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jermide.sharepoint.com/sites/ProduktionundSCM/Freigegebene Dokumente/BU1/RWV/Eike/Abfallmanagement/"/>
    </mc:Choice>
  </mc:AlternateContent>
  <xr:revisionPtr revIDLastSave="752" documentId="13_ncr:1_{023F10F7-9255-428B-B97E-36BE9CA84696}" xr6:coauthVersionLast="47" xr6:coauthVersionMax="47" xr10:uidLastSave="{BCA1E4DA-18B5-4A09-B66C-726349FA028E}"/>
  <bookViews>
    <workbookView xWindow="-120" yWindow="-120" windowWidth="29040" windowHeight="15840" tabRatio="839" firstSheet="3" activeTab="3" xr2:uid="{00000000-000D-0000-FFFF-FFFF00000000}"/>
  </bookViews>
  <sheets>
    <sheet name="Tabelle5" sheetId="9" state="hidden" r:id="rId1"/>
    <sheet name="BU3" sheetId="32" r:id="rId2"/>
    <sheet name="aktuelle Reduktion" sheetId="33" r:id="rId3"/>
    <sheet name="Abfalldokumentation" sheetId="6" r:id="rId4"/>
    <sheet name="Produktgruppen" sheetId="12" state="hidden" r:id="rId5"/>
    <sheet name="Liste Gründe" sheetId="26" r:id="rId6"/>
    <sheet name="Linien - BU" sheetId="23" state="hidden" r:id="rId7"/>
    <sheet name="Kennzahlen" sheetId="19" r:id="rId8"/>
    <sheet name="Berechnung der Kennzahlen" sheetId="18" state="hidden" r:id="rId9"/>
    <sheet name="Artikel" sheetId="14" state="hidden" r:id="rId10"/>
    <sheet name="Tabelle1" sheetId="13" state="hidden" r:id="rId11"/>
    <sheet name="_56F9DC9755BA473782653E2940F9" sheetId="28" state="veryHidden" r:id="rId12"/>
    <sheet name="Form1" sheetId="29" state="hidden" r:id="rId13"/>
  </sheets>
  <externalReferences>
    <externalReference r:id="rId14"/>
  </externalReferences>
  <definedNames>
    <definedName name="_56F9DC9755BA473782653E2940F9FormId">"9fFT7lBxJUmW9nblg8bKtl7sW2_hJKNCkVh4z4ltgBBUNkUyTFRVS0xEMTJQVVpERERHREpLOVA2TiQlQCN0PWcu"</definedName>
    <definedName name="_56F9DC9755BA473782653E2940F9ResponseSheet">"Form1"</definedName>
    <definedName name="_56F9DC9755BA473782653E2940F9SourceDocId">"{de00ab75-d45c-4a64-a301-1cc278884ab5}"</definedName>
    <definedName name="ExterneDaten_1" localSheetId="7" hidden="1">Kennzahlen!$A$1:$H$60</definedName>
    <definedName name="ExterneDaten_2" localSheetId="7" hidden="1">Kennzahlen!$J$1:$L$51</definedName>
    <definedName name="ExterneDaten_3" localSheetId="7" hidden="1">Kennzahlen!$N$1:$Q$57</definedName>
    <definedName name="ExterneDaten_4" localSheetId="7" hidden="1">Kennzahlen!$S$1:$U$276</definedName>
  </definedNames>
  <calcPr calcId="191028" calcMode="manual"/>
  <pivotCaches>
    <pivotCache cacheId="31" r:id="rId15"/>
    <pivotCache cacheId="6" r:id="rId16"/>
    <pivotCache cacheId="7" r:id="rId17"/>
    <pivotCache cacheId="8" r:id="rId18"/>
    <pivotCache cacheId="9" r:id="rId1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039" i="6" l="1"/>
  <c r="C2039" i="6"/>
  <c r="F2039" i="6"/>
  <c r="H2039" i="6"/>
  <c r="I2039" i="6"/>
  <c r="J2039" i="6"/>
  <c r="K2039" i="6"/>
  <c r="L2039" i="6"/>
  <c r="N2039" i="6"/>
  <c r="A2039" i="6" s="1"/>
  <c r="O2039" i="6"/>
  <c r="D2039" i="6" s="1"/>
  <c r="P2039" i="6"/>
  <c r="G2039" i="6" s="1"/>
  <c r="X2039" i="6"/>
  <c r="B2038" i="6"/>
  <c r="C2038" i="6"/>
  <c r="I2038" i="6" s="1"/>
  <c r="F2038" i="6"/>
  <c r="H2038" i="6"/>
  <c r="J2038" i="6"/>
  <c r="K2038" i="6"/>
  <c r="L2038" i="6"/>
  <c r="N2038" i="6"/>
  <c r="A2038" i="6" s="1"/>
  <c r="O2038" i="6"/>
  <c r="E2038" i="6" s="1"/>
  <c r="P2038" i="6"/>
  <c r="G2038" i="6" s="1"/>
  <c r="X2038" i="6"/>
  <c r="B2037" i="6"/>
  <c r="C2037" i="6"/>
  <c r="I2037" i="6" s="1"/>
  <c r="F2037" i="6"/>
  <c r="H2037" i="6"/>
  <c r="J2037" i="6"/>
  <c r="K2037" i="6"/>
  <c r="L2037" i="6"/>
  <c r="N2037" i="6"/>
  <c r="A2037" i="6" s="1"/>
  <c r="O2037" i="6"/>
  <c r="D2037" i="6" s="1"/>
  <c r="P2037" i="6"/>
  <c r="G2037" i="6" s="1"/>
  <c r="X2037" i="6"/>
  <c r="B2036" i="6"/>
  <c r="C2036" i="6"/>
  <c r="I2036" i="6" s="1"/>
  <c r="F2036" i="6"/>
  <c r="H2036" i="6"/>
  <c r="J2036" i="6"/>
  <c r="K2036" i="6"/>
  <c r="L2036" i="6"/>
  <c r="N2036" i="6"/>
  <c r="A2036" i="6" s="1"/>
  <c r="O2036" i="6"/>
  <c r="D2036" i="6" s="1"/>
  <c r="P2036" i="6"/>
  <c r="G2036" i="6" s="1"/>
  <c r="X2036" i="6"/>
  <c r="B2035" i="6"/>
  <c r="C2035" i="6"/>
  <c r="F2035" i="6"/>
  <c r="H2035" i="6"/>
  <c r="I2035" i="6"/>
  <c r="J2035" i="6"/>
  <c r="K2035" i="6"/>
  <c r="L2035" i="6"/>
  <c r="N2035" i="6"/>
  <c r="A2035" i="6" s="1"/>
  <c r="D2035" i="6" s="1"/>
  <c r="O2035" i="6"/>
  <c r="M2035" i="6" s="1"/>
  <c r="P2035" i="6"/>
  <c r="G2035" i="6" s="1"/>
  <c r="X2035" i="6"/>
  <c r="B2034" i="6"/>
  <c r="C2034" i="6"/>
  <c r="F2034" i="6"/>
  <c r="H2034" i="6"/>
  <c r="I2034" i="6"/>
  <c r="J2034" i="6"/>
  <c r="K2034" i="6"/>
  <c r="L2034" i="6"/>
  <c r="N2034" i="6"/>
  <c r="A2034" i="6" s="1"/>
  <c r="O2034" i="6"/>
  <c r="D2034" i="6" s="1"/>
  <c r="P2034" i="6"/>
  <c r="G2034" i="6" s="1"/>
  <c r="X2034" i="6"/>
  <c r="B2033" i="6"/>
  <c r="C2033" i="6"/>
  <c r="I2033" i="6" s="1"/>
  <c r="F2033" i="6"/>
  <c r="H2033" i="6"/>
  <c r="J2033" i="6"/>
  <c r="K2033" i="6"/>
  <c r="L2033" i="6"/>
  <c r="N2033" i="6"/>
  <c r="A2033" i="6" s="1"/>
  <c r="O2033" i="6"/>
  <c r="D2033" i="6" s="1"/>
  <c r="P2033" i="6"/>
  <c r="G2033" i="6" s="1"/>
  <c r="X2033" i="6"/>
  <c r="B2032" i="6"/>
  <c r="C2032" i="6"/>
  <c r="I2032" i="6" s="1"/>
  <c r="F2032" i="6"/>
  <c r="H2032" i="6"/>
  <c r="J2032" i="6"/>
  <c r="K2032" i="6"/>
  <c r="L2032" i="6"/>
  <c r="N2032" i="6"/>
  <c r="A2032" i="6" s="1"/>
  <c r="O2032" i="6"/>
  <c r="D2032" i="6" s="1"/>
  <c r="P2032" i="6"/>
  <c r="G2032" i="6" s="1"/>
  <c r="X2032" i="6"/>
  <c r="B2031" i="6"/>
  <c r="C2031" i="6"/>
  <c r="I2031" i="6" s="1"/>
  <c r="F2031" i="6"/>
  <c r="H2031" i="6"/>
  <c r="J2031" i="6"/>
  <c r="K2031" i="6"/>
  <c r="L2031" i="6"/>
  <c r="N2031" i="6"/>
  <c r="A2031" i="6" s="1"/>
  <c r="O2031" i="6"/>
  <c r="P2031" i="6"/>
  <c r="G2031" i="6" s="1"/>
  <c r="X2031" i="6"/>
  <c r="B2030" i="6"/>
  <c r="M2030" i="6" s="1"/>
  <c r="C2030" i="6"/>
  <c r="I2030" i="6" s="1"/>
  <c r="E2030" i="6"/>
  <c r="F2030" i="6"/>
  <c r="H2030" i="6"/>
  <c r="J2030" i="6"/>
  <c r="K2030" i="6"/>
  <c r="L2030" i="6"/>
  <c r="N2030" i="6"/>
  <c r="A2030" i="6" s="1"/>
  <c r="O2030" i="6"/>
  <c r="D2030" i="6" s="1"/>
  <c r="P2030" i="6"/>
  <c r="G2030" i="6" s="1"/>
  <c r="X2030" i="6"/>
  <c r="B2029" i="6"/>
  <c r="M2029" i="6" s="1"/>
  <c r="C2029" i="6"/>
  <c r="I2029" i="6" s="1"/>
  <c r="E2029" i="6"/>
  <c r="F2029" i="6"/>
  <c r="H2029" i="6"/>
  <c r="J2029" i="6"/>
  <c r="K2029" i="6"/>
  <c r="L2029" i="6"/>
  <c r="N2029" i="6"/>
  <c r="A2029" i="6" s="1"/>
  <c r="O2029" i="6"/>
  <c r="D2029" i="6" s="1"/>
  <c r="P2029" i="6"/>
  <c r="G2029" i="6" s="1"/>
  <c r="X2029" i="6"/>
  <c r="B2028" i="6"/>
  <c r="C2028" i="6"/>
  <c r="I2028" i="6" s="1"/>
  <c r="F2028" i="6"/>
  <c r="H2028" i="6"/>
  <c r="J2028" i="6"/>
  <c r="K2028" i="6"/>
  <c r="L2028" i="6"/>
  <c r="N2028" i="6"/>
  <c r="A2028" i="6" s="1"/>
  <c r="O2028" i="6"/>
  <c r="P2028" i="6"/>
  <c r="G2028" i="6" s="1"/>
  <c r="X2028" i="6"/>
  <c r="B2027" i="6"/>
  <c r="C2027" i="6"/>
  <c r="F2027" i="6"/>
  <c r="H2027" i="6"/>
  <c r="I2027" i="6"/>
  <c r="J2027" i="6"/>
  <c r="K2027" i="6"/>
  <c r="L2027" i="6"/>
  <c r="N2027" i="6"/>
  <c r="A2027" i="6" s="1"/>
  <c r="O2027" i="6"/>
  <c r="D2027" i="6" s="1"/>
  <c r="P2027" i="6"/>
  <c r="G2027" i="6" s="1"/>
  <c r="X2027" i="6"/>
  <c r="B2026" i="6"/>
  <c r="C2026" i="6"/>
  <c r="I2026" i="6" s="1"/>
  <c r="F2026" i="6"/>
  <c r="H2026" i="6"/>
  <c r="J2026" i="6"/>
  <c r="K2026" i="6"/>
  <c r="L2026" i="6"/>
  <c r="N2026" i="6"/>
  <c r="A2026" i="6" s="1"/>
  <c r="O2026" i="6"/>
  <c r="D2026" i="6" s="1"/>
  <c r="P2026" i="6"/>
  <c r="G2026" i="6" s="1"/>
  <c r="X2026" i="6"/>
  <c r="B2025" i="6"/>
  <c r="C2025" i="6"/>
  <c r="I2025" i="6" s="1"/>
  <c r="F2025" i="6"/>
  <c r="H2025" i="6"/>
  <c r="J2025" i="6"/>
  <c r="K2025" i="6"/>
  <c r="L2025" i="6"/>
  <c r="N2025" i="6"/>
  <c r="A2025" i="6" s="1"/>
  <c r="O2025" i="6"/>
  <c r="D2025" i="6" s="1"/>
  <c r="P2025" i="6"/>
  <c r="G2025" i="6" s="1"/>
  <c r="X2025" i="6"/>
  <c r="B2024" i="6"/>
  <c r="C2024" i="6"/>
  <c r="E2024" i="6"/>
  <c r="F2024" i="6"/>
  <c r="H2024" i="6"/>
  <c r="I2024" i="6"/>
  <c r="J2024" i="6"/>
  <c r="K2024" i="6"/>
  <c r="L2024" i="6"/>
  <c r="M2024" i="6"/>
  <c r="N2024" i="6"/>
  <c r="A2024" i="6" s="1"/>
  <c r="D2024" i="6" s="1"/>
  <c r="O2024" i="6"/>
  <c r="P2024" i="6"/>
  <c r="G2024" i="6" s="1"/>
  <c r="X2024" i="6"/>
  <c r="B2023" i="6"/>
  <c r="C2023" i="6"/>
  <c r="I2023" i="6" s="1"/>
  <c r="E2023" i="6"/>
  <c r="F2023" i="6"/>
  <c r="H2023" i="6"/>
  <c r="J2023" i="6"/>
  <c r="K2023" i="6"/>
  <c r="L2023" i="6"/>
  <c r="M2023" i="6"/>
  <c r="N2023" i="6"/>
  <c r="A2023" i="6" s="1"/>
  <c r="O2023" i="6"/>
  <c r="D2023" i="6" s="1"/>
  <c r="P2023" i="6"/>
  <c r="G2023" i="6" s="1"/>
  <c r="X2023" i="6"/>
  <c r="B2022" i="6"/>
  <c r="C2022" i="6"/>
  <c r="I2022" i="6" s="1"/>
  <c r="F2022" i="6"/>
  <c r="G2022" i="6"/>
  <c r="H2022" i="6"/>
  <c r="J2022" i="6"/>
  <c r="K2022" i="6"/>
  <c r="L2022" i="6"/>
  <c r="N2022" i="6"/>
  <c r="A2022" i="6" s="1"/>
  <c r="O2022" i="6"/>
  <c r="D2022" i="6" s="1"/>
  <c r="P2022" i="6"/>
  <c r="X2022" i="6"/>
  <c r="A2021" i="6"/>
  <c r="B2021" i="6"/>
  <c r="M2021" i="6" s="1"/>
  <c r="C2021" i="6"/>
  <c r="I2021" i="6" s="1"/>
  <c r="D2021" i="6"/>
  <c r="E2021" i="6"/>
  <c r="F2021" i="6"/>
  <c r="H2021" i="6"/>
  <c r="J2021" i="6"/>
  <c r="K2021" i="6"/>
  <c r="L2021" i="6"/>
  <c r="N2021" i="6"/>
  <c r="O2021" i="6"/>
  <c r="P2021" i="6"/>
  <c r="G2021" i="6" s="1"/>
  <c r="X2021" i="6"/>
  <c r="A2020" i="6"/>
  <c r="B2020" i="6"/>
  <c r="M2020" i="6" s="1"/>
  <c r="C2020" i="6"/>
  <c r="I2020" i="6" s="1"/>
  <c r="D2020" i="6"/>
  <c r="E2020" i="6"/>
  <c r="F2020" i="6"/>
  <c r="G2020" i="6"/>
  <c r="H2020" i="6"/>
  <c r="J2020" i="6"/>
  <c r="K2020" i="6"/>
  <c r="L2020" i="6"/>
  <c r="N2020" i="6"/>
  <c r="O2020" i="6"/>
  <c r="P2020" i="6"/>
  <c r="X2020" i="6"/>
  <c r="A2019" i="6"/>
  <c r="B2019" i="6"/>
  <c r="M2019" i="6" s="1"/>
  <c r="C2019" i="6"/>
  <c r="D2019" i="6"/>
  <c r="E2019" i="6"/>
  <c r="F2019" i="6"/>
  <c r="H2019" i="6"/>
  <c r="I2019" i="6"/>
  <c r="J2019" i="6"/>
  <c r="K2019" i="6"/>
  <c r="L2019" i="6"/>
  <c r="N2019" i="6"/>
  <c r="O2019" i="6"/>
  <c r="P2019" i="6"/>
  <c r="G2019" i="6" s="1"/>
  <c r="X2019" i="6"/>
  <c r="B2018" i="6"/>
  <c r="C2018" i="6"/>
  <c r="D2018" i="6"/>
  <c r="E2018" i="6"/>
  <c r="F2018" i="6"/>
  <c r="H2018" i="6"/>
  <c r="I2018" i="6"/>
  <c r="J2018" i="6"/>
  <c r="K2018" i="6"/>
  <c r="L2018" i="6"/>
  <c r="M2018" i="6"/>
  <c r="N2018" i="6"/>
  <c r="A2018" i="6" s="1"/>
  <c r="O2018" i="6"/>
  <c r="P2018" i="6"/>
  <c r="G2018" i="6" s="1"/>
  <c r="X2018" i="6"/>
  <c r="S2016" i="6"/>
  <c r="B2016" i="6" s="1"/>
  <c r="B2006" i="6"/>
  <c r="B2007" i="6"/>
  <c r="B2008" i="6"/>
  <c r="B2009" i="6"/>
  <c r="B2010" i="6"/>
  <c r="B2011" i="6"/>
  <c r="B2012" i="6"/>
  <c r="B2013" i="6"/>
  <c r="B2014" i="6"/>
  <c r="B2015" i="6"/>
  <c r="B2017" i="6"/>
  <c r="C2006" i="6"/>
  <c r="C2007" i="6"/>
  <c r="I2007" i="6" s="1"/>
  <c r="C2008" i="6"/>
  <c r="I2008" i="6" s="1"/>
  <c r="C2009" i="6"/>
  <c r="I2009" i="6" s="1"/>
  <c r="C2010" i="6"/>
  <c r="I2010" i="6" s="1"/>
  <c r="C2011" i="6"/>
  <c r="I2011" i="6" s="1"/>
  <c r="C2012" i="6"/>
  <c r="I2012" i="6" s="1"/>
  <c r="C2013" i="6"/>
  <c r="I2013" i="6" s="1"/>
  <c r="C2014" i="6"/>
  <c r="C2015" i="6"/>
  <c r="I2015" i="6" s="1"/>
  <c r="C2016" i="6"/>
  <c r="I2016" i="6" s="1"/>
  <c r="C2017" i="6"/>
  <c r="I2017" i="6" s="1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I2006" i="6"/>
  <c r="I2014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O2006" i="6"/>
  <c r="O2007" i="6"/>
  <c r="O2008" i="6"/>
  <c r="O2009" i="6"/>
  <c r="M2009" i="6" s="1"/>
  <c r="O2010" i="6"/>
  <c r="O2011" i="6"/>
  <c r="O2012" i="6"/>
  <c r="O2013" i="6"/>
  <c r="O2014" i="6"/>
  <c r="O2015" i="6"/>
  <c r="O2016" i="6"/>
  <c r="N2016" i="6" s="1"/>
  <c r="A2016" i="6" s="1"/>
  <c r="O2017" i="6"/>
  <c r="N2017" i="6" s="1"/>
  <c r="A2017" i="6" s="1"/>
  <c r="P2006" i="6"/>
  <c r="G2006" i="6" s="1"/>
  <c r="P2007" i="6"/>
  <c r="G2007" i="6" s="1"/>
  <c r="P2008" i="6"/>
  <c r="G2008" i="6" s="1"/>
  <c r="P2009" i="6"/>
  <c r="G2009" i="6" s="1"/>
  <c r="P2010" i="6"/>
  <c r="G2010" i="6" s="1"/>
  <c r="P2011" i="6"/>
  <c r="G2011" i="6" s="1"/>
  <c r="P2012" i="6"/>
  <c r="G2012" i="6" s="1"/>
  <c r="P2013" i="6"/>
  <c r="G2013" i="6" s="1"/>
  <c r="P2014" i="6"/>
  <c r="G2014" i="6" s="1"/>
  <c r="P2015" i="6"/>
  <c r="G2015" i="6" s="1"/>
  <c r="P2016" i="6"/>
  <c r="G2016" i="6" s="1"/>
  <c r="P2017" i="6"/>
  <c r="G2017" i="6" s="1"/>
  <c r="X2006" i="6"/>
  <c r="X2007" i="6"/>
  <c r="X2008" i="6"/>
  <c r="X2009" i="6"/>
  <c r="X2010" i="6"/>
  <c r="X2011" i="6"/>
  <c r="X2012" i="6"/>
  <c r="X2013" i="6"/>
  <c r="X2014" i="6"/>
  <c r="X2015" i="6"/>
  <c r="X2016" i="6"/>
  <c r="X2017" i="6"/>
  <c r="B2005" i="6"/>
  <c r="C2005" i="6"/>
  <c r="I2005" i="6" s="1"/>
  <c r="F2005" i="6"/>
  <c r="H2005" i="6"/>
  <c r="J2005" i="6"/>
  <c r="K2005" i="6"/>
  <c r="L2005" i="6"/>
  <c r="O2005" i="6"/>
  <c r="E2005" i="6" s="1"/>
  <c r="P2005" i="6"/>
  <c r="G2005" i="6" s="1"/>
  <c r="X2005" i="6"/>
  <c r="B2004" i="6"/>
  <c r="C2004" i="6"/>
  <c r="I2004" i="6" s="1"/>
  <c r="F2004" i="6"/>
  <c r="H2004" i="6"/>
  <c r="J2004" i="6"/>
  <c r="K2004" i="6"/>
  <c r="L2004" i="6"/>
  <c r="N2004" i="6"/>
  <c r="A2004" i="6" s="1"/>
  <c r="O2004" i="6"/>
  <c r="E2004" i="6" s="1"/>
  <c r="P2004" i="6"/>
  <c r="G2004" i="6" s="1"/>
  <c r="X2004" i="6"/>
  <c r="B2003" i="6"/>
  <c r="C2003" i="6"/>
  <c r="I2003" i="6" s="1"/>
  <c r="F2003" i="6"/>
  <c r="H2003" i="6"/>
  <c r="J2003" i="6"/>
  <c r="K2003" i="6"/>
  <c r="L2003" i="6"/>
  <c r="N2003" i="6"/>
  <c r="A2003" i="6" s="1"/>
  <c r="O2003" i="6"/>
  <c r="P2003" i="6"/>
  <c r="G2003" i="6" s="1"/>
  <c r="X2003" i="6"/>
  <c r="B2002" i="6"/>
  <c r="C2002" i="6"/>
  <c r="I2002" i="6" s="1"/>
  <c r="F2002" i="6"/>
  <c r="H2002" i="6"/>
  <c r="J2002" i="6"/>
  <c r="K2002" i="6"/>
  <c r="L2002" i="6"/>
  <c r="N2002" i="6"/>
  <c r="A2002" i="6" s="1"/>
  <c r="O2002" i="6"/>
  <c r="E2002" i="6" s="1"/>
  <c r="P2002" i="6"/>
  <c r="G2002" i="6" s="1"/>
  <c r="X2002" i="6"/>
  <c r="B2001" i="6"/>
  <c r="C2001" i="6"/>
  <c r="I2001" i="6" s="1"/>
  <c r="F2001" i="6"/>
  <c r="H2001" i="6"/>
  <c r="J2001" i="6"/>
  <c r="K2001" i="6"/>
  <c r="L2001" i="6"/>
  <c r="N2001" i="6"/>
  <c r="A2001" i="6" s="1"/>
  <c r="O2001" i="6"/>
  <c r="P2001" i="6"/>
  <c r="G2001" i="6" s="1"/>
  <c r="X2001" i="6"/>
  <c r="B2000" i="6"/>
  <c r="C2000" i="6"/>
  <c r="I2000" i="6" s="1"/>
  <c r="F2000" i="6"/>
  <c r="H2000" i="6"/>
  <c r="J2000" i="6"/>
  <c r="K2000" i="6"/>
  <c r="L2000" i="6"/>
  <c r="N2000" i="6"/>
  <c r="A2000" i="6" s="1"/>
  <c r="O2000" i="6"/>
  <c r="E2000" i="6" s="1"/>
  <c r="P2000" i="6"/>
  <c r="G2000" i="6" s="1"/>
  <c r="X2000" i="6"/>
  <c r="B1999" i="6"/>
  <c r="C1999" i="6"/>
  <c r="I1999" i="6" s="1"/>
  <c r="F1999" i="6"/>
  <c r="H1999" i="6"/>
  <c r="J1999" i="6"/>
  <c r="K1999" i="6"/>
  <c r="L1999" i="6"/>
  <c r="N1999" i="6"/>
  <c r="A1999" i="6" s="1"/>
  <c r="O1999" i="6"/>
  <c r="P1999" i="6"/>
  <c r="G1999" i="6" s="1"/>
  <c r="X1999" i="6"/>
  <c r="B1998" i="6"/>
  <c r="C1998" i="6"/>
  <c r="I1998" i="6" s="1"/>
  <c r="F1998" i="6"/>
  <c r="H1998" i="6"/>
  <c r="J1998" i="6"/>
  <c r="K1998" i="6"/>
  <c r="L1998" i="6"/>
  <c r="N1998" i="6"/>
  <c r="A1998" i="6" s="1"/>
  <c r="O1998" i="6"/>
  <c r="E1998" i="6" s="1"/>
  <c r="P1998" i="6"/>
  <c r="G1998" i="6" s="1"/>
  <c r="X1998" i="6"/>
  <c r="B1997" i="6"/>
  <c r="C1997" i="6"/>
  <c r="I1997" i="6" s="1"/>
  <c r="F1997" i="6"/>
  <c r="H1997" i="6"/>
  <c r="J1997" i="6"/>
  <c r="K1997" i="6"/>
  <c r="L1997" i="6"/>
  <c r="N1997" i="6"/>
  <c r="A1997" i="6" s="1"/>
  <c r="O1997" i="6"/>
  <c r="E1997" i="6" s="1"/>
  <c r="P1997" i="6"/>
  <c r="G1997" i="6" s="1"/>
  <c r="X1997" i="6"/>
  <c r="B1996" i="6"/>
  <c r="C1996" i="6"/>
  <c r="I1996" i="6" s="1"/>
  <c r="F1996" i="6"/>
  <c r="H1996" i="6"/>
  <c r="J1996" i="6"/>
  <c r="K1996" i="6"/>
  <c r="L1996" i="6"/>
  <c r="N1996" i="6"/>
  <c r="A1996" i="6" s="1"/>
  <c r="O1996" i="6"/>
  <c r="E1996" i="6" s="1"/>
  <c r="P1996" i="6"/>
  <c r="G1996" i="6" s="1"/>
  <c r="X1996" i="6"/>
  <c r="B1995" i="6"/>
  <c r="C1995" i="6"/>
  <c r="I1995" i="6" s="1"/>
  <c r="F1995" i="6"/>
  <c r="H1995" i="6"/>
  <c r="J1995" i="6"/>
  <c r="K1995" i="6"/>
  <c r="L1995" i="6"/>
  <c r="N1995" i="6"/>
  <c r="A1995" i="6" s="1"/>
  <c r="O1995" i="6"/>
  <c r="E1995" i="6" s="1"/>
  <c r="P1995" i="6"/>
  <c r="G1995" i="6" s="1"/>
  <c r="X1995" i="6"/>
  <c r="B1994" i="6"/>
  <c r="C1994" i="6"/>
  <c r="I1994" i="6" s="1"/>
  <c r="F1994" i="6"/>
  <c r="H1994" i="6"/>
  <c r="J1994" i="6"/>
  <c r="K1994" i="6"/>
  <c r="L1994" i="6"/>
  <c r="N1994" i="6"/>
  <c r="A1994" i="6" s="1"/>
  <c r="O1994" i="6"/>
  <c r="E1994" i="6" s="1"/>
  <c r="P1994" i="6"/>
  <c r="G1994" i="6" s="1"/>
  <c r="X1994" i="6"/>
  <c r="B1993" i="6"/>
  <c r="C1993" i="6"/>
  <c r="I1993" i="6" s="1"/>
  <c r="F1993" i="6"/>
  <c r="H1993" i="6"/>
  <c r="J1993" i="6"/>
  <c r="K1993" i="6"/>
  <c r="L1993" i="6"/>
  <c r="N1993" i="6"/>
  <c r="A1993" i="6" s="1"/>
  <c r="O1993" i="6"/>
  <c r="P1993" i="6"/>
  <c r="G1993" i="6" s="1"/>
  <c r="X1993" i="6"/>
  <c r="B1992" i="6"/>
  <c r="C1992" i="6"/>
  <c r="I1992" i="6" s="1"/>
  <c r="F1992" i="6"/>
  <c r="H1992" i="6"/>
  <c r="J1992" i="6"/>
  <c r="K1992" i="6"/>
  <c r="L1992" i="6"/>
  <c r="N1992" i="6"/>
  <c r="A1992" i="6" s="1"/>
  <c r="O1992" i="6"/>
  <c r="E1992" i="6" s="1"/>
  <c r="P1992" i="6"/>
  <c r="G1992" i="6" s="1"/>
  <c r="X1992" i="6"/>
  <c r="B1991" i="6"/>
  <c r="C1991" i="6"/>
  <c r="I1991" i="6" s="1"/>
  <c r="F1991" i="6"/>
  <c r="H1991" i="6"/>
  <c r="J1991" i="6"/>
  <c r="K1991" i="6"/>
  <c r="L1991" i="6"/>
  <c r="N1991" i="6"/>
  <c r="A1991" i="6" s="1"/>
  <c r="O1991" i="6"/>
  <c r="M1991" i="6" s="1"/>
  <c r="P1991" i="6"/>
  <c r="G1991" i="6" s="1"/>
  <c r="X1991" i="6"/>
  <c r="B1990" i="6"/>
  <c r="C1990" i="6"/>
  <c r="I1990" i="6" s="1"/>
  <c r="F1990" i="6"/>
  <c r="H1990" i="6"/>
  <c r="J1990" i="6"/>
  <c r="K1990" i="6"/>
  <c r="L1990" i="6"/>
  <c r="N1990" i="6"/>
  <c r="A1990" i="6" s="1"/>
  <c r="O1990" i="6"/>
  <c r="P1990" i="6"/>
  <c r="G1990" i="6" s="1"/>
  <c r="X1990" i="6"/>
  <c r="B1989" i="6"/>
  <c r="C1989" i="6"/>
  <c r="I1989" i="6" s="1"/>
  <c r="F1989" i="6"/>
  <c r="H1989" i="6"/>
  <c r="J1989" i="6"/>
  <c r="K1989" i="6"/>
  <c r="L1989" i="6"/>
  <c r="N1989" i="6"/>
  <c r="A1989" i="6" s="1"/>
  <c r="O1989" i="6"/>
  <c r="E1989" i="6" s="1"/>
  <c r="P1989" i="6"/>
  <c r="G1989" i="6" s="1"/>
  <c r="X1989" i="6"/>
  <c r="B1988" i="6"/>
  <c r="C1988" i="6"/>
  <c r="I1988" i="6" s="1"/>
  <c r="F1988" i="6"/>
  <c r="H1988" i="6"/>
  <c r="J1988" i="6"/>
  <c r="K1988" i="6"/>
  <c r="L1988" i="6"/>
  <c r="N1988" i="6"/>
  <c r="A1988" i="6" s="1"/>
  <c r="O1988" i="6"/>
  <c r="P1988" i="6"/>
  <c r="G1988" i="6" s="1"/>
  <c r="X1988" i="6"/>
  <c r="B1987" i="6"/>
  <c r="C1987" i="6"/>
  <c r="I1987" i="6" s="1"/>
  <c r="F1987" i="6"/>
  <c r="H1987" i="6"/>
  <c r="J1987" i="6"/>
  <c r="K1987" i="6"/>
  <c r="L1987" i="6"/>
  <c r="N1987" i="6"/>
  <c r="A1987" i="6" s="1"/>
  <c r="O1987" i="6"/>
  <c r="E1987" i="6" s="1"/>
  <c r="P1987" i="6"/>
  <c r="G1987" i="6" s="1"/>
  <c r="X1987" i="6"/>
  <c r="M2038" i="6" l="1"/>
  <c r="M2037" i="6"/>
  <c r="E2037" i="6"/>
  <c r="M2036" i="6"/>
  <c r="E2036" i="6"/>
  <c r="E2035" i="6"/>
  <c r="E2034" i="6"/>
  <c r="M2034" i="6"/>
  <c r="E2032" i="6"/>
  <c r="M2032" i="6"/>
  <c r="M2027" i="6"/>
  <c r="E2027" i="6"/>
  <c r="D2038" i="6"/>
  <c r="D2031" i="6"/>
  <c r="D2028" i="6"/>
  <c r="M2039" i="6"/>
  <c r="E2039" i="6"/>
  <c r="M2033" i="6"/>
  <c r="E2033" i="6"/>
  <c r="M2031" i="6"/>
  <c r="E2031" i="6"/>
  <c r="M2028" i="6"/>
  <c r="E2028" i="6"/>
  <c r="M2026" i="6"/>
  <c r="E2026" i="6"/>
  <c r="M2025" i="6"/>
  <c r="E2025" i="6"/>
  <c r="M2022" i="6"/>
  <c r="E2022" i="6"/>
  <c r="M2011" i="6"/>
  <c r="M2005" i="6"/>
  <c r="M2008" i="6"/>
  <c r="M2012" i="6"/>
  <c r="M1996" i="6"/>
  <c r="M1997" i="6"/>
  <c r="E1988" i="6"/>
  <c r="M1988" i="6"/>
  <c r="M1989" i="6"/>
  <c r="M1987" i="6"/>
  <c r="E2003" i="6"/>
  <c r="M1990" i="6"/>
  <c r="E1990" i="6"/>
  <c r="E1991" i="6"/>
  <c r="M1995" i="6"/>
  <c r="M2003" i="6"/>
  <c r="M2004" i="6"/>
  <c r="N2005" i="6"/>
  <c r="A2005" i="6" s="1"/>
  <c r="D2005" i="6" s="1"/>
  <c r="M1999" i="6"/>
  <c r="E1999" i="6"/>
  <c r="M1998" i="6"/>
  <c r="M1993" i="6"/>
  <c r="E1993" i="6"/>
  <c r="M2001" i="6"/>
  <c r="E2001" i="6"/>
  <c r="M1992" i="6"/>
  <c r="M2000" i="6"/>
  <c r="M1994" i="6"/>
  <c r="M2002" i="6"/>
  <c r="E2015" i="6"/>
  <c r="E2007" i="6"/>
  <c r="N2009" i="6"/>
  <c r="A2009" i="6" s="1"/>
  <c r="M2015" i="6"/>
  <c r="E2014" i="6"/>
  <c r="N2014" i="6"/>
  <c r="A2014" i="6" s="1"/>
  <c r="D2006" i="6"/>
  <c r="E2006" i="6"/>
  <c r="N2006" i="6"/>
  <c r="A2006" i="6" s="1"/>
  <c r="N2008" i="6"/>
  <c r="A2008" i="6" s="1"/>
  <c r="M2014" i="6"/>
  <c r="E2013" i="6"/>
  <c r="M2013" i="6"/>
  <c r="N2007" i="6"/>
  <c r="A2007" i="6" s="1"/>
  <c r="D2007" i="6" s="1"/>
  <c r="E2012" i="6"/>
  <c r="N2015" i="6"/>
  <c r="A2015" i="6" s="1"/>
  <c r="D2015" i="6" s="1"/>
  <c r="E2011" i="6"/>
  <c r="N2013" i="6"/>
  <c r="A2013" i="6" s="1"/>
  <c r="D2013" i="6" s="1"/>
  <c r="E2010" i="6"/>
  <c r="M2010" i="6"/>
  <c r="N2012" i="6"/>
  <c r="A2012" i="6" s="1"/>
  <c r="E2017" i="6"/>
  <c r="E2009" i="6"/>
  <c r="D2009" i="6" s="1"/>
  <c r="N2011" i="6"/>
  <c r="A2011" i="6" s="1"/>
  <c r="D2011" i="6" s="1"/>
  <c r="M2017" i="6"/>
  <c r="M2007" i="6"/>
  <c r="D2016" i="6"/>
  <c r="E2016" i="6"/>
  <c r="D2008" i="6"/>
  <c r="E2008" i="6"/>
  <c r="N2010" i="6"/>
  <c r="A2010" i="6" s="1"/>
  <c r="D2010" i="6" s="1"/>
  <c r="M2016" i="6"/>
  <c r="M2006" i="6"/>
  <c r="D2012" i="6" l="1"/>
  <c r="D2014" i="6"/>
  <c r="B1986" i="6" l="1"/>
  <c r="C1986" i="6"/>
  <c r="I1986" i="6" s="1"/>
  <c r="F1986" i="6"/>
  <c r="H1986" i="6"/>
  <c r="J1986" i="6"/>
  <c r="K1986" i="6"/>
  <c r="L1986" i="6"/>
  <c r="N1986" i="6"/>
  <c r="A1986" i="6" s="1"/>
  <c r="O1986" i="6"/>
  <c r="P1986" i="6"/>
  <c r="G1986" i="6" s="1"/>
  <c r="X1986" i="6"/>
  <c r="B1985" i="6"/>
  <c r="C1985" i="6"/>
  <c r="I1985" i="6" s="1"/>
  <c r="F1985" i="6"/>
  <c r="H1985" i="6"/>
  <c r="J1985" i="6"/>
  <c r="K1985" i="6"/>
  <c r="L1985" i="6"/>
  <c r="M1985" i="6"/>
  <c r="N1985" i="6"/>
  <c r="A1985" i="6" s="1"/>
  <c r="O1985" i="6"/>
  <c r="P1985" i="6"/>
  <c r="G1985" i="6" s="1"/>
  <c r="X1985" i="6"/>
  <c r="B1984" i="6"/>
  <c r="C1984" i="6"/>
  <c r="I1984" i="6" s="1"/>
  <c r="F1984" i="6"/>
  <c r="H1984" i="6"/>
  <c r="J1984" i="6"/>
  <c r="K1984" i="6"/>
  <c r="L1984" i="6"/>
  <c r="N1984" i="6"/>
  <c r="A1984" i="6" s="1"/>
  <c r="O1984" i="6"/>
  <c r="E1984" i="6" s="1"/>
  <c r="P1984" i="6"/>
  <c r="G1984" i="6" s="1"/>
  <c r="X1984" i="6"/>
  <c r="B1983" i="6"/>
  <c r="C1983" i="6"/>
  <c r="I1983" i="6" s="1"/>
  <c r="F1983" i="6"/>
  <c r="H1983" i="6"/>
  <c r="J1983" i="6"/>
  <c r="K1983" i="6"/>
  <c r="L1983" i="6"/>
  <c r="N1983" i="6"/>
  <c r="A1983" i="6" s="1"/>
  <c r="O1983" i="6"/>
  <c r="P1983" i="6"/>
  <c r="G1983" i="6" s="1"/>
  <c r="X1983" i="6"/>
  <c r="B1982" i="6"/>
  <c r="C1982" i="6"/>
  <c r="I1982" i="6" s="1"/>
  <c r="F1982" i="6"/>
  <c r="H1982" i="6"/>
  <c r="J1982" i="6"/>
  <c r="K1982" i="6"/>
  <c r="L1982" i="6"/>
  <c r="N1982" i="6"/>
  <c r="A1982" i="6" s="1"/>
  <c r="O1982" i="6"/>
  <c r="P1982" i="6"/>
  <c r="G1982" i="6" s="1"/>
  <c r="X1982" i="6"/>
  <c r="B1981" i="6"/>
  <c r="C1981" i="6"/>
  <c r="I1981" i="6" s="1"/>
  <c r="F1981" i="6"/>
  <c r="H1981" i="6"/>
  <c r="J1981" i="6"/>
  <c r="K1981" i="6"/>
  <c r="L1981" i="6"/>
  <c r="O1981" i="6"/>
  <c r="P1981" i="6"/>
  <c r="G1981" i="6" s="1"/>
  <c r="X1981" i="6"/>
  <c r="B1980" i="6"/>
  <c r="C1980" i="6"/>
  <c r="F1980" i="6"/>
  <c r="H1980" i="6"/>
  <c r="I1980" i="6"/>
  <c r="J1980" i="6"/>
  <c r="K1980" i="6"/>
  <c r="L1980" i="6"/>
  <c r="O1980" i="6"/>
  <c r="P1980" i="6"/>
  <c r="G1980" i="6" s="1"/>
  <c r="X1980" i="6"/>
  <c r="B1979" i="6"/>
  <c r="C1979" i="6"/>
  <c r="I1979" i="6" s="1"/>
  <c r="F1979" i="6"/>
  <c r="H1979" i="6"/>
  <c r="J1979" i="6"/>
  <c r="K1979" i="6"/>
  <c r="L1979" i="6"/>
  <c r="N1979" i="6"/>
  <c r="A1979" i="6" s="1"/>
  <c r="O1979" i="6"/>
  <c r="P1979" i="6"/>
  <c r="G1979" i="6" s="1"/>
  <c r="X1979" i="6"/>
  <c r="B1978" i="6"/>
  <c r="C1978" i="6"/>
  <c r="I1978" i="6" s="1"/>
  <c r="F1978" i="6"/>
  <c r="H1978" i="6"/>
  <c r="J1978" i="6"/>
  <c r="K1978" i="6"/>
  <c r="L1978" i="6"/>
  <c r="N1978" i="6"/>
  <c r="A1978" i="6" s="1"/>
  <c r="O1978" i="6"/>
  <c r="E1978" i="6" s="1"/>
  <c r="P1978" i="6"/>
  <c r="G1978" i="6" s="1"/>
  <c r="X1978" i="6"/>
  <c r="B1977" i="6"/>
  <c r="C1977" i="6"/>
  <c r="I1977" i="6" s="1"/>
  <c r="F1977" i="6"/>
  <c r="H1977" i="6"/>
  <c r="J1977" i="6"/>
  <c r="K1977" i="6"/>
  <c r="L1977" i="6"/>
  <c r="N1977" i="6"/>
  <c r="A1977" i="6" s="1"/>
  <c r="O1977" i="6"/>
  <c r="M1977" i="6" s="1"/>
  <c r="P1977" i="6"/>
  <c r="G1977" i="6" s="1"/>
  <c r="X1977" i="6"/>
  <c r="B1976" i="6"/>
  <c r="C1976" i="6"/>
  <c r="I1976" i="6" s="1"/>
  <c r="F1976" i="6"/>
  <c r="H1976" i="6"/>
  <c r="J1976" i="6"/>
  <c r="K1976" i="6"/>
  <c r="L1976" i="6"/>
  <c r="N1976" i="6"/>
  <c r="A1976" i="6" s="1"/>
  <c r="O1976" i="6"/>
  <c r="E1976" i="6" s="1"/>
  <c r="P1976" i="6"/>
  <c r="G1976" i="6" s="1"/>
  <c r="X1976" i="6"/>
  <c r="B1975" i="6"/>
  <c r="C1975" i="6"/>
  <c r="I1975" i="6" s="1"/>
  <c r="F1975" i="6"/>
  <c r="H1975" i="6"/>
  <c r="J1975" i="6"/>
  <c r="K1975" i="6"/>
  <c r="L1975" i="6"/>
  <c r="O1975" i="6"/>
  <c r="E1975" i="6" s="1"/>
  <c r="P1975" i="6"/>
  <c r="G1975" i="6" s="1"/>
  <c r="X1975" i="6"/>
  <c r="B1974" i="6"/>
  <c r="C1974" i="6"/>
  <c r="I1974" i="6" s="1"/>
  <c r="F1974" i="6"/>
  <c r="H1974" i="6"/>
  <c r="J1974" i="6"/>
  <c r="K1974" i="6"/>
  <c r="L1974" i="6"/>
  <c r="N1974" i="6"/>
  <c r="A1974" i="6" s="1"/>
  <c r="O1974" i="6"/>
  <c r="E1974" i="6" s="1"/>
  <c r="P1974" i="6"/>
  <c r="G1974" i="6" s="1"/>
  <c r="X1974" i="6"/>
  <c r="B1973" i="6"/>
  <c r="C1973" i="6"/>
  <c r="I1973" i="6" s="1"/>
  <c r="F1973" i="6"/>
  <c r="H1973" i="6"/>
  <c r="J1973" i="6"/>
  <c r="K1973" i="6"/>
  <c r="L1973" i="6"/>
  <c r="O1973" i="6"/>
  <c r="P1973" i="6"/>
  <c r="G1973" i="6" s="1"/>
  <c r="X1973" i="6"/>
  <c r="B1972" i="6"/>
  <c r="C1972" i="6"/>
  <c r="I1972" i="6" s="1"/>
  <c r="F1972" i="6"/>
  <c r="H1972" i="6"/>
  <c r="J1972" i="6"/>
  <c r="K1972" i="6"/>
  <c r="L1972" i="6"/>
  <c r="O1972" i="6"/>
  <c r="P1972" i="6"/>
  <c r="G1972" i="6" s="1"/>
  <c r="X1972" i="6"/>
  <c r="B1971" i="6"/>
  <c r="C1971" i="6"/>
  <c r="I1971" i="6" s="1"/>
  <c r="F1971" i="6"/>
  <c r="H1971" i="6"/>
  <c r="J1971" i="6"/>
  <c r="K1971" i="6"/>
  <c r="L1971" i="6"/>
  <c r="O1971" i="6"/>
  <c r="P1971" i="6"/>
  <c r="G1971" i="6" s="1"/>
  <c r="X1971" i="6"/>
  <c r="B1970" i="6"/>
  <c r="C1970" i="6"/>
  <c r="I1970" i="6" s="1"/>
  <c r="F1970" i="6"/>
  <c r="H1970" i="6"/>
  <c r="J1970" i="6"/>
  <c r="K1970" i="6"/>
  <c r="L1970" i="6"/>
  <c r="O1970" i="6"/>
  <c r="P1970" i="6"/>
  <c r="G1970" i="6" s="1"/>
  <c r="X1970" i="6"/>
  <c r="B1969" i="6"/>
  <c r="C1969" i="6"/>
  <c r="I1969" i="6" s="1"/>
  <c r="F1969" i="6"/>
  <c r="H1969" i="6"/>
  <c r="J1969" i="6"/>
  <c r="K1969" i="6"/>
  <c r="L1969" i="6"/>
  <c r="N1969" i="6"/>
  <c r="A1969" i="6" s="1"/>
  <c r="O1969" i="6"/>
  <c r="P1969" i="6"/>
  <c r="G1969" i="6" s="1"/>
  <c r="X1969" i="6"/>
  <c r="B1968" i="6"/>
  <c r="C1968" i="6"/>
  <c r="I1968" i="6" s="1"/>
  <c r="F1968" i="6"/>
  <c r="H1968" i="6"/>
  <c r="J1968" i="6"/>
  <c r="K1968" i="6"/>
  <c r="L1968" i="6"/>
  <c r="N1968" i="6"/>
  <c r="A1968" i="6" s="1"/>
  <c r="O1968" i="6"/>
  <c r="P1968" i="6"/>
  <c r="G1968" i="6" s="1"/>
  <c r="X1968" i="6"/>
  <c r="B1967" i="6"/>
  <c r="C1967" i="6"/>
  <c r="I1967" i="6" s="1"/>
  <c r="F1967" i="6"/>
  <c r="H1967" i="6"/>
  <c r="J1967" i="6"/>
  <c r="K1967" i="6"/>
  <c r="L1967" i="6"/>
  <c r="N1967" i="6"/>
  <c r="A1967" i="6" s="1"/>
  <c r="O1967" i="6"/>
  <c r="E1967" i="6" s="1"/>
  <c r="P1967" i="6"/>
  <c r="G1967" i="6" s="1"/>
  <c r="X1967" i="6"/>
  <c r="B1966" i="6"/>
  <c r="C1966" i="6"/>
  <c r="I1966" i="6" s="1"/>
  <c r="F1966" i="6"/>
  <c r="H1966" i="6"/>
  <c r="J1966" i="6"/>
  <c r="K1966" i="6"/>
  <c r="L1966" i="6"/>
  <c r="N1966" i="6"/>
  <c r="A1966" i="6" s="1"/>
  <c r="O1966" i="6"/>
  <c r="D1966" i="6" s="1"/>
  <c r="P1966" i="6"/>
  <c r="G1966" i="6" s="1"/>
  <c r="X1966" i="6"/>
  <c r="B1965" i="6"/>
  <c r="C1965" i="6"/>
  <c r="I1965" i="6" s="1"/>
  <c r="F1965" i="6"/>
  <c r="H1965" i="6"/>
  <c r="J1965" i="6"/>
  <c r="K1965" i="6"/>
  <c r="L1965" i="6"/>
  <c r="O1965" i="6"/>
  <c r="P1965" i="6"/>
  <c r="G1965" i="6" s="1"/>
  <c r="X1965" i="6"/>
  <c r="B1964" i="6"/>
  <c r="C1964" i="6"/>
  <c r="I1964" i="6" s="1"/>
  <c r="F1964" i="6"/>
  <c r="H1964" i="6"/>
  <c r="J1964" i="6"/>
  <c r="K1964" i="6"/>
  <c r="L1964" i="6"/>
  <c r="O1964" i="6"/>
  <c r="P1964" i="6"/>
  <c r="G1964" i="6" s="1"/>
  <c r="X1964" i="6"/>
  <c r="B1963" i="6"/>
  <c r="C1963" i="6"/>
  <c r="I1963" i="6" s="1"/>
  <c r="F1963" i="6"/>
  <c r="H1963" i="6"/>
  <c r="J1963" i="6"/>
  <c r="K1963" i="6"/>
  <c r="L1963" i="6"/>
  <c r="O1963" i="6"/>
  <c r="P1963" i="6"/>
  <c r="G1963" i="6" s="1"/>
  <c r="X1963" i="6"/>
  <c r="B1962" i="6"/>
  <c r="C1962" i="6"/>
  <c r="I1962" i="6" s="1"/>
  <c r="F1962" i="6"/>
  <c r="H1962" i="6"/>
  <c r="J1962" i="6"/>
  <c r="K1962" i="6"/>
  <c r="L1962" i="6"/>
  <c r="N1962" i="6"/>
  <c r="A1962" i="6" s="1"/>
  <c r="O1962" i="6"/>
  <c r="P1962" i="6"/>
  <c r="G1962" i="6" s="1"/>
  <c r="X1962" i="6"/>
  <c r="B1961" i="6"/>
  <c r="C1961" i="6"/>
  <c r="I1961" i="6" s="1"/>
  <c r="F1961" i="6"/>
  <c r="H1961" i="6"/>
  <c r="J1961" i="6"/>
  <c r="K1961" i="6"/>
  <c r="L1961" i="6"/>
  <c r="O1961" i="6"/>
  <c r="P1961" i="6"/>
  <c r="G1961" i="6" s="1"/>
  <c r="X1961" i="6"/>
  <c r="B1960" i="6"/>
  <c r="C1960" i="6"/>
  <c r="I1960" i="6" s="1"/>
  <c r="F1960" i="6"/>
  <c r="H1960" i="6"/>
  <c r="J1960" i="6"/>
  <c r="K1960" i="6"/>
  <c r="L1960" i="6"/>
  <c r="N1960" i="6"/>
  <c r="A1960" i="6" s="1"/>
  <c r="O1960" i="6"/>
  <c r="P1960" i="6"/>
  <c r="G1960" i="6" s="1"/>
  <c r="X1960" i="6"/>
  <c r="B1959" i="6"/>
  <c r="C1959" i="6"/>
  <c r="I1959" i="6" s="1"/>
  <c r="F1959" i="6"/>
  <c r="H1959" i="6"/>
  <c r="J1959" i="6"/>
  <c r="K1959" i="6"/>
  <c r="L1959" i="6"/>
  <c r="N1959" i="6"/>
  <c r="A1959" i="6" s="1"/>
  <c r="O1959" i="6"/>
  <c r="P1959" i="6"/>
  <c r="G1959" i="6" s="1"/>
  <c r="X1959" i="6"/>
  <c r="B1958" i="6"/>
  <c r="C1958" i="6"/>
  <c r="I1958" i="6" s="1"/>
  <c r="F1958" i="6"/>
  <c r="H1958" i="6"/>
  <c r="J1958" i="6"/>
  <c r="K1958" i="6"/>
  <c r="L1958" i="6"/>
  <c r="N1958" i="6"/>
  <c r="A1958" i="6" s="1"/>
  <c r="O1958" i="6"/>
  <c r="E1958" i="6" s="1"/>
  <c r="P1958" i="6"/>
  <c r="G1958" i="6" s="1"/>
  <c r="X1958" i="6"/>
  <c r="B1957" i="6"/>
  <c r="C1957" i="6"/>
  <c r="I1957" i="6" s="1"/>
  <c r="F1957" i="6"/>
  <c r="H1957" i="6"/>
  <c r="J1957" i="6"/>
  <c r="K1957" i="6"/>
  <c r="L1957" i="6"/>
  <c r="O1957" i="6"/>
  <c r="P1957" i="6"/>
  <c r="G1957" i="6" s="1"/>
  <c r="X1957" i="6"/>
  <c r="B1956" i="6"/>
  <c r="C1956" i="6"/>
  <c r="I1956" i="6" s="1"/>
  <c r="F1956" i="6"/>
  <c r="H1956" i="6"/>
  <c r="J1956" i="6"/>
  <c r="K1956" i="6"/>
  <c r="L1956" i="6"/>
  <c r="O1956" i="6"/>
  <c r="P1956" i="6"/>
  <c r="G1956" i="6" s="1"/>
  <c r="X1956" i="6"/>
  <c r="B1955" i="6"/>
  <c r="C1955" i="6"/>
  <c r="I1955" i="6" s="1"/>
  <c r="F1955" i="6"/>
  <c r="H1955" i="6"/>
  <c r="J1955" i="6"/>
  <c r="K1955" i="6"/>
  <c r="L1955" i="6"/>
  <c r="O1955" i="6"/>
  <c r="P1955" i="6"/>
  <c r="G1955" i="6" s="1"/>
  <c r="X1955" i="6"/>
  <c r="B1954" i="6"/>
  <c r="C1954" i="6"/>
  <c r="I1954" i="6" s="1"/>
  <c r="F1954" i="6"/>
  <c r="H1954" i="6"/>
  <c r="J1954" i="6"/>
  <c r="K1954" i="6"/>
  <c r="L1954" i="6"/>
  <c r="O1954" i="6"/>
  <c r="P1954" i="6"/>
  <c r="G1954" i="6" s="1"/>
  <c r="X1954" i="6"/>
  <c r="B1953" i="6"/>
  <c r="C1953" i="6"/>
  <c r="I1953" i="6" s="1"/>
  <c r="F1953" i="6"/>
  <c r="H1953" i="6"/>
  <c r="J1953" i="6"/>
  <c r="K1953" i="6"/>
  <c r="L1953" i="6"/>
  <c r="O1953" i="6"/>
  <c r="E1953" i="6" s="1"/>
  <c r="P1953" i="6"/>
  <c r="G1953" i="6" s="1"/>
  <c r="X1953" i="6"/>
  <c r="B1952" i="6"/>
  <c r="C1952" i="6"/>
  <c r="I1952" i="6" s="1"/>
  <c r="F1952" i="6"/>
  <c r="H1952" i="6"/>
  <c r="J1952" i="6"/>
  <c r="K1952" i="6"/>
  <c r="L1952" i="6"/>
  <c r="N1952" i="6"/>
  <c r="A1952" i="6" s="1"/>
  <c r="O1952" i="6"/>
  <c r="E1952" i="6" s="1"/>
  <c r="P1952" i="6"/>
  <c r="G1952" i="6" s="1"/>
  <c r="X1952" i="6"/>
  <c r="B1951" i="6"/>
  <c r="C1951" i="6"/>
  <c r="I1951" i="6" s="1"/>
  <c r="F1951" i="6"/>
  <c r="H1951" i="6"/>
  <c r="J1951" i="6"/>
  <c r="K1951" i="6"/>
  <c r="L1951" i="6"/>
  <c r="N1951" i="6"/>
  <c r="A1951" i="6" s="1"/>
  <c r="O1951" i="6"/>
  <c r="P1951" i="6"/>
  <c r="G1951" i="6" s="1"/>
  <c r="X1951" i="6"/>
  <c r="B1950" i="6"/>
  <c r="C1950" i="6"/>
  <c r="I1950" i="6" s="1"/>
  <c r="F1950" i="6"/>
  <c r="H1950" i="6"/>
  <c r="J1950" i="6"/>
  <c r="K1950" i="6"/>
  <c r="L1950" i="6"/>
  <c r="N1950" i="6"/>
  <c r="A1950" i="6" s="1"/>
  <c r="O1950" i="6"/>
  <c r="P1950" i="6"/>
  <c r="G1950" i="6" s="1"/>
  <c r="X1950" i="6"/>
  <c r="B1949" i="6"/>
  <c r="C1949" i="6"/>
  <c r="I1949" i="6" s="1"/>
  <c r="F1949" i="6"/>
  <c r="H1949" i="6"/>
  <c r="J1949" i="6"/>
  <c r="K1949" i="6"/>
  <c r="L1949" i="6"/>
  <c r="N1949" i="6"/>
  <c r="A1949" i="6" s="1"/>
  <c r="O1949" i="6"/>
  <c r="P1949" i="6"/>
  <c r="G1949" i="6" s="1"/>
  <c r="X1949" i="6"/>
  <c r="B1948" i="6"/>
  <c r="C1948" i="6"/>
  <c r="I1948" i="6" s="1"/>
  <c r="F1948" i="6"/>
  <c r="H1948" i="6"/>
  <c r="J1948" i="6"/>
  <c r="K1948" i="6"/>
  <c r="L1948" i="6"/>
  <c r="N1948" i="6"/>
  <c r="A1948" i="6" s="1"/>
  <c r="O1948" i="6"/>
  <c r="P1948" i="6"/>
  <c r="G1948" i="6" s="1"/>
  <c r="X1948" i="6"/>
  <c r="B1947" i="6"/>
  <c r="C1947" i="6"/>
  <c r="I1947" i="6" s="1"/>
  <c r="F1947" i="6"/>
  <c r="H1947" i="6"/>
  <c r="J1947" i="6"/>
  <c r="K1947" i="6"/>
  <c r="L1947" i="6"/>
  <c r="N1947" i="6"/>
  <c r="A1947" i="6" s="1"/>
  <c r="O1947" i="6"/>
  <c r="P1947" i="6"/>
  <c r="G1947" i="6" s="1"/>
  <c r="X1947" i="6"/>
  <c r="B1946" i="6"/>
  <c r="C1946" i="6"/>
  <c r="I1946" i="6" s="1"/>
  <c r="F1946" i="6"/>
  <c r="H1946" i="6"/>
  <c r="J1946" i="6"/>
  <c r="K1946" i="6"/>
  <c r="L1946" i="6"/>
  <c r="N1946" i="6"/>
  <c r="A1946" i="6" s="1"/>
  <c r="O1946" i="6"/>
  <c r="P1946" i="6"/>
  <c r="G1946" i="6" s="1"/>
  <c r="X1946" i="6"/>
  <c r="B1945" i="6"/>
  <c r="C1945" i="6"/>
  <c r="I1945" i="6" s="1"/>
  <c r="F1945" i="6"/>
  <c r="H1945" i="6"/>
  <c r="J1945" i="6"/>
  <c r="K1945" i="6"/>
  <c r="L1945" i="6"/>
  <c r="N1945" i="6"/>
  <c r="A1945" i="6" s="1"/>
  <c r="O1945" i="6"/>
  <c r="P1945" i="6"/>
  <c r="G1945" i="6" s="1"/>
  <c r="X1945" i="6"/>
  <c r="B1944" i="6"/>
  <c r="C1944" i="6"/>
  <c r="I1944" i="6" s="1"/>
  <c r="F1944" i="6"/>
  <c r="H1944" i="6"/>
  <c r="J1944" i="6"/>
  <c r="K1944" i="6"/>
  <c r="L1944" i="6"/>
  <c r="N1944" i="6"/>
  <c r="A1944" i="6" s="1"/>
  <c r="O1944" i="6"/>
  <c r="E1944" i="6" s="1"/>
  <c r="P1944" i="6"/>
  <c r="G1944" i="6" s="1"/>
  <c r="X1944" i="6"/>
  <c r="B1943" i="6"/>
  <c r="C1943" i="6"/>
  <c r="I1943" i="6" s="1"/>
  <c r="F1943" i="6"/>
  <c r="H1943" i="6"/>
  <c r="J1943" i="6"/>
  <c r="K1943" i="6"/>
  <c r="L1943" i="6"/>
  <c r="N1943" i="6"/>
  <c r="A1943" i="6" s="1"/>
  <c r="O1943" i="6"/>
  <c r="E1943" i="6" s="1"/>
  <c r="P1943" i="6"/>
  <c r="G1943" i="6" s="1"/>
  <c r="X1943" i="6"/>
  <c r="B1942" i="6"/>
  <c r="C1942" i="6"/>
  <c r="I1942" i="6" s="1"/>
  <c r="F1942" i="6"/>
  <c r="H1942" i="6"/>
  <c r="J1942" i="6"/>
  <c r="K1942" i="6"/>
  <c r="L1942" i="6"/>
  <c r="N1942" i="6"/>
  <c r="A1942" i="6" s="1"/>
  <c r="O1942" i="6"/>
  <c r="E1942" i="6" s="1"/>
  <c r="P1942" i="6"/>
  <c r="G1942" i="6" s="1"/>
  <c r="X1942" i="6"/>
  <c r="B1941" i="6"/>
  <c r="C1941" i="6"/>
  <c r="I1941" i="6" s="1"/>
  <c r="F1941" i="6"/>
  <c r="H1941" i="6"/>
  <c r="J1941" i="6"/>
  <c r="K1941" i="6"/>
  <c r="L1941" i="6"/>
  <c r="N1941" i="6"/>
  <c r="A1941" i="6" s="1"/>
  <c r="O1941" i="6"/>
  <c r="P1941" i="6"/>
  <c r="G1941" i="6" s="1"/>
  <c r="X1941" i="6"/>
  <c r="B1939" i="6"/>
  <c r="B1940" i="6"/>
  <c r="C1939" i="6"/>
  <c r="I1939" i="6" s="1"/>
  <c r="C1940" i="6"/>
  <c r="I1940" i="6" s="1"/>
  <c r="F1939" i="6"/>
  <c r="F1940" i="6"/>
  <c r="H1939" i="6"/>
  <c r="H1940" i="6"/>
  <c r="J1939" i="6"/>
  <c r="J1940" i="6"/>
  <c r="K1939" i="6"/>
  <c r="K1940" i="6"/>
  <c r="L1939" i="6"/>
  <c r="L1940" i="6"/>
  <c r="N1939" i="6"/>
  <c r="A1939" i="6" s="1"/>
  <c r="N1940" i="6"/>
  <c r="A1940" i="6" s="1"/>
  <c r="O1939" i="6"/>
  <c r="E1939" i="6" s="1"/>
  <c r="O1940" i="6"/>
  <c r="E1940" i="6" s="1"/>
  <c r="P1939" i="6"/>
  <c r="G1939" i="6" s="1"/>
  <c r="P1940" i="6"/>
  <c r="G1940" i="6" s="1"/>
  <c r="X1939" i="6"/>
  <c r="X194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C1921" i="6"/>
  <c r="I1921" i="6" s="1"/>
  <c r="C1922" i="6"/>
  <c r="I1922" i="6" s="1"/>
  <c r="C1923" i="6"/>
  <c r="I1923" i="6" s="1"/>
  <c r="C1924" i="6"/>
  <c r="I1924" i="6" s="1"/>
  <c r="C1925" i="6"/>
  <c r="I1925" i="6" s="1"/>
  <c r="C1926" i="6"/>
  <c r="I1926" i="6" s="1"/>
  <c r="C1927" i="6"/>
  <c r="I1927" i="6" s="1"/>
  <c r="C1928" i="6"/>
  <c r="I1928" i="6" s="1"/>
  <c r="C1929" i="6"/>
  <c r="I1929" i="6" s="1"/>
  <c r="C1930" i="6"/>
  <c r="I1930" i="6" s="1"/>
  <c r="C1931" i="6"/>
  <c r="I1931" i="6" s="1"/>
  <c r="C1932" i="6"/>
  <c r="I1932" i="6" s="1"/>
  <c r="C1933" i="6"/>
  <c r="I1933" i="6" s="1"/>
  <c r="C1934" i="6"/>
  <c r="I1934" i="6" s="1"/>
  <c r="C1935" i="6"/>
  <c r="I1935" i="6" s="1"/>
  <c r="C1936" i="6"/>
  <c r="I1936" i="6" s="1"/>
  <c r="C1937" i="6"/>
  <c r="I1937" i="6" s="1"/>
  <c r="C1938" i="6"/>
  <c r="I1938" i="6" s="1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N1921" i="6"/>
  <c r="A1921" i="6" s="1"/>
  <c r="N1922" i="6"/>
  <c r="A1922" i="6" s="1"/>
  <c r="N1923" i="6"/>
  <c r="A1923" i="6" s="1"/>
  <c r="N1924" i="6"/>
  <c r="A1924" i="6" s="1"/>
  <c r="N1925" i="6"/>
  <c r="A1925" i="6" s="1"/>
  <c r="N1926" i="6"/>
  <c r="A1926" i="6" s="1"/>
  <c r="N1927" i="6"/>
  <c r="A1927" i="6" s="1"/>
  <c r="N1928" i="6"/>
  <c r="A1928" i="6" s="1"/>
  <c r="N1929" i="6"/>
  <c r="A1929" i="6" s="1"/>
  <c r="N1930" i="6"/>
  <c r="A1930" i="6" s="1"/>
  <c r="N1931" i="6"/>
  <c r="A1931" i="6" s="1"/>
  <c r="N1932" i="6"/>
  <c r="A1932" i="6" s="1"/>
  <c r="N1933" i="6"/>
  <c r="A1933" i="6" s="1"/>
  <c r="N1934" i="6"/>
  <c r="A1934" i="6" s="1"/>
  <c r="N1935" i="6"/>
  <c r="A1935" i="6" s="1"/>
  <c r="N1936" i="6"/>
  <c r="A1936" i="6" s="1"/>
  <c r="N1937" i="6"/>
  <c r="A1937" i="6" s="1"/>
  <c r="N1938" i="6"/>
  <c r="A1938" i="6" s="1"/>
  <c r="O1921" i="6"/>
  <c r="O1922" i="6"/>
  <c r="O1923" i="6"/>
  <c r="O1924" i="6"/>
  <c r="O1925" i="6"/>
  <c r="O1926" i="6"/>
  <c r="O1927" i="6"/>
  <c r="E1927" i="6" s="1"/>
  <c r="O1928" i="6"/>
  <c r="O1929" i="6"/>
  <c r="O1930" i="6"/>
  <c r="O1931" i="6"/>
  <c r="O1932" i="6"/>
  <c r="O1933" i="6"/>
  <c r="M1933" i="6" s="1"/>
  <c r="O1934" i="6"/>
  <c r="O1935" i="6"/>
  <c r="M1935" i="6" s="1"/>
  <c r="O1936" i="6"/>
  <c r="E1936" i="6" s="1"/>
  <c r="O1937" i="6"/>
  <c r="O1938" i="6"/>
  <c r="D1938" i="6" s="1"/>
  <c r="P1921" i="6"/>
  <c r="G1921" i="6" s="1"/>
  <c r="P1922" i="6"/>
  <c r="G1922" i="6" s="1"/>
  <c r="P1923" i="6"/>
  <c r="G1923" i="6" s="1"/>
  <c r="P1924" i="6"/>
  <c r="G1924" i="6" s="1"/>
  <c r="P1925" i="6"/>
  <c r="G1925" i="6" s="1"/>
  <c r="P1926" i="6"/>
  <c r="G1926" i="6" s="1"/>
  <c r="P1927" i="6"/>
  <c r="G1927" i="6" s="1"/>
  <c r="P1928" i="6"/>
  <c r="G1928" i="6" s="1"/>
  <c r="P1929" i="6"/>
  <c r="G1929" i="6" s="1"/>
  <c r="P1930" i="6"/>
  <c r="G1930" i="6" s="1"/>
  <c r="P1931" i="6"/>
  <c r="G1931" i="6" s="1"/>
  <c r="P1932" i="6"/>
  <c r="G1932" i="6" s="1"/>
  <c r="P1933" i="6"/>
  <c r="G1933" i="6" s="1"/>
  <c r="P1934" i="6"/>
  <c r="G1934" i="6" s="1"/>
  <c r="P1935" i="6"/>
  <c r="G1935" i="6" s="1"/>
  <c r="P1936" i="6"/>
  <c r="G1936" i="6" s="1"/>
  <c r="P1937" i="6"/>
  <c r="G1937" i="6" s="1"/>
  <c r="P1938" i="6"/>
  <c r="G1938" i="6" s="1"/>
  <c r="X1921" i="6"/>
  <c r="X1922" i="6"/>
  <c r="X1923" i="6"/>
  <c r="X1924" i="6"/>
  <c r="X1925" i="6"/>
  <c r="X1926" i="6"/>
  <c r="X1927" i="6"/>
  <c r="X1928" i="6"/>
  <c r="X1929" i="6"/>
  <c r="X1930" i="6"/>
  <c r="X1931" i="6"/>
  <c r="X1932" i="6"/>
  <c r="X1933" i="6"/>
  <c r="X1934" i="6"/>
  <c r="X1935" i="6"/>
  <c r="X1936" i="6"/>
  <c r="X1937" i="6"/>
  <c r="X1938" i="6"/>
  <c r="B1920" i="6"/>
  <c r="C1920" i="6"/>
  <c r="I1920" i="6" s="1"/>
  <c r="F1920" i="6"/>
  <c r="H1920" i="6"/>
  <c r="J1920" i="6"/>
  <c r="K1920" i="6"/>
  <c r="L1920" i="6"/>
  <c r="N1920" i="6"/>
  <c r="A1920" i="6" s="1"/>
  <c r="O1920" i="6"/>
  <c r="M1920" i="6" s="1"/>
  <c r="P1920" i="6"/>
  <c r="G1920" i="6" s="1"/>
  <c r="X1920" i="6"/>
  <c r="B1917" i="6"/>
  <c r="B1918" i="6"/>
  <c r="B1919" i="6"/>
  <c r="C1917" i="6"/>
  <c r="I1917" i="6" s="1"/>
  <c r="C1918" i="6"/>
  <c r="C1919" i="6"/>
  <c r="I1919" i="6" s="1"/>
  <c r="F1917" i="6"/>
  <c r="F1918" i="6"/>
  <c r="F1919" i="6"/>
  <c r="H1917" i="6"/>
  <c r="H1918" i="6"/>
  <c r="H1919" i="6"/>
  <c r="I1918" i="6"/>
  <c r="J1917" i="6"/>
  <c r="J1918" i="6"/>
  <c r="J1919" i="6"/>
  <c r="K1917" i="6"/>
  <c r="K1918" i="6"/>
  <c r="K1919" i="6"/>
  <c r="L1917" i="6"/>
  <c r="L1918" i="6"/>
  <c r="L1919" i="6"/>
  <c r="N1917" i="6"/>
  <c r="A1917" i="6" s="1"/>
  <c r="N1918" i="6"/>
  <c r="A1918" i="6" s="1"/>
  <c r="N1919" i="6"/>
  <c r="A1919" i="6" s="1"/>
  <c r="O1917" i="6"/>
  <c r="E1917" i="6" s="1"/>
  <c r="O1918" i="6"/>
  <c r="E1918" i="6" s="1"/>
  <c r="O1919" i="6"/>
  <c r="P1917" i="6"/>
  <c r="G1917" i="6" s="1"/>
  <c r="P1918" i="6"/>
  <c r="G1918" i="6" s="1"/>
  <c r="P1919" i="6"/>
  <c r="G1919" i="6" s="1"/>
  <c r="X1917" i="6"/>
  <c r="X1918" i="6"/>
  <c r="X1919" i="6"/>
  <c r="B1916" i="6"/>
  <c r="C1916" i="6"/>
  <c r="I1916" i="6" s="1"/>
  <c r="F1916" i="6"/>
  <c r="H1916" i="6"/>
  <c r="J1916" i="6"/>
  <c r="K1916" i="6"/>
  <c r="L1916" i="6"/>
  <c r="N1916" i="6"/>
  <c r="A1916" i="6" s="1"/>
  <c r="O1916" i="6"/>
  <c r="P1916" i="6"/>
  <c r="G1916" i="6" s="1"/>
  <c r="X1916" i="6"/>
  <c r="B1913" i="6"/>
  <c r="B1914" i="6"/>
  <c r="B1915" i="6"/>
  <c r="C1913" i="6"/>
  <c r="I1913" i="6" s="1"/>
  <c r="C1914" i="6"/>
  <c r="I1914" i="6" s="1"/>
  <c r="C1915" i="6"/>
  <c r="I1915" i="6" s="1"/>
  <c r="F1913" i="6"/>
  <c r="F1914" i="6"/>
  <c r="F1915" i="6"/>
  <c r="H1913" i="6"/>
  <c r="H1914" i="6"/>
  <c r="H1915" i="6"/>
  <c r="J1913" i="6"/>
  <c r="J1914" i="6"/>
  <c r="J1915" i="6"/>
  <c r="K1913" i="6"/>
  <c r="K1914" i="6"/>
  <c r="K1915" i="6"/>
  <c r="L1913" i="6"/>
  <c r="L1914" i="6"/>
  <c r="L1915" i="6"/>
  <c r="N1913" i="6"/>
  <c r="A1913" i="6" s="1"/>
  <c r="N1914" i="6"/>
  <c r="A1914" i="6" s="1"/>
  <c r="N1915" i="6"/>
  <c r="A1915" i="6" s="1"/>
  <c r="O1913" i="6"/>
  <c r="O1914" i="6"/>
  <c r="O1915" i="6"/>
  <c r="P1913" i="6"/>
  <c r="G1913" i="6" s="1"/>
  <c r="P1914" i="6"/>
  <c r="G1914" i="6" s="1"/>
  <c r="P1915" i="6"/>
  <c r="G1915" i="6" s="1"/>
  <c r="X1913" i="6"/>
  <c r="X1914" i="6"/>
  <c r="X1915" i="6"/>
  <c r="M1944" i="6" l="1"/>
  <c r="M1967" i="6"/>
  <c r="M1978" i="6"/>
  <c r="M1943" i="6"/>
  <c r="M1952" i="6"/>
  <c r="E1951" i="6"/>
  <c r="M1951" i="6"/>
  <c r="D1927" i="6"/>
  <c r="D1918" i="6"/>
  <c r="D1917" i="6"/>
  <c r="E1968" i="6"/>
  <c r="M1968" i="6"/>
  <c r="D1967" i="6"/>
  <c r="D1984" i="6"/>
  <c r="E1985" i="6"/>
  <c r="M1969" i="6"/>
  <c r="D1959" i="6"/>
  <c r="M1986" i="6"/>
  <c r="E1986" i="6"/>
  <c r="E1959" i="6"/>
  <c r="E1960" i="6"/>
  <c r="M1942" i="6"/>
  <c r="D1977" i="6"/>
  <c r="M1959" i="6"/>
  <c r="M1960" i="6"/>
  <c r="M1966" i="6"/>
  <c r="E1977" i="6"/>
  <c r="E1950" i="6"/>
  <c r="M1958" i="6"/>
  <c r="E1969" i="6"/>
  <c r="E1979" i="6"/>
  <c r="M1950" i="6"/>
  <c r="E1966" i="6"/>
  <c r="M1974" i="6"/>
  <c r="D1976" i="6"/>
  <c r="M1976" i="6"/>
  <c r="M1979" i="6"/>
  <c r="M1983" i="6"/>
  <c r="E1983" i="6"/>
  <c r="M1984" i="6"/>
  <c r="E1971" i="6"/>
  <c r="M1971" i="6"/>
  <c r="N1971" i="6"/>
  <c r="A1971" i="6" s="1"/>
  <c r="E1954" i="6"/>
  <c r="M1954" i="6"/>
  <c r="N1961" i="6"/>
  <c r="A1961" i="6" s="1"/>
  <c r="D1961" i="6" s="1"/>
  <c r="E1961" i="6"/>
  <c r="D1946" i="6"/>
  <c r="E1946" i="6"/>
  <c r="M1946" i="6"/>
  <c r="N1954" i="6"/>
  <c r="A1954" i="6" s="1"/>
  <c r="M1961" i="6"/>
  <c r="N1953" i="6"/>
  <c r="A1953" i="6" s="1"/>
  <c r="D1972" i="6"/>
  <c r="E1963" i="6"/>
  <c r="M1963" i="6"/>
  <c r="N1963" i="6"/>
  <c r="A1963" i="6" s="1"/>
  <c r="D1970" i="6"/>
  <c r="E1970" i="6"/>
  <c r="M1970" i="6"/>
  <c r="E1945" i="6"/>
  <c r="D1965" i="6"/>
  <c r="N1970" i="6"/>
  <c r="A1970" i="6" s="1"/>
  <c r="M1945" i="6"/>
  <c r="M1953" i="6"/>
  <c r="E1947" i="6"/>
  <c r="M1947" i="6"/>
  <c r="E1955" i="6"/>
  <c r="M1955" i="6"/>
  <c r="N1955" i="6"/>
  <c r="A1955" i="6" s="1"/>
  <c r="E1962" i="6"/>
  <c r="M1962" i="6"/>
  <c r="N1956" i="6"/>
  <c r="A1956" i="6" s="1"/>
  <c r="N1964" i="6"/>
  <c r="A1964" i="6" s="1"/>
  <c r="N1972" i="6"/>
  <c r="A1972" i="6" s="1"/>
  <c r="N1980" i="6"/>
  <c r="A1980" i="6" s="1"/>
  <c r="M1948" i="6"/>
  <c r="E1948" i="6"/>
  <c r="M1956" i="6"/>
  <c r="E1956" i="6"/>
  <c r="N1957" i="6"/>
  <c r="A1957" i="6" s="1"/>
  <c r="M1964" i="6"/>
  <c r="E1964" i="6"/>
  <c r="N1965" i="6"/>
  <c r="A1965" i="6" s="1"/>
  <c r="M1972" i="6"/>
  <c r="E1972" i="6"/>
  <c r="N1973" i="6"/>
  <c r="A1973" i="6" s="1"/>
  <c r="M1980" i="6"/>
  <c r="E1980" i="6"/>
  <c r="N1981" i="6"/>
  <c r="A1981" i="6" s="1"/>
  <c r="M1941" i="6"/>
  <c r="E1941" i="6"/>
  <c r="M1949" i="6"/>
  <c r="E1949" i="6"/>
  <c r="M1957" i="6"/>
  <c r="E1957" i="6"/>
  <c r="M1965" i="6"/>
  <c r="E1965" i="6"/>
  <c r="M1973" i="6"/>
  <c r="E1973" i="6"/>
  <c r="M1981" i="6"/>
  <c r="E1981" i="6"/>
  <c r="N1975" i="6"/>
  <c r="A1975" i="6" s="1"/>
  <c r="D1975" i="6" s="1"/>
  <c r="M1982" i="6"/>
  <c r="E1982" i="6"/>
  <c r="M1975" i="6"/>
  <c r="M1939" i="6"/>
  <c r="E1925" i="6"/>
  <c r="D1925" i="6" s="1"/>
  <c r="E1914" i="6"/>
  <c r="M1915" i="6"/>
  <c r="M1914" i="6"/>
  <c r="M1936" i="6"/>
  <c r="E1915" i="6"/>
  <c r="D1915" i="6" s="1"/>
  <c r="M1925" i="6"/>
  <c r="E1933" i="6"/>
  <c r="E1928" i="6"/>
  <c r="M1934" i="6"/>
  <c r="E1926" i="6"/>
  <c r="D1926" i="6" s="1"/>
  <c r="E1920" i="6"/>
  <c r="D1920" i="6" s="1"/>
  <c r="M1928" i="6"/>
  <c r="M1927" i="6"/>
  <c r="E1935" i="6"/>
  <c r="D1935" i="6" s="1"/>
  <c r="M1926" i="6"/>
  <c r="E1934" i="6"/>
  <c r="M1940" i="6"/>
  <c r="M1913" i="6"/>
  <c r="E1913" i="6"/>
  <c r="M1932" i="6"/>
  <c r="M1924" i="6"/>
  <c r="E1932" i="6"/>
  <c r="D1932" i="6" s="1"/>
  <c r="E1924" i="6"/>
  <c r="D1924" i="6" s="1"/>
  <c r="M1916" i="6"/>
  <c r="E1916" i="6"/>
  <c r="D1916" i="6" s="1"/>
  <c r="M1931" i="6"/>
  <c r="M1923" i="6"/>
  <c r="E1931" i="6"/>
  <c r="D1931" i="6" s="1"/>
  <c r="E1923" i="6"/>
  <c r="D1923" i="6" s="1"/>
  <c r="M1919" i="6"/>
  <c r="E1919" i="6"/>
  <c r="D1919" i="6" s="1"/>
  <c r="M1938" i="6"/>
  <c r="M1930" i="6"/>
  <c r="M1922" i="6"/>
  <c r="E1938" i="6"/>
  <c r="E1930" i="6"/>
  <c r="D1930" i="6" s="1"/>
  <c r="E1922" i="6"/>
  <c r="D1922" i="6" s="1"/>
  <c r="M1918" i="6"/>
  <c r="M1937" i="6"/>
  <c r="M1929" i="6"/>
  <c r="M1921" i="6"/>
  <c r="E1937" i="6"/>
  <c r="E1929" i="6"/>
  <c r="E1921" i="6"/>
  <c r="D1921" i="6" s="1"/>
  <c r="M1917" i="6"/>
  <c r="D1980" i="6" l="1"/>
  <c r="D1971" i="6"/>
  <c r="B1912" i="6"/>
  <c r="C1912" i="6"/>
  <c r="I1912" i="6" s="1"/>
  <c r="F1912" i="6"/>
  <c r="H1912" i="6"/>
  <c r="J1912" i="6"/>
  <c r="K1912" i="6"/>
  <c r="L1912" i="6"/>
  <c r="N1912" i="6"/>
  <c r="A1912" i="6" s="1"/>
  <c r="O1912" i="6"/>
  <c r="P1912" i="6"/>
  <c r="G1912" i="6" s="1"/>
  <c r="X1912" i="6"/>
  <c r="G2" i="6"/>
  <c r="S1898" i="6"/>
  <c r="B1911" i="6"/>
  <c r="C1911" i="6"/>
  <c r="I1911" i="6" s="1"/>
  <c r="F1911" i="6"/>
  <c r="H1911" i="6"/>
  <c r="J1911" i="6"/>
  <c r="K1911" i="6"/>
  <c r="L1911" i="6"/>
  <c r="N1911" i="6"/>
  <c r="A1911" i="6" s="1"/>
  <c r="O1911" i="6"/>
  <c r="P1911" i="6"/>
  <c r="G1911" i="6" s="1"/>
  <c r="X1911" i="6"/>
  <c r="B1910" i="6"/>
  <c r="C1910" i="6"/>
  <c r="I1910" i="6" s="1"/>
  <c r="F1910" i="6"/>
  <c r="H1910" i="6"/>
  <c r="J1910" i="6"/>
  <c r="K1910" i="6"/>
  <c r="L1910" i="6"/>
  <c r="N1910" i="6"/>
  <c r="A1910" i="6" s="1"/>
  <c r="O1910" i="6"/>
  <c r="P1910" i="6"/>
  <c r="G1910" i="6" s="1"/>
  <c r="X1910" i="6"/>
  <c r="B1909" i="6"/>
  <c r="C1909" i="6"/>
  <c r="I1909" i="6" s="1"/>
  <c r="F1909" i="6"/>
  <c r="H1909" i="6"/>
  <c r="J1909" i="6"/>
  <c r="K1909" i="6"/>
  <c r="L1909" i="6"/>
  <c r="N1909" i="6"/>
  <c r="A1909" i="6" s="1"/>
  <c r="O1909" i="6"/>
  <c r="P1909" i="6"/>
  <c r="G1909" i="6" s="1"/>
  <c r="X1909" i="6"/>
  <c r="B1908" i="6"/>
  <c r="C1908" i="6"/>
  <c r="I1908" i="6" s="1"/>
  <c r="F1908" i="6"/>
  <c r="H1908" i="6"/>
  <c r="J1908" i="6"/>
  <c r="K1908" i="6"/>
  <c r="L1908" i="6"/>
  <c r="N1908" i="6"/>
  <c r="A1908" i="6" s="1"/>
  <c r="O1908" i="6"/>
  <c r="P1908" i="6"/>
  <c r="G1908" i="6" s="1"/>
  <c r="X1908" i="6"/>
  <c r="B1907" i="6"/>
  <c r="C1907" i="6"/>
  <c r="I1907" i="6" s="1"/>
  <c r="F1907" i="6"/>
  <c r="H1907" i="6"/>
  <c r="J1907" i="6"/>
  <c r="K1907" i="6"/>
  <c r="L1907" i="6"/>
  <c r="N1907" i="6"/>
  <c r="A1907" i="6" s="1"/>
  <c r="O1907" i="6"/>
  <c r="P1907" i="6"/>
  <c r="G1907" i="6" s="1"/>
  <c r="X1907" i="6"/>
  <c r="B1906" i="6"/>
  <c r="C1906" i="6"/>
  <c r="I1906" i="6" s="1"/>
  <c r="F1906" i="6"/>
  <c r="H1906" i="6"/>
  <c r="J1906" i="6"/>
  <c r="K1906" i="6"/>
  <c r="L1906" i="6"/>
  <c r="N1906" i="6"/>
  <c r="A1906" i="6" s="1"/>
  <c r="O1906" i="6"/>
  <c r="P1906" i="6"/>
  <c r="G1906" i="6" s="1"/>
  <c r="X1906" i="6"/>
  <c r="B1905" i="6"/>
  <c r="C1905" i="6"/>
  <c r="I1905" i="6" s="1"/>
  <c r="F1905" i="6"/>
  <c r="H1905" i="6"/>
  <c r="J1905" i="6"/>
  <c r="K1905" i="6"/>
  <c r="L1905" i="6"/>
  <c r="N1905" i="6"/>
  <c r="A1905" i="6" s="1"/>
  <c r="O1905" i="6"/>
  <c r="P1905" i="6"/>
  <c r="G1905" i="6" s="1"/>
  <c r="X1905" i="6"/>
  <c r="B1904" i="6"/>
  <c r="C1904" i="6"/>
  <c r="I1904" i="6" s="1"/>
  <c r="F1904" i="6"/>
  <c r="H1904" i="6"/>
  <c r="J1904" i="6"/>
  <c r="K1904" i="6"/>
  <c r="L1904" i="6"/>
  <c r="N1904" i="6"/>
  <c r="A1904" i="6" s="1"/>
  <c r="O1904" i="6"/>
  <c r="P1904" i="6"/>
  <c r="G1904" i="6" s="1"/>
  <c r="X1904" i="6"/>
  <c r="B1903" i="6"/>
  <c r="C1903" i="6"/>
  <c r="I1903" i="6" s="1"/>
  <c r="F1903" i="6"/>
  <c r="H1903" i="6"/>
  <c r="J1903" i="6"/>
  <c r="K1903" i="6"/>
  <c r="L1903" i="6"/>
  <c r="N1903" i="6"/>
  <c r="A1903" i="6" s="1"/>
  <c r="O1903" i="6"/>
  <c r="P1903" i="6"/>
  <c r="G1903" i="6" s="1"/>
  <c r="X1903" i="6"/>
  <c r="B1902" i="6"/>
  <c r="C1902" i="6"/>
  <c r="I1902" i="6" s="1"/>
  <c r="F1902" i="6"/>
  <c r="H1902" i="6"/>
  <c r="J1902" i="6"/>
  <c r="K1902" i="6"/>
  <c r="L1902" i="6"/>
  <c r="N1902" i="6"/>
  <c r="A1902" i="6" s="1"/>
  <c r="O1902" i="6"/>
  <c r="P1902" i="6"/>
  <c r="G1902" i="6" s="1"/>
  <c r="X1902" i="6"/>
  <c r="B1901" i="6"/>
  <c r="C1901" i="6"/>
  <c r="I1901" i="6" s="1"/>
  <c r="F1901" i="6"/>
  <c r="H1901" i="6"/>
  <c r="J1901" i="6"/>
  <c r="K1901" i="6"/>
  <c r="L1901" i="6"/>
  <c r="N1901" i="6"/>
  <c r="A1901" i="6" s="1"/>
  <c r="O1901" i="6"/>
  <c r="P1901" i="6"/>
  <c r="G1901" i="6" s="1"/>
  <c r="X1901" i="6"/>
  <c r="B1900" i="6"/>
  <c r="C1900" i="6"/>
  <c r="I1900" i="6" s="1"/>
  <c r="F1900" i="6"/>
  <c r="H1900" i="6"/>
  <c r="J1900" i="6"/>
  <c r="K1900" i="6"/>
  <c r="L1900" i="6"/>
  <c r="N1900" i="6"/>
  <c r="A1900" i="6" s="1"/>
  <c r="O1900" i="6"/>
  <c r="P1900" i="6"/>
  <c r="G1900" i="6" s="1"/>
  <c r="X1900" i="6"/>
  <c r="B1899" i="6"/>
  <c r="C1899" i="6"/>
  <c r="I1899" i="6" s="1"/>
  <c r="F1899" i="6"/>
  <c r="H1899" i="6"/>
  <c r="J1899" i="6"/>
  <c r="K1899" i="6"/>
  <c r="L1899" i="6"/>
  <c r="N1899" i="6"/>
  <c r="A1899" i="6" s="1"/>
  <c r="O1899" i="6"/>
  <c r="P1899" i="6"/>
  <c r="G1899" i="6" s="1"/>
  <c r="X1899" i="6"/>
  <c r="B1898" i="6"/>
  <c r="C1898" i="6"/>
  <c r="I1898" i="6" s="1"/>
  <c r="F1898" i="6"/>
  <c r="H1898" i="6"/>
  <c r="J1898" i="6"/>
  <c r="K1898" i="6"/>
  <c r="L1898" i="6"/>
  <c r="N1898" i="6"/>
  <c r="A1898" i="6" s="1"/>
  <c r="O1898" i="6"/>
  <c r="P1898" i="6"/>
  <c r="G1898" i="6" s="1"/>
  <c r="X1898" i="6"/>
  <c r="B1897" i="6"/>
  <c r="C1897" i="6"/>
  <c r="I1897" i="6" s="1"/>
  <c r="F1897" i="6"/>
  <c r="H1897" i="6"/>
  <c r="J1897" i="6"/>
  <c r="K1897" i="6"/>
  <c r="L1897" i="6"/>
  <c r="N1897" i="6"/>
  <c r="A1897" i="6" s="1"/>
  <c r="O1897" i="6"/>
  <c r="P1897" i="6"/>
  <c r="G1897" i="6" s="1"/>
  <c r="X1897" i="6"/>
  <c r="B1896" i="6"/>
  <c r="C1896" i="6"/>
  <c r="I1896" i="6" s="1"/>
  <c r="F1896" i="6"/>
  <c r="H1896" i="6"/>
  <c r="J1896" i="6"/>
  <c r="K1896" i="6"/>
  <c r="L1896" i="6"/>
  <c r="N1896" i="6"/>
  <c r="A1896" i="6" s="1"/>
  <c r="O1896" i="6"/>
  <c r="P1896" i="6"/>
  <c r="G1896" i="6" s="1"/>
  <c r="X1896" i="6"/>
  <c r="B1895" i="6"/>
  <c r="C1895" i="6"/>
  <c r="I1895" i="6" s="1"/>
  <c r="F1895" i="6"/>
  <c r="H1895" i="6"/>
  <c r="J1895" i="6"/>
  <c r="K1895" i="6"/>
  <c r="L1895" i="6"/>
  <c r="N1895" i="6"/>
  <c r="A1895" i="6" s="1"/>
  <c r="O1895" i="6"/>
  <c r="P1895" i="6"/>
  <c r="G1895" i="6" s="1"/>
  <c r="X1895" i="6"/>
  <c r="B1894" i="6"/>
  <c r="C1894" i="6"/>
  <c r="I1894" i="6" s="1"/>
  <c r="F1894" i="6"/>
  <c r="H1894" i="6"/>
  <c r="J1894" i="6"/>
  <c r="K1894" i="6"/>
  <c r="L1894" i="6"/>
  <c r="N1894" i="6"/>
  <c r="A1894" i="6" s="1"/>
  <c r="O1894" i="6"/>
  <c r="P1894" i="6"/>
  <c r="G1894" i="6" s="1"/>
  <c r="X1894" i="6"/>
  <c r="B1893" i="6"/>
  <c r="C1893" i="6"/>
  <c r="I1893" i="6" s="1"/>
  <c r="F1893" i="6"/>
  <c r="H1893" i="6"/>
  <c r="J1893" i="6"/>
  <c r="K1893" i="6"/>
  <c r="L1893" i="6"/>
  <c r="N1893" i="6"/>
  <c r="A1893" i="6" s="1"/>
  <c r="O1893" i="6"/>
  <c r="P1893" i="6"/>
  <c r="G1893" i="6" s="1"/>
  <c r="X1893" i="6"/>
  <c r="B1892" i="6"/>
  <c r="C1892" i="6"/>
  <c r="I1892" i="6" s="1"/>
  <c r="F1892" i="6"/>
  <c r="H1892" i="6"/>
  <c r="J1892" i="6"/>
  <c r="K1892" i="6"/>
  <c r="L1892" i="6"/>
  <c r="N1892" i="6"/>
  <c r="A1892" i="6" s="1"/>
  <c r="O1892" i="6"/>
  <c r="P1892" i="6"/>
  <c r="G1892" i="6" s="1"/>
  <c r="X1892" i="6"/>
  <c r="B1891" i="6"/>
  <c r="C1891" i="6"/>
  <c r="I1891" i="6" s="1"/>
  <c r="F1891" i="6"/>
  <c r="H1891" i="6"/>
  <c r="J1891" i="6"/>
  <c r="K1891" i="6"/>
  <c r="L1891" i="6"/>
  <c r="N1891" i="6"/>
  <c r="A1891" i="6" s="1"/>
  <c r="O1891" i="6"/>
  <c r="P1891" i="6"/>
  <c r="G1891" i="6" s="1"/>
  <c r="X1891" i="6"/>
  <c r="B1890" i="6"/>
  <c r="C1890" i="6"/>
  <c r="I1890" i="6" s="1"/>
  <c r="F1890" i="6"/>
  <c r="H1890" i="6"/>
  <c r="J1890" i="6"/>
  <c r="K1890" i="6"/>
  <c r="L1890" i="6"/>
  <c r="N1890" i="6"/>
  <c r="A1890" i="6" s="1"/>
  <c r="O1890" i="6"/>
  <c r="P1890" i="6"/>
  <c r="G1890" i="6" s="1"/>
  <c r="X1890" i="6"/>
  <c r="B1889" i="6"/>
  <c r="C1889" i="6"/>
  <c r="I1889" i="6" s="1"/>
  <c r="F1889" i="6"/>
  <c r="H1889" i="6"/>
  <c r="J1889" i="6"/>
  <c r="K1889" i="6"/>
  <c r="L1889" i="6"/>
  <c r="N1889" i="6"/>
  <c r="A1889" i="6" s="1"/>
  <c r="O1889" i="6"/>
  <c r="P1889" i="6"/>
  <c r="G1889" i="6" s="1"/>
  <c r="X1889" i="6"/>
  <c r="B1888" i="6"/>
  <c r="C1888" i="6"/>
  <c r="I1888" i="6" s="1"/>
  <c r="F1888" i="6"/>
  <c r="H1888" i="6"/>
  <c r="J1888" i="6"/>
  <c r="K1888" i="6"/>
  <c r="L1888" i="6"/>
  <c r="N1888" i="6"/>
  <c r="A1888" i="6" s="1"/>
  <c r="O1888" i="6"/>
  <c r="P1888" i="6"/>
  <c r="G1888" i="6" s="1"/>
  <c r="X1888" i="6"/>
  <c r="B1887" i="6"/>
  <c r="C1887" i="6"/>
  <c r="I1887" i="6" s="1"/>
  <c r="F1887" i="6"/>
  <c r="H1887" i="6"/>
  <c r="J1887" i="6"/>
  <c r="K1887" i="6"/>
  <c r="L1887" i="6"/>
  <c r="N1887" i="6"/>
  <c r="A1887" i="6" s="1"/>
  <c r="O1887" i="6"/>
  <c r="P1887" i="6"/>
  <c r="G1887" i="6" s="1"/>
  <c r="X1887" i="6"/>
  <c r="B1886" i="6"/>
  <c r="C1886" i="6"/>
  <c r="I1886" i="6" s="1"/>
  <c r="F1886" i="6"/>
  <c r="H1886" i="6"/>
  <c r="J1886" i="6"/>
  <c r="K1886" i="6"/>
  <c r="L1886" i="6"/>
  <c r="N1886" i="6"/>
  <c r="A1886" i="6" s="1"/>
  <c r="O1886" i="6"/>
  <c r="P1886" i="6"/>
  <c r="G1886" i="6" s="1"/>
  <c r="X1886" i="6"/>
  <c r="B1885" i="6"/>
  <c r="C1885" i="6"/>
  <c r="I1885" i="6" s="1"/>
  <c r="F1885" i="6"/>
  <c r="H1885" i="6"/>
  <c r="J1885" i="6"/>
  <c r="K1885" i="6"/>
  <c r="L1885" i="6"/>
  <c r="N1885" i="6"/>
  <c r="A1885" i="6" s="1"/>
  <c r="O1885" i="6"/>
  <c r="P1885" i="6"/>
  <c r="G1885" i="6" s="1"/>
  <c r="X1885" i="6"/>
  <c r="B1884" i="6"/>
  <c r="C1884" i="6"/>
  <c r="I1884" i="6" s="1"/>
  <c r="F1884" i="6"/>
  <c r="H1884" i="6"/>
  <c r="J1884" i="6"/>
  <c r="K1884" i="6"/>
  <c r="L1884" i="6"/>
  <c r="N1884" i="6"/>
  <c r="A1884" i="6" s="1"/>
  <c r="O1884" i="6"/>
  <c r="P1884" i="6"/>
  <c r="G1884" i="6" s="1"/>
  <c r="X1884" i="6"/>
  <c r="B1883" i="6"/>
  <c r="C1883" i="6"/>
  <c r="I1883" i="6" s="1"/>
  <c r="F1883" i="6"/>
  <c r="H1883" i="6"/>
  <c r="J1883" i="6"/>
  <c r="K1883" i="6"/>
  <c r="L1883" i="6"/>
  <c r="N1883" i="6"/>
  <c r="A1883" i="6" s="1"/>
  <c r="O1883" i="6"/>
  <c r="P1883" i="6"/>
  <c r="G1883" i="6" s="1"/>
  <c r="X1883" i="6"/>
  <c r="B1882" i="6"/>
  <c r="C1882" i="6"/>
  <c r="I1882" i="6" s="1"/>
  <c r="F1882" i="6"/>
  <c r="H1882" i="6"/>
  <c r="J1882" i="6"/>
  <c r="K1882" i="6"/>
  <c r="L1882" i="6"/>
  <c r="N1882" i="6"/>
  <c r="A1882" i="6" s="1"/>
  <c r="O1882" i="6"/>
  <c r="P1882" i="6"/>
  <c r="G1882" i="6" s="1"/>
  <c r="X1882" i="6"/>
  <c r="B1881" i="6"/>
  <c r="C1881" i="6"/>
  <c r="I1881" i="6" s="1"/>
  <c r="F1881" i="6"/>
  <c r="H1881" i="6"/>
  <c r="J1881" i="6"/>
  <c r="K1881" i="6"/>
  <c r="L1881" i="6"/>
  <c r="N1881" i="6"/>
  <c r="A1881" i="6" s="1"/>
  <c r="O1881" i="6"/>
  <c r="P1881" i="6"/>
  <c r="G1881" i="6" s="1"/>
  <c r="X1881" i="6"/>
  <c r="B1880" i="6"/>
  <c r="C1880" i="6"/>
  <c r="I1880" i="6" s="1"/>
  <c r="F1880" i="6"/>
  <c r="H1880" i="6"/>
  <c r="J1880" i="6"/>
  <c r="K1880" i="6"/>
  <c r="L1880" i="6"/>
  <c r="N1880" i="6"/>
  <c r="A1880" i="6" s="1"/>
  <c r="O1880" i="6"/>
  <c r="P1880" i="6"/>
  <c r="G1880" i="6" s="1"/>
  <c r="X1880" i="6"/>
  <c r="B1879" i="6"/>
  <c r="C1879" i="6"/>
  <c r="I1879" i="6" s="1"/>
  <c r="F1879" i="6"/>
  <c r="H1879" i="6"/>
  <c r="J1879" i="6"/>
  <c r="K1879" i="6"/>
  <c r="L1879" i="6"/>
  <c r="N1879" i="6"/>
  <c r="A1879" i="6" s="1"/>
  <c r="O1879" i="6"/>
  <c r="P1879" i="6"/>
  <c r="G1879" i="6" s="1"/>
  <c r="X1879" i="6"/>
  <c r="B1878" i="6"/>
  <c r="C1878" i="6"/>
  <c r="I1878" i="6" s="1"/>
  <c r="F1878" i="6"/>
  <c r="H1878" i="6"/>
  <c r="J1878" i="6"/>
  <c r="K1878" i="6"/>
  <c r="L1878" i="6"/>
  <c r="N1878" i="6"/>
  <c r="A1878" i="6" s="1"/>
  <c r="O1878" i="6"/>
  <c r="P1878" i="6"/>
  <c r="G1878" i="6" s="1"/>
  <c r="X1878" i="6"/>
  <c r="B1877" i="6"/>
  <c r="C1877" i="6"/>
  <c r="I1877" i="6" s="1"/>
  <c r="F1877" i="6"/>
  <c r="H1877" i="6"/>
  <c r="J1877" i="6"/>
  <c r="K1877" i="6"/>
  <c r="L1877" i="6"/>
  <c r="N1877" i="6"/>
  <c r="A1877" i="6" s="1"/>
  <c r="O1877" i="6"/>
  <c r="P1877" i="6"/>
  <c r="G1877" i="6" s="1"/>
  <c r="X1877" i="6"/>
  <c r="B1876" i="6"/>
  <c r="C1876" i="6"/>
  <c r="I1876" i="6" s="1"/>
  <c r="F1876" i="6"/>
  <c r="H1876" i="6"/>
  <c r="J1876" i="6"/>
  <c r="K1876" i="6"/>
  <c r="L1876" i="6"/>
  <c r="N1876" i="6"/>
  <c r="A1876" i="6" s="1"/>
  <c r="O1876" i="6"/>
  <c r="P1876" i="6"/>
  <c r="G1876" i="6" s="1"/>
  <c r="X1876" i="6"/>
  <c r="B1875" i="6"/>
  <c r="C1875" i="6"/>
  <c r="I1875" i="6" s="1"/>
  <c r="F1875" i="6"/>
  <c r="H1875" i="6"/>
  <c r="J1875" i="6"/>
  <c r="K1875" i="6"/>
  <c r="L1875" i="6"/>
  <c r="N1875" i="6"/>
  <c r="A1875" i="6" s="1"/>
  <c r="O1875" i="6"/>
  <c r="P1875" i="6"/>
  <c r="G1875" i="6" s="1"/>
  <c r="X1875" i="6"/>
  <c r="B1874" i="6"/>
  <c r="C1874" i="6"/>
  <c r="I1874" i="6" s="1"/>
  <c r="F1874" i="6"/>
  <c r="H1874" i="6"/>
  <c r="J1874" i="6"/>
  <c r="K1874" i="6"/>
  <c r="L1874" i="6"/>
  <c r="N1874" i="6"/>
  <c r="A1874" i="6" s="1"/>
  <c r="O1874" i="6"/>
  <c r="P1874" i="6"/>
  <c r="G1874" i="6" s="1"/>
  <c r="X1874" i="6"/>
  <c r="B1873" i="6"/>
  <c r="C1873" i="6"/>
  <c r="I1873" i="6" s="1"/>
  <c r="F1873" i="6"/>
  <c r="H1873" i="6"/>
  <c r="J1873" i="6"/>
  <c r="K1873" i="6"/>
  <c r="L1873" i="6"/>
  <c r="N1873" i="6"/>
  <c r="A1873" i="6" s="1"/>
  <c r="O1873" i="6"/>
  <c r="P1873" i="6"/>
  <c r="G1873" i="6" s="1"/>
  <c r="X1873" i="6"/>
  <c r="B1872" i="6"/>
  <c r="C1872" i="6"/>
  <c r="I1872" i="6" s="1"/>
  <c r="F1872" i="6"/>
  <c r="H1872" i="6"/>
  <c r="J1872" i="6"/>
  <c r="K1872" i="6"/>
  <c r="L1872" i="6"/>
  <c r="N1872" i="6"/>
  <c r="A1872" i="6" s="1"/>
  <c r="O1872" i="6"/>
  <c r="P1872" i="6"/>
  <c r="G1872" i="6" s="1"/>
  <c r="X1872" i="6"/>
  <c r="B1871" i="6"/>
  <c r="C1871" i="6"/>
  <c r="I1871" i="6" s="1"/>
  <c r="F1871" i="6"/>
  <c r="H1871" i="6"/>
  <c r="J1871" i="6"/>
  <c r="K1871" i="6"/>
  <c r="L1871" i="6"/>
  <c r="N1871" i="6"/>
  <c r="A1871" i="6" s="1"/>
  <c r="O1871" i="6"/>
  <c r="P1871" i="6"/>
  <c r="G1871" i="6" s="1"/>
  <c r="X1871" i="6"/>
  <c r="B1870" i="6"/>
  <c r="C1870" i="6"/>
  <c r="I1870" i="6" s="1"/>
  <c r="F1870" i="6"/>
  <c r="H1870" i="6"/>
  <c r="J1870" i="6"/>
  <c r="K1870" i="6"/>
  <c r="L1870" i="6"/>
  <c r="N1870" i="6"/>
  <c r="A1870" i="6" s="1"/>
  <c r="O1870" i="6"/>
  <c r="P1870" i="6"/>
  <c r="G1870" i="6" s="1"/>
  <c r="X1870" i="6"/>
  <c r="S1868" i="6"/>
  <c r="B1869" i="6"/>
  <c r="C1869" i="6"/>
  <c r="I1869" i="6" s="1"/>
  <c r="F1869" i="6"/>
  <c r="H1869" i="6"/>
  <c r="J1869" i="6"/>
  <c r="K1869" i="6"/>
  <c r="L1869" i="6"/>
  <c r="N1869" i="6"/>
  <c r="A1869" i="6" s="1"/>
  <c r="O1869" i="6"/>
  <c r="P1869" i="6"/>
  <c r="G1869" i="6" s="1"/>
  <c r="X1869" i="6"/>
  <c r="B1868" i="6"/>
  <c r="C1868" i="6"/>
  <c r="I1868" i="6" s="1"/>
  <c r="F1868" i="6"/>
  <c r="H1868" i="6"/>
  <c r="J1868" i="6"/>
  <c r="K1868" i="6"/>
  <c r="L1868" i="6"/>
  <c r="N1868" i="6"/>
  <c r="A1868" i="6" s="1"/>
  <c r="O1868" i="6"/>
  <c r="P1868" i="6"/>
  <c r="G1868" i="6" s="1"/>
  <c r="X1868" i="6"/>
  <c r="B1867" i="6"/>
  <c r="C1867" i="6"/>
  <c r="I1867" i="6" s="1"/>
  <c r="F1867" i="6"/>
  <c r="H1867" i="6"/>
  <c r="J1867" i="6"/>
  <c r="K1867" i="6"/>
  <c r="L1867" i="6"/>
  <c r="N1867" i="6"/>
  <c r="A1867" i="6" s="1"/>
  <c r="O1867" i="6"/>
  <c r="P1867" i="6"/>
  <c r="G1867" i="6" s="1"/>
  <c r="X1867" i="6"/>
  <c r="B1866" i="6"/>
  <c r="C1866" i="6"/>
  <c r="I1866" i="6" s="1"/>
  <c r="F1866" i="6"/>
  <c r="H1866" i="6"/>
  <c r="J1866" i="6"/>
  <c r="K1866" i="6"/>
  <c r="L1866" i="6"/>
  <c r="N1866" i="6"/>
  <c r="A1866" i="6" s="1"/>
  <c r="O1866" i="6"/>
  <c r="P1866" i="6"/>
  <c r="G1866" i="6" s="1"/>
  <c r="X1866" i="6"/>
  <c r="B1865" i="6"/>
  <c r="C1865" i="6"/>
  <c r="I1865" i="6" s="1"/>
  <c r="F1865" i="6"/>
  <c r="H1865" i="6"/>
  <c r="J1865" i="6"/>
  <c r="K1865" i="6"/>
  <c r="L1865" i="6"/>
  <c r="N1865" i="6"/>
  <c r="A1865" i="6" s="1"/>
  <c r="O1865" i="6"/>
  <c r="P1865" i="6"/>
  <c r="G1865" i="6" s="1"/>
  <c r="X1865" i="6"/>
  <c r="B1864" i="6"/>
  <c r="C1864" i="6"/>
  <c r="I1864" i="6" s="1"/>
  <c r="F1864" i="6"/>
  <c r="H1864" i="6"/>
  <c r="J1864" i="6"/>
  <c r="K1864" i="6"/>
  <c r="L1864" i="6"/>
  <c r="N1864" i="6"/>
  <c r="A1864" i="6" s="1"/>
  <c r="O1864" i="6"/>
  <c r="P1864" i="6"/>
  <c r="G1864" i="6" s="1"/>
  <c r="X1864" i="6"/>
  <c r="B1863" i="6"/>
  <c r="C1863" i="6"/>
  <c r="I1863" i="6" s="1"/>
  <c r="F1863" i="6"/>
  <c r="H1863" i="6"/>
  <c r="J1863" i="6"/>
  <c r="K1863" i="6"/>
  <c r="L1863" i="6"/>
  <c r="N1863" i="6"/>
  <c r="A1863" i="6" s="1"/>
  <c r="O1863" i="6"/>
  <c r="P1863" i="6"/>
  <c r="G1863" i="6" s="1"/>
  <c r="X1863" i="6"/>
  <c r="B1862" i="6"/>
  <c r="C1862" i="6"/>
  <c r="I1862" i="6" s="1"/>
  <c r="F1862" i="6"/>
  <c r="H1862" i="6"/>
  <c r="J1862" i="6"/>
  <c r="K1862" i="6"/>
  <c r="L1862" i="6"/>
  <c r="N1862" i="6"/>
  <c r="A1862" i="6" s="1"/>
  <c r="O1862" i="6"/>
  <c r="P1862" i="6"/>
  <c r="G1862" i="6" s="1"/>
  <c r="X1862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C1850" i="6"/>
  <c r="I1850" i="6" s="1"/>
  <c r="C1851" i="6"/>
  <c r="I1851" i="6" s="1"/>
  <c r="C1852" i="6"/>
  <c r="I1852" i="6" s="1"/>
  <c r="C1853" i="6"/>
  <c r="I1853" i="6" s="1"/>
  <c r="C1854" i="6"/>
  <c r="C1855" i="6"/>
  <c r="C1856" i="6"/>
  <c r="I1856" i="6" s="1"/>
  <c r="C1857" i="6"/>
  <c r="I1857" i="6" s="1"/>
  <c r="C1858" i="6"/>
  <c r="I1858" i="6" s="1"/>
  <c r="C1859" i="6"/>
  <c r="I1859" i="6" s="1"/>
  <c r="C1860" i="6"/>
  <c r="I1860" i="6" s="1"/>
  <c r="C1861" i="6"/>
  <c r="I1861" i="6" s="1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I1854" i="6"/>
  <c r="I1855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N1850" i="6"/>
  <c r="A1850" i="6" s="1"/>
  <c r="N1851" i="6"/>
  <c r="A1851" i="6" s="1"/>
  <c r="N1852" i="6"/>
  <c r="A1852" i="6" s="1"/>
  <c r="N1853" i="6"/>
  <c r="A1853" i="6" s="1"/>
  <c r="N1854" i="6"/>
  <c r="A1854" i="6" s="1"/>
  <c r="N1855" i="6"/>
  <c r="A1855" i="6" s="1"/>
  <c r="N1856" i="6"/>
  <c r="A1856" i="6" s="1"/>
  <c r="N1857" i="6"/>
  <c r="A1857" i="6" s="1"/>
  <c r="N1858" i="6"/>
  <c r="A1858" i="6" s="1"/>
  <c r="N1859" i="6"/>
  <c r="A1859" i="6" s="1"/>
  <c r="N1860" i="6"/>
  <c r="A1860" i="6" s="1"/>
  <c r="N1861" i="6"/>
  <c r="A1861" i="6" s="1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P1850" i="6"/>
  <c r="G1850" i="6" s="1"/>
  <c r="P1851" i="6"/>
  <c r="G1851" i="6" s="1"/>
  <c r="P1852" i="6"/>
  <c r="G1852" i="6" s="1"/>
  <c r="P1853" i="6"/>
  <c r="G1853" i="6" s="1"/>
  <c r="P1854" i="6"/>
  <c r="G1854" i="6" s="1"/>
  <c r="P1855" i="6"/>
  <c r="G1855" i="6" s="1"/>
  <c r="P1856" i="6"/>
  <c r="G1856" i="6" s="1"/>
  <c r="P1857" i="6"/>
  <c r="G1857" i="6" s="1"/>
  <c r="P1858" i="6"/>
  <c r="G1858" i="6" s="1"/>
  <c r="P1859" i="6"/>
  <c r="G1859" i="6" s="1"/>
  <c r="P1860" i="6"/>
  <c r="G1860" i="6" s="1"/>
  <c r="P1861" i="6"/>
  <c r="G1861" i="6" s="1"/>
  <c r="X1850" i="6"/>
  <c r="X1851" i="6"/>
  <c r="X1852" i="6"/>
  <c r="X1853" i="6"/>
  <c r="X1854" i="6"/>
  <c r="X1855" i="6"/>
  <c r="X1856" i="6"/>
  <c r="X1857" i="6"/>
  <c r="X1858" i="6"/>
  <c r="X1859" i="6"/>
  <c r="X1860" i="6"/>
  <c r="X1861" i="6"/>
  <c r="B1848" i="6"/>
  <c r="B1849" i="6"/>
  <c r="C1848" i="6"/>
  <c r="I1848" i="6" s="1"/>
  <c r="C1849" i="6"/>
  <c r="I1849" i="6" s="1"/>
  <c r="F1848" i="6"/>
  <c r="F1849" i="6"/>
  <c r="H1848" i="6"/>
  <c r="H1849" i="6"/>
  <c r="J1848" i="6"/>
  <c r="J1849" i="6"/>
  <c r="K1848" i="6"/>
  <c r="K1849" i="6"/>
  <c r="L1848" i="6"/>
  <c r="L1849" i="6"/>
  <c r="N1848" i="6"/>
  <c r="A1848" i="6" s="1"/>
  <c r="N1849" i="6"/>
  <c r="A1849" i="6" s="1"/>
  <c r="O1848" i="6"/>
  <c r="O1849" i="6"/>
  <c r="P1848" i="6"/>
  <c r="G1848" i="6" s="1"/>
  <c r="P1849" i="6"/>
  <c r="G1849" i="6" s="1"/>
  <c r="X1848" i="6"/>
  <c r="X1849" i="6"/>
  <c r="E1862" i="6" l="1"/>
  <c r="M1875" i="6"/>
  <c r="E1861" i="6"/>
  <c r="E1860" i="6"/>
  <c r="E1852" i="6"/>
  <c r="D1852" i="6"/>
  <c r="E1870" i="6"/>
  <c r="E1886" i="6"/>
  <c r="E1894" i="6"/>
  <c r="E1902" i="6"/>
  <c r="D1902" i="6"/>
  <c r="E1859" i="6"/>
  <c r="E1851" i="6"/>
  <c r="D1851" i="6"/>
  <c r="E1905" i="6"/>
  <c r="E1853" i="6"/>
  <c r="D1853" i="6" s="1"/>
  <c r="M1873" i="6"/>
  <c r="E1858" i="6"/>
  <c r="E1850" i="6"/>
  <c r="D1850" i="6" s="1"/>
  <c r="E1863" i="6"/>
  <c r="E1876" i="6"/>
  <c r="E1884" i="6"/>
  <c r="D1884" i="6" s="1"/>
  <c r="E1892" i="6"/>
  <c r="E1900" i="6"/>
  <c r="E1908" i="6"/>
  <c r="D1908" i="6"/>
  <c r="E1866" i="6"/>
  <c r="E1874" i="6"/>
  <c r="E1882" i="6"/>
  <c r="E1890" i="6"/>
  <c r="E1898" i="6"/>
  <c r="E1906" i="6"/>
  <c r="D1906" i="6"/>
  <c r="E1857" i="6"/>
  <c r="D1857" i="6" s="1"/>
  <c r="E1864" i="6"/>
  <c r="E1877" i="6"/>
  <c r="M1885" i="6"/>
  <c r="M1893" i="6"/>
  <c r="M1901" i="6"/>
  <c r="E1848" i="6"/>
  <c r="D1848" i="6"/>
  <c r="M1867" i="6"/>
  <c r="E1872" i="6"/>
  <c r="E1880" i="6"/>
  <c r="E1888" i="6"/>
  <c r="D1888" i="6" s="1"/>
  <c r="E1896" i="6"/>
  <c r="M1912" i="6"/>
  <c r="E1912" i="6"/>
  <c r="M1905" i="6"/>
  <c r="M1863" i="6"/>
  <c r="M1907" i="6"/>
  <c r="M1891" i="6"/>
  <c r="M1848" i="6"/>
  <c r="E1878" i="6"/>
  <c r="D1878" i="6" s="1"/>
  <c r="M1878" i="6"/>
  <c r="M1849" i="6"/>
  <c r="M1870" i="6"/>
  <c r="E1885" i="6"/>
  <c r="E1875" i="6"/>
  <c r="D1875" i="6" s="1"/>
  <c r="M1896" i="6"/>
  <c r="M1864" i="6"/>
  <c r="M1888" i="6"/>
  <c r="M1894" i="6"/>
  <c r="E1901" i="6"/>
  <c r="E1849" i="6"/>
  <c r="D1849" i="6" s="1"/>
  <c r="E1873" i="6"/>
  <c r="D1873" i="6" s="1"/>
  <c r="E1893" i="6"/>
  <c r="M1904" i="6"/>
  <c r="E1907" i="6"/>
  <c r="E1867" i="6"/>
  <c r="E1883" i="6"/>
  <c r="M1909" i="6"/>
  <c r="E1909" i="6"/>
  <c r="M1883" i="6"/>
  <c r="M1886" i="6"/>
  <c r="E1891" i="6"/>
  <c r="D1891" i="6" s="1"/>
  <c r="E1904" i="6"/>
  <c r="D1904" i="6" s="1"/>
  <c r="M1902" i="6"/>
  <c r="M1910" i="6"/>
  <c r="E1910" i="6"/>
  <c r="D1910" i="6" s="1"/>
  <c r="M1871" i="6"/>
  <c r="E1871" i="6"/>
  <c r="M1887" i="6"/>
  <c r="E1887" i="6"/>
  <c r="M1903" i="6"/>
  <c r="E1903" i="6"/>
  <c r="D1903" i="6" s="1"/>
  <c r="M1911" i="6"/>
  <c r="E1911" i="6"/>
  <c r="M1877" i="6"/>
  <c r="M1879" i="6"/>
  <c r="E1879" i="6"/>
  <c r="D1879" i="6" s="1"/>
  <c r="M1895" i="6"/>
  <c r="E1895" i="6"/>
  <c r="M1872" i="6"/>
  <c r="M1880" i="6"/>
  <c r="M1889" i="6"/>
  <c r="E1889" i="6"/>
  <c r="M1881" i="6"/>
  <c r="E1881" i="6"/>
  <c r="D1881" i="6" s="1"/>
  <c r="M1897" i="6"/>
  <c r="E1897" i="6"/>
  <c r="D1897" i="6" s="1"/>
  <c r="M1874" i="6"/>
  <c r="M1882" i="6"/>
  <c r="M1890" i="6"/>
  <c r="M1898" i="6"/>
  <c r="M1906" i="6"/>
  <c r="M1899" i="6"/>
  <c r="E1899" i="6"/>
  <c r="M1876" i="6"/>
  <c r="M1884" i="6"/>
  <c r="M1892" i="6"/>
  <c r="M1900" i="6"/>
  <c r="M1908" i="6"/>
  <c r="M1868" i="6"/>
  <c r="E1868" i="6"/>
  <c r="M1869" i="6"/>
  <c r="E1869" i="6"/>
  <c r="D1869" i="6" s="1"/>
  <c r="M1861" i="6"/>
  <c r="M1853" i="6"/>
  <c r="M1862" i="6"/>
  <c r="M1857" i="6"/>
  <c r="M1856" i="6"/>
  <c r="E1856" i="6"/>
  <c r="D1856" i="6" s="1"/>
  <c r="M1855" i="6"/>
  <c r="E1855" i="6"/>
  <c r="D1855" i="6" s="1"/>
  <c r="M1854" i="6"/>
  <c r="E1854" i="6"/>
  <c r="D1854" i="6" s="1"/>
  <c r="M1860" i="6"/>
  <c r="M1852" i="6"/>
  <c r="M1859" i="6"/>
  <c r="M1851" i="6"/>
  <c r="M1858" i="6"/>
  <c r="M1850" i="6"/>
  <c r="M1865" i="6"/>
  <c r="E1865" i="6"/>
  <c r="M1866" i="6"/>
  <c r="H2" i="6" l="1"/>
  <c r="H196" i="6"/>
  <c r="N1710" i="6"/>
  <c r="A1710" i="6" s="1"/>
  <c r="X1782" i="6"/>
  <c r="X1783" i="6"/>
  <c r="X1784" i="6"/>
  <c r="X1785" i="6"/>
  <c r="X1786" i="6"/>
  <c r="X1787" i="6"/>
  <c r="X1788" i="6"/>
  <c r="X1789" i="6"/>
  <c r="X1790" i="6"/>
  <c r="X1791" i="6"/>
  <c r="X1792" i="6"/>
  <c r="X1793" i="6"/>
  <c r="X1794" i="6"/>
  <c r="X1795" i="6"/>
  <c r="X1796" i="6"/>
  <c r="X1797" i="6"/>
  <c r="X1798" i="6"/>
  <c r="X1799" i="6"/>
  <c r="X1800" i="6"/>
  <c r="X1801" i="6"/>
  <c r="X1802" i="6"/>
  <c r="X1803" i="6"/>
  <c r="X1804" i="6"/>
  <c r="X1805" i="6"/>
  <c r="X1806" i="6"/>
  <c r="X1807" i="6"/>
  <c r="X1808" i="6"/>
  <c r="X1809" i="6"/>
  <c r="X1810" i="6"/>
  <c r="X1811" i="6"/>
  <c r="X1812" i="6"/>
  <c r="X1813" i="6"/>
  <c r="X1814" i="6"/>
  <c r="X1815" i="6"/>
  <c r="X1816" i="6"/>
  <c r="X1817" i="6"/>
  <c r="X1818" i="6"/>
  <c r="X1819" i="6"/>
  <c r="X1820" i="6"/>
  <c r="X1821" i="6"/>
  <c r="X1822" i="6"/>
  <c r="X1823" i="6"/>
  <c r="X1824" i="6"/>
  <c r="X1825" i="6"/>
  <c r="X1826" i="6"/>
  <c r="X1827" i="6"/>
  <c r="X1828" i="6"/>
  <c r="X1829" i="6"/>
  <c r="X1830" i="6"/>
  <c r="X1831" i="6"/>
  <c r="X1832" i="6"/>
  <c r="X1833" i="6"/>
  <c r="X1834" i="6"/>
  <c r="X1835" i="6"/>
  <c r="X1836" i="6"/>
  <c r="X1837" i="6"/>
  <c r="X1838" i="6"/>
  <c r="X1839" i="6"/>
  <c r="X1840" i="6"/>
  <c r="X1841" i="6"/>
  <c r="X1842" i="6"/>
  <c r="X1843" i="6"/>
  <c r="X1844" i="6"/>
  <c r="X1845" i="6"/>
  <c r="X1846" i="6"/>
  <c r="X1847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C1782" i="6"/>
  <c r="I1782" i="6" s="1"/>
  <c r="C1783" i="6"/>
  <c r="I1783" i="6" s="1"/>
  <c r="C1784" i="6"/>
  <c r="I1784" i="6" s="1"/>
  <c r="C1785" i="6"/>
  <c r="I1785" i="6" s="1"/>
  <c r="C1786" i="6"/>
  <c r="I1786" i="6" s="1"/>
  <c r="C1787" i="6"/>
  <c r="I1787" i="6" s="1"/>
  <c r="C1788" i="6"/>
  <c r="I1788" i="6" s="1"/>
  <c r="C1789" i="6"/>
  <c r="I1789" i="6" s="1"/>
  <c r="C1790" i="6"/>
  <c r="I1790" i="6" s="1"/>
  <c r="C1791" i="6"/>
  <c r="I1791" i="6" s="1"/>
  <c r="C1792" i="6"/>
  <c r="I1792" i="6" s="1"/>
  <c r="C1793" i="6"/>
  <c r="I1793" i="6" s="1"/>
  <c r="C1794" i="6"/>
  <c r="I1794" i="6" s="1"/>
  <c r="C1795" i="6"/>
  <c r="I1795" i="6" s="1"/>
  <c r="C1796" i="6"/>
  <c r="C1797" i="6"/>
  <c r="C1798" i="6"/>
  <c r="I1798" i="6" s="1"/>
  <c r="C1799" i="6"/>
  <c r="I1799" i="6" s="1"/>
  <c r="C1800" i="6"/>
  <c r="I1800" i="6" s="1"/>
  <c r="C1801" i="6"/>
  <c r="I1801" i="6" s="1"/>
  <c r="C1802" i="6"/>
  <c r="I1802" i="6" s="1"/>
  <c r="C1803" i="6"/>
  <c r="I1803" i="6" s="1"/>
  <c r="C1804" i="6"/>
  <c r="I1804" i="6" s="1"/>
  <c r="C1805" i="6"/>
  <c r="I1805" i="6" s="1"/>
  <c r="C1806" i="6"/>
  <c r="I1806" i="6" s="1"/>
  <c r="C1807" i="6"/>
  <c r="I1807" i="6" s="1"/>
  <c r="C1808" i="6"/>
  <c r="I1808" i="6" s="1"/>
  <c r="C1809" i="6"/>
  <c r="I1809" i="6" s="1"/>
  <c r="C1810" i="6"/>
  <c r="I1810" i="6" s="1"/>
  <c r="C1811" i="6"/>
  <c r="I1811" i="6" s="1"/>
  <c r="C1812" i="6"/>
  <c r="I1812" i="6" s="1"/>
  <c r="C1813" i="6"/>
  <c r="I1813" i="6" s="1"/>
  <c r="C1814" i="6"/>
  <c r="I1814" i="6" s="1"/>
  <c r="C1815" i="6"/>
  <c r="I1815" i="6" s="1"/>
  <c r="C1816" i="6"/>
  <c r="I1816" i="6" s="1"/>
  <c r="C1817" i="6"/>
  <c r="I1817" i="6" s="1"/>
  <c r="C1818" i="6"/>
  <c r="I1818" i="6" s="1"/>
  <c r="C1819" i="6"/>
  <c r="I1819" i="6" s="1"/>
  <c r="C1820" i="6"/>
  <c r="I1820" i="6" s="1"/>
  <c r="C1821" i="6"/>
  <c r="I1821" i="6" s="1"/>
  <c r="C1822" i="6"/>
  <c r="I1822" i="6" s="1"/>
  <c r="C1823" i="6"/>
  <c r="I1823" i="6" s="1"/>
  <c r="C1824" i="6"/>
  <c r="I1824" i="6" s="1"/>
  <c r="C1825" i="6"/>
  <c r="I1825" i="6" s="1"/>
  <c r="C1826" i="6"/>
  <c r="I1826" i="6" s="1"/>
  <c r="C1827" i="6"/>
  <c r="I1827" i="6" s="1"/>
  <c r="C1828" i="6"/>
  <c r="I1828" i="6" s="1"/>
  <c r="C1829" i="6"/>
  <c r="I1829" i="6" s="1"/>
  <c r="C1830" i="6"/>
  <c r="I1830" i="6" s="1"/>
  <c r="C1831" i="6"/>
  <c r="I1831" i="6" s="1"/>
  <c r="C1832" i="6"/>
  <c r="I1832" i="6" s="1"/>
  <c r="C1833" i="6"/>
  <c r="I1833" i="6" s="1"/>
  <c r="C1834" i="6"/>
  <c r="I1834" i="6" s="1"/>
  <c r="C1835" i="6"/>
  <c r="I1835" i="6" s="1"/>
  <c r="C1836" i="6"/>
  <c r="I1836" i="6" s="1"/>
  <c r="C1837" i="6"/>
  <c r="I1837" i="6" s="1"/>
  <c r="C1838" i="6"/>
  <c r="I1838" i="6" s="1"/>
  <c r="C1839" i="6"/>
  <c r="I1839" i="6" s="1"/>
  <c r="C1840" i="6"/>
  <c r="I1840" i="6" s="1"/>
  <c r="C1841" i="6"/>
  <c r="I1841" i="6" s="1"/>
  <c r="C1842" i="6"/>
  <c r="I1842" i="6" s="1"/>
  <c r="C1843" i="6"/>
  <c r="I1843" i="6" s="1"/>
  <c r="C1844" i="6"/>
  <c r="I1844" i="6" s="1"/>
  <c r="C1845" i="6"/>
  <c r="I1845" i="6" s="1"/>
  <c r="C1846" i="6"/>
  <c r="I1846" i="6" s="1"/>
  <c r="C1847" i="6"/>
  <c r="I1847" i="6" s="1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I1796" i="6"/>
  <c r="I1797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N1784" i="6"/>
  <c r="A1784" i="6" s="1"/>
  <c r="N1786" i="6"/>
  <c r="A1786" i="6" s="1"/>
  <c r="N1787" i="6"/>
  <c r="A1787" i="6" s="1"/>
  <c r="N1790" i="6"/>
  <c r="A1790" i="6" s="1"/>
  <c r="N1791" i="6"/>
  <c r="A1791" i="6" s="1"/>
  <c r="N1792" i="6"/>
  <c r="A1792" i="6" s="1"/>
  <c r="N1794" i="6"/>
  <c r="A1794" i="6" s="1"/>
  <c r="N1795" i="6"/>
  <c r="A1795" i="6" s="1"/>
  <c r="N1799" i="6"/>
  <c r="A1799" i="6" s="1"/>
  <c r="N1800" i="6"/>
  <c r="A1800" i="6" s="1"/>
  <c r="N1802" i="6"/>
  <c r="A1802" i="6" s="1"/>
  <c r="N1803" i="6"/>
  <c r="A1803" i="6" s="1"/>
  <c r="N1810" i="6"/>
  <c r="A1810" i="6" s="1"/>
  <c r="N1811" i="6"/>
  <c r="A1811" i="6" s="1"/>
  <c r="N1816" i="6"/>
  <c r="A1816" i="6" s="1"/>
  <c r="N1818" i="6"/>
  <c r="A1818" i="6" s="1"/>
  <c r="N1819" i="6"/>
  <c r="A1819" i="6" s="1"/>
  <c r="N1822" i="6"/>
  <c r="A1822" i="6" s="1"/>
  <c r="N1823" i="6"/>
  <c r="A1823" i="6" s="1"/>
  <c r="N1824" i="6"/>
  <c r="A1824" i="6" s="1"/>
  <c r="N1826" i="6"/>
  <c r="A1826" i="6" s="1"/>
  <c r="N1827" i="6"/>
  <c r="A1827" i="6" s="1"/>
  <c r="N1831" i="6"/>
  <c r="A1831" i="6" s="1"/>
  <c r="N1832" i="6"/>
  <c r="A1832" i="6" s="1"/>
  <c r="N1835" i="6"/>
  <c r="A1835" i="6" s="1"/>
  <c r="N1842" i="6"/>
  <c r="A1842" i="6" s="1"/>
  <c r="N1843" i="6"/>
  <c r="A1843" i="6" s="1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P1782" i="6"/>
  <c r="G1782" i="6" s="1"/>
  <c r="P1783" i="6"/>
  <c r="G1783" i="6" s="1"/>
  <c r="P1784" i="6"/>
  <c r="G1784" i="6" s="1"/>
  <c r="P1785" i="6"/>
  <c r="G1785" i="6" s="1"/>
  <c r="P1786" i="6"/>
  <c r="G1786" i="6" s="1"/>
  <c r="P1787" i="6"/>
  <c r="G1787" i="6" s="1"/>
  <c r="P1788" i="6"/>
  <c r="G1788" i="6" s="1"/>
  <c r="P1789" i="6"/>
  <c r="G1789" i="6" s="1"/>
  <c r="P1790" i="6"/>
  <c r="G1790" i="6" s="1"/>
  <c r="P1791" i="6"/>
  <c r="G1791" i="6" s="1"/>
  <c r="P1792" i="6"/>
  <c r="G1792" i="6" s="1"/>
  <c r="P1793" i="6"/>
  <c r="G1793" i="6" s="1"/>
  <c r="P1794" i="6"/>
  <c r="G1794" i="6" s="1"/>
  <c r="P1795" i="6"/>
  <c r="G1795" i="6" s="1"/>
  <c r="P1796" i="6"/>
  <c r="G1796" i="6" s="1"/>
  <c r="P1797" i="6"/>
  <c r="G1797" i="6" s="1"/>
  <c r="P1798" i="6"/>
  <c r="G1798" i="6" s="1"/>
  <c r="P1799" i="6"/>
  <c r="G1799" i="6" s="1"/>
  <c r="P1800" i="6"/>
  <c r="G1800" i="6" s="1"/>
  <c r="P1801" i="6"/>
  <c r="G1801" i="6" s="1"/>
  <c r="P1802" i="6"/>
  <c r="G1802" i="6" s="1"/>
  <c r="P1803" i="6"/>
  <c r="G1803" i="6" s="1"/>
  <c r="P1804" i="6"/>
  <c r="G1804" i="6" s="1"/>
  <c r="P1805" i="6"/>
  <c r="G1805" i="6" s="1"/>
  <c r="P1806" i="6"/>
  <c r="G1806" i="6" s="1"/>
  <c r="P1807" i="6"/>
  <c r="G1807" i="6" s="1"/>
  <c r="P1808" i="6"/>
  <c r="G1808" i="6" s="1"/>
  <c r="P1809" i="6"/>
  <c r="G1809" i="6" s="1"/>
  <c r="P1810" i="6"/>
  <c r="G1810" i="6" s="1"/>
  <c r="P1811" i="6"/>
  <c r="G1811" i="6" s="1"/>
  <c r="P1812" i="6"/>
  <c r="G1812" i="6" s="1"/>
  <c r="P1813" i="6"/>
  <c r="G1813" i="6" s="1"/>
  <c r="P1814" i="6"/>
  <c r="G1814" i="6" s="1"/>
  <c r="P1815" i="6"/>
  <c r="G1815" i="6" s="1"/>
  <c r="P1816" i="6"/>
  <c r="G1816" i="6" s="1"/>
  <c r="P1817" i="6"/>
  <c r="G1817" i="6" s="1"/>
  <c r="P1818" i="6"/>
  <c r="G1818" i="6" s="1"/>
  <c r="P1819" i="6"/>
  <c r="G1819" i="6" s="1"/>
  <c r="P1820" i="6"/>
  <c r="G1820" i="6" s="1"/>
  <c r="P1821" i="6"/>
  <c r="G1821" i="6" s="1"/>
  <c r="P1822" i="6"/>
  <c r="G1822" i="6" s="1"/>
  <c r="P1823" i="6"/>
  <c r="G1823" i="6" s="1"/>
  <c r="P1824" i="6"/>
  <c r="G1824" i="6" s="1"/>
  <c r="P1825" i="6"/>
  <c r="G1825" i="6" s="1"/>
  <c r="P1826" i="6"/>
  <c r="G1826" i="6" s="1"/>
  <c r="P1827" i="6"/>
  <c r="G1827" i="6" s="1"/>
  <c r="P1828" i="6"/>
  <c r="G1828" i="6" s="1"/>
  <c r="P1829" i="6"/>
  <c r="G1829" i="6" s="1"/>
  <c r="P1830" i="6"/>
  <c r="G1830" i="6" s="1"/>
  <c r="P1831" i="6"/>
  <c r="G1831" i="6" s="1"/>
  <c r="P1832" i="6"/>
  <c r="G1832" i="6" s="1"/>
  <c r="P1833" i="6"/>
  <c r="G1833" i="6" s="1"/>
  <c r="P1834" i="6"/>
  <c r="G1834" i="6" s="1"/>
  <c r="P1835" i="6"/>
  <c r="G1835" i="6" s="1"/>
  <c r="P1836" i="6"/>
  <c r="G1836" i="6" s="1"/>
  <c r="P1837" i="6"/>
  <c r="G1837" i="6" s="1"/>
  <c r="P1838" i="6"/>
  <c r="G1838" i="6" s="1"/>
  <c r="P1839" i="6"/>
  <c r="G1839" i="6" s="1"/>
  <c r="P1840" i="6"/>
  <c r="G1840" i="6" s="1"/>
  <c r="P1841" i="6"/>
  <c r="G1841" i="6" s="1"/>
  <c r="P1842" i="6"/>
  <c r="G1842" i="6" s="1"/>
  <c r="P1843" i="6"/>
  <c r="G1843" i="6" s="1"/>
  <c r="P1844" i="6"/>
  <c r="G1844" i="6" s="1"/>
  <c r="P1845" i="6"/>
  <c r="G1845" i="6" s="1"/>
  <c r="P1846" i="6"/>
  <c r="G1846" i="6" s="1"/>
  <c r="P1847" i="6"/>
  <c r="G1847" i="6" s="1"/>
  <c r="D1824" i="6" l="1"/>
  <c r="E1810" i="6"/>
  <c r="D1810" i="6" s="1"/>
  <c r="E1802" i="6"/>
  <c r="D1802" i="6"/>
  <c r="E1794" i="6"/>
  <c r="D1794" i="6"/>
  <c r="E1786" i="6"/>
  <c r="D1786" i="6"/>
  <c r="E1825" i="6"/>
  <c r="N1809" i="6"/>
  <c r="A1809" i="6" s="1"/>
  <c r="E1801" i="6"/>
  <c r="E1785" i="6"/>
  <c r="E1842" i="6"/>
  <c r="E1826" i="6"/>
  <c r="D1826" i="6" s="1"/>
  <c r="N1845" i="6"/>
  <c r="A1845" i="6" s="1"/>
  <c r="N1837" i="6"/>
  <c r="A1837" i="6" s="1"/>
  <c r="N1829" i="6"/>
  <c r="A1829" i="6" s="1"/>
  <c r="N1821" i="6"/>
  <c r="A1821" i="6" s="1"/>
  <c r="N1813" i="6"/>
  <c r="A1813" i="6" s="1"/>
  <c r="N1805" i="6"/>
  <c r="A1805" i="6" s="1"/>
  <c r="D1805" i="6" s="1"/>
  <c r="N1797" i="6"/>
  <c r="A1797" i="6" s="1"/>
  <c r="N1789" i="6"/>
  <c r="A1789" i="6" s="1"/>
  <c r="N1834" i="6"/>
  <c r="A1834" i="6" s="1"/>
  <c r="M1789" i="6"/>
  <c r="M1841" i="6"/>
  <c r="M1833" i="6"/>
  <c r="M1817" i="6"/>
  <c r="M1793" i="6"/>
  <c r="M1821" i="6"/>
  <c r="M1805" i="6"/>
  <c r="M1797" i="6"/>
  <c r="E1787" i="6"/>
  <c r="D1787" i="6" s="1"/>
  <c r="N1806" i="6"/>
  <c r="A1806" i="6" s="1"/>
  <c r="D1806" i="6" s="1"/>
  <c r="N1844" i="6"/>
  <c r="A1844" i="6" s="1"/>
  <c r="N1836" i="6"/>
  <c r="A1836" i="6" s="1"/>
  <c r="N1828" i="6"/>
  <c r="A1828" i="6" s="1"/>
  <c r="N1820" i="6"/>
  <c r="A1820" i="6" s="1"/>
  <c r="N1812" i="6"/>
  <c r="A1812" i="6" s="1"/>
  <c r="N1804" i="6"/>
  <c r="A1804" i="6" s="1"/>
  <c r="N1796" i="6"/>
  <c r="A1796" i="6" s="1"/>
  <c r="N1788" i="6"/>
  <c r="A1788" i="6" s="1"/>
  <c r="E1843" i="6"/>
  <c r="E1835" i="6"/>
  <c r="E1827" i="6"/>
  <c r="D1827" i="6" s="1"/>
  <c r="E1819" i="6"/>
  <c r="D1819" i="6" s="1"/>
  <c r="E1811" i="6"/>
  <c r="D1811" i="6" s="1"/>
  <c r="E1803" i="6"/>
  <c r="D1803" i="6" s="1"/>
  <c r="E1795" i="6"/>
  <c r="D1795" i="6" s="1"/>
  <c r="M1818" i="6"/>
  <c r="M1809" i="6"/>
  <c r="E1840" i="6"/>
  <c r="N1847" i="6"/>
  <c r="A1847" i="6" s="1"/>
  <c r="N1815" i="6"/>
  <c r="A1815" i="6" s="1"/>
  <c r="N1783" i="6"/>
  <c r="A1783" i="6" s="1"/>
  <c r="E1818" i="6"/>
  <c r="D1818" i="6" s="1"/>
  <c r="M1819" i="6"/>
  <c r="M1811" i="6"/>
  <c r="M1803" i="6"/>
  <c r="M1787" i="6"/>
  <c r="M1810" i="6"/>
  <c r="M1786" i="6"/>
  <c r="M1827" i="6"/>
  <c r="M1802" i="6"/>
  <c r="E1809" i="6"/>
  <c r="M1826" i="6"/>
  <c r="M1795" i="6"/>
  <c r="M1820" i="6"/>
  <c r="M1794" i="6"/>
  <c r="M1813" i="6"/>
  <c r="M1788" i="6"/>
  <c r="M1844" i="6"/>
  <c r="M1842" i="6"/>
  <c r="M1835" i="6"/>
  <c r="M1840" i="6"/>
  <c r="E1834" i="6"/>
  <c r="E1845" i="6"/>
  <c r="M1845" i="6"/>
  <c r="M1843" i="6"/>
  <c r="M1834" i="6"/>
  <c r="E1820" i="6"/>
  <c r="E1846" i="6"/>
  <c r="M1846" i="6"/>
  <c r="E1838" i="6"/>
  <c r="M1838" i="6"/>
  <c r="E1830" i="6"/>
  <c r="M1830" i="6"/>
  <c r="E1822" i="6"/>
  <c r="D1822" i="6" s="1"/>
  <c r="M1822" i="6"/>
  <c r="E1814" i="6"/>
  <c r="M1814" i="6"/>
  <c r="E1806" i="6"/>
  <c r="M1806" i="6"/>
  <c r="E1798" i="6"/>
  <c r="M1798" i="6"/>
  <c r="E1790" i="6"/>
  <c r="D1790" i="6" s="1"/>
  <c r="M1790" i="6"/>
  <c r="E1782" i="6"/>
  <c r="M1782" i="6"/>
  <c r="N1838" i="6"/>
  <c r="A1838" i="6" s="1"/>
  <c r="N1825" i="6"/>
  <c r="A1825" i="6" s="1"/>
  <c r="D1825" i="6" s="1"/>
  <c r="N1793" i="6"/>
  <c r="A1793" i="6" s="1"/>
  <c r="M1837" i="6"/>
  <c r="M1812" i="6"/>
  <c r="M1801" i="6"/>
  <c r="E1844" i="6"/>
  <c r="E1833" i="6"/>
  <c r="E1805" i="6"/>
  <c r="N1782" i="6"/>
  <c r="A1782" i="6" s="1"/>
  <c r="M1836" i="6"/>
  <c r="M1825" i="6"/>
  <c r="E1829" i="6"/>
  <c r="E1804" i="6"/>
  <c r="E1793" i="6"/>
  <c r="N1846" i="6"/>
  <c r="A1846" i="6" s="1"/>
  <c r="N1814" i="6"/>
  <c r="A1814" i="6" s="1"/>
  <c r="N1833" i="6"/>
  <c r="A1833" i="6" s="1"/>
  <c r="D1833" i="6" s="1"/>
  <c r="N1801" i="6"/>
  <c r="A1801" i="6" s="1"/>
  <c r="D1801" i="6" s="1"/>
  <c r="M1796" i="6"/>
  <c r="M1785" i="6"/>
  <c r="E1828" i="6"/>
  <c r="E1817" i="6"/>
  <c r="E1789" i="6"/>
  <c r="E1841" i="6"/>
  <c r="E1813" i="6"/>
  <c r="D1813" i="6" s="1"/>
  <c r="E1788" i="6"/>
  <c r="E1837" i="6"/>
  <c r="E1812" i="6"/>
  <c r="E1832" i="6"/>
  <c r="D1832" i="6" s="1"/>
  <c r="M1832" i="6"/>
  <c r="M1824" i="6"/>
  <c r="E1824" i="6"/>
  <c r="E1816" i="6"/>
  <c r="D1816" i="6" s="1"/>
  <c r="M1816" i="6"/>
  <c r="M1808" i="6"/>
  <c r="E1808" i="6"/>
  <c r="E1800" i="6"/>
  <c r="D1800" i="6" s="1"/>
  <c r="M1800" i="6"/>
  <c r="M1792" i="6"/>
  <c r="E1792" i="6"/>
  <c r="D1792" i="6" s="1"/>
  <c r="E1784" i="6"/>
  <c r="D1784" i="6" s="1"/>
  <c r="M1784" i="6"/>
  <c r="N1840" i="6"/>
  <c r="A1840" i="6" s="1"/>
  <c r="N1830" i="6"/>
  <c r="A1830" i="6" s="1"/>
  <c r="D1830" i="6" s="1"/>
  <c r="N1808" i="6"/>
  <c r="A1808" i="6" s="1"/>
  <c r="D1808" i="6" s="1"/>
  <c r="N1798" i="6"/>
  <c r="A1798" i="6" s="1"/>
  <c r="D1798" i="6" s="1"/>
  <c r="M1829" i="6"/>
  <c r="M1804" i="6"/>
  <c r="E1836" i="6"/>
  <c r="E1797" i="6"/>
  <c r="N1841" i="6"/>
  <c r="A1841" i="6" s="1"/>
  <c r="E1847" i="6"/>
  <c r="M1847" i="6"/>
  <c r="E1839" i="6"/>
  <c r="M1839" i="6"/>
  <c r="E1831" i="6"/>
  <c r="D1831" i="6" s="1"/>
  <c r="M1831" i="6"/>
  <c r="E1823" i="6"/>
  <c r="D1823" i="6" s="1"/>
  <c r="M1823" i="6"/>
  <c r="E1815" i="6"/>
  <c r="M1815" i="6"/>
  <c r="E1807" i="6"/>
  <c r="M1807" i="6"/>
  <c r="E1799" i="6"/>
  <c r="D1799" i="6" s="1"/>
  <c r="M1799" i="6"/>
  <c r="E1791" i="6"/>
  <c r="D1791" i="6" s="1"/>
  <c r="M1791" i="6"/>
  <c r="E1783" i="6"/>
  <c r="M1783" i="6"/>
  <c r="N1839" i="6"/>
  <c r="A1839" i="6" s="1"/>
  <c r="N1817" i="6"/>
  <c r="A1817" i="6" s="1"/>
  <c r="D1817" i="6" s="1"/>
  <c r="N1807" i="6"/>
  <c r="A1807" i="6" s="1"/>
  <c r="N1785" i="6"/>
  <c r="A1785" i="6" s="1"/>
  <c r="D1785" i="6" s="1"/>
  <c r="M1828" i="6"/>
  <c r="E1821" i="6"/>
  <c r="D1821" i="6" s="1"/>
  <c r="E1796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I1662" i="6" s="1"/>
  <c r="C1663" i="6"/>
  <c r="I1663" i="6" s="1"/>
  <c r="C1664" i="6"/>
  <c r="I1664" i="6" s="1"/>
  <c r="C1665" i="6"/>
  <c r="I1665" i="6" s="1"/>
  <c r="C1666" i="6"/>
  <c r="I1666" i="6" s="1"/>
  <c r="C1667" i="6"/>
  <c r="I1667" i="6" s="1"/>
  <c r="C1668" i="6"/>
  <c r="I1668" i="6" s="1"/>
  <c r="C1669" i="6"/>
  <c r="I1669" i="6" s="1"/>
  <c r="C1670" i="6"/>
  <c r="I1670" i="6" s="1"/>
  <c r="C1671" i="6"/>
  <c r="I1671" i="6" s="1"/>
  <c r="C1672" i="6"/>
  <c r="I1672" i="6" s="1"/>
  <c r="C1673" i="6"/>
  <c r="I1673" i="6" s="1"/>
  <c r="C1674" i="6"/>
  <c r="I1674" i="6" s="1"/>
  <c r="C1675" i="6"/>
  <c r="I1675" i="6" s="1"/>
  <c r="C1676" i="6"/>
  <c r="I1676" i="6" s="1"/>
  <c r="C1677" i="6"/>
  <c r="I1677" i="6" s="1"/>
  <c r="C1678" i="6"/>
  <c r="I1678" i="6" s="1"/>
  <c r="C1679" i="6"/>
  <c r="I1679" i="6" s="1"/>
  <c r="C1680" i="6"/>
  <c r="I1680" i="6" s="1"/>
  <c r="C1681" i="6"/>
  <c r="I1681" i="6" s="1"/>
  <c r="C1682" i="6"/>
  <c r="I1682" i="6" s="1"/>
  <c r="C1683" i="6"/>
  <c r="I1683" i="6" s="1"/>
  <c r="C1684" i="6"/>
  <c r="I1684" i="6" s="1"/>
  <c r="C1685" i="6"/>
  <c r="I1685" i="6" s="1"/>
  <c r="C1686" i="6"/>
  <c r="I1686" i="6" s="1"/>
  <c r="C1687" i="6"/>
  <c r="I1687" i="6" s="1"/>
  <c r="C1688" i="6"/>
  <c r="I1688" i="6" s="1"/>
  <c r="C1689" i="6"/>
  <c r="I1689" i="6" s="1"/>
  <c r="C1690" i="6"/>
  <c r="I1690" i="6" s="1"/>
  <c r="C1691" i="6"/>
  <c r="I1691" i="6" s="1"/>
  <c r="C1692" i="6"/>
  <c r="I1692" i="6" s="1"/>
  <c r="C1693" i="6"/>
  <c r="I1693" i="6" s="1"/>
  <c r="C1694" i="6"/>
  <c r="I1694" i="6" s="1"/>
  <c r="C1695" i="6"/>
  <c r="I1695" i="6" s="1"/>
  <c r="C1696" i="6"/>
  <c r="I1696" i="6" s="1"/>
  <c r="C1697" i="6"/>
  <c r="I1697" i="6" s="1"/>
  <c r="C1698" i="6"/>
  <c r="I1698" i="6" s="1"/>
  <c r="C1699" i="6"/>
  <c r="I1699" i="6" s="1"/>
  <c r="C1700" i="6"/>
  <c r="I1700" i="6" s="1"/>
  <c r="C1701" i="6"/>
  <c r="I1701" i="6" s="1"/>
  <c r="C1702" i="6"/>
  <c r="I1702" i="6" s="1"/>
  <c r="C1703" i="6"/>
  <c r="I1703" i="6" s="1"/>
  <c r="C1704" i="6"/>
  <c r="I1704" i="6" s="1"/>
  <c r="C1705" i="6"/>
  <c r="I1705" i="6" s="1"/>
  <c r="C1706" i="6"/>
  <c r="I1706" i="6" s="1"/>
  <c r="C1707" i="6"/>
  <c r="I1707" i="6" s="1"/>
  <c r="C1708" i="6"/>
  <c r="I1708" i="6" s="1"/>
  <c r="C1709" i="6"/>
  <c r="I1709" i="6" s="1"/>
  <c r="C1710" i="6"/>
  <c r="I1710" i="6" s="1"/>
  <c r="C1711" i="6"/>
  <c r="I1711" i="6" s="1"/>
  <c r="C1712" i="6"/>
  <c r="I1712" i="6" s="1"/>
  <c r="C1713" i="6"/>
  <c r="I1713" i="6" s="1"/>
  <c r="C1714" i="6"/>
  <c r="I1714" i="6" s="1"/>
  <c r="C1715" i="6"/>
  <c r="I1715" i="6" s="1"/>
  <c r="C1716" i="6"/>
  <c r="I1716" i="6" s="1"/>
  <c r="C1717" i="6"/>
  <c r="I1717" i="6" s="1"/>
  <c r="C1718" i="6"/>
  <c r="I1718" i="6" s="1"/>
  <c r="C1719" i="6"/>
  <c r="I1719" i="6" s="1"/>
  <c r="C1720" i="6"/>
  <c r="I1720" i="6" s="1"/>
  <c r="C1721" i="6"/>
  <c r="I1721" i="6" s="1"/>
  <c r="C1722" i="6"/>
  <c r="I1722" i="6" s="1"/>
  <c r="C1723" i="6"/>
  <c r="I1723" i="6" s="1"/>
  <c r="C1724" i="6"/>
  <c r="I1724" i="6" s="1"/>
  <c r="C1725" i="6"/>
  <c r="I1725" i="6" s="1"/>
  <c r="C1726" i="6"/>
  <c r="I1726" i="6" s="1"/>
  <c r="C1727" i="6"/>
  <c r="I1727" i="6" s="1"/>
  <c r="C1728" i="6"/>
  <c r="I1728" i="6" s="1"/>
  <c r="C1729" i="6"/>
  <c r="I1729" i="6" s="1"/>
  <c r="C1730" i="6"/>
  <c r="I1730" i="6" s="1"/>
  <c r="C1731" i="6"/>
  <c r="I1731" i="6" s="1"/>
  <c r="C1732" i="6"/>
  <c r="I1732" i="6" s="1"/>
  <c r="C1733" i="6"/>
  <c r="I1733" i="6" s="1"/>
  <c r="C1734" i="6"/>
  <c r="I1734" i="6" s="1"/>
  <c r="C1735" i="6"/>
  <c r="I1735" i="6" s="1"/>
  <c r="C1736" i="6"/>
  <c r="I1736" i="6" s="1"/>
  <c r="C1737" i="6"/>
  <c r="I1737" i="6" s="1"/>
  <c r="C1738" i="6"/>
  <c r="I1738" i="6" s="1"/>
  <c r="C1739" i="6"/>
  <c r="I1739" i="6" s="1"/>
  <c r="C1740" i="6"/>
  <c r="I1740" i="6" s="1"/>
  <c r="C1741" i="6"/>
  <c r="I1741" i="6" s="1"/>
  <c r="C1742" i="6"/>
  <c r="I1742" i="6" s="1"/>
  <c r="C1743" i="6"/>
  <c r="I1743" i="6" s="1"/>
  <c r="C1744" i="6"/>
  <c r="I1744" i="6" s="1"/>
  <c r="C1745" i="6"/>
  <c r="I1745" i="6" s="1"/>
  <c r="C1746" i="6"/>
  <c r="I1746" i="6" s="1"/>
  <c r="C1747" i="6"/>
  <c r="I1747" i="6" s="1"/>
  <c r="C1748" i="6"/>
  <c r="I1748" i="6" s="1"/>
  <c r="C1749" i="6"/>
  <c r="I1749" i="6" s="1"/>
  <c r="C1750" i="6"/>
  <c r="I1750" i="6" s="1"/>
  <c r="C1751" i="6"/>
  <c r="I1751" i="6" s="1"/>
  <c r="C1752" i="6"/>
  <c r="I1752" i="6" s="1"/>
  <c r="C1753" i="6"/>
  <c r="I1753" i="6" s="1"/>
  <c r="C1754" i="6"/>
  <c r="I1754" i="6" s="1"/>
  <c r="C1755" i="6"/>
  <c r="I1755" i="6" s="1"/>
  <c r="C1756" i="6"/>
  <c r="I1756" i="6" s="1"/>
  <c r="C1757" i="6"/>
  <c r="I1757" i="6" s="1"/>
  <c r="C1758" i="6"/>
  <c r="I1758" i="6" s="1"/>
  <c r="C1759" i="6"/>
  <c r="I1759" i="6" s="1"/>
  <c r="C1760" i="6"/>
  <c r="I1760" i="6" s="1"/>
  <c r="C1761" i="6"/>
  <c r="I1761" i="6" s="1"/>
  <c r="C1762" i="6"/>
  <c r="I1762" i="6" s="1"/>
  <c r="C1763" i="6"/>
  <c r="I1763" i="6" s="1"/>
  <c r="C1764" i="6"/>
  <c r="I1764" i="6" s="1"/>
  <c r="C1765" i="6"/>
  <c r="I1765" i="6" s="1"/>
  <c r="C1766" i="6"/>
  <c r="I1766" i="6" s="1"/>
  <c r="C1767" i="6"/>
  <c r="I1767" i="6" s="1"/>
  <c r="C1768" i="6"/>
  <c r="I1768" i="6" s="1"/>
  <c r="C1769" i="6"/>
  <c r="I1769" i="6" s="1"/>
  <c r="C1770" i="6"/>
  <c r="I1770" i="6" s="1"/>
  <c r="C1771" i="6"/>
  <c r="I1771" i="6" s="1"/>
  <c r="C1772" i="6"/>
  <c r="I1772" i="6" s="1"/>
  <c r="C1773" i="6"/>
  <c r="I1773" i="6" s="1"/>
  <c r="C1774" i="6"/>
  <c r="I1774" i="6" s="1"/>
  <c r="C1775" i="6"/>
  <c r="I1775" i="6" s="1"/>
  <c r="C1776" i="6"/>
  <c r="I1776" i="6" s="1"/>
  <c r="C1777" i="6"/>
  <c r="I1777" i="6" s="1"/>
  <c r="C1778" i="6"/>
  <c r="I1778" i="6" s="1"/>
  <c r="C1779" i="6"/>
  <c r="I1779" i="6" s="1"/>
  <c r="C1780" i="6"/>
  <c r="I1780" i="6" s="1"/>
  <c r="C1781" i="6"/>
  <c r="I1781" i="6" s="1"/>
  <c r="X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1002" i="6"/>
  <c r="X1003" i="6"/>
  <c r="X1004" i="6"/>
  <c r="X1005" i="6"/>
  <c r="X1006" i="6"/>
  <c r="X1007" i="6"/>
  <c r="X1008" i="6"/>
  <c r="X1009" i="6"/>
  <c r="X1010" i="6"/>
  <c r="X1011" i="6"/>
  <c r="X1012" i="6"/>
  <c r="X1013" i="6"/>
  <c r="X1014" i="6"/>
  <c r="X1015" i="6"/>
  <c r="X1016" i="6"/>
  <c r="X1017" i="6"/>
  <c r="X1018" i="6"/>
  <c r="X1019" i="6"/>
  <c r="X1020" i="6"/>
  <c r="X1021" i="6"/>
  <c r="X1022" i="6"/>
  <c r="X1023" i="6"/>
  <c r="X1024" i="6"/>
  <c r="X1025" i="6"/>
  <c r="X1026" i="6"/>
  <c r="X1027" i="6"/>
  <c r="X1028" i="6"/>
  <c r="X1029" i="6"/>
  <c r="X1030" i="6"/>
  <c r="X1031" i="6"/>
  <c r="X1032" i="6"/>
  <c r="X1033" i="6"/>
  <c r="X1034" i="6"/>
  <c r="X1035" i="6"/>
  <c r="X1036" i="6"/>
  <c r="X1037" i="6"/>
  <c r="X1038" i="6"/>
  <c r="X1039" i="6"/>
  <c r="X1040" i="6"/>
  <c r="X1041" i="6"/>
  <c r="X1042" i="6"/>
  <c r="X1043" i="6"/>
  <c r="X1044" i="6"/>
  <c r="X1045" i="6"/>
  <c r="X1046" i="6"/>
  <c r="X1047" i="6"/>
  <c r="X1048" i="6"/>
  <c r="X1049" i="6"/>
  <c r="X1050" i="6"/>
  <c r="X1051" i="6"/>
  <c r="X1052" i="6"/>
  <c r="X1053" i="6"/>
  <c r="X1054" i="6"/>
  <c r="X1055" i="6"/>
  <c r="X1056" i="6"/>
  <c r="X1057" i="6"/>
  <c r="X1058" i="6"/>
  <c r="X1059" i="6"/>
  <c r="X1060" i="6"/>
  <c r="X1061" i="6"/>
  <c r="X1062" i="6"/>
  <c r="X1063" i="6"/>
  <c r="X1064" i="6"/>
  <c r="X1065" i="6"/>
  <c r="X1066" i="6"/>
  <c r="X1067" i="6"/>
  <c r="X1068" i="6"/>
  <c r="X1069" i="6"/>
  <c r="X1070" i="6"/>
  <c r="X1071" i="6"/>
  <c r="X1072" i="6"/>
  <c r="X1073" i="6"/>
  <c r="X1074" i="6"/>
  <c r="X1075" i="6"/>
  <c r="X1076" i="6"/>
  <c r="X1077" i="6"/>
  <c r="X1078" i="6"/>
  <c r="X1079" i="6"/>
  <c r="X1080" i="6"/>
  <c r="X1081" i="6"/>
  <c r="X1082" i="6"/>
  <c r="X1083" i="6"/>
  <c r="X1084" i="6"/>
  <c r="X1085" i="6"/>
  <c r="X1086" i="6"/>
  <c r="X1087" i="6"/>
  <c r="X1088" i="6"/>
  <c r="X1089" i="6"/>
  <c r="X1090" i="6"/>
  <c r="X1091" i="6"/>
  <c r="X1092" i="6"/>
  <c r="X1093" i="6"/>
  <c r="X1094" i="6"/>
  <c r="X1095" i="6"/>
  <c r="X1096" i="6"/>
  <c r="X1097" i="6"/>
  <c r="X1098" i="6"/>
  <c r="X1099" i="6"/>
  <c r="X1100" i="6"/>
  <c r="X1101" i="6"/>
  <c r="X1102" i="6"/>
  <c r="X1103" i="6"/>
  <c r="X1104" i="6"/>
  <c r="X1105" i="6"/>
  <c r="X1106" i="6"/>
  <c r="S1107" i="6"/>
  <c r="X1107" i="6"/>
  <c r="X1108" i="6"/>
  <c r="X1109" i="6"/>
  <c r="X1110" i="6"/>
  <c r="X1111" i="6"/>
  <c r="X1112" i="6"/>
  <c r="X1113" i="6"/>
  <c r="X1114" i="6"/>
  <c r="X1115" i="6"/>
  <c r="X1116" i="6"/>
  <c r="X1117" i="6"/>
  <c r="S1118" i="6"/>
  <c r="X1118" i="6"/>
  <c r="X1119" i="6"/>
  <c r="X1120" i="6"/>
  <c r="X1121" i="6"/>
  <c r="S1122" i="6"/>
  <c r="X1122" i="6"/>
  <c r="X1123" i="6"/>
  <c r="X1124" i="6"/>
  <c r="X1125" i="6"/>
  <c r="X1126" i="6"/>
  <c r="X1127" i="6"/>
  <c r="X1128" i="6"/>
  <c r="X1129" i="6"/>
  <c r="X1130" i="6"/>
  <c r="X1131" i="6"/>
  <c r="X1132" i="6"/>
  <c r="X1133" i="6"/>
  <c r="X1134" i="6"/>
  <c r="X1135" i="6"/>
  <c r="X1136" i="6"/>
  <c r="X1137" i="6"/>
  <c r="X1138" i="6"/>
  <c r="X1139" i="6"/>
  <c r="X1140" i="6"/>
  <c r="X1141" i="6"/>
  <c r="X1142" i="6"/>
  <c r="X1143" i="6"/>
  <c r="X1144" i="6"/>
  <c r="X1145" i="6"/>
  <c r="X1146" i="6"/>
  <c r="X1147" i="6"/>
  <c r="S1148" i="6"/>
  <c r="X1148" i="6"/>
  <c r="X1149" i="6"/>
  <c r="X1150" i="6"/>
  <c r="X1151" i="6"/>
  <c r="X1152" i="6"/>
  <c r="X1153" i="6"/>
  <c r="X1154" i="6"/>
  <c r="X1155" i="6"/>
  <c r="X1156" i="6"/>
  <c r="X1157" i="6"/>
  <c r="X1158" i="6"/>
  <c r="X1159" i="6"/>
  <c r="X1160" i="6"/>
  <c r="X1161" i="6"/>
  <c r="X1162" i="6"/>
  <c r="X1163" i="6"/>
  <c r="X1164" i="6"/>
  <c r="X1165" i="6"/>
  <c r="X1166" i="6"/>
  <c r="X1167" i="6"/>
  <c r="X1168" i="6"/>
  <c r="X1169" i="6"/>
  <c r="X1170" i="6"/>
  <c r="X1171" i="6"/>
  <c r="X1172" i="6"/>
  <c r="X1173" i="6"/>
  <c r="X1174" i="6"/>
  <c r="X1175" i="6"/>
  <c r="X1176" i="6"/>
  <c r="X1177" i="6"/>
  <c r="X1178" i="6"/>
  <c r="X1179" i="6"/>
  <c r="X1180" i="6"/>
  <c r="X1181" i="6"/>
  <c r="X1182" i="6"/>
  <c r="X1183" i="6"/>
  <c r="X1184" i="6"/>
  <c r="X1185" i="6"/>
  <c r="X1186" i="6"/>
  <c r="X1187" i="6"/>
  <c r="X1188" i="6"/>
  <c r="X1189" i="6"/>
  <c r="X1190" i="6"/>
  <c r="X1191" i="6"/>
  <c r="X1192" i="6"/>
  <c r="X1193" i="6"/>
  <c r="X1194" i="6"/>
  <c r="X1195" i="6"/>
  <c r="X1196" i="6"/>
  <c r="X1197" i="6"/>
  <c r="X1198" i="6"/>
  <c r="X1199" i="6"/>
  <c r="X1200" i="6"/>
  <c r="X1201" i="6"/>
  <c r="X1202" i="6"/>
  <c r="X1203" i="6"/>
  <c r="X1204" i="6"/>
  <c r="X1205" i="6"/>
  <c r="X1206" i="6"/>
  <c r="X1207" i="6"/>
  <c r="X1208" i="6"/>
  <c r="X1209" i="6"/>
  <c r="X1210" i="6"/>
  <c r="X1211" i="6"/>
  <c r="X1212" i="6"/>
  <c r="X1213" i="6"/>
  <c r="X1214" i="6"/>
  <c r="X1215" i="6"/>
  <c r="X1216" i="6"/>
  <c r="X1217" i="6"/>
  <c r="X1218" i="6"/>
  <c r="X1219" i="6"/>
  <c r="X1220" i="6"/>
  <c r="X1221" i="6"/>
  <c r="X1222" i="6"/>
  <c r="X1223" i="6"/>
  <c r="X1224" i="6"/>
  <c r="X1225" i="6"/>
  <c r="X1226" i="6"/>
  <c r="X1227" i="6"/>
  <c r="X1228" i="6"/>
  <c r="X1229" i="6"/>
  <c r="X1230" i="6"/>
  <c r="X1231" i="6"/>
  <c r="X1232" i="6"/>
  <c r="X1233" i="6"/>
  <c r="X1234" i="6"/>
  <c r="X1235" i="6"/>
  <c r="X1236" i="6"/>
  <c r="X1237" i="6"/>
  <c r="X1238" i="6"/>
  <c r="X1239" i="6"/>
  <c r="X1240" i="6"/>
  <c r="X1241" i="6"/>
  <c r="X1242" i="6"/>
  <c r="X1243" i="6"/>
  <c r="X1244" i="6"/>
  <c r="X1245" i="6"/>
  <c r="S1246" i="6"/>
  <c r="X1246" i="6"/>
  <c r="X1247" i="6"/>
  <c r="S1248" i="6"/>
  <c r="X1248" i="6"/>
  <c r="X1249" i="6"/>
  <c r="X1250" i="6"/>
  <c r="S1251" i="6"/>
  <c r="X1251" i="6"/>
  <c r="X1252" i="6"/>
  <c r="X1253" i="6"/>
  <c r="X1254" i="6"/>
  <c r="X1255" i="6"/>
  <c r="X1256" i="6"/>
  <c r="X1257" i="6"/>
  <c r="X1258" i="6"/>
  <c r="X1259" i="6"/>
  <c r="X1260" i="6"/>
  <c r="X1261" i="6"/>
  <c r="X1262" i="6"/>
  <c r="X1263" i="6"/>
  <c r="X1264" i="6"/>
  <c r="X1265" i="6"/>
  <c r="X1266" i="6"/>
  <c r="X1267" i="6"/>
  <c r="X1268" i="6"/>
  <c r="X1269" i="6"/>
  <c r="X1270" i="6"/>
  <c r="X1271" i="6"/>
  <c r="X1272" i="6"/>
  <c r="X1273" i="6"/>
  <c r="X1274" i="6"/>
  <c r="X1275" i="6"/>
  <c r="X1276" i="6"/>
  <c r="X1277" i="6"/>
  <c r="X1278" i="6"/>
  <c r="X1279" i="6"/>
  <c r="X1280" i="6"/>
  <c r="X1281" i="6"/>
  <c r="X1282" i="6"/>
  <c r="X1283" i="6"/>
  <c r="X1284" i="6"/>
  <c r="X1285" i="6"/>
  <c r="S1286" i="6"/>
  <c r="X1286" i="6"/>
  <c r="X1287" i="6"/>
  <c r="S1288" i="6"/>
  <c r="X1288" i="6"/>
  <c r="X1289" i="6"/>
  <c r="X1290" i="6"/>
  <c r="X1291" i="6"/>
  <c r="S1292" i="6"/>
  <c r="X1292" i="6"/>
  <c r="X1293" i="6"/>
  <c r="X1294" i="6"/>
  <c r="X1295" i="6"/>
  <c r="X1296" i="6"/>
  <c r="X1297" i="6"/>
  <c r="X1298" i="6"/>
  <c r="X1299" i="6"/>
  <c r="X1300" i="6"/>
  <c r="X1301" i="6"/>
  <c r="X1302" i="6"/>
  <c r="X1303" i="6"/>
  <c r="X1304" i="6"/>
  <c r="X1305" i="6"/>
  <c r="X1306" i="6"/>
  <c r="X1307" i="6"/>
  <c r="X1308" i="6"/>
  <c r="X1309" i="6"/>
  <c r="X1310" i="6"/>
  <c r="X1311" i="6"/>
  <c r="X1312" i="6"/>
  <c r="S1313" i="6"/>
  <c r="X1313" i="6"/>
  <c r="X1314" i="6"/>
  <c r="X1315" i="6"/>
  <c r="X1316" i="6"/>
  <c r="X1317" i="6"/>
  <c r="X1318" i="6"/>
  <c r="X1319" i="6"/>
  <c r="X1320" i="6"/>
  <c r="X1321" i="6"/>
  <c r="X1322" i="6"/>
  <c r="X1323" i="6"/>
  <c r="X1324" i="6"/>
  <c r="X1325" i="6"/>
  <c r="X1326" i="6"/>
  <c r="X1327" i="6"/>
  <c r="X1328" i="6"/>
  <c r="X1329" i="6"/>
  <c r="X1330" i="6"/>
  <c r="X1331" i="6"/>
  <c r="X1332" i="6"/>
  <c r="X1333" i="6"/>
  <c r="S1334" i="6"/>
  <c r="X1334" i="6"/>
  <c r="X1335" i="6"/>
  <c r="X1336" i="6"/>
  <c r="S1337" i="6"/>
  <c r="X1337" i="6"/>
  <c r="X1338" i="6"/>
  <c r="S1339" i="6"/>
  <c r="X1339" i="6"/>
  <c r="X1340" i="6"/>
  <c r="X1341" i="6"/>
  <c r="X1342" i="6"/>
  <c r="X1343" i="6"/>
  <c r="X1344" i="6"/>
  <c r="X1345" i="6"/>
  <c r="X1346" i="6"/>
  <c r="X1347" i="6"/>
  <c r="S1348" i="6"/>
  <c r="X1348" i="6"/>
  <c r="X1349" i="6"/>
  <c r="X1350" i="6"/>
  <c r="X1351" i="6"/>
  <c r="X1352" i="6"/>
  <c r="X1353" i="6"/>
  <c r="S1354" i="6"/>
  <c r="X1354" i="6"/>
  <c r="X1355" i="6"/>
  <c r="X1356" i="6"/>
  <c r="X1357" i="6"/>
  <c r="X1358" i="6"/>
  <c r="X1359" i="6"/>
  <c r="X1360" i="6"/>
  <c r="X1361" i="6"/>
  <c r="X1362" i="6"/>
  <c r="X1363" i="6"/>
  <c r="X1364" i="6"/>
  <c r="X1365" i="6"/>
  <c r="X1366" i="6"/>
  <c r="X1367" i="6"/>
  <c r="X1368" i="6"/>
  <c r="X1369" i="6"/>
  <c r="X1370" i="6"/>
  <c r="X1371" i="6"/>
  <c r="X1372" i="6"/>
  <c r="X1373" i="6"/>
  <c r="S1374" i="6"/>
  <c r="X1374" i="6"/>
  <c r="X1375" i="6"/>
  <c r="X1376" i="6"/>
  <c r="X1377" i="6"/>
  <c r="X1378" i="6"/>
  <c r="X1379" i="6"/>
  <c r="X1380" i="6"/>
  <c r="X1381" i="6"/>
  <c r="X1382" i="6"/>
  <c r="X1383" i="6"/>
  <c r="X1384" i="6"/>
  <c r="X1385" i="6"/>
  <c r="X1386" i="6"/>
  <c r="X1387" i="6"/>
  <c r="X1388" i="6"/>
  <c r="X1389" i="6"/>
  <c r="X1390" i="6"/>
  <c r="X1391" i="6"/>
  <c r="X1392" i="6"/>
  <c r="X1393" i="6"/>
  <c r="X1394" i="6"/>
  <c r="X1395" i="6"/>
  <c r="X1396" i="6"/>
  <c r="X1397" i="6"/>
  <c r="X1398" i="6"/>
  <c r="X1399" i="6"/>
  <c r="X1400" i="6"/>
  <c r="X1401" i="6"/>
  <c r="X1402" i="6"/>
  <c r="X1403" i="6"/>
  <c r="X1404" i="6"/>
  <c r="X1405" i="6"/>
  <c r="X1406" i="6"/>
  <c r="X1407" i="6"/>
  <c r="X1408" i="6"/>
  <c r="X1409" i="6"/>
  <c r="X1410" i="6"/>
  <c r="X1411" i="6"/>
  <c r="X1412" i="6"/>
  <c r="X1413" i="6"/>
  <c r="X1414" i="6"/>
  <c r="X1415" i="6"/>
  <c r="X1416" i="6"/>
  <c r="X1417" i="6"/>
  <c r="X1418" i="6"/>
  <c r="X1419" i="6"/>
  <c r="X1420" i="6"/>
  <c r="X1421" i="6"/>
  <c r="X1422" i="6"/>
  <c r="X1423" i="6"/>
  <c r="X1424" i="6"/>
  <c r="X1425" i="6"/>
  <c r="X1426" i="6"/>
  <c r="S1427" i="6"/>
  <c r="X1427" i="6"/>
  <c r="X1428" i="6"/>
  <c r="X1429" i="6"/>
  <c r="X1430" i="6"/>
  <c r="X1431" i="6"/>
  <c r="X1432" i="6"/>
  <c r="X1433" i="6"/>
  <c r="X1434" i="6"/>
  <c r="X1435" i="6"/>
  <c r="X1436" i="6"/>
  <c r="X1437" i="6"/>
  <c r="X1438" i="6"/>
  <c r="X1439" i="6"/>
  <c r="X1440" i="6"/>
  <c r="X1441" i="6"/>
  <c r="X1442" i="6"/>
  <c r="X1443" i="6"/>
  <c r="X1444" i="6"/>
  <c r="X1445" i="6"/>
  <c r="X1446" i="6"/>
  <c r="X1447" i="6"/>
  <c r="X1448" i="6"/>
  <c r="X1449" i="6"/>
  <c r="X1450" i="6"/>
  <c r="X1451" i="6"/>
  <c r="X1452" i="6"/>
  <c r="X1453" i="6"/>
  <c r="X1454" i="6"/>
  <c r="X1455" i="6"/>
  <c r="X1456" i="6"/>
  <c r="X1457" i="6"/>
  <c r="X1458" i="6"/>
  <c r="X1459" i="6"/>
  <c r="X1460" i="6"/>
  <c r="X1461" i="6"/>
  <c r="X1462" i="6"/>
  <c r="X1463" i="6"/>
  <c r="X1464" i="6"/>
  <c r="X1465" i="6"/>
  <c r="X1466" i="6"/>
  <c r="X1467" i="6"/>
  <c r="X1468" i="6"/>
  <c r="X1469" i="6"/>
  <c r="X1470" i="6"/>
  <c r="X1471" i="6"/>
  <c r="X1472" i="6"/>
  <c r="X1473" i="6"/>
  <c r="X1474" i="6"/>
  <c r="X1475" i="6"/>
  <c r="X1476" i="6"/>
  <c r="X1477" i="6"/>
  <c r="X1478" i="6"/>
  <c r="X1479" i="6"/>
  <c r="X1480" i="6"/>
  <c r="X1481" i="6"/>
  <c r="X1482" i="6"/>
  <c r="X1483" i="6"/>
  <c r="X1484" i="6"/>
  <c r="X1485" i="6"/>
  <c r="X1486" i="6"/>
  <c r="X1487" i="6"/>
  <c r="X1488" i="6"/>
  <c r="X1489" i="6"/>
  <c r="X1490" i="6"/>
  <c r="X1491" i="6"/>
  <c r="X1492" i="6"/>
  <c r="X1493" i="6"/>
  <c r="X1494" i="6"/>
  <c r="X1495" i="6"/>
  <c r="X1496" i="6"/>
  <c r="X1497" i="6"/>
  <c r="X1498" i="6"/>
  <c r="X1499" i="6"/>
  <c r="X1500" i="6"/>
  <c r="X1501" i="6"/>
  <c r="X1502" i="6"/>
  <c r="X1503" i="6"/>
  <c r="X1504" i="6"/>
  <c r="X1505" i="6"/>
  <c r="X1506" i="6"/>
  <c r="X1507" i="6"/>
  <c r="X1508" i="6"/>
  <c r="X1509" i="6"/>
  <c r="X1510" i="6"/>
  <c r="X1511" i="6"/>
  <c r="X1512" i="6"/>
  <c r="X1513" i="6"/>
  <c r="X1514" i="6"/>
  <c r="X1515" i="6"/>
  <c r="S1516" i="6"/>
  <c r="X1516" i="6"/>
  <c r="X1517" i="6"/>
  <c r="X1518" i="6"/>
  <c r="S1519" i="6"/>
  <c r="X1519" i="6"/>
  <c r="S1520" i="6"/>
  <c r="X1520" i="6"/>
  <c r="S1521" i="6"/>
  <c r="X1521" i="6"/>
  <c r="S1522" i="6"/>
  <c r="X1522" i="6"/>
  <c r="X1523" i="6"/>
  <c r="X1524" i="6"/>
  <c r="X1525" i="6"/>
  <c r="X1526" i="6"/>
  <c r="X1527" i="6"/>
  <c r="X1528" i="6"/>
  <c r="X1529" i="6"/>
  <c r="X1530" i="6"/>
  <c r="X1531" i="6"/>
  <c r="X1532" i="6"/>
  <c r="X1533" i="6"/>
  <c r="X1534" i="6"/>
  <c r="X1535" i="6"/>
  <c r="X1536" i="6"/>
  <c r="X1537" i="6"/>
  <c r="X1538" i="6"/>
  <c r="X1539" i="6"/>
  <c r="X1540" i="6"/>
  <c r="X1541" i="6"/>
  <c r="S1542" i="6"/>
  <c r="X1542" i="6"/>
  <c r="X1543" i="6"/>
  <c r="X1544" i="6"/>
  <c r="X1545" i="6"/>
  <c r="X1546" i="6"/>
  <c r="X1547" i="6"/>
  <c r="X1548" i="6"/>
  <c r="X1549" i="6"/>
  <c r="X1550" i="6"/>
  <c r="X1551" i="6"/>
  <c r="X1552" i="6"/>
  <c r="X1553" i="6"/>
  <c r="X1554" i="6"/>
  <c r="X1555" i="6"/>
  <c r="X1556" i="6"/>
  <c r="X1557" i="6"/>
  <c r="X1558" i="6"/>
  <c r="X1559" i="6"/>
  <c r="X1560" i="6"/>
  <c r="X1561" i="6"/>
  <c r="X1562" i="6"/>
  <c r="X1563" i="6"/>
  <c r="X1564" i="6"/>
  <c r="X1565" i="6"/>
  <c r="X1566" i="6"/>
  <c r="X1567" i="6"/>
  <c r="X1568" i="6"/>
  <c r="X1569" i="6"/>
  <c r="X1570" i="6"/>
  <c r="X1571" i="6"/>
  <c r="X1572" i="6"/>
  <c r="X1573" i="6"/>
  <c r="X1574" i="6"/>
  <c r="X1575" i="6"/>
  <c r="X1576" i="6"/>
  <c r="X1577" i="6"/>
  <c r="X1578" i="6"/>
  <c r="X1579" i="6"/>
  <c r="X1580" i="6"/>
  <c r="X1581" i="6"/>
  <c r="X1582" i="6"/>
  <c r="X1583" i="6"/>
  <c r="X1584" i="6"/>
  <c r="X1585" i="6"/>
  <c r="X1586" i="6"/>
  <c r="X1587" i="6"/>
  <c r="X1588" i="6"/>
  <c r="X1589" i="6"/>
  <c r="X1590" i="6"/>
  <c r="X1591" i="6"/>
  <c r="X1592" i="6"/>
  <c r="X1593" i="6"/>
  <c r="X1594" i="6"/>
  <c r="X1595" i="6"/>
  <c r="X1596" i="6"/>
  <c r="X1597" i="6"/>
  <c r="X1598" i="6"/>
  <c r="X1599" i="6"/>
  <c r="X1600" i="6"/>
  <c r="X1601" i="6"/>
  <c r="X1602" i="6"/>
  <c r="X1603" i="6"/>
  <c r="X1604" i="6"/>
  <c r="X1605" i="6"/>
  <c r="X1606" i="6"/>
  <c r="X1607" i="6"/>
  <c r="X1608" i="6"/>
  <c r="X1609" i="6"/>
  <c r="X1610" i="6"/>
  <c r="X1611" i="6"/>
  <c r="X1612" i="6"/>
  <c r="X1613" i="6"/>
  <c r="X1614" i="6"/>
  <c r="X1615" i="6"/>
  <c r="X1616" i="6"/>
  <c r="X1617" i="6"/>
  <c r="X1618" i="6"/>
  <c r="X1619" i="6"/>
  <c r="X1620" i="6"/>
  <c r="X1621" i="6"/>
  <c r="X1622" i="6"/>
  <c r="X1623" i="6"/>
  <c r="X1624" i="6"/>
  <c r="X1625" i="6"/>
  <c r="X1626" i="6"/>
  <c r="X1627" i="6"/>
  <c r="X1628" i="6"/>
  <c r="X1629" i="6"/>
  <c r="X1630" i="6"/>
  <c r="X1631" i="6"/>
  <c r="X1632" i="6"/>
  <c r="X1633" i="6"/>
  <c r="X1634" i="6"/>
  <c r="X1635" i="6"/>
  <c r="X1636" i="6"/>
  <c r="X1637" i="6"/>
  <c r="X1638" i="6"/>
  <c r="X1639" i="6"/>
  <c r="X1640" i="6"/>
  <c r="X1641" i="6"/>
  <c r="X1642" i="6"/>
  <c r="X1643" i="6"/>
  <c r="X1644" i="6"/>
  <c r="X1645" i="6"/>
  <c r="X1646" i="6"/>
  <c r="X1647" i="6"/>
  <c r="X1648" i="6"/>
  <c r="X1649" i="6"/>
  <c r="X1650" i="6"/>
  <c r="X1651" i="6"/>
  <c r="X1652" i="6"/>
  <c r="X1653" i="6"/>
  <c r="X1654" i="6"/>
  <c r="X1655" i="6"/>
  <c r="X1656" i="6"/>
  <c r="X1657" i="6"/>
  <c r="X1658" i="6"/>
  <c r="X1659" i="6"/>
  <c r="X1660" i="6"/>
  <c r="X1661" i="6"/>
  <c r="X1662" i="6"/>
  <c r="X1663" i="6"/>
  <c r="X1664" i="6"/>
  <c r="X1665" i="6"/>
  <c r="X1666" i="6"/>
  <c r="X1667" i="6"/>
  <c r="X1668" i="6"/>
  <c r="X1669" i="6"/>
  <c r="X1670" i="6"/>
  <c r="X1671" i="6"/>
  <c r="X1672" i="6"/>
  <c r="X1673" i="6"/>
  <c r="X1674" i="6"/>
  <c r="X1675" i="6"/>
  <c r="X1676" i="6"/>
  <c r="X1677" i="6"/>
  <c r="X1678" i="6"/>
  <c r="X1679" i="6"/>
  <c r="X1680" i="6"/>
  <c r="X1681" i="6"/>
  <c r="X1682" i="6"/>
  <c r="X1683" i="6"/>
  <c r="X1684" i="6"/>
  <c r="X1685" i="6"/>
  <c r="X1686" i="6"/>
  <c r="X1687" i="6"/>
  <c r="X1688" i="6"/>
  <c r="X1689" i="6"/>
  <c r="X1690" i="6"/>
  <c r="X1691" i="6"/>
  <c r="X1692" i="6"/>
  <c r="X1693" i="6"/>
  <c r="X1694" i="6"/>
  <c r="X1695" i="6"/>
  <c r="X1696" i="6"/>
  <c r="X1697" i="6"/>
  <c r="X1698" i="6"/>
  <c r="X1699" i="6"/>
  <c r="X1700" i="6"/>
  <c r="X1701" i="6"/>
  <c r="X1702" i="6"/>
  <c r="X1703" i="6"/>
  <c r="X1704" i="6"/>
  <c r="X1705" i="6"/>
  <c r="X1706" i="6"/>
  <c r="X1707" i="6"/>
  <c r="X1708" i="6"/>
  <c r="X1709" i="6"/>
  <c r="X1710" i="6"/>
  <c r="X1711" i="6"/>
  <c r="X1712" i="6"/>
  <c r="X1713" i="6"/>
  <c r="X1714" i="6"/>
  <c r="S1715" i="6"/>
  <c r="B1715" i="6" s="1"/>
  <c r="X1715" i="6"/>
  <c r="X1716" i="6"/>
  <c r="X1717" i="6"/>
  <c r="X1718" i="6"/>
  <c r="X1719" i="6"/>
  <c r="X1720" i="6"/>
  <c r="X1721" i="6"/>
  <c r="X1722" i="6"/>
  <c r="X1723" i="6"/>
  <c r="X1724" i="6"/>
  <c r="S1725" i="6"/>
  <c r="B1725" i="6" s="1"/>
  <c r="X1725" i="6"/>
  <c r="X1726" i="6"/>
  <c r="X1727" i="6"/>
  <c r="X1728" i="6"/>
  <c r="X1729" i="6"/>
  <c r="X1730" i="6"/>
  <c r="S1731" i="6"/>
  <c r="B1731" i="6" s="1"/>
  <c r="X1731" i="6"/>
  <c r="X1732" i="6"/>
  <c r="X1733" i="6"/>
  <c r="X1734" i="6"/>
  <c r="X1735" i="6"/>
  <c r="X1736" i="6"/>
  <c r="X1737" i="6"/>
  <c r="X1738" i="6"/>
  <c r="X1739" i="6"/>
  <c r="X1740" i="6"/>
  <c r="X1741" i="6"/>
  <c r="X1742" i="6"/>
  <c r="X1743" i="6"/>
  <c r="X1744" i="6"/>
  <c r="X1745" i="6"/>
  <c r="X1746" i="6"/>
  <c r="X1747" i="6"/>
  <c r="X1748" i="6"/>
  <c r="S1749" i="6"/>
  <c r="B1749" i="6" s="1"/>
  <c r="X1749" i="6"/>
  <c r="S1750" i="6"/>
  <c r="B1750" i="6" s="1"/>
  <c r="X1750" i="6"/>
  <c r="S1751" i="6"/>
  <c r="X1751" i="6"/>
  <c r="X1752" i="6"/>
  <c r="X1753" i="6"/>
  <c r="X1754" i="6"/>
  <c r="X1755" i="6"/>
  <c r="X1756" i="6"/>
  <c r="X1757" i="6"/>
  <c r="X1758" i="6"/>
  <c r="X1759" i="6"/>
  <c r="X1760" i="6"/>
  <c r="X1761" i="6"/>
  <c r="X1762" i="6"/>
  <c r="X1763" i="6"/>
  <c r="X1764" i="6"/>
  <c r="X1765" i="6"/>
  <c r="X1766" i="6"/>
  <c r="X1767" i="6"/>
  <c r="X1768" i="6"/>
  <c r="X1769" i="6"/>
  <c r="X1770" i="6"/>
  <c r="X1771" i="6"/>
  <c r="X1772" i="6"/>
  <c r="X1773" i="6"/>
  <c r="X1774" i="6"/>
  <c r="X1775" i="6"/>
  <c r="X1776" i="6"/>
  <c r="X1777" i="6"/>
  <c r="X1778" i="6"/>
  <c r="X1779" i="6"/>
  <c r="X1780" i="6"/>
  <c r="X1781" i="6"/>
  <c r="B1741" i="6"/>
  <c r="B1742" i="6"/>
  <c r="B1743" i="6"/>
  <c r="B1744" i="6"/>
  <c r="B1745" i="6"/>
  <c r="B1746" i="6"/>
  <c r="B1747" i="6"/>
  <c r="B1748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N1742" i="6"/>
  <c r="A1742" i="6" s="1"/>
  <c r="N1748" i="6"/>
  <c r="A1748" i="6" s="1"/>
  <c r="N1750" i="6"/>
  <c r="A1750" i="6" s="1"/>
  <c r="N1758" i="6"/>
  <c r="A1758" i="6" s="1"/>
  <c r="N1766" i="6"/>
  <c r="A1766" i="6" s="1"/>
  <c r="N1774" i="6"/>
  <c r="A1774" i="6" s="1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D1763" i="6" s="1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P1741" i="6"/>
  <c r="G1741" i="6" s="1"/>
  <c r="P1742" i="6"/>
  <c r="G1742" i="6" s="1"/>
  <c r="P1743" i="6"/>
  <c r="G1743" i="6" s="1"/>
  <c r="P1744" i="6"/>
  <c r="G1744" i="6" s="1"/>
  <c r="P1745" i="6"/>
  <c r="G1745" i="6" s="1"/>
  <c r="P1746" i="6"/>
  <c r="G1746" i="6" s="1"/>
  <c r="P1747" i="6"/>
  <c r="G1747" i="6" s="1"/>
  <c r="P1748" i="6"/>
  <c r="G1748" i="6" s="1"/>
  <c r="P1749" i="6"/>
  <c r="G1749" i="6" s="1"/>
  <c r="P1750" i="6"/>
  <c r="G1750" i="6" s="1"/>
  <c r="P1751" i="6"/>
  <c r="G1751" i="6" s="1"/>
  <c r="P1752" i="6"/>
  <c r="G1752" i="6" s="1"/>
  <c r="P1753" i="6"/>
  <c r="G1753" i="6" s="1"/>
  <c r="P1754" i="6"/>
  <c r="G1754" i="6" s="1"/>
  <c r="P1755" i="6"/>
  <c r="G1755" i="6" s="1"/>
  <c r="P1756" i="6"/>
  <c r="G1756" i="6" s="1"/>
  <c r="P1757" i="6"/>
  <c r="G1757" i="6" s="1"/>
  <c r="P1758" i="6"/>
  <c r="G1758" i="6" s="1"/>
  <c r="P1759" i="6"/>
  <c r="G1759" i="6" s="1"/>
  <c r="P1760" i="6"/>
  <c r="G1760" i="6" s="1"/>
  <c r="P1761" i="6"/>
  <c r="G1761" i="6" s="1"/>
  <c r="P1762" i="6"/>
  <c r="G1762" i="6" s="1"/>
  <c r="P1763" i="6"/>
  <c r="G1763" i="6" s="1"/>
  <c r="P1764" i="6"/>
  <c r="G1764" i="6" s="1"/>
  <c r="P1765" i="6"/>
  <c r="G1765" i="6" s="1"/>
  <c r="P1766" i="6"/>
  <c r="G1766" i="6" s="1"/>
  <c r="P1767" i="6"/>
  <c r="G1767" i="6" s="1"/>
  <c r="P1768" i="6"/>
  <c r="G1768" i="6" s="1"/>
  <c r="P1769" i="6"/>
  <c r="G1769" i="6" s="1"/>
  <c r="P1770" i="6"/>
  <c r="G1770" i="6" s="1"/>
  <c r="P1771" i="6"/>
  <c r="G1771" i="6" s="1"/>
  <c r="P1772" i="6"/>
  <c r="G1772" i="6" s="1"/>
  <c r="P1773" i="6"/>
  <c r="G1773" i="6" s="1"/>
  <c r="P1774" i="6"/>
  <c r="G1774" i="6" s="1"/>
  <c r="P1775" i="6"/>
  <c r="G1775" i="6" s="1"/>
  <c r="P1776" i="6"/>
  <c r="G1776" i="6" s="1"/>
  <c r="P1777" i="6"/>
  <c r="G1777" i="6" s="1"/>
  <c r="P1778" i="6"/>
  <c r="G1778" i="6" s="1"/>
  <c r="P1779" i="6"/>
  <c r="G1779" i="6" s="1"/>
  <c r="P1780" i="6"/>
  <c r="G1780" i="6" s="1"/>
  <c r="P1781" i="6"/>
  <c r="G1781" i="6" s="1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6" i="6"/>
  <c r="B1717" i="6"/>
  <c r="B1718" i="6"/>
  <c r="B1719" i="6"/>
  <c r="B1720" i="6"/>
  <c r="B1721" i="6"/>
  <c r="B1722" i="6"/>
  <c r="B1723" i="6"/>
  <c r="B1724" i="6"/>
  <c r="B1726" i="6"/>
  <c r="B1727" i="6"/>
  <c r="B1728" i="6"/>
  <c r="B1729" i="6"/>
  <c r="B1730" i="6"/>
  <c r="B1732" i="6"/>
  <c r="B1733" i="6"/>
  <c r="B1734" i="6"/>
  <c r="B1735" i="6"/>
  <c r="B1736" i="6"/>
  <c r="B1737" i="6"/>
  <c r="B1738" i="6"/>
  <c r="B1739" i="6"/>
  <c r="B1740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N1703" i="6"/>
  <c r="A1703" i="6" s="1"/>
  <c r="N1706" i="6"/>
  <c r="A1706" i="6" s="1"/>
  <c r="N1708" i="6"/>
  <c r="A1708" i="6" s="1"/>
  <c r="N1709" i="6"/>
  <c r="A1709" i="6" s="1"/>
  <c r="N1711" i="6"/>
  <c r="A1711" i="6" s="1"/>
  <c r="N1714" i="6"/>
  <c r="N1716" i="6"/>
  <c r="A1716" i="6" s="1"/>
  <c r="N1717" i="6"/>
  <c r="A1717" i="6" s="1"/>
  <c r="N1719" i="6"/>
  <c r="A1719" i="6" s="1"/>
  <c r="N1722" i="6"/>
  <c r="A1722" i="6" s="1"/>
  <c r="N1724" i="6"/>
  <c r="A1724" i="6" s="1"/>
  <c r="N1727" i="6"/>
  <c r="A1727" i="6" s="1"/>
  <c r="N1730" i="6"/>
  <c r="A1730" i="6" s="1"/>
  <c r="N1732" i="6"/>
  <c r="A1732" i="6" s="1"/>
  <c r="N1735" i="6"/>
  <c r="A1735" i="6" s="1"/>
  <c r="N1738" i="6"/>
  <c r="A1738" i="6" s="1"/>
  <c r="N1740" i="6"/>
  <c r="A1740" i="6" s="1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P1703" i="6"/>
  <c r="G1703" i="6" s="1"/>
  <c r="P1704" i="6"/>
  <c r="G1704" i="6" s="1"/>
  <c r="P1705" i="6"/>
  <c r="G1705" i="6" s="1"/>
  <c r="P1706" i="6"/>
  <c r="G1706" i="6" s="1"/>
  <c r="P1707" i="6"/>
  <c r="G1707" i="6" s="1"/>
  <c r="P1708" i="6"/>
  <c r="G1708" i="6" s="1"/>
  <c r="P1709" i="6"/>
  <c r="G1709" i="6" s="1"/>
  <c r="P1710" i="6"/>
  <c r="G1710" i="6" s="1"/>
  <c r="P1711" i="6"/>
  <c r="G1711" i="6" s="1"/>
  <c r="P1712" i="6"/>
  <c r="G1712" i="6" s="1"/>
  <c r="P1713" i="6"/>
  <c r="G1713" i="6" s="1"/>
  <c r="P1714" i="6"/>
  <c r="G1714" i="6" s="1"/>
  <c r="P1715" i="6"/>
  <c r="G1715" i="6" s="1"/>
  <c r="P1716" i="6"/>
  <c r="G1716" i="6" s="1"/>
  <c r="P1717" i="6"/>
  <c r="G1717" i="6" s="1"/>
  <c r="P1718" i="6"/>
  <c r="G1718" i="6" s="1"/>
  <c r="P1719" i="6"/>
  <c r="G1719" i="6" s="1"/>
  <c r="P1720" i="6"/>
  <c r="G1720" i="6" s="1"/>
  <c r="P1721" i="6"/>
  <c r="G1721" i="6" s="1"/>
  <c r="P1722" i="6"/>
  <c r="G1722" i="6" s="1"/>
  <c r="P1723" i="6"/>
  <c r="G1723" i="6" s="1"/>
  <c r="P1724" i="6"/>
  <c r="G1724" i="6" s="1"/>
  <c r="P1725" i="6"/>
  <c r="G1725" i="6" s="1"/>
  <c r="P1726" i="6"/>
  <c r="G1726" i="6" s="1"/>
  <c r="P1727" i="6"/>
  <c r="G1727" i="6" s="1"/>
  <c r="P1728" i="6"/>
  <c r="G1728" i="6" s="1"/>
  <c r="P1729" i="6"/>
  <c r="G1729" i="6" s="1"/>
  <c r="P1730" i="6"/>
  <c r="G1730" i="6" s="1"/>
  <c r="P1731" i="6"/>
  <c r="G1731" i="6" s="1"/>
  <c r="P1732" i="6"/>
  <c r="G1732" i="6" s="1"/>
  <c r="P1733" i="6"/>
  <c r="G1733" i="6" s="1"/>
  <c r="P1734" i="6"/>
  <c r="G1734" i="6" s="1"/>
  <c r="P1735" i="6"/>
  <c r="G1735" i="6" s="1"/>
  <c r="P1736" i="6"/>
  <c r="G1736" i="6" s="1"/>
  <c r="P1737" i="6"/>
  <c r="G1737" i="6" s="1"/>
  <c r="P1738" i="6"/>
  <c r="G1738" i="6" s="1"/>
  <c r="P1739" i="6"/>
  <c r="G1739" i="6" s="1"/>
  <c r="P1740" i="6"/>
  <c r="G1740" i="6" s="1"/>
  <c r="A1714" i="6"/>
  <c r="B1702" i="6"/>
  <c r="F1702" i="6"/>
  <c r="H1702" i="6"/>
  <c r="J1702" i="6"/>
  <c r="K1702" i="6"/>
  <c r="L1702" i="6"/>
  <c r="N1702" i="6"/>
  <c r="A1702" i="6" s="1"/>
  <c r="O1702" i="6"/>
  <c r="P1702" i="6"/>
  <c r="G1702" i="6" s="1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N1688" i="6"/>
  <c r="A1688" i="6" s="1"/>
  <c r="N1689" i="6"/>
  <c r="A1689" i="6" s="1"/>
  <c r="N1690" i="6"/>
  <c r="A1690" i="6" s="1"/>
  <c r="N1691" i="6"/>
  <c r="A1691" i="6" s="1"/>
  <c r="N1694" i="6"/>
  <c r="A1694" i="6" s="1"/>
  <c r="N1695" i="6"/>
  <c r="A1695" i="6" s="1"/>
  <c r="N1696" i="6"/>
  <c r="A1696" i="6" s="1"/>
  <c r="N1697" i="6"/>
  <c r="A1697" i="6" s="1"/>
  <c r="N1698" i="6"/>
  <c r="A1698" i="6" s="1"/>
  <c r="N1699" i="6"/>
  <c r="A1699" i="6" s="1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P1688" i="6"/>
  <c r="G1688" i="6" s="1"/>
  <c r="P1689" i="6"/>
  <c r="G1689" i="6" s="1"/>
  <c r="P1690" i="6"/>
  <c r="G1690" i="6" s="1"/>
  <c r="P1691" i="6"/>
  <c r="G1691" i="6" s="1"/>
  <c r="P1692" i="6"/>
  <c r="G1692" i="6" s="1"/>
  <c r="P1693" i="6"/>
  <c r="G1693" i="6" s="1"/>
  <c r="P1694" i="6"/>
  <c r="G1694" i="6" s="1"/>
  <c r="P1695" i="6"/>
  <c r="G1695" i="6" s="1"/>
  <c r="P1696" i="6"/>
  <c r="G1696" i="6" s="1"/>
  <c r="P1697" i="6"/>
  <c r="G1697" i="6" s="1"/>
  <c r="P1698" i="6"/>
  <c r="G1698" i="6" s="1"/>
  <c r="P1699" i="6"/>
  <c r="G1699" i="6" s="1"/>
  <c r="P1700" i="6"/>
  <c r="G1700" i="6" s="1"/>
  <c r="P1701" i="6"/>
  <c r="G1701" i="6" s="1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N1687" i="6"/>
  <c r="A1687" i="6" s="1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P1667" i="6"/>
  <c r="G1667" i="6" s="1"/>
  <c r="P1668" i="6"/>
  <c r="G1668" i="6" s="1"/>
  <c r="P1669" i="6"/>
  <c r="G1669" i="6" s="1"/>
  <c r="P1670" i="6"/>
  <c r="G1670" i="6" s="1"/>
  <c r="P1671" i="6"/>
  <c r="G1671" i="6" s="1"/>
  <c r="P1672" i="6"/>
  <c r="G1672" i="6" s="1"/>
  <c r="P1673" i="6"/>
  <c r="G1673" i="6" s="1"/>
  <c r="P1674" i="6"/>
  <c r="G1674" i="6" s="1"/>
  <c r="P1675" i="6"/>
  <c r="G1675" i="6" s="1"/>
  <c r="P1676" i="6"/>
  <c r="G1676" i="6" s="1"/>
  <c r="P1677" i="6"/>
  <c r="G1677" i="6" s="1"/>
  <c r="P1678" i="6"/>
  <c r="G1678" i="6" s="1"/>
  <c r="P1679" i="6"/>
  <c r="G1679" i="6" s="1"/>
  <c r="P1680" i="6"/>
  <c r="G1680" i="6" s="1"/>
  <c r="P1681" i="6"/>
  <c r="G1681" i="6" s="1"/>
  <c r="P1682" i="6"/>
  <c r="G1682" i="6" s="1"/>
  <c r="P1683" i="6"/>
  <c r="G1683" i="6" s="1"/>
  <c r="P1684" i="6"/>
  <c r="G1684" i="6" s="1"/>
  <c r="P1685" i="6"/>
  <c r="G1685" i="6" s="1"/>
  <c r="P1686" i="6"/>
  <c r="G1686" i="6" s="1"/>
  <c r="P1687" i="6"/>
  <c r="G1687" i="6" s="1"/>
  <c r="B1662" i="6"/>
  <c r="B1663" i="6"/>
  <c r="B1664" i="6"/>
  <c r="B1665" i="6"/>
  <c r="B1666" i="6"/>
  <c r="F1662" i="6"/>
  <c r="F1663" i="6"/>
  <c r="F1664" i="6"/>
  <c r="F1665" i="6"/>
  <c r="F1666" i="6"/>
  <c r="H1662" i="6"/>
  <c r="H1663" i="6"/>
  <c r="H1664" i="6"/>
  <c r="H1665" i="6"/>
  <c r="H1666" i="6"/>
  <c r="J1662" i="6"/>
  <c r="J1663" i="6"/>
  <c r="J1664" i="6"/>
  <c r="J1665" i="6"/>
  <c r="J1666" i="6"/>
  <c r="K1662" i="6"/>
  <c r="K1663" i="6"/>
  <c r="K1664" i="6"/>
  <c r="K1665" i="6"/>
  <c r="K1666" i="6"/>
  <c r="L1662" i="6"/>
  <c r="L1663" i="6"/>
  <c r="L1664" i="6"/>
  <c r="L1665" i="6"/>
  <c r="L1666" i="6"/>
  <c r="O1662" i="6"/>
  <c r="O1663" i="6"/>
  <c r="O1664" i="6"/>
  <c r="O1665" i="6"/>
  <c r="O1666" i="6"/>
  <c r="P1662" i="6"/>
  <c r="G1662" i="6" s="1"/>
  <c r="P1663" i="6"/>
  <c r="G1663" i="6" s="1"/>
  <c r="P1664" i="6"/>
  <c r="G1664" i="6" s="1"/>
  <c r="P1665" i="6"/>
  <c r="G1665" i="6" s="1"/>
  <c r="P1666" i="6"/>
  <c r="G1666" i="6" s="1"/>
  <c r="D1789" i="6" l="1"/>
  <c r="D1793" i="6"/>
  <c r="D1828" i="6"/>
  <c r="D1783" i="6"/>
  <c r="D1815" i="6"/>
  <c r="D1847" i="6"/>
  <c r="D1809" i="6"/>
  <c r="D1782" i="6"/>
  <c r="D1807" i="6"/>
  <c r="D1814" i="6"/>
  <c r="D1846" i="6"/>
  <c r="D1844" i="6"/>
  <c r="D1788" i="6"/>
  <c r="D1829" i="6"/>
  <c r="D1796" i="6"/>
  <c r="D1804" i="6"/>
  <c r="D1812" i="6"/>
  <c r="D1820" i="6"/>
  <c r="D1797" i="6"/>
  <c r="E1687" i="6"/>
  <c r="E1671" i="6"/>
  <c r="E1701" i="6"/>
  <c r="E1693" i="6"/>
  <c r="E1774" i="6"/>
  <c r="D1774" i="6" s="1"/>
  <c r="E1758" i="6"/>
  <c r="E1742" i="6"/>
  <c r="E1686" i="6"/>
  <c r="E1678" i="6"/>
  <c r="E1670" i="6"/>
  <c r="E1700" i="6"/>
  <c r="E1692" i="6"/>
  <c r="E1781" i="6"/>
  <c r="E1773" i="6"/>
  <c r="E1765" i="6"/>
  <c r="E1757" i="6"/>
  <c r="E1749" i="6"/>
  <c r="E1741" i="6"/>
  <c r="E1780" i="6"/>
  <c r="E1756" i="6"/>
  <c r="E1679" i="6"/>
  <c r="E1702" i="6"/>
  <c r="E1740" i="6"/>
  <c r="D1740" i="6" s="1"/>
  <c r="E1732" i="6"/>
  <c r="D1732" i="6" s="1"/>
  <c r="E1724" i="6"/>
  <c r="E1716" i="6"/>
  <c r="D1716" i="6" s="1"/>
  <c r="E1708" i="6"/>
  <c r="D1708" i="6" s="1"/>
  <c r="E1766" i="6"/>
  <c r="D1766" i="6" s="1"/>
  <c r="E1750" i="6"/>
  <c r="D1750" i="6" s="1"/>
  <c r="N1685" i="6"/>
  <c r="A1685" i="6" s="1"/>
  <c r="N1677" i="6"/>
  <c r="A1677" i="6" s="1"/>
  <c r="E1738" i="6"/>
  <c r="D1738" i="6" s="1"/>
  <c r="E1730" i="6"/>
  <c r="E1772" i="6"/>
  <c r="E1748" i="6"/>
  <c r="D1748" i="6" s="1"/>
  <c r="E1714" i="6"/>
  <c r="E1764" i="6"/>
  <c r="E1745" i="6"/>
  <c r="E1735" i="6"/>
  <c r="D1735" i="6" s="1"/>
  <c r="E1727" i="6"/>
  <c r="E1719" i="6"/>
  <c r="D1719" i="6" s="1"/>
  <c r="E1711" i="6"/>
  <c r="E1703" i="6"/>
  <c r="D1703" i="6" s="1"/>
  <c r="E1777" i="6"/>
  <c r="E1761" i="6"/>
  <c r="E1663" i="6"/>
  <c r="E1681" i="6"/>
  <c r="E1673" i="6"/>
  <c r="E1695" i="6"/>
  <c r="E1734" i="6"/>
  <c r="E1726" i="6"/>
  <c r="E1718" i="6"/>
  <c r="E1710" i="6"/>
  <c r="D1710" i="6" s="1"/>
  <c r="E1776" i="6"/>
  <c r="E1768" i="6"/>
  <c r="E1760" i="6"/>
  <c r="E1752" i="6"/>
  <c r="E1744" i="6"/>
  <c r="E1684" i="6"/>
  <c r="E1676" i="6"/>
  <c r="E1668" i="6"/>
  <c r="N1737" i="6"/>
  <c r="A1737" i="6" s="1"/>
  <c r="E1729" i="6"/>
  <c r="E1721" i="6"/>
  <c r="N1713" i="6"/>
  <c r="A1713" i="6" s="1"/>
  <c r="E1705" i="6"/>
  <c r="E1779" i="6"/>
  <c r="E1771" i="6"/>
  <c r="E1763" i="6"/>
  <c r="E1755" i="6"/>
  <c r="E1747" i="6"/>
  <c r="E1665" i="6"/>
  <c r="E1697" i="6"/>
  <c r="E1689" i="6"/>
  <c r="E1778" i="6"/>
  <c r="E1770" i="6"/>
  <c r="E1762" i="6"/>
  <c r="E1754" i="6"/>
  <c r="E1746" i="6"/>
  <c r="E1662" i="6"/>
  <c r="E1733" i="6"/>
  <c r="E1725" i="6"/>
  <c r="E1717" i="6"/>
  <c r="D1717" i="6" s="1"/>
  <c r="E1709" i="6"/>
  <c r="D1709" i="6" s="1"/>
  <c r="E1775" i="6"/>
  <c r="E1767" i="6"/>
  <c r="E1759" i="6"/>
  <c r="E1751" i="6"/>
  <c r="E1743" i="6"/>
  <c r="E1666" i="6"/>
  <c r="E1664" i="6"/>
  <c r="N1683" i="6"/>
  <c r="A1683" i="6" s="1"/>
  <c r="N1682" i="6"/>
  <c r="A1682" i="6" s="1"/>
  <c r="E1680" i="6"/>
  <c r="N1675" i="6"/>
  <c r="A1675" i="6" s="1"/>
  <c r="D1675" i="6" s="1"/>
  <c r="N1674" i="6"/>
  <c r="A1674" i="6" s="1"/>
  <c r="N1669" i="6"/>
  <c r="A1669" i="6" s="1"/>
  <c r="N1667" i="6"/>
  <c r="A1667" i="6" s="1"/>
  <c r="E1699" i="6"/>
  <c r="E1698" i="6"/>
  <c r="D1698" i="6" s="1"/>
  <c r="E1696" i="6"/>
  <c r="E1690" i="6"/>
  <c r="E1688" i="6"/>
  <c r="E1739" i="6"/>
  <c r="E1736" i="6"/>
  <c r="E1731" i="6"/>
  <c r="E1728" i="6"/>
  <c r="E1723" i="6"/>
  <c r="E1720" i="6"/>
  <c r="E1715" i="6"/>
  <c r="E1712" i="6"/>
  <c r="E1707" i="6"/>
  <c r="E1704" i="6"/>
  <c r="E1672" i="6"/>
  <c r="N1672" i="6"/>
  <c r="A1672" i="6" s="1"/>
  <c r="M1706" i="6"/>
  <c r="M1738" i="6"/>
  <c r="M1694" i="6"/>
  <c r="N1671" i="6"/>
  <c r="A1671" i="6" s="1"/>
  <c r="M1737" i="6"/>
  <c r="M1730" i="6"/>
  <c r="M1722" i="6"/>
  <c r="M1755" i="6"/>
  <c r="M1769" i="6"/>
  <c r="M1753" i="6"/>
  <c r="N1673" i="6"/>
  <c r="A1673" i="6" s="1"/>
  <c r="N1670" i="6"/>
  <c r="A1670" i="6" s="1"/>
  <c r="E1677" i="6"/>
  <c r="M1686" i="6"/>
  <c r="E1722" i="6"/>
  <c r="E1685" i="6"/>
  <c r="M1714" i="6"/>
  <c r="M1670" i="6"/>
  <c r="E1669" i="6"/>
  <c r="M1669" i="6"/>
  <c r="E1706" i="6"/>
  <c r="D1706" i="6" s="1"/>
  <c r="N1686" i="6"/>
  <c r="A1686" i="6" s="1"/>
  <c r="M1688" i="6"/>
  <c r="M1685" i="6"/>
  <c r="N1680" i="6"/>
  <c r="A1680" i="6" s="1"/>
  <c r="M1691" i="6"/>
  <c r="E1694" i="6"/>
  <c r="D1694" i="6" s="1"/>
  <c r="E1737" i="6"/>
  <c r="N1739" i="6"/>
  <c r="A1739" i="6" s="1"/>
  <c r="N1731" i="6"/>
  <c r="A1731" i="6" s="1"/>
  <c r="N1723" i="6"/>
  <c r="A1723" i="6" s="1"/>
  <c r="N1715" i="6"/>
  <c r="A1715" i="6" s="1"/>
  <c r="N1707" i="6"/>
  <c r="A1707" i="6" s="1"/>
  <c r="M1732" i="6"/>
  <c r="M1713" i="6"/>
  <c r="E1713" i="6"/>
  <c r="N1781" i="6"/>
  <c r="A1781" i="6" s="1"/>
  <c r="N1773" i="6"/>
  <c r="A1773" i="6" s="1"/>
  <c r="N1765" i="6"/>
  <c r="A1765" i="6" s="1"/>
  <c r="N1757" i="6"/>
  <c r="A1757" i="6" s="1"/>
  <c r="N1749" i="6"/>
  <c r="A1749" i="6" s="1"/>
  <c r="N1741" i="6"/>
  <c r="A1741" i="6" s="1"/>
  <c r="M1750" i="6"/>
  <c r="N1681" i="6"/>
  <c r="A1681" i="6" s="1"/>
  <c r="D1681" i="6" s="1"/>
  <c r="M1701" i="6"/>
  <c r="M1708" i="6"/>
  <c r="N1780" i="6"/>
  <c r="A1780" i="6" s="1"/>
  <c r="N1772" i="6"/>
  <c r="A1772" i="6" s="1"/>
  <c r="N1764" i="6"/>
  <c r="A1764" i="6" s="1"/>
  <c r="N1756" i="6"/>
  <c r="A1756" i="6" s="1"/>
  <c r="M1779" i="6"/>
  <c r="M1747" i="6"/>
  <c r="N1729" i="6"/>
  <c r="A1729" i="6" s="1"/>
  <c r="N1721" i="6"/>
  <c r="A1721" i="6" s="1"/>
  <c r="N1705" i="6"/>
  <c r="A1705" i="6" s="1"/>
  <c r="M1729" i="6"/>
  <c r="N1779" i="6"/>
  <c r="A1779" i="6" s="1"/>
  <c r="N1771" i="6"/>
  <c r="A1771" i="6" s="1"/>
  <c r="D1771" i="6" s="1"/>
  <c r="N1763" i="6"/>
  <c r="A1763" i="6" s="1"/>
  <c r="N1755" i="6"/>
  <c r="A1755" i="6" s="1"/>
  <c r="N1747" i="6"/>
  <c r="A1747" i="6" s="1"/>
  <c r="M1774" i="6"/>
  <c r="M1742" i="6"/>
  <c r="E1691" i="6"/>
  <c r="D1691" i="6" s="1"/>
  <c r="N1679" i="6"/>
  <c r="A1679" i="6" s="1"/>
  <c r="M1678" i="6"/>
  <c r="N1701" i="6"/>
  <c r="A1701" i="6" s="1"/>
  <c r="N1693" i="6"/>
  <c r="A1693" i="6" s="1"/>
  <c r="D1693" i="6" s="1"/>
  <c r="M1696" i="6"/>
  <c r="N1736" i="6"/>
  <c r="A1736" i="6" s="1"/>
  <c r="N1728" i="6"/>
  <c r="A1728" i="6" s="1"/>
  <c r="N1720" i="6"/>
  <c r="A1720" i="6" s="1"/>
  <c r="N1712" i="6"/>
  <c r="A1712" i="6" s="1"/>
  <c r="N1704" i="6"/>
  <c r="A1704" i="6" s="1"/>
  <c r="M1724" i="6"/>
  <c r="M1705" i="6"/>
  <c r="N1778" i="6"/>
  <c r="A1778" i="6" s="1"/>
  <c r="N1770" i="6"/>
  <c r="A1770" i="6" s="1"/>
  <c r="N1762" i="6"/>
  <c r="A1762" i="6" s="1"/>
  <c r="N1754" i="6"/>
  <c r="A1754" i="6" s="1"/>
  <c r="N1746" i="6"/>
  <c r="A1746" i="6" s="1"/>
  <c r="M1771" i="6"/>
  <c r="M1699" i="6"/>
  <c r="N1678" i="6"/>
  <c r="A1678" i="6" s="1"/>
  <c r="M1677" i="6"/>
  <c r="N1700" i="6"/>
  <c r="A1700" i="6" s="1"/>
  <c r="N1692" i="6"/>
  <c r="A1692" i="6" s="1"/>
  <c r="N1777" i="6"/>
  <c r="A1777" i="6" s="1"/>
  <c r="N1769" i="6"/>
  <c r="A1769" i="6" s="1"/>
  <c r="N1761" i="6"/>
  <c r="A1761" i="6" s="1"/>
  <c r="D1761" i="6" s="1"/>
  <c r="N1753" i="6"/>
  <c r="A1753" i="6" s="1"/>
  <c r="N1745" i="6"/>
  <c r="A1745" i="6" s="1"/>
  <c r="M1766" i="6"/>
  <c r="N1734" i="6"/>
  <c r="A1734" i="6" s="1"/>
  <c r="N1726" i="6"/>
  <c r="A1726" i="6" s="1"/>
  <c r="N1718" i="6"/>
  <c r="A1718" i="6" s="1"/>
  <c r="M1740" i="6"/>
  <c r="M1721" i="6"/>
  <c r="N1776" i="6"/>
  <c r="A1776" i="6" s="1"/>
  <c r="D1776" i="6" s="1"/>
  <c r="N1768" i="6"/>
  <c r="A1768" i="6" s="1"/>
  <c r="D1768" i="6" s="1"/>
  <c r="N1760" i="6"/>
  <c r="A1760" i="6" s="1"/>
  <c r="N1752" i="6"/>
  <c r="A1752" i="6" s="1"/>
  <c r="D1752" i="6" s="1"/>
  <c r="N1744" i="6"/>
  <c r="A1744" i="6" s="1"/>
  <c r="M1763" i="6"/>
  <c r="M1693" i="6"/>
  <c r="N1733" i="6"/>
  <c r="A1733" i="6" s="1"/>
  <c r="N1725" i="6"/>
  <c r="A1725" i="6" s="1"/>
  <c r="M1716" i="6"/>
  <c r="N1775" i="6"/>
  <c r="A1775" i="6" s="1"/>
  <c r="N1767" i="6"/>
  <c r="A1767" i="6" s="1"/>
  <c r="N1759" i="6"/>
  <c r="A1759" i="6" s="1"/>
  <c r="N1751" i="6"/>
  <c r="A1751" i="6" s="1"/>
  <c r="N1743" i="6"/>
  <c r="A1743" i="6" s="1"/>
  <c r="M1758" i="6"/>
  <c r="M1777" i="6"/>
  <c r="M1761" i="6"/>
  <c r="M1745" i="6"/>
  <c r="E1769" i="6"/>
  <c r="E1753" i="6"/>
  <c r="M1776" i="6"/>
  <c r="M1768" i="6"/>
  <c r="M1760" i="6"/>
  <c r="M1752" i="6"/>
  <c r="M1744" i="6"/>
  <c r="M1775" i="6"/>
  <c r="M1767" i="6"/>
  <c r="M1759" i="6"/>
  <c r="M1751" i="6"/>
  <c r="M1743" i="6"/>
  <c r="M1781" i="6"/>
  <c r="M1773" i="6"/>
  <c r="M1765" i="6"/>
  <c r="M1757" i="6"/>
  <c r="M1749" i="6"/>
  <c r="M1741" i="6"/>
  <c r="M1780" i="6"/>
  <c r="M1772" i="6"/>
  <c r="M1764" i="6"/>
  <c r="M1756" i="6"/>
  <c r="M1748" i="6"/>
  <c r="M1778" i="6"/>
  <c r="M1770" i="6"/>
  <c r="M1762" i="6"/>
  <c r="M1754" i="6"/>
  <c r="M1746" i="6"/>
  <c r="M1739" i="6"/>
  <c r="M1731" i="6"/>
  <c r="M1723" i="6"/>
  <c r="M1715" i="6"/>
  <c r="M1707" i="6"/>
  <c r="M1736" i="6"/>
  <c r="M1728" i="6"/>
  <c r="M1720" i="6"/>
  <c r="M1712" i="6"/>
  <c r="M1704" i="6"/>
  <c r="M1735" i="6"/>
  <c r="M1727" i="6"/>
  <c r="M1719" i="6"/>
  <c r="M1711" i="6"/>
  <c r="M1703" i="6"/>
  <c r="M1734" i="6"/>
  <c r="M1726" i="6"/>
  <c r="M1718" i="6"/>
  <c r="M1710" i="6"/>
  <c r="M1733" i="6"/>
  <c r="M1725" i="6"/>
  <c r="M1717" i="6"/>
  <c r="M1709" i="6"/>
  <c r="M1702" i="6"/>
  <c r="M1700" i="6"/>
  <c r="M1692" i="6"/>
  <c r="M1698" i="6"/>
  <c r="M1690" i="6"/>
  <c r="M1697" i="6"/>
  <c r="M1689" i="6"/>
  <c r="M1695" i="6"/>
  <c r="M1683" i="6"/>
  <c r="M1667" i="6"/>
  <c r="E1675" i="6"/>
  <c r="M1682" i="6"/>
  <c r="M1674" i="6"/>
  <c r="E1682" i="6"/>
  <c r="E1674" i="6"/>
  <c r="M1675" i="6"/>
  <c r="E1683" i="6"/>
  <c r="E1667" i="6"/>
  <c r="N1684" i="6"/>
  <c r="A1684" i="6" s="1"/>
  <c r="N1676" i="6"/>
  <c r="A1676" i="6" s="1"/>
  <c r="D1676" i="6" s="1"/>
  <c r="N1668" i="6"/>
  <c r="A1668" i="6" s="1"/>
  <c r="M1681" i="6"/>
  <c r="M1673" i="6"/>
  <c r="M1680" i="6"/>
  <c r="M1672" i="6"/>
  <c r="M1687" i="6"/>
  <c r="M1679" i="6"/>
  <c r="M1671" i="6"/>
  <c r="M1684" i="6"/>
  <c r="M1676" i="6"/>
  <c r="M1668" i="6"/>
  <c r="M1662" i="6"/>
  <c r="N1663" i="6"/>
  <c r="A1663" i="6" s="1"/>
  <c r="N1665" i="6"/>
  <c r="A1665" i="6" s="1"/>
  <c r="N1664" i="6"/>
  <c r="A1664" i="6" s="1"/>
  <c r="N1662" i="6"/>
  <c r="A1662" i="6" s="1"/>
  <c r="M1663" i="6"/>
  <c r="N1666" i="6"/>
  <c r="A1666" i="6" s="1"/>
  <c r="M1666" i="6"/>
  <c r="M1665" i="6"/>
  <c r="M1664" i="6"/>
  <c r="D1686" i="6" l="1"/>
  <c r="D1718" i="6"/>
  <c r="D1777" i="6"/>
  <c r="D1692" i="6"/>
  <c r="D1765" i="6"/>
  <c r="D1670" i="6"/>
  <c r="D1767" i="6"/>
  <c r="D1770" i="6"/>
  <c r="D1773" i="6"/>
  <c r="D1669" i="6"/>
  <c r="D1775" i="6"/>
  <c r="D1747" i="6"/>
  <c r="D1673" i="6"/>
  <c r="D1741" i="6"/>
  <c r="D1682" i="6"/>
  <c r="D1769" i="6"/>
  <c r="D1746" i="6"/>
  <c r="D1712" i="6"/>
  <c r="D1707" i="6"/>
  <c r="D1680" i="6"/>
  <c r="D1720" i="6"/>
  <c r="D1778" i="6"/>
  <c r="D1781" i="6"/>
  <c r="D1674" i="6"/>
  <c r="D1728" i="6"/>
  <c r="D1667" i="6"/>
  <c r="D1734" i="6"/>
  <c r="D1668" i="6"/>
  <c r="D1678" i="6"/>
  <c r="D1677" i="6"/>
  <c r="D1780" i="6"/>
  <c r="D1684" i="6"/>
  <c r="D1737" i="6"/>
  <c r="D1685" i="6"/>
  <c r="D1679" i="6"/>
  <c r="D1779" i="6"/>
  <c r="D1764" i="6"/>
  <c r="D1683" i="6"/>
  <c r="B1651" i="6"/>
  <c r="B1652" i="6"/>
  <c r="B1653" i="6"/>
  <c r="B1654" i="6"/>
  <c r="B1655" i="6"/>
  <c r="B1656" i="6"/>
  <c r="B1657" i="6"/>
  <c r="B1658" i="6"/>
  <c r="B1659" i="6"/>
  <c r="B1660" i="6"/>
  <c r="B1661" i="6"/>
  <c r="I1651" i="6"/>
  <c r="I1652" i="6"/>
  <c r="I1653" i="6"/>
  <c r="I1654" i="6"/>
  <c r="I1655" i="6"/>
  <c r="I1656" i="6"/>
  <c r="I1657" i="6"/>
  <c r="I1658" i="6"/>
  <c r="I1659" i="6"/>
  <c r="I1660" i="6"/>
  <c r="I1661" i="6"/>
  <c r="F1651" i="6"/>
  <c r="F1652" i="6"/>
  <c r="F1653" i="6"/>
  <c r="F1654" i="6"/>
  <c r="F1655" i="6"/>
  <c r="F1656" i="6"/>
  <c r="F1657" i="6"/>
  <c r="F1658" i="6"/>
  <c r="F1659" i="6"/>
  <c r="F1660" i="6"/>
  <c r="F1661" i="6"/>
  <c r="H1651" i="6"/>
  <c r="H1652" i="6"/>
  <c r="H1653" i="6"/>
  <c r="H1654" i="6"/>
  <c r="H1655" i="6"/>
  <c r="H1656" i="6"/>
  <c r="H1657" i="6"/>
  <c r="H1658" i="6"/>
  <c r="H1659" i="6"/>
  <c r="H1660" i="6"/>
  <c r="H1661" i="6"/>
  <c r="J1651" i="6"/>
  <c r="J1652" i="6"/>
  <c r="J1653" i="6"/>
  <c r="J1654" i="6"/>
  <c r="J1655" i="6"/>
  <c r="J1656" i="6"/>
  <c r="J1657" i="6"/>
  <c r="J1658" i="6"/>
  <c r="J1659" i="6"/>
  <c r="J1660" i="6"/>
  <c r="J1661" i="6"/>
  <c r="K1651" i="6"/>
  <c r="K1652" i="6"/>
  <c r="K1653" i="6"/>
  <c r="K1654" i="6"/>
  <c r="K1655" i="6"/>
  <c r="K1656" i="6"/>
  <c r="K1657" i="6"/>
  <c r="K1658" i="6"/>
  <c r="K1659" i="6"/>
  <c r="K1660" i="6"/>
  <c r="K1661" i="6"/>
  <c r="L1651" i="6"/>
  <c r="L1652" i="6"/>
  <c r="L1653" i="6"/>
  <c r="L1654" i="6"/>
  <c r="L1655" i="6"/>
  <c r="L1656" i="6"/>
  <c r="L1657" i="6"/>
  <c r="L1658" i="6"/>
  <c r="L1659" i="6"/>
  <c r="L1660" i="6"/>
  <c r="L1661" i="6"/>
  <c r="N1656" i="6"/>
  <c r="A1656" i="6" s="1"/>
  <c r="N1657" i="6"/>
  <c r="A1657" i="6" s="1"/>
  <c r="O1651" i="6"/>
  <c r="O1652" i="6"/>
  <c r="O1653" i="6"/>
  <c r="O1654" i="6"/>
  <c r="O1655" i="6"/>
  <c r="O1656" i="6"/>
  <c r="O1657" i="6"/>
  <c r="O1658" i="6"/>
  <c r="O1659" i="6"/>
  <c r="D1659" i="6" s="1"/>
  <c r="O1660" i="6"/>
  <c r="O1661" i="6"/>
  <c r="P1651" i="6"/>
  <c r="G1651" i="6" s="1"/>
  <c r="P1652" i="6"/>
  <c r="G1652" i="6" s="1"/>
  <c r="P1653" i="6"/>
  <c r="G1653" i="6" s="1"/>
  <c r="P1654" i="6"/>
  <c r="G1654" i="6" s="1"/>
  <c r="P1655" i="6"/>
  <c r="G1655" i="6" s="1"/>
  <c r="P1656" i="6"/>
  <c r="G1656" i="6" s="1"/>
  <c r="P1657" i="6"/>
  <c r="G1657" i="6" s="1"/>
  <c r="P1658" i="6"/>
  <c r="G1658" i="6" s="1"/>
  <c r="P1659" i="6"/>
  <c r="G1659" i="6" s="1"/>
  <c r="P1660" i="6"/>
  <c r="G1660" i="6" s="1"/>
  <c r="P1661" i="6"/>
  <c r="G1661" i="6" s="1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5" i="6"/>
  <c r="B1646" i="6"/>
  <c r="B1647" i="6"/>
  <c r="B1648" i="6"/>
  <c r="B1649" i="6"/>
  <c r="B1650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P1632" i="6"/>
  <c r="G1632" i="6" s="1"/>
  <c r="P1633" i="6"/>
  <c r="G1633" i="6" s="1"/>
  <c r="P1634" i="6"/>
  <c r="G1634" i="6" s="1"/>
  <c r="P1635" i="6"/>
  <c r="G1635" i="6" s="1"/>
  <c r="P1636" i="6"/>
  <c r="G1636" i="6" s="1"/>
  <c r="P1637" i="6"/>
  <c r="G1637" i="6" s="1"/>
  <c r="P1638" i="6"/>
  <c r="G1638" i="6" s="1"/>
  <c r="P1639" i="6"/>
  <c r="G1639" i="6" s="1"/>
  <c r="P1640" i="6"/>
  <c r="G1640" i="6" s="1"/>
  <c r="P1641" i="6"/>
  <c r="G1641" i="6" s="1"/>
  <c r="P1642" i="6"/>
  <c r="G1642" i="6" s="1"/>
  <c r="P1643" i="6"/>
  <c r="G1643" i="6" s="1"/>
  <c r="P1644" i="6"/>
  <c r="G1644" i="6" s="1"/>
  <c r="P1645" i="6"/>
  <c r="G1645" i="6" s="1"/>
  <c r="P1646" i="6"/>
  <c r="G1646" i="6" s="1"/>
  <c r="P1647" i="6"/>
  <c r="G1647" i="6" s="1"/>
  <c r="P1648" i="6"/>
  <c r="G1648" i="6" s="1"/>
  <c r="P1649" i="6"/>
  <c r="G1649" i="6" s="1"/>
  <c r="P1650" i="6"/>
  <c r="G1650" i="6" s="1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F1544" i="6"/>
  <c r="F1545" i="6"/>
  <c r="F1546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D1629" i="6" s="1"/>
  <c r="O1630" i="6"/>
  <c r="D1630" i="6" s="1"/>
  <c r="O1631" i="6"/>
  <c r="D1631" i="6" s="1"/>
  <c r="P1544" i="6"/>
  <c r="G1544" i="6" s="1"/>
  <c r="P1545" i="6"/>
  <c r="G1545" i="6" s="1"/>
  <c r="P1546" i="6"/>
  <c r="G1546" i="6" s="1"/>
  <c r="P1547" i="6"/>
  <c r="G1547" i="6" s="1"/>
  <c r="P1548" i="6"/>
  <c r="G1548" i="6" s="1"/>
  <c r="P1549" i="6"/>
  <c r="G1549" i="6" s="1"/>
  <c r="P1550" i="6"/>
  <c r="G1550" i="6" s="1"/>
  <c r="P1551" i="6"/>
  <c r="G1551" i="6" s="1"/>
  <c r="P1552" i="6"/>
  <c r="G1552" i="6" s="1"/>
  <c r="P1553" i="6"/>
  <c r="G1553" i="6" s="1"/>
  <c r="P1554" i="6"/>
  <c r="G1554" i="6" s="1"/>
  <c r="P1555" i="6"/>
  <c r="G1555" i="6" s="1"/>
  <c r="P1556" i="6"/>
  <c r="G1556" i="6" s="1"/>
  <c r="P1557" i="6"/>
  <c r="G1557" i="6" s="1"/>
  <c r="P1558" i="6"/>
  <c r="G1558" i="6" s="1"/>
  <c r="P1559" i="6"/>
  <c r="G1559" i="6" s="1"/>
  <c r="P1560" i="6"/>
  <c r="G1560" i="6" s="1"/>
  <c r="P1561" i="6"/>
  <c r="G1561" i="6" s="1"/>
  <c r="P1562" i="6"/>
  <c r="G1562" i="6" s="1"/>
  <c r="P1563" i="6"/>
  <c r="G1563" i="6" s="1"/>
  <c r="P1564" i="6"/>
  <c r="G1564" i="6" s="1"/>
  <c r="P1565" i="6"/>
  <c r="G1565" i="6" s="1"/>
  <c r="P1566" i="6"/>
  <c r="G1566" i="6" s="1"/>
  <c r="P1567" i="6"/>
  <c r="G1567" i="6" s="1"/>
  <c r="P1568" i="6"/>
  <c r="G1568" i="6" s="1"/>
  <c r="P1569" i="6"/>
  <c r="G1569" i="6" s="1"/>
  <c r="P1570" i="6"/>
  <c r="G1570" i="6" s="1"/>
  <c r="P1571" i="6"/>
  <c r="G1571" i="6" s="1"/>
  <c r="P1572" i="6"/>
  <c r="G1572" i="6" s="1"/>
  <c r="P1573" i="6"/>
  <c r="G1573" i="6" s="1"/>
  <c r="P1574" i="6"/>
  <c r="G1574" i="6" s="1"/>
  <c r="P1575" i="6"/>
  <c r="G1575" i="6" s="1"/>
  <c r="P1576" i="6"/>
  <c r="G1576" i="6" s="1"/>
  <c r="P1577" i="6"/>
  <c r="G1577" i="6" s="1"/>
  <c r="P1578" i="6"/>
  <c r="G1578" i="6" s="1"/>
  <c r="P1579" i="6"/>
  <c r="G1579" i="6" s="1"/>
  <c r="P1580" i="6"/>
  <c r="G1580" i="6" s="1"/>
  <c r="P1581" i="6"/>
  <c r="G1581" i="6" s="1"/>
  <c r="P1582" i="6"/>
  <c r="G1582" i="6" s="1"/>
  <c r="P1583" i="6"/>
  <c r="G1583" i="6" s="1"/>
  <c r="P1584" i="6"/>
  <c r="G1584" i="6" s="1"/>
  <c r="P1585" i="6"/>
  <c r="G1585" i="6" s="1"/>
  <c r="P1586" i="6"/>
  <c r="G1586" i="6" s="1"/>
  <c r="P1587" i="6"/>
  <c r="G1587" i="6" s="1"/>
  <c r="P1588" i="6"/>
  <c r="G1588" i="6" s="1"/>
  <c r="P1589" i="6"/>
  <c r="G1589" i="6" s="1"/>
  <c r="P1590" i="6"/>
  <c r="G1590" i="6" s="1"/>
  <c r="P1591" i="6"/>
  <c r="G1591" i="6" s="1"/>
  <c r="P1592" i="6"/>
  <c r="G1592" i="6" s="1"/>
  <c r="P1593" i="6"/>
  <c r="G1593" i="6" s="1"/>
  <c r="P1594" i="6"/>
  <c r="G1594" i="6" s="1"/>
  <c r="P1595" i="6"/>
  <c r="G1595" i="6" s="1"/>
  <c r="P1596" i="6"/>
  <c r="G1596" i="6" s="1"/>
  <c r="P1597" i="6"/>
  <c r="G1597" i="6" s="1"/>
  <c r="P1598" i="6"/>
  <c r="G1598" i="6" s="1"/>
  <c r="P1599" i="6"/>
  <c r="G1599" i="6" s="1"/>
  <c r="P1600" i="6"/>
  <c r="G1600" i="6" s="1"/>
  <c r="P1601" i="6"/>
  <c r="G1601" i="6" s="1"/>
  <c r="P1602" i="6"/>
  <c r="G1602" i="6" s="1"/>
  <c r="P1603" i="6"/>
  <c r="G1603" i="6" s="1"/>
  <c r="P1604" i="6"/>
  <c r="G1604" i="6" s="1"/>
  <c r="P1605" i="6"/>
  <c r="G1605" i="6" s="1"/>
  <c r="P1606" i="6"/>
  <c r="G1606" i="6" s="1"/>
  <c r="P1607" i="6"/>
  <c r="G1607" i="6" s="1"/>
  <c r="P1608" i="6"/>
  <c r="G1608" i="6" s="1"/>
  <c r="P1609" i="6"/>
  <c r="G1609" i="6" s="1"/>
  <c r="P1610" i="6"/>
  <c r="G1610" i="6" s="1"/>
  <c r="P1611" i="6"/>
  <c r="G1611" i="6" s="1"/>
  <c r="P1612" i="6"/>
  <c r="G1612" i="6" s="1"/>
  <c r="P1613" i="6"/>
  <c r="G1613" i="6" s="1"/>
  <c r="P1614" i="6"/>
  <c r="G1614" i="6" s="1"/>
  <c r="P1615" i="6"/>
  <c r="G1615" i="6" s="1"/>
  <c r="P1616" i="6"/>
  <c r="G1616" i="6" s="1"/>
  <c r="P1617" i="6"/>
  <c r="G1617" i="6" s="1"/>
  <c r="P1618" i="6"/>
  <c r="G1618" i="6" s="1"/>
  <c r="P1619" i="6"/>
  <c r="G1619" i="6" s="1"/>
  <c r="P1620" i="6"/>
  <c r="G1620" i="6" s="1"/>
  <c r="P1621" i="6"/>
  <c r="G1621" i="6" s="1"/>
  <c r="P1622" i="6"/>
  <c r="G1622" i="6" s="1"/>
  <c r="P1623" i="6"/>
  <c r="G1623" i="6" s="1"/>
  <c r="P1624" i="6"/>
  <c r="G1624" i="6" s="1"/>
  <c r="P1625" i="6"/>
  <c r="G1625" i="6" s="1"/>
  <c r="P1626" i="6"/>
  <c r="G1626" i="6" s="1"/>
  <c r="P1627" i="6"/>
  <c r="G1627" i="6" s="1"/>
  <c r="P1628" i="6"/>
  <c r="G1628" i="6" s="1"/>
  <c r="P1629" i="6"/>
  <c r="G1629" i="6" s="1"/>
  <c r="P1630" i="6"/>
  <c r="G1630" i="6" s="1"/>
  <c r="P1631" i="6"/>
  <c r="G1631" i="6" s="1"/>
  <c r="C2" i="6"/>
  <c r="I2" i="6" s="1"/>
  <c r="I1542" i="6"/>
  <c r="I1543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P3" i="6"/>
  <c r="P4" i="6"/>
  <c r="G4" i="6" s="1"/>
  <c r="P5" i="6"/>
  <c r="G5" i="6" s="1"/>
  <c r="P6" i="6"/>
  <c r="G6" i="6" s="1"/>
  <c r="P7" i="6"/>
  <c r="P8" i="6"/>
  <c r="P9" i="6"/>
  <c r="G9" i="6" s="1"/>
  <c r="P10" i="6"/>
  <c r="P11" i="6"/>
  <c r="G11" i="6" s="1"/>
  <c r="P12" i="6"/>
  <c r="P13" i="6"/>
  <c r="P14" i="6"/>
  <c r="P15" i="6"/>
  <c r="P16" i="6"/>
  <c r="P17" i="6"/>
  <c r="G17" i="6" s="1"/>
  <c r="P18" i="6"/>
  <c r="P19" i="6"/>
  <c r="P20" i="6"/>
  <c r="G20" i="6" s="1"/>
  <c r="P21" i="6"/>
  <c r="G21" i="6" s="1"/>
  <c r="P22" i="6"/>
  <c r="G22" i="6" s="1"/>
  <c r="P23" i="6"/>
  <c r="G23" i="6" s="1"/>
  <c r="P24" i="6"/>
  <c r="G24" i="6" s="1"/>
  <c r="P25" i="6"/>
  <c r="G25" i="6" s="1"/>
  <c r="P26" i="6"/>
  <c r="G26" i="6" s="1"/>
  <c r="P27" i="6"/>
  <c r="P28" i="6"/>
  <c r="G28" i="6" s="1"/>
  <c r="P29" i="6"/>
  <c r="G29" i="6" s="1"/>
  <c r="P30" i="6"/>
  <c r="P31" i="6"/>
  <c r="G31" i="6" s="1"/>
  <c r="P32" i="6"/>
  <c r="G32" i="6" s="1"/>
  <c r="P33" i="6"/>
  <c r="G33" i="6" s="1"/>
  <c r="P34" i="6"/>
  <c r="G34" i="6" s="1"/>
  <c r="P35" i="6"/>
  <c r="G35" i="6" s="1"/>
  <c r="P36" i="6"/>
  <c r="G36" i="6" s="1"/>
  <c r="P37" i="6"/>
  <c r="G37" i="6" s="1"/>
  <c r="P38" i="6"/>
  <c r="G38" i="6" s="1"/>
  <c r="P39" i="6"/>
  <c r="G39" i="6" s="1"/>
  <c r="P40" i="6"/>
  <c r="G40" i="6" s="1"/>
  <c r="P41" i="6"/>
  <c r="G41" i="6" s="1"/>
  <c r="P42" i="6"/>
  <c r="G42" i="6" s="1"/>
  <c r="P43" i="6"/>
  <c r="G43" i="6" s="1"/>
  <c r="P44" i="6"/>
  <c r="G44" i="6" s="1"/>
  <c r="P45" i="6"/>
  <c r="G45" i="6" s="1"/>
  <c r="P46" i="6"/>
  <c r="P47" i="6"/>
  <c r="G47" i="6" s="1"/>
  <c r="P48" i="6"/>
  <c r="G48" i="6" s="1"/>
  <c r="P49" i="6"/>
  <c r="P50" i="6"/>
  <c r="G50" i="6" s="1"/>
  <c r="P51" i="6"/>
  <c r="G51" i="6" s="1"/>
  <c r="P52" i="6"/>
  <c r="G52" i="6" s="1"/>
  <c r="P53" i="6"/>
  <c r="G53" i="6" s="1"/>
  <c r="P54" i="6"/>
  <c r="P55" i="6"/>
  <c r="G55" i="6" s="1"/>
  <c r="P56" i="6"/>
  <c r="P57" i="6"/>
  <c r="P58" i="6"/>
  <c r="P59" i="6"/>
  <c r="G59" i="6" s="1"/>
  <c r="P60" i="6"/>
  <c r="P61" i="6"/>
  <c r="G61" i="6" s="1"/>
  <c r="P62" i="6"/>
  <c r="G62" i="6" s="1"/>
  <c r="P63" i="6"/>
  <c r="G63" i="6" s="1"/>
  <c r="P64" i="6"/>
  <c r="G64" i="6" s="1"/>
  <c r="P65" i="6"/>
  <c r="P66" i="6"/>
  <c r="P67" i="6"/>
  <c r="P68" i="6"/>
  <c r="P69" i="6"/>
  <c r="P70" i="6"/>
  <c r="P71" i="6"/>
  <c r="P72" i="6"/>
  <c r="P73" i="6"/>
  <c r="P74" i="6"/>
  <c r="G74" i="6" s="1"/>
  <c r="P75" i="6"/>
  <c r="G75" i="6" s="1"/>
  <c r="P76" i="6"/>
  <c r="P77" i="6"/>
  <c r="P78" i="6"/>
  <c r="P79" i="6"/>
  <c r="G79" i="6" s="1"/>
  <c r="P80" i="6"/>
  <c r="G80" i="6" s="1"/>
  <c r="P81" i="6"/>
  <c r="P82" i="6"/>
  <c r="P83" i="6"/>
  <c r="P84" i="6"/>
  <c r="P85" i="6"/>
  <c r="G85" i="6" s="1"/>
  <c r="P86" i="6"/>
  <c r="P87" i="6"/>
  <c r="G87" i="6" s="1"/>
  <c r="P88" i="6"/>
  <c r="P89" i="6"/>
  <c r="G89" i="6" s="1"/>
  <c r="P90" i="6"/>
  <c r="G90" i="6" s="1"/>
  <c r="P91" i="6"/>
  <c r="G91" i="6" s="1"/>
  <c r="P92" i="6"/>
  <c r="G92" i="6" s="1"/>
  <c r="P93" i="6"/>
  <c r="P94" i="6"/>
  <c r="G94" i="6" s="1"/>
  <c r="P95" i="6"/>
  <c r="P96" i="6"/>
  <c r="G96" i="6" s="1"/>
  <c r="P97" i="6"/>
  <c r="P98" i="6"/>
  <c r="G98" i="6" s="1"/>
  <c r="P99" i="6"/>
  <c r="P100" i="6"/>
  <c r="G100" i="6" s="1"/>
  <c r="P101" i="6"/>
  <c r="P102" i="6"/>
  <c r="P103" i="6"/>
  <c r="G103" i="6" s="1"/>
  <c r="P104" i="6"/>
  <c r="G104" i="6" s="1"/>
  <c r="P105" i="6"/>
  <c r="P106" i="6"/>
  <c r="P107" i="6"/>
  <c r="P108" i="6"/>
  <c r="P109" i="6"/>
  <c r="P110" i="6"/>
  <c r="P111" i="6"/>
  <c r="P112" i="6"/>
  <c r="P113" i="6"/>
  <c r="G113" i="6" s="1"/>
  <c r="P114" i="6"/>
  <c r="P115" i="6"/>
  <c r="P116" i="6"/>
  <c r="G116" i="6" s="1"/>
  <c r="P117" i="6"/>
  <c r="P118" i="6"/>
  <c r="P119" i="6"/>
  <c r="G119" i="6" s="1"/>
  <c r="P120" i="6"/>
  <c r="G120" i="6" s="1"/>
  <c r="P121" i="6"/>
  <c r="G121" i="6" s="1"/>
  <c r="P122" i="6"/>
  <c r="P123" i="6"/>
  <c r="G123" i="6" s="1"/>
  <c r="P124" i="6"/>
  <c r="P125" i="6"/>
  <c r="P126" i="6"/>
  <c r="G126" i="6" s="1"/>
  <c r="P127" i="6"/>
  <c r="G127" i="6" s="1"/>
  <c r="P128" i="6"/>
  <c r="P129" i="6"/>
  <c r="P130" i="6"/>
  <c r="P131" i="6"/>
  <c r="P132" i="6"/>
  <c r="P133" i="6"/>
  <c r="G133" i="6" s="1"/>
  <c r="P134" i="6"/>
  <c r="P135" i="6"/>
  <c r="G135" i="6" s="1"/>
  <c r="P136" i="6"/>
  <c r="G136" i="6" s="1"/>
  <c r="P137" i="6"/>
  <c r="G137" i="6" s="1"/>
  <c r="P138" i="6"/>
  <c r="G138" i="6" s="1"/>
  <c r="P139" i="6"/>
  <c r="G139" i="6" s="1"/>
  <c r="P140" i="6"/>
  <c r="G140" i="6" s="1"/>
  <c r="P141" i="6"/>
  <c r="G141" i="6" s="1"/>
  <c r="P142" i="6"/>
  <c r="G142" i="6" s="1"/>
  <c r="P143" i="6"/>
  <c r="G143" i="6" s="1"/>
  <c r="P144" i="6"/>
  <c r="G144" i="6" s="1"/>
  <c r="P145" i="6"/>
  <c r="G145" i="6" s="1"/>
  <c r="P146" i="6"/>
  <c r="P147" i="6"/>
  <c r="P148" i="6"/>
  <c r="P149" i="6"/>
  <c r="P150" i="6"/>
  <c r="P151" i="6"/>
  <c r="G151" i="6" s="1"/>
  <c r="P152" i="6"/>
  <c r="G152" i="6" s="1"/>
  <c r="P153" i="6"/>
  <c r="G153" i="6" s="1"/>
  <c r="P154" i="6"/>
  <c r="G154" i="6" s="1"/>
  <c r="P155" i="6"/>
  <c r="G155" i="6" s="1"/>
  <c r="P156" i="6"/>
  <c r="G156" i="6" s="1"/>
  <c r="P157" i="6"/>
  <c r="G157" i="6" s="1"/>
  <c r="P158" i="6"/>
  <c r="G158" i="6" s="1"/>
  <c r="P159" i="6"/>
  <c r="P160" i="6"/>
  <c r="P161" i="6"/>
  <c r="G161" i="6" s="1"/>
  <c r="P162" i="6"/>
  <c r="G162" i="6" s="1"/>
  <c r="P163" i="6"/>
  <c r="G163" i="6" s="1"/>
  <c r="P164" i="6"/>
  <c r="G164" i="6" s="1"/>
  <c r="P165" i="6"/>
  <c r="G165" i="6" s="1"/>
  <c r="P166" i="6"/>
  <c r="P167" i="6"/>
  <c r="P168" i="6"/>
  <c r="P169" i="6"/>
  <c r="P170" i="6"/>
  <c r="P171" i="6"/>
  <c r="G171" i="6" s="1"/>
  <c r="P172" i="6"/>
  <c r="P173" i="6"/>
  <c r="P174" i="6"/>
  <c r="P175" i="6"/>
  <c r="P176" i="6"/>
  <c r="P177" i="6"/>
  <c r="P178" i="6"/>
  <c r="P179" i="6"/>
  <c r="P180" i="6"/>
  <c r="P181" i="6"/>
  <c r="P182" i="6"/>
  <c r="G182" i="6" s="1"/>
  <c r="P183" i="6"/>
  <c r="G183" i="6" s="1"/>
  <c r="P184" i="6"/>
  <c r="G184" i="6" s="1"/>
  <c r="P185" i="6"/>
  <c r="G185" i="6" s="1"/>
  <c r="P186" i="6"/>
  <c r="G186" i="6" s="1"/>
  <c r="P187" i="6"/>
  <c r="G187" i="6" s="1"/>
  <c r="P188" i="6"/>
  <c r="G188" i="6" s="1"/>
  <c r="P189" i="6"/>
  <c r="G189" i="6" s="1"/>
  <c r="P190" i="6"/>
  <c r="P191" i="6"/>
  <c r="P192" i="6"/>
  <c r="P193" i="6"/>
  <c r="P194" i="6"/>
  <c r="P195" i="6"/>
  <c r="P196" i="6"/>
  <c r="G196" i="6" s="1"/>
  <c r="P197" i="6"/>
  <c r="G197" i="6" s="1"/>
  <c r="P198" i="6"/>
  <c r="P199" i="6"/>
  <c r="G199" i="6" s="1"/>
  <c r="P200" i="6"/>
  <c r="P201" i="6"/>
  <c r="G201" i="6" s="1"/>
  <c r="P202" i="6"/>
  <c r="P203" i="6"/>
  <c r="P204" i="6"/>
  <c r="P205" i="6"/>
  <c r="G205" i="6" s="1"/>
  <c r="P206" i="6"/>
  <c r="P207" i="6"/>
  <c r="P208" i="6"/>
  <c r="P209" i="6"/>
  <c r="G209" i="6" s="1"/>
  <c r="P210" i="6"/>
  <c r="P211" i="6"/>
  <c r="G211" i="6" s="1"/>
  <c r="P212" i="6"/>
  <c r="G212" i="6" s="1"/>
  <c r="P213" i="6"/>
  <c r="G213" i="6" s="1"/>
  <c r="P214" i="6"/>
  <c r="G214" i="6" s="1"/>
  <c r="P215" i="6"/>
  <c r="P216" i="6"/>
  <c r="P217" i="6"/>
  <c r="G217" i="6" s="1"/>
  <c r="P218" i="6"/>
  <c r="P219" i="6"/>
  <c r="P220" i="6"/>
  <c r="G220" i="6" s="1"/>
  <c r="P221" i="6"/>
  <c r="G221" i="6" s="1"/>
  <c r="P222" i="6"/>
  <c r="P223" i="6"/>
  <c r="P224" i="6"/>
  <c r="P225" i="6"/>
  <c r="P226" i="6"/>
  <c r="P227" i="6"/>
  <c r="G227" i="6" s="1"/>
  <c r="P228" i="6"/>
  <c r="P229" i="6"/>
  <c r="P230" i="6"/>
  <c r="P231" i="6"/>
  <c r="G231" i="6" s="1"/>
  <c r="P232" i="6"/>
  <c r="G232" i="6" s="1"/>
  <c r="P233" i="6"/>
  <c r="G233" i="6" s="1"/>
  <c r="P234" i="6"/>
  <c r="G234" i="6" s="1"/>
  <c r="P235" i="6"/>
  <c r="G235" i="6" s="1"/>
  <c r="P236" i="6"/>
  <c r="G236" i="6" s="1"/>
  <c r="P237" i="6"/>
  <c r="P238" i="6"/>
  <c r="P239" i="6"/>
  <c r="P240" i="6"/>
  <c r="P241" i="6"/>
  <c r="P242" i="6"/>
  <c r="P243" i="6"/>
  <c r="P244" i="6"/>
  <c r="G244" i="6" s="1"/>
  <c r="P245" i="6"/>
  <c r="G245" i="6" s="1"/>
  <c r="P246" i="6"/>
  <c r="P247" i="6"/>
  <c r="P248" i="6"/>
  <c r="P249" i="6"/>
  <c r="G249" i="6" s="1"/>
  <c r="P250" i="6"/>
  <c r="G250" i="6" s="1"/>
  <c r="P251" i="6"/>
  <c r="G251" i="6" s="1"/>
  <c r="P252" i="6"/>
  <c r="G252" i="6" s="1"/>
  <c r="P253" i="6"/>
  <c r="G253" i="6" s="1"/>
  <c r="P254" i="6"/>
  <c r="P255" i="6"/>
  <c r="G255" i="6" s="1"/>
  <c r="P256" i="6"/>
  <c r="G256" i="6" s="1"/>
  <c r="P257" i="6"/>
  <c r="G257" i="6" s="1"/>
  <c r="P258" i="6"/>
  <c r="G258" i="6" s="1"/>
  <c r="P259" i="6"/>
  <c r="P260" i="6"/>
  <c r="G260" i="6" s="1"/>
  <c r="P261" i="6"/>
  <c r="G261" i="6" s="1"/>
  <c r="P262" i="6"/>
  <c r="G262" i="6" s="1"/>
  <c r="P263" i="6"/>
  <c r="G263" i="6" s="1"/>
  <c r="P264" i="6"/>
  <c r="G264" i="6" s="1"/>
  <c r="P265" i="6"/>
  <c r="G265" i="6" s="1"/>
  <c r="P266" i="6"/>
  <c r="G266" i="6" s="1"/>
  <c r="P267" i="6"/>
  <c r="G267" i="6" s="1"/>
  <c r="P268" i="6"/>
  <c r="G268" i="6" s="1"/>
  <c r="P269" i="6"/>
  <c r="G269" i="6" s="1"/>
  <c r="P270" i="6"/>
  <c r="G270" i="6" s="1"/>
  <c r="P271" i="6"/>
  <c r="G271" i="6" s="1"/>
  <c r="P272" i="6"/>
  <c r="G272" i="6" s="1"/>
  <c r="P273" i="6"/>
  <c r="G273" i="6" s="1"/>
  <c r="P274" i="6"/>
  <c r="P275" i="6"/>
  <c r="P276" i="6"/>
  <c r="G276" i="6" s="1"/>
  <c r="P277" i="6"/>
  <c r="G277" i="6" s="1"/>
  <c r="P278" i="6"/>
  <c r="G278" i="6" s="1"/>
  <c r="P279" i="6"/>
  <c r="G279" i="6" s="1"/>
  <c r="P280" i="6"/>
  <c r="G280" i="6" s="1"/>
  <c r="P281" i="6"/>
  <c r="P282" i="6"/>
  <c r="G282" i="6" s="1"/>
  <c r="P283" i="6"/>
  <c r="G283" i="6" s="1"/>
  <c r="P284" i="6"/>
  <c r="G284" i="6" s="1"/>
  <c r="P285" i="6"/>
  <c r="G285" i="6" s="1"/>
  <c r="P286" i="6"/>
  <c r="G286" i="6" s="1"/>
  <c r="P287" i="6"/>
  <c r="G287" i="6" s="1"/>
  <c r="P288" i="6"/>
  <c r="G288" i="6" s="1"/>
  <c r="P289" i="6"/>
  <c r="G289" i="6" s="1"/>
  <c r="P290" i="6"/>
  <c r="P291" i="6"/>
  <c r="P292" i="6"/>
  <c r="G292" i="6" s="1"/>
  <c r="P293" i="6"/>
  <c r="G293" i="6" s="1"/>
  <c r="P294" i="6"/>
  <c r="G294" i="6" s="1"/>
  <c r="P295" i="6"/>
  <c r="P296" i="6"/>
  <c r="P297" i="6"/>
  <c r="P298" i="6"/>
  <c r="P299" i="6"/>
  <c r="G299" i="6" s="1"/>
  <c r="P300" i="6"/>
  <c r="G300" i="6" s="1"/>
  <c r="P301" i="6"/>
  <c r="G301" i="6" s="1"/>
  <c r="P302" i="6"/>
  <c r="P303" i="6"/>
  <c r="G303" i="6" s="1"/>
  <c r="P304" i="6"/>
  <c r="G304" i="6" s="1"/>
  <c r="P305" i="6"/>
  <c r="G305" i="6" s="1"/>
  <c r="P306" i="6"/>
  <c r="G306" i="6" s="1"/>
  <c r="P307" i="6"/>
  <c r="P308" i="6"/>
  <c r="P309" i="6"/>
  <c r="G309" i="6" s="1"/>
  <c r="P310" i="6"/>
  <c r="G310" i="6" s="1"/>
  <c r="P311" i="6"/>
  <c r="P312" i="6"/>
  <c r="G312" i="6" s="1"/>
  <c r="P313" i="6"/>
  <c r="G313" i="6" s="1"/>
  <c r="P314" i="6"/>
  <c r="G314" i="6" s="1"/>
  <c r="P315" i="6"/>
  <c r="P316" i="6"/>
  <c r="G316" i="6" s="1"/>
  <c r="P317" i="6"/>
  <c r="G317" i="6" s="1"/>
  <c r="P318" i="6"/>
  <c r="P319" i="6"/>
  <c r="G319" i="6" s="1"/>
  <c r="P320" i="6"/>
  <c r="P321" i="6"/>
  <c r="P322" i="6"/>
  <c r="P323" i="6"/>
  <c r="G323" i="6" s="1"/>
  <c r="P324" i="6"/>
  <c r="G324" i="6" s="1"/>
  <c r="P325" i="6"/>
  <c r="G325" i="6" s="1"/>
  <c r="P326" i="6"/>
  <c r="G326" i="6" s="1"/>
  <c r="P327" i="6"/>
  <c r="G327" i="6" s="1"/>
  <c r="P328" i="6"/>
  <c r="G328" i="6" s="1"/>
  <c r="P329" i="6"/>
  <c r="G329" i="6" s="1"/>
  <c r="P330" i="6"/>
  <c r="P331" i="6"/>
  <c r="P332" i="6"/>
  <c r="P333" i="6"/>
  <c r="G333" i="6" s="1"/>
  <c r="P334" i="6"/>
  <c r="G334" i="6" s="1"/>
  <c r="P335" i="6"/>
  <c r="P336" i="6"/>
  <c r="G336" i="6" s="1"/>
  <c r="P337" i="6"/>
  <c r="P338" i="6"/>
  <c r="P339" i="6"/>
  <c r="G339" i="6" s="1"/>
  <c r="P340" i="6"/>
  <c r="G340" i="6" s="1"/>
  <c r="P341" i="6"/>
  <c r="G341" i="6" s="1"/>
  <c r="P342" i="6"/>
  <c r="G342" i="6" s="1"/>
  <c r="P343" i="6"/>
  <c r="P344" i="6"/>
  <c r="P345" i="6"/>
  <c r="P346" i="6"/>
  <c r="P347" i="6"/>
  <c r="G347" i="6" s="1"/>
  <c r="P348" i="6"/>
  <c r="G348" i="6" s="1"/>
  <c r="P349" i="6"/>
  <c r="G349" i="6" s="1"/>
  <c r="P350" i="6"/>
  <c r="G350" i="6" s="1"/>
  <c r="P351" i="6"/>
  <c r="P352" i="6"/>
  <c r="G352" i="6" s="1"/>
  <c r="P353" i="6"/>
  <c r="P354" i="6"/>
  <c r="P355" i="6"/>
  <c r="P356" i="6"/>
  <c r="G356" i="6" s="1"/>
  <c r="P357" i="6"/>
  <c r="G357" i="6" s="1"/>
  <c r="P358" i="6"/>
  <c r="P359" i="6"/>
  <c r="G359" i="6" s="1"/>
  <c r="P360" i="6"/>
  <c r="G360" i="6" s="1"/>
  <c r="P361" i="6"/>
  <c r="P362" i="6"/>
  <c r="G362" i="6" s="1"/>
  <c r="P363" i="6"/>
  <c r="P364" i="6"/>
  <c r="P365" i="6"/>
  <c r="G365" i="6" s="1"/>
  <c r="P366" i="6"/>
  <c r="P367" i="6"/>
  <c r="G367" i="6" s="1"/>
  <c r="P368" i="6"/>
  <c r="G368" i="6" s="1"/>
  <c r="P369" i="6"/>
  <c r="G369" i="6" s="1"/>
  <c r="P370" i="6"/>
  <c r="G370" i="6" s="1"/>
  <c r="P371" i="6"/>
  <c r="G371" i="6" s="1"/>
  <c r="P372" i="6"/>
  <c r="G372" i="6" s="1"/>
  <c r="P373" i="6"/>
  <c r="P374" i="6"/>
  <c r="P375" i="6"/>
  <c r="P376" i="6"/>
  <c r="P377" i="6"/>
  <c r="G377" i="6" s="1"/>
  <c r="P378" i="6"/>
  <c r="G378" i="6" s="1"/>
  <c r="P379" i="6"/>
  <c r="G379" i="6" s="1"/>
  <c r="P380" i="6"/>
  <c r="G380" i="6" s="1"/>
  <c r="P381" i="6"/>
  <c r="G381" i="6" s="1"/>
  <c r="P382" i="6"/>
  <c r="P383" i="6"/>
  <c r="P384" i="6"/>
  <c r="P385" i="6"/>
  <c r="P386" i="6"/>
  <c r="P387" i="6"/>
  <c r="G387" i="6" s="1"/>
  <c r="P388" i="6"/>
  <c r="P389" i="6"/>
  <c r="G389" i="6" s="1"/>
  <c r="P390" i="6"/>
  <c r="G390" i="6" s="1"/>
  <c r="P391" i="6"/>
  <c r="P392" i="6"/>
  <c r="P393" i="6"/>
  <c r="P394" i="6"/>
  <c r="P395" i="6"/>
  <c r="P396" i="6"/>
  <c r="P397" i="6"/>
  <c r="G397" i="6" s="1"/>
  <c r="P398" i="6"/>
  <c r="G398" i="6" s="1"/>
  <c r="P399" i="6"/>
  <c r="G399" i="6" s="1"/>
  <c r="P400" i="6"/>
  <c r="G400" i="6" s="1"/>
  <c r="P401" i="6"/>
  <c r="P402" i="6"/>
  <c r="P403" i="6"/>
  <c r="P404" i="6"/>
  <c r="P405" i="6"/>
  <c r="G405" i="6" s="1"/>
  <c r="P406" i="6"/>
  <c r="G406" i="6" s="1"/>
  <c r="P407" i="6"/>
  <c r="G407" i="6" s="1"/>
  <c r="P408" i="6"/>
  <c r="G408" i="6" s="1"/>
  <c r="P409" i="6"/>
  <c r="G409" i="6" s="1"/>
  <c r="P410" i="6"/>
  <c r="G410" i="6" s="1"/>
  <c r="P411" i="6"/>
  <c r="G411" i="6" s="1"/>
  <c r="P412" i="6"/>
  <c r="G412" i="6" s="1"/>
  <c r="P413" i="6"/>
  <c r="G413" i="6" s="1"/>
  <c r="P414" i="6"/>
  <c r="G414" i="6" s="1"/>
  <c r="P415" i="6"/>
  <c r="G415" i="6" s="1"/>
  <c r="P416" i="6"/>
  <c r="P417" i="6"/>
  <c r="P418" i="6"/>
  <c r="P419" i="6"/>
  <c r="P420" i="6"/>
  <c r="G420" i="6" s="1"/>
  <c r="P421" i="6"/>
  <c r="G421" i="6" s="1"/>
  <c r="P422" i="6"/>
  <c r="P423" i="6"/>
  <c r="G423" i="6" s="1"/>
  <c r="P424" i="6"/>
  <c r="G424" i="6" s="1"/>
  <c r="P425" i="6"/>
  <c r="G425" i="6" s="1"/>
  <c r="P426" i="6"/>
  <c r="P427" i="6"/>
  <c r="P428" i="6"/>
  <c r="G428" i="6" s="1"/>
  <c r="P429" i="6"/>
  <c r="P430" i="6"/>
  <c r="G430" i="6" s="1"/>
  <c r="P431" i="6"/>
  <c r="G431" i="6" s="1"/>
  <c r="P432" i="6"/>
  <c r="G432" i="6" s="1"/>
  <c r="P433" i="6"/>
  <c r="P434" i="6"/>
  <c r="P435" i="6"/>
  <c r="G435" i="6" s="1"/>
  <c r="P436" i="6"/>
  <c r="G436" i="6" s="1"/>
  <c r="P437" i="6"/>
  <c r="G437" i="6" s="1"/>
  <c r="P438" i="6"/>
  <c r="G438" i="6" s="1"/>
  <c r="P439" i="6"/>
  <c r="G439" i="6" s="1"/>
  <c r="P440" i="6"/>
  <c r="G440" i="6" s="1"/>
  <c r="P441" i="6"/>
  <c r="P442" i="6"/>
  <c r="P443" i="6"/>
  <c r="P444" i="6"/>
  <c r="P445" i="6"/>
  <c r="P446" i="6"/>
  <c r="P447" i="6"/>
  <c r="P448" i="6"/>
  <c r="P449" i="6"/>
  <c r="P450" i="6"/>
  <c r="P451" i="6"/>
  <c r="P452" i="6"/>
  <c r="G452" i="6" s="1"/>
  <c r="P453" i="6"/>
  <c r="G453" i="6" s="1"/>
  <c r="P454" i="6"/>
  <c r="P455" i="6"/>
  <c r="G455" i="6" s="1"/>
  <c r="P456" i="6"/>
  <c r="G456" i="6" s="1"/>
  <c r="P457" i="6"/>
  <c r="G457" i="6" s="1"/>
  <c r="P458" i="6"/>
  <c r="G458" i="6" s="1"/>
  <c r="P459" i="6"/>
  <c r="G459" i="6" s="1"/>
  <c r="P460" i="6"/>
  <c r="G460" i="6" s="1"/>
  <c r="P461" i="6"/>
  <c r="G461" i="6" s="1"/>
  <c r="P462" i="6"/>
  <c r="P463" i="6"/>
  <c r="G463" i="6" s="1"/>
  <c r="P464" i="6"/>
  <c r="G464" i="6" s="1"/>
  <c r="P465" i="6"/>
  <c r="G465" i="6" s="1"/>
  <c r="P466" i="6"/>
  <c r="G466" i="6" s="1"/>
  <c r="P467" i="6"/>
  <c r="G467" i="6" s="1"/>
  <c r="P468" i="6"/>
  <c r="G468" i="6" s="1"/>
  <c r="P469" i="6"/>
  <c r="G469" i="6" s="1"/>
  <c r="P470" i="6"/>
  <c r="G470" i="6" s="1"/>
  <c r="P471" i="6"/>
  <c r="G471" i="6" s="1"/>
  <c r="P472" i="6"/>
  <c r="G472" i="6" s="1"/>
  <c r="P473" i="6"/>
  <c r="G473" i="6" s="1"/>
  <c r="P474" i="6"/>
  <c r="G474" i="6" s="1"/>
  <c r="P475" i="6"/>
  <c r="P476" i="6"/>
  <c r="P477" i="6"/>
  <c r="P478" i="6"/>
  <c r="G478" i="6" s="1"/>
  <c r="P479" i="6"/>
  <c r="P480" i="6"/>
  <c r="P481" i="6"/>
  <c r="G481" i="6" s="1"/>
  <c r="P482" i="6"/>
  <c r="G482" i="6" s="1"/>
  <c r="P483" i="6"/>
  <c r="G483" i="6" s="1"/>
  <c r="P484" i="6"/>
  <c r="G484" i="6" s="1"/>
  <c r="P485" i="6"/>
  <c r="P486" i="6"/>
  <c r="G486" i="6" s="1"/>
  <c r="P487" i="6"/>
  <c r="G487" i="6" s="1"/>
  <c r="P488" i="6"/>
  <c r="P489" i="6"/>
  <c r="P490" i="6"/>
  <c r="G490" i="6" s="1"/>
  <c r="P491" i="6"/>
  <c r="P492" i="6"/>
  <c r="P493" i="6"/>
  <c r="G493" i="6" s="1"/>
  <c r="P494" i="6"/>
  <c r="P495" i="6"/>
  <c r="P496" i="6"/>
  <c r="P497" i="6"/>
  <c r="P498" i="6"/>
  <c r="P499" i="6"/>
  <c r="P500" i="6"/>
  <c r="P501" i="6"/>
  <c r="P502" i="6"/>
  <c r="G502" i="6" s="1"/>
  <c r="P503" i="6"/>
  <c r="P504" i="6"/>
  <c r="P505" i="6"/>
  <c r="G505" i="6" s="1"/>
  <c r="P506" i="6"/>
  <c r="G506" i="6" s="1"/>
  <c r="P507" i="6"/>
  <c r="G507" i="6" s="1"/>
  <c r="P508" i="6"/>
  <c r="G508" i="6" s="1"/>
  <c r="P509" i="6"/>
  <c r="G509" i="6" s="1"/>
  <c r="P510" i="6"/>
  <c r="G510" i="6" s="1"/>
  <c r="P511" i="6"/>
  <c r="G511" i="6" s="1"/>
  <c r="P512" i="6"/>
  <c r="P513" i="6"/>
  <c r="P514" i="6"/>
  <c r="P515" i="6"/>
  <c r="P516" i="6"/>
  <c r="P517" i="6"/>
  <c r="P518" i="6"/>
  <c r="P519" i="6"/>
  <c r="G519" i="6" s="1"/>
  <c r="P520" i="6"/>
  <c r="P521" i="6"/>
  <c r="G521" i="6" s="1"/>
  <c r="P522" i="6"/>
  <c r="G522" i="6" s="1"/>
  <c r="P523" i="6"/>
  <c r="G523" i="6" s="1"/>
  <c r="P524" i="6"/>
  <c r="G524" i="6" s="1"/>
  <c r="P525" i="6"/>
  <c r="G525" i="6" s="1"/>
  <c r="P526" i="6"/>
  <c r="G526" i="6" s="1"/>
  <c r="P527" i="6"/>
  <c r="G527" i="6" s="1"/>
  <c r="P528" i="6"/>
  <c r="G528" i="6" s="1"/>
  <c r="P529" i="6"/>
  <c r="P530" i="6"/>
  <c r="G530" i="6" s="1"/>
  <c r="P531" i="6"/>
  <c r="G531" i="6" s="1"/>
  <c r="P532" i="6"/>
  <c r="G532" i="6" s="1"/>
  <c r="P533" i="6"/>
  <c r="P534" i="6"/>
  <c r="P535" i="6"/>
  <c r="G535" i="6" s="1"/>
  <c r="P536" i="6"/>
  <c r="G536" i="6" s="1"/>
  <c r="P537" i="6"/>
  <c r="G537" i="6" s="1"/>
  <c r="P538" i="6"/>
  <c r="P539" i="6"/>
  <c r="P540" i="6"/>
  <c r="P541" i="6"/>
  <c r="P542" i="6"/>
  <c r="P543" i="6"/>
  <c r="G543" i="6" s="1"/>
  <c r="P544" i="6"/>
  <c r="P545" i="6"/>
  <c r="P546" i="6"/>
  <c r="G546" i="6" s="1"/>
  <c r="P547" i="6"/>
  <c r="G547" i="6" s="1"/>
  <c r="P548" i="6"/>
  <c r="G548" i="6" s="1"/>
  <c r="P549" i="6"/>
  <c r="G549" i="6" s="1"/>
  <c r="P550" i="6"/>
  <c r="P551" i="6"/>
  <c r="G551" i="6" s="1"/>
  <c r="P552" i="6"/>
  <c r="P553" i="6"/>
  <c r="P554" i="6"/>
  <c r="P555" i="6"/>
  <c r="G555" i="6" s="1"/>
  <c r="P556" i="6"/>
  <c r="G556" i="6" s="1"/>
  <c r="P557" i="6"/>
  <c r="P558" i="6"/>
  <c r="G558" i="6" s="1"/>
  <c r="P559" i="6"/>
  <c r="G559" i="6" s="1"/>
  <c r="P560" i="6"/>
  <c r="G560" i="6" s="1"/>
  <c r="P561" i="6"/>
  <c r="G561" i="6" s="1"/>
  <c r="P562" i="6"/>
  <c r="G562" i="6" s="1"/>
  <c r="P563" i="6"/>
  <c r="G563" i="6" s="1"/>
  <c r="P564" i="6"/>
  <c r="G564" i="6" s="1"/>
  <c r="P565" i="6"/>
  <c r="G565" i="6" s="1"/>
  <c r="P566" i="6"/>
  <c r="P567" i="6"/>
  <c r="G567" i="6" s="1"/>
  <c r="P568" i="6"/>
  <c r="P569" i="6"/>
  <c r="P570" i="6"/>
  <c r="P571" i="6"/>
  <c r="P572" i="6"/>
  <c r="G572" i="6" s="1"/>
  <c r="P573" i="6"/>
  <c r="P574" i="6"/>
  <c r="G574" i="6" s="1"/>
  <c r="P575" i="6"/>
  <c r="G575" i="6" s="1"/>
  <c r="P576" i="6"/>
  <c r="G576" i="6" s="1"/>
  <c r="P577" i="6"/>
  <c r="P578" i="6"/>
  <c r="G578" i="6" s="1"/>
  <c r="P579" i="6"/>
  <c r="P580" i="6"/>
  <c r="G580" i="6" s="1"/>
  <c r="P581" i="6"/>
  <c r="G581" i="6" s="1"/>
  <c r="P582" i="6"/>
  <c r="G582" i="6" s="1"/>
  <c r="P583" i="6"/>
  <c r="G583" i="6" s="1"/>
  <c r="P584" i="6"/>
  <c r="G584" i="6" s="1"/>
  <c r="P585" i="6"/>
  <c r="G585" i="6" s="1"/>
  <c r="P586" i="6"/>
  <c r="P587" i="6"/>
  <c r="P588" i="6"/>
  <c r="G588" i="6" s="1"/>
  <c r="P589" i="6"/>
  <c r="G589" i="6" s="1"/>
  <c r="P590" i="6"/>
  <c r="P591" i="6"/>
  <c r="P592" i="6"/>
  <c r="P593" i="6"/>
  <c r="G593" i="6" s="1"/>
  <c r="P594" i="6"/>
  <c r="P595" i="6"/>
  <c r="G595" i="6" s="1"/>
  <c r="P596" i="6"/>
  <c r="P597" i="6"/>
  <c r="G597" i="6" s="1"/>
  <c r="P598" i="6"/>
  <c r="P599" i="6"/>
  <c r="G599" i="6" s="1"/>
  <c r="P600" i="6"/>
  <c r="P601" i="6"/>
  <c r="G601" i="6" s="1"/>
  <c r="P602" i="6"/>
  <c r="P603" i="6"/>
  <c r="P604" i="6"/>
  <c r="G604" i="6" s="1"/>
  <c r="P605" i="6"/>
  <c r="G605" i="6" s="1"/>
  <c r="P606" i="6"/>
  <c r="P607" i="6"/>
  <c r="G607" i="6" s="1"/>
  <c r="P608" i="6"/>
  <c r="P609" i="6"/>
  <c r="P610" i="6"/>
  <c r="G610" i="6" s="1"/>
  <c r="P611" i="6"/>
  <c r="P612" i="6"/>
  <c r="G612" i="6" s="1"/>
  <c r="P613" i="6"/>
  <c r="G613" i="6" s="1"/>
  <c r="P614" i="6"/>
  <c r="P615" i="6"/>
  <c r="G615" i="6" s="1"/>
  <c r="P616" i="6"/>
  <c r="G616" i="6" s="1"/>
  <c r="P617" i="6"/>
  <c r="G617" i="6" s="1"/>
  <c r="P618" i="6"/>
  <c r="P619" i="6"/>
  <c r="G619" i="6" s="1"/>
  <c r="P620" i="6"/>
  <c r="G620" i="6" s="1"/>
  <c r="P621" i="6"/>
  <c r="G621" i="6" s="1"/>
  <c r="P622" i="6"/>
  <c r="G622" i="6" s="1"/>
  <c r="P623" i="6"/>
  <c r="G623" i="6" s="1"/>
  <c r="P624" i="6"/>
  <c r="P625" i="6"/>
  <c r="P626" i="6"/>
  <c r="G626" i="6" s="1"/>
  <c r="P627" i="6"/>
  <c r="G627" i="6" s="1"/>
  <c r="P628" i="6"/>
  <c r="G628" i="6" s="1"/>
  <c r="P629" i="6"/>
  <c r="G629" i="6" s="1"/>
  <c r="P630" i="6"/>
  <c r="G630" i="6" s="1"/>
  <c r="P631" i="6"/>
  <c r="G631" i="6" s="1"/>
  <c r="P632" i="6"/>
  <c r="G632" i="6" s="1"/>
  <c r="P633" i="6"/>
  <c r="G633" i="6" s="1"/>
  <c r="P634" i="6"/>
  <c r="G634" i="6" s="1"/>
  <c r="P635" i="6"/>
  <c r="P636" i="6"/>
  <c r="G636" i="6" s="1"/>
  <c r="P637" i="6"/>
  <c r="G637" i="6" s="1"/>
  <c r="P638" i="6"/>
  <c r="G638" i="6" s="1"/>
  <c r="P639" i="6"/>
  <c r="G639" i="6" s="1"/>
  <c r="P640" i="6"/>
  <c r="G640" i="6" s="1"/>
  <c r="P641" i="6"/>
  <c r="P642" i="6"/>
  <c r="G642" i="6" s="1"/>
  <c r="P643" i="6"/>
  <c r="G643" i="6" s="1"/>
  <c r="P644" i="6"/>
  <c r="G644" i="6" s="1"/>
  <c r="P645" i="6"/>
  <c r="G645" i="6" s="1"/>
  <c r="P646" i="6"/>
  <c r="G646" i="6" s="1"/>
  <c r="P647" i="6"/>
  <c r="P648" i="6"/>
  <c r="G648" i="6" s="1"/>
  <c r="P649" i="6"/>
  <c r="G649" i="6" s="1"/>
  <c r="P650" i="6"/>
  <c r="G650" i="6" s="1"/>
  <c r="P651" i="6"/>
  <c r="P652" i="6"/>
  <c r="P653" i="6"/>
  <c r="G653" i="6" s="1"/>
  <c r="P654" i="6"/>
  <c r="G654" i="6" s="1"/>
  <c r="P655" i="6"/>
  <c r="P656" i="6"/>
  <c r="G656" i="6" s="1"/>
  <c r="P657" i="6"/>
  <c r="P658" i="6"/>
  <c r="G658" i="6" s="1"/>
  <c r="P659" i="6"/>
  <c r="G659" i="6" s="1"/>
  <c r="P660" i="6"/>
  <c r="G660" i="6" s="1"/>
  <c r="P661" i="6"/>
  <c r="P662" i="6"/>
  <c r="P663" i="6"/>
  <c r="G663" i="6" s="1"/>
  <c r="P664" i="6"/>
  <c r="G664" i="6" s="1"/>
  <c r="P665" i="6"/>
  <c r="P666" i="6"/>
  <c r="P667" i="6"/>
  <c r="G667" i="6" s="1"/>
  <c r="P668" i="6"/>
  <c r="P669" i="6"/>
  <c r="P670" i="6"/>
  <c r="P671" i="6"/>
  <c r="G671" i="6" s="1"/>
  <c r="P672" i="6"/>
  <c r="G672" i="6" s="1"/>
  <c r="P673" i="6"/>
  <c r="G673" i="6" s="1"/>
  <c r="P674" i="6"/>
  <c r="G674" i="6" s="1"/>
  <c r="P675" i="6"/>
  <c r="P676" i="6"/>
  <c r="G676" i="6" s="1"/>
  <c r="P677" i="6"/>
  <c r="P678" i="6"/>
  <c r="G678" i="6" s="1"/>
  <c r="P679" i="6"/>
  <c r="G679" i="6" s="1"/>
  <c r="P680" i="6"/>
  <c r="G680" i="6" s="1"/>
  <c r="P681" i="6"/>
  <c r="G681" i="6" s="1"/>
  <c r="P682" i="6"/>
  <c r="G682" i="6" s="1"/>
  <c r="P683" i="6"/>
  <c r="P684" i="6"/>
  <c r="G684" i="6" s="1"/>
  <c r="P685" i="6"/>
  <c r="G685" i="6" s="1"/>
  <c r="P686" i="6"/>
  <c r="P687" i="6"/>
  <c r="P688" i="6"/>
  <c r="P689" i="6"/>
  <c r="G689" i="6" s="1"/>
  <c r="P690" i="6"/>
  <c r="G690" i="6" s="1"/>
  <c r="P691" i="6"/>
  <c r="P692" i="6"/>
  <c r="G692" i="6" s="1"/>
  <c r="P693" i="6"/>
  <c r="P694" i="6"/>
  <c r="P695" i="6"/>
  <c r="P696" i="6"/>
  <c r="P697" i="6"/>
  <c r="P698" i="6"/>
  <c r="G698" i="6" s="1"/>
  <c r="P699" i="6"/>
  <c r="P700" i="6"/>
  <c r="G700" i="6" s="1"/>
  <c r="P701" i="6"/>
  <c r="G701" i="6" s="1"/>
  <c r="P702" i="6"/>
  <c r="P703" i="6"/>
  <c r="P704" i="6"/>
  <c r="G704" i="6" s="1"/>
  <c r="P705" i="6"/>
  <c r="P706" i="6"/>
  <c r="G706" i="6" s="1"/>
  <c r="P707" i="6"/>
  <c r="G707" i="6" s="1"/>
  <c r="P708" i="6"/>
  <c r="G708" i="6" s="1"/>
  <c r="P709" i="6"/>
  <c r="G709" i="6" s="1"/>
  <c r="P710" i="6"/>
  <c r="G710" i="6" s="1"/>
  <c r="P711" i="6"/>
  <c r="G711" i="6" s="1"/>
  <c r="P712" i="6"/>
  <c r="G712" i="6" s="1"/>
  <c r="P713" i="6"/>
  <c r="G713" i="6" s="1"/>
  <c r="P714" i="6"/>
  <c r="P715" i="6"/>
  <c r="G715" i="6" s="1"/>
  <c r="P716" i="6"/>
  <c r="G716" i="6" s="1"/>
  <c r="P717" i="6"/>
  <c r="P718" i="6"/>
  <c r="P719" i="6"/>
  <c r="G719" i="6" s="1"/>
  <c r="P720" i="6"/>
  <c r="G720" i="6" s="1"/>
  <c r="P721" i="6"/>
  <c r="G721" i="6" s="1"/>
  <c r="P722" i="6"/>
  <c r="G722" i="6" s="1"/>
  <c r="P723" i="6"/>
  <c r="G723" i="6" s="1"/>
  <c r="P724" i="6"/>
  <c r="G724" i="6" s="1"/>
  <c r="P725" i="6"/>
  <c r="G725" i="6" s="1"/>
  <c r="P726" i="6"/>
  <c r="G726" i="6" s="1"/>
  <c r="P727" i="6"/>
  <c r="G727" i="6" s="1"/>
  <c r="P728" i="6"/>
  <c r="G728" i="6" s="1"/>
  <c r="P729" i="6"/>
  <c r="G729" i="6" s="1"/>
  <c r="P730" i="6"/>
  <c r="P731" i="6"/>
  <c r="P732" i="6"/>
  <c r="G732" i="6" s="1"/>
  <c r="P733" i="6"/>
  <c r="G733" i="6" s="1"/>
  <c r="P734" i="6"/>
  <c r="P735" i="6"/>
  <c r="G735" i="6" s="1"/>
  <c r="P736" i="6"/>
  <c r="G736" i="6" s="1"/>
  <c r="P737" i="6"/>
  <c r="G737" i="6" s="1"/>
  <c r="P738" i="6"/>
  <c r="G738" i="6" s="1"/>
  <c r="P739" i="6"/>
  <c r="P740" i="6"/>
  <c r="G740" i="6" s="1"/>
  <c r="P741" i="6"/>
  <c r="G741" i="6" s="1"/>
  <c r="P742" i="6"/>
  <c r="G742" i="6" s="1"/>
  <c r="P743" i="6"/>
  <c r="P744" i="6"/>
  <c r="P745" i="6"/>
  <c r="G745" i="6" s="1"/>
  <c r="P746" i="6"/>
  <c r="P747" i="6"/>
  <c r="G747" i="6" s="1"/>
  <c r="P748" i="6"/>
  <c r="G748" i="6" s="1"/>
  <c r="P749" i="6"/>
  <c r="G749" i="6" s="1"/>
  <c r="P750" i="6"/>
  <c r="G750" i="6" s="1"/>
  <c r="P751" i="6"/>
  <c r="G751" i="6" s="1"/>
  <c r="P752" i="6"/>
  <c r="P753" i="6"/>
  <c r="P754" i="6"/>
  <c r="P755" i="6"/>
  <c r="P756" i="6"/>
  <c r="G756" i="6" s="1"/>
  <c r="P757" i="6"/>
  <c r="P758" i="6"/>
  <c r="P759" i="6"/>
  <c r="P760" i="6"/>
  <c r="G760" i="6" s="1"/>
  <c r="P761" i="6"/>
  <c r="P762" i="6"/>
  <c r="P763" i="6"/>
  <c r="G763" i="6" s="1"/>
  <c r="P764" i="6"/>
  <c r="P765" i="6"/>
  <c r="P766" i="6"/>
  <c r="G766" i="6" s="1"/>
  <c r="P767" i="6"/>
  <c r="G767" i="6" s="1"/>
  <c r="P768" i="6"/>
  <c r="G768" i="6" s="1"/>
  <c r="P769" i="6"/>
  <c r="G769" i="6" s="1"/>
  <c r="P770" i="6"/>
  <c r="G770" i="6" s="1"/>
  <c r="P771" i="6"/>
  <c r="P772" i="6"/>
  <c r="G772" i="6" s="1"/>
  <c r="P773" i="6"/>
  <c r="G773" i="6" s="1"/>
  <c r="P774" i="6"/>
  <c r="P775" i="6"/>
  <c r="G775" i="6" s="1"/>
  <c r="P776" i="6"/>
  <c r="G776" i="6" s="1"/>
  <c r="P777" i="6"/>
  <c r="G777" i="6" s="1"/>
  <c r="P778" i="6"/>
  <c r="G778" i="6" s="1"/>
  <c r="P779" i="6"/>
  <c r="G779" i="6" s="1"/>
  <c r="P780" i="6"/>
  <c r="P781" i="6"/>
  <c r="G781" i="6" s="1"/>
  <c r="P782" i="6"/>
  <c r="P783" i="6"/>
  <c r="G783" i="6" s="1"/>
  <c r="P784" i="6"/>
  <c r="G784" i="6" s="1"/>
  <c r="P785" i="6"/>
  <c r="G785" i="6" s="1"/>
  <c r="P786" i="6"/>
  <c r="G786" i="6" s="1"/>
  <c r="P787" i="6"/>
  <c r="G787" i="6" s="1"/>
  <c r="P788" i="6"/>
  <c r="G788" i="6" s="1"/>
  <c r="P789" i="6"/>
  <c r="G789" i="6" s="1"/>
  <c r="P790" i="6"/>
  <c r="G790" i="6" s="1"/>
  <c r="P791" i="6"/>
  <c r="P792" i="6"/>
  <c r="G792" i="6" s="1"/>
  <c r="P793" i="6"/>
  <c r="P794" i="6"/>
  <c r="P795" i="6"/>
  <c r="G795" i="6" s="1"/>
  <c r="P796" i="6"/>
  <c r="G796" i="6" s="1"/>
  <c r="P797" i="6"/>
  <c r="G797" i="6" s="1"/>
  <c r="P798" i="6"/>
  <c r="P799" i="6"/>
  <c r="G799" i="6" s="1"/>
  <c r="P800" i="6"/>
  <c r="P801" i="6"/>
  <c r="P802" i="6"/>
  <c r="P803" i="6"/>
  <c r="G803" i="6" s="1"/>
  <c r="P804" i="6"/>
  <c r="P805" i="6"/>
  <c r="G805" i="6" s="1"/>
  <c r="P806" i="6"/>
  <c r="P807" i="6"/>
  <c r="G807" i="6" s="1"/>
  <c r="P808" i="6"/>
  <c r="P809" i="6"/>
  <c r="P810" i="6"/>
  <c r="G810" i="6" s="1"/>
  <c r="P811" i="6"/>
  <c r="G811" i="6" s="1"/>
  <c r="P812" i="6"/>
  <c r="G812" i="6" s="1"/>
  <c r="P813" i="6"/>
  <c r="G813" i="6" s="1"/>
  <c r="P814" i="6"/>
  <c r="G814" i="6" s="1"/>
  <c r="P815" i="6"/>
  <c r="G815" i="6" s="1"/>
  <c r="P816" i="6"/>
  <c r="G816" i="6" s="1"/>
  <c r="P817" i="6"/>
  <c r="G817" i="6" s="1"/>
  <c r="P818" i="6"/>
  <c r="G818" i="6" s="1"/>
  <c r="P819" i="6"/>
  <c r="G819" i="6" s="1"/>
  <c r="P820" i="6"/>
  <c r="P821" i="6"/>
  <c r="G821" i="6" s="1"/>
  <c r="P822" i="6"/>
  <c r="P823" i="6"/>
  <c r="P824" i="6"/>
  <c r="G824" i="6" s="1"/>
  <c r="P825" i="6"/>
  <c r="P826" i="6"/>
  <c r="P827" i="6"/>
  <c r="G827" i="6" s="1"/>
  <c r="P828" i="6"/>
  <c r="G828" i="6" s="1"/>
  <c r="P829" i="6"/>
  <c r="G829" i="6" s="1"/>
  <c r="P830" i="6"/>
  <c r="G830" i="6" s="1"/>
  <c r="P831" i="6"/>
  <c r="P832" i="6"/>
  <c r="G832" i="6" s="1"/>
  <c r="P833" i="6"/>
  <c r="G833" i="6" s="1"/>
  <c r="P834" i="6"/>
  <c r="P835" i="6"/>
  <c r="G835" i="6" s="1"/>
  <c r="P836" i="6"/>
  <c r="P837" i="6"/>
  <c r="G837" i="6" s="1"/>
  <c r="P838" i="6"/>
  <c r="G838" i="6" s="1"/>
  <c r="P839" i="6"/>
  <c r="G839" i="6" s="1"/>
  <c r="P840" i="6"/>
  <c r="G840" i="6" s="1"/>
  <c r="P841" i="6"/>
  <c r="P842" i="6"/>
  <c r="G842" i="6" s="1"/>
  <c r="P843" i="6"/>
  <c r="P844" i="6"/>
  <c r="G844" i="6" s="1"/>
  <c r="P845" i="6"/>
  <c r="P846" i="6"/>
  <c r="P847" i="6"/>
  <c r="G847" i="6" s="1"/>
  <c r="P848" i="6"/>
  <c r="G848" i="6" s="1"/>
  <c r="P849" i="6"/>
  <c r="G849" i="6" s="1"/>
  <c r="P850" i="6"/>
  <c r="G850" i="6" s="1"/>
  <c r="P851" i="6"/>
  <c r="G851" i="6" s="1"/>
  <c r="P852" i="6"/>
  <c r="G852" i="6" s="1"/>
  <c r="P853" i="6"/>
  <c r="P854" i="6"/>
  <c r="G854" i="6" s="1"/>
  <c r="P855" i="6"/>
  <c r="G855" i="6" s="1"/>
  <c r="P856" i="6"/>
  <c r="P857" i="6"/>
  <c r="G857" i="6" s="1"/>
  <c r="P858" i="6"/>
  <c r="G858" i="6" s="1"/>
  <c r="P859" i="6"/>
  <c r="G859" i="6" s="1"/>
  <c r="P860" i="6"/>
  <c r="P861" i="6"/>
  <c r="P862" i="6"/>
  <c r="G862" i="6" s="1"/>
  <c r="P863" i="6"/>
  <c r="G863" i="6" s="1"/>
  <c r="P864" i="6"/>
  <c r="P865" i="6"/>
  <c r="P866" i="6"/>
  <c r="G866" i="6" s="1"/>
  <c r="P867" i="6"/>
  <c r="P868" i="6"/>
  <c r="G868" i="6" s="1"/>
  <c r="P869" i="6"/>
  <c r="P870" i="6"/>
  <c r="G870" i="6" s="1"/>
  <c r="P871" i="6"/>
  <c r="G871" i="6" s="1"/>
  <c r="P872" i="6"/>
  <c r="G872" i="6" s="1"/>
  <c r="P873" i="6"/>
  <c r="G873" i="6" s="1"/>
  <c r="P874" i="6"/>
  <c r="P875" i="6"/>
  <c r="G875" i="6" s="1"/>
  <c r="P876" i="6"/>
  <c r="G876" i="6" s="1"/>
  <c r="P877" i="6"/>
  <c r="G877" i="6" s="1"/>
  <c r="P878" i="6"/>
  <c r="G878" i="6" s="1"/>
  <c r="P879" i="6"/>
  <c r="G879" i="6" s="1"/>
  <c r="P880" i="6"/>
  <c r="G880" i="6" s="1"/>
  <c r="P881" i="6"/>
  <c r="P882" i="6"/>
  <c r="G882" i="6" s="1"/>
  <c r="P883" i="6"/>
  <c r="P884" i="6"/>
  <c r="P885" i="6"/>
  <c r="P886" i="6"/>
  <c r="P887" i="6"/>
  <c r="P888" i="6"/>
  <c r="G888" i="6" s="1"/>
  <c r="P889" i="6"/>
  <c r="P890" i="6"/>
  <c r="G890" i="6" s="1"/>
  <c r="P891" i="6"/>
  <c r="G891" i="6" s="1"/>
  <c r="P892" i="6"/>
  <c r="G892" i="6" s="1"/>
  <c r="P893" i="6"/>
  <c r="G893" i="6" s="1"/>
  <c r="P894" i="6"/>
  <c r="P895" i="6"/>
  <c r="G895" i="6" s="1"/>
  <c r="P896" i="6"/>
  <c r="P897" i="6"/>
  <c r="G897" i="6" s="1"/>
  <c r="P898" i="6"/>
  <c r="G898" i="6" s="1"/>
  <c r="P899" i="6"/>
  <c r="G899" i="6" s="1"/>
  <c r="P900" i="6"/>
  <c r="P901" i="6"/>
  <c r="P902" i="6"/>
  <c r="P903" i="6"/>
  <c r="G903" i="6" s="1"/>
  <c r="P904" i="6"/>
  <c r="G904" i="6" s="1"/>
  <c r="P905" i="6"/>
  <c r="G905" i="6" s="1"/>
  <c r="P906" i="6"/>
  <c r="G906" i="6" s="1"/>
  <c r="P907" i="6"/>
  <c r="P908" i="6"/>
  <c r="P909" i="6"/>
  <c r="G909" i="6" s="1"/>
  <c r="P910" i="6"/>
  <c r="P911" i="6"/>
  <c r="P912" i="6"/>
  <c r="G912" i="6" s="1"/>
  <c r="P913" i="6"/>
  <c r="P914" i="6"/>
  <c r="P915" i="6"/>
  <c r="P916" i="6"/>
  <c r="P917" i="6"/>
  <c r="G917" i="6" s="1"/>
  <c r="P918" i="6"/>
  <c r="P919" i="6"/>
  <c r="G919" i="6" s="1"/>
  <c r="P920" i="6"/>
  <c r="G920" i="6" s="1"/>
  <c r="P921" i="6"/>
  <c r="G921" i="6" s="1"/>
  <c r="P922" i="6"/>
  <c r="G922" i="6" s="1"/>
  <c r="P923" i="6"/>
  <c r="P924" i="6"/>
  <c r="G924" i="6" s="1"/>
  <c r="P925" i="6"/>
  <c r="P926" i="6"/>
  <c r="P927" i="6"/>
  <c r="G927" i="6" s="1"/>
  <c r="P928" i="6"/>
  <c r="G928" i="6" s="1"/>
  <c r="P929" i="6"/>
  <c r="G929" i="6" s="1"/>
  <c r="P930" i="6"/>
  <c r="G930" i="6" s="1"/>
  <c r="P931" i="6"/>
  <c r="G931" i="6" s="1"/>
  <c r="P932" i="6"/>
  <c r="G932" i="6" s="1"/>
  <c r="P933" i="6"/>
  <c r="G933" i="6" s="1"/>
  <c r="P934" i="6"/>
  <c r="G934" i="6" s="1"/>
  <c r="P935" i="6"/>
  <c r="G935" i="6" s="1"/>
  <c r="P936" i="6"/>
  <c r="P937" i="6"/>
  <c r="P938" i="6"/>
  <c r="P939" i="6"/>
  <c r="G939" i="6" s="1"/>
  <c r="P940" i="6"/>
  <c r="P941" i="6"/>
  <c r="G941" i="6" s="1"/>
  <c r="P942" i="6"/>
  <c r="G942" i="6" s="1"/>
  <c r="P943" i="6"/>
  <c r="G943" i="6" s="1"/>
  <c r="P944" i="6"/>
  <c r="G944" i="6" s="1"/>
  <c r="P945" i="6"/>
  <c r="P946" i="6"/>
  <c r="P947" i="6"/>
  <c r="G947" i="6" s="1"/>
  <c r="P948" i="6"/>
  <c r="G948" i="6" s="1"/>
  <c r="P949" i="6"/>
  <c r="G949" i="6" s="1"/>
  <c r="P950" i="6"/>
  <c r="G950" i="6" s="1"/>
  <c r="P951" i="6"/>
  <c r="G951" i="6" s="1"/>
  <c r="P952" i="6"/>
  <c r="G952" i="6" s="1"/>
  <c r="P953" i="6"/>
  <c r="G953" i="6" s="1"/>
  <c r="P954" i="6"/>
  <c r="G954" i="6" s="1"/>
  <c r="P955" i="6"/>
  <c r="G955" i="6" s="1"/>
  <c r="P956" i="6"/>
  <c r="G956" i="6" s="1"/>
  <c r="P957" i="6"/>
  <c r="G957" i="6" s="1"/>
  <c r="P958" i="6"/>
  <c r="G958" i="6" s="1"/>
  <c r="P959" i="6"/>
  <c r="G959" i="6" s="1"/>
  <c r="P960" i="6"/>
  <c r="G960" i="6" s="1"/>
  <c r="P961" i="6"/>
  <c r="G961" i="6" s="1"/>
  <c r="P962" i="6"/>
  <c r="G962" i="6" s="1"/>
  <c r="P963" i="6"/>
  <c r="P964" i="6"/>
  <c r="P965" i="6"/>
  <c r="G965" i="6" s="1"/>
  <c r="P966" i="6"/>
  <c r="G966" i="6" s="1"/>
  <c r="P967" i="6"/>
  <c r="P968" i="6"/>
  <c r="G968" i="6" s="1"/>
  <c r="P969" i="6"/>
  <c r="G969" i="6" s="1"/>
  <c r="P970" i="6"/>
  <c r="G970" i="6" s="1"/>
  <c r="P971" i="6"/>
  <c r="G971" i="6" s="1"/>
  <c r="P972" i="6"/>
  <c r="P973" i="6"/>
  <c r="G973" i="6" s="1"/>
  <c r="P974" i="6"/>
  <c r="G974" i="6" s="1"/>
  <c r="P975" i="6"/>
  <c r="G975" i="6" s="1"/>
  <c r="P976" i="6"/>
  <c r="G976" i="6" s="1"/>
  <c r="P977" i="6"/>
  <c r="G977" i="6" s="1"/>
  <c r="P978" i="6"/>
  <c r="G978" i="6" s="1"/>
  <c r="P979" i="6"/>
  <c r="P980" i="6"/>
  <c r="G980" i="6" s="1"/>
  <c r="P981" i="6"/>
  <c r="G981" i="6" s="1"/>
  <c r="P982" i="6"/>
  <c r="G982" i="6" s="1"/>
  <c r="P983" i="6"/>
  <c r="G983" i="6" s="1"/>
  <c r="P984" i="6"/>
  <c r="G984" i="6" s="1"/>
  <c r="P985" i="6"/>
  <c r="G985" i="6" s="1"/>
  <c r="P986" i="6"/>
  <c r="P987" i="6"/>
  <c r="G987" i="6" s="1"/>
  <c r="P988" i="6"/>
  <c r="G988" i="6" s="1"/>
  <c r="P989" i="6"/>
  <c r="G989" i="6" s="1"/>
  <c r="P990" i="6"/>
  <c r="G990" i="6" s="1"/>
  <c r="P991" i="6"/>
  <c r="G991" i="6" s="1"/>
  <c r="P992" i="6"/>
  <c r="G992" i="6" s="1"/>
  <c r="P993" i="6"/>
  <c r="G993" i="6" s="1"/>
  <c r="P994" i="6"/>
  <c r="G994" i="6" s="1"/>
  <c r="P995" i="6"/>
  <c r="G995" i="6" s="1"/>
  <c r="P996" i="6"/>
  <c r="G996" i="6" s="1"/>
  <c r="P997" i="6"/>
  <c r="G997" i="6" s="1"/>
  <c r="P998" i="6"/>
  <c r="P999" i="6"/>
  <c r="G999" i="6" s="1"/>
  <c r="P1000" i="6"/>
  <c r="G1000" i="6" s="1"/>
  <c r="P1001" i="6"/>
  <c r="G1001" i="6" s="1"/>
  <c r="P1002" i="6"/>
  <c r="P1003" i="6"/>
  <c r="G1003" i="6" s="1"/>
  <c r="P1004" i="6"/>
  <c r="G1004" i="6" s="1"/>
  <c r="P1005" i="6"/>
  <c r="G1005" i="6" s="1"/>
  <c r="P1006" i="6"/>
  <c r="G1006" i="6" s="1"/>
  <c r="P1007" i="6"/>
  <c r="G1007" i="6" s="1"/>
  <c r="P1008" i="6"/>
  <c r="G1008" i="6" s="1"/>
  <c r="P1009" i="6"/>
  <c r="G1009" i="6" s="1"/>
  <c r="P1010" i="6"/>
  <c r="G1010" i="6" s="1"/>
  <c r="P1011" i="6"/>
  <c r="G1011" i="6" s="1"/>
  <c r="P1012" i="6"/>
  <c r="G1012" i="6" s="1"/>
  <c r="P1013" i="6"/>
  <c r="G1013" i="6" s="1"/>
  <c r="P1014" i="6"/>
  <c r="G1014" i="6" s="1"/>
  <c r="P1015" i="6"/>
  <c r="G1015" i="6" s="1"/>
  <c r="P1016" i="6"/>
  <c r="G1016" i="6" s="1"/>
  <c r="P1017" i="6"/>
  <c r="G1017" i="6" s="1"/>
  <c r="P1018" i="6"/>
  <c r="G1018" i="6" s="1"/>
  <c r="P1019" i="6"/>
  <c r="G1019" i="6" s="1"/>
  <c r="P1020" i="6"/>
  <c r="G1020" i="6" s="1"/>
  <c r="P1021" i="6"/>
  <c r="G1021" i="6" s="1"/>
  <c r="P1022" i="6"/>
  <c r="G1022" i="6" s="1"/>
  <c r="P1023" i="6"/>
  <c r="G1023" i="6" s="1"/>
  <c r="P1024" i="6"/>
  <c r="P1025" i="6"/>
  <c r="P1026" i="6"/>
  <c r="P1027" i="6"/>
  <c r="G1027" i="6" s="1"/>
  <c r="P1028" i="6"/>
  <c r="G1028" i="6" s="1"/>
  <c r="P1029" i="6"/>
  <c r="P1030" i="6"/>
  <c r="P1031" i="6"/>
  <c r="P1032" i="6"/>
  <c r="G1032" i="6" s="1"/>
  <c r="P1033" i="6"/>
  <c r="G1033" i="6" s="1"/>
  <c r="P1034" i="6"/>
  <c r="P1035" i="6"/>
  <c r="G1035" i="6" s="1"/>
  <c r="P1036" i="6"/>
  <c r="G1036" i="6" s="1"/>
  <c r="P1037" i="6"/>
  <c r="G1037" i="6" s="1"/>
  <c r="P1038" i="6"/>
  <c r="P1039" i="6"/>
  <c r="P1040" i="6"/>
  <c r="G1040" i="6" s="1"/>
  <c r="P1041" i="6"/>
  <c r="G1041" i="6" s="1"/>
  <c r="P1042" i="6"/>
  <c r="G1042" i="6" s="1"/>
  <c r="P1043" i="6"/>
  <c r="G1043" i="6" s="1"/>
  <c r="P1044" i="6"/>
  <c r="G1044" i="6" s="1"/>
  <c r="P1045" i="6"/>
  <c r="G1045" i="6" s="1"/>
  <c r="P1046" i="6"/>
  <c r="G1046" i="6" s="1"/>
  <c r="P1047" i="6"/>
  <c r="G1047" i="6" s="1"/>
  <c r="P1048" i="6"/>
  <c r="G1048" i="6" s="1"/>
  <c r="P1049" i="6"/>
  <c r="G1049" i="6" s="1"/>
  <c r="P1050" i="6"/>
  <c r="G1050" i="6" s="1"/>
  <c r="P1051" i="6"/>
  <c r="G1051" i="6" s="1"/>
  <c r="P1052" i="6"/>
  <c r="G1052" i="6" s="1"/>
  <c r="P1053" i="6"/>
  <c r="G1053" i="6" s="1"/>
  <c r="P1054" i="6"/>
  <c r="G1054" i="6" s="1"/>
  <c r="P1055" i="6"/>
  <c r="G1055" i="6" s="1"/>
  <c r="P1056" i="6"/>
  <c r="G1056" i="6" s="1"/>
  <c r="P1057" i="6"/>
  <c r="G1057" i="6" s="1"/>
  <c r="P1058" i="6"/>
  <c r="P1059" i="6"/>
  <c r="G1059" i="6" s="1"/>
  <c r="P1060" i="6"/>
  <c r="G1060" i="6" s="1"/>
  <c r="P1061" i="6"/>
  <c r="G1061" i="6" s="1"/>
  <c r="P1062" i="6"/>
  <c r="G1062" i="6" s="1"/>
  <c r="P1063" i="6"/>
  <c r="G1063" i="6" s="1"/>
  <c r="P1064" i="6"/>
  <c r="G1064" i="6" s="1"/>
  <c r="P1065" i="6"/>
  <c r="G1065" i="6" s="1"/>
  <c r="P1066" i="6"/>
  <c r="G1066" i="6" s="1"/>
  <c r="P1067" i="6"/>
  <c r="G1067" i="6" s="1"/>
  <c r="P1068" i="6"/>
  <c r="G1068" i="6" s="1"/>
  <c r="P1069" i="6"/>
  <c r="G1069" i="6" s="1"/>
  <c r="P1070" i="6"/>
  <c r="P1071" i="6"/>
  <c r="G1071" i="6" s="1"/>
  <c r="P1072" i="6"/>
  <c r="G1072" i="6" s="1"/>
  <c r="P1073" i="6"/>
  <c r="G1073" i="6" s="1"/>
  <c r="P1074" i="6"/>
  <c r="G1074" i="6" s="1"/>
  <c r="P1075" i="6"/>
  <c r="G1075" i="6" s="1"/>
  <c r="P1076" i="6"/>
  <c r="G1076" i="6" s="1"/>
  <c r="P1077" i="6"/>
  <c r="G1077" i="6" s="1"/>
  <c r="P1078" i="6"/>
  <c r="G1078" i="6" s="1"/>
  <c r="P1079" i="6"/>
  <c r="G1079" i="6" s="1"/>
  <c r="P1080" i="6"/>
  <c r="G1080" i="6" s="1"/>
  <c r="P1081" i="6"/>
  <c r="G1081" i="6" s="1"/>
  <c r="P1082" i="6"/>
  <c r="G1082" i="6" s="1"/>
  <c r="P1083" i="6"/>
  <c r="P1084" i="6"/>
  <c r="G1084" i="6" s="1"/>
  <c r="P1085" i="6"/>
  <c r="G1085" i="6" s="1"/>
  <c r="P1086" i="6"/>
  <c r="P1087" i="6"/>
  <c r="G1087" i="6" s="1"/>
  <c r="P1088" i="6"/>
  <c r="G1088" i="6" s="1"/>
  <c r="P1089" i="6"/>
  <c r="G1089" i="6" s="1"/>
  <c r="P1090" i="6"/>
  <c r="G1090" i="6" s="1"/>
  <c r="P1091" i="6"/>
  <c r="G1091" i="6" s="1"/>
  <c r="P1092" i="6"/>
  <c r="G1092" i="6" s="1"/>
  <c r="P1093" i="6"/>
  <c r="G1093" i="6" s="1"/>
  <c r="P1094" i="6"/>
  <c r="G1094" i="6" s="1"/>
  <c r="P1095" i="6"/>
  <c r="G1095" i="6" s="1"/>
  <c r="P1096" i="6"/>
  <c r="G1096" i="6" s="1"/>
  <c r="P1097" i="6"/>
  <c r="G1097" i="6" s="1"/>
  <c r="P1098" i="6"/>
  <c r="G1098" i="6" s="1"/>
  <c r="P1099" i="6"/>
  <c r="G1099" i="6" s="1"/>
  <c r="P1100" i="6"/>
  <c r="G1100" i="6" s="1"/>
  <c r="P1101" i="6"/>
  <c r="G1101" i="6" s="1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G1107" i="6" s="1"/>
  <c r="P1108" i="6"/>
  <c r="G1108" i="6" s="1"/>
  <c r="P1109" i="6"/>
  <c r="G1109" i="6" s="1"/>
  <c r="P1110" i="6"/>
  <c r="G1110" i="6" s="1"/>
  <c r="P1111" i="6"/>
  <c r="G1111" i="6" s="1"/>
  <c r="P1112" i="6"/>
  <c r="G1112" i="6" s="1"/>
  <c r="P1113" i="6"/>
  <c r="G1113" i="6" s="1"/>
  <c r="P1114" i="6"/>
  <c r="G1114" i="6" s="1"/>
  <c r="P1115" i="6"/>
  <c r="G1115" i="6" s="1"/>
  <c r="P1116" i="6"/>
  <c r="G1116" i="6" s="1"/>
  <c r="P1117" i="6"/>
  <c r="G1117" i="6" s="1"/>
  <c r="P1118" i="6"/>
  <c r="G1118" i="6" s="1"/>
  <c r="P1119" i="6"/>
  <c r="G1119" i="6" s="1"/>
  <c r="P1120" i="6"/>
  <c r="G1120" i="6" s="1"/>
  <c r="P1121" i="6"/>
  <c r="G1121" i="6" s="1"/>
  <c r="P1122" i="6"/>
  <c r="G1122" i="6" s="1"/>
  <c r="P1123" i="6"/>
  <c r="G1123" i="6" s="1"/>
  <c r="P1124" i="6"/>
  <c r="G1124" i="6" s="1"/>
  <c r="P1125" i="6"/>
  <c r="G1125" i="6" s="1"/>
  <c r="P1126" i="6"/>
  <c r="G1126" i="6" s="1"/>
  <c r="P1127" i="6"/>
  <c r="G1127" i="6" s="1"/>
  <c r="P1128" i="6"/>
  <c r="G1128" i="6" s="1"/>
  <c r="P1129" i="6"/>
  <c r="G1129" i="6" s="1"/>
  <c r="P1130" i="6"/>
  <c r="G1130" i="6" s="1"/>
  <c r="P1131" i="6"/>
  <c r="G1131" i="6" s="1"/>
  <c r="P1132" i="6"/>
  <c r="G1132" i="6" s="1"/>
  <c r="P1133" i="6"/>
  <c r="G1133" i="6" s="1"/>
  <c r="P1134" i="6"/>
  <c r="P1135" i="6"/>
  <c r="G1135" i="6" s="1"/>
  <c r="P1136" i="6"/>
  <c r="P1137" i="6"/>
  <c r="G1137" i="6" s="1"/>
  <c r="P1138" i="6"/>
  <c r="P1139" i="6"/>
  <c r="G1139" i="6" s="1"/>
  <c r="P1140" i="6"/>
  <c r="G1140" i="6" s="1"/>
  <c r="P1141" i="6"/>
  <c r="G1141" i="6" s="1"/>
  <c r="P1142" i="6"/>
  <c r="P1143" i="6"/>
  <c r="G1143" i="6" s="1"/>
  <c r="P1144" i="6"/>
  <c r="G1144" i="6" s="1"/>
  <c r="P1145" i="6"/>
  <c r="G1145" i="6" s="1"/>
  <c r="P1146" i="6"/>
  <c r="G1146" i="6" s="1"/>
  <c r="P1147" i="6"/>
  <c r="G1147" i="6" s="1"/>
  <c r="P1148" i="6"/>
  <c r="G1148" i="6" s="1"/>
  <c r="P1149" i="6"/>
  <c r="P1150" i="6"/>
  <c r="G1150" i="6" s="1"/>
  <c r="P1151" i="6"/>
  <c r="G1151" i="6" s="1"/>
  <c r="P1152" i="6"/>
  <c r="G1152" i="6" s="1"/>
  <c r="P1153" i="6"/>
  <c r="G1153" i="6" s="1"/>
  <c r="P1154" i="6"/>
  <c r="P1155" i="6"/>
  <c r="G1155" i="6" s="1"/>
  <c r="P1156" i="6"/>
  <c r="P1157" i="6"/>
  <c r="G1157" i="6" s="1"/>
  <c r="P1158" i="6"/>
  <c r="G1158" i="6" s="1"/>
  <c r="P1159" i="6"/>
  <c r="G1159" i="6" s="1"/>
  <c r="P1160" i="6"/>
  <c r="P1161" i="6"/>
  <c r="G1161" i="6" s="1"/>
  <c r="P1162" i="6"/>
  <c r="P1163" i="6"/>
  <c r="P1164" i="6"/>
  <c r="G1164" i="6" s="1"/>
  <c r="P1165" i="6"/>
  <c r="G1165" i="6" s="1"/>
  <c r="P1166" i="6"/>
  <c r="G1166" i="6" s="1"/>
  <c r="P1167" i="6"/>
  <c r="G1167" i="6" s="1"/>
  <c r="P1168" i="6"/>
  <c r="G1168" i="6" s="1"/>
  <c r="P1169" i="6"/>
  <c r="G1169" i="6" s="1"/>
  <c r="P1170" i="6"/>
  <c r="G1170" i="6" s="1"/>
  <c r="P1171" i="6"/>
  <c r="P1172" i="6"/>
  <c r="G1172" i="6" s="1"/>
  <c r="P1173" i="6"/>
  <c r="G1173" i="6" s="1"/>
  <c r="P1174" i="6"/>
  <c r="G1174" i="6" s="1"/>
  <c r="P1175" i="6"/>
  <c r="G1175" i="6" s="1"/>
  <c r="P1176" i="6"/>
  <c r="G1176" i="6" s="1"/>
  <c r="P1177" i="6"/>
  <c r="G1177" i="6" s="1"/>
  <c r="P1178" i="6"/>
  <c r="G1178" i="6" s="1"/>
  <c r="P1179" i="6"/>
  <c r="G1179" i="6" s="1"/>
  <c r="P1180" i="6"/>
  <c r="G1180" i="6" s="1"/>
  <c r="P1181" i="6"/>
  <c r="G1181" i="6" s="1"/>
  <c r="P1182" i="6"/>
  <c r="P1183" i="6"/>
  <c r="G1183" i="6" s="1"/>
  <c r="P1184" i="6"/>
  <c r="G1184" i="6" s="1"/>
  <c r="P1185" i="6"/>
  <c r="G1185" i="6" s="1"/>
  <c r="P1186" i="6"/>
  <c r="G1186" i="6" s="1"/>
  <c r="P1187" i="6"/>
  <c r="G1187" i="6" s="1"/>
  <c r="P1188" i="6"/>
  <c r="G1188" i="6" s="1"/>
  <c r="P1189" i="6"/>
  <c r="P1190" i="6"/>
  <c r="P1191" i="6"/>
  <c r="G1191" i="6" s="1"/>
  <c r="P1192" i="6"/>
  <c r="G1192" i="6" s="1"/>
  <c r="P1193" i="6"/>
  <c r="G1193" i="6" s="1"/>
  <c r="P1194" i="6"/>
  <c r="G1194" i="6" s="1"/>
  <c r="P1195" i="6"/>
  <c r="G1195" i="6" s="1"/>
  <c r="P1196" i="6"/>
  <c r="G1196" i="6" s="1"/>
  <c r="P1197" i="6"/>
  <c r="G1197" i="6" s="1"/>
  <c r="P1198" i="6"/>
  <c r="G1198" i="6" s="1"/>
  <c r="P1199" i="6"/>
  <c r="G1199" i="6" s="1"/>
  <c r="P1200" i="6"/>
  <c r="P1201" i="6"/>
  <c r="G1201" i="6" s="1"/>
  <c r="P1202" i="6"/>
  <c r="P1203" i="6"/>
  <c r="P1204" i="6"/>
  <c r="G1204" i="6" s="1"/>
  <c r="P1205" i="6"/>
  <c r="P1206" i="6"/>
  <c r="G1206" i="6" s="1"/>
  <c r="P1207" i="6"/>
  <c r="P1208" i="6"/>
  <c r="G1208" i="6" s="1"/>
  <c r="P1209" i="6"/>
  <c r="G1209" i="6" s="1"/>
  <c r="P1210" i="6"/>
  <c r="P1211" i="6"/>
  <c r="G1211" i="6" s="1"/>
  <c r="P1212" i="6"/>
  <c r="G1212" i="6" s="1"/>
  <c r="P1213" i="6"/>
  <c r="G1213" i="6" s="1"/>
  <c r="P1214" i="6"/>
  <c r="G1214" i="6" s="1"/>
  <c r="P1215" i="6"/>
  <c r="G1215" i="6" s="1"/>
  <c r="P1216" i="6"/>
  <c r="G1216" i="6" s="1"/>
  <c r="P1217" i="6"/>
  <c r="G1217" i="6" s="1"/>
  <c r="P1218" i="6"/>
  <c r="G1218" i="6" s="1"/>
  <c r="P1219" i="6"/>
  <c r="G1219" i="6" s="1"/>
  <c r="P1220" i="6"/>
  <c r="G1220" i="6" s="1"/>
  <c r="P1221" i="6"/>
  <c r="G1221" i="6" s="1"/>
  <c r="P1222" i="6"/>
  <c r="G1222" i="6" s="1"/>
  <c r="P1223" i="6"/>
  <c r="G1223" i="6" s="1"/>
  <c r="P1224" i="6"/>
  <c r="G1224" i="6" s="1"/>
  <c r="P1225" i="6"/>
  <c r="G1225" i="6" s="1"/>
  <c r="P1226" i="6"/>
  <c r="G1226" i="6" s="1"/>
  <c r="P1227" i="6"/>
  <c r="G1227" i="6" s="1"/>
  <c r="P1228" i="6"/>
  <c r="G1228" i="6" s="1"/>
  <c r="P1229" i="6"/>
  <c r="G1229" i="6" s="1"/>
  <c r="P1230" i="6"/>
  <c r="G1230" i="6" s="1"/>
  <c r="P1231" i="6"/>
  <c r="P1232" i="6"/>
  <c r="G1232" i="6" s="1"/>
  <c r="P1233" i="6"/>
  <c r="G1233" i="6" s="1"/>
  <c r="P1234" i="6"/>
  <c r="G1234" i="6" s="1"/>
  <c r="P1235" i="6"/>
  <c r="G1235" i="6" s="1"/>
  <c r="P1236" i="6"/>
  <c r="P1237" i="6"/>
  <c r="G1237" i="6" s="1"/>
  <c r="P1238" i="6"/>
  <c r="G1238" i="6" s="1"/>
  <c r="P1239" i="6"/>
  <c r="P1240" i="6"/>
  <c r="G1240" i="6" s="1"/>
  <c r="P1241" i="6"/>
  <c r="G1241" i="6" s="1"/>
  <c r="P1242" i="6"/>
  <c r="G1242" i="6" s="1"/>
  <c r="P1243" i="6"/>
  <c r="G1243" i="6" s="1"/>
  <c r="P1244" i="6"/>
  <c r="P1245" i="6"/>
  <c r="P1246" i="6"/>
  <c r="G1246" i="6" s="1"/>
  <c r="P1247" i="6"/>
  <c r="G1247" i="6" s="1"/>
  <c r="P1248" i="6"/>
  <c r="G1248" i="6" s="1"/>
  <c r="P1249" i="6"/>
  <c r="G1249" i="6" s="1"/>
  <c r="P1250" i="6"/>
  <c r="G1250" i="6" s="1"/>
  <c r="P1251" i="6"/>
  <c r="G1251" i="6" s="1"/>
  <c r="P1252" i="6"/>
  <c r="G1252" i="6" s="1"/>
  <c r="P1253" i="6"/>
  <c r="G1253" i="6" s="1"/>
  <c r="P1254" i="6"/>
  <c r="G1254" i="6" s="1"/>
  <c r="P1255" i="6"/>
  <c r="G1255" i="6" s="1"/>
  <c r="P1256" i="6"/>
  <c r="G1256" i="6" s="1"/>
  <c r="P1257" i="6"/>
  <c r="G1257" i="6" s="1"/>
  <c r="P1258" i="6"/>
  <c r="G1258" i="6" s="1"/>
  <c r="P1259" i="6"/>
  <c r="G1259" i="6" s="1"/>
  <c r="P1260" i="6"/>
  <c r="P1261" i="6"/>
  <c r="G1261" i="6" s="1"/>
  <c r="P1262" i="6"/>
  <c r="G1262" i="6" s="1"/>
  <c r="P1263" i="6"/>
  <c r="G1263" i="6" s="1"/>
  <c r="P1264" i="6"/>
  <c r="G1264" i="6" s="1"/>
  <c r="P1265" i="6"/>
  <c r="G1265" i="6" s="1"/>
  <c r="P1266" i="6"/>
  <c r="G1266" i="6" s="1"/>
  <c r="P1267" i="6"/>
  <c r="P1268" i="6"/>
  <c r="P1269" i="6"/>
  <c r="G1269" i="6" s="1"/>
  <c r="P1270" i="6"/>
  <c r="G1270" i="6" s="1"/>
  <c r="P1271" i="6"/>
  <c r="P1272" i="6"/>
  <c r="G1272" i="6" s="1"/>
  <c r="P1273" i="6"/>
  <c r="P1274" i="6"/>
  <c r="P1275" i="6"/>
  <c r="P1276" i="6"/>
  <c r="G1276" i="6" s="1"/>
  <c r="P1277" i="6"/>
  <c r="G1277" i="6" s="1"/>
  <c r="P1278" i="6"/>
  <c r="G1278" i="6" s="1"/>
  <c r="P1279" i="6"/>
  <c r="P1280" i="6"/>
  <c r="P1281" i="6"/>
  <c r="G1281" i="6" s="1"/>
  <c r="P1282" i="6"/>
  <c r="G1282" i="6" s="1"/>
  <c r="P1283" i="6"/>
  <c r="P1284" i="6"/>
  <c r="G1284" i="6" s="1"/>
  <c r="P1285" i="6"/>
  <c r="G1285" i="6" s="1"/>
  <c r="P1286" i="6"/>
  <c r="G1286" i="6" s="1"/>
  <c r="P1287" i="6"/>
  <c r="G1287" i="6" s="1"/>
  <c r="P1288" i="6"/>
  <c r="P1289" i="6"/>
  <c r="G1289" i="6" s="1"/>
  <c r="P1290" i="6"/>
  <c r="G1290" i="6" s="1"/>
  <c r="P1291" i="6"/>
  <c r="G1291" i="6" s="1"/>
  <c r="P1292" i="6"/>
  <c r="G1292" i="6" s="1"/>
  <c r="P1293" i="6"/>
  <c r="G1293" i="6" s="1"/>
  <c r="P1294" i="6"/>
  <c r="G1294" i="6" s="1"/>
  <c r="P1295" i="6"/>
  <c r="G1295" i="6" s="1"/>
  <c r="P1296" i="6"/>
  <c r="G1296" i="6" s="1"/>
  <c r="P1297" i="6"/>
  <c r="G1297" i="6" s="1"/>
  <c r="P1298" i="6"/>
  <c r="G1298" i="6" s="1"/>
  <c r="P1299" i="6"/>
  <c r="G1299" i="6" s="1"/>
  <c r="P1300" i="6"/>
  <c r="P1301" i="6"/>
  <c r="P1302" i="6"/>
  <c r="G1302" i="6" s="1"/>
  <c r="P1303" i="6"/>
  <c r="G1303" i="6" s="1"/>
  <c r="P1304" i="6"/>
  <c r="P1305" i="6"/>
  <c r="G1305" i="6" s="1"/>
  <c r="P1306" i="6"/>
  <c r="G1306" i="6" s="1"/>
  <c r="P1307" i="6"/>
  <c r="G1307" i="6" s="1"/>
  <c r="P1308" i="6"/>
  <c r="P1309" i="6"/>
  <c r="G1309" i="6" s="1"/>
  <c r="P1310" i="6"/>
  <c r="G1310" i="6" s="1"/>
  <c r="P1311" i="6"/>
  <c r="G1311" i="6" s="1"/>
  <c r="P1312" i="6"/>
  <c r="G1312" i="6" s="1"/>
  <c r="P1313" i="6"/>
  <c r="G1313" i="6" s="1"/>
  <c r="P1314" i="6"/>
  <c r="G1314" i="6" s="1"/>
  <c r="P1315" i="6"/>
  <c r="G1315" i="6" s="1"/>
  <c r="P1316" i="6"/>
  <c r="G1316" i="6" s="1"/>
  <c r="P1317" i="6"/>
  <c r="G1317" i="6" s="1"/>
  <c r="P1318" i="6"/>
  <c r="G1318" i="6" s="1"/>
  <c r="P1319" i="6"/>
  <c r="G1319" i="6" s="1"/>
  <c r="P1320" i="6"/>
  <c r="G1320" i="6" s="1"/>
  <c r="P1321" i="6"/>
  <c r="G1321" i="6" s="1"/>
  <c r="P1322" i="6"/>
  <c r="G1322" i="6" s="1"/>
  <c r="P1323" i="6"/>
  <c r="G1323" i="6" s="1"/>
  <c r="P1324" i="6"/>
  <c r="P1325" i="6"/>
  <c r="P1326" i="6"/>
  <c r="G1326" i="6" s="1"/>
  <c r="P1327" i="6"/>
  <c r="G1327" i="6" s="1"/>
  <c r="P1328" i="6"/>
  <c r="G1328" i="6" s="1"/>
  <c r="P1329" i="6"/>
  <c r="G1329" i="6" s="1"/>
  <c r="P1330" i="6"/>
  <c r="P1331" i="6"/>
  <c r="G1331" i="6" s="1"/>
  <c r="P1332" i="6"/>
  <c r="G1332" i="6" s="1"/>
  <c r="P1333" i="6"/>
  <c r="G1333" i="6" s="1"/>
  <c r="P1334" i="6"/>
  <c r="G1334" i="6" s="1"/>
  <c r="P1335" i="6"/>
  <c r="G1335" i="6" s="1"/>
  <c r="P1336" i="6"/>
  <c r="G1336" i="6" s="1"/>
  <c r="P1337" i="6"/>
  <c r="G1337" i="6" s="1"/>
  <c r="P1338" i="6"/>
  <c r="G1338" i="6" s="1"/>
  <c r="P1339" i="6"/>
  <c r="G1339" i="6" s="1"/>
  <c r="P1340" i="6"/>
  <c r="G1340" i="6" s="1"/>
  <c r="P1341" i="6"/>
  <c r="G1341" i="6" s="1"/>
  <c r="P1342" i="6"/>
  <c r="G1342" i="6" s="1"/>
  <c r="P1343" i="6"/>
  <c r="G1343" i="6" s="1"/>
  <c r="P1344" i="6"/>
  <c r="P1345" i="6"/>
  <c r="G1345" i="6" s="1"/>
  <c r="P1346" i="6"/>
  <c r="G1346" i="6" s="1"/>
  <c r="P1347" i="6"/>
  <c r="G1347" i="6" s="1"/>
  <c r="P1348" i="6"/>
  <c r="P1349" i="6"/>
  <c r="G1349" i="6" s="1"/>
  <c r="P1350" i="6"/>
  <c r="G1350" i="6" s="1"/>
  <c r="P1351" i="6"/>
  <c r="P1352" i="6"/>
  <c r="P1353" i="6"/>
  <c r="G1353" i="6" s="1"/>
  <c r="P1354" i="6"/>
  <c r="G1354" i="6" s="1"/>
  <c r="P1355" i="6"/>
  <c r="G1355" i="6" s="1"/>
  <c r="P1356" i="6"/>
  <c r="G1356" i="6" s="1"/>
  <c r="P1357" i="6"/>
  <c r="G1357" i="6" s="1"/>
  <c r="P1358" i="6"/>
  <c r="G1358" i="6" s="1"/>
  <c r="P1359" i="6"/>
  <c r="G1359" i="6" s="1"/>
  <c r="P1360" i="6"/>
  <c r="G1360" i="6" s="1"/>
  <c r="P1361" i="6"/>
  <c r="G1361" i="6" s="1"/>
  <c r="P1362" i="6"/>
  <c r="G1362" i="6" s="1"/>
  <c r="P1363" i="6"/>
  <c r="G1363" i="6" s="1"/>
  <c r="P1364" i="6"/>
  <c r="G1364" i="6" s="1"/>
  <c r="P1365" i="6"/>
  <c r="G1365" i="6" s="1"/>
  <c r="P1366" i="6"/>
  <c r="G1366" i="6" s="1"/>
  <c r="P1367" i="6"/>
  <c r="G1367" i="6" s="1"/>
  <c r="P1368" i="6"/>
  <c r="G1368" i="6" s="1"/>
  <c r="P1369" i="6"/>
  <c r="G1369" i="6" s="1"/>
  <c r="P1370" i="6"/>
  <c r="G1370" i="6" s="1"/>
  <c r="P1371" i="6"/>
  <c r="G1371" i="6" s="1"/>
  <c r="P1372" i="6"/>
  <c r="G1372" i="6" s="1"/>
  <c r="P1373" i="6"/>
  <c r="G1373" i="6" s="1"/>
  <c r="P1374" i="6"/>
  <c r="P1375" i="6"/>
  <c r="G1375" i="6" s="1"/>
  <c r="P1376" i="6"/>
  <c r="G1376" i="6" s="1"/>
  <c r="P1377" i="6"/>
  <c r="G1377" i="6" s="1"/>
  <c r="P1378" i="6"/>
  <c r="G1378" i="6" s="1"/>
  <c r="P1379" i="6"/>
  <c r="G1379" i="6" s="1"/>
  <c r="P1380" i="6"/>
  <c r="G1380" i="6" s="1"/>
  <c r="P1381" i="6"/>
  <c r="G1381" i="6" s="1"/>
  <c r="P1382" i="6"/>
  <c r="G1382" i="6" s="1"/>
  <c r="P1383" i="6"/>
  <c r="G1383" i="6" s="1"/>
  <c r="P1384" i="6"/>
  <c r="G1384" i="6" s="1"/>
  <c r="P1385" i="6"/>
  <c r="G1385" i="6" s="1"/>
  <c r="P1386" i="6"/>
  <c r="G1386" i="6" s="1"/>
  <c r="P1387" i="6"/>
  <c r="G1387" i="6" s="1"/>
  <c r="P1388" i="6"/>
  <c r="G1388" i="6" s="1"/>
  <c r="P1389" i="6"/>
  <c r="G1389" i="6" s="1"/>
  <c r="P1390" i="6"/>
  <c r="G1390" i="6" s="1"/>
  <c r="P1391" i="6"/>
  <c r="G1391" i="6" s="1"/>
  <c r="P1392" i="6"/>
  <c r="P1393" i="6"/>
  <c r="G1393" i="6" s="1"/>
  <c r="P1394" i="6"/>
  <c r="G1394" i="6" s="1"/>
  <c r="P1395" i="6"/>
  <c r="G1395" i="6" s="1"/>
  <c r="P1396" i="6"/>
  <c r="P1397" i="6"/>
  <c r="G1397" i="6" s="1"/>
  <c r="P1398" i="6"/>
  <c r="G1398" i="6" s="1"/>
  <c r="P1399" i="6"/>
  <c r="G1399" i="6" s="1"/>
  <c r="P1400" i="6"/>
  <c r="G1400" i="6" s="1"/>
  <c r="P1401" i="6"/>
  <c r="G1401" i="6" s="1"/>
  <c r="P1402" i="6"/>
  <c r="G1402" i="6" s="1"/>
  <c r="P1403" i="6"/>
  <c r="G1403" i="6" s="1"/>
  <c r="P1404" i="6"/>
  <c r="G1404" i="6" s="1"/>
  <c r="P1405" i="6"/>
  <c r="G1405" i="6" s="1"/>
  <c r="P1406" i="6"/>
  <c r="G1406" i="6" s="1"/>
  <c r="P1407" i="6"/>
  <c r="G1407" i="6" s="1"/>
  <c r="P1408" i="6"/>
  <c r="G1408" i="6" s="1"/>
  <c r="P1409" i="6"/>
  <c r="G1409" i="6" s="1"/>
  <c r="P1410" i="6"/>
  <c r="G1410" i="6" s="1"/>
  <c r="P1411" i="6"/>
  <c r="G1411" i="6" s="1"/>
  <c r="P1412" i="6"/>
  <c r="G1412" i="6" s="1"/>
  <c r="P1413" i="6"/>
  <c r="G1413" i="6" s="1"/>
  <c r="P1414" i="6"/>
  <c r="G1414" i="6" s="1"/>
  <c r="P1415" i="6"/>
  <c r="G1415" i="6" s="1"/>
  <c r="P1416" i="6"/>
  <c r="G1416" i="6" s="1"/>
  <c r="P1417" i="6"/>
  <c r="G1417" i="6" s="1"/>
  <c r="P1418" i="6"/>
  <c r="G1418" i="6" s="1"/>
  <c r="P1419" i="6"/>
  <c r="G1419" i="6" s="1"/>
  <c r="P1420" i="6"/>
  <c r="G1420" i="6" s="1"/>
  <c r="P1421" i="6"/>
  <c r="G1421" i="6" s="1"/>
  <c r="P1422" i="6"/>
  <c r="G1422" i="6" s="1"/>
  <c r="P1423" i="6"/>
  <c r="G1423" i="6" s="1"/>
  <c r="P1424" i="6"/>
  <c r="G1424" i="6" s="1"/>
  <c r="P1425" i="6"/>
  <c r="G1425" i="6" s="1"/>
  <c r="P1426" i="6"/>
  <c r="G1426" i="6" s="1"/>
  <c r="P1427" i="6"/>
  <c r="G1427" i="6" s="1"/>
  <c r="P1428" i="6"/>
  <c r="G1428" i="6" s="1"/>
  <c r="P1429" i="6"/>
  <c r="G1429" i="6" s="1"/>
  <c r="P1430" i="6"/>
  <c r="G1430" i="6" s="1"/>
  <c r="P1431" i="6"/>
  <c r="G1431" i="6" s="1"/>
  <c r="P1432" i="6"/>
  <c r="G1432" i="6" s="1"/>
  <c r="P1433" i="6"/>
  <c r="G1433" i="6" s="1"/>
  <c r="P1434" i="6"/>
  <c r="G1434" i="6" s="1"/>
  <c r="P1435" i="6"/>
  <c r="G1435" i="6" s="1"/>
  <c r="P1436" i="6"/>
  <c r="G1436" i="6" s="1"/>
  <c r="P1437" i="6"/>
  <c r="G1437" i="6" s="1"/>
  <c r="P1438" i="6"/>
  <c r="G1438" i="6" s="1"/>
  <c r="P1439" i="6"/>
  <c r="G1439" i="6" s="1"/>
  <c r="P1440" i="6"/>
  <c r="G1440" i="6" s="1"/>
  <c r="P1441" i="6"/>
  <c r="G1441" i="6" s="1"/>
  <c r="P1442" i="6"/>
  <c r="G1442" i="6" s="1"/>
  <c r="P1443" i="6"/>
  <c r="G1443" i="6" s="1"/>
  <c r="P1444" i="6"/>
  <c r="P1445" i="6"/>
  <c r="P1446" i="6"/>
  <c r="G1446" i="6" s="1"/>
  <c r="P1447" i="6"/>
  <c r="G1447" i="6" s="1"/>
  <c r="P1448" i="6"/>
  <c r="P1449" i="6"/>
  <c r="G1449" i="6" s="1"/>
  <c r="P1450" i="6"/>
  <c r="G1450" i="6" s="1"/>
  <c r="P1451" i="6"/>
  <c r="G1451" i="6" s="1"/>
  <c r="P1452" i="6"/>
  <c r="G1452" i="6" s="1"/>
  <c r="P1453" i="6"/>
  <c r="G1453" i="6" s="1"/>
  <c r="P1454" i="6"/>
  <c r="G1454" i="6" s="1"/>
  <c r="P1455" i="6"/>
  <c r="G1455" i="6" s="1"/>
  <c r="P1456" i="6"/>
  <c r="G1456" i="6" s="1"/>
  <c r="P1457" i="6"/>
  <c r="G1457" i="6" s="1"/>
  <c r="P1458" i="6"/>
  <c r="G1458" i="6" s="1"/>
  <c r="P1459" i="6"/>
  <c r="G1459" i="6" s="1"/>
  <c r="P1460" i="6"/>
  <c r="G1460" i="6" s="1"/>
  <c r="P1461" i="6"/>
  <c r="G1461" i="6" s="1"/>
  <c r="P1462" i="6"/>
  <c r="G1462" i="6" s="1"/>
  <c r="P1463" i="6"/>
  <c r="G1463" i="6" s="1"/>
  <c r="P1464" i="6"/>
  <c r="G1464" i="6" s="1"/>
  <c r="P1465" i="6"/>
  <c r="G1465" i="6" s="1"/>
  <c r="P1466" i="6"/>
  <c r="G1466" i="6" s="1"/>
  <c r="P1467" i="6"/>
  <c r="G1467" i="6" s="1"/>
  <c r="P1468" i="6"/>
  <c r="G1468" i="6" s="1"/>
  <c r="P1469" i="6"/>
  <c r="G1469" i="6" s="1"/>
  <c r="P1470" i="6"/>
  <c r="G1470" i="6" s="1"/>
  <c r="P1471" i="6"/>
  <c r="G1471" i="6" s="1"/>
  <c r="P1472" i="6"/>
  <c r="G1472" i="6" s="1"/>
  <c r="P1473" i="6"/>
  <c r="G1473" i="6" s="1"/>
  <c r="P1474" i="6"/>
  <c r="G1474" i="6" s="1"/>
  <c r="P1475" i="6"/>
  <c r="G1475" i="6" s="1"/>
  <c r="P1476" i="6"/>
  <c r="G1476" i="6" s="1"/>
  <c r="P1477" i="6"/>
  <c r="G1477" i="6" s="1"/>
  <c r="P1478" i="6"/>
  <c r="G1478" i="6" s="1"/>
  <c r="P1479" i="6"/>
  <c r="G1479" i="6" s="1"/>
  <c r="P1480" i="6"/>
  <c r="G1480" i="6" s="1"/>
  <c r="P1481" i="6"/>
  <c r="G1481" i="6" s="1"/>
  <c r="P1482" i="6"/>
  <c r="G1482" i="6" s="1"/>
  <c r="P1483" i="6"/>
  <c r="G1483" i="6" s="1"/>
  <c r="P1484" i="6"/>
  <c r="G1484" i="6" s="1"/>
  <c r="P1485" i="6"/>
  <c r="G1485" i="6" s="1"/>
  <c r="P1486" i="6"/>
  <c r="G1486" i="6" s="1"/>
  <c r="P1487" i="6"/>
  <c r="G1487" i="6" s="1"/>
  <c r="P1488" i="6"/>
  <c r="G1488" i="6" s="1"/>
  <c r="P1489" i="6"/>
  <c r="G1489" i="6" s="1"/>
  <c r="P1490" i="6"/>
  <c r="G1490" i="6" s="1"/>
  <c r="P1491" i="6"/>
  <c r="G1491" i="6" s="1"/>
  <c r="P1492" i="6"/>
  <c r="G1492" i="6" s="1"/>
  <c r="P1493" i="6"/>
  <c r="G1493" i="6" s="1"/>
  <c r="P1494" i="6"/>
  <c r="G1494" i="6" s="1"/>
  <c r="P1495" i="6"/>
  <c r="G1495" i="6" s="1"/>
  <c r="P1496" i="6"/>
  <c r="G1496" i="6" s="1"/>
  <c r="P1497" i="6"/>
  <c r="G1497" i="6" s="1"/>
  <c r="P1498" i="6"/>
  <c r="G1498" i="6" s="1"/>
  <c r="P1499" i="6"/>
  <c r="G1499" i="6" s="1"/>
  <c r="P1500" i="6"/>
  <c r="G1500" i="6" s="1"/>
  <c r="P1501" i="6"/>
  <c r="G1501" i="6" s="1"/>
  <c r="P1502" i="6"/>
  <c r="G1502" i="6" s="1"/>
  <c r="P1503" i="6"/>
  <c r="G1503" i="6" s="1"/>
  <c r="P1504" i="6"/>
  <c r="G1504" i="6" s="1"/>
  <c r="P1505" i="6"/>
  <c r="G1505" i="6" s="1"/>
  <c r="P1506" i="6"/>
  <c r="G1506" i="6" s="1"/>
  <c r="P1507" i="6"/>
  <c r="G1507" i="6" s="1"/>
  <c r="P1508" i="6"/>
  <c r="G1508" i="6" s="1"/>
  <c r="P1509" i="6"/>
  <c r="G1509" i="6" s="1"/>
  <c r="P1510" i="6"/>
  <c r="G1510" i="6" s="1"/>
  <c r="P1511" i="6"/>
  <c r="G1511" i="6" s="1"/>
  <c r="P1512" i="6"/>
  <c r="G1512" i="6" s="1"/>
  <c r="P1513" i="6"/>
  <c r="G1513" i="6" s="1"/>
  <c r="P1514" i="6"/>
  <c r="G1514" i="6" s="1"/>
  <c r="P1515" i="6"/>
  <c r="G1515" i="6" s="1"/>
  <c r="P1516" i="6"/>
  <c r="G1516" i="6" s="1"/>
  <c r="P1517" i="6"/>
  <c r="G1517" i="6" s="1"/>
  <c r="P1518" i="6"/>
  <c r="G1518" i="6" s="1"/>
  <c r="P1519" i="6"/>
  <c r="G1519" i="6" s="1"/>
  <c r="P1520" i="6"/>
  <c r="G1520" i="6" s="1"/>
  <c r="P1521" i="6"/>
  <c r="G1521" i="6" s="1"/>
  <c r="P1522" i="6"/>
  <c r="G1522" i="6" s="1"/>
  <c r="P1523" i="6"/>
  <c r="G1523" i="6" s="1"/>
  <c r="P1524" i="6"/>
  <c r="G1524" i="6" s="1"/>
  <c r="P1525" i="6"/>
  <c r="G1525" i="6" s="1"/>
  <c r="P1526" i="6"/>
  <c r="G1526" i="6" s="1"/>
  <c r="P1527" i="6"/>
  <c r="G1527" i="6" s="1"/>
  <c r="P1528" i="6"/>
  <c r="G1528" i="6" s="1"/>
  <c r="P1529" i="6"/>
  <c r="G1529" i="6" s="1"/>
  <c r="P1530" i="6"/>
  <c r="G1530" i="6" s="1"/>
  <c r="P1531" i="6"/>
  <c r="G1531" i="6" s="1"/>
  <c r="P1532" i="6"/>
  <c r="G1532" i="6" s="1"/>
  <c r="P1533" i="6"/>
  <c r="G1533" i="6" s="1"/>
  <c r="P1534" i="6"/>
  <c r="G1534" i="6" s="1"/>
  <c r="P1535" i="6"/>
  <c r="G1535" i="6" s="1"/>
  <c r="P1536" i="6"/>
  <c r="G1536" i="6" s="1"/>
  <c r="P1537" i="6"/>
  <c r="G1537" i="6" s="1"/>
  <c r="P1538" i="6"/>
  <c r="G1538" i="6" s="1"/>
  <c r="P1539" i="6"/>
  <c r="G1539" i="6" s="1"/>
  <c r="P1540" i="6"/>
  <c r="G1540" i="6" s="1"/>
  <c r="P1541" i="6"/>
  <c r="G1541" i="6" s="1"/>
  <c r="P1542" i="6"/>
  <c r="G1542" i="6" s="1"/>
  <c r="P1543" i="6"/>
  <c r="G1543" i="6" s="1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E22" i="6" s="1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E46" i="6" s="1"/>
  <c r="O47" i="6"/>
  <c r="O48" i="6"/>
  <c r="O49" i="6"/>
  <c r="O50" i="6"/>
  <c r="O51" i="6"/>
  <c r="O52" i="6"/>
  <c r="O53" i="6"/>
  <c r="O54" i="6"/>
  <c r="E54" i="6" s="1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D157" i="6" s="1"/>
  <c r="O158" i="6"/>
  <c r="O159" i="6"/>
  <c r="O160" i="6"/>
  <c r="O161" i="6"/>
  <c r="O162" i="6"/>
  <c r="O163" i="6"/>
  <c r="O164" i="6"/>
  <c r="O165" i="6"/>
  <c r="O166" i="6"/>
  <c r="E166" i="6" s="1"/>
  <c r="O167" i="6"/>
  <c r="O168" i="6"/>
  <c r="O169" i="6"/>
  <c r="O170" i="6"/>
  <c r="O171" i="6"/>
  <c r="O172" i="6"/>
  <c r="O173" i="6"/>
  <c r="O174" i="6"/>
  <c r="E174" i="6" s="1"/>
  <c r="O175" i="6"/>
  <c r="O176" i="6"/>
  <c r="O177" i="6"/>
  <c r="O178" i="6"/>
  <c r="O179" i="6"/>
  <c r="O180" i="6"/>
  <c r="O181" i="6"/>
  <c r="O182" i="6"/>
  <c r="E182" i="6" s="1"/>
  <c r="O183" i="6"/>
  <c r="O184" i="6"/>
  <c r="O185" i="6"/>
  <c r="O186" i="6"/>
  <c r="O187" i="6"/>
  <c r="O188" i="6"/>
  <c r="E188" i="6" s="1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E206" i="6" s="1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E230" i="6" s="1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E254" i="6" s="1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E300" i="6" s="1"/>
  <c r="O301" i="6"/>
  <c r="O302" i="6"/>
  <c r="E302" i="6" s="1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E326" i="6" s="1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E350" i="6" s="1"/>
  <c r="O351" i="6"/>
  <c r="O352" i="6"/>
  <c r="O353" i="6"/>
  <c r="O354" i="6"/>
  <c r="O355" i="6"/>
  <c r="O356" i="6"/>
  <c r="O357" i="6"/>
  <c r="O358" i="6"/>
  <c r="E358" i="6" s="1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E382" i="6" s="1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E398" i="6" s="1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E438" i="6" s="1"/>
  <c r="O439" i="6"/>
  <c r="O440" i="6"/>
  <c r="O441" i="6"/>
  <c r="O442" i="6"/>
  <c r="D442" i="6" s="1"/>
  <c r="O443" i="6"/>
  <c r="O444" i="6"/>
  <c r="O445" i="6"/>
  <c r="D445" i="6" s="1"/>
  <c r="O446" i="6"/>
  <c r="D446" i="6" s="1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E524" i="6" s="1"/>
  <c r="O525" i="6"/>
  <c r="O526" i="6"/>
  <c r="E526" i="6" s="1"/>
  <c r="O527" i="6"/>
  <c r="O528" i="6"/>
  <c r="O529" i="6"/>
  <c r="O530" i="6"/>
  <c r="O531" i="6"/>
  <c r="O532" i="6"/>
  <c r="O533" i="6"/>
  <c r="O534" i="6"/>
  <c r="E534" i="6" s="1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E566" i="6" s="1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E614" i="6" s="1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D653" i="6" s="1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E702" i="6" s="1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D856" i="6" s="1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E1096" i="6" s="1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D1142" i="6" s="1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G3" i="6"/>
  <c r="G7" i="6"/>
  <c r="G8" i="6"/>
  <c r="G10" i="6"/>
  <c r="G12" i="6"/>
  <c r="G13" i="6"/>
  <c r="G14" i="6"/>
  <c r="G15" i="6"/>
  <c r="G16" i="6"/>
  <c r="G18" i="6"/>
  <c r="G19" i="6"/>
  <c r="G27" i="6"/>
  <c r="G30" i="6"/>
  <c r="G46" i="6"/>
  <c r="G49" i="6"/>
  <c r="G54" i="6"/>
  <c r="G56" i="6"/>
  <c r="G57" i="6"/>
  <c r="G58" i="6"/>
  <c r="G60" i="6"/>
  <c r="G65" i="6"/>
  <c r="G66" i="6"/>
  <c r="G67" i="6"/>
  <c r="G68" i="6"/>
  <c r="G69" i="6"/>
  <c r="G70" i="6"/>
  <c r="G71" i="6"/>
  <c r="G72" i="6"/>
  <c r="G73" i="6"/>
  <c r="G76" i="6"/>
  <c r="G77" i="6"/>
  <c r="G78" i="6"/>
  <c r="G81" i="6"/>
  <c r="G82" i="6"/>
  <c r="G83" i="6"/>
  <c r="G84" i="6"/>
  <c r="G86" i="6"/>
  <c r="G88" i="6"/>
  <c r="G93" i="6"/>
  <c r="G95" i="6"/>
  <c r="G97" i="6"/>
  <c r="G99" i="6"/>
  <c r="G101" i="6"/>
  <c r="G102" i="6"/>
  <c r="G105" i="6"/>
  <c r="G106" i="6"/>
  <c r="G107" i="6"/>
  <c r="G108" i="6"/>
  <c r="G109" i="6"/>
  <c r="G110" i="6"/>
  <c r="G111" i="6"/>
  <c r="G112" i="6"/>
  <c r="G114" i="6"/>
  <c r="G115" i="6"/>
  <c r="G117" i="6"/>
  <c r="G118" i="6"/>
  <c r="G122" i="6"/>
  <c r="G124" i="6"/>
  <c r="G125" i="6"/>
  <c r="G128" i="6"/>
  <c r="G129" i="6"/>
  <c r="G130" i="6"/>
  <c r="G131" i="6"/>
  <c r="G132" i="6"/>
  <c r="G134" i="6"/>
  <c r="G146" i="6"/>
  <c r="G147" i="6"/>
  <c r="G148" i="6"/>
  <c r="G149" i="6"/>
  <c r="G150" i="6"/>
  <c r="G159" i="6"/>
  <c r="G160" i="6"/>
  <c r="G166" i="6"/>
  <c r="G167" i="6"/>
  <c r="G168" i="6"/>
  <c r="G169" i="6"/>
  <c r="G170" i="6"/>
  <c r="G172" i="6"/>
  <c r="G173" i="6"/>
  <c r="G174" i="6"/>
  <c r="G175" i="6"/>
  <c r="G176" i="6"/>
  <c r="G177" i="6"/>
  <c r="G178" i="6"/>
  <c r="G179" i="6"/>
  <c r="G180" i="6"/>
  <c r="G181" i="6"/>
  <c r="G190" i="6"/>
  <c r="G191" i="6"/>
  <c r="G192" i="6"/>
  <c r="G193" i="6"/>
  <c r="G194" i="6"/>
  <c r="G195" i="6"/>
  <c r="G198" i="6"/>
  <c r="G200" i="6"/>
  <c r="G202" i="6"/>
  <c r="G203" i="6"/>
  <c r="G204" i="6"/>
  <c r="G206" i="6"/>
  <c r="G207" i="6"/>
  <c r="G208" i="6"/>
  <c r="G210" i="6"/>
  <c r="G215" i="6"/>
  <c r="G216" i="6"/>
  <c r="G218" i="6"/>
  <c r="G219" i="6"/>
  <c r="G222" i="6"/>
  <c r="G223" i="6"/>
  <c r="G224" i="6"/>
  <c r="G225" i="6"/>
  <c r="G226" i="6"/>
  <c r="G228" i="6"/>
  <c r="G229" i="6"/>
  <c r="G230" i="6"/>
  <c r="G237" i="6"/>
  <c r="G238" i="6"/>
  <c r="G239" i="6"/>
  <c r="G240" i="6"/>
  <c r="G241" i="6"/>
  <c r="G242" i="6"/>
  <c r="G243" i="6"/>
  <c r="G246" i="6"/>
  <c r="G247" i="6"/>
  <c r="G248" i="6"/>
  <c r="G254" i="6"/>
  <c r="G259" i="6"/>
  <c r="G274" i="6"/>
  <c r="G275" i="6"/>
  <c r="G281" i="6"/>
  <c r="G290" i="6"/>
  <c r="G291" i="6"/>
  <c r="G295" i="6"/>
  <c r="G296" i="6"/>
  <c r="G297" i="6"/>
  <c r="G298" i="6"/>
  <c r="G302" i="6"/>
  <c r="G307" i="6"/>
  <c r="G308" i="6"/>
  <c r="G311" i="6"/>
  <c r="G315" i="6"/>
  <c r="G318" i="6"/>
  <c r="G320" i="6"/>
  <c r="G321" i="6"/>
  <c r="G322" i="6"/>
  <c r="G330" i="6"/>
  <c r="G331" i="6"/>
  <c r="G332" i="6"/>
  <c r="G335" i="6"/>
  <c r="G337" i="6"/>
  <c r="G338" i="6"/>
  <c r="G343" i="6"/>
  <c r="G344" i="6"/>
  <c r="G345" i="6"/>
  <c r="G346" i="6"/>
  <c r="G351" i="6"/>
  <c r="G353" i="6"/>
  <c r="G354" i="6"/>
  <c r="G355" i="6"/>
  <c r="G358" i="6"/>
  <c r="G361" i="6"/>
  <c r="G363" i="6"/>
  <c r="G364" i="6"/>
  <c r="G366" i="6"/>
  <c r="G373" i="6"/>
  <c r="G374" i="6"/>
  <c r="G375" i="6"/>
  <c r="G376" i="6"/>
  <c r="G382" i="6"/>
  <c r="G383" i="6"/>
  <c r="G384" i="6"/>
  <c r="G385" i="6"/>
  <c r="G386" i="6"/>
  <c r="G388" i="6"/>
  <c r="G391" i="6"/>
  <c r="G392" i="6"/>
  <c r="G393" i="6"/>
  <c r="G394" i="6"/>
  <c r="G395" i="6"/>
  <c r="G396" i="6"/>
  <c r="G401" i="6"/>
  <c r="G402" i="6"/>
  <c r="G403" i="6"/>
  <c r="G404" i="6"/>
  <c r="G416" i="6"/>
  <c r="G417" i="6"/>
  <c r="G418" i="6"/>
  <c r="G419" i="6"/>
  <c r="G422" i="6"/>
  <c r="G426" i="6"/>
  <c r="G427" i="6"/>
  <c r="G429" i="6"/>
  <c r="G433" i="6"/>
  <c r="G434" i="6"/>
  <c r="G441" i="6"/>
  <c r="G442" i="6"/>
  <c r="G443" i="6"/>
  <c r="G444" i="6"/>
  <c r="G445" i="6"/>
  <c r="G446" i="6"/>
  <c r="G447" i="6"/>
  <c r="G448" i="6"/>
  <c r="G449" i="6"/>
  <c r="G450" i="6"/>
  <c r="G451" i="6"/>
  <c r="G454" i="6"/>
  <c r="G462" i="6"/>
  <c r="G475" i="6"/>
  <c r="G476" i="6"/>
  <c r="G477" i="6"/>
  <c r="G479" i="6"/>
  <c r="G480" i="6"/>
  <c r="G485" i="6"/>
  <c r="G488" i="6"/>
  <c r="G489" i="6"/>
  <c r="G491" i="6"/>
  <c r="G492" i="6"/>
  <c r="G494" i="6"/>
  <c r="G495" i="6"/>
  <c r="G496" i="6"/>
  <c r="G497" i="6"/>
  <c r="G498" i="6"/>
  <c r="G499" i="6"/>
  <c r="G500" i="6"/>
  <c r="G501" i="6"/>
  <c r="G503" i="6"/>
  <c r="G504" i="6"/>
  <c r="G512" i="6"/>
  <c r="G513" i="6"/>
  <c r="G514" i="6"/>
  <c r="G515" i="6"/>
  <c r="G516" i="6"/>
  <c r="G517" i="6"/>
  <c r="G518" i="6"/>
  <c r="G520" i="6"/>
  <c r="G529" i="6"/>
  <c r="G533" i="6"/>
  <c r="G534" i="6"/>
  <c r="G538" i="6"/>
  <c r="G539" i="6"/>
  <c r="G540" i="6"/>
  <c r="G541" i="6"/>
  <c r="G542" i="6"/>
  <c r="G544" i="6"/>
  <c r="G545" i="6"/>
  <c r="G550" i="6"/>
  <c r="G552" i="6"/>
  <c r="G553" i="6"/>
  <c r="G554" i="6"/>
  <c r="G557" i="6"/>
  <c r="G566" i="6"/>
  <c r="G568" i="6"/>
  <c r="G569" i="6"/>
  <c r="G570" i="6"/>
  <c r="G571" i="6"/>
  <c r="G573" i="6"/>
  <c r="G577" i="6"/>
  <c r="G579" i="6"/>
  <c r="G586" i="6"/>
  <c r="G587" i="6"/>
  <c r="G590" i="6"/>
  <c r="G591" i="6"/>
  <c r="G592" i="6"/>
  <c r="G594" i="6"/>
  <c r="G596" i="6"/>
  <c r="G598" i="6"/>
  <c r="G600" i="6"/>
  <c r="G602" i="6"/>
  <c r="G603" i="6"/>
  <c r="G606" i="6"/>
  <c r="G608" i="6"/>
  <c r="G609" i="6"/>
  <c r="G611" i="6"/>
  <c r="G614" i="6"/>
  <c r="G618" i="6"/>
  <c r="G624" i="6"/>
  <c r="G625" i="6"/>
  <c r="G635" i="6"/>
  <c r="G641" i="6"/>
  <c r="G647" i="6"/>
  <c r="G651" i="6"/>
  <c r="G652" i="6"/>
  <c r="G655" i="6"/>
  <c r="G657" i="6"/>
  <c r="G661" i="6"/>
  <c r="G662" i="6"/>
  <c r="G665" i="6"/>
  <c r="G666" i="6"/>
  <c r="G668" i="6"/>
  <c r="G669" i="6"/>
  <c r="G670" i="6"/>
  <c r="G675" i="6"/>
  <c r="G677" i="6"/>
  <c r="G683" i="6"/>
  <c r="G686" i="6"/>
  <c r="G687" i="6"/>
  <c r="G688" i="6"/>
  <c r="G691" i="6"/>
  <c r="G693" i="6"/>
  <c r="G694" i="6"/>
  <c r="G695" i="6"/>
  <c r="G696" i="6"/>
  <c r="G697" i="6"/>
  <c r="G699" i="6"/>
  <c r="G702" i="6"/>
  <c r="G703" i="6"/>
  <c r="G705" i="6"/>
  <c r="G714" i="6"/>
  <c r="G717" i="6"/>
  <c r="G718" i="6"/>
  <c r="G730" i="6"/>
  <c r="G731" i="6"/>
  <c r="G734" i="6"/>
  <c r="G739" i="6"/>
  <c r="G743" i="6"/>
  <c r="G744" i="6"/>
  <c r="G746" i="6"/>
  <c r="G752" i="6"/>
  <c r="G753" i="6"/>
  <c r="G754" i="6"/>
  <c r="G755" i="6"/>
  <c r="G757" i="6"/>
  <c r="G758" i="6"/>
  <c r="G759" i="6"/>
  <c r="G761" i="6"/>
  <c r="G762" i="6"/>
  <c r="G764" i="6"/>
  <c r="G765" i="6"/>
  <c r="G771" i="6"/>
  <c r="G774" i="6"/>
  <c r="G780" i="6"/>
  <c r="G782" i="6"/>
  <c r="G791" i="6"/>
  <c r="G793" i="6"/>
  <c r="G794" i="6"/>
  <c r="G798" i="6"/>
  <c r="G800" i="6"/>
  <c r="G801" i="6"/>
  <c r="G802" i="6"/>
  <c r="G804" i="6"/>
  <c r="G806" i="6"/>
  <c r="G808" i="6"/>
  <c r="G809" i="6"/>
  <c r="G820" i="6"/>
  <c r="G822" i="6"/>
  <c r="G823" i="6"/>
  <c r="G825" i="6"/>
  <c r="G826" i="6"/>
  <c r="G831" i="6"/>
  <c r="G834" i="6"/>
  <c r="G836" i="6"/>
  <c r="G841" i="6"/>
  <c r="G843" i="6"/>
  <c r="G845" i="6"/>
  <c r="G846" i="6"/>
  <c r="G853" i="6"/>
  <c r="G856" i="6"/>
  <c r="G860" i="6"/>
  <c r="G861" i="6"/>
  <c r="G864" i="6"/>
  <c r="G865" i="6"/>
  <c r="G867" i="6"/>
  <c r="G869" i="6"/>
  <c r="G874" i="6"/>
  <c r="G881" i="6"/>
  <c r="G883" i="6"/>
  <c r="G884" i="6"/>
  <c r="G885" i="6"/>
  <c r="G886" i="6"/>
  <c r="G887" i="6"/>
  <c r="G889" i="6"/>
  <c r="G894" i="6"/>
  <c r="G896" i="6"/>
  <c r="G900" i="6"/>
  <c r="G901" i="6"/>
  <c r="G902" i="6"/>
  <c r="G907" i="6"/>
  <c r="G908" i="6"/>
  <c r="G910" i="6"/>
  <c r="G911" i="6"/>
  <c r="G913" i="6"/>
  <c r="G914" i="6"/>
  <c r="G915" i="6"/>
  <c r="G916" i="6"/>
  <c r="G918" i="6"/>
  <c r="G923" i="6"/>
  <c r="G925" i="6"/>
  <c r="G926" i="6"/>
  <c r="G936" i="6"/>
  <c r="G937" i="6"/>
  <c r="G938" i="6"/>
  <c r="G940" i="6"/>
  <c r="G945" i="6"/>
  <c r="G946" i="6"/>
  <c r="G963" i="6"/>
  <c r="G964" i="6"/>
  <c r="G967" i="6"/>
  <c r="G972" i="6"/>
  <c r="G979" i="6"/>
  <c r="G986" i="6"/>
  <c r="G998" i="6"/>
  <c r="G1002" i="6"/>
  <c r="G1024" i="6"/>
  <c r="G1025" i="6"/>
  <c r="G1026" i="6"/>
  <c r="G1029" i="6"/>
  <c r="G1030" i="6"/>
  <c r="G1031" i="6"/>
  <c r="G1034" i="6"/>
  <c r="G1038" i="6"/>
  <c r="G1039" i="6"/>
  <c r="G1058" i="6"/>
  <c r="G1070" i="6"/>
  <c r="G1083" i="6"/>
  <c r="G1086" i="6"/>
  <c r="G1134" i="6"/>
  <c r="G1136" i="6"/>
  <c r="G1138" i="6"/>
  <c r="G1142" i="6"/>
  <c r="G1149" i="6"/>
  <c r="G1154" i="6"/>
  <c r="G1156" i="6"/>
  <c r="G1160" i="6"/>
  <c r="G1162" i="6"/>
  <c r="G1163" i="6"/>
  <c r="G1171" i="6"/>
  <c r="G1182" i="6"/>
  <c r="G1189" i="6"/>
  <c r="G1190" i="6"/>
  <c r="G1200" i="6"/>
  <c r="G1202" i="6"/>
  <c r="G1203" i="6"/>
  <c r="G1205" i="6"/>
  <c r="G1207" i="6"/>
  <c r="G1210" i="6"/>
  <c r="G1231" i="6"/>
  <c r="G1236" i="6"/>
  <c r="G1239" i="6"/>
  <c r="G1244" i="6"/>
  <c r="G1245" i="6"/>
  <c r="G1260" i="6"/>
  <c r="G1267" i="6"/>
  <c r="G1268" i="6"/>
  <c r="G1271" i="6"/>
  <c r="G1273" i="6"/>
  <c r="G1274" i="6"/>
  <c r="G1275" i="6"/>
  <c r="G1279" i="6"/>
  <c r="G1280" i="6"/>
  <c r="G1283" i="6"/>
  <c r="G1288" i="6"/>
  <c r="G1300" i="6"/>
  <c r="G1301" i="6"/>
  <c r="G1304" i="6"/>
  <c r="G1308" i="6"/>
  <c r="G1324" i="6"/>
  <c r="G1325" i="6"/>
  <c r="G1330" i="6"/>
  <c r="G1344" i="6"/>
  <c r="G1348" i="6"/>
  <c r="G1351" i="6"/>
  <c r="G1352" i="6"/>
  <c r="G1374" i="6"/>
  <c r="G1392" i="6"/>
  <c r="G1396" i="6"/>
  <c r="G1444" i="6"/>
  <c r="G1445" i="6"/>
  <c r="G1448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E62" i="6"/>
  <c r="E126" i="6"/>
  <c r="E158" i="6"/>
  <c r="E238" i="6"/>
  <c r="E246" i="6"/>
  <c r="E286" i="6"/>
  <c r="E422" i="6"/>
  <c r="E430" i="6"/>
  <c r="E436" i="6"/>
  <c r="E630" i="6"/>
  <c r="P2" i="6"/>
  <c r="O2" i="6"/>
  <c r="F2" i="6"/>
  <c r="E1225" i="6" l="1"/>
  <c r="E1536" i="6"/>
  <c r="E1528" i="6"/>
  <c r="E1520" i="6"/>
  <c r="E1512" i="6"/>
  <c r="E1504" i="6"/>
  <c r="E1496" i="6"/>
  <c r="E1488" i="6"/>
  <c r="E1480" i="6"/>
  <c r="E1464" i="6"/>
  <c r="E1456" i="6"/>
  <c r="E1448" i="6"/>
  <c r="E1432" i="6"/>
  <c r="E1424" i="6"/>
  <c r="E1416" i="6"/>
  <c r="E1408" i="6"/>
  <c r="E1400" i="6"/>
  <c r="E1392" i="6"/>
  <c r="E1384" i="6"/>
  <c r="E1376" i="6"/>
  <c r="E1368" i="6"/>
  <c r="E1360" i="6"/>
  <c r="E1352" i="6"/>
  <c r="E1344" i="6"/>
  <c r="E1336" i="6"/>
  <c r="E1328" i="6"/>
  <c r="E1320" i="6"/>
  <c r="E1312" i="6"/>
  <c r="E1304" i="6"/>
  <c r="E1296" i="6"/>
  <c r="E1288" i="6"/>
  <c r="E1280" i="6"/>
  <c r="E1264" i="6"/>
  <c r="E1256" i="6"/>
  <c r="E1248" i="6"/>
  <c r="E1232" i="6"/>
  <c r="E1224" i="6"/>
  <c r="E1216" i="6"/>
  <c r="E1208" i="6"/>
  <c r="E1200" i="6"/>
  <c r="E1192" i="6"/>
  <c r="E1184" i="6"/>
  <c r="E1176" i="6"/>
  <c r="E1168" i="6"/>
  <c r="E1160" i="6"/>
  <c r="E1152" i="6"/>
  <c r="E1144" i="6"/>
  <c r="D1144" i="6"/>
  <c r="E1136" i="6"/>
  <c r="E1128" i="6"/>
  <c r="E1120" i="6"/>
  <c r="E1112" i="6"/>
  <c r="E1104" i="6"/>
  <c r="E1088" i="6"/>
  <c r="E1080" i="6"/>
  <c r="E1072" i="6"/>
  <c r="E1064" i="6"/>
  <c r="E1056" i="6"/>
  <c r="E1048" i="6"/>
  <c r="E1040" i="6"/>
  <c r="E1032" i="6"/>
  <c r="E1024" i="6"/>
  <c r="E1016" i="6"/>
  <c r="E1008" i="6"/>
  <c r="E1000" i="6"/>
  <c r="E992" i="6"/>
  <c r="E984" i="6"/>
  <c r="E976" i="6"/>
  <c r="E792" i="6"/>
  <c r="E776" i="6"/>
  <c r="E768" i="6"/>
  <c r="E760" i="6"/>
  <c r="E744" i="6"/>
  <c r="E736" i="6"/>
  <c r="E728" i="6"/>
  <c r="E712" i="6"/>
  <c r="E704" i="6"/>
  <c r="E696" i="6"/>
  <c r="E688" i="6"/>
  <c r="E680" i="6"/>
  <c r="E672" i="6"/>
  <c r="E664" i="6"/>
  <c r="E656" i="6"/>
  <c r="E648" i="6"/>
  <c r="E640" i="6"/>
  <c r="E632" i="6"/>
  <c r="E624" i="6"/>
  <c r="D624" i="6"/>
  <c r="E616" i="6"/>
  <c r="E608" i="6"/>
  <c r="E600" i="6"/>
  <c r="E592" i="6"/>
  <c r="E584" i="6"/>
  <c r="E576" i="6"/>
  <c r="E568" i="6"/>
  <c r="E560" i="6"/>
  <c r="E552" i="6"/>
  <c r="E544" i="6"/>
  <c r="E536" i="6"/>
  <c r="E528" i="6"/>
  <c r="E520" i="6"/>
  <c r="E512" i="6"/>
  <c r="E504" i="6"/>
  <c r="E496" i="6"/>
  <c r="E488" i="6"/>
  <c r="E480" i="6"/>
  <c r="E472" i="6"/>
  <c r="E464" i="6"/>
  <c r="E456" i="6"/>
  <c r="E448" i="6"/>
  <c r="E440" i="6"/>
  <c r="E432" i="6"/>
  <c r="E424" i="6"/>
  <c r="E416" i="6"/>
  <c r="E408" i="6"/>
  <c r="E400" i="6"/>
  <c r="E392" i="6"/>
  <c r="E384" i="6"/>
  <c r="E376" i="6"/>
  <c r="E368" i="6"/>
  <c r="E360" i="6"/>
  <c r="E352" i="6"/>
  <c r="E344" i="6"/>
  <c r="E336" i="6"/>
  <c r="E328" i="6"/>
  <c r="E320" i="6"/>
  <c r="E312" i="6"/>
  <c r="E304" i="6"/>
  <c r="E296" i="6"/>
  <c r="E288" i="6"/>
  <c r="E280" i="6"/>
  <c r="E272" i="6"/>
  <c r="E264" i="6"/>
  <c r="E256" i="6"/>
  <c r="E248" i="6"/>
  <c r="E240" i="6"/>
  <c r="E232" i="6"/>
  <c r="E224" i="6"/>
  <c r="E216" i="6"/>
  <c r="E208" i="6"/>
  <c r="E200" i="6"/>
  <c r="E192" i="6"/>
  <c r="E184" i="6"/>
  <c r="E176" i="6"/>
  <c r="E168" i="6"/>
  <c r="E160" i="6"/>
  <c r="E152" i="6"/>
  <c r="E144" i="6"/>
  <c r="E136" i="6"/>
  <c r="E128" i="6"/>
  <c r="E120" i="6"/>
  <c r="E112" i="6"/>
  <c r="E104" i="6"/>
  <c r="E96" i="6"/>
  <c r="E88" i="6"/>
  <c r="E80" i="6"/>
  <c r="E72" i="6"/>
  <c r="E64" i="6"/>
  <c r="E56" i="6"/>
  <c r="E48" i="6"/>
  <c r="E40" i="6"/>
  <c r="E32" i="6"/>
  <c r="E24" i="6"/>
  <c r="E16" i="6"/>
  <c r="E8" i="6"/>
  <c r="E1498" i="6"/>
  <c r="E1490" i="6"/>
  <c r="E1434" i="6"/>
  <c r="E1410" i="6"/>
  <c r="E1402" i="6"/>
  <c r="E1202" i="6"/>
  <c r="E1194" i="6"/>
  <c r="E1186" i="6"/>
  <c r="E1170" i="6"/>
  <c r="E1162" i="6"/>
  <c r="E1146" i="6"/>
  <c r="E1130" i="6"/>
  <c r="E1122" i="6"/>
  <c r="E1106" i="6"/>
  <c r="E1098" i="6"/>
  <c r="E1090" i="6"/>
  <c r="E1074" i="6"/>
  <c r="E1066" i="6"/>
  <c r="E1058" i="6"/>
  <c r="E802" i="6"/>
  <c r="E1215" i="6"/>
  <c r="E1207" i="6"/>
  <c r="E1199" i="6"/>
  <c r="E1191" i="6"/>
  <c r="E1183" i="6"/>
  <c r="E1175" i="6"/>
  <c r="E1167" i="6"/>
  <c r="E1159" i="6"/>
  <c r="E1151" i="6"/>
  <c r="E1143" i="6"/>
  <c r="D1143" i="6"/>
  <c r="E1135" i="6"/>
  <c r="E1127" i="6"/>
  <c r="E1119" i="6"/>
  <c r="E1111" i="6"/>
  <c r="E1103" i="6"/>
  <c r="E1095" i="6"/>
  <c r="E1087" i="6"/>
  <c r="E1079" i="6"/>
  <c r="E1071" i="6"/>
  <c r="E1063" i="6"/>
  <c r="E1055" i="6"/>
  <c r="E1047" i="6"/>
  <c r="E1039" i="6"/>
  <c r="E1031" i="6"/>
  <c r="E1023" i="6"/>
  <c r="E1015" i="6"/>
  <c r="E1007" i="6"/>
  <c r="E999" i="6"/>
  <c r="E991" i="6"/>
  <c r="E975" i="6"/>
  <c r="E967" i="6"/>
  <c r="E959" i="6"/>
  <c r="E943" i="6"/>
  <c r="E935" i="6"/>
  <c r="E927" i="6"/>
  <c r="E911" i="6"/>
  <c r="E903" i="6"/>
  <c r="E895" i="6"/>
  <c r="E887" i="6"/>
  <c r="E879" i="6"/>
  <c r="E871" i="6"/>
  <c r="E863" i="6"/>
  <c r="E855" i="6"/>
  <c r="D855" i="6"/>
  <c r="E847" i="6"/>
  <c r="E839" i="6"/>
  <c r="E831" i="6"/>
  <c r="E823" i="6"/>
  <c r="E815" i="6"/>
  <c r="E807" i="6"/>
  <c r="E799" i="6"/>
  <c r="E791" i="6"/>
  <c r="E783" i="6"/>
  <c r="E775" i="6"/>
  <c r="E767" i="6"/>
  <c r="E759" i="6"/>
  <c r="E751" i="6"/>
  <c r="E743" i="6"/>
  <c r="D743" i="6"/>
  <c r="E735" i="6"/>
  <c r="E727" i="6"/>
  <c r="E719" i="6"/>
  <c r="E711" i="6"/>
  <c r="E703" i="6"/>
  <c r="E695" i="6"/>
  <c r="E687" i="6"/>
  <c r="E679" i="6"/>
  <c r="E671" i="6"/>
  <c r="E663" i="6"/>
  <c r="E655" i="6"/>
  <c r="D655" i="6"/>
  <c r="E647" i="6"/>
  <c r="E639" i="6"/>
  <c r="E631" i="6"/>
  <c r="E623" i="6"/>
  <c r="E615" i="6"/>
  <c r="E607" i="6"/>
  <c r="E599" i="6"/>
  <c r="E591" i="6"/>
  <c r="E583" i="6"/>
  <c r="E567" i="6"/>
  <c r="E559" i="6"/>
  <c r="E551" i="6"/>
  <c r="E543" i="6"/>
  <c r="E535" i="6"/>
  <c r="E527" i="6"/>
  <c r="E519" i="6"/>
  <c r="E511" i="6"/>
  <c r="E503" i="6"/>
  <c r="E495" i="6"/>
  <c r="E487" i="6"/>
  <c r="E479" i="6"/>
  <c r="E471" i="6"/>
  <c r="E463" i="6"/>
  <c r="E455" i="6"/>
  <c r="E447" i="6"/>
  <c r="E439" i="6"/>
  <c r="E431" i="6"/>
  <c r="E423" i="6"/>
  <c r="E415" i="6"/>
  <c r="E407" i="6"/>
  <c r="E399" i="6"/>
  <c r="E383" i="6"/>
  <c r="E375" i="6"/>
  <c r="E359" i="6"/>
  <c r="E351" i="6"/>
  <c r="E343" i="6"/>
  <c r="E335" i="6"/>
  <c r="E327" i="6"/>
  <c r="E319" i="6"/>
  <c r="E311" i="6"/>
  <c r="E303" i="6"/>
  <c r="E295" i="6"/>
  <c r="E279" i="6"/>
  <c r="E271" i="6"/>
  <c r="E263" i="6"/>
  <c r="E247" i="6"/>
  <c r="E239" i="6"/>
  <c r="E231" i="6"/>
  <c r="E215" i="6"/>
  <c r="E207" i="6"/>
  <c r="E199" i="6"/>
  <c r="E183" i="6"/>
  <c r="E175" i="6"/>
  <c r="E167" i="6"/>
  <c r="E151" i="6"/>
  <c r="E143" i="6"/>
  <c r="E135" i="6"/>
  <c r="E119" i="6"/>
  <c r="E111" i="6"/>
  <c r="E103" i="6"/>
  <c r="E95" i="6"/>
  <c r="E87" i="6"/>
  <c r="E79" i="6"/>
  <c r="E71" i="6"/>
  <c r="E63" i="6"/>
  <c r="E55" i="6"/>
  <c r="E39" i="6"/>
  <c r="E31" i="6"/>
  <c r="E15" i="6"/>
  <c r="E1466" i="6"/>
  <c r="E1542" i="6"/>
  <c r="E1534" i="6"/>
  <c r="E1526" i="6"/>
  <c r="E1518" i="6"/>
  <c r="E1510" i="6"/>
  <c r="E1502" i="6"/>
  <c r="D1502" i="6"/>
  <c r="E1494" i="6"/>
  <c r="E1486" i="6"/>
  <c r="E1478" i="6"/>
  <c r="E1470" i="6"/>
  <c r="E1462" i="6"/>
  <c r="E1454" i="6"/>
  <c r="E1446" i="6"/>
  <c r="E1438" i="6"/>
  <c r="E1430" i="6"/>
  <c r="E1422" i="6"/>
  <c r="E1414" i="6"/>
  <c r="E1406" i="6"/>
  <c r="E1398" i="6"/>
  <c r="E1390" i="6"/>
  <c r="E1382" i="6"/>
  <c r="E1374" i="6"/>
  <c r="E1366" i="6"/>
  <c r="E1358" i="6"/>
  <c r="E1350" i="6"/>
  <c r="E1342" i="6"/>
  <c r="E1334" i="6"/>
  <c r="E1326" i="6"/>
  <c r="E1318" i="6"/>
  <c r="E1310" i="6"/>
  <c r="E1302" i="6"/>
  <c r="E1294" i="6"/>
  <c r="E1286" i="6"/>
  <c r="E1278" i="6"/>
  <c r="E1270" i="6"/>
  <c r="E1262" i="6"/>
  <c r="E1254" i="6"/>
  <c r="E1246" i="6"/>
  <c r="E1238" i="6"/>
  <c r="E1230" i="6"/>
  <c r="E1222" i="6"/>
  <c r="E982" i="6"/>
  <c r="E974" i="6"/>
  <c r="E966" i="6"/>
  <c r="E958" i="6"/>
  <c r="E950" i="6"/>
  <c r="E942" i="6"/>
  <c r="E934" i="6"/>
  <c r="E926" i="6"/>
  <c r="E918" i="6"/>
  <c r="E910" i="6"/>
  <c r="E902" i="6"/>
  <c r="E894" i="6"/>
  <c r="E886" i="6"/>
  <c r="E878" i="6"/>
  <c r="E870" i="6"/>
  <c r="E862" i="6"/>
  <c r="E854" i="6"/>
  <c r="E846" i="6"/>
  <c r="E838" i="6"/>
  <c r="E830" i="6"/>
  <c r="E822" i="6"/>
  <c r="E814" i="6"/>
  <c r="E806" i="6"/>
  <c r="E798" i="6"/>
  <c r="E790" i="6"/>
  <c r="E782" i="6"/>
  <c r="E774" i="6"/>
  <c r="E766" i="6"/>
  <c r="E758" i="6"/>
  <c r="E750" i="6"/>
  <c r="E742" i="6"/>
  <c r="E734" i="6"/>
  <c r="E726" i="6"/>
  <c r="E718" i="6"/>
  <c r="E710" i="6"/>
  <c r="E694" i="6"/>
  <c r="E686" i="6"/>
  <c r="E670" i="6"/>
  <c r="E662" i="6"/>
  <c r="E654" i="6"/>
  <c r="D654" i="6"/>
  <c r="E646" i="6"/>
  <c r="E638" i="6"/>
  <c r="E622" i="6"/>
  <c r="E606" i="6"/>
  <c r="E598" i="6"/>
  <c r="E590" i="6"/>
  <c r="E582" i="6"/>
  <c r="E574" i="6"/>
  <c r="E558" i="6"/>
  <c r="E542" i="6"/>
  <c r="E518" i="6"/>
  <c r="E502" i="6"/>
  <c r="E494" i="6"/>
  <c r="E486" i="6"/>
  <c r="E470" i="6"/>
  <c r="E462" i="6"/>
  <c r="E454" i="6"/>
  <c r="E414" i="6"/>
  <c r="E406" i="6"/>
  <c r="E374" i="6"/>
  <c r="E366" i="6"/>
  <c r="E342" i="6"/>
  <c r="E318" i="6"/>
  <c r="E294" i="6"/>
  <c r="E270" i="6"/>
  <c r="E262" i="6"/>
  <c r="E222" i="6"/>
  <c r="E214" i="6"/>
  <c r="E198" i="6"/>
  <c r="E190" i="6"/>
  <c r="E150" i="6"/>
  <c r="E134" i="6"/>
  <c r="E118" i="6"/>
  <c r="E110" i="6"/>
  <c r="E102" i="6"/>
  <c r="E78" i="6"/>
  <c r="E38" i="6"/>
  <c r="E14" i="6"/>
  <c r="E1541" i="6"/>
  <c r="E1533" i="6"/>
  <c r="E1525" i="6"/>
  <c r="E1517" i="6"/>
  <c r="E1509" i="6"/>
  <c r="E1501" i="6"/>
  <c r="D1501" i="6"/>
  <c r="E1493" i="6"/>
  <c r="E1485" i="6"/>
  <c r="E1477" i="6"/>
  <c r="E1469" i="6"/>
  <c r="E1461" i="6"/>
  <c r="E1453" i="6"/>
  <c r="E1445" i="6"/>
  <c r="E1437" i="6"/>
  <c r="E1429" i="6"/>
  <c r="E1421" i="6"/>
  <c r="E1413" i="6"/>
  <c r="E1405" i="6"/>
  <c r="E1397" i="6"/>
  <c r="E1389" i="6"/>
  <c r="E1381" i="6"/>
  <c r="E1373" i="6"/>
  <c r="E1365" i="6"/>
  <c r="E1357" i="6"/>
  <c r="E1349" i="6"/>
  <c r="E1341" i="6"/>
  <c r="E1333" i="6"/>
  <c r="E1325" i="6"/>
  <c r="E1317" i="6"/>
  <c r="E1309" i="6"/>
  <c r="E1301" i="6"/>
  <c r="E1293" i="6"/>
  <c r="E1285" i="6"/>
  <c r="E1277" i="6"/>
  <c r="E1269" i="6"/>
  <c r="E1261" i="6"/>
  <c r="E1253" i="6"/>
  <c r="E1245" i="6"/>
  <c r="E1237" i="6"/>
  <c r="E1229" i="6"/>
  <c r="E1221" i="6"/>
  <c r="E1213" i="6"/>
  <c r="E1205" i="6"/>
  <c r="E1197" i="6"/>
  <c r="E1189" i="6"/>
  <c r="E1181" i="6"/>
  <c r="E1173" i="6"/>
  <c r="M1173" i="6"/>
  <c r="E1165" i="6"/>
  <c r="E1157" i="6"/>
  <c r="E1149" i="6"/>
  <c r="E1141" i="6"/>
  <c r="E1133" i="6"/>
  <c r="E1125" i="6"/>
  <c r="E1117" i="6"/>
  <c r="E1109" i="6"/>
  <c r="E1077" i="6"/>
  <c r="E1069" i="6"/>
  <c r="E1061" i="6"/>
  <c r="E1045" i="6"/>
  <c r="E1037" i="6"/>
  <c r="E1029" i="6"/>
  <c r="E1021" i="6"/>
  <c r="E1013" i="6"/>
  <c r="E1005" i="6"/>
  <c r="E997" i="6"/>
  <c r="E989" i="6"/>
  <c r="E981" i="6"/>
  <c r="E973" i="6"/>
  <c r="E965" i="6"/>
  <c r="E957" i="6"/>
  <c r="E949" i="6"/>
  <c r="E941" i="6"/>
  <c r="E933" i="6"/>
  <c r="E925" i="6"/>
  <c r="D925" i="6"/>
  <c r="E917" i="6"/>
  <c r="E909" i="6"/>
  <c r="E901" i="6"/>
  <c r="E893" i="6"/>
  <c r="E885" i="6"/>
  <c r="E877" i="6"/>
  <c r="E869" i="6"/>
  <c r="E861" i="6"/>
  <c r="E853" i="6"/>
  <c r="E845" i="6"/>
  <c r="E837" i="6"/>
  <c r="E829" i="6"/>
  <c r="E821" i="6"/>
  <c r="E813" i="6"/>
  <c r="E805" i="6"/>
  <c r="E797" i="6"/>
  <c r="E789" i="6"/>
  <c r="E781" i="6"/>
  <c r="E773" i="6"/>
  <c r="E765" i="6"/>
  <c r="E757" i="6"/>
  <c r="E749" i="6"/>
  <c r="E741" i="6"/>
  <c r="E725" i="6"/>
  <c r="E717" i="6"/>
  <c r="E709" i="6"/>
  <c r="E533" i="6"/>
  <c r="E21" i="6"/>
  <c r="E1101" i="6"/>
  <c r="E1220" i="6"/>
  <c r="E1212" i="6"/>
  <c r="E1204" i="6"/>
  <c r="E1196" i="6"/>
  <c r="E1188" i="6"/>
  <c r="E1180" i="6"/>
  <c r="E1172" i="6"/>
  <c r="E1164" i="6"/>
  <c r="E1156" i="6"/>
  <c r="E1148" i="6"/>
  <c r="E1140" i="6"/>
  <c r="E1132" i="6"/>
  <c r="E1124" i="6"/>
  <c r="E1116" i="6"/>
  <c r="E1108" i="6"/>
  <c r="E1100" i="6"/>
  <c r="E1092" i="6"/>
  <c r="E1084" i="6"/>
  <c r="E1076" i="6"/>
  <c r="E1068" i="6"/>
  <c r="E1060" i="6"/>
  <c r="E1052" i="6"/>
  <c r="E1044" i="6"/>
  <c r="E1036" i="6"/>
  <c r="E1028" i="6"/>
  <c r="E1020" i="6"/>
  <c r="E1012" i="6"/>
  <c r="E1004" i="6"/>
  <c r="E996" i="6"/>
  <c r="E988" i="6"/>
  <c r="E980" i="6"/>
  <c r="E972" i="6"/>
  <c r="E964" i="6"/>
  <c r="E956" i="6"/>
  <c r="E948" i="6"/>
  <c r="E940" i="6"/>
  <c r="E932" i="6"/>
  <c r="E924" i="6"/>
  <c r="E916" i="6"/>
  <c r="E908" i="6"/>
  <c r="E900" i="6"/>
  <c r="E892" i="6"/>
  <c r="E884" i="6"/>
  <c r="E876" i="6"/>
  <c r="E868" i="6"/>
  <c r="E860" i="6"/>
  <c r="E852" i="6"/>
  <c r="E844" i="6"/>
  <c r="E836" i="6"/>
  <c r="E828" i="6"/>
  <c r="E820" i="6"/>
  <c r="E812" i="6"/>
  <c r="E804" i="6"/>
  <c r="E796" i="6"/>
  <c r="E700" i="6"/>
  <c r="E692" i="6"/>
  <c r="E684" i="6"/>
  <c r="E676" i="6"/>
  <c r="E668" i="6"/>
  <c r="E660" i="6"/>
  <c r="E652" i="6"/>
  <c r="D652" i="6"/>
  <c r="E644" i="6"/>
  <c r="E636" i="6"/>
  <c r="E628" i="6"/>
  <c r="E620" i="6"/>
  <c r="E612" i="6"/>
  <c r="E604" i="6"/>
  <c r="E596" i="6"/>
  <c r="E588" i="6"/>
  <c r="E580" i="6"/>
  <c r="E572" i="6"/>
  <c r="E556" i="6"/>
  <c r="E548" i="6"/>
  <c r="E532" i="6"/>
  <c r="E516" i="6"/>
  <c r="E508" i="6"/>
  <c r="E500" i="6"/>
  <c r="E492" i="6"/>
  <c r="E484" i="6"/>
  <c r="E476" i="6"/>
  <c r="E460" i="6"/>
  <c r="E452" i="6"/>
  <c r="E444" i="6"/>
  <c r="E428" i="6"/>
  <c r="E420" i="6"/>
  <c r="E404" i="6"/>
  <c r="E396" i="6"/>
  <c r="E388" i="6"/>
  <c r="E380" i="6"/>
  <c r="E372" i="6"/>
  <c r="E364" i="6"/>
  <c r="E348" i="6"/>
  <c r="E340" i="6"/>
  <c r="E324" i="6"/>
  <c r="E316" i="6"/>
  <c r="E308" i="6"/>
  <c r="E292" i="6"/>
  <c r="E284" i="6"/>
  <c r="E268" i="6"/>
  <c r="E260" i="6"/>
  <c r="E252" i="6"/>
  <c r="E236" i="6"/>
  <c r="E228" i="6"/>
  <c r="E220" i="6"/>
  <c r="E204" i="6"/>
  <c r="E196" i="6"/>
  <c r="E172" i="6"/>
  <c r="E164" i="6"/>
  <c r="E156" i="6"/>
  <c r="E148" i="6"/>
  <c r="E140" i="6"/>
  <c r="E132" i="6"/>
  <c r="E124" i="6"/>
  <c r="E116" i="6"/>
  <c r="E108" i="6"/>
  <c r="E100" i="6"/>
  <c r="E92" i="6"/>
  <c r="E84" i="6"/>
  <c r="E76" i="6"/>
  <c r="E68" i="6"/>
  <c r="E60" i="6"/>
  <c r="E52" i="6"/>
  <c r="E44" i="6"/>
  <c r="E36" i="6"/>
  <c r="E28" i="6"/>
  <c r="E20" i="6"/>
  <c r="E12" i="6"/>
  <c r="E4" i="6"/>
  <c r="E1093" i="6"/>
  <c r="E1539" i="6"/>
  <c r="E1531" i="6"/>
  <c r="E1523" i="6"/>
  <c r="E1515" i="6"/>
  <c r="E1507" i="6"/>
  <c r="E1499" i="6"/>
  <c r="E1491" i="6"/>
  <c r="E1483" i="6"/>
  <c r="E1475" i="6"/>
  <c r="E1467" i="6"/>
  <c r="E1459" i="6"/>
  <c r="E1451" i="6"/>
  <c r="E1443" i="6"/>
  <c r="E1435" i="6"/>
  <c r="E1427" i="6"/>
  <c r="E1419" i="6"/>
  <c r="E1411" i="6"/>
  <c r="E1403" i="6"/>
  <c r="E1395" i="6"/>
  <c r="E1387" i="6"/>
  <c r="E1379" i="6"/>
  <c r="E1371" i="6"/>
  <c r="E1363" i="6"/>
  <c r="E1355" i="6"/>
  <c r="E1347" i="6"/>
  <c r="E1339" i="6"/>
  <c r="E1331" i="6"/>
  <c r="E1323" i="6"/>
  <c r="E1315" i="6"/>
  <c r="E1307" i="6"/>
  <c r="E1299" i="6"/>
  <c r="E1291" i="6"/>
  <c r="E1283" i="6"/>
  <c r="E1275" i="6"/>
  <c r="E1267" i="6"/>
  <c r="E1259" i="6"/>
  <c r="E1251" i="6"/>
  <c r="E1243" i="6"/>
  <c r="E1235" i="6"/>
  <c r="E1227" i="6"/>
  <c r="E1219" i="6"/>
  <c r="E1211" i="6"/>
  <c r="E1203" i="6"/>
  <c r="E1195" i="6"/>
  <c r="E1187" i="6"/>
  <c r="E1179" i="6"/>
  <c r="E1171" i="6"/>
  <c r="E1163" i="6"/>
  <c r="E1155" i="6"/>
  <c r="E1147" i="6"/>
  <c r="E1139" i="6"/>
  <c r="E1131" i="6"/>
  <c r="E1123" i="6"/>
  <c r="E1115" i="6"/>
  <c r="E1107" i="6"/>
  <c r="E1099" i="6"/>
  <c r="E1091" i="6"/>
  <c r="E1083" i="6"/>
  <c r="E1075" i="6"/>
  <c r="E1067" i="6"/>
  <c r="E1059" i="6"/>
  <c r="E1051" i="6"/>
  <c r="E1043" i="6"/>
  <c r="E1035" i="6"/>
  <c r="E1027" i="6"/>
  <c r="E1019" i="6"/>
  <c r="E1011" i="6"/>
  <c r="E1003" i="6"/>
  <c r="E995" i="6"/>
  <c r="E987" i="6"/>
  <c r="E979" i="6"/>
  <c r="E787" i="6"/>
  <c r="E779" i="6"/>
  <c r="E771" i="6"/>
  <c r="E763" i="6"/>
  <c r="E755" i="6"/>
  <c r="E747" i="6"/>
  <c r="E739" i="6"/>
  <c r="E731" i="6"/>
  <c r="E723" i="6"/>
  <c r="E715" i="6"/>
  <c r="E707" i="6"/>
  <c r="E699" i="6"/>
  <c r="E691" i="6"/>
  <c r="E683" i="6"/>
  <c r="E675" i="6"/>
  <c r="E667" i="6"/>
  <c r="E659" i="6"/>
  <c r="E651" i="6"/>
  <c r="E643" i="6"/>
  <c r="E635" i="6"/>
  <c r="E627" i="6"/>
  <c r="E619" i="6"/>
  <c r="E611" i="6"/>
  <c r="E603" i="6"/>
  <c r="E595" i="6"/>
  <c r="E579" i="6"/>
  <c r="E571" i="6"/>
  <c r="E563" i="6"/>
  <c r="E555" i="6"/>
  <c r="E547" i="6"/>
  <c r="E539" i="6"/>
  <c r="E523" i="6"/>
  <c r="E515" i="6"/>
  <c r="E507" i="6"/>
  <c r="E491" i="6"/>
  <c r="E483" i="6"/>
  <c r="E475" i="6"/>
  <c r="E467" i="6"/>
  <c r="E459" i="6"/>
  <c r="E451" i="6"/>
  <c r="E443" i="6"/>
  <c r="D443" i="6"/>
  <c r="E427" i="6"/>
  <c r="E419" i="6"/>
  <c r="E411" i="6"/>
  <c r="E403" i="6"/>
  <c r="E395" i="6"/>
  <c r="E387" i="6"/>
  <c r="E379" i="6"/>
  <c r="E371" i="6"/>
  <c r="E363" i="6"/>
  <c r="E355" i="6"/>
  <c r="E347" i="6"/>
  <c r="E339" i="6"/>
  <c r="E331" i="6"/>
  <c r="E323" i="6"/>
  <c r="E315" i="6"/>
  <c r="E307" i="6"/>
  <c r="E291" i="6"/>
  <c r="E283" i="6"/>
  <c r="E275" i="6"/>
  <c r="E267" i="6"/>
  <c r="E259" i="6"/>
  <c r="E251" i="6"/>
  <c r="E243" i="6"/>
  <c r="E235" i="6"/>
  <c r="E227" i="6"/>
  <c r="E219" i="6"/>
  <c r="E211" i="6"/>
  <c r="E203" i="6"/>
  <c r="E195" i="6"/>
  <c r="E187" i="6"/>
  <c r="E179" i="6"/>
  <c r="E171" i="6"/>
  <c r="E163" i="6"/>
  <c r="E155" i="6"/>
  <c r="E147" i="6"/>
  <c r="E139" i="6"/>
  <c r="E131" i="6"/>
  <c r="E123" i="6"/>
  <c r="E107" i="6"/>
  <c r="E99" i="6"/>
  <c r="E91" i="6"/>
  <c r="E83" i="6"/>
  <c r="E75" i="6"/>
  <c r="E67" i="6"/>
  <c r="E51" i="6"/>
  <c r="E43" i="6"/>
  <c r="E27" i="6"/>
  <c r="E3" i="6"/>
  <c r="E1346" i="6"/>
  <c r="E1330" i="6"/>
  <c r="D1330" i="6"/>
  <c r="E1322" i="6"/>
  <c r="E1314" i="6"/>
  <c r="E1306" i="6"/>
  <c r="E1298" i="6"/>
  <c r="E1290" i="6"/>
  <c r="E1282" i="6"/>
  <c r="E1274" i="6"/>
  <c r="E1266" i="6"/>
  <c r="E1258" i="6"/>
  <c r="E1250" i="6"/>
  <c r="E1242" i="6"/>
  <c r="E1234" i="6"/>
  <c r="E1226" i="6"/>
  <c r="E1218" i="6"/>
  <c r="E1042" i="6"/>
  <c r="E1034" i="6"/>
  <c r="E1026" i="6"/>
  <c r="E1018" i="6"/>
  <c r="E1010" i="6"/>
  <c r="E1002" i="6"/>
  <c r="E994" i="6"/>
  <c r="E986" i="6"/>
  <c r="E970" i="6"/>
  <c r="E962" i="6"/>
  <c r="E954" i="6"/>
  <c r="E946" i="6"/>
  <c r="E938" i="6"/>
  <c r="E930" i="6"/>
  <c r="E922" i="6"/>
  <c r="E914" i="6"/>
  <c r="E906" i="6"/>
  <c r="E898" i="6"/>
  <c r="E890" i="6"/>
  <c r="E882" i="6"/>
  <c r="E874" i="6"/>
  <c r="E866" i="6"/>
  <c r="E858" i="6"/>
  <c r="E850" i="6"/>
  <c r="E842" i="6"/>
  <c r="E834" i="6"/>
  <c r="E826" i="6"/>
  <c r="E818" i="6"/>
  <c r="E810" i="6"/>
  <c r="E786" i="6"/>
  <c r="E778" i="6"/>
  <c r="E770" i="6"/>
  <c r="E762" i="6"/>
  <c r="E754" i="6"/>
  <c r="E746" i="6"/>
  <c r="E738" i="6"/>
  <c r="E730" i="6"/>
  <c r="E722" i="6"/>
  <c r="E714" i="6"/>
  <c r="E706" i="6"/>
  <c r="E1530" i="6"/>
  <c r="E1522" i="6"/>
  <c r="E1450" i="6"/>
  <c r="E1378" i="6"/>
  <c r="E1370" i="6"/>
  <c r="E1338" i="6"/>
  <c r="E1154" i="6"/>
  <c r="E1138" i="6"/>
  <c r="E1114" i="6"/>
  <c r="E1082" i="6"/>
  <c r="E794" i="6"/>
  <c r="E1537" i="6"/>
  <c r="E1529" i="6"/>
  <c r="E1521" i="6"/>
  <c r="E1513" i="6"/>
  <c r="E1505" i="6"/>
  <c r="E1497" i="6"/>
  <c r="E1489" i="6"/>
  <c r="E1481" i="6"/>
  <c r="E1473" i="6"/>
  <c r="E1465" i="6"/>
  <c r="E1457" i="6"/>
  <c r="E1449" i="6"/>
  <c r="E1441" i="6"/>
  <c r="E1433" i="6"/>
  <c r="E1425" i="6"/>
  <c r="E1417" i="6"/>
  <c r="E1409" i="6"/>
  <c r="E1401" i="6"/>
  <c r="E1393" i="6"/>
  <c r="E1385" i="6"/>
  <c r="E1377" i="6"/>
  <c r="E1369" i="6"/>
  <c r="E1361" i="6"/>
  <c r="E1353" i="6"/>
  <c r="E1345" i="6"/>
  <c r="E1337" i="6"/>
  <c r="E1329" i="6"/>
  <c r="E1321" i="6"/>
  <c r="E1313" i="6"/>
  <c r="E1305" i="6"/>
  <c r="E1297" i="6"/>
  <c r="E1289" i="6"/>
  <c r="E1281" i="6"/>
  <c r="E1273" i="6"/>
  <c r="E1265" i="6"/>
  <c r="E1257" i="6"/>
  <c r="E1249" i="6"/>
  <c r="E1241" i="6"/>
  <c r="E1233" i="6"/>
  <c r="E977" i="6"/>
  <c r="E969" i="6"/>
  <c r="E961" i="6"/>
  <c r="E953" i="6"/>
  <c r="E945" i="6"/>
  <c r="E937" i="6"/>
  <c r="E929" i="6"/>
  <c r="E921" i="6"/>
  <c r="E913" i="6"/>
  <c r="E905" i="6"/>
  <c r="E897" i="6"/>
  <c r="E889" i="6"/>
  <c r="E881" i="6"/>
  <c r="E873" i="6"/>
  <c r="E865" i="6"/>
  <c r="E857" i="6"/>
  <c r="E849" i="6"/>
  <c r="E841" i="6"/>
  <c r="E833" i="6"/>
  <c r="E825" i="6"/>
  <c r="E817" i="6"/>
  <c r="E809" i="6"/>
  <c r="E801" i="6"/>
  <c r="E697" i="6"/>
  <c r="E681" i="6"/>
  <c r="E673" i="6"/>
  <c r="E665" i="6"/>
  <c r="E657" i="6"/>
  <c r="E649" i="6"/>
  <c r="E641" i="6"/>
  <c r="E633" i="6"/>
  <c r="E625" i="6"/>
  <c r="E617" i="6"/>
  <c r="E609" i="6"/>
  <c r="E601" i="6"/>
  <c r="E593" i="6"/>
  <c r="E577" i="6"/>
  <c r="E569" i="6"/>
  <c r="E561" i="6"/>
  <c r="E545" i="6"/>
  <c r="E537" i="6"/>
  <c r="E529" i="6"/>
  <c r="E521" i="6"/>
  <c r="E513" i="6"/>
  <c r="E505" i="6"/>
  <c r="E497" i="6"/>
  <c r="E489" i="6"/>
  <c r="E481" i="6"/>
  <c r="E473" i="6"/>
  <c r="E465" i="6"/>
  <c r="E441" i="6"/>
  <c r="E433" i="6"/>
  <c r="E425" i="6"/>
  <c r="E409" i="6"/>
  <c r="E393" i="6"/>
  <c r="E369" i="6"/>
  <c r="E361" i="6"/>
  <c r="E345" i="6"/>
  <c r="E337" i="6"/>
  <c r="E329" i="6"/>
  <c r="E313" i="6"/>
  <c r="E305" i="6"/>
  <c r="E297" i="6"/>
  <c r="E281" i="6"/>
  <c r="E273" i="6"/>
  <c r="E257" i="6"/>
  <c r="E249" i="6"/>
  <c r="E241" i="6"/>
  <c r="E225" i="6"/>
  <c r="E217" i="6"/>
  <c r="E209" i="6"/>
  <c r="E193" i="6"/>
  <c r="E185" i="6"/>
  <c r="E177" i="6"/>
  <c r="E161" i="6"/>
  <c r="E153" i="6"/>
  <c r="E145" i="6"/>
  <c r="E129" i="6"/>
  <c r="E113" i="6"/>
  <c r="E105" i="6"/>
  <c r="E97" i="6"/>
  <c r="E65" i="6"/>
  <c r="E49" i="6"/>
  <c r="E33" i="6"/>
  <c r="E25" i="6"/>
  <c r="E9" i="6"/>
  <c r="E1511" i="6"/>
  <c r="E1503" i="6"/>
  <c r="E1407" i="6"/>
  <c r="E1351" i="6"/>
  <c r="E1343" i="6"/>
  <c r="E1335" i="6"/>
  <c r="E1327" i="6"/>
  <c r="E1319" i="6"/>
  <c r="E1311" i="6"/>
  <c r="E1271" i="6"/>
  <c r="E1255" i="6"/>
  <c r="N1169" i="6"/>
  <c r="A1169" i="6" s="1"/>
  <c r="N1041" i="6"/>
  <c r="A1041" i="6" s="1"/>
  <c r="E1033" i="6"/>
  <c r="N978" i="6"/>
  <c r="A978" i="6" s="1"/>
  <c r="E971" i="6"/>
  <c r="E780" i="6"/>
  <c r="E1391" i="6"/>
  <c r="N1295" i="6"/>
  <c r="A1295" i="6" s="1"/>
  <c r="E1287" i="6"/>
  <c r="E1263" i="6"/>
  <c r="E939" i="6"/>
  <c r="N915" i="6"/>
  <c r="A915" i="6" s="1"/>
  <c r="E907" i="6"/>
  <c r="N788" i="6"/>
  <c r="A788" i="6" s="1"/>
  <c r="N1487" i="6"/>
  <c r="A1487" i="6" s="1"/>
  <c r="E1479" i="6"/>
  <c r="N1423" i="6"/>
  <c r="A1423" i="6" s="1"/>
  <c r="N1105" i="6"/>
  <c r="A1105" i="6" s="1"/>
  <c r="N1541" i="6"/>
  <c r="A1541" i="6" s="1"/>
  <c r="N1533" i="6"/>
  <c r="A1533" i="6" s="1"/>
  <c r="D1533" i="6" s="1"/>
  <c r="N1525" i="6"/>
  <c r="A1525" i="6" s="1"/>
  <c r="N1517" i="6"/>
  <c r="A1517" i="6" s="1"/>
  <c r="D1517" i="6" s="1"/>
  <c r="N1509" i="6"/>
  <c r="A1509" i="6" s="1"/>
  <c r="N1501" i="6"/>
  <c r="A1501" i="6" s="1"/>
  <c r="N1493" i="6"/>
  <c r="A1493" i="6" s="1"/>
  <c r="D1493" i="6" s="1"/>
  <c r="N1485" i="6"/>
  <c r="A1485" i="6" s="1"/>
  <c r="D1485" i="6" s="1"/>
  <c r="N1477" i="6"/>
  <c r="A1477" i="6" s="1"/>
  <c r="D1477" i="6" s="1"/>
  <c r="N1469" i="6"/>
  <c r="A1469" i="6" s="1"/>
  <c r="D1469" i="6" s="1"/>
  <c r="N1461" i="6"/>
  <c r="A1461" i="6" s="1"/>
  <c r="N1453" i="6"/>
  <c r="A1453" i="6" s="1"/>
  <c r="N1445" i="6"/>
  <c r="A1445" i="6" s="1"/>
  <c r="D1445" i="6" s="1"/>
  <c r="N1437" i="6"/>
  <c r="A1437" i="6" s="1"/>
  <c r="N1429" i="6"/>
  <c r="A1429" i="6" s="1"/>
  <c r="N1421" i="6"/>
  <c r="A1421" i="6" s="1"/>
  <c r="D1421" i="6" s="1"/>
  <c r="N1413" i="6"/>
  <c r="A1413" i="6" s="1"/>
  <c r="D1413" i="6" s="1"/>
  <c r="N1405" i="6"/>
  <c r="A1405" i="6" s="1"/>
  <c r="D1405" i="6" s="1"/>
  <c r="N1397" i="6"/>
  <c r="A1397" i="6" s="1"/>
  <c r="N1389" i="6"/>
  <c r="A1389" i="6" s="1"/>
  <c r="N1381" i="6"/>
  <c r="A1381" i="6" s="1"/>
  <c r="N1373" i="6"/>
  <c r="A1373" i="6" s="1"/>
  <c r="D1373" i="6" s="1"/>
  <c r="N1365" i="6"/>
  <c r="A1365" i="6" s="1"/>
  <c r="D1365" i="6" s="1"/>
  <c r="N1357" i="6"/>
  <c r="A1357" i="6" s="1"/>
  <c r="N1349" i="6"/>
  <c r="A1349" i="6" s="1"/>
  <c r="N1341" i="6"/>
  <c r="A1341" i="6" s="1"/>
  <c r="N1333" i="6"/>
  <c r="A1333" i="6" s="1"/>
  <c r="N1325" i="6"/>
  <c r="A1325" i="6" s="1"/>
  <c r="D1325" i="6" s="1"/>
  <c r="N1317" i="6"/>
  <c r="A1317" i="6" s="1"/>
  <c r="D1317" i="6" s="1"/>
  <c r="N1309" i="6"/>
  <c r="A1309" i="6" s="1"/>
  <c r="D1309" i="6" s="1"/>
  <c r="N1301" i="6"/>
  <c r="A1301" i="6" s="1"/>
  <c r="D1301" i="6" s="1"/>
  <c r="N1293" i="6"/>
  <c r="A1293" i="6" s="1"/>
  <c r="N1285" i="6"/>
  <c r="A1285" i="6" s="1"/>
  <c r="N1277" i="6"/>
  <c r="A1277" i="6" s="1"/>
  <c r="D1277" i="6" s="1"/>
  <c r="N1269" i="6"/>
  <c r="A1269" i="6" s="1"/>
  <c r="N1261" i="6"/>
  <c r="A1261" i="6" s="1"/>
  <c r="D1261" i="6" s="1"/>
  <c r="N1253" i="6"/>
  <c r="A1253" i="6" s="1"/>
  <c r="N1245" i="6"/>
  <c r="A1245" i="6" s="1"/>
  <c r="N1237" i="6"/>
  <c r="A1237" i="6" s="1"/>
  <c r="D1237" i="6" s="1"/>
  <c r="N1229" i="6"/>
  <c r="A1229" i="6" s="1"/>
  <c r="N1215" i="6"/>
  <c r="A1215" i="6" s="1"/>
  <c r="N1207" i="6"/>
  <c r="A1207" i="6" s="1"/>
  <c r="D1207" i="6" s="1"/>
  <c r="N1199" i="6"/>
  <c r="A1199" i="6" s="1"/>
  <c r="D1199" i="6" s="1"/>
  <c r="N1191" i="6"/>
  <c r="A1191" i="6" s="1"/>
  <c r="D1191" i="6" s="1"/>
  <c r="N1183" i="6"/>
  <c r="A1183" i="6" s="1"/>
  <c r="D1183" i="6" s="1"/>
  <c r="N1159" i="6"/>
  <c r="A1159" i="6" s="1"/>
  <c r="D1159" i="6" s="1"/>
  <c r="N1151" i="6"/>
  <c r="A1151" i="6" s="1"/>
  <c r="N1127" i="6"/>
  <c r="A1127" i="6" s="1"/>
  <c r="D1127" i="6" s="1"/>
  <c r="N1119" i="6"/>
  <c r="A1119" i="6" s="1"/>
  <c r="N1095" i="6"/>
  <c r="A1095" i="6" s="1"/>
  <c r="N1087" i="6"/>
  <c r="A1087" i="6" s="1"/>
  <c r="N1063" i="6"/>
  <c r="A1063" i="6" s="1"/>
  <c r="D1063" i="6" s="1"/>
  <c r="N1031" i="6"/>
  <c r="A1031" i="6" s="1"/>
  <c r="D1031" i="6" s="1"/>
  <c r="N999" i="6"/>
  <c r="A999" i="6" s="1"/>
  <c r="N969" i="6"/>
  <c r="A969" i="6" s="1"/>
  <c r="N937" i="6"/>
  <c r="A937" i="6" s="1"/>
  <c r="D937" i="6" s="1"/>
  <c r="N905" i="6"/>
  <c r="A905" i="6" s="1"/>
  <c r="N873" i="6"/>
  <c r="A873" i="6" s="1"/>
  <c r="D873" i="6" s="1"/>
  <c r="N841" i="6"/>
  <c r="A841" i="6" s="1"/>
  <c r="D841" i="6" s="1"/>
  <c r="N809" i="6"/>
  <c r="A809" i="6" s="1"/>
  <c r="N778" i="6"/>
  <c r="A778" i="6" s="1"/>
  <c r="N746" i="6"/>
  <c r="A746" i="6" s="1"/>
  <c r="D746" i="6" s="1"/>
  <c r="N714" i="6"/>
  <c r="A714" i="6" s="1"/>
  <c r="N683" i="6"/>
  <c r="A683" i="6" s="1"/>
  <c r="N1649" i="6"/>
  <c r="A1649" i="6" s="1"/>
  <c r="D1649" i="6" s="1"/>
  <c r="N1641" i="6"/>
  <c r="A1641" i="6" s="1"/>
  <c r="E1654" i="6"/>
  <c r="N633" i="6"/>
  <c r="A633" i="6" s="1"/>
  <c r="D633" i="6" s="1"/>
  <c r="N513" i="6"/>
  <c r="A513" i="6" s="1"/>
  <c r="N433" i="6"/>
  <c r="A433" i="6" s="1"/>
  <c r="D433" i="6" s="1"/>
  <c r="N257" i="6"/>
  <c r="A257" i="6" s="1"/>
  <c r="D257" i="6" s="1"/>
  <c r="N193" i="6"/>
  <c r="A193" i="6" s="1"/>
  <c r="D193" i="6" s="1"/>
  <c r="N177" i="6"/>
  <c r="A177" i="6" s="1"/>
  <c r="D177" i="6" s="1"/>
  <c r="N1647" i="6"/>
  <c r="A1647" i="6" s="1"/>
  <c r="N1639" i="6"/>
  <c r="A1639" i="6" s="1"/>
  <c r="N1632" i="6"/>
  <c r="A1632" i="6" s="1"/>
  <c r="E1652" i="6"/>
  <c r="N1538" i="6"/>
  <c r="A1538" i="6" s="1"/>
  <c r="N1530" i="6"/>
  <c r="A1530" i="6" s="1"/>
  <c r="N1522" i="6"/>
  <c r="A1522" i="6" s="1"/>
  <c r="N1514" i="6"/>
  <c r="A1514" i="6" s="1"/>
  <c r="N1506" i="6"/>
  <c r="A1506" i="6" s="1"/>
  <c r="N1498" i="6"/>
  <c r="A1498" i="6" s="1"/>
  <c r="D1498" i="6" s="1"/>
  <c r="N1490" i="6"/>
  <c r="A1490" i="6" s="1"/>
  <c r="D1490" i="6" s="1"/>
  <c r="N1482" i="6"/>
  <c r="A1482" i="6" s="1"/>
  <c r="N1474" i="6"/>
  <c r="A1474" i="6" s="1"/>
  <c r="N1466" i="6"/>
  <c r="A1466" i="6" s="1"/>
  <c r="N1458" i="6"/>
  <c r="A1458" i="6" s="1"/>
  <c r="N1450" i="6"/>
  <c r="A1450" i="6" s="1"/>
  <c r="N1442" i="6"/>
  <c r="A1442" i="6" s="1"/>
  <c r="N1434" i="6"/>
  <c r="A1434" i="6" s="1"/>
  <c r="N1426" i="6"/>
  <c r="A1426" i="6" s="1"/>
  <c r="N1418" i="6"/>
  <c r="A1418" i="6" s="1"/>
  <c r="N1410" i="6"/>
  <c r="A1410" i="6" s="1"/>
  <c r="D1410" i="6" s="1"/>
  <c r="N1402" i="6"/>
  <c r="A1402" i="6" s="1"/>
  <c r="D1402" i="6" s="1"/>
  <c r="N1394" i="6"/>
  <c r="A1394" i="6" s="1"/>
  <c r="N1386" i="6"/>
  <c r="A1386" i="6" s="1"/>
  <c r="N1378" i="6"/>
  <c r="A1378" i="6" s="1"/>
  <c r="N1370" i="6"/>
  <c r="A1370" i="6" s="1"/>
  <c r="D1370" i="6" s="1"/>
  <c r="N1362" i="6"/>
  <c r="A1362" i="6" s="1"/>
  <c r="N1354" i="6"/>
  <c r="A1354" i="6" s="1"/>
  <c r="N1346" i="6"/>
  <c r="A1346" i="6" s="1"/>
  <c r="D1346" i="6" s="1"/>
  <c r="N1338" i="6"/>
  <c r="A1338" i="6" s="1"/>
  <c r="N1330" i="6"/>
  <c r="A1330" i="6" s="1"/>
  <c r="N1322" i="6"/>
  <c r="A1322" i="6" s="1"/>
  <c r="N1314" i="6"/>
  <c r="A1314" i="6" s="1"/>
  <c r="D1314" i="6" s="1"/>
  <c r="N1306" i="6"/>
  <c r="A1306" i="6" s="1"/>
  <c r="D1306" i="6" s="1"/>
  <c r="N1298" i="6"/>
  <c r="A1298" i="6" s="1"/>
  <c r="D1298" i="6" s="1"/>
  <c r="N1290" i="6"/>
  <c r="A1290" i="6" s="1"/>
  <c r="N1282" i="6"/>
  <c r="A1282" i="6" s="1"/>
  <c r="D1282" i="6" s="1"/>
  <c r="N1274" i="6"/>
  <c r="A1274" i="6" s="1"/>
  <c r="N1266" i="6"/>
  <c r="A1266" i="6" s="1"/>
  <c r="N1258" i="6"/>
  <c r="A1258" i="6" s="1"/>
  <c r="N1250" i="6"/>
  <c r="A1250" i="6" s="1"/>
  <c r="N1242" i="6"/>
  <c r="A1242" i="6" s="1"/>
  <c r="N608" i="6"/>
  <c r="A608" i="6" s="1"/>
  <c r="D608" i="6" s="1"/>
  <c r="E1631" i="6"/>
  <c r="E1623" i="6"/>
  <c r="E1607" i="6"/>
  <c r="E1591" i="6"/>
  <c r="E1575" i="6"/>
  <c r="E1559" i="6"/>
  <c r="E1646" i="6"/>
  <c r="E1638" i="6"/>
  <c r="N615" i="6"/>
  <c r="A615" i="6" s="1"/>
  <c r="D615" i="6" s="1"/>
  <c r="N1536" i="6"/>
  <c r="A1536" i="6" s="1"/>
  <c r="D1536" i="6" s="1"/>
  <c r="N1528" i="6"/>
  <c r="A1528" i="6" s="1"/>
  <c r="N1520" i="6"/>
  <c r="A1520" i="6" s="1"/>
  <c r="N1512" i="6"/>
  <c r="A1512" i="6" s="1"/>
  <c r="N1504" i="6"/>
  <c r="A1504" i="6" s="1"/>
  <c r="N1496" i="6"/>
  <c r="A1496" i="6" s="1"/>
  <c r="D1496" i="6" s="1"/>
  <c r="N1488" i="6"/>
  <c r="A1488" i="6" s="1"/>
  <c r="D1488" i="6" s="1"/>
  <c r="N1480" i="6"/>
  <c r="A1480" i="6" s="1"/>
  <c r="D1480" i="6" s="1"/>
  <c r="N1464" i="6"/>
  <c r="A1464" i="6" s="1"/>
  <c r="N1456" i="6"/>
  <c r="A1456" i="6" s="1"/>
  <c r="N1448" i="6"/>
  <c r="A1448" i="6" s="1"/>
  <c r="D1448" i="6" s="1"/>
  <c r="N1432" i="6"/>
  <c r="A1432" i="6" s="1"/>
  <c r="N1424" i="6"/>
  <c r="A1424" i="6" s="1"/>
  <c r="N1416" i="6"/>
  <c r="A1416" i="6" s="1"/>
  <c r="D1416" i="6" s="1"/>
  <c r="N1408" i="6"/>
  <c r="A1408" i="6" s="1"/>
  <c r="D1408" i="6" s="1"/>
  <c r="N1400" i="6"/>
  <c r="A1400" i="6" s="1"/>
  <c r="N1392" i="6"/>
  <c r="A1392" i="6" s="1"/>
  <c r="D1392" i="6" s="1"/>
  <c r="N1384" i="6"/>
  <c r="A1384" i="6" s="1"/>
  <c r="N1376" i="6"/>
  <c r="A1376" i="6" s="1"/>
  <c r="D1376" i="6" s="1"/>
  <c r="N1368" i="6"/>
  <c r="A1368" i="6" s="1"/>
  <c r="D1368" i="6" s="1"/>
  <c r="N1360" i="6"/>
  <c r="A1360" i="6" s="1"/>
  <c r="N1352" i="6"/>
  <c r="A1352" i="6" s="1"/>
  <c r="N1344" i="6"/>
  <c r="A1344" i="6" s="1"/>
  <c r="D1344" i="6" s="1"/>
  <c r="N1336" i="6"/>
  <c r="A1336" i="6" s="1"/>
  <c r="N1328" i="6"/>
  <c r="A1328" i="6" s="1"/>
  <c r="D1328" i="6" s="1"/>
  <c r="N1320" i="6"/>
  <c r="A1320" i="6" s="1"/>
  <c r="D1320" i="6" s="1"/>
  <c r="N1312" i="6"/>
  <c r="A1312" i="6" s="1"/>
  <c r="D1312" i="6" s="1"/>
  <c r="N1304" i="6"/>
  <c r="A1304" i="6" s="1"/>
  <c r="N1296" i="6"/>
  <c r="A1296" i="6" s="1"/>
  <c r="D1296" i="6" s="1"/>
  <c r="N1288" i="6"/>
  <c r="A1288" i="6" s="1"/>
  <c r="N1280" i="6"/>
  <c r="A1280" i="6" s="1"/>
  <c r="D1280" i="6" s="1"/>
  <c r="N1272" i="6"/>
  <c r="A1272" i="6" s="1"/>
  <c r="N1264" i="6"/>
  <c r="A1264" i="6" s="1"/>
  <c r="N1256" i="6"/>
  <c r="A1256" i="6" s="1"/>
  <c r="N1248" i="6"/>
  <c r="A1248" i="6" s="1"/>
  <c r="N1232" i="6"/>
  <c r="A1232" i="6" s="1"/>
  <c r="D1232" i="6" s="1"/>
  <c r="N1218" i="6"/>
  <c r="A1218" i="6" s="1"/>
  <c r="E1629" i="6"/>
  <c r="N1621" i="6"/>
  <c r="A1621" i="6" s="1"/>
  <c r="N1613" i="6"/>
  <c r="A1613" i="6" s="1"/>
  <c r="D1613" i="6" s="1"/>
  <c r="N1605" i="6"/>
  <c r="A1605" i="6" s="1"/>
  <c r="N1597" i="6"/>
  <c r="A1597" i="6" s="1"/>
  <c r="N1589" i="6"/>
  <c r="A1589" i="6" s="1"/>
  <c r="N1581" i="6"/>
  <c r="A1581" i="6" s="1"/>
  <c r="N1573" i="6"/>
  <c r="A1573" i="6" s="1"/>
  <c r="N1565" i="6"/>
  <c r="A1565" i="6" s="1"/>
  <c r="N1557" i="6"/>
  <c r="A1557" i="6" s="1"/>
  <c r="N1549" i="6"/>
  <c r="A1549" i="6" s="1"/>
  <c r="E1644" i="6"/>
  <c r="E1636" i="6"/>
  <c r="E1657" i="6"/>
  <c r="D1657" i="6" s="1"/>
  <c r="N2" i="6"/>
  <c r="A2" i="6" s="1"/>
  <c r="N1542" i="6"/>
  <c r="A1542" i="6" s="1"/>
  <c r="N1539" i="6"/>
  <c r="A1539" i="6" s="1"/>
  <c r="D1539" i="6" s="1"/>
  <c r="N1537" i="6"/>
  <c r="A1537" i="6" s="1"/>
  <c r="D1537" i="6" s="1"/>
  <c r="N1534" i="6"/>
  <c r="A1534" i="6" s="1"/>
  <c r="N1531" i="6"/>
  <c r="A1531" i="6" s="1"/>
  <c r="N1529" i="6"/>
  <c r="A1529" i="6" s="1"/>
  <c r="N1526" i="6"/>
  <c r="A1526" i="6" s="1"/>
  <c r="N1523" i="6"/>
  <c r="A1523" i="6" s="1"/>
  <c r="N1521" i="6"/>
  <c r="A1521" i="6" s="1"/>
  <c r="N1518" i="6"/>
  <c r="A1518" i="6" s="1"/>
  <c r="D1518" i="6" s="1"/>
  <c r="N1515" i="6"/>
  <c r="A1515" i="6" s="1"/>
  <c r="N1513" i="6"/>
  <c r="A1513" i="6" s="1"/>
  <c r="N1510" i="6"/>
  <c r="A1510" i="6" s="1"/>
  <c r="E1508" i="6"/>
  <c r="N1507" i="6"/>
  <c r="A1507" i="6" s="1"/>
  <c r="N1505" i="6"/>
  <c r="A1505" i="6" s="1"/>
  <c r="N1502" i="6"/>
  <c r="A1502" i="6" s="1"/>
  <c r="N1499" i="6"/>
  <c r="A1499" i="6" s="1"/>
  <c r="D1499" i="6" s="1"/>
  <c r="N1497" i="6"/>
  <c r="A1497" i="6" s="1"/>
  <c r="D1497" i="6" s="1"/>
  <c r="N1494" i="6"/>
  <c r="A1494" i="6" s="1"/>
  <c r="D1494" i="6" s="1"/>
  <c r="N1491" i="6"/>
  <c r="A1491" i="6" s="1"/>
  <c r="D1491" i="6" s="1"/>
  <c r="N1489" i="6"/>
  <c r="A1489" i="6" s="1"/>
  <c r="D1489" i="6" s="1"/>
  <c r="N1486" i="6"/>
  <c r="A1486" i="6" s="1"/>
  <c r="D1486" i="6" s="1"/>
  <c r="N1483" i="6"/>
  <c r="A1483" i="6" s="1"/>
  <c r="D1483" i="6" s="1"/>
  <c r="N1481" i="6"/>
  <c r="A1481" i="6" s="1"/>
  <c r="N1478" i="6"/>
  <c r="A1478" i="6" s="1"/>
  <c r="D1478" i="6" s="1"/>
  <c r="N1475" i="6"/>
  <c r="A1475" i="6" s="1"/>
  <c r="N1473" i="6"/>
  <c r="A1473" i="6" s="1"/>
  <c r="N1470" i="6"/>
  <c r="A1470" i="6" s="1"/>
  <c r="D1470" i="6" s="1"/>
  <c r="N1467" i="6"/>
  <c r="A1467" i="6" s="1"/>
  <c r="D1467" i="6" s="1"/>
  <c r="N1465" i="6"/>
  <c r="A1465" i="6" s="1"/>
  <c r="N1462" i="6"/>
  <c r="A1462" i="6" s="1"/>
  <c r="N1459" i="6"/>
  <c r="A1459" i="6" s="1"/>
  <c r="N1457" i="6"/>
  <c r="A1457" i="6" s="1"/>
  <c r="N1454" i="6"/>
  <c r="A1454" i="6" s="1"/>
  <c r="N1451" i="6"/>
  <c r="A1451" i="6" s="1"/>
  <c r="D1451" i="6" s="1"/>
  <c r="N1449" i="6"/>
  <c r="A1449" i="6" s="1"/>
  <c r="N1446" i="6"/>
  <c r="A1446" i="6" s="1"/>
  <c r="D1446" i="6" s="1"/>
  <c r="N1443" i="6"/>
  <c r="A1443" i="6" s="1"/>
  <c r="N1441" i="6"/>
  <c r="A1441" i="6" s="1"/>
  <c r="N1438" i="6"/>
  <c r="A1438" i="6" s="1"/>
  <c r="N1435" i="6"/>
  <c r="A1435" i="6" s="1"/>
  <c r="N1433" i="6"/>
  <c r="A1433" i="6" s="1"/>
  <c r="N1430" i="6"/>
  <c r="A1430" i="6" s="1"/>
  <c r="N1427" i="6"/>
  <c r="A1427" i="6" s="1"/>
  <c r="D1427" i="6" s="1"/>
  <c r="N1425" i="6"/>
  <c r="A1425" i="6" s="1"/>
  <c r="D1425" i="6" s="1"/>
  <c r="N1422" i="6"/>
  <c r="A1422" i="6" s="1"/>
  <c r="D1422" i="6" s="1"/>
  <c r="N1419" i="6"/>
  <c r="A1419" i="6" s="1"/>
  <c r="D1419" i="6" s="1"/>
  <c r="N1417" i="6"/>
  <c r="A1417" i="6" s="1"/>
  <c r="N1414" i="6"/>
  <c r="A1414" i="6" s="1"/>
  <c r="D1414" i="6" s="1"/>
  <c r="E1412" i="6"/>
  <c r="N1411" i="6"/>
  <c r="A1411" i="6" s="1"/>
  <c r="D1411" i="6" s="1"/>
  <c r="N1409" i="6"/>
  <c r="A1409" i="6" s="1"/>
  <c r="D1409" i="6" s="1"/>
  <c r="N1406" i="6"/>
  <c r="A1406" i="6" s="1"/>
  <c r="D1406" i="6" s="1"/>
  <c r="E1404" i="6"/>
  <c r="N1403" i="6"/>
  <c r="A1403" i="6" s="1"/>
  <c r="D1403" i="6" s="1"/>
  <c r="N1401" i="6"/>
  <c r="A1401" i="6" s="1"/>
  <c r="N1398" i="6"/>
  <c r="A1398" i="6" s="1"/>
  <c r="N1395" i="6"/>
  <c r="A1395" i="6" s="1"/>
  <c r="N1393" i="6"/>
  <c r="A1393" i="6" s="1"/>
  <c r="N1390" i="6"/>
  <c r="A1390" i="6" s="1"/>
  <c r="N1387" i="6"/>
  <c r="A1387" i="6" s="1"/>
  <c r="N1385" i="6"/>
  <c r="A1385" i="6" s="1"/>
  <c r="N1382" i="6"/>
  <c r="A1382" i="6" s="1"/>
  <c r="E1380" i="6"/>
  <c r="N1379" i="6"/>
  <c r="A1379" i="6" s="1"/>
  <c r="N1377" i="6"/>
  <c r="A1377" i="6" s="1"/>
  <c r="D1377" i="6" s="1"/>
  <c r="N1374" i="6"/>
  <c r="A1374" i="6" s="1"/>
  <c r="D1374" i="6" s="1"/>
  <c r="N1371" i="6"/>
  <c r="A1371" i="6" s="1"/>
  <c r="D1371" i="6" s="1"/>
  <c r="N1369" i="6"/>
  <c r="A1369" i="6" s="1"/>
  <c r="N1366" i="6"/>
  <c r="A1366" i="6" s="1"/>
  <c r="D1366" i="6" s="1"/>
  <c r="N1363" i="6"/>
  <c r="A1363" i="6" s="1"/>
  <c r="D1363" i="6" s="1"/>
  <c r="N1361" i="6"/>
  <c r="A1361" i="6" s="1"/>
  <c r="N1358" i="6"/>
  <c r="A1358" i="6" s="1"/>
  <c r="E1356" i="6"/>
  <c r="N1355" i="6"/>
  <c r="A1355" i="6" s="1"/>
  <c r="N1353" i="6"/>
  <c r="A1353" i="6" s="1"/>
  <c r="N1350" i="6"/>
  <c r="A1350" i="6" s="1"/>
  <c r="E1348" i="6"/>
  <c r="N1347" i="6"/>
  <c r="A1347" i="6" s="1"/>
  <c r="D1347" i="6" s="1"/>
  <c r="N1345" i="6"/>
  <c r="A1345" i="6" s="1"/>
  <c r="D1345" i="6" s="1"/>
  <c r="N1342" i="6"/>
  <c r="A1342" i="6" s="1"/>
  <c r="D1342" i="6" s="1"/>
  <c r="E1340" i="6"/>
  <c r="N1339" i="6"/>
  <c r="A1339" i="6" s="1"/>
  <c r="N1337" i="6"/>
  <c r="A1337" i="6" s="1"/>
  <c r="N1334" i="6"/>
  <c r="A1334" i="6" s="1"/>
  <c r="E1332" i="6"/>
  <c r="N1331" i="6"/>
  <c r="A1331" i="6" s="1"/>
  <c r="N1329" i="6"/>
  <c r="A1329" i="6" s="1"/>
  <c r="N1326" i="6"/>
  <c r="A1326" i="6" s="1"/>
  <c r="D1326" i="6" s="1"/>
  <c r="E1324" i="6"/>
  <c r="N1323" i="6"/>
  <c r="A1323" i="6" s="1"/>
  <c r="D1323" i="6" s="1"/>
  <c r="N1321" i="6"/>
  <c r="A1321" i="6" s="1"/>
  <c r="D1321" i="6" s="1"/>
  <c r="N1318" i="6"/>
  <c r="A1318" i="6" s="1"/>
  <c r="D1318" i="6" s="1"/>
  <c r="E1316" i="6"/>
  <c r="N1315" i="6"/>
  <c r="A1315" i="6" s="1"/>
  <c r="N1313" i="6"/>
  <c r="A1313" i="6" s="1"/>
  <c r="N1310" i="6"/>
  <c r="A1310" i="6" s="1"/>
  <c r="D1310" i="6" s="1"/>
  <c r="E1308" i="6"/>
  <c r="N1307" i="6"/>
  <c r="A1307" i="6" s="1"/>
  <c r="D1307" i="6" s="1"/>
  <c r="N1305" i="6"/>
  <c r="A1305" i="6" s="1"/>
  <c r="D1305" i="6" s="1"/>
  <c r="N1302" i="6"/>
  <c r="A1302" i="6" s="1"/>
  <c r="D1302" i="6" s="1"/>
  <c r="N1299" i="6"/>
  <c r="A1299" i="6" s="1"/>
  <c r="D1299" i="6" s="1"/>
  <c r="N1297" i="6"/>
  <c r="A1297" i="6" s="1"/>
  <c r="D1297" i="6" s="1"/>
  <c r="N1294" i="6"/>
  <c r="A1294" i="6" s="1"/>
  <c r="E1292" i="6"/>
  <c r="N1291" i="6"/>
  <c r="A1291" i="6" s="1"/>
  <c r="N1289" i="6"/>
  <c r="A1289" i="6" s="1"/>
  <c r="N1286" i="6"/>
  <c r="A1286" i="6" s="1"/>
  <c r="E1284" i="6"/>
  <c r="N1283" i="6"/>
  <c r="A1283" i="6" s="1"/>
  <c r="N1281" i="6"/>
  <c r="A1281" i="6" s="1"/>
  <c r="D1281" i="6" s="1"/>
  <c r="N1278" i="6"/>
  <c r="A1278" i="6" s="1"/>
  <c r="D1278" i="6" s="1"/>
  <c r="E1276" i="6"/>
  <c r="N1275" i="6"/>
  <c r="A1275" i="6" s="1"/>
  <c r="D1275" i="6" s="1"/>
  <c r="N1273" i="6"/>
  <c r="A1273" i="6" s="1"/>
  <c r="D1273" i="6" s="1"/>
  <c r="N1270" i="6"/>
  <c r="A1270" i="6" s="1"/>
  <c r="D1270" i="6" s="1"/>
  <c r="E1268" i="6"/>
  <c r="N1267" i="6"/>
  <c r="A1267" i="6" s="1"/>
  <c r="N1265" i="6"/>
  <c r="A1265" i="6" s="1"/>
  <c r="N1262" i="6"/>
  <c r="A1262" i="6" s="1"/>
  <c r="E1260" i="6"/>
  <c r="N1259" i="6"/>
  <c r="A1259" i="6" s="1"/>
  <c r="N1257" i="6"/>
  <c r="A1257" i="6" s="1"/>
  <c r="N1254" i="6"/>
  <c r="A1254" i="6" s="1"/>
  <c r="N1251" i="6"/>
  <c r="A1251" i="6" s="1"/>
  <c r="N1249" i="6"/>
  <c r="A1249" i="6" s="1"/>
  <c r="N1246" i="6"/>
  <c r="A1246" i="6" s="1"/>
  <c r="N1243" i="6"/>
  <c r="A1243" i="6" s="1"/>
  <c r="N1241" i="6"/>
  <c r="A1241" i="6" s="1"/>
  <c r="N1238" i="6"/>
  <c r="A1238" i="6" s="1"/>
  <c r="D1238" i="6" s="1"/>
  <c r="N1235" i="6"/>
  <c r="A1235" i="6" s="1"/>
  <c r="D1235" i="6" s="1"/>
  <c r="N1234" i="6"/>
  <c r="A1234" i="6" s="1"/>
  <c r="D1234" i="6" s="1"/>
  <c r="N1233" i="6"/>
  <c r="A1233" i="6" s="1"/>
  <c r="D1233" i="6" s="1"/>
  <c r="N1230" i="6"/>
  <c r="A1230" i="6" s="1"/>
  <c r="N1227" i="6"/>
  <c r="A1227" i="6" s="1"/>
  <c r="D1227" i="6" s="1"/>
  <c r="N1226" i="6"/>
  <c r="A1226" i="6" s="1"/>
  <c r="D1226" i="6" s="1"/>
  <c r="N1225" i="6"/>
  <c r="A1225" i="6" s="1"/>
  <c r="D1225" i="6" s="1"/>
  <c r="N1224" i="6"/>
  <c r="A1224" i="6" s="1"/>
  <c r="D1224" i="6" s="1"/>
  <c r="N1222" i="6"/>
  <c r="A1222" i="6" s="1"/>
  <c r="N1221" i="6"/>
  <c r="A1221" i="6" s="1"/>
  <c r="N1220" i="6"/>
  <c r="A1220" i="6" s="1"/>
  <c r="N1219" i="6"/>
  <c r="A1219" i="6" s="1"/>
  <c r="N1216" i="6"/>
  <c r="A1216" i="6" s="1"/>
  <c r="N1213" i="6"/>
  <c r="A1213" i="6" s="1"/>
  <c r="N1212" i="6"/>
  <c r="A1212" i="6" s="1"/>
  <c r="N1211" i="6"/>
  <c r="A1211" i="6" s="1"/>
  <c r="N1208" i="6"/>
  <c r="A1208" i="6" s="1"/>
  <c r="D1208" i="6" s="1"/>
  <c r="N1205" i="6"/>
  <c r="A1205" i="6" s="1"/>
  <c r="D1205" i="6" s="1"/>
  <c r="N1204" i="6"/>
  <c r="A1204" i="6" s="1"/>
  <c r="D1204" i="6" s="1"/>
  <c r="N1203" i="6"/>
  <c r="A1203" i="6" s="1"/>
  <c r="N1202" i="6"/>
  <c r="A1202" i="6" s="1"/>
  <c r="D1202" i="6" s="1"/>
  <c r="N1200" i="6"/>
  <c r="A1200" i="6" s="1"/>
  <c r="D1200" i="6" s="1"/>
  <c r="N1197" i="6"/>
  <c r="A1197" i="6" s="1"/>
  <c r="D1197" i="6" s="1"/>
  <c r="N1196" i="6"/>
  <c r="A1196" i="6" s="1"/>
  <c r="D1196" i="6" s="1"/>
  <c r="N1195" i="6"/>
  <c r="A1195" i="6" s="1"/>
  <c r="D1195" i="6" s="1"/>
  <c r="N1194" i="6"/>
  <c r="A1194" i="6" s="1"/>
  <c r="D1194" i="6" s="1"/>
  <c r="N1192" i="6"/>
  <c r="A1192" i="6" s="1"/>
  <c r="D1192" i="6" s="1"/>
  <c r="N1189" i="6"/>
  <c r="A1189" i="6" s="1"/>
  <c r="D1189" i="6" s="1"/>
  <c r="N1188" i="6"/>
  <c r="A1188" i="6" s="1"/>
  <c r="N1187" i="6"/>
  <c r="A1187" i="6" s="1"/>
  <c r="N1186" i="6"/>
  <c r="A1186" i="6" s="1"/>
  <c r="D1186" i="6" s="1"/>
  <c r="N1184" i="6"/>
  <c r="A1184" i="6" s="1"/>
  <c r="D1184" i="6" s="1"/>
  <c r="N1181" i="6"/>
  <c r="A1181" i="6" s="1"/>
  <c r="N1180" i="6"/>
  <c r="A1180" i="6" s="1"/>
  <c r="D1180" i="6" s="1"/>
  <c r="N1179" i="6"/>
  <c r="A1179" i="6" s="1"/>
  <c r="D1179" i="6" s="1"/>
  <c r="N1176" i="6"/>
  <c r="A1176" i="6" s="1"/>
  <c r="D1176" i="6" s="1"/>
  <c r="N1175" i="6"/>
  <c r="A1175" i="6" s="1"/>
  <c r="D1175" i="6" s="1"/>
  <c r="N1173" i="6"/>
  <c r="A1173" i="6" s="1"/>
  <c r="D1173" i="6" s="1"/>
  <c r="N1172" i="6"/>
  <c r="A1172" i="6" s="1"/>
  <c r="N1171" i="6"/>
  <c r="A1171" i="6" s="1"/>
  <c r="D1171" i="6" s="1"/>
  <c r="N1170" i="6"/>
  <c r="A1170" i="6" s="1"/>
  <c r="D1170" i="6" s="1"/>
  <c r="N1168" i="6"/>
  <c r="A1168" i="6" s="1"/>
  <c r="N1167" i="6"/>
  <c r="A1167" i="6" s="1"/>
  <c r="N1165" i="6"/>
  <c r="A1165" i="6" s="1"/>
  <c r="D1165" i="6" s="1"/>
  <c r="N1164" i="6"/>
  <c r="A1164" i="6" s="1"/>
  <c r="D1164" i="6" s="1"/>
  <c r="N1163" i="6"/>
  <c r="A1163" i="6" s="1"/>
  <c r="D1163" i="6" s="1"/>
  <c r="N1162" i="6"/>
  <c r="A1162" i="6" s="1"/>
  <c r="D1162" i="6" s="1"/>
  <c r="N1160" i="6"/>
  <c r="A1160" i="6" s="1"/>
  <c r="D1160" i="6" s="1"/>
  <c r="N1157" i="6"/>
  <c r="A1157" i="6" s="1"/>
  <c r="N1156" i="6"/>
  <c r="A1156" i="6" s="1"/>
  <c r="N1155" i="6"/>
  <c r="A1155" i="6" s="1"/>
  <c r="D1155" i="6" s="1"/>
  <c r="N1154" i="6"/>
  <c r="A1154" i="6" s="1"/>
  <c r="N1152" i="6"/>
  <c r="A1152" i="6" s="1"/>
  <c r="N1149" i="6"/>
  <c r="A1149" i="6" s="1"/>
  <c r="N1148" i="6"/>
  <c r="A1148" i="6" s="1"/>
  <c r="N1147" i="6"/>
  <c r="A1147" i="6" s="1"/>
  <c r="N1146" i="6"/>
  <c r="A1146" i="6" s="1"/>
  <c r="N1144" i="6"/>
  <c r="A1144" i="6" s="1"/>
  <c r="N1143" i="6"/>
  <c r="A1143" i="6" s="1"/>
  <c r="N1141" i="6"/>
  <c r="A1141" i="6" s="1"/>
  <c r="D1141" i="6" s="1"/>
  <c r="N1140" i="6"/>
  <c r="A1140" i="6" s="1"/>
  <c r="D1140" i="6" s="1"/>
  <c r="N1139" i="6"/>
  <c r="A1139" i="6" s="1"/>
  <c r="D1139" i="6" s="1"/>
  <c r="N1138" i="6"/>
  <c r="A1138" i="6" s="1"/>
  <c r="D1138" i="6" s="1"/>
  <c r="N1136" i="6"/>
  <c r="A1136" i="6" s="1"/>
  <c r="N1135" i="6"/>
  <c r="A1135" i="6" s="1"/>
  <c r="N1133" i="6"/>
  <c r="A1133" i="6" s="1"/>
  <c r="D1133" i="6" s="1"/>
  <c r="N1132" i="6"/>
  <c r="A1132" i="6" s="1"/>
  <c r="D1132" i="6" s="1"/>
  <c r="N1131" i="6"/>
  <c r="A1131" i="6" s="1"/>
  <c r="D1131" i="6" s="1"/>
  <c r="N1130" i="6"/>
  <c r="A1130" i="6" s="1"/>
  <c r="D1130" i="6" s="1"/>
  <c r="N1128" i="6"/>
  <c r="A1128" i="6" s="1"/>
  <c r="D1128" i="6" s="1"/>
  <c r="N1125" i="6"/>
  <c r="A1125" i="6" s="1"/>
  <c r="N1124" i="6"/>
  <c r="A1124" i="6" s="1"/>
  <c r="N1123" i="6"/>
  <c r="A1123" i="6" s="1"/>
  <c r="N1122" i="6"/>
  <c r="A1122" i="6" s="1"/>
  <c r="D1122" i="6" s="1"/>
  <c r="N1120" i="6"/>
  <c r="A1120" i="6" s="1"/>
  <c r="N1117" i="6"/>
  <c r="A1117" i="6" s="1"/>
  <c r="N1116" i="6"/>
  <c r="A1116" i="6" s="1"/>
  <c r="N1115" i="6"/>
  <c r="A1115" i="6" s="1"/>
  <c r="N1114" i="6"/>
  <c r="A1114" i="6" s="1"/>
  <c r="N1112" i="6"/>
  <c r="A1112" i="6" s="1"/>
  <c r="N1111" i="6"/>
  <c r="A1111" i="6" s="1"/>
  <c r="N1109" i="6"/>
  <c r="A1109" i="6" s="1"/>
  <c r="D1109" i="6" s="1"/>
  <c r="N1108" i="6"/>
  <c r="A1108" i="6" s="1"/>
  <c r="N1107" i="6"/>
  <c r="A1107" i="6" s="1"/>
  <c r="D1107" i="6" s="1"/>
  <c r="N1106" i="6"/>
  <c r="A1106" i="6" s="1"/>
  <c r="D1106" i="6" s="1"/>
  <c r="N1104" i="6"/>
  <c r="A1104" i="6" s="1"/>
  <c r="N1103" i="6"/>
  <c r="A1103" i="6" s="1"/>
  <c r="N1101" i="6"/>
  <c r="A1101" i="6" s="1"/>
  <c r="N1100" i="6"/>
  <c r="A1100" i="6" s="1"/>
  <c r="D1100" i="6" s="1"/>
  <c r="N1099" i="6"/>
  <c r="A1099" i="6" s="1"/>
  <c r="D1099" i="6" s="1"/>
  <c r="N1098" i="6"/>
  <c r="A1098" i="6" s="1"/>
  <c r="N1096" i="6"/>
  <c r="A1096" i="6" s="1"/>
  <c r="D1096" i="6" s="1"/>
  <c r="N1093" i="6"/>
  <c r="A1093" i="6" s="1"/>
  <c r="N1092" i="6"/>
  <c r="A1092" i="6" s="1"/>
  <c r="N1091" i="6"/>
  <c r="A1091" i="6" s="1"/>
  <c r="N1090" i="6"/>
  <c r="A1090" i="6" s="1"/>
  <c r="N1088" i="6"/>
  <c r="A1088" i="6" s="1"/>
  <c r="D1088" i="6" s="1"/>
  <c r="N1084" i="6"/>
  <c r="A1084" i="6" s="1"/>
  <c r="D1084" i="6" s="1"/>
  <c r="N1083" i="6"/>
  <c r="A1083" i="6" s="1"/>
  <c r="D1083" i="6" s="1"/>
  <c r="N1082" i="6"/>
  <c r="A1082" i="6" s="1"/>
  <c r="D1082" i="6" s="1"/>
  <c r="E1081" i="6"/>
  <c r="N1080" i="6"/>
  <c r="A1080" i="6" s="1"/>
  <c r="D1080" i="6" s="1"/>
  <c r="N1079" i="6"/>
  <c r="A1079" i="6" s="1"/>
  <c r="D1079" i="6" s="1"/>
  <c r="N1077" i="6"/>
  <c r="A1077" i="6" s="1"/>
  <c r="D1077" i="6" s="1"/>
  <c r="N1076" i="6"/>
  <c r="A1076" i="6" s="1"/>
  <c r="D1076" i="6" s="1"/>
  <c r="N1075" i="6"/>
  <c r="A1075" i="6" s="1"/>
  <c r="N1074" i="6"/>
  <c r="A1074" i="6" s="1"/>
  <c r="D1074" i="6" s="1"/>
  <c r="N1072" i="6"/>
  <c r="A1072" i="6" s="1"/>
  <c r="D1072" i="6" s="1"/>
  <c r="N1071" i="6"/>
  <c r="A1071" i="6" s="1"/>
  <c r="N1069" i="6"/>
  <c r="A1069" i="6" s="1"/>
  <c r="D1069" i="6" s="1"/>
  <c r="N1068" i="6"/>
  <c r="A1068" i="6" s="1"/>
  <c r="D1068" i="6" s="1"/>
  <c r="N1067" i="6"/>
  <c r="A1067" i="6" s="1"/>
  <c r="D1067" i="6" s="1"/>
  <c r="N1066" i="6"/>
  <c r="A1066" i="6" s="1"/>
  <c r="N1064" i="6"/>
  <c r="A1064" i="6" s="1"/>
  <c r="E1062" i="6"/>
  <c r="N1061" i="6"/>
  <c r="A1061" i="6" s="1"/>
  <c r="N1060" i="6"/>
  <c r="A1060" i="6" s="1"/>
  <c r="N1059" i="6"/>
  <c r="A1059" i="6" s="1"/>
  <c r="N1058" i="6"/>
  <c r="A1058" i="6" s="1"/>
  <c r="D1058" i="6" s="1"/>
  <c r="N1056" i="6"/>
  <c r="A1056" i="6" s="1"/>
  <c r="D1056" i="6" s="1"/>
  <c r="N1055" i="6"/>
  <c r="A1055" i="6" s="1"/>
  <c r="D1055" i="6" s="1"/>
  <c r="N1052" i="6"/>
  <c r="A1052" i="6" s="1"/>
  <c r="D1052" i="6" s="1"/>
  <c r="N1051" i="6"/>
  <c r="A1051" i="6" s="1"/>
  <c r="N1048" i="6"/>
  <c r="A1048" i="6" s="1"/>
  <c r="N1047" i="6"/>
  <c r="A1047" i="6" s="1"/>
  <c r="N1045" i="6"/>
  <c r="A1045" i="6" s="1"/>
  <c r="D1045" i="6" s="1"/>
  <c r="N1044" i="6"/>
  <c r="A1044" i="6" s="1"/>
  <c r="N1043" i="6"/>
  <c r="A1043" i="6" s="1"/>
  <c r="N1042" i="6"/>
  <c r="A1042" i="6" s="1"/>
  <c r="N1040" i="6"/>
  <c r="A1040" i="6" s="1"/>
  <c r="D1040" i="6" s="1"/>
  <c r="N1039" i="6"/>
  <c r="A1039" i="6" s="1"/>
  <c r="D1039" i="6" s="1"/>
  <c r="E1038" i="6"/>
  <c r="N1037" i="6"/>
  <c r="A1037" i="6" s="1"/>
  <c r="D1037" i="6" s="1"/>
  <c r="N1036" i="6"/>
  <c r="A1036" i="6" s="1"/>
  <c r="D1036" i="6" s="1"/>
  <c r="N1035" i="6"/>
  <c r="A1035" i="6" s="1"/>
  <c r="D1035" i="6" s="1"/>
  <c r="N1034" i="6"/>
  <c r="A1034" i="6" s="1"/>
  <c r="D1034" i="6" s="1"/>
  <c r="N1032" i="6"/>
  <c r="A1032" i="6" s="1"/>
  <c r="D1032" i="6" s="1"/>
  <c r="N1029" i="6"/>
  <c r="A1029" i="6" s="1"/>
  <c r="D1029" i="6" s="1"/>
  <c r="N1028" i="6"/>
  <c r="A1028" i="6" s="1"/>
  <c r="D1028" i="6" s="1"/>
  <c r="N1027" i="6"/>
  <c r="A1027" i="6" s="1"/>
  <c r="D1027" i="6" s="1"/>
  <c r="N1026" i="6"/>
  <c r="A1026" i="6" s="1"/>
  <c r="E1025" i="6"/>
  <c r="N1024" i="6"/>
  <c r="A1024" i="6" s="1"/>
  <c r="N1023" i="6"/>
  <c r="A1023" i="6" s="1"/>
  <c r="N1021" i="6"/>
  <c r="A1021" i="6" s="1"/>
  <c r="N1020" i="6"/>
  <c r="A1020" i="6" s="1"/>
  <c r="D1020" i="6" s="1"/>
  <c r="N1019" i="6"/>
  <c r="A1019" i="6" s="1"/>
  <c r="D1019" i="6" s="1"/>
  <c r="N1018" i="6"/>
  <c r="A1018" i="6" s="1"/>
  <c r="D1018" i="6" s="1"/>
  <c r="N1016" i="6"/>
  <c r="A1016" i="6" s="1"/>
  <c r="D1016" i="6" s="1"/>
  <c r="N1015" i="6"/>
  <c r="A1015" i="6" s="1"/>
  <c r="D1015" i="6" s="1"/>
  <c r="N1013" i="6"/>
  <c r="A1013" i="6" s="1"/>
  <c r="N1012" i="6"/>
  <c r="A1012" i="6" s="1"/>
  <c r="D1012" i="6" s="1"/>
  <c r="N1011" i="6"/>
  <c r="A1011" i="6" s="1"/>
  <c r="N1010" i="6"/>
  <c r="A1010" i="6" s="1"/>
  <c r="D1010" i="6" s="1"/>
  <c r="N1008" i="6"/>
  <c r="A1008" i="6" s="1"/>
  <c r="D1008" i="6" s="1"/>
  <c r="N1007" i="6"/>
  <c r="A1007" i="6" s="1"/>
  <c r="D1007" i="6" s="1"/>
  <c r="N1005" i="6"/>
  <c r="A1005" i="6" s="1"/>
  <c r="D1005" i="6" s="1"/>
  <c r="N1004" i="6"/>
  <c r="A1004" i="6" s="1"/>
  <c r="D1004" i="6" s="1"/>
  <c r="N1003" i="6"/>
  <c r="A1003" i="6" s="1"/>
  <c r="D1003" i="6" s="1"/>
  <c r="N1002" i="6"/>
  <c r="A1002" i="6" s="1"/>
  <c r="N1000" i="6"/>
  <c r="A1000" i="6" s="1"/>
  <c r="D1000" i="6" s="1"/>
  <c r="N997" i="6"/>
  <c r="A997" i="6" s="1"/>
  <c r="N996" i="6"/>
  <c r="A996" i="6" s="1"/>
  <c r="N995" i="6"/>
  <c r="A995" i="6" s="1"/>
  <c r="N994" i="6"/>
  <c r="A994" i="6" s="1"/>
  <c r="D994" i="6" s="1"/>
  <c r="N992" i="6"/>
  <c r="A992" i="6" s="1"/>
  <c r="D992" i="6" s="1"/>
  <c r="N991" i="6"/>
  <c r="A991" i="6" s="1"/>
  <c r="D991" i="6" s="1"/>
  <c r="N989" i="6"/>
  <c r="A989" i="6" s="1"/>
  <c r="D989" i="6" s="1"/>
  <c r="N988" i="6"/>
  <c r="A988" i="6" s="1"/>
  <c r="N987" i="6"/>
  <c r="A987" i="6" s="1"/>
  <c r="N986" i="6"/>
  <c r="A986" i="6" s="1"/>
  <c r="E985" i="6"/>
  <c r="N984" i="6"/>
  <c r="A984" i="6" s="1"/>
  <c r="D984" i="6" s="1"/>
  <c r="N982" i="6"/>
  <c r="A982" i="6" s="1"/>
  <c r="N981" i="6"/>
  <c r="A981" i="6" s="1"/>
  <c r="D981" i="6" s="1"/>
  <c r="N980" i="6"/>
  <c r="A980" i="6" s="1"/>
  <c r="D980" i="6" s="1"/>
  <c r="N979" i="6"/>
  <c r="A979" i="6" s="1"/>
  <c r="D979" i="6" s="1"/>
  <c r="N977" i="6"/>
  <c r="A977" i="6" s="1"/>
  <c r="D977" i="6" s="1"/>
  <c r="N976" i="6"/>
  <c r="A976" i="6" s="1"/>
  <c r="D976" i="6" s="1"/>
  <c r="N975" i="6"/>
  <c r="A975" i="6" s="1"/>
  <c r="D975" i="6" s="1"/>
  <c r="N974" i="6"/>
  <c r="A974" i="6" s="1"/>
  <c r="D974" i="6" s="1"/>
  <c r="N973" i="6"/>
  <c r="A973" i="6" s="1"/>
  <c r="D973" i="6" s="1"/>
  <c r="N972" i="6"/>
  <c r="A972" i="6" s="1"/>
  <c r="D972" i="6" s="1"/>
  <c r="N970" i="6"/>
  <c r="A970" i="6" s="1"/>
  <c r="D970" i="6" s="1"/>
  <c r="N967" i="6"/>
  <c r="A967" i="6" s="1"/>
  <c r="N966" i="6"/>
  <c r="A966" i="6" s="1"/>
  <c r="D966" i="6" s="1"/>
  <c r="N965" i="6"/>
  <c r="A965" i="6" s="1"/>
  <c r="N964" i="6"/>
  <c r="A964" i="6" s="1"/>
  <c r="D964" i="6" s="1"/>
  <c r="N962" i="6"/>
  <c r="A962" i="6" s="1"/>
  <c r="D962" i="6" s="1"/>
  <c r="N961" i="6"/>
  <c r="A961" i="6" s="1"/>
  <c r="D961" i="6" s="1"/>
  <c r="E960" i="6"/>
  <c r="N959" i="6"/>
  <c r="A959" i="6" s="1"/>
  <c r="D959" i="6" s="1"/>
  <c r="N958" i="6"/>
  <c r="A958" i="6" s="1"/>
  <c r="D958" i="6" s="1"/>
  <c r="N957" i="6"/>
  <c r="A957" i="6" s="1"/>
  <c r="D957" i="6" s="1"/>
  <c r="N956" i="6"/>
  <c r="A956" i="6" s="1"/>
  <c r="N954" i="6"/>
  <c r="A954" i="6" s="1"/>
  <c r="N953" i="6"/>
  <c r="A953" i="6" s="1"/>
  <c r="N950" i="6"/>
  <c r="A950" i="6" s="1"/>
  <c r="N949" i="6"/>
  <c r="A949" i="6" s="1"/>
  <c r="N948" i="6"/>
  <c r="A948" i="6" s="1"/>
  <c r="D948" i="6" s="1"/>
  <c r="N946" i="6"/>
  <c r="A946" i="6" s="1"/>
  <c r="D946" i="6" s="1"/>
  <c r="N945" i="6"/>
  <c r="A945" i="6" s="1"/>
  <c r="D945" i="6" s="1"/>
  <c r="N943" i="6"/>
  <c r="A943" i="6" s="1"/>
  <c r="D943" i="6" s="1"/>
  <c r="N942" i="6"/>
  <c r="A942" i="6" s="1"/>
  <c r="D942" i="6" s="1"/>
  <c r="N941" i="6"/>
  <c r="A941" i="6" s="1"/>
  <c r="D941" i="6" s="1"/>
  <c r="N940" i="6"/>
  <c r="A940" i="6" s="1"/>
  <c r="D940" i="6" s="1"/>
  <c r="N938" i="6"/>
  <c r="A938" i="6" s="1"/>
  <c r="D938" i="6" s="1"/>
  <c r="E936" i="6"/>
  <c r="N935" i="6"/>
  <c r="A935" i="6" s="1"/>
  <c r="N934" i="6"/>
  <c r="A934" i="6" s="1"/>
  <c r="N933" i="6"/>
  <c r="A933" i="6" s="1"/>
  <c r="N932" i="6"/>
  <c r="A932" i="6" s="1"/>
  <c r="E931" i="6"/>
  <c r="N930" i="6"/>
  <c r="A930" i="6" s="1"/>
  <c r="D930" i="6" s="1"/>
  <c r="N929" i="6"/>
  <c r="A929" i="6" s="1"/>
  <c r="N927" i="6"/>
  <c r="A927" i="6" s="1"/>
  <c r="D927" i="6" s="1"/>
  <c r="N926" i="6"/>
  <c r="A926" i="6" s="1"/>
  <c r="D926" i="6" s="1"/>
  <c r="N925" i="6"/>
  <c r="A925" i="6" s="1"/>
  <c r="N924" i="6"/>
  <c r="A924" i="6" s="1"/>
  <c r="D924" i="6" s="1"/>
  <c r="N922" i="6"/>
  <c r="A922" i="6" s="1"/>
  <c r="D922" i="6" s="1"/>
  <c r="N921" i="6"/>
  <c r="A921" i="6" s="1"/>
  <c r="D921" i="6" s="1"/>
  <c r="N918" i="6"/>
  <c r="A918" i="6" s="1"/>
  <c r="D918" i="6" s="1"/>
  <c r="N917" i="6"/>
  <c r="A917" i="6" s="1"/>
  <c r="D917" i="6" s="1"/>
  <c r="N916" i="6"/>
  <c r="A916" i="6" s="1"/>
  <c r="D916" i="6" s="1"/>
  <c r="N914" i="6"/>
  <c r="A914" i="6" s="1"/>
  <c r="D914" i="6" s="1"/>
  <c r="N913" i="6"/>
  <c r="A913" i="6" s="1"/>
  <c r="D913" i="6" s="1"/>
  <c r="N911" i="6"/>
  <c r="A911" i="6" s="1"/>
  <c r="D911" i="6" s="1"/>
  <c r="N910" i="6"/>
  <c r="A910" i="6" s="1"/>
  <c r="D910" i="6" s="1"/>
  <c r="N909" i="6"/>
  <c r="A909" i="6" s="1"/>
  <c r="N908" i="6"/>
  <c r="A908" i="6" s="1"/>
  <c r="D908" i="6" s="1"/>
  <c r="N906" i="6"/>
  <c r="A906" i="6" s="1"/>
  <c r="N903" i="6"/>
  <c r="A903" i="6" s="1"/>
  <c r="N902" i="6"/>
  <c r="A902" i="6" s="1"/>
  <c r="D902" i="6" s="1"/>
  <c r="N901" i="6"/>
  <c r="A901" i="6" s="1"/>
  <c r="D901" i="6" s="1"/>
  <c r="N900" i="6"/>
  <c r="A900" i="6" s="1"/>
  <c r="D900" i="6" s="1"/>
  <c r="N898" i="6"/>
  <c r="A898" i="6" s="1"/>
  <c r="D898" i="6" s="1"/>
  <c r="N897" i="6"/>
  <c r="A897" i="6" s="1"/>
  <c r="D897" i="6" s="1"/>
  <c r="N895" i="6"/>
  <c r="A895" i="6" s="1"/>
  <c r="D895" i="6" s="1"/>
  <c r="N894" i="6"/>
  <c r="A894" i="6" s="1"/>
  <c r="D894" i="6" s="1"/>
  <c r="N893" i="6"/>
  <c r="A893" i="6" s="1"/>
  <c r="D893" i="6" s="1"/>
  <c r="N892" i="6"/>
  <c r="A892" i="6" s="1"/>
  <c r="E891" i="6"/>
  <c r="N890" i="6"/>
  <c r="A890" i="6" s="1"/>
  <c r="N889" i="6"/>
  <c r="A889" i="6" s="1"/>
  <c r="E888" i="6"/>
  <c r="N887" i="6"/>
  <c r="A887" i="6" s="1"/>
  <c r="D887" i="6" s="1"/>
  <c r="N886" i="6"/>
  <c r="A886" i="6" s="1"/>
  <c r="D886" i="6" s="1"/>
  <c r="N885" i="6"/>
  <c r="A885" i="6" s="1"/>
  <c r="D885" i="6" s="1"/>
  <c r="N884" i="6"/>
  <c r="A884" i="6" s="1"/>
  <c r="D884" i="6" s="1"/>
  <c r="N882" i="6"/>
  <c r="A882" i="6" s="1"/>
  <c r="D882" i="6" s="1"/>
  <c r="N881" i="6"/>
  <c r="A881" i="6" s="1"/>
  <c r="D881" i="6" s="1"/>
  <c r="N879" i="6"/>
  <c r="A879" i="6" s="1"/>
  <c r="D879" i="6" s="1"/>
  <c r="N878" i="6"/>
  <c r="A878" i="6" s="1"/>
  <c r="D878" i="6" s="1"/>
  <c r="N877" i="6"/>
  <c r="A877" i="6" s="1"/>
  <c r="D877" i="6" s="1"/>
  <c r="N876" i="6"/>
  <c r="A876" i="6" s="1"/>
  <c r="D876" i="6" s="1"/>
  <c r="N874" i="6"/>
  <c r="A874" i="6" s="1"/>
  <c r="D874" i="6" s="1"/>
  <c r="N871" i="6"/>
  <c r="A871" i="6" s="1"/>
  <c r="N870" i="6"/>
  <c r="A870" i="6" s="1"/>
  <c r="D870" i="6" s="1"/>
  <c r="N869" i="6"/>
  <c r="A869" i="6" s="1"/>
  <c r="D869" i="6" s="1"/>
  <c r="N868" i="6"/>
  <c r="A868" i="6" s="1"/>
  <c r="N866" i="6"/>
  <c r="A866" i="6" s="1"/>
  <c r="D866" i="6" s="1"/>
  <c r="N865" i="6"/>
  <c r="A865" i="6" s="1"/>
  <c r="N863" i="6"/>
  <c r="A863" i="6" s="1"/>
  <c r="D863" i="6" s="1"/>
  <c r="N862" i="6"/>
  <c r="A862" i="6" s="1"/>
  <c r="D862" i="6" s="1"/>
  <c r="N861" i="6"/>
  <c r="A861" i="6" s="1"/>
  <c r="D861" i="6" s="1"/>
  <c r="N860" i="6"/>
  <c r="A860" i="6" s="1"/>
  <c r="D860" i="6" s="1"/>
  <c r="N858" i="6"/>
  <c r="A858" i="6" s="1"/>
  <c r="N857" i="6"/>
  <c r="A857" i="6" s="1"/>
  <c r="D857" i="6" s="1"/>
  <c r="N855" i="6"/>
  <c r="A855" i="6" s="1"/>
  <c r="N854" i="6"/>
  <c r="A854" i="6" s="1"/>
  <c r="D854" i="6" s="1"/>
  <c r="N853" i="6"/>
  <c r="A853" i="6" s="1"/>
  <c r="D853" i="6" s="1"/>
  <c r="N852" i="6"/>
  <c r="A852" i="6" s="1"/>
  <c r="D852" i="6" s="1"/>
  <c r="N850" i="6"/>
  <c r="A850" i="6" s="1"/>
  <c r="D850" i="6" s="1"/>
  <c r="N849" i="6"/>
  <c r="A849" i="6" s="1"/>
  <c r="D849" i="6" s="1"/>
  <c r="N847" i="6"/>
  <c r="A847" i="6" s="1"/>
  <c r="D847" i="6" s="1"/>
  <c r="N846" i="6"/>
  <c r="A846" i="6" s="1"/>
  <c r="D846" i="6" s="1"/>
  <c r="N845" i="6"/>
  <c r="A845" i="6" s="1"/>
  <c r="N844" i="6"/>
  <c r="A844" i="6" s="1"/>
  <c r="D844" i="6" s="1"/>
  <c r="N842" i="6"/>
  <c r="A842" i="6" s="1"/>
  <c r="N839" i="6"/>
  <c r="A839" i="6" s="1"/>
  <c r="D839" i="6" s="1"/>
  <c r="N838" i="6"/>
  <c r="A838" i="6" s="1"/>
  <c r="D838" i="6" s="1"/>
  <c r="N837" i="6"/>
  <c r="A837" i="6" s="1"/>
  <c r="D837" i="6" s="1"/>
  <c r="N836" i="6"/>
  <c r="A836" i="6" s="1"/>
  <c r="D836" i="6" s="1"/>
  <c r="N834" i="6"/>
  <c r="A834" i="6" s="1"/>
  <c r="D834" i="6" s="1"/>
  <c r="N833" i="6"/>
  <c r="A833" i="6" s="1"/>
  <c r="D833" i="6" s="1"/>
  <c r="N831" i="6"/>
  <c r="A831" i="6" s="1"/>
  <c r="D831" i="6" s="1"/>
  <c r="N830" i="6"/>
  <c r="A830" i="6" s="1"/>
  <c r="D830" i="6" s="1"/>
  <c r="N829" i="6"/>
  <c r="A829" i="6" s="1"/>
  <c r="N828" i="6"/>
  <c r="A828" i="6" s="1"/>
  <c r="N826" i="6"/>
  <c r="A826" i="6" s="1"/>
  <c r="D826" i="6" s="1"/>
  <c r="N825" i="6"/>
  <c r="A825" i="6" s="1"/>
  <c r="D825" i="6" s="1"/>
  <c r="N823" i="6"/>
  <c r="A823" i="6" s="1"/>
  <c r="D823" i="6" s="1"/>
  <c r="N822" i="6"/>
  <c r="A822" i="6" s="1"/>
  <c r="D822" i="6" s="1"/>
  <c r="N821" i="6"/>
  <c r="A821" i="6" s="1"/>
  <c r="N820" i="6"/>
  <c r="A820" i="6" s="1"/>
  <c r="N818" i="6"/>
  <c r="A818" i="6" s="1"/>
  <c r="D818" i="6" s="1"/>
  <c r="N817" i="6"/>
  <c r="A817" i="6" s="1"/>
  <c r="D817" i="6" s="1"/>
  <c r="N815" i="6"/>
  <c r="A815" i="6" s="1"/>
  <c r="D815" i="6" s="1"/>
  <c r="N814" i="6"/>
  <c r="A814" i="6" s="1"/>
  <c r="D814" i="6" s="1"/>
  <c r="N813" i="6"/>
  <c r="A813" i="6" s="1"/>
  <c r="N812" i="6"/>
  <c r="A812" i="6" s="1"/>
  <c r="D812" i="6" s="1"/>
  <c r="N810" i="6"/>
  <c r="A810" i="6" s="1"/>
  <c r="D810" i="6" s="1"/>
  <c r="E808" i="6"/>
  <c r="N807" i="6"/>
  <c r="A807" i="6" s="1"/>
  <c r="D807" i="6" s="1"/>
  <c r="N806" i="6"/>
  <c r="A806" i="6" s="1"/>
  <c r="D806" i="6" s="1"/>
  <c r="N805" i="6"/>
  <c r="A805" i="6" s="1"/>
  <c r="D805" i="6" s="1"/>
  <c r="N804" i="6"/>
  <c r="A804" i="6" s="1"/>
  <c r="N802" i="6"/>
  <c r="A802" i="6" s="1"/>
  <c r="D802" i="6" s="1"/>
  <c r="N801" i="6"/>
  <c r="A801" i="6" s="1"/>
  <c r="N799" i="6"/>
  <c r="A799" i="6" s="1"/>
  <c r="D799" i="6" s="1"/>
  <c r="N798" i="6"/>
  <c r="A798" i="6" s="1"/>
  <c r="D798" i="6" s="1"/>
  <c r="N797" i="6"/>
  <c r="A797" i="6" s="1"/>
  <c r="D797" i="6" s="1"/>
  <c r="N796" i="6"/>
  <c r="A796" i="6" s="1"/>
  <c r="D796" i="6" s="1"/>
  <c r="N794" i="6"/>
  <c r="A794" i="6" s="1"/>
  <c r="D794" i="6" s="1"/>
  <c r="N792" i="6"/>
  <c r="A792" i="6" s="1"/>
  <c r="D792" i="6" s="1"/>
  <c r="N791" i="6"/>
  <c r="A791" i="6" s="1"/>
  <c r="D791" i="6" s="1"/>
  <c r="N790" i="6"/>
  <c r="A790" i="6" s="1"/>
  <c r="D790" i="6" s="1"/>
  <c r="N789" i="6"/>
  <c r="A789" i="6" s="1"/>
  <c r="D789" i="6" s="1"/>
  <c r="N787" i="6"/>
  <c r="A787" i="6" s="1"/>
  <c r="N786" i="6"/>
  <c r="A786" i="6" s="1"/>
  <c r="N784" i="6"/>
  <c r="A784" i="6" s="1"/>
  <c r="N783" i="6"/>
  <c r="A783" i="6" s="1"/>
  <c r="D783" i="6" s="1"/>
  <c r="N782" i="6"/>
  <c r="A782" i="6" s="1"/>
  <c r="D782" i="6" s="1"/>
  <c r="N781" i="6"/>
  <c r="A781" i="6" s="1"/>
  <c r="N779" i="6"/>
  <c r="A779" i="6" s="1"/>
  <c r="D779" i="6" s="1"/>
  <c r="N776" i="6"/>
  <c r="A776" i="6" s="1"/>
  <c r="D776" i="6" s="1"/>
  <c r="N775" i="6"/>
  <c r="A775" i="6" s="1"/>
  <c r="D775" i="6" s="1"/>
  <c r="N774" i="6"/>
  <c r="A774" i="6" s="1"/>
  <c r="D774" i="6" s="1"/>
  <c r="N773" i="6"/>
  <c r="A773" i="6" s="1"/>
  <c r="D773" i="6" s="1"/>
  <c r="N771" i="6"/>
  <c r="A771" i="6" s="1"/>
  <c r="D771" i="6" s="1"/>
  <c r="N770" i="6"/>
  <c r="A770" i="6" s="1"/>
  <c r="D770" i="6" s="1"/>
  <c r="E769" i="6"/>
  <c r="N768" i="6"/>
  <c r="A768" i="6" s="1"/>
  <c r="D768" i="6" s="1"/>
  <c r="N767" i="6"/>
  <c r="A767" i="6" s="1"/>
  <c r="D767" i="6" s="1"/>
  <c r="N766" i="6"/>
  <c r="A766" i="6" s="1"/>
  <c r="D766" i="6" s="1"/>
  <c r="N765" i="6"/>
  <c r="A765" i="6" s="1"/>
  <c r="D765" i="6" s="1"/>
  <c r="E764" i="6"/>
  <c r="N763" i="6"/>
  <c r="A763" i="6" s="1"/>
  <c r="D763" i="6" s="1"/>
  <c r="N762" i="6"/>
  <c r="A762" i="6" s="1"/>
  <c r="N760" i="6"/>
  <c r="A760" i="6" s="1"/>
  <c r="D760" i="6" s="1"/>
  <c r="N759" i="6"/>
  <c r="A759" i="6" s="1"/>
  <c r="D759" i="6" s="1"/>
  <c r="N758" i="6"/>
  <c r="A758" i="6" s="1"/>
  <c r="D758" i="6" s="1"/>
  <c r="N757" i="6"/>
  <c r="A757" i="6" s="1"/>
  <c r="D757" i="6" s="1"/>
  <c r="N755" i="6"/>
  <c r="A755" i="6" s="1"/>
  <c r="D755" i="6" s="1"/>
  <c r="N754" i="6"/>
  <c r="A754" i="6" s="1"/>
  <c r="D754" i="6" s="1"/>
  <c r="N751" i="6"/>
  <c r="A751" i="6" s="1"/>
  <c r="D751" i="6" s="1"/>
  <c r="N750" i="6"/>
  <c r="A750" i="6" s="1"/>
  <c r="D750" i="6" s="1"/>
  <c r="N749" i="6"/>
  <c r="A749" i="6" s="1"/>
  <c r="N747" i="6"/>
  <c r="A747" i="6" s="1"/>
  <c r="N744" i="6"/>
  <c r="A744" i="6" s="1"/>
  <c r="D744" i="6" s="1"/>
  <c r="N743" i="6"/>
  <c r="A743" i="6" s="1"/>
  <c r="N742" i="6"/>
  <c r="A742" i="6" s="1"/>
  <c r="D742" i="6" s="1"/>
  <c r="N741" i="6"/>
  <c r="A741" i="6" s="1"/>
  <c r="D741" i="6" s="1"/>
  <c r="N739" i="6"/>
  <c r="A739" i="6" s="1"/>
  <c r="D739" i="6" s="1"/>
  <c r="N738" i="6"/>
  <c r="A738" i="6" s="1"/>
  <c r="D738" i="6" s="1"/>
  <c r="E737" i="6"/>
  <c r="N736" i="6"/>
  <c r="A736" i="6" s="1"/>
  <c r="D736" i="6" s="1"/>
  <c r="N735" i="6"/>
  <c r="A735" i="6" s="1"/>
  <c r="D735" i="6" s="1"/>
  <c r="N734" i="6"/>
  <c r="A734" i="6" s="1"/>
  <c r="D734" i="6" s="1"/>
  <c r="N733" i="6"/>
  <c r="A733" i="6" s="1"/>
  <c r="E732" i="6"/>
  <c r="N731" i="6"/>
  <c r="A731" i="6" s="1"/>
  <c r="D731" i="6" s="1"/>
  <c r="N730" i="6"/>
  <c r="A730" i="6" s="1"/>
  <c r="D730" i="6" s="1"/>
  <c r="N728" i="6"/>
  <c r="A728" i="6" s="1"/>
  <c r="D728" i="6" s="1"/>
  <c r="N727" i="6"/>
  <c r="A727" i="6" s="1"/>
  <c r="D727" i="6" s="1"/>
  <c r="N726" i="6"/>
  <c r="A726" i="6" s="1"/>
  <c r="D726" i="6" s="1"/>
  <c r="N725" i="6"/>
  <c r="A725" i="6" s="1"/>
  <c r="D725" i="6" s="1"/>
  <c r="N723" i="6"/>
  <c r="A723" i="6" s="1"/>
  <c r="D723" i="6" s="1"/>
  <c r="N722" i="6"/>
  <c r="A722" i="6" s="1"/>
  <c r="D722" i="6" s="1"/>
  <c r="E721" i="6"/>
  <c r="N719" i="6"/>
  <c r="A719" i="6" s="1"/>
  <c r="D719" i="6" s="1"/>
  <c r="N718" i="6"/>
  <c r="A718" i="6" s="1"/>
  <c r="D718" i="6" s="1"/>
  <c r="N717" i="6"/>
  <c r="A717" i="6" s="1"/>
  <c r="D717" i="6" s="1"/>
  <c r="N715" i="6"/>
  <c r="A715" i="6" s="1"/>
  <c r="D715" i="6" s="1"/>
  <c r="E713" i="6"/>
  <c r="N712" i="6"/>
  <c r="A712" i="6" s="1"/>
  <c r="D712" i="6" s="1"/>
  <c r="N711" i="6"/>
  <c r="A711" i="6" s="1"/>
  <c r="D711" i="6" s="1"/>
  <c r="N710" i="6"/>
  <c r="A710" i="6" s="1"/>
  <c r="D710" i="6" s="1"/>
  <c r="N709" i="6"/>
  <c r="A709" i="6" s="1"/>
  <c r="N707" i="6"/>
  <c r="A707" i="6" s="1"/>
  <c r="D707" i="6" s="1"/>
  <c r="N706" i="6"/>
  <c r="A706" i="6" s="1"/>
  <c r="N704" i="6"/>
  <c r="A704" i="6" s="1"/>
  <c r="D704" i="6" s="1"/>
  <c r="N703" i="6"/>
  <c r="A703" i="6" s="1"/>
  <c r="D703" i="6" s="1"/>
  <c r="N702" i="6"/>
  <c r="A702" i="6" s="1"/>
  <c r="D702" i="6" s="1"/>
  <c r="E701" i="6"/>
  <c r="N700" i="6"/>
  <c r="A700" i="6" s="1"/>
  <c r="D700" i="6" s="1"/>
  <c r="N699" i="6"/>
  <c r="A699" i="6" s="1"/>
  <c r="D699" i="6" s="1"/>
  <c r="E698" i="6"/>
  <c r="N697" i="6"/>
  <c r="A697" i="6" s="1"/>
  <c r="D697" i="6" s="1"/>
  <c r="N696" i="6"/>
  <c r="A696" i="6" s="1"/>
  <c r="D696" i="6" s="1"/>
  <c r="N695" i="6"/>
  <c r="A695" i="6" s="1"/>
  <c r="D695" i="6" s="1"/>
  <c r="N694" i="6"/>
  <c r="A694" i="6" s="1"/>
  <c r="D694" i="6" s="1"/>
  <c r="N692" i="6"/>
  <c r="A692" i="6" s="1"/>
  <c r="D692" i="6" s="1"/>
  <c r="N691" i="6"/>
  <c r="A691" i="6" s="1"/>
  <c r="D691" i="6" s="1"/>
  <c r="E689" i="6"/>
  <c r="N688" i="6"/>
  <c r="A688" i="6" s="1"/>
  <c r="D688" i="6" s="1"/>
  <c r="N687" i="6"/>
  <c r="A687" i="6" s="1"/>
  <c r="D687" i="6" s="1"/>
  <c r="N686" i="6"/>
  <c r="A686" i="6" s="1"/>
  <c r="D686" i="6" s="1"/>
  <c r="N684" i="6"/>
  <c r="A684" i="6" s="1"/>
  <c r="D684" i="6" s="1"/>
  <c r="E682" i="6"/>
  <c r="N681" i="6"/>
  <c r="A681" i="6" s="1"/>
  <c r="N680" i="6"/>
  <c r="A680" i="6" s="1"/>
  <c r="D680" i="6" s="1"/>
  <c r="N679" i="6"/>
  <c r="A679" i="6" s="1"/>
  <c r="D679" i="6" s="1"/>
  <c r="E677" i="6"/>
  <c r="N676" i="6"/>
  <c r="A676" i="6" s="1"/>
  <c r="N675" i="6"/>
  <c r="A675" i="6" s="1"/>
  <c r="D675" i="6" s="1"/>
  <c r="N673" i="6"/>
  <c r="A673" i="6" s="1"/>
  <c r="D673" i="6" s="1"/>
  <c r="N672" i="6"/>
  <c r="A672" i="6" s="1"/>
  <c r="D672" i="6" s="1"/>
  <c r="N671" i="6"/>
  <c r="A671" i="6" s="1"/>
  <c r="D671" i="6" s="1"/>
  <c r="N670" i="6"/>
  <c r="A670" i="6" s="1"/>
  <c r="D670" i="6" s="1"/>
  <c r="N668" i="6"/>
  <c r="A668" i="6" s="1"/>
  <c r="D668" i="6" s="1"/>
  <c r="N667" i="6"/>
  <c r="A667" i="6" s="1"/>
  <c r="D667" i="6" s="1"/>
  <c r="N665" i="6"/>
  <c r="A665" i="6" s="1"/>
  <c r="D665" i="6" s="1"/>
  <c r="N664" i="6"/>
  <c r="A664" i="6" s="1"/>
  <c r="D664" i="6" s="1"/>
  <c r="N663" i="6"/>
  <c r="A663" i="6" s="1"/>
  <c r="D663" i="6" s="1"/>
  <c r="N662" i="6"/>
  <c r="A662" i="6" s="1"/>
  <c r="D662" i="6" s="1"/>
  <c r="N661" i="6"/>
  <c r="A661" i="6" s="1"/>
  <c r="N660" i="6"/>
  <c r="A660" i="6" s="1"/>
  <c r="D660" i="6" s="1"/>
  <c r="N659" i="6"/>
  <c r="A659" i="6" s="1"/>
  <c r="D659" i="6" s="1"/>
  <c r="N657" i="6"/>
  <c r="A657" i="6" s="1"/>
  <c r="D657" i="6" s="1"/>
  <c r="N656" i="6"/>
  <c r="A656" i="6" s="1"/>
  <c r="D656" i="6" s="1"/>
  <c r="N655" i="6"/>
  <c r="A655" i="6" s="1"/>
  <c r="N654" i="6"/>
  <c r="A654" i="6" s="1"/>
  <c r="N652" i="6"/>
  <c r="A652" i="6" s="1"/>
  <c r="N651" i="6"/>
  <c r="A651" i="6" s="1"/>
  <c r="D651" i="6" s="1"/>
  <c r="N649" i="6"/>
  <c r="A649" i="6" s="1"/>
  <c r="D649" i="6" s="1"/>
  <c r="N648" i="6"/>
  <c r="A648" i="6" s="1"/>
  <c r="D648" i="6" s="1"/>
  <c r="N647" i="6"/>
  <c r="A647" i="6" s="1"/>
  <c r="D647" i="6" s="1"/>
  <c r="N646" i="6"/>
  <c r="A646" i="6" s="1"/>
  <c r="D646" i="6" s="1"/>
  <c r="N644" i="6"/>
  <c r="A644" i="6" s="1"/>
  <c r="N643" i="6"/>
  <c r="A643" i="6" s="1"/>
  <c r="D643" i="6" s="1"/>
  <c r="N641" i="6"/>
  <c r="A641" i="6" s="1"/>
  <c r="D641" i="6" s="1"/>
  <c r="N640" i="6"/>
  <c r="A640" i="6" s="1"/>
  <c r="D640" i="6" s="1"/>
  <c r="N639" i="6"/>
  <c r="A639" i="6" s="1"/>
  <c r="D639" i="6" s="1"/>
  <c r="N638" i="6"/>
  <c r="A638" i="6" s="1"/>
  <c r="D638" i="6" s="1"/>
  <c r="E637" i="6"/>
  <c r="N636" i="6"/>
  <c r="A636" i="6" s="1"/>
  <c r="D636" i="6" s="1"/>
  <c r="N635" i="6"/>
  <c r="A635" i="6" s="1"/>
  <c r="E634" i="6"/>
  <c r="N632" i="6"/>
  <c r="A632" i="6" s="1"/>
  <c r="D632" i="6" s="1"/>
  <c r="N631" i="6"/>
  <c r="A631" i="6" s="1"/>
  <c r="D631" i="6" s="1"/>
  <c r="N630" i="6"/>
  <c r="A630" i="6" s="1"/>
  <c r="D630" i="6" s="1"/>
  <c r="N628" i="6"/>
  <c r="A628" i="6" s="1"/>
  <c r="N627" i="6"/>
  <c r="A627" i="6" s="1"/>
  <c r="N625" i="6"/>
  <c r="A625" i="6" s="1"/>
  <c r="D625" i="6" s="1"/>
  <c r="N624" i="6"/>
  <c r="A624" i="6" s="1"/>
  <c r="N623" i="6"/>
  <c r="A623" i="6" s="1"/>
  <c r="D623" i="6" s="1"/>
  <c r="N622" i="6"/>
  <c r="A622" i="6" s="1"/>
  <c r="D622" i="6" s="1"/>
  <c r="N620" i="6"/>
  <c r="A620" i="6" s="1"/>
  <c r="D620" i="6" s="1"/>
  <c r="N619" i="6"/>
  <c r="A619" i="6" s="1"/>
  <c r="D619" i="6" s="1"/>
  <c r="N617" i="6"/>
  <c r="A617" i="6" s="1"/>
  <c r="N616" i="6"/>
  <c r="A616" i="6" s="1"/>
  <c r="D616" i="6" s="1"/>
  <c r="N614" i="6"/>
  <c r="A614" i="6" s="1"/>
  <c r="D614" i="6" s="1"/>
  <c r="E613" i="6"/>
  <c r="N612" i="6"/>
  <c r="A612" i="6" s="1"/>
  <c r="D612" i="6" s="1"/>
  <c r="N611" i="6"/>
  <c r="A611" i="6" s="1"/>
  <c r="D611" i="6" s="1"/>
  <c r="N609" i="6"/>
  <c r="A609" i="6" s="1"/>
  <c r="D609" i="6" s="1"/>
  <c r="N607" i="6"/>
  <c r="A607" i="6" s="1"/>
  <c r="D607" i="6" s="1"/>
  <c r="N606" i="6"/>
  <c r="A606" i="6" s="1"/>
  <c r="D606" i="6" s="1"/>
  <c r="N604" i="6"/>
  <c r="A604" i="6" s="1"/>
  <c r="N603" i="6"/>
  <c r="A603" i="6" s="1"/>
  <c r="D603" i="6" s="1"/>
  <c r="N601" i="6"/>
  <c r="A601" i="6" s="1"/>
  <c r="D601" i="6" s="1"/>
  <c r="N600" i="6"/>
  <c r="A600" i="6" s="1"/>
  <c r="D600" i="6" s="1"/>
  <c r="N599" i="6"/>
  <c r="A599" i="6" s="1"/>
  <c r="D599" i="6" s="1"/>
  <c r="N598" i="6"/>
  <c r="A598" i="6" s="1"/>
  <c r="D598" i="6" s="1"/>
  <c r="N596" i="6"/>
  <c r="A596" i="6" s="1"/>
  <c r="D596" i="6" s="1"/>
  <c r="N595" i="6"/>
  <c r="A595" i="6" s="1"/>
  <c r="D595" i="6" s="1"/>
  <c r="N593" i="6"/>
  <c r="A593" i="6" s="1"/>
  <c r="D593" i="6" s="1"/>
  <c r="N592" i="6"/>
  <c r="A592" i="6" s="1"/>
  <c r="D592" i="6" s="1"/>
  <c r="N591" i="6"/>
  <c r="A591" i="6" s="1"/>
  <c r="D591" i="6" s="1"/>
  <c r="N590" i="6"/>
  <c r="A590" i="6" s="1"/>
  <c r="D590" i="6" s="1"/>
  <c r="N588" i="6"/>
  <c r="A588" i="6" s="1"/>
  <c r="D588" i="6" s="1"/>
  <c r="N584" i="6"/>
  <c r="A584" i="6" s="1"/>
  <c r="D584" i="6" s="1"/>
  <c r="N583" i="6"/>
  <c r="A583" i="6" s="1"/>
  <c r="D583" i="6" s="1"/>
  <c r="N582" i="6"/>
  <c r="A582" i="6" s="1"/>
  <c r="D582" i="6" s="1"/>
  <c r="N580" i="6"/>
  <c r="A580" i="6" s="1"/>
  <c r="D580" i="6" s="1"/>
  <c r="N579" i="6"/>
  <c r="A579" i="6" s="1"/>
  <c r="D579" i="6" s="1"/>
  <c r="N577" i="6"/>
  <c r="A577" i="6" s="1"/>
  <c r="D577" i="6" s="1"/>
  <c r="N576" i="6"/>
  <c r="A576" i="6" s="1"/>
  <c r="D576" i="6" s="1"/>
  <c r="N574" i="6"/>
  <c r="A574" i="6" s="1"/>
  <c r="D574" i="6" s="1"/>
  <c r="N572" i="6"/>
  <c r="A572" i="6" s="1"/>
  <c r="D572" i="6" s="1"/>
  <c r="N571" i="6"/>
  <c r="A571" i="6" s="1"/>
  <c r="D571" i="6" s="1"/>
  <c r="N569" i="6"/>
  <c r="A569" i="6" s="1"/>
  <c r="D569" i="6" s="1"/>
  <c r="N568" i="6"/>
  <c r="A568" i="6" s="1"/>
  <c r="D568" i="6" s="1"/>
  <c r="N567" i="6"/>
  <c r="A567" i="6" s="1"/>
  <c r="D567" i="6" s="1"/>
  <c r="N566" i="6"/>
  <c r="A566" i="6" s="1"/>
  <c r="D566" i="6" s="1"/>
  <c r="N563" i="6"/>
  <c r="A563" i="6" s="1"/>
  <c r="N561" i="6"/>
  <c r="A561" i="6" s="1"/>
  <c r="D561" i="6" s="1"/>
  <c r="N560" i="6"/>
  <c r="A560" i="6" s="1"/>
  <c r="N559" i="6"/>
  <c r="A559" i="6" s="1"/>
  <c r="N558" i="6"/>
  <c r="A558" i="6" s="1"/>
  <c r="D558" i="6" s="1"/>
  <c r="N556" i="6"/>
  <c r="A556" i="6" s="1"/>
  <c r="N555" i="6"/>
  <c r="A555" i="6" s="1"/>
  <c r="D555" i="6" s="1"/>
  <c r="N552" i="6"/>
  <c r="A552" i="6" s="1"/>
  <c r="D552" i="6" s="1"/>
  <c r="N551" i="6"/>
  <c r="A551" i="6" s="1"/>
  <c r="D551" i="6" s="1"/>
  <c r="N548" i="6"/>
  <c r="A548" i="6" s="1"/>
  <c r="D548" i="6" s="1"/>
  <c r="N547" i="6"/>
  <c r="A547" i="6" s="1"/>
  <c r="N545" i="6"/>
  <c r="A545" i="6" s="1"/>
  <c r="D545" i="6" s="1"/>
  <c r="N544" i="6"/>
  <c r="A544" i="6" s="1"/>
  <c r="D544" i="6" s="1"/>
  <c r="N543" i="6"/>
  <c r="A543" i="6" s="1"/>
  <c r="D543" i="6" s="1"/>
  <c r="N542" i="6"/>
  <c r="A542" i="6" s="1"/>
  <c r="D542" i="6" s="1"/>
  <c r="N539" i="6"/>
  <c r="A539" i="6" s="1"/>
  <c r="D539" i="6" s="1"/>
  <c r="N537" i="6"/>
  <c r="A537" i="6" s="1"/>
  <c r="N536" i="6"/>
  <c r="A536" i="6" s="1"/>
  <c r="D536" i="6" s="1"/>
  <c r="N535" i="6"/>
  <c r="A535" i="6" s="1"/>
  <c r="D535" i="6" s="1"/>
  <c r="N534" i="6"/>
  <c r="A534" i="6" s="1"/>
  <c r="D534" i="6" s="1"/>
  <c r="N533" i="6"/>
  <c r="A533" i="6" s="1"/>
  <c r="D533" i="6" s="1"/>
  <c r="N532" i="6"/>
  <c r="A532" i="6" s="1"/>
  <c r="N529" i="6"/>
  <c r="A529" i="6" s="1"/>
  <c r="D529" i="6" s="1"/>
  <c r="N528" i="6"/>
  <c r="A528" i="6" s="1"/>
  <c r="D528" i="6" s="1"/>
  <c r="N527" i="6"/>
  <c r="A527" i="6" s="1"/>
  <c r="D527" i="6" s="1"/>
  <c r="N526" i="6"/>
  <c r="A526" i="6" s="1"/>
  <c r="D526" i="6" s="1"/>
  <c r="N524" i="6"/>
  <c r="A524" i="6" s="1"/>
  <c r="D524" i="6" s="1"/>
  <c r="N523" i="6"/>
  <c r="A523" i="6" s="1"/>
  <c r="D523" i="6" s="1"/>
  <c r="N521" i="6"/>
  <c r="A521" i="6" s="1"/>
  <c r="D521" i="6" s="1"/>
  <c r="N520" i="6"/>
  <c r="A520" i="6" s="1"/>
  <c r="D520" i="6" s="1"/>
  <c r="N519" i="6"/>
  <c r="A519" i="6" s="1"/>
  <c r="N518" i="6"/>
  <c r="A518" i="6" s="1"/>
  <c r="D518" i="6" s="1"/>
  <c r="N516" i="6"/>
  <c r="A516" i="6" s="1"/>
  <c r="D516" i="6" s="1"/>
  <c r="N515" i="6"/>
  <c r="A515" i="6" s="1"/>
  <c r="D515" i="6" s="1"/>
  <c r="N512" i="6"/>
  <c r="A512" i="6" s="1"/>
  <c r="D512" i="6" s="1"/>
  <c r="N511" i="6"/>
  <c r="A511" i="6" s="1"/>
  <c r="D511" i="6" s="1"/>
  <c r="E509" i="6"/>
  <c r="N508" i="6"/>
  <c r="A508" i="6" s="1"/>
  <c r="N507" i="6"/>
  <c r="A507" i="6" s="1"/>
  <c r="D507" i="6" s="1"/>
  <c r="N505" i="6"/>
  <c r="A505" i="6" s="1"/>
  <c r="D505" i="6" s="1"/>
  <c r="N504" i="6"/>
  <c r="A504" i="6" s="1"/>
  <c r="N503" i="6"/>
  <c r="A503" i="6" s="1"/>
  <c r="N502" i="6"/>
  <c r="A502" i="6" s="1"/>
  <c r="N500" i="6"/>
  <c r="A500" i="6" s="1"/>
  <c r="D500" i="6" s="1"/>
  <c r="N497" i="6"/>
  <c r="A497" i="6" s="1"/>
  <c r="D497" i="6" s="1"/>
  <c r="N496" i="6"/>
  <c r="A496" i="6" s="1"/>
  <c r="D496" i="6" s="1"/>
  <c r="N495" i="6"/>
  <c r="A495" i="6" s="1"/>
  <c r="D495" i="6" s="1"/>
  <c r="N494" i="6"/>
  <c r="A494" i="6" s="1"/>
  <c r="D494" i="6" s="1"/>
  <c r="E493" i="6"/>
  <c r="N492" i="6"/>
  <c r="A492" i="6" s="1"/>
  <c r="D492" i="6" s="1"/>
  <c r="N491" i="6"/>
  <c r="A491" i="6" s="1"/>
  <c r="D491" i="6" s="1"/>
  <c r="N489" i="6"/>
  <c r="A489" i="6" s="1"/>
  <c r="D489" i="6" s="1"/>
  <c r="N488" i="6"/>
  <c r="A488" i="6" s="1"/>
  <c r="D488" i="6" s="1"/>
  <c r="N487" i="6"/>
  <c r="A487" i="6" s="1"/>
  <c r="D487" i="6" s="1"/>
  <c r="N486" i="6"/>
  <c r="A486" i="6" s="1"/>
  <c r="D486" i="6" s="1"/>
  <c r="N484" i="6"/>
  <c r="A484" i="6" s="1"/>
  <c r="D484" i="6" s="1"/>
  <c r="N483" i="6"/>
  <c r="A483" i="6" s="1"/>
  <c r="N481" i="6"/>
  <c r="A481" i="6" s="1"/>
  <c r="N480" i="6"/>
  <c r="A480" i="6" s="1"/>
  <c r="D480" i="6" s="1"/>
  <c r="N479" i="6"/>
  <c r="A479" i="6" s="1"/>
  <c r="D479" i="6" s="1"/>
  <c r="N476" i="6"/>
  <c r="A476" i="6" s="1"/>
  <c r="D476" i="6" s="1"/>
  <c r="N475" i="6"/>
  <c r="A475" i="6" s="1"/>
  <c r="D475" i="6" s="1"/>
  <c r="N473" i="6"/>
  <c r="A473" i="6" s="1"/>
  <c r="N472" i="6"/>
  <c r="A472" i="6" s="1"/>
  <c r="D472" i="6" s="1"/>
  <c r="N471" i="6"/>
  <c r="A471" i="6" s="1"/>
  <c r="D471" i="6" s="1"/>
  <c r="N470" i="6"/>
  <c r="A470" i="6" s="1"/>
  <c r="D470" i="6" s="1"/>
  <c r="N469" i="6"/>
  <c r="A469" i="6" s="1"/>
  <c r="N467" i="6"/>
  <c r="A467" i="6" s="1"/>
  <c r="D467" i="6" s="1"/>
  <c r="N465" i="6"/>
  <c r="A465" i="6" s="1"/>
  <c r="D465" i="6" s="1"/>
  <c r="N464" i="6"/>
  <c r="A464" i="6" s="1"/>
  <c r="D464" i="6" s="1"/>
  <c r="N463" i="6"/>
  <c r="A463" i="6" s="1"/>
  <c r="D463" i="6" s="1"/>
  <c r="N462" i="6"/>
  <c r="A462" i="6" s="1"/>
  <c r="D462" i="6" s="1"/>
  <c r="N460" i="6"/>
  <c r="A460" i="6" s="1"/>
  <c r="D460" i="6" s="1"/>
  <c r="N459" i="6"/>
  <c r="A459" i="6" s="1"/>
  <c r="D459" i="6" s="1"/>
  <c r="N456" i="6"/>
  <c r="A456" i="6" s="1"/>
  <c r="D456" i="6" s="1"/>
  <c r="N455" i="6"/>
  <c r="A455" i="6" s="1"/>
  <c r="D455" i="6" s="1"/>
  <c r="N454" i="6"/>
  <c r="A454" i="6" s="1"/>
  <c r="D454" i="6" s="1"/>
  <c r="N452" i="6"/>
  <c r="A452" i="6" s="1"/>
  <c r="D452" i="6" s="1"/>
  <c r="N451" i="6"/>
  <c r="A451" i="6" s="1"/>
  <c r="D451" i="6" s="1"/>
  <c r="N448" i="6"/>
  <c r="A448" i="6" s="1"/>
  <c r="D448" i="6" s="1"/>
  <c r="N447" i="6"/>
  <c r="A447" i="6" s="1"/>
  <c r="D447" i="6" s="1"/>
  <c r="N444" i="6"/>
  <c r="A444" i="6" s="1"/>
  <c r="D444" i="6" s="1"/>
  <c r="N443" i="6"/>
  <c r="A443" i="6" s="1"/>
  <c r="N441" i="6"/>
  <c r="A441" i="6" s="1"/>
  <c r="D441" i="6" s="1"/>
  <c r="N440" i="6"/>
  <c r="A440" i="6" s="1"/>
  <c r="D440" i="6" s="1"/>
  <c r="N439" i="6"/>
  <c r="A439" i="6" s="1"/>
  <c r="D439" i="6" s="1"/>
  <c r="N438" i="6"/>
  <c r="A438" i="6" s="1"/>
  <c r="D438" i="6" s="1"/>
  <c r="N436" i="6"/>
  <c r="A436" i="6" s="1"/>
  <c r="D436" i="6" s="1"/>
  <c r="N432" i="6"/>
  <c r="A432" i="6" s="1"/>
  <c r="D432" i="6" s="1"/>
  <c r="N431" i="6"/>
  <c r="A431" i="6" s="1"/>
  <c r="D431" i="6" s="1"/>
  <c r="N430" i="6"/>
  <c r="A430" i="6" s="1"/>
  <c r="D430" i="6" s="1"/>
  <c r="N428" i="6"/>
  <c r="A428" i="6" s="1"/>
  <c r="D428" i="6" s="1"/>
  <c r="N427" i="6"/>
  <c r="A427" i="6" s="1"/>
  <c r="D427" i="6" s="1"/>
  <c r="N425" i="6"/>
  <c r="A425" i="6" s="1"/>
  <c r="D425" i="6" s="1"/>
  <c r="N424" i="6"/>
  <c r="A424" i="6" s="1"/>
  <c r="D424" i="6" s="1"/>
  <c r="N423" i="6"/>
  <c r="A423" i="6" s="1"/>
  <c r="D423" i="6" s="1"/>
  <c r="N422" i="6"/>
  <c r="A422" i="6" s="1"/>
  <c r="D422" i="6" s="1"/>
  <c r="N420" i="6"/>
  <c r="A420" i="6" s="1"/>
  <c r="N419" i="6"/>
  <c r="A419" i="6" s="1"/>
  <c r="N416" i="6"/>
  <c r="A416" i="6" s="1"/>
  <c r="D416" i="6" s="1"/>
  <c r="N415" i="6"/>
  <c r="A415" i="6" s="1"/>
  <c r="D415" i="6" s="1"/>
  <c r="N414" i="6"/>
  <c r="A414" i="6" s="1"/>
  <c r="D414" i="6" s="1"/>
  <c r="N411" i="6"/>
  <c r="A411" i="6" s="1"/>
  <c r="D411" i="6" s="1"/>
  <c r="E410" i="6"/>
  <c r="N409" i="6"/>
  <c r="A409" i="6" s="1"/>
  <c r="D409" i="6" s="1"/>
  <c r="N408" i="6"/>
  <c r="A408" i="6" s="1"/>
  <c r="D408" i="6" s="1"/>
  <c r="N407" i="6"/>
  <c r="A407" i="6" s="1"/>
  <c r="D407" i="6" s="1"/>
  <c r="N406" i="6"/>
  <c r="A406" i="6" s="1"/>
  <c r="D406" i="6" s="1"/>
  <c r="N404" i="6"/>
  <c r="A404" i="6" s="1"/>
  <c r="N403" i="6"/>
  <c r="A403" i="6" s="1"/>
  <c r="N400" i="6"/>
  <c r="A400" i="6" s="1"/>
  <c r="D400" i="6" s="1"/>
  <c r="N399" i="6"/>
  <c r="A399" i="6" s="1"/>
  <c r="D399" i="6" s="1"/>
  <c r="N398" i="6"/>
  <c r="A398" i="6" s="1"/>
  <c r="D398" i="6" s="1"/>
  <c r="N396" i="6"/>
  <c r="A396" i="6" s="1"/>
  <c r="D396" i="6" s="1"/>
  <c r="N395" i="6"/>
  <c r="A395" i="6" s="1"/>
  <c r="D395" i="6" s="1"/>
  <c r="E394" i="6"/>
  <c r="N393" i="6"/>
  <c r="A393" i="6" s="1"/>
  <c r="D393" i="6" s="1"/>
  <c r="N392" i="6"/>
  <c r="A392" i="6" s="1"/>
  <c r="D392" i="6" s="1"/>
  <c r="N388" i="6"/>
  <c r="A388" i="6" s="1"/>
  <c r="D388" i="6" s="1"/>
  <c r="N387" i="6"/>
  <c r="A387" i="6" s="1"/>
  <c r="D387" i="6" s="1"/>
  <c r="N384" i="6"/>
  <c r="A384" i="6" s="1"/>
  <c r="D384" i="6" s="1"/>
  <c r="N383" i="6"/>
  <c r="A383" i="6" s="1"/>
  <c r="D383" i="6" s="1"/>
  <c r="N382" i="6"/>
  <c r="A382" i="6" s="1"/>
  <c r="D382" i="6" s="1"/>
  <c r="N380" i="6"/>
  <c r="A380" i="6" s="1"/>
  <c r="D380" i="6" s="1"/>
  <c r="N379" i="6"/>
  <c r="A379" i="6" s="1"/>
  <c r="D379" i="6" s="1"/>
  <c r="N376" i="6"/>
  <c r="A376" i="6" s="1"/>
  <c r="D376" i="6" s="1"/>
  <c r="N375" i="6"/>
  <c r="A375" i="6" s="1"/>
  <c r="D375" i="6" s="1"/>
  <c r="N374" i="6"/>
  <c r="A374" i="6" s="1"/>
  <c r="D374" i="6" s="1"/>
  <c r="N372" i="6"/>
  <c r="A372" i="6" s="1"/>
  <c r="D372" i="6" s="1"/>
  <c r="N371" i="6"/>
  <c r="A371" i="6" s="1"/>
  <c r="D371" i="6" s="1"/>
  <c r="N369" i="6"/>
  <c r="A369" i="6" s="1"/>
  <c r="D369" i="6" s="1"/>
  <c r="N368" i="6"/>
  <c r="A368" i="6" s="1"/>
  <c r="D368" i="6" s="1"/>
  <c r="N366" i="6"/>
  <c r="A366" i="6" s="1"/>
  <c r="D366" i="6" s="1"/>
  <c r="N364" i="6"/>
  <c r="A364" i="6" s="1"/>
  <c r="D364" i="6" s="1"/>
  <c r="N363" i="6"/>
  <c r="A363" i="6" s="1"/>
  <c r="D363" i="6" s="1"/>
  <c r="N361" i="6"/>
  <c r="A361" i="6" s="1"/>
  <c r="N360" i="6"/>
  <c r="A360" i="6" s="1"/>
  <c r="D360" i="6" s="1"/>
  <c r="N359" i="6"/>
  <c r="A359" i="6" s="1"/>
  <c r="D359" i="6" s="1"/>
  <c r="N358" i="6"/>
  <c r="A358" i="6" s="1"/>
  <c r="D358" i="6" s="1"/>
  <c r="N355" i="6"/>
  <c r="A355" i="6" s="1"/>
  <c r="D355" i="6" s="1"/>
  <c r="N352" i="6"/>
  <c r="A352" i="6" s="1"/>
  <c r="D352" i="6" s="1"/>
  <c r="N351" i="6"/>
  <c r="A351" i="6" s="1"/>
  <c r="D351" i="6" s="1"/>
  <c r="N350" i="6"/>
  <c r="A350" i="6" s="1"/>
  <c r="D350" i="6" s="1"/>
  <c r="N348" i="6"/>
  <c r="A348" i="6" s="1"/>
  <c r="N347" i="6"/>
  <c r="A347" i="6" s="1"/>
  <c r="D347" i="6" s="1"/>
  <c r="N345" i="6"/>
  <c r="A345" i="6" s="1"/>
  <c r="D345" i="6" s="1"/>
  <c r="N344" i="6"/>
  <c r="A344" i="6" s="1"/>
  <c r="D344" i="6" s="1"/>
  <c r="N343" i="6"/>
  <c r="A343" i="6" s="1"/>
  <c r="D343" i="6" s="1"/>
  <c r="N342" i="6"/>
  <c r="A342" i="6" s="1"/>
  <c r="D342" i="6" s="1"/>
  <c r="N340" i="6"/>
  <c r="A340" i="6" s="1"/>
  <c r="D340" i="6" s="1"/>
  <c r="N339" i="6"/>
  <c r="A339" i="6" s="1"/>
  <c r="N337" i="6"/>
  <c r="A337" i="6" s="1"/>
  <c r="D337" i="6" s="1"/>
  <c r="N336" i="6"/>
  <c r="A336" i="6" s="1"/>
  <c r="D336" i="6" s="1"/>
  <c r="N335" i="6"/>
  <c r="A335" i="6" s="1"/>
  <c r="D335" i="6" s="1"/>
  <c r="N331" i="6"/>
  <c r="A331" i="6" s="1"/>
  <c r="D331" i="6" s="1"/>
  <c r="E330" i="6"/>
  <c r="N329" i="6"/>
  <c r="A329" i="6" s="1"/>
  <c r="D329" i="6" s="1"/>
  <c r="N328" i="6"/>
  <c r="A328" i="6" s="1"/>
  <c r="D328" i="6" s="1"/>
  <c r="N327" i="6"/>
  <c r="A327" i="6" s="1"/>
  <c r="D327" i="6" s="1"/>
  <c r="N326" i="6"/>
  <c r="A326" i="6" s="1"/>
  <c r="D326" i="6" s="1"/>
  <c r="N324" i="6"/>
  <c r="A324" i="6" s="1"/>
  <c r="N323" i="6"/>
  <c r="A323" i="6" s="1"/>
  <c r="N321" i="6"/>
  <c r="A321" i="6" s="1"/>
  <c r="D321" i="6" s="1"/>
  <c r="N320" i="6"/>
  <c r="A320" i="6" s="1"/>
  <c r="D320" i="6" s="1"/>
  <c r="N319" i="6"/>
  <c r="A319" i="6" s="1"/>
  <c r="D319" i="6" s="1"/>
  <c r="N318" i="6"/>
  <c r="A318" i="6" s="1"/>
  <c r="D318" i="6" s="1"/>
  <c r="N316" i="6"/>
  <c r="A316" i="6" s="1"/>
  <c r="D316" i="6" s="1"/>
  <c r="N315" i="6"/>
  <c r="A315" i="6" s="1"/>
  <c r="D315" i="6" s="1"/>
  <c r="N313" i="6"/>
  <c r="A313" i="6" s="1"/>
  <c r="D313" i="6" s="1"/>
  <c r="N312" i="6"/>
  <c r="A312" i="6" s="1"/>
  <c r="D312" i="6" s="1"/>
  <c r="N311" i="6"/>
  <c r="A311" i="6" s="1"/>
  <c r="D311" i="6" s="1"/>
  <c r="N308" i="6"/>
  <c r="A308" i="6" s="1"/>
  <c r="D308" i="6" s="1"/>
  <c r="N307" i="6"/>
  <c r="A307" i="6" s="1"/>
  <c r="D307" i="6" s="1"/>
  <c r="N305" i="6"/>
  <c r="A305" i="6" s="1"/>
  <c r="D305" i="6" s="1"/>
  <c r="N304" i="6"/>
  <c r="A304" i="6" s="1"/>
  <c r="D304" i="6" s="1"/>
  <c r="N303" i="6"/>
  <c r="A303" i="6" s="1"/>
  <c r="D303" i="6" s="1"/>
  <c r="N302" i="6"/>
  <c r="A302" i="6" s="1"/>
  <c r="D302" i="6" s="1"/>
  <c r="N300" i="6"/>
  <c r="A300" i="6" s="1"/>
  <c r="D300" i="6" s="1"/>
  <c r="N297" i="6"/>
  <c r="A297" i="6" s="1"/>
  <c r="D297" i="6" s="1"/>
  <c r="N296" i="6"/>
  <c r="A296" i="6" s="1"/>
  <c r="D296" i="6" s="1"/>
  <c r="N295" i="6"/>
  <c r="A295" i="6" s="1"/>
  <c r="D295" i="6" s="1"/>
  <c r="N294" i="6"/>
  <c r="A294" i="6" s="1"/>
  <c r="D294" i="6" s="1"/>
  <c r="E293" i="6"/>
  <c r="N292" i="6"/>
  <c r="A292" i="6" s="1"/>
  <c r="D292" i="6" s="1"/>
  <c r="N291" i="6"/>
  <c r="A291" i="6" s="1"/>
  <c r="D291" i="6" s="1"/>
  <c r="E289" i="6"/>
  <c r="N288" i="6"/>
  <c r="A288" i="6" s="1"/>
  <c r="D288" i="6" s="1"/>
  <c r="N286" i="6"/>
  <c r="A286" i="6" s="1"/>
  <c r="D286" i="6" s="1"/>
  <c r="N284" i="6"/>
  <c r="A284" i="6" s="1"/>
  <c r="D284" i="6" s="1"/>
  <c r="N283" i="6"/>
  <c r="A283" i="6" s="1"/>
  <c r="N281" i="6"/>
  <c r="A281" i="6" s="1"/>
  <c r="D281" i="6" s="1"/>
  <c r="N280" i="6"/>
  <c r="A280" i="6" s="1"/>
  <c r="D280" i="6" s="1"/>
  <c r="N279" i="6"/>
  <c r="A279" i="6" s="1"/>
  <c r="D279" i="6" s="1"/>
  <c r="N277" i="6"/>
  <c r="A277" i="6" s="1"/>
  <c r="N275" i="6"/>
  <c r="A275" i="6" s="1"/>
  <c r="D275" i="6" s="1"/>
  <c r="N273" i="6"/>
  <c r="A273" i="6" s="1"/>
  <c r="N272" i="6"/>
  <c r="A272" i="6" s="1"/>
  <c r="N271" i="6"/>
  <c r="A271" i="6" s="1"/>
  <c r="D271" i="6" s="1"/>
  <c r="N270" i="6"/>
  <c r="A270" i="6" s="1"/>
  <c r="D270" i="6" s="1"/>
  <c r="E269" i="6"/>
  <c r="N268" i="6"/>
  <c r="A268" i="6" s="1"/>
  <c r="D268" i="6" s="1"/>
  <c r="N267" i="6"/>
  <c r="A267" i="6" s="1"/>
  <c r="D267" i="6" s="1"/>
  <c r="N264" i="6"/>
  <c r="A264" i="6" s="1"/>
  <c r="D264" i="6" s="1"/>
  <c r="N263" i="6"/>
  <c r="A263" i="6" s="1"/>
  <c r="D263" i="6" s="1"/>
  <c r="N262" i="6"/>
  <c r="A262" i="6" s="1"/>
  <c r="D262" i="6" s="1"/>
  <c r="N260" i="6"/>
  <c r="A260" i="6" s="1"/>
  <c r="N259" i="6"/>
  <c r="A259" i="6" s="1"/>
  <c r="D259" i="6" s="1"/>
  <c r="N256" i="6"/>
  <c r="A256" i="6" s="1"/>
  <c r="D256" i="6" s="1"/>
  <c r="N254" i="6"/>
  <c r="A254" i="6" s="1"/>
  <c r="D254" i="6" s="1"/>
  <c r="N252" i="6"/>
  <c r="A252" i="6" s="1"/>
  <c r="D252" i="6" s="1"/>
  <c r="N251" i="6"/>
  <c r="A251" i="6" s="1"/>
  <c r="N249" i="6"/>
  <c r="A249" i="6" s="1"/>
  <c r="N248" i="6"/>
  <c r="A248" i="6" s="1"/>
  <c r="D248" i="6" s="1"/>
  <c r="N247" i="6"/>
  <c r="A247" i="6" s="1"/>
  <c r="D247" i="6" s="1"/>
  <c r="N246" i="6"/>
  <c r="A246" i="6" s="1"/>
  <c r="D246" i="6" s="1"/>
  <c r="N243" i="6"/>
  <c r="A243" i="6" s="1"/>
  <c r="D243" i="6" s="1"/>
  <c r="N241" i="6"/>
  <c r="A241" i="6" s="1"/>
  <c r="D241" i="6" s="1"/>
  <c r="N240" i="6"/>
  <c r="A240" i="6" s="1"/>
  <c r="D240" i="6" s="1"/>
  <c r="N239" i="6"/>
  <c r="A239" i="6" s="1"/>
  <c r="D239" i="6" s="1"/>
  <c r="N238" i="6"/>
  <c r="A238" i="6" s="1"/>
  <c r="D238" i="6" s="1"/>
  <c r="N236" i="6"/>
  <c r="A236" i="6" s="1"/>
  <c r="N235" i="6"/>
  <c r="A235" i="6" s="1"/>
  <c r="D235" i="6" s="1"/>
  <c r="N232" i="6"/>
  <c r="A232" i="6" s="1"/>
  <c r="N231" i="6"/>
  <c r="A231" i="6" s="1"/>
  <c r="D231" i="6" s="1"/>
  <c r="N230" i="6"/>
  <c r="A230" i="6" s="1"/>
  <c r="D230" i="6" s="1"/>
  <c r="N228" i="6"/>
  <c r="A228" i="6" s="1"/>
  <c r="D228" i="6" s="1"/>
  <c r="N227" i="6"/>
  <c r="A227" i="6" s="1"/>
  <c r="D227" i="6" s="1"/>
  <c r="E226" i="6"/>
  <c r="N225" i="6"/>
  <c r="A225" i="6" s="1"/>
  <c r="D225" i="6" s="1"/>
  <c r="N224" i="6"/>
  <c r="A224" i="6" s="1"/>
  <c r="D224" i="6" s="1"/>
  <c r="N222" i="6"/>
  <c r="A222" i="6" s="1"/>
  <c r="D222" i="6" s="1"/>
  <c r="N220" i="6"/>
  <c r="A220" i="6" s="1"/>
  <c r="D220" i="6" s="1"/>
  <c r="N219" i="6"/>
  <c r="A219" i="6" s="1"/>
  <c r="N217" i="6"/>
  <c r="A217" i="6" s="1"/>
  <c r="D217" i="6" s="1"/>
  <c r="N216" i="6"/>
  <c r="A216" i="6" s="1"/>
  <c r="D216" i="6" s="1"/>
  <c r="N215" i="6"/>
  <c r="A215" i="6" s="1"/>
  <c r="D215" i="6" s="1"/>
  <c r="N214" i="6"/>
  <c r="A214" i="6" s="1"/>
  <c r="D214" i="6" s="1"/>
  <c r="N211" i="6"/>
  <c r="A211" i="6" s="1"/>
  <c r="D211" i="6" s="1"/>
  <c r="E210" i="6"/>
  <c r="N209" i="6"/>
  <c r="A209" i="6" s="1"/>
  <c r="D209" i="6" s="1"/>
  <c r="N208" i="6"/>
  <c r="A208" i="6" s="1"/>
  <c r="D208" i="6" s="1"/>
  <c r="N207" i="6"/>
  <c r="A207" i="6" s="1"/>
  <c r="D207" i="6" s="1"/>
  <c r="N206" i="6"/>
  <c r="A206" i="6" s="1"/>
  <c r="D206" i="6" s="1"/>
  <c r="N204" i="6"/>
  <c r="A204" i="6" s="1"/>
  <c r="D204" i="6" s="1"/>
  <c r="N203" i="6"/>
  <c r="A203" i="6" s="1"/>
  <c r="D203" i="6" s="1"/>
  <c r="N200" i="6"/>
  <c r="A200" i="6" s="1"/>
  <c r="D200" i="6" s="1"/>
  <c r="N199" i="6"/>
  <c r="A199" i="6" s="1"/>
  <c r="D199" i="6" s="1"/>
  <c r="N198" i="6"/>
  <c r="A198" i="6" s="1"/>
  <c r="D198" i="6" s="1"/>
  <c r="N196" i="6"/>
  <c r="A196" i="6" s="1"/>
  <c r="D196" i="6" s="1"/>
  <c r="N195" i="6"/>
  <c r="A195" i="6" s="1"/>
  <c r="D195" i="6" s="1"/>
  <c r="N192" i="6"/>
  <c r="A192" i="6" s="1"/>
  <c r="D192" i="6" s="1"/>
  <c r="N190" i="6"/>
  <c r="A190" i="6" s="1"/>
  <c r="D190" i="6" s="1"/>
  <c r="E189" i="6"/>
  <c r="N188" i="6"/>
  <c r="A188" i="6" s="1"/>
  <c r="D188" i="6" s="1"/>
  <c r="N187" i="6"/>
  <c r="A187" i="6" s="1"/>
  <c r="D187" i="6" s="1"/>
  <c r="N185" i="6"/>
  <c r="A185" i="6" s="1"/>
  <c r="N184" i="6"/>
  <c r="A184" i="6" s="1"/>
  <c r="D184" i="6" s="1"/>
  <c r="N183" i="6"/>
  <c r="A183" i="6" s="1"/>
  <c r="D183" i="6" s="1"/>
  <c r="N182" i="6"/>
  <c r="A182" i="6" s="1"/>
  <c r="D182" i="6" s="1"/>
  <c r="N179" i="6"/>
  <c r="A179" i="6" s="1"/>
  <c r="D179" i="6" s="1"/>
  <c r="N176" i="6"/>
  <c r="A176" i="6" s="1"/>
  <c r="D176" i="6" s="1"/>
  <c r="N175" i="6"/>
  <c r="A175" i="6" s="1"/>
  <c r="D175" i="6" s="1"/>
  <c r="N174" i="6"/>
  <c r="A174" i="6" s="1"/>
  <c r="D174" i="6" s="1"/>
  <c r="E173" i="6"/>
  <c r="N172" i="6"/>
  <c r="A172" i="6" s="1"/>
  <c r="D172" i="6" s="1"/>
  <c r="N171" i="6"/>
  <c r="A171" i="6" s="1"/>
  <c r="E170" i="6"/>
  <c r="N168" i="6"/>
  <c r="A168" i="6" s="1"/>
  <c r="D168" i="6" s="1"/>
  <c r="N167" i="6"/>
  <c r="A167" i="6" s="1"/>
  <c r="D167" i="6" s="1"/>
  <c r="N166" i="6"/>
  <c r="A166" i="6" s="1"/>
  <c r="D166" i="6" s="1"/>
  <c r="E165" i="6"/>
  <c r="N164" i="6"/>
  <c r="A164" i="6" s="1"/>
  <c r="N163" i="6"/>
  <c r="A163" i="6" s="1"/>
  <c r="D163" i="6" s="1"/>
  <c r="E162" i="6"/>
  <c r="N161" i="6"/>
  <c r="A161" i="6" s="1"/>
  <c r="N160" i="6"/>
  <c r="A160" i="6" s="1"/>
  <c r="D160" i="6" s="1"/>
  <c r="N158" i="6"/>
  <c r="A158" i="6" s="1"/>
  <c r="E157" i="6"/>
  <c r="N156" i="6"/>
  <c r="A156" i="6" s="1"/>
  <c r="D156" i="6" s="1"/>
  <c r="N155" i="6"/>
  <c r="A155" i="6" s="1"/>
  <c r="N153" i="6"/>
  <c r="A153" i="6" s="1"/>
  <c r="D153" i="6" s="1"/>
  <c r="N152" i="6"/>
  <c r="A152" i="6" s="1"/>
  <c r="D152" i="6" s="1"/>
  <c r="N151" i="6"/>
  <c r="A151" i="6" s="1"/>
  <c r="D151" i="6" s="1"/>
  <c r="N150" i="6"/>
  <c r="A150" i="6" s="1"/>
  <c r="D150" i="6" s="1"/>
  <c r="N148" i="6"/>
  <c r="A148" i="6" s="1"/>
  <c r="N147" i="6"/>
  <c r="A147" i="6" s="1"/>
  <c r="D147" i="6" s="1"/>
  <c r="E146" i="6"/>
  <c r="N145" i="6"/>
  <c r="A145" i="6" s="1"/>
  <c r="D145" i="6" s="1"/>
  <c r="N144" i="6"/>
  <c r="A144" i="6" s="1"/>
  <c r="D144" i="6" s="1"/>
  <c r="N143" i="6"/>
  <c r="A143" i="6" s="1"/>
  <c r="D143" i="6" s="1"/>
  <c r="N140" i="6"/>
  <c r="A140" i="6" s="1"/>
  <c r="D140" i="6" s="1"/>
  <c r="N139" i="6"/>
  <c r="A139" i="6" s="1"/>
  <c r="D139" i="6" s="1"/>
  <c r="N136" i="6"/>
  <c r="A136" i="6" s="1"/>
  <c r="D136" i="6" s="1"/>
  <c r="N135" i="6"/>
  <c r="A135" i="6" s="1"/>
  <c r="D135" i="6" s="1"/>
  <c r="N134" i="6"/>
  <c r="A134" i="6" s="1"/>
  <c r="D134" i="6" s="1"/>
  <c r="N132" i="6"/>
  <c r="A132" i="6" s="1"/>
  <c r="D132" i="6" s="1"/>
  <c r="N131" i="6"/>
  <c r="A131" i="6" s="1"/>
  <c r="D131" i="6" s="1"/>
  <c r="N129" i="6"/>
  <c r="A129" i="6" s="1"/>
  <c r="D129" i="6" s="1"/>
  <c r="N128" i="6"/>
  <c r="A128" i="6" s="1"/>
  <c r="D128" i="6" s="1"/>
  <c r="N126" i="6"/>
  <c r="A126" i="6" s="1"/>
  <c r="D126" i="6" s="1"/>
  <c r="E125" i="6"/>
  <c r="N124" i="6"/>
  <c r="A124" i="6" s="1"/>
  <c r="D124" i="6" s="1"/>
  <c r="N123" i="6"/>
  <c r="A123" i="6" s="1"/>
  <c r="D123" i="6" s="1"/>
  <c r="E122" i="6"/>
  <c r="N121" i="6"/>
  <c r="A121" i="6" s="1"/>
  <c r="N120" i="6"/>
  <c r="A120" i="6" s="1"/>
  <c r="D120" i="6" s="1"/>
  <c r="N119" i="6"/>
  <c r="A119" i="6" s="1"/>
  <c r="D119" i="6" s="1"/>
  <c r="N118" i="6"/>
  <c r="A118" i="6" s="1"/>
  <c r="D118" i="6" s="1"/>
  <c r="N116" i="6"/>
  <c r="A116" i="6" s="1"/>
  <c r="D116" i="6" s="1"/>
  <c r="N113" i="6"/>
  <c r="A113" i="6" s="1"/>
  <c r="N112" i="6"/>
  <c r="A112" i="6" s="1"/>
  <c r="D112" i="6" s="1"/>
  <c r="N111" i="6"/>
  <c r="A111" i="6" s="1"/>
  <c r="D111" i="6" s="1"/>
  <c r="N110" i="6"/>
  <c r="A110" i="6" s="1"/>
  <c r="D110" i="6" s="1"/>
  <c r="E109" i="6"/>
  <c r="N108" i="6"/>
  <c r="A108" i="6" s="1"/>
  <c r="D108" i="6" s="1"/>
  <c r="N107" i="6"/>
  <c r="A107" i="6" s="1"/>
  <c r="D107" i="6" s="1"/>
  <c r="N105" i="6"/>
  <c r="A105" i="6" s="1"/>
  <c r="D105" i="6" s="1"/>
  <c r="N104" i="6"/>
  <c r="A104" i="6" s="1"/>
  <c r="D104" i="6" s="1"/>
  <c r="N103" i="6"/>
  <c r="A103" i="6" s="1"/>
  <c r="N102" i="6"/>
  <c r="A102" i="6" s="1"/>
  <c r="D102" i="6" s="1"/>
  <c r="N100" i="6"/>
  <c r="A100" i="6" s="1"/>
  <c r="D100" i="6" s="1"/>
  <c r="N99" i="6"/>
  <c r="A99" i="6" s="1"/>
  <c r="N97" i="6"/>
  <c r="A97" i="6" s="1"/>
  <c r="N96" i="6"/>
  <c r="A96" i="6" s="1"/>
  <c r="D96" i="6" s="1"/>
  <c r="N95" i="6"/>
  <c r="A95" i="6" s="1"/>
  <c r="D95" i="6" s="1"/>
  <c r="N92" i="6"/>
  <c r="A92" i="6" s="1"/>
  <c r="D92" i="6" s="1"/>
  <c r="N91" i="6"/>
  <c r="A91" i="6" s="1"/>
  <c r="D91" i="6" s="1"/>
  <c r="N88" i="6"/>
  <c r="A88" i="6" s="1"/>
  <c r="D88" i="6" s="1"/>
  <c r="N87" i="6"/>
  <c r="A87" i="6" s="1"/>
  <c r="D87" i="6" s="1"/>
  <c r="N85" i="6"/>
  <c r="A85" i="6" s="1"/>
  <c r="D85" i="6" s="1"/>
  <c r="N84" i="6"/>
  <c r="A84" i="6" s="1"/>
  <c r="D84" i="6" s="1"/>
  <c r="N83" i="6"/>
  <c r="A83" i="6" s="1"/>
  <c r="D83" i="6" s="1"/>
  <c r="E82" i="6"/>
  <c r="N80" i="6"/>
  <c r="A80" i="6" s="1"/>
  <c r="D80" i="6" s="1"/>
  <c r="N79" i="6"/>
  <c r="A79" i="6" s="1"/>
  <c r="D79" i="6" s="1"/>
  <c r="N78" i="6"/>
  <c r="A78" i="6" s="1"/>
  <c r="D78" i="6" s="1"/>
  <c r="E77" i="6"/>
  <c r="N76" i="6"/>
  <c r="A76" i="6" s="1"/>
  <c r="D76" i="6" s="1"/>
  <c r="N75" i="6"/>
  <c r="A75" i="6" s="1"/>
  <c r="D75" i="6" s="1"/>
  <c r="N72" i="6"/>
  <c r="A72" i="6" s="1"/>
  <c r="D72" i="6" s="1"/>
  <c r="N71" i="6"/>
  <c r="A71" i="6" s="1"/>
  <c r="D71" i="6" s="1"/>
  <c r="N68" i="6"/>
  <c r="A68" i="6" s="1"/>
  <c r="D68" i="6" s="1"/>
  <c r="N67" i="6"/>
  <c r="A67" i="6" s="1"/>
  <c r="E66" i="6"/>
  <c r="N65" i="6"/>
  <c r="A65" i="6" s="1"/>
  <c r="D65" i="6" s="1"/>
  <c r="N64" i="6"/>
  <c r="A64" i="6" s="1"/>
  <c r="D64" i="6" s="1"/>
  <c r="N63" i="6"/>
  <c r="A63" i="6" s="1"/>
  <c r="D63" i="6" s="1"/>
  <c r="N62" i="6"/>
  <c r="A62" i="6" s="1"/>
  <c r="D62" i="6" s="1"/>
  <c r="E61" i="6"/>
  <c r="N60" i="6"/>
  <c r="A60" i="6" s="1"/>
  <c r="E58" i="6"/>
  <c r="N56" i="6"/>
  <c r="A56" i="6" s="1"/>
  <c r="D56" i="6" s="1"/>
  <c r="N55" i="6"/>
  <c r="A55" i="6" s="1"/>
  <c r="D55" i="6" s="1"/>
  <c r="N54" i="6"/>
  <c r="A54" i="6" s="1"/>
  <c r="D54" i="6" s="1"/>
  <c r="N52" i="6"/>
  <c r="A52" i="6" s="1"/>
  <c r="D52" i="6" s="1"/>
  <c r="N51" i="6"/>
  <c r="A51" i="6" s="1"/>
  <c r="D51" i="6" s="1"/>
  <c r="N49" i="6"/>
  <c r="A49" i="6" s="1"/>
  <c r="D49" i="6" s="1"/>
  <c r="N48" i="6"/>
  <c r="A48" i="6" s="1"/>
  <c r="D48" i="6" s="1"/>
  <c r="N46" i="6"/>
  <c r="A46" i="6" s="1"/>
  <c r="D46" i="6" s="1"/>
  <c r="E45" i="6"/>
  <c r="N44" i="6"/>
  <c r="A44" i="6" s="1"/>
  <c r="D44" i="6" s="1"/>
  <c r="N43" i="6"/>
  <c r="A43" i="6" s="1"/>
  <c r="D43" i="6" s="1"/>
  <c r="N40" i="6"/>
  <c r="A40" i="6" s="1"/>
  <c r="D40" i="6" s="1"/>
  <c r="N39" i="6"/>
  <c r="A39" i="6" s="1"/>
  <c r="D39" i="6" s="1"/>
  <c r="N38" i="6"/>
  <c r="A38" i="6" s="1"/>
  <c r="D38" i="6" s="1"/>
  <c r="N36" i="6"/>
  <c r="A36" i="6" s="1"/>
  <c r="E35" i="6"/>
  <c r="N33" i="6"/>
  <c r="A33" i="6" s="1"/>
  <c r="D33" i="6" s="1"/>
  <c r="N32" i="6"/>
  <c r="A32" i="6" s="1"/>
  <c r="N31" i="6"/>
  <c r="A31" i="6" s="1"/>
  <c r="N28" i="6"/>
  <c r="A28" i="6" s="1"/>
  <c r="N27" i="6"/>
  <c r="A27" i="6" s="1"/>
  <c r="N25" i="6"/>
  <c r="A25" i="6" s="1"/>
  <c r="D25" i="6" s="1"/>
  <c r="N24" i="6"/>
  <c r="A24" i="6" s="1"/>
  <c r="D24" i="6" s="1"/>
  <c r="N22" i="6"/>
  <c r="A22" i="6" s="1"/>
  <c r="D22" i="6" s="1"/>
  <c r="N21" i="6"/>
  <c r="A21" i="6" s="1"/>
  <c r="N20" i="6"/>
  <c r="A20" i="6" s="1"/>
  <c r="N16" i="6"/>
  <c r="A16" i="6" s="1"/>
  <c r="D16" i="6" s="1"/>
  <c r="N15" i="6"/>
  <c r="A15" i="6" s="1"/>
  <c r="D15" i="6" s="1"/>
  <c r="N14" i="6"/>
  <c r="A14" i="6" s="1"/>
  <c r="N12" i="6"/>
  <c r="A12" i="6" s="1"/>
  <c r="D12" i="6" s="1"/>
  <c r="N9" i="6"/>
  <c r="A9" i="6" s="1"/>
  <c r="D9" i="6" s="1"/>
  <c r="N8" i="6"/>
  <c r="A8" i="6" s="1"/>
  <c r="D8" i="6" s="1"/>
  <c r="N4" i="6"/>
  <c r="A4" i="6" s="1"/>
  <c r="D4" i="6" s="1"/>
  <c r="N3" i="6"/>
  <c r="A3" i="6" s="1"/>
  <c r="D3" i="6" s="1"/>
  <c r="N1630" i="6"/>
  <c r="A1630" i="6" s="1"/>
  <c r="N1622" i="6"/>
  <c r="A1622" i="6" s="1"/>
  <c r="N1614" i="6"/>
  <c r="A1614" i="6" s="1"/>
  <c r="D1614" i="6" s="1"/>
  <c r="N1606" i="6"/>
  <c r="A1606" i="6" s="1"/>
  <c r="N1598" i="6"/>
  <c r="A1598" i="6" s="1"/>
  <c r="N1590" i="6"/>
  <c r="A1590" i="6" s="1"/>
  <c r="N1582" i="6"/>
  <c r="A1582" i="6" s="1"/>
  <c r="N1574" i="6"/>
  <c r="A1574" i="6" s="1"/>
  <c r="N1566" i="6"/>
  <c r="A1566" i="6" s="1"/>
  <c r="N1558" i="6"/>
  <c r="A1558" i="6" s="1"/>
  <c r="N1550" i="6"/>
  <c r="A1550" i="6" s="1"/>
  <c r="N1650" i="6"/>
  <c r="A1650" i="6" s="1"/>
  <c r="E1648" i="6"/>
  <c r="E1645" i="6"/>
  <c r="E1643" i="6"/>
  <c r="N1642" i="6"/>
  <c r="A1642" i="6" s="1"/>
  <c r="E1640" i="6"/>
  <c r="E1637" i="6"/>
  <c r="E1635" i="6"/>
  <c r="N1634" i="6"/>
  <c r="A1634" i="6" s="1"/>
  <c r="E1633" i="6"/>
  <c r="E1661" i="6"/>
  <c r="E1659" i="6"/>
  <c r="E1658" i="6"/>
  <c r="E1656" i="6"/>
  <c r="D1656" i="6" s="1"/>
  <c r="E1653" i="6"/>
  <c r="E1651" i="6"/>
  <c r="E1442" i="6"/>
  <c r="E1538" i="6"/>
  <c r="E1506" i="6"/>
  <c r="E1474" i="6"/>
  <c r="E1418" i="6"/>
  <c r="E1386" i="6"/>
  <c r="E1354" i="6"/>
  <c r="E1426" i="6"/>
  <c r="E1394" i="6"/>
  <c r="E1362" i="6"/>
  <c r="E1514" i="6"/>
  <c r="E1482" i="6"/>
  <c r="E1458" i="6"/>
  <c r="N1652" i="6"/>
  <c r="A1652" i="6" s="1"/>
  <c r="E149" i="6"/>
  <c r="N149" i="6"/>
  <c r="A149" i="6" s="1"/>
  <c r="E141" i="6"/>
  <c r="N141" i="6"/>
  <c r="A141" i="6" s="1"/>
  <c r="E101" i="6"/>
  <c r="N101" i="6"/>
  <c r="A101" i="6" s="1"/>
  <c r="E93" i="6"/>
  <c r="N93" i="6"/>
  <c r="A93" i="6" s="1"/>
  <c r="E69" i="6"/>
  <c r="N69" i="6"/>
  <c r="A69" i="6" s="1"/>
  <c r="E53" i="6"/>
  <c r="N53" i="6"/>
  <c r="A53" i="6" s="1"/>
  <c r="E37" i="6"/>
  <c r="N37" i="6"/>
  <c r="A37" i="6" s="1"/>
  <c r="E29" i="6"/>
  <c r="N29" i="6"/>
  <c r="A29" i="6" s="1"/>
  <c r="E13" i="6"/>
  <c r="N13" i="6"/>
  <c r="A13" i="6" s="1"/>
  <c r="E5" i="6"/>
  <c r="N5" i="6"/>
  <c r="A5" i="6" s="1"/>
  <c r="E1543" i="6"/>
  <c r="N1543" i="6"/>
  <c r="A1543" i="6" s="1"/>
  <c r="E1455" i="6"/>
  <c r="N1455" i="6"/>
  <c r="A1455" i="6" s="1"/>
  <c r="E1447" i="6"/>
  <c r="N1447" i="6"/>
  <c r="A1447" i="6" s="1"/>
  <c r="E1431" i="6"/>
  <c r="N1431" i="6"/>
  <c r="A1431" i="6" s="1"/>
  <c r="E1399" i="6"/>
  <c r="N1399" i="6"/>
  <c r="A1399" i="6" s="1"/>
  <c r="E1279" i="6"/>
  <c r="N1279" i="6"/>
  <c r="A1279" i="6" s="1"/>
  <c r="E1239" i="6"/>
  <c r="N1239" i="6"/>
  <c r="A1239" i="6" s="1"/>
  <c r="D1239" i="6" s="1"/>
  <c r="E1193" i="6"/>
  <c r="N1193" i="6"/>
  <c r="A1193" i="6" s="1"/>
  <c r="E1065" i="6"/>
  <c r="N1065" i="6"/>
  <c r="A1065" i="6" s="1"/>
  <c r="E1049" i="6"/>
  <c r="N1049" i="6"/>
  <c r="A1049" i="6" s="1"/>
  <c r="E867" i="6"/>
  <c r="N867" i="6"/>
  <c r="A867" i="6" s="1"/>
  <c r="E772" i="6"/>
  <c r="N772" i="6"/>
  <c r="A772" i="6" s="1"/>
  <c r="D772" i="6" s="1"/>
  <c r="E756" i="6"/>
  <c r="N756" i="6"/>
  <c r="A756" i="6" s="1"/>
  <c r="E740" i="6"/>
  <c r="N740" i="6"/>
  <c r="A740" i="6" s="1"/>
  <c r="E669" i="6"/>
  <c r="N669" i="6"/>
  <c r="A669" i="6" s="1"/>
  <c r="E597" i="6"/>
  <c r="N597" i="6"/>
  <c r="A597" i="6" s="1"/>
  <c r="D597" i="6" s="1"/>
  <c r="E581" i="6"/>
  <c r="N581" i="6"/>
  <c r="A581" i="6" s="1"/>
  <c r="E557" i="6"/>
  <c r="N557" i="6"/>
  <c r="A557" i="6" s="1"/>
  <c r="E501" i="6"/>
  <c r="N501" i="6"/>
  <c r="A501" i="6" s="1"/>
  <c r="E477" i="6"/>
  <c r="N477" i="6"/>
  <c r="A477" i="6" s="1"/>
  <c r="D477" i="6" s="1"/>
  <c r="E421" i="6"/>
  <c r="N421" i="6"/>
  <c r="A421" i="6" s="1"/>
  <c r="E365" i="6"/>
  <c r="N365" i="6"/>
  <c r="A365" i="6" s="1"/>
  <c r="E285" i="6"/>
  <c r="N285" i="6"/>
  <c r="A285" i="6" s="1"/>
  <c r="E117" i="6"/>
  <c r="N117" i="6"/>
  <c r="A117" i="6" s="1"/>
  <c r="D117" i="6" s="1"/>
  <c r="E1041" i="6"/>
  <c r="E915" i="6"/>
  <c r="E564" i="6"/>
  <c r="N564" i="6"/>
  <c r="A564" i="6" s="1"/>
  <c r="E468" i="6"/>
  <c r="N468" i="6"/>
  <c r="A468" i="6" s="1"/>
  <c r="E412" i="6"/>
  <c r="N412" i="6"/>
  <c r="A412" i="6" s="1"/>
  <c r="D412" i="6" s="1"/>
  <c r="E356" i="6"/>
  <c r="N356" i="6"/>
  <c r="A356" i="6" s="1"/>
  <c r="E332" i="6"/>
  <c r="N332" i="6"/>
  <c r="A332" i="6" s="1"/>
  <c r="E276" i="6"/>
  <c r="N276" i="6"/>
  <c r="A276" i="6" s="1"/>
  <c r="E244" i="6"/>
  <c r="N244" i="6"/>
  <c r="A244" i="6" s="1"/>
  <c r="D244" i="6" s="1"/>
  <c r="E1415" i="6"/>
  <c r="N1415" i="6"/>
  <c r="A1415" i="6" s="1"/>
  <c r="E1383" i="6"/>
  <c r="N1383" i="6"/>
  <c r="A1383" i="6" s="1"/>
  <c r="E1375" i="6"/>
  <c r="N1375" i="6"/>
  <c r="A1375" i="6" s="1"/>
  <c r="E1367" i="6"/>
  <c r="N1367" i="6"/>
  <c r="A1367" i="6" s="1"/>
  <c r="D1367" i="6" s="1"/>
  <c r="E1303" i="6"/>
  <c r="N1303" i="6"/>
  <c r="A1303" i="6" s="1"/>
  <c r="E1247" i="6"/>
  <c r="N1247" i="6"/>
  <c r="A1247" i="6" s="1"/>
  <c r="E1223" i="6"/>
  <c r="N1223" i="6"/>
  <c r="A1223" i="6" s="1"/>
  <c r="E1217" i="6"/>
  <c r="N1217" i="6"/>
  <c r="A1217" i="6" s="1"/>
  <c r="E1209" i="6"/>
  <c r="N1209" i="6"/>
  <c r="A1209" i="6" s="1"/>
  <c r="E1201" i="6"/>
  <c r="N1201" i="6"/>
  <c r="A1201" i="6" s="1"/>
  <c r="E1177" i="6"/>
  <c r="N1177" i="6"/>
  <c r="A1177" i="6" s="1"/>
  <c r="E1153" i="6"/>
  <c r="N1153" i="6"/>
  <c r="A1153" i="6" s="1"/>
  <c r="E1137" i="6"/>
  <c r="N1137" i="6"/>
  <c r="A1137" i="6" s="1"/>
  <c r="E1121" i="6"/>
  <c r="N1121" i="6"/>
  <c r="A1121" i="6" s="1"/>
  <c r="E1113" i="6"/>
  <c r="N1113" i="6"/>
  <c r="A1113" i="6" s="1"/>
  <c r="E1017" i="6"/>
  <c r="N1017" i="6"/>
  <c r="A1017" i="6" s="1"/>
  <c r="D1017" i="6" s="1"/>
  <c r="E1009" i="6"/>
  <c r="N1009" i="6"/>
  <c r="A1009" i="6" s="1"/>
  <c r="E1001" i="6"/>
  <c r="N1001" i="6"/>
  <c r="A1001" i="6" s="1"/>
  <c r="E993" i="6"/>
  <c r="N993" i="6"/>
  <c r="A993" i="6" s="1"/>
  <c r="E875" i="6"/>
  <c r="N875" i="6"/>
  <c r="A875" i="6" s="1"/>
  <c r="D875" i="6" s="1"/>
  <c r="E851" i="6"/>
  <c r="N851" i="6"/>
  <c r="A851" i="6" s="1"/>
  <c r="E827" i="6"/>
  <c r="N827" i="6"/>
  <c r="A827" i="6" s="1"/>
  <c r="E811" i="6"/>
  <c r="N811" i="6"/>
  <c r="A811" i="6" s="1"/>
  <c r="E803" i="6"/>
  <c r="N803" i="6"/>
  <c r="A803" i="6" s="1"/>
  <c r="D803" i="6" s="1"/>
  <c r="E748" i="6"/>
  <c r="N748" i="6"/>
  <c r="A748" i="6" s="1"/>
  <c r="E653" i="6"/>
  <c r="N653" i="6"/>
  <c r="A653" i="6" s="1"/>
  <c r="E645" i="6"/>
  <c r="N645" i="6"/>
  <c r="A645" i="6" s="1"/>
  <c r="E629" i="6"/>
  <c r="N629" i="6"/>
  <c r="A629" i="6" s="1"/>
  <c r="D629" i="6" s="1"/>
  <c r="E525" i="6"/>
  <c r="N525" i="6"/>
  <c r="A525" i="6" s="1"/>
  <c r="E485" i="6"/>
  <c r="N485" i="6"/>
  <c r="A485" i="6" s="1"/>
  <c r="E461" i="6"/>
  <c r="N461" i="6"/>
  <c r="A461" i="6" s="1"/>
  <c r="E445" i="6"/>
  <c r="N445" i="6"/>
  <c r="A445" i="6" s="1"/>
  <c r="E437" i="6"/>
  <c r="N437" i="6"/>
  <c r="A437" i="6" s="1"/>
  <c r="E413" i="6"/>
  <c r="N413" i="6"/>
  <c r="A413" i="6" s="1"/>
  <c r="E397" i="6"/>
  <c r="N397" i="6"/>
  <c r="A397" i="6" s="1"/>
  <c r="E373" i="6"/>
  <c r="N373" i="6"/>
  <c r="A373" i="6" s="1"/>
  <c r="D373" i="6" s="1"/>
  <c r="E349" i="6"/>
  <c r="N349" i="6"/>
  <c r="A349" i="6" s="1"/>
  <c r="E333" i="6"/>
  <c r="N333" i="6"/>
  <c r="A333" i="6" s="1"/>
  <c r="E309" i="6"/>
  <c r="N309" i="6"/>
  <c r="A309" i="6" s="1"/>
  <c r="E261" i="6"/>
  <c r="N261" i="6"/>
  <c r="A261" i="6" s="1"/>
  <c r="D261" i="6" s="1"/>
  <c r="E253" i="6"/>
  <c r="N253" i="6"/>
  <c r="A253" i="6" s="1"/>
  <c r="E237" i="6"/>
  <c r="N237" i="6"/>
  <c r="A237" i="6" s="1"/>
  <c r="E229" i="6"/>
  <c r="N229" i="6"/>
  <c r="A229" i="6" s="1"/>
  <c r="E221" i="6"/>
  <c r="N221" i="6"/>
  <c r="A221" i="6" s="1"/>
  <c r="D221" i="6" s="1"/>
  <c r="E213" i="6"/>
  <c r="N213" i="6"/>
  <c r="A213" i="6" s="1"/>
  <c r="E205" i="6"/>
  <c r="N205" i="6"/>
  <c r="A205" i="6" s="1"/>
  <c r="E197" i="6"/>
  <c r="N197" i="6"/>
  <c r="A197" i="6" s="1"/>
  <c r="E181" i="6"/>
  <c r="N181" i="6"/>
  <c r="A181" i="6" s="1"/>
  <c r="D181" i="6" s="1"/>
  <c r="E133" i="6"/>
  <c r="N133" i="6"/>
  <c r="A133" i="6" s="1"/>
  <c r="E1169" i="6"/>
  <c r="E788" i="6"/>
  <c r="D788" i="6" s="1"/>
  <c r="E1471" i="6"/>
  <c r="N1471" i="6"/>
  <c r="A1471" i="6" s="1"/>
  <c r="E1359" i="6"/>
  <c r="N1359" i="6"/>
  <c r="A1359" i="6" s="1"/>
  <c r="E1185" i="6"/>
  <c r="N1185" i="6"/>
  <c r="A1185" i="6" s="1"/>
  <c r="E843" i="6"/>
  <c r="N843" i="6"/>
  <c r="A843" i="6" s="1"/>
  <c r="E978" i="6"/>
  <c r="E1105" i="6"/>
  <c r="E85" i="6"/>
  <c r="E1540" i="6"/>
  <c r="N1540" i="6"/>
  <c r="A1540" i="6" s="1"/>
  <c r="E1532" i="6"/>
  <c r="N1532" i="6"/>
  <c r="A1532" i="6" s="1"/>
  <c r="E1524" i="6"/>
  <c r="N1524" i="6"/>
  <c r="A1524" i="6" s="1"/>
  <c r="E1516" i="6"/>
  <c r="N1516" i="6"/>
  <c r="A1516" i="6" s="1"/>
  <c r="E1500" i="6"/>
  <c r="N1500" i="6"/>
  <c r="A1500" i="6" s="1"/>
  <c r="E1492" i="6"/>
  <c r="N1492" i="6"/>
  <c r="A1492" i="6" s="1"/>
  <c r="E1484" i="6"/>
  <c r="N1484" i="6"/>
  <c r="A1484" i="6" s="1"/>
  <c r="E1476" i="6"/>
  <c r="N1476" i="6"/>
  <c r="A1476" i="6" s="1"/>
  <c r="E1468" i="6"/>
  <c r="N1468" i="6"/>
  <c r="A1468" i="6" s="1"/>
  <c r="E1460" i="6"/>
  <c r="N1460" i="6"/>
  <c r="A1460" i="6" s="1"/>
  <c r="E1452" i="6"/>
  <c r="N1452" i="6"/>
  <c r="A1452" i="6" s="1"/>
  <c r="E1444" i="6"/>
  <c r="N1444" i="6"/>
  <c r="A1444" i="6" s="1"/>
  <c r="E1436" i="6"/>
  <c r="N1436" i="6"/>
  <c r="A1436" i="6" s="1"/>
  <c r="E1428" i="6"/>
  <c r="N1428" i="6"/>
  <c r="A1428" i="6" s="1"/>
  <c r="E1420" i="6"/>
  <c r="N1420" i="6"/>
  <c r="A1420" i="6" s="1"/>
  <c r="E1396" i="6"/>
  <c r="N1396" i="6"/>
  <c r="A1396" i="6" s="1"/>
  <c r="E1388" i="6"/>
  <c r="N1388" i="6"/>
  <c r="A1388" i="6" s="1"/>
  <c r="E1372" i="6"/>
  <c r="N1372" i="6"/>
  <c r="A1372" i="6" s="1"/>
  <c r="E1364" i="6"/>
  <c r="N1364" i="6"/>
  <c r="A1364" i="6" s="1"/>
  <c r="E1300" i="6"/>
  <c r="N1300" i="6"/>
  <c r="A1300" i="6" s="1"/>
  <c r="E1252" i="6"/>
  <c r="N1252" i="6"/>
  <c r="A1252" i="6" s="1"/>
  <c r="E1244" i="6"/>
  <c r="N1244" i="6"/>
  <c r="A1244" i="6" s="1"/>
  <c r="E1236" i="6"/>
  <c r="N1236" i="6"/>
  <c r="A1236" i="6" s="1"/>
  <c r="E1228" i="6"/>
  <c r="N1228" i="6"/>
  <c r="A1228" i="6" s="1"/>
  <c r="E1214" i="6"/>
  <c r="N1214" i="6"/>
  <c r="A1214" i="6" s="1"/>
  <c r="E1206" i="6"/>
  <c r="N1206" i="6"/>
  <c r="A1206" i="6" s="1"/>
  <c r="E1198" i="6"/>
  <c r="N1198" i="6"/>
  <c r="A1198" i="6" s="1"/>
  <c r="E1190" i="6"/>
  <c r="N1190" i="6"/>
  <c r="A1190" i="6" s="1"/>
  <c r="E1182" i="6"/>
  <c r="N1182" i="6"/>
  <c r="A1182" i="6" s="1"/>
  <c r="E1174" i="6"/>
  <c r="N1174" i="6"/>
  <c r="A1174" i="6" s="1"/>
  <c r="E1166" i="6"/>
  <c r="N1166" i="6"/>
  <c r="A1166" i="6" s="1"/>
  <c r="E1158" i="6"/>
  <c r="N1158" i="6"/>
  <c r="A1158" i="6" s="1"/>
  <c r="E1150" i="6"/>
  <c r="N1150" i="6"/>
  <c r="A1150" i="6" s="1"/>
  <c r="E1142" i="6"/>
  <c r="N1142" i="6"/>
  <c r="A1142" i="6" s="1"/>
  <c r="E1134" i="6"/>
  <c r="N1134" i="6"/>
  <c r="A1134" i="6" s="1"/>
  <c r="E1126" i="6"/>
  <c r="N1126" i="6"/>
  <c r="A1126" i="6" s="1"/>
  <c r="E1118" i="6"/>
  <c r="N1118" i="6"/>
  <c r="A1118" i="6" s="1"/>
  <c r="E1110" i="6"/>
  <c r="N1110" i="6"/>
  <c r="A1110" i="6" s="1"/>
  <c r="E1102" i="6"/>
  <c r="N1102" i="6"/>
  <c r="A1102" i="6" s="1"/>
  <c r="E1094" i="6"/>
  <c r="N1094" i="6"/>
  <c r="A1094" i="6" s="1"/>
  <c r="E1086" i="6"/>
  <c r="N1086" i="6"/>
  <c r="A1086" i="6" s="1"/>
  <c r="D1086" i="6" s="1"/>
  <c r="E1078" i="6"/>
  <c r="N1078" i="6"/>
  <c r="A1078" i="6" s="1"/>
  <c r="E1070" i="6"/>
  <c r="N1070" i="6"/>
  <c r="A1070" i="6" s="1"/>
  <c r="E1054" i="6"/>
  <c r="N1054" i="6"/>
  <c r="A1054" i="6" s="1"/>
  <c r="E1046" i="6"/>
  <c r="N1046" i="6"/>
  <c r="A1046" i="6" s="1"/>
  <c r="E1030" i="6"/>
  <c r="N1030" i="6"/>
  <c r="A1030" i="6" s="1"/>
  <c r="E1022" i="6"/>
  <c r="N1022" i="6"/>
  <c r="A1022" i="6" s="1"/>
  <c r="E1014" i="6"/>
  <c r="N1014" i="6"/>
  <c r="A1014" i="6" s="1"/>
  <c r="E1006" i="6"/>
  <c r="N1006" i="6"/>
  <c r="A1006" i="6" s="1"/>
  <c r="E998" i="6"/>
  <c r="N998" i="6"/>
  <c r="A998" i="6" s="1"/>
  <c r="D998" i="6" s="1"/>
  <c r="E990" i="6"/>
  <c r="N990" i="6"/>
  <c r="A990" i="6" s="1"/>
  <c r="E983" i="6"/>
  <c r="N983" i="6"/>
  <c r="A983" i="6" s="1"/>
  <c r="E968" i="6"/>
  <c r="N968" i="6"/>
  <c r="A968" i="6" s="1"/>
  <c r="E952" i="6"/>
  <c r="N952" i="6"/>
  <c r="A952" i="6" s="1"/>
  <c r="E944" i="6"/>
  <c r="N944" i="6"/>
  <c r="A944" i="6" s="1"/>
  <c r="E928" i="6"/>
  <c r="N928" i="6"/>
  <c r="A928" i="6" s="1"/>
  <c r="E920" i="6"/>
  <c r="N920" i="6"/>
  <c r="A920" i="6" s="1"/>
  <c r="E912" i="6"/>
  <c r="N912" i="6"/>
  <c r="A912" i="6" s="1"/>
  <c r="E904" i="6"/>
  <c r="N904" i="6"/>
  <c r="A904" i="6" s="1"/>
  <c r="E896" i="6"/>
  <c r="N896" i="6"/>
  <c r="A896" i="6" s="1"/>
  <c r="E880" i="6"/>
  <c r="N880" i="6"/>
  <c r="A880" i="6" s="1"/>
  <c r="E872" i="6"/>
  <c r="N872" i="6"/>
  <c r="A872" i="6" s="1"/>
  <c r="E864" i="6"/>
  <c r="N864" i="6"/>
  <c r="A864" i="6" s="1"/>
  <c r="E856" i="6"/>
  <c r="N856" i="6"/>
  <c r="A856" i="6" s="1"/>
  <c r="E848" i="6"/>
  <c r="N848" i="6"/>
  <c r="A848" i="6" s="1"/>
  <c r="E840" i="6"/>
  <c r="N840" i="6"/>
  <c r="A840" i="6" s="1"/>
  <c r="E832" i="6"/>
  <c r="N832" i="6"/>
  <c r="A832" i="6" s="1"/>
  <c r="E824" i="6"/>
  <c r="N824" i="6"/>
  <c r="A824" i="6" s="1"/>
  <c r="E816" i="6"/>
  <c r="N816" i="6"/>
  <c r="A816" i="6" s="1"/>
  <c r="E800" i="6"/>
  <c r="N800" i="6"/>
  <c r="A800" i="6" s="1"/>
  <c r="E793" i="6"/>
  <c r="N793" i="6"/>
  <c r="A793" i="6" s="1"/>
  <c r="E785" i="6"/>
  <c r="N785" i="6"/>
  <c r="A785" i="6" s="1"/>
  <c r="E777" i="6"/>
  <c r="N777" i="6"/>
  <c r="A777" i="6" s="1"/>
  <c r="E761" i="6"/>
  <c r="N761" i="6"/>
  <c r="A761" i="6" s="1"/>
  <c r="E753" i="6"/>
  <c r="N753" i="6"/>
  <c r="A753" i="6" s="1"/>
  <c r="E745" i="6"/>
  <c r="N745" i="6"/>
  <c r="A745" i="6" s="1"/>
  <c r="E729" i="6"/>
  <c r="N729" i="6"/>
  <c r="A729" i="6" s="1"/>
  <c r="E705" i="6"/>
  <c r="N705" i="6"/>
  <c r="A705" i="6" s="1"/>
  <c r="E690" i="6"/>
  <c r="N690" i="6"/>
  <c r="A690" i="6" s="1"/>
  <c r="E674" i="6"/>
  <c r="N674" i="6"/>
  <c r="A674" i="6" s="1"/>
  <c r="E666" i="6"/>
  <c r="N666" i="6"/>
  <c r="A666" i="6" s="1"/>
  <c r="E658" i="6"/>
  <c r="N658" i="6"/>
  <c r="A658" i="6" s="1"/>
  <c r="E650" i="6"/>
  <c r="N650" i="6"/>
  <c r="A650" i="6" s="1"/>
  <c r="E642" i="6"/>
  <c r="N642" i="6"/>
  <c r="A642" i="6" s="1"/>
  <c r="E626" i="6"/>
  <c r="N626" i="6"/>
  <c r="A626" i="6" s="1"/>
  <c r="E618" i="6"/>
  <c r="N618" i="6"/>
  <c r="A618" i="6" s="1"/>
  <c r="E610" i="6"/>
  <c r="N610" i="6"/>
  <c r="A610" i="6" s="1"/>
  <c r="E602" i="6"/>
  <c r="N602" i="6"/>
  <c r="A602" i="6" s="1"/>
  <c r="D602" i="6" s="1"/>
  <c r="E594" i="6"/>
  <c r="N594" i="6"/>
  <c r="A594" i="6" s="1"/>
  <c r="E586" i="6"/>
  <c r="N586" i="6"/>
  <c r="A586" i="6" s="1"/>
  <c r="E578" i="6"/>
  <c r="N578" i="6"/>
  <c r="A578" i="6" s="1"/>
  <c r="E570" i="6"/>
  <c r="N570" i="6"/>
  <c r="A570" i="6" s="1"/>
  <c r="E562" i="6"/>
  <c r="N562" i="6"/>
  <c r="A562" i="6" s="1"/>
  <c r="E554" i="6"/>
  <c r="N554" i="6"/>
  <c r="A554" i="6" s="1"/>
  <c r="E546" i="6"/>
  <c r="N546" i="6"/>
  <c r="A546" i="6" s="1"/>
  <c r="E538" i="6"/>
  <c r="N538" i="6"/>
  <c r="A538" i="6" s="1"/>
  <c r="E530" i="6"/>
  <c r="N530" i="6"/>
  <c r="A530" i="6" s="1"/>
  <c r="E522" i="6"/>
  <c r="N522" i="6"/>
  <c r="A522" i="6" s="1"/>
  <c r="E514" i="6"/>
  <c r="N514" i="6"/>
  <c r="A514" i="6" s="1"/>
  <c r="E506" i="6"/>
  <c r="N506" i="6"/>
  <c r="A506" i="6" s="1"/>
  <c r="E498" i="6"/>
  <c r="N498" i="6"/>
  <c r="A498" i="6" s="1"/>
  <c r="E490" i="6"/>
  <c r="N490" i="6"/>
  <c r="A490" i="6" s="1"/>
  <c r="E482" i="6"/>
  <c r="N482" i="6"/>
  <c r="A482" i="6" s="1"/>
  <c r="E474" i="6"/>
  <c r="N474" i="6"/>
  <c r="A474" i="6" s="1"/>
  <c r="E466" i="6"/>
  <c r="N466" i="6"/>
  <c r="A466" i="6" s="1"/>
  <c r="E458" i="6"/>
  <c r="N458" i="6"/>
  <c r="A458" i="6" s="1"/>
  <c r="E450" i="6"/>
  <c r="N450" i="6"/>
  <c r="A450" i="6" s="1"/>
  <c r="E442" i="6"/>
  <c r="N442" i="6"/>
  <c r="A442" i="6" s="1"/>
  <c r="E434" i="6"/>
  <c r="N434" i="6"/>
  <c r="A434" i="6" s="1"/>
  <c r="D434" i="6" s="1"/>
  <c r="E426" i="6"/>
  <c r="N426" i="6"/>
  <c r="A426" i="6" s="1"/>
  <c r="E418" i="6"/>
  <c r="N418" i="6"/>
  <c r="A418" i="6" s="1"/>
  <c r="E402" i="6"/>
  <c r="N402" i="6"/>
  <c r="A402" i="6" s="1"/>
  <c r="D402" i="6" s="1"/>
  <c r="E386" i="6"/>
  <c r="N386" i="6"/>
  <c r="A386" i="6" s="1"/>
  <c r="E378" i="6"/>
  <c r="N378" i="6"/>
  <c r="A378" i="6" s="1"/>
  <c r="E370" i="6"/>
  <c r="N370" i="6"/>
  <c r="A370" i="6" s="1"/>
  <c r="E362" i="6"/>
  <c r="N362" i="6"/>
  <c r="A362" i="6" s="1"/>
  <c r="E354" i="6"/>
  <c r="N354" i="6"/>
  <c r="A354" i="6" s="1"/>
  <c r="E346" i="6"/>
  <c r="N346" i="6"/>
  <c r="A346" i="6" s="1"/>
  <c r="D346" i="6" s="1"/>
  <c r="E338" i="6"/>
  <c r="N338" i="6"/>
  <c r="A338" i="6" s="1"/>
  <c r="E322" i="6"/>
  <c r="N322" i="6"/>
  <c r="A322" i="6" s="1"/>
  <c r="D322" i="6" s="1"/>
  <c r="E314" i="6"/>
  <c r="N314" i="6"/>
  <c r="A314" i="6" s="1"/>
  <c r="D314" i="6" s="1"/>
  <c r="E306" i="6"/>
  <c r="N306" i="6"/>
  <c r="A306" i="6" s="1"/>
  <c r="E298" i="6"/>
  <c r="N298" i="6"/>
  <c r="A298" i="6" s="1"/>
  <c r="E290" i="6"/>
  <c r="N290" i="6"/>
  <c r="A290" i="6" s="1"/>
  <c r="D290" i="6" s="1"/>
  <c r="E282" i="6"/>
  <c r="N282" i="6"/>
  <c r="A282" i="6" s="1"/>
  <c r="E274" i="6"/>
  <c r="N274" i="6"/>
  <c r="A274" i="6" s="1"/>
  <c r="E266" i="6"/>
  <c r="N266" i="6"/>
  <c r="A266" i="6" s="1"/>
  <c r="E258" i="6"/>
  <c r="N258" i="6"/>
  <c r="A258" i="6" s="1"/>
  <c r="E250" i="6"/>
  <c r="N250" i="6"/>
  <c r="A250" i="6" s="1"/>
  <c r="E242" i="6"/>
  <c r="N242" i="6"/>
  <c r="A242" i="6" s="1"/>
  <c r="E234" i="6"/>
  <c r="N234" i="6"/>
  <c r="A234" i="6" s="1"/>
  <c r="E1535" i="6"/>
  <c r="N1535" i="6"/>
  <c r="A1535" i="6" s="1"/>
  <c r="E1527" i="6"/>
  <c r="N1527" i="6"/>
  <c r="A1527" i="6" s="1"/>
  <c r="E1519" i="6"/>
  <c r="N1519" i="6"/>
  <c r="A1519" i="6" s="1"/>
  <c r="E1495" i="6"/>
  <c r="N1495" i="6"/>
  <c r="A1495" i="6" s="1"/>
  <c r="E1231" i="6"/>
  <c r="N1231" i="6"/>
  <c r="A1231" i="6" s="1"/>
  <c r="E1089" i="6"/>
  <c r="N1089" i="6"/>
  <c r="A1089" i="6" s="1"/>
  <c r="E1073" i="6"/>
  <c r="N1073" i="6"/>
  <c r="A1073" i="6" s="1"/>
  <c r="D1073" i="6" s="1"/>
  <c r="E1057" i="6"/>
  <c r="N1057" i="6"/>
  <c r="A1057" i="6" s="1"/>
  <c r="E923" i="6"/>
  <c r="N923" i="6"/>
  <c r="A923" i="6" s="1"/>
  <c r="E795" i="6"/>
  <c r="N795" i="6"/>
  <c r="A795" i="6" s="1"/>
  <c r="E1423" i="6"/>
  <c r="E469" i="6"/>
  <c r="E1085" i="6"/>
  <c r="N1085" i="6"/>
  <c r="A1085" i="6" s="1"/>
  <c r="E1053" i="6"/>
  <c r="N1053" i="6"/>
  <c r="A1053" i="6" s="1"/>
  <c r="E951" i="6"/>
  <c r="N951" i="6"/>
  <c r="A951" i="6" s="1"/>
  <c r="E919" i="6"/>
  <c r="N919" i="6"/>
  <c r="A919" i="6" s="1"/>
  <c r="E752" i="6"/>
  <c r="N752" i="6"/>
  <c r="A752" i="6" s="1"/>
  <c r="E720" i="6"/>
  <c r="N720" i="6"/>
  <c r="A720" i="6" s="1"/>
  <c r="E585" i="6"/>
  <c r="N585" i="6"/>
  <c r="A585" i="6" s="1"/>
  <c r="E553" i="6"/>
  <c r="N553" i="6"/>
  <c r="A553" i="6" s="1"/>
  <c r="E457" i="6"/>
  <c r="N457" i="6"/>
  <c r="A457" i="6" s="1"/>
  <c r="E449" i="6"/>
  <c r="N449" i="6"/>
  <c r="A449" i="6" s="1"/>
  <c r="E417" i="6"/>
  <c r="N417" i="6"/>
  <c r="A417" i="6" s="1"/>
  <c r="E401" i="6"/>
  <c r="N401" i="6"/>
  <c r="A401" i="6" s="1"/>
  <c r="E1463" i="6"/>
  <c r="N1463" i="6"/>
  <c r="A1463" i="6" s="1"/>
  <c r="E1439" i="6"/>
  <c r="N1439" i="6"/>
  <c r="A1439" i="6" s="1"/>
  <c r="E1161" i="6"/>
  <c r="N1161" i="6"/>
  <c r="A1161" i="6" s="1"/>
  <c r="E1145" i="6"/>
  <c r="N1145" i="6"/>
  <c r="A1145" i="6" s="1"/>
  <c r="E1129" i="6"/>
  <c r="N1129" i="6"/>
  <c r="A1129" i="6" s="1"/>
  <c r="E1097" i="6"/>
  <c r="N1097" i="6"/>
  <c r="A1097" i="6" s="1"/>
  <c r="E963" i="6"/>
  <c r="N963" i="6"/>
  <c r="A963" i="6" s="1"/>
  <c r="E955" i="6"/>
  <c r="N955" i="6"/>
  <c r="A955" i="6" s="1"/>
  <c r="E947" i="6"/>
  <c r="N947" i="6"/>
  <c r="A947" i="6" s="1"/>
  <c r="E899" i="6"/>
  <c r="N899" i="6"/>
  <c r="A899" i="6" s="1"/>
  <c r="E883" i="6"/>
  <c r="N883" i="6"/>
  <c r="A883" i="6" s="1"/>
  <c r="E859" i="6"/>
  <c r="N859" i="6"/>
  <c r="A859" i="6" s="1"/>
  <c r="E835" i="6"/>
  <c r="N835" i="6"/>
  <c r="A835" i="6" s="1"/>
  <c r="E819" i="6"/>
  <c r="N819" i="6"/>
  <c r="A819" i="6" s="1"/>
  <c r="E724" i="6"/>
  <c r="N724" i="6"/>
  <c r="A724" i="6" s="1"/>
  <c r="E716" i="6"/>
  <c r="N716" i="6"/>
  <c r="A716" i="6" s="1"/>
  <c r="D716" i="6" s="1"/>
  <c r="E708" i="6"/>
  <c r="N708" i="6"/>
  <c r="A708" i="6" s="1"/>
  <c r="E693" i="6"/>
  <c r="N693" i="6"/>
  <c r="A693" i="6" s="1"/>
  <c r="D693" i="6" s="1"/>
  <c r="E685" i="6"/>
  <c r="N685" i="6"/>
  <c r="A685" i="6" s="1"/>
  <c r="E621" i="6"/>
  <c r="N621" i="6"/>
  <c r="A621" i="6" s="1"/>
  <c r="D621" i="6" s="1"/>
  <c r="E605" i="6"/>
  <c r="N605" i="6"/>
  <c r="A605" i="6" s="1"/>
  <c r="E589" i="6"/>
  <c r="N589" i="6"/>
  <c r="A589" i="6" s="1"/>
  <c r="E573" i="6"/>
  <c r="N573" i="6"/>
  <c r="A573" i="6" s="1"/>
  <c r="E565" i="6"/>
  <c r="N565" i="6"/>
  <c r="A565" i="6" s="1"/>
  <c r="E549" i="6"/>
  <c r="N549" i="6"/>
  <c r="A549" i="6" s="1"/>
  <c r="E541" i="6"/>
  <c r="N541" i="6"/>
  <c r="A541" i="6" s="1"/>
  <c r="E517" i="6"/>
  <c r="N517" i="6"/>
  <c r="A517" i="6" s="1"/>
  <c r="E453" i="6"/>
  <c r="N453" i="6"/>
  <c r="A453" i="6" s="1"/>
  <c r="D453" i="6" s="1"/>
  <c r="E429" i="6"/>
  <c r="N429" i="6"/>
  <c r="A429" i="6" s="1"/>
  <c r="E405" i="6"/>
  <c r="N405" i="6"/>
  <c r="A405" i="6" s="1"/>
  <c r="E389" i="6"/>
  <c r="N389" i="6"/>
  <c r="A389" i="6" s="1"/>
  <c r="E381" i="6"/>
  <c r="N381" i="6"/>
  <c r="A381" i="6" s="1"/>
  <c r="D381" i="6" s="1"/>
  <c r="E357" i="6"/>
  <c r="N357" i="6"/>
  <c r="A357" i="6" s="1"/>
  <c r="E341" i="6"/>
  <c r="N341" i="6"/>
  <c r="A341" i="6" s="1"/>
  <c r="E325" i="6"/>
  <c r="N325" i="6"/>
  <c r="A325" i="6" s="1"/>
  <c r="E317" i="6"/>
  <c r="N317" i="6"/>
  <c r="A317" i="6" s="1"/>
  <c r="D317" i="6" s="1"/>
  <c r="E301" i="6"/>
  <c r="N301" i="6"/>
  <c r="A301" i="6" s="1"/>
  <c r="E245" i="6"/>
  <c r="N245" i="6"/>
  <c r="A245" i="6" s="1"/>
  <c r="E1487" i="6"/>
  <c r="E1295" i="6"/>
  <c r="E661" i="6"/>
  <c r="E277" i="6"/>
  <c r="E575" i="6"/>
  <c r="N575" i="6"/>
  <c r="A575" i="6" s="1"/>
  <c r="E391" i="6"/>
  <c r="N391" i="6"/>
  <c r="A391" i="6" s="1"/>
  <c r="E367" i="6"/>
  <c r="N367" i="6"/>
  <c r="A367" i="6" s="1"/>
  <c r="E255" i="6"/>
  <c r="N255" i="6"/>
  <c r="A255" i="6" s="1"/>
  <c r="D255" i="6" s="1"/>
  <c r="E223" i="6"/>
  <c r="N223" i="6"/>
  <c r="A223" i="6" s="1"/>
  <c r="D223" i="6" s="1"/>
  <c r="E191" i="6"/>
  <c r="N191" i="6"/>
  <c r="A191" i="6" s="1"/>
  <c r="E127" i="6"/>
  <c r="N127" i="6"/>
  <c r="A127" i="6" s="1"/>
  <c r="E47" i="6"/>
  <c r="N47" i="6"/>
  <c r="A47" i="6" s="1"/>
  <c r="D47" i="6" s="1"/>
  <c r="E23" i="6"/>
  <c r="N23" i="6"/>
  <c r="A23" i="6" s="1"/>
  <c r="E7" i="6"/>
  <c r="N7" i="6"/>
  <c r="A7" i="6" s="1"/>
  <c r="E1599" i="6"/>
  <c r="N1599" i="6"/>
  <c r="A1599" i="6" s="1"/>
  <c r="E1567" i="6"/>
  <c r="N1567" i="6"/>
  <c r="A1567" i="6" s="1"/>
  <c r="D1567" i="6" s="1"/>
  <c r="E1472" i="6"/>
  <c r="N1472" i="6"/>
  <c r="A1472" i="6" s="1"/>
  <c r="E1440" i="6"/>
  <c r="N1440" i="6"/>
  <c r="A1440" i="6" s="1"/>
  <c r="E1240" i="6"/>
  <c r="N1240" i="6"/>
  <c r="A1240" i="6" s="1"/>
  <c r="E1210" i="6"/>
  <c r="N1210" i="6"/>
  <c r="A1210" i="6" s="1"/>
  <c r="E1178" i="6"/>
  <c r="N1178" i="6"/>
  <c r="A1178" i="6" s="1"/>
  <c r="E1050" i="6"/>
  <c r="N1050" i="6"/>
  <c r="A1050" i="6" s="1"/>
  <c r="E678" i="6"/>
  <c r="N678" i="6"/>
  <c r="A678" i="6" s="1"/>
  <c r="E550" i="6"/>
  <c r="N550" i="6"/>
  <c r="A550" i="6" s="1"/>
  <c r="D550" i="6" s="1"/>
  <c r="E478" i="6"/>
  <c r="N478" i="6"/>
  <c r="A478" i="6" s="1"/>
  <c r="E446" i="6"/>
  <c r="N446" i="6"/>
  <c r="A446" i="6" s="1"/>
  <c r="E390" i="6"/>
  <c r="N390" i="6"/>
  <c r="A390" i="6" s="1"/>
  <c r="E334" i="6"/>
  <c r="N334" i="6"/>
  <c r="A334" i="6" s="1"/>
  <c r="E310" i="6"/>
  <c r="N310" i="6"/>
  <c r="A310" i="6" s="1"/>
  <c r="E278" i="6"/>
  <c r="N278" i="6"/>
  <c r="A278" i="6" s="1"/>
  <c r="E142" i="6"/>
  <c r="N142" i="6"/>
  <c r="A142" i="6" s="1"/>
  <c r="E94" i="6"/>
  <c r="N94" i="6"/>
  <c r="A94" i="6" s="1"/>
  <c r="E86" i="6"/>
  <c r="N86" i="6"/>
  <c r="A86" i="6" s="1"/>
  <c r="D86" i="6" s="1"/>
  <c r="E70" i="6"/>
  <c r="N70" i="6"/>
  <c r="A70" i="6" s="1"/>
  <c r="E30" i="6"/>
  <c r="N30" i="6"/>
  <c r="A30" i="6" s="1"/>
  <c r="E6" i="6"/>
  <c r="N6" i="6"/>
  <c r="A6" i="6" s="1"/>
  <c r="D6" i="6" s="1"/>
  <c r="E212" i="6"/>
  <c r="N212" i="6"/>
  <c r="A212" i="6" s="1"/>
  <c r="E180" i="6"/>
  <c r="N180" i="6"/>
  <c r="A180" i="6" s="1"/>
  <c r="E587" i="6"/>
  <c r="N587" i="6"/>
  <c r="A587" i="6" s="1"/>
  <c r="E531" i="6"/>
  <c r="N531" i="6"/>
  <c r="A531" i="6" s="1"/>
  <c r="D531" i="6" s="1"/>
  <c r="E499" i="6"/>
  <c r="N499" i="6"/>
  <c r="A499" i="6" s="1"/>
  <c r="E435" i="6"/>
  <c r="N435" i="6"/>
  <c r="A435" i="6" s="1"/>
  <c r="E299" i="6"/>
  <c r="N299" i="6"/>
  <c r="A299" i="6" s="1"/>
  <c r="E115" i="6"/>
  <c r="N115" i="6"/>
  <c r="A115" i="6" s="1"/>
  <c r="D115" i="6" s="1"/>
  <c r="E19" i="6"/>
  <c r="N19" i="6"/>
  <c r="A19" i="6" s="1"/>
  <c r="E11" i="6"/>
  <c r="N11" i="6"/>
  <c r="A11" i="6" s="1"/>
  <c r="E218" i="6"/>
  <c r="N218" i="6"/>
  <c r="A218" i="6" s="1"/>
  <c r="E202" i="6"/>
  <c r="N202" i="6"/>
  <c r="A202" i="6" s="1"/>
  <c r="D202" i="6" s="1"/>
  <c r="E194" i="6"/>
  <c r="N194" i="6"/>
  <c r="A194" i="6" s="1"/>
  <c r="E186" i="6"/>
  <c r="N186" i="6"/>
  <c r="A186" i="6" s="1"/>
  <c r="E178" i="6"/>
  <c r="N178" i="6"/>
  <c r="A178" i="6" s="1"/>
  <c r="E154" i="6"/>
  <c r="N154" i="6"/>
  <c r="A154" i="6" s="1"/>
  <c r="D154" i="6" s="1"/>
  <c r="E138" i="6"/>
  <c r="N138" i="6"/>
  <c r="A138" i="6" s="1"/>
  <c r="E130" i="6"/>
  <c r="N130" i="6"/>
  <c r="A130" i="6" s="1"/>
  <c r="E114" i="6"/>
  <c r="N114" i="6"/>
  <c r="A114" i="6" s="1"/>
  <c r="E106" i="6"/>
  <c r="N106" i="6"/>
  <c r="A106" i="6" s="1"/>
  <c r="E98" i="6"/>
  <c r="N98" i="6"/>
  <c r="A98" i="6" s="1"/>
  <c r="E90" i="6"/>
  <c r="N90" i="6"/>
  <c r="A90" i="6" s="1"/>
  <c r="D90" i="6" s="1"/>
  <c r="E74" i="6"/>
  <c r="N74" i="6"/>
  <c r="A74" i="6" s="1"/>
  <c r="E50" i="6"/>
  <c r="N50" i="6"/>
  <c r="A50" i="6" s="1"/>
  <c r="D50" i="6" s="1"/>
  <c r="E42" i="6"/>
  <c r="N42" i="6"/>
  <c r="A42" i="6" s="1"/>
  <c r="E34" i="6"/>
  <c r="N34" i="6"/>
  <c r="A34" i="6" s="1"/>
  <c r="D34" i="6" s="1"/>
  <c r="E26" i="6"/>
  <c r="N26" i="6"/>
  <c r="A26" i="6" s="1"/>
  <c r="E18" i="6"/>
  <c r="N18" i="6"/>
  <c r="A18" i="6" s="1"/>
  <c r="E10" i="6"/>
  <c r="N10" i="6"/>
  <c r="A10" i="6" s="1"/>
  <c r="N289" i="6"/>
  <c r="A289" i="6" s="1"/>
  <c r="D289" i="6" s="1"/>
  <c r="N35" i="6"/>
  <c r="A35" i="6" s="1"/>
  <c r="E385" i="6"/>
  <c r="N385" i="6"/>
  <c r="A385" i="6" s="1"/>
  <c r="E377" i="6"/>
  <c r="N377" i="6"/>
  <c r="A377" i="6" s="1"/>
  <c r="D377" i="6" s="1"/>
  <c r="E353" i="6"/>
  <c r="N353" i="6"/>
  <c r="A353" i="6" s="1"/>
  <c r="E265" i="6"/>
  <c r="N265" i="6"/>
  <c r="A265" i="6" s="1"/>
  <c r="D265" i="6" s="1"/>
  <c r="E233" i="6"/>
  <c r="N233" i="6"/>
  <c r="A233" i="6" s="1"/>
  <c r="E201" i="6"/>
  <c r="N201" i="6"/>
  <c r="A201" i="6" s="1"/>
  <c r="D201" i="6" s="1"/>
  <c r="E169" i="6"/>
  <c r="N169" i="6"/>
  <c r="A169" i="6" s="1"/>
  <c r="E137" i="6"/>
  <c r="N137" i="6"/>
  <c r="A137" i="6" s="1"/>
  <c r="D137" i="6" s="1"/>
  <c r="E89" i="6"/>
  <c r="N89" i="6"/>
  <c r="A89" i="6" s="1"/>
  <c r="E81" i="6"/>
  <c r="N81" i="6"/>
  <c r="A81" i="6" s="1"/>
  <c r="E73" i="6"/>
  <c r="N73" i="6"/>
  <c r="A73" i="6" s="1"/>
  <c r="E57" i="6"/>
  <c r="N57" i="6"/>
  <c r="A57" i="6" s="1"/>
  <c r="D57" i="6" s="1"/>
  <c r="E41" i="6"/>
  <c r="N41" i="6"/>
  <c r="A41" i="6" s="1"/>
  <c r="E17" i="6"/>
  <c r="N17" i="6"/>
  <c r="A17" i="6" s="1"/>
  <c r="N226" i="6"/>
  <c r="A226" i="6" s="1"/>
  <c r="N170" i="6"/>
  <c r="A170" i="6" s="1"/>
  <c r="D170" i="6" s="1"/>
  <c r="N210" i="6"/>
  <c r="A210" i="6" s="1"/>
  <c r="N146" i="6"/>
  <c r="A146" i="6" s="1"/>
  <c r="N82" i="6"/>
  <c r="A82" i="6" s="1"/>
  <c r="D82" i="6" s="1"/>
  <c r="E1655" i="6"/>
  <c r="N1655" i="6"/>
  <c r="A1655" i="6" s="1"/>
  <c r="E1660" i="6"/>
  <c r="N1660" i="6"/>
  <c r="A1660" i="6" s="1"/>
  <c r="N1654" i="6"/>
  <c r="A1654" i="6" s="1"/>
  <c r="N1661" i="6"/>
  <c r="A1661" i="6" s="1"/>
  <c r="N1651" i="6"/>
  <c r="A1651" i="6" s="1"/>
  <c r="N1658" i="6"/>
  <c r="A1658" i="6" s="1"/>
  <c r="N510" i="6"/>
  <c r="A510" i="6" s="1"/>
  <c r="E510" i="6"/>
  <c r="N540" i="6"/>
  <c r="A540" i="6" s="1"/>
  <c r="E540" i="6"/>
  <c r="N59" i="6"/>
  <c r="A59" i="6" s="1"/>
  <c r="E59" i="6"/>
  <c r="N287" i="6"/>
  <c r="A287" i="6" s="1"/>
  <c r="D287" i="6" s="1"/>
  <c r="E287" i="6"/>
  <c r="N159" i="6"/>
  <c r="A159" i="6" s="1"/>
  <c r="D159" i="6" s="1"/>
  <c r="E159" i="6"/>
  <c r="N1575" i="6"/>
  <c r="A1575" i="6" s="1"/>
  <c r="N1653" i="6"/>
  <c r="A1653" i="6" s="1"/>
  <c r="N1659" i="6"/>
  <c r="A1659" i="6" s="1"/>
  <c r="N1631" i="6"/>
  <c r="A1631" i="6" s="1"/>
  <c r="N1607" i="6"/>
  <c r="A1607" i="6" s="1"/>
  <c r="E1272" i="6"/>
  <c r="E733" i="6"/>
  <c r="N780" i="6"/>
  <c r="A780" i="6" s="1"/>
  <c r="N689" i="6"/>
  <c r="A689" i="6" s="1"/>
  <c r="D689" i="6" s="1"/>
  <c r="N330" i="6"/>
  <c r="A330" i="6" s="1"/>
  <c r="N888" i="6"/>
  <c r="A888" i="6" s="1"/>
  <c r="N769" i="6"/>
  <c r="A769" i="6" s="1"/>
  <c r="D769" i="6" s="1"/>
  <c r="N677" i="6"/>
  <c r="A677" i="6" s="1"/>
  <c r="N1508" i="6"/>
  <c r="A1508" i="6" s="1"/>
  <c r="N1591" i="6"/>
  <c r="A1591" i="6" s="1"/>
  <c r="D1591" i="6" s="1"/>
  <c r="N1404" i="6"/>
  <c r="A1404" i="6" s="1"/>
  <c r="D1404" i="6" s="1"/>
  <c r="N936" i="6"/>
  <c r="A936" i="6" s="1"/>
  <c r="N1637" i="6"/>
  <c r="A1637" i="6" s="1"/>
  <c r="N1033" i="6"/>
  <c r="A1033" i="6" s="1"/>
  <c r="D1033" i="6" s="1"/>
  <c r="N960" i="6"/>
  <c r="A960" i="6" s="1"/>
  <c r="M1624" i="6"/>
  <c r="M1616" i="6"/>
  <c r="M1608" i="6"/>
  <c r="M1600" i="6"/>
  <c r="M1592" i="6"/>
  <c r="M1584" i="6"/>
  <c r="M1576" i="6"/>
  <c r="M1568" i="6"/>
  <c r="M1560" i="6"/>
  <c r="M1552" i="6"/>
  <c r="M1544" i="6"/>
  <c r="N1559" i="6"/>
  <c r="A1559" i="6" s="1"/>
  <c r="N1479" i="6"/>
  <c r="A1479" i="6" s="1"/>
  <c r="N1511" i="6"/>
  <c r="A1511" i="6" s="1"/>
  <c r="D1511" i="6" s="1"/>
  <c r="N1503" i="6"/>
  <c r="A1503" i="6" s="1"/>
  <c r="N907" i="6"/>
  <c r="A907" i="6" s="1"/>
  <c r="D907" i="6" s="1"/>
  <c r="N1081" i="6"/>
  <c r="A1081" i="6" s="1"/>
  <c r="D1081" i="6" s="1"/>
  <c r="N939" i="6"/>
  <c r="A939" i="6" s="1"/>
  <c r="D939" i="6" s="1"/>
  <c r="N1380" i="6"/>
  <c r="A1380" i="6" s="1"/>
  <c r="N1038" i="6"/>
  <c r="A1038" i="6" s="1"/>
  <c r="D1038" i="6" s="1"/>
  <c r="N985" i="6"/>
  <c r="A985" i="6" s="1"/>
  <c r="D985" i="6" s="1"/>
  <c r="N971" i="6"/>
  <c r="A971" i="6" s="1"/>
  <c r="D971" i="6" s="1"/>
  <c r="N931" i="6"/>
  <c r="A931" i="6" s="1"/>
  <c r="N891" i="6"/>
  <c r="A891" i="6" s="1"/>
  <c r="N732" i="6"/>
  <c r="A732" i="6" s="1"/>
  <c r="N701" i="6"/>
  <c r="A701" i="6" s="1"/>
  <c r="N637" i="6"/>
  <c r="A637" i="6" s="1"/>
  <c r="D637" i="6" s="1"/>
  <c r="N613" i="6"/>
  <c r="A613" i="6" s="1"/>
  <c r="D613" i="6" s="1"/>
  <c r="N509" i="6"/>
  <c r="A509" i="6" s="1"/>
  <c r="N493" i="6"/>
  <c r="A493" i="6" s="1"/>
  <c r="N293" i="6"/>
  <c r="A293" i="6" s="1"/>
  <c r="N269" i="6"/>
  <c r="A269" i="6" s="1"/>
  <c r="N189" i="6"/>
  <c r="A189" i="6" s="1"/>
  <c r="D189" i="6" s="1"/>
  <c r="N173" i="6"/>
  <c r="A173" i="6" s="1"/>
  <c r="N165" i="6"/>
  <c r="A165" i="6" s="1"/>
  <c r="D165" i="6" s="1"/>
  <c r="N157" i="6"/>
  <c r="A157" i="6" s="1"/>
  <c r="N125" i="6"/>
  <c r="A125" i="6" s="1"/>
  <c r="D125" i="6" s="1"/>
  <c r="N109" i="6"/>
  <c r="A109" i="6" s="1"/>
  <c r="D109" i="6" s="1"/>
  <c r="N77" i="6"/>
  <c r="A77" i="6" s="1"/>
  <c r="N61" i="6"/>
  <c r="A61" i="6" s="1"/>
  <c r="N45" i="6"/>
  <c r="A45" i="6" s="1"/>
  <c r="E784" i="6"/>
  <c r="E321" i="6"/>
  <c r="E121" i="6"/>
  <c r="N737" i="6"/>
  <c r="A737" i="6" s="1"/>
  <c r="D737" i="6" s="1"/>
  <c r="N721" i="6"/>
  <c r="A721" i="6" s="1"/>
  <c r="N713" i="6"/>
  <c r="A713" i="6" s="1"/>
  <c r="N698" i="6"/>
  <c r="A698" i="6" s="1"/>
  <c r="D698" i="6" s="1"/>
  <c r="N682" i="6"/>
  <c r="A682" i="6" s="1"/>
  <c r="D682" i="6" s="1"/>
  <c r="N634" i="6"/>
  <c r="A634" i="6" s="1"/>
  <c r="N410" i="6"/>
  <c r="A410" i="6" s="1"/>
  <c r="N394" i="6"/>
  <c r="A394" i="6" s="1"/>
  <c r="D394" i="6" s="1"/>
  <c r="N162" i="6"/>
  <c r="A162" i="6" s="1"/>
  <c r="N122" i="6"/>
  <c r="A122" i="6" s="1"/>
  <c r="N66" i="6"/>
  <c r="A66" i="6" s="1"/>
  <c r="N58" i="6"/>
  <c r="A58" i="6" s="1"/>
  <c r="D58" i="6" s="1"/>
  <c r="N1623" i="6"/>
  <c r="A1623" i="6" s="1"/>
  <c r="M1625" i="6"/>
  <c r="M1617" i="6"/>
  <c r="M1609" i="6"/>
  <c r="M1601" i="6"/>
  <c r="M1593" i="6"/>
  <c r="M1585" i="6"/>
  <c r="M1577" i="6"/>
  <c r="M1569" i="6"/>
  <c r="M1561" i="6"/>
  <c r="M1553" i="6"/>
  <c r="M1545" i="6"/>
  <c r="N1407" i="6"/>
  <c r="A1407" i="6" s="1"/>
  <c r="N1391" i="6"/>
  <c r="A1391" i="6" s="1"/>
  <c r="D1391" i="6" s="1"/>
  <c r="N1351" i="6"/>
  <c r="A1351" i="6" s="1"/>
  <c r="D1351" i="6" s="1"/>
  <c r="N1343" i="6"/>
  <c r="A1343" i="6" s="1"/>
  <c r="N1335" i="6"/>
  <c r="A1335" i="6" s="1"/>
  <c r="N1327" i="6"/>
  <c r="A1327" i="6" s="1"/>
  <c r="D1327" i="6" s="1"/>
  <c r="N1319" i="6"/>
  <c r="A1319" i="6" s="1"/>
  <c r="D1319" i="6" s="1"/>
  <c r="N1311" i="6"/>
  <c r="A1311" i="6" s="1"/>
  <c r="N1287" i="6"/>
  <c r="A1287" i="6" s="1"/>
  <c r="N1271" i="6"/>
  <c r="A1271" i="6" s="1"/>
  <c r="D1271" i="6" s="1"/>
  <c r="N1263" i="6"/>
  <c r="A1263" i="6" s="1"/>
  <c r="N1255" i="6"/>
  <c r="A1255" i="6" s="1"/>
  <c r="N1025" i="6"/>
  <c r="A1025" i="6" s="1"/>
  <c r="N764" i="6"/>
  <c r="A764" i="6" s="1"/>
  <c r="M1542" i="6"/>
  <c r="M1657" i="6"/>
  <c r="M1628" i="6"/>
  <c r="M1620" i="6"/>
  <c r="M1612" i="6"/>
  <c r="M1604" i="6"/>
  <c r="M1596" i="6"/>
  <c r="M1588" i="6"/>
  <c r="M1580" i="6"/>
  <c r="M1572" i="6"/>
  <c r="M1564" i="6"/>
  <c r="M1556" i="6"/>
  <c r="M1548" i="6"/>
  <c r="N1412" i="6"/>
  <c r="A1412" i="6" s="1"/>
  <c r="D1412" i="6" s="1"/>
  <c r="N1356" i="6"/>
  <c r="A1356" i="6" s="1"/>
  <c r="N1348" i="6"/>
  <c r="A1348" i="6" s="1"/>
  <c r="D1348" i="6" s="1"/>
  <c r="N1340" i="6"/>
  <c r="A1340" i="6" s="1"/>
  <c r="N1332" i="6"/>
  <c r="A1332" i="6" s="1"/>
  <c r="N1324" i="6"/>
  <c r="A1324" i="6" s="1"/>
  <c r="D1324" i="6" s="1"/>
  <c r="N1316" i="6"/>
  <c r="A1316" i="6" s="1"/>
  <c r="D1316" i="6" s="1"/>
  <c r="N1308" i="6"/>
  <c r="A1308" i="6" s="1"/>
  <c r="N1292" i="6"/>
  <c r="A1292" i="6" s="1"/>
  <c r="N1284" i="6"/>
  <c r="A1284" i="6" s="1"/>
  <c r="N1276" i="6"/>
  <c r="A1276" i="6" s="1"/>
  <c r="N1268" i="6"/>
  <c r="A1268" i="6" s="1"/>
  <c r="N1260" i="6"/>
  <c r="A1260" i="6" s="1"/>
  <c r="N1062" i="6"/>
  <c r="A1062" i="6" s="1"/>
  <c r="D1062" i="6" s="1"/>
  <c r="N808" i="6"/>
  <c r="A808" i="6" s="1"/>
  <c r="E1608" i="6"/>
  <c r="E1576" i="6"/>
  <c r="E1544" i="6"/>
  <c r="N1608" i="6"/>
  <c r="A1608" i="6" s="1"/>
  <c r="N1576" i="6"/>
  <c r="A1576" i="6" s="1"/>
  <c r="N1544" i="6"/>
  <c r="A1544" i="6" s="1"/>
  <c r="N1648" i="6"/>
  <c r="A1648" i="6" s="1"/>
  <c r="D1648" i="6" s="1"/>
  <c r="M1653" i="6"/>
  <c r="N1645" i="6"/>
  <c r="A1645" i="6" s="1"/>
  <c r="D1645" i="6" s="1"/>
  <c r="E1600" i="6"/>
  <c r="E1568" i="6"/>
  <c r="N1600" i="6"/>
  <c r="A1600" i="6" s="1"/>
  <c r="N1568" i="6"/>
  <c r="A1568" i="6" s="1"/>
  <c r="M1627" i="6"/>
  <c r="M1619" i="6"/>
  <c r="M1611" i="6"/>
  <c r="M1603" i="6"/>
  <c r="M1595" i="6"/>
  <c r="M1587" i="6"/>
  <c r="M1579" i="6"/>
  <c r="M1571" i="6"/>
  <c r="M1563" i="6"/>
  <c r="M1555" i="6"/>
  <c r="M1547" i="6"/>
  <c r="N1628" i="6"/>
  <c r="A1628" i="6" s="1"/>
  <c r="N1633" i="6"/>
  <c r="A1633" i="6" s="1"/>
  <c r="M1626" i="6"/>
  <c r="M1618" i="6"/>
  <c r="M1610" i="6"/>
  <c r="M1602" i="6"/>
  <c r="M1594" i="6"/>
  <c r="M1586" i="6"/>
  <c r="M1578" i="6"/>
  <c r="M1570" i="6"/>
  <c r="M1562" i="6"/>
  <c r="M1554" i="6"/>
  <c r="M1546" i="6"/>
  <c r="E1624" i="6"/>
  <c r="E1592" i="6"/>
  <c r="E1560" i="6"/>
  <c r="N1625" i="6"/>
  <c r="A1625" i="6" s="1"/>
  <c r="N1592" i="6"/>
  <c r="A1592" i="6" s="1"/>
  <c r="N1560" i="6"/>
  <c r="A1560" i="6" s="1"/>
  <c r="M1543" i="6"/>
  <c r="E1616" i="6"/>
  <c r="E1584" i="6"/>
  <c r="E1552" i="6"/>
  <c r="N1616" i="6"/>
  <c r="A1616" i="6" s="1"/>
  <c r="D1616" i="6" s="1"/>
  <c r="N1584" i="6"/>
  <c r="A1584" i="6" s="1"/>
  <c r="N1552" i="6"/>
  <c r="A1552" i="6" s="1"/>
  <c r="M1631" i="6"/>
  <c r="M1623" i="6"/>
  <c r="M1615" i="6"/>
  <c r="M1607" i="6"/>
  <c r="M1599" i="6"/>
  <c r="M1591" i="6"/>
  <c r="M1583" i="6"/>
  <c r="M1575" i="6"/>
  <c r="M1567" i="6"/>
  <c r="M1559" i="6"/>
  <c r="M1551" i="6"/>
  <c r="E1615" i="6"/>
  <c r="E1583" i="6"/>
  <c r="E1551" i="6"/>
  <c r="N1615" i="6"/>
  <c r="A1615" i="6" s="1"/>
  <c r="D1615" i="6" s="1"/>
  <c r="N1583" i="6"/>
  <c r="A1583" i="6" s="1"/>
  <c r="N1551" i="6"/>
  <c r="A1551" i="6" s="1"/>
  <c r="D1551" i="6" s="1"/>
  <c r="E1628" i="6"/>
  <c r="E1620" i="6"/>
  <c r="E1612" i="6"/>
  <c r="E1604" i="6"/>
  <c r="E1596" i="6"/>
  <c r="E1588" i="6"/>
  <c r="E1580" i="6"/>
  <c r="E1572" i="6"/>
  <c r="E1564" i="6"/>
  <c r="E1556" i="6"/>
  <c r="E1548" i="6"/>
  <c r="N1629" i="6"/>
  <c r="A1629" i="6" s="1"/>
  <c r="N1620" i="6"/>
  <c r="A1620" i="6" s="1"/>
  <c r="N1612" i="6"/>
  <c r="A1612" i="6" s="1"/>
  <c r="D1612" i="6" s="1"/>
  <c r="N1604" i="6"/>
  <c r="A1604" i="6" s="1"/>
  <c r="N1596" i="6"/>
  <c r="A1596" i="6" s="1"/>
  <c r="D1596" i="6" s="1"/>
  <c r="N1588" i="6"/>
  <c r="A1588" i="6" s="1"/>
  <c r="N1580" i="6"/>
  <c r="A1580" i="6" s="1"/>
  <c r="N1572" i="6"/>
  <c r="A1572" i="6" s="1"/>
  <c r="N1564" i="6"/>
  <c r="A1564" i="6" s="1"/>
  <c r="D1564" i="6" s="1"/>
  <c r="N1556" i="6"/>
  <c r="A1556" i="6" s="1"/>
  <c r="N1548" i="6"/>
  <c r="A1548" i="6" s="1"/>
  <c r="N1643" i="6"/>
  <c r="A1643" i="6" s="1"/>
  <c r="M1630" i="6"/>
  <c r="M1622" i="6"/>
  <c r="M1614" i="6"/>
  <c r="M1606" i="6"/>
  <c r="M1598" i="6"/>
  <c r="M1590" i="6"/>
  <c r="M1582" i="6"/>
  <c r="M1574" i="6"/>
  <c r="M1566" i="6"/>
  <c r="M1558" i="6"/>
  <c r="M1550" i="6"/>
  <c r="E1627" i="6"/>
  <c r="E1619" i="6"/>
  <c r="E1611" i="6"/>
  <c r="E1603" i="6"/>
  <c r="E1595" i="6"/>
  <c r="E1587" i="6"/>
  <c r="E1579" i="6"/>
  <c r="E1571" i="6"/>
  <c r="E1563" i="6"/>
  <c r="E1555" i="6"/>
  <c r="E1547" i="6"/>
  <c r="N1619" i="6"/>
  <c r="A1619" i="6" s="1"/>
  <c r="D1619" i="6" s="1"/>
  <c r="N1611" i="6"/>
  <c r="A1611" i="6" s="1"/>
  <c r="D1611" i="6" s="1"/>
  <c r="N1603" i="6"/>
  <c r="A1603" i="6" s="1"/>
  <c r="N1595" i="6"/>
  <c r="A1595" i="6" s="1"/>
  <c r="N1587" i="6"/>
  <c r="A1587" i="6" s="1"/>
  <c r="N1579" i="6"/>
  <c r="A1579" i="6" s="1"/>
  <c r="N1571" i="6"/>
  <c r="A1571" i="6" s="1"/>
  <c r="N1563" i="6"/>
  <c r="A1563" i="6" s="1"/>
  <c r="N1555" i="6"/>
  <c r="A1555" i="6" s="1"/>
  <c r="N1547" i="6"/>
  <c r="A1547" i="6" s="1"/>
  <c r="N1624" i="6"/>
  <c r="A1624" i="6" s="1"/>
  <c r="N1640" i="6"/>
  <c r="A1640" i="6" s="1"/>
  <c r="M1629" i="6"/>
  <c r="M1621" i="6"/>
  <c r="M1613" i="6"/>
  <c r="M1605" i="6"/>
  <c r="M1597" i="6"/>
  <c r="M1589" i="6"/>
  <c r="M1581" i="6"/>
  <c r="M1573" i="6"/>
  <c r="M1565" i="6"/>
  <c r="M1557" i="6"/>
  <c r="M1549" i="6"/>
  <c r="E1626" i="6"/>
  <c r="E1618" i="6"/>
  <c r="E1610" i="6"/>
  <c r="E1602" i="6"/>
  <c r="E1594" i="6"/>
  <c r="E1586" i="6"/>
  <c r="E1578" i="6"/>
  <c r="E1570" i="6"/>
  <c r="E1562" i="6"/>
  <c r="E1554" i="6"/>
  <c r="E1546" i="6"/>
  <c r="N1627" i="6"/>
  <c r="A1627" i="6" s="1"/>
  <c r="N1618" i="6"/>
  <c r="A1618" i="6" s="1"/>
  <c r="D1618" i="6" s="1"/>
  <c r="N1610" i="6"/>
  <c r="A1610" i="6" s="1"/>
  <c r="D1610" i="6" s="1"/>
  <c r="N1602" i="6"/>
  <c r="A1602" i="6" s="1"/>
  <c r="N1594" i="6"/>
  <c r="A1594" i="6" s="1"/>
  <c r="D1594" i="6" s="1"/>
  <c r="N1586" i="6"/>
  <c r="A1586" i="6" s="1"/>
  <c r="N1578" i="6"/>
  <c r="A1578" i="6" s="1"/>
  <c r="N1570" i="6"/>
  <c r="A1570" i="6" s="1"/>
  <c r="N1562" i="6"/>
  <c r="A1562" i="6" s="1"/>
  <c r="N1554" i="6"/>
  <c r="A1554" i="6" s="1"/>
  <c r="N1546" i="6"/>
  <c r="A1546" i="6" s="1"/>
  <c r="N1638" i="6"/>
  <c r="A1638" i="6" s="1"/>
  <c r="E1625" i="6"/>
  <c r="E1617" i="6"/>
  <c r="E1609" i="6"/>
  <c r="E1601" i="6"/>
  <c r="E1593" i="6"/>
  <c r="E1585" i="6"/>
  <c r="E1577" i="6"/>
  <c r="E1569" i="6"/>
  <c r="E1561" i="6"/>
  <c r="E1553" i="6"/>
  <c r="E1545" i="6"/>
  <c r="N1626" i="6"/>
  <c r="A1626" i="6" s="1"/>
  <c r="N1617" i="6"/>
  <c r="A1617" i="6" s="1"/>
  <c r="D1617" i="6" s="1"/>
  <c r="N1609" i="6"/>
  <c r="A1609" i="6" s="1"/>
  <c r="D1609" i="6" s="1"/>
  <c r="N1601" i="6"/>
  <c r="A1601" i="6" s="1"/>
  <c r="N1593" i="6"/>
  <c r="A1593" i="6" s="1"/>
  <c r="N1585" i="6"/>
  <c r="A1585" i="6" s="1"/>
  <c r="D1585" i="6" s="1"/>
  <c r="N1577" i="6"/>
  <c r="A1577" i="6" s="1"/>
  <c r="N1569" i="6"/>
  <c r="A1569" i="6" s="1"/>
  <c r="N1561" i="6"/>
  <c r="A1561" i="6" s="1"/>
  <c r="N1553" i="6"/>
  <c r="A1553" i="6" s="1"/>
  <c r="D1553" i="6" s="1"/>
  <c r="N1545" i="6"/>
  <c r="A1545" i="6" s="1"/>
  <c r="N1635" i="6"/>
  <c r="A1635" i="6" s="1"/>
  <c r="M1661" i="6"/>
  <c r="E1630" i="6"/>
  <c r="E1622" i="6"/>
  <c r="E1614" i="6"/>
  <c r="E1606" i="6"/>
  <c r="E1598" i="6"/>
  <c r="E1590" i="6"/>
  <c r="E1582" i="6"/>
  <c r="E1574" i="6"/>
  <c r="E1566" i="6"/>
  <c r="E1558" i="6"/>
  <c r="E1550" i="6"/>
  <c r="N1646" i="6"/>
  <c r="A1646" i="6" s="1"/>
  <c r="D1646" i="6" s="1"/>
  <c r="M1654" i="6"/>
  <c r="E1621" i="6"/>
  <c r="E1613" i="6"/>
  <c r="E1605" i="6"/>
  <c r="E1597" i="6"/>
  <c r="E1589" i="6"/>
  <c r="E1581" i="6"/>
  <c r="E1573" i="6"/>
  <c r="E1565" i="6"/>
  <c r="E1557" i="6"/>
  <c r="E1549" i="6"/>
  <c r="M1656" i="6"/>
  <c r="M1655" i="6"/>
  <c r="M1660" i="6"/>
  <c r="M1652" i="6"/>
  <c r="M1659" i="6"/>
  <c r="M1651" i="6"/>
  <c r="M1658" i="6"/>
  <c r="M1650" i="6"/>
  <c r="M1642" i="6"/>
  <c r="M1634" i="6"/>
  <c r="E1650" i="6"/>
  <c r="E1642" i="6"/>
  <c r="E1634" i="6"/>
  <c r="M1649" i="6"/>
  <c r="M1641" i="6"/>
  <c r="E1649" i="6"/>
  <c r="E1641" i="6"/>
  <c r="N1644" i="6"/>
  <c r="A1644" i="6" s="1"/>
  <c r="N1636" i="6"/>
  <c r="A1636" i="6" s="1"/>
  <c r="D1636" i="6" s="1"/>
  <c r="M1648" i="6"/>
  <c r="M1640" i="6"/>
  <c r="M1633" i="6"/>
  <c r="M1647" i="6"/>
  <c r="M1639" i="6"/>
  <c r="M1632" i="6"/>
  <c r="E1647" i="6"/>
  <c r="E1639" i="6"/>
  <c r="E1632" i="6"/>
  <c r="M1646" i="6"/>
  <c r="M1638" i="6"/>
  <c r="M1645" i="6"/>
  <c r="M1637" i="6"/>
  <c r="M1644" i="6"/>
  <c r="M1636" i="6"/>
  <c r="M1643" i="6"/>
  <c r="M1635" i="6"/>
  <c r="D1569" i="6" l="1"/>
  <c r="D1548" i="6"/>
  <c r="D1584" i="6"/>
  <c r="D713" i="6"/>
  <c r="D77" i="6"/>
  <c r="D1654" i="6"/>
  <c r="D41" i="6"/>
  <c r="D89" i="6"/>
  <c r="D385" i="6"/>
  <c r="D1563" i="6"/>
  <c r="D808" i="6"/>
  <c r="D493" i="6"/>
  <c r="D1637" i="6"/>
  <c r="D1653" i="6"/>
  <c r="D843" i="6"/>
  <c r="D1380" i="6"/>
  <c r="D74" i="6"/>
  <c r="D114" i="6"/>
  <c r="D178" i="6"/>
  <c r="D218" i="6"/>
  <c r="D587" i="6"/>
  <c r="D142" i="6"/>
  <c r="D390" i="6"/>
  <c r="D678" i="6"/>
  <c r="D1260" i="6"/>
  <c r="D1276" i="6"/>
  <c r="D764" i="6"/>
  <c r="D634" i="6"/>
  <c r="D701" i="6"/>
  <c r="D45" i="6"/>
  <c r="D732" i="6"/>
  <c r="D1643" i="6"/>
  <c r="D269" i="6"/>
  <c r="D960" i="6"/>
  <c r="D1471" i="6"/>
  <c r="D197" i="6"/>
  <c r="D309" i="6"/>
  <c r="D397" i="6"/>
  <c r="D461" i="6"/>
  <c r="D645" i="6"/>
  <c r="D993" i="6"/>
  <c r="D1113" i="6"/>
  <c r="D1177" i="6"/>
  <c r="D1375" i="6"/>
  <c r="D468" i="6"/>
  <c r="D285" i="6"/>
  <c r="D669" i="6"/>
  <c r="D867" i="6"/>
  <c r="D1447" i="6"/>
  <c r="D13" i="6"/>
  <c r="D149" i="6"/>
  <c r="D1308" i="6"/>
  <c r="D419" i="6"/>
  <c r="D547" i="6"/>
  <c r="D681" i="6"/>
  <c r="D1011" i="6"/>
  <c r="D1042" i="6"/>
  <c r="D1123" i="6"/>
  <c r="D1181" i="6"/>
  <c r="D1644" i="6"/>
  <c r="D1407" i="6"/>
  <c r="D20" i="6"/>
  <c r="D219" i="6"/>
  <c r="D324" i="6"/>
  <c r="D483" i="6"/>
  <c r="D537" i="6"/>
  <c r="D563" i="6"/>
  <c r="D842" i="6"/>
  <c r="D929" i="6"/>
  <c r="D949" i="6"/>
  <c r="D1044" i="6"/>
  <c r="D1125" i="6"/>
  <c r="D1172" i="6"/>
  <c r="D1241" i="6"/>
  <c r="D226" i="6"/>
  <c r="D1479" i="6"/>
  <c r="D1638" i="6"/>
  <c r="D1311" i="6"/>
  <c r="D780" i="6"/>
  <c r="D21" i="6"/>
  <c r="D155" i="6"/>
  <c r="D164" i="6"/>
  <c r="D185" i="6"/>
  <c r="D348" i="6"/>
  <c r="D361" i="6"/>
  <c r="D635" i="6"/>
  <c r="D644" i="6"/>
  <c r="D865" i="6"/>
  <c r="D1187" i="6"/>
  <c r="D1417" i="6"/>
  <c r="D1481" i="6"/>
  <c r="D721" i="6"/>
  <c r="D1240" i="6"/>
  <c r="D1599" i="6"/>
  <c r="D127" i="6"/>
  <c r="D325" i="6"/>
  <c r="D354" i="6"/>
  <c r="D386" i="6"/>
  <c r="D67" i="6"/>
  <c r="D339" i="6"/>
  <c r="D473" i="6"/>
  <c r="D747" i="6"/>
  <c r="D801" i="6"/>
  <c r="D845" i="6"/>
  <c r="D909" i="6"/>
  <c r="D1026" i="6"/>
  <c r="D1188" i="6"/>
  <c r="D1315" i="6"/>
  <c r="D1331" i="6"/>
  <c r="D1322" i="6"/>
  <c r="D1450" i="6"/>
  <c r="D1635" i="6"/>
  <c r="D1640" i="6"/>
  <c r="D1193" i="6"/>
  <c r="D36" i="6"/>
  <c r="D113" i="6"/>
  <c r="D260" i="6"/>
  <c r="D283" i="6"/>
  <c r="D508" i="6"/>
  <c r="D781" i="6"/>
  <c r="D868" i="6"/>
  <c r="D932" i="6"/>
  <c r="D995" i="6"/>
  <c r="D1267" i="6"/>
  <c r="D683" i="6"/>
  <c r="D148" i="6"/>
  <c r="D236" i="6"/>
  <c r="D617" i="6"/>
  <c r="D762" i="6"/>
  <c r="D804" i="6"/>
  <c r="D965" i="6"/>
  <c r="D996" i="6"/>
  <c r="D1108" i="6"/>
  <c r="D1369" i="6"/>
  <c r="D1274" i="6"/>
  <c r="D1556" i="6"/>
  <c r="D485" i="6"/>
  <c r="D827" i="6"/>
  <c r="D1001" i="6"/>
  <c r="D1121" i="6"/>
  <c r="D332" i="6"/>
  <c r="D1049" i="6"/>
  <c r="D1279" i="6"/>
  <c r="D93" i="6"/>
  <c r="D1586" i="6"/>
  <c r="D1571" i="6"/>
  <c r="D1185" i="6"/>
  <c r="D253" i="6"/>
  <c r="D437" i="6"/>
  <c r="D525" i="6"/>
  <c r="D851" i="6"/>
  <c r="D356" i="6"/>
  <c r="D581" i="6"/>
  <c r="D1065" i="6"/>
  <c r="D1600" i="6"/>
  <c r="D5" i="6"/>
  <c r="D53" i="6"/>
  <c r="D141" i="6"/>
  <c r="D130" i="6"/>
  <c r="D186" i="6"/>
  <c r="D11" i="6"/>
  <c r="D435" i="6"/>
  <c r="D180" i="6"/>
  <c r="D70" i="6"/>
  <c r="D278" i="6"/>
  <c r="D1050" i="6"/>
  <c r="D1440" i="6"/>
  <c r="D7" i="6"/>
  <c r="D191" i="6"/>
  <c r="D391" i="6"/>
  <c r="D245" i="6"/>
  <c r="D341" i="6"/>
  <c r="D714" i="6"/>
  <c r="D1570" i="6"/>
  <c r="D1555" i="6"/>
  <c r="D1628" i="6"/>
  <c r="D73" i="6"/>
  <c r="D169" i="6"/>
  <c r="D353" i="6"/>
  <c r="D10" i="6"/>
  <c r="D42" i="6"/>
  <c r="D1272" i="6"/>
  <c r="D778" i="6"/>
  <c r="D1593" i="6"/>
  <c r="D1546" i="6"/>
  <c r="D1601" i="6"/>
  <c r="D1587" i="6"/>
  <c r="D1568" i="6"/>
  <c r="D1545" i="6"/>
  <c r="D1650" i="6"/>
  <c r="D405" i="6"/>
  <c r="D541" i="6"/>
  <c r="D589" i="6"/>
  <c r="D819" i="6"/>
  <c r="D899" i="6"/>
  <c r="D1097" i="6"/>
  <c r="D449" i="6"/>
  <c r="D720" i="6"/>
  <c r="D1053" i="6"/>
  <c r="D923" i="6"/>
  <c r="D1231" i="6"/>
  <c r="D258" i="6"/>
  <c r="D362" i="6"/>
  <c r="D474" i="6"/>
  <c r="D506" i="6"/>
  <c r="D538" i="6"/>
  <c r="D570" i="6"/>
  <c r="D642" i="6"/>
  <c r="D674" i="6"/>
  <c r="D896" i="6"/>
  <c r="D983" i="6"/>
  <c r="D1054" i="6"/>
  <c r="D1094" i="6"/>
  <c r="D1126" i="6"/>
  <c r="D1190" i="6"/>
  <c r="D1300" i="6"/>
  <c r="D1444" i="6"/>
  <c r="D1634" i="6"/>
  <c r="D1597" i="6"/>
  <c r="D1423" i="6"/>
  <c r="D1169" i="6"/>
  <c r="D1547" i="6"/>
  <c r="D1583" i="6"/>
  <c r="D1552" i="6"/>
  <c r="D1592" i="6"/>
  <c r="D1550" i="6"/>
  <c r="D1538" i="6"/>
  <c r="D809" i="6"/>
  <c r="D138" i="6"/>
  <c r="D194" i="6"/>
  <c r="D19" i="6"/>
  <c r="D499" i="6"/>
  <c r="D310" i="6"/>
  <c r="D478" i="6"/>
  <c r="D1178" i="6"/>
  <c r="D1472" i="6"/>
  <c r="D23" i="6"/>
  <c r="D575" i="6"/>
  <c r="D301" i="6"/>
  <c r="D357" i="6"/>
  <c r="D429" i="6"/>
  <c r="D549" i="6"/>
  <c r="D835" i="6"/>
  <c r="D1129" i="6"/>
  <c r="D457" i="6"/>
  <c r="D752" i="6"/>
  <c r="D1085" i="6"/>
  <c r="D1057" i="6"/>
  <c r="D1495" i="6"/>
  <c r="D234" i="6"/>
  <c r="D266" i="6"/>
  <c r="D298" i="6"/>
  <c r="D338" i="6"/>
  <c r="D370" i="6"/>
  <c r="D418" i="6"/>
  <c r="D450" i="6"/>
  <c r="D482" i="6"/>
  <c r="D514" i="6"/>
  <c r="D546" i="6"/>
  <c r="D578" i="6"/>
  <c r="D610" i="6"/>
  <c r="D650" i="6"/>
  <c r="D690" i="6"/>
  <c r="D753" i="6"/>
  <c r="D793" i="6"/>
  <c r="D832" i="6"/>
  <c r="D864" i="6"/>
  <c r="D944" i="6"/>
  <c r="D990" i="6"/>
  <c r="D1134" i="6"/>
  <c r="D1166" i="6"/>
  <c r="D1198" i="6"/>
  <c r="D1236" i="6"/>
  <c r="D1364" i="6"/>
  <c r="D1420" i="6"/>
  <c r="D1452" i="6"/>
  <c r="D1484" i="6"/>
  <c r="D1558" i="6"/>
  <c r="D469" i="6"/>
  <c r="D1549" i="6"/>
  <c r="D1418" i="6"/>
  <c r="D1482" i="6"/>
  <c r="D1487" i="6"/>
  <c r="D1566" i="6"/>
  <c r="D733" i="6"/>
  <c r="D1557" i="6"/>
  <c r="D1621" i="6"/>
  <c r="D1362" i="6"/>
  <c r="D1426" i="6"/>
  <c r="D919" i="6"/>
  <c r="D1519" i="6"/>
  <c r="D306" i="6"/>
  <c r="D426" i="6"/>
  <c r="D458" i="6"/>
  <c r="D490" i="6"/>
  <c r="D522" i="6"/>
  <c r="D761" i="6"/>
  <c r="D800" i="6"/>
  <c r="D840" i="6"/>
  <c r="D912" i="6"/>
  <c r="D1030" i="6"/>
  <c r="D1078" i="6"/>
  <c r="D1174" i="6"/>
  <c r="D1206" i="6"/>
  <c r="D1372" i="6"/>
  <c r="D1428" i="6"/>
  <c r="D1492" i="6"/>
  <c r="D1565" i="6"/>
  <c r="D1639" i="6"/>
  <c r="D1544" i="6"/>
  <c r="D389" i="6"/>
  <c r="D685" i="6"/>
  <c r="D724" i="6"/>
  <c r="D883" i="6"/>
  <c r="D963" i="6"/>
  <c r="D1161" i="6"/>
  <c r="D417" i="6"/>
  <c r="D795" i="6"/>
  <c r="D250" i="6"/>
  <c r="D282" i="6"/>
  <c r="D466" i="6"/>
  <c r="D498" i="6"/>
  <c r="D530" i="6"/>
  <c r="D562" i="6"/>
  <c r="D594" i="6"/>
  <c r="D666" i="6"/>
  <c r="D729" i="6"/>
  <c r="D777" i="6"/>
  <c r="D848" i="6"/>
  <c r="D880" i="6"/>
  <c r="D920" i="6"/>
  <c r="D1150" i="6"/>
  <c r="D1182" i="6"/>
  <c r="D1468" i="6"/>
  <c r="D1590" i="6"/>
  <c r="D1554" i="6"/>
  <c r="D1588" i="6"/>
  <c r="D1598" i="6"/>
  <c r="D1589" i="6"/>
  <c r="D1394" i="6"/>
  <c r="D410" i="6"/>
  <c r="D510" i="6"/>
  <c r="D173" i="6"/>
  <c r="D146" i="6"/>
  <c r="D35" i="6"/>
  <c r="D61" i="6"/>
  <c r="D66" i="6"/>
  <c r="D931" i="6"/>
  <c r="D59" i="6"/>
  <c r="D122" i="6"/>
  <c r="D330" i="6"/>
  <c r="D162" i="6"/>
  <c r="D509" i="6"/>
  <c r="D936" i="6"/>
  <c r="D540" i="6"/>
  <c r="D17" i="6"/>
  <c r="D81" i="6"/>
  <c r="D18" i="6"/>
  <c r="D106" i="6"/>
  <c r="D94" i="6"/>
  <c r="D334" i="6"/>
  <c r="D565" i="6"/>
  <c r="D859" i="6"/>
  <c r="D401" i="6"/>
  <c r="D553" i="6"/>
  <c r="D242" i="6"/>
  <c r="D274" i="6"/>
  <c r="D378" i="6"/>
  <c r="D554" i="6"/>
  <c r="D586" i="6"/>
  <c r="D618" i="6"/>
  <c r="D658" i="6"/>
  <c r="D872" i="6"/>
  <c r="D952" i="6"/>
  <c r="D564" i="6"/>
  <c r="D740" i="6"/>
  <c r="D1642" i="6"/>
  <c r="D121" i="6"/>
  <c r="D915" i="6"/>
  <c r="D978" i="6"/>
  <c r="D1041" i="6"/>
  <c r="D229" i="6"/>
  <c r="D501" i="6"/>
  <c r="D69" i="6"/>
  <c r="D1295" i="6"/>
  <c r="D251" i="6"/>
  <c r="D661" i="6"/>
  <c r="D784" i="6"/>
  <c r="D513" i="6"/>
  <c r="D205" i="6"/>
  <c r="D237" i="6"/>
  <c r="D333" i="6"/>
  <c r="D413" i="6"/>
  <c r="D365" i="6"/>
  <c r="D99" i="6"/>
  <c r="D420" i="6"/>
  <c r="D481" i="6"/>
  <c r="D820" i="6"/>
  <c r="D133" i="6"/>
  <c r="D213" i="6"/>
  <c r="D349" i="6"/>
  <c r="D1009" i="6"/>
  <c r="D1415" i="6"/>
  <c r="D421" i="6"/>
  <c r="D756" i="6"/>
  <c r="D37" i="6"/>
  <c r="D1641" i="6"/>
  <c r="D367" i="6"/>
  <c r="D517" i="6"/>
  <c r="D573" i="6"/>
  <c r="D951" i="6"/>
  <c r="D1527" i="6"/>
  <c r="D1214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E2" i="6" l="1"/>
  <c r="D2" i="6" s="1"/>
  <c r="L2" i="12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L2" i="6"/>
  <c r="K2" i="6"/>
  <c r="J2" i="6"/>
  <c r="M2" i="6" l="1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2017" i="6" l="1"/>
  <c r="D1969" i="6"/>
  <c r="D1929" i="6"/>
  <c r="D1914" i="6"/>
  <c r="D1928" i="6"/>
  <c r="D1960" i="6"/>
  <c r="D1968" i="6"/>
  <c r="D1913" i="6"/>
  <c r="D1964" i="6"/>
  <c r="D1871" i="6"/>
  <c r="D1858" i="6"/>
  <c r="D1835" i="6"/>
  <c r="D1772" i="6"/>
  <c r="D1672" i="6"/>
  <c r="D1762" i="6"/>
  <c r="D1687" i="6"/>
  <c r="D1671" i="6"/>
  <c r="D1702" i="6"/>
  <c r="D1620" i="6"/>
  <c r="D1025" i="6"/>
  <c r="D1580" i="6"/>
  <c r="D1268" i="6"/>
  <c r="D986" i="6"/>
  <c r="D1605" i="6"/>
  <c r="D1535" i="6"/>
  <c r="D1228" i="6"/>
  <c r="D1167" i="6"/>
  <c r="D1112" i="6"/>
  <c r="D1453" i="6"/>
  <c r="D1137" i="6"/>
  <c r="D1500" i="6"/>
  <c r="D1595" i="6"/>
  <c r="D1229" i="6"/>
  <c r="D1660" i="6"/>
  <c r="D1576" i="6"/>
  <c r="D1051" i="6"/>
  <c r="D293" i="6"/>
  <c r="D1350" i="6"/>
  <c r="D1070" i="6"/>
  <c r="D1136" i="6"/>
  <c r="D1145" i="6"/>
  <c r="D1087" i="6"/>
  <c r="D1303" i="6"/>
  <c r="D1105" i="6"/>
  <c r="D1475" i="6"/>
  <c r="D1243" i="6"/>
  <c r="D1603" i="6"/>
  <c r="D1203" i="6"/>
  <c r="D1561" i="6"/>
  <c r="D1111" i="6"/>
  <c r="D1396" i="6"/>
  <c r="D987" i="6"/>
  <c r="D1395" i="6"/>
  <c r="D1269" i="6"/>
  <c r="D101" i="6"/>
  <c r="D1071" i="6"/>
  <c r="D1608" i="6"/>
  <c r="D1624" i="6"/>
  <c r="D1313" i="6"/>
  <c r="D1625" i="6"/>
  <c r="D1443" i="6"/>
  <c r="D1626" i="6"/>
  <c r="D1393" i="6"/>
  <c r="D1168" i="6"/>
  <c r="D1622" i="6"/>
  <c r="D1602" i="6"/>
  <c r="D1582" i="6"/>
  <c r="D1578" i="6"/>
  <c r="D1378" i="6"/>
  <c r="D1577" i="6"/>
  <c r="D1562" i="6"/>
  <c r="D1604" i="6"/>
  <c r="D1473" i="6"/>
  <c r="D1476" i="6"/>
  <c r="D1474" i="6"/>
  <c r="D1201" i="6"/>
  <c r="D1579" i="6"/>
  <c r="D1104" i="6"/>
  <c r="D1581" i="6"/>
  <c r="D1048" i="6"/>
  <c r="D1575" i="6"/>
  <c r="D1560" i="6"/>
  <c r="D1623" i="6"/>
  <c r="D273" i="6"/>
  <c r="D967" i="6"/>
  <c r="D1652" i="6"/>
  <c r="D1574" i="6"/>
  <c r="D1572" i="6"/>
  <c r="D1573" i="6"/>
  <c r="D1304" i="6"/>
  <c r="D1379" i="6"/>
  <c r="D1607" i="6"/>
  <c r="D1651" i="6"/>
  <c r="D1075" i="6"/>
  <c r="D1158" i="6"/>
  <c r="D1606" i="6"/>
  <c r="D999" i="6"/>
  <c r="D1135" i="6"/>
  <c r="D1024" i="6"/>
  <c r="D1442" i="6"/>
  <c r="D1349" i="6"/>
  <c r="D1520" i="6"/>
  <c r="D1627" i="6"/>
  <c r="D1449" i="6"/>
  <c r="D272" i="6"/>
  <c r="D1534" i="6"/>
  <c r="D1632" i="6"/>
  <c r="D1110" i="6"/>
  <c r="D1559" i="6"/>
  <c r="D1647" i="6"/>
  <c r="D1996" i="6"/>
  <c r="D1987" i="6"/>
  <c r="D2000" i="6"/>
  <c r="D2004" i="6"/>
  <c r="D1988" i="6"/>
  <c r="D1991" i="6"/>
  <c r="D1998" i="6"/>
  <c r="D1997" i="6"/>
  <c r="D1994" i="6"/>
  <c r="D1989" i="6"/>
  <c r="D1995" i="6"/>
  <c r="D1993" i="6"/>
  <c r="D2002" i="6"/>
  <c r="D1992" i="6"/>
  <c r="D1990" i="6"/>
  <c r="D2003" i="6"/>
  <c r="D1999" i="6"/>
  <c r="D2001" i="6"/>
  <c r="D1936" i="6"/>
  <c r="D1942" i="6"/>
  <c r="D1985" i="6"/>
  <c r="D1940" i="6"/>
  <c r="D1974" i="6"/>
  <c r="D1939" i="6"/>
  <c r="D1944" i="6"/>
  <c r="D1978" i="6"/>
  <c r="D1963" i="6"/>
  <c r="D1952" i="6"/>
  <c r="D1943" i="6"/>
  <c r="D1951" i="6"/>
  <c r="D1958" i="6"/>
  <c r="D1954" i="6"/>
  <c r="D1941" i="6"/>
  <c r="D1948" i="6"/>
  <c r="D1986" i="6"/>
  <c r="D1953" i="6"/>
  <c r="D1982" i="6"/>
  <c r="D1955" i="6"/>
  <c r="D1945" i="6"/>
  <c r="D1962" i="6"/>
  <c r="D1933" i="6"/>
  <c r="D1957" i="6"/>
  <c r="D1937" i="6"/>
  <c r="D1934" i="6"/>
  <c r="D1956" i="6"/>
  <c r="D1949" i="6"/>
  <c r="D1950" i="6"/>
  <c r="D1981" i="6"/>
  <c r="D1983" i="6"/>
  <c r="D1973" i="6"/>
  <c r="D1979" i="6"/>
  <c r="D1947" i="6"/>
  <c r="D1898" i="6"/>
  <c r="D1877" i="6"/>
  <c r="D1880" i="6"/>
  <c r="D1862" i="6"/>
  <c r="D1861" i="6"/>
  <c r="D1874" i="6"/>
  <c r="D1900" i="6"/>
  <c r="D1860" i="6"/>
  <c r="D1876" i="6"/>
  <c r="D1893" i="6"/>
  <c r="D1882" i="6"/>
  <c r="D1896" i="6"/>
  <c r="D1895" i="6"/>
  <c r="D1864" i="6"/>
  <c r="D1872" i="6"/>
  <c r="D1890" i="6"/>
  <c r="D1905" i="6"/>
  <c r="D1868" i="6"/>
  <c r="D1909" i="6"/>
  <c r="D1907" i="6"/>
  <c r="D1886" i="6"/>
  <c r="D1883" i="6"/>
  <c r="D1892" i="6"/>
  <c r="D1899" i="6"/>
  <c r="D1859" i="6"/>
  <c r="D1887" i="6"/>
  <c r="D1885" i="6"/>
  <c r="D1889" i="6"/>
  <c r="D1894" i="6"/>
  <c r="D1870" i="6"/>
  <c r="D1866" i="6"/>
  <c r="D1911" i="6"/>
  <c r="D1865" i="6"/>
  <c r="D1901" i="6"/>
  <c r="D1867" i="6"/>
  <c r="D1912" i="6"/>
  <c r="D1863" i="6"/>
  <c r="D1842" i="6"/>
  <c r="D1836" i="6"/>
  <c r="D1841" i="6"/>
  <c r="D1838" i="6"/>
  <c r="D1843" i="6"/>
  <c r="D1745" i="6"/>
  <c r="D1839" i="6"/>
  <c r="D1704" i="6"/>
  <c r="D1845" i="6"/>
  <c r="D1834" i="6"/>
  <c r="D1840" i="6"/>
  <c r="D1837" i="6"/>
  <c r="D1729" i="6"/>
  <c r="D1664" i="6"/>
  <c r="D1733" i="6"/>
  <c r="D1759" i="6"/>
  <c r="D1726" i="6"/>
  <c r="D1731" i="6"/>
  <c r="D1727" i="6"/>
  <c r="D1725" i="6"/>
  <c r="D1756" i="6"/>
  <c r="D1736" i="6"/>
  <c r="D1705" i="6"/>
  <c r="D1697" i="6"/>
  <c r="D1662" i="6"/>
  <c r="D1753" i="6"/>
  <c r="D1696" i="6"/>
  <c r="D1751" i="6"/>
  <c r="D1723" i="6"/>
  <c r="D1695" i="6"/>
  <c r="D1755" i="6"/>
  <c r="D1701" i="6"/>
  <c r="D1700" i="6"/>
  <c r="D1754" i="6"/>
  <c r="D1722" i="6"/>
  <c r="D1730" i="6"/>
  <c r="D1713" i="6"/>
  <c r="D1690" i="6"/>
  <c r="D1663" i="6"/>
  <c r="D1757" i="6"/>
  <c r="D1689" i="6"/>
  <c r="D1724" i="6"/>
  <c r="D1688" i="6"/>
  <c r="D1758" i="6"/>
  <c r="D1743" i="6"/>
  <c r="D1715" i="6"/>
  <c r="D1711" i="6"/>
  <c r="D1742" i="6"/>
  <c r="D1739" i="6"/>
  <c r="D1749" i="6"/>
  <c r="D1699" i="6"/>
  <c r="D1666" i="6"/>
  <c r="D1760" i="6"/>
  <c r="D1665" i="6"/>
  <c r="D1714" i="6"/>
  <c r="D1744" i="6"/>
  <c r="D1721" i="6"/>
  <c r="D1211" i="6"/>
  <c r="D1147" i="6"/>
  <c r="D1433" i="6"/>
  <c r="D1401" i="6"/>
  <c r="D1337" i="6"/>
  <c r="D1541" i="6"/>
  <c r="D1221" i="6"/>
  <c r="D1149" i="6"/>
  <c r="D1290" i="6"/>
  <c r="D1258" i="6"/>
  <c r="D811" i="6"/>
  <c r="D1257" i="6"/>
  <c r="D1509" i="6"/>
  <c r="D1291" i="6"/>
  <c r="D1091" i="6"/>
  <c r="D1115" i="6"/>
  <c r="D1292" i="6"/>
  <c r="D1246" i="6"/>
  <c r="D249" i="6"/>
  <c r="D604" i="6"/>
  <c r="D1249" i="6"/>
  <c r="D585" i="6"/>
  <c r="D1387" i="6"/>
  <c r="D1526" i="6"/>
  <c r="D956" i="6"/>
  <c r="D1528" i="6"/>
  <c r="D1343" i="6"/>
  <c r="D14" i="6"/>
  <c r="D1286" i="6"/>
  <c r="D1022" i="6"/>
  <c r="D892" i="6"/>
  <c r="D1336" i="6"/>
  <c r="D1102" i="6"/>
  <c r="D557" i="6"/>
  <c r="D1389" i="6"/>
  <c r="D1013" i="6"/>
  <c r="D1352" i="6"/>
  <c r="D1332" i="6"/>
  <c r="D1213" i="6"/>
  <c r="D1046" i="6"/>
  <c r="D232" i="6"/>
  <c r="D1216" i="6"/>
  <c r="D953" i="6"/>
  <c r="D871" i="6"/>
  <c r="D1244" i="6"/>
  <c r="D1215" i="6"/>
  <c r="D98" i="6"/>
  <c r="D1289" i="6"/>
  <c r="D212" i="6"/>
  <c r="D1515" i="6"/>
  <c r="D1114" i="6"/>
  <c r="D1329" i="6"/>
  <c r="D1340" i="6"/>
  <c r="D1265" i="6"/>
  <c r="D1658" i="6"/>
  <c r="D627" i="6"/>
  <c r="D1283" i="6"/>
  <c r="D745" i="6"/>
  <c r="D1529" i="6"/>
  <c r="D1248" i="6"/>
  <c r="D1098" i="6"/>
  <c r="D1466" i="6"/>
  <c r="D891" i="6"/>
  <c r="D27" i="6"/>
  <c r="D1390" i="6"/>
  <c r="D556" i="6"/>
  <c r="D1524" i="6"/>
  <c r="D935" i="6"/>
  <c r="D1400" i="6"/>
  <c r="D1455" i="6"/>
  <c r="D503" i="6"/>
  <c r="D677" i="6"/>
  <c r="D1103" i="6"/>
  <c r="D1434" i="6"/>
  <c r="D1399" i="6"/>
  <c r="D1262" i="6"/>
  <c r="D1095" i="6"/>
  <c r="D1118" i="6"/>
  <c r="D519" i="6"/>
  <c r="D1382" i="6"/>
  <c r="D1259" i="6"/>
  <c r="D933" i="6"/>
  <c r="D904" i="6"/>
  <c r="D1430" i="6"/>
  <c r="D1506" i="6"/>
  <c r="D947" i="6"/>
  <c r="D1339" i="6"/>
  <c r="D323" i="6"/>
  <c r="D1353" i="6"/>
  <c r="D1457" i="6"/>
  <c r="D1361" i="6"/>
  <c r="D233" i="6"/>
  <c r="D1441" i="6"/>
  <c r="D1089" i="6"/>
  <c r="D889" i="6"/>
  <c r="D1385" i="6"/>
  <c r="D1516" i="6"/>
  <c r="D1338" i="6"/>
  <c r="D1293" i="6"/>
  <c r="D1120" i="6"/>
  <c r="D1151" i="6"/>
  <c r="D1661" i="6"/>
  <c r="D559" i="6"/>
  <c r="D1510" i="6"/>
  <c r="D1335" i="6"/>
  <c r="D988" i="6"/>
  <c r="D29" i="6"/>
  <c r="D903" i="6"/>
  <c r="D1439" i="6"/>
  <c r="D1148" i="6"/>
  <c r="D1333" i="6"/>
  <c r="D1543" i="6"/>
  <c r="D1294" i="6"/>
  <c r="D1341" i="6"/>
  <c r="D676" i="6"/>
  <c r="D1462" i="6"/>
  <c r="D906" i="6"/>
  <c r="D1219" i="6"/>
  <c r="D1255" i="6"/>
  <c r="D1463" i="6"/>
  <c r="D30" i="6"/>
  <c r="D28" i="6"/>
  <c r="D1355" i="6"/>
  <c r="D786" i="6"/>
  <c r="D955" i="6"/>
  <c r="D1242" i="6"/>
  <c r="D1438" i="6"/>
  <c r="D26" i="6"/>
  <c r="D1505" i="6"/>
  <c r="D1153" i="6"/>
  <c r="D954" i="6"/>
  <c r="D1465" i="6"/>
  <c r="D404" i="6"/>
  <c r="D1530" i="6"/>
  <c r="D1357" i="6"/>
  <c r="D1220" i="6"/>
  <c r="D1429" i="6"/>
  <c r="D934" i="6"/>
  <c r="D1531" i="6"/>
  <c r="D824" i="6"/>
  <c r="D502" i="6"/>
  <c r="D1066" i="6"/>
  <c r="D158" i="6"/>
  <c r="D31" i="6"/>
  <c r="D1023" i="6"/>
  <c r="D1210" i="6"/>
  <c r="D1212" i="6"/>
  <c r="D1397" i="6"/>
  <c r="D1542" i="6"/>
  <c r="D1359" i="6"/>
  <c r="D1252" i="6"/>
  <c r="D1047" i="6"/>
  <c r="D1432" i="6"/>
  <c r="D1059" i="6"/>
  <c r="D1522" i="6"/>
  <c r="D1254" i="6"/>
  <c r="D1092" i="6"/>
  <c r="D97" i="6"/>
  <c r="D1513" i="6"/>
  <c r="D829" i="6"/>
  <c r="D705" i="6"/>
  <c r="D210" i="6"/>
  <c r="D1459" i="6"/>
  <c r="D626" i="6"/>
  <c r="D1523" i="6"/>
  <c r="D1217" i="6"/>
  <c r="D1061" i="6"/>
  <c r="D1507" i="6"/>
  <c r="D628" i="6"/>
  <c r="D969" i="6"/>
  <c r="D1508" i="6"/>
  <c r="D1334" i="6"/>
  <c r="D1284" i="6"/>
  <c r="D1223" i="6"/>
  <c r="D997" i="6"/>
  <c r="D1264" i="6"/>
  <c r="D928" i="6"/>
  <c r="D560" i="6"/>
  <c r="D1146" i="6"/>
  <c r="D1263" i="6"/>
  <c r="D1090" i="6"/>
  <c r="D1460" i="6"/>
  <c r="D1358" i="6"/>
  <c r="D1461" i="6"/>
  <c r="D748" i="6"/>
  <c r="D821" i="6"/>
  <c r="D1360" i="6"/>
  <c r="D813" i="6"/>
  <c r="D1388" i="6"/>
  <c r="D1060" i="6"/>
  <c r="D1512" i="6"/>
  <c r="D1250" i="6"/>
  <c r="D1251" i="6"/>
  <c r="D1437" i="6"/>
  <c r="D103" i="6"/>
  <c r="D161" i="6"/>
  <c r="D1354" i="6"/>
  <c r="D1002" i="6"/>
  <c r="D1532" i="6"/>
  <c r="D1655" i="6"/>
  <c r="D1521" i="6"/>
  <c r="D1006" i="6"/>
  <c r="D1386" i="6"/>
  <c r="D60" i="6"/>
  <c r="D1117" i="6"/>
  <c r="D1266" i="6"/>
  <c r="D858" i="6"/>
  <c r="D1431" i="6"/>
  <c r="D1014" i="6"/>
  <c r="D1256" i="6"/>
  <c r="D785" i="6"/>
  <c r="D276" i="6"/>
  <c r="D1064" i="6"/>
  <c r="D1464" i="6"/>
  <c r="D1503" i="6"/>
  <c r="D1157" i="6"/>
  <c r="D888" i="6"/>
  <c r="D1247" i="6"/>
  <c r="D171" i="6"/>
  <c r="D1101" i="6"/>
  <c r="D32" i="6"/>
  <c r="D1398" i="6"/>
  <c r="D1525" i="6"/>
  <c r="D950" i="6"/>
  <c r="D1424" i="6"/>
  <c r="D1356" i="6"/>
  <c r="D1436" i="6"/>
  <c r="D1093" i="6"/>
  <c r="D1514" i="6"/>
  <c r="D1381" i="6"/>
  <c r="D1285" i="6"/>
  <c r="D1230" i="6"/>
  <c r="D1288" i="6"/>
  <c r="D1152" i="6"/>
  <c r="D828" i="6"/>
  <c r="D1253" i="6"/>
  <c r="D1043" i="6"/>
  <c r="D787" i="6"/>
  <c r="D1209" i="6"/>
  <c r="D1218" i="6"/>
  <c r="D706" i="6"/>
  <c r="D905" i="6"/>
  <c r="D403" i="6"/>
  <c r="D1154" i="6"/>
  <c r="D1458" i="6"/>
  <c r="D890" i="6"/>
  <c r="D749" i="6"/>
  <c r="D709" i="6"/>
  <c r="D1384" i="6"/>
  <c r="D1633" i="6"/>
  <c r="D1156" i="6"/>
  <c r="D1245" i="6"/>
  <c r="D605" i="6"/>
  <c r="D1222" i="6"/>
  <c r="D708" i="6"/>
  <c r="D1383" i="6"/>
  <c r="D277" i="6"/>
  <c r="D1124" i="6"/>
  <c r="D504" i="6"/>
  <c r="D1435" i="6"/>
  <c r="D1287" i="6"/>
  <c r="D982" i="6"/>
  <c r="D1504" i="6"/>
  <c r="D299" i="6"/>
  <c r="D816" i="6"/>
  <c r="D1540" i="6"/>
  <c r="D1116" i="6"/>
  <c r="D1119" i="6"/>
  <c r="D1021" i="6"/>
  <c r="D532" i="6"/>
  <c r="D1456" i="6"/>
  <c r="D1454" i="6"/>
  <c r="D968" i="6"/>
  <c r="P8" i="18"/>
  <c r="P7" i="18"/>
  <c r="P5" i="18"/>
  <c r="P4" i="18"/>
  <c r="O6" i="18"/>
  <c r="O8" i="18"/>
  <c r="P6" i="18"/>
  <c r="O4" i="18"/>
  <c r="O7" i="18"/>
  <c r="O5" i="18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F06D983F-FB88-4DCB-AD35-917E6CA58F5D}" keepAlive="1" name="Abfrage - Beispieldatei (4)" description="Verbindung mit der Abfrage 'Beispieldatei (4)' in der Arbeitsmappe." type="5" refreshedVersion="0" background="1">
    <dbPr connection="Provider=Microsoft.Mashup.OleDb.1;Data Source=$Workbook$;Location=&quot;Beispieldatei (4)&quot;;Extended Properties=&quot;&quot;" command="SELECT * FROM [Beispieldatei (4)]"/>
  </connection>
  <connection id="5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6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7" xr16:uid="{545C7A19-2D9D-45DA-BDEB-93E090E144AD}" keepAlive="1" name="Abfrage - Beispieldatei transformieren (3)" description="Verbindung mit der Abfrage 'Beispieldatei transformieren (3)' in der Arbeitsmappe." type="5" refreshedVersion="0" background="1">
    <dbPr connection="Provider=Microsoft.Mashup.OleDb.1;Data Source=$Workbook$;Location=&quot;Beispieldatei transformieren (3)&quot;;Extended Properties=&quot;&quot;" command="SELECT * FROM [Beispieldatei transformieren (3)]"/>
  </connection>
  <connection id="8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9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10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11" xr16:uid="{372D89EC-7F7E-452D-BC88-3F8263B39DC0}" keepAlive="1" name="Abfrage - Datei transformieren (4)" description="Verbindung mit der Abfrage 'Datei transformieren (4)' in der Arbeitsmappe." type="5" refreshedVersion="0" background="1">
    <dbPr connection="Provider=Microsoft.Mashup.OleDb.1;Data Source=$Workbook$;Location=&quot;Datei transformieren (4)&quot;;Extended Properties=&quot;&quot;" command="SELECT * FROM [Datei transformieren (4)]"/>
  </connection>
  <connection id="12" xr16:uid="{18B9E896-7473-462E-AF3A-8EC005E0A0BE}" keepAlive="1" name="Abfrage - Entsorgungsbuchungen" description="Verbindung mit der Abfrage 'Entsorgungsbuchungen' in der Arbeitsmappe." type="5" refreshedVersion="7" background="1" refreshOnLoad="1" saveData="1">
    <dbPr connection="Provider=Microsoft.Mashup.OleDb.1;Data Source=$Workbook$;Location=Entsorgungsbuchungen;Extended Properties=&quot;&quot;" command="SELECT * FROM [Entsorgungsbuchungen]"/>
  </connection>
  <connection id="13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4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5" xr16:uid="{5335C9E5-A1B5-48F9-92C2-4367E2A9F384}" keepAlive="1" name="Abfrage - Parameter3" description="Verbindung mit der Abfrage 'Parameter3' in der Arbeitsmappe." type="5" refreshedVersion="0" background="1">
    <dbPr connection="Provider=Microsoft.Mashup.OleDb.1;Data Source=$Workbook$;Location=Parameter3;Extended Properties=&quot;&quot;" command="SELECT * FROM [Parameter3]"/>
  </connection>
  <connection id="16" xr16:uid="{D783E03D-2123-414C-9ED3-2C3DA616B004}" keepAlive="1" name="Abfrage - Produktionsmengen" description="Verbindung mit der Abfrage 'Produktionsmengen' in der Arbeitsmappe." type="5" refreshedVersion="7" background="1">
    <dbPr connection="Provider=Microsoft.Mashup.OleDb.1;Data Source=$Workbook$;Location=Produktionsmengen;Extended Properties=&quot;&quot;" command="SELECT * FROM [Produktionsmengen]"/>
  </connection>
  <connection id="17" xr16:uid="{2DC94B6D-DCF4-4E5C-9369-324D63C083B3}" keepAlive="1" name="Abfrage - Rohdaten" description="Verbindung mit der Abfrage 'Rohdaten' in der Arbeitsmappe." type="5" refreshedVersion="7" background="1" refreshOnLoad="1" saveData="1">
    <dbPr connection="Provider=Microsoft.Mashup.OleDb.1;Data Source=$Workbook$;Location=Rohdaten;Extended Properties=&quot;&quot;" command="SELECT * FROM [Rohdaten]"/>
  </connection>
  <connection id="18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9" xr16:uid="{21A3DE5F-C8B5-4787-ABD0-CC151BB32A66}" keepAlive="1" name="Abfrage - Tabelle3" description="Verbindung mit der Abfrage 'Tabelle3' in der Arbeitsmappe." type="5" refreshedVersion="7" background="1" refreshOnLoad="1" saveData="1">
    <dbPr connection="Provider=Microsoft.Mashup.OleDb.1;Data Source=$Workbook$;Location=Tabelle3;Extended Properties=&quot;&quot;" command="SELECT * FROM [Tabelle3]"/>
  </connection>
  <connection id="20" xr16:uid="{4EEC8D8D-087F-4EFD-8108-A6030FA895EA}" keepAlive="1" name="Abfrage - Tabelle3 (2)" description="Verbindung mit der Abfrage 'Tabelle3 (2)' in der Arbeitsmappe." type="5" refreshedVersion="7" background="1" refreshOnLoad="1" saveData="1">
    <dbPr connection="Provider=Microsoft.Mashup.OleDb.1;Data Source=$Workbook$;Location=&quot;Tabelle3 (2)&quot;;Extended Properties=&quot;&quot;" command="SELECT * FROM [Tabelle3 (2)]"/>
  </connection>
  <connection id="21" xr16:uid="{22952B06-9F89-4C9C-92EC-1D93E778BA7F}" keepAlive="1" name="Abfrage - Tabelle3 (3)" description="Verbindung mit der Abfrage 'Tabelle3 (3)' in der Arbeitsmappe." type="5" refreshedVersion="7" background="1" refreshOnLoa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<sst xmlns="http://schemas.openxmlformats.org/spreadsheetml/2006/main" count="58731" uniqueCount="16641">
  <si>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</si>
  <si>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</si>
  <si>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</si>
  <si>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</si>
  <si>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</si>
  <si>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</si>
  <si>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</si>
  <si>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</si>
  <si>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</si>
  <si>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</si>
  <si>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</si>
  <si>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Verkauf</t>
  </si>
  <si>
    <t>Gesamtergebnis</t>
  </si>
  <si>
    <t>BU</t>
  </si>
  <si>
    <t>Qualitätsprobleme</t>
  </si>
  <si>
    <t>Verpackungsfehler</t>
  </si>
  <si>
    <t>Qualitätssicherung</t>
  </si>
  <si>
    <t>keinen Verwendungszweck</t>
  </si>
  <si>
    <t>Linienbezogen</t>
  </si>
  <si>
    <t>Schimmel</t>
  </si>
  <si>
    <t>keinen Abnehmer/kein Schälpersonal</t>
  </si>
  <si>
    <t>VOS &gt; Einsatz</t>
  </si>
  <si>
    <t>keine Verarbeitung</t>
  </si>
  <si>
    <t>gesammelt für möglichen Einsatz</t>
  </si>
  <si>
    <t>keinen Abnehmer</t>
  </si>
  <si>
    <t>kein VOS in England, VS-Würste keine Produktion</t>
  </si>
  <si>
    <t>Qualitätsfehler</t>
  </si>
  <si>
    <t>MHD abgelaufen</t>
  </si>
  <si>
    <t>Käufer abgesprungen</t>
  </si>
  <si>
    <t>Luftzieher</t>
  </si>
  <si>
    <t>Luftzieher/Folienriss durch Transport</t>
  </si>
  <si>
    <t>Produkt ausgelistet, zu viel geschnitten</t>
  </si>
  <si>
    <t>zu viel Wasseraustritt, Keine unfangreiche Durchführung von Tests</t>
  </si>
  <si>
    <t>zu hohe Produktion</t>
  </si>
  <si>
    <t>MHD abgelaufen in Logistik</t>
  </si>
  <si>
    <t>VOS &gt; Einsatz (vegan)</t>
  </si>
  <si>
    <t>keinen Einsatz</t>
  </si>
  <si>
    <t>zu viel produziert</t>
  </si>
  <si>
    <t>keine Abnehmer</t>
  </si>
  <si>
    <t>Verformung</t>
  </si>
  <si>
    <t>nicht eingesetzt</t>
  </si>
  <si>
    <t>Wurstschlaufe</t>
  </si>
  <si>
    <t>Monate</t>
  </si>
  <si>
    <t>blaues Klebeband im Produkt</t>
  </si>
  <si>
    <t>ABS Gouda Mittelalt 45%</t>
  </si>
  <si>
    <t>gemischtes Produkt</t>
  </si>
  <si>
    <t>ABS CHED-PF-KRÄUK gemis</t>
  </si>
  <si>
    <t>gemischte Räucherstücke</t>
  </si>
  <si>
    <t>VOS Räucher Natur Natri</t>
  </si>
  <si>
    <t>VOS Räucher extra natri</t>
  </si>
  <si>
    <t>VOS Würste Jalapeno nat</t>
  </si>
  <si>
    <t>VOS GRW SCHI-NATRIUMARM</t>
  </si>
  <si>
    <t>keinen Verkauf, keinen Einsatz möglich</t>
  </si>
  <si>
    <t>VOS Früchte Blöcke</t>
  </si>
  <si>
    <t>-</t>
  </si>
  <si>
    <t>Maschinenabfall</t>
  </si>
  <si>
    <t>Vorschmelz Diverses</t>
  </si>
  <si>
    <t>Würfel</t>
  </si>
  <si>
    <t>Walnusstraum</t>
  </si>
  <si>
    <t>ABS Cheddar rot</t>
  </si>
  <si>
    <t>VOS RW-NUSS OGT</t>
  </si>
  <si>
    <t>RIE EDA-40</t>
  </si>
  <si>
    <t>offene Verpackung</t>
  </si>
  <si>
    <t>Räucher Schinken Fertigware</t>
  </si>
  <si>
    <t>RIE Bio Gouda Mittelalt</t>
  </si>
  <si>
    <t>Reinigung</t>
  </si>
  <si>
    <t>VOS Räucher Vorschmelzr</t>
  </si>
  <si>
    <t>VOR RW staubk</t>
  </si>
  <si>
    <t>RS natur gourmet</t>
  </si>
  <si>
    <t>ABS Bio Gouda 48%, mitt</t>
  </si>
  <si>
    <t>VOS RW-NUSS-VAKU</t>
  </si>
  <si>
    <t>ABS GOU VAKU-OGT</t>
  </si>
  <si>
    <t>ABS PROV-VAKU</t>
  </si>
  <si>
    <t>VS RW Schinken mit Rind</t>
  </si>
  <si>
    <t>VOS GRW-NATUR-VAKU / Er</t>
  </si>
  <si>
    <t>VOS GRW-CHILI-NAT-VAKU</t>
  </si>
  <si>
    <t>VOS RW BUN-PF</t>
  </si>
  <si>
    <t>VOS GRW-SCHI-NAT ENDSTÜ</t>
  </si>
  <si>
    <t>VOS GRW-KRÄU-ENDSTÜCK</t>
  </si>
  <si>
    <t>VS RW Schinken ohne Rin</t>
  </si>
  <si>
    <t>VOS GRW-CHILI-NAT ZIPFE</t>
  </si>
  <si>
    <t>VS GRS Natur OGT</t>
  </si>
  <si>
    <t>VOS SKZ PFEFF</t>
  </si>
  <si>
    <t>VOS GRW Gartenkräuter 4</t>
  </si>
  <si>
    <t>ABS BERGK BERGLANDMILCH</t>
  </si>
  <si>
    <t>RW NATUR 10,0KG AN</t>
  </si>
  <si>
    <t>ABS Bergkräuterkäse 50%</t>
  </si>
  <si>
    <t>Schmutz</t>
  </si>
  <si>
    <t>ABS CHED-ROT MIT ß-CARO</t>
  </si>
  <si>
    <t>VOS VEG-SCH-WÜRZIG-VAKU</t>
  </si>
  <si>
    <t>VOS RW-NATUR-EXTRA-VAKU</t>
  </si>
  <si>
    <t>VOS GRW Natur 45% OGT</t>
  </si>
  <si>
    <t>VOS RW-JAL-NAT-VAKU</t>
  </si>
  <si>
    <t>RW Natur</t>
  </si>
  <si>
    <t>VOS RW-NATUR-NAT-VAKU</t>
  </si>
  <si>
    <t>VOS GRW-SCHI-NAT-VAKU</t>
  </si>
  <si>
    <t>VOS Adler Schinkenräuch</t>
  </si>
  <si>
    <t>VOS GRW CHILI-NATRIUMAR</t>
  </si>
  <si>
    <t>ABS HAV-DILL-VAKU</t>
  </si>
  <si>
    <t>VOS SKZ EMM-VAKU</t>
  </si>
  <si>
    <t>VOS Walnuss Blöcke</t>
  </si>
  <si>
    <t>VOS GRW-KRÄU-VAKU</t>
  </si>
  <si>
    <t>VOS RW-NATUR OGT</t>
  </si>
  <si>
    <t>VOS Räucher Chili Vorsc</t>
  </si>
  <si>
    <t>VOS RW-SCHI-NAT-VAKU</t>
  </si>
  <si>
    <t>VS Chili mit Rinde</t>
  </si>
  <si>
    <t>VOS Räucher Schinken Vo</t>
  </si>
  <si>
    <t>VOS URW-GRS-KRÄU OGT</t>
  </si>
  <si>
    <t>RW NUSS 10,0KG AN</t>
  </si>
  <si>
    <t>VOS RW NATUR-GESCHÄLT-V</t>
  </si>
  <si>
    <t>Diverses</t>
  </si>
  <si>
    <t>VS SKZ Premium Würfel</t>
  </si>
  <si>
    <t>ABS Havarti Natur 30%</t>
  </si>
  <si>
    <t>VOS Walnuss Roulette</t>
  </si>
  <si>
    <t>VOS URW-CHILI-OGT</t>
  </si>
  <si>
    <t>VOS Räucher Schinken</t>
  </si>
  <si>
    <t>VOS VEG-SCH MILD</t>
  </si>
  <si>
    <t>VOS VEG-SCH WÜRZIG</t>
  </si>
  <si>
    <t>VOS VEG-SCH-MILD-VAKU</t>
  </si>
  <si>
    <t>Reste Zipfel</t>
  </si>
  <si>
    <t>Reste von Produktion</t>
  </si>
  <si>
    <t>ABS Pfeffer-Bruch</t>
  </si>
  <si>
    <t>BLO FRUCHT 5KG mit ganz</t>
  </si>
  <si>
    <t>Kosten</t>
  </si>
  <si>
    <t>Maßnahme</t>
  </si>
  <si>
    <t>Trennung an Linie</t>
  </si>
  <si>
    <t>ABS TI-AD</t>
  </si>
  <si>
    <t>Verwendungszweck definiert</t>
  </si>
  <si>
    <t>für  Räucher natur</t>
  </si>
  <si>
    <t>für VOS Chili RÄU</t>
  </si>
  <si>
    <t>ABS CAMBOZOLA</t>
  </si>
  <si>
    <t>REZ WUR Blausch NEU REZ 35000362</t>
  </si>
  <si>
    <t>ABS BLU-FOU</t>
  </si>
  <si>
    <t>ABS HEUBL</t>
  </si>
  <si>
    <t>verkauf</t>
  </si>
  <si>
    <t>ABS SCH-PAUL</t>
  </si>
  <si>
    <t xml:space="preserve">für Schinken Räucher </t>
  </si>
  <si>
    <t>VOS WAL-THEKE</t>
  </si>
  <si>
    <t>SW</t>
  </si>
  <si>
    <t>ABS CAMBOZOLA-VAKU</t>
  </si>
  <si>
    <t>ABS BLU-FOU-VAKU</t>
  </si>
  <si>
    <t>ABS REBLOCH</t>
  </si>
  <si>
    <t>ABS KELLERGEIST</t>
  </si>
  <si>
    <t>für  Räucher natur/Schinken</t>
  </si>
  <si>
    <t>ABS AT-ROTWEIN</t>
  </si>
  <si>
    <t>ABS BERGFEUER-VAKU</t>
  </si>
  <si>
    <t>ABS ALL-EMM-VAKU</t>
  </si>
  <si>
    <t>ABS Simmentaler</t>
  </si>
  <si>
    <t>ABS BRIE-PAP</t>
  </si>
  <si>
    <t>ABS HEUBLUM</t>
  </si>
  <si>
    <t>ABS ZIEGENR</t>
  </si>
  <si>
    <t>für Ziegenbecher</t>
  </si>
  <si>
    <t>ABS ZIEGE-GOU</t>
  </si>
  <si>
    <t>für SW</t>
  </si>
  <si>
    <t>ABS BRIE</t>
  </si>
  <si>
    <t>für Camembert Creme</t>
  </si>
  <si>
    <t>ABS PECO-TRE-VAKU</t>
  </si>
  <si>
    <t>Brie</t>
  </si>
  <si>
    <t>ABS Crémeux</t>
  </si>
  <si>
    <t>für Camembert Blocke</t>
  </si>
  <si>
    <t>Menge</t>
  </si>
  <si>
    <t>Produktgruppe</t>
  </si>
  <si>
    <t>Produktname</t>
  </si>
  <si>
    <t>genauer Grund</t>
  </si>
  <si>
    <t>KW</t>
  </si>
  <si>
    <t>filter_c</t>
  </si>
  <si>
    <t>filter_b</t>
  </si>
  <si>
    <t>filter_a</t>
  </si>
  <si>
    <t>Anfallort</t>
  </si>
  <si>
    <t>Artikelnr.</t>
  </si>
  <si>
    <t>Grund Ziffer3</t>
  </si>
  <si>
    <t>Entstehungsort/Linie</t>
  </si>
  <si>
    <t>Artikelnr. (wenn vorhanden)</t>
  </si>
  <si>
    <t>Menge [kg]</t>
  </si>
  <si>
    <t>Grund Ziffer</t>
  </si>
  <si>
    <t>Datum [Tag]</t>
  </si>
  <si>
    <t>Grund eintragen</t>
  </si>
  <si>
    <t>noch genauer</t>
  </si>
  <si>
    <t>Produktname2</t>
  </si>
  <si>
    <t>L4</t>
  </si>
  <si>
    <t>Abfüllung</t>
  </si>
  <si>
    <t>stehen geblieben / übersehen</t>
  </si>
  <si>
    <t>L34</t>
  </si>
  <si>
    <t>Produktion unregelmäßig</t>
  </si>
  <si>
    <t>Schmelze</t>
  </si>
  <si>
    <t>Aufgrund Konsistenz nicht genommen. Zu wenig VOS verarbeitet. Vom Warmen ins Kalte -&gt; Schimmel</t>
  </si>
  <si>
    <t>L22</t>
  </si>
  <si>
    <t>Trennung vom Klebeband aus Produkt zu aufwendig</t>
  </si>
  <si>
    <t>L1</t>
  </si>
  <si>
    <t>L20</t>
  </si>
  <si>
    <t>&lt;300kg/Monat</t>
  </si>
  <si>
    <t>Div. Zipfel, Endstücke</t>
  </si>
  <si>
    <t>keinen Abnehmer/Schälen</t>
  </si>
  <si>
    <t>Diverses aus Abfüllung</t>
  </si>
  <si>
    <t>zu wenig Menge für LKW</t>
  </si>
  <si>
    <t>Metall</t>
  </si>
  <si>
    <t>QM</t>
  </si>
  <si>
    <t>Diverses QM</t>
  </si>
  <si>
    <t>Sensorik</t>
  </si>
  <si>
    <t>Labor</t>
  </si>
  <si>
    <t>Laborproben</t>
  </si>
  <si>
    <t>Laborprobe</t>
  </si>
  <si>
    <t>RWV</t>
  </si>
  <si>
    <t>Räucher Ammerland</t>
  </si>
  <si>
    <t>keine Verwendung möglich</t>
  </si>
  <si>
    <t>L33</t>
  </si>
  <si>
    <t>Weisenhorn</t>
  </si>
  <si>
    <t>Freigabe QM über Produktion Weisenhorn(Ethylinoxid)</t>
  </si>
  <si>
    <t>Blöcke</t>
  </si>
  <si>
    <t>WVP</t>
  </si>
  <si>
    <t>Bu3</t>
  </si>
  <si>
    <t>Diverses aus Schmelze</t>
  </si>
  <si>
    <t>Rückstellproben</t>
  </si>
  <si>
    <t>L16</t>
  </si>
  <si>
    <t>Rinde</t>
  </si>
  <si>
    <t>geschälte Rinde</t>
  </si>
  <si>
    <t>nur bestimmter Einsatz möglich</t>
  </si>
  <si>
    <t>Rückrufaktion</t>
  </si>
  <si>
    <t>Einwaage Labor</t>
  </si>
  <si>
    <t>nicht eindeutig</t>
  </si>
  <si>
    <t>sporalische Produktion, kein Vakuunieren , da Allergene --&gt; Zeitliche Probleme. A zu wenig Leute. B zu sporalische Produktion C. Allergen sorgt für zu lange Zeiten. D Schmelze nimmt VOS eventuell nicht (Wärme produkt)</t>
  </si>
  <si>
    <t>Darm geplatzt</t>
  </si>
  <si>
    <t>Strudelline</t>
  </si>
  <si>
    <t>L9</t>
  </si>
  <si>
    <t>RW Schinken Endstücke</t>
  </si>
  <si>
    <t>Räucher Blauschimmel</t>
  </si>
  <si>
    <t>ausgefettet</t>
  </si>
  <si>
    <t>L18</t>
  </si>
  <si>
    <t>wird eigentlich gesammelt und verarbeitet</t>
  </si>
  <si>
    <t>Ware konnte nicht vakuumiert werden, nicht genügend LA</t>
  </si>
  <si>
    <t>Bu2</t>
  </si>
  <si>
    <t>L21</t>
  </si>
  <si>
    <t>L23</t>
  </si>
  <si>
    <t>&lt;20kg/Monat</t>
  </si>
  <si>
    <t>&lt;50kg/Monat</t>
  </si>
  <si>
    <t>&lt;100kg/Monat</t>
  </si>
  <si>
    <t>&lt;1000kg/Monat</t>
  </si>
  <si>
    <t>Clip gerissen</t>
  </si>
  <si>
    <t>Muster</t>
  </si>
  <si>
    <t>RW Natriumarm Rinde</t>
  </si>
  <si>
    <t>Abschnitte eingelagert, um Verwendung zu finden. Aber keine Verwendungsentscheidung gefunden</t>
  </si>
  <si>
    <t>RW Natrium</t>
  </si>
  <si>
    <t>L29</t>
  </si>
  <si>
    <t>Schlaufe gerissen</t>
  </si>
  <si>
    <t>Riss in Alufolie</t>
  </si>
  <si>
    <t>Rächer Natrium</t>
  </si>
  <si>
    <t>bu2</t>
  </si>
  <si>
    <t>Bu4</t>
  </si>
  <si>
    <t>gemischt, weil mehrere Produkte in einen Auftrag einfließen. VOS Trennung erforderlich</t>
  </si>
  <si>
    <t>Skinkeost 250g</t>
  </si>
  <si>
    <t>&lt;500kg/Monat</t>
  </si>
  <si>
    <t>keine weitere Verwendung</t>
  </si>
  <si>
    <t>Diverse Rinde</t>
  </si>
  <si>
    <t>Spezialitäten</t>
  </si>
  <si>
    <t>werden wieder verkauft</t>
  </si>
  <si>
    <t>Räucher VS</t>
  </si>
  <si>
    <t xml:space="preserve">RW Schinken </t>
  </si>
  <si>
    <t>wurde nicht eingesetzt</t>
  </si>
  <si>
    <t>Cheddar Cheese 50% Block</t>
  </si>
  <si>
    <t>Logistik</t>
  </si>
  <si>
    <t>Käsesnack</t>
  </si>
  <si>
    <t>in Logistik stehen geblieben</t>
  </si>
  <si>
    <t>Auftrag abgeschlossen, Reste stehen gelassen</t>
  </si>
  <si>
    <t>Retoure</t>
  </si>
  <si>
    <t>unterfüllt</t>
  </si>
  <si>
    <t>Rohware zu weich</t>
  </si>
  <si>
    <t>L11</t>
  </si>
  <si>
    <t>Keinen Einsatz</t>
  </si>
  <si>
    <t>Kunststoff</t>
  </si>
  <si>
    <t>Räucherei</t>
  </si>
  <si>
    <t>zu heiß geräuchert</t>
  </si>
  <si>
    <t>aus der Hand gerutscht</t>
  </si>
  <si>
    <t>labor</t>
  </si>
  <si>
    <t>kam zurück Nagel und wurde als Abschnitte reduziert. Schimmel im Produkt entdeckt</t>
  </si>
  <si>
    <t>L31</t>
  </si>
  <si>
    <t>Fremdkörper</t>
  </si>
  <si>
    <t>Verpackung beschädigt</t>
  </si>
  <si>
    <t>Externe</t>
  </si>
  <si>
    <t>L3</t>
  </si>
  <si>
    <t>L36</t>
  </si>
  <si>
    <t>Interleaver im Produkt von L34</t>
  </si>
  <si>
    <t>Diverses Schimmel BU4</t>
  </si>
  <si>
    <t xml:space="preserve">gemischt, weil mehrere Produkte in einen Auftrag einfließen. VOS Trennung </t>
  </si>
  <si>
    <t>Schinken Stange</t>
  </si>
  <si>
    <t>Diverses Muster</t>
  </si>
  <si>
    <t xml:space="preserve">Diverses </t>
  </si>
  <si>
    <t>Natur</t>
  </si>
  <si>
    <t>ganze Wurst gourme natur</t>
  </si>
  <si>
    <t>ganze Wurst Schinken</t>
  </si>
  <si>
    <t>guter Zustand</t>
  </si>
  <si>
    <t>Luftzieher, aber trotzdem guter Zustand</t>
  </si>
  <si>
    <t>Cheddar Matured</t>
  </si>
  <si>
    <t>L2</t>
  </si>
  <si>
    <t>ganze Wurst BDK</t>
  </si>
  <si>
    <t>ganze Wurst Räucher</t>
  </si>
  <si>
    <t>SKZ Ammerland Block</t>
  </si>
  <si>
    <t>Fehlproduktion/unterbefüllt</t>
  </si>
  <si>
    <t>RW</t>
  </si>
  <si>
    <t>RW natur</t>
  </si>
  <si>
    <t>Creme Noblesse</t>
  </si>
  <si>
    <t>ganze Wurst Gourme Kräuter</t>
  </si>
  <si>
    <t>ganze Wurst Gourme Paprika</t>
  </si>
  <si>
    <t>Mozzarella</t>
  </si>
  <si>
    <t>Räu-End</t>
  </si>
  <si>
    <t>vegan</t>
  </si>
  <si>
    <t>ganze Wurst Gourme Schinken</t>
  </si>
  <si>
    <t>ganze Wurst Gourmet Schinken</t>
  </si>
  <si>
    <t>ganze Wurst NA Extra</t>
  </si>
  <si>
    <t>L35</t>
  </si>
  <si>
    <t>Kantine</t>
  </si>
  <si>
    <t>diverses</t>
  </si>
  <si>
    <t>Einwaage</t>
  </si>
  <si>
    <t>Reklamation erhalten</t>
  </si>
  <si>
    <t>kein SSC</t>
  </si>
  <si>
    <t>Rinde Extra</t>
  </si>
  <si>
    <t>LAbor</t>
  </si>
  <si>
    <t>mehr VOS als Rework</t>
  </si>
  <si>
    <t>ganze Wurst</t>
  </si>
  <si>
    <t>ganze Wurst Gourme Natur</t>
  </si>
  <si>
    <t>bu3</t>
  </si>
  <si>
    <t>bu4</t>
  </si>
  <si>
    <t>l33</t>
  </si>
  <si>
    <t>spezifischer Einsatz</t>
  </si>
  <si>
    <t>Einkauf</t>
  </si>
  <si>
    <t>Cheddar Deirygold</t>
  </si>
  <si>
    <t>Cheddar jung Eximo</t>
  </si>
  <si>
    <t>Entwicklung</t>
  </si>
  <si>
    <t>verschiedene Fertigware</t>
  </si>
  <si>
    <t>von Nagel zurück</t>
  </si>
  <si>
    <t>Außenlager</t>
  </si>
  <si>
    <t>VOS Bergkäse</t>
  </si>
  <si>
    <t>Walnusstorten</t>
  </si>
  <si>
    <t>Mäusebefall in Rohware</t>
  </si>
  <si>
    <t>hätte im Juni verkauft werden sollen</t>
  </si>
  <si>
    <t>Räucher Retoure</t>
  </si>
  <si>
    <t>keine Verlängerung, da Ananas</t>
  </si>
  <si>
    <t>Becher</t>
  </si>
  <si>
    <t>schmelze</t>
  </si>
  <si>
    <t>Nicht vakuumiert von Schmelze</t>
  </si>
  <si>
    <t>Div Zipfe, ES</t>
  </si>
  <si>
    <t>Wachs nicht entfernen</t>
  </si>
  <si>
    <t>Kapa EMM</t>
  </si>
  <si>
    <t>Schmelzkäsezubereitung</t>
  </si>
  <si>
    <t>Alufolie reißt</t>
  </si>
  <si>
    <t>Zipfel, Endstücke</t>
  </si>
  <si>
    <t>HN848</t>
  </si>
  <si>
    <t>Soft Cheese</t>
  </si>
  <si>
    <t>Becher Schnittlauch</t>
  </si>
  <si>
    <t>Nüsse</t>
  </si>
  <si>
    <t>Mischer 2</t>
  </si>
  <si>
    <t>Ziegengouda</t>
  </si>
  <si>
    <t>Vorschmelz</t>
  </si>
  <si>
    <t>Bergfeuer</t>
  </si>
  <si>
    <t>ganze Würste</t>
  </si>
  <si>
    <t>Walnus</t>
  </si>
  <si>
    <t>Abschnitte</t>
  </si>
  <si>
    <t>Bu1</t>
  </si>
  <si>
    <t>Name</t>
  </si>
  <si>
    <t>ABS</t>
  </si>
  <si>
    <t>Rohware</t>
  </si>
  <si>
    <t>Sammelnr.</t>
  </si>
  <si>
    <t>Räucherwürste</t>
  </si>
  <si>
    <t>vakuumierte</t>
  </si>
  <si>
    <t>Zahl</t>
  </si>
  <si>
    <t>ABS APPEN</t>
  </si>
  <si>
    <t>ABS BIOLAND-RINGELB</t>
  </si>
  <si>
    <t>ABS BRUSCHETTA</t>
  </si>
  <si>
    <t>ABS CHILI-ROUVEEN</t>
  </si>
  <si>
    <t>ABS GOU HALAL</t>
  </si>
  <si>
    <t>ABS MEDI-KRÄUK</t>
  </si>
  <si>
    <t>ABS OLD-AMSTERDAM</t>
  </si>
  <si>
    <t>ABS ORANG-PESTO</t>
  </si>
  <si>
    <t>ABS PECO</t>
  </si>
  <si>
    <t>ABS ROVIN</t>
  </si>
  <si>
    <t>ABS Whisky-Nuts</t>
  </si>
  <si>
    <t>ABS GOU-MI-VAKU</t>
  </si>
  <si>
    <t>ABS SAINT ANDRÉ</t>
  </si>
  <si>
    <t>ABS Unser Blütenkäse</t>
  </si>
  <si>
    <t>ABS GRÜN-PESTO</t>
  </si>
  <si>
    <t>ABS 40-45% OGT</t>
  </si>
  <si>
    <t>ABS BUN-PF 50% L33 vaku</t>
  </si>
  <si>
    <t>ABS 40-60% WSCH</t>
  </si>
  <si>
    <t>ABS BERGBAU-MAAS-VAKU</t>
  </si>
  <si>
    <t>ABS Butterkäse 45% OGT</t>
  </si>
  <si>
    <t>ABS TIL-45FIT VAKU-OGT</t>
  </si>
  <si>
    <t>ABS MUNSTER</t>
  </si>
  <si>
    <t>ABS 40-45% Konventionel</t>
  </si>
  <si>
    <t>ABS Gouda 48% OGT</t>
  </si>
  <si>
    <t>ABS Tilster</t>
  </si>
  <si>
    <t>ABS 45-48% Konventionel</t>
  </si>
  <si>
    <t>Diverses Reinigung</t>
  </si>
  <si>
    <t>Diverses BU3</t>
  </si>
  <si>
    <t>Fertigware</t>
  </si>
  <si>
    <t>RÄU-END GRW-KRÄU 200G Z</t>
  </si>
  <si>
    <t>RÄU-END GRW-KRÄU 320G E</t>
  </si>
  <si>
    <t>RÄU-END GRW-SCHI-NAT EN</t>
  </si>
  <si>
    <t>RÄU-END RW-CHILI 200G Z</t>
  </si>
  <si>
    <t>RÄU-END RW-CHILI 320G E</t>
  </si>
  <si>
    <t>RÄU-END RW-NUSS 200G ZI</t>
  </si>
  <si>
    <t>RÄU-END SCHI ENDSTÜCK R</t>
  </si>
  <si>
    <t>REZ CN-SHRIMPS DK ALDI</t>
  </si>
  <si>
    <t>Würste 6000g Räucher fü</t>
  </si>
  <si>
    <t>Würste 6700g Räucher na</t>
  </si>
  <si>
    <t>Würste 8400g Schinkenrä</t>
  </si>
  <si>
    <t>Würste 9100g Natur aus</t>
  </si>
  <si>
    <t>Würste 9100g USA- Räuch</t>
  </si>
  <si>
    <t>Würste 9300g Räucher na</t>
  </si>
  <si>
    <t>Mediterraner Kräuterkäs</t>
  </si>
  <si>
    <t>Käsetheke</t>
  </si>
  <si>
    <t>PFEF-RING WOLFEN LOCH-1</t>
  </si>
  <si>
    <t>SKZ 2,5LB</t>
  </si>
  <si>
    <t>SKZ 8OZ</t>
  </si>
  <si>
    <t>SKZ GOU 3,9KG WÜRSTE</t>
  </si>
  <si>
    <t>TORT WAL 1,93KG JER DE</t>
  </si>
  <si>
    <t>VEG-SCH MILD 7,2KG</t>
  </si>
  <si>
    <t>VEG-SCH WÜRZIG  7,2KG</t>
  </si>
  <si>
    <t>Riemen</t>
  </si>
  <si>
    <t>Cheddar white 50% Fett</t>
  </si>
  <si>
    <t>Tilsiter 45% Fett i.Tr.</t>
  </si>
  <si>
    <t>ZUB TOM-BAS 1KG</t>
  </si>
  <si>
    <t>Black Forest Räucherkäs</t>
  </si>
  <si>
    <t>Gouda RW mit Staubkäse</t>
  </si>
  <si>
    <t>Räucher Natur OGT</t>
  </si>
  <si>
    <t>GRW SCHI-NAT 7,2GK NEUE</t>
  </si>
  <si>
    <t>GRW NATUR 7,2KG</t>
  </si>
  <si>
    <t>RW BERGK 9,1KG</t>
  </si>
  <si>
    <t>RW BLAUSCH 8,1KG SOPO E</t>
  </si>
  <si>
    <t>RW CHILI 9,3KG AN</t>
  </si>
  <si>
    <t>RW JALA-NAT 9,3KG JER D</t>
  </si>
  <si>
    <t>RW NATUR 9,3KG AN</t>
  </si>
  <si>
    <t>RW Natur diverse</t>
  </si>
  <si>
    <t>RW NUSS 9,3KG AN</t>
  </si>
  <si>
    <t>RW SCHI 9,3KG AN</t>
  </si>
  <si>
    <t>RW SCHI-NAT 9,3KG ALD G</t>
  </si>
  <si>
    <t>GRW CHILI-NAT 7,2GK NEU</t>
  </si>
  <si>
    <t>Vorschmelzwürste 6,7 kg</t>
  </si>
  <si>
    <t>VS Chili geschält</t>
  </si>
  <si>
    <t>VOS URGW CHILI-NATRIUMA</t>
  </si>
  <si>
    <t>VOS URW-SPASTUP-3500034</t>
  </si>
  <si>
    <t>VOS URW NATUR AMM CO RE</t>
  </si>
  <si>
    <t>VOS Schmelzkäsezub. Pon</t>
  </si>
  <si>
    <t>VS GRS Chili mit Rinde</t>
  </si>
  <si>
    <t>VOS RW NATUR AMM CO REZ</t>
  </si>
  <si>
    <t>VOS RW-ROT-CHEDD 8,1KG</t>
  </si>
  <si>
    <t>VOS GRW-NATUR ZIPFEL 35</t>
  </si>
  <si>
    <t>VOS GRW-SCHI ZIPFEL 350</t>
  </si>
  <si>
    <t>VOS VS-SCHI ZIPFEL</t>
  </si>
  <si>
    <t>VOS VS-CHILI ZIPFEL</t>
  </si>
  <si>
    <t>VOS-ABS ENTSORGUNG</t>
  </si>
  <si>
    <t>VS Schinken geschält</t>
  </si>
  <si>
    <t>VOS Schwarzer Pfeffer R</t>
  </si>
  <si>
    <t>VOS SKZ AMMERLAND</t>
  </si>
  <si>
    <t>VOS Räucher Natur</t>
  </si>
  <si>
    <t>VOS GRW-CHILI-NAT ENDST</t>
  </si>
  <si>
    <t>VOS SKZ AMM GERÄUCHERT</t>
  </si>
  <si>
    <t>VOS URW-VS-SCHI</t>
  </si>
  <si>
    <t>VOS RW-SCHI ENDSTÜCK 35</t>
  </si>
  <si>
    <t>Zipfel, ES ohne Verwendung</t>
  </si>
  <si>
    <t>VOS RW-CHILI-ZIPFEL</t>
  </si>
  <si>
    <t>VOS UGRW SCHI-NATRIUMAR</t>
  </si>
  <si>
    <t>VOS RW-CHILI-ENDSTÜCK</t>
  </si>
  <si>
    <t>VOS RW-NATUR-EXTRA ZIPF</t>
  </si>
  <si>
    <t>VOS Müller Fleisch SKZ</t>
  </si>
  <si>
    <t>VOS GRW-NATUR ENDSTÜCK</t>
  </si>
  <si>
    <t>VOS RW-SCHI ZIPFEL 3500</t>
  </si>
  <si>
    <t>VOS URW-VS-SPICKER-NATU</t>
  </si>
  <si>
    <t>VOS SKZ-GOU</t>
  </si>
  <si>
    <t>VS GRS Schinken mit Rin</t>
  </si>
  <si>
    <t>VOS GRW-KRÄU-ZIPFEL</t>
  </si>
  <si>
    <t>VOS WAL-KONZ-vakuumiert</t>
  </si>
  <si>
    <t>VOS URW-NATUR</t>
  </si>
  <si>
    <t>VOS URW-SCHI</t>
  </si>
  <si>
    <t>VOS RW-NATUR-NAT ZIPFEL</t>
  </si>
  <si>
    <t>Wallnusstraum</t>
  </si>
  <si>
    <t>VOS SKZ Mozzarella 40%</t>
  </si>
  <si>
    <t>VOS RW-NATUR ZIPFEL 350</t>
  </si>
  <si>
    <t>VOS GRW-SCHI-VAKU /Ersa</t>
  </si>
  <si>
    <t>VOS URW-SCHI-NAT</t>
  </si>
  <si>
    <t>VS Natur geschält</t>
  </si>
  <si>
    <t>VOS URW BUN-PF</t>
  </si>
  <si>
    <t>VOS URW-NATUR-EXTRA</t>
  </si>
  <si>
    <t>VOS URW-NUSS-OGT</t>
  </si>
  <si>
    <t>Zipfel</t>
  </si>
  <si>
    <t>VOS URW-VS-CHILI</t>
  </si>
  <si>
    <t>VOS RW-CHILI OGT</t>
  </si>
  <si>
    <t>AM FK-Röllchen England</t>
  </si>
  <si>
    <t>Weisenhorn Ware</t>
  </si>
  <si>
    <t>Diverses Labor</t>
  </si>
  <si>
    <t>Abschnitte Landkäse Ber</t>
  </si>
  <si>
    <t>VOS RW-NATUR-STAUBK-GES</t>
  </si>
  <si>
    <t>VOS mit Walnusskonzentr</t>
  </si>
  <si>
    <t>VOS RW-NUSS-ZIPFEL</t>
  </si>
  <si>
    <t>VOS RW-JALA-NAT ENDSTÜC</t>
  </si>
  <si>
    <t>ABS Havarti Natur 55%</t>
  </si>
  <si>
    <t>ABS Bunter Pfeffer 50%</t>
  </si>
  <si>
    <t>VOS URW-JALA-NAT</t>
  </si>
  <si>
    <t>vegane Abschnitte</t>
  </si>
  <si>
    <t>ABS GRUY</t>
  </si>
  <si>
    <t>BLO FRUCHT 5KG * *</t>
  </si>
  <si>
    <t>VOS SKZ EMM in Wurstfor</t>
  </si>
  <si>
    <t>Fruchtkäse</t>
  </si>
  <si>
    <t>VOS</t>
  </si>
  <si>
    <t>ABS BACK-BLÜT</t>
  </si>
  <si>
    <t>ABS JARLSBERG-VAKU</t>
  </si>
  <si>
    <t>ABS GOU-ROYAL</t>
  </si>
  <si>
    <t>Cheddar jung 50% F. i.T</t>
  </si>
  <si>
    <t>VOS SKZ Gouda Premium W</t>
  </si>
  <si>
    <t>VS Schinken mit Rinde</t>
  </si>
  <si>
    <t>VOS SKZ Camembert für W</t>
  </si>
  <si>
    <t>Würste 6700g Schinken R</t>
  </si>
  <si>
    <t>ABS 45-48% OGT</t>
  </si>
  <si>
    <t>(AH) Meine Käserei, Whi</t>
  </si>
  <si>
    <t>Konzentrat in Würsten 1</t>
  </si>
  <si>
    <t>Diverse Nüsse</t>
  </si>
  <si>
    <t>Ziegenrolle  11161604</t>
  </si>
  <si>
    <t>Frucht/Nuss Käse</t>
  </si>
  <si>
    <t>ABS Edamer 40% OGT</t>
  </si>
  <si>
    <t>RÄU-END NATUR-NAT ENDST</t>
  </si>
  <si>
    <t>VOS RW-NATUR-EXTRA ENDS</t>
  </si>
  <si>
    <t>VOS RW-SCHI-NAT ENDSTÜC</t>
  </si>
  <si>
    <t>VOS VS-NATUR ZIPFEL</t>
  </si>
  <si>
    <t>VOS VS-CHILI ENDSTÜCK</t>
  </si>
  <si>
    <t>Bergkäse 45% Fett i. Tr</t>
  </si>
  <si>
    <t>Fertigpackung</t>
  </si>
  <si>
    <t>WALNUSS GEWOLFT 10MM</t>
  </si>
  <si>
    <t>VOS RW-NATUR ENDSTÜCK 3</t>
  </si>
  <si>
    <t>VOS Bergkäse 10kg Beute</t>
  </si>
  <si>
    <t>VOS SKZ mit Pfeffer</t>
  </si>
  <si>
    <t>Räucher-Endstücke 3kg S</t>
  </si>
  <si>
    <t>Außenmasse FK-Röllchen</t>
  </si>
  <si>
    <t>Edamer 45% Fett i.Tr. O</t>
  </si>
  <si>
    <t>Butterkäse 45 % F.i.Tr.</t>
  </si>
  <si>
    <t>Ziffer</t>
  </si>
  <si>
    <t>weniger Produktion als geplant</t>
  </si>
  <si>
    <t>stehen geblieben</t>
  </si>
  <si>
    <t>Füllkopf tropft (vegan)</t>
  </si>
  <si>
    <t>aus Hand gerutscht</t>
  </si>
  <si>
    <t>Käsestaub</t>
  </si>
  <si>
    <t>über/unterfüllt</t>
  </si>
  <si>
    <t>falsche Rezeptur</t>
  </si>
  <si>
    <t>zu fest</t>
  </si>
  <si>
    <t>Wachs im Produkt</t>
  </si>
  <si>
    <t>Produkt durchwässert</t>
  </si>
  <si>
    <t>schlechter Zustand</t>
  </si>
  <si>
    <t>Wasser</t>
  </si>
  <si>
    <t>Grund unbekannt</t>
  </si>
  <si>
    <t>Reklamtion erhalten</t>
  </si>
  <si>
    <t>Schimmel durch Luftzieher</t>
  </si>
  <si>
    <t>UHT</t>
  </si>
  <si>
    <t>Allgäuer Adler</t>
  </si>
  <si>
    <t>Lunbekannt</t>
  </si>
  <si>
    <t>Artikelr.</t>
  </si>
  <si>
    <t>Linie</t>
  </si>
  <si>
    <t>Ort</t>
  </si>
  <si>
    <t>Brandy Nuss</t>
  </si>
  <si>
    <t>Bärlauchbrie</t>
  </si>
  <si>
    <t>Chili Rouveen</t>
  </si>
  <si>
    <t>Thrun 1</t>
  </si>
  <si>
    <t>El Rosmarino</t>
  </si>
  <si>
    <t>Thrun 2</t>
  </si>
  <si>
    <t>Manchego PDO</t>
  </si>
  <si>
    <t>Mischer 1</t>
  </si>
  <si>
    <t>Pecorino  TRE</t>
  </si>
  <si>
    <t>PROVOLONE-TRE-VAKU</t>
  </si>
  <si>
    <t>Wolf UHT</t>
  </si>
  <si>
    <t>Prinz von Österreich</t>
  </si>
  <si>
    <t>Wolf M1</t>
  </si>
  <si>
    <t>Ringelblumen BIOLAND</t>
  </si>
  <si>
    <t>Wolf M2</t>
  </si>
  <si>
    <t>Schwarze Pfeffer</t>
  </si>
  <si>
    <t>Wolf Th2</t>
  </si>
  <si>
    <t>Backsteiner Blütenkäse</t>
  </si>
  <si>
    <t>Stephan UMSK 1300</t>
  </si>
  <si>
    <t>Brie de Nangis</t>
  </si>
  <si>
    <t>Füller unter M1</t>
  </si>
  <si>
    <t xml:space="preserve">Cremeux </t>
  </si>
  <si>
    <t>Füller unter M2</t>
  </si>
  <si>
    <t>Reblochon</t>
  </si>
  <si>
    <t>Füller unter Thrun 2</t>
  </si>
  <si>
    <t>Appenzeller</t>
  </si>
  <si>
    <t>Füller unter UHT</t>
  </si>
  <si>
    <t>Gruyére AOP Réserve</t>
  </si>
  <si>
    <t>Multivac</t>
  </si>
  <si>
    <t>Pecorino Prezioso</t>
  </si>
  <si>
    <t>Füller unter UMSK 130</t>
  </si>
  <si>
    <t xml:space="preserve"> AT- Rotwein</t>
  </si>
  <si>
    <t>Waldner</t>
  </si>
  <si>
    <t xml:space="preserve"> CH-Rotweinkäse</t>
  </si>
  <si>
    <t>Dixie</t>
  </si>
  <si>
    <t>Roviner</t>
  </si>
  <si>
    <t>Dipper Line</t>
  </si>
  <si>
    <t>Tiroler Adler</t>
  </si>
  <si>
    <t>Feigenkäse Basis</t>
  </si>
  <si>
    <t>St. Galler Rahmkäse</t>
  </si>
  <si>
    <t>L5</t>
  </si>
  <si>
    <t>Unsere Sommerblüte</t>
  </si>
  <si>
    <t>L6</t>
  </si>
  <si>
    <t>Kellergeist</t>
  </si>
  <si>
    <t>L7</t>
  </si>
  <si>
    <t>Old Amsterdam</t>
  </si>
  <si>
    <t>Walnuss-Theke</t>
  </si>
  <si>
    <t>L15</t>
  </si>
  <si>
    <t>Pfeffertorten</t>
  </si>
  <si>
    <t>Bruschetta</t>
  </si>
  <si>
    <t>Grünes Pesto</t>
  </si>
  <si>
    <t>Heublumenkäse Bioland</t>
  </si>
  <si>
    <t>Lavendelkäse</t>
  </si>
  <si>
    <t>Mediterrane Kräuter</t>
  </si>
  <si>
    <t>Orange -Pesto</t>
  </si>
  <si>
    <t>L30</t>
  </si>
  <si>
    <t>Scharfer Peter/Paul</t>
  </si>
  <si>
    <t>Whisky Nuts</t>
  </si>
  <si>
    <t>Spießmaschine</t>
  </si>
  <si>
    <t>L32</t>
  </si>
  <si>
    <t>BluFou</t>
  </si>
  <si>
    <t>Cambozola</t>
  </si>
  <si>
    <t>Gartentroll</t>
  </si>
  <si>
    <t>Munster</t>
  </si>
  <si>
    <t>L35/1</t>
  </si>
  <si>
    <t>St André</t>
  </si>
  <si>
    <t xml:space="preserve">Ziegenrolle </t>
  </si>
  <si>
    <t>Abfüllung undefiniert</t>
  </si>
  <si>
    <t>HN840</t>
  </si>
  <si>
    <t>K1</t>
  </si>
  <si>
    <t>K16</t>
  </si>
  <si>
    <t>PE</t>
  </si>
  <si>
    <t>Spät</t>
  </si>
  <si>
    <t>Vemag</t>
  </si>
  <si>
    <t>Spzialitäten</t>
  </si>
  <si>
    <t>DIverses</t>
  </si>
  <si>
    <t>Provolla Fertigware</t>
  </si>
  <si>
    <t>RW naur</t>
  </si>
  <si>
    <t>RW Räucher</t>
  </si>
  <si>
    <t>Gesamtmenge Lebensmittelabfall</t>
  </si>
  <si>
    <t>Menge Maschinenabfall</t>
  </si>
  <si>
    <t>Produzierte Menge in KG</t>
  </si>
  <si>
    <t>Wert produzierte Menge</t>
  </si>
  <si>
    <t>Gesamtlebensmittelabfallquote</t>
  </si>
  <si>
    <t>Maschinenabfallquote</t>
  </si>
  <si>
    <t>Artikelnummer</t>
  </si>
  <si>
    <t>Beschreibung 2</t>
  </si>
  <si>
    <t>Maximalwert Lagerkontierungspreis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</si>
  <si>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</si>
  <si>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</si>
  <si>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</si>
  <si>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</si>
  <si>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</si>
  <si>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VOS URW-VS-SPICKER-NATUR</t>
  </si>
  <si>
    <t>ABS Bergkräuterkäse 50% L33</t>
  </si>
  <si>
    <t>ABS Bunter Pfeffer 50% L33</t>
  </si>
  <si>
    <t>ABS CHED-PF-KRÄUK gemischt</t>
  </si>
  <si>
    <t>VOS URW NATUR AMM CO REZ-35000341</t>
  </si>
  <si>
    <t>ABS CHED-ROT MIT ß-CAROTIN</t>
  </si>
  <si>
    <t>VOS RW-ROT-CHEDD 8,1KG SOPO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</si>
  <si>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</si>
  <si>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</si>
  <si>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</si>
  <si>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</si>
  <si>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</si>
  <si>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</si>
  <si>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VOS RW-NUSS-ENDSTÜCK</t>
  </si>
  <si>
    <t>VOS GRW-CHILI-NAT ZIPFEL</t>
  </si>
  <si>
    <t>VOS GRW-CHILI-NAT ENDSTÜCK</t>
  </si>
  <si>
    <t>ABS 40-45% Konventionell</t>
  </si>
  <si>
    <t>VS RW Schinken mit Rinde Konv.</t>
  </si>
  <si>
    <t>VS RW Chili mit Rinde OGT</t>
  </si>
  <si>
    <t>ERS Lisani RS 250g Schinken</t>
  </si>
  <si>
    <t>ERS Lisani RS 250g Nuss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</si>
  <si>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</si>
  <si>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</si>
  <si>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</si>
  <si>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</si>
  <si>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</si>
  <si>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</si>
  <si>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</si>
  <si>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</si>
  <si>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</si>
  <si>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</si>
  <si>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</si>
  <si>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</si>
  <si>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</si>
  <si>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</si>
  <si>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</si>
  <si>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RW-VS-NATUR ENDSTÜCK</t>
  </si>
  <si>
    <t>VOS RW-JALA-NAT ENDSTÜCK</t>
  </si>
  <si>
    <t>VOS RW-NATUR-EXTRA ZIPFEL</t>
  </si>
  <si>
    <t>VS Natur mit Rinde</t>
  </si>
  <si>
    <t>VOS GRW-SCHI-VAKU /Ersatz für 49500082</t>
  </si>
  <si>
    <t>VOS RW-NATUR-EXTRA-VAKU /Eratz für 49500092</t>
  </si>
  <si>
    <t>ABS BUN-PF 50% L33 vakuumiert</t>
  </si>
  <si>
    <t>PFEF-RING WOLFEN LOCH-10MM</t>
  </si>
  <si>
    <t>VOS Räucher Räucher Maasdam USA</t>
  </si>
  <si>
    <t>VOS Räucher Chili Vorschmelzwurst</t>
  </si>
  <si>
    <t>VOS Räucher Schinken Vorschmelzwurst</t>
  </si>
  <si>
    <t>VOS RW NATUR AMM CO REZ-35000341</t>
  </si>
  <si>
    <t>VOS URW-SPASTUP-35000348</t>
  </si>
  <si>
    <t>VOS RW-NATUR ZIPFEL 35000168 35000313</t>
  </si>
  <si>
    <t>VOS RW-NATUR ENDSTÜCK 35000168 35000313</t>
  </si>
  <si>
    <t>VOS RW-SCHI ENDSTÜCK 35000184 35000314</t>
  </si>
  <si>
    <t>VOS RW-JALA-NAT ZIPFEL</t>
  </si>
  <si>
    <t>VOS RW-NATUR-EXTRA ENDSTÜCK</t>
  </si>
  <si>
    <t>VOS RW-MAAS ZIPFEL</t>
  </si>
  <si>
    <t>VOS RW-STAUBK ZIPFEL</t>
  </si>
  <si>
    <t>VOS RW-MAAS ENDSTÜCK</t>
  </si>
  <si>
    <t>VOS RW-STAUBK ENDSTÜCK</t>
  </si>
  <si>
    <t>VS GRS Schinken mit Rinde OGT</t>
  </si>
  <si>
    <t>VS GRS Chili mit Rinde OGT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</si>
  <si>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</si>
  <si>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</si>
  <si>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</si>
  <si>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</si>
  <si>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RÄU-END GRW-SCHI-NAT ENDSTÜCK</t>
  </si>
  <si>
    <t>RÄU-END RW-CHILI 200G ZIPFEL</t>
  </si>
  <si>
    <t>RÄU-END RW-NUSS 200G ZIPFEL</t>
  </si>
  <si>
    <t>RÄU-END GRW-KRÄU 200G ZIPFEL</t>
  </si>
  <si>
    <t>RÄU-END RW-CHILI 320G ENDSTÜCK</t>
  </si>
  <si>
    <t>RÄU-END RW-NUSS 320G ENDSTÜCK</t>
  </si>
  <si>
    <t>RÄU-END GRW-KRÄU 320G ENDSTÜCK</t>
  </si>
  <si>
    <t>RIE Bio Gouda Mittelalt Linie 18</t>
  </si>
  <si>
    <t>VOS Räuchertörtchen-ungeräuchert</t>
  </si>
  <si>
    <t>VOS URW-GRS-NATUR OGT</t>
  </si>
  <si>
    <t>VOS RW-NATUR-NAT ENDSTÜCK 35000166</t>
  </si>
  <si>
    <t>VOS RW-SCHI-NAT ZIPFEL</t>
  </si>
  <si>
    <t>Vorschmelzwürste 6,7 kg Schinken</t>
  </si>
  <si>
    <t>RW BLAUSCH 8,1KG SOPO EINZEL</t>
  </si>
  <si>
    <t>96 kt/pl Hofburger Gouda 400g MAO 54642</t>
  </si>
  <si>
    <t>MILBONA Tilsiter Scheiben 400g VLOG</t>
  </si>
  <si>
    <t>OFO Shrink 350mm 19my MDT</t>
  </si>
  <si>
    <t>Gouda 48 % F.i.Tr.</t>
  </si>
  <si>
    <t>Pecorio Prezioso 54 % F. i. Tr.</t>
  </si>
  <si>
    <t>BluFou 55 % F. i. Tr. mikro Lab</t>
  </si>
  <si>
    <t>VOS Schmelzkäsezub. Ponnath 15 kg</t>
  </si>
  <si>
    <t>VOS Lachstorte neutral</t>
  </si>
  <si>
    <t>VOS Würste Jalapeno natriumarm</t>
  </si>
  <si>
    <t>VOS URW-SCHI-OGT</t>
  </si>
  <si>
    <t>ABS GARTENTROLL</t>
  </si>
  <si>
    <t>VOS GRW CHILI-NATRIUMARM</t>
  </si>
  <si>
    <t>VOS RW-SCHI-NAT ENDSTÜCK</t>
  </si>
  <si>
    <t>ABS GroßLoKä Natur OGT</t>
  </si>
  <si>
    <t>RW BLAUSCH 8,7KG SOPO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</si>
  <si>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</si>
  <si>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</si>
  <si>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</si>
  <si>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</si>
  <si>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</si>
  <si>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</si>
  <si>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VOS 4 Käse Paste Block</t>
  </si>
  <si>
    <t>VOS 4 Käse Paste</t>
  </si>
  <si>
    <t>SKZ * 20KG MFL DE</t>
  </si>
  <si>
    <t>AM FK-Röllchen England 45%TM  ohne Gentechnik gemäß VLOG</t>
  </si>
  <si>
    <t>UKE Jermi KS 18x220g</t>
  </si>
  <si>
    <t>Cheddar jung 50% F. i.Tr. 62% TM</t>
  </si>
  <si>
    <t>RIE GOU-ROYAL</t>
  </si>
  <si>
    <t>VOS SKZ Gouda Premium Würfel mit Sorbinsäure</t>
  </si>
  <si>
    <t>ABS GRÜN-PFEFF</t>
  </si>
  <si>
    <t>ABS 45-48% Konventionell</t>
  </si>
  <si>
    <t>VS RW Schinken mit Rinde OGT</t>
  </si>
  <si>
    <t>BLO FRUCHT 5KG mit geh. Früchten</t>
  </si>
  <si>
    <t>Räucherwürste Extra Natriumarm 9300g</t>
  </si>
  <si>
    <t>VOS WALNUSS-VAKU</t>
  </si>
  <si>
    <t>VOS RW-NATUR-STAUBK-GESCHÄLT-VAKU 35000341</t>
  </si>
  <si>
    <t>ABS ZIEGE-GOU-VAKU</t>
  </si>
  <si>
    <t>Abschnitte Landkäse Bergkräuter 50% Fetti.Tr.</t>
  </si>
  <si>
    <t>ENE Easy Open 19mmx45mm</t>
  </si>
  <si>
    <t>ENE 50x50 Thermo Top K76 mit Aufreißlasche und Pfeil</t>
  </si>
  <si>
    <t>EVS-THEKE Paprika Chili Brie</t>
  </si>
  <si>
    <t>VOS SKZ Walnusstraum Lidl</t>
  </si>
  <si>
    <t>VOS SKZ Camembert für Würfel mit Sorbinsäure</t>
  </si>
  <si>
    <t>ABS Gouda Mittelalt 45% OGT</t>
  </si>
  <si>
    <t>VOS RW-SCHI OGT</t>
  </si>
  <si>
    <t>SKZ PF 10KG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</si>
  <si>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</si>
  <si>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</si>
  <si>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</si>
  <si>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</si>
  <si>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</si>
  <si>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</si>
  <si>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</si>
  <si>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</si>
  <si>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EVS-THEKE Pecorino SK</t>
  </si>
  <si>
    <t>DCL S87 35</t>
  </si>
  <si>
    <t>ERS Lidl Milbona KS 220g Butterkäse/Edamer (SI)</t>
  </si>
  <si>
    <t>ERS Lidl Milbona KS 220g Bergkäse/Gouda (SI)</t>
  </si>
  <si>
    <t>ERS Lidl Milbona KS 220g Bergkäse/Gouda (RO)</t>
  </si>
  <si>
    <t>ERS Lidl Milbona KS 220g Butterkäse/Edamer (RO)</t>
  </si>
  <si>
    <t>ERS Lidl Milbona KS 220g Butterkäse/Edamer (LT)</t>
  </si>
  <si>
    <t>ERS Lidl Milbona KS 220g Bergkäse/Gouda (LT)</t>
  </si>
  <si>
    <t>ERS Lidl Milbona KS 220g Butterkäse/Edamer (HU)</t>
  </si>
  <si>
    <t>ERS Lidl Milbona KS 220g Bergkäse/Gouda (HU)</t>
  </si>
  <si>
    <t>EVS-THEKE medKRÄU GR/CY</t>
  </si>
  <si>
    <t>EVS-THEKE WalnussKÄ GR/CY</t>
  </si>
  <si>
    <t>EVS-THEKE GrünesPesto SK</t>
  </si>
  <si>
    <t>CHAMP WOLFEN 6mm</t>
  </si>
  <si>
    <t>ERS Kaufland K-Classic Gouda NKS 400g  OGT</t>
  </si>
  <si>
    <t>ERS Kaufland K-Classic Tilsiter NKS 400g OGT</t>
  </si>
  <si>
    <t>ERS Kaufland K-Classic Butterkäse NKS 400g OGT</t>
  </si>
  <si>
    <t>ERS Kaufland K-Classic Edamer NKS 400g OGT</t>
  </si>
  <si>
    <t>EVS Tiroler Theke Polen</t>
  </si>
  <si>
    <t>EVS Appenzeller IE</t>
  </si>
  <si>
    <t>EVS Blu Fou Theke Polen V2</t>
  </si>
  <si>
    <t>EVS-THEKE Ziegenrolle DK</t>
  </si>
  <si>
    <t>EVS-THEKE Roviner</t>
  </si>
  <si>
    <t>EVS-THEKE Feuriger Niederländ</t>
  </si>
  <si>
    <t>EVS-RSTK Cheese &amp; Food Natur 200g SKOR</t>
  </si>
  <si>
    <t>EVS-THEKE Appenzeller RO</t>
  </si>
  <si>
    <t>EVS-THEKE Ziegenroll RO</t>
  </si>
  <si>
    <t>EVS-THEKE Ziegenrolle LT</t>
  </si>
  <si>
    <t>EVS-THEKE Roviner BG</t>
  </si>
  <si>
    <t>EVS-THEKE Appenzeller HU</t>
  </si>
  <si>
    <t>EVS-THEKE Appenzeller SL</t>
  </si>
  <si>
    <t>EVS-THEKE PfeffTorte SL</t>
  </si>
  <si>
    <t>EVS-THEKE Saint André</t>
  </si>
  <si>
    <t>EVS-THEKE Appenzeller HR</t>
  </si>
  <si>
    <t>EVS-THEKE Roviner RO</t>
  </si>
  <si>
    <t>EVS-THEKE Naturkäsescheiben Jarlsberg 150g</t>
  </si>
  <si>
    <t>EVS-THEKE Feuri Niederländ CZ</t>
  </si>
  <si>
    <t>EVS-THEKE Reblochon BG</t>
  </si>
  <si>
    <t>EVS-THEKE Appenzeller CZ</t>
  </si>
  <si>
    <t>ERS Lidl Milbona KS 220g Bergkäse/Gouda (CY)</t>
  </si>
  <si>
    <t>Summe von Produzierte Menge KG</t>
  </si>
  <si>
    <t>Summe von Wert produzierte Menge</t>
  </si>
  <si>
    <t>Gesamtabfallmenge</t>
  </si>
  <si>
    <t>Maschinenabfallmenge</t>
  </si>
  <si>
    <t>Produktionsmenge pro BU
 in Tonnen</t>
  </si>
  <si>
    <t>Gesamtlebensmittelabfallquote in %</t>
  </si>
  <si>
    <t>Maschinanabfallquote in %</t>
  </si>
  <si>
    <t>Gesamtmenge aller BUs</t>
  </si>
  <si>
    <t>Artikel</t>
  </si>
  <si>
    <t>Bezeichnung</t>
  </si>
  <si>
    <t>ROHM Einkauf/ Verkaufc OGT</t>
  </si>
  <si>
    <t>ROHM-MENGE-OGT</t>
  </si>
  <si>
    <t>Rohmilch  Menge</t>
  </si>
  <si>
    <t>ROHM-FETT-OGT</t>
  </si>
  <si>
    <t>Rohmilch  Fett</t>
  </si>
  <si>
    <t>ROHM-EIWEIß-OGT</t>
  </si>
  <si>
    <t>Rohmilch Eiweiß</t>
  </si>
  <si>
    <t>ROHM Korrektur-OGT</t>
  </si>
  <si>
    <t>Rohmilch Einkauf Korrek</t>
  </si>
  <si>
    <t>ROHM Einkauf/ Verkauf-BIOLAND</t>
  </si>
  <si>
    <t>Bioland Rohmilch einkau</t>
  </si>
  <si>
    <t>ROHM Menge-BIOLAND</t>
  </si>
  <si>
    <t>Bioland Rohmilch Menge</t>
  </si>
  <si>
    <t>ROHM Fett-BIOLAND</t>
  </si>
  <si>
    <t>Bioland Rohmilch Fett</t>
  </si>
  <si>
    <t>BIOLAND Rohmilch Eiweiß</t>
  </si>
  <si>
    <t>Bioland Rohmilch Eiweiß</t>
  </si>
  <si>
    <t>ROHM Korrektur-Bioland</t>
  </si>
  <si>
    <t>ROHM Einkauf/ Verkauf-BIO</t>
  </si>
  <si>
    <t>BIO Rohmilch Inland ein</t>
  </si>
  <si>
    <t>ROHM-MENGE-BIO</t>
  </si>
  <si>
    <t>Bio Rohmilch Inland Men</t>
  </si>
  <si>
    <t>ROHM-FETT-BIO</t>
  </si>
  <si>
    <t>BIO Rohmilch Inland Fet</t>
  </si>
  <si>
    <t>ROHM-EIWEIß-BIO</t>
  </si>
  <si>
    <t>BIO Rohmilch Inland Eiw</t>
  </si>
  <si>
    <t>ROHM Korrektur-BIO</t>
  </si>
  <si>
    <t>Werksmilch Einkauf/ Verkauf</t>
  </si>
  <si>
    <t>Werksmilch einkauf/ ver</t>
  </si>
  <si>
    <t>Werksmilch Menge</t>
  </si>
  <si>
    <t>Werksmilch Fett</t>
  </si>
  <si>
    <t>Werksmilch Eiweiß</t>
  </si>
  <si>
    <t>Werksmilch Korrektur-KON</t>
  </si>
  <si>
    <t>Werksmilch Einkauf Korr</t>
  </si>
  <si>
    <t>ROHM Einkauf/ Verkauf-HEU</t>
  </si>
  <si>
    <t>Rohmilch  einkauf/ verk</t>
  </si>
  <si>
    <t>ROHM-MENGE-HEU</t>
  </si>
  <si>
    <t>Rohmilch  Menge Heumilc</t>
  </si>
  <si>
    <t>ROHM-FETT-HEU</t>
  </si>
  <si>
    <t>Rohmilch  Fett Heumilch</t>
  </si>
  <si>
    <t>ROHM-EIWEIß-HEU</t>
  </si>
  <si>
    <t>Rohmilch Eiweiß Heumilc</t>
  </si>
  <si>
    <t>ROHM Korrektur-HEU</t>
  </si>
  <si>
    <t>ROHM Einkauf/ Verkauf-OGT</t>
  </si>
  <si>
    <t>Rohmilch Einkauf/Verkau</t>
  </si>
  <si>
    <t>Rohmilch  Menge OGT</t>
  </si>
  <si>
    <t>Rohmilch  Fett ohne Gen</t>
  </si>
  <si>
    <t>Rohmilch Eiweiß ohne Ge</t>
  </si>
  <si>
    <t>MAGM PAST E/ V- KON</t>
  </si>
  <si>
    <t>Magermilch past. Einkau</t>
  </si>
  <si>
    <t>MAGM-MENGE-OGT</t>
  </si>
  <si>
    <t>Magermilch past. Menge</t>
  </si>
  <si>
    <t>MAGM-FETT-OGT</t>
  </si>
  <si>
    <t>Magermilch past. Fett</t>
  </si>
  <si>
    <t>MAGM-EIWEIß-OGT</t>
  </si>
  <si>
    <t>Magermilch past. Eiweiß</t>
  </si>
  <si>
    <t>MAGM PAST E/ V Korrektur-OGT</t>
  </si>
  <si>
    <t>BIO MAGM PAST E/ V</t>
  </si>
  <si>
    <t>Bio Magermilch past. Ei</t>
  </si>
  <si>
    <t>MAGM-MENGE</t>
  </si>
  <si>
    <t>Bio Magermilch past. Me</t>
  </si>
  <si>
    <t>MAGM-FETT</t>
  </si>
  <si>
    <t>Bio Magermilch past. Fe</t>
  </si>
  <si>
    <t>MAGM-EIWEIß</t>
  </si>
  <si>
    <t>OGT MAGM * HAN E/ V</t>
  </si>
  <si>
    <t>Magermilch ohne Gentech</t>
  </si>
  <si>
    <t>OGT MAGM * HAN Menge</t>
  </si>
  <si>
    <t>OGT MAGM * HAN Fett</t>
  </si>
  <si>
    <t>OGT MAGM * HAN Eiweiß</t>
  </si>
  <si>
    <t>OGT MAGM * HAN Korrektur</t>
  </si>
  <si>
    <t>BIO MAGM * HAN E/ V</t>
  </si>
  <si>
    <t>BIO Magermilch (Handel)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</si>
  <si>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</si>
  <si>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</si>
  <si>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</si>
  <si>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</si>
  <si>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</si>
  <si>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</si>
  <si>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</si>
  <si>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 MAGM PAST E/ V</t>
  </si>
  <si>
    <t>Bioland-Magermilch past</t>
  </si>
  <si>
    <t>BIOLAND MAGM PAST Menge</t>
  </si>
  <si>
    <t>BIOLAND MAGM PAST Fett</t>
  </si>
  <si>
    <t>BIOLAND MAGM PAST Eiweiß</t>
  </si>
  <si>
    <t>Bio-Magermilch past. Ei</t>
  </si>
  <si>
    <t>BIO MAGM PAST Menge</t>
  </si>
  <si>
    <t>Bio-Magermilch past. Me</t>
  </si>
  <si>
    <t>BIO MAGM PAST Fett</t>
  </si>
  <si>
    <t>Bio-Magermilch past. Fe</t>
  </si>
  <si>
    <t>BIO MAGM PAST Eiweiß</t>
  </si>
  <si>
    <t>OGT MAGM</t>
  </si>
  <si>
    <t>MAGERMILCH ohne Gentech</t>
  </si>
  <si>
    <t>QS-Einzelfutterm. * WH E/ V</t>
  </si>
  <si>
    <t>QS Einzelfuttermittel f</t>
  </si>
  <si>
    <t>QS-Einzelfutterm. * WH Menge</t>
  </si>
  <si>
    <t>QS-Einzelfutterm. * WH Tr.m.</t>
  </si>
  <si>
    <t>SAH OGT nach VEinkauf/ Verkauf</t>
  </si>
  <si>
    <t>Sahne OGT nach VLOG Ein</t>
  </si>
  <si>
    <t>RAHM-MENGE OGT</t>
  </si>
  <si>
    <t>Sahne Menge OGT nach VL</t>
  </si>
  <si>
    <t>RAHM-FETT OGT</t>
  </si>
  <si>
    <t>Sahne Fett OGT nach VLO</t>
  </si>
  <si>
    <t>RAHM-EIWEIß OGT</t>
  </si>
  <si>
    <t>Sahne Eiweiß OGT nach V</t>
  </si>
  <si>
    <t>SAH OGT n. VLOG E/V Korrektur</t>
  </si>
  <si>
    <t>BIO SAH Einkauf/ Verkauf</t>
  </si>
  <si>
    <t>Bioland-Sahne Einkauf/</t>
  </si>
  <si>
    <t>BIO SAH Menge</t>
  </si>
  <si>
    <t>Bioland-Sahne Menge</t>
  </si>
  <si>
    <t>BIO SAH Fett</t>
  </si>
  <si>
    <t>Bioland-Sahne Fett</t>
  </si>
  <si>
    <t>BIO SAH Eiweiß</t>
  </si>
  <si>
    <t>Bioland-Sahne Eiweiß</t>
  </si>
  <si>
    <t>BIO SAH Korrektur</t>
  </si>
  <si>
    <t>BIO SAH Einkauf/ Verkau</t>
  </si>
  <si>
    <t>Bio SAH Inland E/ V</t>
  </si>
  <si>
    <t>Bio-Sahne Inland Einkau</t>
  </si>
  <si>
    <t>RAHM-MENGE BIL</t>
  </si>
  <si>
    <t>Bio-Sahne Inland Menge</t>
  </si>
  <si>
    <t>RAHM-FETT BIL</t>
  </si>
  <si>
    <t>Bio-Sahne Inland Fett</t>
  </si>
  <si>
    <t>RAHM-EIWEIß BIL</t>
  </si>
  <si>
    <t>Bio-Sahne Inland Eiweiß</t>
  </si>
  <si>
    <t>Bio SAH Korrektur BIL</t>
  </si>
  <si>
    <t>Bio SAH Inland E/ V Kor</t>
  </si>
  <si>
    <t>ZIEG-RAHM AUSLAND E/ V</t>
  </si>
  <si>
    <t>Ziegenrahm/-milch Ausla</t>
  </si>
  <si>
    <t>ZIEG-RAHM AUSLAND Menge</t>
  </si>
  <si>
    <t>ZIEG-RAHM AUSLAND Fett</t>
  </si>
  <si>
    <t>ZIEG-RAHM AUSLAND Eiweiß</t>
  </si>
  <si>
    <t>SAHNE 11,5 FETT BIL</t>
  </si>
  <si>
    <t>Sahne Bioland 11,5% Fet</t>
  </si>
  <si>
    <t>SAHNE 25 FETT BIL</t>
  </si>
  <si>
    <t>Sahne 25 Fett</t>
  </si>
  <si>
    <t>KESSELM-MENGE 3,8-FETT BIL</t>
  </si>
  <si>
    <t>Kesselmilch A Bio Menge</t>
  </si>
  <si>
    <t>KESSELM-FETT 3,8-FETT  BIL</t>
  </si>
  <si>
    <t>Kesselmilch A Bio 3,8 F</t>
  </si>
  <si>
    <t>KESSELM-EIWEIß 3,8-FETT BIL</t>
  </si>
  <si>
    <t>Kesselmilch A Bio Eiwei</t>
  </si>
  <si>
    <t>KESSELM-MENGE 8-FETT  BIL</t>
  </si>
  <si>
    <t>Kesselmilch B Bio Menge</t>
  </si>
  <si>
    <t>KESSELM-FETT 8-FETT BIL</t>
  </si>
  <si>
    <t>Kesselmilch B Bio 8 Fet</t>
  </si>
  <si>
    <t>KESSELM-EIWEIß 8-FETT BIL</t>
  </si>
  <si>
    <t>Kesselmilch B Bio Eiwei</t>
  </si>
  <si>
    <t>KESSELM-MENGE 10-FETT BIL</t>
  </si>
  <si>
    <t>Kesselmilch C Bio Menge</t>
  </si>
  <si>
    <t>KESSELM-FETT 10-FETT BIL</t>
  </si>
  <si>
    <t>Kesselmilch C Bio 10 Fe</t>
  </si>
  <si>
    <t>KESSELM-EIWEIß 10-FETT BIL</t>
  </si>
  <si>
    <t>Kesselmilch C Bio Eiwei</t>
  </si>
  <si>
    <t>SAH-MENGE 11,5-FETT BIL</t>
  </si>
  <si>
    <t>Kesselmilch D Bio Menge</t>
  </si>
  <si>
    <t>SAH-FETT 11,5-FETT BIL</t>
  </si>
  <si>
    <t>Kesselmilch D Bio 11,5</t>
  </si>
  <si>
    <t>SAH-EIWEIß 11,5-FETT BIL</t>
  </si>
  <si>
    <t>Kesselmilch D Bio Eiwei</t>
  </si>
  <si>
    <t>SAH-MENGE 17-FETT BIL</t>
  </si>
  <si>
    <t>Kesselmilch E Bio Menge</t>
  </si>
  <si>
    <t>SAH-FETT 17-FETT BIL</t>
  </si>
  <si>
    <t>Kesselmilch E Bio 17 Fe</t>
  </si>
  <si>
    <t>SAH-EIWEIß 17-FETT BIL</t>
  </si>
  <si>
    <t>Kesselmilch E Bio Eiwei</t>
  </si>
  <si>
    <t>SAH-MENGE 25-FETT BIL</t>
  </si>
  <si>
    <t>Kesselmilch F Bio Menge</t>
  </si>
  <si>
    <t>SAH-FETT 25-FETT BIL</t>
  </si>
  <si>
    <t>Kesselmilch F Bio 25 Fe</t>
  </si>
  <si>
    <t>SAH-EIWEIß 25-FETT BIL</t>
  </si>
  <si>
    <t>Kesselmilch F Bio Eiwei</t>
  </si>
  <si>
    <t>SAH-MENGE 26-FETT BIL</t>
  </si>
  <si>
    <t>Kesselmilch G Bio Menge</t>
  </si>
  <si>
    <t>SAH-FETT 26-FETT BIL</t>
  </si>
  <si>
    <t>Kesselmilch G Bio 26 Fe</t>
  </si>
  <si>
    <t>SAH-EIWEIß 26-FETT BIL</t>
  </si>
  <si>
    <t>Kesselmilch G Bio Eiwei</t>
  </si>
  <si>
    <t>SAH-MENGE 30-FETT BIL</t>
  </si>
  <si>
    <t>Kesselmilch H Bio Menge</t>
  </si>
  <si>
    <t>SAH-FETT 30-FETT BIL</t>
  </si>
  <si>
    <t>Kesselmilch H Bio 30 Fe</t>
  </si>
  <si>
    <t>SAH-EIWEIß 30-FETT BIL</t>
  </si>
  <si>
    <t>Kesselmilch H Bio Eiwei</t>
  </si>
  <si>
    <t>SAH-MENGE 34-FETT BIL</t>
  </si>
  <si>
    <t>Kesselmilch I Bio Menge</t>
  </si>
  <si>
    <t>SAH-FETT 34-FETT BIL</t>
  </si>
  <si>
    <t>Kesselmilch I Bio 34 Fe</t>
  </si>
  <si>
    <t>SAH-EIWEIß 34-FETT BIL</t>
  </si>
  <si>
    <t>Kesselmilch I Bio Eiwei</t>
  </si>
  <si>
    <t>SAH-MENGE 42-FETT BIL</t>
  </si>
  <si>
    <t>SAH-MENGE 42-FETT</t>
  </si>
  <si>
    <t>SAH-FETT 42-FETT</t>
  </si>
  <si>
    <t>SAH-EIWEIß 42-FETT BIL</t>
  </si>
  <si>
    <t>SAH-EIWEIß 42-FETT</t>
  </si>
  <si>
    <t>KESSELM-MENGE 0,08-FETT OGT</t>
  </si>
  <si>
    <t>Kesselmilch J KON Menge</t>
  </si>
  <si>
    <t>KESSELM-FETT 0,08-FETT OGT</t>
  </si>
  <si>
    <t>Kesselmilch J KON 0,08</t>
  </si>
  <si>
    <t>KESSELM-EIWEIß 0,08-FETT OGT</t>
  </si>
  <si>
    <t>Kesselmilch J KON Eiwei</t>
  </si>
  <si>
    <t>KESSELM-MENGE 3,8-FETT OGT</t>
  </si>
  <si>
    <t>Kesselmilch K KON Menge</t>
  </si>
  <si>
    <t>KESSELM-FETT 3,8-FETT OGT</t>
  </si>
  <si>
    <t>Kesselmilch K KON 3,8 F</t>
  </si>
  <si>
    <t>KESSELM-EIWEIß 3,8-FETT OGT</t>
  </si>
  <si>
    <t>Kesselmilch K KON Eiwei</t>
  </si>
  <si>
    <t>SAH-MENGE 14-FETT OGT</t>
  </si>
  <si>
    <t>Kesselmilch L KON Menge</t>
  </si>
  <si>
    <t>SAH-FETT 14-FETT OGT</t>
  </si>
  <si>
    <t>Kesselmilch L KON 14 Fe</t>
  </si>
  <si>
    <t>SAH-EIWEIß 14-FETT OGT</t>
  </si>
  <si>
    <t>Kesselmilch L KON Eiwei</t>
  </si>
  <si>
    <t>SAH-MENGE 26-FETT OGT</t>
  </si>
  <si>
    <t>Kesselmilch M KON Menge</t>
  </si>
  <si>
    <t>SAH-FETT 26-FETT OGT</t>
  </si>
  <si>
    <t>Kesselmilch M KON 26 Fe</t>
  </si>
  <si>
    <t>SAH-EIWEIß 26-FETT OGT</t>
  </si>
  <si>
    <t>Kesselmilch M KON Eiwei</t>
  </si>
  <si>
    <t>SAH-MENGE 27-FETT OGT</t>
  </si>
  <si>
    <t>Kesselmilch N KON Menge</t>
  </si>
  <si>
    <t>SAH-FETT 27-FETT OGT</t>
  </si>
  <si>
    <t>Kesselmilch N KON 27 Fe</t>
  </si>
  <si>
    <t>SAH-EIWEIß 27-FETT OGT</t>
  </si>
  <si>
    <t>Kesselmilch N KON Eiwei</t>
  </si>
  <si>
    <t>SAH-MENGE 30-FETT OGT</t>
  </si>
  <si>
    <t>Kesselmilch O KON Menge</t>
  </si>
  <si>
    <t>SAH-FETT 30-FETT OGT</t>
  </si>
  <si>
    <t>Kesselmilch O KON 30 Fe</t>
  </si>
  <si>
    <t>SAH-EIWEIß 30-FETT OGT</t>
  </si>
  <si>
    <t>Kesselmilch O KON Eiwei</t>
  </si>
  <si>
    <t>SAH-MENGE 43-FETT OGT</t>
  </si>
  <si>
    <t>Kesselmilch P KON Menge</t>
  </si>
  <si>
    <t>SAH-FETT 43-FETT OGT</t>
  </si>
  <si>
    <t>Kesselmilch P KON 43 Fe</t>
  </si>
  <si>
    <t>SAH-EIWEIß 43-FETT OGT</t>
  </si>
  <si>
    <t>Kesselmilch P KON Eiwei</t>
  </si>
  <si>
    <t>SAH-MENGE 37-FETT OGT</t>
  </si>
  <si>
    <t>SAH-FETT 37-FETT OGT</t>
  </si>
  <si>
    <t>Kesselmilch L KON 37Fet</t>
  </si>
  <si>
    <t>SAH-EIWEIß 37-FETT OGT</t>
  </si>
  <si>
    <t>REZ MOU-NOIR * WH DE</t>
  </si>
  <si>
    <t>ANS FC-BASIS-26-FETT</t>
  </si>
  <si>
    <t>FM FC-SAH</t>
  </si>
  <si>
    <t>ANS FC-BASIS-26-FETT-LAKTF</t>
  </si>
  <si>
    <t>ANS FC-BASIS-26-FETT-LA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</si>
  <si>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</si>
  <si>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</si>
  <si>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</si>
  <si>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</si>
  <si>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</si>
  <si>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</si>
  <si>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</si>
  <si>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34-TM</t>
  </si>
  <si>
    <t>FM FK-DELHAIZE-KRÄU 34-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</si>
  <si>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</si>
  <si>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</si>
  <si>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</si>
  <si>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</si>
  <si>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</si>
  <si>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</si>
  <si>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</si>
  <si>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</si>
  <si>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</si>
  <si>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</si>
  <si>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</si>
  <si>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</si>
  <si>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</si>
  <si>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</si>
  <si>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</si>
  <si>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</si>
  <si>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</si>
  <si>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</si>
  <si>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</si>
  <si>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</si>
  <si>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</si>
  <si>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</si>
  <si>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</si>
  <si>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</si>
  <si>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</si>
  <si>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</si>
  <si>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</si>
  <si>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</si>
  <si>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</si>
  <si>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</si>
  <si>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</si>
  <si>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26-FETT-LAKTF</t>
  </si>
  <si>
    <t>ANS FC-BASIS 26-FETT-LA</t>
  </si>
  <si>
    <t>ANS FK-PUR-BIL</t>
  </si>
  <si>
    <t>ANS JOGH 0,07-FETT</t>
  </si>
  <si>
    <t>FM FK-GM-38TM</t>
  </si>
  <si>
    <t>ANS PANNA KONV</t>
  </si>
  <si>
    <t>Ansatz Panna Cotta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</si>
  <si>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</si>
  <si>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</si>
  <si>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</si>
  <si>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</si>
  <si>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</si>
  <si>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</si>
  <si>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FM MOZZ</t>
  </si>
  <si>
    <t>Fertigmischung Mozarell</t>
  </si>
  <si>
    <t>FM RICOTTA</t>
  </si>
  <si>
    <t>Fertigmischung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</si>
  <si>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</si>
  <si>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</si>
  <si>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</si>
  <si>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</si>
  <si>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</si>
  <si>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</si>
  <si>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</si>
  <si>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pur</t>
  </si>
  <si>
    <t>B-Ware FM Frischkäse pu</t>
  </si>
  <si>
    <t>FM BioFK-PUR 42-TM</t>
  </si>
  <si>
    <t>ANS BioFK-PUR 42-TM</t>
  </si>
  <si>
    <t>FM VEG-AUFSTRICH NAT</t>
  </si>
  <si>
    <t>FM VEG AUFSTRICH PAP</t>
  </si>
  <si>
    <t>FM VEG AUFSTRICH KRÄU</t>
  </si>
  <si>
    <t>ANS VEG AUFSTRICH</t>
  </si>
  <si>
    <t>VOS-GM ANANAS-AUSSEN 10KG</t>
  </si>
  <si>
    <t>Ananas Vorschmelz Grund</t>
  </si>
  <si>
    <t>TIL BLO-45FIT 3KG</t>
  </si>
  <si>
    <t>Deutscher Tilsiterkaese</t>
  </si>
  <si>
    <t>NKS GOU-45 2,4KG</t>
  </si>
  <si>
    <t>Schmelzkäse Typ Gouda</t>
  </si>
  <si>
    <t>NKS GOU-45-WILD 2,5KG</t>
  </si>
  <si>
    <t>Schmelzkäse Typ Gouda i</t>
  </si>
  <si>
    <t>NKS GOU-45 3,57K</t>
  </si>
  <si>
    <t>BERGK GEW 5KG</t>
  </si>
  <si>
    <t>Bergkäse gewürfelt 5.00</t>
  </si>
  <si>
    <t>BERGK GERIE 5KG</t>
  </si>
  <si>
    <t>Bergkäse gerieben 5000g</t>
  </si>
  <si>
    <t>BERGK GERIE 1KG</t>
  </si>
  <si>
    <t>Bergkäse gerieben 1000g</t>
  </si>
  <si>
    <t>CHED jung 50FIT 20K</t>
  </si>
  <si>
    <t>CHED jung 50FIT 20K zert</t>
  </si>
  <si>
    <t>CHED jung 50FIT 20K nicht zert</t>
  </si>
  <si>
    <t>ROM B-Ware 40-60 15K</t>
  </si>
  <si>
    <t>Romadur 40-60 % Fett i.</t>
  </si>
  <si>
    <t>MOZZ B-Ware 40FIT 15K</t>
  </si>
  <si>
    <t>Mozzarella 40% Fett i.T</t>
  </si>
  <si>
    <t>Edelpilz Paladin 50FIT 2,5</t>
  </si>
  <si>
    <t>Edelpilzkäse Paladin 50</t>
  </si>
  <si>
    <t>STAUBK * * 15K</t>
  </si>
  <si>
    <t>Staubkäse</t>
  </si>
  <si>
    <t>Ziegenkäse ABS-vakuum * 15K</t>
  </si>
  <si>
    <t>Ziegenkäse Abschnitte,</t>
  </si>
  <si>
    <t>CHED 900 68TM 20K</t>
  </si>
  <si>
    <t>Cheddar 900 / TM 68% /</t>
  </si>
  <si>
    <t>Magerquark * * 10K</t>
  </si>
  <si>
    <t>Speisequark Magerstufe</t>
  </si>
  <si>
    <t>Fegusto * 45FIT 3KG</t>
  </si>
  <si>
    <t>Fegusto Weichkäse 45 %</t>
  </si>
  <si>
    <t>FK * 42TM 25K</t>
  </si>
  <si>
    <t>Frischkäse 42 % TM</t>
  </si>
  <si>
    <t>FK * 50TM 25K</t>
  </si>
  <si>
    <t>Frischkäse 50 % TM</t>
  </si>
  <si>
    <t>GOU jung 48FIT 15K</t>
  </si>
  <si>
    <t>Gouda jung ohne Farbe,</t>
  </si>
  <si>
    <t>Edelpilzkäse ABS 50-60 *</t>
  </si>
  <si>
    <t>Edelpilzkäse 50% / 60%</t>
  </si>
  <si>
    <t>MOZZ ABS 20-30 15K</t>
  </si>
  <si>
    <t>Mozzarella 20/30 % Fett</t>
  </si>
  <si>
    <t>Cagliata * 45FIT 15K</t>
  </si>
  <si>
    <t>Cagliata 45% Fett i.Tr.</t>
  </si>
  <si>
    <t>CAM B-Ware * 25K</t>
  </si>
  <si>
    <t>Camembert B-Ware</t>
  </si>
  <si>
    <t>EMM B-Ware 45FIT 75K</t>
  </si>
  <si>
    <t>Emmentaler 45% Fett i.T</t>
  </si>
  <si>
    <t>Creme-Fraiche * 33FET 10K</t>
  </si>
  <si>
    <t>Creme Fraiche 33% Fett</t>
  </si>
  <si>
    <t>Magerjoghurt * 2,5FE 10K</t>
  </si>
  <si>
    <t>Magerjoghurt 2,5% Fett</t>
  </si>
  <si>
    <t>SAH * 32FET 20K</t>
  </si>
  <si>
    <t>Sahne 32% Fett</t>
  </si>
  <si>
    <t>EMM AOC-Randst 45FIT *</t>
  </si>
  <si>
    <t>Emmentaler  AOC 45% Fet</t>
  </si>
  <si>
    <t>CAM B-Ware 50FIT *</t>
  </si>
  <si>
    <t>Camembert  B-Ware,  50</t>
  </si>
  <si>
    <t>CAM B-Ware 55FIT *</t>
  </si>
  <si>
    <t>Camembert  B-Ware,  55</t>
  </si>
  <si>
    <t>Käse ABS-vakuum 20-30</t>
  </si>
  <si>
    <t>Abschnittware/B-Ware</t>
  </si>
  <si>
    <t>EDAM ABS-vakuum 40FIT *</t>
  </si>
  <si>
    <t>EDAM ABS-vakuum 45FIT *</t>
  </si>
  <si>
    <t>GOU ABS-vakuum 45-48 *</t>
  </si>
  <si>
    <t>Abschnittware/ B-Ware</t>
  </si>
  <si>
    <t>CHED-WE ABS-vakuum 50FIT *</t>
  </si>
  <si>
    <t>Cheddar 50% Fett i.Tr.</t>
  </si>
  <si>
    <t>FK * 42TM 20K</t>
  </si>
  <si>
    <t>Bioland-Frischkäse 42 %</t>
  </si>
  <si>
    <t>CHED-WE GEREIFT 50FIT 20K</t>
  </si>
  <si>
    <t>Cheddar matured 20kg Bl</t>
  </si>
  <si>
    <t>GORG B-Ware * *</t>
  </si>
  <si>
    <t>Gorgonzola Dolce DOP</t>
  </si>
  <si>
    <t>GOU B-Ware 48FIT 15K</t>
  </si>
  <si>
    <t>Gouda 48% ohne Farbe,</t>
  </si>
  <si>
    <t>FK LAKF 50FIT 20K</t>
  </si>
  <si>
    <t>Frischkäse 50 % TM lact</t>
  </si>
  <si>
    <t>CHED NZ 64TM 20</t>
  </si>
  <si>
    <t>Cheddar NZ / TM mind. 6</t>
  </si>
  <si>
    <t>Manchego vakuum 50FIT 3KG</t>
  </si>
  <si>
    <t>Manchego 50% Fett i.Tr.</t>
  </si>
  <si>
    <t>Joghurt griech 10FET 1KG</t>
  </si>
  <si>
    <t>Griechischer Joghurt 10</t>
  </si>
  <si>
    <t>Cagliata * 30FIT 15K</t>
  </si>
  <si>
    <t>Cagliata 30% Fett i.Tr.</t>
  </si>
  <si>
    <t>AM-NATUR FKR 45TM 15K</t>
  </si>
  <si>
    <t>Außenmasse Frischkäserö</t>
  </si>
  <si>
    <t>CHED Fass 50FIT 180</t>
  </si>
  <si>
    <t>Cheddar im Fass  50% Fe</t>
  </si>
  <si>
    <t>FK-ZIEGE LAKF 25FET 15K</t>
  </si>
  <si>
    <t>Ziegenfrischkäse 42,5%</t>
  </si>
  <si>
    <t>AM-ANANAS FKR * 15K</t>
  </si>
  <si>
    <t>Außenmasse Ananas Frisc</t>
  </si>
  <si>
    <t>AM-NATUR England 45TM 15K</t>
  </si>
  <si>
    <t>FK * 50TM 20K</t>
  </si>
  <si>
    <t>CHED mittelalt 50FIT 20K</t>
  </si>
  <si>
    <t>Cheddar mittelalt 50% F</t>
  </si>
  <si>
    <t>Sahnecreme * 28FET 100</t>
  </si>
  <si>
    <t>Sahnecreme 28% konv. (f</t>
  </si>
  <si>
    <t>GOU ABS-vakuum 48FIT *</t>
  </si>
  <si>
    <t>Brie B-Ware 50-60</t>
  </si>
  <si>
    <t>Brie 50 % / 60 %</t>
  </si>
  <si>
    <t>HAV-Typ Rollenformat 50FIT *</t>
  </si>
  <si>
    <t>Havarti Typ ca. 50 % Fe</t>
  </si>
  <si>
    <t>MASC UHT * 30K</t>
  </si>
  <si>
    <t>UHT-Mascarpone</t>
  </si>
  <si>
    <t>HALLOU ABS-vakuum 43FIT *</t>
  </si>
  <si>
    <t>MASC FRUCHTK * 10K</t>
  </si>
  <si>
    <t>Mascarpone Spezial (für</t>
  </si>
  <si>
    <t>Bärchenkäse Rework * *</t>
  </si>
  <si>
    <t>Milbona Bärchen-Käse Re</t>
  </si>
  <si>
    <t>MASC BLO 80FIT 2KG</t>
  </si>
  <si>
    <t>Mascarpone-Block 2.000g</t>
  </si>
  <si>
    <t>Bärchenkäse Annato * *</t>
  </si>
  <si>
    <t>HALLOU ABS-vakuum 43FIT 5kg</t>
  </si>
  <si>
    <t>Halloumi Abschnittware</t>
  </si>
  <si>
    <t>Hirtenkäse * 50FIT 140</t>
  </si>
  <si>
    <t>EU Bio Hirtenkäse 50% F</t>
  </si>
  <si>
    <t>Magerkäse * 15%FI 20K</t>
  </si>
  <si>
    <t>Magerkäse - OGT- 15% Fe</t>
  </si>
  <si>
    <t>BERGK * 45FIT 15K</t>
  </si>
  <si>
    <t>GOU * 48FIT 15K</t>
  </si>
  <si>
    <t>EDAM * 40FIT 15K</t>
  </si>
  <si>
    <t>Edamer 40% F.i.Tr. Kauf</t>
  </si>
  <si>
    <t>BUTTERK * 45FIT 15K</t>
  </si>
  <si>
    <t>TIL * 45FIT 15K</t>
  </si>
  <si>
    <t>HAV * 30FIT 14K</t>
  </si>
  <si>
    <t>Havarti Natur 30% F.i.T</t>
  </si>
  <si>
    <t>HAV * 55FIT 14K</t>
  </si>
  <si>
    <t>Havarti Natur 55% F.i.T</t>
  </si>
  <si>
    <t>HAV PIK 55FIT 14K</t>
  </si>
  <si>
    <t>Havarti Pikant 55% Fett</t>
  </si>
  <si>
    <t>HAV DILL 55FIT 14K</t>
  </si>
  <si>
    <t>Havarti Dill 55% Fett i</t>
  </si>
  <si>
    <t>RAHMK * 55FIT 15K</t>
  </si>
  <si>
    <t>Rahmkäse Natur 55% Fett</t>
  </si>
  <si>
    <t>RAHMK PAP 55FIT 15K</t>
  </si>
  <si>
    <t>Rahmkäse Paprika 55% Fe</t>
  </si>
  <si>
    <t>RAHMK BÄRL 55FIT 15K</t>
  </si>
  <si>
    <t>Rahmkäse Bärlauch 55% F</t>
  </si>
  <si>
    <t>RAHMK BRENN 55FIT 15K</t>
  </si>
  <si>
    <t>Rahmkäse Brennnessel 55</t>
  </si>
  <si>
    <t>RAHMK TOM-BAS 50FIT 15K</t>
  </si>
  <si>
    <t>Rahmkäse Tomate-Basilik</t>
  </si>
  <si>
    <t>GOU-MI * 45FIT 15K</t>
  </si>
  <si>
    <t>Gouda mittelalt 45% Fet</t>
  </si>
  <si>
    <t>EDAM * 30FIT 15K</t>
  </si>
  <si>
    <t>Edamer 30% Fett i.Tr.</t>
  </si>
  <si>
    <t>GOU * 30FIT 15K</t>
  </si>
  <si>
    <t>Gouda 30% Fett i.Tr.</t>
  </si>
  <si>
    <t>MAAS * 45FIT 15K</t>
  </si>
  <si>
    <t>Maasdamer 45% Fett i.Tr</t>
  </si>
  <si>
    <t>EMM * 45FIT 15K</t>
  </si>
  <si>
    <t>Emmentaler 45 % Fett i.</t>
  </si>
  <si>
    <t>EDAM * 45FIT 15K</t>
  </si>
  <si>
    <t>Edamer 45% Fett i.Tr.</t>
  </si>
  <si>
    <t>EMM Typ 45FIT 15K</t>
  </si>
  <si>
    <t>Emmentaler Typ 45% F.i.</t>
  </si>
  <si>
    <t>CHED ROT 50FIT 20K</t>
  </si>
  <si>
    <t>Cheddar rot 50%</t>
  </si>
  <si>
    <t>ZIEGENK FOL-GER 50FIT 15K</t>
  </si>
  <si>
    <t>Ziegenschnittkäse 50 %</t>
  </si>
  <si>
    <t>Gouda 48 % F.i.Tr. ALDI</t>
  </si>
  <si>
    <t>EDAM Aldi 40FIT 15K</t>
  </si>
  <si>
    <t>Edamer 40 % F.i.Tr. OHN</t>
  </si>
  <si>
    <t>BUTTERK Aldi 45FIT 15K</t>
  </si>
  <si>
    <t>TIL Aldi 45FIT 15K</t>
  </si>
  <si>
    <t>Tilsiter 45 % F.i.Tr. O</t>
  </si>
  <si>
    <t>GOU-RÄU AMM 48FIT 15K</t>
  </si>
  <si>
    <t>Gouda 48 %  - RÄUCHER -</t>
  </si>
  <si>
    <t>Gouda 48% OHNE FARBE  -</t>
  </si>
  <si>
    <t>GOU-MA-RÄU AMM 45FIT 15K</t>
  </si>
  <si>
    <t>Gouda mittelalt  - RÄUC</t>
  </si>
  <si>
    <t>GOU AMM 48FIT 15K</t>
  </si>
  <si>
    <t>Gouda 48 %  F.i.Tr.</t>
  </si>
  <si>
    <t>EDAM AMM 40FIT 15K</t>
  </si>
  <si>
    <t>Edamer 40 %  F.i.Tr.</t>
  </si>
  <si>
    <t>TIL AMM 45FIT 15K</t>
  </si>
  <si>
    <t>Tilsiter 45 %  F.i.Tr.</t>
  </si>
  <si>
    <t>MAAS AMM 45FIT 15K</t>
  </si>
  <si>
    <t>Maasdamer 45 %  F.i.Tr.</t>
  </si>
  <si>
    <t>BERGLÄ * 45FIT 60K</t>
  </si>
  <si>
    <t>Bergländer 45% F.i.Tr.</t>
  </si>
  <si>
    <t>CARA * 45FIT 60K</t>
  </si>
  <si>
    <t>Caractère 45% F.i.Tr.</t>
  </si>
  <si>
    <t>BUTTERK AMM 45FIT 15K</t>
  </si>
  <si>
    <t>Butterkäse 45%  7 OZ St</t>
  </si>
  <si>
    <t>HAV AMM 45FIT 15K</t>
  </si>
  <si>
    <t>Havarti 45%  7 OZ Stück</t>
  </si>
  <si>
    <t>EMM-BERGB * 45FIT 80K</t>
  </si>
  <si>
    <t>Bergbauern Emmentaler</t>
  </si>
  <si>
    <t>GOU-MI-HO NAT-GER 48FIT 15K</t>
  </si>
  <si>
    <t>Holland Gouda mittelalt</t>
  </si>
  <si>
    <t>GOU-ALT-HO NAT-GER 48FIT 15K</t>
  </si>
  <si>
    <t>Holland Gouda alt natur</t>
  </si>
  <si>
    <t>EMM * 45FIT 80K</t>
  </si>
  <si>
    <t>GOU Sambal 48FIT 15K</t>
  </si>
  <si>
    <t>Gouda Sambal 48 % Fett</t>
  </si>
  <si>
    <t>GOU SCHNITTL 48FIT 15K</t>
  </si>
  <si>
    <t>Gouda Schnittlauch 48 %</t>
  </si>
  <si>
    <t>TIL NAT-GER 45FIT 15K</t>
  </si>
  <si>
    <t>Tilsiter naturgereift,</t>
  </si>
  <si>
    <t>BÄRLK * 45FIT 15K</t>
  </si>
  <si>
    <t>Bärlauchkäse  45% F.i.T</t>
  </si>
  <si>
    <t>Danbo NAT-GER 45FIT 15K</t>
  </si>
  <si>
    <t>Danbo naturgereift  45%</t>
  </si>
  <si>
    <t>Kaiser Max * 55FIT 15K</t>
  </si>
  <si>
    <t>Kaiser Max Typ Bergkäse</t>
  </si>
  <si>
    <t>Abtei * 48FIT 15K</t>
  </si>
  <si>
    <t>Abteikäse 26 % Fett abs</t>
  </si>
  <si>
    <t>GOU Lidl 48FIT 15K</t>
  </si>
  <si>
    <t>Gouda 48 % F.i.Tr. OHNE</t>
  </si>
  <si>
    <t>BUTTERK Lidl 45FIT 15K</t>
  </si>
  <si>
    <t>EMM-ÖST HM 45FIT 80K</t>
  </si>
  <si>
    <t>Österreichischer Emment</t>
  </si>
  <si>
    <t>Old-Swiss * 50FIT 15K</t>
  </si>
  <si>
    <t>Old Swiss</t>
  </si>
  <si>
    <t>BERGK alt-12Monate 45FIT 15K</t>
  </si>
  <si>
    <t>Bergkäse 12 Monate alt</t>
  </si>
  <si>
    <t>Sennkäse * 40FIT 15K</t>
  </si>
  <si>
    <t>Sennkäse</t>
  </si>
  <si>
    <t>RAHMK-TIL * 55FIT 15K</t>
  </si>
  <si>
    <t>Rahmkäse Tilsit 55% Fet</t>
  </si>
  <si>
    <t>MOZZ RÄU-10cm 48FIT 5,4</t>
  </si>
  <si>
    <t>Mozzarella geräuchert</t>
  </si>
  <si>
    <t>Edelpilz danish-BL 50FIT 150</t>
  </si>
  <si>
    <t>Edelpilzkäse 50% Fett i</t>
  </si>
  <si>
    <t>MOZZ 10cm Stangen</t>
  </si>
  <si>
    <t>HALLOU * 43FIT 750</t>
  </si>
  <si>
    <t>Halloumi Cheese</t>
  </si>
  <si>
    <t>Feta griechisch 48FIT 140</t>
  </si>
  <si>
    <t>Original Griechischer F</t>
  </si>
  <si>
    <t>GRILLK * 45FIT 2KG</t>
  </si>
  <si>
    <t>Grillkäse natur 45% Fet</t>
  </si>
  <si>
    <t>HALLOU Sirtakis 43FIT 1KG</t>
  </si>
  <si>
    <t>Halloumi Käse Sirtakis</t>
  </si>
  <si>
    <t>FÖRD * 48FIT 15K</t>
  </si>
  <si>
    <t>Fördekäse 48% F.i.Tr.</t>
  </si>
  <si>
    <t>TIL-HOL * 45FIT 3,6</t>
  </si>
  <si>
    <t>Holsteiner Tilsiter 45</t>
  </si>
  <si>
    <t>HIRTK * 45FIT 140</t>
  </si>
  <si>
    <t>Hirtenkäse 45% Fett i.T</t>
  </si>
  <si>
    <t>EMM * 45FIT 80K Bio</t>
  </si>
  <si>
    <t>EU Bio Emmentaler 45% F</t>
  </si>
  <si>
    <t>EMM HM 45FIT 55K aus Rohmilch</t>
  </si>
  <si>
    <t>BERGK HM 50FIT 55K aus Rohmilc</t>
  </si>
  <si>
    <t>EU Bio Bergkäse mind. 4</t>
  </si>
  <si>
    <t>BIOD-N * 45FIT 65K</t>
  </si>
  <si>
    <t>EU Biodamer Natur</t>
  </si>
  <si>
    <t>BIOD-GE * 45FIT 65K</t>
  </si>
  <si>
    <t>EU Biodamer für Räucher</t>
  </si>
  <si>
    <t>BIOD-RT * 45FIT 15K</t>
  </si>
  <si>
    <t>EU Biodamer mit Rotschm</t>
  </si>
  <si>
    <t>SAMS * 45FIT 8KG</t>
  </si>
  <si>
    <t>Bio Samsoe 45%</t>
  </si>
  <si>
    <t>KLO-BERGK * 45FIT 15K</t>
  </si>
  <si>
    <t>EU Bio Klosterbergkäse</t>
  </si>
  <si>
    <t>GOU NAT-GER 48FIT 15K</t>
  </si>
  <si>
    <t>Bio Gouda 48% naturgere</t>
  </si>
  <si>
    <t>BERGK * 45FIT 15K Bio</t>
  </si>
  <si>
    <t>EU Bio Bergkäse</t>
  </si>
  <si>
    <t>GOU * 48FIT 3KG</t>
  </si>
  <si>
    <t>Bioland Gouda 48% F. i.</t>
  </si>
  <si>
    <t>BAJ * 48FIT 3KG</t>
  </si>
  <si>
    <t>Bioland Bajuval 48% F.</t>
  </si>
  <si>
    <t>BERGK HM 45FIT 50K</t>
  </si>
  <si>
    <t>EU Bio HM Bergkäse 45%</t>
  </si>
  <si>
    <t>EMM HM 45FIT 50K</t>
  </si>
  <si>
    <t>EU Bio HM Emmentaler 45</t>
  </si>
  <si>
    <t>Bio Gouda 48 % F.i.Tr.</t>
  </si>
  <si>
    <t>Bio Butterkäse 45% Fett</t>
  </si>
  <si>
    <t>TIL Lidl 45FIT 15K</t>
  </si>
  <si>
    <t>Bio Tilsiter 45% Fett i</t>
  </si>
  <si>
    <t>LANDK B-KRÄU 50FIT 2,5</t>
  </si>
  <si>
    <t>Auwiesen Landkäse würzi</t>
  </si>
  <si>
    <t>LANDK BUN-PAP 50FIT 2,5</t>
  </si>
  <si>
    <t>Auwiesen Landkäse bunte</t>
  </si>
  <si>
    <t>LANDK BUN-PF 50FIT 2,5</t>
  </si>
  <si>
    <t>BUTTERK * 45FIT VLOG</t>
  </si>
  <si>
    <t>TIL * 45FIT VLOG</t>
  </si>
  <si>
    <t>Gouda 48 % F.i.Tr. - OG</t>
  </si>
  <si>
    <t>EDAM * 40FIT VLOG</t>
  </si>
  <si>
    <t>Edamer 40 % F.i.Tr. - O</t>
  </si>
  <si>
    <t>GOU-MI * 45FIT VLOG</t>
  </si>
  <si>
    <t>Edamer 30% Fett i.Tr. -</t>
  </si>
  <si>
    <t>Gouda 30% Fett i.Tr. -</t>
  </si>
  <si>
    <t>MAAS KSB 45FIT 15K</t>
  </si>
  <si>
    <t>MAAS * 45FIT VLOG</t>
  </si>
  <si>
    <t>EDAM * 45FIT VLOG</t>
  </si>
  <si>
    <t>GOU Aldi 48FIT VLOG</t>
  </si>
  <si>
    <t>Caractère 45% F.i.Tr. -</t>
  </si>
  <si>
    <t>EMM * 45FIT 80K OGT</t>
  </si>
  <si>
    <t>Emmentaler 45% F.i.Tr.</t>
  </si>
  <si>
    <t>GOU Lidl 48FIT VLOG</t>
  </si>
  <si>
    <t>BUTTERK Lidl 45FIT VLOG</t>
  </si>
  <si>
    <t>BERGK * 45FIT 15K OGT</t>
  </si>
  <si>
    <t>BERGK * 45FIT 15K VLOG</t>
  </si>
  <si>
    <t>GOU REW-PEN 48FIT VLOG</t>
  </si>
  <si>
    <t>MAAS REW-PEN 45FIT VLOG</t>
  </si>
  <si>
    <t>Maasdamer 45% F.i.Tr. -</t>
  </si>
  <si>
    <t>GOU 48FIT VLOG</t>
  </si>
  <si>
    <t>ABS RÄU SCHI GESCH</t>
  </si>
  <si>
    <t>ABS räucher Schinken ge</t>
  </si>
  <si>
    <t>Rohstoff Käse</t>
  </si>
  <si>
    <t>Vorlage Rohstoff Käse</t>
  </si>
  <si>
    <t>TIL * 60FIT 3KG</t>
  </si>
  <si>
    <t>MAAS-45 6WOCHEN ALD VLOG</t>
  </si>
  <si>
    <t>MAAS-45 6WOCHEN ALD OGT</t>
  </si>
  <si>
    <t>MAAS-45-BLO 80KG BIO</t>
  </si>
  <si>
    <t>Bio Maasdamer 45%  Fett</t>
  </si>
  <si>
    <t>BUTTERK-45 BIO</t>
  </si>
  <si>
    <t>BIO Butterkäse 45% Fett</t>
  </si>
  <si>
    <t>GOU-48 BLO-BIO 80KG</t>
  </si>
  <si>
    <t>Bio Gouda 48% Fett i. T</t>
  </si>
  <si>
    <t>BUTTERK-45-FIT REW-PEN</t>
  </si>
  <si>
    <t>BUTTERK-45-FIT OGT gemä</t>
  </si>
  <si>
    <t>BUTTERK KP 70G</t>
  </si>
  <si>
    <t>WÜ Mimo-40-KP</t>
  </si>
  <si>
    <t>HAVA-30 KP 40G</t>
  </si>
  <si>
    <t>ÖST-BERGK-45 * 10G</t>
  </si>
  <si>
    <t>ÖST-BERGK-45 * 10G NEU</t>
  </si>
  <si>
    <t>GOUD-48-FIT 190G</t>
  </si>
  <si>
    <t>EMM W-45-LOCH</t>
  </si>
  <si>
    <t>GM SF-ANANAS 10KG JER DE</t>
  </si>
  <si>
    <t>GM SF-ANANAS 10KG JER D</t>
  </si>
  <si>
    <t>GOU Lidl 48FIT</t>
  </si>
  <si>
    <t>Bioland Gouda 48 % F.i.</t>
  </si>
  <si>
    <t>AM-NATUR 15K</t>
  </si>
  <si>
    <t>Außenmasse Natur OGT na</t>
  </si>
  <si>
    <t>AM-ANANAS  15K</t>
  </si>
  <si>
    <t>Außenmasse Ananas OGT n</t>
  </si>
  <si>
    <t>FK 50TM 20K</t>
  </si>
  <si>
    <t>Frischkäse 50% TM 20 K</t>
  </si>
  <si>
    <t>CHED WEIß50FIT 20K</t>
  </si>
  <si>
    <t>Mimolette 40FIT 15K</t>
  </si>
  <si>
    <t>Mimolette 40% F.i.Tr.</t>
  </si>
  <si>
    <t>Abondance 48FIT 10K</t>
  </si>
  <si>
    <t>Abondance 48 % F.i.Tr.</t>
  </si>
  <si>
    <t>Brie-de-Nangis 45FIT 1K</t>
  </si>
  <si>
    <t>Brie de Nangis 45 % F.i</t>
  </si>
  <si>
    <t>Reblochon 45FIT 450G</t>
  </si>
  <si>
    <t>Reblochon 45 % F. i. Tr</t>
  </si>
  <si>
    <t>Feigenkäse 45FIT 2,5K</t>
  </si>
  <si>
    <t>Feigenkäse 45 % F.i.Tr.</t>
  </si>
  <si>
    <t>Merino 50FIT 4,5K</t>
  </si>
  <si>
    <t>Merino 50 % F.i.Tr. (Cy</t>
  </si>
  <si>
    <t>Brandy-Nuss 48FIT 5K</t>
  </si>
  <si>
    <t>Brandy-Nuss 48 % F. i.</t>
  </si>
  <si>
    <t>BluFou 53FIT 2K</t>
  </si>
  <si>
    <t>BluFou 53 % F. i. Tr.</t>
  </si>
  <si>
    <t>Pecorio-Prezioso 54FIT 3,5K</t>
  </si>
  <si>
    <t>Pecorio Prezioso 54 % F</t>
  </si>
  <si>
    <t>Scharfer-Paul 57FIT 6,5K</t>
  </si>
  <si>
    <t>Scharfer Paul 57 % F. i</t>
  </si>
  <si>
    <t>Prinz-von-DK 45FIT 6,8K</t>
  </si>
  <si>
    <t>Prinz von Dänemark 45 %</t>
  </si>
  <si>
    <t>Ole-aus-DK 45FIT 6,5K</t>
  </si>
  <si>
    <t>Ole aus Dänemark 45 % F</t>
  </si>
  <si>
    <t>Los-Cameros 55FIT 6,6K</t>
  </si>
  <si>
    <t>Los Cameros 55 % F. i.</t>
  </si>
  <si>
    <t>Rotweinkäse 50FIT 7K</t>
  </si>
  <si>
    <t>Rotweinkäse 50 % F.i.Tr</t>
  </si>
  <si>
    <t>Heublumenkäse 50FIT 7K</t>
  </si>
  <si>
    <t>Heublumenkäse 50 % F.i.</t>
  </si>
  <si>
    <t>Bauernkäse 50FIT 7K</t>
  </si>
  <si>
    <t>Bauernkäse 50 % F. i. T</t>
  </si>
  <si>
    <t>Roviner 50FIT 7K</t>
  </si>
  <si>
    <t>Roviner 50 % F.i.Tr.</t>
  </si>
  <si>
    <t>Ziegengouda 4-5K</t>
  </si>
  <si>
    <t>St-Galler-Rahmkäse 56FIT 7K</t>
  </si>
  <si>
    <t>St. Galler Rahmkäse 56</t>
  </si>
  <si>
    <t>Med-Kräu-Käse 50FIT 4-5K</t>
  </si>
  <si>
    <t>Backsteiner-Blütkäse 50FIT</t>
  </si>
  <si>
    <t>Tiroler-Adler 45FIT 7K</t>
  </si>
  <si>
    <t>Tiroler Adler 45% F.i.T</t>
  </si>
  <si>
    <t>BUTTERK 45FIT</t>
  </si>
  <si>
    <t>Bioland Butterkäse 45%</t>
  </si>
  <si>
    <t>TIL 45FIT 15K</t>
  </si>
  <si>
    <t>Bioland Tilsiter 45% F.</t>
  </si>
  <si>
    <t>MAAS 45FIT</t>
  </si>
  <si>
    <t>Bioland Maasdamer 45% F</t>
  </si>
  <si>
    <t>GOU pikant48FIT rund</t>
  </si>
  <si>
    <t>Bio Gouda pikant 48% F.</t>
  </si>
  <si>
    <t>KÄ-Bockshornklee 50FIT 4-5K</t>
  </si>
  <si>
    <t>Käse mit Bockshornklee</t>
  </si>
  <si>
    <t>TIL * 45FIT 3KG</t>
  </si>
  <si>
    <t>Unser Blütenkäse</t>
  </si>
  <si>
    <t>Gruyere AOP Reserve</t>
  </si>
  <si>
    <t>Block 9 Monate gereift</t>
  </si>
  <si>
    <t>Appenzeller kräftig würzig</t>
  </si>
  <si>
    <t>Laib 5 Monate gereift</t>
  </si>
  <si>
    <t>Rohmilch, Rundlaib, 6 M</t>
  </si>
  <si>
    <t>Ziegenrolle Soignon</t>
  </si>
  <si>
    <t>Ziegenrolle</t>
  </si>
  <si>
    <t>MAAS 45FIT BIO</t>
  </si>
  <si>
    <t>Bio Maasdamer 45%</t>
  </si>
  <si>
    <t>Edamer 40 FIT HALAL</t>
  </si>
  <si>
    <t>Halal Edamer 40% FiTr</t>
  </si>
  <si>
    <t>Gou 48FIT HALAL</t>
  </si>
  <si>
    <t>Halal Gouda 48% FiTr</t>
  </si>
  <si>
    <t>MAAS 45FIT HALAL</t>
  </si>
  <si>
    <t>Halal Maasdamer 45% F.i</t>
  </si>
  <si>
    <t>EMM 45FIT HALAL</t>
  </si>
  <si>
    <t>Halal Emmentaler 45% Fi</t>
  </si>
  <si>
    <t>CHED weiss 50FIT HALAL</t>
  </si>
  <si>
    <t>Halal Cheddar weiss 50%</t>
  </si>
  <si>
    <t>GOU 50FIT BIO</t>
  </si>
  <si>
    <t>Bio Gouda 50%</t>
  </si>
  <si>
    <t>Hirtenkäse ABS-vak. 47FIT OGT</t>
  </si>
  <si>
    <t>Hirtenkäse Abschnittwar</t>
  </si>
  <si>
    <t>MILBONA Käse-Maus Scheiben</t>
  </si>
  <si>
    <t>150 g Packung (18x150g)</t>
  </si>
  <si>
    <t>Emmentaler 45% Abschnitte</t>
  </si>
  <si>
    <t>20 kg Beutel vakuumiert</t>
  </si>
  <si>
    <t>Ital. Hartkäse gerieben ca. 68</t>
  </si>
  <si>
    <t>2,5 kg-Beutel</t>
  </si>
  <si>
    <t>EU Bio Bergkäse zum Reiben</t>
  </si>
  <si>
    <t>FK 50TM 25K</t>
  </si>
  <si>
    <t>Frischkäse 50% TM OGT n</t>
  </si>
  <si>
    <t>Grünes-Pesto SCHNITTKÄ 4,5KG</t>
  </si>
  <si>
    <t>Grünes Pesto Schnittkäs</t>
  </si>
  <si>
    <t>RingelblumenKÄ 7KG</t>
  </si>
  <si>
    <t>Ringelblumenkäse</t>
  </si>
  <si>
    <t>FeigenKÄ Rohling 4,5KG</t>
  </si>
  <si>
    <t>Rohling Feigenkäse 4,5</t>
  </si>
  <si>
    <t>Cremeux</t>
  </si>
  <si>
    <t>Allgäuer-Adler 7KG</t>
  </si>
  <si>
    <t>El-Rosmarino</t>
  </si>
  <si>
    <t>falsch</t>
  </si>
  <si>
    <t>Heublumenkäse BIOLAND</t>
  </si>
  <si>
    <t>RingelblumenKÄ 7KG Bioland</t>
  </si>
  <si>
    <t>Ringelblumenkäse BIOLAN</t>
  </si>
  <si>
    <t>Auwiesen Landkäse Bergkräuter</t>
  </si>
  <si>
    <t>Auwiesen Landkäse Bergk</t>
  </si>
  <si>
    <t>Auwiesen Landkäse bunter Pfeff</t>
  </si>
  <si>
    <t>Cheddar rot mit Annatto</t>
  </si>
  <si>
    <t>Ceddar rot</t>
  </si>
  <si>
    <t>Gouda 48 %  - RÄUCHER</t>
  </si>
  <si>
    <t>Gruyere AOPReserve ganzer Laib</t>
  </si>
  <si>
    <t>Whiskey &amp; Nut</t>
  </si>
  <si>
    <t>Rouveen</t>
  </si>
  <si>
    <t>Ziegenrolle 1kg</t>
  </si>
  <si>
    <t>Ziegenrolle Bettine 2kg</t>
  </si>
  <si>
    <t>Rotweinkäse OML</t>
  </si>
  <si>
    <t>Rotweinkäse</t>
  </si>
  <si>
    <t>BluFou 55FIT 2K Mikro Lab</t>
  </si>
  <si>
    <t>BluFou 55 % F. i. Tr. m</t>
  </si>
  <si>
    <t>Heublumenkäse Reissler</t>
  </si>
  <si>
    <t>Heublumenkäse ab 09/20</t>
  </si>
  <si>
    <t>gefüllter Brie mit Bärl</t>
  </si>
  <si>
    <t>Kellergeist Imlig</t>
  </si>
  <si>
    <t>Bierkäse</t>
  </si>
  <si>
    <t>Bierkäse Aktion Oktober</t>
  </si>
  <si>
    <t>Pesto orange</t>
  </si>
  <si>
    <t>Pesto orange Rouveen</t>
  </si>
  <si>
    <t>Champignon Torte</t>
  </si>
  <si>
    <t>Rotweinkäse HKL</t>
  </si>
  <si>
    <t>Rotweinkäse RW Schweiz,</t>
  </si>
  <si>
    <t>Bergader Paprika Chilli</t>
  </si>
  <si>
    <t>Waldfee</t>
  </si>
  <si>
    <t>Pilzkörbchen Art.Nr. 34</t>
  </si>
  <si>
    <t>MAAS * 30FIT</t>
  </si>
  <si>
    <t>Maasdamer 30% Fett i.Tr</t>
  </si>
  <si>
    <t>Cheddar rot mit ß-Carotine</t>
  </si>
  <si>
    <t>Cheddar rot mit ß-Carot</t>
  </si>
  <si>
    <t>Alpkäse Rupp</t>
  </si>
  <si>
    <t>Alpkäse Aktion ab Mitte</t>
  </si>
  <si>
    <t>Weichkäse CFR past Art</t>
  </si>
  <si>
    <t>Chili Schnittkäse Rouve</t>
  </si>
  <si>
    <t>EMM HM 45FIT 55K pasteu. Milch</t>
  </si>
  <si>
    <t>BERGK HM 50FIT 55K past. Milch</t>
  </si>
  <si>
    <t>BIO MAAS-45 a. Bio Bergb.Milch</t>
  </si>
  <si>
    <t>BIO Maasdamer 48%  Fett</t>
  </si>
  <si>
    <t>Weichkäse CFR Aktion10</t>
  </si>
  <si>
    <t>Pecorio-Prezioso Lacesa</t>
  </si>
  <si>
    <t>Pecorio Prezioso ab KW</t>
  </si>
  <si>
    <t>Old Amsterdam Westland</t>
  </si>
  <si>
    <t>Jarlsberg Rundlaib</t>
  </si>
  <si>
    <t>Scheibenprojekt März 21</t>
  </si>
  <si>
    <t>Friesblond Block</t>
  </si>
  <si>
    <t>Scheibenprojekt März21</t>
  </si>
  <si>
    <t>Emmentaler Filets</t>
  </si>
  <si>
    <t>Scheibenprojekt März21,</t>
  </si>
  <si>
    <t>Cremiger Tilsiter</t>
  </si>
  <si>
    <t>Pecorino Perfetto</t>
  </si>
  <si>
    <t>Pecorino Perfetto 50 %</t>
  </si>
  <si>
    <t>Provolono Dolce</t>
  </si>
  <si>
    <t>Provolono Dolce 45 % F.</t>
  </si>
  <si>
    <t>Pecorino 5m</t>
  </si>
  <si>
    <t>Pecorio Griffo</t>
  </si>
  <si>
    <t>MOZZ B-Ware 40FIT tier. Lab</t>
  </si>
  <si>
    <t>MOZZ B-Ware 40FIT tier.</t>
  </si>
  <si>
    <t>GOU 48FIT BIO</t>
  </si>
  <si>
    <t>BUTTERK 45FIT BIO</t>
  </si>
  <si>
    <t>Bio Butterkäse 45% F.i.</t>
  </si>
  <si>
    <t>TIL 45FIT 15K BIO</t>
  </si>
  <si>
    <t>Bio Tilsiter 45% F.i.Tr</t>
  </si>
  <si>
    <t>MAAS 48FIT BIO</t>
  </si>
  <si>
    <t>Bio Maasdamer 45% F.i.T</t>
  </si>
  <si>
    <t xml:space="preserve"> Ziegengouda VanBreukel</t>
  </si>
  <si>
    <t>Abschnitte BERGK 45FIT 15K OGT</t>
  </si>
  <si>
    <t>B-Ware / Abschnitte Ber</t>
  </si>
  <si>
    <t>Old Amsterdam - Rundlaib</t>
  </si>
  <si>
    <t>Old Amsterdam Rundlaib</t>
  </si>
  <si>
    <t>GOUDA 48FIT VLOG</t>
  </si>
  <si>
    <t>Gouda 48% Fett i.Tr. OG</t>
  </si>
  <si>
    <t>Kellerkäs "Kellergeist"</t>
  </si>
  <si>
    <t>Nachfolgeartikel Keller</t>
  </si>
  <si>
    <t>Simmenthaler 5-6Mon</t>
  </si>
  <si>
    <t>Rundlaib Schweiz</t>
  </si>
  <si>
    <t>Paprika Chili Brie</t>
  </si>
  <si>
    <t>Guillteau</t>
  </si>
  <si>
    <t>Dorfkäs "Scharfer Paul"</t>
  </si>
  <si>
    <t>Ehemals Scharfer Paul I</t>
  </si>
  <si>
    <t>Chili Käse aus EU Milch</t>
  </si>
  <si>
    <t>Scheiben Projekt Imlig</t>
  </si>
  <si>
    <t>Uriger Bergkäse</t>
  </si>
  <si>
    <t>Scheibenprojekt, Block</t>
  </si>
  <si>
    <t>Grüner Pfeffer Käse</t>
  </si>
  <si>
    <t>Grüner Pfeffer Rundlaib</t>
  </si>
  <si>
    <t>Bauernstolz</t>
  </si>
  <si>
    <t>3Monate gereift, Rundla</t>
  </si>
  <si>
    <t>Rotwild</t>
  </si>
  <si>
    <t>10-20Wochen gereift, Sc</t>
  </si>
  <si>
    <t>Simmentaler 7-8Monate</t>
  </si>
  <si>
    <t>Rundlaib Schweiz 7-8Mon</t>
  </si>
  <si>
    <t>Schärdinger Rahmlaib</t>
  </si>
  <si>
    <t>Rundlaib</t>
  </si>
  <si>
    <t>Trüffelbrie</t>
  </si>
  <si>
    <t>Le Baron</t>
  </si>
  <si>
    <t>Milleret past Brie</t>
  </si>
  <si>
    <t>Le Rose</t>
  </si>
  <si>
    <t>Rundlaib, mind 8Monate</t>
  </si>
  <si>
    <t>Ziegengouda Vandersterr</t>
  </si>
  <si>
    <t>Vorbereitet Rohwaren/Zutaten</t>
  </si>
  <si>
    <t>Vorbereitet Rohwaren/Zu</t>
  </si>
  <si>
    <t>RIE EMM * SAL</t>
  </si>
  <si>
    <t>RIE Emmentaler  für Hüt</t>
  </si>
  <si>
    <t>RIE TIL-60</t>
  </si>
  <si>
    <t>RIE Tisiter 60%</t>
  </si>
  <si>
    <t>RIE TIL-HOL-45</t>
  </si>
  <si>
    <t>RIE Holsteiner Tilsiter</t>
  </si>
  <si>
    <t>RIE BERGK-L18 * SAL</t>
  </si>
  <si>
    <t>RIE Bio Berg LEIB Salzb</t>
  </si>
  <si>
    <t>RIE EMM-L18 * SAL</t>
  </si>
  <si>
    <t>RIE Bio Emmentaler LAIB</t>
  </si>
  <si>
    <t>RIE HAV-NATUR-30-LAIB</t>
  </si>
  <si>
    <t>RIE Havarti Natur 30% L</t>
  </si>
  <si>
    <t>RIE HAV-NATUR-55</t>
  </si>
  <si>
    <t>RIE Havarti Natur 55% L</t>
  </si>
  <si>
    <t>RIE BERGK-O-RINDE</t>
  </si>
  <si>
    <t>RIE Bergkäse ohne Rinde</t>
  </si>
  <si>
    <t>RIE SKZ-GOU-45X90MM * MFL</t>
  </si>
  <si>
    <t>RIE SKZ Gouda 45 x 90mm</t>
  </si>
  <si>
    <t>RIE HAV-DILL-55-LAIB</t>
  </si>
  <si>
    <t>RIE Havarti Dill LAIB 5</t>
  </si>
  <si>
    <t>RIE HAV-PIK-55-LAIB</t>
  </si>
  <si>
    <t>RIE Havarti Pikant LAIB</t>
  </si>
  <si>
    <t>RIE GOU-LAIB-QUADRAT</t>
  </si>
  <si>
    <t>RIE Gouda LAIB Quadrati</t>
  </si>
  <si>
    <t>RIE EDAM-LAIB-QUADRAT</t>
  </si>
  <si>
    <t>RIE Edamer LAIB Quadrat</t>
  </si>
  <si>
    <t>RIE EMM-LAIB-QUADRAT</t>
  </si>
  <si>
    <t>RIE Emmentaler LAIB Qua</t>
  </si>
  <si>
    <t>RIE TIL</t>
  </si>
  <si>
    <t>RIE Tilsiter</t>
  </si>
  <si>
    <t>RIE MAAS-LAIB-QUADRAT</t>
  </si>
  <si>
    <t>RIE Maasdamer LAIB Quad</t>
  </si>
  <si>
    <t>RIE BUTTERK-QUADRAT</t>
  </si>
  <si>
    <t>RIE Butterkäse LAIB Qua</t>
  </si>
  <si>
    <t>RIE MAAS-LAIB-ZUM-RÄUCHERN</t>
  </si>
  <si>
    <t>RIE MAAS-LAIB-ZUM-RÄUCH</t>
  </si>
  <si>
    <t>RIE BIOD-RT-50-L15</t>
  </si>
  <si>
    <t>RIE GOU-BROT 3KG</t>
  </si>
  <si>
    <t>RIE Gouda 3 kg Brote</t>
  </si>
  <si>
    <t>RIE GOU-48-BROT 1,5KG</t>
  </si>
  <si>
    <t>RIE Gouda 48% 1,5 kg Br</t>
  </si>
  <si>
    <t>RIE GOU-MI-45-BT-GRY 1,5KG</t>
  </si>
  <si>
    <t>RIE Mitland Gouda 45% 1</t>
  </si>
  <si>
    <t>RIE ALL-BERGK 2KG</t>
  </si>
  <si>
    <t>RIE Allgäuer Bergkäse f</t>
  </si>
  <si>
    <t>RIE BIOD-RT-50-L18</t>
  </si>
  <si>
    <t>RIE GOU-LAIB-QUADRAT * MOA</t>
  </si>
  <si>
    <t>RIE Gouda Laib MOA guad</t>
  </si>
  <si>
    <t>RIE EDAM-DEL * MOA</t>
  </si>
  <si>
    <t>RIE Edamer Laib MOA qua</t>
  </si>
  <si>
    <t>RIE TIL-LAIB-QUADRAT * MOA</t>
  </si>
  <si>
    <t>RIE Tilsiter Laib MOA q</t>
  </si>
  <si>
    <t>RIE MAAS-DEL * MOA</t>
  </si>
  <si>
    <t>RIE Maasdamer Laib MOA</t>
  </si>
  <si>
    <t>RIE SWISS-BROT 1,5</t>
  </si>
  <si>
    <t>RIE Swiss Cheese 45% 1,</t>
  </si>
  <si>
    <t>RIE KLO-BERGK-L18</t>
  </si>
  <si>
    <t>RIE Bio Klosterbergkäse</t>
  </si>
  <si>
    <t>RIE SAM-L18</t>
  </si>
  <si>
    <t>RIE Bio Samsoe Linie 18</t>
  </si>
  <si>
    <t>RIE GOU-MI-L18</t>
  </si>
  <si>
    <t>RIE BERGK-L15</t>
  </si>
  <si>
    <t>RIE Bio Bergkäse Linie</t>
  </si>
  <si>
    <t>RIE BAJNT-48</t>
  </si>
  <si>
    <t>RIE Bio Bioland Landkäs</t>
  </si>
  <si>
    <t>RIE GOU-48 * BMI</t>
  </si>
  <si>
    <t>RIE BMI Bio Bioland Gou</t>
  </si>
  <si>
    <t>RIE BERGK-L18 * AMK</t>
  </si>
  <si>
    <t>RIE EMM-L18 * AMK</t>
  </si>
  <si>
    <t>RIE Bio Emmentaler Lini</t>
  </si>
  <si>
    <t>RIE BERGL-45-NATUR</t>
  </si>
  <si>
    <t>RIE Bergländer 45% natu</t>
  </si>
  <si>
    <t>RIE CARA-45</t>
  </si>
  <si>
    <t>RIE Caratere 45% OHNE G</t>
  </si>
  <si>
    <t>RIE SKZ-GOU-65X40MM * MFL</t>
  </si>
  <si>
    <t>RIE Gouda SKZ 65 x 40mm</t>
  </si>
  <si>
    <t>RIE GOU-48-90x45MM</t>
  </si>
  <si>
    <t>RIE Gouda 48% 90 x 45 m</t>
  </si>
  <si>
    <t>RIE FÖRD-48-L34</t>
  </si>
  <si>
    <t>RIE Fördekäse 48% für L</t>
  </si>
  <si>
    <t>RIE BERGL-NATUR * NOR</t>
  </si>
  <si>
    <t>RIE Bergländer Natur fü</t>
  </si>
  <si>
    <t>RIE CARA * NOR</t>
  </si>
  <si>
    <t>RIE Caractère für Norma</t>
  </si>
  <si>
    <t>RIE GOU-48</t>
  </si>
  <si>
    <t>RIE GOU-48-FRUCHTK-OGT</t>
  </si>
  <si>
    <t>RIE GOU-48-FRUCKTK 190G</t>
  </si>
  <si>
    <t>RIE BUTTERK-45-OGT</t>
  </si>
  <si>
    <t>RIE MAAS-45-L15</t>
  </si>
  <si>
    <t>RIE MAAS-45-AMK-L15</t>
  </si>
  <si>
    <t>RIE BUTTERK-45-L15</t>
  </si>
  <si>
    <t>RIE BUTTERK-45-AMK-L15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</si>
  <si>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</si>
  <si>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</si>
  <si>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</si>
  <si>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</si>
  <si>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</si>
  <si>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</si>
  <si>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</si>
  <si>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</si>
  <si>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</si>
  <si>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 FC-BASIS-26-FETT</t>
  </si>
  <si>
    <t>ZUT-ANS-FC-BASIS-26-FET</t>
  </si>
  <si>
    <t>ZUT-FM FC SAH</t>
  </si>
  <si>
    <t>ZUT-ANS FC-BASIS-26-FETT-LAKTF</t>
  </si>
  <si>
    <t>ZUT-ANS FC-BASIS-26-FET</t>
  </si>
  <si>
    <t>ZUT-ANS FC-ZAZ</t>
  </si>
  <si>
    <t>ZUT-ANS FK PUR 34-TM</t>
  </si>
  <si>
    <t>RIE EMM-45</t>
  </si>
  <si>
    <t>RIE EMM-45 OGT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</si>
  <si>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</si>
  <si>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</si>
  <si>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</si>
  <si>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</si>
  <si>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</si>
  <si>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</si>
  <si>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</si>
  <si>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 34-TM</t>
  </si>
  <si>
    <t>ZUT-FM FK-DELHAIZE-KRÄU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</si>
  <si>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</si>
  <si>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</si>
  <si>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</si>
  <si>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</si>
  <si>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</si>
  <si>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</si>
  <si>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</si>
  <si>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</si>
  <si>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</si>
  <si>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</si>
  <si>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</si>
  <si>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</si>
  <si>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</si>
  <si>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 34-TM</t>
  </si>
  <si>
    <t>ZUT -ANS FK-DELH-KRÄUT</t>
  </si>
  <si>
    <t>ZUT -ANS FK-PUR-LAKTF 42-TM</t>
  </si>
  <si>
    <t>ZUT -ANS FK-PUR-LAKTF 4</t>
  </si>
  <si>
    <t>ZUT -ANS FK-PUR-LAKTF 50-TM</t>
  </si>
  <si>
    <t>ZUT -ANS FK-PUR-LAKTF 5</t>
  </si>
  <si>
    <t>ZUT -ANS GEWBU-KRÄUBU</t>
  </si>
  <si>
    <t>ZUT -ANS HIMB-ZUB</t>
  </si>
  <si>
    <t>ZUT -ANS HIMB-ZUB-TOPCUP</t>
  </si>
  <si>
    <t>ZUT -ANS HIMB-ZUB-TOPCU</t>
  </si>
  <si>
    <t>ZUT -ANS JOGH 0,3- FETT</t>
  </si>
  <si>
    <t>ZUT -ANS JOGH-LAKTF 3,5-FETT</t>
  </si>
  <si>
    <t>ZUT -ANS JOGH-LAKTF 3,5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</si>
  <si>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</si>
  <si>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</si>
  <si>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</si>
  <si>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</si>
  <si>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</si>
  <si>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</si>
  <si>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</si>
  <si>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</si>
  <si>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</si>
  <si>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</si>
  <si>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</si>
  <si>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</si>
  <si>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</si>
  <si>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</si>
  <si>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</si>
  <si>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</si>
  <si>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</si>
  <si>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</si>
  <si>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</si>
  <si>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</si>
  <si>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</si>
  <si>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</si>
  <si>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</si>
  <si>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</si>
  <si>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</si>
  <si>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</si>
  <si>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</si>
  <si>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</si>
  <si>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</si>
  <si>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</si>
  <si>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</si>
  <si>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</si>
  <si>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</si>
  <si>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</si>
  <si>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</si>
  <si>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</si>
  <si>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</si>
  <si>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45-TM</t>
  </si>
  <si>
    <t>ZUT-FM FK-AM-ANANAS 45-</t>
  </si>
  <si>
    <t>ZUT-FM FK-AM-PUR-ENGL 45-TM</t>
  </si>
  <si>
    <t>ZUT-FM FK-AM-PUR-ENGL 4</t>
  </si>
  <si>
    <t>ZUT-FM FK-ASIA-BLOCK 47-TM</t>
  </si>
  <si>
    <t>ZUT-FM FK-ASIA-BLOCK 47</t>
  </si>
  <si>
    <t>ZUT-FM FK-DELTA 34-TM</t>
  </si>
  <si>
    <t>ZUT-FM FK-HARD-47-TM</t>
  </si>
  <si>
    <t>ZUT-FM FK-M-JBKM 46-TM</t>
  </si>
  <si>
    <t>ZUT-FM FK-PUR-BACKST 46-TM</t>
  </si>
  <si>
    <t>ZUT-FM FK-PUR-BACKST 46</t>
  </si>
  <si>
    <t>ZUT-FM FK-PUR-LAKTFR 42-TM</t>
  </si>
  <si>
    <t>ZUT-FM FK-PUR-LAKTFR 42</t>
  </si>
  <si>
    <t>ZUT-FM FK-PUR-LAKTFR 50-TM</t>
  </si>
  <si>
    <t>ZUT-FM FK-PUR-LAKTFR 50</t>
  </si>
  <si>
    <t>ZUT-FM FK-PUR-ZUB 34-TM</t>
  </si>
  <si>
    <t>ZUT-FM FK-ZUB-DEV 15-TM</t>
  </si>
  <si>
    <t>ZUT-FM FK-ZUBER-MIRO 40-TM</t>
  </si>
  <si>
    <t>ZUT-FM FK-ZUBER-MIRO 40</t>
  </si>
  <si>
    <t>ZUT-FM GEWBUTT-KRÄUBUTT</t>
  </si>
  <si>
    <t>ZUT-FM JOGH 0,3-FETT</t>
  </si>
  <si>
    <t>ZUT-FM JOGH-LAKTF 3,5-FETT</t>
  </si>
  <si>
    <t>ZUT-FM JOGH-LAKTF 3,5-F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</si>
  <si>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</si>
  <si>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</si>
  <si>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</si>
  <si>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</si>
  <si>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</si>
  <si>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</si>
  <si>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</si>
  <si>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</si>
  <si>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</si>
  <si>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</si>
  <si>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</si>
  <si>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</si>
  <si>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</si>
  <si>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</si>
  <si>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</si>
  <si>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</si>
  <si>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DE</t>
  </si>
  <si>
    <t>ZUT-ZUB-CON HIMB * WH D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</si>
  <si>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</si>
  <si>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</si>
  <si>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</si>
  <si>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</si>
  <si>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</si>
  <si>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</si>
  <si>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</si>
  <si>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</si>
  <si>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</si>
  <si>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</si>
  <si>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</si>
  <si>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STAM FK-HARD</t>
  </si>
  <si>
    <t>Stabimix Frischkäse Har</t>
  </si>
  <si>
    <t>VOR LACHS WOLFEN 13MM</t>
  </si>
  <si>
    <t>STAM FK-PUR-BACKST 46-TM</t>
  </si>
  <si>
    <t>STAM FK-PUR-BACKST 46-T</t>
  </si>
  <si>
    <t>FM FK-PUR-BIL</t>
  </si>
  <si>
    <t>ZUT-STAM FK-PUR-BACKS 46-TM</t>
  </si>
  <si>
    <t>ZUT-STAM FK-PUR-BACKS 4</t>
  </si>
  <si>
    <t>ZUT-STAM FK-HARD</t>
  </si>
  <si>
    <t>ZUT-FM FK-PUR 50-TM</t>
  </si>
  <si>
    <t>GM SF-PF 10KG JER DE</t>
  </si>
  <si>
    <t>GM SF-PAP 10KG JER DE</t>
  </si>
  <si>
    <t>GM SF-SCHNITTL 10KG JER DE</t>
  </si>
  <si>
    <t>GM SF-SCHNITTL 10KG JER</t>
  </si>
  <si>
    <t>RIE MAAS-45-LAIB-QUAD</t>
  </si>
  <si>
    <t>RIE BUTTERK-45-3KG-BROT</t>
  </si>
  <si>
    <t>RIE EMM-45-B-WARE 75KG-BLO</t>
  </si>
  <si>
    <t>RIE EMM-45-B-WARE 75KG-</t>
  </si>
  <si>
    <t>RIE EMM-45 85KG BLO</t>
  </si>
  <si>
    <t>RIE GOU-BROT-3KG</t>
  </si>
  <si>
    <t>WALNUSS EINWEICHEN</t>
  </si>
  <si>
    <t>WALNUSS GEWOLFT 13MM</t>
  </si>
  <si>
    <t>PF-KORN-GRÜN GEWOLFT 4MM</t>
  </si>
  <si>
    <t>PF-KORN-GRÜN GEWOLFT 4M</t>
  </si>
  <si>
    <t>PF-KORN-DOSE GRÜN ÖFFNEN</t>
  </si>
  <si>
    <t>PF-KORN-DOSE GRÜN ÖFFNE</t>
  </si>
  <si>
    <t>HASEL-CASHEW-NÜSSE ABWIEGEN</t>
  </si>
  <si>
    <t>Haselnüsse-Cashewkerne</t>
  </si>
  <si>
    <t>TOM-PAP WOLFEN LOCH-10MM</t>
  </si>
  <si>
    <t>TOM-PAP WOLFEN LOCH-10M</t>
  </si>
  <si>
    <t>SCHI SCHNEIDEN 10x10x10</t>
  </si>
  <si>
    <t>SCHACHTELN FALTEN-BEKLEBEN</t>
  </si>
  <si>
    <t>SCHACHTELN FALTEN-BEKLE</t>
  </si>
  <si>
    <t>BLOCK FORMEN AUSLEGEN MIT</t>
  </si>
  <si>
    <t>BLOCK FORMEN AUSLEGEN M</t>
  </si>
  <si>
    <t>RIE BERGL RÄU KL. PLATTE</t>
  </si>
  <si>
    <t>RIE BERGL RÄU KL. PLATT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</si>
  <si>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</si>
  <si>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</si>
  <si>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</si>
  <si>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</si>
  <si>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</si>
  <si>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</si>
  <si>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</si>
  <si>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</si>
  <si>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</si>
  <si>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10MMM</t>
  </si>
  <si>
    <t>JAL-ROT WOLFEN LOCH 10M</t>
  </si>
  <si>
    <t>VOR SKZ BLO 7,4KG</t>
  </si>
  <si>
    <t>VOR SKZ BLO 7,4KG AUSDO</t>
  </si>
  <si>
    <t>RIE SKZ 2,5LB</t>
  </si>
  <si>
    <t>VOR REBLOCH</t>
  </si>
  <si>
    <t>VOR REBLOCHON</t>
  </si>
  <si>
    <t>VOR BRI</t>
  </si>
  <si>
    <t>VOR BRIE DE NANGIS</t>
  </si>
  <si>
    <t>VOR PRINZ-DK</t>
  </si>
  <si>
    <t>VOR PRINZ VON DÄNEMARK</t>
  </si>
  <si>
    <t>VOR SCH-PET</t>
  </si>
  <si>
    <t>VOR SCHARFER PETER</t>
  </si>
  <si>
    <t>VOR PECO</t>
  </si>
  <si>
    <t>VOR PECORINO PRECIOSO</t>
  </si>
  <si>
    <t>VOR TI-AD</t>
  </si>
  <si>
    <t>VOR TIROLER ADLER</t>
  </si>
  <si>
    <t>VOR RAHMK</t>
  </si>
  <si>
    <t>VOR ST GALLER RAHMKÄSE</t>
  </si>
  <si>
    <t>VOR HEUBLUM</t>
  </si>
  <si>
    <t>VOR HEUBLUMENKÄSE</t>
  </si>
  <si>
    <t>VOR KÄSE MIT MED-KRÄU</t>
  </si>
  <si>
    <t>VOR KÄSE MIT MEDI KRÄUT</t>
  </si>
  <si>
    <t>VOR BLUFOU</t>
  </si>
  <si>
    <t>VOR BAUK</t>
  </si>
  <si>
    <t>VOR BAUERNKÄSE</t>
  </si>
  <si>
    <t>VOR ROTWEIN</t>
  </si>
  <si>
    <t>VOR ROTWEINKÄSE</t>
  </si>
  <si>
    <t>VOR ROVIN</t>
  </si>
  <si>
    <t>VOR ROVINER</t>
  </si>
  <si>
    <t>VOR GRUYÉRE</t>
  </si>
  <si>
    <t>VOR GRUYÈRE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</si>
  <si>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</si>
  <si>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</si>
  <si>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</si>
  <si>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</si>
  <si>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</si>
  <si>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</si>
  <si>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</si>
  <si>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 xml:space="preserve"> RIE EMM 45 FIT REIBE</t>
  </si>
  <si>
    <t>RIE EMM 45 FIT REIBE</t>
  </si>
  <si>
    <t>RIE CHEDD WE 3,5KG</t>
  </si>
  <si>
    <t>VOR BIO GROSSK</t>
  </si>
  <si>
    <t>VOR MAAS</t>
  </si>
  <si>
    <t>VOR HALLOUMI</t>
  </si>
  <si>
    <t>VOR HALLOUMI FÜR SPIESS</t>
  </si>
  <si>
    <t>RIE EMM 45 FIT 2,1KG</t>
  </si>
  <si>
    <t>VOR HIRTENKÄSE</t>
  </si>
  <si>
    <t>ROSMARIN ABWIEGEN 140G</t>
  </si>
  <si>
    <t>KRÄUERMIX 170G FÜR PIRI  PIRI</t>
  </si>
  <si>
    <t>KRÄUERMIX 170G FÜR PIRI</t>
  </si>
  <si>
    <t>BIO PAP-CHIL MIX 470G</t>
  </si>
  <si>
    <t>VOR EMM 45 FIT</t>
  </si>
  <si>
    <t>VOR EMM 45 FIT FÜR REIB</t>
  </si>
  <si>
    <t>FORM FRUCHT NUSS AUSLEGEN</t>
  </si>
  <si>
    <t>FORM FRUCHT NUSS AUSLEG</t>
  </si>
  <si>
    <t>ZUB WAL-RUCOLA 1250G</t>
  </si>
  <si>
    <t>ZUB FK-KRÄU 1,0KG</t>
  </si>
  <si>
    <t>ZUB SALA 1KG</t>
  </si>
  <si>
    <t>ZUB KNOB 1,KG</t>
  </si>
  <si>
    <t>ZUB KNOB 1KG</t>
  </si>
  <si>
    <t>SCHI SCHNEIDEN 10x10x10MM</t>
  </si>
  <si>
    <t>SCHI SCHNEIDEN 3x3x3MM</t>
  </si>
  <si>
    <t>PAP-MIX DOSEN ÖFFNEN</t>
  </si>
  <si>
    <t>RW NATUR GESCHÄLT</t>
  </si>
  <si>
    <t>RW NATUR SCHÄLEN REZ JE</t>
  </si>
  <si>
    <t>RW NATUR-USA GESCHÄLT</t>
  </si>
  <si>
    <t>RW NATUR-USA SCHÄLEN</t>
  </si>
  <si>
    <t>RW NATUR-ASDA GESCHÄLT</t>
  </si>
  <si>
    <t>RW NATUR-ASDA SCHÄLEN</t>
  </si>
  <si>
    <t>RW NATUR-STAUB GESCHÄLT</t>
  </si>
  <si>
    <t>RW NATUR-STAUB SCHÄLEN</t>
  </si>
  <si>
    <t>RW SCHI GESCHÄLT</t>
  </si>
  <si>
    <t>RW SCHI SCHÄLEN JERMI</t>
  </si>
  <si>
    <t>RW NATUR-SPICKER GESCHÄLT</t>
  </si>
  <si>
    <t>RW NATUR-SPICKER SCHÄLE</t>
  </si>
  <si>
    <t>RW NATUR-BERGK GESCHÄLT</t>
  </si>
  <si>
    <t>RW NATUR-BERGK SCHÄLEN</t>
  </si>
  <si>
    <t>RW NATUR-GOU-O-SORB GESCHÄLT</t>
  </si>
  <si>
    <t>RW NATUR-GOU-O-SORB SCH</t>
  </si>
  <si>
    <t>RW NATUR-GRS GESCHÄLT</t>
  </si>
  <si>
    <t>RW NATUR-GRS SCHÄLEN</t>
  </si>
  <si>
    <t>RW NATUR-ALD GESCHÄLT</t>
  </si>
  <si>
    <t>RW NATUR-ALD-SCHÄLEN</t>
  </si>
  <si>
    <t>RW NATUR-NAT GESCHÄLT</t>
  </si>
  <si>
    <t>RW NATUR-NAT SCHÄLEN</t>
  </si>
  <si>
    <t>RW NATUR-NAT-EXTRA GESCHÄLT</t>
  </si>
  <si>
    <t>RW NATUR-NAT-EXTRA SCHÄ</t>
  </si>
  <si>
    <t>RW NATUR-BCH-O-SORB GESCHÄLT</t>
  </si>
  <si>
    <t>RW NATUR-BCH-O-SORB SCH</t>
  </si>
  <si>
    <t>RW CHILI-VS GESCHÄLT</t>
  </si>
  <si>
    <t>RW CHILI-VS SCHÄLEN</t>
  </si>
  <si>
    <t>RW CHILI-GRS GESCHÄLT</t>
  </si>
  <si>
    <t>RW CHILI-GRS SCHÄLEN</t>
  </si>
  <si>
    <t>RW CHILI-ALD GESCHÄLT</t>
  </si>
  <si>
    <t>RW CHILI-ALD SCHÄLEN</t>
  </si>
  <si>
    <t>RW JALA-NAT GESCHÄLT</t>
  </si>
  <si>
    <t>RW JALA-NAT SCHÄLEN</t>
  </si>
  <si>
    <t>RW SCHI-VS GESCHÄLT</t>
  </si>
  <si>
    <t>RW SCHI-VS SCHÄLEN</t>
  </si>
  <si>
    <t>RW SCHI-GRS GESCHÄLT</t>
  </si>
  <si>
    <t>RW SCH-GRS SCHÄLEN</t>
  </si>
  <si>
    <t>RW SCHI-ALD GESCHÄLT</t>
  </si>
  <si>
    <t>RW SCHI-ALD SCHÄLEN</t>
  </si>
  <si>
    <t>RW SCHI-NAT GESCHÄLT</t>
  </si>
  <si>
    <t>RW SCHI-NAT SCHÄLEN</t>
  </si>
  <si>
    <t>RW GARTK-GRS GESCHÄLT</t>
  </si>
  <si>
    <t>RW GARTK-GRS SCHÄLEN</t>
  </si>
  <si>
    <t>RW NUSS GESCHÄLT</t>
  </si>
  <si>
    <t>RW NUSS SCHÄLEN</t>
  </si>
  <si>
    <t>TK-GARNELEN SCHNEIDEN</t>
  </si>
  <si>
    <t>VOR ZIEGENROLLE</t>
  </si>
  <si>
    <t>VOR MANCHEGO</t>
  </si>
  <si>
    <t>VOR LACHS SCHNEIDEN 5 GATTER</t>
  </si>
  <si>
    <t>VOR LACHS SCHNEIDEN FÜR</t>
  </si>
  <si>
    <t>VOR LACHS SCHNEIDEN 7,8 MESSER</t>
  </si>
  <si>
    <t>VOR LACHS SCHNEIDEN 7,8</t>
  </si>
  <si>
    <t>VOR WLACHS SCHNEIDEN 10/4 MM</t>
  </si>
  <si>
    <t>VOR WLACHS SCHNEIDEN 10</t>
  </si>
  <si>
    <t>VOR MANDELN RÖSTEN</t>
  </si>
  <si>
    <t>VOR SCHNITTLAUCH SCHNEIDEN</t>
  </si>
  <si>
    <t>VOR SCHNITTLAUCH SCHNEI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</si>
  <si>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</si>
  <si>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</si>
  <si>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</si>
  <si>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</si>
  <si>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</si>
  <si>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</si>
  <si>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</si>
  <si>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</si>
  <si>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</si>
  <si>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</si>
  <si>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</si>
  <si>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</si>
  <si>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</si>
  <si>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</si>
  <si>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</si>
  <si>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</si>
  <si>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</si>
  <si>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</si>
  <si>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NATUR 125G</t>
  </si>
  <si>
    <t>TÖRT SORT 125G</t>
  </si>
  <si>
    <t>RÄU-TORT 1KG SCHNEIDEN</t>
  </si>
  <si>
    <t>PAP-MARK DOSEN ÖFFNEN</t>
  </si>
  <si>
    <t>KIRSCH-PAP DOSEN ÖFFNEN</t>
  </si>
  <si>
    <t>TOM-MARK DOSEN ÖFFNEN</t>
  </si>
  <si>
    <t>KIRSCH-PAP GEWOLFT</t>
  </si>
  <si>
    <t>KIRSCH-PAP GEWOLFT 10mm</t>
  </si>
  <si>
    <t>RIE CHEDD RT 3,5KG</t>
  </si>
  <si>
    <t>RIE MAASDAMER</t>
  </si>
  <si>
    <t>RIE BIO-MAAS</t>
  </si>
  <si>
    <t>RIE BERGL GERÄUCHERT</t>
  </si>
  <si>
    <t>PLATTEN RW 220G</t>
  </si>
  <si>
    <t>PLATTEN FÜR KW 100G</t>
  </si>
  <si>
    <t>PLATTEN  FÜR KW 100G</t>
  </si>
  <si>
    <t>FRUCHTK BLO 150G mit ganzen Fr</t>
  </si>
  <si>
    <t>Fruchtkäseblöcke 150g m</t>
  </si>
  <si>
    <t>WAL BLO 138G</t>
  </si>
  <si>
    <t>RIE GOU FÜR 400G</t>
  </si>
  <si>
    <t>RIE BIO GOUDA FÜR 400G</t>
  </si>
  <si>
    <t>RIE EMM 45 FIT OGT 70KG</t>
  </si>
  <si>
    <t>RIE GOU DEL</t>
  </si>
  <si>
    <t>NK GOU PLATTEN</t>
  </si>
  <si>
    <t>NK GOU PLATTEN für Fruc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</si>
  <si>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</si>
  <si>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</si>
  <si>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</si>
  <si>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</si>
  <si>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</si>
  <si>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</si>
  <si>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</si>
  <si>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</si>
  <si>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</si>
  <si>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</si>
  <si>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</si>
  <si>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</si>
  <si>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</si>
  <si>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</si>
  <si>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</si>
  <si>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</si>
  <si>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</si>
  <si>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</si>
  <si>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</si>
  <si>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</si>
  <si>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</si>
  <si>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VOR BZC SALA SCHNEIDEN 3x3x3mm</t>
  </si>
  <si>
    <t>BZC SALA SCHNEIDEN 3x3x</t>
  </si>
  <si>
    <t>FM MOU OZI</t>
  </si>
  <si>
    <t>Fertigmischung Mousse O</t>
  </si>
  <si>
    <t>ZUT-FM MOU OZI</t>
  </si>
  <si>
    <t>ZUT-ZUB-CON MANGO</t>
  </si>
  <si>
    <t>ZUT-ZUB-CON KARAM * WH DE</t>
  </si>
  <si>
    <t>ZUT-ZUB-CON KARAM * WH</t>
  </si>
  <si>
    <t>FM FKA-ANANAS</t>
  </si>
  <si>
    <t>ZUT-FM FKA-ANANAS</t>
  </si>
  <si>
    <t>ZUT-STAM FM FK-GM-38TM</t>
  </si>
  <si>
    <t>StabiMix für Grundmasse</t>
  </si>
  <si>
    <t>STAM FM FK-GM-38TM</t>
  </si>
  <si>
    <t>ZUT -ANS CRFR</t>
  </si>
  <si>
    <t>RIE SKZ AMM 8OZ</t>
  </si>
  <si>
    <t>RIE SKZ AMM 8OZ FÜR LIN</t>
  </si>
  <si>
    <t>ZUT -ANS PANNA KONV</t>
  </si>
  <si>
    <t>FM PANNA KONV</t>
  </si>
  <si>
    <t>ZUT-FM PANNA KONV</t>
  </si>
  <si>
    <t>VOR CRX</t>
  </si>
  <si>
    <t>VOR CRÉMEUX</t>
  </si>
  <si>
    <t>VOR A-ADLER</t>
  </si>
  <si>
    <t>VOR ALLGÄUER-ADLER</t>
  </si>
  <si>
    <t>VOR EL-ROS</t>
  </si>
  <si>
    <t>VOR EL-ROSMARINO</t>
  </si>
  <si>
    <t>CHED jung 50FIT 20K Merkmale</t>
  </si>
  <si>
    <t>FM MOU HOBLÜ</t>
  </si>
  <si>
    <t>Fertigmischung Holunder</t>
  </si>
  <si>
    <t>TÖRT FÜR NATUR 125G</t>
  </si>
  <si>
    <t>ZUT-FM FK KRÄU-PAP 34-TM</t>
  </si>
  <si>
    <t>ZUT-FM FK KRÄU-PAP 34-T</t>
  </si>
  <si>
    <t>FM FK-CF EIM 5KG</t>
  </si>
  <si>
    <t>ZUT-FM FK-CF EIM 5KG</t>
  </si>
  <si>
    <t>ZUT-FM ZIMTBL.</t>
  </si>
  <si>
    <t>VOR SKZ 8OZ SCHNEIDEN</t>
  </si>
  <si>
    <t>STAM -ANS CRFR-f-FK</t>
  </si>
  <si>
    <t>ZUT -ANS CRFR-f-FK</t>
  </si>
  <si>
    <t>ZUT-FM FK-TOSK 34-TM</t>
  </si>
  <si>
    <t>VOR BERG-KRÄUK L33</t>
  </si>
  <si>
    <t>VOR Bergkräuterkäse Lin</t>
  </si>
  <si>
    <t>RIE CHED-RT L33</t>
  </si>
  <si>
    <t>RIE Cheddar rot Linie 3</t>
  </si>
  <si>
    <t>VOR BUN-PF L33</t>
  </si>
  <si>
    <t>VOR  Bunter Pfeffer Lin</t>
  </si>
  <si>
    <t>FEIGEN WOLFEN 13MM</t>
  </si>
  <si>
    <t>Feigen wolfen 13mm Loch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</si>
  <si>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</si>
  <si>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</si>
  <si>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</si>
  <si>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</si>
  <si>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</si>
  <si>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</si>
  <si>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</t>
  </si>
  <si>
    <t>VOR Whisky-Nuts</t>
  </si>
  <si>
    <t>RIE SKZ FÜR 8OZ</t>
  </si>
  <si>
    <t>FK-CF Rework</t>
  </si>
  <si>
    <t>FM BIMÜ Erdb-Rhab</t>
  </si>
  <si>
    <t>ZUT-FM BIMÜ Erdb-Rhab</t>
  </si>
  <si>
    <t>FM BIMÜ BIMÜ Mand-Spek</t>
  </si>
  <si>
    <t>ZUT-FM BIMÜ BIMÜ Mand-Spek</t>
  </si>
  <si>
    <t>ZUT-FM BIMÜ BIMÜ Mand-S</t>
  </si>
  <si>
    <t>BLOCK FORMEN AUSLEGEN OHNE</t>
  </si>
  <si>
    <t>BLOCK FORMEN AUSLEGEN O</t>
  </si>
  <si>
    <t>ZUB ZWE-ZI</t>
  </si>
  <si>
    <t>ZUT-ZUB ZWE-ZI</t>
  </si>
  <si>
    <t>RIE GOU L22</t>
  </si>
  <si>
    <t>RIE GOU Linie 22</t>
  </si>
  <si>
    <t>RIE EDAM L22</t>
  </si>
  <si>
    <t>RIE EDAM Linie 22</t>
  </si>
  <si>
    <t>RIE HAV PIK L22</t>
  </si>
  <si>
    <t>RIE HAV PIK Linie 22</t>
  </si>
  <si>
    <t>RIE BERGKÄSE L22</t>
  </si>
  <si>
    <t>RIE BERGKÄSE Linie 22</t>
  </si>
  <si>
    <t>FM FK-HARD-47-TM mR</t>
  </si>
  <si>
    <t>FM FK-HARD-47-TM mit Ri</t>
  </si>
  <si>
    <t>STAM FK-HARD mR</t>
  </si>
  <si>
    <t>ZUT-STAM FK-HARD mR</t>
  </si>
  <si>
    <t>ZUT-STAM FK-HARD mit Ri</t>
  </si>
  <si>
    <t>STAM ASIA-BLO 0,1JBKM</t>
  </si>
  <si>
    <t>ZUT-STAM ASIA-BLO 0,1JBKM</t>
  </si>
  <si>
    <t>ZUT-STAM ASIA-BLO 0,1JB</t>
  </si>
  <si>
    <t>FM FK-ASIA-BLOCK 47-TM 0,1 JBK</t>
  </si>
  <si>
    <t>ZUT -ANS FK-PUR KON ASIA</t>
  </si>
  <si>
    <t>ZUT -ANS FK-PUR KON ASI</t>
  </si>
  <si>
    <t>RIE CHED-RT L33 NEUE RW</t>
  </si>
  <si>
    <t>RIE MAAS-30</t>
  </si>
  <si>
    <t>RIE Maasdamer 30% Fett</t>
  </si>
  <si>
    <t>SALZLAKE MOZZ</t>
  </si>
  <si>
    <t>Salzlake für Mozarella</t>
  </si>
  <si>
    <t>ZUB ZITRFRUCHT</t>
  </si>
  <si>
    <t>ZUT -ANS FC-BASIS 25-FETT</t>
  </si>
  <si>
    <t>ZUT -ANS FC-BASIS 25-FE</t>
  </si>
  <si>
    <t>RIE GOU BIOLAND L31</t>
  </si>
  <si>
    <t>RIE GOU BIOLAND L30</t>
  </si>
  <si>
    <t>RIE BUTTERK BIOLAND L31</t>
  </si>
  <si>
    <t>RIE BUTTERK BIOLAND</t>
  </si>
  <si>
    <t>RIE MAAS BIOLAND L31</t>
  </si>
  <si>
    <t>RIE MAAS BIOLAND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</si>
  <si>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</si>
  <si>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</si>
  <si>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</si>
  <si>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</si>
  <si>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</si>
  <si>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</si>
  <si>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</si>
  <si>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CREMIGER-TIL</t>
  </si>
  <si>
    <t>RW GRS-SCHI-NAT GESCHÄLT</t>
  </si>
  <si>
    <t>RW GRS-SCHI-NAT GESCHÄL</t>
  </si>
  <si>
    <t>RW GRS-CHILI-NAT GESCHÄLT</t>
  </si>
  <si>
    <t>RW GRS-CHILI-NAT GESCHÄ</t>
  </si>
  <si>
    <t>FM FKA-KRÄUTER</t>
  </si>
  <si>
    <t>RW RW-CHILI GESCHÄLT</t>
  </si>
  <si>
    <t>RIE BIO-MAAS L31</t>
  </si>
  <si>
    <t>RIE GOU BBOX</t>
  </si>
  <si>
    <t>RIE Gouda BBOX</t>
  </si>
  <si>
    <t>RIE TIL BBOX</t>
  </si>
  <si>
    <t>RIE Tilsiter BBOX</t>
  </si>
  <si>
    <t>FRUCHTK BLO 150G mit geh. Früc</t>
  </si>
  <si>
    <t>FRUCHTK BLO 150G mit ge</t>
  </si>
  <si>
    <t>RIE URIGER-BERGK</t>
  </si>
  <si>
    <t>ZUT-ANS VEG-AUFSTRICH</t>
  </si>
  <si>
    <t>ZUT-FM VEG AUFSTRICH PAP</t>
  </si>
  <si>
    <t>ZUT-FM VEG AUFSTRICH PA</t>
  </si>
  <si>
    <t>ZUT-FM VEG AUFSTRICH KRÄU</t>
  </si>
  <si>
    <t>ZUT-FM VEG AUFSTRICH KR</t>
  </si>
  <si>
    <t>ZUB-CON HIMB * WH DE</t>
  </si>
  <si>
    <t>Bio Himbeer Zubereitung</t>
  </si>
  <si>
    <t>ZUB KAFFEE-AMARETTO</t>
  </si>
  <si>
    <t>Kaffee Amaretto Zuberei</t>
  </si>
  <si>
    <t>ZUB-CON MANGO * WH DE</t>
  </si>
  <si>
    <t>konv. Mango Zubereitung</t>
  </si>
  <si>
    <t>konv. Himbeer Zubereitu</t>
  </si>
  <si>
    <t>Bio Mango Zubereitung i</t>
  </si>
  <si>
    <t>ZUB-CON KARAM * WH DE</t>
  </si>
  <si>
    <t>Bio Karamell Zubereitun</t>
  </si>
  <si>
    <t>TOPI-EIM TOM-BAS 23KG</t>
  </si>
  <si>
    <t>Topping Tomate Basiliku</t>
  </si>
  <si>
    <t>TOM-SOßE ALU-SCHALE 23KG</t>
  </si>
  <si>
    <t>Tomatensoße Aluschale 2</t>
  </si>
  <si>
    <t>TOPI-EIM RATA 23KG</t>
  </si>
  <si>
    <t>Topping Soße Ratatouill</t>
  </si>
  <si>
    <t>TOPI-EIM RATA-SOßE 20KG</t>
  </si>
  <si>
    <t>Topping Gemüse Ratatoui</t>
  </si>
  <si>
    <t>SOS EIM-RATA 23KG</t>
  </si>
  <si>
    <t>Ratatouillesoße Aluscha</t>
  </si>
  <si>
    <t>Bio Knoblauchpulver</t>
  </si>
  <si>
    <t>Bio Knoblauchpulver kbA</t>
  </si>
  <si>
    <t>MAXILACT-LGI-5000</t>
  </si>
  <si>
    <t>MAXILACT LGI 5000</t>
  </si>
  <si>
    <t>Meersalz</t>
  </si>
  <si>
    <t>Meersalz-Speisesalz</t>
  </si>
  <si>
    <t>HANNILASE-XP-200</t>
  </si>
  <si>
    <t>HANNILASE XP 200 \ 20L</t>
  </si>
  <si>
    <t>Bio Knoblauchgranulat</t>
  </si>
  <si>
    <t>Bio Knoblauch-Granulat</t>
  </si>
  <si>
    <t>Rapsöl-raffiniert extrah.</t>
  </si>
  <si>
    <t>Rapsöl raffiniert extra</t>
  </si>
  <si>
    <t>Lauchflocken grün-weiß 10MM</t>
  </si>
  <si>
    <t>Bio Lauchflocken grün/w</t>
  </si>
  <si>
    <t>Rapsöl-raffiniert</t>
  </si>
  <si>
    <t>Bio Rapsöl raffiniert</t>
  </si>
  <si>
    <t>FD-DVS-R-704</t>
  </si>
  <si>
    <t>FD-DVS R-704 \10X 50U</t>
  </si>
  <si>
    <t>F-DVS-XT-313</t>
  </si>
  <si>
    <t>F-DVS XT-313 \ 10X500U</t>
  </si>
  <si>
    <t>F-DVS-YF-L706</t>
  </si>
  <si>
    <t>F-DVS YF-L706 \ 500U</t>
  </si>
  <si>
    <t>FD-DVS-YC-X11</t>
  </si>
  <si>
    <t>FD-DVS YC-X11 \ 30X50U</t>
  </si>
  <si>
    <t>FD-DVS-YC-370</t>
  </si>
  <si>
    <t>FD-DVS YC-370\30X 50U</t>
  </si>
  <si>
    <t>ZUB-KRÄU-KNOB</t>
  </si>
  <si>
    <t>Bio Kräuter - Knoblauch</t>
  </si>
  <si>
    <t>ZUB-Apfel</t>
  </si>
  <si>
    <t>Apfel  Zubereitung</t>
  </si>
  <si>
    <t>ZUB-BROM</t>
  </si>
  <si>
    <t>Brombeer Zubereitung</t>
  </si>
  <si>
    <t>ZUB-Stachelbeere</t>
  </si>
  <si>
    <t>Stachelbeer  Zubereitun</t>
  </si>
  <si>
    <t>Reisstärke Remy ODR 6</t>
  </si>
  <si>
    <t>Bio Reisstärke Remy ODR</t>
  </si>
  <si>
    <t>ConPound-BFK</t>
  </si>
  <si>
    <t>ConPound BFK</t>
  </si>
  <si>
    <t>Natriumkaseinat</t>
  </si>
  <si>
    <t>Zitronensäure E330</t>
  </si>
  <si>
    <t>Tapioka-Stärke Novation-9330</t>
  </si>
  <si>
    <t>Bio-Tapioka-Stärke NOVA</t>
  </si>
  <si>
    <t>Bio Mischung 'Wiesenkräuter'</t>
  </si>
  <si>
    <t>Bio Kräutermischung 'Wi</t>
  </si>
  <si>
    <t>Milchprotein PL-65</t>
  </si>
  <si>
    <t>Bio Milchprotein PL 65</t>
  </si>
  <si>
    <t>PF-SCHW GEM-KERE</t>
  </si>
  <si>
    <t>Pfeffer schwarz gem. sp</t>
  </si>
  <si>
    <t>Muskatnüsse GEM</t>
  </si>
  <si>
    <t>Muskatnüsse gemahlen</t>
  </si>
  <si>
    <t>Pfeffer weiß, gem., keimred.</t>
  </si>
  <si>
    <t>Pfeffer weiß gemahlen,</t>
  </si>
  <si>
    <t>Sellerieknollenpulver</t>
  </si>
  <si>
    <t>ZWIEB-Grieß * 1-2MM</t>
  </si>
  <si>
    <t>Zwiebelgrieß</t>
  </si>
  <si>
    <t>KNOB-GRANUL</t>
  </si>
  <si>
    <t>Knoblauch Granulat</t>
  </si>
  <si>
    <t>TK-ZWIEB-Würfel WEIß 6x6MM</t>
  </si>
  <si>
    <t>Zwiebelwürfel weiß 6x6m</t>
  </si>
  <si>
    <t>TK-SCHNITTL geschnitten</t>
  </si>
  <si>
    <t>Schnittlauch TK</t>
  </si>
  <si>
    <t>TK-PAP-Würfel GELB 10x10</t>
  </si>
  <si>
    <t>Paprika Würfel gelb 10x</t>
  </si>
  <si>
    <t>TK-Birnen</t>
  </si>
  <si>
    <t>Bio Birnen TK</t>
  </si>
  <si>
    <t>TK-Zitronen</t>
  </si>
  <si>
    <t>Bio Zitronen TK</t>
  </si>
  <si>
    <t>TK-Kirschen DE</t>
  </si>
  <si>
    <t>Kirschen aus deutschen</t>
  </si>
  <si>
    <t>TK-HIMB-Pellets</t>
  </si>
  <si>
    <t>Bio Himbeer-Pellets TK</t>
  </si>
  <si>
    <t>Delvo-Fresh-MY-241-DSF</t>
  </si>
  <si>
    <t>Delvo Fresh MY-241 DSF</t>
  </si>
  <si>
    <t>Johannisbrotkernmehl Typ40T</t>
  </si>
  <si>
    <t>konv. Johannisbrotkernm</t>
  </si>
  <si>
    <t>Zimtblüte geschrotet</t>
  </si>
  <si>
    <t>F-DVS-Flora-Danica</t>
  </si>
  <si>
    <t>Flora Danica 10X500U</t>
  </si>
  <si>
    <t>F-DVS-MO-1</t>
  </si>
  <si>
    <t>MO-1 10X500U</t>
  </si>
  <si>
    <t>CHILI GEM</t>
  </si>
  <si>
    <t>Bio Chilli gemahlen</t>
  </si>
  <si>
    <t>ZUB-Alpenchili</t>
  </si>
  <si>
    <t>Bio Alpenchilizubereitu</t>
  </si>
  <si>
    <t>Knospe-Cayenne-PF ROT-GEM</t>
  </si>
  <si>
    <t>Bio Knospe Cayenne Pfef</t>
  </si>
  <si>
    <t>GELITA Instant-Gelatine 25KG</t>
  </si>
  <si>
    <t>GELITA Instant-Speisege</t>
  </si>
  <si>
    <t>MMP</t>
  </si>
  <si>
    <t>Magermilchpulver konv.</t>
  </si>
  <si>
    <t>MMP sprühgetr.</t>
  </si>
  <si>
    <t>Bio Magermilchpulver, s</t>
  </si>
  <si>
    <t>Bio Milchprotein PL-85</t>
  </si>
  <si>
    <t>Bio Milchprotein PL 85</t>
  </si>
  <si>
    <t>Milchprotein-MPC-85</t>
  </si>
  <si>
    <t>Milchprotein MPC 85 kon</t>
  </si>
  <si>
    <t>Bio Agar-Agar</t>
  </si>
  <si>
    <t>Mehl Typ-550-KERE</t>
  </si>
  <si>
    <t>Mehl Typ 550 keimred.</t>
  </si>
  <si>
    <t>Vanillinzucker künstlich</t>
  </si>
  <si>
    <t>Vanillinzucker künstlic</t>
  </si>
  <si>
    <t>Zucker</t>
  </si>
  <si>
    <t>Zucker konv.</t>
  </si>
  <si>
    <t>ConGrano-SSU-100 Maisstärke</t>
  </si>
  <si>
    <t>ConGrano SSU 100 / Modi</t>
  </si>
  <si>
    <t>Reispuder-ML-100</t>
  </si>
  <si>
    <t>Reismehl konv.</t>
  </si>
  <si>
    <t>ConPound-FKJ-100</t>
  </si>
  <si>
    <t>ConPound FKJ 100</t>
  </si>
  <si>
    <t>Ananassaft-KONZ trüb 55-Br</t>
  </si>
  <si>
    <t>Ananassaftkonzentrat 55</t>
  </si>
  <si>
    <t>Weizenmehl-Korn-Pur Typ-550</t>
  </si>
  <si>
    <t>Bio Weizenmehl Typ 550</t>
  </si>
  <si>
    <t>ConGrano WMS-100</t>
  </si>
  <si>
    <t>ConGrano WMS / NKS 100</t>
  </si>
  <si>
    <t>Süßmolkenpulver sprühgetr.</t>
  </si>
  <si>
    <t>Bio Süßmolkenpulver</t>
  </si>
  <si>
    <t>Liebstöckel getr.</t>
  </si>
  <si>
    <t>Bio Liebstöckel getrock</t>
  </si>
  <si>
    <t>TK-Rosmarien</t>
  </si>
  <si>
    <t>Bio Rosmarien TK</t>
  </si>
  <si>
    <t>Petersilie getr.</t>
  </si>
  <si>
    <t>Bio Petersilie getrockn</t>
  </si>
  <si>
    <t>Steinpilz-Compound</t>
  </si>
  <si>
    <t>Bio Steinpilz Compund</t>
  </si>
  <si>
    <t>Estragon</t>
  </si>
  <si>
    <t>Bio Estragon</t>
  </si>
  <si>
    <t>Novation-Indulge-1720</t>
  </si>
  <si>
    <t>Novation Indulge 1720</t>
  </si>
  <si>
    <t>KNOB-Paste</t>
  </si>
  <si>
    <t>Knoblauchpaste</t>
  </si>
  <si>
    <t>Tomaten passiert</t>
  </si>
  <si>
    <t>TK-Tomatenwürfel mariniert</t>
  </si>
  <si>
    <t>Tomatenwürfel TK marini</t>
  </si>
  <si>
    <t>Kaliumsorbat GRANUL</t>
  </si>
  <si>
    <t>Kaliumsorbat Granulat</t>
  </si>
  <si>
    <t>ZWIEB-WEIß gewürfelt 5x5MM</t>
  </si>
  <si>
    <t>Zwiebeln weiß gewürfelt</t>
  </si>
  <si>
    <t>Ratatouille gewürfelt 5x5MM</t>
  </si>
  <si>
    <t>Ratatouille Gemüse 5 mm</t>
  </si>
  <si>
    <t>KRÄU-der-Provence fd</t>
  </si>
  <si>
    <t>Kräuter der Provence, f</t>
  </si>
  <si>
    <t>Tomaten gewürfelt 10x10</t>
  </si>
  <si>
    <t>Tomaten gewürfelt 10 mm</t>
  </si>
  <si>
    <t>Guarkernmehl</t>
  </si>
  <si>
    <t>Pro-GEL-800</t>
  </si>
  <si>
    <t>Pro Gel 800</t>
  </si>
  <si>
    <t>Milchsäure * 80</t>
  </si>
  <si>
    <t>Milchsäure 80 %</t>
  </si>
  <si>
    <t>TOM passiert 10KG JER</t>
  </si>
  <si>
    <t>Tomaten passiert (Prod.</t>
  </si>
  <si>
    <t>eXact-CC1</t>
  </si>
  <si>
    <t>eXact CC1</t>
  </si>
  <si>
    <t>TK-KRÄU-der-Provence</t>
  </si>
  <si>
    <t>Kräuter der Provence TK</t>
  </si>
  <si>
    <t>KaTech-NDG-973.28</t>
  </si>
  <si>
    <t>KaTech NDG 973.28</t>
  </si>
  <si>
    <t>Bio Schnittlauch TK 2-5mm</t>
  </si>
  <si>
    <t>Bio Schnittlauch TK, ge</t>
  </si>
  <si>
    <t>TK-Basilikum geschnit 1-6MM</t>
  </si>
  <si>
    <t>Bio Basilikum TK  1-6mm</t>
  </si>
  <si>
    <t>Bio Pfeffer weiß gemahlen</t>
  </si>
  <si>
    <t>Bio Pfeffer weiß gemahl</t>
  </si>
  <si>
    <t>Bio Sellerieknolle gem.</t>
  </si>
  <si>
    <t>Bio Sellerieknolle gema</t>
  </si>
  <si>
    <t>Lauch-GRANUL GRÜN-WEIß 1-3MM</t>
  </si>
  <si>
    <t>Bio Lauchgranulat grün/</t>
  </si>
  <si>
    <t>Bio Johannisbrotkernmehl 008</t>
  </si>
  <si>
    <t>Bio Johannisbrotkernmeh</t>
  </si>
  <si>
    <t>Bio-Zwiebelgranulat 1-3mm</t>
  </si>
  <si>
    <t>Bio-Zwiebelgranulat 1-3</t>
  </si>
  <si>
    <t>Bioland Rübenzucker weiß</t>
  </si>
  <si>
    <t>Bioland Rübenzucker wei</t>
  </si>
  <si>
    <t>Bio Rohrohrzucker, extra light</t>
  </si>
  <si>
    <t>Bio Rohrohrzucker, extr</t>
  </si>
  <si>
    <t>Bio Meerrettich</t>
  </si>
  <si>
    <t>Bio Paprikazubereitung</t>
  </si>
  <si>
    <t>Bio Maisstärke</t>
  </si>
  <si>
    <t>Branntweinessig</t>
  </si>
  <si>
    <t>Bio Branntweinessig Kan</t>
  </si>
  <si>
    <t>Bio ZB Bärlauch</t>
  </si>
  <si>
    <t>PF-SCHW GEM</t>
  </si>
  <si>
    <t>Bio Pfeffer schwarz gem</t>
  </si>
  <si>
    <t>Bio Muskatnüsse gemahle</t>
  </si>
  <si>
    <t>Bio Bärlauch TK 4 - 8 mm</t>
  </si>
  <si>
    <t>Bio Bärlauch TK geschni</t>
  </si>
  <si>
    <t>Bio Toscana-Zubereitung</t>
  </si>
  <si>
    <t>Bio Kreta-Zubereitung</t>
  </si>
  <si>
    <t>Manchego 50FIT</t>
  </si>
  <si>
    <t>Bio-Manchego, 50% Fett</t>
  </si>
  <si>
    <t>ZWIEB-Würfel rot 10x10</t>
  </si>
  <si>
    <t>Bio Zwiebel Würfel rot</t>
  </si>
  <si>
    <t>Bio-Feta natur, 50% Fett i.Tr.</t>
  </si>
  <si>
    <t>Bio-Feta natur, 50% Fet</t>
  </si>
  <si>
    <t>Bio Gurken Stifte m.Schale 5mm</t>
  </si>
  <si>
    <t>Bio Gurken Stifte m. Sc</t>
  </si>
  <si>
    <t>Bio Tomaten Wüfel 10mm</t>
  </si>
  <si>
    <t>Bio Tomaten Wüfel 10mm,</t>
  </si>
  <si>
    <t>Bio Zitronensaftkonzentrat</t>
  </si>
  <si>
    <t>Bio Zitronensaftkonzent</t>
  </si>
  <si>
    <t>Bio Paprikawürfel rot TK</t>
  </si>
  <si>
    <t>Bio Paprikawürfel rot T</t>
  </si>
  <si>
    <t>Sorbinsäure E-200</t>
  </si>
  <si>
    <t>TK-Dill I.Q.F</t>
  </si>
  <si>
    <t>Bio Dill TK</t>
  </si>
  <si>
    <t>RÄULACHS gewürfelt 4x4MM</t>
  </si>
  <si>
    <t>Bio Räucherlachs 4 x 4</t>
  </si>
  <si>
    <t>Bio-Tomatenmark</t>
  </si>
  <si>
    <t>Rauch-PF</t>
  </si>
  <si>
    <t>Bio-Rauchpfeffer</t>
  </si>
  <si>
    <t>Albschärfe Gewürzmischung</t>
  </si>
  <si>
    <t>Bio Albschärfe Gewürzmi</t>
  </si>
  <si>
    <t>PAP-eingelegt rot</t>
  </si>
  <si>
    <t>Bio eing. Paprika rot</t>
  </si>
  <si>
    <t>Cumin GEM</t>
  </si>
  <si>
    <t>Bio Cumin gemahlen</t>
  </si>
  <si>
    <t>Thymian gerebelt</t>
  </si>
  <si>
    <t>Bio Thymian gerebelt</t>
  </si>
  <si>
    <t>PAP-edelsüß ungarisch</t>
  </si>
  <si>
    <t>Bio Paprika edelsüß ung</t>
  </si>
  <si>
    <t>Trüffel-GRANUL</t>
  </si>
  <si>
    <t>Bio Trüffelgranulat</t>
  </si>
  <si>
    <t>PAP-Würfel gelb 10x10</t>
  </si>
  <si>
    <t>Bio Paprikawürfel gelb,</t>
  </si>
  <si>
    <t>Bio Olivenöl nativ extra</t>
  </si>
  <si>
    <t>Bio Olivenöl nativ extr</t>
  </si>
  <si>
    <t>ANANASwürfel getr. 5x5MM</t>
  </si>
  <si>
    <t>Ananaswürfel 5x5, getro</t>
  </si>
  <si>
    <t>Bio Zwiebelwürfel TK 6 mm</t>
  </si>
  <si>
    <t>Bio Zwiebelwürfel TK 6</t>
  </si>
  <si>
    <t>Gurkenschnitzel * * 10,</t>
  </si>
  <si>
    <t>Bio-Gurkenschnitzel</t>
  </si>
  <si>
    <t>ApfelsaftKONZ</t>
  </si>
  <si>
    <t>Bio Apfelsaftkonzentrat</t>
  </si>
  <si>
    <t>Apfelsaft naturtrüb</t>
  </si>
  <si>
    <t>Apfelsaft Naturtrueb Bi</t>
  </si>
  <si>
    <t>Bio Apfeldicksaft</t>
  </si>
  <si>
    <t>TK-Heidelbeeren</t>
  </si>
  <si>
    <t>Bio Heidelbeeren TK</t>
  </si>
  <si>
    <t>TK-BROM</t>
  </si>
  <si>
    <t>Bio Brombeere TK</t>
  </si>
  <si>
    <t>Bio Himbeergrieß TK</t>
  </si>
  <si>
    <t>Haselnüsse ghackt-gerös 2-4MM</t>
  </si>
  <si>
    <t>Bio Haselnusskerne gerö</t>
  </si>
  <si>
    <t>Haselnüsse GEM-geröst 2MM</t>
  </si>
  <si>
    <t>Bio Haselnüsse 2 mm gem</t>
  </si>
  <si>
    <t>Bio Haselnusskrokant 2-4 mm</t>
  </si>
  <si>
    <t>Bio Haselnusskrokant 2-</t>
  </si>
  <si>
    <t>Roggenflocken</t>
  </si>
  <si>
    <t>Bio Roggenflocken</t>
  </si>
  <si>
    <t>Dinkelflocken</t>
  </si>
  <si>
    <t>Bio Dinkelflocken</t>
  </si>
  <si>
    <t>Haferflocken</t>
  </si>
  <si>
    <t>Bio Haferflocken</t>
  </si>
  <si>
    <t>Weizenflocken</t>
  </si>
  <si>
    <t>Bio Weizenflocken [Alg]</t>
  </si>
  <si>
    <t>Bioland Apfelwürfel m. Schale</t>
  </si>
  <si>
    <t>BIOLAND Apfelwürfel kbA</t>
  </si>
  <si>
    <t>BROM-Saft-KONZ * 65,2-</t>
  </si>
  <si>
    <t>Bio-Brombeersaftkonzent</t>
  </si>
  <si>
    <t>Orangenzellen</t>
  </si>
  <si>
    <t>Bio Orangen</t>
  </si>
  <si>
    <t>Mandarinen im eigenen Saft</t>
  </si>
  <si>
    <t>Bio-Mandarinen im eigen</t>
  </si>
  <si>
    <t>Zimtpulver</t>
  </si>
  <si>
    <t>Bio Zimtpulver</t>
  </si>
  <si>
    <t>Spekulatiusgewürz</t>
  </si>
  <si>
    <t>Bio Spekulatiusgewürz k</t>
  </si>
  <si>
    <t>Erdbeeren</t>
  </si>
  <si>
    <t>Bio Erdbeeren gefroren</t>
  </si>
  <si>
    <t>TK-Zwetschgenwürfel</t>
  </si>
  <si>
    <t>BIO Zwetschgenwürfel TK</t>
  </si>
  <si>
    <t>Mangowürfel</t>
  </si>
  <si>
    <t>Bio Mango Würfel TK</t>
  </si>
  <si>
    <t>ZUB-Zitrone</t>
  </si>
  <si>
    <t>Bio Zitronen-Zubereitun</t>
  </si>
  <si>
    <t>Bio Espresso</t>
  </si>
  <si>
    <t>Bio Dwersteg Eier-Liqueur</t>
  </si>
  <si>
    <t>Bio Dwersteg Eier-Lique</t>
  </si>
  <si>
    <t>Bioland-Biskuit Scheiben, getr</t>
  </si>
  <si>
    <t>Bioland-Biskuit Scheibe</t>
  </si>
  <si>
    <t>Bio ConPro WBM 700</t>
  </si>
  <si>
    <t>ConPro BIO WBM 700</t>
  </si>
  <si>
    <t>Bio Amaretto-Liqueur 20,3%</t>
  </si>
  <si>
    <t>Bio Amaretto-Liqueur 20</t>
  </si>
  <si>
    <t>HIMB-Liqueur * 20,3</t>
  </si>
  <si>
    <t>Bio Himbeer-Liqueur 20,</t>
  </si>
  <si>
    <t>Aprikose-Marille-Liqueuer</t>
  </si>
  <si>
    <t>Bio Aprikosen-/Marillen</t>
  </si>
  <si>
    <t>Aprikosen * 4,25L</t>
  </si>
  <si>
    <t>Bio Aprikosen 4,25 ltr.</t>
  </si>
  <si>
    <t>ZUB-Aprikosen</t>
  </si>
  <si>
    <t>Bio-Aprikosen-Zubereitu</t>
  </si>
  <si>
    <t>ZUB-HIMB</t>
  </si>
  <si>
    <t>Bio Himbeer-Zubereitung</t>
  </si>
  <si>
    <t>Kirsche * 40</t>
  </si>
  <si>
    <t>Bio Kirsche 40 %</t>
  </si>
  <si>
    <t>Orangenliqueur</t>
  </si>
  <si>
    <t>Bio Orangenlikör</t>
  </si>
  <si>
    <t>Zartbitter-Kuvertüre-Drops</t>
  </si>
  <si>
    <t>Bio Zartbitter-Kuvertür</t>
  </si>
  <si>
    <t>SCHOKO-Raspeln weiß</t>
  </si>
  <si>
    <t>Bio Weiße Schokolade Ra</t>
  </si>
  <si>
    <t>Bio Kakaopulver alkal 10-12%</t>
  </si>
  <si>
    <t>Bio Kakaopulver, alkali</t>
  </si>
  <si>
    <t>Bio Vanille-extrait-Bourbon</t>
  </si>
  <si>
    <t>Bio Vanille-extrait-Bou</t>
  </si>
  <si>
    <t>Nougat-dunkel-weich NDW-31</t>
  </si>
  <si>
    <t>Bio Nougat dunkel weich</t>
  </si>
  <si>
    <t>Pudding-Schoko-Nuss Typ-2841</t>
  </si>
  <si>
    <t>Bio Pudding Schoko Nuss</t>
  </si>
  <si>
    <t>SAH-TOPI</t>
  </si>
  <si>
    <t>Bio Sahne Topping</t>
  </si>
  <si>
    <t>ZUB-BIRN</t>
  </si>
  <si>
    <t>Bio Birnen-Zubereitung</t>
  </si>
  <si>
    <t>Bio Brombeere-Zubereitu</t>
  </si>
  <si>
    <t>ZUB-WAL-MARZ</t>
  </si>
  <si>
    <t>Bio Walnuss-Marzipan-Zu</t>
  </si>
  <si>
    <t>ZUB-Blutorangen</t>
  </si>
  <si>
    <t>Bio Blutorangen Zuberei</t>
  </si>
  <si>
    <t>ZUB-Kaffee UHT</t>
  </si>
  <si>
    <t>Bio Fruchtzubereitung K</t>
  </si>
  <si>
    <t>Bio Zartbitterschokolade Chips</t>
  </si>
  <si>
    <t>Bio Zartbitterschokolad</t>
  </si>
  <si>
    <t>Bioland Süßrahmbutter 10KG</t>
  </si>
  <si>
    <t>Bioland Süßrahmbutter 1</t>
  </si>
  <si>
    <t>Bio Knoblauch gehackt</t>
  </si>
  <si>
    <t>Bio Knoblauch gehackt 1</t>
  </si>
  <si>
    <t>ZWIEB-Würfel * 5x5MM</t>
  </si>
  <si>
    <t>Bio Zwiebel Würfel 5mm</t>
  </si>
  <si>
    <t>Bio Petersilie geschnitten 2mm</t>
  </si>
  <si>
    <t>Bio Petersilie geschnit</t>
  </si>
  <si>
    <t>SCHNITTL</t>
  </si>
  <si>
    <t>Bio Schnittlauch geschn</t>
  </si>
  <si>
    <t>Bio Kartoffelstärke</t>
  </si>
  <si>
    <t>Sauerrahmbutter * * 10K</t>
  </si>
  <si>
    <t>Bioland Sauerrahmbutter</t>
  </si>
  <si>
    <t>Kakaopulver-UTZ alkal 10-12</t>
  </si>
  <si>
    <t>ConPound-STW-200</t>
  </si>
  <si>
    <t>Conpound STW 200</t>
  </si>
  <si>
    <t>Bio Petersilie TK, geschnitten</t>
  </si>
  <si>
    <t>Bio Petersilie TK, gesc</t>
  </si>
  <si>
    <t>TK-HIMB ganz</t>
  </si>
  <si>
    <t>TK Bio Himbeeren ganz</t>
  </si>
  <si>
    <t>TK-BROM Wildsammlung</t>
  </si>
  <si>
    <t>TK Bio Brombeeren Wilds</t>
  </si>
  <si>
    <t>TK-BROM Thornfree</t>
  </si>
  <si>
    <t>TK Bio Brombeeren Thorn</t>
  </si>
  <si>
    <t>Pektin nicht-amidiert</t>
  </si>
  <si>
    <t>Pektin nicht amidiert</t>
  </si>
  <si>
    <t>Salz</t>
  </si>
  <si>
    <t>Salz konv.</t>
  </si>
  <si>
    <t>ConPound-DPC-290</t>
  </si>
  <si>
    <t>ConPound BIO DPC 290</t>
  </si>
  <si>
    <t>Müsli-Apfel-Pflaume geröstet</t>
  </si>
  <si>
    <t>Bioland geröstetes Müsl</t>
  </si>
  <si>
    <t>Müsli-Erdbeere-HIMB geröstet</t>
  </si>
  <si>
    <t>Knuspermüsli-Mandel-Nuss</t>
  </si>
  <si>
    <t>Bioland Knuspermüsli Ma</t>
  </si>
  <si>
    <t>Knuspermüsli SCHOKO-Zartbit</t>
  </si>
  <si>
    <t>Bioland Knuspermüsli Za</t>
  </si>
  <si>
    <t>Knuspermüsli Joghurt-Zitrone</t>
  </si>
  <si>
    <t>Bioland Knuspermüsli Jo</t>
  </si>
  <si>
    <t>ConPound-DPA-290</t>
  </si>
  <si>
    <t>ConPound DPA 290</t>
  </si>
  <si>
    <t>TK-HIMB-Pellets Willamette</t>
  </si>
  <si>
    <t>konventionelle Himbeer-</t>
  </si>
  <si>
    <t>ZUB-Erdbeer-HIMB</t>
  </si>
  <si>
    <t>Bio Erdbeere - Himbeere</t>
  </si>
  <si>
    <t>Bio Speisegelatine, gemahlen</t>
  </si>
  <si>
    <t>Bio Speisegelatine, gem</t>
  </si>
  <si>
    <t>TK-ZWIEB-Würfel rot 10x10</t>
  </si>
  <si>
    <t>TK Bio Zwiebel Würfel r</t>
  </si>
  <si>
    <t>Bio TK Himbeerpüree</t>
  </si>
  <si>
    <t>Bio TK Himbeerpüree, 9</t>
  </si>
  <si>
    <t>ConPound-STP-105</t>
  </si>
  <si>
    <t>ConPound BIO STP 105</t>
  </si>
  <si>
    <t>Bio Lauch grün-weiß 1-3mm</t>
  </si>
  <si>
    <t>Bio Lauch grün/weiß kbA</t>
  </si>
  <si>
    <t>ZUB-Birnen</t>
  </si>
  <si>
    <t>Bio Lauchgranul grün-weiß 10mm</t>
  </si>
  <si>
    <t>Bio Lauchgranulat 10 x</t>
  </si>
  <si>
    <t>APF-WÜRFEL Schale-Boskop 10KG</t>
  </si>
  <si>
    <t>Maisstärke</t>
  </si>
  <si>
    <t>Maisstärke konventionel</t>
  </si>
  <si>
    <t>Speisegelatin 260Bloom 140ms</t>
  </si>
  <si>
    <t>GELITA Speisegelatine 2</t>
  </si>
  <si>
    <t>Budal-Milk 705</t>
  </si>
  <si>
    <t>BUDAL MILK 705</t>
  </si>
  <si>
    <t>TK-Mangopüree * * 9KG</t>
  </si>
  <si>
    <t>Mangopüree, TK</t>
  </si>
  <si>
    <t>KARAM-Zucker * * Eim</t>
  </si>
  <si>
    <t>Bio Karamellzucker</t>
  </si>
  <si>
    <t>Bio Tomaten getrocknet 3mm</t>
  </si>
  <si>
    <t>Bio Tomaten getrocknet</t>
  </si>
  <si>
    <t>KARAM-Zuckersirup</t>
  </si>
  <si>
    <t>Bio Karamellzuckersirup</t>
  </si>
  <si>
    <t>Flüssig-Eigelb pasteurisiert</t>
  </si>
  <si>
    <t>Bioland Flüssig-Eigelb</t>
  </si>
  <si>
    <t>Flüssig-Vollei pasteurisiert</t>
  </si>
  <si>
    <t>Bioland Flüssig-Vollei</t>
  </si>
  <si>
    <t>Bioland Radieschen Würfel 5mm</t>
  </si>
  <si>
    <t>Bioland Radieschen Würf</t>
  </si>
  <si>
    <t>Möhrenwürfel * 5x5MM</t>
  </si>
  <si>
    <t>Bioland Möhren Würfel 5</t>
  </si>
  <si>
    <t>Bio Parmigiano Reggiano</t>
  </si>
  <si>
    <t>Bio Mangopüree, TK</t>
  </si>
  <si>
    <t>Bio Mangopüree, TK, 9 k</t>
  </si>
  <si>
    <t>GRILL-PAP GELB 2KG</t>
  </si>
  <si>
    <t>Grillpaprika Gelb 2kg-S</t>
  </si>
  <si>
    <t>Butter mildges 82FET 25K</t>
  </si>
  <si>
    <t>Butter mildgesäuert 82%</t>
  </si>
  <si>
    <t>Butter Süßrahm 82FET 25K</t>
  </si>
  <si>
    <t>Süßrahmbutter 82% Fett</t>
  </si>
  <si>
    <t>Butter Molke 82FET</t>
  </si>
  <si>
    <t>Molkenbutter 82% Fett</t>
  </si>
  <si>
    <t>LACHS-Schwänze KaltGERÄU</t>
  </si>
  <si>
    <t>Lachsschwänze kaltgeräu</t>
  </si>
  <si>
    <t>TK-Garnelen gek-geschält</t>
  </si>
  <si>
    <t>Garnelen-TK, gekocht un</t>
  </si>
  <si>
    <t>TK-WLACHS-ABS KaltGERÄU</t>
  </si>
  <si>
    <t>MSC Wildlachs-Trimmings</t>
  </si>
  <si>
    <t>Pfefferonenringe GRÜN</t>
  </si>
  <si>
    <t>Pfefferonenringe grün g</t>
  </si>
  <si>
    <t>AROMA SCHI</t>
  </si>
  <si>
    <t>Aroma Schinken - 140021</t>
  </si>
  <si>
    <t>AROMA Joghurt</t>
  </si>
  <si>
    <t>Aroma Joghurt - 1100503</t>
  </si>
  <si>
    <t>AROMA RÄULACHS</t>
  </si>
  <si>
    <t>Aroma Räucherlachs</t>
  </si>
  <si>
    <t>AROMA SCHW-PF</t>
  </si>
  <si>
    <t>Aroma Pfeffer schwarz</t>
  </si>
  <si>
    <t>AROMA WAL-Kirsch</t>
  </si>
  <si>
    <t>Aroma Walnuss-Kirsch</t>
  </si>
  <si>
    <t>AROMA Manchego</t>
  </si>
  <si>
    <t>Manchego Flavour</t>
  </si>
  <si>
    <t>AROMA SHRI</t>
  </si>
  <si>
    <t>Aroma Shrimps - 1401102</t>
  </si>
  <si>
    <t>AROMA Champignon</t>
  </si>
  <si>
    <t>Aroma Champignon</t>
  </si>
  <si>
    <t>Extrakt SCHNITTL</t>
  </si>
  <si>
    <t>Schnittlauch Extrakt</t>
  </si>
  <si>
    <t>AROMA Schabziger</t>
  </si>
  <si>
    <t>Aroma Schabziger, Clove</t>
  </si>
  <si>
    <t>PAP-Oleorisin 25TFE</t>
  </si>
  <si>
    <t>Paprika Oleorisin 25 TF</t>
  </si>
  <si>
    <t>CHILI Extrakt</t>
  </si>
  <si>
    <t>Chili-Extrakt</t>
  </si>
  <si>
    <t>Liquid KRÄU</t>
  </si>
  <si>
    <t>Liquid "Kräuter"</t>
  </si>
  <si>
    <t>ZWIEB Paste</t>
  </si>
  <si>
    <t>Zwiebelpaste</t>
  </si>
  <si>
    <t>Champignons geschnitten</t>
  </si>
  <si>
    <t>KRÄU-Mischung JER-getr</t>
  </si>
  <si>
    <t>Kräutermischung Spezial</t>
  </si>
  <si>
    <t>TomatenPAP Streifen * 5KG</t>
  </si>
  <si>
    <t>Tomatenpaprika in Strei</t>
  </si>
  <si>
    <t>PAP-Mix</t>
  </si>
  <si>
    <t>Paprikamix</t>
  </si>
  <si>
    <t>PF-Körner GRÜN</t>
  </si>
  <si>
    <t>Pfefferkörner grün in D</t>
  </si>
  <si>
    <t>ZWIEB-Pulver</t>
  </si>
  <si>
    <t>Zwiebelpulver</t>
  </si>
  <si>
    <t>KNOB-Pulver</t>
  </si>
  <si>
    <t>Knoblauchpulver</t>
  </si>
  <si>
    <t>Pfeffer Schwarz Grieß</t>
  </si>
  <si>
    <t>249971</t>
  </si>
  <si>
    <t>IT-KRÄU-Mischung</t>
  </si>
  <si>
    <t>Italienische Kräuter Mi</t>
  </si>
  <si>
    <t>SCHW-PF GEM-KERE</t>
  </si>
  <si>
    <t>Pfeffer schwarz, gemahl</t>
  </si>
  <si>
    <t>WAL-Bruch EXTRA-LIGHT</t>
  </si>
  <si>
    <t>Walnussbruch extra ligh</t>
  </si>
  <si>
    <t>WAL-Hälften EXT-LIGHT-med</t>
  </si>
  <si>
    <t>Walnuss-Hälften Chile,</t>
  </si>
  <si>
    <t>ZUB-KRÄU FK</t>
  </si>
  <si>
    <t>Kräuterzb. FK - 134239</t>
  </si>
  <si>
    <t>PAP edelsüß</t>
  </si>
  <si>
    <t>Paprika edelsüß</t>
  </si>
  <si>
    <t>DILL FD</t>
  </si>
  <si>
    <t>Dill gefriergetrocknet,</t>
  </si>
  <si>
    <t>KRÄU-Mischung FD-Typ-JER</t>
  </si>
  <si>
    <t>Kräutermischung FD Typ</t>
  </si>
  <si>
    <t>Smokal-Rauchwürzer</t>
  </si>
  <si>
    <t>Smokal Rauchwürzer</t>
  </si>
  <si>
    <t>Tomatenmark 3-fach 36-38</t>
  </si>
  <si>
    <t>Tomatenmark 3-fach 36/3</t>
  </si>
  <si>
    <t>TK-Basilikum</t>
  </si>
  <si>
    <t>Betacarotin BC-020-WSS</t>
  </si>
  <si>
    <t>Knoblauchgranulat</t>
  </si>
  <si>
    <t>Petersilie FD</t>
  </si>
  <si>
    <t>Petersilie fd, Art.Nr.</t>
  </si>
  <si>
    <t>KRÄU-der-Provence FD</t>
  </si>
  <si>
    <t>ANANAS-Cores * 5MM</t>
  </si>
  <si>
    <t>Ananascores 5mm</t>
  </si>
  <si>
    <t>Walnüsse small, handgeknackt</t>
  </si>
  <si>
    <t>Walnuss-Hälften , extra</t>
  </si>
  <si>
    <t>Mandeln * 2-5MM</t>
  </si>
  <si>
    <t>Mandeln, 2 - 5 mm</t>
  </si>
  <si>
    <t>Annato A-320-WS</t>
  </si>
  <si>
    <t>AROMA JAL</t>
  </si>
  <si>
    <t>Jalapeno Flavour</t>
  </si>
  <si>
    <t>BOCKS-Pulver</t>
  </si>
  <si>
    <t>Bockshornklee Pulver</t>
  </si>
  <si>
    <t>BOCKS-Samen</t>
  </si>
  <si>
    <t>Bockshornklee Samen</t>
  </si>
  <si>
    <t>Cranberry gehack-ger 5MM</t>
  </si>
  <si>
    <t>Cranberry gehackt 5mm</t>
  </si>
  <si>
    <t>Haselnüsse gehack-ger 2-4MM</t>
  </si>
  <si>
    <t>Haselnüsse 2-4mm gehack</t>
  </si>
  <si>
    <t>PF-ROT geschrotet</t>
  </si>
  <si>
    <t>Pfeffer rot mittelfein</t>
  </si>
  <si>
    <t>DekorwürzungPAP</t>
  </si>
  <si>
    <t>Dekorwürzung Paprika</t>
  </si>
  <si>
    <t>Cayenne-PF GEM</t>
  </si>
  <si>
    <t>Cayenne-Pfeffer gemahle</t>
  </si>
  <si>
    <t>PAP-Würzung KERE</t>
  </si>
  <si>
    <t>Paprikawürzung, keimred</t>
  </si>
  <si>
    <t>PAP-CHILI-Paste Clean-Lab</t>
  </si>
  <si>
    <t>Paprika Chili, Paste, C</t>
  </si>
  <si>
    <t>Curcuma GEM</t>
  </si>
  <si>
    <t>Curcuma gemahlen</t>
  </si>
  <si>
    <t>Knoblauchpaste 1100021</t>
  </si>
  <si>
    <t>KRÄU-Fee</t>
  </si>
  <si>
    <t>Kräuterfee</t>
  </si>
  <si>
    <t>WM-PF</t>
  </si>
  <si>
    <t>WM Pfeffer 51131807</t>
  </si>
  <si>
    <t>Dekor-PF AW</t>
  </si>
  <si>
    <t>Dekor Pfeffer -Außenwür</t>
  </si>
  <si>
    <t>Dekor-PAP KERE</t>
  </si>
  <si>
    <t>Dekor Paprika keimreduz</t>
  </si>
  <si>
    <t>WM-PAP-CHILI</t>
  </si>
  <si>
    <t>WM Paprika + Chili 5113</t>
  </si>
  <si>
    <t>WM-SCHNITTL</t>
  </si>
  <si>
    <t>WM Schnittlauch 5113190</t>
  </si>
  <si>
    <t>PF-WEIß</t>
  </si>
  <si>
    <t>Pfeffer weiß 00775</t>
  </si>
  <si>
    <t>ANANAS Saftkonzentrat</t>
  </si>
  <si>
    <t>Ananassaftkonzentrat FK</t>
  </si>
  <si>
    <t>AROMA Ziegenkäsee</t>
  </si>
  <si>
    <t>Aroma Ziegenkäseart, GS</t>
  </si>
  <si>
    <t>SCHNITTL-Röllchen FD</t>
  </si>
  <si>
    <t>Schnittlauch Röllchen e</t>
  </si>
  <si>
    <t>Chillies GEM</t>
  </si>
  <si>
    <t>Chillies gemahlen</t>
  </si>
  <si>
    <t>Cashewkerne gehackt</t>
  </si>
  <si>
    <t>Cashewkerne - gehackt ,</t>
  </si>
  <si>
    <t>AROMA Haselnuss</t>
  </si>
  <si>
    <t>Aroma Haselnuss - 12002</t>
  </si>
  <si>
    <t>AROMA WAL</t>
  </si>
  <si>
    <t>Aroma Walnuss - 1109406</t>
  </si>
  <si>
    <t>AROMA BLAUS</t>
  </si>
  <si>
    <t>Aroma Blaukäse, BLG-605</t>
  </si>
  <si>
    <t>SCHNITTLAUCH ganz, frisch</t>
  </si>
  <si>
    <t>Schnittlauch frisch, LO</t>
  </si>
  <si>
    <t>JAL-Ringe ROT</t>
  </si>
  <si>
    <t>Jalapeno-Ringe rot, ges</t>
  </si>
  <si>
    <t>AROMA EMM</t>
  </si>
  <si>
    <t>Aroma Emmentaler, EMG -</t>
  </si>
  <si>
    <t>AROMA GOU</t>
  </si>
  <si>
    <t>Aroma Gouda, GOG -1500</t>
  </si>
  <si>
    <t>AROMA Cheddar</t>
  </si>
  <si>
    <t>Aroma Cheddar, CHG - 50</t>
  </si>
  <si>
    <t>TK-PAP ROT 6x6MM</t>
  </si>
  <si>
    <t>TK Paprika rot, 6 x 6 m</t>
  </si>
  <si>
    <t>TK-PAP Gelb</t>
  </si>
  <si>
    <t>TK Paprika gelb</t>
  </si>
  <si>
    <t>TK-SCHNITTL</t>
  </si>
  <si>
    <t>TK Schnittlauch</t>
  </si>
  <si>
    <t>TK-ZWIEB * 10x10</t>
  </si>
  <si>
    <t>TK Zwiebel 10x10 mm</t>
  </si>
  <si>
    <t>Muskatnuss GEM</t>
  </si>
  <si>
    <t>Muskatnuss gemahlen</t>
  </si>
  <si>
    <t>Oregano gerebelt</t>
  </si>
  <si>
    <t>Oregano 1A gerebelt - 0</t>
  </si>
  <si>
    <t>Speck&amp;RÖSTZW Gew.mischung</t>
  </si>
  <si>
    <t>Speck &amp; Röstzwiebel Gew</t>
  </si>
  <si>
    <t>PAP-ZUB</t>
  </si>
  <si>
    <t>Paprika Zubereitung/Red</t>
  </si>
  <si>
    <t>Pizzagewürz</t>
  </si>
  <si>
    <t>ZUB-Champignon</t>
  </si>
  <si>
    <t>Champignon Zubereitung</t>
  </si>
  <si>
    <t>Porreeflocken</t>
  </si>
  <si>
    <t>Steinpilze geschnitten</t>
  </si>
  <si>
    <t>Pfifferlinge unsortiert</t>
  </si>
  <si>
    <t>RÖSTZW ohne Palmöl</t>
  </si>
  <si>
    <t>Röstzwiebel ohne Palmöl</t>
  </si>
  <si>
    <t>PAP-Paste scharf</t>
  </si>
  <si>
    <t>Paprika Paste scharf</t>
  </si>
  <si>
    <t>KRÄU-KNOB-Marinade</t>
  </si>
  <si>
    <t>Kräuter-Knoblauch Marin</t>
  </si>
  <si>
    <t>Dekor-PF-Mix AW</t>
  </si>
  <si>
    <t>Dekor Pfeffer Mix -Auße</t>
  </si>
  <si>
    <t>Dekor-PAP-Mix AW</t>
  </si>
  <si>
    <t>Dekor Paprika Mix -Auße</t>
  </si>
  <si>
    <t>PAP-Mark 1fach 18-20</t>
  </si>
  <si>
    <t>Paprikamark 1-fach 18/2</t>
  </si>
  <si>
    <t>KirschPAP ROT-Streifen</t>
  </si>
  <si>
    <t>Kirschpaprika Streifen</t>
  </si>
  <si>
    <t>Gew.extrakt-ZWIEB SLR100</t>
  </si>
  <si>
    <t>SLR 100 Gewürzextrakt Z</t>
  </si>
  <si>
    <t>PAP-Extrakt straight</t>
  </si>
  <si>
    <t>Paprika Extrakt straigh</t>
  </si>
  <si>
    <t>Eierknöpfle Frisch</t>
  </si>
  <si>
    <t>Eierknöpfle Frischware</t>
  </si>
  <si>
    <t>Intenso-Pur Ohne-Dextrose</t>
  </si>
  <si>
    <t>Intenso Pur ohne Dextro</t>
  </si>
  <si>
    <t>PF-WEIß GEM-KERE</t>
  </si>
  <si>
    <t>ZUB-Sweet-Thai-Chili</t>
  </si>
  <si>
    <t>Sweet Thai Chili Zubere</t>
  </si>
  <si>
    <t>Liquid RUC</t>
  </si>
  <si>
    <t>Liquid Rucola</t>
  </si>
  <si>
    <t>PAP-Würfel ROT 20x20</t>
  </si>
  <si>
    <t>Paprika rot Würfel 20x2</t>
  </si>
  <si>
    <t>PAP-Würfel Gelb 20x20</t>
  </si>
  <si>
    <t>Paprika gelb Würfel 20x</t>
  </si>
  <si>
    <t>Mandeln, 2-4 mm geh., blanchie</t>
  </si>
  <si>
    <t>10 kg Karton</t>
  </si>
  <si>
    <t>KRÄU-PAP Marinade</t>
  </si>
  <si>
    <t>Kräuter-Paprika Marinad</t>
  </si>
  <si>
    <t>Pfefferminze geschnitten</t>
  </si>
  <si>
    <t>Pfefferminze Feinschnit</t>
  </si>
  <si>
    <t>Natraphase ABAV</t>
  </si>
  <si>
    <t>TOM-BAS Topping</t>
  </si>
  <si>
    <t>TOM-SOS Aluschale</t>
  </si>
  <si>
    <t>Tomatensoße Aluschale (</t>
  </si>
  <si>
    <t>Ratatouille-SOS Topping</t>
  </si>
  <si>
    <t>Ratatouille Gemüse</t>
  </si>
  <si>
    <t>Ratatouille-SOS Aluschale</t>
  </si>
  <si>
    <t>JAL-Ringe GRÜN</t>
  </si>
  <si>
    <t>Jalapeno-Ringe grün, ge</t>
  </si>
  <si>
    <t>Aprikosen getr</t>
  </si>
  <si>
    <t>Aprikosen getrocknet un</t>
  </si>
  <si>
    <t>Datteln entsteint-getr</t>
  </si>
  <si>
    <t>Datteln entsteint, getr</t>
  </si>
  <si>
    <t>Tomaten Würfel 19x19</t>
  </si>
  <si>
    <t>Tomaten-Würfel 19x19x19</t>
  </si>
  <si>
    <t>IT-KRÄU FD</t>
  </si>
  <si>
    <t>Italienische Kräuter FD</t>
  </si>
  <si>
    <t>Basilikum FD</t>
  </si>
  <si>
    <t>SCHNITTL-Röllchen FD-ind</t>
  </si>
  <si>
    <t>Schnittlauch Röllchen i</t>
  </si>
  <si>
    <t>Haselnüsse ganz, geröstet</t>
  </si>
  <si>
    <t>Haselnüsse ganz 11-13mm</t>
  </si>
  <si>
    <t>ZUB-PF Gewürzextrakt</t>
  </si>
  <si>
    <t>Pfeffer-Gewürzextraktzu</t>
  </si>
  <si>
    <t>ANANAS Püree</t>
  </si>
  <si>
    <t>Ananaspüree</t>
  </si>
  <si>
    <t>Petersilie gerebelt</t>
  </si>
  <si>
    <t>Petersilie gerebelt 004</t>
  </si>
  <si>
    <t>LOR-B ganz</t>
  </si>
  <si>
    <t>Lorbeerblätter ganz</t>
  </si>
  <si>
    <t>PIRI ROT-Stiel * 1,8</t>
  </si>
  <si>
    <t>Piri Piri rot mit Stiel</t>
  </si>
  <si>
    <t>Maltodextrin geräuchert</t>
  </si>
  <si>
    <t>Geräuchertes Maltodestr</t>
  </si>
  <si>
    <t>Aroma Räucherlachs - 14</t>
  </si>
  <si>
    <t>AROMA Pilz</t>
  </si>
  <si>
    <t>Aroma Pilz - 1101007104</t>
  </si>
  <si>
    <t>KRÄU Marinade</t>
  </si>
  <si>
    <t>Kräuter Marinade - M243</t>
  </si>
  <si>
    <t>Tomaten getr-Öl * 2,6</t>
  </si>
  <si>
    <t>Sun dried Tomatoes in O</t>
  </si>
  <si>
    <t>Oliven-GRÜN autokl * 2,2</t>
  </si>
  <si>
    <t>Green Olives pitted, au</t>
  </si>
  <si>
    <t>KRÄU-Meersalz Marinade</t>
  </si>
  <si>
    <t>Kräuter-Meersalz-Marina</t>
  </si>
  <si>
    <t>PAP-GELB gegrillt * 1,5</t>
  </si>
  <si>
    <t>Paprika gelb gegrillt,</t>
  </si>
  <si>
    <t>Zitronensaft-KONZ</t>
  </si>
  <si>
    <t>PF-SCHW Mischung</t>
  </si>
  <si>
    <t>Pfeffermischung schwarz</t>
  </si>
  <si>
    <t>CHILI Marinade</t>
  </si>
  <si>
    <t>Chili-Marinade für Gril</t>
  </si>
  <si>
    <t>Oliven-GRÜN * EIM 6,5</t>
  </si>
  <si>
    <t>Green Olives pitted, no</t>
  </si>
  <si>
    <t>EU Bio Zitronensaftkonz</t>
  </si>
  <si>
    <t>Zucchini gegrillt * 1,5</t>
  </si>
  <si>
    <t>EU Bio Zucchini gegrill</t>
  </si>
  <si>
    <t>PAP-ROT gegrillt * 1,5</t>
  </si>
  <si>
    <t>EU Bio Paprika rot gegr</t>
  </si>
  <si>
    <t>EU Bio Paprika gelb geg</t>
  </si>
  <si>
    <t>CHILI geschro-KERE</t>
  </si>
  <si>
    <t>EU Bio Chillies geschro</t>
  </si>
  <si>
    <t>EU Bio Pfeffer weiß gem</t>
  </si>
  <si>
    <t>EU Bio Muskatnüsse gema</t>
  </si>
  <si>
    <t>EU Bio Knoblauchpulver</t>
  </si>
  <si>
    <t>PAP-Streifen ROT</t>
  </si>
  <si>
    <t>EU Bio Paprikastreifen</t>
  </si>
  <si>
    <t>EU Bio Maisstärke</t>
  </si>
  <si>
    <t>Weißwein</t>
  </si>
  <si>
    <t>EU Bio Weißwein</t>
  </si>
  <si>
    <t>EU Bio Zitronensaft</t>
  </si>
  <si>
    <t>Radieschen ohne-GRÜN</t>
  </si>
  <si>
    <t>Bio Radieschen, ohne Gr</t>
  </si>
  <si>
    <t>Kräuterfee - OGT -</t>
  </si>
  <si>
    <t>ZUB-PAP</t>
  </si>
  <si>
    <t>Paprikazubereitung -OGT</t>
  </si>
  <si>
    <t>ConPound QFC-100</t>
  </si>
  <si>
    <t>ConAcid MCD-flüssig</t>
  </si>
  <si>
    <t>ConAcid MCE flüssig</t>
  </si>
  <si>
    <t>ConGrano KWS-100</t>
  </si>
  <si>
    <t>ConGrano KWS 100</t>
  </si>
  <si>
    <t>ConGum JFK-020</t>
  </si>
  <si>
    <t>ConGum JFK 020</t>
  </si>
  <si>
    <t>ConGum G</t>
  </si>
  <si>
    <t>ConPec JSK-051</t>
  </si>
  <si>
    <t>ConPec JSK 051</t>
  </si>
  <si>
    <t>JOHA S-90</t>
  </si>
  <si>
    <t>JOHA S 90</t>
  </si>
  <si>
    <t>JOHA C-neu</t>
  </si>
  <si>
    <t>JOHA C neu</t>
  </si>
  <si>
    <t>JOHA C-spezial</t>
  </si>
  <si>
    <t>JOHA C spezial</t>
  </si>
  <si>
    <t>JOHA T-neu</t>
  </si>
  <si>
    <t>JOHA T neu</t>
  </si>
  <si>
    <t>JOHA HBS</t>
  </si>
  <si>
    <t>JOHA S-4-SS</t>
  </si>
  <si>
    <t>JOHA S 4 SS</t>
  </si>
  <si>
    <t>JOHA S-85</t>
  </si>
  <si>
    <t>JOHA S 85</t>
  </si>
  <si>
    <t>JOHA S-197</t>
  </si>
  <si>
    <t>JOHA S 197</t>
  </si>
  <si>
    <t>JOHA PZ-7</t>
  </si>
  <si>
    <t>JOHA PZ 7</t>
  </si>
  <si>
    <t>JOHA B-50</t>
  </si>
  <si>
    <t>JOHA  B 50</t>
  </si>
  <si>
    <t>Zitronensäure E-330</t>
  </si>
  <si>
    <t>Tri-Natrium-Citrat E-331</t>
  </si>
  <si>
    <t>Tri-Natrium-Citrat E-33</t>
  </si>
  <si>
    <t>Johannisbrotkernmehl E-410</t>
  </si>
  <si>
    <t>Johannisbrotkernmehl E-</t>
  </si>
  <si>
    <t>Self-356 Phosphat-E-452</t>
  </si>
  <si>
    <t>Self 356 Phosphatkomina</t>
  </si>
  <si>
    <t>Zuckerkulör E-150-C</t>
  </si>
  <si>
    <t>Zuckerkulör Farbstoff E</t>
  </si>
  <si>
    <t>Speisesalz</t>
  </si>
  <si>
    <t>Kartoffelstärke</t>
  </si>
  <si>
    <t>Kartoffelstärke, max. 6</t>
  </si>
  <si>
    <t>Methylcellulose MCE-15</t>
  </si>
  <si>
    <t>Methylcellulose MCE 15</t>
  </si>
  <si>
    <t>Milchsäure 80%</t>
  </si>
  <si>
    <t>Milchsäure 80% Lebensmi</t>
  </si>
  <si>
    <t>Sorbinsäure E-200-FCC</t>
  </si>
  <si>
    <t>Sorbinsäure E 200/FCC S</t>
  </si>
  <si>
    <t>Ascorbinsäure E-300</t>
  </si>
  <si>
    <t>Ascorbinsäure kristalli</t>
  </si>
  <si>
    <t>Zucker fein</t>
  </si>
  <si>
    <t>ConPound QFC 100</t>
  </si>
  <si>
    <t>ConPro 775</t>
  </si>
  <si>
    <t>JOHA S-9-D</t>
  </si>
  <si>
    <t>JOHA S 9 D</t>
  </si>
  <si>
    <t>Novation Prima-300</t>
  </si>
  <si>
    <t>Novation Prima 300</t>
  </si>
  <si>
    <t>Bekaplus TS-3</t>
  </si>
  <si>
    <t>Bekaplus TS 3</t>
  </si>
  <si>
    <t>JOHA SDS-2</t>
  </si>
  <si>
    <t>JOHA SDS 2</t>
  </si>
  <si>
    <t>Pro-Gel 800</t>
  </si>
  <si>
    <t>Chlorophyllin</t>
  </si>
  <si>
    <t>Curcumin</t>
  </si>
  <si>
    <t>CheeseMaker BLO</t>
  </si>
  <si>
    <t>CheeseMaker Block</t>
  </si>
  <si>
    <t>JOHA PZ-35</t>
  </si>
  <si>
    <t>JOHA PZ 35</t>
  </si>
  <si>
    <t>JOHA S-230</t>
  </si>
  <si>
    <t>JOHA S 230</t>
  </si>
  <si>
    <t>Gelatine 260-Bloom-140-mesh</t>
  </si>
  <si>
    <t>Gelatine 260 Bloom, 140</t>
  </si>
  <si>
    <t>Bekaplus C-101</t>
  </si>
  <si>
    <t>Bekaplus C 101</t>
  </si>
  <si>
    <t>ConPound FKJ-100</t>
  </si>
  <si>
    <t>Tamora Smoke</t>
  </si>
  <si>
    <t>Taroma Smoke</t>
  </si>
  <si>
    <t>Flojel 60</t>
  </si>
  <si>
    <t>JOHA SK-55</t>
  </si>
  <si>
    <t>JOHA SK 55</t>
  </si>
  <si>
    <t>Tylopur NE-15000</t>
  </si>
  <si>
    <t>Tylopur NE 15000</t>
  </si>
  <si>
    <t>NBC-Yellow C-220-WSS</t>
  </si>
  <si>
    <t>NBC Yellow C 220 WSS</t>
  </si>
  <si>
    <t>JOHA SE</t>
  </si>
  <si>
    <t>JOHA S-9</t>
  </si>
  <si>
    <t>JOHA S 9</t>
  </si>
  <si>
    <t>Hühnereiweißpulver 2</t>
  </si>
  <si>
    <t>Hühnereiweißpulver aus</t>
  </si>
  <si>
    <t>JOHA TS-5</t>
  </si>
  <si>
    <t>JOHA TS 5</t>
  </si>
  <si>
    <t>Rapsöl raff-extrahiert</t>
  </si>
  <si>
    <t>RudinVegaCasing 7501</t>
  </si>
  <si>
    <t>Calcium-Chloride * 94-97</t>
  </si>
  <si>
    <t>Calcium Chloride 94/97%</t>
  </si>
  <si>
    <t>Rapsöl kaltgepresst</t>
  </si>
  <si>
    <t>Rapsöl kaltgepresst Foo</t>
  </si>
  <si>
    <t>EU Bio Kartoffelstärke</t>
  </si>
  <si>
    <t>Bio ConGum G</t>
  </si>
  <si>
    <t>Rosmarin geschnitten</t>
  </si>
  <si>
    <t>EU Bio Rosmarin geschni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</si>
  <si>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</si>
  <si>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</si>
  <si>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</si>
  <si>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</si>
  <si>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</si>
  <si>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</si>
  <si>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KNOB minced</t>
  </si>
  <si>
    <t>EU Bio Knoblauch minced</t>
  </si>
  <si>
    <t>LOR-B</t>
  </si>
  <si>
    <t>EU Bio Lorbeerblätter</t>
  </si>
  <si>
    <t>N-Cremier-Stärke</t>
  </si>
  <si>
    <t>N-Cremier Stärke</t>
  </si>
  <si>
    <t>Benecel K4M</t>
  </si>
  <si>
    <t>Grindstedt PS-217-Emulgator</t>
  </si>
  <si>
    <t>Grindstedt PS 217 Emulg</t>
  </si>
  <si>
    <t>Sonnenblumenöl</t>
  </si>
  <si>
    <t>ARO-Milk-Cultu HY-312-901-5</t>
  </si>
  <si>
    <t>Milk Cultured Flavour H</t>
  </si>
  <si>
    <t>ARO-SCHW-PF YX-799-318-1</t>
  </si>
  <si>
    <t>Black Pepper Flavour YX</t>
  </si>
  <si>
    <t>Spice-Mix 222-PF</t>
  </si>
  <si>
    <t>Spice Mix 222 - Pfeffer</t>
  </si>
  <si>
    <t>ARO-NAT-GARLIC JD-175-420-0</t>
  </si>
  <si>
    <t>Nat Garlic Flavour JD-1</t>
  </si>
  <si>
    <t>Selleriesamen Extrakt</t>
  </si>
  <si>
    <t>Selleriesamen-Extrakt</t>
  </si>
  <si>
    <t>ZWIEB-PUL</t>
  </si>
  <si>
    <t>Knoblauchgranulat 2-3mm</t>
  </si>
  <si>
    <t>Knoblauchgranulat  2-3m</t>
  </si>
  <si>
    <t>Zwiebelgranulat 2-3mm</t>
  </si>
  <si>
    <t>Zwiebelgranulat  2-3mm</t>
  </si>
  <si>
    <t>Chervil Leaves-Kerbel</t>
  </si>
  <si>
    <t>Chervil leaves</t>
  </si>
  <si>
    <t>Chives Leaves-Schnittlauch</t>
  </si>
  <si>
    <t>Chives Leaves</t>
  </si>
  <si>
    <t>Umami Flavour-SP-040-189-3</t>
  </si>
  <si>
    <t>Umami Flavour SP-040-18</t>
  </si>
  <si>
    <t>ARO-Bodygiver OD-329-187-5</t>
  </si>
  <si>
    <t>Bodygiver Aroma OD-329-</t>
  </si>
  <si>
    <t>HVP Replacer</t>
  </si>
  <si>
    <t>ARO-CHAMP SC245323-IFF</t>
  </si>
  <si>
    <t>Champignon Flavor SC245</t>
  </si>
  <si>
    <t>CHAMP-PUL</t>
  </si>
  <si>
    <t>Champignonpulver</t>
  </si>
  <si>
    <t>CHAMP-GRAN</t>
  </si>
  <si>
    <t>Champignongranulat</t>
  </si>
  <si>
    <t>Boletus Luteus Powder</t>
  </si>
  <si>
    <t>Purity 87</t>
  </si>
  <si>
    <t>KONZ WAL 10KG JER JP</t>
  </si>
  <si>
    <t>KONZ LACH 10KG JER DE</t>
  </si>
  <si>
    <t>Konzentrat in Würste 10</t>
  </si>
  <si>
    <t>Walnuss Rucola Zutatenz</t>
  </si>
  <si>
    <t>KONDENSAT</t>
  </si>
  <si>
    <t>Kondensat</t>
  </si>
  <si>
    <t>WASSER</t>
  </si>
  <si>
    <t>CON LIQUID CONCEPT</t>
  </si>
  <si>
    <t>Container liquid concep</t>
  </si>
  <si>
    <t>Nutrilac CH-7761 * 20K</t>
  </si>
  <si>
    <t>Nutrilac CH 7761, Milch</t>
  </si>
  <si>
    <t>SMP sprühgetr * 700</t>
  </si>
  <si>
    <t>Süßmolkenpulver, sprühg</t>
  </si>
  <si>
    <t>Na-Kaseinat sprühgetr * 25K</t>
  </si>
  <si>
    <t>Natrium Kaseinat sprühg</t>
  </si>
  <si>
    <t>Na.Kasein. walz.getr. konvent.</t>
  </si>
  <si>
    <t>Natrium Kaseinat, 20kg,</t>
  </si>
  <si>
    <t>ProGel 800 * 25K</t>
  </si>
  <si>
    <t>MMP sprühgetr * 25K</t>
  </si>
  <si>
    <t>Magermilchpulver, sprüh</t>
  </si>
  <si>
    <t>Nutrilac RM-7020 * 15K</t>
  </si>
  <si>
    <t>Nutrilac RM-7020</t>
  </si>
  <si>
    <t>Nutrilac CH-5260 * 15K</t>
  </si>
  <si>
    <t>Nutrilac CH-5260</t>
  </si>
  <si>
    <t>MPC 85 * 20K</t>
  </si>
  <si>
    <t>Milchproteinkonzentrat</t>
  </si>
  <si>
    <t>Labkasein * * 25K</t>
  </si>
  <si>
    <t>Labkasein</t>
  </si>
  <si>
    <t>Sahnepulver 42% Fett, 25 kg</t>
  </si>
  <si>
    <t>MPC 80 * 25K</t>
  </si>
  <si>
    <t>Molkenproteinkonzentrat</t>
  </si>
  <si>
    <t>SMP sprühgetr * 25K</t>
  </si>
  <si>
    <t>Na-Kaseinat-EM7 * * 25K</t>
  </si>
  <si>
    <t>Natrium Kaseinat, walze</t>
  </si>
  <si>
    <t>Na-Kaseinat walzengetr * 25K</t>
  </si>
  <si>
    <t>VMP-Ziege * * 25K</t>
  </si>
  <si>
    <t>EU Bio Ziegenvollmilchp</t>
  </si>
  <si>
    <t>MPC 85 * 25K</t>
  </si>
  <si>
    <t>EU Bio Milchproteinkonz</t>
  </si>
  <si>
    <t>Na-Kasein. walz.getr., OGT</t>
  </si>
  <si>
    <t>Natrium Kaseinat, 20 kg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</si>
  <si>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</si>
  <si>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</si>
  <si>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</si>
  <si>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</si>
  <si>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</si>
  <si>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</si>
  <si>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</si>
  <si>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</si>
  <si>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</si>
  <si>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</si>
  <si>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</si>
  <si>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</si>
  <si>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</si>
  <si>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BIO TK LEMON-CELLS 190KG</t>
  </si>
  <si>
    <t>BIO TK LEMON-CELLS 190K</t>
  </si>
  <si>
    <t>BREADSTICKS 5OIL 5KG</t>
  </si>
  <si>
    <t>ZUB-CON ORANGEN-ZIMT</t>
  </si>
  <si>
    <t>Weißbier naturtr 20K</t>
  </si>
  <si>
    <t>Bio Weißbier naturtrüb</t>
  </si>
  <si>
    <t>APF-Saft naurtr 5K</t>
  </si>
  <si>
    <t>Bio Apfelsaft naturtrüb</t>
  </si>
  <si>
    <t>CHILI-Extrakt 9kg</t>
  </si>
  <si>
    <t>Chili-Extrakt OGT nach</t>
  </si>
  <si>
    <t>ORGA-Yuzu-Juice 100ML</t>
  </si>
  <si>
    <t>Organic Yuzu Juice</t>
  </si>
  <si>
    <t>Tomatenmark 36/38%</t>
  </si>
  <si>
    <t>Weißwein 1000L</t>
  </si>
  <si>
    <t>Tomaten-PAP-Streifen 5,6 KG</t>
  </si>
  <si>
    <t>Tomatenpaprika-Streifen</t>
  </si>
  <si>
    <t>ZIT-Saft 10L</t>
  </si>
  <si>
    <t>Zitronensaft pasteurisi</t>
  </si>
  <si>
    <t>Zitronensaft-KONZ 20KG</t>
  </si>
  <si>
    <t>Zitronensaftkonzentrat</t>
  </si>
  <si>
    <t>Agar Agar 700 25K</t>
  </si>
  <si>
    <t>Agar Agar 700</t>
  </si>
  <si>
    <t>WPC-80 25K</t>
  </si>
  <si>
    <t>WPC 80 - OGT gemäß VLOG</t>
  </si>
  <si>
    <t>TK-APF-Würfel 10x10mm 6K</t>
  </si>
  <si>
    <t>TK BIO Apfelwürfel 10 x</t>
  </si>
  <si>
    <t>ORANGE-Saft-KONZ 65Brix 20K</t>
  </si>
  <si>
    <t>Bio Orangensaftkonzentr</t>
  </si>
  <si>
    <t>ZWIEB-Gewürzextrakt SLR100 30K</t>
  </si>
  <si>
    <t>TK-ZWIEB-Würfel 6x6mm</t>
  </si>
  <si>
    <t>ZWIEB-Pulver 1K</t>
  </si>
  <si>
    <t>KNOB-Pulver 1K</t>
  </si>
  <si>
    <t>Tomatenmark 36/38% in Dosen</t>
  </si>
  <si>
    <t>TOM-BAS-ZUB 10K</t>
  </si>
  <si>
    <t>Tomate-Basilikum ZB hei</t>
  </si>
  <si>
    <t>PAP-CHILI-ZUB 10K</t>
  </si>
  <si>
    <t>Paprika Chili ZB heiß O</t>
  </si>
  <si>
    <t>SCHNITTL-ZUB 400K</t>
  </si>
  <si>
    <t>Schnittlauch ZB OGT nac</t>
  </si>
  <si>
    <t>Zucker 25K</t>
  </si>
  <si>
    <t>Zucker OGT nach VLOG</t>
  </si>
  <si>
    <t>ConAcid MCE flüssig, 25</t>
  </si>
  <si>
    <t>WASSER DESTILLIERT</t>
  </si>
  <si>
    <t>ZUB BROMBEERE CON</t>
  </si>
  <si>
    <t>SCHNITTL-Röllchen 0,5K</t>
  </si>
  <si>
    <t>Schnittlauch Röllchen f</t>
  </si>
  <si>
    <t>Zwiebelpaste OGT</t>
  </si>
  <si>
    <t>TK Blattpetersilie</t>
  </si>
  <si>
    <t>TOM-BAS Würzung 1K</t>
  </si>
  <si>
    <t>Tomate-Basilikum Würzun</t>
  </si>
  <si>
    <t>ZWIE KNOB Würzung 1K</t>
  </si>
  <si>
    <t>Zwiebel Knoblauch Würzu</t>
  </si>
  <si>
    <t>KNOB Würzung 1K</t>
  </si>
  <si>
    <t>Knoblauch Würzung M1122</t>
  </si>
  <si>
    <t>Dekor Pfeffer Mix VLOG</t>
  </si>
  <si>
    <t>Dekor Paprika Mix VLOG</t>
  </si>
  <si>
    <t>PAP-Würfel rot 10x10</t>
  </si>
  <si>
    <t>Paprika Würfel rot 10x1</t>
  </si>
  <si>
    <t>Paprika rot Würfel 5 mm</t>
  </si>
  <si>
    <t>2,5 kg</t>
  </si>
  <si>
    <t>Knoblauch extra</t>
  </si>
  <si>
    <t>10 x 1-l-Flasche</t>
  </si>
  <si>
    <t>Schnittlauch frisch, geschnitt</t>
  </si>
  <si>
    <t>Sonnengetrocknete Tomaten in Ö</t>
  </si>
  <si>
    <t>Eimer á 4,0 kg ATG</t>
  </si>
  <si>
    <t>Mandeln, 2-3 mm geh., blanchie</t>
  </si>
  <si>
    <t>AromaTyp ital.Hartkäse PCG3901</t>
  </si>
  <si>
    <t>Vorlage Zusatzstoffenat</t>
  </si>
  <si>
    <t>Carotine ERKA Typ 402- natur</t>
  </si>
  <si>
    <t>OGT gem. VLOG 5 kg Kani</t>
  </si>
  <si>
    <t>Bio Blood Orange cells</t>
  </si>
  <si>
    <t>190 kg drums</t>
  </si>
  <si>
    <t>Bioland Magermilchpulver, sprü</t>
  </si>
  <si>
    <t>Bioland Magermilchpulve</t>
  </si>
  <si>
    <t>natürliches Mandelaroma</t>
  </si>
  <si>
    <t>10 kg</t>
  </si>
  <si>
    <t>Bioland TK Sauerkirschen</t>
  </si>
  <si>
    <t>Bioland TK Sauerkirsche</t>
  </si>
  <si>
    <t>Organic blood oran. juice con.</t>
  </si>
  <si>
    <t>Organic lime juice concentrate</t>
  </si>
  <si>
    <t>TK Bioland Holunderblüten Extr</t>
  </si>
  <si>
    <t>25 kg Eimer</t>
  </si>
  <si>
    <t>Ananas-Raspeln, im eigenen Saf</t>
  </si>
  <si>
    <t>2,55 kg ATG Dose OGT na</t>
  </si>
  <si>
    <t>EU Bio Vanillepulver aus extra</t>
  </si>
  <si>
    <t>10 kg Beutel im Karton</t>
  </si>
  <si>
    <t>Natronlauge 36% E 524</t>
  </si>
  <si>
    <t>20 Liter Kanister</t>
  </si>
  <si>
    <t>Bioland Möhren Würfel 6mm</t>
  </si>
  <si>
    <t>Bioland Möhren Würfel 6</t>
  </si>
  <si>
    <t>Bio Orangenzellen aseptisch</t>
  </si>
  <si>
    <t>Bio Zimt gemahlen</t>
  </si>
  <si>
    <t>10x1kg Beutel im Karton</t>
  </si>
  <si>
    <t>Feigenspread</t>
  </si>
  <si>
    <t>1,6  kg Eimer</t>
  </si>
  <si>
    <t>Milchproteinkonzentrat 85</t>
  </si>
  <si>
    <t>OGT nach VLOG - 20 kg S</t>
  </si>
  <si>
    <t>ZUSATZSTOFFE TEST</t>
  </si>
  <si>
    <t>TEST ZUSATZSTOFFE</t>
  </si>
  <si>
    <t>AROMA WAL Liquid</t>
  </si>
  <si>
    <t>Aroma Walnuss 10.85.380</t>
  </si>
  <si>
    <t>Feigen getr</t>
  </si>
  <si>
    <t>Feigen getrocknet,gekli</t>
  </si>
  <si>
    <t>Spekulatiusgewürz Ceylon-Zimt</t>
  </si>
  <si>
    <t>Bio Spekulatiusgewürz m</t>
  </si>
  <si>
    <t>Bio Paprika CO2-to extract</t>
  </si>
  <si>
    <t>Bio Paprika CO2-to extr</t>
  </si>
  <si>
    <t>Champignons geschnitten KG</t>
  </si>
  <si>
    <t>Möhrenwürfel * 6x6mm</t>
  </si>
  <si>
    <t>Bio Möhren Würfel 6mm</t>
  </si>
  <si>
    <t>ZUT-FM ZIMTBL AUTOKLAVIERT</t>
  </si>
  <si>
    <t>ZUTAT ZIMTBL AUTOKLAVIE</t>
  </si>
  <si>
    <t>Nacho Spices</t>
  </si>
  <si>
    <t>Nacho Cheese Spices B27</t>
  </si>
  <si>
    <t>Bio TK Apfelwürfel 6x6 mm</t>
  </si>
  <si>
    <t>Bio TK Apfelwürfel 6x6</t>
  </si>
  <si>
    <t>Pfefferonenringe GRÜN mild</t>
  </si>
  <si>
    <t>Bioland Meerrettich</t>
  </si>
  <si>
    <t>Bio Bananenpüree</t>
  </si>
  <si>
    <t>ZUB-Rhabarber</t>
  </si>
  <si>
    <t>Bio Rhabarber ZB</t>
  </si>
  <si>
    <t>Feigen getr.</t>
  </si>
  <si>
    <t>KaTech NDG 20.115</t>
  </si>
  <si>
    <t>KaTech NDG 95.610</t>
  </si>
  <si>
    <t>Pfefferonenringe grün mild</t>
  </si>
  <si>
    <t>Ananas-Raspeln fein, im Saft</t>
  </si>
  <si>
    <t>aseptischer Beutel 23 k</t>
  </si>
  <si>
    <t>Bioland Zwetschenwürfel 10x10</t>
  </si>
  <si>
    <t>10 kg Beutel</t>
  </si>
  <si>
    <t>Bio Zimtblüte, gemahlen</t>
  </si>
  <si>
    <t>Speisegelatine 260Bloom 18mesh</t>
  </si>
  <si>
    <t>GELITA Bovine Hide Gela</t>
  </si>
  <si>
    <t>Mandeln, gehobelt, kbA</t>
  </si>
  <si>
    <t>Bio Mandeln gehobelt, b</t>
  </si>
  <si>
    <t>Mandeln, gehobelt, blan</t>
  </si>
  <si>
    <t>Bio Zartbitterschokolade Tropf</t>
  </si>
  <si>
    <t>F-DVS XT-208</t>
  </si>
  <si>
    <t>Frozen DVS XT-208 10X50</t>
  </si>
  <si>
    <t>opti-ren Plus 15000</t>
  </si>
  <si>
    <t>opti-ren Plus 1:15000 (</t>
  </si>
  <si>
    <t>UHT Sahne 23 % Fett</t>
  </si>
  <si>
    <t>Bio Rote Beetepüree</t>
  </si>
  <si>
    <t>Bio Apfelpüree</t>
  </si>
  <si>
    <t>Bio Rote Bete Pulver</t>
  </si>
  <si>
    <t>Bio Mango-Curry WM</t>
  </si>
  <si>
    <t>Bio Mango-Curry Gewürzm</t>
  </si>
  <si>
    <t>Bio Thymian gerebelt kbA</t>
  </si>
  <si>
    <t>Bio Thymian gerebelt I</t>
  </si>
  <si>
    <t>Bio Rosmarin geschnitten kbA</t>
  </si>
  <si>
    <t>Bio Rosmarin geschnitte</t>
  </si>
  <si>
    <t>SCHNITTL-Röllchen FD-CN</t>
  </si>
  <si>
    <t>Schnittlauch Röllchen c</t>
  </si>
  <si>
    <t>Kokosöl raffiniert</t>
  </si>
  <si>
    <t>Kokosöl raffiniert Ph.E</t>
  </si>
  <si>
    <t>CheeseMaker CF75</t>
  </si>
  <si>
    <t>CheeseMaker CF75 - 25 k</t>
  </si>
  <si>
    <t>AROMA Gouda GOG - 92010</t>
  </si>
  <si>
    <t>AROMA vegan, Typ Gouda,</t>
  </si>
  <si>
    <t>Dextrose</t>
  </si>
  <si>
    <t>Dextrose, 25 kg Sack</t>
  </si>
  <si>
    <t>Cocosfett</t>
  </si>
  <si>
    <t>KaTech-NDG-2647.7</t>
  </si>
  <si>
    <t>F-DVS YoFlex YF-L02 DA</t>
  </si>
  <si>
    <t>Bio Mutti Tomaten Polpa</t>
  </si>
  <si>
    <t>ZUT-FM ZIMTBL AUTOKLAVI</t>
  </si>
  <si>
    <t>Bio Natürl. Grapefruit Aroma</t>
  </si>
  <si>
    <t>Bio Natürliches Grapefr</t>
  </si>
  <si>
    <t>Bio Natürliches Limetten Aroma</t>
  </si>
  <si>
    <t>Bio Natürliches Limette</t>
  </si>
  <si>
    <t>Bio Orangeat gewürfelt</t>
  </si>
  <si>
    <t>Bio Orangenschale in Wü</t>
  </si>
  <si>
    <t>Bio Orangeat Paste 75°Bx</t>
  </si>
  <si>
    <t>Bio Orangeat Paste 75°B</t>
  </si>
  <si>
    <t>TK-Garnelen bits &amp; pieces</t>
  </si>
  <si>
    <t>Gefrorene grönländische</t>
  </si>
  <si>
    <t>Bio Ricotta 40% F.i.T. homog.</t>
  </si>
  <si>
    <t>Bio Ricotta 40% F.i.T h</t>
  </si>
  <si>
    <t>Bio Malabar Pfeffer schwarz</t>
  </si>
  <si>
    <t>Bio Malabar Pfeffer sch</t>
  </si>
  <si>
    <t>Bio Natürlich. Mandelaroma kbA</t>
  </si>
  <si>
    <t>Bio Natürliches Mandela</t>
  </si>
  <si>
    <t>AROMA ital. Hartkäse PCG-92030</t>
  </si>
  <si>
    <t>AROMA vegan, Typ ital.</t>
  </si>
  <si>
    <t>AROMA Emmentaler EMG-92020</t>
  </si>
  <si>
    <t>AROMA vegan, Typ Emment</t>
  </si>
  <si>
    <t>Shade Mandarin</t>
  </si>
  <si>
    <t>Shade Mandarin - 429340</t>
  </si>
  <si>
    <t>Mandelprotein ConPro VMA 100</t>
  </si>
  <si>
    <t>Mandelprotein ConPro VM</t>
  </si>
  <si>
    <t>CheeseMaker CF30</t>
  </si>
  <si>
    <t>CheeseMaker CF30 - 25 k</t>
  </si>
  <si>
    <t>Paprikazubereitung, vegan</t>
  </si>
  <si>
    <t>Paprikazubereitung OGT</t>
  </si>
  <si>
    <t>F-DVS nu-trish BY-01 DA</t>
  </si>
  <si>
    <t>F-DVS FreshQ DA 1</t>
  </si>
  <si>
    <t>F-DVS FreshQ DA 1 / 15x</t>
  </si>
  <si>
    <t>Schnittlauch ZB vegan</t>
  </si>
  <si>
    <t>Bio Zartbitterschokolade fl.</t>
  </si>
  <si>
    <t>TK Knoblauch-Kräuter ZB</t>
  </si>
  <si>
    <t>Bio Tellicherry Pfeffer schw.</t>
  </si>
  <si>
    <t>Bio Tellicherry Pfeffer</t>
  </si>
  <si>
    <t>Chilis geschrotet, fein</t>
  </si>
  <si>
    <t>Bio Frühlingszwiebeln TK</t>
  </si>
  <si>
    <t>Bio Frühlingszwiebeln,</t>
  </si>
  <si>
    <t>Bio Farbstoff Fiesta Pink</t>
  </si>
  <si>
    <t>Bio Farbstoff - Oganics</t>
  </si>
  <si>
    <t>Aprikosen 5-7 mm, gehackt</t>
  </si>
  <si>
    <t>Aprikosen 5-7 mm, gesch</t>
  </si>
  <si>
    <t>Datteln 5-7mm, gehackt</t>
  </si>
  <si>
    <t>Datteln 5-7mm, gehackt,</t>
  </si>
  <si>
    <t>Walnüsse small, maschinengekn.</t>
  </si>
  <si>
    <t>KaTech-NDG-2053.129</t>
  </si>
  <si>
    <t>Butter Flavor DM-570-404-4</t>
  </si>
  <si>
    <t>Butter SD FLV LQD FA-14</t>
  </si>
  <si>
    <t>Knoblauch-Kräuter ZB, OGT</t>
  </si>
  <si>
    <t>POMP199 GARLIC - MIXED</t>
  </si>
  <si>
    <t>Butter Flavour 1144</t>
  </si>
  <si>
    <t>Butter Flavour XI-586-6</t>
  </si>
  <si>
    <t>Masking Flavor 554190 T</t>
  </si>
  <si>
    <t>Maltodextrin</t>
  </si>
  <si>
    <t>Zubereitung Kräuter</t>
  </si>
  <si>
    <t>Kräuter M1924604</t>
  </si>
  <si>
    <t>Zubereitung Tomate/Paprika</t>
  </si>
  <si>
    <t>Tomate/Paprika M1924705</t>
  </si>
  <si>
    <t>KaTech NDG 1205.65</t>
  </si>
  <si>
    <t>Shea Butter</t>
  </si>
  <si>
    <t>Gekochte Makkaroni TK</t>
  </si>
  <si>
    <t>Gekochte Makkaroni, IQF</t>
  </si>
  <si>
    <t>Tomate-Basilikum-ZB 2.0 OGT</t>
  </si>
  <si>
    <t>Tomate-Basilikum ZB 2.0</t>
  </si>
  <si>
    <t>Schnittlauch ZB vegan - neu</t>
  </si>
  <si>
    <t>Schnittlauch ZB vegan -</t>
  </si>
  <si>
    <t>FD-DVS YC-380</t>
  </si>
  <si>
    <t>FD-DVS YC-380\30X50U</t>
  </si>
  <si>
    <t>Orangenpfeffer</t>
  </si>
  <si>
    <t>DQ 207569</t>
  </si>
  <si>
    <t>in Dosen</t>
  </si>
  <si>
    <t>Bioland Kartoffelstärke</t>
  </si>
  <si>
    <t>Tapiokastärke</t>
  </si>
  <si>
    <t>Tapiokastärke S-012 Sto</t>
  </si>
  <si>
    <t>Paprikazubereitung neu, vegan</t>
  </si>
  <si>
    <t>Paprika Oleoresin 40.000 FE</t>
  </si>
  <si>
    <t>Paprika Oleoresin 40.00</t>
  </si>
  <si>
    <t>Blütenmischung</t>
  </si>
  <si>
    <t>mit Grünanteilen bio</t>
  </si>
  <si>
    <t>Summer Deko Zwiebel</t>
  </si>
  <si>
    <t>239034</t>
  </si>
  <si>
    <t>KochSCHI JERStange 10CM</t>
  </si>
  <si>
    <t>Kochschinken Stangen "J</t>
  </si>
  <si>
    <t>KochSCHI Tesco-Stange 10CM</t>
  </si>
  <si>
    <t>Kochschinken Stangen "T</t>
  </si>
  <si>
    <t>KochSCHI EckenGERÄU</t>
  </si>
  <si>
    <t>Kochhinterschinken Ecke</t>
  </si>
  <si>
    <t>SALA EXTRA 20FET</t>
  </si>
  <si>
    <t>Salami "Extra" 20% Fett</t>
  </si>
  <si>
    <t>Schwarzw-SCHI gewürfelt</t>
  </si>
  <si>
    <t>Schwarzwälder Schinken</t>
  </si>
  <si>
    <t>KOCHSCHI GEW 10x10MM</t>
  </si>
  <si>
    <t>Kochschinken gewürfelt</t>
  </si>
  <si>
    <t>Koch-SCHI JERStange 10CM</t>
  </si>
  <si>
    <t>Kochschinken Stangen OG</t>
  </si>
  <si>
    <t>SALA EXTRA 30FET</t>
  </si>
  <si>
    <t>Salami Beffe 30% Fettge</t>
  </si>
  <si>
    <t>VOS BERGK-BEU 10KG</t>
  </si>
  <si>
    <t>VOS RAHM</t>
  </si>
  <si>
    <t>VOS Rahmig</t>
  </si>
  <si>
    <t>VOS SKZ-GOU * MFL</t>
  </si>
  <si>
    <t>VOS WAL-ROUL</t>
  </si>
  <si>
    <t>VOS SCHW-PF-ROUL-TORT</t>
  </si>
  <si>
    <t>VOS TORT-KRÄU 2KG</t>
  </si>
  <si>
    <t>VOS Kräutertorte 2kg</t>
  </si>
  <si>
    <t>VOS LACHS-ROU</t>
  </si>
  <si>
    <t>VOS Lachs Roulette</t>
  </si>
  <si>
    <t>VOS GOU-BERGK</t>
  </si>
  <si>
    <t>VOS RW Gouda mit Bergkä</t>
  </si>
  <si>
    <t>VOS SKZ-EMM-CORDONB</t>
  </si>
  <si>
    <t>VOS SKZ Typ Emmentaler</t>
  </si>
  <si>
    <t>VOS RÄU-NATUR</t>
  </si>
  <si>
    <t>VOS RÄU-SCHI</t>
  </si>
  <si>
    <t>VOS RÄU-CHILI</t>
  </si>
  <si>
    <t>VOS Räucher Chili</t>
  </si>
  <si>
    <t>VOS RÄU-GOU-O-SORB * * US</t>
  </si>
  <si>
    <t>VOS Räucher Gouda ohne</t>
  </si>
  <si>
    <t>VOS RÄU-MAAS * * US</t>
  </si>
  <si>
    <t>VOS Räucher Räucher Maa</t>
  </si>
  <si>
    <t>VOS RÄU-NATUR-NAT</t>
  </si>
  <si>
    <t>VOS RW-RST</t>
  </si>
  <si>
    <t>VOS Räucherendstücke</t>
  </si>
  <si>
    <t>VOS RÄU-SCHI-NAT</t>
  </si>
  <si>
    <t>VOS Räucher Schinken Na</t>
  </si>
  <si>
    <t>VOS SKZ-CHED-WE</t>
  </si>
  <si>
    <t>VOS SKZ Cheddar weiß</t>
  </si>
  <si>
    <t>VOS RW-NAT * BCH</t>
  </si>
  <si>
    <t>VOS Räucher  Best Chees</t>
  </si>
  <si>
    <t>VOS GRW-NATUR</t>
  </si>
  <si>
    <t>VOS Gourmet Räucher Nat</t>
  </si>
  <si>
    <t>VOS RÄU-SCHI-NAT-HOCHREITER</t>
  </si>
  <si>
    <t>VOS FK-BLO-HARD 19KG</t>
  </si>
  <si>
    <t>VOS Frischkäseblock 19</t>
  </si>
  <si>
    <t>VOS SKZ-PON 15KG</t>
  </si>
  <si>
    <t>VOS SKZ-FREIBERGER 15KG</t>
  </si>
  <si>
    <t>VOS Schmelzkäsezub. Fre</t>
  </si>
  <si>
    <t>VOS ZUB-FREIBERGER 15KG</t>
  </si>
  <si>
    <t>VOS Käsezubereitung Fre</t>
  </si>
  <si>
    <t>VOS CN-LACHS</t>
  </si>
  <si>
    <t>VOS CN Lachs</t>
  </si>
  <si>
    <t>VOS CN-KRÄU</t>
  </si>
  <si>
    <t>VOS CN Kräuter</t>
  </si>
  <si>
    <t>VOS CN-BUN-PF</t>
  </si>
  <si>
    <t>VOS CN Bunter Pfeffer</t>
  </si>
  <si>
    <t>VOS KZ-BLAUSCH 18KG</t>
  </si>
  <si>
    <t>VOS KZ Blauschimmmel 18</t>
  </si>
  <si>
    <t>VOS EMM-45 20KG</t>
  </si>
  <si>
    <t>VOS Käsemischung 20 kg</t>
  </si>
  <si>
    <t>VOS KZ-BLO-HOMANN 20KG</t>
  </si>
  <si>
    <t>VOS KZ Homann Block 20</t>
  </si>
  <si>
    <t>VOS RÄU-CHILI-WURST</t>
  </si>
  <si>
    <t>VOS RÄU-SCHI-WURST</t>
  </si>
  <si>
    <t>VOS SCHI-RÄU-NAT * ADL</t>
  </si>
  <si>
    <t>VOS RÄU-NATUR-LIGHT</t>
  </si>
  <si>
    <t>VOS Räucher Natur light</t>
  </si>
  <si>
    <t>VOS MIT WAL-KONZENTRAT 10KG</t>
  </si>
  <si>
    <t>VOS MIT LACHSKONZENTRAT 10KG</t>
  </si>
  <si>
    <t>VOS mit Lachskonzentrat</t>
  </si>
  <si>
    <t>VOS SKZ-EMM 18KG</t>
  </si>
  <si>
    <t>VOS SKZ Emmentaler 18 k</t>
  </si>
  <si>
    <t>VOS GRÜN-PF-TORT 2KG</t>
  </si>
  <si>
    <t>VOS Grüne Pfeffer Torte</t>
  </si>
  <si>
    <t>VOS RÄU-TORT</t>
  </si>
  <si>
    <t>VOS Räuchertorte</t>
  </si>
  <si>
    <t>VOS KZU-MOZZ-WURST 3,9KG</t>
  </si>
  <si>
    <t>VOS KZU Mozzarella Würs</t>
  </si>
  <si>
    <t>VOS SKZ-MOZZ-40-WURST</t>
  </si>
  <si>
    <t>VOS ZUB-HOMANN-45</t>
  </si>
  <si>
    <t>VOS Käsezubereitung 45%</t>
  </si>
  <si>
    <t>VOS ZUB-WURST 3,9KG</t>
  </si>
  <si>
    <t>VOS Käsezubereitung 3,9</t>
  </si>
  <si>
    <t>VOS VS-CLASS</t>
  </si>
  <si>
    <t>VOS Vesperscheiben Clas</t>
  </si>
  <si>
    <t>VOS CF-FENEBERG</t>
  </si>
  <si>
    <t>VOS Finesse Frischkäsez</t>
  </si>
  <si>
    <t>VOS FK-NATUR-BACKST</t>
  </si>
  <si>
    <t>VOS Frischkäse Natur ba</t>
  </si>
  <si>
    <t>VOS CHED-PASTE-O-FA</t>
  </si>
  <si>
    <t>VOS Cheddar Paste CL oh</t>
  </si>
  <si>
    <t>VOS 4KÄPA-7330022</t>
  </si>
  <si>
    <t>VOS KÄSE-SALZL</t>
  </si>
  <si>
    <t>VOS Käse in Salzlake ge</t>
  </si>
  <si>
    <t>VOS BZC-RÖSTZW</t>
  </si>
  <si>
    <t>VOS Brotzeitcreme mit R</t>
  </si>
  <si>
    <t>VOS KZU-MOZZ-IT-KRÄU</t>
  </si>
  <si>
    <t>VOS KZU Mozzarella mit</t>
  </si>
  <si>
    <t>VOS FK-BLO 2KG</t>
  </si>
  <si>
    <t>VOS Frischkäseblock 2 k</t>
  </si>
  <si>
    <t>VOS FKZ-ZIEGE-LAKTF</t>
  </si>
  <si>
    <t>VOS Ziegenfrischkäsezub</t>
  </si>
  <si>
    <t>ABS BERGK-GERIE</t>
  </si>
  <si>
    <t>ABS Bergkäse gerieben m</t>
  </si>
  <si>
    <t>VOS BLO-O-SORB 5LB * US</t>
  </si>
  <si>
    <t>VOS USA Block 5 lb ohne</t>
  </si>
  <si>
    <t>VOS BZC-BERGK</t>
  </si>
  <si>
    <t>VOS Brotzeitcreme Bergk</t>
  </si>
  <si>
    <t>VOS RÄU-RAND-WURST</t>
  </si>
  <si>
    <t>VOS RÄU-CHILI-NAT</t>
  </si>
  <si>
    <t>VOS Räucher Chili natri</t>
  </si>
  <si>
    <t>VOS SKZ-WAL-TRAUM * LID</t>
  </si>
  <si>
    <t>VOS SKZ Walnusstraum Li</t>
  </si>
  <si>
    <t>VOS FKZ-LAKTF-SCHNITTL</t>
  </si>
  <si>
    <t>VOS FKZ lactosefrei mit</t>
  </si>
  <si>
    <t>VOS SKZ-EMM-PASTE</t>
  </si>
  <si>
    <t>VOS SKZ Emmentaler Past</t>
  </si>
  <si>
    <t>VOS 4KÄPA-7330020</t>
  </si>
  <si>
    <t>VOS GOU-PASTE-40</t>
  </si>
  <si>
    <t>VOS Gouda Paste 40%</t>
  </si>
  <si>
    <t>VOS GORG-PASTE-68</t>
  </si>
  <si>
    <t>VOS Gorgonzola Paste 68</t>
  </si>
  <si>
    <t>VOS CHED-PASTE</t>
  </si>
  <si>
    <t>VOS Cheddar Paste</t>
  </si>
  <si>
    <t>VOS 4KÄPA-7330003</t>
  </si>
  <si>
    <t>VOS CF-16-BACKST</t>
  </si>
  <si>
    <t>VOS Finesse 16% backsta</t>
  </si>
  <si>
    <t>VOS FKZ-BACKST-PLUS</t>
  </si>
  <si>
    <t>VOS FKZ backstabil plus</t>
  </si>
  <si>
    <t>VOS FKZ-KRÄU</t>
  </si>
  <si>
    <t>VOS Frischkäsezubereitu</t>
  </si>
  <si>
    <t>VOS INT-KC-BLUE</t>
  </si>
  <si>
    <t>VOS Int. Käsecreme Blue</t>
  </si>
  <si>
    <t>VOS INT-KC-EMM</t>
  </si>
  <si>
    <t>VOS Int. Käsecreme Emme</t>
  </si>
  <si>
    <t>VOS INT-KC-BRIE</t>
  </si>
  <si>
    <t>VOS Int. Käsecreme Brie</t>
  </si>
  <si>
    <t>VOS WAL-TORT-NEUTRAL</t>
  </si>
  <si>
    <t>VOS Walnusstorte neutra</t>
  </si>
  <si>
    <t>VOS TORT-LACHS-NEUTRAL</t>
  </si>
  <si>
    <t>VOS CN-SCHW-SCHI</t>
  </si>
  <si>
    <t>VOS CN Schw. Schinken</t>
  </si>
  <si>
    <t>VOS CRCH * BAV</t>
  </si>
  <si>
    <t>VOS Bavarian Creme Chee</t>
  </si>
  <si>
    <t>VOS KC-SEMI</t>
  </si>
  <si>
    <t>VOS Käsecreme Semicurad</t>
  </si>
  <si>
    <t>VOS IF-FKR-WLACHS</t>
  </si>
  <si>
    <t>VOS Innenfüllung Wildla</t>
  </si>
  <si>
    <t>VOS CN-SWEET-CHILI</t>
  </si>
  <si>
    <t>VOS CN Sweet Thai Chili</t>
  </si>
  <si>
    <t>VOS WAL-BLO</t>
  </si>
  <si>
    <t>VOS FRUCHT-BLO</t>
  </si>
  <si>
    <t>VOS SKZ-GOU-PREM-SORB</t>
  </si>
  <si>
    <t>VOS SKZ-EMM-PREM-SORB</t>
  </si>
  <si>
    <t>VOS SKZ Emmentaler Prem</t>
  </si>
  <si>
    <t>VOS SKZ-RÄU-PREM-SORB</t>
  </si>
  <si>
    <t>VOS SKZ Räucher Premium</t>
  </si>
  <si>
    <t>VOS SKZ-EDAM-PREM-SORB</t>
  </si>
  <si>
    <t>VOS SKZ Edamer Premium</t>
  </si>
  <si>
    <t>VOS SKZ-CHED-PREM-SORB</t>
  </si>
  <si>
    <t>VOS SKZ Cheddar Premium</t>
  </si>
  <si>
    <t>VOS FK-ANANAS</t>
  </si>
  <si>
    <t>VOS Frischkäse mit Anan</t>
  </si>
  <si>
    <t>VOS SKZ-CAM-SORB</t>
  </si>
  <si>
    <t>VOS WURST-JALA-NAT</t>
  </si>
  <si>
    <t>VOS FKZ-FINESSE</t>
  </si>
  <si>
    <t>VOS Bio FKZ Finesse</t>
  </si>
  <si>
    <t>VOS FKZ-KRÄU * DIT</t>
  </si>
  <si>
    <t>VOS FKZ mit Kräutern ne</t>
  </si>
  <si>
    <t>VOS SKZ-CHED-RT</t>
  </si>
  <si>
    <t>VOS SKZ Cheddar rot</t>
  </si>
  <si>
    <t>VOS RÄU-O-SORB * BCH</t>
  </si>
  <si>
    <t>VOS Räucher Best Cheese</t>
  </si>
  <si>
    <t>VOS RÄU-EXTRA-NAT</t>
  </si>
  <si>
    <t>VOS RW-BERGK</t>
  </si>
  <si>
    <t>VOS VS Räucher mit viel</t>
  </si>
  <si>
    <t>VOS RÄU-TÖRT-UNGERÄUCHERT</t>
  </si>
  <si>
    <t>VOS Räuchertörtchen-ung</t>
  </si>
  <si>
    <t>VOS SKZ-PF</t>
  </si>
  <si>
    <t>VOS GOU-STAUBK * * US</t>
  </si>
  <si>
    <t>VOS USA Gouda mit Staub</t>
  </si>
  <si>
    <t>VOS CN-WAL-RUC</t>
  </si>
  <si>
    <t>VOS CN Walnuss Rucola</t>
  </si>
  <si>
    <t>VOS GRW-CHIL-PAP-45</t>
  </si>
  <si>
    <t>VOS GRW Chili Paprika 4</t>
  </si>
  <si>
    <t>VOS GRW-GARTK-45</t>
  </si>
  <si>
    <t>VOS GRW-LIGHT</t>
  </si>
  <si>
    <t>VOS GRW Light OGT</t>
  </si>
  <si>
    <t>VOS GRW-NATUR-45</t>
  </si>
  <si>
    <t>VOS GRW-SCHI-45</t>
  </si>
  <si>
    <t>VOS GRW Schinken 45% OG</t>
  </si>
  <si>
    <t>VOS KÄFO * WH</t>
  </si>
  <si>
    <t>WH Bio Käsefondue</t>
  </si>
  <si>
    <t>ABS BUTTERK</t>
  </si>
  <si>
    <t>ABS KS Butterkäse</t>
  </si>
  <si>
    <t>ABS BERGLÄ-CARA</t>
  </si>
  <si>
    <t>ABS Käseplatte Bergländ</t>
  </si>
  <si>
    <t>ABS NATUR-RÄU</t>
  </si>
  <si>
    <t>ABS Räucher Natur</t>
  </si>
  <si>
    <t>ABS SCHI-RÄU</t>
  </si>
  <si>
    <t>ABS Räucher Schinken</t>
  </si>
  <si>
    <t>ABS HAV-NATUR-55</t>
  </si>
  <si>
    <t>ABS GOU-48</t>
  </si>
  <si>
    <t>ABS Gouda 48%</t>
  </si>
  <si>
    <t>ABS EMM-45</t>
  </si>
  <si>
    <t>ABS Emmentaler 45%</t>
  </si>
  <si>
    <t>ABS MAAS-45</t>
  </si>
  <si>
    <t>ABS Maasdamer 45%</t>
  </si>
  <si>
    <t>ABS HAV-DILL-55</t>
  </si>
  <si>
    <t>ABS Havarti Dill 55%</t>
  </si>
  <si>
    <t>ABS HAV-PIK-55</t>
  </si>
  <si>
    <t>ABS Havarti Pikant 55%</t>
  </si>
  <si>
    <t>ABS GOU-MI-45</t>
  </si>
  <si>
    <t>ABS Smoked Gruyère (Gou</t>
  </si>
  <si>
    <t>ABS MAAS-LIGHT OGT</t>
  </si>
  <si>
    <t>ABS Maasdamer 30% OGT</t>
  </si>
  <si>
    <t>ABS Smoked Gouda (Gouda</t>
  </si>
  <si>
    <t>ABS MOZZ-46</t>
  </si>
  <si>
    <t>ABS Mozzarella 46%</t>
  </si>
  <si>
    <t>ABS PROV-46-RÄU</t>
  </si>
  <si>
    <t>ABS Provola 46% geräuch</t>
  </si>
  <si>
    <t>ABS TIL-45</t>
  </si>
  <si>
    <t>ABS Tilsiter 45%</t>
  </si>
  <si>
    <t>ABS HAV-NATUR-30</t>
  </si>
  <si>
    <t>ABS EMM-45 SAL</t>
  </si>
  <si>
    <t>ABS Bio Emmentaler 45%</t>
  </si>
  <si>
    <t>ABS BERGK-45 SAL</t>
  </si>
  <si>
    <t>ABS Bio Bergkäse 45% Sa</t>
  </si>
  <si>
    <t>ABS BERGK-45</t>
  </si>
  <si>
    <t>ABS Bergkäse 45%</t>
  </si>
  <si>
    <t>ABS Gouda 45% mittelalt</t>
  </si>
  <si>
    <t>ABS GER-MAAS-45</t>
  </si>
  <si>
    <t>ABS NK Smoked Swiss Che</t>
  </si>
  <si>
    <t>ABS EDAM-45</t>
  </si>
  <si>
    <t>ABS Edamer 45%</t>
  </si>
  <si>
    <t>ABS BIOD-NATUR-45</t>
  </si>
  <si>
    <t>ABS Biodamer Natur 45%</t>
  </si>
  <si>
    <t>ABS BIOD-RÄU-45</t>
  </si>
  <si>
    <t>ABS Biodamer geräuchert</t>
  </si>
  <si>
    <t>ABS Gouda 48% konventio</t>
  </si>
  <si>
    <t>ABS EDAM-40-O-FA</t>
  </si>
  <si>
    <t>ABS Edamer 40% ohne Far</t>
  </si>
  <si>
    <t>ABS BUTTERK-45-O-FA</t>
  </si>
  <si>
    <t>ABS Butterkäse 45% ohne</t>
  </si>
  <si>
    <t>ABS BIOD-RT-50</t>
  </si>
  <si>
    <t>ABS Biodamer mit Rotsch</t>
  </si>
  <si>
    <t>ABS SAMS</t>
  </si>
  <si>
    <t>ABS Bio Samsoe</t>
  </si>
  <si>
    <t>ABS GOU-MI-48</t>
  </si>
  <si>
    <t>ABS KLO-BERGK</t>
  </si>
  <si>
    <t>ABS Bio Klosterbergkäse</t>
  </si>
  <si>
    <t>ABS TIL-60-geschmiert</t>
  </si>
  <si>
    <t>ABS Tilsiter 60%, gesch</t>
  </si>
  <si>
    <t>ABS CH-CHEESE</t>
  </si>
  <si>
    <t>ABS Swiss Cheese</t>
  </si>
  <si>
    <t>ABS EMM-GEW</t>
  </si>
  <si>
    <t>ABS Emmentaler "W" gewü</t>
  </si>
  <si>
    <t>ABS CHED-WE</t>
  </si>
  <si>
    <t>ABS Cheddar weiß</t>
  </si>
  <si>
    <t>ABS NUSSBRUCH</t>
  </si>
  <si>
    <t>ABS Nussbruch</t>
  </si>
  <si>
    <t>ABS CHED-RT</t>
  </si>
  <si>
    <t>ABS BAJNAT-48</t>
  </si>
  <si>
    <t>ABS Bio Landkäse Bajuva</t>
  </si>
  <si>
    <t>ABS BAJGER-48</t>
  </si>
  <si>
    <t>ABS Landkäse Bajuval ge</t>
  </si>
  <si>
    <t>ABS GOU-48 * BMI</t>
  </si>
  <si>
    <t>ABS BMI Bio Gouda 48%</t>
  </si>
  <si>
    <t>ABS RAHMK-55</t>
  </si>
  <si>
    <t>ABS Rahmkäse 55%</t>
  </si>
  <si>
    <t>ABS EMM * AMK</t>
  </si>
  <si>
    <t>ABS Bio Emmentaler AMK</t>
  </si>
  <si>
    <t>ABS BERGK * AMK</t>
  </si>
  <si>
    <t>ABS Bio Bergkäse AMK Li</t>
  </si>
  <si>
    <t>ABS BERGLÄ-NATUR-45</t>
  </si>
  <si>
    <t>ABS Bergländer 45% Natu</t>
  </si>
  <si>
    <t>ABS BERGLÄ-RÄU-45</t>
  </si>
  <si>
    <t>ABS Bergländer 45% Gerä</t>
  </si>
  <si>
    <t>ABS CARA-45</t>
  </si>
  <si>
    <t>ABS Caractére 45% OHNE</t>
  </si>
  <si>
    <t>ABS BERGLÄ-CARA-45-GEM</t>
  </si>
  <si>
    <t>ABS Bergländer/Caracter</t>
  </si>
  <si>
    <t>ABS BERGK-45 AMK</t>
  </si>
  <si>
    <t>ABS Bergkäse 45% OGT AM</t>
  </si>
  <si>
    <t>ABS MAAS-45-OGT</t>
  </si>
  <si>
    <t>ABS Maasdamer 45% OGT</t>
  </si>
  <si>
    <t>ABS HIRTK-50</t>
  </si>
  <si>
    <t>ABS Bio Hirtenkäse 50%</t>
  </si>
  <si>
    <t>ABS BERGK * AN</t>
  </si>
  <si>
    <t>ABS Bio Bergkäse von Al</t>
  </si>
  <si>
    <t>ABS EMM * AN</t>
  </si>
  <si>
    <t>ABS Bio Emmentaler von</t>
  </si>
  <si>
    <t>ABS KS-BERGK-GOU-GEM</t>
  </si>
  <si>
    <t>ABS KS Bergkäse/Gouda g</t>
  </si>
  <si>
    <t>ABS GRILLK</t>
  </si>
  <si>
    <t>ABS Grillkäse</t>
  </si>
  <si>
    <t>ABS Bioland Gouda 48%</t>
  </si>
  <si>
    <t>ABS BUTTERK-45</t>
  </si>
  <si>
    <t>ABS Bio Butterkäse 45%</t>
  </si>
  <si>
    <t>ABS Bio Tilsiter 45% BI</t>
  </si>
  <si>
    <t>ABS FÖRD-48</t>
  </si>
  <si>
    <t>ABS Fördekäse 48%</t>
  </si>
  <si>
    <t>ABS HOL-TIL-45</t>
  </si>
  <si>
    <t>ABS Holsteiner Tilsiter</t>
  </si>
  <si>
    <t>ABS GOU-48-OGT</t>
  </si>
  <si>
    <t>ABS EDAM-40-OGT</t>
  </si>
  <si>
    <t>ABS TIL-45-OGT</t>
  </si>
  <si>
    <t>ABS Tilsiter 45% OGT</t>
  </si>
  <si>
    <t>ABS EMM-45-OGT</t>
  </si>
  <si>
    <t>ABS Emmentaler 45% OGT</t>
  </si>
  <si>
    <t>ABS GOU-MI-45-OGT</t>
  </si>
  <si>
    <t>ABS BERGKÄ-GOU-MI-45-GEM</t>
  </si>
  <si>
    <t>ABS Bergkäse/Gouda Mitt</t>
  </si>
  <si>
    <t>ABS BUTTERK-45-OGT</t>
  </si>
  <si>
    <t>ABS EDAM-45-OGT</t>
  </si>
  <si>
    <t>ABS Edamer 45% OGT</t>
  </si>
  <si>
    <t>ABS EDAM-30</t>
  </si>
  <si>
    <t>ABS Edamer 30% OGT</t>
  </si>
  <si>
    <t>VOS RÄU SCHI GESCH</t>
  </si>
  <si>
    <t>VOS räucher Schinken ge</t>
  </si>
  <si>
    <t>ABS HIRTENK</t>
  </si>
  <si>
    <t>ABS Hirtenkäse</t>
  </si>
  <si>
    <t>ABS MAAS-45-BIO</t>
  </si>
  <si>
    <t>ABS BUTTERK-48 AMK</t>
  </si>
  <si>
    <t>ABS BUTTERK-48 AMK BIO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</si>
  <si>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</si>
  <si>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</si>
  <si>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</si>
  <si>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</si>
  <si>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</si>
  <si>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</si>
  <si>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</si>
  <si>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</si>
  <si>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</si>
  <si>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</si>
  <si>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CN-CHAMP</t>
  </si>
  <si>
    <t>VOS CN 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</si>
  <si>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</si>
  <si>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</si>
  <si>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</si>
  <si>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</si>
  <si>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</si>
  <si>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</si>
  <si>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</si>
  <si>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</si>
  <si>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</si>
  <si>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</si>
  <si>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</si>
  <si>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</si>
  <si>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</si>
  <si>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SKZ-EMM-BACKS-16107-04</t>
  </si>
  <si>
    <t>VOS SKZ-EMM-BACKS-16107</t>
  </si>
  <si>
    <t>VOS SKZ-RACL-50-BACKS</t>
  </si>
  <si>
    <t>VOS RW-NATUR</t>
  </si>
  <si>
    <t>VOS RW-SCHI</t>
  </si>
  <si>
    <t>VOS RW-CHILI</t>
  </si>
  <si>
    <t>VOS RW-NUSS</t>
  </si>
  <si>
    <t>VOS RW-GESCHÄLT * AN</t>
  </si>
  <si>
    <t>VOS RW-SCHI-GESCHÄ * AN</t>
  </si>
  <si>
    <t>VOS RW-SCHI-UNGES * AN</t>
  </si>
  <si>
    <t>VOS RW-NATUR-GESCH * AN</t>
  </si>
  <si>
    <t>VOS RW-CHILI-RINDE * AN</t>
  </si>
  <si>
    <t>VOS RW-CHILI-GESCHÄ * AN</t>
  </si>
  <si>
    <t>VOS RW-CHILI-GESCHÄ * A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</si>
  <si>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</si>
  <si>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</si>
  <si>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</si>
  <si>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</si>
  <si>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</si>
  <si>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</si>
  <si>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</si>
  <si>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</si>
  <si>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</si>
  <si>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FEIG</t>
  </si>
  <si>
    <t>ABS BR-NUSS</t>
  </si>
  <si>
    <t>ABS A-ROTWEIN</t>
  </si>
  <si>
    <t>ABS ALLGÄUER-ROTWEINKÄS</t>
  </si>
  <si>
    <t>ABS BAUK</t>
  </si>
  <si>
    <t>ABS STG-RAHMK</t>
  </si>
  <si>
    <t>ABS PRINZ-DK</t>
  </si>
  <si>
    <t>ABS ABOND</t>
  </si>
  <si>
    <t>ABS MAAS</t>
  </si>
  <si>
    <t>ABS MAAS BIOLAND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</si>
  <si>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</si>
  <si>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</si>
  <si>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</si>
  <si>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</si>
  <si>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</si>
  <si>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</si>
  <si>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</si>
  <si>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</si>
  <si>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</si>
  <si>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</t>
  </si>
  <si>
    <t>ABS EDAM HALAL</t>
  </si>
  <si>
    <t>ABS MAAS HALAL</t>
  </si>
  <si>
    <t>ABS EMM</t>
  </si>
  <si>
    <t>ABS EMM HALAL</t>
  </si>
  <si>
    <t>VOS URW-MAAS</t>
  </si>
  <si>
    <t>VOS URW-GOU-O-SORB</t>
  </si>
  <si>
    <t>VOS URW-NATUR-MIT-BERGK</t>
  </si>
  <si>
    <t>VOS URW-NATUR-STAUBK</t>
  </si>
  <si>
    <t>VOS URW-NATUR-BCH</t>
  </si>
  <si>
    <t>VOS URW-GRS-NATUR</t>
  </si>
  <si>
    <t>VOS URW-GRS-SCHI</t>
  </si>
  <si>
    <t>VOS URW-GRS-SCHI OGT</t>
  </si>
  <si>
    <t>VOS URW-GRS-CHILI</t>
  </si>
  <si>
    <t>VOS URW-GRS-CHILI OGT</t>
  </si>
  <si>
    <t>VOS URW-GRS-KRÄU</t>
  </si>
  <si>
    <t>VOS URW-NATUR-OGT</t>
  </si>
  <si>
    <t>VOS URW-CHILI</t>
  </si>
  <si>
    <t>VOS URW-NUSS</t>
  </si>
  <si>
    <t>VOS URW-NATUR-NAT</t>
  </si>
  <si>
    <t>ABS BERGK-MAAS</t>
  </si>
  <si>
    <t>ABS BERGK-MAAS GEMISCHT</t>
  </si>
  <si>
    <t>ABS RINGELB</t>
  </si>
  <si>
    <t>VOR RW NATUR 35000167</t>
  </si>
  <si>
    <t>VOS URW NATUR</t>
  </si>
  <si>
    <t>VOS URW NATUR 35000167</t>
  </si>
  <si>
    <t>ABS BUTTERK-GER</t>
  </si>
  <si>
    <t>ABS BUTTERK geräuchert</t>
  </si>
  <si>
    <t>ABS CRX</t>
  </si>
  <si>
    <t>ABS A-ADLER</t>
  </si>
  <si>
    <t>ABS ALLGÄUER ADLER</t>
  </si>
  <si>
    <t>ABS EL-ROS</t>
  </si>
  <si>
    <t>ABS EL-ROSMARINO</t>
  </si>
  <si>
    <t>B-Ware</t>
  </si>
  <si>
    <t>VOS SKZ AMM GER</t>
  </si>
  <si>
    <t>VOS SKZ AMM Geräuchert</t>
  </si>
  <si>
    <t>VOS SKZ-SCHW-SCHI</t>
  </si>
  <si>
    <t>VOS SKZ SCHW-SCHI ALPEN</t>
  </si>
  <si>
    <t>ABS BIOLAND-HEUBL</t>
  </si>
  <si>
    <t>REWORK LINIE 18</t>
  </si>
  <si>
    <t>REWORK Linie 18</t>
  </si>
  <si>
    <t>REWORK LINIE 1</t>
  </si>
  <si>
    <t>REWORK LINIE1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</si>
  <si>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</si>
  <si>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</si>
  <si>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</si>
  <si>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</si>
  <si>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</si>
  <si>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</si>
  <si>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</si>
  <si>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</si>
  <si>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</si>
  <si>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</si>
  <si>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</si>
  <si>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</si>
  <si>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</si>
  <si>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</si>
  <si>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</si>
  <si>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</si>
  <si>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</si>
  <si>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</si>
  <si>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</si>
  <si>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</si>
  <si>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</si>
  <si>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</si>
  <si>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BERG-KRÄUK 50% L33</t>
  </si>
  <si>
    <t>ABS CHED-ROT 48% L33</t>
  </si>
  <si>
    <t>ABS Cheddar rot 48% L33</t>
  </si>
  <si>
    <t>ABS BUN-PF 50% L33</t>
  </si>
  <si>
    <t>ABS CHED-PF-KRÄUTK GEM</t>
  </si>
  <si>
    <t>ABS Cheddar-Bunter-Pfef</t>
  </si>
  <si>
    <t>VOS KÄPA CHED-ROT-PASTE</t>
  </si>
  <si>
    <t>ABS LAV</t>
  </si>
  <si>
    <t>ABS Lavendel</t>
  </si>
  <si>
    <t>B-Ware UHT MASC</t>
  </si>
  <si>
    <t>ABS Prinz von AT</t>
  </si>
  <si>
    <t>ABS CHED-PF-KRÄUK GEM</t>
  </si>
  <si>
    <t>VOS KÄPA CHED-ROT</t>
  </si>
  <si>
    <t>VOS RÄU-TÖRT-GERAUCHT</t>
  </si>
  <si>
    <t>VOS RÄU-TÖRT-geräuchert</t>
  </si>
  <si>
    <t>REWORK LINIE 22</t>
  </si>
  <si>
    <t>REWORK LINIE 23</t>
  </si>
  <si>
    <t>ABS WHISKY-N</t>
  </si>
  <si>
    <t>VOS SKZ EMM</t>
  </si>
  <si>
    <t>VOS SKZ-BIO-PASTE</t>
  </si>
  <si>
    <t>VOS SKZ Bio Paste</t>
  </si>
  <si>
    <t>VOS FKZ LAKF-SCHNITTL</t>
  </si>
  <si>
    <t>VOS LAKF-SCHNITTL 10KG</t>
  </si>
  <si>
    <t>VOS KC EDELPILZ CZ</t>
  </si>
  <si>
    <t>VOS KC EDELPILZ Rez Tsc</t>
  </si>
  <si>
    <t>VOS KC CAM CZ</t>
  </si>
  <si>
    <t>VOS KC CAM Rez Tschechi</t>
  </si>
  <si>
    <t>VOS KC BERGK CZ</t>
  </si>
  <si>
    <t>VOS KC BERGK Rez Tschec</t>
  </si>
  <si>
    <t>ABS PFEFF-BRUCH</t>
  </si>
  <si>
    <t>ABS GOU B-WARE</t>
  </si>
  <si>
    <t>VOS SKZ BERGK</t>
  </si>
  <si>
    <t>VOS SKZ BERGKÄSE BLOCK</t>
  </si>
  <si>
    <t>VOS URW NATUR AMM CO</t>
  </si>
  <si>
    <t>VOS RW-NATUR AMM CO</t>
  </si>
  <si>
    <t>ABS WALDFEE</t>
  </si>
  <si>
    <t>ABS BÄRLAU-BRIE</t>
  </si>
  <si>
    <t>ABS BIERK</t>
  </si>
  <si>
    <t>ABS CH-ROTWEIN</t>
  </si>
  <si>
    <t>ABS ALPKÄSE</t>
  </si>
  <si>
    <t>ABS BUTTER-EDAM 45% GEMISCH</t>
  </si>
  <si>
    <t>ABS BUTTER-EDAM 45% GEM</t>
  </si>
  <si>
    <t>ABS-BERGBAU-MAAS</t>
  </si>
  <si>
    <t>ABS MAAS 30%</t>
  </si>
  <si>
    <t>ABS Maasdamer 30%</t>
  </si>
  <si>
    <t>VOS SKZ EMM-PASTE</t>
  </si>
  <si>
    <t>VOS SKZ EMM-PASTE REZ 3</t>
  </si>
  <si>
    <t>VOS CN-SHRIMPS DK</t>
  </si>
  <si>
    <t>VOS CN-SHRIMPS DK 35000</t>
  </si>
  <si>
    <t>VOS CN-SCHINKEN DK</t>
  </si>
  <si>
    <t>VOS CN-SCHINKEN DK 3500</t>
  </si>
  <si>
    <t>VOS CN-SHRIMPS GEIA DK</t>
  </si>
  <si>
    <t>VOS SKZ-EMM-PASTE KFK</t>
  </si>
  <si>
    <t>ABS ALL-EMM</t>
  </si>
  <si>
    <t>ABS CREMIGER-TIL</t>
  </si>
  <si>
    <t>ABS JARLSBERG</t>
  </si>
  <si>
    <t>ABS PECO-TRENTIN</t>
  </si>
  <si>
    <t>ABS PROVOLONE-TRE</t>
  </si>
  <si>
    <t>ABS PROVOLONE-Trentin</t>
  </si>
  <si>
    <t>VOS RW-BUN-PF</t>
  </si>
  <si>
    <t>VOS UGRW SCHI-NAT NEUE REZ</t>
  </si>
  <si>
    <t>VOS UGRW CHILI-NAT NEUE REZ</t>
  </si>
  <si>
    <t>VOS GRW-SCHI-NAT NEUE REZ</t>
  </si>
  <si>
    <t>VOS GRW-CHILI-NAT NEUE REZ</t>
  </si>
  <si>
    <t>VOS RW-NATUR ZIPFEL</t>
  </si>
  <si>
    <t>VOS RW-SCHI ZIPFEL</t>
  </si>
  <si>
    <t>VOS GRW-NATUR ZIPFEL</t>
  </si>
  <si>
    <t>VOS GRW-SCHI-NAT ZIPFEL</t>
  </si>
  <si>
    <t>VOS RW-NATUR ENDSTÜCK</t>
  </si>
  <si>
    <t>VOS RW-SCHI ENDSTÜCK</t>
  </si>
  <si>
    <t>VOS RW-VS-NATUR ENDSTÜC</t>
  </si>
  <si>
    <t>VOS GRW-SCHI-NAT ENDSTÜCK</t>
  </si>
  <si>
    <t>VOS RW-NATUR-NAT ENDSTÜCK</t>
  </si>
  <si>
    <t>VOS RW-NATUR-NAT ENDSTÜ</t>
  </si>
  <si>
    <t>VOS VS-SCHI ENDSTÜCK</t>
  </si>
  <si>
    <t>VOS RW-GOU-O-SORB ZIPFEL</t>
  </si>
  <si>
    <t>VOS RW-GOU-O-SORB ZIPFE</t>
  </si>
  <si>
    <t>VOS RW-BERGK ZIPFEL</t>
  </si>
  <si>
    <t>VOS RW-GOU-O-SORB ENDSTÜCK</t>
  </si>
  <si>
    <t>VOS RW-GOU-O-SORB ENDST</t>
  </si>
  <si>
    <t>VOS RW-BERGK ENDSTÜCK</t>
  </si>
  <si>
    <t>B-Ware FM FK Pur 34%</t>
  </si>
  <si>
    <t>ABS SIMMENTALER</t>
  </si>
  <si>
    <t>ABS PAP-CHILI-BRIE</t>
  </si>
  <si>
    <t>ABS Paptika-Chili-Brie</t>
  </si>
  <si>
    <t>ABS BERGFEUER</t>
  </si>
  <si>
    <t>ABS URIGER BERGK</t>
  </si>
  <si>
    <t>VOS SKZ-GORG-PASTE</t>
  </si>
  <si>
    <t>ABS BIO-MAAS L31</t>
  </si>
  <si>
    <t>ABS BIO-TIL L31</t>
  </si>
  <si>
    <t>ABS BIO-GOU L31</t>
  </si>
  <si>
    <t>ABS BIO-BUTTERK L31</t>
  </si>
  <si>
    <t>ABS LE-ROSÉ</t>
  </si>
  <si>
    <t>VOS FK SCHN-KNOB</t>
  </si>
  <si>
    <t>VOS FK APR-MAN</t>
  </si>
  <si>
    <t>VOS FK MEL-MANG</t>
  </si>
  <si>
    <t>ABS GOU-MI-48-OGT</t>
  </si>
  <si>
    <t>ABS BERGKÄ-GOU-MI-48-GEM</t>
  </si>
  <si>
    <t>ABS BERGKÄ-GOU-MI-48-GE</t>
  </si>
  <si>
    <t>VOS KÄPA-CHED GELB ALH</t>
  </si>
  <si>
    <t>VOS KÄPA MAC N CHEESE</t>
  </si>
  <si>
    <t>VOS KÄPA MAC N CHEESE 3</t>
  </si>
  <si>
    <t>ABS GroßLoKä Natur Konvent.</t>
  </si>
  <si>
    <t>ABS GroßLoKä Natur Konv</t>
  </si>
  <si>
    <t>ABS GroßLoKä Geräuchert OGT</t>
  </si>
  <si>
    <t>ABS GroßLoKä Geräuchert</t>
  </si>
  <si>
    <t>ABS GroßLoKä Geräuchert Konv.</t>
  </si>
  <si>
    <t>VS GRS Schinken ohne Rinde OGT</t>
  </si>
  <si>
    <t>VS GRS Schinken ohne Ri</t>
  </si>
  <si>
    <t>VS GRS Chili ohne Rinde OGT</t>
  </si>
  <si>
    <t>VS GRS Chili ohne Rinde</t>
  </si>
  <si>
    <t>VS RW Natur ohne Rinde Konv.</t>
  </si>
  <si>
    <t>VS RW Natur ohne Rinde</t>
  </si>
  <si>
    <t>VS RW Schinken ohne Rinde Konv</t>
  </si>
  <si>
    <t>VS RW Natur ohne Rinde OGT</t>
  </si>
  <si>
    <t>VS RW Schinken ohne Rinde OGT</t>
  </si>
  <si>
    <t>VS RW Chili ohne Rinde OGT</t>
  </si>
  <si>
    <t>VS RW Chili ohne Rinde</t>
  </si>
  <si>
    <t>VS RW Chili mit Rinde O</t>
  </si>
  <si>
    <t>VOS VEG NAT</t>
  </si>
  <si>
    <t>VOS VEG NAT von 3,9kg W</t>
  </si>
  <si>
    <t>VOS VEG NATUR-AUFSTRICH</t>
  </si>
  <si>
    <t>VOS VEG KRÄUT-AUFSTRICH</t>
  </si>
  <si>
    <t>VOS VEG PAP-AUFSTRICH</t>
  </si>
  <si>
    <t>VOS VEG PAP-AUFSTRICH 3</t>
  </si>
  <si>
    <t>URW GRS-CHIL-PAP 7,2KG</t>
  </si>
  <si>
    <t>Würste Gourmet 7,2kg Ch</t>
  </si>
  <si>
    <t>URW GRS-GARTK 7,2KG</t>
  </si>
  <si>
    <t>Würste Gourmet 7,2kg Ga</t>
  </si>
  <si>
    <t>URW GRS-LIGHT 7,2KG</t>
  </si>
  <si>
    <t>GR Würste Light  7200g</t>
  </si>
  <si>
    <t>URW GRS-NATUR 7,2KG</t>
  </si>
  <si>
    <t>Würste Gourmet 7,2kg Na</t>
  </si>
  <si>
    <t>URW GRS-SCHI 7,2KG</t>
  </si>
  <si>
    <t>Würste Gourmet 7,2kg Sc</t>
  </si>
  <si>
    <t>URW RÄU 9,1 KG JER GB</t>
  </si>
  <si>
    <t>URW GOU-RÄU 9,1KG JER US</t>
  </si>
  <si>
    <t>Würste 9100g Räucher Go</t>
  </si>
  <si>
    <t>URW SCHI-RÄU 6,7KG JER DE</t>
  </si>
  <si>
    <t>URW SCHI-RÄU 9,3KG JER DE</t>
  </si>
  <si>
    <t>Würste 9300g Schinken R</t>
  </si>
  <si>
    <t>URW RÄU-NAT 9,3KG JER DE</t>
  </si>
  <si>
    <t>URW RÄU-NAT 6,7KG JER DE</t>
  </si>
  <si>
    <t>URW RÄU 6,7KG JER DE</t>
  </si>
  <si>
    <t>Würste 6700g Räucher</t>
  </si>
  <si>
    <t>URW RÄU 9,3KG JER DE</t>
  </si>
  <si>
    <t>Würste 9300g Räucher</t>
  </si>
  <si>
    <t>URW LIGHT30-RÄU 9,3KG JER DE</t>
  </si>
  <si>
    <t>Würste 9300g Räucher li</t>
  </si>
  <si>
    <t>URW CHILI-RÄU 9,1KG JER DE</t>
  </si>
  <si>
    <t>Würste 9100g Chili Räuc</t>
  </si>
  <si>
    <t>URW SCHI-RÄU 9,1KG JER DE</t>
  </si>
  <si>
    <t>Würste 9100g Schinken R</t>
  </si>
  <si>
    <t>URW CHILI-RÄU 6,7KG BIH</t>
  </si>
  <si>
    <t>Würste 6,7kg Chiliräuch</t>
  </si>
  <si>
    <t>URW SCHI-RÄU 8,4KG JER DE</t>
  </si>
  <si>
    <t>URW RAUCH 8,4KG JER DE</t>
  </si>
  <si>
    <t>Würste 8400g Räucher Be</t>
  </si>
  <si>
    <t>URW SCHI 6,7KG JER UA</t>
  </si>
  <si>
    <t>URW NATUR-RAND 6,7KG HER HU</t>
  </si>
  <si>
    <t>Vorschmelzräucherwurst</t>
  </si>
  <si>
    <t>URW NATUR-RAND 9,1KG JER DE</t>
  </si>
  <si>
    <t>URW FÜR-RST 6KG JER DE</t>
  </si>
  <si>
    <t>URW O-SORBIN 9,1KG</t>
  </si>
  <si>
    <t>Räucher Würste Best Che</t>
  </si>
  <si>
    <t>URW SORT-EX-NAT 9,3KG</t>
  </si>
  <si>
    <t>Räucherwürste Extra Nat</t>
  </si>
  <si>
    <t>URW GOU-STAUBK 9,1KG</t>
  </si>
  <si>
    <t>URW RÄU-PFLAN-FETT 6,7KG</t>
  </si>
  <si>
    <t>URW RÄU-PFLAN-FETT 6,7K</t>
  </si>
  <si>
    <t>URW BCH 9,25KG USA</t>
  </si>
  <si>
    <t>URW RÄU 9,25KG USA</t>
  </si>
  <si>
    <t>URW CHILI-VOS 2,5KG JER DE</t>
  </si>
  <si>
    <t>URW CHILI-VOS 2,5KG JER</t>
  </si>
  <si>
    <t>URW CHILI 9,3KG BHI</t>
  </si>
  <si>
    <t>URW BERGK 9,1KG</t>
  </si>
  <si>
    <t>URW BK 9,3KG JER DE</t>
  </si>
  <si>
    <t>URW NATUR 9,1KG BCH USA</t>
  </si>
  <si>
    <t>URW NATUR-RAND 780G JER DE</t>
  </si>
  <si>
    <t>URW NATUR-RAND 780G JER</t>
  </si>
  <si>
    <t>URW SCHI-NAT 9,3KG ALD GB</t>
  </si>
  <si>
    <t>URW SCHI-NAT 9,3KG ALD</t>
  </si>
  <si>
    <t>URW JALA-NAT 9,3KG JER DE</t>
  </si>
  <si>
    <t>URW JALA-NAT 9,3KG JER</t>
  </si>
  <si>
    <t>WUR GOURM-LIGHT 7,2KG JER</t>
  </si>
  <si>
    <t>WUR GOURM-LIGHT 7,2KG J</t>
  </si>
  <si>
    <t>WUR JALA 6LB JER USA</t>
  </si>
  <si>
    <t>WUR SCHI-VOS 2,72KG JER IS</t>
  </si>
  <si>
    <t>WUR SCHI-VOS 2,72KG JER</t>
  </si>
  <si>
    <t>WUR BUTTERK 6,7KG JER DE</t>
  </si>
  <si>
    <t>WUR BUTTERK 6,7KG JER D</t>
  </si>
  <si>
    <t>WUR MOZZ-40 960G JER DE</t>
  </si>
  <si>
    <t>WUR EDAM-45 3,9KG JER DE</t>
  </si>
  <si>
    <t>WUR EDAM-45 3,9KG JER D</t>
  </si>
  <si>
    <t>WUR KÄSE-ZUB 3,9KG JER DE</t>
  </si>
  <si>
    <t>WUR KÄSE-ZUB 3,9KG JER</t>
  </si>
  <si>
    <t>ROUL WAL-DAR 4,2KG</t>
  </si>
  <si>
    <t>ROUL LACHS-DAR 4,7KG</t>
  </si>
  <si>
    <t>ROUL SCHW-PF-DAR 4,7KG</t>
  </si>
  <si>
    <t>WUR SKZ 18KG</t>
  </si>
  <si>
    <t>SK-BLO-O-SORB 5LB JER US</t>
  </si>
  <si>
    <t>SK-BLO-O-SORB 5LB JER U</t>
  </si>
  <si>
    <t>FKZ ZIEG-LAKT 10KG ALH DE</t>
  </si>
  <si>
    <t>FKZ ZIEG-LAKT 10KG ALH</t>
  </si>
  <si>
    <t>CF KRÄU DIT 10KG JER DE</t>
  </si>
  <si>
    <t>FKZ BIO-NATUR 10KG JER DE</t>
  </si>
  <si>
    <t>FKZ BIO-NATUR 10KG JER</t>
  </si>
  <si>
    <t>KÄPA CHED-CL 10KG JER DE</t>
  </si>
  <si>
    <t>KÄPA CHED-CL 10KG JER D</t>
  </si>
  <si>
    <t>4KÄPA * 10KG JER DE</t>
  </si>
  <si>
    <t>SKZ CHED 10KG JER DE</t>
  </si>
  <si>
    <t>SKZ GORG-68 10KG JER DE</t>
  </si>
  <si>
    <t>SKZ GOU-40 10KG JER DE</t>
  </si>
  <si>
    <t>FKZ LAKF-SCHNITT 10KG JER DE</t>
  </si>
  <si>
    <t>FKZ LAKF-SCHNITT 10KG J</t>
  </si>
  <si>
    <t>SKZ EMM-PASTE 10KG JÜTRO</t>
  </si>
  <si>
    <t>SKZ EMM-PASTE 10KG JÜTR</t>
  </si>
  <si>
    <t>BLO 4KÄSE 10KG JER DE</t>
  </si>
  <si>
    <t>4KÄPA BACKS 10KG JER DE</t>
  </si>
  <si>
    <t>FK KRÄUT-O-KNOB 10KG</t>
  </si>
  <si>
    <t>IF WLACHS-NAT 10KG</t>
  </si>
  <si>
    <t>SKZ EMM-45 10KG</t>
  </si>
  <si>
    <t>SKZ EMM-BACKS 10KG ALH</t>
  </si>
  <si>
    <t>SKZ RACL-BACKS-50 10KG</t>
  </si>
  <si>
    <t>RÄU-TÖRT 2,4KG</t>
  </si>
  <si>
    <t>RÄU-TÖRT 2,4Kg</t>
  </si>
  <si>
    <t>TORT LACHS 2,03K JER(1,63)</t>
  </si>
  <si>
    <t>TORT LACHS 2,03K JER DE</t>
  </si>
  <si>
    <t>SKZ EMM-PASTE 10KG</t>
  </si>
  <si>
    <t>Emmentaler SKZ 10 kg ba</t>
  </si>
  <si>
    <t>TORT WAL 1,93KG JER (1,58)</t>
  </si>
  <si>
    <t>TORT SCHW-PF 2KG JER DE</t>
  </si>
  <si>
    <t>SKZ GOU-65x40MM 15KG</t>
  </si>
  <si>
    <t>SKZ GOU-GEW-SORB 18KG MBL</t>
  </si>
  <si>
    <t>SKZ GOU-GEW-SORB 18KG M</t>
  </si>
  <si>
    <t>SKZ EMM-GEW-SORB 18KG MBL</t>
  </si>
  <si>
    <t>SKZ EMM-GEW-SORB 18KG M</t>
  </si>
  <si>
    <t>SKZ CHE-GEW-SORB 18KG MBL</t>
  </si>
  <si>
    <t>SKZ CHE-GEW-SORB 18KG M</t>
  </si>
  <si>
    <t>SKZ EDA-GEW-SORB 18KG MBL</t>
  </si>
  <si>
    <t>SKZ EDA-GEW-SORB 18KG M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</si>
  <si>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</si>
  <si>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</si>
  <si>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</si>
  <si>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</si>
  <si>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</si>
  <si>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</si>
  <si>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</si>
  <si>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</si>
  <si>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</si>
  <si>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</si>
  <si>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</si>
  <si>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</si>
  <si>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 6,1KG</t>
  </si>
  <si>
    <t>URW RÄU-EXTRA-NAT-FORZA</t>
  </si>
  <si>
    <t>KZU EMM 3,9KG</t>
  </si>
  <si>
    <t>KZU GOU 3,9KG</t>
  </si>
  <si>
    <t>SKZ BLO 7,4KG</t>
  </si>
  <si>
    <t>SKZ BLO 7,4KG FÜR 8OZ U</t>
  </si>
  <si>
    <t>URW CHILI 6,7KG</t>
  </si>
  <si>
    <t xml:space="preserve"> ZUB KNOB 1KG</t>
  </si>
  <si>
    <t>SKZ RÄU-GEW-SORB 18KG MBL</t>
  </si>
  <si>
    <t>SKZ RÄU-GEW-SORB 18KG M</t>
  </si>
  <si>
    <t>TORT RAUCH 2,1KG JER DE</t>
  </si>
  <si>
    <t>SKZ GOU 3,9KG</t>
  </si>
  <si>
    <t>SKZ WAL-WURST 10KG</t>
  </si>
  <si>
    <t>SKZ Walnusswürste 10kg</t>
  </si>
  <si>
    <t>ZUB MOZZ-KRÄU 17KG JER DE</t>
  </si>
  <si>
    <t>ZUB MOZZ-KRÄU 17KG JER</t>
  </si>
  <si>
    <t>EMM-45-REIB 20KG JER DE</t>
  </si>
  <si>
    <t>ZUB HOMANN 20KG JER DE</t>
  </si>
  <si>
    <t>GRILLT KRÄU 70G JER DE</t>
  </si>
  <si>
    <t>WAL BLO 138G 23500435</t>
  </si>
  <si>
    <t>BLO FRUCHT 5KG mit ganzen Früc</t>
  </si>
  <si>
    <t>WALK STANGE 4KG JER DE</t>
  </si>
  <si>
    <t>URW NATUR 200G</t>
  </si>
  <si>
    <t>FKZ BACKS 10KG ZUCKER</t>
  </si>
  <si>
    <t>FKZ backstabil 10KG mit</t>
  </si>
  <si>
    <t>SKZ 18,5KG AMM f.  2,5LB</t>
  </si>
  <si>
    <t>SKZ 18,5KG AMM f.  2,5L</t>
  </si>
  <si>
    <t>SKZ SCHW-SCHI 10KG</t>
  </si>
  <si>
    <t>SKZ SCHW-SCHI 10KG Alpe</t>
  </si>
  <si>
    <t>KÄPA CHED-ROT 10KG JER DE</t>
  </si>
  <si>
    <t>KÄPA CHED-ROT 10KG PAST</t>
  </si>
  <si>
    <t>SKZ EMM 3,9KG</t>
  </si>
  <si>
    <t>SKZ EMM 3,9KG in Wurstf</t>
  </si>
  <si>
    <t>SKZ 17,9KG AMM FÜR 8OZ</t>
  </si>
  <si>
    <t>SKZ-BIO-PASTE 10KG DE</t>
  </si>
  <si>
    <t>Bio-Schmelzkäse-Paste 1</t>
  </si>
  <si>
    <t>FKZ LAKF-SCHNITTL 10KG JER DE</t>
  </si>
  <si>
    <t>FKZ LAKF-SCHNITTL 10KG</t>
  </si>
  <si>
    <t>SKZ BERGK 20KG BLOCK</t>
  </si>
  <si>
    <t>SKZ EMM-PASTE 10KG ALH</t>
  </si>
  <si>
    <t>SKZ-EMM-PASTE 10KG KFK</t>
  </si>
  <si>
    <t>BLO FRUCHT 5KG mit geh. Frücht</t>
  </si>
  <si>
    <t>BLO FRUCHT 5KG mit geh.</t>
  </si>
  <si>
    <t>SKZ-GORG-PASTE 10KG</t>
  </si>
  <si>
    <t>FKW SCHN-KNOB 2,4KG</t>
  </si>
  <si>
    <t>FKW APR-MAND 2,4KG</t>
  </si>
  <si>
    <t>FKW MEL-MANG 2,4KG</t>
  </si>
  <si>
    <t>SKZ KÄPA-CHED GELB 10KG ALH</t>
  </si>
  <si>
    <t>SKZ KÄPA-CHED GELB 10KG</t>
  </si>
  <si>
    <t>KÄPA MAC N CHEESE 10KG</t>
  </si>
  <si>
    <t>SKZ PFEFF 2,5KG WURST</t>
  </si>
  <si>
    <t>RIE GOU-RÄU 3KG</t>
  </si>
  <si>
    <t>Gouda Riemen geräuchert</t>
  </si>
  <si>
    <t>GRW NATUR 7,2KG JER DE</t>
  </si>
  <si>
    <t>Würste Gourmet 7,2 kg R</t>
  </si>
  <si>
    <t>GRW GOURM-SCHI 7,2KG JER DE</t>
  </si>
  <si>
    <t>GRW PAP-CHILI 7,2KG JER DE</t>
  </si>
  <si>
    <t>RW O-SORBIN 9,1KG</t>
  </si>
  <si>
    <t>RW SORT-EX-NAT 9,3KG</t>
  </si>
  <si>
    <t>RW GOU-STAUBK 9,1KG</t>
  </si>
  <si>
    <t>RIE MAAS-RÄU</t>
  </si>
  <si>
    <t>RIE Massdamer geräucher</t>
  </si>
  <si>
    <t>RIE BERGL-45.RAUCH</t>
  </si>
  <si>
    <t>RIE Bergländer 45% gerä</t>
  </si>
  <si>
    <t>RIE BERGL-RAUCH * NOR</t>
  </si>
  <si>
    <t>RIE Bergländer geräuche</t>
  </si>
  <si>
    <t>RW SCHI 9,3Kg ALD</t>
  </si>
  <si>
    <t>Räucherwurst Schinken 9</t>
  </si>
  <si>
    <t>RW RÄU 9,1 KG JER GB</t>
  </si>
  <si>
    <t>RW GOU-RÄU-O-SORB 9,1KG 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</si>
  <si>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</si>
  <si>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</si>
  <si>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</si>
  <si>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</si>
  <si>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</si>
  <si>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</si>
  <si>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RW LACHS-RÄU 9,1KG JER DE</t>
  </si>
  <si>
    <t>Würste 9100g Lachs Räuc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</si>
  <si>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</si>
  <si>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</si>
  <si>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</si>
  <si>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</si>
  <si>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</si>
  <si>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</si>
  <si>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</si>
  <si>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</si>
  <si>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</si>
  <si>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</si>
  <si>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</si>
  <si>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</si>
  <si>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EX-NAT-FUTURA 6,1KG</t>
  </si>
  <si>
    <t>RW PFLAN-FETT 6,7KG</t>
  </si>
  <si>
    <t>RW BCH 9,25KG USA</t>
  </si>
  <si>
    <t>RW RÄU 9,25KG USA</t>
  </si>
  <si>
    <t>RW CHILI-VOS 2,5KG JER DE</t>
  </si>
  <si>
    <t>RW CHILI-VOS 2,5KG JER</t>
  </si>
  <si>
    <t>RW CHILI 9,3KG BHI</t>
  </si>
  <si>
    <t>RW BK 9,3KG JER DE</t>
  </si>
  <si>
    <t>GRW GARTK 7,2KG</t>
  </si>
  <si>
    <t>RW NATUR-RAND 780G JER DE</t>
  </si>
  <si>
    <t>RW NATUR-RAND 780G JER</t>
  </si>
  <si>
    <t>RW SCHI-NAT 9,3KG ALD GB</t>
  </si>
  <si>
    <t>RW JALA-NAT 9,3KG JER DE</t>
  </si>
  <si>
    <t>RW SCHI 10,0KG AN</t>
  </si>
  <si>
    <t>RW CHILI 10,0KG AN</t>
  </si>
  <si>
    <t>KS-PREM RÄU FÜR 100G</t>
  </si>
  <si>
    <t>RÄU-TÖRT NATUR-KALT 125G</t>
  </si>
  <si>
    <t>RÄU-TÖRT NATUR-KALT 125</t>
  </si>
  <si>
    <t>NK GOU 3KG BROT</t>
  </si>
  <si>
    <t>NK BUTTERK 3KG BROT</t>
  </si>
  <si>
    <t>NK GOU-MI 45 FIT 1,5KG BROT</t>
  </si>
  <si>
    <t>NK GOU-MI 45 FIT 1,5KG</t>
  </si>
  <si>
    <t>NK GOU 48 FIT 1,5KG BROT</t>
  </si>
  <si>
    <t>NK GOU 48 FIT 1,5KG BRO</t>
  </si>
  <si>
    <t>NK SWISS-CHEESE 1,5KG BROT</t>
  </si>
  <si>
    <t>NK SWISS-CHEESE 1,5KG B</t>
  </si>
  <si>
    <t>RW CHILI 6,7KG AN</t>
  </si>
  <si>
    <t>RW CHILI 6,7KG</t>
  </si>
  <si>
    <t>TORT CHE-RAUCH 1KG JER DE</t>
  </si>
  <si>
    <t>Torten 1000g Räucherkäs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</si>
  <si>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</si>
  <si>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</si>
  <si>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</si>
  <si>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</si>
  <si>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</si>
  <si>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</si>
  <si>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</si>
  <si>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</si>
  <si>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</si>
  <si>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</si>
  <si>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</si>
  <si>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</si>
  <si>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AMM</t>
  </si>
  <si>
    <t>RW GOU-STAUB 8,7KG CO A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</si>
  <si>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</si>
  <si>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</si>
  <si>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</si>
  <si>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</si>
  <si>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</si>
  <si>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ZIEGE 9,1KG</t>
  </si>
  <si>
    <t>RW GOU-STAUB 9,1KG AMM</t>
  </si>
  <si>
    <t>RW O-SORBIN 6LB Einzelstück</t>
  </si>
  <si>
    <t>RW O-SORBIN 6LB Einzels</t>
  </si>
  <si>
    <t>RW GOU-STAUBK 6LB Einzel</t>
  </si>
  <si>
    <t>RW GOU-STAUBK 6LB Einze</t>
  </si>
  <si>
    <t>RW NATUR 6LB GB-USA Einzel</t>
  </si>
  <si>
    <t>RW NATUR 6LB GB-USA Ein</t>
  </si>
  <si>
    <t>RW GOU-O-SORB-RÄU 6LB Einzel</t>
  </si>
  <si>
    <t>RW GOU-O-SORB-RÄU 6LB E</t>
  </si>
  <si>
    <t>RW SCHI 1KG Einzel</t>
  </si>
  <si>
    <t>RW NATUR-NAT 2KG Einzel</t>
  </si>
  <si>
    <t>RW NATUR 2KG Einze</t>
  </si>
  <si>
    <t>RW VS-CHILI 2,72KG Einzelstück</t>
  </si>
  <si>
    <t>RW VS-CHILI 2,72KG Einz</t>
  </si>
  <si>
    <t>RW VS SCHI 2,72KG Einzelstück</t>
  </si>
  <si>
    <t>RW VS SCHI 2,72KG Einze</t>
  </si>
  <si>
    <t>RW VS-CHILI 1KG Einzelstück</t>
  </si>
  <si>
    <t>RW VS-CHILI 1KG Einzels</t>
  </si>
  <si>
    <t>RW SCHI 8,1KG Einzel</t>
  </si>
  <si>
    <t>RW NATUR 8,1KG Einzel</t>
  </si>
  <si>
    <t>RW VS-SCHI 1KG Einzelstück</t>
  </si>
  <si>
    <t>RW VS-SCHI 1KG Einzelst</t>
  </si>
  <si>
    <t>RW VS-NATUR 1KG Einzelstück</t>
  </si>
  <si>
    <t>RW VS-NATUR-RAND 1KG Ei</t>
  </si>
  <si>
    <t>RW VS-NATUR 2,72KG Einzelstüc</t>
  </si>
  <si>
    <t>RW VS-NATUR-RAND 2,72KG</t>
  </si>
  <si>
    <t>RW NATUR 400G Einzel</t>
  </si>
  <si>
    <t>RW EXTRA-NAT-FUTURA 5,4KG EINZ</t>
  </si>
  <si>
    <t>RW EXTRA-NAT-FUTURA 5,4</t>
  </si>
  <si>
    <t>RW NATUR-RAND 700G Einzel</t>
  </si>
  <si>
    <t>RW NATUR-RAND 700G Einz</t>
  </si>
  <si>
    <t>RW CHILI 1KG EINZEL</t>
  </si>
  <si>
    <t>RW CHILI 1KG Einzelstüc</t>
  </si>
  <si>
    <t>SKZ 8OZ EINZEL</t>
  </si>
  <si>
    <t>SKZ 8OZ Einzelstück</t>
  </si>
  <si>
    <t>SKZ 2,5LB EINZEL</t>
  </si>
  <si>
    <t>SKZ 2,5LB Einzelstück</t>
  </si>
  <si>
    <t>MA RÄU-GOU-BR-45 1,5KG USA</t>
  </si>
  <si>
    <t>MA RÄU-GOU-BR-45 1,5KG</t>
  </si>
  <si>
    <t>MA RÄU-GOU-BR-48 1,5KG</t>
  </si>
  <si>
    <t>RW VS-NATUR 8,1KG</t>
  </si>
  <si>
    <t>RW VS-SCHI 8,1KG EINZEL</t>
  </si>
  <si>
    <t>RW VS-SCHI 8,1KG Einzel</t>
  </si>
  <si>
    <t>RW VS-CHILI 8,1KG EINZEL</t>
  </si>
  <si>
    <t>RW VS-CHILI 8,1KG Einze</t>
  </si>
  <si>
    <t>RW GOU-STAUB 8,1KG CO AMM EINZ</t>
  </si>
  <si>
    <t>RW GOU-STAUB 8,1KG CO A</t>
  </si>
  <si>
    <t>RW ROT-CHEDD 8,1KG SOPO EINZEL</t>
  </si>
  <si>
    <t>RW ROT-CHEDD 8,1KG SOPO</t>
  </si>
  <si>
    <t>RW NATUR 1KG EINZEL</t>
  </si>
  <si>
    <t>RW NATUR 1KG Einzel</t>
  </si>
  <si>
    <t>FILBECTOP HIMPAN-O-EPA 130G WH</t>
  </si>
  <si>
    <t>FIL BEC TOP WH Panna Co</t>
  </si>
  <si>
    <t>FILTOP-MÜSLI SCHOKO 20G WH</t>
  </si>
  <si>
    <t>FIL TOP WH Müsli Schoko</t>
  </si>
  <si>
    <t>CN SORTIERT 250G</t>
  </si>
  <si>
    <t>Creme Noblesse 250g, Di</t>
  </si>
  <si>
    <t>CN SHRI 125G JER ES</t>
  </si>
  <si>
    <t>Creme Noblesse 125g Shr</t>
  </si>
  <si>
    <t>CN SHRI 250G JER DE</t>
  </si>
  <si>
    <t>Creme Noblesse 250g Shr</t>
  </si>
  <si>
    <t>TEST FIL-BEC PC 100G WH</t>
  </si>
  <si>
    <t>REZ BLO 5LB USA</t>
  </si>
  <si>
    <t>REZ USA Block 5lb</t>
  </si>
  <si>
    <t>REZ MOZZ-HOMANN</t>
  </si>
  <si>
    <t>REZ Mozzarella (Homann)</t>
  </si>
  <si>
    <t>REZ LACHS-KONZ</t>
  </si>
  <si>
    <t>REZ Lachs Konzentrat</t>
  </si>
  <si>
    <t>REZ WUR SCHI 9,3KG ALD</t>
  </si>
  <si>
    <t>REZ Wurst Schinken 9,3K</t>
  </si>
  <si>
    <t>REZ RW * TES</t>
  </si>
  <si>
    <t>REZ Räucher Würste Tesc</t>
  </si>
  <si>
    <t>REZ RW * USA</t>
  </si>
  <si>
    <t>REZ USA-Räucher Würste</t>
  </si>
  <si>
    <t>REZ RW JERMI</t>
  </si>
  <si>
    <t>REZ RW * ASDA</t>
  </si>
  <si>
    <t>REZ Räucher Würste ASDA</t>
  </si>
  <si>
    <t>REZ RW-AMMERLAND * USA</t>
  </si>
  <si>
    <t>REZ USA Räucher Ammerla</t>
  </si>
  <si>
    <t>REZ RW-AUS-VS-BERGK-O-RINDE</t>
  </si>
  <si>
    <t>REZ Räucherwürste aus V</t>
  </si>
  <si>
    <t>REZ RW-AUS-VS-RÄUSPICKER</t>
  </si>
  <si>
    <t>REZ RW-CHILI-VIEL-VS</t>
  </si>
  <si>
    <t>REZ Chili Räucher Würst</t>
  </si>
  <si>
    <t>REZ RW-GOU-O-SORB * USA</t>
  </si>
  <si>
    <t>REZ RW-JALA-NAT</t>
  </si>
  <si>
    <t>REZ Räucherwürste Natri</t>
  </si>
  <si>
    <t>REZ GRW KRÄU</t>
  </si>
  <si>
    <t>REZ GRW Kräuter</t>
  </si>
  <si>
    <t>REZ RW-LIGHT * ALD</t>
  </si>
  <si>
    <t>REZ ALDI Räucher Würste</t>
  </si>
  <si>
    <t>REZ RW-EXTRA-NA</t>
  </si>
  <si>
    <t>REZ Räucherwürste extra</t>
  </si>
  <si>
    <t>REZ RW-O-SORB * USA</t>
  </si>
  <si>
    <t>REZ USA- Räucher Würste</t>
  </si>
  <si>
    <t>REZ RW-PFLANZENF * SHT IL</t>
  </si>
  <si>
    <t>REZ Räucherwürste mit P</t>
  </si>
  <si>
    <t>REZ RW-SCHI * JER</t>
  </si>
  <si>
    <t>REZ RW-SCHI-NAT * TES</t>
  </si>
  <si>
    <t>REZ Schinkenräucher Wür</t>
  </si>
  <si>
    <t>REZ RW-SCHI-VIEL-VS</t>
  </si>
  <si>
    <t>REZ Schinken Räucher Wü</t>
  </si>
  <si>
    <t>REZ FK-HARD</t>
  </si>
  <si>
    <t>REZ Frischkäse Hard</t>
  </si>
  <si>
    <t>REZ FKR-AM-ANANAS</t>
  </si>
  <si>
    <t>REZ FK Röllchen Außenma</t>
  </si>
  <si>
    <t>REZ FKR-ANANAS</t>
  </si>
  <si>
    <t>REZ FK Röllchen Strudel</t>
  </si>
  <si>
    <t>REZ FKR-MSC-WLACHS</t>
  </si>
  <si>
    <t>FK Röllchen Innenfüllun</t>
  </si>
  <si>
    <t>REZ FKR-PAP</t>
  </si>
  <si>
    <t>REZ FK Frischkäseröllch</t>
  </si>
  <si>
    <t>REZ FKR-PF</t>
  </si>
  <si>
    <t>REZ FKR-SCHNITTL</t>
  </si>
  <si>
    <t>REZ FK-ZIEGE-LAKF</t>
  </si>
  <si>
    <t>REZ Ziegenfrischkäsezub</t>
  </si>
  <si>
    <t>REZ FKZ-KRÄU o Knob</t>
  </si>
  <si>
    <t>REZ Frischkäsezubereitu</t>
  </si>
  <si>
    <t>REZ FKZ-REICHOLD</t>
  </si>
  <si>
    <t>REZ Bio FKZ für Reichol</t>
  </si>
  <si>
    <t>REZ FKZ-SCHNITL-LAKF</t>
  </si>
  <si>
    <t>REZ Frischkäse laktosef</t>
  </si>
  <si>
    <t>REZ FKZ-SCHNITTL-KRÄU</t>
  </si>
  <si>
    <t>Rez FKZ Schnittlauch-Kr</t>
  </si>
  <si>
    <t>REZ ROUL-LACHS</t>
  </si>
  <si>
    <t>REZ Lachs Roulette</t>
  </si>
  <si>
    <t>REZ FRUCHTK-APRI-DATT-HASEL</t>
  </si>
  <si>
    <t>REZ Fruchtkäse Aprikose</t>
  </si>
  <si>
    <t>REZ WAL-ROUL</t>
  </si>
  <si>
    <t>REZ Waluss-Roulette + M</t>
  </si>
  <si>
    <t>REZ WAL-WUR * DEX</t>
  </si>
  <si>
    <t>REZ WAL-KONZ</t>
  </si>
  <si>
    <t>REZ Walnuss Konzentrat</t>
  </si>
  <si>
    <t>REZ WAL-K-STANGE</t>
  </si>
  <si>
    <t>REZ Walnusskäse in Stan</t>
  </si>
  <si>
    <t>REZ 45-HOMANN</t>
  </si>
  <si>
    <t>REZ Homann 45% F.i.Tr.</t>
  </si>
  <si>
    <t>REZ 4KÄ-BLO-45</t>
  </si>
  <si>
    <t>REZ 4-Käse Block SKZ 45</t>
  </si>
  <si>
    <t>REZ 4KÄPA-BACKS * ALH</t>
  </si>
  <si>
    <t>4-Käse Paste backstabil</t>
  </si>
  <si>
    <t>REZ 4KÄPA</t>
  </si>
  <si>
    <t>REZ BZC-NATUR-50</t>
  </si>
  <si>
    <t>REZ Brotzeitcreme 50% n</t>
  </si>
  <si>
    <t>REZ BZC-PAP-50</t>
  </si>
  <si>
    <t>REZ Brotzeitcreme Papri</t>
  </si>
  <si>
    <t>REZ BZC-RÖSTZW-50</t>
  </si>
  <si>
    <t>REZ Brotzeitcreme Röstz</t>
  </si>
  <si>
    <t>REZ BZC-SALA-50</t>
  </si>
  <si>
    <t>REZ Brotzeitcreme Salam</t>
  </si>
  <si>
    <t>REZ CF-NEUTR-BACKS-PLUS-SIM</t>
  </si>
  <si>
    <t>REZ Finesse Neutral bac</t>
  </si>
  <si>
    <t>REZ CL-CHED-PA</t>
  </si>
  <si>
    <t>REZ Cheddar Paste CL</t>
  </si>
  <si>
    <t>REZ CN-CHAMP-60-UHT</t>
  </si>
  <si>
    <t>REZ Creme Noblesse Cham</t>
  </si>
  <si>
    <t>REZ CN-KRÄU-UHT</t>
  </si>
  <si>
    <t>REZ Creme Noblesse Kräu</t>
  </si>
  <si>
    <t>REZ CN-LACHS-60-UHT</t>
  </si>
  <si>
    <t>REZ Creme Noblesse Lach</t>
  </si>
  <si>
    <t>REZ CN-MEX-60-UHT</t>
  </si>
  <si>
    <t>REZ Creme Noblesse Mexi</t>
  </si>
  <si>
    <t>REZ CN-BUN-PF</t>
  </si>
  <si>
    <t>REZ Creme Noblesse Pfef</t>
  </si>
  <si>
    <t>REZ CN-RUC-WAL</t>
  </si>
  <si>
    <t>Creme Noblesse Rucola -</t>
  </si>
  <si>
    <t>REZ CN-SCHW-SCHI-60-UHT</t>
  </si>
  <si>
    <t>REZ Creme Noblesse Schw</t>
  </si>
  <si>
    <t>REZ CN-SCHRI-60-UHT</t>
  </si>
  <si>
    <t>REZ Creme Noblesse Shri</t>
  </si>
  <si>
    <t>REZ CN-SWEE-THAI</t>
  </si>
  <si>
    <t>REZ Creme Noblesse Swee</t>
  </si>
  <si>
    <t>REZ EMM-PA-JÜTRO</t>
  </si>
  <si>
    <t>Emmentaler Paste</t>
  </si>
  <si>
    <t>REZ GORG-PA-JÜTRO</t>
  </si>
  <si>
    <t>REZ Gorgonzola Paste Jü</t>
  </si>
  <si>
    <t>REZ GOU-PA-JÜTRO</t>
  </si>
  <si>
    <t>REZ Gouda Paste Jütro</t>
  </si>
  <si>
    <t>REZ KC-CAM</t>
  </si>
  <si>
    <t>REZ Käsecreme Camembert</t>
  </si>
  <si>
    <t>REZ KC-EDELPILZ-INT</t>
  </si>
  <si>
    <t>REZ Internationale Käse</t>
  </si>
  <si>
    <t>REZ KC-EMM-INT</t>
  </si>
  <si>
    <t>REZ KC-SEMI</t>
  </si>
  <si>
    <t>REZ Käsecreme Semicurad</t>
  </si>
  <si>
    <t>REZ KC-ZIEGE-INT</t>
  </si>
  <si>
    <t>REZ KZU-BLAUS</t>
  </si>
  <si>
    <t>REZ Blauschimmel KZU</t>
  </si>
  <si>
    <t>REZ KZU-FREIB-NATUR</t>
  </si>
  <si>
    <t>REZ KZU Freiberger Natu</t>
  </si>
  <si>
    <t>REZ MOZZ-IT-KRÄU</t>
  </si>
  <si>
    <t>REZ Mozzarella mit ital</t>
  </si>
  <si>
    <t>REZ RTORT-KALT</t>
  </si>
  <si>
    <t>REZ Räuchertorte Kaltra</t>
  </si>
  <si>
    <t>REZ RTÖRT-KALT</t>
  </si>
  <si>
    <t>REZ Räuchertörtchen Kal</t>
  </si>
  <si>
    <t>REZ SKZ-40 * PON</t>
  </si>
  <si>
    <t>REZ SKZ 40% / Ponnath</t>
  </si>
  <si>
    <t>REZ SKZ-45 * MFL</t>
  </si>
  <si>
    <t>REZ SKZ 45% Müller Flei</t>
  </si>
  <si>
    <t>REZ SKZ-CHED-RT</t>
  </si>
  <si>
    <t>REZ SKZ Typ Cheddar Rot</t>
  </si>
  <si>
    <t>REZ SKZ-CHED-WE</t>
  </si>
  <si>
    <t>REZ SKZ Typ Cheddar wei</t>
  </si>
  <si>
    <t>REZ SKZ-EMM</t>
  </si>
  <si>
    <t>REZ SKZ Typ Emmentaler</t>
  </si>
  <si>
    <t>REZ SKZ-FREIBERGER-40</t>
  </si>
  <si>
    <t>REZ SKZ Freiberger 40%</t>
  </si>
  <si>
    <t>REZ SKZ-MOZZ-40-KAL47</t>
  </si>
  <si>
    <t>REZ SKZ Mozzarella 40%</t>
  </si>
  <si>
    <t>REZ TORT-C-DEBLU</t>
  </si>
  <si>
    <t>REZ Creme de Blu Torte</t>
  </si>
  <si>
    <t>REZ TORT-GR-PF</t>
  </si>
  <si>
    <t>REZ Gr. Pfeffer Torten</t>
  </si>
  <si>
    <t>REZ TORT-KRÄU</t>
  </si>
  <si>
    <t>REZ Kräutertorten</t>
  </si>
  <si>
    <t>REZ TORT-LACHS</t>
  </si>
  <si>
    <t>REZ Lachs Torte</t>
  </si>
  <si>
    <t>REZ TORT-RO-SCHW-PF</t>
  </si>
  <si>
    <t>REZ Schwarzer Pfeffer T</t>
  </si>
  <si>
    <t>REZ TORT-WAL</t>
  </si>
  <si>
    <t>REZ Walnuss-Torten</t>
  </si>
  <si>
    <t>REZ VS-BOCKS 125G</t>
  </si>
  <si>
    <t>REZ Vesperscheiben Boks</t>
  </si>
  <si>
    <t>REZ VS-GARTENK</t>
  </si>
  <si>
    <t>REZ Versperscheiben Gar</t>
  </si>
  <si>
    <t>REZ VS-GOU 125G</t>
  </si>
  <si>
    <t>REZ Versperscheiben Gou</t>
  </si>
  <si>
    <t>REZ VS-PAP-CHILI 125G</t>
  </si>
  <si>
    <t>REZ Vesperscheiben Papr</t>
  </si>
  <si>
    <t>REZ WUR-HOMANN-45</t>
  </si>
  <si>
    <t>REZ Homann-Würste 45% F</t>
  </si>
  <si>
    <t>REZ KS-CAM-PREM</t>
  </si>
  <si>
    <t>REZ SKZ Camembert Premi</t>
  </si>
  <si>
    <t>REZ KS-CHEDD-PREM-50</t>
  </si>
  <si>
    <t>REZ SKZ Cheddar 50% Pre</t>
  </si>
  <si>
    <t>REZ KS-EDAM-PREM-40</t>
  </si>
  <si>
    <t>REZ SKZ Edamer 40% Prem</t>
  </si>
  <si>
    <t>REZ KS-EMM-PREM-45</t>
  </si>
  <si>
    <t>REZ SKZ Emmentaler 45%</t>
  </si>
  <si>
    <t>REZ KS-GOU-PREM-48</t>
  </si>
  <si>
    <t>REZ SKZ Gouda 48%  Prem</t>
  </si>
  <si>
    <t>REZ KS-RÄU-PREM-45</t>
  </si>
  <si>
    <t>REZ SKZ Räucher 45% Pre</t>
  </si>
  <si>
    <t>REZ GRW natur-86-89</t>
  </si>
  <si>
    <t>REZ GRW SCHI-86-89</t>
  </si>
  <si>
    <t>REZ GRW PAP-CHILI-86-89</t>
  </si>
  <si>
    <t>REZ RW-LIGHT</t>
  </si>
  <si>
    <t>REZ FKZ-BACKS ZUCKER</t>
  </si>
  <si>
    <t>REZ FKZ-BACKS ZUCKER-18</t>
  </si>
  <si>
    <t>REZ DIP KÄSE</t>
  </si>
  <si>
    <t>REZ CF KRÄU DIT DE</t>
  </si>
  <si>
    <t>REZ CF NEUTR-BACHST</t>
  </si>
  <si>
    <t>REZ CRCH</t>
  </si>
  <si>
    <t>REZ EMM-45</t>
  </si>
  <si>
    <t>REZ VS-LIGHT-SCHITTL-125G</t>
  </si>
  <si>
    <t>REZ VS-LIGHT-SCHITTL-12</t>
  </si>
  <si>
    <t>REZ 4KÄPA-BACKST ALH</t>
  </si>
  <si>
    <t>REZ SKZ PFEF</t>
  </si>
  <si>
    <t>REZ CHED-PA Jütro</t>
  </si>
  <si>
    <t>REZ SKZ-SEROUSLY-STRONG</t>
  </si>
  <si>
    <t>REZ SKZ-33-STREICHF-MILD</t>
  </si>
  <si>
    <t>REZ SKZ-33-STREICHF-MIL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</si>
  <si>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</si>
  <si>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</si>
  <si>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</si>
  <si>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</si>
  <si>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</si>
  <si>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</si>
  <si>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</si>
  <si>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</si>
  <si>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</si>
  <si>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</si>
  <si>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</si>
  <si>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</si>
  <si>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</si>
  <si>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</t>
  </si>
  <si>
    <t>REZ KZU-GOU FÜR 3,9KG W</t>
  </si>
  <si>
    <t>REZ KZU-EMM</t>
  </si>
  <si>
    <t>REZ KZU-EMM FÜR 3,9KG W</t>
  </si>
  <si>
    <t>REZ SKZ-GOU</t>
  </si>
  <si>
    <t>REZ SKZ-GOU FÜR WÜRSTE</t>
  </si>
  <si>
    <t>REZ RW NATUR 228G C&amp;F</t>
  </si>
  <si>
    <t>REZ RW  NATUR 228G C&amp;F</t>
  </si>
  <si>
    <t>REZ SKZ SCHW-SCHI</t>
  </si>
  <si>
    <t>REZ SKZ SCHW-SCHI 10KG</t>
  </si>
  <si>
    <t>REZ KÄPA CHED-ROT</t>
  </si>
  <si>
    <t>REZ SKZ EMM 3,9KG</t>
  </si>
  <si>
    <t>REW SKZ EMM 3,9KG in Wu</t>
  </si>
  <si>
    <t>REZ BIO-PA</t>
  </si>
  <si>
    <t>Bio Paste</t>
  </si>
  <si>
    <t>REZ FKZ LAKF-SCHNITTL 10KG JER</t>
  </si>
  <si>
    <t>REZ FKZ LAKF-SCHNITTL 1</t>
  </si>
  <si>
    <t>REZ KC-EDELPILZ-INT für</t>
  </si>
  <si>
    <t>REZ KC CAM</t>
  </si>
  <si>
    <t>REZ KC CAM für Spastup</t>
  </si>
  <si>
    <t>REZ KC BERGK</t>
  </si>
  <si>
    <t>REZ KC BERGK für Spastu</t>
  </si>
  <si>
    <t>REZ BERGK 20KG BLOCK</t>
  </si>
  <si>
    <t>REZ RW NATUR AMM</t>
  </si>
  <si>
    <t>REZ SKZ EMM-PASTE ALH 18073-09</t>
  </si>
  <si>
    <t>REZ SKZ EMM-PASTE ALH 1</t>
  </si>
  <si>
    <t>REZ CN-SCHINKEN DK</t>
  </si>
  <si>
    <t>REZ FKZ-MASC 250G CZ SPA</t>
  </si>
  <si>
    <t>REZ FKZ-MASC 250G CZ SP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</si>
  <si>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</si>
  <si>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</si>
  <si>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</si>
  <si>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</si>
  <si>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</si>
  <si>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</si>
  <si>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</si>
  <si>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 RW-ZIEGE</t>
  </si>
  <si>
    <t>REZ RW-ZIEGE</t>
  </si>
  <si>
    <t>REZ SKZ-GORG-PASTE</t>
  </si>
  <si>
    <t>REZ FRUCHTK-APRI-MAND</t>
  </si>
  <si>
    <t>REZ FRUCHTK-MELONE-MANGO</t>
  </si>
  <si>
    <t>REZ Fruchtkäse Melone/</t>
  </si>
  <si>
    <t>REZ FRUCHTK-SCHNITTL-KNOB</t>
  </si>
  <si>
    <t>REZ Fruchtkäse Schnittl</t>
  </si>
  <si>
    <t>REZ FK SCHN-KNOB</t>
  </si>
  <si>
    <t>REZ FK APR-MAN</t>
  </si>
  <si>
    <t>REZ FK MEL-MANG</t>
  </si>
  <si>
    <t>REZ KÄPA-CHED GELB ALH</t>
  </si>
  <si>
    <t>REZ WUR BLAUSCH NEUE REZ</t>
  </si>
  <si>
    <t>REZ WUR BLAUSCH NEUE RE</t>
  </si>
  <si>
    <t>REZ KÄPA MAC N CHEESE</t>
  </si>
  <si>
    <t>REZ SKZ PFEFF 2,5KG WURST</t>
  </si>
  <si>
    <t>REZ SKZ PFEFF 2,5KG WUR</t>
  </si>
  <si>
    <t>REZ VEG SW NATUR</t>
  </si>
  <si>
    <t>REZ VEG-SCH MILD</t>
  </si>
  <si>
    <t>REZ VEG-SCH WÜRZIG</t>
  </si>
  <si>
    <t>REZ VEG NATUR-AUFSTRICH</t>
  </si>
  <si>
    <t>REZ VEG KRÄUT-AUFSTRICH</t>
  </si>
  <si>
    <t>REZ VEG PAP-AUFSTRICH</t>
  </si>
  <si>
    <t>HF-FIL-BEC JOGH-BIR 130G WH DE</t>
  </si>
  <si>
    <t>HF-FIL-BEC JOGH-BIR 130</t>
  </si>
  <si>
    <t>HF-FIL-BEC JOGH-NAT 130G WH DE</t>
  </si>
  <si>
    <t>HF-FIL-BEC JOGH-NAT 130</t>
  </si>
  <si>
    <t>HF-FIL-BEC JOG-HIM 130G WH DE</t>
  </si>
  <si>
    <t>HF-FIL-BEC JOG-HIM 130G</t>
  </si>
  <si>
    <t>HF-FIL-BEC PANNA * WH DE</t>
  </si>
  <si>
    <t>HF-FIL-BEC PANNA * WH D</t>
  </si>
  <si>
    <t>HF-FIL-TOP HIM-SOS-PAN * WH DE</t>
  </si>
  <si>
    <t>HF-FIL-TOP HIM-SOS-PAN</t>
  </si>
  <si>
    <t>HF-FIL-BEC-TOP HI-PA 130G WHDE</t>
  </si>
  <si>
    <t>HF-FIL-BEC-TOP HI-PA 13</t>
  </si>
  <si>
    <t>HF-FIL-TOP MAN-SOS-PAN * WH DE</t>
  </si>
  <si>
    <t>HF-FIL-TOP MAN-SOS-PAN</t>
  </si>
  <si>
    <t>HF-FILBECTOP HIMPA-O-EPA130GWH</t>
  </si>
  <si>
    <t>HF-FILBECTOP HIMPA-O-EP</t>
  </si>
  <si>
    <t>HF-FIL-TOP MANGO-PANNA * AN DE</t>
  </si>
  <si>
    <t>HF-FIL-TOP MANGO-PANNA</t>
  </si>
  <si>
    <t>HF-FIL-TOP KARAM-PANNA * AN DE</t>
  </si>
  <si>
    <t>HF-FIL-TOP KARAM-PANNA</t>
  </si>
  <si>
    <t>HF-FILBECTOP MA-PAN-O-EPA * AN</t>
  </si>
  <si>
    <t>HF-FILBECTOP MA-PAN-O-E</t>
  </si>
  <si>
    <t>HF-FILTOP-MÜSL ERDB-HIM 20G WH</t>
  </si>
  <si>
    <t>HF-FILTOP-MÜSL ERDB-HIM</t>
  </si>
  <si>
    <t>HF-FILTOP-MÜSLI SCHOKO 20G WH</t>
  </si>
  <si>
    <t>HF-FILTOP-MÜSLI SCHOKO</t>
  </si>
  <si>
    <t>HF-TOP-CUP PANA-HIMB 30G WH</t>
  </si>
  <si>
    <t>HF-TOP-CUP PANA-HIMB 30</t>
  </si>
  <si>
    <t>HF-PANA * 100G WH</t>
  </si>
  <si>
    <t>HF-PANA * 100G</t>
  </si>
  <si>
    <t>HF-TOP-CUP PANA-HIMB 30G</t>
  </si>
  <si>
    <t>HF-FILTOP-MÜSL MAND-NUS 20G WH</t>
  </si>
  <si>
    <t>HF-FILTOP-MÜSL MAND-NUS</t>
  </si>
  <si>
    <t>HF-FILTOP-MÜSLI PFL 20G WH</t>
  </si>
  <si>
    <t>HF-FILTOP-MÜSLI PFL 20G</t>
  </si>
  <si>
    <t>HF-FILTOP-MÜSL JOGH-ZIT 20G WH</t>
  </si>
  <si>
    <t>HF-FILTOP-MÜSL JOGH-ZIT</t>
  </si>
  <si>
    <t>HF-FIL-BEC PANNA 130G GUB</t>
  </si>
  <si>
    <t>HF-FIL-BEC PANNA 130G G</t>
  </si>
  <si>
    <t>HF-FK PUR GUB 160G DK</t>
  </si>
  <si>
    <t>HF-FK WIESENK 160G GUB DK</t>
  </si>
  <si>
    <t>HF-FK WIESENK 160G GUB</t>
  </si>
  <si>
    <t>HF-FK PUR 160G GUB DE</t>
  </si>
  <si>
    <t>HF-FK WIESENK 160G GUB DE</t>
  </si>
  <si>
    <t>HF-FK PUR 160G BIS DE</t>
  </si>
  <si>
    <t>HF-FK WIESENK 160G BIS DE</t>
  </si>
  <si>
    <t>HF-FK WIESENK 160G BIS</t>
  </si>
  <si>
    <t>HF-ZAZ * 175G LCB FR</t>
  </si>
  <si>
    <t>HF-ZAZ * 175G WH DE</t>
  </si>
  <si>
    <t>HF-FC-KRÄU KAKTF 150G HEI</t>
  </si>
  <si>
    <t>HF-FC-KRÄU KAKTF 150G H</t>
  </si>
  <si>
    <t>HF-FC-MEER LAKTF 150G HEI</t>
  </si>
  <si>
    <t>HF-FC-MEER LAKTF 150G H</t>
  </si>
  <si>
    <t>HF-FC MINUSL 125G OMI DE</t>
  </si>
  <si>
    <t>HF-FC MINUSL 125G OMI D</t>
  </si>
  <si>
    <t>HF-FC PUR-LAKTF 125G HEI</t>
  </si>
  <si>
    <t>HF-FC PUR-LAKTF 125G HE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</si>
  <si>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</si>
  <si>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</si>
  <si>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</si>
  <si>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</si>
  <si>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</si>
  <si>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</si>
  <si>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</si>
  <si>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 DE</t>
  </si>
  <si>
    <t>STREICHR MEER 150G BIS</t>
  </si>
  <si>
    <t>STREICHR BÄR-KNOBL 150G BIS DE</t>
  </si>
  <si>
    <t>STREICHR BÄR-KNOBL 150G</t>
  </si>
  <si>
    <t>HF-FC SAH 150G WH DE</t>
  </si>
  <si>
    <t>HF-FC KRÄU 150G WH DE</t>
  </si>
  <si>
    <t>HF-FC BÄRL-KNOB 150G WH DE</t>
  </si>
  <si>
    <t>HF-FC BÄRL-KNOB 150G WH</t>
  </si>
  <si>
    <t>HF-FC GARTG 150G WH DE</t>
  </si>
  <si>
    <t>MOU AMA 80G WH DE</t>
  </si>
  <si>
    <t>MOU OZI 80G WH DE</t>
  </si>
  <si>
    <t>Mousse Orange Zimt 80g</t>
  </si>
  <si>
    <t>FIL BEC TOP HIMPA 110G GUB</t>
  </si>
  <si>
    <t>FIL BEC TOP Gut Bio Him</t>
  </si>
  <si>
    <t>FIL BEC TOP MANGPA 110G GUB</t>
  </si>
  <si>
    <t>FIL BEC TOP MANGPA 110G</t>
  </si>
  <si>
    <t>FIL BEC TOP KARAMPA 110G GUB</t>
  </si>
  <si>
    <t>FIL BEC TOP KARAMPA 110</t>
  </si>
  <si>
    <t>HF-FIL-BECTO HIM-PAN-O-EPA*NET</t>
  </si>
  <si>
    <t>BioBio Panna Cotta Himb</t>
  </si>
  <si>
    <t>HF-FIL-BECTO KAR-PAN-O-EPA*NET</t>
  </si>
  <si>
    <t>BioBio Panna Cotta Mang</t>
  </si>
  <si>
    <t>CAGL 30TM * 15KG JER</t>
  </si>
  <si>
    <t>FK PUR 160G GUB DE</t>
  </si>
  <si>
    <t>Gut Bio Frischkäse PUR</t>
  </si>
  <si>
    <t>FK WIESENK 160G GUB DE</t>
  </si>
  <si>
    <t>Gut Bio Frischkäse Wies</t>
  </si>
  <si>
    <t>FK PUR 160G BIS DE</t>
  </si>
  <si>
    <t>Bio Sonne Frischkäse PU</t>
  </si>
  <si>
    <t>FK WIESENK 160G BIS DE</t>
  </si>
  <si>
    <t>Bio Sonne Frischkäse Wi</t>
  </si>
  <si>
    <t>FK BACKST-46TM 10KG</t>
  </si>
  <si>
    <t>Frischkäse backstabil 4</t>
  </si>
  <si>
    <t>MASCA BLO-UHT 2KG</t>
  </si>
  <si>
    <t>Mascarpone 2kg Block UH</t>
  </si>
  <si>
    <t>FK SB-100G- 150G</t>
  </si>
  <si>
    <t>Frischkäse SB 100 - 150</t>
  </si>
  <si>
    <t>FK HMEZAD-100G- 150G</t>
  </si>
  <si>
    <t>Frischkäse 100g - 150g</t>
  </si>
  <si>
    <t>FK 42TM-JOBRME 10KG</t>
  </si>
  <si>
    <t>Frischkäse 42% TM mit J</t>
  </si>
  <si>
    <t>FK EIM-BACKS-42TM 10KG</t>
  </si>
  <si>
    <t>FKZ EIM-40TM 5KG JER DE</t>
  </si>
  <si>
    <t>Frischkäsezubereitung 4</t>
  </si>
  <si>
    <t>FKZ EIM-40TM 1KG JER DE</t>
  </si>
  <si>
    <t>FK BACKS-46TM 10KG</t>
  </si>
  <si>
    <t>MASCA 80FIDM 250G</t>
  </si>
  <si>
    <t>Mascarpone 80% FidM</t>
  </si>
  <si>
    <t>FKR PF 100G NET DE</t>
  </si>
  <si>
    <t>FK-Röllchen 100g Pfeffe</t>
  </si>
  <si>
    <t>FKR KRÄU 100G NET DE</t>
  </si>
  <si>
    <t>FK-Röllchen100g Kräuter</t>
  </si>
  <si>
    <t>FKR PAP 100G NET DE</t>
  </si>
  <si>
    <t>FK -Röllchen 100g Papri</t>
  </si>
  <si>
    <t>FKR WLACHS 100G NET DE</t>
  </si>
  <si>
    <t>FK-Röllchen 100g Wildla</t>
  </si>
  <si>
    <t>FKR ANANAS 100G JER DE</t>
  </si>
  <si>
    <t>FK-Röllchen 100g Ananas</t>
  </si>
  <si>
    <t>FKZ KRUID-SCHW 150G JER NL</t>
  </si>
  <si>
    <t>Frischkäsezubereitung 1</t>
  </si>
  <si>
    <t>FKZ KRUID-SILBER 150G JER NL</t>
  </si>
  <si>
    <t>FKZ KRUID-GOLD 150G JER NL</t>
  </si>
  <si>
    <t>FKR ANA-MAN 100G MOR GB</t>
  </si>
  <si>
    <t>FKR KRÄU 100G TEO ES</t>
  </si>
  <si>
    <t>FK-Röllchen 100g Kräute</t>
  </si>
  <si>
    <t>FKR LACHS 100G JER ES</t>
  </si>
  <si>
    <t>FK-Röllchen 100g Lachs</t>
  </si>
  <si>
    <t>FKR ANANAS 100G TEO ES</t>
  </si>
  <si>
    <t>FKR PF 100G TEO ES</t>
  </si>
  <si>
    <t>FK-röllchen 100g Pfeffe</t>
  </si>
  <si>
    <t>FKZ QUANTUM 200G JER GB</t>
  </si>
  <si>
    <t>FKZ 200g Quantum</t>
  </si>
  <si>
    <t>FKR PAP 100G TEO ES</t>
  </si>
  <si>
    <t>FK-Röllchen 100g Paprik</t>
  </si>
  <si>
    <t>FKZ KRÄUT 150G BIC NL</t>
  </si>
  <si>
    <t>FKZ Kräuter 150g Bicker</t>
  </si>
  <si>
    <t>FKZ KRUID-SAPORE 150G JER NL</t>
  </si>
  <si>
    <t>FKZ KRUID-FEELS 150G JER NL</t>
  </si>
  <si>
    <t>FKR PF 100G ASA GB</t>
  </si>
  <si>
    <t>FK-Röllchen Pfeffer 100</t>
  </si>
  <si>
    <t>FKR KRÄU 100G ASA GB</t>
  </si>
  <si>
    <t>FK-röllchen Kräuter 100</t>
  </si>
  <si>
    <t>FKR LACHS 100G ASA GB</t>
  </si>
  <si>
    <t>FK-röllchen Lachs 100g</t>
  </si>
  <si>
    <t>FKR ANAN 100G GEI DK</t>
  </si>
  <si>
    <t>FK-Röllchen. Ananas 100</t>
  </si>
  <si>
    <t>FKR KRÄU 100G GEI DK</t>
  </si>
  <si>
    <t>FK-Röllchen Kräuter 100</t>
  </si>
  <si>
    <t>FKR PAP 100G GEI DK</t>
  </si>
  <si>
    <t>FK-Röllchen Paprika 100</t>
  </si>
  <si>
    <t>FK PUR 150G WH DE</t>
  </si>
  <si>
    <t>WH MM Bioland Frischkäs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</si>
  <si>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</si>
  <si>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</si>
  <si>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</si>
  <si>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</si>
  <si>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</si>
  <si>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</si>
  <si>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ANA-MAND 100G LID</t>
  </si>
  <si>
    <t>FKR ANANAS-MAND 100G LI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</si>
  <si>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</si>
  <si>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</si>
  <si>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</si>
  <si>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</si>
  <si>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</si>
  <si>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</si>
  <si>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</si>
  <si>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</si>
  <si>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</si>
  <si>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</si>
  <si>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</si>
  <si>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</si>
  <si>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</si>
  <si>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FKZ EIM DELTA-FOOD 1KG</t>
  </si>
  <si>
    <t>Delta Food, Greece - Fr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</si>
  <si>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</si>
  <si>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</si>
  <si>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</si>
  <si>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</si>
  <si>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</si>
  <si>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</si>
  <si>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WH MM Bioland Mascarpon</t>
  </si>
  <si>
    <t>MASC 250G CN</t>
  </si>
  <si>
    <t>FK NATUR 150G DEH</t>
  </si>
  <si>
    <t>FK PUR 3KG WH DE</t>
  </si>
  <si>
    <t>MASC * 3KG WH DE</t>
  </si>
  <si>
    <t>FK PUR 160G GUB DK</t>
  </si>
  <si>
    <t>FK PUR 160g Okolivet DK</t>
  </si>
  <si>
    <t>FK WIESENK 160G GUB DK</t>
  </si>
  <si>
    <t>MASC 80FIT-UNILAC 250G</t>
  </si>
  <si>
    <t>MASC BLO 2KG</t>
  </si>
  <si>
    <t>FK-Domino 6x20G</t>
  </si>
  <si>
    <t>MILBONA Frischkäsedomin</t>
  </si>
  <si>
    <t>FKR WLACHS 100G LID</t>
  </si>
  <si>
    <t>FK WIESENK-RUND 160G MIL DE</t>
  </si>
  <si>
    <t>FK WIESENK-RUND 160G MI</t>
  </si>
  <si>
    <t>FK PUR-RUND 160G MIL DE</t>
  </si>
  <si>
    <t>FKR KRÄU 100G ICE</t>
  </si>
  <si>
    <t>FKR LACHS 100G ICE</t>
  </si>
  <si>
    <t>FKZ MASC 500G OLI CN</t>
  </si>
  <si>
    <t>Oligold Mascarpone 500g</t>
  </si>
  <si>
    <t>FKZ MASC  500G WH CN</t>
  </si>
  <si>
    <t>Weissenhorner Mascarpon</t>
  </si>
  <si>
    <t>FKA SCHNITTL 125G MIL DE</t>
  </si>
  <si>
    <t>Lidl MILBONA FK-Aufstri</t>
  </si>
  <si>
    <t>FKA PAP 125G MIL DE</t>
  </si>
  <si>
    <t>FKA TOM-BAS 125G MIL DE</t>
  </si>
  <si>
    <t>FK PUR 150G ØGO DK</t>
  </si>
  <si>
    <t>ØGO Frischkäse Pur, 150</t>
  </si>
  <si>
    <t>FK WIESENK 150G ØGO DK</t>
  </si>
  <si>
    <t>ØGO Frischkäse Kräuter,</t>
  </si>
  <si>
    <t>FK WIESKRÄ 160G K-B DE</t>
  </si>
  <si>
    <t>K-Bio Frischkäse Wiesen</t>
  </si>
  <si>
    <t>FK PUR 160G K-B DE</t>
  </si>
  <si>
    <t>K-Bio Frischkäse Pur 16</t>
  </si>
  <si>
    <t>FK NATUR 150G AH DE</t>
  </si>
  <si>
    <t>Bio Frischkäse Natur 15</t>
  </si>
  <si>
    <t>FKZ MASC 500G WH CN</t>
  </si>
  <si>
    <t>FKZ BEU 10KG KOAM</t>
  </si>
  <si>
    <t>FK PUR 160G MIL ES</t>
  </si>
  <si>
    <t>FK PUR MIKO 160G GO DE</t>
  </si>
  <si>
    <t>GO ÖKO Bio Frischkäse P</t>
  </si>
  <si>
    <t>FK WIESENK MIKO 160G GO DE</t>
  </si>
  <si>
    <t>FK WIESENK MIKO 160G GO</t>
  </si>
  <si>
    <t>Mascarpone 80% Fat i.d.</t>
  </si>
  <si>
    <t>FK MIKO 160G MIL HU</t>
  </si>
  <si>
    <t>FK MIKO 160G MIL LT</t>
  </si>
  <si>
    <t>FKA ANANAS 125G MIL DE</t>
  </si>
  <si>
    <t>CRFR LACF 10KG BEN</t>
  </si>
  <si>
    <t>CRFR LACF</t>
  </si>
  <si>
    <t>FKR KRÄU 100G GUL</t>
  </si>
  <si>
    <t>FKR PFEFF 100G GUL</t>
  </si>
  <si>
    <t>FKR PAP-CHILI 100G GUL</t>
  </si>
  <si>
    <t>FKR ANANAS-MAND 100G GUL</t>
  </si>
  <si>
    <t>FKR ANANAS-MAND 100G GU</t>
  </si>
  <si>
    <t>FKR ANA-MAN 100G JTAG</t>
  </si>
  <si>
    <t>FKR ANA-MAND 100G JTAG</t>
  </si>
  <si>
    <t>FKR KRÄU 100G JTAG</t>
  </si>
  <si>
    <t>FKR PFEFF 100G JTAG</t>
  </si>
  <si>
    <t>FK GM-38TM 10KG</t>
  </si>
  <si>
    <t>MASC * 10kg OLI</t>
  </si>
  <si>
    <t>Oligold Mascarpone 10kg</t>
  </si>
  <si>
    <t>FK WIESKRÄ 160G MIL</t>
  </si>
  <si>
    <t>FK NATUR-AUSLOB 150G EXQ DE</t>
  </si>
  <si>
    <t>FK NATUR-AUSLOB 150G EX</t>
  </si>
  <si>
    <t>MASC * 250G LCB FR</t>
  </si>
  <si>
    <t>FK PUR 160G MIL SE</t>
  </si>
  <si>
    <t>FK PUR 160G MIL HU</t>
  </si>
  <si>
    <t>MILBONA Bio Frischkäse</t>
  </si>
  <si>
    <t>FK PUR 160G MIL LT</t>
  </si>
  <si>
    <t>FK WIESENK 150G ÄNG DK</t>
  </si>
  <si>
    <t>Änglamark Frischkäse Wi</t>
  </si>
  <si>
    <t>MASC 500G REDM EN</t>
  </si>
  <si>
    <t>REDMAN Mascarpone 500g</t>
  </si>
  <si>
    <t>AM 45TM NATUR 15KG JER</t>
  </si>
  <si>
    <t>FK PUR 150G ÄNG SWE</t>
  </si>
  <si>
    <t>Änglamark SWE Bio Frisc</t>
  </si>
  <si>
    <t>FK WIESENK 150G ÄNG SWE</t>
  </si>
  <si>
    <t>FK CF EIM 5KG WH DE</t>
  </si>
  <si>
    <t>Frischkäse mit Creme Fr</t>
  </si>
  <si>
    <t>FKR WLACHS 100G JTAG</t>
  </si>
  <si>
    <t>FKR WILDLACHS 100G JTAG</t>
  </si>
  <si>
    <t>FK KRÄU-PAP 150 G ØGO DK</t>
  </si>
  <si>
    <t>ØGO Frischkäsezubereitu</t>
  </si>
  <si>
    <t>FK-ROUL ANANAS-MANDEL 900G</t>
  </si>
  <si>
    <t>FK-ROUL ANANAS-MANDEL 9</t>
  </si>
  <si>
    <t>FKR ANANAS-MAND 100G ICE AKTIO</t>
  </si>
  <si>
    <t>FKR ANANA-MAND 100G Ice</t>
  </si>
  <si>
    <t>FK DOPPELR 20KG</t>
  </si>
  <si>
    <t>FK TOSK 160G MIL DE</t>
  </si>
  <si>
    <t>Lidl Milbona Bio Frisch</t>
  </si>
  <si>
    <t>BIO FK DOPPELR-42TM EIM 10KG</t>
  </si>
  <si>
    <t>Bioland Frischkäse Dopp</t>
  </si>
  <si>
    <t>FK HF 160G MIL CZ</t>
  </si>
  <si>
    <t>FK NATUR 150G CAR NL</t>
  </si>
  <si>
    <t>Carrefour Bio Frischkäs</t>
  </si>
  <si>
    <t>FK KRÄU 150G CAR NL</t>
  </si>
  <si>
    <t>FK HARD GEL 10kg</t>
  </si>
  <si>
    <t>FK HARD 10kg mit Rinder</t>
  </si>
  <si>
    <t>FKA SCHNITTL 125G JER ES</t>
  </si>
  <si>
    <t>-Aufstrich Schnittlauch</t>
  </si>
  <si>
    <t>FKA ANANAS 125G JER ES</t>
  </si>
  <si>
    <t>-Aufstrich Ananas 125g</t>
  </si>
  <si>
    <t>FKR ANA-MAN 100G HU</t>
  </si>
  <si>
    <t>FKR KRÄU 100G HU</t>
  </si>
  <si>
    <t>FKR WLACHS 100G HU</t>
  </si>
  <si>
    <t>MASC 10KG JF CN</t>
  </si>
  <si>
    <t>United Quality Foods- J</t>
  </si>
  <si>
    <t>FK 10KG JF CN</t>
  </si>
  <si>
    <t>James Farm Frischkäse 1</t>
  </si>
  <si>
    <t>FK 10KG OLI CN</t>
  </si>
  <si>
    <t>Oligold Frischkäse 10kg</t>
  </si>
  <si>
    <t>FK BLO-60FIT 2KG OLI CN</t>
  </si>
  <si>
    <t>Oligold Frischkäse-Blöc</t>
  </si>
  <si>
    <t>RICOTTA 500G * DE</t>
  </si>
  <si>
    <t>Frischkäse Ricotta g</t>
  </si>
  <si>
    <t>RICOTTA 1500G * DE</t>
  </si>
  <si>
    <t>SAH 26% Fett 10 KG</t>
  </si>
  <si>
    <t>FK TOSK 160G GUB  DE</t>
  </si>
  <si>
    <t>Gut Bio FrischkäseToska</t>
  </si>
  <si>
    <t>FKZ MASC 250G CZ SPA</t>
  </si>
  <si>
    <t>FK 10KG QA CHINA</t>
  </si>
  <si>
    <t>Frischkäse 10kg im Beut</t>
  </si>
  <si>
    <t>FKZ MASC 250G BFO</t>
  </si>
  <si>
    <t>FKA KRÄU 125G MIL DE</t>
  </si>
  <si>
    <t>FKR ANANAS-MAND 90G GEIA</t>
  </si>
  <si>
    <t>FKR ANANAS-MAND 90G GEI</t>
  </si>
  <si>
    <t>FKR KRÄU 90G GEIA</t>
  </si>
  <si>
    <t>FKR PAP-CHILI 90G GEIA</t>
  </si>
  <si>
    <t>FK Taler 125G SCHN-KNOB</t>
  </si>
  <si>
    <t>Frischkäse-Taler 125g S</t>
  </si>
  <si>
    <t>FK Taler 125G APR-MAN</t>
  </si>
  <si>
    <t>Frischkäse-Taler 125g A</t>
  </si>
  <si>
    <t>FK Taler 125G MEL-MANG</t>
  </si>
  <si>
    <t>Frischkäse-Taler 125g M</t>
  </si>
  <si>
    <t>FK 10KG OLI CN Multivac</t>
  </si>
  <si>
    <t>BioFK pur 160G MIL RS oval</t>
  </si>
  <si>
    <t>BioFK pur 160G MIL RS o</t>
  </si>
  <si>
    <t>BioFK WK  160G MIL RS oval</t>
  </si>
  <si>
    <t>BioFK WK  160G MIL RS o</t>
  </si>
  <si>
    <t>FK BLO-60FIT-6X2KG OLI CN Mult</t>
  </si>
  <si>
    <t>MOZZ BURA 200G * DE</t>
  </si>
  <si>
    <t>Burrata 200g Mozarellat</t>
  </si>
  <si>
    <t>MOZZ BURA 100G * DE</t>
  </si>
  <si>
    <t>Burrata 100g Mozarellat</t>
  </si>
  <si>
    <t>MOZZ BURA 1000G * DE</t>
  </si>
  <si>
    <t>Burrata 1000g Mozarella</t>
  </si>
  <si>
    <t>MOZZ BOCCO 125G</t>
  </si>
  <si>
    <t>Mozzarella Bocconcini G</t>
  </si>
  <si>
    <t>MOZZ BOCCO 1000</t>
  </si>
  <si>
    <t>MOZZ BOCCO 33x30g* DE</t>
  </si>
  <si>
    <t>MOZZ BOCCO 125G * DE</t>
  </si>
  <si>
    <t>Mozzarella Bocconcini 1</t>
  </si>
  <si>
    <t>MOZZ CREMA 1500G * DE</t>
  </si>
  <si>
    <t>Mozzarella Crema 100g</t>
  </si>
  <si>
    <t>MOZZ CREMA 250G * DE</t>
  </si>
  <si>
    <t>Mozzarella Crema 250g G</t>
  </si>
  <si>
    <t>MOZZ CREMA 200G * DE</t>
  </si>
  <si>
    <t>Mozzarella Crema 200g G</t>
  </si>
  <si>
    <t>MOZZ CREMA 100G * DE</t>
  </si>
  <si>
    <t>MOZZ CILIEG 110G * DE</t>
  </si>
  <si>
    <t>Ciliegine Mozzarella Ku</t>
  </si>
  <si>
    <t>MOZZ CILIEG 160 * DE</t>
  </si>
  <si>
    <t>MOZZ ROLLE 500G * DE</t>
  </si>
  <si>
    <t>Mozzarella Rolle 500g</t>
  </si>
  <si>
    <t>MOZZ SCAMO 3KG * DE</t>
  </si>
  <si>
    <t>Scamorza 200  Vakumiet,</t>
  </si>
  <si>
    <t>MOZZ SCHEIBEN 500G * DE</t>
  </si>
  <si>
    <t>Mozzarella Scheiben 500</t>
  </si>
  <si>
    <t>MOZZ SCHEIBEN 1000G * DE</t>
  </si>
  <si>
    <t>Mozzarella Scheiben 100</t>
  </si>
  <si>
    <t>MOZZ KUGEL 134G GASTRO</t>
  </si>
  <si>
    <t>VEG AUFSTRICH NAT 150G VEM DE</t>
  </si>
  <si>
    <t>Veganer Aufstrich Natur</t>
  </si>
  <si>
    <t>VEG AUFSTRICH PAP 150G VEM DE</t>
  </si>
  <si>
    <t>Veganer Aufstrich Papri</t>
  </si>
  <si>
    <t>VEG AUFSTRICH KRÄU 150G VEM DE</t>
  </si>
  <si>
    <t>Veganer Aufstrich Kräut</t>
  </si>
  <si>
    <t>VEG AUFSTRICH NAT 170G DE</t>
  </si>
  <si>
    <t>VEG AUFSTRICH KRÄU 170G DE</t>
  </si>
  <si>
    <t>VEG AUFSTRICH PAP 170G DE</t>
  </si>
  <si>
    <t>MOUSSE-ZIT APRI 85G AS DE</t>
  </si>
  <si>
    <t>Bio Zitronenmousse m. A</t>
  </si>
  <si>
    <t>MOUSSE-ZIT ERDB-HIMB 85G AS DE</t>
  </si>
  <si>
    <t>Bio Zitronenmousse m. E</t>
  </si>
  <si>
    <t>MIPH MOU 80G WH DE</t>
  </si>
  <si>
    <t>Mischphase Mousse au ch</t>
  </si>
  <si>
    <t>RESERV PANNA-MANGO * NET</t>
  </si>
  <si>
    <t>res. Panna Cotta Mango</t>
  </si>
  <si>
    <t>MOU-ZIT APRIKO 85G</t>
  </si>
  <si>
    <t>Bio Zitronenmousse mit</t>
  </si>
  <si>
    <t>MOU-ZIT ERD-HIMB 85G</t>
  </si>
  <si>
    <t>PANNA HIMB 130G</t>
  </si>
  <si>
    <t>Bio Panna Cotta mit Him</t>
  </si>
  <si>
    <t>PANNA HIMB 110G GUB DE</t>
  </si>
  <si>
    <t>Gut Bio Panna Cotta Him</t>
  </si>
  <si>
    <t>PANNA MANGO 110G GUB DE</t>
  </si>
  <si>
    <t>Gut Bio Panna Cotta Man</t>
  </si>
  <si>
    <t>PANNA KARAM 110G GUB DE</t>
  </si>
  <si>
    <t>Gut Bio Panna Cotta Kar</t>
  </si>
  <si>
    <t>PANNA HIMB 130G NET DE</t>
  </si>
  <si>
    <t>Netto Premium Panna Cot</t>
  </si>
  <si>
    <t>PANNA MANGO 130G NET DE</t>
  </si>
  <si>
    <t>TIR CLAS 100G WH DE</t>
  </si>
  <si>
    <t>WH MM Bioland Tiramisu</t>
  </si>
  <si>
    <t>MOU NOIR 80G WH DE</t>
  </si>
  <si>
    <t>WH MM Bioland Mousse au</t>
  </si>
  <si>
    <t>PANNA HIMB 130G WH DE</t>
  </si>
  <si>
    <t>WH MM Bioland Panna Cot</t>
  </si>
  <si>
    <t>FIL-BEC TOP HIM-PAN*NET</t>
  </si>
  <si>
    <t>FIL-BECTO HIM-PAN-O-EPA</t>
  </si>
  <si>
    <t>FIL-BEC TOP KAR-PAN*NET</t>
  </si>
  <si>
    <t>FIL-BEC TOP MANG-PAN * NET</t>
  </si>
  <si>
    <t>FIL-BEC TOP MANG-PAN *</t>
  </si>
  <si>
    <t>MOU HOBLÜ 80G WH DE</t>
  </si>
  <si>
    <t>WH MM Bioland Mousse Bl</t>
  </si>
  <si>
    <t>PANNA-HIMB 110G GUB PT+ES</t>
  </si>
  <si>
    <t>GutBio Panna Cotta Himb</t>
  </si>
  <si>
    <t>PANNA-HIMB 110G GUB PT+</t>
  </si>
  <si>
    <t>MOU ZWE-ZI 80G WH DE</t>
  </si>
  <si>
    <t>MOU ZITRUS 80G WH DE</t>
  </si>
  <si>
    <t>NUSSK * 150G LID CH</t>
  </si>
  <si>
    <t>FRUCHTK * 150G LID CH</t>
  </si>
  <si>
    <t>Fruchtkäse 150g Lidl Sc</t>
  </si>
  <si>
    <t>NUSSK * 150G LID SE/IT</t>
  </si>
  <si>
    <t>FRUCHTK * 150G LID SE/IT</t>
  </si>
  <si>
    <t>Fruchtkäse 150g Lidl  S</t>
  </si>
  <si>
    <t>NUSSKÄSE 150G LID 2P</t>
  </si>
  <si>
    <t>Nusskäse 150g Lidl PL</t>
  </si>
  <si>
    <t>FRUCHTK * 150G LID 2P</t>
  </si>
  <si>
    <t>Fruchtkäse 150g Lidl PL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</si>
  <si>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</si>
  <si>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</si>
  <si>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</si>
  <si>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</si>
  <si>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</si>
  <si>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</si>
  <si>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</si>
  <si>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</si>
  <si>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</si>
  <si>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SI</t>
  </si>
  <si>
    <t>WALK * 150G LIM-ED Slow</t>
  </si>
  <si>
    <t>WALK * 150G DEX</t>
  </si>
  <si>
    <t>WALK * 150G LIM-ED IE</t>
  </si>
  <si>
    <t>WALK * 150G LIM-ED Irla</t>
  </si>
  <si>
    <t>WALK LIMIT 150G LID DK</t>
  </si>
  <si>
    <t>WALK LIMIT 150G LID AT</t>
  </si>
  <si>
    <t>WALK LIMIT 150G LID 2SP</t>
  </si>
  <si>
    <t>WALK LIMIT 150G LID NL/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</si>
  <si>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</si>
  <si>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</si>
  <si>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</si>
  <si>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</si>
  <si>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</si>
  <si>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</si>
  <si>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</si>
  <si>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WAL-K 150G LIM-ED GR</t>
  </si>
  <si>
    <t>Limited Edition Walnuss</t>
  </si>
  <si>
    <t>WAL-K150G LIM-ED LT</t>
  </si>
  <si>
    <t>WALK * 150G LIM-ED LT</t>
  </si>
  <si>
    <t>WALK * 150G LIM-ED Lita</t>
  </si>
  <si>
    <t>STREICHR KRÄU 150G BIS DE</t>
  </si>
  <si>
    <t>Bio Sonne Streichrahm K</t>
  </si>
  <si>
    <t>STREICHR PAP 150G BIS DE</t>
  </si>
  <si>
    <t>Bio Sonne Streichrahm P</t>
  </si>
  <si>
    <t>Bio Sonne Streichrahm M</t>
  </si>
  <si>
    <t>Bio Sonne Streichrahm B</t>
  </si>
  <si>
    <t>PHIL GARLIC 200G KRA GB</t>
  </si>
  <si>
    <t>PHIL Simply Stir 200g G</t>
  </si>
  <si>
    <t>PHIL MUSHRO 200G KRA GB</t>
  </si>
  <si>
    <t>PHIL Simply Stir 200g M</t>
  </si>
  <si>
    <t>LANDRAHM KRÄU 150G</t>
  </si>
  <si>
    <t>Naturgut Bio Landrahm K</t>
  </si>
  <si>
    <t>LANDRAHM PAP 150G</t>
  </si>
  <si>
    <t>Naturgut Bio Landrahm P</t>
  </si>
  <si>
    <t>LANDRAHM BÄRL 150G</t>
  </si>
  <si>
    <t>Naturgut Bio Landrahm B</t>
  </si>
  <si>
    <t>LANDRAHM MEER 150G</t>
  </si>
  <si>
    <t>Naturgut Bio Landrahm M</t>
  </si>
  <si>
    <t>STREICHR KRÄU 150G MIL DE</t>
  </si>
  <si>
    <t>MILBONA Bio Streichrahm</t>
  </si>
  <si>
    <t>STREICHR PAP 150G MIL DE</t>
  </si>
  <si>
    <t>STREICHR BÄRL 150G MIL DE</t>
  </si>
  <si>
    <t>STREICHR MEER 150G MIL DE</t>
  </si>
  <si>
    <t>STREICHR SAHNE 150G MIL DE</t>
  </si>
  <si>
    <t>STREICHR BÄRL 150G BIS DE</t>
  </si>
  <si>
    <t>Bio Sonne Streichrahm -</t>
  </si>
  <si>
    <t>GM FC FC ALP DE</t>
  </si>
  <si>
    <t>Grundmasse Frischecreme</t>
  </si>
  <si>
    <t>GM FC-LIGHT 10KG ALD DE</t>
  </si>
  <si>
    <t>GM FC 10KG JER DE</t>
  </si>
  <si>
    <t>FC SAH 150G WH DE</t>
  </si>
  <si>
    <t>WH MM Bioland FrischeCr</t>
  </si>
  <si>
    <t>FC SAH 1,5KG  WH DE</t>
  </si>
  <si>
    <t>FC SAH-LAKTF 125G HEI DE</t>
  </si>
  <si>
    <t>FC SAH-LAKTF 125G HEI D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</si>
  <si>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</si>
  <si>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</si>
  <si>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</si>
  <si>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</si>
  <si>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</si>
  <si>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</si>
  <si>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</si>
  <si>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</si>
  <si>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</si>
  <si>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</si>
  <si>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FC MINUSL 125G OMI DE</t>
  </si>
  <si>
    <t>Kräutercreme MinusL 125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</si>
  <si>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</si>
  <si>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</si>
  <si>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</si>
  <si>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</si>
  <si>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</si>
  <si>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</si>
  <si>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</si>
  <si>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WH MM Bioland Kräuterbu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</si>
  <si>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</si>
  <si>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</si>
  <si>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</si>
  <si>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</si>
  <si>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</si>
  <si>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</si>
  <si>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</si>
  <si>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</si>
  <si>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</si>
  <si>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</si>
  <si>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</si>
  <si>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</si>
  <si>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</si>
  <si>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 LACF</t>
  </si>
  <si>
    <t>Joghurt 3,5% Fett, lact</t>
  </si>
  <si>
    <t>MAGM JOGH *</t>
  </si>
  <si>
    <t>Magermilch Joghurt</t>
  </si>
  <si>
    <t>MÜSLIJ-MIPH NAT-ZIT 10KG WH DE</t>
  </si>
  <si>
    <t>Joghurt Natur/Zitrone M</t>
  </si>
  <si>
    <t>JVF MIPH ZIT-BIR 3KG WH DE</t>
  </si>
  <si>
    <t>Joghurt Zitrone/Birne M</t>
  </si>
  <si>
    <t>JVF MIPH BIR-HIM 3KG WH DE</t>
  </si>
  <si>
    <t>Joghurt Birne/Himbeere</t>
  </si>
  <si>
    <t>JVF MIPH  HIM-BROM 3KG WH DE</t>
  </si>
  <si>
    <t>JVF-MIPH BIRNE-HIMB 10KG WH DE</t>
  </si>
  <si>
    <t>JVF-MIPH FRUCHT 10KG WH DE</t>
  </si>
  <si>
    <t>Joghurt Frucht Mischpha</t>
  </si>
  <si>
    <t>JVF-MIPH MIX 3KG WH DE</t>
  </si>
  <si>
    <t>Joghurt Mischphase (all</t>
  </si>
  <si>
    <t>JOGH EIM-3,5 10KG</t>
  </si>
  <si>
    <t>*ALT*  Joghurt 3,5%</t>
  </si>
  <si>
    <t>BIMÜ CLASS 150G</t>
  </si>
  <si>
    <t>EU Bio Bircher Müsli Cl</t>
  </si>
  <si>
    <t>BIMÜ WALDBEER 150G</t>
  </si>
  <si>
    <t>EU Bio Bircher Müsli Wa</t>
  </si>
  <si>
    <t>BIMÜ HIM 150G</t>
  </si>
  <si>
    <t>EU Bio Bircher Müsli Hi</t>
  </si>
  <si>
    <t>BIMÜ HMEZAD 125G</t>
  </si>
  <si>
    <t>Bircher Müsli 125 g</t>
  </si>
  <si>
    <t>ZAZ * 175G WH DE</t>
  </si>
  <si>
    <t>ZAZ * 175G LCB FR</t>
  </si>
  <si>
    <t>BIMÜ CLAS 125G WH DE</t>
  </si>
  <si>
    <t>WH MM Bioland Bircher M</t>
  </si>
  <si>
    <t>JVF BROMB 400G WH DE</t>
  </si>
  <si>
    <t>WH MM Bioland Joghurt v</t>
  </si>
  <si>
    <t>JVF HIMB 400G WH DE</t>
  </si>
  <si>
    <t>JVF BIRNE 400G WH DE</t>
  </si>
  <si>
    <t>JVF ZIT 400G WH DE</t>
  </si>
  <si>
    <t>JVF BLUTO 400G WH DE</t>
  </si>
  <si>
    <t>BIMÜ CLASS 125G AS</t>
  </si>
  <si>
    <t>BIMÜ HIMB 125G AS</t>
  </si>
  <si>
    <t>Aldi Süd Bio Bircher Mü</t>
  </si>
  <si>
    <t>BIMÜ WALDB 125G AS</t>
  </si>
  <si>
    <t>BIMÜ CLAS 125G K-B</t>
  </si>
  <si>
    <t>Kaufland K-Bio Bircher</t>
  </si>
  <si>
    <t>BIMÜ HIMB 125G K-B</t>
  </si>
  <si>
    <t>BIMÜ Erdb-Rhab 125G K-B</t>
  </si>
  <si>
    <t>BIMÜ BIMÜ Mand-Spek 125G K-B</t>
  </si>
  <si>
    <t>CURRY-MANGO DIP 175G WH DE</t>
  </si>
  <si>
    <t>WH MM Bioland Curry-Man</t>
  </si>
  <si>
    <t>TOM-RICOTTA DIP 175G WH DE</t>
  </si>
  <si>
    <t>WH MM Bioland Tomate-Ri</t>
  </si>
  <si>
    <t>RO-BE-MEER DIP 175G WH DE</t>
  </si>
  <si>
    <t>WH MM Bioland Rote-Bete</t>
  </si>
  <si>
    <t>WH MM Bioland Zaziki 17</t>
  </si>
  <si>
    <t>RS NATUR 200G MON DE</t>
  </si>
  <si>
    <t>Räucherscheiben 200g Na</t>
  </si>
  <si>
    <t>RS NAT 160G ICE GB49</t>
  </si>
  <si>
    <t>RS Natriumarm 160g Icel</t>
  </si>
  <si>
    <t>RS NATUR-NAT 150G COP GB</t>
  </si>
  <si>
    <t>RS Natriumarm 150g Co-o</t>
  </si>
  <si>
    <t>GRS NATUR 150G LID FI-SE</t>
  </si>
  <si>
    <t>GRS Räucher Natur 150g</t>
  </si>
  <si>
    <t>GRS NATUR 150G LID HU-RO</t>
  </si>
  <si>
    <t>GRS SCHI 150G LID HU-RO</t>
  </si>
  <si>
    <t>GRS Räucher Schinken 15</t>
  </si>
  <si>
    <t>GRS PAP-CHILI 150G LID HU-RO</t>
  </si>
  <si>
    <t>GRS Räucher Chili 150g</t>
  </si>
  <si>
    <t>GRS NATUR 150G LID GR</t>
  </si>
  <si>
    <t>GRS Natur 150g Lidl Gie</t>
  </si>
  <si>
    <t>GRS SCHI 150G LID GR</t>
  </si>
  <si>
    <t>GRS Schinken 150g Lidl</t>
  </si>
  <si>
    <t>GRS PAP-CHILI 150G LID GR</t>
  </si>
  <si>
    <t>GRS Chili Paprika 150g</t>
  </si>
  <si>
    <t>GRS NATUR 150G LID BE</t>
  </si>
  <si>
    <t>GRS Räucher NATUR 150g</t>
  </si>
  <si>
    <t>GRS SCHI 150G LID BE</t>
  </si>
  <si>
    <t>GRS PAP-CHILI 150G LID BE</t>
  </si>
  <si>
    <t>GRS Chili - Paprika 150</t>
  </si>
  <si>
    <t>RS RÄU-NATUR 200G JER DE</t>
  </si>
  <si>
    <t>Räucherscheiben 200g Rä</t>
  </si>
  <si>
    <t>RS SCHI 200G JER DE</t>
  </si>
  <si>
    <t>Räucherscheiben 200g Sc</t>
  </si>
  <si>
    <t>RS NAT 200G MOR GB</t>
  </si>
  <si>
    <t>RS Natriumarm 200g Morr</t>
  </si>
  <si>
    <t>RS NATUR-EXTRA-NAT 200G LID IE</t>
  </si>
  <si>
    <t>RS Natur Extra-Nat 200g</t>
  </si>
  <si>
    <t>RS SCHI-NAT 200G LID IE</t>
  </si>
  <si>
    <t>RS Schinken-NAT 200g Li</t>
  </si>
  <si>
    <t>RS JAL-NAT 200G LID IE</t>
  </si>
  <si>
    <t>RS Jalapeno-NAT 200g Li</t>
  </si>
  <si>
    <t>RS SCHI 250G JER DE</t>
  </si>
  <si>
    <t>Räucherscheiben 250g Sc</t>
  </si>
  <si>
    <t>RS RÄU 250G JER DE</t>
  </si>
  <si>
    <t>Räucherscheiben 250g Rä</t>
  </si>
  <si>
    <t>RS SCHI-NAT 200G ALD GB</t>
  </si>
  <si>
    <t>RS JAL-NAT 200G ALD GB</t>
  </si>
  <si>
    <t>Jalapeno Natriumarm 200</t>
  </si>
  <si>
    <t>ROUL WAL 125G JER DE</t>
  </si>
  <si>
    <t>Roulette Mini 125g Waln</t>
  </si>
  <si>
    <t>ROUL SCHW-PF 150G JER DE</t>
  </si>
  <si>
    <t>Roulette Mini 150g Schw</t>
  </si>
  <si>
    <t>ROUL RÄULACHS 150G JER DE</t>
  </si>
  <si>
    <t>Roulette Mini 150g Räuc</t>
  </si>
  <si>
    <t>CN SWEE-THAI 250G AD DE</t>
  </si>
  <si>
    <t>CN Sweet Thai Chili 250</t>
  </si>
  <si>
    <t>CN WL-RUC 250G AD DE</t>
  </si>
  <si>
    <t>CN Walnuss Rucola 250g</t>
  </si>
  <si>
    <t>CN SW-THAI 250G ALP DE</t>
  </si>
  <si>
    <t>Alpenmark CN 250g Sweet</t>
  </si>
  <si>
    <t>CN CHAMP 250G CF KR</t>
  </si>
  <si>
    <t>CN Champignon 250g Chee</t>
  </si>
  <si>
    <t>CN LACHS 250G CF KR</t>
  </si>
  <si>
    <t>CN Lachs 250g Cheese &amp;</t>
  </si>
  <si>
    <t>SKZ FREIB-BLO 15KG 40FIT</t>
  </si>
  <si>
    <t>Schmelzkäsezub. 15 kg F</t>
  </si>
  <si>
    <t>SKZ 40FIT 15KG PON DE</t>
  </si>
  <si>
    <t>CN LACHS 250G PT JER</t>
  </si>
  <si>
    <t>CN 250g Lachs Aldi Port</t>
  </si>
  <si>
    <t>CN SCHW-SCHI250G PT JER</t>
  </si>
  <si>
    <t>CN SCHW-SCHI250G Aldi P</t>
  </si>
  <si>
    <t>TORT LACHS 2KG JER DE</t>
  </si>
  <si>
    <t>Torten 2000g Lachs</t>
  </si>
  <si>
    <t>CN SHRI 250G ALD DK</t>
  </si>
  <si>
    <t>CN 250g Shrimps</t>
  </si>
  <si>
    <t>CN KRÄU 250G ALD DK</t>
  </si>
  <si>
    <t>CN 250g Kräuter</t>
  </si>
  <si>
    <t>CN LACHS 250G ALD DK</t>
  </si>
  <si>
    <t>CN 250g Lachs</t>
  </si>
  <si>
    <t>SKZ EMM-GEW 5KG</t>
  </si>
  <si>
    <t>TORT WAL 2KG JER DE</t>
  </si>
  <si>
    <t>Torten 2000g Walnuss be</t>
  </si>
  <si>
    <t>TORT GRÜN-PF 2KG JER DE</t>
  </si>
  <si>
    <t>Torten 2000g Grüner Pfe</t>
  </si>
  <si>
    <t>CN CHAMP 250G ALD NL</t>
  </si>
  <si>
    <t>Creme Noblesse 250g Cha</t>
  </si>
  <si>
    <t>CN SCHW-SCHI 250G ALD NL</t>
  </si>
  <si>
    <t>Creme Noblesse 250g Sch</t>
  </si>
  <si>
    <t>CN LACHS 250G ALD NL</t>
  </si>
  <si>
    <t>Creme Noblesse 250g Lac</t>
  </si>
  <si>
    <t>CN KRÄU 250G ALD NL</t>
  </si>
  <si>
    <t>Creme Noblesse 250g Krä</t>
  </si>
  <si>
    <t>CN MEX 250G ALD NL</t>
  </si>
  <si>
    <t>Creme Noblesse 250g Mex</t>
  </si>
  <si>
    <t>CN SCH-SCHI250G ALP DE</t>
  </si>
  <si>
    <t>Alpenmark CN 250g Schwa</t>
  </si>
  <si>
    <t>CN KRÄU 250G ALP DE</t>
  </si>
  <si>
    <t>Alpenmark CN 250g Kräut</t>
  </si>
  <si>
    <t>CN CHAMP 250G ALP DE</t>
  </si>
  <si>
    <t>Alpenmark CN 250g Champ</t>
  </si>
  <si>
    <t>CN LACHS 250G ALP DE</t>
  </si>
  <si>
    <t>Alpenmark CN 250g Lachs</t>
  </si>
  <si>
    <t>CN BUN-PF 250G ALP DE</t>
  </si>
  <si>
    <t>Alpenmark CN 250g bunte</t>
  </si>
  <si>
    <t>CN SCHW-SCHI 250G ALD DK</t>
  </si>
  <si>
    <t>CN BUN-PF 250G AN DE</t>
  </si>
  <si>
    <t>Creme Noblesse 250g bun</t>
  </si>
  <si>
    <t>CN CHAMP 250G AN DE</t>
  </si>
  <si>
    <t>CN LACHS 250G AN DE</t>
  </si>
  <si>
    <t>CN KRÄU 250G AN DE</t>
  </si>
  <si>
    <t>CN MEX 250G AN DE</t>
  </si>
  <si>
    <t>CN SCHW-SCHI 250G AN DE</t>
  </si>
  <si>
    <t>KC-INT EMM 150G ALD BE</t>
  </si>
  <si>
    <t>Int. Käsecreme 150g Emm</t>
  </si>
  <si>
    <t>KC-INT CAM 150G ALD BE</t>
  </si>
  <si>
    <t>Int. Käsecreme 150g Cam</t>
  </si>
  <si>
    <t>CN SCHI 150G VAL BE</t>
  </si>
  <si>
    <t>CN Schinken 150g Valbla</t>
  </si>
  <si>
    <t>BZC BERGK 200G ALM DE</t>
  </si>
  <si>
    <t>BZC Bergkäse 200g Almta</t>
  </si>
  <si>
    <t>BZC SALA 200G ALM DE</t>
  </si>
  <si>
    <t>BZC Bergkäse mit Salami</t>
  </si>
  <si>
    <t>BZC RÖSTZW 200G ALM DE</t>
  </si>
  <si>
    <t>BZC Bergkäse mit Röstzw</t>
  </si>
  <si>
    <t>CN BUN-PF 150G VAL BE</t>
  </si>
  <si>
    <t>CN Bunter Pfeffer 150g</t>
  </si>
  <si>
    <t>KC MILD 150G ALD GB</t>
  </si>
  <si>
    <t>Cheese Spraed 150g Mild</t>
  </si>
  <si>
    <t>KC STRONG 150G ALD GB</t>
  </si>
  <si>
    <t>Cheese Spread Strong 15</t>
  </si>
  <si>
    <t>SKZ CHED-RT 20KG</t>
  </si>
  <si>
    <t>SKZ Typ Cheddar rot 20k</t>
  </si>
  <si>
    <t>SKZ CHED-WE * * SG</t>
  </si>
  <si>
    <t>SKZ Cheddar weiß 5x5x5m</t>
  </si>
  <si>
    <t>SKZ CHED-RT * * CN</t>
  </si>
  <si>
    <t>SKZ Cheddar rot 5x5x5mm</t>
  </si>
  <si>
    <t>BZC BERGK 200G AS DE</t>
  </si>
  <si>
    <t>Brotzeitcreme 200g Berg</t>
  </si>
  <si>
    <t>BZC BERGK-SALA 200G AS DE</t>
  </si>
  <si>
    <t>BZC BERGK-RÖSTZW 200G AS DE</t>
  </si>
  <si>
    <t>BZC BERGK-PAP 200G AS DE</t>
  </si>
  <si>
    <t>CN CHAMP 250G ALD HU</t>
  </si>
  <si>
    <t>CN Champignon 250g Aldi</t>
  </si>
  <si>
    <t>CN LACHS 250G ALD HU</t>
  </si>
  <si>
    <t>CN lachs 250g Aldi Unga</t>
  </si>
  <si>
    <t>CN S-SCHI 250GALD HU</t>
  </si>
  <si>
    <t>CN S-Schinken 250g Aldi</t>
  </si>
  <si>
    <t>CN SCHW-SCHI 125G VAL ES</t>
  </si>
  <si>
    <t>CN Schw. Schinken 125g</t>
  </si>
  <si>
    <t>CN SWEE-THAI 125G VAL ES</t>
  </si>
  <si>
    <t>CN Thai Chili 125g Aldi</t>
  </si>
  <si>
    <t>KC-INT ZIEGE 125G VAL ES</t>
  </si>
  <si>
    <t>Int. Käsecreme Ziegenkä</t>
  </si>
  <si>
    <t>KC-INT BLUE 125G VAL ES</t>
  </si>
  <si>
    <t>Int. Käsecreme Blue Che</t>
  </si>
  <si>
    <t>KC-INT CAM 125G VAL ES</t>
  </si>
  <si>
    <t>Int. Käsecreme Camember</t>
  </si>
  <si>
    <t>KC-INT SEMI 125G VAL ES</t>
  </si>
  <si>
    <t>Int. Käsecreme Semicura</t>
  </si>
  <si>
    <t>KC-INT EMM 125G VAL ES</t>
  </si>
  <si>
    <t>Int. Käsecreme Emmental</t>
  </si>
  <si>
    <t>GRS NATUR 150G NOR DE</t>
  </si>
  <si>
    <t>GRS NATUR 150G NOR DE V</t>
  </si>
  <si>
    <t>GRS SCHI 150G NOR DE</t>
  </si>
  <si>
    <t>GRS SCHI 150G NOR DE VL</t>
  </si>
  <si>
    <t>GRS PAP-CHILI 150G NOR DE</t>
  </si>
  <si>
    <t>GRS CHILI 150G NOR DE V</t>
  </si>
  <si>
    <t>GRS NATUR 150G MIL DE</t>
  </si>
  <si>
    <t>GRS NATUR 150G MIL DE V</t>
  </si>
  <si>
    <t>GRS SCHI 150G MIL DE</t>
  </si>
  <si>
    <t>GRS SCHI 150G MIL DE VL</t>
  </si>
  <si>
    <t>GRS PAP-CHILI 150G MIL DE</t>
  </si>
  <si>
    <t>GRS CHILI-PAP 150G MIL</t>
  </si>
  <si>
    <t>GRS NATUR 150G MKÄ DE</t>
  </si>
  <si>
    <t>GRS NATUR 150G MKÄ DE V</t>
  </si>
  <si>
    <t>GRS SCHI 150G MKÄ DE</t>
  </si>
  <si>
    <t>GRS SCHI 150G MKÄ DE VL</t>
  </si>
  <si>
    <t>GRS PAP-CHILI 150G MKÄ DE</t>
  </si>
  <si>
    <t>GRS CHILI-PAP 150G MKÄ</t>
  </si>
  <si>
    <t>GRS NATUR 150G LID SI</t>
  </si>
  <si>
    <t>GRS SCHI 150G LID SL</t>
  </si>
  <si>
    <t>GRS PAP-CHILI 150G LID SL</t>
  </si>
  <si>
    <t>GRS CHILI-PAP 150G LID</t>
  </si>
  <si>
    <t>GRS NATUR 150G JER</t>
  </si>
  <si>
    <t>GRS NATUR 150G JER VLOG</t>
  </si>
  <si>
    <t>GRS SCHI 150G JER DE</t>
  </si>
  <si>
    <t>GRS SCHI 150G JER DE VL</t>
  </si>
  <si>
    <t>GRS CHILI-PAP 150G JER DE</t>
  </si>
  <si>
    <t>GRS CHILI-PAP 150G JER</t>
  </si>
  <si>
    <t>GRS NATUR 150G ALP DE</t>
  </si>
  <si>
    <t>GRS NATUR 150G ALP DE V</t>
  </si>
  <si>
    <t>GRS SCHI 150G ALP DE</t>
  </si>
  <si>
    <t>GRS SCHI 150G ALP DE VL</t>
  </si>
  <si>
    <t>GRS PAP-CHILI 150G ALP DE</t>
  </si>
  <si>
    <t>GRS CHILI-PAP 150G ALP</t>
  </si>
  <si>
    <t>GRS GARTK 150G ALP DE</t>
  </si>
  <si>
    <t>GRS GARTK 150G ALP DE V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</si>
  <si>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</si>
  <si>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</si>
  <si>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</si>
  <si>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</si>
  <si>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</si>
  <si>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</si>
  <si>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</si>
  <si>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</si>
  <si>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</si>
  <si>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</si>
  <si>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DE</t>
  </si>
  <si>
    <t>CN SCHW-SCHI 250G JER D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</si>
  <si>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</si>
  <si>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</si>
  <si>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</si>
  <si>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</si>
  <si>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</si>
  <si>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</si>
  <si>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NL</t>
  </si>
  <si>
    <t>CN SCHW-SCHI 250G LID N</t>
  </si>
  <si>
    <t>CN PAP-CHILI 250G LID NL</t>
  </si>
  <si>
    <t>CN PAP-CHILI 250G LID N</t>
  </si>
  <si>
    <t>CN LACHS 250G LID NL</t>
  </si>
  <si>
    <t>CN CHAMP 250G LID NL</t>
  </si>
  <si>
    <t>CN KRÄU 250G LID NL</t>
  </si>
  <si>
    <t>MINIRO RÄU-LACHS</t>
  </si>
  <si>
    <t>MINIRO SCHW-PF 150G</t>
  </si>
  <si>
    <t>RS NATUR 250G AN</t>
  </si>
  <si>
    <t>RS NATUR 250G AN VLOG</t>
  </si>
  <si>
    <t>RS SCHI 250G AN</t>
  </si>
  <si>
    <t>RS SCHI 250G AN VLOG</t>
  </si>
  <si>
    <t>RS CHILI 250G AN</t>
  </si>
  <si>
    <t>RS CHILI 250G AN VLOG</t>
  </si>
  <si>
    <t>RS NUSS 250G AN</t>
  </si>
  <si>
    <t>RS NUSS 250G AN VLOG</t>
  </si>
  <si>
    <t>GRS PUR 150G K-C</t>
  </si>
  <si>
    <t>GRS PUR 150G K-C VLOG</t>
  </si>
  <si>
    <t>GRS SCHI 150G K-C</t>
  </si>
  <si>
    <t>GRS SCHI 150G K-C VLOG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</si>
  <si>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</si>
  <si>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</si>
  <si>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</si>
  <si>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</si>
  <si>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</si>
  <si>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</si>
  <si>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</si>
  <si>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</si>
  <si>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</si>
  <si>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</si>
  <si>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</si>
  <si>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</si>
  <si>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</si>
  <si>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PSL</t>
  </si>
  <si>
    <t>MINIRO RÄULACHS 150G PS</t>
  </si>
  <si>
    <t>MINIRO RÄULACHS 150G MIC</t>
  </si>
  <si>
    <t>MINIRO RÄULACHS 150G MI</t>
  </si>
  <si>
    <t>MINIRO RÄULACHS 150G PIB</t>
  </si>
  <si>
    <t>MINIRO RÄULACHS 150G PI</t>
  </si>
  <si>
    <t>MINIRO RÄULACHS 150G CFO</t>
  </si>
  <si>
    <t>MINIRO RÄULACHS 150G CF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</si>
  <si>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</si>
  <si>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</si>
  <si>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</si>
  <si>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</si>
  <si>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</si>
  <si>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</si>
  <si>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</si>
  <si>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</si>
  <si>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</si>
  <si>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</si>
  <si>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</si>
  <si>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</si>
  <si>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</si>
  <si>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</si>
  <si>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</si>
  <si>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</si>
  <si>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</si>
  <si>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</si>
  <si>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</si>
  <si>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</si>
  <si>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</si>
  <si>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</si>
  <si>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</si>
  <si>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</si>
  <si>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</si>
  <si>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</si>
  <si>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</si>
  <si>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</si>
  <si>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</si>
  <si>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</si>
  <si>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</si>
  <si>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</si>
  <si>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</si>
  <si>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</si>
  <si>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</si>
  <si>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</si>
  <si>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</si>
  <si>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</si>
  <si>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</si>
  <si>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</si>
  <si>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</si>
  <si>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</si>
  <si>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</si>
  <si>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</si>
  <si>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</si>
  <si>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</si>
  <si>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</si>
  <si>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</si>
  <si>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</si>
  <si>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</si>
  <si>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</si>
  <si>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</si>
  <si>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</si>
  <si>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</si>
  <si>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</si>
  <si>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</si>
  <si>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</si>
  <si>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</si>
  <si>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</si>
  <si>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</si>
  <si>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</si>
  <si>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</si>
  <si>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</si>
  <si>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GOU-O-SORB 6LB MID USA</t>
  </si>
  <si>
    <t>RW GOU-O-SORB 6LB MID U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</si>
  <si>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</si>
  <si>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</si>
  <si>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</si>
  <si>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</si>
  <si>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</si>
  <si>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</si>
  <si>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</si>
  <si>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</si>
  <si>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</si>
  <si>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</si>
  <si>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</si>
  <si>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</si>
  <si>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</si>
  <si>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</si>
  <si>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</si>
  <si>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</si>
  <si>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</si>
  <si>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</si>
  <si>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</si>
  <si>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</si>
  <si>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</si>
  <si>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</si>
  <si>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</si>
  <si>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</si>
  <si>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</si>
  <si>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</si>
  <si>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</si>
  <si>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</si>
  <si>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</si>
  <si>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</si>
  <si>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</si>
  <si>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</si>
  <si>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</si>
  <si>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</si>
  <si>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</si>
  <si>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</si>
  <si>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</si>
  <si>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</si>
  <si>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</si>
  <si>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</si>
  <si>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</si>
  <si>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</si>
  <si>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</si>
  <si>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</si>
  <si>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</si>
  <si>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</si>
  <si>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</si>
  <si>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</si>
  <si>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</si>
  <si>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</si>
  <si>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</si>
  <si>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</si>
  <si>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</si>
  <si>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Kindertaler 7x20G</t>
  </si>
  <si>
    <t>MILBONA Kindertaler</t>
  </si>
  <si>
    <t>RS NATUR-EXTRA-NAT 200G ALD GB</t>
  </si>
  <si>
    <t>RS NATUR-EXTRA-NAT 200G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</si>
  <si>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</si>
  <si>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</si>
  <si>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</si>
  <si>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</si>
  <si>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</si>
  <si>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</si>
  <si>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</si>
  <si>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</t>
  </si>
  <si>
    <t>RS NATUR 150G MEI VLOG</t>
  </si>
  <si>
    <t>RS SCHI 150G MEI</t>
  </si>
  <si>
    <t>RS SCHI 150G MEI VLOG</t>
  </si>
  <si>
    <t>RS CHILI 150G MEI</t>
  </si>
  <si>
    <t>RS CHILI 150G MEI VLOG</t>
  </si>
  <si>
    <t>KS PREM-GOU 220G</t>
  </si>
  <si>
    <t>KW PREM-EMM 220G</t>
  </si>
  <si>
    <t>KS PREM-EMM 220G</t>
  </si>
  <si>
    <t>KW-PREM EMM 100G</t>
  </si>
  <si>
    <t>RW SORT 2,72KG BFO LB</t>
  </si>
  <si>
    <t>RW SORT 2,72KG BFO UA</t>
  </si>
  <si>
    <t>GRS SCHI 150G K-C DE</t>
  </si>
  <si>
    <t>GRS PAP-CHIL 150G K-C DE</t>
  </si>
  <si>
    <t>GRS PAP-CHIL 150G K-C D</t>
  </si>
  <si>
    <t>RW CHIL 2KG</t>
  </si>
  <si>
    <t>RW CHIL 2KG EMPRESA</t>
  </si>
  <si>
    <t>ROUL LACHS 1KG JER ES</t>
  </si>
  <si>
    <t>SKZ GOU-SCEIBEN 2,5KG</t>
  </si>
  <si>
    <t>SKZ GOU-SCHEIBEN 2,5KG</t>
  </si>
  <si>
    <t>SKST WAL 120G MKÄ DE</t>
  </si>
  <si>
    <t>KC WÜRZ-HARTKÄSE 175G ALD</t>
  </si>
  <si>
    <t>KC WÜRZ-HARTKÄSE 175G A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</si>
  <si>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</si>
  <si>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</si>
  <si>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</si>
  <si>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</si>
  <si>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</si>
  <si>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</si>
  <si>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</si>
  <si>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</si>
  <si>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</si>
  <si>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KW-PREM RÄU 100G</t>
  </si>
  <si>
    <t>KS-PREM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</si>
  <si>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</si>
  <si>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</si>
  <si>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</si>
  <si>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</si>
  <si>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</si>
  <si>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</si>
  <si>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ZUB O-CAROTI 15KG JER DE</t>
  </si>
  <si>
    <t>Käsezubereitung 15 kg o</t>
  </si>
  <si>
    <t>KW CAM-PROC 36G WH</t>
  </si>
  <si>
    <t>KS CAM-PROC 36G WH</t>
  </si>
  <si>
    <t>KW CHED-PROC 36G WH</t>
  </si>
  <si>
    <t>SKZ CHED-PROC 36G WH</t>
  </si>
  <si>
    <t>KW EDAM-PROC 36G WH</t>
  </si>
  <si>
    <t>SKZ EDAM-PROC 36G WH</t>
  </si>
  <si>
    <t>KS GOU-PROC 36G  WH</t>
  </si>
  <si>
    <t>RW MAAS 2,725KG AMM US</t>
  </si>
  <si>
    <t>KZU EMM 5000G</t>
  </si>
  <si>
    <t>KZU EMM 5000G 5X5X3MM</t>
  </si>
  <si>
    <t>KZU EMM 5000G PLÄTTCHEN</t>
  </si>
  <si>
    <t>KZU 45-FIT 5000G</t>
  </si>
  <si>
    <t>KZU 45-FIT GEWÜRFELT</t>
  </si>
  <si>
    <t>KZU 45-FIT PLÄTTCHEN</t>
  </si>
  <si>
    <t>SKZ 30-FETT-GEW-10-10-10</t>
  </si>
  <si>
    <t>SKZ 30-FETT-GEW-10-10-1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</si>
  <si>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</si>
  <si>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</si>
  <si>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</si>
  <si>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</si>
  <si>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</si>
  <si>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300G MON</t>
  </si>
  <si>
    <t>RST NATUR-EXTRA-NAT 300</t>
  </si>
  <si>
    <t>RST NATUR-EXTRA 300G MONO</t>
  </si>
  <si>
    <t>RST NATUR-EXTRA 300G MO</t>
  </si>
  <si>
    <t>SKZ MOZZ 880G</t>
  </si>
  <si>
    <t>SKZ MOZZ 880G in Wurstf</t>
  </si>
  <si>
    <t>RW VS-NATUR 2,72KG ABI</t>
  </si>
  <si>
    <t>RW VS-CHILI 2,72KG ABI</t>
  </si>
  <si>
    <t>GRS NATUR 150G JER L.11</t>
  </si>
  <si>
    <t>GRS SCHI 150G JER</t>
  </si>
  <si>
    <t>GRS SCHI 150G JER L.11</t>
  </si>
  <si>
    <t>GRS CHILI 150G JER</t>
  </si>
  <si>
    <t>GRS CHILI 150G JER L.11</t>
  </si>
  <si>
    <t>PFEFF-TORT 2000G</t>
  </si>
  <si>
    <t>Pfeffertorte 2000g für</t>
  </si>
  <si>
    <t>SKST PFEFF-TORT 150G DE</t>
  </si>
  <si>
    <t>Pfeffertorte ca. 150g f</t>
  </si>
  <si>
    <t>GRS NATUR 150G JTAG</t>
  </si>
  <si>
    <t>GRS NATUR 150G JTAG VLO</t>
  </si>
  <si>
    <t>GRS SCHI 150G JTAG</t>
  </si>
  <si>
    <t>GRS SCHI 150G JTAG VLOG</t>
  </si>
  <si>
    <t>SKZ BLAUS 100G CZ</t>
  </si>
  <si>
    <t>RW NATUR 200G C&amp;F</t>
  </si>
  <si>
    <t>RS NATUR 250G GUL</t>
  </si>
  <si>
    <t>RS NATUR 250G GUL VLOG</t>
  </si>
  <si>
    <t>RS SCHI 250G GUL</t>
  </si>
  <si>
    <t>RS SCHI 250G GUL VLOG</t>
  </si>
  <si>
    <t>DIP CHED 150G BIC-WEST</t>
  </si>
  <si>
    <t>RST NATUR 300G DEX</t>
  </si>
  <si>
    <t>RST NATUR 250G MOR</t>
  </si>
  <si>
    <t>RST NATUR 300G MOR</t>
  </si>
  <si>
    <t>RW SCHI 8,1KG VLO</t>
  </si>
  <si>
    <t>RW SCHI 8,1KG Van Loo</t>
  </si>
  <si>
    <t>RW SCHI 8,1KG GST</t>
  </si>
  <si>
    <t>RW SCHI 8,1KG Gestell</t>
  </si>
  <si>
    <t>SKST PFEFF 120g</t>
  </si>
  <si>
    <t>SKST WAL 120G CZ</t>
  </si>
  <si>
    <t>SKST WAL 120G Tschechie</t>
  </si>
  <si>
    <t>SKST PEFF 150G CZ</t>
  </si>
  <si>
    <t>SKST PFEFF 150G Tschech</t>
  </si>
  <si>
    <t>SKST WAL 120G HU</t>
  </si>
  <si>
    <t>SKST WAL 120G Ungarn</t>
  </si>
  <si>
    <t>SKST WAL 120G MKÄ CZ</t>
  </si>
  <si>
    <t>SKST WAL 120G MKÄ Tsche</t>
  </si>
  <si>
    <t>SKST PFEFF 120G CZ</t>
  </si>
  <si>
    <t>SKST PFEFF 120G Tschech</t>
  </si>
  <si>
    <t>SKST WAL 120G Ungarn im</t>
  </si>
  <si>
    <t>SKST WAL 120G HR</t>
  </si>
  <si>
    <t>SKST WAL 120G SI</t>
  </si>
  <si>
    <t>SKST WAL 120G SLOWENIEN</t>
  </si>
  <si>
    <t>SKST WAL 120G Kroatien</t>
  </si>
  <si>
    <t>SKST WAL 120G Slowenien</t>
  </si>
  <si>
    <t>SKST WAL 120G SE</t>
  </si>
  <si>
    <t>SKST WAL 120G Schweden</t>
  </si>
  <si>
    <t>SKST WAL 120G DK</t>
  </si>
  <si>
    <t>SKST WAL 120G Dänemark</t>
  </si>
  <si>
    <t>SKST WAL 120G PT</t>
  </si>
  <si>
    <t>SKST WAL 120G Portugal</t>
  </si>
  <si>
    <t>SKST WAL 120G IE</t>
  </si>
  <si>
    <t>SKST WAL 120G Irland</t>
  </si>
  <si>
    <t>SKST WAL 120G AT</t>
  </si>
  <si>
    <t>SKST WAL 120G Österreic</t>
  </si>
  <si>
    <t>SKST WAL 120G GR/CY</t>
  </si>
  <si>
    <t>SKST WAL 120G LT</t>
  </si>
  <si>
    <t>SKST WAL 120G Litauen</t>
  </si>
  <si>
    <t>SKST PFEFF 150G AT</t>
  </si>
  <si>
    <t>SKST PFEFF 150G Österre</t>
  </si>
  <si>
    <t>SKST WAL 120G Irland im</t>
  </si>
  <si>
    <t>SKST WAL 120G GR/CY im</t>
  </si>
  <si>
    <t>SKST WAL 120G Litauen i</t>
  </si>
  <si>
    <t>SKST PFEFF 120G AT</t>
  </si>
  <si>
    <t>SKST PFEFF 120G Österre</t>
  </si>
  <si>
    <t>RW VS-CHILI 2,72KG ITC</t>
  </si>
  <si>
    <t>RW VS:CHILI 2,72KG Inte</t>
  </si>
  <si>
    <t>RST NATUR-NAT 150G COP</t>
  </si>
  <si>
    <t>RST NATUR-NAT 150G Coop</t>
  </si>
  <si>
    <t>RSTK NATUR 150G COP WEIH</t>
  </si>
  <si>
    <t>RSTK NATUR 150G COOP We</t>
  </si>
  <si>
    <t>RS NATUR 200G CHE</t>
  </si>
  <si>
    <t>RS Natur 200g Chesco</t>
  </si>
  <si>
    <t>RW CHILI 2,72KG BFO ABI</t>
  </si>
  <si>
    <t>CN BU-PF 250G ALD PL</t>
  </si>
  <si>
    <t>CN BUN-PF 250G Aldi Pol</t>
  </si>
  <si>
    <t>CN LACHS 250G ALD PL</t>
  </si>
  <si>
    <t>CN LACHS 250G Aldi Pole</t>
  </si>
  <si>
    <t>CN CHAM 250G ALD PL</t>
  </si>
  <si>
    <t>CN CHAM 250G Aldi Polen</t>
  </si>
  <si>
    <t>CN SW-THAI 250G ALD PL</t>
  </si>
  <si>
    <t>CN SWEE-THAI 250G Aldi</t>
  </si>
  <si>
    <t>RS NATUR-NAT 180G MOR</t>
  </si>
  <si>
    <t>RS NATUR-natriumarm 180</t>
  </si>
  <si>
    <t>RS NATUR-NAT 160G ICE</t>
  </si>
  <si>
    <t>RS NATUR-NAT 160G Icela</t>
  </si>
  <si>
    <t>SKST WAL 120G PL</t>
  </si>
  <si>
    <t>SKST WAL 120G Polen</t>
  </si>
  <si>
    <t>GRS NATUR 150G LID NL</t>
  </si>
  <si>
    <t>GRS NATUR 150G Lidl Nie</t>
  </si>
  <si>
    <t>GRS PAP-CHILI 150G LID NL</t>
  </si>
  <si>
    <t>GRS PAP-CHILI 150G Lidl</t>
  </si>
  <si>
    <t>RS NATUR-NAT 200G GA</t>
  </si>
  <si>
    <t>RS NATUR-natriumarm 200</t>
  </si>
  <si>
    <t>CN LACHS 150G VAL BE</t>
  </si>
  <si>
    <t>CN Lachs 150g Valblanc</t>
  </si>
  <si>
    <t>CN KRÄU 150G VAL BE</t>
  </si>
  <si>
    <t>CN Kräuter 150g Valblan</t>
  </si>
  <si>
    <t>RS NATUR 250G ALDI PT</t>
  </si>
  <si>
    <t>RS NATUR  250G ALDI Por</t>
  </si>
  <si>
    <t>RS SCHI 250G ALDI PT</t>
  </si>
  <si>
    <t>RS SCHI 250G ALDI Portu</t>
  </si>
  <si>
    <t>RS CHILI 250G ALDI PT</t>
  </si>
  <si>
    <t>RS CHILI 250G ALDI Port</t>
  </si>
  <si>
    <t>RS NUSS 250G ALDI PT</t>
  </si>
  <si>
    <t>RS NUSS 250G ALDI Portu</t>
  </si>
  <si>
    <t>GRS NATUR 150G SK/HR</t>
  </si>
  <si>
    <t>GRS NATUR 150G Slowakei</t>
  </si>
  <si>
    <t>GRS SCHI 150G SK/HR</t>
  </si>
  <si>
    <t>GRS SCHI 150G Slowakei</t>
  </si>
  <si>
    <t>GRS PAP-CHILI 150G SK/HR</t>
  </si>
  <si>
    <t>GRS PAP-CHILI 150G Slow</t>
  </si>
  <si>
    <t>KC EDELPILZ 125G CZ</t>
  </si>
  <si>
    <t>KC EDELPILZ 125G CZ Spa</t>
  </si>
  <si>
    <t>KC CAM 125G CZ</t>
  </si>
  <si>
    <t>KC CAM 125G CZ Tschechi</t>
  </si>
  <si>
    <t>KC BERGK 125G CZ</t>
  </si>
  <si>
    <t>KC BERGK 125G CZ Spastu</t>
  </si>
  <si>
    <t>RW NATUR-EX-NAT 5,6KG</t>
  </si>
  <si>
    <t>Räucherwurst 5,6kg  &lt; 1</t>
  </si>
  <si>
    <t>SKST WAL 120G CH</t>
  </si>
  <si>
    <t>SKST WAL 120G Schweiz</t>
  </si>
  <si>
    <t>SKST WAL 120G RO</t>
  </si>
  <si>
    <t>SKST WAL 120G Rumänien</t>
  </si>
  <si>
    <t>SKST PFEFF 150g RO</t>
  </si>
  <si>
    <t>SKST PFEFF 150g Rumänie</t>
  </si>
  <si>
    <t>RW VS-SCHI 2,72KG ABI</t>
  </si>
  <si>
    <t>RW VS-SCHI 2,72KG Abiac</t>
  </si>
  <si>
    <t>SKZ HIRT-KC 150G CZ SPASTUP</t>
  </si>
  <si>
    <t>SKZ HIRT-KC 150G CZ SPA</t>
  </si>
  <si>
    <t>SKST BERGK 200G ITC BA</t>
  </si>
  <si>
    <t>GRS CHILI-NAT 150G LID NL</t>
  </si>
  <si>
    <t>GRS Chili-Nat 150g Nied</t>
  </si>
  <si>
    <t>SKST WAL 120G BG</t>
  </si>
  <si>
    <t>SKST WAL 120G Bulgarien</t>
  </si>
  <si>
    <t>SKST WAL 120G SK</t>
  </si>
  <si>
    <t>SKST WAL 120G Slowakei</t>
  </si>
  <si>
    <t>RW VS-NATUR 8,1KG BFO HU</t>
  </si>
  <si>
    <t>RW VS-NATUR 8,1KG BFO U</t>
  </si>
  <si>
    <t>RW VS-SCHI 8,1KG BFO HU</t>
  </si>
  <si>
    <t>RW VS-SCHI 8,1KG BFO Un</t>
  </si>
  <si>
    <t>RW VS-CHILI 8,1KG BFO HU</t>
  </si>
  <si>
    <t>RW VS-CHILI 8,1KG BFO U</t>
  </si>
  <si>
    <t>RW VS-NATUR 8,1KG CO</t>
  </si>
  <si>
    <t>RW VS-NATUR 8,1KG Kolum</t>
  </si>
  <si>
    <t>RW VS-SCHI 8,1KG CO</t>
  </si>
  <si>
    <t>RW VS-SCHI 8,1KG Kolumb</t>
  </si>
  <si>
    <t>RW VS-CHILI 8,1KG CO</t>
  </si>
  <si>
    <t>RW VS-CHILI 8,1KG Kolum</t>
  </si>
  <si>
    <t>SKST PFEFF 150G FI</t>
  </si>
  <si>
    <t>SKST PFEFF 150g Finnlan</t>
  </si>
  <si>
    <t>RW VS-NATUR 2,72KG TGE</t>
  </si>
  <si>
    <t>RW VS-SCHI 2,72KG TGE</t>
  </si>
  <si>
    <t>RW VS-CHILI 2,72KG TGE</t>
  </si>
  <si>
    <t>SKST PFEFF 120G DEX</t>
  </si>
  <si>
    <t>CN SHRIMPS 250G A DK</t>
  </si>
  <si>
    <t>CN SCHI 250G A DK</t>
  </si>
  <si>
    <t>CN Schinken 250g A DK</t>
  </si>
  <si>
    <t>CN SHRIMPS 150G DK GEIA</t>
  </si>
  <si>
    <t>RS NATUR-NAT 160G LEIS</t>
  </si>
  <si>
    <t>RW 8,1KG SPASTUP</t>
  </si>
  <si>
    <t>RW 8;1KG SPASTUP</t>
  </si>
  <si>
    <t>RS BUN-PF 675G DE</t>
  </si>
  <si>
    <t>SKST PFEFF 150g SI</t>
  </si>
  <si>
    <t>SKST PFEFF 150g Sloweni</t>
  </si>
  <si>
    <t>RW 2,72KG PARTNERLOG</t>
  </si>
  <si>
    <t>GRS SCHI-NAT 150G NORMA</t>
  </si>
  <si>
    <t>GRS CHILI-NAT 150G NORMA</t>
  </si>
  <si>
    <t>GRS CHILI-NAT 150G NORM</t>
  </si>
  <si>
    <t>GRS SCHI-NAT 150G JTAG</t>
  </si>
  <si>
    <t>GRS SCHI-NAT 150G LIDL DE</t>
  </si>
  <si>
    <t>GRS SCHI-NAT 150G LIDL</t>
  </si>
  <si>
    <t>GRS CHILI-NAT 150G LIDL DE</t>
  </si>
  <si>
    <t>GRS CHILI-NAT 150G LIDL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</si>
  <si>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</si>
  <si>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</si>
  <si>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</si>
  <si>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</si>
  <si>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</si>
  <si>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</si>
  <si>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</si>
  <si>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</si>
  <si>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</si>
  <si>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</si>
  <si>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</si>
  <si>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SK-HR</t>
  </si>
  <si>
    <t>GRS CHILI-NAT 150G SK-H</t>
  </si>
  <si>
    <t>GRS CHILI-NAT 150G NL</t>
  </si>
  <si>
    <t>SKST WAL 150G MKÄ DE</t>
  </si>
  <si>
    <t>SKST PFEFF 150g BG</t>
  </si>
  <si>
    <t>GRS NATUR 100G DE/AT BBOX</t>
  </si>
  <si>
    <t>Grs Natur 100g Deutschl</t>
  </si>
  <si>
    <t>GRS NATUR 100G MIL GR BBOX</t>
  </si>
  <si>
    <t>Grs Natur 100g Milbona</t>
  </si>
  <si>
    <t>SKST PFEFF 150G HR</t>
  </si>
  <si>
    <t>GRS NATUR 150G ALDI</t>
  </si>
  <si>
    <t>GRS SCHI-NAT 150G ALDI</t>
  </si>
  <si>
    <t>GRS CHILI-NAT 150G ALDI</t>
  </si>
  <si>
    <t>GRS GARTK 150G ALDI</t>
  </si>
  <si>
    <t>BZC BERGK 200G AFEST DE/AT</t>
  </si>
  <si>
    <t>BZC BERGK 200G AFEST DE</t>
  </si>
  <si>
    <t>BZC BERGK 200G AFEST NL/PT</t>
  </si>
  <si>
    <t>BZC BERGK 200G AFEST NL</t>
  </si>
  <si>
    <t>BZC BERGK 200G AFEST GB/IE/SE</t>
  </si>
  <si>
    <t>BZC BERGK 200G AFEST GB</t>
  </si>
  <si>
    <t>BZC BERGK 200G AFEST CZ/HR</t>
  </si>
  <si>
    <t>BZC BERGK 200G AFEST CZ</t>
  </si>
  <si>
    <t>BZC SALA 200G AFEST DE/AT</t>
  </si>
  <si>
    <t>BZC SALA 200G AFEST DE/</t>
  </si>
  <si>
    <t>BZC SALA 200G AFEST NL/PT</t>
  </si>
  <si>
    <t>BZC SALA 200G AFEST NL/</t>
  </si>
  <si>
    <t>BZC SALA 200G AFEST GB/IE/SE</t>
  </si>
  <si>
    <t>BZC SALA 200G AFEST GB/</t>
  </si>
  <si>
    <t>BZC SALA 200G AFEST CZ/HR</t>
  </si>
  <si>
    <t>BZC SALA 200G AFEST CZ/</t>
  </si>
  <si>
    <t>BZC RÖSTZW 200G AFEST DE/AT</t>
  </si>
  <si>
    <t>BZC RÖSTZW 200G AFEST D</t>
  </si>
  <si>
    <t>BZC RÖSTZW 200G AFEST NL/PT</t>
  </si>
  <si>
    <t>BZC RÖSTZW 200G AFEST N</t>
  </si>
  <si>
    <t>BZC RÖSTZW 200G AFEST GB/IE/SE</t>
  </si>
  <si>
    <t>BZC RÖSTZW 200G AFEST G</t>
  </si>
  <si>
    <t>BZC RÖSTZW 200G AFEST CZ/HR</t>
  </si>
  <si>
    <t>BZC RÖSTZW 200G AFEST C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</si>
  <si>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</si>
  <si>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</si>
  <si>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</si>
  <si>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</si>
  <si>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</si>
  <si>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</si>
  <si>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</si>
  <si>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</si>
  <si>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</si>
  <si>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</si>
  <si>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</si>
  <si>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</si>
  <si>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</si>
  <si>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</si>
  <si>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</si>
  <si>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</si>
  <si>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</si>
  <si>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</si>
  <si>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</si>
  <si>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</si>
  <si>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</si>
  <si>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</si>
  <si>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</si>
  <si>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</si>
  <si>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</si>
  <si>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</si>
  <si>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</si>
  <si>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</si>
  <si>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</si>
  <si>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</si>
  <si>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</si>
  <si>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SKZ KW-PREM EMM 100G CFO</t>
  </si>
  <si>
    <t>SKZ KW-PREM EMM 100G CF</t>
  </si>
  <si>
    <t>SKST WAL 150G ES</t>
  </si>
  <si>
    <t>SKZ KW-PREM CHED 100G CFO</t>
  </si>
  <si>
    <t>SKZ KW-PREM CHED 100G C</t>
  </si>
  <si>
    <t>SKZ-40FIT 10KG PONNATH</t>
  </si>
  <si>
    <t>ORANG-PFEFF-TORT 2000G</t>
  </si>
  <si>
    <t>SKST ORANG-PFEFF 80G</t>
  </si>
  <si>
    <t>VEG SW NATUR 3,9KG DE</t>
  </si>
  <si>
    <t>Vegane Schnittware Natu</t>
  </si>
  <si>
    <t>VEG-SCH MILD 150G VEM</t>
  </si>
  <si>
    <t>VEG-SCH WÜRZIG 150G VEM</t>
  </si>
  <si>
    <t>NKS GOU-CORDONB 3,57K</t>
  </si>
  <si>
    <t>NK Gouda in Scheiben 3.</t>
  </si>
  <si>
    <t>Bärchen Käse 100G MIL DE</t>
  </si>
  <si>
    <t>MILBONA Bärchen-Käse</t>
  </si>
  <si>
    <t>Snack-Stripes * 84G MIL DE</t>
  </si>
  <si>
    <t>MILBONA Snack Stripes</t>
  </si>
  <si>
    <t>NKS FÖRD 150G MKÄ DE</t>
  </si>
  <si>
    <t>Fördekäse 150g Meine Kä</t>
  </si>
  <si>
    <t>NKS HOL-TIL 150G MKÄ DE</t>
  </si>
  <si>
    <t>Holsteiner Tilsiter 150</t>
  </si>
  <si>
    <t>NKS GOU 400G MIL DE</t>
  </si>
  <si>
    <t>Gouda 400g Lidl Milbona</t>
  </si>
  <si>
    <t>BUTTERK * 400G MIL DE</t>
  </si>
  <si>
    <t>Butterkäse 400g  Lidl M</t>
  </si>
  <si>
    <t>NKS EDAM 400G LEK</t>
  </si>
  <si>
    <t>Edamer 400g Leckerrom V</t>
  </si>
  <si>
    <t>NKS BUTTERK 400G LEK</t>
  </si>
  <si>
    <t>NKS Butterkäse 400g Lec</t>
  </si>
  <si>
    <t>NKS TIL 400G LEK</t>
  </si>
  <si>
    <t>Tilsiter 400g Leckerrom</t>
  </si>
  <si>
    <t>NKS GOU 400G NOR DE</t>
  </si>
  <si>
    <t>Gouda 400g OGT Norma VL</t>
  </si>
  <si>
    <t>NKS GOU 400G PEN DE</t>
  </si>
  <si>
    <t>Gouda 400g OGT Penny VL</t>
  </si>
  <si>
    <t>NKS GOU 400G REW DE</t>
  </si>
  <si>
    <t>Gouda 400g OGT REWE VLO</t>
  </si>
  <si>
    <t>KS BERGK-GOU 220G JER DE</t>
  </si>
  <si>
    <t>Käsewürfel 220g Bergkäs</t>
  </si>
  <si>
    <t>KS BUTTERK-EDAM 220G JER DE</t>
  </si>
  <si>
    <t>Käsewürfel 220g Butterk</t>
  </si>
  <si>
    <t>KS BERGK-GOU 220G LID LT</t>
  </si>
  <si>
    <t>Käse Snack 220g Bergkäs</t>
  </si>
  <si>
    <t>KS BUTTERK-EDAM 220G LID LT</t>
  </si>
  <si>
    <t>Käse Snack 220g Butterk</t>
  </si>
  <si>
    <t>KS BERGK-GOU 220G LEK DE</t>
  </si>
  <si>
    <t>KS BUTTERK-EDAM 220G LEK DE</t>
  </si>
  <si>
    <t>KS BERGK-GOU 220G LID DK</t>
  </si>
  <si>
    <t>KS BUTTERK-EDAM 220G LID DK</t>
  </si>
  <si>
    <t>Käsesnack 220g Butterkä</t>
  </si>
  <si>
    <t>KS BERGK-GOU 220G LID CH</t>
  </si>
  <si>
    <t>KS BUTTERK-EDAM 220G LID CH</t>
  </si>
  <si>
    <t>KS BERGK-GOU 220G LID SK</t>
  </si>
  <si>
    <t>KS BUTTERK-EDAM 220G LID SK</t>
  </si>
  <si>
    <t>KS BERGK-GOU 220G LID IT</t>
  </si>
  <si>
    <t>Käsewürfel Bergkäse /Go</t>
  </si>
  <si>
    <t>KS BUTTERK-EDAM 220G LID IT</t>
  </si>
  <si>
    <t>Käsewürfel Butterkäse/E</t>
  </si>
  <si>
    <t>KS BERGK-GOU 220G LID SI</t>
  </si>
  <si>
    <t>Käsewürfel Bergkäse/Gou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</si>
  <si>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</si>
  <si>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</si>
  <si>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</si>
  <si>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</si>
  <si>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</si>
  <si>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KS BUTTERK-EDAM 220G LID HU</t>
  </si>
  <si>
    <t>Käsewürfel 220g BK / ED</t>
  </si>
  <si>
    <t>KS BERGK-GOU 220G LID HU</t>
  </si>
  <si>
    <t>Käsewürfel 220g GO / BE</t>
  </si>
  <si>
    <t>KS BERGK-GOU 220G LID DE</t>
  </si>
  <si>
    <t>KS BUTTERK-EDAM 220G LID DE</t>
  </si>
  <si>
    <t>KS BUTTERK-EDAM 220G LID ES</t>
  </si>
  <si>
    <t>Butterkäse Edamer 220g</t>
  </si>
  <si>
    <t>KS BERGK-GOU 220G LID ES</t>
  </si>
  <si>
    <t>KS Gouda Bergkäse 220g</t>
  </si>
  <si>
    <t>KS BERGK-GOU 220G LID US</t>
  </si>
  <si>
    <t>KS Bergkäse/Gouda 220g</t>
  </si>
  <si>
    <t>KS BUTTERK-EDAM 220G LID US</t>
  </si>
  <si>
    <t>KS Butterkäse / Edamer</t>
  </si>
  <si>
    <t>NKS PROV RÄU 200G JER IT</t>
  </si>
  <si>
    <t>Geräuchert 200g Provola</t>
  </si>
  <si>
    <t>NKST EMM 200G JER DE</t>
  </si>
  <si>
    <t>Naturkäsestücke 200g Bi</t>
  </si>
  <si>
    <t>NKST BERGK 200G JER DE</t>
  </si>
  <si>
    <t>NKS GOU-1120004 400G AN DE</t>
  </si>
  <si>
    <t>Gouda 400g ALDI OGT 112</t>
  </si>
  <si>
    <t>NKST GOU-MI 200G AN DE</t>
  </si>
  <si>
    <t>HOFK-ALLG RAHM 200G ALD ES</t>
  </si>
  <si>
    <t>Allg. Hofkäse Rahmig 20</t>
  </si>
  <si>
    <t>HOFK-ALLG NATUR 200G ALD PT</t>
  </si>
  <si>
    <t>Allgäuer Hofkäse Natur</t>
  </si>
  <si>
    <t>HOFK-ALLG RÄU 200G ALD PT</t>
  </si>
  <si>
    <t>Allgäuer Hofkäse Geräuc</t>
  </si>
  <si>
    <t>HOFK-ALLG RAHM 200G ALD PT</t>
  </si>
  <si>
    <t>Allgäuer Hofkäse Rahmig</t>
  </si>
  <si>
    <t>NKS GOU-MI 200G AS DE</t>
  </si>
  <si>
    <t>Bio Hartkäse Mittelalte</t>
  </si>
  <si>
    <t>NKS BERGK 175G GUB DE</t>
  </si>
  <si>
    <t>Bio Bergkäse 175g (Gut</t>
  </si>
  <si>
    <t>NKS LANDK-NATUR 200G BMI DE</t>
  </si>
  <si>
    <t>BMI Bio Landkäse 200g N</t>
  </si>
  <si>
    <t>NKS LANDK-RÄU 200G BMI DE</t>
  </si>
  <si>
    <t>BMI Bio Landkäse 200g g</t>
  </si>
  <si>
    <t>NKS LANDK-GOU 200G BMI DE</t>
  </si>
  <si>
    <t>BMI Bio Landkäse 200g G</t>
  </si>
  <si>
    <t>BAJGER KLAPP 160G BMI DE</t>
  </si>
  <si>
    <t>BMI Bajuval geräuchert</t>
  </si>
  <si>
    <t>BAJNAT KLAPP 160G BMI DE</t>
  </si>
  <si>
    <t>BMI Bajuval Natur 160g</t>
  </si>
  <si>
    <t>GOU KLAPP 160G BMI DE</t>
  </si>
  <si>
    <t>BMI Bio Gouda 160g Klap</t>
  </si>
  <si>
    <t>NKST BERGK 200G GUB DE</t>
  </si>
  <si>
    <t>NKST EMM 200G GUB DE</t>
  </si>
  <si>
    <t>NKST RAHM 200G GUB DE</t>
  </si>
  <si>
    <t>NKS BIOD-N 200G GUB FR</t>
  </si>
  <si>
    <t>Biodamer Natur 200g Gut</t>
  </si>
  <si>
    <t>NKS BIOD-RAHM 200G GUB FR</t>
  </si>
  <si>
    <t>Biodamer Rahmig 200g Gu</t>
  </si>
  <si>
    <t>NKS BERGK 175G GUB FR</t>
  </si>
  <si>
    <t>Bio Bergkäse 175g Gut B</t>
  </si>
  <si>
    <t>NKST KLO-BERGK 200G NET DE</t>
  </si>
  <si>
    <t>Bio Klosterbergkäse 200</t>
  </si>
  <si>
    <t>NKST SAMS 200G NET DE</t>
  </si>
  <si>
    <t>Bio Samsoe 200g Stücke</t>
  </si>
  <si>
    <t>NKS BIO-GOU 300G LID DE</t>
  </si>
  <si>
    <t>Bio Gouda 300g Lidl BIO</t>
  </si>
  <si>
    <t>NKS BIO-BUTTERK 300G LID DE</t>
  </si>
  <si>
    <t>Bio Butterkäse 300g Lid</t>
  </si>
  <si>
    <t>HOFK NATUR 200G GUB PL</t>
  </si>
  <si>
    <t>HOFK BERGK 175G GUB PL</t>
  </si>
  <si>
    <t>Gut Bio Allg. Hofkäse B</t>
  </si>
  <si>
    <t>ZUB BLAUS 18KG JER DE</t>
  </si>
  <si>
    <t>Käsezubereitung 18 kg B</t>
  </si>
  <si>
    <t>BERGK GERIE 1KG JER DE</t>
  </si>
  <si>
    <t>Bergkäse 1 kg gerieben</t>
  </si>
  <si>
    <t>BERGK PLÄTTCHEN * JER DE</t>
  </si>
  <si>
    <t>Bergkäseplättchen 10x10</t>
  </si>
  <si>
    <t>NKS AHOFK-RAHM 200G DK</t>
  </si>
  <si>
    <t>NKS 200g Allgäuer Hofkä</t>
  </si>
  <si>
    <t>NKS BUTTERK 400G AN</t>
  </si>
  <si>
    <t>NKS Butterkäse 400g Ald</t>
  </si>
  <si>
    <t>NKS EDAM 200G 2P</t>
  </si>
  <si>
    <t>NKS 200g Edamer PT/ES</t>
  </si>
  <si>
    <t>NKS EDAM 200G JER 4P</t>
  </si>
  <si>
    <t>NKS 200g Edamer 4-SPRAC</t>
  </si>
  <si>
    <t>NKS EDAM 400G AN</t>
  </si>
  <si>
    <t>NKS Edamer 400g Aldi No</t>
  </si>
  <si>
    <t>NKS EMM 150G 4P</t>
  </si>
  <si>
    <t>NKS 150g Emmentaler 4-S</t>
  </si>
  <si>
    <t>NKS EMM 200G 2P</t>
  </si>
  <si>
    <t>NKS 200g Emmentaler PT/</t>
  </si>
  <si>
    <t>NKS GOU 200G 4P</t>
  </si>
  <si>
    <t>NKS 200g Gouda 4-SPRACH</t>
  </si>
  <si>
    <t>NKS HAV-50 200G ES</t>
  </si>
  <si>
    <t>NKS Havarti 55% 200g ES</t>
  </si>
  <si>
    <t>NKS HAV-DILL 200G ES</t>
  </si>
  <si>
    <t>NKS Havarti Dill 200g E</t>
  </si>
  <si>
    <t>NKS HAV-DILL 200G DK</t>
  </si>
  <si>
    <t>NKS Havarti 200g Dill D</t>
  </si>
  <si>
    <t>NKS HAV-LIGHT 200G ES</t>
  </si>
  <si>
    <t>NKS Havarti light 30% 2</t>
  </si>
  <si>
    <t>NKS HAV-NATUR-55 200G DK</t>
  </si>
  <si>
    <t>NKS Havarti 55% 200g Na</t>
  </si>
  <si>
    <t>NKS HAV-PIK 200G DK</t>
  </si>
  <si>
    <t>NKS Havarti 200g Pikant</t>
  </si>
  <si>
    <t>NKS HOFK-GERÄ 200G ES</t>
  </si>
  <si>
    <t>NKS 200g Bio Hofkäse ge</t>
  </si>
  <si>
    <t>NKS HOFK-NATUR 200G ES</t>
  </si>
  <si>
    <t>NKS 200g Bio Hofkäse Na</t>
  </si>
  <si>
    <t>NKS MAAS 200G 2P</t>
  </si>
  <si>
    <t>NKS 200g Maasdamer PT/E</t>
  </si>
  <si>
    <t>NKS MOZZ 150G 4P</t>
  </si>
  <si>
    <t>NKS 150g Mozzarella 4-S</t>
  </si>
  <si>
    <t>NKS MOZZ 200G 2P</t>
  </si>
  <si>
    <t>NKS 200g Mozzarella PT/</t>
  </si>
  <si>
    <t>NKS PROV-RÄU 150G 4P</t>
  </si>
  <si>
    <t>NKS 150g Provola geräuc</t>
  </si>
  <si>
    <t>NKS BIO-TIL 300G LID DE</t>
  </si>
  <si>
    <t>NKS Bio Tilsiter 300g L</t>
  </si>
  <si>
    <t>NKS TIL 400G AN</t>
  </si>
  <si>
    <t>NKS Tilsiter 400g Aldi</t>
  </si>
  <si>
    <t>NKST BERGK 200G AS DE</t>
  </si>
  <si>
    <t>NKST 200g Bio Bergkäse</t>
  </si>
  <si>
    <t>NKST EMM 200G AS DE</t>
  </si>
  <si>
    <t>NKST 200g Bio Emmentale</t>
  </si>
  <si>
    <t>NKS BUTTERK 200G AN</t>
  </si>
  <si>
    <t>NKS GOU 200G AN</t>
  </si>
  <si>
    <t>NKS MAAS 200G AN</t>
  </si>
  <si>
    <t>NKS MAAS-45 300G JA DE</t>
  </si>
  <si>
    <t>NKS MAAS 300G LIN DE</t>
  </si>
  <si>
    <t>NKS MAAS 300G LIN DE VL</t>
  </si>
  <si>
    <t>NKS BUTTERK 400G PEN</t>
  </si>
  <si>
    <t>NKS BUTTERK 400G PEN VL</t>
  </si>
  <si>
    <t>NKS BUTTERK-48 400G REW</t>
  </si>
  <si>
    <t>NKS GOU 400G ALD PT</t>
  </si>
  <si>
    <t>NKS GOU 400G ALD ES</t>
  </si>
  <si>
    <t>NKS GOU 400G AN</t>
  </si>
  <si>
    <t>NKS GOU 400G AN VLOG</t>
  </si>
  <si>
    <t>NKS MAAS 300G AN</t>
  </si>
  <si>
    <t>NKS MAAS 300G AN VLOG</t>
  </si>
  <si>
    <t>NKST BERG-45</t>
  </si>
  <si>
    <t>EMM 10-10-1- FONDUE</t>
  </si>
  <si>
    <t>KS BUTTER-EDAM 220G LID SE</t>
  </si>
  <si>
    <t>KS BUTTER-EDAM 220G LID</t>
  </si>
  <si>
    <t>KS BERGK-GOU 220G LID SE</t>
  </si>
  <si>
    <t>KS BERGK-GOU 220G LID S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</si>
  <si>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</si>
  <si>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</si>
  <si>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</si>
  <si>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</si>
  <si>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</si>
  <si>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</si>
  <si>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4P</t>
  </si>
  <si>
    <t>NKS GOU 150G DE 4-SPRAC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</si>
  <si>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</si>
  <si>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</si>
  <si>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</si>
  <si>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</si>
  <si>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</si>
  <si>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</si>
  <si>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</si>
  <si>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</si>
  <si>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</si>
  <si>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</si>
  <si>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</si>
  <si>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</si>
  <si>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</si>
  <si>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</si>
  <si>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</si>
  <si>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</si>
  <si>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</si>
  <si>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</si>
  <si>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</si>
  <si>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</si>
  <si>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</si>
  <si>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</si>
  <si>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</si>
  <si>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</si>
  <si>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</si>
  <si>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</si>
  <si>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</si>
  <si>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</si>
  <si>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</si>
  <si>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</si>
  <si>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</si>
  <si>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</si>
  <si>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</si>
  <si>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</si>
  <si>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</si>
  <si>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</si>
  <si>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</si>
  <si>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</si>
  <si>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</si>
  <si>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</si>
  <si>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</si>
  <si>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</si>
  <si>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</si>
  <si>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</si>
  <si>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</si>
  <si>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</si>
  <si>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</si>
  <si>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</si>
  <si>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</si>
  <si>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</si>
  <si>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</si>
  <si>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</si>
  <si>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</si>
  <si>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</si>
  <si>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</si>
  <si>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</si>
  <si>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</si>
  <si>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ALI</t>
  </si>
  <si>
    <t>KS BUTTERK-EDAM 220G AL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</si>
  <si>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</si>
  <si>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</si>
  <si>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</si>
  <si>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</si>
  <si>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</si>
  <si>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</si>
  <si>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</si>
  <si>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DE</t>
  </si>
  <si>
    <t>KÄFO APF-SAFT 400G WH D</t>
  </si>
  <si>
    <t>KÄFO WEIßBIER 400G WH DE</t>
  </si>
  <si>
    <t>KÄFO WEIßBIER 400G WH D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</si>
  <si>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</si>
  <si>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</si>
  <si>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</si>
  <si>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</si>
  <si>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</si>
  <si>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</si>
  <si>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</si>
  <si>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</t>
  </si>
  <si>
    <t>KP * 150G MEI VLOG</t>
  </si>
  <si>
    <t>KS BUTTERK-GOU 220G GEI</t>
  </si>
  <si>
    <t>KS EDAM-GOU 220G GEI</t>
  </si>
  <si>
    <t>BERGK-PLÄ-10-10-1FOND</t>
  </si>
  <si>
    <t>NKS BIO-MAAS 300G MIL DE</t>
  </si>
  <si>
    <t>NKS Bio Maasdamer 300G</t>
  </si>
  <si>
    <t>KÄFO 400G FREI AN DE</t>
  </si>
  <si>
    <t>GOU LAKTF 5KG</t>
  </si>
  <si>
    <t>NKS RAHM-SORT 200G</t>
  </si>
  <si>
    <t>GOU GEW 5KG</t>
  </si>
  <si>
    <t>NKS CHED-WE 160G TOM 3P</t>
  </si>
  <si>
    <t>NKS CHED-WE 160G GB/IN/</t>
  </si>
  <si>
    <t>NKS CHED-WE 160G GB/FR/</t>
  </si>
  <si>
    <t>NKS MAAS 160G TOM 3P</t>
  </si>
  <si>
    <t>NKS MAAS 160G GB/IN/AR</t>
  </si>
  <si>
    <t>NKS MAAS 160G GB/FR/ES</t>
  </si>
  <si>
    <t>NKS EMM 160G TOM 3P</t>
  </si>
  <si>
    <t>NKS EMM 160G GB/IN/AR</t>
  </si>
  <si>
    <t>NKS EMM 160G GB/FR/ES</t>
  </si>
  <si>
    <t>NKS EDAM 160G TOM 3P</t>
  </si>
  <si>
    <t>NKS EDAM 160G GB/ID/AR</t>
  </si>
  <si>
    <t>NKS EDAM 160G GB/FR/ES</t>
  </si>
  <si>
    <t>NKS GOU 160G TOM 3P</t>
  </si>
  <si>
    <t>NKS GOU 160G GB/ID/AR</t>
  </si>
  <si>
    <t>NKS GOU 160G GB/FR/ES</t>
  </si>
  <si>
    <t>NKS GOU 2400G</t>
  </si>
  <si>
    <t>NKST HEUBLUM 110G LID DE</t>
  </si>
  <si>
    <t>NKST HEUBLUM 110G LID D</t>
  </si>
  <si>
    <t>NKST MED-KRÄUK 110G LID DE</t>
  </si>
  <si>
    <t>NKST MEDI-KRÄUK 110G LI</t>
  </si>
  <si>
    <t>NKST ZIEGE-GOU 110G LID DE</t>
  </si>
  <si>
    <t>NKST ZIEGE-GOU 110G LID</t>
  </si>
  <si>
    <t>NKST PECO 100G LID DE</t>
  </si>
  <si>
    <t>NKST BLUFOU 110G LID DE</t>
  </si>
  <si>
    <t>NKST BLU-FOU 110G LID D</t>
  </si>
  <si>
    <t>NKST REBLOCH 110G LID DE</t>
  </si>
  <si>
    <t>NKST REBLOCH 110G LID D</t>
  </si>
  <si>
    <t>NKST BACK-BLÜT 110G  DE</t>
  </si>
  <si>
    <t>NKST BRIE 100G LID DE</t>
  </si>
  <si>
    <t>NKST FEIG 100G LID DE</t>
  </si>
  <si>
    <t>NKST BR-NUSS 100G LID DE</t>
  </si>
  <si>
    <t>NKST BR-NUSS 100G LID D</t>
  </si>
  <si>
    <t>NKST A-ROTWEIN 110G LID DE</t>
  </si>
  <si>
    <t>NKST A-ROTWEIN 110G LID</t>
  </si>
  <si>
    <t>NKST ROVIN 125G LID DE</t>
  </si>
  <si>
    <t>NK BAUK * LID DE</t>
  </si>
  <si>
    <t>NKST STG-RAHMK 110G LID DE</t>
  </si>
  <si>
    <t>NKST STG-RAHMK 110G LID</t>
  </si>
  <si>
    <t>NK PRINZ-DK * LID DE</t>
  </si>
  <si>
    <t>NKST TI-AD 110G LID DE</t>
  </si>
  <si>
    <t>NK ABOND * LID DE</t>
  </si>
  <si>
    <t>NKST SCH-PAUL 150G LID DE</t>
  </si>
  <si>
    <t>NKST SCH-PAUL 150G LID</t>
  </si>
  <si>
    <t>NKST GRUY 150G LID DE</t>
  </si>
  <si>
    <t>NKST APPEN 100G LID DE</t>
  </si>
  <si>
    <t>NKST BLÜT 100G LID DE</t>
  </si>
  <si>
    <t>NKS TIL 150G  K-C</t>
  </si>
  <si>
    <t>NKS TIL  150G K-C</t>
  </si>
  <si>
    <t>NKS BUTTERK 150G K-C</t>
  </si>
  <si>
    <t>NKS BUTTERKÄSE 150G K-C</t>
  </si>
  <si>
    <t>NKS GOU 150G K-C</t>
  </si>
  <si>
    <t>NKS GOUDA 150G K-C</t>
  </si>
  <si>
    <t>NK MAAS 300G KOR</t>
  </si>
  <si>
    <t>NK EMM "W" 5000G 5X5X5MM</t>
  </si>
  <si>
    <t>NK EMM"W" 5000G 5X5X5MM</t>
  </si>
  <si>
    <t>NK EMM "W" 5000G 10X10X10MM</t>
  </si>
  <si>
    <t>NK EMM "W" 5000G 10X10X</t>
  </si>
  <si>
    <t>GROSSK GERIE 5KG</t>
  </si>
  <si>
    <t>GROSS GERIE 5KG</t>
  </si>
  <si>
    <t>MOZZ 5X5X5MM 5KG</t>
  </si>
  <si>
    <t>MAAS 10X10X10MM 5KG</t>
  </si>
  <si>
    <t>BERG/MAAS 10X10X1MM 5KG BIO</t>
  </si>
  <si>
    <t>BERG/MAAS 10X10X1MM 5KG</t>
  </si>
  <si>
    <t>KÄFO * 400G JER DE</t>
  </si>
  <si>
    <t>BERGK 5X5X5MM</t>
  </si>
  <si>
    <t>NKS EDAM 150g SR</t>
  </si>
  <si>
    <t>NKS EDAM 150G MERCATOR</t>
  </si>
  <si>
    <t>NKS EDAM 150G CY</t>
  </si>
  <si>
    <t>NKS EDAM 150G MICHAELID</t>
  </si>
  <si>
    <t>NKS EDAM 150G ABI</t>
  </si>
  <si>
    <t>NKS EDAM 150G CFO</t>
  </si>
  <si>
    <t>NKS EDAM 150G XK</t>
  </si>
  <si>
    <t>NKS EDAM 150G MIGROS</t>
  </si>
  <si>
    <t>NKS GOU 48 FIT SR</t>
  </si>
  <si>
    <t>NKS GOU 48 FIT MERCATOR</t>
  </si>
  <si>
    <t>NKS GOU 48 FIT CY</t>
  </si>
  <si>
    <t>NKS GOU 48 FIT MICHAELI</t>
  </si>
  <si>
    <t>NKS GOU 48 FIT CFO</t>
  </si>
  <si>
    <t>NKS EMM 45 FIT CFO</t>
  </si>
  <si>
    <t>NK EMM 45 FIT 5KG 5X5X5MM</t>
  </si>
  <si>
    <t>NK EMM 45 FIT 5KG 5X5X5</t>
  </si>
  <si>
    <t>KS BERGK-GOU 220G K-C DE</t>
  </si>
  <si>
    <t>KS BERGK-GOU 220G K-C D</t>
  </si>
  <si>
    <t>KS BUTTERK-EDAM 220G K-C DE</t>
  </si>
  <si>
    <t>KS BUTTER-EDAM 220G K-C</t>
  </si>
  <si>
    <t>BLO CHED-ROT 3,5KG</t>
  </si>
  <si>
    <t>BLO CHED-WEIß 3,5KG</t>
  </si>
  <si>
    <t>MA RÄU-GOU-BR-48 3KG</t>
  </si>
  <si>
    <t>MA RÄU-BUTTERK-BR-45 3KG</t>
  </si>
  <si>
    <t>MA RÄU-BUTTERK-BR-45 3K</t>
  </si>
  <si>
    <t>BLO BERGK 2KG</t>
  </si>
  <si>
    <t>MA RÄU-GOU-BR-48 1,5KG USA</t>
  </si>
  <si>
    <t>MA RÄU-GOU-BR-48 1,5KG ES</t>
  </si>
  <si>
    <t>MA MAAS-CH-45-BR 1,5KG USA</t>
  </si>
  <si>
    <t>MA MAAS-CH-45-BR 1,5KG</t>
  </si>
  <si>
    <t>NKST ZIEGE-R 150G LID DE</t>
  </si>
  <si>
    <t>NKST ZIEGE-R 150G LID D</t>
  </si>
  <si>
    <t>NKST MANCH 100G LID DE</t>
  </si>
  <si>
    <t>NKST MANCHEGO 100G LID</t>
  </si>
  <si>
    <t>NKS ALLG-KÄSESELECT 180G MKÄ</t>
  </si>
  <si>
    <t>NKS ALLG-KÄSESELECT 180</t>
  </si>
  <si>
    <t>NKS EMM 250G KOR</t>
  </si>
  <si>
    <t>NKS EMM 200G KOR</t>
  </si>
  <si>
    <t>EMM RIE 6,3KG JER DE</t>
  </si>
  <si>
    <t>NKS GOU 400G MIL BE</t>
  </si>
  <si>
    <t>NKS TIL 400G MIL DE</t>
  </si>
  <si>
    <t>NKS TIL 400G MIL DE VLO</t>
  </si>
  <si>
    <t>NK GOU 3X3KG</t>
  </si>
  <si>
    <t>NKS GOU 400G AS</t>
  </si>
  <si>
    <t>NKS GOU 400G AS VLOG</t>
  </si>
  <si>
    <t>NKS EDAM 400G AS</t>
  </si>
  <si>
    <t>NKS EDAM 400G AS VLOG</t>
  </si>
  <si>
    <t>NKS BUTTERK 400G AS</t>
  </si>
  <si>
    <t>NKS BUTTERK 400G AS VLO</t>
  </si>
  <si>
    <t>NKS TIL 400G AS</t>
  </si>
  <si>
    <t>NKS TIL 400G AS VLOG</t>
  </si>
  <si>
    <t>KS BERGK-GOU 220G GUL</t>
  </si>
  <si>
    <t>KS BERGK-GOU 220G GUL V</t>
  </si>
  <si>
    <t>KS BUTTERK-EDAM 220G GUL</t>
  </si>
  <si>
    <t>KS BUTTERK-EDAM 220G GU</t>
  </si>
  <si>
    <t>NK GOU 400G FN/SE</t>
  </si>
  <si>
    <t>NK BIO GOUDA 400G FN/SE</t>
  </si>
  <si>
    <t>NK GOU 400G SL/RO</t>
  </si>
  <si>
    <t>NK BIO GOUDA 400G SL/RO</t>
  </si>
  <si>
    <t>NKS GOU 300G K-C 3S</t>
  </si>
  <si>
    <t>NKS GOU 300G RO/SK/BG</t>
  </si>
  <si>
    <t>NKS GOU 300G CZ/PL/HR</t>
  </si>
  <si>
    <t>NKS EDAM 300G K-C 3S</t>
  </si>
  <si>
    <t>NKS EDAM 300G RO/SK/BG</t>
  </si>
  <si>
    <t>NKS EDAM 300G CZ/PL/HR</t>
  </si>
  <si>
    <t>NKST GRÜN-PESTO 110G LID DE</t>
  </si>
  <si>
    <t>NKST GRÜN-PESTO 110G LI</t>
  </si>
  <si>
    <t>NKST RINGELB 110G LID DE</t>
  </si>
  <si>
    <t>NKST RINGELB 110G LID</t>
  </si>
  <si>
    <t>NKST FEIGE 7,65KG</t>
  </si>
  <si>
    <t>NKST FEIGE FÜR THEKE</t>
  </si>
  <si>
    <t>NKS EDAM 150G 3S</t>
  </si>
  <si>
    <t>NKS EDAM 150G RO/SK/BG</t>
  </si>
  <si>
    <t>NKS EDAM 150G CZ/PL/HR</t>
  </si>
  <si>
    <t>NKS GOU 150G 3S</t>
  </si>
  <si>
    <t>NKS GOU 150G RO/SK/BG</t>
  </si>
  <si>
    <t>NKS GOU 150G CZ/PL/HR</t>
  </si>
  <si>
    <t>NKST CREMEUX 100g</t>
  </si>
  <si>
    <t>NKST Crémeux 100g</t>
  </si>
  <si>
    <t>NKST A-AD 110G</t>
  </si>
  <si>
    <t>NKST ALLGÄUER ADLER 110</t>
  </si>
  <si>
    <t>NKST EL-ROS 100G LID DE</t>
  </si>
  <si>
    <t>NKST EL-ROSMARINO 100G</t>
  </si>
  <si>
    <t>BF MAAS 1,5KG AMM GB</t>
  </si>
  <si>
    <t>NK GOU 400G FI/SE</t>
  </si>
  <si>
    <t>NK GOU 400G FI/SE Linie</t>
  </si>
  <si>
    <t>NK GOU 400G SI/RO</t>
  </si>
  <si>
    <t>NK GOU 400G SI/RO Linie</t>
  </si>
  <si>
    <t>NK BACKST BLÜTENKÄSE 100G</t>
  </si>
  <si>
    <t>NK BACKST BLÜTENKÄSE 10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</si>
  <si>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</si>
  <si>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</si>
  <si>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</si>
  <si>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</si>
  <si>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</si>
  <si>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</si>
  <si>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</si>
  <si>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</si>
  <si>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110G</t>
  </si>
  <si>
    <t>NK ST GALLER RAHMKÄSE 1</t>
  </si>
  <si>
    <t>NK HEUBLUMENKÄSE 110G</t>
  </si>
  <si>
    <t>NK MEDI KRÄUTERKÄSE 110G</t>
  </si>
  <si>
    <t>NK MEDI KRÄUTERKÄSE 110</t>
  </si>
  <si>
    <t>NK BLUFOU 110G</t>
  </si>
  <si>
    <t>NK ROTWEINKÄSE 110G</t>
  </si>
  <si>
    <t>NK ROVINER 125G</t>
  </si>
  <si>
    <t>NK GRUYÈRE 100G</t>
  </si>
  <si>
    <t>NK GRUYÉRE 100G</t>
  </si>
  <si>
    <t>NK APPENZELLER 100G</t>
  </si>
  <si>
    <t>NK UNSERE SOMMERBLÜTE 100G</t>
  </si>
  <si>
    <t>NK UNSERE SOMMERBLÜTE 1</t>
  </si>
  <si>
    <t>NK MANCHEGO 100G</t>
  </si>
  <si>
    <t>NK ZIEGE-R 100G LID DE</t>
  </si>
  <si>
    <t>NK ZIEGENR 100G LID DE</t>
  </si>
  <si>
    <t>NK EL-ROS 100G</t>
  </si>
  <si>
    <t>NK CREMEUX 110G LID DE</t>
  </si>
  <si>
    <t>NK A-ADLER 110G</t>
  </si>
  <si>
    <t>NK RINELBL. 110G</t>
  </si>
  <si>
    <t>NK RINGEL. 110G</t>
  </si>
  <si>
    <t>NK GRÜN-PESTO 110G</t>
  </si>
  <si>
    <t>NKST BLUFOU 110G PL</t>
  </si>
  <si>
    <t>NKST BLUFOU 110G POLEN</t>
  </si>
  <si>
    <t>NKST BLÜT 100G PL</t>
  </si>
  <si>
    <t>NKST UNSER BLÜTENKÄSE 1</t>
  </si>
  <si>
    <t>NKST TI-AD 110G PL</t>
  </si>
  <si>
    <t>NKST TIROLER ADLER 110G</t>
  </si>
  <si>
    <t>NKST BR-NUSS 100G PL</t>
  </si>
  <si>
    <t>NKST BRANDY NUSS 100G P</t>
  </si>
  <si>
    <t>NKS STG- RAHMK 110G PL</t>
  </si>
  <si>
    <t>NKST ST GALLER RAHMKÄSE</t>
  </si>
  <si>
    <t>NKST MANCH 100G PL</t>
  </si>
  <si>
    <t>NKST MANCHEGO 100G POLE</t>
  </si>
  <si>
    <t>NKST ZIEGE-R  150G PL</t>
  </si>
  <si>
    <t>NKST ZIEGE-R  150G POLE</t>
  </si>
  <si>
    <t>NKST PECO 100G PL</t>
  </si>
  <si>
    <t>NKST PECORINO 100G POLE</t>
  </si>
  <si>
    <t>NKST BLUFOU  110G NL</t>
  </si>
  <si>
    <t>NKST BLUFOU  110G NIEDE</t>
  </si>
  <si>
    <t>NK UNSERE SOMMERBLÜTE 100G NL</t>
  </si>
  <si>
    <t>NKST BRIE 100G NL</t>
  </si>
  <si>
    <t>NKST BRIE DE NANGIS 100</t>
  </si>
  <si>
    <t>NKST FEIG 100G NL</t>
  </si>
  <si>
    <t>NKST FEIGENKÄSE 100G NI</t>
  </si>
  <si>
    <t>NKST TI-AD 110G NL</t>
  </si>
  <si>
    <t>NKST BR-NUSS 100G NL</t>
  </si>
  <si>
    <t>NKST BRANDY NUSS 100G N</t>
  </si>
  <si>
    <t>NKST PECO 100G NL</t>
  </si>
  <si>
    <t>NKST PECORINO 100G NIED</t>
  </si>
  <si>
    <t>NKST MANCH 100G NL</t>
  </si>
  <si>
    <t>NKST MANCHEGO 100G NIED</t>
  </si>
  <si>
    <t>NKST PRINZ-DK 110G NL</t>
  </si>
  <si>
    <t>NKST PRINZ VON DÄNEMARK</t>
  </si>
  <si>
    <t>NK BLUFOU 110G PL</t>
  </si>
  <si>
    <t>NK BLUFOU 110G POLEN mi</t>
  </si>
  <si>
    <t>NK UNSERE SOMMERBLÜTE 100G PL</t>
  </si>
  <si>
    <t>NK TIROLER ADLER 110G PL</t>
  </si>
  <si>
    <t>NK TIROLER ADLER 110G P</t>
  </si>
  <si>
    <t>NK BRANDY NUSS 100G PL</t>
  </si>
  <si>
    <t>NK BRANDY NUSS 100G POL</t>
  </si>
  <si>
    <t>NK ST GALLER RAHMKÄSE 110G PL</t>
  </si>
  <si>
    <t>NK PECORINO 100G PL</t>
  </si>
  <si>
    <t>NK PECORINO 100G POLEN</t>
  </si>
  <si>
    <t>NK MANCHEGO 100G PL</t>
  </si>
  <si>
    <t>NK MANCHEGO 100G POLEN</t>
  </si>
  <si>
    <t>NK ZIEGE-R  100G PL</t>
  </si>
  <si>
    <t>NK ZIEGE-R 100G POLEN m</t>
  </si>
  <si>
    <t>NK BLUFOU  110G NL</t>
  </si>
  <si>
    <t>NK BLUFOU 110G NL mit K</t>
  </si>
  <si>
    <t>NK BRIE DE NANGIS 100G NL</t>
  </si>
  <si>
    <t>NK FEIGENKÄSE 100G NL</t>
  </si>
  <si>
    <t>NK FEIGENKÄSE 100G NL m</t>
  </si>
  <si>
    <t>NK TIROLER ADLER 110G NL</t>
  </si>
  <si>
    <t>NK TIROLER ADLER 110G N</t>
  </si>
  <si>
    <t>NK BRANDY NUSS 100G NL</t>
  </si>
  <si>
    <t>NK PECORINO 100G NL</t>
  </si>
  <si>
    <t>NK PECORINO 100G NL mit</t>
  </si>
  <si>
    <t>NK MANCHEGO 100G NL</t>
  </si>
  <si>
    <t>NK MANCHEGO 100G NL mit</t>
  </si>
  <si>
    <t>NK PRINZ VON DÄNEMARK 110G NL</t>
  </si>
  <si>
    <t>NK PRINZ VON DÄNEMARK 1</t>
  </si>
  <si>
    <t>NKST BLUFOU 110G CZ</t>
  </si>
  <si>
    <t>NK BLUFOU 110G Tschechi</t>
  </si>
  <si>
    <t>NKST BLÜT 100G CZ</t>
  </si>
  <si>
    <t>NK UNSER BLÜTENKÄSE 100</t>
  </si>
  <si>
    <t>NKST BACK-BLÜT 110G CZ</t>
  </si>
  <si>
    <t>NK BACKST BLÜTENKÄSE 11</t>
  </si>
  <si>
    <t>NKST BRIE 100G CZ</t>
  </si>
  <si>
    <t>NKST FEIG 100G CZ</t>
  </si>
  <si>
    <t>NK FEIGENKÄSE 100G Tsch</t>
  </si>
  <si>
    <t>NKST MED-KRÄUK 110G CZ</t>
  </si>
  <si>
    <t>NKST A-ROTWEIN 110G CZ</t>
  </si>
  <si>
    <t>NKST A-ROTWEINKÄSE 110G</t>
  </si>
  <si>
    <t>NKST TI-AD 110G CZ</t>
  </si>
  <si>
    <t>NK TIR-AD 110G Tschechi</t>
  </si>
  <si>
    <t>NKST GRUY 150G CZ</t>
  </si>
  <si>
    <t>NKST GRUY 150G Tschechi</t>
  </si>
  <si>
    <t>NKST ZIEGE-GOU 110G CZ</t>
  </si>
  <si>
    <t>NK ZIEGE-GOU 110G Tsche</t>
  </si>
  <si>
    <t>NKST REBLOCH 110G CZ</t>
  </si>
  <si>
    <t>NK REBLOCH 110G Tschech</t>
  </si>
  <si>
    <t>NKST APPEN 100G CZ</t>
  </si>
  <si>
    <t>NK APPEN 100G Tschechie</t>
  </si>
  <si>
    <t>NKST SCH-PAUL 110G CZ</t>
  </si>
  <si>
    <t>NK SCH-PAUL 110G Tschec</t>
  </si>
  <si>
    <t>NKST RINGELB 110G CZ</t>
  </si>
  <si>
    <t>NK RINGELB 110G Tschech</t>
  </si>
  <si>
    <t>NKST BR-NUSS 100G CZ</t>
  </si>
  <si>
    <t>NK BR-NUSS 100G Tschech</t>
  </si>
  <si>
    <t>NKST ROVIN 125G CZ</t>
  </si>
  <si>
    <t>NK ROVIN 125G Tschechie</t>
  </si>
  <si>
    <t>NKST STG-RAHMK 110G CZ</t>
  </si>
  <si>
    <t>NK STG-RAHMK 110GTschec</t>
  </si>
  <si>
    <t>NKST PECO 100G CZ</t>
  </si>
  <si>
    <t>NK PECO 100G Tschechien</t>
  </si>
  <si>
    <t>NKST MANCH 100G CZ</t>
  </si>
  <si>
    <t>NK MANCHEGO 100G Tschec</t>
  </si>
  <si>
    <t>NKST PRINZ-DK 110G CZ</t>
  </si>
  <si>
    <t>NK PRINZ-DK 110G Tschec</t>
  </si>
  <si>
    <t>NKST GRÜN-PESTO 110G CZ</t>
  </si>
  <si>
    <t>NK GRÜN-PESTO 110G Tsch</t>
  </si>
  <si>
    <t>NKST ZIEGE-R 100G CZ</t>
  </si>
  <si>
    <t>NK ZIEGE-R 100G Tschech</t>
  </si>
  <si>
    <t>NKST BRIE 100G HU</t>
  </si>
  <si>
    <t>NK BRIE 100G Ungarn</t>
  </si>
  <si>
    <t>NKST FEIG 100G HU</t>
  </si>
  <si>
    <t>NK FEIG 100G Ungarn</t>
  </si>
  <si>
    <t>NKST MED-KRÄUK 110G HU</t>
  </si>
  <si>
    <t>NK MEDI-KRÄUK 110G Unga</t>
  </si>
  <si>
    <t>NKST A-ROTWEIN 110G HU</t>
  </si>
  <si>
    <t>NKST A-ROTWEIN 110G Ung</t>
  </si>
  <si>
    <t>NKST TI-AD 110G HU</t>
  </si>
  <si>
    <t>NKST TI-AD 110G Ungarn</t>
  </si>
  <si>
    <t>NKST GRUY 150G HU</t>
  </si>
  <si>
    <t>NKST GRUY 150G Ungarn</t>
  </si>
  <si>
    <t>NKST SCH-PAUL 110G HU</t>
  </si>
  <si>
    <t>NKST SCH-PAUL 110G Unga</t>
  </si>
  <si>
    <t>NKST BR-NUSS 100G HU</t>
  </si>
  <si>
    <t>NKST BR-NUSS 100G Ungar</t>
  </si>
  <si>
    <t>NKST STG-RAHMK 110G HU</t>
  </si>
  <si>
    <t>NKST STG-RAHMK 110G Ung</t>
  </si>
  <si>
    <t>NKST PECO 100G HU</t>
  </si>
  <si>
    <t>NKST PECO 100G Ungarn</t>
  </si>
  <si>
    <t>NKST MANCH 100G HU</t>
  </si>
  <si>
    <t>NKST MANCHEGO 100G Unga</t>
  </si>
  <si>
    <t>NK BLUFOU 110G CZ</t>
  </si>
  <si>
    <t>NK BLUFOU 110G CZ im Ka</t>
  </si>
  <si>
    <t>NK SOMMERB 100G CZ</t>
  </si>
  <si>
    <t>NK SOMMERB 100G CZ im K</t>
  </si>
  <si>
    <t>NK BACK-BLÜT 100G CZ</t>
  </si>
  <si>
    <t>NK BACK-BLÜT 100G CZ im</t>
  </si>
  <si>
    <t>NK BRIE 100G CZ</t>
  </si>
  <si>
    <t>NK BRIE 100G CZ im Kart</t>
  </si>
  <si>
    <t>NK FEIG 100G CZ</t>
  </si>
  <si>
    <t>NK FEIG 100G CZ in Kart</t>
  </si>
  <si>
    <t>NK MEDI-KRÄUK 110G CZ</t>
  </si>
  <si>
    <t>NK MEDI-KRÄUK 110G CZ i</t>
  </si>
  <si>
    <t>NK ROTWEIN 110G CZ</t>
  </si>
  <si>
    <t>NK ROTWEIN 110G CZ im K</t>
  </si>
  <si>
    <t>NK TI-AD 110G CZ</t>
  </si>
  <si>
    <t>NK TI-AD 110G CZ im Kar</t>
  </si>
  <si>
    <t>NK GRUY 100G CZ</t>
  </si>
  <si>
    <t>NK GRUY 100G CZ im Kart</t>
  </si>
  <si>
    <t>NK ZIEGE-GOU 110G CZ</t>
  </si>
  <si>
    <t>NK ZIEGE-GOU 110G CZ im</t>
  </si>
  <si>
    <t>NK REBLOCH 110G CZ</t>
  </si>
  <si>
    <t>NK REBLOCH 110G CZ im K</t>
  </si>
  <si>
    <t>NK APPEN 100G CZ</t>
  </si>
  <si>
    <t>NK APPEN 100G CZ im Kar</t>
  </si>
  <si>
    <t>NK SCH-PAUL 110G CZ</t>
  </si>
  <si>
    <t>NK SCH-PAUL 110G CZ im</t>
  </si>
  <si>
    <t>NK RINGELB 110G CZ</t>
  </si>
  <si>
    <t>NK RINGELB 110G CZ im K</t>
  </si>
  <si>
    <t>NK BR-NUSS 100G CZ</t>
  </si>
  <si>
    <t>NK BR-NUSS 100G CZ im K</t>
  </si>
  <si>
    <t>NK ROVIN 125G CZ</t>
  </si>
  <si>
    <t>NK ROVIN 125G CZ im Kar</t>
  </si>
  <si>
    <t>NK STG-RAHMK 110G CZ</t>
  </si>
  <si>
    <t>NK STG-RAHMK 110G CZ im</t>
  </si>
  <si>
    <t>NK PECO 100G CZ</t>
  </si>
  <si>
    <t>NK PECO 100G CZ im Kart</t>
  </si>
  <si>
    <t>NK MANCHEGO 100G CZ</t>
  </si>
  <si>
    <t>NK MANCHEGO 100G CZ im</t>
  </si>
  <si>
    <t>NK GRÜN-PESTO 110G CZ</t>
  </si>
  <si>
    <t>NK GRÜN-PESTO 110G CZ i</t>
  </si>
  <si>
    <t>NK ZIEGE-R 100G CZ</t>
  </si>
  <si>
    <t>NK ZIEGE:R 100G CZ im K</t>
  </si>
  <si>
    <t>NK BRIE 100G HU</t>
  </si>
  <si>
    <t>NK BRIE 100G HU im Kart</t>
  </si>
  <si>
    <t>NK FEIG 100G HU</t>
  </si>
  <si>
    <t>NK FEIG 100G HU im Kart</t>
  </si>
  <si>
    <t>NK MEDI-KRÄUK 110G HU</t>
  </si>
  <si>
    <t>NK MEDI-KRÄUK 110G HU i</t>
  </si>
  <si>
    <t>NK ROTWEIN 110G HU</t>
  </si>
  <si>
    <t>NK ROTWEIN 110G HU im K</t>
  </si>
  <si>
    <t>NK TI-AD 110G HU</t>
  </si>
  <si>
    <t>NK TI-AD 110G HU im Kar</t>
  </si>
  <si>
    <t>NK GRUY 100G HU</t>
  </si>
  <si>
    <t>NK GRUY 100G HU im Kart</t>
  </si>
  <si>
    <t>NK SCH-PAUL 110G HU</t>
  </si>
  <si>
    <t>NK SCH-PAUL 110G HU im</t>
  </si>
  <si>
    <t>NK BR-NUSS 100G HU</t>
  </si>
  <si>
    <t>NK BR-NUSS 100G HU im K</t>
  </si>
  <si>
    <t>NK STG-RAHMK 110G HU</t>
  </si>
  <si>
    <t>NK STG-RAHMK 110G HU im</t>
  </si>
  <si>
    <t>NK PECO 100G HU</t>
  </si>
  <si>
    <t>NK PECO 100G HU im Kart</t>
  </si>
  <si>
    <t>NK MANCHEGO 100G HU</t>
  </si>
  <si>
    <t>NK MANCHEGO 100G HU im</t>
  </si>
  <si>
    <t>NK PRINZ-DK 110G CZ</t>
  </si>
  <si>
    <t>NK PRINZ-DK CZ im Karto</t>
  </si>
  <si>
    <t>NKST HEUBLUM 110G HR</t>
  </si>
  <si>
    <t>NKST HEUBLUM 110G Kroat</t>
  </si>
  <si>
    <t>NKST BLUFOU 110G HR</t>
  </si>
  <si>
    <t>NKST BLU-FOU 110G Kroat</t>
  </si>
  <si>
    <t>NKST BLÜT 100G HR</t>
  </si>
  <si>
    <t>NKST FEIG 100G HR</t>
  </si>
  <si>
    <t>NKST FEIG 100G Kroatien</t>
  </si>
  <si>
    <t>NKST MED-KRÄUK 110G HR</t>
  </si>
  <si>
    <t>NKST MED-KRÄUK 110G Kro</t>
  </si>
  <si>
    <t>NKST CH-ROTWEIN 110G HR</t>
  </si>
  <si>
    <t>NKST CH-ROTWEIN 110G Kr</t>
  </si>
  <si>
    <t>NKST TI-AD 110G HR</t>
  </si>
  <si>
    <t>NKST TI-AD 110G Kroatie</t>
  </si>
  <si>
    <t>NKST GRUY 150G HR</t>
  </si>
  <si>
    <t>NKST GRUY 150G Kroatien</t>
  </si>
  <si>
    <t>NKST ZIEGE-GOU 110G HR</t>
  </si>
  <si>
    <t>NKST ZIEGE-GOU 110G Kro</t>
  </si>
  <si>
    <t>NKST SCH-PAUL 110G HR</t>
  </si>
  <si>
    <t>NKST SCH-PAUL 110G Kroa</t>
  </si>
  <si>
    <t>NKST BR-NUSS 100G HR</t>
  </si>
  <si>
    <t>NKST BR-NUSS 100G Kroat</t>
  </si>
  <si>
    <t>NKST PECO 100G HR</t>
  </si>
  <si>
    <t>NKST PECO 100G Kroatien</t>
  </si>
  <si>
    <t>NKST MANCH 100G HR</t>
  </si>
  <si>
    <t>NKST MANCHEGO 100G Kroa</t>
  </si>
  <si>
    <t>NKST HEUBLUM 110G SI</t>
  </si>
  <si>
    <t>NKST HEUBLUM 110G Slowe</t>
  </si>
  <si>
    <t>NKST BLUFOU 110G SI</t>
  </si>
  <si>
    <t>NKST BLU-FOU 110G Slowe</t>
  </si>
  <si>
    <t>NKST BLÜT 100G SI</t>
  </si>
  <si>
    <t>NKST FEIG 100G SI</t>
  </si>
  <si>
    <t>NKST FEIG 100G Slowenie</t>
  </si>
  <si>
    <t>NKST MED-KRÄUK 110G SI</t>
  </si>
  <si>
    <t>NKST MEDI-KRÄUK 110G Sl</t>
  </si>
  <si>
    <t>NKST TI-AD 110G SI</t>
  </si>
  <si>
    <t>NKST TI-AD 110G Sloweni</t>
  </si>
  <si>
    <t>NKST GRUY 150G SI</t>
  </si>
  <si>
    <t>NKST GRUY 150G Slowenie</t>
  </si>
  <si>
    <t>NKST ZIEGE-GOU 110G SI</t>
  </si>
  <si>
    <t>NKST ZIEGE-GOU 110G Slo</t>
  </si>
  <si>
    <t>NKST BR-NUSS 100G SI</t>
  </si>
  <si>
    <t>NKST BR-NUSS 100G Slowe</t>
  </si>
  <si>
    <t>NKST PECO 100G SI</t>
  </si>
  <si>
    <t>NKST PECO 100G Slowenie</t>
  </si>
  <si>
    <t>NKST MANCH 100G SI</t>
  </si>
  <si>
    <t>NKST MANCHEGO 100G Slow</t>
  </si>
  <si>
    <t>NKST BLU-FOU 110G HR</t>
  </si>
  <si>
    <t>NKST SOMMERB 100G HR</t>
  </si>
  <si>
    <t>NKST SOMMERB 100G Kroat</t>
  </si>
  <si>
    <t>NKST ROTWEIN 110G HR</t>
  </si>
  <si>
    <t>NKST ROTWEIN 110G Kroat</t>
  </si>
  <si>
    <t>NKST GRUY 100G HR</t>
  </si>
  <si>
    <t>NKST GRUY 100G Kroatien</t>
  </si>
  <si>
    <t>NKST SCH-PET 110G HR</t>
  </si>
  <si>
    <t>NKST SCH-PET 110G Kroat</t>
  </si>
  <si>
    <t>NKST BR:NUSS 100G HR</t>
  </si>
  <si>
    <t>NKST BR:NUSS 100G Kroat</t>
  </si>
  <si>
    <t>NKST MANCHEGO 100G HR</t>
  </si>
  <si>
    <t>NKST BLU-FOU 110G SI</t>
  </si>
  <si>
    <t>NKST BLU-FOU 110G SIowe</t>
  </si>
  <si>
    <t>NKST SOMMERB 100G SI</t>
  </si>
  <si>
    <t>NKST SOMMERB 100G SIowe</t>
  </si>
  <si>
    <t>NKST FEIG 100G SIowenie</t>
  </si>
  <si>
    <t>NKST MEDI-KRÄUK 110G SI</t>
  </si>
  <si>
    <t>NKST TI-AD 110G SIoweni</t>
  </si>
  <si>
    <t>NKST GRUY 100G SI</t>
  </si>
  <si>
    <t>NKST GRUY 100G SIowenie</t>
  </si>
  <si>
    <t>NKST ZIEGE-GOU 110G SIo</t>
  </si>
  <si>
    <t>NKST BR-NUSS 100G SIowe</t>
  </si>
  <si>
    <t>NKST PECO 100G SIowenie</t>
  </si>
  <si>
    <t>NKST MANCHEGO 100G SI</t>
  </si>
  <si>
    <t>NKST MANCHEGO 100G SIow</t>
  </si>
  <si>
    <t>NKST HEUBLUM 110G SE</t>
  </si>
  <si>
    <t>NKST BLUFOU 110G SE</t>
  </si>
  <si>
    <t>NKST BLU-FOU 110G SE</t>
  </si>
  <si>
    <t>NKST BLÜT 100G SE</t>
  </si>
  <si>
    <t>NKST BACK-BLÜT 110G SE</t>
  </si>
  <si>
    <t>NKST BRIE 100G SE</t>
  </si>
  <si>
    <t>NKST FEIG 100G SE</t>
  </si>
  <si>
    <t>NKST MED-KRÄUK 110G SE</t>
  </si>
  <si>
    <t>NKST MEDI-KRÄUK 110G SE</t>
  </si>
  <si>
    <t>NKST A-ROTWEIN 110G SE</t>
  </si>
  <si>
    <t>NKST A-ROTWEIN 110G Sch</t>
  </si>
  <si>
    <t>NKST TI-AD 110G SE</t>
  </si>
  <si>
    <t>NKST TI-AD 110G Schwede</t>
  </si>
  <si>
    <t>NKST GRUY 150G SE</t>
  </si>
  <si>
    <t>NKST GRUY 150G Schweden</t>
  </si>
  <si>
    <t>NKST ZIEGE-GOU 110G SE</t>
  </si>
  <si>
    <t>NKST ZIEGE-GOU 110G Sch</t>
  </si>
  <si>
    <t>NKST SCH-PAUL 110G SE</t>
  </si>
  <si>
    <t>NKST SCH-PAUL 110G Schw</t>
  </si>
  <si>
    <t>NKST BR-NUSS 100G SE</t>
  </si>
  <si>
    <t>NKST BR-NUSS 100G Schwe</t>
  </si>
  <si>
    <t>NKST ROVIN 125G SE</t>
  </si>
  <si>
    <t>NKST ROVIN 125G Schwede</t>
  </si>
  <si>
    <t>NKST STG-RAHMK 110G SE</t>
  </si>
  <si>
    <t>NKST STG-RAHMK 110G Sch</t>
  </si>
  <si>
    <t>NKST BLUFOU 110G FI</t>
  </si>
  <si>
    <t>NKST BLU-FOU 110G Finnl</t>
  </si>
  <si>
    <t>NKST BLÜT 100G FI</t>
  </si>
  <si>
    <t>NKST BRIE 100G FI</t>
  </si>
  <si>
    <t>NKST BRIE 100G Finnland</t>
  </si>
  <si>
    <t>NKST MED-KRÄUK 110G FI</t>
  </si>
  <si>
    <t>NKST MEDI-KRÄUK 110G Fi</t>
  </si>
  <si>
    <t>NKST A-ROTWEIN 110G FI</t>
  </si>
  <si>
    <t>NKST A-ROTWEIN 110G Fin</t>
  </si>
  <si>
    <t>NKST TI-AD 110G FI</t>
  </si>
  <si>
    <t>NKST TI-AD 110G Finnlan</t>
  </si>
  <si>
    <t>NKST GRUY 150G FI</t>
  </si>
  <si>
    <t>NKST GRUY 150G Finnland</t>
  </si>
  <si>
    <t>NKST ZIEGE-GOU 110G FI</t>
  </si>
  <si>
    <t>NKST ZIEGE-GOU 110G Fin</t>
  </si>
  <si>
    <t>NKST REBLOCH 110G FI</t>
  </si>
  <si>
    <t>NKST REBLOCH 110G Finnl</t>
  </si>
  <si>
    <t>NKST APPEN 100G FI</t>
  </si>
  <si>
    <t>NKST APPEN 100G Finnlan</t>
  </si>
  <si>
    <t>NKST PECO 100G FI</t>
  </si>
  <si>
    <t>NKST PECO 100G Finnland</t>
  </si>
  <si>
    <t>NKST ZIEGE-R 150G FI</t>
  </si>
  <si>
    <t>NKST ZIEGE-R 150G Finnl</t>
  </si>
  <si>
    <t>NKST HEUBL 110G SE</t>
  </si>
  <si>
    <t>NKST HEUBL 110G Schwede</t>
  </si>
  <si>
    <t>NKST BLU-FOU 110G Schwe</t>
  </si>
  <si>
    <t>NKST SOMMERB 100G SE</t>
  </si>
  <si>
    <t>NKST SOMMERB 100G Schwe</t>
  </si>
  <si>
    <t>NKST BACK-BLÜT 100G SE</t>
  </si>
  <si>
    <t>NKST BACK-BLÜT 100G Sch</t>
  </si>
  <si>
    <t>NKST BRIE 100G Schweden</t>
  </si>
  <si>
    <t>NKST FEIG 100G Schweden</t>
  </si>
  <si>
    <t>NKST MEDI-KRÄUK 110G Sc</t>
  </si>
  <si>
    <t>NKST ROTWEIN 110G SE</t>
  </si>
  <si>
    <t>NKST ROTWEIN 110G Schwe</t>
  </si>
  <si>
    <t>NKST GRUY 100G SE</t>
  </si>
  <si>
    <t>NKST GRUY 100G Schweden</t>
  </si>
  <si>
    <t>NKST SCH-PET 110G SE</t>
  </si>
  <si>
    <t>NKST SCH-PET 110G Schwe</t>
  </si>
  <si>
    <t>NKST BLU-FOU 110G FI</t>
  </si>
  <si>
    <t>NKST SOMMERB 100G FI</t>
  </si>
  <si>
    <t>NKST SOMMERB 100GFinnla</t>
  </si>
  <si>
    <t>NKST MEDI-KRÄUK 110G FI</t>
  </si>
  <si>
    <t>NKST ROTWEIN 110G FI</t>
  </si>
  <si>
    <t>NKST ROTWEIN 110G Finnl</t>
  </si>
  <si>
    <t>NKST GRUY 100G FI</t>
  </si>
  <si>
    <t>NKST GRUY 100G Finnland</t>
  </si>
  <si>
    <t>NKST STG-RAHMK 120G FI</t>
  </si>
  <si>
    <t>NKST STG-RAHMK 120G Fin</t>
  </si>
  <si>
    <t>NKST ZIEGE-R 100G FI</t>
  </si>
  <si>
    <t>NKST ZIEG-R 100G Finnla</t>
  </si>
  <si>
    <t>NKST HEUBLUM 110G DK BIOLAND</t>
  </si>
  <si>
    <t>NKST HEUBLUM 110G Dänem</t>
  </si>
  <si>
    <t>NKST BLUFOU 110G DK</t>
  </si>
  <si>
    <t>NKST BLU-FOU 110G Dänem</t>
  </si>
  <si>
    <t>NKST BLÜT 100G DK</t>
  </si>
  <si>
    <t>NKST BACK-BLÜT 100G DK</t>
  </si>
  <si>
    <t>NKST BACK-BLÜT 100G Dän</t>
  </si>
  <si>
    <t>NKST BRIE 100G DK</t>
  </si>
  <si>
    <t>NKST BRIE 100G Dänemark</t>
  </si>
  <si>
    <t>NKST FEIG 100G DK</t>
  </si>
  <si>
    <t>NKST FEIG 100G Dänemark</t>
  </si>
  <si>
    <t>NKST MED-KRÄUK 110G DK</t>
  </si>
  <si>
    <t>NKST MEDI-KRÄUK 110G Dä</t>
  </si>
  <si>
    <t>NKST TI-AD 110G DK</t>
  </si>
  <si>
    <t>NKST TI-AD 110G Dänemar</t>
  </si>
  <si>
    <t>NKST GRUY 150G DK</t>
  </si>
  <si>
    <t>NKST GRUY 150G Dänemark</t>
  </si>
  <si>
    <t>NKST ZIEGE-GOU 110G DK</t>
  </si>
  <si>
    <t>NKST ZIEGE-GOU 110G Dän</t>
  </si>
  <si>
    <t>NKST APPEN 100G DK</t>
  </si>
  <si>
    <t>NKST APPEN 100G Dänemar</t>
  </si>
  <si>
    <t>NKST PECO 100G DK</t>
  </si>
  <si>
    <t>NKST PECO 100G Dänemark</t>
  </si>
  <si>
    <t>NKST MANCH 100G DK</t>
  </si>
  <si>
    <t>NKST MANCHEGO 100G Däne</t>
  </si>
  <si>
    <t>MKST PRINZ-DK 110G DK</t>
  </si>
  <si>
    <t>NKST PRINZ-DK 110G Däne</t>
  </si>
  <si>
    <t>NKST ZIEGE-R 100G DK</t>
  </si>
  <si>
    <t>NKST ZIEGE-R 100G Dänem</t>
  </si>
  <si>
    <t>NKST BLUFOU 110G PT</t>
  </si>
  <si>
    <t>NKST BLU-FOU 110G Portu</t>
  </si>
  <si>
    <t>NKST BLÜT 100G PT</t>
  </si>
  <si>
    <t>NKST FEIG 100G PT</t>
  </si>
  <si>
    <t>NKST FEIG 100G Portugal</t>
  </si>
  <si>
    <t>NKST MED-KRÄUK 110G PT</t>
  </si>
  <si>
    <t>NKST MEDI-KRÄUK 110G Po</t>
  </si>
  <si>
    <t>NKST AT-ROTWEIN 110G PT</t>
  </si>
  <si>
    <t>NKST AT-ROTWEIN 110G Po</t>
  </si>
  <si>
    <t>NKST TI-AD 110G PT</t>
  </si>
  <si>
    <t>NKST TI-AD 110G Portuga</t>
  </si>
  <si>
    <t>NKST GRUY 150G PT</t>
  </si>
  <si>
    <t>NKST GRUY 150G Portugal</t>
  </si>
  <si>
    <t>NKST ZIEGE-GOU 110G PT</t>
  </si>
  <si>
    <t>NKST ZIEGE-GOU 110G Por</t>
  </si>
  <si>
    <t>NKST REBLOCH 110G PT</t>
  </si>
  <si>
    <t>NKST REBLOCH 110G Portu</t>
  </si>
  <si>
    <t>NKST SCH-PAUL 150G PT</t>
  </si>
  <si>
    <t>NKST SCH-PAUL 150G Port</t>
  </si>
  <si>
    <t>NKST BR-NUSS 100G PT</t>
  </si>
  <si>
    <t>NKST BR-NUSS 100G Portu</t>
  </si>
  <si>
    <t>NKST ROVIN 125G PT</t>
  </si>
  <si>
    <t>NKST ROVIN 125G Portuga</t>
  </si>
  <si>
    <t>NKST STG- RAHMK 110G PT</t>
  </si>
  <si>
    <t>NKST STG-RAHMK 110G Por</t>
  </si>
  <si>
    <t>NKST PECO 100G PT</t>
  </si>
  <si>
    <t>NKST PECO 100G Portugal</t>
  </si>
  <si>
    <t>NKST PRINZ-DK 110G PT</t>
  </si>
  <si>
    <t>NKST PRINZ-DK 110G Port</t>
  </si>
  <si>
    <t>NKST HEUBLUM 110G DK</t>
  </si>
  <si>
    <t>NKST BLU-FOU 110G DK</t>
  </si>
  <si>
    <t>NKST SOMMERB 100G DK</t>
  </si>
  <si>
    <t>NKST SOMMERB 100G Dänem</t>
  </si>
  <si>
    <t>NKST MEDI-KRÄUK 110G DK</t>
  </si>
  <si>
    <t>NKST GRUY 100G DK</t>
  </si>
  <si>
    <t>NKST GRUY 100G Dänemark</t>
  </si>
  <si>
    <t>NKST MANCHEGO 100G DK</t>
  </si>
  <si>
    <t>NKST PRINZ-DK 110G DK</t>
  </si>
  <si>
    <t>NKST BLU-FOU 110G PT</t>
  </si>
  <si>
    <t>NKST SOMMERB 100G PT</t>
  </si>
  <si>
    <t>NKST SOMMERB 100G Portu</t>
  </si>
  <si>
    <t>NKST MEDI-KRÄUK 110G PT</t>
  </si>
  <si>
    <t>NKST ROTWEIN 110G PT</t>
  </si>
  <si>
    <t>NKST ROTWEIN 110G Portu</t>
  </si>
  <si>
    <t>NKST GRUY 100G PT</t>
  </si>
  <si>
    <t>NKST GRUY 100G Portugal</t>
  </si>
  <si>
    <t>NKST SCH-PET 110G PT</t>
  </si>
  <si>
    <t>NKST SCH-PET 110G Portu</t>
  </si>
  <si>
    <t>NKST STG-RAHMK 110G PT</t>
  </si>
  <si>
    <t>NKST FEIG 100G IE</t>
  </si>
  <si>
    <t>NKST FEIG 100G Irland</t>
  </si>
  <si>
    <t>NKST MED-KRÄUK 110G IE</t>
  </si>
  <si>
    <t>NKST MEDI-KRÄUK 110G  I</t>
  </si>
  <si>
    <t>NKST GRUY 150G IE</t>
  </si>
  <si>
    <t>NKST GRUY 150G Irland</t>
  </si>
  <si>
    <t>NKST ZIEGE-GOU 110G IE</t>
  </si>
  <si>
    <t>NKST ZIEGE-GOU 110G Irl</t>
  </si>
  <si>
    <t>NKST APPEN 100G IE</t>
  </si>
  <si>
    <t>NKST APPEN 100G Irland</t>
  </si>
  <si>
    <t>NKST WHISKY-N 110G IE</t>
  </si>
  <si>
    <t>NKST WHISKY-N 110G Irla</t>
  </si>
  <si>
    <t>NKST PECO 100G IE</t>
  </si>
  <si>
    <t>NKST PECO 100G Irland</t>
  </si>
  <si>
    <t>NKST HEUBLUM 110G AT BIOLAND</t>
  </si>
  <si>
    <t>NKST BIO-HEUBLUM 110G Ö</t>
  </si>
  <si>
    <t>NKST BLUFOU 110G AT</t>
  </si>
  <si>
    <t>NKST BLU-FOU 110G Öster</t>
  </si>
  <si>
    <t>NKST BLÜT 100G AT</t>
  </si>
  <si>
    <t>NKST BACK-BLÜT 110G AT</t>
  </si>
  <si>
    <t>NKST BACK-BLÜT 110G Öst</t>
  </si>
  <si>
    <t>NKST BRIE 100G AT</t>
  </si>
  <si>
    <t>NKST BRIE 100G Österrei</t>
  </si>
  <si>
    <t>NKST FEIG 100G AT</t>
  </si>
  <si>
    <t>NKST FEIG 100G Österrei</t>
  </si>
  <si>
    <t>NKST MED-KRÄUK 110G AT</t>
  </si>
  <si>
    <t>NKST MEDI-KRÄUK 110G Ös</t>
  </si>
  <si>
    <t>NKST A-ROTWEIN 110G AT</t>
  </si>
  <si>
    <t>NKST A-ROTWEIN 110G Öst</t>
  </si>
  <si>
    <t>NKST TI-AD 110G AT</t>
  </si>
  <si>
    <t>NKST TI-AD 110G Österre</t>
  </si>
  <si>
    <t>NKST GRUY 150G AT</t>
  </si>
  <si>
    <t>NKST GRUY 150G Österrei</t>
  </si>
  <si>
    <t>NKST ZIEGE-GOU 110G AT</t>
  </si>
  <si>
    <t>NKST ZIEGE-GOU 110G Öst</t>
  </si>
  <si>
    <t>NKST RELOCH 110G AT</t>
  </si>
  <si>
    <t>NKST REBLOCH 110G Öster</t>
  </si>
  <si>
    <t>NKST APPEN 100G AT</t>
  </si>
  <si>
    <t>NKST APPEN 100G Österre</t>
  </si>
  <si>
    <t>NKST SCH-PAUL 150G AT</t>
  </si>
  <si>
    <t>NKST SCH-PAUL150G Öster</t>
  </si>
  <si>
    <t>NKST BIO-RINGELB 110G AT</t>
  </si>
  <si>
    <t>NKST BIO-RINGELB 110G Ö</t>
  </si>
  <si>
    <t>NKST BR-NUSS 100G AT</t>
  </si>
  <si>
    <t>NKST BR-NUSS 100G Öster</t>
  </si>
  <si>
    <t>NKST ROVIN 125G AT</t>
  </si>
  <si>
    <t>NKST ROVIN 125G Österre</t>
  </si>
  <si>
    <t>NKST STG-RAHMK 110G AT</t>
  </si>
  <si>
    <t>NKST STG-RAHMK 110G Öst</t>
  </si>
  <si>
    <t>NKST PECO 100G AT</t>
  </si>
  <si>
    <t>NKST PECO 100G Österrei</t>
  </si>
  <si>
    <t>NKST MANCH 100G AT</t>
  </si>
  <si>
    <t>NKST MANCHEGO 100G Öste</t>
  </si>
  <si>
    <t>NKST GRÜN-PESTO 110G AT</t>
  </si>
  <si>
    <t>NKST GRÜN-PESTO 110G Ös</t>
  </si>
  <si>
    <t>NKST ZIEGE-R 100G AT</t>
  </si>
  <si>
    <t>NKST ZIEGE-R 100G Öster</t>
  </si>
  <si>
    <t>NKST FEIG 100G Irland i</t>
  </si>
  <si>
    <t>NKST MEDI-KRÄUK 110G IE</t>
  </si>
  <si>
    <t>NKST MEDI-KRÄUK 110G Ir</t>
  </si>
  <si>
    <t>NKST GRUY 100G IE</t>
  </si>
  <si>
    <t>NKST GRUY 100G Irland i</t>
  </si>
  <si>
    <t>NKST BR-NUSS 100G IE</t>
  </si>
  <si>
    <t>NKST BR-NUSS 100G Irlan</t>
  </si>
  <si>
    <t>NKST PECO 100G Irland i</t>
  </si>
  <si>
    <t>NKST HEUBL 110G AT</t>
  </si>
  <si>
    <t>NKST HEUBL 110G Österre</t>
  </si>
  <si>
    <t>NKST BLU-FOU 125G AT</t>
  </si>
  <si>
    <t>NKST BLU-FOU 125G Öster</t>
  </si>
  <si>
    <t>NKST SOMMERB 100G AT</t>
  </si>
  <si>
    <t>NKST SOMMERB 100G Öster</t>
  </si>
  <si>
    <t>NKST BACK-BLÜT 100G AT</t>
  </si>
  <si>
    <t>NKST BACK-BLÜT 100G Öst</t>
  </si>
  <si>
    <t>NKST MEDI-KRÄUK 110G AT</t>
  </si>
  <si>
    <t>NKST ROTWEIN 110G AT</t>
  </si>
  <si>
    <t>NKST ROTWEIN 110G Öster</t>
  </si>
  <si>
    <t>NKST GRUY 100G AT</t>
  </si>
  <si>
    <t>NKST GRUY 100G Österrei</t>
  </si>
  <si>
    <t>NKST REBLOCH 110G AT</t>
  </si>
  <si>
    <t>NKST SCH-PET 110G AT</t>
  </si>
  <si>
    <t>NKST SCH-PET 110G Öster</t>
  </si>
  <si>
    <t>NKST RINGELB 110G AT</t>
  </si>
  <si>
    <t>NKST RINGELB 110G Öster</t>
  </si>
  <si>
    <t>NKST MANCHEGO 100G AT</t>
  </si>
  <si>
    <t>NKST HEUBLUM 110G DE BIOLAND</t>
  </si>
  <si>
    <t>NKST HEUBLUM 110G DE BI</t>
  </si>
  <si>
    <t>NKST RINGELB 110G  DE BIOLAND</t>
  </si>
  <si>
    <t>NKST RINGELB 110G DE BI</t>
  </si>
  <si>
    <t>NK HEUBL 130G DE</t>
  </si>
  <si>
    <t>NK HEUBL 130G DE BIOLAN</t>
  </si>
  <si>
    <t>NK RINGELB 125G DE</t>
  </si>
  <si>
    <t>NK RINGELB 125G DE BIOL</t>
  </si>
  <si>
    <t>NK BERGK 5KG GERIE</t>
  </si>
  <si>
    <t>NK BERGK 5KG gerieben C</t>
  </si>
  <si>
    <t>NKST BLUFOU 110G GR/CY</t>
  </si>
  <si>
    <t>NKST BLÜT 100G 2S</t>
  </si>
  <si>
    <t>NKST MED-KRÄUK 110G GR/CY</t>
  </si>
  <si>
    <t>NKST MEDI-KRÄUK 110G GR</t>
  </si>
  <si>
    <t>NKST TI-AD 110G CY</t>
  </si>
  <si>
    <t>NKST ZIEGE-GOU 110G 2S</t>
  </si>
  <si>
    <t>NKST ZIEGE-GOU 110G GR/</t>
  </si>
  <si>
    <t>NKST APPEN 100G 2S</t>
  </si>
  <si>
    <t>NKST APPEN 100G GR/CY</t>
  </si>
  <si>
    <t>NKST RINGELB 110G 2S</t>
  </si>
  <si>
    <t>NKST RINGELB 110G GR/CY</t>
  </si>
  <si>
    <t>NKST PECO 100G GR/CY</t>
  </si>
  <si>
    <t>NKST MANCH 100G 2S</t>
  </si>
  <si>
    <t>NKST MANCHEGO 100G GR/C</t>
  </si>
  <si>
    <t>NKST ZIEGE-R 100G LT</t>
  </si>
  <si>
    <t>NKST ZIEGE-R 100G Litau</t>
  </si>
  <si>
    <t>NKST BLUFOU 110G LT</t>
  </si>
  <si>
    <t>NKST BLUFOU 110G LITAUE</t>
  </si>
  <si>
    <t>NKST MED-KRÄUK 110G LT</t>
  </si>
  <si>
    <t>NKST ROVIN 125G LT</t>
  </si>
  <si>
    <t>NKST ROVIN 125G LITAUEN</t>
  </si>
  <si>
    <t>NKST STG-RAHMK 110G LT</t>
  </si>
  <si>
    <t>NKST STG-RAHMK 110G LIT</t>
  </si>
  <si>
    <t>NKST PECO 100G LT</t>
  </si>
  <si>
    <t>NKST PECO 100G LITAUEN</t>
  </si>
  <si>
    <t>NKST AT-ROTWEIN 110G LT</t>
  </si>
  <si>
    <t>NKST AT-ROTWEIN 110G LI</t>
  </si>
  <si>
    <t>NKST BLUFOU 110G 2S</t>
  </si>
  <si>
    <t>NKST SOMMERB 100G 2S</t>
  </si>
  <si>
    <t>NKST SOMMERB 100G GR/CY</t>
  </si>
  <si>
    <t>NKST MEDI-KRÄUK 110G 2S</t>
  </si>
  <si>
    <t>NKST TI-AD 110G 2S</t>
  </si>
  <si>
    <t>NKST TI-AD 110G GR/CY i</t>
  </si>
  <si>
    <t>NKST APPEN 100G GR/CY i</t>
  </si>
  <si>
    <t>NKST PECO 100G 2S</t>
  </si>
  <si>
    <t>NKST PECO 100G GR/CY im</t>
  </si>
  <si>
    <t>NKST MANCHEGO 100G 2S</t>
  </si>
  <si>
    <t>NKST HEUBL 110G LT</t>
  </si>
  <si>
    <t>NKST HEUBL 110G Litauen</t>
  </si>
  <si>
    <t>NKST BLUFOU 110G  Litau</t>
  </si>
  <si>
    <t>NKST MEDI-KRÄUK 110G LT</t>
  </si>
  <si>
    <t>NKST MEDI-KRÄUK 110G  L</t>
  </si>
  <si>
    <t>NKST ROVIN 145G LT</t>
  </si>
  <si>
    <t>NKST ROVIN 145G  Litaue</t>
  </si>
  <si>
    <t>NKST STG-RAHMK 110G  Li</t>
  </si>
  <si>
    <t>NKST PECO 100G  Litauen</t>
  </si>
  <si>
    <t>NKST PRINZ-DK 110G LT</t>
  </si>
  <si>
    <t>NKST PRINZ-DK 110G  Lit</t>
  </si>
  <si>
    <t>KS BERGK-GOU 220G LID HR/SR</t>
  </si>
  <si>
    <t>KS BERGK-GOU 220G LID K</t>
  </si>
  <si>
    <t>KS BUTTERK-EDAM 220G LID HR/SR</t>
  </si>
  <si>
    <t>KS BUTTERK-EDAM 220G LI</t>
  </si>
  <si>
    <t>KP 180G JER</t>
  </si>
  <si>
    <t>KP 180G JER VLOG</t>
  </si>
  <si>
    <t>KÄFO 400G BM PENNY DE</t>
  </si>
  <si>
    <t>KÄFO 400G Best Moments</t>
  </si>
  <si>
    <t>NKST PRINZ-AT 110G CZ</t>
  </si>
  <si>
    <t>NKST PRINZ-AT 110G Tsch</t>
  </si>
  <si>
    <t>NKST PRINZ-AT 110G DK</t>
  </si>
  <si>
    <t>NKST PRINZ-AT 110G Däne</t>
  </si>
  <si>
    <t>NKST PRINZ-AT 110G NL</t>
  </si>
  <si>
    <t>NKST PRINZ-AT 110G Nied</t>
  </si>
  <si>
    <t>NKST PRINZ-AT 110G PT</t>
  </si>
  <si>
    <t>NKST PRINZ AT 110G Port</t>
  </si>
  <si>
    <t>KÄSEVIELFALT 200G MIL</t>
  </si>
  <si>
    <t>Käsevielfalt 200g MIL</t>
  </si>
  <si>
    <t>FEIGENKÄSE MIT FEIGENMASSE</t>
  </si>
  <si>
    <t>Feigenkkäse mit pürrier</t>
  </si>
  <si>
    <t>NKS PROV-RÄU 150G TRE 4S</t>
  </si>
  <si>
    <t>NKS PROV-RÄU 150G TRE 4</t>
  </si>
  <si>
    <t>NKS EDAM 400G DE</t>
  </si>
  <si>
    <t>NKST LAV 110G DE</t>
  </si>
  <si>
    <t>NKST Lavendel 110g Deut</t>
  </si>
  <si>
    <t>NKST LAV 110G AT</t>
  </si>
  <si>
    <t>NKST LAV 110G Österreic</t>
  </si>
  <si>
    <t>NKST LAV 110G PL</t>
  </si>
  <si>
    <t>NKST LAV 110G Polen</t>
  </si>
  <si>
    <t>NKST LAV 110G NL</t>
  </si>
  <si>
    <t>NKST LAV 110G Niederlan</t>
  </si>
  <si>
    <t>NKST LAV 110G CZ</t>
  </si>
  <si>
    <t>NKST LAV 110G Tschechie</t>
  </si>
  <si>
    <t>NKST LAV 110G DK</t>
  </si>
  <si>
    <t>NKST LAV 110G Dänemark</t>
  </si>
  <si>
    <t>NKST LAV 110G HU</t>
  </si>
  <si>
    <t>NKST LAV 110G Ungarn</t>
  </si>
  <si>
    <t>Feigenkäse mit Feigenma</t>
  </si>
  <si>
    <t>NKST GRUY 150G IT</t>
  </si>
  <si>
    <t>NKST GRUY 150G Italien</t>
  </si>
  <si>
    <t>NKST BLU-FOU 110G IT</t>
  </si>
  <si>
    <t>NKST BLU-FOU 110G Itali</t>
  </si>
  <si>
    <t>NKST ZIEGE-R  150G IT</t>
  </si>
  <si>
    <t>NKST ZIEGE-R 150G Itali</t>
  </si>
  <si>
    <t>NKST REBLOCH 110G IT</t>
  </si>
  <si>
    <t>NKST REBLOCH 110G Itali</t>
  </si>
  <si>
    <t>NKST ZIEGE-GOU 110G IT</t>
  </si>
  <si>
    <t>NKST ZIEGE-GOU 110G Ita</t>
  </si>
  <si>
    <t>NKST BRIE 100G IT</t>
  </si>
  <si>
    <t>NKST BRIE 100G Italien</t>
  </si>
  <si>
    <t>NKST GRUY 150G ES</t>
  </si>
  <si>
    <t>NKST GRUY 150G Spanien</t>
  </si>
  <si>
    <t>NKST BLU-FOU 110G ES</t>
  </si>
  <si>
    <t>NKST BLU-FOU 110G Spani</t>
  </si>
  <si>
    <t>NKST MEDI-KRÄUK 110G ES</t>
  </si>
  <si>
    <t>NKST MEDI-KRÄUK 110G  S</t>
  </si>
  <si>
    <t>NKST ZIEGE-R 150G ES</t>
  </si>
  <si>
    <t>NKST ZIEGE-R 150G Spani</t>
  </si>
  <si>
    <t>NKST TI-AD 110G ES</t>
  </si>
  <si>
    <t>NKST TI-AD 110G Spanien</t>
  </si>
  <si>
    <t>NKST PECO 100G ES</t>
  </si>
  <si>
    <t>NKST PECO 100G Spanien</t>
  </si>
  <si>
    <t>NKST REBLOCH 110G ES</t>
  </si>
  <si>
    <t>NKST REBLOCH 110G Spani</t>
  </si>
  <si>
    <t>NKST WHISKY-N 110G ES</t>
  </si>
  <si>
    <t>NKST WHISKY-N 110G Span</t>
  </si>
  <si>
    <t>NKST ZIEGE-GOU 110G ES</t>
  </si>
  <si>
    <t>NKST ZIEGE-GOU 110G Spa</t>
  </si>
  <si>
    <t>NKST BRIE 100G ES</t>
  </si>
  <si>
    <t>NKST BRIE 100G Spanien</t>
  </si>
  <si>
    <t>NKST WHISKY-N 110G DE</t>
  </si>
  <si>
    <t>NKST WHISKY-N 110G Deut</t>
  </si>
  <si>
    <t>NKST WHISKY-N 110G PL</t>
  </si>
  <si>
    <t>NKST WHISKY-N 110G Pole</t>
  </si>
  <si>
    <t>NKST WHISKY-N 110G NL</t>
  </si>
  <si>
    <t>NKST WHISKY-N 110G Nied</t>
  </si>
  <si>
    <t>NKST WHISKY-N 110G CZ</t>
  </si>
  <si>
    <t>NKST WHISKY-N 110G Tsch</t>
  </si>
  <si>
    <t>NKST WHISKY-N 110G SE</t>
  </si>
  <si>
    <t>NKST WHISKY-N 110G Schw</t>
  </si>
  <si>
    <t>NKST WHISKY-N 110G HU</t>
  </si>
  <si>
    <t>NKST WHISKY-N 110G Unga</t>
  </si>
  <si>
    <t>NKST WHISKY-N 110G HR</t>
  </si>
  <si>
    <t>NKST WHISKY-N 110G Koat</t>
  </si>
  <si>
    <t>NKST WHISKY-N 110G PT</t>
  </si>
  <si>
    <t>NKST WHISKY-N 110G Port</t>
  </si>
  <si>
    <t>NKST WHISKY-N 110G AT</t>
  </si>
  <si>
    <t>NKST WHISKY-N 110G Öste</t>
  </si>
  <si>
    <t>NKST GRUY 150G PL</t>
  </si>
  <si>
    <t>NKST GRUY 150G Polen</t>
  </si>
  <si>
    <t>NKST GRÜN-PESTO 110G PL</t>
  </si>
  <si>
    <t>NKST GRÜNES-PESTO 110G</t>
  </si>
  <si>
    <t>NKS GOU 400G MIL Deutsc</t>
  </si>
  <si>
    <t>NKST CREMEUX 110g CZ</t>
  </si>
  <si>
    <t>NKST Crémeux 110g Tsche</t>
  </si>
  <si>
    <t>NKS GOU 400G HU</t>
  </si>
  <si>
    <t>NKS GOU 400G Ungarn VLO</t>
  </si>
  <si>
    <t>NKS EDAM 400G HU</t>
  </si>
  <si>
    <t>NKS EDAM 400G Ungarn VL</t>
  </si>
  <si>
    <t>NKS BUTTERK 400G HU</t>
  </si>
  <si>
    <t>NKS BUTTERK 400G Ungarn</t>
  </si>
  <si>
    <t>NKS TIL 400G HU</t>
  </si>
  <si>
    <t>NKS TIL 400G Ungarn VLO</t>
  </si>
  <si>
    <t>NKST GRÜN-PESTO 110G  DK</t>
  </si>
  <si>
    <t>NKS GOU 400G K-C</t>
  </si>
  <si>
    <t>NKS GOUDA 400G K-C VLOG</t>
  </si>
  <si>
    <t>NKS TIL 400G  K-C</t>
  </si>
  <si>
    <t>NKS TIL  400G K-C VLOG</t>
  </si>
  <si>
    <t>NKS BUTTER 400G  K-C</t>
  </si>
  <si>
    <t>NKS BUTTERKÄSE 400G K-C</t>
  </si>
  <si>
    <t>NKS EDAM 400G  K-C</t>
  </si>
  <si>
    <t>NKS EDAMER  400G K-C VL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</si>
  <si>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</si>
  <si>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</si>
  <si>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</si>
  <si>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</si>
  <si>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</si>
  <si>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</si>
  <si>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</si>
  <si>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 110G DK</t>
  </si>
  <si>
    <t>NKST STG-Rahmkäse110G D</t>
  </si>
  <si>
    <t>NKS BUTTERK 200G A PL</t>
  </si>
  <si>
    <t>NKS Bio Butterkäse 200g</t>
  </si>
  <si>
    <t>NKS MAAS 200G A PL</t>
  </si>
  <si>
    <t>NKS Bio Maasdamer 200g</t>
  </si>
  <si>
    <t>NKS GOU 200G A PL</t>
  </si>
  <si>
    <t>NKS Bio Gouda 200g Aldi</t>
  </si>
  <si>
    <t>NKST AT-ROTWEIN 110G DE</t>
  </si>
  <si>
    <t>NKST AT-ROTWEIN 110G De</t>
  </si>
  <si>
    <t>NKST ROTWEIN-AT 110G AT</t>
  </si>
  <si>
    <t>NKST ROTWEIN-AT 110G ÖS</t>
  </si>
  <si>
    <t>NKST AT-ROTWEIN 110G CZ</t>
  </si>
  <si>
    <t>NKST AT-ROTWEIN 110G TS</t>
  </si>
  <si>
    <t>NKST AT-ROTWEIN 110G HU</t>
  </si>
  <si>
    <t>NKST AT-ROTWEIN 110G Un</t>
  </si>
  <si>
    <t>NKST ROTWEIN-AT 110G SE</t>
  </si>
  <si>
    <t>NKST ROTWEIN-AT 110G Sc</t>
  </si>
  <si>
    <t>NKST ROTWEIN-AT 110G FI</t>
  </si>
  <si>
    <t>NKST ROTWEIN-AT 110G Fi</t>
  </si>
  <si>
    <t>NKST STG-RAHMK 110G LID FI</t>
  </si>
  <si>
    <t>NKST LAV 110G GR/CY</t>
  </si>
  <si>
    <t>NKST WHISKY-N 110G GR/CY</t>
  </si>
  <si>
    <t>NKST WHISKY-N 110G GR/C</t>
  </si>
  <si>
    <t>NKST HEUBL 110G SI</t>
  </si>
  <si>
    <t>NKST HEUBL 110G Sloweni</t>
  </si>
  <si>
    <t>NKST LAV 110G SI</t>
  </si>
  <si>
    <t>NKST LAV 110G Slowenien</t>
  </si>
  <si>
    <t>NKST WHISKY-N 110G SI</t>
  </si>
  <si>
    <t>NKST WHISKY-N 110G Slow</t>
  </si>
  <si>
    <t>NKST BLU-FOU 110G CH</t>
  </si>
  <si>
    <t>NKST GRÜNES-PESTO 110G CH</t>
  </si>
  <si>
    <t>NKST Grünes-Pesto 110g</t>
  </si>
  <si>
    <t>NKST HEUBL 110G CH</t>
  </si>
  <si>
    <t>NKST HEUBL 110G Schweiz</t>
  </si>
  <si>
    <t>NKST REBLOCH 110G CH</t>
  </si>
  <si>
    <t>NKST REBLOCHON 110G Sch</t>
  </si>
  <si>
    <t>NKST BLU-FOU 110G RO</t>
  </si>
  <si>
    <t>NKST BLU-FOU 110G Rumän</t>
  </si>
  <si>
    <t>NKST BLÜT 100G RO</t>
  </si>
  <si>
    <t>NKST BLÜT 100G Rumänien</t>
  </si>
  <si>
    <t>NKST FEIG 100G RO</t>
  </si>
  <si>
    <t>NKST FEIG 100G Rumänien</t>
  </si>
  <si>
    <t>NKST MEDI-KRÄUK 110G RO</t>
  </si>
  <si>
    <t>NKST MEDI-KRÄUK 110G  R</t>
  </si>
  <si>
    <t>NKST TI-AD 110G RO</t>
  </si>
  <si>
    <t>NKST TI-AD 110G Rumänie</t>
  </si>
  <si>
    <t>NKST GRUY 150G RO</t>
  </si>
  <si>
    <t>NKST GRUY 150G Rumänien</t>
  </si>
  <si>
    <t>NKST ZIEGE-GOU 110G RO</t>
  </si>
  <si>
    <t>NKST ZIEGE-GOU 110G Rum</t>
  </si>
  <si>
    <t>NKST REBLOCH 110G RO</t>
  </si>
  <si>
    <t>NKST REBLOCH 110G Rumän</t>
  </si>
  <si>
    <t>NKST APPEN 100G RO</t>
  </si>
  <si>
    <t>NKST APPEN 100G Rumänie</t>
  </si>
  <si>
    <t>NKST SCH-PAUL 150G RO</t>
  </si>
  <si>
    <t>NKST SCH-PAUL 150G Rumä</t>
  </si>
  <si>
    <t>NKST PECO 100G RO</t>
  </si>
  <si>
    <t>NKST PECO 100G Rumänien</t>
  </si>
  <si>
    <t>NKST ZIEGE-R 100G RO</t>
  </si>
  <si>
    <t>NKST ZIEGE-R 100G Rumän</t>
  </si>
  <si>
    <t>NKST LAV 110G RO</t>
  </si>
  <si>
    <t>NKST LAV 110G Rumänien</t>
  </si>
  <si>
    <t>NKST AT-ROTWEIN 110G RO</t>
  </si>
  <si>
    <t>NKST AT-ROTWEIN 110G Ru</t>
  </si>
  <si>
    <t>KS BERGK-GOU 220G PARTY CH-IT</t>
  </si>
  <si>
    <t>KS BERGK-GOU 220G PARTY</t>
  </si>
  <si>
    <t>KS BUTTER-EDAM 220G PARTY CH-I</t>
  </si>
  <si>
    <t>KS BUTTER-EDAM 220G PAR</t>
  </si>
  <si>
    <t>KS BERGK-GOU 220G PARTY LT-RO</t>
  </si>
  <si>
    <t>KS BUTTER-EDAM 220G PARTY LT-R</t>
  </si>
  <si>
    <t>KS BERGK-GOU 220G PARTY SI-SK</t>
  </si>
  <si>
    <t>KS BUTTER-EDAM 220G PARTY SI-S</t>
  </si>
  <si>
    <t>NKST GOU 200G ICA BA</t>
  </si>
  <si>
    <t>NKST EDAM 200G ITC BA</t>
  </si>
  <si>
    <t>NKST HAV PIK 200G ITC BA</t>
  </si>
  <si>
    <t>NKST HAV PIK 200G ITC B</t>
  </si>
  <si>
    <t>NKST BLU-FOU 110G BG</t>
  </si>
  <si>
    <t>NKST BLU-FOU 110G Bulga</t>
  </si>
  <si>
    <t>NKST GRÜN-PESTO 110G BG</t>
  </si>
  <si>
    <t>NKST GRÜN-PESTO 110G Bu</t>
  </si>
  <si>
    <t>NKST PECO 100G BG</t>
  </si>
  <si>
    <t>NKST PECO 100G Bulgarie</t>
  </si>
  <si>
    <t>NKST AT-ROTWEIN 110G BG</t>
  </si>
  <si>
    <t>NKST AT-ROTWEIN 110G Bu</t>
  </si>
  <si>
    <t>NKST ROVIN 125G BG</t>
  </si>
  <si>
    <t>NKST ROVIN 125G Bulgari</t>
  </si>
  <si>
    <t>NKST SCH-PAUL 110G BG</t>
  </si>
  <si>
    <t>NKST SCH-PAUL 110G Bulg</t>
  </si>
  <si>
    <t>NKST STG-RAHMK 110G BG</t>
  </si>
  <si>
    <t>NKST STG-RAHMK 110G Bul</t>
  </si>
  <si>
    <t>NKST TI-AD 110G BG</t>
  </si>
  <si>
    <t>NKST TI-AD 110G Bulgari</t>
  </si>
  <si>
    <t>NKST WHISKY-N 110G BG</t>
  </si>
  <si>
    <t>NKST WHISKY-N 110G Bulg</t>
  </si>
  <si>
    <t>NKST ZIEGE-GOU 110G BG</t>
  </si>
  <si>
    <t>NKST ZIEGE-GOU 110G Bul</t>
  </si>
  <si>
    <t>NKST ZIEGE-R 100G BG</t>
  </si>
  <si>
    <t>NKST ZIEGE-R 100G Bulga</t>
  </si>
  <si>
    <t>NKST BACK-BLÜT 110G SK</t>
  </si>
  <si>
    <t>NKST BACK-BLÜT 110G Slo</t>
  </si>
  <si>
    <t>NKST BLU-FOU 110G SK</t>
  </si>
  <si>
    <t>NKST BLU-FOU 110G Slowa</t>
  </si>
  <si>
    <t>NKST BRIE 100G SK</t>
  </si>
  <si>
    <t>NKST BRIE 100G Slowakei</t>
  </si>
  <si>
    <t>NKST GRÜN-PESTO 110G SK</t>
  </si>
  <si>
    <t>NKST GRÜN-PESTO 110G Sl</t>
  </si>
  <si>
    <t>NKST MED-KRÄUTK 110G SK</t>
  </si>
  <si>
    <t>NKST MED-KRÄUTK 110G Sl</t>
  </si>
  <si>
    <t>NKST PECO 100G SK</t>
  </si>
  <si>
    <t>NKST PECO 100G Slowakei</t>
  </si>
  <si>
    <t>NKST AT-ROTWEIN 110G SK</t>
  </si>
  <si>
    <t>NKST AT-ROTWEIN 110G Sl</t>
  </si>
  <si>
    <t>KS BUTTERK-EDAM 220G NET FRIJA</t>
  </si>
  <si>
    <t>KS BUTTERK-EDAM 220G NE</t>
  </si>
  <si>
    <t>KS BERGK-GOU 220G NET FRIJA</t>
  </si>
  <si>
    <t>KS BERGK-GOU 220G NET F</t>
  </si>
  <si>
    <t>NKST CAMBO 120G DE</t>
  </si>
  <si>
    <t>NKST CAMBO 120G Deutsch</t>
  </si>
  <si>
    <t>NKST WALDFEE 100G DE</t>
  </si>
  <si>
    <t>NKST WALDFEE 100G Deuts</t>
  </si>
  <si>
    <t>NKST GARTENTROLL 100G DE</t>
  </si>
  <si>
    <t>NKST GARTENTROLL 100G D</t>
  </si>
  <si>
    <t>NKST BÄRLAU-BRIE 110G DE</t>
  </si>
  <si>
    <t>NKST BÄRLAU-BRIE 110G D</t>
  </si>
  <si>
    <t>NKST BIERK 110G DE</t>
  </si>
  <si>
    <t>NKST BIERK 110G Deutsch</t>
  </si>
  <si>
    <t>NKST KELLERGEIST 100G DE</t>
  </si>
  <si>
    <t>NKST KELLERGEIST 100G D</t>
  </si>
  <si>
    <t>NKST BRUSCHETTA 110G DE</t>
  </si>
  <si>
    <t>NKST BRUSCHETTA 110G De</t>
  </si>
  <si>
    <t>NKST ORANG-PESTO 110G DE</t>
  </si>
  <si>
    <t>NKST ORANG-PESTO 110G D</t>
  </si>
  <si>
    <t>NKST CH-ROTWEIN 110G DE</t>
  </si>
  <si>
    <t>NKST CH-ROTWEIN 110G De</t>
  </si>
  <si>
    <t>NKST GRÜN-PESTO 110G FI</t>
  </si>
  <si>
    <t>NKST GRÜN-PESTO 110G Fi</t>
  </si>
  <si>
    <t>NKST CREMEUX 110G FI</t>
  </si>
  <si>
    <t>NKST CREMEUX 110G Finnl</t>
  </si>
  <si>
    <t>NKST BLU-FOU 110G HU</t>
  </si>
  <si>
    <t>NKST BLU-FOU 100G Ungar</t>
  </si>
  <si>
    <t>NKST ZIEGE-GOU 110G HU</t>
  </si>
  <si>
    <t>NKST ZIEGE-GOU 110G Ung</t>
  </si>
  <si>
    <t>NKST REBLOCH 110G HU</t>
  </si>
  <si>
    <t>NKST REBLOCH 110G  Unga</t>
  </si>
  <si>
    <t>NKST APPEN 100G HU</t>
  </si>
  <si>
    <t>NKST APPEN 100G  Ungarn</t>
  </si>
  <si>
    <t>NKST GRÜN-PESTO 110G HU</t>
  </si>
  <si>
    <t>NKST GRÜN-PESTO 100G  U</t>
  </si>
  <si>
    <t>NKST CAMBOZOLA 120G AT</t>
  </si>
  <si>
    <t>NKST CAMBOZOLA 120G Öst</t>
  </si>
  <si>
    <t>NKST CH-ROTWEIN 110G AT</t>
  </si>
  <si>
    <t>NKST CH-ROTWEIN 110G Ös</t>
  </si>
  <si>
    <t>NKST LAV 110G HR</t>
  </si>
  <si>
    <t>NKST LAV 110G Kroatien</t>
  </si>
  <si>
    <t>NKST WHISKY-N 110G CH</t>
  </si>
  <si>
    <t>NKST CH-ROTWEIN 110G FI</t>
  </si>
  <si>
    <t>NKST CH-ROTWEIN 110G Fi</t>
  </si>
  <si>
    <t>NKST CH-ROTWEIN 110G SE</t>
  </si>
  <si>
    <t>NKST CH-ROTWEIN 110G Sc</t>
  </si>
  <si>
    <t>NKST CH-ROTWEIN 110G LT</t>
  </si>
  <si>
    <t>NKST CH-ROTWEIN 110G Li</t>
  </si>
  <si>
    <t>NKS GOU 200G BB FR</t>
  </si>
  <si>
    <t>NKS BIO-GOU 200G BB Fra</t>
  </si>
  <si>
    <t>NKS MAAS 200G BB FR</t>
  </si>
  <si>
    <t>NKS BIO-MAAS BB Frankre</t>
  </si>
  <si>
    <t>NKS BUTTERK 200G BB FR</t>
  </si>
  <si>
    <t>NKS BIO-BUTTERK 200G BB</t>
  </si>
  <si>
    <t>NKS GOU 200G ZÜG CH</t>
  </si>
  <si>
    <t>NKS GOU 200G Züger CH</t>
  </si>
  <si>
    <t>NKS MAAS 200G ZÜG CH</t>
  </si>
  <si>
    <t>NKS MAAS 200G Züger CH</t>
  </si>
  <si>
    <t>NKS MAAS-LIGHT 200G ZÜG CH</t>
  </si>
  <si>
    <t>NKS MAAS-LIGHT 200G Züg</t>
  </si>
  <si>
    <t>NKS KP KÄSEVIELFALT 200G</t>
  </si>
  <si>
    <t>NKS KP KÄSEVIELFALT 200</t>
  </si>
  <si>
    <t>NKST ALPKÄSE 100G</t>
  </si>
  <si>
    <t>NKST BRIE 100G BG</t>
  </si>
  <si>
    <t>NKST BRIE 100G Bulgarie</t>
  </si>
  <si>
    <t>KS BUTTER-EDAM 220G HU</t>
  </si>
  <si>
    <t>KS GOU-BERGK 220G HU</t>
  </si>
  <si>
    <t>NKST KELLERGEIST 100G AT</t>
  </si>
  <si>
    <t>NKST KELLERGEIST 100G Ö</t>
  </si>
  <si>
    <t>NKS GOU 200G SIM FR</t>
  </si>
  <si>
    <t>NKS Gouda 200g SIM FR B</t>
  </si>
  <si>
    <t>NKS MAAS 200G SIM FR</t>
  </si>
  <si>
    <t>NKS Maasdamer 200g SIM</t>
  </si>
  <si>
    <t>NKS BUTTER 200G SIM FR</t>
  </si>
  <si>
    <t>NKS Butterkäse 200g SIM</t>
  </si>
  <si>
    <t>NKS GOU 400G LIDL ES/PT</t>
  </si>
  <si>
    <t xml:space="preserve"> NKST SCH-PAUL 110G DEX</t>
  </si>
  <si>
    <t>NKST SCH-PAUL 110G DEX</t>
  </si>
  <si>
    <t>NKST HEUBLUM 110G DEX</t>
  </si>
  <si>
    <t>NKST ROVIN 125G DEX</t>
  </si>
  <si>
    <t>NKST OLD-AMS 100G DE</t>
  </si>
  <si>
    <t>NKST MUNSTER 125G DE</t>
  </si>
  <si>
    <t>NKST FEURIGER-NL 110G DE</t>
  </si>
  <si>
    <t>NKST FEURIGER-NL 110G D</t>
  </si>
  <si>
    <t>NKS BIO-BERGBAU 150G AS</t>
  </si>
  <si>
    <t>NKS BIO Bergbauernkäse</t>
  </si>
  <si>
    <t>NKST ROVIN 125G RO</t>
  </si>
  <si>
    <t>NKST WHISKY-N 110G RO</t>
  </si>
  <si>
    <t>NKST SAINT ANDRÉ 125G DE</t>
  </si>
  <si>
    <t>NKST SAINT ANDRÉ 125G D</t>
  </si>
  <si>
    <t>NKST TI-AD 110G CH</t>
  </si>
  <si>
    <t>NKST TI-AD 110G Schweiz</t>
  </si>
  <si>
    <t>NKS ALL-EMM 140-150G LID</t>
  </si>
  <si>
    <t>NKS ALL-EMM 140-150G LI</t>
  </si>
  <si>
    <t>NKS TIL 130G LIDl</t>
  </si>
  <si>
    <t>NKS TIL 130G LIDL-THEKE</t>
  </si>
  <si>
    <t>NKS JARLSB 140-150G LID</t>
  </si>
  <si>
    <t>NKS GOU-ROYAL 140-150G LID</t>
  </si>
  <si>
    <t>NKS GOU-ROYAL 140-150G</t>
  </si>
  <si>
    <t>NKS PECO 120G TRE</t>
  </si>
  <si>
    <t>NKS PECO 120G TRENTIN</t>
  </si>
  <si>
    <t>NKS PROVOLONE 120G TRE</t>
  </si>
  <si>
    <t>NKS PROVOLONE 120G TREN</t>
  </si>
  <si>
    <t>NKST MEDI-KRÄUK 110G CH</t>
  </si>
  <si>
    <t>NKS GOU 360G DE</t>
  </si>
  <si>
    <t>NKS TIL 360G DE</t>
  </si>
  <si>
    <t>NKST APPEN 100G SI</t>
  </si>
  <si>
    <t>NKST APPEN 100G Sloweni</t>
  </si>
  <si>
    <t>NKST GRÜN-PESTO 110G RO</t>
  </si>
  <si>
    <t>NKST ORANG-PESTO 110G RO</t>
  </si>
  <si>
    <t>NKST ORANG-PESTO 110G R</t>
  </si>
  <si>
    <t>NKST BLU-FOU 110G IE</t>
  </si>
  <si>
    <t>NKST BLU-FOU 110G Irlan</t>
  </si>
  <si>
    <t>NKST WHISKY-N 110G LT</t>
  </si>
  <si>
    <t>NKST WHISKY-NUT 110G LT</t>
  </si>
  <si>
    <t>NKST BRUSCHETTA 110G LT</t>
  </si>
  <si>
    <t>NKST GRUY 150G NL</t>
  </si>
  <si>
    <t>NKST WHISKY-N 110G DK</t>
  </si>
  <si>
    <t>NKST ORANG-PESTO 110G SI</t>
  </si>
  <si>
    <t>NKST ORANG-PESTO 110G S</t>
  </si>
  <si>
    <t>FREI</t>
  </si>
  <si>
    <t>NKST REBLOCH 110G BG</t>
  </si>
  <si>
    <t>NKST MEDI-KRÄUK 110G BG</t>
  </si>
  <si>
    <t>NKS BIO-MAAS 300G MIL RO</t>
  </si>
  <si>
    <t>Bio Maasdamer 300g Milb</t>
  </si>
  <si>
    <t>NKS BIO-MAAS 300G MIL HR/SI</t>
  </si>
  <si>
    <t>NKS BIO-MAAS 300G MIL NL</t>
  </si>
  <si>
    <t>Bio Maasdamer 300g Mil</t>
  </si>
  <si>
    <t>NKS BIO-MAAS 300G MIL AT</t>
  </si>
  <si>
    <t>NKS BIO-TIL 300G MIL RO</t>
  </si>
  <si>
    <t>Bio Tilsiter 300g Milbo</t>
  </si>
  <si>
    <t>NKS BIO-TIL 300G MIL HR/SI</t>
  </si>
  <si>
    <t>NKS BIO-TIL 300G MIL NL</t>
  </si>
  <si>
    <t>Bio Tilsiter 300g Mil N</t>
  </si>
  <si>
    <t>NKS BIO-TIL 300G MIL AT</t>
  </si>
  <si>
    <t xml:space="preserve"> Bio Tilsiter 300g Milb</t>
  </si>
  <si>
    <t>NKS BIO-GOU 300G MIL RO</t>
  </si>
  <si>
    <t>Bio Gouda 300g Milbona</t>
  </si>
  <si>
    <t>NKS BIO-GOU 300G MIL HR/SI</t>
  </si>
  <si>
    <t>Bio Gouda 300g Kroatien</t>
  </si>
  <si>
    <t>NKS BIO-GOU 300G MIL NL</t>
  </si>
  <si>
    <t>Bio Gouda 300g Mil Nied</t>
  </si>
  <si>
    <t>NKS BIO-GOU  300G MIL AT</t>
  </si>
  <si>
    <t>NKS BIO-BUTTER 300G RO</t>
  </si>
  <si>
    <t>Bio Butterkäse 300g Mil</t>
  </si>
  <si>
    <t>NKS BIO-BUTTER 300G MIL HR/SI</t>
  </si>
  <si>
    <t>NKS BIO-BUTTER 300G MIL NL</t>
  </si>
  <si>
    <t>NKS BIO-BUTTER 300G MIL AT</t>
  </si>
  <si>
    <t>NKS GOU 100G MIL DE/AT BBOX</t>
  </si>
  <si>
    <t>Gouda 100g Milbona Deut</t>
  </si>
  <si>
    <t>NKS GOU 100G MIL GR BBOX</t>
  </si>
  <si>
    <t>Gouda 100g Milbona Grie</t>
  </si>
  <si>
    <t>NKS TIL 100G MIL DE/AT BBOX</t>
  </si>
  <si>
    <t>Tilsiter 100g Milbona D</t>
  </si>
  <si>
    <t>NKS TIL 100G MIL GR BBOX</t>
  </si>
  <si>
    <t>Tilsiter 100g Milbona G</t>
  </si>
  <si>
    <t>NKST KELLERGEIST 100G FI</t>
  </si>
  <si>
    <t>NKST KELLERGEIST 100G F</t>
  </si>
  <si>
    <t>NKST GRÜN-PESTO 110G SE</t>
  </si>
  <si>
    <t>NKST GRÜN-PESTO 110G Sc</t>
  </si>
  <si>
    <t>NKST BRIE 100G PT</t>
  </si>
  <si>
    <t>NKST BRIE 100G Portugal</t>
  </si>
  <si>
    <t>NKST APPEN 100G PT</t>
  </si>
  <si>
    <t>NKST APPEN 100G Portuga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</si>
  <si>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</si>
  <si>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</si>
  <si>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</si>
  <si>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</si>
  <si>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</si>
  <si>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</si>
  <si>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NKST LE ROSE 120G RO</t>
  </si>
  <si>
    <t>NKST LE-ROSE 120G HR</t>
  </si>
  <si>
    <t>NKS MAAS 200G GUB</t>
  </si>
  <si>
    <t>NKST BRUSCHETTA 110G CZ</t>
  </si>
  <si>
    <t>NKST ORANG-PESTO 110G CZ</t>
  </si>
  <si>
    <t>NKST ORANG-PESTO 110G C</t>
  </si>
  <si>
    <t>NKST FEURIGER-NL 110G CZ</t>
  </si>
  <si>
    <t>NKST FEURIGER-NL 110G C</t>
  </si>
  <si>
    <t>NKST KELLERGEIST 100G CZ</t>
  </si>
  <si>
    <t>NKST KELLERGEIST 100G C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</si>
  <si>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</si>
  <si>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</si>
  <si>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</si>
  <si>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</si>
  <si>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</si>
  <si>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</si>
  <si>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</si>
  <si>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</si>
  <si>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</si>
  <si>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</si>
  <si>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GB/IE</t>
  </si>
  <si>
    <t>NKS BIO-MAAS 300G LID G</t>
  </si>
  <si>
    <t>NKS BIO-TIL 300G LID GB/IE</t>
  </si>
  <si>
    <t>NKS BIO-TIL 300G LID GB</t>
  </si>
  <si>
    <t>NKS BIO-GOU 300G LID GB/IE</t>
  </si>
  <si>
    <t>NKS BIO-GOU 300G LID GB</t>
  </si>
  <si>
    <t>NKS BIO-BUTTERK 300G LID GB/IE</t>
  </si>
  <si>
    <t>NKS BIO-BUTTERK 300G LI</t>
  </si>
  <si>
    <t>NKST OLD-AMS 100G ES</t>
  </si>
  <si>
    <t>NKST BRUSCHETTA 110G FI</t>
  </si>
  <si>
    <t>NKS GOU 400G ALDI HOF</t>
  </si>
  <si>
    <t>NKS EDAM 400G ALDI HOF</t>
  </si>
  <si>
    <t>NKS BUTTERK 400G ALDI HOF</t>
  </si>
  <si>
    <t>NKS BUTTERK 400G ALDI H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</si>
  <si>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</si>
  <si>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</si>
  <si>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</si>
  <si>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</si>
  <si>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</si>
  <si>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</si>
  <si>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</si>
  <si>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</si>
  <si>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</si>
  <si>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</si>
  <si>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</si>
  <si>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</si>
  <si>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</si>
  <si>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</si>
  <si>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</si>
  <si>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</si>
  <si>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</si>
  <si>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IE</t>
  </si>
  <si>
    <t>NKST ORANG-PESTO 110G I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</si>
  <si>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</si>
  <si>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</si>
  <si>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</si>
  <si>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</si>
  <si>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</si>
  <si>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</si>
  <si>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</t>
  </si>
  <si>
    <t>NKST SIMMEN 120G Deutsc</t>
  </si>
  <si>
    <t>NKST SIMMEN 120G AT</t>
  </si>
  <si>
    <t>NKST SIMMEN 120G Österr</t>
  </si>
  <si>
    <t>NKST SIMMEN 120G RO</t>
  </si>
  <si>
    <t>NKST SIMMEN 120G Rumäni</t>
  </si>
  <si>
    <t>NKS EMM 360G DE</t>
  </si>
  <si>
    <t>NKST FEURIGER NL 110G AT</t>
  </si>
  <si>
    <t>NKST FEURIGER NL 110G A</t>
  </si>
  <si>
    <t>NKST BRIE-PAP 150G DE</t>
  </si>
  <si>
    <t>NKS BERGFEUER 130G DE</t>
  </si>
  <si>
    <t>NKS URIGER BERGK 130G</t>
  </si>
  <si>
    <t>NKST HEUBL 110G CY</t>
  </si>
  <si>
    <t>NKST GRUY 150G CY</t>
  </si>
  <si>
    <t>NKST ROTWEIN-AT 110G CY</t>
  </si>
  <si>
    <t>NKST GRÜN-PESTO 110G CY</t>
  </si>
  <si>
    <t>NKST GRÜN-PESTO 110G SI</t>
  </si>
  <si>
    <t>NKST GRÜN-PFEFF 150G</t>
  </si>
  <si>
    <t>NKST SIMMEN 120G SI</t>
  </si>
  <si>
    <t>NKST LE-ROSE 120G DE</t>
  </si>
  <si>
    <t>NKST SIMMEN 120G CZ</t>
  </si>
  <si>
    <t>NKST SIMMEN 120G HU</t>
  </si>
  <si>
    <t>NKST SIMMEN 120G IE</t>
  </si>
  <si>
    <t>NKST SIMMEN 120G HR</t>
  </si>
  <si>
    <t>KS BERGK-GOU 220G PARTY HU/RS</t>
  </si>
  <si>
    <t>KS BUTTE/EDAM 220G PARTY HU/RS</t>
  </si>
  <si>
    <t>KS BUTTE/EDAM 220G PART</t>
  </si>
  <si>
    <t>KS BUTTE/EDAM 220G PARTY FI</t>
  </si>
  <si>
    <t>KS BERGK/GOU 220G PARTY FI</t>
  </si>
  <si>
    <t>KS BERGK/GOU 220G PARTY</t>
  </si>
  <si>
    <t>NKST LE-ROSE 120G BG</t>
  </si>
  <si>
    <t>NKST SIMMEN 120G BG</t>
  </si>
  <si>
    <t>NKST BLÜT 100G BG</t>
  </si>
  <si>
    <t>NKS TIL 400G K-K</t>
  </si>
  <si>
    <t>NKS TIL 400G K-KLASSIK</t>
  </si>
  <si>
    <t>NKS BUTTERK 400G K-K</t>
  </si>
  <si>
    <t>NKS BUTTERK 400G K-KLAS</t>
  </si>
  <si>
    <t>NKST LE-ROSÉ 120G AT</t>
  </si>
  <si>
    <t>NKST RAHM 80G</t>
  </si>
  <si>
    <t>NKST BAUERNSTOLZ 70G</t>
  </si>
  <si>
    <t>NKST ROTWILD 70G</t>
  </si>
  <si>
    <t>NKST SIMMEN 80G</t>
  </si>
  <si>
    <t>NKST BERGFEUER 75G</t>
  </si>
  <si>
    <t>NKST TRÜFFEL 70G</t>
  </si>
  <si>
    <t>NKST LE BARON 75G</t>
  </si>
  <si>
    <t>NKST Deluxe HartKÄplatte THEKE</t>
  </si>
  <si>
    <t>NKST Deluxe HartKÄplatt</t>
  </si>
  <si>
    <t>NKST Deluxe KÄplatte THEK 300G</t>
  </si>
  <si>
    <t>NKST Deluxe KÄplatte TH</t>
  </si>
  <si>
    <t>RÄU-END CHILI 200G JER DE</t>
  </si>
  <si>
    <t>Räucher Endstücke ca. 2</t>
  </si>
  <si>
    <t>RÄU-END CHILI-U 320G JER DE</t>
  </si>
  <si>
    <t>Räucherendstücke ca. 32</t>
  </si>
  <si>
    <t>RÄU-END NATUR 150-200G LID DE</t>
  </si>
  <si>
    <t>Räucherendstücke Lidl N</t>
  </si>
  <si>
    <t>RÄU-END NATUR 150-200G JER DE</t>
  </si>
  <si>
    <t>Räucher Endstücke ca.15</t>
  </si>
  <si>
    <t>RÄU-END NATUR 320G JER DE</t>
  </si>
  <si>
    <t>RÄU-END SCHI 320G LIDL ENdstüc</t>
  </si>
  <si>
    <t>Räucherendstücke Lidl S</t>
  </si>
  <si>
    <t>RÄU-END SCHI 150-200G JER DE</t>
  </si>
  <si>
    <t>Räucher Endstücke ca. 1</t>
  </si>
  <si>
    <t>RÄU-END SCHI-U 320G JER DE</t>
  </si>
  <si>
    <t>RÄU END 3KG</t>
  </si>
  <si>
    <t>RÄU END 4KG LILIPUT</t>
  </si>
  <si>
    <t>RÄU END 3KG LID</t>
  </si>
  <si>
    <t>ABS GOU JER DE VAKU</t>
  </si>
  <si>
    <t>ABS GOU JER DE</t>
  </si>
  <si>
    <t>RÄU END 3KG SPA CZ</t>
  </si>
  <si>
    <t>RÄU SCHI-END 4KG SPA CZ</t>
  </si>
  <si>
    <t>RÄU CHIL-END 4KG SPA CZ</t>
  </si>
  <si>
    <t>RÄU-END SCHI-RÄU-45ITM</t>
  </si>
  <si>
    <t>VS-END NATUR 200G ZIPFEL SPAST</t>
  </si>
  <si>
    <t>VS-END NATUR 200G ZIPFE</t>
  </si>
  <si>
    <t>VS-END NATUR 320G ENDSTÜCK SPA</t>
  </si>
  <si>
    <t>VS-END NATUR 320G ENDST</t>
  </si>
  <si>
    <t>VS-END SCHI 200G ZIPFEL SPASTU</t>
  </si>
  <si>
    <t>VS-END SCHI 200G ZIPFEL</t>
  </si>
  <si>
    <t>VS-END SCHI 320G ENDSTÜCK SPAS</t>
  </si>
  <si>
    <t>VS-END SCHI 320G ENDSTÜ</t>
  </si>
  <si>
    <t>VS-END CHILI 200G ZIPFEL SPAST</t>
  </si>
  <si>
    <t>VS-END CHILI 200G ZIPFE</t>
  </si>
  <si>
    <t>VS-END CHILI 320G ENDSTÜCK SPA</t>
  </si>
  <si>
    <t>VS-END CHILI 320G ENDST</t>
  </si>
  <si>
    <t>RÄU-END CHILI-RÄU-45ITM</t>
  </si>
  <si>
    <t>ABS GOU VAKU</t>
  </si>
  <si>
    <t>ABS GOU NEU 59500020</t>
  </si>
  <si>
    <t>ABS BERGK ENDSTÜCKE VAKU</t>
  </si>
  <si>
    <t>ABS BERGK ENDSTÜCKE</t>
  </si>
  <si>
    <t>ABS EMM VAKU</t>
  </si>
  <si>
    <t>ABS BERGK VAKU AMK</t>
  </si>
  <si>
    <t>ABS BERGK VAKU AMK OGT</t>
  </si>
  <si>
    <t>ABS BUTTERK-45 VAKU</t>
  </si>
  <si>
    <t>ABS BUTTERK-45 VAKU-OGT</t>
  </si>
  <si>
    <t>ABS MAAS VAKU</t>
  </si>
  <si>
    <t>ABS MAAS VAKU-OGT</t>
  </si>
  <si>
    <t>ABS EDAM-45FIT VAKU</t>
  </si>
  <si>
    <t>ABS EDAM-45FIT VAKU-OGT</t>
  </si>
  <si>
    <t>ABS EDAM-40FIT VAKU</t>
  </si>
  <si>
    <t>ABS EDAM-40FIT VAKU-OGT</t>
  </si>
  <si>
    <t>ABS TIL-45FIT VAKU</t>
  </si>
  <si>
    <t>ABS BERGK -M-RINDE VAKU</t>
  </si>
  <si>
    <t>ABS BERGK MIT RINDE</t>
  </si>
  <si>
    <t>ABS BERGK-O-RINDE VAKU</t>
  </si>
  <si>
    <t>ABS BERGK OHNE RINDE</t>
  </si>
  <si>
    <t>ABS KLO-BERGK VAKU</t>
  </si>
  <si>
    <t>ABS RAHM VAKU</t>
  </si>
  <si>
    <t>ABS RAHM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</si>
  <si>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</si>
  <si>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</si>
  <si>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</si>
  <si>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</si>
  <si>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</si>
  <si>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</si>
  <si>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</si>
  <si>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</si>
  <si>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</si>
  <si>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</si>
  <si>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</si>
  <si>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</si>
  <si>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</si>
  <si>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LANDK-GOU-VAKU</t>
  </si>
  <si>
    <t>ABS GOU-BMI-VAKU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</si>
  <si>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</si>
  <si>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</si>
  <si>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</si>
  <si>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</si>
  <si>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</si>
  <si>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</si>
  <si>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</si>
  <si>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</si>
  <si>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</si>
  <si>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</si>
  <si>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</si>
  <si>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RW-GOU-O-RORB-VAKU</t>
  </si>
  <si>
    <t>VOS RW-GOU-O-SORB-VAKU</t>
  </si>
  <si>
    <t>VOS RW-NATUR-BERGK-VAKU</t>
  </si>
  <si>
    <t>VOS RW-NATUR-STAUBK-VAKU</t>
  </si>
  <si>
    <t>VOS RW-NATUR-STAUBK-VAK</t>
  </si>
  <si>
    <t>VOS RW-NATUR-BCH-VAKU</t>
  </si>
  <si>
    <t>VOS GRW-NATUR-VAKU</t>
  </si>
  <si>
    <t>VOS GRW-SCHI-VAKU</t>
  </si>
  <si>
    <t>VOS GRW-PAP-CHIL-VAKU</t>
  </si>
  <si>
    <t>VOS GRW-PAP-CHIL-VAKU,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</si>
  <si>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</si>
  <si>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</si>
  <si>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</si>
  <si>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</si>
  <si>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</si>
  <si>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</si>
  <si>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</si>
  <si>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</si>
  <si>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</si>
  <si>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</si>
  <si>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RW-NATUR-GESCHÄLT-VAKU</t>
  </si>
  <si>
    <t>VOS RW-SCHI-GESCHÄLT-VAKU</t>
  </si>
  <si>
    <t>VOS RW SCHI-GESCHÄLT-VA</t>
  </si>
  <si>
    <t>VOS RW-MAASDAM-GESCHÄLT-VAKU</t>
  </si>
  <si>
    <t>VOS RW MAASDAM-GESCHÄLT</t>
  </si>
  <si>
    <t>VOS-RW GOU-O-SORB-GESCHÄ-VAKU</t>
  </si>
  <si>
    <t>VOS RW GOU-O-SORB-GESCH</t>
  </si>
  <si>
    <t>VOS RW-NATUR-BERGK-GESCHÄ-VAKU</t>
  </si>
  <si>
    <t>VOS RW NATUR-BERGK-GESC</t>
  </si>
  <si>
    <t>VOS RW-NATUR-STAUB-GESCH-VAKU</t>
  </si>
  <si>
    <t>VOS RW NATUR-STAUB-GESC</t>
  </si>
  <si>
    <t>VOS RW-BCH-GESCHÄ-VAKU</t>
  </si>
  <si>
    <t>VOS RW BCH-GESCHÄ-VAKU</t>
  </si>
  <si>
    <t>VOS GRW-NATUR-GESCHÄ-VAKU</t>
  </si>
  <si>
    <t>VOS GRW NATUR-GESCHÄLT-</t>
  </si>
  <si>
    <t>VOS GRW-SCHI-GESCHÄ-VAKU</t>
  </si>
  <si>
    <t>VOS GRW SCHI-GESCHÄLT-V</t>
  </si>
  <si>
    <t>VOS GRW-CHILI-GESCHÄ-VAKU</t>
  </si>
  <si>
    <t>VOS GRW CHILI-GESCHÄLT-</t>
  </si>
  <si>
    <t>VOS GRW-KRÄU-GESCHÄ-VAKU</t>
  </si>
  <si>
    <t>VOS GRW KRÄUTER-GESCHÄL</t>
  </si>
  <si>
    <t>VOS RW-NATUR-GESCHÄ-VAKU</t>
  </si>
  <si>
    <t>VOS RW-SCHI-GESCHÄ-VAKU</t>
  </si>
  <si>
    <t>VOS RW SCHI-GESCHÄ-VAKU</t>
  </si>
  <si>
    <t>VOS RW-CHILI-GESCHÄ-VAKU</t>
  </si>
  <si>
    <t>VOS RW CHILI-ESCHÄ-VAKU</t>
  </si>
  <si>
    <t>VOS RW-NUSS-GESCHÄ-VAKU</t>
  </si>
  <si>
    <t>VOS RW NUSS-GESCHÄ-VAKU</t>
  </si>
  <si>
    <t>VOS RW-NATUR-NAT-GESCHÄ-VAKU</t>
  </si>
  <si>
    <t>VOS RW NATUR-NAT-GESCHÄ</t>
  </si>
  <si>
    <t>VOS RW-SCHI-NAT-GESCHÄ-VAKU</t>
  </si>
  <si>
    <t>VOS RW SCHI-NAT-GESCHÄ-</t>
  </si>
  <si>
    <t>VOS RW-JALA-NAT-GESCHÄ-VAKU</t>
  </si>
  <si>
    <t>VOS RW JALA-NAT-GESCHÄ-</t>
  </si>
  <si>
    <t>VOS RW-NATUR-EX-NAT GESCHÄ-VAK</t>
  </si>
  <si>
    <t>VOS RW NATUR-EXTRA-NAT-</t>
  </si>
  <si>
    <t>VOS RW-VS-NATUR-GESCHÄ-VAKU</t>
  </si>
  <si>
    <t>VOS RW VS-NATUR-GESCHÄ-</t>
  </si>
  <si>
    <t>VOS RW-VS-SCHI-GESCHÄ-VAKU</t>
  </si>
  <si>
    <t>VOS RW VS-SCHI-GESCHÄ-V</t>
  </si>
  <si>
    <t>VOS RW-VS-CHILI-GESCHÄ-VAKU</t>
  </si>
  <si>
    <t>VOS RW VS-CHILI-GESCHÄ-</t>
  </si>
  <si>
    <t>VOS SKZ AMM-VAKU</t>
  </si>
  <si>
    <t>VOS SKZ AMM UNGERÄUCHER</t>
  </si>
  <si>
    <t>ABS BERGK-VAKU BERGLANDMILCH</t>
  </si>
  <si>
    <t>ABS BERGK-VAKU BERGLAND</t>
  </si>
  <si>
    <t>ABS BIO BERGK-VAKU HEUMILCH</t>
  </si>
  <si>
    <t>ABS BIO BERGK-VAKU HEUM</t>
  </si>
  <si>
    <t>ABS BIO BERGK-VAKU AMK</t>
  </si>
  <si>
    <t>ABS BERGL-CARA-VAKU GEMISCHT</t>
  </si>
  <si>
    <t>ABS BERGL-CARA-VAKU GEM</t>
  </si>
  <si>
    <t>ABS BIO MAAS-VAKU GERÄUCHERT</t>
  </si>
  <si>
    <t>ABS BIO MAAS-VAKU GERÄU</t>
  </si>
  <si>
    <t>ABS BERGK/GOU-VAKU GEMISCHT</t>
  </si>
  <si>
    <t>ABS BERGK / GOU-VAKU GE</t>
  </si>
  <si>
    <t>VOS SCHW-PFEFF-VAKU</t>
  </si>
  <si>
    <t>VOS LACHS-VAKU</t>
  </si>
  <si>
    <t>VOS SKZ-WAL-TRAUM-VAKU</t>
  </si>
  <si>
    <t>VOS RÄU-TÖRT-UNGERÄUCHERT-VAKU</t>
  </si>
  <si>
    <t>VOS RÄU-TÖRT-UNGERÄUCHE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</si>
  <si>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</si>
  <si>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</si>
  <si>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</si>
  <si>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</si>
  <si>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</si>
  <si>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</si>
  <si>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</si>
  <si>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CHED-VAKU</t>
  </si>
  <si>
    <t>VOS SKZ CAM-VAKU</t>
  </si>
  <si>
    <t>VOS SKZ EDAM-VAKU</t>
  </si>
  <si>
    <t>VOS SKZ RÄU-VAKU</t>
  </si>
  <si>
    <t>VOS WAL-KONZ-VAKU</t>
  </si>
  <si>
    <t>VOS LACHS-KONZ-VAKU</t>
  </si>
  <si>
    <t>VOS LACHS-KONZ-vakuumie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</si>
  <si>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</si>
  <si>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</si>
  <si>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</si>
  <si>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</si>
  <si>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</si>
  <si>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</si>
  <si>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WALNUSS-BLÖCKE</t>
  </si>
  <si>
    <t>VOS Walnussblöcke</t>
  </si>
  <si>
    <t>ABS BERG-KRÄUK 50% L33 VAKU</t>
  </si>
  <si>
    <t>ABS BUN-PF 50% L33 VAKU</t>
  </si>
  <si>
    <t>ABS CHED-RT-48 VAKU</t>
  </si>
  <si>
    <t>ABS CHED-RT-48 vakummie</t>
  </si>
  <si>
    <t>VOS WAL-THEKE-VAKU</t>
  </si>
  <si>
    <t>ABS CHEDPF-KRÄUK-GEM-VAKU</t>
  </si>
  <si>
    <t>ABS CHEDPF-KRÄUK-gemisc</t>
  </si>
  <si>
    <t>VOS RW-NATUR-STAUBK-GESCH-VAKU</t>
  </si>
  <si>
    <t>VOS MAAS-30%-VAKU</t>
  </si>
  <si>
    <t>ABS PROVOLONE-TRE-VAKU</t>
  </si>
  <si>
    <t>VOS GRW-SCHI-VAKU NEUE REZ</t>
  </si>
  <si>
    <t>VOS GRW SCHI-VAKU NEUE</t>
  </si>
  <si>
    <t>VOS GRW-CHILI-VAKU NEUE REZ</t>
  </si>
  <si>
    <t>VOS GRW CHILI-VAKU NEUE</t>
  </si>
  <si>
    <t>RÄU-END NATUR ZIPFEL</t>
  </si>
  <si>
    <t>RÄU-END NATUR ZIPFEL RE</t>
  </si>
  <si>
    <t>RÄU-END SCHI ZIPFEL</t>
  </si>
  <si>
    <t>RÄU-END SCHI ZIPFEL REZ</t>
  </si>
  <si>
    <t>RÄU-END VS-NATUR ZIPFEL</t>
  </si>
  <si>
    <t>RÄU-END GRW-NATUR ZIPFEL</t>
  </si>
  <si>
    <t>RÄU-END GRW-NATUR ZIPFE</t>
  </si>
  <si>
    <t>RÄU-END GRW-SCHI-NAT ZIPFEL</t>
  </si>
  <si>
    <t>RÄU-END GRW-SCHI-NAT ZI</t>
  </si>
  <si>
    <t>RÄU-END NATUR-NAT ZIPFEL</t>
  </si>
  <si>
    <t>RÄU-END NATUR-NAT ZIPFE</t>
  </si>
  <si>
    <t>RÄU-END NATUR ENDSTÜCK</t>
  </si>
  <si>
    <t>RÄU-END SCHI ENDSTÜCK</t>
  </si>
  <si>
    <t>RÄU-END VS-NATUR ENDSTÜCK</t>
  </si>
  <si>
    <t>RÄU-END VS-NATUR ENDSTÜ</t>
  </si>
  <si>
    <t>RÄU-END GRW-NATUR ENDSTÜCK</t>
  </si>
  <si>
    <t>RÄU-END GRW-NATUR ENDST</t>
  </si>
  <si>
    <t>RÄU-END NATUR-NAT ENDSTÜCK</t>
  </si>
  <si>
    <t>ABS CRE-TIL-VAKU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</si>
  <si>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</si>
  <si>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</si>
  <si>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</si>
  <si>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</si>
  <si>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</si>
  <si>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</si>
  <si>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</si>
  <si>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</si>
  <si>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</si>
  <si>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GRW-SCHI-NAT-VAKU-GESCHÄLT</t>
  </si>
  <si>
    <t>VOS GRW-SCHI-NAT-VAKU-G</t>
  </si>
  <si>
    <t>VOS GRW-CHILI-NAT-VAKU-GESCHÄL</t>
  </si>
  <si>
    <t>VOS GRW-CHILI-NAT-VAKU-</t>
  </si>
  <si>
    <t>ABS MAAS VAKU BIO</t>
  </si>
  <si>
    <t>ABS TIL VAKU</t>
  </si>
  <si>
    <t>ABS TIL VAKU BIO</t>
  </si>
  <si>
    <t>ABS GOUDA VAKU BIO</t>
  </si>
  <si>
    <t>ABS BUTTERK VAKU</t>
  </si>
  <si>
    <t>ABS BUTTERK VAKU BIO</t>
  </si>
  <si>
    <t>RÄU-END RW-NUSS 320G EN</t>
  </si>
  <si>
    <t>VOS RW-CHILI ZIPFEL/END</t>
  </si>
  <si>
    <t>VOS RW-CHILI ZIPFEL/END-GESCHÄ</t>
  </si>
  <si>
    <t>ABS URIGER BERGK-VAKU</t>
  </si>
  <si>
    <t>ABS GOU-MI-48-OGT-VAKU</t>
  </si>
  <si>
    <t>ABS BERGKÄ-GOU-MI-48-GEM-VAKU</t>
  </si>
  <si>
    <t>MASC 80 FTM 2000G EXP DE</t>
  </si>
  <si>
    <t>Mascarpone 2000g 80% F.</t>
  </si>
  <si>
    <t>FK 42TM * 20KG JER</t>
  </si>
  <si>
    <t>Frischkäse 42% TM konv.</t>
  </si>
  <si>
    <t>Bioland Frischkäse 42%</t>
  </si>
  <si>
    <t>Frischkäse 42% TM lakto</t>
  </si>
  <si>
    <t>Frischkäse 50% TM lacto</t>
  </si>
  <si>
    <t>Frischkäse Block 2.000g</t>
  </si>
  <si>
    <t>CRFR * 10KG BEN</t>
  </si>
  <si>
    <t>Bioland - Creme Fraiche</t>
  </si>
  <si>
    <t>FK 42TM DOPPELR 10KG</t>
  </si>
  <si>
    <t>FK BACKST-CL 10KG</t>
  </si>
  <si>
    <t>Frischkäse backstabil c</t>
  </si>
  <si>
    <t>FK DOPPELR-42TM 10KG</t>
  </si>
  <si>
    <t>Frischkäse backstabil</t>
  </si>
  <si>
    <t>MASC FRUCHTK 10KG</t>
  </si>
  <si>
    <t>Mascarpone für Fruchtkä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</si>
  <si>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</si>
  <si>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</si>
  <si>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</si>
  <si>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</si>
  <si>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</si>
  <si>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</si>
  <si>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</si>
  <si>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MASC 80FIT-UNILAC 250G GRO</t>
  </si>
  <si>
    <t>Delhaize Bio Frischkäse</t>
  </si>
  <si>
    <t>Exquisa BIO Frischkäse</t>
  </si>
  <si>
    <t>Bioland Mascarpone 3 kg</t>
  </si>
  <si>
    <t>FK BLO-PAYSAN 2KG</t>
  </si>
  <si>
    <t>Paysan Breton Frischkas</t>
  </si>
  <si>
    <t>FK CC-BLO-6X 2KG GRO GB</t>
  </si>
  <si>
    <t>Grand'Or Cream Cheese B</t>
  </si>
  <si>
    <t>FK BLO-60FIT 2KG 2S</t>
  </si>
  <si>
    <t>Frischkäse-Blöcke 2kg</t>
  </si>
  <si>
    <t>FK BLO-60FIT 2KG</t>
  </si>
  <si>
    <t>Frischkäse-Blöcke 2000g</t>
  </si>
  <si>
    <t>FK CC-BLO-6X 2KG GRO</t>
  </si>
  <si>
    <t>Grand'Or Frischkäse-Blö</t>
  </si>
  <si>
    <t>FK BLO-60FIT 2KG GB</t>
  </si>
  <si>
    <t>Frischkäseblöcke 2.000g</t>
  </si>
  <si>
    <t>FK CC-BLO-6X 2KG GRO ES</t>
  </si>
  <si>
    <t>Frischkäse-Blöcke 2.000</t>
  </si>
  <si>
    <t>FK BLO-FODDIE 2KG</t>
  </si>
  <si>
    <t>Foodie Frischkäse-Blöck</t>
  </si>
  <si>
    <t>FK BLO-60FIT 2KG QA 2S</t>
  </si>
  <si>
    <t>FK BLO-60FIT-6X 2KG PB</t>
  </si>
  <si>
    <t>Frischkäse-Blöcke 2kg P</t>
  </si>
  <si>
    <t>FKZ BEU 10KG</t>
  </si>
  <si>
    <t>Bio-Frischkaesezuber. B</t>
  </si>
  <si>
    <t>FKZ CF-KRÄUTER D 10KG</t>
  </si>
  <si>
    <t>Finesse Frischkaesezube</t>
  </si>
  <si>
    <t>Kräuterfrischkäse ohne</t>
  </si>
  <si>
    <t>FKZ GRÜN-SPARG 10KG JER DE</t>
  </si>
  <si>
    <t>Frischkaesezubereitung</t>
  </si>
  <si>
    <t>FKZ STEINP 10KG JER DE</t>
  </si>
  <si>
    <t>FKZ SCHAFK-SPIN 10KG JER DE</t>
  </si>
  <si>
    <t>FKZ SCHAFK-BÄRL 10KG JER DE</t>
  </si>
  <si>
    <t>FKZ CF 5KG</t>
  </si>
  <si>
    <t>FKZ BACKS 10KG JER DE</t>
  </si>
  <si>
    <t>Frischkaesezuber. backs</t>
  </si>
  <si>
    <t>FKZ BACKS-PLUS 10KG JER DE</t>
  </si>
  <si>
    <t>FKZ MEER-SAH 150G JER DE</t>
  </si>
  <si>
    <t>FKZ ZIEGE 100G</t>
  </si>
  <si>
    <t>Ziegen-Frischkäsezubere</t>
  </si>
  <si>
    <t>FKZ ZIEGE-LAKTF 10KG</t>
  </si>
  <si>
    <t>Ziegenfrischkaesezube.</t>
  </si>
  <si>
    <t>FKR LACHS 100G JER DE</t>
  </si>
  <si>
    <t>Frischkaese-Roellchen L</t>
  </si>
  <si>
    <t>Frischkäse-Röllchen Lac</t>
  </si>
  <si>
    <t>FKR PF 100G JER DE</t>
  </si>
  <si>
    <t>Frischkäse-Röllchen Pfe</t>
  </si>
  <si>
    <t>FKR PF 100G ASA</t>
  </si>
  <si>
    <t>ASDA Frischkäse-Röllche</t>
  </si>
  <si>
    <t>FKR KRÄU 100G JER DE</t>
  </si>
  <si>
    <t>Frischkäse-Röllchen Krä</t>
  </si>
  <si>
    <t>FKR KRÄU 100G JER ES</t>
  </si>
  <si>
    <t>FKR KRÄU 100G ASA</t>
  </si>
  <si>
    <t>FKR ANANAS-MAND 100G JER DE</t>
  </si>
  <si>
    <t>Frischkäse-Röllchen Ana</t>
  </si>
  <si>
    <t>FKR ANA-MAN 100G JER ES</t>
  </si>
  <si>
    <t>FKR PAP-CHILI 100G JER DE</t>
  </si>
  <si>
    <t>Frischkäse-Röllchen Pap</t>
  </si>
  <si>
    <t>FKR PAP-CHILI 100G JER ES</t>
  </si>
  <si>
    <t>CRCH KRUID-SORT 150G BIC</t>
  </si>
  <si>
    <t>Bickery  Creamy Cheese</t>
  </si>
  <si>
    <t>Bickery Creamy Cheese K</t>
  </si>
  <si>
    <t>TRAV KRUID-SORT 150G BIC</t>
  </si>
  <si>
    <t>Bickery Travel Kruidenk</t>
  </si>
  <si>
    <t>SAPO KRUID-SORT 150G BIC</t>
  </si>
  <si>
    <t>Bickery Il sapore d'Ita</t>
  </si>
  <si>
    <t>FEEL KRUID-SORT 150G BIC</t>
  </si>
  <si>
    <t>Bickery Feels like Chri</t>
  </si>
  <si>
    <t>FKR SORTIERT 100G JER DE</t>
  </si>
  <si>
    <t>Frischkäse-Röllchen 100</t>
  </si>
  <si>
    <t>FKR SORTIERT 100G GEI</t>
  </si>
  <si>
    <t>GEIA Frischkäse-Röllche</t>
  </si>
  <si>
    <t>FKR LACHS 100G ASA</t>
  </si>
  <si>
    <t>FKR LACHS 100G MOR</t>
  </si>
  <si>
    <t>Morrisons Frischkäse-Rö</t>
  </si>
  <si>
    <t>FKR ANANAS-MAND 100G MOR</t>
  </si>
  <si>
    <t>Morrisons Frischkäse Rö</t>
  </si>
  <si>
    <t>FK MIX 160G GUB</t>
  </si>
  <si>
    <t>9108 GUT BIO FRISCHKÄSE</t>
  </si>
  <si>
    <t>Gut Bio Frischkäse 160g</t>
  </si>
  <si>
    <t>FK NAT 200G BAV</t>
  </si>
  <si>
    <t>Bavarian Cream Cheese 2</t>
  </si>
  <si>
    <t>FK JBKMEHL 10KG</t>
  </si>
  <si>
    <t>Frischkäse mit Johannis</t>
  </si>
  <si>
    <t>FKZ BACKS-ANANAS 10KG JER DE</t>
  </si>
  <si>
    <t>Frischkäsezubereitung b</t>
  </si>
  <si>
    <t>FKZ EIM 5KG JER DE</t>
  </si>
  <si>
    <t>Frischkäsezubereitung i</t>
  </si>
  <si>
    <t>FK SONNE-SORT 160G BIS DE</t>
  </si>
  <si>
    <t>Bio Sonne Frischkäse 16</t>
  </si>
  <si>
    <t>MASC 80FIT 250G GRO</t>
  </si>
  <si>
    <t>Mascarpone 250g GRAND'O</t>
  </si>
  <si>
    <t>KÄPA 45FIT 10KG</t>
  </si>
  <si>
    <t>Bio-Käse-Paste 10kg</t>
  </si>
  <si>
    <t>FK 160G GUB DK 80</t>
  </si>
  <si>
    <t>8624 Okolivet Frischkäs</t>
  </si>
  <si>
    <t>FK 160G MIL DK</t>
  </si>
  <si>
    <t>FK MIKO 160G MIL</t>
  </si>
  <si>
    <t>Milbona Bio Frischkäse</t>
  </si>
  <si>
    <t>FKR KRÄU 100g ICE</t>
  </si>
  <si>
    <t>JERMI Frischkäse Röllch</t>
  </si>
  <si>
    <t>FKR LACHS 100g ICE</t>
  </si>
  <si>
    <t>FKA MIKO 125G MIL DE</t>
  </si>
  <si>
    <t>MILBONA Frischkäse-Aufs</t>
  </si>
  <si>
    <t>FKR MIKO 100G MIL DE</t>
  </si>
  <si>
    <t>Lidl Frischkäse-Röllche</t>
  </si>
  <si>
    <t>MILBONA Frischkäse-Röll</t>
  </si>
  <si>
    <t>FK MIKO 160G GO DE</t>
  </si>
  <si>
    <t>GO ÖKO Bio Frischkäse 1</t>
  </si>
  <si>
    <t>FK MIKO 160G MIL DE</t>
  </si>
  <si>
    <t>Milbona Bioland Frischk</t>
  </si>
  <si>
    <t>reserviert Milbona Bio</t>
  </si>
  <si>
    <t>FK MIKO 160G MIL PT</t>
  </si>
  <si>
    <t>FK MIKO 160G MIL CS</t>
  </si>
  <si>
    <t>reserviert LIdl CS - Bi</t>
  </si>
  <si>
    <t>FK MIKO 160G MIL SE</t>
  </si>
  <si>
    <t>reserviert LIdl SE - Bi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</si>
  <si>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</si>
  <si>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</si>
  <si>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</si>
  <si>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</si>
  <si>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</si>
  <si>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</si>
  <si>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</si>
  <si>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 BEC 250g</t>
  </si>
  <si>
    <t>Mascarpone 80% Fett i.</t>
  </si>
  <si>
    <t>Aldi Süd Gut Bio Frisch</t>
  </si>
  <si>
    <t>SWING KAAS-SORT 150G BIC</t>
  </si>
  <si>
    <t>Bickery Swinging Kaas n</t>
  </si>
  <si>
    <t>FOODH KRUID-SORT 150G BIC</t>
  </si>
  <si>
    <t>Bickery Foodhall Chedda</t>
  </si>
  <si>
    <t>Frischkäsezubereitung K</t>
  </si>
  <si>
    <t>FK BLO-60FIT-6X 2KG LAN EN</t>
  </si>
  <si>
    <t>Landana Frischkäse-Blöc</t>
  </si>
  <si>
    <t>FK BLO-60FIT-6X 2KG 2S MY</t>
  </si>
  <si>
    <t>MONDY Frischkäse-Blöcke</t>
  </si>
  <si>
    <t>FK BLO-60FIT-6X 2KG</t>
  </si>
  <si>
    <t>Cream Cheese Blocks, 20</t>
  </si>
  <si>
    <t>FKZ ZU 10KG JER DE</t>
  </si>
  <si>
    <t>Frischkaesezuber. mit Z</t>
  </si>
  <si>
    <t>Naturella Bio Frischkäs</t>
  </si>
  <si>
    <t>FKR KRÄU 100G JTAG DE</t>
  </si>
  <si>
    <t>Jeden Tag FK-Röllchen K</t>
  </si>
  <si>
    <t>Jeden Tag FK-Röllchen A</t>
  </si>
  <si>
    <t>FKR PF 100G JTAG DE</t>
  </si>
  <si>
    <t xml:space="preserve"> Jeden Tag FK-Röllchen</t>
  </si>
  <si>
    <t>FKR SORT 100G JTAG DE</t>
  </si>
  <si>
    <t>FK MIKO 160G K-B DE</t>
  </si>
  <si>
    <t>K-Bio Frischkäse MIKO 1</t>
  </si>
  <si>
    <t>FK PUR 160G MIL ES/CS</t>
  </si>
  <si>
    <t>FKA MIKO 125G MILDE</t>
  </si>
  <si>
    <t>FK PUR 160G MIL CH</t>
  </si>
  <si>
    <t>FK PUR 160G MIL SK</t>
  </si>
  <si>
    <t>FK PUR 160G MIL PL</t>
  </si>
  <si>
    <t>FKR MIKO 100G GUL DE</t>
  </si>
  <si>
    <t>Gutes Land Frischkäserö</t>
  </si>
  <si>
    <t>FKZ MASC BEC 250G WH CN</t>
  </si>
  <si>
    <t>FKZ MASC 10KG OLI CN</t>
  </si>
  <si>
    <t>FK MIX 160G GUB PT</t>
  </si>
  <si>
    <t>FKZ MASC 500G REDM EN</t>
  </si>
  <si>
    <t>FK PUR 150G ÄNG SE</t>
  </si>
  <si>
    <t>Frischkäse PUR, 150 g C</t>
  </si>
  <si>
    <t>FK WIESENK 150G ÄNG SE</t>
  </si>
  <si>
    <t>Frischkäse Wiesenkräute</t>
  </si>
  <si>
    <t>FKR WLACHS 100G JTAG DE</t>
  </si>
  <si>
    <t>Jeden Tag FK-Röllchen W</t>
  </si>
  <si>
    <t>FK NATUR 160G K-B DE</t>
  </si>
  <si>
    <t>KBio Frischkäse Natur 1</t>
  </si>
  <si>
    <t>FK KRÄUTER 160G K-B DE</t>
  </si>
  <si>
    <t>K-Bio Frischkäse Kräute</t>
  </si>
  <si>
    <t>ROUL ANANAS-MAND 900G ES</t>
  </si>
  <si>
    <t>Frischkäse-Roulette Ana</t>
  </si>
  <si>
    <t>FKR ANANAS-MAND 100G JER GB</t>
  </si>
  <si>
    <t>FK PUR 160G MIL CZ</t>
  </si>
  <si>
    <t>FK MIX 160G MIL DE</t>
  </si>
  <si>
    <t>MILBONA Bioland Frischk</t>
  </si>
  <si>
    <t>FK MIKO 160G MIL RS</t>
  </si>
  <si>
    <t>BIO FK DOPPELR-34TM EIM 10KG</t>
  </si>
  <si>
    <t>FK BLO-60FIT-6X2KG PB IN</t>
  </si>
  <si>
    <t>Frischkäse-Blöcke 6 x 2</t>
  </si>
  <si>
    <t>FK 160G GUB DK 48</t>
  </si>
  <si>
    <t>GutBio Frischkäse 160g,</t>
  </si>
  <si>
    <t>FKZ LAKF-SCHNITTL 10KG ALP DE</t>
  </si>
  <si>
    <t>Frischkäsezubereitung l</t>
  </si>
  <si>
    <t>FK BLO-60FIT 2KG QA MO</t>
  </si>
  <si>
    <t>FK SORT 160G GUB PT</t>
  </si>
  <si>
    <t>NUR ZUM KOPIEREN</t>
  </si>
  <si>
    <t>FK NUR KOPIE</t>
  </si>
  <si>
    <t>FK BLO-60FIT 2KG BG</t>
  </si>
  <si>
    <t>Frischkäse-Block 6x2kg</t>
  </si>
  <si>
    <t>FK 50TM 20KG JER ohne G</t>
  </si>
  <si>
    <t>TEST FK</t>
  </si>
  <si>
    <t>JERMI Frischkäseaufstri</t>
  </si>
  <si>
    <t>Frischkäse Hard mit 0,5</t>
  </si>
  <si>
    <t>FKZ MASC 250G</t>
  </si>
  <si>
    <t>Mascarpone 250g</t>
  </si>
  <si>
    <t>FKR SORT 100G HU</t>
  </si>
  <si>
    <t>JERMI Frischkäse-Röllch</t>
  </si>
  <si>
    <t>FK BLO-60FIT-2KG OLI CN</t>
  </si>
  <si>
    <t>Frischkäse Ricotta 500g</t>
  </si>
  <si>
    <t>MASC * 10kg CN</t>
  </si>
  <si>
    <t>Mascarpone 10kg</t>
  </si>
  <si>
    <t>FKZ MASC 10KG JF CN</t>
  </si>
  <si>
    <t>James Farm Mascarpone 1</t>
  </si>
  <si>
    <t>FK MIKO 160G MIL CY</t>
  </si>
  <si>
    <t>FK 10KG OLI CN51000037</t>
  </si>
  <si>
    <t>FKR ANA-MAN 100G GEI DK</t>
  </si>
  <si>
    <t>FKR PAP-CHILI 100G GEI DK</t>
  </si>
  <si>
    <t>Sahne 26% Fett, 10kg Be</t>
  </si>
  <si>
    <t>FK BLO-60FIT-2KG UAE</t>
  </si>
  <si>
    <t>Milky Lux Frischkäse-Bl</t>
  </si>
  <si>
    <t>FK PUR 160G MIL ES/PT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</si>
  <si>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</si>
  <si>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</si>
  <si>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</si>
  <si>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</si>
  <si>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</si>
  <si>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</si>
  <si>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</si>
  <si>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BOCCO 1000G  8x125G* DE</t>
  </si>
  <si>
    <t>Mozzarella Rolle, QZBW</t>
  </si>
  <si>
    <t>Scamorza 3kg Schalen</t>
  </si>
  <si>
    <t>MOZZ STRAC 200G * DE</t>
  </si>
  <si>
    <t>Stracciatella 200g Mozz</t>
  </si>
  <si>
    <t>Mozzarella Crema 200g</t>
  </si>
  <si>
    <t>Mozzarella Crema 250g</t>
  </si>
  <si>
    <t>Mozzarella Crema 1,5kg</t>
  </si>
  <si>
    <t>MOZZ CILIEG 160G * DE</t>
  </si>
  <si>
    <t>MOZZ CILIEG 1000g</t>
  </si>
  <si>
    <t>MOZZ BOCCO 1000G 20x50G * DE</t>
  </si>
  <si>
    <t>Mozzarella Bocconcini</t>
  </si>
  <si>
    <t>MOZZ BOCCO 1000G 33x30G* DE</t>
  </si>
  <si>
    <t>MOZZ KUGEL 134G * DE</t>
  </si>
  <si>
    <t>Mozzarella Kugel 134g,</t>
  </si>
  <si>
    <t>MOZZ NODINI 1000G * DE</t>
  </si>
  <si>
    <t>Mozzarella geknotet 100</t>
  </si>
  <si>
    <t>MOZZ ZOPF * DE</t>
  </si>
  <si>
    <t>Mozzarella Zopf, QZBW</t>
  </si>
  <si>
    <t>MOZZ PLATTE 250G * DE</t>
  </si>
  <si>
    <t>Mozzarellaplatte 250g,</t>
  </si>
  <si>
    <t>MOZZ 4*125G</t>
  </si>
  <si>
    <t>Mozzarella 4*125g</t>
  </si>
  <si>
    <t>VEG AUFSTRICH 150G VEM DE</t>
  </si>
  <si>
    <t>Vemondo Veganer Aufstri</t>
  </si>
  <si>
    <t>VEG AUFSTRICH NAT 170G DE DELI</t>
  </si>
  <si>
    <t>Deli Reform HEY Veganer</t>
  </si>
  <si>
    <t>VEG AUFSTRICH KRÄ 170G DE DELI</t>
  </si>
  <si>
    <t>Deli Reform Veganer Auf</t>
  </si>
  <si>
    <t>TIR CLASS 100G LCB FR</t>
  </si>
  <si>
    <t>LCB Bio Tiramisu classi</t>
  </si>
  <si>
    <t>MOUSSE NOIR 80G LCB FR</t>
  </si>
  <si>
    <t>LCB Bioland Mousse au c</t>
  </si>
  <si>
    <t>PANNA HIMB 110G AS DE</t>
  </si>
  <si>
    <t>Bio Panna Cotta 110g, i</t>
  </si>
  <si>
    <t>WH MM Bioland Mousse Ma</t>
  </si>
  <si>
    <t>MOU ESPR 80G WH DE</t>
  </si>
  <si>
    <t>MOU NOIR 80G WH FR</t>
  </si>
  <si>
    <t>MOU ESPR 80G WH FR</t>
  </si>
  <si>
    <t>SAHDU SCHOKO 120G WH DE</t>
  </si>
  <si>
    <t>WH MM Bioland Sahne Due</t>
  </si>
  <si>
    <t>SAHDU ZARTBIT 120G WH DE</t>
  </si>
  <si>
    <t>PANNA HIMB 130G MBL</t>
  </si>
  <si>
    <t>Mont Blanc Panna Cotta</t>
  </si>
  <si>
    <t>PANNA-PREM MIKO 130G</t>
  </si>
  <si>
    <t>Premium N Panna Cotta 1</t>
  </si>
  <si>
    <t>DESSERT MIKO 110G WH DE</t>
  </si>
  <si>
    <t>Bio Desserts 110g</t>
  </si>
  <si>
    <t>DESSERT MIKO-85G- 110G</t>
  </si>
  <si>
    <t>Bio Desserts 85g/110g</t>
  </si>
  <si>
    <t>PANNA MIKO 110G GUB DE</t>
  </si>
  <si>
    <t>Gut Bio Panna Cotta 110</t>
  </si>
  <si>
    <t>PANNA SORT 110G BB DE</t>
  </si>
  <si>
    <t>BioBio Panna Cotta 110g</t>
  </si>
  <si>
    <t>CB 100G WH DE</t>
  </si>
  <si>
    <t>WH MM Bioland Crème Brû</t>
  </si>
  <si>
    <t>BIMÜ MIKO 125G DE</t>
  </si>
  <si>
    <t>Bio Bircher Müsli 125g</t>
  </si>
  <si>
    <t>Dessert (Fertigware)</t>
  </si>
  <si>
    <t>Test</t>
  </si>
  <si>
    <t>test</t>
  </si>
  <si>
    <t>tttDessert (Fertigware)</t>
  </si>
  <si>
    <t>MOU HOBLÜ 80G WH FR</t>
  </si>
  <si>
    <t>WAL-K SORT 150G DEX SL</t>
  </si>
  <si>
    <t>Deluxe Walnusskäse 150g</t>
  </si>
  <si>
    <t>WAL-K SORT 150G DEX ES</t>
  </si>
  <si>
    <t>WAL-K SORT 150G DEX</t>
  </si>
  <si>
    <t>WAL-K SORT 150G DEX IE</t>
  </si>
  <si>
    <t>NUSSK-FRUCHTK MIKO 150G MIL DE</t>
  </si>
  <si>
    <t>Milbona Nuss- und Fruch</t>
  </si>
  <si>
    <t>MILBONA Nuss- und Fruch</t>
  </si>
  <si>
    <t>Exquisit Walnusskäse 15</t>
  </si>
  <si>
    <t>WAL-K  150G LIM-ED DK</t>
  </si>
  <si>
    <t>WALK * 150G * DK</t>
  </si>
  <si>
    <t>WAL-K 150G LIM-ED 2P</t>
  </si>
  <si>
    <t>WALK * 150G * BE-NL</t>
  </si>
  <si>
    <t>WAL-K 150G LIM-ED AT</t>
  </si>
  <si>
    <t>WALK * 150G * DE/AT</t>
  </si>
  <si>
    <t>WAL-K 150G LIM-ED PT</t>
  </si>
  <si>
    <t>WALK * 150G * PT</t>
  </si>
  <si>
    <t>NUSSK-FRUCHTK MIKO 150G</t>
  </si>
  <si>
    <t>NUSSK-FRUCHTK MIKO 150G 2SP</t>
  </si>
  <si>
    <t>Lidl Milbona Nuss- und</t>
  </si>
  <si>
    <t>NUSSK-FRUCHTK MIKO 150G 2P</t>
  </si>
  <si>
    <t>GRILLT NATUR 240G ALF GB</t>
  </si>
  <si>
    <t>Alfresco Grilltaler Nat</t>
  </si>
  <si>
    <t>GRILLT CHILI 240G ALF GB</t>
  </si>
  <si>
    <t>Alfresco Grilltaler Chi</t>
  </si>
  <si>
    <t>Lidl MILBONA Bio Streic</t>
  </si>
  <si>
    <t>FC ANDAL 125G WH DE</t>
  </si>
  <si>
    <t>FC SA-SA 125G WH DE</t>
  </si>
  <si>
    <t>FC SAH 1,5KG WH DE</t>
  </si>
  <si>
    <t>FC PAP 1,5KG WH DE</t>
  </si>
  <si>
    <t>Konventionelle Kräuter-</t>
  </si>
  <si>
    <t>CREME PAP 1,5KG OMI DE</t>
  </si>
  <si>
    <t>Konventionelle Paprika-</t>
  </si>
  <si>
    <t>Bioland Kräuter-Creme 5</t>
  </si>
  <si>
    <t>SAHNEC * 5KG WH DE</t>
  </si>
  <si>
    <t>Bioland Sahne-Creme 5,0</t>
  </si>
  <si>
    <t>1201 Bio Pur laktosefre</t>
  </si>
  <si>
    <t>2438 Bio Kräutercreme l</t>
  </si>
  <si>
    <t>2439 Bio Meerrettichcre</t>
  </si>
  <si>
    <t>STREICHR MIKO 150G MIL DE</t>
  </si>
  <si>
    <t>Milbona Bio Streichrahm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</si>
  <si>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</si>
  <si>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</si>
  <si>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</si>
  <si>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</si>
  <si>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</si>
  <si>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</si>
  <si>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</si>
  <si>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</si>
  <si>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</si>
  <si>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STREICHR MIKO 150G BIS DE</t>
  </si>
  <si>
    <t>Bio Sonne Streichrahm 1</t>
  </si>
  <si>
    <t>STREICHR 150G MIL DE</t>
  </si>
  <si>
    <t>reserviert SK Milbona B</t>
  </si>
  <si>
    <t>STREICHR MIKO 150G MIL CS</t>
  </si>
  <si>
    <t>reserviert CS Milbona B</t>
  </si>
  <si>
    <t>STREICHR MIKO 150G MIL IE</t>
  </si>
  <si>
    <t>reserviert IE Milbona B</t>
  </si>
  <si>
    <t>reserviert DE Milbona B</t>
  </si>
  <si>
    <t>STREICHR MIKO 150G MIL SE</t>
  </si>
  <si>
    <t>STREICHR MIKO 150G MIL DK</t>
  </si>
  <si>
    <t>FC MIKO 150g AS DE</t>
  </si>
  <si>
    <t>Bio Frischecreme 150g (</t>
  </si>
  <si>
    <t>KRBU ROSM-KNOBL 80G WH DE</t>
  </si>
  <si>
    <t>WH MM Bioland Gewürzbut</t>
  </si>
  <si>
    <t>KRBU STEINP-ESTRAG 80G WH DE</t>
  </si>
  <si>
    <t>KRBU ALPEN-CHILI 80G WH DE</t>
  </si>
  <si>
    <t>LCB Bio Zaziki 175 g</t>
  </si>
  <si>
    <t>WH MM Bioland Zaziki, 1</t>
  </si>
  <si>
    <t>ZAZ * 400G WH DE</t>
  </si>
  <si>
    <t>WH MM Bioland Zaziki, 4</t>
  </si>
  <si>
    <t>BIMÜ SOMMERT 125G WH DE</t>
  </si>
  <si>
    <t>MÜSLIJ ZIT 150G WH DE</t>
  </si>
  <si>
    <t>WH MM Bioland Müsli tri</t>
  </si>
  <si>
    <t>MÜSLIJ PFL 150G WH DE</t>
  </si>
  <si>
    <t>MÜSLIJ BIRNE 150G WH DE</t>
  </si>
  <si>
    <t>MÜSLIJ NAUTUR 150G WH DE</t>
  </si>
  <si>
    <t>MÜSLIJ HIMB 150G WH DE</t>
  </si>
  <si>
    <t>JOGH LAC</t>
  </si>
  <si>
    <t>MAGM JOGH</t>
  </si>
  <si>
    <t>BIMÜ MIKO 125G AS DE</t>
  </si>
  <si>
    <t>Test Workflow</t>
  </si>
  <si>
    <t>BIMÜ MIKO 125G K-B DE</t>
  </si>
  <si>
    <t>KBio Bircher Müsli 12er</t>
  </si>
  <si>
    <t>RAHM-JOGH PUR 150G WH DE</t>
  </si>
  <si>
    <t>WH MM Bioland Rahmjoghu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</si>
  <si>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</si>
  <si>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</si>
  <si>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</si>
  <si>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</si>
  <si>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</si>
  <si>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</si>
  <si>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</si>
  <si>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</si>
  <si>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</si>
  <si>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</si>
  <si>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</si>
  <si>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</si>
  <si>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4KÄPA * 10KG * *</t>
  </si>
  <si>
    <t>4-Kaese-Paste, Schmelzk</t>
  </si>
  <si>
    <t>SKZ PF 10KG DRO</t>
  </si>
  <si>
    <t>CHED-CREME CL-O-FA 10KG</t>
  </si>
  <si>
    <t>Cheddar Creme CL 10 kg</t>
  </si>
  <si>
    <t>CHED-CREME CL 10KG</t>
  </si>
  <si>
    <t>RW CHILI 1KG SL</t>
  </si>
  <si>
    <t>Raeucher-Wurst 1000g, C</t>
  </si>
  <si>
    <t>Räucher Wurst 2000g, Ch</t>
  </si>
  <si>
    <t>RW CHILI 2KG ABI</t>
  </si>
  <si>
    <t>Raeucher Wurst 2000g, C</t>
  </si>
  <si>
    <t>RW CHILI 2KG * 2S</t>
  </si>
  <si>
    <t>Räucherkäse Wurst 2000g</t>
  </si>
  <si>
    <t>Creme Noblesse 250g sor</t>
  </si>
  <si>
    <t>CN SORT 250G JERMI</t>
  </si>
  <si>
    <t>CN SORTIERT 250G LIS PT</t>
  </si>
  <si>
    <t>Lisani Creme Noblesse 2</t>
  </si>
  <si>
    <t>CN SORT 250G Aldi NL</t>
  </si>
  <si>
    <t xml:space="preserve"> CREME NOBLESSE 250g so</t>
  </si>
  <si>
    <t>CN SORTIERT 250G LIS DE</t>
  </si>
  <si>
    <t>1680 Lisani Creme Noble</t>
  </si>
  <si>
    <t>CN SORTIERT 250G ALP DE</t>
  </si>
  <si>
    <t>Alpenmark Creme Nobless</t>
  </si>
  <si>
    <t>CN CHAMP 250G</t>
  </si>
  <si>
    <t>Creme Noblesse 250g, Ch</t>
  </si>
  <si>
    <t>CN KRÄU 250G</t>
  </si>
  <si>
    <t>Creme Noblesse 250g, Kr</t>
  </si>
  <si>
    <t>CN LACHS 250G</t>
  </si>
  <si>
    <t>Creme Noblesse 250g, La</t>
  </si>
  <si>
    <t>CN MEX 250G</t>
  </si>
  <si>
    <t>Creme Noblesse 250g, Me</t>
  </si>
  <si>
    <t>CN SCHI 250G</t>
  </si>
  <si>
    <t>Creme Noblesse 250g, Sc</t>
  </si>
  <si>
    <t>Torte 2000g, Gruene Pfe</t>
  </si>
  <si>
    <t>TORT GRÜN-PF 2KG OLD</t>
  </si>
  <si>
    <t>Old Germany Torte 2000g</t>
  </si>
  <si>
    <t>TORT GRÜN-PF 2KG JER 2P</t>
  </si>
  <si>
    <t>Torte 2000g Grüner Pfef</t>
  </si>
  <si>
    <t>Torte 2000g, Grüner Pfe</t>
  </si>
  <si>
    <t>TÖRT SORT-KALT 125G CHE</t>
  </si>
  <si>
    <t>Räuchertörtchen 125g Ch</t>
  </si>
  <si>
    <t>TÖRT SORT-KALT 125G CFO</t>
  </si>
  <si>
    <t>Torte 2000g, Lachs</t>
  </si>
  <si>
    <t>TORT LACHS 2KG JER 2P</t>
  </si>
  <si>
    <t>TORT LACHS 1KG JER DE</t>
  </si>
  <si>
    <t>Torte 1000g, Lachs Jerm</t>
  </si>
  <si>
    <t>TORT LACHS 1KG SL/NL</t>
  </si>
  <si>
    <t>Torte 1000g, Lachs SL/N</t>
  </si>
  <si>
    <t>TORT LACHS 1KG PSL</t>
  </si>
  <si>
    <t>Torte 1000g, Lachs Pass</t>
  </si>
  <si>
    <t>TORT LACHS 1KG MICH</t>
  </si>
  <si>
    <t>Torte 1000g, Lachs Mich</t>
  </si>
  <si>
    <t>Torte 1000g, Lachs Prim</t>
  </si>
  <si>
    <t>TORT LACHS 1KG RO</t>
  </si>
  <si>
    <t>Torte 1000g, Lachs Gero</t>
  </si>
  <si>
    <t>MINIRO RÄULACHS 150G JER DE</t>
  </si>
  <si>
    <t>Mini-Roulette 150g, Rae</t>
  </si>
  <si>
    <t>MINIRO SCHW-PF 150G JER DE</t>
  </si>
  <si>
    <t>Mini-Roulette 150g, Sch</t>
  </si>
  <si>
    <t>TORT PF 1KG JER DE</t>
  </si>
  <si>
    <t>Torte 1000g, Pfeffer Je</t>
  </si>
  <si>
    <t>Torte 1000g, Pfeffer Pa</t>
  </si>
  <si>
    <t>TORT PF 1KG MICH</t>
  </si>
  <si>
    <t>Torte 1000g, Pfeffer Mi</t>
  </si>
  <si>
    <t>TORT RÄU-KÄSE 1KG CHE</t>
  </si>
  <si>
    <t>Räucherkäse Torte 1000g</t>
  </si>
  <si>
    <t>TORT RÄU-KÄSE 1KG ABI</t>
  </si>
  <si>
    <t>Abiaco Räucherkäse Tort</t>
  </si>
  <si>
    <t>RW NATUR 6LB SAP</t>
  </si>
  <si>
    <t>Räucherkäse Wurst 6 lb</t>
  </si>
  <si>
    <t>RW NATUR 6LB BCH</t>
  </si>
  <si>
    <t>Uniekaas Raeucherkaese</t>
  </si>
  <si>
    <t>Raeucherkaese Wurst 100</t>
  </si>
  <si>
    <t>RW NATUR 1KG 3S SI/GB/LT</t>
  </si>
  <si>
    <t>Raeucherkäse Wurst 1000</t>
  </si>
  <si>
    <t>Raeucherkaese Wurst 200</t>
  </si>
  <si>
    <t>RW NATUR 2KG HME SL</t>
  </si>
  <si>
    <t>RW NATUR 2KG 6S</t>
  </si>
  <si>
    <t>RW NATUR 2KG * 4S</t>
  </si>
  <si>
    <t>RW NATUR 2KG DK</t>
  </si>
  <si>
    <t>RW GOU-STAUB 6LB DM</t>
  </si>
  <si>
    <t>Raeucherkaese Wurst Dut</t>
  </si>
  <si>
    <t>RW MAAS 6LB DM</t>
  </si>
  <si>
    <t>RW GOU-O-SORB 6LB DM</t>
  </si>
  <si>
    <t>RW NATUR 2,7KG GEM</t>
  </si>
  <si>
    <t>GEM Räucherkäse Wurst 2</t>
  </si>
  <si>
    <t>ROUL LACHS 500G JER DE</t>
  </si>
  <si>
    <t>Roulette 500g, Lachs Je</t>
  </si>
  <si>
    <t>Roulette Lachs 500g Pri</t>
  </si>
  <si>
    <t>ROUL SCHW-PF 500G JER DE</t>
  </si>
  <si>
    <t>Roulette 500g, Schw. Pf</t>
  </si>
  <si>
    <t>Roulette Schwarzer Pfef</t>
  </si>
  <si>
    <t>ROUL WAL 1KG JER DE</t>
  </si>
  <si>
    <t>Roulette 1000g, Walnuss</t>
  </si>
  <si>
    <t>Roulette Walnuss 1000g</t>
  </si>
  <si>
    <t>ROUL WAL 1KG CTN</t>
  </si>
  <si>
    <t>Continente Roulette 100</t>
  </si>
  <si>
    <t>ROUL WAL 500G JER DE</t>
  </si>
  <si>
    <t>Roulette 500g, Walnuss</t>
  </si>
  <si>
    <t>Raeucher Wurst 1000g, S</t>
  </si>
  <si>
    <t>RW SCHI 1KG 2S</t>
  </si>
  <si>
    <t>Räucherkäse Wurst 1.000</t>
  </si>
  <si>
    <t>RW SCHI 2KG JER</t>
  </si>
  <si>
    <t>RW SCHI 2KG LOR NO</t>
  </si>
  <si>
    <t>Schinken-Raeucherkaese</t>
  </si>
  <si>
    <t>RW SCHI 2KG 2P</t>
  </si>
  <si>
    <t>RW SCHI 2KG 2P ATT-PIB</t>
  </si>
  <si>
    <t>RW SCHI 8,1KG</t>
  </si>
  <si>
    <t>Raeucherkaese Wurst ca.</t>
  </si>
  <si>
    <t>RW SCHI 8,1KG NL</t>
  </si>
  <si>
    <t>SKZ BLO-35FIT 16KG</t>
  </si>
  <si>
    <t>Schmelzkaesezubereitung</t>
  </si>
  <si>
    <t>SKZ EMM-45FIT 18KG</t>
  </si>
  <si>
    <t>SKZ BLO-40FIT 15KG</t>
  </si>
  <si>
    <t>SKZ BLO-40FIT 15KG PR</t>
  </si>
  <si>
    <t>TORT WAL 2KG</t>
  </si>
  <si>
    <t>Walnuss-Torte 2000g</t>
  </si>
  <si>
    <t>Torte 2000g, Walnuss</t>
  </si>
  <si>
    <t>TORT WAL 2KG OLD</t>
  </si>
  <si>
    <t>Old Germany  Walnuss-To</t>
  </si>
  <si>
    <t>Torte 2000g Walnuss</t>
  </si>
  <si>
    <t>MINIRO WAL 125G JER DE</t>
  </si>
  <si>
    <t>Mini-Roulette 125g, Wal</t>
  </si>
  <si>
    <t>Mini-Roulette Walnuss 1</t>
  </si>
  <si>
    <t>MINIRO WAL 125G CTN</t>
  </si>
  <si>
    <t>Continente Mini-Roulett</t>
  </si>
  <si>
    <t>TORT WAL 1KG JER</t>
  </si>
  <si>
    <t>Torte 1000g, Walnuss</t>
  </si>
  <si>
    <t>Torte 1000g, Walnuss Pa</t>
  </si>
  <si>
    <t>Torte 1000g, Walnuss Pr</t>
  </si>
  <si>
    <t>TORT WAL 1KG MICH</t>
  </si>
  <si>
    <t>Torte 1000g, Walnuss Mi</t>
  </si>
  <si>
    <t>TORT WAL 1KG IT-RO</t>
  </si>
  <si>
    <t>Walnuss Torte 1000g IT-</t>
  </si>
  <si>
    <t>RS SORT 200G ALDI UK GB</t>
  </si>
  <si>
    <t>Räucherkäse Scheiben 20</t>
  </si>
  <si>
    <t>SKZ CN-125G- 250G</t>
  </si>
  <si>
    <t>Schmelzkäse-Schalen</t>
  </si>
  <si>
    <t>KC * 150G JER DE</t>
  </si>
  <si>
    <t>Käsecreme 150g</t>
  </si>
  <si>
    <t>RS SCHI 200G</t>
  </si>
  <si>
    <t>Raeucherkaese-Scheiben</t>
  </si>
  <si>
    <t>RS SCHI 200G * SR</t>
  </si>
  <si>
    <t>RS NATUR 200G</t>
  </si>
  <si>
    <t>RS NATUR 200G CY</t>
  </si>
  <si>
    <t>Räucherkäse-Scheiben 20</t>
  </si>
  <si>
    <t>RS NATUR 200G * SR</t>
  </si>
  <si>
    <t>RS SCHI 250G</t>
  </si>
  <si>
    <t>RS NATUR 250G</t>
  </si>
  <si>
    <t>RS PROV 150G</t>
  </si>
  <si>
    <t>Provola Scheiben geräuc</t>
  </si>
  <si>
    <t>RSTK * 300G DEX</t>
  </si>
  <si>
    <t>Deluxe Räucherkäse-Stüc</t>
  </si>
  <si>
    <t>RW NATUR 8,1KG</t>
  </si>
  <si>
    <t>Räucherkäse Wurst ca. 8</t>
  </si>
  <si>
    <t>Räucher Wurst ca. 8,1 k</t>
  </si>
  <si>
    <t>KÄPA EMM 10KG JÜTRO</t>
  </si>
  <si>
    <t>Emmentaler Paste 10 kg</t>
  </si>
  <si>
    <t>SKZ  250G</t>
  </si>
  <si>
    <t>Schmelzkäse-Scheiben</t>
  </si>
  <si>
    <t>SKZ SORT 150G</t>
  </si>
  <si>
    <t>RS SORT 200G</t>
  </si>
  <si>
    <t>SKZ SHRIM-FIRST-PR. 250G</t>
  </si>
  <si>
    <t>First Price SK-Creme Sh</t>
  </si>
  <si>
    <t>PASTE GORG 10KG JÜ</t>
  </si>
  <si>
    <t>Gorgonzola-Paste 10kg</t>
  </si>
  <si>
    <t>PASTE CHED 10KG JÜ</t>
  </si>
  <si>
    <t>Cheddar-Paste 10kg</t>
  </si>
  <si>
    <t>RW SCHI 2,72K BFO DE</t>
  </si>
  <si>
    <t>Black Forest Schinken R</t>
  </si>
  <si>
    <t>RW SCHI 2,72KG HME SL</t>
  </si>
  <si>
    <t>Schinken Raeucherkaese-</t>
  </si>
  <si>
    <t>RW SCHI 2,72K BFO GB</t>
  </si>
  <si>
    <t>RW SCHI 2,72K BFO HU</t>
  </si>
  <si>
    <t>RW SCHI 2,7KG GEM GR</t>
  </si>
  <si>
    <t>GEM Schinken Räucherkäs</t>
  </si>
  <si>
    <t>RW SCHI 2,72K BFO UA</t>
  </si>
  <si>
    <t>RW SCHI 2,72K BFO GR</t>
  </si>
  <si>
    <t>RW CHILI 2,72K BFO DE</t>
  </si>
  <si>
    <t>Black Forest Chili Räuc</t>
  </si>
  <si>
    <t>RW CHILI 2,72K BFO GB</t>
  </si>
  <si>
    <t>Black Forest Chiliraeuc</t>
  </si>
  <si>
    <t>RW CHILI 2,72KG HME SL</t>
  </si>
  <si>
    <t>Chili Raeucherkaese-Wur</t>
  </si>
  <si>
    <t>RW CHILI 2,72K BFO HU</t>
  </si>
  <si>
    <t>RW CHILI 2,72K BFO GR</t>
  </si>
  <si>
    <t>RW CHILI 2,72K BFO UA</t>
  </si>
  <si>
    <t>RW SORT-NAT 2KG JER GB</t>
  </si>
  <si>
    <t>KÄPA GOU 10KG JÜ</t>
  </si>
  <si>
    <t>Gouda-Paste 10kg</t>
  </si>
  <si>
    <t>RW NATUR 2,72K BFO DE</t>
  </si>
  <si>
    <t>RW NATUR 2,72K HME SL</t>
  </si>
  <si>
    <t>Raeucherkaese-Wurst 2,7</t>
  </si>
  <si>
    <t>RW NATUR 2,72K BFO GB</t>
  </si>
  <si>
    <t>Black Forest Raeucherka</t>
  </si>
  <si>
    <t>RW NATUR 2,72KG MIC CY</t>
  </si>
  <si>
    <t>Räucherkäse-Wurst 2,72k</t>
  </si>
  <si>
    <t>RW NATUR 2,72KG ITC BA</t>
  </si>
  <si>
    <t>RW NATUR 2,72K BFO HU</t>
  </si>
  <si>
    <t>RW NATUR 2,72KG BFO UA</t>
  </si>
  <si>
    <t>SKZ BLO-WE-O-SORBI 5LB</t>
  </si>
  <si>
    <t>Schmelzkaesebloecke 5 l</t>
  </si>
  <si>
    <t>4KÄPA BACKS 10KG ALH</t>
  </si>
  <si>
    <t>4-Käse-Paste 10 kg back</t>
  </si>
  <si>
    <t>SKZ MOZZ-IT-KRÄU 17KG</t>
  </si>
  <si>
    <t>Mozzarella Kaesezuberei</t>
  </si>
  <si>
    <t>RSTK NATUR 150G ITC</t>
  </si>
  <si>
    <t>Räucherkäse-Stücke NATU</t>
  </si>
  <si>
    <t>RSTK CHILI 150G ITC</t>
  </si>
  <si>
    <t>Chili-Räucherkäse-Stück</t>
  </si>
  <si>
    <t>RW NATUR 1KG BFO MER</t>
  </si>
  <si>
    <t>RW NATUR 1KG BFO Mercat</t>
  </si>
  <si>
    <t>Black Forest Chili Raeu</t>
  </si>
  <si>
    <t>RS SORT-NAT 200G MOR</t>
  </si>
  <si>
    <t>Morrisons Räucherkäse-S</t>
  </si>
  <si>
    <t>VS * 125G JER DE</t>
  </si>
  <si>
    <t>Vesper Scheiben 125g,</t>
  </si>
  <si>
    <t>BZC SORTIERT 200G ALP DE</t>
  </si>
  <si>
    <t>Alpenmark Brotzeitcreme</t>
  </si>
  <si>
    <t>RW CHILI 2KG GB</t>
  </si>
  <si>
    <t>RW NATUR 1KG BFO WHL</t>
  </si>
  <si>
    <t>18127 RS SORT 200G VÖL</t>
  </si>
  <si>
    <t>18127 Völker Räucherkäs</t>
  </si>
  <si>
    <t>18126 RW NATUR 700G MON</t>
  </si>
  <si>
    <t>18126 Räucherwurst 700g</t>
  </si>
  <si>
    <t>RS NATUR 150G COP</t>
  </si>
  <si>
    <t>Coop Räucherkäse Scheib</t>
  </si>
  <si>
    <t>RS NATUR-NAT 180G ASA</t>
  </si>
  <si>
    <t>ASDA Räucherscheiben 18</t>
  </si>
  <si>
    <t>KC MIKO 150G ALD</t>
  </si>
  <si>
    <t>Aldi Käsecreme 150g</t>
  </si>
  <si>
    <t>RSTK SORT 150G</t>
  </si>
  <si>
    <t>Räucherkäsestücke 150g</t>
  </si>
  <si>
    <t>OFENS PIZZA 150G</t>
  </si>
  <si>
    <t>Ofensnack Pizza 150g</t>
  </si>
  <si>
    <t>OFENS CHAMP 150G</t>
  </si>
  <si>
    <t>Ofensnack Champignon 15</t>
  </si>
  <si>
    <t>OFENS FLAMM 150G</t>
  </si>
  <si>
    <t>Ofensnack Flammkuchen 1</t>
  </si>
  <si>
    <t>GRS SORT 150G</t>
  </si>
  <si>
    <t>Gourmet Räucherscheiben</t>
  </si>
  <si>
    <t>GRS MIKO 150G</t>
  </si>
  <si>
    <t>GRS SORT 150G MIL DE</t>
  </si>
  <si>
    <t>MILBONA Gourmet Räucher</t>
  </si>
  <si>
    <t>GRS SORT 150G MIL BE</t>
  </si>
  <si>
    <t>Milbona Gourmet Räucher</t>
  </si>
  <si>
    <t>GRS SORT 150G MIL CY</t>
  </si>
  <si>
    <t>RW NATUR 400G</t>
  </si>
  <si>
    <t>Räucherwurst 400g</t>
  </si>
  <si>
    <t>KC SORTIERT 150G VAL NL</t>
  </si>
  <si>
    <t>VALBLANC Käsecreme 150g</t>
  </si>
  <si>
    <t>RS SORT 160G ICE</t>
  </si>
  <si>
    <t>Iceland Räucherkäse Sch</t>
  </si>
  <si>
    <t>CN SORTIERT 150G VAL</t>
  </si>
  <si>
    <t>VALBLANC Creme Noblesse</t>
  </si>
  <si>
    <t>RW NATUR 2,72K GB</t>
  </si>
  <si>
    <t>Räucherwurst 2,72kg</t>
  </si>
  <si>
    <t>RW PFLANZF 2KG</t>
  </si>
  <si>
    <t>Raeucherwurst mit Pflan</t>
  </si>
  <si>
    <t>RSTK SORT-NAT 175G ASA</t>
  </si>
  <si>
    <t>ASDA Räucherkäse-Stücke</t>
  </si>
  <si>
    <t>SKZ CHED-WE-GEW 5KG * CN</t>
  </si>
  <si>
    <t>SKZ Würfel 5kg, Cheddar</t>
  </si>
  <si>
    <t>4-Käse-Block 10kg</t>
  </si>
  <si>
    <t>RS MIKO 150G ALP DE</t>
  </si>
  <si>
    <t>Alpenmark Räucherscheib</t>
  </si>
  <si>
    <t>RS MIKO 150G MEI DE</t>
  </si>
  <si>
    <t>Meierie Räucherscheiben</t>
  </si>
  <si>
    <t>BZC MIKO 200G</t>
  </si>
  <si>
    <t>Almtaler Brotzeitcreme</t>
  </si>
  <si>
    <t>RSTK * 150G JER DE</t>
  </si>
  <si>
    <t>JERMI Räucherkäse-Stück</t>
  </si>
  <si>
    <t>RSTK * 100G JER DE</t>
  </si>
  <si>
    <t>RS SORT 250G MOR</t>
  </si>
  <si>
    <t>RS MIKO 150G LEK DE</t>
  </si>
  <si>
    <t>Leckerrom Räucherscheib</t>
  </si>
  <si>
    <t>RS SORT 150G</t>
  </si>
  <si>
    <t>Räucherscheiben 150g</t>
  </si>
  <si>
    <t>RS SCHI 150G</t>
  </si>
  <si>
    <t>Schinken Räucherscheibe</t>
  </si>
  <si>
    <t>RS CHILI 150G</t>
  </si>
  <si>
    <t>Chili Räucherscheiben 1</t>
  </si>
  <si>
    <t>TORT RÄU-KÄSE 1KG MOR GB</t>
  </si>
  <si>
    <t>SKZ WAL 150G EX DE</t>
  </si>
  <si>
    <t>Exquisit Walnuss Schmel</t>
  </si>
  <si>
    <t>RSTK NATUR-12X 150G COP</t>
  </si>
  <si>
    <t>COOP Räucherstücke natu</t>
  </si>
  <si>
    <t>KC MIKO 125G VAL ES</t>
  </si>
  <si>
    <t>Aldi ES Valblanc Käsecr</t>
  </si>
  <si>
    <t>RW SCHI 8,1KG MIV 2P</t>
  </si>
  <si>
    <t>Schinken-Räucherwurst 8</t>
  </si>
  <si>
    <t>RS SORT 200G MIL GB</t>
  </si>
  <si>
    <t>MILBONA Räucherscheiben</t>
  </si>
  <si>
    <t>RS NATUR 200G JER KR CFO</t>
  </si>
  <si>
    <t>GRS 150G MIL DE</t>
  </si>
  <si>
    <t>KW-PREM RÄU 100G CFO</t>
  </si>
  <si>
    <t>Premium Würfel 100g, Rä</t>
  </si>
  <si>
    <t>KW-PREM GOU 100G CFO</t>
  </si>
  <si>
    <t>Premium Würfel 100g, Go</t>
  </si>
  <si>
    <t>KW-PREM EMM 100G CFO</t>
  </si>
  <si>
    <t>Premium Würfel 100g, Em</t>
  </si>
  <si>
    <t>KW-PREM CHED 100G CFO</t>
  </si>
  <si>
    <t>Premium Würfel 100g, Ch</t>
  </si>
  <si>
    <t>KW-PREM GOU 220G CFO</t>
  </si>
  <si>
    <t>Premium Cheese Cubes 22</t>
  </si>
  <si>
    <t>KW-PREM EMM 220G CFO</t>
  </si>
  <si>
    <t>Premium Würfel 220g, Em</t>
  </si>
  <si>
    <t>RSTK 100G CFO</t>
  </si>
  <si>
    <t>RSTK 150G CFO</t>
  </si>
  <si>
    <t>KW-PREM CAM 100G CFO</t>
  </si>
  <si>
    <t>Premium Würfel 100g, Ca</t>
  </si>
  <si>
    <t>GRS MIKO 150G MEI</t>
  </si>
  <si>
    <t>Meine Käserei Gourmet R</t>
  </si>
  <si>
    <t>RS MIKO 150G LEC</t>
  </si>
  <si>
    <t>RS PUR 150G K-C DE</t>
  </si>
  <si>
    <t>K-Classic Räucher-Schei</t>
  </si>
  <si>
    <t>RS SCHINKEN 150G K-C DE</t>
  </si>
  <si>
    <t>RS PAP-CHIL 150G K-C DE</t>
  </si>
  <si>
    <t>RS NATUR 150G JER</t>
  </si>
  <si>
    <t>Räucherscheiben 150g OG</t>
  </si>
  <si>
    <t>RS SCHI 150G JER</t>
  </si>
  <si>
    <t>Räucherscheiben Schinke</t>
  </si>
  <si>
    <t>RS PAP-CHILI 150G JER</t>
  </si>
  <si>
    <t>Räucherscheiben Paprika</t>
  </si>
  <si>
    <t>WUR MOZZ-40 3,9KG JER DE</t>
  </si>
  <si>
    <t>WUR MOZZ-40 3,9KG JER D</t>
  </si>
  <si>
    <t>RW NATUR 2KG VIO</t>
  </si>
  <si>
    <t>SKZ RACL-PAST-BACKS 10KG</t>
  </si>
  <si>
    <t>SKRaclette Paste backst</t>
  </si>
  <si>
    <t>TORT RÄU-60 1KG CFO GB</t>
  </si>
  <si>
    <t>RW NATUR 2KG EMP ES</t>
  </si>
  <si>
    <t>RW SCHI 2KG EMP ES</t>
  </si>
  <si>
    <t>KC-IT MIKO 175G PL</t>
  </si>
  <si>
    <t>Il Gusto del'Italia Käs</t>
  </si>
  <si>
    <t>KC-IT MIKO 175g PT</t>
  </si>
  <si>
    <t>KC IT MIKO 175G AN</t>
  </si>
  <si>
    <t>8420 Käsecreme Italien</t>
  </si>
  <si>
    <t>(N) SKST WAL 120G MKÄ DE</t>
  </si>
  <si>
    <t>Meine Käserei, Walnussk</t>
  </si>
  <si>
    <t>SKZ BLO 2,5LB</t>
  </si>
  <si>
    <t>Boar's Head Hickory Smo</t>
  </si>
  <si>
    <t>SKZ BLO 8OZ</t>
  </si>
  <si>
    <t>GRS MIKO 150G JER DE</t>
  </si>
  <si>
    <t>Gourmet Räuchersch. 150</t>
  </si>
  <si>
    <t>CN MIKO 250G MIL NL</t>
  </si>
  <si>
    <t>MILBONA Creme Noblesse</t>
  </si>
  <si>
    <t>CN MIKO 250G MIL DE</t>
  </si>
  <si>
    <t>RS SCHI 150G K-C DE</t>
  </si>
  <si>
    <t>GRS MIKO 150G MIL DE</t>
  </si>
  <si>
    <t>Milbona - Gourmet Räuch</t>
  </si>
  <si>
    <t>Meine Käserei - Gourmet</t>
  </si>
  <si>
    <t>GRS MIKO 150G MIL GR</t>
  </si>
  <si>
    <t>GRS MIKO 150G MIL FI</t>
  </si>
  <si>
    <t>Schmelzkäse Typ Gouda  </t>
  </si>
  <si>
    <t>ROUL LACHS 1KG PIB</t>
  </si>
  <si>
    <t>Roulette Lachs 1000g Pr</t>
  </si>
  <si>
    <t>TORT WAL 2KG IL</t>
  </si>
  <si>
    <t>RW * 2KG</t>
  </si>
  <si>
    <t>RS MIKO 250G LIS DE</t>
  </si>
  <si>
    <t>1628 RÄUCHERSCHMELZKÄSE</t>
  </si>
  <si>
    <t>TORT LACHS 2KG</t>
  </si>
  <si>
    <t>TORT KRÄU 2KG</t>
  </si>
  <si>
    <t>Torte 2000g, Kräuter</t>
  </si>
  <si>
    <t>TORT GRÜN-PF 2KG</t>
  </si>
  <si>
    <t>TORT CDEBLUE 2KG</t>
  </si>
  <si>
    <t>Torte 2000g, Creme de B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</si>
  <si>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</si>
  <si>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</si>
  <si>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</si>
  <si>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</si>
  <si>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</si>
  <si>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</si>
  <si>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</si>
  <si>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KS-PREM GOU 100G ENGL.</t>
  </si>
  <si>
    <t>KW-PREM CHED 100G</t>
  </si>
  <si>
    <t>KW-PREM EDAM 220G CFO</t>
  </si>
  <si>
    <t>Premium Würfel 220g, Ed</t>
  </si>
  <si>
    <t>KW-PREM CAM 220G CFO</t>
  </si>
  <si>
    <t>Premium Würfel 220g, Ca</t>
  </si>
  <si>
    <t>KW-PREM CAM 100G</t>
  </si>
  <si>
    <t>KS-PREM CAM 100G ENGL.</t>
  </si>
  <si>
    <t>KW-PREM CHED 220G CFO</t>
  </si>
  <si>
    <t>RS SORT 150G ALP DE</t>
  </si>
  <si>
    <t>AN 1007586 / AS 45867 A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</si>
  <si>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</si>
  <si>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</si>
  <si>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</si>
  <si>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</si>
  <si>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</si>
  <si>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</si>
  <si>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RS * 150G JTAG DE</t>
  </si>
  <si>
    <t>Jeden Tag Räucherscheib</t>
  </si>
  <si>
    <t>RS SCHI 150G JTAG DE</t>
  </si>
  <si>
    <t xml:space="preserve"> Jeden Tag Räuchersch.</t>
  </si>
  <si>
    <t>RW NAT 2,72KG BFO GR</t>
  </si>
  <si>
    <t>Black Forest Natur Räuc</t>
  </si>
  <si>
    <t>RS NATUR 250G Jermi</t>
  </si>
  <si>
    <t>Räucherkäsescheiben 250</t>
  </si>
  <si>
    <t>ZUB EMM WUR 98MM</t>
  </si>
  <si>
    <t>Emmentaler Käszubereit.</t>
  </si>
  <si>
    <t>ZUB GOU WUR 98MM</t>
  </si>
  <si>
    <t>Gouda Käszubereit. in W</t>
  </si>
  <si>
    <t>SKZ GOU WUR 98MM 3,9KG</t>
  </si>
  <si>
    <t>Schmelzkäsezub. mit Gou</t>
  </si>
  <si>
    <t>ZUB BLO-45FIT 15KG</t>
  </si>
  <si>
    <t>KW CAM-PROC 36G WH CN</t>
  </si>
  <si>
    <t>Weißenhorner Camembert</t>
  </si>
  <si>
    <t>KW CHED-PROC 36G WH CN</t>
  </si>
  <si>
    <t>Weissenhorner Schmelzkä</t>
  </si>
  <si>
    <t>KW EDAM-PROC 36G WH CN</t>
  </si>
  <si>
    <t>KW EMM-PROC 36G WH CN</t>
  </si>
  <si>
    <t>KW GOU-PROC 36G WH CN</t>
  </si>
  <si>
    <t>RW SCHI 2,72KG BFO CZ</t>
  </si>
  <si>
    <t>RW SCHI 2,72KG BFO</t>
  </si>
  <si>
    <t>RW CHILI 2,72KG BFO CZ</t>
  </si>
  <si>
    <t>RW CHILI 2,72KG BFO</t>
  </si>
  <si>
    <t>RW SCHI 2,72KG BFO BG</t>
  </si>
  <si>
    <t>RW NATUR 2,72KG BFO BG</t>
  </si>
  <si>
    <t>RW NATUR 6LB BFO EN</t>
  </si>
  <si>
    <t>EMM MIX-GEW-5-5-3 5KG</t>
  </si>
  <si>
    <t>EMM MIX-GEW-10-10-10 5KG</t>
  </si>
  <si>
    <t>Emmentaler Käsemischung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</si>
  <si>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</si>
  <si>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</si>
  <si>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</si>
  <si>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</si>
  <si>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</si>
  <si>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</si>
  <si>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</si>
  <si>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ZUB MOZZ 880G CA SWE</t>
  </si>
  <si>
    <t>Mozzarella Käsezubereit</t>
  </si>
  <si>
    <t>RW NATUR 6LB BFO AMT</t>
  </si>
  <si>
    <t>Räucherkäse Wurst Black</t>
  </si>
  <si>
    <t>WUR KÄSE-ZUB-100MM 3,9KG</t>
  </si>
  <si>
    <t>Kaesezubereit. in Wurst</t>
  </si>
  <si>
    <t>ZUB MOZZ 960G</t>
  </si>
  <si>
    <t>SKZ CHED-ROT-GEW 5KG * CN</t>
  </si>
  <si>
    <t>RW CHILI 2,72K CVE ABI</t>
  </si>
  <si>
    <t>CAMPOVERDI Chili Räuche</t>
  </si>
  <si>
    <t>RW NATUR-STAUBK 2,72K CVE ABI</t>
  </si>
  <si>
    <t>CAMPOVERDI Räucherkäse-</t>
  </si>
  <si>
    <t>18340 RSTK * 300G MON RU</t>
  </si>
  <si>
    <t>18340 RSTK * 300G MON R</t>
  </si>
  <si>
    <t>GRS MIKO 150G MIL HU</t>
  </si>
  <si>
    <t>GRS MIKO 150G MIL SI</t>
  </si>
  <si>
    <t>RS NATUR-EXTRA-NAT 180G ASA</t>
  </si>
  <si>
    <t>RW NATUR 200g CFO KR</t>
  </si>
  <si>
    <t>Raeucherkaese-Würstchen</t>
  </si>
  <si>
    <t>RW NATUR 2,72K BFO CZ</t>
  </si>
  <si>
    <t>WAL-K 150G LIM-ED IE</t>
  </si>
  <si>
    <t>WAL-K 150G LIM-ED SI</t>
  </si>
  <si>
    <t>RS NATUR 250G GUL DE</t>
  </si>
  <si>
    <t>Gutes Land Räucherschei</t>
  </si>
  <si>
    <t>RS SCHI 250G GUL DE</t>
  </si>
  <si>
    <t>(U) SKST PF 120G MKÄ DE</t>
  </si>
  <si>
    <t>Meine Käserei, Pfefferk</t>
  </si>
  <si>
    <t>FOODH DIP-CHED-SORT 150G BIC</t>
  </si>
  <si>
    <t>SKZ GOU WUR 98MM</t>
  </si>
  <si>
    <t>CN SORTIERT 250G DK</t>
  </si>
  <si>
    <t>WEST DIP-CHED-SORT 150G BIC</t>
  </si>
  <si>
    <t>Bickery Western Cheddar</t>
  </si>
  <si>
    <t>SKZ BLAUS 100G SPA CZ</t>
  </si>
  <si>
    <t>Spastup Blauschimmelkäs</t>
  </si>
  <si>
    <t>(N-CZ) SKST WAL 150G MIL</t>
  </si>
  <si>
    <t>(N-CZ) Milbona, Walnuss</t>
  </si>
  <si>
    <t>(U-CZ) SKST PF 150G MIL</t>
  </si>
  <si>
    <t>(U-CZ) Milbona, Pfeffer</t>
  </si>
  <si>
    <t>(N-HU) SKST WAL 150G MIL</t>
  </si>
  <si>
    <t>(N-HU) MILBONA, Walnuss</t>
  </si>
  <si>
    <t>(N-HR) SKST WAL 150G MIL</t>
  </si>
  <si>
    <t>(N-HR) MILBONA Käsethek</t>
  </si>
  <si>
    <t>(N-SI) SKST WAL 150G MIL</t>
  </si>
  <si>
    <t>(N-SI) Milbona Käsethek</t>
  </si>
  <si>
    <t>(N-SE) SKST WAL 150G MIL</t>
  </si>
  <si>
    <t>(N-SE) MILBONA, Walnuss</t>
  </si>
  <si>
    <t>(N-DK) SKST WAL 150G MIL</t>
  </si>
  <si>
    <t>(N-DK) Milbona, Walnuss</t>
  </si>
  <si>
    <t>(N-PT) SKST WAL 150G MIL</t>
  </si>
  <si>
    <t>(N-PT) Milbona, Walnuss</t>
  </si>
  <si>
    <t>(N-IE) SKST WAL 150G MIL</t>
  </si>
  <si>
    <t>(N-IE) Milbona Käsethek</t>
  </si>
  <si>
    <t>(N-AT) SKST WAL 150G MKÄ</t>
  </si>
  <si>
    <t>(N-AT) Meine Käserei, W</t>
  </si>
  <si>
    <t>(N-GR) SKST WAL 150G MIL</t>
  </si>
  <si>
    <t>(N-GR) Milbona, Walnuss</t>
  </si>
  <si>
    <t>(U-AT) SKST PF 150G MKÄ</t>
  </si>
  <si>
    <t>(U-AT) Meine Käserei, P</t>
  </si>
  <si>
    <t>KW-PREM GOU 100G CFO AF</t>
  </si>
  <si>
    <t>KW-PREM EMM 100G CFO AF</t>
  </si>
  <si>
    <t>RS 200G JER CFO AF</t>
  </si>
  <si>
    <t>RSTK 150G JER CFO AF</t>
  </si>
  <si>
    <t>WAL-K 150G LIM-ED NL</t>
  </si>
  <si>
    <t>WAL-K 150G LIM-ED DE</t>
  </si>
  <si>
    <t>WAL-K 150G LIM-LT</t>
  </si>
  <si>
    <t>(N) SKST WAL 150G MKÄ DE</t>
  </si>
  <si>
    <t>(N) Meine Käserei, Waln</t>
  </si>
  <si>
    <t>(U) SKST PF 150G MKÄ DE</t>
  </si>
  <si>
    <t>(U) Meine Käserei, Pfef</t>
  </si>
  <si>
    <t>RS SORT-NAT 180G ASA</t>
  </si>
  <si>
    <t>RSTK NATUR 150G COP XMAS</t>
  </si>
  <si>
    <t>Coop Räucherkäse Stücke</t>
  </si>
  <si>
    <t>RW CHILI 2,72K BFO ITC BA</t>
  </si>
  <si>
    <t>KW-PREM CHED 100G CFO AF</t>
  </si>
  <si>
    <t>KW-PREM CAM 100G CFO AF</t>
  </si>
  <si>
    <t>RSTK 100G CFO AF</t>
  </si>
  <si>
    <t>RS 200G JER DE CHE</t>
  </si>
  <si>
    <t>PASTE CHED 10KG ROT M-GW</t>
  </si>
  <si>
    <t>Cheddar Paste 10kg rot</t>
  </si>
  <si>
    <t>CN SORTIERT 250G LIS PL</t>
  </si>
  <si>
    <t>RS NAT 160G ICE GB</t>
  </si>
  <si>
    <t>Iceland Räucherscheiben</t>
  </si>
  <si>
    <t>RS NATUR-NAT 180G MOR GB</t>
  </si>
  <si>
    <t>Morrisons Räucherscheib</t>
  </si>
  <si>
    <t>KC-IT MIKO 175G FR</t>
  </si>
  <si>
    <t>RS NATUR-NAT 200G ENJ GB</t>
  </si>
  <si>
    <t>Räucherscheiben 200g En</t>
  </si>
  <si>
    <t>(N-PL) SKST WAL 150G MIL</t>
  </si>
  <si>
    <t>(N-PL) MILBONA, Walnuss</t>
  </si>
  <si>
    <t>SKZ EMM WUR 3,9KG</t>
  </si>
  <si>
    <t>Schmelzkäsezub. mit Emm</t>
  </si>
  <si>
    <t>SKZ BLO-40FIT 50x15KG</t>
  </si>
  <si>
    <t>BZC SORT 200g ALM DE</t>
  </si>
  <si>
    <t>GRS MIKO 150G MIL NL</t>
  </si>
  <si>
    <t>RS MIKO 250G LIS PT</t>
  </si>
  <si>
    <t>8278 Räucherkäse in Sch</t>
  </si>
  <si>
    <t>BIO-SK-PASTE 10KG DE</t>
  </si>
  <si>
    <t>GRS SORT 150G MIL SK/HR</t>
  </si>
  <si>
    <t>KC BLAUS 125G CZ SPA</t>
  </si>
  <si>
    <t>Käsecreme Blauschimmel</t>
  </si>
  <si>
    <t>KC CAM 125G CZ SPA</t>
  </si>
  <si>
    <t>Käsecreme Camembert 125</t>
  </si>
  <si>
    <t>KC BERGK 125G CZ SPA</t>
  </si>
  <si>
    <t>Käsecreme Bergkäse 125g</t>
  </si>
  <si>
    <t>(N-RO) SKST WAL 150G MIL</t>
  </si>
  <si>
    <t>(N-RO) Milbona Käsethek</t>
  </si>
  <si>
    <t>(N-CY) SKST WAL 150G MIL</t>
  </si>
  <si>
    <t>(N-CY) Milbona Käsethek</t>
  </si>
  <si>
    <t>(U-RO) SKST PF 150G MIL</t>
  </si>
  <si>
    <t>(U-RO) Milbona Käsethek</t>
  </si>
  <si>
    <t>(N-LT) SKST WAL 150G MIL</t>
  </si>
  <si>
    <t>(N-LT) Milbona Käsethek</t>
  </si>
  <si>
    <t>CN SORTIERT 150G VAL BE</t>
  </si>
  <si>
    <t>(N-CH) SKST WAL 150G MIL</t>
  </si>
  <si>
    <t>(N-CH) Milbona, Walnuss</t>
  </si>
  <si>
    <t>RSTK NATUR 100G BF CZ SPA</t>
  </si>
  <si>
    <t>Räucherstücke Natur B-Q</t>
  </si>
  <si>
    <t>RSTK SCHI 100G BF CZ SPA</t>
  </si>
  <si>
    <t>Räucherstücke Schinken</t>
  </si>
  <si>
    <t>RSTK CHILI 100G BF CZ SPA</t>
  </si>
  <si>
    <t>Räucherstücke Chili B-Q</t>
  </si>
  <si>
    <t>RW SCHI 2,72KG BFO ABI</t>
  </si>
  <si>
    <t>SKZ NACHO-DIP 150G SPA</t>
  </si>
  <si>
    <t>Nachos Dip 150g</t>
  </si>
  <si>
    <t>SKST BERGK 200G BFO ITC</t>
  </si>
  <si>
    <t>Black Forest Bergkäse S</t>
  </si>
  <si>
    <t>(N-BG) SKST WAL 150G MIL</t>
  </si>
  <si>
    <t>(N-BG) Milbona Käsethek</t>
  </si>
  <si>
    <t>(N-SK) SKST WAL 150G MIL</t>
  </si>
  <si>
    <t>(N-SK) Milbona Käsethek</t>
  </si>
  <si>
    <t>RW NATUR 8,1KG BFO TEG HU</t>
  </si>
  <si>
    <t>RW SCHI 8,1KG BFO TEG HU</t>
  </si>
  <si>
    <t>RW CHILI 8,1KG BFO TEG HU</t>
  </si>
  <si>
    <t>RW 8,1KG AMT CO</t>
  </si>
  <si>
    <t>Räucherwürste 8,1kg Kol</t>
  </si>
  <si>
    <t>RW SCHI 8,1KG BFO CO</t>
  </si>
  <si>
    <t>Black Forest Räucherwür</t>
  </si>
  <si>
    <t>RW CHILI 8,1KG BFO CO</t>
  </si>
  <si>
    <t>Black Forest Räucherwur</t>
  </si>
  <si>
    <t>(U-FI) SKST PF-TORTE 150G MIL</t>
  </si>
  <si>
    <t>(U-FI) Milbona, Pfeffer</t>
  </si>
  <si>
    <t>SKZ SHRI 250g MIL DK</t>
  </si>
  <si>
    <t>Milsani Schmelzkäse mit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</si>
  <si>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</si>
  <si>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</si>
  <si>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</si>
  <si>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</si>
  <si>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</si>
  <si>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RW NATUR 8,1KG AMT CO</t>
  </si>
  <si>
    <t>Räucherwurst 8,1kg Kolu</t>
  </si>
  <si>
    <t>RW NATUR 2,72K BFO TGE</t>
  </si>
  <si>
    <t>Black Forest Räucherkae</t>
  </si>
  <si>
    <t>RW SCHI 2,72K BFO TGE</t>
  </si>
  <si>
    <t>RW CHILI 2,72K BFO TGE</t>
  </si>
  <si>
    <t>(U-HR) SKST PFEFF-KÄ 150G MIL</t>
  </si>
  <si>
    <t>(U-HR) Milbona Käsethek</t>
  </si>
  <si>
    <t>(U-SI) SKST PFEFF-TOR 150G MIL</t>
  </si>
  <si>
    <t>(U-SI) Milbona Käsethek</t>
  </si>
  <si>
    <t>RS NATUR 160G ICE GB</t>
  </si>
  <si>
    <t>BZC 200G AFEST DE</t>
  </si>
  <si>
    <t>Alpenfest Brotzeitcreme</t>
  </si>
  <si>
    <t>BZC 200G AFEST 2SP</t>
  </si>
  <si>
    <t>BZC 200G AFEST 3SP</t>
  </si>
  <si>
    <t>BZC 200G AFEST HR</t>
  </si>
  <si>
    <t>BZC 200G AFEST SE</t>
  </si>
  <si>
    <t>BZC 200G AFEST PT</t>
  </si>
  <si>
    <t>RESERVIERT SKZ BLO 6OZ</t>
  </si>
  <si>
    <t>Hickory Smoked 6oz Schm</t>
  </si>
  <si>
    <t>Schmelzkäse (Fertigware)</t>
  </si>
  <si>
    <t>Schmelzkäse (Fertigware</t>
  </si>
  <si>
    <t>RS SORT 200G ALDI IE GB</t>
  </si>
  <si>
    <t>RS MIKO 150g LEC</t>
  </si>
  <si>
    <t>RS NATUR 680G AT EN</t>
  </si>
  <si>
    <t>Räucherkäse-Scheiben Na</t>
  </si>
  <si>
    <t>KÄPA EMM 10KG</t>
  </si>
  <si>
    <t>PASTE GORG 10KG</t>
  </si>
  <si>
    <t>PASTE CHED 10KG</t>
  </si>
  <si>
    <t>SKZ SHRI 150G GEI DK</t>
  </si>
  <si>
    <t>RS Natur 160G LEIS</t>
  </si>
  <si>
    <t>Räucherscheiben 160g Le</t>
  </si>
  <si>
    <t>RW 8,1KG JER SOPO CHEDD-ROT</t>
  </si>
  <si>
    <t>Räucherwurst mit Gewürz</t>
  </si>
  <si>
    <t>RS mit buntem Pfeffer 675g</t>
  </si>
  <si>
    <t>Räucherscheiben mit bun</t>
  </si>
  <si>
    <t>RW 2,72KG JER SOPO</t>
  </si>
  <si>
    <t>Räucherwürste mit Gewür</t>
  </si>
  <si>
    <t>(U-BG) SKST PF 150G MIL</t>
  </si>
  <si>
    <t>(U-BG) Milbona, Pfeffer</t>
  </si>
  <si>
    <t>RS SORT 150G HOF DE</t>
  </si>
  <si>
    <t>AS 45867 Hofburger Räuc</t>
  </si>
  <si>
    <t>(U-SK) SKST PF 150G MIL</t>
  </si>
  <si>
    <t>(U-SK) Milbona, Pfeffer</t>
  </si>
  <si>
    <t>RW NATUR-EX-NAT 5,4KG GB</t>
  </si>
  <si>
    <t>Frei nicht genutzt</t>
  </si>
  <si>
    <t>RW 8,1KG JER SOPO BLUE</t>
  </si>
  <si>
    <t>Räucherwurst mit Blausc</t>
  </si>
  <si>
    <t>RS MIKO 250G HOF DE</t>
  </si>
  <si>
    <t>(U-IE) SKST PF 150G MIL</t>
  </si>
  <si>
    <t>(U-IE) Milbona, Pfeffer</t>
  </si>
  <si>
    <t>(N-RS) SKST WAL 150G MIL</t>
  </si>
  <si>
    <t>(N-RS) Milbona, Walnuss</t>
  </si>
  <si>
    <t>RS MIKO 250G HOF PT</t>
  </si>
  <si>
    <t>(U-RS) SKST PF 150G MIL</t>
  </si>
  <si>
    <t>(U-RS) Milbona, Pfeffer</t>
  </si>
  <si>
    <t>RW ZIEGE 2,72KG</t>
  </si>
  <si>
    <t>Ziegen-Räucherkaese-Wur</t>
  </si>
  <si>
    <t>Räucherwürste 4x2,72kg</t>
  </si>
  <si>
    <t>(N-ES) SKST WAL 150G MIL</t>
  </si>
  <si>
    <t>(N-ES) Milbona, Walnuss</t>
  </si>
  <si>
    <t>SKZ SCHEIBLETTE CHED 10KG</t>
  </si>
  <si>
    <t>Cheddar Paste 10kg gelb</t>
  </si>
  <si>
    <t>SKZ PF 2,5KG AMT CO</t>
  </si>
  <si>
    <t>Schmelzkäse-Wurst mit P</t>
  </si>
  <si>
    <t>SKZ Mac N Cheese</t>
  </si>
  <si>
    <t>RW NATUR 2,72KG CF</t>
  </si>
  <si>
    <t>Smoked Processed Cheese</t>
  </si>
  <si>
    <t>SKZ-40FIT 10KG PR</t>
  </si>
  <si>
    <t>(U-PT) SKST PF 150G MIL</t>
  </si>
  <si>
    <t>(U-PT) Milbona, Pfeffer</t>
  </si>
  <si>
    <t>RW NATUR 200g CFO AF</t>
  </si>
  <si>
    <t>KÄSAU CHED 33% 4KG DE NSF</t>
  </si>
  <si>
    <t>Cheddar &amp; Cheese Sauce</t>
  </si>
  <si>
    <t>KÄSAU CHED+JAL 33% 4KG DE NSF</t>
  </si>
  <si>
    <t>KÄSAU CHED 50% 4KG DE NSF</t>
  </si>
  <si>
    <t>KÄSAU CHED+JAL 50% 4KG DE NSF</t>
  </si>
  <si>
    <t>SKZ Wurst 45FIT 8,1kg</t>
  </si>
  <si>
    <t>SKZ Wurst 8,1kg</t>
  </si>
  <si>
    <t>VEG SCH 150G VEM DE</t>
  </si>
  <si>
    <t>Vemondo Vegane Scheiben</t>
  </si>
  <si>
    <t>WH MM Bio Käsefondue 40</t>
  </si>
  <si>
    <t>NKS EDAM 200G</t>
  </si>
  <si>
    <t>Edamer Scheiben 200g</t>
  </si>
  <si>
    <t>KS Würfel 220g, Bergkäs</t>
  </si>
  <si>
    <t>KS BERGK-GOU 220G ALI IT</t>
  </si>
  <si>
    <t>KäseSnack Würfel 220g,</t>
  </si>
  <si>
    <t>KS  Wuerfel 220g, Butte</t>
  </si>
  <si>
    <t>Kaese Snack Wuerfel 220</t>
  </si>
  <si>
    <t>NKS GOU 200G</t>
  </si>
  <si>
    <t>Gouda Scheiben 200g</t>
  </si>
  <si>
    <t>Geia Käse Snack Butterk</t>
  </si>
  <si>
    <t>Geia Käse Snack Edam/Go</t>
  </si>
  <si>
    <t>KS MIKO 220G</t>
  </si>
  <si>
    <t>Käse Snack in Würfeln,</t>
  </si>
  <si>
    <t>KS SORTIERT 220G MIL DE</t>
  </si>
  <si>
    <t>MILBONA Käse Snack in W</t>
  </si>
  <si>
    <t>KS SORTIERT 220G MIL SK</t>
  </si>
  <si>
    <t>KS SORTIERT 220G MIL HU</t>
  </si>
  <si>
    <t>KS SORTIERT 220G MIL AT-CH</t>
  </si>
  <si>
    <t>KS SORTIERT 220G MIL IT</t>
  </si>
  <si>
    <t>KS SORTIERT 220G MIL CYP</t>
  </si>
  <si>
    <t>KS SORTIERT 220G MIL CY</t>
  </si>
  <si>
    <t>KS SORTIERT 220G MIL ES</t>
  </si>
  <si>
    <t>Leckerrom Käse Snack in</t>
  </si>
  <si>
    <t>Cattel Edamer Scheiben</t>
  </si>
  <si>
    <t>NKS EDAM 150G TRE IT</t>
  </si>
  <si>
    <t>TRENTIN Edamer Scheiben</t>
  </si>
  <si>
    <t>NKS EDAM 150G * 4S</t>
  </si>
  <si>
    <t>Edamer Scheiben 150g</t>
  </si>
  <si>
    <t>NKS EDAM 150G * SR</t>
  </si>
  <si>
    <t>Edamer Scheiben 150g Me</t>
  </si>
  <si>
    <t>NKS EDAM 150G * CY</t>
  </si>
  <si>
    <t>NKS EDAM 150G * XK</t>
  </si>
  <si>
    <t>NKS GOU 150G CAL</t>
  </si>
  <si>
    <t>Cattel Gouda Scheiben 1</t>
  </si>
  <si>
    <t>NKS GOU 150G TRE IT</t>
  </si>
  <si>
    <t>TRENTIN Gouda Scheiben</t>
  </si>
  <si>
    <t>NKS GOU 150G * 4S</t>
  </si>
  <si>
    <t>Gouda Scheiben 150g</t>
  </si>
  <si>
    <t>NKS GOU 150G SR</t>
  </si>
  <si>
    <t>Gouda Scheiben 150g Mer</t>
  </si>
  <si>
    <t>NKS GOU 150G * CY</t>
  </si>
  <si>
    <t>NKS GOU 150G * XK</t>
  </si>
  <si>
    <t>NKS GOU 150G * SA</t>
  </si>
  <si>
    <t>NKS EMM 150G CAL</t>
  </si>
  <si>
    <t>Cattel Emmentaler Schei</t>
  </si>
  <si>
    <t>NKS EMM 150G TRE IT</t>
  </si>
  <si>
    <t>TRENTIN Emmentaler Sche</t>
  </si>
  <si>
    <t>NKS EMM 150G * 4S</t>
  </si>
  <si>
    <t>Emmentaler Scheiben 150</t>
  </si>
  <si>
    <t>NKS EMM 150G * CY</t>
  </si>
  <si>
    <t>NKS TIL 150G CAL</t>
  </si>
  <si>
    <t>Cattel Tilsiter Scheibe</t>
  </si>
  <si>
    <t>NKS TIL-45FIT 150G TRE IT</t>
  </si>
  <si>
    <t>TRENTIN Tilsiter Scheib</t>
  </si>
  <si>
    <t>NKS TIL 150G * 4S</t>
  </si>
  <si>
    <t>Tilsiter Scheiben 150g</t>
  </si>
  <si>
    <t>NKS TIL 150G * CY</t>
  </si>
  <si>
    <t>NKS TIL 150G * SA</t>
  </si>
  <si>
    <t>NKS MOZZ 150G * 4S</t>
  </si>
  <si>
    <t>Mozzarella Scheiben 150</t>
  </si>
  <si>
    <t>NKS MOZZ 150G * CY</t>
  </si>
  <si>
    <t>NKS MOZZ 150G CAL</t>
  </si>
  <si>
    <t>Cattel Mozzarella Schei</t>
  </si>
  <si>
    <t>NKS MOZZ 150G * SA</t>
  </si>
  <si>
    <t>Boni Mozzarella Scheibe</t>
  </si>
  <si>
    <t>NKS MOZZ 150G TRE 4S</t>
  </si>
  <si>
    <t>TRENTIN Mozzarella Sche</t>
  </si>
  <si>
    <t>BONI Mozzarella Scheibe</t>
  </si>
  <si>
    <t>NKS PROV-RÄU 150G TRE IT</t>
  </si>
  <si>
    <t>TRENTIN Provola Scheibe</t>
  </si>
  <si>
    <t>NKS PROV 150G CAL</t>
  </si>
  <si>
    <t>Cattel Provola Scheiben</t>
  </si>
  <si>
    <t>NKS MAAS 150G CAL</t>
  </si>
  <si>
    <t>Cattel Maasdamer Scheib</t>
  </si>
  <si>
    <t>NKS MAAS 150G</t>
  </si>
  <si>
    <t>Maasdamer Scheiben 150g</t>
  </si>
  <si>
    <t>NKS HAV 150G CY</t>
  </si>
  <si>
    <t>Havarti Scheiben 150g M</t>
  </si>
  <si>
    <t>KS SORTIERT 220G</t>
  </si>
  <si>
    <t>Käse Snack in Würfeln 2</t>
  </si>
  <si>
    <t>BLO CHED-RT 3,5KG</t>
  </si>
  <si>
    <t>Cheddar red in block 3,</t>
  </si>
  <si>
    <t>NKS SORT 200G</t>
  </si>
  <si>
    <t>Bio Käse-Variationen 20</t>
  </si>
  <si>
    <t>NKST BERGK 200G</t>
  </si>
  <si>
    <t>Bio Bergkaese Stuecke 2</t>
  </si>
  <si>
    <t>Bio Emmentaler Stuecke</t>
  </si>
  <si>
    <t>BLO GOU-48FIT 15KG</t>
  </si>
  <si>
    <t>Gouda 48 % Fett i. Tr.</t>
  </si>
  <si>
    <t>NKS MIKO 400G</t>
  </si>
  <si>
    <t>Naturkäse Scheiben 200g</t>
  </si>
  <si>
    <t>NKS MIKO 200G ALD 2S</t>
  </si>
  <si>
    <t>Cattel Butterkäse Schei</t>
  </si>
  <si>
    <t>ALL-HOFK MIKO 200G GUB ES</t>
  </si>
  <si>
    <t>GutBio Allgäuer Hofkäse</t>
  </si>
  <si>
    <t>ALL-HOFK MIKO 200G GUB PT</t>
  </si>
  <si>
    <t>HOFK MIKO 200G GUB PL</t>
  </si>
  <si>
    <t>GutBio Hofkäse 175g/200</t>
  </si>
  <si>
    <t>NKS MIKO 200G IT</t>
  </si>
  <si>
    <t>BLO CHED-WE 3,5KG</t>
  </si>
  <si>
    <t>Cheddar white in block</t>
  </si>
  <si>
    <t>Gouda lactosefrei 5000g</t>
  </si>
  <si>
    <t>GROSSL GERIE-45FIT 5KG</t>
  </si>
  <si>
    <t>Bio Großlochkäse gerieb</t>
  </si>
  <si>
    <t>EMM GEW-LAKTF-5X5MM 5KG</t>
  </si>
  <si>
    <t>Emmentaler "W" 5.000g,</t>
  </si>
  <si>
    <t>EMM GEW-LAKTF-10X10MM 5KG</t>
  </si>
  <si>
    <t>RÄU GOU-48 3KG AMM</t>
  </si>
  <si>
    <t>46403 Ma Rauchk. Gouda</t>
  </si>
  <si>
    <t>RÄU BUTTERK 3KG AMM</t>
  </si>
  <si>
    <t>46408 Ma Rauchk. Butter</t>
  </si>
  <si>
    <t>BLO BERGK-45FIT 2KG</t>
  </si>
  <si>
    <t>Bergkäse 2000g Block</t>
  </si>
  <si>
    <t>NKS EDAM-40FIT-10X 150G DEL</t>
  </si>
  <si>
    <t>Del Leche Edamer 40% Fe</t>
  </si>
  <si>
    <t>NKS GOU-48FIT-10X 150G DEL</t>
  </si>
  <si>
    <t>Del Leche Gouda 48% Fet</t>
  </si>
  <si>
    <t>NKS MAAS-45FIT-10X 150G DEL</t>
  </si>
  <si>
    <t>Del Leche Maasdammer 45</t>
  </si>
  <si>
    <t>Del Leche Maasdamer 45</t>
  </si>
  <si>
    <t>NKS ES HAV-SORT 200G</t>
  </si>
  <si>
    <t>Havarti Scheiben 200g,</t>
  </si>
  <si>
    <t>NKS DK HAV-SORT 200G</t>
  </si>
  <si>
    <t>RÄU MI-GOU-45-BR 1,5KG AMM</t>
  </si>
  <si>
    <t>55651 MA Rauchk. Mitl.</t>
  </si>
  <si>
    <t>RÄU GOU-48-BROT 1,5KG AMM</t>
  </si>
  <si>
    <t>55650 MA Rauchk. Gouda</t>
  </si>
  <si>
    <t>RÄU GOU-48-BROT 1,5KG AMM ES</t>
  </si>
  <si>
    <t>55659 MA Rauchk. Gouda</t>
  </si>
  <si>
    <t>NKS GOU-48-CHUNGLONG 250G AMM</t>
  </si>
  <si>
    <t>MA Gouda 48%, 24x250g,</t>
  </si>
  <si>
    <t>NKS GOU-48-BEIJING 250G AMM</t>
  </si>
  <si>
    <t>NKS MAAS-45 250G AMM</t>
  </si>
  <si>
    <t>MA Maasdamer 45%, 24x25</t>
  </si>
  <si>
    <t>NKS EDAM-40-BEIJING 250G AMM</t>
  </si>
  <si>
    <t>MA Edamer 40%, 24x250g,</t>
  </si>
  <si>
    <t>RÄU SWISS 1,5 KG AMM</t>
  </si>
  <si>
    <t>55652 MA Rauchk.Swiss C</t>
  </si>
  <si>
    <t>ALL-HOFK AHOFK 200G GUB</t>
  </si>
  <si>
    <t>NKST MIKO 200G GUB DE</t>
  </si>
  <si>
    <t>1473 BIO-KÄSESTÜCKE 200</t>
  </si>
  <si>
    <t>Edamer Scheiben 80g</t>
  </si>
  <si>
    <t>Gouda Scheiben 80g</t>
  </si>
  <si>
    <t>NKS CHED-RT 150G TRE IT</t>
  </si>
  <si>
    <t>TRENTIN Cheddar rot Sch</t>
  </si>
  <si>
    <t>NKS CHED 150G</t>
  </si>
  <si>
    <t>Cheddar Scheiben 150g</t>
  </si>
  <si>
    <t>NKS GOU MAO 400G MIL DE</t>
  </si>
  <si>
    <t>NKS 400g, Gouda VLOG MA</t>
  </si>
  <si>
    <t>NKS BUTTK MAO 400G LID DE</t>
  </si>
  <si>
    <t>NKS 400g, Butterkäse VL</t>
  </si>
  <si>
    <t>Gouda gewürfelt 5000g</t>
  </si>
  <si>
    <t>NKS EDAM 150G MA</t>
  </si>
  <si>
    <t>MA Halal Edamer 40% Fet</t>
  </si>
  <si>
    <t>NKS GOU 150G MA</t>
  </si>
  <si>
    <t>MA Halal Gouda 48% Fett</t>
  </si>
  <si>
    <t>NKS SWISS 150G MA</t>
  </si>
  <si>
    <t>MA Halal Swiss 45% Fett</t>
  </si>
  <si>
    <t>KS GOU-MAAS 220G</t>
  </si>
  <si>
    <t>Käse Snack 220g, blockg</t>
  </si>
  <si>
    <t>MOZZ GEW 5KG</t>
  </si>
  <si>
    <t>Mozzarella gewürfelt 5.</t>
  </si>
  <si>
    <t>NKS GOU MAO 400G HOF ES</t>
  </si>
  <si>
    <t>96 kt/pl Hofburger Goud</t>
  </si>
  <si>
    <t>NKS GOU MAO 400G HOF PT</t>
  </si>
  <si>
    <t>NKS GOU MAO 400G HOF DE</t>
  </si>
  <si>
    <t>Hofburger Gouda 400g VL</t>
  </si>
  <si>
    <t>NKS GOU 250G KOR DE</t>
  </si>
  <si>
    <t>Korrekt Gouda in Scheib</t>
  </si>
  <si>
    <t>NKS TIL 250G KOR DE</t>
  </si>
  <si>
    <t>Korrekt Tilsiter in Sch</t>
  </si>
  <si>
    <t>NKS EMM 250G KOR DE</t>
  </si>
  <si>
    <t>Korrekt Emmentaler in S</t>
  </si>
  <si>
    <t>NKS MOZZ 150G CDM IT</t>
  </si>
  <si>
    <t>Cour di Malga Mozzarell</t>
  </si>
  <si>
    <t>NKS PROV 150G CDM IT</t>
  </si>
  <si>
    <t>Cour di Malga Provola S</t>
  </si>
  <si>
    <t>NKS EMM 150G CDM IT</t>
  </si>
  <si>
    <t>Cour di Malga Emmentale</t>
  </si>
  <si>
    <t>NKS MIKO 200G BIB DE</t>
  </si>
  <si>
    <t>Bioland "Bio Bauern" Sc</t>
  </si>
  <si>
    <t>NKS MIKO 400G LEK DE</t>
  </si>
  <si>
    <t>Leckerrom Naturkäse-Sch</t>
  </si>
  <si>
    <t>KIDS MIKO * MIL DE</t>
  </si>
  <si>
    <t>MILBONA Kinderkolli</t>
  </si>
  <si>
    <t>NKS HOFK-175G- 200G SIM FR</t>
  </si>
  <si>
    <t>Simplement bon et bio H</t>
  </si>
  <si>
    <t>NKS GOU 400G LEK DE</t>
  </si>
  <si>
    <t>Leckerrom Gouda in Sche</t>
  </si>
  <si>
    <t>NKS MIKO 400G HOF DE</t>
  </si>
  <si>
    <t>Hofburger Naturkäsesche</t>
  </si>
  <si>
    <t>HIRTK GRILL 175G</t>
  </si>
  <si>
    <t>BIO Hirtenkäse 175g</t>
  </si>
  <si>
    <t>KP ALLGÄU 150G</t>
  </si>
  <si>
    <t>Käseplatte aus dem Allg</t>
  </si>
  <si>
    <t>NKST MIKO 200G MAX DE</t>
  </si>
  <si>
    <t>Maximum Natur Bio Stück</t>
  </si>
  <si>
    <t>MAAS GEW 5KG</t>
  </si>
  <si>
    <t>Maasdamer 5.000g, gewür</t>
  </si>
  <si>
    <t>NKS MIKO 300G MIL DE</t>
  </si>
  <si>
    <t>Milbona Bio Käsescheibe</t>
  </si>
  <si>
    <t>NKS MIKO-NORD 150G MKÄ DE</t>
  </si>
  <si>
    <t>Meine Käserei - Norddeu</t>
  </si>
  <si>
    <t>NKS GOU-48FIT 400G LIN</t>
  </si>
  <si>
    <t>Penny Gouda 48% Fett i.</t>
  </si>
  <si>
    <t>NKS GOU-48FIT 400G REW DE</t>
  </si>
  <si>
    <t>JA! Gouda 48% Fett i. T</t>
  </si>
  <si>
    <t>NKS MAAS 300G LIN</t>
  </si>
  <si>
    <t>Penny Lindenhof Maasdam</t>
  </si>
  <si>
    <t>NKS MAAS-45FIT 300G REW DE</t>
  </si>
  <si>
    <t>JA! Maasdamer Scheiben</t>
  </si>
  <si>
    <t>NKS GOU 250G K-C DE</t>
  </si>
  <si>
    <t>K-Classic Gouda in Sche</t>
  </si>
  <si>
    <t>NKS MAAS 300G KOR DE</t>
  </si>
  <si>
    <t>Korrekt Maasdamer in Sc</t>
  </si>
  <si>
    <t>HIRTK GRILL-TIME 175G</t>
  </si>
  <si>
    <t>Grilltime Grill Hirtenk</t>
  </si>
  <si>
    <t>NKST KASCHK 250G LAK 5239</t>
  </si>
  <si>
    <t>Kaschkaval Stücke 250g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</si>
  <si>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</si>
  <si>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</si>
  <si>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</si>
  <si>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</si>
  <si>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</si>
  <si>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</si>
  <si>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NKS MIKO 200G GUB DE</t>
  </si>
  <si>
    <t>6468 BIO SCHEIBEN 200g</t>
  </si>
  <si>
    <t>NKS EDAM-40 150G FOB</t>
  </si>
  <si>
    <t>Ammerländer Edamer 40%</t>
  </si>
  <si>
    <t>NKS GAUD-48 150G FOB</t>
  </si>
  <si>
    <t>Ammerländer Gouda 48% F</t>
  </si>
  <si>
    <t>NKS MAAS-45 150G FOB</t>
  </si>
  <si>
    <t>Ammerläner Maasdamer 45</t>
  </si>
  <si>
    <t>NKS GOU 400G HOF DE</t>
  </si>
  <si>
    <t>0787 GOUDA IN SCHEIBEN</t>
  </si>
  <si>
    <t>6580 SCHNITTKÄSE-SCHEIB</t>
  </si>
  <si>
    <t>KÄPL 150G LEC</t>
  </si>
  <si>
    <t>Leckerrom Käseplatte au</t>
  </si>
  <si>
    <t>WÜR EMM 5KG VLOG</t>
  </si>
  <si>
    <t>Emmentaler Würfel 5mm V</t>
  </si>
  <si>
    <t>NKS MAAS-45 300G HOF</t>
  </si>
  <si>
    <t>6484 MAASDAMER IN SCHEI</t>
  </si>
  <si>
    <t>WH MM Bio Käsefondue m.</t>
  </si>
  <si>
    <t>NKS BUTTERK 400G LIN</t>
  </si>
  <si>
    <t>NKS BUTTERK 400G LIN VL</t>
  </si>
  <si>
    <t>NKS BUTTERK 400G JA</t>
  </si>
  <si>
    <t>JA! Butterkäse Scheiben</t>
  </si>
  <si>
    <t>Meierie Käseplatte 150g</t>
  </si>
  <si>
    <t>MA EDAM-40 150G</t>
  </si>
  <si>
    <t>NKST BERGK 200G PASS</t>
  </si>
  <si>
    <t>Bio Passion Bergkaese S</t>
  </si>
  <si>
    <t>BERGK GW 5KG</t>
  </si>
  <si>
    <t>Bergkäse gerieben 1kg</t>
  </si>
  <si>
    <t>55660 MA Smoked Maasdam</t>
  </si>
  <si>
    <t>NKS CHED-WE 160G 3S SMI</t>
  </si>
  <si>
    <t>Weißer Cheddar Scheiben</t>
  </si>
  <si>
    <t>NKS MAAS 160G 3S SMI</t>
  </si>
  <si>
    <t>Maasdamer Scheiben 160g</t>
  </si>
  <si>
    <t>NKS EMM 160G 3S SMI</t>
  </si>
  <si>
    <t>Emmentaler Scheiben 160</t>
  </si>
  <si>
    <t>NKS EDAM 160G 3S SMI</t>
  </si>
  <si>
    <t>Edamer Scheiben 160g GB</t>
  </si>
  <si>
    <t>NKS GOU 160G 3S SMI</t>
  </si>
  <si>
    <t>Gouda Scheiben 160g GB/</t>
  </si>
  <si>
    <t>NKS GOU 2,4KG JER DE</t>
  </si>
  <si>
    <t>Gouda  in Scheiben 2.40</t>
  </si>
  <si>
    <t>RESERVIERT KAUFLAND Emm</t>
  </si>
  <si>
    <t>(K) NKST BA-BLÜT 100G MKÄ DE</t>
  </si>
  <si>
    <t>Meine Käserei, Backst.</t>
  </si>
  <si>
    <t>(M) NKST FEIG 100G MKÄ DE</t>
  </si>
  <si>
    <t>Meine Käserei, Feigenkä</t>
  </si>
  <si>
    <t>(E) NKST ZIEGE-GOU 120G MKÄ DE</t>
  </si>
  <si>
    <t>Meine Käserei, Ziegengo</t>
  </si>
  <si>
    <t>NKST ABOND 100G MKÄ DE</t>
  </si>
  <si>
    <t>Meine Käserei, Abondanc</t>
  </si>
  <si>
    <t>(O) NKST BR-NUSS 100G MKÄ DE</t>
  </si>
  <si>
    <t>Meine Käserei, Brandy-N</t>
  </si>
  <si>
    <t>(J) NKS REBLOCH 110G MKÄ DE</t>
  </si>
  <si>
    <t>Meine Käserei, Reblocho</t>
  </si>
  <si>
    <t>(L) NKS BRI 100G MKÄ DE</t>
  </si>
  <si>
    <t>Meine Käserei, Brie de</t>
  </si>
  <si>
    <t>NKS PRINZ-DK 120G MKÄ DE</t>
  </si>
  <si>
    <t>Meine Käserei, Prinz vo</t>
  </si>
  <si>
    <t>(X) NKS SCH-PET 115G MKÄ DE</t>
  </si>
  <si>
    <t>Meine Käserei, Scharfer</t>
  </si>
  <si>
    <t>(H) NKS PECO 100G MKÄ DE</t>
  </si>
  <si>
    <t>Meine Käserei, Pecorino</t>
  </si>
  <si>
    <t>(V) NKS TI-AD 115G MKÄ DE</t>
  </si>
  <si>
    <t>Meine Käserei, Tiroler</t>
  </si>
  <si>
    <t>(T) NKS RAHMK 120G MKÄ DE</t>
  </si>
  <si>
    <t>Meine Käserei, Rahmkäse</t>
  </si>
  <si>
    <t>(A) NKS HEUBLUM 130G MKÄ DE</t>
  </si>
  <si>
    <t>Meine Käserei, Heublume</t>
  </si>
  <si>
    <t>(B) NKS MED KRÄU 130G MKÄ DE</t>
  </si>
  <si>
    <t>Meine Käserei, Med. Krä</t>
  </si>
  <si>
    <t>(I) NKS BLU-FOU 125G MKÄ DE</t>
  </si>
  <si>
    <t>Meine Käserei, Blue Fou</t>
  </si>
  <si>
    <t>NKS BAUK 125G MKÄ DE</t>
  </si>
  <si>
    <t>Meine Käserei, Bauernkä</t>
  </si>
  <si>
    <t>(Q) NKS ROTWEIN 135G MKÄ DE</t>
  </si>
  <si>
    <t>Meine Käserei, Rotweink</t>
  </si>
  <si>
    <t>(R) NKS ROVIN 145G MKÄ DE</t>
  </si>
  <si>
    <t>Meine Käserei, Roviner</t>
  </si>
  <si>
    <t>KÄFO 400G FREI-GOU DE</t>
  </si>
  <si>
    <t>Freihofer Gourmet Käsef</t>
  </si>
  <si>
    <t>NKST MIKO 200G GO DE</t>
  </si>
  <si>
    <t>GO ÖKO Bio Stücke 200g</t>
  </si>
  <si>
    <t>KP 150G JER DE</t>
  </si>
  <si>
    <t>Allgäuer Brotzeitplatte</t>
  </si>
  <si>
    <t>NKS MIKO 200G BB DE</t>
  </si>
  <si>
    <t>BioBio Naturkäse-Scheib</t>
  </si>
  <si>
    <t>K-Classic Gouda in Sch.</t>
  </si>
  <si>
    <t>NKS EDAM 400G K-C DE</t>
  </si>
  <si>
    <t>K-Classic Edamer in Sch</t>
  </si>
  <si>
    <t>NKS TIL 400G K-C DE</t>
  </si>
  <si>
    <t>K-Classic Tilster in Sc</t>
  </si>
  <si>
    <t>NKS BUTTERK 400G K-C DE</t>
  </si>
  <si>
    <t>K-Classic Butterkäse in</t>
  </si>
  <si>
    <t>NKS GOU 400G MIL 2S</t>
  </si>
  <si>
    <t>NKS GOU 400G MIL 3S</t>
  </si>
  <si>
    <t>NKS TIL 150G K-C DE</t>
  </si>
  <si>
    <t>K-Classic Tilsiter in S</t>
  </si>
  <si>
    <t>NKS BUTTERK 150G K-C DE</t>
  </si>
  <si>
    <t>NKS GOU 150G K-C DE</t>
  </si>
  <si>
    <t>NKS MAAS 300G KORR DE</t>
  </si>
  <si>
    <t>Milbona Bioland Naturkä</t>
  </si>
  <si>
    <t>NKST GOU 200G K-B DE</t>
  </si>
  <si>
    <t>reserviert K-Bio Gouda</t>
  </si>
  <si>
    <t>reserviert MILBONA Kind</t>
  </si>
  <si>
    <t>MILBONA Kinderkolli AT</t>
  </si>
  <si>
    <t>BERGK GEW 5KG JER DE</t>
  </si>
  <si>
    <t>Bergkaese gewuerfelt 5.</t>
  </si>
  <si>
    <t>KS SORT 220G MIL SE</t>
  </si>
  <si>
    <t>MILBONA Käse Snack 220g</t>
  </si>
  <si>
    <t>NKS NORD-DE 150G MKÄ DE</t>
  </si>
  <si>
    <t>Norddeutsche Käsescheib</t>
  </si>
  <si>
    <t>MILBONA Gouda Scheiben</t>
  </si>
  <si>
    <t>MILBONA Tilsiter Scheib</t>
  </si>
  <si>
    <t>(F) NKS GRUY 100G MKÄ DE</t>
  </si>
  <si>
    <t>Meine Käserei, Gruyère</t>
  </si>
  <si>
    <t>(P) NKS APPEN 100G MKÄ DE</t>
  </si>
  <si>
    <t>Meine Käserei, Appenzel</t>
  </si>
  <si>
    <t>(D) NKS SOMMERB 100G MKÄ DE</t>
  </si>
  <si>
    <t>Meine Käserei, Unsere S</t>
  </si>
  <si>
    <t>BF GOU 1,5KG AMM GB</t>
  </si>
  <si>
    <t>55657 MA Rauchk. Gouda</t>
  </si>
  <si>
    <t>NKST SORT 200G * DE</t>
  </si>
  <si>
    <t>Bio Käse-Variation 200g</t>
  </si>
  <si>
    <t>Käsefondue JERMI 400g</t>
  </si>
  <si>
    <t>A-SELEKT 180G MKÄ DE</t>
  </si>
  <si>
    <t>Meine Käserei - Allgäue</t>
  </si>
  <si>
    <t>NKS PROV 150G * 4S</t>
  </si>
  <si>
    <t>NKS PROV 150G * SA</t>
  </si>
  <si>
    <t>(G) NKS MANCH 100G MKÄ DE</t>
  </si>
  <si>
    <t>Meine Käsetheke Mancheg</t>
  </si>
  <si>
    <t>(C) NKS ZIEGE 100G MKÄ DE</t>
  </si>
  <si>
    <t>Meine Käsetheke Ziegenr</t>
  </si>
  <si>
    <t>KS SORT 220G LEK DE</t>
  </si>
  <si>
    <t>NKS GOU-CORDONB 3,57KG</t>
  </si>
  <si>
    <t>Bergkäse gewürfelt 5000</t>
  </si>
  <si>
    <t>KS SORT 220G GUL DE</t>
  </si>
  <si>
    <t>Gutes Land Käse Snack P</t>
  </si>
  <si>
    <t>KP ALLGÄU 180G</t>
  </si>
  <si>
    <t>KS SORT 220G MIL DK</t>
  </si>
  <si>
    <t>Gouda Brote geräuchert</t>
  </si>
  <si>
    <t>Hofburger NKS 400g Ohne</t>
  </si>
  <si>
    <t>KS MIKO 220G MIL SI</t>
  </si>
  <si>
    <t>KS MIKO 220G MIL RO</t>
  </si>
  <si>
    <t>Naturkäse (Fertigware)</t>
  </si>
  <si>
    <t>KS MIKO 220G MIL LT</t>
  </si>
  <si>
    <t>WH MM Bio Käsefondue mi</t>
  </si>
  <si>
    <t>NKST GOU 400G MIL 2SPR</t>
  </si>
  <si>
    <t>MILBONA Bio Gouda Stück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</si>
  <si>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</si>
  <si>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</si>
  <si>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</si>
  <si>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</si>
  <si>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</si>
  <si>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</si>
  <si>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NK GOU BLO</t>
  </si>
  <si>
    <t>Gouda Euroblock</t>
  </si>
  <si>
    <t>NKS BAJNAT 160G BMI DE</t>
  </si>
  <si>
    <t>BMI Bio Bajuval natur 1</t>
  </si>
  <si>
    <t>NKS BAJNAT RÄU 160G BMI DE</t>
  </si>
  <si>
    <t>BMI Bio Bajuval geräuch</t>
  </si>
  <si>
    <t>(S) NKS RINGELB 125G MKÄ DE</t>
  </si>
  <si>
    <t>Meine Käserei, Ringelbl</t>
  </si>
  <si>
    <t>(W) NKS GRÜN PESTO 130G MKÄ DE</t>
  </si>
  <si>
    <t>Meine Käserei, Grünes P</t>
  </si>
  <si>
    <t>NKS MIKO 400G ALP DE</t>
  </si>
  <si>
    <t>Alpenmark NKS 400g Ohne</t>
  </si>
  <si>
    <t>KÄFO WEIßWEIN 400G GOURM DE</t>
  </si>
  <si>
    <t>Gourmet Käsefondue 400g</t>
  </si>
  <si>
    <t>KÄFO WEIßWEIN 400G BESTM DE</t>
  </si>
  <si>
    <t>Best Moments Käsefondue</t>
  </si>
  <si>
    <t>(AA) NKS EL ROSMA MKÄ DE</t>
  </si>
  <si>
    <t>Meine Käserei, Rosmarin</t>
  </si>
  <si>
    <t>Meine Käserei Allgäuer</t>
  </si>
  <si>
    <t>(Y) NKS CREMEUX 115G MKÄ DE</t>
  </si>
  <si>
    <t>Meine Käserei Käsetheke</t>
  </si>
  <si>
    <t>(Z) NKST A-AD 125G MKÄ DE</t>
  </si>
  <si>
    <t>(AE ) NKST HEUBLUM 110G MKÄ DE</t>
  </si>
  <si>
    <t>(AE) Meine Käserei Käse</t>
  </si>
  <si>
    <t>(AF) NKST RINGELB 110G MKÄ DE</t>
  </si>
  <si>
    <t>(AF) Meine Käserei Käse</t>
  </si>
  <si>
    <t>(I-PL) NKST BLU-FOU 110G MIL</t>
  </si>
  <si>
    <t>(I-PL) Milbona Käsethek</t>
  </si>
  <si>
    <t>(D-PL) NKST SOMMER 100G MIL</t>
  </si>
  <si>
    <t>(D-PL) Milbona Käsethek</t>
  </si>
  <si>
    <t>(V-PL) NKST TI-AD 110G MIL</t>
  </si>
  <si>
    <t>(V-PL) Milbona Käsethek</t>
  </si>
  <si>
    <t>(O-PL) NKST BR-NUSS 100G MKÄ</t>
  </si>
  <si>
    <t>PL-Meine Käserei Käseth</t>
  </si>
  <si>
    <t>(T-PL) NKST RAHMK 110G MKÄ</t>
  </si>
  <si>
    <t>(H-PL) NKST PECO 100G MKÄ</t>
  </si>
  <si>
    <t>(G-PL) NKST MANCH 100G MKÄ</t>
  </si>
  <si>
    <t>(C-PL) NKST ZIEGE 100G MKÄ</t>
  </si>
  <si>
    <t>(I-NL) NKST BLU-FOU 110G MKÄ</t>
  </si>
  <si>
    <t>NL-Meine Käserei Käseth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</si>
  <si>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</si>
  <si>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</si>
  <si>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</si>
  <si>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</si>
  <si>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</si>
  <si>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</si>
  <si>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</si>
  <si>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NKST BLU-FO 110G MIL</t>
  </si>
  <si>
    <t>(I-CZ) Milbona, BluFou</t>
  </si>
  <si>
    <t>(D-CZ) NKST BLÜT 100G MIL</t>
  </si>
  <si>
    <t>(D-CZ) Milbona Käsethek</t>
  </si>
  <si>
    <t>(K-CZ) NKST BACK-BLÜT 110G MIL</t>
  </si>
  <si>
    <t>(K-CZ) Milbona, Backst.</t>
  </si>
  <si>
    <t>(L-CZ) NKST BRIE 100G MIL</t>
  </si>
  <si>
    <t>(L-CZ) Milbona, Brie de</t>
  </si>
  <si>
    <t>(M-CZ) NKST FEIG 100G MIL</t>
  </si>
  <si>
    <t>(M-CZ) Milbona Käsethek</t>
  </si>
  <si>
    <t>(B-CZ) NKST MED-KRÄUK 110G MIL</t>
  </si>
  <si>
    <t>(B-CZ) Milbona, Mediter</t>
  </si>
  <si>
    <t>(Q-CZ) NKST ROTWEIN 110G MIL</t>
  </si>
  <si>
    <t>(Q-CZ) Milbona Käsethek</t>
  </si>
  <si>
    <t>(V-CZ) NKST TI-AD 110G MIL</t>
  </si>
  <si>
    <t>(V-CZ) Milbona, Tiroler</t>
  </si>
  <si>
    <t>(F-CZ) NKST GRUY 150G MIL</t>
  </si>
  <si>
    <t>(F-CZ) Milbona, Gruyère</t>
  </si>
  <si>
    <t>(E-CZ) NKST ZIEGE-GOU 110G MIL</t>
  </si>
  <si>
    <t>(E-CZ) Milbona, Ziegeng</t>
  </si>
  <si>
    <t>(J-CZ) NKST REBLOCH 110G MIL</t>
  </si>
  <si>
    <t>(J-CZ) Milbona Käsethek</t>
  </si>
  <si>
    <t>(P-CZ) NKST APPEN 100G MIL</t>
  </si>
  <si>
    <t>(P-CZ) Milbona Käsethek</t>
  </si>
  <si>
    <t>(X-CZ) NKST SCH-PAUL 110G MIL</t>
  </si>
  <si>
    <t>(X-CZ) Milbona Käsethek</t>
  </si>
  <si>
    <t>(S-CZ) NKST RINGELB 110G MIL</t>
  </si>
  <si>
    <t>(S-CZ) Milbona Käsethek</t>
  </si>
  <si>
    <t>(O-CZ) NKST BR-NUSS 100G MIL</t>
  </si>
  <si>
    <t>(O-CZ) Milbona Käsethek</t>
  </si>
  <si>
    <t>(R-CZ) NKST ROVIN 125G MIL</t>
  </si>
  <si>
    <t>(R-CZ) Milbona Käsethek</t>
  </si>
  <si>
    <t>(T-CZ) NKST STG-RAHMK 110G MIL</t>
  </si>
  <si>
    <t>(T-CZ) Milbona, St. Gal</t>
  </si>
  <si>
    <t>(H-CZ) NKST PECO 100G MIL</t>
  </si>
  <si>
    <t>(H-CZ) Milbona, Pecorin</t>
  </si>
  <si>
    <t>(G-CZ) NKST MANCH 100G MIL</t>
  </si>
  <si>
    <t>(G-CZ) MILBONA Käsethek</t>
  </si>
  <si>
    <t>(AC-CZ) NKST PRINZ-DK 110G MIL</t>
  </si>
  <si>
    <t>(AC-CZ) Milbona Käsethe</t>
  </si>
  <si>
    <t>(W-CZ)NKST GRÜN-PESTO 110G MIL</t>
  </si>
  <si>
    <t>(W-CZ) Milbona, Grünes</t>
  </si>
  <si>
    <t>(C-CZ) NKST ZIEGE 100G MIL</t>
  </si>
  <si>
    <t>(C-CZ) Milbona, Ziegenr</t>
  </si>
  <si>
    <t>(L-HU) NKST BRIE 100G MIL</t>
  </si>
  <si>
    <t>(L-HU) MILBONA, Brie de</t>
  </si>
  <si>
    <t>(M-HU) NKST FEIG 100G MIL</t>
  </si>
  <si>
    <t>(M-HU) MILBONA Käsethek</t>
  </si>
  <si>
    <t>(B-HU) NKST MED-KRÄUK 110G MIL</t>
  </si>
  <si>
    <t>(B-HU) MILBONA, Mediter</t>
  </si>
  <si>
    <t>(Q-HU) NKST ROTWEIN 110G MIL</t>
  </si>
  <si>
    <t>(Q-HU) MILBONA Käsethek</t>
  </si>
  <si>
    <t>(V-HU) NKST TI-AD 110G MIL</t>
  </si>
  <si>
    <t>(V-HU) MILBONA Käsethek</t>
  </si>
  <si>
    <t>(F-HU) NKST GRUY 150G MIL</t>
  </si>
  <si>
    <t>(F-HU) MILBONA, Gruyère</t>
  </si>
  <si>
    <t>(X-HU) NKST SCH-PAUL 110G MIL</t>
  </si>
  <si>
    <t>(X-HU) MILBONA Käsethek</t>
  </si>
  <si>
    <t>(O-HU) NKST BR-NUSS 100G MIL</t>
  </si>
  <si>
    <t>(O-HU) MILBONA Käsethek</t>
  </si>
  <si>
    <t>(T-HU) NKST STG-RAHMK 110G MIL</t>
  </si>
  <si>
    <t>(T-HU) MILBONA Käsethek</t>
  </si>
  <si>
    <t>(H-HU) NKST PECO 100G MIL</t>
  </si>
  <si>
    <t>(H-HU) MILBONA, Pecorin</t>
  </si>
  <si>
    <t>(G-HU) NKST MANCH 100G MIL</t>
  </si>
  <si>
    <t>(G-HU) MILBONA Käsethek</t>
  </si>
  <si>
    <t>(A-HR) NKST HEUBLUM 110G MIL</t>
  </si>
  <si>
    <t>(A-HR) MILBONA Käsethek</t>
  </si>
  <si>
    <t>(I-HR) NKST BLU-FOU 110G MIL</t>
  </si>
  <si>
    <t>(I-HR) MILBONA Käsethek</t>
  </si>
  <si>
    <t>(D-HR) NKST BLÜT 100G MIL</t>
  </si>
  <si>
    <t>(D-HR) MILBONA Käsethek</t>
  </si>
  <si>
    <t>(M-HR) NKST FEIG 100G MIL</t>
  </si>
  <si>
    <t>(M-HR) MILBONA Käsethek</t>
  </si>
  <si>
    <t>(B-HR) NKST MED-KRÄUK 110G MIL</t>
  </si>
  <si>
    <t>(B-HR) MILBONA Käsethek</t>
  </si>
  <si>
    <t>(Q-HR) NKST CH-ROTWEIN 110G MI</t>
  </si>
  <si>
    <t>(Q-HR) MILBONA Käsethek</t>
  </si>
  <si>
    <t>(V-HR) NKST TI-AD 110G MIL</t>
  </si>
  <si>
    <t>(V-HR) MILBONA Käsethek</t>
  </si>
  <si>
    <t>(F-HR) NKST GRUY 150G MIL</t>
  </si>
  <si>
    <t>(F-HR) MILBONA Käsethek</t>
  </si>
  <si>
    <t>(E-HR) NKST ZIEGE-GOU 110G MIL</t>
  </si>
  <si>
    <t>(E-HR) MILBONA Käsethek</t>
  </si>
  <si>
    <t>(X-HR) NKST SCH-PAUL 110G MIL</t>
  </si>
  <si>
    <t>(X-HR) MILBONA Käsethek</t>
  </si>
  <si>
    <t>(AH-HR) NKST WHISKY-N 110G MIL</t>
  </si>
  <si>
    <t>(AH-HR) MILBONA Käsethe</t>
  </si>
  <si>
    <t>(H-HR) NKST PECO 100G MIL</t>
  </si>
  <si>
    <t>(H-HR) MILBONA Käsethek</t>
  </si>
  <si>
    <t>(AG-HR) NKST LAV 110G MIL</t>
  </si>
  <si>
    <t>(AG-HR) MILBONA Käsethe</t>
  </si>
  <si>
    <t>(A-SI) NKST HEUBLUM 110G MIL</t>
  </si>
  <si>
    <t>(A-SI) Milbona Käsethek</t>
  </si>
  <si>
    <t>(I-SI) NKST BLU-FOU 110G MIL</t>
  </si>
  <si>
    <t>(I-SI) Milbona Käsethek</t>
  </si>
  <si>
    <t>(D-SI) NKST BLÜT 100G MIL</t>
  </si>
  <si>
    <t>(D-SI) Milbona Käsethek</t>
  </si>
  <si>
    <t>(M-SI) NKST FEIG 100G MIL</t>
  </si>
  <si>
    <t>(M-SI) Milbona Käsethek</t>
  </si>
  <si>
    <t>(B-SI) NKST MED-KRÄUK 110G MIL</t>
  </si>
  <si>
    <t>(B-SI) Milbona Käsethek</t>
  </si>
  <si>
    <t>(V-SI) NKST TI-AD 110G MIL</t>
  </si>
  <si>
    <t>(V-SI) Milbona Käsethek</t>
  </si>
  <si>
    <t>(F-SI) NKST GRUY 150G MIL</t>
  </si>
  <si>
    <t>(F-SI) Milbona Käsethek</t>
  </si>
  <si>
    <t>(E-SI) NKST ZIEGE-GOU 110G MIL</t>
  </si>
  <si>
    <t>(E-SI) Milbona Käsethek</t>
  </si>
  <si>
    <t>(AH-SI) NKST WHISKY-N 110G MIL</t>
  </si>
  <si>
    <t>(AH-SI) MILBONA Käsethe</t>
  </si>
  <si>
    <t>(H-SI) NKST PECO 100G MIL</t>
  </si>
  <si>
    <t>(H-SI) Milbona Käsethek</t>
  </si>
  <si>
    <t>(AG-SI) NKST LAV 110G MIL</t>
  </si>
  <si>
    <t>(AG-SI) MILBONA Käsethe</t>
  </si>
  <si>
    <t>(A-SE) NKST HEUBLUM 110G MIL</t>
  </si>
  <si>
    <t>(A-SE) MILBONA Käsethek</t>
  </si>
  <si>
    <t>(I-SE) NKST BLU-FOU 110G MIL</t>
  </si>
  <si>
    <t>(I-SE) MILBONA, BluFou</t>
  </si>
  <si>
    <t>(D-SE) NKST BLÜT 100G MIL</t>
  </si>
  <si>
    <t>(D-SE) MILBONA Käsethek</t>
  </si>
  <si>
    <t>(K-SE) NKST BACK-BLÜT 100G MIL</t>
  </si>
  <si>
    <t>(K-SE) MILBONA Käsethek</t>
  </si>
  <si>
    <t>(L-SE) NKST BRIE 100G MIL</t>
  </si>
  <si>
    <t>(L-SE) MILBONA, Brie de</t>
  </si>
  <si>
    <t>(M-SE) NKST FEIG 100G MIL</t>
  </si>
  <si>
    <t>(M-SE) MILBONA Käsethek</t>
  </si>
  <si>
    <t>(B-SE) NKST MED-KRÄUK 110G MIL</t>
  </si>
  <si>
    <t>(B-SE) MILBONA, Mediter</t>
  </si>
  <si>
    <t>(Q-SE) NKST ROTWEIN 110G MIL</t>
  </si>
  <si>
    <t>(Q-SE) MILBONA Käsethek</t>
  </si>
  <si>
    <t>(V-SE) NKST TI-AD 110G MIL</t>
  </si>
  <si>
    <t>(V-SE) MILBONA, Tiroler</t>
  </si>
  <si>
    <t>(F-SE) NKST GRUY 150G MIL</t>
  </si>
  <si>
    <t>(F-SE) MILBONA, Gruyère</t>
  </si>
  <si>
    <t>(E-SE) NKST ZIEGE-GOU 110G MIL</t>
  </si>
  <si>
    <t>(E-SE) MILBONA, Gouda a</t>
  </si>
  <si>
    <t>(X-SE) NKST SCH-PAUL 110G MIL</t>
  </si>
  <si>
    <t>(X-SE) MILBONA Käsethek</t>
  </si>
  <si>
    <t>(O-SE) NKST BR-NUSS 100G MIL</t>
  </si>
  <si>
    <t>(O-SE) MILBONA Käsethek</t>
  </si>
  <si>
    <t>(R-SE) NKST ROVIN 125G MIL</t>
  </si>
  <si>
    <t>(R-SE) MILBONA Käsethek</t>
  </si>
  <si>
    <t>(T-SE) NKST STG-RAHMK 110G MIL</t>
  </si>
  <si>
    <t>(T-SE) MILBONA Käsethek</t>
  </si>
  <si>
    <t>(I-FI) NKST BLU-FOU 110G MIL</t>
  </si>
  <si>
    <t>(I-FI) Milbona, BluFou</t>
  </si>
  <si>
    <t>(D-FI) NKST BLÜT 100G MIL</t>
  </si>
  <si>
    <t>(D-FI) Milbona Käsethek</t>
  </si>
  <si>
    <t>(L-FI) NKST BRIE 100G MIL</t>
  </si>
  <si>
    <t>(L-FI) Milbona, Brie de</t>
  </si>
  <si>
    <t>(B-FI) NKST MED-KRÄUK 110G MIL</t>
  </si>
  <si>
    <t>(B-FI) Milbona, Mediter</t>
  </si>
  <si>
    <t>(Q-FI) NKST ROTWEIN 110G MIL</t>
  </si>
  <si>
    <t>(Q-FI) Milbona Käsethek</t>
  </si>
  <si>
    <t>(V-FI) NKST TI-AD 110G MIL</t>
  </si>
  <si>
    <t>(V-FI) Milbona, Tiroler</t>
  </si>
  <si>
    <t>(F-FI) NKST GRUY 150G MIL</t>
  </si>
  <si>
    <t>(F-FI) Milbona, Gruyère</t>
  </si>
  <si>
    <t>(E-FI) NKST ZIEGE-GOU 110G MIL</t>
  </si>
  <si>
    <t>(E-FI) Milbona, Ziegeng</t>
  </si>
  <si>
    <t>(J-FI) NKST REBLOCH 120G MIL</t>
  </si>
  <si>
    <t>(J-FI) Milbona, Rebloch</t>
  </si>
  <si>
    <t>(P-FI) NKST APPEN 100G MIL</t>
  </si>
  <si>
    <t>(P-FI) Milbona Käsethek</t>
  </si>
  <si>
    <t>(H-FI) NKST PECO 100G MIL</t>
  </si>
  <si>
    <t>(H-FI) Milbona, Pecorin</t>
  </si>
  <si>
    <t>(C-FI) NKST ZIEGE 100G MIL</t>
  </si>
  <si>
    <t>(C-FI) Milbona, Ziegenr</t>
  </si>
  <si>
    <t>(A-DK) NKST HEUBLUM 110G MIL</t>
  </si>
  <si>
    <t>(A-DK) Milbona Käsethek</t>
  </si>
  <si>
    <t>(I-DK) NKST BLU-FOU 110G MIL</t>
  </si>
  <si>
    <t>(I-DK) Milbona, BluFou</t>
  </si>
  <si>
    <t>(D-DK) NKST BLÜT 100G MIL</t>
  </si>
  <si>
    <t>(D-DK) Milbona Käsethek</t>
  </si>
  <si>
    <t>(K-DK) NKST BACK-BLÜT 100G MIL</t>
  </si>
  <si>
    <t>(K-DK) Milbona Käsethek</t>
  </si>
  <si>
    <t>(L-DK) NKST BRIE 100G MIL</t>
  </si>
  <si>
    <t>(L-DK) Milbona, Brie de</t>
  </si>
  <si>
    <t>(M-DK) NKST FEIG 100G MIL</t>
  </si>
  <si>
    <t>(M-DK) Milbona Käsethek</t>
  </si>
  <si>
    <t>(B-DK) NKST MED-KRÄUK 110G MIL</t>
  </si>
  <si>
    <t>(B-DK) Milbona, Mediter</t>
  </si>
  <si>
    <t>(V-DK) NKST TI-AD 110G MIL</t>
  </si>
  <si>
    <t>(V-DK) Milbona, Tiroler</t>
  </si>
  <si>
    <t>(F-DK) NKST GRUY 150G MIL</t>
  </si>
  <si>
    <t>(F-DK) Milbona, Gruyère</t>
  </si>
  <si>
    <t>(E-DK) NKST ZIEGE-GOU 110G MIL</t>
  </si>
  <si>
    <t>(E-DK) Milbona, Ziegeng</t>
  </si>
  <si>
    <t>(P-DK) NKST APPEN 100G MIL</t>
  </si>
  <si>
    <t>(P-DK) Milbona Käsethek</t>
  </si>
  <si>
    <t>(H-DK) NKST PECO 100G MIL</t>
  </si>
  <si>
    <t>(H-DK) Milbona, Pecorin</t>
  </si>
  <si>
    <t>(G-DK) NKST MANCH 100G MIL</t>
  </si>
  <si>
    <t>(G-DK) Milbona Käsethek</t>
  </si>
  <si>
    <t>(AC-DK) NKST PRINZ-DK 110G MIL</t>
  </si>
  <si>
    <t>(AC-DK) Milbona Käsethe</t>
  </si>
  <si>
    <t>(C-DK) NKST ZIEGE 100G MIL</t>
  </si>
  <si>
    <t>(C-DK) Milbona, Ziegenr</t>
  </si>
  <si>
    <t>(I-PT) NKST BLU-FOU 110G MIL</t>
  </si>
  <si>
    <t>(I-PT) Milbona, BluFou</t>
  </si>
  <si>
    <t>(D-PT) NKST BLÜT 100G MIL</t>
  </si>
  <si>
    <t>(D-PT) Milbona, Unser B</t>
  </si>
  <si>
    <t>(M-PT) NKST FEIG 100G MIL</t>
  </si>
  <si>
    <t>(M-PT) Milbona, Feigenk</t>
  </si>
  <si>
    <t>(B-PT) NKST MED-KRÄUK 110G MIL</t>
  </si>
  <si>
    <t>(B-PT) Milbona, Mediter</t>
  </si>
  <si>
    <t>(Q-PT)NKST ROTWEIN-AT 110G MIL</t>
  </si>
  <si>
    <t>(Q-PT) Milbona, Rotwein</t>
  </si>
  <si>
    <t>(V-PT) NKST TI-AD 110G MIL</t>
  </si>
  <si>
    <t>(V-PT) Milbona, Tiroler</t>
  </si>
  <si>
    <t>(F-PT) NKST GRUY 150G MIL</t>
  </si>
  <si>
    <t>(F-PT) Milbona, Gruyère</t>
  </si>
  <si>
    <t>(E-PT) NKST ZIEGE-GOU 110G MIL</t>
  </si>
  <si>
    <t>(E-PT) Milbona, Ziegeng</t>
  </si>
  <si>
    <t>(J-PT) NKST REBLOCH 120G MIL</t>
  </si>
  <si>
    <t>(J-PT) Milbona, Rebloch</t>
  </si>
  <si>
    <t>(X-PT) NKST SCH-PAUL 150G MIL</t>
  </si>
  <si>
    <t>(X-PT) Milbona, Scharfe</t>
  </si>
  <si>
    <t>(AH-PT)NKST WHISKEY-N 110G MIL</t>
  </si>
  <si>
    <t>(AH-PT) MILBONA, Whisky</t>
  </si>
  <si>
    <t>(R-PT) NKST ROVIN 125G MIL</t>
  </si>
  <si>
    <t>(R-PT) Milbona, Roviner</t>
  </si>
  <si>
    <t>(T-PT) NKST STG-RAHMK 110G MIL</t>
  </si>
  <si>
    <t>(T-PT) Milbona, St. Gal</t>
  </si>
  <si>
    <t>(H-PT) NKST PECO 100G MIL</t>
  </si>
  <si>
    <t>(H-PT) Milbona, Pecorin</t>
  </si>
  <si>
    <t>(AC-PT) NKST PRINZ-DK 110G MKÄ</t>
  </si>
  <si>
    <t>PT-Meine Käserei Käseth</t>
  </si>
  <si>
    <t>(M-IE) NKST FEIG 100G MIL</t>
  </si>
  <si>
    <t>(M-IE) Milbona Käsethek</t>
  </si>
  <si>
    <t>(B-IE) NKST MED-KRÄUK 110G MIL</t>
  </si>
  <si>
    <t>(B-IE) Milbona Käsethek</t>
  </si>
  <si>
    <t>(F-IE) NKST GRUY 150G MIL</t>
  </si>
  <si>
    <t>(F-IE)-Milbona Käsethek</t>
  </si>
  <si>
    <t>(E-IE) NKST ZIEGE-GOU 110G MIL</t>
  </si>
  <si>
    <t>(E-IE) Milbona Käsethek</t>
  </si>
  <si>
    <t>(P-IE) NKST APPEN 100G MIL</t>
  </si>
  <si>
    <t>(P-IE) Milbona Käsethek</t>
  </si>
  <si>
    <t>(O-IE) NKST BR-NUSS 100G MKÄ</t>
  </si>
  <si>
    <t>IE-Meine Käserei Käseth</t>
  </si>
  <si>
    <t>(H-IE) NKST PECO 100G MIL</t>
  </si>
  <si>
    <t>(H-IE) Milbona Käsethek</t>
  </si>
  <si>
    <t>(AE-AT) NKST HEUBLUM 110G MKÄ</t>
  </si>
  <si>
    <t>(AE-AT) Meine Käserei K</t>
  </si>
  <si>
    <t>(I-AT) NKST BLU-FOU 110G MKÄ</t>
  </si>
  <si>
    <t>(I-AT) Meine Käserei, B</t>
  </si>
  <si>
    <t>(D-AT) NKST BLÜT 100G MKÄ</t>
  </si>
  <si>
    <t>(D-AT) Meine Käserei, U</t>
  </si>
  <si>
    <t>(K-AT) NKST BACK-BLÜT 100G MKÄ</t>
  </si>
  <si>
    <t>(K-AT) Meine Käserei Kä</t>
  </si>
  <si>
    <t>(L-AT) NKST BRIE 100G MKÄ</t>
  </si>
  <si>
    <t>(L-AT) Meine Käserei, B</t>
  </si>
  <si>
    <t>(M-AT) NKST FEIG 100G MKÄ</t>
  </si>
  <si>
    <t>(M-AT) Meine Käserei Kä</t>
  </si>
  <si>
    <t>(B-AT) NKST MED-KRÄUK 110G MKÄ</t>
  </si>
  <si>
    <t>(B-AT) Meine Käserei, M</t>
  </si>
  <si>
    <t>(Q-AT) NKST ROTWEIN 110G MKÄ</t>
  </si>
  <si>
    <t>(Q-AT) Meine Käserei Kä</t>
  </si>
  <si>
    <t>(V-AT) NKST TI-AD 110G MKÄ</t>
  </si>
  <si>
    <t>(V-AT) Meine Käserei, T</t>
  </si>
  <si>
    <t>(F-AT) NKST GRUY 150G MKÄ</t>
  </si>
  <si>
    <t>(F-AT) Meine Käserei, G</t>
  </si>
  <si>
    <t>(E-AT) NKST ZIEGE-GOU 110G MKÄ</t>
  </si>
  <si>
    <t>(E-AT) Meine Käserei, Z</t>
  </si>
  <si>
    <t>(J-AT) NKST REBLOCH 110G MKÄ</t>
  </si>
  <si>
    <t>(J-AT) Meine Käserei Kä</t>
  </si>
  <si>
    <t>(P-AT) NKST APPEN 100G MKÄ</t>
  </si>
  <si>
    <t>(P-AT) Meine Käserei, A</t>
  </si>
  <si>
    <t>(X-AT) NKST SCH-PAUL 150G MKÄ</t>
  </si>
  <si>
    <t>(X-AT) Meine Käserei, S</t>
  </si>
  <si>
    <t>(AF-AT) NKST RINGELB 110G MKÄ</t>
  </si>
  <si>
    <t>(AF-AT) Meine Käserei K</t>
  </si>
  <si>
    <t>(O-AT) NKST BR-NUSS 100G MKÄ</t>
  </si>
  <si>
    <t>(O-AT) Meine Käserei Kä</t>
  </si>
  <si>
    <t>(R-AT) NKST ROVIN 125G MKÄ</t>
  </si>
  <si>
    <t>(R-AT) Meine Käserei, R</t>
  </si>
  <si>
    <t>(T-AT) NKST STG-RAHMK 110G MKÄ</t>
  </si>
  <si>
    <t>(T-AT) Meine Käserei, S</t>
  </si>
  <si>
    <t>(H-AT) NKST PECO 100G MKÄ</t>
  </si>
  <si>
    <t>(H-AT)Meine Käserei, Pe</t>
  </si>
  <si>
    <t>(G-AT) NKST MANCH 100G MKÄ</t>
  </si>
  <si>
    <t>(G-AT) Meine Käserei Kä</t>
  </si>
  <si>
    <t>(W-AT) NKST GRÜN-PESTO 110G MK</t>
  </si>
  <si>
    <t>(W-AT) Meine Käserei, G</t>
  </si>
  <si>
    <t>(C-AT) NKST ZIEGE 100G MKÄ</t>
  </si>
  <si>
    <t>(C-AT) Meine Käserei Kä</t>
  </si>
  <si>
    <t>(I-GR) NKST BLU-FOU 110G MIL</t>
  </si>
  <si>
    <t>(I-GR) Milbona, BluFou</t>
  </si>
  <si>
    <t>(D-GR) NKST BLÜT 100G MKÄ</t>
  </si>
  <si>
    <t>GR-Meine Käserei Käseth</t>
  </si>
  <si>
    <t>(B-GR) NKST MED-KRÄUK 110G MIL</t>
  </si>
  <si>
    <t>(B-GR) Milbona, Mediter</t>
  </si>
  <si>
    <t>(V-GR) NKST TI-AD 110G MIL</t>
  </si>
  <si>
    <t>(V-GR) Milbona Käsethek</t>
  </si>
  <si>
    <t>(E-GR) NKST ZIEGE-GOU 110G MKÄ</t>
  </si>
  <si>
    <t>(P-GR) NKST APPEN 100G MIL</t>
  </si>
  <si>
    <t>(P-GR) Milbona Käsethek</t>
  </si>
  <si>
    <t>(AH-GR)NKST WHISKEY-N 110G MIL</t>
  </si>
  <si>
    <t>(AH-GR) Milbona, Whisky</t>
  </si>
  <si>
    <t>(H-GR) NKST PECO 100G MIL</t>
  </si>
  <si>
    <t>(H-GR) Milbona Käsethek</t>
  </si>
  <si>
    <t>(AG-GR) NKST LAV 110G MIL</t>
  </si>
  <si>
    <t>(AG-GR) Milbona Käsethe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</si>
  <si>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</si>
  <si>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</si>
  <si>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</si>
  <si>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</si>
  <si>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</si>
  <si>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</si>
  <si>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</si>
  <si>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</si>
  <si>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</si>
  <si>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</si>
  <si>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</si>
  <si>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</si>
  <si>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</si>
  <si>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(P) NKST APPEN 100G MKÄ DE</t>
  </si>
  <si>
    <t>Naturkäse (Fertigware)M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</si>
  <si>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</si>
  <si>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</si>
  <si>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</si>
  <si>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</si>
  <si>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</si>
  <si>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</si>
  <si>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</si>
  <si>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</si>
  <si>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(K-CZ) NKST BA-BLÜT 100G MKÄ</t>
  </si>
  <si>
    <t>CZ-Meine Käserei Käseth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</si>
  <si>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</si>
  <si>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</si>
  <si>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</si>
  <si>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</si>
  <si>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</si>
  <si>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</si>
  <si>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</si>
  <si>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</si>
  <si>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</si>
  <si>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</si>
  <si>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NKST GRUY 150G MKÄ</t>
  </si>
  <si>
    <t>(F) Meine Käserei, Gruy</t>
  </si>
  <si>
    <t>(R) NKST ROVIN 125G MKÄ DE</t>
  </si>
  <si>
    <t>(R) Meine Käserei, Rovi</t>
  </si>
  <si>
    <t>(Q) NKST ROTWEIN 110G MKÄ DE</t>
  </si>
  <si>
    <t>(Q) Meine Käserei Käset</t>
  </si>
  <si>
    <t>(S) NKST RINGELB 110G MKÄ DE</t>
  </si>
  <si>
    <t>(S)Meine Käserei Käseth</t>
  </si>
  <si>
    <t>(I) NKST BLU-FOU 110G MKÄ DE</t>
  </si>
  <si>
    <t>(I) Meine Käserei, Blue</t>
  </si>
  <si>
    <t>(B) NKST MED-KRÄUK 110G MKÄ DE</t>
  </si>
  <si>
    <t>(B) Meine Käserei, Med.</t>
  </si>
  <si>
    <t>(A) NKST HEUBLUM 110G MKÄ DE</t>
  </si>
  <si>
    <t>(A) Meine Käserei Käset</t>
  </si>
  <si>
    <t>(C) NKST ZIEGE 100G MKÄ</t>
  </si>
  <si>
    <t>(C) Meine Käserei, Zieg</t>
  </si>
  <si>
    <t>(T) NKST STG-RAHMK 110G MKÄ DE</t>
  </si>
  <si>
    <t>(T) Meine Käserei Käset</t>
  </si>
  <si>
    <t>(V) NKST TI-AD 110G MKÄ</t>
  </si>
  <si>
    <t>(V) Meine Käserei, Tiro</t>
  </si>
  <si>
    <t>(P) NKST APPEN 100G MKÄ</t>
  </si>
  <si>
    <t>(P) Meine Käserei, Appe</t>
  </si>
  <si>
    <t>(H) NKST PECO 100G MKÄ</t>
  </si>
  <si>
    <t>(H) Meine Käserei, Peco</t>
  </si>
  <si>
    <t>(X) NKST SCH-PAUL 150G MKÄ</t>
  </si>
  <si>
    <t>(X) Meine Käserei, Scha</t>
  </si>
  <si>
    <t>(AA) Meine Käserei Käse</t>
  </si>
  <si>
    <t>(Z) NKST A-AD 110G MKÄ DE</t>
  </si>
  <si>
    <t>(Z) Meine Käserei Käset</t>
  </si>
  <si>
    <t>(J) NKST REBLOCH 120G MKÄ DE</t>
  </si>
  <si>
    <t>(J) Meine Käserei, Rebl</t>
  </si>
  <si>
    <t>(O) Meine Käserei Käset</t>
  </si>
  <si>
    <t>(E) NKST ZIEGE-GOU 110G MKÄ DE</t>
  </si>
  <si>
    <t>(E) Meine Käserei, Zieg</t>
  </si>
  <si>
    <t>(M) Meine Käserei Käset</t>
  </si>
  <si>
    <t>(D) NKST BLÜT 100G MKÄ DE</t>
  </si>
  <si>
    <t>(D) Meine Käserei, Unse</t>
  </si>
  <si>
    <t>(W) NKST GRÜN-PESTO 110G MKÄ</t>
  </si>
  <si>
    <t>(W) Meine Käserei, Grün</t>
  </si>
  <si>
    <t>(Y) NKST CREMEUX 110G MKÄ</t>
  </si>
  <si>
    <t>(Y) Meine Käserei, Crém</t>
  </si>
  <si>
    <t>(K) NKST BACK-BLÜT 110G MKÄ DE</t>
  </si>
  <si>
    <t>(K)Meine Käserei, Backs</t>
  </si>
  <si>
    <t>(L) NKST BRIE 100G MKÄ</t>
  </si>
  <si>
    <t>(L) Meine Käserei, Brie</t>
  </si>
  <si>
    <t>(G) Meine Käserei Käset</t>
  </si>
  <si>
    <t>(I-PL) Käsetheke, Blu F</t>
  </si>
  <si>
    <t>(D-PL) NKST BLÜT 100G MIL</t>
  </si>
  <si>
    <t>(V-PL) Milbona, Tiroler</t>
  </si>
  <si>
    <t>(O-PL) NKST BR-NUSS 100G MIL</t>
  </si>
  <si>
    <t>(O-PL) Milbona Käsethek</t>
  </si>
  <si>
    <t>(T-PL) NKST STG-RAHMK 110G MIL</t>
  </si>
  <si>
    <t>(T-PL) Milbona Käsethek</t>
  </si>
  <si>
    <t>(H-PL) NKST PECO 100G MIL</t>
  </si>
  <si>
    <t>(H-PL) Milbona, Pecorin</t>
  </si>
  <si>
    <t>(G-PL) NKST MANCH 100G MIL</t>
  </si>
  <si>
    <t>(G-PL) Milbona Käsethek</t>
  </si>
  <si>
    <t>(C-PL) NKST ZIEGE 100G MIL</t>
  </si>
  <si>
    <t>(C-PL) Milbona, Ziegenr</t>
  </si>
  <si>
    <t>(I-NL) NKST BLU-FOU 110G MIL</t>
  </si>
  <si>
    <t>(I-NL) Milbona, BluFou</t>
  </si>
  <si>
    <t>(M-NL) NKST FEIG 100G MIL</t>
  </si>
  <si>
    <t>(M-NL) Milbona, Feigenk</t>
  </si>
  <si>
    <t>(V-NL) NKST TI-AD 110G MIL</t>
  </si>
  <si>
    <t>(V-NL) Milbona, Tiroler</t>
  </si>
  <si>
    <t>(O-NL) NKST BR-NUSS 100G MIL</t>
  </si>
  <si>
    <t>(O-NL) Milbona Käsethek</t>
  </si>
  <si>
    <t>(H-NL) NKST PECO 100G MIL</t>
  </si>
  <si>
    <t>(H-NL) Milbona, Pecorin</t>
  </si>
  <si>
    <t>(G-NL) NKST MANCH 100G MIL</t>
  </si>
  <si>
    <t>(G-NL) Milbona Käsethek</t>
  </si>
  <si>
    <t>(AC-NL) NKST PRINZ-DK 110G MIL</t>
  </si>
  <si>
    <t>(AC-NL) Milbona Käsethe</t>
  </si>
  <si>
    <t>(L-NL) NKST BRIE 100G MIL</t>
  </si>
  <si>
    <t>(L-NL) Milbona, Brie de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</si>
  <si>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</si>
  <si>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</si>
  <si>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</si>
  <si>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</si>
  <si>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</si>
  <si>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K-VIELFALT 200G MKÄ DE</t>
  </si>
  <si>
    <t>Meine Käserei Käsevielf</t>
  </si>
  <si>
    <t>Alpenmark NKS 400g VLOG</t>
  </si>
  <si>
    <t>MILBONA Käsevielfalt 200g</t>
  </si>
  <si>
    <t>(AG) NKST LAV 110G MKÄ</t>
  </si>
  <si>
    <t>(AG) Meine Käserei, Lav</t>
  </si>
  <si>
    <t>KS FRIJA MIKO 220G</t>
  </si>
  <si>
    <t>Frija Käse Snack in Wür</t>
  </si>
  <si>
    <t>(C-IT) NKST ZIEGE 100G MIL</t>
  </si>
  <si>
    <t>(C-IT) Milbona Käsethek</t>
  </si>
  <si>
    <t>(E-IT) NKST ZIEGE-GOU 110G MIL</t>
  </si>
  <si>
    <t>(E-IT) Milbona Käsethek</t>
  </si>
  <si>
    <t>(F-IT) NKST GRUY 150G MIL</t>
  </si>
  <si>
    <t>(F-IT) Milbona Käsethek</t>
  </si>
  <si>
    <t>(I-IT) NKST BLU-FO 110G MIL</t>
  </si>
  <si>
    <t>(I-IT) Milbona Käsethek</t>
  </si>
  <si>
    <t>(J-IT) NKST REBLOCH 120G MIL</t>
  </si>
  <si>
    <t>(J-IT) MILBONA Käsethek</t>
  </si>
  <si>
    <t>(L-IT) NKST BRIE 100G MIL</t>
  </si>
  <si>
    <t>(L-IT) Milbona Käsethek</t>
  </si>
  <si>
    <t>(B-ES) NKST MED-KRÄUK 110G MIL</t>
  </si>
  <si>
    <t>(B-ES) MILBONA, Mediter</t>
  </si>
  <si>
    <t>(C-ES) NKST ZIEGE 100G MIL</t>
  </si>
  <si>
    <t>(C-ES) Milbona, Ziegenr</t>
  </si>
  <si>
    <t>(E-ES) NKST ZIEGE-GOU 110G MIL</t>
  </si>
  <si>
    <t>(E-ES) MILBONA, Ziegeng</t>
  </si>
  <si>
    <t>(F-ES) NKST GRUY 150G MIL</t>
  </si>
  <si>
    <t>(F-ES) MILBONA, Gruyère</t>
  </si>
  <si>
    <t>(H-ES) NKST PECO 100G MIL</t>
  </si>
  <si>
    <t>(H-ES) MILBONA, Pecorin</t>
  </si>
  <si>
    <t>(I-ES) NKST BLU-FOU 110G MIL</t>
  </si>
  <si>
    <t>(I-ES) MILBONA, BluFou</t>
  </si>
  <si>
    <t>(J-ES) NKST REBLOCH 120G MIL</t>
  </si>
  <si>
    <t>(J-ES) Milbona, Rebloch</t>
  </si>
  <si>
    <t>(L-ES) NKST BRIE 100G MIL</t>
  </si>
  <si>
    <t>(L-ES) MILBONA, Brie de</t>
  </si>
  <si>
    <t>(AH-ES) NKST WHISKY-N 110G MIL</t>
  </si>
  <si>
    <t>(AH-ES) MILBONA, Whisky</t>
  </si>
  <si>
    <t>(P-ES) NKST APPEN 100G MIL</t>
  </si>
  <si>
    <t>(P-ES) Milbona Käsethek</t>
  </si>
  <si>
    <t>(Q-ES) NKST ROTWEIN 110G MIL</t>
  </si>
  <si>
    <t>(Q-ES) MILBONA Käsethek</t>
  </si>
  <si>
    <t>(V-ES) NKST TI-AD 110G MIL</t>
  </si>
  <si>
    <t>(V-ES) MILBONA, Tiroler</t>
  </si>
  <si>
    <t>AN 1473 / AS 2711 GutBi</t>
  </si>
  <si>
    <t>NKS MIKO 200G GUB VLOG DE</t>
  </si>
  <si>
    <t>(AH) NKST WHISKY-N 110G MKÄ</t>
  </si>
  <si>
    <t>(AH-PL) NKST WHISKY-N 100G MIL</t>
  </si>
  <si>
    <t>(AH-PL) MILBONA Käsethe</t>
  </si>
  <si>
    <t>(AH-NL) NKST WHISKY-N 110G MIL</t>
  </si>
  <si>
    <t>(AH-NL) MILBONA, Whisky</t>
  </si>
  <si>
    <t>(AH-SE) NKST WHISKY-N 100G MIL</t>
  </si>
  <si>
    <t>(AH-SE) MILBONA Käsethe</t>
  </si>
  <si>
    <t>(AH-HU) NKST WHISKY-N 110G MIL</t>
  </si>
  <si>
    <t>(AH-HU) MILBONA, Whisky</t>
  </si>
  <si>
    <t>(AH-AT) NKST WHISKY-N 110G MKÄ</t>
  </si>
  <si>
    <t>(AH-AT) Meine Käserei,</t>
  </si>
  <si>
    <t>(AH-CZ) NKST WHISKY-N 110G MIL</t>
  </si>
  <si>
    <t>(AH-CZ) MILBONA, Whisky</t>
  </si>
  <si>
    <t>NKS MIKO 400G ALP HU</t>
  </si>
  <si>
    <t>Alpenmark Naturkäse-Sch</t>
  </si>
  <si>
    <t>(F-PL) NKST GRUY 150G MIL</t>
  </si>
  <si>
    <t>(F-PL) MILBONA, Gruyère</t>
  </si>
  <si>
    <t>(AG-NL) NKST LAV 110G MIL</t>
  </si>
  <si>
    <t>(AG-NL) MILBONA, Lavend</t>
  </si>
  <si>
    <t>(AG-HU) NKST LAV 110G MIL</t>
  </si>
  <si>
    <t>(AG-HU) MILBONA, Lavend</t>
  </si>
  <si>
    <t>(AG-DK) NKST LAV 110G MIL</t>
  </si>
  <si>
    <t>(AG-DK) MILBONA, Lavend</t>
  </si>
  <si>
    <t>(AG-AT) NKST LAV 110G MKÄ</t>
  </si>
  <si>
    <t>(AG-AT) Meine Käserei,</t>
  </si>
  <si>
    <t>(W-PL) NKST GRÜN-PESTO 110G MI</t>
  </si>
  <si>
    <t>(W-PL) MILBONA, Grünes</t>
  </si>
  <si>
    <t>(AG-PL) NKST LAV 110G MIL</t>
  </si>
  <si>
    <t>(AG-PL) MILBONA, Lavend</t>
  </si>
  <si>
    <t>(W-DK)NKST GRÜN-PESTO 110G MIL</t>
  </si>
  <si>
    <t>(W-DK) Milbona, Grünes</t>
  </si>
  <si>
    <t>(W-NL)NKST GRÜN-PESTO 110G MIL</t>
  </si>
  <si>
    <t>(W-NL) Milbona, Grünes</t>
  </si>
  <si>
    <t>NKS MIKO ED BU 400G ALP VLOGDE</t>
  </si>
  <si>
    <t>AN 1007426 / AS 704666</t>
  </si>
  <si>
    <t>NKS MIKO GO TI 400G ALP VLOGDE</t>
  </si>
  <si>
    <t>AN 1007427 / AS 704667</t>
  </si>
  <si>
    <t>(Y-CZ) NKST CREMEUX 110G MIL</t>
  </si>
  <si>
    <t>(Y-CZ) Milbona, Crémeux</t>
  </si>
  <si>
    <t>(T-DK) NKST RAHMK 110G MIL</t>
  </si>
  <si>
    <t>(T-DK) Milbona, St. Gal</t>
  </si>
  <si>
    <t>NKST SORT 200G GUB DE</t>
  </si>
  <si>
    <t>NKS MIKO 200G GUB PL</t>
  </si>
  <si>
    <t>4625 Gut Bio Naturkäse-</t>
  </si>
  <si>
    <t>(Q)NKST ROTWEIN-AT 110G MKÄ</t>
  </si>
  <si>
    <t>(Q) Meine Käserei, Rotw</t>
  </si>
  <si>
    <t>(Q-AT)NKST ROTWEIN-AT 110G MKÄ</t>
  </si>
  <si>
    <t>(Q-AT) Meine Käserei, R</t>
  </si>
  <si>
    <t>(Q-CZ)NKST ROTWEIN-AT 110G MIL</t>
  </si>
  <si>
    <t>(Q-CZ) Milbona, Rotwein</t>
  </si>
  <si>
    <t>(Q-FI)NKST ROTWEIN-AT 110G MIL</t>
  </si>
  <si>
    <t>(Q-SE)NKST ROTWEIN AT 110G MIL</t>
  </si>
  <si>
    <t>(Q-SE) Milbona Käsethek</t>
  </si>
  <si>
    <t>(Q-HU)NKST ROTWEIN-AT 110G MIL</t>
  </si>
  <si>
    <t>(Q-HU) Milbona Käsethek</t>
  </si>
  <si>
    <t>KS SORT 220G PARTY 2SP</t>
  </si>
  <si>
    <t>Party Käse Snack 220g,</t>
  </si>
  <si>
    <t>KS SORT 220G PARTY 3SP</t>
  </si>
  <si>
    <t>Party Käse Snack 220g M</t>
  </si>
  <si>
    <t>KS SORT 220G PARTY DE</t>
  </si>
  <si>
    <t>(T-FI) NKST STG-RAHMK 110G MIL</t>
  </si>
  <si>
    <t>(T-FI) Milbona, St. Gal</t>
  </si>
  <si>
    <t>(AH-IE) NKST WHISKY-N 110G MIL</t>
  </si>
  <si>
    <t>(AH-IE) MILBONA Käsethe</t>
  </si>
  <si>
    <t>(I-CY) NKST BLU-FOU 110G MIL</t>
  </si>
  <si>
    <t>(I-CY) Milbona Käsethek</t>
  </si>
  <si>
    <t>(AG-CY) NKST LAV 110G MIL</t>
  </si>
  <si>
    <t>(AG-CY) Milbona Käsethe</t>
  </si>
  <si>
    <t>(B-CY) NKST MED-KRÄUK 110G MIL</t>
  </si>
  <si>
    <t>(B-CY) Milbona Käsethek</t>
  </si>
  <si>
    <t>(H-CY) NKST PECO 100G MIL</t>
  </si>
  <si>
    <t>(H-CY) Milbona Käsethek</t>
  </si>
  <si>
    <t>(V-CY) NKST TI-AD 110G MIL</t>
  </si>
  <si>
    <t>(V-CY) Milbona Käsethek</t>
  </si>
  <si>
    <t>(AH-CY) NKST WHISKY-N 110G MIL</t>
  </si>
  <si>
    <t>(AH-CY) Milbona Käsethe</t>
  </si>
  <si>
    <t>(P-RO) NKST APPEN 100G MIL</t>
  </si>
  <si>
    <t>(P-RO) Milbona Käsethek</t>
  </si>
  <si>
    <t>(I-RO) NKST BLU-FOU 110G MIL</t>
  </si>
  <si>
    <t>(I-RO) MILBONA Käsethek</t>
  </si>
  <si>
    <t>(M-RO) NKST FEIG 100G MIL</t>
  </si>
  <si>
    <t>(M-RO) Milbona Käsethek</t>
  </si>
  <si>
    <t>(AG-RO) NKST LAV 110G MIL</t>
  </si>
  <si>
    <t>(AG-RO) Milbona Käsethe</t>
  </si>
  <si>
    <t>(F-RO) NKST GRUY 150G MIL</t>
  </si>
  <si>
    <t>(F-RO) Milbona Käsethek</t>
  </si>
  <si>
    <t>(B-RO) NKST MED-KRÄUK 110G MIL</t>
  </si>
  <si>
    <t>(B-RO) Milbona Käsethek</t>
  </si>
  <si>
    <t>(H-RO) NKST PECO 100G MIL</t>
  </si>
  <si>
    <t>(H-RO) Milbona Käsethek</t>
  </si>
  <si>
    <t>(J-RO) NKST REBLOCH 120G MIL</t>
  </si>
  <si>
    <t>(J-RO) Milbona Käsethek</t>
  </si>
  <si>
    <t>(Q-RO) NKST ROTWEIN 110G MIL</t>
  </si>
  <si>
    <t>(Q-RO) Milbona Käsethek</t>
  </si>
  <si>
    <t>(X-RO) NKST SCH-PAUL 150G MIL</t>
  </si>
  <si>
    <t>(X-RO) Milbona Käsethek</t>
  </si>
  <si>
    <t>(V-RO) NKST TI-AD 110G MIL</t>
  </si>
  <si>
    <t>(V-RO) Milbona Käsethek</t>
  </si>
  <si>
    <t>(D-RO) NKST BLÜT 100G MIL</t>
  </si>
  <si>
    <t>(D-RO) Milbona Käsethek</t>
  </si>
  <si>
    <t>(E-RO) NKST ZIEGE-GOU 110G MIL</t>
  </si>
  <si>
    <t>(E-RO) Milbona Käsethek</t>
  </si>
  <si>
    <t>(C-RO) NKST ZIEGE 100G MIL</t>
  </si>
  <si>
    <t>(C-RO) Milbona Käsethek</t>
  </si>
  <si>
    <t>(I-LT) NKST BLU-FOU 110G MIL</t>
  </si>
  <si>
    <t>(I-LT) MILBONA Käsethek</t>
  </si>
  <si>
    <t>(B-LT) NKST MED-KRÄUK 110G MIL</t>
  </si>
  <si>
    <t>(B-LT) Milbona Käsethek</t>
  </si>
  <si>
    <t>(H-LT) NKST PECO 100G MIL</t>
  </si>
  <si>
    <t>(H-LT) Milbona Käsethek</t>
  </si>
  <si>
    <t>(Q-LT)NKST ROTWEIN-AT 110G MIL</t>
  </si>
  <si>
    <t>(Q-LT) Milbona Käsethek</t>
  </si>
  <si>
    <t>(R-LT) NKST ROVIN 125G MIL</t>
  </si>
  <si>
    <t>(R-LT) Milbona Käsethek</t>
  </si>
  <si>
    <t>(T-LT) NKST STG-RAHMK 110G MIL</t>
  </si>
  <si>
    <t>(T-LT) Milbona Käsethek</t>
  </si>
  <si>
    <t>PrixGarantie Gouda Sche</t>
  </si>
  <si>
    <t>PrixGarantie Maasdamer</t>
  </si>
  <si>
    <t>NKS MAAS LIGHT 200G ZÜG CH</t>
  </si>
  <si>
    <t>(C-LT) NKST ZIEGE 100G MIL</t>
  </si>
  <si>
    <t>(C-LT) Milbona Käsethek</t>
  </si>
  <si>
    <t>(I-CH) NKST BLU-FOU 110G MIL</t>
  </si>
  <si>
    <t>(I-CH) Milbona Käsethek</t>
  </si>
  <si>
    <t>(W-CH) NKST GRÜN-PESTO 110G MI</t>
  </si>
  <si>
    <t>(W-CH) Milbona, Grünes</t>
  </si>
  <si>
    <t>(J-CH) NKST REBLOCHON 120G MIL</t>
  </si>
  <si>
    <t>(J-CH) Milbona, Käsethe</t>
  </si>
  <si>
    <t>(V-CH) NKST TI-AD 110G MIL</t>
  </si>
  <si>
    <t>(V-CH) Milbona, Tiroler</t>
  </si>
  <si>
    <t>(C-CH) NKST ZIEGE 100G MIL</t>
  </si>
  <si>
    <t>(C-CH) Milbona, Käsethe</t>
  </si>
  <si>
    <t>(AH-CH)NKST WHISKEY-N 110G MIL</t>
  </si>
  <si>
    <t>(AH-CH) Milbona, Käseth</t>
  </si>
  <si>
    <t>(AE-CH) NKST HEUBLUM 110G MIL</t>
  </si>
  <si>
    <t>(AE-CH) NKST HEUBLUM 11</t>
  </si>
  <si>
    <t>NKS MIKO GOUDA 400G ALP VLOGDE</t>
  </si>
  <si>
    <t>NKST GOU 200G BFO ITC</t>
  </si>
  <si>
    <t>Black Forest Naturkäses</t>
  </si>
  <si>
    <t>NKST EDAM 200G BFO ITC</t>
  </si>
  <si>
    <t>NKST BERGK 200G BFO ITC</t>
  </si>
  <si>
    <t>NKST HAV-PIK 200G BFO ITC</t>
  </si>
  <si>
    <t>(I-BG) NKST BLU-FOU 110G MIL</t>
  </si>
  <si>
    <t>(I-BG) Milbona Käsethek</t>
  </si>
  <si>
    <t>(W-BG)NKST GRÜN-PESTO 110G MIL</t>
  </si>
  <si>
    <t>(W-BG) Milbona Käsethek</t>
  </si>
  <si>
    <t>(H-BG) NKST PECO 100G MIL</t>
  </si>
  <si>
    <t>(H-BG) Milbona Käsethek</t>
  </si>
  <si>
    <t>(Q-BG)NKST ROTWEIN AT 110G MIL</t>
  </si>
  <si>
    <t>(Q-BG) Milbona Käsethek</t>
  </si>
  <si>
    <t>(R-BG) NKST ROVIN 125G MIL</t>
  </si>
  <si>
    <t>(R-BG) Milbona Käsethek</t>
  </si>
  <si>
    <t>(X-BG) NKST SCH-PAUL 110G MIL</t>
  </si>
  <si>
    <t>(X-BG) Milbona Käsethek</t>
  </si>
  <si>
    <t>(T-BG) NKST STG-RAHMK 110G MIL</t>
  </si>
  <si>
    <t>(T-BG) Milbona Käsethek</t>
  </si>
  <si>
    <t>(V-BG) NKST TI-AD 110G MIL</t>
  </si>
  <si>
    <t>(V-BG) Milbona Käsethek</t>
  </si>
  <si>
    <t>(AH-BG) NKST WHISKY-N 110G MIL</t>
  </si>
  <si>
    <t>(AH-BG) Milbona Käsethe</t>
  </si>
  <si>
    <t>(E-BG) NKST ZIEGE-GOU 110G MIL</t>
  </si>
  <si>
    <t>(E-BG) Milbona Käsethek</t>
  </si>
  <si>
    <t>(C-BG) NKST ZIEGE 100G MIL</t>
  </si>
  <si>
    <t>(C-BG) Milbona Käsethek</t>
  </si>
  <si>
    <t>(K-SK) NKST BACK-BLÜT 110G MIL</t>
  </si>
  <si>
    <t>(K-SK) Milbona Käsethek</t>
  </si>
  <si>
    <t>(I-SK) NKST BLU-FOU 110G MIL</t>
  </si>
  <si>
    <t>(I-SK) Milbona Käsethek</t>
  </si>
  <si>
    <t>(L-SK) NKST BRIE 100G MIL</t>
  </si>
  <si>
    <t>(L-SK) Milbona Käsethek</t>
  </si>
  <si>
    <t>(W-SK) NKST GRÜN-PEST 110G MIL</t>
  </si>
  <si>
    <t>(W-SK) Milbona Käsethek</t>
  </si>
  <si>
    <t>(B-SK) NKST MED-KRÄUK 110G MIL</t>
  </si>
  <si>
    <t>(B-SK) Milbona Käsethek</t>
  </si>
  <si>
    <t>(H-SK) NKST PECO 100G MIL</t>
  </si>
  <si>
    <t>(H-SK) Milbona Käsethek</t>
  </si>
  <si>
    <t>(Q-SK)NKST ROTWEIN-AT 110G MIL</t>
  </si>
  <si>
    <t>(Q-SK) Milbona Käsethek</t>
  </si>
  <si>
    <t>frei für nächtsten Artikel</t>
  </si>
  <si>
    <t>Nummer wurde falsch res</t>
  </si>
  <si>
    <t>frei für nächsten Artikel</t>
  </si>
  <si>
    <t>(AK) NKST CAMBOZOLA 120G MKÄ</t>
  </si>
  <si>
    <t>(AK) Meine Käserei, Cam</t>
  </si>
  <si>
    <t>(AI) NKST WALDFEE 100G MKÄ</t>
  </si>
  <si>
    <t>(AI) Meine Käserei Käse</t>
  </si>
  <si>
    <t>(AJ) NKST GARTENTROLL 100G MKÄ</t>
  </si>
  <si>
    <t>(AJ) Meine Käserei, Gar</t>
  </si>
  <si>
    <t>(AO) NKST BÄRLAU BRIE 110G MKÄ</t>
  </si>
  <si>
    <t>(AO) Meine Käserei, Bär</t>
  </si>
  <si>
    <t>(AL) NKST BIERKÄSE 110G MKÄ</t>
  </si>
  <si>
    <t>(AL) Meine Käserei Käse</t>
  </si>
  <si>
    <t>(AM) NKST KELLERGEIST 100G MKÄ</t>
  </si>
  <si>
    <t>(AM) Meine Käserei, Kel</t>
  </si>
  <si>
    <t>(AN) NKST BRUSCHETTA 110G MKÄ</t>
  </si>
  <si>
    <t>(AN) Meine Käserei, Bru</t>
  </si>
  <si>
    <t>(AP) NKST ORANG-PESTO 110G MKÄ</t>
  </si>
  <si>
    <t>(AP) Meine Käserei, Ora</t>
  </si>
  <si>
    <t>(Q)NKST KÄ mit ROTWEIN CH MKÄ</t>
  </si>
  <si>
    <t>(Q) Meine Käserei, Käse</t>
  </si>
  <si>
    <t>(W-FI) NKST GRÜN-PEST 110G MIL</t>
  </si>
  <si>
    <t>(W-FI) Milbona, Grünes</t>
  </si>
  <si>
    <t>(Y-FI) NKST CREMEUX 110G MIL</t>
  </si>
  <si>
    <t>(Y-FI) Milbona, Crémeux</t>
  </si>
  <si>
    <t>(I-HU) NKST BLU-FOU 110G MIL</t>
  </si>
  <si>
    <t>(I-HU) Milbona, Blu Fou</t>
  </si>
  <si>
    <t>(A-AT) NKST HEUBLUM 110G MKÄ</t>
  </si>
  <si>
    <t>(A-AT) Meine Käserei, H</t>
  </si>
  <si>
    <t>(Q-AT)NKST KÄ mit ROTWE CH MKÄ</t>
  </si>
  <si>
    <t>(Q-AT) Meine Käserei, K</t>
  </si>
  <si>
    <t>(E-HU) NKST ZIEGE-GOU 110G MIL</t>
  </si>
  <si>
    <t>(E-HU) Milbona Käsethek</t>
  </si>
  <si>
    <t>(J-HU) NKST REBLOCH 120G MIL</t>
  </si>
  <si>
    <t>(J) Milbona, Reblochon</t>
  </si>
  <si>
    <t>(P-HU) NKST APPEN 100G MIL</t>
  </si>
  <si>
    <t>(P-HU) Milbona, Appenze</t>
  </si>
  <si>
    <t>(W-HU) NKST GRÜ-PESTO 110G MIL</t>
  </si>
  <si>
    <t>(W-HU) Milbona, Grünes</t>
  </si>
  <si>
    <t>(A) NKST HEUBLUM 110G MKÄ</t>
  </si>
  <si>
    <t>(A) Meine Käserei, Heub</t>
  </si>
  <si>
    <t>(AK-AT) NKST CAMBOZOL 120G MKÄ</t>
  </si>
  <si>
    <t>(AK-AT) Meine Käserei,</t>
  </si>
  <si>
    <t>(Q-SE) NKST KÄ mit ROTW CH MIL</t>
  </si>
  <si>
    <t>(Q-FI) NKST KÄ mit ROTW CH MIL</t>
  </si>
  <si>
    <t>(Q-FI) Milbona, Käse mi</t>
  </si>
  <si>
    <t>(Q-LT)NKST ROTWEIN CH 110G MIL</t>
  </si>
  <si>
    <t>(AR) NKST ALPKÄSE 100G MKÄ</t>
  </si>
  <si>
    <t>(AR) Meine Käserei, Alp</t>
  </si>
  <si>
    <t>(AN-HU)NKST BRUSCHETT 110G MIL</t>
  </si>
  <si>
    <t>(AN-HU) Milbona, Brusch</t>
  </si>
  <si>
    <t>(I-IE) NKST BLU-FOU 110G MIL</t>
  </si>
  <si>
    <t>(I-IE) Milbona Käsethek</t>
  </si>
  <si>
    <t>NKS MIKO 200G BB FR</t>
  </si>
  <si>
    <t>Simplement Bon et Bio N</t>
  </si>
  <si>
    <t>(AN-CZ)NKST BRUSCHETT 110G MIL</t>
  </si>
  <si>
    <t>(AN-CZ) Milbona, Brusch</t>
  </si>
  <si>
    <t>KS SORT 220G HU</t>
  </si>
  <si>
    <t>KäseSnack 220g sortiert</t>
  </si>
  <si>
    <t>(AP-CZ)NKST ORAN-PEST 110G MIL</t>
  </si>
  <si>
    <t>(AP-CZ) Milbona, orange</t>
  </si>
  <si>
    <t>(AP-DK)NKST ORAN-PEST 110G MIL</t>
  </si>
  <si>
    <t>(AP-DK) Milbona, Orange</t>
  </si>
  <si>
    <t>(AH-LT) NKST WHISKY-N 110G MIL</t>
  </si>
  <si>
    <t>(AH-LT) Milbona Käsethe</t>
  </si>
  <si>
    <t>(L-BG) NKST BRIE 100G MIL</t>
  </si>
  <si>
    <t>(L-BG) Milbona Käsethek</t>
  </si>
  <si>
    <t>(AH-DK) NKST WHISKY-N 100G MIL</t>
  </si>
  <si>
    <t>(AH-DK) Milbona Käsethe</t>
  </si>
  <si>
    <t>(AM-AT)NKST KELLGEIST 100G MKÄ</t>
  </si>
  <si>
    <t>(AM-AT) Meine Käserei,</t>
  </si>
  <si>
    <t>(AH-DK) NKST WHISKY-N 110G MIL</t>
  </si>
  <si>
    <t>(AH-DK) Milbona, Whisky</t>
  </si>
  <si>
    <t>(Q-HR) NKST ROTWEIN 110G MIL</t>
  </si>
  <si>
    <t>(Q-HR) Milbona Käsethek</t>
  </si>
  <si>
    <t>(AN-HR) NKST BRUSCHET 110G MIL</t>
  </si>
  <si>
    <t>(AN-HR) Milbona Käsethe</t>
  </si>
  <si>
    <t>(AP-HR) NKST ORA-PEST 110G MIL</t>
  </si>
  <si>
    <t>(AP-HR) Milbona Käsethe</t>
  </si>
  <si>
    <t>(P-HR) NKST APPEN 100G MIL</t>
  </si>
  <si>
    <t>(P-HR) Milbona Käsethek</t>
  </si>
  <si>
    <t>(R-HR) NKST ROVIN 125G MIL</t>
  </si>
  <si>
    <t>(R-HR) Milbona Käsethek</t>
  </si>
  <si>
    <t>(W-HR)NKST GRÜN-PESTO 110G MIL</t>
  </si>
  <si>
    <t>(W-HR) Milbona Käsethek</t>
  </si>
  <si>
    <t>(AN-FI) NKST BRUSCHET 110G MIL</t>
  </si>
  <si>
    <t>(AN-FI) Milbona, Brusch</t>
  </si>
  <si>
    <t>(AP-SI) NKST ORAN-PES 110G MIL</t>
  </si>
  <si>
    <t>(AP-SI) Milbona Käsethe</t>
  </si>
  <si>
    <t>(P-SI) NKST APPEN 100G MIL</t>
  </si>
  <si>
    <t>(P-SI) Milbona Käsethek</t>
  </si>
  <si>
    <t>(AH-RO) NKST WHISKY-N 110G MIL</t>
  </si>
  <si>
    <t>(AH-RO) Milbona Käsethe</t>
  </si>
  <si>
    <t>(AP-RO)NKST ORAN-PEST 110G MIL</t>
  </si>
  <si>
    <t>(AP-RO) Milbona Käsethe</t>
  </si>
  <si>
    <t>(R-RO) NKST ROVIN 125G MIL</t>
  </si>
  <si>
    <t>(R-RO) Milbona Käsethek</t>
  </si>
  <si>
    <t>(W-RO) NKST GRÜN-PEST 110G MIL</t>
  </si>
  <si>
    <t>(W-RO) Milbona Käsethek</t>
  </si>
  <si>
    <t>DE K-BRETT 495G AFEST DE</t>
  </si>
  <si>
    <t>Alpenfest Deutsches Käs</t>
  </si>
  <si>
    <t>DE K-BRETT 495G DEX DE</t>
  </si>
  <si>
    <t>Deluxe Deutsches Käsebr</t>
  </si>
  <si>
    <t>DE K-BRETT 495G AFEST FI</t>
  </si>
  <si>
    <t>KÄSEBOX 300G MIL DE</t>
  </si>
  <si>
    <t>MILBONA Käsebox 300g DE</t>
  </si>
  <si>
    <t>KÄSEBOX 300G MIL GR</t>
  </si>
  <si>
    <t>MILBONA Käsebox 300g GR</t>
  </si>
  <si>
    <t>NKS GOU 400G MIL ES/PT</t>
  </si>
  <si>
    <t>(AU) NKST OLD AMSTERDAM 100G</t>
  </si>
  <si>
    <t>(AU) Meine Käserei, Old</t>
  </si>
  <si>
    <t>(AT) NKST Le Rust MUNSTER 125G</t>
  </si>
  <si>
    <t>(AT) Meine Käserei, Mun</t>
  </si>
  <si>
    <t>(AS) NKST FEURIG NIEDERLÄ 110G</t>
  </si>
  <si>
    <t>(AS) Meine Käserei, Feu</t>
  </si>
  <si>
    <t>(AV) NKST SAINT ANDRÉ 125G</t>
  </si>
  <si>
    <t>(AV) Meine Käserei, Sai</t>
  </si>
  <si>
    <t>(AM-CZ) NKST KELLERGE 100G MIL</t>
  </si>
  <si>
    <t>(AM-CZ) Milbona, Keller</t>
  </si>
  <si>
    <t>NKS GUT BIO BERGBAU 150G MAAS</t>
  </si>
  <si>
    <t>BIO BERGBAUERNKÄSE 150</t>
  </si>
  <si>
    <t>(B-CH) NKST MED-KRÄUK 110G MIL</t>
  </si>
  <si>
    <t>(B-CH) Milbona, Mediter</t>
  </si>
  <si>
    <t>NKS PECO 120G TRE IT</t>
  </si>
  <si>
    <t>TRENTIN Pecorino Schrei</t>
  </si>
  <si>
    <t>NKS PROVOLONE 120g TRE IT</t>
  </si>
  <si>
    <t>TRENTIN Provolone Schei</t>
  </si>
  <si>
    <t>(P-PT) NKST APPEN 100G MIL</t>
  </si>
  <si>
    <t>(P-PT) Milbona, Appenze</t>
  </si>
  <si>
    <t>(F-NL) NKST GRUY 150G MIL</t>
  </si>
  <si>
    <t>(F-NL) Milbona, Gruyère</t>
  </si>
  <si>
    <t>(AW) NKS-THEKE Allg EMMEN 150G</t>
  </si>
  <si>
    <t>(AW)Lidl Theke Naturkäs</t>
  </si>
  <si>
    <t>(AX) NKS-THEKE Crem TIL 130G</t>
  </si>
  <si>
    <t>(AX) Lidl Theke Naturkä</t>
  </si>
  <si>
    <t>(AY) NKS-THEKE Jarlsberg 150G</t>
  </si>
  <si>
    <t>(AY) Lidl Theke Naturkä</t>
  </si>
  <si>
    <t>(AZ) NKS-THEKE GOU Royal 150G</t>
  </si>
  <si>
    <t>(AZ) Lidl Theke Naturkä</t>
  </si>
  <si>
    <t>NKS GOU 360g</t>
  </si>
  <si>
    <t>Naturkäsescheiben Gouda</t>
  </si>
  <si>
    <t>NKS TIL 360g</t>
  </si>
  <si>
    <t>Naturkäsescheiben Tilsi</t>
  </si>
  <si>
    <t>(AS-CZ) NKST FEUR NIEDERL 110G</t>
  </si>
  <si>
    <t>(AS-CZ) Milbona, Feurig</t>
  </si>
  <si>
    <t>(AN-LT) NKST BRUSCHET 110G MIL</t>
  </si>
  <si>
    <t>(AN-LT) Milbona, Brusch</t>
  </si>
  <si>
    <t>(W-SE)NKST GRÜN-PESTO 110G MIL</t>
  </si>
  <si>
    <t>(W-SE) Milbona, Grünes</t>
  </si>
  <si>
    <t>(J-BG) NKST REBLOCH 120G MIL</t>
  </si>
  <si>
    <t>(J-BG) Milbona, Rebloch</t>
  </si>
  <si>
    <t>(B-BG) NKST MED-KRÄUK 110G MIL</t>
  </si>
  <si>
    <t>(B-BG) Milbona, Med. Kr</t>
  </si>
  <si>
    <t>(X-PL) NKST SCH-PAUL 150G MIL</t>
  </si>
  <si>
    <t>(X-PL) Milbona, Scharfe</t>
  </si>
  <si>
    <t>(L-PT) NKST BRIE 100G MIL</t>
  </si>
  <si>
    <t>(L-PT) Milbona, Brie de</t>
  </si>
  <si>
    <t>(AU-ES) NKST OLD AMSTERDA 100G</t>
  </si>
  <si>
    <t>(AU-ES) Milbona, Old Am</t>
  </si>
  <si>
    <t>(AM-FI)NKST KELLERGEI 100G MIL</t>
  </si>
  <si>
    <t>(AM-FI) Milbona, Keller</t>
  </si>
  <si>
    <t>NKS MIKO 300G MIL RO</t>
  </si>
  <si>
    <t>MILBONA Bio Scheiben 30</t>
  </si>
  <si>
    <t>NKS MIKO 300G MIL AT</t>
  </si>
  <si>
    <t>NKS MIKO 300G MIL NL</t>
  </si>
  <si>
    <t>NKS MIKO 300G MIL 2SP</t>
  </si>
  <si>
    <t>Muster Naturkäse (Fertigware)</t>
  </si>
  <si>
    <t>Muster Naturkäse (Ferti</t>
  </si>
  <si>
    <t>(AP-HU) NKST ORANG-PESTO 110G</t>
  </si>
  <si>
    <t>(AP-HU) Milbona, Orange</t>
  </si>
  <si>
    <t>(AH-SK) NKST WHISKY-N 110G MIL</t>
  </si>
  <si>
    <t>(AH-SK) Milbona, Whisky</t>
  </si>
  <si>
    <t>(AN-SK) NKST BRUSCHET 110G MIL</t>
  </si>
  <si>
    <t>(AN-SK) Milbona, Brusch</t>
  </si>
  <si>
    <t>(AP-SK)NKST ORAN-PEST 110G MIL</t>
  </si>
  <si>
    <t>(AP-SK) Milbona, Orange</t>
  </si>
  <si>
    <t>(D-SK) NKST BLÜT 100G MIL</t>
  </si>
  <si>
    <t>(D-SK) Milbona, Unserer</t>
  </si>
  <si>
    <t>(E-SK) NKST ZIEGE-GOU 110G MIL</t>
  </si>
  <si>
    <t>(E-SK) Milbona, Ziegeng</t>
  </si>
  <si>
    <t>NKS TIL MAO 400G MIL DE</t>
  </si>
  <si>
    <t>NKS 400g, Tilsiter VLOG</t>
  </si>
  <si>
    <t>NKS MIKO 300G MIL IE</t>
  </si>
  <si>
    <t>Milbona Bio Scheiben 30</t>
  </si>
  <si>
    <t>(V-SK) NKST TI-AD 110G MIL</t>
  </si>
  <si>
    <t>(V-SK) Milbona, Tiroler</t>
  </si>
  <si>
    <t>(F-SK) NKST GRUY 150G MIL</t>
  </si>
  <si>
    <t>(F-SK) Milbona, Gruyère</t>
  </si>
  <si>
    <t>(X-SK) NKST SCH-PAUL 150G MIL</t>
  </si>
  <si>
    <t>(X-SK) Milbona, Scharfe</t>
  </si>
  <si>
    <t>(AN-RO) NKST BRUSCHE 110G MIL</t>
  </si>
  <si>
    <t>(AN-RO) Milbona, Brusch</t>
  </si>
  <si>
    <t>NKS GOU 400G MIL FI</t>
  </si>
  <si>
    <t>NKS BUTTK 400G MIL DE</t>
  </si>
  <si>
    <t>MILBONA Butterkäse Sche</t>
  </si>
  <si>
    <t>FK PUR 160G MIL PT</t>
  </si>
  <si>
    <t>(RS) NKST BLÜT 100G MIL DE</t>
  </si>
  <si>
    <t>(RS) Milbona, Unserer B</t>
  </si>
  <si>
    <t>(W-IE) NKST GRÜN-PEST 110G MIL</t>
  </si>
  <si>
    <t>(W-IE) Milbona, Grünes</t>
  </si>
  <si>
    <t>(Q-IE)NKST ROTWEIN AT 110G MIL</t>
  </si>
  <si>
    <t>(Q-IE) Milbona, Rotwein</t>
  </si>
  <si>
    <t>(AP-IE) NKST ORA-PEST 110G MIL</t>
  </si>
  <si>
    <t>(AP-IE) Milbona, Orange</t>
  </si>
  <si>
    <t>(W-SI) NKST GRÜN-PEST 110G MIL</t>
  </si>
  <si>
    <t>(W-SI) Milbona, Grünes</t>
  </si>
  <si>
    <t>(F-CY) NKST GRUY 150G MIL</t>
  </si>
  <si>
    <t>(F-CY) Milbona, Gruyère</t>
  </si>
  <si>
    <t>(A-RS) NKST HEUBLUM 110G MIL</t>
  </si>
  <si>
    <t>(A-RS) Milbona, Heublum</t>
  </si>
  <si>
    <t>(AH-RS) NKST WHISKY-N 110G MIL</t>
  </si>
  <si>
    <t>(AH-RS) Milbona, Whisky</t>
  </si>
  <si>
    <t>(AP-RS) NKST ORA-PEST 110G MIL</t>
  </si>
  <si>
    <t>(AP-RS) Milbona, Orange</t>
  </si>
  <si>
    <t>(B-RS) NKST MED-KRÄUK 110G MIL</t>
  </si>
  <si>
    <t>(B-RS) Milbona, Med. Kr</t>
  </si>
  <si>
    <t>(D-RS) NKST BLÜT 100G MIL</t>
  </si>
  <si>
    <t>(D-RS) Milbona, Unserer</t>
  </si>
  <si>
    <t>(E-RS) NKST ZIEG-GOU 110G MIL</t>
  </si>
  <si>
    <t>(E-RS) Milbona, Ziegeng</t>
  </si>
  <si>
    <t>(F-RS) NKST GRUY 150G MIL</t>
  </si>
  <si>
    <t>(F-RS) Milbona, Gruyère</t>
  </si>
  <si>
    <t>(H-RS) NKST PECO 100G MIL</t>
  </si>
  <si>
    <t>(H-RS) Milbona, Pecorin</t>
  </si>
  <si>
    <t>(I-RS) NKST BLU-FOU 110G MIL</t>
  </si>
  <si>
    <t>(I-RS) Milbona, Blue Fo</t>
  </si>
  <si>
    <t>(L-RS) NKST BRIE 100G MIL</t>
  </si>
  <si>
    <t>(L-RS) Milbona, Brie de</t>
  </si>
  <si>
    <t>(Q-RS)NKST ROTWEIN AT 110G MIL</t>
  </si>
  <si>
    <t>(Q-RS) Milbona, Rotwein</t>
  </si>
  <si>
    <t>NKS MIKO ED BU 400G HOF VLOGDE</t>
  </si>
  <si>
    <t>AS 704666 Hofburger NKS</t>
  </si>
  <si>
    <t>NKS MIKO GO TI 400G HOF VLOGDE</t>
  </si>
  <si>
    <t>AS 704667 Alpenmark NKS</t>
  </si>
  <si>
    <t>NKS GOU 400G HOF VLOG DE</t>
  </si>
  <si>
    <t>AN 0787 GOUDA IN SCHEIB</t>
  </si>
  <si>
    <t>NKS MIKO 400G HOF VLOG DE</t>
  </si>
  <si>
    <t>AN 6580 SCHNITTKÄSE-SCH</t>
  </si>
  <si>
    <t>(BA) NKST SIMMENTAL 120G</t>
  </si>
  <si>
    <t>(BA) Meine Käserei, Sim</t>
  </si>
  <si>
    <t>(V-RS) NKST TI-AD 110G MIL</t>
  </si>
  <si>
    <t>(V-RS) Milbona, Tiroler</t>
  </si>
  <si>
    <t>(W-RS) NKST GRÜN-PEST 110G MIL</t>
  </si>
  <si>
    <t>(W-RS) Milbona, Grünes</t>
  </si>
  <si>
    <t>(X-RS) NKST SCH-PAUL 150G MIL</t>
  </si>
  <si>
    <t>(X-RS) Milbona, Scharfe</t>
  </si>
  <si>
    <t>(A-CY) NKST HEUBLUM 110G MIL</t>
  </si>
  <si>
    <t>(A-CY) Milbona, Heublum</t>
  </si>
  <si>
    <t>(Q-CY)NKST ROTWEIN-AT 110G MIL</t>
  </si>
  <si>
    <t>(Q-CY) Milbona, Rotwein</t>
  </si>
  <si>
    <t>(W-CY) NKST GRÜN-PEST 110G MIL</t>
  </si>
  <si>
    <t>(W-CY) Milbona, Grünes</t>
  </si>
  <si>
    <t>(AP-CH) NKST OR-PESTO 110G MIL</t>
  </si>
  <si>
    <t>(AP-CH) Milbona, Orange</t>
  </si>
  <si>
    <t>(H-CH) NKST PECO 100G MIL</t>
  </si>
  <si>
    <t>(H-CH) Milbona, Pecorin</t>
  </si>
  <si>
    <t>(Q-CH)NKST ROTWEIN-AT 110G MIL</t>
  </si>
  <si>
    <t>(Q-CH) Milbona, Rotwein</t>
  </si>
  <si>
    <t>(BA-RO) NKST SIMMENTA 120G MIL</t>
  </si>
  <si>
    <t>(BA-RO) Milbona, Simmen</t>
  </si>
  <si>
    <t>(AS-AT) NKST FEU NIED 110G MKÄ</t>
  </si>
  <si>
    <t>(AS-AT) Meine Käserei,</t>
  </si>
  <si>
    <t>(BB) NKST PAPRIKA-CHILI 110G</t>
  </si>
  <si>
    <t>(BB) Meine Käserei, Pap</t>
  </si>
  <si>
    <t>(BE) NKS-THEKE BERGFEUER 130G</t>
  </si>
  <si>
    <t>(BE) Naturkäsescheiben</t>
  </si>
  <si>
    <t>NKS EMM 360g</t>
  </si>
  <si>
    <t>Naturkäsescheiben Emmen</t>
  </si>
  <si>
    <t>(BA-AT) NKST SIMMENTAL 120G</t>
  </si>
  <si>
    <t>(BA-AT) Meine Käserei,</t>
  </si>
  <si>
    <t>(BA-CZ) NKST SIMMENTA 120G MIL</t>
  </si>
  <si>
    <t>(BA-CZ) Milbona, Simmen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</si>
  <si>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</si>
  <si>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</si>
  <si>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</si>
  <si>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</si>
  <si>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</si>
  <si>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</si>
  <si>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NKS-THEKE Uri BergKÄ 130G</t>
  </si>
  <si>
    <t>(BF) Naturkäsescheiben</t>
  </si>
  <si>
    <t>(BA-HU)NKST SIMMENTAL 120G MIL</t>
  </si>
  <si>
    <t>(BA-HU) Milbona, Simmen</t>
  </si>
  <si>
    <t>(BA-PT)NKST SIMMENTAL 120G MIL</t>
  </si>
  <si>
    <t>(BA-PT) Milbona, Simmen</t>
  </si>
  <si>
    <t>(BA-IE)NKST SIMMENTAL 120G MIL</t>
  </si>
  <si>
    <t>(BA-IE) Milbona, Simmen</t>
  </si>
  <si>
    <t>(BA-SI)NKST SIMMENTAL 120G MIL</t>
  </si>
  <si>
    <t>(BA-SI) Milbona, Simmen</t>
  </si>
  <si>
    <t>(BA-BG)NKST SIMMENTAL 120G MIL</t>
  </si>
  <si>
    <t>(BA-BG) Milbona, Simmen</t>
  </si>
  <si>
    <t>(BA-HR)NKST SIMMENTAL 120G MIL</t>
  </si>
  <si>
    <t>(BA-HR) Milbona, Simmen</t>
  </si>
  <si>
    <t>(BG) NKST Grün PFEFFE 150G MKÄ</t>
  </si>
  <si>
    <t>(BG) Meine Käserei, Grü</t>
  </si>
  <si>
    <t>(BC) NKST LE ROSÉ 120G</t>
  </si>
  <si>
    <t>(BC) Meine Käserei, Le</t>
  </si>
  <si>
    <t>Gouda Scheiben 200g Züg</t>
  </si>
  <si>
    <t>Maasdamer Scheiben 200g</t>
  </si>
  <si>
    <t>Maasdamer light Scheibe</t>
  </si>
  <si>
    <t>(BC-AT) NKST LE ROSÉ 120G</t>
  </si>
  <si>
    <t>(BC-AT) Meine Käserei,</t>
  </si>
  <si>
    <t>(BC-PT) NKST LE ROSÉ 110G MIL</t>
  </si>
  <si>
    <t>(BC-PT) Milbona, Le Ros</t>
  </si>
  <si>
    <t>(BC-RO) NKST LE ROSÉ 120G MIL</t>
  </si>
  <si>
    <t>(BC-RO) Milbona, Le Ros</t>
  </si>
  <si>
    <t>(BC-LT) NKST LE ROSÉ 110G MIL</t>
  </si>
  <si>
    <t>(BC-LT) Milbona, Le Ros</t>
  </si>
  <si>
    <t>(BC-BG) NKST LE ROSÉ 120G MIL</t>
  </si>
  <si>
    <t>(BC-BG) Milbona, Le Ros</t>
  </si>
  <si>
    <t>(BC-HR) NKST LE ROSÉ 120G MIL</t>
  </si>
  <si>
    <t>(BC-HR) Milbona, Le Ros</t>
  </si>
  <si>
    <t>(D-BG) NKST BLÜT 100G MIL</t>
  </si>
  <si>
    <t>(D-BG) Milbona, Unserer</t>
  </si>
  <si>
    <t>NKS TIL MA 400G KAUFLAND DE</t>
  </si>
  <si>
    <t>NKS BUT MA 400G KAUFLAND DE</t>
  </si>
  <si>
    <t>Deluxe HartKÄplatte THEKE 300G</t>
  </si>
  <si>
    <t>Deluxe HartKäseplatte L</t>
  </si>
  <si>
    <t>Deluxe KÄplatte THEKE 3,00 KG</t>
  </si>
  <si>
    <t>Deluxe Käseplatten Thek</t>
  </si>
  <si>
    <t>SPREAD VIJGEN 240G MBL</t>
  </si>
  <si>
    <t>Mont Blanc Biologische</t>
  </si>
  <si>
    <t>SPREAD V-SINAASA 240G MBL</t>
  </si>
  <si>
    <t>SPREAD VIJGEN 30G MBL</t>
  </si>
  <si>
    <t>SPREAD QUINCE 30G MBL</t>
  </si>
  <si>
    <t>Mont Blanc Organic Quin</t>
  </si>
  <si>
    <t>SPREAD ORANGE 30G MBL</t>
  </si>
  <si>
    <t>Mont Blanc Organic Fig</t>
  </si>
  <si>
    <t>Tilsiter 45 % Fett i.Tr</t>
  </si>
  <si>
    <t>NK ALT-SCHWE nor-PIK 50FIT 3KG</t>
  </si>
  <si>
    <t>Alter Schwede Nordisch-</t>
  </si>
  <si>
    <t>Tilsiter 45 % F.i.Tr.</t>
  </si>
  <si>
    <t>SPREAD VIJGEN 240G WH</t>
  </si>
  <si>
    <t>Weißenhorner Biologisch</t>
  </si>
  <si>
    <t>SPREAD QUINCE 240G MBL</t>
  </si>
  <si>
    <t>SPREAD VIJGEN-ORANGE 240G WH</t>
  </si>
  <si>
    <t>SPREAD VIJGEN 30G WH</t>
  </si>
  <si>
    <t>SPREAD QUINCE 240G WH</t>
  </si>
  <si>
    <t>FK-Domino Mini Muuh</t>
  </si>
  <si>
    <t>MILBONA Mini Muuh Domin</t>
  </si>
  <si>
    <t>Milbona Snack Stripes</t>
  </si>
  <si>
    <t>Kindertaler 7X20G</t>
  </si>
  <si>
    <t>Milbona Kindertaler</t>
  </si>
  <si>
    <t>Milbona Käse-Scheiben</t>
  </si>
  <si>
    <t>150g Packung (18x150g)</t>
  </si>
  <si>
    <t>BIO Großlochkäse gerieb</t>
  </si>
  <si>
    <t>Gouda gewürfelt 5.000g</t>
  </si>
  <si>
    <t>ROHM OGT nach VLOG HANDEL</t>
  </si>
  <si>
    <t>Rohmilch ohne Gentechni</t>
  </si>
  <si>
    <t>MAGM OGT nach VLOG HANDEL</t>
  </si>
  <si>
    <t xml:space="preserve"> Magermilch ohne Gentec</t>
  </si>
  <si>
    <t>Bergkäse gerieben 5kg</t>
  </si>
  <si>
    <t>BLO Bergk 45FIT 15K OGT</t>
  </si>
  <si>
    <t>18128 END RÄU 3KG</t>
  </si>
  <si>
    <t>18128 Raeucher-Endstuec</t>
  </si>
  <si>
    <t>18129 END LILIPUT-RÄU 4KG</t>
  </si>
  <si>
    <t>18129 Liliput Räucher-E</t>
  </si>
  <si>
    <t>RÄU-END SCHI-RÄU-45ITM 10KG</t>
  </si>
  <si>
    <t>Räucher-Endstücke Schin</t>
  </si>
  <si>
    <t>RÄU-END CHILI-RÄU-45ITM 10KG</t>
  </si>
  <si>
    <t>Räucher-Endstücke Chili</t>
  </si>
  <si>
    <t>18199 RÄU-END RSTK 3KG MON</t>
  </si>
  <si>
    <t>18199 RÄU-END RSTK 3KG</t>
  </si>
  <si>
    <t>ABS BIOLAND GOU</t>
  </si>
  <si>
    <t>Bioland Gouda Abschnitt</t>
  </si>
  <si>
    <t>RÄU END NATUR 3KG SPA CZ</t>
  </si>
  <si>
    <t>RÄU END CHI 3KG SPA CZ</t>
  </si>
  <si>
    <t>Chili Räucher-Endstücke</t>
  </si>
  <si>
    <t>RÄU END SCHI KG SPA CZ</t>
  </si>
  <si>
    <t>ABS BIO GOU JER DE</t>
  </si>
  <si>
    <t>Bio Gouda Abschnitte</t>
  </si>
  <si>
    <t>ABS BERGK-VAKU</t>
  </si>
  <si>
    <t>ABS BERGK 3,3KG</t>
  </si>
  <si>
    <t>Bio Emmentaler-Abschnit</t>
  </si>
  <si>
    <t>ABS BERGK</t>
  </si>
  <si>
    <t>Bergkäse-Abschnitte VLO</t>
  </si>
  <si>
    <t>Abschnitte Gouda 48% VL</t>
  </si>
  <si>
    <t>Abschnitte Butterkäse V</t>
  </si>
  <si>
    <t>Abschnitte Maasdamer VL</t>
  </si>
  <si>
    <t>Abschnitte Edamer 45% V</t>
  </si>
  <si>
    <t>ABS EDAM-40</t>
  </si>
  <si>
    <t>Abschnitte Edamer 40% V</t>
  </si>
  <si>
    <t>Abschnitte Tilsiter 45%</t>
  </si>
  <si>
    <t>ABS BERGK-RINDE</t>
  </si>
  <si>
    <t>Bio Bergkäse-Abschnitte</t>
  </si>
  <si>
    <t>ABS BERGK-O-RINDE</t>
  </si>
  <si>
    <t>ABS KLO-BERGK-O-RIND 15KG</t>
  </si>
  <si>
    <t>ABS KLO-BERGK-O-RIND 15</t>
  </si>
  <si>
    <t>ABS RAHMK-50ITM</t>
  </si>
  <si>
    <t>18354 END RÄU SCHI 3KG</t>
  </si>
  <si>
    <t>18354 Monolith Räucher-</t>
  </si>
  <si>
    <t>END RÄU * 3KG</t>
  </si>
  <si>
    <t>RESERVIERT Räucher-Ends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</si>
  <si>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</si>
  <si>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</si>
  <si>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</si>
  <si>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</si>
  <si>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</si>
  <si>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</si>
  <si>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</si>
  <si>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 GRUY-49</t>
  </si>
  <si>
    <t>Abschnitte Gruyère 49%</t>
  </si>
  <si>
    <t>ABS APPEN-48</t>
  </si>
  <si>
    <t>Abschnitte Appenzeller</t>
  </si>
  <si>
    <t>ABS LANDK B-KRÄU-50</t>
  </si>
  <si>
    <t>ABS LANDK BUN-PF-50</t>
  </si>
  <si>
    <t>Abschnitte Landkäse Bun</t>
  </si>
  <si>
    <t>ABS CHED-RT-48</t>
  </si>
  <si>
    <t>Abschnitte Cheedar Rot</t>
  </si>
  <si>
    <t>Bio Maasdamer Abschnitt</t>
  </si>
  <si>
    <t>ABS MED KRÄUTER</t>
  </si>
  <si>
    <t>Abschnitte Mediterrane</t>
  </si>
  <si>
    <t>ABS PESTO ORANGE</t>
  </si>
  <si>
    <t>Abschnitte Pesto Orange</t>
  </si>
  <si>
    <t>ABS GRÜNES PESTO</t>
  </si>
  <si>
    <t>Abschnitte Grünes Pesto</t>
  </si>
  <si>
    <t>ABS WHISKY &amp; NUT</t>
  </si>
  <si>
    <t>Abschnitte Whisky &amp; Nut</t>
  </si>
  <si>
    <t>ABS LAVENDELKÄSE</t>
  </si>
  <si>
    <t>Abschnitte Lavendelkäse</t>
  </si>
  <si>
    <t>Abschnitte Bruschetta 5</t>
  </si>
  <si>
    <t>ABS CHILI Rouveen</t>
  </si>
  <si>
    <t>Abschnitte Chili Rouvee</t>
  </si>
  <si>
    <t>END RÄU NAT 3KG</t>
  </si>
  <si>
    <t>Raeucher-Endstuecke nat</t>
  </si>
  <si>
    <t>END RÄU NAT 4KG</t>
  </si>
  <si>
    <t>Räucher-Endstücke natri</t>
  </si>
  <si>
    <t>END RÄU VOS 3KG</t>
  </si>
  <si>
    <t>Raeucher-Endstuecke Vor</t>
  </si>
  <si>
    <t>END RÄU VOS 4KG</t>
  </si>
  <si>
    <t>END RÄU SCHI 4KG</t>
  </si>
  <si>
    <t>RÄU-END 4KG</t>
  </si>
  <si>
    <t>Raeucher-Endstuecke 4 k</t>
  </si>
  <si>
    <t>RÄU-END SCHI 3KG</t>
  </si>
  <si>
    <t>Raeucher-Endstuecke Sch</t>
  </si>
  <si>
    <t>RÄU-END SCHI 4KG</t>
  </si>
  <si>
    <t>RÄU END NATUR 4KG SPA CZ</t>
  </si>
  <si>
    <t>Räucher-Endstücke 4kg S</t>
  </si>
  <si>
    <t>RÄU END CHILI 4KG SPA CZ</t>
  </si>
  <si>
    <t>RÄU END CHILI 3KG SPA CZ</t>
  </si>
  <si>
    <t>RÄU END SCHI 3KG SPA CZ</t>
  </si>
  <si>
    <t>Schinken Räucher-Endstü</t>
  </si>
  <si>
    <t>RÄU END SCHI 4KG SPA CZ</t>
  </si>
  <si>
    <t>RÄU END NUSS 3KG SPA CZ</t>
  </si>
  <si>
    <t>Nuss Räucher-Endstücke</t>
  </si>
  <si>
    <t>RÄU END NUSS 4KG SPA CZ</t>
  </si>
  <si>
    <t>RÄU END KRÄU 3KG SPA CZ</t>
  </si>
  <si>
    <t>Kräuter Räucher-Endstüc</t>
  </si>
  <si>
    <t>RÄU END KRÄU 4KG SPA CZ</t>
  </si>
  <si>
    <t>ABS Gouda OGT</t>
  </si>
  <si>
    <t>Gouda Abschnitte 48% Fe</t>
  </si>
  <si>
    <t>ENE ThermoTop-70X15MM</t>
  </si>
  <si>
    <t>0845 Etiketten 70x15 mm</t>
  </si>
  <si>
    <t>ENE ThermoTop-70X30MM</t>
  </si>
  <si>
    <t>ENE 70x30 Thermo Top K7</t>
  </si>
  <si>
    <t>ENE ThermoTop-100X60MM</t>
  </si>
  <si>
    <t>0835 Etiketten 100x60 m</t>
  </si>
  <si>
    <t>ENE ThermoTop-100X60MM-SCHW</t>
  </si>
  <si>
    <t>0837 Etiketten 100x60 m</t>
  </si>
  <si>
    <t>EVS-MASC * 3K WH</t>
  </si>
  <si>
    <t>EVS WH Mascarpone 3 kg</t>
  </si>
  <si>
    <t>EEL-FC SAH 1,5K WH</t>
  </si>
  <si>
    <t>EEL WH Sahnecreme 1,5 k</t>
  </si>
  <si>
    <t>EEL-FC KRÄU 1,5K WH</t>
  </si>
  <si>
    <t>EEL WH Kräutercreme 1,5</t>
  </si>
  <si>
    <t>EEL-FC PAP 1,5K WH</t>
  </si>
  <si>
    <t>EEL WH Paprikacreme 1,5</t>
  </si>
  <si>
    <t>EVS-FC KRÄU 5K WH</t>
  </si>
  <si>
    <t>EVS WH Kräutercreme 5kg</t>
  </si>
  <si>
    <t>EVS-FC SAH 5K WH</t>
  </si>
  <si>
    <t>EVS WH Sahnecreme 5kg</t>
  </si>
  <si>
    <t>ENE 100x60 Thermo Top K</t>
  </si>
  <si>
    <t>EVS-FC KRÄU 1,5K OMI</t>
  </si>
  <si>
    <t>EVS Omira FC Kräuter ko</t>
  </si>
  <si>
    <t>EVS-FC PAP 1,5K OMI</t>
  </si>
  <si>
    <t>EVS Omira FC Paprika ko</t>
  </si>
  <si>
    <t>EVS-FC FLAM 3K GUS</t>
  </si>
  <si>
    <t>EVS Gusto Palatino Flam</t>
  </si>
  <si>
    <t>EEL WH FC Sahne 1,5 kg</t>
  </si>
  <si>
    <t>EEL WH FC Kräuter 1,5 k</t>
  </si>
  <si>
    <t>EEL WH FC Paprika 1,5 k</t>
  </si>
  <si>
    <t>EEL-FC GARTG 1,5K WH</t>
  </si>
  <si>
    <t>EEL WH FC Gartengemüse</t>
  </si>
  <si>
    <t>EVS-MASC * 250G GRO</t>
  </si>
  <si>
    <t>EVS Unilac Grand´or Mas</t>
  </si>
  <si>
    <t>ERS-MASC * 250G GRO</t>
  </si>
  <si>
    <t>ERS Unilac Grand´or Mas</t>
  </si>
  <si>
    <t>ENE WEIß-MHD-26X12MM</t>
  </si>
  <si>
    <t>Haftetiketten 26x12 mm</t>
  </si>
  <si>
    <t>ENE ThermoTop-148X210MM</t>
  </si>
  <si>
    <t>ENE 148x210 Thermo Top</t>
  </si>
  <si>
    <t>EVS-MASC UHT 250G WH CN</t>
  </si>
  <si>
    <t>EVS WH Mascarpone 250g</t>
  </si>
  <si>
    <t>ERS-MASC UHT 250G WH CN</t>
  </si>
  <si>
    <t>ERS WH Mascarpone 250g</t>
  </si>
  <si>
    <t>ENE ORANGE-rund-50MM</t>
  </si>
  <si>
    <t>ENE 50 mm Rund orange</t>
  </si>
  <si>
    <t>ENE GRÜN-rund-50MM</t>
  </si>
  <si>
    <t>ENE 50 mm Rund grün</t>
  </si>
  <si>
    <t>ENE ThermoTop-2-8°C-68X 61MM</t>
  </si>
  <si>
    <t>Thermo-Klebeetiketten b</t>
  </si>
  <si>
    <t>EVS-FKR KRÄU 100G</t>
  </si>
  <si>
    <t>EVS FK-Rolle gestrudelt</t>
  </si>
  <si>
    <t>EVS-FKR PF 100G</t>
  </si>
  <si>
    <t>EVS-FKR PAP 100G</t>
  </si>
  <si>
    <t>EVS-FKR ANANAS 100G</t>
  </si>
  <si>
    <t>EVS-FKR LACHS 100G</t>
  </si>
  <si>
    <t>EVS FK-Roll gestr 100g</t>
  </si>
  <si>
    <t>ERS-FKR LACHS 100G ES</t>
  </si>
  <si>
    <t>ERS FK-Roll gestr 100g</t>
  </si>
  <si>
    <t>ERS-FKR ANANAS 100G</t>
  </si>
  <si>
    <t>ERS-FKR LACHS 100G MOR</t>
  </si>
  <si>
    <t>ERS FK-Röllchen Lachs 1</t>
  </si>
  <si>
    <t>ERS-FKR KRÄU 100G * GB</t>
  </si>
  <si>
    <t>ERS Frischkäseröllchen</t>
  </si>
  <si>
    <t>EVS Frischkäseröllchen</t>
  </si>
  <si>
    <t>EVS-FKR KRÄU 100G * GB</t>
  </si>
  <si>
    <t>ERS-KS GOU-BERGK 220G LEK</t>
  </si>
  <si>
    <t>ERS Leckerrom KS 220g G</t>
  </si>
  <si>
    <t>ERS-FKR LACHS 100G</t>
  </si>
  <si>
    <t>EVS UKB-68mmX 45MM ALD DK</t>
  </si>
  <si>
    <t>EVS Etiketten 68x45 mm</t>
  </si>
  <si>
    <t>EVS-FKR ANAN-MAND 100G ALD GB</t>
  </si>
  <si>
    <t>ERS-FKR PAP-CHILI 100G</t>
  </si>
  <si>
    <t>ERS FK-Rolle gestrudelt</t>
  </si>
  <si>
    <t>ERS-FKR PF 100G</t>
  </si>
  <si>
    <t>ERS-FKR KRÄU 100G</t>
  </si>
  <si>
    <t>ERS-FKR ANANAS-MAND 100G</t>
  </si>
  <si>
    <t>EVS-FKR ANANAS 100G MOR</t>
  </si>
  <si>
    <t>EVS FK-Röllchen Pineapp</t>
  </si>
  <si>
    <t>EVS FK-Röllchen Lachs 1</t>
  </si>
  <si>
    <t>ERS-FKR ANANAS 100G MOR GB</t>
  </si>
  <si>
    <t>ERS Morrisons FK-Röll g</t>
  </si>
  <si>
    <t>EVS-FKR LACHS 100G * ES</t>
  </si>
  <si>
    <t>EVS FK-Roll gestrudelt</t>
  </si>
  <si>
    <t>EVS-FKR ANANAS 100G * ES</t>
  </si>
  <si>
    <t>ERS-NKS EDAM 250G KOR</t>
  </si>
  <si>
    <t>ERS Globus Korrekt NKS</t>
  </si>
  <si>
    <t>ERS-KS BUTTERK-EDAM 220G MIL</t>
  </si>
  <si>
    <t>ERS Lidl Milbona KS 220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</si>
  <si>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</si>
  <si>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</si>
  <si>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</si>
  <si>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</si>
  <si>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</si>
  <si>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</si>
  <si>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</si>
  <si>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</si>
  <si>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</si>
  <si>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</si>
  <si>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</si>
  <si>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ERS-KS BUTTERK-EDAM 220G LEK</t>
  </si>
  <si>
    <t>ERS Leckerrom KS 220g B</t>
  </si>
  <si>
    <t>ERS-KS GOU-EDAM-LIGH 220G LEK</t>
  </si>
  <si>
    <t>EVS-NKS MOZZ * BON 2P</t>
  </si>
  <si>
    <t>EVS Boni NKS Mozzarella</t>
  </si>
  <si>
    <t>ERS-NKS MOZZ * BON 2P</t>
  </si>
  <si>
    <t>ERS Boni NKS Mozzarella</t>
  </si>
  <si>
    <t>EVS-FKR PF 100G ASA GB</t>
  </si>
  <si>
    <t>EVS ASDA FK-Rolle gestr</t>
  </si>
  <si>
    <t>EVS-FKR KNOB-KRÄU 100G ASA GB</t>
  </si>
  <si>
    <t>EVS-FKR LACHS 100G ASA GB</t>
  </si>
  <si>
    <t>ERS-FKR LACHS 100G ASA GB</t>
  </si>
  <si>
    <t>ERS ASDA FK-Rolle gestr</t>
  </si>
  <si>
    <t>ERS-FKR KNOB-KRÄU 100G ASA GB</t>
  </si>
  <si>
    <t>ERS-FKR PF 100G ASA GB</t>
  </si>
  <si>
    <t>ERS-KS BUTTER-EDAM 220G MIL ES</t>
  </si>
  <si>
    <t>ERS-KS GOU-BERGK 220G MIL ES</t>
  </si>
  <si>
    <t>EVS-FKR ANANAS 100G MOR GB</t>
  </si>
  <si>
    <t>EVS Morrisons FK-Röll g</t>
  </si>
  <si>
    <t>EVS-FKR LACHS-DILL 100G MOR GB</t>
  </si>
  <si>
    <t>EVS Morrisons FK-Röllch</t>
  </si>
  <si>
    <t>EVS-FKR ANANAS 100G GEI DK</t>
  </si>
  <si>
    <t>EVS-FKR KRÄU 100G GEI DK</t>
  </si>
  <si>
    <t>EVS-FKR PAP 100G GEI DK</t>
  </si>
  <si>
    <t>ERS-FKR ANANAS 100G GEI DK</t>
  </si>
  <si>
    <t>ERS FK-Roll gestrudelt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</si>
  <si>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</si>
  <si>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</si>
  <si>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</si>
  <si>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</si>
  <si>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</si>
  <si>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</si>
  <si>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</si>
  <si>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</si>
  <si>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</si>
  <si>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EVS-KS UKB-18X 220G LEK</t>
  </si>
  <si>
    <t>Zusatzetikett UKB Lecke</t>
  </si>
  <si>
    <t>ERS-NKS HAV 200G ALD ES</t>
  </si>
  <si>
    <t>ERS Aldi E NKS 200g Hav</t>
  </si>
  <si>
    <t>ERS-NKS HAV-LIGHT 200G ALD ES</t>
  </si>
  <si>
    <t>ERS-NKS HAV-DILL 200G ALD ES</t>
  </si>
  <si>
    <t>ERS-NKS HAV-DILL 200G ALD DK</t>
  </si>
  <si>
    <t>ERS Aldi DK NKS 200g Ha</t>
  </si>
  <si>
    <t>ERS-NKS HAV 200G ALD DK</t>
  </si>
  <si>
    <t>ERS Aldi DK  NKS 200g H</t>
  </si>
  <si>
    <t>ERS-NKS HAV-Pikant 200G ALD DK</t>
  </si>
  <si>
    <t>EVS-NKS GOU * CAL</t>
  </si>
  <si>
    <t>EVS Cattel NKS Gouda</t>
  </si>
  <si>
    <t>ERS-NKS PROV 150G JER</t>
  </si>
  <si>
    <t>ERS Jermi NKS 150g Prov</t>
  </si>
  <si>
    <t>ERS-NKS EDAM 150G JER</t>
  </si>
  <si>
    <t>ERS Jermi NKS 150g Edam</t>
  </si>
  <si>
    <t>ERS-NKS GOU 150G JER</t>
  </si>
  <si>
    <t>ERS Jermi NKS 150g Goud</t>
  </si>
  <si>
    <t>ERS-NKS EMM 150G JER</t>
  </si>
  <si>
    <t>ERS Jermi NKS 150g Emme</t>
  </si>
  <si>
    <t>ERS-NKS MOZZ 150G JER</t>
  </si>
  <si>
    <t>ERS Jermi NKS 150g Mozz</t>
  </si>
  <si>
    <t>ERS-NKS GOU 200G JER</t>
  </si>
  <si>
    <t>ERS Jermi NKS 200g Goud</t>
  </si>
  <si>
    <t>ERS-NKS EDAM 200G JER</t>
  </si>
  <si>
    <t>ERS Jermi NKS 200g Edam</t>
  </si>
  <si>
    <t>ERS-NKS EMM 200G JER</t>
  </si>
  <si>
    <t>ERS Jermi NKS 200g Emme</t>
  </si>
  <si>
    <t>ERS-NKS PROV 200G JER</t>
  </si>
  <si>
    <t>ERS Jermi NKS 200g Prov</t>
  </si>
  <si>
    <t>ERS-NKS MOZZ 200G ALD 2P</t>
  </si>
  <si>
    <t>ERS Aldi ES / PT NKS 20</t>
  </si>
  <si>
    <t>EVS-NKS MOZZ 200G ALD 2P</t>
  </si>
  <si>
    <t>EVS Aldi E/PT NKS 200g</t>
  </si>
  <si>
    <t>EVS-NKS EDAM 200G ALD 2P</t>
  </si>
  <si>
    <t>ERS-GRS SCHI 150G LID SL</t>
  </si>
  <si>
    <t>ERS Lidl Slowenien GRS</t>
  </si>
  <si>
    <t>EVS-NKS MOZZ * CAL</t>
  </si>
  <si>
    <t>EVS Cattel  Mozzarella</t>
  </si>
  <si>
    <t>EVS-NKS PROV * CAL</t>
  </si>
  <si>
    <t>EVS Cattel  Provola</t>
  </si>
  <si>
    <t>ERS-KS GOU-BERGK 220G JER</t>
  </si>
  <si>
    <t>ERS Jermi KS 220g Gouda</t>
  </si>
  <si>
    <t>ERS-KS BUTTERK-EDAM 220G JER</t>
  </si>
  <si>
    <t>ERS Jermi KS 220g Butte</t>
  </si>
  <si>
    <t>ERS-KS GOU-EDAM-LIGHT 220G JER</t>
  </si>
  <si>
    <t>ERS-NKS EDAM 150G TRE</t>
  </si>
  <si>
    <t>ERS Trentin NKS 150g Ed</t>
  </si>
  <si>
    <t>ERS-NKS EMM 150G TRE</t>
  </si>
  <si>
    <t>ERS Trentin NKS 150g Em</t>
  </si>
  <si>
    <t>ERS-NKS GOU 150G TRE</t>
  </si>
  <si>
    <t>ERS Trentin NKS 150g Go</t>
  </si>
  <si>
    <t>ERS-NKS MOZZ 150G TRE</t>
  </si>
  <si>
    <t>ERS Trentin NKS 150g Mo</t>
  </si>
  <si>
    <t>ERS-NKS PROV 150G TRE</t>
  </si>
  <si>
    <t>ERS Trentin NKS 150g Pr</t>
  </si>
  <si>
    <t>ERS-NKS TIL 150G TRE</t>
  </si>
  <si>
    <t>ERS Trentin NKS 150g Ti</t>
  </si>
  <si>
    <t>EVS-NKS CHED 150G TRE</t>
  </si>
  <si>
    <t>EVS Trentin NKS 150g Ch</t>
  </si>
  <si>
    <t>ERS-NKS CHED 150G TRE</t>
  </si>
  <si>
    <t>ERS Trentin NKS 150g Ch</t>
  </si>
  <si>
    <t>EVS-NKS EMM 150G CDM</t>
  </si>
  <si>
    <t>EVS Cour di Malga 150g</t>
  </si>
  <si>
    <t>EVS-NKS MOZZ 150G CDM</t>
  </si>
  <si>
    <t>EVS-NKS PROV 150G CDM</t>
  </si>
  <si>
    <t>ERS-NKS EMM 150G CDM</t>
  </si>
  <si>
    <t>ERS Cour di Malga 150g</t>
  </si>
  <si>
    <t>ERS-NKS MOZZ 150G CDM</t>
  </si>
  <si>
    <t>ERS-NKS PROV 150G CDM</t>
  </si>
  <si>
    <t>ERS-BRAT Käsespätzle 140G JER</t>
  </si>
  <si>
    <t>ERS Jermi Brattaler Käs</t>
  </si>
  <si>
    <t>ERS-BRAT Flammkuchen 140G JER</t>
  </si>
  <si>
    <t>ERS Jermi Brattaler Fla</t>
  </si>
  <si>
    <t>EVS-NKS EDAM 150G TRG</t>
  </si>
  <si>
    <t>EVS Transgourmet  NKS 1</t>
  </si>
  <si>
    <t>EVS-NKS GOU 150G TRG</t>
  </si>
  <si>
    <t>EVS-NKS GOU 100G TRG</t>
  </si>
  <si>
    <t>EVS-NKS EDAM 100G TRG</t>
  </si>
  <si>
    <t>ERS-GRS PAP-CHILI 150G LID 2P</t>
  </si>
  <si>
    <t>ERS Lidl Kro/Slow GRS P</t>
  </si>
  <si>
    <t>ERS-GRS SCHI-HRV 150G LID 2P</t>
  </si>
  <si>
    <t>ERS Lidl Kro/Slow GRS S</t>
  </si>
  <si>
    <t>EEL-RW SCHI-BlackForest HU</t>
  </si>
  <si>
    <t>EEL Black Forest Schink</t>
  </si>
  <si>
    <t>EEL-RW NATUR-BlackForest HU</t>
  </si>
  <si>
    <t>EEL Black Forest Natur</t>
  </si>
  <si>
    <t>EEL-RW CHILI-BlackForest HU</t>
  </si>
  <si>
    <t>EEL Black Forest Chili</t>
  </si>
  <si>
    <t>EVS-KSP GOU 100G JER</t>
  </si>
  <si>
    <t>EVS Jermi Premium Käsew</t>
  </si>
  <si>
    <t>EVS-KSP belg-Abteikä 100G JER</t>
  </si>
  <si>
    <t>EVS-KSP tir-Bauernkä 100G JER</t>
  </si>
  <si>
    <t>EVS-KSP ZIEGE 100G JER</t>
  </si>
  <si>
    <t>ERS-KSP GOU 100G JER</t>
  </si>
  <si>
    <t>ERS Jermi Premium Käsew</t>
  </si>
  <si>
    <t>ERS-KSP belg-Abteikä 100G JER</t>
  </si>
  <si>
    <t>ERS-KSP TI-BERG 100G JER</t>
  </si>
  <si>
    <t>ERS-KSP ZIEGE 100G JER</t>
  </si>
  <si>
    <t>ERS-NKS MOZZ 180G ASA</t>
  </si>
  <si>
    <t>ERS ASDA Mozzarella Sch</t>
  </si>
  <si>
    <t>ERS-KS BUTTERK-EMM 220G JER</t>
  </si>
  <si>
    <t>ERS Jermi KS 2xPack But</t>
  </si>
  <si>
    <t>ERS-KS GOU-MAAS 220G JER</t>
  </si>
  <si>
    <t>ERS Jermi KS 2xPack Gou</t>
  </si>
  <si>
    <t>EVS-RS NATUR 150G MEI</t>
  </si>
  <si>
    <t>EVS Netto Meierie RS Na</t>
  </si>
  <si>
    <t>EVS-RS SCHI 150G MEI</t>
  </si>
  <si>
    <t>EVS Netto Meierie RS Sc</t>
  </si>
  <si>
    <t>EVS-RS CHILI 150G MEI</t>
  </si>
  <si>
    <t>EVS Netto Meierie RS Ch</t>
  </si>
  <si>
    <t>ERS-RS SCHI 150G MEI</t>
  </si>
  <si>
    <t>ERS Netto Meierie RS Sc</t>
  </si>
  <si>
    <t>ERS-RS CHILI 150G MEI</t>
  </si>
  <si>
    <t>ERS Netto Meierie RS Ch</t>
  </si>
  <si>
    <t>EVS-GRILLKP * 300G LID</t>
  </si>
  <si>
    <t>EVS Lidl Grillkäseplatt</t>
  </si>
  <si>
    <t>EVS-SKKS GOU 100G MBL</t>
  </si>
  <si>
    <t>EVS Mont Blanc KS SKZ G</t>
  </si>
  <si>
    <t>EVS-SKKS CAM 100G MBL</t>
  </si>
  <si>
    <t>EVS Mont Blanc KS SKZ C</t>
  </si>
  <si>
    <t>EVS-SKKS CHED 100G MBL</t>
  </si>
  <si>
    <t>EVS-SKKS EMM 100G MBL</t>
  </si>
  <si>
    <t>EVS Mont Blanc KS SKZ E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</si>
  <si>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</si>
  <si>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</si>
  <si>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</si>
  <si>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</si>
  <si>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</si>
  <si>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</si>
  <si>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</si>
  <si>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</si>
  <si>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</si>
  <si>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</si>
  <si>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</si>
  <si>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</si>
  <si>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</si>
  <si>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</si>
  <si>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</si>
  <si>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</si>
  <si>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</si>
  <si>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EVS-KP allgäu 150G MIL 3P</t>
  </si>
  <si>
    <t>EVS Lidl Milbona Allgäu</t>
  </si>
  <si>
    <t>EVS-KP * 240G LID</t>
  </si>
  <si>
    <t>EVS Lidl Alpenfest Hütt</t>
  </si>
  <si>
    <t>EVS-RS PREM-NATUR 150G JER</t>
  </si>
  <si>
    <t>EVS Jermi Premium RS Na</t>
  </si>
  <si>
    <t>EVS-RS PREM-SCHI 150G JER</t>
  </si>
  <si>
    <t>EVS Jermi Premium RS Sc</t>
  </si>
  <si>
    <t>EVS-RS PREM-CHILI 150G JER</t>
  </si>
  <si>
    <t>EVS Jermi Premium RS Ch</t>
  </si>
  <si>
    <t>ERS-RS PREM-NATUR 150G JER</t>
  </si>
  <si>
    <t>ERS Jermi Premium RS Na</t>
  </si>
  <si>
    <t>ERS-RS PREM-SCHI 150G JER</t>
  </si>
  <si>
    <t>ERS Jermi Premium RS Sc</t>
  </si>
  <si>
    <t>ERS-RS PREM-CHILI 150G JER</t>
  </si>
  <si>
    <t>ERS Jermi Premium RS Ch</t>
  </si>
  <si>
    <t>ERS-NKS NATUR 200G GUB PT</t>
  </si>
  <si>
    <t>ERS Gut Bio PT Allgäuer</t>
  </si>
  <si>
    <t>ERS-NKS RAHM 200G GUB PT</t>
  </si>
  <si>
    <t>EVS-KP holl-Käsesele 140G DEX</t>
  </si>
  <si>
    <t>EVS Lidl Deluxe Holländ</t>
  </si>
  <si>
    <t>ERS-RS SCHI 250G COL NL</t>
  </si>
  <si>
    <t>ERS Colruyt RS Schinken</t>
  </si>
  <si>
    <t>EVS-NKS GOU 1K</t>
  </si>
  <si>
    <t>EVS NKS 1.000g Gouda</t>
  </si>
  <si>
    <t>ERS-NKS GER 200G GUB</t>
  </si>
  <si>
    <t>ERS Gut Bio Allgäuer Ho</t>
  </si>
  <si>
    <t>ERS-NKS RAHM 200G GUB</t>
  </si>
  <si>
    <t>ERS-NKS BERGK 175G GUB</t>
  </si>
  <si>
    <t>ERS Aldi Nord Gut Bio A</t>
  </si>
  <si>
    <t>ERS-NKS NATUR 200G BMI</t>
  </si>
  <si>
    <t>ERS BMI Bio Landkäse 20</t>
  </si>
  <si>
    <t>ERS-NKS GER 200G BMI</t>
  </si>
  <si>
    <t>ERS-NKS GOU 200G BMI</t>
  </si>
  <si>
    <t>ERS BMI Bio 200g Gouda</t>
  </si>
  <si>
    <t>ERS-NKS NATUR 200G ALD ES</t>
  </si>
  <si>
    <t>ERS Aldi E GutBio Hofkä</t>
  </si>
  <si>
    <t>ERS-NKS GER 200G ALD ES</t>
  </si>
  <si>
    <t>ERS-NKS RAHM 200G ALD ES</t>
  </si>
  <si>
    <t>ERS-NKS GOU 250G KOR</t>
  </si>
  <si>
    <t>ERS-NKS TIL 250G KOR</t>
  </si>
  <si>
    <t>ERS Globus NKS 250g Til</t>
  </si>
  <si>
    <t>ERS-NKS BUTTERK 250G KOR</t>
  </si>
  <si>
    <t>ERS-NKS MAAS 200G KOR</t>
  </si>
  <si>
    <t>ERS-NKS EMM 250G KOR</t>
  </si>
  <si>
    <t>EVS-NKS NATUR 200G GUB ES</t>
  </si>
  <si>
    <t>EVS Aldi E GutBio Hofkä</t>
  </si>
  <si>
    <t>ERS-NKS RAHM 150G GUL</t>
  </si>
  <si>
    <t>ERS Netto Gutes Land 15</t>
  </si>
  <si>
    <t>ERS-NKS TIL 150G GUL</t>
  </si>
  <si>
    <t>EVS-NKS BUN-PAP 150G KOR</t>
  </si>
  <si>
    <t>EVS Globus Rahmkäse 150</t>
  </si>
  <si>
    <t>EVS-NKS KRÄU-Berg 150G KOR</t>
  </si>
  <si>
    <t>EVS-NKS BUN-PF 150G KOR</t>
  </si>
  <si>
    <t>ERS-NKS PAP 150G KOR</t>
  </si>
  <si>
    <t>ERS Globus Rahmkäse 150</t>
  </si>
  <si>
    <t>ERS-NKS KRÄU-Berg 150G KOR</t>
  </si>
  <si>
    <t>ERS-NKS BUN-PF 150G KOR</t>
  </si>
  <si>
    <t>EVS-SKZ EMM 220G MBL</t>
  </si>
  <si>
    <t>EVS Mont Blanc KS 220g</t>
  </si>
  <si>
    <t>EVS-SKZ GER 220G MBL</t>
  </si>
  <si>
    <t>EVS-SKZ GOU 220G MBL</t>
  </si>
  <si>
    <t>EVS-SKZ CHED 220G MBL</t>
  </si>
  <si>
    <t>EVS-SKZ CAM 220G MBL</t>
  </si>
  <si>
    <t>ERS-NKS NATUR 200G SIM FR</t>
  </si>
  <si>
    <t>ERS Aldi Gut Bio Allg.H</t>
  </si>
  <si>
    <t>ERS-NKS RAHM 200G SIM FR</t>
  </si>
  <si>
    <t>ERS-NKS BERGK 175G SIM FR</t>
  </si>
  <si>
    <t>ERS-NKS CHED-RT 150G TRE</t>
  </si>
  <si>
    <t>ERS Trentin 150g Chedda</t>
  </si>
  <si>
    <t>ERS Trentin 150g Edamer</t>
  </si>
  <si>
    <t>ERS Trentin 150g Emment</t>
  </si>
  <si>
    <t>ERS Trentin 150g Mozzar</t>
  </si>
  <si>
    <t>ERS-NKS PROV-GER 150G TRE</t>
  </si>
  <si>
    <t>ERS Trentin 150g Provol</t>
  </si>
  <si>
    <t>ERS Trentin 150g Tisite</t>
  </si>
  <si>
    <t>EVS-SKKS GER 100G MBL</t>
  </si>
  <si>
    <t>EVS Mont Blanc KS SKZ R</t>
  </si>
  <si>
    <t>EVS-KP allgäu 150G LID</t>
  </si>
  <si>
    <t>EVS Lidl Käseplatte All</t>
  </si>
  <si>
    <t>EVS-NKS mild-nussig 160G BMI</t>
  </si>
  <si>
    <t>EVS BMI Bio Landkäse 16</t>
  </si>
  <si>
    <t>ERS-NKS mild-nussig 160G BMI</t>
  </si>
  <si>
    <t>ERS BMI Bio Schnittkäse</t>
  </si>
  <si>
    <t>EVS-NKS RAHM-MILD 160G BMI</t>
  </si>
  <si>
    <t>ERS-NKS GOU 160G BMI</t>
  </si>
  <si>
    <t>ERS BMI Bio Gouda 160g</t>
  </si>
  <si>
    <t>EVS-NKS GER 160G BMI</t>
  </si>
  <si>
    <t>ERS-NKS GER 160G BMI</t>
  </si>
  <si>
    <t>ERS-KSB GOU-BERGK 220G ALP</t>
  </si>
  <si>
    <t>ERS Aldi Alpenmark KS G</t>
  </si>
  <si>
    <t>ERS-KS BUTTERK-MAAS 220G ALP</t>
  </si>
  <si>
    <t>ERS Aldi AlpenmarkKS Ma</t>
  </si>
  <si>
    <t>ERS-KSB GOU-EDAM-LIG 220G ALP</t>
  </si>
  <si>
    <t>ERS Aldi Alpenmark KS E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</si>
  <si>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</si>
  <si>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</si>
  <si>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</si>
  <si>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</si>
  <si>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</si>
  <si>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ERS-GRS CLASSIC 200G LID GB</t>
  </si>
  <si>
    <t>ERS Lidl England Classi</t>
  </si>
  <si>
    <t>ERS-GRS SCHI 200G LID GB</t>
  </si>
  <si>
    <t>ERS Lidl England Ham GR</t>
  </si>
  <si>
    <t>ERS-GRS PAP-CHILI 200G LID GB</t>
  </si>
  <si>
    <t>ERS Lidl Endland Paprik</t>
  </si>
  <si>
    <t>ERS-GRS CHILI 200G LID SL</t>
  </si>
  <si>
    <t>ERS-NKS TIL 400G LEK</t>
  </si>
  <si>
    <t>ERS Norma Leckerrom Til</t>
  </si>
  <si>
    <t>ERS-NKS EDAM 400G LEK</t>
  </si>
  <si>
    <t>ERS Norma Leckerrom Eda</t>
  </si>
  <si>
    <t>ERS-NKS BUTTERK 400G LEK</t>
  </si>
  <si>
    <t>ERS Norma Leckerrom But</t>
  </si>
  <si>
    <t>EVS RUND-NeueSorte</t>
  </si>
  <si>
    <t>EVS Neue Sorte rundes E</t>
  </si>
  <si>
    <t>ERS-NKS GOU 400G HOF</t>
  </si>
  <si>
    <t>ERS Aldi Nord Hofburger</t>
  </si>
  <si>
    <t>EVS-GRILLKP * 300G JER</t>
  </si>
  <si>
    <t>EVS Jermi Grillkäseplat</t>
  </si>
  <si>
    <t>EVS-GRILLKP * 300G NET</t>
  </si>
  <si>
    <t>EVS Netto Staffenhagen</t>
  </si>
  <si>
    <t>EVS-SKZ EDAM 220G MBL</t>
  </si>
  <si>
    <t>ERS-RS CLASSIC 150G LIS</t>
  </si>
  <si>
    <t>ERS Aldi Nord Lisani RS</t>
  </si>
  <si>
    <t>ERS-RS PAP-CHILI 150G LIS</t>
  </si>
  <si>
    <t>ERS-RS KRÄU 150G LIS</t>
  </si>
  <si>
    <t>ERS-RS SCHI 150G LIS</t>
  </si>
  <si>
    <t>EVS-RS CLASSIC 150G LIS</t>
  </si>
  <si>
    <t>EVS Aldi Nord Lisani RS</t>
  </si>
  <si>
    <t>EVS-RS PAP-CHILI 150G LIS</t>
  </si>
  <si>
    <t>EVS-RS SCHI 150G LIS</t>
  </si>
  <si>
    <t>EVS-RS GARTK 150G LIS</t>
  </si>
  <si>
    <t>ERS-NKS BUTTERK 400G MIL</t>
  </si>
  <si>
    <t>ERS Lidl Milbona 400g B</t>
  </si>
  <si>
    <t>ERS-NKS GOU 400G MIL</t>
  </si>
  <si>
    <t>ERS Lidl Milbona 400g G</t>
  </si>
  <si>
    <t>ERS-NKS GOU 400G LEK</t>
  </si>
  <si>
    <t>ERS Norma Leckerrom CZ</t>
  </si>
  <si>
    <t>ERS-NKS PAP-CHILI 150G</t>
  </si>
  <si>
    <t>ERS Lidl Pre Packing GR</t>
  </si>
  <si>
    <t>ERS-KS BUTTERK-EDAM 220G K-C</t>
  </si>
  <si>
    <t>ERS Kaufland KS 220g Bu</t>
  </si>
  <si>
    <t>ERS-KS GOU-BERGK 220G K-C</t>
  </si>
  <si>
    <t>ERS Kaufland KS 220g Go</t>
  </si>
  <si>
    <t>ERS-GRS PAP-CHILI 150G MIL 2P</t>
  </si>
  <si>
    <t>ERS Lidl Ung/Ru GRS Pap</t>
  </si>
  <si>
    <t>ERS-GRS PAP-CHILI 150G MIL GB</t>
  </si>
  <si>
    <t>EVS-NKS EMM-BERGB 150G LID</t>
  </si>
  <si>
    <t>EVS Lidl Bergbauern Emm</t>
  </si>
  <si>
    <t>ERS-NKS Bergbauernkä 150G LID</t>
  </si>
  <si>
    <t>ERS Lidl Bergbauernkäse</t>
  </si>
  <si>
    <t>ERS-NKS GOU 250G</t>
  </si>
  <si>
    <t>ERS MA China Gouda 250g</t>
  </si>
  <si>
    <t>EVS-NKS GOU 250G AMM CN</t>
  </si>
  <si>
    <t>EVS MA China Gouda 250g</t>
  </si>
  <si>
    <t>EVS-NKS EDAM 250G AMM CN</t>
  </si>
  <si>
    <t>EVS MA China Edamer 250</t>
  </si>
  <si>
    <t>EVS-NKS MAAS 250G AMM CN</t>
  </si>
  <si>
    <t>EVS MA China Maasdamer</t>
  </si>
  <si>
    <t>ERS-NKS EDAM 250G</t>
  </si>
  <si>
    <t>ERS MA China Edamer 250</t>
  </si>
  <si>
    <t>ERS-NKS MAAS 250G</t>
  </si>
  <si>
    <t>ERS MA China Maasdamer</t>
  </si>
  <si>
    <t>ERS-WALRI TEST-sonderform</t>
  </si>
  <si>
    <t>EVS Testrolle Walnussri</t>
  </si>
  <si>
    <t>ERS-WALRI TEST-rund</t>
  </si>
  <si>
    <t>ERS Testrolle Walnussri</t>
  </si>
  <si>
    <t>ERS-NKS BUTTERK 400G HOF</t>
  </si>
  <si>
    <t>ERS-NKS EDAM 400G HOF</t>
  </si>
  <si>
    <t>ERS-GRS CLASSIC 150G MIL GR</t>
  </si>
  <si>
    <t>ERS Lidl Milbona GRS Cl</t>
  </si>
  <si>
    <t>ERS-GRS SCHI 150G MIL GR</t>
  </si>
  <si>
    <t>ERS Lidl Milbona GRS Ha</t>
  </si>
  <si>
    <t>ERS-GRS PF-CHILI 150G MIL GR</t>
  </si>
  <si>
    <t>ERS Lidl Milbona GRS Re</t>
  </si>
  <si>
    <t>EVS-GRS CLASSIC 150G MIL INT</t>
  </si>
  <si>
    <t>EVS Lidl Milbona GRS CL</t>
  </si>
  <si>
    <t>EVS-GRS SCHI 150G MIL INT</t>
  </si>
  <si>
    <t>EVS Lidl Milbona GRS Ha</t>
  </si>
  <si>
    <t>EVS-GRS PF-CHILI 150G MIL INT</t>
  </si>
  <si>
    <t>EVS Lidl Milbona GRS Re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</si>
  <si>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</si>
  <si>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</si>
  <si>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</si>
  <si>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</si>
  <si>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</si>
  <si>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ERS-NKS MAAS 300G LIN</t>
  </si>
  <si>
    <t>ERS Penny Lindenhof Maa</t>
  </si>
  <si>
    <t>ERS-NKS GOU 400G LIN</t>
  </si>
  <si>
    <t>ERS Penny Lindenhof Gou</t>
  </si>
  <si>
    <t>ERS-NKS GOU 400G REW</t>
  </si>
  <si>
    <t>ERS Rewe ja! Gouda 400g</t>
  </si>
  <si>
    <t>EVS-KS GOU-EDAM 220G GEI DK</t>
  </si>
  <si>
    <t>EVS Geiafood KS Edam/Go</t>
  </si>
  <si>
    <t>ERS-NKS GOU 300G ORG</t>
  </si>
  <si>
    <t>ERS Lidl Bio Organic Go</t>
  </si>
  <si>
    <t>ERS-NKS TIL 300G ORG</t>
  </si>
  <si>
    <t>ERS Lidl Bio OrganicTil</t>
  </si>
  <si>
    <t>ERS-NKS BUTTERK 300G ORG</t>
  </si>
  <si>
    <t>ERS Lidl Bio Organic Bu</t>
  </si>
  <si>
    <t>EVS-KS GOU-BUTTERK 220G GEI DK</t>
  </si>
  <si>
    <t>EVS Geiafood KS Butterk</t>
  </si>
  <si>
    <t>EVS-KP allgäu 150G MIL</t>
  </si>
  <si>
    <t>EVS-NKS Fördekäse 150G MKÄ</t>
  </si>
  <si>
    <t>EVS Lidl Meine Käserei</t>
  </si>
  <si>
    <t>ERS-NKS Fördekäse 150G MKÄ</t>
  </si>
  <si>
    <t>ERS Lidl Meine Käserei</t>
  </si>
  <si>
    <t>EVS-NKS Holsteiner 150G MKÄ</t>
  </si>
  <si>
    <t>ERS-NKS Holsteiner 150G MKÄ</t>
  </si>
  <si>
    <t>ERS-KS GOU-EDAM 220G GEI</t>
  </si>
  <si>
    <t>ERS Geiafood KS Edam/Go</t>
  </si>
  <si>
    <t>ERS-KS GOU-BUTTERK 220G GEI</t>
  </si>
  <si>
    <t>ERS Geiafood KS Butterk</t>
  </si>
  <si>
    <t>ERS-NKS GOU 250G AMM CN</t>
  </si>
  <si>
    <t>ERS MAO China NKS Gouda</t>
  </si>
  <si>
    <t>ERS Lidl BMI Bio NKS Go</t>
  </si>
  <si>
    <t>EVS-NKS GOU 160G BMI ES</t>
  </si>
  <si>
    <t>EVS Lidl BMI Bio NKS Go</t>
  </si>
  <si>
    <t>EVS-WALRI * 150G EQU GB</t>
  </si>
  <si>
    <t>EVS Kaufland Exquisit W</t>
  </si>
  <si>
    <t>ERS-WALRI * 150G EQU</t>
  </si>
  <si>
    <t>ERS Kaufland Exquisit W</t>
  </si>
  <si>
    <t>ERS-WALRI * 150G EQU CZ</t>
  </si>
  <si>
    <t>ERS-WALRI * 150G EQU SK</t>
  </si>
  <si>
    <t>ERS-WALRI * 150G EQU RO</t>
  </si>
  <si>
    <t>ERS-WALRI * 150G EQU HR</t>
  </si>
  <si>
    <t>ERS-NKS MAAS 300G</t>
  </si>
  <si>
    <t>ERS Rewe ja! Maasdamer</t>
  </si>
  <si>
    <t>ERS-KS GOU-BERGK 220G ALP</t>
  </si>
  <si>
    <t>ERS-KP BUTTERK 75G MIL</t>
  </si>
  <si>
    <t>ERS Lidl Milbona Faulti</t>
  </si>
  <si>
    <t>EVS-KS GOU-BERGK 220G MIL GB</t>
  </si>
  <si>
    <t>EVS Milbona KS 220g Ber</t>
  </si>
  <si>
    <t>EVS-KS BUTTERK-EDA 220G MIL GB</t>
  </si>
  <si>
    <t>EVS Milbona KS 220g But</t>
  </si>
  <si>
    <t>ERS-NKS MAAS 200G ALD 2P</t>
  </si>
  <si>
    <t>ERS Aldi NKS Maasdamer</t>
  </si>
  <si>
    <t>ERS-NKS EMM 200G ALD 2P</t>
  </si>
  <si>
    <t>ERS Aldi NKS Emmentaler</t>
  </si>
  <si>
    <t>ERS-NKS EDAM 200G ALD 2P</t>
  </si>
  <si>
    <t>ERS Aldi NKS Edamer 200</t>
  </si>
  <si>
    <t>ERS Aldi NKS Mozzarella</t>
  </si>
  <si>
    <t>ERS-KP Allgäu 150G LEK</t>
  </si>
  <si>
    <t>ERS Norma Leckerrom Käs</t>
  </si>
  <si>
    <t>EVS NEU LEK</t>
  </si>
  <si>
    <t>EVS Zusatzetikett Neu f</t>
  </si>
  <si>
    <t>ERS-KP BUTTERK 100G MIL</t>
  </si>
  <si>
    <t>ERS-NKS GOU 250G K-C</t>
  </si>
  <si>
    <t>ERS Kaufland K-Classic</t>
  </si>
  <si>
    <t>EVS-NKS CHED-RT * JER</t>
  </si>
  <si>
    <t>EVS Jermi NKS Cheddar r</t>
  </si>
  <si>
    <t>ERS-NKS MAAS 300G KOR</t>
  </si>
  <si>
    <t>ERS-GRILLSP Samm-20X 40MM GRI</t>
  </si>
  <si>
    <t>ERS Lidl Grillmeister S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</si>
  <si>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</si>
  <si>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</si>
  <si>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</si>
  <si>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</si>
  <si>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</si>
  <si>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</si>
  <si>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EVS-RS NATUR 150G LEK</t>
  </si>
  <si>
    <t>EVS Norma Leckerrom RS</t>
  </si>
  <si>
    <t>EVS-RS SCHI 150G LEK</t>
  </si>
  <si>
    <t>EVS-RS CHILI 150G LEK</t>
  </si>
  <si>
    <t>ERS-GRS NATUR 150G LID</t>
  </si>
  <si>
    <t>ERS Lidl Milbona/Meine</t>
  </si>
  <si>
    <t>ERS-GRS SCHI 150G LID</t>
  </si>
  <si>
    <t>ERS-GRS PAP 150G LID</t>
  </si>
  <si>
    <t>EVS-KC ZIEGE 150G AND IT</t>
  </si>
  <si>
    <t>EVS Andechser Käsecreme</t>
  </si>
  <si>
    <t>EVS-RS CHILI</t>
  </si>
  <si>
    <t>EVS Prepack Chili Räuch</t>
  </si>
  <si>
    <t>EVS-CN CHAMP 250G LIS</t>
  </si>
  <si>
    <t>EVS Lisani CN 250g Cham</t>
  </si>
  <si>
    <t>EVS-CN KRÄU 250G LIS</t>
  </si>
  <si>
    <t>EVS Lisani CN 250g Kräu</t>
  </si>
  <si>
    <t>EVS-CN MEX 250G LIS</t>
  </si>
  <si>
    <t>EVS Lisani CN 250g Mexi</t>
  </si>
  <si>
    <t>EVS-CN PF 250G LIS</t>
  </si>
  <si>
    <t>EVS Lisani CN 250g Pfef</t>
  </si>
  <si>
    <t>EVS-CN CHAMP 250G ALP</t>
  </si>
  <si>
    <t>EVS Alpenmark CN 250g C</t>
  </si>
  <si>
    <t>EVS-CN KRÄU 250G ALP</t>
  </si>
  <si>
    <t>EVS Alpenmark CN 250g K</t>
  </si>
  <si>
    <t>EVS-CN Pimento 250G ALP</t>
  </si>
  <si>
    <t>EVS Alpenmark CN 250g P</t>
  </si>
  <si>
    <t>EVS-CN KRÄU 250G ALD DK</t>
  </si>
  <si>
    <t>EVS Aldi Dänemark CN 25</t>
  </si>
  <si>
    <t>EVS-CN LACHS 250G ALD DK</t>
  </si>
  <si>
    <t>EVS-CN SCHI 250G ALD DK</t>
  </si>
  <si>
    <t>EVS-CN SHRI 250G ALD DK</t>
  </si>
  <si>
    <t>ERS-CN KRÄU 250G ALD DK</t>
  </si>
  <si>
    <t>ERS Aldi Dänemark CN 25</t>
  </si>
  <si>
    <t>ERS-CN LACHS 250G ALD DK</t>
  </si>
  <si>
    <t>ERS-CN SCHI 250G ALD DK</t>
  </si>
  <si>
    <t>ERS-CN SHRI 250G ALD DK</t>
  </si>
  <si>
    <t>EVS-CN CHAMP 250G JER</t>
  </si>
  <si>
    <t>EVS Jermi CN 250g Champ</t>
  </si>
  <si>
    <t>EVS-CN KRÄU 250G JER</t>
  </si>
  <si>
    <t>EVS Jermi CN 250g Kräut</t>
  </si>
  <si>
    <t>EVS-CN LACHS 250G JER</t>
  </si>
  <si>
    <t>EVS Jermi CN 250g Lachs</t>
  </si>
  <si>
    <t>EVS-CN MEX 250G JER</t>
  </si>
  <si>
    <t>EVS Jermi CN 250g Mexic</t>
  </si>
  <si>
    <t>EVS-CN SCHI 250G JER</t>
  </si>
  <si>
    <t>EVS Jermi CN 250g Schw.</t>
  </si>
  <si>
    <t>ERS-CN CHAM 250G JER</t>
  </si>
  <si>
    <t>ERS Jermi CN 250g Champ</t>
  </si>
  <si>
    <t>ERS-CN KRÄU 250G JER</t>
  </si>
  <si>
    <t>ERS Jermi CN 250g Kräut</t>
  </si>
  <si>
    <t>ERS-CN LACHS 250G JER</t>
  </si>
  <si>
    <t>ERS Jermi CN 250g Lachs</t>
  </si>
  <si>
    <t>ERS-CN MEX 250G JER</t>
  </si>
  <si>
    <t>ERS Jermi CN 250g Mexic</t>
  </si>
  <si>
    <t>ERS-CN SCHI 250G ALD NL</t>
  </si>
  <si>
    <t>ERS Jermi CN 250g Schw.</t>
  </si>
  <si>
    <t>EVS-CN CHAMP 250G ALD NL</t>
  </si>
  <si>
    <t>EVS Aldi NL 250g Champi</t>
  </si>
  <si>
    <t>EVS-CN KRÄU 250G ALD NL</t>
  </si>
  <si>
    <t>EVS Aldi NL 250g Kräute</t>
  </si>
  <si>
    <t>EVS-CN LACHS 250G ALD NL</t>
  </si>
  <si>
    <t>EVS Aldi NL 250g Lachs</t>
  </si>
  <si>
    <t>EVS-CN MEX 250G ALD NL</t>
  </si>
  <si>
    <t>EVS Aldi NL 250g Mexica</t>
  </si>
  <si>
    <t>EVS-CN SCHI 250G ALD NL</t>
  </si>
  <si>
    <t>EVS Aldi NL 250g Schw.</t>
  </si>
  <si>
    <t>ERS-CN CHAM 250G ALD NL</t>
  </si>
  <si>
    <t>ERS Aldi NL 250g Champi</t>
  </si>
  <si>
    <t>ERS-CN KRÄU 250G ALD NL</t>
  </si>
  <si>
    <t>ERS Aldi NL 250g Kräute</t>
  </si>
  <si>
    <t>ERS-CN LACHS 250G ALD NL</t>
  </si>
  <si>
    <t>ERS Aldi NL 250g Lachs</t>
  </si>
  <si>
    <t>ERS-CN MEX 250G ALD NL</t>
  </si>
  <si>
    <t>ERS Aldi NL 250g Mexica</t>
  </si>
  <si>
    <t>ERS Aldi NL 250g Schw.</t>
  </si>
  <si>
    <t>EVS-CN SHRI 250G FAL</t>
  </si>
  <si>
    <t>EVS Falengreen rejeost</t>
  </si>
  <si>
    <t>ERS-CN SHRI 250G FAG DK</t>
  </si>
  <si>
    <t>ERS Falengreen rejeost</t>
  </si>
  <si>
    <t>EVS-RW SCHI 2K *</t>
  </si>
  <si>
    <t>EVS Schinkenräucher 200</t>
  </si>
  <si>
    <t>EVS-RSTK MAAS 6LB ATA</t>
  </si>
  <si>
    <t>EVS Maasdam Räucherkäse</t>
  </si>
  <si>
    <t>EVS-RSTK GOU 6LB ATA</t>
  </si>
  <si>
    <t>EVS Gouda Räucherkäse 6</t>
  </si>
  <si>
    <t>ERS-MINIRO WAL 125G JER</t>
  </si>
  <si>
    <t>ERS Jermi Mini Roulette</t>
  </si>
  <si>
    <t>ERS-MINIRO SCHW-PF 150G JER</t>
  </si>
  <si>
    <t>ERS-MINIRO LACHS 150G JER</t>
  </si>
  <si>
    <t>ERS-KC BRIE 150G ALD FR</t>
  </si>
  <si>
    <t>ERS Aldi BE Valblanc Ka</t>
  </si>
  <si>
    <t>ERS-MINIRO WAL 125G SON</t>
  </si>
  <si>
    <t>ERS Sonae Mini Roulette</t>
  </si>
  <si>
    <t>EVS-MINIRO WAL 125G SON</t>
  </si>
  <si>
    <t>EVS Sonae Mini Roulette</t>
  </si>
  <si>
    <t>EVS-ROUL WAL-500- 1k CON</t>
  </si>
  <si>
    <t>EVS Continente Roulette</t>
  </si>
  <si>
    <t>ERS-KC CAM 150G ALD FR</t>
  </si>
  <si>
    <t>EVS-CN LACHS 250G LIS</t>
  </si>
  <si>
    <t>EVS Lisani CN 250g Lach</t>
  </si>
  <si>
    <t>EVS-RS MILD 175G ASA</t>
  </si>
  <si>
    <t>EVS Asda Smoked Cheese</t>
  </si>
  <si>
    <t>ERS-RS MILD 175G ASA</t>
  </si>
  <si>
    <t>ERS Asda Smoked Cheese</t>
  </si>
  <si>
    <t>EVS-RS SCHI 175G ASA</t>
  </si>
  <si>
    <t>ERS-RS SCHI 175G ASA</t>
  </si>
  <si>
    <t>EVS-CN SCHI 250G LIS</t>
  </si>
  <si>
    <t>EVS Aldi Nord Lisani CN</t>
  </si>
  <si>
    <t>EVS-CN SWEE-THAI 250G LIS</t>
  </si>
  <si>
    <t>EVS-CN RUC-WAL 250G LIS</t>
  </si>
  <si>
    <t>EVS-CN SWEE-THAI 250G ALP</t>
  </si>
  <si>
    <t>EVS Aldi Süd Alpenmark</t>
  </si>
  <si>
    <t>ERS-GRILLKP no1 300G LID</t>
  </si>
  <si>
    <t>ERS Lidl Grillkäseplatt</t>
  </si>
  <si>
    <t>ERS-GRILLKP no2-67X 100MM LID</t>
  </si>
  <si>
    <t>ERS Lidl Grillplatte 2.</t>
  </si>
  <si>
    <t>EVS-RSSTK 12X 150G JER</t>
  </si>
  <si>
    <t>EVS Jermi Räucherstücke</t>
  </si>
  <si>
    <t>ERS-GRILLKP 100X 160MM LID</t>
  </si>
  <si>
    <t>ERS-NKS EDAM 150G DEL</t>
  </si>
  <si>
    <t>ERS Ammerländer Edamer</t>
  </si>
  <si>
    <t>ERS-NKS MAAS 150G DEL</t>
  </si>
  <si>
    <t>ERS Ammerländer Maasdam</t>
  </si>
  <si>
    <t>ERS-NKS GOU 150G DEL</t>
  </si>
  <si>
    <t>ERS Ammerländer Gouda D</t>
  </si>
  <si>
    <t>ERS-KP AFestHüt-no1 240G LID</t>
  </si>
  <si>
    <t>ERS Lidl Alpenfest Hütt</t>
  </si>
  <si>
    <t>ERS-KP AFestHüt-no2 240G LID</t>
  </si>
  <si>
    <t>ERS-RS NATUR 200G ALD GB</t>
  </si>
  <si>
    <t>ERS Aldi GB RS 200g Nat</t>
  </si>
  <si>
    <t>ERS-RS SCHI 200G ALD GB</t>
  </si>
  <si>
    <t>ERS Aldi GB RS 200g Sch</t>
  </si>
  <si>
    <t>ERS-RS CHILI 200G ALD GB</t>
  </si>
  <si>
    <t>ERS Aldi GB RS 200g Chi</t>
  </si>
  <si>
    <t>EVS-RSTK GER-GRUY 1,5K AMM</t>
  </si>
  <si>
    <t>EVS Ammerländer Smoked</t>
  </si>
  <si>
    <t>ERS-KP holl-Käsesele 140G DEX</t>
  </si>
  <si>
    <t>ERS Lidl Deluxe Holländ</t>
  </si>
  <si>
    <t>ERS-RS * 200G MOR GB</t>
  </si>
  <si>
    <t>ERS Golden Acre Morriso</t>
  </si>
  <si>
    <t>EVS-SKTÖRT 23,4X 15,8MM MIL GB</t>
  </si>
  <si>
    <t>EVS Milbona SK-Törtchen</t>
  </si>
  <si>
    <t>EVS-RW NATUR 1K JER</t>
  </si>
  <si>
    <t>EVS Jermi RW 1.000g Nat</t>
  </si>
  <si>
    <t>EVS-END Rezept-Aldi 3K MONO</t>
  </si>
  <si>
    <t>EVS Monolith Räucherend</t>
  </si>
  <si>
    <t>EVS-END Rezept-Lidl 3K MONO</t>
  </si>
  <si>
    <t>ERS-KC KRÄU 150G BIC</t>
  </si>
  <si>
    <t>ERS Bickery 150g Kruide</t>
  </si>
  <si>
    <t>ERS-RS * 200G MON GB</t>
  </si>
  <si>
    <t>ERS Monolith Räuchersch</t>
  </si>
  <si>
    <t>ERS-RS GARTK 150G ALP</t>
  </si>
  <si>
    <t>ERS Aldi Süd Alpenmark</t>
  </si>
  <si>
    <t>ERS-RS NATUR 150G ALP</t>
  </si>
  <si>
    <t>ERS-RS SCHI 150G ALP</t>
  </si>
  <si>
    <t>ERS-RS PAP-CHILI 150G ALP</t>
  </si>
  <si>
    <t>ERS-RS LIGHT 150G ALP</t>
  </si>
  <si>
    <t>EVS-RTORT * 1K MOR</t>
  </si>
  <si>
    <t>EVS Morrisons Räucherto</t>
  </si>
  <si>
    <t>ERS-KP AFestHü-no1 240G LID DK</t>
  </si>
  <si>
    <t>ERS-KP AFestHü-no2 240G LID DK</t>
  </si>
  <si>
    <t>ERS-KP allgäu 150G MKÄ</t>
  </si>
  <si>
    <t>ERS Lidl Käseplatte All</t>
  </si>
  <si>
    <t>EKT-KP OGT</t>
  </si>
  <si>
    <t>EKT Ohne Gentechnik</t>
  </si>
  <si>
    <t>ERS-CN SWEE-THAI 250G LIS</t>
  </si>
  <si>
    <t>ERS Aldi Nord Lisani CN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</si>
  <si>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</si>
  <si>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</si>
  <si>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</si>
  <si>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</si>
  <si>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</si>
  <si>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</si>
  <si>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</si>
  <si>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</si>
  <si>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</si>
  <si>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</si>
  <si>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</si>
  <si>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</si>
  <si>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</si>
  <si>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</si>
  <si>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</si>
  <si>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ERS-GRILLKP no1 * JER</t>
  </si>
  <si>
    <t>ERS Jermi Grillkäseplat</t>
  </si>
  <si>
    <t>ERS-GRILLKP no2 * JER</t>
  </si>
  <si>
    <t>ERS-GRILLKP no1 * NET</t>
  </si>
  <si>
    <t>ERS Netto Staffenhagen</t>
  </si>
  <si>
    <t>ERS-GRILLKP no2</t>
  </si>
  <si>
    <t>EVS-RS * 160G ICE GB</t>
  </si>
  <si>
    <t>EVS Iceland Räuchersche</t>
  </si>
  <si>
    <t>ERS-RS * 160G ICE GB</t>
  </si>
  <si>
    <t>ERS Iceland Räuchersche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</si>
  <si>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</si>
  <si>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</si>
  <si>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</si>
  <si>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</si>
  <si>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</si>
  <si>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</si>
  <si>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EVS-RW NATUR 2000G JER IL</t>
  </si>
  <si>
    <t>EVS Jermi RW 2000g Natu</t>
  </si>
  <si>
    <t>ERS-RS NATUR 150G LEK</t>
  </si>
  <si>
    <t>ERS Norma Leckerrom RS</t>
  </si>
  <si>
    <t>ERS-RS SCHI 150G LEK</t>
  </si>
  <si>
    <t>ERS-RS CHILI 150G LEK</t>
  </si>
  <si>
    <t>EVS-CN LACHS 250G ALP</t>
  </si>
  <si>
    <t>EVS-CN SCHI 250G ALP</t>
  </si>
  <si>
    <t>ERS-MINIRO WAL 150G JER</t>
  </si>
  <si>
    <t>ERS-RS NATUR 150G K-C</t>
  </si>
  <si>
    <t>ERS Kaufland RS Natur 1</t>
  </si>
  <si>
    <t>ERS-RS CHILI 150G K-C</t>
  </si>
  <si>
    <t>ERS Kaufland RS Chili 1</t>
  </si>
  <si>
    <t>ERS-RS SCHI 150G K-C</t>
  </si>
  <si>
    <t>ERS Kaufland RS Schinke</t>
  </si>
  <si>
    <t>ERS-RS NATUR 250G LIS</t>
  </si>
  <si>
    <t>ERS Lisani RS 250g Natu</t>
  </si>
  <si>
    <t>ERS-RS SCHI 250G LIS</t>
  </si>
  <si>
    <t>ERS Lisani RS 250g Schi</t>
  </si>
  <si>
    <t>ERS-RS CHILI 250G LIS</t>
  </si>
  <si>
    <t>ERS Lisani RS 250g Chil</t>
  </si>
  <si>
    <t>ERS-RS NUSS 250G LIS</t>
  </si>
  <si>
    <t>EVS-RW SCHI 1K JER</t>
  </si>
  <si>
    <t>EVS Jermi RW 1.000g Sch</t>
  </si>
  <si>
    <t>EVS-RSTK * 150G COP GB</t>
  </si>
  <si>
    <t>EVS Räucher Stücke 150g</t>
  </si>
  <si>
    <t>ERS-RSTK * 150G COP GB</t>
  </si>
  <si>
    <t>ERS Räucher Stücke 150g</t>
  </si>
  <si>
    <t>ERS-KP * 150G JER</t>
  </si>
  <si>
    <t>ERS Jermi Käseplatte au</t>
  </si>
  <si>
    <t>ERS-KP * 150G MIL PL</t>
  </si>
  <si>
    <t>ERS Lidl Milbona Allgäu</t>
  </si>
  <si>
    <t>ERS-NKS SwissChees 150G AMM GB</t>
  </si>
  <si>
    <t>ERS Ammerländer Swiss C</t>
  </si>
  <si>
    <t>ERS-NKS EDAM 150G AMM GB</t>
  </si>
  <si>
    <t>ERS-NKS GOU 150G AMM GB</t>
  </si>
  <si>
    <t>ERS Ammerländer Gouda 1</t>
  </si>
  <si>
    <t>EVS-MINIRO WAL-6X 125G SON</t>
  </si>
  <si>
    <t>ERS-MINIRO WAL-6X 125G SON</t>
  </si>
  <si>
    <t>ERS-KP allgäu 150G MIL 2P</t>
  </si>
  <si>
    <t>EVS-RSTK * 250G MOR GB</t>
  </si>
  <si>
    <t>EVS Morrisons Räucherst</t>
  </si>
  <si>
    <t>ERS-RS * 180G ASA GB</t>
  </si>
  <si>
    <t>ERS Asda Räucherscheibe</t>
  </si>
  <si>
    <t>EVS-RTÖRT * 125G JER GB</t>
  </si>
  <si>
    <t>EVS Jermi Räuchertörtch</t>
  </si>
  <si>
    <t>EVS-RW SCHI 2000G JER</t>
  </si>
  <si>
    <t>EVS Jermi RW Schinken 2</t>
  </si>
  <si>
    <t>EVS-ROUL WAL-500G- 1K CON</t>
  </si>
  <si>
    <t>ERS-VS PAP-CHILI 125G JER</t>
  </si>
  <si>
    <t>ERS Jermi Vesper Scheib</t>
  </si>
  <si>
    <t>ERS-VS CLAS 125G JER</t>
  </si>
  <si>
    <t>ERS-VS GARTK 125G JER</t>
  </si>
  <si>
    <t>EVS-NKS GOU 150G AMM</t>
  </si>
  <si>
    <t>EVS Ammerländer Gouda 1</t>
  </si>
  <si>
    <t>EVS-NKS EDAM 150G AMM</t>
  </si>
  <si>
    <t>EVS Ammerländer Edamer1</t>
  </si>
  <si>
    <t>ESE-CN CHAMP 250G ALP</t>
  </si>
  <si>
    <t>ESE Aldi Süd Alpenmark</t>
  </si>
  <si>
    <t>ESE-CN Pimento 250G ALP</t>
  </si>
  <si>
    <t>ESE-CN KRÄU 250G ALP</t>
  </si>
  <si>
    <t>ESE-CN LACHS 250G ALP</t>
  </si>
  <si>
    <t>ESE-CN SCHI 250G ALP</t>
  </si>
  <si>
    <t>ESE-CN SWEE-THAI 250G ALP</t>
  </si>
  <si>
    <t>ESE-CN CHAMP 250G JER</t>
  </si>
  <si>
    <t>ESE Jermi CN Champignon</t>
  </si>
  <si>
    <t>EVS OGT</t>
  </si>
  <si>
    <t>EVS Ohne Gentechnik</t>
  </si>
  <si>
    <t>EVS-KP Sprechblase-Faultier</t>
  </si>
  <si>
    <t>EVS Sprechblase kl. Fau</t>
  </si>
  <si>
    <t>ERS-SKSTK CHED 150G BIC GB</t>
  </si>
  <si>
    <t>ERS Bickery Foodhall Ch</t>
  </si>
  <si>
    <t>ERS-KC NATUR 150G BIC GB</t>
  </si>
  <si>
    <t>ERS Bickery Swinging Ka</t>
  </si>
  <si>
    <t>EVS-NKST MOZZ 250G LAK</t>
  </si>
  <si>
    <t>EVS Lackmann Kaschkaval</t>
  </si>
  <si>
    <t>EVS-NKST GER-PROV 250G LAK</t>
  </si>
  <si>
    <t>ERS-NKSTK MOZZ 250G LAK</t>
  </si>
  <si>
    <t>ERS Lackmann Kaschkaval</t>
  </si>
  <si>
    <t>ERS-NKSTK GER-PROV 250G LAK</t>
  </si>
  <si>
    <t>ESE-CN CHAMP 250G LIS</t>
  </si>
  <si>
    <t>ESE Aldi Nord Lisani CN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</si>
  <si>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</si>
  <si>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</si>
  <si>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</si>
  <si>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</si>
  <si>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</si>
  <si>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</si>
  <si>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</si>
  <si>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ESE-CN KRÄU 250G JER</t>
  </si>
  <si>
    <t>ESE Jermi CN Kräuter 25</t>
  </si>
  <si>
    <t>ESE-CN LACHS 250G JER</t>
  </si>
  <si>
    <t>ESE Jermi CN Lachs 250g</t>
  </si>
  <si>
    <t>ESE-CN MEX 250G JER</t>
  </si>
  <si>
    <t>ESE Jermi CN Mexicana 2</t>
  </si>
  <si>
    <t>ESE-CN SCHI 250G JER</t>
  </si>
  <si>
    <t>ESE Jermi CN Schw. Schi</t>
  </si>
  <si>
    <t>ESE-CN KRÄU 250G ALD DK</t>
  </si>
  <si>
    <t>ESE Aldi DK CN Kräuter</t>
  </si>
  <si>
    <t>ESE-CN LACHS 250G ALD</t>
  </si>
  <si>
    <t>ESE Aldi DK CN Lachs 25</t>
  </si>
  <si>
    <t>ESE-CN SCHI 250G ALD</t>
  </si>
  <si>
    <t>ESE Aldi DK CN Schinken</t>
  </si>
  <si>
    <t>ESE-CN SHRI 250G ALD</t>
  </si>
  <si>
    <t>ESE Aldi DK CN Shrimps</t>
  </si>
  <si>
    <t>ESE-CN CHAMP 250G ALD</t>
  </si>
  <si>
    <t>ESE Aldi NL CN Champign</t>
  </si>
  <si>
    <t>ESE-CN KRÄU 250G ALD</t>
  </si>
  <si>
    <t>ESE Aldi NL CN Kräuter</t>
  </si>
  <si>
    <t>ESE Aldi NL CN Lachs 25</t>
  </si>
  <si>
    <t>ESE-CN MEX 250G ALD</t>
  </si>
  <si>
    <t>ESE Aldi NL CN Mexicana</t>
  </si>
  <si>
    <t>ESE Aldi NL CN Schw. Sc</t>
  </si>
  <si>
    <t>EVS-GRS Dutch-Mill-Dance</t>
  </si>
  <si>
    <t>EVS Pre-Packing Dutch M</t>
  </si>
  <si>
    <t>EVS-GRS  GOU-Dutch-Mill-Da 6LB</t>
  </si>
  <si>
    <t>EVS Dutch Mill Dance 6</t>
  </si>
  <si>
    <t>ERS-KC HIRTK 150G GEI GB</t>
  </si>
  <si>
    <t>ERS Hirtenkäse DK Nacho</t>
  </si>
  <si>
    <t>ERS-GRILLKP no1</t>
  </si>
  <si>
    <t>ENE-K40 Thermo-Top-100X60MM</t>
  </si>
  <si>
    <t>ENE Thermo-Top-148X210MM</t>
  </si>
  <si>
    <t>ENE Thermo-Top-95X150MM</t>
  </si>
  <si>
    <t>ENE 95x150 Thermo Top K</t>
  </si>
  <si>
    <t>ENE Thermo-Top-106X120MM</t>
  </si>
  <si>
    <t>ENE106x120 Thermo Top K</t>
  </si>
  <si>
    <t>ENE Thermo-Top-60X60MM</t>
  </si>
  <si>
    <t>ENE 60x60 Thermo Top K7</t>
  </si>
  <si>
    <t>ENE Thermo-Top-44X72MM</t>
  </si>
  <si>
    <t>ENE 44x72 Thermo Top K7</t>
  </si>
  <si>
    <t>ENE Thermo-Top-100X80MM</t>
  </si>
  <si>
    <t>ENE 100x80 Thermo Top K</t>
  </si>
  <si>
    <t>ENE Thermo-Top-70X30MM</t>
  </si>
  <si>
    <t>ENE Thermo-Top-100X60MM ROT RA</t>
  </si>
  <si>
    <t>ENE Thermo-Top-60X100MM</t>
  </si>
  <si>
    <t>ENE 60x100 Thermo Top K</t>
  </si>
  <si>
    <t>ENE Thermo-Top-30X30MM</t>
  </si>
  <si>
    <t>ENE 30x30 Thermo Top K7</t>
  </si>
  <si>
    <t>ENE Thermo-Top-40X20MM</t>
  </si>
  <si>
    <t>ENE 40x20 Thermo Top K7</t>
  </si>
  <si>
    <t>ENE Thermo-Top-50X20MM Labor</t>
  </si>
  <si>
    <t>ENE 50x20 Thermo Top bl</t>
  </si>
  <si>
    <t>ENE Thermo-Top-60X40MM LABOR</t>
  </si>
  <si>
    <t>ENE 60x40 Thermo Top bl</t>
  </si>
  <si>
    <t>ENE Thermo-Top-53MM-RUND-CN</t>
  </si>
  <si>
    <t>ENE 53 rund Thermo Top</t>
  </si>
  <si>
    <t>ENE 50MM-RUND-GELB</t>
  </si>
  <si>
    <t>ENE 50 mm Rund gelb</t>
  </si>
  <si>
    <t>ENE 50MM-RUND-ROT</t>
  </si>
  <si>
    <t>ENE 50 mm Rund rot</t>
  </si>
  <si>
    <t>ENE 50MM-RUND-ORANGE</t>
  </si>
  <si>
    <t>ENE 50MM-RUND-BL</t>
  </si>
  <si>
    <t>ENE 50 mm Rund blau</t>
  </si>
  <si>
    <t>EVS-END * * MONO</t>
  </si>
  <si>
    <t>EVS Monolith/Völker Räu</t>
  </si>
  <si>
    <t>ERS-CN * 150G VBL</t>
  </si>
  <si>
    <t>ERS 30x26mm Coated CN V</t>
  </si>
  <si>
    <t>EBA-NKSTK RAHM 200G AS</t>
  </si>
  <si>
    <t>EBA Aldi Süd Bio Hartkä</t>
  </si>
  <si>
    <t>EVS-SKSTK NUSS 150G MIL FR</t>
  </si>
  <si>
    <t>EVS Lidl Milbona Nusskä</t>
  </si>
  <si>
    <t>EVS-SKSTK FRUCHT 150G MIL FR</t>
  </si>
  <si>
    <t>EVS Lidl Milbona Frucht</t>
  </si>
  <si>
    <t>ERS-SKSTK NUSSK 150G MIL FR</t>
  </si>
  <si>
    <t>ERS Lidl Milbona Nusskä</t>
  </si>
  <si>
    <t>ERS-SKSTK FRUCHTK 150G MIL FR</t>
  </si>
  <si>
    <t>ERS Lidl  Milbona Fruch</t>
  </si>
  <si>
    <t>ERS-RS NATUR 150G COP Gb</t>
  </si>
  <si>
    <t>ERS Coop RS Natur 150g</t>
  </si>
  <si>
    <t>EVS-SKSTK NUSS 150G LID 4P</t>
  </si>
  <si>
    <t>EVS Lidl  Fromani Nussk</t>
  </si>
  <si>
    <t>ERS-SKSTK NUSSK 150G LID 4P</t>
  </si>
  <si>
    <t>ERS Lidl Fromani Nusskä</t>
  </si>
  <si>
    <t>EVS-SKSTK FRUCHT 150G LID 4P</t>
  </si>
  <si>
    <t>EVS Lidl  Fromani Fruch</t>
  </si>
  <si>
    <t>ERS-SKSTK FRUCHTK 150G LID 4P</t>
  </si>
  <si>
    <t>ERS Lidl  Fromani Fruch</t>
  </si>
  <si>
    <t>EVS-SKSTK NUSS 150G LID 2P</t>
  </si>
  <si>
    <t>ERS-SKSTK NUSSK 150G LID 2P</t>
  </si>
  <si>
    <t>EVS-SKSTK FRUCHT 150G LID 2P</t>
  </si>
  <si>
    <t>ERS-SKSTK FRUCHTK 150G LID 2P</t>
  </si>
  <si>
    <t>ERS-SKSTK WAL 150G LID</t>
  </si>
  <si>
    <t>ERS Lidl  Walnusskäse D</t>
  </si>
  <si>
    <t>ERS-SKSTK WAL 150G LID 2P</t>
  </si>
  <si>
    <t>ERS Lidl  Walnusskäse B</t>
  </si>
  <si>
    <t>ERS-SKSTK WAL 150G LID SI</t>
  </si>
  <si>
    <t>ERS Lidl  Walnusskäse S</t>
  </si>
  <si>
    <t>ERS-SKSTK WAL 150G LID GB</t>
  </si>
  <si>
    <t>ERS Lidl  Walnusskäse G</t>
  </si>
  <si>
    <t>EVS-SKSTK WAL 150G LID</t>
  </si>
  <si>
    <t>EVS Lidl  Walnusskäse D</t>
  </si>
  <si>
    <t>EVS-SKSTK WAL 150G LID 2P</t>
  </si>
  <si>
    <t>EVS Lidl  Walnusskäse B</t>
  </si>
  <si>
    <t>EVS-SKSTK WAL 150G LID SI</t>
  </si>
  <si>
    <t>EVS Lidl  Walnusskäse S</t>
  </si>
  <si>
    <t>EVS-SKSTK WAL 150G LID GB</t>
  </si>
  <si>
    <t>EVS Lidl  Walnusskäse G</t>
  </si>
  <si>
    <t>EVS-RW * 700G MONO</t>
  </si>
  <si>
    <t>EVS Monolith RW 700g</t>
  </si>
  <si>
    <t>ERS-SKKS CHED 220G MBL</t>
  </si>
  <si>
    <t>ERS Mont Blanc Cheddar</t>
  </si>
  <si>
    <t>ERS-SKKS CAM 220G MBL</t>
  </si>
  <si>
    <t>ERS Mont Blanc Camenber</t>
  </si>
  <si>
    <t>ERS-SKKS EMM 220G MBL</t>
  </si>
  <si>
    <t>ERS Mont Blanc Emmental</t>
  </si>
  <si>
    <t>ERS-SKKS GOU 220G MBL</t>
  </si>
  <si>
    <t>ERS Mont Blanc Gouda Wü</t>
  </si>
  <si>
    <t>ERS-SKKS GER 220G MBL</t>
  </si>
  <si>
    <t>ERS Mont Blanc Räucher</t>
  </si>
  <si>
    <t>EBA-NKSTK EMM 200G MIL</t>
  </si>
  <si>
    <t>EBA Milbona Bio Hartkäs</t>
  </si>
  <si>
    <t>EBA-NKSTK BERGK 200G MIL</t>
  </si>
  <si>
    <t>EBA-NKSTK GOU-MI 200G MIL</t>
  </si>
  <si>
    <t>EBA-NKSTK KLO-BERGK 200G MIL</t>
  </si>
  <si>
    <t>EBA-NKSTK BERGK 200G K-B</t>
  </si>
  <si>
    <t>EBA Kaufland Bio Passio</t>
  </si>
  <si>
    <t>EVS-SKSTK WAL 150G LID DK</t>
  </si>
  <si>
    <t>EBA-NKSTK GOU-MI 200G BÜN</t>
  </si>
  <si>
    <t>EBA Bünting  Bio Hartkä</t>
  </si>
  <si>
    <t>EBA-NKSTK KLO-BERGK 200G BÜN</t>
  </si>
  <si>
    <t>EBA Bünting Bio Hartkäs</t>
  </si>
  <si>
    <t>EBA-NKSTK RAHM 200G BÜN</t>
  </si>
  <si>
    <t>ERS-SKSTK WAL 150G LID DK</t>
  </si>
  <si>
    <t>EBA-NKSTK RAHM 200G ALN</t>
  </si>
  <si>
    <t>EBA Aldi Nord Bio Hartk</t>
  </si>
  <si>
    <t>EBA-NKSTK BERGK 200G ALN</t>
  </si>
  <si>
    <t>EBA-NKSTK EMM 200G ALN</t>
  </si>
  <si>
    <t>EBA-NKSTK GOU-MI 200G ALN</t>
  </si>
  <si>
    <t>ERS-RS NATUR 150G COP</t>
  </si>
  <si>
    <t>EBA-NKSTK KLO-BERGK 200G NET</t>
  </si>
  <si>
    <t>EBA Netto Nord Bio Hart</t>
  </si>
  <si>
    <t>EBA-NKSTK SAMS 200G NET</t>
  </si>
  <si>
    <t>EBA-NKSTK EMM 200G AS</t>
  </si>
  <si>
    <t>EBA-NKSTK BERGK 200G AS</t>
  </si>
  <si>
    <t>EBA-NKSTK GOU-MI 200G AS</t>
  </si>
  <si>
    <t>ENE 50MM-RUND-GRÜN</t>
  </si>
  <si>
    <t>EVS-SKSTK WAL 150G LID ES</t>
  </si>
  <si>
    <t>EVS Lidl  Walnusskäse E</t>
  </si>
  <si>
    <t>ERS-SKSTK WAL 150G LID ES</t>
  </si>
  <si>
    <t>ERS Lidl  Walnusskäse E</t>
  </si>
  <si>
    <t>ERS-RSTK EMM 400G LEI</t>
  </si>
  <si>
    <t>EVS Leis Räucherstücke</t>
  </si>
  <si>
    <t>EBA-NKSTK EMM 200G AN</t>
  </si>
  <si>
    <t>EBA-NKSTK BERGK 200G AN</t>
  </si>
  <si>
    <t>EBA-NKSTK GOU-MI 200G AN</t>
  </si>
  <si>
    <t>EBA-NKSTK RAHM 200G AN</t>
  </si>
  <si>
    <t>EVS-FK BLOCK 2K GRO</t>
  </si>
  <si>
    <t>EVS Grand´OR Frischkäse</t>
  </si>
  <si>
    <t>ERS-RS GER 100G CAF</t>
  </si>
  <si>
    <t>ERS Smoked Processed Ch</t>
  </si>
  <si>
    <t>ERS-RS NATUR-GER 150G CAF KR</t>
  </si>
  <si>
    <t>ERS-SKKS GOU 100G MBL</t>
  </si>
  <si>
    <t>ERS Mont Blanc Gouda Pr</t>
  </si>
  <si>
    <t>ERS-SKKS CHED 100G MBL</t>
  </si>
  <si>
    <t>ERS-SKKS GER 100G MBL</t>
  </si>
  <si>
    <t>ERS Mont Blanc Smoked P</t>
  </si>
  <si>
    <t>ERS-SKKS CAM 100G MBL</t>
  </si>
  <si>
    <t>ERS Mont Blanc Camembet</t>
  </si>
  <si>
    <t>ERS-SKKS EMM 100G MBL</t>
  </si>
  <si>
    <t>ERS-NKS GOU 150G GB</t>
  </si>
  <si>
    <t>ERS Gouda Cheese Slices</t>
  </si>
  <si>
    <t>ERS-NKS EMM 150G GB</t>
  </si>
  <si>
    <t>ERS Emmentaler Cheese S</t>
  </si>
  <si>
    <t>ERS-NKS EDAM 150G GB</t>
  </si>
  <si>
    <t>ERS Edam Cheese Slices</t>
  </si>
  <si>
    <t>ERS-RS * 200G GB</t>
  </si>
  <si>
    <t>ERS RS SCHI 250G JER</t>
  </si>
  <si>
    <t>ENE TOPK40 100x60</t>
  </si>
  <si>
    <t>EVS-NKS MOZZ 150G JER</t>
  </si>
  <si>
    <t>EVS Jermi NKS Mozzarell</t>
  </si>
  <si>
    <t>EVS-NKS MOZZ-125G- 200G TRE</t>
  </si>
  <si>
    <t>EVS Trentin NKS 125-200</t>
  </si>
  <si>
    <t>EVS-FKR ANAN-MAND 100G MOR</t>
  </si>
  <si>
    <t>EVS Morrisons FK-Röll A</t>
  </si>
  <si>
    <t>EVS-NKS TIL-125G- 200G JER</t>
  </si>
  <si>
    <t>EVS Jermi NKS 125-200g</t>
  </si>
  <si>
    <t>EVS-NKS * 150G</t>
  </si>
  <si>
    <t>EVS Thermo Pre- Packing</t>
  </si>
  <si>
    <t>EVS-NKS * 150G JER</t>
  </si>
  <si>
    <t>EVS Jermi NKS ital. Re-</t>
  </si>
  <si>
    <t>EVS Jermi Pre- Packing</t>
  </si>
  <si>
    <t>ERS Lidl ERS Lidl Pre P</t>
  </si>
  <si>
    <t>EVS-GRS NATUR 150G MIL</t>
  </si>
  <si>
    <t>EVS Lidl Pre Packing Na</t>
  </si>
  <si>
    <t>EVS-GRS SCHI 150G MIL</t>
  </si>
  <si>
    <t>EVS Lidl Pre Packing Sc</t>
  </si>
  <si>
    <t>EVS-GRS PAP-CHILI 150G MIL</t>
  </si>
  <si>
    <t>EVS Lidl Pre Packing Pa</t>
  </si>
  <si>
    <t>ERS-GRS SCHI 150G LID 2P</t>
  </si>
  <si>
    <t>ERS Lidl Ung/Ru GRS Sch</t>
  </si>
  <si>
    <t>ERS-GRS NATUR 150G LID 2P</t>
  </si>
  <si>
    <t>ERS Lidl Ung/Ru GRS Nat</t>
  </si>
  <si>
    <t>ERS Lidl Schw/Fin GRS N</t>
  </si>
  <si>
    <t>ERS-GRS CLASSIC 150G LID GB</t>
  </si>
  <si>
    <t>ERS-GRS SCHI 150G LID GB</t>
  </si>
  <si>
    <t>EVS-GRS PAP-CHILI 150G LID GB</t>
  </si>
  <si>
    <t>EVS Lidl England GRS Pa</t>
  </si>
  <si>
    <t>EVS-GRS Schi 150G LID GB</t>
  </si>
  <si>
    <t>EVS Lidl England GRS Sc</t>
  </si>
  <si>
    <t>EVS-GRS NATUR 150G LID GB</t>
  </si>
  <si>
    <t>EVS Lidl England GRS Na</t>
  </si>
  <si>
    <t>ERS-RS NATUR 150G MEI</t>
  </si>
  <si>
    <t>ERS Netto Meierie RS Na</t>
  </si>
  <si>
    <t>ERS-NKS NATUR 200G GUB</t>
  </si>
  <si>
    <t>EVS-NKS RAHM 200G GUB</t>
  </si>
  <si>
    <t>ERS-RS NATUR 250G K-C</t>
  </si>
  <si>
    <t>ERS K-Classic RS 250g N</t>
  </si>
  <si>
    <t>ERS-RS CHILI 250G K-C</t>
  </si>
  <si>
    <t>ERS K-Classic RS 250g C</t>
  </si>
  <si>
    <t>ERS-RS SCHI 250G K-C</t>
  </si>
  <si>
    <t>ERS K-Classic RS 250g S</t>
  </si>
  <si>
    <t>ERS-RS LIGHT 250G K-C</t>
  </si>
  <si>
    <t>ERS K-Classic RS 250g L</t>
  </si>
  <si>
    <t>ERS-RS NATUR 200G JER</t>
  </si>
  <si>
    <t>ERS Jermi RS 200g Natur</t>
  </si>
  <si>
    <t>ERS-RS SCHI 200G JER</t>
  </si>
  <si>
    <t>ERS Jermi RS 200g Schin</t>
  </si>
  <si>
    <t>ERS-RS CHILI 200G JER</t>
  </si>
  <si>
    <t>ERS Jermi Chili Räucher</t>
  </si>
  <si>
    <t>ERS-RS NATUR 250G JER</t>
  </si>
  <si>
    <t>ERS Jermi RS 250g Natur</t>
  </si>
  <si>
    <t>ERS-RS SCHI 250G JER</t>
  </si>
  <si>
    <t>ERS Jermi RS 250g Schin</t>
  </si>
  <si>
    <t>ERS-VS GARTK 125G MIL</t>
  </si>
  <si>
    <t>ERS Lidl Milbona Vesper</t>
  </si>
  <si>
    <t>ERS-VS PAP-CHILI 125G MIL</t>
  </si>
  <si>
    <t>ERS-VS CLASSIC 125G MIL</t>
  </si>
  <si>
    <t>ERS-VS BOCKS 125G MIL</t>
  </si>
  <si>
    <t>ERS-KP allgäu 150G LID</t>
  </si>
  <si>
    <t>EVS-NKS Swiss-Cheese 150G AMM</t>
  </si>
  <si>
    <t>EVS Ammerländer Swiss C</t>
  </si>
  <si>
    <t>ERS-NKS Swiss-Cheese 150G AMM</t>
  </si>
  <si>
    <t>ERS-NKS EDAM 150G AMM</t>
  </si>
  <si>
    <t>ERS Ammerländer Edam 15</t>
  </si>
  <si>
    <t>ERS-NKS GOU 150G AMM</t>
  </si>
  <si>
    <t>ERS-RS * 180G ASA</t>
  </si>
  <si>
    <t>ENE THERMO-TOP-K76 100x60</t>
  </si>
  <si>
    <t>ENE THERMO-TOP-K76 100x</t>
  </si>
  <si>
    <t>EVS-CF * 1K JER IT</t>
  </si>
  <si>
    <t>EVS Jermi Laguna 1000g</t>
  </si>
  <si>
    <t>ERS-FKR PF 100G JER ES</t>
  </si>
  <si>
    <t>EVS-NKS MAAS-125- 200G JER</t>
  </si>
  <si>
    <t>EVS-TORT PF-OldGermany 2K</t>
  </si>
  <si>
    <t>EVS Old Germany Pepper</t>
  </si>
  <si>
    <t>EVS-TORT WALN-OldGermany 2K</t>
  </si>
  <si>
    <t>EVS Old Germany Torten</t>
  </si>
  <si>
    <t>EVS-NKS MAAS  * CAL</t>
  </si>
  <si>
    <t>EVS Cattel NKS Maasdame</t>
  </si>
  <si>
    <t>EVS-KS BUTTERK-EDAM 220G JER</t>
  </si>
  <si>
    <t>EVS Jermi KS 220g Butte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</si>
  <si>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</si>
  <si>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</si>
  <si>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</si>
  <si>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</si>
  <si>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</si>
  <si>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</si>
  <si>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</si>
  <si>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</si>
  <si>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EVS-NKS PROV * TRE</t>
  </si>
  <si>
    <t>EVS Trentin NKS Provola</t>
  </si>
  <si>
    <t>EVS-NKS HAV-DILL 200G ALD ES</t>
  </si>
  <si>
    <t>EVS Aldi E NKS 200g Hav</t>
  </si>
  <si>
    <t>EVS-NKS HAV-LIGHT 200G ALD ES</t>
  </si>
  <si>
    <t>EVS-NKS HAV 200G ALD ES</t>
  </si>
  <si>
    <t>ERS-NKST RAHM 200G GUB</t>
  </si>
  <si>
    <t>EVS-NKS HAV-PIKANT 200G ALD DK</t>
  </si>
  <si>
    <t>EVS Aldi DK NKS 200g Ha</t>
  </si>
  <si>
    <t>EVS-NKS HAV-DILL 200G ALD DK</t>
  </si>
  <si>
    <t>EVS-NKS HAV 200G ALD DK</t>
  </si>
  <si>
    <t>EVS-NKS BUTTERK * CAL</t>
  </si>
  <si>
    <t>EVS Cattel NKS Butterkä</t>
  </si>
  <si>
    <t>EVS-NKS EMM * CAL</t>
  </si>
  <si>
    <t>EVS Cattel NKS Emmental</t>
  </si>
  <si>
    <t>EVS-NKS EDAM * CAL</t>
  </si>
  <si>
    <t>EVS Cattel NKS Edamer</t>
  </si>
  <si>
    <t>EVS-NKS TIL * CAL</t>
  </si>
  <si>
    <t>EVS Cattel NKS Tilsiter</t>
  </si>
  <si>
    <t>ERS-NKS RAHM 200G GUB ES</t>
  </si>
  <si>
    <t>ERS-NKS NATUR 200G GUB ES</t>
  </si>
  <si>
    <t>ERS-NKS GER 200G GUB ES</t>
  </si>
  <si>
    <t>ERS-NKS RAHM 200G ALD DK</t>
  </si>
  <si>
    <t>ERS Aldi DK Hofkäse Oko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</si>
  <si>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</si>
  <si>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</si>
  <si>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</si>
  <si>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</si>
  <si>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</si>
  <si>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</si>
  <si>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</si>
  <si>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EVS-KS GOU 220G MBL</t>
  </si>
  <si>
    <t>EVS Mont Blanc KS 220 S</t>
  </si>
  <si>
    <t>EVS-KS EMM 220G MBL</t>
  </si>
  <si>
    <t>EVS-NKS GER 200G GUB</t>
  </si>
  <si>
    <t>EVS-TORT LACHS 2K JER</t>
  </si>
  <si>
    <t>EVS Jermi Torte 2000g L</t>
  </si>
  <si>
    <t>EVS-TORT PF-GRÜN 2K JER</t>
  </si>
  <si>
    <t>EVS Jermi Torte 2000g G</t>
  </si>
  <si>
    <t>EVS-TORT  2K JER</t>
  </si>
  <si>
    <t>EVS Jermi Torte 2000g C</t>
  </si>
  <si>
    <t>EVS-TORT WALN  2K JER</t>
  </si>
  <si>
    <t>EVS Jermi Torte 2000g W</t>
  </si>
  <si>
    <t>EVS-TORT Käseria 1K JER</t>
  </si>
  <si>
    <t>EVS Jermi Torten 1000g</t>
  </si>
  <si>
    <t>EVS-RS CHILI * BFO</t>
  </si>
  <si>
    <t>EVS Black Forest RS Chi</t>
  </si>
  <si>
    <t>EVS-RS SCHI * BFO</t>
  </si>
  <si>
    <t>EVS Black Forest RS Sch</t>
  </si>
  <si>
    <t>EVS-RS NATUR * BFO</t>
  </si>
  <si>
    <t>EVS Black Forest RS Nat</t>
  </si>
  <si>
    <t>EVS-ROUL PF-SCHW 150G JER</t>
  </si>
  <si>
    <t>EVS Jermi Mini Roulette</t>
  </si>
  <si>
    <t>EVS-ROUL LACHS-GER 150G JER</t>
  </si>
  <si>
    <t>EVS-ROUL WALN 125G JER</t>
  </si>
  <si>
    <t>EVS-TORT LACHS 1K</t>
  </si>
  <si>
    <t>EVS Lachstorten 1000g</t>
  </si>
  <si>
    <t>EVS-ROUL Aufleg-Käseria * JER</t>
  </si>
  <si>
    <t>EVS Käseria Aufleger fü</t>
  </si>
  <si>
    <t>EVS-TORT KRÄU 2K JER</t>
  </si>
  <si>
    <t>EVS Jermi Torte 2000g K</t>
  </si>
  <si>
    <t>EVS-TORT PF-SCHW 1K</t>
  </si>
  <si>
    <t>EVS Torten schwarzer Pf</t>
  </si>
  <si>
    <t>EVS-TORT NUSS 1K</t>
  </si>
  <si>
    <t>EVS Torten Gold Nuss 10</t>
  </si>
  <si>
    <t>ERS-VS BOCKS 125G JER</t>
  </si>
  <si>
    <t>ERS-VS CLASS 125G JER</t>
  </si>
  <si>
    <t>EVS-BROT GOU-GER 1,5K AMM</t>
  </si>
  <si>
    <t>EVS Ammerländer Rauchkä</t>
  </si>
  <si>
    <t>EVS-RSTK * 300G LID GB</t>
  </si>
  <si>
    <t>EVS Lidl UK Räucherstüc</t>
  </si>
  <si>
    <t>EVS-RW NATUR 2K JER</t>
  </si>
  <si>
    <t>EVS-RW SCHI 2K JER</t>
  </si>
  <si>
    <t>EVS Jermi RW 2000g Schi</t>
  </si>
  <si>
    <t>ERS-RSTK * 300G LID GB</t>
  </si>
  <si>
    <t>ERS Lidl UK Räucherstüc</t>
  </si>
  <si>
    <t>EVS-RW Bav-Smoked-NATUR 2K</t>
  </si>
  <si>
    <t>EVS Bavarian Smoked Nat</t>
  </si>
  <si>
    <t>EVS Ammerländer EdamerD</t>
  </si>
  <si>
    <t>EVS Ammerländer Gouda D</t>
  </si>
  <si>
    <t>EVS-NKS MAAS 150G AMM</t>
  </si>
  <si>
    <t>EVS Ammerländer Maasdam</t>
  </si>
  <si>
    <t>EVS-RS * 160G ICE</t>
  </si>
  <si>
    <t>EVS-RS NATUR 150G JER</t>
  </si>
  <si>
    <t>EVS Jermi Räucherscheib</t>
  </si>
  <si>
    <t>EVS-FK Block 2K GRO</t>
  </si>
  <si>
    <t>EVS-RW NATUR 2,7K QBI GR</t>
  </si>
  <si>
    <t>EVS QBI RW 2.700g Natur</t>
  </si>
  <si>
    <t>EVS-RW SCHI 2,7K QBI GR</t>
  </si>
  <si>
    <t>EVS QBI RW 2.700g Schin</t>
  </si>
  <si>
    <t>EVS-RSTK * 400G LEIS</t>
  </si>
  <si>
    <t>ERS-RS NATUR 2,7K QBI GR</t>
  </si>
  <si>
    <t>ERS QBI RS 2.700g Natur</t>
  </si>
  <si>
    <t>ERS-RS SCHI 2,7K QBI GR</t>
  </si>
  <si>
    <t>ERS QBI RS 2.700g Schin</t>
  </si>
  <si>
    <t>EVS-RS Preis-2for3£ 150G COP</t>
  </si>
  <si>
    <t>EVS Co-op RS 150g Preis</t>
  </si>
  <si>
    <t>EKT-RW RS-4X2,7K-5X 200G QBI</t>
  </si>
  <si>
    <t>EKT QBI RW/RS 4x2,7Kg/5</t>
  </si>
  <si>
    <t>ENE ThermoTop-90X43 K76</t>
  </si>
  <si>
    <t>ENE 90x43 Thermo Top K7</t>
  </si>
  <si>
    <t>EVS-GRS PAP-CHILI * LID GB</t>
  </si>
  <si>
    <t>EVS-FKR PF 100G JER</t>
  </si>
  <si>
    <t>EVS FK-Rolle Strudel Pf</t>
  </si>
  <si>
    <t>EVS-GRS NATUR 150G LID</t>
  </si>
  <si>
    <t>EVS Lidl Pre Packing GR</t>
  </si>
  <si>
    <t>EVS-GRS SCHI 150G LID</t>
  </si>
  <si>
    <t>EVS-GRS PAP-CHILI 150G LID</t>
  </si>
  <si>
    <t>ERS Kaufland RS Natur O</t>
  </si>
  <si>
    <t>ERS Kaufland RS Chili O</t>
  </si>
  <si>
    <t>ERS-NKS BUTTERK 400G LIN</t>
  </si>
  <si>
    <t>ERS Penny Lindenhof But</t>
  </si>
  <si>
    <t>ERS-KS GOU/BERGK 220G K-C</t>
  </si>
  <si>
    <t>ERS-KS BUTTERK/EDAM 220G K-C</t>
  </si>
  <si>
    <t>EVS-KP * 200G MIL HU</t>
  </si>
  <si>
    <t>EVS Lidl MIlbona Europä</t>
  </si>
  <si>
    <t>ERS-KP europ-NO1 MIL HU</t>
  </si>
  <si>
    <t>ERS Lidl Milbona Europä</t>
  </si>
  <si>
    <t>ERS-KP europ-NO2 MIL HU</t>
  </si>
  <si>
    <t>EVS-KP * 200G MIL</t>
  </si>
  <si>
    <t>EVS Lidl Milbona Europä</t>
  </si>
  <si>
    <t>ENE Folie-transp-400X50MM</t>
  </si>
  <si>
    <t>ENE 40 x50mm Folie tran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</si>
  <si>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</si>
  <si>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</si>
  <si>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</si>
  <si>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</si>
  <si>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</si>
  <si>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</si>
  <si>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</si>
  <si>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EVS-FKB Vandersterre-Land 2K</t>
  </si>
  <si>
    <t>EVS Vandersterre Landan</t>
  </si>
  <si>
    <t>ENE Etikett Handseife</t>
  </si>
  <si>
    <t>Etikett Handseife</t>
  </si>
  <si>
    <t>ENE Etikett Desinfektion</t>
  </si>
  <si>
    <t>Etikett Desinfektion</t>
  </si>
  <si>
    <t>EBA-DIP SayCheese-4X 30G  DE</t>
  </si>
  <si>
    <t>EBA Lidl Milbona Say Ch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</si>
  <si>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</si>
  <si>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</si>
  <si>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</si>
  <si>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</si>
  <si>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</si>
  <si>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ERS-KP * 150G MEI</t>
  </si>
  <si>
    <t>ERS Netto Meierie Käsep</t>
  </si>
  <si>
    <t>EVS-SKSTK WAL 150G LID IE</t>
  </si>
  <si>
    <t>EVS Lidl Chêne d'Argent</t>
  </si>
  <si>
    <t>ERS-SKSTK WAL 150G LID  IE</t>
  </si>
  <si>
    <t>ERS Lidl Chêne d'Argent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</si>
  <si>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</si>
  <si>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</si>
  <si>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</si>
  <si>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</si>
  <si>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</si>
  <si>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</si>
  <si>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</si>
  <si>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</si>
  <si>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</si>
  <si>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</si>
  <si>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</si>
  <si>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</si>
  <si>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</si>
  <si>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</si>
  <si>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</si>
  <si>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ERS-NKS BUTTERK 400G REW</t>
  </si>
  <si>
    <t>ERS Rewe ja! Butterkäse</t>
  </si>
  <si>
    <t>ERS-NKS LANDK 200G BMI</t>
  </si>
  <si>
    <t>ERS-RS SCHI 150G JER</t>
  </si>
  <si>
    <t>ERS-RS CHILI 150G JER</t>
  </si>
  <si>
    <t>OFO-RS SCHI 150G ALP</t>
  </si>
  <si>
    <t>OFO Aldi Süd Alpenmark</t>
  </si>
  <si>
    <t>ERS-NKS GOU 200G GUB</t>
  </si>
  <si>
    <t>ERS-NKS MAAS 200G GUB</t>
  </si>
  <si>
    <t>ERS-NKS BUTTERK 200G GUB</t>
  </si>
  <si>
    <t>ENE ThermoTop-40X12MM</t>
  </si>
  <si>
    <t>ENE 40x12 Thermo Top K7</t>
  </si>
  <si>
    <t>ERS-NKS NATUR 200G GUB FR</t>
  </si>
  <si>
    <t>ERS-NKS RAHM 200G GUB FR</t>
  </si>
  <si>
    <t>ERS-NKS BERGK  175G GUB FR</t>
  </si>
  <si>
    <t>ENE gelb-THERMO-TOP-K76 100x60</t>
  </si>
  <si>
    <t>ERS-ROUL PF-SCHW 150G</t>
  </si>
  <si>
    <t>ERS Cheese &amp; Food Mini-</t>
  </si>
  <si>
    <t>ERS-RSTK * 250G MOR GB</t>
  </si>
  <si>
    <t>ERS Morrisons Räucherst</t>
  </si>
  <si>
    <t>EVS-NKS Gruyere 150G AMM</t>
  </si>
  <si>
    <t>EVS-NKS Swiss-Cheese 1;5KG AMM</t>
  </si>
  <si>
    <t>EVS-RW Bav-Smoked-Chili 2K  </t>
  </si>
  <si>
    <t>EVS Bavarian Smoked Chi</t>
  </si>
  <si>
    <t>EVS-RW Bav-Smoked-SCHI 2K  </t>
  </si>
  <si>
    <t>EVS Bavarian Smoked Ham</t>
  </si>
  <si>
    <t>EVS-FKR PF 100G JER ES</t>
  </si>
  <si>
    <t>EVS-FKR PAP 100G JER ES</t>
  </si>
  <si>
    <t>EVS-RSTK GOU-MAAS * ATA</t>
  </si>
  <si>
    <t>EVS Gouda/Maasdam Chees</t>
  </si>
  <si>
    <t>EVS-RW CHIL 2K JER</t>
  </si>
  <si>
    <t>EVS Jermi RW 2.000g Chi</t>
  </si>
  <si>
    <t>ENE Thermo-Top-K76 50x50</t>
  </si>
  <si>
    <t>ENE 50x50 Thermo Top K7</t>
  </si>
  <si>
    <t>ERS Lidl Bio Organic Ti</t>
  </si>
  <si>
    <t>ERS-NKS MAAS 300G ORG</t>
  </si>
  <si>
    <t>ERS Lidl Bio Organic Ma</t>
  </si>
  <si>
    <t>ERS-NKS GOU 400G HOF PT</t>
  </si>
  <si>
    <t>ERS-NKS GOU 400G MIL 2P</t>
  </si>
  <si>
    <t>ERS Lidl Milbona BE/NL</t>
  </si>
  <si>
    <t>ERS-NKS TIL 400G MIL 2P</t>
  </si>
  <si>
    <t>ERS Lidl Milbona 400g T</t>
  </si>
  <si>
    <t>EBA-NKST Öko Sansö 200G NET</t>
  </si>
  <si>
    <t>EBA Netto Nord Go Öko B</t>
  </si>
  <si>
    <t>EVS MAAS Smoked AMM 1,5K</t>
  </si>
  <si>
    <t>EVS-FKR SCHNITTL 100G MIL</t>
  </si>
  <si>
    <t>EVS Lidl Milbona FK-Röl</t>
  </si>
  <si>
    <t>EVS-FKR PF 100G MIL</t>
  </si>
  <si>
    <t>EVS-FKR ANANAS-MAND 100G MIL</t>
  </si>
  <si>
    <t>EVS-FKR PAP-CHILI 100G MIL</t>
  </si>
  <si>
    <t>EVS-FKR WLACHS 100G MIL</t>
  </si>
  <si>
    <t>ERS-FKR SCHNITTL 100G MIL</t>
  </si>
  <si>
    <t>ERS Lidl Milbona FK-Röl</t>
  </si>
  <si>
    <t>ERS-FKR PF 100G MIL</t>
  </si>
  <si>
    <t>ERS-FKR ANANAS-MAND 100G MIL</t>
  </si>
  <si>
    <t>ERS-FKR PAP-CHILI 100G MIL</t>
  </si>
  <si>
    <t>ERS-FKR WLACHS 100G MIL</t>
  </si>
  <si>
    <t>EVS-FK SCHNITTL 125G LID</t>
  </si>
  <si>
    <t>EVS Lidl Milbona FK-Auf</t>
  </si>
  <si>
    <t>ERS-FK SCHNITTL 125G LID</t>
  </si>
  <si>
    <t>ERS Lidl Milbona FK-Auf</t>
  </si>
  <si>
    <t>EVS-FK PAP 125G LID</t>
  </si>
  <si>
    <t>ERS-FK PAP 125G LID</t>
  </si>
  <si>
    <t>EVS-FK TOM-BAS 125G LID</t>
  </si>
  <si>
    <t>ERS-FK TOM-BAS 125G LID</t>
  </si>
  <si>
    <t>EBA-NKST KLO-BERG Oko 200G NET</t>
  </si>
  <si>
    <t>EBA Netto Nord GoÖkoBio</t>
  </si>
  <si>
    <t>EBA-NKS RAHM 200G AS</t>
  </si>
  <si>
    <t>EVS-GER-GRUY Hickory 8OZ ATA</t>
  </si>
  <si>
    <t>EVS Atalanta Hickory Sm</t>
  </si>
  <si>
    <t>ERS-GER-GRUY Hickory 8OZ ATA</t>
  </si>
  <si>
    <t>ERS Atalanta Hickory Sm</t>
  </si>
  <si>
    <t>ERS-KS BERGK/GOU 220G GUL</t>
  </si>
  <si>
    <t>ERS Netto Süd Gutes Lan</t>
  </si>
  <si>
    <t>ERS-KS BUTTERK/EDAM 220G GUL</t>
  </si>
  <si>
    <t>ENE Easy Open Schrumpf weiß</t>
  </si>
  <si>
    <t>ENE Easy Open Schrumpf</t>
  </si>
  <si>
    <t>ERS-KS BERGK/GOU 220G KAU</t>
  </si>
  <si>
    <t>ERS-KS BUTTERK/EDAM 220G KAU</t>
  </si>
  <si>
    <t>ERS Allgäu Käseselekt LID</t>
  </si>
  <si>
    <t>ERS-NKS AHOFK MAASD 200G GUB</t>
  </si>
  <si>
    <t>EVS-RSTK NATUR 300G MON</t>
  </si>
  <si>
    <t>EVS Monolith Räucherstü</t>
  </si>
  <si>
    <t>ERS-RSTK NATUR 300G MON</t>
  </si>
  <si>
    <t>ERS Monolith Räucherstü</t>
  </si>
  <si>
    <t>ERS AllgBrotZeitPl 180G JER</t>
  </si>
  <si>
    <t>ERS Jermi Allgäuer Brot</t>
  </si>
  <si>
    <t>ERS-FKR KRÄU 100G ICE</t>
  </si>
  <si>
    <t>ERS G.Acre Iceland FK R</t>
  </si>
  <si>
    <t>ERS-FKR LACHS 100G ICE</t>
  </si>
  <si>
    <t>EVS ATA GB</t>
  </si>
  <si>
    <t>EVS USA Atalanta</t>
  </si>
  <si>
    <t>ERS-NKS GOUDA 400G MIL</t>
  </si>
  <si>
    <t>ERS Lidl Milbona MOA 40</t>
  </si>
  <si>
    <t>ERS Lidl Milbona (MOA)</t>
  </si>
  <si>
    <t>ERS-NKS GOU 400G HOF ES</t>
  </si>
  <si>
    <t>EVS-Theke transp ATA</t>
  </si>
  <si>
    <t>EVS USA Atalanta  trans</t>
  </si>
  <si>
    <t>ERS-NKS GOU 160G Tomex 3P</t>
  </si>
  <si>
    <t>ERS Tomex NKS Gouda 160</t>
  </si>
  <si>
    <t>EKT-NKS GOU 160G Tomex</t>
  </si>
  <si>
    <t>EKT Tomex NKS Gouda 160</t>
  </si>
  <si>
    <t>EVS-NKS GOU 160G Tomex</t>
  </si>
  <si>
    <t>EVS Tomex NKS Gouda 160</t>
  </si>
  <si>
    <t>EVS-NKS EDAM 160G Tomex</t>
  </si>
  <si>
    <t>EVS Tomex NKS Edamer 16</t>
  </si>
  <si>
    <t>ERS-NKS EDAM 160G Tomex 3P</t>
  </si>
  <si>
    <t>ERS Tomex NKS Edamer 16</t>
  </si>
  <si>
    <t>EKT-NKS EDAM 160G Tomex</t>
  </si>
  <si>
    <t>EKT Tomex NKS Edamer 16</t>
  </si>
  <si>
    <t>EVS-NKS EMM 160G Tomex</t>
  </si>
  <si>
    <t>EVS Tomex NKS Emmentale</t>
  </si>
  <si>
    <t>ERS-NKS EMM 160G Tomex 3P</t>
  </si>
  <si>
    <t>ERS Tomex NKS Emmentale</t>
  </si>
  <si>
    <t>EKT-NKS EMM 160G Tomex</t>
  </si>
  <si>
    <t>EKT Tomex NKS Emmentale</t>
  </si>
  <si>
    <t>EVS-NKS MAAS 160G Tomex</t>
  </si>
  <si>
    <t>EVS Tomex NKS Maasdamer</t>
  </si>
  <si>
    <t>ERS-NKS MAAS 160G Tomex 3P</t>
  </si>
  <si>
    <t>ERS Tomex NKS Maasdamer</t>
  </si>
  <si>
    <t>EKT-NKS MAAS 160G Tomex</t>
  </si>
  <si>
    <t>EKT Tomex NKS Maasdamer</t>
  </si>
  <si>
    <t>EVS-NKS CHED 160G Tomex</t>
  </si>
  <si>
    <t>EVS Tomex NKS Cheddar 1</t>
  </si>
  <si>
    <t>ERS-NKS CHED 160G Tomex 3P</t>
  </si>
  <si>
    <t>ERS Tomex NKS Cheddar 1</t>
  </si>
  <si>
    <t>EKT-NKS CHED 160G Tomex</t>
  </si>
  <si>
    <t>EKT Tomex NKS Cheddar 1</t>
  </si>
  <si>
    <t>EVS Heublumenkäse L28</t>
  </si>
  <si>
    <t>EVS Ziegengouda L28</t>
  </si>
  <si>
    <t>EVS Pecorino L28</t>
  </si>
  <si>
    <t>EVS BluFou L28</t>
  </si>
  <si>
    <t>EVS Reblocho L28</t>
  </si>
  <si>
    <t>EVS Backsteiner Blütenkäse L28</t>
  </si>
  <si>
    <t>EVS Backsteiner Blütenk</t>
  </si>
  <si>
    <t>EVS Brie de Nangis L28</t>
  </si>
  <si>
    <t>EVS Feigenkäse L28</t>
  </si>
  <si>
    <t>EVS-THEKE Walnusskäse L28</t>
  </si>
  <si>
    <t>EVS Walnusskäse L28</t>
  </si>
  <si>
    <t>EVS Brandy Nuss L28</t>
  </si>
  <si>
    <t>EVS Rotweinkäse L28</t>
  </si>
  <si>
    <t>EVS Roviner L28</t>
  </si>
  <si>
    <t>EVS Bauernkäse L28</t>
  </si>
  <si>
    <t>EVS St. Galler Rahmkäse L28</t>
  </si>
  <si>
    <t>EVS St. Galler Rahmkäse</t>
  </si>
  <si>
    <t>EVS Prinz von Dänemark L28</t>
  </si>
  <si>
    <t>EVS Prinz von Dänemark</t>
  </si>
  <si>
    <t>EVS-THEKE Tiroler Adler L28</t>
  </si>
  <si>
    <t>EVS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</si>
  <si>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</si>
  <si>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</si>
  <si>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</si>
  <si>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</si>
  <si>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</si>
  <si>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Mediter KräuterKÄ LID L28</t>
  </si>
  <si>
    <t>EVS Lidl Mediterraner K</t>
  </si>
  <si>
    <t>EVS Gruyére LID L28</t>
  </si>
  <si>
    <t>EVS Lidl Theke Gruyére</t>
  </si>
  <si>
    <t>EVS Appenzell LID L28</t>
  </si>
  <si>
    <t>EVS Lidl Theke Appenzel</t>
  </si>
  <si>
    <t>EVS Sommerblüte LID L28</t>
  </si>
  <si>
    <t>EVS Lidl Theke Sommerbl</t>
  </si>
  <si>
    <t>EVS-Theke APPEN 100G</t>
  </si>
  <si>
    <t>EVS-Lidl USA Butterk 400G</t>
  </si>
  <si>
    <t>EVS Lidl USA Butterkäse</t>
  </si>
  <si>
    <t>EVS Repack BFO</t>
  </si>
  <si>
    <t>EVS Black Forest Repack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</si>
  <si>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</si>
  <si>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</si>
  <si>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</si>
  <si>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</si>
  <si>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</si>
  <si>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</si>
  <si>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</si>
  <si>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</si>
  <si>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</si>
  <si>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</si>
  <si>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</si>
  <si>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</si>
  <si>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</si>
  <si>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</si>
  <si>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</si>
  <si>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</si>
  <si>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</si>
  <si>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</si>
  <si>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</si>
  <si>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</si>
  <si>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 K76</t>
  </si>
  <si>
    <t>ENE 60x30mm PE transpar</t>
  </si>
  <si>
    <t>EVS Repack Label BFO</t>
  </si>
  <si>
    <t>EVS-FKBlock Vandersterre 2KG</t>
  </si>
  <si>
    <t>EVS-THEKE GRÜN-PESTO digi</t>
  </si>
  <si>
    <t>EVS Grünes Pesto</t>
  </si>
  <si>
    <t>ERS-FKR SCHNITTL 100G MARK</t>
  </si>
  <si>
    <t>ERS Markant Jeden Tag F</t>
  </si>
  <si>
    <t>ERS-FKR PF 100G MARK</t>
  </si>
  <si>
    <t>ERS Markant Jeden Tag</t>
  </si>
  <si>
    <t>ERS-FKR ANANASMAND 100G MARK</t>
  </si>
  <si>
    <t>ERS-NKS GOU 150G CZ/PL/HR KAU</t>
  </si>
  <si>
    <t>ERS Kaufland Osteuropa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</si>
  <si>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</si>
  <si>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</si>
  <si>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</si>
  <si>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</si>
  <si>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</si>
  <si>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</si>
  <si>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</si>
  <si>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RS Natur</t>
  </si>
  <si>
    <t>EVS Markant Jeden Tag R</t>
  </si>
  <si>
    <t>EVS Markant Jeden Tag RS Schin</t>
  </si>
  <si>
    <t>ERS Markant Jeden Tag RS Natur</t>
  </si>
  <si>
    <t>ERS Markant Jeden Tag R</t>
  </si>
  <si>
    <t>ERS-RS SCHI 150G MARK</t>
  </si>
  <si>
    <t>EVS-MASC 3KG WH</t>
  </si>
  <si>
    <t>EEL-FC KRÄU 1,5KG WH</t>
  </si>
  <si>
    <t>EEL-FC SAHNE 1,5KG WH</t>
  </si>
  <si>
    <t>EVS-NKS BUTTERK 400G LID USA</t>
  </si>
  <si>
    <t>ERS-NKS BUTTERK 400G LID USA</t>
  </si>
  <si>
    <t>ERS Lidl USA Butterkäse</t>
  </si>
  <si>
    <t>EVS-NKS GOU 400G LID 2P</t>
  </si>
  <si>
    <t>EVS Lidl Bio Organic Go</t>
  </si>
  <si>
    <t>ERS-NKS GOU 400G LID 2P</t>
  </si>
  <si>
    <t>ERS -KS Smoked PROC MBL 100g</t>
  </si>
  <si>
    <t>ERS -KS Smoked PROC MBL</t>
  </si>
  <si>
    <t>ERS-NKS GOU CheeSli 150G</t>
  </si>
  <si>
    <t>ERS-NKS EMM CheeSli 150G</t>
  </si>
  <si>
    <t>ERS-RS NATUR 150G CFO KR</t>
  </si>
  <si>
    <t>ERS Cheese and Food RS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</si>
  <si>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</si>
  <si>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</si>
  <si>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</si>
  <si>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</si>
  <si>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</si>
  <si>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</si>
  <si>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</si>
  <si>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</si>
  <si>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</si>
  <si>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</si>
  <si>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</si>
  <si>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GER-GRUY 2,5LB ATA</t>
  </si>
  <si>
    <t>EKT Boars Head Hickory</t>
  </si>
  <si>
    <t>ENE Thermo Top 70x15</t>
  </si>
  <si>
    <t>ENE 70x15 Thermo Top K7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</si>
  <si>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</si>
  <si>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</si>
  <si>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</si>
  <si>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</si>
  <si>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</si>
  <si>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ERS-NKS EDAM  C&amp;F 150G</t>
  </si>
  <si>
    <t>ERS Edamer 150g C&amp;F</t>
  </si>
  <si>
    <t>ERS-GRS NATUR  150G</t>
  </si>
  <si>
    <t>ERS Jermi Gourmet RS 15</t>
  </si>
  <si>
    <t>ERS-GRS SCHI 150G</t>
  </si>
  <si>
    <t>ERS-GRS PAP-CHI 150G</t>
  </si>
  <si>
    <t>39ERS Jermi Gourmet RS</t>
  </si>
  <si>
    <t>EVS-FKR KRÄU 100G MARK</t>
  </si>
  <si>
    <t>EVS Markant Jeden Tag F</t>
  </si>
  <si>
    <t>EVS-FKR PFEFF 100G MARK</t>
  </si>
  <si>
    <t>EVS-FKR ANA-MAN 100G MARK</t>
  </si>
  <si>
    <t>EVS-NKST WALKÄ 150G LID GR/CY</t>
  </si>
  <si>
    <t>EVS Lidl Limited Editio</t>
  </si>
  <si>
    <t>ERS-NKST WALKÄ 150G LID GR/CY</t>
  </si>
  <si>
    <t>ERS Lidl Limited Editio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</si>
  <si>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</si>
  <si>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</si>
  <si>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</si>
  <si>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</si>
  <si>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</si>
  <si>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</si>
  <si>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</si>
  <si>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EVS-FKR SCHNITTL 100G GUL</t>
  </si>
  <si>
    <t>EVS Netto Süd Gutes Lan</t>
  </si>
  <si>
    <t>EVS-FKR PFEFF 100G GUL</t>
  </si>
  <si>
    <t>EVS-FKR ANANAS-MANDEL 100G GUL</t>
  </si>
  <si>
    <t>EVS-FKR PAP-CHILI 100G GUL</t>
  </si>
  <si>
    <t>EVS-THEKE RingelblumenKÄ biol</t>
  </si>
  <si>
    <t>EVS-Ringelblumenkäse Bi</t>
  </si>
  <si>
    <t>EVS-THEKE HeublumenKÄ biol di</t>
  </si>
  <si>
    <t>EVS-Heublumenkäse Biola</t>
  </si>
  <si>
    <t>EVS-THEKE Pecorino digi</t>
  </si>
  <si>
    <t>EVS-THEKE FeigenKÄ digi Theke</t>
  </si>
  <si>
    <t>EVS-Feigenkäse L28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</si>
  <si>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</si>
  <si>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</si>
  <si>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</si>
  <si>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</si>
  <si>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</si>
  <si>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EVS-THEKE Reblochon</t>
  </si>
  <si>
    <t>EVS 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</si>
  <si>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</si>
  <si>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</si>
  <si>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</si>
  <si>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</si>
  <si>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</si>
  <si>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</si>
  <si>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</si>
  <si>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</si>
  <si>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</si>
  <si>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EVS-THEKE TirolerAdler DE/AT</t>
  </si>
  <si>
    <t>EVS Tiroler Adler DE/AT</t>
  </si>
  <si>
    <t>EVS-THEKE PrinzDK 3Mon digi</t>
  </si>
  <si>
    <t>Prinz DK 3 Mon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</si>
  <si>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</si>
  <si>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</si>
  <si>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</si>
  <si>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</si>
  <si>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</si>
  <si>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</si>
  <si>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</si>
  <si>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</si>
  <si>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</si>
  <si>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</si>
  <si>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</si>
  <si>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</si>
  <si>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</si>
  <si>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</si>
  <si>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</si>
  <si>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</si>
  <si>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</si>
  <si>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</si>
  <si>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</si>
  <si>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</si>
  <si>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EVS-THEKE ZiegenGOU</t>
  </si>
  <si>
    <t>EVS Ziegengouda</t>
  </si>
  <si>
    <t>EVS-THEKE ScharferPaul flex</t>
  </si>
  <si>
    <t>EVS Scharfer Paul</t>
  </si>
  <si>
    <t>EVS-THEKE ELRosm flex</t>
  </si>
  <si>
    <t>EVS El Rosmarino L28</t>
  </si>
  <si>
    <t>EVS-THEKE RingelblumenKÄ  digi</t>
  </si>
  <si>
    <t>EVS Ringelblumenkäse L2</t>
  </si>
  <si>
    <t>EVS-THEKE PfeffTorte digi</t>
  </si>
  <si>
    <t>EVS Pfeffer-Torte L28</t>
  </si>
  <si>
    <t>EBA-NKSST RAHM 200G ALD SÜD</t>
  </si>
  <si>
    <t>EVS-NKS TILS 150G AMM</t>
  </si>
  <si>
    <t>EVS Ammerländer Tilsite</t>
  </si>
  <si>
    <t>ERS-RS CLASS 250G NET</t>
  </si>
  <si>
    <t>ERS Netto Süd RS 250g C</t>
  </si>
  <si>
    <t>ERS-RS SCHI 250G NET</t>
  </si>
  <si>
    <t>ERS Netto Süd RS 250g S</t>
  </si>
  <si>
    <t>ERS-FKR LACHS 100G MARK</t>
  </si>
  <si>
    <t>EVS-FKR LACHS 100G MARK</t>
  </si>
  <si>
    <t>ENE THERMO-TOP100x60 Pink RAND</t>
  </si>
  <si>
    <t>ENE THERMO TOP 100x60 M</t>
  </si>
  <si>
    <t>EVS-THEKE Cremeux DE/AT</t>
  </si>
  <si>
    <t>EVS-THEKE Allg-Adler digi</t>
  </si>
  <si>
    <t>EVS Allgäuer Adler L28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</si>
  <si>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</si>
  <si>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</si>
  <si>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</si>
  <si>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</si>
  <si>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</si>
  <si>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</si>
  <si>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EVS-THEKE BluFou digi PL</t>
  </si>
  <si>
    <t>EVS Blu Fou Theke Polen</t>
  </si>
  <si>
    <t>EVS-THEKE Tiroler digi PL</t>
  </si>
  <si>
    <t>EVS-THEKE UnsSommblüte digi PL</t>
  </si>
  <si>
    <t>EVS Unsere Sommerblüte</t>
  </si>
  <si>
    <t>EVS-THEKE Brandy Nuss digi PL</t>
  </si>
  <si>
    <t>EVS Brandy Nuss Theke P</t>
  </si>
  <si>
    <t>EVS-THEKE StGalRahmkäs digi PL</t>
  </si>
  <si>
    <t>EVS St Galler Rahmkäse</t>
  </si>
  <si>
    <t>EVS-THEKE Pecorino digi PL</t>
  </si>
  <si>
    <t>EVS Pecorino Theke Pole</t>
  </si>
  <si>
    <t>EVS-THEKE Manchego digi PL</t>
  </si>
  <si>
    <t>EVS Manchego Theke Pole</t>
  </si>
  <si>
    <t>EVS-THEKE Ziegenrolle digi PL</t>
  </si>
  <si>
    <t>EVS Ziegenrolle Theke P</t>
  </si>
  <si>
    <t>EVS-THEKE BluFou digi NL</t>
  </si>
  <si>
    <t>EVS Blu Fou Theke Niede</t>
  </si>
  <si>
    <t>EVS-THEKE Brie digi NL</t>
  </si>
  <si>
    <t>EVS Brie Theke Niederla</t>
  </si>
  <si>
    <t>EVS-THEKE Feigenkäse digi NL</t>
  </si>
  <si>
    <t>EVS Feigenkäse Theke Ni</t>
  </si>
  <si>
    <t>EVS-THEKE Tiroler digi NL</t>
  </si>
  <si>
    <t>EVS Tiroler Theke Niede</t>
  </si>
  <si>
    <t>EVS-THEKE Brandy Nuss digi NL</t>
  </si>
  <si>
    <t>EVS Brandy Nuss Theke N</t>
  </si>
  <si>
    <t>EVS-THEKE Pecorino digi NL</t>
  </si>
  <si>
    <t>EVS Pecorino Theke Nied</t>
  </si>
  <si>
    <t>EVS-THEKE Manchego digi NL</t>
  </si>
  <si>
    <t>EVS Manchego Theke Nied</t>
  </si>
  <si>
    <t>EVS-THEKE Prinz von DK digi NL</t>
  </si>
  <si>
    <t>EVS Prinz von DK Theke</t>
  </si>
  <si>
    <t>EVS-RSTK NATUR 150G COP GB</t>
  </si>
  <si>
    <t>EVS Räucherstücke 150G</t>
  </si>
  <si>
    <t>ERS-RSTK NATUR 150G COP GB</t>
  </si>
  <si>
    <t>ERS Räucherstücke 150G</t>
  </si>
  <si>
    <t>EVS-THEKE WalnussKÄ digi CZ</t>
  </si>
  <si>
    <t>EVS Walnusskäse CZ</t>
  </si>
  <si>
    <t>EVS-THEKE BluFou digi CZ</t>
  </si>
  <si>
    <t>EVS BluFou CZ</t>
  </si>
  <si>
    <t>EVS-THEKE UnsSommblüte digi CZ</t>
  </si>
  <si>
    <t>EVS-THEKE BackstBlüKÄ digi CZ</t>
  </si>
  <si>
    <t>EVS Backsteiner CZ</t>
  </si>
  <si>
    <t>EVS-THEKE BrieDeNangis digi CZ</t>
  </si>
  <si>
    <t>EVS Brie CZ</t>
  </si>
  <si>
    <t>EVS-THEKE FeigenKÄ digi CZ</t>
  </si>
  <si>
    <t>EVS Feigenkäse CZ</t>
  </si>
  <si>
    <t>EVS-THEKE MediKräuKÄ digi CZ</t>
  </si>
  <si>
    <t>EVS Medi. Kräuter CZ</t>
  </si>
  <si>
    <t>EVS-THEKE RotweinKÄ digi CZ</t>
  </si>
  <si>
    <t>EVS Rotwein CZ</t>
  </si>
  <si>
    <t>EVS-THEKE TirolerAdler digi CZ</t>
  </si>
  <si>
    <t>EVS Tiroler CZ</t>
  </si>
  <si>
    <t>EVS-THEKE LeGruyere digi CZ</t>
  </si>
  <si>
    <t>EVS Le Guyere CZ</t>
  </si>
  <si>
    <t>EVS-THEKE ZiegenGOU digi CZ</t>
  </si>
  <si>
    <t>EVS Ziegengouda CZ</t>
  </si>
  <si>
    <t>EVS-THEKE Reblochon digi CZ</t>
  </si>
  <si>
    <t>EVS Reblochon CZ</t>
  </si>
  <si>
    <t>EVS-THEKE Appenzeller digi CZ</t>
  </si>
  <si>
    <t>EVS Appenzeller CZ</t>
  </si>
  <si>
    <t>EVS-THEKE ScharfPet digi CZ</t>
  </si>
  <si>
    <t>EVS Scharfer Peter CZ</t>
  </si>
  <si>
    <t>EVS-THEKE RingblumKÄ digi CZ</t>
  </si>
  <si>
    <t>EVS Ringelblumenkäse CZ</t>
  </si>
  <si>
    <t>EVS-THEKE BrandyNuss digi CZ</t>
  </si>
  <si>
    <t>EVS Brandy Nuss CZ</t>
  </si>
  <si>
    <t>EVS-THEKE Roviner digi CZ</t>
  </si>
  <si>
    <t>EVS Roviner CZ</t>
  </si>
  <si>
    <t>EVS-THEKE StGallRahmKÄ digi CZ</t>
  </si>
  <si>
    <t>EVS-THEKE Pecorino digi CZ</t>
  </si>
  <si>
    <t>EVS Pecorino CZ</t>
  </si>
  <si>
    <t>EVS-THEKE Manchego digi CZ</t>
  </si>
  <si>
    <t>EVS Manchego CZ</t>
  </si>
  <si>
    <t>EVS-THEKE PrinzvonDK digi CZ</t>
  </si>
  <si>
    <t>EVS Prinz von DK CZ</t>
  </si>
  <si>
    <t>EVS-THEKE PfefferTorte digi CZ</t>
  </si>
  <si>
    <t>EVS Pfeffer-Torte CZ</t>
  </si>
  <si>
    <t>EVS-THEKE GrünesPesto digi CZ</t>
  </si>
  <si>
    <t>EVS Grünes Pesto CZ</t>
  </si>
  <si>
    <t>EVS-THEKE Ziegenrolle digi CZ</t>
  </si>
  <si>
    <t>EVS Ziegenrolle CZ</t>
  </si>
  <si>
    <t>EVS-THEKE WalnussKÄ digi HU</t>
  </si>
  <si>
    <t>EVS Walnusskäse HU</t>
  </si>
  <si>
    <t>EVS-THEKE BrieDeNangis digi HU</t>
  </si>
  <si>
    <t>EVS Brie HU</t>
  </si>
  <si>
    <t>EVS-THEKE FeigenKÄ digi HU</t>
  </si>
  <si>
    <t>EVS Feigenkäse HU</t>
  </si>
  <si>
    <t>EVS-THEKE MediKräuKÄ digi HU</t>
  </si>
  <si>
    <t>EVS Medi. Kräuter HU</t>
  </si>
  <si>
    <t>EVS-THEKE RotweinKÄ digi HU</t>
  </si>
  <si>
    <t>EVS Rotwein HU</t>
  </si>
  <si>
    <t>EVS-THEKE TirolerAdler digi HU</t>
  </si>
  <si>
    <t>EVS Tiroler HU</t>
  </si>
  <si>
    <t>EVS-THEKE LeGruyere digi HU</t>
  </si>
  <si>
    <t>EVS Le Guyere HU</t>
  </si>
  <si>
    <t>EVS-THEKE ScharfPet digi HU</t>
  </si>
  <si>
    <t>EVS Scharfer Peter HU</t>
  </si>
  <si>
    <t>EVS-THEKE BrandyNuss digi HU</t>
  </si>
  <si>
    <t>EVS Brandy Nuss HU</t>
  </si>
  <si>
    <t>EVS-THEKE StGallRahmKÄ digi HU</t>
  </si>
  <si>
    <t>EVS-THEKE Pecorino digi HU</t>
  </si>
  <si>
    <t>EVS Pecorino HU</t>
  </si>
  <si>
    <t>EVS-THEKE Manchego digi HU</t>
  </si>
  <si>
    <t>EVS Manchego HU</t>
  </si>
  <si>
    <t>EVS-THEKE WalnussKÄ digi HR</t>
  </si>
  <si>
    <t>EVS Walnusskäse HR</t>
  </si>
  <si>
    <t>EVS-THEKE HeublumKÄ digi HR</t>
  </si>
  <si>
    <t>EVS Heublumenkäse HR</t>
  </si>
  <si>
    <t>EVS-THEKE BluFou digi HR</t>
  </si>
  <si>
    <t>EVS BluFou HR</t>
  </si>
  <si>
    <t>EVS-THEKE UnsSommblüte digi HR</t>
  </si>
  <si>
    <t>EVS-THEKE Feigenkäse digi HR</t>
  </si>
  <si>
    <t>EVS Feigenkäse HR</t>
  </si>
  <si>
    <t>EVS-THEKE MediKräuKÄ digi HR</t>
  </si>
  <si>
    <t>EVS Medi. Kräuter HR</t>
  </si>
  <si>
    <t>EVS-THEKE RotweinKÄ digi HR</t>
  </si>
  <si>
    <t>EVS Rotwein HR</t>
  </si>
  <si>
    <t>EVS-THEKE TirolerAdler digi HR</t>
  </si>
  <si>
    <t>EVS Tiroler HR</t>
  </si>
  <si>
    <t>EVS-THEKE LeGruyere digi HR</t>
  </si>
  <si>
    <t>EVS Le Guyere HR</t>
  </si>
  <si>
    <t>EVS-THEKE ZiegenGOU digi HR</t>
  </si>
  <si>
    <t>EVS Ziegengouda HR</t>
  </si>
  <si>
    <t>EVS-THEKE ScharfPaul digi HR</t>
  </si>
  <si>
    <t>EVS Scharfer Paul HR</t>
  </si>
  <si>
    <t>EVS-THEKE BrandyNuss digi HR</t>
  </si>
  <si>
    <t>EVS Brandy Nuss HR</t>
  </si>
  <si>
    <t>EVS-THEKE Pecorino digi HR</t>
  </si>
  <si>
    <t>EVS Pecorino HR</t>
  </si>
  <si>
    <t>EVS-THEKE Manchego digi HR</t>
  </si>
  <si>
    <t>EVS Manchego HR</t>
  </si>
  <si>
    <t>EVS-THEKE WalnussKÄ digi Sl</t>
  </si>
  <si>
    <t>EVS Walnusskäse SL</t>
  </si>
  <si>
    <t>EVS-THEKE HeublumKÄ digi SL</t>
  </si>
  <si>
    <t>EVS Heublumenkäse SL</t>
  </si>
  <si>
    <t>EVS-THEKE BluFou digi SL</t>
  </si>
  <si>
    <t>EVS BluFou SL</t>
  </si>
  <si>
    <t>EVS-THEKE UnsSommblüte digi SL</t>
  </si>
  <si>
    <t>EVS-THEKE Feigenkäse digi SL</t>
  </si>
  <si>
    <t>EVS Feigenkäse SL</t>
  </si>
  <si>
    <t>EVS-THEKE MediKräuKÄ digi SL</t>
  </si>
  <si>
    <t>EVS Medi. Kräuter SL</t>
  </si>
  <si>
    <t>EVS-THEKE TirolerAdler digi SL</t>
  </si>
  <si>
    <t>EVS Tiroler SL</t>
  </si>
  <si>
    <t>EVS-THEKE LeGruyere digi SL</t>
  </si>
  <si>
    <t>EVS Le Guyere SL</t>
  </si>
  <si>
    <t>EVS-THEKE ZiegenGOU digi SL</t>
  </si>
  <si>
    <t>EVS Ziegengouda SL</t>
  </si>
  <si>
    <t>EVS-THEKE BrandyNuss digi SL</t>
  </si>
  <si>
    <t>EVS Brandy Nuss SL</t>
  </si>
  <si>
    <t>EVS-THEKE Pecorino digi SL</t>
  </si>
  <si>
    <t>EVS Pecorino SL</t>
  </si>
  <si>
    <t>EVS-THEKE Manchego digi SL</t>
  </si>
  <si>
    <t>EVS Manchego SL</t>
  </si>
  <si>
    <t>EVS-THEKE WalnussKÄ digi SE</t>
  </si>
  <si>
    <t>EVS Walnusskäse SE</t>
  </si>
  <si>
    <t>EVS-THEKE HeublumKÄ digi SE</t>
  </si>
  <si>
    <t>EVS Heublumenkäse SE</t>
  </si>
  <si>
    <t>EVS-THEKE BluFou digi SE</t>
  </si>
  <si>
    <t>EVS BluFou SE</t>
  </si>
  <si>
    <t>EVS-THEKE UnsSommblüte digi SE</t>
  </si>
  <si>
    <t>EVS-THEKE BackstBlüKÄ digi SE</t>
  </si>
  <si>
    <t>EVS Backsteiner SE</t>
  </si>
  <si>
    <t>EVS-THEKE BrieDeNangis digi SE</t>
  </si>
  <si>
    <t>EVS Brie SE</t>
  </si>
  <si>
    <t>EVS-THEKE Feigenkäse digi SE</t>
  </si>
  <si>
    <t>EVS Feigenkäse SE</t>
  </si>
  <si>
    <t>EVS-THEKE MediKräuKÄ digi SE</t>
  </si>
  <si>
    <t>EVS Medi. Kräuter SE</t>
  </si>
  <si>
    <t>EVS-THEKE RotweinKÄ digi SE</t>
  </si>
  <si>
    <t>EVS Rotwein SE</t>
  </si>
  <si>
    <t>EVS-THEKE TirolerAdler INT</t>
  </si>
  <si>
    <t>EVS-THEKE Tiroler Adler</t>
  </si>
  <si>
    <t>EVS-THEKE LeGruyere digi SE</t>
  </si>
  <si>
    <t>EVS Le Guyere SE</t>
  </si>
  <si>
    <t>EVS-THEKE ZiegenGOU INT</t>
  </si>
  <si>
    <t>EVS-THEKE Ziegengouda I</t>
  </si>
  <si>
    <t>EVS-THEKE ScharfPet digi SE</t>
  </si>
  <si>
    <t>EVS Scharfer Peter SE</t>
  </si>
  <si>
    <t>EVS-THEKE BrandyNuss digi SE</t>
  </si>
  <si>
    <t>EVS Brandy Nuss SE</t>
  </si>
  <si>
    <t>EVS-THEKE Roviner digi SE</t>
  </si>
  <si>
    <t>EVS Roviner SE</t>
  </si>
  <si>
    <t>EVS-THEKE StGallRahmKÄ digi SE</t>
  </si>
  <si>
    <t>EVS-THEKE BluFou digi FI</t>
  </si>
  <si>
    <t>EVS BluFou FI</t>
  </si>
  <si>
    <t>EVS-THEKE UnsSommblüte digi FI</t>
  </si>
  <si>
    <t>EVS-THEKE Brie digi FI</t>
  </si>
  <si>
    <t>EVS Brie FI</t>
  </si>
  <si>
    <t>EVS-THEKE MediKräuter digi FI</t>
  </si>
  <si>
    <t>EVS Medi. Kräuter FI</t>
  </si>
  <si>
    <t>EVS-THEKE Rotwein digi FI</t>
  </si>
  <si>
    <t>EVS Rotwein FI</t>
  </si>
  <si>
    <t>EVS-THEKE Tiroler digi FI</t>
  </si>
  <si>
    <t>EVS Tiroler FI</t>
  </si>
  <si>
    <t>EVS-THEKE LeGuyere digi FI</t>
  </si>
  <si>
    <t>EVS Le Guyere FI</t>
  </si>
  <si>
    <t>EVS-THEKE Ziegengouda digi FI</t>
  </si>
  <si>
    <t>EVS Ziegengouda FI</t>
  </si>
  <si>
    <t>EVS-THEKE Reblochon INT</t>
  </si>
  <si>
    <t>EVS-THEKE Appenzell digi FI</t>
  </si>
  <si>
    <t>EVS Appenzeller FI</t>
  </si>
  <si>
    <t>EVS-THEKE Pecorino INT</t>
  </si>
  <si>
    <t>EVS-THEKE Ziegenrolle digi FI</t>
  </si>
  <si>
    <t>EVS Ziegenrolle FI</t>
  </si>
  <si>
    <t>EVS-THEKE WalnussKÄ digi DK</t>
  </si>
  <si>
    <t>EVS Walnusskäse DK</t>
  </si>
  <si>
    <t>EVS-THEKE HeublumKÄ digi DK</t>
  </si>
  <si>
    <t>EVS Heublumenkäse DK</t>
  </si>
  <si>
    <t>EVS-THEKE BluFou digi DK</t>
  </si>
  <si>
    <t>EVS BluFou DK</t>
  </si>
  <si>
    <t>EVS-THEKE UnsSommblüte digi DK</t>
  </si>
  <si>
    <t>EVS-THEKE Backsteiner digi DK</t>
  </si>
  <si>
    <t>EVS Backsteiner DK</t>
  </si>
  <si>
    <t>EVS-THEKE Brie digi DK</t>
  </si>
  <si>
    <t>EVS Brie DK</t>
  </si>
  <si>
    <t>EVS-THEKE Feigenkäse digi DK</t>
  </si>
  <si>
    <t>EVS Feigenkäse DK</t>
  </si>
  <si>
    <t>EVS-THEKE MediKräuter digi DK</t>
  </si>
  <si>
    <t>EVS Medi. Kräuter DK</t>
  </si>
  <si>
    <t>EVS-THEKE Tiroler digi DK</t>
  </si>
  <si>
    <t>EVS Tiroler DK</t>
  </si>
  <si>
    <t>EVS-THEKE LeGuyere digi DK</t>
  </si>
  <si>
    <t>EVS Le Guyere DK</t>
  </si>
  <si>
    <t>EVS-THEKE Ziegengouda digi DK</t>
  </si>
  <si>
    <t>EVS Ziegengouda DK</t>
  </si>
  <si>
    <t>EVS-THEKE Appenzell digi DK</t>
  </si>
  <si>
    <t>EVS Appenzeller DK</t>
  </si>
  <si>
    <t>EVS-THEKE Pecorino digi DK</t>
  </si>
  <si>
    <t>EVS Pecorino DK</t>
  </si>
  <si>
    <t>EVS-THEKE Manchego digi DK</t>
  </si>
  <si>
    <t>EVS Manchego DK</t>
  </si>
  <si>
    <t>EVS-THEKE Prinz von DK digi DK</t>
  </si>
  <si>
    <t>EVS Prinz von DK DK</t>
  </si>
  <si>
    <t>EVS-THEKE Ziegenrolle digi DK</t>
  </si>
  <si>
    <t>EVS Ziegenrolle DK</t>
  </si>
  <si>
    <t>EVS-THEKE WalnussKÄ digi PT</t>
  </si>
  <si>
    <t>EVS Walnusskäse PT</t>
  </si>
  <si>
    <t>EVS-THEKE BluFou digi PT</t>
  </si>
  <si>
    <t>EVS BluFou PT</t>
  </si>
  <si>
    <t>EVS-THEKE UnsSommblüte digi PT</t>
  </si>
  <si>
    <t>EVS-THEKE Feigenkäse digi PT</t>
  </si>
  <si>
    <t>EVS Feigenkäse PT</t>
  </si>
  <si>
    <t>EVS-THEKE MediKräuter digi PT</t>
  </si>
  <si>
    <t>EVS Medi. Kräuter PT</t>
  </si>
  <si>
    <t>EVS-THEKE Rotwein digi PT</t>
  </si>
  <si>
    <t>EVS Rotwein PT</t>
  </si>
  <si>
    <t>EVS-THEKE Tiroler digi PT</t>
  </si>
  <si>
    <t>EVS Tiroler PT</t>
  </si>
  <si>
    <t>EVS-THEKE LeGuyere digi PT</t>
  </si>
  <si>
    <t>EVS Le Guyere PT</t>
  </si>
  <si>
    <t>EVS-THEKE Ziegengouda digi PT</t>
  </si>
  <si>
    <t>EVS Ziegengouda PT</t>
  </si>
  <si>
    <t>EVS-THEKE Reblochon digi PT</t>
  </si>
  <si>
    <t>EVS Reblochon PT</t>
  </si>
  <si>
    <t>EVS-THEKE ScharfPeter digi PT</t>
  </si>
  <si>
    <t>EVS Scharfer Peter PT</t>
  </si>
  <si>
    <t>EVS-THEKE Brandy Nuss digi PT</t>
  </si>
  <si>
    <t>EVS Brandy Nuss PT</t>
  </si>
  <si>
    <t>EVS-THEKE Roviner digi PT</t>
  </si>
  <si>
    <t>EVS Roviner PT</t>
  </si>
  <si>
    <t>EVS-THEKE StGalRahmkäs digi PT</t>
  </si>
  <si>
    <t>EVS-THEKE Pecorino digi PT</t>
  </si>
  <si>
    <t>EVS Pecorino PT</t>
  </si>
  <si>
    <t>EVS-THEKE Prinz von DK digi PT</t>
  </si>
  <si>
    <t>EVS Prinz von DK PT</t>
  </si>
  <si>
    <t>EVS-THEKE WalnussKÄ digi IE</t>
  </si>
  <si>
    <t>EVS Walnusskäse IE</t>
  </si>
  <si>
    <t>EVS-THEKE Feigenkäse digi IE</t>
  </si>
  <si>
    <t>EVS Feigenkäse IE</t>
  </si>
  <si>
    <t>EVS-THEKE MediKräuter digi IE</t>
  </si>
  <si>
    <t>EVS Medi. Kräuter IE</t>
  </si>
  <si>
    <t>EVS-THEKE LeGuyere INT</t>
  </si>
  <si>
    <t>EVS-THEKE Le Gruyere IN</t>
  </si>
  <si>
    <t>EVS-THEKE Ziegengouda digi IE</t>
  </si>
  <si>
    <t>EVS Ziegengouda IE</t>
  </si>
  <si>
    <t>EVS-THEKE Appenzell digi IE</t>
  </si>
  <si>
    <t>EVS-THEKE Brandy Nuss digi IE</t>
  </si>
  <si>
    <t>EVS Brandy Nuss IE</t>
  </si>
  <si>
    <t>EVS-THEKE Pecorino digi IE</t>
  </si>
  <si>
    <t>EVS Pecorino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</si>
  <si>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</si>
  <si>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</si>
  <si>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</si>
  <si>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</si>
  <si>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</si>
  <si>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</si>
  <si>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</si>
  <si>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</si>
  <si>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</si>
  <si>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</si>
  <si>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EVS-THEKE BluFou flex V2</t>
  </si>
  <si>
    <t>EVS BluFou L28 V2</t>
  </si>
  <si>
    <t>EVS-THEKE BluFou digi PL V2</t>
  </si>
  <si>
    <t>EVS-THEKE BluFou digi NL V2</t>
  </si>
  <si>
    <t>EVS-THEKE BluFou digi CZ V2</t>
  </si>
  <si>
    <t>EVS BluFou CZ V2</t>
  </si>
  <si>
    <t>EVS-THEKE BluFou INT</t>
  </si>
  <si>
    <t>EVS-THEKE Blu Fou INT</t>
  </si>
  <si>
    <t>EVS-THEKE BluFou digi DK V2</t>
  </si>
  <si>
    <t>EVS BluFou DK V2</t>
  </si>
  <si>
    <t>EVS-THEKE BluFou digi SE V2</t>
  </si>
  <si>
    <t>EVS BluFou SE V2</t>
  </si>
  <si>
    <t>EVS-THEKE BluFou HR</t>
  </si>
  <si>
    <t>EVS-THEKE BluFou digi SL V2</t>
  </si>
  <si>
    <t>EVS BluFou SL V2</t>
  </si>
  <si>
    <t>EVS-THEKE BluFou digi PT V2</t>
  </si>
  <si>
    <t>EVS BluFou PT V2</t>
  </si>
  <si>
    <t>EVS-THEKE Unser BlütenKÄ DE/AT</t>
  </si>
  <si>
    <t>EVS-THEKE Unser BlütenK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</si>
  <si>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</si>
  <si>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</si>
  <si>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</si>
  <si>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</si>
  <si>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</si>
  <si>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</si>
  <si>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</si>
  <si>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</si>
  <si>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EVS-THEKE UnsBlütenKä digi DK</t>
  </si>
  <si>
    <t>EVS Unser Blütenkäse di</t>
  </si>
  <si>
    <t>EVS-THEKE UnsBlütenKÄ digi PL</t>
  </si>
  <si>
    <t>EVS Unser Blütenkäse Th</t>
  </si>
  <si>
    <t>ERS MOA FOREST BROTHERS GOUDA</t>
  </si>
  <si>
    <t>ERS MOA Forest Brother</t>
  </si>
  <si>
    <t>EVS-THEKE UnsBlütenKÄ digi FI</t>
  </si>
  <si>
    <t>EVS-KP KÄVielfalt 200G LID</t>
  </si>
  <si>
    <t>EVS Lidl Käseplatte Käs</t>
  </si>
  <si>
    <t>ERS-KP KÄVielfalt 200G LID</t>
  </si>
  <si>
    <t>ERS Lidl Käseplatte Käs</t>
  </si>
  <si>
    <t>EVS-THEKE AllgäuRotweinKÄ</t>
  </si>
  <si>
    <t>EVS Allgäuer Rotweinkäs</t>
  </si>
  <si>
    <t>EVS-THEKE St.GallRahmKÄ FI</t>
  </si>
  <si>
    <t>EVS-THEKE St.GallRahmKÄ DK</t>
  </si>
  <si>
    <t>EVS-THEKE Gruyere PL</t>
  </si>
  <si>
    <t>EVS Gruyere Polen</t>
  </si>
  <si>
    <t>EVS-THEKE HeublumenKÄ CZ</t>
  </si>
  <si>
    <t>EVS Gruyere Heublumenkä</t>
  </si>
  <si>
    <t>EVS-THEKE WalnussKÄ PL</t>
  </si>
  <si>
    <t>EVS Walnusskäse PL</t>
  </si>
  <si>
    <t>EVS-THEKE Grünes Pesto NL</t>
  </si>
  <si>
    <t>EVS Grünes Pesto NL</t>
  </si>
  <si>
    <t>EVS-THEKE Grünes Pesto DK</t>
  </si>
  <si>
    <t>EVS Grünes Pesto Dänema</t>
  </si>
  <si>
    <t>EVS-THEKE Cremeux CZ</t>
  </si>
  <si>
    <t>EVS Cremeux CZ</t>
  </si>
  <si>
    <t>EVS-THEKE LavendelKÄ DE</t>
  </si>
  <si>
    <t>EVS Lavendelkäse</t>
  </si>
  <si>
    <t>EVS-THEKE LavendelKÄ PL</t>
  </si>
  <si>
    <t>EVS Lavendelkäse Polen</t>
  </si>
  <si>
    <t>EVS-THEKE LavendelKÄ NL</t>
  </si>
  <si>
    <t>EVS Lavendelkäse Nieder</t>
  </si>
  <si>
    <t>EVS-THEKE LavendelKÄ DK</t>
  </si>
  <si>
    <t>EVS Lavendelkäse Dänema</t>
  </si>
  <si>
    <t>EVS-THEKE LavendelKÄ HU</t>
  </si>
  <si>
    <t>EVS Lavendelkäse Ungarn</t>
  </si>
  <si>
    <t>EVS-THEKE LavendelKÄ CZ</t>
  </si>
  <si>
    <t>EVS Lavendelkäse CZ</t>
  </si>
  <si>
    <t>ERS-RS * 180G MOR GB</t>
  </si>
  <si>
    <t>Oberfolienetikett</t>
  </si>
  <si>
    <t>Ersatzetikett Netto Nor</t>
  </si>
  <si>
    <t>EVS-THEKE Allgäuer Rotweinkäse</t>
  </si>
  <si>
    <t>EVS-THEKE BrandyNuss flexo</t>
  </si>
  <si>
    <t>EVS-RS * 180G Golden Acre GB</t>
  </si>
  <si>
    <t>EVS Golden Acre Räucher</t>
  </si>
  <si>
    <t>EVS-THEKE Whisky&amp;Nut DE/AT</t>
  </si>
  <si>
    <t>EVS-THEKE Whisky&amp;Nut DE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</si>
  <si>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</si>
  <si>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</si>
  <si>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</si>
  <si>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</si>
  <si>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</si>
  <si>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</si>
  <si>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</si>
  <si>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</si>
  <si>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</si>
  <si>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</si>
  <si>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CZ</t>
  </si>
  <si>
    <t>EVS-THEKE Ziegenrolle C</t>
  </si>
  <si>
    <t>EBA- Aldi NKSTK EMM 200G AN</t>
  </si>
  <si>
    <t>EBA Aldi Bio Hartkäse 2</t>
  </si>
  <si>
    <t>EBA- Aldi NKSTK BERGK 200G ALN</t>
  </si>
  <si>
    <t>EBA- Aldi NKSTK GOU-MI 200G</t>
  </si>
  <si>
    <t>EVS-THEKE UnsBlütenKÄ CZ</t>
  </si>
  <si>
    <t>EVS Lidl Unser Blütenkä</t>
  </si>
  <si>
    <t>EVS-THEKE WalnussKÄ CZ</t>
  </si>
  <si>
    <t>EVS Lidl Theke Walnussk</t>
  </si>
  <si>
    <t>EVS-THEKE PfefferTorte CZ</t>
  </si>
  <si>
    <t>EVS Lidl Theke PfefferT</t>
  </si>
  <si>
    <t>EVS-THEKE Ringelblume Biol CZ</t>
  </si>
  <si>
    <t>EVS Lidl Theke Ringelbl</t>
  </si>
  <si>
    <t>EVS-THEKE MediKRÄU CZ</t>
  </si>
  <si>
    <t>EVS Lidl Theke mediterr</t>
  </si>
  <si>
    <t>EVS-THEKE FeigenKÄ CZ</t>
  </si>
  <si>
    <t>EVS Lidl Theke FeigenKÄ</t>
  </si>
  <si>
    <t>EVS-THEKE GrünesPesto CZ</t>
  </si>
  <si>
    <t>EVS Lidl Theke GrünesPe</t>
  </si>
  <si>
    <t>EVS Lidl Theke Cremeux</t>
  </si>
  <si>
    <t>EVS-THEKE Heublume BIoland CZ</t>
  </si>
  <si>
    <t>EVS Lidl Theke Heublume</t>
  </si>
  <si>
    <t>EVS-THEKE BacksteinBlütenKÄ CZ</t>
  </si>
  <si>
    <t>EVS Lidl Theke Backstei</t>
  </si>
  <si>
    <t>EVS-THEKE Ziegenrolle D</t>
  </si>
  <si>
    <t>EVS-THEKE UnsBlütenKÄ DK</t>
  </si>
  <si>
    <t>EVS-THEKE WalnussKÄ DK</t>
  </si>
  <si>
    <t>EVS-THEKE MediKRÄU DK</t>
  </si>
  <si>
    <t>EVS-THEKE FeigenKÄ DK</t>
  </si>
  <si>
    <t>EVS-THEKE StGallRahmKÄ DK</t>
  </si>
  <si>
    <t>EVS Lidl Theke St. Gall</t>
  </si>
  <si>
    <t>EVS-THEKE GrünesPesto DK</t>
  </si>
  <si>
    <t>EVS-THEKE BacksteinBlütenKÄ DK</t>
  </si>
  <si>
    <t>EVS-THEKE Ziegenrolle FI</t>
  </si>
  <si>
    <t>EVS-THEKE Ziegenrolle F</t>
  </si>
  <si>
    <t>EVS-THEKE UnsBlütenKÄ FI</t>
  </si>
  <si>
    <t>EVS-THEKE MediKRÄU INT</t>
  </si>
  <si>
    <t>EVS-THEKE StGallRahmKÄ FI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</si>
  <si>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</si>
  <si>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</si>
  <si>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</si>
  <si>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</si>
  <si>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</si>
  <si>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</si>
  <si>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</si>
  <si>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</si>
  <si>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</si>
  <si>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</si>
  <si>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</si>
  <si>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</si>
  <si>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</si>
  <si>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</si>
  <si>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</si>
  <si>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EVS-THEKE Ziegenrolle PL</t>
  </si>
  <si>
    <t>EVS Lidl Theke Ziegenro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</si>
  <si>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</si>
  <si>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</si>
  <si>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</si>
  <si>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</si>
  <si>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</si>
  <si>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</si>
  <si>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</si>
  <si>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</si>
  <si>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EVS-THEKE UnsBlütenKÄ SE</t>
  </si>
  <si>
    <t>EVS Lidl Theke UnsBlüte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</si>
  <si>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</si>
  <si>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</si>
  <si>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</si>
  <si>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</si>
  <si>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</si>
  <si>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</si>
  <si>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</si>
  <si>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EVS-THEKE UnsBlütkäse PL</t>
  </si>
  <si>
    <t>EVS Lidl Theke UnsBlütk</t>
  </si>
  <si>
    <t>EVS-THEKE BacksteinBlütenKÄ SE</t>
  </si>
  <si>
    <t>EVS-THEKE BacksteinBlüt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</si>
  <si>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</si>
  <si>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</si>
  <si>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</si>
  <si>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</si>
  <si>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</si>
  <si>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</si>
  <si>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</si>
  <si>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</si>
  <si>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</si>
  <si>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</si>
  <si>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 ES</t>
  </si>
  <si>
    <t>EVS-THEKE TirolerAdler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</si>
  <si>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</si>
  <si>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</si>
  <si>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</si>
  <si>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</si>
  <si>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</si>
  <si>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</si>
  <si>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</si>
  <si>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ES</t>
  </si>
  <si>
    <t>EVS-THEKE MeditKräuKÄ E</t>
  </si>
  <si>
    <t>EVS-THEKE Ziegenroll CZ</t>
  </si>
  <si>
    <t>EVS-THEKE LavendelKÄ DE/AT</t>
  </si>
  <si>
    <t>ERS- Enjoy RS 200g GAC GB</t>
  </si>
  <si>
    <t>ERS Enjoy RS GAC 200g N</t>
  </si>
  <si>
    <t>EVS- EnjoyRS NATUR 200G GAC GB</t>
  </si>
  <si>
    <t>EVS GAC Enjoy Natur 200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</si>
  <si>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</si>
  <si>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</si>
  <si>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</si>
  <si>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</si>
  <si>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</si>
  <si>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PL</t>
  </si>
  <si>
    <t>EVS-THEKE GrünesPesto P</t>
  </si>
  <si>
    <t>EVS-THEKE RotweinKÄ DE/AT</t>
  </si>
  <si>
    <t>EVS-THEKE RotweinKÄ DE/</t>
  </si>
  <si>
    <t>ERS-NKS GOUDA 200G GUB PL</t>
  </si>
  <si>
    <t>ERS-NKS MAASDAMER 200G GUB PL</t>
  </si>
  <si>
    <t>ERS-NKS BUTTERKÄSE 200G GUB PL</t>
  </si>
  <si>
    <t>EVS-THEKE F-KO RotweinKÄ</t>
  </si>
  <si>
    <t>EVS-THEKE F-KO RotweinK</t>
  </si>
  <si>
    <t>EVS-THEKE F-KO Appenzeller</t>
  </si>
  <si>
    <t>EVS-THEKE F-KO Appenzel</t>
  </si>
  <si>
    <t>EVS-THEKE F-KO BackstBlüKÄ</t>
  </si>
  <si>
    <t>EVS-THEKE F-KO BackstBl</t>
  </si>
  <si>
    <t>EVS-THEKE HeublumenKÄ</t>
  </si>
  <si>
    <t>EVS-THEKE F-KO RingbKÄ bio</t>
  </si>
  <si>
    <t>EVS-THEKE F-KO RingbKÄ</t>
  </si>
  <si>
    <t>EVS-THEKE F-KO BluFou</t>
  </si>
  <si>
    <t>EVS-THEKE F-KO BrieNangis</t>
  </si>
  <si>
    <t>EVS-THEKE F-KO BrieNang</t>
  </si>
  <si>
    <t>EVS-THEKE F-KO Cremeux</t>
  </si>
  <si>
    <t>EVS-THEKE F-KO FeigenKÄ</t>
  </si>
  <si>
    <t>EVS-THEKE F-KO GrünesPesto</t>
  </si>
  <si>
    <t>EVS-THEKE F-KO GrünesPe</t>
  </si>
  <si>
    <t>EVS-THEKE F-KO LavendelKÄ</t>
  </si>
  <si>
    <t>EVS-THEKE F-KO Lavendel</t>
  </si>
  <si>
    <t>EVS-THEKE F-KO Gruyere</t>
  </si>
  <si>
    <t>EVS-THEKE F-KO MeditKräuKÄ</t>
  </si>
  <si>
    <t>EVS-THEKE F-KO MeditKrä</t>
  </si>
  <si>
    <t>EVS-THEKE F-KO Pecorino</t>
  </si>
  <si>
    <t>EVS-THEKE Bärlauch Brie</t>
  </si>
  <si>
    <t>EVS-THEKE Orangenes Pesto</t>
  </si>
  <si>
    <t>EVS-THEKE orangenes Pes</t>
  </si>
  <si>
    <t>EVS-THEKE Feuriger Nied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</si>
  <si>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</si>
  <si>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</si>
  <si>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</si>
  <si>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</si>
  <si>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</si>
  <si>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</si>
  <si>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</si>
  <si>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</si>
  <si>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SEFI</t>
  </si>
  <si>
    <t>EVS-THEKE RotweinKÄ SEF</t>
  </si>
  <si>
    <t>EVS-THEKE RotweinKÄ HU</t>
  </si>
  <si>
    <t>ERS-KS BUTTERK-EDAM 220G NET</t>
  </si>
  <si>
    <t>ERS Netto Nord Frija KS</t>
  </si>
  <si>
    <t>EVS-GRS CLASSIC 150G MIL V2</t>
  </si>
  <si>
    <t>EVS Lidl Int. CLassic 1</t>
  </si>
  <si>
    <t>EVS Lidl SCHI 150g V2</t>
  </si>
  <si>
    <t>EVS Lidl Ham 150g Int.</t>
  </si>
  <si>
    <t>EVS CHILI 150G Int. V2</t>
  </si>
  <si>
    <t>EVS Lidl GRS Chilli 150</t>
  </si>
  <si>
    <t>ERS Gouda Lidl DE 400g OGT</t>
  </si>
  <si>
    <t>ERS Gouda OGT Lidl DE 4</t>
  </si>
  <si>
    <t>EVS-RSTK NATUR 200G C&amp;F SKOR</t>
  </si>
  <si>
    <t>EVS-RSTK Cheese &amp; Food</t>
  </si>
  <si>
    <t>ERS-NKS GOU 200G ALDI ES/PT V2</t>
  </si>
  <si>
    <t>ERS GUB ALDI PT/ESP 200</t>
  </si>
  <si>
    <t>ERS-NKS MAAS 200G GUB ESP V2</t>
  </si>
  <si>
    <t>ERS Gut Bio Allg Hofkäs</t>
  </si>
  <si>
    <t>EVS-GRS NATUR 150G LID NL</t>
  </si>
  <si>
    <t>EVS Lidl NL 150g GRS Na</t>
  </si>
  <si>
    <t>ERS-GRS NATUR 150G LIDL NL</t>
  </si>
  <si>
    <t>ERS Lidl NL GRS Natur 1</t>
  </si>
  <si>
    <t>EVS-GRS CHILLI 150G LIDL NL</t>
  </si>
  <si>
    <t>EVS Lidl NL GRS Chilli</t>
  </si>
  <si>
    <t>ERS-GRS Chilli 150G LIDL NL</t>
  </si>
  <si>
    <t>ERS Lidl NL GRS Chilli</t>
  </si>
  <si>
    <t>ERS CLASSIC 150G LIDL BE V2</t>
  </si>
  <si>
    <t>ERS Lidl BE Classic 150</t>
  </si>
  <si>
    <t>ERS HAM 150G LIDL BE V2</t>
  </si>
  <si>
    <t>ERS Lidl BE Ham 150g V2</t>
  </si>
  <si>
    <t>ERS CHILI 150G LIDL BE V2</t>
  </si>
  <si>
    <t>ERS Lidl BE Chilli 150g</t>
  </si>
  <si>
    <t>ERS NATUR 150G LID FI/SE V2</t>
  </si>
  <si>
    <t>ERS Lidl Schw/Fin Natur</t>
  </si>
  <si>
    <t>ERS-GRS SCHI 150G LID HU/RU V2</t>
  </si>
  <si>
    <t>ERS-GRS CHI 150G LID HU/RU V2</t>
  </si>
  <si>
    <t>ERS Lidl Ung/Ru GRS Chi</t>
  </si>
  <si>
    <t>ERS-GRS NAT 150G MIL GR/CY V2</t>
  </si>
  <si>
    <t>ERS Lidl GR/CY Natur GR</t>
  </si>
  <si>
    <t>ERS-GRS SCHI 150G MIL GR/CY V2</t>
  </si>
  <si>
    <t>ERS Lidl GR/CY Ham GRS</t>
  </si>
  <si>
    <t>ERS-GRS CHIL 150G MIL GR/CY V2</t>
  </si>
  <si>
    <t>ERS Lidl GRS Chilli 150</t>
  </si>
  <si>
    <t>ERS-GRS NATUR 150G LID SL V2</t>
  </si>
  <si>
    <t>ERS-GRS SCHI 150G LID SL V2</t>
  </si>
  <si>
    <t>ERS-GRS CHILI 150G LID SL V2</t>
  </si>
  <si>
    <t>EVS-THEKE HeublumenKÄ biol</t>
  </si>
  <si>
    <t>EVS-THEKE HeublumenKÄ b</t>
  </si>
  <si>
    <t>EVS-THEKE PfeffTorte</t>
  </si>
  <si>
    <t>EVS-THEKE BacksteinBlütenKÄ</t>
  </si>
  <si>
    <t>EVS-THEKE Ringelblume biol</t>
  </si>
  <si>
    <t>EVS-THEKE Ringelblume b</t>
  </si>
  <si>
    <t>EVS-THEKE GrünesPesto</t>
  </si>
  <si>
    <t>EVS-THEKE WalnussKÄ</t>
  </si>
  <si>
    <t>ERS-NKS HAV 200G ALD ES V2</t>
  </si>
  <si>
    <t>ERS Aldi Spanien NKS 20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</si>
  <si>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</si>
  <si>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</si>
  <si>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</si>
  <si>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</si>
  <si>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</si>
  <si>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</si>
  <si>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</si>
  <si>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</si>
  <si>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</si>
  <si>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</si>
  <si>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</si>
  <si>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</si>
  <si>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</si>
  <si>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</si>
  <si>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</si>
  <si>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</si>
  <si>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</si>
  <si>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</si>
  <si>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</si>
  <si>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</si>
  <si>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ERS-GRS NATU 150G LID HU/RO V2</t>
  </si>
  <si>
    <t>ERS Lidl Ung/Ro GRS Nat</t>
  </si>
  <si>
    <t>ERS-GRS HAM 150G LID HU/RO V2</t>
  </si>
  <si>
    <t>ERS Lidl Ung/Ro GRS Sch</t>
  </si>
  <si>
    <t>ERS-GRS P-CH 150G LID HU/RO V2</t>
  </si>
  <si>
    <t>ERS Lidl Ung/Ro GRS Pap</t>
  </si>
  <si>
    <t>ERS-GRS CLAS 150G MIL GR/CY V2</t>
  </si>
  <si>
    <t>ERS-GRS HAM 150G MIL GR/CY V2</t>
  </si>
  <si>
    <t>ERS-GRS P-CH 150G MIL GR/CY V2</t>
  </si>
  <si>
    <t>ERS-GRS CHILI 200G LID SL V2</t>
  </si>
  <si>
    <t>EVS-THEKE HeublumenKÄ SE</t>
  </si>
  <si>
    <t>EVS-THEKE HeublumenKÄ S</t>
  </si>
  <si>
    <t>EVS-THEKE MediKRÄU DE/AT</t>
  </si>
  <si>
    <t>EVS-THEKE medKRÄU DE/AT</t>
  </si>
  <si>
    <t>ERS-NKS Gouda Simple 200g FR</t>
  </si>
  <si>
    <t>ERS Simplement Ben et B</t>
  </si>
  <si>
    <t>ERS-NKS Maas 200G Simple FR</t>
  </si>
  <si>
    <t>ERS Simplement Bon et B</t>
  </si>
  <si>
    <t>ERS-NKS Simple Butterk 200g FR</t>
  </si>
  <si>
    <t>EVS-THEKE Whisky&amp;Nut SL</t>
  </si>
  <si>
    <t>EVS-THEKE BluFou GR/CY</t>
  </si>
  <si>
    <t>EVS-THEKE LavendelKÄ GR/CY</t>
  </si>
  <si>
    <t>EVS-THEKE LavendelKÄ GR</t>
  </si>
  <si>
    <t>EVS-THEKE Pecorino GR/CY</t>
  </si>
  <si>
    <t>EVS-THEKE Pecorino GR/C</t>
  </si>
  <si>
    <t>EVS-THEKE TirolerAdler GR/CY</t>
  </si>
  <si>
    <t>EVS-THEKE WalnussKÄ GR/</t>
  </si>
  <si>
    <t>EVS-THEKE Whisky&amp;Nut INT</t>
  </si>
  <si>
    <t>EVS-THEKE Whisky&amp;Nut IN</t>
  </si>
  <si>
    <t>ERS-KS BE/GO 220G MIL DE/AT V2</t>
  </si>
  <si>
    <t>ERS-KS BU-ED 220G MIL DE/AT V2</t>
  </si>
  <si>
    <t>ERS CLASSIC 150G LIDL-N.a.</t>
  </si>
  <si>
    <t>ERS Lidl SK/HR Classic</t>
  </si>
  <si>
    <t>ERS-GRS NATUR 150G LID SK/HR</t>
  </si>
  <si>
    <t>ERS-GRS HAM 150G LID SK/HR</t>
  </si>
  <si>
    <t>ERS-GRS CHILLI 150G LID SK/HR</t>
  </si>
  <si>
    <t>EVS-END Rezept-Aldi 3K MONO V2</t>
  </si>
  <si>
    <t>ERS-GRS CLASSIC 150G MIL SK-HR</t>
  </si>
  <si>
    <t>ERS Lidl Milbona SK-HR</t>
  </si>
  <si>
    <t>ERS-GRS HAM 150G MIL SK-HR</t>
  </si>
  <si>
    <t>ERS GRS Lidl Milbona SK</t>
  </si>
  <si>
    <t>ERS-GRS CHILI 150G MIL SK-HR</t>
  </si>
  <si>
    <t>EVS-THEKE Whisky&amp;Nut GB/IE</t>
  </si>
  <si>
    <t>EVS-THEKE Whisky&amp;Nut GB</t>
  </si>
  <si>
    <t>EVS-THEKE LavendelKÄ SL</t>
  </si>
  <si>
    <t>EVS-THEKE FeigenKÄ DE/AT</t>
  </si>
  <si>
    <t>EVS-THEKE FeigenKÄ DE/A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</si>
  <si>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</si>
  <si>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</si>
  <si>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</si>
  <si>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</si>
  <si>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</si>
  <si>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</si>
  <si>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</si>
  <si>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GR/CY</t>
  </si>
  <si>
    <t>EVS-THEKE Appenzeller G</t>
  </si>
  <si>
    <t>EVS-THEKE Brie DE/AT</t>
  </si>
  <si>
    <t>ERS-KS BU-ED 220G MIL Party RO</t>
  </si>
  <si>
    <t>ERS Lidl Milbona Party</t>
  </si>
  <si>
    <t>ERS-KS BE-GO 220G MIL Party SK</t>
  </si>
  <si>
    <t>ERS-KS BU-ED 220G MIL Party SK</t>
  </si>
  <si>
    <t>EVS-THEKE RotweinKÄ RO</t>
  </si>
  <si>
    <t>EVS-THEKE WalnussKÄ RO</t>
  </si>
  <si>
    <t>EVS-THEKE MediKRÄU RO</t>
  </si>
  <si>
    <t>EVS-THEKE medKRÄU RO</t>
  </si>
  <si>
    <t>EVS-THEKE TirolerAdler RO</t>
  </si>
  <si>
    <t>EVS-THEKE Pecorino RO</t>
  </si>
  <si>
    <t>EVS-THEKE ScharferPaul RO</t>
  </si>
  <si>
    <t>EVS-THEKE ScharferPaul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</si>
  <si>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</si>
  <si>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</si>
  <si>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</si>
  <si>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</si>
  <si>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</si>
  <si>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</si>
  <si>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</si>
  <si>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LavendelKÄ RO</t>
  </si>
  <si>
    <t>EVS-THEKE PfeffTorte RO</t>
  </si>
  <si>
    <t>EVS-THEKE MediKRÄU LT</t>
  </si>
  <si>
    <t>EVS-THEKE Roviner LT</t>
  </si>
  <si>
    <t>EVS-THEKE StGallRahmKÄ LT</t>
  </si>
  <si>
    <t>EVS-THEKE StGallRahmKÄ</t>
  </si>
  <si>
    <t>EVS-THEKE BluFou LT</t>
  </si>
  <si>
    <t>EVS-THEKE Pecorino LT</t>
  </si>
  <si>
    <t>EVS-THEKE RotweinKÄ LT</t>
  </si>
  <si>
    <t>EVS-THEKE Ziegenrolle L</t>
  </si>
  <si>
    <t>EVS-THEKE UnsBlütenKÄ PT</t>
  </si>
  <si>
    <t>EVS-THEKE UnsBlütenKÄ P</t>
  </si>
  <si>
    <t>EVS-THEKE RotweinKÄ PT</t>
  </si>
  <si>
    <t>ERS-KS GOU-BERGK 220G NET</t>
  </si>
  <si>
    <t>ERS Frija KS 220g Gouda</t>
  </si>
  <si>
    <t>EVS-THEKE LavendelKÄ HR</t>
  </si>
  <si>
    <t>ERS-NKS Gouda 200g Züger CH</t>
  </si>
  <si>
    <t>ERS-NKS 200g Gouda Züge</t>
  </si>
  <si>
    <t>ERS-NKS Maasdam 200g Züger CH</t>
  </si>
  <si>
    <t>ERS-NKS 200g Maasdamer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</si>
  <si>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</si>
  <si>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</si>
  <si>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</si>
  <si>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</si>
  <si>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</si>
  <si>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</si>
  <si>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</si>
  <si>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</si>
  <si>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</si>
  <si>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</si>
  <si>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</si>
  <si>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</si>
  <si>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</si>
  <si>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</si>
  <si>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</si>
  <si>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BG</t>
  </si>
  <si>
    <t>EVS-THEKE Ziegenrolle B</t>
  </si>
  <si>
    <t>EVS-THEKE Brie BG</t>
  </si>
  <si>
    <t>EVS-THEKE GrünesPesto BG</t>
  </si>
  <si>
    <t>EVS-THEKE GrünesPesto B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</si>
  <si>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</si>
  <si>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</si>
  <si>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</si>
  <si>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</si>
  <si>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</si>
  <si>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CH</t>
  </si>
  <si>
    <t>EVS-THEKE HeublumenKÄ C</t>
  </si>
  <si>
    <t>EVS-THEKE WalnussKÄ CH</t>
  </si>
  <si>
    <t>EVS-THEKE TirolerAdler CH</t>
  </si>
  <si>
    <t>EVS-THEKE GrünesPesto CH</t>
  </si>
  <si>
    <t>EVS-THEKE GrünesPesto C</t>
  </si>
  <si>
    <t>EVS-THEKE Reblochon CH</t>
  </si>
  <si>
    <t>EVS-THEKE RotweinKÄ HR</t>
  </si>
  <si>
    <t>EVS-THEKE HeublumenKÄ HR</t>
  </si>
  <si>
    <t>EVS-THEKE HeublumenKÄ H</t>
  </si>
  <si>
    <t>ERS-NKS GOU 200G TRE IT V2</t>
  </si>
  <si>
    <t>ERS Trentin INs NKS 200</t>
  </si>
  <si>
    <t>EVS-NKS GOU-200G TRE IT V2</t>
  </si>
  <si>
    <t>EVS Trentin INs NKS 200</t>
  </si>
  <si>
    <t>ERS-NKS EDAM 200G TRE IT V2</t>
  </si>
  <si>
    <t>EVS-NKS EDAM 200G TRE IT V2</t>
  </si>
  <si>
    <t>ERS-NKS PROV 200G TRE IT V2</t>
  </si>
  <si>
    <t>EVS-NKS PROV-200G TRE IT V2</t>
  </si>
  <si>
    <t>EVS-FK SCHNITTL 125G JER ES</t>
  </si>
  <si>
    <t>EVS Jermi FK-Aufstrich</t>
  </si>
  <si>
    <t>EVS-FK ANANAS 125G JER ES</t>
  </si>
  <si>
    <t>EVS jermi FK-Aufstrich</t>
  </si>
  <si>
    <t>ERS-FK SCHNITTL 125G JER ES</t>
  </si>
  <si>
    <t>ERS Jermi FK-Aufstrich</t>
  </si>
  <si>
    <t>ERS-FK ANANAS 125G ER ES</t>
  </si>
  <si>
    <t>ERS-KP KÄVielfalt 200G LID V2</t>
  </si>
  <si>
    <t>EVS-NKST 200G GOU BFO</t>
  </si>
  <si>
    <t>EVS-Naturkäsestücke Gou</t>
  </si>
  <si>
    <t>EVS-NKST 200G EDAM BFO</t>
  </si>
  <si>
    <t>EVS-NKST 200g Edamer Bl</t>
  </si>
  <si>
    <t>EVS-NKST 200G BERK BFO</t>
  </si>
  <si>
    <t>EVS-NKST 200g Bergkäse</t>
  </si>
  <si>
    <t>EVS-NKST 200G HAV-PIK BFO</t>
  </si>
  <si>
    <t>EVS-NKST 200g Havarti P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</si>
  <si>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</si>
  <si>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</si>
  <si>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</si>
  <si>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</si>
  <si>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</si>
  <si>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</si>
  <si>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</si>
  <si>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</si>
  <si>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</si>
  <si>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</si>
  <si>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</si>
  <si>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BluFou SK</t>
  </si>
  <si>
    <t>EVS-THEKE RotweinKÄ SK</t>
  </si>
  <si>
    <t>EVS-THEKE medKRÄU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</si>
  <si>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</si>
  <si>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</si>
  <si>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</si>
  <si>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</si>
  <si>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</si>
  <si>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</si>
  <si>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GrünesPesto HU</t>
  </si>
  <si>
    <t>EVS-THEKE GrünesPesto H</t>
  </si>
  <si>
    <t>EVS-THEKE ZiegenGOU HU</t>
  </si>
  <si>
    <t>ERS-RS 200G MON V2</t>
  </si>
  <si>
    <t>EVS-THEKE Cremeux FI</t>
  </si>
  <si>
    <t>EVS-THEKE Reblochon HU</t>
  </si>
  <si>
    <t>EVS-THEKE Blanko transparent</t>
  </si>
  <si>
    <t>EVS-THEKE Blanko transp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</si>
  <si>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</si>
  <si>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</si>
  <si>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</si>
  <si>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</si>
  <si>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</si>
  <si>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</si>
  <si>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</si>
  <si>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 INT</t>
  </si>
  <si>
    <t>EVS-THEKE Rotweinkäse I</t>
  </si>
  <si>
    <t>EVS-THEKE Brie HU</t>
  </si>
  <si>
    <t>EVS-END NATUR B-QUALI 3K MONO</t>
  </si>
  <si>
    <t>EVS-END SCHINKEN 3K MONO</t>
  </si>
  <si>
    <t>ENE Easy Open 25mmx40mm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</si>
  <si>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</si>
  <si>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</si>
  <si>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</si>
  <si>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</si>
  <si>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</si>
  <si>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</si>
  <si>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</si>
  <si>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ERS-NKS GOU 200G COP DE</t>
  </si>
  <si>
    <t>ERS Naturkäsescheiben G</t>
  </si>
  <si>
    <t>ERS-NKS MAAS 200G COP DE</t>
  </si>
  <si>
    <t>ERS Naturkäsescheiben M</t>
  </si>
  <si>
    <t>ERS-NKS MAAS light 200G COP DE</t>
  </si>
  <si>
    <t>EVS-THEKE Cambozola Tropfenfor</t>
  </si>
  <si>
    <t>EVS-THEKE Cambozola Tro</t>
  </si>
  <si>
    <t>ERS-GRS CLASSIC 200G LID GB V2</t>
  </si>
  <si>
    <t>ERS-GRS SCHI 200G LID GB V2</t>
  </si>
  <si>
    <t>ERS-GRS PAP-CHI 200G LID GB V2</t>
  </si>
  <si>
    <t>EVS-THEKE WalnussKÄ INT</t>
  </si>
  <si>
    <t>EVS-THEKE Walnusskäse I</t>
  </si>
  <si>
    <t>EVS-THEKE RahmKÄ CZ</t>
  </si>
  <si>
    <t>EVS-THEKE Rahmkäse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</si>
  <si>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</si>
  <si>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</si>
  <si>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</si>
  <si>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</si>
  <si>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</si>
  <si>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</si>
  <si>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</si>
  <si>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</si>
  <si>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</si>
  <si>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</si>
  <si>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Nangis DE/AT</t>
  </si>
  <si>
    <t>EVS-THEKE Brie de Nangi</t>
  </si>
  <si>
    <t>ERS-RS NATUR 150G COP V2</t>
  </si>
  <si>
    <t>EVS-THEKE Orangenes Pesto DK</t>
  </si>
  <si>
    <t>EVS-THEKE Orangenes Pesto SL</t>
  </si>
  <si>
    <t>EVS-THEKE Appenzeller S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</si>
  <si>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</si>
  <si>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</si>
  <si>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</si>
  <si>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</si>
  <si>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</si>
  <si>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Lisbeth</t>
  </si>
  <si>
    <t>EVS-THEKE Munster Lisbe</t>
  </si>
  <si>
    <t>EVS-END Rezept-Lidl 3K MONO V2</t>
  </si>
  <si>
    <t>ESE-MOZZ CREMA 100G</t>
  </si>
  <si>
    <t>EVS-THEKE Kellergeist_v2</t>
  </si>
  <si>
    <t>EVS-THEKE Kellergeist_v</t>
  </si>
  <si>
    <t>ENE 58X58MM</t>
  </si>
  <si>
    <t>Etiketten 58x58 mm Bize</t>
  </si>
  <si>
    <t>ENE 100X47MM</t>
  </si>
  <si>
    <t>Etiketten 100x47 mm Moz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</si>
  <si>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</si>
  <si>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</si>
  <si>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</si>
  <si>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</si>
  <si>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</si>
  <si>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</si>
  <si>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</si>
  <si>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ERS-KS EMM PROC MBL 220G KOR</t>
  </si>
  <si>
    <t>ERS MBL Emmentaler Proc</t>
  </si>
  <si>
    <t>ERS-KS EMM PROC MBL 100G KOR</t>
  </si>
  <si>
    <t>ERS-KS CAM PROC MBL 100G KOR</t>
  </si>
  <si>
    <t>ERS-RSTK 150G CNF KOR</t>
  </si>
  <si>
    <t>ERS CNF RS Natur 150g k</t>
  </si>
  <si>
    <t>ERS-RSTK 100G CNF KOR</t>
  </si>
  <si>
    <t>ERS Räucherstücke 100g</t>
  </si>
  <si>
    <t>EVS-RW NATUR 200G C&amp;F KOR</t>
  </si>
  <si>
    <t>EVS-RW Cheese &amp; Food Na</t>
  </si>
  <si>
    <t>ERS-NKS GOU 400G BE/NL MIL V2</t>
  </si>
  <si>
    <t>ERS Gouda Lidl ES 400g</t>
  </si>
  <si>
    <t>EVS Gouda Lidl ES</t>
  </si>
  <si>
    <t>EVS Gouda Lidl ES 400g</t>
  </si>
  <si>
    <t>EVS-THEKE Old Amsterdam</t>
  </si>
  <si>
    <t>ERS-NKS BERGBAUERN 150G GUTBIO</t>
  </si>
  <si>
    <t>ERS Aldi Süd Bergbauern</t>
  </si>
  <si>
    <t>EVS-THEKE Roviner HR</t>
  </si>
  <si>
    <t>EVS-THEKE Bruschetta HR</t>
  </si>
  <si>
    <t>EVS-THEKE Oranges Pesto HR</t>
  </si>
  <si>
    <t>EVS-THEKE oranges Pesto</t>
  </si>
  <si>
    <t>EVS-THEKE Grünes Pesto HR</t>
  </si>
  <si>
    <t>EVS-THEKE Grünes Pesto</t>
  </si>
  <si>
    <t>EVS-THEKE Pfeffer-Torte HR</t>
  </si>
  <si>
    <t>EVS-THEKE Pfeffer-Torte</t>
  </si>
  <si>
    <t>EVS-DELUXE Deutsches Käsebrett</t>
  </si>
  <si>
    <t>EVS-DELUXE Deutsches Kä</t>
  </si>
  <si>
    <t>ERS- Enjoy RS 200g GAC GB V2</t>
  </si>
  <si>
    <t>EVS-THEKE Kellergeist CZ</t>
  </si>
  <si>
    <t>EVS-THEKE Kellergeist C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</si>
  <si>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</si>
  <si>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</si>
  <si>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</si>
  <si>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</si>
  <si>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</si>
  <si>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</si>
  <si>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</si>
  <si>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</si>
  <si>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</si>
  <si>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</si>
  <si>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</si>
  <si>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</si>
  <si>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</si>
  <si>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</si>
  <si>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</si>
  <si>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</si>
  <si>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</si>
  <si>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</si>
  <si>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</si>
  <si>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</si>
  <si>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Whisky&amp;Nut RO</t>
  </si>
  <si>
    <t>ERS-RS * 160G Leis</t>
  </si>
  <si>
    <t>ERS Leis Räucherscheibe</t>
  </si>
  <si>
    <t>ERS-LIDL VEG Scheiben Mild 150</t>
  </si>
  <si>
    <t>ERS-Lidl Vemondo Vegane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</si>
  <si>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</si>
  <si>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</si>
  <si>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</si>
  <si>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</si>
  <si>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</si>
  <si>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</si>
  <si>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</si>
  <si>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EVS-NKS PROV 120G TRE IT</t>
  </si>
  <si>
    <t>EVS Trentin NKS 120g Pr</t>
  </si>
  <si>
    <t>EVS-NKS PEC 120G TRE IT</t>
  </si>
  <si>
    <t>EVS Trentin NKS 120g Pe</t>
  </si>
  <si>
    <t>ERS-NKS PROV 120G TRE IT</t>
  </si>
  <si>
    <t>ERS Trentin NKS 120g Pr</t>
  </si>
  <si>
    <t>ERS-NKS PEC 120G TRE IT</t>
  </si>
  <si>
    <t>ERS Trentin NKS 120g Pe</t>
  </si>
  <si>
    <t>EVS-FK KRÄUTER 125G LID</t>
  </si>
  <si>
    <t>ERS-FK KRÄUTER 125G MIL</t>
  </si>
  <si>
    <t>EVS-END * * MONOLITH 4kg V2</t>
  </si>
  <si>
    <t>EVS-THEKE Appenzeller PT</t>
  </si>
  <si>
    <t>EVS-THEKE Appenzeller P</t>
  </si>
  <si>
    <t>EVS-THEKE NKS Allg EMMEN 150G</t>
  </si>
  <si>
    <t>EVS-THEKE Naturkäsesche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</si>
  <si>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</si>
  <si>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</si>
  <si>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</si>
  <si>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</si>
  <si>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</si>
  <si>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</si>
  <si>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ERS-THEKE NKS 150G LIDL</t>
  </si>
  <si>
    <t>ERS Lidl Theke Naturkäs</t>
  </si>
  <si>
    <t>EVS-KS GOU-EDAM 220G GEI DK V2</t>
  </si>
  <si>
    <t>EVS KS GOU-BUKÄ 220G GEI DK V2</t>
  </si>
  <si>
    <t>EVS-THEKE GrünesPesto RO</t>
  </si>
  <si>
    <t>EVS-THEKE GrünesPesto R</t>
  </si>
  <si>
    <t>EVS-THEKE Orangenes Pesto RO</t>
  </si>
  <si>
    <t>ERS-NKS TIL 400G LEK V2</t>
  </si>
  <si>
    <t>ERS-NKS EDAM 400G LEK V2</t>
  </si>
  <si>
    <t>ERS-NKS BUTTERK 400G LEK V2</t>
  </si>
  <si>
    <t>ERS-NKS BUTTERKÄSE 16x4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</si>
  <si>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</si>
  <si>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</si>
  <si>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</si>
  <si>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</si>
  <si>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</si>
  <si>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</si>
  <si>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</si>
  <si>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ERS-GRS HAM 150G LID GR/CY V3</t>
  </si>
  <si>
    <t>ERS Lidl Gr/Zyp GRS Ham</t>
  </si>
  <si>
    <t>ERS-GRS CHI 150G LID GR/CY  V3</t>
  </si>
  <si>
    <t>ERS Lidl Gri/Zyp GRS Ch</t>
  </si>
  <si>
    <t>ERS-GRS SCHI 150G MIL SL V3</t>
  </si>
  <si>
    <t>ERS Lidl Sl Ham GRS 150</t>
  </si>
  <si>
    <t>ERS-GRS CHIL 150G MIL  SL V3</t>
  </si>
  <si>
    <t>ERS-GRS SCHI 150G LID SK/HR V2</t>
  </si>
  <si>
    <t>ERS Lidl Ung/Slo GRS Sc</t>
  </si>
  <si>
    <t>ERS-GRS CHI 150G LID SK/HR V2</t>
  </si>
  <si>
    <t>ERS Lidl Ung/Rum GRS Ch</t>
  </si>
  <si>
    <t>ERS-GRS CHI 150G LID NL V2</t>
  </si>
  <si>
    <t>ERS Lidl Nie GRS Chili</t>
  </si>
  <si>
    <t>ERS-NKS BUTTERK 400G HOF V2</t>
  </si>
  <si>
    <t>ERS-NKS EDAM 400G HOF V2</t>
  </si>
  <si>
    <t>ERS-NKS TIL 400G HOF V2</t>
  </si>
  <si>
    <t>ERS-NKS GOU 400G HOF (JERMI)V2</t>
  </si>
  <si>
    <t>ERS-NKS Gouda 400g Hofb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</si>
  <si>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</si>
  <si>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</si>
  <si>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</si>
  <si>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</si>
  <si>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</si>
  <si>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</si>
  <si>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</si>
  <si>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EVS-THEKE TirolerAdler RS</t>
  </si>
  <si>
    <t>EVS Tiroler Adler RS</t>
  </si>
  <si>
    <t>EVS-THEKE ScharferPaul RS</t>
  </si>
  <si>
    <t>EVS Scharfer Paul RS</t>
  </si>
  <si>
    <t>ERS-RS NATUR 250G HOF V2</t>
  </si>
  <si>
    <t>ERS Hofburger RS 250g N</t>
  </si>
  <si>
    <t>ERS-RS NUSS 250G HOF V2</t>
  </si>
  <si>
    <t>ERS-RS SCHI 250G HOF V2</t>
  </si>
  <si>
    <t>ERS Hofburger RS 250g S</t>
  </si>
  <si>
    <t>EVS-THEKE Gruyere RS</t>
  </si>
  <si>
    <t>ERS-RS CHILI 250G HOF V2</t>
  </si>
  <si>
    <t>ERS Hofburger RS 250g C</t>
  </si>
  <si>
    <t>EVS-THEKE GrünesPesto RS</t>
  </si>
  <si>
    <t>ERS-RS NATUR 150G HOF V2</t>
  </si>
  <si>
    <t>ERS Aldi Süd Hofburger</t>
  </si>
  <si>
    <t>ERS-RS SCHI 150G HOF V2</t>
  </si>
  <si>
    <t>ERS-RS PAP-CHILI 150G HOF V2</t>
  </si>
  <si>
    <t>ERS-RS GARTK 150G HOF V2</t>
  </si>
  <si>
    <t>EVS-RSTK NATUR 300G MON V2</t>
  </si>
  <si>
    <t>EVS-THEKE Unser BlütenKÄ RS</t>
  </si>
  <si>
    <t>EVS-THEKE Unser Blütenk</t>
  </si>
  <si>
    <t>EVS-THEKE MediKRÄU RS</t>
  </si>
  <si>
    <t>EVS-THEKE medKRÄU RS</t>
  </si>
  <si>
    <t>EVS-THEKE HeublumenKÄ RS</t>
  </si>
  <si>
    <t>EVS-THEKE HeublumenKÄ R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</si>
  <si>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</si>
  <si>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</si>
  <si>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</si>
  <si>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</si>
  <si>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</si>
  <si>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</si>
  <si>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</si>
  <si>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</si>
  <si>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</si>
  <si>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</si>
  <si>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</si>
  <si>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</si>
  <si>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</si>
  <si>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</si>
  <si>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ERS-GRS CHI 150G LID HU/RO V3</t>
  </si>
  <si>
    <t>ERS Lidl Ung/Rumänien G</t>
  </si>
  <si>
    <t>ERS-RS NATUR 150G ALP SCHWEIZ</t>
  </si>
  <si>
    <t>ERS Aldi Schweiz Alpenm</t>
  </si>
  <si>
    <t>ERS-RS SCHI 150G ALP SCHWEIZ</t>
  </si>
  <si>
    <t>ERS-RS PAP-CH150G ALP SCHWEIZ</t>
  </si>
  <si>
    <t>ERS-RS GARTK 150G ALP SCHWEIZ</t>
  </si>
  <si>
    <t>ERS-GRS NATUR 150G LID OGT V2</t>
  </si>
  <si>
    <t>ERS Lidl Milbona GRS Na</t>
  </si>
  <si>
    <t>ERS-KS GOU-EDAM 220G GEI V2</t>
  </si>
  <si>
    <t>ERS-KS GOU-BUTTERK 220G GEI V2</t>
  </si>
  <si>
    <t>EVS-THEKE Pfeffer-Torte BG</t>
  </si>
  <si>
    <t>EVS-THEKE medKRÄU BG</t>
  </si>
  <si>
    <t>ERS HAM 150G LIDL BE V3</t>
  </si>
  <si>
    <t>ERS Lidl BE Ham 150g V3</t>
  </si>
  <si>
    <t>ERS CHILI 150G LIDL BE V3</t>
  </si>
  <si>
    <t>ERS-GRS NAT 150G LID HU/RU V2</t>
  </si>
  <si>
    <t>EVS-THEKE Old Amsterdam INT</t>
  </si>
  <si>
    <t>EVS-THEKE Appenzeller C</t>
  </si>
  <si>
    <t>EVS-THEKE Scharfer Paul PL</t>
  </si>
  <si>
    <t>EVS-THEKE Scharfer Paul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</si>
  <si>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</si>
  <si>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</si>
  <si>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</si>
  <si>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</si>
  <si>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</si>
  <si>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FI</t>
  </si>
  <si>
    <t>EVS-THEKE Kellergeist F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</si>
  <si>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</si>
  <si>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</si>
  <si>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</si>
  <si>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</si>
  <si>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</si>
  <si>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</si>
  <si>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</si>
  <si>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</si>
  <si>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</si>
  <si>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</si>
  <si>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</si>
  <si>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</si>
  <si>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</si>
  <si>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</si>
  <si>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</si>
  <si>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</si>
  <si>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</si>
  <si>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EBA-LIDL MIL KÄSEBOX 300g DE/A</t>
  </si>
  <si>
    <t>EBA Lidl Milbona Käsebo</t>
  </si>
  <si>
    <t>ERS-BROTBOX KÄSE TILSITER DE/A</t>
  </si>
  <si>
    <t>ERS Lidl Milbona Brotbo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</si>
  <si>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</si>
  <si>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</si>
  <si>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</si>
  <si>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</si>
  <si>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</si>
  <si>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</si>
  <si>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</si>
  <si>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</si>
  <si>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</si>
  <si>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</si>
  <si>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</si>
  <si>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</si>
  <si>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</si>
  <si>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INT</t>
  </si>
  <si>
    <t>EVS-THEKE Bruschetta In</t>
  </si>
  <si>
    <t>EVS-THEKE GrünesPesto INT</t>
  </si>
  <si>
    <t>EVS-THEKE GrünesPesto I</t>
  </si>
  <si>
    <t>EVS-THEKE BrieDeNangis INT</t>
  </si>
  <si>
    <t>EVS-THEKE Roviner INT</t>
  </si>
  <si>
    <t>EVS-THEKE Roviner Inter</t>
  </si>
  <si>
    <t>ERS-NKS Tilsiter 400G MA</t>
  </si>
  <si>
    <t>ERS-NKS GOU 400G FI MIL</t>
  </si>
  <si>
    <t>ERS Lidl Milbona FI 400</t>
  </si>
  <si>
    <t>ERS-NKS BUTTERKÄSE 400G LID</t>
  </si>
  <si>
    <t>ERS Lidl Milbona  400g</t>
  </si>
  <si>
    <t>EVS FK-Stücke 125G SCHN KNO GB</t>
  </si>
  <si>
    <t>EVS Frischkäse Stücke 1</t>
  </si>
  <si>
    <t>EVS FK-Stücke 125G MEL MAN GB</t>
  </si>
  <si>
    <t>EVS FK-Stücke 125G APR MAN GB</t>
  </si>
  <si>
    <t>EVS-RW NATUR 2000G JER IL V2</t>
  </si>
  <si>
    <t>EVS-THEKE RotweinKÄ CH</t>
  </si>
  <si>
    <t>EVS-THEKE HeublumenKÄ INT</t>
  </si>
  <si>
    <t>EVS-THEKE Heublumenkäse</t>
  </si>
  <si>
    <t>ERS-LIDL VEG Schei Würz 150 V2</t>
  </si>
  <si>
    <t>ERS-LIDL VEG Schei Mild 150 V2</t>
  </si>
  <si>
    <t>ERS BZC LID BERGK. DE/AT</t>
  </si>
  <si>
    <t>ERS Brotzeitcreme Lidl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</si>
  <si>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</si>
  <si>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</si>
  <si>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</si>
  <si>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</si>
  <si>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</si>
  <si>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</si>
  <si>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</si>
  <si>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</si>
  <si>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</si>
  <si>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</si>
  <si>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</si>
  <si>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</si>
  <si>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</si>
  <si>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EVS-RS NAT 680G ATA GB</t>
  </si>
  <si>
    <t>EVS Atalanta Räuchersch</t>
  </si>
  <si>
    <t>ETIKETT MHD BROTBOX</t>
  </si>
  <si>
    <t>Etikett Handetikettiere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</si>
  <si>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</si>
  <si>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</si>
  <si>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</si>
  <si>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</si>
  <si>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</si>
  <si>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</si>
  <si>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</si>
  <si>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</si>
  <si>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</si>
  <si>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</si>
  <si>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</si>
  <si>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</si>
  <si>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</si>
  <si>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</si>
  <si>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</si>
  <si>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</si>
  <si>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Pecorino CH</t>
  </si>
  <si>
    <t>EVS-THEKE NKS BERGFE Pikt 130G</t>
  </si>
  <si>
    <t>EVS-THE NKS Cre TIL Pikto 130G</t>
  </si>
  <si>
    <t>EVS-THEKE NKS Cremiger</t>
  </si>
  <si>
    <t>ERS Lidl Theke NKS Vers</t>
  </si>
  <si>
    <t>ERS-THEKE NKS Crem TIL 130G</t>
  </si>
  <si>
    <t>ERS-THEKE Naturkäsesche</t>
  </si>
  <si>
    <t>EVS-THEKE WalnussKÄ ES</t>
  </si>
  <si>
    <t>EVS-SKSTK WAL150G LID BE-NL V3</t>
  </si>
  <si>
    <t>ERS-SKSTK WAL150G LID BE-NL V3</t>
  </si>
  <si>
    <t>EVS-THEKE NKS BergKÄ Pikt 130G</t>
  </si>
  <si>
    <t>EVS-THEKE NKS Uriger Be</t>
  </si>
  <si>
    <t>ERS-KS BE-GO 220G MIL CH/IT V2</t>
  </si>
  <si>
    <t>ERS-KS BU-ED 220G MIL CH/IT V2</t>
  </si>
  <si>
    <t>ERS-KS BE-GO 220G MIL RO/LT V2</t>
  </si>
  <si>
    <t>ERS-KS BU-ED 220GMIL Par RO V2</t>
  </si>
  <si>
    <t>ERS-KS BE-GO220G MIL Par SK V2</t>
  </si>
  <si>
    <t>ERS-KS BUED 220G MIL Par SK V2</t>
  </si>
  <si>
    <t>ERS-KS BE-GO 220G MIL FI/SE</t>
  </si>
  <si>
    <t>ERS-KS BU-ED 220G MIL FI/SE</t>
  </si>
  <si>
    <t>EVS-FKR SCHNITTL 100G MIL ES</t>
  </si>
  <si>
    <t>EVS-FKR PF 100G MIL ES</t>
  </si>
  <si>
    <t>EVS-FKR ANANASMAND 100G MIL ES</t>
  </si>
  <si>
    <t>ERS-FKR SCHNITTL 100G MIL ES</t>
  </si>
  <si>
    <t>ERS-FKR PF 100G MIL ES</t>
  </si>
  <si>
    <t>ERS-FKR ANANAS-MAND 100G MI ES</t>
  </si>
  <si>
    <t>ERS Gouda Lidl DE 400g OGT V4</t>
  </si>
  <si>
    <t>EVS-THEKE Grüner Pfeffer Hof-M</t>
  </si>
  <si>
    <t>EVS-THEKE Grüner Pfeffe</t>
  </si>
  <si>
    <t>EVS-THEKE BluFou</t>
  </si>
  <si>
    <t>EVS-Theke BluFou</t>
  </si>
  <si>
    <t>EVS-THEKE ZiegenKÄtaler</t>
  </si>
  <si>
    <t>EVS Lidl Theke Ziegenkä</t>
  </si>
  <si>
    <t>EVS-THEKE Le Rosé</t>
  </si>
  <si>
    <t>ERS-NKS Tilsiter 400G MIL V4</t>
  </si>
  <si>
    <t>ERS-KS CHED MBL 100G KOR CU</t>
  </si>
  <si>
    <t>ERS-KS EMMENTA MBL 100G KOR CU</t>
  </si>
  <si>
    <t>ERS-THEKE NKS BERGFEUER</t>
  </si>
  <si>
    <t>ERS-THEKE NKS Uriger BergKÄ</t>
  </si>
  <si>
    <t>ERS-FK TALER C&amp;F SCHNITT-KNOBL</t>
  </si>
  <si>
    <t>ERS-FK TALER CHEESE &amp; F</t>
  </si>
  <si>
    <t>ERS-FK TALER C&amp;F APRIKO-MANDEL</t>
  </si>
  <si>
    <t>ERS-FK TALER C&amp;F MELONGE-MANGO</t>
  </si>
  <si>
    <t>ERS-KS BU-ED 220G MIL HU/RS</t>
  </si>
  <si>
    <t>ERS-KS BE-GO 220G MIL HU/RS</t>
  </si>
  <si>
    <t>ERS-RS NATUR 150G KAU V2</t>
  </si>
  <si>
    <t>ERS-RS SCHI 150G KAU V2</t>
  </si>
  <si>
    <t>EVS-THEKE Le Rosé INT</t>
  </si>
  <si>
    <t>ENE Easy Open 19x45 Fuß vorau</t>
  </si>
  <si>
    <t>ENE Easy Open 19x45mm F</t>
  </si>
  <si>
    <t>ENE Thermo 50x50 m.P. Fuß vora</t>
  </si>
  <si>
    <t>ENE 50x50 Thermo Top mi</t>
  </si>
  <si>
    <t>ERS-Tilsiter 400G K-C</t>
  </si>
  <si>
    <t>ERS MA Kaufland K-Class</t>
  </si>
  <si>
    <t>ERS-Butterkäse 400G K-C</t>
  </si>
  <si>
    <t>EVS-THEKE Rahmlaib Weihnplatte</t>
  </si>
  <si>
    <t>EVS-THEKE Schärdinger R</t>
  </si>
  <si>
    <t>EVS-THEKE OrPfef-Torte Weihpla</t>
  </si>
  <si>
    <t>EVS-THEKE OrangePfeffer</t>
  </si>
  <si>
    <t>EVS-THEKE Bauernstolz Weihplat</t>
  </si>
  <si>
    <t>EVS-THEKE Bauernstolz W</t>
  </si>
  <si>
    <t>EVS-THEKE Rotwild Weihnaplatte</t>
  </si>
  <si>
    <t>EVS-THEKE Rotwild Weihn</t>
  </si>
  <si>
    <t>EVS-THEKE Simmental Weihplatte</t>
  </si>
  <si>
    <t>EVS-THEKE Simmentaler 7</t>
  </si>
  <si>
    <t>EVS-THEKE Bergfeuer Weihplatte</t>
  </si>
  <si>
    <t>EVS-THEKE Bergfeuer Wei</t>
  </si>
  <si>
    <t>EVS-THEKE Trüffel Weihnaplatte</t>
  </si>
  <si>
    <t>EVS-THEKE Trüffel Weihn</t>
  </si>
  <si>
    <t>EVS-THEKE Le Baron Weihnplatte</t>
  </si>
  <si>
    <t>EVS-THEKE Le Baron Weih</t>
  </si>
  <si>
    <t>ERS-NKS MOZZ 150G CDM V2</t>
  </si>
  <si>
    <t>ERS-NKS PROV 150G CDM V2</t>
  </si>
  <si>
    <t>EVS HOFB TISLITER EAN CODE</t>
  </si>
  <si>
    <t>Etikett OFO Hofburger T</t>
  </si>
  <si>
    <t>EVS-THEK Winterl KÄplatte 300G</t>
  </si>
  <si>
    <t>EVS-THEKE Winterliche K</t>
  </si>
  <si>
    <t>EVS-THEK Feine Weihplatte 300G</t>
  </si>
  <si>
    <t>EVS-THEKE Feine Weihnac</t>
  </si>
  <si>
    <t>ENE Thermo-Top 100x100 H&amp;W</t>
  </si>
  <si>
    <t>ENE Thermo Top 100x100m</t>
  </si>
  <si>
    <t>ENE Thermo-Top 100x100 HartKÄ</t>
  </si>
  <si>
    <t>ERS-NKS EMM 150G CDM V2</t>
  </si>
  <si>
    <t>BEU 375X520MM-65μ</t>
  </si>
  <si>
    <t>BEU Endlos 10l blau</t>
  </si>
  <si>
    <t>OFO-EIM BL 10K</t>
  </si>
  <si>
    <t>10 kg Siegelfolie blau</t>
  </si>
  <si>
    <t>OFO 1,5K-Handsiegelung 250MM</t>
  </si>
  <si>
    <t>OFO 1,5 kg Schale, Brei</t>
  </si>
  <si>
    <t>BEU HD-PE-60µ-350X 700MM</t>
  </si>
  <si>
    <t>HD-PE Seitenfaltensäcke</t>
  </si>
  <si>
    <t>OFO 1,5K 260MM</t>
  </si>
  <si>
    <t>OFO-FC LIGHT-BL JER</t>
  </si>
  <si>
    <t>OFO Jermi Frischecreme</t>
  </si>
  <si>
    <t>OFO-FC apricot JER</t>
  </si>
  <si>
    <t>OFO-RS CHILI 200G ALD GB</t>
  </si>
  <si>
    <t>OFO Aldi GB RS 200g Chi</t>
  </si>
  <si>
    <t>OFO-KS BUTTERK-EDAM 220G JER</t>
  </si>
  <si>
    <t>OFO Jermi KS Butterkäse</t>
  </si>
  <si>
    <t>UFO 240-40μ 591mm</t>
  </si>
  <si>
    <t>UFO 591mm, 240/40, Lini</t>
  </si>
  <si>
    <t>UFO 240-40μ 562mm</t>
  </si>
  <si>
    <t>UFO 562mm, 240/40</t>
  </si>
  <si>
    <t>UFO 500-50μ 591mm</t>
  </si>
  <si>
    <t>UFO 591mm, 500/50, Lini</t>
  </si>
  <si>
    <t>OFO-NKS Kuhweide * JER</t>
  </si>
  <si>
    <t>OFO Jermi NKS</t>
  </si>
  <si>
    <t>OFO-KS GOU-BERGK 220G JER</t>
  </si>
  <si>
    <t>OFO Jermi KS GoudaBergk</t>
  </si>
  <si>
    <t>OFO-NKS GOU-MI 200G GLO</t>
  </si>
  <si>
    <t>OFO Eigenmarke Globus 2</t>
  </si>
  <si>
    <t>UFO 300-20μ 520mm</t>
  </si>
  <si>
    <t>UFO 520mm, 300/20, Lini</t>
  </si>
  <si>
    <t>OFO-NKS EDAM 250G KOR</t>
  </si>
  <si>
    <t>OFO Globus NKS 250g Eda</t>
  </si>
  <si>
    <t>OFO-NKS TIL 250G KOR</t>
  </si>
  <si>
    <t>OFO Globus NKS 250g Til</t>
  </si>
  <si>
    <t>OFO-NKS BUTTERK 250G KOR</t>
  </si>
  <si>
    <t>OFO Globus NKS 250g But</t>
  </si>
  <si>
    <t>OFO-NKS MAAS 250G KOR</t>
  </si>
  <si>
    <t>OFO Globus NKS 250g Maa</t>
  </si>
  <si>
    <t>OFO-KS BUTTERK-EDAM 220G LEK</t>
  </si>
  <si>
    <t>OFO Leckerrom KS 220g B</t>
  </si>
  <si>
    <t>OFO-KS GOU-BERGK 220G LEK</t>
  </si>
  <si>
    <t>OFO Leckerrom KS 220g G</t>
  </si>
  <si>
    <t>OFO-NKS GOU 400G HOF</t>
  </si>
  <si>
    <t>OFO Aldi Nord Hofburger</t>
  </si>
  <si>
    <t>OFO 36-60-ohneBAR 560MM L31</t>
  </si>
  <si>
    <t>OFO 560mm, 36/60, Linie</t>
  </si>
  <si>
    <t>OFO-KS BUTTERK-EDAM 220g MIL</t>
  </si>
  <si>
    <t>OFO Lidl Milbona KS But</t>
  </si>
  <si>
    <t>OFO-KP * 150G MKÄ</t>
  </si>
  <si>
    <t>OFO Lidl Käseplatte NKS</t>
  </si>
  <si>
    <t>OFO-KS GOU-BERGK 220G MIL</t>
  </si>
  <si>
    <t>OFO Lidl Milbona KS Gou</t>
  </si>
  <si>
    <t>OFO-KT KSPÄ</t>
  </si>
  <si>
    <t>OFO Jermi Käsetaler Käs</t>
  </si>
  <si>
    <t>OFO-KT FLAM</t>
  </si>
  <si>
    <t>OFO Jermi Käsetaler Fla</t>
  </si>
  <si>
    <t>UFO 240μ 562mm</t>
  </si>
  <si>
    <t>UFO 562mm, 240 Mono APE</t>
  </si>
  <si>
    <t>UFO 240μ 591mm</t>
  </si>
  <si>
    <t>UFO 591mm, 240 Mono APE</t>
  </si>
  <si>
    <t>OFO-KSB BUTTERK-EMM 220G JER</t>
  </si>
  <si>
    <t>OFO Jermi KS 2xPack But</t>
  </si>
  <si>
    <t>OFO-KSB GOU-MAAS 220G JER</t>
  </si>
  <si>
    <t>OFO Jermi KS 2xPack Gou</t>
  </si>
  <si>
    <t>OFO-GRILLKP * 300G LID</t>
  </si>
  <si>
    <t>OFO Lidl Grillkäseplatt</t>
  </si>
  <si>
    <t>OFO-NKS GOU 400G HOF 2P</t>
  </si>
  <si>
    <t>OFO BL-90μ 420MM</t>
  </si>
  <si>
    <t>OFO 420mm, 3/100, blau,</t>
  </si>
  <si>
    <t>OFO-NKS EMM 250G KOR</t>
  </si>
  <si>
    <t>OFO Globus NKS Emmental</t>
  </si>
  <si>
    <t>OFO BL-15-45μ 670MM REIBE</t>
  </si>
  <si>
    <t>OFO/UFO 670mm, 15/45, R</t>
  </si>
  <si>
    <t>OFO-KP holl-Käsesele 140G DEX</t>
  </si>
  <si>
    <t>OFO Lidl Deluxe holl. K</t>
  </si>
  <si>
    <t>OFO-NKS NATUR 200G BMI</t>
  </si>
  <si>
    <t>OFO BMI Bio Landkäse 20</t>
  </si>
  <si>
    <t>OFO-NKS GER 200G BMI</t>
  </si>
  <si>
    <t>OFO-NKS GOU 200G BMI</t>
  </si>
  <si>
    <t>OFO-NKS TIL 400G LEK</t>
  </si>
  <si>
    <t>OFO Norma Leckerrom NKS</t>
  </si>
  <si>
    <t>OFO-NKS EDAM 400G LEK</t>
  </si>
  <si>
    <t>OFO-NKS BUTTERK 400G LEK</t>
  </si>
  <si>
    <t>OFO-KS GOU-EDAM 220G LEK</t>
  </si>
  <si>
    <t>OFO-NKS RAHMK 150G LEK</t>
  </si>
  <si>
    <t>OFO Globus Rahmkäse 150</t>
  </si>
  <si>
    <t>OFO-KS GOU-BERGK 220G MIL GB</t>
  </si>
  <si>
    <t>OFO-NKS GOU * KOR</t>
  </si>
  <si>
    <t>OFO Globus korrekt NKS</t>
  </si>
  <si>
    <t>OFO-NKS EDAM * KOR</t>
  </si>
  <si>
    <t>OFO-NKS Klapppack 160G BMI</t>
  </si>
  <si>
    <t>OFO BMI Bio Landkäse 16</t>
  </si>
  <si>
    <t>OFO-KSB GOU-BERGK 220G ALP</t>
  </si>
  <si>
    <t>OFO Aldi Alpenmark KS G</t>
  </si>
  <si>
    <t>OFO-KS BUTTERK-MAAS 220G ALP</t>
  </si>
  <si>
    <t>OFO Aldi AlpenmarkKS Ma</t>
  </si>
  <si>
    <t>OFO-KSB GOU-EDAM-LIG 220G ALP</t>
  </si>
  <si>
    <t>OFO Aldi Alpenmark KS E</t>
  </si>
  <si>
    <t>OFO-NKS BUTTERK 400G HOF</t>
  </si>
  <si>
    <t>OFO-NKS EDAM 400G HOF</t>
  </si>
  <si>
    <t>OFO-NKS TIL 400G HOF</t>
  </si>
  <si>
    <t>OFO 36-55μ-2μE 420MM L7-9</t>
  </si>
  <si>
    <t>OFO 420mm, 36/55, 2myE,</t>
  </si>
  <si>
    <t>OFO BL-12-60μ 680MM REIBE</t>
  </si>
  <si>
    <t>OFO/UFO 680mm, 12/60, R</t>
  </si>
  <si>
    <t>UFO 250μ 593mm</t>
  </si>
  <si>
    <t>UFO 593mm, 250 Mono APE</t>
  </si>
  <si>
    <t>OFO-RS * 150G LIS</t>
  </si>
  <si>
    <t>OFO Aldi Nord Lisani RS</t>
  </si>
  <si>
    <t>OFO-NKS GOU 400G MIL</t>
  </si>
  <si>
    <t>OFO Lidl Milbona 400g G</t>
  </si>
  <si>
    <t>OFO-NKS BUTTERK 400G MIL</t>
  </si>
  <si>
    <t>OFO Lidl Milbona 400g B</t>
  </si>
  <si>
    <t>OFO-KS GOU-EDAM-LIGH 220G LEK</t>
  </si>
  <si>
    <t>OFO-KS GOU-BERGK 220G K-C</t>
  </si>
  <si>
    <t>OFO Kaufland KS 220g Be</t>
  </si>
  <si>
    <t>OFO-KS BUTTERK-EDAM 220G K-C</t>
  </si>
  <si>
    <t>OFO Kaufland KS 220g Bu</t>
  </si>
  <si>
    <t>OFO-NKS GOU 400G LEK</t>
  </si>
  <si>
    <t>OFO-SKIN 110μ 280mm</t>
  </si>
  <si>
    <t>OFO Skin 280mm 110my</t>
  </si>
  <si>
    <t>OFO-SKIN 100μ 280mm</t>
  </si>
  <si>
    <t>OFO Skin 280mm 100my</t>
  </si>
  <si>
    <t>OFO BL-Laser15-45μ 670MM REIB</t>
  </si>
  <si>
    <t>OFO/UFO 670mm, 15/45 ge</t>
  </si>
  <si>
    <t>OFO-NKS MAAS 300G REW</t>
  </si>
  <si>
    <t>OFO Rewe ja! Maasdamer</t>
  </si>
  <si>
    <t>OFO-NKS MAAS 300G PEN</t>
  </si>
  <si>
    <t>OFO Penny Lindenhof Maa</t>
  </si>
  <si>
    <t>OFO-NKS GOU 400G PEN</t>
  </si>
  <si>
    <t>OFO Penny Lindenhof Gou</t>
  </si>
  <si>
    <t>OFO-NKS GOU 400G REW</t>
  </si>
  <si>
    <t>OFO Rewe ja! Gouda 400g</t>
  </si>
  <si>
    <t>UFO 240-40μ 520mm</t>
  </si>
  <si>
    <t>UFO 520mm, 240/40, Lini</t>
  </si>
  <si>
    <t>OFO-NKS GOU 300G ORG</t>
  </si>
  <si>
    <t>OFO Lidl Bio Organic Go</t>
  </si>
  <si>
    <t>OFO-NKS TIL 300G ORG</t>
  </si>
  <si>
    <t>OFO Lidl Bio Organic Ti</t>
  </si>
  <si>
    <t>OFO-NKS BUTTERK 300G ORG</t>
  </si>
  <si>
    <t>OFO Lidl Bio Organic Bu</t>
  </si>
  <si>
    <t>OFO-KP * 150G JER</t>
  </si>
  <si>
    <t>OFO Jermi Käseplatte NK</t>
  </si>
  <si>
    <t>OFO-KS BUTTER-EDAM 220g MIL GB</t>
  </si>
  <si>
    <t>OFO-NKS TIL * KOR</t>
  </si>
  <si>
    <t>OFO-NKS BUTTERK * KOR</t>
  </si>
  <si>
    <t>OFO-NKS MAAS * KOR</t>
  </si>
  <si>
    <t>OFO-NKS EMM * KOR</t>
  </si>
  <si>
    <t>OFO-KP Allgäu 150G LEK</t>
  </si>
  <si>
    <t>OFO Norma Leckerrom Käs</t>
  </si>
  <si>
    <t>OFO-KS GOU-EDAM-LIG 220G LEK</t>
  </si>
  <si>
    <t>OFO-NKS GOU 250G K-C</t>
  </si>
  <si>
    <t>OFO  Kaufland K-Classic</t>
  </si>
  <si>
    <t>UFO Vlies 591MM</t>
  </si>
  <si>
    <t>UFO 591mm, 105/250/45,</t>
  </si>
  <si>
    <t>UFO 290μ-EVOH 321mm</t>
  </si>
  <si>
    <t>UFO 321mm, 90/10/190, L</t>
  </si>
  <si>
    <t>UFO 400-70μ-10EVOH-SCH 523mm</t>
  </si>
  <si>
    <t>UFO 423mm, 400/70, 10my</t>
  </si>
  <si>
    <t>BEU 120X95MM-90μ</t>
  </si>
  <si>
    <t>BEU 120x950mm PA/PE 90m</t>
  </si>
  <si>
    <t>OFO-RS SCHI 250G K-C</t>
  </si>
  <si>
    <t>OFO K-Classic RS 250g S</t>
  </si>
  <si>
    <t>BEU 250X1200MM-BAR</t>
  </si>
  <si>
    <t>BEU Schrumpfbeutel 50mµ</t>
  </si>
  <si>
    <t>BEU 500X200MM-BOD-RUND</t>
  </si>
  <si>
    <t>BEU 500x200mm, Bodennah</t>
  </si>
  <si>
    <t>BEU 750X0,1MM</t>
  </si>
  <si>
    <t>BEU dm-LDPE-Schlauchfol</t>
  </si>
  <si>
    <t>UFO 330-50μ 537mm</t>
  </si>
  <si>
    <t>UFO 537mm, 330/50, 5myE</t>
  </si>
  <si>
    <t>UFO 550-100μ-18EVOH 321mm</t>
  </si>
  <si>
    <t>UFO 321mm, 550/100, 18m</t>
  </si>
  <si>
    <t>OFO-RS 60μ-nur-Steuerm 325mm</t>
  </si>
  <si>
    <t>OFO Jermi Prepack L8 wi</t>
  </si>
  <si>
    <t>UFO 350-50μ-5EVOH 537mm</t>
  </si>
  <si>
    <t>UFO 537mm, 400my, 10myE</t>
  </si>
  <si>
    <t>UFO 330-50μ-5EVOH 423mm</t>
  </si>
  <si>
    <t>UFO 423mm, 330/50, 5myE</t>
  </si>
  <si>
    <t>BEU 140X1350MM-BOD</t>
  </si>
  <si>
    <t>BEU transparent 140x135</t>
  </si>
  <si>
    <t>BEU einzeln 10l blau</t>
  </si>
  <si>
    <t>OFO-RS Klapppack * MKÄ</t>
  </si>
  <si>
    <t>OFO Lidl Prepack "Meine</t>
  </si>
  <si>
    <t>OFO-RS NATUR 250G LIS</t>
  </si>
  <si>
    <t>OFO Lisani RS 250g Natu</t>
  </si>
  <si>
    <t>OFO-RS SCHI 250G LIS</t>
  </si>
  <si>
    <t>OFO Lisani RS 250g Schi</t>
  </si>
  <si>
    <t>OFO-RS CHILI 250G LIS</t>
  </si>
  <si>
    <t>OFO Lisani RS 250g Chil</t>
  </si>
  <si>
    <t>OFO-RS NUSS 250G LIS</t>
  </si>
  <si>
    <t>OFO Lisani RS 250g Nuss</t>
  </si>
  <si>
    <t>OFO-GRS * 150G MIL GB</t>
  </si>
  <si>
    <t>OFO Lidl Milbona GRS Au</t>
  </si>
  <si>
    <t>OFO-RS CHILI 150G JER</t>
  </si>
  <si>
    <t>OFO Jermi RS Chili</t>
  </si>
  <si>
    <t>UFO 300-50μ-5EVOH 537mm</t>
  </si>
  <si>
    <t>UFO 537mm, APET/PE 300/</t>
  </si>
  <si>
    <t>OFO-RS KLAPPPACK * MEI</t>
  </si>
  <si>
    <t>OFO Netto Meierie RS oh</t>
  </si>
  <si>
    <t>OFO-NKS BERGK-Kimrat 250G MKÄ</t>
  </si>
  <si>
    <t>OFO Lidl Meine Käserei</t>
  </si>
  <si>
    <t>ZFO 65μ-MILK 80MM</t>
  </si>
  <si>
    <t>ZFO 80mm, 65my, Milky</t>
  </si>
  <si>
    <t>ZFO 50μ-MILK 50MM</t>
  </si>
  <si>
    <t>ZFO 50mm, 50my, Milky</t>
  </si>
  <si>
    <t>ZFO 50μ-transp 80MM</t>
  </si>
  <si>
    <t>ZFO 80mm, 50my, transpa</t>
  </si>
  <si>
    <t>OFO-RS NATUR 200G ALD GB</t>
  </si>
  <si>
    <t>OFO Aldi GB RS 200g Nat</t>
  </si>
  <si>
    <t>OFO-RS SCHI 200G ALD GB</t>
  </si>
  <si>
    <t>OFO Aldi GB RS 200g Sch</t>
  </si>
  <si>
    <t>OFO-RS NATUR 150G COP</t>
  </si>
  <si>
    <t>OFO COOP RS Natur 150g</t>
  </si>
  <si>
    <t>OFO-RS PREM 150G JER</t>
  </si>
  <si>
    <t>OFO Jermi Premium RS 15</t>
  </si>
  <si>
    <t>OFO-RS SCHI 250G COL GB</t>
  </si>
  <si>
    <t>OFO Colruyt RS Schinken</t>
  </si>
  <si>
    <t>OFO * 250G MOR GB</t>
  </si>
  <si>
    <t>OFO Golden Acre Morriso</t>
  </si>
  <si>
    <t>UFO 310-50μ-5EVOH 537mm</t>
  </si>
  <si>
    <t>UFO 537mm, 310/50, 5myE</t>
  </si>
  <si>
    <t>BEU 50μ-MetPet 10L Einzel</t>
  </si>
  <si>
    <t>BEU MetPet 10l metallis</t>
  </si>
  <si>
    <t>OFO-RS * 180G ASA GB</t>
  </si>
  <si>
    <t>OFO Asda Räucherscheibe</t>
  </si>
  <si>
    <t>OFO-RS GARTK 150G ALP</t>
  </si>
  <si>
    <t>OFO 60μ 385MM L34</t>
  </si>
  <si>
    <t>OFO 385 mm neutral  L34</t>
  </si>
  <si>
    <t>OFO 60μ-BAR 385MM L34</t>
  </si>
  <si>
    <t>OFO-RS * 150G LEK</t>
  </si>
  <si>
    <t>OFO Norma Leckerrom RS</t>
  </si>
  <si>
    <t>UFO 537mm, 400my, 5myEV</t>
  </si>
  <si>
    <t>OFO-RS NATUR 150G K-C</t>
  </si>
  <si>
    <t>OFO Kaufland RS Natur 1</t>
  </si>
  <si>
    <t>OFO-RS SCHI 150G K-C</t>
  </si>
  <si>
    <t>OFO Kaufland RS Schinke</t>
  </si>
  <si>
    <t>OFO-RS CHILI 150G K-C</t>
  </si>
  <si>
    <t>OFO Kaufland RS Chili 1</t>
  </si>
  <si>
    <t>OFO-RS NATUR 150G COP GB</t>
  </si>
  <si>
    <t>BEU-FONDUE * 400G WH</t>
  </si>
  <si>
    <t>BEU WH Käsefondue Bio 4</t>
  </si>
  <si>
    <t>BEU-FONDUE * 400G JER</t>
  </si>
  <si>
    <t>BEU Jermi Käsefondue Bi</t>
  </si>
  <si>
    <t>OFO-NKST GOU 200G K-C</t>
  </si>
  <si>
    <t>OFO Kaufland K-Bio Goud</t>
  </si>
  <si>
    <t>OFO-NKST BERGK 200G K-C</t>
  </si>
  <si>
    <t>OFO Kaufland K-Bio Berg</t>
  </si>
  <si>
    <t>OFO-GRS NATUR 200G MIL GB</t>
  </si>
  <si>
    <t>OFO Lidl Milbona GRS Na</t>
  </si>
  <si>
    <t>OFO-GRS SCHI 200G MIL GB</t>
  </si>
  <si>
    <t>OFO Lidl Milbona GRS Sc</t>
  </si>
  <si>
    <t>OFO-GRS JAL 200G MIL GB</t>
  </si>
  <si>
    <t>OFO Lidl Milbona GRS Ja</t>
  </si>
  <si>
    <t>ZFO 80mm, 65my, milky L</t>
  </si>
  <si>
    <t>ZFO 50μ-MILK 80MM</t>
  </si>
  <si>
    <t>ZFO 80mm, 50my, milky</t>
  </si>
  <si>
    <t>OFO 36-50μ-5μE 420MM L7-9</t>
  </si>
  <si>
    <t>OFO 420mm, 36/50, 5myE,</t>
  </si>
  <si>
    <t>UFO 250-50-5EVOH 591mm</t>
  </si>
  <si>
    <t>UFO 591mm, 250/50, 5myE</t>
  </si>
  <si>
    <t>OFO-NKS HOFK 200G ALD DK</t>
  </si>
  <si>
    <t>OFO Aldi DK Hofkäse Oko</t>
  </si>
  <si>
    <t>OFO-NKS NATUR 200G GUB FR</t>
  </si>
  <si>
    <t>OFO Aldi Gut Bio Hofkäs</t>
  </si>
  <si>
    <t>OFO-NKS RAHM 200G GUB FR</t>
  </si>
  <si>
    <t>OFO-NKS BERGK 175G GUB FR</t>
  </si>
  <si>
    <t>OFO RS SCHI * JER</t>
  </si>
  <si>
    <t>OFO-NKSTK * 200G</t>
  </si>
  <si>
    <t>OFO Jermi Bio Hartkäse</t>
  </si>
  <si>
    <t>UFO BL-290μ 422MM</t>
  </si>
  <si>
    <t>UFO 422mm, 290, blau, D</t>
  </si>
  <si>
    <t>BEU Wachs-395X200MM 5LB</t>
  </si>
  <si>
    <t>BEU Wachs 5 lb 395 x 20</t>
  </si>
  <si>
    <t>OFO Veraplex-35μ 590MM</t>
  </si>
  <si>
    <t>OFO 590mm, 35my Veraple</t>
  </si>
  <si>
    <t>OFO-RS CHILI 250G K-C</t>
  </si>
  <si>
    <t>OFO K-Classic RS 250g C</t>
  </si>
  <si>
    <t>OFO-RS NATUR 250G K-C</t>
  </si>
  <si>
    <t>OFO K-Classic RS 250g N</t>
  </si>
  <si>
    <t>OFO-VS NATUR 125G JER</t>
  </si>
  <si>
    <t>OFO Jermi Vesper Scheib</t>
  </si>
  <si>
    <t>OFO-VS GARTK 125G JER</t>
  </si>
  <si>
    <t>OFO-VS PAP-CHILI 125G JER</t>
  </si>
  <si>
    <t>OFO-VS GARTK 125G MIL</t>
  </si>
  <si>
    <t>OFO Lidl Milbona Vesper</t>
  </si>
  <si>
    <t>OFO-VS PAP-CHILI 125G MIL</t>
  </si>
  <si>
    <t>OFO-VS CLASSIC 125G MIL</t>
  </si>
  <si>
    <t>OFO-VS BOCKS 125G MIL</t>
  </si>
  <si>
    <t>OFO-RS * 180G ASA</t>
  </si>
  <si>
    <t>OFO-NKS MOZZ 180G ASA</t>
  </si>
  <si>
    <t>OFO Asda Mozzarella Sch</t>
  </si>
  <si>
    <t>OFO-RS  NATUR 150G ALP</t>
  </si>
  <si>
    <t>OFO-RS  PAP-CHILI 150G ALP</t>
  </si>
  <si>
    <t>OFO-RS  LIGHT 150G ALP</t>
  </si>
  <si>
    <t>OFO-NKS NATUR 200G GUB</t>
  </si>
  <si>
    <t>OFO Gut Bio Allgäuer Ho</t>
  </si>
  <si>
    <t>OFO-NKS RÄU 200G GUB</t>
  </si>
  <si>
    <t>OFO-NKS RAHM 200G GUB</t>
  </si>
  <si>
    <t>OFO-NKS BERGK 175G GUB</t>
  </si>
  <si>
    <t>OFO Gut Bio Allg. Hofkä</t>
  </si>
  <si>
    <t>OFO 23-70μ 420MM</t>
  </si>
  <si>
    <t>OFO 420mm, 23/70, 5myE,</t>
  </si>
  <si>
    <t>OFO 36-60μ 590MM</t>
  </si>
  <si>
    <t>OFO 590mm, 36/60, Linie</t>
  </si>
  <si>
    <t>OFO 12-60μ-5EVOH 321MM</t>
  </si>
  <si>
    <t>OFO 321mm, 12/60, 5myE,</t>
  </si>
  <si>
    <t>OFO 36-60μ 590MM EVOH</t>
  </si>
  <si>
    <t>OFO 590mm,EVOH, 36/60,</t>
  </si>
  <si>
    <t>OFO 20-60μ-5μBAR 535MM</t>
  </si>
  <si>
    <t>OFO 535mm, 20/60, 5my E</t>
  </si>
  <si>
    <t>OFO-RS GAC-6X 200G MOR</t>
  </si>
  <si>
    <t>OFO G.A./Morrisons Räuc</t>
  </si>
  <si>
    <t>OFO-RS * 200G MON</t>
  </si>
  <si>
    <t>OFO Monolith Räuchersch</t>
  </si>
  <si>
    <t>OFO-NKSTK GOU 7OZ AMM</t>
  </si>
  <si>
    <t>OFO Ammerländer 7oz Gou</t>
  </si>
  <si>
    <t>OFO 36-60μ 285MM</t>
  </si>
  <si>
    <t>OFO 285mm, PET/EVE-Peel</t>
  </si>
  <si>
    <t>OFO-RS NATUR 200G JER</t>
  </si>
  <si>
    <t>OFO Jermi RS Natur</t>
  </si>
  <si>
    <t>OFO-RS SCHI 200G JER</t>
  </si>
  <si>
    <t>OFO Jermi RS Schinken</t>
  </si>
  <si>
    <t>UFO 230-50μ 423MM</t>
  </si>
  <si>
    <t>UFO 423mm, 230/50, Lini</t>
  </si>
  <si>
    <t>OFO-NKS BL-Rahmen 590MM AMM</t>
  </si>
  <si>
    <t>OFO MA mit blauem Rahme</t>
  </si>
  <si>
    <t>OFO-RS * 180G TES</t>
  </si>
  <si>
    <t>OFO Tesco RS 180g</t>
  </si>
  <si>
    <t>BEU-SK-WUR GER 8,1K</t>
  </si>
  <si>
    <t>BEU Schmelzkäse Würste</t>
  </si>
  <si>
    <t>BEU Seitennaht-450X 175MM</t>
  </si>
  <si>
    <t>BEU 450x175mm, Seitenna</t>
  </si>
  <si>
    <t>BEU Seitennaht-300X 180MM</t>
  </si>
  <si>
    <t>BEU 300x180 mm, Seitenn</t>
  </si>
  <si>
    <t>BEU Bodenn-RUND-425X 180MM</t>
  </si>
  <si>
    <t>BEU 425x180mm, Bodennah</t>
  </si>
  <si>
    <t>BEU-RTORT * 1K</t>
  </si>
  <si>
    <t>BEU Beutel Räuchertorte</t>
  </si>
  <si>
    <t>BEU 500X  700MM</t>
  </si>
  <si>
    <t>BEU 500x700mm</t>
  </si>
  <si>
    <t>BEU-RBROT * 3K AMM</t>
  </si>
  <si>
    <t>BEU Räucherbrote 3 kg A</t>
  </si>
  <si>
    <t>BEU Bodennaht-180X 180MM</t>
  </si>
  <si>
    <t>BEU 180x180mm, Bodennah</t>
  </si>
  <si>
    <t>BEU GELB-390X600X 0,05MM</t>
  </si>
  <si>
    <t>BEU 390x600x0,05 mm gel</t>
  </si>
  <si>
    <t>BEU ROT-390X600X 0,05MM</t>
  </si>
  <si>
    <t>BEU 600+390x600x0,05 mm</t>
  </si>
  <si>
    <t>BEU BLAU-390X600X 0,05MM</t>
  </si>
  <si>
    <t>BEU 390x600x0,05 mm bla</t>
  </si>
  <si>
    <t>BEU transp-390X600X 0,05MM</t>
  </si>
  <si>
    <t>OFO-RS * 200G MOR</t>
  </si>
  <si>
    <t>OFO-NKS MAAS 300G HOF</t>
  </si>
  <si>
    <t>OFO-NKS BUTTERK 400G LIN</t>
  </si>
  <si>
    <t>OFO Penny Butterkäse Go</t>
  </si>
  <si>
    <t>OFO-NKS GOU 400G K-C</t>
  </si>
  <si>
    <t>OFO Kaufland K-Classic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</si>
  <si>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</si>
  <si>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</si>
  <si>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</si>
  <si>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</si>
  <si>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</si>
  <si>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</si>
  <si>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340-50μ-10EVOH 537M</t>
  </si>
  <si>
    <t>UFO 537mm, 340/50my, 10</t>
  </si>
  <si>
    <t>UFO 300-50μ-5EVOH 537M</t>
  </si>
  <si>
    <t>UFO 537mm, 300/50my, 5m</t>
  </si>
  <si>
    <t>UFO 220-40μ 591MM</t>
  </si>
  <si>
    <t>UFO 591mm, 220/40, Lini</t>
  </si>
  <si>
    <t>UFO 200-40μ 591MM</t>
  </si>
  <si>
    <t>UFO 591mm, 200/40, Lini</t>
  </si>
  <si>
    <t>UFO 200μ 562MM</t>
  </si>
  <si>
    <t>UFO 562mm, 200 Mono APE</t>
  </si>
  <si>
    <t>UFO 200μ 591MM</t>
  </si>
  <si>
    <t>UFO 591mm, 200 Mono APE</t>
  </si>
  <si>
    <t>UFO 300-50μ-5EVOH 482MM</t>
  </si>
  <si>
    <t>UFO 482mm, 300/50, 5myE</t>
  </si>
  <si>
    <t>OFO-DIP SayCheese 30G MIL DE</t>
  </si>
  <si>
    <t>OFO Lidl Milbona Say Ch</t>
  </si>
  <si>
    <t>OFO-DIP SayCheese 30G MIL 2P</t>
  </si>
  <si>
    <t>UFO-DIP 450-50μ 423MM</t>
  </si>
  <si>
    <t>UFO 423mm, 450/50, Lini</t>
  </si>
  <si>
    <t>BEU-FONDUE Weißbier 400G</t>
  </si>
  <si>
    <t>BEU WH Käsefondue BioWe</t>
  </si>
  <si>
    <t>BEU-FONDUE Schweizer 400G</t>
  </si>
  <si>
    <t>BEU WH Käsefondue Bio S</t>
  </si>
  <si>
    <t>BEU-FONDUE alk-frei 400G</t>
  </si>
  <si>
    <t>BEU WH Käsefondue Bio a</t>
  </si>
  <si>
    <t>OFO-KP * 150G MEI</t>
  </si>
  <si>
    <t>OFO Netto Meierie Käsep</t>
  </si>
  <si>
    <t>OFO-NKS Tomex-Smil 160G TOM DK</t>
  </si>
  <si>
    <t>OFO schwarzer Rahmen 59</t>
  </si>
  <si>
    <t>OFO-NKS BUTTERK 400G REW</t>
  </si>
  <si>
    <t>OFO Rewe ja! Butterkäse</t>
  </si>
  <si>
    <t>OFO-RS NATUR 150G ALP</t>
  </si>
  <si>
    <t>OFO-RS PAP-CHILI 150G ALP</t>
  </si>
  <si>
    <t>OFO-NKS GOU 200G GUB</t>
  </si>
  <si>
    <t>OFO-NKS MAAS 200G GUB</t>
  </si>
  <si>
    <t>OFO-NKS BUTTERK 200G GUB</t>
  </si>
  <si>
    <t>OFO-RS MILD  JER</t>
  </si>
  <si>
    <t>OFO Jermi Gourmet RS Mi</t>
  </si>
  <si>
    <t>OFO-RS SCHI  JER</t>
  </si>
  <si>
    <t>OFO Jermi Gourmet RS Sc</t>
  </si>
  <si>
    <t>OFO-RS PEP  JER</t>
  </si>
  <si>
    <t>OFO Jermi Gourmet RS Pe</t>
  </si>
  <si>
    <t>BEU-KÄFO  400G AN</t>
  </si>
  <si>
    <t>BEU Aldi Nord Freihofer</t>
  </si>
  <si>
    <t>BEU Bodennaht-510X 180MM  </t>
  </si>
  <si>
    <t>BEU 510x180 mm, Bodenna</t>
  </si>
  <si>
    <t>OFO-NKS MAAS 300G ORG</t>
  </si>
  <si>
    <t>OFO Lidl Bio Organic Ma</t>
  </si>
  <si>
    <t>OFO-NKS GOU 400G MIL 2P</t>
  </si>
  <si>
    <t>OFO Lidl Milbona BE/NL</t>
  </si>
  <si>
    <t>OFO-NKS TIL 400G MIL 2P</t>
  </si>
  <si>
    <t>OFO Lidl Milbona 400g T</t>
  </si>
  <si>
    <t>BEU-KÄFO alk-frei 400G WH</t>
  </si>
  <si>
    <t>BEU-KÄFO 400G Weißbier 400G WH</t>
  </si>
  <si>
    <t>BEU WH Käsefondue Bio W</t>
  </si>
  <si>
    <t>OFO-NKS MAAS 300G LIN</t>
  </si>
  <si>
    <t>OFO-FK SCHNITTL 125G LID</t>
  </si>
  <si>
    <t>OFO Lidl Milbona FK-Auf</t>
  </si>
  <si>
    <t>OFO-FK PAP 125G LID</t>
  </si>
  <si>
    <t>OFO-FK TOM-BAS 125G LID</t>
  </si>
  <si>
    <t>BEU-KÄFO Schweizer 400G WH</t>
  </si>
  <si>
    <t>BEU Labor 200X320MM 25μ</t>
  </si>
  <si>
    <t>BEU LDPE-Flachbeutel #2</t>
  </si>
  <si>
    <t>UFO 450-50μ-5μ 392mm</t>
  </si>
  <si>
    <t>UFO Monticello 392mm, 4</t>
  </si>
  <si>
    <t>OFO-RS NATUR 150G KAU</t>
  </si>
  <si>
    <t>OFO-RS SCHI 150G KAU</t>
  </si>
  <si>
    <t>OFO-RS CHILI 150G KAU</t>
  </si>
  <si>
    <t>OFO Shrink MDT 350MM</t>
  </si>
  <si>
    <t>OFO Shrink 350mm 19my M</t>
  </si>
  <si>
    <t>BEU blau-transp</t>
  </si>
  <si>
    <t>BEU 500x650mm blau-tran</t>
  </si>
  <si>
    <t>OFO-KS BERGK/GOU 220G GUL</t>
  </si>
  <si>
    <t>OFO Netto Süd Gutes Lan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</si>
  <si>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</si>
  <si>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</si>
  <si>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</si>
  <si>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</si>
  <si>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</si>
  <si>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</si>
  <si>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</si>
  <si>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600-100μ 5 5EVOH 285MM</t>
  </si>
  <si>
    <t>UFO 600/100µ mit 18µ EV</t>
  </si>
  <si>
    <t>OFO-NKS GOU mono 400G HOF</t>
  </si>
  <si>
    <t>OFO-Theke BDF 380MM</t>
  </si>
  <si>
    <t>OFO Shrink 380 mm BDF</t>
  </si>
  <si>
    <t>OFO-Theke BDF S10 380MM</t>
  </si>
  <si>
    <t>OFO Shrink 380 mm BDF S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</si>
  <si>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</si>
  <si>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</si>
  <si>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</si>
  <si>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</si>
  <si>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</si>
  <si>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</si>
  <si>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</si>
  <si>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OFO-FK neutral 390mm</t>
  </si>
  <si>
    <t>OFO Monticello neutral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</si>
  <si>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</si>
  <si>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</si>
  <si>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</si>
  <si>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</si>
  <si>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</si>
  <si>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</si>
  <si>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</si>
  <si>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</si>
  <si>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</si>
  <si>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BEU-FONDUE weißwein 400G PEN</t>
  </si>
  <si>
    <t>BEU Penny Best Moments</t>
  </si>
  <si>
    <t>UFO 562mm 220 Mono APET</t>
  </si>
  <si>
    <t>UFO 562mm, 220 Mono APE</t>
  </si>
  <si>
    <t>OFO-NKST Klappack 400G MIL</t>
  </si>
  <si>
    <t>OFO Lidl Milbona 400g S</t>
  </si>
  <si>
    <t>OFO-NKS GOU AN 400G ES PT</t>
  </si>
  <si>
    <t>OFO 285mm, 250/50 A-PET/PE Pee</t>
  </si>
  <si>
    <t>OFO 285mm, 250/50 A-PET</t>
  </si>
  <si>
    <t>UFO 285 mm PA EVOH PE Linie 5</t>
  </si>
  <si>
    <t>UFO 285 mm, PA EVOH PE,</t>
  </si>
  <si>
    <t>OFO 10L EIM blau 350mm</t>
  </si>
  <si>
    <t>OFO 10 l Eimer blau 350</t>
  </si>
  <si>
    <t>OFO-KÄSEL Allgäuer 150G MIL</t>
  </si>
  <si>
    <t>OFO Lidl Milbona Allgäu</t>
  </si>
  <si>
    <t>BEU-KÄFO alk-frei 400G</t>
  </si>
  <si>
    <t>OFO-RS NATUR 250G GUL</t>
  </si>
  <si>
    <t>OFO Netto Süd RS 250 g</t>
  </si>
  <si>
    <t>OFO-RS SCHI 250G GUL</t>
  </si>
  <si>
    <t>BEU 155X400MM GRUYERE USA</t>
  </si>
  <si>
    <t>BEU 155x400 mm Gruyere</t>
  </si>
  <si>
    <t>OFO BL-12-60μ 670MM REIBE</t>
  </si>
  <si>
    <t>OFO 285MM 12/60 5 myE L5</t>
  </si>
  <si>
    <t>OFO 285 mm, 12/60, 5 my</t>
  </si>
  <si>
    <t>UFO 250μ 562m MONO</t>
  </si>
  <si>
    <t>UFO 562mm, 250 Mono APE</t>
  </si>
  <si>
    <t>BEU 155X200MM USA KETTE</t>
  </si>
  <si>
    <t>BEU 155x200MM USA 45my,</t>
  </si>
  <si>
    <t>BEU 500X700MM trans BL</t>
  </si>
  <si>
    <t>BEU mit Barriere 90my t</t>
  </si>
  <si>
    <t>OFO-TÖRT SK WALN</t>
  </si>
  <si>
    <t>OFO SK-Törtchen Walnuss</t>
  </si>
  <si>
    <t>UFO 280-50μ 423mm L7-9-12</t>
  </si>
  <si>
    <t>UFO 423mm, 280/50, Lini</t>
  </si>
  <si>
    <t>UFO 500-50μ 423mm L10</t>
  </si>
  <si>
    <t>UFO 423mm, 500/50, Lini</t>
  </si>
  <si>
    <t>UFO 230-40μ 520mm</t>
  </si>
  <si>
    <t>UFO 520mm, 230/40, Lini</t>
  </si>
  <si>
    <t>BEU-FONDUE Weißwein 400G ALDI</t>
  </si>
  <si>
    <t>BEU Aldi Nord/Süd Käsef</t>
  </si>
  <si>
    <t>OFO Shrink MDT 12MY 350MM</t>
  </si>
  <si>
    <t>OFO Shrink 350mm 12my M</t>
  </si>
  <si>
    <t>BEU 155X400MM GRUY USA 2 KETTE</t>
  </si>
  <si>
    <t>OFO-RS * 180G MOR</t>
  </si>
  <si>
    <t>OFO-KP * 150G Neutral 260 MM</t>
  </si>
  <si>
    <t>OFO Kleine Käseplatte N</t>
  </si>
  <si>
    <t>OFO-KP * 180G Neutral 330 MM</t>
  </si>
  <si>
    <t>OFO große Käseplatte Ne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</si>
  <si>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</si>
  <si>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</si>
  <si>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</si>
  <si>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</si>
  <si>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</si>
  <si>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</si>
  <si>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</si>
  <si>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</si>
  <si>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</si>
  <si>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</si>
  <si>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</si>
  <si>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A-PET/PE Pee</t>
  </si>
  <si>
    <t>OFO 285mm, 300/50 A-PET</t>
  </si>
  <si>
    <t>OFO 90μ 420MM</t>
  </si>
  <si>
    <t>OFO 420mm, transparent,</t>
  </si>
  <si>
    <t>OFO-KS BUTTERK-EDAM Netto</t>
  </si>
  <si>
    <t>OFO Netto Nord KS Butte</t>
  </si>
  <si>
    <t>OFO-NKS GOU 200G AHOFK GUB V2</t>
  </si>
  <si>
    <t>OFO-NKS Gouda 200G Simple FR</t>
  </si>
  <si>
    <t>OFO Simplement Bon et B</t>
  </si>
  <si>
    <t>OFO-NKS Maas 200G Simple FR</t>
  </si>
  <si>
    <t>OFO-NKS Butterk Simple 200g FR</t>
  </si>
  <si>
    <t>OFO-KS GOU/BEG MIL Int 220g V2</t>
  </si>
  <si>
    <t>OFO-KS BUT/EDA MIL 220g Int V2</t>
  </si>
  <si>
    <t>OFO-KS GOU-BERGK 220g Netto Fr</t>
  </si>
  <si>
    <t>OFO KS GoudaBergkäse 22</t>
  </si>
  <si>
    <t>OFO-NKS Gouda 200g Züger CHE</t>
  </si>
  <si>
    <t>OFO-NKS Gouda 200g Züge</t>
  </si>
  <si>
    <t>OFO-NKS Maasdamer 200g Züger</t>
  </si>
  <si>
    <t>OFO-NKS Maasdamer 200g</t>
  </si>
  <si>
    <t>OFO-NKS Maas light 200g Züger</t>
  </si>
  <si>
    <t>OFO-NKS Maasdamer light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</si>
  <si>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</si>
  <si>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</si>
  <si>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</si>
  <si>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</si>
  <si>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</si>
  <si>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Torten 150μ, Linie 3</t>
  </si>
  <si>
    <t>OFO 422mm, Multifol GVA</t>
  </si>
  <si>
    <t>OFO-NKS GOU 200 G COP DE</t>
  </si>
  <si>
    <t>OFO Naturkäsescheiben G</t>
  </si>
  <si>
    <t>OFO-NKS MAAS 200G COP DE</t>
  </si>
  <si>
    <t>OFO Naturkäsescheiben M</t>
  </si>
  <si>
    <t>OFO-NKS MAAS light 200G COP DE</t>
  </si>
  <si>
    <t>UFO 290μ 422MM</t>
  </si>
  <si>
    <t>UFO 422mm, 290, transpa</t>
  </si>
  <si>
    <t>BEU 50μMetPet 10L Kettenbeutel</t>
  </si>
  <si>
    <t>OFO MDT 19 Micron 570MMx2000m</t>
  </si>
  <si>
    <t>OFO "Deutsche Käseplatt</t>
  </si>
  <si>
    <t>OFO-NKS Theke 150G LID</t>
  </si>
  <si>
    <t>OFO Naturkäsescheiben T</t>
  </si>
  <si>
    <t>OFO Shrink MHT 12MY 350MM</t>
  </si>
  <si>
    <t>OFO-NKS GOU 400G BE/NL MIL V2</t>
  </si>
  <si>
    <t>OFO-NKS GOU 400G MIL ES</t>
  </si>
  <si>
    <t>OFO-NKS BERGBAUERN 150G GUTBIO</t>
  </si>
  <si>
    <t>OFO Aldi Süd Gut Bio Be</t>
  </si>
  <si>
    <t>OFO-NKS 400G TRANS</t>
  </si>
  <si>
    <t>OFO NKS 400g Transparen</t>
  </si>
  <si>
    <t>OFO-NKS BUTTERK 400G MIL V3</t>
  </si>
  <si>
    <t>OFO-NKS GOU 400G MIL V3</t>
  </si>
  <si>
    <t>OFO-NKS TIL 400G MIL V3</t>
  </si>
  <si>
    <t>OFO MOZZ 175x225MM</t>
  </si>
  <si>
    <t>OFO Siegelfolie für sch</t>
  </si>
  <si>
    <t>BEU RICC TRANSP 590x400MM</t>
  </si>
  <si>
    <t>BEU für Ricotta, transp</t>
  </si>
  <si>
    <t>OFO-KP MIL Allg. KP 180G</t>
  </si>
  <si>
    <t>OFO Lidl Käseplatte 180</t>
  </si>
  <si>
    <t>OFO-KP MIL Käsevielfalt 200G</t>
  </si>
  <si>
    <t>OFO Lidl Käseplatte 200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</si>
  <si>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</si>
  <si>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</si>
  <si>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</si>
  <si>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</si>
  <si>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</si>
  <si>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</si>
  <si>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OFO-RS * 160G Leis</t>
  </si>
  <si>
    <t>OFO Räucherscheiben 160</t>
  </si>
  <si>
    <t>OFO-LIDL VEG Scheiben Mild 150</t>
  </si>
  <si>
    <t>OFO-Lidl Vemondo Vegane</t>
  </si>
  <si>
    <t>OFO-LIDL VEG Schei Würz 150g</t>
  </si>
  <si>
    <t>OFO-FK KRÄUTER 125G MIL</t>
  </si>
  <si>
    <t>OFO-KS BUTTERK-EDAM Netto V2</t>
  </si>
  <si>
    <t>OFO-KS GOU-BERGK 220g Netto V2</t>
  </si>
  <si>
    <t>Folie für Hordenwagen SW</t>
  </si>
  <si>
    <t>braun eingefärbt Ecoter</t>
  </si>
  <si>
    <t>OFO-NKS BUTTERK 400G HOF V2</t>
  </si>
  <si>
    <t>OFO-NKS EDAM 400G HOF V2</t>
  </si>
  <si>
    <t>OFO-NKS TIL 400G HOF V2</t>
  </si>
  <si>
    <t>OFO-NKS GOU mono 400G HOF V2</t>
  </si>
  <si>
    <t>OFO-RS NATUR 250G HOF V2</t>
  </si>
  <si>
    <t>OFO Hofburger RS 250g N</t>
  </si>
  <si>
    <t>OFO-RS NUSS 250G HOF V2</t>
  </si>
  <si>
    <t>OFO-RS SCHI 250G HOF V2</t>
  </si>
  <si>
    <t>OFO Hofburger RS 250g S</t>
  </si>
  <si>
    <t>OFO-RS CHILI 250G HOF V2</t>
  </si>
  <si>
    <t>OFO Hofburger RS 250g C</t>
  </si>
  <si>
    <t>OFO-RS NATUR 150G HOF V2</t>
  </si>
  <si>
    <t>OFO Aldi Süd Hofburger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</si>
  <si>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</si>
  <si>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</si>
  <si>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</si>
  <si>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</si>
  <si>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</si>
  <si>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</si>
  <si>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</si>
  <si>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</si>
  <si>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</si>
  <si>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</si>
  <si>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</si>
  <si>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</si>
  <si>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</si>
  <si>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</si>
  <si>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</si>
  <si>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</si>
  <si>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</si>
  <si>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</si>
  <si>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</si>
  <si>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</si>
  <si>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</si>
  <si>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>OFO-BROTBOX MIT KÄSE 3 x 100g</t>
  </si>
  <si>
    <t xml:space="preserve"> OFO - Brotbox mit Käse</t>
  </si>
  <si>
    <t>BEU 65μ HELLBLAU10L Kette</t>
  </si>
  <si>
    <t>Beutel 65 μ 10l HELLBLA</t>
  </si>
  <si>
    <t>BEU-RBROT * 3K AMM V2</t>
  </si>
  <si>
    <t>OFO-NKS EDAM 400G MIL</t>
  </si>
  <si>
    <t>OFO Lidl Milbona 400g E</t>
  </si>
  <si>
    <t>BEU transp-500X600X 0,05MM</t>
  </si>
  <si>
    <t>BEU 500x600x0,05 mm tra</t>
  </si>
  <si>
    <t>OFO-NKS GOU 400G INT MIL</t>
  </si>
  <si>
    <t>OFO Lidl Milbona INT 40</t>
  </si>
  <si>
    <t>OFO-KP * 150G MKÄ Alt. Folie</t>
  </si>
  <si>
    <t>OFO-NKS EDAM 150G TRE IT</t>
  </si>
  <si>
    <t>OFO Trentin Edamer NKS</t>
  </si>
  <si>
    <t>OFO-NKS EMM 150G TRE IT</t>
  </si>
  <si>
    <t>OFO Trentin Emmentaler</t>
  </si>
  <si>
    <t>OFO-NKS GOU 150G TRE IT</t>
  </si>
  <si>
    <t>OFO Trentin Gouda NKS 1</t>
  </si>
  <si>
    <t>OFO-NKS TIL 150G TRE IT</t>
  </si>
  <si>
    <t>OFO Trentin Tilsiter NK</t>
  </si>
  <si>
    <t>OFO-NKS CHED-RT 150G TRE IT</t>
  </si>
  <si>
    <t>OFO Trentin Cheddar rot</t>
  </si>
  <si>
    <t>OFO-NKS PROV AFF 150G TRE IT</t>
  </si>
  <si>
    <t>OFO Trentin Provola Aff</t>
  </si>
  <si>
    <t>OFO-NKS MOZZ 150G TRE IT</t>
  </si>
  <si>
    <t>OFO Trentin Mozzarella</t>
  </si>
  <si>
    <t>OFO-NKS PROV DOLCE 150G TRE IT</t>
  </si>
  <si>
    <t>OFO Trentin Provolone D</t>
  </si>
  <si>
    <t>OFO-FK TOM-BAS 125G LID V2</t>
  </si>
  <si>
    <t>OFO-NKS GOU AN 400G ES PT V2</t>
  </si>
  <si>
    <t>OFO-NKS GOUDA AN 400G E</t>
  </si>
  <si>
    <t>OFO MULTIVAC  70μ 420MM</t>
  </si>
  <si>
    <t>OFO Multivac 70μ, 420mm</t>
  </si>
  <si>
    <t>UFO MULTIVAC 230μ 423MM</t>
  </si>
  <si>
    <t>UFO Multivac, 290μ , 42</t>
  </si>
  <si>
    <t>OFO-NKS GOU 200 G COP DE V2</t>
  </si>
  <si>
    <t>OFO-NKS MAAS 200G COP DE V2</t>
  </si>
  <si>
    <t>OFO-NKS MAASlig 200G COP DE V2</t>
  </si>
  <si>
    <t>OFO-NKS Kuhweide * JER EVOH</t>
  </si>
  <si>
    <t>OFO Jermi NKS mit EVOH</t>
  </si>
  <si>
    <t>OFO-NKS GOU AN 400G ES PT V3</t>
  </si>
  <si>
    <t>OFO-NKS GOU 400G MIL V4</t>
  </si>
  <si>
    <t>OFO-KS GOU/BEG MIL Int 220g V3</t>
  </si>
  <si>
    <t>OFO-KS BUT/EDA MIL 220g Int V3</t>
  </si>
  <si>
    <t>BEU-SK-WUR GER 8,1K 200x1300mm</t>
  </si>
  <si>
    <t>OFO-NKS TIL 400G MIL V4</t>
  </si>
  <si>
    <t>OFO-NKS Edam 200g ES / PT</t>
  </si>
  <si>
    <t>OFO-NKS Edam 200g ES /</t>
  </si>
  <si>
    <t>OFO-NKS Emmental 200g ES / PT</t>
  </si>
  <si>
    <t>OFO-NKS Emmental 200g E</t>
  </si>
  <si>
    <t>OFO-NKS Maasdam 200g ES / PT</t>
  </si>
  <si>
    <t>OFO-NKS Maasdam 200g ES</t>
  </si>
  <si>
    <t>OFO PROVOLA 200G TRENTIN</t>
  </si>
  <si>
    <t>OFO PROVOLA 200G TRENTI</t>
  </si>
  <si>
    <t>OFO EDAMER 200G TRENTIN</t>
  </si>
  <si>
    <t>OFO GOUDA 200g TRENTIN</t>
  </si>
  <si>
    <t>OFO Shrink MHT 15MY 570MM</t>
  </si>
  <si>
    <t>OFO Shrink 570mm 15my M</t>
  </si>
  <si>
    <t>OFO-NKS HAV 200G ALD ES</t>
  </si>
  <si>
    <t>OFO-NKS HAV LIGHT 200G ALD ES</t>
  </si>
  <si>
    <t>OFO-NKS HAV LIGHT 200G</t>
  </si>
  <si>
    <t>OFO-NKS HAV DILL 200G ALD ES</t>
  </si>
  <si>
    <t>OFO-NKS HAV DILL 200G A</t>
  </si>
  <si>
    <t>OFO-RS NATUR 150G KAU V2</t>
  </si>
  <si>
    <t>OFO-RS SCHI 150G KAU V2</t>
  </si>
  <si>
    <t>OFO Aldi NKS MOZZ 200g ES / PT</t>
  </si>
  <si>
    <t>OFO Aldi NKS Mozzarella</t>
  </si>
  <si>
    <t>Duniform AFM Film PP 185x250mm</t>
  </si>
  <si>
    <t>Duniform AFM Film PP 18</t>
  </si>
  <si>
    <t>BEU 4kg Verschluss ORANGE</t>
  </si>
  <si>
    <t>BEU 4kg Verschluss Oran</t>
  </si>
  <si>
    <t>BEU 4kg Verschluss BLAU</t>
  </si>
  <si>
    <t>BEU 4kg Verschluss Blau</t>
  </si>
  <si>
    <t>OFO-NKS TIL 400G HOF V3</t>
  </si>
  <si>
    <t>UKB-DSST 2X3-Doppelp 100G LID</t>
  </si>
  <si>
    <t>UKB Lidl Dessertrio 2x3</t>
  </si>
  <si>
    <t>UKD-DSST 2X3-Doppelp 100G LID</t>
  </si>
  <si>
    <t>UKD Lidl Dessertrio 2x3</t>
  </si>
  <si>
    <t>UKE-SAHDU 6X 200G</t>
  </si>
  <si>
    <t>UKE Sahne Duett für 6x2</t>
  </si>
  <si>
    <t>EPA-PANNA HIMB 130G WH</t>
  </si>
  <si>
    <t>EPA WH Panna Cotta Himb</t>
  </si>
  <si>
    <t>EPA-MOU NOIR 80G WH</t>
  </si>
  <si>
    <t>EPA Zuschnitt WH Mousse</t>
  </si>
  <si>
    <t>EPA-TIR CLAS 100G WH</t>
  </si>
  <si>
    <t>EPA WH Tiramisu Classic</t>
  </si>
  <si>
    <t>EPA-PANNA HIMB 130G MBL</t>
  </si>
  <si>
    <t>EPA Mont Blanc Panna Co</t>
  </si>
  <si>
    <t>UKB-MASC SCHW-6X110mmBEC WH</t>
  </si>
  <si>
    <t>UKB WH schwarz 6x110mm</t>
  </si>
  <si>
    <t>UPZ Palettenkennz-DIN-A4</t>
  </si>
  <si>
    <t>Zuschnitt für Palettenk</t>
  </si>
  <si>
    <t>UKB-FK WEIß 150G DEH</t>
  </si>
  <si>
    <t>UKB Delhaize FK weiß ne</t>
  </si>
  <si>
    <t>UKB-FK 6X 150G KAR</t>
  </si>
  <si>
    <t>UKB Karwendel Exquisa F</t>
  </si>
  <si>
    <t>UKB-FK HAND-6X 160G WH</t>
  </si>
  <si>
    <t>UKB WH Frischkäse (Hand</t>
  </si>
  <si>
    <t>PSM 1180x780MM</t>
  </si>
  <si>
    <t>PSM Paletten-Zwischenla</t>
  </si>
  <si>
    <t>EPA-MOU NOIR 80G</t>
  </si>
  <si>
    <t>EPA-MOU MARZ-WAL 80G WH</t>
  </si>
  <si>
    <t>UKB-MASC 6X 250G BIOLAND</t>
  </si>
  <si>
    <t>Bio Mascarpone 250 g 6-</t>
  </si>
  <si>
    <t>EPA-MOU ESPR 80G WH</t>
  </si>
  <si>
    <t>UKB-FK naturella 150G KAR</t>
  </si>
  <si>
    <t>UKB Karwendel Naturella</t>
  </si>
  <si>
    <t>UKB Steg-hoch-BECX 6ST MBL</t>
  </si>
  <si>
    <t>UKB Mont Blanc schwarz</t>
  </si>
  <si>
    <t>EPA-TIR CLASSIC 100G WH</t>
  </si>
  <si>
    <t>UKB Steg-hoch-BECX 6ST</t>
  </si>
  <si>
    <t>UKB hoher Steg schwarz</t>
  </si>
  <si>
    <t>UKS O-FA-6X 1K</t>
  </si>
  <si>
    <t>UKS neutral unbedruckt</t>
  </si>
  <si>
    <t>EPA-MOU ZIT-MOU-APRI * WH</t>
  </si>
  <si>
    <t>EPA Zuschnitt Aldi Süd</t>
  </si>
  <si>
    <t>EPA-MOU ZIT-MOU-ERDB * WH</t>
  </si>
  <si>
    <t>EPA-PANNA HIMB * AS</t>
  </si>
  <si>
    <t>EPA Aldi Süd Panna Cott</t>
  </si>
  <si>
    <t>UKB-DESS SORT * WH</t>
  </si>
  <si>
    <t>UKB Aldi Süd Bio Desser</t>
  </si>
  <si>
    <t>UKK mitBeipackbecher 1,5K OMI</t>
  </si>
  <si>
    <t>UKK 1,5 kg Schale mit B</t>
  </si>
  <si>
    <t>UKK ohneBeipackbecher 1,5K WH</t>
  </si>
  <si>
    <t>UKK 1,5 kg Schale ohne</t>
  </si>
  <si>
    <t>UKB SCHW-Steg-Hoch 6ST WH</t>
  </si>
  <si>
    <t>UKB WH Schwarz hoher St</t>
  </si>
  <si>
    <t>UKZ SCHW 6ST WH</t>
  </si>
  <si>
    <t>Tray-Zuschnitt WH schwa</t>
  </si>
  <si>
    <t>UKB-JVF SCHW-6X 400G</t>
  </si>
  <si>
    <t>UKB WH schwarz  6 x 400</t>
  </si>
  <si>
    <t>UKZ ROT * OMI</t>
  </si>
  <si>
    <t>UKZ Omira-L Kräutercrem</t>
  </si>
  <si>
    <t>EPA-PANNA HIMB 110G GUB</t>
  </si>
  <si>
    <t>EPA Aldi Nord Gut Bio P</t>
  </si>
  <si>
    <t>EPA-PANNA MANGO 110G GUB</t>
  </si>
  <si>
    <t>EPA-PANNA KARAM 110G GUB</t>
  </si>
  <si>
    <t>UKB-PANNA PREM 6ST NET</t>
  </si>
  <si>
    <t>UKB Netto PremiumN 6 St</t>
  </si>
  <si>
    <t>EPA-PANNA MANGO 130G NET</t>
  </si>
  <si>
    <t>EPA Netto Panna Cotta M</t>
  </si>
  <si>
    <t>EPA-PANNA HIMB 130G NET</t>
  </si>
  <si>
    <t>EPA Netto Panna Cotta H</t>
  </si>
  <si>
    <t>UKB-PANNA 12X 110G GUB</t>
  </si>
  <si>
    <t>UKB Aldi Nord Gut Bio P</t>
  </si>
  <si>
    <t>EPA-TIR CLASS 100G WH</t>
  </si>
  <si>
    <t>Banderole WM Bio Tirami</t>
  </si>
  <si>
    <t>EPA-BRULEE CLASS 100G WH</t>
  </si>
  <si>
    <t>EPA WH Creme Brulee Cla</t>
  </si>
  <si>
    <t>UKZ BR 6ST WH</t>
  </si>
  <si>
    <t>UKZ WH braun neutral 6x</t>
  </si>
  <si>
    <t>EPA-SOUFFLE SCHOKO 100G WH</t>
  </si>
  <si>
    <t>EPA WH Souffle Schoko 1</t>
  </si>
  <si>
    <t>UKS-FK WEIß-1X 2K JER</t>
  </si>
  <si>
    <t>UKS Jermi Blöcke 1x2.00</t>
  </si>
  <si>
    <t>UKK-FK 6X 2K JER</t>
  </si>
  <si>
    <t>UKK Jermi Blöcke 6 x 2.</t>
  </si>
  <si>
    <t>UKK-KS 18STK-10X 36G</t>
  </si>
  <si>
    <t>UKK Käsesnack 18Stk. 10</t>
  </si>
  <si>
    <t>UKK-KS 12STK-6X 100G</t>
  </si>
  <si>
    <t>UKK Käsesnack 12Stk. 6x</t>
  </si>
  <si>
    <t>UKK-TK IM-400-258X 186MM</t>
  </si>
  <si>
    <t>UKK Tiefkühlware  400x2</t>
  </si>
  <si>
    <t>UKS-NKS 11X200G- 250G JER</t>
  </si>
  <si>
    <t>UKS Jermi NKS 11x200x25</t>
  </si>
  <si>
    <t>UKZ-RS 6X 180G ASA</t>
  </si>
  <si>
    <t>UKZ Asda Räucherscheibe</t>
  </si>
  <si>
    <t>UKB-KC * 150G ALD GB</t>
  </si>
  <si>
    <t>UKB Aldi GB Käsecreme 2</t>
  </si>
  <si>
    <t>UKB-KS BL-18X 220G JER</t>
  </si>
  <si>
    <t>UKB Jermi KS 18x220g bl</t>
  </si>
  <si>
    <t>UKE-KS 18X 220G JER</t>
  </si>
  <si>
    <t>UKB-KS 18X 220G LEK</t>
  </si>
  <si>
    <t>UKB Leckerrom KS 18x220</t>
  </si>
  <si>
    <t>UKD-NKS 150G MKÄ</t>
  </si>
  <si>
    <t>UKD Lidl Meine Käserei</t>
  </si>
  <si>
    <t>UKB-CN 22X 150G ALD FR</t>
  </si>
  <si>
    <t>UKB CN Valblanc Aldi Be</t>
  </si>
  <si>
    <t>UKD-CN 22X 150G ALD FR</t>
  </si>
  <si>
    <t>UKD CN Valblanc Aldi Be</t>
  </si>
  <si>
    <t>UKD-SKTÖRT 150G</t>
  </si>
  <si>
    <t>UKD SK-Törtchen 125g/15</t>
  </si>
  <si>
    <t>UKE-GRS 150G</t>
  </si>
  <si>
    <t>UKE SK-Törtchen 125g/15</t>
  </si>
  <si>
    <t>UKB-KS GOU-BERGK-18X 220G</t>
  </si>
  <si>
    <t>UKB Lidl Milbona KS 18x</t>
  </si>
  <si>
    <t>UKD-NKS 24X 75G HOF</t>
  </si>
  <si>
    <t>UKD Aldi Nord Hofburger</t>
  </si>
  <si>
    <t>UKE-NKS 24X 75G HOF</t>
  </si>
  <si>
    <t>UKE Aldi Nord Hofburger</t>
  </si>
  <si>
    <t>UKB-GRS 150G LID</t>
  </si>
  <si>
    <t>UKB Lidl GRS 14x150g</t>
  </si>
  <si>
    <t>UKD Lidl GRS 14x150g</t>
  </si>
  <si>
    <t>UKB-GRS 150G MIL GB</t>
  </si>
  <si>
    <t>UKB Lidl Milbona GRS Au</t>
  </si>
  <si>
    <t>UKS-KS 6X 100G JER</t>
  </si>
  <si>
    <t>UKS Jermi KS 100g</t>
  </si>
  <si>
    <t>UKB-FK SORT-9X 100G JER</t>
  </si>
  <si>
    <t>UKB Jermi FK-Röllchen g</t>
  </si>
  <si>
    <t>UKB-GRS 150G MEI</t>
  </si>
  <si>
    <t>UKB Netto Meierie RS 20</t>
  </si>
  <si>
    <t>UKD-NKS BERGK-Kimrat 250G MKÄ</t>
  </si>
  <si>
    <t>UKB-SKTÖRT * 125G MKÄ GB</t>
  </si>
  <si>
    <t>UKB Meine Käserei SK-Tö</t>
  </si>
  <si>
    <t>UKD-NKS 24X 400G MIL</t>
  </si>
  <si>
    <t>UKD Lidl Milbona 24x400</t>
  </si>
  <si>
    <t>UKD-NKS BR-10X 200G JER</t>
  </si>
  <si>
    <t>UKD Jermi NKS braun (fü</t>
  </si>
  <si>
    <t>UKD-FK SORT-9X 100G</t>
  </si>
  <si>
    <t>UKD FK-Röllchen gestrud</t>
  </si>
  <si>
    <t>UKB-NKS 24X 200G BMI</t>
  </si>
  <si>
    <t>UKB BMI Lidl Bio Landkä</t>
  </si>
  <si>
    <t>UKD-NKS 24X 200G BMI</t>
  </si>
  <si>
    <t>UKD BMI Lidl Bio Landkä</t>
  </si>
  <si>
    <t>UKE-NKS 24X 200G BMI</t>
  </si>
  <si>
    <t>UKE BMI Lidl Bio Landkä</t>
  </si>
  <si>
    <t>UKB-NKS 24X 400G LEK</t>
  </si>
  <si>
    <t>UKB Norma Leckerrom NKS</t>
  </si>
  <si>
    <t>UKD-NKS 24X 400G</t>
  </si>
  <si>
    <t>UKD Norma Leckerrom 24x</t>
  </si>
  <si>
    <t>UKB-NKS 16X 400G HOF</t>
  </si>
  <si>
    <t>UKB Aldi Nord Hofburger</t>
  </si>
  <si>
    <t>UKB-NKS 16X 400G HOF ES</t>
  </si>
  <si>
    <t>UKB-MINIRO SORT 150G</t>
  </si>
  <si>
    <t>UKB Mini-Roulette sorti</t>
  </si>
  <si>
    <t>UKB-FK 6X 100G JER</t>
  </si>
  <si>
    <t>UKD-FK MONO-6X 100G</t>
  </si>
  <si>
    <t>UKB Jermi FK-Röllchen s</t>
  </si>
  <si>
    <t>UKB-KIDS MIX</t>
  </si>
  <si>
    <t>UKB Lidl Milbona Kids K</t>
  </si>
  <si>
    <t>UKD-KIDS MIX</t>
  </si>
  <si>
    <t>UKD Stülpdeckel Lidl Mi</t>
  </si>
  <si>
    <t>UKS-KS WEIß-10X 36G</t>
  </si>
  <si>
    <t>UKS Käsesnack 10 x 36 g</t>
  </si>
  <si>
    <t>UKZ-RS * 180G ASA</t>
  </si>
  <si>
    <t>UKD-NKS 16X 400G HOF</t>
  </si>
  <si>
    <t>UKD Aldi Nord NKS Gouda</t>
  </si>
  <si>
    <t>UKS-NKS Klapppack-8X 160G BMI</t>
  </si>
  <si>
    <t>UKS BMI NKS 8x160g Klap</t>
  </si>
  <si>
    <t>UKB-KSB SORT-26X 220G ALP</t>
  </si>
  <si>
    <t>UKB Aldi Alpenmark KS S</t>
  </si>
  <si>
    <t>UKD-KSB SORT-26X 220G ALP</t>
  </si>
  <si>
    <t>UKD Aldi Alpenmark KS S</t>
  </si>
  <si>
    <t>UKE-KSB SORT-26X 220G ALP</t>
  </si>
  <si>
    <t>UKE Aldi Alpenmark KS S</t>
  </si>
  <si>
    <t>UKB-NKS 24X 400G HOF</t>
  </si>
  <si>
    <t>UKS-KS GRAU-10-12X 220G K-C</t>
  </si>
  <si>
    <t>UKS Kaufland KS 10-12x2</t>
  </si>
  <si>
    <t>UKD-RS 16X 150G LIS</t>
  </si>
  <si>
    <t>UKD Aldi Nord Lisani RS</t>
  </si>
  <si>
    <t>UKB-KC 24X 125G ALD ES</t>
  </si>
  <si>
    <t>UKB Aldi ES Valblanc Kä</t>
  </si>
  <si>
    <t>UKB-NKS 300- 400G</t>
  </si>
  <si>
    <t>UKB NKS 300-400g neutra</t>
  </si>
  <si>
    <t>UKB-GRS SCHW 150G</t>
  </si>
  <si>
    <t>UKB schwarz uni GRS 14x</t>
  </si>
  <si>
    <t>UKB-NKS GOU 400G LEK</t>
  </si>
  <si>
    <t>UKB Norma Leckerrom Gou</t>
  </si>
  <si>
    <t>UKB-NKS 16X 400G</t>
  </si>
  <si>
    <t>UKB weiß uni NKS 16x400</t>
  </si>
  <si>
    <t>UKB Norma Leckerrom KS</t>
  </si>
  <si>
    <t>UKB-WALRI 6X 150G EQU</t>
  </si>
  <si>
    <t>UKB Kaufland Exquisit W</t>
  </si>
  <si>
    <t>UKD-SKTÖRT 6X 150G</t>
  </si>
  <si>
    <t>UKD Ring Törtchen 6x150</t>
  </si>
  <si>
    <t>UKB-NKS MIX-30X 300G ORG</t>
  </si>
  <si>
    <t>UKB Lidl Bio Organic Mi</t>
  </si>
  <si>
    <t>UKB-NKS MAAS-20X 300G REW</t>
  </si>
  <si>
    <t>UKB Rewe ja! Maasdamer</t>
  </si>
  <si>
    <t>UKB-NKS GOU-16X 300G REW</t>
  </si>
  <si>
    <t>UKB Rewe ja! Gouda 16x3</t>
  </si>
  <si>
    <t>UKB-NKS MAAS-20X 300G LIN</t>
  </si>
  <si>
    <t>UKB Penny Lindenhof Maa</t>
  </si>
  <si>
    <t>UKB-NKS GOU 400G LIN</t>
  </si>
  <si>
    <t>UKB Penny Lindenhof Gou</t>
  </si>
  <si>
    <t>UKB-NKSTK MONO-10X 200G K-C</t>
  </si>
  <si>
    <t>UKB Kaufland K-Bio Goud</t>
  </si>
  <si>
    <t>UKD-NKSTK MONO-10X 200G K-C</t>
  </si>
  <si>
    <t>UKD Kaufland K-Bio Goud</t>
  </si>
  <si>
    <t>UKB-NKS GOU-16X 400G LEK</t>
  </si>
  <si>
    <t>UKB-NKS GOU 250G K-C</t>
  </si>
  <si>
    <t>UKB Kaufland K-Classic</t>
  </si>
  <si>
    <t>UKB-NKS nordde-18X 150G LID</t>
  </si>
  <si>
    <t>UKB Lidl Norddeutsche K</t>
  </si>
  <si>
    <t>UKD-GRS 30X 200G MIL GB</t>
  </si>
  <si>
    <t>UKD Lidl Milbona GRS 30</t>
  </si>
  <si>
    <t>UKB-NKS GOU-16X 400G HOF</t>
  </si>
  <si>
    <t>UKK-RW 1K- 2K JER</t>
  </si>
  <si>
    <t>UKK Jermi RW 1.000-2.00</t>
  </si>
  <si>
    <t>UKK-NKS Klappack-12- 150G JER</t>
  </si>
  <si>
    <t>UKK Jermi NKS 12x150g P</t>
  </si>
  <si>
    <t>UKK-TORT 1X 1K JER</t>
  </si>
  <si>
    <t>UKK Jermi Torten/Roulet</t>
  </si>
  <si>
    <t>UKS-VS 8X 125G JER</t>
  </si>
  <si>
    <t>UKS Jermi Vesper Scheib</t>
  </si>
  <si>
    <t>UKZ-NKS 11X150- 200G JER</t>
  </si>
  <si>
    <t>UKZ Jermi NKS 150-200g</t>
  </si>
  <si>
    <t>UKB-NKS O-FA-6X 1K JER</t>
  </si>
  <si>
    <t>UKB Jermi NKS  6x1.000g</t>
  </si>
  <si>
    <t>UKB-RS 24X 250G LIS</t>
  </si>
  <si>
    <t>UKB Lisani RS 24x250g</t>
  </si>
  <si>
    <t>UKD-RS 24X 250G</t>
  </si>
  <si>
    <t>UKD Jermi RS 24x250g</t>
  </si>
  <si>
    <t>UKB-RS 30X 200G ALD GB</t>
  </si>
  <si>
    <t>UKB Aldi GB RS 30x200g</t>
  </si>
  <si>
    <t>UKB-VS 22X 125G LID</t>
  </si>
  <si>
    <t>UKB Lidl Vesper Scheibe</t>
  </si>
  <si>
    <t>UKD-VS 22X 125G LID</t>
  </si>
  <si>
    <t>UKD Lidl Vesper Scheibe</t>
  </si>
  <si>
    <t>UKE-VS 22X 125G LID</t>
  </si>
  <si>
    <t>UKE Lidl Vesper Scheibe</t>
  </si>
  <si>
    <t>UKD-KS 18X 220G JER</t>
  </si>
  <si>
    <t>UKD Jermi KS 18x220g</t>
  </si>
  <si>
    <t>UKB-NKS 8X 150G LID</t>
  </si>
  <si>
    <t>UKB Lidl Käsescheiben 8</t>
  </si>
  <si>
    <t>UKD-NKS * 150G LID</t>
  </si>
  <si>
    <t>UKD Lidl Käsescheiben 1</t>
  </si>
  <si>
    <t>UKZ-RS 5X 250G K-C</t>
  </si>
  <si>
    <t>UKZ K-Classic RS 5x250g</t>
  </si>
  <si>
    <t>UKB-RS WEIß-24X 250G</t>
  </si>
  <si>
    <t>UKB RS 24x250g unbedruc</t>
  </si>
  <si>
    <t>UKB-RS 24X 250G JER</t>
  </si>
  <si>
    <t>UKB Jermi RS 24x250g</t>
  </si>
  <si>
    <t>UKB-GRILLKP O-FA-12X 300G</t>
  </si>
  <si>
    <t>UKB Grillkäseplatte 12x</t>
  </si>
  <si>
    <t>EPA-GRILLF TOM-BAS 200G LID</t>
  </si>
  <si>
    <t>EPA Lidl Grillfeta Toma</t>
  </si>
  <si>
    <t>UKB-GRILLF O-FA 200G</t>
  </si>
  <si>
    <t>UKB Grillfeta 8x200g ne</t>
  </si>
  <si>
    <t>UKS-NKS MOZZ-6X 180G ASA</t>
  </si>
  <si>
    <t>UKS Asda Mozzarella Sch</t>
  </si>
  <si>
    <t>UKE-RS * 150G ALP</t>
  </si>
  <si>
    <t>UKE Aldi Süd Alpenmark</t>
  </si>
  <si>
    <t>UKD-RS * 150G ALP</t>
  </si>
  <si>
    <t>UKD Aldi Süd Alpenmark</t>
  </si>
  <si>
    <t>UKB-KP AFestHüt-8X 240G LID</t>
  </si>
  <si>
    <t>UKB Lidl Alpenfest Hütt</t>
  </si>
  <si>
    <t>UKB-BZC 24X 200G PEN</t>
  </si>
  <si>
    <t>UKB Penny Almtaler Brot</t>
  </si>
  <si>
    <t>UKZ-RS SCHI-5X 250G COL</t>
  </si>
  <si>
    <t>UKZ Colruyt RS Schinken</t>
  </si>
  <si>
    <t>UKB-KP allgäu-8X 150G MIL</t>
  </si>
  <si>
    <t>UKB Lidl Milbona Käsese</t>
  </si>
  <si>
    <t>UKB-RS * 150G ALP</t>
  </si>
  <si>
    <t>UKB Aldi Süd Alpenmark</t>
  </si>
  <si>
    <t>UKS-BLO 1X 5LB JER</t>
  </si>
  <si>
    <t>UKS Jermi Blöcke 1x5lb</t>
  </si>
  <si>
    <t>UKK-BLO 6X 5LB JER</t>
  </si>
  <si>
    <t>UKK Jermi Blöcke 6x5lbs</t>
  </si>
  <si>
    <t>UKZ-RS 6X 200G MOR</t>
  </si>
  <si>
    <t>UKZ G.A./ Morrisons RS</t>
  </si>
  <si>
    <t>UKK-TORT BR-2X 1K JER</t>
  </si>
  <si>
    <t>UKK Jermi Torten 2x1.00</t>
  </si>
  <si>
    <t>UKB Lidl NKS 8 x 150g O</t>
  </si>
  <si>
    <t>UKB-FETA 7X 175G LID</t>
  </si>
  <si>
    <t>UKB Lidl Feta Tradition</t>
  </si>
  <si>
    <t>UKD-FETA 7X 175G LID</t>
  </si>
  <si>
    <t>UKD Lidl Feta Tradition</t>
  </si>
  <si>
    <t>EPA-FETA tradition 175G LID GB</t>
  </si>
  <si>
    <t>EPA Lidl Feta Tradition</t>
  </si>
  <si>
    <t>EPA-FETA tradition 175G LID PL</t>
  </si>
  <si>
    <t>EPA-FETA tradition 175G LID 2P</t>
  </si>
  <si>
    <t>EPA-FETA tradition 175G LID 3P</t>
  </si>
  <si>
    <t>EPA-SKSTK NUSS 150G MIL</t>
  </si>
  <si>
    <t>EPA Lidl Milbona Nusskä</t>
  </si>
  <si>
    <t>EPA-SKSTK FRUCHT 150G MIL</t>
  </si>
  <si>
    <t>EPA Lidl Milbona Frucht</t>
  </si>
  <si>
    <t>EPA-HIRTK PAP-ZUCH 175G WH</t>
  </si>
  <si>
    <t>EPA WH Hirtenkäse Papri</t>
  </si>
  <si>
    <t>UKB-RS SORT 150G LEK</t>
  </si>
  <si>
    <t>UKB Norma Leckerrom RS</t>
  </si>
  <si>
    <t>UKB-FETA HIRTK-WEIß-6X 175G</t>
  </si>
  <si>
    <t>UKB Feta Hirtenkäse wei</t>
  </si>
  <si>
    <t>UKD-FETA 6X 175G WH</t>
  </si>
  <si>
    <t>UKD WH für EPA Feta</t>
  </si>
  <si>
    <t>UKB-FETA 6X 175G WH</t>
  </si>
  <si>
    <t>UKB WH für EPA Feta 6 x</t>
  </si>
  <si>
    <t>UKB-BZC 20X 200G ALP</t>
  </si>
  <si>
    <t>UKD-BZC O-FA 200G ALP</t>
  </si>
  <si>
    <t>UKB-RS 8X 150G K-C</t>
  </si>
  <si>
    <t>UKB  Kaufland RS 8 x 15</t>
  </si>
  <si>
    <t>UKD-RS 8X 150G K-C</t>
  </si>
  <si>
    <t>UKD Kaufland RS 8 x 150</t>
  </si>
  <si>
    <t>EPA-FETA tradition 175G LID</t>
  </si>
  <si>
    <t>UKB-GRILLSP 12X 160G</t>
  </si>
  <si>
    <t>UKB Lidl Grillmeister G</t>
  </si>
  <si>
    <t>UKD-GRILLSP 12X 160G</t>
  </si>
  <si>
    <t>UKD Lidl Grillmeister G</t>
  </si>
  <si>
    <t>EPA-GRILLSP NATUR 160G</t>
  </si>
  <si>
    <t>EPA Lidl Grillmeister G</t>
  </si>
  <si>
    <t>EPA-GRILLSP MEDITERAN 160G</t>
  </si>
  <si>
    <t>UKB-KP 8X 150G JER</t>
  </si>
  <si>
    <t>UKB Jermi Käseplatte 8</t>
  </si>
  <si>
    <t>UKB-HIRTK 12X 175G DEX</t>
  </si>
  <si>
    <t>UKB Lidl Deluxe Bio Hir</t>
  </si>
  <si>
    <t>EPA-FETA GRILLG 175G DEX</t>
  </si>
  <si>
    <t>EPA Lidl Deluxe Bio Hir</t>
  </si>
  <si>
    <t>EPA-FETA PIRI 175G DEX</t>
  </si>
  <si>
    <t>UKB-FONDUE 4X 400G JER</t>
  </si>
  <si>
    <t>UKB Jermi Käsefondue 4</t>
  </si>
  <si>
    <t>UKD-FONDUE 4X 400G JER</t>
  </si>
  <si>
    <t>UKD Jermi Käsefondue 4</t>
  </si>
  <si>
    <t>EPA-FETA tradition 175G ERI PL</t>
  </si>
  <si>
    <t>EPA Lidl Eridanous Feta</t>
  </si>
  <si>
    <t>EPA-FETA tradition 175G ERI 2P</t>
  </si>
  <si>
    <t>UKB-CN O-FA-24X 250G LIS</t>
  </si>
  <si>
    <t>UKB Lisani Creme Nobles</t>
  </si>
  <si>
    <t>UKB-KP 8X 150G Lek</t>
  </si>
  <si>
    <t>UKB Norma Leckerrom Käs</t>
  </si>
  <si>
    <t>UKD-KP 8X 150G LEK</t>
  </si>
  <si>
    <t>UKD Norma Leckerrom Käs</t>
  </si>
  <si>
    <t>UKB-GRS 30X 200G MIL GB</t>
  </si>
  <si>
    <t>UKB  Lidl Milbona GRS 3</t>
  </si>
  <si>
    <t>EPA-FETA GRILLG 175G AN</t>
  </si>
  <si>
    <t>EPA Aldi Nord Grill-Hir</t>
  </si>
  <si>
    <t>UKB-HIRTK GRILLG-12X 175G ALN</t>
  </si>
  <si>
    <t>UKB Aldi Nord Grill-Hir</t>
  </si>
  <si>
    <t>UKB-GRILLKP 6-X 300G JER</t>
  </si>
  <si>
    <t>UKB Jermi Käsegrillplat</t>
  </si>
  <si>
    <t>EPA-GRILLSP PIKANT 160G</t>
  </si>
  <si>
    <t>EPA-GRILLF TOM-BAS 200G NET</t>
  </si>
  <si>
    <t>EPA Netto Grillsaison T</t>
  </si>
  <si>
    <t>EPA-GRILLF RATA 200G NET</t>
  </si>
  <si>
    <t>EPA Netto Grillsaison R</t>
  </si>
  <si>
    <t>UKB-GRILLSP 12X 160G JER</t>
  </si>
  <si>
    <t>UKB Jermi Grillspieße 1</t>
  </si>
  <si>
    <t>UKB-GRILLSP 12X 160G ALN</t>
  </si>
  <si>
    <t>UKB Aldi Nord Grillkäse</t>
  </si>
  <si>
    <t>UKK-RW 4X 6LB JER</t>
  </si>
  <si>
    <t>UKK Jermi RW 4x6lb</t>
  </si>
  <si>
    <t>UKB-FK 12X 160G ALD DK</t>
  </si>
  <si>
    <t>UKB Aldi DK Okolivet FK</t>
  </si>
  <si>
    <t>UDY Schild-unbedruckt</t>
  </si>
  <si>
    <t>UDY Schild unbedruckt (</t>
  </si>
  <si>
    <t>UKB-NKS 15-27X150G- 300G JER</t>
  </si>
  <si>
    <t>UKB Aldi E / Jermi NKS</t>
  </si>
  <si>
    <t>UKB-NKS 24X 200G GUB</t>
  </si>
  <si>
    <t>UKB Gut Bio Allgäuer Ho</t>
  </si>
  <si>
    <t>UKB-NKSTK 12X 200G AN</t>
  </si>
  <si>
    <t>UKB Aldi Nord Bio Hartk</t>
  </si>
  <si>
    <t>UKD-NKSTK 12X 200G AN</t>
  </si>
  <si>
    <t>UKD Aldi Nord Bio Hartk</t>
  </si>
  <si>
    <t>UKD-KC BR-12X 150G</t>
  </si>
  <si>
    <t>UKD Universal für Creme</t>
  </si>
  <si>
    <t>UKB-NKSTK 12X 200G AS</t>
  </si>
  <si>
    <t>UKB Aldi Süd Bio Käseva</t>
  </si>
  <si>
    <t>UKD-NKSTK 12X 200G AS</t>
  </si>
  <si>
    <t>UKD Aldi Süd Bio Käseva</t>
  </si>
  <si>
    <t>UKB-FK 12X 160G GUB</t>
  </si>
  <si>
    <t>UKB Aldi Nord Frischkäs</t>
  </si>
  <si>
    <t>UKB-Bio-Organic 12X 150G LID</t>
  </si>
  <si>
    <t>UKB Lidl Streichrahm Bi</t>
  </si>
  <si>
    <t>UKB-NKSTK 24X175- 200G GUB</t>
  </si>
  <si>
    <t>UKB Gut Bio Hofkäse 24x</t>
  </si>
  <si>
    <t>UKB-FC Sonne-12X 150G NOR</t>
  </si>
  <si>
    <t>UKB Norma FC Bio Sonne</t>
  </si>
  <si>
    <t>UKB-SKSTK NUSS 150G MIL</t>
  </si>
  <si>
    <t>UKB Lidl Milbona Nusskä</t>
  </si>
  <si>
    <t>UKB-NKSTK 12X 200G LID</t>
  </si>
  <si>
    <t>UKB Lidl Bio Käsestücke</t>
  </si>
  <si>
    <t>UKB-NKSTK 12X175- 200G GUB FR</t>
  </si>
  <si>
    <t>UKB Gut Bio Hofkäse 12x</t>
  </si>
  <si>
    <t>UKB-NKSTK WEIß-6X 200G</t>
  </si>
  <si>
    <t>UKB Hartkäse 6x200g unb</t>
  </si>
  <si>
    <t>UKB-SKSTK NUSS-FRUCH 150G MIL</t>
  </si>
  <si>
    <t>UKB Lidl Milbona Nuss-</t>
  </si>
  <si>
    <t>UKD-SKSTK NUSS-FRUCH 150G MIL</t>
  </si>
  <si>
    <t>UKD Lidl Milbona Nuss-</t>
  </si>
  <si>
    <t>UKB-FC 12X 150G NOR</t>
  </si>
  <si>
    <t>UKB Norma FC Bio Frisch</t>
  </si>
  <si>
    <t>UKD-NKSTK 12X175- 200G GUB FR</t>
  </si>
  <si>
    <t>UKD Gut Bio Hofkäse 12x</t>
  </si>
  <si>
    <t>UKB-NKSTK 12X 200G ALN</t>
  </si>
  <si>
    <t>UKD-NKSTK 12X 200G ALN</t>
  </si>
  <si>
    <t>UKB-NKSTK 12X 200G NET</t>
  </si>
  <si>
    <t>UKB Netto Nord Bio Hart</t>
  </si>
  <si>
    <t>UKD-NKSTK 12X 200G NET</t>
  </si>
  <si>
    <t>UKD Netto Nord Bio Hart</t>
  </si>
  <si>
    <t>UKZ RS-FKS 150-500G BL JER</t>
  </si>
  <si>
    <t>UKD-NKS * 400G MIL</t>
  </si>
  <si>
    <t>UKB-NKS * 400G MIL</t>
  </si>
  <si>
    <t>UKB Lidl Milbona 24x400</t>
  </si>
  <si>
    <t>UKS-KT 6X 140G JER</t>
  </si>
  <si>
    <t>UKS Jermi Käsetaler 6x1</t>
  </si>
  <si>
    <t>UKS-KS 8X 220G JER</t>
  </si>
  <si>
    <t>UKS Jermi KS 2xPack 8 S</t>
  </si>
  <si>
    <t>UKB-NKS WEIß  * JER</t>
  </si>
  <si>
    <t>UKB Jermi NKS weiß (Mas</t>
  </si>
  <si>
    <t>UKS-NKS * 150G AMM CN</t>
  </si>
  <si>
    <t>UKS MA China 150g Schei</t>
  </si>
  <si>
    <t>UKS-NKS * 250G AMM</t>
  </si>
  <si>
    <t>UKS MA China 250g Schei</t>
  </si>
  <si>
    <t>UKE-NKS * 250G AMM</t>
  </si>
  <si>
    <t>UKE MA China 250g Schei</t>
  </si>
  <si>
    <t>UKE-MINIRO 6X 125G PEN</t>
  </si>
  <si>
    <t>UKE Penny Mein Fest Min</t>
  </si>
  <si>
    <t>UKB-KP holl-Käsesele 140G DEX</t>
  </si>
  <si>
    <t>UKB Lidl Deluxe Holländ</t>
  </si>
  <si>
    <t>UKD-NKST 6X 200G K-C</t>
  </si>
  <si>
    <t>UKD Kaufland Bio Hartkä</t>
  </si>
  <si>
    <t>UKB-NKST EMM-6X 200G K-C</t>
  </si>
  <si>
    <t>UKB Kaufland Bio Hartkä</t>
  </si>
  <si>
    <t>UKB-NKST BERGK-6X 200G K-C</t>
  </si>
  <si>
    <t>UKK-RS SK-24X125G-COOP12X 180G</t>
  </si>
  <si>
    <t>UKK Bickery Schmelzkäse</t>
  </si>
  <si>
    <t>UKK-CF 1X 1,2K JER</t>
  </si>
  <si>
    <t>UKK Jermi Creme Finesse</t>
  </si>
  <si>
    <t>UKE-KC 24X 150G ALD ES</t>
  </si>
  <si>
    <t>UKE Aldi E/Jermi Käsecr</t>
  </si>
  <si>
    <t>UKK-CF 1X 10K JER</t>
  </si>
  <si>
    <t>UKK Jermi Frischkäsezub</t>
  </si>
  <si>
    <t>UKK-CF 2X 1K  JER</t>
  </si>
  <si>
    <t>UKD-KC 24X 150G ALD ES</t>
  </si>
  <si>
    <t>UKD Aldi E/Jermi Käsecr</t>
  </si>
  <si>
    <t>UKS-FK BLO-WEIß-1X 2K JER</t>
  </si>
  <si>
    <t>UKK Allgäu-BERGK</t>
  </si>
  <si>
    <t>UKK Allgäuer Bergkäse</t>
  </si>
  <si>
    <t>UKS-KS GRAU-10-12X 220G JER</t>
  </si>
  <si>
    <t>UKS Jermi KS 10-12x220g</t>
  </si>
  <si>
    <t>UKB-NKS 6X 1K JER</t>
  </si>
  <si>
    <t>UKB Jermi NKS 6x1000g</t>
  </si>
  <si>
    <t>UKD-NKS 6X 1K JER GB</t>
  </si>
  <si>
    <t>UKD Jermi NKS englich 6</t>
  </si>
  <si>
    <t>UKD-KS WEIß-18X 125G JER</t>
  </si>
  <si>
    <t>UKD Jermi KS 18x125g, w</t>
  </si>
  <si>
    <t>UKD-RS 30X 200G ALD GB</t>
  </si>
  <si>
    <t>UKD Aldi GB RS 30x200g</t>
  </si>
  <si>
    <t>UKB-KS BL-18X 125G JER</t>
  </si>
  <si>
    <t>UKB Jermi KS 18X125g, b</t>
  </si>
  <si>
    <t>UKD-GRS 24X 150G LID</t>
  </si>
  <si>
    <t>UKD Lidl GRS 24x150g</t>
  </si>
  <si>
    <t>UKB-NKST 12X 7OZ AMM</t>
  </si>
  <si>
    <t>UKB Ammerländer 7oz</t>
  </si>
  <si>
    <t>UKD-NKSTK 12X 7OZ AMM</t>
  </si>
  <si>
    <t>UKD Ammerländer 7oz</t>
  </si>
  <si>
    <t>UKB-RSTK Premium-12X 150G</t>
  </si>
  <si>
    <t>UKB Premium Räucherstüc</t>
  </si>
  <si>
    <t>UKD Aldi Nord NKS 24x40</t>
  </si>
  <si>
    <t>UKB-NKS 100G- 150G MKÄ</t>
  </si>
  <si>
    <t>UKB Lidl Meine Käserei</t>
  </si>
  <si>
    <t>UKD-RS 2X12X 250G ALD NL</t>
  </si>
  <si>
    <t>UKD Aldi NL Räuchersche</t>
  </si>
  <si>
    <t>UKB-NKS kimrats-BERGK 250G MKÄ</t>
  </si>
  <si>
    <t>UKB-NKS GOU-16X 400G HOF ES</t>
  </si>
  <si>
    <t>UKD-NKS GOU-16X 400G HOF</t>
  </si>
  <si>
    <t>UKK-BLO 1X 5LB JER</t>
  </si>
  <si>
    <t>UKK Jermi Blöcke 1x5lb</t>
  </si>
  <si>
    <t>UKS BLO-1X 5LB JER</t>
  </si>
  <si>
    <t>UKK-ROUL 4X 500G JER</t>
  </si>
  <si>
    <t>UKK Jermi Roulette 4x50</t>
  </si>
  <si>
    <t>UKK-RSTK 96X 75G JER</t>
  </si>
  <si>
    <t>UKK Jermi Räucherstücke</t>
  </si>
  <si>
    <t>UKK-MINIRO 6X125G- 150G JER</t>
  </si>
  <si>
    <t>UKK Jermi Mini Roulette</t>
  </si>
  <si>
    <t>UKE-MINIRO 6X125G- 150G JER</t>
  </si>
  <si>
    <t>UKE Jermi Mini Roulette</t>
  </si>
  <si>
    <t>UKS-RS Eurilait-6X 180G TES</t>
  </si>
  <si>
    <t>UKS Eurilait RS 6x180g/</t>
  </si>
  <si>
    <t>UKD-RS 24X 250G JER</t>
  </si>
  <si>
    <t>UKK-TORT WEIß-2X 2K JER</t>
  </si>
  <si>
    <t>UKK Jermi Torten 2x2.00</t>
  </si>
  <si>
    <t>UKK-WUR MOZZ-14X 960G JER</t>
  </si>
  <si>
    <t>UKK Jermi Mozzarella Wü</t>
  </si>
  <si>
    <t>UKS-CN 6X250G-10G 150G JER</t>
  </si>
  <si>
    <t>UKS Jermi CN 6x250g / 1</t>
  </si>
  <si>
    <t>UKB-CN 150G- 250G JER</t>
  </si>
  <si>
    <t>UKB Jermi CN 150-250g</t>
  </si>
  <si>
    <t>UKB-NKS BL-6X 1K JER</t>
  </si>
  <si>
    <t>UKB Jermi NKS englisch</t>
  </si>
  <si>
    <t>UPZ-CN 24-40X150G- 250G</t>
  </si>
  <si>
    <t>UPZ Creme Noblesse 24-4</t>
  </si>
  <si>
    <t>UKS-SKZ 125- 200G JER</t>
  </si>
  <si>
    <t>UKS Jermi Schmelzkäsezu</t>
  </si>
  <si>
    <t>UKB-INT-KC 24X 150G JER</t>
  </si>
  <si>
    <t>UKB Jermi Int. Käsecrem</t>
  </si>
  <si>
    <t>UKB-CN 24X 250G JER</t>
  </si>
  <si>
    <t>UKB Jermi Creme Nobless</t>
  </si>
  <si>
    <t>UKB-CN 24X 250G ALP</t>
  </si>
  <si>
    <t>UKB Alpenmark Creme Nob</t>
  </si>
  <si>
    <t>UKD-CN 24X 250G ALP</t>
  </si>
  <si>
    <t>UKD Alpenmark Creme Nob</t>
  </si>
  <si>
    <t>UKB-VS 32X 125G JER</t>
  </si>
  <si>
    <t>UKB Jermi Vesper Scheib</t>
  </si>
  <si>
    <t>UKD-VS 32X 125G JER</t>
  </si>
  <si>
    <t>UKD Jermi Vesper Scheib</t>
  </si>
  <si>
    <t>UKK-RS BR-12X 160G</t>
  </si>
  <si>
    <t>UKK Räucherscheiben 12</t>
  </si>
  <si>
    <t>UKE-VS 32X  JER</t>
  </si>
  <si>
    <t>UKE Jermi Vesper Scheib</t>
  </si>
  <si>
    <t>UKB-CN 24X 250G LIS</t>
  </si>
  <si>
    <t>UKB-RST DEX-SCHW-18X 300G JER</t>
  </si>
  <si>
    <t>UKB Jermi Räucherstücke</t>
  </si>
  <si>
    <t>UKK-RS 295X217x 101MM AMM</t>
  </si>
  <si>
    <t>UKK Celebrity 295x217x1</t>
  </si>
  <si>
    <t>UKS-KC 10X 150G AND</t>
  </si>
  <si>
    <t>UKS Andechser Käsecreme</t>
  </si>
  <si>
    <t>UKB-KC 40X 150G</t>
  </si>
  <si>
    <t>UKB Käsecreme 40x150g w</t>
  </si>
  <si>
    <t>UKZ-RS BL-150G- 500G JER</t>
  </si>
  <si>
    <t>UKZ Jermi RS-FKS 150-50</t>
  </si>
  <si>
    <t>UKS-RSTK 12X150G- 175G</t>
  </si>
  <si>
    <t>UKS Räucherstücke 12x15</t>
  </si>
  <si>
    <t>UKB-RST 12X 300G ALD GB</t>
  </si>
  <si>
    <t>UKB Aldi Engl. Räuchers</t>
  </si>
  <si>
    <t>UKK-RW 1X 8,8K JER</t>
  </si>
  <si>
    <t>UKK Jermi RW 1x8.800g</t>
  </si>
  <si>
    <t>UKE-RW 4X 6LB JER</t>
  </si>
  <si>
    <t>UKE Jermi RW 4x6lb</t>
  </si>
  <si>
    <t>UKE-CN Froschsteg * JER</t>
  </si>
  <si>
    <t>UKE Jermi CN  (Froschst</t>
  </si>
  <si>
    <t>UKD-CN 24X 250G</t>
  </si>
  <si>
    <t>UKD CN Schmelzkäsezub.</t>
  </si>
  <si>
    <t>UKD-NKS 15-27X150G 300G ALD ES</t>
  </si>
  <si>
    <t>UKD Aldi E / Jermi NKS</t>
  </si>
  <si>
    <t>UKB-WAL-K 12X  150G LID</t>
  </si>
  <si>
    <t>UKB Lidl  Walnusskäse 1</t>
  </si>
  <si>
    <t>UKD-WALN-K 12X  150G LID</t>
  </si>
  <si>
    <t>UKD Lidl Walnusskäse 15</t>
  </si>
  <si>
    <t>UKS-OFENS 12X  150G JER</t>
  </si>
  <si>
    <t>UKS Jermi Ofensnack 150</t>
  </si>
  <si>
    <t>UKB-OFENS 12X  150G JER</t>
  </si>
  <si>
    <t>UKB Jermi OfenSnack 12</t>
  </si>
  <si>
    <t>UKB-Grilldip 12X 150G PEN</t>
  </si>
  <si>
    <t>UKB Penny Grilldip 12 x</t>
  </si>
  <si>
    <t>UDY-CN Sockelverstärk-Steg</t>
  </si>
  <si>
    <t>UDY Jermi CN Sockelvers</t>
  </si>
  <si>
    <t>UDY-CN Schild</t>
  </si>
  <si>
    <t>UDY Jermi CN Schild</t>
  </si>
  <si>
    <t>UDY-CN Haube-Halbfaltkiste</t>
  </si>
  <si>
    <t>UDY Jermi CN Haube/ Hal</t>
  </si>
  <si>
    <t>UKB-PANNA * 110G GUB</t>
  </si>
  <si>
    <t>EPA-GRILLSP PIKANT 160G ALN</t>
  </si>
  <si>
    <t>EPA Aldi Nord Grilltime</t>
  </si>
  <si>
    <t>EPA-GRILLSP MEDITERA 160G ALN</t>
  </si>
  <si>
    <t>EPA-GRILLSP PIKANT 160G JER</t>
  </si>
  <si>
    <t>EPA Jermi Grillspieße P</t>
  </si>
  <si>
    <t>EPA-GRILLSP MEDITERA 160G JER</t>
  </si>
  <si>
    <t>EPA Jermi Grillspieße M</t>
  </si>
  <si>
    <t>UKB-FKR MONO-6X 100G MOR</t>
  </si>
  <si>
    <t>UKB Morrison FK-Röllche</t>
  </si>
  <si>
    <t>UKB-NKS MAAS 300G HOF</t>
  </si>
  <si>
    <t>UKB Aldi Nord Gut Bio N</t>
  </si>
  <si>
    <t>UKB-KP euro-8X 200G MIL</t>
  </si>
  <si>
    <t>UKB Lidl Milbona Europä</t>
  </si>
  <si>
    <t>UKB-NKS 24X 400G K-C</t>
  </si>
  <si>
    <t>UKB-NKS 11X 150G K-C</t>
  </si>
  <si>
    <t>UKB Kaufland K-Klassic</t>
  </si>
  <si>
    <t>UKB-DIP 16X4X 30G MIL 2P</t>
  </si>
  <si>
    <t>UKB Lidl Milbona Say Ch</t>
  </si>
  <si>
    <t>UKD-DIP SayChees-16X4X 30G  2P</t>
  </si>
  <si>
    <t>UKD Lidl Milbona Say Ch</t>
  </si>
  <si>
    <t>UKB-FK 12x 160G MIL</t>
  </si>
  <si>
    <t>UKB Lidl Milbona Bio Or</t>
  </si>
  <si>
    <t>UKD-FK BR-12x 160G</t>
  </si>
  <si>
    <t>UKD Lidl Milbona Bio Or</t>
  </si>
  <si>
    <t>UKB-KP 8x 150G MEI</t>
  </si>
  <si>
    <t>UKB Netto Meierie Käsep</t>
  </si>
  <si>
    <t>UKB-SKSTK WAL-12x 150G LID</t>
  </si>
  <si>
    <t>UKB Lidl  Chêne d'Argen</t>
  </si>
  <si>
    <t>UKK-MASC 6x 500G Foodgears CN</t>
  </si>
  <si>
    <t>UKK Foodgears Mascarpon</t>
  </si>
  <si>
    <t>UKE-MASC 6x 500G Foodgears CN</t>
  </si>
  <si>
    <t>UKE Foodgears Mascarpon</t>
  </si>
  <si>
    <t>UKE Zuschnitt-402X140MM-Stoppe</t>
  </si>
  <si>
    <t>UKE Zuschnitt 402x140 m</t>
  </si>
  <si>
    <t>UKZ SCHW-Hand 6ST WH</t>
  </si>
  <si>
    <t>UKZ WEISS-transport 6ST WH</t>
  </si>
  <si>
    <t>Uni-Tray schräg neutral</t>
  </si>
  <si>
    <t>UKB-KÄFO  4x400G JER</t>
  </si>
  <si>
    <t>UKB-DESS MIKO  AS</t>
  </si>
  <si>
    <t>UKB-KÄFO  8x400G AN</t>
  </si>
  <si>
    <t>UKB Aldi Nord Freihofer</t>
  </si>
  <si>
    <t>UKB-NKS LANDK 24x200G BMI</t>
  </si>
  <si>
    <t>UKB-RS  20x150G JER</t>
  </si>
  <si>
    <t>UKB Jermi  Gourrmet RS</t>
  </si>
  <si>
    <t>UKD-CREME braun 12x125/150G</t>
  </si>
  <si>
    <t>UKB-FK  12X 160G AN</t>
  </si>
  <si>
    <t>EPA-SKSTK FRUCHT 150G MIL 3P</t>
  </si>
  <si>
    <t>UKB-NKS BUTTERK-12X 400G REW</t>
  </si>
  <si>
    <t>UKB Rewe ja! Butterkäse</t>
  </si>
  <si>
    <t>UKD-NKS BUTTERK-12X 400G REW</t>
  </si>
  <si>
    <t>UKD Rewe ja! Butterkäse</t>
  </si>
  <si>
    <t>UKB-NKS 27X300G MIKO ORG</t>
  </si>
  <si>
    <t>UKB-FK Öko 12x160G NET</t>
  </si>
  <si>
    <t>UKB Netto Nord Go Öko B</t>
  </si>
  <si>
    <t>UKB-FKR GAC 100G ICE</t>
  </si>
  <si>
    <t>UKB G. Acre Iceland FK</t>
  </si>
  <si>
    <t>UKB-NKST Öko 12x200G NET</t>
  </si>
  <si>
    <t>UKB-IT-KÄCR 20X175G</t>
  </si>
  <si>
    <t>UKB Aldi Nord Ital.Käse</t>
  </si>
  <si>
    <t>UKB-FK 125G MIL</t>
  </si>
  <si>
    <t>UKB Lidl Milbona Frisch</t>
  </si>
  <si>
    <t>UKB-KÄVariaton 12x200G AS</t>
  </si>
  <si>
    <t>UKD-KÄVariaton 12x200G AS</t>
  </si>
  <si>
    <t>UKS-MASC 6x500G WH CH</t>
  </si>
  <si>
    <t>UKS WH Mascarpone 6 x 5</t>
  </si>
  <si>
    <t>UKB-KS GUL 16x220G</t>
  </si>
  <si>
    <t>UKB Netto Süd Gutes Lan</t>
  </si>
  <si>
    <t>UKS-KS 10x220G KAU</t>
  </si>
  <si>
    <t>UKS Kaufland KS 10 x 22</t>
  </si>
  <si>
    <t>UKS-RSTK Boar´s Head 8OZ</t>
  </si>
  <si>
    <t>UKS USA Boar's Head Räu</t>
  </si>
  <si>
    <t>UKB Theke MKÄ</t>
  </si>
  <si>
    <t>UKB Lidl Theke</t>
  </si>
  <si>
    <t>UKD Theke MKÄ</t>
  </si>
  <si>
    <t>UKD Lidl Theke</t>
  </si>
  <si>
    <t>UKB-NKS ohne OGT 24x400G MIL</t>
  </si>
  <si>
    <t>UKB-NKS ohne OGT 24x400G HOF</t>
  </si>
  <si>
    <t>UKB Aldi Nord Gut Bio H</t>
  </si>
  <si>
    <t>UKB-KS 16x220g GUL</t>
  </si>
  <si>
    <t>UKB GOU BUTTERK 12x400G LID</t>
  </si>
  <si>
    <t>UKB Lidl Bio Gouda Butt</t>
  </si>
  <si>
    <t>UKB-NKS MIKO 24x400G ALP</t>
  </si>
  <si>
    <t>EBA-NKS EMM 200G AN</t>
  </si>
  <si>
    <t>UKB-PANNA NET</t>
  </si>
  <si>
    <t>UKB Netto Süd BioBio Pa</t>
  </si>
  <si>
    <t>UKB-RS 8x150G K-C</t>
  </si>
  <si>
    <t>UKB  Kaufland K-Classic</t>
  </si>
  <si>
    <t>UKB-FKR NET</t>
  </si>
  <si>
    <t>EPA-PANNA HIMB ALD PT</t>
  </si>
  <si>
    <t>EPA Aldi PT Gut Bio Pan</t>
  </si>
  <si>
    <t>EPA-PANNA HIMB NET</t>
  </si>
  <si>
    <t>EPA Netto Süd Bio Bio P</t>
  </si>
  <si>
    <t>EPA-PANNA MANGO NET</t>
  </si>
  <si>
    <t>EPA-PANNA KARA NET</t>
  </si>
  <si>
    <t>UKE-MASC 6x500G CH</t>
  </si>
  <si>
    <t>UKE Mascarpone 6 x 500</t>
  </si>
  <si>
    <t>UKB-RS 22x250G NET</t>
  </si>
  <si>
    <t>UKB Netto Süd RS  22 x</t>
  </si>
  <si>
    <t>UKB-FK 12x160G K-B</t>
  </si>
  <si>
    <t>UKB Kaufland K-Bio FK 1</t>
  </si>
  <si>
    <t>UKB-FKR MONOK 100G MARK</t>
  </si>
  <si>
    <t>UKB Markant Jeden Tag</t>
  </si>
  <si>
    <t>UKB Lidl Milbona Frischkäse Au</t>
  </si>
  <si>
    <t>UKB Penny Best Moments Käsefon</t>
  </si>
  <si>
    <t>UKB Penny Best Moments</t>
  </si>
  <si>
    <t>EPA-MOU  Amarena 80G WH</t>
  </si>
  <si>
    <t>UKS-FK SALGR 6x150G</t>
  </si>
  <si>
    <t>UKS Salling Group ØGO B</t>
  </si>
  <si>
    <t>UKS-FK unbedr 150G COP DK</t>
  </si>
  <si>
    <t>UKS Coop DK Änglamark B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</si>
  <si>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</si>
  <si>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</si>
  <si>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</si>
  <si>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</si>
  <si>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</si>
  <si>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UKB-GRS MIL14x150G</t>
  </si>
  <si>
    <t>UKB Lidl GRS OGT 14  x1</t>
  </si>
  <si>
    <t>UKB-GRS Ausland MIL 14x150G</t>
  </si>
  <si>
    <t>UKS-RS MARK Jeden Tag RS 180 g</t>
  </si>
  <si>
    <t>UKS Markant Jeden Tag R</t>
  </si>
  <si>
    <t>EPA-MOU  Noir 80G WH</t>
  </si>
  <si>
    <t>EPA-MOU Holunder 80G WH</t>
  </si>
  <si>
    <t>EPA-PANNA Himbeere 80G WH</t>
  </si>
  <si>
    <t>EPA-MOUSSE HOL80G WH</t>
  </si>
  <si>
    <t>UKS-MASC Redman 6x500G Sing</t>
  </si>
  <si>
    <t>UKS WH Redman Mascarpon</t>
  </si>
  <si>
    <t>UKB-RS NET 10x250G</t>
  </si>
  <si>
    <t>UKB Netto Süd RS 10 x 2</t>
  </si>
  <si>
    <t>UKB-FK Bio Organic 12X160G MIL</t>
  </si>
  <si>
    <t>UKE-KB Creme Fraiche 8X150G WH</t>
  </si>
  <si>
    <t>MM Bio Kräuterbutter/Cr</t>
  </si>
  <si>
    <t>UKB-NKS 16X400G LIN</t>
  </si>
  <si>
    <t>UKB Penny Lindenhof But</t>
  </si>
  <si>
    <t>UKB-CN 24X250G MIL</t>
  </si>
  <si>
    <t>UKB Lidl Milbona Creme</t>
  </si>
  <si>
    <t>UKS-RST 2,5LB ATA</t>
  </si>
  <si>
    <t>UKS USA Atalanta Räuche</t>
  </si>
  <si>
    <t>UKB-FKR 100G GA Iceland</t>
  </si>
  <si>
    <t>UKD-FKR 100G GA Iceland</t>
  </si>
  <si>
    <t>UKD G. Acre Iceland FK</t>
  </si>
  <si>
    <t>UKB-FKR 9X100G MIL</t>
  </si>
  <si>
    <t>UKB Lidl Milbona FK-Röl</t>
  </si>
  <si>
    <t>UKB-KIDS</t>
  </si>
  <si>
    <t>UKB WH weiß Handversion</t>
  </si>
  <si>
    <t>295 x198 x 70 mm</t>
  </si>
  <si>
    <t>UKZ WEISS Hand 6ST</t>
  </si>
  <si>
    <t>Tray 6x150g Frische Cre</t>
  </si>
  <si>
    <t>EPA-MOU Orang-Zi 80G WH</t>
  </si>
  <si>
    <t>UKS-Dippers 4X8X120G</t>
  </si>
  <si>
    <t>UKS Dippers Monokarton</t>
  </si>
  <si>
    <t>UKB-KÄFO  8x400G ALDI</t>
  </si>
  <si>
    <t>UKB Aldi Nord/Süd Gourm</t>
  </si>
  <si>
    <t>UKB-FK 6X 160G K-Bio</t>
  </si>
  <si>
    <t>UKB Kaufland K-Bio FK 6</t>
  </si>
  <si>
    <t>UKK-MASC TEST 1X 10K WH</t>
  </si>
  <si>
    <t>UKK WH Test Mascarpone</t>
  </si>
  <si>
    <t>UKB-FC 12X150G AS</t>
  </si>
  <si>
    <t>UKB Aldi Süd Bio-Frisch</t>
  </si>
  <si>
    <t>UKD-FC 12x150G AS</t>
  </si>
  <si>
    <t>UKD Aldi Süd Bio Frisch</t>
  </si>
  <si>
    <t>UKB-NKS 16X 400G HOF UMZUG</t>
  </si>
  <si>
    <t>UKZ-RS 6/8X 180G MOR</t>
  </si>
  <si>
    <t>UKB-FK 6X 160G</t>
  </si>
  <si>
    <t>UKB  FK 6x160g weiß ohn</t>
  </si>
  <si>
    <t>UKB-NKS GOU-16X 400G LEK DLG</t>
  </si>
  <si>
    <t>UKB-KS 16X 220G LEK mit DLG</t>
  </si>
  <si>
    <t>UKB-NKS 24X 400G LEK DLG</t>
  </si>
  <si>
    <t>UKB-RS SORT 150G LEK DLG</t>
  </si>
  <si>
    <t>UKB- Aldi NKSTK 12X 200G</t>
  </si>
  <si>
    <t>UKB Aldi Gut Bio Hartkä</t>
  </si>
  <si>
    <t>UKB-STREICHR 12X 150G LID</t>
  </si>
  <si>
    <t>UKB Lidl Streichrahm 12</t>
  </si>
  <si>
    <t>UKB-WAL-12x 150G LID weiß</t>
  </si>
  <si>
    <t>UKB-NKS GOU-16X 400G REW</t>
  </si>
  <si>
    <t>UKB Rewe ja! Gouda 16x4</t>
  </si>
  <si>
    <t>UKB BIMÜ K-B MIKO</t>
  </si>
  <si>
    <t>UKB Kaufland K-Bio Misc</t>
  </si>
  <si>
    <t>UKB Aldi Gut Bio Desser</t>
  </si>
  <si>
    <t>UKZ-RS * 180G ASDA</t>
  </si>
  <si>
    <t>UKB Jermi KS 18x220g OH</t>
  </si>
  <si>
    <t>UKB-KS 16x220g GUL OGT</t>
  </si>
  <si>
    <t>UKB-BZC 12X 200G PEN V2</t>
  </si>
  <si>
    <t>UKB-KS FRIJA 16x220G</t>
  </si>
  <si>
    <t>UKB Netto Nord Frija KS</t>
  </si>
  <si>
    <t>UKB-NKS 27X300G MIKO ORG V2</t>
  </si>
  <si>
    <t>UKB-NKS 24X400g MIL</t>
  </si>
  <si>
    <t>UKB-NKS Lidl Milbona 40</t>
  </si>
  <si>
    <t>UKB-FK  16X125g MIL V2</t>
  </si>
  <si>
    <t>UKB-FK BioOrgan 12X160G MIL V2</t>
  </si>
  <si>
    <t>UKB-Lidl MIL KIDS Kolli V2</t>
  </si>
  <si>
    <t>UKB Lidl Mil KS &amp; GRS V2</t>
  </si>
  <si>
    <t>UKB Lidl Milbona KS 220</t>
  </si>
  <si>
    <t>EPA-MOU Bioland Zwe-Zi 80G WH7</t>
  </si>
  <si>
    <t>EPA Bioland Mousse au c</t>
  </si>
  <si>
    <t>UKB-NKS 12X200G Simp FR</t>
  </si>
  <si>
    <t>UKB Simplement Bon et B</t>
  </si>
  <si>
    <t>UKB-RS 30X 200G MIL GB/IR V2</t>
  </si>
  <si>
    <t>UKB  Lidl Milbona RS 30</t>
  </si>
  <si>
    <t>UKB-KS 220G MIL Int Party</t>
  </si>
  <si>
    <t>UKB Lidl Milbona KS Int</t>
  </si>
  <si>
    <t>UKB-SKSTK NUSS-FRU 150G MIL V2</t>
  </si>
  <si>
    <t>UKB-CN 24X 250G JER BLAU</t>
  </si>
  <si>
    <t>UKB-NKS 18 X 200G TRE V2</t>
  </si>
  <si>
    <t>UKB Trentin INs NKS 18</t>
  </si>
  <si>
    <t>UKB FK 16 x 125 g JER</t>
  </si>
  <si>
    <t>UKB Jermi Frischkäse Au</t>
  </si>
  <si>
    <t>UKK-RS 8x160G ICE</t>
  </si>
  <si>
    <t>UKZ Iceland Räuchersche</t>
  </si>
  <si>
    <t>EPA-SKSTK NUSS 150G MIL CH</t>
  </si>
  <si>
    <t>EPA-SKSTK FRUCHT150G MIL CH</t>
  </si>
  <si>
    <t>UKB-CN 12X250G ALD DK</t>
  </si>
  <si>
    <t>UKB CN Milsani Schinken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</si>
  <si>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</si>
  <si>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</si>
  <si>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</si>
  <si>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</si>
  <si>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</si>
  <si>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</si>
  <si>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</si>
  <si>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</si>
  <si>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</si>
  <si>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</si>
  <si>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</si>
  <si>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unbedruckt</t>
  </si>
  <si>
    <t>UKB Theke Automatik unb</t>
  </si>
  <si>
    <t>UKD Theke Automatik</t>
  </si>
  <si>
    <t>UKD Lidl Theke Automati</t>
  </si>
  <si>
    <t>UKZ-NKS 8 x 200G COP</t>
  </si>
  <si>
    <t>UKZ NKS 200g Züger Coop</t>
  </si>
  <si>
    <t>UKB-LID DEX KP</t>
  </si>
  <si>
    <t>UKB Lidl Deluxe Käsepla</t>
  </si>
  <si>
    <t>UKB Theke Automatik bedruckt</t>
  </si>
  <si>
    <t>UKB Theke Automatik bed</t>
  </si>
  <si>
    <t>EPA-CILEG 110G/160G</t>
  </si>
  <si>
    <t>EPA Zuschnitt Ciliegine</t>
  </si>
  <si>
    <t>EPA-BURA 200G</t>
  </si>
  <si>
    <t>EPA Zuschnitt Burrata m</t>
  </si>
  <si>
    <t>EPA-BOCCO 130G</t>
  </si>
  <si>
    <t>EPA Zuschnitt Bocconcin</t>
  </si>
  <si>
    <t>UKB-GRS 150G MEI V2</t>
  </si>
  <si>
    <t>UKB Netto Meierie RS 14</t>
  </si>
  <si>
    <t>EPA-GRILLT NATUR 240G EUR GB</t>
  </si>
  <si>
    <t>Pappschuber Grilltaler</t>
  </si>
  <si>
    <t>EPA-GRILLT CHILI 240G EUR GB</t>
  </si>
  <si>
    <t>UKB-NKS 11X 150G GUTBIO</t>
  </si>
  <si>
    <t>UKB Aldi Süd GutBio Ber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</si>
  <si>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</si>
  <si>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</si>
  <si>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</si>
  <si>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</si>
  <si>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</si>
  <si>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</si>
  <si>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</si>
  <si>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</si>
  <si>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</si>
  <si>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UKB-LIDL VEG Aufst. 12x150g</t>
  </si>
  <si>
    <t>UKB Lidl Vemondo Vegane</t>
  </si>
  <si>
    <t>UKB-LIDL VEG Scheiben 24x150g</t>
  </si>
  <si>
    <t>UKB-Lidl Vemondo Vegane</t>
  </si>
  <si>
    <t>EPA-MOU AMARENA  80G WH</t>
  </si>
  <si>
    <t>UKB-RS NET 10x250G V2</t>
  </si>
  <si>
    <t>UKB-FK Go Bio 12x160G NET V2</t>
  </si>
  <si>
    <t>UKB Netto Nord Go Bio F</t>
  </si>
  <si>
    <t>UKB-NKS 24X 400G HOF E-B-T V2</t>
  </si>
  <si>
    <t>UKB-NKS 16X 400G HOF V2</t>
  </si>
  <si>
    <t>UKB-NKS 24X 400G HOF Gou-TilV2</t>
  </si>
  <si>
    <t>UKB-NKS 24X 400G HOF But-EdaV2</t>
  </si>
  <si>
    <t>UKB-RS 24X 250G HOFB V2</t>
  </si>
  <si>
    <t>UKB Hofburger RS 24x250</t>
  </si>
  <si>
    <t>UKB-RS 150G HOFB V2</t>
  </si>
  <si>
    <t>UKB Aldi Süd Hofburger</t>
  </si>
  <si>
    <t>UKK-RW 2x8,1 kg</t>
  </si>
  <si>
    <t>UKK Räucherwürste 2x8,1</t>
  </si>
  <si>
    <t>UKB-FKR MONOK 100G MARK V2</t>
  </si>
  <si>
    <t>UKB-FKR MONOKOLLI  6x10</t>
  </si>
  <si>
    <t>UKS-RS MARK JT RS 180g V2</t>
  </si>
  <si>
    <t>UKB-NKS Bio 27 x300g MIL</t>
  </si>
  <si>
    <t>UKB Milbona Bio Scheibe</t>
  </si>
  <si>
    <t>UKB-Käsebox 9x300g MIL</t>
  </si>
  <si>
    <t>UKB-NKS Käsebox 9 x 300</t>
  </si>
  <si>
    <t>UKB-BZC 24X 200G LIDL</t>
  </si>
  <si>
    <t>UKB LIdl Alpenfest Brot</t>
  </si>
  <si>
    <t>EPA GRILLT NATUR 240G EUR GB</t>
  </si>
  <si>
    <t>EPA Grilltaler Natur 24</t>
  </si>
  <si>
    <t>EPA GRILLT CHILI 240G EUR GB</t>
  </si>
  <si>
    <t>EPA Grilltaler Chili 24</t>
  </si>
  <si>
    <t>UKZ GRILLT 6x240G EUR GB</t>
  </si>
  <si>
    <t>UKZ Grilltaler 6x240g E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</si>
  <si>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</si>
  <si>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</si>
  <si>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</si>
  <si>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</si>
  <si>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</si>
  <si>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</si>
  <si>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UKB-LIDL VEG Aufst. 12x150g V2</t>
  </si>
  <si>
    <t>UKZ BUNGE 5x170G VEG</t>
  </si>
  <si>
    <t>UKZ Bunge 5x170g vegane</t>
  </si>
  <si>
    <t>UKZ ATA RS 6x680G UNBEDR</t>
  </si>
  <si>
    <t>UKZ Atalanta RS 6x680g</t>
  </si>
  <si>
    <t>UKB-CN 24X 250G HOF</t>
  </si>
  <si>
    <t>UKB-LIDL VEG Scheib 24x150g V2</t>
  </si>
  <si>
    <t>UKD LIDL VEG SCHEI  22x150g V2</t>
  </si>
  <si>
    <t>UKD Lidl Vegane Scheibe</t>
  </si>
  <si>
    <t>UKK MULTIVAC 1X 10KG WH</t>
  </si>
  <si>
    <t>UKK MULTIVAC 1x10kg Bra</t>
  </si>
  <si>
    <t>UKK-RW 2x5,6 kg</t>
  </si>
  <si>
    <t>UKK Räucherwürste 2x5,6</t>
  </si>
  <si>
    <t>UKS-FK WEIß-1X 2K MULTIVAC</t>
  </si>
  <si>
    <t>UKK-FK 6X 2K Block V2</t>
  </si>
  <si>
    <t>UKK 6 x 2 kg Block</t>
  </si>
  <si>
    <t>UKB KÄSETHEKE Käseplatte 300g</t>
  </si>
  <si>
    <t>UKB KÄSETHEKE Käseplatt</t>
  </si>
  <si>
    <t>UKD KÄSETHEKE Käseplatte 300g</t>
  </si>
  <si>
    <t>UKD KÄSETHEKE Käseplatt</t>
  </si>
  <si>
    <t>UKB-NKS GOU 150g INs TRE IT</t>
  </si>
  <si>
    <t>UKB NKS Gouda 150g INs</t>
  </si>
  <si>
    <t>UKB-NKS EDAM 150g INs TRE IT</t>
  </si>
  <si>
    <t>UKB NKS Edamer 150g INs</t>
  </si>
  <si>
    <t>UKZ- L16- weiß</t>
  </si>
  <si>
    <t>UKZ Linie 16, weiß, neu</t>
  </si>
  <si>
    <t>UKB WEIß 6ST Melillo</t>
  </si>
  <si>
    <t>UKB WEIß 6 St/Karton Me</t>
  </si>
  <si>
    <t>DEC-FC KRÄU-101MM 150G OMI</t>
  </si>
  <si>
    <t>DEC Omira konv. Kräuter</t>
  </si>
  <si>
    <t>DEC-FC PAP-101MM 150G OMI</t>
  </si>
  <si>
    <t>DEC Omira konv. Paprika</t>
  </si>
  <si>
    <t>BEC-FC NATUR 150G LID</t>
  </si>
  <si>
    <t>BEC Lidl FC Natur 150 g</t>
  </si>
  <si>
    <t>BEC-FC PAP 150G LID</t>
  </si>
  <si>
    <t>BEC Lidl FC Paprika 150</t>
  </si>
  <si>
    <t>BEC-FC KRÄU 150G LID</t>
  </si>
  <si>
    <t>BEC Lidl FC Kräuter 150</t>
  </si>
  <si>
    <t>BEC-FC MEERR 150G LID</t>
  </si>
  <si>
    <t>BEC Lidl FC Meerrettich</t>
  </si>
  <si>
    <t>BEC-FC BÄRL 150G LID</t>
  </si>
  <si>
    <t>BEC Lidl FC Bärlauch 15</t>
  </si>
  <si>
    <t>BEC-DUETT SCHOKO 120G WH</t>
  </si>
  <si>
    <t>BEC WH Sahne Duett Scho</t>
  </si>
  <si>
    <t>BEC-DUETT ZARTBITTER 120G WH</t>
  </si>
  <si>
    <t>BEC WH Sahne Duett Zart</t>
  </si>
  <si>
    <t>DEC PP-transparent 95MM</t>
  </si>
  <si>
    <t>DEC PP 95 mm unbedruckt</t>
  </si>
  <si>
    <t>BEC-KRBU STEINP-ESTRAG 80G WH</t>
  </si>
  <si>
    <t>BEC WH Butter Steinpilz</t>
  </si>
  <si>
    <t>BEC-KRBU CHILI 80G WH</t>
  </si>
  <si>
    <t>BEC WH Butter Alpen-Chi</t>
  </si>
  <si>
    <t>BEC-KRBU ROSM-KNOB 80G WH</t>
  </si>
  <si>
    <t>BEC WH Butter Rosmarin-</t>
  </si>
  <si>
    <t>BEC-KRBU * 80G WH</t>
  </si>
  <si>
    <t>BEC WH Butter Kräuter 8</t>
  </si>
  <si>
    <t>DEC-FC KRÄU 150G OMI</t>
  </si>
  <si>
    <t>DEC Omira FC Kräuter ko</t>
  </si>
  <si>
    <t>DEC-FC PAP 150G OMI</t>
  </si>
  <si>
    <t>DEC Omira FC Paprika ko</t>
  </si>
  <si>
    <t>BEC-FC KRÄU-L 125G OMI</t>
  </si>
  <si>
    <t>BEC Omira -L FC Kräuter</t>
  </si>
  <si>
    <t>BEC-FC NATUR 150G DEH</t>
  </si>
  <si>
    <t>BEC Delhaize FK Natur 1</t>
  </si>
  <si>
    <t>BEC-FC KRÄU 150G DEH</t>
  </si>
  <si>
    <t>BEC Delhaize FK Kräuter</t>
  </si>
  <si>
    <t>BEC-FC NATUR 150G KAR</t>
  </si>
  <si>
    <t>BEC Karwendel FK Exquis</t>
  </si>
  <si>
    <t>BEC-FC naturella 150G KAR</t>
  </si>
  <si>
    <t>BEC Karwendel FK Nature</t>
  </si>
  <si>
    <t>DEC-FC NATUR-SCHW 150G KAR</t>
  </si>
  <si>
    <t>DEC Karwendel FK Exquis</t>
  </si>
  <si>
    <t>DEC-FC naturella-GRÜ 150G KAR</t>
  </si>
  <si>
    <t>DEC Karwendel FK Nature</t>
  </si>
  <si>
    <t>BEC-FK NATUR 160G DEH</t>
  </si>
  <si>
    <t>BEC FK Delhaize Natur -</t>
  </si>
  <si>
    <t>DEC-FK NATUR 160G DEH</t>
  </si>
  <si>
    <t>DEC FK Delhaize Natur -</t>
  </si>
  <si>
    <t>BEC-FK KRÄU 160G DEH</t>
  </si>
  <si>
    <t>BEC FK Delhaize Kräuter</t>
  </si>
  <si>
    <t>DEC-FK KRÄU 160G DEH</t>
  </si>
  <si>
    <t>DEC FK Delhaize Kräuter</t>
  </si>
  <si>
    <t>BEC-MASC * 250G WH</t>
  </si>
  <si>
    <t>BEC WH Mascarpone 250 g</t>
  </si>
  <si>
    <t>DEC-MASC * 250G WH</t>
  </si>
  <si>
    <t>DEC WH Mascarpone 250 g</t>
  </si>
  <si>
    <t>BEC-FC KRÄU 150G HEI</t>
  </si>
  <si>
    <t>BEC Heirler -L FC Kräut</t>
  </si>
  <si>
    <t>BEC-FC MEERR 150G HEI</t>
  </si>
  <si>
    <t>BEC Heirler -L FC Meerr</t>
  </si>
  <si>
    <t>BEC-FC PUR 125G HEI</t>
  </si>
  <si>
    <t>BEC Heirler -L FC Pur 1</t>
  </si>
  <si>
    <t>BEC-FC PUR 150G WH</t>
  </si>
  <si>
    <t>DEC WH FK Pur 150 g</t>
  </si>
  <si>
    <t>BEC-FK WEIß 1,5K</t>
  </si>
  <si>
    <t>BEC Schale FC 1,5kg wei</t>
  </si>
  <si>
    <t>DEC-FK * 1,5K</t>
  </si>
  <si>
    <t>DEC Schale FC 1,5 kg</t>
  </si>
  <si>
    <t>BEC-FC KRÄU 150G NOR</t>
  </si>
  <si>
    <t>BEC Norma FC Kräuter 15</t>
  </si>
  <si>
    <t>BEC-FC PAP 150G NOR</t>
  </si>
  <si>
    <t>BEC Norma FC Paprika 15</t>
  </si>
  <si>
    <t>BEC-FC BÄRL 150G NOR</t>
  </si>
  <si>
    <t>BEC Norma FC Bärlauch 1</t>
  </si>
  <si>
    <t>BEC-FC MEERR 150G NOR</t>
  </si>
  <si>
    <t>BEC Norma FC Meerrettic</t>
  </si>
  <si>
    <t>BEC-FC KRETA 125G WH</t>
  </si>
  <si>
    <t>BEC WH FC Kreta 125 g</t>
  </si>
  <si>
    <t>BEC-FC TOSK 125G WH</t>
  </si>
  <si>
    <t>BEC WH FC Toskana 125 g</t>
  </si>
  <si>
    <t>BEC-MASC UHT 250G WH CN</t>
  </si>
  <si>
    <t>BEC WH Mascarpone 250g</t>
  </si>
  <si>
    <t>DEC-MASC UHT 250G WH CN</t>
  </si>
  <si>
    <t>DEC WH Mascarpone 250g</t>
  </si>
  <si>
    <t>BEC-FK NATUR 160G ALD DK</t>
  </si>
  <si>
    <t>BEC Aldi DK Okolivet FK</t>
  </si>
  <si>
    <t>BEC-FK KRÄU 160G ALD DK</t>
  </si>
  <si>
    <t>EIM-MASC GROKU 3K</t>
  </si>
  <si>
    <t>EIM Groku 3 kg Mascarpo</t>
  </si>
  <si>
    <t>DEC EIM-Superfoss 10L</t>
  </si>
  <si>
    <t>DEC Eimer Superfoss sie</t>
  </si>
  <si>
    <t>EIM Superfoss 10L</t>
  </si>
  <si>
    <t>EIM Superfoss siegelfäh</t>
  </si>
  <si>
    <t>EIM Superfoss 3L</t>
  </si>
  <si>
    <t>BEC-JVF BIRN 400G</t>
  </si>
  <si>
    <t>BEC WH JvF Birne 400g</t>
  </si>
  <si>
    <t>BEC-JVF BROM 400G</t>
  </si>
  <si>
    <t>BEC WH JvF Brombeere 40</t>
  </si>
  <si>
    <t>BEC-JVF HIMB 400G</t>
  </si>
  <si>
    <t>BEC WH JvF Himbeere 400</t>
  </si>
  <si>
    <t>BEC-JVF BLUTO 400G</t>
  </si>
  <si>
    <t>BEC WH JvF Blutorange 4</t>
  </si>
  <si>
    <t>BEC-JVF ZIT 400G</t>
  </si>
  <si>
    <t>BEC WH JvF Zitrone 400g</t>
  </si>
  <si>
    <t>BEC-MÜSLIJ HIMB 130G WH</t>
  </si>
  <si>
    <t>BEC WH JuM Himbeere 130</t>
  </si>
  <si>
    <t>BEC-MÜSLIJ NATUR 130G WH</t>
  </si>
  <si>
    <t>BEC WH JuM Natur 130g</t>
  </si>
  <si>
    <t>BEC-MÜSLIJ BIRN 130G WH</t>
  </si>
  <si>
    <t>BEC WH JuM Birne 130g</t>
  </si>
  <si>
    <t>BEC-MÜSLIJ PFL 130G WH</t>
  </si>
  <si>
    <t>BEC WH JuM Pflaume 130g</t>
  </si>
  <si>
    <t>BEC-MÜSLIJ ZIT 130G WH</t>
  </si>
  <si>
    <t>BEC WH JuM Zitrone 130g</t>
  </si>
  <si>
    <t>DEC-FC NATUR 150G DEH</t>
  </si>
  <si>
    <t>DEC Delhaize FK Natur 1</t>
  </si>
  <si>
    <t>DEC-FC KRÄU 150G DEH</t>
  </si>
  <si>
    <t>DEC Delhaize FK Kräuter</t>
  </si>
  <si>
    <t>BEC-FC ANDAL 125G WH</t>
  </si>
  <si>
    <t>BEC WH FC Andalusien 12</t>
  </si>
  <si>
    <t>DEC-FK NATUR-ROT 150G KAR</t>
  </si>
  <si>
    <t>EIM DeltaEasy 1K</t>
  </si>
  <si>
    <t>EIM Delta Easy FK konv.</t>
  </si>
  <si>
    <t>DEC-EIM DeltaEasy 1K</t>
  </si>
  <si>
    <t>DEC Delta Easy FK konv.</t>
  </si>
  <si>
    <t>BEC PP-kl-Tulpe-40,5MM 95MM</t>
  </si>
  <si>
    <t>BEC kleine Tulpe 95 Höh</t>
  </si>
  <si>
    <t>TOP OPS-HÖHE-9MM 95MM</t>
  </si>
  <si>
    <t>TOP 95 mm my Höhe 9 mm</t>
  </si>
  <si>
    <t>DEC-FK NATUR 150G WH</t>
  </si>
  <si>
    <t>DEC WH FK Natur 150 g</t>
  </si>
  <si>
    <t>BEC-FK NATUR 160G NOR</t>
  </si>
  <si>
    <t>BEC Norma FK Natur 160g</t>
  </si>
  <si>
    <t>BEC-FK KRÄU 160G NOR</t>
  </si>
  <si>
    <t>BEC Norma FK Wiesenkräu</t>
  </si>
  <si>
    <t>BEC-FK NATUR 150G WH</t>
  </si>
  <si>
    <t>BEC FK WH Natur 150 g -</t>
  </si>
  <si>
    <t>BEC-FC transp-gerillt 150G</t>
  </si>
  <si>
    <t>Cremebecher 150 g Bio t</t>
  </si>
  <si>
    <t>BEC-FC ROT 1,5K OMI</t>
  </si>
  <si>
    <t>1,5 kg Cremeschalen rot</t>
  </si>
  <si>
    <t>DEC PP-transparent 101MM</t>
  </si>
  <si>
    <t>PP-Deckel 101 mm o. Auf</t>
  </si>
  <si>
    <t>BEC SCHW-Horn-Verkostung</t>
  </si>
  <si>
    <t>Verkostungsbecher bedru</t>
  </si>
  <si>
    <t>BEC-MASC * 250G GRO</t>
  </si>
  <si>
    <t>BEC Unilac Grand´or Mas</t>
  </si>
  <si>
    <t>DEC-MASC * 250G GRO</t>
  </si>
  <si>
    <t>DEC Unilac Grand´or Mas</t>
  </si>
  <si>
    <t>BEC-FC ZAZ 175G WH</t>
  </si>
  <si>
    <t>WH MM Zaziki Becher 175</t>
  </si>
  <si>
    <t>BEC BL 200MM OMI</t>
  </si>
  <si>
    <t>OMIRA Schüssel D200mm F</t>
  </si>
  <si>
    <t>BEC-FC KRÄU 150G WH</t>
  </si>
  <si>
    <t>WHMM Bio-Kräutercreme 1</t>
  </si>
  <si>
    <t>BEC-FC SAH 150G WH</t>
  </si>
  <si>
    <t>WHMM Bio-Sahnecreme 150</t>
  </si>
  <si>
    <t>BEC-FC MEERR 150G WH</t>
  </si>
  <si>
    <t>WHMM Bio-Meerrettichcre</t>
  </si>
  <si>
    <t>BEC-FC PAP 150G WH</t>
  </si>
  <si>
    <t>MM  FC Bio Paprikacreme</t>
  </si>
  <si>
    <t>BEC-FC BÄRL-KNOB 150G WH</t>
  </si>
  <si>
    <t>WHMM Bio Bärl.-Knobl. 1</t>
  </si>
  <si>
    <t>BEC-BIMÜ CLAS 125G WH</t>
  </si>
  <si>
    <t>BEC WH Bircher Müsli Cl</t>
  </si>
  <si>
    <t>BEC Beipack-1,5K 43MM OMI</t>
  </si>
  <si>
    <t>BEC Theke 101 Höhe 43mm</t>
  </si>
  <si>
    <t>BEC-FC KRÄU 125G OMI</t>
  </si>
  <si>
    <t>BEC Omira -L Kräutercre</t>
  </si>
  <si>
    <t>BEC-FK PUR 160G GUB</t>
  </si>
  <si>
    <t>BEC Aldi Nord FK Pur 16</t>
  </si>
  <si>
    <t>BEC-FK KRÄU 160G GUB</t>
  </si>
  <si>
    <t>BEC Aldi Nord FK Wiesen</t>
  </si>
  <si>
    <t>BEC-TIR 150G WH</t>
  </si>
  <si>
    <t>BEC WH Bio Tiramisu 100</t>
  </si>
  <si>
    <t>BEC-FC PAP 150G PEN</t>
  </si>
  <si>
    <t>BEC Penny Frischecreme</t>
  </si>
  <si>
    <t>BEC-FC KRÄU 150G PEN</t>
  </si>
  <si>
    <t>BEC-FC KRÄU-L 150G HEI</t>
  </si>
  <si>
    <t>BEC-FC MEERR-L 150G HEI</t>
  </si>
  <si>
    <t>BEC WH FC Kräuter 150g</t>
  </si>
  <si>
    <t>BEC-FC BÄRL-KRÄU 150G WH</t>
  </si>
  <si>
    <t>BEC WH FC Bärlauch-Knob</t>
  </si>
  <si>
    <t>BEC WH FC Meerrettich 1</t>
  </si>
  <si>
    <t>BEC WH FC Paprika 150g</t>
  </si>
  <si>
    <t>BEC-FK PUR 160G ORGA</t>
  </si>
  <si>
    <t>BEC Lidl Milbona Bio Or</t>
  </si>
  <si>
    <t>DEC-FK PUR 160G ORGA</t>
  </si>
  <si>
    <t>DEC Lidl Milbona Bio Or</t>
  </si>
  <si>
    <t>BEC-FK KRÄU 160G ORGA</t>
  </si>
  <si>
    <t>DEC-FK KRÄU 160G ORGA</t>
  </si>
  <si>
    <t>DEC-KRBU PS-transparent 75MM</t>
  </si>
  <si>
    <t>DEC Butter 75mm</t>
  </si>
  <si>
    <t>BEC-FK PUR 160G ORGA GB</t>
  </si>
  <si>
    <t>BEC-BIMÜ Winterzauber 125G WH</t>
  </si>
  <si>
    <t>WHMM Birch. Müsli Winte</t>
  </si>
  <si>
    <t>BEC-FC GARTG 150G WH</t>
  </si>
  <si>
    <t>BEC WH FC Gartengemüse</t>
  </si>
  <si>
    <t>BEC-FC SIZIL 125G WH</t>
  </si>
  <si>
    <t>BEC WH FC Sizilien 125g</t>
  </si>
  <si>
    <t>BEC-rechteckig SCHW 1KG</t>
  </si>
  <si>
    <t>BEC Jermi 1000g rechtec</t>
  </si>
  <si>
    <t>BEC-rechteckig WEIß 5KG</t>
  </si>
  <si>
    <t>BEC Jermi Frischkäse 5.</t>
  </si>
  <si>
    <t>BEC-MOC Portionsschale * JER</t>
  </si>
  <si>
    <t>BEC Jermi Monticello Po</t>
  </si>
  <si>
    <t>KBE PET-klar-gerillt 180μ</t>
  </si>
  <si>
    <t>KBE PET 1-479-Tray Käse</t>
  </si>
  <si>
    <t>KBE-GRS SCHW-gerillt 180μ</t>
  </si>
  <si>
    <t>KBE PET1-479 Käseunterl</t>
  </si>
  <si>
    <t>UT-FKR WEIß-280μ-Stopper</t>
  </si>
  <si>
    <t>UT FK-Röllchen PET 280</t>
  </si>
  <si>
    <t>KBE-KP transparent 300μ</t>
  </si>
  <si>
    <t>KBE Tray Käseplatte 300</t>
  </si>
  <si>
    <t>KBE-ROUL WEIß 1K</t>
  </si>
  <si>
    <t>KBE Jermi Roulette 1000</t>
  </si>
  <si>
    <t>BEC-CN SCHI 250G LIS</t>
  </si>
  <si>
    <t>BEC Aldi Nord Lisani CN</t>
  </si>
  <si>
    <t>DEC-CN SCHI 250G LIS</t>
  </si>
  <si>
    <t>DEC Aldi Nord Lisani CN</t>
  </si>
  <si>
    <t>DEC-KC KRÄU 150G BIC</t>
  </si>
  <si>
    <t>DEC Bickery Kruidenkaas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</si>
  <si>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</si>
  <si>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</si>
  <si>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</si>
  <si>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</si>
  <si>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</si>
  <si>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</si>
  <si>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</si>
  <si>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BEC-CN SWEE-THAI 250G ALP</t>
  </si>
  <si>
    <t>BEC Aldi Süd Alpenmark</t>
  </si>
  <si>
    <t>DEC-CN SWEE-THAI 250G LIS</t>
  </si>
  <si>
    <t>DEC-CN RUC-WAL 250G LIS</t>
  </si>
  <si>
    <t>DEC-CN SWEE-THAI 250G ALP</t>
  </si>
  <si>
    <t>DEC Aldi Süd Alpenmark</t>
  </si>
  <si>
    <t>BEC WEIß-D110MM-90μ 250G JER</t>
  </si>
  <si>
    <t>BEC Jermi 250g d=110 un</t>
  </si>
  <si>
    <t>BEC WEIß-D110MM-90μ 200G JER</t>
  </si>
  <si>
    <t>BEC Jermi 200g d=110 un</t>
  </si>
  <si>
    <t>BEC-CN CHAMP 250G ALP</t>
  </si>
  <si>
    <t>BEC-CN KRÄU 250G ALP</t>
  </si>
  <si>
    <t>BEC-CN LACHS 250G ALP</t>
  </si>
  <si>
    <t>BEC-CN SCHI 250G ALP</t>
  </si>
  <si>
    <t>BEC-CN Pimento 250G ALP</t>
  </si>
  <si>
    <t>KBE-GRILLKP transparent 300μ</t>
  </si>
  <si>
    <t>KBE Tray Grillkäseplatt</t>
  </si>
  <si>
    <t>BEC-KC INT-CAM 150G VAL</t>
  </si>
  <si>
    <t>BEC Valblanc Int. Käsec</t>
  </si>
  <si>
    <t>BEC-KC INT-EMM 150G VAL</t>
  </si>
  <si>
    <t>BEC-KC Strong 150G ALD GB</t>
  </si>
  <si>
    <t>BEC Aldi GB Strong &amp; Sp</t>
  </si>
  <si>
    <t>BEC-KC MILD 150G ALD GB</t>
  </si>
  <si>
    <t>BEC Aldi GB Cheese Spre</t>
  </si>
  <si>
    <t>DEC-KC Strong 150G ALD GB</t>
  </si>
  <si>
    <t>DEC Aldi GB Strong &amp; Sp</t>
  </si>
  <si>
    <t>DEC-KC MILD 150G ALD GB</t>
  </si>
  <si>
    <t>DEC Aldi GB Cheese Spre</t>
  </si>
  <si>
    <t>BEC-KC 125- 150G JER</t>
  </si>
  <si>
    <t>BEC Jermi 125-150g d=11</t>
  </si>
  <si>
    <t>KBE-Hütte transparent 300μ</t>
  </si>
  <si>
    <t>KBE Tray Hüttenplatte t</t>
  </si>
  <si>
    <t>BEC-KC SCHW 150G JER</t>
  </si>
  <si>
    <t>BEC-FC WEIß 1,5K WH</t>
  </si>
  <si>
    <t>BEC-KC CAM 125G ALD ES</t>
  </si>
  <si>
    <t>BEC Aldi ES Valblanc Kä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</si>
  <si>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</si>
  <si>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</si>
  <si>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</si>
  <si>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</si>
  <si>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</si>
  <si>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</si>
  <si>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</si>
  <si>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DEC-KC CAM 125G ALD ES</t>
  </si>
  <si>
    <t>DEC Aldi ES Valblanc Kä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</si>
  <si>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</si>
  <si>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</si>
  <si>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</si>
  <si>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</si>
  <si>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</si>
  <si>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</si>
  <si>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</si>
  <si>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</si>
  <si>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</si>
  <si>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</si>
  <si>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</si>
  <si>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</si>
  <si>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</si>
  <si>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</si>
  <si>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</si>
  <si>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</si>
  <si>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</si>
  <si>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DEC-FKZ Bavarian 200G QUA</t>
  </si>
  <si>
    <t>DEC Quantum Arital Bava</t>
  </si>
  <si>
    <t>DEC-CN LACHS 250G ALP</t>
  </si>
  <si>
    <t>DEC-CN SCHI 250G ALP</t>
  </si>
  <si>
    <t>KBE-SKIN SCHW 500μ</t>
  </si>
  <si>
    <t>KBE Skin Tray PET/PE 45</t>
  </si>
  <si>
    <t>KBE-KP klein-transp 250μ</t>
  </si>
  <si>
    <t>KBE Tray Käseplatte kle</t>
  </si>
  <si>
    <t>DEC-KC CHED 150G BIC GB</t>
  </si>
  <si>
    <t>DEC Bickery Foodhall Ch</t>
  </si>
  <si>
    <t>DEC-KC NATUR 150G BIC GB</t>
  </si>
  <si>
    <t>DEC Bickery Swinging Ka</t>
  </si>
  <si>
    <t>BEC-CN KRÄU 250G JER</t>
  </si>
  <si>
    <t>BEC Jermi CN Kräuter 25</t>
  </si>
  <si>
    <t>BEC-CN LACHS 250G JER</t>
  </si>
  <si>
    <t>BEC Jermi CN Lachs 250g</t>
  </si>
  <si>
    <t>BEC-CN MEX 250G JER</t>
  </si>
  <si>
    <t>BEC Jermi CN Mexicana 2</t>
  </si>
  <si>
    <t>BEC-CN SCHI 250G JER</t>
  </si>
  <si>
    <t>BEC Jermi CN Schw. Schi</t>
  </si>
  <si>
    <t>BEC-CN CHAMP 250G JER</t>
  </si>
  <si>
    <t>BEC Jermi CN Champignon</t>
  </si>
  <si>
    <t>DEC-KC Nachos 150G GEI DK</t>
  </si>
  <si>
    <t>DEC Geia DK Nachos Oste</t>
  </si>
  <si>
    <t>OT-PREM 4X6</t>
  </si>
  <si>
    <t>OT Premium Käsesnack 4</t>
  </si>
  <si>
    <t>UT-PREM 4X6</t>
  </si>
  <si>
    <t>UT Premium Käsesnack 4</t>
  </si>
  <si>
    <t>UT-PREM 3X3-BAR</t>
  </si>
  <si>
    <t>UT Premium Käsesnack 3x</t>
  </si>
  <si>
    <t>OT-PREM 3X3-BAR</t>
  </si>
  <si>
    <t>OT Premium Käsesnack 3x</t>
  </si>
  <si>
    <t>OT-PREM 4X4-BAR</t>
  </si>
  <si>
    <t>OT Premium Käsesnack 4x</t>
  </si>
  <si>
    <t>OT-NKSTK neutral-600μ</t>
  </si>
  <si>
    <t>OT Käseglocke neutral 6</t>
  </si>
  <si>
    <t>UT-NKSTK SCHW-geschäumt 800μ</t>
  </si>
  <si>
    <t>UT Käseglocke schwarz g</t>
  </si>
  <si>
    <t>OT-NKSTK 600μ-Biologo * AS</t>
  </si>
  <si>
    <t>OT Aldi Süd Bio Käseglo</t>
  </si>
  <si>
    <t>UT-NKSTK BR-geschäumt-800μ</t>
  </si>
  <si>
    <t>UT Aldi Süd Bio Käseglo</t>
  </si>
  <si>
    <t>OT-TÖRT 400μ-BAR</t>
  </si>
  <si>
    <t>OT Ring Törtchen 400my</t>
  </si>
  <si>
    <t>UT-NKSTK SCHW-400μ-BAR</t>
  </si>
  <si>
    <t>UT Ring Törtchen schwar</t>
  </si>
  <si>
    <t>UT-NKSTK BR-650μ * AS</t>
  </si>
  <si>
    <t>BEC GR-TULP 150ML</t>
  </si>
  <si>
    <t>Vorlage Eimer,Becher,Sc</t>
  </si>
  <si>
    <t>KBE PET-SCHW 200μ</t>
  </si>
  <si>
    <t>KBE PET 1-301-Tray Käse</t>
  </si>
  <si>
    <t>OT-FKR Versteifungsrippen 400μ</t>
  </si>
  <si>
    <t>OT FK-Röllchen PET 400</t>
  </si>
  <si>
    <t>DEC * 150G</t>
  </si>
  <si>
    <t>DEC Jermi 150g d=110 un</t>
  </si>
  <si>
    <t>DEC-CN LACHS 250G LIS</t>
  </si>
  <si>
    <t>DEC Lisani CN 250g Lach</t>
  </si>
  <si>
    <t>DEC-CN KRÄU  250G LIS</t>
  </si>
  <si>
    <t>DEC Lisani CN 250g Kräu</t>
  </si>
  <si>
    <t>DEC-CN CHAMP 250G LIS</t>
  </si>
  <si>
    <t>DEC Lisani CN 250g Cham</t>
  </si>
  <si>
    <t>DEC-CN PF 250G LIS</t>
  </si>
  <si>
    <t>DEC Lisani CN 250g Pfef</t>
  </si>
  <si>
    <t>DEC-CN LACHS 250G ALD DK</t>
  </si>
  <si>
    <t>DEC Aldi DK CN 250g Lac</t>
  </si>
  <si>
    <t>DEC-CN SCHI 250G ALD DK</t>
  </si>
  <si>
    <t>DEC Aldi DK CN 250g Sch</t>
  </si>
  <si>
    <t>DEC-CN SHRI 250G ALD DK</t>
  </si>
  <si>
    <t>DEC Aldi DK CN 250g Shr</t>
  </si>
  <si>
    <t>BEC Jermi CN 250g Champ</t>
  </si>
  <si>
    <t>BEC Jermi CN 250g Lachs</t>
  </si>
  <si>
    <t>DEC-CN CHAMP 250G JER</t>
  </si>
  <si>
    <t>DEC Jermi CN 250g Champ</t>
  </si>
  <si>
    <t>DEC-CN LACHS 250G JER</t>
  </si>
  <si>
    <t>DEC Jermi CN 250g Lachs</t>
  </si>
  <si>
    <t>DEC-CN MEX 250G JER</t>
  </si>
  <si>
    <t>DEC Jermi CN 250g Mexic</t>
  </si>
  <si>
    <t>DEC-CN SCHW-SCHI 250G JER</t>
  </si>
  <si>
    <t>DEC Jermi CN 250g Schw.</t>
  </si>
  <si>
    <t>BEC-CN CHAMP 250G ALD NL</t>
  </si>
  <si>
    <t>BEC Aldi NL CN Champign</t>
  </si>
  <si>
    <t>BEC-CN LACHS 250G ALD NL</t>
  </si>
  <si>
    <t>BEC Aldi NL CN Lachs 25</t>
  </si>
  <si>
    <t>BEC-CN SCHW.SCHI 250G ALD NL</t>
  </si>
  <si>
    <t>BEC Aldi NL CN Schw. Sc</t>
  </si>
  <si>
    <t>DEC-CN CHAMP 250G ALD NL</t>
  </si>
  <si>
    <t>DEC Aldi NL CN 250g Cha</t>
  </si>
  <si>
    <t>DEC-CN LACHS 250G ALD NL</t>
  </si>
  <si>
    <t>DEC Aldi NL CN 250g Lac</t>
  </si>
  <si>
    <t>DEC-CN SCHW-SCHI 250G ALD NL</t>
  </si>
  <si>
    <t>DEC Aldi NL CN 250g Sch</t>
  </si>
  <si>
    <t>BEC-SK  250G</t>
  </si>
  <si>
    <t>BEC Falengreen rejeost</t>
  </si>
  <si>
    <t>DEC-SK * 250G FAL</t>
  </si>
  <si>
    <t>DEC Falengreen rejeost</t>
  </si>
  <si>
    <t>DEC-SK  150G</t>
  </si>
  <si>
    <t>DEC  Kruidenkaas Gold 1</t>
  </si>
  <si>
    <t>BEC-OFENS  150G</t>
  </si>
  <si>
    <t>BEC Jermi Ofensnack 150</t>
  </si>
  <si>
    <t>DEC-CN SHRI 250G JER</t>
  </si>
  <si>
    <t>DEC Jermi CN 250g Shrim</t>
  </si>
  <si>
    <t>KBE-KP SCHW 300μ</t>
  </si>
  <si>
    <t>BEC-CN SHRI 250G ALD DK</t>
  </si>
  <si>
    <t>BEC Aldi DK CN Shrimps</t>
  </si>
  <si>
    <t>BEC-CN LACHS 250G ALD DK</t>
  </si>
  <si>
    <t>BEC Aldi DK CN Lachs 25</t>
  </si>
  <si>
    <t>BEC-CN SCHI 250G ALD DK</t>
  </si>
  <si>
    <t>BEC Aldi DK CN Schinken</t>
  </si>
  <si>
    <t>DEC-KC EMM 150G ALD ES</t>
  </si>
  <si>
    <t>DEC Aldi E Käsecreme 15</t>
  </si>
  <si>
    <t>DEC-CN MEX 250G LIS</t>
  </si>
  <si>
    <t>DEC Lisani CN 250g Mexi</t>
  </si>
  <si>
    <t>DEC-CN CHAMP 250G ALP</t>
  </si>
  <si>
    <t>DEC Alpenmark CN 250g C</t>
  </si>
  <si>
    <t>DEC-CN Pimento 250G ALP</t>
  </si>
  <si>
    <t>DEC Alpenmark CN 250g P</t>
  </si>
  <si>
    <t>DEC-CN KRÄU 250G ALP</t>
  </si>
  <si>
    <t>DEC Alpenmark CN 250g K</t>
  </si>
  <si>
    <t>DEC-KC CAM 150G ALD NL</t>
  </si>
  <si>
    <t>DEC Aldi NL/B INt. Käse</t>
  </si>
  <si>
    <t>DEC-CN KRÄU 250G ALD DK</t>
  </si>
  <si>
    <t>DEC Aldi DK CN 250g Krä</t>
  </si>
  <si>
    <t>DEC-CN KRÄU 250G JER</t>
  </si>
  <si>
    <t>DEC Jermi CN 250g Kräut</t>
  </si>
  <si>
    <t>BEC-CN KRÄU 250G ALD NL</t>
  </si>
  <si>
    <t>BEC Aldi NL CN Kräuter</t>
  </si>
  <si>
    <t>BEC-CN MEX 250G ALD NL</t>
  </si>
  <si>
    <t>BEC Aldi NL CN Mexicana</t>
  </si>
  <si>
    <t>DEC-CN KRÄU 250G ALD NL</t>
  </si>
  <si>
    <t>DEC Aldi NL CN 250g Krä</t>
  </si>
  <si>
    <t>DEC-CN MEX 250G ALD NL</t>
  </si>
  <si>
    <t>DEC Aldi NL CN 250g Mex</t>
  </si>
  <si>
    <t>DEC-KC KRUI-ROT 150G BIC</t>
  </si>
  <si>
    <t>DEC  Kruidenkaas Rot 15</t>
  </si>
  <si>
    <t>DEC-KC KRUI-SILB 150G BIC</t>
  </si>
  <si>
    <t>DEC  Kruidenkaas Silber</t>
  </si>
  <si>
    <t>DEC-KC KRUI-SCHWARZ 150G BIC</t>
  </si>
  <si>
    <t>DEC  Kruidenkaas Schwar</t>
  </si>
  <si>
    <t>DEC-CN LACHS 250G ALD PT</t>
  </si>
  <si>
    <t>DEC Aldi Portugal Lisan</t>
  </si>
  <si>
    <t>DEC-CN SCH-SCHI 250G ALD PT</t>
  </si>
  <si>
    <t>BEC-OFENS APF-MEER 150G JER</t>
  </si>
  <si>
    <t>DEC-KC KRUI-CountDow 150G BIC</t>
  </si>
  <si>
    <t>DEC  Count Down 150g  K</t>
  </si>
  <si>
    <t>DEC-KC KRUI-Denim 150G BIC</t>
  </si>
  <si>
    <t>DEC  Denim Collection 1</t>
  </si>
  <si>
    <t>DEC-KC EMM 150G VAL</t>
  </si>
  <si>
    <t>DEC Valblanc Int. Käsec</t>
  </si>
  <si>
    <t>DEC-KC CAM 150G VAL</t>
  </si>
  <si>
    <t>BEC-KC CAM 150G ALD ES</t>
  </si>
  <si>
    <t>BEC Aldi E Käsecreme 15</t>
  </si>
  <si>
    <t>BEC-KC ZIEGE 150G ALD ES</t>
  </si>
  <si>
    <t>DEC-KC ZIEGE  150G ALD ES</t>
  </si>
  <si>
    <t>BEC-CN SHRIMPS 250G JER</t>
  </si>
  <si>
    <t>BEC Jermi CN 250g Shrim</t>
  </si>
  <si>
    <t>BEC-CN KRÄU 250G ALD DK</t>
  </si>
  <si>
    <t>BEC Aldi DK CN Kräuter</t>
  </si>
  <si>
    <t>KBE  klar-glatt 180μ</t>
  </si>
  <si>
    <t>KBE-ROUL * 500G JER</t>
  </si>
  <si>
    <t>KBE Jermi Roulette 500g</t>
  </si>
  <si>
    <t>KBE-RS 6X180G- 200G JER</t>
  </si>
  <si>
    <t>KBE Jermi RS 6x180-200g</t>
  </si>
  <si>
    <t>KBE 12X 150G</t>
  </si>
  <si>
    <t>KBE 12x150g Stücke &amp; Sc</t>
  </si>
  <si>
    <t>KBE-SKIN SCHW  450μ</t>
  </si>
  <si>
    <t>KBE Skin Tray PET/PE 40</t>
  </si>
  <si>
    <t>BEC-CN CAMP 250G MIL</t>
  </si>
  <si>
    <t>BEC Lidl Milbona CN Cha</t>
  </si>
  <si>
    <t>DEC transp-rechteck-500G-1KG</t>
  </si>
  <si>
    <t>DEC Jermi 500-1000g rec</t>
  </si>
  <si>
    <t>DEC PET-transparent 95MM</t>
  </si>
  <si>
    <t>DEC PET unbedruckt tran</t>
  </si>
  <si>
    <t>OT-WAL-K 150G JER</t>
  </si>
  <si>
    <t>OT Jermi Walnusskäse 1x</t>
  </si>
  <si>
    <t>BEC-CN KRÄU 250G MIL</t>
  </si>
  <si>
    <t>BEC Lidl Milbona CN Krä</t>
  </si>
  <si>
    <t>BEC-CN LACHS 250G MIL</t>
  </si>
  <si>
    <t>BEC Lidl Milbona CN Lac</t>
  </si>
  <si>
    <t>BEC-CN MEX 250G MIL</t>
  </si>
  <si>
    <t>BEC Lidl Milbona CN Mex</t>
  </si>
  <si>
    <t>BEC-CN RUC-WAL 250G MIL</t>
  </si>
  <si>
    <t>BEC Lidl Milbona CN Ruc</t>
  </si>
  <si>
    <t>BEC-CN SCHI 250G MIL</t>
  </si>
  <si>
    <t>BEC Lidl Milbona CN Sch</t>
  </si>
  <si>
    <t>BEC-CN SCHI 250G MIL GB</t>
  </si>
  <si>
    <t>BEC-CN SWEE-THAI 250G MIL</t>
  </si>
  <si>
    <t>BEC Lidl Milbona CN Swe</t>
  </si>
  <si>
    <t>DEC-CN KRÄU 250G MIL</t>
  </si>
  <si>
    <t>DEC Lidl Milbona 250g K</t>
  </si>
  <si>
    <t>DEC-CN CHAMP 250G MIL</t>
  </si>
  <si>
    <t>DEC Lidl Milbona CN 250</t>
  </si>
  <si>
    <t>DEC-CN LACHS 250G MIL</t>
  </si>
  <si>
    <t>DEC-CN MEX 250G MIL</t>
  </si>
  <si>
    <t>DEC-CN RUC-WAL 250G MIL</t>
  </si>
  <si>
    <t>DEC Lidl Milbona CN Ruc</t>
  </si>
  <si>
    <t>DEC-CN SCHI 250G MIL</t>
  </si>
  <si>
    <t>DEC Lidl Milbona CN Sch</t>
  </si>
  <si>
    <t>DEC-CN SCHI 250G MIL GB</t>
  </si>
  <si>
    <t>DEC-CN SWEE-THAI 250G MIL</t>
  </si>
  <si>
    <t>DEC Lidl Milbona CN Swe</t>
  </si>
  <si>
    <t>UT-WAL-K 150G JER</t>
  </si>
  <si>
    <t>UT Jermi Walnusskäse 1x</t>
  </si>
  <si>
    <t>UT-PREM 4X4-BAR</t>
  </si>
  <si>
    <t>UT Premium Käsesnack 4x</t>
  </si>
  <si>
    <t>DEC-IT-KÄCR PARM 175G AN</t>
  </si>
  <si>
    <t>DEC Aldi Nord Ital.Käse</t>
  </si>
  <si>
    <t>DEC-IT-KÄCR TOM-BAS 175G AN</t>
  </si>
  <si>
    <t>DEC-IT-KÄCR SALA 175G AN</t>
  </si>
  <si>
    <t>DEC-IT-KÄCR KNOB 175G AN</t>
  </si>
  <si>
    <t>BEC-IT-KÄCR PARM 175G AN</t>
  </si>
  <si>
    <t>BEC Aldi Nord Ital.Käse</t>
  </si>
  <si>
    <t>BEC-IT-KÄCR TOM-BAS 175G AN</t>
  </si>
  <si>
    <t>BEC-IT-KÄCR SALA 175G AN</t>
  </si>
  <si>
    <t>BEC-IT-KÄCR KNOB 175G AN</t>
  </si>
  <si>
    <t>BEC-CN SCHW-SCHI 250G LIS</t>
  </si>
  <si>
    <t>DEC-EIM Groku 3k 5k</t>
  </si>
  <si>
    <t>DEC Eimer Groku 3 und 5</t>
  </si>
  <si>
    <t>BEC grTulpe transp 150ml</t>
  </si>
  <si>
    <t>BEC große Tulpe 95 Höhe</t>
  </si>
  <si>
    <t>DEC-FC transp 150G Omira</t>
  </si>
  <si>
    <t>DEC Omira FC 150g d=100</t>
  </si>
  <si>
    <t>BEC-FC SAHcreme 150G WH</t>
  </si>
  <si>
    <t>BEC WH FC Sahnecreme 15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</si>
  <si>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</si>
  <si>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</si>
  <si>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</si>
  <si>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</si>
  <si>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</si>
  <si>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</si>
  <si>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</si>
  <si>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</si>
  <si>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</si>
  <si>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DEC-BIC CHED Western 150G</t>
  </si>
  <si>
    <t>DEC Bickery Western Che</t>
  </si>
  <si>
    <t>EIM Superfoss 30L</t>
  </si>
  <si>
    <t>EIM Superfoss</t>
  </si>
  <si>
    <t>BEC-FK PUR GoÖko 160G NET</t>
  </si>
  <si>
    <t>BEC Netto Nord Go Öko B</t>
  </si>
  <si>
    <t>BEC-FK WIESKRÄ GoÖko 160G NET</t>
  </si>
  <si>
    <t>EPL-FK PUR GoÖko 160G NET</t>
  </si>
  <si>
    <t>EPL Netto Nord Go Öko B</t>
  </si>
  <si>
    <t>EPL-FK WIESKRÄ GoÖko 160G NET</t>
  </si>
  <si>
    <t>UT-KÄGlocke schwarz</t>
  </si>
  <si>
    <t>UT Käseglocke schwarz P</t>
  </si>
  <si>
    <t>BEC-FK WIESKRÄ 150G COOP DK</t>
  </si>
  <si>
    <t>BEC Coop DK Änglamark B</t>
  </si>
  <si>
    <t>BEC-FK WIESKRÄ INT 160G MIL</t>
  </si>
  <si>
    <t>BEC-FK PUR 160G MIL</t>
  </si>
  <si>
    <t>BEC-FK WIESKRÄ 160G MIL</t>
  </si>
  <si>
    <t>DEC-FK PUR 160G MIL</t>
  </si>
  <si>
    <t>DEC-FK WIESKRÄ 160G MIL</t>
  </si>
  <si>
    <t>BEC-FK WIESKRÄ 160G OKOL</t>
  </si>
  <si>
    <t>BEC-KC CAM 125G VAL ES</t>
  </si>
  <si>
    <t>BEC-KC SEMI 125G VAL ES</t>
  </si>
  <si>
    <t>BEC-KC EMM 125G VAL ES</t>
  </si>
  <si>
    <t>BEC-KC BLUECHE 125G VAL ES</t>
  </si>
  <si>
    <t>DEC-MASC Redman 500G</t>
  </si>
  <si>
    <t>DEC Redman Mascarpone 5</t>
  </si>
  <si>
    <t>BEC-MASC Redman 500G</t>
  </si>
  <si>
    <t>BEC Redman Mascarpone 5</t>
  </si>
  <si>
    <t>BEC-FK PUR 160G K-B</t>
  </si>
  <si>
    <t>BEC Kaufland K-Bio FK P</t>
  </si>
  <si>
    <t>BEC-FK WIESKRÄ 160G K-B</t>
  </si>
  <si>
    <t>BEC Kaufland K-Bio FK W</t>
  </si>
  <si>
    <t>DEC-FK Wiesenkräuter 160G K-B</t>
  </si>
  <si>
    <t>DEC Kaufland K-Bio FK W</t>
  </si>
  <si>
    <t>DEC-FK PUR 160G K-B</t>
  </si>
  <si>
    <t>DEC Kaufland K-Bio FK P</t>
  </si>
  <si>
    <t>DEC-FK NATUR 150G DEH</t>
  </si>
  <si>
    <t>BEC-FK NATUR 150G DEH</t>
  </si>
  <si>
    <t>DEC-FK NATUR 150G AlbHeijn</t>
  </si>
  <si>
    <t>DEC Albert Heijn Bio Fr</t>
  </si>
  <si>
    <t>BEC-FK NATUR 150G AlbHeijn</t>
  </si>
  <si>
    <t>BEC Albert Heijn Bio Fr</t>
  </si>
  <si>
    <t>BEC-FK WIESKRÄ 150G ÄNMA  SE</t>
  </si>
  <si>
    <t>BEC Coop SE Änglamark B</t>
  </si>
  <si>
    <t>BEC-FK PUR 150G ÄNMA SE</t>
  </si>
  <si>
    <t>BEC-FK WIESKRÄ SALGR DK</t>
  </si>
  <si>
    <t>BEC Salling Group ØGO B</t>
  </si>
  <si>
    <t>BEC-FK PUR SALGR DK</t>
  </si>
  <si>
    <t>BEC-BIMÜ Waldbeere AS 125G</t>
  </si>
  <si>
    <t>BEC Aldi Süd Bio Birche</t>
  </si>
  <si>
    <t>BEC-BIMÜ Himbeere AS 125G</t>
  </si>
  <si>
    <t>BEC-BIMÜ Classic AS 125G</t>
  </si>
  <si>
    <t>BEC-FK PUR 150G COOP</t>
  </si>
  <si>
    <t>BEC Coop SWE Änglamark</t>
  </si>
  <si>
    <t>BEC-FK WIESENKRÄU 150G COOP</t>
  </si>
  <si>
    <t>EIM 1KG</t>
  </si>
  <si>
    <t>1kg Eimer</t>
  </si>
  <si>
    <t>DEC 1KG</t>
  </si>
  <si>
    <t>1kg Deckel</t>
  </si>
  <si>
    <t>DEC superfoss siegelf 3/5L</t>
  </si>
  <si>
    <t>EIM superfoss siegelf 5L</t>
  </si>
  <si>
    <t>BEC-FK WIESENKRÄU Int 160G</t>
  </si>
  <si>
    <t>BEC-FK WIESENKRÄU 160G MIL</t>
  </si>
  <si>
    <t>DEC-FK NATUR AlbHeijn 150G</t>
  </si>
  <si>
    <t>DEC Bio Frischkäse natu</t>
  </si>
  <si>
    <t>BEC-FK PUR 160G LID ES</t>
  </si>
  <si>
    <t>DEC-FK PUR 160G LID ES</t>
  </si>
  <si>
    <t>EIM Groku 10,7L</t>
  </si>
  <si>
    <t>EIM Groku 10,7 ltr.</t>
  </si>
  <si>
    <t>DEC Groku 10,7L</t>
  </si>
  <si>
    <t>DEC Eimer Groku 10,7 lt</t>
  </si>
  <si>
    <t>KBE-KP transparent 250μ</t>
  </si>
  <si>
    <t>KBE Tray Käseplatte 250</t>
  </si>
  <si>
    <t>BEC unbedr 110cm 525ml</t>
  </si>
  <si>
    <t>BEC 525 ml D= 110 unbed</t>
  </si>
  <si>
    <t>UT-FKR TRANSP-280μ-Stopper</t>
  </si>
  <si>
    <t>BEC-FK NATUR 150G BIO</t>
  </si>
  <si>
    <t>BEC FK WH Natur 150 g A</t>
  </si>
  <si>
    <t>DEC SUPERFOSS 30 L</t>
  </si>
  <si>
    <t>DEC Superfoss siegelfäh</t>
  </si>
  <si>
    <t>DEC Superfoss 30L</t>
  </si>
  <si>
    <t>BEC-FK PAP SALGR DK</t>
  </si>
  <si>
    <t>OT-KS Premium 4x4</t>
  </si>
  <si>
    <t>DEC-EIM Groku 10L</t>
  </si>
  <si>
    <t>DEC-EIM Groku 5L</t>
  </si>
  <si>
    <t>DEC Eimer Groku 5L</t>
  </si>
  <si>
    <t>DEC-FK TOSKANA 160G MIL</t>
  </si>
  <si>
    <t>BEC-FK TOSKANA 160G MIL</t>
  </si>
  <si>
    <t>BEC-FK PUR 160G MIL 2P CZ/LT</t>
  </si>
  <si>
    <t>BEC-MASC Foodgears 500G OLI CH</t>
  </si>
  <si>
    <t>BEC Foodgears Oligold M</t>
  </si>
  <si>
    <t>DEC-MASC Foodgears 500G CH</t>
  </si>
  <si>
    <t>DEC Foodgears Oligold M</t>
  </si>
  <si>
    <t>BEC-FC KRÄU 150G AS</t>
  </si>
  <si>
    <t>BEC Aldi Süd BioFrische</t>
  </si>
  <si>
    <t>BEC-FC MEERR 150G AS</t>
  </si>
  <si>
    <t>BEC-FC PAP 150G AS</t>
  </si>
  <si>
    <t>BEC-MASC * 500G UHT GB</t>
  </si>
  <si>
    <t>BEC UHT Mascarpone 500G</t>
  </si>
  <si>
    <t>DEC-MASC * 500G UHT GB</t>
  </si>
  <si>
    <t>DEC Mascarpone 500G UHT</t>
  </si>
  <si>
    <t>BEC-FK PUR 150G Carrefour</t>
  </si>
  <si>
    <t>BEC Carrefour Bio FK Pu</t>
  </si>
  <si>
    <t>DEC-FK PUR 150G Carrefour</t>
  </si>
  <si>
    <t>DEC Carrefour Bio FK Pu</t>
  </si>
  <si>
    <t>DEC-FK WIEKRÄU 150G Carrefour</t>
  </si>
  <si>
    <t>DEC Carrefour Bio FK Wi</t>
  </si>
  <si>
    <t>BEC-FK WIEKRÄU 150G Carrefour</t>
  </si>
  <si>
    <t>BEC Carrefour Bio FK Wi</t>
  </si>
  <si>
    <t>DEC-IT-KÄCR PARM 175G AN Weiss</t>
  </si>
  <si>
    <t>DEC KÄCreme SALA 175G AN Weiss</t>
  </si>
  <si>
    <t>DEC-IT-KÄCR KNOB 175G AN Weiss</t>
  </si>
  <si>
    <t>DEC-KC INT-CAM 150G VAL</t>
  </si>
  <si>
    <t>BEC-BIMÜ Himbeere K-B 125G</t>
  </si>
  <si>
    <t>BEC Kaufland K-Bio Birc</t>
  </si>
  <si>
    <t>BEC-BIMÜ Erdb-Rhab K-B 125G</t>
  </si>
  <si>
    <t>BEC-BIMÜ Classic K-B 125G</t>
  </si>
  <si>
    <t>BEC-BIMÜ Mand-Spek K-B 125G</t>
  </si>
  <si>
    <t>UT Käseglocke neutral 650μ</t>
  </si>
  <si>
    <t>UT Aldi  Bio Käseglocke</t>
  </si>
  <si>
    <t>BEC Aldi Gut Bio Birche</t>
  </si>
  <si>
    <t>BEC-FK WIESKR Geia 150g  DK V2</t>
  </si>
  <si>
    <t>BEC Geia ØGO Bio FK Wie</t>
  </si>
  <si>
    <t>BEC-FK NATUR Geia 150g  DK</t>
  </si>
  <si>
    <t>BEC Geia ØGO Bio FK Pur</t>
  </si>
  <si>
    <t>BEC-CN CHAMP 250G LIS V2</t>
  </si>
  <si>
    <t>BEC-CN KRÄU 250G LIS V2</t>
  </si>
  <si>
    <t>BEC-CN Aldi Lachs 250g V2</t>
  </si>
  <si>
    <t>BEC-CN Aldi Lachs 250g</t>
  </si>
  <si>
    <t>BEC-CN SCHW-SCHI 250G LIS V2</t>
  </si>
  <si>
    <t>BEC-CN bunter PF 250G LIS V2</t>
  </si>
  <si>
    <t>BEC-CN SWEE-THAI 250G LIS V2</t>
  </si>
  <si>
    <t>BEC-MASC WH 500G CHN</t>
  </si>
  <si>
    <t>BEC WH Mascarpone 500g</t>
  </si>
  <si>
    <t>DEC-MASC WH 500G CHN</t>
  </si>
  <si>
    <t>DEC WH Mascarpone 500g</t>
  </si>
  <si>
    <t>BEC-MASC UHT 250G WH CN V2</t>
  </si>
  <si>
    <t>BEC-MASC * 250G GRO V2</t>
  </si>
  <si>
    <t>BEC-WH Bio Dip R-Be Meer. 175g</t>
  </si>
  <si>
    <t>BEC WHMM Bio Dip 175g R</t>
  </si>
  <si>
    <t>BEC-WH Bio Dip Cur-Man 175g</t>
  </si>
  <si>
    <t>BEC-WHMM Bio Dip Curry-</t>
  </si>
  <si>
    <t>BEC-WH Bio Dip Tom.-Ric 175g</t>
  </si>
  <si>
    <t>BEC WH Bio Dip Tomate-R</t>
  </si>
  <si>
    <t>BEC-WH Bio Dip Zaziki 175g</t>
  </si>
  <si>
    <t>BEC WH Nio Dip Zaziki 1</t>
  </si>
  <si>
    <t>BEC-MASC Foodgears 500G CH V2</t>
  </si>
  <si>
    <t>BEC-MASC * 250G WH V2</t>
  </si>
  <si>
    <t>BEC-FK PUR GoÖko 160G NET V2</t>
  </si>
  <si>
    <t>DEC-MASC * 250G B-Ware GB</t>
  </si>
  <si>
    <t>DEC Mascarpone 250G B-W</t>
  </si>
  <si>
    <t>DEC-CN SCHI 250G MILSANI</t>
  </si>
  <si>
    <t>DEC Aldi DK Milsani CN</t>
  </si>
  <si>
    <t>DEC-CN GARNELEN 250G MILSANI</t>
  </si>
  <si>
    <t>BEC-CN SCHINKEN 250G MILSANI</t>
  </si>
  <si>
    <t>BEC Aldi DK Milsani CN</t>
  </si>
  <si>
    <t>BEC-CN GARNELEN 250G MILSANI</t>
  </si>
  <si>
    <t>BEC-FK PAP-TOM 160G GUB</t>
  </si>
  <si>
    <t>BEC Aldi Nord FK Paprik</t>
  </si>
  <si>
    <t>BEC-MASC * 250G  blanco</t>
  </si>
  <si>
    <t>BEC Mascarpone 250g unb</t>
  </si>
  <si>
    <t>Vorgänger 73000075 BEC</t>
  </si>
  <si>
    <t>BEC-RO-BE-MEE DIP 175G WH</t>
  </si>
  <si>
    <t>WH MM Bio Rote-Beete Me</t>
  </si>
  <si>
    <t>BEC-CURRY MANGO DIP 175G WH</t>
  </si>
  <si>
    <t>BEC-TOM-RICOTTA DIP 175G WH</t>
  </si>
  <si>
    <t>WH MM Bio Tomate-Ricott</t>
  </si>
  <si>
    <t>BEC-ZAZ 175G WH</t>
  </si>
  <si>
    <t>BEC-MOZ PP-transparent 180ML</t>
  </si>
  <si>
    <t>BEC-MOZ PP-transparent</t>
  </si>
  <si>
    <t>DEC-MOZ PP-transparent 95mm</t>
  </si>
  <si>
    <t>DEC-MOZ PP-transparent</t>
  </si>
  <si>
    <t>BEC-MOZ PP-transparent 280ML</t>
  </si>
  <si>
    <t>BEC-MOZ PP-transparent 520ML</t>
  </si>
  <si>
    <t>BEC-MOZ PP-WEISS 1,5KG</t>
  </si>
  <si>
    <t>Schale PP weiß, 1,5kg</t>
  </si>
  <si>
    <t>DEC-MOZ PP-transparent 225mm</t>
  </si>
  <si>
    <t>KBE-KP Palmblatt</t>
  </si>
  <si>
    <t>KBE Tray Käseplatte Pal</t>
  </si>
  <si>
    <t>DEC-MASC Foodgears 500G CH V2</t>
  </si>
  <si>
    <t>BEC-MASC Foodgears 500G CH V3</t>
  </si>
  <si>
    <t>KBE-ROUL TRANSPARENT 1K</t>
  </si>
  <si>
    <t>BEC-RIC KÖRB WEIß GITTER 118mm</t>
  </si>
  <si>
    <t>Körbchen für 500g Ricot</t>
  </si>
  <si>
    <t>BEC-RIC KÖRB WEIß GITTER 186mm</t>
  </si>
  <si>
    <t>Körbchen für 1500g Rico</t>
  </si>
  <si>
    <t>BEC-RIC WEIß 204mm</t>
  </si>
  <si>
    <t>Becher Ricotta 1500g we</t>
  </si>
  <si>
    <t>BEC SCHALE SCHW MOZZ 175x225MM</t>
  </si>
  <si>
    <t>Schwarze Schale für Moz</t>
  </si>
  <si>
    <t>BEC-LIDL VEG Aufstr Natur 150g</t>
  </si>
  <si>
    <t>BEC Lidl Vemondo Veg Au</t>
  </si>
  <si>
    <t>BEC-LIDL VEG Aufstr Kräu 150g</t>
  </si>
  <si>
    <t>BEC Lidl Vemondo Veg. A</t>
  </si>
  <si>
    <t>BEC-LIDL VEG Aufstr Papri 150g</t>
  </si>
  <si>
    <t>BEC-FK PUR Go Bio 160G NET V3</t>
  </si>
  <si>
    <t>BEC Netto Nord Go Bio F</t>
  </si>
  <si>
    <t>BEC-FK WIESKRÄ Go Bio 160G V3</t>
  </si>
  <si>
    <t>EPL-FK PUR Go Bio 160G NET V2</t>
  </si>
  <si>
    <t>EPL Netto Nord Go Bio F</t>
  </si>
  <si>
    <t>EPL-FK KRÄut GoBio 160G NET V2</t>
  </si>
  <si>
    <t>BEC GEI CN Schrimps 150g DK</t>
  </si>
  <si>
    <t>BEC Geia SG SKZ Schrimp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</si>
  <si>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</si>
  <si>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</si>
  <si>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</si>
  <si>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</si>
  <si>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</si>
  <si>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</si>
  <si>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</si>
  <si>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</si>
  <si>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</si>
  <si>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</si>
  <si>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</si>
  <si>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</si>
  <si>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</si>
  <si>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BEC-FC SAHNE 150G WH</t>
  </si>
  <si>
    <t>BEC WH FC Sahne 150g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</si>
  <si>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</si>
  <si>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</si>
  <si>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</si>
  <si>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</si>
  <si>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</si>
  <si>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</si>
  <si>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</si>
  <si>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</si>
  <si>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OT-KÄSEBOX 300g MIL GELB</t>
  </si>
  <si>
    <t>OT Lidl Käsebox Deckel</t>
  </si>
  <si>
    <t>UT KÄSEBOX MIL 300g</t>
  </si>
  <si>
    <t>UT Lidl Käsebox-300g Un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</si>
  <si>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</si>
  <si>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</si>
  <si>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</si>
  <si>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</si>
  <si>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</si>
  <si>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</si>
  <si>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BEC-FK PUR 160G MIL RS/CZ</t>
  </si>
  <si>
    <t>BEC-FK Kräuter 160G MIL RS/CZ</t>
  </si>
  <si>
    <t>BEC-FK Milbona Bio FK K</t>
  </si>
  <si>
    <t>DEC-FK PUR 160G MIL 3P RS/CZ</t>
  </si>
  <si>
    <t>DEC-FK Kräuter 160G MIL 3P RS/</t>
  </si>
  <si>
    <t>BEC-LIDL VEG Aufs Kräu 150g V2</t>
  </si>
  <si>
    <t>BEC-LIDL VEG Auf Pap 150g V2</t>
  </si>
  <si>
    <t>BEC VIVA KÄSECR CAM 150G AR</t>
  </si>
  <si>
    <t>BEC VIVA Käsecreme Came</t>
  </si>
  <si>
    <t>BEC VIVA KÄSECR BLUE150G AR</t>
  </si>
  <si>
    <t>BEC VIVA Käsecreme Blue</t>
  </si>
  <si>
    <t>BEC BUNGE KRÄU OVAL 170G DE</t>
  </si>
  <si>
    <t>BEC Bunge Kräuter oval</t>
  </si>
  <si>
    <t>BEC BUNGE PAP OVAL 170G DE</t>
  </si>
  <si>
    <t>BEC Bunge Paprika oval</t>
  </si>
  <si>
    <t>BEC BUNGE NAT OVAL 170G DE</t>
  </si>
  <si>
    <t>BEC Bunge Natur oval 17</t>
  </si>
  <si>
    <t>DEC BUNGE KRÄU OVAL 170G DE</t>
  </si>
  <si>
    <t>DEC Bunge Kräuter oval</t>
  </si>
  <si>
    <t>DEC BUNGE PAP OVAL 170G DE</t>
  </si>
  <si>
    <t>DEC Bunge Paprika oval</t>
  </si>
  <si>
    <t>DEC BUNGE NAT OVAL 170G DE</t>
  </si>
  <si>
    <t>DEC Bunge Natur oval 17</t>
  </si>
  <si>
    <t>BEC-CN CHAMP 250G HOF</t>
  </si>
  <si>
    <t>BEC Aldi Nord HOFBURGER</t>
  </si>
  <si>
    <t>BEC-CN PF 250G HOF</t>
  </si>
  <si>
    <t>BEC Aldi Nord Hofburger</t>
  </si>
  <si>
    <t>BEC-CN KRÄU 250G HOF V2</t>
  </si>
  <si>
    <t>BEC-CN Aldi Hof Lachs 250g V2</t>
  </si>
  <si>
    <t>BEC-CN Aldi Nord Hofbur</t>
  </si>
  <si>
    <t>BEC-CN SCHW-SCHI 250G HOF V2</t>
  </si>
  <si>
    <t>BEC-CN SWEE-THAI 250G HOF V2</t>
  </si>
  <si>
    <t>DEC-CN LACHS 250G HOF</t>
  </si>
  <si>
    <t>DEC Aldi Nord Hofburger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</si>
  <si>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</si>
  <si>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</si>
  <si>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</si>
  <si>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</si>
  <si>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</si>
  <si>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</si>
  <si>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DEC-MASC UHT 500G GB</t>
  </si>
  <si>
    <t>DEC Mascarpone 500G GB</t>
  </si>
  <si>
    <t>DEC-FK TOSKANA 160G MIL V2</t>
  </si>
  <si>
    <t>BEC-FK TOSKANA 160G MIL V2</t>
  </si>
  <si>
    <t>BEC-FK PUR 160G MIL V2</t>
  </si>
  <si>
    <t>BEC-FK WIESKRÄ 160G MIL V2</t>
  </si>
  <si>
    <t>EIMER 1,2L</t>
  </si>
  <si>
    <t>Rundeimer 1,2 l weiß od</t>
  </si>
  <si>
    <t>DEC RUNDEIMER 1,2L</t>
  </si>
  <si>
    <t>DEC Rundeimer 1,2l weiß</t>
  </si>
  <si>
    <t>UT-WAL-K 150G JER Transparent</t>
  </si>
  <si>
    <t>BEC WH Kräuterbutter 80</t>
  </si>
  <si>
    <t>KBE-KP HOLZSCHALE</t>
  </si>
  <si>
    <t>KBE Tray Käseplatte Hol</t>
  </si>
  <si>
    <t>Tray PP schwarz 227x178x40</t>
  </si>
  <si>
    <t>Tray PP schwarz 227x178</t>
  </si>
  <si>
    <t>BEC-LIDL VEG Aufs Kräu 150g V3</t>
  </si>
  <si>
    <t>BEC-LIDL VEG Auf Pap 150g V3</t>
  </si>
  <si>
    <t>EPL-DUETT SCHOKO 120G WH</t>
  </si>
  <si>
    <t>EPL WH Sahne Duett Scho</t>
  </si>
  <si>
    <t>EPL-FC NATUR 150G LID</t>
  </si>
  <si>
    <t>EPL Lidl FC Natur 150 g</t>
  </si>
  <si>
    <t>EPL-FC PAP 150G LID</t>
  </si>
  <si>
    <t>EPL Lidl FC Paprika 150</t>
  </si>
  <si>
    <t>EPL-FC KRÄU 150G LID</t>
  </si>
  <si>
    <t>EPL Lidl FC Kräuter 150</t>
  </si>
  <si>
    <t>EPL-FC MEERR 150G LID</t>
  </si>
  <si>
    <t>EPL Lidl FC Meerrettich</t>
  </si>
  <si>
    <t>EPL-FC BÄRL 150G LID</t>
  </si>
  <si>
    <t>EPL Lidl FC Bärlauch 15</t>
  </si>
  <si>
    <t>EPL-DUETT ZARTBITTER 120G WH</t>
  </si>
  <si>
    <t>EPL WH Sahne Duett Zart</t>
  </si>
  <si>
    <t>EPL SILB-WÜRMCH-38μ 95,5MM</t>
  </si>
  <si>
    <t>EPL 95,5 COEX silber ne</t>
  </si>
  <si>
    <t>EPL-KRBU STEINP-ESTRAG 80G WH</t>
  </si>
  <si>
    <t>EPL WH Butter Steinpilz</t>
  </si>
  <si>
    <t>EPL-KRBU CHILI 80G WH</t>
  </si>
  <si>
    <t>EPL WH Butter Alpen-Chi</t>
  </si>
  <si>
    <t>EPL-KRBU ROSM-KNOB 80G WH</t>
  </si>
  <si>
    <t>EPL WH Butter Rosmarin-</t>
  </si>
  <si>
    <t>EPL-FC KRÄU-L 150G HEI</t>
  </si>
  <si>
    <t>EPL Heirler FC Kräuter</t>
  </si>
  <si>
    <t>EPL-FC MEERR-L 150G HEI</t>
  </si>
  <si>
    <t>EPL Heirler FC Meerrett</t>
  </si>
  <si>
    <t>EPL-FC neutr-132,66X 91,66MM</t>
  </si>
  <si>
    <t>EPL Frischkäse neutral</t>
  </si>
  <si>
    <t>EPL-FK neutral-132,6 91,6 mm</t>
  </si>
  <si>
    <t>MM Bio Platine Frischkä</t>
  </si>
  <si>
    <t>EPL-FC KRÄU 150G NOR</t>
  </si>
  <si>
    <t>EPL Norma FC Kräuter 15</t>
  </si>
  <si>
    <t>EPL-FC PAP 150G NOR</t>
  </si>
  <si>
    <t>EPL Norma FC Paprika 15</t>
  </si>
  <si>
    <t>EPL-FC BÄRL 150G NOR</t>
  </si>
  <si>
    <t>EPL Norma FC Bärlauch 1</t>
  </si>
  <si>
    <t>EPL-FC MEERR 150G NOR</t>
  </si>
  <si>
    <t>EPL Norma FC Meerrettic</t>
  </si>
  <si>
    <t>EPL-FK NATUR 160G ALD DK</t>
  </si>
  <si>
    <t>EPL Aldi DK Okolivet FC</t>
  </si>
  <si>
    <t>EPL-FK KRÄU 160G ALD DK</t>
  </si>
  <si>
    <t>EPL-JVF BIRN 400G WH</t>
  </si>
  <si>
    <t>EPL WH JvF Birne</t>
  </si>
  <si>
    <t>EPL-JVF BROM 400G WH</t>
  </si>
  <si>
    <t>EPL WH JvF Brombeere</t>
  </si>
  <si>
    <t>EPL-JVF HIMB 400G WH</t>
  </si>
  <si>
    <t>EPL WH JvF Himbeere</t>
  </si>
  <si>
    <t>EPL-JVF BLUTO 400G WH</t>
  </si>
  <si>
    <t>EPL WH JvF Blutorange</t>
  </si>
  <si>
    <t>EPL-JVF ZIT 400G WH</t>
  </si>
  <si>
    <t>EPL WH JvF Zitrone</t>
  </si>
  <si>
    <t>EPL-MÜSLI weicher-Kern * WH</t>
  </si>
  <si>
    <t>EPL WH Müsli weicher Ke</t>
  </si>
  <si>
    <t>EPL-MÜSLI Cremig * WH</t>
  </si>
  <si>
    <t>EPL WH Müsli Cremige</t>
  </si>
  <si>
    <t>EPL-FC MEERR 150G WH</t>
  </si>
  <si>
    <t>EPL WH FC Meerrettich 1</t>
  </si>
  <si>
    <t>EPL-FC TOSK 125G WH</t>
  </si>
  <si>
    <t>EPL WH FC Toskana 125g</t>
  </si>
  <si>
    <t>EPL-FC KRETA 125G WH</t>
  </si>
  <si>
    <t>EPL WH FC Kreta 125g</t>
  </si>
  <si>
    <t>EPL-FC ANDAL 125G WH</t>
  </si>
  <si>
    <t>EPL WH FC Andalusien</t>
  </si>
  <si>
    <t>EPL vielSpaß-35μ 95,5MM AS</t>
  </si>
  <si>
    <t>EPL Aldi Süd Bio Viel S</t>
  </si>
  <si>
    <t>EPL-TOPCUP PET-transp 95,5MM</t>
  </si>
  <si>
    <t>EPL 93,5 mm 50my PET tr</t>
  </si>
  <si>
    <t>EPL-FK NATUR 160G NOR</t>
  </si>
  <si>
    <t>EPL Norma FK Natur 160g</t>
  </si>
  <si>
    <t>EPL-FK KRÄU 160G NOR</t>
  </si>
  <si>
    <t>EPL Norma FK Wiesenkräu</t>
  </si>
  <si>
    <t>EPL-FC SAHN 95,5MM WH</t>
  </si>
  <si>
    <t>EPL WH FC Sahne</t>
  </si>
  <si>
    <t>EPL-FC BÄRL-KNOB 95,5MM WH</t>
  </si>
  <si>
    <t>EPL WH FC Bärlauch-Knob</t>
  </si>
  <si>
    <t>EPL-FC KRÄU 95,5MM WH</t>
  </si>
  <si>
    <t>EPL WH FC Kräuter</t>
  </si>
  <si>
    <t>EPL-FC PAP 95,5MM WH</t>
  </si>
  <si>
    <t>EPL WH FC Paprika</t>
  </si>
  <si>
    <t>EPL-BIMÜ CLASS-35μ 95,5MM</t>
  </si>
  <si>
    <t>EPL WH BM Classic</t>
  </si>
  <si>
    <t>EPL PP-transp-36μ 93,5MM</t>
  </si>
  <si>
    <t>EPL 93,5 mm 36my PP tra</t>
  </si>
  <si>
    <t>EPL-FK KRÄU 160G AN</t>
  </si>
  <si>
    <t>EPL Aldi Nord FK Wiesen</t>
  </si>
  <si>
    <t>EPL PET-ohneLasche-50μ 180MM</t>
  </si>
  <si>
    <t>EPL PET-Folie D=180 mm</t>
  </si>
  <si>
    <t>EPL PET-mitLasche-50μ 198MM</t>
  </si>
  <si>
    <t>EPL PET-Folie D=198 mm</t>
  </si>
  <si>
    <t>EPL-FC KRÄU 150G WH</t>
  </si>
  <si>
    <t>MM Bio Alu-Platine Kräu</t>
  </si>
  <si>
    <t>EPL-FC SAH 150G WH</t>
  </si>
  <si>
    <t>MM Bio Alu-Platine Sahn</t>
  </si>
  <si>
    <t>MM Bio Alu-Platine Meer</t>
  </si>
  <si>
    <t>EPL-FC PAP 150G WH</t>
  </si>
  <si>
    <t>MM Bio Alu-Platine Papr</t>
  </si>
  <si>
    <t>EPL-FC BÄRL-KNOB 150G WH</t>
  </si>
  <si>
    <t>MM Bio Alu-Platine Bärl</t>
  </si>
  <si>
    <t>MM Bio Alu-Platine Kret</t>
  </si>
  <si>
    <t>MM Bio Alu-Platine Tosc</t>
  </si>
  <si>
    <t>MM Bio Alu-Platine Anda</t>
  </si>
  <si>
    <t>MM Bio Kreta-Cremebeche</t>
  </si>
  <si>
    <t>EPL-FC ZAZ 125G WH</t>
  </si>
  <si>
    <t>EPL WH FC Zaziki 175 g</t>
  </si>
  <si>
    <t>EPL-FC LACHS 125G WH</t>
  </si>
  <si>
    <t>EPL WH Bio Selection "L</t>
  </si>
  <si>
    <t>EPL-FC PUR-L 125G HEI</t>
  </si>
  <si>
    <t>EPL Heirler FC Pur -L12</t>
  </si>
  <si>
    <t>EPL-FC KRÄU 125G OMI</t>
  </si>
  <si>
    <t>EPL Omira-L Kräutercrem</t>
  </si>
  <si>
    <t>EPL SILB-WÜRMCH-37μ 111MM</t>
  </si>
  <si>
    <t>EPL 111mm 37my Alu silb</t>
  </si>
  <si>
    <t>EPL-FC PUR-L-38μ 125G HEI</t>
  </si>
  <si>
    <t>EPL SCHW-Horn-35μ 95,5MM WH</t>
  </si>
  <si>
    <t>EPL WH schwarz Horn</t>
  </si>
  <si>
    <t>EPL Aldi DK Okolivet FK</t>
  </si>
  <si>
    <t>EPL-BIMÜ CLAS-35μ 125G WH</t>
  </si>
  <si>
    <t>EPL WH Bircher Müsli Cl</t>
  </si>
  <si>
    <t>EPL-KRBU 30μ 80G WH</t>
  </si>
  <si>
    <t>EPL WH Kräuterbutter 80</t>
  </si>
  <si>
    <t>EPL-KRBU 30μ 75,5MM WH</t>
  </si>
  <si>
    <t>EPL WH Butter Kräuter</t>
  </si>
  <si>
    <t>EPL-FK PUR 160G ORGA GB</t>
  </si>
  <si>
    <t>EPL Lidl Milbona Bio Or</t>
  </si>
  <si>
    <t>EPL-FC GARTG-35μ 95,5MM WH</t>
  </si>
  <si>
    <t>EPL WH FC Gartengemüse</t>
  </si>
  <si>
    <t>EPL-FC SIZIL-35μ 95,5MM WH</t>
  </si>
  <si>
    <t>EPL WH FC Sizilien</t>
  </si>
  <si>
    <t>EPL-FK PUR 160G GUB</t>
  </si>
  <si>
    <t>EPL Aldi Nord FK Pur 16</t>
  </si>
  <si>
    <t>EPL-FK KRÄU 160G GUB</t>
  </si>
  <si>
    <t>EPL UN 95,5mm</t>
  </si>
  <si>
    <t>EPL 150g d=95,5 unbedru</t>
  </si>
  <si>
    <t>EPL-KC BRIE 150G ALD</t>
  </si>
  <si>
    <t>EPL Aldi BE Valblanc Ka</t>
  </si>
  <si>
    <t>EPL-KC CAM 150G ALD</t>
  </si>
  <si>
    <t>EPL-BZC RÖSTZW 200G JER</t>
  </si>
  <si>
    <t>EPL Brotzeitcreme  Jerm</t>
  </si>
  <si>
    <t>EPL-BZC SALA 200G JER</t>
  </si>
  <si>
    <t>EPL-CN BUN-PF 150G ALD</t>
  </si>
  <si>
    <t>EPL Aldi BE Valblanc CN</t>
  </si>
  <si>
    <t>EPL-BZC BERGK 200G PEN</t>
  </si>
  <si>
    <t>EPL Penny Almtaler Brot</t>
  </si>
  <si>
    <t>EPL-BZC SALA 200G PEN</t>
  </si>
  <si>
    <t>EPL-BZC RÖSTZW 200G PEN</t>
  </si>
  <si>
    <t>EPL silber unbedruckt d</t>
  </si>
  <si>
    <t>EPL-CN Standard 110mm JER</t>
  </si>
  <si>
    <t>EPL Jermi d=110</t>
  </si>
  <si>
    <t>EPL-CN SCHI 150G ALD BE</t>
  </si>
  <si>
    <t>EPL CN Valblanc Aldi Be</t>
  </si>
  <si>
    <t>EPL-FK 37µ</t>
  </si>
  <si>
    <t>EPL Frischkäse oval 37m</t>
  </si>
  <si>
    <t>EPL-FK WIESKRÄ 150G COOP DK</t>
  </si>
  <si>
    <t>EPL Coop DK Änglamark B</t>
  </si>
  <si>
    <t>EPL-FK WIESKRÄ 150G ÄNMA DK</t>
  </si>
  <si>
    <t>EPL-FK WIESKRÄ 150G ÄNMA SE</t>
  </si>
  <si>
    <t>EPL Coop SE Änglamark B</t>
  </si>
  <si>
    <t>EPL-FK PUR 150G ÄNMA SE</t>
  </si>
  <si>
    <t>EPL-FK WIESKRÄ SALGR DK</t>
  </si>
  <si>
    <t>EPL Salling Group ØGO B</t>
  </si>
  <si>
    <t>EPL-FK PUR SALGR DK</t>
  </si>
  <si>
    <t>EPL-BIMÜ Himbeere AS 125G</t>
  </si>
  <si>
    <t>EPL Aldi Süd Bio Birche</t>
  </si>
  <si>
    <t>EPL-BIMÜ Classic AS 125G</t>
  </si>
  <si>
    <t>EPL-BIMÜ Waldbeere AS 125G</t>
  </si>
  <si>
    <t>EPL-FK PUR 150G COOP</t>
  </si>
  <si>
    <t>EPL Coop SWE Änglamark</t>
  </si>
  <si>
    <t>EPL-FK WIESENKRÄU 150G COOP</t>
  </si>
  <si>
    <t>EPL-FK 37µ oval</t>
  </si>
  <si>
    <t>EPL-FK PAP SALGR DK</t>
  </si>
  <si>
    <t>EPL-MASC 500G 111mm</t>
  </si>
  <si>
    <t>EPL 500G Mascarpone 111</t>
  </si>
  <si>
    <t>EPL-FC KRÄU 150G AS</t>
  </si>
  <si>
    <t>EPL Aldi Süd BioFrische</t>
  </si>
  <si>
    <t>EPL-FC MEERR 150G AS</t>
  </si>
  <si>
    <t>EPL-FC PAP 150G AS</t>
  </si>
  <si>
    <t>EPL-MASC Coex 37μ 111MM</t>
  </si>
  <si>
    <t>EPL 111mm aluminium 37m</t>
  </si>
  <si>
    <t>EPL-FK WIESENKRÄU 160G MIL INT</t>
  </si>
  <si>
    <t>EPL-BIMÜ Himbeere K-B 125G</t>
  </si>
  <si>
    <t>EPL Kaufland K-B Birche</t>
  </si>
  <si>
    <t>EPL-BIMÜ Erdb-Rhab K-B 125G</t>
  </si>
  <si>
    <t>EPL-BIMÜ Mand-Spek K-B 125G</t>
  </si>
  <si>
    <t>EPL-BIMÜ Classic K-B 125G</t>
  </si>
  <si>
    <t>EPL Aldi Gut Bio Birche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</si>
  <si>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</si>
  <si>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</si>
  <si>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</si>
  <si>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</si>
  <si>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</si>
  <si>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</si>
  <si>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</si>
  <si>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EPL-DIP R-BEETE-MEER 175G WH</t>
  </si>
  <si>
    <t>EPL-WHMM Bio DIP 175g R</t>
  </si>
  <si>
    <t>EPL-DIP TOM-RIC 175G WH</t>
  </si>
  <si>
    <t>EPL-WHMM Bio DIP 175g T</t>
  </si>
  <si>
    <t>EPL-DIP CURRY-MANGO 175G WH</t>
  </si>
  <si>
    <t>EPL-WHMM Bio DIP 175g C</t>
  </si>
  <si>
    <t>EPL-ZAZ 175G WH</t>
  </si>
  <si>
    <t>EPL-WHMM Bioland 175g Z</t>
  </si>
  <si>
    <t>EPL-FK PAP-TOM 160G GUB</t>
  </si>
  <si>
    <t>EPL Aldi Nord FK Paprik</t>
  </si>
  <si>
    <t>EPL-RO-BE-MEER DIP 175G WH</t>
  </si>
  <si>
    <t>EPL WH RO-BE-MEER DIP 1</t>
  </si>
  <si>
    <t>EPL-CURRY-MANGO DIP 175G WH</t>
  </si>
  <si>
    <t>EPL WH CURRY-MANGO DIP</t>
  </si>
  <si>
    <t>EPL-TOM-RICOTTA DIP 175G WH</t>
  </si>
  <si>
    <t>EPL WH TOM-RICOTTA DIP</t>
  </si>
  <si>
    <t>EPL WH Zaziki 175g</t>
  </si>
  <si>
    <t>EPL-CN SCHI 150G ALD BE V3</t>
  </si>
  <si>
    <t>EPL-LIDL VEG Aufstr Natur 150g</t>
  </si>
  <si>
    <t>EPL Lidl Vemondo Veg. A</t>
  </si>
  <si>
    <t>EPL-LIDL VEG Aufstr Kräut 150g</t>
  </si>
  <si>
    <t>EPL-LIDL VEG Aufstr. Papr 150g</t>
  </si>
  <si>
    <t>EPL GEI CN Schrimps 150g DK</t>
  </si>
  <si>
    <t>EPL Geia SG CN Schrimps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</si>
  <si>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</si>
  <si>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</si>
  <si>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</si>
  <si>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</si>
  <si>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</si>
  <si>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</si>
  <si>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</si>
  <si>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</si>
  <si>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EPL-BZC BERGK 200G LID DE/AT</t>
  </si>
  <si>
    <t>EPL Lidl Alpenfest Brot</t>
  </si>
  <si>
    <t>EPL-BZC RÖSTZW 200G LID DE/AT</t>
  </si>
  <si>
    <t>EPL-BZC SALA 200G LID DE/AT</t>
  </si>
  <si>
    <t>EPL Lidl Alpenfest  Bro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</si>
  <si>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</si>
  <si>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</si>
  <si>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</si>
  <si>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</si>
  <si>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</si>
  <si>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</si>
  <si>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</si>
  <si>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</si>
  <si>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</si>
  <si>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 CAM 150g AR</t>
  </si>
  <si>
    <t>EPL VIVA Käsecreme 150g</t>
  </si>
  <si>
    <t>EPL-BZC BERGK 200G LID NL/PT</t>
  </si>
  <si>
    <t>EPL VIVA KÄSECR BLUE 150g AR</t>
  </si>
  <si>
    <t>EPL VIVA Käsecreme Blue</t>
  </si>
  <si>
    <t>EPL BUNGE OVAL 170G DE</t>
  </si>
  <si>
    <t>EPL BUNGE 170g 85,5x128</t>
  </si>
  <si>
    <t>EPL-LIDL VEG Aufstr Natur V2</t>
  </si>
  <si>
    <t>EPL-LIDL VEG Aufstr Papr V2</t>
  </si>
  <si>
    <t>DAR-Kaliber120 O-FA</t>
  </si>
  <si>
    <t>DAR Kaliber 120 farblos</t>
  </si>
  <si>
    <t>DCL S87-35</t>
  </si>
  <si>
    <t>DAR-Kaliber91 O-FA</t>
  </si>
  <si>
    <t>DAR Nalo Faser P farblo</t>
  </si>
  <si>
    <t>DAR-Kaliber100 SCHW</t>
  </si>
  <si>
    <t>DAR NaloBar EM schwarzm</t>
  </si>
  <si>
    <t>DGS ROT-GS20-S3</t>
  </si>
  <si>
    <t>DGS GS20 S3 Rot</t>
  </si>
  <si>
    <t>DCL 18/14-6x2,5-CI</t>
  </si>
  <si>
    <t>DCL 18/14 6x2,5 CI</t>
  </si>
  <si>
    <t>DAR-Kaliber80 O-FA</t>
  </si>
  <si>
    <t>DAR Faser PD 80 farbos</t>
  </si>
  <si>
    <t>DAR-Kaliber70 NaloSafe-BR</t>
  </si>
  <si>
    <t>DAR NaloSafe P braun Ka</t>
  </si>
  <si>
    <t>DAR-Kaliber90 NaloFaser-O-FA</t>
  </si>
  <si>
    <t>DAR-Kaliber105 NaloBar-BR</t>
  </si>
  <si>
    <t>DAR NaloBar EM braunmat</t>
  </si>
  <si>
    <t>DAR-Kaliber53 NaloBar-BR</t>
  </si>
  <si>
    <t>DAR NaloBar APM braunma</t>
  </si>
  <si>
    <t>DAR-Kaliber70 NaloFaser-O-FA</t>
  </si>
  <si>
    <t>DAR Nalo Faser farblos</t>
  </si>
  <si>
    <t>DGS BEIGE-PERFEX-3030</t>
  </si>
  <si>
    <t>DGS PERFEX 3030 beige</t>
  </si>
  <si>
    <t>DCL CLIP 18/12 7x2,5 CL</t>
  </si>
  <si>
    <t>CLIP für Därme Würste</t>
  </si>
  <si>
    <t>DAR-Kaliber100 NaloBar-BR</t>
  </si>
  <si>
    <t>DCL S87-40GH</t>
  </si>
  <si>
    <t>DCL S87 40GH</t>
  </si>
  <si>
    <t>DAR-Kaliber80 NaloBar-BR</t>
  </si>
  <si>
    <t>DAR NaloBar APM braun K</t>
  </si>
  <si>
    <t>DAR-Kaliber47 NaloBar-SCHW</t>
  </si>
  <si>
    <t>DAR NalorBar SD schwarz</t>
  </si>
  <si>
    <t>DAR-Kaliber90 NaloFaser-BL</t>
  </si>
  <si>
    <t>DAR NaloFlex AL eingefä</t>
  </si>
  <si>
    <t>DAR-Kaliber155 Farbe-SMOKE</t>
  </si>
  <si>
    <t>DAR Kaliber 155 (FB 240</t>
  </si>
  <si>
    <t>DAR-Kaliber90 O-FA</t>
  </si>
  <si>
    <t>DAR Kaliber 90 transpar</t>
  </si>
  <si>
    <t>DAR-Kaliber75 NaloFaser-O-FA</t>
  </si>
  <si>
    <t>DCL 18-12-7X 2,5</t>
  </si>
  <si>
    <t>DCL Clip 18/12 7x2,5 Cl</t>
  </si>
  <si>
    <t>DCL 18-10-5X 2,5</t>
  </si>
  <si>
    <t>DCL Clip 18/10 5x2,5</t>
  </si>
  <si>
    <t>DGS GS22-23</t>
  </si>
  <si>
    <t>DGS GS22 S3</t>
  </si>
  <si>
    <t>DAR-Kaliber110-115 Zuschnitt</t>
  </si>
  <si>
    <t>DAR Zuschnitt Kal. 110</t>
  </si>
  <si>
    <t>DCL-Clip 15/07-5x1,5</t>
  </si>
  <si>
    <t>DCL Clip 15/07 - 5 x1,5</t>
  </si>
  <si>
    <t>DAR NaloFaser PV Kal. 80 farbl</t>
  </si>
  <si>
    <t>DAR NaloFaser PV Kal. 8</t>
  </si>
  <si>
    <t>DAR NaloFaser N farbl Kalib 38</t>
  </si>
  <si>
    <t>DAR Nalo Faser N farblo</t>
  </si>
  <si>
    <t>DGS TT weiß</t>
  </si>
  <si>
    <t>DGS PERFEX 3030 weiß</t>
  </si>
  <si>
    <t>DCL S 8744 GH RILLE</t>
  </si>
  <si>
    <t>DCL Clip S 8744 GH RILL</t>
  </si>
  <si>
    <t>DGS GS 25 S4K L33 natur</t>
  </si>
  <si>
    <t>DAR Faser farblos Kalib 38 V2</t>
  </si>
  <si>
    <t>DAR Faser N farblos Kal</t>
  </si>
  <si>
    <t>DAR-Kaliber110 TRANSP Rolle</t>
  </si>
  <si>
    <t>DAR transparent Kaliber</t>
  </si>
  <si>
    <t>DAR-Kaliber110x115 BLAU Clip</t>
  </si>
  <si>
    <t>DAR Kaliber 110x115mm b</t>
  </si>
  <si>
    <t>DCL rot 44 x 2,44 x 3,2 mm</t>
  </si>
  <si>
    <t>DCL Clip S 744 RT KA 11</t>
  </si>
  <si>
    <t>DAR-Kaliber110x115 Veg mild</t>
  </si>
  <si>
    <t>DAR Kaliber 110x115mm V</t>
  </si>
  <si>
    <t>DAR-Kaliber110x115 veg würzig</t>
  </si>
  <si>
    <t>DAR Kaliber 110x115mm v</t>
  </si>
  <si>
    <t>GLA-DESS HORN 172MM WH</t>
  </si>
  <si>
    <t>GLA WH Logo Dessert 172</t>
  </si>
  <si>
    <t>HSP Birke-1spitz-2,2X 66MM</t>
  </si>
  <si>
    <t>HSP Zahnstocher Birke 1</t>
  </si>
  <si>
    <t>HSP Buche-1spitz-3,2X 135MM</t>
  </si>
  <si>
    <t>HSP Buchholzspieß 3,2mm</t>
  </si>
  <si>
    <t>HSP Buche-1spitz-3,2X 180MM</t>
  </si>
  <si>
    <t>DBS OT 150MM</t>
  </si>
  <si>
    <t>DBS OT 150mm</t>
  </si>
  <si>
    <t>DBS UT 370MM</t>
  </si>
  <si>
    <t>DBS UT 370mm</t>
  </si>
  <si>
    <t>DBS UT 305MM</t>
  </si>
  <si>
    <t>DBS UT 305mm</t>
  </si>
  <si>
    <t>DBS OT-UT 250MM</t>
  </si>
  <si>
    <t>DBS OT/UT 250mm</t>
  </si>
  <si>
    <t>DBS Zuschnitt-575X795MM 29μ</t>
  </si>
  <si>
    <t>DBS Zuschnitte 575x795m</t>
  </si>
  <si>
    <t>DBS Zuschnitt-345X530MM 29μ</t>
  </si>
  <si>
    <t>DBS Zuschnitte 345x530m</t>
  </si>
  <si>
    <t>ALU-Schale</t>
  </si>
  <si>
    <t>ALU Schale</t>
  </si>
  <si>
    <t>LUF Luftpolster</t>
  </si>
  <si>
    <t>FRACHTKOSTEN</t>
  </si>
  <si>
    <t>Frachtkosten</t>
  </si>
  <si>
    <t>PBEU-Gewürz-Sissis-Sünd 1G</t>
  </si>
  <si>
    <t>Bio Gewürz Sissis Sünd</t>
  </si>
  <si>
    <t>PBEU-Klene-Leene 1G</t>
  </si>
  <si>
    <t>Bio Gewürz Klene Leene</t>
  </si>
  <si>
    <t>FRACHTKOSTEN EU</t>
  </si>
  <si>
    <t>Frachtkosten EU</t>
  </si>
  <si>
    <t>FRACHTKOSTEN INLAND-7</t>
  </si>
  <si>
    <t>Frachtkosten Inland 7%</t>
  </si>
  <si>
    <t>FRACHTKOSTEN DRITTLAND</t>
  </si>
  <si>
    <t>Frachtkosten Drittland</t>
  </si>
  <si>
    <t>PBEU-KARAM-Zucker * * 3G</t>
  </si>
  <si>
    <t>Bio Karamellzucker Port</t>
  </si>
  <si>
    <t>PBEU-UTZ-Kakaopulver * 1G</t>
  </si>
  <si>
    <t>Bio Portionsbeutel UTZ-</t>
  </si>
  <si>
    <t>PBEU-Kakaopulver * 1G</t>
  </si>
  <si>
    <t>Bio Portionsbeutel BIO-</t>
  </si>
  <si>
    <t>TREUEBONUS</t>
  </si>
  <si>
    <t>Treuebonus</t>
  </si>
  <si>
    <t>RÜCKVERGÜTUNG</t>
  </si>
  <si>
    <t>Rückvergütung</t>
  </si>
  <si>
    <t>ENTSORGUNGSKOSTEN</t>
  </si>
  <si>
    <t>Entsorgungskosten</t>
  </si>
  <si>
    <t>Trockenreinigung-5016</t>
  </si>
  <si>
    <t>PSM-STRETCH AUTO-9µ</t>
  </si>
  <si>
    <t>PSM Automaten-Stretchfo</t>
  </si>
  <si>
    <t>PSM-STRETCH AUTO-8µ</t>
  </si>
  <si>
    <t>PSM-STRETCH HAND-23µ 100MM</t>
  </si>
  <si>
    <t>PSM Paletten-Handstretc</t>
  </si>
  <si>
    <t>PUK 1180X775X1070MM</t>
  </si>
  <si>
    <t>PUK 1180x775x1070mm</t>
  </si>
  <si>
    <t>STY-TORT 1X 2K JER</t>
  </si>
  <si>
    <t>STY Jermi Torten 1x2.00</t>
  </si>
  <si>
    <t>PSM PAPPE-1180X780MM EUR</t>
  </si>
  <si>
    <t>PSM 800X150X13MM</t>
  </si>
  <si>
    <t>PSM Palettenhütchen / 8</t>
  </si>
  <si>
    <t>LT PAL EUR</t>
  </si>
  <si>
    <t>PAL EUR Europalette</t>
  </si>
  <si>
    <t>PSM FOIL-1200X1600-25μ</t>
  </si>
  <si>
    <t>PSM Paletten-Abdeckfoli</t>
  </si>
  <si>
    <t>PSM-STRETCH AUTO-7µ</t>
  </si>
  <si>
    <t>PSM PE Paletten-Abdeckf</t>
  </si>
  <si>
    <t>PSM-STRETCH AUTO-10µ</t>
  </si>
  <si>
    <t>WAN GRAU GR JER</t>
  </si>
  <si>
    <t>Wanne grau groß Jermi</t>
  </si>
  <si>
    <t>LT PAL IPPC 90x112CM</t>
  </si>
  <si>
    <t>IPPC PALLET 90X112 CM</t>
  </si>
  <si>
    <t>PSM Haube-850X1400X0,080MM</t>
  </si>
  <si>
    <t>PSM BEU Haube 1250/850x</t>
  </si>
  <si>
    <t>PSM PL-HANDSTRETCH</t>
  </si>
  <si>
    <t>WAN GRAU KL JER</t>
  </si>
  <si>
    <t>Wanne grau klein Jermi</t>
  </si>
  <si>
    <t>CON LEER 1000L</t>
  </si>
  <si>
    <t>Container Liquid 1000l</t>
  </si>
  <si>
    <t>PUK RW-1126X865X 1280mm</t>
  </si>
  <si>
    <t>PUK Jermi RW 1126x865x1</t>
  </si>
  <si>
    <t>PUK 1180X775X 1070mm</t>
  </si>
  <si>
    <t>PSM WAN-Zwischenl-330X 530MM</t>
  </si>
  <si>
    <t>PSM Wannen-Zwischenlage</t>
  </si>
  <si>
    <t>GES RÄUCHER</t>
  </si>
  <si>
    <t>GES 49XEdelstahlform FN</t>
  </si>
  <si>
    <t>GFR GES FRUCHT-NUSS</t>
  </si>
  <si>
    <t>FORM FRUCHT-NUSS</t>
  </si>
  <si>
    <t>GES RÄU-TORT-L15-L33</t>
  </si>
  <si>
    <t>WAN E2 ROT</t>
  </si>
  <si>
    <t>GES 28XForm weiß</t>
  </si>
  <si>
    <t>GBL GES BLO</t>
  </si>
  <si>
    <t>WAN WEIß-BLO 15-20KG</t>
  </si>
  <si>
    <t>FORM TORT</t>
  </si>
  <si>
    <t>LT PAL H1</t>
  </si>
  <si>
    <t>PAL H1</t>
  </si>
  <si>
    <t>REIFEKISTE</t>
  </si>
  <si>
    <t>PSM PP-Automatenpackband blau</t>
  </si>
  <si>
    <t>PSM PP-Automatenpackban</t>
  </si>
  <si>
    <t>WAN BLAU SCHMELZE</t>
  </si>
  <si>
    <t>LT Masse BLK</t>
  </si>
  <si>
    <t>Ladungsträger Masse</t>
  </si>
  <si>
    <t>LT PAL CHEP</t>
  </si>
  <si>
    <t>Ladungsträger Chep Pale</t>
  </si>
  <si>
    <t>LT PAL DDP</t>
  </si>
  <si>
    <t>Ladungsträger DDP  Pale</t>
  </si>
  <si>
    <t>LT FASS</t>
  </si>
  <si>
    <t>Ladungsträger Fass</t>
  </si>
  <si>
    <t>LT PAL Einweg</t>
  </si>
  <si>
    <t>Ladungsträger Einweg Pa</t>
  </si>
  <si>
    <t>LT GESTELL</t>
  </si>
  <si>
    <t>Ladungsträger Gestell</t>
  </si>
  <si>
    <t>LT IBC Behälter</t>
  </si>
  <si>
    <t>Ladungsträger IBC Behäl</t>
  </si>
  <si>
    <t>LT PAL Industrie</t>
  </si>
  <si>
    <t>Ladungsträger Industrie</t>
  </si>
  <si>
    <t>LT Luftfracht Verpackung</t>
  </si>
  <si>
    <t>Ladungsträger Luftfrach</t>
  </si>
  <si>
    <t>LT Holzreifekiste</t>
  </si>
  <si>
    <t>Ladungsträger Holzreife</t>
  </si>
  <si>
    <t>IPPC-LSL Palette 800 x 1200 mm</t>
  </si>
  <si>
    <t>Ladungsträger IPPC Pale</t>
  </si>
  <si>
    <t>LT PAL IPPC 92X112CM</t>
  </si>
  <si>
    <t>IPPC-Palette 10000 x 1200 mm</t>
  </si>
  <si>
    <t>IPPC 920 x 1120 mm Stark</t>
  </si>
  <si>
    <t>LT PAL IPPC 90X112CM</t>
  </si>
  <si>
    <t>GES SPEZIALITÄTEN</t>
  </si>
  <si>
    <t>GES VESPER</t>
  </si>
  <si>
    <t>KUTTERWAGEN</t>
  </si>
  <si>
    <t>ROLLWAGEN</t>
  </si>
  <si>
    <t>TON WEIß MIT DECKEL</t>
  </si>
  <si>
    <t>EINLEGETEIL BLOCK FORMEN</t>
  </si>
  <si>
    <t>EINLEGETEIL BLOCK FORME</t>
  </si>
  <si>
    <t>KISTE WEIß NÜSSE</t>
  </si>
  <si>
    <t>WAN VOS-VOR 1200x800MM</t>
  </si>
  <si>
    <t>GST 7,4KG DOSEN</t>
  </si>
  <si>
    <t>GST FÜR 7,4KG DOSEN</t>
  </si>
  <si>
    <t>DOSEN  7,4KG BLO</t>
  </si>
  <si>
    <t>WAN ABS GR</t>
  </si>
  <si>
    <t>LUF Rolle für Maschine</t>
  </si>
  <si>
    <t>LUF Luftpolster Rolle f</t>
  </si>
  <si>
    <t>PAL EWP 1</t>
  </si>
  <si>
    <t>PAL EWP 1 Einwegpalette</t>
  </si>
  <si>
    <t>PSM KANTENSCHUTZ</t>
  </si>
  <si>
    <t>PSM Kantenschutzleiste</t>
  </si>
  <si>
    <t>STY Isolierbox 7,3L</t>
  </si>
  <si>
    <t>STY Isolierbox 7,3l</t>
  </si>
  <si>
    <t>STY Isolierbox 10,5L</t>
  </si>
  <si>
    <t>STY Isolierbox 10,5l</t>
  </si>
  <si>
    <t>STY Isolierbox 19L</t>
  </si>
  <si>
    <t>STY Isolierbox 19,0l</t>
  </si>
  <si>
    <t>STY Isolierbox 30L</t>
  </si>
  <si>
    <t>STY Isolierbox 30,0l</t>
  </si>
  <si>
    <t>STY Isolierbox 45L</t>
  </si>
  <si>
    <t>STY Isolierbox 45,0l</t>
  </si>
  <si>
    <t>OPEN GES Riemen</t>
  </si>
  <si>
    <t>GRI Gestell Riemen zu p</t>
  </si>
  <si>
    <t>OPEN GSB</t>
  </si>
  <si>
    <t>GSB zu prüfen</t>
  </si>
  <si>
    <t>OPEN LT PAL IPPC 96X112CM</t>
  </si>
  <si>
    <t>IP5 Ladungsträger IPPC</t>
  </si>
  <si>
    <t>IP9 Ladungsträger IPPC</t>
  </si>
  <si>
    <t>OPEN Tisch</t>
  </si>
  <si>
    <t>TIS Tisch</t>
  </si>
  <si>
    <t>PSM PAPPE-590X790MM HHP</t>
  </si>
  <si>
    <t>PSM Halbpaletten-Zwisch</t>
  </si>
  <si>
    <t>LT PAL HHP</t>
  </si>
  <si>
    <t>PAL EUR Heilbronner Hal</t>
  </si>
  <si>
    <t>IPPC-Palette 850 x 1120</t>
  </si>
  <si>
    <t>DOSEN  1,5KG AUTOKLAV</t>
  </si>
  <si>
    <t>DOSEN  1,5KG zum Autokl</t>
  </si>
  <si>
    <t>PSM HHP E-Welle 525X780MM</t>
  </si>
  <si>
    <t>PSM Zwischenlag 1050X780MM EUR</t>
  </si>
  <si>
    <t>PSM-STRETCH AUTO-16µ</t>
  </si>
  <si>
    <t>EDELSTAHL DOSE VEG SCHEI 880mm</t>
  </si>
  <si>
    <t>Edelstahl Form/Dose Veg</t>
  </si>
  <si>
    <t>GES 49XEdelstahldosen VEG SCHE</t>
  </si>
  <si>
    <t>Gestell KLEIN 49x Edels</t>
  </si>
  <si>
    <t>GES GROß 49xEdelstahldo</t>
  </si>
  <si>
    <t>IPPC EPAL Europalette 800x1200</t>
  </si>
  <si>
    <t>IPPC EPAL Europalette 8</t>
  </si>
  <si>
    <t>IPPC-Palette 900 x 1120 mm</t>
  </si>
  <si>
    <t>Natronlauge 50 220L</t>
  </si>
  <si>
    <t>Natronlauge 50 % (im 22</t>
  </si>
  <si>
    <t>Phosphorsäure 83</t>
  </si>
  <si>
    <t>Phosphorsäure 83 %</t>
  </si>
  <si>
    <t>Salpetersäure 53 220L</t>
  </si>
  <si>
    <t>Salpetersäure 53 % (im</t>
  </si>
  <si>
    <t>DI Oxofoam 20L</t>
  </si>
  <si>
    <t>DI Oxofoam 20 Liter Kan</t>
  </si>
  <si>
    <t>DI Oxofoam-VF5L-D 600L</t>
  </si>
  <si>
    <t>DI Oxofoam VF5L 600L D</t>
  </si>
  <si>
    <t>DI Aciclean-VK39-W45 200L</t>
  </si>
  <si>
    <t>DI Aciclean VK39 200L W</t>
  </si>
  <si>
    <t>Actival * 10L</t>
  </si>
  <si>
    <t>Actival  10L</t>
  </si>
  <si>
    <t>Divodes FG-VT-29-20L-W127</t>
  </si>
  <si>
    <t>Divodes FG VT 29  20L W</t>
  </si>
  <si>
    <t>DI Aciclean-VK39-W45 20L</t>
  </si>
  <si>
    <t>DI Aciclean VK39 20L W4</t>
  </si>
  <si>
    <t>Tasi-Sani Clonet-6x 750ML</t>
  </si>
  <si>
    <t>Tasi Sani Clonet 6 x750</t>
  </si>
  <si>
    <t>Natriumsulfitlösung 10</t>
  </si>
  <si>
    <t>Morados SOL-202 30KG</t>
  </si>
  <si>
    <t>Morados SOL 202/30 kg</t>
  </si>
  <si>
    <t>Natronlauge 50-Tank</t>
  </si>
  <si>
    <t>Natronlauge 50 % Tank</t>
  </si>
  <si>
    <t>DI Booster-VB31-W2 20L</t>
  </si>
  <si>
    <t>DI Booster VB31 20L W2</t>
  </si>
  <si>
    <t>DI Diovosan-Activ-VT5-W2 20L</t>
  </si>
  <si>
    <t>DI Diovosan Activ VT5 2</t>
  </si>
  <si>
    <t>DI Ultraclean-VK3-W1003 20L</t>
  </si>
  <si>
    <t>DI Ultraclean VK3 20L W</t>
  </si>
  <si>
    <t>DI Highstar-VC77-W2 200L</t>
  </si>
  <si>
    <t>DI Highstar VC77 200L W</t>
  </si>
  <si>
    <t>DI Kompleet-VB67-W2 200L</t>
  </si>
  <si>
    <t>DI Kompleet VB67 200L W</t>
  </si>
  <si>
    <t>DI Super-Dilac-VA4 600L</t>
  </si>
  <si>
    <t>DI Super Dilac VA4 600L</t>
  </si>
  <si>
    <t>DI Acifoam-VF10-W362 20L</t>
  </si>
  <si>
    <t>DI Acifoam VF10 20L W36</t>
  </si>
  <si>
    <t>Soft-Care Wash-H2-W2 10L</t>
  </si>
  <si>
    <t>Soft Care Wash H2 10L W</t>
  </si>
  <si>
    <t>DI Aciclean-VK39-W1098 20L</t>
  </si>
  <si>
    <t>DI Aciclean VK39 20L W1</t>
  </si>
  <si>
    <t>DI Oxofoam-VF5L-A-D 20L</t>
  </si>
  <si>
    <t>DI Oxofoam VF5L 20L A,D</t>
  </si>
  <si>
    <t>Suredis VT-1-NV 20L</t>
  </si>
  <si>
    <t>Suredis VT 1 NV 20L</t>
  </si>
  <si>
    <t>Morados EL-84 35KG</t>
  </si>
  <si>
    <t>Morados EL 84/35 kg</t>
  </si>
  <si>
    <t>Tasi-Sprint-Glas 6x 750ML</t>
  </si>
  <si>
    <t>Tasi Sprint Glas  6 x75</t>
  </si>
  <si>
    <t>Brenntafloc AS-4</t>
  </si>
  <si>
    <t>Brenntafloc AS 4</t>
  </si>
  <si>
    <t>Soft-Care DesR-Spray-H5</t>
  </si>
  <si>
    <t>Soft Care DesR Spray H5</t>
  </si>
  <si>
    <t>Sani-Clonet</t>
  </si>
  <si>
    <t>Sani Clonet</t>
  </si>
  <si>
    <t>Sulfit Nachfüll-A-B</t>
  </si>
  <si>
    <t>Sulfit Nachfüllset A+B</t>
  </si>
  <si>
    <t>Zetag 8165</t>
  </si>
  <si>
    <t>Wasserstoffp CON-35-Biozid 1TO</t>
  </si>
  <si>
    <t>Wasserstoffperoxid 35%</t>
  </si>
  <si>
    <t>Salpetersäure 53-Technik</t>
  </si>
  <si>
    <t>Salpetersäure 53% Techn</t>
  </si>
  <si>
    <t>Natronlauge 50-Tank 220l</t>
  </si>
  <si>
    <t>Salpetersäue 53-Tank 220l</t>
  </si>
  <si>
    <t>Salpetersäure 53 % Tank</t>
  </si>
  <si>
    <t>Salpetersäure 53 1000L</t>
  </si>
  <si>
    <t>Zetag 8160</t>
  </si>
  <si>
    <t>Ferrifloc</t>
  </si>
  <si>
    <t>Zetag 8125</t>
  </si>
  <si>
    <t>Siedetablettensalz</t>
  </si>
  <si>
    <t>Nitri-Handschuh BL-AQL-1.5 S</t>
  </si>
  <si>
    <t>Nitrilhandschuhe blau p</t>
  </si>
  <si>
    <t>Nitri-Handschuh BL-AQL-1.5 L</t>
  </si>
  <si>
    <t>E-Handtuch NATUR-DACOR-1Lage</t>
  </si>
  <si>
    <t>E-Handtücher natur 25x3</t>
  </si>
  <si>
    <t>WC-Tissue TOP-8-3Lage</t>
  </si>
  <si>
    <t>Toiletten- Tissue TOP 8</t>
  </si>
  <si>
    <t>Papierrollen Typ-L20-Airflex</t>
  </si>
  <si>
    <t>Papierrollen / Putzroll</t>
  </si>
  <si>
    <t>Multitex-Rolle BL-Extrem</t>
  </si>
  <si>
    <t>Multitex Rolle / blau /</t>
  </si>
  <si>
    <t>Nitri-Handschuh BL-AQL-1.5 XL</t>
  </si>
  <si>
    <t>Auto-Packband GELB</t>
  </si>
  <si>
    <t>Automatenpackband gelb</t>
  </si>
  <si>
    <t>KLP Technomelt EM 132-22 KAKAO</t>
  </si>
  <si>
    <t>KLP Technomelt EM 132-2</t>
  </si>
  <si>
    <t>TTB-Reibe 110-450mm</t>
  </si>
  <si>
    <t>TTB Farbband Reibe</t>
  </si>
  <si>
    <t>Kantholz-Buche 1000X80X80MM</t>
  </si>
  <si>
    <t>Kantholz Buche 1000x80x</t>
  </si>
  <si>
    <t>TTB-KP 55-1100m L34/36</t>
  </si>
  <si>
    <t>TTB Farbband SD XTRA BK</t>
  </si>
  <si>
    <t>KLP Technomelt-Supra-100-22</t>
  </si>
  <si>
    <t>KLP Technomelt Supra 10</t>
  </si>
  <si>
    <t>TTB 80-300mm</t>
  </si>
  <si>
    <t>TTB 80mm x 300m (EZS 22</t>
  </si>
  <si>
    <t>TTB 50-300mm</t>
  </si>
  <si>
    <t>TTB 50 mm x 300 m (EZS</t>
  </si>
  <si>
    <t>TTB 110-700m</t>
  </si>
  <si>
    <t>TTB 110 mm x 700 m (EZS</t>
  </si>
  <si>
    <t>TTB-L34 EZS-208-60mm-300m</t>
  </si>
  <si>
    <t>TTB Farbband (EZS 208)</t>
  </si>
  <si>
    <t>VBM Müllsack Druck transp 120L</t>
  </si>
  <si>
    <t>VBM Abfallsack 120l  tr</t>
  </si>
  <si>
    <t>VBM Müllsack gelb 120L</t>
  </si>
  <si>
    <t>VBM Abfallsack 120l gel</t>
  </si>
  <si>
    <t>VBM Müllsack weiß transl 60L</t>
  </si>
  <si>
    <t>VBM Abfallsack HDPE wei</t>
  </si>
  <si>
    <t>EWK Besuchjack PP GrL</t>
  </si>
  <si>
    <t>EWK Einweg Besucherjack</t>
  </si>
  <si>
    <t>EWK Besuchjack PP GrXl</t>
  </si>
  <si>
    <t>EWK Besuchjack PP GrXXL</t>
  </si>
  <si>
    <t>EWK Besuchhos PP GrL</t>
  </si>
  <si>
    <t>EWK Einweghose PP Gr. L</t>
  </si>
  <si>
    <t>EWK Besuchhos PP GrXL</t>
  </si>
  <si>
    <t>EWK Einweghose PP Gr. X</t>
  </si>
  <si>
    <t>EWK Besuchhos PP GrXXL</t>
  </si>
  <si>
    <t>Kantholz Hickory 1000x80x40mm</t>
  </si>
  <si>
    <t>Kantholz Original US Hi</t>
  </si>
  <si>
    <t>Kantholz  Hickory 1000X80X40MM</t>
  </si>
  <si>
    <t>Kantholz Hickory 1000x8</t>
  </si>
  <si>
    <t>500-243ANA-ROU</t>
  </si>
  <si>
    <t>auskratzen-2020</t>
  </si>
  <si>
    <t>auskratzen-2030</t>
  </si>
  <si>
    <t>auskratzen-3010</t>
  </si>
  <si>
    <t>auskratzen-3020</t>
  </si>
  <si>
    <t>auskratzen-3030</t>
  </si>
  <si>
    <t>auskratzen-3040</t>
  </si>
  <si>
    <t>Becherwechsel 10min Ampack</t>
  </si>
  <si>
    <t>Becherwechsel 10min Amp</t>
  </si>
  <si>
    <t>Becherwechsel 15min Waldner/LL</t>
  </si>
  <si>
    <t>Becherwechsel 15min Wal</t>
  </si>
  <si>
    <t>Becherwechsel 15min Waldner RL</t>
  </si>
  <si>
    <t>Becherwechsel 15min Multivac M</t>
  </si>
  <si>
    <t>Becherwechsel 15min Mul</t>
  </si>
  <si>
    <t>BESETZT</t>
  </si>
  <si>
    <t>Lagerplatz besetzt</t>
  </si>
  <si>
    <t>Lagerplatz durch andere</t>
  </si>
  <si>
    <t>COMPLAINT</t>
  </si>
  <si>
    <t>Beschwerde</t>
  </si>
  <si>
    <t>COMPLAINTA</t>
  </si>
  <si>
    <t>COMPLAINTACTION</t>
  </si>
  <si>
    <t>Datumwechsel 10min Ampack</t>
  </si>
  <si>
    <t>Datumwechsel 10min Ampa</t>
  </si>
  <si>
    <t>Datumwechsel 10min Waldner/LL</t>
  </si>
  <si>
    <t>Datumwechsel 10min Wald</t>
  </si>
  <si>
    <t>Datumwechsel 10min Waldner RL</t>
  </si>
  <si>
    <t>Datumwechsel 10min Multivac Mo</t>
  </si>
  <si>
    <t>Datumwechsel 10min Mult</t>
  </si>
  <si>
    <t>ENDREIN-2050</t>
  </si>
  <si>
    <t>ENDREIN-3020</t>
  </si>
  <si>
    <t>Endreinigung-5029</t>
  </si>
  <si>
    <t>Endreinigung 120min Waldner/LL</t>
  </si>
  <si>
    <t>Endreinigung 120min Wal</t>
  </si>
  <si>
    <t>Endreinigung 120min Waldner RL</t>
  </si>
  <si>
    <t>Endreinigung 120min Schubert</t>
  </si>
  <si>
    <t>Endreinigung 120min Sch</t>
  </si>
  <si>
    <t>Endreinigung 120min Multivac M</t>
  </si>
  <si>
    <t>Endreinigung 120min Mul</t>
  </si>
  <si>
    <t>Endreinigung 30min Wiegeraum</t>
  </si>
  <si>
    <t>Endreinigung 30min Wieg</t>
  </si>
  <si>
    <t>Endreinigung 60min Betriebsrau</t>
  </si>
  <si>
    <t>Endreinigung 60min Betr</t>
  </si>
  <si>
    <t>Endreinigung 60min Frischkäser</t>
  </si>
  <si>
    <t>Endreinigung 60min Fris</t>
  </si>
  <si>
    <t>Endreinigung 60min Creme/Masca</t>
  </si>
  <si>
    <t>Endreinigung 60min Crem</t>
  </si>
  <si>
    <t>Endreinigung 60min UHT</t>
  </si>
  <si>
    <t>Endreinigung 60min Vakona</t>
  </si>
  <si>
    <t>Endreinigung 60min Vako</t>
  </si>
  <si>
    <t>Endreinigung 60min Ampack</t>
  </si>
  <si>
    <t>Endreinigung 60min Ampa</t>
  </si>
  <si>
    <t>Endreinigung 60min Vemag FK</t>
  </si>
  <si>
    <t>Endreinigung 60min Vema</t>
  </si>
  <si>
    <t>Endreinigung 90min Frischkäser</t>
  </si>
  <si>
    <t>Endreinigung 90min Fris</t>
  </si>
  <si>
    <t>Endreinigung 90min Vakona</t>
  </si>
  <si>
    <t>Endreinigung 90min Vako</t>
  </si>
  <si>
    <t>Endreinigung 90min Waldner RL</t>
  </si>
  <si>
    <t>Endreinigung 90min Wald</t>
  </si>
  <si>
    <t>Formatwechsel o. Spülen 45min</t>
  </si>
  <si>
    <t>Formatwechsel o. Spülen</t>
  </si>
  <si>
    <t>Formatwechsel m. Spülen 60min</t>
  </si>
  <si>
    <t>Formatwechsel m. Spülen</t>
  </si>
  <si>
    <t>Formatwechsel m. Spülen 45min</t>
  </si>
  <si>
    <t>KEINE-PROD</t>
  </si>
  <si>
    <t>Produktwechsel o. Spülen 10min</t>
  </si>
  <si>
    <t>Produktwechsel o. Spüle</t>
  </si>
  <si>
    <t>Produktwechsel o. Spülen 30min</t>
  </si>
  <si>
    <t>Produktwechsel o. Spülen 45min</t>
  </si>
  <si>
    <t>Produktwechsel 120 min  Vakona</t>
  </si>
  <si>
    <t>Produktwechsel 120 min</t>
  </si>
  <si>
    <t>Produktwechsel m. Spülen 30min</t>
  </si>
  <si>
    <t>Produktwechsel m. Spüle</t>
  </si>
  <si>
    <t>Produktwechsel m. Spülen 45min</t>
  </si>
  <si>
    <t>QVERTEILEIN-KL</t>
  </si>
  <si>
    <t>QVERTEILEINGANG KL</t>
  </si>
  <si>
    <t>QVERTEILEIN-TK</t>
  </si>
  <si>
    <t>QVERTEILEINGANG TK</t>
  </si>
  <si>
    <t>QVERTEILEINGANG</t>
  </si>
  <si>
    <t>QWARENEIN-KL</t>
  </si>
  <si>
    <t>QWARENEINGANG KL</t>
  </si>
  <si>
    <t>QWARENEIN-TK</t>
  </si>
  <si>
    <t>QWARENEINGANG TK</t>
  </si>
  <si>
    <t>QWARENEINGANG</t>
  </si>
  <si>
    <t>Reinigung-1100</t>
  </si>
  <si>
    <t>Reinigung-1200</t>
  </si>
  <si>
    <t>Reinigung-1400</t>
  </si>
  <si>
    <t>Reinigung-1410</t>
  </si>
  <si>
    <t>Reinigung-1420</t>
  </si>
  <si>
    <t>Reinigung-1430</t>
  </si>
  <si>
    <t>Reinigung-1440</t>
  </si>
  <si>
    <t>Reinigung-2010</t>
  </si>
  <si>
    <t>Reinigung-2020</t>
  </si>
  <si>
    <t>Reinigung-2030</t>
  </si>
  <si>
    <t>Reinigung - 2040</t>
  </si>
  <si>
    <t>Reinigung - 2050</t>
  </si>
  <si>
    <t>Reinigung-2100</t>
  </si>
  <si>
    <t>Reinigung - 3010</t>
  </si>
  <si>
    <t>Reinigung - 3020</t>
  </si>
  <si>
    <t>Reinigung-3030</t>
  </si>
  <si>
    <t>Reinigung-3040</t>
  </si>
  <si>
    <t>REIN-3100</t>
  </si>
  <si>
    <t>Reinigung-3110</t>
  </si>
  <si>
    <t>Reinigung-5001</t>
  </si>
  <si>
    <t>Reinigung-5002</t>
  </si>
  <si>
    <t>Reinigung- 5003</t>
  </si>
  <si>
    <t>Reinigung-5003</t>
  </si>
  <si>
    <t>Reinigung-5004</t>
  </si>
  <si>
    <t>Reinigung-5005</t>
  </si>
  <si>
    <t>Reinigung-5006</t>
  </si>
  <si>
    <t>Reinigung-5007</t>
  </si>
  <si>
    <t>Reinigung-5009</t>
  </si>
  <si>
    <t>Reinigung-5015</t>
  </si>
  <si>
    <t>Reinigung-5016</t>
  </si>
  <si>
    <t>Reinigung-5018</t>
  </si>
  <si>
    <t>Reinigung-5020</t>
  </si>
  <si>
    <t>Reinigung-5021</t>
  </si>
  <si>
    <t>Reinigung-5022</t>
  </si>
  <si>
    <t>Reinigung-5023</t>
  </si>
  <si>
    <t>Reinigung-5028</t>
  </si>
  <si>
    <t>Reinigung-5029</t>
  </si>
  <si>
    <t>Reinigung-5030</t>
  </si>
  <si>
    <t>Reinigung-5031</t>
  </si>
  <si>
    <t>Reinigung-5032</t>
  </si>
  <si>
    <t>Reinigung-5033</t>
  </si>
  <si>
    <t>Reinigung-5034</t>
  </si>
  <si>
    <t>Reinigung-5035</t>
  </si>
  <si>
    <t>Reinigung-5036</t>
  </si>
  <si>
    <t>Reinigung-5135</t>
  </si>
  <si>
    <t>Reinigung-5160</t>
  </si>
  <si>
    <t>Reinigung-5310</t>
  </si>
  <si>
    <t>Reinigung-5330</t>
  </si>
  <si>
    <t>Reinigung - 5410</t>
  </si>
  <si>
    <t>Reinigung-5420</t>
  </si>
  <si>
    <t>Reinigung -5901</t>
  </si>
  <si>
    <t>Reinigung-5901</t>
  </si>
  <si>
    <t>REINIGUNG</t>
  </si>
  <si>
    <t>Sortenwechsel-5160</t>
  </si>
  <si>
    <t>Sortenwechsel-5310</t>
  </si>
  <si>
    <t>Sortenwechsel - 5020</t>
  </si>
  <si>
    <t>Sortenwechsel- 5020</t>
  </si>
  <si>
    <t>Sortenwechsel- 5021</t>
  </si>
  <si>
    <t>Sortenwechsel - 5022</t>
  </si>
  <si>
    <t>Sortenwechsel - 5023</t>
  </si>
  <si>
    <t>Sortenwechsel- 5023</t>
  </si>
  <si>
    <t>Sortenwechsel- 5029</t>
  </si>
  <si>
    <t>spülen-2010</t>
  </si>
  <si>
    <t>spülen-2020</t>
  </si>
  <si>
    <t>spülen-2030</t>
  </si>
  <si>
    <t>spülen-2040</t>
  </si>
  <si>
    <t>spülen-2050</t>
  </si>
  <si>
    <t>spülen-2100</t>
  </si>
  <si>
    <t>ausspritzen - 3010</t>
  </si>
  <si>
    <t>ausspritzen - 3020</t>
  </si>
  <si>
    <t>ausspritzen - 3030</t>
  </si>
  <si>
    <t>ausspritzen - 3040</t>
  </si>
  <si>
    <t>ausspritzen - 3100</t>
  </si>
  <si>
    <t>spülen-3110</t>
  </si>
  <si>
    <t>TESTGM</t>
  </si>
  <si>
    <t>Frischkäse (Einzelstück)</t>
  </si>
  <si>
    <t>Frischkäse (Einzelstück</t>
  </si>
  <si>
    <t>Trockenreinigung-5001</t>
  </si>
  <si>
    <t>Trockenreinigung-5002</t>
  </si>
  <si>
    <t>Trockenreinigung-5021</t>
  </si>
  <si>
    <t>Trockenreinigung-5022</t>
  </si>
  <si>
    <t>Trockenreinigung-5023</t>
  </si>
  <si>
    <t>Vorlage Dummy ArtikelTr</t>
  </si>
  <si>
    <t>Trockenreinigung-5029</t>
  </si>
  <si>
    <t>Trockenreinigung-5030</t>
  </si>
  <si>
    <t>Trockenreinigung-5031</t>
  </si>
  <si>
    <t>Trockenreinigung-5035</t>
  </si>
  <si>
    <t>Trockenreinigung-5036</t>
  </si>
  <si>
    <t>Trockenreinigung-5336</t>
  </si>
  <si>
    <t>Trockenreinigung-5330</t>
  </si>
  <si>
    <t>Trockenreinigung-5420</t>
  </si>
  <si>
    <t>umstellen-2010</t>
  </si>
  <si>
    <t>umstellen-2020</t>
  </si>
  <si>
    <t>umstellen-2030</t>
  </si>
  <si>
    <t>umstellen - 2040</t>
  </si>
  <si>
    <t>umstellen-2050</t>
  </si>
  <si>
    <t>umstellen-3010</t>
  </si>
  <si>
    <t>umstellen-3020</t>
  </si>
  <si>
    <t>umstellen-3030</t>
  </si>
  <si>
    <t>umstellen-3040</t>
  </si>
  <si>
    <t>umstellen-3110</t>
  </si>
  <si>
    <t>Umstellung-5001</t>
  </si>
  <si>
    <t>Umstellung- 5001</t>
  </si>
  <si>
    <t>Umstellung-5002</t>
  </si>
  <si>
    <t>Umstellung-5007</t>
  </si>
  <si>
    <t>umstellen-5009</t>
  </si>
  <si>
    <t>Umstellung-5034</t>
  </si>
  <si>
    <t>UMST-5160</t>
  </si>
  <si>
    <t>UMST-5330</t>
  </si>
  <si>
    <t>vorbereiten-2010</t>
  </si>
  <si>
    <t>vorbereiten-2020</t>
  </si>
  <si>
    <t>vorbereiten-2030</t>
  </si>
  <si>
    <t>vorbereiten-2040</t>
  </si>
  <si>
    <t>vorbereiten-2050</t>
  </si>
  <si>
    <t>vorbereiten-3010</t>
  </si>
  <si>
    <t>vorbereiten-3020</t>
  </si>
  <si>
    <t>vorbereiten-3030</t>
  </si>
  <si>
    <t>vorbereiten-3110</t>
  </si>
  <si>
    <t>Vorbereitung-5001</t>
  </si>
  <si>
    <t>Vorbereitung- 5002</t>
  </si>
  <si>
    <t>Vorbereitung-5003</t>
  </si>
  <si>
    <t>Vorbereitung-5004</t>
  </si>
  <si>
    <t>Vorbereitung-5005</t>
  </si>
  <si>
    <t>Vorbereitung-5006</t>
  </si>
  <si>
    <t>Vorbereitung-5007</t>
  </si>
  <si>
    <t>Vorbereitung-5009</t>
  </si>
  <si>
    <t>Vorbereitung-5015</t>
  </si>
  <si>
    <t>Vorbereitung-5016</t>
  </si>
  <si>
    <t>Vorbereitung-5018</t>
  </si>
  <si>
    <t>Vorbereitung-5028</t>
  </si>
  <si>
    <t>Vorbereitung-5029</t>
  </si>
  <si>
    <t>Vorbereitung-5030</t>
  </si>
  <si>
    <t>Vorbereitung-5031</t>
  </si>
  <si>
    <t>Vorbereitung-5032</t>
  </si>
  <si>
    <t>Vorbereitung-5033</t>
  </si>
  <si>
    <t>Vorbereitung-5034</t>
  </si>
  <si>
    <t>Vorbereitung-5035</t>
  </si>
  <si>
    <t>Vorbereitung-5036</t>
  </si>
  <si>
    <t>Vorbereitung-5135</t>
  </si>
  <si>
    <t>vorbereiten-5160</t>
  </si>
  <si>
    <t>vorbereiten-5310</t>
  </si>
  <si>
    <t>Vorbereitung-5330</t>
  </si>
  <si>
    <t>Vorbereitung-5420</t>
  </si>
  <si>
    <t>Vorbereitung-5901</t>
  </si>
  <si>
    <t>Vorbereitung 120min Frischkäse</t>
  </si>
  <si>
    <t>Vorbereitung 120min Fri</t>
  </si>
  <si>
    <t>Vorbereitung 120min Creme/Masc</t>
  </si>
  <si>
    <t>Vorbereitung 120min Cre</t>
  </si>
  <si>
    <t>Vorbereitung 120min UHT</t>
  </si>
  <si>
    <t>Vorbereitung 120min Ampack</t>
  </si>
  <si>
    <t>Vorbereitung 120min Amp</t>
  </si>
  <si>
    <t>Vorbereitung 150min Frischkäse</t>
  </si>
  <si>
    <t>Vorbereitung 150min Fri</t>
  </si>
  <si>
    <t>Vorbereitung 15min Betriebsrau</t>
  </si>
  <si>
    <t>Vorbereitung 15min Betr</t>
  </si>
  <si>
    <t>Vorbereitung 15min Wiegeraum</t>
  </si>
  <si>
    <t>Vorbereitung 15min Wieg</t>
  </si>
  <si>
    <t>Vorbereitung 60min Frischkäser</t>
  </si>
  <si>
    <t>Vorbereitung 60min Fris</t>
  </si>
  <si>
    <t>Vorbereitung 60min Vakona</t>
  </si>
  <si>
    <t>Vorbereitung 60min Vako</t>
  </si>
  <si>
    <t>Vorbereitung 60min Ampack</t>
  </si>
  <si>
    <t>Vorbereitung 60min Ampa</t>
  </si>
  <si>
    <t>Vorbereitung 60min Waldner LL</t>
  </si>
  <si>
    <t>Vorbereitung 60min Wald</t>
  </si>
  <si>
    <t>Vorbereitung 60min Schubert</t>
  </si>
  <si>
    <t>Vorbereitung 60min Schu</t>
  </si>
  <si>
    <t>Vorbereitung 90min Ampack</t>
  </si>
  <si>
    <t>Vorbereitung 90min Ampa</t>
  </si>
  <si>
    <t>Vorbereitung 90min Waldner RL</t>
  </si>
  <si>
    <t>Vorbereitung 90min Wald</t>
  </si>
  <si>
    <t>Vorbereitung 90min Multivac Mo</t>
  </si>
  <si>
    <t>Vorbereitung 90min Mult</t>
  </si>
  <si>
    <t>VORLAGE</t>
  </si>
  <si>
    <t>vorlage</t>
  </si>
  <si>
    <t>Käsecreme CZ Blauschimm</t>
  </si>
  <si>
    <t>Milch</t>
  </si>
  <si>
    <t>Vorlage Milch</t>
  </si>
  <si>
    <t>Magermilch(Fertigware)</t>
  </si>
  <si>
    <t>Vorlage Magermilch (Fer</t>
  </si>
  <si>
    <t>Molken</t>
  </si>
  <si>
    <t>Vorlage Molke</t>
  </si>
  <si>
    <t>Rahm</t>
  </si>
  <si>
    <t>Vorlage Rahm</t>
  </si>
  <si>
    <t>Kesselmilch</t>
  </si>
  <si>
    <t>Vorlage Kesselmilch</t>
  </si>
  <si>
    <t>Ansatz</t>
  </si>
  <si>
    <t>Vorlage Rahmansatz</t>
  </si>
  <si>
    <t>B-Ware Fertigmischung</t>
  </si>
  <si>
    <t>Ansatz (Vegan)</t>
  </si>
  <si>
    <t>Vorlage Ansatz (Vegan)</t>
  </si>
  <si>
    <t>Vegane Vorbereitet Rohw/Zutat</t>
  </si>
  <si>
    <t>Vegane Vorbereitet Rohw</t>
  </si>
  <si>
    <t>Zusatzstoffe</t>
  </si>
  <si>
    <t>Vorlage Zusatzstoffe</t>
  </si>
  <si>
    <t>Fleischwaren</t>
  </si>
  <si>
    <t>Vorlage Fleischwaren</t>
  </si>
  <si>
    <t>Vegane B-Ware</t>
  </si>
  <si>
    <t>Ungeräucherte Wurst (Halbfabr)</t>
  </si>
  <si>
    <t>Ungeräucherte Wurst (Ha</t>
  </si>
  <si>
    <t>Veganes Halbfabrikat (SW)</t>
  </si>
  <si>
    <t>Veganes Halbfabrikat (S</t>
  </si>
  <si>
    <t>Geräucherte Wurst (Halbfabr.)</t>
  </si>
  <si>
    <t>Geräucherte Wurst (Halb</t>
  </si>
  <si>
    <t>Vegane Ware geräuchert (Halbf)</t>
  </si>
  <si>
    <t>Vegane Ware geräuchert</t>
  </si>
  <si>
    <t>Rezepturen (Halbfabr.)</t>
  </si>
  <si>
    <t>Rezepturen (Halbfabrika</t>
  </si>
  <si>
    <t>Vegane Ware (Rezeptur)</t>
  </si>
  <si>
    <t>Dessert (Halbfabrikat)</t>
  </si>
  <si>
    <t>Veganes Dessert (Halbfabrikat)</t>
  </si>
  <si>
    <t>Veganes Dessert (Halbfa</t>
  </si>
  <si>
    <t>Mozarella (Fertigware)</t>
  </si>
  <si>
    <t>Veganer Aufstrich (Einzelstück</t>
  </si>
  <si>
    <t>Veganer Aufstrich (Einz</t>
  </si>
  <si>
    <t>Dessert (Einzelstück)</t>
  </si>
  <si>
    <t>Veganes Dessert (Einzelstück)</t>
  </si>
  <si>
    <t>Veganes Dessert (Einzel</t>
  </si>
  <si>
    <t>Lebensmittelzubereitung ES</t>
  </si>
  <si>
    <t>Lebensmittelzubereitung</t>
  </si>
  <si>
    <t>Sauerrahm (Einzelstück)</t>
  </si>
  <si>
    <t>Vegane Creme gesäuert (Einzels</t>
  </si>
  <si>
    <t>Vegane Creme gesäuert (</t>
  </si>
  <si>
    <t>Butter (Einzelstück)</t>
  </si>
  <si>
    <t>Joghurt (Einzelstück)</t>
  </si>
  <si>
    <t>Schmelzkäse (Einzelstück)</t>
  </si>
  <si>
    <t>Schmelzkäse (Einzelstüc</t>
  </si>
  <si>
    <t>Veganer SK (Einzelstück)</t>
  </si>
  <si>
    <t>Veganer Schmelzkäse (Ei</t>
  </si>
  <si>
    <t>Naturkäse  (Einzelstück)</t>
  </si>
  <si>
    <t>Naturkäse  (Einzelstück</t>
  </si>
  <si>
    <t>B-Ware verkauf</t>
  </si>
  <si>
    <t>VEG B-Ware VAKU</t>
  </si>
  <si>
    <t>Frischkäse (Fertigware)</t>
  </si>
  <si>
    <t>Veganer Aufstrich (Fertigware)</t>
  </si>
  <si>
    <t>Veganer Aufstrich (Fert</t>
  </si>
  <si>
    <t>Veganes Dessert (Fertigware)</t>
  </si>
  <si>
    <t>Veganes Dessert (Fertig</t>
  </si>
  <si>
    <t>Lebensmittelzubereitung (FW)</t>
  </si>
  <si>
    <t>Sauerrahm (Fertigware)</t>
  </si>
  <si>
    <t>Vegane Creme gesäuert (Fertigw</t>
  </si>
  <si>
    <t>Butter (Fertigware)</t>
  </si>
  <si>
    <t>Veganer SK (Fertigware</t>
  </si>
  <si>
    <t>Veganer SK (Fertigware)</t>
  </si>
  <si>
    <t>Handelsware</t>
  </si>
  <si>
    <t>Etiketten</t>
  </si>
  <si>
    <t>Vorlage Etikett</t>
  </si>
  <si>
    <t>Folien</t>
  </si>
  <si>
    <t>Vorlage Folie</t>
  </si>
  <si>
    <t>Kartons</t>
  </si>
  <si>
    <t>Vorlage Karton</t>
  </si>
  <si>
    <t>Eimer, Becher, Schalen, Deckel</t>
  </si>
  <si>
    <t>Platinen</t>
  </si>
  <si>
    <t>Vorlage Platinen</t>
  </si>
  <si>
    <t>Därme</t>
  </si>
  <si>
    <t>Vorlage Daerme</t>
  </si>
  <si>
    <t>Einkauf Sonstiges</t>
  </si>
  <si>
    <t>Vorlage Einkauf Sonstig</t>
  </si>
  <si>
    <t>Dienstleistungen</t>
  </si>
  <si>
    <t>Vorlage Dienstleistunge</t>
  </si>
  <si>
    <t>Dummy Artikel</t>
  </si>
  <si>
    <t>Vorlage Dummy Artikel</t>
  </si>
  <si>
    <t>Transportverpackung</t>
  </si>
  <si>
    <t>Reinigungsmittel</t>
  </si>
  <si>
    <t>Vorlage Reinigungsmitte</t>
  </si>
  <si>
    <t>Betriebsstoffe</t>
  </si>
  <si>
    <t>Vorlage Betriebsstoffe</t>
  </si>
  <si>
    <t>Hilfsstoffe</t>
  </si>
  <si>
    <t>Vorlage Hilfsstoffe</t>
  </si>
  <si>
    <t>Verbrauchsartikel</t>
  </si>
  <si>
    <t>Vorlage Verbrauchsartik</t>
  </si>
  <si>
    <t>Investitionen</t>
  </si>
  <si>
    <t>Vorlage Investitionen</t>
  </si>
  <si>
    <t>Vorlage Marketing und Technik</t>
  </si>
  <si>
    <t>Vorlage Marketing und T</t>
  </si>
  <si>
    <t>Wartung-2020</t>
  </si>
  <si>
    <t>Wartung-2030</t>
  </si>
  <si>
    <t>Wartung-2040</t>
  </si>
  <si>
    <t>Wartung-2050</t>
  </si>
  <si>
    <t>Wartung-3010</t>
  </si>
  <si>
    <t>Wartung-3020</t>
  </si>
  <si>
    <t>Wartung-3030</t>
  </si>
  <si>
    <t>Wartung-3040</t>
  </si>
  <si>
    <t>WART-3110</t>
  </si>
  <si>
    <t>Wartung-3110</t>
  </si>
  <si>
    <t>WART-5001</t>
  </si>
  <si>
    <t>WART-5002</t>
  </si>
  <si>
    <t>WART-5009</t>
  </si>
  <si>
    <t>WART-5011</t>
  </si>
  <si>
    <t>WART-5016</t>
  </si>
  <si>
    <t>Wartung-5030</t>
  </si>
  <si>
    <t>WART-5031</t>
  </si>
  <si>
    <t>WART-5033</t>
  </si>
  <si>
    <t>WART-5034</t>
  </si>
  <si>
    <t>WART-5035</t>
  </si>
  <si>
    <t>Wartung-5160</t>
  </si>
  <si>
    <t>WART-5330</t>
  </si>
  <si>
    <t>ZwischeReinigung 60min Frischk</t>
  </si>
  <si>
    <t>ZwischeReinigung 60min</t>
  </si>
  <si>
    <t>ZwischeReinigung 60min Vakona</t>
  </si>
  <si>
    <t>ZwischeReinigung 90min Multiva</t>
  </si>
  <si>
    <t>ZwischeReinigung 90min</t>
  </si>
  <si>
    <t>ZwischeReinigung 120min Frisch</t>
  </si>
  <si>
    <t>ZwischeReinigung 120min</t>
  </si>
  <si>
    <t>ZwischeReinigung 90min Waldner</t>
  </si>
  <si>
    <t>Zwischen Reinigung 90mi</t>
  </si>
  <si>
    <t>Zwischenreinigung-5015</t>
  </si>
  <si>
    <t>Zwischenreinigung- 5018</t>
  </si>
  <si>
    <t>Zwischenreinigung-5018</t>
  </si>
  <si>
    <t>ZWREIN-5031</t>
  </si>
  <si>
    <t>Zwischenreinigung-5032</t>
  </si>
  <si>
    <t>ZWREIN-5036 150min</t>
  </si>
  <si>
    <t>Zwischenreinigung-5160</t>
  </si>
  <si>
    <t>Trockenreinigung-5310</t>
  </si>
  <si>
    <t>ja</t>
  </si>
  <si>
    <t>Strudellinie</t>
  </si>
  <si>
    <t>Linie 30</t>
  </si>
  <si>
    <t>Linie 31</t>
  </si>
  <si>
    <t>Linie 1</t>
  </si>
  <si>
    <t>Linie 11</t>
  </si>
  <si>
    <t>Linie 15</t>
  </si>
  <si>
    <t>Linie 16</t>
  </si>
  <si>
    <t>Linie 18</t>
  </si>
  <si>
    <t>Linie 2</t>
  </si>
  <si>
    <t>Linie 3</t>
  </si>
  <si>
    <t>Linie 33</t>
  </si>
  <si>
    <t>Linie 34</t>
  </si>
  <si>
    <t>Linie 35</t>
  </si>
  <si>
    <t>Linie 36</t>
  </si>
  <si>
    <t>Linie 4</t>
  </si>
  <si>
    <t>Linie 6</t>
  </si>
  <si>
    <t>Linie 7</t>
  </si>
  <si>
    <t>Linie 9</t>
  </si>
  <si>
    <t>Wurstverpackung</t>
  </si>
  <si>
    <t>Linie 20</t>
  </si>
  <si>
    <t>Linie 21</t>
  </si>
  <si>
    <t>Linie 22</t>
  </si>
  <si>
    <t>Linie 23</t>
  </si>
  <si>
    <t>Linie 29</t>
  </si>
  <si>
    <t>Espera</t>
  </si>
  <si>
    <t>Große Schneidemaschine Lachnit</t>
  </si>
  <si>
    <t>nein</t>
  </si>
  <si>
    <t>Holac Zutatenvorbereitung</t>
  </si>
  <si>
    <t>Kleine Schneidemaschine Käseteiler</t>
  </si>
  <si>
    <t>Pulverwiegung UHT1</t>
  </si>
  <si>
    <t>Rohware aus-/umpacken, vorbereiten</t>
  </si>
  <si>
    <t>Schälen</t>
  </si>
  <si>
    <t>Schmelze Zutatenvorb.</t>
  </si>
  <si>
    <t>Stephan UMSK 130</t>
  </si>
  <si>
    <t>Vacumierung</t>
  </si>
  <si>
    <t>Wolf Th1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</si>
  <si>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</si>
  <si>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</si>
  <si>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</si>
  <si>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</si>
  <si>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</si>
  <si>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</si>
  <si>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</si>
  <si>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</si>
  <si>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</si>
  <si>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</si>
  <si>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9fFT7lBxJUmW9nblg8bKtl7sW2_hJKNCkVh4z4ltgBBUNExHVlQxQ0RIMDhSSzc1REpPNjA4VTM5SyQlQCN0PWcu</t>
  </si>
  <si>
    <t>Form1</t>
  </si>
  <si>
    <t>{de00ab75-d45c-4a64-a301-1cc278884ab5}</t>
  </si>
  <si>
    <t>Startzeit</t>
  </si>
  <si>
    <t>Artikelnummer (falls vorhandne)</t>
  </si>
  <si>
    <t>Welche BU?</t>
  </si>
  <si>
    <t>Eike-Kristian Ahlers</t>
  </si>
  <si>
    <t>keine Verwendung</t>
  </si>
  <si>
    <t>Bodenabfall Abfüllung</t>
  </si>
  <si>
    <t>Reste von Würste beim Köpfen</t>
  </si>
  <si>
    <t>spezifischer EInsatz</t>
  </si>
  <si>
    <t>keine Zuständigkeiten</t>
  </si>
  <si>
    <t>Rinde Maasdamer</t>
  </si>
  <si>
    <t>Abnehmer ist kurzfristig abgesprungen</t>
  </si>
  <si>
    <t>Rinde Natriumarm</t>
  </si>
  <si>
    <t>Maschinenausfälle</t>
  </si>
  <si>
    <t>nicht vakuumiert von Schmelze</t>
  </si>
  <si>
    <t>Produktion ausgefallen</t>
  </si>
  <si>
    <t>nicht genug eingesetzt</t>
  </si>
  <si>
    <t>32000236</t>
  </si>
  <si>
    <t>20</t>
  </si>
  <si>
    <t>10 = Reinigung</t>
  </si>
  <si>
    <t>32000070</t>
  </si>
  <si>
    <t>34 = Darm geplatzt</t>
  </si>
  <si>
    <t>42 = Schmutz</t>
  </si>
  <si>
    <t>313</t>
  </si>
  <si>
    <t>30 = verursacht von Maschine</t>
  </si>
  <si>
    <t>31000142</t>
  </si>
  <si>
    <t>60</t>
  </si>
  <si>
    <t>33 = Schlaufe gerissen</t>
  </si>
  <si>
    <t>31000162</t>
  </si>
  <si>
    <t>32 = aus Hand gerutscht.</t>
  </si>
  <si>
    <t>40</t>
  </si>
  <si>
    <t>8,4</t>
  </si>
  <si>
    <t>74= Sensorik</t>
  </si>
  <si>
    <t>2,4</t>
  </si>
  <si>
    <t>104,7</t>
  </si>
  <si>
    <t>73 = Laborproben</t>
  </si>
  <si>
    <t>29600004</t>
  </si>
  <si>
    <t>112</t>
  </si>
  <si>
    <t>12 = Schimmel</t>
  </si>
  <si>
    <t>90</t>
  </si>
  <si>
    <t>29900002</t>
  </si>
  <si>
    <t>181</t>
  </si>
  <si>
    <t>61 = keinen Verwendungszweck</t>
  </si>
  <si>
    <t>236</t>
  </si>
  <si>
    <t>Räucherscheiben bunter Pfeffer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</si>
</sst>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  <numFmt numFmtId="167" formatCode="0.0"/>
    <numFmt numFmtId="168" formatCode="m/d/yy\ h:mm:ss"/>
    <numFmt numFmtId="169" formatCode="0.000"/>
    <numFmt numFmtId="170" formatCode="##,#00&quot;kg&quot;"/>
    <numFmt numFmtId="171" formatCode="#0.00\ [$€-407]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.5"/>
      <color rgb="FF343334"/>
      <name val="Tahoma"/>
      <family val="2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E1F2"/>
        <bgColor rgb="FFD9E1F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  <fill>
      <patternFill patternType="solid">
        <fgColor theme="4" tint="0.59999389629810485"/>
        <bgColor theme="4" tint="0.59999389629810485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C0BFC0"/>
      </left>
      <right style="medium">
        <color rgb="FFC0BFC0"/>
      </right>
      <top style="thin">
        <color theme="0"/>
      </top>
      <bottom style="medium">
        <color rgb="FFC0BFC0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12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vertical="center"/>
    </xf>
    <xf numFmtId="0" fontId="0" fillId="34" borderId="10" xfId="0" applyFill="1" applyBorder="1" applyAlignment="1">
      <alignment horizontal="center"/>
    </xf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5" borderId="11" xfId="0" applyFill="1" applyBorder="1"/>
    <xf numFmtId="0" fontId="0" fillId="0" borderId="11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0" xfId="0" applyBorder="1" applyAlignment="1">
      <alignment horizontal="center"/>
    </xf>
    <xf numFmtId="0" fontId="21" fillId="34" borderId="10" xfId="0" applyFont="1" applyFill="1" applyBorder="1" applyAlignment="1">
      <alignment horizontal="center"/>
    </xf>
    <xf numFmtId="0" fontId="21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6" borderId="12" xfId="0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23" fillId="37" borderId="13" xfId="0" applyFont="1" applyFill="1" applyBorder="1" applyAlignment="1">
      <alignment horizontal="center" vertical="center"/>
    </xf>
    <xf numFmtId="0" fontId="24" fillId="0" borderId="0" xfId="0" applyFont="1" applyAlignment="1">
      <alignment horizontal="left"/>
    </xf>
    <xf numFmtId="0" fontId="24" fillId="0" borderId="0" xfId="0" applyFont="1" applyAlignment="1">
      <alignment horizontal="center"/>
    </xf>
    <xf numFmtId="0" fontId="0" fillId="0" borderId="14" xfId="0" applyBorder="1" applyAlignment="1">
      <alignment horizontal="left" vertical="center"/>
    </xf>
    <xf numFmtId="2" fontId="0" fillId="0" borderId="0" xfId="42" applyNumberFormat="1" applyFont="1"/>
    <xf numFmtId="0" fontId="25" fillId="0" borderId="0" xfId="0" applyFont="1"/>
    <xf numFmtId="0" fontId="0" fillId="35" borderId="10" xfId="0" applyFill="1" applyBorder="1" applyAlignment="1">
      <alignment horizontal="center" vertical="center"/>
    </xf>
    <xf numFmtId="0" fontId="0" fillId="0" borderId="10" xfId="0" applyBorder="1"/>
    <xf numFmtId="1" fontId="0" fillId="35" borderId="10" xfId="0" applyNumberFormat="1" applyFill="1" applyBorder="1"/>
    <xf numFmtId="1" fontId="0" fillId="0" borderId="10" xfId="0" applyNumberFormat="1" applyBorder="1"/>
    <xf numFmtId="0" fontId="0" fillId="35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3" fillId="37" borderId="18" xfId="0" applyFont="1" applyFill="1" applyBorder="1" applyAlignment="1">
      <alignment horizontal="center" vertical="center"/>
    </xf>
    <xf numFmtId="0" fontId="23" fillId="37" borderId="19" xfId="0" applyFont="1" applyFill="1" applyBorder="1" applyAlignment="1">
      <alignment horizontal="center" vertical="center"/>
    </xf>
    <xf numFmtId="0" fontId="0" fillId="35" borderId="20" xfId="0" applyFill="1" applyBorder="1" applyAlignment="1">
      <alignment horizontal="center" vertical="center"/>
    </xf>
    <xf numFmtId="0" fontId="0" fillId="35" borderId="21" xfId="0" applyFill="1" applyBorder="1" applyAlignment="1">
      <alignment horizontal="center" vertical="center"/>
    </xf>
    <xf numFmtId="14" fontId="0" fillId="35" borderId="21" xfId="0" applyNumberFormat="1" applyFill="1" applyBorder="1" applyAlignment="1">
      <alignment horizontal="center" vertical="center"/>
    </xf>
    <xf numFmtId="0" fontId="0" fillId="35" borderId="21" xfId="0" applyFill="1" applyBorder="1"/>
    <xf numFmtId="0" fontId="0" fillId="35" borderId="21" xfId="0" applyFill="1" applyBorder="1" applyAlignment="1">
      <alignment horizontal="center" vertical="center" wrapText="1"/>
    </xf>
    <xf numFmtId="0" fontId="0" fillId="35" borderId="22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4" fontId="0" fillId="0" borderId="21" xfId="0" applyNumberFormat="1" applyBorder="1" applyAlignment="1">
      <alignment horizontal="center" vertical="center"/>
    </xf>
    <xf numFmtId="0" fontId="0" fillId="0" borderId="21" xfId="0" applyBorder="1"/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24" fillId="35" borderId="21" xfId="0" applyFont="1" applyFill="1" applyBorder="1" applyAlignment="1">
      <alignment horizontal="center"/>
    </xf>
    <xf numFmtId="0" fontId="24" fillId="0" borderId="21" xfId="0" applyFont="1" applyBorder="1" applyAlignment="1">
      <alignment horizontal="center"/>
    </xf>
    <xf numFmtId="0" fontId="24" fillId="38" borderId="21" xfId="0" applyFont="1" applyFill="1" applyBorder="1" applyAlignment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 applyAlignment="1">
      <alignment horizontal="center" vertical="center"/>
    </xf>
    <xf numFmtId="167" fontId="0" fillId="35" borderId="21" xfId="0" applyNumberFormat="1" applyFill="1" applyBorder="1" applyAlignment="1">
      <alignment horizontal="center" vertical="center"/>
    </xf>
    <xf numFmtId="167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/>
    <xf numFmtId="0" fontId="0" fillId="35" borderId="21" xfId="0" applyFill="1" applyBorder="1" applyAlignment="1">
      <alignment horizontal="left"/>
    </xf>
    <xf numFmtId="1" fontId="0" fillId="0" borderId="21" xfId="0" applyNumberFormat="1" applyBorder="1"/>
    <xf numFmtId="0" fontId="0" fillId="0" borderId="21" xfId="0" applyBorder="1" applyAlignment="1">
      <alignment horizontal="left"/>
    </xf>
    <xf numFmtId="0" fontId="0" fillId="35" borderId="10" xfId="0" applyFill="1" applyBorder="1" applyAlignment="1">
      <alignment horizontal="left"/>
    </xf>
    <xf numFmtId="0" fontId="0" fillId="35" borderId="15" xfId="0" applyFill="1" applyBorder="1" applyAlignment="1">
      <alignment horizontal="center" vertical="center"/>
    </xf>
    <xf numFmtId="0" fontId="18" fillId="40" borderId="13" xfId="0" applyFont="1" applyFill="1" applyBorder="1" applyAlignment="1">
      <alignment horizontal="left" vertical="center"/>
    </xf>
    <xf numFmtId="1" fontId="18" fillId="40" borderId="13" xfId="0" applyNumberFormat="1" applyFont="1" applyFill="1" applyBorder="1" applyAlignment="1">
      <alignment horizontal="left" vertical="center"/>
    </xf>
    <xf numFmtId="0" fontId="18" fillId="40" borderId="17" xfId="0" applyFont="1" applyFill="1" applyBorder="1" applyAlignment="1">
      <alignment horizontal="left" vertical="center"/>
    </xf>
    <xf numFmtId="0" fontId="13" fillId="40" borderId="17" xfId="0" applyFont="1" applyFill="1" applyBorder="1" applyAlignment="1">
      <alignment horizontal="left"/>
    </xf>
    <xf numFmtId="0" fontId="0" fillId="39" borderId="23" xfId="0" applyFill="1" applyBorder="1" applyAlignment="1">
      <alignment horizontal="left" vertical="center"/>
    </xf>
    <xf numFmtId="164" fontId="0" fillId="39" borderId="21" xfId="0" applyNumberFormat="1" applyFill="1" applyBorder="1" applyAlignment="1">
      <alignment horizontal="left" vertical="center"/>
    </xf>
    <xf numFmtId="165" fontId="0" fillId="39" borderId="21" xfId="0" applyNumberFormat="1" applyFill="1" applyBorder="1" applyAlignment="1">
      <alignment horizontal="left" vertical="center"/>
    </xf>
    <xf numFmtId="0" fontId="0" fillId="39" borderId="21" xfId="0" applyFill="1" applyBorder="1" applyAlignment="1">
      <alignment horizontal="left" vertical="center"/>
    </xf>
    <xf numFmtId="0" fontId="0" fillId="33" borderId="21" xfId="0" applyFill="1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164" fontId="0" fillId="0" borderId="25" xfId="0" applyNumberFormat="1" applyBorder="1" applyAlignment="1">
      <alignment horizontal="left" vertical="center"/>
    </xf>
    <xf numFmtId="165" fontId="0" fillId="0" borderId="25" xfId="0" applyNumberFormat="1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33" borderId="25" xfId="0" applyFill="1" applyBorder="1" applyAlignment="1">
      <alignment horizontal="left" vertical="center"/>
    </xf>
    <xf numFmtId="0" fontId="0" fillId="39" borderId="24" xfId="0" applyFill="1" applyBorder="1" applyAlignment="1">
      <alignment horizontal="left" vertical="center"/>
    </xf>
    <xf numFmtId="164" fontId="0" fillId="39" borderId="25" xfId="0" applyNumberFormat="1" applyFill="1" applyBorder="1" applyAlignment="1">
      <alignment horizontal="left" vertical="center"/>
    </xf>
    <xf numFmtId="165" fontId="0" fillId="39" borderId="25" xfId="0" applyNumberFormat="1" applyFill="1" applyBorder="1" applyAlignment="1">
      <alignment horizontal="left" vertical="center"/>
    </xf>
    <xf numFmtId="0" fontId="0" fillId="39" borderId="25" xfId="0" applyFill="1" applyBorder="1" applyAlignment="1">
      <alignment horizontal="left" vertical="center"/>
    </xf>
    <xf numFmtId="0" fontId="0" fillId="39" borderId="16" xfId="0" applyFill="1" applyBorder="1" applyAlignment="1">
      <alignment horizontal="left" vertical="center"/>
    </xf>
    <xf numFmtId="164" fontId="0" fillId="39" borderId="14" xfId="0" applyNumberFormat="1" applyFill="1" applyBorder="1" applyAlignment="1">
      <alignment horizontal="left" vertical="center"/>
    </xf>
    <xf numFmtId="165" fontId="0" fillId="39" borderId="14" xfId="0" applyNumberFormat="1" applyFill="1" applyBorder="1" applyAlignment="1">
      <alignment horizontal="left" vertical="center"/>
    </xf>
    <xf numFmtId="0" fontId="0" fillId="39" borderId="14" xfId="0" applyFill="1" applyBorder="1" applyAlignment="1">
      <alignment horizontal="left" vertical="center"/>
    </xf>
    <xf numFmtId="0" fontId="0" fillId="33" borderId="14" xfId="0" applyFill="1" applyBorder="1" applyAlignment="1">
      <alignment horizontal="left" vertical="center"/>
    </xf>
    <xf numFmtId="49" fontId="0" fillId="0" borderId="0" xfId="0" applyNumberFormat="1"/>
    <xf numFmtId="168" fontId="0" fillId="0" borderId="0" xfId="0" applyNumberFormat="1"/>
    <xf numFmtId="0" fontId="0" fillId="0" borderId="0" xfId="0" quotePrefix="1"/>
    <xf numFmtId="0" fontId="0" fillId="35" borderId="26" xfId="0" applyFill="1" applyBorder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35" borderId="0" xfId="0" applyFill="1" applyAlignment="1">
      <alignment horizontal="left"/>
    </xf>
    <xf numFmtId="0" fontId="0" fillId="35" borderId="27" xfId="0" applyFill="1" applyBorder="1" applyAlignment="1">
      <alignment horizontal="center" vertical="center"/>
    </xf>
    <xf numFmtId="0" fontId="0" fillId="39" borderId="28" xfId="0" applyFill="1" applyBorder="1" applyAlignment="1">
      <alignment horizontal="left" vertical="center"/>
    </xf>
    <xf numFmtId="164" fontId="0" fillId="39" borderId="0" xfId="0" applyNumberFormat="1" applyFill="1" applyAlignment="1">
      <alignment horizontal="left" vertical="center"/>
    </xf>
    <xf numFmtId="165" fontId="0" fillId="39" borderId="0" xfId="0" applyNumberFormat="1" applyFill="1" applyAlignment="1">
      <alignment horizontal="left" vertical="center"/>
    </xf>
    <xf numFmtId="0" fontId="0" fillId="39" borderId="0" xfId="0" applyFill="1" applyAlignment="1">
      <alignment horizontal="left" vertical="center"/>
    </xf>
    <xf numFmtId="0" fontId="0" fillId="33" borderId="0" xfId="0" applyFill="1" applyAlignment="1">
      <alignment horizontal="left" vertical="center"/>
    </xf>
    <xf numFmtId="0" fontId="0" fillId="35" borderId="10" xfId="0" applyFill="1" applyBorder="1"/>
    <xf numFmtId="1" fontId="0" fillId="35" borderId="0" xfId="0" applyNumberFormat="1" applyFill="1" applyAlignment="1">
      <alignment horizontal="center" vertical="center"/>
    </xf>
    <xf numFmtId="169" fontId="0" fillId="0" borderId="0" xfId="0" applyNumberFormat="1"/>
    <xf numFmtId="171" fontId="29" fillId="41" borderId="31" xfId="0" applyNumberFormat="1" applyFont="1" applyFill="1" applyBorder="1" applyAlignment="1">
      <alignment horizontal="left" vertical="top"/>
    </xf>
    <xf numFmtId="0" fontId="0" fillId="0" borderId="0" xfId="0" pivotButton="1" applyAlignment="1">
      <alignment horizontal="left"/>
    </xf>
    <xf numFmtId="170" fontId="0" fillId="0" borderId="0" xfId="0" applyNumberFormat="1" applyAlignment="1">
      <alignment horizontal="left"/>
    </xf>
    <xf numFmtId="0" fontId="26" fillId="0" borderId="29" xfId="0" applyFont="1" applyBorder="1" applyAlignment="1">
      <alignment horizontal="left" vertical="center" wrapText="1"/>
    </xf>
    <xf numFmtId="0" fontId="26" fillId="0" borderId="29" xfId="0" applyFont="1" applyBorder="1" applyAlignment="1">
      <alignment horizontal="left" vertical="top" wrapText="1"/>
    </xf>
    <xf numFmtId="0" fontId="28" fillId="0" borderId="29" xfId="0" applyFont="1" applyBorder="1" applyAlignment="1">
      <alignment horizontal="left"/>
    </xf>
    <xf numFmtId="0" fontId="27" fillId="0" borderId="30" xfId="0" applyFont="1" applyBorder="1" applyAlignment="1">
      <alignment horizontal="left" vertical="center"/>
    </xf>
    <xf numFmtId="0" fontId="27" fillId="0" borderId="29" xfId="0" applyFont="1" applyBorder="1" applyAlignment="1">
      <alignment horizontal="left" vertical="center"/>
    </xf>
    <xf numFmtId="0" fontId="0" fillId="39" borderId="28" xfId="0" applyFont="1" applyFill="1" applyBorder="1" applyAlignment="1">
      <alignment horizontal="left" vertical="center"/>
    </xf>
    <xf numFmtId="164" fontId="0" fillId="39" borderId="0" xfId="0" applyNumberFormat="1" applyFont="1" applyFill="1" applyAlignment="1">
      <alignment horizontal="left" vertical="center"/>
    </xf>
    <xf numFmtId="165" fontId="0" fillId="39" borderId="0" xfId="0" applyNumberFormat="1" applyFont="1" applyFill="1" applyAlignment="1">
      <alignment horizontal="left" vertical="center"/>
    </xf>
    <xf numFmtId="0" fontId="0" fillId="39" borderId="0" xfId="0" applyNumberFormat="1" applyFont="1" applyFill="1" applyAlignment="1">
      <alignment horizontal="left" vertical="center"/>
    </xf>
    <xf numFmtId="0" fontId="0" fillId="39" borderId="0" xfId="0" applyFont="1" applyFill="1" applyAlignment="1">
      <alignment horizontal="left" vertical="center"/>
    </xf>
    <xf numFmtId="0" fontId="0" fillId="33" borderId="0" xfId="0" applyNumberFormat="1" applyFont="1" applyFill="1" applyAlignment="1">
      <alignment horizontal="left" vertical="center"/>
    </xf>
    <xf numFmtId="0" fontId="0" fillId="35" borderId="20" xfId="0" applyFont="1" applyFill="1" applyBorder="1" applyAlignment="1">
      <alignment horizontal="center" vertical="center"/>
    </xf>
    <xf numFmtId="1" fontId="0" fillId="35" borderId="21" xfId="0" applyNumberFormat="1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center" vertical="center"/>
    </xf>
    <xf numFmtId="14" fontId="0" fillId="35" borderId="21" xfId="0" applyNumberFormat="1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left"/>
    </xf>
    <xf numFmtId="0" fontId="0" fillId="35" borderId="22" xfId="0" applyNumberFormat="1" applyFont="1" applyFill="1" applyBorder="1" applyAlignment="1">
      <alignment horizontal="center" vertical="center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9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8" formatCode="m/d/yy\ h:mm:ss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164" formatCode="#,#00\ &quot;kg&quot;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1"/>
        </left>
        <right/>
        <top/>
        <bottom/>
        <vertical/>
        <horizontal/>
      </border>
    </dxf>
    <dxf>
      <border outline="0">
        <right style="thin">
          <color theme="1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left" vertical="bottom" textRotation="0" wrapText="0" indent="0" justifyLastLine="0" shrinkToFit="0" readingOrder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70" formatCode="##,#00&quot;kg&quot;"/>
    </dxf>
    <dxf>
      <numFmt numFmtId="1" formatCode="0"/>
    </dxf>
    <dxf>
      <numFmt numFmtId="164" formatCode="#,#00\ &quot;kg&quot;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haredStrings" Target="sharedStrings.xml"/><Relationship Id="rId28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tyles" Target="styles.xml"/><Relationship Id="rId27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46611.5</c:v>
                </c:pt>
                <c:pt idx="1">
                  <c:v>4788.6000000000004</c:v>
                </c:pt>
                <c:pt idx="2">
                  <c:v>48315.775999999991</c:v>
                </c:pt>
                <c:pt idx="3">
                  <c:v>17245.5</c:v>
                </c:pt>
                <c:pt idx="4">
                  <c:v>21326.880000000012</c:v>
                </c:pt>
                <c:pt idx="5">
                  <c:v>39624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49625.08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[Lebensmittelabfall.xlsx]aktuelle Reduktion!PivotTable1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'aktuelle Reduktion'!$B$3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'aktuelle Reduktion'!$A$4:$A$28</c:f>
              <c:strCache>
                <c:ptCount val="24"/>
                <c:pt idx="0">
                  <c:v>gemischte Räucherstücke</c:v>
                </c:pt>
                <c:pt idx="1">
                  <c:v>ABS TI-AD</c:v>
                </c:pt>
                <c:pt idx="2">
                  <c:v>ABS CHED-ROT MIT ß-CARO</c:v>
                </c:pt>
                <c:pt idx="3">
                  <c:v>ABS CAMBOZOLA</c:v>
                </c:pt>
                <c:pt idx="4">
                  <c:v>ABS BLU-FOU</c:v>
                </c:pt>
                <c:pt idx="5">
                  <c:v>ABS HEUBL</c:v>
                </c:pt>
                <c:pt idx="6">
                  <c:v>ABS SCH-PAUL</c:v>
                </c:pt>
                <c:pt idx="7">
                  <c:v>VOS WAL-THEKE</c:v>
                </c:pt>
                <c:pt idx="8">
                  <c:v>ABS CAMBOZOLA-VAKU</c:v>
                </c:pt>
                <c:pt idx="9">
                  <c:v>ABS BLU-FOU-VAKU</c:v>
                </c:pt>
                <c:pt idx="10">
                  <c:v>ABS REBLOCH</c:v>
                </c:pt>
                <c:pt idx="11">
                  <c:v>ABS KELLERGEIST</c:v>
                </c:pt>
                <c:pt idx="12">
                  <c:v>ABS AT-ROTWEIN</c:v>
                </c:pt>
                <c:pt idx="13">
                  <c:v>ABS BERGFEUER-VAKU</c:v>
                </c:pt>
                <c:pt idx="14">
                  <c:v>ABS ALL-EMM-VAKU</c:v>
                </c:pt>
                <c:pt idx="15">
                  <c:v>ABS Simmentaler</c:v>
                </c:pt>
                <c:pt idx="16">
                  <c:v>ABS BRIE-PAP</c:v>
                </c:pt>
                <c:pt idx="17">
                  <c:v>ABS HEUBLUM</c:v>
                </c:pt>
                <c:pt idx="18">
                  <c:v>ABS ZIEGENR</c:v>
                </c:pt>
                <c:pt idx="19">
                  <c:v>ABS ZIEGE-GOU</c:v>
                </c:pt>
                <c:pt idx="20">
                  <c:v>ABS BRIE</c:v>
                </c:pt>
                <c:pt idx="21">
                  <c:v>ABS PECO-TRE-VAKU</c:v>
                </c:pt>
                <c:pt idx="22">
                  <c:v>Brie</c:v>
                </c:pt>
                <c:pt idx="23">
                  <c:v>ABS Crémeux</c:v>
                </c:pt>
              </c:strCache>
            </c:strRef>
          </c:cat>
          <c:val>
            <c:numRef>
              <c:f>'aktuelle Reduktion'!$B$4:$B$28</c:f>
              <c:numCache>
                <c:formatCode>##,#00"kg"</c:formatCode>
                <c:ptCount val="24"/>
                <c:pt idx="0">
                  <c:v>1741.6</c:v>
                </c:pt>
                <c:pt idx="1">
                  <c:v>1014</c:v>
                </c:pt>
                <c:pt idx="2">
                  <c:v>872.5</c:v>
                </c:pt>
                <c:pt idx="3">
                  <c:v>782</c:v>
                </c:pt>
                <c:pt idx="4">
                  <c:v>636</c:v>
                </c:pt>
                <c:pt idx="5">
                  <c:v>581</c:v>
                </c:pt>
                <c:pt idx="6">
                  <c:v>435</c:v>
                </c:pt>
                <c:pt idx="7">
                  <c:v>409.7</c:v>
                </c:pt>
                <c:pt idx="8">
                  <c:v>378.5</c:v>
                </c:pt>
                <c:pt idx="9">
                  <c:v>325</c:v>
                </c:pt>
                <c:pt idx="10">
                  <c:v>320</c:v>
                </c:pt>
                <c:pt idx="11">
                  <c:v>296</c:v>
                </c:pt>
                <c:pt idx="12">
                  <c:v>284</c:v>
                </c:pt>
                <c:pt idx="13">
                  <c:v>269</c:v>
                </c:pt>
                <c:pt idx="14">
                  <c:v>255</c:v>
                </c:pt>
                <c:pt idx="15">
                  <c:v>166</c:v>
                </c:pt>
                <c:pt idx="16">
                  <c:v>154</c:v>
                </c:pt>
                <c:pt idx="17">
                  <c:v>147</c:v>
                </c:pt>
                <c:pt idx="18">
                  <c:v>123</c:v>
                </c:pt>
                <c:pt idx="19">
                  <c:v>113.4</c:v>
                </c:pt>
                <c:pt idx="20">
                  <c:v>101</c:v>
                </c:pt>
                <c:pt idx="21">
                  <c:v>101</c:v>
                </c:pt>
                <c:pt idx="22">
                  <c:v>63</c:v>
                </c:pt>
                <c:pt idx="23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FD-4A1C-9CD6-8F3069573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9279944"/>
        <c:axId val="869276008"/>
      </c:barChart>
      <c:catAx>
        <c:axId val="869279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9276008"/>
        <c:crosses val="autoZero"/>
        <c:auto val="1"/>
        <c:lblAlgn val="ctr"/>
        <c:lblOffset val="100"/>
        <c:noMultiLvlLbl val="0"/>
      </c:catAx>
      <c:valAx>
        <c:axId val="86927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,#00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9279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Kennzahlen'!$B$4:$B$20</c:f>
              <c:numCache>
                <c:formatCode>#,#00\ "kg"</c:formatCode>
                <c:ptCount val="15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208369.08</c:v>
                </c:pt>
                <c:pt idx="11">
                  <c:v>152361.54999999999</c:v>
                </c:pt>
                <c:pt idx="12">
                  <c:v>5536633.8499999987</c:v>
                </c:pt>
                <c:pt idx="13">
                  <c:v>2750898.4299999964</c:v>
                </c:pt>
                <c:pt idx="14">
                  <c:v>1404138.4799999918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Kennzahlen'!$C$4:$C$20</c:f>
              <c:numCache>
                <c:formatCode>#,000\ "€"</c:formatCode>
                <c:ptCount val="15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597386.78700000013</c:v>
                </c:pt>
                <c:pt idx="11">
                  <c:v>411430.98475999996</c:v>
                </c:pt>
                <c:pt idx="12">
                  <c:v>19619903.506000001</c:v>
                </c:pt>
                <c:pt idx="13">
                  <c:v>12580962.628172006</c:v>
                </c:pt>
                <c:pt idx="14">
                  <c:v>11401881.642057974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342900</xdr:colOff>
      <xdr:row>13</xdr:row>
      <xdr:rowOff>95250</xdr:rowOff>
    </xdr:from>
    <xdr:to>
      <xdr:col>19</xdr:col>
      <xdr:colOff>342900</xdr:colOff>
      <xdr:row>27</xdr:row>
      <xdr:rowOff>171450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E75B0E6-A617-4448-9924-EC4552BDF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ike-kristian.ahlers\OneDrive%20-%20Jermi%20K&#228;sewerk%20GmbH\Eike\Artikelnummern\Alle%20Artikel%20&#220;bersich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hware 230"/>
      <sheetName val="Sammelnr."/>
      <sheetName val="Offen"/>
      <sheetName val="Vakuumiert"/>
      <sheetName val="vakuumierte Fertigprodukte"/>
      <sheetName val="Wurste"/>
      <sheetName val="Alles"/>
      <sheetName val="Rohware 231"/>
    </sheetNames>
    <sheetDataSet>
      <sheetData sheetId="0">
        <row r="3">
          <cell r="B3" t="str">
            <v>(Mehrere Elemente)</v>
          </cell>
        </row>
        <row r="4">
          <cell r="B4">
            <v>20</v>
          </cell>
        </row>
        <row r="6">
          <cell r="B6" t="str">
            <v>Artikelnr</v>
          </cell>
        </row>
        <row r="7">
          <cell r="B7">
            <v>23000514</v>
          </cell>
        </row>
        <row r="8">
          <cell r="B8">
            <v>23000625</v>
          </cell>
        </row>
        <row r="9">
          <cell r="B9">
            <v>23000564</v>
          </cell>
        </row>
        <row r="10">
          <cell r="B10">
            <v>23000600</v>
          </cell>
        </row>
        <row r="11">
          <cell r="B11">
            <v>23000510</v>
          </cell>
        </row>
        <row r="12">
          <cell r="B12">
            <v>23000062</v>
          </cell>
        </row>
        <row r="13">
          <cell r="B13">
            <v>23000509</v>
          </cell>
        </row>
        <row r="14">
          <cell r="B14">
            <v>23000063</v>
          </cell>
        </row>
        <row r="15">
          <cell r="B15">
            <v>23000059</v>
          </cell>
        </row>
        <row r="16">
          <cell r="B16">
            <v>23000543</v>
          </cell>
        </row>
        <row r="17">
          <cell r="B17">
            <v>23000571</v>
          </cell>
        </row>
        <row r="18">
          <cell r="B18">
            <v>23000572</v>
          </cell>
        </row>
        <row r="19">
          <cell r="B19">
            <v>23000533</v>
          </cell>
        </row>
        <row r="20">
          <cell r="B20">
            <v>23000179</v>
          </cell>
        </row>
        <row r="21">
          <cell r="B21">
            <v>23000590</v>
          </cell>
        </row>
        <row r="22">
          <cell r="B22">
            <v>23000528</v>
          </cell>
        </row>
        <row r="23">
          <cell r="B23">
            <v>23000636</v>
          </cell>
        </row>
        <row r="24">
          <cell r="B24">
            <v>23000177</v>
          </cell>
        </row>
        <row r="25">
          <cell r="B25">
            <v>23000205</v>
          </cell>
        </row>
        <row r="26">
          <cell r="B26">
            <v>23000206</v>
          </cell>
        </row>
        <row r="27">
          <cell r="B27">
            <v>23000180</v>
          </cell>
        </row>
        <row r="28">
          <cell r="B28">
            <v>23000170</v>
          </cell>
        </row>
        <row r="29">
          <cell r="B29">
            <v>23000604</v>
          </cell>
        </row>
        <row r="30">
          <cell r="B30">
            <v>23000200</v>
          </cell>
        </row>
        <row r="31">
          <cell r="B31">
            <v>23000592</v>
          </cell>
        </row>
        <row r="32">
          <cell r="B32">
            <v>23000605</v>
          </cell>
        </row>
        <row r="33">
          <cell r="B33">
            <v>23000172</v>
          </cell>
        </row>
        <row r="34">
          <cell r="B34">
            <v>23000171</v>
          </cell>
        </row>
        <row r="35">
          <cell r="B35">
            <v>23000173</v>
          </cell>
        </row>
        <row r="36">
          <cell r="B36">
            <v>23000587</v>
          </cell>
        </row>
        <row r="37">
          <cell r="B37">
            <v>23000519</v>
          </cell>
        </row>
        <row r="38">
          <cell r="B38">
            <v>23000515</v>
          </cell>
        </row>
        <row r="39">
          <cell r="B39">
            <v>23000589</v>
          </cell>
        </row>
        <row r="40">
          <cell r="B40">
            <v>23000102</v>
          </cell>
        </row>
        <row r="41">
          <cell r="B41">
            <v>23000188</v>
          </cell>
        </row>
        <row r="42">
          <cell r="B42">
            <v>23000535</v>
          </cell>
        </row>
        <row r="43">
          <cell r="B43">
            <v>23000618</v>
          </cell>
        </row>
        <row r="44">
          <cell r="B44">
            <v>23000135</v>
          </cell>
        </row>
        <row r="45">
          <cell r="B45">
            <v>23000183</v>
          </cell>
        </row>
        <row r="46">
          <cell r="B46">
            <v>23000204</v>
          </cell>
        </row>
        <row r="47">
          <cell r="B47">
            <v>23000492</v>
          </cell>
        </row>
        <row r="48">
          <cell r="B48">
            <v>23000494</v>
          </cell>
        </row>
        <row r="49">
          <cell r="B49">
            <v>23000058</v>
          </cell>
        </row>
        <row r="50">
          <cell r="B50">
            <v>23000037</v>
          </cell>
        </row>
        <row r="51">
          <cell r="B51">
            <v>23000043</v>
          </cell>
        </row>
        <row r="52">
          <cell r="B52">
            <v>23000044</v>
          </cell>
        </row>
        <row r="53">
          <cell r="B53">
            <v>23000594</v>
          </cell>
        </row>
        <row r="54">
          <cell r="B54">
            <v>23000201</v>
          </cell>
        </row>
        <row r="55">
          <cell r="B55">
            <v>23000574</v>
          </cell>
        </row>
        <row r="56">
          <cell r="B56">
            <v>23000060</v>
          </cell>
        </row>
        <row r="57">
          <cell r="B57">
            <v>23000020</v>
          </cell>
        </row>
        <row r="58">
          <cell r="B58">
            <v>23000022</v>
          </cell>
        </row>
        <row r="59">
          <cell r="B59">
            <v>23000021</v>
          </cell>
        </row>
        <row r="60">
          <cell r="B60">
            <v>23000055</v>
          </cell>
        </row>
        <row r="61">
          <cell r="B61">
            <v>23000120</v>
          </cell>
        </row>
        <row r="62">
          <cell r="B62">
            <v>23000551</v>
          </cell>
        </row>
        <row r="63">
          <cell r="B63">
            <v>23000573</v>
          </cell>
        </row>
        <row r="64">
          <cell r="B64">
            <v>23000599</v>
          </cell>
        </row>
        <row r="65">
          <cell r="B65">
            <v>23000049</v>
          </cell>
        </row>
        <row r="66">
          <cell r="B66">
            <v>23000051</v>
          </cell>
        </row>
        <row r="67">
          <cell r="B67">
            <v>23000632</v>
          </cell>
        </row>
        <row r="68">
          <cell r="B68">
            <v>23000602</v>
          </cell>
        </row>
        <row r="69">
          <cell r="B69">
            <v>23000563</v>
          </cell>
        </row>
        <row r="70">
          <cell r="B70">
            <v>23000612</v>
          </cell>
        </row>
        <row r="71">
          <cell r="B71">
            <v>23000631</v>
          </cell>
        </row>
        <row r="72">
          <cell r="B72">
            <v>23000193</v>
          </cell>
        </row>
        <row r="73">
          <cell r="B73">
            <v>23000101</v>
          </cell>
        </row>
        <row r="74">
          <cell r="B74">
            <v>23000191</v>
          </cell>
        </row>
        <row r="75">
          <cell r="B75">
            <v>23000118</v>
          </cell>
        </row>
        <row r="76">
          <cell r="B76">
            <v>23000198</v>
          </cell>
        </row>
        <row r="77">
          <cell r="B77">
            <v>23000047</v>
          </cell>
        </row>
        <row r="78">
          <cell r="B78">
            <v>23000130</v>
          </cell>
        </row>
        <row r="79">
          <cell r="B79">
            <v>23000547</v>
          </cell>
        </row>
        <row r="80">
          <cell r="B80">
            <v>23000025</v>
          </cell>
        </row>
        <row r="81">
          <cell r="B81">
            <v>23000034</v>
          </cell>
        </row>
        <row r="82">
          <cell r="B82">
            <v>23000565</v>
          </cell>
        </row>
        <row r="83">
          <cell r="B83">
            <v>23000117</v>
          </cell>
        </row>
        <row r="84">
          <cell r="B84">
            <v>23000140</v>
          </cell>
        </row>
        <row r="85">
          <cell r="B85">
            <v>23000168</v>
          </cell>
        </row>
        <row r="86">
          <cell r="B86">
            <v>23000202</v>
          </cell>
        </row>
        <row r="87">
          <cell r="B87">
            <v>23000550</v>
          </cell>
        </row>
        <row r="88">
          <cell r="B88">
            <v>23000181</v>
          </cell>
        </row>
        <row r="89">
          <cell r="B89">
            <v>23000169</v>
          </cell>
        </row>
        <row r="90">
          <cell r="B90">
            <v>23000603</v>
          </cell>
        </row>
        <row r="91">
          <cell r="B91">
            <v>23000500</v>
          </cell>
        </row>
        <row r="92">
          <cell r="B92">
            <v>23000555</v>
          </cell>
        </row>
        <row r="93">
          <cell r="B93">
            <v>23000611</v>
          </cell>
        </row>
        <row r="94">
          <cell r="B94">
            <v>23000558</v>
          </cell>
        </row>
        <row r="95">
          <cell r="B95">
            <v>23000566</v>
          </cell>
        </row>
        <row r="96">
          <cell r="B96">
            <v>23000562</v>
          </cell>
        </row>
        <row r="97">
          <cell r="B97">
            <v>23000517</v>
          </cell>
        </row>
        <row r="98">
          <cell r="B98">
            <v>23000050</v>
          </cell>
        </row>
        <row r="99">
          <cell r="B99">
            <v>23000064</v>
          </cell>
        </row>
        <row r="100">
          <cell r="B100">
            <v>23000511</v>
          </cell>
        </row>
        <row r="101">
          <cell r="B101">
            <v>23000559</v>
          </cell>
        </row>
        <row r="102">
          <cell r="B102">
            <v>23000054</v>
          </cell>
        </row>
        <row r="103">
          <cell r="B103">
            <v>23000061</v>
          </cell>
        </row>
        <row r="104">
          <cell r="B104">
            <v>23000165</v>
          </cell>
        </row>
        <row r="105">
          <cell r="B105">
            <v>23000610</v>
          </cell>
        </row>
        <row r="106">
          <cell r="B106">
            <v>23000596</v>
          </cell>
        </row>
        <row r="107">
          <cell r="B107">
            <v>23000052</v>
          </cell>
        </row>
        <row r="108">
          <cell r="B108">
            <v>23000194</v>
          </cell>
        </row>
        <row r="109">
          <cell r="B109">
            <v>23000100</v>
          </cell>
        </row>
        <row r="110">
          <cell r="B110">
            <v>23000178</v>
          </cell>
        </row>
        <row r="111">
          <cell r="B111">
            <v>23000617</v>
          </cell>
        </row>
        <row r="112">
          <cell r="B112">
            <v>23000548</v>
          </cell>
        </row>
        <row r="113">
          <cell r="B113">
            <v>23000209</v>
          </cell>
        </row>
        <row r="114">
          <cell r="B114">
            <v>23000552</v>
          </cell>
        </row>
        <row r="115">
          <cell r="B115">
            <v>23000067</v>
          </cell>
        </row>
        <row r="116">
          <cell r="B116">
            <v>23000199</v>
          </cell>
        </row>
        <row r="117">
          <cell r="B117">
            <v>23000129</v>
          </cell>
        </row>
        <row r="118">
          <cell r="B118">
            <v>23000053</v>
          </cell>
        </row>
        <row r="119">
          <cell r="B119">
            <v>23000508</v>
          </cell>
        </row>
        <row r="120">
          <cell r="B120">
            <v>23000182</v>
          </cell>
        </row>
        <row r="121">
          <cell r="B121">
            <v>23000203</v>
          </cell>
        </row>
        <row r="122">
          <cell r="B122">
            <v>23000176</v>
          </cell>
        </row>
        <row r="123">
          <cell r="B123">
            <v>23000538</v>
          </cell>
        </row>
        <row r="124">
          <cell r="B124">
            <v>23000207</v>
          </cell>
        </row>
        <row r="125">
          <cell r="B125">
            <v>23000493</v>
          </cell>
        </row>
        <row r="126">
          <cell r="B126">
            <v>23000139</v>
          </cell>
        </row>
        <row r="127">
          <cell r="B127">
            <v>23000499</v>
          </cell>
        </row>
        <row r="128">
          <cell r="B128">
            <v>23000627</v>
          </cell>
        </row>
        <row r="129">
          <cell r="B129">
            <v>23000128</v>
          </cell>
        </row>
        <row r="130">
          <cell r="B130">
            <v>23000192</v>
          </cell>
        </row>
        <row r="131">
          <cell r="B131">
            <v>23000138</v>
          </cell>
        </row>
        <row r="132">
          <cell r="B132">
            <v>23000126</v>
          </cell>
        </row>
        <row r="133">
          <cell r="B133">
            <v>23000163</v>
          </cell>
        </row>
        <row r="134">
          <cell r="B134">
            <v>23000635</v>
          </cell>
        </row>
        <row r="135">
          <cell r="B135">
            <v>23000586</v>
          </cell>
        </row>
        <row r="136">
          <cell r="B136">
            <v>23000542</v>
          </cell>
        </row>
        <row r="137">
          <cell r="B137">
            <v>23000578</v>
          </cell>
        </row>
        <row r="138">
          <cell r="B138">
            <v>23000076</v>
          </cell>
        </row>
        <row r="139">
          <cell r="B139">
            <v>23000164</v>
          </cell>
        </row>
        <row r="140">
          <cell r="B140">
            <v>23000104</v>
          </cell>
        </row>
        <row r="141">
          <cell r="B141">
            <v>23000105</v>
          </cell>
        </row>
        <row r="142">
          <cell r="B142">
            <v>23000136</v>
          </cell>
        </row>
        <row r="143">
          <cell r="B143">
            <v>23000107</v>
          </cell>
        </row>
        <row r="144">
          <cell r="B144">
            <v>23000106</v>
          </cell>
        </row>
        <row r="145">
          <cell r="B145">
            <v>23000527</v>
          </cell>
        </row>
        <row r="146">
          <cell r="B146">
            <v>23000588</v>
          </cell>
        </row>
        <row r="147">
          <cell r="B147">
            <v>23000094</v>
          </cell>
        </row>
        <row r="148">
          <cell r="B148">
            <v>23000553</v>
          </cell>
        </row>
        <row r="149">
          <cell r="B149">
            <v>23000167</v>
          </cell>
        </row>
        <row r="150">
          <cell r="B150">
            <v>23000556</v>
          </cell>
        </row>
        <row r="151">
          <cell r="B151">
            <v>23000609</v>
          </cell>
        </row>
        <row r="152">
          <cell r="B152">
            <v>23000539</v>
          </cell>
        </row>
        <row r="153">
          <cell r="B153">
            <v>23000045</v>
          </cell>
        </row>
        <row r="154">
          <cell r="B154">
            <v>23000591</v>
          </cell>
        </row>
        <row r="155">
          <cell r="B155">
            <v>23000628</v>
          </cell>
        </row>
        <row r="156">
          <cell r="B156">
            <v>23000175</v>
          </cell>
        </row>
        <row r="157">
          <cell r="B157">
            <v>23000576</v>
          </cell>
        </row>
        <row r="158">
          <cell r="B158">
            <v>23000641</v>
          </cell>
        </row>
        <row r="159">
          <cell r="B159">
            <v>23000642</v>
          </cell>
        </row>
        <row r="160">
          <cell r="B160">
            <v>23000525</v>
          </cell>
        </row>
        <row r="161">
          <cell r="B161">
            <v>23000598</v>
          </cell>
        </row>
        <row r="162">
          <cell r="B162">
            <v>23000116</v>
          </cell>
        </row>
        <row r="163">
          <cell r="B163">
            <v>23000196</v>
          </cell>
        </row>
        <row r="164">
          <cell r="B164">
            <v>23000537</v>
          </cell>
        </row>
        <row r="165">
          <cell r="B165">
            <v>23000546</v>
          </cell>
        </row>
        <row r="166">
          <cell r="B166">
            <v>23000549</v>
          </cell>
        </row>
        <row r="167">
          <cell r="B167">
            <v>23000620</v>
          </cell>
        </row>
        <row r="168">
          <cell r="B168">
            <v>23000132</v>
          </cell>
        </row>
        <row r="169">
          <cell r="B169">
            <v>23000195</v>
          </cell>
        </row>
        <row r="170">
          <cell r="B170">
            <v>23000208</v>
          </cell>
        </row>
        <row r="171">
          <cell r="B171">
            <v>23000490</v>
          </cell>
        </row>
        <row r="172">
          <cell r="B172">
            <v>23000491</v>
          </cell>
        </row>
        <row r="173">
          <cell r="B173">
            <v>23000097</v>
          </cell>
        </row>
        <row r="174">
          <cell r="B174">
            <v>23000029</v>
          </cell>
        </row>
        <row r="175">
          <cell r="B175">
            <v>23000544</v>
          </cell>
        </row>
        <row r="176">
          <cell r="B176">
            <v>23000056</v>
          </cell>
        </row>
        <row r="177">
          <cell r="B177">
            <v>23000072</v>
          </cell>
        </row>
        <row r="178">
          <cell r="B178">
            <v>23000532</v>
          </cell>
        </row>
        <row r="179">
          <cell r="B179">
            <v>23000518</v>
          </cell>
        </row>
        <row r="180">
          <cell r="B180">
            <v>23000554</v>
          </cell>
        </row>
        <row r="181">
          <cell r="B181">
            <v>23000513</v>
          </cell>
        </row>
        <row r="182">
          <cell r="B182">
            <v>23000159</v>
          </cell>
        </row>
        <row r="183">
          <cell r="B183">
            <v>23000024</v>
          </cell>
        </row>
        <row r="184">
          <cell r="B184">
            <v>23000616</v>
          </cell>
        </row>
        <row r="185">
          <cell r="B185">
            <v>23000157</v>
          </cell>
        </row>
        <row r="186">
          <cell r="B186">
            <v>23000601</v>
          </cell>
        </row>
        <row r="187">
          <cell r="B187">
            <v>23000608</v>
          </cell>
        </row>
        <row r="188">
          <cell r="B188">
            <v>23000626</v>
          </cell>
        </row>
        <row r="189">
          <cell r="B189">
            <v>23000524</v>
          </cell>
        </row>
        <row r="190">
          <cell r="B190">
            <v>23000630</v>
          </cell>
        </row>
        <row r="191">
          <cell r="B191">
            <v>23000615</v>
          </cell>
        </row>
        <row r="192">
          <cell r="B192">
            <v>23000613</v>
          </cell>
        </row>
        <row r="193">
          <cell r="B193">
            <v>23000521</v>
          </cell>
        </row>
        <row r="194">
          <cell r="B194">
            <v>23000607</v>
          </cell>
        </row>
        <row r="195">
          <cell r="B195">
            <v>23000593</v>
          </cell>
        </row>
        <row r="196">
          <cell r="B196">
            <v>23000570</v>
          </cell>
        </row>
        <row r="197">
          <cell r="B197">
            <v>23000523</v>
          </cell>
        </row>
        <row r="198">
          <cell r="B198">
            <v>23000614</v>
          </cell>
        </row>
        <row r="199">
          <cell r="B199">
            <v>23000644</v>
          </cell>
        </row>
        <row r="200">
          <cell r="B200">
            <v>23000516</v>
          </cell>
        </row>
        <row r="201">
          <cell r="B201">
            <v>23000561</v>
          </cell>
        </row>
        <row r="202">
          <cell r="B202">
            <v>23000569</v>
          </cell>
        </row>
        <row r="203">
          <cell r="B203">
            <v>23000633</v>
          </cell>
        </row>
        <row r="204">
          <cell r="B204">
            <v>23000595</v>
          </cell>
        </row>
        <row r="205">
          <cell r="B205">
            <v>23000585</v>
          </cell>
        </row>
        <row r="206">
          <cell r="B206">
            <v>23000637</v>
          </cell>
        </row>
        <row r="207">
          <cell r="B207">
            <v>23000529</v>
          </cell>
        </row>
        <row r="208">
          <cell r="B208">
            <v>23000174</v>
          </cell>
        </row>
        <row r="209">
          <cell r="B209">
            <v>23000639</v>
          </cell>
        </row>
        <row r="210">
          <cell r="B210">
            <v>23000522</v>
          </cell>
        </row>
        <row r="211">
          <cell r="B211">
            <v>23000638</v>
          </cell>
        </row>
        <row r="212">
          <cell r="B212">
            <v>23000629</v>
          </cell>
        </row>
        <row r="213">
          <cell r="B213">
            <v>23000606</v>
          </cell>
        </row>
        <row r="214">
          <cell r="B214">
            <v>23000026</v>
          </cell>
        </row>
        <row r="215">
          <cell r="B215">
            <v>23000531</v>
          </cell>
        </row>
        <row r="216">
          <cell r="B216">
            <v>23000103</v>
          </cell>
        </row>
        <row r="217">
          <cell r="B217">
            <v>23000189</v>
          </cell>
        </row>
        <row r="218">
          <cell r="B218">
            <v>23000536</v>
          </cell>
        </row>
        <row r="219">
          <cell r="B219">
            <v>23000619</v>
          </cell>
        </row>
        <row r="220">
          <cell r="B220">
            <v>23000131</v>
          </cell>
        </row>
        <row r="221">
          <cell r="B221">
            <v>23000184</v>
          </cell>
        </row>
        <row r="222">
          <cell r="B222">
            <v>23000166</v>
          </cell>
        </row>
        <row r="223">
          <cell r="B223">
            <v>23000534</v>
          </cell>
        </row>
        <row r="224">
          <cell r="B224">
            <v>23000640</v>
          </cell>
        </row>
        <row r="225">
          <cell r="B225">
            <v>23000541</v>
          </cell>
        </row>
        <row r="226">
          <cell r="B226">
            <v>23000634</v>
          </cell>
        </row>
        <row r="227">
          <cell r="B227">
            <v>23000597</v>
          </cell>
        </row>
        <row r="228">
          <cell r="B228">
            <v>23000580</v>
          </cell>
        </row>
        <row r="229">
          <cell r="B229">
            <v>23000643</v>
          </cell>
        </row>
        <row r="230">
          <cell r="B230">
            <v>23000530</v>
          </cell>
        </row>
        <row r="231">
          <cell r="B231">
            <v>23000027</v>
          </cell>
        </row>
        <row r="232">
          <cell r="B232">
            <v>23000582</v>
          </cell>
        </row>
        <row r="233">
          <cell r="B233">
            <v>23000584</v>
          </cell>
        </row>
        <row r="234">
          <cell r="B234">
            <v>23000545</v>
          </cell>
        </row>
      </sheetData>
      <sheetData sheetId="1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</row>
        <row r="7">
          <cell r="B7">
            <v>29600002</v>
          </cell>
          <cell r="E7">
            <v>29600028</v>
          </cell>
          <cell r="H7">
            <v>29600027</v>
          </cell>
        </row>
        <row r="8">
          <cell r="B8">
            <v>29600001</v>
          </cell>
          <cell r="E8">
            <v>29600013</v>
          </cell>
          <cell r="H8">
            <v>29600023</v>
          </cell>
        </row>
        <row r="9">
          <cell r="B9">
            <v>29600029</v>
          </cell>
          <cell r="E9">
            <v>29600012</v>
          </cell>
          <cell r="H9">
            <v>29600025</v>
          </cell>
        </row>
        <row r="10">
          <cell r="B10">
            <v>29600004</v>
          </cell>
          <cell r="E10">
            <v>29600009</v>
          </cell>
        </row>
        <row r="11">
          <cell r="B11">
            <v>29600003</v>
          </cell>
          <cell r="E11">
            <v>29600011</v>
          </cell>
        </row>
        <row r="12">
          <cell r="B12">
            <v>29600008</v>
          </cell>
          <cell r="E12">
            <v>29600010</v>
          </cell>
        </row>
        <row r="13">
          <cell r="B13">
            <v>29600007</v>
          </cell>
          <cell r="E13">
            <v>29600024</v>
          </cell>
        </row>
        <row r="14">
          <cell r="B14">
            <v>29600006</v>
          </cell>
          <cell r="E14">
            <v>29600022</v>
          </cell>
        </row>
        <row r="15">
          <cell r="B15">
            <v>29600005</v>
          </cell>
          <cell r="E15">
            <v>29600021</v>
          </cell>
        </row>
        <row r="16">
          <cell r="E16">
            <v>29600015</v>
          </cell>
        </row>
        <row r="17">
          <cell r="E17">
            <v>29600018</v>
          </cell>
        </row>
        <row r="18">
          <cell r="E18">
            <v>29600017</v>
          </cell>
        </row>
        <row r="19">
          <cell r="E19">
            <v>29600020</v>
          </cell>
        </row>
        <row r="20">
          <cell r="E20">
            <v>29600016</v>
          </cell>
        </row>
        <row r="21">
          <cell r="E21">
            <v>29600019</v>
          </cell>
        </row>
        <row r="22">
          <cell r="E22">
            <v>29600026</v>
          </cell>
        </row>
        <row r="23">
          <cell r="E23">
            <v>29600030</v>
          </cell>
        </row>
      </sheetData>
      <sheetData sheetId="2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C4"/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29501046</v>
          </cell>
          <cell r="E7">
            <v>29500960</v>
          </cell>
          <cell r="H7">
            <v>23500374</v>
          </cell>
          <cell r="K7">
            <v>29900005</v>
          </cell>
          <cell r="N7">
            <v>29501078</v>
          </cell>
          <cell r="Q7">
            <v>29501079</v>
          </cell>
        </row>
        <row r="8">
          <cell r="B8">
            <v>29501033</v>
          </cell>
          <cell r="E8">
            <v>29501098</v>
          </cell>
          <cell r="H8">
            <v>23500372</v>
          </cell>
          <cell r="K8">
            <v>29900001</v>
          </cell>
          <cell r="N8">
            <v>29501074</v>
          </cell>
          <cell r="Q8">
            <v>29501077</v>
          </cell>
        </row>
        <row r="9">
          <cell r="B9">
            <v>29500909</v>
          </cell>
          <cell r="E9">
            <v>29500998</v>
          </cell>
          <cell r="H9">
            <v>23500380</v>
          </cell>
          <cell r="K9">
            <v>29900004</v>
          </cell>
          <cell r="N9">
            <v>29501063</v>
          </cell>
          <cell r="Q9">
            <v>29501069</v>
          </cell>
        </row>
        <row r="10">
          <cell r="B10">
            <v>29501013</v>
          </cell>
          <cell r="E10">
            <v>29500990</v>
          </cell>
          <cell r="H10">
            <v>23500544</v>
          </cell>
          <cell r="K10">
            <v>29900006</v>
          </cell>
          <cell r="N10">
            <v>29501064</v>
          </cell>
          <cell r="Q10">
            <v>29501070</v>
          </cell>
        </row>
        <row r="11">
          <cell r="B11">
            <v>29500791</v>
          </cell>
          <cell r="E11">
            <v>29500579</v>
          </cell>
          <cell r="H11">
            <v>23500543</v>
          </cell>
          <cell r="K11">
            <v>29900002</v>
          </cell>
          <cell r="N11">
            <v>29501092</v>
          </cell>
          <cell r="Q11">
            <v>29501096</v>
          </cell>
        </row>
        <row r="12">
          <cell r="B12">
            <v>29500790</v>
          </cell>
          <cell r="E12">
            <v>29500574</v>
          </cell>
          <cell r="H12">
            <v>23500375</v>
          </cell>
          <cell r="K12">
            <v>29900003</v>
          </cell>
          <cell r="N12">
            <v>29501072</v>
          </cell>
          <cell r="Q12">
            <v>29501075</v>
          </cell>
        </row>
        <row r="13">
          <cell r="B13">
            <v>29501026</v>
          </cell>
          <cell r="E13">
            <v>29500549</v>
          </cell>
          <cell r="H13">
            <v>23500357</v>
          </cell>
          <cell r="N13">
            <v>29501091</v>
          </cell>
          <cell r="Q13">
            <v>29501095</v>
          </cell>
        </row>
        <row r="14">
          <cell r="B14">
            <v>29501102</v>
          </cell>
          <cell r="E14">
            <v>29500477</v>
          </cell>
          <cell r="H14">
            <v>23500368</v>
          </cell>
          <cell r="N14">
            <v>29501080</v>
          </cell>
          <cell r="Q14">
            <v>29501081</v>
          </cell>
        </row>
        <row r="15">
          <cell r="B15">
            <v>29500967</v>
          </cell>
          <cell r="E15">
            <v>29500562</v>
          </cell>
          <cell r="H15">
            <v>23500365</v>
          </cell>
          <cell r="N15">
            <v>29501090</v>
          </cell>
          <cell r="Q15">
            <v>29501094</v>
          </cell>
        </row>
        <row r="16">
          <cell r="B16">
            <v>29500737</v>
          </cell>
          <cell r="E16">
            <v>29500563</v>
          </cell>
          <cell r="H16">
            <v>23500366</v>
          </cell>
          <cell r="N16">
            <v>29501060</v>
          </cell>
          <cell r="Q16">
            <v>29501066</v>
          </cell>
        </row>
        <row r="17">
          <cell r="B17">
            <v>29500803</v>
          </cell>
          <cell r="E17">
            <v>29500552</v>
          </cell>
          <cell r="H17">
            <v>23500367</v>
          </cell>
          <cell r="N17">
            <v>29501082</v>
          </cell>
          <cell r="Q17">
            <v>29501083</v>
          </cell>
        </row>
        <row r="18">
          <cell r="B18">
            <v>29500822</v>
          </cell>
          <cell r="E18">
            <v>29500845</v>
          </cell>
          <cell r="H18">
            <v>23500369</v>
          </cell>
          <cell r="N18">
            <v>29501065</v>
          </cell>
          <cell r="Q18">
            <v>29501071</v>
          </cell>
        </row>
        <row r="19">
          <cell r="B19">
            <v>29501115</v>
          </cell>
          <cell r="E19">
            <v>29500578</v>
          </cell>
          <cell r="H19">
            <v>23500370</v>
          </cell>
          <cell r="N19">
            <v>29501073</v>
          </cell>
          <cell r="Q19">
            <v>29501076</v>
          </cell>
        </row>
        <row r="20">
          <cell r="B20">
            <v>29501000</v>
          </cell>
          <cell r="E20">
            <v>29500548</v>
          </cell>
          <cell r="H20">
            <v>23500364</v>
          </cell>
          <cell r="N20">
            <v>29501061</v>
          </cell>
          <cell r="Q20">
            <v>29501067</v>
          </cell>
        </row>
        <row r="21">
          <cell r="B21">
            <v>29500802</v>
          </cell>
          <cell r="E21">
            <v>29500523</v>
          </cell>
          <cell r="H21">
            <v>23500361</v>
          </cell>
          <cell r="N21">
            <v>29501084</v>
          </cell>
          <cell r="Q21">
            <v>29501085</v>
          </cell>
        </row>
        <row r="22">
          <cell r="B22">
            <v>29500799</v>
          </cell>
          <cell r="E22">
            <v>29500841</v>
          </cell>
          <cell r="H22">
            <v>23500358</v>
          </cell>
          <cell r="N22">
            <v>29501093</v>
          </cell>
          <cell r="Q22">
            <v>29501097</v>
          </cell>
        </row>
        <row r="23">
          <cell r="B23">
            <v>29500800</v>
          </cell>
          <cell r="E23">
            <v>29500521</v>
          </cell>
          <cell r="H23">
            <v>23500381</v>
          </cell>
          <cell r="N23">
            <v>29501087</v>
          </cell>
          <cell r="Q23">
            <v>29501068</v>
          </cell>
        </row>
        <row r="24">
          <cell r="B24">
            <v>29501109</v>
          </cell>
          <cell r="E24">
            <v>29500520</v>
          </cell>
          <cell r="H24">
            <v>23500546</v>
          </cell>
          <cell r="N24">
            <v>29501062</v>
          </cell>
          <cell r="Q24">
            <v>29501089</v>
          </cell>
        </row>
        <row r="25">
          <cell r="B25">
            <v>29500748</v>
          </cell>
          <cell r="E25">
            <v>29500842</v>
          </cell>
          <cell r="H25">
            <v>23500362</v>
          </cell>
          <cell r="N25">
            <v>29501086</v>
          </cell>
          <cell r="Q25">
            <v>29501088</v>
          </cell>
        </row>
        <row r="26">
          <cell r="B26">
            <v>29501108</v>
          </cell>
          <cell r="E26">
            <v>29501043</v>
          </cell>
          <cell r="H26">
            <v>23500378</v>
          </cell>
        </row>
        <row r="27">
          <cell r="B27">
            <v>29501106</v>
          </cell>
          <cell r="E27">
            <v>29500588</v>
          </cell>
          <cell r="H27">
            <v>23500379</v>
          </cell>
        </row>
        <row r="28">
          <cell r="B28">
            <v>29501107</v>
          </cell>
          <cell r="E28">
            <v>29501042</v>
          </cell>
          <cell r="H28">
            <v>23500376</v>
          </cell>
        </row>
        <row r="29">
          <cell r="B29">
            <v>29500892</v>
          </cell>
          <cell r="E29">
            <v>29501044</v>
          </cell>
        </row>
        <row r="30">
          <cell r="B30">
            <v>29500910</v>
          </cell>
          <cell r="E30">
            <v>29500592</v>
          </cell>
        </row>
        <row r="31">
          <cell r="B31">
            <v>29500895</v>
          </cell>
          <cell r="E31">
            <v>29500618</v>
          </cell>
        </row>
        <row r="32">
          <cell r="B32">
            <v>29501101</v>
          </cell>
          <cell r="E32">
            <v>29501112</v>
          </cell>
        </row>
        <row r="33">
          <cell r="B33">
            <v>29501029</v>
          </cell>
          <cell r="E33">
            <v>29501113</v>
          </cell>
        </row>
        <row r="34">
          <cell r="B34">
            <v>29501002</v>
          </cell>
          <cell r="E34">
            <v>29501111</v>
          </cell>
        </row>
        <row r="35">
          <cell r="B35">
            <v>29501034</v>
          </cell>
          <cell r="E35">
            <v>29501012</v>
          </cell>
        </row>
        <row r="36">
          <cell r="B36">
            <v>29500811</v>
          </cell>
          <cell r="E36">
            <v>29500877</v>
          </cell>
        </row>
        <row r="37">
          <cell r="B37">
            <v>29500823</v>
          </cell>
          <cell r="E37">
            <v>29500607</v>
          </cell>
        </row>
        <row r="38">
          <cell r="B38">
            <v>29500830</v>
          </cell>
          <cell r="E38">
            <v>29500582</v>
          </cell>
        </row>
        <row r="39">
          <cell r="B39">
            <v>29500956</v>
          </cell>
          <cell r="E39">
            <v>29500608</v>
          </cell>
        </row>
        <row r="40">
          <cell r="B40">
            <v>29501023</v>
          </cell>
          <cell r="E40">
            <v>29500569</v>
          </cell>
        </row>
        <row r="41">
          <cell r="B41">
            <v>29500801</v>
          </cell>
          <cell r="E41">
            <v>29500594</v>
          </cell>
        </row>
        <row r="42">
          <cell r="B42">
            <v>29501003</v>
          </cell>
          <cell r="E42">
            <v>29500577</v>
          </cell>
        </row>
        <row r="43">
          <cell r="B43">
            <v>29501001</v>
          </cell>
          <cell r="E43">
            <v>29500576</v>
          </cell>
        </row>
        <row r="44">
          <cell r="B44">
            <v>29501032</v>
          </cell>
          <cell r="E44">
            <v>29500617</v>
          </cell>
        </row>
        <row r="45">
          <cell r="B45">
            <v>29500776</v>
          </cell>
          <cell r="E45">
            <v>29500534</v>
          </cell>
        </row>
        <row r="46">
          <cell r="B46">
            <v>29501041</v>
          </cell>
          <cell r="E46">
            <v>29501059</v>
          </cell>
        </row>
        <row r="47">
          <cell r="B47">
            <v>29501047</v>
          </cell>
          <cell r="E47">
            <v>29500620</v>
          </cell>
        </row>
        <row r="48">
          <cell r="B48">
            <v>29500957</v>
          </cell>
          <cell r="E48">
            <v>29500622</v>
          </cell>
        </row>
        <row r="49">
          <cell r="B49">
            <v>29500926</v>
          </cell>
          <cell r="E49">
            <v>29501058</v>
          </cell>
        </row>
        <row r="50">
          <cell r="B50">
            <v>29500746</v>
          </cell>
          <cell r="E50">
            <v>29500591</v>
          </cell>
        </row>
        <row r="51">
          <cell r="B51">
            <v>29500817</v>
          </cell>
          <cell r="E51">
            <v>29500847</v>
          </cell>
        </row>
        <row r="52">
          <cell r="B52">
            <v>29500740</v>
          </cell>
          <cell r="E52">
            <v>29500584</v>
          </cell>
        </row>
        <row r="53">
          <cell r="B53">
            <v>29500824</v>
          </cell>
          <cell r="E53">
            <v>29500624</v>
          </cell>
        </row>
        <row r="54">
          <cell r="B54">
            <v>29500722</v>
          </cell>
          <cell r="E54">
            <v>29501004</v>
          </cell>
        </row>
        <row r="55">
          <cell r="B55">
            <v>29500820</v>
          </cell>
          <cell r="E55">
            <v>29500996</v>
          </cell>
        </row>
        <row r="56">
          <cell r="B56">
            <v>29501025</v>
          </cell>
          <cell r="E56">
            <v>29501117</v>
          </cell>
        </row>
        <row r="57">
          <cell r="B57">
            <v>29500739</v>
          </cell>
          <cell r="E57">
            <v>29501116</v>
          </cell>
        </row>
        <row r="58">
          <cell r="B58">
            <v>29500925</v>
          </cell>
          <cell r="E58">
            <v>29501016</v>
          </cell>
        </row>
        <row r="59">
          <cell r="B59">
            <v>29501018</v>
          </cell>
          <cell r="E59">
            <v>29501015</v>
          </cell>
        </row>
        <row r="60">
          <cell r="B60">
            <v>29500729</v>
          </cell>
          <cell r="E60">
            <v>29501014</v>
          </cell>
        </row>
        <row r="61">
          <cell r="B61">
            <v>29500792</v>
          </cell>
          <cell r="E61">
            <v>29500883</v>
          </cell>
        </row>
        <row r="62">
          <cell r="B62">
            <v>29500831</v>
          </cell>
          <cell r="E62">
            <v>29500553</v>
          </cell>
        </row>
        <row r="63">
          <cell r="B63">
            <v>29500816</v>
          </cell>
          <cell r="E63">
            <v>29500538</v>
          </cell>
        </row>
        <row r="64">
          <cell r="B64">
            <v>29500726</v>
          </cell>
          <cell r="E64">
            <v>29500532</v>
          </cell>
        </row>
        <row r="65">
          <cell r="B65">
            <v>29500821</v>
          </cell>
          <cell r="E65">
            <v>29500531</v>
          </cell>
        </row>
        <row r="66">
          <cell r="B66">
            <v>29501114</v>
          </cell>
          <cell r="E66">
            <v>29500884</v>
          </cell>
        </row>
        <row r="67">
          <cell r="B67">
            <v>29500952</v>
          </cell>
          <cell r="E67">
            <v>29500478</v>
          </cell>
        </row>
        <row r="68">
          <cell r="B68">
            <v>29501105</v>
          </cell>
          <cell r="E68">
            <v>29500527</v>
          </cell>
        </row>
        <row r="69">
          <cell r="B69">
            <v>29500908</v>
          </cell>
          <cell r="E69">
            <v>29500613</v>
          </cell>
        </row>
        <row r="70">
          <cell r="B70">
            <v>29500724</v>
          </cell>
          <cell r="E70">
            <v>29500493</v>
          </cell>
        </row>
        <row r="71">
          <cell r="B71">
            <v>29500734</v>
          </cell>
          <cell r="E71">
            <v>29500494</v>
          </cell>
        </row>
        <row r="72">
          <cell r="B72">
            <v>29500719</v>
          </cell>
          <cell r="E72">
            <v>29500489</v>
          </cell>
        </row>
        <row r="73">
          <cell r="B73">
            <v>29500725</v>
          </cell>
          <cell r="E73">
            <v>29500498</v>
          </cell>
        </row>
        <row r="74">
          <cell r="B74">
            <v>29500885</v>
          </cell>
          <cell r="E74">
            <v>29500565</v>
          </cell>
        </row>
        <row r="75">
          <cell r="B75">
            <v>29500814</v>
          </cell>
          <cell r="E75">
            <v>29500490</v>
          </cell>
        </row>
        <row r="76">
          <cell r="B76">
            <v>29501028</v>
          </cell>
          <cell r="E76">
            <v>29500528</v>
          </cell>
        </row>
        <row r="77">
          <cell r="B77">
            <v>29500755</v>
          </cell>
          <cell r="E77">
            <v>29500537</v>
          </cell>
        </row>
        <row r="78">
          <cell r="B78">
            <v>29501005</v>
          </cell>
          <cell r="E78">
            <v>29501006</v>
          </cell>
        </row>
        <row r="79">
          <cell r="B79">
            <v>29501110</v>
          </cell>
          <cell r="E79">
            <v>29500615</v>
          </cell>
        </row>
        <row r="80">
          <cell r="B80">
            <v>29500907</v>
          </cell>
          <cell r="E80">
            <v>29500614</v>
          </cell>
        </row>
        <row r="81">
          <cell r="B81">
            <v>29501037</v>
          </cell>
          <cell r="E81">
            <v>29501055</v>
          </cell>
        </row>
        <row r="82">
          <cell r="B82">
            <v>29500723</v>
          </cell>
          <cell r="E82">
            <v>29500860</v>
          </cell>
        </row>
        <row r="83">
          <cell r="B83">
            <v>29500829</v>
          </cell>
          <cell r="E83">
            <v>29500858</v>
          </cell>
        </row>
        <row r="84">
          <cell r="B84">
            <v>29500804</v>
          </cell>
          <cell r="E84">
            <v>29501022</v>
          </cell>
        </row>
        <row r="85">
          <cell r="B85">
            <v>29500886</v>
          </cell>
          <cell r="E85">
            <v>29500861</v>
          </cell>
        </row>
        <row r="86">
          <cell r="B86">
            <v>29500730</v>
          </cell>
          <cell r="E86">
            <v>29501053</v>
          </cell>
        </row>
        <row r="87">
          <cell r="B87">
            <v>29501040</v>
          </cell>
          <cell r="E87">
            <v>29500500</v>
          </cell>
        </row>
        <row r="88">
          <cell r="B88">
            <v>29500775</v>
          </cell>
          <cell r="E88">
            <v>29500859</v>
          </cell>
        </row>
        <row r="89">
          <cell r="B89">
            <v>29501039</v>
          </cell>
          <cell r="E89">
            <v>29500882</v>
          </cell>
        </row>
        <row r="90">
          <cell r="B90">
            <v>29501030</v>
          </cell>
          <cell r="E90">
            <v>29500529</v>
          </cell>
        </row>
        <row r="91">
          <cell r="B91">
            <v>29501100</v>
          </cell>
          <cell r="E91">
            <v>29500482</v>
          </cell>
        </row>
        <row r="92">
          <cell r="B92">
            <v>29500891</v>
          </cell>
          <cell r="E92">
            <v>29500963</v>
          </cell>
        </row>
        <row r="93">
          <cell r="B93">
            <v>29501050</v>
          </cell>
          <cell r="E93">
            <v>29500879</v>
          </cell>
        </row>
        <row r="94">
          <cell r="B94">
            <v>29501017</v>
          </cell>
          <cell r="E94">
            <v>29501010</v>
          </cell>
        </row>
        <row r="95">
          <cell r="B95">
            <v>29500731</v>
          </cell>
          <cell r="E95">
            <v>29501038</v>
          </cell>
        </row>
        <row r="96">
          <cell r="B96">
            <v>29501051</v>
          </cell>
          <cell r="E96">
            <v>29501011</v>
          </cell>
        </row>
        <row r="97">
          <cell r="B97">
            <v>29500893</v>
          </cell>
          <cell r="E97">
            <v>29500605</v>
          </cell>
        </row>
        <row r="98">
          <cell r="B98">
            <v>29500953</v>
          </cell>
          <cell r="E98">
            <v>29500602</v>
          </cell>
        </row>
        <row r="99">
          <cell r="B99">
            <v>29500900</v>
          </cell>
          <cell r="E99">
            <v>29500502</v>
          </cell>
        </row>
        <row r="100">
          <cell r="B100">
            <v>29500906</v>
          </cell>
          <cell r="E100">
            <v>29500601</v>
          </cell>
        </row>
        <row r="101">
          <cell r="B101">
            <v>29501099</v>
          </cell>
          <cell r="E101">
            <v>29500533</v>
          </cell>
        </row>
        <row r="102">
          <cell r="B102">
            <v>29500904</v>
          </cell>
          <cell r="E102">
            <v>29500570</v>
          </cell>
        </row>
        <row r="103">
          <cell r="B103">
            <v>29500819</v>
          </cell>
          <cell r="E103">
            <v>29501045</v>
          </cell>
        </row>
        <row r="104">
          <cell r="B104">
            <v>29501103</v>
          </cell>
          <cell r="E104">
            <v>29500599</v>
          </cell>
        </row>
        <row r="105">
          <cell r="B105">
            <v>29501024</v>
          </cell>
          <cell r="E105">
            <v>29500515</v>
          </cell>
        </row>
        <row r="106">
          <cell r="B106">
            <v>29501009</v>
          </cell>
          <cell r="E106">
            <v>29501104</v>
          </cell>
        </row>
        <row r="107">
          <cell r="B107">
            <v>29500887</v>
          </cell>
          <cell r="E107">
            <v>29500918</v>
          </cell>
        </row>
        <row r="108">
          <cell r="B108">
            <v>29500913</v>
          </cell>
          <cell r="E108">
            <v>29500598</v>
          </cell>
        </row>
        <row r="109">
          <cell r="B109">
            <v>29501035</v>
          </cell>
          <cell r="E109">
            <v>29500539</v>
          </cell>
        </row>
        <row r="110">
          <cell r="B110">
            <v>29500960</v>
          </cell>
          <cell r="E110">
            <v>29500616</v>
          </cell>
        </row>
        <row r="111">
          <cell r="B111">
            <v>29501098</v>
          </cell>
          <cell r="E111">
            <v>29500514</v>
          </cell>
        </row>
        <row r="112">
          <cell r="B112">
            <v>29500998</v>
          </cell>
          <cell r="E112">
            <v>29500857</v>
          </cell>
        </row>
        <row r="113">
          <cell r="B113">
            <v>29500990</v>
          </cell>
          <cell r="E113">
            <v>29500964</v>
          </cell>
        </row>
        <row r="114">
          <cell r="E114">
            <v>29500568</v>
          </cell>
        </row>
        <row r="115">
          <cell r="E115">
            <v>29500881</v>
          </cell>
        </row>
        <row r="116">
          <cell r="E116">
            <v>29500587</v>
          </cell>
        </row>
        <row r="117">
          <cell r="E117">
            <v>29501057</v>
          </cell>
        </row>
        <row r="118">
          <cell r="E118">
            <v>29501056</v>
          </cell>
        </row>
        <row r="119">
          <cell r="E119">
            <v>29501054</v>
          </cell>
        </row>
        <row r="120">
          <cell r="E120">
            <v>29500955</v>
          </cell>
        </row>
        <row r="121">
          <cell r="E121">
            <v>29501021</v>
          </cell>
        </row>
        <row r="122">
          <cell r="E122">
            <v>29500942</v>
          </cell>
        </row>
        <row r="123">
          <cell r="E123">
            <v>29500932</v>
          </cell>
        </row>
        <row r="124">
          <cell r="E124">
            <v>29500939</v>
          </cell>
        </row>
        <row r="125">
          <cell r="E125">
            <v>29500936</v>
          </cell>
        </row>
        <row r="126">
          <cell r="E126">
            <v>29500946</v>
          </cell>
        </row>
        <row r="127">
          <cell r="E127">
            <v>29500931</v>
          </cell>
        </row>
        <row r="128">
          <cell r="E128">
            <v>29500929</v>
          </cell>
        </row>
        <row r="129">
          <cell r="E129">
            <v>29500947</v>
          </cell>
        </row>
        <row r="130">
          <cell r="E130">
            <v>29500933</v>
          </cell>
        </row>
        <row r="131">
          <cell r="E131">
            <v>29500944</v>
          </cell>
        </row>
        <row r="132">
          <cell r="E132">
            <v>29500934</v>
          </cell>
        </row>
        <row r="133">
          <cell r="E133">
            <v>29500943</v>
          </cell>
        </row>
        <row r="134">
          <cell r="E134">
            <v>29500930</v>
          </cell>
        </row>
        <row r="135">
          <cell r="E135">
            <v>29500945</v>
          </cell>
        </row>
        <row r="136">
          <cell r="E136">
            <v>29501052</v>
          </cell>
        </row>
        <row r="137">
          <cell r="E137">
            <v>29500950</v>
          </cell>
        </row>
        <row r="138">
          <cell r="E138">
            <v>29500949</v>
          </cell>
        </row>
        <row r="139">
          <cell r="E139">
            <v>29500948</v>
          </cell>
        </row>
        <row r="140">
          <cell r="E140">
            <v>29500593</v>
          </cell>
        </row>
        <row r="141">
          <cell r="E141">
            <v>29500481</v>
          </cell>
        </row>
        <row r="142">
          <cell r="E142">
            <v>29501020</v>
          </cell>
        </row>
        <row r="143">
          <cell r="E143">
            <v>29500586</v>
          </cell>
        </row>
        <row r="144">
          <cell r="E144">
            <v>29500606</v>
          </cell>
        </row>
        <row r="145">
          <cell r="E145">
            <v>29500880</v>
          </cell>
        </row>
        <row r="146">
          <cell r="E146">
            <v>29500924</v>
          </cell>
        </row>
        <row r="147">
          <cell r="E147">
            <v>29500923</v>
          </cell>
        </row>
        <row r="148">
          <cell r="E148">
            <v>29500922</v>
          </cell>
        </row>
        <row r="149">
          <cell r="E149">
            <v>29500921</v>
          </cell>
        </row>
        <row r="150">
          <cell r="E150">
            <v>29500920</v>
          </cell>
        </row>
      </sheetData>
      <sheetData sheetId="3">
        <row r="1">
          <cell r="B1">
            <v>495</v>
          </cell>
          <cell r="E1">
            <v>495</v>
          </cell>
          <cell r="K1">
            <v>499</v>
          </cell>
        </row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C4"/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49500205</v>
          </cell>
          <cell r="C7"/>
          <cell r="E7">
            <v>49500190</v>
          </cell>
          <cell r="H7">
            <v>49500206</v>
          </cell>
          <cell r="K7">
            <v>49900001</v>
          </cell>
          <cell r="N7">
            <v>49500219</v>
          </cell>
          <cell r="Q7">
            <v>49500207</v>
          </cell>
        </row>
        <row r="8">
          <cell r="B8">
            <v>49500207</v>
          </cell>
          <cell r="C8"/>
          <cell r="E8">
            <v>49500161</v>
          </cell>
          <cell r="H8">
            <v>49500105</v>
          </cell>
          <cell r="K8">
            <v>49900002</v>
          </cell>
          <cell r="N8">
            <v>49500027</v>
          </cell>
          <cell r="Q8">
            <v>49500113</v>
          </cell>
        </row>
        <row r="9">
          <cell r="B9">
            <v>49500177</v>
          </cell>
          <cell r="C9"/>
          <cell r="E9">
            <v>49500173</v>
          </cell>
          <cell r="H9">
            <v>49500103</v>
          </cell>
          <cell r="N9">
            <v>49500023</v>
          </cell>
          <cell r="Q9">
            <v>49500110</v>
          </cell>
        </row>
        <row r="10">
          <cell r="B10">
            <v>49500113</v>
          </cell>
          <cell r="C10"/>
          <cell r="E10">
            <v>49500221</v>
          </cell>
          <cell r="H10">
            <v>49500104</v>
          </cell>
          <cell r="N10">
            <v>49500025</v>
          </cell>
          <cell r="Q10">
            <v>49500206</v>
          </cell>
        </row>
        <row r="11">
          <cell r="B11">
            <v>49500084</v>
          </cell>
          <cell r="C11"/>
          <cell r="E11">
            <v>49500033</v>
          </cell>
          <cell r="Q11">
            <v>49500220</v>
          </cell>
        </row>
        <row r="12">
          <cell r="B12">
            <v>49500110</v>
          </cell>
          <cell r="C12"/>
          <cell r="E12">
            <v>49500132</v>
          </cell>
          <cell r="Q12">
            <v>49500116</v>
          </cell>
        </row>
        <row r="13">
          <cell r="B13">
            <v>49500143</v>
          </cell>
          <cell r="C13"/>
          <cell r="E13">
            <v>49500225</v>
          </cell>
          <cell r="Q13">
            <v>49500120</v>
          </cell>
        </row>
        <row r="14">
          <cell r="B14">
            <v>49500204</v>
          </cell>
          <cell r="C14"/>
          <cell r="E14">
            <v>49500165</v>
          </cell>
          <cell r="Q14">
            <v>49500105</v>
          </cell>
        </row>
        <row r="15">
          <cell r="B15">
            <v>49500206</v>
          </cell>
          <cell r="C15"/>
          <cell r="E15">
            <v>49500127</v>
          </cell>
          <cell r="Q15">
            <v>49500107</v>
          </cell>
        </row>
        <row r="16">
          <cell r="B16">
            <v>49500176</v>
          </cell>
          <cell r="C16"/>
          <cell r="E16">
            <v>49500059</v>
          </cell>
          <cell r="Q16">
            <v>49500121</v>
          </cell>
        </row>
        <row r="17">
          <cell r="B17">
            <v>49500155</v>
          </cell>
          <cell r="C17"/>
          <cell r="E17">
            <v>49500057</v>
          </cell>
          <cell r="Q17">
            <v>49500103</v>
          </cell>
        </row>
        <row r="18">
          <cell r="B18">
            <v>49500134</v>
          </cell>
          <cell r="C18"/>
          <cell r="E18">
            <v>49500130</v>
          </cell>
          <cell r="Q18">
            <v>49500114</v>
          </cell>
        </row>
        <row r="19">
          <cell r="B19">
            <v>49500172</v>
          </cell>
          <cell r="C19"/>
          <cell r="E19">
            <v>49500196</v>
          </cell>
          <cell r="Q19">
            <v>49500118</v>
          </cell>
        </row>
        <row r="20">
          <cell r="B20">
            <v>49500162</v>
          </cell>
          <cell r="C20"/>
          <cell r="E20">
            <v>49500203</v>
          </cell>
          <cell r="Q20">
            <v>49500117</v>
          </cell>
        </row>
        <row r="21">
          <cell r="B21">
            <v>49500137</v>
          </cell>
          <cell r="C21"/>
          <cell r="E21">
            <v>49500166</v>
          </cell>
          <cell r="Q21">
            <v>49500104</v>
          </cell>
        </row>
        <row r="22">
          <cell r="B22">
            <v>49500116</v>
          </cell>
          <cell r="C22"/>
          <cell r="E22">
            <v>49500212</v>
          </cell>
          <cell r="Q22">
            <v>49500115</v>
          </cell>
        </row>
        <row r="23">
          <cell r="B23">
            <v>49500087</v>
          </cell>
          <cell r="C23"/>
          <cell r="E23">
            <v>49500035</v>
          </cell>
          <cell r="Q23">
            <v>49500119</v>
          </cell>
        </row>
        <row r="24">
          <cell r="B24">
            <v>49500095</v>
          </cell>
          <cell r="C24"/>
          <cell r="E24">
            <v>49500065</v>
          </cell>
          <cell r="Q24">
            <v>49500124</v>
          </cell>
        </row>
        <row r="25">
          <cell r="B25">
            <v>49500142</v>
          </cell>
          <cell r="C25"/>
          <cell r="E25">
            <v>49500194</v>
          </cell>
          <cell r="Q25">
            <v>49500122</v>
          </cell>
        </row>
        <row r="26">
          <cell r="B26">
            <v>49500076</v>
          </cell>
          <cell r="C26"/>
          <cell r="E26">
            <v>49500096</v>
          </cell>
          <cell r="Q26">
            <v>49500123</v>
          </cell>
        </row>
        <row r="27">
          <cell r="B27">
            <v>49500120</v>
          </cell>
          <cell r="C27"/>
          <cell r="E27">
            <v>49500169</v>
          </cell>
          <cell r="Q27">
            <v>49500106</v>
          </cell>
        </row>
        <row r="28">
          <cell r="B28">
            <v>49500091</v>
          </cell>
          <cell r="C28"/>
          <cell r="E28">
            <v>49500097</v>
          </cell>
        </row>
        <row r="29">
          <cell r="B29">
            <v>49500105</v>
          </cell>
          <cell r="C29"/>
          <cell r="E29">
            <v>49500167</v>
          </cell>
        </row>
        <row r="30">
          <cell r="B30">
            <v>49500075</v>
          </cell>
          <cell r="C30"/>
          <cell r="E30">
            <v>49500202</v>
          </cell>
        </row>
        <row r="31">
          <cell r="B31">
            <v>49500107</v>
          </cell>
          <cell r="C31"/>
          <cell r="E31">
            <v>49500191</v>
          </cell>
        </row>
        <row r="32">
          <cell r="B32">
            <v>49500078</v>
          </cell>
          <cell r="C32"/>
          <cell r="E32">
            <v>49500195</v>
          </cell>
        </row>
        <row r="33">
          <cell r="B33">
            <v>49500121</v>
          </cell>
          <cell r="C33"/>
          <cell r="E33">
            <v>49500038</v>
          </cell>
        </row>
        <row r="34">
          <cell r="B34">
            <v>49500147</v>
          </cell>
          <cell r="C34"/>
          <cell r="E34">
            <v>49500071</v>
          </cell>
        </row>
        <row r="35">
          <cell r="B35">
            <v>49500103</v>
          </cell>
          <cell r="C35"/>
          <cell r="E35">
            <v>49500045</v>
          </cell>
        </row>
        <row r="36">
          <cell r="B36">
            <v>49500114</v>
          </cell>
          <cell r="C36"/>
          <cell r="E36">
            <v>49500037</v>
          </cell>
        </row>
        <row r="37">
          <cell r="B37">
            <v>49500118</v>
          </cell>
          <cell r="C37"/>
          <cell r="E37">
            <v>49500158</v>
          </cell>
        </row>
        <row r="38">
          <cell r="B38">
            <v>49500089</v>
          </cell>
          <cell r="C38"/>
          <cell r="E38">
            <v>49500048</v>
          </cell>
        </row>
        <row r="39">
          <cell r="B39">
            <v>49500108</v>
          </cell>
          <cell r="C39"/>
          <cell r="E39">
            <v>49500018</v>
          </cell>
        </row>
        <row r="40">
          <cell r="B40">
            <v>49500171</v>
          </cell>
          <cell r="C40"/>
          <cell r="E40">
            <v>49500211</v>
          </cell>
        </row>
        <row r="41">
          <cell r="B41">
            <v>49500079</v>
          </cell>
          <cell r="C41"/>
          <cell r="E41">
            <v>49500034</v>
          </cell>
        </row>
        <row r="42">
          <cell r="B42">
            <v>49500073</v>
          </cell>
          <cell r="C42"/>
          <cell r="E42">
            <v>49500224</v>
          </cell>
        </row>
        <row r="43">
          <cell r="B43">
            <v>49500093</v>
          </cell>
          <cell r="C43"/>
          <cell r="E43">
            <v>49500056</v>
          </cell>
        </row>
        <row r="44">
          <cell r="B44">
            <v>49500117</v>
          </cell>
          <cell r="C44"/>
          <cell r="E44">
            <v>49500044</v>
          </cell>
        </row>
        <row r="45">
          <cell r="B45">
            <v>49500088</v>
          </cell>
          <cell r="C45"/>
          <cell r="E45">
            <v>49500199</v>
          </cell>
        </row>
        <row r="46">
          <cell r="B46">
            <v>49500104</v>
          </cell>
          <cell r="C46"/>
          <cell r="E46">
            <v>49500160</v>
          </cell>
        </row>
        <row r="47">
          <cell r="B47">
            <v>49500115</v>
          </cell>
          <cell r="C47"/>
          <cell r="E47">
            <v>49500051</v>
          </cell>
        </row>
        <row r="48">
          <cell r="B48">
            <v>49500119</v>
          </cell>
          <cell r="C48"/>
          <cell r="E48">
            <v>49500050</v>
          </cell>
        </row>
        <row r="49">
          <cell r="B49">
            <v>49500090</v>
          </cell>
          <cell r="C49"/>
          <cell r="E49">
            <v>49500052</v>
          </cell>
        </row>
        <row r="50">
          <cell r="B50">
            <v>49500074</v>
          </cell>
          <cell r="C50"/>
          <cell r="E50">
            <v>49500053</v>
          </cell>
        </row>
        <row r="51">
          <cell r="B51">
            <v>49500094</v>
          </cell>
          <cell r="C51"/>
          <cell r="E51">
            <v>49500061</v>
          </cell>
        </row>
        <row r="52">
          <cell r="B52">
            <v>49500124</v>
          </cell>
          <cell r="C52"/>
          <cell r="E52">
            <v>49500063</v>
          </cell>
        </row>
        <row r="53">
          <cell r="B53">
            <v>49500122</v>
          </cell>
          <cell r="C53"/>
          <cell r="E53">
            <v>49500062</v>
          </cell>
        </row>
        <row r="54">
          <cell r="B54">
            <v>49500123</v>
          </cell>
          <cell r="C54"/>
          <cell r="E54">
            <v>49500201</v>
          </cell>
        </row>
        <row r="55">
          <cell r="B55">
            <v>49500133</v>
          </cell>
          <cell r="C55"/>
          <cell r="E55">
            <v>49500036</v>
          </cell>
        </row>
        <row r="56">
          <cell r="B56">
            <v>49500125</v>
          </cell>
          <cell r="C56"/>
          <cell r="E56">
            <v>49500049</v>
          </cell>
        </row>
        <row r="57">
          <cell r="B57">
            <v>49500151</v>
          </cell>
          <cell r="C57"/>
          <cell r="E57">
            <v>49500197</v>
          </cell>
        </row>
        <row r="58">
          <cell r="B58">
            <v>49500150</v>
          </cell>
          <cell r="C58"/>
          <cell r="E58">
            <v>49500054</v>
          </cell>
        </row>
        <row r="59">
          <cell r="B59">
            <v>49500152</v>
          </cell>
          <cell r="C59"/>
          <cell r="E59">
            <v>49500198</v>
          </cell>
        </row>
        <row r="60">
          <cell r="B60">
            <v>49500149</v>
          </cell>
          <cell r="C60"/>
          <cell r="E60">
            <v>49500174</v>
          </cell>
        </row>
        <row r="61">
          <cell r="B61">
            <v>49500148</v>
          </cell>
          <cell r="C61"/>
          <cell r="E61">
            <v>49500175</v>
          </cell>
        </row>
        <row r="62">
          <cell r="B62">
            <v>49500102</v>
          </cell>
          <cell r="C62"/>
          <cell r="E62">
            <v>49500055</v>
          </cell>
        </row>
        <row r="63">
          <cell r="B63">
            <v>49500136</v>
          </cell>
          <cell r="C63"/>
          <cell r="E63">
            <v>49500043</v>
          </cell>
        </row>
        <row r="64">
          <cell r="B64">
            <v>49500159</v>
          </cell>
          <cell r="C64"/>
          <cell r="E64">
            <v>49500210</v>
          </cell>
        </row>
        <row r="65">
          <cell r="B65">
            <v>49500164</v>
          </cell>
          <cell r="C65"/>
          <cell r="E65">
            <v>49500039</v>
          </cell>
        </row>
        <row r="66">
          <cell r="B66">
            <v>49500163</v>
          </cell>
          <cell r="C66"/>
          <cell r="E66">
            <v>49500223</v>
          </cell>
        </row>
        <row r="67">
          <cell r="B67">
            <v>49500135</v>
          </cell>
          <cell r="C67"/>
          <cell r="E67">
            <v>49500200</v>
          </cell>
        </row>
        <row r="68">
          <cell r="B68">
            <v>49500168</v>
          </cell>
          <cell r="C68"/>
          <cell r="E68">
            <v>49500222</v>
          </cell>
        </row>
        <row r="69">
          <cell r="B69">
            <v>49500106</v>
          </cell>
          <cell r="C69"/>
        </row>
        <row r="70">
          <cell r="C70"/>
        </row>
        <row r="71">
          <cell r="C71"/>
        </row>
        <row r="72">
          <cell r="C72"/>
        </row>
        <row r="73">
          <cell r="C73"/>
        </row>
        <row r="74">
          <cell r="C74"/>
        </row>
        <row r="75">
          <cell r="C75"/>
        </row>
        <row r="76">
          <cell r="C76"/>
        </row>
        <row r="77">
          <cell r="C77"/>
        </row>
        <row r="78">
          <cell r="C78"/>
        </row>
        <row r="79">
          <cell r="C79"/>
        </row>
        <row r="80">
          <cell r="C80"/>
        </row>
        <row r="81">
          <cell r="C81"/>
        </row>
        <row r="82">
          <cell r="C82"/>
        </row>
        <row r="83">
          <cell r="C83"/>
        </row>
        <row r="84">
          <cell r="C84"/>
        </row>
        <row r="85">
          <cell r="C85"/>
        </row>
        <row r="86">
          <cell r="C86"/>
        </row>
        <row r="87">
          <cell r="C87"/>
        </row>
        <row r="88">
          <cell r="C88"/>
        </row>
        <row r="89">
          <cell r="C89"/>
        </row>
        <row r="90">
          <cell r="C90"/>
        </row>
        <row r="91">
          <cell r="C91"/>
        </row>
        <row r="92">
          <cell r="C92"/>
        </row>
        <row r="93">
          <cell r="C93"/>
        </row>
        <row r="94">
          <cell r="C94"/>
        </row>
        <row r="95">
          <cell r="C95"/>
        </row>
        <row r="96">
          <cell r="C96"/>
        </row>
        <row r="97">
          <cell r="C97"/>
        </row>
        <row r="98">
          <cell r="C98"/>
        </row>
        <row r="99">
          <cell r="C99"/>
        </row>
        <row r="100">
          <cell r="C100"/>
        </row>
        <row r="101">
          <cell r="C101"/>
        </row>
        <row r="102">
          <cell r="C102"/>
        </row>
        <row r="103">
          <cell r="C103"/>
        </row>
        <row r="104">
          <cell r="C104"/>
        </row>
        <row r="105">
          <cell r="C105"/>
        </row>
        <row r="106">
          <cell r="C106"/>
        </row>
        <row r="107">
          <cell r="C107"/>
        </row>
        <row r="108">
          <cell r="C108"/>
        </row>
        <row r="109">
          <cell r="C109"/>
        </row>
        <row r="110">
          <cell r="C110"/>
        </row>
        <row r="111">
          <cell r="C111"/>
        </row>
        <row r="112">
          <cell r="C112"/>
        </row>
        <row r="113">
          <cell r="C113"/>
        </row>
        <row r="114">
          <cell r="C114"/>
        </row>
        <row r="115">
          <cell r="C115"/>
        </row>
        <row r="116">
          <cell r="C116"/>
        </row>
        <row r="117">
          <cell r="C117"/>
        </row>
        <row r="118">
          <cell r="C118"/>
        </row>
        <row r="119">
          <cell r="C119"/>
        </row>
        <row r="120">
          <cell r="C120"/>
        </row>
        <row r="121">
          <cell r="C121"/>
        </row>
        <row r="122">
          <cell r="C122"/>
        </row>
        <row r="123">
          <cell r="C123"/>
        </row>
        <row r="124">
          <cell r="C124"/>
        </row>
        <row r="125">
          <cell r="C125"/>
        </row>
        <row r="126">
          <cell r="C126"/>
        </row>
        <row r="127">
          <cell r="C127"/>
        </row>
        <row r="128">
          <cell r="C128"/>
        </row>
        <row r="129">
          <cell r="C129"/>
        </row>
        <row r="130">
          <cell r="C130"/>
        </row>
        <row r="131">
          <cell r="C131"/>
        </row>
      </sheetData>
      <sheetData sheetId="4">
        <row r="1">
          <cell r="B1" t="str">
            <v>(Mehrere Elemente)</v>
          </cell>
          <cell r="E1" t="str">
            <v>(Mehrere Elemente)</v>
          </cell>
        </row>
        <row r="2">
          <cell r="B2">
            <v>20</v>
          </cell>
          <cell r="E2">
            <v>20</v>
          </cell>
        </row>
        <row r="4">
          <cell r="B4" t="str">
            <v>Artikelnr</v>
          </cell>
          <cell r="E4" t="str">
            <v>Artikelnr</v>
          </cell>
        </row>
        <row r="5">
          <cell r="B5">
            <v>49500101</v>
          </cell>
          <cell r="E5">
            <v>49500014</v>
          </cell>
        </row>
        <row r="6">
          <cell r="B6">
            <v>49500100</v>
          </cell>
          <cell r="E6">
            <v>49500016</v>
          </cell>
        </row>
        <row r="7">
          <cell r="B7">
            <v>49500021</v>
          </cell>
          <cell r="E7">
            <v>49500019</v>
          </cell>
        </row>
        <row r="8">
          <cell r="B8">
            <v>49500020</v>
          </cell>
          <cell r="E8">
            <v>49500015</v>
          </cell>
        </row>
        <row r="9">
          <cell r="B9">
            <v>49500027</v>
          </cell>
          <cell r="E9">
            <v>49500215</v>
          </cell>
        </row>
        <row r="10">
          <cell r="B10">
            <v>49500028</v>
          </cell>
          <cell r="E10">
            <v>49500218</v>
          </cell>
        </row>
        <row r="11">
          <cell r="B11">
            <v>49500023</v>
          </cell>
          <cell r="E11">
            <v>49500187</v>
          </cell>
        </row>
        <row r="12">
          <cell r="B12">
            <v>49500024</v>
          </cell>
          <cell r="E12">
            <v>49500181</v>
          </cell>
        </row>
        <row r="13">
          <cell r="B13">
            <v>49500025</v>
          </cell>
          <cell r="E13">
            <v>49500188</v>
          </cell>
        </row>
        <row r="14">
          <cell r="B14">
            <v>49500026</v>
          </cell>
          <cell r="E14">
            <v>49500182</v>
          </cell>
        </row>
        <row r="15">
          <cell r="E15">
            <v>49500184</v>
          </cell>
        </row>
        <row r="16">
          <cell r="E16">
            <v>49500178</v>
          </cell>
        </row>
        <row r="17">
          <cell r="E17">
            <v>49500189</v>
          </cell>
        </row>
        <row r="18">
          <cell r="E18">
            <v>49500183</v>
          </cell>
        </row>
        <row r="19">
          <cell r="E19">
            <v>49500213</v>
          </cell>
        </row>
        <row r="20">
          <cell r="E20">
            <v>49500216</v>
          </cell>
        </row>
        <row r="21">
          <cell r="E21">
            <v>49500214</v>
          </cell>
        </row>
        <row r="22">
          <cell r="E22">
            <v>49500217</v>
          </cell>
        </row>
        <row r="23">
          <cell r="E23">
            <v>49500185</v>
          </cell>
        </row>
        <row r="24">
          <cell r="E24">
            <v>49500179</v>
          </cell>
        </row>
        <row r="25">
          <cell r="E25">
            <v>49500022</v>
          </cell>
        </row>
      </sheetData>
      <sheetData sheetId="5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  <cell r="K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</row>
        <row r="7">
          <cell r="B7">
            <v>32000107</v>
          </cell>
          <cell r="E7">
            <v>29501057</v>
          </cell>
          <cell r="H7">
            <v>31900001</v>
          </cell>
          <cell r="K7">
            <v>32000098</v>
          </cell>
        </row>
        <row r="8">
          <cell r="B8">
            <v>32000061</v>
          </cell>
          <cell r="E8">
            <v>29501056</v>
          </cell>
          <cell r="H8">
            <v>31900002</v>
          </cell>
          <cell r="K8">
            <v>32000094</v>
          </cell>
        </row>
        <row r="9">
          <cell r="B9">
            <v>32000049</v>
          </cell>
          <cell r="E9">
            <v>29501054</v>
          </cell>
          <cell r="K9">
            <v>32000093</v>
          </cell>
        </row>
        <row r="10">
          <cell r="B10">
            <v>32000106</v>
          </cell>
          <cell r="E10">
            <v>29500955</v>
          </cell>
          <cell r="K10">
            <v>32000096</v>
          </cell>
        </row>
        <row r="11">
          <cell r="B11">
            <v>32000059</v>
          </cell>
          <cell r="E11">
            <v>29501021</v>
          </cell>
          <cell r="K11">
            <v>32000095</v>
          </cell>
        </row>
        <row r="12">
          <cell r="B12">
            <v>32000108</v>
          </cell>
          <cell r="E12">
            <v>29500942</v>
          </cell>
          <cell r="K12">
            <v>32000097</v>
          </cell>
        </row>
        <row r="13">
          <cell r="B13">
            <v>32000104</v>
          </cell>
          <cell r="E13">
            <v>29500932</v>
          </cell>
          <cell r="K13">
            <v>32000090</v>
          </cell>
        </row>
        <row r="14">
          <cell r="B14">
            <v>32000069</v>
          </cell>
          <cell r="E14">
            <v>29500939</v>
          </cell>
          <cell r="K14">
            <v>32000086</v>
          </cell>
        </row>
        <row r="15">
          <cell r="B15">
            <v>32000081</v>
          </cell>
          <cell r="E15">
            <v>29500936</v>
          </cell>
          <cell r="K15">
            <v>32000087</v>
          </cell>
        </row>
        <row r="16">
          <cell r="B16">
            <v>32000053</v>
          </cell>
          <cell r="E16">
            <v>29500946</v>
          </cell>
          <cell r="K16">
            <v>32000084</v>
          </cell>
        </row>
        <row r="17">
          <cell r="B17">
            <v>32000042</v>
          </cell>
          <cell r="E17">
            <v>29500931</v>
          </cell>
          <cell r="K17">
            <v>32000092</v>
          </cell>
        </row>
        <row r="18">
          <cell r="B18">
            <v>32000021</v>
          </cell>
          <cell r="E18">
            <v>29500929</v>
          </cell>
          <cell r="K18">
            <v>32000091</v>
          </cell>
        </row>
        <row r="19">
          <cell r="B19">
            <v>32000102</v>
          </cell>
          <cell r="E19">
            <v>29500947</v>
          </cell>
        </row>
        <row r="20">
          <cell r="B20">
            <v>32000110</v>
          </cell>
          <cell r="E20">
            <v>29500933</v>
          </cell>
        </row>
        <row r="21">
          <cell r="B21">
            <v>32000013</v>
          </cell>
          <cell r="E21">
            <v>29500944</v>
          </cell>
        </row>
        <row r="22">
          <cell r="B22">
            <v>32000066</v>
          </cell>
          <cell r="E22">
            <v>29500934</v>
          </cell>
        </row>
        <row r="23">
          <cell r="B23">
            <v>32000067</v>
          </cell>
          <cell r="E23">
            <v>29500943</v>
          </cell>
        </row>
        <row r="24">
          <cell r="B24">
            <v>32000083</v>
          </cell>
          <cell r="E24">
            <v>29500930</v>
          </cell>
        </row>
        <row r="25">
          <cell r="B25">
            <v>32000029</v>
          </cell>
          <cell r="E25">
            <v>29500945</v>
          </cell>
        </row>
        <row r="26">
          <cell r="B26">
            <v>32000037</v>
          </cell>
          <cell r="E26">
            <v>29501052</v>
          </cell>
        </row>
        <row r="27">
          <cell r="B27">
            <v>32000028</v>
          </cell>
          <cell r="E27">
            <v>29500950</v>
          </cell>
        </row>
        <row r="28">
          <cell r="B28">
            <v>32000027</v>
          </cell>
          <cell r="E28">
            <v>29500949</v>
          </cell>
        </row>
        <row r="29">
          <cell r="B29">
            <v>32000064</v>
          </cell>
          <cell r="E29">
            <v>29500948</v>
          </cell>
        </row>
        <row r="30">
          <cell r="B30">
            <v>32000070</v>
          </cell>
        </row>
        <row r="31">
          <cell r="B31">
            <v>32000054</v>
          </cell>
        </row>
        <row r="32">
          <cell r="B32">
            <v>32000020</v>
          </cell>
        </row>
        <row r="33">
          <cell r="B33">
            <v>32000103</v>
          </cell>
        </row>
        <row r="34">
          <cell r="B34">
            <v>32000105</v>
          </cell>
        </row>
        <row r="35">
          <cell r="B35">
            <v>32000068</v>
          </cell>
        </row>
        <row r="36">
          <cell r="B36">
            <v>32000065</v>
          </cell>
        </row>
        <row r="37">
          <cell r="B37">
            <v>32000022</v>
          </cell>
        </row>
        <row r="38">
          <cell r="B38">
            <v>32000036</v>
          </cell>
        </row>
        <row r="39">
          <cell r="B39">
            <v>32000012</v>
          </cell>
        </row>
        <row r="40">
          <cell r="B40">
            <v>32000035</v>
          </cell>
        </row>
        <row r="41">
          <cell r="B41">
            <v>32000101</v>
          </cell>
        </row>
        <row r="42">
          <cell r="B42">
            <v>32000033</v>
          </cell>
        </row>
        <row r="43">
          <cell r="B43">
            <v>32000099</v>
          </cell>
        </row>
        <row r="44">
          <cell r="B44">
            <v>32000039</v>
          </cell>
        </row>
        <row r="45">
          <cell r="B45">
            <v>32000041</v>
          </cell>
        </row>
        <row r="46">
          <cell r="B46">
            <v>32000038</v>
          </cell>
        </row>
        <row r="47">
          <cell r="B47">
            <v>32000100</v>
          </cell>
        </row>
        <row r="48">
          <cell r="B48">
            <v>32000034</v>
          </cell>
        </row>
        <row r="49">
          <cell r="B49">
            <v>32000109</v>
          </cell>
        </row>
      </sheetData>
      <sheetData sheetId="6"/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4.607742361113" createdVersion="7" refreshedVersion="7" minRefreshableVersion="3" recordCount="2016" xr:uid="{6902CE91-FC46-4AAC-A8E6-30B0DDD44885}">
  <cacheSource type="worksheet">
    <worksheetSource ref="A1:P2039" sheet="Abfalldokumentation"/>
  </cacheSource>
  <cacheFields count="17">
    <cacheField name="BU" numFmtId="0">
      <sharedItems count="7">
        <s v="BU3"/>
        <s v="BU1"/>
        <s v="BU4"/>
        <s v="Verkauf"/>
        <s v="BU2"/>
        <s v="Rest"/>
        <e v="#N/A" u="1"/>
      </sharedItems>
    </cacheField>
    <cacheField name="Menge" numFmtId="164">
      <sharedItems containsSemiMixedTypes="0" containsString="0" containsNumber="1" minValue="1" maxValue="3546"/>
    </cacheField>
    <cacheField name="Datum" numFmtId="165">
      <sharedItems containsSemiMixedTypes="0" containsNonDate="0" containsDate="1" containsString="0" minDate="2021-08-19T00:00:00" maxDate="2021-11-25T00:00:00" count="71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9T00:00:00"/>
        <d v="2021-11-17T00:00:00"/>
        <d v="2021-11-18T00:00:00"/>
        <d v="2021-11-22T00:00:00"/>
        <d v="2021-11-23T00:00:00"/>
        <d v="2021-11-24T00:00:00"/>
      </sharedItems>
      <fieldGroup par="16" base="2">
        <rangePr groupBy="days" startDate="2021-08-19T00:00:00" endDate="2021-11-25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5.11.2021"/>
        </groupItems>
      </fieldGroup>
    </cacheField>
    <cacheField name="Produktgruppe" numFmtId="164">
      <sharedItems/>
    </cacheField>
    <cacheField name="Produktname" numFmtId="0">
      <sharedItems containsMixedTypes="1" containsNumber="1" containsInteger="1" minValue="3190001" maxValue="32000236"/>
    </cacheField>
    <cacheField name="Symptom" numFmtId="0">
      <sharedItems count="17">
        <s v="Schimmel"/>
        <s v="Rest"/>
        <s v="keinen Verwendungszweck"/>
        <s v="Linienbezogen"/>
        <s v="Qualitätssicherung"/>
        <s v="Verpackungsfehler"/>
        <s v="Qualitätsprobleme"/>
        <s v="Reinigung" u="1"/>
        <s v="an Linie angefallen" u="1"/>
        <s v="Retoure" u="1"/>
        <s v="MHD abgelaufen" u="1"/>
        <s v="blaues Klebeband im Produkt" u="1"/>
        <e v="#N/A" u="1"/>
        <s v="Fremdkörper" u="1"/>
        <s v="Füllkopf tropft (vegan)" u="1"/>
        <s v="Muster" u="1"/>
        <s v="Bodenabfall" u="1"/>
      </sharedItems>
    </cacheField>
    <cacheField name="Grund" numFmtId="165">
      <sharedItems count="117">
        <s v="VOS &gt; Einsatz"/>
        <s v="keine Verarbeitung"/>
        <s v="blaues Klebeband im Produkt"/>
        <s v="gesammelt für möglichen Einsatz"/>
        <s v="VOS &gt; Einsatz (vegan)"/>
        <s v="zu wenig Menge für LKW"/>
        <s v="Schmutz"/>
        <s v="Maschinenabfall"/>
        <s v="Schimmel"/>
        <s v="gemischtes Produkt"/>
        <s v="Sensorik"/>
        <s v="Laborprobe"/>
        <s v="geschälte Rinde"/>
        <s v="Rückstellproben"/>
        <s v="Rest"/>
        <s v="Rückrufaktion"/>
        <s v="Luftzieher/Folienriss durch Transport"/>
        <s v="Reinigung"/>
        <s v="Einwaage Labor"/>
        <s v="Darm geplatzt"/>
        <s v="keinen Abnehmer/kein Schälpersonal"/>
        <s v="Qualitätsfehler"/>
        <s v="Verformung"/>
        <s v="keinen Verwendungszweck"/>
        <s v="Clip gerissen"/>
        <s v="Muster"/>
        <s v="Luftzieher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Retoure"/>
        <s v="keinen Verkauf, keinen Einsatz möglich"/>
        <s v="aus Hand gerutscht"/>
        <s v="kein VOS in England, VS-Würste keine Produktion"/>
        <s v="Fremdkörper"/>
        <s v="Verpackung beschädigt"/>
        <s v="Rohware zu weich"/>
        <s v="Füllkopf tropft (vegan)"/>
        <s v="zu viel produziert"/>
        <s v="Laborproben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keinen Einsatz"/>
        <s v="keine Abnehmer"/>
        <s v="Grund unbekannt"/>
        <s v="Schmelze keine Verarbeitung -&gt; Temperaturwechsel" u="1"/>
        <s v="-" u="1"/>
        <s v="noch verwertbar" u="1"/>
        <s v="kam zurück Nagel und wurde als Abschnitte reduziert. Schimmel im Produkt entdeckt" u="1"/>
        <s v="ausgefettet" u="1"/>
        <s v="Abnehmer ist kurzfristig abgesprungen" u="1"/>
        <s v="zu heiß geräuchert" u="1"/>
        <s v="in Logistik stehen geblieben" u="1"/>
        <s v="Rinde Natriumarm" u="1"/>
        <s v="nur bestimmte Produkte" u="1"/>
        <s v="Lufzieher" u="1"/>
        <s v="an Linie angefallen" u="1"/>
        <s v="Linienbezogen" u="1"/>
        <s v="nicht verarbeitet" u="1"/>
        <s v="Qualitätsproblemen" u="1"/>
        <s v="Zipfel ohne Abnehmer / Rinde" u="1"/>
        <s v="Trennung vom Klebeband aus Produkt zu aufwendig" u="1"/>
        <s v="nicht verwendbar" u="1"/>
        <s v="Schimmel durch Luftzieher" u="1"/>
        <s v="mehr Produktion als Rework" u="1"/>
        <s v="keine Verarbeitung in Schmelze" u="1"/>
        <s v="keine Verwendung" u="1"/>
        <s v="wurde nicht eingesetzt" u="1"/>
        <s v="Qualitätsprobleme" u="1"/>
        <s v="spezifischer Einsatz" u="1"/>
        <s v="keinen Abnehmer und kein Schälen" u="1"/>
        <s v="tatsächliche Ursache unbekannt, eventuell Maschinenabfall/Bodenabfall" u="1"/>
        <s v="Fehlproduktion/unterbefüllt" u="1"/>
        <s v="Ware konnte nicht vakuumiert werden, nicht genügend LA" u="1"/>
        <s v="keine Zuständigkeiten" u="1"/>
        <s v="nicht genug eingesetzt" u="1"/>
        <s v="mehr VOS als Rework" u="1"/>
        <s v="nicht vakuumiert von Schmelze" u="1"/>
        <s v="Aufgrund Konsistenz nicht genommen. Zu wenig VOS verarbeitet. Vom Warmen ins Kalte -&gt; Schimmel" u="1"/>
        <e v="#N/A" u="1"/>
        <s v="stehen geblieben / übersehen" u="1"/>
        <s v="Produktion ausgefallen" u="1"/>
        <s v="Keine Verarbeitung in Schmelze -&gt; Kondensation durch Temperaturwechsel Schmelze/Kühlraum" u="1"/>
        <s v="weniger Produktion als geplant" u="1"/>
        <s v="ABS &gt; Einsatz" u="1"/>
        <s v="Bodenabfall Abfüllung" u="1"/>
        <s v="Bodenabfall" u="1"/>
        <s v="kein Verkauf, kein Einsatz möglich" u="1"/>
        <s v="gemischt, weil mehrere Produkte in einen Auftrag einfließen. VOS Trennung " u="1"/>
        <s v="zu viel Vos" u="1"/>
        <s v="Maschine nicht optimal eingerichtet" u="1"/>
        <s v="&lt;300kg/Monat" u="1"/>
        <s v="Freigabe QM über Produktion Weisenhorn(Ethylinoxid)" u="1"/>
        <s v="erforderlich" u="1"/>
        <s v="Rinde Maasdamer" u="1"/>
        <s v="Riss in Alufolie" u="1"/>
        <s v="Reste von Würste beim Köpfen" u="1"/>
        <s v="Keinen Einsatz in aktuelle Produkte" u="1"/>
        <s v="Maschinenausfälle" u="1"/>
        <s v="Schimmel, Reklamation QM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7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1-25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5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4.607745486108" createdVersion="7" refreshedVersion="7" minRefreshableVersion="3" recordCount="2321" xr:uid="{5AA4A3B4-DF1D-4DF4-B153-6AF855347096}">
  <cacheSource type="worksheet">
    <worksheetSource ref="A1:O1048576" sheet="Abfalldokumentation"/>
  </cacheSource>
  <cacheFields count="16">
    <cacheField name="BU" numFmtId="0">
      <sharedItems containsBlank="1" count="8">
        <s v="BU3"/>
        <s v="BU1"/>
        <s v="BU4"/>
        <s v="Verkauf"/>
        <s v="BU2"/>
        <s v="Rest"/>
        <m/>
        <e v="#N/A" u="1"/>
      </sharedItems>
    </cacheField>
    <cacheField name="Menge" numFmtId="0">
      <sharedItems containsString="0" containsBlank="1" containsNumber="1" minValue="1" maxValue="3546"/>
    </cacheField>
    <cacheField name="Datum" numFmtId="0">
      <sharedItems containsNonDate="0" containsDate="1" containsString="0" containsBlank="1" minDate="2021-08-19T00:00:00" maxDate="2021-11-25T00:00:00" count="72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9T00:00:00"/>
        <d v="2021-11-17T00:00:00"/>
        <d v="2021-11-18T00:00:00"/>
        <d v="2021-11-22T00:00:00"/>
        <d v="2021-11-23T00:00:00"/>
        <d v="2021-11-24T00:00:00"/>
        <m/>
      </sharedItems>
      <fieldGroup par="15" base="2">
        <rangePr groupBy="days" startDate="2021-08-19T00:00:00" endDate="2021-11-25T00:00:00"/>
        <groupItems count="368">
          <s v="(Leer)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5.11.2021"/>
        </groupItems>
      </fieldGroup>
    </cacheField>
    <cacheField name="Produktgruppe" numFmtId="0">
      <sharedItems containsBlank="1"/>
    </cacheField>
    <cacheField name="Produktname" numFmtId="0">
      <sharedItems containsBlank="1" containsMixedTypes="1" containsNumber="1" containsInteger="1" minValue="0" maxValue="32000236" count="345">
        <s v="VOS Walnuss Roulette"/>
        <s v="VOS Schmelzkäsezub. Pon"/>
        <s v="VOS URW-GRS-KRÄU OGT"/>
        <s v="VOS URW NATUR AMM CO RE"/>
        <s v="ABS KELLERGEIST"/>
        <s v="VOS URW-SPASTUP-3500034"/>
        <s v="VOS URGW CHILI-NATRIUMA"/>
        <s v="VS Chili geschält"/>
        <s v="ABS HAV-DILL-VAKU"/>
        <s v="ABS CAMBOZOLA-VAKU"/>
        <s v="VOS VEG-SCH-MILD-VAKU"/>
        <s v="VOS VEG-SCH-WÜRZIG-VAKU"/>
        <s v="Div. Zipfel, Endstücke"/>
        <s v="Diverses"/>
        <s v="Diverses aus Abfüllung"/>
        <s v="Diverses QM"/>
        <s v="Laborproben"/>
        <s v="Räucher Ammerland"/>
        <s v="ABS CHED-ROT MIT ß-CARO"/>
        <s v="VS GRS Chili mit Rinde"/>
        <s v="AM FK-Röllchen England"/>
        <s v="Blöcke"/>
        <s v="Vorschmelz Diverses"/>
        <s v="Maschinenabfall"/>
        <s v="Diverses aus Schmelze"/>
        <s v="Rückstellproben"/>
        <s v="VOS Räucher Chili Vorsc"/>
        <s v="VOS Räucher Schinken Vo"/>
        <s v="ABS Cheddar rot"/>
        <s v="VOS URW-VS-CHILI"/>
        <s v="ABS CHED-PF-KRÄUK gemis"/>
        <s v="VOS RW NATUR AMM CO REZ"/>
        <s v="VOS RW-ROT-CHEDD 8,1KG"/>
        <s v="VOS RW BUN-PF"/>
        <s v="VOS GRW-NATUR ZIPFEL 35"/>
        <s v="VOS GRW-SCHI ZIPFEL 350"/>
        <s v="VOS GRW-SCHI-NAT ENDSTÜ"/>
        <s v="VOS VS-SCHI ZIPFEL"/>
        <s v="VOS VS-CHILI ZIPFEL"/>
        <s v="VOS VEG-SCH MILD"/>
        <s v="Gouda RW mit Staubkäse"/>
        <s v="Rinde"/>
        <s v="VOR RW staubk"/>
        <s v="VOS Räucher Natur Natri"/>
        <s v="VOS RW-NUSS OGT"/>
        <s v="VOS-ABS ENTSORGUNG"/>
        <s v="Würste 6700g Räucher na"/>
        <s v="RW Natur"/>
        <s v="RW Schinken Endstücke"/>
        <s v="RW NUSS 10,0KG AN"/>
        <s v="Reinigung"/>
        <s v="Räucher Blauschimmel"/>
        <s v="VOS Schwarzer Pfeffer R"/>
        <s v="ABS Gouda Mittelalt 45%"/>
        <s v="VOS SKZ AMMERLAND"/>
        <s v="VS Schinken geschält"/>
        <s v="VOS WAL-THEKE"/>
        <s v="VOS RW-CHILI OGT"/>
        <s v="ABS HEUBLUM"/>
        <s v="ABS MEDI-KRÄUK"/>
        <s v="ABS PECO"/>
        <s v="ABS BRIE"/>
        <s v="ABS ROVIN"/>
        <s v="ABS TI-AD"/>
        <s v="ABS SCH-PAUL"/>
        <s v="ABS APPEN"/>
        <s v="ABS GOU HALAL"/>
        <s v="ABS BIOLAND-RINGELB"/>
        <s v="ABS Whisky-Nuts"/>
        <s v="ABS AT-ROTWEIN"/>
        <s v="ABS BRUSCHETTA"/>
        <s v="ABS ORANG-PESTO"/>
        <s v="ABS OLD-AMSTERDAM"/>
        <s v="ABS CHILI-ROUVEEN"/>
        <s v="Würste 9100g USA- Räuch"/>
        <s v="VOS GRW-CHILI-NAT-VAKU"/>
        <s v="Muster"/>
        <s v="RW Natriumarm Rinde"/>
        <s v="Cheddar white 50% Fett"/>
        <s v="VOS Räucher Natur"/>
        <s v="VOS SKZ AMM Geräuchert"/>
        <s v="VOS GRW-CHILI-NAT ENDST"/>
        <s v="ABS GOU-MI-VAKU"/>
        <s v="ABS PECO-TRE-VAKU"/>
        <s v="RW Natrium"/>
        <s v="ABS Bio Gouda 48%, mitt"/>
        <s v="VOS URW-VS-SCHI"/>
        <s v="VOS RW-SCHI ENDSTÜCK 35"/>
        <s v="VOS RW-CHILI-ZIPFEL"/>
        <s v="ABS BRIE-PAP"/>
        <s v="Würste 9300g Räucher na"/>
        <s v="TORT WAL 1,93KG JER DE"/>
        <s v="Rächer Natrium"/>
        <s v="RIE Bio Gouda Mittelalt"/>
        <s v="ABS BERGK BERGLANDMILCH"/>
        <s v="VOS UGRW SCHI-NATRIUMAR"/>
        <s v="VOS RW-CHILI-ENDSTÜCK"/>
        <s v="VOS RW-NATUR-EXTRA ZIPF"/>
        <s v="RW BERGK 9,1KG"/>
        <s v="GRW SCHI-NAT 7,2GK NEUE"/>
        <s v="RW BLAUSCH 8,1KG SOPO E"/>
        <s v="gemischte Räucherstücke"/>
        <s v="Skinkeost 250g"/>
        <s v="RIE EDA-40"/>
        <s v="ABS Unser Blütenkäse"/>
        <s v="ABS ZIEGENR"/>
        <s v="ABS SAINT ANDRÉ"/>
        <s v="GRW NATUR 7,2KG"/>
        <s v="RW NATUR 10,0KG AN"/>
        <s v="RW SCHI 10,0KG AN"/>
        <s v="REZ CN-SHRIMPS DK ALDI"/>
        <s v="VOS Müller Fleisch SKZ"/>
        <s v="ABS GRÜN-PESTO"/>
        <s v="VOS GRW-NATUR ENDSTÜCK"/>
        <s v="Würste 9100g Natur aus"/>
        <s v="RW CHILI 10,0KG AN"/>
        <s v="RÄU-END GRW-SCHI-NAT EN"/>
        <s v="RÄU-END RW-CHILI 200G Z"/>
        <s v="Diverse Rinde"/>
        <s v="Tilsiter 45% Fett i.Tr."/>
        <s v="SKZ 8OZ"/>
        <s v="ABS BLU-FOU"/>
        <s v="ABS Crémeux"/>
        <s v="ABS Pfeffer-Bruch"/>
        <s v="ABS CAMBOZOLA"/>
        <s v="VOS RW-SCHI ZIPFEL 3500"/>
        <s v="ABS 40-45% OGT"/>
        <s v="RW JALA-NAT 9,3KG JER D"/>
        <s v="ABS PROV-VAKU"/>
        <s v="ABS BUN-PF 50% L33 vaku"/>
        <s v="Räucher VS"/>
        <s v="Reste Zipfel"/>
        <s v="RW Schinken "/>
        <s v="VOS Walnuss Blöcke"/>
        <s v="VOS VEG-SCH WÜRZIG"/>
        <s v="Vorschmelzwürste 6,7 kg"/>
        <s v="Cheddar Cheese 50% Block"/>
        <s v="Käsesnack"/>
        <s v="ABS 40-60% WSCH"/>
        <s v="ABS BERGBAU-MAAS-VAKU"/>
        <s v="Black Forest Räucherkäs"/>
        <s v="Mediterraner Kräuterkäs"/>
        <s v="PFEF-RING WOLFEN LOCH-1"/>
        <s v="VOS GRW Natur 45% OGT"/>
        <s v="VOS URW-VS-SPICKER-NATU"/>
        <s v="VS GRS Natur OGT"/>
        <s v="Würste 6000g Räucher fü"/>
        <s v="GRW CHILI-NAT 7,2GK NEU"/>
        <s v="Schmelzkäsezubereitung"/>
        <s v="ABS HEUBL"/>
        <s v="VOS SKZ-GOU"/>
        <s v="VOS RW-NATUR-NAT-VAKU"/>
        <s v="VOS RW-JAL-NAT-VAKU"/>
        <s v="VOS RW-NATUR-EXTRA-VAKU"/>
        <s v="VOS GRW-NATUR-VAKU / Er"/>
        <s v="VOS GRW-SCHI-NAT-VAKU"/>
        <s v="ZUB TOM-BAS 1KG"/>
        <s v="VOS Früchte Blöcke"/>
        <s v="ABS Butterkäse 45% OGT"/>
        <s v="ABS MUNSTER"/>
        <s v="VOS GRW-KRÄU-ZIPFEL"/>
        <s v="VOS GRW-KRÄU-ENDSTÜCK"/>
        <s v="VS GRS Schinken mit Rin"/>
        <s v="SKZ GOU 3,9KG WÜRSTE"/>
        <s v="RW SCHI-NAT 9,3KG ALD G"/>
        <s v="SKZ 2,5LB"/>
        <s v="ABS TIL-45FIT VAKU-OGT"/>
        <s v="VOS WAL-KONZ-vakuumiert"/>
        <s v="RÄU-END SCHI ENDSTÜCK R"/>
        <s v="RÄU-END RW-NUSS 200G ZI"/>
        <s v="RÄU-END GRW-KRÄU 200G Z"/>
        <s v="RÄU-END RW-CHILI 320G E"/>
        <s v="RÄU-END GRW-KRÄU 320G E"/>
        <s v="VOS Räucher extra natri"/>
        <s v="VOS URW-NATUR"/>
        <s v="ABS 40-45% Konventionel"/>
        <s v="VOS URW-SCHI"/>
        <s v="VOS GRW-CHILI-NAT ZIPFE"/>
        <s v="ABS Havarti Natur 30%"/>
        <s v="VOS RW-NATUR-NAT ZIPFEL"/>
        <s v="Diverses Schimmel BU4"/>
        <s v="Schinken Stange"/>
        <s v="VOS SKZ Mozzarella 40%"/>
        <s v="VOS RW-NATUR ZIPFEL 350"/>
        <s v="ABS GOU VAKU-OGT"/>
        <s v="VOS GRW-KRÄU-VAKU"/>
        <s v="VOS RW-SCHI-NAT-VAKU"/>
        <s v="VOS GRW-SCHI-VAKU /Ersa"/>
        <s v="Diverses Muster"/>
        <s v="ABS Gouda 48% OGT"/>
        <s v="VOS URW-SCHI-NAT"/>
        <s v="VOS URW BUN-PF"/>
        <s v="VS Natur geschält"/>
        <s v="Diverses "/>
        <s v="Natur"/>
        <s v="Würste 8400g Schinkenrä"/>
        <s v="VEG-SCH WÜRZIG  7,2KG"/>
        <s v="VOS RW-NUSS-VAKU"/>
        <s v="VOS Adler Schinkenräuch"/>
        <s v="VOS GRW Gartenkräuter 4"/>
        <s v="VEG-SCH MILD 7,2KG"/>
        <s v="ganze Wurst gourme natur"/>
        <s v="ganze Wurst Schinken"/>
        <s v="VOS URW-NUSS-OGT"/>
        <s v="VOS URW-NATUR-EXTRA"/>
        <s v="ABS 45-48% Konventionel"/>
        <s v="VS RW Schinken mit Rind"/>
        <s v="Cheddar Matured"/>
        <s v="RS natur gourmet"/>
        <s v="Walnusstraum"/>
        <s v="ganze Wurst BDK"/>
        <s v="ganze Wurst Räucher"/>
        <s v="SKZ Ammerland Block"/>
        <s v="VOS Räucher Vorschmelzr"/>
        <s v="ABS ZIEGE-GOU"/>
        <s v="VOS URW-JALA-NAT"/>
        <s v="Abschnitte Landkäse Ber"/>
        <s v="RW"/>
        <s v="ABS GRUY"/>
        <s v="ABS BLU-FOU-VAKU"/>
        <s v="Creme Noblesse"/>
        <s v="ganze Wurst Gourme Kräuter"/>
        <s v="ganze Wurst Gourme Paprika"/>
        <s v="Mozzarella"/>
        <s v="Räu-End"/>
        <s v="vegan"/>
        <s v="ABS Havarti Natur 55%"/>
        <s v="ABS Bunter Pfeffer 50%"/>
        <s v="VOS RW-NATUR-STAUBK-GES"/>
        <s v="ganze Wurst Gourme Schinken"/>
        <s v="ganze Wurst Gourmet Schinken"/>
        <s v="ganze Wurst NA Extra"/>
        <s v="VOS mit Walnusskonzentr"/>
        <s v="VOS SKZ EMM in Wurstfor"/>
        <s v="VOS RW-NUSS-ZIPFEL"/>
        <s v="VOS RW-JALA-NAT ENDSTÜC"/>
        <s v="BLO FRUCHT 5KG mit ganz"/>
        <s v="ABS 45-48% OGT"/>
        <s v="Würfel"/>
        <s v="ABS REBLOCH"/>
        <s v="ABS BACK-BLÜT"/>
        <s v="ABS GOU-ROYAL"/>
        <s v="ABS Simmentaler"/>
        <s v="ABS JARLSBERG-VAKU"/>
        <s v="ganze Wurst"/>
        <s v="VOS SKZ Gouda Premium W"/>
        <s v="VOS Würste Jalapeno nat"/>
        <s v="Konzentrat in Würsten 1"/>
        <s v="VOS Räucher Schinken"/>
        <s v="Würste 6700g Schinken R"/>
        <s v="(AH) Meine Käserei, Whi"/>
        <s v="Cheddar Deirygold"/>
        <s v="Cheddar jung Eximo"/>
        <s v="Cheddar jung 50% F. i.T"/>
        <s v="Ziegenrolle  11161604"/>
        <s v="VOS SKZ Camembert für W"/>
        <s v="VS Schinken mit Rinde"/>
        <s v="BLO FRUCHT 5KG mit geh."/>
        <s v="-"/>
        <s v="Räucher Schinken Fertigware"/>
        <s v="verschiedene Fertigware"/>
        <s v="VOS Bergkäse"/>
        <s v="Walnusstorten"/>
        <s v="Bergkäse 45% Fett i. Tr"/>
        <s v="ABS Edamer 40% OGT"/>
        <s v="ABS ALL-EMM-VAKU"/>
        <s v="WALNUSS GEWOLFT 10MM"/>
        <s v="VOS VS-NATUR ZIPFEL"/>
        <s v="VOS RW-NATUR ENDSTÜCK 3"/>
        <s v="VOS RW-NATUR-EXTRA ENDS"/>
        <s v="VOS RW-SCHI-NAT ENDSTÜC"/>
        <s v="VOS VS-CHILI ENDSTÜCK"/>
        <s v="RÄU-END NATUR-NAT ENDST"/>
        <s v="Brie"/>
        <s v="VOS Bergkäse 10kg Beute"/>
        <s v="VS SKZ Premium Würfel"/>
        <s v="Räucher-Endstücke 3kg S"/>
        <s v="Räucher Retoure"/>
        <s v="Butterkäse 45 % F.i.Tr."/>
        <s v="Edamer 45% Fett i.Tr. O"/>
        <s v="VOS RW-NUSS-ENDSTÜCK"/>
        <s v="SKZ PF 10KG"/>
        <s v="VOS SKZ mit Pfeffer"/>
        <s v="Außenmasse FK-Röllchen"/>
        <s v="Becher"/>
        <s v="VOS mit Lachskonzentrat"/>
        <s v="ABS Bergkräuterkäse 50%"/>
        <s v="VOS RW-NATUR-NAT ENDSTÜ"/>
        <s v="Creme Noblesse 250g Cha"/>
        <s v="Emmentaler &quot;W&quot; 5.000g,"/>
        <s v="Div Zipfe, ES"/>
        <s v="GRW GARTK 7,2KG"/>
        <s v="Kapa EMM"/>
        <s v="Zipfel, Endstücke"/>
        <n v="31000022"/>
        <s v="RW NATUR-ALD-SCHÄLEN"/>
        <s v="RW CHILI-ALD SCHÄLEN"/>
        <s v="VOS GRW SCHI-NATRIUMARM"/>
        <s v="RW EX-NAT-FUTURA 6,1KG"/>
        <s v="VOS Cheddar Paste CL oh"/>
        <s v="VOS SKZ Emmentaler Prem"/>
        <s v="VOS SKZ Cheddar Premium"/>
        <s v="VOS SKZ MF-GOU-VAKU"/>
        <s v="Soft Cheese"/>
        <s v="WALNUSS GEWOLFT 13MM"/>
        <s v="Gorgonzola Dolce DOP"/>
        <s v="ABS Mozzarella 46%"/>
        <s v="VOS RW-NATUR OGT"/>
        <s v="VOS URW-CHILI-OGT"/>
        <s v="VOS RW-JALA-NAT ZIPFEL"/>
        <s v="ABS GRÜN-PFEFF"/>
        <s v="ABS LE-ROSÉ"/>
        <s v="RW NATUR-NAT SCHÄLEN"/>
        <s v="VS Chili mit Rinde"/>
        <s v="RW RÄU 9,25KG USA"/>
        <s v="RW 8;1KG SPASTUP"/>
        <s v="VOS SKZ EMM-VAKU"/>
        <s v="ABS BERGFEUER-VAKU"/>
        <s v="Becher Schnittlauch"/>
        <s v="VS RW Schinken ohne Rin"/>
        <n v="3190001"/>
        <s v="Nüsse"/>
        <s v="Gouda Riemen geräuchert"/>
        <s v="Ziegengouda"/>
        <s v="VOS GRW CHILI-NATRIUMAR"/>
        <s v="VOS RW NATUR-GESCHÄLT-V"/>
        <n v="32000236"/>
        <s v="ROUL WAL-DAR 4,2KG"/>
        <s v="SKZ EMM-45 10KG"/>
        <s v="Vorschmelz"/>
        <s v="SKST ORANG-PFEFF 80G"/>
        <s v="NKST RAHM 80G"/>
        <s v="Cheddar Paste 10kg rot"/>
        <s v="RW NATUR-GRS SCHÄLEN"/>
        <s v="Abschnitte Gouda 48% VL"/>
        <s v="Bergfeuer"/>
        <s v="ganze Würste"/>
        <n v="31000243"/>
        <n v="29500003"/>
        <s v="VOS SKZ PFEFF"/>
        <s v="Walnus"/>
        <s v="Abschnitte"/>
        <s v="VS Natur mit Rinde"/>
        <m/>
        <n v="0" u="1"/>
      </sharedItems>
    </cacheField>
    <cacheField name="Symptom" numFmtId="0">
      <sharedItems containsBlank="1"/>
    </cacheField>
    <cacheField name="Grund" numFmtId="0">
      <sharedItems containsBlank="1" count="68">
        <s v="VOS &gt; Einsatz"/>
        <s v="keine Verarbeitung"/>
        <s v="blaues Klebeband im Produkt"/>
        <s v="gesammelt für möglichen Einsatz"/>
        <s v="VOS &gt; Einsatz (vegan)"/>
        <s v="zu wenig Menge für LKW"/>
        <s v="Schmutz"/>
        <s v="Maschinenabfall"/>
        <s v="Schimmel"/>
        <s v="gemischtes Produkt"/>
        <s v="Sensorik"/>
        <s v="Laborprobe"/>
        <s v="geschälte Rinde"/>
        <s v="Rückstellproben"/>
        <s v="Rest"/>
        <s v="Rückrufaktion"/>
        <s v="Luftzieher/Folienriss durch Transport"/>
        <s v="Reinigung"/>
        <s v="Einwaage Labor"/>
        <s v="Darm geplatzt"/>
        <s v="keinen Abnehmer/kein Schälpersonal"/>
        <s v="Qualitätsfehler"/>
        <s v="Verformung"/>
        <s v="keinen Verwendungszweck"/>
        <s v="Clip gerissen"/>
        <s v="Muster"/>
        <s v="Luftzieher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Retoure"/>
        <s v="keinen Verkauf, keinen Einsatz möglich"/>
        <s v="aus Hand gerutscht"/>
        <s v="kein VOS in England, VS-Würste keine Produktion"/>
        <s v="Fremdkörper"/>
        <s v="Verpackung beschädigt"/>
        <s v="Rohware zu weich"/>
        <s v="Füllkopf tropft (vegan)"/>
        <s v="zu viel produziert"/>
        <s v="Laborproben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keinen Einsatz"/>
        <s v="keine Abnehmer"/>
        <s v="Grund unbekannt"/>
        <m/>
        <s v="-" u="1"/>
        <s v="Reklamation" u="1"/>
        <s v="keine Zuständigkeiten" u="1"/>
        <e v="#N/A" u="1"/>
        <s v="gemischt, weil mehrere Produkte in einen Auftrag einfließen. VOS Trennung " u="1"/>
      </sharedItems>
    </cacheField>
    <cacheField name="genauer Grund" numFmtId="0">
      <sharedItems containsBlank="1"/>
    </cacheField>
    <cacheField name="KW" numFmtId="0">
      <sharedItems containsString="0" containsBlank="1" containsNumber="1" containsInteger="1" minValue="33" maxValue="47"/>
    </cacheField>
    <cacheField name="filter_c" numFmtId="0">
      <sharedItems containsBlank="1"/>
    </cacheField>
    <cacheField name="filter_b" numFmtId="0">
      <sharedItems containsBlank="1"/>
    </cacheField>
    <cacheField name="filter_a" numFmtId="0">
      <sharedItems containsBlank="1"/>
    </cacheField>
    <cacheField name="Kosten" numFmtId="0">
      <sharedItems containsBlank="1" containsMixedTypes="1" containsNumber="1" minValue="1E-4" maxValue="22171.644"/>
    </cacheField>
    <cacheField name="Anfallort" numFmtId="0">
      <sharedItems containsBlank="1" containsMixedTypes="1" containsNumber="1" containsInteger="1" minValue="2030" maxValue="3110"/>
    </cacheField>
    <cacheField name="Artikelnr." numFmtId="0">
      <sharedItems containsBlank="1" containsMixedTypes="1" containsNumber="1" containsInteger="1" minValue="3190001" maxValue="59500051"/>
    </cacheField>
    <cacheField name="Monate" numFmtId="0" databaseField="0">
      <fieldGroup base="2">
        <rangePr groupBy="months" startDate="2021-08-19T00:00:00" endDate="2021-11-25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5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4.607777662037" backgroundQuery="1" createdVersion="7" refreshedVersion="7" minRefreshableVersion="3" recordCount="7335" xr:uid="{589CFD2A-2A20-4F36-AC4A-299CD3FE18B5}">
  <cacheSource type="external" connectionId="18"/>
  <cacheFields count="21">
    <cacheField name="Source.Name" numFmtId="0">
      <sharedItems count="5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  <s v="QM001 - Mengenauswertung - Produktion nach Linie und BU - Automatischer Versand3.xlsx"/>
        <s v="QM001 - Mengenauswertung - Produktion nach Linie und BU - Automatischer Versand4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288" maxValue="59500039" count="705">
        <n v="24000493"/>
        <n v="31000169"/>
        <n v="32000012"/>
        <n v="32000020"/>
        <n v="32000022"/>
        <n v="32000029"/>
        <n v="32000037"/>
        <n v="32000049"/>
        <n v="32000053"/>
        <n v="32000065"/>
        <n v="32000067"/>
        <n v="32000090"/>
        <n v="47000081"/>
        <n v="47000118"/>
        <n v="47000302"/>
        <n v="47000597"/>
        <n v="47000609"/>
        <n v="47000610"/>
        <n v="47000626"/>
        <n v="47000627"/>
        <n v="47000628"/>
        <n v="47000849"/>
        <n v="47000951"/>
        <n v="47000952"/>
        <n v="48000044"/>
        <n v="48000045"/>
        <n v="48000046"/>
        <n v="48000060"/>
        <n v="48000080"/>
        <n v="48000117"/>
        <n v="48000949"/>
        <n v="48000953"/>
        <n v="48000957"/>
        <n v="48001055"/>
        <n v="49500178"/>
        <n v="49500181"/>
        <n v="49500182"/>
        <n v="49500183"/>
        <n v="57000140"/>
        <n v="57000176"/>
        <n v="57000178"/>
        <n v="57000213"/>
        <n v="57000230"/>
        <n v="57000232"/>
        <n v="57000237"/>
        <n v="57000238"/>
        <n v="57000541"/>
        <n v="57000604"/>
        <n v="57000605"/>
        <n v="57000607"/>
        <n v="57000608"/>
        <n v="57000609"/>
        <n v="57000610"/>
        <n v="57000623"/>
        <n v="57000632"/>
        <n v="57000641"/>
        <n v="57000652"/>
        <n v="57000653"/>
        <n v="57000655"/>
        <n v="57000665"/>
        <n v="57000666"/>
        <n v="57000730"/>
        <n v="57000743"/>
        <n v="58000237"/>
        <n v="58000458"/>
        <n v="58000572"/>
        <n v="58000631"/>
        <n v="58000639"/>
        <n v="58000665"/>
        <n v="58000678"/>
        <n v="58000694"/>
        <n v="58000696"/>
        <n v="58000703"/>
        <n v="58000706"/>
        <n v="58000708"/>
        <n v="58000730"/>
        <n v="58000746"/>
        <n v="58000749"/>
        <n v="58000758"/>
        <n v="58000760"/>
        <n v="58000774"/>
        <n v="58000776"/>
        <n v="58000831"/>
        <n v="58000835"/>
        <n v="58000851"/>
        <n v="58000859"/>
        <n v="58000861"/>
        <n v="58000873"/>
        <n v="58000885"/>
        <n v="58000917"/>
        <n v="58000942"/>
        <n v="58000947"/>
        <n v="58000956"/>
        <n v="58000966"/>
        <n v="58000967"/>
        <n v="58000968"/>
        <n v="58000971"/>
        <n v="58000974"/>
        <n v="58000984"/>
        <n v="58000996"/>
        <n v="58000999"/>
        <n v="58001010"/>
        <n v="58001015"/>
        <n v="58001028"/>
        <n v="58001029"/>
        <n v="58001031"/>
        <n v="58001046"/>
        <n v="58001048"/>
        <n v="58001068"/>
        <n v="58001072"/>
        <n v="58001077"/>
        <n v="58001080"/>
        <n v="58001093"/>
        <n v="58001097"/>
        <n v="58001099"/>
        <n v="58001102"/>
        <n v="58001131"/>
        <n v="58001146"/>
        <m/>
        <n v="31000170"/>
        <n v="31000218"/>
        <n v="32000027"/>
        <n v="32000033"/>
        <n v="32000068"/>
        <n v="32000099"/>
        <n v="32000100"/>
        <n v="32000106"/>
        <n v="32000110"/>
        <n v="47000071"/>
        <n v="47000119"/>
        <n v="47000120"/>
        <n v="47000612"/>
        <n v="47000646"/>
        <n v="47000956"/>
        <n v="47000995"/>
        <n v="48000063"/>
        <n v="48000118"/>
        <n v="49500184"/>
        <n v="49500187"/>
        <n v="49500189"/>
        <n v="57000074"/>
        <n v="57000097"/>
        <n v="57000098"/>
        <n v="57000249"/>
        <n v="57000513"/>
        <n v="57000515"/>
        <n v="57000569"/>
        <n v="57000745"/>
        <n v="58000068"/>
        <n v="58000069"/>
        <n v="58000078"/>
        <n v="58000079"/>
        <n v="58000088"/>
        <n v="58000089"/>
        <n v="58000098"/>
        <n v="58000099"/>
        <n v="58000230"/>
        <n v="58000300"/>
        <n v="58000339"/>
        <n v="58000541"/>
        <n v="58000709"/>
        <n v="58000716"/>
        <n v="58000721"/>
        <n v="58000726"/>
        <n v="58000731"/>
        <n v="58000734"/>
        <n v="58000739"/>
        <n v="58000761"/>
        <n v="58000765"/>
        <n v="58000772"/>
        <n v="58000826"/>
        <n v="58000830"/>
        <n v="58000838"/>
        <n v="58000845"/>
        <n v="58000846"/>
        <n v="58000863"/>
        <n v="58000893"/>
        <n v="58000919"/>
        <n v="58000920"/>
        <n v="58000927"/>
        <n v="58000928"/>
        <n v="58000931"/>
        <n v="58000954"/>
        <n v="58000963"/>
        <n v="58000998"/>
        <n v="58001001"/>
        <n v="58001011"/>
        <n v="58001013"/>
        <n v="58001033"/>
        <n v="58001034"/>
        <n v="58001047"/>
        <n v="58001050"/>
        <n v="58001052"/>
        <n v="58001061"/>
        <n v="58001066"/>
        <n v="58001081"/>
        <n v="58001091"/>
        <n v="58001094"/>
        <n v="58001095"/>
        <n v="58001100"/>
        <n v="58001108"/>
        <n v="58001109"/>
        <n v="58001110"/>
        <n v="58001138"/>
        <n v="58001140"/>
        <n v="58001142"/>
        <n v="58001143"/>
        <n v="48000194"/>
        <n v="58000888"/>
        <n v="58000892"/>
        <n v="58000951"/>
        <n v="58000952"/>
        <n v="58000962"/>
        <n v="58000689"/>
        <n v="58000751"/>
        <n v="58000940"/>
        <n v="58000961"/>
        <n v="58001009"/>
        <n v="58001059"/>
        <n v="58001065"/>
        <n v="58001083"/>
        <n v="31000207"/>
        <n v="31900002"/>
        <n v="32000066"/>
        <n v="47000594"/>
        <n v="47000619"/>
        <n v="47000623"/>
        <n v="47000946"/>
        <n v="47000992"/>
        <n v="47000993"/>
        <n v="47900002"/>
        <n v="47900003"/>
        <n v="48000058"/>
        <n v="48000061"/>
        <n v="48000064"/>
        <n v="48000116"/>
        <n v="48000166"/>
        <n v="48000174"/>
        <n v="48000220"/>
        <n v="48000480"/>
        <n v="48000952"/>
        <n v="48000954"/>
        <n v="48000956"/>
        <n v="48000958"/>
        <n v="48001016"/>
        <n v="49500179"/>
        <n v="57000141"/>
        <n v="57000164"/>
        <n v="57000170"/>
        <n v="57000248"/>
        <n v="57000584"/>
        <n v="57000606"/>
        <n v="57000624"/>
        <n v="57000637"/>
        <n v="57000640"/>
        <n v="57000738"/>
        <n v="58000609"/>
        <n v="58000719"/>
        <n v="58000722"/>
        <n v="58000724"/>
        <n v="58000737"/>
        <n v="58000741"/>
        <n v="58000748"/>
        <n v="58000827"/>
        <n v="58000841"/>
        <n v="58000843"/>
        <n v="58000866"/>
        <n v="58000883"/>
        <n v="58000887"/>
        <n v="58000890"/>
        <n v="58000894"/>
        <n v="58000899"/>
        <n v="58000964"/>
        <n v="58000988"/>
        <n v="58001004"/>
        <n v="58001022"/>
        <n v="58001036"/>
        <n v="58001060"/>
        <n v="58001070"/>
        <n v="58001073"/>
        <n v="58001079"/>
        <n v="58001082"/>
        <n v="59500039"/>
        <n v="31900001"/>
        <n v="32000028"/>
        <n v="32000061"/>
        <n v="32000103"/>
        <n v="32000107"/>
        <n v="32000108"/>
        <n v="40000059"/>
        <n v="40000089"/>
        <n v="40000141"/>
        <n v="47000644"/>
        <n v="47000652"/>
        <n v="47000895"/>
        <n v="47000901"/>
        <n v="47000902"/>
        <n v="47000954"/>
        <n v="48000082"/>
        <n v="48000210"/>
        <n v="48000477"/>
        <n v="48000478"/>
        <n v="48000479"/>
        <n v="48000950"/>
        <n v="48000951"/>
        <n v="57000384"/>
        <n v="57000423"/>
        <n v="57000600"/>
        <n v="57000601"/>
        <n v="57000611"/>
        <n v="57000654"/>
        <n v="57000657"/>
        <n v="57000673"/>
        <n v="57000719"/>
        <n v="57000729"/>
        <n v="58000105"/>
        <n v="58000106"/>
        <n v="58000112"/>
        <n v="58000337"/>
        <n v="58000636"/>
        <n v="58000648"/>
        <n v="58000653"/>
        <n v="58000655"/>
        <n v="58000662"/>
        <n v="58000681"/>
        <n v="58000686"/>
        <n v="58000733"/>
        <n v="58000743"/>
        <n v="58000756"/>
        <n v="58000847"/>
        <n v="58000849"/>
        <n v="58000856"/>
        <n v="58000884"/>
        <n v="58000895"/>
        <n v="58000950"/>
        <n v="58001014"/>
        <n v="58001062"/>
        <n v="58001071"/>
        <n v="59500008"/>
        <n v="32000070"/>
        <n v="47000107"/>
        <n v="47000643"/>
        <n v="47000645"/>
        <n v="47000948"/>
        <n v="47000953"/>
        <n v="47000955"/>
        <n v="47000997"/>
        <n v="47000998"/>
        <n v="47000999"/>
        <n v="47001000"/>
        <n v="47001001"/>
        <n v="47001002"/>
        <n v="47001003"/>
        <n v="47001004"/>
        <n v="47001005"/>
        <n v="47001006"/>
        <n v="47001007"/>
        <n v="47001008"/>
        <n v="47001009"/>
        <n v="47001017"/>
        <n v="48000057"/>
        <n v="48000093"/>
        <n v="48000170"/>
        <n v="48000193"/>
        <n v="48000196"/>
        <n v="48000203"/>
        <n v="48001017"/>
        <n v="57000116"/>
        <n v="57000602"/>
        <n v="58000116"/>
        <n v="58000183"/>
        <n v="58000235"/>
        <n v="58000338"/>
        <n v="58000563"/>
        <n v="58000638"/>
        <n v="58000640"/>
        <n v="58000651"/>
        <n v="58000684"/>
        <n v="58000698"/>
        <n v="58000705"/>
        <n v="58000710"/>
        <n v="58000711"/>
        <n v="58000713"/>
        <n v="58000735"/>
        <n v="58000738"/>
        <n v="58000762"/>
        <n v="58000770"/>
        <n v="58000853"/>
        <n v="58000929"/>
        <n v="58000958"/>
        <n v="58000972"/>
        <n v="58000985"/>
        <n v="58000986"/>
        <n v="58000993"/>
        <n v="58000997"/>
        <n v="58001000"/>
        <n v="58001018"/>
        <n v="58001021"/>
        <n v="58001045"/>
        <n v="58001058"/>
        <n v="58001076"/>
        <n v="58001096"/>
        <n v="31000142"/>
        <n v="31000161"/>
        <n v="31000227"/>
        <n v="32000036"/>
        <n v="32000041"/>
        <n v="32000064"/>
        <n v="47000082"/>
        <n v="47000104"/>
        <n v="47000603"/>
        <n v="47000897"/>
        <n v="47000957"/>
        <n v="47000994"/>
        <n v="47001016"/>
        <n v="47001018"/>
        <n v="48000178"/>
        <n v="57000134"/>
        <n v="57000262"/>
        <n v="57000381"/>
        <n v="57000683"/>
        <n v="57000684"/>
        <n v="57000732"/>
        <n v="58000297"/>
        <n v="58000299"/>
        <n v="58000380"/>
        <n v="58000554"/>
        <n v="58000555"/>
        <n v="58000642"/>
        <n v="58000658"/>
        <n v="58000671"/>
        <n v="58000683"/>
        <n v="58000685"/>
        <n v="58000697"/>
        <n v="58000736"/>
        <n v="58000740"/>
        <n v="58000747"/>
        <n v="58000753"/>
        <n v="58000780"/>
        <n v="58000891"/>
        <n v="58000896"/>
        <n v="58000904"/>
        <n v="58000906"/>
        <n v="58000907"/>
        <n v="58000908"/>
        <n v="58000910"/>
        <n v="58000944"/>
        <n v="58000955"/>
        <n v="58000960"/>
        <n v="58000977"/>
        <n v="58000987"/>
        <n v="58000992"/>
        <n v="58001016"/>
        <n v="58001035"/>
        <n v="58001043"/>
        <n v="58001049"/>
        <n v="58001051"/>
        <n v="58001069"/>
        <n v="58001101"/>
        <n v="47000064"/>
        <n v="48000172"/>
        <n v="48000182"/>
        <n v="57000144"/>
        <n v="57000274"/>
        <n v="58000918"/>
        <n v="58001039"/>
        <n v="58001092"/>
        <n v="58001103"/>
        <n v="58000723"/>
        <n v="31000150"/>
        <n v="32000069"/>
        <n v="32000081"/>
        <n v="32000091"/>
        <n v="47000887"/>
        <n v="47001019"/>
        <n v="57000167"/>
        <n v="57000171"/>
        <n v="57000179"/>
        <n v="57000183"/>
        <n v="57000709"/>
        <n v="58000474"/>
        <n v="58000540"/>
        <n v="58001064"/>
        <n v="58001104"/>
        <n v="59500001"/>
        <n v="31000151"/>
        <n v="31000154"/>
        <n v="31000156"/>
        <n v="31000217"/>
        <n v="31000234"/>
        <n v="32100038"/>
        <n v="47000823"/>
        <n v="47000824"/>
        <n v="47000825"/>
        <n v="57000328"/>
        <n v="57000482"/>
        <n v="57000579"/>
        <n v="57000682"/>
        <n v="58000569"/>
        <n v="58000670"/>
        <n v="58000682"/>
        <n v="58000833"/>
        <n v="58000939"/>
        <n v="31000208"/>
        <n v="47000889"/>
        <n v="58000119"/>
        <n v="58000668"/>
        <n v="58000692"/>
        <n v="58000902"/>
        <n v="58001041"/>
        <n v="58001063"/>
        <n v="58001121"/>
        <n v="58001144"/>
        <n v="47000629"/>
        <n v="47000984"/>
        <n v="47000985"/>
        <n v="57000015"/>
        <n v="57000218"/>
        <n v="57000741"/>
        <n v="58001044"/>
        <n v="58001084"/>
        <n v="48001054"/>
        <n v="48001056"/>
        <n v="58000943"/>
        <n v="58000945"/>
        <n v="58001114"/>
        <n v="58001120"/>
        <n v="58001134"/>
        <n v="59500002"/>
        <n v="58001116"/>
        <n v="58001117"/>
        <n v="58001118"/>
        <n v="58001132"/>
        <n v="31000153"/>
        <n v="31000235"/>
        <n v="32000039"/>
        <n v="40000091"/>
        <n v="40000092"/>
        <n v="40000093"/>
        <n v="58000946"/>
        <n v="58001020"/>
        <n v="58001078"/>
        <n v="58001113"/>
        <n v="58001115"/>
        <n v="58001119"/>
        <n v="58001133"/>
        <n v="58001135"/>
        <n v="58001137"/>
        <n v="32000104"/>
        <n v="57000599"/>
        <n v="57000739"/>
        <n v="58001123"/>
        <n v="31000223"/>
        <n v="32000042"/>
        <n v="57000427"/>
        <n v="57000677"/>
        <n v="57000678"/>
        <n v="57000686"/>
        <n v="58001075"/>
        <n v="59500004"/>
        <n v="23500435"/>
        <n v="23500550"/>
        <n v="42000019"/>
        <n v="47000625"/>
        <n v="52000040"/>
        <n v="57000326"/>
        <n v="57000710"/>
        <n v="57000711"/>
        <n v="31000166"/>
        <n v="31000206"/>
        <n v="47000185"/>
        <n v="47001035"/>
        <n v="47001037"/>
        <n v="57000184"/>
        <n v="31000165"/>
        <n v="47000621"/>
        <n v="47001034"/>
        <n v="47001036"/>
        <n v="57000619"/>
        <n v="58000181"/>
        <n v="58001067"/>
        <n v="58001111"/>
        <n v="31000174"/>
        <n v="31000177"/>
        <n v="32000034"/>
        <n v="57000011"/>
        <n v="57000174"/>
        <n v="57000299"/>
        <n v="57000373"/>
        <n v="58000487"/>
        <n v="23500434"/>
        <n v="32000083"/>
        <n v="32000098"/>
        <n v="42000046"/>
        <n v="47000618"/>
        <n v="52000038"/>
        <n v="58001136"/>
        <n v="58001145"/>
        <n v="31000173"/>
        <n v="32100020"/>
        <n v="57000129"/>
        <n v="57000260"/>
        <n v="57000261"/>
        <n v="57000263"/>
        <n v="57000279"/>
        <n v="57000283"/>
        <n v="57000685"/>
        <n v="58001155"/>
        <n v="47001043"/>
        <n v="48001091"/>
        <n v="48001092"/>
        <n v="48001095"/>
        <n v="48001096"/>
        <n v="48001099"/>
        <n v="48001100"/>
        <n v="48001103"/>
        <n v="48001104"/>
        <n v="57000447"/>
        <n v="58000035"/>
        <n v="58000036"/>
        <n v="58001112"/>
        <n v="47001041"/>
        <n v="57000439"/>
        <n v="57000615"/>
        <n v="58000559"/>
        <n v="47001040"/>
        <n v="47001042"/>
        <n v="50000243"/>
        <n v="57000182"/>
        <n v="57000449"/>
        <n v="57000616"/>
        <n v="57000747"/>
        <n v="58000449"/>
        <n v="42000052"/>
        <n v="57000277"/>
        <n v="57000303"/>
        <n v="57000316"/>
        <n v="58000448"/>
        <n v="58001141"/>
        <n v="52000039"/>
        <n v="57000269"/>
        <n v="57000271"/>
        <n v="57000307"/>
        <n v="58001122"/>
        <n v="31000187"/>
        <n v="31000172"/>
        <n v="58001156"/>
        <n v="58001159"/>
        <n v="47000620"/>
        <n v="57000448"/>
        <n v="31000175"/>
        <n v="31000183"/>
        <n v="47000264"/>
        <n v="47000320"/>
        <n v="48001146"/>
        <n v="57000748"/>
        <n v="47000622"/>
        <n v="48001143"/>
        <n v="57000268"/>
        <n v="57000443"/>
        <n v="47000260"/>
        <n v="57000300"/>
        <n v="57000585"/>
        <n v="58000166"/>
        <n v="58000167"/>
        <n v="31000224"/>
        <n v="47000262"/>
        <n v="31000239"/>
        <n v="58001147"/>
        <n v="58001158"/>
        <n v="58001162"/>
        <n v="47000154"/>
        <n v="47000198"/>
        <n v="47000259"/>
        <n v="47000261"/>
        <n v="57000139"/>
        <n v="57000175"/>
        <n v="57000753"/>
        <n v="48001144"/>
        <n v="58001160"/>
        <n v="58001163"/>
        <n v="48001145"/>
        <n v="47000339"/>
        <n v="47000340"/>
        <n v="57000758"/>
        <n v="47000341"/>
        <n v="57000445"/>
        <n v="31000222"/>
        <n v="47000986"/>
        <n v="23500288"/>
        <n v="40000068"/>
        <n v="40000070"/>
        <n v="47000200"/>
        <n v="57000442"/>
        <n v="58001161"/>
        <n v="58001167"/>
        <n v="58001169"/>
        <n v="58001171"/>
        <n v="32000021"/>
        <n v="58000817"/>
        <n v="58001173"/>
        <n v="31000157"/>
        <n v="32000013"/>
        <n v="57000662"/>
        <n v="58000867"/>
      </sharedItems>
    </cacheField>
    <cacheField name="Beschreibung 2" numFmtId="0">
      <sharedItems count="752">
        <s v="Konzentrat in Würsten 10 kg Walnuss"/>
        <s v="TORT WAL 1,93KG JER DE"/>
        <s v="Räucherwürste Extra Natriumarm 9300g"/>
        <s v="Würste 9100g USA- Räucher"/>
        <s v="Würste 6700g Schinken Räucher"/>
        <s v="Würste 6700g Räucher"/>
        <s v="Würste 8400g Räucher Bedien Konzept"/>
        <s v="GRW NATUR 7,2KG"/>
        <s v="RW EX-NAT-FUTURA 5,7KG"/>
        <s v="RW SCHI-NAT 9,3KG ALD GB"/>
        <s v="RW NATUR 10,0KG AN"/>
        <s v="RÄU-TÖRT-NATUR 125G"/>
        <s v="GRS Räucher Natur 150g Fin / Swe"/>
        <s v="RS Natur Extra-Nat 200g Lidl Irland"/>
        <s v="CN Schinken 150g Valblanc"/>
        <s v="GRS NATUR 150G MIL DE VLOG"/>
        <s v="GRS NATUR 150G ALP DE VLOG"/>
        <s v="GRS SCHI 150G ALP DE VLOG"/>
        <s v="CN LACHS 250G JER DE"/>
        <s v="CN KRÄU 250G JER DE"/>
        <s v="CN MEX 250G JER DE"/>
        <s v="TORT WAL 2160G"/>
        <s v="CN Lachs 150g Valblanc"/>
        <s v="CN Kräuter 150g Valblanc"/>
        <s v="Edamer 400g Leckerrom VLOG"/>
        <s v="NKS Butterkäse 400g Leckerrom VLOG"/>
        <s v="Tilsiter 400g Leckerrom VLOG"/>
        <s v="Käsewürfel 220g Bergkäse / Gouda Lidl DK"/>
        <s v="Käsewürfel 220g Bergkäse / Gouda Lidl DE VLOG"/>
        <s v="BMI Bio Landkäse 200g geräuchert BIOLAND"/>
        <s v="NKST 200g Bio Bergkäse BIO"/>
        <s v="NKS MAAS 200G AN BIO"/>
        <s v="NKS Bio Maasdamer 200g Aldi Polen BIO"/>
        <s v="NKS Maasdamer 200g SIM FR BIO"/>
        <s v="RÄU-END NATUR ZIPFEL REZ-JER-AN"/>
        <s v="RÄU-END GRW-NATUR ZIPFEL"/>
        <s v="RÄU-END GRW-SCHI-NAT ZIPFEL"/>
        <s v="RÄU-END NATUR-NAT ZIPFEL"/>
        <s v="Raeucherkäse Wurst 1000g SI/GB/LT"/>
        <s v="Raeucherkaese Wurst 2000g, Schinken"/>
        <s v="Schinken-Raeucherkaese Wurst 2000g FR-NL"/>
        <s v="Torte 1000g, Walnuss"/>
        <s v="Raeucherkaese-Scheiben 200g, Schinken"/>
        <s v="Raeucherkaese-Scheiben 200g"/>
        <s v="Raeucherkaese-Scheiben 250g, Schinken"/>
        <s v="Raeucherkaese-Scheiben 250g"/>
        <s v="Räucherkäsescheiben 250g JERMI"/>
        <s v="(N-SI) Milbona Käsetheke, Walnusstorte aus DE 8x150g"/>
        <s v="(N-SE) MILBONA, Walnusstorte 8x150g"/>
        <s v="(N-PT) Milbona, Walnusstorte 8x150g"/>
        <s v="(N-IE) Milbona Käsetheke, Walnusstorte aus DE 8x150g"/>
        <s v="(N-AT) Meine Käserei, Walnusstorte 8x150g"/>
        <s v="(N-GR) Milbona, Walnusstorte 8x150g"/>
        <s v="(N) Meine Käserei, Walnusskäse 8x150g"/>
        <s v="(N-PL) MILBONA, Walnusstorte 8x150g"/>
        <s v="(N-RO) Milbona Käsetheke, Walnusstorte aus DE 8x150g"/>
        <s v="(N-CY) Milbona Käsetheke, Walnusstorte aus DE 8x150g"/>
        <s v="(N-LT) Milbona Käsetheke, Walnusstorte aus DE 8x150g"/>
        <s v="(N-BG) Milbona Käsetheke, Walnusstorte aus DE 8x150g"/>
        <s v="(N-SK) Milbona Käsetheke, Walnusstorte 8x150g"/>
        <s v="Räucherwurst 5,6kg  &lt; 1,7% Salz"/>
        <s v="Raeucherkaese Wurst ca. 8,1 kg, Natur"/>
        <s v="NKS 400g, Butterkäse VLOG MAO Lidl De"/>
        <s v="0787 GOUDA IN SCHEIBEN AN VLOG"/>
        <s v="Käseplatte aus dem Allgäu 180g VLOG"/>
        <s v="(I-CZ) Milbona, BluFou 10x110g"/>
        <s v="(F-CZ) Milbona, Gruyère 9x150g"/>
        <s v="(I-HR) MILBONA Käsetheke, BluFou aus DE 10x110g"/>
        <s v="(I-SI) Milbona Käsetheke, BluFou aus AT 10x110g"/>
        <s v="(B-SE) MILBONA, Mediterrane Kräuter 9x110g"/>
        <s v="(V-SE) MILBONA, Tiroler Adler 9x110g"/>
        <s v="(I-FI) Milbona, BluFou 10x110g"/>
        <s v="(B-FI) Milbona, Mediterrane Kräuter 9x110 g"/>
        <s v="(V-FI) Milbona, Tiroler Adler 9x110 g"/>
        <s v="(I-PT) Milbona, BluFou 10x110g"/>
        <s v="(B-IE) Milbona Käsetheke, Mediterrane Kräuter NL 9x110 g"/>
        <s v="(P-IE) Milbona Käsetheke, Appenzeller aus CH 10x100 g"/>
        <s v="(B-AT) Meine Käserei, Mediterrane Kräuter 9x110g"/>
        <s v="(V-AT) Meine Käserei, Tiroler Adler 9x110g"/>
        <s v="(I-GR) Milbona, BluFou 10x110 g"/>
        <s v="(B-GR) Milbona, Mediterrane Kräuter 9x110 g"/>
        <s v="(B) Meine Käserei, Med. Kräuterkäse 9x110g"/>
        <s v="(V) Meine Käserei, Tiroler Adler 9x110g"/>
        <s v="(I-PL) Käsetheke, Blu Fou 10x110g"/>
        <s v="(I-NL) Milbona, BluFou 10x110g"/>
        <s v="(V-NL) Milbona, Tiroler Adler 9x110g"/>
        <s v="Meine Käserei Käsevielfalt 200g"/>
        <s v="(I-IT) Milbona Käsetheke BluFou aus AT ca. 10x110g"/>
        <s v="6484 MAASDAMER IN SCHEIBEN AN VLOG"/>
        <s v="(B-CY) Milbona Käsetheke, mediterraner Kräuterkäse 9x110g"/>
        <s v="(I-RO) MILBONA Käsetheke, BluFou aus AT ca. 10x110g"/>
        <s v="(V-RO) Milbona Käsetheke, Tiroler Adler AT ca. 9x110g"/>
        <s v="PrixGarantie Gouda Scheiben 200g Coop"/>
        <s v="PrixGarantie Maasdamer Scheiben 200g Coop"/>
        <s v="PrixGarantie Maasdamer light Scheiben 200g Coop"/>
        <s v="(I-CH) Milbona Käsetheke, BluFou aus AT 10x110 g"/>
        <s v="(V-CH) Milbona, Tiroler Adler 9x110g"/>
        <s v="(I-BG) Milbona Käsetheke, BluFou aus AT 10x110 g"/>
        <s v="(I-SK) Milbona Käsetheke, Blu Fou 10x110 g"/>
        <s v="(B-SK) Milbona Käsetheke, Med. Kräuterkäse 9x110 g"/>
        <s v="(AN) Meine Käserei, Bruschetta 9x110g"/>
        <s v="(I-HU) Milbona, Blu Fou 10x110g"/>
        <s v="(AN-HU) Milbona, Bruschetta 9x110g"/>
        <s v="(I-IE) Milbona Käsetheke, Blu-Fou 10x110g"/>
        <s v="(AN-CZ) Milbona, Bruschetta 9x110g"/>
        <s v="(AN-FI) Milbona, Bruschetta 9x110g"/>
        <s v="(P-SI) Milbona Käsetheke, Appenzeller 10x100g"/>
        <s v="(P-PT) Milbona, Appenzeller 10x100g"/>
        <s v="(AY) Lidl Theke Naturkäsescheiben Jarlsberg 9x150g"/>
        <s v="(AN-LT) Milbona, Bruschetta 9x110g"/>
        <s v="(B-BG) Milbona, Med. Kräuterkäse 9x110g"/>
        <s v="(AN-SK) Milbona, Bruschetta 9x110g"/>
        <s v="NKS 400g, Tilsiter VLOG MOA Lidl DE"/>
        <s v="(V-SK) Milbona, Tiroler Adler 9x110g"/>
        <s v="(AN-RO) Milbona, Bruschetta 9x110g"/>
        <s v="(BA) Meine Käserei, Simmental 8x120g"/>
        <s v="(BA-AT) Meine Käserei, Simmental 8x120g"/>
        <s v="Reinigung - 3010"/>
        <s v="Reinigung - 3020"/>
        <s v="Reinigung-3030"/>
        <s v="Reinigung-3110"/>
        <s v="Reinigung-5020"/>
        <s v="Reinigung-5023"/>
        <s v="spülen-3110"/>
        <s v="Trockenreinigung-5336"/>
        <s v="Vorbereitung-5031"/>
        <s v="Wartung-3010"/>
        <s v="Wartung-3020"/>
        <s v="Wartung-3030"/>
        <s v="TORT SCHW-PF 2KG JER DE"/>
        <s v="WALK STANGE 4KG JER DE"/>
        <s v="Würste 9300g Räucher natriumarm"/>
        <s v="Würste 9100g Chili Räucher Vorschmelz"/>
        <s v="RW SCHI 10,0KG AN"/>
        <s v="RW VS-NATUR 8,7KG"/>
        <s v="RW VS-SCHI 8,7KG"/>
        <s v="GRW SCHI-NAT 7,2GK NEUE REZ"/>
        <s v="RW GOU-STAUB 9,1KG AMM"/>
        <s v="RS Natriumarm 150g Co-oP / Golden Acre"/>
        <s v="RS Schinken-NAT 200g Lidl Irland"/>
        <s v="RS Jalapeno-NAT 200g Lidl Irland"/>
        <s v="GRS GARTK 150G ALP DE VLOG"/>
        <s v="RS NUSS 250G AN VLOG"/>
        <s v="RS NUSS 250G ALDI Portugal"/>
        <s v="GRS SCHI-NAT 150G LIDL DE"/>
        <s v="Käsewürfel 220g Bergkäse/Gouda Lidl CH"/>
        <s v="BMI Bio Landkäse 200g Gouda BIOLAND"/>
        <s v="RÄU-END NATUR ENDSTÜCK REZ-JER-AN"/>
        <s v="RÄU-END GRW-NATUR ENDSTÜCK"/>
        <s v="RÄU-END NATUR-NAT ENDSTÜCK"/>
        <s v="Räuchertörtchen 125g Chesco"/>
        <s v="Torte 1000g, Lachs Jermi"/>
        <s v="Torte 1000g, Lachs SL/NL"/>
        <s v="Räucher Wurst ca. 8,1 kg, Schinken"/>
        <s v="Schmelzkäse Typ Gouda in Scheiben 3.570g"/>
        <s v="Schmelzkäse Typ Gouda in Scheiben 2.500g"/>
        <s v="Räucherkäse Wurst Black Forest Maasdam 4x6lb pro Karton"/>
        <s v="Räucherwürste 4x2,72kg Kolumbien"/>
        <s v="TRENTIN Edamer Scheiben 150g"/>
        <s v="Edamer Scheiben 150g"/>
        <s v="TRENTIN Gouda Scheiben 150g"/>
        <s v="Gouda Scheiben 150g"/>
        <s v="TRENTIN Emmentaler Scheiben 150g"/>
        <s v="Emmentaler Scheiben 150g Jermi"/>
        <s v="TRENTIN Tilsiter Scheiben 150g"/>
        <s v="Tilsiter Scheiben 150g"/>
        <s v="TRENTIN Cheddar rot Scheiben 150g"/>
        <s v="Hofburger Gouda 400g VLOG MAO 56215"/>
        <s v="Cour di Malga Emmentaler Scheiben 150g"/>
        <s v="K-Classic Käse Snack Bergkäse-Gouda 220g VLOG"/>
        <s v="(F-FI) Milbona, Gruyère 9x150 g"/>
        <s v="(I-DK) Milbona, BluFou 10x110g"/>
        <s v="(B-DK) Milbona, Mediterrane Kräuter 9x110g"/>
        <s v="(H-DK) Milbona, Pecorino Prezioso 10x100g"/>
        <s v="(D-PT) Milbona, Unser Blütenkäse 10x100 g"/>
        <s v="(Q-PT) Milbona, Rotweinkäse 9x110 g"/>
        <s v="(X-PT) Milbona, Scharfer Paul 8x150g"/>
        <s v="(F-AT) Meine Käserei, Gruyère 9x150g"/>
        <s v="(X-AT) Meine Käserei, Scharfer Paul 8x150g"/>
        <s v="(W-AT) Meine Käserei, Grünes Pesto 9x110g"/>
        <s v="(F) Meine Käserei, Gruyère 9x150g"/>
        <s v="(I) Meine Käserei, Blue Fou aus AT 10x110g"/>
        <s v="(X) Meine Käserei, Scharfer Paul 8x150g"/>
        <s v="(D) Meine Käserei, Unserer Blütenkäse 10x100g"/>
        <s v="(W) Meine Käserei, Grünes Pesto 9x110g"/>
        <s v="(H-NL) Milbona, Pecorino Prezioso 10x100g"/>
        <s v="(I-ES) MILBONA, BluFou 10x110g"/>
        <s v="(W-DK) Milbona, Grünes Pesto 9x110g"/>
        <s v="(W-NL) Milbona, Grünes Pesto 9x110g"/>
        <s v="(Q) Meine Käserei, Rotweinkäse 9x110g"/>
        <s v="(Q-AT) Meine Käserei, Rotweinkäse 9x110g"/>
        <s v="(Q-FI) Milbona Käsetheke, Rotweinkäse aus AT ca. 110g"/>
        <s v="(Q-RO) Milbona Käsetheke, Rotweinkäse aus AT ca. 9x110g"/>
        <s v="(Q-LT) Milbona Käsetheke, Rotweinkäse aus AT ca. 9x110g"/>
        <s v="(W-SK) Milbona Käsetheke, Grünes Pesto 9x110 g"/>
        <s v="(Q-SK) Milbona Käsetheke, Rotweinkäse 9x110 g"/>
        <s v="(AP) Meine Käserei, Orangenes Pesto 9x110g"/>
        <s v="(W-FI) Milbona, Grünes Pesto 9x110g"/>
        <s v="(AP-CZ) Milbona, oranges Pesto 9x110g"/>
        <s v="(AP-DK) Milbona, Orangenes Pesto 9x110g"/>
        <s v="(AP-SI) Milbona Käsetheke, Orangenes Pesto 9x110g"/>
        <s v="(AP-RO) Milbona Käsetheke, Orangenes Pesto 9x110g"/>
        <s v="(W-RO) Milbona Käsetheke, Grünes Pesto 9x110g"/>
        <s v="(AS) Meine Käserei, Feuriger Niederländer 9x110g"/>
        <s v="TRENTIN Pecorino Schreiben 11x120g"/>
        <s v="(X-PL) Milbona, Scharfer Paul 8x150g"/>
        <s v="(AP-HU) Milbona, Orangenes Pesto 9x110g"/>
        <s v="(AP-SK) Milbona, Orangenes Pesto 9x110g"/>
        <s v="(D-SK) Milbona, Unserer Blütenkäse 10x100g"/>
        <s v="(F-SK) Milbona, Gruyère 9x150g"/>
        <s v="(W-IE) Milbona, Grünes Pesto 9x110g"/>
        <s v="(Q-IE) Milbona, Rotweinkäse 9x110g"/>
        <s v="(AP-IE) Milbona, Orangenes Pesto 9x110g"/>
        <s v="(AP-CH) Milbona, Orangenes Pesto 9x110g"/>
        <s v="(Q-CH) Milbona, Rotweinkäse 9x110g"/>
        <s v="(AS-AT) Meine Käserei, Feuriger Niederländer 9x110g"/>
        <s v="(BB) Meine Käserei, Paprika-Chili-Brie 9x110g"/>
        <s v="Reinigung-3040"/>
        <s v="Reinigung-5022"/>
        <s v="Reinigung-5031"/>
        <s v="Reinigung-5330"/>
        <s v="Trockenreinigung-5021"/>
        <s v="NKS Havarti Dill 200g ES"/>
        <s v="(B-ES) MILBONA, Mediterrane Kräuter 9x110g"/>
        <s v="(H-ES) MILBONA, Pecorino Prezioso 10x100g"/>
        <s v="(B-RO) Milbona Käsetheke, mediterraner Kräuterkäse 9x110g"/>
        <s v="(H-RO) Milbona Käsetheke, Pecorino aus IT 10x100g"/>
        <s v="(H-LT) Milbona Käsetheke, Pecorino aus IT 10x100g"/>
        <s v="Reinigung-5035"/>
        <s v="(I-SE) MILBONA, BluFou 10x110g"/>
        <s v="(H-IE) Milbona Käsetheke, Pecorino Prezioso IT 10x100 g"/>
        <s v="(I-CY) Milbona Käsetheke, BluFou aus AT 10x110g"/>
        <s v="(B-LT) Milbona Käsetheke, mediterraner Kräuterkäse 9x110g"/>
        <s v="(AM) Meine Käserei, Kellergeist 10x100g"/>
        <s v="(AU) Meine Käserei, Old Amsterdam 10x100g"/>
        <s v="(B-CH) Milbona, Mediterraner Kräuterkäse 9x110g"/>
        <s v="(AU-ES) Milbona, Old Amsterdam 10x100g"/>
        <s v="SKZ GOU 3,9KG WÜRSTE"/>
        <s v="VEG-SCH WÜRZIG  7,2KG"/>
        <s v="RW JALA-NAT 9,3KG JER DE"/>
        <s v="GRS NATUR 150G NOR DE VLOG"/>
        <s v="RSTK NATUR-NAT 150G GAC"/>
        <s v="RSTK NATUR-NAT 175G ASA"/>
        <s v="RS NATUR-NAT 160G Iceland"/>
        <s v="GRS SCHI-NAT 150G NORMA"/>
        <s v="GRS CHILI-NAT 150G NORMA"/>
        <s v="VEG-SCH MILD 150G VEM"/>
        <s v="VEG-SCH WÜRZIG 150G VEM"/>
        <s v="Käse Snack 220g Butterkäse/Edamer Leckerrom VLOG"/>
        <s v="Käsesnack 220g Butterkäse Edamer Lidl DK"/>
        <s v="Käsewürfel 220g Butterkäse/Edamer Lidl CH"/>
        <s v="BMI Bio Landkäse 200g Natur BIOLAND"/>
        <s v="NKS Butterkäse 400g Aldi Nord VLOG"/>
        <s v="NKS Edamer 400g Aldi Nord VLOG"/>
        <s v="NKS Tilsiter 400g Aldi Nord VLOG"/>
        <s v="NKS TIL 400G AS VLOG"/>
        <s v="NKS BUTTERK 200G AN BIO"/>
        <s v="NKS GOU 200G AN BIO"/>
        <s v="NKS Bio Butterkäse 200g Aldi Polen BIO"/>
        <s v="NKS Bio Gouda 200g Aldi Polen BIO"/>
        <s v="KS BUTTERK-EDAM 220G NET FRIJA"/>
        <s v="RÄU-END SCHI ZIPFEL REZ-JER-AN"/>
        <s v="Raeucherkaese Wurst 2000g"/>
        <s v="Roulette 1000g, Walnuss Jermi"/>
        <s v="Continente Roulette 1000g, Walnuss"/>
        <s v="Räucherkäse Wurst ca. 8,1 kg"/>
        <s v="ASDA Räucherscheiben 180g ohne Interleaver"/>
        <s v="(N-DK) Milbona, Walnusstorte 8x150g"/>
        <s v="(U) Meine Käserei, Pfefferkäse 8x150g"/>
        <s v="Morrisons Räucherscheiben 180g"/>
        <s v="Räucherscheiben 200g Enjoy/GA"/>
        <s v="(U-IE) Milbona, Pfefferkäse 8x150g"/>
        <s v="Meine Käserei Allgäuer Käseselektion 180g VLOG"/>
        <s v="(L-DK) Milbona, Brie de Nangis 10x100g"/>
        <s v="(V-DK) Milbona, Tiroler Adler 9x110g"/>
        <s v="(E-DK) Milbona, Ziegengouda 9x110g"/>
        <s v="(E-PT) Milbona, Ziegengouda 9x110 g"/>
        <s v="(R-PT) Milbona, Roviner 8x125 g"/>
        <s v="(E-IE) Milbona Käsetheke, Gouda aus Ziegenmilch NL 9x110 g"/>
        <s v="(R) Meine Käserei, Roviner 8x125g"/>
        <s v="(J) Meine Käserei, Reblochon 9x120g"/>
        <s v="(E) Meine Käserei, Ziegengouda 9x110g"/>
        <s v="(L-NL) Milbona, Brie de Nangis 10x100g"/>
        <s v="(E-IT) Milbona Käsetheke, Gouda aus Ziegenmilch NL 9x110g"/>
        <s v="(L-IT) Milbona Käsetheke, Brie de Nangis FR ca. 10x100g"/>
        <s v="(E-ES) MILBONA, Ziegengouda 9x110g"/>
        <s v="(J-ES) Milbona, Reblochon 9x120g"/>
        <s v="(V-ES) MILBONA, Tiroler Adler 9x110g"/>
        <s v="(R-LT) Milbona Käsetheke, Roviner aus DE 8x125 g"/>
        <s v="(R-BG) Milbona Käsetheke, Roviner aus DE 8x125 g"/>
        <s v="(AK) Meine Käserei, Cambozola 8x120g"/>
        <s v="(A) Meine Käserei, Heublumenkäse 9x110g"/>
        <s v="(L-BG) Milbona Käsetheke, Brie de Nangis 10x100g"/>
        <s v="(AT) Meine Käserei, Munster 8x125g"/>
        <s v="(AW)Lidl Theke Naturkäsescheiben Allgäuer Emmentaler 9x150g"/>
        <s v="(AZ) Lidl Theke Naturkäsescheiben Gouda Royal 9x150g"/>
        <s v="(J-BG) Milbona, Reblochon 9x120g"/>
        <s v="(L-PT) Milbona, Brie de Nangis 10x100g"/>
        <s v="18354 Monolith Räucher-Endstücke Schinken"/>
        <s v="REIN-3100"/>
        <s v="Reinigung-5021"/>
        <s v="ausspritzen - 3010"/>
        <s v="Trockenreinigung-5022"/>
        <s v="Vorlage Dummy ArtikelTrockenreinigung-5023"/>
        <s v="Zwischenreinigung-5018"/>
        <s v="VEG-SCH MILD 7,2KG"/>
        <s v="Würste 6700g Räucher natriumarm"/>
        <s v="GRW GARTK 7,2KG"/>
        <s v="RW ROT-CHEDD 8,7KG SOPO"/>
        <s v="GRW CHILI-NAT 7,2GK NEUE REZ"/>
        <s v="RW BLAUSCH 8,7KG SOPO"/>
        <s v="FK-Röllchen 100g Ananas  gestrudelt Morrison"/>
        <s v="FK-röllchen Kräuter 100g ASDA Eurilait"/>
        <s v="FKR KRÄU 100G ICE"/>
        <s v="RS SCHI 250G AN VLOG"/>
        <s v="GRS PUR 150G K-C VLOG"/>
        <s v="Pfeffertorte 2000g für Theke"/>
        <s v="RS NATUR 250G GUL VLOG"/>
        <s v="RS SCHI 250G GUL VLOG"/>
        <s v="RS SCHI 250G ALDI Portugal"/>
        <s v="Käsewürfel 220g Butterkäse / Edamer Lidl DE VLOG"/>
        <s v="NKS 200g Mozzarella PT/ES"/>
        <s v="NKS GOU 400G AS VLOG"/>
        <s v="NKS EDAM 400G AS VLOG"/>
        <s v="NKS BUTTERK 400G AS VLOG"/>
        <s v="NKST 200g Bio Emmentaler BIO"/>
        <s v="Bio Hartkäse Mittelalter Gouda 200g BIO"/>
        <s v="ASDA Räucherkäse-Stücke 175g"/>
        <s v="COOP Räucherstücke natur 12x150g"/>
        <s v="(N-CZ) Milbona, Walnusstorte 8x150g"/>
        <s v="(U-CZ) Milbona, Pfeffer-Torte 8x150g"/>
        <s v="(U-AT) Meine Käserei, Pfeffer-Torte 8x150g"/>
        <s v="(U-RO) Milbona Käsetheke, Pfeffer-Torte aus DE 8x150g"/>
        <s v="(N-CH) Milbona, Walnusskäse DE 8x150g"/>
        <s v="(U-FI) Milbona, Pfefferkäse 8x150g"/>
        <s v="(U-BG) Milbona, Pfefferkäse 8x150g"/>
        <s v="(U-SK) Milbona, Pfefferkäse 8x150g"/>
        <s v="Mozzarella Scheiben 150g"/>
        <s v="Mozzarella Scheiben 150g Van Loo"/>
        <s v="TRENTIN Mozzarella Scheiben 150g"/>
        <s v="Cour di Malga Mozzarella Scheiben 150g"/>
        <s v="(B-CZ) Milbona, Mediterrane Kräuter 9x110g"/>
        <s v="(H-CZ) Milbona, Pecorino Prezioso 10x100g"/>
        <s v="(L-HU) MILBONA, Brie de Nangis 10x100g"/>
        <s v="(B-HU) MILBONA, Mediterrane Kräuter 9x110g"/>
        <s v="(H-HU) MILBONA, Pecorino Prezioso 10x100g"/>
        <s v="(B-SI) Milbona Käsetheke, Mediterrane Kräuter NL 9x110g"/>
        <s v="(H-SI) Milbona Käsetheke, Pecorino Prezioso IT 10x100 g"/>
        <s v="(B-PT) Milbona, Mediterrane Kräuter 9x110 g"/>
        <s v="(H-PT) Milbona, Pecorino Prezioso 10x100 g"/>
        <s v="(L-AT) Meine Käserei, Brie de Nangis 10x100g"/>
        <s v="(Y) Meine Käserei, Crémeux 9x110g"/>
        <s v="(L) Meine Käserei, Brie de Nangis 10x100g"/>
        <s v="(H-PL) Milbona, Pecorino Prezioso 10x100g"/>
        <s v="(F-IT) Milbona Käsetheke, Gruyère AOP Réserve ca. 9x150g"/>
        <s v="(L-ES) MILBONA, Brie de Nangis 10x100g"/>
        <s v="(F-RO) Milbona Käsetheke, Gruyère 9x150g"/>
        <s v="(Y-FI) Milbona, Crémeux 9x110g"/>
        <s v="(AV) Meine Käserei, Saint André 8x125g"/>
        <s v="(AX) Lidl Theke Naturkäsescheiben Cremiger Tilsiter 10x130g"/>
        <s v="18199 RÄU-END RSTK 3KG MON"/>
        <s v="Reinigung-5001"/>
        <s v="Reinigung-5029"/>
        <s v="Reinigung-5030"/>
        <s v="Reinigung-5160"/>
        <s v="ZWREIN-5036 150min"/>
        <s v="Zwischenreinigung-5160"/>
        <s v="RW NUSS 10,0KG AN"/>
        <s v="GRS Räucher NATUR 150g Lidl Belgien"/>
        <s v="RS NATUR 250G AN VLOG"/>
        <s v="RS CHILI 250G AN VLOG"/>
        <s v="GRS NATUR 150G Lidl Niederlande"/>
        <s v="RS NATUR  250G ALDI Portugal"/>
        <s v="RS CHILI 250G ALDI Portugal"/>
        <s v="GRS SCHI-NAT 150G K-C"/>
        <s v="GRS CHILI-NAT 150G K-C"/>
        <s v="GRS SCHI-NAT 150G HU"/>
        <s v="GRS CHILI-NAT 150G HU"/>
        <s v="GRS SCHI-NAT 150G GR"/>
        <s v="GRS CHILI-NAT 150G GR"/>
        <s v="GRS SCHI-NAT 150G BE"/>
        <s v="GRS CHILI-NAT 150G BE"/>
        <s v="GRS SCHI-NAT 150G SI"/>
        <s v="GRS CHILI-NAT 150G SI"/>
        <s v="GRS SCHI-NAT 150G SK-HR"/>
        <s v="GRS CHILI-NAT 150G SK-HR"/>
        <s v="GRS CHILI-NAT 150G NL"/>
        <s v="RS SCHI-NAT 150G ALDI"/>
        <s v="Käse Snack 220g Bergkäse/Gouda Leckerrom VLOG"/>
        <s v="Geräuchert 200g Provola"/>
        <s v="NKS 200g Edamer PT/ES"/>
        <s v="NKS Havarti 55% 200g ES"/>
        <s v="NKS Havarti light 30% 200g ES"/>
        <s v="NKS 200g Maasdamer PT/ES"/>
        <s v="KS BERGK-GOU 220G NET FRIJA"/>
        <s v="Torte 1000g, Pfeffer Jermi"/>
        <s v="(N-HU) MILBONA, Walnusstorte 8x150g"/>
        <s v="TRENTIN Provola Scheiben geräuchert 150g"/>
        <s v="55650 MA Rauchk. Gouda 48%, 4x1,5kg Brot"/>
        <s v="NKS 400g, Gouda VLOG MAO Lidl DE"/>
        <s v="Cour di Malga Provola Scheiben 150g"/>
        <s v="NKS PROV 150G * 4S"/>
        <s v="(V-CZ) Milbona, Tiroler Adler 9x110g"/>
        <s v="(E-CZ) Milbona, Ziegengouda 9x110g"/>
        <s v="(W-CZ) Milbona, Grünes Pesto 9x110g"/>
        <s v="(E-SI) Milbona Käsetheke, Gouda aus Ziegenmilch NL 9x110 g"/>
        <s v="(E-SE) MILBONA, Gouda aus Ziegenmilch 9x110g"/>
        <s v="(L-FI) Milbona, Brie de Nangis 10x100g"/>
        <s v="(E-FI) Milbona, Ziegengouda 9x110 g"/>
        <s v="(J-FI) Milbona, Reblochon 9x120g"/>
        <s v="(H-FI) Milbona, Pecorino Prezioso 10x100g"/>
        <s v="(V-PT) Milbona, Tiroler Adler 9x110 g"/>
        <s v="(J-PT) Milbona, Reblochon 9x120 g"/>
        <s v="(E-AT) Meine Käserei, Ziegengouda 9x110g"/>
        <s v="(H-AT)Meine Käserei, Pecorino Prezioso 10x100g"/>
        <s v="(V-PL) Milbona, Tiroler Adler 9x110g"/>
        <s v="(Q-CZ) Milbona, Rotweinkäse 9x110g"/>
        <s v="(E-RO) Milbona Käsetheke, Gouda aus Ziegenmilch NL 9x110 g"/>
        <s v="(W-CH) Milbona, Grünes Pesto 9x110g"/>
        <s v="(W-BG) Milbona Käsetheke, Grünes Pesto ca. 9x110g"/>
        <s v="(H-BG) Milbona Käsetheke, Pecorino Prezioso 10x100 g"/>
        <s v="(E-BG) Milbona Käsetheke, Ziegengouda 9x110g"/>
        <s v="(L-SK) Milbona Käsetheke, Brie 10x100 g"/>
        <s v="(H-SK) Milbona Käsetheke, Pecorino 10x100 g"/>
        <s v="(E-HU) Milbona Käsetheke, ZIEGE-GOUDA 9x110G"/>
        <s v="(W-HU) Milbona, Grünes Pesto 9x110g"/>
        <s v="(W-HR) Milbona Käsetheke, Grünes Pesto 9x110g"/>
        <s v="MILBONA Gouda Scheiben 400g"/>
        <s v="(AS-CZ) Milbona, Feuriger Niederländer 9x110g"/>
        <s v="(E-SK) Milbona, Ziegengouda 9x110g"/>
        <s v="ROUL WAL-DAR 4,2KG"/>
        <s v="SKZ PF 10KG"/>
        <s v="SKZ 17,9KG AMM FÜR 8OZ"/>
        <s v="Würste 8400g Schinkenräucher Bedien Konzept"/>
        <s v="Würste 9100g Natur aus Vorschmelz mit Randstücken"/>
        <s v="RW NATUR-RAND 780G JER DE"/>
        <s v="GRS Räucher Natur 150g HU / ROM"/>
        <s v="GRS Natur 150g Lidl Giechenland"/>
        <s v="GRS NATUR 150G LID SI"/>
        <s v="GRS NATUR 150G JTAG VLOG"/>
        <s v="GRS NATUR 150G Slowakei / Kroatien"/>
        <s v="GRS SCHI-NAT 150G JTAG"/>
        <s v="RS NATUR 150G ALDI"/>
        <s v="RS CHILI-NAT 150G ALDI"/>
        <s v="NKS 200g Emmentaler PT/ES"/>
        <s v="Räucherkäse Wurst 6 lb Saputo"/>
        <s v="Black Forest Schinken Räucherkäse-Wurst 2,72kg"/>
        <s v="Räucherwurst 2,72kg"/>
        <s v="Black Forest Chili Räucherkäse-Wurst 2,72kg"/>
        <s v="Räucherwurst mit Blauschimmelkäse 8,1kg SoPo"/>
        <s v="96 kt/pl Hofburger Gouda 400g MAO 54642"/>
        <s v="96 kt/pl Hofburger Gouda 400g MAO 54639"/>
        <s v="Leckerrom Gouda in Scheiben 400g VLOG"/>
        <s v="MILBONA Tilsiter Scheiben 400g VLOG"/>
        <s v="(P-CZ) Milbona Käsetheke, Appenzeller aus CH ca. 10x100g"/>
        <s v="(F-HU) MILBONA, Gruyère 9x150g"/>
        <s v="(F-HR) MILBONA Käsetheke, Gruyère 9x150g"/>
        <s v="(F-SI) Milbona Käsetheke, Gruyère AOP Réserve 9x150g"/>
        <s v="(AH-SI) MILBONA Käsetheke, Whisky &amp; Nut 9x110 g"/>
        <s v="(F-SE) MILBONA, Gruyère 9x150g"/>
        <s v="(F-PT) Milbona, Gruyère 9x150 g"/>
        <s v="(AH-PT) MILBONA, Whisky &amp; Nut 9x110g"/>
        <s v="(F-IE)-Milbona Käsetheke, Gruyère AOP Réserve 9x150 g"/>
        <s v="(I-AT) Meine Käserei, BluFou 10x110g"/>
        <s v="(AH-GR) Milbona, Whisky &amp; Nut 9x110g"/>
        <s v="(F-ES) MILBONA, Gruyère 9x150g"/>
        <s v="(AH-ES) MILBONA, Whisky &amp; Nut 9x110g"/>
        <s v="(AH-NL) MILBONA, Whisky &amp; Nut 9x110g"/>
        <s v="(AH-HU) MILBONA, Whisky &amp; Nut 9x110g"/>
        <s v="(AH-AT) Meine Käserei, Whisky &amp; Nut 9x110g"/>
        <s v="(AH-CZ) MILBONA, Whisky &amp; Nut 9x110g"/>
        <s v="(F-PL) MILBONA, Gruyère 9x150g"/>
        <s v="(V-CY) Milbona Käsetheke, Tiroler Adler 9x110g"/>
        <s v="(X-RO) Milbona Käsetheke, Scharfer Paul aus DE 8x150g"/>
        <s v="(I-LT) MILBONA Käsetheke, BluFou aus DE ca. 10x110g"/>
        <s v="(AH-CH) Milbona, Käsetheke Whisky &amp; Nut 9x110g"/>
        <s v="(Q-BG) Milbona Käsetheke, Rotweinkäse aus AT 9x110g"/>
        <s v="(AH-BG) Milbona Käsetheke, Whisky &amp; Nut 9x110g"/>
        <s v="(A-AT) Meine Käserei, Heublumenkäse 9x110g"/>
        <s v="(AH-LT) Milbona Käsetheke, Whisky &amp; Nut ca. 9x110g"/>
        <s v="(P-HR) Milbona Käsetheke, Appenzeller 10x100g"/>
        <s v="(AH-RO) Milbona Käsetheke, Whisky &amp; Nut ca. 9x110g"/>
        <s v="(R-RO) Milbona Käsetheke, Roviner aus DE 8x125g"/>
        <s v="(F-NL) Milbona, Gruyère 9x150g"/>
        <s v="(X-SK) Milbona, Scharfer Paul 8x150g"/>
        <s v="ausspritzen - 3030"/>
        <s v="umstellen-3010"/>
        <s v="Räucherscheiben 200g Natur Monolith L16"/>
        <s v="NKS 200g Edamer 4-SPRACHIG"/>
        <s v="NKS 200g Gouda 4-SPRACHIG"/>
        <s v="Räucherkäse Wurst 2000g 6S"/>
        <s v="Räucherkäse Wurst 2000g"/>
        <s v="MILBONA Gouda Scheiben 400g VLOG"/>
        <s v="(AH-DK) Milbona, Whisky &amp; Nut 9x110g"/>
        <s v="(AH-SK) Milbona, Whisky &amp; Nut 9x110g"/>
        <s v="umstellen-3030"/>
        <s v="(F-DK) Milbona, Gruyère 9x150g"/>
        <s v="KÄPA CHED-CL 10KG JER DE"/>
        <s v="RW CHILI 10,0KG AN"/>
        <s v="RW CHILI 6,7KG"/>
        <s v="SKZ 8OZ"/>
        <s v="RST NATUR-EXTRA-NAT 300G MON"/>
        <s v="RS GARTK 150G ALDI"/>
        <s v="Roulette Walnuss 1000g Attard"/>
        <s v="Roulette 500g, Walnuss Jermi"/>
        <s v="Schinken-Raeucherkaese Wurst 2000g GB-ES"/>
        <s v="Raeucherkaese Wurst 2000g, Schinken SL-MK"/>
        <s v="Räucherscheiben 160g Leis"/>
        <s v="Meierie Käseplatte 150g VLOG"/>
        <s v="K-Classic Käse Snack Butterkäse-Edamer 220g VLOG"/>
        <s v="BIO BERGBAUERNKÄSE 150 BIO MAAS-45 a. Bio Bergb.Milchg"/>
        <s v="MILBONA Butterkäse Scheiben 400g VLOG"/>
        <s v="18128 Raeucher-Endstuecke 3,- kg"/>
        <s v="ZWREIN-5031"/>
        <s v="4KÄPA * 10KG JER DE"/>
        <s v="SKZ GOU-40 10KG JER DE"/>
        <s v="SKZ EMM-PASTE 10KG JÜTRO"/>
        <s v="BLO FRUCHT 5KG mit ganzen Früchten"/>
        <s v="BLO FRUCHT 5KG mit geh. Früchten"/>
        <s v="RW VS-SCHI 1KG Einzelstück"/>
        <s v="RS NATUR 150G MEI VLOG"/>
        <s v="RS SCHI 150G MEI VLOG"/>
        <s v="RS CHILI 150G MEI VLOG"/>
        <s v="18126 Räucherwurst 700g"/>
        <s v="Boar's Head Hickory Smoked 8oz Schmelzkäsezubereitung"/>
        <s v="18340 RSTK * 300G MON RU"/>
        <s v="Black Forest Räucherkaese-Wurst 2,72kg"/>
        <s v="NK Gouda in Scheiben 3.570g gestapelt für Cordonbleu - Natur"/>
        <s v="(V-HR) MILBONA Käsetheke, Tiroler Adler 9x110g"/>
        <s v="(V-SI) Milbona Käsetheke, Tiroler Adler AT 9x110g"/>
        <s v="(C) Meine Käserei, Ziegenrolle 9x110g"/>
        <s v="(AH-IE) MILBONA Käsetheke, Whisky &amp; Nut 9x110 g"/>
        <s v="auskratzen-3010"/>
        <s v="SKZ Walnusswürste 10kg zum Extrudieren"/>
        <s v="SKZ MOZZ 880G in Wurstform"/>
        <s v="Maasdamer Scheiben 150g"/>
        <s v="(B-HR) MILBONA Käsetheke, Mediterrane Kräuter 9x110g"/>
        <s v="(L-SE) MILBONA, Brie de Nangis 10x100g"/>
        <s v="(AH) Meine Käserei, Whisky &amp; Nut 9x110g"/>
        <s v="(AN-HR) Milbona Käsetheke, Bruschetta 9x110g"/>
        <s v="(AM-CZ) Milbona, Kellergeist 10x100g"/>
        <s v="(I-RS) Milbona, Blue Fou aus AT 10x110g"/>
        <s v="(BE) Naturkäsescheiben Lidl-Theke Bergfeuer 10x130g"/>
        <s v="auskratzen-3030"/>
        <s v="CN SCHW-SCHI 250G JER DE"/>
        <s v="CN SHRIMPS 250G A DK"/>
        <s v="CN Schinken 250g A DK"/>
        <s v="Räucherkäse Wurst 2000g, Chili"/>
        <s v="Walnuss Torte 1000g IT-RO"/>
        <s v="(U-RS) Milbona, Pfefferkäse 8x150g"/>
        <s v="(R-HR) Milbona Käsetheke, Roviner aus DE 8x125g"/>
        <s v="(AM-FI) Milbona, Kellergeist 10x100g"/>
        <s v="ausspritzen - 3020"/>
        <s v="NKS Gouda 200g SIM FR BIO"/>
        <s v="NKS Butterkäse 200g SIM Aldi FR BIO"/>
        <s v="(H-CY) Milbona Käsetheke, Pecorino aus IT 10x100g"/>
        <s v="(AH-CY) Milbona Käsetheke, Whisky &amp; Nut 9x110g"/>
        <s v="(AH-RS) Milbona, Whisky &amp; Nut 9x110g"/>
        <s v="(H-RS) Milbona, Pecorino Prezioso 10x100g"/>
        <s v="(X-RS) Milbona, Scharfer Paul 8x150g"/>
        <s v="18129 Liliput Räucher-Endstücke 4,- kg"/>
        <s v="auskratzen-3020"/>
        <s v="Reinigung-5002"/>
        <s v="Wartung-3110"/>
        <s v="(B-RS) Milbona, Med. Kräuterkäse 9x110g"/>
        <s v="(D-RS) Milbona, Unserer Blütenkäse 10x100g"/>
        <s v="(E-RS) Milbona, Ziegengouda 9x110g"/>
        <s v="(V-RS) Milbona, Tiroler Adler 9x110g"/>
        <s v="SKZ GORG-68 10KG JER DE"/>
        <s v="SKZ-GORG-PASTE 10KG"/>
        <s v="Vorschmelzräucherwurst 6,7 kg Natur mit Randstücke"/>
        <s v="FK-Röllchen. Ananas 100g Geiafood"/>
        <s v="FK-Röllchen Kräuter 100g Geiafood"/>
        <s v="FK-Röllchen Paprika 100g Geiafood"/>
        <s v="(P-RO) Milbona Käsetheke, Appenzeller 10x100g"/>
        <s v="(P-HU) Milbona, Appenzeller 10x100g"/>
        <s v="(W-SE) Milbona, Grünes Pesto 9x110g"/>
        <s v="(A-RS) Milbona, Heublumenkäse 9x110g"/>
        <s v="(AP-RS) Milbona, Orangenes Pesto 9x110g"/>
        <s v="(F-RS) Milbona, Gruyère 9x150g"/>
        <s v="(W-RS) Milbona, Grünes Pesto 9x110g"/>
        <s v="(A-CY) Milbona, Heublumenkäse 9x110g"/>
        <s v="(W-CY) Milbona, Grünes Pesto 9x110g"/>
        <s v="RW BUN-PF 9,3KG"/>
        <s v="Boar's Head Hickory Smoked 2,5lb Schmelzkäsezubereitung"/>
        <s v="(N-RS) Milbona, Walnusskäse 8x150g"/>
        <s v="(Q-RS) Milbona, Rotweinkäse 9x110g"/>
        <s v="SKZ 18,5KG AMM f.  2,5LB"/>
        <s v="Würste 6000g Räucher für Räucherstücke 400g"/>
        <s v="Schinken-Räucherwurst 8,1 kg MIV B-Qualität"/>
        <s v="Black Forest Räucherkäse-Wurst Natur 8,1kg TGE"/>
        <s v="Black Forest Räucherkäse-Wurst Schinken 8,1kg TGE"/>
        <s v="(U-SI) Milbona Käsetheke, Pfefferkäse aus DE 8x150g"/>
        <s v="Naturkäsescheiben Tilsiter 360g"/>
        <s v="Räucher-Endstücke Schinken 10KG"/>
        <s v="WAL BLO 138G"/>
        <s v="FRUCHTK BLO 150G mit geh. Früchten"/>
        <s v="NUSSK * 150G LID SE/IT"/>
        <s v="CN CHAMP 250G JER DE"/>
        <s v="Milbona Nuss- und Fruchtkäse 150g IT/SE"/>
        <s v="Black Forest Raeucherkaese Wurst 1000g"/>
        <s v="Räucherwurst mit Gewürzen 8,1kg SoPo"/>
        <s v="Räucherscheiben mit buntem Pfeffer 675g"/>
        <s v="Vorbereitung-5016"/>
        <s v="TORT LACHS 2,03K JER DE"/>
        <s v="TORT RAUCH 2,1KG JER DE"/>
        <s v="Torten 2000g Lachs"/>
        <s v="RS SCHI 250G HOF ALDI"/>
        <s v="RS NUSS 250G HOF ALDI"/>
        <s v="Raeucherkaese Wurst ca. 8,1 kg, Schinken"/>
        <s v="RÄU-TÖRT 2,4Kg"/>
        <s v="VS STK NATUR 150G INC"/>
        <s v="RS NATUR 250G HOF ALDI"/>
        <s v="RS CHILI 250G HOF ALDI"/>
        <s v="Limited Edition Walnusskäse 150g NL"/>
        <s v="55651 MA Rauchk. Mitl. Gouda 45%, 4x1,5kg Brot"/>
        <s v="TRENTIN Provolone Scheiben 11x120g"/>
        <s v="(W-SI) Milbona, Grünes Pesto 9x110g"/>
        <s v="auskratzen-3040"/>
        <s v="SKZ EMM-GEW-SORB 18KG MBL"/>
        <s v="SKZ CAM-GEW-SORB 18KG"/>
        <s v="Würste 9100g Schinken Räucher Vorschmelz"/>
        <s v="Raeucher-Wurst 1000g, Chili Hmezad"/>
        <s v="Raeucher Wurst 1000g, Schinken"/>
        <s v="Räucherkäse-Stücke NATUR 150g Intercamp"/>
        <s v="Räucherwurst 400g"/>
        <s v="55660 MA Smoked Maasdam 45%, 4x1,5kg Brot"/>
        <s v="Fruchtkäseblöcke 150g mit ganzen Früchten"/>
        <s v="RW NATUR 228G"/>
        <s v=" RÄU TORT-60 1KG"/>
        <s v="NUSSK * 150G LID LT"/>
        <s v="RSTK NATUR-NAT 100G CF"/>
        <s v="Lidl Milbona Nuss- und Fruchtkäse 150g LT BG"/>
        <s v="(Q-CY) Milbona, Rotweinkäse 9x110g"/>
        <s v="Naturkäsescheiben Emmentaler 360g"/>
        <s v="SKZ GOU-GEW-SORB 18KG MBL"/>
        <s v="RW NATUR 6LB GB-USA Einzel"/>
        <s v="Räucherkäse Torte 1000g Chesco"/>
        <s v="Schinken Raeucherkaese-Wurst 2,72kg"/>
        <s v="Raeucherkaese-Wurst 2,72kg"/>
        <s v="(U-HR) Milbona Käsetheke, Pfefferkäse aus DE 8x150g"/>
        <s v="(BF) Naturkäsescheiben Lidl-Theke Uriger Bergkäse 10x130g"/>
        <s v="RS NUSS 250G ALDI PT"/>
        <s v="Bio Maasdamer 300g Milbona Kroatien/ Slowenien"/>
        <s v="Bio Maasdamer 300g Mil Niederlande"/>
        <s v="Bio Tilsiter 300g Milbona Kroatien/Slowenien"/>
        <s v="Bio Tilsiter 300g Mil Niederlande"/>
        <s v="Bio Gouda 300g Kroatien/Slowenien"/>
        <s v="Bio Gouda 300g Mil Niederlande"/>
        <s v="Bio Butterkäse 300g Milbona Kroatien/Slowenien"/>
        <s v="Bio Butterkäse 300g Mil Niederlande"/>
        <s v="JERMI Räucherkäse-Stücke 100g CFO"/>
        <s v="Geia Käse Snack Butterkäse/Gouda 220g"/>
        <s v="Geia Käse Snack Edam/Gouda 220g"/>
        <s v="(F-CY) Milbona, Gruyère 9x150g"/>
        <s v="RS SCHI 250G ALDI PT"/>
        <s v="Raeucherkaese-Scheiben Natur200g"/>
        <s v="Premium Würfel 100g, Gouda CFO AF"/>
        <s v="55657 MA Rauchk. Gouda 48%; 4x1,5kg  Brot"/>
        <s v="RS NATUR 250G ALDI PT"/>
        <s v="RS CHILI 250G ALDI PT"/>
        <s v="Frischkäse-Roulette Ananas-Mandel 900g TGT"/>
        <s v="Schinken-Raeucherkaese Wurst 2000g"/>
        <s v="Premium Würfel 100g, Camembert"/>
        <s v="Premium Würfel 100g, Emmentaler CFO AF"/>
        <s v="Premium Würfel 100g, Emmentaler AF"/>
        <s v="Emmentaler Scheiben 150g"/>
        <s v="500-243ANA-ROU"/>
        <s v="UMST-5160"/>
        <s v="NUSSK * 150G LID DE"/>
        <s v="Black Forest Räucherkäse-Wurst 2,72kg"/>
        <s v="RW NATUR 1KG BFO Mercator"/>
        <s v="Black Forest Schinken Räucherkäse Wurst 1000g"/>
        <s v="(BA-RO) Milbona, Simmental 8x125g"/>
        <s v="WART-5033"/>
        <s v="Milbona Nuss- und Fruchtkäse 150g DE"/>
        <s v="Chili Raeucherkaese-Wurst 2,72kg"/>
        <s v="Black Forest Chili Raeucherkaese Wurst 1000g"/>
        <s v="(L-RS) Milbona, Brie de Nangis 10x100g"/>
        <s v="Reinigung-5018"/>
        <s v="IF ANANAS OGT 10KG"/>
        <s v="SKZ GOU-65x40MM 15KG"/>
        <s v="(BA-HU) Milbona, Simmental 8x120g"/>
        <s v="(BA-SI) Milbona, Simmental 8x120g"/>
        <s v="umstellen-3040"/>
        <s v="RSTK NATUR-NAT 150G CF"/>
        <s v="JERMI Räucherkäse-Stücke 150g CFO"/>
        <s v="ausspritzen - 3100"/>
        <s v="SKZ CHE-GEW-SORB 18KG MBL"/>
        <s v="SKZ EMM 18KG JER DE"/>
        <s v="Creme Noblesse 250g Schw. Schinken"/>
        <s v="CN Bunter Pfeffer 150g Valblanc"/>
        <s v="NKS TIL 400G ALDI HOF"/>
        <s v="Premium Würfel 100g, Cheddar AF"/>
        <s v="VS STK CHILI 150G INC"/>
        <s v="NKS GOU 400G ALDI HOF"/>
        <s v="Black Forest Chiliraeucherkaese-Wurst 2,72kg"/>
        <s v="Premium Würfel 100g, Emmentaler"/>
        <s v="Creme Noblesse 250g Champignon"/>
        <s v="Chili-Räucherkäse-Stücke 150g Intercamp"/>
        <s v="Raeucherkaese-Würstchen 200g"/>
        <s v="(BA-RO) Milbona, Simmental 8x120g"/>
        <s v="46403 Ma Rauchk. Gouda 48%, 3kg Brot"/>
        <s v="46408 Ma Rauchk. Butterkäse 45%, 3kg Brot"/>
        <s v="SKZ SCHW-SCHI 10KG Alpenhain"/>
        <s v="Creme Noblesse 250g Kräuter"/>
        <s v="SKZ KÄPA-CHED GELB 10KG ALH"/>
        <s v="(BA-CZ) Milbona, Simmental 8x120g"/>
        <s v="(BA-IE) Milbona, Simmental 8x120g"/>
        <s v="(BG) Meine Käserei, Grüner Pfeffer 8x150g"/>
        <s v="CN Sweet Thai Chili 250g"/>
        <s v="Torten 2000g Walnuss bedruckt"/>
        <s v="Creme Noblesse 250g bunter Pfeffer"/>
        <s v="Creme Noblesse 250g Lachs"/>
        <s v="(AU) Meine Käserei, Old Amsterdam 9x100g"/>
        <s v="KEINE-PROD"/>
        <s v="RW EX-NAT-FUTURA 6,1KG"/>
        <s v="Raeucherkaese Wurst 1000g"/>
        <s v="Räucherkäse Wurst 1.000g mit Schinken"/>
        <s v="Premium Würfel 100g, Emmentaler CU"/>
        <s v="(C) Meine Käserei, Ziegenrolle 7x150g"/>
        <s v="(BB) Meine Käserei, Paprika-Chili-Brie 9x150g"/>
        <s v="NKS EDAM 400G ALDI HOF"/>
        <s v="(BA-BG) Milbona, Simmental 8x120g"/>
        <s v="(BC) Meine Käserei, Le Rosé 9x120g"/>
        <s v="Vorbereitung-5030"/>
        <s v="NKS BUTTERK 400G ALDI HOF"/>
        <s v="CN Champignon 250g Aldi Uhngarn"/>
        <s v="CN lachs 250g Aldi Ungarn"/>
        <s v="CN S-Schinken 250g Aldi Ungarn"/>
        <s v="Premium Cheese Cubes 220g, Gouda"/>
        <s v="(C) Meine Käserei, Ziegenrolle 10x100g"/>
        <s v="FKZ backstabil 10KG mit Zucker"/>
        <s v="CN SHRIMPS 150G DK GEIA"/>
        <s v="PF-KORN-DOSE GRÜN ÖFFNEN"/>
        <s v="FK-Röllchen 100g Kräuter gestrudelt Teodoro"/>
        <s v="FK-Röllchen 100g Ananas  gestrudelt Teodoro"/>
        <s v="Torten 2000g Grüner Pfeffer bedruckt"/>
        <s v="GRS SCHI-NAT 150G ALDI"/>
        <s v="Premium Würfel 100g, Gouda"/>
        <s v="(BA-HR) Milbona, Simmental 8x120g"/>
        <s v="(BC-AT) Meine Käserei, Le Rosé 9x120g"/>
        <s v="(BC-RO) Milbona, Le Rosé 9x120g"/>
        <s v="(BC-BG) Milbona, Le Rosé 9x120g"/>
        <s v="GRS NATUR 150G ALDI"/>
        <s v="GRS GARTK 150G ALDI"/>
        <s v="Würste 9100g Räucher Gouda ohne Sorbinsäure"/>
        <s v="GRS CHILI-NAT 150G ALDI"/>
        <s v="(D-BG) Milbona, Unserer Blütenkäse 10x100g"/>
        <s v="BLO 4KÄSE 10KG JER DE"/>
        <s v="Gouda RW mit Staubkäse 9100g"/>
        <s v="Black Forest Räucherkäse-Wurst 2,72kg Schinken"/>
      </sharedItems>
    </cacheField>
    <cacheField name="Startdatum" numFmtId="0">
      <sharedItems containsSemiMixedTypes="0" containsNonDate="0" containsDate="1" containsString="0" minDate="2021-08-19T00:00:00" maxDate="2021-11-07T00:00:00" count="75"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11T00:00:00"/>
        <d v="2021-10-12T00:00:00"/>
        <d v="2021-10-13T00:00:00"/>
        <d v="2021-10-14T00:00:00"/>
        <d v="2021-10-15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</sharedItems>
    </cacheField>
    <cacheField name="Monat" numFmtId="0">
      <sharedItems containsSemiMixedTypes="0" containsString="0" containsNumber="1" containsInteger="1" minValue="8" maxValue="11" count="4">
        <n v="8"/>
        <n v="9"/>
        <n v="10"/>
        <n v="11"/>
      </sharedItems>
    </cacheField>
    <cacheField name="Produktionsauftragsnummer" numFmtId="0">
      <sharedItems containsSemiMixedTypes="0" containsString="0" containsNumber="1" containsInteger="1" minValue="7000110038" maxValue="7000131918" count="7334">
        <n v="7000118727"/>
        <n v="7000119083"/>
        <n v="7000119466"/>
        <n v="7000119198"/>
        <n v="7000119226"/>
        <n v="7000119197"/>
        <n v="7000119196"/>
        <n v="7000119195"/>
        <n v="7000119215"/>
        <n v="7000119228"/>
        <n v="7000119223"/>
        <n v="7000119275"/>
        <n v="7000117315"/>
        <n v="7000117562"/>
        <n v="7000118743"/>
        <n v="7000115493"/>
        <n v="7000117774"/>
        <n v="7000117775"/>
        <n v="7000118739"/>
        <n v="7000118737"/>
        <n v="7000118738"/>
        <n v="7000118046"/>
        <n v="7000118740"/>
        <n v="7000118736"/>
        <n v="7000116627"/>
        <n v="7000116686"/>
        <n v="7000116629"/>
        <n v="7000116580"/>
        <n v="7000116584"/>
        <n v="7000115363"/>
        <n v="7000115312"/>
        <n v="7000115370"/>
        <n v="7000115374"/>
        <n v="7000115377"/>
        <n v="7000118560"/>
        <n v="7000118561"/>
        <n v="7000117523"/>
        <n v="7000118562"/>
        <n v="7000118281"/>
        <n v="7000119181"/>
        <n v="7000118282"/>
        <n v="7000115426"/>
        <n v="7000117202"/>
        <n v="7000117703"/>
        <n v="7000117704"/>
        <n v="7000117705"/>
        <n v="7000117706"/>
        <n v="7000118813"/>
        <n v="7000118955"/>
        <n v="7000118956"/>
        <n v="7000118957"/>
        <n v="7000118958"/>
        <n v="7000118959"/>
        <n v="7000118960"/>
        <n v="7000118962"/>
        <n v="7000115490"/>
        <n v="7000118964"/>
        <n v="7000118965"/>
        <n v="7000118966"/>
        <n v="7000118968"/>
        <n v="7000118969"/>
        <n v="7000118970"/>
        <n v="7000118277"/>
        <n v="7000119179"/>
        <n v="7000110038"/>
        <n v="7000116625"/>
        <n v="7000119066"/>
        <n v="7000118844"/>
        <n v="7000118987"/>
        <n v="7000118845"/>
        <n v="7000118846"/>
        <n v="7000118879"/>
        <n v="7000118996"/>
        <n v="7000118848"/>
        <n v="7000118880"/>
        <n v="7000118999"/>
        <n v="7000118849"/>
        <n v="7000118882"/>
        <n v="7000119009"/>
        <n v="7000118883"/>
        <n v="7000119010"/>
        <n v="7000118851"/>
        <n v="7000118886"/>
        <n v="7000118888"/>
        <n v="7000119016"/>
        <n v="7000118853"/>
        <n v="7000118854"/>
        <n v="7000119020"/>
        <n v="7000118055"/>
        <n v="7000118855"/>
        <n v="7000116638"/>
        <n v="7000118904"/>
        <n v="7000118858"/>
        <n v="7000119028"/>
        <n v="7000117742"/>
        <n v="7000117743"/>
        <n v="7000117744"/>
        <n v="7000118859"/>
        <n v="7000119031"/>
        <n v="7000118860"/>
        <n v="7000118861"/>
        <n v="7000118913"/>
        <n v="7000118915"/>
        <n v="7000118863"/>
        <n v="7000118920"/>
        <n v="7000118864"/>
        <n v="7000118921"/>
        <n v="7000118923"/>
        <n v="7000119038"/>
        <n v="7000119040"/>
        <n v="7000119488"/>
        <n v="7000118930"/>
        <n v="7000118931"/>
        <n v="7000118934"/>
        <n v="7000116488"/>
        <n v="7000119043"/>
        <n v="7000118937"/>
        <n v="7000119045"/>
        <n v="7000118944"/>
        <n v="7000119202"/>
        <n v="7000119227"/>
        <n v="7000119217"/>
        <n v="7000118742"/>
        <n v="7000118869"/>
        <n v="7000119536"/>
        <n v="7000118741"/>
        <n v="7000118744"/>
        <n v="7000118283"/>
        <n v="7000116639"/>
        <n v="7000119214"/>
        <n v="7000119222"/>
        <n v="7000119216"/>
        <n v="7000119219"/>
        <n v="7000119220"/>
        <n v="7000119483"/>
        <n v="7000119496"/>
        <n v="7000119506"/>
        <n v="7000119500"/>
        <n v="7000119502"/>
        <n v="7000119562"/>
        <n v="7000119503"/>
        <n v="7000119504"/>
        <n v="7000119498"/>
        <n v="7000119509"/>
        <n v="7000119505"/>
        <n v="7000119161"/>
        <n v="7000119165"/>
        <n v="7000117563"/>
        <n v="7000117564"/>
        <n v="7000117735"/>
        <n v="7000117698"/>
        <n v="7000118762"/>
        <n v="7000117702"/>
        <n v="7000115495"/>
        <n v="7000116602"/>
        <n v="7000115365"/>
        <n v="7000118563"/>
        <n v="7000118564"/>
        <n v="7000118565"/>
        <n v="7000119276"/>
        <n v="7000115419"/>
        <n v="7000117768"/>
        <n v="7000119118"/>
        <n v="7000117710"/>
        <n v="7000118699"/>
        <n v="7000119207"/>
        <n v="7000119159"/>
        <n v="7000118477"/>
        <n v="7000117769"/>
        <n v="7000118478"/>
        <n v="7000117770"/>
        <n v="7000118479"/>
        <n v="7000117771"/>
        <n v="7000118480"/>
        <n v="7000117772"/>
        <n v="7000118483"/>
        <n v="7000116624"/>
        <n v="7000118486"/>
        <n v="7000116589"/>
        <n v="7000119000"/>
        <n v="7000119282"/>
        <n v="7000119311"/>
        <n v="7000119428"/>
        <n v="7000119284"/>
        <n v="7000119413"/>
        <n v="7000119312"/>
        <n v="7000119109"/>
        <n v="7000119011"/>
        <n v="7000119110"/>
        <n v="7000118885"/>
        <n v="7000119014"/>
        <n v="7000118852"/>
        <n v="7000119415"/>
        <n v="7000119416"/>
        <n v="7000119395"/>
        <n v="7000119287"/>
        <n v="7000119440"/>
        <n v="7000116472"/>
        <n v="7000119289"/>
        <n v="7000118856"/>
        <n v="7000119316"/>
        <n v="7000119317"/>
        <n v="7000119397"/>
        <n v="7000118900"/>
        <n v="7000118902"/>
        <n v="7000119320"/>
        <n v="7000119322"/>
        <n v="7000119294"/>
        <n v="7000119295"/>
        <n v="7000119398"/>
        <n v="7000119324"/>
        <n v="7000118916"/>
        <n v="7000118917"/>
        <n v="7000118922"/>
        <n v="7000119327"/>
        <n v="7000118924"/>
        <n v="7000118925"/>
        <n v="7000119329"/>
        <n v="7000118927"/>
        <n v="7000118487"/>
        <n v="7000119208"/>
        <n v="7000118932"/>
        <n v="7000118935"/>
        <n v="7000119334"/>
        <n v="7000118981"/>
        <n v="7000119044"/>
        <n v="7000119335"/>
        <n v="7000119336"/>
        <n v="7000118940"/>
        <n v="7000119337"/>
        <n v="7000118941"/>
        <n v="7000119338"/>
        <n v="7000119339"/>
        <n v="7000118943"/>
        <n v="7000119729"/>
        <n v="7000119501"/>
        <n v="7000119510"/>
        <n v="7000119221"/>
        <n v="7000119182"/>
        <n v="7000118984"/>
        <n v="7000119047"/>
        <n v="7000119538"/>
        <n v="7000116687"/>
        <n v="7000118693"/>
        <n v="7000118948"/>
        <n v="7000118949"/>
        <n v="7000118951"/>
        <n v="7000119373"/>
        <n v="7000118507"/>
        <n v="7000119315"/>
        <n v="7000119445"/>
        <n v="7000119319"/>
        <n v="7000119448"/>
        <n v="7000119449"/>
        <n v="7000119298"/>
        <n v="7000119422"/>
        <n v="7000117435"/>
        <n v="7000118847"/>
        <n v="7000119486"/>
        <n v="7000119313"/>
        <n v="7000119434"/>
        <n v="7000119394"/>
        <n v="7000119484"/>
        <n v="7000118857"/>
        <n v="7000119321"/>
        <n v="7000119323"/>
        <n v="7000119417"/>
        <n v="7000119399"/>
        <n v="7000119418"/>
        <n v="7000119330"/>
        <n v="7000119331"/>
        <n v="7000119332"/>
        <n v="7000119419"/>
        <n v="7000119333"/>
        <n v="7000118867"/>
        <n v="7000118872"/>
        <n v="7000119048"/>
        <n v="7000119687"/>
        <n v="7000119642"/>
        <n v="7000119789"/>
        <n v="7000119716"/>
        <n v="7000119713"/>
        <n v="7000119721"/>
        <n v="7000119712"/>
        <n v="7000119719"/>
        <n v="7000118181"/>
        <n v="7000117310"/>
        <n v="7000119171"/>
        <n v="7000119556"/>
        <n v="7000119101"/>
        <n v="7000118184"/>
        <n v="7000117311"/>
        <n v="7000117312"/>
        <n v="7000119696"/>
        <n v="7000119511"/>
        <n v="7000119512"/>
        <n v="7000116599"/>
        <n v="7000116601"/>
        <n v="7000116603"/>
        <n v="7000115361"/>
        <n v="7000117591"/>
        <n v="7000117592"/>
        <n v="7000117593"/>
        <n v="7000117597"/>
        <n v="7000119557"/>
        <n v="7000115367"/>
        <n v="7000115371"/>
        <n v="7000119570"/>
        <n v="7000119572"/>
        <n v="7000116606"/>
        <n v="7000119652"/>
        <n v="7000119666"/>
        <n v="7000119662"/>
        <n v="7000119670"/>
        <n v="7000119657"/>
        <n v="7000119683"/>
        <n v="7000119674"/>
        <n v="7000119689"/>
        <n v="7000119180"/>
        <n v="7000118789"/>
        <n v="7000118176"/>
        <n v="7000119153"/>
        <n v="7000119619"/>
        <n v="7000118084"/>
        <n v="7000119403"/>
        <n v="7000119404"/>
        <n v="7000119407"/>
        <n v="7000118188"/>
        <n v="7000118553"/>
        <n v="7000119408"/>
        <n v="7000119409"/>
        <n v="7000119348"/>
        <n v="7000119412"/>
        <n v="7000119200"/>
        <n v="7000117118"/>
        <n v="7000119734"/>
        <n v="7000116468"/>
        <n v="7000119189"/>
        <n v="7000119283"/>
        <n v="7000119425"/>
        <n v="7000119427"/>
        <n v="7000119430"/>
        <n v="7000119431"/>
        <n v="7000119433"/>
        <n v="7000119436"/>
        <n v="7000119457"/>
        <n v="7000119438"/>
        <n v="7000119439"/>
        <n v="7000119288"/>
        <n v="7000119441"/>
        <n v="7000119290"/>
        <n v="7000119443"/>
        <n v="7000119459"/>
        <n v="7000119446"/>
        <n v="7000119450"/>
        <n v="7000119452"/>
        <n v="7000119296"/>
        <n v="7000119401"/>
        <n v="7000119299"/>
        <n v="7000119380"/>
        <n v="7000119490"/>
        <n v="7000119489"/>
        <n v="7000119460"/>
        <n v="7000119303"/>
        <n v="7000119454"/>
        <n v="7000119724"/>
        <n v="7000119644"/>
        <n v="7000119722"/>
        <n v="7000119688"/>
        <n v="7000119183"/>
        <n v="7000119790"/>
        <n v="7000118868"/>
        <n v="7000119308"/>
        <n v="7000118946"/>
        <n v="7000119420"/>
        <n v="7000119423"/>
        <n v="7000119643"/>
        <n v="7000119375"/>
        <n v="7000119424"/>
        <n v="7000119050"/>
        <n v="7000119491"/>
        <n v="7000119492"/>
        <n v="7000118784"/>
        <n v="7000119865"/>
        <n v="7000119795"/>
        <n v="7000119794"/>
        <n v="7000119923"/>
        <n v="7000119933"/>
        <n v="7000119497"/>
        <n v="7000119916"/>
        <n v="7000119918"/>
        <n v="7000119931"/>
        <n v="7000120336"/>
        <n v="7000119932"/>
        <n v="7000119343"/>
        <n v="7000119345"/>
        <n v="7000119344"/>
        <n v="7000119694"/>
        <n v="7000115380"/>
        <n v="7000119773"/>
        <n v="7000119120"/>
        <n v="7000118785"/>
        <n v="7000119102"/>
        <n v="7000119114"/>
        <n v="7000118823"/>
        <n v="7000118824"/>
        <n v="7000119124"/>
        <n v="7000115382"/>
        <n v="7000116605"/>
        <n v="7000115362"/>
        <n v="7000115366"/>
        <n v="7000119540"/>
        <n v="7000117594"/>
        <n v="7000117595"/>
        <n v="7000117596"/>
        <n v="7000118782"/>
        <n v="7000118783"/>
        <n v="7000115369"/>
        <n v="7000119571"/>
        <n v="7000119211"/>
        <n v="7000119581"/>
        <n v="7000119168"/>
        <n v="7000120075"/>
        <n v="7000120076"/>
        <n v="7000120084"/>
        <n v="7000119406"/>
        <n v="7000120090"/>
        <n v="7000119410"/>
        <n v="7000119411"/>
        <n v="7000120095"/>
        <n v="7000120096"/>
        <n v="7000120097"/>
        <n v="7000120098"/>
        <n v="7000120318"/>
        <n v="7000119837"/>
        <n v="7000119585"/>
        <n v="7000119392"/>
        <n v="7000119529"/>
        <n v="7000119526"/>
        <n v="7000119190"/>
        <n v="7000120004"/>
        <n v="7000120121"/>
        <n v="7000119971"/>
        <n v="7000120006"/>
        <n v="7000120123"/>
        <n v="7000120007"/>
        <n v="7000120127"/>
        <n v="7000120009"/>
        <n v="7000120010"/>
        <n v="7000120011"/>
        <n v="7000120138"/>
        <n v="7000120014"/>
        <n v="7000119978"/>
        <n v="7000120015"/>
        <n v="7000120017"/>
        <n v="7000119435"/>
        <n v="7000119437"/>
        <n v="7000120233"/>
        <n v="7000119378"/>
        <n v="7000120152"/>
        <n v="7000120154"/>
        <n v="7000119442"/>
        <n v="7000120003"/>
        <n v="7000120021"/>
        <n v="7000120159"/>
        <n v="7000119292"/>
        <n v="7000120033"/>
        <n v="7000119447"/>
        <n v="7000120034"/>
        <n v="7000120036"/>
        <n v="7000119451"/>
        <n v="7000120043"/>
        <n v="7000120234"/>
        <n v="7000120050"/>
        <n v="7000120051"/>
        <n v="7000119632"/>
        <n v="7000120061"/>
        <n v="7000118279"/>
        <n v="7000119711"/>
        <n v="7000120063"/>
        <n v="7000120193"/>
        <n v="7000119723"/>
        <n v="7000119915"/>
        <n v="7000119922"/>
        <n v="7000119866"/>
        <n v="7000119797"/>
        <n v="7000119513"/>
        <n v="7000120235"/>
        <n v="7000118985"/>
        <n v="7000119421"/>
        <n v="7000119456"/>
        <n v="7000118684"/>
        <n v="7000119069"/>
        <n v="7000119070"/>
        <n v="7000115345"/>
        <n v="7000119346"/>
        <n v="7000118950"/>
        <n v="7000119493"/>
        <n v="7000118285"/>
        <n v="7000119347"/>
        <n v="7000120253"/>
        <n v="7000119798"/>
        <n v="7000120327"/>
        <n v="7000120328"/>
        <n v="7000120380"/>
        <n v="7000120329"/>
        <n v="7000120330"/>
        <n v="7000120381"/>
        <n v="7000119924"/>
        <n v="7000119119"/>
        <n v="7000119121"/>
        <n v="7000119103"/>
        <n v="7000120377"/>
        <n v="7000119088"/>
        <n v="7000119123"/>
        <n v="7000119125"/>
        <n v="7000118786"/>
        <n v="7000118787"/>
        <n v="7000119090"/>
        <n v="7000119091"/>
        <n v="7000119092"/>
        <n v="7000119093"/>
        <n v="7000119925"/>
        <n v="7000119926"/>
        <n v="7000119094"/>
        <n v="7000119095"/>
        <n v="7000119096"/>
        <n v="7000119097"/>
        <n v="7000119098"/>
        <n v="7000115285"/>
        <n v="7000117588"/>
        <n v="7000117589"/>
        <n v="7000117590"/>
        <n v="7000116598"/>
        <n v="7000119495"/>
        <n v="7000119516"/>
        <n v="7000115349"/>
        <n v="7000115364"/>
        <n v="7000118499"/>
        <n v="7000118506"/>
        <n v="7000118508"/>
        <n v="7000118501"/>
        <n v="7000116607"/>
        <n v="7000119653"/>
        <n v="7000119667"/>
        <n v="7000119663"/>
        <n v="7000119671"/>
        <n v="7000119658"/>
        <n v="7000119684"/>
        <n v="7000119675"/>
        <n v="7000119690"/>
        <n v="7000115420"/>
        <n v="7000120386"/>
        <n v="7000120387"/>
        <n v="7000119881"/>
        <n v="7000118177"/>
        <n v="7000118791"/>
        <n v="7000120077"/>
        <n v="7000120078"/>
        <n v="7000120079"/>
        <n v="7000120080"/>
        <n v="7000120081"/>
        <n v="7000120087"/>
        <n v="7000120088"/>
        <n v="7000119160"/>
        <n v="7000119524"/>
        <n v="7000118511"/>
        <n v="7000117117"/>
        <n v="7000117599"/>
        <n v="7000119791"/>
        <n v="7000119527"/>
        <n v="7000119587"/>
        <n v="7000119191"/>
        <n v="7000119970"/>
        <n v="7000120117"/>
        <n v="7000120119"/>
        <n v="7000120005"/>
        <n v="7000119972"/>
        <n v="7000119973"/>
        <n v="7000120126"/>
        <n v="7000120129"/>
        <n v="7000119975"/>
        <n v="7000120132"/>
        <n v="7000120186"/>
        <n v="7000120133"/>
        <n v="7000119976"/>
        <n v="7000120012"/>
        <n v="7000120134"/>
        <n v="7000120136"/>
        <n v="7000120187"/>
        <n v="7000120140"/>
        <n v="7000120142"/>
        <n v="7000120145"/>
        <n v="7000120146"/>
        <n v="7000120016"/>
        <n v="7000119981"/>
        <n v="7000120151"/>
        <n v="7000119982"/>
        <n v="7000120153"/>
        <n v="7000119983"/>
        <n v="7000120155"/>
        <n v="7000119984"/>
        <n v="7000120157"/>
        <n v="7000120190"/>
        <n v="7000119987"/>
        <n v="7000120160"/>
        <n v="7000120028"/>
        <n v="7000120031"/>
        <n v="7000120035"/>
        <n v="7000120163"/>
        <n v="7000120164"/>
        <n v="7000120037"/>
        <n v="7000120038"/>
        <n v="7000120040"/>
        <n v="7000120167"/>
        <n v="7000120169"/>
        <n v="7000119993"/>
        <n v="7000120170"/>
        <n v="7000120046"/>
        <n v="7000120171"/>
        <n v="7000120048"/>
        <n v="7000120052"/>
        <n v="7000119996"/>
        <n v="7000120054"/>
        <n v="7000120055"/>
        <n v="7000120056"/>
        <n v="7000120058"/>
        <n v="7000120059"/>
        <n v="7000117122"/>
        <n v="7000120062"/>
        <n v="7000120192"/>
        <n v="7000119999"/>
        <n v="7000120064"/>
        <n v="7000120065"/>
        <n v="7000120066"/>
        <n v="7000120177"/>
        <n v="7000120067"/>
        <n v="7000120068"/>
        <n v="7000120069"/>
        <n v="7000120070"/>
        <n v="7000120071"/>
        <n v="7000119726"/>
        <n v="7000120326"/>
        <n v="7000120382"/>
        <n v="7000120254"/>
        <n v="7000119799"/>
        <n v="7000119306"/>
        <n v="7000120181"/>
        <n v="7000119374"/>
        <n v="7000119376"/>
        <n v="7000120073"/>
        <n v="7000120074"/>
        <n v="7000119051"/>
        <n v="7000117603"/>
        <n v="7000120480"/>
        <n v="7000120293"/>
        <n v="7000120378"/>
        <n v="7000120531"/>
        <n v="7000120532"/>
        <n v="7000120553"/>
        <n v="7000120556"/>
        <n v="7000120534"/>
        <n v="7000119084"/>
        <n v="7000119085"/>
        <n v="7000119086"/>
        <n v="7000119137"/>
        <n v="7000119138"/>
        <n v="7000119139"/>
        <n v="7000118836"/>
        <n v="7000115494"/>
        <n v="7000119087"/>
        <n v="7000119104"/>
        <n v="7000119108"/>
        <n v="7000118827"/>
        <n v="7000119089"/>
        <n v="7000118837"/>
        <n v="7000118838"/>
        <n v="7000118828"/>
        <n v="7000115284"/>
        <n v="7000115286"/>
        <n v="7000116600"/>
        <n v="7000116604"/>
        <n v="7000115353"/>
        <n v="7000118500"/>
        <n v="7000118781"/>
        <n v="7000115354"/>
        <n v="7000115356"/>
        <n v="7000119654"/>
        <n v="7000119668"/>
        <n v="7000119664"/>
        <n v="7000119672"/>
        <n v="7000119659"/>
        <n v="7000119685"/>
        <n v="7000119676"/>
        <n v="7000119691"/>
        <n v="7000118049"/>
        <n v="7000119213"/>
        <n v="7000118820"/>
        <n v="7000118821"/>
        <n v="7000118822"/>
        <n v="7000120628"/>
        <n v="7000119626"/>
        <n v="7000120629"/>
        <n v="7000120082"/>
        <n v="7000120083"/>
        <n v="7000120089"/>
        <n v="7000120093"/>
        <n v="7000118746"/>
        <n v="7000118747"/>
        <n v="7000119472"/>
        <n v="7000119520"/>
        <n v="7000119389"/>
        <n v="7000119583"/>
        <n v="7000119521"/>
        <n v="7000119390"/>
        <n v="7000119584"/>
        <n v="7000119522"/>
        <n v="7000119391"/>
        <n v="7000117598"/>
        <n v="7000116623"/>
        <n v="7000119528"/>
        <n v="7000117600"/>
        <n v="7000117601"/>
        <n v="7000117175"/>
        <n v="7000117120"/>
        <n v="7000120118"/>
        <n v="7000120120"/>
        <n v="7000120122"/>
        <n v="7000120124"/>
        <n v="7000120125"/>
        <n v="7000120008"/>
        <n v="7000120128"/>
        <n v="7000119974"/>
        <n v="7000120130"/>
        <n v="7000120236"/>
        <n v="7000120238"/>
        <n v="7000120099"/>
        <n v="7000120135"/>
        <n v="7000120100"/>
        <n v="7000120013"/>
        <n v="7000120137"/>
        <n v="7000120139"/>
        <n v="7000120141"/>
        <n v="7000119977"/>
        <n v="7000120143"/>
        <n v="7000120144"/>
        <n v="7000120101"/>
        <n v="7000119979"/>
        <n v="7000120239"/>
        <n v="7000120018"/>
        <n v="7000120149"/>
        <n v="7000120188"/>
        <n v="7000120240"/>
        <n v="7000119193"/>
        <n v="7000120156"/>
        <n v="7000120242"/>
        <n v="7000120158"/>
        <n v="7000119986"/>
        <n v="7000120022"/>
        <n v="7000120024"/>
        <n v="7000120025"/>
        <n v="7000120026"/>
        <n v="7000120027"/>
        <n v="7000120161"/>
        <n v="7000120030"/>
        <n v="7000120032"/>
        <n v="7000119988"/>
        <n v="7000120162"/>
        <n v="7000119989"/>
        <n v="7000120246"/>
        <n v="7000120104"/>
        <n v="7000119990"/>
        <n v="7000120165"/>
        <n v="7000119991"/>
        <n v="7000120247"/>
        <n v="7000120166"/>
        <n v="7000120039"/>
        <n v="7000119992"/>
        <n v="7000120248"/>
        <n v="7000120041"/>
        <n v="7000120168"/>
        <n v="7000120042"/>
        <n v="7000120249"/>
        <n v="7000120044"/>
        <n v="7000119995"/>
        <n v="7000120295"/>
        <n v="7000120251"/>
        <n v="7000120053"/>
        <n v="7000120172"/>
        <n v="7000120173"/>
        <n v="7000120057"/>
        <n v="7000120174"/>
        <n v="7000119836"/>
        <n v="7000120175"/>
        <n v="7000120176"/>
        <n v="7000120202"/>
        <n v="7000120617"/>
        <n v="7000120204"/>
        <n v="7000120108"/>
        <n v="7000120109"/>
        <n v="7000120111"/>
        <n v="7000120178"/>
        <n v="7000120112"/>
        <n v="7000120180"/>
        <n v="7000120379"/>
        <n v="7000120536"/>
        <n v="7000120487"/>
        <n v="7000118945"/>
        <n v="7000120072"/>
        <n v="7000120113"/>
        <n v="7000120114"/>
        <n v="7000120478"/>
        <n v="7000120205"/>
        <n v="7000120206"/>
        <n v="7000120209"/>
        <n v="7000120555"/>
        <n v="7000120499"/>
        <n v="7000120479"/>
        <n v="7000120476"/>
        <n v="7000120548"/>
        <n v="7000120549"/>
        <n v="7000120533"/>
        <n v="7000120535"/>
        <n v="7000119730"/>
        <n v="7000119122"/>
        <n v="7000119105"/>
        <n v="7000119126"/>
        <n v="7000115496"/>
        <n v="7000118769"/>
        <n v="7000119546"/>
        <n v="7000119517"/>
        <n v="7000119547"/>
        <n v="7000119518"/>
        <n v="7000119551"/>
        <n v="7000119552"/>
        <n v="7000119553"/>
        <n v="7000119548"/>
        <n v="7000115355"/>
        <n v="7000119655"/>
        <n v="7000119669"/>
        <n v="7000119665"/>
        <n v="7000119673"/>
        <n v="7000119660"/>
        <n v="7000119686"/>
        <n v="7000119677"/>
        <n v="7000119692"/>
        <n v="7000118788"/>
        <n v="7000118792"/>
        <n v="7000120671"/>
        <n v="7000120672"/>
        <n v="7000119349"/>
        <n v="7000120312"/>
        <n v="7000119519"/>
        <n v="7000119388"/>
        <n v="7000119582"/>
        <n v="7000118568"/>
        <n v="7000119525"/>
        <n v="7000116609"/>
        <n v="7000120131"/>
        <n v="7000120237"/>
        <n v="7000120256"/>
        <n v="7000120343"/>
        <n v="7000120345"/>
        <n v="7000120346"/>
        <n v="7000120257"/>
        <n v="7000120347"/>
        <n v="7000120349"/>
        <n v="7000120418"/>
        <n v="7000120351"/>
        <n v="7000120259"/>
        <n v="7000120352"/>
        <n v="7000120354"/>
        <n v="7000120356"/>
        <n v="7000120302"/>
        <n v="7000120260"/>
        <n v="7000120357"/>
        <n v="7000120321"/>
        <n v="7000120358"/>
        <n v="7000120359"/>
        <n v="7000120360"/>
        <n v="7000120241"/>
        <n v="7000119192"/>
        <n v="7000120361"/>
        <n v="7000120243"/>
        <n v="7000120262"/>
        <n v="7000120363"/>
        <n v="7000120365"/>
        <n v="7000120244"/>
        <n v="7000120422"/>
        <n v="7000120245"/>
        <n v="7000120263"/>
        <n v="7000120366"/>
        <n v="7000120265"/>
        <n v="7000117121"/>
        <n v="7000120368"/>
        <n v="7000120369"/>
        <n v="7000120270"/>
        <n v="7000120370"/>
        <n v="7000120441"/>
        <n v="7000120371"/>
        <n v="7000120372"/>
        <n v="7000120250"/>
        <n v="7000120274"/>
        <n v="7000120323"/>
        <n v="7000120276"/>
        <n v="7000120854"/>
        <n v="7000120488"/>
        <n v="7000120279"/>
        <n v="7000120280"/>
        <n v="7000120281"/>
        <n v="7000120284"/>
        <n v="7000120203"/>
        <n v="7000120252"/>
        <n v="7000120285"/>
        <n v="7000120286"/>
        <n v="7000120374"/>
        <n v="7000117123"/>
        <n v="7000120288"/>
        <n v="7000117124"/>
        <n v="7000120376"/>
        <n v="7000119727"/>
        <n v="7000120547"/>
        <n v="7000120537"/>
        <n v="7000120294"/>
        <n v="7000120001"/>
        <n v="7000118947"/>
        <n v="7000120115"/>
        <n v="7000120296"/>
        <n v="7000120182"/>
        <n v="7000120183"/>
        <n v="7000119071"/>
        <n v="7000120631"/>
        <n v="7000120447"/>
        <n v="7000120116"/>
        <n v="7000120185"/>
        <n v="7000120477"/>
        <n v="7000120210"/>
        <n v="7000119959"/>
        <n v="7000120344"/>
        <n v="7000120348"/>
        <n v="7000119960"/>
        <n v="7000117164"/>
        <n v="7000117436"/>
        <n v="7000120299"/>
        <n v="7000120307"/>
        <n v="7000120598"/>
        <n v="7000120314"/>
        <n v="7000120315"/>
        <n v="7000120316"/>
        <n v="7000120258"/>
        <n v="7000120440"/>
        <n v="7000120355"/>
        <n v="7000120607"/>
        <n v="7000120322"/>
        <n v="7000120261"/>
        <n v="7000120421"/>
        <n v="7000120816"/>
        <n v="7000120362"/>
        <n v="7000120364"/>
        <n v="7000120266"/>
        <n v="7000120267"/>
        <n v="7000120367"/>
        <n v="7000120269"/>
        <n v="7000120271"/>
        <n v="7000120272"/>
        <n v="7000120273"/>
        <n v="7000120580"/>
        <n v="7000120283"/>
        <n v="7000120305"/>
        <n v="7000120443"/>
        <n v="7000120375"/>
        <n v="7000120289"/>
        <n v="7000120290"/>
        <n v="7000120000"/>
        <n v="7000120585"/>
        <n v="7000120341"/>
        <n v="7000120300"/>
        <n v="7000120744"/>
        <n v="7000120745"/>
        <n v="7000120874"/>
        <n v="7000120869"/>
        <n v="7000120565"/>
        <n v="7000120807"/>
        <n v="7000120806"/>
        <n v="7000120561"/>
        <n v="7000120562"/>
        <n v="7000120566"/>
        <n v="7000118566"/>
        <n v="7000119776"/>
        <n v="7000120808"/>
        <n v="7000120563"/>
        <n v="7000120619"/>
        <n v="7000119106"/>
        <n v="7000120471"/>
        <n v="7000119839"/>
        <n v="7000120222"/>
        <n v="7000119725"/>
        <n v="7000119166"/>
        <n v="7000115287"/>
        <n v="7000120698"/>
        <n v="7000120699"/>
        <n v="7000120645"/>
        <n v="7000120835"/>
        <n v="7000120845"/>
        <n v="7000120840"/>
        <n v="7000120855"/>
        <n v="7000120850"/>
        <n v="7000120859"/>
        <n v="7000120678"/>
        <n v="7000119878"/>
        <n v="7000119573"/>
        <n v="7000119209"/>
        <n v="7000118790"/>
        <n v="7000120673"/>
        <n v="7000119082"/>
        <n v="7000120674"/>
        <n v="7000119625"/>
        <n v="7000120675"/>
        <n v="7000120916"/>
        <n v="7000121173"/>
        <n v="7000121181"/>
        <n v="7000120599"/>
        <n v="7000119169"/>
        <n v="7000118272"/>
        <n v="7000121186"/>
        <n v="7000120195"/>
        <n v="7000121192"/>
        <n v="7000121193"/>
        <n v="7000117617"/>
        <n v="7000119883"/>
        <n v="7000116608"/>
        <n v="7000120608"/>
        <n v="7000120588"/>
        <n v="7000120613"/>
        <n v="7000120610"/>
        <n v="7000120589"/>
        <n v="7000120614"/>
        <n v="7000120579"/>
        <n v="7000120268"/>
        <n v="7000120591"/>
        <n v="7000120275"/>
        <n v="7000120592"/>
        <n v="7000117133"/>
        <n v="7000120770"/>
        <n v="7000120582"/>
        <n v="7000117602"/>
        <n v="7000117135"/>
        <n v="7000117795"/>
        <n v="7000120611"/>
        <n v="7000120292"/>
        <n v="7000119728"/>
        <n v="7000120823"/>
        <n v="7000120564"/>
        <n v="7000120809"/>
        <n v="7000120870"/>
        <n v="7000120746"/>
        <n v="7000119310"/>
        <n v="7000120002"/>
        <n v="7000120583"/>
        <n v="7000120604"/>
        <n v="7000120401"/>
        <n v="7000120817"/>
        <n v="7000120818"/>
        <n v="7000120551"/>
        <n v="7000120301"/>
        <n v="7000120596"/>
        <n v="7000120976"/>
        <n v="7000120184"/>
        <n v="7000120402"/>
        <n v="7000120871"/>
        <n v="7000119783"/>
        <n v="7000117604"/>
        <n v="7000120939"/>
        <n v="7000120959"/>
        <n v="7000120940"/>
        <n v="7000120941"/>
        <n v="7000119231"/>
        <n v="7000119233"/>
        <n v="7000120991"/>
        <n v="7000120980"/>
        <n v="7000120992"/>
        <n v="7000121325"/>
        <n v="7000120998"/>
        <n v="7000120999"/>
        <n v="7000121000"/>
        <n v="7000120884"/>
        <n v="7000120452"/>
        <n v="7000120453"/>
        <n v="7000120454"/>
        <n v="7000119810"/>
        <n v="7000119848"/>
        <n v="7000119849"/>
        <n v="7000118833"/>
        <n v="7000118834"/>
        <n v="7000118835"/>
        <n v="7000120223"/>
        <n v="7000120630"/>
        <n v="7000119929"/>
        <n v="7000119107"/>
        <n v="7000119840"/>
        <n v="7000119841"/>
        <n v="7000119814"/>
        <n v="7000119816"/>
        <n v="7000119844"/>
        <n v="7000116610"/>
        <n v="7000118770"/>
        <n v="7000118771"/>
        <n v="7000120695"/>
        <n v="7000119919"/>
        <n v="7000116619"/>
        <n v="7000120836"/>
        <n v="7000120847"/>
        <n v="7000120841"/>
        <n v="7000118567"/>
        <n v="7000121273"/>
        <n v="7000119656"/>
        <n v="7000120437"/>
        <n v="7000119955"/>
        <n v="7000119720"/>
        <n v="7000119151"/>
        <n v="7000121176"/>
        <n v="7000121178"/>
        <n v="7000121180"/>
        <n v="7000121184"/>
        <n v="7000121185"/>
        <n v="7000121187"/>
        <n v="7000121188"/>
        <n v="7000121189"/>
        <n v="7000121190"/>
        <n v="7000118745"/>
        <n v="7000121191"/>
        <n v="7000120697"/>
        <n v="7000120515"/>
        <n v="7000120627"/>
        <n v="7000117619"/>
        <n v="7000119514"/>
        <n v="7000120545"/>
        <n v="7000119884"/>
        <n v="7000120221"/>
        <n v="7000121031"/>
        <n v="7000121205"/>
        <n v="7000121105"/>
        <n v="7000121212"/>
        <n v="7000121035"/>
        <n v="7000121213"/>
        <n v="7000121109"/>
        <n v="7000121037"/>
        <n v="7000121217"/>
        <n v="7000121039"/>
        <n v="7000121220"/>
        <n v="7000121043"/>
        <n v="7000121046"/>
        <n v="7000121229"/>
        <n v="7000121116"/>
        <n v="7000121051"/>
        <n v="7000121118"/>
        <n v="7000121055"/>
        <n v="7000120609"/>
        <n v="7000121058"/>
        <n v="7000121237"/>
        <n v="7000121059"/>
        <n v="7000121239"/>
        <n v="7000121063"/>
        <n v="7000121245"/>
        <n v="7000121124"/>
        <n v="7000121125"/>
        <n v="7000121127"/>
        <n v="7000121128"/>
        <n v="7000121132"/>
        <n v="7000121071"/>
        <n v="7000121072"/>
        <n v="7000121248"/>
        <n v="7000121074"/>
        <n v="7000121136"/>
        <n v="7000121077"/>
        <n v="7000121137"/>
        <n v="7000121139"/>
        <n v="7000121079"/>
        <n v="7000121140"/>
        <n v="7000121144"/>
        <n v="7000121268"/>
        <n v="7000121146"/>
        <n v="7000121086"/>
        <n v="7000121153"/>
        <n v="7000121155"/>
        <n v="7000121090"/>
        <n v="7000121160"/>
        <n v="7000121256"/>
        <n v="7000121163"/>
        <n v="7000120615"/>
        <n v="7000120988"/>
        <n v="7000120981"/>
        <n v="7000121001"/>
        <n v="7000120923"/>
        <n v="7000120700"/>
        <n v="7000119309"/>
        <n v="7000121102"/>
        <n v="7000120605"/>
        <n v="7000121259"/>
        <n v="7000120455"/>
        <n v="7000120938"/>
        <n v="7000120597"/>
        <n v="7000120475"/>
        <n v="7000120456"/>
        <n v="7000121351"/>
        <n v="7000120921"/>
        <n v="7000121326"/>
        <n v="7000121285"/>
        <n v="7000121371"/>
        <n v="7000121372"/>
        <n v="7000121356"/>
        <n v="7000119777"/>
        <n v="7000121357"/>
        <n v="7000119807"/>
        <n v="7000119808"/>
        <n v="7000119854"/>
        <n v="7000120224"/>
        <n v="7000121327"/>
        <n v="7000119930"/>
        <n v="7000119852"/>
        <n v="7000119853"/>
        <n v="7000119812"/>
        <n v="7000119843"/>
        <n v="7000119845"/>
        <n v="7000116622"/>
        <n v="7000116614"/>
        <n v="7000116616"/>
        <n v="7000120686"/>
        <n v="7000119761"/>
        <n v="7000121292"/>
        <n v="7000120837"/>
        <n v="7000120846"/>
        <n v="7000120842"/>
        <n v="7000120856"/>
        <n v="7000120851"/>
        <n v="7000120860"/>
        <n v="7000120383"/>
        <n v="7000119879"/>
        <n v="7000119857"/>
        <n v="7000119858"/>
        <n v="7000119859"/>
        <n v="7000120679"/>
        <n v="7000119934"/>
        <n v="7000119938"/>
        <n v="7000120683"/>
        <n v="7000119717"/>
        <n v="7000119586"/>
        <n v="7000117778"/>
        <n v="7000120685"/>
        <n v="7000119718"/>
        <n v="7000117618"/>
        <n v="7000120230"/>
        <n v="7000121104"/>
        <n v="7000121207"/>
        <n v="7000121209"/>
        <n v="7000121455"/>
        <n v="7000121106"/>
        <n v="7000121211"/>
        <n v="7000121034"/>
        <n v="7000121107"/>
        <n v="7000121108"/>
        <n v="7000121215"/>
        <n v="7000121216"/>
        <n v="7000121456"/>
        <n v="7000121219"/>
        <n v="7000121110"/>
        <n v="7000121222"/>
        <n v="7000121263"/>
        <n v="7000121458"/>
        <n v="7000121194"/>
        <n v="7000121111"/>
        <n v="7000121264"/>
        <n v="7000121195"/>
        <n v="7000121113"/>
        <n v="7000121225"/>
        <n v="7000121114"/>
        <n v="7000121227"/>
        <n v="7000121228"/>
        <n v="7000121047"/>
        <n v="7000121115"/>
        <n v="7000121196"/>
        <n v="7000121232"/>
        <n v="7000121117"/>
        <n v="7000121053"/>
        <n v="7000121119"/>
        <n v="7000121197"/>
        <n v="7000121265"/>
        <n v="7000121271"/>
        <n v="7000121238"/>
        <n v="7000121240"/>
        <n v="7000121461"/>
        <n v="7000121241"/>
        <n v="7000121462"/>
        <n v="7000121121"/>
        <n v="7000121243"/>
        <n v="7000121067"/>
        <n v="7000121267"/>
        <n v="7000121122"/>
        <n v="7000121123"/>
        <n v="7000121126"/>
        <n v="7000117620"/>
        <n v="7000121133"/>
        <n v="7000121198"/>
        <n v="7000121076"/>
        <n v="7000121249"/>
        <n v="7000121250"/>
        <n v="7000121141"/>
        <n v="7000121251"/>
        <n v="7000121083"/>
        <n v="7000121085"/>
        <n v="7000121252"/>
        <n v="7000121147"/>
        <n v="7000121148"/>
        <n v="7000121150"/>
        <n v="7000121151"/>
        <n v="7000121200"/>
        <n v="7000121092"/>
        <n v="7000121201"/>
        <n v="7000121274"/>
        <n v="7000121275"/>
        <n v="7000121157"/>
        <n v="7000121269"/>
        <n v="7000121158"/>
        <n v="7000121202"/>
        <n v="7000121466"/>
        <n v="7000121204"/>
        <n v="7000121162"/>
        <n v="7000121096"/>
        <n v="7000121276"/>
        <n v="7000121316"/>
        <n v="7000121290"/>
        <n v="7000121329"/>
        <n v="7000121291"/>
        <n v="7000121358"/>
        <n v="7000120924"/>
        <n v="7000121321"/>
        <n v="7000119307"/>
        <n v="7000121097"/>
        <n v="7000120298"/>
        <n v="7000120340"/>
        <n v="7000120612"/>
        <n v="7000118685"/>
        <n v="7000121468"/>
        <n v="7000120342"/>
        <n v="7000120207"/>
        <n v="7000120208"/>
        <n v="7000119950"/>
        <n v="7000120211"/>
        <n v="7000121289"/>
        <n v="7000121286"/>
        <n v="7000121393"/>
        <n v="7000121416"/>
        <n v="7000121394"/>
        <n v="7000121395"/>
        <n v="7000121002"/>
        <n v="7000121399"/>
        <n v="7000121413"/>
        <n v="7000121414"/>
        <n v="7000119809"/>
        <n v="7000119855"/>
        <n v="7000120458"/>
        <n v="7000119822"/>
        <n v="7000121300"/>
        <n v="7000120459"/>
        <n v="7000120225"/>
        <n v="7000120498"/>
        <n v="7000119811"/>
        <n v="7000120460"/>
        <n v="7000120461"/>
        <n v="7000120462"/>
        <n v="7000119813"/>
        <n v="7000119815"/>
        <n v="7000119817"/>
        <n v="7000119818"/>
        <n v="7000119842"/>
        <n v="7000116611"/>
        <n v="7000116612"/>
        <n v="7000116615"/>
        <n v="7000117612"/>
        <n v="7000117614"/>
        <n v="7000117615"/>
        <n v="7000119787"/>
        <n v="7000119763"/>
        <n v="7000119765"/>
        <n v="7000119920"/>
        <n v="7000119921"/>
        <n v="7000116618"/>
        <n v="7000120838"/>
        <n v="7000120865"/>
        <n v="7000120848"/>
        <n v="7000120867"/>
        <n v="7000120843"/>
        <n v="7000120857"/>
        <n v="7000120853"/>
        <n v="7000120861"/>
        <n v="7000120670"/>
        <n v="7000119877"/>
        <n v="7000119882"/>
        <n v="7000121350"/>
        <n v="7000119210"/>
        <n v="7000119880"/>
        <n v="7000120667"/>
        <n v="7000121343"/>
        <n v="7000119956"/>
        <n v="7000121705"/>
        <n v="7000121177"/>
        <n v="7000121179"/>
        <n v="7000121182"/>
        <n v="7000121615"/>
        <n v="7000121624"/>
        <n v="7000121629"/>
        <n v="7000121632"/>
        <n v="7000120680"/>
        <n v="7000119935"/>
        <n v="7000120681"/>
        <n v="7000119936"/>
        <n v="7000120682"/>
        <n v="7000119937"/>
        <n v="7000117616"/>
        <n v="7000120701"/>
        <n v="7000117130"/>
        <n v="7000121575"/>
        <n v="7000121725"/>
        <n v="7000121210"/>
        <n v="7000121576"/>
        <n v="7000121218"/>
        <n v="7000121577"/>
        <n v="7000121457"/>
        <n v="7000121221"/>
        <n v="7000121578"/>
        <n v="7000121112"/>
        <n v="7000121712"/>
        <n v="7000121226"/>
        <n v="7000121726"/>
        <n v="7000121579"/>
        <n v="7000121459"/>
        <n v="7000121231"/>
        <n v="7000121581"/>
        <n v="7000121713"/>
        <n v="7000121582"/>
        <n v="7000121236"/>
        <n v="7000121658"/>
        <n v="7000121460"/>
        <n v="7000121584"/>
        <n v="7000120231"/>
        <n v="7000121242"/>
        <n v="7000121586"/>
        <n v="7000121244"/>
        <n v="7000121588"/>
        <n v="7000121463"/>
        <n v="7000121246"/>
        <n v="7000117132"/>
        <n v="7000121129"/>
        <n v="7000121130"/>
        <n v="7000121131"/>
        <n v="7000121766"/>
        <n v="7000121590"/>
        <n v="7000121247"/>
        <n v="7000121134"/>
        <n v="7000121591"/>
        <n v="7000121135"/>
        <n v="7000121592"/>
        <n v="7000121138"/>
        <n v="7000121593"/>
        <n v="7000121464"/>
        <n v="7000121142"/>
        <n v="7000121199"/>
        <n v="7000121143"/>
        <n v="7000121660"/>
        <n v="7000121728"/>
        <n v="7000121729"/>
        <n v="7000121596"/>
        <n v="7000121149"/>
        <n v="7000121465"/>
        <n v="7000121714"/>
        <n v="7000121152"/>
        <n v="7000121154"/>
        <n v="7000121727"/>
        <n v="7000121255"/>
        <n v="7000121156"/>
        <n v="7000121203"/>
        <n v="7000121159"/>
        <n v="7000121161"/>
        <n v="7000121257"/>
        <n v="7000121164"/>
        <n v="7000121661"/>
        <n v="7000121258"/>
        <n v="7000117407"/>
        <n v="7000117517"/>
        <n v="7000121385"/>
        <n v="7000121386"/>
        <n v="7000121415"/>
        <n v="7000121288"/>
        <n v="7000120463"/>
        <n v="7000121098"/>
        <n v="7000121166"/>
        <n v="7000120606"/>
        <n v="7000121570"/>
        <n v="7000121733"/>
        <n v="7000121467"/>
        <n v="7000121823"/>
        <n v="7000120464"/>
        <n v="7000120465"/>
        <n v="7000120466"/>
        <n v="7000121168"/>
        <n v="7000121169"/>
        <n v="7000121170"/>
        <n v="7000121171"/>
        <n v="7000121840"/>
        <n v="7000121261"/>
        <n v="7000117622"/>
        <n v="7000121514"/>
        <n v="7000121938"/>
        <n v="7000121940"/>
        <n v="7000121825"/>
        <n v="7000121826"/>
        <n v="7000121835"/>
        <n v="7000121827"/>
        <n v="7000120434"/>
        <n v="7000122147"/>
        <n v="7000119856"/>
        <n v="7000119850"/>
        <n v="7000119851"/>
        <n v="7000121445"/>
        <n v="7000120226"/>
        <n v="7000120467"/>
        <n v="7000119828"/>
        <n v="7000121446"/>
        <n v="7000122025"/>
        <n v="7000117606"/>
        <n v="7000117607"/>
        <n v="7000117608"/>
        <n v="7000116617"/>
        <n v="7000117609"/>
        <n v="7000120692"/>
        <n v="7000120687"/>
        <n v="7000117610"/>
        <n v="7000120688"/>
        <n v="7000120689"/>
        <n v="7000120690"/>
        <n v="7000117611"/>
        <n v="7000117613"/>
        <n v="7000119786"/>
        <n v="7000118772"/>
        <n v="7000118773"/>
        <n v="7000118774"/>
        <n v="7000120839"/>
        <n v="7000120866"/>
        <n v="7000120849"/>
        <n v="7000120868"/>
        <n v="7000120844"/>
        <n v="7000120858"/>
        <n v="7000120852"/>
        <n v="7000120862"/>
        <n v="7000119927"/>
        <n v="7000120820"/>
        <n v="7000121944"/>
        <n v="7000120684"/>
        <n v="7000117128"/>
        <n v="7000121602"/>
        <n v="7000116620"/>
        <n v="7000121206"/>
        <n v="7000121214"/>
        <n v="7000121740"/>
        <n v="7000121741"/>
        <n v="7000121854"/>
        <n v="7000121655"/>
        <n v="7000121855"/>
        <n v="7000121861"/>
        <n v="7000121634"/>
        <n v="7000121223"/>
        <n v="7000121656"/>
        <n v="7000121635"/>
        <n v="7000121746"/>
        <n v="7000121868"/>
        <n v="7000121747"/>
        <n v="7000121870"/>
        <n v="7000121872"/>
        <n v="7000121580"/>
        <n v="7000121230"/>
        <n v="7000121636"/>
        <n v="7000121876"/>
        <n v="7000121750"/>
        <n v="7000121751"/>
        <n v="7000121233"/>
        <n v="7000121583"/>
        <n v="7000121637"/>
        <n v="7000121605"/>
        <n v="7000121881"/>
        <n v="7000121883"/>
        <n v="7000121585"/>
        <n v="7000120232"/>
        <n v="7000121884"/>
        <n v="7000121587"/>
        <n v="7000121886"/>
        <n v="7000121888"/>
        <n v="7000121659"/>
        <n v="7000121589"/>
        <n v="7000121755"/>
        <n v="7000121756"/>
        <n v="7000121757"/>
        <n v="7000121758"/>
        <n v="7000121767"/>
        <n v="7000121891"/>
        <n v="7000121768"/>
        <n v="7000121895"/>
        <n v="7000121897"/>
        <n v="7000121898"/>
        <n v="7000121772"/>
        <n v="7000121774"/>
        <n v="7000121594"/>
        <n v="7000121776"/>
        <n v="7000121903"/>
        <n v="7000121783"/>
        <n v="7000121597"/>
        <n v="7000121784"/>
        <n v="7000121789"/>
        <n v="7000121670"/>
        <n v="7000121796"/>
        <n v="7000121641"/>
        <n v="7000121600"/>
        <n v="7000121797"/>
        <n v="7000121644"/>
        <n v="7000121911"/>
        <n v="7000121645"/>
        <n v="7000121806"/>
        <n v="7000121916"/>
        <n v="7000121601"/>
        <n v="7000121648"/>
        <n v="7000121389"/>
        <n v="7000117408"/>
        <n v="7000117518"/>
        <n v="7000121822"/>
        <n v="7000121937"/>
        <n v="7000121828"/>
        <n v="7000121287"/>
        <n v="7000120468"/>
        <n v="7000121412"/>
        <n v="7000120665"/>
        <n v="7000120586"/>
        <n v="7000121099"/>
        <n v="7000121603"/>
        <n v="7000121167"/>
        <n v="7000121651"/>
        <n v="7000121946"/>
        <n v="7000121260"/>
        <n v="7000121921"/>
        <n v="7000121662"/>
        <n v="7000117165"/>
        <n v="7000117621"/>
        <n v="7000117437"/>
        <n v="7000120917"/>
        <n v="7000120514"/>
        <n v="7000121547"/>
        <n v="7000121548"/>
        <n v="7000121549"/>
        <n v="7000121550"/>
        <n v="7000121551"/>
        <n v="7000121552"/>
        <n v="7000121553"/>
        <n v="7000121554"/>
        <n v="7000121848"/>
        <n v="7000121859"/>
        <n v="7000121866"/>
        <n v="7000121875"/>
        <n v="7000121638"/>
        <n v="7000121599"/>
        <n v="7000121734"/>
        <n v="7000121737"/>
        <n v="7000121846"/>
        <n v="7000121739"/>
        <n v="7000121852"/>
        <n v="7000121742"/>
        <n v="7000121856"/>
        <n v="7000121744"/>
        <n v="7000121863"/>
        <n v="7000121748"/>
        <n v="7000121873"/>
        <n v="7000122112"/>
        <n v="7000121752"/>
        <n v="7000121879"/>
        <n v="7000121657"/>
        <n v="7000121880"/>
        <n v="7000121882"/>
        <n v="7000121754"/>
        <n v="7000122114"/>
        <n v="7000121889"/>
        <n v="7000121892"/>
        <n v="7000121769"/>
        <n v="7000121896"/>
        <n v="7000121770"/>
        <n v="7000121901"/>
        <n v="7000121595"/>
        <n v="7000121778"/>
        <n v="7000121788"/>
        <n v="7000121598"/>
        <n v="7000121792"/>
        <n v="7000121794"/>
        <n v="7000121798"/>
        <n v="7000121800"/>
        <n v="7000121808"/>
        <n v="7000121646"/>
        <n v="7000121914"/>
        <n v="7000121918"/>
        <n v="7000120587"/>
        <n v="7000121100"/>
        <n v="7000121604"/>
        <n v="7000121922"/>
        <n v="7000121699"/>
        <n v="7000121700"/>
        <n v="7000121704"/>
        <n v="7000121701"/>
        <n v="7000122077"/>
        <n v="7000122076"/>
        <n v="7000121927"/>
        <n v="7000121928"/>
        <n v="7000122070"/>
        <n v="7000121929"/>
        <n v="7000122071"/>
        <n v="7000122072"/>
        <n v="7000120392"/>
        <n v="7000120393"/>
        <n v="7000120394"/>
        <n v="7000119819"/>
        <n v="7000120472"/>
        <n v="7000121317"/>
        <n v="7000121345"/>
        <n v="7000119826"/>
        <n v="7000120435"/>
        <n v="7000119820"/>
        <n v="7000119821"/>
        <n v="7000119827"/>
        <n v="7000120979"/>
        <n v="7000120965"/>
        <n v="7000117799"/>
        <n v="7000117805"/>
        <n v="7000119757"/>
        <n v="7000119759"/>
        <n v="7000122102"/>
        <n v="7000120691"/>
        <n v="7000121534"/>
        <n v="7000119785"/>
        <n v="7000122100"/>
        <n v="7000117806"/>
        <n v="7000121935"/>
        <n v="7000121431"/>
        <n v="7000121432"/>
        <n v="7000122039"/>
        <n v="7000120438"/>
        <n v="7000120470"/>
        <n v="7000118278"/>
        <n v="7000121948"/>
        <n v="7000117633"/>
        <n v="7000117652"/>
        <n v="7000121571"/>
        <n v="7000121676"/>
        <n v="7000122110"/>
        <n v="7000121849"/>
        <n v="7000121738"/>
        <n v="7000122151"/>
        <n v="7000122111"/>
        <n v="7000121853"/>
        <n v="7000121858"/>
        <n v="7000121865"/>
        <n v="7000121871"/>
        <n v="7000121877"/>
        <n v="7000122162"/>
        <n v="7000122113"/>
        <n v="7000122153"/>
        <n v="7000121885"/>
        <n v="7000122154"/>
        <n v="7000121887"/>
        <n v="7000122295"/>
        <n v="7000121890"/>
        <n v="7000121759"/>
        <n v="7000121761"/>
        <n v="7000121893"/>
        <n v="7000121894"/>
        <n v="7000121771"/>
        <n v="7000121775"/>
        <n v="7000122296"/>
        <n v="7000121639"/>
        <n v="7000122115"/>
        <n v="7000121779"/>
        <n v="7000121904"/>
        <n v="7000121780"/>
        <n v="7000121781"/>
        <n v="7000121905"/>
        <n v="7000121786"/>
        <n v="7000121790"/>
        <n v="7000121791"/>
        <n v="7000117141"/>
        <n v="7000121640"/>
        <n v="7000121908"/>
        <n v="7000121909"/>
        <n v="7000121842"/>
        <n v="7000121844"/>
        <n v="7000121795"/>
        <n v="7000121642"/>
        <n v="7000121643"/>
        <n v="7000121799"/>
        <n v="7000121912"/>
        <n v="7000121801"/>
        <n v="7000121803"/>
        <n v="7000121805"/>
        <n v="7000121807"/>
        <n v="7000121915"/>
        <n v="7000121917"/>
        <n v="7000121810"/>
        <n v="7000121811"/>
        <n v="7000121813"/>
        <n v="7000121814"/>
        <n v="7000121919"/>
        <n v="7000122535"/>
        <n v="7000122537"/>
        <n v="7000121391"/>
        <n v="7000121931"/>
        <n v="7000122073"/>
        <n v="7000121702"/>
        <n v="7000121703"/>
        <n v="7000122116"/>
        <n v="7000122150"/>
        <n v="7000122163"/>
        <n v="7000121836"/>
        <n v="7000121652"/>
        <n v="7000120395"/>
        <n v="7000121837"/>
        <n v="7000121838"/>
        <n v="7000121654"/>
        <n v="7000121691"/>
        <n v="7000121692"/>
        <n v="7000119784"/>
        <n v="7000120396"/>
        <n v="7000122003"/>
        <n v="7000122211"/>
        <n v="7000122223"/>
        <n v="7000122177"/>
        <n v="7000122178"/>
        <n v="7000122198"/>
        <n v="7000122206"/>
        <n v="7000122182"/>
        <n v="7000121497"/>
        <n v="7000121498"/>
        <n v="7000120928"/>
        <n v="7000122526"/>
        <n v="7000121387"/>
        <n v="7000121026"/>
        <n v="7000121318"/>
        <n v="7000122632"/>
        <n v="7000121029"/>
        <n v="7000121030"/>
        <n v="7000121022"/>
        <n v="7000119832"/>
        <n v="7000121307"/>
        <n v="7000121309"/>
        <n v="7000122521"/>
        <n v="7000121311"/>
        <n v="7000122524"/>
        <n v="7000120966"/>
        <n v="7000119755"/>
        <n v="7000119804"/>
        <n v="7000120409"/>
        <n v="7000120415"/>
        <n v="7000120417"/>
        <n v="7000121990"/>
        <n v="7000121991"/>
        <n v="7000121992"/>
        <n v="7000121994"/>
        <n v="7000121995"/>
        <n v="7000121996"/>
        <n v="7000121997"/>
        <n v="7000121426"/>
        <n v="7000121427"/>
        <n v="7000121428"/>
        <n v="7000120821"/>
        <n v="7000120822"/>
        <n v="7000120469"/>
        <n v="7000121476"/>
        <n v="7000121388"/>
        <n v="7000119861"/>
        <n v="7000120948"/>
        <n v="7000121611"/>
        <n v="7000121614"/>
        <n v="7000121621"/>
        <n v="7000121623"/>
        <n v="7000121631"/>
        <n v="7000121355"/>
        <n v="7000121721"/>
        <n v="7000117634"/>
        <n v="7000121722"/>
        <n v="7000121723"/>
        <n v="7000117636"/>
        <n v="7000117131"/>
        <n v="7000121677"/>
        <n v="7000122324"/>
        <n v="7000122328"/>
        <n v="7000122335"/>
        <n v="7000122336"/>
        <n v="7000122345"/>
        <n v="7000122346"/>
        <n v="7000122347"/>
        <n v="7000121745"/>
        <n v="7000122349"/>
        <n v="7000122354"/>
        <n v="7000122355"/>
        <n v="7000122356"/>
        <n v="7000122359"/>
        <n v="7000122360"/>
        <n v="7000122293"/>
        <n v="7000122367"/>
        <n v="7000122369"/>
        <n v="7000121878"/>
        <n v="7000122374"/>
        <n v="7000122378"/>
        <n v="7000122294"/>
        <n v="7000122381"/>
        <n v="7000122382"/>
        <n v="7000122384"/>
        <n v="7000122387"/>
        <n v="7000122391"/>
        <n v="7000122392"/>
        <n v="7000122394"/>
        <n v="7000122395"/>
        <n v="7000122397"/>
        <n v="7000121762"/>
        <n v="7000122401"/>
        <n v="7000122402"/>
        <n v="7000122403"/>
        <n v="7000122404"/>
        <n v="7000122477"/>
        <n v="7000122406"/>
        <n v="7000122410"/>
        <n v="7000122411"/>
        <n v="7000121773"/>
        <n v="7000122413"/>
        <n v="7000122415"/>
        <n v="7000122419"/>
        <n v="7000121777"/>
        <n v="7000122420"/>
        <n v="7000122428"/>
        <n v="7000122434"/>
        <n v="7000121906"/>
        <n v="7000121843"/>
        <n v="7000122448"/>
        <n v="7000122451"/>
        <n v="7000121802"/>
        <n v="7000122607"/>
        <n v="7000121809"/>
        <n v="7000121816"/>
        <n v="7000122461"/>
        <n v="7000122292"/>
        <n v="7000121845"/>
        <n v="7000122538"/>
        <n v="7000122226"/>
        <n v="7000122183"/>
        <n v="7000122597"/>
        <n v="7000122004"/>
        <n v="7000122490"/>
        <n v="7000122493"/>
        <n v="7000122495"/>
        <n v="7000121653"/>
        <n v="7000122508"/>
        <n v="7000121926"/>
        <n v="7000122503"/>
        <n v="7000121663"/>
        <n v="7000122544"/>
        <n v="7000121495"/>
        <n v="7000122507"/>
        <n v="7000121696"/>
        <n v="7000121697"/>
        <n v="7000121496"/>
        <n v="7000122224"/>
        <n v="7000122286"/>
        <n v="7000122289"/>
        <n v="7000121469"/>
        <n v="7000122225"/>
        <n v="7000122284"/>
        <n v="7000122174"/>
        <n v="7000122175"/>
        <n v="7000122176"/>
        <n v="7000122180"/>
        <n v="7000122181"/>
        <n v="7000119778"/>
        <n v="7000121295"/>
        <n v="7000121296"/>
        <n v="7000121297"/>
        <n v="7000122520"/>
        <n v="7000121405"/>
        <n v="7000121406"/>
        <n v="7000121025"/>
        <n v="7000121027"/>
        <n v="7000121319"/>
        <n v="7000122810"/>
        <n v="7000121315"/>
        <n v="7000121302"/>
        <n v="7000121021"/>
        <n v="7000121023"/>
        <n v="7000122523"/>
        <n v="7000121308"/>
        <n v="7000121310"/>
        <n v="7000122522"/>
        <n v="7000121312"/>
        <n v="7000122525"/>
        <n v="7000121313"/>
        <n v="7000120967"/>
        <n v="7000117798"/>
        <n v="7000117800"/>
        <n v="7000117801"/>
        <n v="7000117810"/>
        <n v="7000117802"/>
        <n v="7000117804"/>
        <n v="7000121715"/>
        <n v="7000121533"/>
        <n v="7000121716"/>
        <n v="7000122097"/>
        <n v="7000120413"/>
        <n v="7000117807"/>
        <n v="7000121993"/>
        <n v="7000121429"/>
        <n v="7000121430"/>
        <n v="7000121485"/>
        <n v="7000122277"/>
        <n v="7000121569"/>
        <n v="7000121438"/>
        <n v="7000122298"/>
        <n v="7000122306"/>
        <n v="7000122308"/>
        <n v="7000122315"/>
        <n v="7000119469"/>
        <n v="7000122651"/>
        <n v="7000119470"/>
        <n v="7000122316"/>
        <n v="7000122317"/>
        <n v="7000122318"/>
        <n v="7000122319"/>
        <n v="7000122631"/>
        <n v="7000117635"/>
        <n v="7000116621"/>
        <n v="7000121678"/>
        <n v="7000122320"/>
        <n v="7000122321"/>
        <n v="7000122323"/>
        <n v="7000122463"/>
        <n v="7000122326"/>
        <n v="7000122464"/>
        <n v="7000122329"/>
        <n v="7000122465"/>
        <n v="7000122331"/>
        <n v="7000122332"/>
        <n v="7000122333"/>
        <n v="7000122334"/>
        <n v="7000122337"/>
        <n v="7000122339"/>
        <n v="7000122340"/>
        <n v="7000122341"/>
        <n v="7000122342"/>
        <n v="7000122344"/>
        <n v="7000122467"/>
        <n v="7000122348"/>
        <n v="7000122350"/>
        <n v="7000122352"/>
        <n v="7000122357"/>
        <n v="7000122361"/>
        <n v="7000122362"/>
        <n v="7000122363"/>
        <n v="7000122365"/>
        <n v="7000122370"/>
        <n v="7000122471"/>
        <n v="7000122980"/>
        <n v="7000122373"/>
        <n v="7000122375"/>
        <n v="7000122377"/>
        <n v="7000122380"/>
        <n v="7000122383"/>
        <n v="7000122474"/>
        <n v="7000122385"/>
        <n v="7000122388"/>
        <n v="7000122389"/>
        <n v="7000122476"/>
        <n v="7000122393"/>
        <n v="7000122396"/>
        <n v="7000122405"/>
        <n v="7000122408"/>
        <n v="7000122409"/>
        <n v="7000122414"/>
        <n v="7000122416"/>
        <n v="7000122418"/>
        <n v="7000122422"/>
        <n v="7000122425"/>
        <n v="7000122427"/>
        <n v="7000122429"/>
        <n v="7000122430"/>
        <n v="7000122486"/>
        <n v="7000122432"/>
        <n v="7000122433"/>
        <n v="7000122437"/>
        <n v="7000122438"/>
        <n v="7000122439"/>
        <n v="7000117637"/>
        <n v="7000122440"/>
        <n v="7000122527"/>
        <n v="7000122529"/>
        <n v="7000121368"/>
        <n v="7000122443"/>
        <n v="7000122445"/>
        <n v="7000122447"/>
        <n v="7000122449"/>
        <n v="7000122450"/>
        <n v="7000122452"/>
        <n v="7000117142"/>
        <n v="7000122453"/>
        <n v="7000122456"/>
        <n v="7000122458"/>
        <n v="7000123028"/>
        <n v="7000122460"/>
        <n v="7000122530"/>
        <n v="7000121390"/>
        <n v="7000122173"/>
        <n v="7000121392"/>
        <n v="7000121930"/>
        <n v="7000122213"/>
        <n v="7000122184"/>
        <n v="7000122285"/>
        <n v="7000122287"/>
        <n v="7000122491"/>
        <n v="7000122492"/>
        <n v="7000122494"/>
        <n v="7000122496"/>
        <n v="7000122509"/>
        <n v="7000122511"/>
        <n v="7000122498"/>
        <n v="7000122506"/>
        <n v="7000121690"/>
        <n v="7000121695"/>
        <n v="7000117640"/>
        <n v="7000122531"/>
        <n v="7000119254"/>
        <n v="7000122037"/>
        <n v="7000122559"/>
        <n v="7000122640"/>
        <n v="7000122641"/>
        <n v="7000122642"/>
        <n v="7000122653"/>
        <n v="7000122633"/>
        <n v="7000122652"/>
        <n v="7000122634"/>
        <n v="7000119235"/>
        <n v="7000122267"/>
        <n v="7000119831"/>
        <n v="7000122268"/>
        <n v="7000122269"/>
        <n v="7000122271"/>
        <n v="7000120977"/>
        <n v="7000121320"/>
        <n v="7000122272"/>
        <n v="7000120968"/>
        <n v="7000120693"/>
        <n v="7000121717"/>
        <n v="7000120694"/>
        <n v="7000117629"/>
        <n v="7000117632"/>
        <n v="7000120411"/>
        <n v="7000120416"/>
        <n v="7000119241"/>
        <n v="7000119860"/>
        <n v="7000121436"/>
        <n v="7000120942"/>
        <n v="7000122297"/>
        <n v="7000122299"/>
        <n v="7000122300"/>
        <n v="7000122301"/>
        <n v="7000122302"/>
        <n v="7000122303"/>
        <n v="7000122305"/>
        <n v="7000122309"/>
        <n v="7000122310"/>
        <n v="7000122311"/>
        <n v="7000122312"/>
        <n v="7000122313"/>
        <n v="7000122314"/>
        <n v="7000119471"/>
        <n v="7000121367"/>
        <n v="7000121353"/>
        <n v="7000121720"/>
        <n v="7000121354"/>
        <n v="7000117137"/>
        <n v="7000121724"/>
        <n v="7000122322"/>
        <n v="7000122325"/>
        <n v="7000122327"/>
        <n v="7000122330"/>
        <n v="7000122338"/>
        <n v="7000122973"/>
        <n v="7000122343"/>
        <n v="7000122351"/>
        <n v="7000122611"/>
        <n v="7000122358"/>
        <n v="7000122618"/>
        <n v="7000122364"/>
        <n v="7000122612"/>
        <n v="7000122368"/>
        <n v="7000122371"/>
        <n v="7000122981"/>
        <n v="7000122613"/>
        <n v="7000122379"/>
        <n v="7000122982"/>
        <n v="7000121679"/>
        <n v="7000122386"/>
        <n v="7000122390"/>
        <n v="7000122989"/>
        <n v="7000122398"/>
        <n v="7000122399"/>
        <n v="7000122614"/>
        <n v="7000121732"/>
        <n v="7000122412"/>
        <n v="7000122996"/>
        <n v="7000122417"/>
        <n v="7000122997"/>
        <n v="7000122421"/>
        <n v="7000122423"/>
        <n v="7000122424"/>
        <n v="7000122426"/>
        <n v="7000123001"/>
        <n v="7000122431"/>
        <n v="7000122435"/>
        <n v="7000123024"/>
        <n v="7000122441"/>
        <n v="7000122442"/>
        <n v="7000122528"/>
        <n v="7000122615"/>
        <n v="7000122454"/>
        <n v="7000122617"/>
        <n v="7000122457"/>
        <n v="7000122459"/>
        <n v="7000122462"/>
        <n v="7000122645"/>
        <n v="7000122635"/>
        <n v="7000122560"/>
        <n v="7000122273"/>
        <n v="7000123019"/>
        <n v="7000123020"/>
        <n v="7000123021"/>
        <n v="7000123025"/>
        <n v="7000122497"/>
        <n v="7000122512"/>
        <n v="7000122502"/>
        <n v="7000122274"/>
        <n v="7000122276"/>
        <n v="7000122499"/>
        <n v="7000121410"/>
        <n v="7000121411"/>
        <n v="7000117639"/>
        <n v="7000119781"/>
        <n v="7000122748"/>
        <n v="7000122749"/>
        <n v="7000122750"/>
        <n v="7000122723"/>
        <n v="7000122814"/>
        <n v="7000122815"/>
        <n v="7000122816"/>
        <n v="7000122802"/>
        <n v="7000122803"/>
        <n v="7000122817"/>
        <n v="7000122751"/>
        <n v="7000121298"/>
        <n v="7000121028"/>
        <n v="7000121322"/>
        <n v="7000121301"/>
        <n v="7000121024"/>
        <n v="7000121303"/>
        <n v="7000121304"/>
        <n v="7000121305"/>
        <n v="7000120978"/>
        <n v="7000121973"/>
        <n v="7000122263"/>
        <n v="7000122265"/>
        <n v="7000119758"/>
        <n v="7000121491"/>
        <n v="7000121492"/>
        <n v="7000121493"/>
        <n v="7000117630"/>
        <n v="7000117631"/>
        <n v="7000119802"/>
        <n v="7000119803"/>
        <n v="7000123215"/>
        <n v="7000123548"/>
        <n v="7000123549"/>
        <n v="7000122893"/>
        <n v="7000120824"/>
        <n v="7000121352"/>
        <n v="7000122088"/>
        <n v="7000121539"/>
        <n v="7000123220"/>
        <n v="7000122877"/>
        <n v="7000122092"/>
        <n v="7000121408"/>
        <n v="7000121409"/>
        <n v="7000121542"/>
        <n v="7000121543"/>
        <n v="7000121434"/>
        <n v="7000123174"/>
        <n v="7000123175"/>
        <n v="7000123176"/>
        <n v="7000123179"/>
        <n v="7000123183"/>
        <n v="7000123184"/>
        <n v="7000123186"/>
        <n v="7000123187"/>
        <n v="7000123188"/>
        <n v="7000123189"/>
        <n v="7000123191"/>
        <n v="7000123192"/>
        <n v="7000123193"/>
        <n v="7000123194"/>
        <n v="7000123195"/>
        <n v="7000123197"/>
        <n v="7000123200"/>
        <n v="7000123202"/>
        <n v="7000121439"/>
        <n v="7000117136"/>
        <n v="7000117138"/>
        <n v="7000123082"/>
        <n v="7000123223"/>
        <n v="7000123083"/>
        <n v="7000123224"/>
        <n v="7000123228"/>
        <n v="7000123086"/>
        <n v="7000123229"/>
        <n v="7000123230"/>
        <n v="7000123231"/>
        <n v="7000123071"/>
        <n v="7000123232"/>
        <n v="7000123089"/>
        <n v="7000123072"/>
        <n v="7000123091"/>
        <n v="7000123093"/>
        <n v="7000123242"/>
        <n v="7000123243"/>
        <n v="7000123244"/>
        <n v="7000123245"/>
        <n v="7000123095"/>
        <n v="7000123096"/>
        <n v="7000123246"/>
        <n v="7000123248"/>
        <n v="7000123249"/>
        <n v="7000123074"/>
        <n v="7000123250"/>
        <n v="7000121680"/>
        <n v="7000123253"/>
        <n v="7000123254"/>
        <n v="7000123099"/>
        <n v="7000123255"/>
        <n v="7000123256"/>
        <n v="7000123257"/>
        <n v="7000123075"/>
        <n v="7000123100"/>
        <n v="7000123258"/>
        <n v="7000123102"/>
        <n v="7000123103"/>
        <n v="7000123259"/>
        <n v="7000117140"/>
        <n v="7000123112"/>
        <n v="7000123114"/>
        <n v="7000123263"/>
        <n v="7000121731"/>
        <n v="7000123116"/>
        <n v="7000123265"/>
        <n v="7000123117"/>
        <n v="7000123266"/>
        <n v="7000123120"/>
        <n v="7000123268"/>
        <n v="7000123270"/>
        <n v="7000123127"/>
        <n v="7000123129"/>
        <n v="7000123130"/>
        <n v="7000123131"/>
        <n v="7000123132"/>
        <n v="7000123135"/>
        <n v="7000122805"/>
        <n v="7000123002"/>
        <n v="7000123140"/>
        <n v="7000123142"/>
        <n v="7000122806"/>
        <n v="7000123143"/>
        <n v="7000123147"/>
        <n v="7000123275"/>
        <n v="7000123316"/>
        <n v="7000123076"/>
        <n v="7000123276"/>
        <n v="7000122757"/>
        <n v="7000122821"/>
        <n v="7000122804"/>
        <n v="7000122752"/>
        <n v="7000122724"/>
        <n v="7000123022"/>
        <n v="7000123023"/>
        <n v="7000123078"/>
        <n v="7000123170"/>
        <n v="7000122510"/>
        <n v="7000123277"/>
        <n v="7000123278"/>
        <n v="7000123284"/>
        <n v="7000117638"/>
        <n v="7000121489"/>
        <n v="7000122500"/>
        <n v="7000123171"/>
        <n v="7000123172"/>
        <n v="7000123173"/>
        <n v="7000123286"/>
        <n v="7000123208"/>
        <n v="7000123118"/>
        <n v="7000123125"/>
        <n v="7000123138"/>
        <n v="7000123211"/>
        <n v="7000123285"/>
        <n v="7000123404"/>
        <n v="7000123199"/>
        <n v="7000123402"/>
        <n v="7000123201"/>
        <n v="7000123084"/>
        <n v="7000123085"/>
        <n v="7000123087"/>
        <n v="7000123092"/>
        <n v="7000123241"/>
        <n v="7000123205"/>
        <n v="7000123094"/>
        <n v="7000123247"/>
        <n v="7000123206"/>
        <n v="7000123073"/>
        <n v="7000123207"/>
        <n v="7000123098"/>
        <n v="7000123252"/>
        <n v="7000123327"/>
        <n v="7000123101"/>
        <n v="7000123106"/>
        <n v="7000123107"/>
        <n v="7000123108"/>
        <n v="7000123109"/>
        <n v="7000123261"/>
        <n v="7000123113"/>
        <n v="7000123333"/>
        <n v="7000123115"/>
        <n v="7000123264"/>
        <n v="7000123309"/>
        <n v="7000123267"/>
        <n v="7000123331"/>
        <n v="7000123122"/>
        <n v="7000123269"/>
        <n v="7000123209"/>
        <n v="7000123126"/>
        <n v="7000123128"/>
        <n v="7000123136"/>
        <n v="7000123210"/>
        <n v="7000123139"/>
        <n v="7000123212"/>
        <n v="7000123213"/>
        <n v="7000123144"/>
        <n v="7000123168"/>
        <n v="7000123169"/>
        <n v="7000123344"/>
        <n v="7000123279"/>
        <n v="7000123280"/>
        <n v="7000122501"/>
        <n v="7000123281"/>
        <n v="7000123288"/>
        <n v="7000123290"/>
        <n v="7000123628"/>
        <n v="7000123611"/>
        <n v="7000123157"/>
        <n v="7000123283"/>
        <n v="7000123368"/>
        <n v="7000123619"/>
        <n v="7000123341"/>
        <n v="7000122801"/>
        <n v="7000123369"/>
        <n v="7000123342"/>
        <n v="7000121473"/>
        <n v="7000121407"/>
        <n v="7000121299"/>
        <n v="7000121453"/>
        <n v="7000121369"/>
        <n v="7000122190"/>
        <n v="7000119823"/>
        <n v="7000119824"/>
        <n v="7000119825"/>
        <n v="7000122589"/>
        <n v="7000121474"/>
        <n v="7000122191"/>
        <n v="7000122262"/>
        <n v="7000122264"/>
        <n v="7000117814"/>
        <n v="7000117815"/>
        <n v="7000123509"/>
        <n v="7000119756"/>
        <n v="7000119760"/>
        <n v="7000117626"/>
        <n v="7000117627"/>
        <n v="7000123037"/>
        <n v="7000117628"/>
        <n v="7000123828"/>
        <n v="7000120642"/>
        <n v="7000122608"/>
        <n v="7000122610"/>
        <n v="7000121932"/>
        <n v="7000121934"/>
        <n v="7000122822"/>
        <n v="7000122824"/>
        <n v="7000122826"/>
        <n v="7000122827"/>
        <n v="7000122828"/>
        <n v="7000122829"/>
        <n v="7000122090"/>
        <n v="7000122091"/>
        <n v="7000123178"/>
        <n v="7000123180"/>
        <n v="7000123182"/>
        <n v="7000123185"/>
        <n v="7000110891"/>
        <n v="7000123408"/>
        <n v="7000123190"/>
        <n v="7000123406"/>
        <n v="7000123407"/>
        <n v="7000123405"/>
        <n v="7000123196"/>
        <n v="7000123730"/>
        <n v="7000123513"/>
        <n v="7000123514"/>
        <n v="7000121440"/>
        <n v="7000121441"/>
        <n v="7000123282"/>
        <n v="7000123516"/>
        <n v="7000123517"/>
        <n v="7000122576"/>
        <n v="7000117808"/>
        <n v="7000117809"/>
        <n v="7000122577"/>
        <n v="7000123536"/>
        <n v="7000123830"/>
        <n v="7000123227"/>
        <n v="7000123831"/>
        <n v="7000123833"/>
        <n v="7000123234"/>
        <n v="7000123235"/>
        <n v="7000123834"/>
        <n v="7000123336"/>
        <n v="7000123236"/>
        <n v="7000123204"/>
        <n v="7000123238"/>
        <n v="7000123239"/>
        <n v="7000123835"/>
        <n v="7000123837"/>
        <n v="7000123779"/>
        <n v="7000123097"/>
        <n v="7000123389"/>
        <n v="7000123409"/>
        <n v="7000123387"/>
        <n v="7000123317"/>
        <n v="7000123541"/>
        <n v="7000123251"/>
        <n v="7000123386"/>
        <n v="7000123335"/>
        <n v="7000123385"/>
        <n v="7000123388"/>
        <n v="7000123104"/>
        <n v="7000123105"/>
        <n v="7000123845"/>
        <n v="7000123334"/>
        <n v="7000123262"/>
        <n v="7000123318"/>
        <n v="7000123849"/>
        <n v="7000123850"/>
        <n v="7000123121"/>
        <n v="7000123124"/>
        <n v="7000123544"/>
        <n v="7000123854"/>
        <n v="7000123134"/>
        <n v="7000123137"/>
        <n v="7000123520"/>
        <n v="7000123029"/>
        <n v="7000123030"/>
        <n v="7000123337"/>
        <n v="7000123145"/>
        <n v="7000123146"/>
        <n v="7000123315"/>
        <n v="7000123148"/>
        <n v="7000123149"/>
        <n v="7000123150"/>
        <n v="7000123734"/>
        <n v="7000123748"/>
        <n v="7000123740"/>
        <n v="7000123741"/>
        <n v="7000123742"/>
        <n v="7000123154"/>
        <n v="7000122574"/>
        <n v="7000123289"/>
        <n v="7000123366"/>
        <n v="7000123343"/>
        <n v="7000123158"/>
        <n v="7000122848"/>
        <n v="7000123077"/>
        <n v="7000123414"/>
        <n v="7000123415"/>
        <n v="7000123397"/>
        <n v="7000123367"/>
        <n v="7000123627"/>
        <n v="7000123347"/>
        <n v="7000123348"/>
        <n v="7000123399"/>
        <n v="7000121693"/>
        <n v="7000121694"/>
        <n v="7000122260"/>
        <n v="7000123766"/>
        <n v="7000123725"/>
        <n v="7000123774"/>
        <n v="7000123776"/>
        <n v="7000123726"/>
        <n v="7000123782"/>
        <n v="7000122800"/>
        <n v="7000123760"/>
        <n v="7000123761"/>
        <n v="7000122861"/>
        <n v="7000122862"/>
        <n v="7000122118"/>
        <n v="7000122119"/>
        <n v="7000123767"/>
        <n v="7000122120"/>
        <n v="7000122598"/>
        <n v="7000124215"/>
        <n v="7000121306"/>
        <n v="7000122192"/>
        <n v="7000122193"/>
        <n v="7000115235"/>
        <n v="7000115236"/>
        <n v="7000117641"/>
        <n v="7000117642"/>
        <n v="7000117643"/>
        <n v="7000117818"/>
        <n v="7000117819"/>
        <n v="7000117820"/>
        <n v="7000117644"/>
        <n v="7000117645"/>
        <n v="7000123511"/>
        <n v="7000117646"/>
        <n v="7000122029"/>
        <n v="7000122030"/>
        <n v="7000122609"/>
        <n v="7000121933"/>
        <n v="7000123722"/>
        <n v="7000122089"/>
        <n v="7000121484"/>
        <n v="7000121540"/>
        <n v="7000121541"/>
        <n v="7000122655"/>
        <n v="7000123763"/>
        <n v="7000122648"/>
        <n v="7000122649"/>
        <n v="7000122650"/>
        <n v="7000121366"/>
        <n v="7000121437"/>
        <n v="7000121477"/>
        <n v="7000121471"/>
        <n v="7000122099"/>
        <n v="7000121442"/>
        <n v="7000117149"/>
        <n v="7000117139"/>
        <n v="7000124119"/>
        <n v="7000122578"/>
        <n v="7000123954"/>
        <n v="7000123225"/>
        <n v="7000123960"/>
        <n v="7000123226"/>
        <n v="7000123964"/>
        <n v="7000123967"/>
        <n v="7000123233"/>
        <n v="7000123203"/>
        <n v="7000124035"/>
        <n v="7000123240"/>
        <n v="7000123978"/>
        <n v="7000124036"/>
        <n v="7000123838"/>
        <n v="7000123984"/>
        <n v="7000123410"/>
        <n v="7000123948"/>
        <n v="7000124073"/>
        <n v="7000123840"/>
        <n v="7000123391"/>
        <n v="7000123841"/>
        <n v="7000123393"/>
        <n v="7000123843"/>
        <n v="7000123992"/>
        <n v="7000123883"/>
        <n v="7000123846"/>
        <n v="7000123260"/>
        <n v="7000123889"/>
        <n v="7000124039"/>
        <n v="7000123995"/>
        <n v="7000123847"/>
        <n v="7000123324"/>
        <n v="7000121730"/>
        <n v="7000123848"/>
        <n v="7000123998"/>
        <n v="7000123950"/>
        <n v="7000123853"/>
        <n v="7000123901"/>
        <n v="7000123322"/>
        <n v="7000123272"/>
        <n v="7000123273"/>
        <n v="7000124064"/>
        <n v="7000123214"/>
        <n v="7000123274"/>
        <n v="7000123921"/>
        <n v="7000123732"/>
        <n v="7000123736"/>
        <n v="7000123737"/>
        <n v="7000123952"/>
        <n v="7000123777"/>
        <n v="7000123762"/>
        <n v="7000123727"/>
        <n v="7000123752"/>
        <n v="7000123546"/>
        <n v="7000123547"/>
        <n v="7000123939"/>
        <n v="7000123417"/>
        <n v="7000123398"/>
        <n v="7000122863"/>
        <n v="7000123349"/>
        <n v="7000123781"/>
        <n v="7000123728"/>
        <n v="7000122864"/>
        <n v="7000119252"/>
        <n v="7000119255"/>
        <n v="7000124113"/>
        <n v="7000123802"/>
        <n v="7000123805"/>
        <n v="7000124115"/>
        <n v="7000124116"/>
        <n v="7000124117"/>
        <n v="7000124105"/>
        <n v="7000124106"/>
        <n v="7000124107"/>
        <n v="7000123797"/>
        <n v="7000121482"/>
        <n v="7000119779"/>
        <n v="7000121566"/>
        <n v="7000124118"/>
        <n v="7000119237"/>
        <n v="7000122117"/>
        <n v="7000121950"/>
        <n v="7000122812"/>
        <n v="7000122558"/>
        <n v="7000122599"/>
        <n v="7000124222"/>
        <n v="7000122554"/>
        <n v="7000122646"/>
        <n v="7000122647"/>
        <n v="7000122121"/>
        <n v="7000124110"/>
        <n v="7000122194"/>
        <n v="7000115237"/>
        <n v="7000117816"/>
        <n v="7000117817"/>
        <n v="7000117821"/>
        <n v="7000123031"/>
        <n v="7000123510"/>
        <n v="7000122836"/>
        <n v="7000122823"/>
        <n v="7000122838"/>
        <n v="7000122825"/>
        <n v="7000122840"/>
        <n v="7000119239"/>
        <n v="7000124066"/>
        <n v="7000122878"/>
        <n v="7000121535"/>
        <n v="7000121536"/>
        <n v="7000117824"/>
        <n v="7000122579"/>
        <n v="7000123955"/>
        <n v="7000123829"/>
        <n v="7000123961"/>
        <n v="7000123863"/>
        <n v="7000123832"/>
        <n v="7000123864"/>
        <n v="7000123965"/>
        <n v="7000123865"/>
        <n v="7000123968"/>
        <n v="7000123953"/>
        <n v="7000123971"/>
        <n v="7000123946"/>
        <n v="7000123867"/>
        <n v="7000123868"/>
        <n v="7000123975"/>
        <n v="7000124065"/>
        <n v="7000123836"/>
        <n v="7000123979"/>
        <n v="7000123871"/>
        <n v="7000124037"/>
        <n v="7000123839"/>
        <n v="7000123842"/>
        <n v="7000123949"/>
        <n v="7000123844"/>
        <n v="7000123875"/>
        <n v="7000123876"/>
        <n v="7000123877"/>
        <n v="7000123878"/>
        <n v="7000123879"/>
        <n v="7000124086"/>
        <n v="7000117151"/>
        <n v="7000123881"/>
        <n v="7000123882"/>
        <n v="7000123884"/>
        <n v="7000123885"/>
        <n v="7000123886"/>
        <n v="7000123887"/>
        <n v="7000123993"/>
        <n v="7000123892"/>
        <n v="7000123894"/>
        <n v="7000123895"/>
        <n v="7000123851"/>
        <n v="7000123897"/>
        <n v="7000123898"/>
        <n v="7000123907"/>
        <n v="7000123855"/>
        <n v="7000124004"/>
        <n v="7000123910"/>
        <n v="7000124138"/>
        <n v="7000124041"/>
        <n v="7000123857"/>
        <n v="7000123656"/>
        <n v="7000123661"/>
        <n v="7000123038"/>
        <n v="7000123951"/>
        <n v="7000124043"/>
        <n v="7000123917"/>
        <n v="7000124139"/>
        <n v="7000124009"/>
        <n v="7000123925"/>
        <n v="7000123666"/>
        <n v="7000122098"/>
        <n v="7000124010"/>
        <n v="7000123796"/>
        <n v="7000124114"/>
        <n v="7000124108"/>
        <n v="7000123798"/>
        <n v="7000123801"/>
        <n v="7000123545"/>
        <n v="7000123926"/>
        <n v="7000123929"/>
        <n v="7000123940"/>
        <n v="7000123944"/>
        <n v="7000124052"/>
        <n v="7000123678"/>
        <n v="7000123679"/>
        <n v="7000117658"/>
        <n v="7000119780"/>
        <n v="7000123686"/>
        <n v="7000124231"/>
        <n v="7000124232"/>
        <n v="7000124142"/>
        <n v="7000124268"/>
        <n v="7000124263"/>
        <n v="7000124241"/>
        <n v="7000124267"/>
        <n v="7000124242"/>
        <n v="7000124243"/>
        <n v="7000123338"/>
        <n v="7000122628"/>
        <n v="7000122629"/>
        <n v="7000122135"/>
        <n v="7000122600"/>
        <n v="7000122139"/>
        <n v="7000122140"/>
        <n v="7000122141"/>
        <n v="7000122142"/>
        <n v="7000122122"/>
        <n v="7000122123"/>
        <n v="7000122124"/>
        <n v="7000122125"/>
        <n v="7000122126"/>
        <n v="7000122127"/>
        <n v="7000124111"/>
        <n v="7000124112"/>
        <n v="7000122128"/>
        <n v="7000123799"/>
        <n v="7000120403"/>
        <n v="7000123032"/>
        <n v="7000123033"/>
        <n v="7000123036"/>
        <n v="7000121483"/>
        <n v="7000121567"/>
        <n v="7000118748"/>
        <n v="7000121433"/>
        <n v="7000121544"/>
        <n v="7000121435"/>
        <n v="7000121546"/>
        <n v="7000122744"/>
        <n v="7000120943"/>
        <n v="7000124306"/>
        <n v="7000124012"/>
        <n v="7000124019"/>
        <n v="7000124021"/>
        <n v="7000124024"/>
        <n v="7000124029"/>
        <n v="7000124030"/>
        <n v="7000124031"/>
        <n v="7000124033"/>
        <n v="7000121718"/>
        <n v="7000121719"/>
        <n v="7000123512"/>
        <n v="7000123515"/>
        <n v="7000124298"/>
        <n v="7000123518"/>
        <n v="7000123858"/>
        <n v="7000123956"/>
        <n v="7000123957"/>
        <n v="7000123859"/>
        <n v="7000123860"/>
        <n v="7000123959"/>
        <n v="7000123861"/>
        <n v="7000123862"/>
        <n v="7000123962"/>
        <n v="7000123963"/>
        <n v="7000123966"/>
        <n v="7000123969"/>
        <n v="7000123970"/>
        <n v="7000123866"/>
        <n v="7000123972"/>
        <n v="7000123973"/>
        <n v="7000123976"/>
        <n v="7000123977"/>
        <n v="7000123869"/>
        <n v="7000123980"/>
        <n v="7000123983"/>
        <n v="7000123872"/>
        <n v="7000123947"/>
        <n v="7000124364"/>
        <n v="7000122580"/>
        <n v="7000123987"/>
        <n v="7000123874"/>
        <n v="7000123989"/>
        <n v="7000123813"/>
        <n v="7000123888"/>
        <n v="7000123996"/>
        <n v="7000123890"/>
        <n v="7000123997"/>
        <n v="7000123999"/>
        <n v="7000124000"/>
        <n v="7000124001"/>
        <n v="7000123852"/>
        <n v="7000124040"/>
        <n v="7000123899"/>
        <n v="7000124002"/>
        <n v="7000123904"/>
        <n v="7000123905"/>
        <n v="7000123906"/>
        <n v="7000124003"/>
        <n v="7000123908"/>
        <n v="7000123909"/>
        <n v="7000123911"/>
        <n v="7000124005"/>
        <n v="7000124388"/>
        <n v="7000124042"/>
        <n v="7000123913"/>
        <n v="7000123519"/>
        <n v="7000123914"/>
        <n v="7000123915"/>
        <n v="7000124044"/>
        <n v="7000123916"/>
        <n v="7000123918"/>
        <n v="7000117153"/>
        <n v="7000123919"/>
        <n v="7000123920"/>
        <n v="7000123922"/>
        <n v="7000124366"/>
        <n v="7000123670"/>
        <n v="7000124264"/>
        <n v="7000124244"/>
        <n v="7000124143"/>
        <n v="7000124233"/>
        <n v="7000123927"/>
        <n v="7000123928"/>
        <n v="7000123930"/>
        <n v="7000124176"/>
        <n v="7000124053"/>
        <n v="7000124045"/>
        <n v="7000124046"/>
        <n v="7000123942"/>
        <n v="7000123943"/>
        <n v="7000124054"/>
        <n v="7000124048"/>
        <n v="7000124265"/>
        <n v="7000122261"/>
        <n v="7000123687"/>
        <n v="7000124294"/>
        <n v="7000120982"/>
        <n v="7000124256"/>
        <n v="7000124283"/>
        <n v="7000124288"/>
        <n v="7000124289"/>
        <n v="7000124293"/>
        <n v="7000124257"/>
        <n v="7000124290"/>
        <n v="7000122630"/>
        <n v="7000122143"/>
        <n v="7000122136"/>
        <n v="7000122137"/>
        <n v="7000122138"/>
        <n v="7000122601"/>
        <n v="7000122144"/>
        <n v="7000122196"/>
        <n v="7000115238"/>
        <n v="7000115242"/>
        <n v="7000124151"/>
        <n v="7000120405"/>
        <n v="7000120407"/>
        <n v="7000120414"/>
        <n v="7000117822"/>
        <n v="7000122022"/>
        <n v="7000122250"/>
        <n v="7000122251"/>
        <n v="7000122252"/>
        <n v="7000122253"/>
        <n v="7000122254"/>
        <n v="7000122255"/>
        <n v="7000122256"/>
        <n v="7000122257"/>
        <n v="7000122837"/>
        <n v="7000122839"/>
        <n v="7000122841"/>
        <n v="7000122842"/>
        <n v="7000122843"/>
        <n v="7000122844"/>
        <n v="7000123340"/>
        <n v="7000124234"/>
        <n v="7000123764"/>
        <n v="7000121537"/>
        <n v="7000122575"/>
        <n v="7000120898"/>
        <n v="7000124181"/>
        <n v="7000124016"/>
        <n v="7000124183"/>
        <n v="7000121478"/>
        <n v="7000121565"/>
        <n v="7000124023"/>
        <n v="7000124189"/>
        <n v="7000124028"/>
        <n v="7000124190"/>
        <n v="7000122240"/>
        <n v="7000122241"/>
        <n v="7000117653"/>
        <n v="7000123707"/>
        <n v="7000117825"/>
        <n v="7000124473"/>
        <n v="7000124154"/>
        <n v="7000124400"/>
        <n v="7000124402"/>
        <n v="7000124404"/>
        <n v="7000124406"/>
        <n v="7000123974"/>
        <n v="7000124409"/>
        <n v="7000123981"/>
        <n v="7000124475"/>
        <n v="7000124413"/>
        <n v="7000123985"/>
        <n v="7000123873"/>
        <n v="7000124074"/>
        <n v="7000124415"/>
        <n v="7000123986"/>
        <n v="7000124159"/>
        <n v="7000122581"/>
        <n v="7000124161"/>
        <n v="7000124417"/>
        <n v="7000123991"/>
        <n v="7000124163"/>
        <n v="7000124420"/>
        <n v="7000124331"/>
        <n v="7000123880"/>
        <n v="7000124332"/>
        <n v="7000123994"/>
        <n v="7000124421"/>
        <n v="7000123891"/>
        <n v="7000123893"/>
        <n v="7000124310"/>
        <n v="7000123896"/>
        <n v="7000123900"/>
        <n v="7000124311"/>
        <n v="7000123902"/>
        <n v="7000124340"/>
        <n v="7000124170"/>
        <n v="7000124344"/>
        <n v="7000123912"/>
        <n v="7000124309"/>
        <n v="7000124427"/>
        <n v="7000124428"/>
        <n v="7000124350"/>
        <n v="7000124353"/>
        <n v="7000124282"/>
        <n v="7000124258"/>
        <n v="7000124295"/>
        <n v="7000124050"/>
        <n v="7000117166"/>
        <n v="7000117167"/>
        <n v="7000117657"/>
        <n v="7000117812"/>
        <n v="7000122884"/>
        <n v="7000124292"/>
        <n v="7000123941"/>
        <n v="7000124049"/>
        <n v="7000124392"/>
        <n v="7000124089"/>
        <n v="7000124430"/>
        <n v="7000120666"/>
        <n v="7000123345"/>
        <n v="7000124011"/>
        <n v="7000124013"/>
        <n v="7000124015"/>
        <n v="7000124017"/>
        <n v="7000124020"/>
        <n v="7000124063"/>
        <n v="7000124185"/>
        <n v="7000124187"/>
        <n v="7000124188"/>
        <n v="7000117651"/>
        <n v="7000124323"/>
        <n v="7000124401"/>
        <n v="7000124324"/>
        <n v="7000124405"/>
        <n v="7000124325"/>
        <n v="7000124326"/>
        <n v="7000124408"/>
        <n v="7000124384"/>
        <n v="7000124328"/>
        <n v="7000123990"/>
        <n v="7000124418"/>
        <n v="7000124329"/>
        <n v="7000124330"/>
        <n v="7000124333"/>
        <n v="7000124334"/>
        <n v="7000124335"/>
        <n v="7000124336"/>
        <n v="7000124337"/>
        <n v="7000124338"/>
        <n v="7000124342"/>
        <n v="7000124343"/>
        <n v="7000124345"/>
        <n v="7000124426"/>
        <n v="7000124006"/>
        <n v="7000124348"/>
        <n v="7000124351"/>
        <n v="7000124007"/>
        <n v="7000124429"/>
        <n v="7000124355"/>
        <n v="7000123346"/>
        <n v="7000124370"/>
        <n v="7000124296"/>
        <n v="7000120984"/>
        <n v="7000124550"/>
        <n v="7000124551"/>
        <n v="7000124552"/>
        <n v="7000124555"/>
        <n v="7000124524"/>
        <n v="7000124525"/>
        <n v="7000124431"/>
        <n v="7000122145"/>
        <n v="7000121949"/>
        <n v="7000124101"/>
        <n v="7000124072"/>
        <n v="7000122195"/>
        <n v="7000124597"/>
        <n v="7000122766"/>
        <n v="7000122774"/>
        <n v="7000124269"/>
        <n v="7000124446"/>
        <n v="7000120404"/>
        <n v="7000124207"/>
        <n v="7000124208"/>
        <n v="7000123647"/>
        <n v="7000117648"/>
        <n v="7000117649"/>
        <n v="7000123778"/>
        <n v="7000120410"/>
        <n v="7000120412"/>
        <n v="7000117823"/>
        <n v="7000122023"/>
        <n v="7000122024"/>
        <n v="7000122867"/>
        <n v="7000122932"/>
        <n v="7000122900"/>
        <n v="7000122940"/>
        <n v="7000122887"/>
        <n v="7000122916"/>
        <n v="7000122908"/>
        <n v="7000122924"/>
        <n v="7000122605"/>
        <n v="7000124570"/>
        <n v="7000124450"/>
        <n v="7000122731"/>
        <n v="7000122732"/>
        <n v="7000122733"/>
        <n v="7000124261"/>
        <n v="7000120886"/>
        <n v="7000122779"/>
        <n v="7000120797"/>
        <n v="7000124380"/>
        <n v="7000124186"/>
        <n v="7000124191"/>
        <n v="7000124192"/>
        <n v="7000124193"/>
        <n v="7000124194"/>
        <n v="7000124451"/>
        <n v="7000124452"/>
        <n v="7000124584"/>
        <n v="7000124454"/>
        <n v="7000124455"/>
        <n v="7000124579"/>
        <n v="7000121443"/>
        <n v="7000122586"/>
        <n v="7000122587"/>
        <n v="7000124845"/>
        <n v="7000124153"/>
        <n v="7000124403"/>
        <n v="7000124155"/>
        <n v="7000124195"/>
        <n v="7000124407"/>
        <n v="7000124410"/>
        <n v="7000123982"/>
        <n v="7000124412"/>
        <n v="7000124465"/>
        <n v="7000124635"/>
        <n v="7000124158"/>
        <n v="7000124416"/>
        <n v="7000124160"/>
        <n v="7000124419"/>
        <n v="7000124582"/>
        <n v="7000124198"/>
        <n v="7000124422"/>
        <n v="7000124423"/>
        <n v="7000124424"/>
        <n v="7000124385"/>
        <n v="7000124612"/>
        <n v="7000124339"/>
        <n v="7000124341"/>
        <n v="7000124425"/>
        <n v="7000124636"/>
        <n v="7000124389"/>
        <n v="7000124346"/>
        <n v="7000123657"/>
        <n v="7000124347"/>
        <n v="7000124637"/>
        <n v="7000124202"/>
        <n v="7000124349"/>
        <n v="7000124352"/>
        <n v="7000124354"/>
        <n v="7000123667"/>
        <n v="7000124548"/>
        <n v="7000124526"/>
        <n v="7000124297"/>
        <n v="7000124174"/>
        <n v="7000124175"/>
        <n v="7000124178"/>
        <n v="7000124613"/>
        <n v="7000123416"/>
        <n v="7000124203"/>
        <n v="7000124204"/>
        <n v="7000124047"/>
        <n v="7000124368"/>
        <n v="7000124369"/>
        <n v="7000123401"/>
        <n v="7000124641"/>
        <n v="7000123680"/>
        <n v="7000119782"/>
        <n v="7000123804"/>
        <n v="7000124509"/>
        <n v="7000124500"/>
        <n v="7000124656"/>
        <n v="7000124644"/>
        <n v="7000124645"/>
        <n v="7000124646"/>
        <n v="7000124602"/>
        <n v="7000124603"/>
        <n v="7000124604"/>
        <n v="7000124137"/>
        <n v="7000124098"/>
        <n v="7000122660"/>
        <n v="7000124632"/>
        <n v="7000122728"/>
        <n v="7000122197"/>
        <n v="7000124067"/>
        <n v="7000124643"/>
        <n v="7000122146"/>
        <n v="7000122673"/>
        <n v="7000122675"/>
        <n v="7000124633"/>
        <n v="7000122677"/>
        <n v="7000122765"/>
        <n v="7000122767"/>
        <n v="7000122773"/>
        <n v="7000122775"/>
        <n v="7000120406"/>
        <n v="7000120408"/>
        <n v="7000123641"/>
        <n v="7000124447"/>
        <n v="7000124448"/>
        <n v="7000117647"/>
        <n v="7000117650"/>
        <n v="7000123357"/>
        <n v="7000124239"/>
        <n v="7000123358"/>
        <n v="7000123359"/>
        <n v="7000123360"/>
        <n v="7000123365"/>
        <n v="7000123789"/>
        <n v="7000124476"/>
        <n v="7000124478"/>
        <n v="7000124479"/>
        <n v="7000123640"/>
        <n v="7000124480"/>
        <n v="7000124481"/>
        <n v="7000124102"/>
        <n v="7000122813"/>
        <n v="7000120791"/>
        <n v="7000121472"/>
        <n v="7000124804"/>
        <n v="7000124806"/>
        <n v="7000124807"/>
        <n v="7000124808"/>
        <n v="7000124809"/>
        <n v="7000124810"/>
        <n v="7000120798"/>
        <n v="7000124815"/>
        <n v="7000124817"/>
        <n v="7000124821"/>
        <n v="7000124931"/>
        <n v="7000124472"/>
        <n v="7000120896"/>
        <n v="7000124212"/>
        <n v="7000123708"/>
        <n v="7000124581"/>
        <n v="7000124917"/>
        <n v="7000124844"/>
        <n v="7000124847"/>
        <n v="7000124850"/>
        <n v="7000124740"/>
        <n v="7000124851"/>
        <n v="7000124856"/>
        <n v="7000124857"/>
        <n v="7000124859"/>
        <n v="7000124862"/>
        <n v="7000124863"/>
        <n v="7000124866"/>
        <n v="7000124867"/>
        <n v="7000124156"/>
        <n v="7000124749"/>
        <n v="7000124381"/>
        <n v="7000124467"/>
        <n v="7000124911"/>
        <n v="7000124872"/>
        <n v="7000124874"/>
        <n v="7000124875"/>
        <n v="7000124877"/>
        <n v="7000124879"/>
        <n v="7000124162"/>
        <n v="7000124753"/>
        <n v="7000124754"/>
        <n v="7000124755"/>
        <n v="7000124756"/>
        <n v="7000124757"/>
        <n v="7000124583"/>
        <n v="7000124762"/>
        <n v="7000124164"/>
        <n v="7000124883"/>
        <n v="7000124165"/>
        <n v="7000124166"/>
        <n v="7000124768"/>
        <n v="7000124886"/>
        <n v="7000124888"/>
        <n v="7000124167"/>
        <n v="7000124889"/>
        <n v="7000124169"/>
        <n v="7000124780"/>
        <n v="7000124443"/>
        <n v="7000123662"/>
        <n v="7000124790"/>
        <n v="7000124892"/>
        <n v="7000117797"/>
        <n v="7000124965"/>
        <n v="7000124252"/>
        <n v="7000124096"/>
        <n v="7000124652"/>
        <n v="7000124649"/>
        <n v="7000124605"/>
        <n v="7000124503"/>
        <n v="7000124508"/>
        <n v="7000124173"/>
        <n v="7000124177"/>
        <n v="7000124445"/>
        <n v="7000124803"/>
        <n v="7000124912"/>
        <n v="7000124205"/>
        <n v="7000124897"/>
        <n v="7000124099"/>
        <n v="7000124097"/>
        <n v="7000124214"/>
        <n v="7000123688"/>
        <n v="7000124100"/>
        <n v="7000123591"/>
        <n v="7000124942"/>
        <n v="7000124600"/>
        <n v="7000124934"/>
        <n v="7000120983"/>
        <n v="7000124961"/>
        <n v="7000124660"/>
        <n v="7000124661"/>
        <n v="7000124951"/>
        <n v="7000124659"/>
        <n v="7000124658"/>
        <n v="7000123582"/>
        <n v="7000122659"/>
        <n v="7000122661"/>
        <n v="7000122680"/>
        <n v="7000122687"/>
        <n v="7000122215"/>
        <n v="7000124642"/>
        <n v="7000124076"/>
        <n v="7000122668"/>
        <n v="7000122742"/>
        <n v="7000122669"/>
        <n v="7000122681"/>
        <n v="7000122682"/>
        <n v="7000122217"/>
        <n v="7000122674"/>
        <n v="7000122676"/>
        <n v="7000124634"/>
        <n v="7000122678"/>
        <n v="7000122679"/>
        <n v="7000124150"/>
        <n v="7000123351"/>
        <n v="7000123642"/>
        <n v="7000123646"/>
        <n v="7000123361"/>
        <n v="7000123362"/>
        <n v="7000123363"/>
        <n v="7000123364"/>
        <n v="7000122868"/>
        <n v="7000122933"/>
        <n v="7000122901"/>
        <n v="7000122941"/>
        <n v="7000122888"/>
        <n v="7000122917"/>
        <n v="7000122909"/>
        <n v="7000122925"/>
        <n v="7000124657"/>
        <n v="7000117773"/>
        <n v="7000124622"/>
        <n v="7000124623"/>
        <n v="7000122807"/>
        <n v="7000123535"/>
        <n v="7000124811"/>
        <n v="7000124813"/>
        <n v="7000122745"/>
        <n v="7000123392"/>
        <n v="7000124816"/>
        <n v="7000124819"/>
        <n v="7000124988"/>
        <n v="7000124820"/>
        <n v="7000124960"/>
        <n v="7000124453"/>
        <n v="7000117147"/>
        <n v="7000123811"/>
        <n v="7000124577"/>
        <n v="7000124456"/>
        <n v="7000120893"/>
        <n v="7000120895"/>
        <n v="7000120897"/>
        <n v="7000124735"/>
        <n v="7000124842"/>
        <n v="7000124736"/>
        <n v="7000124737"/>
        <n v="7000124701"/>
        <n v="7000124738"/>
        <n v="7000124702"/>
        <n v="7000124739"/>
        <n v="7000124703"/>
        <n v="7000124741"/>
        <n v="7000124852"/>
        <n v="7000124704"/>
        <n v="7000124742"/>
        <n v="7000124854"/>
        <n v="7000124706"/>
        <n v="7000124743"/>
        <n v="7000124861"/>
        <n v="7000124707"/>
        <n v="7000124746"/>
        <n v="7000124864"/>
        <n v="7000124709"/>
        <n v="7000124748"/>
        <n v="7000124750"/>
        <n v="7000124870"/>
        <n v="7000124871"/>
        <n v="7000124712"/>
        <n v="7000124713"/>
        <n v="7000124714"/>
        <n v="7000124873"/>
        <n v="7000124716"/>
        <n v="7000124752"/>
        <n v="7000124718"/>
        <n v="7000124880"/>
        <n v="7000124720"/>
        <n v="7000124763"/>
        <n v="7000124721"/>
        <n v="7000124764"/>
        <n v="7000124722"/>
        <n v="7000124766"/>
        <n v="7000124723"/>
        <n v="7000124885"/>
        <n v="7000124724"/>
        <n v="7000124725"/>
        <n v="7000124771"/>
        <n v="7000124772"/>
        <n v="7000124727"/>
        <n v="7000124777"/>
        <n v="7000124728"/>
        <n v="7000124778"/>
        <n v="7000124781"/>
        <n v="7000124782"/>
        <n v="7000123814"/>
        <n v="7000124786"/>
        <n v="7000124787"/>
        <n v="7000123815"/>
        <n v="7000124791"/>
        <n v="7000124955"/>
        <n v="7000124957"/>
        <n v="7000124952"/>
        <n v="7000124894"/>
        <n v="7000124968"/>
        <n v="7000124895"/>
        <n v="7000124896"/>
        <n v="7000123671"/>
        <n v="7000124255"/>
        <n v="7000124943"/>
        <n v="7000124662"/>
        <n v="7000124601"/>
        <n v="7000124936"/>
        <n v="7000124444"/>
        <n v="7000124796"/>
        <n v="7000124838"/>
        <n v="7000124798"/>
        <n v="7000124901"/>
        <n v="7000123681"/>
        <n v="7000122603"/>
        <n v="7000122604"/>
        <n v="7000123592"/>
        <n v="7000123595"/>
        <n v="7000124922"/>
        <n v="7000125041"/>
        <n v="7000125042"/>
        <n v="7000125289"/>
        <n v="7000125043"/>
        <n v="7000125029"/>
        <n v="7000125030"/>
        <n v="7000123583"/>
        <n v="7000124249"/>
        <n v="7000122741"/>
        <n v="7000122726"/>
        <n v="7000122662"/>
        <n v="7000122665"/>
        <n v="7000122666"/>
        <n v="7000122667"/>
        <n v="7000124070"/>
        <n v="7000122670"/>
        <n v="7000122671"/>
        <n v="7000122216"/>
        <n v="7000122219"/>
        <n v="7000124631"/>
        <n v="7000124696"/>
        <n v="7000123352"/>
        <n v="7000123353"/>
        <n v="7000123355"/>
        <n v="7000124367"/>
        <n v="7000123574"/>
        <n v="7000123575"/>
        <n v="7000123576"/>
        <n v="7000124697"/>
        <n v="7000122869"/>
        <n v="7000122934"/>
        <n v="7000122902"/>
        <n v="7000122942"/>
        <n v="7000122889"/>
        <n v="7000122918"/>
        <n v="7000122910"/>
        <n v="7000122926"/>
        <n v="7000123585"/>
        <n v="7000123586"/>
        <n v="7000124477"/>
        <n v="7000125203"/>
        <n v="7000125204"/>
        <n v="7000122734"/>
        <n v="7000124483"/>
        <n v="7000124625"/>
        <n v="7000124624"/>
        <n v="7000124630"/>
        <n v="7000124805"/>
        <n v="7000124812"/>
        <n v="7000124814"/>
        <n v="7000124818"/>
        <n v="7000124822"/>
        <n v="7000122880"/>
        <n v="7000125201"/>
        <n v="7000124823"/>
        <n v="7000124824"/>
        <n v="7000124825"/>
        <n v="7000124962"/>
        <n v="7000122883"/>
        <n v="7000125045"/>
        <n v="7000123812"/>
        <n v="7000123350"/>
        <n v="7000124843"/>
        <n v="7000124700"/>
        <n v="7000124846"/>
        <n v="7000124848"/>
        <n v="7000124849"/>
        <n v="7000124853"/>
        <n v="7000124705"/>
        <n v="7000124855"/>
        <n v="7000124858"/>
        <n v="7000124826"/>
        <n v="7000124708"/>
        <n v="7000124865"/>
        <n v="7000124827"/>
        <n v="7000124747"/>
        <n v="7000124868"/>
        <n v="7000124828"/>
        <n v="7000124841"/>
        <n v="7000124751"/>
        <n v="7000124715"/>
        <n v="7000124876"/>
        <n v="7000124717"/>
        <n v="7000124878"/>
        <n v="7000124719"/>
        <n v="7000124881"/>
        <n v="7000124999"/>
        <n v="7000124882"/>
        <n v="7000124830"/>
        <n v="7000124770"/>
        <n v="7000124726"/>
        <n v="7000124773"/>
        <n v="7000124774"/>
        <n v="7000124775"/>
        <n v="7000124776"/>
        <n v="7000124779"/>
        <n v="7000124729"/>
        <n v="7000124784"/>
        <n v="7000124785"/>
        <n v="7000124891"/>
        <n v="7000123665"/>
        <n v="7000124494"/>
        <n v="7000124788"/>
        <n v="7000124834"/>
        <n v="7000124731"/>
        <n v="7000124789"/>
        <n v="7000124893"/>
        <n v="7000124954"/>
        <n v="7000124956"/>
        <n v="7000124972"/>
        <n v="7000124966"/>
        <n v="7000124953"/>
        <n v="7000124959"/>
        <n v="7000124964"/>
        <n v="7000124793"/>
        <n v="7000124794"/>
        <n v="7000124495"/>
        <n v="7000125044"/>
        <n v="7000125032"/>
        <n v="7000124925"/>
        <n v="7000123602"/>
        <n v="7000124732"/>
        <n v="7000124733"/>
        <n v="7000124800"/>
        <n v="7000123684"/>
        <n v="7000122602"/>
        <n v="7000123689"/>
        <n v="7000123594"/>
        <n v="7000124923"/>
        <n v="7000125040"/>
        <n v="7000125088"/>
        <n v="7000125089"/>
        <n v="7000125296"/>
        <n v="7000125026"/>
        <n v="7000125027"/>
        <n v="7000125090"/>
        <n v="7000125028"/>
        <n v="7000125031"/>
        <n v="7000122727"/>
        <n v="7000122663"/>
        <n v="7000124071"/>
        <n v="7000122218"/>
        <n v="7000122768"/>
        <n v="7000122776"/>
        <n v="7000124693"/>
        <n v="7000124694"/>
        <n v="7000124695"/>
        <n v="7000123356"/>
        <n v="7000123643"/>
        <n v="7000123644"/>
        <n v="7000123645"/>
        <n v="7000122870"/>
        <n v="7000122935"/>
        <n v="7000122903"/>
        <n v="7000122943"/>
        <n v="7000122890"/>
        <n v="7000122919"/>
        <n v="7000122911"/>
        <n v="7000122927"/>
        <n v="7000125046"/>
        <n v="7000124211"/>
        <n v="7000125249"/>
        <n v="7000125331"/>
        <n v="7000125253"/>
        <n v="7000124744"/>
        <n v="7000125257"/>
        <n v="7000125333"/>
        <n v="7000124860"/>
        <n v="7000124869"/>
        <n v="7000125006"/>
        <n v="7000125335"/>
        <n v="7000125266"/>
        <n v="7000122588"/>
        <n v="7000125339"/>
        <n v="7000125271"/>
        <n v="7000117656"/>
        <n v="7000125037"/>
        <n v="7000124765"/>
        <n v="7000125274"/>
        <n v="7000124767"/>
        <n v="7000124884"/>
        <n v="7000125278"/>
        <n v="7000124769"/>
        <n v="7000124887"/>
        <n v="7000124831"/>
        <n v="7000125342"/>
        <n v="7000124890"/>
        <n v="7000124832"/>
        <n v="7000124730"/>
        <n v="7000124833"/>
        <n v="7000123660"/>
        <n v="7000125343"/>
        <n v="7000124835"/>
        <n v="7000124836"/>
        <n v="7000125282"/>
        <n v="7000124792"/>
        <n v="7000124958"/>
        <n v="7000124795"/>
        <n v="7000125345"/>
        <n v="7000123673"/>
        <n v="7000124253"/>
        <n v="7000125086"/>
        <n v="7000125033"/>
        <n v="7000124924"/>
        <n v="7000123601"/>
        <n v="7000124734"/>
        <n v="7000125346"/>
        <n v="7000124797"/>
        <n v="7000124837"/>
        <n v="7000124898"/>
        <n v="7000125202"/>
        <n v="7000124900"/>
        <n v="7000123683"/>
        <n v="7000125378"/>
        <n v="7000123691"/>
        <n v="7000124929"/>
        <n v="7000124088"/>
        <n v="7000124930"/>
        <n v="7000124673"/>
        <n v="7000124213"/>
        <n v="7000117811"/>
        <n v="7000125211"/>
        <n v="7000125212"/>
        <n v="7000124985"/>
        <n v="7000125213"/>
        <n v="7000124989"/>
        <n v="7000125214"/>
        <n v="7000124990"/>
        <n v="7000124986"/>
        <n v="7000124987"/>
        <n v="7000125218"/>
        <n v="7000117150"/>
        <n v="7000125250"/>
        <n v="7000125254"/>
        <n v="7000125258"/>
        <n v="7000124745"/>
        <n v="7000125260"/>
        <n v="7000125261"/>
        <n v="7000125001"/>
        <n v="7000125262"/>
        <n v="7000125334"/>
        <n v="7000125270"/>
        <n v="7000124982"/>
        <n v="7000124758"/>
        <n v="7000124761"/>
        <n v="7000125272"/>
        <n v="7000125167"/>
        <n v="7000125280"/>
        <n v="7000124679"/>
        <n v="7000117154"/>
        <n v="7000125284"/>
        <n v="7000125285"/>
        <n v="7000124802"/>
        <n v="7000124051"/>
        <n v="7000123593"/>
        <n v="7000123596"/>
        <n v="7000125207"/>
        <n v="7000125399"/>
        <n v="7000125061"/>
        <n v="7000125432"/>
        <n v="7000125426"/>
        <n v="7000125433"/>
        <n v="7000125422"/>
        <n v="7000125434"/>
        <n v="7000125423"/>
        <n v="7000125424"/>
        <n v="7000123584"/>
        <n v="7000125237"/>
        <n v="7000122790"/>
        <n v="7000125302"/>
        <n v="7000122791"/>
        <n v="7000124615"/>
        <n v="7000122729"/>
        <n v="7000122730"/>
        <n v="7000122672"/>
        <n v="7000122696"/>
        <n v="7000122698"/>
        <n v="7000122700"/>
        <n v="7000122221"/>
        <n v="7000124516"/>
        <n v="7000124517"/>
        <n v="7000117624"/>
        <n v="7000125360"/>
        <n v="7000125480"/>
        <n v="7000124593"/>
        <n v="7000123354"/>
        <n v="7000125361"/>
        <n v="7000125362"/>
        <n v="7000123654"/>
        <n v="7000125363"/>
        <n v="7000125364"/>
        <n v="7000125495"/>
        <n v="7000122871"/>
        <n v="7000122936"/>
        <n v="7000122904"/>
        <n v="7000122944"/>
        <n v="7000122891"/>
        <n v="7000122920"/>
        <n v="7000122912"/>
        <n v="7000122928"/>
        <n v="7000123587"/>
        <n v="7000124482"/>
        <n v="7000122794"/>
        <n v="7000122795"/>
        <n v="7000124484"/>
        <n v="7000125392"/>
        <n v="7000125316"/>
        <n v="7000125216"/>
        <n v="7000124240"/>
        <n v="7000125217"/>
        <n v="7000125393"/>
        <n v="7000125219"/>
        <n v="7000125220"/>
        <n v="7000125221"/>
        <n v="7000125222"/>
        <n v="7000125387"/>
        <n v="7000122591"/>
        <n v="7000125485"/>
        <n v="7000124685"/>
        <n v="7000122592"/>
        <n v="7000125290"/>
        <n v="7000125103"/>
        <n v="7000125138"/>
        <n v="7000125251"/>
        <n v="7000125139"/>
        <n v="7000125252"/>
        <n v="7000125104"/>
        <n v="7000125332"/>
        <n v="7000125140"/>
        <n v="7000125255"/>
        <n v="7000125256"/>
        <n v="7000125141"/>
        <n v="7000125224"/>
        <n v="7000125259"/>
        <n v="7000125645"/>
        <n v="7000125144"/>
        <n v="7000125145"/>
        <n v="7000125263"/>
        <n v="7000125146"/>
        <n v="7000125225"/>
        <n v="7000125265"/>
        <n v="7000125147"/>
        <n v="7000125110"/>
        <n v="7000125267"/>
        <n v="7000125337"/>
        <n v="7000125268"/>
        <n v="7000125003"/>
        <n v="7000125112"/>
        <n v="7000125149"/>
        <n v="7000125269"/>
        <n v="7000125151"/>
        <n v="7000125152"/>
        <n v="7000125153"/>
        <n v="7000125115"/>
        <n v="7000125157"/>
        <n v="7000125273"/>
        <n v="7000125275"/>
        <n v="7000125116"/>
        <n v="7000125159"/>
        <n v="7000125276"/>
        <n v="7000125277"/>
        <n v="7000125161"/>
        <n v="7000125162"/>
        <n v="7000125118"/>
        <n v="7000125163"/>
        <n v="7000125119"/>
        <n v="7000125165"/>
        <n v="7000125166"/>
        <n v="7000125279"/>
        <n v="7000125121"/>
        <n v="7000125168"/>
        <n v="7000125122"/>
        <n v="7000125173"/>
        <n v="7000125174"/>
        <n v="7000124783"/>
        <n v="7000125178"/>
        <n v="7000125124"/>
        <n v="7000125179"/>
        <n v="7000125180"/>
        <n v="7000125181"/>
        <n v="7000124983"/>
        <n v="7000125183"/>
        <n v="7000125281"/>
        <n v="7000125283"/>
        <n v="7000125184"/>
        <n v="7000125186"/>
        <n v="7000124967"/>
        <n v="7000124254"/>
        <n v="7000125435"/>
        <n v="7000125425"/>
        <n v="7000125210"/>
        <n v="7000125400"/>
        <n v="7000125038"/>
        <n v="7000125295"/>
        <n v="7000123600"/>
        <n v="7000125127"/>
        <n v="7000125128"/>
        <n v="7000125129"/>
        <n v="7000124984"/>
        <n v="7000124206"/>
        <n v="7000124840"/>
        <n v="7000124640"/>
        <n v="7000125304"/>
        <n v="7000124799"/>
        <n v="7000124899"/>
        <n v="7000125407"/>
        <n v="7000125497"/>
        <n v="7000124262"/>
        <n v="7000125060"/>
        <n v="7000125524"/>
        <n v="7000125469"/>
        <n v="7000125906"/>
        <n v="7000125470"/>
        <n v="7000125471"/>
        <n v="7000125194"/>
        <n v="7000125195"/>
        <n v="7000122683"/>
        <n v="7000122684"/>
        <n v="7000122685"/>
        <n v="7000122686"/>
        <n v="7000122664"/>
        <n v="7000125012"/>
        <n v="7000125018"/>
        <n v="7000122204"/>
        <n v="7000124616"/>
        <n v="7000124273"/>
        <n v="7000122793"/>
        <n v="7000122692"/>
        <n v="7000125850"/>
        <n v="7000122693"/>
        <n v="7000122694"/>
        <n v="7000122200"/>
        <n v="7000122202"/>
        <n v="7000122697"/>
        <n v="7000122699"/>
        <n v="7000122701"/>
        <n v="7000125851"/>
        <n v="7000125852"/>
        <n v="7000122702"/>
        <n v="7000122220"/>
        <n v="7000122782"/>
        <n v="7000122783"/>
        <n v="7000122786"/>
        <n v="7000122787"/>
        <n v="7000117625"/>
        <n v="7000125487"/>
        <n v="7000125384"/>
        <n v="7000124595"/>
        <n v="7000124209"/>
        <n v="7000125365"/>
        <n v="7000125366"/>
        <n v="7000124571"/>
        <n v="7000124647"/>
        <n v="7000125021"/>
        <n v="7000125015"/>
        <n v="7000124251"/>
        <n v="7000125649"/>
        <n v="7000125853"/>
        <n v="7000124670"/>
        <n v="7000125506"/>
        <n v="7000124671"/>
        <n v="7000125389"/>
        <n v="7000125390"/>
        <n v="7000125586"/>
        <n v="7000125587"/>
        <n v="7000125762"/>
        <n v="7000125589"/>
        <n v="7000125867"/>
        <n v="7000125848"/>
        <n v="7000125594"/>
        <n v="7000125597"/>
        <n v="7000125601"/>
        <n v="7000125694"/>
        <n v="7000125605"/>
        <n v="7000125609"/>
        <n v="7000125698"/>
        <n v="7000125106"/>
        <n v="7000125348"/>
        <n v="7000125614"/>
        <n v="7000125226"/>
        <n v="7000125805"/>
        <n v="7000125336"/>
        <n v="7000125776"/>
        <n v="7000125618"/>
        <n v="7000125778"/>
        <n v="7000125620"/>
        <n v="7000125702"/>
        <n v="7000125703"/>
        <n v="7000125704"/>
        <n v="7000125705"/>
        <n v="7000125706"/>
        <n v="7000125712"/>
        <n v="7000125714"/>
        <n v="7000125626"/>
        <n v="7000125628"/>
        <n v="7000125629"/>
        <n v="7000125117"/>
        <n v="7000125719"/>
        <n v="7000125632"/>
        <n v="7000125227"/>
        <n v="7000125807"/>
        <n v="7000125633"/>
        <n v="7000124927"/>
        <n v="7000125171"/>
        <n v="7000125172"/>
        <n v="7000125731"/>
        <n v="7000125175"/>
        <n v="7000125177"/>
        <n v="7000117152"/>
        <n v="7000125793"/>
        <n v="7000125740"/>
        <n v="7000125956"/>
        <n v="7000124680"/>
        <n v="7000125747"/>
        <n v="7000125636"/>
        <n v="7000125187"/>
        <n v="7000123668"/>
        <n v="7000125445"/>
        <n v="7000125446"/>
        <n v="7000125499"/>
        <n v="7000125517"/>
        <n v="7000125472"/>
        <n v="7000125405"/>
        <n v="7000125062"/>
        <n v="7000125126"/>
        <n v="7000125801"/>
        <n v="7000125189"/>
        <n v="7000125190"/>
        <n v="7000125231"/>
        <n v="7000125646"/>
        <n v="7000125136"/>
        <n v="7000125196"/>
        <n v="7000124801"/>
        <n v="7000125303"/>
        <n v="7000125359"/>
        <n v="7000123690"/>
        <n v="7000125197"/>
        <n v="7000125885"/>
        <n v="7000125879"/>
        <n v="7000125504"/>
        <n v="7000125892"/>
        <n v="7000125873"/>
        <n v="7000125886"/>
        <n v="7000126060"/>
        <n v="7000125925"/>
        <n v="7000125893"/>
        <n v="7000125907"/>
        <n v="7000122703"/>
        <n v="7000122832"/>
        <n v="7000122233"/>
        <n v="7000124617"/>
        <n v="7000124077"/>
        <n v="7000122691"/>
        <n v="7000122792"/>
        <n v="7000122695"/>
        <n v="7000122705"/>
        <n v="7000122234"/>
        <n v="7000122781"/>
        <n v="7000122785"/>
        <n v="7000122019"/>
        <n v="7000124594"/>
        <n v="7000123648"/>
        <n v="7000125385"/>
        <n v="7000123649"/>
        <n v="7000123653"/>
        <n v="7000122872"/>
        <n v="7000122937"/>
        <n v="7000126037"/>
        <n v="7000122905"/>
        <n v="7000122945"/>
        <n v="7000126038"/>
        <n v="7000122892"/>
        <n v="7000122921"/>
        <n v="7000122913"/>
        <n v="7000122929"/>
        <n v="7000125837"/>
        <n v="7000123794"/>
        <n v="7000125020"/>
        <n v="7000122796"/>
        <n v="7000125822"/>
        <n v="7000125820"/>
        <n v="7000125821"/>
        <n v="7000125651"/>
        <n v="7000125652"/>
        <n v="7000125653"/>
        <n v="7000125654"/>
        <n v="7000125655"/>
        <n v="7000125656"/>
        <n v="7000110892"/>
        <n v="7000125660"/>
        <n v="7000125661"/>
        <n v="7000125663"/>
        <n v="7000125664"/>
        <n v="7000125665"/>
        <n v="7000125666"/>
        <n v="7000125829"/>
        <n v="7000125670"/>
        <n v="7000125388"/>
        <n v="7000125354"/>
        <n v="7000125955"/>
        <n v="7000125391"/>
        <n v="7000117654"/>
        <n v="7000125535"/>
        <n v="7000124398"/>
        <n v="7000122594"/>
        <n v="7000125761"/>
        <n v="7000125689"/>
        <n v="7000125584"/>
        <n v="7000125585"/>
        <n v="7000125691"/>
        <n v="7000125588"/>
        <n v="7000125763"/>
        <n v="7000125590"/>
        <n v="7000125591"/>
        <n v="7000125845"/>
        <n v="7000125847"/>
        <n v="7000125865"/>
        <n v="7000125866"/>
        <n v="7000125764"/>
        <n v="7000125592"/>
        <n v="7000125766"/>
        <n v="7000125692"/>
        <n v="7000125595"/>
        <n v="7000125767"/>
        <n v="7000125599"/>
        <n v="7000125695"/>
        <n v="7000125769"/>
        <n v="7000125696"/>
        <n v="7000125699"/>
        <n v="7000125613"/>
        <n v="7000125774"/>
        <n v="7000125775"/>
        <n v="7000125616"/>
        <n v="7000125777"/>
        <n v="7000125701"/>
        <n v="7000125780"/>
        <n v="7000125623"/>
        <n v="7000125713"/>
        <n v="7000125782"/>
        <n v="7000125715"/>
        <n v="7000125627"/>
        <n v="7000125783"/>
        <n v="7000125717"/>
        <n v="7000125631"/>
        <n v="7000125786"/>
        <n v="7000125721"/>
        <n v="7000125788"/>
        <n v="7000125728"/>
        <n v="7000125729"/>
        <n v="7000125790"/>
        <n v="7000125736"/>
        <n v="7000125738"/>
        <n v="7000125750"/>
        <n v="7000125796"/>
        <n v="7000125640"/>
        <n v="7000125641"/>
        <n v="7000125642"/>
        <n v="7000125809"/>
        <n v="7000125397"/>
        <n v="7000125643"/>
        <n v="7000125644"/>
        <n v="7000125870"/>
        <n v="7000124496"/>
        <n v="7000125887"/>
        <n v="7000125908"/>
        <n v="7000125505"/>
        <n v="7000125872"/>
        <n v="7000125797"/>
        <n v="7000125647"/>
        <n v="7000125884"/>
        <n v="7000125878"/>
        <n v="7000125367"/>
        <n v="7000125985"/>
        <n v="7000125323"/>
        <n v="7000125321"/>
        <n v="7000126023"/>
        <n v="7000126061"/>
        <n v="7000126062"/>
        <n v="7000126063"/>
        <n v="7000126075"/>
        <n v="7000126010"/>
        <n v="7000126011"/>
        <n v="7000126012"/>
        <n v="7000122789"/>
        <n v="7000122704"/>
        <n v="7000122835"/>
        <n v="7000124618"/>
        <n v="7000125840"/>
        <n v="7000122235"/>
        <n v="7000122238"/>
        <n v="7000125988"/>
        <n v="7000125476"/>
        <n v="7000125478"/>
        <n v="7000125481"/>
        <n v="7000122021"/>
        <n v="7000125386"/>
        <n v="7000124698"/>
        <n v="7000120900"/>
        <n v="7000120892"/>
        <n v="7000125650"/>
        <n v="7000125657"/>
        <n v="7000125658"/>
        <n v="7000125970"/>
        <n v="7000125659"/>
        <n v="7000125662"/>
        <n v="7000125667"/>
        <n v="7000125854"/>
        <n v="7000125668"/>
        <n v="7000125669"/>
        <n v="7000125671"/>
        <n v="7000117148"/>
        <n v="7000125355"/>
        <n v="7000125356"/>
        <n v="7000124471"/>
        <n v="7000120894"/>
        <n v="7000125483"/>
        <n v="7000125484"/>
        <n v="7000125690"/>
        <n v="7000125765"/>
        <n v="7000125802"/>
        <n v="7000125598"/>
        <n v="7000126166"/>
        <n v="7000125693"/>
        <n v="7000125600"/>
        <n v="7000125803"/>
        <n v="7000126170"/>
        <n v="7000125606"/>
        <n v="7000125768"/>
        <n v="7000125608"/>
        <n v="7000125610"/>
        <n v="7000125697"/>
        <n v="7000125770"/>
        <n v="7000125771"/>
        <n v="7000125700"/>
        <n v="7000126180"/>
        <n v="7000125619"/>
        <n v="7000125621"/>
        <n v="7000125779"/>
        <n v="7000125624"/>
        <n v="7000125707"/>
        <n v="7000125710"/>
        <n v="7000125781"/>
        <n v="7000125625"/>
        <n v="7000125716"/>
        <n v="7000126188"/>
        <n v="7000125512"/>
        <n v="7000125784"/>
        <n v="7000125718"/>
        <n v="7000125785"/>
        <n v="7000125720"/>
        <n v="7000126192"/>
        <n v="7000125787"/>
        <n v="7000125723"/>
        <n v="7000125724"/>
        <n v="7000125726"/>
        <n v="7000125789"/>
        <n v="7000125730"/>
        <n v="7000125732"/>
        <n v="7000125733"/>
        <n v="7000125849"/>
        <n v="7000125734"/>
        <n v="7000125735"/>
        <n v="7000125791"/>
        <n v="7000125792"/>
        <n v="7000125635"/>
        <n v="7000123663"/>
        <n v="7000125737"/>
        <n v="7000125808"/>
        <n v="7000125739"/>
        <n v="7000125741"/>
        <n v="7000125742"/>
        <n v="7000125743"/>
        <n v="7000125744"/>
        <n v="7000125745"/>
        <n v="7000125749"/>
        <n v="7000125637"/>
        <n v="7000125638"/>
        <n v="7000125794"/>
        <n v="7000125753"/>
        <n v="7000125755"/>
        <n v="7000123706"/>
        <n v="7000124497"/>
        <n v="7000124499"/>
        <n v="7000126065"/>
        <n v="7000126013"/>
        <n v="7000125986"/>
        <n v="7000125324"/>
        <n v="7000125798"/>
        <n v="7000125799"/>
        <n v="7000125800"/>
        <n v="7000126411"/>
        <n v="7000124839"/>
        <n v="7000125972"/>
        <n v="7000125648"/>
        <n v="7000124910"/>
        <n v="7000125979"/>
        <n v="7000125757"/>
        <n v="7000125758"/>
        <n v="7000123697"/>
        <n v="7000123694"/>
        <n v="7000126003"/>
        <n v="7000126334"/>
        <n v="7000126317"/>
        <n v="7000126318"/>
        <n v="7000126002"/>
        <n v="7000126263"/>
        <n v="7000126262"/>
        <n v="7000126073"/>
        <n v="7000126278"/>
        <n v="7000125039"/>
        <n v="7000126040"/>
        <n v="7000126264"/>
        <n v="7000126035"/>
        <n v="7000126014"/>
        <n v="7000126024"/>
        <n v="7000126027"/>
        <n v="7000125011"/>
        <n v="7000124619"/>
        <n v="7000125013"/>
        <n v="7000125889"/>
        <n v="7000122706"/>
        <n v="7000122237"/>
        <n v="7000122239"/>
        <n v="7000122784"/>
        <n v="7000122788"/>
        <n v="7000125477"/>
        <n v="7000125479"/>
        <n v="7000122020"/>
        <n v="7000123650"/>
        <n v="7000123651"/>
        <n v="7000123652"/>
        <n v="7000125482"/>
        <n v="7000122874"/>
        <n v="7000122939"/>
        <n v="7000122907"/>
        <n v="7000122947"/>
        <n v="7000122894"/>
        <n v="7000122923"/>
        <n v="7000122915"/>
        <n v="7000122931"/>
        <n v="7000125933"/>
        <n v="7000126322"/>
        <n v="7000126078"/>
        <n v="7000126079"/>
        <n v="7000120887"/>
        <n v="7000120891"/>
        <n v="7000125971"/>
        <n v="7000126210"/>
        <n v="7000125398"/>
        <n v="7000126080"/>
        <n v="7000126216"/>
        <n v="7000126217"/>
        <n v="7000126218"/>
        <n v="7000125947"/>
        <n v="7000124699"/>
        <n v="7000124677"/>
        <n v="7000126124"/>
        <n v="7000125868"/>
        <n v="7000125593"/>
        <n v="7000125596"/>
        <n v="7000126091"/>
        <n v="7000126093"/>
        <n v="7000126168"/>
        <n v="7000125603"/>
        <n v="7000125604"/>
        <n v="7000126172"/>
        <n v="7000126129"/>
        <n v="7000125611"/>
        <n v="7000125869"/>
        <n v="7000125804"/>
        <n v="7000126178"/>
        <n v="7000125615"/>
        <n v="7000126099"/>
        <n v="7000125617"/>
        <n v="7000122595"/>
        <n v="7000126181"/>
        <n v="7000126100"/>
        <n v="7000126182"/>
        <n v="7000125622"/>
        <n v="7000126101"/>
        <n v="7000125806"/>
        <n v="7000126133"/>
        <n v="7000126134"/>
        <n v="7000125547"/>
        <n v="7000125708"/>
        <n v="7000125709"/>
        <n v="7000125711"/>
        <n v="7000126258"/>
        <n v="7000126104"/>
        <n v="7000126141"/>
        <n v="7000126142"/>
        <n v="7000125722"/>
        <n v="7000126149"/>
        <n v="7000126150"/>
        <n v="7000126151"/>
        <n v="7000125634"/>
        <n v="7000126195"/>
        <n v="7000125752"/>
        <n v="7000125756"/>
        <n v="7000125238"/>
        <n v="7000124498"/>
        <n v="7000125239"/>
        <n v="7000126015"/>
        <n v="7000126076"/>
        <n v="7000126036"/>
        <n v="7000126004"/>
        <n v="7000126319"/>
        <n v="7000126109"/>
        <n v="7000125760"/>
        <n v="7000126159"/>
        <n v="7000125232"/>
        <n v="7000126230"/>
        <n v="7000126235"/>
        <n v="7000126396"/>
        <n v="7000126414"/>
        <n v="7000125358"/>
        <n v="7000125819"/>
        <n v="7000126397"/>
        <n v="7000126077"/>
        <n v="7000126001"/>
        <n v="7000126296"/>
        <n v="7000126297"/>
        <n v="7000124918"/>
        <n v="7000126298"/>
        <n v="7000124691"/>
        <n v="7000125486"/>
        <n v="7000126335"/>
        <n v="7000126203"/>
        <n v="7000126204"/>
        <n v="7000126205"/>
        <n v="7000126206"/>
        <n v="7000126211"/>
        <n v="7000126212"/>
        <n v="7000126213"/>
        <n v="7000126214"/>
        <n v="7000126215"/>
        <n v="7000126125"/>
        <n v="7000126164"/>
        <n v="7000126126"/>
        <n v="7000126417"/>
        <n v="7000126128"/>
        <n v="7000126095"/>
        <n v="7000126130"/>
        <n v="7000125856"/>
        <n v="7000126222"/>
        <n v="7000126179"/>
        <n v="7000126132"/>
        <n v="7000126185"/>
        <n v="7000126187"/>
        <n v="7000126138"/>
        <n v="7000126190"/>
        <n v="7000126144"/>
        <n v="7000126224"/>
        <n v="7000126146"/>
        <n v="7000126152"/>
        <n v="7000126153"/>
        <n v="7000126227"/>
        <n v="7000126420"/>
        <n v="7000126229"/>
        <n v="7000126196"/>
        <n v="7000125965"/>
        <n v="7000126231"/>
        <n v="7000126232"/>
        <n v="7000126202"/>
        <n v="7000126362"/>
        <n v="7000126379"/>
        <n v="7000126559"/>
        <n v="7000126539"/>
        <n v="7000126540"/>
        <n v="7000126534"/>
        <n v="7000123604"/>
        <n v="7000126561"/>
        <n v="7000126535"/>
        <n v="7000125894"/>
        <n v="7000125895"/>
        <n v="7000125896"/>
        <n v="7000126361"/>
        <n v="7000124078"/>
        <n v="7000126344"/>
        <n v="7000125888"/>
        <n v="7000125897"/>
        <n v="7000122834"/>
        <n v="7000124079"/>
        <n v="7000122205"/>
        <n v="7000125526"/>
        <n v="7000125898"/>
        <n v="7000125890"/>
        <n v="7000122201"/>
        <n v="7000122203"/>
        <n v="7000125900"/>
        <n v="7000125902"/>
        <n v="7000125904"/>
        <n v="7000125905"/>
        <n v="7000125943"/>
        <n v="7000125945"/>
        <n v="7000125562"/>
        <n v="7000125564"/>
        <n v="7000124919"/>
        <n v="7000124920"/>
        <n v="7000125082"/>
        <n v="7000125083"/>
        <n v="7000125084"/>
        <n v="7000126670"/>
        <n v="7000126510"/>
        <n v="7000126511"/>
        <n v="7000126512"/>
        <n v="7000126513"/>
        <n v="7000126514"/>
        <n v="7000126515"/>
        <n v="7000126516"/>
        <n v="7000126517"/>
        <n v="7000124227"/>
        <n v="7000125838"/>
        <n v="7000125016"/>
        <n v="7000125839"/>
        <n v="7000126323"/>
        <n v="7000126507"/>
        <n v="7000125842"/>
        <n v="7000125843"/>
        <n v="7000126299"/>
        <n v="7000126301"/>
        <n v="7000126415"/>
        <n v="7000126416"/>
        <n v="7000126092"/>
        <n v="7000126165"/>
        <n v="7000126167"/>
        <n v="7000126116"/>
        <n v="7000126220"/>
        <n v="7000126169"/>
        <n v="7000126171"/>
        <n v="7000126173"/>
        <n v="7000126175"/>
        <n v="7000126176"/>
        <n v="7000126177"/>
        <n v="7000126594"/>
        <n v="7000125969"/>
        <n v="7000126593"/>
        <n v="7000126131"/>
        <n v="7000126119"/>
        <n v="7000126098"/>
        <n v="7000126183"/>
        <n v="7000125968"/>
        <n v="7000126590"/>
        <n v="7000126135"/>
        <n v="7000126136"/>
        <n v="7000126186"/>
        <n v="7000126223"/>
        <n v="7000126189"/>
        <n v="7000126140"/>
        <n v="7000126191"/>
        <n v="7000126143"/>
        <n v="7000126105"/>
        <n v="7000126147"/>
        <n v="7000126148"/>
        <n v="7000126225"/>
        <n v="7000126107"/>
        <n v="7000126108"/>
        <n v="7000126193"/>
        <n v="7000126194"/>
        <n v="7000126121"/>
        <n v="7000126154"/>
        <n v="7000126155"/>
        <n v="7000126197"/>
        <n v="7000125687"/>
        <n v="7000126157"/>
        <n v="7000126198"/>
        <n v="7000126589"/>
        <n v="7000126382"/>
        <n v="7000126558"/>
        <n v="7000126536"/>
        <n v="7000126360"/>
        <n v="7000126345"/>
        <n v="7000126111"/>
        <n v="7000126112"/>
        <n v="7000126113"/>
        <n v="7000126114"/>
        <n v="7000126115"/>
        <n v="7000126601"/>
        <n v="7000126162"/>
        <n v="7000126233"/>
        <n v="7000126199"/>
        <n v="7000125967"/>
        <n v="7000124083"/>
        <n v="7000124084"/>
        <n v="7000126160"/>
        <n v="7000126161"/>
        <n v="7000126201"/>
        <n v="7000126495"/>
        <n v="7000119232"/>
        <n v="7000126659"/>
        <n v="7000126377"/>
        <n v="7000126661"/>
        <n v="7000126709"/>
        <n v="7000126704"/>
        <n v="7000126705"/>
        <n v="7000126710"/>
        <n v="7000126662"/>
        <n v="7000126706"/>
        <n v="7000126248"/>
        <n v="7000126249"/>
        <n v="7000124596"/>
        <n v="7000125527"/>
        <n v="7000125899"/>
        <n v="7000125901"/>
        <n v="7000125903"/>
        <n v="7000122236"/>
        <n v="7000125944"/>
        <n v="7000125563"/>
        <n v="7000125475"/>
        <n v="7000126570"/>
        <n v="7000126775"/>
        <n v="7000126576"/>
        <n v="7000126346"/>
        <n v="7000126352"/>
        <n v="7000125073"/>
        <n v="7000125078"/>
        <n v="7000125079"/>
        <n v="7000125080"/>
        <n v="7000125081"/>
        <n v="7000126577"/>
        <n v="7000125240"/>
        <n v="7000125241"/>
        <n v="7000125242"/>
        <n v="7000126669"/>
        <n v="7000127064"/>
        <n v="7000127065"/>
        <n v="7000123605"/>
        <n v="7000119876"/>
        <n v="7000125553"/>
        <n v="7000125938"/>
        <n v="7000126722"/>
        <n v="7000126723"/>
        <n v="7000126324"/>
        <n v="7000120899"/>
        <n v="7000124103"/>
        <n v="7000126603"/>
        <n v="7000127080"/>
        <n v="7000127084"/>
        <n v="7000127087"/>
        <n v="7000127091"/>
        <n v="7000127093"/>
        <n v="7000126207"/>
        <n v="7000126208"/>
        <n v="7000126329"/>
        <n v="7000126331"/>
        <n v="7000126332"/>
        <n v="7000124686"/>
        <n v="7000122593"/>
        <n v="7000126798"/>
        <n v="7000126850"/>
        <n v="7000126852"/>
        <n v="7000126800"/>
        <n v="7000126801"/>
        <n v="7000126857"/>
        <n v="7000126944"/>
        <n v="7000126802"/>
        <n v="7000126860"/>
        <n v="7000126804"/>
        <n v="7000126806"/>
        <n v="7000126862"/>
        <n v="7000126864"/>
        <n v="7000126808"/>
        <n v="7000126950"/>
        <n v="7000126951"/>
        <n v="7000126866"/>
        <n v="7000126870"/>
        <n v="7000126952"/>
        <n v="7000126876"/>
        <n v="7000125607"/>
        <n v="7000126880"/>
        <n v="7000126811"/>
        <n v="7000126812"/>
        <n v="7000126888"/>
        <n v="7000126596"/>
        <n v="7000126677"/>
        <n v="7000126816"/>
        <n v="7000126817"/>
        <n v="7000126890"/>
        <n v="7000126894"/>
        <n v="7000126821"/>
        <n v="7000126897"/>
        <n v="7000126825"/>
        <n v="7000126965"/>
        <n v="7000126967"/>
        <n v="7000126969"/>
        <n v="7000126137"/>
        <n v="7000126974"/>
        <n v="7000126976"/>
        <n v="7000126977"/>
        <n v="7000126978"/>
        <n v="7000126829"/>
        <n v="7000126830"/>
        <n v="7000126982"/>
        <n v="7000126909"/>
        <n v="7000126831"/>
        <n v="7000126984"/>
        <n v="7000126832"/>
        <n v="7000126833"/>
        <n v="7000126988"/>
        <n v="7000126916"/>
        <n v="7000126835"/>
        <n v="7000126145"/>
        <n v="7000126994"/>
        <n v="7000126995"/>
        <n v="7000126595"/>
        <n v="7000126839"/>
        <n v="7000126918"/>
        <n v="7000126840"/>
        <n v="7000123664"/>
        <n v="7000126924"/>
        <n v="7000127026"/>
        <n v="7000125686"/>
        <n v="7000126928"/>
        <n v="7000126845"/>
        <n v="7000127035"/>
        <n v="7000127039"/>
        <n v="7000123669"/>
        <n v="7000123672"/>
        <n v="7000126557"/>
        <n v="7000126660"/>
        <n v="7000126707"/>
        <n v="7000126496"/>
        <n v="7000126333"/>
        <n v="7000126847"/>
        <n v="7000126163"/>
        <n v="7000126597"/>
        <n v="7000126250"/>
        <n v="7000126376"/>
        <n v="7000126938"/>
        <n v="7000123685"/>
        <n v="7000123692"/>
        <n v="7000123693"/>
        <n v="7000126251"/>
        <n v="7000126658"/>
        <n v="7000126637"/>
        <n v="7000127244"/>
        <n v="7000127214"/>
        <n v="7000126560"/>
        <n v="7000127358"/>
        <n v="7000124491"/>
        <n v="7000127221"/>
        <n v="7000125935"/>
        <n v="7000125936"/>
        <n v="7000126739"/>
        <n v="7000127186"/>
        <n v="7000123383"/>
        <n v="7000127177"/>
        <n v="7000126760"/>
        <n v="7000125528"/>
        <n v="7000125841"/>
        <n v="7000126537"/>
        <n v="7000125953"/>
        <n v="7000125954"/>
        <n v="7000124081"/>
        <n v="7000126742"/>
        <n v="7000125917"/>
        <n v="7000126237"/>
        <n v="7000126238"/>
        <n v="7000125536"/>
        <n v="7000125537"/>
        <n v="7000126572"/>
        <n v="7000126773"/>
        <n v="7000126776"/>
        <n v="7000125243"/>
        <n v="7000126347"/>
        <n v="7000126348"/>
        <n v="7000126350"/>
        <n v="7000125543"/>
        <n v="7000125075"/>
        <n v="7000123792"/>
        <n v="7000124449"/>
        <n v="7000124568"/>
        <n v="7000124569"/>
        <n v="7000125019"/>
        <n v="7000125833"/>
        <n v="7000125834"/>
        <n v="7000125835"/>
        <n v="7000124598"/>
        <n v="7000122866"/>
        <n v="7000124397"/>
        <n v="7000127089"/>
        <n v="7000127096"/>
        <n v="7000127098"/>
        <n v="7000127102"/>
        <n v="7000127105"/>
        <n v="7000127111"/>
        <n v="7000127113"/>
        <n v="7000127115"/>
        <n v="7000127119"/>
        <n v="7000127121"/>
        <n v="7000127124"/>
        <n v="7000127126"/>
        <n v="7000127141"/>
        <n v="7000126586"/>
        <n v="7000126587"/>
        <n v="7000124674"/>
        <n v="7000124676"/>
        <n v="7000126581"/>
        <n v="7000127305"/>
        <n v="7000126940"/>
        <n v="7000126799"/>
        <n v="7000126942"/>
        <n v="7000126943"/>
        <n v="7000126945"/>
        <n v="7000126859"/>
        <n v="7000126946"/>
        <n v="7000127044"/>
        <n v="7000126807"/>
        <n v="7000126947"/>
        <n v="7000126948"/>
        <n v="7000127045"/>
        <n v="7000126954"/>
        <n v="7000126809"/>
        <n v="7000126955"/>
        <n v="7000126878"/>
        <n v="7000126957"/>
        <n v="7000126958"/>
        <n v="7000126599"/>
        <n v="7000126959"/>
        <n v="7000126886"/>
        <n v="7000127053"/>
        <n v="7000126819"/>
        <n v="7000126963"/>
        <n v="7000127048"/>
        <n v="7000126903"/>
        <n v="7000126970"/>
        <n v="7000126971"/>
        <n v="7000126418"/>
        <n v="7000126979"/>
        <n v="7000126980"/>
        <n v="7000126907"/>
        <n v="7000126981"/>
        <n v="7000126983"/>
        <n v="7000126913"/>
        <n v="7000126986"/>
        <n v="7000126989"/>
        <n v="7000126992"/>
        <n v="7000126678"/>
        <n v="7000127003"/>
        <n v="7000127004"/>
        <n v="7000127007"/>
        <n v="7000127008"/>
        <n v="7000127011"/>
        <n v="7000127014"/>
        <n v="7000127050"/>
        <n v="7000127017"/>
        <n v="7000127019"/>
        <n v="7000125549"/>
        <n v="7000126925"/>
        <n v="7000127032"/>
        <n v="7000126933"/>
        <n v="7000126934"/>
        <n v="7000127051"/>
        <n v="7000126725"/>
        <n v="7000127245"/>
        <n v="7000126663"/>
        <n v="7000127216"/>
        <n v="7000126638"/>
        <n v="7000126381"/>
        <n v="7000124082"/>
        <n v="7000126110"/>
        <n v="7000125759"/>
        <n v="7000125966"/>
        <n v="7000127054"/>
        <n v="7000124085"/>
        <n v="7000126744"/>
        <n v="7000126745"/>
        <n v="7000125552"/>
        <n v="7000119256"/>
        <n v="7000127725"/>
        <n v="7000127692"/>
        <n v="7000127565"/>
        <n v="7000127568"/>
        <n v="7000127715"/>
        <n v="7000127716"/>
        <n v="7000127717"/>
        <n v="7000126005"/>
        <n v="7000127322"/>
        <n v="7000127323"/>
        <n v="7000126648"/>
        <n v="7000126645"/>
        <n v="7000126006"/>
        <n v="7000125911"/>
        <n v="7000126690"/>
        <n v="7000126692"/>
        <n v="7000126694"/>
        <n v="7000126701"/>
        <n v="7000126702"/>
        <n v="7000127407"/>
        <n v="7000127409"/>
        <n v="7000126778"/>
        <n v="7000126779"/>
        <n v="7000126780"/>
        <n v="7000127603"/>
        <n v="7000126574"/>
        <n v="7000125246"/>
        <n v="7000127611"/>
        <n v="7000126487"/>
        <n v="7000126719"/>
        <n v="7000126489"/>
        <n v="7000126490"/>
        <n v="7000126491"/>
        <n v="7000126654"/>
        <n v="7000125999"/>
        <n v="7000127283"/>
        <n v="7000120792"/>
        <n v="7000124928"/>
        <n v="7000120801"/>
        <n v="7000120802"/>
        <n v="7000120803"/>
        <n v="7000120804"/>
        <n v="7000120805"/>
        <n v="7000127975"/>
        <n v="7000127829"/>
        <n v="7000127915"/>
        <n v="7000127826"/>
        <n v="7000127745"/>
        <n v="7000126008"/>
        <n v="7000126383"/>
        <n v="7000127916"/>
        <n v="7000127986"/>
        <n v="7000127827"/>
        <n v="7000127828"/>
        <n v="7000126549"/>
        <n v="7000126580"/>
        <n v="7000125572"/>
        <n v="7000127288"/>
        <n v="7000127937"/>
        <n v="7000127939"/>
        <n v="7000127934"/>
        <n v="7000127830"/>
        <n v="7000127935"/>
        <n v="7000127798"/>
        <n v="7000127750"/>
        <n v="7000127753"/>
        <n v="7000127748"/>
        <n v="7000128123"/>
        <n v="7000127751"/>
        <n v="7000127681"/>
        <n v="7000127799"/>
        <n v="7000127800"/>
        <n v="7000127960"/>
        <n v="7000127744"/>
        <n v="7000127808"/>
        <n v="7000127749"/>
        <n v="7000127917"/>
        <n v="7000127918"/>
        <n v="7000127616"/>
        <n v="7000126727"/>
        <n v="7000127660"/>
        <n v="7000127718"/>
        <n v="7000127566"/>
        <n v="7000127726"/>
        <n v="7000127324"/>
        <n v="7000127680"/>
        <n v="7000127223"/>
        <n v="7000127752"/>
        <n v="7000127755"/>
        <n v="7000127747"/>
        <n v="7000127805"/>
        <n v="7000127900"/>
        <n v="7000127691"/>
        <n v="7000127567"/>
        <n v="7000127814"/>
        <n v="7000127809"/>
        <n v="7000127820"/>
        <n v="7000127810"/>
        <n v="7000127815"/>
        <n v="7000127812"/>
        <n v="7000119236"/>
        <n v="7000126685"/>
        <n v="7000126686"/>
        <n v="7000126687"/>
        <n v="7000126688"/>
        <n v="7000126649"/>
        <n v="7000126737"/>
        <n v="7000126738"/>
        <n v="7000126689"/>
        <n v="7000126691"/>
        <n v="7000126693"/>
        <n v="7000126695"/>
        <n v="7000126696"/>
        <n v="7000126698"/>
        <n v="7000126703"/>
        <n v="7000126768"/>
        <n v="7000126747"/>
        <n v="7000127605"/>
        <n v="7000126477"/>
        <n v="7000126788"/>
        <n v="7000126790"/>
        <n v="7000127613"/>
        <n v="7000127610"/>
        <n v="7000126485"/>
        <n v="7000126718"/>
        <n v="7000126794"/>
        <n v="7000127289"/>
        <n v="7000127287"/>
        <n v="7000127340"/>
        <n v="7000127280"/>
        <n v="7000120793"/>
        <n v="7000126724"/>
        <n v="7000127973"/>
        <n v="7000127976"/>
        <n v="7000127977"/>
        <n v="7000127978"/>
        <n v="7000127979"/>
        <n v="7000127981"/>
        <n v="7000127985"/>
        <n v="7000127989"/>
        <n v="7000127990"/>
        <n v="7000127992"/>
        <n v="7000128001"/>
        <n v="7000127290"/>
        <n v="7000127758"/>
        <n v="7000127936"/>
        <n v="7000128033"/>
        <n v="7000128133"/>
        <n v="7000128134"/>
        <n v="7000128035"/>
        <n v="7000128136"/>
        <n v="7000128036"/>
        <n v="7000127938"/>
        <n v="7000128037"/>
        <n v="7000128138"/>
        <n v="7000128038"/>
        <n v="7000128139"/>
        <n v="7000128143"/>
        <n v="7000127940"/>
        <n v="7000127941"/>
        <n v="7000128147"/>
        <n v="7000128148"/>
        <n v="7000128150"/>
        <n v="7000128154"/>
        <n v="7000128047"/>
        <n v="7000127942"/>
        <n v="7000128025"/>
        <n v="7000128158"/>
        <n v="7000128160"/>
        <n v="7000127944"/>
        <n v="7000127945"/>
        <n v="7000128163"/>
        <n v="7000127946"/>
        <n v="7000127948"/>
        <n v="7000128168"/>
        <n v="7000127951"/>
        <n v="7000128049"/>
        <n v="7000128051"/>
        <n v="7000128052"/>
        <n v="7000128053"/>
        <n v="7000128054"/>
        <n v="7000126785"/>
        <n v="7000128062"/>
        <n v="7000128064"/>
        <n v="7000127933"/>
        <n v="7000127952"/>
        <n v="7000127954"/>
        <n v="7000127956"/>
        <n v="7000128072"/>
        <n v="7000128075"/>
        <n v="7000128188"/>
        <n v="7000127958"/>
        <n v="7000127964"/>
        <n v="7000128190"/>
        <n v="7000128091"/>
        <n v="7000128093"/>
        <n v="7000124688"/>
        <n v="7000123659"/>
        <n v="7000128102"/>
        <n v="7000128192"/>
        <n v="7000128112"/>
        <n v="7000127968"/>
        <n v="7000127969"/>
        <n v="7000127684"/>
        <n v="7000127801"/>
        <n v="7000127807"/>
        <n v="7000127813"/>
        <n v="7000127693"/>
        <n v="7000127382"/>
        <n v="7000127411"/>
        <n v="7000127682"/>
        <n v="7000127970"/>
        <n v="7000128124"/>
        <n v="7000128125"/>
        <n v="7000128201"/>
        <n v="7000128032"/>
        <n v="7000127570"/>
        <n v="7000128203"/>
        <n v="7000123682"/>
        <n v="7000126795"/>
        <n v="7000125507"/>
        <n v="7000128311"/>
        <n v="7000128218"/>
        <n v="7000128217"/>
        <n v="7000128215"/>
        <n v="7000127901"/>
        <n v="7000127855"/>
        <n v="7000128298"/>
        <n v="7000128299"/>
        <n v="7000127892"/>
        <n v="7000127893"/>
        <n v="7000127894"/>
        <n v="7000127895"/>
        <n v="7000128331"/>
        <n v="7000126758"/>
        <n v="7000127661"/>
        <n v="7000126681"/>
        <n v="7000126759"/>
        <n v="7000126650"/>
        <n v="7000126653"/>
        <n v="7000127662"/>
        <n v="7000126682"/>
        <n v="7000126683"/>
        <n v="7000128211"/>
        <n v="7000126769"/>
        <n v="7000126770"/>
        <n v="7000126748"/>
        <n v="7000126749"/>
        <n v="7000126573"/>
        <n v="7000127776"/>
        <n v="7000127544"/>
        <n v="7000126478"/>
        <n v="7000126479"/>
        <n v="7000126481"/>
        <n v="7000127545"/>
        <n v="7000127546"/>
        <n v="7000127548"/>
        <n v="7000127549"/>
        <n v="7000127550"/>
        <n v="7000126518"/>
        <n v="7000126520"/>
        <n v="7000126522"/>
        <n v="7000128349"/>
        <n v="7000126524"/>
        <n v="7000126526"/>
        <n v="7000126528"/>
        <n v="7000126530"/>
        <n v="7000126532"/>
        <n v="7000119242"/>
        <n v="7000120794"/>
        <n v="7000120795"/>
        <n v="7000127974"/>
        <n v="7000128398"/>
        <n v="7000127980"/>
        <n v="7000127983"/>
        <n v="7000127987"/>
        <n v="7000128329"/>
        <n v="7000127994"/>
        <n v="7000127995"/>
        <n v="7000127996"/>
        <n v="7000127997"/>
        <n v="7000127999"/>
        <n v="7000128000"/>
        <n v="7000128002"/>
        <n v="7000127294"/>
        <n v="7000127538"/>
        <n v="7000127539"/>
        <n v="7000125570"/>
        <n v="7000126783"/>
        <n v="7000127541"/>
        <n v="7000127542"/>
        <n v="7000124210"/>
        <n v="7000126588"/>
        <n v="7000126302"/>
        <n v="7000128358"/>
        <n v="7000128382"/>
        <n v="7000128410"/>
        <n v="7000128039"/>
        <n v="7000127931"/>
        <n v="7000128040"/>
        <n v="7000128024"/>
        <n v="7000128144"/>
        <n v="7000128041"/>
        <n v="7000128359"/>
        <n v="7000128384"/>
        <n v="7000128372"/>
        <n v="7000128416"/>
        <n v="7000128042"/>
        <n v="7000128151"/>
        <n v="7000127932"/>
        <n v="7000128043"/>
        <n v="7000128155"/>
        <n v="7000128045"/>
        <n v="7000128463"/>
        <n v="7000128506"/>
        <n v="7000128162"/>
        <n v="7000128048"/>
        <n v="7000128171"/>
        <n v="7000127950"/>
        <n v="7000128027"/>
        <n v="7000128374"/>
        <n v="7000128364"/>
        <n v="7000128063"/>
        <n v="7000128175"/>
        <n v="7000128065"/>
        <n v="7000128066"/>
        <n v="7000128180"/>
        <n v="7000128185"/>
        <n v="7000128078"/>
        <n v="7000128189"/>
        <n v="7000128465"/>
        <n v="7000128028"/>
        <n v="7000128087"/>
        <n v="7000127965"/>
        <n v="7000128088"/>
        <n v="7000128094"/>
        <n v="7000128008"/>
        <n v="7000128096"/>
        <n v="7000128097"/>
        <n v="7000128029"/>
        <n v="7000128100"/>
        <n v="7000128366"/>
        <n v="7000128012"/>
        <n v="7000128104"/>
        <n v="7000128114"/>
        <n v="7000128196"/>
        <n v="7000128030"/>
        <n v="7000127467"/>
        <n v="7000127468"/>
        <n v="7000128315"/>
        <n v="7000127856"/>
        <n v="7000127896"/>
        <n v="7000127902"/>
        <n v="7000127903"/>
        <n v="7000126743"/>
        <n v="7000127971"/>
        <n v="7000128020"/>
        <n v="7000128021"/>
        <n v="7000128202"/>
        <n v="7000127688"/>
        <n v="7000126746"/>
        <n v="7000123698"/>
        <n v="7000128280"/>
        <n v="7000128222"/>
        <n v="7000123701"/>
        <n v="7000128456"/>
        <n v="7000128219"/>
        <n v="7000128455"/>
        <n v="7000128423"/>
        <n v="7000128424"/>
        <n v="7000128487"/>
        <n v="7000128488"/>
        <n v="7000127897"/>
        <n v="7000127898"/>
        <n v="7000127182"/>
        <n v="7000127183"/>
        <n v="7000127184"/>
        <n v="7000126651"/>
        <n v="7000125916"/>
        <n v="7000127602"/>
        <n v="7000128749"/>
        <n v="7000127607"/>
        <n v="7000127342"/>
        <n v="7000126480"/>
        <n v="7000126482"/>
        <n v="7000127547"/>
        <n v="7000127553"/>
        <n v="7000127554"/>
        <n v="7000127555"/>
        <n v="7000125996"/>
        <n v="7000127364"/>
        <n v="7000126752"/>
        <n v="7000126753"/>
        <n v="7000128575"/>
        <n v="7000110893"/>
        <n v="7000127285"/>
        <n v="7000127540"/>
        <n v="7000126781"/>
        <n v="7000126782"/>
        <n v="7000127543"/>
        <n v="7000127428"/>
        <n v="7000128667"/>
        <n v="7000126300"/>
        <n v="7000128131"/>
        <n v="7000128132"/>
        <n v="7000128409"/>
        <n v="7000128034"/>
        <n v="7000128135"/>
        <n v="7000128137"/>
        <n v="7000128328"/>
        <n v="7000128141"/>
        <n v="7000128145"/>
        <n v="7000128146"/>
        <n v="7000128411"/>
        <n v="7000128413"/>
        <n v="7000128414"/>
        <n v="7000128403"/>
        <n v="7000128152"/>
        <n v="7000128003"/>
        <n v="7000128044"/>
        <n v="7000128464"/>
        <n v="7000128161"/>
        <n v="7000128417"/>
        <n v="7000128172"/>
        <n v="7000126784"/>
        <n v="7000128055"/>
        <n v="7000128056"/>
        <n v="7000128176"/>
        <n v="7000128179"/>
        <n v="7000128421"/>
        <n v="7000128070"/>
        <n v="7000128183"/>
        <n v="7000128073"/>
        <n v="7000128076"/>
        <n v="7000127962"/>
        <n v="7000128006"/>
        <n v="7000128082"/>
        <n v="7000128083"/>
        <n v="7000128084"/>
        <n v="7000128089"/>
        <n v="7000128090"/>
        <n v="7000128095"/>
        <n v="7000127966"/>
        <n v="7000128010"/>
        <n v="7000128406"/>
        <n v="7000127466"/>
        <n v="7000128099"/>
        <n v="7000128011"/>
        <n v="7000128014"/>
        <n v="7000128101"/>
        <n v="7000128106"/>
        <n v="7000128193"/>
        <n v="7000128017"/>
        <n v="7000128108"/>
        <n v="7000128110"/>
        <n v="7000128111"/>
        <n v="7000128113"/>
        <n v="7000128574"/>
        <n v="7000128197"/>
        <n v="7000128116"/>
        <n v="7000128019"/>
        <n v="7000128117"/>
        <n v="7000128198"/>
        <n v="7000128330"/>
        <n v="7000128199"/>
        <n v="7000128200"/>
        <n v="7000128120"/>
        <n v="7000128457"/>
        <n v="7000127899"/>
        <n v="7000128220"/>
        <n v="7000128223"/>
        <n v="7000127413"/>
        <n v="7000127754"/>
        <n v="7000127972"/>
        <n v="7000128370"/>
        <n v="7000128126"/>
        <n v="7000127687"/>
        <n v="7000128426"/>
        <n v="7000128129"/>
        <n v="7000128130"/>
        <n v="7000128262"/>
        <n v="7000128436"/>
        <n v="7000128459"/>
        <n v="7000123702"/>
        <n v="7000128301"/>
        <n v="7000128530"/>
        <n v="7000128531"/>
        <n v="7000128532"/>
        <n v="7000128295"/>
        <n v="7000128536"/>
        <n v="7000128535"/>
        <n v="7000128297"/>
        <n v="7000127277"/>
        <n v="7000126756"/>
        <n v="7000128296"/>
        <n v="7000126757"/>
        <n v="7000126740"/>
        <n v="7000127673"/>
        <n v="7000126741"/>
        <n v="7000126699"/>
        <n v="7000122688"/>
        <n v="7000122689"/>
        <n v="7000122690"/>
        <n v="7000126652"/>
        <n v="7000126708"/>
        <n v="7000126700"/>
        <n v="7000126697"/>
        <n v="7000126771"/>
        <n v="7000126750"/>
        <n v="7000127408"/>
        <n v="7000127410"/>
        <n v="7000127604"/>
        <n v="7000127344"/>
        <n v="7000127346"/>
        <n v="7000123034"/>
        <n v="7000123035"/>
        <n v="7000128287"/>
        <n v="7000126754"/>
        <n v="7000127760"/>
        <n v="7000127606"/>
        <n v="7000128748"/>
        <n v="7000128547"/>
        <n v="7000128140"/>
        <n v="7000128142"/>
        <n v="7000128401"/>
        <n v="7000128149"/>
        <n v="7000128153"/>
        <n v="7000128437"/>
        <n v="7000128545"/>
        <n v="7000128004"/>
        <n v="7000128548"/>
        <n v="7000126303"/>
        <n v="7000128165"/>
        <n v="7000128169"/>
        <n v="7000128550"/>
        <n v="7000128174"/>
        <n v="7000127714"/>
        <n v="7000128177"/>
        <n v="7000128086"/>
        <n v="7000128806"/>
        <n v="7000128191"/>
        <n v="7000128015"/>
        <n v="7000128865"/>
        <n v="7000128194"/>
        <n v="7000126787"/>
        <n v="7000128792"/>
        <n v="7000128018"/>
        <n v="7000128195"/>
        <n v="7000128599"/>
        <n v="7000128600"/>
        <n v="7000128601"/>
        <n v="7000128533"/>
        <n v="7000128537"/>
        <n v="7000128302"/>
        <n v="7000128425"/>
        <n v="7000127663"/>
        <n v="7000127763"/>
        <n v="7000126761"/>
        <n v="7000127665"/>
        <n v="7000128534"/>
        <n v="7000128397"/>
        <n v="7000128399"/>
        <n v="7000128400"/>
        <n v="7000128385"/>
        <n v="7000128415"/>
        <n v="7000128156"/>
        <n v="7000128569"/>
        <n v="7000128549"/>
        <n v="7000128057"/>
        <n v="7000128059"/>
        <n v="7000128060"/>
        <n v="7000128061"/>
        <n v="7000128068"/>
        <n v="7000128181"/>
        <n v="7000128074"/>
        <n v="7000128186"/>
        <n v="7000128080"/>
        <n v="7000128551"/>
        <n v="7000128109"/>
        <n v="7000128115"/>
        <n v="7000128118"/>
        <n v="7000128127"/>
        <n v="7000128022"/>
        <n v="7000128205"/>
        <n v="7000128773"/>
        <n v="7000128774"/>
        <n v="7000128803"/>
        <n v="7000128815"/>
        <n v="7000128816"/>
        <n v="7000128817"/>
        <n v="7000128819"/>
        <n v="7000128820"/>
        <n v="7000128277"/>
        <n v="7000128683"/>
        <n v="7000127247"/>
        <n v="7000127248"/>
        <n v="7000127249"/>
        <n v="7000128702"/>
        <n v="7000128703"/>
        <n v="7000128704"/>
        <n v="7000127253"/>
        <n v="7000127239"/>
        <n v="7000127240"/>
        <n v="7000127241"/>
        <n v="7000128238"/>
        <n v="7000127278"/>
        <n v="7000127254"/>
        <n v="7000128975"/>
        <n v="7000127259"/>
        <n v="7000127261"/>
        <n v="7000127263"/>
        <n v="7000127232"/>
        <n v="7000128244"/>
        <n v="7000128245"/>
        <n v="7000127863"/>
        <n v="7000127865"/>
        <n v="7000127781"/>
        <n v="7000127877"/>
        <n v="7000127879"/>
        <n v="7000127881"/>
        <n v="7000127350"/>
        <n v="7000128953"/>
        <n v="7000127790"/>
        <n v="7000127351"/>
        <n v="7000128334"/>
        <n v="7000128335"/>
        <n v="7000127066"/>
        <n v="7000127067"/>
        <n v="7000127068"/>
        <n v="7000127069"/>
        <n v="7000127795"/>
        <n v="7000126656"/>
        <n v="7000127363"/>
        <n v="7000128725"/>
        <n v="7000128576"/>
        <n v="7000128860"/>
        <n v="7000124549"/>
        <n v="7000126542"/>
        <n v="7000128570"/>
        <n v="7000127281"/>
        <n v="7000127418"/>
        <n v="7000128571"/>
        <n v="7000127293"/>
        <n v="7000123809"/>
        <n v="7000127779"/>
        <n v="7000128981"/>
        <n v="7000128758"/>
        <n v="7000128982"/>
        <n v="7000128544"/>
        <n v="7000128983"/>
        <n v="7000128387"/>
        <n v="7000129004"/>
        <n v="7000128572"/>
        <n v="7000128755"/>
        <n v="7000128552"/>
        <n v="7000128751"/>
        <n v="7000128984"/>
        <n v="7000128553"/>
        <n v="7000128985"/>
        <n v="7000128759"/>
        <n v="7000129086"/>
        <n v="7000128554"/>
        <n v="7000128388"/>
        <n v="7000128565"/>
        <n v="7000128390"/>
        <n v="7000128391"/>
        <n v="7000129011"/>
        <n v="7000128987"/>
        <n v="7000128996"/>
        <n v="7000128995"/>
        <n v="7000128696"/>
        <n v="7000129018"/>
        <n v="7000128687"/>
        <n v="7000128760"/>
        <n v="7000128695"/>
        <n v="7000124689"/>
        <n v="7000128988"/>
        <n v="7000128989"/>
        <n v="7000128779"/>
        <n v="7000128833"/>
        <n v="7000128818"/>
        <n v="7000128776"/>
        <n v="7000128705"/>
        <n v="7000128555"/>
        <n v="7000128556"/>
        <n v="7000128128"/>
        <n v="7000128699"/>
        <n v="7000128700"/>
        <n v="7000128752"/>
        <n v="7000128805"/>
        <n v="7000128706"/>
        <n v="7000128204"/>
        <n v="7000128822"/>
        <n v="7000128772"/>
        <n v="7000128829"/>
        <n v="7000128802"/>
        <n v="7000128823"/>
        <n v="7000128251"/>
        <n v="7000128252"/>
        <n v="7000128775"/>
        <n v="7000127250"/>
        <n v="7000126245"/>
        <n v="7000128239"/>
        <n v="7000127231"/>
        <n v="7000127255"/>
        <n v="7000127256"/>
        <n v="7000126246"/>
        <n v="7000126247"/>
        <n v="7000127260"/>
        <n v="7000127262"/>
        <n v="7000127264"/>
        <n v="7000128977"/>
        <n v="7000127265"/>
        <n v="7000127233"/>
        <n v="7000127234"/>
        <n v="7000127875"/>
        <n v="7000127783"/>
        <n v="7000127784"/>
        <n v="7000127785"/>
        <n v="7000127786"/>
        <n v="7000127914"/>
        <n v="7000128742"/>
        <n v="7000129386"/>
        <n v="7000127920"/>
        <n v="7000127886"/>
        <n v="7000127348"/>
        <n v="7000127352"/>
        <n v="7000127353"/>
        <n v="7000127889"/>
        <n v="7000128684"/>
        <n v="7000128721"/>
        <n v="7000127472"/>
        <n v="7000127286"/>
        <n v="7000128285"/>
        <n v="7000126657"/>
        <n v="7000125831"/>
        <n v="7000128722"/>
        <n v="7000128726"/>
        <n v="7000128723"/>
        <n v="7000128320"/>
        <n v="7000128333"/>
        <n v="7000128727"/>
        <n v="7000129235"/>
        <n v="7000129236"/>
        <n v="7000129296"/>
        <n v="7000129237"/>
        <n v="7000129238"/>
        <n v="7000129239"/>
        <n v="7000129240"/>
        <n v="7000129242"/>
        <n v="7000129243"/>
        <n v="7000129244"/>
        <n v="7000129245"/>
        <n v="7000128745"/>
        <n v="7000129246"/>
        <n v="7000129247"/>
        <n v="7000129249"/>
        <n v="7000129250"/>
        <n v="7000129251"/>
        <n v="7000129252"/>
        <n v="7000129253"/>
        <n v="7000129254"/>
        <n v="7000129255"/>
        <n v="7000129256"/>
        <n v="7000129257"/>
        <n v="7000129258"/>
        <n v="7000129259"/>
        <n v="7000126508"/>
        <n v="7000127704"/>
        <n v="7000128326"/>
        <n v="7000128259"/>
        <n v="7000129337"/>
        <n v="7000128234"/>
        <n v="7000127869"/>
        <n v="7000128235"/>
        <n v="7000128236"/>
        <n v="7000129340"/>
        <n v="7000127471"/>
        <n v="7000129129"/>
        <n v="7000128754"/>
        <n v="7000129047"/>
        <n v="7000129048"/>
        <n v="7000129131"/>
        <n v="7000129050"/>
        <n v="7000129133"/>
        <n v="7000128997"/>
        <n v="7000129134"/>
        <n v="7000129055"/>
        <n v="7000129135"/>
        <n v="7000129056"/>
        <n v="7000129059"/>
        <n v="7000129028"/>
        <n v="7000129063"/>
        <n v="7000128998"/>
        <n v="7000128999"/>
        <n v="7000129138"/>
        <n v="7000129066"/>
        <n v="7000129067"/>
        <n v="7000129000"/>
        <n v="7000129139"/>
        <n v="7000129070"/>
        <n v="7000129029"/>
        <n v="7000129142"/>
        <n v="7000129071"/>
        <n v="7000129074"/>
        <n v="7000129002"/>
        <n v="7000129003"/>
        <n v="7000129147"/>
        <n v="7000128832"/>
        <n v="7000129005"/>
        <n v="7000129032"/>
        <n v="7000129285"/>
        <n v="7000129083"/>
        <n v="7000129009"/>
        <n v="7000129084"/>
        <n v="7000129010"/>
        <n v="7000129148"/>
        <n v="7000128756"/>
        <n v="7000129090"/>
        <n v="7000129039"/>
        <n v="7000129288"/>
        <n v="7000129033"/>
        <n v="7000129289"/>
        <n v="7000129150"/>
        <n v="7000129152"/>
        <n v="7000129154"/>
        <n v="7000129155"/>
        <n v="7000129156"/>
        <n v="7000129162"/>
        <n v="7000129095"/>
        <n v="7000129164"/>
        <n v="7000129099"/>
        <n v="7000129012"/>
        <n v="7000129100"/>
        <n v="7000129013"/>
        <n v="7000129173"/>
        <n v="7000129176"/>
        <n v="7000129014"/>
        <n v="7000129105"/>
        <n v="7000129034"/>
        <n v="7000129017"/>
        <n v="7000129106"/>
        <n v="7000129190"/>
        <n v="7000129019"/>
        <n v="7000129192"/>
        <n v="7000129196"/>
        <n v="7000129035"/>
        <n v="7000129021"/>
        <n v="7000129205"/>
        <n v="7000129110"/>
        <n v="7000129215"/>
        <n v="7000129114"/>
        <n v="7000129116"/>
        <n v="7000129036"/>
        <n v="7000128602"/>
        <n v="7000128830"/>
        <n v="7000128821"/>
        <n v="7000128777"/>
        <n v="7000128804"/>
        <n v="7000128246"/>
        <n v="7000128990"/>
        <n v="7000129023"/>
        <n v="7000129229"/>
        <n v="7000128744"/>
        <n v="7000129279"/>
        <n v="7000129125"/>
        <n v="7000129038"/>
        <n v="7000128253"/>
        <n v="7000128694"/>
        <n v="7000129127"/>
        <n v="7000127930"/>
        <n v="7000128868"/>
        <n v="7000128254"/>
        <n v="7000128961"/>
        <n v="7000129351"/>
        <n v="7000129390"/>
        <n v="7000129391"/>
        <n v="7000129393"/>
        <n v="7000129394"/>
        <n v="7000129375"/>
        <n v="7000129376"/>
        <n v="7000128278"/>
        <n v="7000129392"/>
        <n v="7000129300"/>
        <n v="7000127227"/>
        <n v="7000128708"/>
        <n v="7000128709"/>
        <n v="7000128240"/>
        <n v="7000128241"/>
        <n v="7000127230"/>
        <n v="7000129588"/>
        <n v="7000127782"/>
        <n v="7000127788"/>
        <n v="7000127905"/>
        <n v="7000127343"/>
        <n v="7000127906"/>
        <n v="7000127907"/>
        <n v="7000127909"/>
        <n v="7000127887"/>
        <n v="7000127349"/>
        <n v="7000127789"/>
        <n v="7000129525"/>
        <n v="7000129530"/>
        <n v="7000128606"/>
        <n v="7000128607"/>
        <n v="7000128608"/>
        <n v="7000128609"/>
        <n v="7000128610"/>
        <n v="7000128611"/>
        <n v="7000128612"/>
        <n v="7000128613"/>
        <n v="7000128286"/>
        <n v="7000127821"/>
        <n v="7000128937"/>
        <n v="7000128842"/>
        <n v="7000128289"/>
        <n v="7000127236"/>
        <n v="7000127237"/>
        <n v="7000127238"/>
        <n v="7000126066"/>
        <n v="7000129621"/>
        <n v="7000125545"/>
        <n v="7000127871"/>
        <n v="7000125571"/>
        <n v="7000127793"/>
        <n v="7000129045"/>
        <n v="7000129046"/>
        <n v="7000129130"/>
        <n v="7000129049"/>
        <n v="7000129052"/>
        <n v="7000129053"/>
        <n v="7000129054"/>
        <n v="7000129136"/>
        <n v="7000129057"/>
        <n v="7000129137"/>
        <n v="7000129060"/>
        <n v="7000129062"/>
        <n v="7000129064"/>
        <n v="7000129065"/>
        <n v="7000129260"/>
        <n v="7000129068"/>
        <n v="7000129261"/>
        <n v="7000129143"/>
        <n v="7000129144"/>
        <n v="7000129075"/>
        <n v="7000129077"/>
        <n v="7000129263"/>
        <n v="7000129146"/>
        <n v="7000129282"/>
        <n v="7000129030"/>
        <n v="7000129284"/>
        <n v="7000129503"/>
        <n v="7000129007"/>
        <n v="7000129027"/>
        <n v="7000129082"/>
        <n v="7000129092"/>
        <n v="7000129158"/>
        <n v="7000129163"/>
        <n v="7000129096"/>
        <n v="7000129165"/>
        <n v="7000129098"/>
        <n v="7000129266"/>
        <n v="7000129167"/>
        <n v="7000129171"/>
        <n v="7000129102"/>
        <n v="7000129104"/>
        <n v="7000129178"/>
        <n v="7000129015"/>
        <n v="7000129267"/>
        <n v="7000129283"/>
        <n v="7000129182"/>
        <n v="7000129185"/>
        <n v="7000129187"/>
        <n v="7000129193"/>
        <n v="7000129194"/>
        <n v="7000129198"/>
        <n v="7000129020"/>
        <n v="7000129271"/>
        <n v="7000129199"/>
        <n v="7000128580"/>
        <n v="7000128581"/>
        <n v="7000129200"/>
        <n v="7000129202"/>
        <n v="7000129272"/>
        <n v="7000129274"/>
        <n v="7000129206"/>
        <n v="7000129275"/>
        <n v="7000124684"/>
        <n v="7000129111"/>
        <n v="7000129276"/>
        <n v="7000129208"/>
        <n v="7000129217"/>
        <n v="7000129277"/>
        <n v="7000129117"/>
        <n v="7000129278"/>
        <n v="7000129222"/>
        <n v="7000128582"/>
        <n v="7000129118"/>
        <n v="7000129119"/>
        <n v="7000128583"/>
        <n v="7000129120"/>
        <n v="7000129122"/>
        <n v="7000129123"/>
        <n v="7000129124"/>
        <n v="7000129227"/>
        <n v="7000129298"/>
        <n v="7000128603"/>
        <n v="7000129388"/>
        <n v="7000129377"/>
        <n v="7000128964"/>
        <n v="7000129352"/>
        <n v="7000128710"/>
        <n v="7000129024"/>
        <n v="7000129025"/>
        <n v="7000129280"/>
        <n v="7000129281"/>
        <n v="7000128711"/>
        <n v="7000129232"/>
        <n v="7000129339"/>
        <n v="7000123699"/>
        <n v="7000128577"/>
        <n v="7000129475"/>
        <n v="7000126796"/>
        <n v="7000123703"/>
        <n v="7000129536"/>
        <n v="7000128838"/>
        <n v="7000129407"/>
        <n v="7000129385"/>
        <n v="7000129632"/>
        <n v="7000129454"/>
        <n v="7000129543"/>
        <n v="7000129409"/>
        <n v="7000129410"/>
        <n v="7000129581"/>
        <n v="7000127228"/>
        <n v="7000127229"/>
        <n v="7000125910"/>
        <n v="7000128242"/>
        <n v="7000127242"/>
        <n v="7000127243"/>
        <n v="7000127594"/>
        <n v="7000127595"/>
        <n v="7000129589"/>
        <n v="7000129590"/>
        <n v="7000127787"/>
        <n v="7000127347"/>
        <n v="7000127908"/>
        <n v="7000127913"/>
        <n v="7000129561"/>
        <n v="7000127885"/>
        <n v="7000129592"/>
        <n v="7000129652"/>
        <n v="7000129593"/>
        <n v="7000129703"/>
        <n v="7000128728"/>
        <n v="7000129622"/>
        <n v="7000129286"/>
        <n v="7000129623"/>
        <n v="7000129429"/>
        <n v="7000128237"/>
        <n v="7000129591"/>
        <n v="7000129606"/>
        <n v="7000129710"/>
        <n v="7000129058"/>
        <n v="7000129061"/>
        <n v="7000129607"/>
        <n v="7000129141"/>
        <n v="7000129069"/>
        <n v="7000129073"/>
        <n v="7000129076"/>
        <n v="7000129145"/>
        <n v="7000129078"/>
        <n v="7000129598"/>
        <n v="7000129601"/>
        <n v="7000129264"/>
        <n v="7000129496"/>
        <n v="7000129608"/>
        <n v="7000128317"/>
        <n v="7000129711"/>
        <n v="7000129085"/>
        <n v="7000129609"/>
        <n v="7000129088"/>
        <n v="7000129610"/>
        <n v="7000129094"/>
        <n v="7000129157"/>
        <n v="7000128831"/>
        <n v="7000129159"/>
        <n v="7000129160"/>
        <n v="7000129161"/>
        <n v="7000129097"/>
        <n v="7000129166"/>
        <n v="7000129169"/>
        <n v="7000128318"/>
        <n v="7000129174"/>
        <n v="7000129175"/>
        <n v="7000129177"/>
        <n v="7000129179"/>
        <n v="7000129180"/>
        <n v="7000129611"/>
        <n v="7000129181"/>
        <n v="7000129712"/>
        <n v="7000129184"/>
        <n v="7000129188"/>
        <n v="7000129189"/>
        <n v="7000129195"/>
        <n v="7000129197"/>
        <n v="7000129573"/>
        <n v="7000129109"/>
        <n v="7000127796"/>
        <n v="7000129203"/>
        <n v="7000129207"/>
        <n v="7000129112"/>
        <n v="7000129209"/>
        <n v="7000129210"/>
        <n v="7000129211"/>
        <n v="7000129212"/>
        <n v="7000129113"/>
        <n v="7000129216"/>
        <n v="7000129115"/>
        <n v="7000129218"/>
        <n v="7000129219"/>
        <n v="7000129220"/>
        <n v="7000129221"/>
        <n v="7000129223"/>
        <n v="7000129224"/>
        <n v="7000129225"/>
        <n v="7000129618"/>
        <n v="7000129299"/>
        <n v="7000129401"/>
        <n v="7000129402"/>
        <n v="7000129411"/>
        <n v="7000128840"/>
        <n v="7000129457"/>
        <n v="7000129026"/>
        <n v="7000129602"/>
        <n v="7000129230"/>
        <n v="7000129231"/>
        <n v="7000129450"/>
        <n v="7000129126"/>
        <n v="7000129624"/>
        <n v="7000128965"/>
        <n v="7000129633"/>
        <n v="7000129233"/>
        <n v="7000129668"/>
        <n v="7000129566"/>
        <n v="7000123704"/>
        <n v="7000128966"/>
        <n v="7000129574"/>
        <n v="7000129564"/>
        <n v="7000129486"/>
        <n v="7000129565"/>
        <n v="7000129487"/>
        <n v="7000128337"/>
        <n v="7000128713"/>
        <n v="7000128714"/>
        <n v="7000128715"/>
        <n v="7000128716"/>
        <n v="7000128717"/>
        <n v="7000129425"/>
        <n v="7000128243"/>
        <n v="7000128338"/>
        <n v="7000125912"/>
        <n v="7000128976"/>
        <n v="7000127596"/>
        <n v="7000127597"/>
        <n v="7000127235"/>
        <n v="7000127345"/>
        <n v="7000127910"/>
        <n v="7000127911"/>
        <n v="7000127912"/>
        <n v="7000128614"/>
        <n v="7000128616"/>
        <n v="7000128618"/>
        <n v="7000128620"/>
        <n v="7000129888"/>
        <n v="7000128622"/>
        <n v="7000128628"/>
        <n v="7000128624"/>
        <n v="7000128626"/>
        <n v="7000128288"/>
        <n v="7000128447"/>
        <n v="7000129767"/>
        <n v="7000129768"/>
        <n v="7000129769"/>
        <n v="7000129770"/>
        <n v="7000128340"/>
        <n v="7000129384"/>
        <n v="7000129472"/>
        <n v="7000127730"/>
        <n v="7000127731"/>
        <n v="7000127929"/>
        <n v="7000128885"/>
        <n v="7000127791"/>
        <n v="7000125087"/>
        <n v="7000129474"/>
        <n v="7000129875"/>
        <n v="7000129783"/>
        <n v="7000129876"/>
        <n v="7000129727"/>
        <n v="7000129846"/>
        <n v="7000129877"/>
        <n v="7000129615"/>
        <n v="7000129605"/>
        <n v="7000129758"/>
        <n v="7000129612"/>
        <n v="7000127780"/>
        <n v="7000129613"/>
        <n v="7000129614"/>
        <n v="7000129759"/>
        <n v="7000129762"/>
        <n v="7000129902"/>
        <n v="7000125514"/>
        <n v="7000129760"/>
        <n v="7000129763"/>
        <n v="7000129599"/>
        <n v="7000129619"/>
        <n v="7000128893"/>
        <n v="7000129269"/>
        <n v="7000129764"/>
        <n v="7000129879"/>
        <n v="7000129761"/>
        <n v="7000129771"/>
        <n v="7000129781"/>
        <n v="7000129782"/>
        <n v="7000129586"/>
        <n v="7000129563"/>
        <n v="7000129488"/>
        <n v="7000128967"/>
        <n v="7000128718"/>
        <n v="7000129603"/>
        <n v="7000129604"/>
        <n v="7000129502"/>
        <n v="7000129747"/>
        <n v="7000128729"/>
        <n v="7000128719"/>
        <n v="7000129234"/>
        <n v="7000129572"/>
        <n v="7000129687"/>
        <n v="7000128841"/>
        <n v="7000128247"/>
        <n v="7000129873"/>
        <n v="7000129775"/>
        <n v="7000129776"/>
        <n v="7000129777"/>
        <n v="7000129778"/>
        <n v="7000129772"/>
        <n v="7000129779"/>
        <n v="7000129773"/>
        <n v="7000129774"/>
        <n v="7000129780"/>
        <n v="7000129765"/>
        <n v="7000129495"/>
        <n v="7000129638"/>
        <n v="7000129949"/>
        <n v="7000129950"/>
        <n v="7000129412"/>
        <n v="7000129413"/>
        <n v="7000129414"/>
        <n v="7000129415"/>
        <n v="7000129316"/>
        <n v="7000129310"/>
        <n v="7000129312"/>
        <n v="7000129317"/>
        <n v="7000129313"/>
        <n v="7000127921"/>
        <n v="7000128929"/>
        <n v="7000127257"/>
        <n v="7000128255"/>
        <n v="7000128256"/>
        <n v="7000129813"/>
        <n v="7000128432"/>
        <n v="7000128927"/>
        <n v="7000128433"/>
        <n v="7000128615"/>
        <n v="7000128617"/>
        <n v="7000128619"/>
        <n v="7000128621"/>
        <n v="7000128623"/>
        <n v="7000128629"/>
        <n v="7000128625"/>
        <n v="7000128627"/>
        <n v="7000127852"/>
        <n v="7000120786"/>
        <n v="7000126538"/>
        <n v="7000130026"/>
        <n v="7000128955"/>
        <n v="7000128449"/>
        <n v="7000129975"/>
        <n v="7000127178"/>
        <n v="7000129874"/>
        <n v="7000127870"/>
        <n v="7000129292"/>
        <n v="7000129824"/>
        <n v="7000130046"/>
        <n v="7000129825"/>
        <n v="7000129830"/>
        <n v="7000129826"/>
        <n v="7000129793"/>
        <n v="7000129831"/>
        <n v="7000130047"/>
        <n v="7000129832"/>
        <n v="7000129865"/>
        <n v="7000130177"/>
        <n v="7000130083"/>
        <n v="7000129827"/>
        <n v="7000129794"/>
        <n v="7000129795"/>
        <n v="7000129796"/>
        <n v="7000129797"/>
        <n v="7000129570"/>
        <n v="7000130049"/>
        <n v="7000129828"/>
        <n v="7000130050"/>
        <n v="7000129829"/>
        <n v="7000129872"/>
        <n v="7000130178"/>
        <n v="7000129855"/>
        <n v="7000130245"/>
        <n v="7000129840"/>
        <n v="7000129841"/>
        <n v="7000129798"/>
        <n v="7000129842"/>
        <n v="7000130051"/>
        <n v="7000129843"/>
        <n v="7000129833"/>
        <n v="7000129844"/>
        <n v="7000129583"/>
        <n v="7000129417"/>
        <n v="7000129947"/>
        <n v="7000129416"/>
        <n v="7000129490"/>
        <n v="7000129640"/>
        <n v="7000129314"/>
        <n v="7000130164"/>
        <n v="7000129799"/>
        <n v="7000129856"/>
        <n v="7000129792"/>
        <n v="7000129321"/>
        <n v="7000129766"/>
        <n v="7000130052"/>
        <n v="7000127179"/>
        <n v="7000127180"/>
        <n v="7000129971"/>
        <n v="7000129895"/>
        <n v="7000129558"/>
        <n v="7000129636"/>
        <n v="7000129901"/>
        <n v="7000129957"/>
        <n v="7000129958"/>
        <n v="7000129809"/>
        <n v="7000129810"/>
        <n v="7000127251"/>
        <n v="7000128930"/>
        <n v="7000127841"/>
        <n v="7000127842"/>
        <n v="7000127922"/>
        <n v="7000127925"/>
        <n v="7000127843"/>
        <n v="7000129654"/>
        <n v="7000128878"/>
        <n v="7000129556"/>
        <n v="7000129521"/>
        <n v="7000128430"/>
        <n v="7000128925"/>
        <n v="7000128434"/>
        <n v="7000128435"/>
        <n v="7000127904"/>
        <n v="7000129880"/>
        <n v="7000129881"/>
        <n v="7000129882"/>
        <n v="7000129883"/>
        <n v="7000130411"/>
        <n v="7000129884"/>
        <n v="7000129885"/>
        <n v="7000129886"/>
        <n v="7000129887"/>
        <n v="7000127851"/>
        <n v="7000127853"/>
        <n v="7000127854"/>
        <n v="7000130179"/>
        <n v="7000130181"/>
        <n v="7000130182"/>
        <n v="7000130186"/>
        <n v="7000130187"/>
        <n v="7000130190"/>
        <n v="7000130191"/>
        <n v="7000129686"/>
        <n v="7000129680"/>
        <n v="7000127792"/>
        <n v="7000128889"/>
        <n v="7000129293"/>
        <n v="7000130414"/>
        <n v="7000130128"/>
        <n v="7000130284"/>
        <n v="7000129784"/>
        <n v="7000130129"/>
        <n v="7000129785"/>
        <n v="7000130130"/>
        <n v="7000130131"/>
        <n v="7000130215"/>
        <n v="7000130289"/>
        <n v="7000130216"/>
        <n v="7000130132"/>
        <n v="7000130217"/>
        <n v="7000130291"/>
        <n v="7000130134"/>
        <n v="7000130293"/>
        <n v="7000130294"/>
        <n v="7000130136"/>
        <n v="7000130137"/>
        <n v="7000130219"/>
        <n v="7000130297"/>
        <n v="7000129787"/>
        <n v="7000130138"/>
        <n v="7000130202"/>
        <n v="7000130220"/>
        <n v="7000130299"/>
        <n v="7000129788"/>
        <n v="7000130301"/>
        <n v="7000130302"/>
        <n v="7000130139"/>
        <n v="7000130304"/>
        <n v="7000129789"/>
        <n v="7000130141"/>
        <n v="7000130223"/>
        <n v="7000130142"/>
        <n v="7000130143"/>
        <n v="7000130206"/>
        <n v="7000130048"/>
        <n v="7000130144"/>
        <n v="7000129790"/>
        <n v="7000130145"/>
        <n v="7000130146"/>
        <n v="7000130224"/>
        <n v="7000130306"/>
        <n v="7000129791"/>
        <n v="7000130147"/>
        <n v="7000130225"/>
        <n v="7000130226"/>
        <n v="7000130227"/>
        <n v="7000130228"/>
        <n v="7000130229"/>
        <n v="7000130230"/>
        <n v="7000130231"/>
        <n v="7000130232"/>
        <n v="7000130149"/>
        <n v="7000130150"/>
        <n v="7000130234"/>
        <n v="7000130310"/>
        <n v="7000130235"/>
        <n v="7000130312"/>
        <n v="7000130151"/>
        <n v="7000130236"/>
        <n v="7000130152"/>
        <n v="7000130237"/>
        <n v="7000130238"/>
        <n v="7000130153"/>
        <n v="7000130239"/>
        <n v="7000130240"/>
        <n v="7000130313"/>
        <n v="7000130154"/>
        <n v="7000130155"/>
        <n v="7000130314"/>
        <n v="7000130241"/>
        <n v="7000130242"/>
        <n v="7000130355"/>
        <n v="7000130243"/>
        <n v="7000130244"/>
        <n v="7000130159"/>
        <n v="7000130246"/>
        <n v="7000130247"/>
        <n v="7000130248"/>
        <n v="7000130249"/>
        <n v="7000130250"/>
        <n v="7000130251"/>
        <n v="7000130252"/>
        <n v="7000130253"/>
        <n v="7000130254"/>
        <n v="7000130255"/>
        <n v="7000130211"/>
        <n v="7000130316"/>
        <n v="7000128895"/>
        <n v="7000130256"/>
        <n v="7000130257"/>
        <n v="7000130258"/>
        <n v="7000130259"/>
        <n v="7000130260"/>
        <n v="7000130261"/>
        <n v="7000130213"/>
        <n v="7000130317"/>
        <n v="7000130318"/>
        <n v="7000130162"/>
        <n v="7000130263"/>
        <n v="7000130264"/>
        <n v="7000130265"/>
        <n v="7000130266"/>
        <n v="7000130267"/>
        <n v="7000129584"/>
        <n v="7000129560"/>
        <n v="7000129959"/>
        <n v="7000129688"/>
        <n v="7000129972"/>
        <n v="7000129930"/>
        <n v="7000129656"/>
        <n v="7000130163"/>
        <n v="7000130278"/>
        <n v="7000129858"/>
        <n v="7000130323"/>
        <n v="7000130325"/>
        <n v="7000129811"/>
        <n v="7000129642"/>
        <n v="7000130281"/>
        <n v="7000130282"/>
        <n v="7000129744"/>
        <n v="7000129812"/>
        <n v="7000130394"/>
        <n v="7000129931"/>
        <n v="7000130066"/>
        <n v="7000130067"/>
        <n v="7000130349"/>
        <n v="7000130348"/>
        <n v="7000130352"/>
        <n v="7000130350"/>
        <n v="7000130351"/>
        <n v="7000128510"/>
        <n v="7000128511"/>
        <n v="7000128512"/>
        <n v="7000128342"/>
        <n v="7000129663"/>
        <n v="7000129326"/>
        <n v="7000129311"/>
        <n v="7000128513"/>
        <n v="7000129318"/>
        <n v="7000128931"/>
        <n v="7000128928"/>
        <n v="7000128514"/>
        <n v="7000129319"/>
        <n v="7000127923"/>
        <n v="7000128515"/>
        <n v="7000128516"/>
        <n v="7000128517"/>
        <n v="7000128518"/>
        <n v="7000128519"/>
        <n v="7000128520"/>
        <n v="7000128521"/>
        <n v="7000127924"/>
        <n v="7000127926"/>
        <n v="7000127844"/>
        <n v="7000127845"/>
        <n v="7000129518"/>
        <n v="7000129519"/>
        <n v="7000129520"/>
        <n v="7000128871"/>
        <n v="7000128873"/>
        <n v="7000128874"/>
        <n v="7000128875"/>
        <n v="7000129683"/>
        <n v="7000128427"/>
        <n v="7000129550"/>
        <n v="7000129684"/>
        <n v="7000129685"/>
        <n v="7000129555"/>
        <n v="7000129522"/>
        <n v="7000127888"/>
        <n v="7000128431"/>
        <n v="7000128926"/>
        <n v="7000128880"/>
        <n v="7000129524"/>
        <n v="7000129526"/>
        <n v="7000130458"/>
        <n v="7000130010"/>
        <n v="7000130459"/>
        <n v="7000130460"/>
        <n v="7000130461"/>
        <n v="7000130462"/>
        <n v="7000130463"/>
        <n v="7000127473"/>
        <n v="7000130180"/>
        <n v="7000130183"/>
        <n v="7000130184"/>
        <n v="7000130363"/>
        <n v="7000130522"/>
        <n v="7000130188"/>
        <n v="7000130189"/>
        <n v="7000130192"/>
        <n v="7000130193"/>
        <n v="7000130195"/>
        <n v="7000130196"/>
        <n v="7000130197"/>
        <n v="7000130199"/>
        <n v="7000130200"/>
        <n v="7000130201"/>
        <n v="7000129473"/>
        <n v="7000128671"/>
        <n v="7000128672"/>
        <n v="7000129681"/>
        <n v="7000129291"/>
        <n v="7000130488"/>
        <n v="7000130435"/>
        <n v="7000130283"/>
        <n v="7000130529"/>
        <n v="7000130354"/>
        <n v="7000130436"/>
        <n v="7000130285"/>
        <n v="7000130357"/>
        <n v="7000130286"/>
        <n v="7000130287"/>
        <n v="7000130288"/>
        <n v="7000130133"/>
        <n v="7000130290"/>
        <n v="7000130135"/>
        <n v="7000130218"/>
        <n v="7000130437"/>
        <n v="7000130292"/>
        <n v="7000130273"/>
        <n v="7000130295"/>
        <n v="7000130296"/>
        <n v="7000130530"/>
        <n v="7000130438"/>
        <n v="7000130298"/>
        <n v="7000130274"/>
        <n v="7000130427"/>
        <n v="7000130531"/>
        <n v="7000130221"/>
        <n v="7000130300"/>
        <n v="7000130140"/>
        <n v="7000130222"/>
        <n v="7000130303"/>
        <n v="7000130532"/>
        <n v="7000130424"/>
        <n v="7000130464"/>
        <n v="7000130275"/>
        <n v="7000130423"/>
        <n v="7000130533"/>
        <n v="7000130440"/>
        <n v="7000130307"/>
        <n v="7000130534"/>
        <n v="7000130276"/>
        <n v="7000130148"/>
        <n v="7000130428"/>
        <n v="7000130308"/>
        <n v="7000128891"/>
        <n v="7000130233"/>
        <n v="7000130309"/>
        <n v="7000130311"/>
        <n v="7000130156"/>
        <n v="7000130157"/>
        <n v="7000130158"/>
        <n v="7000130640"/>
        <n v="7000130358"/>
        <n v="7000130160"/>
        <n v="7000130161"/>
        <n v="7000130208"/>
        <n v="7000129627"/>
        <n v="7000130210"/>
        <n v="7000130319"/>
        <n v="7000129616"/>
        <n v="7000129629"/>
        <n v="7000130320"/>
        <n v="7000130321"/>
        <n v="7000130322"/>
        <n v="7000130268"/>
        <n v="7000130269"/>
        <n v="7000129585"/>
        <n v="7000130068"/>
        <n v="7000130353"/>
        <n v="7000130395"/>
        <n v="7000129929"/>
        <n v="7000129320"/>
        <n v="7000130165"/>
        <n v="7000130166"/>
        <n v="7000130279"/>
        <n v="7000130280"/>
        <n v="7000130430"/>
        <n v="7000130271"/>
        <n v="7000130272"/>
        <n v="7000130651"/>
        <n v="7000129315"/>
        <n v="7000129664"/>
        <n v="7000130429"/>
        <n v="7000130324"/>
        <n v="7000128578"/>
        <n v="7000128592"/>
        <n v="7000130399"/>
        <n v="7000130340"/>
        <n v="7000130341"/>
        <n v="7000130398"/>
        <n v="7000129639"/>
        <n v="7000130455"/>
        <n v="7000130453"/>
        <n v="7000130342"/>
        <n v="7000130454"/>
        <n v="7000128343"/>
        <n v="7000128344"/>
        <n v="7000127252"/>
        <n v="7000128523"/>
        <n v="7000128524"/>
        <n v="7000128525"/>
        <n v="7000128932"/>
        <n v="7000127258"/>
        <n v="7000128904"/>
        <n v="7000127927"/>
        <n v="7000128872"/>
        <n v="7000128876"/>
        <n v="7000128879"/>
        <n v="7000128429"/>
        <n v="7000129552"/>
        <n v="7000129553"/>
        <n v="7000128881"/>
        <n v="7000130008"/>
        <n v="7000130457"/>
        <n v="7000130009"/>
        <n v="7000130753"/>
        <n v="7000130011"/>
        <n v="7000130012"/>
        <n v="7000130013"/>
        <n v="7000130014"/>
        <n v="7000130015"/>
        <n v="7000128847"/>
        <n v="7000127284"/>
        <n v="7000130680"/>
        <n v="7000129736"/>
        <n v="7000129739"/>
        <n v="7000130505"/>
        <n v="7000129740"/>
        <n v="7000129679"/>
        <n v="7000130360"/>
        <n v="7000127867"/>
        <n v="7000127868"/>
        <n v="7000127872"/>
        <n v="7000130787"/>
        <n v="7000130439"/>
        <n v="7000130653"/>
        <n v="7000130669"/>
        <n v="7000130660"/>
        <n v="7000130205"/>
        <n v="7000130650"/>
        <n v="7000130682"/>
        <n v="7000130674"/>
        <n v="7000130672"/>
        <n v="7000129294"/>
        <n v="7000130554"/>
        <n v="7000128319"/>
        <n v="7000130441"/>
        <n v="7000130662"/>
        <n v="7000130663"/>
        <n v="7000130664"/>
        <n v="7000129628"/>
        <n v="7000130209"/>
        <n v="7000130655"/>
        <n v="7000127797"/>
        <n v="7000129630"/>
        <n v="7000130362"/>
        <n v="7000130344"/>
        <n v="7000130456"/>
        <n v="7000130401"/>
        <n v="7000130277"/>
        <n v="7000130676"/>
        <n v="7000130677"/>
        <n v="7000130678"/>
        <n v="7000130679"/>
        <n v="7000130270"/>
        <n v="7000130683"/>
        <n v="7000130400"/>
        <n v="7000130667"/>
        <n v="7000130652"/>
        <n v="7000128579"/>
        <n v="7000130343"/>
        <n v="7000129745"/>
        <n v="7000129746"/>
        <n v="7000128593"/>
        <n v="7000130698"/>
        <n v="7000129637"/>
        <n v="7000130467"/>
        <n v="7000130476"/>
        <n v="7000130469"/>
        <n v="7000130726"/>
        <n v="7000130727"/>
        <n v="7000130725"/>
        <n v="7000130728"/>
        <n v="7000129430"/>
        <n v="7000128902"/>
        <n v="7000128933"/>
        <n v="7000129431"/>
        <n v="7000130334"/>
        <n v="7000128903"/>
        <n v="7000127846"/>
        <n v="7000129661"/>
        <n v="7000130518"/>
        <n v="7000130513"/>
        <n v="7000129551"/>
        <n v="7000129554"/>
        <n v="7000130821"/>
        <n v="7000130822"/>
        <n v="7000130823"/>
        <n v="7000130824"/>
        <n v="7000130825"/>
        <n v="7000130826"/>
        <n v="7000130827"/>
        <n v="7000130828"/>
        <n v="7000130069"/>
        <n v="7000128848"/>
        <n v="7000129452"/>
        <n v="7000129433"/>
        <n v="7000130681"/>
        <n v="7000128666"/>
        <n v="7000128886"/>
        <n v="7000130783"/>
        <n v="7000129682"/>
        <n v="7000128883"/>
        <n v="7000130836"/>
        <n v="7000130837"/>
        <n v="7000130838"/>
        <n v="7000130742"/>
        <n v="7000129295"/>
        <n v="7000130658"/>
        <n v="7000130656"/>
        <n v="7000130659"/>
        <n v="7000128897"/>
        <n v="7000130661"/>
        <n v="7000130466"/>
        <n v="7000130477"/>
        <n v="7000130729"/>
        <n v="7000130700"/>
        <n v="7000129641"/>
        <n v="7000130335"/>
        <n v="7000129657"/>
        <n v="7000130665"/>
        <n v="7000130791"/>
        <n v="7000130684"/>
        <n v="7000130685"/>
        <n v="7000130789"/>
        <n v="7000130843"/>
        <n v="7000129966"/>
        <n v="7000129743"/>
        <n v="7000130666"/>
        <n v="7000130485"/>
        <n v="7000130697"/>
        <n v="7000130484"/>
        <n v="7000130702"/>
        <n v="7000130486"/>
        <n v="7000131080"/>
        <n v="7000131081"/>
        <n v="7000131082"/>
        <n v="7000131084"/>
        <n v="7000131085"/>
        <n v="7000131090"/>
        <n v="7000131140"/>
        <n v="7000131091"/>
        <n v="7000131093"/>
        <n v="7000131101"/>
        <n v="7000131102"/>
        <n v="7000131103"/>
        <n v="7000131105"/>
        <n v="7000131108"/>
        <n v="7000131197"/>
        <n v="7000131213"/>
        <n v="7000131198"/>
        <n v="7000130996"/>
        <n v="7000130997"/>
        <n v="7000130998"/>
        <n v="7000131148"/>
        <n v="7000131001"/>
        <n v="7000131199"/>
        <n v="7000131006"/>
        <n v="7000130839"/>
        <n v="7000131195"/>
        <n v="7000131196"/>
        <n v="7000131200"/>
        <n v="7000131007"/>
        <n v="7000131205"/>
        <n v="7000131206"/>
        <n v="7000131009"/>
        <n v="7000131207"/>
        <n v="7000131015"/>
        <n v="7000131017"/>
        <n v="7000131022"/>
        <n v="7000131025"/>
        <n v="7000131036"/>
        <n v="7000131039"/>
        <n v="7000131042"/>
        <n v="7000131048"/>
        <n v="7000131056"/>
        <n v="7000131058"/>
        <n v="7000131186"/>
        <n v="7000131131"/>
        <n v="7000131137"/>
        <n v="7000131083"/>
        <n v="7000131087"/>
        <n v="7000131088"/>
        <n v="7000131089"/>
        <n v="7000131141"/>
        <n v="7000131092"/>
        <n v="7000131094"/>
        <n v="7000131096"/>
        <n v="7000131097"/>
        <n v="7000131098"/>
        <n v="7000131107"/>
        <n v="7000130923"/>
        <n v="7000131144"/>
        <n v="7000131221"/>
        <n v="7000130925"/>
        <n v="7000130926"/>
        <n v="7000131147"/>
        <n v="7000130999"/>
        <n v="7000131149"/>
        <n v="7000131151"/>
        <n v="7000131000"/>
        <n v="7000131152"/>
        <n v="7000131153"/>
        <n v="7000131154"/>
        <n v="7000131157"/>
        <n v="7000130931"/>
        <n v="7000131214"/>
        <n v="7000131160"/>
        <n v="7000131003"/>
        <n v="7000131162"/>
        <n v="7000131163"/>
        <n v="7000131004"/>
        <n v="7000131005"/>
        <n v="7000131201"/>
        <n v="7000131167"/>
        <n v="7000131168"/>
        <n v="7000130941"/>
        <n v="7000131215"/>
        <n v="7000131171"/>
        <n v="7000131010"/>
        <n v="7000131011"/>
        <n v="7000131016"/>
        <n v="7000131173"/>
        <n v="7000131174"/>
        <n v="7000130947"/>
        <n v="7000131176"/>
        <n v="7000131216"/>
        <n v="7000131020"/>
        <n v="7000131177"/>
        <n v="7000131217"/>
        <n v="7000131178"/>
        <n v="7000131117"/>
        <n v="7000131202"/>
        <n v="7000131179"/>
        <n v="7000131030"/>
        <n v="7000131203"/>
        <n v="7000131033"/>
        <n v="7000131218"/>
        <n v="7000131037"/>
        <n v="7000128894"/>
        <n v="7000131119"/>
        <n v="7000131219"/>
        <n v="7000131044"/>
        <n v="7000131121"/>
        <n v="7000131220"/>
        <n v="7000131180"/>
        <n v="7000131181"/>
        <n v="7000131052"/>
        <n v="7000131055"/>
        <n v="7000131184"/>
        <n v="7000131059"/>
        <n v="7000131062"/>
        <n v="7000131204"/>
        <n v="7000131138"/>
        <n v="7000131192"/>
        <n v="7000129737"/>
        <n v="7000131134"/>
        <n v="7000130892"/>
        <n v="7000130800"/>
        <n v="7000130704"/>
        <n v="7000130710"/>
        <n v="7000130731"/>
        <n v="7000130733"/>
        <n v="7000130732"/>
        <n v="7000130687"/>
        <n v="7000130690"/>
        <n v="7000130691"/>
        <n v="7000130686"/>
        <n v="7000130887"/>
        <n v="7000126720"/>
        <n v="7000129906"/>
        <n v="7000128941"/>
        <n v="7000128906"/>
        <n v="7000128944"/>
        <n v="7000128950"/>
        <n v="7000129660"/>
        <n v="7000130405"/>
        <n v="7000129932"/>
        <n v="7000129933"/>
        <n v="7000129934"/>
        <n v="7000129935"/>
        <n v="7000130905"/>
        <n v="7000128916"/>
        <n v="7000128428"/>
        <n v="7000129523"/>
        <n v="7000128919"/>
        <n v="7000128920"/>
        <n v="7000128921"/>
        <n v="7000128922"/>
        <n v="7000128924"/>
        <n v="7000129528"/>
        <n v="7000128843"/>
        <n v="7000128446"/>
        <n v="7000129451"/>
        <n v="7000129322"/>
        <n v="7000130003"/>
        <n v="7000120777"/>
        <n v="7000129436"/>
        <n v="7000130082"/>
        <n v="7000129434"/>
        <n v="7000128887"/>
        <n v="7000130330"/>
        <n v="7000128316"/>
        <n v="7000131143"/>
        <n v="7000131145"/>
        <n v="7000131146"/>
        <n v="7000130928"/>
        <n v="7000130968"/>
        <n v="7000131155"/>
        <n v="7000131156"/>
        <n v="7000130970"/>
        <n v="7000131109"/>
        <n v="7000131158"/>
        <n v="7000130933"/>
        <n v="7000131164"/>
        <n v="7000131165"/>
        <n v="7000130934"/>
        <n v="7000130972"/>
        <n v="7000130935"/>
        <n v="7000130936"/>
        <n v="7000131224"/>
        <n v="7000131142"/>
        <n v="7000131222"/>
        <n v="7000130977"/>
        <n v="7000131170"/>
        <n v="7000130943"/>
        <n v="7000128892"/>
        <n v="7000130946"/>
        <n v="7000130948"/>
        <n v="7000130983"/>
        <n v="7000130949"/>
        <n v="7000130984"/>
        <n v="7000131023"/>
        <n v="7000130950"/>
        <n v="7000130985"/>
        <n v="7000131028"/>
        <n v="7000130955"/>
        <n v="7000131029"/>
        <n v="7000131031"/>
        <n v="7000130987"/>
        <n v="7000131034"/>
        <n v="7000131035"/>
        <n v="7000131038"/>
        <n v="7000131040"/>
        <n v="7000131041"/>
        <n v="7000131043"/>
        <n v="7000131047"/>
        <n v="7000131050"/>
        <n v="7000131122"/>
        <n v="7000131183"/>
        <n v="7000131054"/>
        <n v="7000131057"/>
        <n v="7000131185"/>
        <n v="7000130958"/>
        <n v="7000131225"/>
        <n v="7000131060"/>
        <n v="7000131063"/>
        <n v="7000131187"/>
        <n v="7000131188"/>
        <n v="7000131189"/>
        <n v="7000131190"/>
        <n v="7000131191"/>
        <n v="7000131065"/>
        <n v="7000131067"/>
        <n v="7000131069"/>
        <n v="7000131072"/>
        <n v="7000131076"/>
        <n v="7000130829"/>
        <n v="7000130830"/>
        <n v="7000130801"/>
        <n v="7000130734"/>
        <n v="7000130708"/>
        <n v="7000130712"/>
        <n v="7000130991"/>
        <n v="7000131132"/>
        <n v="7000130689"/>
        <n v="7000131135"/>
        <n v="7000131194"/>
        <n v="7000130688"/>
        <n v="7000131512"/>
        <n v="7000130498"/>
        <n v="7000131349"/>
        <n v="7000130709"/>
        <n v="7000131373"/>
        <n v="7000131380"/>
        <n v="7000131513"/>
        <n v="7000131387"/>
        <n v="7000131384"/>
        <n v="7000131383"/>
        <n v="7000131374"/>
        <n v="7000131382"/>
        <n v="7000129731"/>
        <n v="7000131386"/>
        <n v="7000128938"/>
        <n v="7000129908"/>
        <n v="7000128526"/>
        <n v="7000128942"/>
        <n v="7000128529"/>
        <n v="7000126721"/>
        <n v="7000128905"/>
        <n v="7000128908"/>
        <n v="7000128943"/>
        <n v="7000128945"/>
        <n v="7000128949"/>
        <n v="7000128951"/>
        <n v="7000130404"/>
        <n v="7000130381"/>
        <n v="7000130382"/>
        <n v="7000129940"/>
        <n v="7000128917"/>
        <n v="7000128918"/>
        <n v="7000130521"/>
        <n v="7000130385"/>
        <n v="7000131351"/>
        <n v="7000131352"/>
        <n v="7000131353"/>
        <n v="7000129733"/>
        <n v="7000128844"/>
        <n v="7000130065"/>
        <n v="7000131333"/>
        <n v="7000131334"/>
        <n v="7000131335"/>
        <n v="7000131336"/>
        <n v="7000131330"/>
        <n v="7000131331"/>
        <n v="7000131337"/>
        <n v="7000131338"/>
        <n v="7000131339"/>
        <n v="7000130361"/>
        <n v="7000130506"/>
        <n v="7000130508"/>
        <n v="7000128882"/>
        <n v="7000128888"/>
        <n v="7000130331"/>
        <n v="7000131323"/>
        <n v="7000130924"/>
        <n v="7000130927"/>
        <n v="7000130929"/>
        <n v="7000131547"/>
        <n v="7000130969"/>
        <n v="7000131002"/>
        <n v="7000130962"/>
        <n v="7000131548"/>
        <n v="7000130940"/>
        <n v="7000130978"/>
        <n v="7000130942"/>
        <n v="7000130979"/>
        <n v="7000131549"/>
        <n v="7000130945"/>
        <n v="7000131012"/>
        <n v="7000131013"/>
        <n v="7000131014"/>
        <n v="7000131175"/>
        <n v="7000131018"/>
        <n v="7000131019"/>
        <n v="7000131024"/>
        <n v="7000130952"/>
        <n v="7000131026"/>
        <n v="7000131526"/>
        <n v="7000130988"/>
        <n v="7000131223"/>
        <n v="7000130957"/>
        <n v="7000130990"/>
        <n v="7000131045"/>
        <n v="7000130102"/>
        <n v="7000131053"/>
        <n v="7000130959"/>
        <n v="7000131590"/>
        <n v="7000131061"/>
        <n v="7000131064"/>
        <n v="7000131379"/>
        <n v="7000131385"/>
        <n v="7000131350"/>
        <n v="7000131431"/>
        <n v="7000130714"/>
        <n v="7000130410"/>
        <n v="7000130992"/>
        <n v="7000131133"/>
        <n v="7000131136"/>
        <n v="7000131139"/>
        <n v="7000131332"/>
        <n v="7000131597"/>
        <n v="7000131377"/>
        <n v="7000130877"/>
        <n v="7000130873"/>
        <n v="7000130874"/>
        <n v="7000131376"/>
        <n v="7000130713"/>
        <n v="7000131403"/>
        <n v="7000131402"/>
        <n v="7000131375"/>
        <n v="7000131545"/>
        <n v="7000131404"/>
        <n v="7000131544"/>
        <n v="7000131543"/>
        <n v="7000131580"/>
        <n v="7000131520"/>
        <n v="7000129363"/>
        <n v="7000129365"/>
        <n v="7000131697"/>
        <n v="7000128939"/>
        <n v="7000128940"/>
        <n v="7000128522"/>
        <n v="7000130598"/>
        <n v="7000129907"/>
        <n v="7000129905"/>
        <n v="7000129367"/>
        <n v="7000128527"/>
        <n v="7000128528"/>
        <n v="7000129979"/>
        <n v="7000129369"/>
        <n v="7000129371"/>
        <n v="7000130605"/>
        <n v="7000129374"/>
        <n v="7000128907"/>
        <n v="7000129938"/>
        <n v="7000129939"/>
        <n v="7000130512"/>
        <n v="7000130000"/>
        <n v="7000130002"/>
        <n v="7000130519"/>
        <n v="7000130514"/>
        <n v="7000130520"/>
        <n v="7000129732"/>
        <n v="7000130820"/>
        <n v="7000126655"/>
        <n v="7000128846"/>
        <n v="7000129734"/>
        <n v="7000130443"/>
        <n v="7000128724"/>
        <n v="7000128947"/>
        <n v="7000128948"/>
        <n v="7000131615"/>
        <n v="7000129735"/>
        <n v="7000120782"/>
        <n v="7000130507"/>
        <n v="7000129702"/>
        <n v="7000129967"/>
        <n v="7000129533"/>
        <n v="7000130509"/>
        <n v="7000128890"/>
        <n v="7000128674"/>
        <n v="7000131745"/>
        <n v="7000131150"/>
        <n v="7000131324"/>
        <n v="7000131735"/>
        <n v="7000131111"/>
        <n v="7000131746"/>
        <n v="7000131161"/>
        <n v="7000131325"/>
        <n v="7000131113"/>
        <n v="7000130016"/>
        <n v="7000131326"/>
        <n v="7000130654"/>
        <n v="7000131115"/>
        <n v="7000131670"/>
        <n v="7000130788"/>
        <n v="7000131550"/>
        <n v="7000131638"/>
        <n v="7000130333"/>
        <n v="7000131327"/>
        <n v="7000131328"/>
        <n v="7000131584"/>
        <n v="7000131661"/>
        <n v="7000131736"/>
        <n v="7000131737"/>
        <n v="7000131738"/>
        <n v="7000131116"/>
        <n v="7000131739"/>
        <n v="7000131740"/>
        <n v="7000130953"/>
        <n v="7000131511"/>
        <n v="7000131551"/>
        <n v="7000131329"/>
        <n v="7000130878"/>
        <n v="7000131120"/>
        <n v="7000131124"/>
        <n v="7000131125"/>
        <n v="7000128896"/>
        <n v="7000131708"/>
        <n v="7000131741"/>
        <n v="7000131742"/>
        <n v="7000131552"/>
        <n v="7000130880"/>
        <n v="7000131649"/>
        <n v="7000131596"/>
        <n v="7000131676"/>
        <n v="7000131667"/>
        <n v="7000131406"/>
        <n v="7000131405"/>
        <n v="7000131546"/>
        <n v="7000131581"/>
        <n v="7000130875"/>
        <n v="7000131574"/>
        <n v="7000130993"/>
        <n v="7000131555"/>
        <n v="7000131659"/>
        <n v="7000131660"/>
        <n v="7000131587"/>
        <n v="7000131528"/>
        <n v="7000131585"/>
        <n v="7000128590"/>
        <n v="7000131542"/>
        <n v="7000128595"/>
        <n v="7000131558"/>
        <n v="7000130903"/>
        <n v="7000131348"/>
        <n v="7000131556"/>
        <n v="7000131557"/>
        <n v="7000131743"/>
        <n v="7000131536"/>
        <n v="7000131684"/>
        <n v="7000131704"/>
        <n v="7000131705"/>
        <n v="7000131706"/>
        <n v="7000129364"/>
        <n v="7000131529"/>
        <n v="7000129353"/>
        <n v="7000129977"/>
        <n v="7000129909"/>
        <n v="7000129357"/>
        <n v="7000129358"/>
        <n v="7000129359"/>
        <n v="7000129978"/>
        <n v="7000129368"/>
        <n v="7000129370"/>
        <n v="7000130604"/>
        <n v="7000128946"/>
        <n v="7000128952"/>
        <n v="7000130772"/>
        <n v="7000130773"/>
        <n v="7000131625"/>
        <n v="7000131626"/>
        <n v="7000128877"/>
        <n v="7000129504"/>
        <n v="7000130001"/>
        <n v="7000131364"/>
        <n v="7000131365"/>
        <n v="7000131366"/>
        <n v="7000131882"/>
        <n v="7000131367"/>
        <n v="7000131368"/>
        <n v="7000131369"/>
        <n v="7000131370"/>
        <n v="7000131371"/>
        <n v="7000128954"/>
        <n v="7000110894"/>
        <n v="7000131671"/>
        <n v="7000131672"/>
        <n v="7000131666"/>
        <n v="7000131918"/>
        <n v="7000128884"/>
        <n v="7000130099"/>
        <n v="7000129531"/>
        <n v="7000130510"/>
        <n v="7000130390"/>
        <n v="7000128673"/>
        <n v="7000130618"/>
        <n v="7000131833"/>
        <n v="7000131834"/>
        <n v="7000131636"/>
        <n v="7000131662"/>
        <n v="7000131678"/>
        <n v="7000131679"/>
        <n v="7000131835"/>
        <n v="7000130017"/>
        <n v="7000130332"/>
        <n v="7000131836"/>
        <n v="7000131663"/>
        <n v="7000130956"/>
        <n v="7000130879"/>
        <n v="7000131829"/>
        <n v="7000131837"/>
        <n v="7000130881"/>
        <n v="7000131830"/>
        <n v="7000131518"/>
        <n v="7000131519"/>
        <n v="7000131560"/>
        <n v="7000131713"/>
        <n v="7000131347"/>
        <n v="7000131530"/>
        <n v="7000131537"/>
        <n v="7000130720"/>
        <n v="7000130774"/>
        <n v="7000130995"/>
        <n v="7000131642"/>
        <n v="7000131831"/>
        <n v="7000131673"/>
        <n v="7000131674"/>
        <n v="7000131193"/>
        <n v="7000131665"/>
        <n v="7000128591"/>
        <n v="7000131559"/>
        <n v="7000131685"/>
        <n v="7000128594"/>
        <n v="7000131716"/>
        <n v="7000131715"/>
        <n v="7000131531"/>
        <n v="7000131553"/>
        <n v="7000130817"/>
        <n v="7000131532"/>
        <n v="7000131717"/>
        <n v="7000130906"/>
        <n v="7000130831"/>
        <n v="7000131554"/>
      </sharedItems>
    </cacheField>
    <cacheField name="Produzierte Menge" numFmtId="0">
      <sharedItems containsSemiMixedTypes="0" containsString="0" containsNumber="1" minValue="0" maxValue="87552" count="1980">
        <n v="3820"/>
        <n v="2648"/>
        <n v="30"/>
        <n v="223"/>
        <n v="0"/>
        <n v="100"/>
        <n v="162"/>
        <n v="729"/>
        <n v="477"/>
        <n v="533"/>
        <n v="277"/>
        <n v="504"/>
        <n v="7214"/>
        <n v="30453"/>
        <n v="16020"/>
        <n v="34824"/>
        <n v="3284"/>
        <n v="23040"/>
        <n v="5261"/>
        <n v="4216"/>
        <n v="3160"/>
        <n v="1488"/>
        <n v="6666"/>
        <n v="6849"/>
        <n v="12008"/>
        <n v="7776"/>
        <n v="7316"/>
        <n v="1536"/>
        <n v="38826"/>
        <n v="7796"/>
        <n v="1439"/>
        <n v="8991"/>
        <n v="403"/>
        <n v="3696"/>
        <n v="1055"/>
        <n v="214"/>
        <n v="384"/>
        <n v="329"/>
        <n v="726"/>
        <n v="40"/>
        <n v="828"/>
        <n v="1075"/>
        <n v="290"/>
        <n v="264"/>
        <n v="32"/>
        <n v="68"/>
        <n v="340"/>
        <n v="136"/>
        <n v="2890"/>
        <n v="250"/>
        <n v="2244"/>
        <n v="34"/>
        <n v="204"/>
        <n v="553"/>
        <n v="194"/>
        <n v="4473"/>
        <n v="1550"/>
        <n v="390"/>
        <n v="748"/>
        <n v="102"/>
        <n v="170"/>
        <n v="238"/>
        <n v="203"/>
        <n v="1020"/>
        <n v="935"/>
        <n v="515"/>
        <n v="408"/>
        <n v="1438"/>
        <n v="2566"/>
        <n v="991"/>
        <n v="1615"/>
        <n v="306"/>
        <n v="255"/>
        <n v="3189"/>
        <n v="1444"/>
        <n v="0.01"/>
        <n v="1808"/>
        <n v="6"/>
        <n v="343"/>
        <n v="168"/>
        <n v="368"/>
        <n v="536"/>
        <n v="229"/>
        <n v="640"/>
        <n v="154"/>
        <n v="164"/>
        <n v="490"/>
        <n v="1128"/>
        <n v="8428"/>
        <n v="6811"/>
        <n v="13680"/>
        <n v="5141"/>
        <n v="480"/>
        <n v="672"/>
        <n v="7134"/>
        <n v="3863"/>
        <n v="12414"/>
        <n v="47"/>
        <n v="82"/>
        <n v="24"/>
        <n v="22"/>
        <n v="80"/>
        <n v="105"/>
        <n v="248"/>
        <n v="512"/>
        <n v="159"/>
        <n v="256"/>
        <n v="132"/>
        <n v="518"/>
        <n v="288"/>
        <n v="271"/>
        <n v="768"/>
        <n v="372"/>
        <n v="2550"/>
        <n v="1530"/>
        <n v="1256"/>
        <n v="272"/>
        <n v="1224"/>
        <n v="510"/>
        <n v="1016"/>
        <n v="1.3"/>
        <n v="1824"/>
        <n v="1105"/>
        <n v="2040"/>
        <n v="1955"/>
        <n v="544"/>
        <n v="1"/>
        <n v="2517"/>
        <n v="270"/>
        <n v="140"/>
        <n v="79"/>
        <n v="738"/>
        <n v="1284"/>
        <n v="4924"/>
        <n v="7610"/>
        <n v="5533"/>
        <n v="2920"/>
        <n v="1390"/>
        <n v="9552"/>
        <n v="5420"/>
        <n v="4498"/>
        <n v="20988"/>
        <n v="26392"/>
        <n v="26112"/>
        <n v="14360"/>
        <n v="7232"/>
        <n v="23500"/>
        <n v="26040"/>
        <n v="29578"/>
        <n v="12741"/>
        <n v="28770"/>
        <n v="5457"/>
        <n v="7669"/>
        <n v="7152"/>
        <n v="813"/>
        <n v="803"/>
        <n v="6144"/>
        <n v="426"/>
        <n v="180"/>
        <n v="77"/>
        <n v="2840"/>
        <n v="1374"/>
        <n v="275"/>
        <n v="467"/>
        <n v="226"/>
        <n v="11417"/>
        <n v="520"/>
        <n v="1170"/>
        <n v="85"/>
        <n v="884"/>
        <n v="1785"/>
        <n v="2805"/>
        <n v="850"/>
        <n v="425"/>
        <n v="1360"/>
        <n v="144"/>
        <n v="1417"/>
        <n v="88"/>
        <n v="598"/>
        <n v="260"/>
        <n v="1139"/>
        <n v="429"/>
        <n v="137"/>
        <n v="663"/>
        <n v="161"/>
        <n v="4625"/>
        <n v="3247"/>
        <n v="4000"/>
        <n v="6880"/>
        <n v="35942"/>
        <n v="15888"/>
        <n v="23268"/>
        <n v="13674"/>
        <n v="605"/>
        <n v="1328"/>
        <n v="6711"/>
        <n v="10623"/>
        <n v="675"/>
        <n v="25959"/>
        <n v="28396"/>
        <n v="23376"/>
        <n v="13034"/>
        <n v="5563"/>
        <n v="28014"/>
        <n v="26518"/>
        <n v="27216"/>
        <n v="4672"/>
        <n v="15984"/>
        <n v="7488"/>
        <n v="360"/>
        <n v="242"/>
        <n v="463"/>
        <n v="986"/>
        <n v="267"/>
        <n v="70"/>
        <n v="775"/>
        <n v="1223"/>
        <n v="374"/>
        <n v="476"/>
        <n v="1275"/>
        <n v="1190"/>
        <n v="1088"/>
        <n v="612"/>
        <n v="765"/>
        <n v="72"/>
        <n v="2482"/>
        <n v="528"/>
        <n v="369"/>
        <n v="17136"/>
        <n v="5835"/>
        <n v="1235"/>
        <n v="6194"/>
        <n v="694"/>
        <n v="10752"/>
        <n v="3888"/>
        <n v="2950"/>
        <n v="2892"/>
        <n v="1323"/>
        <n v="1326"/>
        <n v="603"/>
        <n v="588"/>
        <n v="4805"/>
        <n v="12816"/>
        <n v="10794"/>
        <n v="6888"/>
        <n v="7056"/>
        <n v="14372"/>
        <n v="3338"/>
        <n v="5992"/>
        <n v="24934"/>
        <n v="13717"/>
        <n v="6260"/>
        <n v="9072"/>
        <n v="5084"/>
        <n v="4336"/>
        <n v="736"/>
        <n v="552"/>
        <n v="1104"/>
        <n v="57"/>
        <n v="64"/>
        <n v="721"/>
        <n v="2720"/>
        <n v="771"/>
        <n v="785"/>
        <n v="6491"/>
        <n v="3561"/>
        <n v="524"/>
        <n v="35"/>
        <n v="714"/>
        <n v="442"/>
        <n v="3798"/>
        <n v="117"/>
        <n v="664"/>
        <n v="468"/>
        <n v="484"/>
        <n v="896"/>
        <n v="31"/>
        <n v="543"/>
        <n v="580"/>
        <n v="848"/>
        <n v="9016"/>
        <n v="4363"/>
        <n v="1968"/>
        <n v="30909"/>
        <n v="14338"/>
        <n v="14962"/>
        <n v="7616"/>
        <n v="34860"/>
        <n v="910"/>
        <n v="1229"/>
        <n v="818"/>
        <n v="3274"/>
        <n v="492"/>
        <n v="5604"/>
        <n v="4318"/>
        <n v="4763"/>
        <n v="15120"/>
        <n v="13344"/>
        <n v="53004"/>
        <n v="12940"/>
        <n v="7883"/>
        <n v="8269"/>
        <n v="7990"/>
        <n v="389"/>
        <n v="110"/>
        <n v="858"/>
        <n v="825"/>
        <n v="296"/>
        <n v="61"/>
        <n v="36"/>
        <n v="262"/>
        <n v="241"/>
        <n v="128"/>
        <n v="263"/>
        <n v="298"/>
        <n v="704"/>
        <n v="2163"/>
        <n v="1863"/>
        <n v="4937"/>
        <n v="4032"/>
        <n v="701"/>
        <n v="816"/>
        <n v="1768"/>
        <n v="266"/>
        <n v="1156"/>
        <n v="3470"/>
        <n v="2186"/>
        <n v="196"/>
        <n v="479"/>
        <n v="362"/>
        <n v="521"/>
        <n v="905"/>
        <n v="4392"/>
        <n v="5586"/>
        <n v="1936"/>
        <n v="693"/>
        <n v="26175"/>
        <n v="18290"/>
        <n v="6160"/>
        <n v="5698"/>
        <n v="5280"/>
        <n v="5760"/>
        <n v="7728"/>
        <n v="3039"/>
        <n v="4508"/>
        <n v="5328"/>
        <n v="8256"/>
        <n v="690"/>
        <n v="10"/>
        <n v="86"/>
        <n v="1273"/>
        <n v="200"/>
        <n v="782"/>
        <n v="1116"/>
        <n v="680"/>
        <n v="347"/>
        <n v="1700"/>
        <n v="2952"/>
        <n v="41"/>
        <n v="0.55000000000000004"/>
        <n v="5610"/>
        <n v="3230"/>
        <n v="2125"/>
        <n v="4590"/>
        <n v="513"/>
        <n v="488"/>
        <n v="2058"/>
        <n v="224"/>
        <n v="1262"/>
        <n v="259"/>
        <n v="294"/>
        <n v="244"/>
        <n v="16"/>
        <n v="2416"/>
        <n v="14720"/>
        <n v="860"/>
        <n v="642"/>
        <n v="10740"/>
        <n v="34784"/>
        <n v="5621"/>
        <n v="8608"/>
        <n v="1623"/>
        <n v="378"/>
        <n v="6492"/>
        <n v="10016"/>
        <n v="21724"/>
        <n v="21760"/>
        <n v="9216"/>
        <n v="1022"/>
        <n v="317"/>
        <n v="12"/>
        <n v="81"/>
        <n v="1177"/>
        <n v="300"/>
        <n v="15"/>
        <n v="1359"/>
        <n v="1043"/>
        <n v="280"/>
        <n v="600"/>
        <n v="2615"/>
        <n v="2295"/>
        <n v="4026"/>
        <n v="2931"/>
        <n v="1599"/>
        <n v="2312"/>
        <n v="13"/>
        <n v="206"/>
        <n v="219"/>
        <n v="147"/>
        <n v="650"/>
        <n v="417"/>
        <n v="359"/>
        <n v="346"/>
        <n v="689"/>
        <n v="3637"/>
        <n v="3024"/>
        <n v="4940"/>
        <n v="882"/>
        <n v="17616"/>
        <n v="19611"/>
        <n v="3205"/>
        <n v="2646"/>
        <n v="1784"/>
        <n v="414"/>
        <n v="601"/>
        <n v="25937"/>
        <n v="6348"/>
        <n v="3324"/>
        <n v="983"/>
        <n v="716"/>
        <n v="13334"/>
        <n v="5495"/>
        <n v="5732"/>
        <n v="8483"/>
        <n v="7712"/>
        <n v="1140"/>
        <n v="3072"/>
        <n v="230"/>
        <n v="114"/>
        <n v="466"/>
        <n v="1419"/>
        <n v="2574"/>
        <n v="2992"/>
        <n v="4800"/>
        <n v="5889"/>
        <n v="1882"/>
        <n v="58"/>
        <n v="455"/>
        <n v="918"/>
        <n v="2975"/>
        <n v="595"/>
        <n v="373"/>
        <n v="2311"/>
        <n v="177"/>
        <n v="507"/>
        <n v="608"/>
        <n v="1358"/>
        <n v="13440"/>
        <n v="887"/>
        <n v="7216"/>
        <n v="4359"/>
        <n v="34104"/>
        <n v="2037"/>
        <n v="1257"/>
        <n v="6583"/>
        <n v="7553"/>
        <n v="2956"/>
        <n v="19714"/>
        <n v="9791"/>
        <n v="5406"/>
        <n v="47380"/>
        <n v="7652"/>
        <n v="8394"/>
        <n v="915"/>
        <n v="725"/>
        <n v="131"/>
        <n v="486"/>
        <n v="1102"/>
        <n v="315"/>
        <n v="365"/>
        <n v="135"/>
        <n v="777"/>
        <n v="151"/>
        <n v="519"/>
        <n v="774"/>
        <n v="1943"/>
        <n v="585"/>
        <n v="1428"/>
        <n v="1214"/>
        <n v="1017"/>
        <n v="3830"/>
        <n v="2148"/>
        <n v="18"/>
        <n v="276"/>
        <n v="861"/>
        <n v="767"/>
        <n v="156"/>
        <n v="1481"/>
        <n v="13620"/>
        <n v="13278"/>
        <n v="34854"/>
        <n v="4320"/>
        <n v="4680"/>
        <n v="6279"/>
        <n v="4406"/>
        <n v="8280"/>
        <n v="2912"/>
        <n v="980"/>
        <n v="591"/>
        <n v="3499"/>
        <n v="5390"/>
        <n v="5440"/>
        <n v="31626"/>
        <n v="22060"/>
        <n v="26796"/>
        <n v="7261"/>
        <n v="8342"/>
        <n v="8239"/>
        <n v="2304"/>
        <n v="2232"/>
        <n v="48"/>
        <n v="322"/>
        <n v="146"/>
        <n v="60"/>
        <n v="1482"/>
        <n v="107"/>
        <n v="5063"/>
        <n v="496"/>
        <n v="1292"/>
        <n v="952"/>
        <n v="3640"/>
        <n v="646"/>
        <n v="1445"/>
        <n v="2897"/>
        <n v="702"/>
        <n v="682"/>
        <n v="469"/>
        <n v="1280"/>
        <n v="9332"/>
        <n v="13660"/>
        <n v="5922"/>
        <n v="5460"/>
        <n v="1440"/>
        <n v="20030"/>
        <n v="25956"/>
        <n v="14200"/>
        <n v="14574"/>
        <n v="9937"/>
        <n v="28276"/>
        <n v="15624"/>
        <n v="8704"/>
        <n v="7612"/>
        <n v="13944"/>
        <n v="12808"/>
        <n v="7844"/>
        <n v="5040"/>
        <n v="22826"/>
        <n v="1435"/>
        <n v="2784"/>
        <n v="2474"/>
        <n v="2489"/>
        <n v="1012"/>
        <n v="1380"/>
        <n v="559"/>
        <n v="5568"/>
        <n v="3740"/>
        <n v="1674"/>
        <n v="758"/>
        <n v="1836"/>
        <n v="3995"/>
        <n v="3485"/>
        <n v="1780"/>
        <n v="1564"/>
        <n v="67"/>
        <n v="112"/>
        <n v="2557"/>
        <n v="220"/>
        <n v="307"/>
        <n v="123"/>
        <n v="555"/>
        <n v="990"/>
        <n v="376"/>
        <n v="522"/>
        <n v="6300"/>
        <n v="7649"/>
        <n v="1710"/>
        <n v="7562"/>
        <n v="10871"/>
        <n v="2143"/>
        <n v="366"/>
        <n v="3301"/>
        <n v="9702"/>
        <n v="5635"/>
        <n v="4458"/>
        <n v="3687"/>
        <n v="31893"/>
        <n v="8104"/>
        <n v="45715"/>
        <n v="7700"/>
        <n v="11828"/>
        <n v="6192"/>
        <n v="11111"/>
        <n v="1862"/>
        <n v="361"/>
        <n v="308"/>
        <n v="385"/>
        <n v="2516"/>
        <n v="546"/>
        <n v="1318"/>
        <n v="2799"/>
        <n v="686"/>
        <n v="325"/>
        <n v="506"/>
        <n v="3145"/>
        <n v="5710"/>
        <n v="1870"/>
        <n v="103"/>
        <n v="2570"/>
        <n v="599"/>
        <n v="500"/>
        <n v="652"/>
        <n v="666"/>
        <n v="216"/>
        <n v="3596"/>
        <n v="3580"/>
        <n v="1450"/>
        <n v="5943"/>
        <n v="2116"/>
        <n v="13228"/>
        <n v="1654"/>
        <n v="122"/>
        <n v="4397"/>
        <n v="8542"/>
        <n v="25966"/>
        <n v="3638"/>
        <n v="1092"/>
        <n v="24252"/>
        <n v="21940"/>
        <n v="8286"/>
        <n v="3816"/>
        <n v="3931"/>
        <n v="920"/>
        <n v="1426"/>
        <n v="191"/>
        <n v="428"/>
        <n v="44"/>
        <n v="181"/>
        <n v="354"/>
        <n v="461"/>
        <n v="2413"/>
        <n v="208"/>
        <n v="529"/>
        <n v="3728"/>
        <n v="6120"/>
        <n v="780"/>
        <n v="2465"/>
        <n v="3060"/>
        <n v="336"/>
        <n v="11"/>
        <n v="0.02"/>
        <n v="4403"/>
        <n v="2820"/>
        <n v="433"/>
        <n v="98"/>
        <n v="409"/>
        <n v="379"/>
        <n v="438"/>
        <n v="381"/>
        <n v="12672"/>
        <n v="8967"/>
        <n v="5239"/>
        <n v="1716"/>
        <n v="38056"/>
        <n v="16824"/>
        <n v="10680"/>
        <n v="3453"/>
        <n v="647"/>
        <n v="2446"/>
        <n v="5464"/>
        <n v="420"/>
        <n v="395"/>
        <n v="3656"/>
        <n v="1164"/>
        <n v="350"/>
        <n v="590"/>
        <n v="4097"/>
        <n v="12086"/>
        <n v="8064"/>
        <n v="1766"/>
        <n v="2752"/>
        <n v="2706"/>
        <n v="76315"/>
        <n v="8774"/>
        <n v="9716"/>
        <n v="8784"/>
        <n v="1972"/>
        <n v="8965"/>
        <n v="629"/>
        <n v="56"/>
        <n v="4203"/>
        <n v="2193"/>
        <n v="744"/>
        <n v="65"/>
        <n v="3399"/>
        <n v="184"/>
        <n v="4925"/>
        <n v="323.26"/>
        <n v="3618"/>
        <n v="3755"/>
        <n v="487"/>
        <n v="152"/>
        <n v="1307"/>
        <n v="210"/>
        <n v="740"/>
        <n v="3492"/>
        <n v="13635"/>
        <n v="34839"/>
        <n v="8197"/>
        <n v="6233"/>
        <n v="5386"/>
        <n v="10642"/>
        <n v="1796"/>
        <n v="10949"/>
        <n v="9428"/>
        <n v="5242"/>
        <n v="8776"/>
        <n v="5132"/>
        <n v="26893"/>
        <n v="30840"/>
        <n v="7383"/>
        <n v="761"/>
        <n v="1244"/>
        <n v="2108"/>
        <n v="133"/>
        <n v="525"/>
        <n v="448"/>
        <n v="6728"/>
        <n v="789"/>
        <n v="914"/>
        <n v="2033"/>
        <n v="141"/>
        <n v="981"/>
        <n v="645"/>
        <n v="904"/>
        <n v="7622"/>
        <n v="2900"/>
        <n v="1828"/>
        <n v="3316"/>
        <n v="305"/>
        <n v="5439"/>
        <n v="4426"/>
        <n v="3217"/>
        <n v="8733"/>
        <n v="2624"/>
        <n v="7597"/>
        <n v="15504"/>
        <n v="6048"/>
        <n v="9160"/>
        <n v="24192"/>
        <n v="22680"/>
        <n v="3146"/>
        <n v="2256"/>
        <n v="2392"/>
        <n v="192"/>
        <n v="568"/>
        <n v="550"/>
        <n v="788"/>
        <n v="231"/>
        <n v="2456"/>
        <n v="2995"/>
        <n v="2597"/>
        <n v="1042"/>
        <n v="74"/>
        <n v="1422"/>
        <n v="382"/>
        <n v="895"/>
        <n v="398"/>
        <n v="636"/>
        <n v="9367"/>
        <n v="16740"/>
        <n v="34603"/>
        <n v="10895"/>
        <n v="4831"/>
        <n v="15456"/>
        <n v="2352"/>
        <n v="1990"/>
        <n v="1176"/>
        <n v="1858"/>
        <n v="9719"/>
        <n v="13540"/>
        <n v="2378"/>
        <n v="22464"/>
        <n v="22436"/>
        <n v="9034"/>
        <n v="14259"/>
        <n v="7604"/>
        <n v="22167"/>
        <n v="21168"/>
        <n v="5550"/>
        <n v="9366"/>
        <n v="3579"/>
        <n v="9864"/>
        <n v="7185"/>
        <n v="7618"/>
        <n v="2142"/>
        <n v="1988"/>
        <n v="121"/>
        <n v="718"/>
        <n v="2223"/>
        <n v="4505"/>
        <n v="268"/>
        <n v="139"/>
        <n v="4953"/>
        <n v="1860"/>
        <n v="253"/>
        <n v="776"/>
        <n v="104"/>
        <n v="38"/>
        <n v="237"/>
        <n v="893"/>
        <n v="575"/>
        <n v="2694"/>
        <n v="4704"/>
        <n v="6080"/>
        <n v="960"/>
        <n v="2600"/>
        <n v="1852"/>
        <n v="26071"/>
        <n v="5548"/>
        <n v="23088"/>
        <n v="8334"/>
        <n v="19595"/>
        <n v="7602"/>
        <n v="19152"/>
        <n v="18564"/>
        <n v="9856"/>
        <n v="9886"/>
        <n v="87552"/>
        <n v="40320"/>
        <n v="39858"/>
        <n v="9154"/>
        <n v="19918"/>
        <n v="3744"/>
        <n v="4608"/>
        <n v="7028"/>
        <n v="1939"/>
        <n v="91"/>
        <n v="353"/>
        <n v="209"/>
        <n v="380"/>
        <n v="811"/>
        <n v="1068"/>
        <n v="784"/>
        <n v="199"/>
        <n v="278"/>
        <n v="7369"/>
        <n v="6284"/>
        <n v="2635"/>
        <n v="3087"/>
        <n v="5695"/>
        <n v="1552"/>
        <n v="1514"/>
        <n v="4050"/>
        <n v="348"/>
        <n v="443"/>
        <n v="1040"/>
        <n v="1944"/>
        <n v="3200"/>
        <n v="285"/>
        <n v="1493"/>
        <n v="7215"/>
        <n v="11845"/>
        <n v="5426"/>
        <n v="462"/>
        <n v="3020"/>
        <n v="3202"/>
        <n v="6468"/>
        <n v="505"/>
        <n v="19532"/>
        <n v="6628"/>
        <n v="52456"/>
        <n v="6140"/>
        <n v="240"/>
        <n v="1134"/>
        <n v="42"/>
        <n v="2831"/>
        <n v="931"/>
        <n v="4008"/>
        <n v="176"/>
        <n v="1187"/>
        <n v="236"/>
        <n v="993"/>
        <n v="93"/>
        <n v="958"/>
        <n v="940"/>
        <n v="195"/>
        <n v="24696"/>
        <n v="15458"/>
        <n v="7611"/>
        <n v="2098"/>
        <n v="3244"/>
        <n v="5503"/>
        <n v="4418"/>
        <n v="3252"/>
        <n v="4085"/>
        <n v="4161"/>
        <n v="735"/>
        <n v="1783"/>
        <n v="320"/>
        <n v="3522"/>
        <n v="8463"/>
        <n v="21680"/>
        <n v="5458"/>
        <n v="7492"/>
        <n v="188"/>
        <n v="62"/>
        <n v="149"/>
        <n v="108"/>
        <n v="53"/>
        <n v="9413"/>
        <n v="1024"/>
        <n v="750"/>
        <n v="3514"/>
        <n v="2210"/>
        <n v="247"/>
        <n v="3342"/>
        <n v="2383"/>
        <n v="245"/>
        <n v="679"/>
        <n v="375"/>
        <n v="411"/>
        <n v="1304"/>
        <n v="681"/>
        <n v="15494"/>
        <n v="34859"/>
        <n v="2429"/>
        <n v="25922"/>
        <n v="3069"/>
        <n v="6478"/>
        <n v="7766"/>
        <n v="12048"/>
        <n v="7192"/>
        <n v="3970"/>
        <n v="576"/>
        <n v="1920"/>
        <n v="1584"/>
        <n v="1452"/>
        <n v="2544"/>
        <n v="43"/>
        <n v="1148"/>
        <n v="734"/>
        <n v="2128"/>
        <n v="610"/>
        <n v="3482"/>
        <n v="1196"/>
        <n v="502"/>
        <n v="1080"/>
        <n v="7140"/>
        <n v="1451"/>
        <n v="2629"/>
        <n v="856"/>
        <n v="309"/>
        <n v="1276"/>
        <n v="677"/>
        <n v="10413"/>
        <n v="34707"/>
        <n v="12568"/>
        <n v="8140"/>
        <n v="2435"/>
        <n v="13350"/>
        <n v="7176"/>
        <n v="22083"/>
        <n v="924"/>
        <n v="3948"/>
        <n v="23493"/>
        <n v="2562"/>
        <n v="3108"/>
        <n v="5504"/>
        <n v="30725"/>
        <n v="31248"/>
        <n v="9241"/>
        <n v="6765"/>
        <n v="7366"/>
        <n v="3971"/>
        <n v="3986"/>
        <n v="25"/>
        <n v="798"/>
        <n v="1069"/>
        <n v="2859"/>
        <n v="627"/>
        <n v="4120"/>
        <n v="794"/>
        <n v="1441"/>
        <n v="1954"/>
        <n v="1486"/>
        <n v="2380"/>
        <n v="1867"/>
        <n v="111"/>
        <n v="130"/>
        <n v="2789"/>
        <n v="808"/>
        <n v="1095"/>
        <n v="5194"/>
        <n v="16657"/>
        <n v="9456"/>
        <n v="2027"/>
        <n v="2738"/>
        <n v="25948"/>
        <n v="3483"/>
        <n v="1325"/>
        <n v="589"/>
        <n v="8694"/>
        <n v="6804"/>
        <n v="900"/>
        <n v="6605"/>
        <n v="13378"/>
        <n v="6270"/>
        <n v="68250"/>
        <n v="22302"/>
        <n v="3120"/>
        <n v="2753"/>
        <n v="2957"/>
        <n v="5403"/>
        <n v="2678"/>
        <n v="676"/>
        <n v="781"/>
        <n v="1462"/>
        <n v="2652"/>
        <n v="1474"/>
        <n v="2270"/>
        <n v="1976"/>
        <n v="1330"/>
        <n v="3825"/>
        <n v="1782"/>
        <n v="1372"/>
        <n v="847"/>
        <n v="1083"/>
        <n v="8449"/>
        <n v="4280"/>
        <n v="2843"/>
        <n v="49"/>
        <n v="331"/>
        <n v="1143"/>
        <n v="671"/>
        <n v="8443"/>
        <n v="1960"/>
        <n v="7595"/>
        <n v="888"/>
        <n v="21176"/>
        <n v="3332"/>
        <n v="16235"/>
        <n v="5717"/>
        <n v="4328"/>
        <n v="5392"/>
        <n v="3489"/>
        <n v="1329"/>
        <n v="4091"/>
        <n v="13534"/>
        <n v="23686"/>
        <n v="6988"/>
        <n v="7066"/>
        <n v="5184"/>
        <n v="4076"/>
        <n v="3394"/>
        <n v="2659"/>
        <n v="874"/>
        <n v="399"/>
        <n v="90"/>
        <n v="710"/>
        <n v="391"/>
        <n v="52"/>
        <n v="3400"/>
        <n v="3184"/>
        <n v="1897"/>
        <n v="3287"/>
        <n v="3411"/>
        <n v="517"/>
        <n v="823"/>
        <n v="473"/>
        <n v="3584"/>
        <n v="4812"/>
        <n v="1045"/>
        <n v="73"/>
        <n v="6228"/>
        <n v="4635"/>
        <n v="3234"/>
        <n v="620"/>
        <n v="1019"/>
        <n v="1281"/>
        <n v="6207"/>
        <n v="2940"/>
        <n v="26549"/>
        <n v="38196"/>
        <n v="34704"/>
        <n v="1606"/>
        <n v="1421"/>
        <n v="2540"/>
        <n v="4900"/>
        <n v="25941"/>
        <n v="11904"/>
        <n v="19964"/>
        <n v="10116"/>
        <n v="43448"/>
        <n v="23801"/>
        <n v="6840"/>
        <n v="12036"/>
        <n v="6472"/>
        <n v="8200"/>
        <n v="8011"/>
        <n v="8445"/>
        <n v="3098"/>
        <n v="644"/>
        <n v="1334"/>
        <n v="2400"/>
        <n v="281"/>
        <n v="84"/>
        <n v="160"/>
        <n v="2144"/>
        <n v="3390"/>
        <n v="4439"/>
        <n v="1900"/>
        <n v="1953"/>
        <n v="178"/>
        <n v="269"/>
        <n v="10092"/>
        <n v="1578"/>
        <n v="319"/>
        <n v="564"/>
        <n v="699"/>
        <n v="232"/>
        <n v="1013"/>
        <n v="12723"/>
        <n v="34674"/>
        <n v="23280"/>
        <n v="6815"/>
        <n v="1630"/>
        <n v="1579"/>
        <n v="10138"/>
        <n v="13580"/>
        <n v="5659"/>
        <n v="8371"/>
        <n v="2208"/>
        <n v="2852"/>
        <n v="3736"/>
        <n v="2730"/>
        <n v="705"/>
        <n v="1248"/>
        <n v="3382"/>
        <n v="2345"/>
        <n v="5865"/>
        <n v="6573"/>
        <n v="3695"/>
        <n v="3712"/>
        <n v="1803"/>
        <n v="614"/>
        <n v="328"/>
        <n v="221"/>
        <n v="667"/>
        <n v="925"/>
        <n v="175"/>
        <n v="769"/>
        <n v="3600"/>
        <n v="1626"/>
        <n v="15348"/>
        <n v="4214"/>
        <n v="13286"/>
        <n v="2457"/>
        <n v="10071"/>
        <n v="9491"/>
        <n v="6447"/>
        <n v="4787"/>
        <n v="22435"/>
        <n v="23438"/>
        <n v="7732"/>
        <n v="19302"/>
        <n v="16380"/>
        <n v="6110"/>
        <n v="27630"/>
        <n v="25998"/>
        <n v="2005"/>
        <n v="2714"/>
        <n v="96"/>
        <n v="822"/>
        <n v="1056"/>
        <n v="20"/>
        <n v="481"/>
        <n v="6879"/>
        <n v="101"/>
        <n v="1215"/>
        <n v="1873"/>
        <n v="441"/>
        <n v="115"/>
        <n v="1023"/>
        <n v="1373"/>
        <n v="658"/>
        <n v="452"/>
        <n v="6967"/>
        <n v="8982"/>
        <n v="4361"/>
        <n v="19000"/>
        <n v="2896"/>
        <n v="16800"/>
        <n v="2466"/>
        <n v="16642"/>
        <n v="5544"/>
        <n v="1475"/>
        <n v="5437"/>
        <n v="4410"/>
        <n v="25344"/>
        <n v="8739"/>
        <n v="2907"/>
        <n v="1296"/>
        <n v="4083"/>
        <n v="13152"/>
        <n v="22138"/>
        <n v="903"/>
        <n v="485"/>
        <n v="5135"/>
        <n v="64512"/>
        <n v="10993"/>
        <n v="13375"/>
        <n v="6142"/>
        <n v="29526"/>
        <n v="2494"/>
        <n v="239"/>
        <n v="1556"/>
        <n v="1119"/>
        <n v="1047"/>
        <n v="970"/>
        <n v="975"/>
        <n v="2804"/>
        <n v="3657"/>
        <n v="1698"/>
        <n v="1709"/>
        <n v="71"/>
        <n v="5220"/>
        <n v="332"/>
        <n v="233"/>
        <n v="34820"/>
        <n v="11878"/>
        <n v="13682"/>
        <n v="3283"/>
        <n v="12586"/>
        <n v="3192"/>
        <n v="25990"/>
        <n v="12428"/>
        <n v="18945"/>
        <n v="23753"/>
        <n v="5643"/>
        <n v="6912"/>
        <n v="9936"/>
        <n v="5980"/>
        <n v="6208"/>
        <n v="460"/>
        <n v="92"/>
        <n v="930"/>
        <n v="367"/>
        <n v="45"/>
        <n v="578"/>
        <n v="1539"/>
        <n v="3672"/>
        <n v="787"/>
        <n v="2347"/>
        <n v="5603"/>
        <n v="2242"/>
        <n v="33"/>
        <n v="821"/>
        <n v="424"/>
        <n v="28"/>
        <n v="3117"/>
        <n v="198"/>
        <n v="189"/>
        <n v="592"/>
        <n v="35077"/>
        <n v="34604"/>
        <n v="13320"/>
        <n v="1344"/>
        <n v="1842"/>
        <n v="5108"/>
        <n v="13272"/>
        <n v="459"/>
        <n v="2664"/>
        <n v="10367"/>
        <n v="12790"/>
        <n v="9941"/>
        <n v="728"/>
        <n v="12518"/>
        <n v="2551"/>
        <n v="698"/>
        <n v="5045"/>
        <n v="95"/>
        <n v="405"/>
        <n v="2816"/>
        <n v="1699"/>
        <n v="202"/>
        <n v="926"/>
        <n v="87"/>
        <n v="2146"/>
        <n v="345"/>
        <n v="491"/>
        <n v="358"/>
        <n v="25928"/>
        <n v="19929"/>
        <n v="10126"/>
        <n v="6823"/>
        <n v="450"/>
        <n v="2748"/>
        <n v="7872"/>
        <n v="17123"/>
        <n v="6670"/>
        <n v="10368"/>
        <n v="364"/>
        <n v="792"/>
        <n v="1507"/>
        <n v="8379"/>
        <n v="616"/>
        <n v="337"/>
        <n v="912"/>
        <n v="3418"/>
        <n v="651"/>
        <n v="2455"/>
        <n v="1048"/>
        <n v="10874"/>
        <n v="7986"/>
        <n v="20100"/>
        <n v="11117"/>
        <n v="7858"/>
        <n v="16909"/>
        <n v="8340"/>
        <n v="11798"/>
        <n v="2495"/>
        <n v="5394"/>
        <n v="4381"/>
        <n v="15121"/>
        <n v="2252"/>
        <n v="2901"/>
        <n v="985"/>
        <n v="594"/>
        <n v="4148"/>
        <n v="17388"/>
        <n v="6553"/>
        <n v="18590"/>
        <n v="24557"/>
        <n v="23990"/>
        <n v="7975"/>
        <n v="11856"/>
        <n v="47215"/>
        <n v="1748"/>
        <n v="1794"/>
        <n v="1077"/>
        <n v="2916"/>
        <n v="150"/>
        <n v="2332"/>
        <n v="465"/>
        <n v="797"/>
        <n v="3347"/>
        <n v="6695"/>
        <n v="4832"/>
        <n v="2406"/>
        <n v="2962"/>
        <n v="20314"/>
        <n v="20243"/>
        <n v="3677"/>
        <n v="9728"/>
        <n v="9408"/>
        <n v="16416"/>
        <n v="8640"/>
        <n v="9281"/>
        <n v="1927"/>
        <n v="1962"/>
        <n v="1820"/>
        <n v="4062"/>
        <n v="3976"/>
        <n v="4016"/>
        <n v="4006"/>
        <n v="47208"/>
        <n v="1078"/>
        <n v="116"/>
        <n v="551"/>
        <n v="297"/>
        <n v="5508"/>
        <n v="2686"/>
        <n v="2276"/>
        <n v="1496"/>
        <n v="3267"/>
        <n v="709"/>
        <n v="1503"/>
        <n v="1274"/>
        <n v="1002"/>
        <n v="11454"/>
        <n v="11564"/>
        <n v="13269"/>
        <n v="6488"/>
        <n v="28324"/>
        <n v="4070"/>
        <n v="4355"/>
        <n v="1220"/>
        <n v="2196"/>
        <n v="6294"/>
        <n v="8638"/>
        <n v="2329"/>
        <n v="3944"/>
        <n v="1776"/>
        <n v="17800"/>
        <n v="13962"/>
        <n v="11424"/>
        <n v="12605"/>
        <n v="22208"/>
        <n v="10142"/>
        <n v="23278"/>
        <n v="9524"/>
        <n v="16456"/>
        <n v="16687"/>
        <n v="24066"/>
        <n v="8352"/>
        <n v="1079"/>
        <n v="497"/>
        <n v="3655"/>
        <n v="944"/>
        <n v="928"/>
        <n v="7928"/>
        <n v="2408"/>
        <n v="1499"/>
        <n v="3398"/>
        <n v="815"/>
        <n v="2448"/>
        <n v="8719"/>
        <n v="891"/>
        <n v="562"/>
        <n v="2696"/>
        <n v="674"/>
        <n v="1154"/>
        <n v="289"/>
        <n v="835"/>
        <n v="6830"/>
        <n v="5560"/>
        <n v="5524"/>
        <n v="2510"/>
        <n v="1084"/>
        <n v="10248"/>
        <n v="25932"/>
        <n v="3686"/>
        <n v="15316"/>
        <n v="13200"/>
        <n v="18713"/>
        <n v="24704"/>
        <n v="14742"/>
        <n v="11214"/>
        <n v="8988"/>
        <n v="2989"/>
        <n v="3592"/>
        <n v="5832"/>
        <n v="41580"/>
        <n v="8259"/>
        <n v="965"/>
        <n v="4770"/>
        <n v="4848"/>
        <n v="4873"/>
        <n v="5553"/>
        <n v="5100"/>
        <n v="1085"/>
        <n v="2418"/>
        <n v="7298"/>
        <n v="4245"/>
        <n v="2547"/>
        <n v="3570"/>
        <n v="1697"/>
        <n v="4360"/>
        <n v="2812"/>
        <n v="423"/>
        <n v="866"/>
        <n v="212"/>
        <n v="470"/>
        <n v="715"/>
        <n v="582"/>
        <n v="8624"/>
        <n v="9055"/>
        <n v="5200"/>
        <n v="890"/>
        <n v="9492"/>
        <n v="8634"/>
        <n v="5402"/>
        <n v="1916"/>
        <n v="4175"/>
        <n v="9266"/>
        <n v="6630"/>
        <n v="15402"/>
        <n v="37130"/>
        <n v="26487"/>
        <n v="11384"/>
        <n v="27636"/>
        <n v="40999"/>
        <n v="9888"/>
        <n v="28518"/>
        <n v="394"/>
        <n v="416"/>
        <n v="547"/>
        <n v="252"/>
        <n v="885"/>
        <n v="1065"/>
        <n v="946"/>
        <n v="3476"/>
        <n v="2220"/>
        <n v="822.63"/>
        <n v="6367"/>
        <n v="418"/>
        <n v="1398"/>
        <n v="472"/>
        <n v="994"/>
        <n v="531"/>
        <n v="720"/>
        <n v="12024"/>
        <n v="7787"/>
        <n v="7676"/>
        <n v="8311"/>
        <n v="13818"/>
        <n v="5459"/>
        <n v="18166"/>
        <n v="3599"/>
        <n v="13824"/>
        <n v="26301"/>
        <n v="14759"/>
        <n v="6200"/>
        <n v="8771"/>
        <n v="2976"/>
        <n v="1500"/>
        <n v="1160"/>
        <n v="1472"/>
        <n v="406"/>
        <n v="527"/>
        <n v="534"/>
        <n v="14877"/>
        <n v="4638"/>
        <n v="799"/>
        <n v="2273"/>
        <n v="2046"/>
        <n v="1631"/>
        <n v="134"/>
        <n v="0.45"/>
        <n v="323"/>
        <n v="2294"/>
        <n v="800"/>
        <n v="344"/>
        <n v="573"/>
        <n v="12220"/>
        <n v="4668"/>
        <n v="3272"/>
        <n v="8960"/>
        <n v="4971"/>
        <n v="37017"/>
        <n v="23928"/>
        <n v="14374"/>
        <n v="7349"/>
        <n v="3856"/>
        <n v="5602"/>
        <n v="1059"/>
        <n v="1971"/>
        <n v="2724"/>
        <n v="213"/>
        <n v="3905"/>
        <n v="158"/>
        <n v="174"/>
        <n v="939"/>
        <n v="1364"/>
        <n v="10756"/>
        <n v="7477"/>
        <n v="8273"/>
        <n v="12933"/>
        <n v="6786"/>
        <n v="566"/>
        <n v="4802"/>
        <n v="4402"/>
        <n v="7511"/>
        <n v="20505"/>
        <n v="9080"/>
        <n v="7682"/>
        <n v="12050"/>
        <n v="279"/>
        <n v="570"/>
        <n v="1562"/>
        <n v="4335"/>
        <n v="2873"/>
        <n v="2091"/>
        <n v="2199"/>
        <n v="148"/>
        <n v="2433"/>
        <n v="14666"/>
        <n v="8968"/>
        <n v="5196"/>
        <n v="16614"/>
        <n v="14030"/>
        <n v="1758"/>
        <n v="804"/>
        <n v="2248"/>
        <n v="10258"/>
        <n v="5538"/>
        <n v="3481"/>
        <n v="1516"/>
        <n v="593"/>
        <n v="17363"/>
        <n v="17066"/>
        <n v="26816"/>
        <n v="8358"/>
        <n v="7770"/>
        <n v="11668"/>
        <n v="34272"/>
        <n v="23982"/>
        <n v="2051"/>
        <n v="7047"/>
        <n v="400"/>
        <n v="618"/>
        <n v="843"/>
        <n v="207"/>
        <n v="6713"/>
        <n v="3168"/>
        <n v="1062"/>
        <n v="445"/>
        <n v="7774"/>
        <n v="766"/>
        <n v="3315"/>
        <n v="2112"/>
        <n v="2284"/>
        <n v="1218"/>
        <n v="412"/>
        <n v="3950"/>
        <n v="7591"/>
        <n v="11952"/>
        <n v="2213"/>
        <n v="8592"/>
        <n v="5454"/>
        <n v="4616"/>
        <n v="10526"/>
        <n v="5274"/>
        <n v="579"/>
        <n v="508"/>
        <n v="4067"/>
        <n v="19144"/>
        <n v="5312"/>
        <n v="5754"/>
        <n v="5376"/>
        <n v="20748"/>
        <n v="7560"/>
        <n v="9282"/>
        <n v="9841"/>
        <n v="7001"/>
        <n v="7038"/>
        <n v="19882"/>
        <n v="786"/>
        <n v="478"/>
        <n v="696"/>
        <n v="886"/>
        <n v="899"/>
        <n v="997"/>
        <n v="3829"/>
        <n v="778"/>
        <n v="2534"/>
        <n v="892"/>
        <n v="2215"/>
        <n v="475"/>
        <n v="27"/>
        <n v="273"/>
        <n v="14535"/>
        <n v="36110"/>
        <n v="28315"/>
        <n v="7222"/>
        <n v="3077"/>
        <n v="11770"/>
        <n v="48429"/>
        <n v="23539"/>
        <n v="8354"/>
        <n v="8204"/>
        <n v="6432"/>
        <n v="2035"/>
        <n v="22406"/>
        <n v="40698"/>
        <n v="1770"/>
        <n v="483"/>
        <n v="75"/>
        <n v="854"/>
        <n v="1788"/>
        <n v="596"/>
        <n v="153"/>
        <n v="2292"/>
        <n v="4419"/>
        <n v="2828"/>
        <n v="2860"/>
        <n v="1997"/>
        <n v="1070"/>
        <n v="3500"/>
        <n v="14308"/>
        <n v="16068"/>
        <n v="33344"/>
        <n v="2699"/>
        <n v="3185"/>
        <n v="3303"/>
        <n v="12020"/>
        <n v="8327"/>
        <n v="40675"/>
        <n v="9905"/>
        <n v="5940"/>
        <n v="29904"/>
        <n v="8196"/>
        <n v="15960"/>
        <n v="23730"/>
        <n v="29106"/>
        <n v="1152"/>
        <n v="4420"/>
        <n v="5138"/>
        <n v="401"/>
        <n v="3140"/>
        <n v="869"/>
        <n v="4260"/>
        <n v="321"/>
        <n v="447"/>
        <n v="1041"/>
        <n v="683"/>
        <n v="10648"/>
        <n v="20450"/>
        <n v="2590"/>
        <n v="2367"/>
        <n v="11976"/>
        <n v="1728"/>
        <n v="12179"/>
        <n v="4459"/>
        <n v="5618"/>
        <n v="4446"/>
        <n v="6907"/>
        <n v="6800"/>
        <n v="274"/>
        <n v="225"/>
        <n v="246"/>
        <n v="4089"/>
        <n v="1168"/>
        <n v="1025"/>
        <n v="2022"/>
        <n v="404"/>
        <n v="537"/>
        <n v="4263"/>
        <n v="1071"/>
        <n v="3277"/>
        <n v="397"/>
        <n v="26964"/>
        <n v="9087"/>
        <n v="2437"/>
        <n v="7835"/>
        <n v="23840"/>
        <n v="36476"/>
        <n v="13598"/>
        <n v="35868"/>
        <n v="39463"/>
        <n v="1058"/>
        <n v="2008"/>
        <n v="1117"/>
        <n v="2620"/>
        <n v="762"/>
        <n v="6056"/>
        <n v="4611"/>
        <n v="807"/>
        <n v="691"/>
        <n v="197"/>
        <n v="1841"/>
        <n v="2464"/>
        <n v="3213"/>
        <n v="34810"/>
        <n v="2636"/>
        <n v="8534"/>
        <n v="11870"/>
        <n v="13325"/>
        <n v="18458"/>
        <n v="13022"/>
        <n v="76164"/>
        <n v="28896"/>
        <n v="6325"/>
        <n v="7932"/>
        <n v="41518"/>
        <n v="172"/>
        <n v="316"/>
        <n v="313"/>
        <n v="1291"/>
        <n v="4236"/>
        <n v="2968"/>
        <n v="222"/>
        <n v="261"/>
        <n v="1553"/>
        <n v="387"/>
        <n v="4606"/>
        <n v="26461"/>
        <n v="5858"/>
        <n v="13947"/>
        <n v="13880"/>
        <n v="1521"/>
        <n v="6175"/>
        <n v="2904"/>
        <n v="11920"/>
        <n v="5258"/>
        <n v="2441"/>
        <n v="3452"/>
        <n v="1130"/>
        <n v="1206"/>
        <n v="1030"/>
        <n v="15426"/>
        <n v="8984"/>
        <n v="21108"/>
        <n v="6658"/>
        <n v="4512"/>
        <n v="25884"/>
        <n v="6356"/>
        <n v="6100"/>
        <n v="23184"/>
        <n v="33792"/>
        <n v="5119"/>
        <n v="20664"/>
        <n v="29447"/>
        <n v="138"/>
        <n v="846"/>
        <n v="880"/>
        <n v="541"/>
        <n v="1178"/>
        <n v="2797"/>
        <n v="1103"/>
        <n v="444"/>
        <n v="956"/>
        <n v="901"/>
        <n v="10584"/>
        <n v="12440"/>
        <n v="32179"/>
        <n v="2427"/>
        <n v="1932"/>
        <n v="25992"/>
        <n v="6850"/>
        <n v="4526"/>
        <n v="44306"/>
        <n v="15792"/>
        <n v="6816"/>
        <n v="5120"/>
        <n v="966"/>
        <n v="471"/>
        <n v="586"/>
        <n v="1082"/>
        <n v="867"/>
        <n v="932"/>
        <n v="2054"/>
        <n v="1548"/>
        <n v="712"/>
        <n v="1118"/>
        <n v="817"/>
        <n v="5270"/>
        <n v="2447"/>
        <n v="845"/>
        <n v="3043"/>
        <n v="2973"/>
        <n v="386"/>
        <n v="434"/>
        <n v="335"/>
        <n v="15419"/>
        <n v="1491"/>
        <n v="8382"/>
        <n v="4220"/>
        <n v="6227"/>
        <n v="624"/>
        <n v="5815"/>
        <n v="2593"/>
        <n v="2990"/>
        <n v="2695"/>
        <n v="1091.27"/>
        <n v="2662"/>
        <n v="286"/>
        <n v="2227"/>
        <n v="421"/>
        <n v="51"/>
        <n v="2930"/>
        <n v="2075"/>
        <n v="419"/>
        <n v="3465"/>
        <n v="3293"/>
        <n v="530"/>
        <n v="37076"/>
        <n v="2020"/>
        <n v="6585"/>
        <n v="19914"/>
        <n v="19201"/>
        <n v="902"/>
        <n v="30436"/>
        <n v="9060"/>
        <n v="9222"/>
        <n v="4150"/>
        <n v="26293"/>
        <n v="7777"/>
        <n v="6720"/>
        <n v="6377"/>
        <n v="2640"/>
        <n v="3169"/>
        <n v="47838"/>
        <n v="873"/>
        <n v="660"/>
        <n v="498"/>
        <n v="2800"/>
        <n v="5880"/>
        <n v="3899"/>
        <n v="355"/>
        <n v="171"/>
        <n v="14525"/>
        <n v="16636"/>
        <n v="2184"/>
        <n v="4829"/>
        <n v="25925"/>
        <n v="23208"/>
        <n v="10046"/>
        <n v="17295"/>
        <n v="5572"/>
        <n v="19200"/>
        <n v="8736"/>
        <n v="8946"/>
        <n v="15808"/>
        <n v="9631"/>
        <n v="14140"/>
        <n v="5520"/>
        <n v="35616"/>
        <n v="1425"/>
        <n v="453"/>
        <n v="2523"/>
        <n v="1009"/>
        <n v="1632"/>
        <n v="1183"/>
        <n v="435"/>
        <n v="3255"/>
        <n v="1965"/>
        <n v="21577"/>
        <n v="16576"/>
        <n v="883"/>
        <n v="1086"/>
        <n v="2076"/>
        <n v="5594"/>
        <n v="3808"/>
        <n v="3089"/>
        <n v="7280"/>
        <n v="13079"/>
        <n v="49792"/>
        <n v="48376"/>
        <n v="26016"/>
        <n v="14412"/>
        <n v="8243"/>
        <n v="5360"/>
        <n v="1081"/>
        <n v="89"/>
        <n v="1397"/>
        <n v="9217"/>
        <n v="4710"/>
        <n v="2809"/>
        <n v="454"/>
        <n v="2026"/>
        <n v="4250"/>
        <n v="2039"/>
        <n v="1861"/>
        <n v="2850"/>
        <n v="412.45499999999998"/>
        <n v="3340"/>
        <n v="719"/>
        <n v="571"/>
        <n v="1101"/>
        <n v="7601"/>
        <n v="13572"/>
        <n v="1930"/>
        <n v="11198"/>
        <n v="3487"/>
        <n v="4935"/>
        <n v="17096"/>
        <n v="4506"/>
        <n v="4544"/>
        <n v="16128"/>
        <n v="7817"/>
        <n v="1242"/>
        <n v="234"/>
        <n v="3910"/>
        <n v="840"/>
        <n v="1263"/>
        <n v="1682"/>
        <n v="1125"/>
        <n v="711"/>
        <n v="540"/>
      </sharedItems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 count="2545">
        <n v="3820"/>
        <n v="5110.6400000000003"/>
        <n v="279"/>
        <n v="2029.3"/>
        <n v="0"/>
        <n v="670"/>
        <n v="1360.8"/>
        <n v="5248.8"/>
        <n v="2718.9"/>
        <n v="4956.8999999999996"/>
        <n v="2770"/>
        <n v="63"/>
        <n v="1082.0999999999999"/>
        <n v="6090.6"/>
        <n v="2403"/>
        <n v="5223.6000000000004"/>
        <n v="492.6"/>
        <n v="3456"/>
        <n v="1315.25"/>
        <n v="1054"/>
        <n v="790"/>
        <n v="3214.08"/>
        <n v="999.9"/>
        <n v="1027.3499999999999"/>
        <n v="4803.2"/>
        <n v="3110.4"/>
        <n v="2926.4"/>
        <n v="337.92"/>
        <n v="8541.7199999999993"/>
        <n v="1559.2"/>
        <n v="287.8"/>
        <n v="1798.2"/>
        <n v="80.599999999999994"/>
        <n v="739.2"/>
        <n v="211"/>
        <n v="428"/>
        <n v="768"/>
        <n v="658"/>
        <n v="726"/>
        <n v="40"/>
        <n v="993.6"/>
        <n v="1290"/>
        <n v="362.5"/>
        <n v="330"/>
        <n v="280"/>
        <n v="81.599999999999994"/>
        <n v="408"/>
        <n v="163.19999999999999"/>
        <n v="3468"/>
        <n v="300"/>
        <n v="2692.8"/>
        <n v="40.799999999999997"/>
        <n v="244.8"/>
        <n v="5972.4"/>
        <n v="1571.4"/>
        <n v="42940.800000000003"/>
        <n v="9920"/>
        <n v="702"/>
        <n v="822.8"/>
        <n v="137.69999999999999"/>
        <n v="37.4"/>
        <n v="67.319999999999993"/>
        <n v="112.2"/>
        <n v="168.3"/>
        <n v="235.62"/>
        <n v="74.8"/>
        <n v="203"/>
        <n v="201.96"/>
        <n v="134.63999999999999"/>
        <n v="149.6"/>
        <n v="1009.8"/>
        <n v="925.65"/>
        <n v="224.4"/>
        <n v="1030"/>
        <n v="448.8"/>
        <n v="8628"/>
        <n v="33.659999999999997"/>
        <n v="4105.6000000000004"/>
        <n v="2457.6"/>
        <n v="1585.6"/>
        <n v="1598.85"/>
        <n v="403.92"/>
        <n v="374"/>
        <n v="302.94"/>
        <n v="34"/>
        <n v="136"/>
        <n v="344.25"/>
        <n v="30614.400000000001"/>
        <n v="1386.24"/>
        <n v="65.28"/>
        <n v="3616"/>
        <n v="24"/>
        <n v="3189.9"/>
        <n v="1125.5999999999999"/>
        <n v="3422.4"/>
        <n v="3859.2"/>
        <n v="2290"/>
        <n v="6400"/>
        <n v="1339.8"/>
        <n v="1426.8"/>
        <n v="3528"/>
        <n v="10264.799999999999"/>
        <n v="1264.2"/>
        <n v="1362.2"/>
        <n v="2736"/>
        <n v="1285.25"/>
        <n v="1036.8"/>
        <n v="168"/>
        <n v="1070.0999999999999"/>
        <n v="849.86"/>
        <n v="2482.8000000000002"/>
        <n v="58.75"/>
        <n v="82"/>
        <n v="314.16000000000003"/>
        <n v="800"/>
        <n v="1143.03"/>
        <n v="2698.24"/>
        <n v="844.8"/>
        <n v="165"/>
        <n v="504.9"/>
        <n v="262.35000000000002"/>
        <n v="422.4"/>
        <n v="217.8"/>
        <n v="854.7"/>
        <n v="475.2"/>
        <n v="447.15"/>
        <n v="1267.2"/>
        <n v="818.4"/>
        <n v="91.8"/>
        <n v="100.98"/>
        <n v="102"/>
        <n v="68"/>
        <n v="2805"/>
        <n v="1836"/>
        <n v="2890"/>
        <n v="261.8"/>
        <n v="238"/>
        <n v="2512"/>
        <n v="299.2"/>
        <n v="1346.4"/>
        <n v="1514.7"/>
        <n v="1005.84"/>
        <n v="269.27999999999997"/>
        <n v="364.8"/>
        <n v="1093.95"/>
        <n v="2040"/>
        <n v="1955"/>
        <n v="544"/>
        <n v="4857.8100000000004"/>
        <n v="3646.5"/>
        <n v="1944"/>
        <n v="1302"/>
        <n v="718.9"/>
        <n v="5313.6"/>
        <n v="3747.9"/>
        <n v="9244.7999999999993"/>
        <n v="738.6"/>
        <n v="1141.5"/>
        <n v="829.95"/>
        <n v="511"/>
        <n v="3002.4"/>
        <n v="1528.32"/>
        <n v="813"/>
        <n v="674.7"/>
        <n v="3148.2"/>
        <n v="3958.8"/>
        <n v="3916.8"/>
        <n v="3159.2"/>
        <n v="1591.04"/>
        <n v="4700"/>
        <n v="10416"/>
        <n v="11831.2"/>
        <n v="5096.3999999999996"/>
        <n v="11508"/>
        <n v="1091.4000000000001"/>
        <n v="1533.8"/>
        <n v="1430.4"/>
        <n v="162.6"/>
        <n v="200.75"/>
        <n v="1351.68"/>
        <n v="426"/>
        <n v="180"/>
        <n v="623.70000000000005"/>
        <n v="1247.4000000000001"/>
        <n v="3067.2"/>
        <n v="1938"/>
        <n v="1483.92"/>
        <n v="326.39999999999998"/>
        <n v="5043.6000000000004"/>
        <n v="1830.6"/>
        <n v="109603.2"/>
        <n v="936"/>
        <n v="2106"/>
        <n v="204"/>
        <n v="1615"/>
        <n v="954.72"/>
        <n v="1713.6"/>
        <n v="2776.95"/>
        <n v="850"/>
        <n v="573.75"/>
        <n v="229.5"/>
        <n v="73.44"/>
        <n v="1305.5999999999999"/>
        <n v="432"/>
        <n v="2834"/>
        <n v="633.6"/>
        <n v="5561.4"/>
        <n v="2418"/>
        <n v="4288"/>
        <n v="8200.7999999999993"/>
        <n v="3088.8"/>
        <n v="1191.9000000000001"/>
        <n v="4773.6000000000004"/>
        <n v="1400.7"/>
        <n v="462.5"/>
        <n v="324.7"/>
        <n v="400"/>
        <n v="1376"/>
        <n v="5391.3"/>
        <n v="2383.1999999999998"/>
        <n v="5817"/>
        <n v="2051.1"/>
        <n v="1306.8"/>
        <n v="2656"/>
        <n v="1677.75"/>
        <n v="2655.75"/>
        <n v="168.75"/>
        <n v="3893.85"/>
        <n v="6247.12"/>
        <n v="4675.2"/>
        <n v="2606.8000000000002"/>
        <n v="1112.5999999999999"/>
        <n v="11205.6"/>
        <n v="10607.2"/>
        <n v="10886.4"/>
        <n v="934.4"/>
        <n v="3196.8"/>
        <n v="1497.6"/>
        <n v="153.6"/>
        <n v="360"/>
        <n v="508.2"/>
        <n v="833.4"/>
        <n v="1183.2"/>
        <n v="367.2"/>
        <n v="2904.96"/>
        <n v="94.5"/>
        <n v="388.8"/>
        <n v="1046.25"/>
        <n v="691.2"/>
        <n v="2201.4"/>
        <n v="370.26"/>
        <n v="476"/>
        <n v="340"/>
        <n v="272"/>
        <n v="1721.25"/>
        <n v="1178.0999999999999"/>
        <n v="935"/>
        <n v="748"/>
        <n v="1077.1199999999999"/>
        <n v="612"/>
        <n v="255"/>
        <n v="442"/>
        <n v="114.75"/>
        <n v="757.35"/>
        <n v="216"/>
        <n v="4790.26"/>
        <n v="2469.6"/>
        <n v="2572.8000000000002"/>
        <n v="3225.6"/>
        <n v="11160"/>
        <n v="5280"/>
        <n v="3690"/>
        <n v="5853.6"/>
        <n v="4284"/>
        <n v="1458.75"/>
        <n v="2667.6"/>
        <n v="926"/>
        <n v="929.1"/>
        <n v="173.5"/>
        <n v="1612.8"/>
        <n v="583.20000000000005"/>
        <n v="442.5"/>
        <n v="433.8"/>
        <n v="198.45"/>
        <n v="198.9"/>
        <n v="90.45"/>
        <n v="88.2"/>
        <n v="51.45"/>
        <n v="720.75"/>
        <n v="1922.4"/>
        <n v="4317.6000000000004"/>
        <n v="2755.2"/>
        <n v="2822.4"/>
        <n v="3161.84"/>
        <n v="734.36"/>
        <n v="1198.4000000000001"/>
        <n v="4986.8"/>
        <n v="2743.4"/>
        <n v="1252"/>
        <n v="1814.4"/>
        <n v="1016.8"/>
        <n v="867.2"/>
        <n v="147.19999999999999"/>
        <n v="110.4"/>
        <n v="220.8"/>
        <n v="32"/>
        <n v="114"/>
        <n v="128"/>
        <n v="721"/>
        <n v="897.6"/>
        <n v="652.79999999999995"/>
        <n v="3264"/>
        <n v="8388.48"/>
        <n v="4710"/>
        <n v="62313.599999999999"/>
        <n v="22790.400000000001"/>
        <n v="707.4"/>
        <n v="47.25"/>
        <n v="785.4"/>
        <n v="471.24"/>
        <n v="437.58"/>
        <n v="293.76"/>
        <n v="538.55999999999995"/>
        <n v="1321.92"/>
        <n v="884"/>
        <n v="875.16"/>
        <n v="336.6"/>
        <n v="605.88"/>
        <n v="36460.800000000003"/>
        <n v="146.88"/>
        <n v="351"/>
        <n v="2788.8"/>
        <n v="4680"/>
        <n v="8663.6"/>
        <n v="6003.2"/>
        <n v="260.39999999999998"/>
        <n v="4941.3"/>
        <n v="452.4"/>
        <n v="8480"/>
        <n v="1352.4"/>
        <n v="654.45000000000005"/>
        <n v="295.2"/>
        <n v="6181.8"/>
        <n v="2867.6"/>
        <n v="2992.4"/>
        <n v="1142.4000000000001"/>
        <n v="5229"/>
        <n v="136.5"/>
        <n v="2654.64"/>
        <n v="1636"/>
        <n v="491.1"/>
        <n v="73.8"/>
        <n v="840.6"/>
        <n v="647.70000000000005"/>
        <n v="714.45"/>
        <n v="2268"/>
        <n v="2001.6"/>
        <n v="11660.88"/>
        <n v="2588"/>
        <n v="1576.6"/>
        <n v="1653.8"/>
        <n v="1598"/>
        <n v="77.8"/>
        <n v="1197.46"/>
        <n v="369"/>
        <n v="1029.5999999999999"/>
        <n v="990"/>
        <n v="370"/>
        <n v="76.25"/>
        <n v="391.68"/>
        <n v="783.36"/>
        <n v="2850.56"/>
        <n v="2622.08"/>
        <n v="211.2"/>
        <n v="433.95"/>
        <n v="491.7"/>
        <n v="4505.6000000000004"/>
        <n v="841.5"/>
        <n v="13843.2"/>
        <n v="11923.2"/>
        <n v="47395.199999999997"/>
        <n v="38707.199999999997"/>
        <n v="45.9"/>
        <n v="275.39999999999998"/>
        <n v="183.6"/>
        <n v="122.4"/>
        <n v="1744.2"/>
        <n v="411.4"/>
        <n v="1402"/>
        <n v="642.6"/>
        <n v="1101.5999999999999"/>
        <n v="1196.8"/>
        <n v="2386.8000000000002"/>
        <n v="200.97"/>
        <n v="523.6"/>
        <n v="351.12"/>
        <n v="1387.2"/>
        <n v="3470"/>
        <n v="4218.9799999999996"/>
        <n v="784"/>
        <n v="4454.7"/>
        <n v="3366.6"/>
        <n v="3751.2"/>
        <n v="6516"/>
        <n v="878.4"/>
        <n v="1396.5"/>
        <n v="4181.76"/>
        <n v="173.25"/>
        <n v="3926.25"/>
        <n v="3658"/>
        <n v="1232"/>
        <n v="1139.5999999999999"/>
        <n v="1056"/>
        <n v="1152"/>
        <n v="1545.6"/>
        <n v="607.79999999999995"/>
        <n v="901.6"/>
        <n v="1065.5999999999999"/>
        <n v="1651.2"/>
        <n v="138"/>
        <n v="10"/>
        <n v="172"/>
        <n v="1527.6"/>
        <n v="4692"/>
        <n v="2455.1999999999998"/>
        <n v="2150.5"/>
        <n v="673.2"/>
        <n v="252.45"/>
        <n v="1326"/>
        <n v="170"/>
        <n v="694"/>
        <n v="807.84"/>
        <n v="1020"/>
        <n v="420.75"/>
        <n v="1683"/>
        <n v="130.56"/>
        <n v="28339.200000000001"/>
        <n v="734.4"/>
        <n v="123"/>
        <n v="2682.7"/>
        <n v="6732"/>
        <n v="1377"/>
        <n v="4360.5"/>
        <n v="2125"/>
        <n v="550.79999999999995"/>
        <n v="4406.3999999999996"/>
        <n v="5130"/>
        <n v="3290"/>
        <n v="941.84"/>
        <n v="4116"/>
        <n v="1500.8"/>
        <n v="9086.4"/>
        <n v="2408.6999999999998"/>
        <n v="2940"/>
        <n v="2440"/>
        <n v="107.2"/>
        <n v="302"/>
        <n v="3326.72"/>
        <n v="6192"/>
        <n v="4622.3999999999996"/>
        <n v="1611"/>
        <n v="5217.6000000000004"/>
        <n v="843.15"/>
        <n v="1291.2"/>
        <n v="3505.68"/>
        <n v="113.4"/>
        <n v="1038.72"/>
        <n v="1502.4"/>
        <n v="3258.6"/>
        <n v="2027.52"/>
        <n v="2044"/>
        <n v="317"/>
        <n v="12"/>
        <n v="162"/>
        <n v="2354"/>
        <n v="960"/>
        <n v="600"/>
        <n v="30"/>
        <n v="2718"/>
        <n v="3060"/>
        <n v="1126.44"/>
        <n v="981.6"/>
        <n v="358.4"/>
        <n v="26982.400000000001"/>
        <n v="720"/>
        <n v="5753"/>
        <n v="2295"/>
        <n v="1767.15"/>
        <n v="2550"/>
        <n v="1935.45"/>
        <n v="38649.599999999999"/>
        <n v="1275"/>
        <n v="4836.1499999999996"/>
        <n v="15350.4"/>
        <n v="22195.200000000001"/>
        <n v="384"/>
        <n v="39"/>
        <n v="2060"/>
        <n v="2590"/>
        <n v="2190"/>
        <n v="6045"/>
        <n v="5460"/>
        <n v="3878.1"/>
        <n v="3590"/>
        <n v="3460"/>
        <n v="4960.8"/>
        <n v="363.7"/>
        <n v="302.39999999999998"/>
        <n v="494"/>
        <n v="132.30000000000001"/>
        <n v="4404"/>
        <n v="4902.75"/>
        <n v="480.75"/>
        <n v="396.9"/>
        <n v="267.60000000000002"/>
        <n v="894.24"/>
        <n v="1192.32"/>
        <n v="1202"/>
        <n v="3890.55"/>
        <n v="952.2"/>
        <n v="498.6"/>
        <n v="147.44999999999999"/>
        <n v="107.4"/>
        <n v="2000.1"/>
        <n v="1208.9000000000001"/>
        <n v="1146.4000000000001"/>
        <n v="1696.6"/>
        <n v="1542.4"/>
        <n v="228"/>
        <n v="675.84"/>
        <n v="287.5"/>
        <n v="976"/>
        <n v="399"/>
        <n v="838.8"/>
        <n v="3218.2919999999999"/>
        <n v="109.8"/>
        <n v="2779.92"/>
        <n v="571.20000000000005"/>
        <n v="3590.4"/>
        <n v="46080"/>
        <n v="56534.400000000001"/>
        <n v="12044.8"/>
        <n v="3273.6"/>
        <n v="828.24"/>
        <n v="819"/>
        <n v="468"/>
        <n v="598.4"/>
        <n v="908.82"/>
        <n v="2945.25"/>
        <n v="187"/>
        <n v="595"/>
        <n v="1566.6"/>
        <n v="4460.2299999999996"/>
        <n v="3168.3"/>
        <n v="4715.1000000000004"/>
        <n v="5654.4"/>
        <n v="9777.6"/>
        <n v="3037.44"/>
        <n v="6386.4"/>
        <n v="1082.4000000000001"/>
        <n v="653.85"/>
        <n v="6820.8"/>
        <n v="1589.76"/>
        <n v="1792.56"/>
        <n v="2514"/>
        <n v="1645.75"/>
        <n v="1888.25"/>
        <n v="443.4"/>
        <n v="2957.1"/>
        <n v="1468.65"/>
        <n v="1189.32"/>
        <n v="10423.6"/>
        <n v="1530.4"/>
        <n v="1678.8"/>
        <n v="183"/>
        <n v="725"/>
        <n v="262"/>
        <n v="1322.4"/>
        <n v="393.75"/>
        <n v="602.25"/>
        <n v="222.75"/>
        <n v="221.4"/>
        <n v="1048.95"/>
        <n v="249.15"/>
        <n v="700.65"/>
        <n v="1044.9000000000001"/>
        <n v="12435.2"/>
        <n v="1053"/>
        <n v="220.32"/>
        <n v="1028.5"/>
        <n v="1122"/>
        <n v="680"/>
        <n v="1428"/>
        <n v="306"/>
        <n v="514.08000000000004"/>
        <n v="7284"/>
        <n v="1468.8"/>
        <n v="1017"/>
        <n v="663"/>
        <n v="994.5"/>
        <n v="3830"/>
        <n v="4145.6400000000003"/>
        <n v="167.4"/>
        <n v="2472.3000000000002"/>
        <n v="2318.4"/>
        <n v="4907.7"/>
        <n v="7670"/>
        <n v="1123.2"/>
        <n v="222.15"/>
        <n v="2724"/>
        <n v="1991.7"/>
        <n v="5228.1000000000004"/>
        <n v="1080"/>
        <n v="1689.12"/>
        <n v="1344"/>
        <n v="941.85"/>
        <n v="1101.5"/>
        <n v="2070"/>
        <n v="436.8"/>
        <n v="147"/>
        <n v="88.65"/>
        <n v="524.85"/>
        <n v="864"/>
        <n v="1185.8"/>
        <n v="12650.4"/>
        <n v="8824"/>
        <n v="10718.4"/>
        <n v="1452.2"/>
        <n v="1668.4"/>
        <n v="1647.8"/>
        <n v="460.8"/>
        <n v="558"/>
        <n v="96"/>
        <n v="3505.2919999999999"/>
        <n v="414"/>
        <n v="146"/>
        <n v="60"/>
        <n v="3361.1759999999999"/>
        <n v="285.60000000000002"/>
        <n v="918"/>
        <n v="1530"/>
        <n v="530.4"/>
        <n v="462"/>
        <n v="176.55"/>
        <n v="48604.800000000003"/>
        <n v="459"/>
        <n v="510"/>
        <n v="2524.5"/>
        <n v="589.04999999999995"/>
        <n v="992"/>
        <n v="1421.2"/>
        <n v="1285.2"/>
        <n v="34944"/>
        <n v="639.54"/>
        <n v="425"/>
        <n v="1262.25"/>
        <n v="1211.76"/>
        <n v="1224"/>
        <n v="1430.55"/>
        <n v="5591.21"/>
        <n v="5054.3999999999996"/>
        <n v="1008"/>
        <n v="6820"/>
        <n v="4690"/>
        <n v="289.27999999999997"/>
        <n v="3369.6"/>
        <n v="1399.8"/>
        <n v="2732"/>
        <n v="1480.5"/>
        <n v="1365"/>
        <n v="3004.5"/>
        <n v="3893.4"/>
        <n v="2130"/>
        <n v="5829.6"/>
        <n v="3974.8"/>
        <n v="3091.2"/>
        <n v="6220.72"/>
        <n v="6249.6"/>
        <n v="1740.8"/>
        <n v="1522.4"/>
        <n v="5577.6"/>
        <n v="2561.6"/>
        <n v="1568.8"/>
        <n v="2016"/>
        <n v="9130.4"/>
        <n v="287"/>
        <n v="556.79999999999995"/>
        <n v="494.8"/>
        <n v="497.8"/>
        <n v="202.4"/>
        <n v="276"/>
        <n v="559"/>
        <n v="455.4"/>
        <n v="53452.800000000003"/>
        <n v="35904"/>
        <n v="3682.8"/>
        <n v="413.1"/>
        <n v="257.04000000000002"/>
        <n v="1023.3"/>
        <n v="3366"/>
        <n v="1300"/>
        <n v="1982.88"/>
        <n v="740.52"/>
        <n v="3995"/>
        <n v="3833.5"/>
        <n v="1092.96"/>
        <n v="1762.2"/>
        <n v="1720.4"/>
        <n v="1120"/>
        <n v="5114"/>
        <n v="2046"/>
        <n v="2578.8000000000002"/>
        <n v="1708.5"/>
        <n v="1119.3"/>
        <n v="3996"/>
        <n v="772.2"/>
        <n v="3496.8"/>
        <n v="3758.4"/>
        <n v="630"/>
        <n v="764.9"/>
        <n v="171"/>
        <n v="1134.3"/>
        <n v="1902.425"/>
        <n v="4628.88"/>
        <n v="495.15"/>
        <n v="1552.32"/>
        <n v="845.25"/>
        <n v="668.7"/>
        <n v="553.04999999999995"/>
        <n v="4783.95"/>
        <n v="1782.88"/>
        <n v="10057.299999999999"/>
        <n v="1540"/>
        <n v="2365.6"/>
        <n v="1238.4000000000001"/>
        <n v="2222.1999999999998"/>
        <n v="1843.2"/>
        <n v="372.4"/>
        <n v="265.60000000000002"/>
        <n v="361"/>
        <n v="2494.8000000000002"/>
        <n v="3118.5"/>
        <n v="1155"/>
        <n v="2717.28"/>
        <n v="655.20000000000005"/>
        <n v="5173.2"/>
        <n v="12652.8"/>
        <n v="17913.599999999999"/>
        <n v="4390.3999999999996"/>
        <n v="561.6"/>
        <n v="585"/>
        <n v="683.1"/>
        <n v="3019.2"/>
        <n v="1360"/>
        <n v="4544.1000000000004"/>
        <n v="54816"/>
        <n v="1700"/>
        <n v="1795.2"/>
        <n v="309"/>
        <n v="4960.1000000000004"/>
        <n v="5570.7"/>
        <n v="4650"/>
        <n v="4694.3999999999996"/>
        <n v="1742.4"/>
        <n v="4333.8"/>
        <n v="6193.8"/>
        <n v="1555.2"/>
        <n v="359.6"/>
        <n v="358"/>
        <n v="145"/>
        <n v="594.29999999999995"/>
        <n v="423.2"/>
        <n v="3307"/>
        <n v="3572.64"/>
        <n v="263.52"/>
        <n v="1099.25"/>
        <n v="2135.5"/>
        <n v="3894.9"/>
        <n v="545.70000000000005"/>
        <n v="163.80000000000001"/>
        <n v="3637.8"/>
        <n v="4388"/>
        <n v="1657.2"/>
        <n v="763.2"/>
        <n v="786.2"/>
        <n v="294.39999999999998"/>
        <n v="353.28"/>
        <n v="456.32"/>
        <n v="382"/>
        <n v="856"/>
        <n v="88"/>
        <n v="362"/>
        <n v="354"/>
        <n v="928.2"/>
        <n v="968.1"/>
        <n v="104.4"/>
        <n v="2606.04"/>
        <n v="2830.4639999999999"/>
        <n v="4182"/>
        <n v="714.15"/>
        <n v="23859.200000000001"/>
        <n v="6291.2"/>
        <n v="58752"/>
        <n v="1404"/>
        <n v="2465"/>
        <n v="33"/>
        <n v="4403"/>
        <n v="5442.6"/>
        <n v="4330"/>
        <n v="490"/>
        <n v="7566.5"/>
        <n v="1715.2"/>
        <n v="3183.6"/>
        <n v="984"/>
        <n v="4380"/>
        <n v="3810"/>
        <n v="2863.8719999999998"/>
        <n v="1345.05"/>
        <n v="785.85"/>
        <n v="257.39999999999998"/>
        <n v="73.5"/>
        <n v="7611.2"/>
        <n v="3364.8"/>
        <n v="2670"/>
        <n v="863.25"/>
        <n v="1397.52"/>
        <n v="4892"/>
        <n v="819.6"/>
        <n v="105"/>
        <n v="98.75"/>
        <n v="75"/>
        <n v="548.4"/>
        <n v="174.6"/>
        <n v="52.5"/>
        <n v="88.5"/>
        <n v="54.9"/>
        <n v="614.54999999999995"/>
        <n v="1812.9"/>
        <n v="1774.08"/>
        <n v="388.52"/>
        <n v="605.44000000000005"/>
        <n v="595.32000000000005"/>
        <n v="16789.3"/>
        <n v="1754.8"/>
        <n v="1943.2"/>
        <n v="1756.8"/>
        <n v="394.4"/>
        <n v="1793"/>
        <n v="1258"/>
        <n v="686"/>
        <n v="453.6"/>
        <n v="2142"/>
        <n v="1263.5999999999999"/>
        <n v="40348.800000000003"/>
        <n v="14035.2"/>
        <n v="1636.8"/>
        <n v="654.5"/>
        <n v="64.349999999999994"/>
        <n v="1785"/>
        <n v="5608.35"/>
        <n v="195.84"/>
        <n v="47280"/>
        <n v="773.5"/>
        <n v="323.26"/>
        <n v="108"/>
        <n v="499.28399999999999"/>
        <n v="563.25"/>
        <n v="5222.58"/>
        <n v="4529.1000000000004"/>
        <n v="1383.2"/>
        <n v="9410.4"/>
        <n v="5328"/>
        <n v="523.79999999999995"/>
        <n v="2045.25"/>
        <n v="5225.8500000000004"/>
        <n v="2049.25"/>
        <n v="1558.25"/>
        <n v="1346.5"/>
        <n v="1596.3"/>
        <n v="3879.36"/>
        <n v="1642.35"/>
        <n v="1414.2"/>
        <n v="1048.4000000000001"/>
        <n v="1755.2"/>
        <n v="1026.4000000000001"/>
        <n v="10757.2"/>
        <n v="12336"/>
        <n v="1476.6"/>
        <n v="777.6"/>
        <n v="937.8"/>
        <n v="1522"/>
        <n v="2821.3919999999998"/>
        <n v="2529.6"/>
        <n v="1077.3"/>
        <n v="5315.625"/>
        <n v="435.6"/>
        <n v="64588.800000000003"/>
        <n v="2244"/>
        <n v="1578"/>
        <n v="1462.4"/>
        <n v="4066"/>
        <n v="401.1"/>
        <n v="916"/>
        <n v="527.79999999999995"/>
        <n v="1410"/>
        <n v="9810"/>
        <n v="4644"/>
        <n v="6508.8"/>
        <n v="1143.3"/>
        <n v="3948.48"/>
        <n v="497.4"/>
        <n v="815.85"/>
        <n v="663.9"/>
        <n v="482.55"/>
        <n v="1382.4"/>
        <n v="545.54999999999995"/>
        <n v="2183.25"/>
        <n v="656"/>
        <n v="1519.4"/>
        <n v="3100.8"/>
        <n v="1209.5999999999999"/>
        <n v="1832"/>
        <n v="9676.7999999999993"/>
        <n v="9072"/>
        <n v="629.20000000000005"/>
        <n v="451.2"/>
        <n v="478.4"/>
        <n v="41"/>
        <n v="1136"/>
        <n v="200"/>
        <n v="660"/>
        <n v="945.6"/>
        <n v="1871.1"/>
        <n v="1701"/>
        <n v="23577.599999999999"/>
        <n v="28752"/>
        <n v="24931.200000000001"/>
        <n v="1667.2"/>
        <n v="73.260000000000005"/>
        <n v="765"/>
        <n v="4280"/>
        <n v="2210"/>
        <n v="5545.8"/>
        <n v="7049.4"/>
        <n v="2559.4"/>
        <n v="6444"/>
        <n v="3338.7"/>
        <n v="3980"/>
        <n v="4579.2"/>
        <n v="1405.05"/>
        <n v="3348"/>
        <n v="5190.45"/>
        <n v="1634.25"/>
        <n v="724.65"/>
        <n v="352.8"/>
        <n v="298.5"/>
        <n v="176.4"/>
        <n v="4013.28"/>
        <n v="1555.04"/>
        <n v="2031"/>
        <n v="1764"/>
        <n v="594.5"/>
        <n v="4942.08"/>
        <n v="4935.92"/>
        <n v="1806.8"/>
        <n v="2851.8"/>
        <n v="1520.8"/>
        <n v="8866.7999999999993"/>
        <n v="8467.2000000000007"/>
        <n v="1110"/>
        <n v="3746.4"/>
        <n v="1431.6"/>
        <n v="1972.8"/>
        <n v="1437"/>
        <n v="1523.6"/>
        <n v="428.4"/>
        <n v="497"/>
        <n v="242"/>
        <n v="718"/>
        <n v="4001.4"/>
        <n v="5406"/>
        <n v="361.8"/>
        <n v="834"/>
        <n v="47548.800000000003"/>
        <n v="585.6"/>
        <n v="4092"/>
        <n v="1497.68"/>
        <n v="1872"/>
        <n v="684"/>
        <n v="948"/>
        <n v="6956.4"/>
        <n v="4340.7"/>
        <n v="6429.6"/>
        <n v="4140"/>
        <n v="269.39999999999998"/>
        <n v="470.4"/>
        <n v="912"/>
        <n v="144"/>
        <n v="390"/>
        <n v="4000.32"/>
        <n v="3910.65"/>
        <n v="832.2"/>
        <n v="3463.2"/>
        <n v="2083.5"/>
        <n v="4898.75"/>
        <n v="3040.8"/>
        <n v="7660.8"/>
        <n v="7425.6"/>
        <n v="2168.3200000000002"/>
        <n v="2174.92"/>
        <n v="19261.439999999999"/>
        <n v="16128"/>
        <n v="15943.2"/>
        <n v="1830.8"/>
        <n v="7967.2"/>
        <n v="748.8"/>
        <n v="921.6"/>
        <n v="1405.6"/>
        <n v="387.8"/>
        <n v="182"/>
        <n v="353"/>
        <n v="100"/>
        <n v="418"/>
        <n v="380"/>
        <n v="973.2"/>
        <n v="1281.5999999999999"/>
        <n v="693"/>
        <n v="866.4"/>
        <n v="1411.2"/>
        <n v="2707.9920000000002"/>
        <n v="1668"/>
        <n v="70742.399999999994"/>
        <n v="60326.400000000001"/>
        <n v="2635"/>
        <n v="4939.2"/>
        <n v="5638.05"/>
        <n v="232.8"/>
        <n v="208.93199999999999"/>
        <n v="4050"/>
        <n v="4589.54"/>
        <n v="3236.4"/>
        <n v="4119.8999999999996"/>
        <n v="7488"/>
        <n v="2210.4"/>
        <n v="2710"/>
        <n v="243"/>
        <n v="723.2"/>
        <n v="256"/>
        <n v="2052"/>
        <n v="223.95"/>
        <n v="1082.25"/>
        <n v="1184.5"/>
        <n v="949.55"/>
        <n v="997.92"/>
        <n v="6040"/>
        <n v="800.5"/>
        <n v="1617"/>
        <n v="705.6"/>
        <n v="75.75"/>
        <n v="2929.8"/>
        <n v="1657"/>
        <n v="11540.32"/>
        <n v="1228"/>
        <n v="3057.48"/>
        <n v="2100"/>
        <n v="1638"/>
        <n v="36.72"/>
        <n v="85"/>
        <n v="8937.6"/>
        <n v="38476.800000000003"/>
        <n v="1520.64"/>
        <n v="11289.6"/>
        <n v="1139.52"/>
        <n v="331.5"/>
        <n v="2039.04"/>
        <n v="97.92"/>
        <n v="1916.49"/>
        <n v="1674"/>
        <n v="2368"/>
        <n v="2847.5"/>
        <n v="6418.6"/>
        <n v="9400"/>
        <n v="531.375"/>
        <n v="3091.6"/>
        <n v="1141.6500000000001"/>
        <n v="4531.68"/>
        <n v="486.6"/>
        <n v="825.45"/>
        <n v="662.7"/>
        <n v="487.8"/>
        <n v="612.75"/>
        <n v="624.15"/>
        <n v="96.3"/>
        <n v="110.25"/>
        <n v="264.89999999999998"/>
        <n v="267.45"/>
        <n v="48"/>
        <n v="528.29999999999995"/>
        <n v="2115.75"/>
        <n v="4336"/>
        <n v="1091.5999999999999"/>
        <n v="1498.4"/>
        <n v="235"/>
        <n v="248"/>
        <n v="108.8"/>
        <n v="1621.12"/>
        <n v="1175.04"/>
        <n v="1989"/>
        <n v="714.42"/>
        <n v="721.22400000000005"/>
        <n v="816"/>
        <n v="805.2"/>
        <n v="90364.800000000003"/>
        <n v="1689.6"/>
        <n v="1445"/>
        <n v="1500"/>
        <n v="33734.400000000001"/>
        <n v="2121.6"/>
        <n v="326.04000000000002"/>
        <n v="32083.200000000001"/>
        <n v="4599.1899999999996"/>
        <n v="4888.8"/>
        <n v="3487.5"/>
        <n v="1390"/>
        <n v="4110"/>
        <n v="227.8"/>
        <n v="9388.7999999999993"/>
        <n v="4903.2"/>
        <n v="3098.8"/>
        <n v="5228.8500000000004"/>
        <n v="364.35"/>
        <n v="308.7"/>
        <n v="3888.3"/>
        <n v="460.35"/>
        <n v="1619.5"/>
        <n v="115.5"/>
        <n v="1553.2"/>
        <n v="2409.6"/>
        <n v="1438.4"/>
        <n v="794"/>
        <n v="172.8"/>
        <n v="576"/>
        <n v="1296"/>
        <n v="165.6"/>
        <n v="43"/>
        <n v="2296"/>
        <n v="875.7"/>
        <n v="1174.4000000000001"/>
        <n v="2298.2399999999998"/>
        <n v="489.6"/>
        <n v="1342"/>
        <n v="22284.799999999999"/>
        <n v="2631.2"/>
        <n v="1104.4000000000001"/>
        <n v="20428.8"/>
        <n v="537.57000000000005"/>
        <n v="2084.4"/>
        <n v="8568"/>
        <n v="9286.4"/>
        <n v="5258"/>
        <n v="7960.8"/>
        <n v="3430.4"/>
        <n v="2595.6"/>
        <n v="9187.2000000000007"/>
        <n v="4874.3999999999996"/>
        <n v="2082.6"/>
        <n v="5206.05"/>
        <n v="1256.8"/>
        <n v="1424.5"/>
        <n v="5259.6"/>
        <n v="2002.5"/>
        <n v="1076.4000000000001"/>
        <n v="5520.75"/>
        <n v="231"/>
        <n v="1579.2"/>
        <n v="1866.4"/>
        <n v="4698.6000000000004"/>
        <n v="1024.8"/>
        <n v="1243.2"/>
        <n v="1100.8"/>
        <n v="12290"/>
        <n v="12499.2"/>
        <n v="1848.2"/>
        <n v="1353"/>
        <n v="1473.2"/>
        <n v="794.2"/>
        <n v="797.2"/>
        <n v="375"/>
        <n v="25"/>
        <n v="957.6"/>
        <n v="1282.8"/>
        <n v="5718"/>
        <n v="677.16"/>
        <n v="703.35"/>
        <n v="39552"/>
        <n v="1071.9000000000001"/>
        <n v="9222.4"/>
        <n v="2874"/>
        <n v="1170"/>
        <n v="3786.75"/>
        <n v="1954"/>
        <n v="14265.6"/>
        <n v="2284.8000000000002"/>
        <n v="1848.33"/>
        <n v="688.5"/>
        <n v="1105"/>
        <n v="5382.77"/>
        <n v="6333.3"/>
        <n v="1953"/>
        <n v="5817.6"/>
        <n v="4761.6000000000004"/>
        <n v="4420"/>
        <n v="7884"/>
        <n v="779.1"/>
        <n v="72"/>
        <n v="3331.4"/>
        <n v="1418.4"/>
        <n v="4378.32"/>
        <n v="5476"/>
        <n v="3892.2"/>
        <n v="522.45000000000005"/>
        <n v="198.75"/>
        <n v="83.25"/>
        <n v="88.35"/>
        <n v="2173.5"/>
        <n v="225"/>
        <n v="1321"/>
        <n v="2675.6"/>
        <n v="1254"/>
        <n v="27300"/>
        <n v="8920.7999999999993"/>
        <n v="624"/>
        <n v="550.6"/>
        <n v="591.4"/>
        <n v="1080.5999999999999"/>
        <n v="535.6"/>
        <n v="1536"/>
        <n v="160"/>
        <n v="1419.6"/>
        <n v="1249.5999999999999"/>
        <n v="446.4"/>
        <n v="3524.4720000000002"/>
        <n v="1754.4"/>
        <n v="3182.4"/>
        <n v="9433.6"/>
        <n v="1806.75"/>
        <n v="14528"/>
        <n v="4347.2"/>
        <n v="12768"/>
        <n v="234"/>
        <n v="4207.5"/>
        <n v="2138.4"/>
        <n v="13171.2"/>
        <n v="847"/>
        <n v="10396.799999999999"/>
        <n v="1165.962"/>
        <n v="5486.99"/>
        <n v="952"/>
        <n v="2780.4"/>
        <n v="8229.6"/>
        <n v="6710"/>
        <n v="4670"/>
        <n v="1266.45"/>
        <n v="294"/>
        <n v="1139.25"/>
        <n v="133.19999999999999"/>
        <n v="3176.4"/>
        <n v="499.8"/>
        <n v="2597.6"/>
        <n v="857.55"/>
        <n v="832.5"/>
        <n v="649.20000000000005"/>
        <n v="808.8"/>
        <n v="523.35"/>
        <n v="199.35"/>
        <n v="613.65"/>
        <n v="2977.48"/>
        <n v="4737.2"/>
        <n v="1397.6"/>
        <n v="1413.2"/>
        <n v="815.2"/>
        <n v="678.8"/>
        <n v="531.79999999999995"/>
        <n v="174.8"/>
        <n v="285.2"/>
        <n v="101.2"/>
        <n v="979.2"/>
        <n v="1420"/>
        <n v="782"/>
        <n v="520"/>
        <n v="4080"/>
        <n v="3438.72"/>
        <n v="316.8"/>
        <n v="412.5"/>
        <n v="18211.2"/>
        <n v="31555.200000000001"/>
        <n v="21830.400000000001"/>
        <n v="853.05"/>
        <n v="1366.2"/>
        <n v="1357.95"/>
        <n v="486.2"/>
        <n v="1851.3"/>
        <n v="672.21"/>
        <n v="520.29999999999995"/>
        <n v="133.65"/>
        <n v="34406.400000000001"/>
        <n v="46195.199999999997"/>
        <n v="1003.2"/>
        <n v="1188.2"/>
        <n v="219"/>
        <n v="859.46400000000006"/>
        <n v="695.25"/>
        <n v="6241.62"/>
        <n v="2148.3000000000002"/>
        <n v="4154"/>
        <n v="2329.6"/>
        <n v="10216.799999999999"/>
        <n v="10190"/>
        <n v="9223.2000000000007"/>
        <n v="931.05"/>
        <n v="588"/>
        <n v="3982.35"/>
        <n v="7639.2"/>
        <n v="5205.6000000000004"/>
        <n v="240.9"/>
        <n v="213.15"/>
        <n v="117.6"/>
        <n v="5486.4"/>
        <n v="735"/>
        <n v="3891.15"/>
        <n v="1785.6"/>
        <n v="2994.6"/>
        <n v="2529"/>
        <n v="9558.56"/>
        <n v="4760.2"/>
        <n v="1368"/>
        <n v="2407.1999999999998"/>
        <n v="1294.4000000000001"/>
        <n v="1640"/>
        <n v="1602.2"/>
        <n v="1689"/>
        <n v="681.56"/>
        <n v="206.08"/>
        <n v="426.88"/>
        <n v="4320"/>
        <n v="4256"/>
        <n v="64"/>
        <n v="351.25"/>
        <n v="467.84"/>
        <n v="775.2"/>
        <n v="20582.400000000001"/>
        <n v="32544"/>
        <n v="42614.400000000001"/>
        <n v="4131"/>
        <n v="2346"/>
        <n v="3400"/>
        <n v="1088"/>
        <n v="18240"/>
        <n v="1874.88"/>
        <n v="1537.92"/>
        <n v="2324.16"/>
        <n v="1513.8"/>
        <n v="3045.54"/>
        <n v="3190"/>
        <n v="5245.2"/>
        <n v="6500.7"/>
        <n v="1948.8"/>
        <n v="820.8"/>
        <n v="1958.4"/>
        <n v="2966.7"/>
        <n v="3571.2"/>
        <n v="7293.6"/>
        <n v="2544.6"/>
        <n v="5201.1000000000004"/>
        <n v="5166.72"/>
        <n v="3492"/>
        <n v="1703.75"/>
        <n v="358.6"/>
        <n v="347.38"/>
        <n v="2230.36"/>
        <n v="2563.1999999999998"/>
        <n v="2716"/>
        <n v="1131.8"/>
        <n v="1674.2"/>
        <n v="441.6"/>
        <n v="570.4"/>
        <n v="747.2"/>
        <n v="26208"/>
        <n v="14361.6"/>
        <n v="1395.36"/>
        <n v="32467.200000000001"/>
        <n v="2345"/>
        <n v="1870"/>
        <n v="803.25"/>
        <n v="288"/>
        <n v="2543.7399999999998"/>
        <n v="7038"/>
        <n v="63100.800000000003"/>
        <n v="321.3"/>
        <n v="48384"/>
        <n v="11395.2"/>
        <n v="2448"/>
        <n v="509.91"/>
        <n v="3606"/>
        <n v="570"/>
        <n v="4420.8"/>
        <n v="2011.1"/>
        <n v="4802.3999999999996"/>
        <n v="721.5"/>
        <n v="1750"/>
        <n v="5536.8"/>
        <n v="540"/>
        <n v="325.2"/>
        <n v="3069.6"/>
        <n v="842.8"/>
        <n v="2657.2"/>
        <n v="5307.12"/>
        <n v="442.8"/>
        <n v="1510.65"/>
        <n v="1423.65"/>
        <n v="967.05"/>
        <n v="1914.8"/>
        <n v="4935.7"/>
        <n v="4687.6000000000004"/>
        <n v="1546.4"/>
        <n v="7720.8"/>
        <n v="6552"/>
        <n v="1222"/>
        <n v="11052"/>
        <n v="10399.200000000001"/>
        <n v="401"/>
        <n v="542.79999999999995"/>
        <n v="235.52"/>
        <n v="986.4"/>
        <n v="217.6"/>
        <n v="577.20000000000005"/>
        <n v="1849.6"/>
        <n v="66038.399999999994"/>
        <n v="635.4"/>
        <n v="101"/>
        <n v="648"/>
        <n v="2344.9499999999998"/>
        <n v="3746"/>
        <n v="3175.2"/>
        <n v="966"/>
        <n v="7365.6"/>
        <n v="9885.6"/>
        <n v="6580"/>
        <n v="3254.4"/>
        <n v="696.7"/>
        <n v="1347.3"/>
        <n v="654.15"/>
        <n v="2850"/>
        <n v="506.8"/>
        <n v="2520"/>
        <n v="5326.56"/>
        <n v="4160.5"/>
        <n v="831.6"/>
        <n v="221.25"/>
        <n v="815.55"/>
        <n v="661.5"/>
        <n v="3801.6"/>
        <n v="1310.85"/>
        <n v="436.05"/>
        <n v="194.4"/>
        <n v="612.45000000000005"/>
        <n v="5534.5"/>
        <n v="1682"/>
        <n v="225.75"/>
        <n v="121.25"/>
        <n v="2054"/>
        <n v="14192.64"/>
        <n v="2198.6"/>
        <n v="2675"/>
        <n v="2456.8000000000002"/>
        <n v="11810.4"/>
        <n v="997.6"/>
        <n v="501.9"/>
        <n v="2800.8"/>
        <n v="230.4"/>
        <n v="1342.8"/>
        <n v="1727.55"/>
        <n v="1600.5"/>
        <n v="1608.75"/>
        <n v="1402.5"/>
        <n v="1444"/>
        <n v="2775.96"/>
        <n v="35107.199999999997"/>
        <n v="16300.8"/>
        <n v="16406.400000000001"/>
        <n v="213"/>
        <n v="5220"/>
        <n v="796.8"/>
        <n v="6560.07"/>
        <n v="1620"/>
        <n v="920"/>
        <n v="7030"/>
        <n v="6017.1"/>
        <n v="1957.2"/>
        <n v="9302.4"/>
        <n v="5223"/>
        <n v="1187.8"/>
        <n v="2052.3000000000002"/>
        <n v="2462.4"/>
        <n v="3672"/>
        <n v="492.45"/>
        <n v="3146.5"/>
        <n v="478.8"/>
        <n v="3898.5"/>
        <n v="1864.2"/>
        <n v="4736.25"/>
        <n v="4750.6000000000004"/>
        <n v="1128.5999999999999"/>
        <n v="1987.2"/>
        <n v="1196"/>
        <n v="1241.5999999999999"/>
        <n v="36.799999999999997"/>
        <n v="184"/>
        <n v="92"/>
        <n v="18.399999999999999"/>
        <n v="88.32"/>
        <n v="297.60000000000002"/>
        <n v="367"/>
        <n v="45"/>
        <n v="345"/>
        <n v="1863"/>
        <n v="644"/>
        <n v="693.6"/>
        <n v="2770.2"/>
        <n v="1062.45"/>
        <n v="22531.200000000001"/>
        <n v="53788.800000000003"/>
        <n v="14348.8"/>
        <n v="12140.8"/>
        <n v="1477.8"/>
        <n v="267.3"/>
        <n v="419.76"/>
        <n v="640.32000000000005"/>
        <n v="129.6"/>
        <n v="241.92"/>
        <n v="261.12"/>
        <n v="6015.81"/>
        <n v="1425.6"/>
        <n v="2131.1999999999998"/>
        <n v="1266.3"/>
        <n v="8007.3"/>
        <n v="4972.8"/>
        <n v="11707.2"/>
        <n v="2604"/>
        <n v="10170"/>
        <n v="2865.6"/>
        <n v="7015.4"/>
        <n v="5190.6000000000004"/>
        <n v="1998"/>
        <n v="2903.04"/>
        <n v="3684"/>
        <n v="766.2"/>
        <n v="1990.8"/>
        <n v="586.08000000000004"/>
        <n v="2280.7399999999998"/>
        <n v="2558"/>
        <n v="1988.2"/>
        <n v="1176"/>
        <n v="1310.4000000000001"/>
        <n v="3876"/>
        <n v="120172.8"/>
        <n v="16326.4"/>
        <n v="4467.2"/>
        <n v="32288"/>
        <n v="922.35"/>
        <n v="330.48"/>
        <n v="128.25"/>
        <n v="826.2"/>
        <n v="445.5"/>
        <n v="1193.4000000000001"/>
        <n v="1631.04"/>
        <n v="199.98"/>
        <n v="3889.2"/>
        <n v="2780"/>
        <n v="870"/>
        <n v="1150"/>
        <n v="4141.78"/>
        <n v="1440"/>
        <n v="1926"/>
        <n v="1476"/>
        <n v="2356.9"/>
        <n v="2898"/>
        <n v="4910"/>
        <n v="2577.6"/>
        <n v="4021.92"/>
        <n v="2989.35"/>
        <n v="1518.9"/>
        <n v="1705.75"/>
        <n v="112.5"/>
        <n v="604.55999999999995"/>
        <n v="1574.4"/>
        <n v="3424.6"/>
        <n v="1334"/>
        <n v="2073.6"/>
        <n v="366"/>
        <n v="348"/>
        <n v="950.4"/>
        <n v="1534.08"/>
        <n v="3315.4"/>
        <n v="80438.399999999994"/>
        <n v="2065.5"/>
        <n v="5913.6"/>
        <n v="577.6"/>
        <n v="324"/>
        <n v="270"/>
        <n v="684.11"/>
        <n v="1920"/>
        <n v="1969.92"/>
        <n v="714"/>
        <n v="6836"/>
        <n v="4233.6000000000004"/>
        <n v="1264.9000000000001"/>
        <n v="2200.8000000000002"/>
        <n v="4687.2"/>
        <n v="306.875"/>
        <n v="7545.6"/>
        <n v="1631.1"/>
        <n v="1996.5"/>
        <n v="3015"/>
        <n v="1667.55"/>
        <n v="1178.7"/>
        <n v="1690.9"/>
        <n v="2085"/>
        <n v="1769.7"/>
        <n v="5389.2"/>
        <n v="809.1"/>
        <n v="657.15"/>
        <n v="2268.15"/>
        <n v="337.8"/>
        <n v="435.15"/>
        <n v="147.75"/>
        <n v="89.1"/>
        <n v="622.20000000000005"/>
        <n v="4347"/>
        <n v="1638.25"/>
        <n v="2788.5"/>
        <n v="3683.55"/>
        <n v="4798"/>
        <n v="1595"/>
        <n v="2371.1999999999998"/>
        <n v="18886"/>
        <n v="82.8"/>
        <n v="349.6"/>
        <n v="358.8"/>
        <n v="1077"/>
        <n v="3149.28"/>
        <n v="259.2"/>
        <n v="237.6"/>
        <n v="2082"/>
        <n v="1560.6"/>
        <n v="2019.6"/>
        <n v="672"/>
        <n v="4500.76"/>
        <n v="888"/>
        <n v="5394"/>
        <n v="1886.4"/>
        <n v="3617.7"/>
        <n v="5738.4"/>
        <n v="334.7"/>
        <n v="669.5"/>
        <n v="724.8"/>
        <n v="5196.96"/>
        <n v="444.3"/>
        <n v="86.4"/>
        <n v="3047.1"/>
        <n v="5060.75"/>
        <n v="808.94"/>
        <n v="966.24"/>
        <n v="2140.16"/>
        <n v="2069.7600000000002"/>
        <n v="3283.2"/>
        <n v="1728"/>
        <n v="1856.2"/>
        <n v="1881.6"/>
        <n v="385.4"/>
        <n v="392.4"/>
        <n v="455"/>
        <n v="893.64"/>
        <n v="795.2"/>
        <n v="803.2"/>
        <n v="801.2"/>
        <n v="18883.2"/>
        <n v="73.599999999999994"/>
        <n v="215.6"/>
        <n v="485"/>
        <n v="835.2"/>
        <n v="881.6"/>
        <n v="5144.04"/>
        <n v="4041.576"/>
        <n v="1090.8"/>
        <n v="52876.800000000003"/>
        <n v="1323"/>
        <n v="2659.14"/>
        <n v="2276"/>
        <n v="635.79999999999995"/>
        <n v="1645.6"/>
        <n v="6305.31"/>
        <n v="6593.7"/>
        <n v="10821.6"/>
        <n v="3933"/>
        <n v="2020"/>
        <n v="159.25"/>
        <n v="7214.4"/>
        <n v="2290.8000000000002"/>
        <n v="2312.8000000000002"/>
        <n v="3317.25"/>
        <n v="1622"/>
        <n v="4248.6000000000004"/>
        <n v="1017.5"/>
        <n v="1088.75"/>
        <n v="585.36"/>
        <n v="4392"/>
        <n v="1573.5"/>
        <n v="2159.5"/>
        <n v="582.25"/>
        <n v="986"/>
        <n v="266.39999999999998"/>
        <n v="2094.3000000000002"/>
        <n v="4569.6000000000004"/>
        <n v="5042"/>
        <n v="4885.76"/>
        <n v="2231.2399999999998"/>
        <n v="4655.6000000000004"/>
        <n v="1904.8"/>
        <n v="3291.2"/>
        <n v="3337.4"/>
        <n v="9626.4"/>
        <n v="1670.4"/>
        <n v="1079"/>
        <n v="150"/>
        <n v="640"/>
        <n v="1010"/>
        <n v="4386"/>
        <n v="1557.6"/>
        <n v="1531.2"/>
        <n v="76108.800000000003"/>
        <n v="23116.799999999999"/>
        <n v="3297.8"/>
        <n v="687.6"/>
        <n v="3737.8"/>
        <n v="2440.35"/>
        <n v="1447.38"/>
        <n v="1248.48"/>
        <n v="806.85"/>
        <n v="23500.799999999999"/>
        <n v="480"/>
        <n v="1203.222"/>
        <n v="8910"/>
        <n v="1084.6600000000001"/>
        <n v="5392"/>
        <n v="4852.8"/>
        <n v="8308.7999999999993"/>
        <n v="6012"/>
        <n v="1024.5"/>
        <n v="966.7"/>
        <n v="5421.6"/>
        <n v="1639.68"/>
        <n v="3889.8"/>
        <n v="552.9"/>
        <n v="90"/>
        <n v="2297.4"/>
        <n v="1980"/>
        <n v="2806.95"/>
        <n v="3705.6"/>
        <n v="5896.8"/>
        <n v="4485.6000000000004"/>
        <n v="3595.2"/>
        <n v="657.58"/>
        <n v="790.24"/>
        <n v="1166.4000000000001"/>
        <n v="16632"/>
        <n v="1651.8"/>
        <n v="241.25"/>
        <n v="954"/>
        <n v="969.6"/>
        <n v="974.6"/>
        <n v="328"/>
        <n v="2116.8000000000002"/>
        <n v="5997.24"/>
        <n v="6120"/>
        <n v="1171.8"/>
        <n v="5319.6"/>
        <n v="70060.800000000003"/>
        <n v="5730.75"/>
        <n v="3056.4"/>
        <n v="1933.47"/>
        <n v="3570"/>
        <n v="2187.9"/>
        <n v="1629.12"/>
        <n v="597"/>
        <n v="4360"/>
        <n v="5427.16"/>
        <n v="3045.6"/>
        <n v="8053.8"/>
        <n v="2144"/>
        <n v="1971.6"/>
        <n v="3948"/>
        <n v="5148"/>
        <n v="4190.3999999999996"/>
        <n v="1293.5999999999999"/>
        <n v="1358.25"/>
        <n v="780"/>
        <n v="501.3"/>
        <n v="133.5"/>
        <n v="3246.48"/>
        <n v="2373"/>
        <n v="2158.5"/>
        <n v="810.3"/>
        <n v="522.29999999999995"/>
        <n v="287.39999999999998"/>
        <n v="89.85"/>
        <n v="626.25"/>
        <n v="1389.9"/>
        <n v="3850.5"/>
        <n v="452"/>
        <n v="8168.6"/>
        <n v="5297.4"/>
        <n v="4553.6000000000004"/>
        <n v="1478.4"/>
        <n v="11054.4"/>
        <n v="16399.599999999999"/>
        <n v="1977.6"/>
        <n v="182.4"/>
        <n v="11407.2"/>
        <n v="788"/>
        <n v="873.6"/>
        <n v="984.6"/>
        <n v="318.60000000000002"/>
        <n v="4590"/>
        <n v="2655"/>
        <n v="3195"/>
        <n v="2111.4"/>
        <n v="946"/>
        <n v="33369.599999999999"/>
        <n v="184.8"/>
        <n v="21312"/>
        <n v="822.63"/>
        <n v="955.05"/>
        <n v="102.672"/>
        <n v="1755.6"/>
        <n v="1770"/>
        <n v="2698.14"/>
        <n v="1070"/>
        <n v="8448.7999999999993"/>
        <n v="2157.4"/>
        <n v="5031.6000000000004"/>
        <n v="7156.8"/>
        <n v="3552.6"/>
        <n v="3823.2"/>
        <n v="3006"/>
        <n v="1168.05"/>
        <n v="1151.4000000000001"/>
        <n v="2077.75"/>
        <n v="2000.16"/>
        <n v="4054"/>
        <n v="2072.6999999999998"/>
        <n v="818.85"/>
        <n v="4541.5"/>
        <n v="450.75"/>
        <n v="791.78"/>
        <n v="3041.28"/>
        <n v="5260.2"/>
        <n v="2951.8"/>
        <n v="1240"/>
        <n v="1754.2"/>
        <n v="595.20000000000005"/>
        <n v="232"/>
        <n v="266.8"/>
        <n v="274.8"/>
        <n v="471.68"/>
        <n v="2311.1999999999998"/>
        <n v="1512"/>
        <n v="252"/>
        <n v="2754"/>
        <n v="3288.6"/>
        <n v="711.45"/>
        <n v="720.9"/>
        <n v="142819.20000000001"/>
        <n v="29683.200000000001"/>
        <n v="1078.6500000000001"/>
        <n v="14547.2"/>
        <n v="4501.2"/>
        <n v="1332"/>
        <n v="260.7"/>
        <n v="1614.69"/>
        <n v="1570.8"/>
        <n v="881.28"/>
        <n v="134"/>
        <n v="2272.0500000000002"/>
        <n v="1916"/>
        <n v="1156"/>
        <n v="552.5"/>
        <n v="3230"/>
        <n v="4427.42"/>
        <n v="8000"/>
        <n v="2476.8000000000002"/>
        <n v="743.7"/>
        <n v="10130"/>
        <n v="4125.6000000000004"/>
        <n v="2444"/>
        <n v="933.6"/>
        <n v="1127"/>
        <n v="1995.84"/>
        <n v="490.8"/>
        <n v="1971.2"/>
        <n v="1093.6199999999999"/>
        <n v="8143.74"/>
        <n v="4785.6000000000004"/>
        <n v="2874.8"/>
        <n v="1469.8"/>
        <n v="771.2"/>
        <n v="1120.4000000000001"/>
        <n v="728"/>
        <n v="985.2"/>
        <n v="1809.864"/>
        <n v="1906.2"/>
        <n v="3402"/>
        <n v="463.65"/>
        <n v="12614.4"/>
        <n v="4435.2"/>
        <n v="17433.599999999999"/>
        <n v="383.4"/>
        <n v="7344"/>
        <n v="3748.8"/>
        <n v="1630.08"/>
        <n v="3373.64"/>
        <n v="2844"/>
        <n v="3132"/>
        <n v="327.60000000000002"/>
        <n v="8732.7000000000007"/>
        <n v="272.8"/>
        <n v="1613.4"/>
        <n v="1869.25"/>
        <n v="2068.25"/>
        <n v="3233.25"/>
        <n v="1017.9"/>
        <n v="84.9"/>
        <n v="3240"/>
        <n v="720.3"/>
        <n v="1100.5"/>
        <n v="121.5"/>
        <n v="1126.6500000000001"/>
        <n v="3075.75"/>
        <n v="1997.6"/>
        <n v="1536.4"/>
        <n v="2410"/>
        <n v="376"/>
        <n v="348.75"/>
        <n v="3901.5"/>
        <n v="2992"/>
        <n v="1140"/>
        <n v="2108.6999999999998"/>
        <n v="1271.5999999999999"/>
        <n v="4291.6499999999996"/>
        <n v="27580.799999999999"/>
        <n v="20073.599999999999"/>
        <n v="21110.400000000001"/>
        <n v="444"/>
        <n v="268"/>
        <n v="2356.1999999999998"/>
        <n v="901.31"/>
        <n v="4866"/>
        <n v="3974.4"/>
        <n v="3124.8"/>
        <n v="3227.1"/>
        <n v="2120"/>
        <n v="3314.5160000000001"/>
        <n v="271"/>
        <n v="1345.2"/>
        <n v="779.4"/>
        <n v="4153.5"/>
        <n v="2104.5"/>
        <n v="1955.1"/>
        <n v="263.7"/>
        <n v="120.6"/>
        <n v="4855.68"/>
        <n v="1641.28"/>
        <n v="830.7"/>
        <n v="522.15"/>
        <n v="227.4"/>
        <n v="88.95"/>
        <n v="4340.75"/>
        <n v="2559.9"/>
        <n v="4022.4"/>
        <n v="3343.2"/>
        <n v="3108"/>
        <n v="2566.96"/>
        <n v="13708.8"/>
        <n v="9592.7999999999993"/>
        <n v="6048"/>
        <n v="451.22"/>
        <n v="1409.4"/>
        <n v="134.80000000000001"/>
        <n v="80"/>
        <n v="223.36"/>
        <n v="197.76"/>
        <n v="592"/>
        <n v="843"/>
        <n v="130"/>
        <n v="518.4"/>
        <n v="1490.4"/>
        <n v="8055.6"/>
        <n v="3421.44"/>
        <n v="1274.4000000000001"/>
        <n v="3604.5"/>
        <n v="74630.399999999994"/>
        <n v="1378.8"/>
        <n v="3281.85"/>
        <n v="1147.5"/>
        <n v="20275.2"/>
        <n v="2950"/>
        <n v="4408.12"/>
        <n v="12180"/>
        <n v="2513.1999999999998"/>
        <n v="347.6"/>
        <n v="395"/>
        <n v="1138.6500000000001"/>
        <n v="1792.8"/>
        <n v="4780.08"/>
        <n v="2148"/>
        <n v="818.1"/>
        <n v="692.4"/>
        <n v="1578.9"/>
        <n v="791.1"/>
        <n v="86.85"/>
        <n v="76.2"/>
        <n v="610.04999999999995"/>
        <n v="4786"/>
        <n v="1328"/>
        <n v="2301.6"/>
        <n v="1182.72"/>
        <n v="1210.8800000000001"/>
        <n v="8299.2000000000007"/>
        <n v="3024"/>
        <n v="3712.8"/>
        <n v="1968.2"/>
        <n v="1400.2"/>
        <n v="1407.6"/>
        <n v="7952.8"/>
        <n v="176"/>
        <n v="1572"/>
        <n v="450"/>
        <n v="202"/>
        <n v="1003.8"/>
        <n v="1578.528"/>
        <n v="243.6"/>
        <n v="156"/>
        <n v="1461.9"/>
        <n v="1483.35"/>
        <n v="1645.05"/>
        <n v="24505.599999999999"/>
        <n v="704.7"/>
        <n v="1050.3"/>
        <n v="24326.400000000001"/>
        <n v="1605.6"/>
        <n v="624.75"/>
        <n v="1413.72"/>
        <n v="1615.68"/>
        <n v="486"/>
        <n v="4274.95"/>
        <n v="741.6"/>
        <n v="4417.5"/>
        <n v="180.9"/>
        <n v="2502"/>
        <n v="2730"/>
        <n v="3450"/>
        <n v="3284.91"/>
        <n v="355.2"/>
        <n v="7222"/>
        <n v="7078.75"/>
        <n v="1805.5"/>
        <n v="1293.8399999999999"/>
        <n v="6154"/>
        <n v="1575"/>
        <n v="3333.6"/>
        <n v="2589.4"/>
        <n v="10654.38"/>
        <n v="4707.8"/>
        <n v="1670.8"/>
        <n v="1640.8"/>
        <n v="1286.4000000000001"/>
        <n v="447.7"/>
        <n v="8962.4"/>
        <n v="16279.2"/>
        <n v="483"/>
        <n v="854"/>
        <n v="508.8"/>
        <n v="346.25"/>
        <n v="2224.8000000000002"/>
        <n v="11443.2"/>
        <n v="7424"/>
        <n v="5721.6"/>
        <n v="99.99"/>
        <n v="153"/>
        <n v="2269.08"/>
        <n v="2380"/>
        <n v="396"/>
        <n v="2203.1999999999998"/>
        <n v="4374.8100000000004"/>
        <n v="1060.8"/>
        <n v="27148.799999999999"/>
        <n v="32.64"/>
        <n v="2860"/>
        <n v="2620"/>
        <n v="3854.21"/>
        <n v="4707.7"/>
        <n v="1137.5999999999999"/>
        <n v="1778.4"/>
        <n v="10700"/>
        <n v="4262.3999999999996"/>
        <n v="700"/>
        <n v="2861.6"/>
        <n v="3213.6"/>
        <n v="5001.6000000000004"/>
        <n v="5829.84"/>
        <n v="477.75"/>
        <n v="495.45"/>
        <n v="2155.8000000000002"/>
        <n v="1803"/>
        <n v="3330.8"/>
        <n v="8948.5"/>
        <n v="1981"/>
        <n v="1258.8"/>
        <n v="1188"/>
        <n v="11961.6"/>
        <n v="3278.4"/>
        <n v="6384"/>
        <n v="9492"/>
        <n v="11642.4"/>
        <n v="2612.7359999999999"/>
        <n v="5304"/>
        <n v="541.20000000000005"/>
        <n v="49324.800000000003"/>
        <n v="396.99"/>
        <n v="3454"/>
        <n v="100.8"/>
        <n v="1738"/>
        <n v="5734.4"/>
        <n v="40896"/>
        <n v="2090.88"/>
        <n v="66.33"/>
        <n v="196"/>
        <n v="4632"/>
        <n v="5778"/>
        <n v="4157.1000000000004"/>
        <n v="7495.2"/>
        <n v="5040"/>
        <n v="4917.6000000000004"/>
        <n v="1597.2"/>
        <n v="5112.5"/>
        <n v="647.5"/>
        <n v="591.75"/>
        <n v="2994"/>
        <n v="3732.48"/>
        <n v="1948.64"/>
        <n v="668.85"/>
        <n v="102.9"/>
        <n v="1152.3"/>
        <n v="842.7"/>
        <n v="1355"/>
        <n v="604.79999999999995"/>
        <n v="889.2"/>
        <n v="1381.4"/>
        <n v="139.6"/>
        <n v="307.2"/>
        <n v="8160"/>
        <n v="348.84"/>
        <n v="350.72"/>
        <n v="495"/>
        <n v="39254.400000000001"/>
        <n v="11212.8"/>
        <n v="2255"/>
        <n v="19411.2"/>
        <n v="2185.92"/>
        <n v="1019"/>
        <n v="808"/>
        <n v="1210.77"/>
        <n v="859.2"/>
        <n v="40924.800000000003"/>
        <n v="3059.1"/>
        <n v="1632"/>
        <n v="2067.0300000000002"/>
        <n v="2180.25"/>
        <n v="6554"/>
        <n v="2635.2"/>
        <n v="1980.9"/>
        <n v="3970"/>
        <n v="4896"/>
        <n v="6741"/>
        <n v="2271.75"/>
        <n v="609.25"/>
        <n v="1958.75"/>
        <n v="3576"/>
        <n v="5609.52"/>
        <n v="5471.4"/>
        <n v="2039.7"/>
        <n v="5380.2"/>
        <n v="8681.86"/>
        <n v="363"/>
        <n v="211.6"/>
        <n v="401.6"/>
        <n v="147.84"/>
        <n v="1340.4"/>
        <n v="1100"/>
        <n v="2442.636"/>
        <n v="2829.6"/>
        <n v="822.96"/>
        <n v="1508.625"/>
        <n v="58137.599999999999"/>
        <n v="29510.400000000001"/>
        <n v="1350"/>
        <n v="807"/>
        <n v="20601.599999999999"/>
        <n v="567"/>
        <n v="5890"/>
        <n v="5238.0200000000004"/>
        <n v="6910"/>
        <n v="1648.8"/>
        <n v="13255.2"/>
        <n v="2901.6"/>
        <n v="246.4"/>
        <n v="5221.5"/>
        <n v="5693.76"/>
        <n v="2133.5"/>
        <n v="1780.5"/>
        <n v="1998.75"/>
        <n v="4614.5"/>
        <n v="1953.3"/>
        <n v="16756.080000000002"/>
        <n v="1075.2"/>
        <n v="11558.4"/>
        <n v="1265"/>
        <n v="292.39999999999998"/>
        <n v="1586.4"/>
        <n v="16607.2"/>
        <n v="44"/>
        <n v="34.4"/>
        <n v="83.4"/>
        <n v="1292.4000000000001"/>
        <n v="391.25"/>
        <n v="1742.85"/>
        <n v="63628.800000000003"/>
        <n v="54"/>
        <n v="1692"/>
        <n v="1309"/>
        <n v="40665.599999999999"/>
        <n v="5728.24"/>
        <n v="1598.4"/>
        <n v="2427.3000000000002"/>
        <n v="14442.9"/>
        <n v="1268.4000000000001"/>
        <n v="1604.4"/>
        <n v="1646.1"/>
        <n v="4760"/>
        <n v="2786.4"/>
        <n v="690.9"/>
        <n v="279.3"/>
        <n v="5292.2"/>
        <n v="1464.5"/>
        <n v="3486.75"/>
        <n v="228.15"/>
        <n v="1543.75"/>
        <n v="498.96"/>
        <n v="6544"/>
        <n v="1788"/>
        <n v="788.7"/>
        <n v="366.15"/>
        <n v="517.79999999999995"/>
        <n v="169.5"/>
        <n v="154.5"/>
        <n v="487.05"/>
        <n v="2313.9"/>
        <n v="1347.6"/>
        <n v="5277"/>
        <n v="1664.5"/>
        <n v="3628.8"/>
        <n v="2365.44"/>
        <n v="992.64"/>
        <n v="5176.8"/>
        <n v="1271.2"/>
        <n v="1220"/>
        <n v="9273.6"/>
        <n v="13516.8"/>
        <n v="197"/>
        <n v="1126.18"/>
        <n v="8265.6"/>
        <n v="11778.8"/>
        <n v="120"/>
        <n v="27.6"/>
        <n v="4016"/>
        <n v="1015.2"/>
        <n v="969"/>
        <n v="1584"/>
        <n v="769.5"/>
        <n v="2012.67"/>
        <n v="535.59"/>
        <n v="11308.8"/>
        <n v="2685.12"/>
        <n v="1103"/>
        <n v="192"/>
        <n v="5670"/>
        <n v="3726"/>
        <n v="3310"/>
        <n v="6883.2"/>
        <n v="5483.9"/>
        <n v="6487.2"/>
        <n v="2488"/>
        <n v="4826.8500000000004"/>
        <n v="364.05"/>
        <n v="289.8"/>
        <n v="3615.84"/>
        <n v="3898.8"/>
        <n v="1252.8"/>
        <n v="1027.5"/>
        <n v="995.72"/>
        <n v="9747.32"/>
        <n v="3158.4"/>
        <n v="1363.2"/>
        <n v="1126.4000000000001"/>
        <n v="193.2"/>
        <n v="118.4"/>
        <n v="150.72"/>
        <n v="323.83999999999997"/>
        <n v="187.52"/>
        <n v="1082"/>
        <n v="240"/>
        <n v="5202"/>
        <n v="2008.8"/>
        <n v="1537.8"/>
        <n v="866.25"/>
        <n v="19718.400000000001"/>
        <n v="9907.2000000000007"/>
        <n v="4556.8"/>
        <n v="7155.2"/>
        <n v="5228.8"/>
        <n v="7114.5"/>
        <n v="3179"/>
        <n v="1896.84"/>
        <n v="2447"/>
        <n v="1690"/>
        <n v="29212.799999999999"/>
        <n v="1619.2"/>
        <n v="2943.27"/>
        <n v="2611.1999999999998"/>
        <n v="5063.04"/>
        <n v="534.29999999999995"/>
        <n v="2779.2"/>
        <n v="4743"/>
        <n v="3949.4"/>
        <n v="4684.8"/>
        <n v="5880"/>
        <n v="3350"/>
        <n v="1844.4"/>
        <n v="6379.2"/>
        <n v="2006.7"/>
        <n v="2312.85"/>
        <n v="3220.56"/>
        <n v="1341.12"/>
        <n v="1408.75"/>
        <n v="1245.4000000000001"/>
        <n v="124.8"/>
        <n v="55824"/>
        <n v="24892.799999999999"/>
        <n v="6578"/>
        <n v="1040"/>
        <n v="1652.4"/>
        <n v="25872"/>
        <n v="1091.27"/>
        <n v="4557"/>
        <n v="5137.66"/>
        <n v="1550.4"/>
        <n v="2037.6"/>
        <n v="401.94"/>
        <n v="2204.73"/>
        <n v="1481.04"/>
        <n v="421"/>
        <n v="28377.599999999999"/>
        <n v="269"/>
        <n v="51"/>
        <n v="2930"/>
        <n v="4150"/>
        <n v="3016.8"/>
        <n v="4795.2"/>
        <n v="4696.5"/>
        <n v="5644.8"/>
        <n v="346.5"/>
        <n v="93.5"/>
        <n v="115.2"/>
        <n v="329.3"/>
        <n v="1060"/>
        <n v="4363.2"/>
        <n v="1646.25"/>
        <n v="2987.1"/>
        <n v="4800.25"/>
        <n v="225.5"/>
        <n v="1097.4000000000001"/>
        <n v="4565.3999999999996"/>
        <n v="1993.2"/>
        <n v="2028.84"/>
        <n v="913"/>
        <n v="5258.6"/>
        <n v="1555.4"/>
        <n v="6854.4"/>
        <n v="1275.4000000000001"/>
        <n v="528"/>
        <n v="633.79999999999995"/>
        <n v="19135.2"/>
        <n v="527"/>
        <n v="2172"/>
        <n v="1833.3"/>
        <n v="3585.6"/>
        <n v="662.4"/>
        <n v="1710.72"/>
        <n v="56448"/>
        <n v="117"/>
        <n v="3740"/>
        <n v="37430.400000000001"/>
        <n v="456"/>
        <n v="1130"/>
        <n v="5073.97"/>
        <n v="3031.2"/>
        <n v="5607.9"/>
        <n v="1835.8"/>
        <n v="3421.6"/>
        <n v="2906.4"/>
        <n v="2982"/>
        <n v="3405.6"/>
        <n v="1710"/>
        <n v="3282.65"/>
        <n v="1809.6"/>
        <n v="3327.2"/>
        <n v="4717.4399999999996"/>
        <n v="724.35"/>
        <n v="3888.75"/>
        <n v="3481.2"/>
        <n v="1506.9"/>
        <n v="4323.75"/>
        <n v="1393"/>
        <n v="227.5"/>
        <n v="113.75"/>
        <n v="2880"/>
        <n v="3494.4"/>
        <n v="3578.4"/>
        <n v="3477.76"/>
        <n v="1926.2"/>
        <n v="2828"/>
        <n v="1104"/>
        <n v="14246.4"/>
        <n v="1092"/>
        <n v="4892.3999999999996"/>
        <n v="24220.799999999999"/>
        <n v="1816.2"/>
        <n v="1292"/>
        <n v="364.5"/>
        <n v="26284.799999999999"/>
        <n v="1135.68"/>
        <n v="5050"/>
        <n v="2090"/>
        <n v="4510.8"/>
        <n v="2222.6999999999998"/>
        <n v="5705.7"/>
        <n v="2220.4"/>
        <n v="1018.4"/>
        <n v="904.5"/>
        <n v="3208.5"/>
        <n v="3660"/>
        <n v="651"/>
        <n v="294.75"/>
        <n v="4315.3999999999996"/>
        <n v="3315.2"/>
        <n v="882"/>
        <n v="132.44999999999999"/>
        <n v="2345.7600000000002"/>
        <n v="4152"/>
        <n v="839.1"/>
        <n v="463.35"/>
        <n v="1961.85"/>
        <n v="10954.24"/>
        <n v="10642.72"/>
        <n v="5203.2"/>
        <n v="2882.4"/>
        <n v="1648.6"/>
        <n v="1072"/>
        <n v="98"/>
        <n v="729"/>
        <n v="616"/>
        <n v="1297.2"/>
        <n v="987.6"/>
        <n v="381.25"/>
        <n v="640.79999999999995"/>
        <n v="699.3"/>
        <n v="4191"/>
        <n v="88483.199999999997"/>
        <n v="30144"/>
        <n v="26966.400000000001"/>
        <n v="780.3"/>
        <n v="1818.3"/>
        <n v="4704.75"/>
        <n v="2431.1999999999998"/>
        <n v="1192.05"/>
        <n v="2039"/>
        <n v="17865.599999999999"/>
        <n v="27360"/>
        <n v="412.45499999999998"/>
        <n v="3340"/>
        <n v="1490"/>
        <n v="2700"/>
        <n v="2214"/>
        <n v="5710"/>
        <n v="2202"/>
        <n v="1140.1500000000001"/>
        <n v="2035.8"/>
        <n v="4168.8"/>
        <n v="970.2"/>
        <n v="1679.7"/>
        <n v="523.04999999999995"/>
        <n v="199.2"/>
        <n v="1233.75"/>
        <n v="2564.4"/>
        <n v="991.32"/>
        <n v="999.68"/>
        <n v="1563.4"/>
        <n v="148"/>
        <n v="248.4"/>
        <n v="312.8"/>
        <n v="700.81200000000001"/>
        <n v="421.2"/>
        <n v="1098.8800000000001"/>
        <n v="12124.8"/>
        <n v="33139.199999999997"/>
        <n v="856.35"/>
        <n v="10764.8"/>
        <n v="10800"/>
        <n v="2608.65"/>
        <n v="1173.1500000000001"/>
        <n v="638.29999999999995"/>
        <n v="5400"/>
        <n v="4083.88"/>
        <n v="1230"/>
        <n v="1719.04"/>
      </sharedItems>
    </cacheField>
    <cacheField name="Standardpreis je KME" numFmtId="0">
      <sharedItems containsSemiMixedTypes="0" containsString="0" containsNumber="1" minValue="0" maxValue="69.806899999999999" count="910">
        <n v="0"/>
        <n v="5.9943999999999997"/>
        <n v="27.543199999999999"/>
        <n v="24.438600000000001"/>
        <n v="20.6524"/>
        <n v="19.2867"/>
        <n v="24.093499999999999"/>
        <n v="19.3871"/>
        <n v="17.167400000000001"/>
        <n v="27.1145"/>
        <n v="29.679400000000001"/>
        <n v="0.73350000000000004"/>
        <n v="0.68410000000000004"/>
        <n v="0.78439999999999999"/>
        <n v="0.53779999999999994"/>
        <n v="0.67290000000000005"/>
        <n v="0.62839999999999996"/>
        <n v="0.67520000000000002"/>
        <n v="0.7863"/>
        <n v="0.75749999999999995"/>
        <n v="0.78620000000000001"/>
        <n v="9.3513000000000002"/>
        <n v="0.51029999999999998"/>
        <n v="0.49340000000000001"/>
        <n v="1.3563000000000001"/>
        <n v="1.4185000000000001"/>
        <n v="1.3908"/>
        <n v="1.0593999999999999"/>
        <n v="1.044"/>
        <n v="1.0744"/>
        <n v="1.9142999999999999"/>
        <n v="1.087"/>
        <n v="1.1565000000000001"/>
        <n v="1.093"/>
        <n v="0.36659999999999998"/>
        <n v="0.36649999999999999"/>
        <n v="7.5503"/>
        <n v="7.5667"/>
        <n v="7.5796999999999999"/>
        <n v="5.3433000000000002"/>
        <n v="5.4657"/>
        <n v="5.1432000000000002"/>
        <n v="5.5540000000000003"/>
        <n v="5.1844000000000001"/>
        <n v="35.191099999999999"/>
        <n v="5.2899000000000003"/>
        <n v="5.2884000000000002"/>
        <n v="5.2908999999999997"/>
        <n v="5.2755000000000001"/>
        <n v="5.2880000000000003"/>
        <n v="5.2507000000000001"/>
        <n v="5.1440999999999999"/>
        <n v="5.2706999999999997"/>
        <n v="5.3045999999999998"/>
        <n v="5.2930999999999999"/>
        <n v="5.2906000000000004"/>
        <n v="3.5546000000000002"/>
        <n v="3.3050999999999999"/>
        <n v="33.716999999999999"/>
        <n v="22.589700000000001"/>
        <n v="11.056100000000001"/>
        <n v="6.5789999999999997"/>
        <n v="14.490500000000001"/>
        <n v="6.5829000000000004"/>
        <n v="6.7229000000000001"/>
        <n v="7.7389000000000001"/>
        <n v="6.7253999999999996"/>
        <n v="7.7413999999999996"/>
        <n v="6.5758000000000001"/>
        <n v="12.2601"/>
        <n v="6.7018000000000004"/>
        <n v="7.7198000000000002"/>
        <n v="6.5792000000000002"/>
        <n v="6.665"/>
        <n v="7.7157999999999998"/>
        <n v="6.5780000000000003"/>
        <n v="13.468500000000001"/>
        <n v="6.5925000000000002"/>
        <n v="23.093699999999998"/>
        <n v="6.5768000000000004"/>
        <n v="6.7233999999999998"/>
        <n v="7.0496999999999996"/>
        <n v="7.2061000000000002"/>
        <n v="6.6104000000000003"/>
        <n v="7.7737999999999996"/>
        <n v="6.5730000000000004"/>
        <n v="6.7214999999999998"/>
        <n v="7.2190000000000003"/>
        <n v="6.5904999999999996"/>
        <n v="7.2778"/>
        <n v="6.5814000000000004"/>
        <n v="7.2862"/>
        <n v="7.2851999999999997"/>
        <n v="12.259"/>
        <n v="12.256500000000001"/>
        <n v="6.5824999999999996"/>
        <n v="7.2906000000000004"/>
        <n v="6.7332000000000001"/>
        <n v="7.2784000000000004"/>
        <n v="34.000999999999998"/>
        <n v="7.7374999999999998"/>
        <n v="6.6844000000000001"/>
        <n v="6.7148000000000003"/>
        <n v="6.3164999999999996"/>
        <n v="13.7475"/>
        <n v="27.664999999999999"/>
        <n v="24.977699999999999"/>
        <n v="32.257899999999999"/>
        <n v="17.042400000000001"/>
        <n v="17.557500000000001"/>
        <n v="21.9801"/>
        <n v="20.527799999999999"/>
        <n v="0.66559999999999997"/>
        <n v="0.77449999999999997"/>
        <n v="0.74370000000000003"/>
        <n v="0.64739999999999998"/>
        <n v="1.0468"/>
        <n v="1.0458000000000001"/>
        <n v="0.70760000000000001"/>
        <n v="1.0587"/>
        <n v="0.98509999999999998"/>
        <n v="0.42659999999999998"/>
        <n v="9.7975999999999992"/>
        <n v="4.9330999999999996"/>
        <n v="3.4417"/>
        <n v="68.222399999999993"/>
        <n v="48.608199999999997"/>
        <n v="30.231400000000001"/>
        <n v="29.534199999999998"/>
        <n v="6.6814999999999998"/>
        <n v="7.1574"/>
        <n v="6.9139999999999997"/>
        <n v="7.2394999999999996"/>
        <n v="7.9255000000000004"/>
        <n v="8.4968000000000004"/>
        <n v="6.6920999999999999"/>
        <n v="7.2716000000000003"/>
        <n v="9.1646999999999998"/>
        <n v="22.683900000000001"/>
        <n v="8.4527000000000001"/>
        <n v="10.577"/>
        <n v="14.4895"/>
        <n v="6.5819999999999999"/>
        <n v="6.7342000000000004"/>
        <n v="8.7861999999999991"/>
        <n v="9.4652999999999992"/>
        <n v="7.4071999999999996"/>
        <n v="7.6052999999999997"/>
        <n v="14.4718"/>
        <n v="7.6036000000000001"/>
        <n v="7.2915999999999999"/>
        <n v="14.4465"/>
        <n v="6.5404"/>
        <n v="7.5674999999999999"/>
        <n v="9.4031000000000002"/>
        <n v="7.2548000000000004"/>
        <n v="8.7910000000000004"/>
        <n v="7.32"/>
        <n v="7.3190999999999997"/>
        <n v="7.3616999999999999"/>
        <n v="7.3989000000000003"/>
        <n v="7.4097"/>
        <n v="7.4051999999999998"/>
        <n v="7.3155999999999999"/>
        <n v="7.4090999999999996"/>
        <n v="7.2206999999999999"/>
        <n v="7.2614999999999998"/>
        <n v="7.2619999999999996"/>
        <n v="7.3166000000000002"/>
        <n v="6.87"/>
        <n v="12.438700000000001"/>
        <n v="7.6127000000000002"/>
        <n v="7.2595999999999998"/>
        <n v="14.4877"/>
        <n v="7.3167"/>
        <n v="7.4082999999999997"/>
        <n v="7.2621000000000002"/>
        <n v="7.2958999999999996"/>
        <n v="7.4420999999999999"/>
        <n v="6.8868999999999998"/>
        <n v="8.6516999999999999"/>
        <n v="1.0491999999999999"/>
        <n v="6.7248000000000001"/>
        <n v="8.7815999999999992"/>
        <n v="6.7297000000000002"/>
        <n v="8.7827000000000002"/>
        <n v="6.5807000000000002"/>
        <n v="8.7841000000000005"/>
        <n v="6.6875"/>
        <n v="8.0266999999999999"/>
        <n v="10.8475"/>
        <n v="6.7577999999999996"/>
        <n v="10.891"/>
        <n v="6.5979000000000001"/>
        <n v="17.989799999999999"/>
        <n v="25.763100000000001"/>
        <n v="0.69720000000000004"/>
        <n v="0.6179"/>
        <n v="0.70779999999999998"/>
        <n v="0.71789999999999998"/>
        <n v="0.73329999999999995"/>
        <n v="0.70050000000000001"/>
        <n v="0.53359999999999996"/>
        <n v="0.57630000000000003"/>
        <n v="0.89649999999999996"/>
        <n v="0.90749999999999997"/>
        <n v="0.89370000000000005"/>
        <n v="0.98129999999999995"/>
        <n v="1.4016999999999999"/>
        <n v="1.3743000000000001"/>
        <n v="1.3581000000000001"/>
        <n v="1.3967000000000001"/>
        <n v="1.1088"/>
        <n v="1.1083000000000001"/>
        <n v="1.1841999999999999"/>
        <n v="1.1829000000000001"/>
        <n v="0.90580000000000005"/>
        <n v="7.1058000000000003"/>
        <n v="6.4859999999999998"/>
        <n v="6.3853999999999997"/>
        <n v="3.2330000000000001"/>
        <n v="4.5556999999999999"/>
        <n v="4.4725000000000001"/>
        <n v="4.649"/>
        <n v="5.5026000000000002"/>
        <n v="4.5096999999999996"/>
        <n v="10.9306"/>
        <n v="11.0724"/>
        <n v="8.9121000000000006"/>
        <n v="8.9164999999999992"/>
        <n v="6.6139999999999999"/>
        <n v="8.9092000000000002"/>
        <n v="6.5709999999999997"/>
        <n v="9.9016000000000002"/>
        <n v="8.8459000000000003"/>
        <n v="11.060499999999999"/>
        <n v="8.9116"/>
        <n v="11.056900000000001"/>
        <n v="8.9067000000000007"/>
        <n v="9.9556000000000004"/>
        <n v="6.6166"/>
        <n v="6.6181000000000001"/>
        <n v="8.9006000000000007"/>
        <n v="7.7476000000000003"/>
        <n v="11.1112"/>
        <n v="8.5521999999999991"/>
        <n v="6.5937000000000001"/>
        <n v="9.7729999999999997"/>
        <n v="9.9458000000000002"/>
        <n v="11.0677"/>
        <n v="2.6497000000000002"/>
        <n v="16.223700000000001"/>
        <n v="20.0258"/>
        <n v="20.820399999999999"/>
        <n v="13.141400000000001"/>
        <n v="20.6584"/>
        <n v="8.9039000000000001"/>
        <n v="0.63070000000000004"/>
        <n v="0.57769999999999999"/>
        <n v="0.57189999999999996"/>
        <n v="1.0784"/>
        <n v="0.64229999999999998"/>
        <n v="7.7100999999999997"/>
        <n v="1.0027999999999999"/>
        <n v="1.0782"/>
        <n v="1.0716000000000001"/>
        <n v="0.87780000000000002"/>
        <n v="0.87060000000000004"/>
        <n v="1.3845000000000001"/>
        <n v="1.3624000000000001"/>
        <n v="1.4001999999999999"/>
        <n v="1.7484999999999999"/>
        <n v="1.8875"/>
        <n v="11.8094"/>
        <n v="10.6493"/>
        <n v="5.2927999999999997"/>
        <n v="4.5082000000000004"/>
        <n v="4.4973999999999998"/>
        <n v="4.5091999999999999"/>
        <n v="5.3136999999999999"/>
        <n v="4.5125000000000002"/>
        <n v="4.5068000000000001"/>
        <n v="4.5053000000000001"/>
        <n v="6.7637999999999998"/>
        <n v="6.6712999999999996"/>
        <n v="6.4288999999999996"/>
        <n v="6.7282999999999999"/>
        <n v="8.7829999999999995"/>
        <n v="11.0871"/>
        <n v="6.7287999999999997"/>
        <n v="8.7851999999999997"/>
        <n v="8.7881"/>
        <n v="11.058299999999999"/>
        <n v="8.0831999999999997"/>
        <n v="11.0169"/>
        <n v="8.7848000000000006"/>
        <n v="14.4894"/>
        <n v="11.069900000000001"/>
        <n v="14.4887"/>
        <n v="8.1450999999999993"/>
        <n v="9.41"/>
        <n v="7.1657999999999999"/>
        <n v="2.6974"/>
        <n v="31.2315"/>
        <n v="0.75680000000000003"/>
        <n v="1.0004"/>
        <n v="0.98440000000000005"/>
        <n v="0.69630000000000003"/>
        <n v="0.99760000000000004"/>
        <n v="0.98029999999999995"/>
        <n v="0.67949999999999999"/>
        <n v="0.64959999999999996"/>
        <n v="0.71"/>
        <n v="0.68089999999999995"/>
        <n v="0.67869999999999997"/>
        <n v="0.7883"/>
        <n v="0.74809999999999999"/>
        <n v="0.73799999999999999"/>
        <n v="0.70720000000000005"/>
        <n v="0.67849999999999999"/>
        <n v="0.69679999999999997"/>
        <n v="0.68730000000000002"/>
        <n v="1.1458999999999999"/>
        <n v="0.94069999999999998"/>
        <n v="0.79610000000000003"/>
        <n v="1.0711999999999999"/>
        <n v="1.0729"/>
        <n v="0.85350000000000004"/>
        <n v="4.4908999999999999"/>
        <n v="7.3334999999999999"/>
        <n v="3.8100999999999998"/>
        <n v="33.631399999999999"/>
        <n v="6.9443999999999999"/>
        <n v="7.2131999999999996"/>
        <n v="7.7550999999999997"/>
        <n v="8.9131"/>
        <n v="7.3226000000000004"/>
        <n v="11.067"/>
        <n v="9.9582999999999995"/>
        <n v="7.7487000000000004"/>
        <n v="9.9603999999999999"/>
        <n v="8.8826999999999998"/>
        <n v="8.77"/>
        <n v="7.7427999999999999"/>
        <n v="7.4116"/>
        <n v="7.3494999999999999"/>
        <n v="7.3181000000000003"/>
        <n v="8.9110999999999994"/>
        <n v="11.059100000000001"/>
        <n v="7.3174999999999999"/>
        <n v="7.3170999999999999"/>
        <n v="34.1492"/>
        <n v="6.8962000000000003"/>
        <n v="9.1835000000000004"/>
        <n v="12.0174"/>
        <n v="23.571000000000002"/>
        <n v="2.6059000000000001"/>
        <n v="25.753399999999999"/>
        <n v="17.827300000000001"/>
        <n v="1.6612"/>
        <n v="0.68379999999999996"/>
        <n v="0.68510000000000004"/>
        <n v="0.70389999999999997"/>
        <n v="0.67349999999999999"/>
        <n v="0.71389999999999998"/>
        <n v="0.63939999999999997"/>
        <n v="0.65690000000000004"/>
        <n v="0.94410000000000005"/>
        <n v="34.571100000000001"/>
        <n v="27.015799999999999"/>
        <n v="35.168900000000001"/>
        <n v="26.9344"/>
        <n v="35.929499999999997"/>
        <n v="1.3925000000000001"/>
        <n v="23.196100000000001"/>
        <n v="23.2029"/>
        <n v="22.732299999999999"/>
        <n v="34.187100000000001"/>
        <n v="33.995899999999999"/>
        <n v="12.270899999999999"/>
        <n v="14.4938"/>
        <n v="14.491199999999999"/>
        <n v="7.5054999999999996"/>
        <n v="14.4909"/>
        <n v="7.5030000000000001"/>
        <n v="14.4916"/>
        <n v="7.5039999999999996"/>
        <n v="7.5088999999999997"/>
        <n v="7.7423999999999999"/>
        <n v="7.6059999999999999"/>
        <n v="6.5747999999999998"/>
        <n v="7.5378999999999996"/>
        <n v="7.5073999999999996"/>
        <n v="7.7843"/>
        <n v="7.5137999999999998"/>
        <n v="7.5098000000000003"/>
        <n v="7.6050000000000004"/>
        <n v="0.83299999999999996"/>
        <n v="0.78129999999999999"/>
        <n v="7.0970000000000004"/>
        <n v="7.2601000000000004"/>
        <n v="33.941699999999997"/>
        <n v="7.4294000000000002"/>
        <n v="7.5015999999999998"/>
        <n v="34.500300000000003"/>
        <n v="27.45"/>
        <n v="28.915199999999999"/>
        <n v="19.492899999999999"/>
        <n v="0.86809999999999998"/>
        <n v="1.1556"/>
        <n v="0.66159999999999997"/>
        <n v="14.370699999999999"/>
        <n v="7.5736999999999997"/>
        <n v="5.8090999999999999"/>
        <n v="7.6704999999999997"/>
        <n v="9.2394999999999996"/>
        <n v="10.072699999999999"/>
        <n v="33.679099999999998"/>
        <n v="2.5142000000000002"/>
        <n v="21.707000000000001"/>
        <n v="14.897"/>
        <n v="13.795"/>
        <n v="41.8855"/>
        <n v="41.058599999999998"/>
        <n v="2.6124999999999998"/>
        <n v="0.7006"/>
        <n v="0.75009999999999999"/>
        <n v="0.69069999999999998"/>
        <n v="10.5847"/>
        <n v="12.892899999999999"/>
        <n v="8.9760000000000009"/>
        <n v="26.2059"/>
        <n v="69.806899999999999"/>
        <n v="7.7590000000000003"/>
        <n v="7.9766000000000004"/>
        <n v="28.403400000000001"/>
        <n v="3.2675999999999998"/>
        <n v="9.07"/>
        <n v="11.064500000000001"/>
        <n v="7.4701000000000004"/>
        <n v="7.2812999999999999"/>
        <n v="8.0791000000000004"/>
        <n v="9.2195"/>
        <n v="0.78549999999999998"/>
        <n v="0.66080000000000005"/>
        <n v="0.57269999999999999"/>
        <n v="7.1599000000000004"/>
        <n v="4.5075000000000003"/>
        <n v="6.6163999999999996"/>
        <n v="8.0784000000000002"/>
        <n v="1.1145"/>
        <n v="1.1186"/>
        <n v="7.5045000000000002"/>
        <n v="7.6071999999999997"/>
        <n v="1.9193"/>
        <n v="9.4724000000000004"/>
        <n v="8.9077999999999999"/>
        <n v="7.7404000000000002"/>
        <n v="28.681999999999999"/>
        <n v="28.5001"/>
        <n v="13.1767"/>
        <n v="0.65159999999999996"/>
        <n v="0.61060000000000003"/>
        <n v="0.58489999999999998"/>
        <n v="12.2577"/>
        <n v="12.258800000000001"/>
        <n v="7.8128000000000002"/>
        <n v="14.492699999999999"/>
        <n v="7.3209999999999997"/>
        <n v="7.8098999999999998"/>
        <n v="22.047000000000001"/>
        <n v="1.7022999999999999"/>
        <n v="5.2892000000000001"/>
        <n v="7.4086999999999996"/>
        <n v="48.186900000000001"/>
        <n v="17.384799999999998"/>
        <n v="28.1463"/>
        <n v="2.3837000000000002"/>
        <n v="2.4472"/>
        <n v="32.654499999999999"/>
        <n v="2.0911"/>
        <n v="0.70040000000000002"/>
        <n v="1.7815000000000001"/>
        <n v="1.3247"/>
        <n v="0.74729999999999996"/>
        <n v="23.004999999999999"/>
        <n v="5.3859000000000004"/>
        <n v="1.8955"/>
        <n v="28.561299999999999"/>
        <n v="7.1501000000000001"/>
        <n v="6.7567000000000004"/>
        <n v="7.1128"/>
        <n v="1.0820000000000001"/>
        <n v="1.0668"/>
        <n v="3.4144000000000001"/>
        <n v="6.8606999999999996"/>
        <n v="0.43780000000000002"/>
        <n v="1.0096000000000001"/>
        <n v="1.0031000000000001"/>
        <n v="14.029199999999999"/>
        <n v="4.4545000000000003"/>
        <n v="8.6645000000000003"/>
        <n v="45.260399999999997"/>
        <n v="48.484200000000001"/>
        <n v="18.366"/>
        <n v="7.4889999999999999"/>
        <n v="7.9816000000000003"/>
        <n v="8.1158999999999999"/>
        <n v="11.2407"/>
        <n v="4.1837999999999997"/>
        <n v="1.8143"/>
        <n v="0.75549999999999995"/>
        <n v="3.7688000000000001"/>
        <n v="1.7709999999999999"/>
        <n v="0.44290000000000002"/>
        <n v="25.709599999999998"/>
        <n v="38.322899999999997"/>
        <n v="47.367100000000001"/>
        <n v="8.6178000000000008"/>
        <n v="18.484999999999999"/>
        <n v="27.032299999999999"/>
        <n v="26.907599999999999"/>
        <n v="27.880099999999999"/>
        <n v="26.179099999999998"/>
        <n v="4.5072000000000001"/>
        <n v="6.9748000000000001"/>
        <n v="1.0626"/>
        <n v="1.6848000000000001"/>
        <n v="1.7459"/>
        <n v="1.6282000000000001"/>
        <n v="1.5325"/>
        <n v="1.5654999999999999"/>
        <n v="10.6578"/>
        <n v="9.7538"/>
        <n v="9.6251999999999995"/>
        <n v="1.0777000000000001"/>
        <n v="5.1597999999999997"/>
        <n v="60.365499999999997"/>
        <n v="3.8586"/>
        <n v="1.0054000000000001"/>
        <n v="0.99609999999999999"/>
        <n v="4.8379000000000003"/>
        <n v="7.5198"/>
        <n v="61.193100000000001"/>
        <n v="60.405999999999999"/>
        <n v="59.925400000000003"/>
        <n v="8.5048999999999992"/>
        <n v="26.265999999999998"/>
        <n v="5.3198999999999996"/>
        <n v="5.4707999999999997"/>
        <n v="7.3379000000000003"/>
        <n v="6.7008999999999999"/>
        <n v="22.788499999999999"/>
        <n v="35.902799999999999"/>
        <n v="36.036299999999997"/>
        <n v="6.9272"/>
        <n v="11.082100000000001"/>
        <n v="35.217799999999997"/>
        <n v="41.578200000000002"/>
        <n v="6.7034000000000002"/>
        <n v="0.62280000000000002"/>
        <n v="10.308199999999999"/>
        <n v="58.765799999999999"/>
        <n v="41.356499999999997"/>
        <n v="0.76580000000000004"/>
        <n v="0.50209999999999999"/>
        <n v="1.3531"/>
        <n v="66.234700000000004"/>
        <n v="0.5837"/>
        <n v="1.3744000000000001"/>
        <n v="36.018700000000003"/>
        <n v="60.390999999999998"/>
        <n v="0.72319999999999995"/>
        <n v="9.9893000000000001"/>
        <n v="22.072800000000001"/>
        <n v="3.5804999999999998"/>
        <n v="3.3786999999999998"/>
        <n v="24.102399999999999"/>
        <n v="0.73570000000000002"/>
        <n v="23.7883"/>
        <n v="6.4355000000000002"/>
        <n v="8.8076000000000008"/>
        <n v="0.745"/>
        <n v="5.9173999999999998"/>
        <n v="0.73029999999999995"/>
        <n v="0.76519999999999999"/>
        <n v="7.5250000000000004"/>
        <n v="8.0068999999999999"/>
        <n v="12.87"/>
        <n v="59.816600000000001"/>
        <n v="1.3561000000000001"/>
        <n v="7.6973000000000003"/>
        <n v="1.3757999999999999"/>
        <n v="0.75080000000000002"/>
        <n v="0.77690000000000003"/>
        <n v="0.78720000000000001"/>
        <n v="8.9736999999999991"/>
        <n v="29.916899999999998"/>
        <n v="0.38240000000000002"/>
        <n v="5.1966999999999999"/>
        <n v="5.1977000000000002"/>
        <n v="5.1940999999999997"/>
        <n v="5.1703000000000001"/>
        <n v="5.2020999999999997"/>
        <n v="5.1978"/>
        <n v="5.2214999999999998"/>
        <n v="5.1970000000000001"/>
        <n v="6.6020000000000003"/>
        <n v="8.9346999999999994"/>
        <n v="7.3441000000000001"/>
        <n v="6.6029"/>
        <n v="8.9328000000000003"/>
        <n v="6.7134"/>
        <n v="7.7582000000000004"/>
        <n v="8.9311000000000007"/>
        <n v="6.7150999999999996"/>
        <n v="7.7599"/>
        <n v="10.5335"/>
        <n v="8.9357000000000006"/>
        <n v="6.5994999999999999"/>
        <n v="6.7157999999999998"/>
        <n v="8.9408999999999992"/>
        <n v="6.7164999999999999"/>
        <n v="6.6928999999999998"/>
        <n v="7.5921000000000003"/>
        <n v="8.9359999999999999"/>
        <n v="6.6093000000000002"/>
        <n v="8.9321000000000002"/>
        <n v="7.3445"/>
        <n v="7.3434999999999997"/>
        <n v="10.534599999999999"/>
        <n v="7.7609000000000004"/>
        <n v="6.6005000000000003"/>
        <n v="6.6794000000000002"/>
        <n v="7.3710000000000004"/>
        <n v="8.9329999999999998"/>
        <n v="10.530200000000001"/>
        <n v="8.0530000000000008"/>
        <n v="7.3388999999999998"/>
        <n v="7.7832999999999997"/>
        <n v="7.3064999999999998"/>
        <n v="7.3121"/>
        <n v="7.3110999999999997"/>
        <n v="35.15"/>
        <n v="8.1037999999999997"/>
        <n v="7.3173000000000004"/>
        <n v="6.7241999999999997"/>
        <n v="8.0998999999999999"/>
        <n v="7.3051000000000004"/>
        <n v="9.2088000000000001"/>
        <n v="7.7568000000000001"/>
        <n v="7.3391000000000002"/>
        <n v="7.3406000000000002"/>
        <n v="8.9314"/>
        <n v="7.3425000000000002"/>
        <n v="6.4640000000000004"/>
        <n v="6.4386999999999999"/>
        <n v="17.997"/>
        <n v="19.7727"/>
        <n v="27.092300000000002"/>
        <n v="20.964099999999998"/>
        <n v="0.63390000000000002"/>
        <n v="0.55079999999999996"/>
        <n v="0.62919999999999998"/>
        <n v="0.58279999999999998"/>
        <n v="6.0468999999999999"/>
        <n v="0.6472"/>
        <n v="9.1148000000000007"/>
        <n v="1.0023"/>
        <n v="1.0819000000000001"/>
        <n v="1.0778000000000001"/>
        <n v="0.53510000000000002"/>
        <n v="0.57779999999999998"/>
        <n v="1.1432"/>
        <n v="0.9103"/>
        <n v="1.0568"/>
        <n v="0.92130000000000001"/>
        <n v="0.89300000000000002"/>
        <n v="0.96719999999999995"/>
        <n v="1.0749"/>
        <n v="1.4151"/>
        <n v="1.1037999999999999"/>
        <n v="1.0811999999999999"/>
        <n v="1.1039000000000001"/>
        <n v="1.101"/>
        <n v="1.1045"/>
        <n v="1.391"/>
        <n v="6.3402000000000003"/>
        <n v="6.2492999999999999"/>
        <n v="11.725099999999999"/>
        <n v="11.000400000000001"/>
        <n v="9.9132999999999996"/>
        <n v="60.956499999999998"/>
        <n v="4.6342999999999996"/>
        <n v="60.971499999999999"/>
        <n v="4.8646000000000003"/>
        <n v="35.208399999999997"/>
        <n v="11.004899999999999"/>
        <n v="10.9176"/>
        <n v="7.7736000000000001"/>
        <n v="14.510199999999999"/>
        <n v="14.507"/>
        <n v="14.5063"/>
        <n v="9.4905000000000008"/>
        <n v="14.505800000000001"/>
        <n v="6.6089000000000002"/>
        <n v="7.7539999999999996"/>
        <n v="8.9101999999999997"/>
        <n v="6.6"/>
        <n v="6.5743"/>
        <n v="8.0427"/>
        <n v="7.7512999999999996"/>
        <n v="9.4408999999999992"/>
        <n v="7.2942"/>
        <n v="6.6048999999999998"/>
        <n v="35.487699999999997"/>
        <n v="6.6014999999999997"/>
        <n v="6.5984999999999996"/>
        <n v="6.6334"/>
        <n v="6.6013999999999999"/>
        <n v="7.3414999999999999"/>
        <n v="6.6142000000000003"/>
        <n v="7.8188000000000004"/>
        <n v="7.2862999999999998"/>
        <n v="7.2853000000000003"/>
        <n v="7.2832999999999997"/>
        <n v="7.2846000000000002"/>
        <n v="7.3398000000000003"/>
        <n v="7.2821999999999996"/>
        <n v="9.4894999999999996"/>
        <n v="14.504099999999999"/>
        <n v="7.2839"/>
        <n v="14.5085"/>
        <n v="6.7084999999999999"/>
        <n v="7.8305999999999996"/>
        <n v="7.3177000000000003"/>
        <n v="6.7239000000000004"/>
        <n v="6.7371999999999996"/>
        <n v="6.7257999999999996"/>
        <n v="8.8560999999999996"/>
        <n v="11.1495"/>
        <n v="11.114699999999999"/>
        <n v="11.152799999999999"/>
        <n v="2.5375000000000001"/>
        <n v="2.6947000000000001"/>
        <n v="23.670200000000001"/>
        <n v="6.0270000000000001"/>
        <n v="16.230899999999998"/>
        <n v="27.892099999999999"/>
        <n v="29.203399999999998"/>
        <n v="21.178000000000001"/>
        <n v="19.647300000000001"/>
        <n v="26.186900000000001"/>
        <n v="25.546800000000001"/>
        <n v="30.102"/>
        <n v="0.85189999999999999"/>
        <n v="18.7835"/>
        <n v="0.7833"/>
        <n v="0.65039999999999998"/>
        <n v="1.0774999999999999"/>
        <n v="0.71840000000000004"/>
        <n v="0.70930000000000004"/>
        <n v="0.61580000000000001"/>
        <n v="0.66500000000000004"/>
        <n v="1.0095000000000001"/>
        <n v="1.0055000000000001"/>
        <n v="0.99629999999999996"/>
        <n v="1.429"/>
        <n v="1.4146000000000001"/>
        <n v="1.042"/>
        <n v="0.97840000000000005"/>
        <n v="0.86980000000000002"/>
        <n v="1.4140999999999999"/>
        <n v="7.5747"/>
        <n v="6.9097"/>
        <n v="5.2005999999999997"/>
        <n v="5.1927000000000003"/>
        <n v="3.8494999999999999"/>
        <n v="6.6845999999999997"/>
        <n v="6.4520999999999997"/>
        <n v="9.3780999999999999"/>
        <n v="11.081"/>
        <n v="11.089700000000001"/>
        <n v="11.0915"/>
        <n v="9.9686000000000003"/>
        <n v="11.0969"/>
        <n v="7.4291999999999998"/>
        <n v="9.9650999999999996"/>
        <n v="9.9194999999999993"/>
        <n v="11.043100000000001"/>
        <n v="11.085000000000001"/>
        <n v="11.0853"/>
        <n v="9.9616000000000007"/>
        <n v="11.0886"/>
        <n v="7.4200999999999997"/>
        <n v="7.4318999999999997"/>
        <n v="7.4309000000000003"/>
        <n v="14.505100000000001"/>
        <n v="7.4310999999999998"/>
        <n v="11.084300000000001"/>
        <n v="8.1562999999999999"/>
        <n v="11.133900000000001"/>
        <n v="10.873799999999999"/>
        <n v="10.9186"/>
        <n v="34.950200000000002"/>
        <n v="7.4295"/>
        <n v="11.0982"/>
        <n v="7.4633000000000003"/>
        <n v="21.889199999999999"/>
        <n v="14.8972"/>
        <n v="13.795199999999999"/>
        <n v="2.6446999999999998"/>
        <n v="26.6554"/>
        <n v="28.089600000000001"/>
        <n v="21.042100000000001"/>
        <n v="20.489699999999999"/>
        <n v="27.869800000000001"/>
        <n v="31.904599999999999"/>
        <n v="0.83279999999999998"/>
        <n v="0.66149999999999998"/>
        <n v="0.77249999999999996"/>
        <n v="0.74209999999999998"/>
        <n v="0.67149999999999999"/>
        <n v="0.68030000000000002"/>
        <n v="8.0516000000000005"/>
        <n v="0.66449999999999998"/>
        <n v="0.73499999999999999"/>
        <n v="0.7026"/>
        <n v="0.65339999999999998"/>
        <n v="0.68840000000000001"/>
        <n v="0.68759999999999999"/>
        <n v="0.66069999999999995"/>
        <n v="0.94330000000000003"/>
        <n v="0.93740000000000001"/>
        <n v="0.79279999999999995"/>
        <n v="0.85270000000000001"/>
        <n v="8.1933000000000007"/>
        <n v="7.5900999999999996"/>
        <n v="14.348000000000001"/>
        <n v="8.1793999999999993"/>
        <n v="7.7588999999999997"/>
        <n v="7.7721"/>
        <n v="5.4730999999999996"/>
        <n v="5.2016"/>
        <n v="5.2336999999999998"/>
        <n v="3.4963000000000002"/>
        <n v="60.320300000000003"/>
        <n v="7.3517000000000001"/>
        <n v="3.8902999999999999"/>
        <n v="34.674999999999997"/>
        <n v="23.3352"/>
        <n v="6.9676"/>
        <n v="4.0942999999999996"/>
        <n v="14.5053"/>
        <n v="7.6262999999999996"/>
        <n v="14.502000000000001"/>
        <n v="7.6269999999999998"/>
        <n v="10.062099999999999"/>
        <n v="14.477399999999999"/>
        <n v="8.0942000000000007"/>
        <n v="13.7563"/>
        <n v="14.507999999999999"/>
        <n v="7.3845999999999998"/>
        <n v="8.9344000000000001"/>
        <n v="14.5121"/>
        <n v="6.6059000000000001"/>
        <n v="7.6337000000000002"/>
        <n v="7.6260000000000003"/>
        <n v="35.506100000000004"/>
        <n v="11.413"/>
        <n v="9.2335999999999991"/>
        <n v="28.682200000000002"/>
        <n v="22.993500000000001"/>
        <n v="46.599800000000002"/>
        <n v="61.293199999999999"/>
        <n v="22.246600000000001"/>
        <n v="32.529499999999999"/>
        <n v="22.366399999999999"/>
        <n v="0.6613"/>
        <n v="7.0407999999999999"/>
        <n v="0.61829999999999996"/>
        <n v="0.68289999999999995"/>
        <n v="0.71699999999999997"/>
        <n v="0.71519999999999995"/>
        <n v="0.73970000000000002"/>
        <n v="1.0628"/>
        <n v="1.0578000000000001"/>
        <n v="0.92659999999999998"/>
        <n v="12.721"/>
        <n v="13.9818"/>
        <n v="4.6654999999999998"/>
        <n v="28.805099999999999"/>
        <n v="35.304099999999998"/>
        <n v="23.765499999999999"/>
        <n v="9.9047000000000001"/>
        <n v="23.556899999999999"/>
        <n v="4.4520999999999997"/>
        <n v="7.7679999999999998"/>
        <n v="6.6577999999999999"/>
        <n v="8.875"/>
        <n v="7.5846"/>
        <n v="7.7923"/>
        <n v="7.2465999999999999"/>
        <n v="8.5131999999999994"/>
        <n v="7.1498999999999997"/>
        <n v="6.9889000000000001"/>
        <n v="1.9368000000000001"/>
        <n v="27.827200000000001"/>
        <n v="30.235499999999998"/>
        <n v="27.485700000000001"/>
      </sharedItems>
    </cacheField>
    <cacheField name="Wert produzierte Menge" numFmtId="0">
      <sharedItems containsSemiMixedTypes="0" containsString="0" containsNumber="1" minValue="0" maxValue="501607.80900000001" count="4017">
        <n v="0"/>
        <n v="15873.171200000001"/>
        <n v="826.29600000000005"/>
        <n v="5449.8077999999996"/>
        <n v="1928.67"/>
        <n v="3903.1469999999999"/>
        <n v="14133.195900000001"/>
        <n v="8188.8498"/>
        <n v="14452.0285"/>
        <n v="8221.1937999999991"/>
        <n v="369.68400000000003"/>
        <n v="4935.0973999999997"/>
        <n v="23887.333200000001"/>
        <n v="8615.5560000000005"/>
        <n v="23433.069599999999"/>
        <n v="2063.6655999999998"/>
        <n v="15556.608"/>
        <n v="4136.7242999999999"/>
        <n v="3193.62"/>
        <n v="2484.3919999999998"/>
        <n v="13914.734399999999"/>
        <n v="3401.6597999999999"/>
        <n v="3379.2966000000001"/>
        <n v="16286.4504"/>
        <n v="11030.255999999999"/>
        <n v="10175.0928"/>
        <n v="1627.2384"/>
        <n v="40534.343999999997"/>
        <n v="8376.0223999999998"/>
        <n v="2754.6777000000002"/>
        <n v="9773.2170000000006"/>
        <n v="466.06950000000001"/>
        <n v="4039.7280000000001"/>
        <n v="386.76299999999998"/>
        <n v="1615.7642000000001"/>
        <n v="2905.6127999999999"/>
        <n v="2493.7213000000002"/>
        <n v="3879.2357999999999"/>
        <n v="213.732"/>
        <n v="4525.5995999999996"/>
        <n v="5528.94"/>
        <n v="1610.66"/>
        <n v="1368.6815999999999"/>
        <n v="1126.1152"/>
        <n v="431.65584000000001"/>
        <n v="431.53343999999998"/>
        <n v="431.73743999999999"/>
        <n v="2158.2791999999999"/>
        <n v="2152.404"/>
        <n v="863.00160000000005"/>
        <n v="18209.427599999999"/>
        <n v="1286.0250000000001"/>
        <n v="14192.94096"/>
        <n v="865.71072000000004"/>
        <n v="215.82792000000001"/>
        <n v="1295.7508800000001"/>
        <n v="1295.13888"/>
        <n v="1294.60032"/>
        <n v="21229.493040000001"/>
        <n v="5193.6341400000001"/>
        <n v="150816.141"/>
        <n v="35014.035000000003"/>
        <n v="4311.8789999999999"/>
        <n v="5413.2012000000004"/>
        <n v="1995.34185"/>
        <n v="246.20045999999999"/>
        <n v="452.58562799999999"/>
        <n v="520.98274800000002"/>
        <n v="738.60137999999995"/>
        <n v="1131.88482"/>
        <n v="1824.0286679999999"/>
        <n v="491.86984000000001"/>
        <n v="452.75392799999997"/>
        <n v="2488.8002999999999"/>
        <n v="1353.4955279999999"/>
        <n v="1039.3938720000001"/>
        <n v="984.24832000000004"/>
        <n v="905.17125599999997"/>
        <n v="6730.317"/>
        <n v="7142.1302699999997"/>
        <n v="1476.1032"/>
        <n v="1302.87762"/>
        <n v="6936.2775000000001"/>
        <n v="2958.7139999999999"/>
        <n v="33208.740599999997"/>
        <n v="226.37696399999999"/>
        <n v="491.94463999999999"/>
        <n v="17252.2444"/>
        <n v="10828.3392"/>
        <n v="7141.2451000000001"/>
        <n v="988.91584"/>
        <n v="523.33221600000002"/>
        <n v="1477.2027599999999"/>
        <n v="983.32079999999996"/>
        <n v="1357.47414"/>
        <n v="11542.09815"/>
        <n v="2957.8164000000002"/>
        <n v="2939.6489759999999"/>
        <n v="2461.4436000000001"/>
        <n v="2207.2814279999998"/>
        <n v="980.87932799999999"/>
        <n v="416.80599999999998"/>
        <n v="1666.884"/>
        <n v="2266.0256250000002"/>
        <n v="490.80319200000002"/>
        <n v="906.55804799999999"/>
        <n v="979.96377600000005"/>
        <n v="108429.189"/>
        <n v="520.88850000000002"/>
        <n v="489.98188800000003"/>
        <n v="9266.1826560000009"/>
        <n v="438.34214400000002"/>
        <n v="11420.232"/>
        <n v="82.484999999999999"/>
        <n v="9447.3176000000003"/>
        <n v="3469.6032"/>
        <n v="10180.719999999999"/>
        <n v="10391.4856"/>
        <n v="6796.5825999999997"/>
        <n v="20645.056"/>
        <n v="2624.5295999999998"/>
        <n v="2879.43"/>
        <n v="10770.249"/>
        <n v="23155.358400000001"/>
        <n v="5609.6768000000002"/>
        <n v="5275.1194999999998"/>
        <n v="10173.816000000001"/>
        <n v="5381.5987999999998"/>
        <n v="4488.6239999999998"/>
        <n v="702.77760000000001"/>
        <n v="5048.0183999999999"/>
        <n v="4089.7581"/>
        <n v="12229.0314"/>
        <n v="460.48719999999997"/>
        <n v="404.51420000000002"/>
        <n v="118.3944"/>
        <n v="1500.8928000000001"/>
        <n v="3888.6559999999999"/>
        <n v="3174.297"/>
        <n v="7324.4816000000001"/>
        <n v="3420.9279999999999"/>
        <n v="715.74"/>
        <n v="2115.6840000000002"/>
        <n v="1151.0805"/>
        <n v="2028.9280000000001"/>
        <n v="1121.5776000000001"/>
        <n v="3466.5077999999999"/>
        <n v="2094.2208000000001"/>
        <n v="2483.6336999999999"/>
        <n v="6491.6736000000001"/>
        <n v="3934.6439999999998"/>
        <n v="1330.1360999999999"/>
        <n v="492.33359999999999"/>
        <n v="680.01951599999995"/>
        <n v="896.19240000000002"/>
        <n v="983.73968000000002"/>
        <n v="643.6404"/>
        <n v="498.65270400000003"/>
        <n v="620.59248000000002"/>
        <n v="1328.51124"/>
        <n v="620.45375999999999"/>
        <n v="490.87051200000002"/>
        <n v="4973.207625"/>
        <n v="18345.822"/>
        <n v="13893.93"/>
        <n v="27174.958999999999"/>
        <n v="7325.8970399999998"/>
        <n v="1722.1204"/>
        <n v="2092.2579999999998"/>
        <n v="16916.436000000002"/>
        <n v="1972.4760000000001"/>
        <n v="8853.6571199999998"/>
        <n v="739.17359999999996"/>
        <n v="1231.8045300000001"/>
        <n v="11150.76699"/>
        <n v="498.09394800000001"/>
        <n v="997.64200800000003"/>
        <n v="997.03612799999996"/>
        <n v="1474.9811999999999"/>
        <n v="1477.458576"/>
        <n v="997.56122400000004"/>
        <n v="3645.7314299999998"/>
        <n v="733.26626999999996"/>
        <n v="488.84417999999999"/>
        <n v="1466.6335200000001"/>
        <n v="492.55351200000001"/>
        <n v="6910.1207999999997"/>
        <n v="1242.39264"/>
        <n v="2932.2976319999998"/>
        <n v="488.716272"/>
        <n v="1466.1488159999999"/>
        <n v="1329.9708599999999"/>
        <n v="1970.240976"/>
        <n v="1994.9070240000001"/>
        <n v="1955.538288"/>
        <n v="1466.653716"/>
        <n v="1227.8999699999999"/>
        <n v="736.73998200000005"/>
        <n v="501.00217199999997"/>
        <n v="463.62610799999999"/>
        <n v="8008.446105"/>
        <n v="1913.7408"/>
        <n v="2716.2812159999999"/>
        <n v="597.14880000000005"/>
        <n v="906.08680800000002"/>
        <n v="1194.2976000000001"/>
        <n v="597.22360000000003"/>
        <n v="492.23635999999999"/>
        <n v="1969.6036799999999"/>
        <n v="1358.261784"/>
        <n v="1194.6376"/>
        <n v="7291.1767499999996"/>
        <n v="246.14436000000001"/>
        <n v="1350.6075000000001"/>
        <n v="904.98275999999998"/>
        <n v="16374.468000000001"/>
        <n v="7897.22505"/>
        <n v="21206.862499999999"/>
        <n v="454.93509599999999"/>
        <n v="981.60638400000005"/>
        <n v="453.27902399999999"/>
        <n v="5924.7039999999997"/>
        <n v="15087.9048"/>
        <n v="6169.0365000000002"/>
        <n v="4857.2460000000001"/>
        <n v="3856.0479999999998"/>
        <n v="1973.2383"/>
        <n v="14307.6798"/>
        <n v="10382.5293"/>
        <n v="28222.448400000001"/>
        <n v="3277.4144000000001"/>
        <n v="5305.692"/>
        <n v="3418.8407000000002"/>
        <n v="2066.7759999999998"/>
        <n v="12998.307000000001"/>
        <n v="6857.3807999999999"/>
        <n v="3974.4859999999999"/>
        <n v="3150.8490000000002"/>
        <n v="14851.1088"/>
        <n v="14082.771199999999"/>
        <n v="15048.345600000001"/>
        <n v="12873.74"/>
        <n v="1393.92"/>
        <n v="6463.2384000000002"/>
        <n v="23060.55"/>
        <n v="36500.267999999996"/>
        <n v="40649.045400000003"/>
        <n v="17303.552100000001"/>
        <n v="40183.059000000001"/>
        <n v="10446.3351"/>
        <n v="8503.3871999999992"/>
        <n v="7926.5616"/>
        <n v="962.75459999999998"/>
        <n v="949.86869999999999"/>
        <n v="5565.2352000000001"/>
        <n v="2728.6271999999999"/>
        <n v="2763.0360000000001"/>
        <n v="1149.3720000000001"/>
        <n v="2016.4221"/>
        <n v="4293.1765800000003"/>
        <n v="12938.188"/>
        <n v="863.42592000000002"/>
        <n v="8667.7049999999999"/>
        <n v="6387.7259999999997"/>
        <n v="1513.2149999999999"/>
        <n v="432.85536000000002"/>
        <n v="1727.6678400000001"/>
        <n v="17927.98056"/>
        <n v="367.99151999999998"/>
        <n v="6050.3160600000001"/>
        <n v="384946.989"/>
        <n v="5749.1719999999996"/>
        <n v="12788.802"/>
        <n v="1505.8463999999999"/>
        <n v="781.72657200000003"/>
        <n v="899.94385799999998"/>
        <n v="600.25878"/>
        <n v="1349.2560000000001"/>
        <n v="1799.3020320000001"/>
        <n v="10612.165000000001"/>
        <n v="908.96687999999995"/>
        <n v="14143.267215"/>
        <n v="1042.3020959999999"/>
        <n v="4512.6840000000002"/>
        <n v="599.92891199999997"/>
        <n v="751.86919999999998"/>
        <n v="3597.5942639999998"/>
        <n v="9504.8104320000002"/>
        <n v="1562.9482439999999"/>
        <n v="899.85760000000005"/>
        <n v="450.0308"/>
        <n v="15252.068160000001"/>
        <n v="21514.697820000001"/>
        <n v="755.5616"/>
        <n v="7269.37"/>
        <n v="3783.1353749999998"/>
        <n v="2242.9034999999999"/>
        <n v="730.41955199999995"/>
        <n v="752.60360000000003"/>
        <n v="8727.1526400000002"/>
        <n v="1144.6704"/>
        <n v="8950.4804999999997"/>
        <n v="1583.1024"/>
        <n v="16470.833600000002"/>
        <n v="7192.9"/>
        <n v="12816.512000000001"/>
        <n v="22081.906900000002"/>
        <n v="8931.9516000000003"/>
        <n v="1800.3717999999999"/>
        <n v="13696.519200000001"/>
        <n v="1433.5279"/>
        <n v="2916.9875000000002"/>
        <n v="1875.7918999999999"/>
        <n v="2287.6"/>
        <n v="5328.56"/>
        <n v="24185.371800000001"/>
        <n v="9984.0192000000006"/>
        <n v="25092.211200000002"/>
        <n v="8782.8101999999999"/>
        <n v="5657.5365000000002"/>
        <n v="10239.0128"/>
        <n v="6729.7907999999998"/>
        <n v="11453.7186"/>
        <n v="723.33"/>
        <n v="18368.588400000001"/>
        <n v="24926.0088"/>
        <n v="22938.8688"/>
        <n v="12839.7934"/>
        <n v="4843.1477999999997"/>
        <n v="38785.383000000002"/>
        <n v="36128.123200000002"/>
        <n v="38107.843200000003"/>
        <n v="8168.9920000000002"/>
        <n v="30169.8"/>
        <n v="8139.4560000000001"/>
        <n v="888.19200000000001"/>
        <n v="2334.96"/>
        <n v="2857.8748000000001"/>
        <n v="4930.6259"/>
        <n v="6262.4409599999999"/>
        <n v="1655.41104"/>
        <n v="733.97568000000001"/>
        <n v="1103.8521599999999"/>
        <n v="1734.39168"/>
        <n v="920.55"/>
        <n v="1103.2646400000001"/>
        <n v="367.63247999999999"/>
        <n v="735.98303999999996"/>
        <n v="7885.6314000000002"/>
        <n v="473.46600000000001"/>
        <n v="1947.9744000000001"/>
        <n v="5170.2574999999997"/>
        <n v="3291.5967999999998"/>
        <n v="13368.123799999999"/>
        <n v="2491.220358"/>
        <n v="597.24400000000003"/>
        <n v="5277.4596000000001"/>
        <n v="1358.9484480000001"/>
        <n v="2985.7440000000001"/>
        <n v="597.39359999999999"/>
        <n v="905.50785599999995"/>
        <n v="2715.5137679999998"/>
        <n v="2390.3631999999998"/>
        <n v="4135.8041999999996"/>
        <n v="1804.6607039999999"/>
        <n v="24866.038124999999"/>
        <n v="9089.9839800000009"/>
        <n v="12243.62304"/>
        <n v="10300.8015"/>
        <n v="6571.0303999999996"/>
        <n v="597.78800000000001"/>
        <n v="1330.1269199999999"/>
        <n v="4511.2151999999996"/>
        <n v="7243.4165759999996"/>
        <n v="4180.0415999999996"/>
        <n v="6774.7788"/>
        <n v="1330.0626600000001"/>
        <n v="453.04340400000001"/>
        <n v="1800.81"/>
        <n v="1046.664432"/>
        <n v="452.49137999999999"/>
        <n v="1370.82033"/>
        <n v="979.88299199999994"/>
        <n v="2943.0419040000002"/>
        <n v="2399.5500000000002"/>
        <n v="1364.805288"/>
        <n v="3167.2836000000002"/>
        <n v="755.34187499999996"/>
        <n v="1359.837072"/>
        <n v="6552.3649949999999"/>
        <n v="582.63840000000005"/>
        <n v="14878.1008"/>
        <n v="5564.7290999999996"/>
        <n v="7406.0928000000004"/>
        <n v="9251.9040000000005"/>
        <n v="30050.005000000001"/>
        <n v="15670.7232"/>
        <n v="11524.423500000001"/>
        <n v="17869.8213"/>
        <n v="17142.8544"/>
        <n v="5743.9740000000002"/>
        <n v="11548.8555"/>
        <n v="3569.7763"/>
        <n v="4312.8822"/>
        <n v="670.38720000000001"/>
        <n v="680.32820000000004"/>
        <n v="7305.9840000000004"/>
        <n v="2525.6448"/>
        <n v="2094.5"/>
        <n v="1969.1628000000001"/>
        <n v="936.4194"/>
        <n v="899.95619999999997"/>
        <n v="445.01400000000001"/>
        <n v="415.83359999999999"/>
        <n v="242.70679999999999"/>
        <n v="232.72550000000001"/>
        <n v="3348.1239999999998"/>
        <n v="8808.4367999999995"/>
        <n v="14639.9022"/>
        <n v="9770.6280000000006"/>
        <n v="9813.4848000000002"/>
        <n v="16468.874800000001"/>
        <n v="3533.9405999999999"/>
        <n v="5636.6743999999999"/>
        <n v="24467.734199999999"/>
        <n v="14737.5448"/>
        <n v="4983.5860000000002"/>
        <n v="9717.9264000000003"/>
        <n v="5454.6235999999999"/>
        <n v="3700.7759999999998"/>
        <n v="6601.1135999999997"/>
        <n v="269.81760000000003"/>
        <n v="202.36320000000001"/>
        <n v="404.72640000000001"/>
        <n v="143.7088"/>
        <n v="405.03059999999999"/>
        <n v="485.10079999999999"/>
        <n v="3852.5192999999999"/>
        <n v="4746.5087999999996"/>
        <n v="3453.8995199999999"/>
        <n v="1726.62336"/>
        <n v="17203.5648"/>
        <n v="2164.2768000000001"/>
        <n v="22770.868200000001"/>
        <n v="3754.752"/>
        <n v="17945.571"/>
        <n v="218301.41740000001"/>
        <n v="80777.367899999997"/>
        <n v="3638.8656000000001"/>
        <n v="252.46199999999999"/>
        <n v="5167.1466"/>
        <n v="1566.219996"/>
        <n v="4200.2092439999997"/>
        <n v="3204.2233080000001"/>
        <n v="492.40091999999999"/>
        <n v="599.76734399999998"/>
        <n v="599.59904400000005"/>
        <n v="3762.78"/>
        <n v="2925.3502079999998"/>
        <n v="1475.60952"/>
        <n v="1495.958112"/>
        <n v="1043.2849679999999"/>
        <n v="2925.9671039999998"/>
        <n v="2399.0693759999999"/>
        <n v="2389.2752"/>
        <n v="1793.950092"/>
        <n v="596.36"/>
        <n v="1472.6115359999999"/>
        <n v="521.24529600000005"/>
        <n v="2632.3989999999999"/>
        <n v="2399.7156479999999"/>
        <n v="986.23800000000006"/>
        <n v="4796.7923520000004"/>
        <n v="13160.506751999999"/>
        <n v="9785.7916000000005"/>
        <n v="6772.7757240000001"/>
        <n v="985.443624"/>
        <n v="2744.219016"/>
        <n v="498.51806399999998"/>
        <n v="989.53668000000005"/>
        <n v="1477.9634759999999"/>
        <n v="1792.1808000000001"/>
        <n v="1199.7905040000001"/>
        <n v="2256.0563999999999"/>
        <n v="1791.4464"/>
        <n v="2997.9952199999998"/>
        <n v="4433.5268999999998"/>
        <n v="1466.5325399999999"/>
        <n v="1511.1232"/>
        <n v="246.293586"/>
        <n v="1226.09916"/>
        <n v="244.42209"/>
        <n v="488.87783999999999"/>
        <n v="985.10702400000002"/>
        <n v="129698.66160000001"/>
        <n v="2321.2609200000002"/>
        <n v="1460.8391039999999"/>
        <n v="3010.4144000000001"/>
        <n v="977.43254400000001"/>
        <n v="599.49887999999999"/>
        <n v="1469.9456640000001"/>
        <n v="1477.680732"/>
        <n v="1496.1802680000001"/>
        <n v="1002.0043439999999"/>
        <n v="1390.878324"/>
        <n v="946.78740000000005"/>
        <n v="7979.5536000000002"/>
        <n v="11031.227999999999"/>
        <n v="22576.47524"/>
        <n v="18504.5504"/>
        <n v="798.35540000000003"/>
        <n v="9680.2239000000009"/>
        <n v="963.49599999999998"/>
        <n v="27354.699199999999"/>
        <n v="6167.8455999999996"/>
        <n v="2983.4194000000002"/>
        <n v="1348.2768000000001"/>
        <n v="24245.0196"/>
        <n v="11104.781000000001"/>
        <n v="11127.2394"/>
        <n v="5309.8752000000004"/>
        <n v="23457.294000000002"/>
        <n v="640.54899999999998"/>
        <n v="11492.7477"/>
        <n v="6306.8617999999997"/>
        <n v="2205.0390000000002"/>
        <n v="334.31400000000002"/>
        <n v="4109.4132"/>
        <n v="3024.759"/>
        <n v="3400.3056999999999"/>
        <n v="9667.7279999999992"/>
        <n v="8765.6736000000001"/>
        <n v="55336.175999999999"/>
        <n v="12747.194"/>
        <n v="4093.6176"/>
        <n v="15090.4269"/>
        <n v="9168.6671999999999"/>
        <n v="8855.3169999999991"/>
        <n v="142.60740000000001"/>
        <n v="3802.8209999999999"/>
        <n v="1971.6777"/>
        <n v="4689.5706"/>
        <n v="4243.1400000000003"/>
        <n v="1534.5824"/>
        <n v="316.2484"/>
        <n v="972.56880000000001"/>
        <n v="2532.1608000000001"/>
        <n v="2367.6444000000001"/>
        <n v="1726.0032000000001"/>
        <n v="1726.85184"/>
        <n v="7056.8127999999997"/>
        <n v="8659.0095000000001"/>
        <n v="1769.9839999999999"/>
        <n v="2084.9760000000001"/>
        <n v="926.65599999999995"/>
        <n v="2084.4065000000001"/>
        <n v="2447.0783999999999"/>
        <n v="1087.5904"/>
        <n v="1713.1776"/>
        <n v="2166.9367999999999"/>
        <n v="16334.8416"/>
        <n v="4310.8770000000004"/>
        <n v="49169.964899999999"/>
        <n v="42084.611100000002"/>
        <n v="168781.7127"/>
        <n v="137071.4688"/>
        <n v="417.2106"/>
        <n v="5322.1233599999996"/>
        <n v="665.11395000000005"/>
        <n v="1330.29216"/>
        <n v="505.27026000000001"/>
        <n v="2954.4055199999998"/>
        <n v="3861.8424"/>
        <n v="3990.7938600000002"/>
        <n v="1861.7774400000001"/>
        <n v="1515.3058799999999"/>
        <n v="3990.6837"/>
        <n v="4168.4340000000002"/>
        <n v="2657.0224800000001"/>
        <n v="930.68064000000004"/>
        <n v="492.12416000000002"/>
        <n v="505.10196000000002"/>
        <n v="2597.1382800000001"/>
        <n v="17270.370719999999"/>
        <n v="2706.1891999999998"/>
        <n v="9441.4184999999998"/>
        <n v="9310.8884400000006"/>
        <n v="493.11900000000003"/>
        <n v="15963.94656"/>
        <n v="7869.9174400000002"/>
        <n v="6567.20064"/>
        <n v="1263.1756499999999"/>
        <n v="1516.4974440000001"/>
        <n v="1515.81078"/>
        <n v="1768.4459099999999"/>
        <n v="34581.629159999997"/>
        <n v="996.18789600000002"/>
        <n v="260.60918400000003"/>
        <n v="1475.83392"/>
        <n v="1967.77856"/>
        <n v="620.64959999999996"/>
        <n v="983.59007999999994"/>
        <n v="1349.7864"/>
        <n v="494.45792"/>
        <n v="1014.902856"/>
        <n v="2462.0046000000002"/>
        <n v="997.89782400000001"/>
        <n v="900.0616"/>
        <n v="1508.7621779999999"/>
        <n v="491.66039999999998"/>
        <n v="498.78061200000002"/>
        <n v="3450.7858000000001"/>
        <n v="1310.0976900000001"/>
        <n v="492.28872000000001"/>
        <n v="1011.658032"/>
        <n v="505.55973599999999"/>
        <n v="899.50400000000002"/>
        <n v="3308.6941999999999"/>
        <n v="3325.3402500000002"/>
        <n v="1510.6837499999999"/>
        <n v="5607.25875"/>
        <n v="10560.337439999999"/>
        <n v="9627.6440000000002"/>
        <n v="620.56799999999998"/>
        <n v="1972.5396479999999"/>
        <n v="13103.758400000001"/>
        <n v="2694.51"/>
        <n v="13193.192800000001"/>
        <n v="10014.73"/>
        <n v="10100.679099999999"/>
        <n v="19891.9905"/>
        <n v="3658.5360000000001"/>
        <n v="5847.4247999999998"/>
        <n v="18104.1168"/>
        <n v="724.73940000000005"/>
        <n v="18521.43"/>
        <n v="17947.976999999999"/>
        <n v="4903.9759999999997"/>
        <n v="4451.8473999999997"/>
        <n v="4984.848"/>
        <n v="4540.6080000000002"/>
        <n v="8278.2335999999996"/>
        <n v="3188.5187999999998"/>
        <n v="4836.6332000000002"/>
        <n v="4547.4480000000003"/>
        <n v="8974.2720000000008"/>
        <n v="252.95400000000001"/>
        <n v="49.331000000000003"/>
        <n v="610.34199999999998"/>
        <n v="6832.1909999999998"/>
        <n v="1431.48"/>
        <n v="916.1472"/>
        <n v="17876.9892"/>
        <n v="11803.932000000001"/>
        <n v="752.92319999999995"/>
        <n v="521.15104799999995"/>
        <n v="599.96257200000002"/>
        <n v="597.46159999999998"/>
        <n v="521.64248399999997"/>
        <n v="731.49177599999996"/>
        <n v="1195.1815999999999"/>
        <n v="5585.35"/>
        <n v="14065.1302"/>
        <n v="4486.8779999999997"/>
        <n v="1947.8537100000001"/>
        <n v="10034.504999999999"/>
        <n v="7443.82485"/>
        <n v="1494.47"/>
        <n v="3760.57"/>
        <n v="4673.5694999999996"/>
        <n v="3621.7082879999998"/>
        <n v="2388.5952000000002"/>
        <n v="4426.8285599999999"/>
        <n v="8042.5319040000004"/>
        <n v="11291.298000000001"/>
        <n v="1515.50784"/>
        <n v="2604.91374"/>
        <n v="900.40499999999997"/>
        <n v="449.92880000000002"/>
        <n v="599.89525200000003"/>
        <n v="752.01880000000006"/>
        <n v="6822.6949999999997"/>
        <n v="3037.3942499999998"/>
        <n v="13039.210800000001"/>
        <n v="1469.824488"/>
        <n v="505.82901600000002"/>
        <n v="757.79880000000003"/>
        <n v="6334.5672000000004"/>
        <n v="1010.0154240000001"/>
        <n v="1198.99776"/>
        <n v="100370.952"/>
        <n v="4909.0233600000001"/>
        <n v="331.78019999999998"/>
        <n v="8332.2160000000003"/>
        <n v="2660.4558000000002"/>
        <n v="2660.5292399999998"/>
        <n v="1079.2824000000001"/>
        <n v="35347.712399999997"/>
        <n v="863.83392000000003"/>
        <n v="867.19583999999998"/>
        <n v="1726.1337599999999"/>
        <n v="19892.8305"/>
        <n v="62993.963250000001"/>
        <n v="19981.587500000001"/>
        <n v="6715.4056200000005"/>
        <n v="4081.20768"/>
        <n v="17792.2935"/>
        <n v="7981.9732800000002"/>
        <n v="1724.5263420000001"/>
        <n v="2660.1253200000001"/>
        <n v="997.30540800000006"/>
        <n v="984.97238400000003"/>
        <n v="39219.603840000003"/>
        <n v="2659.9417199999998"/>
        <n v="997.45351200000005"/>
        <n v="14081.85"/>
        <n v="7754.8590000000004"/>
        <n v="2925.2671999999998"/>
        <n v="12999.357"/>
        <n v="4320.2208000000001"/>
        <n v="24466.520199999999"/>
        <n v="6672.6428999999998"/>
        <n v="8725.7435999999998"/>
        <n v="7055.3087999999998"/>
        <n v="311.88639999999998"/>
        <n v="1772.136"/>
        <n v="12778.432000000001"/>
        <n v="18902.885999999999"/>
        <n v="13262.692800000001"/>
        <n v="7148.5439999999999"/>
        <n v="23406.153600000001"/>
        <n v="3473.2159000000001"/>
        <n v="5528.9183999999996"/>
        <n v="15177.159900000001"/>
        <n v="436.8168"/>
        <n v="4660.6067999999996"/>
        <n v="6626.5856000000003"/>
        <n v="11591.9264"/>
        <n v="12540.288"/>
        <n v="9621.5040000000008"/>
        <n v="7262.1275999999998"/>
        <n v="2056.0619999999999"/>
        <n v="77.831999999999994"/>
        <n v="1164.0266999999999"/>
        <n v="8906.0059000000001"/>
        <n v="3638.2559999999999"/>
        <n v="2273.91"/>
        <n v="484.71679999999998"/>
        <n v="113.60550000000001"/>
        <n v="9866.4758999999995"/>
        <n v="550.48176000000001"/>
        <n v="13685.85"/>
        <n v="4848.9070000000002"/>
        <n v="4501.1268"/>
        <n v="1626.548"/>
        <n v="2943.9321599999998"/>
        <n v="95635.322400000005"/>
        <n v="4602.3"/>
        <n v="24161.2925"/>
        <n v="15080.445"/>
        <n v="5047.7377500000002"/>
        <n v="13634.503199999999"/>
        <n v="14887.6497"/>
        <n v="11599.33698"/>
        <n v="14284.22688"/>
        <n v="28093.095000000001"/>
        <n v="5575.383495"/>
        <n v="13972.01355"/>
        <n v="137484.67920000001"/>
        <n v="10904.055"/>
        <n v="29523.083699999999"/>
        <n v="55165.979700000004"/>
        <n v="77866.079199999993"/>
        <n v="965.45280000000002"/>
        <n v="105.1986"/>
        <n v="5654.7"/>
        <n v="5622.1130000000003"/>
        <n v="3262.4430000000002"/>
        <n v="6035.6142"/>
        <n v="17903.080000000002"/>
        <n v="14663.16"/>
        <n v="13251.535"/>
        <n v="11306.746499999999"/>
        <n v="10654.9046"/>
        <n v="11161.233399999999"/>
        <n v="15144.2889"/>
        <n v="2293.8559"/>
        <n v="1746.9648"/>
        <n v="2825.1860000000001"/>
        <n v="620.83979999999997"/>
        <n v="17623.046399999999"/>
        <n v="21148.502400000001"/>
        <n v="2245.4229999999998"/>
        <n v="1984.7646"/>
        <n v="1232.2088000000001"/>
        <n v="3871.4382000000001"/>
        <n v="5161.9175999999998"/>
        <n v="4633.7700999999997"/>
        <n v="18353.021199999999"/>
        <n v="4313.4660000000003"/>
        <n v="2159.2703999999999"/>
        <n v="695.76739999999995"/>
        <n v="528.40800000000002"/>
        <n v="8759.1046000000006"/>
        <n v="6296.7205000000004"/>
        <n v="6158.4607999999998"/>
        <n v="8356.6033000000007"/>
        <n v="6714.0672000000004"/>
        <n v="1349.9880000000001"/>
        <n v="3300.5567999999998"/>
        <n v="2253.4479999999999"/>
        <n v="3542.9288000000001"/>
        <n v="1206.6558"/>
        <n v="4962.5738000000001"/>
        <n v="18295.025099999999"/>
        <n v="547.53599999999994"/>
        <n v="11726.371800000001"/>
        <n v="3021.5908800000002"/>
        <n v="431.50080000000003"/>
        <n v="18923.921279999999"/>
        <n v="863.06687999999997"/>
        <n v="9434.1239999999998"/>
        <n v="367.75488000000001"/>
        <n v="161841.60000000001"/>
        <n v="198559.413"/>
        <n v="42513.815399999999"/>
        <n v="15738.575999999999"/>
        <n v="4048.8002000000001"/>
        <n v="5030.5254999999997"/>
        <n v="2841.9560000000001"/>
        <n v="3936.8735999999999"/>
        <n v="1044.1466640000001"/>
        <n v="6654.9253319999998"/>
        <n v="261.16793999999999"/>
        <n v="519.69693600000005"/>
        <n v="1010.20392"/>
        <n v="2684.9235600000002"/>
        <n v="22724.95995"/>
        <n v="1967.47936"/>
        <n v="1042.4905920000001"/>
        <n v="984.06880000000001"/>
        <n v="2083.9309920000001"/>
        <n v="2273.7161700000001"/>
        <n v="3032.9948880000002"/>
        <n v="4042.1620800000001"/>
        <n v="3031.62156"/>
        <n v="1229.8616"/>
        <n v="491.79503999999997"/>
        <n v="507.45142800000002"/>
        <n v="985.30898400000001"/>
        <n v="505.398168"/>
        <n v="492.48619200000002"/>
        <n v="1644.9843960000001"/>
        <n v="2463.0704999999998"/>
        <n v="1476.86616"/>
        <n v="1477.6605360000001"/>
        <n v="5088.5590000000002"/>
        <n v="1515.023136"/>
        <n v="1041.777"/>
        <n v="16744.932765000001"/>
        <n v="4482.4902000000002"/>
        <n v="13853.0584"/>
        <n v="8256.27297"/>
        <n v="13964.402400000001"/>
        <n v="16820.32"/>
        <n v="26327.681799999998"/>
        <n v="11667.263999999999"/>
        <n v="19496.348699999999"/>
        <n v="4936.4656000000004"/>
        <n v="2980.6842000000001"/>
        <n v="26751.177599999999"/>
        <n v="6882.5568000000003"/>
        <n v="6656.1012000000001"/>
        <n v="9691.5956999999999"/>
        <n v="6601.4323999999997"/>
        <n v="8143.6445999999996"/>
        <n v="2098.7600000000002"/>
        <n v="13549.432199999999"/>
        <n v="6477.7255999999998"/>
        <n v="5723.3321999999998"/>
        <n v="49464.72"/>
        <n v="7198.2363999999998"/>
        <n v="9307.2672000000002"/>
        <n v="1083.5429999999999"/>
        <n v="4702.3500000000004"/>
        <n v="1882.5617"/>
        <n v="2656.3301999999999"/>
        <n v="5667.8064000000004"/>
        <n v="1749.51"/>
        <n v="2438.7474999999999"/>
        <n v="966.24900000000002"/>
        <n v="1109.2632000000001"/>
        <n v="5183.6000999999997"/>
        <n v="1369.57"/>
        <n v="3336.5990999999999"/>
        <n v="5374.9656000000004"/>
        <n v="44168.858899999999"/>
        <n v="6394.4009999999998"/>
        <n v="3397.1186699999998"/>
        <n v="4800.2391360000001"/>
        <n v="1791.732"/>
        <n v="2261.7683999999999"/>
        <n v="1811.9312640000001"/>
        <n v="298.6968"/>
        <n v="752.38599999999997"/>
        <n v="299.88367199999999"/>
        <n v="2194.0126559999999"/>
        <n v="1810.3425119999999"/>
        <n v="3657.4588800000001"/>
        <n v="597.59079999999994"/>
        <n v="2716.5235680000001"/>
        <n v="738.05160000000001"/>
        <n v="676.74776399999996"/>
        <n v="1240.90752"/>
        <n v="298.18"/>
        <n v="6726.8014000000003"/>
        <n v="3365.1585"/>
        <n v="8490.7350000000006"/>
        <n v="6362.7681599999996"/>
        <n v="6394.1080000000002"/>
        <n v="12544.6944"/>
        <n v="1195.576"/>
        <n v="3384.5129999999999"/>
        <n v="3599.573472"/>
        <n v="5263.0843999999997"/>
        <n v="4918.6984000000002"/>
        <n v="5117.9748479999998"/>
        <n v="2525.8463999999999"/>
        <n v="3771.6534900000001"/>
        <n v="1010.54052"/>
        <n v="28035.751799999998"/>
        <n v="1241.2991999999999"/>
        <n v="13073.201279999999"/>
        <n v="3943.7552000000001"/>
        <n v="5995.9904399999996"/>
        <n v="3433.5488879999998"/>
        <n v="245.08855800000001"/>
        <n v="735.65949599999999"/>
        <n v="11031.907499999999"/>
        <n v="3199.4"/>
        <n v="2746.8939999999998"/>
        <n v="2269.8812250000001"/>
        <n v="4750.9254000000001"/>
        <n v="1241.136"/>
        <n v="9168.7927500000005"/>
        <n v="12875.9712"/>
        <n v="495.77760000000001"/>
        <n v="7620.7356"/>
        <n v="7107.9384"/>
        <n v="14781.1314"/>
        <n v="24741.809300000001"/>
        <n v="3428.8955999999998"/>
        <n v="1014.6331"/>
        <n v="10548.69"/>
        <n v="7140.9084000000003"/>
        <n v="23453.256600000001"/>
        <n v="3393.36"/>
        <n v="7312.7165999999997"/>
        <n v="5181.1872000000003"/>
        <n v="3258.6840000000002"/>
        <n v="3098.0585999999998"/>
        <n v="2911.4848000000002"/>
        <n v="4741.9560000000001"/>
        <n v="1982.7808"/>
        <n v="665.12599999999998"/>
        <n v="417.95519999999999"/>
        <n v="2438.1032"/>
        <n v="3682.944"/>
        <n v="4832.1350000000002"/>
        <n v="4861.7280000000001"/>
        <n v="43786.197"/>
        <n v="30888.412"/>
        <n v="37425.9732"/>
        <n v="13705.137500000001"/>
        <n v="9067.7540000000008"/>
        <n v="9131.2837"/>
        <n v="2664.576"/>
        <n v="2640.2328000000002"/>
        <n v="2782.6176"/>
        <n v="343.67520000000002"/>
        <n v="11131.894200000001"/>
        <n v="2685.2040000000002"/>
        <n v="160.29900000000001"/>
        <n v="780.12180000000001"/>
        <n v="320.59800000000001"/>
        <n v="19107.2778"/>
        <n v="1295.2123200000001"/>
        <n v="1506.6828"/>
        <n v="4820.1426000000001"/>
        <n v="6842.9250000000002"/>
        <n v="2393.4299999999998"/>
        <n v="367.81200000000001"/>
        <n v="2027.06"/>
        <n v="909.1576"/>
        <n v="3426.3552"/>
        <n v="4327.7824000000001"/>
        <n v="173089.2873"/>
        <n v="246.05459999999999"/>
        <n v="1668.8424"/>
        <n v="2661.0616799999998"/>
        <n v="5320.5443999999998"/>
        <n v="6651.1395000000002"/>
        <n v="1667.3735999999999"/>
        <n v="1968.1376"/>
        <n v="1503.9287999999999"/>
        <n v="896.97504600000002"/>
        <n v="3351.21"/>
        <n v="16511.239799999999"/>
        <n v="5210.6773949999997"/>
        <n v="15644.629440000001"/>
        <n v="3745.7460000000001"/>
        <n v="2214.1547999999998"/>
        <n v="6680.3760000000002"/>
        <n v="3990.38076"/>
        <n v="2660.6577600000001"/>
        <n v="9345.5269599999992"/>
        <n v="5269.2723999999998"/>
        <n v="18620.877240000002"/>
        <n v="123547.788"/>
        <n v="747.14092200000005"/>
        <n v="4740.0146640000003"/>
        <n v="2213.7508800000001"/>
        <n v="984.80183999999997"/>
        <n v="3411.3474999999999"/>
        <n v="5467.3096500000001"/>
        <n v="2467.4765940000002"/>
        <n v="524.03907600000002"/>
        <n v="9779.4081000000006"/>
        <n v="1710.95463"/>
        <n v="224.95760000000001"/>
        <n v="6650.6805000000004"/>
        <n v="8356.5393120000008"/>
        <n v="823.99680000000001"/>
        <n v="8181.7056000000002"/>
        <n v="1622.691378"/>
        <n v="12376.689435"/>
        <n v="876.68428800000004"/>
        <n v="17365.7768"/>
        <n v="13609.744199999999"/>
        <n v="2914.8560000000002"/>
        <n v="20241.3508"/>
        <n v="13561.228800000001"/>
        <n v="1111.1679999999999"/>
        <n v="9668.1311999999998"/>
        <n v="6211.3792000000003"/>
        <n v="10158.941999999999"/>
        <n v="5829.6167999999998"/>
        <n v="5715.5280000000002"/>
        <n v="13465.871999999999"/>
        <n v="10221.308999999999"/>
        <n v="18366.4656"/>
        <n v="9079.48"/>
        <n v="19766.716199999999"/>
        <n v="14095.6345"/>
        <n v="10748.1024"/>
        <n v="24820.6728"/>
        <n v="21900.160800000001"/>
        <n v="6929.2543999999998"/>
        <n v="5947.2556000000004"/>
        <n v="19163.2392"/>
        <n v="6032.0716000000002"/>
        <n v="13719.929599999999"/>
        <n v="8229.9248000000007"/>
        <n v="6844.8239999999996"/>
        <n v="31098.142400000001"/>
        <n v="2509.0974999999999"/>
        <n v="3102.768"/>
        <n v="2704.0819999999999"/>
        <n v="2784.1954000000001"/>
        <n v="370.89800000000002"/>
        <n v="505.90800000000002"/>
        <n v="404.61599999999999"/>
        <n v="3625.674"/>
        <n v="5891.2853999999998"/>
        <n v="2529.4571999999998"/>
        <n v="187259.63519999999"/>
        <n v="126101.58"/>
        <n v="15466.923000000001"/>
        <n v="5986.0255500000003"/>
        <n v="899.65101600000003"/>
        <n v="2559.6814319999999"/>
        <n v="597.31880000000001"/>
        <n v="298.73079999999999"/>
        <n v="1241.18496"/>
        <n v="1199.534688"/>
        <n v="751.96439999999996"/>
        <n v="894.54"/>
        <n v="14783.103450000001"/>
        <n v="25472.205000000002"/>
        <n v="21538.039499999999"/>
        <n v="597.3664"/>
        <n v="896.68200000000002"/>
        <n v="8754.5249999999996"/>
        <n v="19740.760128000002"/>
        <n v="5556.8620799999999"/>
        <n v="252.63513"/>
        <n v="1199.1980880000001"/>
        <n v="1010.796336"/>
        <n v="1504.0376000000001"/>
        <n v="1517.487048"/>
        <n v="1010.3984"/>
        <n v="1011.119472"/>
        <n v="2191.258656"/>
        <n v="1863.58896"/>
        <n v="1505.2072000000001"/>
        <n v="1287.2808"/>
        <n v="505.20294000000001"/>
        <n v="620.74752000000001"/>
        <n v="300.01494600000001"/>
        <n v="299.98128600000001"/>
        <n v="597.98336400000005"/>
        <n v="37565.3845"/>
        <n v="4799.1000000000004"/>
        <n v="226.47457800000001"/>
        <n v="261.03666600000003"/>
        <n v="260.57552399999997"/>
        <n v="902.33035199999995"/>
        <n v="259.84846800000003"/>
        <n v="25072.6234"/>
        <n v="8412.8962499999998"/>
        <n v="8433.0607679999994"/>
        <n v="1817.9337599999999"/>
        <n v="15588.244979999999"/>
        <n v="6790.7030400000003"/>
        <n v="11313.00632"/>
        <n v="4167.8619840000001"/>
        <n v="521.21836800000005"/>
        <n v="1041.965496"/>
        <n v="1569.9966480000001"/>
        <n v="5810.3116799999998"/>
        <n v="6682.2673500000001"/>
        <n v="3634.6849999999999"/>
        <n v="1472.409576"/>
        <n v="452.94915600000002"/>
        <n v="644.1232"/>
        <n v="599.67309599999999"/>
        <n v="521.08372799999995"/>
        <n v="1921.694"/>
        <n v="1545.04"/>
        <n v="16151.290499999999"/>
        <n v="285.00099999999998"/>
        <n v="6059.5039999999999"/>
        <n v="7906.2938000000004"/>
        <n v="3360.0585000000001"/>
        <n v="2192.7579000000001"/>
        <n v="10759.8405"/>
        <n v="1644.588"/>
        <n v="10195.052"/>
        <n v="11473.6122"/>
        <n v="4105.08"/>
        <n v="4670.4794000000002"/>
        <n v="1000.179"/>
        <n v="5272.2263999999996"/>
        <n v="7694.4938000000002"/>
        <n v="20039.835899999998"/>
        <n v="422.94959999999998"/>
        <n v="2223.2235000000001"/>
        <n v="6965.0658000000003"/>
        <n v="4132.1454999999996"/>
        <n v="3122.8290000000002"/>
        <n v="2288.0495000000001"/>
        <n v="2395.0752000000002"/>
        <n v="20392.3842"/>
        <n v="7265.2359999999999"/>
        <n v="40128.627"/>
        <n v="8272.8799999999992"/>
        <n v="11651.7628"/>
        <n v="6632.8703999999998"/>
        <n v="11920.991900000001"/>
        <n v="8023.4495999999999"/>
        <n v="3564.4265999999998"/>
        <n v="2322.0079999999998"/>
        <n v="2341.4459999999999"/>
        <n v="8065.6884"/>
        <n v="10732.94145"/>
        <n v="4645.2251999999999"/>
        <n v="11696.884"/>
        <n v="3004.4196000000002"/>
        <n v="18388.656719999999"/>
        <n v="44326.1852"/>
        <n v="64925.883900000001"/>
        <n v="15917.189399999999"/>
        <n v="3589.7939999999999"/>
        <n v="3593.2325000000001"/>
        <n v="4428.9827999999998"/>
        <n v="492.95743199999998"/>
        <n v="3015.6912000000002"/>
        <n v="2708.2050599999998"/>
        <n v="2660.2721999999999"/>
        <n v="1330.2646199999999"/>
        <n v="833.68679999999995"/>
        <n v="9868.4041500000003"/>
        <n v="7482.2140799999997"/>
        <n v="6016.9120000000003"/>
        <n v="2660.2538399999999"/>
        <n v="3007.4767999999999"/>
        <n v="10642.63104"/>
        <n v="7527.5320000000002"/>
        <n v="492.7824"/>
        <n v="1667.0472"/>
        <n v="1484.30502"/>
        <n v="26872.69152"/>
        <n v="10916.312"/>
        <n v="786.05861400000003"/>
        <n v="2500.7952"/>
        <n v="35205.869160000002"/>
        <n v="833.61199999999997"/>
        <n v="194991.932"/>
        <n v="18440.75"/>
        <n v="833.44200000000001"/>
        <n v="3990.4083000000001"/>
        <n v="740.58799999999997"/>
        <n v="1922.6592000000001"/>
        <n v="492.56024400000001"/>
        <n v="488.88457199999999"/>
        <n v="525.95769600000006"/>
        <n v="665.21492999999998"/>
        <n v="11999.83488"/>
        <n v="492.84971999999999"/>
        <n v="525.76246800000001"/>
        <n v="492.654492"/>
        <n v="982.319976"/>
        <n v="776.88779999999997"/>
        <n v="15405.608"/>
        <n v="16498.376799999998"/>
        <n v="13832.5"/>
        <n v="12640.3892"/>
        <n v="5038.5367999999999"/>
        <n v="12005.604600000001"/>
        <n v="14683.302"/>
        <n v="4462.2143999999998"/>
        <n v="2267.9971999999998"/>
        <n v="2068.1660000000002"/>
        <n v="944.82"/>
        <n v="3476.0607"/>
        <n v="1762.6279999999999"/>
        <n v="14265.075199999999"/>
        <n v="15467.0502"/>
        <n v="1140.8586"/>
        <n v="4409.3116"/>
        <n v="9209.9843999999994"/>
        <n v="405.06479999999999"/>
        <n v="18373.5416"/>
        <n v="2582.98"/>
        <n v="772.91759999999999"/>
        <n v="270.38690000000003"/>
        <n v="433.94400000000002"/>
        <n v="16668.399600000001"/>
        <n v="21529.722000000002"/>
        <n v="9187.5167999999994"/>
        <n v="4252.9319999999998"/>
        <n v="4397.2165999999997"/>
        <n v="392.47199999999998"/>
        <n v="470.96640000000002"/>
        <n v="608.33159999999998"/>
        <n v="1442.1072999999999"/>
        <n v="3041.2824000000001"/>
        <n v="312.26799999999997"/>
        <n v="2601.0967000000001"/>
        <n v="1891.5282"/>
        <n v="5219.7547999999997"/>
        <n v="5444.1333999999997"/>
        <n v="520.60799999999995"/>
        <n v="10992.9041"/>
        <n v="354.07839999999999"/>
        <n v="863.31168000000002"/>
        <n v="21958.4274"/>
        <n v="433.59791999999999"/>
        <n v="215.79936000000001"/>
        <n v="453.1746"/>
        <n v="3529.1176999999998"/>
        <n v="84565.579199999993"/>
        <n v="5333.2992000000004"/>
        <n v="22205.6751"/>
        <n v="208054.908"/>
        <n v="8525.8680000000004"/>
        <n v="1194.4880000000001"/>
        <n v="449.75200000000001"/>
        <n v="2631.8753999999999"/>
        <n v="16197.514999999999"/>
        <n v="1342.4617800000001"/>
        <n v="28773.486000000001"/>
        <n v="23410.912499999999"/>
        <n v="3444.2408"/>
        <n v="3944.9520000000002"/>
        <n v="3536.18496"/>
        <n v="11770.254045"/>
        <n v="748.23150599999997"/>
        <n v="498.94891200000001"/>
        <n v="1966.6415999999999"/>
        <n v="1969.15488"/>
        <n v="2244.2704020000001"/>
        <n v="249.37684200000001"/>
        <n v="5824.3244400000003"/>
        <n v="4027.0776000000001"/>
        <n v="89.014200000000002"/>
        <n v="16904.207999999999"/>
        <n v="12298.672200000001"/>
        <n v="4104.7790000000005"/>
        <n v="19708.4421"/>
        <n v="4937.3951999999999"/>
        <n v="9131.4364999999998"/>
        <n v="2851.1071999999999"/>
        <n v="12999.5772"/>
        <n v="11899.201499999999"/>
        <n v="11000.563200000001"/>
        <n v="6134.3247000000001"/>
        <n v="3582.4281999999998"/>
        <n v="1175.6315999999999"/>
        <n v="370.83199999999999"/>
        <n v="29851.126400000001"/>
        <n v="13030.188"/>
        <n v="10684.272000000001"/>
        <n v="3399.1332000000002"/>
        <n v="6050.2911000000004"/>
        <n v="18858.904600000002"/>
        <n v="3804.5832"/>
        <n v="418.99200000000002"/>
        <n v="387.21850000000001"/>
        <n v="339.75"/>
        <n v="2489.3703999999998"/>
        <n v="790.0068"/>
        <n v="261.83499999999998"/>
        <n v="417.24799999999999"/>
        <n v="248.33099999999999"/>
        <n v="2854.7896000000001"/>
        <n v="7939.2933999999996"/>
        <n v="9240.5375999999997"/>
        <n v="1602.645"/>
        <n v="2913.5423999999998"/>
        <n v="2418.3521999999998"/>
        <n v="79672.86"/>
        <n v="8253.7018000000007"/>
        <n v="7734.9075999999995"/>
        <n v="6862.9391999999998"/>
        <n v="3722.15"/>
        <n v="9935.9094999999998"/>
        <n v="4767.6313"/>
        <n v="1923.588"/>
        <n v="2074.6012000000001"/>
        <n v="1576.1928"/>
        <n v="1839.3456000000001"/>
        <n v="9580.0949999999993"/>
        <n v="552.33000000000004"/>
        <n v="3012.0433200000002"/>
        <n v="3369.7944000000002"/>
        <n v="1102.89744"/>
        <n v="141352.77420000001"/>
        <n v="49851.933900000004"/>
        <n v="7869.2879999999996"/>
        <n v="2264.7457800000002"/>
        <n v="2349.3299940000002"/>
        <n v="4500.2241899999999"/>
        <n v="753.92280000000005"/>
        <n v="2264.91408"/>
        <n v="3386.502"/>
        <n v="246.16679999999999"/>
        <n v="4280.6917999999996"/>
        <n v="5503.7466000000004"/>
        <n v="2804.2987499999999"/>
        <n v="11687.12226"/>
        <n v="5955.0598799999998"/>
        <n v="752.11400000000003"/>
        <n v="3168.9947520000001"/>
        <n v="1798.7971319999999"/>
        <n v="6022.0255999999999"/>
        <n v="3646.8792360000002"/>
        <n v="482.978925"/>
        <n v="1977.83168"/>
        <n v="1809.96552"/>
        <n v="1962.027936"/>
        <n v="490.43966399999999"/>
        <n v="15265.677"/>
        <n v="8798.35"/>
        <n v="3021.5834"/>
        <n v="34237.107300000003"/>
        <n v="909.87019199999997"/>
        <n v="6008.4279999999999"/>
        <n v="1798.4966400000001"/>
        <n v="167454.92499999999"/>
        <n v="1562.6655000000001"/>
        <n v="977.76914399999998"/>
        <n v="491.159988"/>
        <n v="7131.2832500000004"/>
        <n v="1658.2752"/>
        <n v="675.96898599999997"/>
        <n v="286.16759999999999"/>
        <n v="2534.0472"/>
        <n v="6689.5325000000003"/>
        <n v="16220.8464"/>
        <n v="13413.538399999999"/>
        <n v="2709.7496000000001"/>
        <n v="25338.939699999999"/>
        <n v="348.85199999999998"/>
        <n v="16265.273999999999"/>
        <n v="4625.8523999999998"/>
        <n v="7332.9030000000002"/>
        <n v="23443.163100000002"/>
        <n v="6125.6180999999997"/>
        <n v="4721.4975000000004"/>
        <n v="4230.7030000000004"/>
        <n v="6835.3566000000001"/>
        <n v="16794.934799999999"/>
        <n v="5402.2366000000002"/>
        <n v="6237.5648000000001"/>
        <n v="4948.9722000000002"/>
        <n v="6918.1207999999997"/>
        <n v="4380.1620000000003"/>
        <n v="37233.358500000002"/>
        <n v="43074.228000000003"/>
        <n v="8025.3209999999999"/>
        <n v="4249.5839999999998"/>
        <n v="11985.605"/>
        <n v="4098.6698999999999"/>
        <n v="16038.767599999999"/>
        <n v="6046.4947199999997"/>
        <n v="13332.762720000001"/>
        <n v="431.91696000000002"/>
        <n v="2042.02215"/>
        <n v="14994.682500000001"/>
        <n v="3243.2959999999998"/>
        <n v="1919.7023999999999"/>
        <n v="226847.976"/>
        <n v="3325.5697500000001"/>
        <n v="3697.1807399999998"/>
        <n v="3991.5925200000001"/>
        <n v="1881.39"/>
        <n v="5320.9116000000004"/>
        <n v="1992.76686"/>
        <n v="736.30576799999994"/>
        <n v="26523.774000000001"/>
        <n v="2013.6926699999999"/>
        <n v="16981.47"/>
        <n v="6104.9142000000002"/>
        <n v="10626.646500000001"/>
        <n v="6650.6346000000003"/>
        <n v="3990.9866400000001"/>
        <n v="10640.50128"/>
        <n v="6586.3753999999999"/>
        <n v="18157.223999999998"/>
        <n v="246.3912"/>
        <n v="262.01953800000001"/>
        <n v="7171.5659400000004"/>
        <n v="5542.7462999999998"/>
        <n v="6833.1595200000002"/>
        <n v="9272.5996799999994"/>
        <n v="1095.85536"/>
        <n v="12841.4445"/>
        <n v="1290.5297"/>
        <n v="3148.1774999999998"/>
        <n v="1448.7066"/>
        <n v="4184.7954"/>
        <n v="31644.999899999999"/>
        <n v="14177.164500000001"/>
        <n v="18675.193599999999"/>
        <n v="5314.0583999999999"/>
        <n v="3035.72"/>
        <n v="17094.1764"/>
        <n v="2233.326"/>
        <n v="318.96899999999999"/>
        <n v="3988.4187000000002"/>
        <n v="3100.413"/>
        <n v="2296.6163000000001"/>
        <n v="6262.2719999999999"/>
        <n v="2362.5952000000002"/>
        <n v="9449.1059999999998"/>
        <n v="2799.2831999999999"/>
        <n v="8162.2168000000001"/>
        <n v="16607.8848"/>
        <n v="6345.5616"/>
        <n v="9827.7639999999992"/>
        <n v="32959.180800000002"/>
        <n v="31756.536"/>
        <n v="6022.3878000000004"/>
        <n v="3944.616"/>
        <n v="4514.8999999999996"/>
        <n v="184.12690000000001"/>
        <n v="1364.3136"/>
        <n v="4036.0944"/>
        <n v="1327.51872"/>
        <n v="1068.6600000000001"/>
        <n v="3006.1350000000002"/>
        <n v="4052.8416000000002"/>
        <n v="6049.2663000000002"/>
        <n v="1943.5161599999999"/>
        <n v="367.86912000000001"/>
        <n v="1294.5024000000001"/>
        <n v="860.96159999999998"/>
        <n v="183.49392"/>
        <n v="7497.9996000000001"/>
        <n v="2737.17"/>
        <n v="3870.8020799999999"/>
        <n v="735.90143999999998"/>
        <n v="431.71296000000001"/>
        <n v="1104.6600000000001"/>
        <n v="5621.9750999999997"/>
        <n v="82598.718399999998"/>
        <n v="102390.3645"/>
        <n v="900.04483800000003"/>
        <n v="452.98281600000001"/>
        <n v="1330.5308399999999"/>
        <n v="731.33755199999996"/>
        <n v="895.97820000000002"/>
        <n v="1462.9835519999999"/>
        <n v="13261.887000000001"/>
        <n v="4466.2949099999996"/>
        <n v="1194.7328"/>
        <n v="2020.6771200000001"/>
        <n v="505.49914799999999"/>
        <n v="88146.594899999996"/>
        <n v="450.20249999999999"/>
        <n v="7345.7874000000002"/>
        <n v="494.76834000000002"/>
        <n v="492.61410000000001"/>
        <n v="489.94149599999997"/>
        <n v="5532.2250000000004"/>
        <n v="3702.94"/>
        <n v="545.44704000000002"/>
        <n v="10192.56777"/>
        <n v="536.01411599999994"/>
        <n v="9123.9"/>
        <n v="183.90600000000001"/>
        <n v="226.67317199999999"/>
        <n v="310.22687999999999"/>
        <n v="2234.14"/>
        <n v="1543.77"/>
        <n v="10907.602559999999"/>
        <n v="7193.3715000000002"/>
        <n v="2441.9656799999998"/>
        <n v="1010.33856"/>
        <n v="1238.9741100000001"/>
        <n v="249.04697400000001"/>
        <n v="249.474456"/>
        <n v="483.10118999999997"/>
        <n v="5867.6448600000003"/>
        <n v="3688.15"/>
        <n v="1481.1759999999999"/>
        <n v="1098.6623999999999"/>
        <n v="505.00771200000003"/>
        <n v="6375.9160000000002"/>
        <n v="6979.7325000000001"/>
        <n v="9382.2137999999995"/>
        <n v="20877.745599999998"/>
        <n v="7649.8555999999999"/>
        <n v="17351.4545"/>
        <n v="9734.1054999999997"/>
        <n v="11812.4012"/>
        <n v="13979.3436"/>
        <n v="6234.6751999999997"/>
        <n v="12449.538"/>
        <n v="23284.358700000001"/>
        <n v="6732.0204999999996"/>
        <n v="2115.0118000000002"/>
        <n v="9927.3888000000006"/>
        <n v="1647.8112000000001"/>
        <n v="1492.6990000000001"/>
        <n v="812.26319999999998"/>
        <n v="17374.715400000001"/>
        <n v="6977.2700999999997"/>
        <n v="9200.43"/>
        <n v="7123.7376000000004"/>
        <n v="2385.3717999999999"/>
        <n v="25741.497599999999"/>
        <n v="20113.874"/>
        <n v="8498.2837999999992"/>
        <n v="13992.3567"/>
        <n v="7490.7003999999997"/>
        <n v="31071.483899999999"/>
        <n v="29091.182400000002"/>
        <n v="4831.83"/>
        <n v="12719.964599999999"/>
        <n v="4955.1255000000001"/>
        <n v="18618.3"/>
        <n v="7966.7280000000001"/>
        <n v="8443.0293999999994"/>
        <n v="2536.5563999999999"/>
        <n v="2351.6052"/>
        <n v="1738.8547000000001"/>
        <n v="3836.4893999999999"/>
        <n v="647.56943999999999"/>
        <n v="863.47487999999998"/>
        <n v="31186.911599999999"/>
        <n v="28385.284199999998"/>
        <n v="1814.5935999999999"/>
        <n v="1965.3779999999999"/>
        <n v="3715.0529999999999"/>
        <n v="11201.694"/>
        <n v="166576.3242"/>
        <n v="3743.2040000000002"/>
        <n v="17185.47"/>
        <n v="17705.898000000001"/>
        <n v="2797.1932999999999"/>
        <n v="14676.6576"/>
        <n v="6169.4572500000004"/>
        <n v="9739.2685500000007"/>
        <n v="14665.815000000001"/>
        <n v="1799.786736"/>
        <n v="1478.165436"/>
        <n v="12757.055850000001"/>
        <n v="985.93880000000001"/>
        <n v="984.57744000000002"/>
        <n v="2218.1120000000001"/>
        <n v="3026.5083"/>
        <n v="246.327246"/>
        <n v="244.442286"/>
        <n v="299.83654799999999"/>
        <n v="260.54186399999998"/>
        <n v="246.42486"/>
        <n v="310.37376"/>
        <n v="429.9282"/>
        <n v="4651.6544000000004"/>
        <n v="4707.0816000000004"/>
        <n v="1842.3996"/>
        <n v="3258.1574999999998"/>
        <n v="20693.419999999998"/>
        <n v="8760.5820000000003"/>
        <n v="17312.6803"/>
        <n v="12638.557500000001"/>
        <n v="1699.1058"/>
        <n v="2717.5007999999998"/>
        <n v="4157.5039999999999"/>
        <n v="657.69600000000003"/>
        <n v="1830.14"/>
        <n v="17318.607599999999"/>
        <n v="18447.839599999999"/>
        <n v="3603.9807999999998"/>
        <n v="14762.467199999999"/>
        <n v="8414.0064000000002"/>
        <n v="21201.79"/>
        <n v="10310.5926"/>
        <n v="27167.112000000001"/>
        <n v="25818.8112"/>
        <n v="10434.547200000001"/>
        <n v="8835.1182000000008"/>
        <n v="91404.288"/>
        <n v="56516.544000000002"/>
        <n v="54776.849399999999"/>
        <n v="7216.0982000000004"/>
        <n v="27050.6358"/>
        <n v="7167.1391999999996"/>
        <n v="8057.0879999999997"/>
        <n v="7639.4359999999997"/>
        <n v="2242.4535000000001"/>
        <n v="681.49900000000002"/>
        <n v="2289.558"/>
        <n v="638.54"/>
        <n v="1668.1543999999999"/>
        <n v="2030.454"/>
        <n v="4432.6827000000003"/>
        <n v="5492.9376000000002"/>
        <n v="1493.1071999999999"/>
        <n v="3124.6215000000002"/>
        <n v="4057.8926999999999"/>
        <n v="8349.0511999999999"/>
        <n v="338.7577"/>
        <n v="6978.5784000000003"/>
        <n v="251924.73989999999"/>
        <n v="213630.23560000001"/>
        <n v="4973.4229999999998"/>
        <n v="2088.2933280000002"/>
        <n v="665.14607999999998"/>
        <n v="2084.6041919999998"/>
        <n v="1330.2279000000001"/>
        <n v="5369.8471200000004"/>
        <n v="11037.83769"/>
        <n v="24777.1685"/>
        <n v="10883.22048"/>
        <n v="1230.086"/>
        <n v="5320.5076799999997"/>
        <n v="5410.5682399999996"/>
        <n v="6251.7929759999997"/>
        <n v="2245.2701040000002"/>
        <n v="1721.8062399999999"/>
        <n v="20755.1358"/>
        <n v="1096.656264"/>
        <n v="1971.8776"/>
        <n v="1834.1367660000001"/>
        <n v="43681.356180000002"/>
        <n v="9939.1411200000002"/>
        <n v="249.36337800000001"/>
        <n v="262.97884800000003"/>
        <n v="322.0616"/>
        <n v="2815.7936"/>
        <n v="1060.4056"/>
        <n v="14254.683199999999"/>
        <n v="9585.0336000000007"/>
        <n v="12255.594999999999"/>
        <n v="7689.9071999999996"/>
        <n v="20162.583999999999"/>
        <n v="6391.8627999999999"/>
        <n v="8043.1174000000001"/>
        <n v="1425.924"/>
        <n v="2777.92"/>
        <n v="964.81280000000004"/>
        <n v="5887.6440000000002"/>
        <n v="2644.1030000000001"/>
        <n v="4935.7815000000001"/>
        <n v="5246.1504999999997"/>
        <n v="8304.5759999999991"/>
        <n v="3840.5228000000002"/>
        <n v="4320.3005999999996"/>
        <n v="23284.502"/>
        <n v="3210.9656"/>
        <n v="6973.7975999999999"/>
        <n v="3275.3951999999999"/>
        <n v="343.14749999999998"/>
        <n v="13424.3436"/>
        <n v="6648.5468000000001"/>
        <n v="46045.876799999998"/>
        <n v="4888.0540000000001"/>
        <n v="7200.4607999999998"/>
        <n v="6170.3040000000001"/>
        <n v="8232.9534000000003"/>
        <n v="444.55739999999997"/>
        <n v="12897.1867"/>
        <n v="8001.21"/>
        <n v="9946.8459999999995"/>
        <n v="3989.9125800000002"/>
        <n v="365.66877599999998"/>
        <n v="6651.3230999999996"/>
        <n v="5978.3005800000001"/>
        <n v="936.43650000000002"/>
        <n v="2193.4177920000002"/>
        <n v="2258.2595999999999"/>
        <n v="6062.0313599999999"/>
        <n v="757.90539000000001"/>
        <n v="1010.998296"/>
        <n v="15960.751920000001"/>
        <n v="31599.722699999998"/>
        <n v="6814.3576050000001"/>
        <n v="1992.375792"/>
        <n v="2244.6945179999998"/>
        <n v="679.13089200000002"/>
        <n v="1496.3418360000001"/>
        <n v="136869.99359999999"/>
        <n v="5747.192"/>
        <n v="8146.4679999999998"/>
        <n v="40572.352800000001"/>
        <n v="7617.0074880000002"/>
        <n v="498.82100400000002"/>
        <n v="3056.2642500000002"/>
        <n v="9044.2044000000005"/>
        <n v="657.51321600000006"/>
        <n v="5952.4391999999998"/>
        <n v="4405.1403"/>
        <n v="6167.9232000000002"/>
        <n v="8777.27"/>
        <n v="19184.716400000001"/>
        <n v="30322.425999999999"/>
        <n v="1680.471"/>
        <n v="19371.542399999998"/>
        <n v="11972.221"/>
        <n v="5306.3891999999996"/>
        <n v="19619.027399999999"/>
        <n v="2184.8339999999998"/>
        <n v="4035.3499000000002"/>
        <n v="3094.8090000000002"/>
        <n v="2321.6028000000001"/>
        <n v="2900.35"/>
        <n v="2833.2249000000002"/>
        <n v="454.4076"/>
        <n v="498.84449999999998"/>
        <n v="1303.308"/>
        <n v="1260.9376"/>
        <n v="247.66"/>
        <n v="217.12"/>
        <n v="2454.1296000000002"/>
        <n v="8544.2448000000004"/>
        <n v="21274.583999999999"/>
        <n v="5152.8977999999997"/>
        <n v="8025.4304000000002"/>
        <n v="4506.4799999999996"/>
        <n v="1841.9487999999999"/>
        <n v="1146.07"/>
        <n v="270.32299999999998"/>
        <n v="968.67359999999996"/>
        <n v="4154.1349"/>
        <n v="2827.3427999999999"/>
        <n v="1884.8951999999999"/>
        <n v="11767.476500000001"/>
        <n v="4061.2635"/>
        <n v="90.221900000000005"/>
        <n v="3678.6912000000002"/>
        <n v="1100.96352"/>
        <n v="10036.290000000001"/>
        <n v="1841.1"/>
        <n v="183.89375999999999"/>
        <n v="4472.3735999999999"/>
        <n v="317378.12099999998"/>
        <n v="8655.5648000000001"/>
        <n v="1811.7966240000001"/>
        <n v="3450.7020240000002"/>
        <n v="1499.4183599999999"/>
        <n v="1493.297"/>
        <n v="1357.7568839999999"/>
        <n v="9495.0949999999993"/>
        <n v="10203.019200000001"/>
        <n v="10101.375"/>
        <n v="4199.5023840000003"/>
        <n v="10792.782792"/>
        <n v="119271.1338"/>
        <n v="18883.51296"/>
        <n v="15692.1985"/>
        <n v="7289.7461999999996"/>
        <n v="2449.70748"/>
        <n v="1471.318992"/>
        <n v="1922.8258000000001"/>
        <n v="3072.3589000000002"/>
        <n v="1647.9936"/>
        <n v="2443.5813600000001"/>
        <n v="113631.342"/>
        <n v="4368.2433300000002"/>
        <n v="5395.0078000000003"/>
        <n v="14284.655199999999"/>
        <n v="10059.357"/>
        <n v="13163.840899999999"/>
        <n v="9661.1625000000004"/>
        <n v="4125.4366"/>
        <n v="11884.147199999999"/>
        <n v="662.7586"/>
        <n v="28662.0504"/>
        <n v="14068.3704"/>
        <n v="11522.8878"/>
        <n v="23456.6211"/>
        <n v="1701.7574"/>
        <n v="1543.7058"/>
        <n v="18342.407200000001"/>
        <n v="2030.4503999999999"/>
        <n v="6910.7304000000004"/>
        <n v="490.9212"/>
        <n v="8343.7903999999999"/>
        <n v="11868.4848"/>
        <n v="7970.8936000000003"/>
        <n v="4424.5649999999996"/>
        <n v="1374.7968000000001"/>
        <n v="4106.3567999999996"/>
        <n v="937.84320000000002"/>
        <n v="3126.1439999999998"/>
        <n v="2427.48"/>
        <n v="6620.4"/>
        <n v="2273.1060000000002"/>
        <n v="3982.6320000000001"/>
        <n v="303.54480000000001"/>
        <n v="193.1087"/>
        <n v="8334.5948000000008"/>
        <n v="4924.5198"/>
        <n v="7822.8252000000002"/>
        <n v="9893.0720000000001"/>
        <n v="2905.3728000000001"/>
        <n v="647.48375999999996"/>
        <n v="2589.20064"/>
        <n v="5949.8180000000002"/>
        <n v="5890.6224000000002"/>
        <n v="78985.339800000002"/>
        <n v="11050.441999999999"/>
        <n v="5309.6540000000005"/>
        <n v="72750.148799999995"/>
        <n v="12985.6914"/>
        <n v="24564.622005000001"/>
        <n v="5973.6639999999998"/>
        <n v="1563.4531440000001"/>
        <n v="298.89400000000001"/>
        <n v="4787.9747189999998"/>
        <n v="3125.8964879999999"/>
        <n v="739.082718"/>
        <n v="3448.2986999999998"/>
        <n v="19558.816200000001"/>
        <n v="985.12048800000002"/>
        <n v="6473.9520000000002"/>
        <n v="647.83871999999997"/>
        <n v="44987.997600000002"/>
        <n v="2597.1321600000001"/>
        <n v="3023.4187200000001"/>
        <n v="1300.79376"/>
        <n v="33657.541100000002"/>
        <n v="19665.166499999999"/>
        <n v="4979.8488960000004"/>
        <n v="13303.2888"/>
        <n v="5321.3155200000001"/>
        <n v="1359.130212"/>
        <n v="505.19920000000002"/>
        <n v="498.72675600000002"/>
        <n v="13636.175999999999"/>
        <n v="16606.0785"/>
        <n v="23681.24"/>
        <n v="9874.7903999999999"/>
        <n v="7444.8914999999997"/>
        <n v="24737.939600000002"/>
        <n v="14880.527700000001"/>
        <n v="8167.9571999999998"/>
        <n v="23354.3403"/>
        <n v="5566.3671999999997"/>
        <n v="5761.4920000000002"/>
        <n v="22770.415499999999"/>
        <n v="8769.6149999999998"/>
        <n v="4747.6415999999999"/>
        <n v="23893.806"/>
        <n v="995.79480000000001"/>
        <n v="5490.8783999999996"/>
        <n v="8778.6124"/>
        <n v="23053.680899999999"/>
        <n v="3591.1554000000001"/>
        <n v="4271.3244000000004"/>
        <n v="4791.7824000000001"/>
        <n v="41859.74"/>
        <n v="43753.4496"/>
        <n v="17442.387500000001"/>
        <n v="7501.0320000000002"/>
        <n v="8006.8419999999996"/>
        <n v="4340.3029999999999"/>
        <n v="4458.7395999999999"/>
        <n v="2003.7375"/>
        <n v="133.58250000000001"/>
        <n v="4361.6286"/>
        <n v="5498.0807999999997"/>
        <n v="1599.5519999999999"/>
        <n v="20756.625899999999"/>
        <n v="1403.4656"/>
        <n v="2856.4238999999998"/>
        <n v="10141.404"/>
        <n v="1103.9745600000001"/>
        <n v="3415.7055999999998"/>
        <n v="3820.7534999999998"/>
        <n v="138561.36799999999"/>
        <n v="5104.5465999999997"/>
        <n v="32551.757699999998"/>
        <n v="11089.616400000001"/>
        <n v="2874.5859999999998"/>
        <n v="7104.89"/>
        <n v="1493.11"/>
        <n v="54705.283875000001"/>
        <n v="12839.734"/>
        <n v="50437.366199999997"/>
        <n v="20336.09088"/>
        <n v="12963.120500000001"/>
        <n v="13343.09427"/>
        <n v="3999.25"/>
        <n v="4539.7624500000002"/>
        <n v="2962.3519999999999"/>
        <n v="10187.547500000001"/>
        <n v="3183.7020000000002"/>
        <n v="1793.35"/>
        <n v="16718.381600000001"/>
        <n v="8047.4856"/>
        <n v="18756.9192"/>
        <n v="5809.65"/>
        <n v="15664.7768"/>
        <n v="13882.624"/>
        <n v="13118.2948"/>
        <n v="24068.209500000001"/>
        <n v="3551.6572000000001"/>
        <n v="363.26400000000001"/>
        <n v="12387.8109"/>
        <n v="6073.5888000000004"/>
        <n v="18955.0851"/>
        <n v="21110.253799999999"/>
        <n v="18360.804800000002"/>
        <n v="2472.9299999999998"/>
        <n v="937.83500000000004"/>
        <n v="437.50650000000002"/>
        <n v="434.68200000000002"/>
        <n v="8777.4624000000003"/>
        <n v="6825.0924000000005"/>
        <n v="904.86"/>
        <n v="460.19819999999999"/>
        <n v="7096.4120000000003"/>
        <n v="13178.667799999999"/>
        <n v="4991.5469999999996"/>
        <n v="7264.9727999999996"/>
        <n v="94492.125"/>
        <n v="31149.203399999999"/>
        <n v="8300.4048000000003"/>
        <n v="5972.616"/>
        <n v="4813.6205"/>
        <n v="5581.3374999999996"/>
        <n v="5990.8464000000004"/>
        <n v="2995.6107999999999"/>
        <n v="644.05399999999997"/>
        <n v="1532.4672"/>
        <n v="5811.2255999999998"/>
        <n v="2319.3881999999999"/>
        <n v="601.58399999999995"/>
        <n v="7983.1544000000004"/>
        <n v="8323.7417999999998"/>
        <n v="3793.9722000000002"/>
        <n v="440.89569999999998"/>
        <n v="9285.6883199999993"/>
        <n v="6041.0111999999999"/>
        <n v="2537.0520000000001"/>
        <n v="16773.47568"/>
        <n v="2158.5648000000001"/>
        <n v="7790.3019999999997"/>
        <n v="34191.051399999997"/>
        <n v="9312.8654999999999"/>
        <n v="51278.618999999999"/>
        <n v="20900.151999999998"/>
        <n v="45468.843000000001"/>
        <n v="1437.2929999999999"/>
        <n v="3288.9085020000002"/>
        <n v="27518.733"/>
        <n v="16182.342000000001"/>
        <n v="7765.7632000000003"/>
        <n v="2778.9864299999999"/>
        <n v="46568.0124"/>
        <n v="983.88927999999999"/>
        <n v="2398.3961760000002"/>
        <n v="7243.7133999999996"/>
        <n v="7918.2089999999998"/>
        <n v="36474.465300000003"/>
        <n v="1448.1792"/>
        <n v="5917.6796000000004"/>
        <n v="17042.0792"/>
        <n v="3271.9050000000002"/>
        <n v="2011.8714"/>
        <n v="11536.305"/>
        <n v="7974.9485000000004"/>
        <n v="22159.455300000001"/>
        <n v="19914.877400000001"/>
        <n v="14585.110500000001"/>
        <n v="11184.4421"/>
        <n v="1342.796"/>
        <n v="5295.2340000000004"/>
        <n v="625.06320000000005"/>
        <n v="13601.344800000001"/>
        <n v="2244.1019999999999"/>
        <n v="11655.1065"/>
        <n v="3980.7471"/>
        <n v="4069.8150000000001"/>
        <n v="3031.7640000000001"/>
        <n v="3502.6432"/>
        <n v="2375.6601000000001"/>
        <n v="901.9923"/>
        <n v="256.59829999999999"/>
        <n v="2850.6088"/>
        <n v="15508.6106"/>
        <n v="23243.071800000002"/>
        <n v="6597.3707999999997"/>
        <n v="6030.8310000000001"/>
        <n v="5635.0079999999998"/>
        <n v="4517.4308000000001"/>
        <n v="3782.6129999999998"/>
        <n v="2906.2869999999998"/>
        <n v="320.40839999999997"/>
        <n v="320.32100000000003"/>
        <n v="522.77160000000003"/>
        <n v="185.49959999999999"/>
        <n v="2131.9767000000002"/>
        <n v="2363.94"/>
        <n v="3777.1289999999999"/>
        <n v="2139.0828000000001"/>
        <n v="2527.6264000000001"/>
        <n v="3228.6060000000002"/>
        <n v="21422.856"/>
        <n v="14802.415999999999"/>
        <n v="1452.6864"/>
        <n v="2291.1750000000002"/>
        <n v="63798.765800000001"/>
        <n v="110827.77899999999"/>
        <n v="77374.782900000006"/>
        <n v="4370.0459000000001"/>
        <n v="3991.8175999999999"/>
        <n v="6075.7812000000004"/>
        <n v="6999.5326999999997"/>
        <n v="2944.1695140000002"/>
        <n v="4929.5743199999997"/>
        <n v="3198.2235999999998"/>
        <n v="14284.260539999999"/>
        <n v="17120.797155"/>
        <n v="15919.4205"/>
        <n v="492.03440000000001"/>
        <n v="1479.357"/>
        <n v="4520.4778079999996"/>
        <n v="3421.3887399999999"/>
        <n v="1038.96837"/>
        <n v="2464.8470000000002"/>
        <n v="2452.5349200000001"/>
        <n v="122390.7328"/>
        <n v="163612.81200000001"/>
        <n v="252.60147000000001"/>
        <n v="6705.7900799999998"/>
        <n v="874.86950400000001"/>
        <n v="8287.4573600000003"/>
        <n v="580.28430000000003"/>
        <n v="4362.0911999999998"/>
        <n v="8257.2525000000005"/>
        <n v="19385.889599999999"/>
        <n v="6390.6149999999998"/>
        <n v="12415.995999999999"/>
        <n v="6394.2911999999997"/>
        <n v="27510.294900000001"/>
        <n v="32870.8001"/>
        <n v="28156.508099999999"/>
        <n v="8222.4128999999994"/>
        <n v="2449.02"/>
        <n v="17671.0144"/>
        <n v="29960.9424"/>
        <n v="23352.321599999999"/>
        <n v="1125.1636000000001"/>
        <n v="1065.8921"/>
        <n v="541.50879999999995"/>
        <n v="23752.302"/>
        <n v="3498.11"/>
        <n v="18355.851600000002"/>
        <n v="8088.768"/>
        <n v="13721.2572"/>
        <n v="10213.113600000001"/>
        <n v="38138.654399999999"/>
        <n v="23355.921300000002"/>
        <n v="7348.8959999999997"/>
        <n v="11856.6636"/>
        <n v="12215.9"/>
        <n v="9092.16"/>
        <n v="8707.9570000000003"/>
        <n v="9359.5935000000009"/>
        <n v="2806.1684"/>
        <n v="370.99919999999997"/>
        <n v="274.73039999999997"/>
        <n v="569.08439999999996"/>
        <n v="54692.4"/>
        <n v="15121.142400000001"/>
        <n v="227.10400000000001"/>
        <n v="454.20800000000003"/>
        <n v="1456.8163999999999"/>
        <n v="10082.110500000001"/>
        <n v="1543.8204000000001"/>
        <n v="581.88480000000004"/>
        <n v="3494.7566400000001"/>
        <n v="4309.5039999999999"/>
        <n v="72105.721600000004"/>
        <n v="115894.269"/>
        <n v="150907.80009999999"/>
        <n v="7316.2534500000002"/>
        <n v="7983.1850400000003"/>
        <n v="1505.1120000000001"/>
        <n v="1879.9110000000001"/>
        <n v="5314.0449600000002"/>
        <n v="1551.1343999999999"/>
        <n v="1718.0467920000001"/>
        <n v="59678.491499999996"/>
        <n v="17753.355"/>
        <n v="31970.54"/>
        <n v="10378.354139999999"/>
        <n v="1128.171"/>
        <n v="1503.7384"/>
        <n v="12044.0512"/>
        <n v="25271.19054"/>
        <n v="64489.23"/>
        <n v="3990.1879800000002"/>
        <n v="16687.556928000002"/>
        <n v="1572.1172280000001"/>
        <n v="1970.4564"/>
        <n v="14343.131880000001"/>
        <n v="5985.6124499999996"/>
        <n v="5812.5010000000002"/>
        <n v="2257.8108000000002"/>
        <n v="1954.865088"/>
        <n v="376.79140000000001"/>
        <n v="10308.8601"/>
        <n v="17978.898000000001"/>
        <n v="9459.1632000000009"/>
        <n v="9060.6846000000005"/>
        <n v="15534.364799999999"/>
        <n v="19337.834999999999"/>
        <n v="5974.7888000000003"/>
        <n v="2210.1293999999998"/>
        <n v="5663.1487999999999"/>
        <n v="8649.5254999999997"/>
        <n v="9893.0303999999996"/>
        <n v="20926.959200000001"/>
        <n v="9853.9634999999998"/>
        <n v="23332.134600000001"/>
        <n v="22368.309600000001"/>
        <n v="14885.232"/>
        <n v="7270.2420000000002"/>
        <n v="1726.8219999999999"/>
        <n v="1432.9425000000001"/>
        <n v="10584.072"/>
        <n v="12625.0416"/>
        <n v="14546.896000000001"/>
        <n v="5937.4228000000003"/>
        <n v="8981.2458999999999"/>
        <n v="809.45280000000002"/>
        <n v="1045.258"/>
        <n v="1369.6176"/>
        <n v="91813.721999999994"/>
        <n v="51011.281199999998"/>
        <n v="13963.375"/>
        <n v="13634.97597"/>
        <n v="8162.41536"/>
        <n v="9495.2924999999996"/>
        <n v="13891.646016000001"/>
        <n v="28820.937600000001"/>
        <n v="114790.8294"/>
        <n v="18822.611499999999"/>
        <n v="548.32813199999998"/>
        <n v="20284.825000000001"/>
        <n v="5815.4960000000001"/>
        <n v="2472.2046"/>
        <n v="5296.3895249999996"/>
        <n v="11648.648880000001"/>
        <n v="552.75840000000005"/>
        <n v="7900.6192000000001"/>
        <n v="36954.426599999999"/>
        <n v="4300.8912"/>
        <n v="1731.4214400000001"/>
        <n v="223455.05069999999"/>
        <n v="416.84339999999997"/>
        <n v="4649.7893400000003"/>
        <n v="36470.189250000003"/>
        <n v="18179.337599999999"/>
        <n v="4041.3542400000001"/>
        <n v="8053.3317150000003"/>
        <n v="171365.04"/>
        <n v="40951.856099999997"/>
        <n v="16363.4112"/>
        <n v="437.434752"/>
        <n v="2587.9780000000001"/>
        <n v="6612.9279999999999"/>
        <n v="11388.6495"/>
        <n v="2007.4146000000001"/>
        <n v="11045.7372"/>
        <n v="8868.9104000000007"/>
        <n v="8447.1152000000002"/>
        <n v="3939.8332999999998"/>
        <n v="12931.1957"/>
        <n v="1536.61"/>
        <n v="5193.8950000000004"/>
        <n v="16902.696899999999"/>
        <n v="4768.92"/>
        <n v="1354.4580000000001"/>
        <n v="11887.026"/>
        <n v="3263.7429999999999"/>
        <n v="9880.7981999999993"/>
        <n v="22976.144100000001"/>
        <n v="2095.92"/>
        <n v="938.54280000000006"/>
        <n v="6662.9736000000003"/>
        <n v="5064.3976000000002"/>
        <n v="3715.4061000000002"/>
        <n v="6790.3594999999996"/>
        <n v="23422.14"/>
        <n v="22999.7094"/>
        <n v="8307.2608"/>
        <n v="27055.613399999998"/>
        <n v="22511.034"/>
        <n v="5319.366"/>
        <n v="37643.112000000001"/>
        <n v="36402.399599999997"/>
        <n v="3784.4375"/>
        <n v="994.95240000000001"/>
        <n v="313.9776"/>
        <n v="13673.1"/>
        <n v="2655.0374400000001"/>
        <n v="4492.8054000000002"/>
        <n v="5431.2191999999995"/>
        <n v="720.726"/>
        <n v="2581.527"/>
        <n v="3219.0210000000002"/>
        <n v="367.95071999999999"/>
        <n v="6108.0150000000003"/>
        <n v="5123.5583999999999"/>
        <n v="235173.06090000001"/>
        <n v="3858.5018"/>
        <n v="1882.308"/>
        <n v="12287.77"/>
        <n v="15437.7"/>
        <n v="887.89099999999996"/>
        <n v="1799.7152000000001"/>
        <n v="742.15251000000001"/>
        <n v="761.177142"/>
        <n v="9719.6615999999995"/>
        <n v="1516.679208"/>
        <n v="298.62200000000001"/>
        <n v="1747.9151999999999"/>
        <n v="7283.1959999999999"/>
        <n v="11830.8045"/>
        <n v="7154.6517000000003"/>
        <n v="2961.6410000000001"/>
        <n v="19833.0033"/>
        <n v="26618.488300000001"/>
        <n v="19529.0452"/>
        <n v="9935.0051999999996"/>
        <n v="4394.0869000000002"/>
        <n v="6144.5861999999997"/>
        <n v="2982.0518000000002"/>
        <n v="11740.1"/>
        <n v="2049.7887999999998"/>
        <n v="10790.64"/>
        <n v="23060.305799999998"/>
        <n v="896.74559999999997"/>
        <n v="17943.404399999999"/>
        <n v="3860.2872000000002"/>
        <n v="1002.2625"/>
        <n v="3986.9521"/>
        <n v="3089.2049999999999"/>
        <n v="17221.248"/>
        <n v="5676.8544000000002"/>
        <n v="1979.3762999999999"/>
        <n v="879.59519999999998"/>
        <n v="519.79200000000003"/>
        <n v="693.44799999999998"/>
        <n v="664.93"/>
        <n v="2845.0344"/>
        <n v="8639.5488000000005"/>
        <n v="23953.315999999999"/>
        <n v="6748.8567999999996"/>
        <n v="973.16309999999999"/>
        <n v="483.10849999999999"/>
        <n v="7141.7579999999998"/>
        <n v="67350.528000000006"/>
        <n v="10341.115100000001"/>
        <n v="13175.7125"/>
        <n v="8341.4501999999993"/>
        <n v="40878.747000000003"/>
        <n v="3483.3697999999999"/>
        <n v="2822.4466000000002"/>
        <n v="16570.310799999999"/>
        <n v="1148.9280000000001"/>
        <n v="7107.17184"/>
        <n v="6995.5304999999998"/>
        <n v="7687.7349999999997"/>
        <n v="6524.7974999999997"/>
        <n v="6583.1935999999996"/>
        <n v="7111.0655999999999"/>
        <n v="5400.2690279999997"/>
        <n v="3769.614"/>
        <n v="1494.95841"/>
        <n v="9172.9110000000001"/>
        <n v="4027.3853399999998"/>
        <n v="11910.11976"/>
        <n v="26375.695500000002"/>
        <n v="11563.421759999999"/>
        <n v="5640.8549999999996"/>
        <n v="9022.4303999999993"/>
        <n v="4197.1933079999999"/>
        <n v="2021.08104"/>
        <n v="11590.5548"/>
        <n v="21507.027696000001"/>
        <n v="2607.8421600000001"/>
        <n v="124883.6244"/>
        <n v="58581.509400000003"/>
        <n v="57557.581899999997"/>
        <n v="245.579994"/>
        <n v="1105.5168000000001"/>
        <n v="564.38610000000006"/>
        <n v="2277.7523999999999"/>
        <n v="20374.9656"/>
        <n v="4490.4456"/>
        <n v="3161.9250000000002"/>
        <n v="18311.022000000001"/>
        <n v="17820.450400000002"/>
        <n v="8839.2271999999994"/>
        <n v="5613.7855"/>
        <n v="28398.289199999999"/>
        <n v="23430.378000000001"/>
        <n v="5260.7662"/>
        <n v="8787.9485999999997"/>
        <n v="10660.482"/>
        <n v="14155.7436"/>
        <n v="2211.1005"/>
        <n v="12621.2408"/>
        <n v="2278.7687999999998"/>
        <n v="18390.524000000001"/>
        <n v="8444.8259999999991"/>
        <n v="19126.871999999999"/>
        <n v="23308.818899999998"/>
        <n v="6062.8392000000003"/>
        <n v="5502.6432000000004"/>
        <n v="7762.9967999999999"/>
        <n v="5645.7179999999998"/>
        <n v="5298.5280000000002"/>
        <n v="67.454400000000007"/>
        <n v="337.27199999999999"/>
        <n v="168.59"/>
        <n v="33.727200000000003"/>
        <n v="117.74160000000001"/>
        <n v="396.738"/>
        <n v="1960.9911"/>
        <n v="240.4485"/>
        <n v="1430.8943999999999"/>
        <n v="6411.8870999999999"/>
        <n v="1947.5848000000001"/>
        <n v="1913.9484"/>
        <n v="3452.0064000000002"/>
        <n v="2158.6871999999998"/>
        <n v="3659.0868"/>
        <n v="21590.9388"/>
        <n v="23224.812480000001"/>
        <n v="2159.5848000000001"/>
        <n v="524.11800000000005"/>
        <n v="5771.4645"/>
        <n v="78932.895799999998"/>
        <n v="188436.73420000001"/>
        <n v="50965.816599999998"/>
        <n v="42852.660900000003"/>
        <n v="2303.6277"/>
        <n v="8974.0226000000002"/>
        <n v="7981.3674000000001"/>
        <n v="6652.6541999999999"/>
        <n v="4139.058"/>
        <n v="1797.6994199999999"/>
        <n v="2255.8932"/>
        <n v="2797.7004000000002"/>
        <n v="5713.7042160000001"/>
        <n v="3760.0940000000001"/>
        <n v="4280.1550079999997"/>
        <n v="868.43664000000001"/>
        <n v="1073.0411999999999"/>
        <n v="1749.739008"/>
        <n v="437.59795200000002"/>
        <n v="18684.5448"/>
        <n v="3212.2926000000002"/>
        <n v="5324.9808000000003"/>
        <n v="3903.3036000000002"/>
        <n v="23819.564999999999"/>
        <n v="14263.352000000001"/>
        <n v="31523.424599999998"/>
        <n v="7592.06"/>
        <n v="32806.284299999999"/>
        <n v="8748.0797999999995"/>
        <n v="27514.398799999999"/>
        <n v="23285.031599999998"/>
        <n v="8295.6959999999999"/>
        <n v="12568.147199999999"/>
        <n v="14202.004199999999"/>
        <n v="3318.1568000000002"/>
        <n v="8718.3768"/>
        <n v="457.2099"/>
        <n v="2820.3768"/>
        <n v="9100.1525999999994"/>
        <n v="12599.429"/>
        <n v="7836.4903000000004"/>
        <n v="7833.4830000000002"/>
        <n v="7504.3696"/>
        <n v="3126.8875200000002"/>
        <n v="2018.4331199999999"/>
        <n v="2677.857"/>
        <n v="20351.713199999998"/>
        <n v="15510.63"/>
        <n v="3313.98"/>
        <n v="422069.40600000002"/>
        <n v="59173.251100000001"/>
        <n v="16195.6242"/>
        <n v="114440.2755"/>
        <n v="4101.8860999999997"/>
        <n v="10311.281999999999"/>
        <n v="3200.6059799999998"/>
        <n v="3291.0189839999998"/>
        <n v="1791.9564"/>
        <n v="5321.0584799999997"/>
        <n v="1856.0083500000001"/>
        <n v="1192.72"/>
        <n v="2699.787816"/>
        <n v="2446.1095999999998"/>
        <n v="4883.9313599999996"/>
        <n v="11972.959919999999"/>
        <n v="2929.5189"/>
        <n v="17290.814579999998"/>
        <n v="18933.094400000002"/>
        <n v="978.06406500000003"/>
        <n v="14517.234624000001"/>
        <n v="4859.8307999999997"/>
        <n v="1231.9559999999999"/>
        <n v="1452.1547700000001"/>
        <n v="1995.20415"/>
        <n v="2375.4627"/>
        <n v="4624.2924000000003"/>
        <n v="572.33519999999999"/>
        <n v="11128.1124"/>
        <n v="7631.1"/>
        <n v="2495.3339999999998"/>
        <n v="1713.155"/>
        <n v="12863.982400000001"/>
        <n v="3620.8319999999999"/>
        <n v="6287.9405999999999"/>
        <n v="3391.2330000000002"/>
        <n v="6469.2242999999999"/>
        <n v="8312.2574999999997"/>
        <n v="7007.5631999999996"/>
        <n v="14572.5854"/>
        <n v="7373.3760000000002"/>
        <n v="7395.7071999999998"/>
        <n v="17412.120599999998"/>
        <n v="18346.6528"/>
        <n v="13697.2017"/>
        <n v="6699.3616000000002"/>
        <n v="7278.7763999999997"/>
        <n v="478.17"/>
        <n v="2455.8876"/>
        <n v="8457.6767999999993"/>
        <n v="18342.157599999999"/>
        <n v="6998.1639999999998"/>
        <n v="11123.8272"/>
        <n v="1955.6478"/>
        <n v="2146.5882900000001"/>
        <n v="1496.3420000000001"/>
        <n v="3752.1848"/>
        <n v="16067.142"/>
        <n v="2280.9749999999999"/>
        <n v="4358.0591999999997"/>
        <n v="3695.0319"/>
        <n v="735.50976000000003"/>
        <n v="867.49980000000005"/>
        <n v="15939.539000000001"/>
        <n v="284851.64610000001"/>
        <n v="29839.245749999998"/>
        <n v="1117.07"/>
        <n v="7271.7350399999996"/>
        <n v="8188.2073350000001"/>
        <n v="5376.2975999999999"/>
        <n v="1793.364"/>
        <n v="7879.0725000000002"/>
        <n v="5902.4380799999999"/>
        <n v="7311.39264"/>
        <n v="20908.087200000002"/>
        <n v="1245.23487"/>
        <n v="1247.05251"/>
        <n v="2601.4020999999998"/>
        <n v="1503.0065159999999"/>
        <n v="621.85320000000002"/>
        <n v="728.298"/>
        <n v="2409.5837000000001"/>
        <n v="6828.2879999999996"/>
        <n v="8528.3855999999996"/>
        <n v="215.85648"/>
        <n v="453.34634399999999"/>
        <n v="5403.1949999999997"/>
        <n v="4795.5810000000001"/>
        <n v="4527.1353600000002"/>
        <n v="784.99832400000003"/>
        <n v="2046.8085000000001"/>
        <n v="549.33119999999997"/>
        <n v="21589.796999999999"/>
        <n v="10578.002399999999"/>
        <n v="2552.8739999999998"/>
        <n v="6747.3908000000001"/>
        <n v="12621.0021"/>
        <n v="1800.7425000000001"/>
        <n v="23035.144799999998"/>
        <n v="7438.9034000000001"/>
        <n v="1010.5225"/>
        <n v="6115.6787999999997"/>
        <n v="10809.78"/>
        <n v="5581.8456999999999"/>
        <n v="5478.5976000000001"/>
        <n v="7488.9961000000003"/>
        <n v="6556.9080000000004"/>
        <n v="7577.8554000000004"/>
        <n v="23331.4935"/>
        <n v="3755.8422"/>
        <n v="3068.8905"/>
        <n v="10274.719499999999"/>
        <n v="1462.8992000000001"/>
        <n v="1975.2909"/>
        <n v="668.51949999999999"/>
        <n v="420.07679999999999"/>
        <n v="2890.3263999999999"/>
        <n v="17554.924800000001"/>
        <n v="6573.3143"/>
        <n v="9919.6239999999998"/>
        <n v="14152.1991"/>
        <n v="23541.386999999999"/>
        <n v="8568.34"/>
        <n v="11679.345600000001"/>
        <n v="63886.616499999996"/>
        <n v="151.7724"/>
        <n v="640.81679999999994"/>
        <n v="252.88499999999999"/>
        <n v="657.68039999999996"/>
        <n v="6985.4219999999996"/>
        <n v="4032.8442"/>
        <n v="13556.484"/>
        <n v="856.68191999999999"/>
        <n v="1977.5382"/>
        <n v="9935.2049999999999"/>
        <n v="7932.6282000000001"/>
        <n v="1420.9780000000001"/>
        <n v="376.46159999999998"/>
        <n v="7260.9549999999999"/>
        <n v="8440.6994099999993"/>
        <n v="4544.8343999999997"/>
        <n v="15452.436960000001"/>
        <n v="6121.8115200000002"/>
        <n v="18728.73"/>
        <n v="10894.3344"/>
        <n v="15647.052960000001"/>
        <n v="23050.9375"/>
        <n v="6398.8"/>
        <n v="4363.5763200000001"/>
        <n v="8736.4866600000005"/>
        <n v="1689.5424"/>
        <n v="13978.9408"/>
        <n v="6157.1684999999998"/>
        <n v="2312.9712"/>
        <n v="7544.0204999999996"/>
        <n v="15975.056"/>
        <n v="11147.5825"/>
        <n v="5454.9448000000002"/>
        <n v="8576.2829999999994"/>
        <n v="16464.7448"/>
        <n v="2110.9529000000002"/>
        <n v="3867.7015000000001"/>
        <n v="2820.4384"/>
        <n v="22499.227800000001"/>
        <n v="2103.02"/>
        <n v="679.48800000000006"/>
        <n v="425.08800000000002"/>
        <n v="12988.7716"/>
        <n v="21902.925999999999"/>
        <n v="3296.4304999999999"/>
        <n v="3937.4279999999999"/>
        <n v="8721.152"/>
        <n v="8258.3423999999995"/>
        <n v="15442.531199999999"/>
        <n v="7521.9840000000004"/>
        <n v="10290.772800000001"/>
        <n v="10426.886399999999"/>
        <n v="2281.9533999999999"/>
        <n v="2269.0529999999999"/>
        <n v="2152.8780000000002"/>
        <n v="3679.3595999999998"/>
        <n v="4431.2520000000004"/>
        <n v="4389.4880000000003"/>
        <n v="4481.1116000000002"/>
        <n v="64882.675199999998"/>
        <n v="134.90880000000001"/>
        <n v="395.19479999999999"/>
        <n v="2351.424"/>
        <n v="2392.5535"/>
        <n v="473.57760000000002"/>
        <n v="864.44880000000001"/>
        <n v="2585.0016000000001"/>
        <n v="7005.3559999999998"/>
        <n v="5872.4477999999999"/>
        <n v="21698.7991"/>
        <n v="505.5831"/>
        <n v="3455.1398399999998"/>
        <n v="11139.885120000001"/>
        <n v="5390.4103999999998"/>
        <n v="3368.7435999999998"/>
        <n v="188302.54680000001"/>
        <n v="8033.991"/>
        <n v="2952.6552000000001"/>
        <n v="3600.1793520000001"/>
        <n v="1200.51756"/>
        <n v="298.99168200000003"/>
        <n v="6712.3089"/>
        <n v="23522.486526000001"/>
        <n v="21401.455600000001"/>
        <n v="2999.6445600000002"/>
        <n v="4191.5114999999996"/>
        <n v="10821.136479999999"/>
        <n v="3097.4352749999998"/>
        <n v="1746.3211920000001"/>
        <n v="1236.1448"/>
        <n v="6140.4255000000003"/>
        <n v="249.41050200000001"/>
        <n v="6112.5285000000003"/>
        <n v="6165.7232000000004"/>
        <n v="19583.7048"/>
        <n v="19528.128799999999"/>
        <n v="29138.811300000001"/>
        <n v="11845.505999999999"/>
        <n v="6308.7629999999999"/>
        <n v="934.47900000000004"/>
        <n v="22024.0602"/>
        <n v="8871.1229999999996"/>
        <n v="8600.1468000000004"/>
        <n v="9596.1407999999992"/>
        <n v="4968.5104000000001"/>
        <n v="19059.2196"/>
        <n v="3041.511"/>
        <n v="3420.8525"/>
        <n v="2534.2022999999999"/>
        <n v="9406.3220000000001"/>
        <n v="16931.3796"/>
        <n v="6311.6232"/>
        <n v="9313.4915999999994"/>
        <n v="1539.0032000000001"/>
        <n v="2258.7287999999999"/>
        <n v="1267.8864000000001"/>
        <n v="11381.32"/>
        <n v="9596.0825999999997"/>
        <n v="16204.944"/>
        <n v="17531.034"/>
        <n v="19494.182400000002"/>
        <n v="8902.6476000000002"/>
        <n v="22842.701400000002"/>
        <n v="7582.0564000000004"/>
        <n v="12857.0728"/>
        <n v="13154.3621"/>
        <n v="33697.213199999998"/>
        <n v="9078.6239999999998"/>
        <n v="6998.3940000000002"/>
        <n v="957.81"/>
        <n v="2425.5039999999999"/>
        <n v="3895.8270000000002"/>
        <n v="5296.9265999999998"/>
        <n v="4909.4282000000003"/>
        <n v="1937.1636000000001"/>
        <n v="23029.570199999998"/>
        <n v="1083.9947999999999"/>
        <n v="431.59872000000001"/>
        <n v="6526.8159999999998"/>
        <n v="6210.2687999999998"/>
        <n v="266629.73920000001"/>
        <n v="81190.535999999993"/>
        <n v="15854.923000000001"/>
        <n v="4175.4892"/>
        <n v="2038.2712019999999"/>
        <n v="1462.6751039999999"/>
        <n v="24446.707119999999"/>
        <n v="10095.4755"/>
        <n v="18829.252530000002"/>
        <n v="2720.80512"/>
        <n v="9733.3410239999994"/>
        <n v="12429.367488"/>
        <n v="6244.1314650000004"/>
        <n v="83089.281600000002"/>
        <n v="253.72571400000001"/>
        <n v="2714.9482800000001"/>
        <n v="981.01396799999998"/>
        <n v="14560.811100000001"/>
        <n v="1206.816"/>
        <n v="6106.7875999999997"/>
        <n v="21001.760999999999"/>
        <n v="3368.8528000000001"/>
        <n v="17029.284"/>
        <n v="12125.1252"/>
        <n v="22372.713400000001"/>
        <n v="8577.3466000000008"/>
        <n v="18353.3835"/>
        <n v="4546.0479999999998"/>
        <n v="3435.5239999999999"/>
        <n v="3909.8872000000001"/>
        <n v="23471.762999999999"/>
        <n v="1252.6704"/>
        <n v="7357.0392000000002"/>
        <n v="18349.483199999999"/>
        <n v="2617.06"/>
        <n v="442.8"/>
        <n v="9793.0504000000001"/>
        <n v="9072.36"/>
        <n v="9985.2567999999992"/>
        <n v="14236.915199999999"/>
        <n v="19994.5746"/>
        <n v="15907.058999999999"/>
        <n v="12500.510399999999"/>
        <n v="2679.6385"/>
        <n v="3210.1704"/>
        <n v="6265.9008000000003"/>
        <n v="58220.315999999999"/>
        <n v="9153.4496999999992"/>
        <n v="1141.4984999999999"/>
        <n v="5316.165"/>
        <n v="5298.8639999999996"/>
        <n v="5450.9377999999997"/>
        <n v="2127.4079999999999"/>
        <n v="1277.08"/>
        <n v="17990.771400000001"/>
        <n v="25297.802100000001"/>
        <n v="32134.284"/>
        <n v="5044.165"/>
        <n v="1298.5660800000001"/>
        <n v="13385.655000000001"/>
        <n v="22341.111000000001"/>
        <n v="249497.4558"/>
        <n v="8623.7579999999998"/>
        <n v="82789.279874999993"/>
        <n v="12230.548000000001"/>
        <n v="12336.40683"/>
        <n v="23129.307000000001"/>
        <n v="14026.938156"/>
        <n v="39330.332999999999"/>
        <n v="15794.4501"/>
        <n v="3022.2464"/>
        <n v="10889.689727999999"/>
        <n v="1500.9774"/>
        <n v="4667.058"/>
        <n v="16856.252799999998"/>
        <n v="6862.6251000000002"/>
        <n v="23852.411199999999"/>
        <n v="6608.768"/>
        <n v="5864.98"/>
        <n v="12104.098"/>
        <n v="13861.7765"/>
        <n v="12792.4182"/>
        <n v="11424.212799999999"/>
        <n v="6194.5254999999997"/>
        <n v="3555.76"/>
        <n v="2289.6042000000002"/>
        <n v="626.471"/>
        <n v="14055.0039"/>
        <n v="9518.5776000000005"/>
        <n v="9309.1787999999997"/>
        <n v="3761.4126000000001"/>
        <n v="2370.8937999999998"/>
        <n v="1300.3892000000001"/>
        <n v="423.61279999999999"/>
        <n v="2909.14"/>
        <n v="6086.8353999999999"/>
        <n v="4386.4080000000004"/>
        <n v="15549.859200000001"/>
        <n v="1817.7632000000001"/>
        <n v="32592.714"/>
        <n v="25991.6931"/>
        <n v="15956.952799999999"/>
        <n v="5019.5375999999997"/>
        <n v="38262.042000000001"/>
        <n v="55857.037600000003"/>
        <n v="10748.255999999999"/>
        <n v="1054.7280000000001"/>
        <n v="38587.705800000003"/>
        <n v="2981.2797999999998"/>
        <n v="4912.7103999999999"/>
        <n v="5825.1670999999997"/>
        <n v="15420.6612"/>
        <n v="1588.752"/>
        <n v="2591.3548799999999"/>
        <n v="24100.713"/>
        <n v="19354.010399999999"/>
        <n v="2591.5017600000001"/>
        <n v="9506.2275000000009"/>
        <n v="10794.9465"/>
        <n v="2214.4913999999999"/>
        <n v="3300.1644059999999"/>
        <n v="1195.9667280000001"/>
        <n v="20906.238239999999"/>
        <n v="8310.4207999999999"/>
        <n v="5264.7979999999998"/>
        <n v="5917.4279999999999"/>
        <n v="3759.346"/>
        <n v="1508.3803350000001"/>
        <n v="117981.3492"/>
        <n v="2459.7231999999999"/>
        <n v="1221.6019200000001"/>
        <n v="75811.224000000002"/>
        <n v="753.58280000000002"/>
        <n v="1720.201593"/>
        <n v="11551.6481"/>
        <n v="521.09760000000006"/>
        <n v="5023.2731999999996"/>
        <n v="4858.6499999999996"/>
        <n v="8380.1712000000007"/>
        <n v="2578.9567999999999"/>
        <n v="22016.727920000001"/>
        <n v="6210.3173999999999"/>
        <n v="14432.0065"/>
        <n v="19270.777399999999"/>
        <n v="3747.672"/>
        <n v="9841.5041999999994"/>
        <n v="10969.6104"/>
        <n v="953.78399999999999"/>
        <n v="8846.0568000000003"/>
        <n v="4187.8486000000003"/>
        <n v="5351.7071999999998"/>
        <n v="6295.5825000000004"/>
        <n v="8659.3037999999997"/>
        <n v="15628.3727"/>
        <n v="6817.8011999999999"/>
        <n v="4003.0846999999999"/>
        <n v="697.18299999999999"/>
        <n v="19655.612000000001"/>
        <n v="4044.4992000000002"/>
        <n v="1943.0931"/>
        <n v="896.49"/>
        <n v="3810.2613000000001"/>
        <n v="14432.255999999999"/>
        <n v="25809.171300000002"/>
        <n v="10107.9552"/>
        <n v="14539.090899999999"/>
        <n v="4935.82"/>
        <n v="7486.0484999999999"/>
        <n v="2590.9056"/>
        <n v="549.9"/>
        <n v="425.14"/>
        <n v="489.0444"/>
        <n v="274.95"/>
        <n v="503.57100000000003"/>
        <n v="539.63520000000005"/>
        <n v="628.80840000000001"/>
        <n v="29538.42"/>
        <n v="12850.550999999999"/>
        <n v="2141.7584999999999"/>
        <n v="919.67280000000005"/>
        <n v="551.80367999999999"/>
        <n v="1284.4574399999999"/>
        <n v="12317.264999999999"/>
        <n v="1288.77"/>
        <n v="367.78751999999997"/>
        <n v="10869.15186"/>
        <n v="3515.7750999999998"/>
        <n v="3916.0889999999999"/>
        <n v="501607.80900000001"/>
        <n v="105207.92819999999"/>
        <n v="5548.5756000000001"/>
        <n v="51670.517899999999"/>
        <n v="21640.542000000001"/>
        <n v="8088.6440000000002"/>
        <n v="738.16380000000004"/>
        <n v="679.42373399999997"/>
        <n v="1716.16203"/>
        <n v="8363.1296000000002"/>
        <n v="10858.467312000001"/>
        <n v="10329.26664"/>
        <n v="8773.6711680000008"/>
        <n v="8280.2852000000003"/>
        <n v="2251.0124999999998"/>
        <n v="1176.8818000000001"/>
        <n v="16401.928950000001"/>
        <n v="20783.810000000001"/>
        <n v="1963.2127680000001"/>
        <n v="12589.995999999999"/>
        <n v="5093.7737500000003"/>
        <n v="8866.35"/>
        <n v="13751.1536"/>
        <n v="19030.64"/>
        <n v="5224.0313999999998"/>
        <n v="6188.4912000000004"/>
        <n v="2292.4164000000001"/>
        <n v="32677.252700000001"/>
        <n v="12594.597299999999"/>
        <n v="9585.3680000000004"/>
        <n v="3615.366"/>
        <n v="4190.7494999999999"/>
        <n v="8640.6011999999992"/>
        <n v="2203.692"/>
        <n v="10267.263999999999"/>
        <n v="4456.5015000000003"/>
        <n v="38645.748"/>
        <n v="23480.546399999999"/>
        <n v="6188.5439999999999"/>
        <n v="14159.8274"/>
        <n v="5709.9168"/>
        <n v="7872.2488000000003"/>
        <n v="4045.7152000000001"/>
        <n v="6010.3858"/>
        <n v="3889.9223999999999"/>
        <n v="5771.7791999999999"/>
        <n v="4222.5672000000004"/>
        <n v="226.4059"/>
        <n v="14856.9228"/>
        <n v="12092.7492"/>
        <n v="2575.2806999999998"/>
        <n v="45719.513099999996"/>
        <n v="16079.609700000001"/>
        <n v="61534.342799999999"/>
        <n v="2328.2177999999999"/>
        <n v="600.02989200000002"/>
        <n v="1971.8297279999999"/>
        <n v="14041.302659999999"/>
        <n v="28266.6888"/>
        <n v="33366.569280000003"/>
        <n v="20468.084999999999"/>
        <n v="1048.078152"/>
        <n v="1724.1493499999999"/>
        <n v="1222.1104499999999"/>
        <n v="977.68835999999999"/>
        <n v="14538.74"/>
        <n v="824.06820000000005"/>
        <n v="274.68939999999998"/>
        <n v="11181.53376"/>
        <n v="1051.9153920000001"/>
        <n v="10896.106752"/>
        <n v="630.16416000000004"/>
        <n v="5390.2511999999997"/>
        <n v="10478.2112"/>
        <n v="7484.0018"/>
        <n v="5204.9459999999999"/>
        <n v="8436.2507999999998"/>
        <n v="1054.0452"/>
        <n v="25977.435000000001"/>
        <n v="1136.212"/>
        <n v="7159.1935999999996"/>
        <n v="5570.3649999999998"/>
        <n v="1420.1759999999999"/>
        <n v="6041.7718999999997"/>
        <n v="9896.3315999999995"/>
        <n v="3407.2505999999998"/>
        <n v="3200.241"/>
        <n v="907.97760000000005"/>
        <n v="882.11760000000004"/>
        <n v="390.93619999999999"/>
        <n v="14026.95"/>
        <n v="3428.1478000000002"/>
        <n v="4696.0536000000002"/>
        <n v="516.42359999999996"/>
        <n v="4007.8696"/>
        <n v="11817.031499999999"/>
        <n v="9479.52"/>
        <n v="8253.5408000000007"/>
        <n v="11870.455"/>
        <n v="2009.0808"/>
        <n v="1446.4476"/>
        <n v="9836.61"/>
        <n v="1968.4367999999999"/>
        <n v="7979.8251600000003"/>
        <n v="56363.019749999999"/>
        <n v="19568.876799999998"/>
        <n v="2460.172"/>
        <n v="7677.0450000000001"/>
        <n v="30558.43692"/>
        <n v="8361.7872800000005"/>
        <n v="19950.939900000001"/>
        <n v="33249.987540000002"/>
        <n v="98110.651599999997"/>
        <n v="71096.091"/>
        <n v="74060.340899999996"/>
        <n v="1330.42986"/>
        <n v="1116.3047999999999"/>
        <n v="138.18960000000001"/>
        <n v="514.37239999999997"/>
        <n v="863.78495999999996"/>
        <n v="6143.8850000000002"/>
        <n v="2465.5949999999998"/>
        <n v="17345.63754"/>
        <n v="498.75368400000002"/>
        <n v="2799.3847999999998"/>
        <n v="15368.0445"/>
        <n v="9930.3696"/>
        <n v="9254.5151999999998"/>
        <n v="6505.2449999999999"/>
        <n v="9408.7314999999999"/>
        <n v="6292.0328"/>
        <n v="12731.554599999999"/>
        <n v="1021.3448"/>
        <n v="6135.0087999999996"/>
        <n v="3553.0248000000001"/>
        <n v="12133.2042"/>
        <n v="7545.3339999999998"/>
        <n v="6544.3714"/>
        <n v="1231.6548"/>
        <n v="1020.136"/>
        <n v="555.32280000000003"/>
        <n v="21021.722399999999"/>
        <n v="7364.2182000000003"/>
        <n v="3856.1093999999998"/>
        <n v="604.755"/>
        <n v="2471.5100000000002"/>
        <n v="1073.0247999999999"/>
        <n v="437.63400000000001"/>
        <n v="17529.684799999999"/>
        <n v="9106.4176000000007"/>
        <n v="15454.060799999999"/>
        <n v="11335.955400000001"/>
        <n v="10806.516"/>
        <n v="13370.361199999999"/>
        <n v="48039.062400000003"/>
        <n v="32958.462599999999"/>
        <n v="20534.472000000002"/>
        <n v="10768.2428"/>
        <n v="2203.5944"/>
        <n v="7853.8815000000004"/>
        <n v="73.319999999999993"/>
        <n v="247.08840000000001"/>
        <n v="146.63999999999999"/>
        <n v="297.76679999999999"/>
        <n v="263.6388"/>
        <n v="2216.7440000000001"/>
        <n v="5467.6980000000003"/>
        <n v="830.10199999999998"/>
        <n v="3982.5561600000001"/>
        <n v="4346.3159999999998"/>
        <n v="12495.6585"/>
        <n v="42297.538919999999"/>
        <n v="14728.031999999999"/>
        <n v="5843.7611999999999"/>
        <n v="11913.23295"/>
        <n v="261450.5036"/>
        <n v="8468.9725999999991"/>
        <n v="984.47271999999998"/>
        <n v="1476.37248"/>
        <n v="29775.2994"/>
        <n v="25283.785500000002"/>
        <n v="4136.6270000000004"/>
        <n v="2255.6075999999998"/>
        <n v="25426.461060000001"/>
        <n v="12447.50625"/>
        <n v="8887.0560000000005"/>
        <n v="72864.633600000001"/>
        <n v="13691.2096"/>
        <n v="28974.149399999998"/>
        <n v="4980.6759000000002"/>
        <n v="7072.9687999999996"/>
        <n v="2192.3132000000001"/>
        <n v="2281.915"/>
        <n v="5292.4452000000001"/>
        <n v="7676.7695999999996"/>
        <n v="20694.426899999999"/>
        <n v="9263.8943999999992"/>
        <n v="3999.4182000000001"/>
        <n v="3233.5079999999998"/>
        <n v="7152.4170000000004"/>
        <n v="3425.9904000000001"/>
        <n v="897.92010000000005"/>
        <n v="409.46879999999999"/>
        <n v="344.678"/>
        <n v="2833.8856000000001"/>
        <n v="20713.808000000001"/>
        <n v="5328.4672"/>
        <n v="8162.049"/>
        <n v="5691.5712000000003"/>
        <n v="4918.9247999999998"/>
        <n v="6769.7856000000002"/>
        <n v="28725.606"/>
        <n v="10299.744000000001"/>
        <n v="12996.6564"/>
        <n v="10911.700800000001"/>
        <n v="7652.0929999999998"/>
        <n v="7872.7067999999999"/>
        <n v="26902.334200000001"/>
        <n v="813.34"/>
        <n v="602"/>
        <n v="5934.5357999999997"/>
        <n v="5457.2543999999998"/>
        <n v="2918.7"/>
        <n v="1451.4407000000001"/>
        <n v="3120.8056000000001"/>
        <n v="120.1035"/>
        <n v="970.20159999999998"/>
        <n v="5644.8932000000004"/>
        <n v="7156.3296"/>
        <n v="8957.52"/>
        <n v="1287.5419199999999"/>
        <n v="1288.6196399999999"/>
        <n v="825.33360000000005"/>
        <n v="12202.5864"/>
        <n v="5919.8090000000002"/>
        <n v="6215.6859999999997"/>
        <n v="7901.7235000000001"/>
        <n v="86856.653099999996"/>
        <n v="3355.8858"/>
        <n v="5402.7431999999999"/>
        <n v="86630.111399999994"/>
        <n v="9750.0951999999997"/>
        <n v="895.86599999999999"/>
        <n v="1828.3438799999999"/>
        <n v="298.65940000000001"/>
        <n v="1129.3848"/>
        <n v="2459.3492000000001"/>
        <n v="1792.7724000000001"/>
        <n v="4983.3808499999996"/>
        <n v="2040.60384"/>
        <n v="9557.8624"/>
        <n v="376.05700000000002"/>
        <n v="9506.9842559999997"/>
        <n v="7195.1885279999997"/>
        <n v="3582.8928000000001"/>
        <n v="16085.063808000001"/>
        <n v="2999.9429"/>
        <n v="1194.4472000000001"/>
        <n v="247.22896"/>
        <n v="492.96940000000001"/>
        <n v="11913.3909"/>
        <n v="1310.9364"/>
        <n v="13277.596"/>
        <n v="1671.0410999999999"/>
        <n v="13140.875"/>
        <n v="520.74090000000001"/>
        <n v="7249.4615999999996"/>
        <n v="8102.4762000000001"/>
        <n v="10774.8675"/>
        <n v="12617.833500000001"/>
        <n v="4233.0240000000003"/>
        <n v="1479.4079999999999"/>
        <n v="28324.684000000001"/>
        <n v="21094.674999999999"/>
        <n v="5313.2254000000003"/>
        <n v="5601.4287000000004"/>
        <n v="23723.977699999999"/>
        <n v="6317.64"/>
        <n v="11303.404200000001"/>
        <n v="10551.805"/>
        <n v="42510.976199999997"/>
        <n v="7585.8047999999999"/>
        <n v="23098.8207"/>
        <n v="6526.9802"/>
        <n v="6467.2132000000001"/>
        <n v="6991.5839999999998"/>
        <n v="1843.3030000000001"/>
        <n v="30384.776600000001"/>
        <n v="55068.463799999998"/>
        <n v="648.88199999999995"/>
        <n v="2382.6873000000001"/>
        <n v="157.85919999999999"/>
        <n v="336.8175"/>
        <n v="4563.1782000000003"/>
        <n v="2317.4567999999999"/>
        <n v="4207.1376"/>
        <n v="1538.4580000000001"/>
        <n v="18908.6679"/>
        <n v="2942.9529600000001"/>
        <n v="41474.626799999998"/>
        <n v="26369.468000000001"/>
        <n v="20261.556400000001"/>
        <n v="3552.4450000000002"/>
        <n v="774.06258600000001"/>
        <n v="1448.1909000000001"/>
        <n v="779.54540399999996"/>
        <n v="11217.195"/>
        <n v="11816.569439999999"/>
        <n v="20072.054772"/>
        <n v="23977.904999999999"/>
        <n v="26220.222000000002"/>
        <n v="16855.857"/>
        <n v="2661.7139999999999"/>
        <n v="19609.801920000002"/>
        <n v="31581.753390000002"/>
        <n v="985.22820000000002"/>
        <n v="12357.929"/>
        <n v="1098.7575999999999"/>
        <n v="8075.5521600000002"/>
        <n v="96154.827999999994"/>
        <n v="8150.0379999999996"/>
        <n v="840.21888000000001"/>
        <n v="3853.5770000000002"/>
        <n v="218.79897600000001"/>
        <n v="9892.5699600000007"/>
        <n v="369.5874"/>
        <n v="3903.0140000000001"/>
        <n v="11970.816800000001"/>
        <n v="12267.79543"/>
        <n v="2563.3445999999999"/>
        <n v="4443.4805999999999"/>
        <n v="14102.118399999999"/>
        <n v="34515.953000000001"/>
        <n v="13012.2192"/>
        <n v="2915.5"/>
        <n v="11081.546"/>
        <n v="11949.7716"/>
        <n v="22437.177599999999"/>
        <n v="25239.1587"/>
        <n v="2145.0974999999999"/>
        <n v="2358.0117"/>
        <n v="9189.4567999999999"/>
        <n v="8261.3459999999995"/>
        <n v="11855.823"/>
        <n v="11581.1916"/>
        <n v="42464.7"/>
        <n v="9757.4154999999992"/>
        <n v="5942.1653999999999"/>
        <n v="5069.79"/>
        <n v="41402.088000000003"/>
        <n v="11166.2304"/>
        <n v="21743.903999999999"/>
        <n v="33226.745999999999"/>
        <n v="40044.034800000001"/>
        <n v="14826.24"/>
        <n v="23722.14"/>
        <n v="1472.88"/>
        <n v="7908.2740800000001"/>
        <n v="2772.4856"/>
        <n v="174670.93419999999"/>
        <n v="3538.4115689999999"/>
        <n v="22590.5416"/>
        <n v="762.80399999999997"/>
        <n v="20840.895"/>
        <n v="11704.1265"/>
        <n v="6651.6444000000001"/>
        <n v="5320.2506400000002"/>
        <n v="19823.585760000002"/>
        <n v="24096.6656"/>
        <n v="3259.8027000000002"/>
        <n v="977.75567999999998"/>
        <n v="145475.592"/>
        <n v="7902.3890000000001"/>
        <n v="262.88123400000001"/>
        <n v="483.93704700000001"/>
        <n v="7772.7335400000002"/>
        <n v="376.18279999999999"/>
        <n v="14386.56"/>
        <n v="15204.839099999999"/>
        <n v="12311.8104"/>
        <n v="20181.971099999999"/>
        <n v="14958.417600000001"/>
        <n v="15012.408299999999"/>
        <n v="7087.3087999999998"/>
        <n v="1041.4079999999999"/>
        <n v="15648.34"/>
        <n v="1944.5719999999999"/>
        <n v="1838.9223"/>
        <n v="9416.7288000000008"/>
        <n v="16159.046399999999"/>
        <n v="8743.3040999999994"/>
        <n v="3155.1884"/>
        <n v="485.41359999999997"/>
        <n v="5046.3058000000001"/>
        <n v="3716.8688000000002"/>
        <n v="5782.0559999999996"/>
        <n v="3239.3087999999998"/>
        <n v="4664.7431999999999"/>
        <n v="7410.5203000000001"/>
        <n v="255.81700000000001"/>
        <n v="409.536"/>
        <n v="3927.3254999999999"/>
        <n v="480.89699999999999"/>
        <n v="42845.712"/>
        <n v="1501.627"/>
        <n v="1591.6934000000001"/>
        <n v="2194.605"/>
        <n v="2367.7991999999999"/>
        <n v="137868.81299999999"/>
        <n v="39381.455999999998"/>
        <n v="9470.4874999999993"/>
        <n v="69126.316200000001"/>
        <n v="16866.121535999999"/>
        <n v="8180.7019200000004"/>
        <n v="5441.61024"/>
        <n v="11226.221100000001"/>
        <n v="2605.75524"/>
        <n v="3008.4560000000001"/>
        <n v="5441.2740000000003"/>
        <n v="9370.0279530000007"/>
        <n v="7433.8446599999997"/>
        <n v="3785.6889000000001"/>
        <n v="2093.3288640000001"/>
        <n v="8715.4675200000001"/>
        <n v="4093.6170000000002"/>
        <n v="145578.03959999999"/>
        <n v="16596.674999999999"/>
        <n v="33183.587249999997"/>
        <n v="10908.9408"/>
        <n v="6420.0024000000003"/>
        <n v="11971.224899999999"/>
        <n v="31496.981625"/>
        <n v="7980.76152"/>
        <n v="7980.8166000000001"/>
        <n v="7405.88"/>
        <n v="20699.1705"/>
        <n v="6584.2668000000003"/>
        <n v="5487.5402999999997"/>
        <n v="11782.721799999999"/>
        <n v="11797.401599999999"/>
        <n v="14047.712"/>
        <n v="19500.364799999999"/>
        <n v="6958.8245999999999"/>
        <n v="1918.4064000000001"/>
        <n v="2794.902"/>
        <n v="6154.3924999999999"/>
        <n v="15312.432000000001"/>
        <n v="24285.326099999998"/>
        <n v="25810.417600000001"/>
        <n v="7255.8927999999996"/>
        <n v="20670.7284"/>
        <n v="41199.372000000003"/>
        <n v="6383.808"/>
        <n v="1717.5708"/>
        <n v="8773.3439999999991"/>
        <n v="505.77"/>
        <n v="387.86279999999999"/>
        <n v="736.13279999999997"/>
        <n v="197.08920000000001"/>
        <n v="5744.9543999999996"/>
        <n v="5330.3778000000002"/>
        <n v="4486.8500000000004"/>
        <n v="5491.9044000000004"/>
        <n v="13860.99"/>
        <n v="11935.933999999999"/>
        <n v="3542.538"/>
        <n v="4255.6337000000003"/>
        <n v="203671.75839999999"/>
        <n v="104595.4629"/>
        <n v="8197.9500000000007"/>
        <n v="4076.5424039999998"/>
        <n v="3943.6594559999999"/>
        <n v="2717.8968960000002"/>
        <n v="2020.4078400000001"/>
        <n v="3859.4250000000002"/>
        <n v="3401.0064000000002"/>
        <n v="7089.3335999999999"/>
        <n v="5432.5624319999997"/>
        <n v="72838.888200000001"/>
        <n v="2954.917152"/>
        <n v="3167.43966"/>
        <n v="1919.1484620000001"/>
        <n v="17602.934580000001"/>
        <n v="11735.289720000001"/>
        <n v="2529.1450799999998"/>
        <n v="1959.9275520000001"/>
        <n v="1425.5514000000001"/>
        <n v="13883.319"/>
        <n v="16268.801600000001"/>
        <n v="16437.7153"/>
        <n v="3715.2273"/>
        <n v="3543.9906000000001"/>
        <n v="35691.651100000003"/>
        <n v="8390.6211999999996"/>
        <n v="1554.0447999999999"/>
        <n v="1856.1501000000001"/>
        <n v="23423.649000000001"/>
        <n v="24650.0268"/>
        <n v="8557.8952000000008"/>
        <n v="8927.4959999999992"/>
        <n v="8065.665"/>
        <n v="9158.2724999999991"/>
        <n v="18635.196800000002"/>
        <n v="6948.5392000000002"/>
        <n v="79515.216"/>
        <n v="4680.3455999999996"/>
        <n v="40006.512000000002"/>
        <n v="7013.16"/>
        <n v="1731.3004000000001"/>
        <n v="5036.5439999999999"/>
        <n v="8872.7351999999992"/>
        <n v="56178.005799999999"/>
        <n v="80.63"/>
        <n v="63.055199999999999"/>
        <n v="522.62900000000002"/>
        <n v="152.8305"/>
        <n v="5886.5589"/>
        <n v="1755.0640000000001"/>
        <n v="1622.7172"/>
        <n v="8612.6483000000007"/>
        <n v="225324.82519999999"/>
        <n v="327.91800000000001"/>
        <n v="10274.763999999999"/>
        <n v="984.21839999999997"/>
        <n v="1490.9"/>
        <n v="8561.3835999999992"/>
        <n v="4068.0659999999998"/>
        <n v="9591.1620000000003"/>
        <n v="8546.8798800000004"/>
        <n v="3934.9587200000001"/>
        <n v="8672.8187699999999"/>
        <n v="748.42336799999998"/>
        <n v="144028.236"/>
        <n v="1711.096002"/>
        <n v="2211.0336000000002"/>
        <n v="17791.379199999999"/>
        <n v="3601.6614"/>
        <n v="7188.7752"/>
        <n v="42963.745000000003"/>
        <n v="3888.7633999999998"/>
        <n v="4601.8585000000003"/>
        <n v="4799.2664999999997"/>
        <n v="15354.760399999999"/>
        <n v="8506.2986999999994"/>
        <n v="3149.5828000000001"/>
        <n v="1275.6561999999999"/>
        <n v="20756.008399999999"/>
        <n v="4364.21"/>
        <n v="10260.8079"/>
        <n v="7464.6639999999998"/>
        <n v="1070.6319000000001"/>
        <n v="4677.5625"/>
        <n v="2160.1502999999998"/>
        <n v="25227.447199999999"/>
        <n v="2022.0552"/>
        <n v="5881.3280000000004"/>
        <n v="3415.5967999999998"/>
        <n v="1733.11"/>
        <n v="2350.4668000000001"/>
        <n v="799.81399999999996"/>
        <n v="818.51220000000001"/>
        <n v="760.14"/>
        <n v="696.59199999999998"/>
        <n v="2262.5095999999999"/>
        <n v="9863.3844000000008"/>
        <n v="5901.5896000000002"/>
        <n v="22838.856"/>
        <n v="6678.6397999999999"/>
        <n v="10937.2032"/>
        <n v="12868.632"/>
        <n v="12617.337600000001"/>
        <n v="12320.7168"/>
        <n v="4776.8544000000002"/>
        <n v="7766.4192000000003"/>
        <n v="25399.9692"/>
        <n v="5060.0115999999998"/>
        <n v="6300.4031999999997"/>
        <n v="6356.8512000000001"/>
        <n v="5206.3500000000004"/>
        <n v="31585.881600000001"/>
        <n v="47315.558400000002"/>
        <n v="2143.5639999999999"/>
        <n v="1139.1524999999999"/>
        <n v="4636.7902000000004"/>
        <n v="28022.450400000002"/>
        <n v="40513.1826"/>
        <n v="219.9"/>
        <n v="50.576999999999998"/>
        <n v="14578.2808"/>
        <n v="1510.7954400000001"/>
        <n v="13389.285"/>
        <n v="4540.482"/>
        <n v="729.85860000000002"/>
        <n v="1098.5629200000001"/>
        <n v="3469.5045"/>
        <n v="9618.9279999999999"/>
        <n v="225.58258799999999"/>
        <n v="2208.9173040000001"/>
        <n v="11116.581749999999"/>
        <n v="9998.6356799999994"/>
        <n v="14601.518316"/>
        <n v="8148.843648"/>
        <n v="4019.06736"/>
        <n v="39983.3226"/>
        <n v="23899.179071999999"/>
        <n v="8853.4501"/>
        <n v="1477.8423"/>
        <n v="13811.803"/>
        <n v="9464.5272150000001"/>
        <n v="4075.0189999999998"/>
        <n v="2695.1255999999998"/>
        <n v="7066.1214"/>
        <n v="517.9008"/>
        <n v="14920.636500000001"/>
        <n v="9368.9027999999998"/>
        <n v="9902.4938999999995"/>
        <n v="7987.4712"/>
        <n v="4626.1376"/>
        <n v="18534.067599999998"/>
        <n v="15433.4926"/>
        <n v="19804.070100000001"/>
        <n v="8197.3080000000009"/>
        <n v="9251.6280000000006"/>
        <n v="21653.249100000001"/>
        <n v="1700.3561999999999"/>
        <n v="1449.1931999999999"/>
        <n v="15654.0762"/>
        <n v="18391.939200000001"/>
        <n v="5425.4592000000002"/>
        <n v="4531.96"/>
        <n v="9639.1679999999997"/>
        <n v="4044.8861999999999"/>
        <n v="38891.806799999998"/>
        <n v="15556.699199999999"/>
        <n v="7151.3472000000002"/>
        <n v="5500.9279999999999"/>
        <n v="354.13560000000001"/>
        <n v="217.02719999999999"/>
        <n v="200.92859999999999"/>
        <n v="431.7192"/>
        <n v="249.98759999999999"/>
        <n v="5781.4506000000001"/>
        <n v="1124.07"/>
        <n v="27314.1414"/>
        <n v="6639.2848800000002"/>
        <n v="5792.8604999999998"/>
        <n v="7021.9930000000004"/>
        <n v="6237.0371999999998"/>
        <n v="4811.4674999999997"/>
        <n v="69078.895600000003"/>
        <n v="35907.5628"/>
        <n v="16520.464800000002"/>
        <n v="25414.7114"/>
        <n v="18572.289100000002"/>
        <n v="102779.62424999999"/>
        <n v="20791.9316"/>
        <n v="29331.63"/>
        <n v="16779.256956000001"/>
        <n v="23009.385699999999"/>
        <n v="6802.0128000000004"/>
        <n v="14046.547500000001"/>
        <n v="11380.8825"/>
        <n v="103284.5931"/>
        <n v="7134.2964000000002"/>
        <n v="22803.278652000001"/>
        <n v="23235.345000000001"/>
        <n v="17454.30528"/>
        <n v="22457.219400000002"/>
        <n v="3726.63564"/>
        <n v="1086.1343999999999"/>
        <n v="6262.3482000000004"/>
        <n v="14047.031999999999"/>
        <n v="7737.0482000000002"/>
        <n v="13184.563200000001"/>
        <n v="17451.4872"/>
        <n v="10806.396500000001"/>
        <n v="3612.9888000000001"/>
        <n v="19474.368600000002"/>
        <n v="8904.3968000000004"/>
        <n v="9903.6237000000001"/>
        <n v="13942.7883"/>
        <n v="6017.4377999999997"/>
        <n v="1613.7280000000001"/>
        <n v="9296.9189999999999"/>
        <n v="6011.4179999999997"/>
        <n v="4814.8127999999997"/>
        <n v="5878.9107000000004"/>
        <n v="3398.9472000000001"/>
        <n v="228.75839999999999"/>
        <n v="196064.35500000001"/>
        <n v="87428.180999999997"/>
        <n v="31625.23"/>
        <n v="3996.3175000000001"/>
        <n v="7003.62"/>
        <n v="34588.550880000003"/>
        <n v="7814.7412199999999"/>
        <n v="23941.12788"/>
        <n v="90765.174499999994"/>
        <n v="8479.3456800000004"/>
        <n v="2281.9546970000001"/>
        <n v="13038.879000000001"/>
        <n v="15957.0928"/>
        <n v="8123.3724000000002"/>
        <n v="8171.6932800000004"/>
        <n v="1287.9703199999999"/>
        <n v="1133.3658600000001"/>
        <n v="3584.1984000000002"/>
        <n v="2986.8319999999999"/>
        <n v="8960.4959999999992"/>
        <n v="7577.5392000000002"/>
        <n v="1268.6285700000001"/>
        <n v="1516.1945040000001"/>
        <n v="1819.7403839999999"/>
        <n v="3030.046272"/>
        <n v="848.10144000000003"/>
        <n v="1060.3308"/>
        <n v="1907.27352"/>
        <n v="424.05072000000001"/>
        <n v="10535.003280000001"/>
        <n v="848.98271999999997"/>
        <n v="1696.5619200000001"/>
        <n v="1065.1859999999999"/>
        <n v="424.0752"/>
        <n v="1272.1521600000001"/>
        <n v="2962.9776000000002"/>
        <n v="7217.8080479999999"/>
        <n v="1977.619248"/>
        <n v="246.94846000000001"/>
        <n v="601.35609599999998"/>
        <n v="903.89217599999995"/>
        <n v="1044.564048"/>
        <n v="601.24165200000004"/>
        <n v="1130.1513299999999"/>
        <n v="522.39646800000003"/>
        <n v="716.27800000000002"/>
        <n v="601.55132400000002"/>
        <n v="1480.9277999999999"/>
        <n v="1808.4306240000001"/>
        <n v="3593.7053460000002"/>
        <n v="1356.46434"/>
        <n v="1804.0682879999999"/>
        <n v="2148.8339999999998"/>
        <n v="1126.41507"/>
        <n v="1355.838264"/>
        <n v="3871.971"/>
        <n v="2089.5858720000001"/>
        <n v="6015.7151999999996"/>
        <n v="988.75127999999995"/>
        <n v="14806.525734000001"/>
        <n v="13228.797384"/>
        <n v="988.86347999999998"/>
        <n v="1977.45768"/>
        <n v="452.06053200000002"/>
        <n v="358.1764"/>
        <n v="261.23189400000001"/>
        <n v="740.5761"/>
        <n v="1202.4833040000001"/>
        <n v="1342.3590180000001"/>
        <n v="1984.8628799999999"/>
        <n v="1202.73912"/>
        <n v="2259.7304399999998"/>
        <n v="716.05359999999996"/>
        <n v="22588.665000000001"/>
        <n v="3390.3130000000001"/>
        <n v="4809.9332160000004"/>
        <n v="1482.1642440000001"/>
        <n v="2619.85878"/>
        <n v="1967.49432"/>
        <n v="1969.0022879999999"/>
        <n v="984.36650399999996"/>
        <n v="103903.4"/>
        <n v="2179.9222"/>
        <n v="1970.402544"/>
        <n v="905.34628799999996"/>
        <n v="1101.5863999999999"/>
        <n v="1475.337996"/>
        <n v="601.15046400000006"/>
        <n v="1044.375552"/>
        <n v="1976.2728480000001"/>
        <n v="741.25378799999999"/>
        <n v="601.26184799999999"/>
        <n v="741.44565"/>
        <n v="494.16919200000001"/>
        <n v="329.66399999999999"/>
        <n v="13360.3025"/>
        <n v="7540.7430000000004"/>
        <n v="13168.618200000001"/>
        <n v="13681.611500000001"/>
        <n v="16435.8544"/>
        <n v="2196.4634999999998"/>
        <n v="514.99800000000005"/>
        <n v="724.83839999999998"/>
        <n v="1919.1604"/>
        <n v="3204.857"/>
        <n v="23995.587200000002"/>
        <n v="18411.896000000001"/>
        <n v="6600.1454999999996"/>
        <n v="13754.5998"/>
        <n v="20773.561900000001"/>
        <n v="972.17560000000003"/>
        <n v="3914.7916"/>
        <n v="17585.9208"/>
        <n v="10357.392"/>
        <n v="8394.7865999999995"/>
        <n v="1623.2447999999999"/>
        <n v="1415.1168"/>
        <n v="3705.95"/>
        <n v="25430.589599999999"/>
        <n v="8359.4973000000009"/>
        <n v="24249.153600000001"/>
        <n v="7417.5360000000001"/>
        <n v="6894.8123999999998"/>
        <n v="7418.2079999999996"/>
        <n v="2906.64"/>
        <n v="3500.1605"/>
        <n v="66542.657999999996"/>
        <n v="3341.2854000000002"/>
        <n v="937.39499999999998"/>
        <n v="1249.8599999999999"/>
        <n v="10611.2155"/>
        <n v="9603.3492000000006"/>
        <n v="6542.7780000000002"/>
        <n v="30356.337"/>
        <n v="12976.04"/>
        <n v="5609.3779999999997"/>
        <n v="7705.5263999999997"/>
        <n v="207025.39199999999"/>
        <n v="8583.8220000000001"/>
        <n v="709.64400000000001"/>
        <n v="2093.2750080000001"/>
        <n v="2664.0727200000001"/>
        <n v="665.87130000000002"/>
        <n v="1728.63922"/>
        <n v="246.91480000000001"/>
        <n v="783.59470199999998"/>
        <n v="7990.0700399999996"/>
        <n v="493.64260000000002"/>
        <n v="2581.4160000000002"/>
        <n v="7989.7946400000001"/>
        <n v="1235.8643"/>
        <n v="1565.99784"/>
        <n v="899.75199599999996"/>
        <n v="493.68"/>
        <n v="987.36"/>
        <n v="7376.3645999999999"/>
        <n v="683.62950000000001"/>
        <n v="7796.5675920000003"/>
        <n v="35308.966"/>
        <n v="12276.1386"/>
        <n v="3458.32564"/>
        <n v="10861.782800000001"/>
        <n v="138366.5423"/>
        <n v="246.89609999999999"/>
        <n v="493.56779999999998"/>
        <n v="1240.4458"/>
        <n v="987.56943999999999"/>
        <n v="987.97485600000005"/>
        <n v="1481.04"/>
        <n v="741.34466999999995"/>
        <n v="2968.4529600000001"/>
        <n v="1052.7232320000001"/>
        <n v="21613.834934999999"/>
        <n v="1481.3766000000001"/>
        <n v="2452.5685800000001"/>
        <n v="1471.3391879999999"/>
        <n v="490.311756"/>
        <n v="980.79854399999999"/>
        <n v="988.10949600000004"/>
        <n v="494.11533600000001"/>
        <n v="1470.7131119999999"/>
        <n v="1960.950816"/>
        <n v="1935.8579999999999"/>
        <n v="2662.9527600000001"/>
        <n v="735.52822200000003"/>
        <n v="245.176074"/>
        <n v="665.94015000000002"/>
        <n v="2189.6543999999999"/>
        <n v="263.57799599999998"/>
        <n v="738.94134599999995"/>
        <n v="877.87238400000001"/>
        <n v="1759.217664"/>
        <n v="439.06022400000001"/>
        <n v="1755.744768"/>
        <n v="3613.2887999999998"/>
        <n v="13305.8133"/>
        <n v="2856.9224880000002"/>
        <n v="2457.1848960000002"/>
        <n v="1638.1232640000001"/>
        <n v="121.8"/>
        <n v="1228.7832000000001"/>
        <n v="15844.983"/>
        <n v="6833.2088999999996"/>
        <n v="16818.936300000001"/>
        <n v="18982.21"/>
        <n v="5802.7719999999999"/>
        <n v="7387.3847999999998"/>
        <n v="9060.6674000000003"/>
        <n v="9069.1139999999996"/>
        <n v="9352.4871000000003"/>
        <n v="5147.442"/>
        <n v="12373.8475"/>
        <n v="3906.9679999999998"/>
        <n v="13030.978800000001"/>
        <n v="19906.7232"/>
        <n v="3142.0823999999998"/>
        <n v="3469.1536000000001"/>
        <n v="18388.602500000001"/>
        <n v="14291.4864"/>
        <n v="6680.59"/>
        <n v="17459.302500000002"/>
        <n v="5589.2731999999996"/>
        <n v="915.005"/>
        <n v="453.31650000000002"/>
        <n v="10273.92"/>
        <n v="12483.744000000001"/>
        <n v="12655.0116"/>
        <n v="16471.936000000002"/>
        <n v="10352.3619"/>
        <n v="13834.575999999999"/>
        <n v="4801.2960000000003"/>
        <n v="50364.585599999999"/>
        <n v="10793.9475"/>
        <n v="6923.4984000000004"/>
        <n v="8059.47408"/>
        <n v="3394.9516800000001"/>
        <n v="848.15039999999999"/>
        <n v="4218.9647999999997"/>
        <n v="6355.8648000000003"/>
        <n v="2544.3043200000002"/>
        <n v="18833.293799999999"/>
        <n v="5133.7727999999997"/>
        <n v="3303.4751999999999"/>
        <n v="15698.939399999999"/>
        <n v="88830.7932"/>
        <n v="11015.858399999999"/>
        <n v="5326.7133599999997"/>
        <n v="3767.54"/>
        <n v="754.09960000000001"/>
        <n v="1885.5550000000001"/>
        <n v="2196.2819519999998"/>
        <n v="754.58920000000001"/>
        <n v="1000.267488"/>
        <n v="2927.3477760000001"/>
        <n v="7284.8807999999999"/>
        <n v="15018.616"/>
        <n v="5276.46"/>
        <n v="2261.4011999999998"/>
        <n v="16826.337791999998"/>
        <n v="14326.4712"/>
        <n v="999.04226400000005"/>
        <n v="1751.104278"/>
        <n v="750.37228200000004"/>
        <n v="5287.1089499999998"/>
        <n v="500.13374399999998"/>
        <n v="1000.5233040000001"/>
        <n v="1507.4648"/>
        <n v="1514.2103999999999"/>
        <n v="24955.370999999999"/>
        <n v="3016.3984"/>
        <n v="17819.155200000001"/>
        <n v="95693.647599999997"/>
        <n v="1000.30788"/>
        <n v="377.33879999999999"/>
        <n v="7618.70928"/>
        <n v="250.12409400000001"/>
        <n v="502.42935599999998"/>
        <n v="744.2328"/>
        <n v="7523.0860000000002"/>
        <n v="2883.1968000000002"/>
        <n v="11929.71276"/>
        <n v="7828.6949999999997"/>
        <n v="6666.2119000000002"/>
        <n v="16712.935799999999"/>
        <n v="6853.8624"/>
        <n v="3198.3991999999998"/>
        <n v="9812.3423999999995"/>
        <n v="2766.1095"/>
        <n v="9615.0810000000001"/>
        <n v="11677.0836"/>
        <n v="2710.7640000000001"/>
        <n v="1299.8475000000001"/>
        <n v="16901.2641"/>
        <n v="5550.4125000000004"/>
        <n v="12301.0496"/>
        <n v="3948.42"/>
        <n v="600.70489999999995"/>
        <n v="9898.6728000000003"/>
        <n v="16715.121599999999"/>
        <n v="3717.2130000000002"/>
        <n v="2798.88"/>
        <n v="2170.3314"/>
        <n v="4756.7520000000004"/>
        <n v="2397.0088000000001"/>
        <n v="911.75760000000002"/>
        <n v="418.48700000000002"/>
        <n v="2323.0704000000001"/>
        <n v="8641.2952999999998"/>
        <n v="51883.264000000003"/>
        <n v="43199.767999999996"/>
        <n v="7606.7712000000001"/>
        <n v="25162.675200000001"/>
        <n v="14100.700800000001"/>
        <n v="4949.4719999999998"/>
        <n v="6535.0504000000001"/>
        <n v="4570.4719999999998"/>
        <n v="401.4717"/>
        <n v="242.88319999999999"/>
        <n v="4622.0057999999999"/>
        <n v="2869.6"/>
        <n v="2519.2552000000001"/>
        <n v="2979.4176000000002"/>
        <n v="2487.0720000000001"/>
        <n v="5916.4210999999996"/>
        <n v="4280.9168"/>
        <n v="1596.2784999999999"/>
        <n v="4361.2846200000004"/>
        <n v="5368.5066999999999"/>
        <n v="3808.1806000000001"/>
        <n v="16304.247300000001"/>
        <n v="319599.47499999998"/>
        <n v="109908.792"/>
        <n v="3609.2168000000001"/>
        <n v="98175.111799999999"/>
        <n v="11152.8732"/>
        <n v="904.30956000000003"/>
        <n v="6657.3819000000003"/>
        <n v="11318.48559"/>
        <n v="2489.2243199999998"/>
        <n v="3993.8508000000002"/>
        <n v="2489.4528"/>
        <n v="11088.4342"/>
        <n v="68112.547649999993"/>
        <n v="8479.534635"/>
        <n v="12390.307199999999"/>
        <n v="18457.913519999998"/>
        <n v="7222.2884999999997"/>
        <n v="4086.7615799999999"/>
        <n v="7509.308"/>
        <n v="11624.0735"/>
        <n v="17294.261399999999"/>
        <n v="10652.54544"/>
        <n v="14292.524069999999"/>
        <n v="17399.594519999999"/>
        <n v="1000.4963760000001"/>
        <n v="1244.7264"/>
        <n v="2001.0466080000001"/>
        <n v="36452.351999999999"/>
        <n v="16420.066999999999"/>
        <n v="1098.1642320000001"/>
        <n v="3996.6323400000001"/>
        <n v="4548.1621500000001"/>
        <n v="10589.468639999999"/>
        <n v="1244.5632000000001"/>
        <n v="622.28160000000003"/>
        <n v="66076.852100000004"/>
        <n v="101192.38499999999"/>
        <n v="16326.86715"/>
        <n v="5101.5640000000003"/>
        <n v="6323.2554"/>
        <n v="26611.6266"/>
        <n v="9211.7168999999994"/>
        <n v="645.28599999999994"/>
        <n v="862.48465099999999"/>
        <n v="4273.6477999999997"/>
        <n v="1379.61"/>
        <n v="6989.97"/>
        <n v="7539.0636000000004"/>
        <n v="7558.74"/>
        <n v="14216.5713"/>
        <n v="17188.241999999998"/>
        <n v="9368.4959999999992"/>
        <n v="14896.0224"/>
        <n v="3477.1154000000001"/>
        <n v="7751.9207999999999"/>
        <n v="5104.0715"/>
        <n v="8391.5676000000003"/>
        <n v="17591.563999999998"/>
        <n v="4206.7871999999998"/>
        <n v="4111.59"/>
        <n v="7647.1142"/>
        <n v="2500.1790000000001"/>
        <n v="949.78560000000004"/>
        <n v="436.423"/>
        <n v="5264.6580000000004"/>
        <n v="491.0136"/>
        <n v="9878.0687999999991"/>
        <n v="4766.4467999999997"/>
        <n v="4210.4704000000002"/>
        <n v="15599.0016"/>
        <n v="8402.4933000000001"/>
        <n v="271.28399999999999"/>
        <n v="455.31720000000001"/>
        <n v="573.36239999999998"/>
        <n v="3930.7890000000002"/>
        <n v="3271.7411999999999"/>
        <n v="24259.047600000002"/>
        <n v="4702.8239999999996"/>
        <n v="2909.3150999999998"/>
        <n v="44589.078300000001"/>
        <n v="121869.75320000001"/>
        <n v="5140.5393000000004"/>
        <n v="39622.705800000003"/>
        <n v="7426.1027999999997"/>
        <n v="39609.449999999997"/>
        <n v="522.94176000000004"/>
        <n v="3361.52322"/>
        <n v="11088.622214999999"/>
        <n v="23151.768749999999"/>
        <n v="1567.189404"/>
        <n v="5392.6505999999999"/>
        <n v="1348.1174000000001"/>
        <n v="1049.155272"/>
        <n v="10976.425020000001"/>
        <n v="4341.732"/>
        <n v="4740.3837000000003"/>
        <n v="983.55866400000002"/>
        <n v="4461.01487"/>
        <n v="883.05"/>
        <n v="557.79840000000002"/>
        <n v="11520.460800000001"/>
        <n v="12781.907999999999"/>
        <n v="12753.132"/>
        <n v="3718.9665"/>
        <n v="4342.7406000000001"/>
      </sharedItems>
    </cacheField>
    <cacheField name="Planungsgebiet" numFmtId="0">
      <sharedItems containsSemiMixedTypes="0" containsString="0" containsNumber="1" containsInteger="1" minValue="1010" maxValue="1031" count="7">
        <n v="1031"/>
        <n v="1023"/>
        <n v="1021"/>
        <n v="1022"/>
        <n v="1024"/>
        <n v="1030"/>
        <n v="101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 count="35">
        <s v="Füller unter M1"/>
        <s v="Füller unter Thrun 2"/>
        <s v="Füller unter M2"/>
        <s v="Linie 7"/>
        <s v="Linie 34"/>
        <s v="Linie 16"/>
        <s v="Waldner"/>
        <s v="Linie 11"/>
        <s v="Linie 3"/>
        <s v="Linie 31"/>
        <s v="Linie 35"/>
        <s v="Linie 15"/>
        <s v="Linie 18"/>
        <s v="Linie 9"/>
        <s v="Wurstverpackung"/>
        <s v="Linie 4"/>
        <s v="Linie 22"/>
        <s v="Linie 30"/>
        <s v="Linie 33"/>
        <s v="Linie 20"/>
        <s v="Linie 23"/>
        <s v="Linie 21"/>
        <s v="Linie 1"/>
        <s v="Linie 36"/>
        <s v="Füller unter UHT"/>
        <s v="Linie 6"/>
        <s v="Linie 29"/>
        <s v="Füller unter UMSK 130"/>
        <s v="Linie 32"/>
        <s v="Espera"/>
        <s v="Strudellinie"/>
        <s v="Linie 2"/>
        <s v="Linie 35-1 MTC"/>
        <s v="Linie 5"/>
        <s v="Dosenöffner Zutatenvorbereitung"/>
      </sharedItems>
    </cacheField>
    <cacheField name="Produktionsgruppe" numFmtId="0">
      <sharedItems containsSemiMixedTypes="0" containsString="0" containsNumber="1" containsInteger="1" minValue="1420" maxValue="5901" count="35">
        <n v="3010"/>
        <n v="3030"/>
        <n v="3020"/>
        <n v="5007"/>
        <n v="5034"/>
        <n v="5016"/>
        <n v="3110"/>
        <n v="5011"/>
        <n v="5003"/>
        <n v="5031"/>
        <n v="5035"/>
        <n v="5015"/>
        <n v="5018"/>
        <n v="5009"/>
        <n v="5330"/>
        <n v="5004"/>
        <n v="5022"/>
        <n v="5030"/>
        <n v="5033"/>
        <n v="5020"/>
        <n v="5023"/>
        <n v="5021"/>
        <n v="5001"/>
        <n v="5036"/>
        <n v="3040"/>
        <n v="5006"/>
        <n v="5029"/>
        <n v="3100"/>
        <n v="5032"/>
        <n v="5901"/>
        <n v="5160"/>
        <n v="5002"/>
        <n v="5135"/>
        <n v="5005"/>
        <n v="1420"/>
      </sharedItems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4" count="12">
        <n v="33"/>
        <n v="34"/>
        <n v="35"/>
        <n v="36"/>
        <n v="37"/>
        <n v="38"/>
        <n v="39"/>
        <n v="40"/>
        <n v="41"/>
        <n v="42"/>
        <n v="43"/>
        <n v="44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4.608432870373" createdVersion="7" refreshedVersion="7" minRefreshableVersion="3" recordCount="2016" xr:uid="{204BCB1A-AC9C-4D9F-8AF0-D02CBC9C26F8}">
  <cacheSource type="worksheet">
    <worksheetSource name="Tabelle3"/>
  </cacheSource>
  <cacheFields count="24">
    <cacheField name="BU" numFmtId="0">
      <sharedItems/>
    </cacheField>
    <cacheField name="Menge" numFmtId="164">
      <sharedItems containsSemiMixedTypes="0" containsString="0" containsNumber="1" minValue="1" maxValue="3546"/>
    </cacheField>
    <cacheField name="Datum" numFmtId="165">
      <sharedItems containsSemiMixedTypes="0" containsNonDate="0" containsDate="1" containsString="0" minDate="2021-08-19T00:00:00" maxDate="2021-11-25T00:00:00"/>
    </cacheField>
    <cacheField name="Produktgruppe" numFmtId="164">
      <sharedItems/>
    </cacheField>
    <cacheField name="Produktname" numFmtId="0">
      <sharedItems containsMixedTypes="1" containsNumber="1" containsInteger="1" minValue="0" maxValue="32000236" count="344">
        <s v="VOS Walnuss Roulette"/>
        <s v="VOS Schmelzkäsezub. Pon"/>
        <s v="VOS URW-GRS-KRÄU OGT"/>
        <s v="VOS URW NATUR AMM CO RE"/>
        <s v="ABS KELLERGEIST"/>
        <s v="VOS URW-SPASTUP-3500034"/>
        <s v="VOS URGW CHILI-NATRIUMA"/>
        <s v="VS Chili geschält"/>
        <s v="ABS HAV-DILL-VAKU"/>
        <s v="ABS CAMBOZOLA-VAKU"/>
        <s v="VOS VEG-SCH-MILD-VAKU"/>
        <s v="VOS VEG-SCH-WÜRZIG-VAKU"/>
        <s v="Div. Zipfel, Endstücke"/>
        <s v="Diverses"/>
        <s v="Diverses aus Abfüllung"/>
        <s v="Diverses QM"/>
        <s v="Laborproben"/>
        <s v="Räucher Ammerland"/>
        <s v="ABS CHED-ROT MIT ß-CARO"/>
        <s v="VS GRS Chili mit Rinde"/>
        <s v="AM FK-Röllchen England"/>
        <s v="Blöcke"/>
        <s v="Vorschmelz Diverses"/>
        <s v="Maschinenabfall"/>
        <s v="Diverses aus Schmelze"/>
        <s v="Rückstellproben"/>
        <s v="VOS Räucher Chili Vorsc"/>
        <s v="VOS Räucher Schinken Vo"/>
        <s v="ABS Cheddar rot"/>
        <s v="VOS URW-VS-CHILI"/>
        <s v="ABS CHED-PF-KRÄUK gemis"/>
        <s v="VOS RW NATUR AMM CO REZ"/>
        <s v="VOS RW-ROT-CHEDD 8,1KG"/>
        <s v="VOS RW BUN-PF"/>
        <s v="VOS GRW-NATUR ZIPFEL 35"/>
        <s v="VOS GRW-SCHI ZIPFEL 350"/>
        <s v="VOS GRW-SCHI-NAT ENDSTÜ"/>
        <s v="VOS VS-SCHI ZIPFEL"/>
        <s v="VOS VS-CHILI ZIPFEL"/>
        <s v="VOS VEG-SCH MILD"/>
        <s v="Gouda RW mit Staubkäse"/>
        <s v="Rinde"/>
        <s v="VOR RW staubk"/>
        <s v="VOS Räucher Natur Natri"/>
        <s v="VOS RW-NUSS OGT"/>
        <s v="VOS-ABS ENTSORGUNG"/>
        <s v="Würste 6700g Räucher na"/>
        <s v="RW Natur"/>
        <s v="RW Schinken Endstücke"/>
        <s v="RW NUSS 10,0KG AN"/>
        <s v="Reinigung"/>
        <s v="Räucher Blauschimmel"/>
        <s v="VOS Schwarzer Pfeffer R"/>
        <s v="ABS Gouda Mittelalt 45%"/>
        <s v="VOS SKZ AMMERLAND"/>
        <s v="VS Schinken geschält"/>
        <s v="VOS WAL-THEKE"/>
        <s v="VOS RW-CHILI OGT"/>
        <s v="ABS HEUBLUM"/>
        <s v="ABS MEDI-KRÄUK"/>
        <s v="ABS PECO"/>
        <s v="ABS BRIE"/>
        <s v="ABS ROVIN"/>
        <s v="ABS TI-AD"/>
        <s v="ABS SCH-PAUL"/>
        <s v="ABS APPEN"/>
        <s v="ABS GOU HALAL"/>
        <s v="ABS BIOLAND-RINGELB"/>
        <s v="ABS Whisky-Nuts"/>
        <s v="ABS AT-ROTWEIN"/>
        <s v="ABS BRUSCHETTA"/>
        <s v="ABS ORANG-PESTO"/>
        <s v="ABS OLD-AMSTERDAM"/>
        <s v="ABS CHILI-ROUVEEN"/>
        <s v="Würste 9100g USA- Räuch"/>
        <s v="VOS GRW-CHILI-NAT-VAKU"/>
        <s v="Muster"/>
        <s v="RW Natriumarm Rinde"/>
        <s v="Cheddar white 50% Fett"/>
        <s v="VOS Räucher Natur"/>
        <s v="VOS SKZ AMM Geräuchert"/>
        <s v="VOS GRW-CHILI-NAT ENDST"/>
        <s v="ABS GOU-MI-VAKU"/>
        <s v="ABS PECO-TRE-VAKU"/>
        <s v="RW Natrium"/>
        <s v="ABS Bio Gouda 48%, mitt"/>
        <s v="VOS URW-VS-SCHI"/>
        <s v="VOS RW-SCHI ENDSTÜCK 35"/>
        <s v="VOS RW-CHILI-ZIPFEL"/>
        <s v="ABS BRIE-PAP"/>
        <s v="Würste 9300g Räucher na"/>
        <s v="TORT WAL 1,93KG JER DE"/>
        <s v="Rächer Natrium"/>
        <s v="RIE Bio Gouda Mittelalt"/>
        <s v="ABS BERGK BERGLANDMILCH"/>
        <s v="VOS UGRW SCHI-NATRIUMAR"/>
        <s v="VOS RW-CHILI-ENDSTÜCK"/>
        <s v="VOS RW-NATUR-EXTRA ZIPF"/>
        <s v="RW BERGK 9,1KG"/>
        <s v="GRW SCHI-NAT 7,2GK NEUE"/>
        <s v="RW BLAUSCH 8,1KG SOPO E"/>
        <s v="gemischte Räucherstücke"/>
        <s v="Skinkeost 250g"/>
        <s v="RIE EDA-40"/>
        <s v="ABS Unser Blütenkäse"/>
        <s v="ABS ZIEGENR"/>
        <s v="ABS SAINT ANDRÉ"/>
        <s v="GRW NATUR 7,2KG"/>
        <s v="RW NATUR 10,0KG AN"/>
        <s v="RW SCHI 10,0KG AN"/>
        <s v="REZ CN-SHRIMPS DK ALDI"/>
        <s v="VOS Müller Fleisch SKZ"/>
        <s v="ABS GRÜN-PESTO"/>
        <s v="VOS GRW-NATUR ENDSTÜCK"/>
        <s v="Würste 9100g Natur aus"/>
        <s v="RW CHILI 10,0KG AN"/>
        <s v="RÄU-END GRW-SCHI-NAT EN"/>
        <s v="RÄU-END RW-CHILI 200G Z"/>
        <s v="Diverse Rinde"/>
        <s v="Tilsiter 45% Fett i.Tr."/>
        <s v="SKZ 8OZ"/>
        <s v="ABS BLU-FOU"/>
        <s v="ABS Crémeux"/>
        <s v="ABS Pfeffer-Bruch"/>
        <s v="ABS CAMBOZOLA"/>
        <s v="VOS RW-SCHI ZIPFEL 3500"/>
        <s v="ABS 40-45% OGT"/>
        <s v="RW JALA-NAT 9,3KG JER D"/>
        <s v="ABS PROV-VAKU"/>
        <s v="ABS BUN-PF 50% L33 vaku"/>
        <s v="Räucher VS"/>
        <s v="Reste Zipfel"/>
        <s v="RW Schinken "/>
        <s v="VOS Walnuss Blöcke"/>
        <s v="VOS VEG-SCH WÜRZIG"/>
        <s v="Vorschmelzwürste 6,7 kg"/>
        <s v="Cheddar Cheese 50% Block"/>
        <s v="Käsesnack"/>
        <s v="ABS 40-60% WSCH"/>
        <s v="ABS BERGBAU-MAAS-VAKU"/>
        <s v="Black Forest Räucherkäs"/>
        <s v="Mediterraner Kräuterkäs"/>
        <s v="PFEF-RING WOLFEN LOCH-1"/>
        <s v="VOS GRW Natur 45% OGT"/>
        <s v="VOS URW-VS-SPICKER-NATU"/>
        <s v="VS GRS Natur OGT"/>
        <s v="Würste 6000g Räucher fü"/>
        <s v="GRW CHILI-NAT 7,2GK NEU"/>
        <s v="Schmelzkäsezubereitung"/>
        <s v="ABS HEUBL"/>
        <s v="VOS SKZ-GOU"/>
        <s v="VOS RW-NATUR-NAT-VAKU"/>
        <s v="VOS RW-JAL-NAT-VAKU"/>
        <s v="VOS RW-NATUR-EXTRA-VAKU"/>
        <s v="VOS GRW-NATUR-VAKU / Er"/>
        <s v="VOS GRW-SCHI-NAT-VAKU"/>
        <s v="ZUB TOM-BAS 1KG"/>
        <s v="VOS Früchte Blöcke"/>
        <s v="ABS Butterkäse 45% OGT"/>
        <s v="ABS MUNSTER"/>
        <s v="VOS GRW-KRÄU-ZIPFEL"/>
        <s v="VOS GRW-KRÄU-ENDSTÜCK"/>
        <s v="VS GRS Schinken mit Rin"/>
        <s v="SKZ GOU 3,9KG WÜRSTE"/>
        <s v="RW SCHI-NAT 9,3KG ALD G"/>
        <s v="SKZ 2,5LB"/>
        <s v="ABS TIL-45FIT VAKU-OGT"/>
        <s v="VOS WAL-KONZ-vakuumiert"/>
        <s v="RÄU-END SCHI ENDSTÜCK R"/>
        <s v="RÄU-END RW-NUSS 200G ZI"/>
        <s v="RÄU-END GRW-KRÄU 200G Z"/>
        <s v="RÄU-END RW-CHILI 320G E"/>
        <s v="RÄU-END GRW-KRÄU 320G E"/>
        <s v="VOS Räucher extra natri"/>
        <s v="VOS URW-NATUR"/>
        <s v="ABS 40-45% Konventionel"/>
        <s v="VOS URW-SCHI"/>
        <s v="VOS GRW-CHILI-NAT ZIPFE"/>
        <s v="ABS Havarti Natur 30%"/>
        <s v="VOS RW-NATUR-NAT ZIPFEL"/>
        <s v="Diverses Schimmel BU4"/>
        <s v="Schinken Stange"/>
        <s v="VOS SKZ Mozzarella 40%"/>
        <s v="VOS RW-NATUR ZIPFEL 350"/>
        <s v="ABS GOU VAKU-OGT"/>
        <s v="VOS GRW-KRÄU-VAKU"/>
        <s v="VOS RW-SCHI-NAT-VAKU"/>
        <s v="VOS GRW-SCHI-VAKU /Ersa"/>
        <s v="Diverses Muster"/>
        <s v="ABS Gouda 48% OGT"/>
        <s v="VOS URW-SCHI-NAT"/>
        <s v="VOS URW BUN-PF"/>
        <s v="VS Natur geschält"/>
        <s v="Diverses "/>
        <s v="Natur"/>
        <s v="Würste 8400g Schinkenrä"/>
        <s v="VEG-SCH WÜRZIG  7,2KG"/>
        <s v="VOS RW-NUSS-VAKU"/>
        <s v="VOS Adler Schinkenräuch"/>
        <s v="VOS GRW Gartenkräuter 4"/>
        <s v="VEG-SCH MILD 7,2KG"/>
        <s v="ganze Wurst gourme natur"/>
        <s v="ganze Wurst Schinken"/>
        <s v="VOS URW-NUSS-OGT"/>
        <s v="VOS URW-NATUR-EXTRA"/>
        <s v="ABS 45-48% Konventionel"/>
        <s v="VS RW Schinken mit Rind"/>
        <s v="Cheddar Matured"/>
        <s v="RS natur gourmet"/>
        <s v="Walnusstraum"/>
        <s v="ganze Wurst BDK"/>
        <s v="ganze Wurst Räucher"/>
        <s v="SKZ Ammerland Block"/>
        <s v="VOS Räucher Vorschmelzr"/>
        <s v="ABS ZIEGE-GOU"/>
        <s v="VOS URW-JALA-NAT"/>
        <s v="Abschnitte Landkäse Ber"/>
        <s v="RW"/>
        <s v="ABS GRUY"/>
        <s v="ABS BLU-FOU-VAKU"/>
        <s v="Creme Noblesse"/>
        <s v="ganze Wurst Gourme Kräuter"/>
        <s v="ganze Wurst Gourme Paprika"/>
        <s v="Mozzarella"/>
        <s v="Räu-End"/>
        <s v="vegan"/>
        <s v="ABS Havarti Natur 55%"/>
        <s v="ABS Bunter Pfeffer 50%"/>
        <s v="VOS RW-NATUR-STAUBK-GES"/>
        <s v="ganze Wurst Gourme Schinken"/>
        <s v="ganze Wurst Gourmet Schinken"/>
        <s v="ganze Wurst NA Extra"/>
        <s v="VOS mit Walnusskonzentr"/>
        <s v="VOS SKZ EMM in Wurstfor"/>
        <s v="VOS RW-NUSS-ZIPFEL"/>
        <s v="VOS RW-JALA-NAT ENDSTÜC"/>
        <s v="BLO FRUCHT 5KG mit ganz"/>
        <s v="ABS 45-48% OGT"/>
        <s v="Würfel"/>
        <s v="ABS REBLOCH"/>
        <s v="ABS BACK-BLÜT"/>
        <s v="ABS GOU-ROYAL"/>
        <s v="ABS Simmentaler"/>
        <s v="ABS JARLSBERG-VAKU"/>
        <s v="ganze Wurst"/>
        <s v="VOS SKZ Gouda Premium W"/>
        <s v="VOS Würste Jalapeno nat"/>
        <s v="Konzentrat in Würsten 1"/>
        <s v="VOS Räucher Schinken"/>
        <s v="Würste 6700g Schinken R"/>
        <s v="(AH) Meine Käserei, Whi"/>
        <s v="Cheddar Deirygold"/>
        <s v="Cheddar jung Eximo"/>
        <s v="Cheddar jung 50% F. i.T"/>
        <s v="Ziegenrolle  11161604"/>
        <s v="VOS SKZ Camembert für W"/>
        <s v="VS Schinken mit Rinde"/>
        <s v="BLO FRUCHT 5KG mit geh."/>
        <s v="-"/>
        <s v="Räucher Schinken Fertigware"/>
        <s v="verschiedene Fertigware"/>
        <s v="VOS Bergkäse"/>
        <s v="Walnusstorten"/>
        <s v="Bergkäse 45% Fett i. Tr"/>
        <s v="ABS Edamer 40% OGT"/>
        <s v="ABS ALL-EMM-VAKU"/>
        <s v="WALNUSS GEWOLFT 10MM"/>
        <s v="VOS VS-NATUR ZIPFEL"/>
        <s v="VOS RW-NATUR ENDSTÜCK 3"/>
        <s v="VOS RW-NATUR-EXTRA ENDS"/>
        <s v="VOS RW-SCHI-NAT ENDSTÜC"/>
        <s v="VOS VS-CHILI ENDSTÜCK"/>
        <s v="RÄU-END NATUR-NAT ENDST"/>
        <s v="Brie"/>
        <s v="VOS Bergkäse 10kg Beute"/>
        <s v="VS SKZ Premium Würfel"/>
        <s v="Räucher-Endstücke 3kg S"/>
        <s v="Räucher Retoure"/>
        <s v="Butterkäse 45 % F.i.Tr."/>
        <s v="Edamer 45% Fett i.Tr. O"/>
        <s v="VOS RW-NUSS-ENDSTÜCK"/>
        <s v="SKZ PF 10KG"/>
        <s v="VOS SKZ mit Pfeffer"/>
        <s v="Außenmasse FK-Röllchen"/>
        <s v="Becher"/>
        <s v="VOS mit Lachskonzentrat"/>
        <s v="ABS Bergkräuterkäse 50%"/>
        <s v="VOS RW-NATUR-NAT ENDSTÜ"/>
        <s v="Creme Noblesse 250g Cha"/>
        <s v="Emmentaler &quot;W&quot; 5.000g,"/>
        <s v="Div Zipfe, ES"/>
        <s v="GRW GARTK 7,2KG"/>
        <s v="Kapa EMM"/>
        <s v="Zipfel, Endstücke"/>
        <n v="31000022"/>
        <s v="RW NATUR-ALD-SCHÄLEN"/>
        <s v="RW CHILI-ALD SCHÄLEN"/>
        <s v="VOS GRW SCHI-NATRIUMARM"/>
        <s v="RW EX-NAT-FUTURA 6,1KG"/>
        <s v="VOS Cheddar Paste CL oh"/>
        <s v="VOS SKZ Emmentaler Prem"/>
        <s v="VOS SKZ Cheddar Premium"/>
        <s v="VOS SKZ MF-GOU-VAKU"/>
        <s v="Soft Cheese"/>
        <s v="WALNUSS GEWOLFT 13MM"/>
        <s v="Gorgonzola Dolce DOP"/>
        <s v="ABS Mozzarella 46%"/>
        <s v="VOS RW-NATUR OGT"/>
        <s v="VOS URW-CHILI-OGT"/>
        <s v="VOS RW-JALA-NAT ZIPFEL"/>
        <s v="ABS GRÜN-PFEFF"/>
        <s v="ABS LE-ROSÉ"/>
        <s v="RW NATUR-NAT SCHÄLEN"/>
        <s v="VS Chili mit Rinde"/>
        <s v="RW RÄU 9,25KG USA"/>
        <s v="RW 8;1KG SPASTUP"/>
        <s v="VOS SKZ EMM-VAKU"/>
        <s v="ABS BERGFEUER-VAKU"/>
        <s v="Becher Schnittlauch"/>
        <s v="VS RW Schinken ohne Rin"/>
        <n v="3190001"/>
        <s v="Nüsse"/>
        <s v="Gouda Riemen geräuchert"/>
        <s v="Ziegengouda"/>
        <s v="VOS GRW CHILI-NATRIUMAR"/>
        <s v="VOS RW NATUR-GESCHÄLT-V"/>
        <n v="32000236"/>
        <s v="ROUL WAL-DAR 4,2KG"/>
        <s v="SKZ EMM-45 10KG"/>
        <s v="Vorschmelz"/>
        <s v="SKST ORANG-PFEFF 80G"/>
        <s v="NKST RAHM 80G"/>
        <s v="Cheddar Paste 10kg rot"/>
        <s v="RW NATUR-GRS SCHÄLEN"/>
        <s v="Abschnitte Gouda 48% VL"/>
        <s v="Bergfeuer"/>
        <s v="ganze Würste"/>
        <n v="31000243"/>
        <n v="29500003"/>
        <s v="VOS SKZ PFEFF"/>
        <s v="Walnus"/>
        <s v="Abschnitte"/>
        <s v="VS Natur mit Rinde"/>
        <n v="0" u="1"/>
      </sharedItems>
    </cacheField>
    <cacheField name="Symptom" numFmtId="0">
      <sharedItems/>
    </cacheField>
    <cacheField name="Grund" numFmtId="165">
      <sharedItems/>
    </cacheField>
    <cacheField name="genauer Grund" numFmtId="0">
      <sharedItems/>
    </cacheField>
    <cacheField name="KW" numFmtId="0">
      <sharedItems containsSemiMixedTypes="0" containsString="0" containsNumber="1" containsInteger="1" minValue="33" maxValue="47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3190001" maxValue="59500051"/>
    </cacheField>
    <cacheField name="Menge [kg]" numFmtId="0">
      <sharedItems containsSemiMixedTypes="0" containsString="0" containsNumber="1" minValue="-22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14">
      <sharedItems containsSemiMixedTypes="0" containsNonDate="0" containsDate="1" containsString="0" minDate="2021-08-19T00:00:00" maxDate="2021-11-25T00:00:00"/>
    </cacheField>
    <cacheField name="Grund eintragen" numFmtId="0">
      <sharedItems containsBlank="1"/>
    </cacheField>
    <cacheField name="noch genauer" numFmtId="0">
      <sharedItems containsBlank="1"/>
    </cacheField>
    <cacheField name="Produktname2" numFmtId="0">
      <sharedItems containsMixedTypes="1" containsNumber="1" containsInteger="1" minValue="3190001" maxValue="320002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hlers Eike-Kristian" refreshedDate="44524.642786458331" backgroundQuery="1" createdVersion="7" refreshedVersion="7" minRefreshableVersion="3" recordCount="2016" xr:uid="{10F6E090-6D65-4CC6-A8E2-BD205C500059}">
  <cacheSource type="external" connectionId="20"/>
  <cacheFields count="24">
    <cacheField name="BU" numFmtId="0">
      <sharedItems containsBlank="1" count="7">
        <s v="BU3"/>
        <s v="BU1"/>
        <s v="BU4"/>
        <s v="Verkauf"/>
        <s v="BU2"/>
        <s v="Rest"/>
        <m u="1"/>
      </sharedItems>
    </cacheField>
    <cacheField name="Menge" numFmtId="0">
      <sharedItems containsSemiMixedTypes="0" containsString="0" containsNumber="1" minValue="1" maxValue="3546" count="555">
        <n v="28"/>
        <n v="15"/>
        <n v="153.4"/>
        <n v="19.399999999999999"/>
        <n v="18"/>
        <n v="21.2"/>
        <n v="37.200000000000003"/>
        <n v="35.4"/>
        <n v="305"/>
        <n v="81.5"/>
        <n v="45"/>
        <n v="150"/>
        <n v="15.2"/>
        <n v="90.6"/>
        <n v="55.6"/>
        <n v="91.2"/>
        <n v="8"/>
        <n v="51"/>
        <n v="54"/>
        <n v="184"/>
        <n v="1780"/>
        <n v="93.5"/>
        <n v="101"/>
        <n v="11.5"/>
        <n v="97"/>
        <n v="5"/>
        <n v="20"/>
        <n v="25"/>
        <n v="75"/>
        <n v="1"/>
        <n v="143.5"/>
        <n v="242.5"/>
        <n v="183"/>
        <n v="10"/>
        <n v="129.4"/>
        <n v="86.6"/>
        <n v="4.5999999999999996"/>
        <n v="207.5"/>
        <n v="177"/>
        <n v="50"/>
        <n v="56"/>
        <n v="241"/>
        <n v="17"/>
        <n v="90"/>
        <n v="870"/>
        <n v="60"/>
        <n v="63"/>
        <n v="546"/>
        <n v="252"/>
        <n v="72.5"/>
        <n v="306"/>
        <n v="2"/>
        <n v="280"/>
        <n v="279.5"/>
        <n v="229"/>
        <n v="175"/>
        <n v="44.7"/>
        <n v="547"/>
        <n v="143"/>
        <n v="290"/>
        <n v="188"/>
        <n v="203"/>
        <n v="46"/>
        <n v="1.2"/>
        <n v="30"/>
        <n v="44"/>
        <n v="131.6"/>
        <n v="450"/>
        <n v="11"/>
        <n v="220"/>
        <n v="85.2"/>
        <n v="140"/>
        <n v="250"/>
        <n v="320"/>
        <n v="146.4"/>
        <n v="40.4"/>
        <n v="248"/>
        <n v="270"/>
        <n v="12"/>
        <n v="142"/>
        <n v="1260"/>
        <n v="900"/>
        <n v="390"/>
        <n v="1401"/>
        <n v="28.8"/>
        <n v="42"/>
        <n v="180"/>
        <n v="79"/>
        <n v="28.5"/>
        <n v="155"/>
        <n v="200"/>
        <n v="10.4"/>
        <n v="70"/>
        <n v="86"/>
        <n v="35.5"/>
        <n v="80"/>
        <n v="526.6"/>
        <n v="8.9"/>
        <n v="106"/>
        <n v="65"/>
        <n v="123.5"/>
        <n v="147"/>
        <n v="160"/>
        <n v="22"/>
        <n v="6"/>
        <n v="3"/>
        <n v="24"/>
        <n v="41"/>
        <n v="7"/>
        <n v="1029"/>
        <n v="31"/>
        <n v="64"/>
        <n v="53"/>
        <n v="312"/>
        <n v="194"/>
        <n v="26.6"/>
        <n v="125"/>
        <n v="47.5"/>
        <n v="1048"/>
        <n v="33"/>
        <n v="23.2"/>
        <n v="115"/>
        <n v="3.2"/>
        <n v="130"/>
        <n v="19"/>
        <n v="20.2"/>
        <n v="222"/>
        <n v="70.400000000000006"/>
        <n v="48"/>
        <n v="47"/>
        <n v="30.4"/>
        <n v="1770"/>
        <n v="34.4"/>
        <n v="35.000000000000007"/>
        <n v="36"/>
        <n v="102"/>
        <n v="23"/>
        <n v="45.4"/>
        <n v="26"/>
        <n v="58"/>
        <n v="572.5"/>
        <n v="21"/>
        <n v="68"/>
        <n v="23.5"/>
        <n v="33.5"/>
        <n v="40.5"/>
        <n v="166"/>
        <n v="145"/>
        <n v="145.6"/>
        <n v="27.6"/>
        <n v="340"/>
        <n v="87.2"/>
        <n v="39"/>
        <n v="326.8"/>
        <n v="7.2"/>
        <n v="9"/>
        <n v="13.5"/>
        <n v="4.5"/>
        <n v="74"/>
        <n v="78"/>
        <n v="77"/>
        <n v="96"/>
        <n v="256"/>
        <n v="11.4"/>
        <n v="446"/>
        <n v="4"/>
        <n v="138"/>
        <n v="40"/>
        <n v="27.5"/>
        <n v="611.5"/>
        <n v="77.5"/>
        <n v="29.5"/>
        <n v="55"/>
        <n v="122.5"/>
        <n v="84.8"/>
        <n v="38"/>
        <n v="66"/>
        <n v="4.2"/>
        <n v="32"/>
        <n v="117"/>
        <n v="349"/>
        <n v="371"/>
        <n v="95"/>
        <n v="758.6"/>
        <n v="242.4"/>
        <n v="467"/>
        <n v="201.6"/>
        <n v="170.6"/>
        <n v="120"/>
        <n v="35"/>
        <n v="565"/>
        <n v="1148"/>
        <n v="123"/>
        <n v="148"/>
        <n v="31.8"/>
        <n v="22.2"/>
        <n v="72"/>
        <n v="91"/>
        <n v="296"/>
        <n v="480"/>
        <n v="12.8"/>
        <n v="16.2"/>
        <n v="31.5"/>
        <n v="111"/>
        <n v="133"/>
        <n v="314.90000000000003"/>
        <n v="100"/>
        <n v="915"/>
        <n v="50.6"/>
        <n v="108"/>
        <n v="133.6"/>
        <n v="13"/>
        <n v="606"/>
        <n v="2613"/>
        <n v="777.6"/>
        <n v="16"/>
        <n v="81"/>
        <n v="141.4"/>
        <n v="210"/>
        <n v="5.8"/>
        <n v="135.80000000000001"/>
        <n v="175.5"/>
        <n v="377"/>
        <n v="389.8"/>
        <n v="27.2"/>
        <n v="276"/>
        <n v="268"/>
        <n v="422"/>
        <n v="459"/>
        <n v="435"/>
        <n v="97.199999999999989"/>
        <n v="522"/>
        <n v="52"/>
        <n v="14.8"/>
        <n v="23.4"/>
        <n v="24.2"/>
        <n v="31.6"/>
        <n v="98"/>
        <n v="5.3"/>
        <n v="7.8"/>
        <n v="32.5"/>
        <n v="128"/>
        <n v="525"/>
        <n v="14"/>
        <n v="292"/>
        <n v="282"/>
        <n v="402"/>
        <n v="267"/>
        <n v="328"/>
        <n v="5.9"/>
        <n v="25.4"/>
        <n v="300"/>
        <n v="195"/>
        <n v="87"/>
        <n v="212"/>
        <n v="223"/>
        <n v="41.6"/>
        <n v="3.6"/>
        <n v="42.6"/>
        <n v="724"/>
        <n v="285"/>
        <n v="57.8"/>
        <n v="107.6"/>
        <n v="239"/>
        <n v="347"/>
        <n v="126"/>
        <n v="1.6"/>
        <n v="12.600000000000001"/>
        <n v="160.5"/>
        <n v="62"/>
        <n v="113"/>
        <n v="78.900000000000006"/>
        <n v="24.400000000000006"/>
        <n v="54.2"/>
        <n v="77.400000000000006"/>
        <n v="97.8"/>
        <n v="99.13"/>
        <n v="105"/>
        <n v="153"/>
        <n v="162"/>
        <n v="1.4"/>
        <n v="151.5"/>
        <n v="3.4"/>
        <n v="43.7"/>
        <n v="105.5"/>
        <n v="121"/>
        <n v="362.5"/>
        <n v="409"/>
        <n v="470"/>
        <n v="12.1"/>
        <n v="20.5"/>
        <n v="185"/>
        <n v="12.5"/>
        <n v="8.1999999999999993"/>
        <n v="59"/>
        <n v="132"/>
        <n v="4.4000000000000004"/>
        <n v="11.2"/>
        <n v="6.4"/>
        <n v="46.4"/>
        <n v="23.8"/>
        <n v="61"/>
        <n v="315.5"/>
        <n v="3.5"/>
        <n v="38.5"/>
        <n v="82"/>
        <n v="88.5"/>
        <n v="19.5"/>
        <n v="345"/>
        <n v="4.0999999999999996"/>
        <n v="57"/>
        <n v="431"/>
        <n v="205"/>
        <n v="302"/>
        <n v="20.6"/>
        <n v="284"/>
        <n v="171"/>
        <n v="213"/>
        <n v="243"/>
        <n v="84"/>
        <n v="206"/>
        <n v="70.599999999999994"/>
        <n v="22.5"/>
        <n v="30.5"/>
        <n v="97.5"/>
        <n v="85.5"/>
        <n v="27"/>
        <n v="26.5"/>
        <n v="3546"/>
        <n v="91.5"/>
        <n v="63.5"/>
        <n v="89.5"/>
        <n v="7.5"/>
        <n v="392"/>
        <n v="2.5"/>
        <n v="92"/>
        <n v="375"/>
        <n v="427"/>
        <n v="613"/>
        <n v="477"/>
        <n v="419"/>
        <n v="230"/>
        <n v="43.5"/>
        <n v="191"/>
        <n v="110"/>
        <n v="132.5"/>
        <n v="3.8"/>
        <n v="382"/>
        <n v="541"/>
        <n v="260"/>
        <n v="85.4"/>
        <n v="17.399999999999999"/>
        <n v="22.4"/>
        <n v="134"/>
        <n v="181"/>
        <n v="69"/>
        <n v="141.19999999999999"/>
        <n v="9.4"/>
        <n v="2.6"/>
        <n v="188.8"/>
        <n v="283"/>
        <n v="72.400000000000006"/>
        <n v="242"/>
        <n v="89"/>
        <n v="41.4"/>
        <n v="71"/>
        <n v="370"/>
        <n v="29.2"/>
        <n v="29.8"/>
        <n v="24.6"/>
        <n v="10.8"/>
        <n v="85.8"/>
        <n v="322"/>
        <n v="56.6"/>
        <n v="66.8"/>
        <n v="304"/>
        <n v="484"/>
        <n v="2.1"/>
        <n v="275"/>
        <n v="163"/>
        <n v="641"/>
        <n v="178"/>
        <n v="432"/>
        <n v="29"/>
        <n v="386"/>
        <n v="289"/>
        <n v="1266"/>
        <n v="684"/>
        <n v="49.7"/>
        <n v="93"/>
        <n v="49"/>
        <n v="77.599999999999994"/>
        <n v="325"/>
        <n v="36.200000000000003"/>
        <n v="78.599999999999994"/>
        <n v="122"/>
        <n v="9.8000000000000007"/>
        <n v="35.6"/>
        <n v="6.8"/>
        <n v="405"/>
        <n v="69.900000000000006"/>
        <n v="5.6"/>
        <n v="436.6"/>
        <n v="245"/>
        <n v="49.5"/>
        <n v="62.4"/>
        <n v="240"/>
        <n v="15.5"/>
        <n v="73"/>
        <n v="6.5"/>
        <n v="53.6"/>
        <n v="62.6"/>
        <n v="127"/>
        <n v="154"/>
        <n v="452"/>
        <n v="327"/>
        <n v="424"/>
        <n v="474"/>
        <n v="369"/>
        <n v="246"/>
        <n v="136"/>
        <n v="357"/>
        <n v="193"/>
        <n v="156"/>
        <n v="1.5"/>
        <n v="257"/>
        <n v="253"/>
        <n v="348"/>
        <n v="1831"/>
        <n v="258"/>
        <n v="333"/>
        <n v="211"/>
        <n v="495"/>
        <n v="10.3"/>
        <n v="167"/>
        <n v="259"/>
        <n v="540"/>
        <n v="9.5"/>
        <n v="2.2000000000000002"/>
        <n v="41.5"/>
        <n v="85"/>
        <n v="112"/>
        <n v="164"/>
        <n v="8.5"/>
        <n v="6.6"/>
        <n v="189"/>
        <n v="146"/>
        <n v="346"/>
        <n v="299"/>
        <n v="14.5"/>
        <n v="7.6"/>
        <n v="75.599999999999994"/>
        <n v="616"/>
        <n v="209"/>
        <n v="447"/>
        <n v="170"/>
        <n v="207"/>
        <n v="701"/>
        <n v="303"/>
        <n v="74.400000000000006"/>
        <n v="640"/>
        <n v="1500"/>
        <n v="249"/>
        <n v="24.8"/>
        <n v="21.6"/>
        <n v="80.400000000000006"/>
        <n v="173"/>
        <n v="309"/>
        <n v="321"/>
        <n v="101.8"/>
        <n v="204"/>
        <n v="227"/>
        <n v="94.4"/>
        <n v="26.2"/>
        <n v="65.400000000000006"/>
        <n v="106.2"/>
        <n v="184.2"/>
        <n v="688"/>
        <n v="159.68"/>
        <n v="512"/>
        <n v="81.2"/>
        <n v="20.3"/>
        <n v="297"/>
        <n v="15.4"/>
        <n v="28.4"/>
        <n v="60.900000000000006"/>
        <n v="47.6"/>
        <n v="331"/>
        <n v="642"/>
        <n v="37"/>
        <n v="158"/>
        <n v="20.399999999999999"/>
        <n v="61.3"/>
        <n v="556"/>
        <n v="81.8"/>
        <n v="51.2"/>
        <n v="2.4"/>
        <n v="24.5"/>
        <n v="453"/>
        <n v="308"/>
        <n v="334"/>
        <n v="198"/>
        <n v="7.4"/>
        <n v="48.6"/>
        <n v="131"/>
        <n v="8.4"/>
        <n v="135"/>
        <n v="67.2"/>
        <n v="44.2"/>
        <n v="14.2"/>
        <n v="55.8"/>
        <n v="37.799999999999997"/>
        <n v="68.8"/>
        <n v="228"/>
        <n v="34"/>
        <n v="225"/>
        <n v="76"/>
        <n v="88"/>
        <n v="137.71700000000001"/>
        <n v="202"/>
        <n v="52.929000000000002"/>
        <n v="269"/>
        <n v="26.4"/>
        <n v="144"/>
        <n v="9.1999999999999993"/>
        <n v="31.2"/>
        <n v="161"/>
        <n v="119"/>
        <n v="202.4"/>
        <n v="129"/>
        <n v="149.4"/>
        <n v="172"/>
        <n v="18.2"/>
        <n v="326"/>
        <n v="332"/>
        <n v="313"/>
        <n v="104.7"/>
        <n v="236"/>
        <n v="288"/>
        <n v="26.8"/>
        <n v="217.5"/>
        <n v="344"/>
        <n v="139"/>
        <n v="2.8"/>
        <n v="190"/>
        <n v="94"/>
        <n v="70.3"/>
        <n v="14.4"/>
        <n v="25.1"/>
        <n v="307"/>
        <n v="618"/>
        <n v="1305"/>
        <n v="548"/>
        <n v="329"/>
        <n v="266"/>
      </sharedItems>
    </cacheField>
    <cacheField name="Datum" numFmtId="0">
      <sharedItems containsSemiMixedTypes="0" containsNonDate="0" containsDate="1" containsString="0" minDate="2021-08-19T00:00:00" maxDate="2021-11-25T00:00:00" count="71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9T00:00:00"/>
        <d v="2021-11-17T00:00:00"/>
        <d v="2021-11-18T00:00:00"/>
        <d v="2021-11-22T00:00:00"/>
        <d v="2021-11-23T00:00:00"/>
        <d v="2021-11-24T00:00:00"/>
      </sharedItems>
    </cacheField>
    <cacheField name="Produktgruppe" numFmtId="0">
      <sharedItems count="17">
        <s v="Vorschmelz"/>
        <s v="ABS"/>
        <s v="vegan"/>
        <s v="-"/>
        <s v="Diverses"/>
        <s v="Qualitätssicherung"/>
        <s v="RW"/>
        <s v="Weisenhorn Ware"/>
        <s v="Rohware"/>
        <s v="Rest"/>
        <s v="ganze Würste"/>
        <s v="Div. Zipfel, ES ohne Verwendung"/>
        <s v="Vakuumierter VOS ungeschält"/>
        <s v="Fertigware"/>
        <s v="Riemen"/>
        <s v="Käsetheke"/>
        <s v="Zipfel, ES ohne Verwendung"/>
      </sharedItems>
    </cacheField>
    <cacheField name="Produktname" numFmtId="0">
      <sharedItems count="342">
        <s v="VOS Walnuss Roulette"/>
        <s v="VOS Schmelzkäsezub. Pon"/>
        <s v="VOS URW-GRS-KRÄU OGT"/>
        <s v="VOS URW NATUR AMM CO RE"/>
        <s v="ABS KELLERGEIST"/>
        <s v="VOS URW-SPASTUP-3500034"/>
        <s v="VOS URGW CHILI-NATRIUMA"/>
        <s v="VS Chili geschält"/>
        <s v="ABS HAV-DILL-VAKU"/>
        <s v="ABS CAMBOZOLA-VAKU"/>
        <s v="VOS VEG-SCH-MILD-VAKU"/>
        <s v="VOS VEG-SCH-WÜRZIG-VAKU"/>
        <s v="Div. Zipfel, Endstücke"/>
        <s v="Diverses"/>
        <s v="Diverses aus Abfüllung"/>
        <s v="Diverses QM"/>
        <s v="Laborproben"/>
        <s v="Räucher Ammerland"/>
        <s v="ABS CHED-ROT MIT ß-CARO"/>
        <s v="VS GRS Chili mit Rinde"/>
        <s v="AM FK-Röllchen England"/>
        <s v="Blöcke"/>
        <s v="Vorschmelz Diverses"/>
        <s v="Maschinenabfall"/>
        <s v="Diverses aus Schmelze"/>
        <s v="Rückstellproben"/>
        <s v="VOS Räucher Chili Vorsc"/>
        <s v="VOS Räucher Schinken Vo"/>
        <s v="ABS Cheddar rot"/>
        <s v="VOS URW-VS-CHILI"/>
        <s v="ABS CHED-PF-KRÄUK gemis"/>
        <s v="VOS RW NATUR AMM CO REZ"/>
        <s v="VOS RW-ROT-CHEDD 8,1KG"/>
        <s v="VOS RW BUN-PF"/>
        <s v="VOS GRW-NATUR ZIPFEL 35"/>
        <s v="VOS GRW-SCHI ZIPFEL 350"/>
        <s v="VOS GRW-SCHI-NAT ENDSTÜ"/>
        <s v="VOS VS-SCHI ZIPFEL"/>
        <s v="VOS VS-CHILI ZIPFEL"/>
        <s v="VOS VEG-SCH MILD"/>
        <s v="Gouda RW mit Staubkäse"/>
        <s v="Rinde"/>
        <s v="VOR RW staubk"/>
        <s v="VOS Räucher Natur Natri"/>
        <s v="VOS RW-NUSS OGT"/>
        <s v="VOS-ABS ENTSORGUNG"/>
        <s v="Würste 6700g Räucher na"/>
        <s v="RW Natur"/>
        <s v="RW Schinken Endstücke"/>
        <s v="RW NUSS 10,0KG AN"/>
        <s v="Reinigung"/>
        <s v="Räucher Blauschimmel"/>
        <s v="VOS Schwarzer Pfeffer R"/>
        <s v="ABS Gouda Mittelalt 45%"/>
        <s v="VOS SKZ AMMERLAND"/>
        <s v="VS Schinken geschält"/>
        <s v="VOS WAL-THEKE"/>
        <s v="VOS RW-CHILI OGT"/>
        <s v="ABS HEUBLUM"/>
        <s v="ABS MEDI-KRÄUK"/>
        <s v="ABS PECO"/>
        <s v="ABS BRIE"/>
        <s v="ABS ROVIN"/>
        <s v="ABS TI-AD"/>
        <s v="ABS SCH-PAUL"/>
        <s v="ABS APPEN"/>
        <s v="ABS GOU HALAL"/>
        <s v="ABS BIOLAND-RINGELB"/>
        <s v="ABS Whisky-Nuts"/>
        <s v="ABS AT-ROTWEIN"/>
        <s v="ABS BRUSCHETTA"/>
        <s v="ABS ORANG-PESTO"/>
        <s v="ABS OLD-AMSTERDAM"/>
        <s v="ABS CHILI-ROUVEEN"/>
        <s v="Würste 9100g USA- Räuch"/>
        <s v="VOS GRW-CHILI-NAT-VAKU"/>
        <s v="Muster"/>
        <s v="RW Natriumarm Rinde"/>
        <s v="Cheddar white 50% Fett"/>
        <s v="VOS Räucher Natur"/>
        <s v="VOS SKZ AMM Geräuchert"/>
        <s v="VOS GRW-CHILI-NAT ENDST"/>
        <s v="ABS GOU-MI-VAKU"/>
        <s v="ABS PECO-TRE-VAKU"/>
        <s v="RW Natrium"/>
        <s v="ABS Bio Gouda 48%, mitt"/>
        <s v="VOS URW-VS-SCHI"/>
        <s v="VOS RW-SCHI ENDSTÜCK 35"/>
        <s v="VOS RW-CHILI-ZIPFEL"/>
        <s v="ABS BRIE-PAP"/>
        <s v="Würste 9300g Räucher na"/>
        <s v="TORT WAL 1,93KG JER DE"/>
        <s v="Rächer Natrium"/>
        <s v="RIE Bio Gouda Mittelalt"/>
        <s v="ABS BERGK BERGLANDMILCH"/>
        <s v="VOS UGRW SCHI-NATRIUMAR"/>
        <s v="VOS RW-CHILI-ENDSTÜCK"/>
        <s v="VOS RW-NATUR-EXTRA ZIPF"/>
        <s v="RW BERGK 9,1KG"/>
        <s v="GRW SCHI-NAT 7,2GK NEUE"/>
        <s v="RW BLAUSCH 8,1KG SOPO E"/>
        <s v="gemischte Räucherstücke"/>
        <s v="Skinkeost 250g"/>
        <s v="RIE EDA-40"/>
        <s v="ABS Unser Blütenkäse"/>
        <s v="ABS ZIEGENR"/>
        <s v="ABS SAINT ANDRÉ"/>
        <s v="GRW NATUR 7,2KG"/>
        <s v="RW NATUR 10,0KG AN"/>
        <s v="RW SCHI 10,0KG AN"/>
        <s v="REZ CN-SHRIMPS DK ALDI"/>
        <s v="VOS Müller Fleisch SKZ"/>
        <s v="ABS GRÜN-PESTO"/>
        <s v="VOS GRW-NATUR ENDSTÜCK"/>
        <s v="Würste 9100g Natur aus"/>
        <s v="RW CHILI 10,0KG AN"/>
        <s v="RÄU-END GRW-SCHI-NAT EN"/>
        <s v="RÄU-END RW-CHILI 200G Z"/>
        <s v="Diverse Rinde"/>
        <s v="Tilsiter 45% Fett i.Tr."/>
        <s v="SKZ 8OZ"/>
        <s v="ABS BLU-FOU"/>
        <s v="ABS Crémeux"/>
        <s v="ABS Pfeffer-Bruch"/>
        <s v="ABS CAMBOZOLA"/>
        <s v="VOS RW-SCHI ZIPFEL 3500"/>
        <s v="ABS 40-45% OGT"/>
        <s v="RW JALA-NAT 9,3KG JER D"/>
        <s v="ABS PROV-VAKU"/>
        <s v="ABS BUN-PF 50% L33 vaku"/>
        <s v="Räucher VS"/>
        <s v="Reste Zipfel"/>
        <s v="RW Schinken "/>
        <s v="VOS Walnuss Blöcke"/>
        <s v="VOS VEG-SCH WÜRZIG"/>
        <s v="Vorschmelzwürste 6,7 kg"/>
        <s v="Cheddar Cheese 50% Block"/>
        <s v="Käsesnack"/>
        <s v="ABS 40-60% WSCH"/>
        <s v="ABS BERGBAU-MAAS-VAKU"/>
        <s v="Black Forest Räucherkäs"/>
        <s v="Mediterraner Kräuterkäs"/>
        <s v="PFEF-RING WOLFEN LOCH-1"/>
        <s v="VOS GRW Natur 45% OGT"/>
        <s v="VOS URW-VS-SPICKER-NATU"/>
        <s v="VS GRS Natur OGT"/>
        <s v="Würste 6000g Räucher fü"/>
        <s v="GRW CHILI-NAT 7,2GK NEU"/>
        <s v="Schmelzkäsezubereitung"/>
        <s v="ABS HEUBL"/>
        <s v="VOS SKZ-GOU"/>
        <s v="VOS RW-NATUR-NAT-VAKU"/>
        <s v="VOS RW-JAL-NAT-VAKU"/>
        <s v="VOS RW-NATUR-EXTRA-VAKU"/>
        <s v="VOS GRW-NATUR-VAKU / Er"/>
        <s v="VOS GRW-SCHI-NAT-VAKU"/>
        <s v="ZUB TOM-BAS 1KG"/>
        <s v="VOS Früchte Blöcke"/>
        <s v="ABS Butterkäse 45% OGT"/>
        <s v="ABS MUNSTER"/>
        <s v="VOS GRW-KRÄU-ZIPFEL"/>
        <s v="VOS GRW-KRÄU-ENDSTÜCK"/>
        <s v="VS GRS Schinken mit Rin"/>
        <s v="SKZ GOU 3,9KG WÜRSTE"/>
        <s v="RW SCHI-NAT 9,3KG ALD G"/>
        <s v="SKZ 2,5LB"/>
        <s v="ABS TIL-45FIT VAKU-OGT"/>
        <s v="VOS WAL-KONZ-vakuumiert"/>
        <s v="RÄU-END SCHI ENDSTÜCK R"/>
        <s v="RÄU-END RW-NUSS 200G ZI"/>
        <s v="RÄU-END GRW-KRÄU 200G Z"/>
        <s v="RÄU-END RW-CHILI 320G E"/>
        <s v="RÄU-END GRW-KRÄU 320G E"/>
        <s v="VOS Räucher extra natri"/>
        <s v="VOS URW-NATUR"/>
        <s v="ABS 40-45% Konventionel"/>
        <s v="VOS URW-SCHI"/>
        <s v="VOS GRW-CHILI-NAT ZIPFE"/>
        <s v="ABS Havarti Natur 30%"/>
        <s v="VOS RW-NATUR-NAT ZIPFEL"/>
        <s v="Diverses Schimmel BU4"/>
        <s v="Schinken Stange"/>
        <s v="VOS SKZ Mozzarella 40%"/>
        <s v="VOS RW-NATUR ZIPFEL 350"/>
        <s v="ABS GOU VAKU-OGT"/>
        <s v="VOS GRW-KRÄU-VAKU"/>
        <s v="VOS RW-SCHI-NAT-VAKU"/>
        <s v="VOS GRW-SCHI-VAKU /Ersa"/>
        <s v="Diverses Muster"/>
        <s v="ABS Gouda 48% OGT"/>
        <s v="VOS URW-SCHI-NAT"/>
        <s v="VOS URW BUN-PF"/>
        <s v="VS Natur geschält"/>
        <s v="Diverses "/>
        <s v="Natur"/>
        <s v="Würste 8400g Schinkenrä"/>
        <s v="VEG-SCH WÜRZIG  7,2KG"/>
        <s v="VOS RW-NUSS-VAKU"/>
        <s v="VOS Adler Schinkenräuch"/>
        <s v="VOS GRW Gartenkräuter 4"/>
        <s v="VEG-SCH MILD 7,2KG"/>
        <s v="ganze Wurst gourme natur"/>
        <s v="ganze Wurst Schinken"/>
        <s v="VOS URW-NUSS-OGT"/>
        <s v="VOS URW-NATUR-EXTRA"/>
        <s v="ABS 45-48% Konventionel"/>
        <s v="VS RW Schinken mit Rind"/>
        <s v="Cheddar Matured"/>
        <s v="RS natur gourmet"/>
        <s v="Walnusstraum"/>
        <s v="ganze Wurst BDK"/>
        <s v="ganze Wurst Räucher"/>
        <s v="SKZ Ammerland Block"/>
        <s v="VOS Räucher Vorschmelzr"/>
        <s v="ABS ZIEGE-GOU"/>
        <s v="VOS URW-JALA-NAT"/>
        <s v="Abschnitte Landkäse Ber"/>
        <s v="RW"/>
        <s v="ABS GRUY"/>
        <s v="ABS BLU-FOU-VAKU"/>
        <s v="Creme Noblesse"/>
        <s v="ganze Wurst Gourme Kräuter"/>
        <s v="ganze Wurst Gourme Paprika"/>
        <s v="Mozzarella"/>
        <s v="Räu-End"/>
        <s v="vegan"/>
        <s v="ABS Havarti Natur 55%"/>
        <s v="ABS Bunter Pfeffer 50%"/>
        <s v="VOS RW-NATUR-STAUBK-GES"/>
        <s v="ganze Wurst Gourme Schinken"/>
        <s v="ganze Wurst Gourmet Schinken"/>
        <s v="ganze Wurst NA Extra"/>
        <s v="VOS mit Walnusskonzentr"/>
        <s v="VOS SKZ EMM in Wurstfor"/>
        <s v="VOS RW-NUSS-ZIPFEL"/>
        <s v="VOS RW-JALA-NAT ENDSTÜC"/>
        <s v="BLO FRUCHT 5KG mit ganz"/>
        <s v="ABS 45-48% OGT"/>
        <s v="Würfel"/>
        <s v="ABS REBLOCH"/>
        <s v="ABS BACK-BLÜT"/>
        <s v="ABS GOU-ROYAL"/>
        <s v="ABS Simmentaler"/>
        <s v="ABS JARLSBERG-VAKU"/>
        <s v="ganze Wurst"/>
        <s v="VOS SKZ Gouda Premium W"/>
        <s v="VOS Würste Jalapeno nat"/>
        <s v="Konzentrat in Würsten 1"/>
        <s v="VOS Räucher Schinken"/>
        <s v="Würste 6700g Schinken R"/>
        <s v="(AH) Meine Käserei, Whi"/>
        <s v="Cheddar Deirygold"/>
        <s v="Cheddar jung Eximo"/>
        <s v="Cheddar jung 50% F. i.T"/>
        <s v="Ziegenrolle  11161604"/>
        <s v="VOS SKZ Camembert für W"/>
        <s v="VS Schinken mit Rinde"/>
        <s v="BLO FRUCHT 5KG mit geh."/>
        <s v="-"/>
        <s v="Räucher Schinken Fertigware"/>
        <s v="verschiedene Fertigware"/>
        <s v="VOS Bergkäse"/>
        <s v="Walnusstorten"/>
        <s v="Bergkäse 45% Fett i. Tr"/>
        <s v="ABS Edamer 40% OGT"/>
        <s v="ABS ALL-EMM-VAKU"/>
        <s v="WALNUSS GEWOLFT 10MM"/>
        <s v="VOS VS-NATUR ZIPFEL"/>
        <s v="VOS RW-NATUR ENDSTÜCK 3"/>
        <s v="VOS RW-NATUR-EXTRA ENDS"/>
        <s v="VOS RW-SCHI-NAT ENDSTÜC"/>
        <s v="VOS VS-CHILI ENDSTÜCK"/>
        <s v="RÄU-END NATUR-NAT ENDST"/>
        <s v="Brie"/>
        <s v="VOS Bergkäse 10kg Beute"/>
        <s v="VS SKZ Premium Würfel"/>
        <s v="Räucher-Endstücke 3kg S"/>
        <s v="Räucher Retoure"/>
        <s v="Butterkäse 45 % F.i.Tr."/>
        <s v="Edamer 45% Fett i.Tr. O"/>
        <s v="VOS RW-NUSS-ENDSTÜCK"/>
        <s v="SKZ PF 10KG"/>
        <s v="VOS SKZ mit Pfeffer"/>
        <s v="Außenmasse FK-Röllchen"/>
        <s v="Becher"/>
        <s v="VOS mit Lachskonzentrat"/>
        <s v="ABS Bergkräuterkäse 50%"/>
        <s v="VOS RW-NATUR-NAT ENDSTÜ"/>
        <s v="Creme Noblesse 250g Cha"/>
        <s v="Emmentaler &quot;W&quot; 5.000g,"/>
        <s v="Div Zipfe, ES"/>
        <s v="GRW GARTK 7,2KG"/>
        <s v="Kapa EMM"/>
        <s v="Zipfel, Endstücke"/>
        <s v="31000022"/>
        <s v="RW NATUR-ALD-SCHÄLEN"/>
        <s v="RW CHILI-ALD SCHÄLEN"/>
        <s v="VOS GRW SCHI-NATRIUMARM"/>
        <s v="RW EX-NAT-FUTURA 6,1KG"/>
        <s v="VOS Cheddar Paste CL oh"/>
        <s v="VOS SKZ Emmentaler Prem"/>
        <s v="VOS SKZ Cheddar Premium"/>
        <s v="VOS SKZ MF-GOU-VAKU"/>
        <s v="Soft Cheese"/>
        <s v="WALNUSS GEWOLFT 13MM"/>
        <s v="Gorgonzola Dolce DOP"/>
        <s v="ABS Mozzarella 46%"/>
        <s v="VOS RW-NATUR OGT"/>
        <s v="VOS URW-CHILI-OGT"/>
        <s v="VOS RW-JALA-NAT ZIPFEL"/>
        <s v="ABS GRÜN-PFEFF"/>
        <s v="ABS LE-ROSÉ"/>
        <s v="RW NATUR-NAT SCHÄLEN"/>
        <s v="VS Chili mit Rinde"/>
        <s v="RW RÄU 9,25KG USA"/>
        <s v="RW 8;1KG SPASTUP"/>
        <s v="VOS SKZ EMM-VAKU"/>
        <s v="ABS BERGFEUER-VAKU"/>
        <s v="Becher Schnittlauch"/>
        <s v="VS RW Schinken ohne Rin"/>
        <s v="Nüsse"/>
        <s v="Gouda Riemen geräuchert"/>
        <s v="Ziegengouda"/>
        <s v="VOS GRW CHILI-NATRIUMAR"/>
        <s v="VOS RW NATUR-GESCHÄLT-V"/>
        <s v="32000236"/>
        <s v="ROUL WAL-DAR 4,2KG"/>
        <s v="SKZ EMM-45 10KG"/>
        <s v="Vorschmelz"/>
        <s v="SKST ORANG-PFEFF 80G"/>
        <s v="NKST RAHM 80G"/>
        <s v="Cheddar Paste 10kg rot"/>
        <s v="RW NATUR-GRS SCHÄLEN"/>
        <s v="Abschnitte Gouda 48% VL"/>
        <s v="Bergfeuer"/>
        <s v="ganze Würste"/>
        <s v="31000243"/>
        <s v="29500003"/>
        <s v="VOS SKZ PFEFF"/>
        <s v="Walnus"/>
        <s v="Abschnitte"/>
        <s v="VS Natur mit Rinde"/>
      </sharedItems>
    </cacheField>
    <cacheField name="Symptom" numFmtId="0">
      <sharedItems count="7">
        <s v="Schimmel"/>
        <s v="Rest"/>
        <s v="keinen Verwendungszweck"/>
        <s v="Linienbezogen"/>
        <s v="Qualitätssicherung"/>
        <s v="Verpackungsfehler"/>
        <s v="Qualitätsprobleme"/>
      </sharedItems>
    </cacheField>
    <cacheField name="Grund" numFmtId="0">
      <sharedItems containsBlank="1" count="107">
        <s v="VOS &gt; Einsatz"/>
        <s v="keine Verarbeitung"/>
        <s v="blaues Klebeband im Produkt"/>
        <s v="gesammelt für möglichen Einsatz"/>
        <s v="VOS &gt; Einsatz (vegan)"/>
        <s v="Schimmel"/>
        <s v="Maschinenabfall"/>
        <s v="Füllkopf tropft (vegan)"/>
        <s v="zu wenig Menge für LKW"/>
        <s v="Laborproben"/>
        <s v="geschälte Rinde"/>
        <s v="Schmutz"/>
        <s v="Retoure"/>
        <s v="Sensorik"/>
        <s v="Rückstellproben"/>
        <s v="gemischtes Produkt"/>
        <s v="Reinigung"/>
        <s v="Laborprobe"/>
        <s v="Rest"/>
        <s v="Rückrufaktion"/>
        <s v="Luftzieher/Folienriss durch Transport"/>
        <s v="Einwaage Labor"/>
        <s v="Darm geplatzt"/>
        <s v="keinen Abnehmer/kein Schälpersonal"/>
        <s v="Clip gerissen"/>
        <s v="Qualitätsfehler"/>
        <s v="Verformung"/>
        <s v="keinen Verwendungszweck"/>
        <s v="Muster"/>
        <s v="Luftzieher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keinen Verkauf, keinen Einsatz möglich"/>
        <s v="aus Hand gerutscht"/>
        <s v="kein VOS in England, VS-Würste keine Produktion"/>
        <s v="Fremdkörper"/>
        <s v="Verpackung beschädigt"/>
        <s v="Rohware zu weich"/>
        <s v="zu viel produziert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keinen Einsatz"/>
        <s v="keine Abnehmer"/>
        <s v="Grund unbekannt"/>
        <s v="nicht vakuumiert von Schmelze" u="1"/>
        <m u="1"/>
        <s v="Ware konnte nicht vakuumiert werden, nicht genügend LA" u="1"/>
        <s v="Keinen Einsatz in aktuelle Produkte" u="1"/>
        <s v="keine Zuständigkeiten" u="1"/>
        <s v="noch verwertbar" u="1"/>
        <s v="Schimmel, Reklamation QM" u="1"/>
        <s v="nur bestimmte Produkte" u="1"/>
        <s v="Bodenabfall Abfüllung" u="1"/>
        <s v="Qualitätsprobleme" u="1"/>
        <s v="nicht verarbeitet" u="1"/>
        <s v="weniger Produktion als geplant" u="1"/>
        <s v="Maschinenausfälle" u="1"/>
        <s v="gemischt, weil mehrere Produkte in einen Auftrag einfließen. VOS Trennung " u="1"/>
        <s v="Linienbezogen" u="1"/>
        <s v="spezifischer Einsatz" u="1"/>
        <s v="nicht verwendbar" u="1"/>
        <s v="Reklamation" u="1"/>
        <s v="Rinde Maasdamer" u="1"/>
        <s v="keine Verwendung" u="1"/>
        <s v="ABS &gt; Einsatz" u="1"/>
        <s v="Riss in Alufolie" u="1"/>
        <s v="Reste von Würste beim Köpfen" u="1"/>
        <s v="ausgefettet" u="1"/>
        <s v="stehen geblieben / übersehen" u="1"/>
        <s v="-" u="1"/>
        <s v="mehr VOS als Rework" u="1"/>
        <s v="keine Verarbeitung in Schmelze" u="1"/>
        <s v="Fehlproduktion/unterbefüllt" u="1"/>
        <s v="nicht genug eingesetzt" u="1"/>
        <s v="mehr Produktion als Rework" u="1"/>
        <s v="Produktion ausgefallen" u="1"/>
        <s v="Aufgrund Konsistenz nicht genommen. Zu wenig VOS verarbeitet. Vom Warmen ins Kalte -&gt; Schimmel" u="1"/>
        <s v="Lufzieher" u="1"/>
        <s v="Kunststoff" u="1"/>
        <s v="Abnehmer ist kurzfristig abgesprungen" u="1"/>
        <s v="Bodenabfall" u="1"/>
        <s v="Schimmel durch Luftzieher" u="1"/>
        <s v="Zipfel ohne Abnehmer / Rinde" u="1"/>
        <s v="wurde nicht eingesetzt" u="1"/>
        <s v="zu viel Vos" u="1"/>
        <s v="Qualitätsproblemen" u="1"/>
        <s v="Rinde Natriumarm" u="1"/>
        <s v="zu heiß geräuchert" u="1"/>
        <s v="kein Verkauf, kein Einsatz möglich" u="1"/>
      </sharedItems>
    </cacheField>
    <cacheField name="genauer Grund" numFmtId="0">
      <sharedItems count="69">
        <s v="-"/>
        <s v="stehen geblieben / übersehen"/>
        <s v="Produktion unregelmäßig"/>
        <s v="Aufgrund Konsistenz nicht genommen. Zu wenig VOS verarbeitet. Vom Warmen ins Kalte -&gt; Schimmel"/>
        <s v="Trennung vom Klebeband aus Produkt zu aufwendig"/>
        <s v="&lt;300kg/Monat"/>
        <s v="keinen Abnehmer/Schälen"/>
        <s v="Metall"/>
        <s v="Sensorik"/>
        <s v="Laborprobe"/>
        <s v="keine Verwendung möglich"/>
        <s v="Freigabe QM über Produktion Weisenhorn(Ethylinoxid)"/>
        <s v="Luftzieher/Folienriss durch Transport"/>
        <s v="Rückstellproben"/>
        <s v="MHD abgelaufen"/>
        <s v="nur bestimmter Einsatz möglich"/>
        <s v="Einwaage Labor"/>
        <s v="nicht eindeutig"/>
        <s v="sporalische Produktion, kein Vakuunieren , da Allergene --&gt; Zeitliche Probleme. A zu wenig Leute. B zu sporalische Produktion C. Allergen sorgt für zu lange Zeiten. D Schmelze nimmt VOS eventuell nicht (Wärme produkt)"/>
        <s v="Darm geplatzt"/>
        <s v="Schmutz"/>
        <s v="VOS &gt; Einsatz"/>
        <s v="ausgefettet"/>
        <s v="Verformung"/>
        <s v="wird eigentlich gesammelt und verarbeitet"/>
        <s v="Ware konnte nicht vakuumiert werden, nicht genügend LA"/>
        <s v="keinen Verwendungszweck"/>
        <s v="&lt;20kg/Monat"/>
        <s v="&lt;50kg/Monat"/>
        <s v="&lt;100kg/Monat"/>
        <s v="&lt;1000kg/Monat"/>
        <s v="Clip gerissen"/>
        <s v="Muster"/>
        <s v="Luftzieher"/>
        <s v="Abschnitte eingelagert, um Verwendung zu finden. Aber keine Verwendungsentscheidung gefunden"/>
        <s v="Schlaufe gerissen"/>
        <s v="Riss in Alufolie"/>
        <s v="gemischt, weil mehrere Produkte in einen Auftrag einfließen. VOS Trennung erforderlich"/>
        <s v="&lt;500kg/Monat"/>
        <s v="keine weitere Verwendung"/>
        <s v="keinen Abnehmer"/>
        <s v="gemischtes Produkt"/>
        <s v="werden wieder verkauft"/>
        <s v="wurde nicht eingesetzt"/>
        <s v="in Logistik stehen geblieben"/>
        <s v="Auftrag abgeschlossen, Reste stehen gelassen"/>
        <s v="Rückrufaktion"/>
        <s v="Retoure"/>
        <s v="unterfüllt"/>
        <s v="Rohware zu weich"/>
        <s v="Keinen Einsatz"/>
        <s v="Kunststoff"/>
        <s v="zu heiß geräuchert"/>
        <s v="aus der Hand gerutscht"/>
        <s v="kam zurück Nagel und wurde als Abschnitte reduziert. Schimmel im Produkt entdeckt"/>
        <s v="offene Verpackung"/>
        <s v="Interleaver im Produkt von L34"/>
        <s v="gemischt, weil mehrere Produkte in einen Auftrag einfließen. VOS Trennung "/>
        <s v="guter Zustand"/>
        <s v="Luftzieher, aber trotzdem guter Zustand"/>
        <s v="Fehlproduktion/unterbefüllt"/>
        <s v="Reklamation erhalten"/>
        <s v="Rinde Extra"/>
        <s v="mehr VOS als Rework"/>
        <s v="spezifischer Einsatz"/>
        <s v="von Nagel zurück"/>
        <s v="hätte im Juni verkauft werden sollen"/>
        <s v="keine Verlängerung, da Ananas"/>
        <s v="Nicht vakuumiert von Schmelze"/>
      </sharedItems>
    </cacheField>
    <cacheField name="KW" numFmtId="0">
      <sharedItems containsSemiMixedTypes="0" containsString="0" containsNumber="1" containsInteger="1" minValue="33" maxValue="52" count="16"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52" u="1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Kosten" numFmtId="0">
      <sharedItems containsMixedTypes="1" containsNumber="1" minValue="1E-4" maxValue="22171.644" count="452">
        <s v="0"/>
        <n v="7.5"/>
        <n v="76.7"/>
        <n v="9.6999999999999993"/>
        <n v="1.8000000000000002E-3"/>
        <n v="10.6"/>
        <n v="18.600000000000001"/>
        <n v="32.996340000000004"/>
        <n v="309.27"/>
        <n v="1.1491499999999999"/>
        <n v="23.13"/>
        <n v="77.100000000000009"/>
        <n v="28"/>
        <n v="1048.7816"/>
        <n v="103.75"/>
        <n v="88.5"/>
        <n v="241"/>
        <n v="17"/>
        <n v="45"/>
        <n v="435"/>
        <n v="60"/>
        <n v="31.5"/>
        <n v="273"/>
        <n v="126"/>
        <n v="36.25"/>
        <n v="273.5"/>
        <n v="71.5"/>
        <n v="149.06"/>
        <n v="23"/>
        <n v="0.6"/>
        <n v="15"/>
        <n v="0.44"/>
        <n v="231.3"/>
        <n v="5.6539999999999999"/>
        <n v="90"/>
        <n v="20"/>
        <n v="6"/>
        <n v="143"/>
        <n v="74.244199999999992"/>
        <n v="86"/>
        <n v="17.75"/>
        <n v="25.5"/>
        <n v="61.75"/>
        <n v="240"/>
        <n v="44"/>
        <n v="0.06"/>
        <n v="0.15"/>
        <n v="0.45"/>
        <n v="0.03"/>
        <n v="61.5"/>
        <n v="6.9999999999999999E-4"/>
        <n v="87.5"/>
        <n v="514.5"/>
        <n v="3.1000000000000003E-3"/>
        <n v="96"/>
        <n v="79.5"/>
        <n v="3.1200000000000002E-2"/>
        <n v="291"/>
        <n v="64.25"/>
        <n v="111"/>
        <n v="24"/>
        <n v="104.05799999999999"/>
        <n v="234.684"/>
        <n v="223.614"/>
        <n v="81"/>
        <n v="0.22"/>
        <n v="286.25"/>
        <n v="4.5000000000000005E-3"/>
        <n v="34"/>
        <n v="29"/>
        <n v="0.1"/>
        <n v="349.87270000000001"/>
        <n v="145"/>
        <n v="30"/>
        <n v="12.5"/>
        <n v="10"/>
        <n v="1.5"/>
        <n v="12"/>
        <n v="2676.18624"/>
        <n v="3622.6659999999997"/>
        <n v="2.5"/>
        <n v="8"/>
        <n v="0.08"/>
        <n v="0.36"/>
        <n v="0.09"/>
        <n v="138"/>
        <n v="69"/>
        <n v="4.0000000000000002E-4"/>
        <n v="4.5"/>
        <n v="36"/>
        <n v="3.0000000000000003E-4"/>
        <n v="57"/>
        <n v="0.19"/>
        <n v="0.66"/>
        <n v="10.5"/>
        <n v="2.1"/>
        <n v="48"/>
        <n v="1.17E-2"/>
        <n v="174.5"/>
        <n v="185.5"/>
        <n v="323.54289999999997"/>
        <n v="88.863839999999996"/>
        <n v="0.04"/>
        <n v="0.12"/>
        <n v="0.35000000000000003"/>
        <n v="0.02"/>
        <n v="1.7000000000000001E-3"/>
        <n v="282.5"/>
        <n v="574"/>
        <n v="1.23E-2"/>
        <n v="74"/>
        <n v="37.008000000000003"/>
        <n v="201.47399999999999"/>
        <n v="42.588000000000001"/>
        <n v="55.5"/>
        <n v="39.6"/>
        <n v="22"/>
        <n v="66.5"/>
        <n v="66.8"/>
        <n v="77"/>
        <n v="287.5"/>
        <n v="311.48399999999998"/>
        <n v="1343.0820000000001"/>
        <n v="207.60480000000001"/>
        <n v="188.5"/>
        <n v="194.9"/>
        <n v="13.6"/>
        <n v="0.11"/>
        <n v="0.42"/>
        <n v="23.5"/>
        <n v="148"/>
        <n v="134"/>
        <n v="211"/>
        <n v="229.5"/>
        <n v="217.5"/>
        <n v="21.769000000000002"/>
        <n v="27"/>
        <n v="3091.9425000000001"/>
        <n v="7.0000000000000007E-2"/>
        <n v="18"/>
        <n v="9"/>
        <n v="262.5"/>
        <n v="21"/>
        <n v="1.4E-3"/>
        <n v="144.94800000000001"/>
        <n v="206.62800000000001"/>
        <n v="104.342"/>
        <n v="168.59200000000001"/>
        <n v="22.5"/>
        <n v="600"/>
        <n v="0.17"/>
        <n v="33"/>
        <n v="3.5"/>
        <n v="8.0000000000000004E-4"/>
        <n v="2.2000000000000001E-3"/>
        <n v="6.0000000000000006E-4"/>
        <n v="97.5"/>
        <n v="43.5"/>
        <n v="106"/>
        <n v="1271.0777"/>
        <n v="543.78"/>
        <n v="24.651699999999998"/>
        <n v="63.975000000000001"/>
        <n v="45.891399999999997"/>
        <n v="24.195599999999999"/>
        <n v="60.855599999999995"/>
        <n v="13.9308"/>
        <n v="28.961399999999998"/>
        <n v="101.95739999999999"/>
        <n v="148.03019999999998"/>
        <n v="58.870799999999996"/>
        <n v="0.28000000000000003"/>
        <n v="0.25"/>
        <n v="0.41000000000000003"/>
        <n v="0.18"/>
        <n v="4.0000000000000001E-3"/>
        <n v="218.08600000000001"/>
        <n v="0.16"/>
        <n v="105"/>
        <n v="0.01"/>
        <n v="160"/>
        <n v="306"/>
        <n v="151.00020000000001"/>
        <n v="40"/>
        <n v="150"/>
        <n v="37.5"/>
        <n v="5.0000000000000001E-3"/>
        <n v="181.25"/>
        <n v="204.5"/>
        <n v="20.5"/>
        <n v="14"/>
        <n v="0.59"/>
        <n v="66"/>
        <n v="122"/>
        <n v="0.61"/>
        <n v="0.3"/>
        <n v="0.39"/>
        <n v="7.9000000000000008E-3"/>
        <n v="6.1000000000000004E-3"/>
        <n v="11.5"/>
        <n v="16.705000000000002"/>
        <n v="28.5"/>
        <n v="215.5"/>
        <n v="42"/>
        <n v="0.32"/>
        <n v="13.5"/>
        <n v="54"/>
        <n v="119.5"/>
        <n v="102.5"/>
        <n v="151"/>
        <n v="145.976"/>
        <n v="87.894000000000005"/>
        <n v="109.482"/>
        <n v="177.33"/>
        <n v="52.428000000000004"/>
        <n v="38.5"/>
        <n v="0.27"/>
        <n v="13.25"/>
        <n v="46"/>
        <n v="117"/>
        <n v="187.5"/>
        <n v="26"/>
        <n v="25"/>
        <n v="213.5"/>
        <n v="306.5"/>
        <n v="238.5"/>
        <n v="209.5"/>
        <n v="115"/>
        <n v="6.8599999999999994"/>
        <n v="24.434799999999999"/>
        <n v="5.5"/>
        <n v="270.5"/>
        <n v="0.84"/>
        <n v="19.5"/>
        <n v="5.7000000000000002E-3"/>
        <n v="2.5000000000000001E-3"/>
        <n v="3"/>
        <n v="5.4000000000000003E-3"/>
        <n v="2.6000000000000002E-2"/>
        <n v="42.7"/>
        <n v="917.47979999999995"/>
        <n v="68.876000000000005"/>
        <n v="141.5"/>
        <n v="11"/>
        <n v="36.200000000000003"/>
        <n v="121"/>
        <n v="178"/>
        <n v="192"/>
        <n v="82.8"/>
        <n v="2.8000000000000003"/>
        <n v="0.5"/>
        <n v="0.71"/>
        <n v="185"/>
        <n v="56.783999999999999"/>
        <n v="0.46"/>
        <n v="50"/>
        <n v="393.43199999999996"/>
        <n v="33.4"/>
        <n v="320.5"/>
        <n v="89"/>
        <n v="2"/>
        <n v="0.62"/>
        <n v="48.5"/>
        <n v="16.5"/>
        <n v="4.3200000000000002E-2"/>
        <n v="193"/>
        <n v="148.54599999999999"/>
        <n v="650.72400000000005"/>
        <n v="715.25880000000006"/>
        <n v="52"/>
        <n v="16"/>
        <n v="0.49"/>
        <n v="1.3300000000000001E-2"/>
        <n v="0.55000000000000004"/>
        <n v="72.928479999999993"/>
        <n v="21.438300000000002"/>
        <n v="7.8"/>
        <n v="0.21"/>
        <n v="0.13"/>
        <n v="152.63299999999998"/>
        <n v="3250.0940599999999"/>
        <n v="3178.6306999999997"/>
        <n v="1E-3"/>
        <n v="35"/>
        <n v="110"/>
        <n v="62.4"/>
        <n v="55"/>
        <n v="266.721"/>
        <n v="438"/>
        <n v="1.02"/>
        <n v="1.54"/>
        <n v="4.1900000000000004"/>
        <n v="163.5"/>
        <n v="0.24"/>
        <n v="0.53"/>
        <n v="5.5000000000000005E-3"/>
        <n v="2.1000000000000003E-3"/>
        <n v="237"/>
        <n v="322.81599999999997"/>
        <n v="184.5"/>
        <n v="212"/>
        <n v="47.5"/>
        <n v="9.5"/>
        <n v="128.5"/>
        <n v="120"/>
        <n v="59.389199999999995"/>
        <n v="130.042"/>
        <n v="178.87200000000001"/>
        <n v="1914.6767000000002"/>
        <n v="213.95400000000001"/>
        <n v="501.93"/>
        <n v="208.8"/>
        <n v="68"/>
        <n v="158"/>
        <n v="0.57999999999999996"/>
        <n v="0.23"/>
        <n v="58.5"/>
        <n v="129.5"/>
        <n v="118.3767"/>
        <n v="22171.644"/>
        <n v="1E-4"/>
        <n v="1.12E-2"/>
        <n v="412.29599999999999"/>
        <n v="30.326000000000001"/>
        <n v="500.98230000000001"/>
        <n v="121.5"/>
        <n v="0.51"/>
        <n v="146"/>
        <n v="15.5"/>
        <n v="57.5"/>
        <n v="53"/>
        <n v="173"/>
        <n v="19"/>
        <n v="153.68600000000001"/>
        <n v="150.08799999999999"/>
        <n v="132.09800000000001"/>
        <n v="64"/>
        <n v="6.5"/>
        <n v="1232"/>
        <n v="2.09"/>
        <n v="3.46"/>
        <n v="0.05"/>
        <n v="0.28999999999999998"/>
        <n v="0.38"/>
        <n v="4.47"/>
        <n v="0.52"/>
        <n v="7"/>
        <n v="1.3999999999999999E-2"/>
        <n v="1.0100000000000001E-2"/>
        <n v="1.7000000000000001E-2"/>
        <n v="9.1000000000000004E-3"/>
        <n v="198"/>
        <n v="2.7000000000000001E-3"/>
        <n v="2E-3"/>
        <n v="417.64319999999998"/>
        <n v="402.37399999999997"/>
        <n v="151.5"/>
        <n v="37.200000000000003"/>
        <n v="320"/>
        <n v="160.36799999999999"/>
        <n v="51.4"/>
        <n v="3952.65"/>
        <n v="204"/>
        <n v="51"/>
        <n v="124.5"/>
        <n v="5421.33"/>
        <n v="5"/>
        <n v="32"/>
        <n v="18.641999999999999"/>
        <n v="1863.75"/>
        <n v="154.5"/>
        <n v="160.5"/>
        <n v="123"/>
        <n v="50.9"/>
        <n v="122.5"/>
        <n v="11.2"/>
        <n v="17.5"/>
        <n v="226"/>
        <n v="504.4"/>
        <n v="96.632000000000005"/>
        <n v="33.923999999999999"/>
        <n v="53.1"/>
        <n v="92.1"/>
        <n v="344"/>
        <n v="122.694"/>
        <n v="0.2"/>
        <n v="256"/>
        <n v="4.1876999999999995"/>
        <n v="165.5"/>
        <n v="228.77399999999997"/>
        <n v="38"/>
        <n v="366.99191999999994"/>
        <n v="285.78399999999999"/>
        <n v="226.5"/>
        <n v="154"/>
        <n v="167"/>
        <n v="129"/>
        <n v="99"/>
        <n v="39"/>
        <n v="0.14000000000000001"/>
        <n v="0.33"/>
        <n v="135"/>
        <n v="1.6000000000000001E-3"/>
        <n v="719.59199999999998"/>
        <n v="1"/>
        <n v="27.5"/>
        <n v="50.5"/>
        <n v="4"/>
        <n v="85"/>
        <n v="9.0000000000000008E-4"/>
        <n v="42.5"/>
        <n v="5.0000000000000001E-4"/>
        <n v="34.5"/>
        <n v="138.78"/>
        <n v="115.65"/>
        <n v="0.76"/>
        <n v="218.46047710000002"/>
        <n v="101"/>
        <n v="30.381245999999997"/>
        <n v="148.5"/>
        <n v="130.50899999999999"/>
        <n v="1.47"/>
        <n v="2.6000000000000003E-3"/>
        <n v="0.65"/>
        <n v="161"/>
        <n v="1.3000000000000002E-3"/>
        <n v="1.19"/>
        <n v="111.5"/>
        <n v="75"/>
        <n v="347.02719999999999"/>
        <n v="163"/>
        <n v="166"/>
        <n v="0.48"/>
        <n v="2.3E-3"/>
        <n v="2.0000000000000001E-4"/>
        <n v="1.1000000000000001E-3"/>
        <n v="225.97119999999998"/>
        <n v="90.5"/>
        <n v="0.34"/>
        <n v="1.3900000000000001"/>
        <n v="13"/>
        <n v="41.559000000000005"/>
        <n v="97.66"/>
        <n v="0.86"/>
        <n v="142"/>
        <n v="317.65199999999999"/>
        <n v="670.77"/>
        <n v="281.67200000000003"/>
        <n v="181.70670000000001"/>
        <n v="136.72399999999999"/>
        <n v="49.344000000000001"/>
        <n v="1.7100000000000001E-2"/>
      </sharedItems>
    </cacheField>
    <cacheField name="Anfallort" numFmtId="0">
      <sharedItems count="51">
        <s v="L4"/>
        <s v="Abfüllung"/>
        <s v="L34"/>
        <s v="Schmelze"/>
        <s v="L22"/>
        <s v="L1"/>
        <s v="L20"/>
        <s v="Verkauf"/>
        <s v="BU2"/>
        <s v="QM"/>
        <s v="Labor"/>
        <s v="RWV"/>
        <s v="L33"/>
        <s v="Weisenhorn"/>
        <s v="WVP"/>
        <s v="Bu3"/>
        <s v="BU4"/>
        <s v="L16"/>
        <s v="Rest"/>
        <s v="Strudelline"/>
        <s v="L9"/>
        <s v="L18"/>
        <s v="L21"/>
        <s v="L23"/>
        <s v="L29"/>
        <s v="Spezialitäten"/>
        <s v="Logistik"/>
        <s v="L11"/>
        <s v="Räucherei"/>
        <s v="Retoure"/>
        <s v="L31"/>
        <s v="Externe"/>
        <s v="L3"/>
        <s v="L36"/>
        <s v="Muster"/>
        <s v="L2"/>
        <s v="L35"/>
        <s v="Kantine"/>
        <s v="Einkauf"/>
        <s v="Entwicklung"/>
        <s v="Außenlager"/>
        <s v="3020"/>
        <s v="BU1"/>
        <s v="3010"/>
        <s v="3110"/>
        <s v="3040"/>
        <s v="2030"/>
        <s v="3100"/>
        <s v="HN848"/>
        <s v="3030"/>
        <s v="Mischer 2"/>
      </sharedItems>
    </cacheField>
    <cacheField name="Artikelnr." numFmtId="0">
      <sharedItems containsMixedTypes="1" containsNumber="1" containsInteger="1" minValue="23000020" maxValue="59500051" count="349">
        <n v="29500481"/>
        <n v="29500514"/>
        <n v="29500939"/>
        <n v="29501021"/>
        <n v="29501028"/>
        <n v="29501052"/>
        <n v="29501057"/>
        <n v="29600027"/>
        <n v="49500052"/>
        <n v="49500194"/>
        <n v="49900001"/>
        <n v="49900002"/>
        <s v="Div. Zipfel, Endstücke"/>
        <s v="Diverses"/>
        <s v="Diverses aus Abfüllung"/>
        <s v="Diverses QM"/>
        <s v="Laborproben"/>
        <s v="Räucher Ammerland"/>
        <n v="29501032"/>
        <n v="29600013"/>
        <n v="50000011"/>
        <s v="Blöcke"/>
        <s v="Vorschmelz Diverses"/>
        <s v="Maschinenabfall"/>
        <s v="Diverses aus Schmelze"/>
        <s v="Rückstellproben"/>
        <n v="29500527"/>
        <n v="29500528"/>
        <n v="29500776"/>
        <n v="29500950"/>
        <n v="29501003"/>
        <n v="29501022"/>
        <n v="29501053"/>
        <n v="29501055"/>
        <n v="29501063"/>
        <n v="29501064"/>
        <n v="29501070"/>
        <n v="29501086"/>
        <n v="29501087"/>
        <n v="29900002"/>
        <n v="31000108"/>
        <s v="Rinde"/>
        <s v="VOR RW staubk"/>
        <n v="29500498"/>
        <n v="29500861"/>
        <n v="29500917"/>
        <n v="31000084"/>
        <s v="RW Natur"/>
        <s v="RW Schinken Endstücke"/>
        <n v="32000070"/>
        <s v="Reinigung"/>
        <s v="Räucher Blauschimmel"/>
        <n v="29500482"/>
        <n v="29500821"/>
        <n v="29500879"/>
        <n v="29600025"/>
        <n v="29501020"/>
        <n v="29500860"/>
        <n v="29500878"/>
        <n v="29500886"/>
        <n v="29500891"/>
        <n v="29500895"/>
        <n v="29500900"/>
        <n v="29500904"/>
        <n v="29500906"/>
        <n v="29500909"/>
        <n v="29500925"/>
        <n v="29500966"/>
        <n v="29501009"/>
        <n v="29501013"/>
        <n v="29501029"/>
        <n v="29501030"/>
        <n v="29501039"/>
        <n v="29501041"/>
        <n v="31000076"/>
        <n v="49500205"/>
        <s v="Muster"/>
        <s v="RW Natriumarm Rinde"/>
        <n v="23000512"/>
        <n v="29500489"/>
        <n v="29500963"/>
        <n v="29501079"/>
        <n v="49500056"/>
        <n v="49500174"/>
        <s v="RW Natrium"/>
        <n v="29500754"/>
        <n v="29500949"/>
        <n v="29501067"/>
        <n v="29501072"/>
        <n v="29501101"/>
        <n v="31000083"/>
        <n v="31000169"/>
        <s v="Rächer Natrium"/>
        <n v="23500062"/>
        <n v="29500967"/>
        <n v="29501056"/>
        <n v="29501075"/>
        <n v="29501082"/>
        <n v="32000059"/>
        <n v="32000106"/>
        <n v="32100108"/>
        <s v="gemischte Räucherstücke"/>
        <s v="Skinkeost 250g"/>
        <n v="23500273"/>
        <n v="29500910"/>
        <n v="29500913"/>
        <n v="29501036"/>
        <n v="32000049"/>
        <n v="32000067"/>
        <n v="32000068"/>
        <n v="35000343"/>
        <n v="29500480"/>
        <n v="29500952"/>
        <n v="29501069"/>
        <n v="31000097"/>
        <n v="32000069"/>
        <n v="49500188"/>
        <n v="49500213"/>
        <s v="Diverse Rinde"/>
        <n v="23000103"/>
        <n v="23500428"/>
        <n v="29500892"/>
        <n v="29500957"/>
        <n v="29501017"/>
        <n v="29501023"/>
        <n v="29501061"/>
        <n v="29600001"/>
        <n v="32000066"/>
        <n v="49500055"/>
        <n v="49500166"/>
        <s v="Räucher VS"/>
        <s v="Reste Zipfel"/>
        <s v="RW Schinken "/>
        <n v="29500593"/>
        <n v="29900003"/>
        <n v="31000094"/>
        <s v="Cheddar Cheese 50% Block"/>
        <s v="Käsesnack"/>
        <n v="29600029"/>
        <n v="49500173"/>
        <n v="57000277"/>
        <n v="23000532"/>
        <n v="23500290"/>
        <n v="29500622"/>
        <n v="29500948"/>
        <n v="29600009"/>
        <n v="31000098"/>
        <n v="32000107"/>
        <n v="47000175"/>
        <n v="29500885"/>
        <n v="29500918"/>
        <n v="49500089"/>
        <n v="49500091"/>
        <n v="49500092"/>
        <n v="49500143"/>
        <n v="49500204"/>
        <n v="23500351"/>
        <n v="29500594"/>
        <n v="29500823"/>
        <n v="29501040"/>
        <n v="29501074"/>
        <n v="29501077"/>
        <n v="29600011"/>
        <n v="31000207"/>
        <n v="32000065"/>
        <n v="32000074"/>
        <n v="49500039"/>
        <n v="49500154"/>
        <n v="49500185"/>
        <n v="49500214"/>
        <n v="49500215"/>
        <n v="49500216"/>
        <n v="49500218"/>
        <n v="29500613"/>
        <n v="29500929"/>
        <n v="29600002"/>
        <n v="29500930"/>
        <n v="29501078"/>
        <n v="29500734"/>
        <n v="29501065"/>
        <s v="Diverses Schimmel BU4"/>
        <s v="Schinken Stange"/>
        <n v="29500539"/>
        <n v="29501060"/>
        <n v="49500034"/>
        <n v="49500084"/>
        <n v="49500090"/>
        <n v="49500144"/>
        <s v="Diverses Muster"/>
        <n v="29500816"/>
        <n v="29500945"/>
        <n v="29501054"/>
        <n v="29600023"/>
        <s v="Diverses "/>
        <s v="Natur"/>
        <n v="31000092"/>
        <n v="31900002"/>
        <n v="49500088"/>
        <n v="29500529"/>
        <n v="29500620"/>
        <n v="31900001"/>
        <s v="ganze Wurst gourme natur"/>
        <s v="ganze Wurst Schinken"/>
        <n v="29500943"/>
        <n v="29500947"/>
        <n v="29600004"/>
        <n v="29600017"/>
        <s v="Cheddar Matured"/>
        <s v="RS natur gourmet"/>
        <s v="Walnusstraum"/>
        <s v="ganze Wurst BDK"/>
        <s v="ganze Wurst Räucher"/>
        <s v="SKZ Ammerland Block"/>
        <n v="29500565"/>
        <n v="29500887"/>
        <n v="29500946"/>
        <n v="49500147"/>
        <n v="59500051"/>
        <s v="RW"/>
        <n v="29500908"/>
        <n v="49500196"/>
        <s v="Creme Noblesse"/>
        <s v="ganze Wurst Gourme Kräuter"/>
        <s v="ganze Wurst Gourme Paprika"/>
        <s v="Mozzarella"/>
        <s v="Räu-End"/>
        <s v="vegan"/>
        <n v="29500719"/>
        <n v="29501002"/>
        <n v="49500171"/>
        <s v="ganze Wurst Gourme Schinken"/>
        <s v="ganze Wurst Gourmet Schinken"/>
        <s v="ganze Wurst NA Extra"/>
        <n v="29500531"/>
        <n v="29501010"/>
        <n v="29501073"/>
        <n v="29501081"/>
        <n v="31000217"/>
        <n v="29600003"/>
        <s v="Würfel"/>
        <n v="29500893"/>
        <n v="29500894"/>
        <n v="29501049"/>
        <n v="29501099"/>
        <n v="49500192"/>
        <s v="ganze Wurst"/>
        <n v="29500598"/>
        <n v="29500606"/>
        <n v="24000493"/>
        <n v="29500490"/>
        <n v="32000022"/>
        <n v="32000027"/>
        <n v="32000036"/>
        <n v="58000902"/>
        <s v="Cheddar Deirygold"/>
        <s v="Cheddar jung Eximo"/>
        <n v="23000020"/>
        <n v="23000584"/>
        <n v="29500605"/>
        <n v="29600026"/>
        <n v="31000234"/>
        <s v="-"/>
        <s v="Räucher Schinken Fertigware"/>
        <s v="verschiedene Fertigware"/>
        <s v="VOS Bergkäse"/>
        <s v="Walnusstorten"/>
        <n v="23000206"/>
        <n v="29500817"/>
        <n v="49500190"/>
        <n v="23500285"/>
        <n v="29501062"/>
        <n v="29501066"/>
        <n v="29501083"/>
        <n v="29501085"/>
        <n v="29501089"/>
        <n v="49500189"/>
        <s v="Brie"/>
        <n v="29500477"/>
        <n v="29600030"/>
        <n v="59500021"/>
        <s v="Räucher Retoure"/>
        <n v="23000188"/>
        <n v="23000198"/>
        <n v="29501076"/>
        <n v="31000161"/>
        <n v="29500616"/>
        <n v="50000275"/>
        <s v="Becher"/>
        <n v="29500532"/>
        <n v="29501000"/>
        <n v="29501071"/>
        <n v="47000260"/>
        <n v="59000034"/>
        <s v="Div Zipfe, ES"/>
        <n v="32000061"/>
        <s v="Kapa EMM"/>
        <s v="Schmelzkäsezubereitung"/>
        <s v="Zipfel, Endstücke"/>
        <n v="31000022"/>
        <n v="23500368"/>
        <n v="23500374"/>
        <n v="29501058"/>
        <n v="32000053"/>
        <n v="29500548"/>
        <n v="29500599"/>
        <n v="29500602"/>
        <n v="49500102"/>
        <s v="Soft Cheese"/>
        <n v="23500286"/>
        <n v="23000052"/>
        <n v="29500730"/>
        <n v="32000020"/>
        <n v="29500858"/>
        <n v="29500942"/>
        <n v="29501080"/>
        <n v="29501105"/>
        <n v="29501110"/>
        <n v="23500369"/>
        <n v="29600020"/>
        <n v="29600028"/>
        <n v="32000028"/>
        <n v="32000056"/>
        <n v="47000988"/>
        <n v="49500149"/>
        <n v="49500221"/>
        <s v="Becher Schnittlauch"/>
        <n v="29600016"/>
        <s v="Nüsse"/>
        <n v="32000002"/>
        <s v="Ziegengouda"/>
        <n v="29501059"/>
        <n v="49500103"/>
        <n v="32000236"/>
        <n v="31000142"/>
        <n v="31000162"/>
        <s v="Vorschmelz"/>
        <n v="47001071"/>
        <n v="48001200"/>
        <n v="57000633"/>
        <n v="23500367"/>
        <n v="59500029"/>
        <s v="Bergfeuer"/>
        <s v="ganze Würste"/>
        <n v="31000243"/>
        <n v="29500003"/>
        <n v="29501118"/>
        <s v="Walnus"/>
        <s v="Abschnitte"/>
        <n v="29600024"/>
      </sharedItems>
    </cacheField>
    <cacheField name="Grund Ziffer3" numFmtId="0">
      <sharedItems containsSemiMixedTypes="0" containsString="0" containsNumber="1" containsInteger="1" minValue="10" maxValue="120" count="36">
        <n v="12"/>
        <n v="22"/>
        <n v="61"/>
        <n v="30"/>
        <n v="20"/>
        <n v="40"/>
        <n v="74"/>
        <n v="73"/>
        <n v="60"/>
        <n v="42"/>
        <n v="70"/>
        <n v="81"/>
        <n v="10"/>
        <n v="71"/>
        <n v="34"/>
        <n v="31"/>
        <n v="120"/>
        <n v="72"/>
        <n v="33"/>
        <n v="11"/>
        <n v="75"/>
        <n v="32"/>
        <n v="98"/>
        <n v="21"/>
        <n v="43"/>
        <n v="13"/>
        <n v="62"/>
        <n v="84"/>
        <n v="83"/>
        <n v="82"/>
        <n v="80"/>
        <n v="54"/>
        <n v="55"/>
        <n v="50"/>
        <n v="52"/>
        <n v="90"/>
      </sharedItems>
    </cacheField>
    <cacheField name="Entstehungsort/Linie" numFmtId="0">
      <sharedItems containsBlank="1" containsMixedTypes="1" containsNumber="1" containsInteger="1" minValue="2030" maxValue="3110" count="52">
        <s v="L4"/>
        <s v="Abfüllung"/>
        <s v="L34"/>
        <s v="Schmelze"/>
        <s v="L22"/>
        <s v="L1"/>
        <s v="L20"/>
        <s v="Verkauf"/>
        <s v="BU2"/>
        <s v="QM"/>
        <s v="Labor"/>
        <s v="RWV"/>
        <s v="L33"/>
        <s v="Weisenhorn"/>
        <s v="WVP"/>
        <s v="Bu3"/>
        <s v="BU4"/>
        <s v="L16"/>
        <s v="Rest"/>
        <s v="Strudelline"/>
        <s v="L9"/>
        <s v="L18"/>
        <s v="L21"/>
        <s v="L23"/>
        <s v="L29"/>
        <s v="Spezialitäten"/>
        <s v="Logistik"/>
        <s v="L11"/>
        <s v="Räucherei"/>
        <s v="Retoure"/>
        <s v="L31"/>
        <s v="Externe"/>
        <s v="L3"/>
        <s v="L36"/>
        <s v="Muster"/>
        <s v="L2"/>
        <s v="L35"/>
        <s v="Kantine"/>
        <s v="Einkauf"/>
        <s v="Entwicklung"/>
        <s v="Außenlager"/>
        <n v="3020"/>
        <s v="BU1"/>
        <n v="3010"/>
        <n v="3110"/>
        <n v="3040"/>
        <n v="2030"/>
        <n v="3100"/>
        <s v="HN848"/>
        <m/>
        <n v="3030"/>
        <s v="Mischer 2"/>
      </sharedItems>
    </cacheField>
    <cacheField name="Artikelnr. (wenn vorhanden)" numFmtId="0">
      <sharedItems containsMixedTypes="1" containsNumber="1" containsInteger="1" minValue="23000020" maxValue="59500051" count="349">
        <n v="29500481"/>
        <n v="29500514"/>
        <n v="29500939"/>
        <n v="29501021"/>
        <n v="29501028"/>
        <n v="29501052"/>
        <n v="29501057"/>
        <n v="29600027"/>
        <n v="49500052"/>
        <n v="49500194"/>
        <n v="49900001"/>
        <n v="49900002"/>
        <s v="Div. Zipfel, Endstücke"/>
        <s v="Diverses"/>
        <s v="Diverses aus Abfüllung"/>
        <s v="Diverses QM"/>
        <s v="Laborproben"/>
        <s v="Räucher Ammerland"/>
        <n v="29501032"/>
        <n v="29600013"/>
        <n v="50000011"/>
        <s v="Blöcke"/>
        <s v="Vorschmelz Diverses"/>
        <s v="Maschinenabfall"/>
        <s v="Diverses aus Schmelze"/>
        <s v="Rückstellproben"/>
        <n v="29500527"/>
        <n v="29500528"/>
        <n v="29500776"/>
        <n v="29500950"/>
        <n v="29501003"/>
        <n v="29501022"/>
        <n v="29501053"/>
        <n v="29501055"/>
        <n v="29501063"/>
        <n v="29501064"/>
        <n v="29501070"/>
        <n v="29501086"/>
        <n v="29501087"/>
        <n v="29900002"/>
        <n v="31000108"/>
        <s v="Rinde"/>
        <s v="VOR RW staubk"/>
        <n v="29500498"/>
        <n v="29500861"/>
        <n v="29500917"/>
        <n v="31000084"/>
        <s v="RW Natur"/>
        <s v="RW Schinken Endstücke"/>
        <n v="32000070"/>
        <s v="Reinigung"/>
        <s v="Räucher Blauschimmel"/>
        <n v="29500482"/>
        <n v="29500821"/>
        <n v="29500879"/>
        <n v="29600025"/>
        <n v="29501020"/>
        <n v="29500860"/>
        <n v="29500878"/>
        <n v="29500886"/>
        <n v="29500891"/>
        <n v="29500895"/>
        <n v="29500900"/>
        <n v="29500904"/>
        <n v="29500906"/>
        <n v="29500909"/>
        <n v="29500925"/>
        <n v="29500966"/>
        <n v="29501009"/>
        <n v="29501013"/>
        <n v="29501029"/>
        <n v="29501030"/>
        <n v="29501039"/>
        <n v="29501041"/>
        <n v="31000076"/>
        <n v="49500205"/>
        <s v="Muster"/>
        <s v="RW Natriumarm Rinde"/>
        <n v="23000512"/>
        <n v="29500489"/>
        <n v="29500963"/>
        <n v="29501079"/>
        <n v="49500056"/>
        <n v="49500174"/>
        <s v="RW Natrium"/>
        <n v="29500754"/>
        <n v="29500949"/>
        <n v="29501067"/>
        <n v="29501072"/>
        <n v="29501101"/>
        <n v="31000083"/>
        <n v="31000169"/>
        <s v="Rächer Natrium"/>
        <n v="23500062"/>
        <n v="29500967"/>
        <n v="29501056"/>
        <n v="29501075"/>
        <n v="29501082"/>
        <n v="32000059"/>
        <n v="32000106"/>
        <n v="32100108"/>
        <s v="gemischte Räucherstücke"/>
        <s v="Skinkeost 250g"/>
        <n v="23500273"/>
        <n v="29500910"/>
        <n v="29500913"/>
        <n v="29501036"/>
        <n v="32000049"/>
        <n v="32000067"/>
        <n v="32000068"/>
        <n v="35000343"/>
        <n v="29500480"/>
        <n v="29500952"/>
        <n v="29501069"/>
        <n v="31000097"/>
        <n v="32000069"/>
        <n v="49500188"/>
        <n v="49500213"/>
        <s v="Diverse Rinde"/>
        <n v="23000103"/>
        <n v="23500428"/>
        <n v="29500892"/>
        <n v="29500957"/>
        <n v="29501017"/>
        <n v="29501023"/>
        <n v="29501061"/>
        <n v="29600001"/>
        <n v="32000066"/>
        <n v="49500055"/>
        <n v="49500166"/>
        <s v="Räucher VS"/>
        <s v="Reste Zipfel"/>
        <s v="RW Schinken "/>
        <n v="29500593"/>
        <n v="29900003"/>
        <n v="31000094"/>
        <s v="Cheddar Cheese 50% Block"/>
        <s v="Käsesnack"/>
        <n v="29600029"/>
        <n v="49500173"/>
        <n v="57000277"/>
        <n v="23000532"/>
        <n v="23500290"/>
        <n v="29500622"/>
        <n v="29500948"/>
        <n v="29600009"/>
        <n v="31000098"/>
        <n v="32000107"/>
        <n v="47000175"/>
        <n v="29500885"/>
        <n v="29500918"/>
        <n v="49500089"/>
        <n v="49500091"/>
        <n v="49500092"/>
        <n v="49500143"/>
        <n v="49500204"/>
        <n v="23500351"/>
        <n v="29500594"/>
        <n v="29500823"/>
        <n v="29501040"/>
        <n v="29501074"/>
        <n v="29501077"/>
        <n v="29600011"/>
        <n v="31000207"/>
        <n v="32000065"/>
        <n v="32000074"/>
        <n v="49500039"/>
        <n v="49500154"/>
        <n v="49500185"/>
        <n v="49500214"/>
        <n v="49500215"/>
        <n v="49500216"/>
        <n v="49500218"/>
        <n v="29500613"/>
        <n v="29500929"/>
        <n v="29600002"/>
        <n v="29500930"/>
        <n v="29501078"/>
        <n v="29500734"/>
        <n v="29501065"/>
        <s v="Diverses Schimmel BU4"/>
        <s v="Schinken Stange"/>
        <n v="29500539"/>
        <n v="29501060"/>
        <n v="49500034"/>
        <n v="49500084"/>
        <n v="49500090"/>
        <n v="49500144"/>
        <s v="Diverses Muster"/>
        <n v="29500816"/>
        <n v="29500945"/>
        <n v="29501054"/>
        <n v="29600023"/>
        <s v="Diverses "/>
        <s v="Natur"/>
        <n v="31000092"/>
        <n v="31900002"/>
        <n v="49500088"/>
        <n v="29500529"/>
        <n v="29500620"/>
        <n v="31900001"/>
        <s v="ganze Wurst gourme natur"/>
        <s v="ganze Wurst Schinken"/>
        <n v="29500943"/>
        <n v="29500947"/>
        <n v="29600004"/>
        <n v="29600017"/>
        <s v="Cheddar Matured"/>
        <s v="RS natur gourmet"/>
        <s v="Walnusstraum"/>
        <s v="ganze Wurst BDK"/>
        <s v="ganze Wurst Räucher"/>
        <s v="SKZ Ammerland Block"/>
        <n v="29500565"/>
        <n v="29500887"/>
        <n v="29500946"/>
        <n v="49500147"/>
        <n v="59500051"/>
        <s v="RW"/>
        <n v="29500908"/>
        <n v="49500196"/>
        <s v="Creme Noblesse"/>
        <s v="ganze Wurst Gourme Kräuter"/>
        <s v="ganze Wurst Gourme Paprika"/>
        <s v="Mozzarella"/>
        <s v="Räu-End"/>
        <s v="vegan"/>
        <n v="29500719"/>
        <n v="29501002"/>
        <n v="49500171"/>
        <s v="ganze Wurst Gourme Schinken"/>
        <s v="ganze Wurst Gourmet Schinken"/>
        <s v="ganze Wurst NA Extra"/>
        <n v="29500531"/>
        <n v="29501010"/>
        <n v="29501073"/>
        <n v="29501081"/>
        <n v="31000217"/>
        <n v="29600003"/>
        <s v="Würfel"/>
        <n v="29500893"/>
        <n v="29500894"/>
        <n v="29501049"/>
        <n v="29501099"/>
        <n v="49500192"/>
        <s v="ganze Wurst"/>
        <n v="29500598"/>
        <n v="29500606"/>
        <n v="24000493"/>
        <n v="29500490"/>
        <n v="32000022"/>
        <n v="32000027"/>
        <n v="32000036"/>
        <n v="58000902"/>
        <s v="Cheddar Deirygold"/>
        <s v="Cheddar jung Eximo"/>
        <n v="23000020"/>
        <n v="23000584"/>
        <n v="29500605"/>
        <n v="29600026"/>
        <n v="31000234"/>
        <s v="-"/>
        <s v="Räucher Schinken Fertigware"/>
        <s v="verschiedene Fertigware"/>
        <s v="VOS Bergkäse"/>
        <s v="Walnusstorten"/>
        <n v="23000206"/>
        <n v="29500817"/>
        <n v="49500190"/>
        <n v="23500285"/>
        <n v="29501062"/>
        <n v="29501066"/>
        <n v="29501083"/>
        <n v="29501085"/>
        <n v="29501089"/>
        <n v="49500189"/>
        <s v="Brie"/>
        <n v="29500477"/>
        <n v="29600030"/>
        <n v="59500021"/>
        <s v="Räucher Retoure"/>
        <n v="23000188"/>
        <n v="23000198"/>
        <n v="29501076"/>
        <n v="31000161"/>
        <n v="29500616"/>
        <n v="50000275"/>
        <s v="Becher"/>
        <n v="29500532"/>
        <n v="29501000"/>
        <n v="29501071"/>
        <n v="47000260"/>
        <n v="59000034"/>
        <s v="Div Zipfe, ES"/>
        <n v="32000061"/>
        <s v="Kapa EMM"/>
        <s v="Schmelzkäsezubereitung"/>
        <s v="Zipfel, Endstücke"/>
        <n v="31000022"/>
        <n v="23500368"/>
        <n v="23500374"/>
        <n v="29501058"/>
        <n v="32000053"/>
        <n v="29500548"/>
        <n v="29500599"/>
        <n v="29500602"/>
        <n v="49500102"/>
        <s v="Soft Cheese"/>
        <n v="23500286"/>
        <n v="23000052"/>
        <n v="29500730"/>
        <n v="32000020"/>
        <n v="29500858"/>
        <n v="29500942"/>
        <n v="29501080"/>
        <n v="29501105"/>
        <n v="29501110"/>
        <n v="23500369"/>
        <n v="29600020"/>
        <n v="29600028"/>
        <n v="32000028"/>
        <n v="32000056"/>
        <n v="47000988"/>
        <n v="49500149"/>
        <n v="49500221"/>
        <s v="Becher Schnittlauch"/>
        <n v="29600016"/>
        <s v="Nüsse"/>
        <n v="32000002"/>
        <s v="Ziegengouda"/>
        <n v="29501059"/>
        <n v="49500103"/>
        <n v="32000236"/>
        <n v="31000142"/>
        <n v="31000162"/>
        <s v="Vorschmelz"/>
        <n v="47001071"/>
        <n v="48001200"/>
        <n v="57000633"/>
        <n v="23500367"/>
        <n v="59500029"/>
        <s v="Bergfeuer"/>
        <s v="ganze Würste"/>
        <n v="31000243"/>
        <n v="29500003"/>
        <n v="29501118"/>
        <s v="Walnus"/>
        <s v="Abschnitte"/>
        <n v="29600024"/>
      </sharedItems>
    </cacheField>
    <cacheField name="Menge [kg]" numFmtId="0">
      <sharedItems containsSemiMixedTypes="0" containsString="0" containsNumber="1" minValue="-22" maxValue="3546" count="556">
        <n v="28"/>
        <n v="15"/>
        <n v="153.4"/>
        <n v="19.399999999999999"/>
        <n v="18"/>
        <n v="21.2"/>
        <n v="37.200000000000003"/>
        <n v="35.4"/>
        <n v="305"/>
        <n v="81.5"/>
        <n v="45"/>
        <n v="150"/>
        <n v="15.2"/>
        <n v="90.6"/>
        <n v="55.6"/>
        <n v="91.2"/>
        <n v="8"/>
        <n v="51"/>
        <n v="54"/>
        <n v="184"/>
        <n v="1780"/>
        <n v="93.5"/>
        <n v="101"/>
        <n v="11.5"/>
        <n v="97"/>
        <n v="5"/>
        <n v="20"/>
        <n v="25"/>
        <n v="75"/>
        <n v="1"/>
        <n v="143.5"/>
        <n v="242.5"/>
        <n v="183"/>
        <n v="10"/>
        <n v="129.4"/>
        <n v="86.6"/>
        <n v="4.5999999999999996"/>
        <n v="207.5"/>
        <n v="177"/>
        <n v="50"/>
        <n v="56"/>
        <n v="241"/>
        <n v="17"/>
        <n v="90"/>
        <n v="870"/>
        <n v="60"/>
        <n v="63"/>
        <n v="546"/>
        <n v="252"/>
        <n v="72.5"/>
        <n v="306"/>
        <n v="2"/>
        <n v="280"/>
        <n v="279.5"/>
        <n v="229"/>
        <n v="175"/>
        <n v="44.7"/>
        <n v="547"/>
        <n v="143"/>
        <n v="290"/>
        <n v="188"/>
        <n v="203"/>
        <n v="46"/>
        <n v="1.2"/>
        <n v="30"/>
        <n v="44"/>
        <n v="131.6"/>
        <n v="450"/>
        <n v="11"/>
        <n v="220"/>
        <n v="85.2"/>
        <n v="140"/>
        <n v="250"/>
        <n v="320"/>
        <n v="146.4"/>
        <n v="40.4"/>
        <n v="248"/>
        <n v="270"/>
        <n v="12"/>
        <n v="142"/>
        <n v="1260"/>
        <n v="900"/>
        <n v="390"/>
        <n v="1401"/>
        <n v="28.8"/>
        <n v="42"/>
        <n v="180"/>
        <n v="79"/>
        <n v="28.5"/>
        <n v="155"/>
        <n v="200"/>
        <n v="10.4"/>
        <n v="70"/>
        <n v="86"/>
        <n v="35.5"/>
        <n v="80"/>
        <n v="526.6"/>
        <n v="8.9"/>
        <n v="106"/>
        <n v="65"/>
        <n v="123.5"/>
        <n v="147"/>
        <n v="160"/>
        <n v="22"/>
        <n v="6"/>
        <n v="3"/>
        <n v="24"/>
        <n v="41"/>
        <n v="7"/>
        <n v="1029"/>
        <n v="31"/>
        <n v="64"/>
        <n v="53"/>
        <n v="312"/>
        <n v="194"/>
        <n v="26.6"/>
        <n v="125"/>
        <n v="47.5"/>
        <n v="1048"/>
        <n v="33"/>
        <n v="23.2"/>
        <n v="115"/>
        <n v="3.2"/>
        <n v="130"/>
        <n v="19"/>
        <n v="20.2"/>
        <n v="222"/>
        <n v="70.400000000000006"/>
        <n v="48"/>
        <n v="47"/>
        <n v="30.4"/>
        <n v="1770"/>
        <n v="34.4"/>
        <n v="35.000000000000007"/>
        <n v="36"/>
        <n v="102"/>
        <n v="23"/>
        <n v="45.4"/>
        <n v="26"/>
        <n v="58"/>
        <n v="572.5"/>
        <n v="21"/>
        <n v="68"/>
        <n v="23.5"/>
        <n v="33.5"/>
        <n v="40.5"/>
        <n v="166"/>
        <n v="145"/>
        <n v="145.6"/>
        <n v="27.6"/>
        <n v="340"/>
        <n v="87.2"/>
        <n v="39"/>
        <n v="326.8"/>
        <n v="7.2"/>
        <n v="9"/>
        <n v="13.5"/>
        <n v="4.5"/>
        <n v="74"/>
        <n v="78"/>
        <n v="77"/>
        <n v="96"/>
        <n v="256"/>
        <n v="11.4"/>
        <n v="446"/>
        <n v="4"/>
        <n v="138"/>
        <n v="40"/>
        <n v="27.5"/>
        <n v="611.5"/>
        <n v="77.5"/>
        <n v="29.5"/>
        <n v="55"/>
        <n v="122.5"/>
        <n v="84.8"/>
        <n v="38"/>
        <n v="66"/>
        <n v="4.2"/>
        <n v="32"/>
        <n v="117"/>
        <n v="349"/>
        <n v="371"/>
        <n v="95"/>
        <n v="758.6"/>
        <n v="242.4"/>
        <n v="467"/>
        <n v="201.6"/>
        <n v="170.6"/>
        <n v="120"/>
        <n v="35"/>
        <n v="565"/>
        <n v="1148"/>
        <n v="123"/>
        <n v="148"/>
        <n v="31.8"/>
        <n v="22.2"/>
        <n v="72"/>
        <n v="91"/>
        <n v="296"/>
        <n v="480"/>
        <n v="12.8"/>
        <n v="16.2"/>
        <n v="31.5"/>
        <n v="111"/>
        <n v="133"/>
        <n v="314.90000000000003"/>
        <n v="100"/>
        <n v="915"/>
        <n v="50.6"/>
        <n v="108"/>
        <n v="133.6"/>
        <n v="13"/>
        <n v="606"/>
        <n v="2613"/>
        <n v="777.6"/>
        <n v="16"/>
        <n v="81"/>
        <n v="141.4"/>
        <n v="210"/>
        <n v="5.8"/>
        <n v="135.80000000000001"/>
        <n v="175.5"/>
        <n v="377"/>
        <n v="389.8"/>
        <n v="27.2"/>
        <n v="276"/>
        <n v="268"/>
        <n v="422"/>
        <n v="459"/>
        <n v="435"/>
        <n v="97.199999999999989"/>
        <n v="522"/>
        <n v="52"/>
        <n v="14.8"/>
        <n v="23.4"/>
        <n v="24.2"/>
        <n v="31.6"/>
        <n v="98"/>
        <n v="5.3"/>
        <n v="7.8"/>
        <n v="32.5"/>
        <n v="128"/>
        <n v="525"/>
        <n v="14"/>
        <n v="292"/>
        <n v="282"/>
        <n v="402"/>
        <n v="267"/>
        <n v="328"/>
        <n v="5.9"/>
        <n v="25.4"/>
        <n v="300"/>
        <n v="195"/>
        <n v="87"/>
        <n v="212"/>
        <n v="223"/>
        <n v="41.6"/>
        <n v="3.6"/>
        <n v="42.6"/>
        <n v="724"/>
        <n v="285"/>
        <n v="57.8"/>
        <n v="107.6"/>
        <n v="239"/>
        <n v="347"/>
        <n v="126"/>
        <n v="1.6"/>
        <n v="12.600000000000001"/>
        <n v="160.5"/>
        <n v="62"/>
        <n v="113"/>
        <n v="78.900000000000006"/>
        <n v="24.400000000000006"/>
        <n v="54.2"/>
        <n v="77.400000000000006"/>
        <n v="97.8"/>
        <n v="99.13"/>
        <n v="105"/>
        <n v="153"/>
        <n v="162"/>
        <n v="1.4"/>
        <n v="151.5"/>
        <n v="3.4"/>
        <n v="43.7"/>
        <n v="105.5"/>
        <n v="121"/>
        <n v="362.5"/>
        <n v="409"/>
        <n v="470"/>
        <n v="12.1"/>
        <n v="20.5"/>
        <n v="185"/>
        <n v="12.5"/>
        <n v="8.1999999999999993"/>
        <n v="59"/>
        <n v="132"/>
        <n v="4.4000000000000004"/>
        <n v="11.2"/>
        <n v="6.4"/>
        <n v="46.4"/>
        <n v="23.8"/>
        <n v="61"/>
        <n v="315.5"/>
        <n v="3.5"/>
        <n v="38.5"/>
        <n v="82"/>
        <n v="88.5"/>
        <n v="19.5"/>
        <n v="345"/>
        <n v="4.0999999999999996"/>
        <n v="57"/>
        <n v="431"/>
        <n v="205"/>
        <n v="302"/>
        <n v="20.6"/>
        <n v="284"/>
        <n v="171"/>
        <n v="213"/>
        <n v="243"/>
        <n v="84"/>
        <n v="206"/>
        <n v="70.599999999999994"/>
        <n v="22.5"/>
        <n v="30.5"/>
        <n v="97.5"/>
        <n v="85.5"/>
        <n v="27"/>
        <n v="26.5"/>
        <n v="3546"/>
        <n v="91.5"/>
        <n v="63.5"/>
        <n v="89.5"/>
        <n v="7.5"/>
        <n v="392"/>
        <n v="2.5"/>
        <n v="92"/>
        <n v="375"/>
        <n v="427"/>
        <n v="613"/>
        <n v="477"/>
        <n v="419"/>
        <n v="230"/>
        <n v="43.5"/>
        <n v="191"/>
        <n v="110"/>
        <n v="132.5"/>
        <n v="3.8"/>
        <n v="382"/>
        <n v="541"/>
        <n v="260"/>
        <n v="85.4"/>
        <n v="17.399999999999999"/>
        <n v="22.4"/>
        <n v="134"/>
        <n v="181"/>
        <n v="69"/>
        <n v="141.19999999999999"/>
        <n v="9.4"/>
        <n v="2.6"/>
        <n v="188.8"/>
        <n v="283"/>
        <n v="72.400000000000006"/>
        <n v="242"/>
        <n v="89"/>
        <n v="41.4"/>
        <n v="71"/>
        <n v="370"/>
        <n v="29.2"/>
        <n v="29.8"/>
        <n v="24.6"/>
        <n v="10.8"/>
        <n v="85.8"/>
        <n v="322"/>
        <n v="56.6"/>
        <n v="66.8"/>
        <n v="304"/>
        <n v="484"/>
        <n v="2.1"/>
        <n v="275"/>
        <n v="163"/>
        <n v="641"/>
        <n v="178"/>
        <n v="432"/>
        <n v="29"/>
        <n v="386"/>
        <n v="289"/>
        <n v="1266"/>
        <n v="684"/>
        <n v="49.7"/>
        <n v="93"/>
        <n v="49"/>
        <n v="77.599999999999994"/>
        <n v="325"/>
        <n v="36.200000000000003"/>
        <n v="78.599999999999994"/>
        <n v="122"/>
        <n v="9.8000000000000007"/>
        <n v="35.6"/>
        <n v="6.8"/>
        <n v="405"/>
        <n v="69.900000000000006"/>
        <n v="5.6"/>
        <n v="436.6"/>
        <n v="245"/>
        <n v="49.5"/>
        <n v="62.4"/>
        <n v="240"/>
        <n v="15.5"/>
        <n v="73"/>
        <n v="6.5"/>
        <n v="53.6"/>
        <n v="62.6"/>
        <n v="127"/>
        <n v="154"/>
        <n v="452"/>
        <n v="327"/>
        <n v="424"/>
        <n v="474"/>
        <n v="369"/>
        <n v="246"/>
        <n v="136"/>
        <n v="357"/>
        <n v="193"/>
        <n v="156"/>
        <n v="1.5"/>
        <n v="257"/>
        <n v="253"/>
        <n v="348"/>
        <n v="1831"/>
        <n v="258"/>
        <n v="333"/>
        <n v="211"/>
        <n v="495"/>
        <n v="10.3"/>
        <n v="167"/>
        <n v="259"/>
        <n v="540"/>
        <n v="9.5"/>
        <n v="2.2000000000000002"/>
        <n v="41.5"/>
        <n v="85"/>
        <n v="112"/>
        <n v="164"/>
        <n v="8.5"/>
        <n v="6.6"/>
        <n v="189"/>
        <n v="146"/>
        <n v="346"/>
        <n v="299"/>
        <n v="14.5"/>
        <n v="7.6"/>
        <n v="75.599999999999994"/>
        <n v="616"/>
        <n v="209"/>
        <n v="447"/>
        <n v="170"/>
        <n v="207"/>
        <n v="701"/>
        <n v="303"/>
        <n v="74.400000000000006"/>
        <n v="640"/>
        <n v="1500"/>
        <n v="249"/>
        <n v="24.8"/>
        <n v="21.6"/>
        <n v="80.400000000000006"/>
        <n v="173"/>
        <n v="309"/>
        <n v="321"/>
        <n v="101.8"/>
        <n v="204"/>
        <n v="227"/>
        <n v="94.4"/>
        <n v="26.2"/>
        <n v="65.400000000000006"/>
        <n v="106.2"/>
        <n v="184.2"/>
        <n v="688"/>
        <n v="159.68"/>
        <n v="512"/>
        <n v="81.2"/>
        <n v="20.3"/>
        <n v="297"/>
        <n v="15.4"/>
        <n v="28.4"/>
        <n v="60.900000000000006"/>
        <n v="47.6"/>
        <n v="331"/>
        <n v="642"/>
        <n v="37"/>
        <n v="158"/>
        <n v="20.399999999999999"/>
        <n v="61.3"/>
        <n v="556"/>
        <n v="81.8"/>
        <n v="51.2"/>
        <n v="2.4"/>
        <n v="24.5"/>
        <n v="453"/>
        <n v="308"/>
        <n v="334"/>
        <n v="198"/>
        <n v="7.4"/>
        <n v="48.6"/>
        <n v="131"/>
        <n v="8.4"/>
        <n v="135"/>
        <n v="67.2"/>
        <n v="44.2"/>
        <n v="14.2"/>
        <n v="55.8"/>
        <n v="37.799999999999997"/>
        <n v="68.8"/>
        <n v="228"/>
        <n v="34"/>
        <n v="225"/>
        <n v="76"/>
        <n v="-22"/>
        <n v="88"/>
        <n v="137.71700000000001"/>
        <n v="202"/>
        <n v="52.929000000000002"/>
        <n v="269"/>
        <n v="26.4"/>
        <n v="144"/>
        <n v="9.1999999999999993"/>
        <n v="31.2"/>
        <n v="161"/>
        <n v="119"/>
        <n v="202.4"/>
        <n v="129"/>
        <n v="149.4"/>
        <n v="172"/>
        <n v="18.2"/>
        <n v="326"/>
        <n v="332"/>
        <n v="313"/>
        <n v="104.7"/>
        <n v="236"/>
        <n v="288"/>
        <n v="26.8"/>
        <n v="217.5"/>
        <n v="344"/>
        <n v="139"/>
        <n v="2.8"/>
        <n v="190"/>
        <n v="94"/>
        <n v="70.3"/>
        <n v="14.4"/>
        <n v="25.1"/>
        <n v="307"/>
        <n v="618"/>
        <n v="1305"/>
        <n v="548"/>
        <n v="329"/>
        <n v="266"/>
      </sharedItems>
    </cacheField>
    <cacheField name="Grund Ziffer" numFmtId="0">
      <sharedItems containsSemiMixedTypes="0" containsString="0" containsNumber="1" containsInteger="1" minValue="10" maxValue="120" count="36">
        <n v="12"/>
        <n v="22"/>
        <n v="61"/>
        <n v="30"/>
        <n v="20"/>
        <n v="40"/>
        <n v="74"/>
        <n v="73"/>
        <n v="60"/>
        <n v="42"/>
        <n v="70"/>
        <n v="81"/>
        <n v="10"/>
        <n v="71"/>
        <n v="34"/>
        <n v="31"/>
        <n v="120"/>
        <n v="72"/>
        <n v="33"/>
        <n v="11"/>
        <n v="75"/>
        <n v="32"/>
        <n v="98"/>
        <n v="21"/>
        <n v="43"/>
        <n v="13"/>
        <n v="62"/>
        <n v="84"/>
        <n v="83"/>
        <n v="82"/>
        <n v="80"/>
        <n v="54"/>
        <n v="55"/>
        <n v="50"/>
        <n v="52"/>
        <n v="90"/>
      </sharedItems>
    </cacheField>
    <cacheField name="Datum [Tag]" numFmtId="0">
      <sharedItems containsSemiMixedTypes="0" containsDate="1" containsString="0" minDate="2021-08-19T00:00:00" maxDate="2021-11-25T00:00:00" count="71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9T00:00:00"/>
        <d v="2021-11-17T00:00:00"/>
        <d v="2021-11-18T00:00:00"/>
        <d v="2021-11-22T00:00:00"/>
        <d v="2021-11-23T00:00:00"/>
        <d v="2021-11-24T00:00:00"/>
      </sharedItems>
    </cacheField>
    <cacheField name="Grund eintragen" numFmtId="0">
      <sharedItems containsBlank="1" count="50">
        <s v="VOS &gt; Einsatz"/>
        <s v="keine Verarbeitung"/>
        <s v="blaues Klebeband im Produkt"/>
        <s v="gesammelt für möglichen Einsatz"/>
        <s v="VOS &gt; Einsatz (vegan)"/>
        <m/>
        <s v="zu wenig Menge für LKW"/>
        <s v="Sensorik"/>
        <s v="Laborprobe"/>
        <s v="geschälte Rinde"/>
        <s v="Rückstellproben"/>
        <s v="Rest"/>
        <s v="Rückrufaktion"/>
        <s v="Luftzieher/Folienriss durch Transport"/>
        <s v="Einwaage Labor"/>
        <s v="Maschinenabfall"/>
        <s v="Schmutz"/>
        <s v="keinen Abnehmer/kein Schälpersonal"/>
        <s v="Qualitätsfehler"/>
        <s v="Verformung"/>
        <s v="Muster"/>
        <s v="Luftzieher"/>
        <s v="Produkt ausgelistet, zu viel geschnitten"/>
        <s v="keinen Abnehmer"/>
        <s v="Reste von Produktion"/>
        <s v="Wurstschlaufe"/>
        <s v="MHD abgelaufen in Logistik"/>
        <s v="Retoure"/>
        <s v="keinen Verkauf, keinen Einsatz möglich"/>
        <s v="kein VOS in England, VS-Würste keine Produktion"/>
        <s v="Fremdkörper"/>
        <s v="Verpackung beschädigt"/>
        <s v="Rohware zu weich"/>
        <s v="Metall"/>
        <s v="zu viel produziert"/>
        <s v="MHD abgelaufen"/>
        <s v="Laborproben"/>
        <s v="Einwaage"/>
        <s v="kein SSC"/>
        <s v="Käufer abgesprungen"/>
        <s v="zu viel Wasseraustritt, Keine unfangreiche Durchführung von Tests"/>
        <s v="Mäusebefall in Rohware"/>
        <s v="nicht eingesetzt"/>
        <s v="zu hohe Produktion"/>
        <s v="Schimmel"/>
        <s v="Wachs nicht entfernen"/>
        <s v="Alufolie reißt"/>
        <s v="keinen Einsatz"/>
        <s v="keinen Verwendungszweck"/>
        <s v="keine Abnehmer"/>
      </sharedItems>
    </cacheField>
    <cacheField name="noch genauer" numFmtId="0">
      <sharedItems containsBlank="1" count="70">
        <m/>
        <s v="stehen geblieben / übersehen"/>
        <s v="Produktion unregelmäßig"/>
        <s v="Aufgrund Konsistenz nicht genommen. Zu wenig VOS verarbeitet. Vom Warmen ins Kalte -&gt; Schimmel"/>
        <s v="Trennung vom Klebeband aus Produkt zu aufwendig"/>
        <s v="&lt;300kg/Monat"/>
        <s v="keinen Abnehmer/Schälen"/>
        <s v="Metall"/>
        <s v="Sensorik"/>
        <s v="Laborprobe"/>
        <s v="keine Verwendung möglich"/>
        <s v="Freigabe QM über Produktion Weisenhorn(Ethylinoxid)"/>
        <s v="Luftzieher/Folienriss durch Transport"/>
        <s v="Rückstellproben"/>
        <s v="-"/>
        <s v="MHD abgelaufen"/>
        <s v="nur bestimmter Einsatz möglich"/>
        <s v="Einwaage Labor"/>
        <s v="nicht eindeutig"/>
        <s v="sporalische Produktion, kein Vakuunieren , da Allergene --&gt; Zeitliche Probleme. A zu wenig Leute. B zu sporalische Produktion C. Allergen sorgt für zu lange Zeiten. D Schmelze nimmt VOS eventuell nicht (Wärme produkt)"/>
        <s v="Darm geplatzt"/>
        <s v="Schmutz"/>
        <s v="VOS &gt; Einsatz"/>
        <s v="ausgefettet"/>
        <s v="Verformung"/>
        <s v="wird eigentlich gesammelt und verarbeitet"/>
        <s v="Ware konnte nicht vakuumiert werden, nicht genügend LA"/>
        <s v="keinen Verwendungszweck"/>
        <s v="&lt;20kg/Monat"/>
        <s v="&lt;50kg/Monat"/>
        <s v="&lt;100kg/Monat"/>
        <s v="&lt;1000kg/Monat"/>
        <s v="Clip gerissen"/>
        <s v="Muster"/>
        <s v="Luftzieher"/>
        <s v="Abschnitte eingelagert, um Verwendung zu finden. Aber keine Verwendungsentscheidung gefunden"/>
        <s v="Schlaufe gerissen"/>
        <s v="Riss in Alufolie"/>
        <s v="gemischt, weil mehrere Produkte in einen Auftrag einfließen. VOS Trennung erforderlich"/>
        <s v="&lt;500kg/Monat"/>
        <s v="keine weitere Verwendung"/>
        <s v="keinen Abnehmer"/>
        <s v="gemischtes Produkt"/>
        <s v="werden wieder verkauft"/>
        <s v="wurde nicht eingesetzt"/>
        <s v="in Logistik stehen geblieben"/>
        <s v="Auftrag abgeschlossen, Reste stehen gelassen"/>
        <s v="Rückrufaktion"/>
        <s v="Retoure"/>
        <s v="unterfüllt"/>
        <s v="Rohware zu weich"/>
        <s v="Keinen Einsatz"/>
        <s v="Kunststoff"/>
        <s v="zu heiß geräuchert"/>
        <s v="aus der Hand gerutscht"/>
        <s v="kam zurück Nagel und wurde als Abschnitte reduziert. Schimmel im Produkt entdeckt"/>
        <s v="offene Verpackung"/>
        <s v="Interleaver im Produkt von L34"/>
        <s v="gemischt, weil mehrere Produkte in einen Auftrag einfließen. VOS Trennung "/>
        <s v="guter Zustand"/>
        <s v="Luftzieher, aber trotzdem guter Zustand"/>
        <s v="Fehlproduktion/unterbefüllt"/>
        <s v="Reklamation erhalten"/>
        <s v="Rinde Extra"/>
        <s v="mehr VOS als Rework"/>
        <s v="spezifischer Einsatz"/>
        <s v="von Nagel zurück"/>
        <s v="hätte im Juni verkauft werden sollen"/>
        <s v="keine Verlängerung, da Ananas"/>
        <s v="Nicht vakuumiert von Schmelze"/>
      </sharedItems>
    </cacheField>
    <cacheField name="Produktname2" numFmtId="0">
      <sharedItems containsMixedTypes="1" containsNumber="1" containsInteger="1" minValue="29500003" maxValue="32000236" count="342">
        <s v="VOS Walnuss Roulette"/>
        <s v="VOS Schmelzkäsezub. Pon"/>
        <s v="VOS URW-GRS-KRÄU OGT"/>
        <s v="VOS URW NATUR AMM CO RE"/>
        <s v="ABS KELLERGEIST"/>
        <s v="VOS URW-SPASTUP-3500034"/>
        <s v="VOS URGW CHILI-NATRIUMA"/>
        <s v="VS Chili geschält"/>
        <s v="ABS HAV-DILL-VAKU"/>
        <s v="ABS CAMBOZOLA-VAKU"/>
        <s v="VOS VEG-SCH-MILD-VAKU"/>
        <s v="VOS VEG-SCH-WÜRZIG-VAKU"/>
        <s v="Div. Zipfel, Endstücke"/>
        <s v="Diverses"/>
        <s v="Diverses aus Abfüllung"/>
        <s v="Diverses QM"/>
        <s v="Laborproben"/>
        <s v="Räucher Ammerland"/>
        <s v="ABS CHED-ROT MIT ß-CARO"/>
        <s v="VS GRS Chili mit Rinde"/>
        <s v="AM FK-Röllchen England"/>
        <s v="Blöcke"/>
        <s v="Vorschmelz Diverses"/>
        <s v="Maschinenabfall"/>
        <s v="Diverses aus Schmelze"/>
        <s v="Rückstellproben"/>
        <s v="VOS Räucher Chili Vorsc"/>
        <s v="VOS Räucher Schinken Vo"/>
        <s v="ABS Cheddar rot"/>
        <s v="VOS URW-VS-CHILI"/>
        <s v="ABS CHED-PF-KRÄUK gemis"/>
        <s v="VOS RW NATUR AMM CO REZ"/>
        <s v="VOS RW-ROT-CHEDD 8,1KG"/>
        <s v="VOS RW BUN-PF"/>
        <s v="VOS GRW-NATUR ZIPFEL 35"/>
        <s v="VOS GRW-SCHI ZIPFEL 350"/>
        <s v="VOS GRW-SCHI-NAT ENDSTÜ"/>
        <s v="VOS VS-SCHI ZIPFEL"/>
        <s v="VOS VS-CHILI ZIPFEL"/>
        <s v="VOS VEG-SCH MILD"/>
        <s v="Gouda RW mit Staubkäse"/>
        <s v="Rinde"/>
        <s v="VOR RW staubk"/>
        <s v="VOS Räucher Natur Natri"/>
        <s v="VOS RW-NUSS OGT"/>
        <s v="VOS-ABS ENTSORGUNG"/>
        <s v="Würste 6700g Räucher na"/>
        <s v="RW Natur"/>
        <s v="RW Schinken Endstücke"/>
        <s v="RW NUSS 10,0KG AN"/>
        <s v="Reinigung"/>
        <s v="Räucher Blauschimmel"/>
        <s v="VOS Schwarzer Pfeffer R"/>
        <s v="ABS Gouda Mittelalt 45%"/>
        <s v="VOS SKZ AMMERLAND"/>
        <s v="VS Schinken geschält"/>
        <s v="VOS WAL-THEKE"/>
        <s v="VOS RW-CHILI OGT"/>
        <s v="ABS HEUBLUM"/>
        <s v="ABS MEDI-KRÄUK"/>
        <s v="ABS PECO"/>
        <s v="ABS BRIE"/>
        <s v="ABS ROVIN"/>
        <s v="ABS TI-AD"/>
        <s v="ABS SCH-PAUL"/>
        <s v="ABS APPEN"/>
        <s v="ABS GOU HALAL"/>
        <s v="ABS BIOLAND-RINGELB"/>
        <s v="ABS Whisky-Nuts"/>
        <s v="ABS AT-ROTWEIN"/>
        <s v="ABS BRUSCHETTA"/>
        <s v="ABS ORANG-PESTO"/>
        <s v="ABS OLD-AMSTERDAM"/>
        <s v="ABS CHILI-ROUVEEN"/>
        <s v="Würste 9100g USA- Räuch"/>
        <s v="VOS GRW-CHILI-NAT-VAKU"/>
        <s v="Muster"/>
        <s v="RW Natriumarm Rinde"/>
        <s v="Cheddar white 50% Fett"/>
        <s v="VOS Räucher Natur"/>
        <s v="VOS SKZ AMM Geräuchert"/>
        <s v="VOS GRW-CHILI-NAT ENDST"/>
        <s v="ABS GOU-MI-VAKU"/>
        <s v="ABS PECO-TRE-VAKU"/>
        <s v="RW Natrium"/>
        <s v="ABS Bio Gouda 48%, mitt"/>
        <s v="VOS URW-VS-SCHI"/>
        <s v="VOS RW-SCHI ENDSTÜCK 35"/>
        <s v="VOS RW-CHILI-ZIPFEL"/>
        <s v="ABS BRIE-PAP"/>
        <s v="Würste 9300g Räucher na"/>
        <s v="TORT WAL 1,93KG JER DE"/>
        <s v="Rächer Natrium"/>
        <s v="RIE Bio Gouda Mittelalt"/>
        <s v="ABS BERGK BERGLANDMILCH"/>
        <s v="VOS UGRW SCHI-NATRIUMAR"/>
        <s v="VOS RW-CHILI-ENDSTÜCK"/>
        <s v="VOS RW-NATUR-EXTRA ZIPF"/>
        <s v="RW BERGK 9,1KG"/>
        <s v="GRW SCHI-NAT 7,2GK NEUE"/>
        <s v="RW BLAUSCH 8,1KG SOPO E"/>
        <s v="gemischte Räucherstücke"/>
        <s v="Skinkeost 250g"/>
        <s v="RIE EDA-40"/>
        <s v="ABS Unser Blütenkäse"/>
        <s v="ABS ZIEGENR"/>
        <s v="ABS SAINT ANDRÉ"/>
        <s v="GRW NATUR 7,2KG"/>
        <s v="RW NATUR 10,0KG AN"/>
        <s v="RW SCHI 10,0KG AN"/>
        <s v="REZ CN-SHRIMPS DK ALDI"/>
        <s v="VOS Müller Fleisch SKZ"/>
        <s v="ABS GRÜN-PESTO"/>
        <s v="VOS GRW-NATUR ENDSTÜCK"/>
        <s v="Würste 9100g Natur aus"/>
        <s v="RW CHILI 10,0KG AN"/>
        <s v="RÄU-END GRW-SCHI-NAT EN"/>
        <s v="RÄU-END RW-CHILI 200G Z"/>
        <s v="Diverse Rinde"/>
        <s v="Tilsiter 45% Fett i.Tr."/>
        <s v="SKZ 8OZ"/>
        <s v="ABS BLU-FOU"/>
        <s v="ABS Crémeux"/>
        <s v="ABS Pfeffer-Bruch"/>
        <s v="ABS CAMBOZOLA"/>
        <s v="VOS RW-SCHI ZIPFEL 3500"/>
        <s v="ABS 40-45% OGT"/>
        <s v="RW JALA-NAT 9,3KG JER D"/>
        <s v="ABS PROV-VAKU"/>
        <s v="ABS BUN-PF 50% L33 vaku"/>
        <s v="Räucher VS"/>
        <s v="Reste Zipfel"/>
        <s v="RW Schinken "/>
        <s v="VOS Walnuss Blöcke"/>
        <s v="VOS VEG-SCH WÜRZIG"/>
        <s v="Vorschmelzwürste 6,7 kg"/>
        <s v="Cheddar Cheese 50% Block"/>
        <s v="Käsesnack"/>
        <s v="ABS 40-60% WSCH"/>
        <s v="ABS BERGBAU-MAAS-VAKU"/>
        <s v="Black Forest Räucherkäs"/>
        <s v="Mediterraner Kräuterkäs"/>
        <s v="PFEF-RING WOLFEN LOCH-1"/>
        <s v="VOS GRW Natur 45% OGT"/>
        <s v="VOS URW-VS-SPICKER-NATU"/>
        <s v="VS GRS Natur OGT"/>
        <s v="Würste 6000g Räucher fü"/>
        <s v="GRW CHILI-NAT 7,2GK NEU"/>
        <s v="Schmelzkäsezubereitung"/>
        <s v="ABS HEUBL"/>
        <s v="VOS SKZ-GOU"/>
        <s v="VOS RW-NATUR-NAT-VAKU"/>
        <s v="VOS RW-JAL-NAT-VAKU"/>
        <s v="VOS RW-NATUR-EXTRA-VAKU"/>
        <s v="VOS GRW-NATUR-VAKU / Er"/>
        <s v="VOS GRW-SCHI-NAT-VAKU"/>
        <s v="ZUB TOM-BAS 1KG"/>
        <s v="VOS Früchte Blöcke"/>
        <s v="ABS Butterkäse 45% OGT"/>
        <s v="ABS MUNSTER"/>
        <s v="VOS GRW-KRÄU-ZIPFEL"/>
        <s v="VOS GRW-KRÄU-ENDSTÜCK"/>
        <s v="VS GRS Schinken mit Rin"/>
        <s v="SKZ GOU 3,9KG WÜRSTE"/>
        <s v="RW SCHI-NAT 9,3KG ALD G"/>
        <s v="SKZ 2,5LB"/>
        <s v="ABS TIL-45FIT VAKU-OGT"/>
        <s v="VOS WAL-KONZ-vakuumiert"/>
        <s v="RÄU-END SCHI ENDSTÜCK R"/>
        <s v="RÄU-END RW-NUSS 200G ZI"/>
        <s v="RÄU-END GRW-KRÄU 200G Z"/>
        <s v="RÄU-END RW-CHILI 320G E"/>
        <s v="RÄU-END GRW-KRÄU 320G E"/>
        <s v="VOS Räucher extra natri"/>
        <s v="VOS URW-NATUR"/>
        <s v="ABS 40-45% Konventionel"/>
        <s v="VOS URW-SCHI"/>
        <s v="VOS GRW-CHILI-NAT ZIPFE"/>
        <s v="ABS Havarti Natur 30%"/>
        <s v="VOS RW-NATUR-NAT ZIPFEL"/>
        <s v="Diverses Schimmel BU4"/>
        <s v="Schinken Stange"/>
        <s v="VOS SKZ Mozzarella 40%"/>
        <s v="VOS RW-NATUR ZIPFEL 350"/>
        <s v="ABS GOU VAKU-OGT"/>
        <s v="VOS GRW-KRÄU-VAKU"/>
        <s v="VOS RW-SCHI-NAT-VAKU"/>
        <s v="VOS GRW-SCHI-VAKU /Ersa"/>
        <s v="Diverses Muster"/>
        <s v="ABS Gouda 48% OGT"/>
        <s v="VOS URW-SCHI-NAT"/>
        <s v="VOS URW BUN-PF"/>
        <s v="VS Natur geschält"/>
        <s v="Diverses "/>
        <s v="Natur"/>
        <s v="Würste 8400g Schinkenrä"/>
        <s v="VEG-SCH WÜRZIG  7,2KG"/>
        <s v="VOS RW-NUSS-VAKU"/>
        <s v="VOS Adler Schinkenräuch"/>
        <s v="VOS GRW Gartenkräuter 4"/>
        <s v="VEG-SCH MILD 7,2KG"/>
        <s v="ganze Wurst gourme natur"/>
        <s v="ganze Wurst Schinken"/>
        <s v="VOS URW-NUSS-OGT"/>
        <s v="VOS URW-NATUR-EXTRA"/>
        <s v="ABS 45-48% Konventionel"/>
        <s v="VS RW Schinken mit Rind"/>
        <s v="Cheddar Matured"/>
        <s v="RS natur gourmet"/>
        <s v="Walnusstraum"/>
        <s v="ganze Wurst BDK"/>
        <s v="ganze Wurst Räucher"/>
        <s v="SKZ Ammerland Block"/>
        <s v="VOS Räucher Vorschmelzr"/>
        <s v="ABS ZIEGE-GOU"/>
        <s v="VOS URW-JALA-NAT"/>
        <s v="Abschnitte Landkäse Ber"/>
        <s v="RW"/>
        <s v="ABS GRUY"/>
        <s v="ABS BLU-FOU-VAKU"/>
        <s v="Creme Noblesse"/>
        <s v="ganze Wurst Gourme Kräuter"/>
        <s v="ganze Wurst Gourme Paprika"/>
        <s v="Mozzarella"/>
        <s v="Räu-End"/>
        <s v="vegan"/>
        <s v="ABS Havarti Natur 55%"/>
        <s v="ABS Bunter Pfeffer 50%"/>
        <s v="VOS RW-NATUR-STAUBK-GES"/>
        <s v="ganze Wurst Gourme Schinken"/>
        <s v="ganze Wurst Gourmet Schinken"/>
        <s v="ganze Wurst NA Extra"/>
        <s v="VOS mit Walnusskonzentr"/>
        <s v="VOS SKZ EMM in Wurstfor"/>
        <s v="VOS RW-NUSS-ZIPFEL"/>
        <s v="VOS RW-JALA-NAT ENDSTÜC"/>
        <s v="BLO FRUCHT 5KG mit ganz"/>
        <s v="ABS 45-48% OGT"/>
        <s v="Würfel"/>
        <s v="ABS REBLOCH"/>
        <s v="ABS BACK-BLÜT"/>
        <s v="ABS GOU-ROYAL"/>
        <s v="ABS Simmentaler"/>
        <s v="ABS JARLSBERG-VAKU"/>
        <s v="ganze Wurst"/>
        <s v="VOS SKZ Gouda Premium W"/>
        <s v="VOS Würste Jalapeno nat"/>
        <s v="Konzentrat in Würsten 1"/>
        <s v="VOS Räucher Schinken"/>
        <s v="Würste 6700g Schinken R"/>
        <s v="(AH) Meine Käserei, Whi"/>
        <s v="Cheddar Deirygold"/>
        <s v="Cheddar jung Eximo"/>
        <s v="Cheddar jung 50% F. i.T"/>
        <s v="Ziegenrolle  11161604"/>
        <s v="VOS SKZ Camembert für W"/>
        <s v="VS Schinken mit Rinde"/>
        <s v="BLO FRUCHT 5KG mit geh."/>
        <s v="-"/>
        <s v="Räucher Schinken Fertigware"/>
        <s v="verschiedene Fertigware"/>
        <s v="VOS Bergkäse"/>
        <s v="Walnusstorten"/>
        <s v="Bergkäse 45% Fett i. Tr"/>
        <s v="ABS Edamer 40% OGT"/>
        <s v="ABS ALL-EMM-VAKU"/>
        <s v="WALNUSS GEWOLFT 10MM"/>
        <s v="VOS VS-NATUR ZIPFEL"/>
        <s v="VOS RW-NATUR ENDSTÜCK 3"/>
        <s v="VOS RW-NATUR-EXTRA ENDS"/>
        <s v="VOS RW-SCHI-NAT ENDSTÜC"/>
        <s v="VOS VS-CHILI ENDSTÜCK"/>
        <s v="RÄU-END NATUR-NAT ENDST"/>
        <s v="Brie"/>
        <s v="VOS Bergkäse 10kg Beute"/>
        <s v="VS SKZ Premium Würfel"/>
        <s v="Räucher-Endstücke 3kg S"/>
        <s v="Räucher Retoure"/>
        <s v="Butterkäse 45 % F.i.Tr."/>
        <s v="Edamer 45% Fett i.Tr. O"/>
        <s v="VOS RW-NUSS-ENDSTÜCK"/>
        <s v="SKZ PF 10KG"/>
        <s v="VOS SKZ mit Pfeffer"/>
        <s v="Außenmasse FK-Röllchen"/>
        <s v="Becher"/>
        <s v="VOS mit Lachskonzentrat"/>
        <s v="ABS Bergkräuterkäse 50%"/>
        <s v="VOS RW-NATUR-NAT ENDSTÜ"/>
        <s v="Creme Noblesse 250g Cha"/>
        <s v="Emmentaler &quot;W&quot; 5.000g,"/>
        <s v="Div Zipfe, ES"/>
        <s v="GRW GARTK 7,2KG"/>
        <s v="Kapa EMM"/>
        <s v="Zipfel, Endstücke"/>
        <n v="31000022"/>
        <s v="RW NATUR-ALD-SCHÄLEN"/>
        <s v="RW CHILI-ALD SCHÄLEN"/>
        <s v="VOS GRW SCHI-NATRIUMARM"/>
        <s v="RW EX-NAT-FUTURA 6,1KG"/>
        <s v="VOS Cheddar Paste CL oh"/>
        <s v="VOS SKZ Emmentaler Prem"/>
        <s v="VOS SKZ Cheddar Premium"/>
        <s v="VOS SKZ MF-GOU-VAKU"/>
        <s v="Soft Cheese"/>
        <s v="WALNUSS GEWOLFT 13MM"/>
        <s v="Gorgonzola Dolce DOP"/>
        <s v="ABS Mozzarella 46%"/>
        <s v="VOS RW-NATUR OGT"/>
        <s v="VOS URW-CHILI-OGT"/>
        <s v="VOS RW-JALA-NAT ZIPFEL"/>
        <s v="ABS GRÜN-PFEFF"/>
        <s v="ABS LE-ROSÉ"/>
        <s v="RW NATUR-NAT SCHÄLEN"/>
        <s v="VS Chili mit Rinde"/>
        <s v="RW RÄU 9,25KG USA"/>
        <s v="RW 8;1KG SPASTUP"/>
        <s v="VOS SKZ EMM-VAKU"/>
        <s v="ABS BERGFEUER-VAKU"/>
        <s v="Becher Schnittlauch"/>
        <s v="VS RW Schinken ohne Rin"/>
        <s v="Nüsse"/>
        <s v="Gouda Riemen geräuchert"/>
        <s v="Ziegengouda"/>
        <s v="VOS GRW CHILI-NATRIUMAR"/>
        <s v="VOS RW NATUR-GESCHÄLT-V"/>
        <n v="32000236"/>
        <s v="ROUL WAL-DAR 4,2KG"/>
        <s v="SKZ EMM-45 10KG"/>
        <s v="Vorschmelz"/>
        <s v="SKST ORANG-PFEFF 80G"/>
        <s v="NKST RAHM 80G"/>
        <s v="Cheddar Paste 10kg rot"/>
        <s v="RW NATUR-GRS SCHÄLEN"/>
        <s v="Abschnitte Gouda 48% VL"/>
        <s v="Bergfeuer"/>
        <s v="ganze Würste"/>
        <n v="31000243"/>
        <n v="29500003"/>
        <s v="VOS SKZ PFEFF"/>
        <s v="Walnus"/>
        <s v="Abschnitte"/>
        <s v="VS Natur mit Rind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6">
  <r>
    <x v="0"/>
    <n v="28"/>
    <x v="0"/>
    <s v="Offen ungeschält VOS"/>
    <s v="VOS Walnuss Roulette"/>
    <x v="0"/>
    <x v="0"/>
    <s v="-"/>
    <n v="33"/>
    <s v="Produkte"/>
    <s v="BUs"/>
    <s v="Symptome"/>
    <s v="0"/>
    <s v="L4"/>
    <n v="29500481"/>
    <n v="12"/>
  </r>
  <r>
    <x v="1"/>
    <n v="15"/>
    <x v="0"/>
    <s v="Offen ungeschält VOS"/>
    <s v="VOS Schmelzkäsezub. Pon"/>
    <x v="0"/>
    <x v="1"/>
    <s v="stehen geblieben / übersehen"/>
    <n v="33"/>
    <s v="Produkte"/>
    <s v="BUs"/>
    <s v="Symptome"/>
    <n v="7.5"/>
    <s v="Abfüllung"/>
    <n v="29500514"/>
    <n v="12"/>
  </r>
  <r>
    <x v="0"/>
    <n v="153.4"/>
    <x v="0"/>
    <s v="Offen ungeschält VOS"/>
    <s v="VOS URW-GRS-KRÄU OGT"/>
    <x v="0"/>
    <x v="0"/>
    <s v="Produktion unregelmäßig"/>
    <n v="33"/>
    <s v="Produkte"/>
    <s v="BUs"/>
    <s v="Symptome"/>
    <n v="76.7"/>
    <s v="L34"/>
    <n v="29500939"/>
    <n v="12"/>
  </r>
  <r>
    <x v="1"/>
    <n v="19.399999999999999"/>
    <x v="0"/>
    <s v="Offen ungeschält VOS"/>
    <s v="VOS URW NATUR AMM CO RE"/>
    <x v="0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x v="2"/>
    <n v="18"/>
    <x v="0"/>
    <s v="Offen ungeschält ABS"/>
    <s v="ABS KELLERGEIST"/>
    <x v="1"/>
    <x v="2"/>
    <s v="Trennung vom Klebeband aus Produkt zu aufwendig"/>
    <n v="33"/>
    <s v="Produkte"/>
    <s v="BUs"/>
    <s v="Symptome"/>
    <n v="1.8000000000000002E-3"/>
    <s v="L22"/>
    <n v="29501028"/>
    <n v="22"/>
  </r>
  <r>
    <x v="1"/>
    <n v="21.2"/>
    <x v="0"/>
    <s v="Offen ungeschält VOS"/>
    <s v="VOS URW-SPASTUP-3500034"/>
    <x v="0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x v="1"/>
    <n v="37.200000000000003"/>
    <x v="0"/>
    <s v="Offen ungeschält VOS"/>
    <s v="VOS URGW CHILI-NATRIUMA"/>
    <x v="0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x v="1"/>
    <n v="35.4"/>
    <x v="0"/>
    <s v="Sammelnr. geschält"/>
    <s v="VS Chili geschält"/>
    <x v="0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x v="0"/>
    <n v="305"/>
    <x v="0"/>
    <s v="Vakuumierter ABS ungeschält"/>
    <s v="ABS HAV-DILL-VAKU"/>
    <x v="0"/>
    <x v="0"/>
    <s v="Produktion unregelmäßig"/>
    <n v="33"/>
    <s v="Produkte"/>
    <s v="BUs"/>
    <s v="Symptome"/>
    <n v="309.27"/>
    <s v="L1"/>
    <n v="49500052"/>
    <n v="12"/>
  </r>
  <r>
    <x v="2"/>
    <n v="81.5"/>
    <x v="0"/>
    <s v="Vakuumierter ABS ungeschält"/>
    <s v="ABS CAMBOZOLA-VAKU"/>
    <x v="0"/>
    <x v="3"/>
    <s v="&lt;300kg/Monat"/>
    <n v="33"/>
    <s v="Produkte"/>
    <s v="BUs"/>
    <s v="Symptome"/>
    <n v="1.1491499999999999"/>
    <s v="L20"/>
    <n v="49500194"/>
    <n v="12"/>
  </r>
  <r>
    <x v="0"/>
    <n v="45"/>
    <x v="0"/>
    <s v="Vakuumierter VOS vegan"/>
    <s v="VOS VEG-SCH-MILD-VAKU"/>
    <x v="0"/>
    <x v="4"/>
    <s v="-"/>
    <n v="33"/>
    <s v="Produkte"/>
    <s v="BUs"/>
    <s v="Symptome"/>
    <n v="23.13"/>
    <s v="L1"/>
    <n v="49900001"/>
    <n v="12"/>
  </r>
  <r>
    <x v="0"/>
    <n v="150"/>
    <x v="0"/>
    <s v="Vakuumierter VOS vegan"/>
    <s v="VOS VEG-SCH-WÜRZIG-VAKU"/>
    <x v="2"/>
    <x v="4"/>
    <s v="-"/>
    <n v="33"/>
    <s v="Produkte"/>
    <s v="BUs"/>
    <s v="Symptome"/>
    <n v="77.100000000000009"/>
    <s v="L1"/>
    <n v="49900002"/>
    <n v="61"/>
  </r>
  <r>
    <x v="3"/>
    <n v="15.2"/>
    <x v="0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4"/>
    <n v="90.6"/>
    <x v="0"/>
    <s v="Diverses"/>
    <s v="Diverses"/>
    <x v="3"/>
    <x v="3"/>
    <s v="-"/>
    <n v="33"/>
    <s v="Produkte"/>
    <s v="BUs"/>
    <s v="Symptome"/>
    <s v="0"/>
    <s v="BU2"/>
    <s v="Diverses"/>
    <n v="30"/>
  </r>
  <r>
    <x v="1"/>
    <n v="55.6"/>
    <x v="0"/>
    <s v="Diverses"/>
    <s v="Diverses aus Abfüllung"/>
    <x v="3"/>
    <x v="3"/>
    <s v="-"/>
    <n v="33"/>
    <s v="Produkte"/>
    <s v="BUs"/>
    <s v="Symptome"/>
    <s v="0"/>
    <s v="Abfüllung"/>
    <s v="Diverses aus Abfüllung"/>
    <n v="30"/>
  </r>
  <r>
    <x v="1"/>
    <n v="91.2"/>
    <x v="0"/>
    <s v="Diverses"/>
    <s v="Diverses aus Abfüllung"/>
    <x v="3"/>
    <x v="5"/>
    <s v="-"/>
    <n v="33"/>
    <s v="Produkte"/>
    <s v="BUs"/>
    <s v="Symptome"/>
    <s v="0"/>
    <s v="Abfüllung"/>
    <s v="Diverses aus Abfüllung"/>
    <n v="30"/>
  </r>
  <r>
    <x v="1"/>
    <n v="8"/>
    <x v="0"/>
    <s v="Diverses"/>
    <s v="Diverses aus Abfüllung"/>
    <x v="1"/>
    <x v="5"/>
    <s v="Metall"/>
    <n v="33"/>
    <s v="Produkte"/>
    <s v="BUs"/>
    <s v="Symptome"/>
    <s v="0"/>
    <s v="Abfüllung"/>
    <s v="Diverses aus Abfüllung"/>
    <n v="40"/>
  </r>
  <r>
    <x v="5"/>
    <n v="15"/>
    <x v="0"/>
    <s v="Qualitätssicherung"/>
    <s v="Diverses QM"/>
    <x v="4"/>
    <x v="5"/>
    <s v="Sensorik"/>
    <n v="33"/>
    <s v="Produkte"/>
    <s v="BUs"/>
    <s v="Symptome"/>
    <s v="0"/>
    <s v="QM"/>
    <s v="Diverses QM"/>
    <n v="74"/>
  </r>
  <r>
    <x v="5"/>
    <n v="51"/>
    <x v="0"/>
    <s v="Qualitätssicherung"/>
    <s v="Laborproben"/>
    <x v="4"/>
    <x v="3"/>
    <s v="Laborprobe"/>
    <n v="33"/>
    <s v="Produkte"/>
    <s v="BUs"/>
    <s v="Symptome"/>
    <s v="0"/>
    <s v="Labor"/>
    <s v="Laborproben"/>
    <n v="73"/>
  </r>
  <r>
    <x v="1"/>
    <n v="54"/>
    <x v="0"/>
    <s v="RW"/>
    <s v="Räucher Ammerland"/>
    <x v="1"/>
    <x v="3"/>
    <s v="keine Verwendung möglich"/>
    <n v="33"/>
    <s v="Produkte"/>
    <s v="BUs"/>
    <s v="Symptome"/>
    <s v="0"/>
    <s v="RWV"/>
    <s v="Räucher Ammerland"/>
    <n v="60"/>
  </r>
  <r>
    <x v="0"/>
    <n v="28"/>
    <x v="1"/>
    <s v="Offen ungeschält ABS"/>
    <s v="ABS CHED-ROT MIT ß-CARO"/>
    <x v="1"/>
    <x v="6"/>
    <s v="-"/>
    <n v="33"/>
    <s v="Produkte"/>
    <s v="BUs"/>
    <s v="Symptome"/>
    <n v="28"/>
    <s v="L33"/>
    <n v="29501032"/>
    <n v="42"/>
  </r>
  <r>
    <x v="1"/>
    <n v="184"/>
    <x v="1"/>
    <s v="Sammelnr. ungeschält VS"/>
    <s v="VS GRS Chili mit Rinde"/>
    <x v="0"/>
    <x v="3"/>
    <s v="Aufgrund Konsistenz nicht genommen. Zu wenig VOS verarbeitet. Vom Warmen ins Kalte -&gt; Schimmel"/>
    <n v="33"/>
    <s v="Produkte"/>
    <s v="BUs"/>
    <s v="Symptome"/>
    <n v="1048.7816"/>
    <s v="Schmelze"/>
    <n v="29600013"/>
    <n v="12"/>
  </r>
  <r>
    <x v="5"/>
    <n v="1780"/>
    <x v="1"/>
    <s v="Weisenhorn Ware"/>
    <s v="AM FK-Röllchen England"/>
    <x v="1"/>
    <x v="3"/>
    <s v="Freigabe QM über Produktion Weisenhorn(Ethylinoxid)"/>
    <n v="33"/>
    <s v="Produkte"/>
    <s v="BUs"/>
    <s v="Symptome"/>
    <s v="0"/>
    <s v="Weisenhorn"/>
    <n v="50000011"/>
    <n v="22"/>
  </r>
  <r>
    <x v="4"/>
    <n v="93.5"/>
    <x v="1"/>
    <s v="Rohware"/>
    <s v="Blöcke"/>
    <x v="0"/>
    <x v="3"/>
    <s v="Luftzieher/Folienriss durch Transport"/>
    <n v="33"/>
    <s v="Produkte"/>
    <s v="BUs"/>
    <s v="Symptome"/>
    <s v="0"/>
    <s v="BU2"/>
    <s v="Blöcke"/>
    <n v="12"/>
  </r>
  <r>
    <x v="3"/>
    <n v="101"/>
    <x v="1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3"/>
    <n v="11.5"/>
    <x v="1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3"/>
    <n v="97"/>
    <x v="1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1"/>
    <n v="5"/>
    <x v="1"/>
    <s v="-"/>
    <s v="Div. Zipfel, Endstücke"/>
    <x v="1"/>
    <x v="3"/>
    <s v="keine Verwendung möglich"/>
    <n v="33"/>
    <s v="Produkte"/>
    <s v="BUs"/>
    <s v="Symptome"/>
    <s v="0"/>
    <s v="RWV"/>
    <s v="Div. Zipfel, Endstücke"/>
    <n v="60"/>
  </r>
  <r>
    <x v="1"/>
    <n v="20"/>
    <x v="1"/>
    <s v="-"/>
    <s v="Div. Zipfel, Endstücke"/>
    <x v="1"/>
    <x v="3"/>
    <s v="keine Verwendung möglich"/>
    <n v="33"/>
    <s v="Produkte"/>
    <s v="BUs"/>
    <s v="Symptome"/>
    <s v="0"/>
    <s v="RWV"/>
    <s v="Div. Zipfel, Endstücke"/>
    <n v="60"/>
  </r>
  <r>
    <x v="0"/>
    <n v="25"/>
    <x v="1"/>
    <s v="Vorschmelz"/>
    <s v="Vorschmelz Diverses"/>
    <x v="3"/>
    <x v="7"/>
    <s v="-"/>
    <n v="33"/>
    <s v="Produkte"/>
    <s v="BUs"/>
    <s v="Symptome"/>
    <s v="0"/>
    <s v="WVP"/>
    <s v="Vorschmelz Diverses"/>
    <n v="30"/>
  </r>
  <r>
    <x v="0"/>
    <n v="75"/>
    <x v="1"/>
    <s v="-"/>
    <s v="Maschinenabfall"/>
    <x v="3"/>
    <x v="7"/>
    <s v="-"/>
    <n v="33"/>
    <s v="Produkte"/>
    <s v="BUs"/>
    <s v="Symptome"/>
    <s v="0"/>
    <s v="Bu3"/>
    <s v="Maschinenabfall"/>
    <n v="30"/>
  </r>
  <r>
    <x v="2"/>
    <n v="1"/>
    <x v="1"/>
    <s v="Diverses"/>
    <s v="Diverses"/>
    <x v="3"/>
    <x v="7"/>
    <s v="-"/>
    <n v="33"/>
    <s v="Produkte"/>
    <s v="BUs"/>
    <s v="Symptome"/>
    <s v="0"/>
    <s v="BU4"/>
    <s v="Diverses"/>
    <n v="30"/>
  </r>
  <r>
    <x v="1"/>
    <n v="143.5"/>
    <x v="1"/>
    <s v="Diverses"/>
    <s v="Diverses aus Abfüllung"/>
    <x v="3"/>
    <x v="3"/>
    <s v="-"/>
    <n v="33"/>
    <s v="Produkte"/>
    <s v="BUs"/>
    <s v="Symptome"/>
    <s v="0"/>
    <s v="Abfüllung"/>
    <s v="Diverses aus Abfüllung"/>
    <n v="30"/>
  </r>
  <r>
    <x v="1"/>
    <n v="242.5"/>
    <x v="1"/>
    <s v="Diverses"/>
    <s v="Diverses aus Abfüllung"/>
    <x v="3"/>
    <x v="3"/>
    <s v="-"/>
    <n v="33"/>
    <s v="Produkte"/>
    <s v="BUs"/>
    <s v="Symptome"/>
    <s v="0"/>
    <s v="Abfüllung"/>
    <s v="Diverses aus Abfüllung"/>
    <n v="30"/>
  </r>
  <r>
    <x v="1"/>
    <n v="183"/>
    <x v="1"/>
    <s v="Diverses"/>
    <s v="Diverses aus Schmelze"/>
    <x v="0"/>
    <x v="3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x v="5"/>
    <n v="10"/>
    <x v="1"/>
    <s v="Qualitätssicherung"/>
    <s v="Diverses QM"/>
    <x v="4"/>
    <x v="3"/>
    <s v="Sensorik"/>
    <n v="33"/>
    <s v="Produkte"/>
    <s v="BUs"/>
    <s v="Symptome"/>
    <s v="0"/>
    <s v="QM"/>
    <s v="Diverses QM"/>
    <n v="74"/>
  </r>
  <r>
    <x v="5"/>
    <n v="129.4"/>
    <x v="1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5"/>
    <n v="150"/>
    <x v="1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5"/>
    <n v="86.6"/>
    <x v="1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5"/>
    <n v="4.5999999999999996"/>
    <x v="2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3"/>
    <n v="207.5"/>
    <x v="3"/>
    <s v="Offen ungeschält VOS"/>
    <s v="VOS Räucher Chili Vorsc"/>
    <x v="0"/>
    <x v="3"/>
    <s v="keinen Abnehmer/Schälen"/>
    <n v="34"/>
    <s v="Produkte"/>
    <s v="BUs"/>
    <s v="Symptome"/>
    <n v="103.75"/>
    <s v="Verkauf"/>
    <n v="29500527"/>
    <n v="12"/>
  </r>
  <r>
    <x v="3"/>
    <n v="177"/>
    <x v="3"/>
    <s v="Offen ungeschält VOS"/>
    <s v="VOS Räucher Schinken Vo"/>
    <x v="0"/>
    <x v="3"/>
    <s v="keinen Abnehmer/Schälen"/>
    <n v="34"/>
    <s v="Produkte"/>
    <s v="BUs"/>
    <s v="Symptome"/>
    <n v="88.5"/>
    <s v="Verkauf"/>
    <n v="29500528"/>
    <n v="12"/>
  </r>
  <r>
    <x v="0"/>
    <n v="50"/>
    <x v="3"/>
    <s v="Offen ungeschält ABS"/>
    <s v="ABS Cheddar rot"/>
    <x v="0"/>
    <x v="8"/>
    <s v="-"/>
    <n v="34"/>
    <s v="Produkte"/>
    <s v="BUs"/>
    <s v="Symptome"/>
    <s v="0"/>
    <s v="L1"/>
    <n v="29500776"/>
    <n v="12"/>
  </r>
  <r>
    <x v="1"/>
    <n v="56"/>
    <x v="3"/>
    <s v="Offen ungeschält VOS"/>
    <s v="VOS URW-VS-CHILI"/>
    <x v="0"/>
    <x v="3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x v="0"/>
    <n v="241"/>
    <x v="3"/>
    <s v="Offen ungeschält ABS"/>
    <s v="ABS CHED-PF-KRÄUK gemis"/>
    <x v="3"/>
    <x v="9"/>
    <s v="-"/>
    <n v="34"/>
    <s v="Produkte"/>
    <s v="BUs"/>
    <s v="Symptome"/>
    <n v="241"/>
    <s v="L33"/>
    <n v="29501003"/>
    <n v="81"/>
  </r>
  <r>
    <x v="0"/>
    <n v="17"/>
    <x v="3"/>
    <s v="Offen ungeschält ABS"/>
    <s v="ABS CHED-PF-KRÄUK gemis"/>
    <x v="3"/>
    <x v="9"/>
    <s v="-"/>
    <n v="34"/>
    <s v="Produkte"/>
    <s v="BUs"/>
    <s v="Symptome"/>
    <n v="17"/>
    <s v="L33"/>
    <n v="29501003"/>
    <n v="81"/>
  </r>
  <r>
    <x v="3"/>
    <n v="90"/>
    <x v="3"/>
    <s v="Offen ungeschält VOS"/>
    <s v="VOS RW NATUR AMM CO REZ"/>
    <x v="0"/>
    <x v="3"/>
    <s v="keinen Abnehmer/Schälen"/>
    <n v="34"/>
    <s v="Produkte"/>
    <s v="BUs"/>
    <s v="Symptome"/>
    <n v="45"/>
    <s v="Verkauf"/>
    <n v="29501022"/>
    <n v="12"/>
  </r>
  <r>
    <x v="3"/>
    <n v="870"/>
    <x v="3"/>
    <s v="Offen ungeschält VOS"/>
    <s v="VOS RW NATUR AMM CO REZ"/>
    <x v="0"/>
    <x v="3"/>
    <s v="keinen Abnehmer/Schälen"/>
    <n v="34"/>
    <s v="Produkte"/>
    <s v="BUs"/>
    <s v="Symptome"/>
    <n v="435"/>
    <s v="Verkauf"/>
    <n v="29501022"/>
    <n v="12"/>
  </r>
  <r>
    <x v="0"/>
    <n v="60"/>
    <x v="3"/>
    <s v="Offen ungeschält ABS"/>
    <s v="ABS CHED-ROT MIT ß-CARO"/>
    <x v="1"/>
    <x v="6"/>
    <s v="-"/>
    <n v="34"/>
    <s v="Produkte"/>
    <s v="BUs"/>
    <s v="Symptome"/>
    <n v="60"/>
    <s v="L33"/>
    <n v="29501032"/>
    <n v="42"/>
  </r>
  <r>
    <x v="3"/>
    <n v="63"/>
    <x v="3"/>
    <s v="Offen ungeschält VOS"/>
    <s v="VOS RW-ROT-CHEDD 8,1KG"/>
    <x v="0"/>
    <x v="3"/>
    <s v="keinen Abnehmer/Schälen"/>
    <n v="34"/>
    <s v="Produkte"/>
    <s v="BUs"/>
    <s v="Symptome"/>
    <n v="31.5"/>
    <s v="Verkauf"/>
    <n v="29501053"/>
    <n v="12"/>
  </r>
  <r>
    <x v="0"/>
    <n v="63"/>
    <x v="3"/>
    <s v="Offen ungeschält VOS"/>
    <s v="VOS RW BUN-PF"/>
    <x v="0"/>
    <x v="8"/>
    <s v="-"/>
    <n v="34"/>
    <s v="Produkte"/>
    <s v="BUs"/>
    <s v="Symptome"/>
    <n v="31.5"/>
    <s v="L16"/>
    <n v="29501055"/>
    <n v="12"/>
  </r>
  <r>
    <x v="3"/>
    <n v="546"/>
    <x v="3"/>
    <s v="Offen Zipfel"/>
    <s v="VOS GRW-NATUR ZIPFEL 35"/>
    <x v="0"/>
    <x v="3"/>
    <s v="keinen Abnehmer/Schälen"/>
    <n v="34"/>
    <s v="Produkte"/>
    <s v="BUs"/>
    <s v="Symptome"/>
    <n v="273"/>
    <s v="Verkauf"/>
    <n v="29501063"/>
    <n v="12"/>
  </r>
  <r>
    <x v="3"/>
    <n v="252"/>
    <x v="3"/>
    <s v="Offen Zipfel"/>
    <s v="VOS GRW-SCHI ZIPFEL 350"/>
    <x v="0"/>
    <x v="3"/>
    <s v="keinen Abnehmer/Schälen"/>
    <n v="34"/>
    <s v="Produkte"/>
    <s v="BUs"/>
    <s v="Symptome"/>
    <n v="126"/>
    <s v="Verkauf"/>
    <n v="29501064"/>
    <n v="12"/>
  </r>
  <r>
    <x v="3"/>
    <n v="252"/>
    <x v="3"/>
    <s v="Offen Endstücke"/>
    <s v="VOS GRW-SCHI-NAT ENDSTÜ"/>
    <x v="0"/>
    <x v="3"/>
    <s v="keinen Abnehmer/Schälen"/>
    <n v="34"/>
    <s v="Produkte"/>
    <s v="BUs"/>
    <s v="Symptome"/>
    <n v="126"/>
    <s v="Verkauf"/>
    <n v="29501070"/>
    <n v="12"/>
  </r>
  <r>
    <x v="3"/>
    <n v="177"/>
    <x v="3"/>
    <s v="Offen Zipfel"/>
    <s v="VOS VS-SCHI ZIPFEL"/>
    <x v="0"/>
    <x v="3"/>
    <s v="keinen Abnehmer/Schälen"/>
    <n v="34"/>
    <s v="Produkte"/>
    <s v="BUs"/>
    <s v="Symptome"/>
    <n v="88.5"/>
    <s v="Verkauf"/>
    <n v="29501086"/>
    <n v="12"/>
  </r>
  <r>
    <x v="3"/>
    <n v="207.5"/>
    <x v="3"/>
    <s v="Offen Zipfel"/>
    <s v="VOS VS-CHILI ZIPFEL"/>
    <x v="0"/>
    <x v="3"/>
    <s v="keinen Abnehmer/Schälen"/>
    <n v="34"/>
    <s v="Produkte"/>
    <s v="BUs"/>
    <s v="Symptome"/>
    <n v="103.75"/>
    <s v="Verkauf"/>
    <n v="29501087"/>
    <n v="12"/>
  </r>
  <r>
    <x v="0"/>
    <n v="72.5"/>
    <x v="3"/>
    <s v="Offen vegan"/>
    <s v="VOS VEG-SCH MILD"/>
    <x v="2"/>
    <x v="4"/>
    <s v="-"/>
    <n v="34"/>
    <s v="Produkte"/>
    <s v="BUs"/>
    <s v="Symptome"/>
    <n v="36.25"/>
    <s v="L1"/>
    <n v="29900002"/>
    <n v="61"/>
  </r>
  <r>
    <x v="1"/>
    <n v="306"/>
    <x v="3"/>
    <s v="RW"/>
    <s v="Gouda RW mit Staubkäse"/>
    <x v="0"/>
    <x v="3"/>
    <s v="MHD abgelaufen"/>
    <n v="34"/>
    <s v="Produkte"/>
    <s v="BUs"/>
    <s v="Symptome"/>
    <s v="0"/>
    <s v="Schmelze"/>
    <n v="31000108"/>
    <n v="12"/>
  </r>
  <r>
    <x v="3"/>
    <n v="45"/>
    <x v="3"/>
    <s v="-"/>
    <s v="Div. Zipfel, Endstücke"/>
    <x v="0"/>
    <x v="3"/>
    <s v="keinen Abnehmer/Schälen"/>
    <n v="34"/>
    <s v="Produkte"/>
    <s v="BUs"/>
    <s v="Symptome"/>
    <s v="0"/>
    <s v="Verkauf"/>
    <s v="Div. Zipfel, Endstücke"/>
    <n v="12"/>
  </r>
  <r>
    <x v="2"/>
    <n v="2"/>
    <x v="3"/>
    <s v="Diverses"/>
    <s v="Diverses"/>
    <x v="3"/>
    <x v="3"/>
    <s v="-"/>
    <n v="34"/>
    <s v="Produkte"/>
    <s v="BUs"/>
    <s v="Symptome"/>
    <s v="0"/>
    <s v="BU4"/>
    <s v="Diverses"/>
    <n v="30"/>
  </r>
  <r>
    <x v="1"/>
    <n v="280"/>
    <x v="3"/>
    <s v="Diverses"/>
    <s v="Diverses aus Abfüllung"/>
    <x v="3"/>
    <x v="3"/>
    <s v="-"/>
    <n v="34"/>
    <s v="Produkte"/>
    <s v="BUs"/>
    <s v="Symptome"/>
    <s v="0"/>
    <s v="Abfüllung"/>
    <s v="Diverses aus Abfüllung"/>
    <n v="30"/>
  </r>
  <r>
    <x v="1"/>
    <n v="279.5"/>
    <x v="3"/>
    <s v="Diverses"/>
    <s v="Diverses aus Abfüllung"/>
    <x v="3"/>
    <x v="3"/>
    <s v="-"/>
    <n v="34"/>
    <s v="Produkte"/>
    <s v="BUs"/>
    <s v="Symptome"/>
    <s v="0"/>
    <s v="Abfüllung"/>
    <s v="Diverses aus Abfüllung"/>
    <n v="30"/>
  </r>
  <r>
    <x v="1"/>
    <n v="229"/>
    <x v="3"/>
    <s v="Diverses"/>
    <s v="Diverses aus Schmelze"/>
    <x v="3"/>
    <x v="3"/>
    <s v="-"/>
    <n v="34"/>
    <s v="Produkte"/>
    <s v="BUs"/>
    <s v="Symptome"/>
    <s v="0"/>
    <s v="Schmelze"/>
    <s v="Diverses aus Schmelze"/>
    <n v="10"/>
  </r>
  <r>
    <x v="5"/>
    <n v="18"/>
    <x v="3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175"/>
    <x v="3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1"/>
    <n v="44.7"/>
    <x v="3"/>
    <s v="Rest"/>
    <s v="Rinde"/>
    <x v="1"/>
    <x v="12"/>
    <s v="keine Verwendung möglich"/>
    <n v="34"/>
    <s v="Produkte"/>
    <s v="BUs"/>
    <s v="Symptome"/>
    <s v="0"/>
    <s v="RWV"/>
    <s v="Rinde"/>
    <n v="60"/>
  </r>
  <r>
    <x v="5"/>
    <n v="10"/>
    <x v="3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0"/>
    <n v="306"/>
    <x v="3"/>
    <s v="Vorschmelz"/>
    <s v="VOR RW staubk"/>
    <x v="0"/>
    <x v="14"/>
    <s v="nur bestimmter Einsatz möglich"/>
    <n v="34"/>
    <s v="Produkte"/>
    <s v="BUs"/>
    <s v="Symptome"/>
    <s v="0"/>
    <s v="WVP"/>
    <s v="VOR RW staubk"/>
    <n v="12"/>
  </r>
  <r>
    <x v="5"/>
    <n v="547"/>
    <x v="4"/>
    <s v="Offen ungeschält VOS"/>
    <s v="VOS RW NATUR AMM CO REZ"/>
    <x v="1"/>
    <x v="15"/>
    <s v="-"/>
    <n v="34"/>
    <s v="Produkte"/>
    <s v="BUs"/>
    <s v="Symptome"/>
    <n v="273.5"/>
    <s v="Rest"/>
    <n v="29501022"/>
    <n v="22"/>
  </r>
  <r>
    <x v="1"/>
    <n v="143"/>
    <x v="4"/>
    <s v="Offen ungeschält VOS"/>
    <s v="VOS URW-SPASTUP-3500034"/>
    <x v="0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x v="0"/>
    <n v="290"/>
    <x v="4"/>
    <s v="Vakuumierter VOS vegan"/>
    <s v="VOS VEG-SCH-WÜRZIG-VAKU"/>
    <x v="2"/>
    <x v="4"/>
    <s v="-"/>
    <n v="34"/>
    <s v="Produkte"/>
    <s v="BUs"/>
    <s v="Symptome"/>
    <n v="149.06"/>
    <s v="L1"/>
    <n v="49900002"/>
    <n v="61"/>
  </r>
  <r>
    <x v="4"/>
    <n v="188"/>
    <x v="4"/>
    <s v="Rohware"/>
    <s v="Blöcke"/>
    <x v="0"/>
    <x v="16"/>
    <s v="Luftzieher/Folienriss durch Transport"/>
    <n v="34"/>
    <s v="Produkte"/>
    <s v="BUs"/>
    <s v="Symptome"/>
    <s v="0"/>
    <s v="BU2"/>
    <s v="Blöcke"/>
    <n v="12"/>
  </r>
  <r>
    <x v="1"/>
    <n v="203"/>
    <x v="4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5"/>
    <n v="75"/>
    <x v="4"/>
    <s v="Qualitätssicherung"/>
    <s v="Laborproben"/>
    <x v="4"/>
    <x v="18"/>
    <s v="Einwaage Labor"/>
    <n v="34"/>
    <s v="Produkte"/>
    <s v="BUs"/>
    <s v="Symptome"/>
    <s v="0"/>
    <s v="Labor"/>
    <s v="Laborproben"/>
    <n v="71"/>
  </r>
  <r>
    <x v="5"/>
    <n v="54"/>
    <x v="4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1"/>
    <n v="46"/>
    <x v="5"/>
    <s v="Offen ungeschält VOS"/>
    <s v="VOS Räucher Natur Natri"/>
    <x v="1"/>
    <x v="12"/>
    <s v="keine Verwendung möglich"/>
    <n v="34"/>
    <s v="Produkte"/>
    <s v="BUs"/>
    <s v="Symptome"/>
    <n v="23"/>
    <s v="RWV"/>
    <n v="29500498"/>
    <n v="60"/>
  </r>
  <r>
    <x v="0"/>
    <n v="1.2"/>
    <x v="5"/>
    <s v="Offen ungeschält VOS"/>
    <s v="VOS Räucher Natur Natri"/>
    <x v="3"/>
    <x v="7"/>
    <s v="nicht eindeutig"/>
    <n v="34"/>
    <s v="Produkte"/>
    <s v="BUs"/>
    <s v="Symptome"/>
    <n v="0.6"/>
    <s v="WVP"/>
    <n v="29500498"/>
    <n v="30"/>
  </r>
  <r>
    <x v="0"/>
    <n v="30"/>
    <x v="5"/>
    <s v="Offen ungeschält VOS"/>
    <s v="VOS RW-NUSS OGT"/>
    <x v="0"/>
    <x v="14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x v="1"/>
    <n v="44"/>
    <x v="5"/>
    <s v="Vorschmelz"/>
    <s v="VOS-ABS ENTSORGUNG"/>
    <x v="1"/>
    <x v="12"/>
    <s v="keine Verwendung möglich"/>
    <n v="34"/>
    <s v="Produkte"/>
    <s v="BUs"/>
    <s v="Symptome"/>
    <n v="0.44"/>
    <s v="RWV"/>
    <n v="29500917"/>
    <n v="60"/>
  </r>
  <r>
    <x v="1"/>
    <n v="131.6"/>
    <x v="5"/>
    <s v="ganze Würste"/>
    <s v="Würste 6700g Räucher na"/>
    <x v="3"/>
    <x v="19"/>
    <s v="Darm geplatzt"/>
    <n v="34"/>
    <s v="Produkte"/>
    <s v="BUs"/>
    <s v="Symptome"/>
    <s v="0"/>
    <s v="Abfüllung"/>
    <n v="31000084"/>
    <n v="34"/>
  </r>
  <r>
    <x v="0"/>
    <n v="450"/>
    <x v="5"/>
    <s v="Vakuumierter VOS vegan"/>
    <s v="VOS VEG-SCH-WÜRZIG-VAKU"/>
    <x v="2"/>
    <x v="6"/>
    <s v="Schmutz"/>
    <n v="34"/>
    <s v="Produkte"/>
    <s v="BUs"/>
    <s v="Symptome"/>
    <n v="231.3"/>
    <s v="L1"/>
    <n v="49900002"/>
    <n v="61"/>
  </r>
  <r>
    <x v="0"/>
    <n v="11"/>
    <x v="5"/>
    <s v="Vakuumierter VOS vegan"/>
    <s v="VOS VEG-SCH-WÜRZIG-VAKU"/>
    <x v="2"/>
    <x v="6"/>
    <s v="Schmutz"/>
    <n v="34"/>
    <s v="Produkte"/>
    <s v="BUs"/>
    <s v="Symptome"/>
    <n v="5.6539999999999999"/>
    <s v="L1"/>
    <n v="49900002"/>
    <n v="61"/>
  </r>
  <r>
    <x v="3"/>
    <n v="22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3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85.2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14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25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1"/>
    <n v="30"/>
    <x v="5"/>
    <s v="Diverses"/>
    <s v="Diverses"/>
    <x v="3"/>
    <x v="7"/>
    <s v="-"/>
    <n v="34"/>
    <s v="Produkte"/>
    <s v="BUs"/>
    <s v="Symptome"/>
    <s v="0"/>
    <s v="Strudelline"/>
    <s v="Diverses"/>
    <n v="30"/>
  </r>
  <r>
    <x v="1"/>
    <n v="320"/>
    <x v="5"/>
    <s v="Diverses"/>
    <s v="Diverses aus Abfüllung"/>
    <x v="3"/>
    <x v="7"/>
    <s v="-"/>
    <n v="34"/>
    <s v="Produkte"/>
    <s v="BUs"/>
    <s v="Symptome"/>
    <s v="0"/>
    <s v="Abfüllung"/>
    <s v="Diverses aus Abfüllung"/>
    <n v="30"/>
  </r>
  <r>
    <x v="1"/>
    <n v="146.4"/>
    <x v="5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1"/>
    <n v="10"/>
    <x v="5"/>
    <s v="Diverses"/>
    <s v="Diverses aus Schmelze"/>
    <x v="3"/>
    <x v="17"/>
    <s v="-"/>
    <n v="34"/>
    <s v="Produkte"/>
    <s v="BUs"/>
    <s v="Symptome"/>
    <s v="0"/>
    <s v="Schmelze"/>
    <s v="Diverses aus Schmelze"/>
    <n v="10"/>
  </r>
  <r>
    <x v="5"/>
    <n v="10"/>
    <x v="5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15"/>
    <x v="5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75"/>
    <x v="5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5"/>
    <n v="40.4"/>
    <x v="5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0"/>
    <n v="18"/>
    <x v="5"/>
    <s v="-"/>
    <s v="Maschinenabfall"/>
    <x v="3"/>
    <x v="7"/>
    <s v="-"/>
    <n v="34"/>
    <s v="Produkte"/>
    <s v="BUs"/>
    <s v="Symptome"/>
    <s v="0"/>
    <s v="WVP"/>
    <s v="Maschinenabfall"/>
    <n v="30"/>
  </r>
  <r>
    <x v="0"/>
    <n v="248"/>
    <x v="5"/>
    <s v="-"/>
    <s v="Maschinenabfall"/>
    <x v="3"/>
    <x v="7"/>
    <s v="-"/>
    <n v="34"/>
    <s v="Produkte"/>
    <s v="BUs"/>
    <s v="Symptome"/>
    <s v="0"/>
    <s v="L9"/>
    <s v="Maschinenabfall"/>
    <n v="30"/>
  </r>
  <r>
    <x v="0"/>
    <n v="270"/>
    <x v="5"/>
    <s v="RW"/>
    <s v="RW Natur"/>
    <x v="0"/>
    <x v="0"/>
    <s v="VOS &gt; Einsatz"/>
    <n v="34"/>
    <s v="Produkte"/>
    <s v="BUs"/>
    <s v="Symptome"/>
    <s v="0"/>
    <s v="L9"/>
    <s v="RW Natur"/>
    <n v="12"/>
  </r>
  <r>
    <x v="3"/>
    <n v="12"/>
    <x v="5"/>
    <s v="Div. Zipfel, ES ohne Verwendung"/>
    <s v="RW Schinken Endstücke"/>
    <x v="0"/>
    <x v="20"/>
    <s v="keinen Abnehmer/Schälen"/>
    <n v="34"/>
    <s v="Produkte"/>
    <s v="BUs"/>
    <s v="Symptome"/>
    <s v="0"/>
    <s v="Verkauf"/>
    <s v="RW Schinken Endstücke"/>
    <n v="12"/>
  </r>
  <r>
    <x v="0"/>
    <n v="142"/>
    <x v="6"/>
    <s v="Räucherwürste"/>
    <s v="RW NUSS 10,0KG AN"/>
    <x v="0"/>
    <x v="0"/>
    <s v="-"/>
    <n v="34"/>
    <s v="Produkte"/>
    <s v="BUs"/>
    <s v="Symptome"/>
    <s v="0"/>
    <s v="Bu3"/>
    <n v="32000070"/>
    <n v="12"/>
  </r>
  <r>
    <x v="3"/>
    <n v="1260"/>
    <x v="6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0"/>
    <n v="900"/>
    <x v="6"/>
    <s v="-"/>
    <s v="Reinigung"/>
    <x v="3"/>
    <x v="17"/>
    <s v="-"/>
    <n v="34"/>
    <s v="Produkte"/>
    <s v="BUs"/>
    <s v="Symptome"/>
    <s v="0"/>
    <s v="Bu3"/>
    <s v="Reinigung"/>
    <n v="10"/>
  </r>
  <r>
    <x v="1"/>
    <n v="150"/>
    <x v="6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1"/>
    <n v="390"/>
    <x v="6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5"/>
    <n v="10"/>
    <x v="6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51"/>
    <x v="6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1"/>
    <n v="1401"/>
    <x v="6"/>
    <s v="RW"/>
    <s v="Räucher Blauschimmel"/>
    <x v="0"/>
    <x v="21"/>
    <s v="ausgefettet"/>
    <n v="34"/>
    <s v="Produkte"/>
    <s v="BUs"/>
    <s v="Symptome"/>
    <s v="0"/>
    <s v="Abfüllung"/>
    <s v="Räucher Blauschimmel"/>
    <n v="120"/>
  </r>
  <r>
    <x v="5"/>
    <n v="28.8"/>
    <x v="6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0"/>
    <n v="42"/>
    <x v="6"/>
    <s v="RW"/>
    <s v="RW Natur"/>
    <x v="0"/>
    <x v="0"/>
    <s v="VOS &gt; Einsatz"/>
    <n v="34"/>
    <s v="Produkte"/>
    <s v="BUs"/>
    <s v="Symptome"/>
    <s v="0"/>
    <s v="L9"/>
    <s v="RW Natur"/>
    <n v="12"/>
  </r>
  <r>
    <x v="2"/>
    <n v="180"/>
    <x v="7"/>
    <s v="Offen ungeschält VOS"/>
    <s v="VOS Schwarzer Pfeffer R"/>
    <x v="0"/>
    <x v="22"/>
    <s v="Verformung"/>
    <n v="34"/>
    <s v="Produkte"/>
    <s v="BUs"/>
    <s v="Symptome"/>
    <n v="90"/>
    <s v="L22"/>
    <n v="29500482"/>
    <n v="120"/>
  </r>
  <r>
    <x v="0"/>
    <n v="30"/>
    <x v="7"/>
    <s v="Offen ungeschält ABS"/>
    <s v="ABS Cheddar rot"/>
    <x v="3"/>
    <x v="7"/>
    <s v="nicht eindeutig"/>
    <n v="34"/>
    <s v="Produkte"/>
    <s v="BUs"/>
    <s v="Symptome"/>
    <s v="0"/>
    <s v="L1"/>
    <n v="29500776"/>
    <n v="30"/>
  </r>
  <r>
    <x v="0"/>
    <n v="10"/>
    <x v="7"/>
    <s v="Offen ungeschält ABS"/>
    <s v="ABS Gouda Mittelalt 45%"/>
    <x v="0"/>
    <x v="14"/>
    <s v="wird eigentlich gesammelt und verarbeitet"/>
    <n v="34"/>
    <s v="Produkte"/>
    <s v="BUs"/>
    <s v="Symptome"/>
    <n v="20"/>
    <s v="L18"/>
    <n v="29500821"/>
    <n v="12"/>
  </r>
  <r>
    <x v="1"/>
    <n v="12"/>
    <x v="7"/>
    <s v="Offen ungeschält VOS"/>
    <s v="VOS SKZ AMMERLAND"/>
    <x v="0"/>
    <x v="14"/>
    <s v="Ware konnte nicht vakuumiert werden, nicht genügend LA"/>
    <n v="34"/>
    <s v="Produkte"/>
    <s v="BUs"/>
    <s v="Symptome"/>
    <n v="6"/>
    <s v="RWV"/>
    <n v="29500879"/>
    <n v="12"/>
  </r>
  <r>
    <x v="0"/>
    <n v="143"/>
    <x v="7"/>
    <s v="Offen ungeschält ABS"/>
    <s v="ABS CHED-PF-KRÄUK gemis"/>
    <x v="3"/>
    <x v="9"/>
    <s v="-"/>
    <n v="34"/>
    <s v="Produkte"/>
    <s v="BUs"/>
    <s v="Symptome"/>
    <n v="143"/>
    <s v="L33"/>
    <n v="29501003"/>
    <n v="81"/>
  </r>
  <r>
    <x v="1"/>
    <n v="79"/>
    <x v="7"/>
    <s v="Sammelnr. geschält"/>
    <s v="VS Schinken geschält"/>
    <x v="0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x v="3"/>
    <n v="28.5"/>
    <x v="7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155"/>
    <x v="7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1"/>
    <n v="30"/>
    <x v="7"/>
    <s v="Diverses"/>
    <s v="Diverses"/>
    <x v="0"/>
    <x v="1"/>
    <s v="MHD abgelaufen"/>
    <n v="34"/>
    <s v="Produkte"/>
    <s v="BUs"/>
    <s v="Symptome"/>
    <s v="0"/>
    <s v="RWV"/>
    <s v="Diverses"/>
    <n v="12"/>
  </r>
  <r>
    <x v="4"/>
    <n v="200"/>
    <x v="7"/>
    <s v="Diverses"/>
    <s v="Diverses"/>
    <x v="3"/>
    <x v="7"/>
    <s v="-"/>
    <n v="34"/>
    <s v="Produkte"/>
    <s v="BUs"/>
    <s v="Symptome"/>
    <s v="0"/>
    <s v="BU2"/>
    <s v="Diverses"/>
    <n v="30"/>
  </r>
  <r>
    <x v="5"/>
    <n v="10.4"/>
    <x v="7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5"/>
    <n v="70"/>
    <x v="7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0"/>
    <n v="86"/>
    <x v="8"/>
    <s v="Offen ungeschält ABS"/>
    <s v="ABS CHED-PF-KRÄUK gemis"/>
    <x v="3"/>
    <x v="9"/>
    <s v="-"/>
    <n v="35"/>
    <s v="Produkte"/>
    <s v="BUs"/>
    <s v="Symptome"/>
    <n v="86"/>
    <s v="L33"/>
    <n v="29501003"/>
    <n v="81"/>
  </r>
  <r>
    <x v="2"/>
    <n v="35.5"/>
    <x v="8"/>
    <s v="Offen ungeschält VOS"/>
    <s v="VOS WAL-THEKE"/>
    <x v="1"/>
    <x v="2"/>
    <s v="Trennung vom Klebeband aus Produkt zu aufwendig"/>
    <n v="35"/>
    <s v="Produkte"/>
    <s v="BUs"/>
    <s v="Symptome"/>
    <n v="17.75"/>
    <s v="L22"/>
    <n v="29501020"/>
    <n v="22"/>
  </r>
  <r>
    <x v="3"/>
    <n v="80"/>
    <x v="8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4"/>
    <n v="101"/>
    <x v="8"/>
    <s v="Diverses"/>
    <s v="Diverses"/>
    <x v="3"/>
    <x v="7"/>
    <s v="-"/>
    <n v="35"/>
    <s v="Produkte"/>
    <s v="BUs"/>
    <s v="Symptome"/>
    <s v="0"/>
    <s v="BU2"/>
    <s v="Diverses"/>
    <n v="30"/>
  </r>
  <r>
    <x v="1"/>
    <n v="526.6"/>
    <x v="8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5"/>
    <n v="8"/>
    <x v="8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8.9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8.9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06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65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Rückstellproben"/>
    <x v="4"/>
    <x v="11"/>
    <s v="Laborprobe"/>
    <n v="35"/>
    <s v="Produkte"/>
    <s v="BUs"/>
    <s v="Symptome"/>
    <s v="0"/>
    <s v="QM"/>
    <s v="Rückstellproben"/>
    <n v="70"/>
  </r>
  <r>
    <x v="2"/>
    <n v="51"/>
    <x v="9"/>
    <s v="Offen ungeschält VOS"/>
    <s v="VOS Schwarzer Pfeffer R"/>
    <x v="2"/>
    <x v="23"/>
    <s v="keinen Verwendungszweck"/>
    <n v="35"/>
    <s v="Produkte"/>
    <s v="BUs"/>
    <s v="Symptome"/>
    <n v="25.5"/>
    <s v="L22"/>
    <n v="29500482"/>
    <n v="61"/>
  </r>
  <r>
    <x v="1"/>
    <n v="123.5"/>
    <x v="9"/>
    <s v="Offen ungeschält VOS"/>
    <s v="VOS RW-CHILI OGT"/>
    <x v="0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x v="2"/>
    <n v="147"/>
    <x v="9"/>
    <s v="ABS"/>
    <s v="ABS HEUBLUM"/>
    <x v="2"/>
    <x v="23"/>
    <s v="&lt;300kg/Monat"/>
    <n v="35"/>
    <s v="Produkte"/>
    <s v="BUs"/>
    <s v="Symptome"/>
    <s v="0"/>
    <s v="L21"/>
    <n v="29500878"/>
    <n v="61"/>
  </r>
  <r>
    <x v="2"/>
    <n v="160"/>
    <x v="9"/>
    <s v="Offen ungeschält ABS"/>
    <s v="ABS MEDI-KRÄUK"/>
    <x v="2"/>
    <x v="23"/>
    <s v="&lt;300kg/Monat"/>
    <n v="35"/>
    <s v="Produkte"/>
    <s v="BUs"/>
    <s v="Symptome"/>
    <n v="240"/>
    <s v="L21"/>
    <n v="29500886"/>
    <n v="61"/>
  </r>
  <r>
    <x v="2"/>
    <n v="22"/>
    <x v="9"/>
    <s v="Offen ungeschält ABS"/>
    <s v="ABS PECO"/>
    <x v="2"/>
    <x v="23"/>
    <s v="&lt;300kg/Monat"/>
    <n v="35"/>
    <s v="Produkte"/>
    <s v="BUs"/>
    <s v="Symptome"/>
    <n v="44"/>
    <s v="L23"/>
    <n v="29500891"/>
    <n v="61"/>
  </r>
  <r>
    <x v="2"/>
    <n v="6"/>
    <x v="9"/>
    <s v="Offen ungeschält ABS"/>
    <s v="ABS BRIE"/>
    <x v="2"/>
    <x v="23"/>
    <s v="&lt;20kg/Monat"/>
    <n v="35"/>
    <s v="Produkte"/>
    <s v="BUs"/>
    <s v="Symptome"/>
    <n v="0.06"/>
    <s v="L20"/>
    <n v="29500895"/>
    <n v="61"/>
  </r>
  <r>
    <x v="2"/>
    <n v="44"/>
    <x v="9"/>
    <s v="Offen ungeschält ABS"/>
    <s v="ABS ROVIN"/>
    <x v="2"/>
    <x v="23"/>
    <s v="&lt;300kg/Monat"/>
    <n v="35"/>
    <s v="Produkte"/>
    <s v="BUs"/>
    <s v="Symptome"/>
    <n v="0.44"/>
    <s v="L23"/>
    <n v="29500900"/>
    <n v="61"/>
  </r>
  <r>
    <x v="2"/>
    <n v="15"/>
    <x v="9"/>
    <s v="Offen ungeschält ABS"/>
    <s v="ABS TI-AD"/>
    <x v="2"/>
    <x v="23"/>
    <s v="&lt;50kg/Monat"/>
    <n v="35"/>
    <s v="Produkte"/>
    <s v="BUs"/>
    <s v="Symptome"/>
    <n v="0.15"/>
    <s v="L23"/>
    <n v="29500904"/>
    <n v="61"/>
  </r>
  <r>
    <x v="2"/>
    <n v="45"/>
    <x v="9"/>
    <s v="Offen ungeschält ABS"/>
    <s v="ABS SCH-PAUL"/>
    <x v="2"/>
    <x v="23"/>
    <s v="&lt;300kg/Monat"/>
    <n v="35"/>
    <s v="Produkte"/>
    <s v="BUs"/>
    <s v="Symptome"/>
    <n v="0.45"/>
    <s v="L21"/>
    <n v="29500906"/>
    <n v="61"/>
  </r>
  <r>
    <x v="2"/>
    <n v="3"/>
    <x v="9"/>
    <s v="Offen ungeschält ABS"/>
    <s v="ABS APPEN"/>
    <x v="2"/>
    <x v="23"/>
    <s v="&lt;20kg/Monat"/>
    <n v="35"/>
    <s v="Produkte"/>
    <s v="BUs"/>
    <s v="Symptome"/>
    <n v="0.03"/>
    <s v="L23"/>
    <n v="29500909"/>
    <n v="61"/>
  </r>
  <r>
    <x v="2"/>
    <n v="45"/>
    <x v="9"/>
    <s v="Offen ungeschält ABS"/>
    <s v="ABS GOU HALAL"/>
    <x v="2"/>
    <x v="23"/>
    <s v="&lt;50kg/Monat"/>
    <n v="35"/>
    <s v="Produkte"/>
    <s v="BUs"/>
    <s v="Symptome"/>
    <s v="0"/>
    <s v="L21"/>
    <n v="29500925"/>
    <n v="61"/>
  </r>
  <r>
    <x v="2"/>
    <n v="24"/>
    <x v="9"/>
    <s v="ABS"/>
    <s v="ABS BIOLAND-RINGELB"/>
    <x v="2"/>
    <x v="23"/>
    <s v="&lt;50kg/Monat"/>
    <n v="35"/>
    <s v="Produkte"/>
    <s v="BUs"/>
    <s v="Symptome"/>
    <s v="0"/>
    <s v="BU4"/>
    <n v="29500966"/>
    <n v="61"/>
  </r>
  <r>
    <x v="2"/>
    <n v="41"/>
    <x v="9"/>
    <s v="Offen ungeschält ABS"/>
    <s v="ABS Whisky-Nuts"/>
    <x v="2"/>
    <x v="23"/>
    <s v="&lt;300kg/Monat"/>
    <n v="35"/>
    <s v="Produkte"/>
    <s v="BUs"/>
    <s v="Symptome"/>
    <n v="61.5"/>
    <s v="L21"/>
    <n v="29501009"/>
    <n v="61"/>
  </r>
  <r>
    <x v="2"/>
    <n v="7"/>
    <x v="9"/>
    <s v="Offen ungeschält ABS"/>
    <s v="ABS AT-ROTWEIN"/>
    <x v="2"/>
    <x v="23"/>
    <s v="&lt;20kg/Monat"/>
    <n v="35"/>
    <s v="Produkte"/>
    <s v="BUs"/>
    <s v="Symptome"/>
    <n v="6.9999999999999999E-4"/>
    <s v="L23"/>
    <n v="29501013"/>
    <n v="61"/>
  </r>
  <r>
    <x v="2"/>
    <n v="175"/>
    <x v="9"/>
    <s v="Offen ungeschält VOS"/>
    <s v="VOS WAL-THEKE"/>
    <x v="2"/>
    <x v="23"/>
    <s v="keinen Verwendungszweck"/>
    <n v="35"/>
    <s v="Produkte"/>
    <s v="BUs"/>
    <s v="Symptome"/>
    <n v="87.5"/>
    <s v="L22"/>
    <n v="29501020"/>
    <n v="61"/>
  </r>
  <r>
    <x v="3"/>
    <n v="1029"/>
    <x v="9"/>
    <s v="Offen ungeschält VOS"/>
    <s v="VOS RW NATUR AMM CO REZ"/>
    <x v="0"/>
    <x v="20"/>
    <s v="keinen Abnehmer/Schälen"/>
    <n v="35"/>
    <s v="Produkte"/>
    <s v="BUs"/>
    <s v="Symptome"/>
    <n v="514.5"/>
    <s v="Verkauf"/>
    <n v="29501022"/>
    <n v="12"/>
  </r>
  <r>
    <x v="2"/>
    <n v="31"/>
    <x v="9"/>
    <s v="Offen ungeschält ABS"/>
    <s v="ABS KELLERGEIST"/>
    <x v="2"/>
    <x v="23"/>
    <s v="&lt;300kg/Monat"/>
    <n v="35"/>
    <s v="Produkte"/>
    <s v="BUs"/>
    <s v="Symptome"/>
    <n v="3.1000000000000003E-3"/>
    <s v="L22"/>
    <n v="29501028"/>
    <n v="61"/>
  </r>
  <r>
    <x v="2"/>
    <n v="64"/>
    <x v="9"/>
    <s v="Offen ungeschält ABS"/>
    <s v="ABS BRUSCHETTA"/>
    <x v="2"/>
    <x v="23"/>
    <s v="&lt;300kg/Monat"/>
    <n v="35"/>
    <s v="Produkte"/>
    <s v="BUs"/>
    <s v="Symptome"/>
    <n v="96"/>
    <s v="L21"/>
    <n v="29501029"/>
    <n v="61"/>
  </r>
  <r>
    <x v="2"/>
    <n v="53"/>
    <x v="9"/>
    <s v="Offen ungeschält ABS"/>
    <s v="ABS ORANG-PESTO"/>
    <x v="2"/>
    <x v="23"/>
    <s v="&lt;100kg/Monat"/>
    <n v="35"/>
    <s v="Produkte"/>
    <s v="BUs"/>
    <s v="Symptome"/>
    <n v="79.5"/>
    <s v="L21"/>
    <n v="29501030"/>
    <n v="61"/>
  </r>
  <r>
    <x v="2"/>
    <n v="312"/>
    <x v="9"/>
    <s v="Offen ungeschält ABS"/>
    <s v="ABS OLD-AMSTERDAM"/>
    <x v="2"/>
    <x v="23"/>
    <s v="&lt;1000kg/Monat"/>
    <n v="35"/>
    <s v="Produkte"/>
    <s v="BUs"/>
    <s v="Symptome"/>
    <n v="3.1200000000000002E-2"/>
    <s v="L22"/>
    <n v="29501039"/>
    <n v="61"/>
  </r>
  <r>
    <x v="2"/>
    <n v="194"/>
    <x v="9"/>
    <s v="Offen ungeschält ABS"/>
    <s v="ABS CHILI-ROUVEEN"/>
    <x v="2"/>
    <x v="23"/>
    <s v="&lt;100kg/Monat"/>
    <n v="35"/>
    <s v="Produkte"/>
    <s v="BUs"/>
    <s v="Symptome"/>
    <n v="291"/>
    <s v="L21"/>
    <n v="29501041"/>
    <n v="61"/>
  </r>
  <r>
    <x v="1"/>
    <n v="26.6"/>
    <x v="9"/>
    <s v="ganze Würste"/>
    <s v="Würste 9100g USA- Räuch"/>
    <x v="3"/>
    <x v="24"/>
    <s v="Clip gerissen"/>
    <n v="35"/>
    <s v="Produkte"/>
    <s v="BUs"/>
    <s v="Symptome"/>
    <s v="0"/>
    <s v="Abfüllung"/>
    <n v="31000076"/>
    <n v="31"/>
  </r>
  <r>
    <x v="0"/>
    <n v="125"/>
    <x v="9"/>
    <s v="Vakuumierter VOS ungeschält"/>
    <s v="VOS GRW-CHILI-NAT-VAKU"/>
    <x v="0"/>
    <x v="0"/>
    <s v="-"/>
    <n v="35"/>
    <s v="Produkte"/>
    <s v="BUs"/>
    <s v="Symptome"/>
    <n v="64.25"/>
    <s v="L9"/>
    <n v="49500205"/>
    <n v="12"/>
  </r>
  <r>
    <x v="0"/>
    <n v="28"/>
    <x v="9"/>
    <s v="Vorschmelz"/>
    <s v="Vorschmelz Diverses"/>
    <x v="3"/>
    <x v="7"/>
    <s v="-"/>
    <n v="35"/>
    <s v="Produkte"/>
    <s v="BUs"/>
    <s v="Symptome"/>
    <s v="0"/>
    <s v="L16"/>
    <s v="Vorschmelz Diverses"/>
    <n v="30"/>
  </r>
  <r>
    <x v="3"/>
    <n v="47.5"/>
    <x v="9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3"/>
    <n v="1048"/>
    <x v="9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0"/>
    <n v="33"/>
    <x v="9"/>
    <s v="-"/>
    <s v="Maschinenabfall"/>
    <x v="3"/>
    <x v="7"/>
    <s v="-"/>
    <n v="35"/>
    <s v="Produkte"/>
    <s v="BUs"/>
    <s v="Symptome"/>
    <s v="0"/>
    <s v="Bu3"/>
    <s v="Maschinenabfall"/>
    <n v="30"/>
  </r>
  <r>
    <x v="4"/>
    <n v="53"/>
    <x v="9"/>
    <s v="Diverses"/>
    <s v="Diverses"/>
    <x v="3"/>
    <x v="7"/>
    <s v="-"/>
    <n v="35"/>
    <s v="Produkte"/>
    <s v="BUs"/>
    <s v="Symptome"/>
    <s v="0"/>
    <s v="BU2"/>
    <s v="Diverses"/>
    <n v="30"/>
  </r>
  <r>
    <x v="1"/>
    <n v="23.2"/>
    <x v="9"/>
    <s v="Diverses"/>
    <s v="Diverses aus Abfüllung"/>
    <x v="3"/>
    <x v="17"/>
    <s v="-"/>
    <n v="35"/>
    <s v="Produkte"/>
    <s v="BUs"/>
    <s v="Symptome"/>
    <s v="0"/>
    <s v="Abfüllung"/>
    <s v="Diverses aus Abfüllung"/>
    <n v="10"/>
  </r>
  <r>
    <x v="1"/>
    <n v="115"/>
    <x v="9"/>
    <s v="Diverses"/>
    <s v="Diverses aus Abfüllung"/>
    <x v="3"/>
    <x v="17"/>
    <s v="-"/>
    <n v="35"/>
    <s v="Produkte"/>
    <s v="BUs"/>
    <s v="Symptome"/>
    <s v="0"/>
    <s v="Abfüllung"/>
    <s v="Diverses aus Abfüllung"/>
    <n v="10"/>
  </r>
  <r>
    <x v="5"/>
    <n v="10"/>
    <x v="9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3.2"/>
    <x v="9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3.2"/>
    <x v="9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30"/>
    <x v="9"/>
    <s v="Rest"/>
    <s v="Muster"/>
    <x v="4"/>
    <x v="25"/>
    <s v="Muster"/>
    <n v="35"/>
    <s v="Produkte"/>
    <s v="BUs"/>
    <s v="Symptome"/>
    <s v="0"/>
    <s v="Labor"/>
    <s v="Muster"/>
    <n v="72"/>
  </r>
  <r>
    <x v="5"/>
    <n v="75"/>
    <x v="9"/>
    <s v="Rest"/>
    <s v="Muster"/>
    <x v="4"/>
    <x v="25"/>
    <s v="Muster"/>
    <n v="35"/>
    <s v="Produkte"/>
    <s v="BUs"/>
    <s v="Symptome"/>
    <s v="0"/>
    <s v="Labor"/>
    <s v="Muster"/>
    <n v="72"/>
  </r>
  <r>
    <x v="5"/>
    <n v="60"/>
    <x v="9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0"/>
    <n v="30"/>
    <x v="9"/>
    <s v="-"/>
    <s v="Maschinenabfall"/>
    <x v="3"/>
    <x v="7"/>
    <s v="-"/>
    <n v="35"/>
    <s v="Produkte"/>
    <s v="BUs"/>
    <s v="Symptome"/>
    <s v="0"/>
    <s v="WVP"/>
    <s v="Maschinenabfall"/>
    <n v="30"/>
  </r>
  <r>
    <x v="1"/>
    <n v="19"/>
    <x v="9"/>
    <s v="Rest"/>
    <s v="RW Natriumarm Rinde"/>
    <x v="1"/>
    <x v="12"/>
    <s v="keine Verwendung möglich"/>
    <n v="35"/>
    <s v="Produkte"/>
    <s v="BUs"/>
    <s v="Symptome"/>
    <s v="0"/>
    <s v="RWV"/>
    <s v="RW Natriumarm Rinde"/>
    <n v="60"/>
  </r>
  <r>
    <x v="1"/>
    <n v="20.2"/>
    <x v="10"/>
    <s v="Rohware"/>
    <s v="Cheddar white 50% Fett"/>
    <x v="0"/>
    <x v="26"/>
    <s v="Luftzieher"/>
    <n v="35"/>
    <s v="Produkte"/>
    <s v="BUs"/>
    <s v="Symptome"/>
    <s v="0"/>
    <s v="RWV"/>
    <n v="23000512"/>
    <n v="12"/>
  </r>
  <r>
    <x v="3"/>
    <n v="222"/>
    <x v="10"/>
    <s v="Offen ungeschält VOS"/>
    <s v="VOS Räucher Natur"/>
    <x v="0"/>
    <x v="20"/>
    <s v="keinen Abnehmer/Schälen"/>
    <n v="35"/>
    <s v="Produkte"/>
    <s v="BUs"/>
    <s v="Symptome"/>
    <n v="111"/>
    <s v="Verkauf"/>
    <n v="29500489"/>
    <n v="12"/>
  </r>
  <r>
    <x v="3"/>
    <n v="70.400000000000006"/>
    <x v="10"/>
    <s v="Offen ungeschält VOS"/>
    <s v="VOS SKZ AMM Geräuchert"/>
    <x v="0"/>
    <x v="20"/>
    <s v="keinen Abnehmer/Schälen"/>
    <n v="35"/>
    <s v="Produkte"/>
    <s v="BUs"/>
    <s v="Symptome"/>
    <s v="0"/>
    <s v="Verkauf"/>
    <n v="29500963"/>
    <n v="12"/>
  </r>
  <r>
    <x v="3"/>
    <n v="48"/>
    <x v="10"/>
    <s v="Offen Endstücke"/>
    <s v="VOS GRW-CHILI-NAT ENDST"/>
    <x v="0"/>
    <x v="20"/>
    <s v="keinen Abnehmer/Schälen"/>
    <n v="35"/>
    <s v="Produkte"/>
    <s v="BUs"/>
    <s v="Symptome"/>
    <n v="24"/>
    <s v="Verkauf"/>
    <n v="29501079"/>
    <n v="12"/>
  </r>
  <r>
    <x v="1"/>
    <n v="47"/>
    <x v="10"/>
    <s v="Vakuumierter ABS ungeschält"/>
    <s v="ABS GOU-MI-VAKU"/>
    <x v="0"/>
    <x v="1"/>
    <s v="Produktion unregelmäßig"/>
    <n v="35"/>
    <s v="Produkte"/>
    <s v="BUs"/>
    <s v="Symptome"/>
    <n v="104.05799999999999"/>
    <s v="RWV"/>
    <n v="49500056"/>
    <n v="12"/>
  </r>
  <r>
    <x v="1"/>
    <n v="106"/>
    <x v="10"/>
    <s v="Vakuumierter ABS ungeschält"/>
    <s v="ABS GOU-MI-VAKU"/>
    <x v="0"/>
    <x v="1"/>
    <s v="Produktion unregelmäßig"/>
    <n v="35"/>
    <s v="Produkte"/>
    <s v="BUs"/>
    <s v="Symptome"/>
    <n v="234.684"/>
    <s v="RWV"/>
    <n v="49500056"/>
    <n v="12"/>
  </r>
  <r>
    <x v="2"/>
    <n v="101"/>
    <x v="10"/>
    <s v="Vakuumierter ABS ungeschält"/>
    <s v="ABS PECO-TRE-VAKU"/>
    <x v="0"/>
    <x v="14"/>
    <s v="Abschnitte eingelagert, um Verwendung zu finden. Aber keine Verwendungsentscheidung gefunden"/>
    <n v="35"/>
    <s v="Produkte"/>
    <s v="BUs"/>
    <s v="Symptome"/>
    <n v="223.614"/>
    <s v="BU4"/>
    <n v="49500174"/>
    <n v="12"/>
  </r>
  <r>
    <x v="4"/>
    <n v="30.4"/>
    <x v="10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3"/>
    <n v="1770"/>
    <x v="10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2"/>
    <n v="34.4"/>
    <x v="10"/>
    <s v="Diverses"/>
    <s v="Diverses"/>
    <x v="3"/>
    <x v="7"/>
    <s v="-"/>
    <n v="35"/>
    <s v="Produkte"/>
    <s v="BUs"/>
    <s v="Symptome"/>
    <s v="0"/>
    <s v="BU4"/>
    <s v="Diverses"/>
    <n v="30"/>
  </r>
  <r>
    <x v="1"/>
    <n v="30.4"/>
    <x v="10"/>
    <s v="Diverses"/>
    <s v="Diverses"/>
    <x v="3"/>
    <x v="7"/>
    <s v="-"/>
    <n v="35"/>
    <s v="Produkte"/>
    <s v="BUs"/>
    <s v="Symptome"/>
    <s v="0"/>
    <s v="Strudelline"/>
    <s v="Diverses"/>
    <n v="30"/>
  </r>
  <r>
    <x v="4"/>
    <n v="35.000000000000007"/>
    <x v="10"/>
    <s v="Diverses"/>
    <s v="Diverses"/>
    <x v="3"/>
    <x v="7"/>
    <s v="-"/>
    <n v="35"/>
    <s v="Produkte"/>
    <s v="BUs"/>
    <s v="Symptome"/>
    <s v="0"/>
    <s v="BU2"/>
    <s v="Diverses"/>
    <n v="30"/>
  </r>
  <r>
    <x v="4"/>
    <n v="36"/>
    <x v="10"/>
    <s v="Diverses"/>
    <s v="Diverses"/>
    <x v="3"/>
    <x v="7"/>
    <s v="-"/>
    <n v="35"/>
    <s v="Produkte"/>
    <s v="BUs"/>
    <s v="Symptome"/>
    <s v="0"/>
    <s v="BU2"/>
    <s v="Diverses"/>
    <n v="30"/>
  </r>
  <r>
    <x v="4"/>
    <n v="102"/>
    <x v="10"/>
    <s v="Diverses"/>
    <s v="Diverses"/>
    <x v="3"/>
    <x v="7"/>
    <s v="-"/>
    <n v="35"/>
    <s v="Produkte"/>
    <s v="BUs"/>
    <s v="Symptome"/>
    <s v="0"/>
    <s v="BU2"/>
    <s v="Diverses"/>
    <n v="30"/>
  </r>
  <r>
    <x v="1"/>
    <n v="23"/>
    <x v="10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1"/>
    <n v="45.4"/>
    <x v="10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5"/>
    <n v="10"/>
    <x v="10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2"/>
    <x v="10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26"/>
    <x v="10"/>
    <s v="Qualitätssicherung"/>
    <s v="Laborproben"/>
    <x v="4"/>
    <x v="18"/>
    <s v="Einwaage Labor"/>
    <n v="35"/>
    <s v="Produkte"/>
    <s v="BUs"/>
    <s v="Symptome"/>
    <s v="0"/>
    <s v="Labor"/>
    <s v="Laborproben"/>
    <n v="71"/>
  </r>
  <r>
    <x v="5"/>
    <n v="58"/>
    <x v="10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44"/>
    <x v="10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5"/>
    <n v="130"/>
    <x v="10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1"/>
    <n v="20"/>
    <x v="10"/>
    <s v="RW"/>
    <s v="RW Natrium"/>
    <x v="1"/>
    <x v="12"/>
    <s v="keine Verwendung möglich"/>
    <n v="35"/>
    <s v="Produkte"/>
    <s v="BUs"/>
    <s v="Symptome"/>
    <s v="0"/>
    <s v="RWV"/>
    <s v="RW Natrium"/>
    <n v="60"/>
  </r>
  <r>
    <x v="0"/>
    <n v="65"/>
    <x v="11"/>
    <s v="ABS"/>
    <s v="ABS Bio Gouda 48%, mitt"/>
    <x v="0"/>
    <x v="8"/>
    <s v="-"/>
    <n v="35"/>
    <s v="Produkte"/>
    <s v="BUs"/>
    <s v="Symptome"/>
    <n v="143"/>
    <s v="L18"/>
    <n v="29500754"/>
    <n v="12"/>
  </r>
  <r>
    <x v="2"/>
    <n v="54"/>
    <x v="11"/>
    <s v="Offen ungeschält ABS"/>
    <s v="ABS MEDI-KRÄUK"/>
    <x v="1"/>
    <x v="2"/>
    <s v="Trennung vom Klebeband aus Produkt zu aufwendig"/>
    <n v="35"/>
    <s v="Produkte"/>
    <s v="BUs"/>
    <s v="Symptome"/>
    <n v="81"/>
    <s v="L21"/>
    <n v="29500886"/>
    <n v="22"/>
  </r>
  <r>
    <x v="2"/>
    <n v="22"/>
    <x v="11"/>
    <s v="Offen ungeschält ABS"/>
    <s v="ABS ROVIN"/>
    <x v="1"/>
    <x v="2"/>
    <s v="Trennung vom Klebeband aus Produkt zu aufwendig"/>
    <n v="35"/>
    <s v="Produkte"/>
    <s v="BUs"/>
    <s v="Symptome"/>
    <n v="0.22"/>
    <s v="L23"/>
    <n v="29500900"/>
    <n v="22"/>
  </r>
  <r>
    <x v="1"/>
    <n v="572.5"/>
    <x v="11"/>
    <s v="Offen ungeschält VOS"/>
    <s v="VOS URW-VS-SCHI"/>
    <x v="0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x v="2"/>
    <n v="21"/>
    <x v="11"/>
    <s v="Offen ungeschält ABS"/>
    <s v="ABS BRUSCHETTA"/>
    <x v="1"/>
    <x v="2"/>
    <s v="Trennung vom Klebeband aus Produkt zu aufwendig"/>
    <n v="35"/>
    <s v="Produkte"/>
    <s v="BUs"/>
    <s v="Symptome"/>
    <n v="31.5"/>
    <s v="L21"/>
    <n v="29501029"/>
    <n v="22"/>
  </r>
  <r>
    <x v="2"/>
    <n v="45"/>
    <x v="11"/>
    <s v="Offen ungeschält ABS"/>
    <s v="ABS OLD-AMSTERDAM"/>
    <x v="1"/>
    <x v="2"/>
    <s v="Trennung vom Klebeband aus Produkt zu aufwendig"/>
    <n v="35"/>
    <s v="Produkte"/>
    <s v="BUs"/>
    <s v="Symptome"/>
    <n v="4.5000000000000005E-3"/>
    <s v="L22"/>
    <n v="29501039"/>
    <n v="22"/>
  </r>
  <r>
    <x v="3"/>
    <n v="68"/>
    <x v="11"/>
    <s v="Offen Endstücke"/>
    <s v="VOS RW-SCHI ENDSTÜCK 35"/>
    <x v="0"/>
    <x v="20"/>
    <s v="-"/>
    <n v="35"/>
    <s v="Produkte"/>
    <s v="BUs"/>
    <s v="Symptome"/>
    <n v="34"/>
    <s v="Verkauf"/>
    <n v="29501067"/>
    <n v="12"/>
  </r>
  <r>
    <x v="3"/>
    <n v="58"/>
    <x v="11"/>
    <s v="Offen Zipfel"/>
    <s v="VOS RW-CHILI-ZIPFEL"/>
    <x v="0"/>
    <x v="20"/>
    <s v="keinen Abnehmer/Schälen"/>
    <n v="35"/>
    <s v="Produkte"/>
    <s v="BUs"/>
    <s v="Symptome"/>
    <n v="29"/>
    <s v="Verkauf"/>
    <n v="29501072"/>
    <n v="12"/>
  </r>
  <r>
    <x v="2"/>
    <n v="10"/>
    <x v="11"/>
    <s v="Offen ungeschält ABS"/>
    <s v="ABS BRIE-PAP"/>
    <x v="1"/>
    <x v="2"/>
    <s v="Trennung vom Klebeband aus Produkt zu aufwendig"/>
    <n v="35"/>
    <s v="Produkte"/>
    <s v="BUs"/>
    <s v="Symptome"/>
    <n v="0.1"/>
    <s v="L29"/>
    <n v="29501101"/>
    <n v="22"/>
  </r>
  <r>
    <x v="1"/>
    <n v="47.5"/>
    <x v="11"/>
    <s v="ganze Würste"/>
    <s v="Würste 9300g Räucher na"/>
    <x v="3"/>
    <x v="27"/>
    <s v="Schlaufe gerissen"/>
    <n v="35"/>
    <s v="Produkte"/>
    <s v="BUs"/>
    <s v="Symptome"/>
    <s v="0"/>
    <s v="Abfüllung"/>
    <n v="31000083"/>
    <n v="33"/>
  </r>
  <r>
    <x v="1"/>
    <n v="6"/>
    <x v="11"/>
    <s v="Fertigware"/>
    <s v="TORT WAL 1,93KG JER DE"/>
    <x v="0"/>
    <x v="14"/>
    <s v="Riss in Alufolie"/>
    <n v="35"/>
    <s v="Produkte"/>
    <s v="BUs"/>
    <s v="Symptome"/>
    <s v="0"/>
    <s v="Abfüllung"/>
    <n v="31000169"/>
    <n v="12"/>
  </r>
  <r>
    <x v="4"/>
    <n v="15"/>
    <x v="11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4"/>
    <n v="45"/>
    <x v="11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3"/>
    <n v="20"/>
    <x v="11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0"/>
    <n v="23.5"/>
    <x v="11"/>
    <s v="Vorschmelz"/>
    <s v="Vorschmelz Diverses"/>
    <x v="3"/>
    <x v="7"/>
    <s v="nicht eindeutig"/>
    <n v="35"/>
    <s v="Produkte"/>
    <s v="BUs"/>
    <s v="Symptome"/>
    <s v="0"/>
    <s v="Bu3"/>
    <s v="Vorschmelz Diverses"/>
    <n v="30"/>
  </r>
  <r>
    <x v="2"/>
    <n v="28"/>
    <x v="11"/>
    <s v="Diverses"/>
    <s v="Diverses"/>
    <x v="3"/>
    <x v="7"/>
    <s v="-"/>
    <n v="35"/>
    <s v="Produkte"/>
    <s v="BUs"/>
    <s v="Symptome"/>
    <s v="0"/>
    <s v="BU4"/>
    <s v="Diverses"/>
    <n v="30"/>
  </r>
  <r>
    <x v="0"/>
    <n v="33.5"/>
    <x v="11"/>
    <s v="-"/>
    <s v="Maschinenabfall"/>
    <x v="3"/>
    <x v="7"/>
    <s v="-"/>
    <n v="35"/>
    <s v="Produkte"/>
    <s v="BUs"/>
    <s v="Symptome"/>
    <s v="0"/>
    <s v="Bu3"/>
    <s v="Maschinenabfall"/>
    <n v="30"/>
  </r>
  <r>
    <x v="1"/>
    <n v="40.5"/>
    <x v="11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1"/>
    <n v="166"/>
    <x v="11"/>
    <s v="Diverses"/>
    <s v="Diverses aus Abfüllung"/>
    <x v="3"/>
    <x v="17"/>
    <s v="-"/>
    <n v="35"/>
    <s v="Produkte"/>
    <s v="BUs"/>
    <s v="Symptome"/>
    <s v="0"/>
    <s v="Abfüllung"/>
    <s v="Diverses aus Abfüllung"/>
    <n v="10"/>
  </r>
  <r>
    <x v="5"/>
    <n v="10"/>
    <x v="11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1"/>
    <n v="20"/>
    <x v="11"/>
    <s v="RW"/>
    <s v="Rächer Natrium"/>
    <x v="1"/>
    <x v="12"/>
    <s v="keine Verwendung möglich"/>
    <n v="35"/>
    <s v="Produkte"/>
    <s v="BUs"/>
    <s v="Symptome"/>
    <s v="0"/>
    <s v="RWV"/>
    <s v="Rächer Natrium"/>
    <n v="60"/>
  </r>
  <r>
    <x v="1"/>
    <n v="18"/>
    <x v="11"/>
    <s v="RW"/>
    <s v="RW Natrium"/>
    <x v="1"/>
    <x v="12"/>
    <s v="keine Verwendung möglich"/>
    <n v="35"/>
    <s v="Produkte"/>
    <s v="BUs"/>
    <s v="Symptome"/>
    <s v="0"/>
    <s v="RWV"/>
    <s v="RW Natrium"/>
    <n v="60"/>
  </r>
  <r>
    <x v="0"/>
    <n v="47"/>
    <x v="12"/>
    <s v="Riemen"/>
    <s v="RIE Bio Gouda Mittelalt"/>
    <x v="0"/>
    <x v="28"/>
    <s v="-"/>
    <n v="35"/>
    <s v="Produkte"/>
    <s v="BUs"/>
    <s v="Symptome"/>
    <n v="349.87270000000001"/>
    <s v="Bu3"/>
    <n v="23500062"/>
    <n v="12"/>
  </r>
  <r>
    <x v="1"/>
    <n v="31"/>
    <x v="12"/>
    <s v="Offen ungeschält ABS"/>
    <s v="ABS BERGK BERGLANDMILCH"/>
    <x v="0"/>
    <x v="1"/>
    <s v="stehen geblieben / übersehen"/>
    <n v="35"/>
    <s v="Produkte"/>
    <s v="BUs"/>
    <s v="Symptome"/>
    <s v="0"/>
    <s v="Schmelze"/>
    <n v="29500967"/>
    <n v="12"/>
  </r>
  <r>
    <x v="0"/>
    <n v="145"/>
    <x v="12"/>
    <s v="Offen ungeschält ABS"/>
    <s v="ABS CHED-PF-KRÄUK gemis"/>
    <x v="3"/>
    <x v="9"/>
    <s v="-"/>
    <n v="35"/>
    <s v="Produkte"/>
    <s v="BUs"/>
    <s v="Symptome"/>
    <n v="145"/>
    <s v="L33"/>
    <n v="29501003"/>
    <n v="81"/>
  </r>
  <r>
    <x v="0"/>
    <n v="30"/>
    <x v="12"/>
    <s v="Offen ungeschält ABS"/>
    <s v="ABS CHED-ROT MIT ß-CARO"/>
    <x v="1"/>
    <x v="6"/>
    <s v="-"/>
    <n v="35"/>
    <s v="Produkte"/>
    <s v="BUs"/>
    <s v="Symptome"/>
    <n v="30"/>
    <s v="L33"/>
    <n v="29501032"/>
    <n v="42"/>
  </r>
  <r>
    <x v="1"/>
    <n v="25"/>
    <x v="12"/>
    <s v="Offen ungeschält VOS"/>
    <s v="VOS UGRW SCHI-NATRIUMAR"/>
    <x v="0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x v="3"/>
    <n v="20"/>
    <x v="12"/>
    <s v="Offen Zipfel"/>
    <s v="VOS RW-CHILI-ZIPFEL"/>
    <x v="0"/>
    <x v="20"/>
    <s v="keinen Abnehmer/Schälen"/>
    <n v="35"/>
    <s v="Produkte"/>
    <s v="BUs"/>
    <s v="Symptome"/>
    <n v="10"/>
    <s v="Verkauf"/>
    <n v="29501072"/>
    <n v="12"/>
  </r>
  <r>
    <x v="3"/>
    <n v="3"/>
    <x v="12"/>
    <s v="Offen Endstücke"/>
    <s v="VOS RW-CHILI-ENDSTÜCK"/>
    <x v="0"/>
    <x v="20"/>
    <s v="keinen Abnehmer/Schälen"/>
    <n v="35"/>
    <s v="Produkte"/>
    <s v="BUs"/>
    <s v="Symptome"/>
    <n v="1.5"/>
    <s v="Verkauf"/>
    <n v="29501075"/>
    <n v="12"/>
  </r>
  <r>
    <x v="3"/>
    <n v="24"/>
    <x v="12"/>
    <s v="Offen Zipfel"/>
    <s v="VOS RW-NATUR-EXTRA ZIPF"/>
    <x v="0"/>
    <x v="20"/>
    <s v="keinen Abnehmer/Schälen"/>
    <n v="35"/>
    <s v="Produkte"/>
    <s v="BUs"/>
    <s v="Symptome"/>
    <n v="12"/>
    <s v="Verkauf"/>
    <n v="29501082"/>
    <n v="12"/>
  </r>
  <r>
    <x v="1"/>
    <n v="145.6"/>
    <x v="12"/>
    <s v="Räucherwürste"/>
    <s v="RW BERGK 9,1KG"/>
    <x v="0"/>
    <x v="21"/>
    <s v="Verformung"/>
    <n v="35"/>
    <s v="Produkte"/>
    <s v="BUs"/>
    <s v="Symptome"/>
    <n v="2676.18624"/>
    <s v="Abfüllung"/>
    <n v="32000059"/>
    <n v="120"/>
  </r>
  <r>
    <x v="1"/>
    <n v="27.6"/>
    <x v="12"/>
    <s v="Räucherwürste"/>
    <s v="GRW SCHI-NAT 7,2GK NEUE"/>
    <x v="3"/>
    <x v="7"/>
    <s v="-"/>
    <n v="35"/>
    <s v="Produkte"/>
    <s v="BUs"/>
    <s v="Symptome"/>
    <s v="0"/>
    <s v="Abfüllung"/>
    <n v="32000106"/>
    <n v="30"/>
  </r>
  <r>
    <x v="3"/>
    <n v="340"/>
    <x v="12"/>
    <s v="Div. Zipfel, ES ohne Verwendung"/>
    <s v="RW BLAUSCH 8,1KG SOPO E"/>
    <x v="0"/>
    <x v="20"/>
    <s v="keinen Abnehmer/Schälen"/>
    <n v="35"/>
    <s v="Produkte"/>
    <s v="BUs"/>
    <s v="Symptome"/>
    <n v="3622.6659999999997"/>
    <s v="Verkauf"/>
    <n v="32100108"/>
    <n v="12"/>
  </r>
  <r>
    <x v="4"/>
    <n v="75"/>
    <x v="12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4"/>
    <n v="90"/>
    <x v="12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2"/>
    <n v="23"/>
    <x v="12"/>
    <s v="Diverses"/>
    <s v="Diverses"/>
    <x v="3"/>
    <x v="7"/>
    <s v="-"/>
    <n v="35"/>
    <s v="Produkte"/>
    <s v="BUs"/>
    <s v="Symptome"/>
    <s v="0"/>
    <s v="BU4"/>
    <s v="Diverses"/>
    <n v="30"/>
  </r>
  <r>
    <x v="0"/>
    <n v="18"/>
    <x v="12"/>
    <s v="-"/>
    <s v="Maschinenabfall"/>
    <x v="3"/>
    <x v="7"/>
    <s v="-"/>
    <n v="35"/>
    <s v="Produkte"/>
    <s v="BUs"/>
    <s v="Symptome"/>
    <s v="0"/>
    <s v="WVP"/>
    <s v="Maschinenabfall"/>
    <n v="30"/>
  </r>
  <r>
    <x v="0"/>
    <n v="87.2"/>
    <x v="12"/>
    <s v="-"/>
    <s v="Maschinenabfall"/>
    <x v="3"/>
    <x v="7"/>
    <s v="-"/>
    <n v="35"/>
    <s v="Produkte"/>
    <s v="BUs"/>
    <s v="Symptome"/>
    <s v="0"/>
    <s v="Bu3"/>
    <s v="Maschinenabfall"/>
    <n v="30"/>
  </r>
  <r>
    <x v="4"/>
    <n v="39"/>
    <x v="12"/>
    <s v="Diverses"/>
    <s v="Diverses"/>
    <x v="3"/>
    <x v="7"/>
    <s v="-"/>
    <n v="35"/>
    <s v="Produkte"/>
    <s v="BUs"/>
    <s v="Symptome"/>
    <s v="0"/>
    <s v="BU2"/>
    <s v="Diverses"/>
    <n v="30"/>
  </r>
  <r>
    <x v="4"/>
    <n v="65"/>
    <x v="12"/>
    <s v="Diverses"/>
    <s v="Diverses"/>
    <x v="3"/>
    <x v="7"/>
    <s v="-"/>
    <n v="35"/>
    <s v="Produkte"/>
    <s v="BUs"/>
    <s v="Symptome"/>
    <s v="0"/>
    <s v="BU2"/>
    <s v="Diverses"/>
    <n v="30"/>
  </r>
  <r>
    <x v="1"/>
    <n v="326.8"/>
    <x v="12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5"/>
    <n v="7.2"/>
    <x v="12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9"/>
    <x v="12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13.5"/>
    <x v="12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4.5"/>
    <x v="12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20"/>
    <x v="12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74"/>
    <x v="12"/>
    <s v="Qualitätssicherung"/>
    <s v="Laborproben"/>
    <x v="4"/>
    <x v="18"/>
    <s v="Einwaage Labor"/>
    <n v="35"/>
    <s v="Produkte"/>
    <s v="BUs"/>
    <s v="Symptome"/>
    <s v="0"/>
    <s v="Labor"/>
    <s v="Laborproben"/>
    <n v="71"/>
  </r>
  <r>
    <x v="5"/>
    <n v="50"/>
    <x v="12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50"/>
    <x v="12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0"/>
    <n v="78"/>
    <x v="12"/>
    <s v="Vorschmelz"/>
    <s v="gemischte Räucherstücke"/>
    <x v="0"/>
    <x v="8"/>
    <s v="gemischt, weil mehrere Produkte in einen Auftrag einfließen. VOS Trennung erforderlich"/>
    <n v="35"/>
    <s v="Produkte"/>
    <s v="BUs"/>
    <s v="Symptome"/>
    <s v="0"/>
    <s v="L9"/>
    <s v="gemischte Räucherstücke"/>
    <n v="12"/>
  </r>
  <r>
    <x v="5"/>
    <n v="77"/>
    <x v="12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0"/>
    <n v="96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320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256"/>
    <x v="12"/>
    <s v="-"/>
    <s v="Maschinenabfall"/>
    <x v="3"/>
    <x v="7"/>
    <s v="-"/>
    <n v="35"/>
    <s v="Produkte"/>
    <s v="BUs"/>
    <s v="Symptome"/>
    <s v="0"/>
    <s v="L9"/>
    <s v="Maschinenabfall"/>
    <n v="30"/>
  </r>
  <r>
    <x v="1"/>
    <n v="11.4"/>
    <x v="12"/>
    <s v="Fertigware"/>
    <s v="Skinkeost 250g"/>
    <x v="1"/>
    <x v="29"/>
    <s v="Metall"/>
    <n v="35"/>
    <s v="Produkte"/>
    <s v="BUs"/>
    <s v="Symptome"/>
    <s v="0"/>
    <s v="Abfüllung"/>
    <s v="Skinkeost 250g"/>
    <n v="40"/>
  </r>
  <r>
    <x v="0"/>
    <n v="446"/>
    <x v="13"/>
    <s v="Riemen"/>
    <s v="RIE EDA-40"/>
    <x v="0"/>
    <x v="30"/>
    <s v="-"/>
    <n v="36"/>
    <s v="Produkte"/>
    <s v="BUs"/>
    <s v="Symptome"/>
    <s v="0"/>
    <s v="L1"/>
    <n v="23500273"/>
    <n v="11"/>
  </r>
  <r>
    <x v="2"/>
    <n v="5"/>
    <x v="13"/>
    <s v="Offen ungeschält VOS"/>
    <s v="VOS Schwarzer Pfeffer R"/>
    <x v="2"/>
    <x v="23"/>
    <s v="keinen Verwendungszweck"/>
    <n v="36"/>
    <s v="Produkte"/>
    <s v="BUs"/>
    <s v="Symptome"/>
    <n v="2.5"/>
    <s v="L22"/>
    <n v="29500482"/>
    <n v="61"/>
  </r>
  <r>
    <x v="2"/>
    <n v="8"/>
    <x v="13"/>
    <s v="Offen ungeschält ABS"/>
    <s v="ABS MEDI-KRÄUK"/>
    <x v="2"/>
    <x v="23"/>
    <s v="&lt;500kg/Monat"/>
    <n v="36"/>
    <s v="Produkte"/>
    <s v="BUs"/>
    <s v="Symptome"/>
    <n v="12"/>
    <s v="L21"/>
    <n v="29500886"/>
    <n v="61"/>
  </r>
  <r>
    <x v="2"/>
    <n v="4"/>
    <x v="13"/>
    <s v="Offen ungeschält ABS"/>
    <s v="ABS PECO"/>
    <x v="2"/>
    <x v="23"/>
    <s v="&lt;300kg/Monat"/>
    <n v="36"/>
    <s v="Produkte"/>
    <s v="BUs"/>
    <s v="Symptome"/>
    <n v="8"/>
    <s v="L23"/>
    <n v="29500891"/>
    <n v="61"/>
  </r>
  <r>
    <x v="2"/>
    <n v="8"/>
    <x v="13"/>
    <s v="Offen ungeschält ABS"/>
    <s v="ABS ROVIN"/>
    <x v="2"/>
    <x v="23"/>
    <s v="&lt;300kg/Monat"/>
    <n v="36"/>
    <s v="Produkte"/>
    <s v="BUs"/>
    <s v="Symptome"/>
    <n v="0.08"/>
    <s v="L23"/>
    <n v="29500900"/>
    <n v="61"/>
  </r>
  <r>
    <x v="2"/>
    <n v="36"/>
    <x v="13"/>
    <s v="Offen ungeschält ABS"/>
    <s v="ABS Unser Blütenkäse"/>
    <x v="2"/>
    <x v="23"/>
    <s v="&lt;500kg/Monat"/>
    <n v="36"/>
    <s v="Produkte"/>
    <s v="BUs"/>
    <s v="Symptome"/>
    <n v="0.36"/>
    <s v="L22"/>
    <n v="29500910"/>
    <n v="61"/>
  </r>
  <r>
    <x v="2"/>
    <n v="9"/>
    <x v="13"/>
    <s v="Offen ungeschält ABS"/>
    <s v="ABS Unser Blütenkäse"/>
    <x v="2"/>
    <x v="23"/>
    <s v="&lt;500kg/Monat"/>
    <n v="36"/>
    <s v="Produkte"/>
    <s v="BUs"/>
    <s v="Symptome"/>
    <n v="0.09"/>
    <s v="L22"/>
    <n v="29500910"/>
    <n v="61"/>
  </r>
  <r>
    <x v="2"/>
    <n v="22"/>
    <x v="13"/>
    <s v="Offen ungeschält ABS"/>
    <s v="ABS ZIEGENR"/>
    <x v="2"/>
    <x v="23"/>
    <s v="&lt;100kg/Monat"/>
    <n v="36"/>
    <s v="Produkte"/>
    <s v="BUs"/>
    <s v="Symptome"/>
    <n v="0.22"/>
    <s v="L20"/>
    <n v="29500913"/>
    <n v="61"/>
  </r>
  <r>
    <x v="1"/>
    <n v="15"/>
    <x v="13"/>
    <s v="Offen ungeschält ABS"/>
    <s v="ABS BERGK BERGLANDMILCH"/>
    <x v="0"/>
    <x v="1"/>
    <s v="stehen geblieben / übersehen"/>
    <n v="36"/>
    <s v="Produkte"/>
    <s v="BUs"/>
    <s v="Symptome"/>
    <s v="0"/>
    <s v="Schmelze"/>
    <n v="29500967"/>
    <n v="12"/>
  </r>
  <r>
    <x v="0"/>
    <n v="138"/>
    <x v="13"/>
    <s v="Offen ungeschält ABS"/>
    <s v="ABS CHED-PF-KRÄUK gemis"/>
    <x v="3"/>
    <x v="9"/>
    <s v="-"/>
    <n v="36"/>
    <s v="Produkte"/>
    <s v="BUs"/>
    <s v="Symptome"/>
    <n v="138"/>
    <s v="L33"/>
    <n v="29501003"/>
    <n v="81"/>
  </r>
  <r>
    <x v="2"/>
    <n v="46"/>
    <x v="13"/>
    <s v="Offen ungeschält ABS"/>
    <s v="ABS Whisky-Nuts"/>
    <x v="2"/>
    <x v="23"/>
    <s v="&lt;300kg/Monat"/>
    <n v="36"/>
    <s v="Produkte"/>
    <s v="BUs"/>
    <s v="Symptome"/>
    <n v="69"/>
    <s v="L21"/>
    <n v="29501009"/>
    <n v="61"/>
  </r>
  <r>
    <x v="2"/>
    <n v="4"/>
    <x v="13"/>
    <s v="Offen ungeschält ABS"/>
    <s v="ABS AT-ROTWEIN"/>
    <x v="2"/>
    <x v="23"/>
    <s v="&lt;20kg/Monat"/>
    <n v="36"/>
    <s v="Produkte"/>
    <s v="BUs"/>
    <s v="Symptome"/>
    <n v="4.0000000000000002E-4"/>
    <s v="L23"/>
    <n v="29501013"/>
    <n v="61"/>
  </r>
  <r>
    <x v="2"/>
    <n v="3"/>
    <x v="13"/>
    <s v="Offen ungeschält ABS"/>
    <s v="ABS ORANG-PESTO"/>
    <x v="2"/>
    <x v="23"/>
    <s v="&lt;100kg/Monat"/>
    <n v="36"/>
    <s v="Produkte"/>
    <s v="BUs"/>
    <s v="Symptome"/>
    <n v="4.5"/>
    <s v="L21"/>
    <n v="29501030"/>
    <n v="61"/>
  </r>
  <r>
    <x v="0"/>
    <n v="36"/>
    <x v="13"/>
    <s v="Offen ungeschält ABS"/>
    <s v="ABS CHED-ROT MIT ß-CARO"/>
    <x v="1"/>
    <x v="6"/>
    <s v="-"/>
    <n v="36"/>
    <s v="Produkte"/>
    <s v="BUs"/>
    <s v="Symptome"/>
    <n v="36"/>
    <s v="L33"/>
    <n v="29501032"/>
    <n v="42"/>
  </r>
  <r>
    <x v="2"/>
    <n v="3"/>
    <x v="13"/>
    <s v="ABS"/>
    <s v="ABS SAINT ANDRÉ"/>
    <x v="2"/>
    <x v="23"/>
    <s v="&lt;20kg/Monat"/>
    <n v="36"/>
    <s v="Produkte"/>
    <s v="BUs"/>
    <s v="Symptome"/>
    <n v="3.0000000000000003E-4"/>
    <s v="L20"/>
    <n v="29501036"/>
    <n v="61"/>
  </r>
  <r>
    <x v="2"/>
    <n v="40"/>
    <x v="13"/>
    <s v="Offen ungeschält ABS"/>
    <s v="ABS CHILI-ROUVEEN"/>
    <x v="2"/>
    <x v="23"/>
    <s v="&lt;100kg/Monat"/>
    <n v="36"/>
    <s v="Produkte"/>
    <s v="BUs"/>
    <s v="Symptome"/>
    <n v="60"/>
    <s v="L21"/>
    <n v="29501041"/>
    <n v="61"/>
  </r>
  <r>
    <x v="2"/>
    <n v="10"/>
    <x v="13"/>
    <s v="Offen ungeschält ABS"/>
    <s v="ABS BRIE-PAP"/>
    <x v="2"/>
    <x v="23"/>
    <s v="&lt;50kg/Monat"/>
    <n v="36"/>
    <s v="Produkte"/>
    <s v="BUs"/>
    <s v="Symptome"/>
    <n v="0.1"/>
    <s v="L29"/>
    <n v="29501101"/>
    <n v="61"/>
  </r>
  <r>
    <x v="1"/>
    <n v="27.5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28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28.5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36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28.5"/>
    <x v="13"/>
    <s v="Räucherwürste"/>
    <s v="RW NATUR 10,0KG AN"/>
    <x v="3"/>
    <x v="19"/>
    <s v="Darm geplatzt"/>
    <n v="36"/>
    <s v="Produkte"/>
    <s v="BUs"/>
    <s v="Symptome"/>
    <s v="0"/>
    <s v="Abfüllung"/>
    <n v="32000067"/>
    <n v="34"/>
  </r>
  <r>
    <x v="1"/>
    <n v="9"/>
    <x v="13"/>
    <s v="Räucherwürste"/>
    <s v="RW SCHI 10,0KG AN"/>
    <x v="3"/>
    <x v="17"/>
    <s v="-"/>
    <n v="36"/>
    <s v="Produkte"/>
    <s v="BUs"/>
    <s v="Symptome"/>
    <s v="0"/>
    <s v="Abfüllung"/>
    <n v="32000068"/>
    <n v="10"/>
  </r>
  <r>
    <x v="1"/>
    <n v="13.5"/>
    <x v="13"/>
    <s v="Fertigware"/>
    <s v="REZ CN-SHRIMPS DK ALDI"/>
    <x v="4"/>
    <x v="1"/>
    <s v="keine weitere Verwendung"/>
    <n v="36"/>
    <s v="Produkte"/>
    <s v="BUs"/>
    <s v="Symptome"/>
    <s v="0"/>
    <s v="Abfüllung"/>
    <n v="35000343"/>
    <n v="75"/>
  </r>
  <r>
    <x v="3"/>
    <n v="611.5"/>
    <x v="13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0"/>
    <n v="47"/>
    <x v="13"/>
    <s v="-"/>
    <s v="Maschinenabfall"/>
    <x v="3"/>
    <x v="7"/>
    <s v="-"/>
    <n v="36"/>
    <s v="Produkte"/>
    <s v="BUs"/>
    <s v="Symptome"/>
    <s v="0"/>
    <s v="Bu3"/>
    <s v="Maschinenabfall"/>
    <n v="30"/>
  </r>
  <r>
    <x v="0"/>
    <n v="77.5"/>
    <x v="13"/>
    <s v="-"/>
    <s v="Maschinenabfall"/>
    <x v="3"/>
    <x v="7"/>
    <s v="-"/>
    <n v="36"/>
    <s v="Produkte"/>
    <s v="BUs"/>
    <s v="Symptome"/>
    <s v="0"/>
    <s v="L33"/>
    <s v="Maschinenabfall"/>
    <n v="30"/>
  </r>
  <r>
    <x v="4"/>
    <n v="29.5"/>
    <x v="13"/>
    <s v="Diverses"/>
    <s v="Diverses"/>
    <x v="3"/>
    <x v="7"/>
    <s v="-"/>
    <n v="36"/>
    <s v="Produkte"/>
    <s v="BUs"/>
    <s v="Symptome"/>
    <s v="0"/>
    <s v="BU2"/>
    <s v="Diverses"/>
    <n v="30"/>
  </r>
  <r>
    <x v="1"/>
    <n v="55"/>
    <x v="13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22.5"/>
    <x v="13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84.8"/>
    <x v="14"/>
    <s v="Vorschmelz"/>
    <s v="VOS Müller Fleisch SKZ"/>
    <x v="0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x v="2"/>
    <n v="38"/>
    <x v="14"/>
    <s v="Offen ungeschält ABS"/>
    <s v="ABS MEDI-KRÄUK"/>
    <x v="2"/>
    <x v="23"/>
    <s v="&lt;500kg/Monat"/>
    <n v="36"/>
    <s v="Produkte"/>
    <s v="BUs"/>
    <s v="Symptome"/>
    <n v="57"/>
    <s v="L21"/>
    <n v="29500886"/>
    <n v="61"/>
  </r>
  <r>
    <x v="2"/>
    <n v="19"/>
    <x v="14"/>
    <s v="Offen ungeschält ABS"/>
    <s v="ABS ROVIN"/>
    <x v="2"/>
    <x v="23"/>
    <s v="&lt;300kg/Monat"/>
    <n v="36"/>
    <s v="Produkte"/>
    <s v="BUs"/>
    <s v="Symptome"/>
    <n v="0.19"/>
    <s v="L23"/>
    <n v="29500900"/>
    <n v="61"/>
  </r>
  <r>
    <x v="2"/>
    <n v="66"/>
    <x v="14"/>
    <s v="Offen ungeschält ABS"/>
    <s v="ABS Unser Blütenkäse"/>
    <x v="2"/>
    <x v="23"/>
    <s v="&lt;500kg/Monat"/>
    <n v="36"/>
    <s v="Produkte"/>
    <s v="BUs"/>
    <s v="Symptome"/>
    <n v="0.66"/>
    <s v="L22"/>
    <n v="29500910"/>
    <n v="61"/>
  </r>
  <r>
    <x v="2"/>
    <n v="7"/>
    <x v="14"/>
    <s v="Offen ungeschält ABS"/>
    <s v="ABS GRÜN-PESTO"/>
    <x v="2"/>
    <x v="23"/>
    <s v="&lt;300kg/Monat"/>
    <n v="36"/>
    <s v="Produkte"/>
    <s v="BUs"/>
    <s v="Symptome"/>
    <n v="10.5"/>
    <s v="L21"/>
    <n v="29500952"/>
    <n v="61"/>
  </r>
  <r>
    <x v="2"/>
    <n v="4.2"/>
    <x v="14"/>
    <s v="Offen ungeschält VOS"/>
    <s v="VOS WAL-THEKE"/>
    <x v="3"/>
    <x v="7"/>
    <s v="nicht eindeutig"/>
    <n v="36"/>
    <s v="Produkte"/>
    <s v="BUs"/>
    <s v="Symptome"/>
    <n v="2.1"/>
    <s v="L22"/>
    <n v="29501020"/>
    <n v="30"/>
  </r>
  <r>
    <x v="2"/>
    <n v="32"/>
    <x v="14"/>
    <s v="Offen ungeschält ABS"/>
    <s v="ABS BRUSCHETTA"/>
    <x v="2"/>
    <x v="23"/>
    <s v="&lt;300kg/Monat"/>
    <n v="36"/>
    <s v="Produkte"/>
    <s v="BUs"/>
    <s v="Symptome"/>
    <n v="48"/>
    <s v="L21"/>
    <n v="29501029"/>
    <n v="61"/>
  </r>
  <r>
    <x v="2"/>
    <n v="5"/>
    <x v="14"/>
    <s v="Offen ungeschält ABS"/>
    <s v="ABS ORANG-PESTO"/>
    <x v="2"/>
    <x v="23"/>
    <s v="&lt;100kg/Monat"/>
    <n v="36"/>
    <s v="Produkte"/>
    <s v="BUs"/>
    <s v="Symptome"/>
    <n v="7.5"/>
    <s v="L21"/>
    <n v="29501030"/>
    <n v="61"/>
  </r>
  <r>
    <x v="2"/>
    <n v="117"/>
    <x v="14"/>
    <s v="Offen ungeschält ABS"/>
    <s v="ABS OLD-AMSTERDAM"/>
    <x v="2"/>
    <x v="23"/>
    <s v="&lt;1000kg/Monat"/>
    <n v="36"/>
    <s v="Produkte"/>
    <s v="BUs"/>
    <s v="Symptome"/>
    <n v="1.17E-2"/>
    <s v="L22"/>
    <n v="29501039"/>
    <n v="61"/>
  </r>
  <r>
    <x v="3"/>
    <n v="349"/>
    <x v="14"/>
    <s v="Offen Zipfel"/>
    <s v="VOS GRW-SCHI ZIPFEL 350"/>
    <x v="0"/>
    <x v="20"/>
    <s v="keinen Abnehmer/Schälen"/>
    <n v="36"/>
    <s v="Produkte"/>
    <s v="BUs"/>
    <s v="Symptome"/>
    <n v="174.5"/>
    <s v="Verkauf"/>
    <n v="29501064"/>
    <n v="12"/>
  </r>
  <r>
    <x v="3"/>
    <n v="371"/>
    <x v="14"/>
    <s v="Offen Endstücke"/>
    <s v="VOS GRW-NATUR ENDSTÜCK"/>
    <x v="0"/>
    <x v="20"/>
    <s v="keinen Abnehmer/Schälen"/>
    <n v="36"/>
    <s v="Produkte"/>
    <s v="BUs"/>
    <s v="Symptome"/>
    <n v="185.5"/>
    <s v="Verkauf"/>
    <n v="29501069"/>
    <n v="12"/>
  </r>
  <r>
    <x v="1"/>
    <n v="20"/>
    <x v="14"/>
    <s v="ganze Würste"/>
    <s v="Würste 9100g Natur aus"/>
    <x v="3"/>
    <x v="17"/>
    <s v="-"/>
    <n v="36"/>
    <s v="Produkte"/>
    <s v="BUs"/>
    <s v="Symptome"/>
    <s v="0"/>
    <s v="Abfüllung"/>
    <n v="31000097"/>
    <n v="10"/>
  </r>
  <r>
    <x v="1"/>
    <n v="95"/>
    <x v="14"/>
    <s v="Räucherwürste"/>
    <s v="RW CHILI 10,0KG AN"/>
    <x v="3"/>
    <x v="19"/>
    <s v="Darm geplatzt"/>
    <n v="36"/>
    <s v="Produkte"/>
    <s v="BUs"/>
    <s v="Symptome"/>
    <s v="0"/>
    <s v="Abfüllung"/>
    <n v="32000069"/>
    <n v="34"/>
  </r>
  <r>
    <x v="1"/>
    <n v="22"/>
    <x v="14"/>
    <s v="Räucherwürste"/>
    <s v="GRW SCHI-NAT 7,2GK NEUE"/>
    <x v="3"/>
    <x v="7"/>
    <s v="-"/>
    <n v="36"/>
    <s v="Produkte"/>
    <s v="BUs"/>
    <s v="Symptome"/>
    <s v="0"/>
    <s v="Abfüllung"/>
    <n v="32000106"/>
    <n v="30"/>
  </r>
  <r>
    <x v="3"/>
    <n v="758.6"/>
    <x v="14"/>
    <s v="Vakuumierte Zipfel"/>
    <s v="RÄU-END GRW-SCHI-NAT EN"/>
    <x v="0"/>
    <x v="31"/>
    <s v="keinen Abnehmer"/>
    <n v="36"/>
    <s v="Produkte"/>
    <s v="BUs"/>
    <s v="Symptome"/>
    <n v="323.54289999999997"/>
    <s v="Verkauf"/>
    <n v="49500188"/>
    <n v="12"/>
  </r>
  <r>
    <x v="3"/>
    <n v="242.4"/>
    <x v="14"/>
    <s v="Vakuumierte Zipfel"/>
    <s v="RÄU-END RW-CHILI 200G Z"/>
    <x v="0"/>
    <x v="31"/>
    <s v="keinen Abnehmer"/>
    <n v="36"/>
    <s v="Produkte"/>
    <s v="BUs"/>
    <s v="Symptome"/>
    <n v="88.863839999999996"/>
    <s v="Verkauf"/>
    <n v="49500213"/>
    <n v="12"/>
  </r>
  <r>
    <x v="3"/>
    <n v="467"/>
    <x v="14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1"/>
    <n v="18"/>
    <x v="14"/>
    <s v="Diverses"/>
    <s v="Diverse Rinde"/>
    <x v="1"/>
    <x v="12"/>
    <s v="keine Verwendung möglich"/>
    <n v="36"/>
    <s v="Produkte"/>
    <s v="BUs"/>
    <s v="Symptome"/>
    <s v="0"/>
    <s v="RWV"/>
    <s v="Diverse Rinde"/>
    <n v="60"/>
  </r>
  <r>
    <x v="0"/>
    <n v="201.6"/>
    <x v="14"/>
    <s v="-"/>
    <s v="Maschinenabfall"/>
    <x v="3"/>
    <x v="7"/>
    <s v="-"/>
    <n v="36"/>
    <s v="Produkte"/>
    <s v="BUs"/>
    <s v="Symptome"/>
    <s v="0"/>
    <s v="Bu3"/>
    <s v="Maschinenabfall"/>
    <n v="30"/>
  </r>
  <r>
    <x v="1"/>
    <n v="40"/>
    <x v="14"/>
    <s v="Diverses"/>
    <s v="Diverses"/>
    <x v="3"/>
    <x v="17"/>
    <s v="-"/>
    <n v="36"/>
    <s v="Produkte"/>
    <s v="BUs"/>
    <s v="Symptome"/>
    <s v="0"/>
    <s v="Strudelline"/>
    <s v="Diverses"/>
    <n v="10"/>
  </r>
  <r>
    <x v="1"/>
    <n v="170.6"/>
    <x v="14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5"/>
    <n v="4.2"/>
    <x v="14"/>
    <s v="Qualitätssicherung"/>
    <s v="Rückstellproben"/>
    <x v="4"/>
    <x v="13"/>
    <s v="Rückstellproben"/>
    <n v="36"/>
    <s v="Produkte"/>
    <s v="BUs"/>
    <s v="Symptome"/>
    <s v="0"/>
    <s v="Labor"/>
    <s v="Rückstellproben"/>
    <n v="70"/>
  </r>
  <r>
    <x v="4"/>
    <n v="10"/>
    <x v="15"/>
    <s v="Rohware"/>
    <s v="Tilsiter 45% Fett i.Tr."/>
    <x v="3"/>
    <x v="7"/>
    <s v="-"/>
    <n v="36"/>
    <s v="Produkte"/>
    <s v="BUs"/>
    <s v="Symptome"/>
    <s v="0"/>
    <s v="BU2"/>
    <n v="23000103"/>
    <n v="30"/>
  </r>
  <r>
    <x v="1"/>
    <n v="120"/>
    <x v="15"/>
    <s v="Rest"/>
    <s v="SKZ 8OZ"/>
    <x v="3"/>
    <x v="17"/>
    <s v="-"/>
    <n v="36"/>
    <s v="Produkte"/>
    <s v="BUs"/>
    <s v="Symptome"/>
    <s v="0"/>
    <s v="Abfüllung"/>
    <n v="23500428"/>
    <n v="10"/>
  </r>
  <r>
    <x v="2"/>
    <n v="66"/>
    <x v="15"/>
    <s v="Offen ungeschält ABS"/>
    <s v="ABS BLU-FOU"/>
    <x v="2"/>
    <x v="23"/>
    <s v="&lt;100kg/Monat"/>
    <n v="36"/>
    <s v="Produkte"/>
    <s v="BUs"/>
    <s v="Symptome"/>
    <n v="0.66"/>
    <s v="L20"/>
    <n v="29500892"/>
    <n v="61"/>
  </r>
  <r>
    <x v="2"/>
    <n v="4"/>
    <x v="15"/>
    <s v="Offen ungeschält ABS"/>
    <s v="ABS ZIEGENR"/>
    <x v="2"/>
    <x v="23"/>
    <s v="&lt;100kg/Monat"/>
    <n v="36"/>
    <s v="Produkte"/>
    <s v="BUs"/>
    <s v="Symptome"/>
    <n v="0.04"/>
    <s v="L20"/>
    <n v="29500913"/>
    <n v="61"/>
  </r>
  <r>
    <x v="1"/>
    <n v="12"/>
    <x v="15"/>
    <s v="Vorschmelz"/>
    <s v="VOS-ABS ENTSORGUNG"/>
    <x v="1"/>
    <x v="12"/>
    <s v="keine Verwendung möglich"/>
    <n v="36"/>
    <s v="Produkte"/>
    <s v="BUs"/>
    <s v="Symptome"/>
    <n v="0.12"/>
    <s v="RWV"/>
    <n v="29500917"/>
    <n v="60"/>
  </r>
  <r>
    <x v="1"/>
    <n v="35"/>
    <x v="15"/>
    <s v="Vorschmelz"/>
    <s v="VOS-ABS ENTSORGUNG"/>
    <x v="1"/>
    <x v="12"/>
    <s v="keine Verwendung möglich"/>
    <n v="36"/>
    <s v="Produkte"/>
    <s v="BUs"/>
    <s v="Symptome"/>
    <n v="0.35000000000000003"/>
    <s v="RWV"/>
    <n v="29500917"/>
    <n v="60"/>
  </r>
  <r>
    <x v="2"/>
    <n v="2"/>
    <x v="15"/>
    <s v="Offen ungeschält ABS"/>
    <s v="ABS Crémeux"/>
    <x v="2"/>
    <x v="23"/>
    <s v="&lt;20kg/Monat"/>
    <n v="36"/>
    <s v="Produkte"/>
    <s v="BUs"/>
    <s v="Symptome"/>
    <n v="0.02"/>
    <s v="L29"/>
    <n v="29500957"/>
    <n v="61"/>
  </r>
  <r>
    <x v="0"/>
    <n v="17"/>
    <x v="15"/>
    <s v="Offen ungeschält ABS"/>
    <s v="ABS Pfeffer-Bruch"/>
    <x v="3"/>
    <x v="32"/>
    <s v="-"/>
    <n v="36"/>
    <s v="Produkte"/>
    <s v="BUs"/>
    <s v="Symptome"/>
    <n v="1.7000000000000001E-3"/>
    <s v="Spezialitäten"/>
    <n v="29501017"/>
    <n v="30"/>
  </r>
  <r>
    <x v="3"/>
    <n v="565"/>
    <x v="15"/>
    <s v="Offen ungeschält VOS"/>
    <s v="VOS RW NATUR AMM CO REZ"/>
    <x v="0"/>
    <x v="20"/>
    <s v="keinen Abnehmer/Schälen"/>
    <n v="36"/>
    <s v="Produkte"/>
    <s v="BUs"/>
    <s v="Symptome"/>
    <n v="282.5"/>
    <s v="Verkauf"/>
    <n v="29501022"/>
    <n v="12"/>
  </r>
  <r>
    <x v="3"/>
    <n v="1148"/>
    <x v="15"/>
    <s v="Offen ungeschält VOS"/>
    <s v="VOS RW NATUR AMM CO REZ"/>
    <x v="0"/>
    <x v="20"/>
    <s v="keinen Abnehmer/Schälen"/>
    <n v="36"/>
    <s v="Produkte"/>
    <s v="BUs"/>
    <s v="Symptome"/>
    <n v="574"/>
    <s v="Verkauf"/>
    <n v="29501022"/>
    <n v="12"/>
  </r>
  <r>
    <x v="2"/>
    <n v="123"/>
    <x v="15"/>
    <s v="Offen ungeschält ABS"/>
    <s v="ABS CAMBOZOLA"/>
    <x v="2"/>
    <x v="23"/>
    <s v="&lt;300kg/Monat"/>
    <n v="36"/>
    <s v="Produkte"/>
    <s v="BUs"/>
    <s v="Symptome"/>
    <n v="1.23E-2"/>
    <s v="L20"/>
    <n v="29501023"/>
    <n v="61"/>
  </r>
  <r>
    <x v="3"/>
    <n v="148"/>
    <x v="15"/>
    <s v="Offen Zipfel"/>
    <s v="VOS RW-SCHI ZIPFEL 3500"/>
    <x v="0"/>
    <x v="20"/>
    <s v="keinen Abnehmer/Schälen"/>
    <n v="36"/>
    <s v="Produkte"/>
    <s v="BUs"/>
    <s v="Symptome"/>
    <n v="74"/>
    <s v="Verkauf"/>
    <n v="29501061"/>
    <n v="12"/>
  </r>
  <r>
    <x v="1"/>
    <n v="120"/>
    <x v="15"/>
    <s v="Sammelnr. ungeschält ABS"/>
    <s v="ABS 40-45% OGT"/>
    <x v="0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x v="1"/>
    <n v="31.8"/>
    <x v="15"/>
    <s v="Räucherwürste"/>
    <s v="GRW NATUR 7,2KG"/>
    <x v="3"/>
    <x v="19"/>
    <s v="Darm geplatzt"/>
    <n v="36"/>
    <s v="Produkte"/>
    <s v="BUs"/>
    <s v="Symptome"/>
    <s v="0"/>
    <s v="Abfüllung"/>
    <n v="32000049"/>
    <n v="34"/>
  </r>
  <r>
    <x v="1"/>
    <n v="22.2"/>
    <x v="15"/>
    <s v="Räucherwürste"/>
    <s v="RW JALA-NAT 9,3KG JER D"/>
    <x v="3"/>
    <x v="19"/>
    <s v="Darm geplatzt"/>
    <n v="36"/>
    <s v="Produkte"/>
    <s v="BUs"/>
    <s v="Symptome"/>
    <s v="0"/>
    <s v="Abfüllung"/>
    <n v="32000066"/>
    <n v="34"/>
  </r>
  <r>
    <x v="0"/>
    <n v="72"/>
    <x v="15"/>
    <s v="Vakuumierter ABS ungeschält"/>
    <s v="ABS PROV-VAKU"/>
    <x v="0"/>
    <x v="14"/>
    <s v="gemischtes Produkt"/>
    <n v="36"/>
    <s v="Produkte"/>
    <s v="BUs"/>
    <s v="Symptome"/>
    <n v="37.008000000000003"/>
    <s v="L1"/>
    <n v="49500055"/>
    <n v="12"/>
  </r>
  <r>
    <x v="1"/>
    <n v="91"/>
    <x v="15"/>
    <s v="Vakuumierter ABS ungeschält"/>
    <s v="ABS GOU-MI-VAKU"/>
    <x v="0"/>
    <x v="1"/>
    <s v="MHD abgelaufen"/>
    <n v="36"/>
    <s v="Produkte"/>
    <s v="BUs"/>
    <s v="Symptome"/>
    <n v="201.47399999999999"/>
    <s v="RWV"/>
    <n v="49500056"/>
    <n v="12"/>
  </r>
  <r>
    <x v="3"/>
    <n v="42"/>
    <x v="15"/>
    <s v="Vakuumierter ABS ungeschält"/>
    <s v="ABS BUN-PF 50% L33 vaku"/>
    <x v="0"/>
    <x v="31"/>
    <s v="werden wieder verkauft"/>
    <n v="36"/>
    <s v="Produkte"/>
    <s v="BUs"/>
    <s v="Symptome"/>
    <n v="42.588000000000001"/>
    <s v="Verkauf"/>
    <n v="49500166"/>
    <n v="12"/>
  </r>
  <r>
    <x v="3"/>
    <n v="296"/>
    <x v="15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3"/>
    <n v="480"/>
    <x v="15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1"/>
    <n v="25"/>
    <x v="15"/>
    <s v="-"/>
    <s v="Div. Zipfel, Endstücke"/>
    <x v="0"/>
    <x v="1"/>
    <s v="VOS &gt; Einsatz"/>
    <n v="36"/>
    <s v="Produkte"/>
    <s v="BUs"/>
    <s v="Symptome"/>
    <s v="0"/>
    <s v="Abfüllung"/>
    <s v="Div. Zipfel, Endstücke"/>
    <n v="12"/>
  </r>
  <r>
    <x v="1"/>
    <n v="12.8"/>
    <x v="15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6.2"/>
    <x v="15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55"/>
    <x v="15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40"/>
    <x v="15"/>
    <s v="Diverses"/>
    <s v="Diverses aus Abfüllung"/>
    <x v="3"/>
    <x v="17"/>
    <s v="-"/>
    <n v="36"/>
    <s v="Produkte"/>
    <s v="BUs"/>
    <s v="Symptome"/>
    <s v="0"/>
    <s v="Abfüllung"/>
    <s v="Diverses aus Abfüllung"/>
    <n v="10"/>
  </r>
  <r>
    <x v="1"/>
    <n v="47"/>
    <x v="15"/>
    <s v="Diverses"/>
    <s v="Diverses aus Abfüllung"/>
    <x v="3"/>
    <x v="27"/>
    <s v="Schlaufe gerissen"/>
    <n v="36"/>
    <s v="Produkte"/>
    <s v="BUs"/>
    <s v="Symptome"/>
    <s v="0"/>
    <s v="Abfüllung"/>
    <s v="Diverses aus Abfüllung"/>
    <n v="33"/>
  </r>
  <r>
    <x v="5"/>
    <n v="31.5"/>
    <x v="15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8"/>
    <x v="15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10"/>
    <x v="15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42"/>
    <x v="15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5"/>
    <n v="60"/>
    <x v="15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1"/>
    <n v="20"/>
    <x v="15"/>
    <s v="Vorschmelz"/>
    <s v="Räucher VS"/>
    <x v="3"/>
    <x v="7"/>
    <s v="-"/>
    <n v="36"/>
    <s v="Produkte"/>
    <s v="BUs"/>
    <s v="Symptome"/>
    <s v="0"/>
    <s v="Abfüllung"/>
    <s v="Räucher VS"/>
    <n v="30"/>
  </r>
  <r>
    <x v="0"/>
    <n v="10"/>
    <x v="15"/>
    <s v="Rest"/>
    <s v="Reste Zipfel"/>
    <x v="2"/>
    <x v="33"/>
    <s v="-"/>
    <n v="36"/>
    <s v="Produkte"/>
    <s v="BUs"/>
    <s v="Symptome"/>
    <s v="0"/>
    <s v="WVP"/>
    <s v="Reste Zipfel"/>
    <n v="61"/>
  </r>
  <r>
    <x v="1"/>
    <n v="20"/>
    <x v="15"/>
    <s v="RW"/>
    <s v="RW Schinken "/>
    <x v="3"/>
    <x v="19"/>
    <s v="Darm geplatzt"/>
    <n v="36"/>
    <s v="Produkte"/>
    <s v="BUs"/>
    <s v="Symptome"/>
    <s v="0"/>
    <s v="Abfüllung"/>
    <s v="RW Schinken "/>
    <n v="34"/>
  </r>
  <r>
    <x v="0"/>
    <n v="111"/>
    <x v="16"/>
    <s v="Offen ungeschält VOS"/>
    <s v="VOS Walnuss Blöcke"/>
    <x v="0"/>
    <x v="0"/>
    <s v="VOS &gt; Einsatz"/>
    <n v="36"/>
    <s v="Produkte"/>
    <s v="BUs"/>
    <s v="Symptome"/>
    <n v="55.5"/>
    <s v="Bu3"/>
    <n v="29500593"/>
    <n v="12"/>
  </r>
  <r>
    <x v="0"/>
    <n v="18"/>
    <x v="16"/>
    <s v="ABS"/>
    <s v="ABS Bio Gouda 48%, mitt"/>
    <x v="0"/>
    <x v="14"/>
    <s v="wurde nicht eingesetzt"/>
    <n v="36"/>
    <s v="Produkte"/>
    <s v="BUs"/>
    <s v="Symptome"/>
    <n v="39.6"/>
    <s v="L18"/>
    <n v="29500754"/>
    <n v="12"/>
  </r>
  <r>
    <x v="2"/>
    <n v="30"/>
    <x v="16"/>
    <s v="Offen ungeschält ABS"/>
    <s v="ABS MEDI-KRÄUK"/>
    <x v="2"/>
    <x v="23"/>
    <s v="&lt;500kg/Monat"/>
    <n v="36"/>
    <s v="Produkte"/>
    <s v="BUs"/>
    <s v="Symptome"/>
    <n v="45"/>
    <s v="L21"/>
    <n v="29500886"/>
    <n v="61"/>
  </r>
  <r>
    <x v="2"/>
    <n v="11"/>
    <x v="16"/>
    <s v="Offen ungeschält ABS"/>
    <s v="ABS PECO"/>
    <x v="2"/>
    <x v="23"/>
    <s v="&lt;300kg/Monat"/>
    <n v="36"/>
    <s v="Produkte"/>
    <s v="BUs"/>
    <s v="Symptome"/>
    <n v="22"/>
    <s v="L23"/>
    <n v="29500891"/>
    <n v="61"/>
  </r>
  <r>
    <x v="2"/>
    <n v="8"/>
    <x v="16"/>
    <s v="Offen ungeschält ABS"/>
    <s v="ABS ROVIN"/>
    <x v="2"/>
    <x v="23"/>
    <s v="&lt;300kg/Monat"/>
    <n v="36"/>
    <s v="Produkte"/>
    <s v="BUs"/>
    <s v="Symptome"/>
    <n v="0.08"/>
    <s v="L23"/>
    <n v="29500900"/>
    <n v="61"/>
  </r>
  <r>
    <x v="2"/>
    <n v="3"/>
    <x v="16"/>
    <s v="Offen ungeschält ABS"/>
    <s v="ABS AT-ROTWEIN"/>
    <x v="2"/>
    <x v="23"/>
    <s v="&lt;20kg/Monat"/>
    <n v="36"/>
    <s v="Produkte"/>
    <s v="BUs"/>
    <s v="Symptome"/>
    <n v="3.0000000000000003E-4"/>
    <s v="L23"/>
    <n v="29501013"/>
    <n v="61"/>
  </r>
  <r>
    <x v="0"/>
    <n v="133"/>
    <x v="16"/>
    <s v="Offen vegan"/>
    <s v="VOS VEG-SCH WÜRZIG"/>
    <x v="2"/>
    <x v="4"/>
    <s v="-"/>
    <n v="36"/>
    <s v="Produkte"/>
    <s v="BUs"/>
    <s v="Symptome"/>
    <n v="66.5"/>
    <s v="L1"/>
    <n v="29900003"/>
    <n v="61"/>
  </r>
  <r>
    <x v="3"/>
    <n v="314.90000000000003"/>
    <x v="16"/>
    <s v="Div. Zipfel, ES ohne Verwendung"/>
    <s v="Vorschmelzwürste 6,7 kg"/>
    <x v="0"/>
    <x v="20"/>
    <s v="keinen Abnehmer/Schälen"/>
    <n v="36"/>
    <s v="Produkte"/>
    <s v="BUs"/>
    <s v="Symptome"/>
    <s v="0"/>
    <s v="Verkauf"/>
    <n v="31000094"/>
    <n v="12"/>
  </r>
  <r>
    <x v="1"/>
    <n v="100"/>
    <x v="16"/>
    <s v="Rohware"/>
    <s v="Cheddar Cheese 50% Block"/>
    <x v="0"/>
    <x v="26"/>
    <s v="Luftzieher"/>
    <n v="36"/>
    <s v="Produkte"/>
    <s v="BUs"/>
    <s v="Symptome"/>
    <s v="0"/>
    <s v="RWV"/>
    <s v="Cheddar Cheese 50% Block"/>
    <n v="12"/>
  </r>
  <r>
    <x v="3"/>
    <n v="915"/>
    <x v="16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1"/>
    <n v="50.6"/>
    <x v="16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08"/>
    <x v="16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5"/>
    <n v="2"/>
    <x v="16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2"/>
    <x v="16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4.5"/>
    <x v="16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450"/>
    <x v="16"/>
    <s v="Fertigware"/>
    <s v="Käsesnack"/>
    <x v="0"/>
    <x v="34"/>
    <s v="in Logistik stehen geblieben"/>
    <n v="36"/>
    <s v="Produkte"/>
    <s v="BUs"/>
    <s v="Symptome"/>
    <s v="0"/>
    <s v="Logistik"/>
    <s v="Käsesnack"/>
    <n v="120"/>
  </r>
  <r>
    <x v="5"/>
    <n v="25"/>
    <x v="16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0"/>
    <n v="133.6"/>
    <x v="17"/>
    <s v="Offen ungeschält VOS"/>
    <s v="VOS Walnuss Blöcke"/>
    <x v="0"/>
    <x v="0"/>
    <s v="VOS &gt; Einsatz"/>
    <n v="36"/>
    <s v="Produkte"/>
    <s v="BUs"/>
    <s v="Symptome"/>
    <n v="66.8"/>
    <s v="Bu3"/>
    <n v="29500593"/>
    <n v="12"/>
  </r>
  <r>
    <x v="0"/>
    <n v="35"/>
    <x v="17"/>
    <s v="ABS"/>
    <s v="ABS Bio Gouda 48%, mitt"/>
    <x v="0"/>
    <x v="14"/>
    <s v="wurde nicht eingesetzt"/>
    <n v="36"/>
    <s v="Produkte"/>
    <s v="BUs"/>
    <s v="Symptome"/>
    <n v="77"/>
    <s v="L18"/>
    <n v="29500754"/>
    <n v="12"/>
  </r>
  <r>
    <x v="2"/>
    <n v="19"/>
    <x v="17"/>
    <s v="Offen ungeschält ABS"/>
    <s v="ABS Unser Blütenkäse"/>
    <x v="2"/>
    <x v="23"/>
    <s v="&lt;500kg/Monat"/>
    <n v="36"/>
    <s v="Produkte"/>
    <s v="BUs"/>
    <s v="Symptome"/>
    <n v="0.19"/>
    <s v="L22"/>
    <n v="29500910"/>
    <n v="61"/>
  </r>
  <r>
    <x v="2"/>
    <n v="19"/>
    <x v="17"/>
    <s v="Offen ungeschält ABS"/>
    <s v="ABS Unser Blütenkäse"/>
    <x v="2"/>
    <x v="23"/>
    <s v="&lt;500kg/Monat"/>
    <n v="36"/>
    <s v="Produkte"/>
    <s v="BUs"/>
    <s v="Symptome"/>
    <n v="0.19"/>
    <s v="L22"/>
    <n v="29500910"/>
    <n v="61"/>
  </r>
  <r>
    <x v="1"/>
    <n v="22"/>
    <x v="17"/>
    <s v="Vorschmelz"/>
    <s v="VOS-ABS ENTSORGUNG"/>
    <x v="1"/>
    <x v="12"/>
    <s v="keine Verwendung möglich"/>
    <n v="36"/>
    <s v="Produkte"/>
    <s v="BUs"/>
    <s v="Symptome"/>
    <n v="0.22"/>
    <s v="RWV"/>
    <n v="29500917"/>
    <n v="60"/>
  </r>
  <r>
    <x v="2"/>
    <n v="7"/>
    <x v="17"/>
    <s v="Offen ungeschält ABS"/>
    <s v="ABS Whisky-Nuts"/>
    <x v="2"/>
    <x v="23"/>
    <s v="&lt;300kg/Monat"/>
    <n v="36"/>
    <s v="Produkte"/>
    <s v="BUs"/>
    <s v="Symptome"/>
    <n v="10.5"/>
    <s v="L21"/>
    <n v="29501009"/>
    <n v="61"/>
  </r>
  <r>
    <x v="2"/>
    <n v="7"/>
    <x v="17"/>
    <s v="Offen ungeschält ABS"/>
    <s v="ABS Whisky-Nuts"/>
    <x v="2"/>
    <x v="23"/>
    <s v="&lt;300kg/Monat"/>
    <n v="36"/>
    <s v="Produkte"/>
    <s v="BUs"/>
    <s v="Symptome"/>
    <n v="10.5"/>
    <s v="L21"/>
    <n v="29501009"/>
    <n v="61"/>
  </r>
  <r>
    <x v="1"/>
    <n v="115"/>
    <x v="17"/>
    <s v="Sammelnr. ungeschält ABS"/>
    <s v="ABS 40-60% WSCH"/>
    <x v="0"/>
    <x v="1"/>
    <s v="Auftrag abgeschlossen, Reste stehen gelassen"/>
    <n v="36"/>
    <s v="Produkte"/>
    <s v="BUs"/>
    <s v="Symptome"/>
    <n v="287.5"/>
    <s v="Schmelze"/>
    <n v="29600029"/>
    <n v="12"/>
  </r>
  <r>
    <x v="1"/>
    <n v="13"/>
    <x v="17"/>
    <s v="Vakuumierter ABS ungeschält"/>
    <s v="ABS BERGBAU-MAAS-VAKU"/>
    <x v="1"/>
    <x v="6"/>
    <s v="Schmutz"/>
    <n v="36"/>
    <s v="Produkte"/>
    <s v="BUs"/>
    <s v="Symptome"/>
    <s v="0"/>
    <s v="Abfüllung"/>
    <n v="49500173"/>
    <n v="42"/>
  </r>
  <r>
    <x v="0"/>
    <n v="606"/>
    <x v="17"/>
    <s v="Vakuumierter VOS vegan"/>
    <s v="VOS VEG-SCH-MILD-VAKU"/>
    <x v="2"/>
    <x v="4"/>
    <s v="-"/>
    <n v="36"/>
    <s v="Produkte"/>
    <s v="BUs"/>
    <s v="Symptome"/>
    <n v="311.48399999999998"/>
    <s v="L1"/>
    <n v="49900001"/>
    <n v="61"/>
  </r>
  <r>
    <x v="0"/>
    <n v="2613"/>
    <x v="17"/>
    <s v="Vakuumierter VOS vegan"/>
    <s v="VOS VEG-SCH-WÜRZIG-VAKU"/>
    <x v="2"/>
    <x v="4"/>
    <s v="-"/>
    <n v="36"/>
    <s v="Produkte"/>
    <s v="BUs"/>
    <s v="Symptome"/>
    <n v="1343.0820000000001"/>
    <s v="L1"/>
    <n v="49900002"/>
    <n v="61"/>
  </r>
  <r>
    <x v="5"/>
    <n v="777.6"/>
    <x v="17"/>
    <s v="Fertigware"/>
    <s v="Black Forest Räucherkäs"/>
    <x v="1"/>
    <x v="35"/>
    <s v="Rückrufaktion"/>
    <n v="36"/>
    <s v="Produkte"/>
    <s v="BUs"/>
    <s v="Symptome"/>
    <s v="0"/>
    <s v="Logistik"/>
    <n v="57000277"/>
    <n v="22"/>
  </r>
  <r>
    <x v="4"/>
    <n v="30"/>
    <x v="17"/>
    <s v="Rohware"/>
    <s v="Blöcke"/>
    <x v="0"/>
    <x v="16"/>
    <s v="Luftzieher/Folienriss durch Transport"/>
    <n v="36"/>
    <s v="Produkte"/>
    <s v="BUs"/>
    <s v="Symptome"/>
    <s v="0"/>
    <s v="BU2"/>
    <s v="Blöcke"/>
    <n v="12"/>
  </r>
  <r>
    <x v="1"/>
    <n v="16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9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81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20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41.4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210"/>
    <x v="17"/>
    <s v="Diverses"/>
    <s v="Diverses aus Abfüllung"/>
    <x v="3"/>
    <x v="17"/>
    <s v="-"/>
    <n v="36"/>
    <s v="Produkte"/>
    <s v="BUs"/>
    <s v="Symptome"/>
    <s v="0"/>
    <s v="Abfüllung"/>
    <s v="Diverses aus Abfüllung"/>
    <n v="10"/>
  </r>
  <r>
    <x v="5"/>
    <n v="5.8"/>
    <x v="17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7.2"/>
    <x v="17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135.80000000000001"/>
    <x v="17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5"/>
    <n v="175.5"/>
    <x v="17"/>
    <s v="Qualitätssicherung"/>
    <s v="Rückstellproben"/>
    <x v="4"/>
    <x v="13"/>
    <s v="Rückstellproben"/>
    <n v="36"/>
    <s v="Produkte"/>
    <s v="BUs"/>
    <s v="Symptome"/>
    <s v="0"/>
    <s v="Labor"/>
    <s v="Rückstellproben"/>
    <n v="70"/>
  </r>
  <r>
    <x v="2"/>
    <n v="19"/>
    <x v="18"/>
    <s v="Rohware"/>
    <s v="Mediterraner Kräuterkäs"/>
    <x v="0"/>
    <x v="14"/>
    <s v="wurde nicht eingesetzt"/>
    <n v="37"/>
    <s v="Produkte"/>
    <s v="BUs"/>
    <s v="Symptome"/>
    <s v="0"/>
    <s v="BU4"/>
    <n v="23000532"/>
    <n v="12"/>
  </r>
  <r>
    <x v="1"/>
    <n v="72"/>
    <x v="18"/>
    <s v="Rest"/>
    <s v="PFEF-RING WOLFEN LOCH-1"/>
    <x v="1"/>
    <x v="29"/>
    <s v="Metall"/>
    <n v="37"/>
    <s v="Produkte"/>
    <s v="BUs"/>
    <s v="Symptome"/>
    <n v="207.60480000000001"/>
    <s v="Schmelze"/>
    <n v="23500290"/>
    <n v="40"/>
  </r>
  <r>
    <x v="3"/>
    <n v="377"/>
    <x v="18"/>
    <s v="Offen ungeschält VOS"/>
    <s v="VOS Räucher Chili Vorsc"/>
    <x v="0"/>
    <x v="20"/>
    <s v="keinen Abnehmer/Schälen"/>
    <n v="37"/>
    <s v="Produkte"/>
    <s v="BUs"/>
    <s v="Symptome"/>
    <n v="188.5"/>
    <s v="Verkauf"/>
    <n v="29500527"/>
    <n v="12"/>
  </r>
  <r>
    <x v="3"/>
    <n v="389.8"/>
    <x v="18"/>
    <s v="Offen ungeschält VOS"/>
    <s v="VOS Räucher Schinken Vo"/>
    <x v="0"/>
    <x v="20"/>
    <s v="keinen Abnehmer/Schälen"/>
    <n v="37"/>
    <s v="Produkte"/>
    <s v="BUs"/>
    <s v="Symptome"/>
    <n v="194.9"/>
    <s v="Verkauf"/>
    <n v="29500528"/>
    <n v="12"/>
  </r>
  <r>
    <x v="5"/>
    <n v="27.2"/>
    <x v="18"/>
    <s v="Offen ungeschält VOS"/>
    <s v="VOS GRW Natur 45% OGT"/>
    <x v="1"/>
    <x v="35"/>
    <s v="Retoure"/>
    <n v="37"/>
    <s v="Produkte"/>
    <s v="BUs"/>
    <s v="Symptome"/>
    <n v="13.6"/>
    <s v="Rest"/>
    <n v="29500622"/>
    <n v="22"/>
  </r>
  <r>
    <x v="1"/>
    <n v="11"/>
    <x v="18"/>
    <s v="Vorschmelz"/>
    <s v="VOS-ABS ENTSORGUNG"/>
    <x v="1"/>
    <x v="12"/>
    <s v="keine Verwendung möglich"/>
    <n v="37"/>
    <s v="Produkte"/>
    <s v="BUs"/>
    <s v="Symptome"/>
    <n v="0.11"/>
    <s v="RWV"/>
    <n v="29500917"/>
    <n v="60"/>
  </r>
  <r>
    <x v="1"/>
    <n v="42"/>
    <x v="18"/>
    <s v="Vorschmelz"/>
    <s v="VOS-ABS ENTSORGUNG"/>
    <x v="1"/>
    <x v="12"/>
    <s v="keine Verwendung möglich"/>
    <n v="37"/>
    <s v="Produkte"/>
    <s v="BUs"/>
    <s v="Symptome"/>
    <n v="0.42"/>
    <s v="RWV"/>
    <n v="29500917"/>
    <n v="60"/>
  </r>
  <r>
    <x v="1"/>
    <n v="45"/>
    <x v="18"/>
    <s v="Vorschmelz"/>
    <s v="VOS-ABS ENTSORGUNG"/>
    <x v="1"/>
    <x v="12"/>
    <s v="keine Verwendung möglich"/>
    <n v="37"/>
    <s v="Produkte"/>
    <s v="BUs"/>
    <s v="Symptome"/>
    <n v="0.45"/>
    <s v="RWV"/>
    <n v="29500917"/>
    <n v="60"/>
  </r>
  <r>
    <x v="1"/>
    <n v="16"/>
    <x v="18"/>
    <s v="Offen ungeschält VOS"/>
    <s v="VOS URW-VS-SPICKER-NATU"/>
    <x v="0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x v="1"/>
    <n v="47"/>
    <x v="18"/>
    <s v="Offen ungeschält VOS"/>
    <s v="VOS URW-VS-SCHI"/>
    <x v="0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x v="0"/>
    <n v="148"/>
    <x v="18"/>
    <s v="Offen ungeschält ABS"/>
    <s v="ABS CHED-PF-KRÄUK gemis"/>
    <x v="3"/>
    <x v="9"/>
    <s v="-"/>
    <n v="37"/>
    <s v="Produkte"/>
    <s v="BUs"/>
    <s v="Symptome"/>
    <n v="148"/>
    <s v="L33"/>
    <n v="29501003"/>
    <n v="81"/>
  </r>
  <r>
    <x v="3"/>
    <n v="276"/>
    <x v="18"/>
    <s v="Offen ungeschält VOS"/>
    <s v="VOS RW NATUR AMM CO REZ"/>
    <x v="0"/>
    <x v="20"/>
    <s v="keinen Abnehmer/Schälen"/>
    <n v="37"/>
    <s v="Produkte"/>
    <s v="BUs"/>
    <s v="Symptome"/>
    <n v="138"/>
    <s v="Verkauf"/>
    <n v="29501022"/>
    <n v="12"/>
  </r>
  <r>
    <x v="0"/>
    <n v="36"/>
    <x v="18"/>
    <s v="Offen ungeschält ABS"/>
    <s v="ABS CHED-ROT MIT ß-CARO"/>
    <x v="1"/>
    <x v="6"/>
    <s v="-"/>
    <n v="37"/>
    <s v="Produkte"/>
    <s v="BUs"/>
    <s v="Symptome"/>
    <n v="36"/>
    <s v="L33"/>
    <n v="29501032"/>
    <n v="42"/>
  </r>
  <r>
    <x v="0"/>
    <n v="30"/>
    <x v="18"/>
    <s v="Offen ungeschält ABS"/>
    <s v="ABS CHED-ROT MIT ß-CARO"/>
    <x v="1"/>
    <x v="6"/>
    <s v="-"/>
    <n v="37"/>
    <s v="Produkte"/>
    <s v="BUs"/>
    <s v="Symptome"/>
    <n v="30"/>
    <s v="L33"/>
    <n v="29501032"/>
    <n v="42"/>
  </r>
  <r>
    <x v="1"/>
    <n v="47"/>
    <x v="18"/>
    <s v="Offen ungeschält VOS"/>
    <s v="VOS URW-SPASTUP-3500034"/>
    <x v="0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x v="3"/>
    <n v="268"/>
    <x v="18"/>
    <s v="Offen Zipfel"/>
    <s v="VOS GRW-NATUR ZIPFEL 35"/>
    <x v="0"/>
    <x v="20"/>
    <s v="keinen Abnehmer/Schälen"/>
    <n v="37"/>
    <s v="Produkte"/>
    <s v="BUs"/>
    <s v="Symptome"/>
    <n v="134"/>
    <s v="Verkauf"/>
    <n v="29501063"/>
    <n v="12"/>
  </r>
  <r>
    <x v="3"/>
    <n v="422"/>
    <x v="18"/>
    <s v="Offen Zipfel"/>
    <s v="VOS GRW-NATUR ZIPFEL 35"/>
    <x v="0"/>
    <x v="20"/>
    <s v="keinen Abnehmer/Schälen"/>
    <n v="37"/>
    <s v="Produkte"/>
    <s v="BUs"/>
    <s v="Symptome"/>
    <n v="211"/>
    <s v="Verkauf"/>
    <n v="29501063"/>
    <n v="12"/>
  </r>
  <r>
    <x v="3"/>
    <n v="459"/>
    <x v="18"/>
    <s v="Offen Endstücke"/>
    <s v="VOS GRW-SCHI-NAT ENDSTÜ"/>
    <x v="0"/>
    <x v="20"/>
    <s v="keinen Abnehmer/Schälen"/>
    <n v="37"/>
    <s v="Produkte"/>
    <s v="BUs"/>
    <s v="Symptome"/>
    <n v="229.5"/>
    <s v="Verkauf"/>
    <n v="29501070"/>
    <n v="12"/>
  </r>
  <r>
    <x v="3"/>
    <n v="435"/>
    <x v="18"/>
    <s v="Offen Zipfel"/>
    <s v="VOS RW-NATUR-EXTRA ZIPF"/>
    <x v="0"/>
    <x v="20"/>
    <s v="keinen Abnehmer/Schälen"/>
    <n v="37"/>
    <s v="Produkte"/>
    <s v="BUs"/>
    <s v="Symptome"/>
    <n v="217.5"/>
    <s v="Verkauf"/>
    <n v="29501082"/>
    <n v="12"/>
  </r>
  <r>
    <x v="1"/>
    <n v="22"/>
    <x v="18"/>
    <s v="Sammelnr. ungeschält VS"/>
    <s v="VS GRS Natur OGT"/>
    <x v="0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x v="0"/>
    <n v="54"/>
    <x v="18"/>
    <s v="Offen vegan"/>
    <s v="VOS VEG-SCH WÜRZIG"/>
    <x v="2"/>
    <x v="4"/>
    <s v="-"/>
    <n v="37"/>
    <s v="Produkte"/>
    <s v="BUs"/>
    <s v="Symptome"/>
    <n v="27"/>
    <s v="L1"/>
    <n v="29900003"/>
    <n v="61"/>
  </r>
  <r>
    <x v="1"/>
    <n v="276"/>
    <x v="18"/>
    <s v="ganze Würste"/>
    <s v="Würste 6000g Räucher fü"/>
    <x v="0"/>
    <x v="21"/>
    <s v="unterfüllt"/>
    <n v="37"/>
    <s v="Produkte"/>
    <s v="BUs"/>
    <s v="Symptome"/>
    <s v="0"/>
    <s v="Abfüllung"/>
    <n v="31000098"/>
    <n v="120"/>
  </r>
  <r>
    <x v="1"/>
    <n v="97.199999999999989"/>
    <x v="18"/>
    <s v="Räucherwürste"/>
    <s v="GRW CHILI-NAT 7,2GK NEU"/>
    <x v="3"/>
    <x v="19"/>
    <s v="Darm geplatzt"/>
    <n v="37"/>
    <s v="Produkte"/>
    <s v="BUs"/>
    <s v="Symptome"/>
    <s v="0"/>
    <s v="Abfüllung"/>
    <n v="32000107"/>
    <n v="34"/>
  </r>
  <r>
    <x v="1"/>
    <n v="75"/>
    <x v="18"/>
    <s v="Rest"/>
    <s v="Schmelzkäsezubereitung"/>
    <x v="0"/>
    <x v="26"/>
    <s v="Luftzieher"/>
    <n v="37"/>
    <s v="Produkte"/>
    <s v="BUs"/>
    <s v="Symptome"/>
    <n v="3091.9425000000001"/>
    <s v="RWV"/>
    <n v="47000175"/>
    <n v="12"/>
  </r>
  <r>
    <x v="4"/>
    <n v="30"/>
    <x v="18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3"/>
    <n v="522"/>
    <x v="18"/>
    <s v="Div. Zipfel, ES ohne Verwendung"/>
    <s v="Div. Zipfel, Endstücke"/>
    <x v="0"/>
    <x v="20"/>
    <s v="keinen Abnehmer/Schälen"/>
    <n v="37"/>
    <s v="Produkte"/>
    <s v="BUs"/>
    <s v="Symptome"/>
    <s v="0"/>
    <s v="Verkauf"/>
    <s v="Div. Zipfel, Endstücke"/>
    <n v="12"/>
  </r>
  <r>
    <x v="1"/>
    <n v="7"/>
    <x v="18"/>
    <s v="-"/>
    <s v="Div. Zipfel, Endstücke"/>
    <x v="0"/>
    <x v="1"/>
    <s v="VOS &gt; Einsatz"/>
    <n v="37"/>
    <s v="Produkte"/>
    <s v="BUs"/>
    <s v="Symptome"/>
    <s v="0"/>
    <s v="Abfüllung"/>
    <s v="Div. Zipfel, Endstücke"/>
    <n v="12"/>
  </r>
  <r>
    <x v="1"/>
    <n v="52"/>
    <x v="18"/>
    <s v="-"/>
    <s v="Div. Zipfel, Endstücke"/>
    <x v="0"/>
    <x v="1"/>
    <s v="VOS &gt; Einsatz"/>
    <n v="37"/>
    <s v="Produkte"/>
    <s v="BUs"/>
    <s v="Symptome"/>
    <s v="0"/>
    <s v="Abfüllung"/>
    <s v="Div. Zipfel, Endstücke"/>
    <n v="12"/>
  </r>
  <r>
    <x v="1"/>
    <n v="32"/>
    <x v="18"/>
    <s v="Diverses"/>
    <s v="Diverses"/>
    <x v="3"/>
    <x v="7"/>
    <s v="-"/>
    <n v="37"/>
    <s v="Produkte"/>
    <s v="BUs"/>
    <s v="Symptome"/>
    <s v="0"/>
    <s v="Abfüllung"/>
    <s v="Diverses"/>
    <n v="30"/>
  </r>
  <r>
    <x v="1"/>
    <n v="12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4.8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23.4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24.2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31.6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44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50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53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98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00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5"/>
    <n v="5.3"/>
    <x v="18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5.3"/>
    <x v="18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7.8"/>
    <x v="18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13.5"/>
    <x v="18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20"/>
    <x v="18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32.5"/>
    <x v="18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66"/>
    <x v="18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128"/>
    <x v="18"/>
    <s v="Qualitätssicherung"/>
    <s v="Rückstellproben"/>
    <x v="4"/>
    <x v="13"/>
    <s v="Rückstellproben"/>
    <n v="37"/>
    <s v="Produkte"/>
    <s v="BUs"/>
    <s v="Symptome"/>
    <s v="0"/>
    <s v="Labor"/>
    <s v="Rückstellproben"/>
    <n v="70"/>
  </r>
  <r>
    <x v="2"/>
    <n v="20"/>
    <x v="19"/>
    <s v="Offen ungeschält VOS"/>
    <s v="VOS Schwarzer Pfeffer R"/>
    <x v="2"/>
    <x v="23"/>
    <s v="keinen Verwendungszweck"/>
    <n v="37"/>
    <s v="Produkte"/>
    <s v="BUs"/>
    <s v="Symptome"/>
    <n v="10"/>
    <s v="L22"/>
    <n v="29500482"/>
    <n v="61"/>
  </r>
  <r>
    <x v="2"/>
    <n v="5"/>
    <x v="19"/>
    <s v="Offen ungeschält VOS"/>
    <s v="VOS Schwarzer Pfeffer R"/>
    <x v="2"/>
    <x v="23"/>
    <s v="keinen Verwendungszweck"/>
    <n v="37"/>
    <s v="Produkte"/>
    <s v="BUs"/>
    <s v="Symptome"/>
    <n v="2.5"/>
    <s v="L22"/>
    <n v="29500482"/>
    <n v="61"/>
  </r>
  <r>
    <x v="2"/>
    <n v="10"/>
    <x v="19"/>
    <s v="Offen ungeschält ABS"/>
    <s v="ABS HEUBL"/>
    <x v="2"/>
    <x v="23"/>
    <s v="&lt;300kg/Monat"/>
    <n v="37"/>
    <s v="Produkte"/>
    <s v="BUs"/>
    <s v="Symptome"/>
    <n v="0.1"/>
    <s v="L21"/>
    <n v="29500885"/>
    <n v="61"/>
  </r>
  <r>
    <x v="2"/>
    <n v="9"/>
    <x v="19"/>
    <s v="Offen ungeschält ABS"/>
    <s v="ABS TI-AD"/>
    <x v="2"/>
    <x v="23"/>
    <s v="&lt;50kg/Monat"/>
    <n v="37"/>
    <s v="Produkte"/>
    <s v="BUs"/>
    <s v="Symptome"/>
    <n v="0.09"/>
    <s v="L23"/>
    <n v="29500904"/>
    <n v="61"/>
  </r>
  <r>
    <x v="2"/>
    <n v="7"/>
    <x v="19"/>
    <s v="Offen ungeschält ABS"/>
    <s v="ABS ZIEGENR"/>
    <x v="2"/>
    <x v="23"/>
    <s v="&lt;100kg/Monat"/>
    <n v="37"/>
    <s v="Produkte"/>
    <s v="BUs"/>
    <s v="Symptome"/>
    <n v="7.0000000000000007E-2"/>
    <s v="L20"/>
    <n v="29500913"/>
    <n v="61"/>
  </r>
  <r>
    <x v="1"/>
    <n v="48"/>
    <x v="19"/>
    <s v="Offen ungeschält VOS"/>
    <s v="VOS SKZ-GOU"/>
    <x v="0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x v="2"/>
    <n v="12"/>
    <x v="19"/>
    <s v="Offen ungeschält ABS"/>
    <s v="ABS GRÜN-PESTO"/>
    <x v="2"/>
    <x v="23"/>
    <s v="&lt;300kg/Monat"/>
    <n v="37"/>
    <s v="Produkte"/>
    <s v="BUs"/>
    <s v="Symptome"/>
    <n v="18"/>
    <s v="L21"/>
    <n v="29500952"/>
    <n v="61"/>
  </r>
  <r>
    <x v="2"/>
    <n v="6"/>
    <x v="19"/>
    <s v="Offen ungeschält ABS"/>
    <s v="ABS Whisky-Nuts"/>
    <x v="2"/>
    <x v="23"/>
    <s v="&lt;300kg/Monat"/>
    <n v="37"/>
    <s v="Produkte"/>
    <s v="BUs"/>
    <s v="Symptome"/>
    <n v="9"/>
    <s v="L21"/>
    <n v="29501009"/>
    <n v="61"/>
  </r>
  <r>
    <x v="2"/>
    <n v="20"/>
    <x v="19"/>
    <s v="Offen ungeschält VOS"/>
    <s v="VOS WAL-THEKE"/>
    <x v="2"/>
    <x v="23"/>
    <s v="keinen Verwendungszweck"/>
    <n v="37"/>
    <s v="Produkte"/>
    <s v="BUs"/>
    <s v="Symptome"/>
    <n v="10"/>
    <s v="L22"/>
    <n v="29501020"/>
    <n v="61"/>
  </r>
  <r>
    <x v="1"/>
    <n v="25"/>
    <x v="19"/>
    <s v="Offen ungeschält VOS"/>
    <s v="VOS URW NATUR AMM CO RE"/>
    <x v="0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x v="3"/>
    <n v="525"/>
    <x v="19"/>
    <s v="Offen ungeschält VOS"/>
    <s v="VOS RW NATUR AMM CO REZ"/>
    <x v="0"/>
    <x v="20"/>
    <s v="keinen Abnehmer/Schälen"/>
    <n v="37"/>
    <s v="Produkte"/>
    <s v="BUs"/>
    <s v="Symptome"/>
    <n v="262.5"/>
    <s v="Verkauf"/>
    <n v="29501022"/>
    <n v="12"/>
  </r>
  <r>
    <x v="2"/>
    <n v="14"/>
    <x v="19"/>
    <s v="Offen ungeschält ABS"/>
    <s v="ABS BRUSCHETTA"/>
    <x v="2"/>
    <x v="23"/>
    <s v="&lt;300kg/Monat"/>
    <n v="37"/>
    <s v="Produkte"/>
    <s v="BUs"/>
    <s v="Symptome"/>
    <n v="21"/>
    <s v="L21"/>
    <n v="29501029"/>
    <n v="61"/>
  </r>
  <r>
    <x v="2"/>
    <n v="8"/>
    <x v="19"/>
    <s v="Offen ungeschält ABS"/>
    <s v="ABS ORANG-PESTO"/>
    <x v="2"/>
    <x v="23"/>
    <s v="&lt;100kg/Monat"/>
    <n v="37"/>
    <s v="Produkte"/>
    <s v="BUs"/>
    <s v="Symptome"/>
    <n v="12"/>
    <s v="L21"/>
    <n v="29501030"/>
    <n v="61"/>
  </r>
  <r>
    <x v="2"/>
    <n v="7"/>
    <x v="19"/>
    <s v="Offen ungeschält ABS"/>
    <s v="ABS ORANG-PESTO"/>
    <x v="2"/>
    <x v="23"/>
    <s v="&lt;100kg/Monat"/>
    <n v="37"/>
    <s v="Produkte"/>
    <s v="BUs"/>
    <s v="Symptome"/>
    <n v="10.5"/>
    <s v="L21"/>
    <n v="29501030"/>
    <n v="61"/>
  </r>
  <r>
    <x v="2"/>
    <n v="6"/>
    <x v="19"/>
    <s v="Offen ungeschält ABS"/>
    <s v="ABS ORANG-PESTO"/>
    <x v="2"/>
    <x v="23"/>
    <s v="&lt;100kg/Monat"/>
    <n v="37"/>
    <s v="Produkte"/>
    <s v="BUs"/>
    <s v="Symptome"/>
    <n v="9"/>
    <s v="BU4"/>
    <n v="29501030"/>
    <n v="61"/>
  </r>
  <r>
    <x v="2"/>
    <n v="3"/>
    <x v="19"/>
    <s v="ABS"/>
    <s v="ABS SAINT ANDRÉ"/>
    <x v="2"/>
    <x v="23"/>
    <s v="&lt;20kg/Monat"/>
    <n v="37"/>
    <s v="Produkte"/>
    <s v="BUs"/>
    <s v="Symptome"/>
    <n v="3.0000000000000003E-4"/>
    <s v="L20"/>
    <n v="29501036"/>
    <n v="61"/>
  </r>
  <r>
    <x v="2"/>
    <n v="14"/>
    <x v="19"/>
    <s v="Offen ungeschält ABS"/>
    <s v="ABS OLD-AMSTERDAM"/>
    <x v="2"/>
    <x v="23"/>
    <s v="&lt;1000kg/Monat"/>
    <n v="37"/>
    <s v="Produkte"/>
    <s v="BUs"/>
    <s v="Symptome"/>
    <n v="1.4E-3"/>
    <s v="L22"/>
    <n v="29501039"/>
    <n v="61"/>
  </r>
  <r>
    <x v="1"/>
    <n v="292"/>
    <x v="19"/>
    <s v="ganze Würste"/>
    <s v="Würste 6000g Räucher fü"/>
    <x v="0"/>
    <x v="21"/>
    <s v="Rohware zu weich"/>
    <n v="37"/>
    <s v="Produkte"/>
    <s v="BUs"/>
    <s v="Symptome"/>
    <s v="0"/>
    <s v="Abfüllung"/>
    <n v="31000098"/>
    <n v="12"/>
  </r>
  <r>
    <x v="0"/>
    <n v="282"/>
    <x v="19"/>
    <s v="Vakuumierter VOS ungeschält"/>
    <s v="VOS RW-NATUR-NAT-VAKU"/>
    <x v="0"/>
    <x v="0"/>
    <s v="-"/>
    <n v="37"/>
    <s v="Produkte"/>
    <s v="BUs"/>
    <s v="Symptome"/>
    <n v="144.94800000000001"/>
    <s v="L16"/>
    <n v="49500089"/>
    <n v="12"/>
  </r>
  <r>
    <x v="0"/>
    <n v="402"/>
    <x v="19"/>
    <s v="Vakuumierter VOS ungeschält"/>
    <s v="VOS RW-JAL-NAT-VAKU"/>
    <x v="0"/>
    <x v="0"/>
    <s v="-"/>
    <n v="37"/>
    <s v="Produkte"/>
    <s v="BUs"/>
    <s v="Symptome"/>
    <n v="206.62800000000001"/>
    <s v="L11"/>
    <n v="49500091"/>
    <n v="12"/>
  </r>
  <r>
    <x v="3"/>
    <n v="267"/>
    <x v="19"/>
    <s v="Div. Zipfel, ES ohne Verwendung"/>
    <s v="VOS RW-NATUR-EXTRA-VAKU"/>
    <x v="0"/>
    <x v="20"/>
    <s v="keinen Abnehmer/Schälen"/>
    <n v="37"/>
    <s v="Produkte"/>
    <s v="BUs"/>
    <s v="Symptome"/>
    <s v="0"/>
    <s v="Verkauf"/>
    <n v="49500092"/>
    <n v="12"/>
  </r>
  <r>
    <x v="3"/>
    <n v="203"/>
    <x v="19"/>
    <s v="Vakuumierter VOS ungeschält"/>
    <s v="VOS GRW-NATUR-VAKU / Er"/>
    <x v="0"/>
    <x v="20"/>
    <s v="keinen Abnehmer/Schälen"/>
    <n v="37"/>
    <s v="Produkte"/>
    <s v="BUs"/>
    <s v="Symptome"/>
    <n v="104.342"/>
    <s v="Verkauf"/>
    <n v="49500143"/>
    <n v="12"/>
  </r>
  <r>
    <x v="0"/>
    <n v="328"/>
    <x v="19"/>
    <s v="Vakuumierter VOS ungeschält"/>
    <s v="VOS GRW-SCHI-NAT-VAKU"/>
    <x v="0"/>
    <x v="0"/>
    <s v="-"/>
    <n v="37"/>
    <s v="Produkte"/>
    <s v="BUs"/>
    <s v="Symptome"/>
    <n v="168.59200000000001"/>
    <s v="L33"/>
    <n v="49500204"/>
    <n v="12"/>
  </r>
  <r>
    <x v="5"/>
    <n v="5.9"/>
    <x v="19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1"/>
    <n v="25.4"/>
    <x v="20"/>
    <s v="Rohware"/>
    <s v="ZUB TOM-BAS 1KG"/>
    <x v="0"/>
    <x v="1"/>
    <s v="Keinen Einsatz"/>
    <n v="37"/>
    <s v="Produkte"/>
    <s v="BUs"/>
    <s v="Symptome"/>
    <s v="0"/>
    <s v="Abfüllung"/>
    <n v="23500351"/>
    <n v="12"/>
  </r>
  <r>
    <x v="2"/>
    <n v="18"/>
    <x v="20"/>
    <s v="Offen ungeschält VOS"/>
    <s v="VOS Schwarzer Pfeffer R"/>
    <x v="2"/>
    <x v="23"/>
    <s v="keinen Verwendungszweck"/>
    <n v="37"/>
    <s v="Produkte"/>
    <s v="BUs"/>
    <s v="Symptome"/>
    <n v="9"/>
    <s v="L22"/>
    <n v="29500482"/>
    <n v="61"/>
  </r>
  <r>
    <x v="0"/>
    <n v="45"/>
    <x v="20"/>
    <s v="Offen ungeschält VOS"/>
    <s v="VOS Walnuss Blöcke"/>
    <x v="0"/>
    <x v="0"/>
    <s v="VOS &gt; Einsatz"/>
    <n v="37"/>
    <s v="Produkte"/>
    <s v="BUs"/>
    <s v="Symptome"/>
    <n v="22.5"/>
    <s v="Bu3"/>
    <n v="29500593"/>
    <n v="12"/>
  </r>
  <r>
    <x v="0"/>
    <n v="45"/>
    <x v="20"/>
    <s v="Offen ungeschält VOS"/>
    <s v="VOS Früchte Blöcke"/>
    <x v="2"/>
    <x v="36"/>
    <s v="-"/>
    <n v="37"/>
    <s v="Produkte"/>
    <s v="BUs"/>
    <s v="Symptome"/>
    <n v="22.5"/>
    <s v="L18"/>
    <n v="29500594"/>
    <n v="61"/>
  </r>
  <r>
    <x v="1"/>
    <n v="300"/>
    <x v="20"/>
    <s v="Offen ungeschält ABS"/>
    <s v="ABS Butterkäse 45% OGT"/>
    <x v="1"/>
    <x v="6"/>
    <s v="Kunststoff"/>
    <n v="37"/>
    <s v="Produkte"/>
    <s v="BUs"/>
    <s v="Symptome"/>
    <n v="600"/>
    <s v="Abfüllung"/>
    <n v="29500823"/>
    <n v="42"/>
  </r>
  <r>
    <x v="2"/>
    <n v="10"/>
    <x v="20"/>
    <s v="Offen ungeschält ABS"/>
    <s v="ABS HEUBL"/>
    <x v="2"/>
    <x v="23"/>
    <s v="&lt;300kg/Monat"/>
    <n v="37"/>
    <s v="Produkte"/>
    <s v="BUs"/>
    <s v="Symptome"/>
    <n v="0.1"/>
    <s v="L21"/>
    <n v="29500885"/>
    <n v="61"/>
  </r>
  <r>
    <x v="2"/>
    <n v="20"/>
    <x v="20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20"/>
    <x v="20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20"/>
    <x v="20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15"/>
    <x v="20"/>
    <s v="Offen ungeschält ABS"/>
    <s v="ABS PECO"/>
    <x v="2"/>
    <x v="23"/>
    <s v="&lt;300kg/Monat"/>
    <n v="37"/>
    <s v="Produkte"/>
    <s v="BUs"/>
    <s v="Symptome"/>
    <n v="30"/>
    <s v="L23"/>
    <n v="29500891"/>
    <n v="61"/>
  </r>
  <r>
    <x v="2"/>
    <n v="15"/>
    <x v="20"/>
    <s v="Offen ungeschält ABS"/>
    <s v="ABS PECO"/>
    <x v="2"/>
    <x v="23"/>
    <s v="&lt;300kg/Monat"/>
    <n v="37"/>
    <s v="Produkte"/>
    <s v="BUs"/>
    <s v="Symptome"/>
    <n v="30"/>
    <s v="BU4"/>
    <n v="29500891"/>
    <n v="61"/>
  </r>
  <r>
    <x v="2"/>
    <n v="6"/>
    <x v="20"/>
    <s v="Offen ungeschält ABS"/>
    <s v="ABS ROVIN"/>
    <x v="2"/>
    <x v="23"/>
    <s v="&lt;300kg/Monat"/>
    <n v="37"/>
    <s v="Produkte"/>
    <s v="BUs"/>
    <s v="Symptome"/>
    <n v="0.06"/>
    <s v="L23"/>
    <n v="29500900"/>
    <n v="61"/>
  </r>
  <r>
    <x v="2"/>
    <n v="17"/>
    <x v="20"/>
    <s v="Offen ungeschält ABS"/>
    <s v="ABS SCH-PAUL"/>
    <x v="2"/>
    <x v="23"/>
    <s v="&lt;300kg/Monat"/>
    <n v="37"/>
    <s v="Produkte"/>
    <s v="BUs"/>
    <s v="Symptome"/>
    <n v="0.17"/>
    <s v="L21"/>
    <n v="29500906"/>
    <n v="61"/>
  </r>
  <r>
    <x v="2"/>
    <n v="6"/>
    <x v="20"/>
    <s v="Offen ungeschält ABS"/>
    <s v="ABS Unser Blütenkäse"/>
    <x v="2"/>
    <x v="23"/>
    <s v="&lt;500kg/Monat"/>
    <n v="37"/>
    <s v="Produkte"/>
    <s v="BUs"/>
    <s v="Symptome"/>
    <n v="0.06"/>
    <s v="L22"/>
    <n v="29500910"/>
    <n v="61"/>
  </r>
  <r>
    <x v="2"/>
    <n v="22"/>
    <x v="20"/>
    <s v="Offen ungeschält ABS"/>
    <s v="ABS GRÜN-PESTO"/>
    <x v="2"/>
    <x v="23"/>
    <s v="&lt;300kg/Monat"/>
    <n v="37"/>
    <s v="Produkte"/>
    <s v="BUs"/>
    <s v="Symptome"/>
    <n v="33"/>
    <s v="BU4"/>
    <n v="29500952"/>
    <n v="61"/>
  </r>
  <r>
    <x v="2"/>
    <n v="20"/>
    <x v="20"/>
    <s v="Offen ungeschält ABS"/>
    <s v="ABS GRÜN-PESTO"/>
    <x v="2"/>
    <x v="23"/>
    <s v="&lt;300kg/Monat"/>
    <n v="37"/>
    <s v="Produkte"/>
    <s v="BUs"/>
    <s v="Symptome"/>
    <n v="30"/>
    <s v="L21"/>
    <n v="29500952"/>
    <n v="61"/>
  </r>
  <r>
    <x v="2"/>
    <n v="20"/>
    <x v="20"/>
    <s v="Offen ungeschält ABS"/>
    <s v="ABS GRÜN-PESTO"/>
    <x v="2"/>
    <x v="23"/>
    <s v="&lt;300kg/Monat"/>
    <n v="37"/>
    <s v="Produkte"/>
    <s v="BUs"/>
    <s v="Symptome"/>
    <n v="30"/>
    <s v="BU4"/>
    <n v="29500952"/>
    <n v="61"/>
  </r>
  <r>
    <x v="2"/>
    <n v="15"/>
    <x v="20"/>
    <s v="Offen ungeschält ABS"/>
    <s v="ABS GRÜN-PESTO"/>
    <x v="2"/>
    <x v="23"/>
    <s v="&lt;300kg/Monat"/>
    <n v="37"/>
    <s v="Produkte"/>
    <s v="BUs"/>
    <s v="Symptome"/>
    <n v="22.5"/>
    <s v="BU4"/>
    <n v="29500952"/>
    <n v="61"/>
  </r>
  <r>
    <x v="2"/>
    <n v="3"/>
    <x v="20"/>
    <s v="Offen ungeschält ABS"/>
    <s v="ABS Crémeux"/>
    <x v="2"/>
    <x v="23"/>
    <s v="&lt;20kg/Monat"/>
    <n v="37"/>
    <s v="Produkte"/>
    <s v="BUs"/>
    <s v="Symptome"/>
    <n v="0.03"/>
    <s v="L29"/>
    <n v="29500957"/>
    <n v="61"/>
  </r>
  <r>
    <x v="2"/>
    <n v="3"/>
    <x v="20"/>
    <s v="Offen ungeschält ABS"/>
    <s v="ABS Whisky-Nuts"/>
    <x v="2"/>
    <x v="23"/>
    <s v="&lt;300kg/Monat"/>
    <n v="37"/>
    <s v="Produkte"/>
    <s v="BUs"/>
    <s v="Symptome"/>
    <n v="4.5"/>
    <s v="L21"/>
    <n v="29501009"/>
    <n v="61"/>
  </r>
  <r>
    <x v="2"/>
    <n v="7"/>
    <x v="20"/>
    <s v="Offen ungeschält VOS"/>
    <s v="VOS WAL-THEKE"/>
    <x v="2"/>
    <x v="23"/>
    <s v="keinen Verwendungszweck"/>
    <n v="37"/>
    <s v="Produkte"/>
    <s v="BUs"/>
    <s v="Symptome"/>
    <n v="3.5"/>
    <s v="L22"/>
    <n v="29501020"/>
    <n v="61"/>
  </r>
  <r>
    <x v="2"/>
    <n v="8"/>
    <x v="20"/>
    <s v="Offen ungeschält ABS"/>
    <s v="ABS KELLERGEIST"/>
    <x v="2"/>
    <x v="23"/>
    <s v="&lt;300kg/Monat"/>
    <n v="37"/>
    <s v="Produkte"/>
    <s v="BUs"/>
    <s v="Symptome"/>
    <n v="8.0000000000000004E-4"/>
    <s v="L22"/>
    <n v="29501028"/>
    <n v="61"/>
  </r>
  <r>
    <x v="2"/>
    <n v="8"/>
    <x v="20"/>
    <s v="Offen ungeschält ABS"/>
    <s v="ABS KELLERGEIST"/>
    <x v="2"/>
    <x v="23"/>
    <s v="&lt;300kg/Monat"/>
    <n v="37"/>
    <s v="Produkte"/>
    <s v="BUs"/>
    <s v="Symptome"/>
    <n v="8.0000000000000004E-4"/>
    <s v="L22"/>
    <n v="29501028"/>
    <n v="61"/>
  </r>
  <r>
    <x v="2"/>
    <n v="18"/>
    <x v="20"/>
    <s v="Offen ungeschält ABS"/>
    <s v="ABS BRUSCHETTA"/>
    <x v="2"/>
    <x v="23"/>
    <s v="&lt;300kg/Monat"/>
    <n v="37"/>
    <s v="Produkte"/>
    <s v="BUs"/>
    <s v="Symptome"/>
    <n v="27"/>
    <s v="L21"/>
    <n v="29501029"/>
    <n v="61"/>
  </r>
  <r>
    <x v="2"/>
    <n v="15"/>
    <x v="20"/>
    <s v="Offen ungeschält ABS"/>
    <s v="ABS ORANG-PESTO"/>
    <x v="2"/>
    <x v="23"/>
    <s v="&lt;100kg/Monat"/>
    <n v="37"/>
    <s v="Produkte"/>
    <s v="BUs"/>
    <s v="Symptome"/>
    <n v="22.5"/>
    <s v="L21"/>
    <n v="29501030"/>
    <n v="61"/>
  </r>
  <r>
    <x v="2"/>
    <n v="22"/>
    <x v="20"/>
    <s v="Offen ungeschält ABS"/>
    <s v="ABS OLD-AMSTERDAM"/>
    <x v="2"/>
    <x v="23"/>
    <s v="&lt;1000kg/Monat"/>
    <n v="37"/>
    <s v="Produkte"/>
    <s v="BUs"/>
    <s v="Symptome"/>
    <n v="2.2000000000000001E-3"/>
    <s v="L22"/>
    <n v="29501039"/>
    <n v="61"/>
  </r>
  <r>
    <x v="2"/>
    <n v="6"/>
    <x v="20"/>
    <s v="Offen ungeschält ABS"/>
    <s v="ABS MUNSTER"/>
    <x v="2"/>
    <x v="23"/>
    <s v="&lt;20kg/Monat"/>
    <n v="37"/>
    <s v="Produkte"/>
    <s v="BUs"/>
    <s v="Symptome"/>
    <n v="6.0000000000000006E-4"/>
    <s v="L20"/>
    <n v="29501040"/>
    <n v="61"/>
  </r>
  <r>
    <x v="3"/>
    <n v="195"/>
    <x v="20"/>
    <s v="Offen Zipfel"/>
    <s v="VOS GRW-NATUR ZIPFEL 35"/>
    <x v="0"/>
    <x v="20"/>
    <s v="keinen Abnehmer/Schälen"/>
    <n v="37"/>
    <s v="Produkte"/>
    <s v="BUs"/>
    <s v="Symptome"/>
    <n v="97.5"/>
    <s v="Verkauf"/>
    <n v="29501063"/>
    <n v="12"/>
  </r>
  <r>
    <x v="3"/>
    <n v="87"/>
    <x v="20"/>
    <s v="Offen Zipfel"/>
    <s v="VOS GRW-KRÄU-ZIPFEL"/>
    <x v="0"/>
    <x v="20"/>
    <s v="keinen Abnehmer/Schälen"/>
    <n v="37"/>
    <s v="Produkte"/>
    <s v="BUs"/>
    <s v="Symptome"/>
    <n v="43.5"/>
    <s v="Verkauf"/>
    <n v="29501074"/>
    <n v="12"/>
  </r>
  <r>
    <x v="3"/>
    <n v="56"/>
    <x v="20"/>
    <s v="Offen Endstücke"/>
    <s v="VOS GRW-KRÄU-ENDSTÜCK"/>
    <x v="0"/>
    <x v="20"/>
    <s v="keinen Abnehmer/Schälen"/>
    <n v="37"/>
    <s v="Produkte"/>
    <s v="BUs"/>
    <s v="Symptome"/>
    <n v="28"/>
    <s v="Verkauf"/>
    <n v="29501077"/>
    <n v="12"/>
  </r>
  <r>
    <x v="2"/>
    <n v="6"/>
    <x v="20"/>
    <s v="Offen ungeschält ABS"/>
    <s v="ABS BRIE-PAP"/>
    <x v="2"/>
    <x v="23"/>
    <s v="&lt;50kg/Monat"/>
    <n v="37"/>
    <s v="Produkte"/>
    <s v="BUs"/>
    <s v="Symptome"/>
    <n v="0.06"/>
    <s v="L29"/>
    <n v="29501101"/>
    <n v="61"/>
  </r>
  <r>
    <x v="1"/>
    <n v="212"/>
    <x v="20"/>
    <s v="Sammelnr. ungeschält VS"/>
    <s v="VS GRS Schinken mit Rin"/>
    <x v="0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x v="1"/>
    <n v="223"/>
    <x v="20"/>
    <s v="Sammelnr. ungeschält VS"/>
    <s v="VS GRS Chili mit Rinde"/>
    <x v="0"/>
    <x v="1"/>
    <s v="Aufgrund Konsistenz nicht genommen. Zu wenig VOS verarbeitet. Vom Warmen ins Kalte -&gt; Schimmel"/>
    <n v="37"/>
    <s v="Produkte"/>
    <s v="BUs"/>
    <s v="Symptome"/>
    <n v="1271.0777"/>
    <s v="Schmelze"/>
    <n v="29600013"/>
    <n v="12"/>
  </r>
  <r>
    <x v="1"/>
    <n v="41.6"/>
    <x v="20"/>
    <s v="ganze Würste"/>
    <s v="Würste 6700g Räucher na"/>
    <x v="3"/>
    <x v="27"/>
    <s v="Schlaufe gerissen"/>
    <n v="37"/>
    <s v="Produkte"/>
    <s v="BUs"/>
    <s v="Symptome"/>
    <s v="0"/>
    <s v="Abfüllung"/>
    <n v="31000084"/>
    <n v="33"/>
  </r>
  <r>
    <x v="1"/>
    <n v="3.6"/>
    <x v="20"/>
    <s v="ganze Würste"/>
    <s v="Würste 6700g Räucher na"/>
    <x v="3"/>
    <x v="17"/>
    <s v="-"/>
    <n v="37"/>
    <s v="Produkte"/>
    <s v="BUs"/>
    <s v="Symptome"/>
    <s v="0"/>
    <s v="Abfüllung"/>
    <n v="31000084"/>
    <n v="10"/>
  </r>
  <r>
    <x v="1"/>
    <n v="26"/>
    <x v="20"/>
    <s v="Rest"/>
    <s v="SKZ GOU 3,9KG WÜRSTE"/>
    <x v="3"/>
    <x v="19"/>
    <s v="Darm geplatzt"/>
    <n v="37"/>
    <s v="Produkte"/>
    <s v="BUs"/>
    <s v="Symptome"/>
    <s v="0"/>
    <s v="Abfüllung"/>
    <n v="31000207"/>
    <n v="34"/>
  </r>
  <r>
    <x v="1"/>
    <n v="42.6"/>
    <x v="20"/>
    <s v="Räucherwürste"/>
    <s v="RW SCHI-NAT 9,3KG ALD G"/>
    <x v="3"/>
    <x v="17"/>
    <s v="-"/>
    <n v="37"/>
    <s v="Produkte"/>
    <s v="BUs"/>
    <s v="Symptome"/>
    <s v="0"/>
    <s v="Abfüllung"/>
    <n v="32000065"/>
    <n v="10"/>
  </r>
  <r>
    <x v="1"/>
    <n v="724"/>
    <x v="20"/>
    <s v="Rest"/>
    <s v="SKZ 2,5LB"/>
    <x v="0"/>
    <x v="21"/>
    <s v="zu heiß geräuchert"/>
    <n v="37"/>
    <s v="Produkte"/>
    <s v="BUs"/>
    <s v="Symptome"/>
    <s v="0"/>
    <s v="Räucherei"/>
    <n v="32000074"/>
    <n v="120"/>
  </r>
  <r>
    <x v="1"/>
    <n v="22"/>
    <x v="20"/>
    <s v="Räucherwürste"/>
    <s v="GRW SCHI-NAT 7,2GK NEUE"/>
    <x v="3"/>
    <x v="37"/>
    <s v="aus der Hand gerutscht"/>
    <n v="37"/>
    <s v="Produkte"/>
    <s v="BUs"/>
    <s v="Symptome"/>
    <s v="0"/>
    <s v="Abfüllung"/>
    <n v="32000106"/>
    <n v="32"/>
  </r>
  <r>
    <x v="1"/>
    <n v="19"/>
    <x v="20"/>
    <s v="Räucherwürste"/>
    <s v="GRW SCHI-NAT 7,2GK NEUE"/>
    <x v="3"/>
    <x v="19"/>
    <s v="Darm geplatzt"/>
    <n v="37"/>
    <s v="Produkte"/>
    <s v="BUs"/>
    <s v="Symptome"/>
    <s v="0"/>
    <s v="Abfüllung"/>
    <n v="32000106"/>
    <n v="34"/>
  </r>
  <r>
    <x v="1"/>
    <n v="270"/>
    <x v="20"/>
    <s v="Vakuumierter ABS ungeschält"/>
    <s v="ABS TIL-45FIT VAKU-OGT"/>
    <x v="0"/>
    <x v="1"/>
    <s v="Keinen Einsatz"/>
    <n v="37"/>
    <s v="Produkte"/>
    <s v="BUs"/>
    <s v="Symptome"/>
    <n v="543.78"/>
    <s v="Abfüllung"/>
    <n v="49500039"/>
    <n v="12"/>
  </r>
  <r>
    <x v="1"/>
    <n v="285"/>
    <x v="20"/>
    <s v="Vorschmelz"/>
    <s v="VOS WAL-KONZ-vakuumiert"/>
    <x v="0"/>
    <x v="26"/>
    <s v="Luftzieher"/>
    <n v="37"/>
    <s v="Produkte"/>
    <s v="BUs"/>
    <s v="Symptome"/>
    <s v="0"/>
    <s v="RWV"/>
    <n v="49500154"/>
    <n v="12"/>
  </r>
  <r>
    <x v="3"/>
    <n v="57.8"/>
    <x v="20"/>
    <s v="Vakuumierte Zipfel"/>
    <s v="RÄU-END SCHI ENDSTÜCK R"/>
    <x v="0"/>
    <x v="31"/>
    <s v="keinen Abnehmer"/>
    <n v="37"/>
    <s v="Produkte"/>
    <s v="BUs"/>
    <s v="Symptome"/>
    <n v="24.651699999999998"/>
    <s v="Verkauf"/>
    <n v="49500185"/>
    <n v="12"/>
  </r>
  <r>
    <x v="3"/>
    <n v="150"/>
    <x v="20"/>
    <s v="Vakuumierte Zipfel"/>
    <s v="RÄU-END SCHI ENDSTÜCK R"/>
    <x v="0"/>
    <x v="31"/>
    <s v="keinen Abnehmer"/>
    <n v="37"/>
    <s v="Produkte"/>
    <s v="BUs"/>
    <s v="Symptome"/>
    <n v="63.975000000000001"/>
    <s v="Verkauf"/>
    <n v="49500185"/>
    <n v="12"/>
  </r>
  <r>
    <x v="3"/>
    <n v="107.6"/>
    <x v="20"/>
    <s v="Vakuumierte Zipfel"/>
    <s v="RÄU-END GRW-SCHI-NAT EN"/>
    <x v="0"/>
    <x v="31"/>
    <s v="keinen Abnehmer"/>
    <n v="37"/>
    <s v="Produkte"/>
    <s v="BUs"/>
    <s v="Symptome"/>
    <n v="45.891399999999997"/>
    <s v="Verkauf"/>
    <n v="49500188"/>
    <n v="12"/>
  </r>
  <r>
    <x v="3"/>
    <n v="66"/>
    <x v="20"/>
    <s v="Vakuumierte Zipfel"/>
    <s v="RÄU-END RW-CHILI 200G Z"/>
    <x v="0"/>
    <x v="31"/>
    <s v="keinen Abnehmer"/>
    <n v="37"/>
    <s v="Produkte"/>
    <s v="BUs"/>
    <s v="Symptome"/>
    <n v="24.195599999999999"/>
    <s v="Verkauf"/>
    <n v="49500213"/>
    <n v="12"/>
  </r>
  <r>
    <x v="3"/>
    <n v="166"/>
    <x v="20"/>
    <s v="Vakuumierte Zipfel"/>
    <s v="RÄU-END RW-NUSS 200G ZI"/>
    <x v="0"/>
    <x v="31"/>
    <s v="keinen Abnehmer"/>
    <n v="37"/>
    <s v="Produkte"/>
    <s v="BUs"/>
    <s v="Symptome"/>
    <n v="60.855599999999995"/>
    <s v="Verkauf"/>
    <n v="49500214"/>
    <n v="12"/>
  </r>
  <r>
    <x v="3"/>
    <n v="38"/>
    <x v="20"/>
    <s v="Vakuumierte Zipfel"/>
    <s v="RÄU-END GRW-KRÄU 200G Z"/>
    <x v="0"/>
    <x v="31"/>
    <s v="keinen Abnehmer"/>
    <n v="37"/>
    <s v="Produkte"/>
    <s v="BUs"/>
    <s v="Symptome"/>
    <n v="13.9308"/>
    <s v="Verkauf"/>
    <n v="49500215"/>
    <n v="12"/>
  </r>
  <r>
    <x v="3"/>
    <n v="79"/>
    <x v="20"/>
    <s v="Vakuumierte Zipfel"/>
    <s v="RÄU-END GRW-KRÄU 200G Z"/>
    <x v="0"/>
    <x v="31"/>
    <s v="keinen Abnehmer"/>
    <n v="37"/>
    <s v="Produkte"/>
    <s v="BUs"/>
    <s v="Symptome"/>
    <n v="28.961399999999998"/>
    <s v="Verkauf"/>
    <n v="49500215"/>
    <n v="12"/>
  </r>
  <r>
    <x v="3"/>
    <n v="239"/>
    <x v="20"/>
    <s v="Vakuumierte Zipfel"/>
    <s v="RÄU-END RW-CHILI 320G E"/>
    <x v="0"/>
    <x v="31"/>
    <s v="keinen Abnehmer"/>
    <n v="37"/>
    <s v="Produkte"/>
    <s v="BUs"/>
    <s v="Symptome"/>
    <n v="101.95739999999999"/>
    <s v="Verkauf"/>
    <n v="49500216"/>
    <n v="12"/>
  </r>
  <r>
    <x v="3"/>
    <n v="347"/>
    <x v="20"/>
    <s v="Vakuumierte Zipfel"/>
    <s v="RÄU-END RW-CHILI 320G E"/>
    <x v="0"/>
    <x v="31"/>
    <s v="keinen Abnehmer"/>
    <n v="37"/>
    <s v="Produkte"/>
    <s v="BUs"/>
    <s v="Symptome"/>
    <n v="148.03019999999998"/>
    <s v="Verkauf"/>
    <n v="49500216"/>
    <n v="12"/>
  </r>
  <r>
    <x v="3"/>
    <n v="138"/>
    <x v="20"/>
    <s v="Vakuumierte Zipfel"/>
    <s v="RÄU-END GRW-KRÄU 320G E"/>
    <x v="0"/>
    <x v="31"/>
    <s v="keinen Abnehmer"/>
    <n v="37"/>
    <s v="Produkte"/>
    <s v="BUs"/>
    <s v="Symptome"/>
    <n v="58.870799999999996"/>
    <s v="Verkauf"/>
    <n v="49500218"/>
    <n v="12"/>
  </r>
  <r>
    <x v="4"/>
    <n v="30"/>
    <x v="20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4"/>
    <n v="126"/>
    <x v="20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0"/>
    <n v="1.6"/>
    <x v="20"/>
    <s v="Vorschmelz"/>
    <s v="Vorschmelz Diverses"/>
    <x v="3"/>
    <x v="7"/>
    <s v="-"/>
    <n v="37"/>
    <s v="Produkte"/>
    <s v="BUs"/>
    <s v="Symptome"/>
    <s v="0"/>
    <s v="L16"/>
    <s v="Vorschmelz Diverses"/>
    <n v="30"/>
  </r>
  <r>
    <x v="1"/>
    <n v="9"/>
    <x v="20"/>
    <s v="-"/>
    <s v="Div. Zipfel, Endstücke"/>
    <x v="1"/>
    <x v="12"/>
    <s v="keine Verwendung möglich"/>
    <n v="37"/>
    <s v="Produkte"/>
    <s v="BUs"/>
    <s v="Symptome"/>
    <s v="0"/>
    <s v="RWV"/>
    <s v="Div. Zipfel, Endstücke"/>
    <n v="60"/>
  </r>
  <r>
    <x v="1"/>
    <n v="25"/>
    <x v="20"/>
    <s v="-"/>
    <s v="Div. Zipfel, Endstücke"/>
    <x v="1"/>
    <x v="12"/>
    <s v="keine Verwendung möglich"/>
    <n v="37"/>
    <s v="Produkte"/>
    <s v="BUs"/>
    <s v="Symptome"/>
    <s v="0"/>
    <s v="RWV"/>
    <s v="Div. Zipfel, Endstücke"/>
    <n v="60"/>
  </r>
  <r>
    <x v="1"/>
    <n v="12.600000000000001"/>
    <x v="20"/>
    <s v="Diverses"/>
    <s v="Diverses"/>
    <x v="3"/>
    <x v="7"/>
    <s v="-"/>
    <n v="37"/>
    <s v="Produkte"/>
    <s v="BUs"/>
    <s v="Symptome"/>
    <s v="0"/>
    <s v="Abfüllung"/>
    <s v="Diverses"/>
    <n v="30"/>
  </r>
  <r>
    <x v="1"/>
    <n v="160.5"/>
    <x v="20"/>
    <s v="Diverses"/>
    <s v="Diverses"/>
    <x v="3"/>
    <x v="7"/>
    <s v="-"/>
    <n v="37"/>
    <s v="Produkte"/>
    <s v="BUs"/>
    <s v="Symptome"/>
    <s v="0"/>
    <s v="Strudelline"/>
    <s v="Diverses"/>
    <n v="30"/>
  </r>
  <r>
    <x v="1"/>
    <n v="35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62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01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13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5"/>
    <n v="11.5"/>
    <x v="20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14"/>
    <x v="20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5.9"/>
    <x v="20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5"/>
    <n v="39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58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78.900000000000006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20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7"/>
    <x v="20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0"/>
    <n v="21"/>
    <x v="20"/>
    <s v="-"/>
    <s v="Maschinenabfall"/>
    <x v="3"/>
    <x v="7"/>
    <s v="-"/>
    <n v="37"/>
    <s v="Produkte"/>
    <s v="BUs"/>
    <s v="Symptome"/>
    <s v="0"/>
    <s v="L16"/>
    <s v="Maschinenabfall"/>
    <n v="30"/>
  </r>
  <r>
    <x v="0"/>
    <n v="15"/>
    <x v="21"/>
    <s v="Offen ungeschält VOS"/>
    <s v="VOS Räucher extra natri"/>
    <x v="0"/>
    <x v="38"/>
    <s v="-"/>
    <n v="37"/>
    <s v="Produkte"/>
    <s v="BUs"/>
    <s v="Symptome"/>
    <n v="7.5"/>
    <s v="L11"/>
    <n v="29500613"/>
    <n v="12"/>
  </r>
  <r>
    <x v="2"/>
    <n v="28"/>
    <x v="21"/>
    <s v="Offen ungeschält ABS"/>
    <s v="ABS HEUBL"/>
    <x v="2"/>
    <x v="23"/>
    <s v="&lt;300kg/Monat"/>
    <n v="37"/>
    <s v="Produkte"/>
    <s v="BUs"/>
    <s v="Symptome"/>
    <n v="0.28000000000000003"/>
    <s v="L21"/>
    <n v="29500885"/>
    <n v="61"/>
  </r>
  <r>
    <x v="2"/>
    <n v="20"/>
    <x v="21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25"/>
    <x v="21"/>
    <s v="Offen ungeschält ABS"/>
    <s v="ABS SCH-PAUL"/>
    <x v="2"/>
    <x v="23"/>
    <s v="&lt;300kg/Monat"/>
    <n v="37"/>
    <s v="Produkte"/>
    <s v="BUs"/>
    <s v="Symptome"/>
    <n v="0.25"/>
    <s v="L21"/>
    <n v="29500906"/>
    <n v="61"/>
  </r>
  <r>
    <x v="2"/>
    <n v="19"/>
    <x v="21"/>
    <s v="Offen ungeschält ABS"/>
    <s v="ABS SCH-PAUL"/>
    <x v="2"/>
    <x v="23"/>
    <s v="&lt;300kg/Monat"/>
    <n v="37"/>
    <s v="Produkte"/>
    <s v="BUs"/>
    <s v="Symptome"/>
    <n v="0.19"/>
    <s v="L21"/>
    <n v="29500906"/>
    <n v="61"/>
  </r>
  <r>
    <x v="2"/>
    <n v="41"/>
    <x v="21"/>
    <s v="Offen ungeschält ABS"/>
    <s v="ABS Unser Blütenkäse"/>
    <x v="2"/>
    <x v="23"/>
    <s v="&lt;500kg/Monat"/>
    <n v="37"/>
    <s v="Produkte"/>
    <s v="BUs"/>
    <s v="Symptome"/>
    <n v="0.41000000000000003"/>
    <s v="L22"/>
    <n v="29500910"/>
    <n v="61"/>
  </r>
  <r>
    <x v="2"/>
    <n v="18"/>
    <x v="21"/>
    <s v="Offen ungeschält ABS"/>
    <s v="ABS ZIEGENR"/>
    <x v="2"/>
    <x v="23"/>
    <s v="&lt;100kg/Monat"/>
    <n v="37"/>
    <s v="Produkte"/>
    <s v="BUs"/>
    <s v="Symptome"/>
    <n v="0.18"/>
    <s v="L20"/>
    <n v="29500913"/>
    <n v="61"/>
  </r>
  <r>
    <x v="2"/>
    <n v="40"/>
    <x v="21"/>
    <s v="Offen ungeschält ABS"/>
    <s v="ABS OLD-AMSTERDAM"/>
    <x v="2"/>
    <x v="23"/>
    <s v="&lt;1000kg/Monat"/>
    <n v="37"/>
    <s v="Produkte"/>
    <s v="BUs"/>
    <s v="Symptome"/>
    <n v="4.0000000000000001E-3"/>
    <s v="L22"/>
    <n v="29501039"/>
    <n v="61"/>
  </r>
  <r>
    <x v="2"/>
    <n v="17"/>
    <x v="21"/>
    <s v="Offen ungeschält ABS"/>
    <s v="ABS OLD-AMSTERDAM"/>
    <x v="2"/>
    <x v="23"/>
    <s v="&lt;1000kg/Monat"/>
    <n v="37"/>
    <s v="Produkte"/>
    <s v="BUs"/>
    <s v="Symptome"/>
    <n v="1.7000000000000001E-3"/>
    <s v="L22"/>
    <n v="29501039"/>
    <n v="61"/>
  </r>
  <r>
    <x v="3"/>
    <n v="24"/>
    <x v="21"/>
    <s v="Offen Zipfel"/>
    <s v="VOS GRW-NATUR ZIPFEL 35"/>
    <x v="0"/>
    <x v="20"/>
    <s v="keinen Abnehmer/Schälen"/>
    <n v="37"/>
    <s v="Produkte"/>
    <s v="BUs"/>
    <s v="Symptome"/>
    <n v="12"/>
    <s v="Verkauf"/>
    <n v="29501063"/>
    <n v="12"/>
  </r>
  <r>
    <x v="1"/>
    <n v="52"/>
    <x v="21"/>
    <s v="Räucherwürste"/>
    <s v="GRW NATUR 7,2KG"/>
    <x v="3"/>
    <x v="37"/>
    <s v="aus der Hand gerutscht"/>
    <n v="37"/>
    <s v="Produkte"/>
    <s v="BUs"/>
    <s v="Symptome"/>
    <s v="0"/>
    <s v="Abfüllung"/>
    <n v="32000049"/>
    <n v="32"/>
  </r>
  <r>
    <x v="1"/>
    <n v="27.6"/>
    <x v="21"/>
    <s v="Räucherwürste"/>
    <s v="GRW CHILI-NAT 7,2GK NEU"/>
    <x v="3"/>
    <x v="27"/>
    <s v="Schlaufe gerissen"/>
    <n v="37"/>
    <s v="Produkte"/>
    <s v="BUs"/>
    <s v="Symptome"/>
    <s v="0"/>
    <s v="Abfüllung"/>
    <n v="32000107"/>
    <n v="33"/>
  </r>
  <r>
    <x v="0"/>
    <n v="24.400000000000006"/>
    <x v="21"/>
    <s v="-"/>
    <s v="Maschinenabfall"/>
    <x v="3"/>
    <x v="7"/>
    <s v="-"/>
    <n v="37"/>
    <s v="Produkte"/>
    <s v="BUs"/>
    <s v="Symptome"/>
    <s v="0"/>
    <s v="L16"/>
    <s v="Maschinenabfall"/>
    <n v="30"/>
  </r>
  <r>
    <x v="3"/>
    <n v="54.2"/>
    <x v="21"/>
    <s v="Div. Zipfel, ES ohne Verwendung"/>
    <s v="Diverses"/>
    <x v="0"/>
    <x v="20"/>
    <s v="keinen Abnehmer/Schälen"/>
    <n v="37"/>
    <s v="Produkte"/>
    <s v="BUs"/>
    <s v="Symptome"/>
    <s v="0"/>
    <s v="Verkauf"/>
    <s v="Diverses"/>
    <n v="12"/>
  </r>
  <r>
    <x v="1"/>
    <n v="28"/>
    <x v="21"/>
    <s v="Diverses"/>
    <s v="Diverses"/>
    <x v="0"/>
    <x v="1"/>
    <s v="Keinen Einsatz"/>
    <n v="37"/>
    <s v="Produkte"/>
    <s v="BUs"/>
    <s v="Symptome"/>
    <s v="0"/>
    <s v="RWV"/>
    <s v="Diverses"/>
    <n v="12"/>
  </r>
  <r>
    <x v="1"/>
    <n v="77.400000000000006"/>
    <x v="21"/>
    <s v="Diverses"/>
    <s v="Diverses aus Abfüllung"/>
    <x v="3"/>
    <x v="24"/>
    <s v="Clip gerissen"/>
    <n v="37"/>
    <s v="Produkte"/>
    <s v="BUs"/>
    <s v="Symptome"/>
    <s v="0"/>
    <s v="Abfüllung"/>
    <s v="Diverses aus Abfüllung"/>
    <n v="31"/>
  </r>
  <r>
    <x v="1"/>
    <n v="57.8"/>
    <x v="21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97.8"/>
    <x v="21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5"/>
    <n v="11"/>
    <x v="21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56"/>
    <x v="21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8"/>
    <x v="21"/>
    <s v="Rest"/>
    <s v="Muster"/>
    <x v="4"/>
    <x v="25"/>
    <s v="Muster"/>
    <n v="37"/>
    <s v="Produkte"/>
    <s v="BUs"/>
    <s v="Symptome"/>
    <s v="0"/>
    <s v="Labor"/>
    <s v="Muster"/>
    <n v="72"/>
  </r>
  <r>
    <x v="0"/>
    <n v="99.13"/>
    <x v="22"/>
    <s v="ABS"/>
    <s v="ABS Bio Gouda 48%, mitt"/>
    <x v="0"/>
    <x v="14"/>
    <s v="wurde nicht eingesetzt"/>
    <n v="37"/>
    <s v="Produkte"/>
    <s v="BUs"/>
    <s v="Symptome"/>
    <n v="218.08600000000001"/>
    <s v="L18"/>
    <n v="29500754"/>
    <n v="12"/>
  </r>
  <r>
    <x v="0"/>
    <n v="13"/>
    <x v="22"/>
    <s v="Offen ungeschält ABS"/>
    <s v="ABS Cheddar rot"/>
    <x v="0"/>
    <x v="0"/>
    <s v="Produktion unregelmäßig"/>
    <n v="37"/>
    <s v="Produkte"/>
    <s v="BUs"/>
    <s v="Symptome"/>
    <s v="0"/>
    <s v="L1"/>
    <n v="29500776"/>
    <n v="12"/>
  </r>
  <r>
    <x v="2"/>
    <n v="16"/>
    <x v="22"/>
    <s v="Offen ungeschält ABS"/>
    <s v="ABS ROVIN"/>
    <x v="2"/>
    <x v="23"/>
    <s v="&lt;300kg/Monat"/>
    <n v="37"/>
    <s v="Produkte"/>
    <s v="BUs"/>
    <s v="Symptome"/>
    <n v="0.16"/>
    <s v="L23"/>
    <n v="29500900"/>
    <n v="61"/>
  </r>
  <r>
    <x v="1"/>
    <n v="20"/>
    <x v="22"/>
    <s v="Offen ungeschält VOS"/>
    <s v="VOS URW-NATUR"/>
    <x v="0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x v="0"/>
    <n v="105"/>
    <x v="22"/>
    <s v="Offen ungeschält ABS"/>
    <s v="ABS CHED-PF-KRÄUK gemis"/>
    <x v="3"/>
    <x v="9"/>
    <s v="-"/>
    <n v="37"/>
    <s v="Produkte"/>
    <s v="BUs"/>
    <s v="Symptome"/>
    <n v="105"/>
    <s v="L33"/>
    <n v="29501003"/>
    <n v="81"/>
  </r>
  <r>
    <x v="2"/>
    <n v="40"/>
    <x v="22"/>
    <s v="Offen ungeschält ABS"/>
    <s v="ABS OLD-AMSTERDAM"/>
    <x v="2"/>
    <x v="23"/>
    <s v="&lt;1000kg/Monat"/>
    <n v="37"/>
    <s v="Produkte"/>
    <s v="BUs"/>
    <s v="Symptome"/>
    <n v="4.0000000000000001E-3"/>
    <s v="L22"/>
    <n v="29501039"/>
    <n v="61"/>
  </r>
  <r>
    <x v="2"/>
    <n v="2"/>
    <x v="22"/>
    <s v="Offen ungeschält ABS"/>
    <s v="ABS BRIE-PAP"/>
    <x v="2"/>
    <x v="23"/>
    <s v="&lt;50kg/Monat"/>
    <n v="37"/>
    <s v="Produkte"/>
    <s v="BUs"/>
    <s v="Symptome"/>
    <n v="0.02"/>
    <s v="L29"/>
    <n v="29501101"/>
    <n v="61"/>
  </r>
  <r>
    <x v="2"/>
    <n v="2"/>
    <x v="22"/>
    <s v="Offen ungeschält ABS"/>
    <s v="ABS BRIE-PAP"/>
    <x v="2"/>
    <x v="23"/>
    <s v="&lt;50kg/Monat"/>
    <n v="37"/>
    <s v="Produkte"/>
    <s v="BUs"/>
    <s v="Symptome"/>
    <n v="0.02"/>
    <s v="BU4"/>
    <n v="29501101"/>
    <n v="61"/>
  </r>
  <r>
    <x v="2"/>
    <n v="1"/>
    <x v="22"/>
    <s v="Offen ungeschält ABS"/>
    <s v="ABS BRIE-PAP"/>
    <x v="2"/>
    <x v="23"/>
    <s v="&lt;50kg/Monat"/>
    <n v="37"/>
    <s v="Produkte"/>
    <s v="BUs"/>
    <s v="Symptome"/>
    <n v="0.01"/>
    <s v="BU4"/>
    <n v="29501101"/>
    <n v="61"/>
  </r>
  <r>
    <x v="1"/>
    <n v="80"/>
    <x v="22"/>
    <s v="Sammelnr. ungeschält ABS"/>
    <s v="ABS 40-45% Konventionel"/>
    <x v="0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x v="5"/>
    <n v="153"/>
    <x v="22"/>
    <s v="Sammelnr. ungeschält ABS"/>
    <s v="ABS 40-45% Konventionel"/>
    <x v="1"/>
    <x v="35"/>
    <s v="kam zurück Nagel und wurde als Abschnitte reduziert. Schimmel im Produkt entdeckt"/>
    <n v="37"/>
    <s v="Produkte"/>
    <s v="BUs"/>
    <s v="Symptome"/>
    <n v="306"/>
    <s v="Retoure"/>
    <n v="29600002"/>
    <n v="22"/>
  </r>
  <r>
    <x v="1"/>
    <n v="162"/>
    <x v="22"/>
    <s v="Sammelnr. geschält"/>
    <s v="VS Chili geschält"/>
    <x v="0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x v="4"/>
    <n v="45"/>
    <x v="22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4"/>
    <n v="75"/>
    <x v="22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4"/>
    <n v="150"/>
    <x v="22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0"/>
    <n v="42"/>
    <x v="22"/>
    <s v="Vorschmelz"/>
    <s v="Vorschmelz Diverses"/>
    <x v="3"/>
    <x v="7"/>
    <s v="-"/>
    <n v="37"/>
    <s v="Produkte"/>
    <s v="BUs"/>
    <s v="Symptome"/>
    <s v="0"/>
    <s v="L9"/>
    <s v="Vorschmelz Diverses"/>
    <n v="30"/>
  </r>
  <r>
    <x v="1"/>
    <n v="20"/>
    <x v="22"/>
    <s v="-"/>
    <s v="Div. Zipfel, Endstücke"/>
    <x v="1"/>
    <x v="12"/>
    <s v="keine Verwendung möglich"/>
    <n v="37"/>
    <s v="Produkte"/>
    <s v="BUs"/>
    <s v="Symptome"/>
    <s v="0"/>
    <s v="RWV"/>
    <s v="Div. Zipfel, Endstücke"/>
    <n v="60"/>
  </r>
  <r>
    <x v="4"/>
    <n v="33"/>
    <x v="22"/>
    <s v="Diverses"/>
    <s v="Diverses"/>
    <x v="3"/>
    <x v="7"/>
    <s v="-"/>
    <n v="37"/>
    <s v="Produkte"/>
    <s v="BUs"/>
    <s v="Symptome"/>
    <s v="0"/>
    <s v="L31"/>
    <s v="Diverses"/>
    <n v="30"/>
  </r>
  <r>
    <x v="0"/>
    <n v="1.4"/>
    <x v="22"/>
    <s v="-"/>
    <s v="Maschinenabfall"/>
    <x v="3"/>
    <x v="7"/>
    <s v="-"/>
    <n v="37"/>
    <s v="Produkte"/>
    <s v="BUs"/>
    <s v="Symptome"/>
    <s v="0"/>
    <s v="L16"/>
    <s v="Maschinenabfall"/>
    <n v="30"/>
  </r>
  <r>
    <x v="0"/>
    <n v="151.5"/>
    <x v="22"/>
    <s v="-"/>
    <s v="Maschinenabfall"/>
    <x v="3"/>
    <x v="7"/>
    <s v="-"/>
    <n v="37"/>
    <s v="Produkte"/>
    <s v="BUs"/>
    <s v="Symptome"/>
    <s v="0"/>
    <s v="Spezialitäten"/>
    <s v="Maschinenabfall"/>
    <n v="30"/>
  </r>
  <r>
    <x v="2"/>
    <n v="1"/>
    <x v="22"/>
    <s v="Diverses"/>
    <s v="Diverses"/>
    <x v="3"/>
    <x v="7"/>
    <s v="-"/>
    <n v="37"/>
    <s v="Produkte"/>
    <s v="BUs"/>
    <s v="Symptome"/>
    <s v="0"/>
    <s v="BU4"/>
    <s v="Diverses"/>
    <n v="30"/>
  </r>
  <r>
    <x v="4"/>
    <n v="77"/>
    <x v="22"/>
    <s v="Diverses"/>
    <s v="Diverses"/>
    <x v="3"/>
    <x v="7"/>
    <s v="-"/>
    <n v="37"/>
    <s v="Produkte"/>
    <s v="BUs"/>
    <s v="Symptome"/>
    <s v="0"/>
    <s v="BU2"/>
    <s v="Diverses"/>
    <n v="30"/>
  </r>
  <r>
    <x v="1"/>
    <n v="200"/>
    <x v="22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60"/>
    <x v="22"/>
    <s v="Diverses"/>
    <s v="Diverses aus Abfüllung"/>
    <x v="3"/>
    <x v="17"/>
    <s v="-"/>
    <n v="37"/>
    <s v="Produkte"/>
    <s v="BUs"/>
    <s v="Symptome"/>
    <s v="0"/>
    <s v="Abfüllung"/>
    <s v="Diverses aus Abfüllung"/>
    <n v="10"/>
  </r>
  <r>
    <x v="5"/>
    <n v="5.3"/>
    <x v="22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16.2"/>
    <x v="22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3.4"/>
    <x v="22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5"/>
    <n v="43.7"/>
    <x v="22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105.5"/>
    <x v="22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2"/>
    <x v="22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0"/>
    <n v="35"/>
    <x v="22"/>
    <s v="Rest"/>
    <s v="Reste Zipfel"/>
    <x v="2"/>
    <x v="33"/>
    <s v="-"/>
    <n v="37"/>
    <s v="Produkte"/>
    <s v="BUs"/>
    <s v="Symptome"/>
    <s v="0"/>
    <s v="WVP"/>
    <s v="Reste Zipfel"/>
    <n v="61"/>
  </r>
  <r>
    <x v="2"/>
    <n v="20"/>
    <x v="23"/>
    <s v="Offen ungeschält ABS"/>
    <s v="ABS PECO"/>
    <x v="2"/>
    <x v="23"/>
    <s v="&lt;300kg/Monat"/>
    <n v="38"/>
    <s v="Produkte"/>
    <s v="BUs"/>
    <s v="Symptome"/>
    <n v="40"/>
    <s v="L23"/>
    <n v="29500891"/>
    <n v="61"/>
  </r>
  <r>
    <x v="1"/>
    <n v="60"/>
    <x v="23"/>
    <s v="Vorschmelz"/>
    <s v="VOS-ABS ENTSORGUNG"/>
    <x v="1"/>
    <x v="12"/>
    <s v="keine Verwendung möglich"/>
    <n v="38"/>
    <s v="Produkte"/>
    <s v="BUs"/>
    <s v="Symptome"/>
    <n v="0.6"/>
    <s v="RWV"/>
    <n v="29500917"/>
    <n v="60"/>
  </r>
  <r>
    <x v="1"/>
    <n v="121"/>
    <x v="23"/>
    <s v="Offen ungeschält VOS"/>
    <s v="VOS URW-SCHI"/>
    <x v="0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x v="0"/>
    <n v="150"/>
    <x v="23"/>
    <s v="Offen ungeschält ABS"/>
    <s v="ABS CHED-PF-KRÄUK gemis"/>
    <x v="3"/>
    <x v="9"/>
    <s v="-"/>
    <n v="38"/>
    <s v="Produkte"/>
    <s v="BUs"/>
    <s v="Symptome"/>
    <n v="150"/>
    <s v="L33"/>
    <n v="29501003"/>
    <n v="81"/>
  </r>
  <r>
    <x v="2"/>
    <n v="25"/>
    <x v="23"/>
    <s v="Offen ungeschält ABS"/>
    <s v="ABS BRUSCHETTA"/>
    <x v="2"/>
    <x v="23"/>
    <s v="&lt;300kg/Monat"/>
    <n v="38"/>
    <s v="Produkte"/>
    <s v="BUs"/>
    <s v="Symptome"/>
    <n v="37.5"/>
    <s v="L21"/>
    <n v="29501029"/>
    <n v="61"/>
  </r>
  <r>
    <x v="0"/>
    <n v="30"/>
    <x v="23"/>
    <s v="Offen ungeschält ABS"/>
    <s v="ABS CHED-ROT MIT ß-CARO"/>
    <x v="1"/>
    <x v="6"/>
    <s v="-"/>
    <n v="38"/>
    <s v="Produkte"/>
    <s v="BUs"/>
    <s v="Symptome"/>
    <n v="30"/>
    <s v="L33"/>
    <n v="29501032"/>
    <n v="42"/>
  </r>
  <r>
    <x v="2"/>
    <n v="50"/>
    <x v="23"/>
    <s v="Offen ungeschält ABS"/>
    <s v="ABS OLD-AMSTERDAM"/>
    <x v="2"/>
    <x v="23"/>
    <s v="&lt;1000kg/Monat"/>
    <n v="38"/>
    <s v="Produkte"/>
    <s v="BUs"/>
    <s v="Symptome"/>
    <n v="5.0000000000000001E-3"/>
    <s v="L22"/>
    <n v="29501039"/>
    <n v="61"/>
  </r>
  <r>
    <x v="3"/>
    <n v="362.5"/>
    <x v="23"/>
    <s v="Offen Zipfel"/>
    <s v="VOS GRW-NATUR ZIPFEL 35"/>
    <x v="0"/>
    <x v="20"/>
    <s v="keinen Abnehmer/Schälen"/>
    <n v="38"/>
    <s v="Produkte"/>
    <s v="BUs"/>
    <s v="Symptome"/>
    <n v="181.25"/>
    <s v="Verkauf"/>
    <n v="29501063"/>
    <n v="12"/>
  </r>
  <r>
    <x v="3"/>
    <n v="409"/>
    <x v="23"/>
    <s v="Offen Zipfel"/>
    <s v="VOS GRW-CHILI-NAT ZIPFE"/>
    <x v="0"/>
    <x v="20"/>
    <s v="keinen Abnehmer/Schälen"/>
    <n v="38"/>
    <s v="Produkte"/>
    <s v="BUs"/>
    <s v="Symptome"/>
    <n v="204.5"/>
    <s v="Verkauf"/>
    <n v="29501078"/>
    <n v="12"/>
  </r>
  <r>
    <x v="1"/>
    <n v="45"/>
    <x v="23"/>
    <s v="Räucherwürste"/>
    <s v="RW JALA-NAT 9,3KG JER D"/>
    <x v="1"/>
    <x v="6"/>
    <s v="Metall"/>
    <n v="38"/>
    <s v="Produkte"/>
    <s v="BUs"/>
    <s v="Symptome"/>
    <s v="0"/>
    <s v="Abfüllung"/>
    <n v="32000066"/>
    <n v="42"/>
  </r>
  <r>
    <x v="3"/>
    <n v="470"/>
    <x v="23"/>
    <s v="Div. Zipfel, ES ohne Verwendung"/>
    <s v="Div. Zipfel, Endstücke"/>
    <x v="0"/>
    <x v="20"/>
    <s v="keinen Abnehmer/Schälen"/>
    <n v="38"/>
    <s v="Produkte"/>
    <s v="BUs"/>
    <s v="Symptome"/>
    <s v="0"/>
    <s v="Verkauf"/>
    <s v="Div. Zipfel, Endstücke"/>
    <n v="12"/>
  </r>
  <r>
    <x v="2"/>
    <n v="70"/>
    <x v="23"/>
    <s v="Diverses"/>
    <s v="Diverses"/>
    <x v="3"/>
    <x v="7"/>
    <s v="-"/>
    <n v="38"/>
    <s v="Produkte"/>
    <s v="BUs"/>
    <s v="Symptome"/>
    <s v="0"/>
    <s v="L21"/>
    <s v="Diverses"/>
    <n v="30"/>
  </r>
  <r>
    <x v="2"/>
    <n v="175"/>
    <x v="23"/>
    <s v="Diverses"/>
    <s v="Diverses"/>
    <x v="3"/>
    <x v="7"/>
    <s v="-"/>
    <n v="38"/>
    <s v="Produkte"/>
    <s v="BUs"/>
    <s v="Symptome"/>
    <s v="0"/>
    <s v="L21"/>
    <s v="Diverses"/>
    <n v="30"/>
  </r>
  <r>
    <x v="0"/>
    <n v="12.1"/>
    <x v="23"/>
    <s v="-"/>
    <s v="Maschinenabfall"/>
    <x v="3"/>
    <x v="7"/>
    <s v="-"/>
    <n v="38"/>
    <s v="Produkte"/>
    <s v="BUs"/>
    <s v="Symptome"/>
    <s v="0"/>
    <s v="L11"/>
    <s v="Maschinenabfall"/>
    <n v="30"/>
  </r>
  <r>
    <x v="2"/>
    <n v="24"/>
    <x v="23"/>
    <s v="Diverses"/>
    <s v="Diverses"/>
    <x v="1"/>
    <x v="39"/>
    <s v="Schmutz"/>
    <n v="38"/>
    <s v="Produkte"/>
    <s v="BUs"/>
    <s v="Symptome"/>
    <s v="0"/>
    <s v="L21"/>
    <s v="Diverses"/>
    <n v="22"/>
  </r>
  <r>
    <x v="0"/>
    <n v="20.5"/>
    <x v="23"/>
    <s v="Offen ungeschält ABS"/>
    <s v="ABS CHED-ROT MIT ß-CARO"/>
    <x v="1"/>
    <x v="6"/>
    <s v="-"/>
    <n v="38"/>
    <s v="Produkte"/>
    <s v="BUs"/>
    <s v="Symptome"/>
    <n v="20.5"/>
    <s v="L33"/>
    <n v="29501032"/>
    <n v="42"/>
  </r>
  <r>
    <x v="1"/>
    <n v="10"/>
    <x v="23"/>
    <s v="Diverses"/>
    <s v="Diverses aus Abfüllung"/>
    <x v="3"/>
    <x v="24"/>
    <s v="Clip gerissen"/>
    <n v="38"/>
    <s v="Produkte"/>
    <s v="BUs"/>
    <s v="Symptome"/>
    <s v="0"/>
    <s v="Abfüllung"/>
    <s v="Diverses aus Abfüllung"/>
    <n v="31"/>
  </r>
  <r>
    <x v="1"/>
    <n v="185"/>
    <x v="23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12.5"/>
    <x v="23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5"/>
    <n v="5"/>
    <x v="23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5"/>
    <n v="19"/>
    <x v="23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0"/>
    <n v="80"/>
    <x v="23"/>
    <s v="Rest"/>
    <s v="Reste Zipfel"/>
    <x v="2"/>
    <x v="33"/>
    <s v="-"/>
    <n v="38"/>
    <s v="Produkte"/>
    <s v="BUs"/>
    <s v="Symptome"/>
    <s v="0"/>
    <s v="WVP"/>
    <s v="Reste Zipfel"/>
    <n v="61"/>
  </r>
  <r>
    <x v="5"/>
    <n v="56"/>
    <x v="23"/>
    <s v="Qualitätssicherung"/>
    <s v="Rückstellproben"/>
    <x v="4"/>
    <x v="13"/>
    <s v="Rückstellproben"/>
    <n v="38"/>
    <s v="Produkte"/>
    <s v="BUs"/>
    <s v="Symptome"/>
    <s v="0"/>
    <s v="Labor"/>
    <s v="Rückstellproben"/>
    <n v="70"/>
  </r>
  <r>
    <x v="2"/>
    <n v="12"/>
    <x v="24"/>
    <s v="Offen ungeschält VOS"/>
    <s v="VOS Schwarzer Pfeffer R"/>
    <x v="2"/>
    <x v="23"/>
    <s v="keinen Verwendungszweck"/>
    <n v="38"/>
    <s v="Produkte"/>
    <s v="BUs"/>
    <s v="Symptome"/>
    <n v="6"/>
    <s v="L22"/>
    <n v="29500482"/>
    <n v="61"/>
  </r>
  <r>
    <x v="1"/>
    <n v="8.1999999999999993"/>
    <x v="24"/>
    <s v="Offen ungeschält ABS"/>
    <s v="ABS Havarti Natur 30%"/>
    <x v="0"/>
    <x v="26"/>
    <s v="Luftzieher"/>
    <n v="38"/>
    <s v="Produkte"/>
    <s v="BUs"/>
    <s v="Symptome"/>
    <s v="0"/>
    <s v="RWV"/>
    <n v="29500734"/>
    <n v="12"/>
  </r>
  <r>
    <x v="2"/>
    <n v="18"/>
    <x v="24"/>
    <s v="Offen ungeschält ABS"/>
    <s v="ABS MEDI-KRÄUK"/>
    <x v="2"/>
    <x v="23"/>
    <s v="&lt;500kg/Monat"/>
    <n v="38"/>
    <s v="Produkte"/>
    <s v="BUs"/>
    <s v="Symptome"/>
    <n v="27"/>
    <s v="L21"/>
    <n v="29500886"/>
    <n v="61"/>
  </r>
  <r>
    <x v="2"/>
    <n v="7"/>
    <x v="24"/>
    <s v="Offen ungeschält ABS"/>
    <s v="ABS PECO"/>
    <x v="2"/>
    <x v="23"/>
    <s v="&lt;300kg/Monat"/>
    <n v="38"/>
    <s v="Produkte"/>
    <s v="BUs"/>
    <s v="Symptome"/>
    <n v="14"/>
    <s v="L23"/>
    <n v="29500891"/>
    <n v="61"/>
  </r>
  <r>
    <x v="2"/>
    <n v="8"/>
    <x v="24"/>
    <s v="Offen ungeschält ABS"/>
    <s v="ABS SCH-PAUL"/>
    <x v="2"/>
    <x v="23"/>
    <s v="&lt;300kg/Monat"/>
    <n v="38"/>
    <s v="Produkte"/>
    <s v="BUs"/>
    <s v="Symptome"/>
    <n v="0.08"/>
    <s v="L21"/>
    <n v="29500906"/>
    <n v="61"/>
  </r>
  <r>
    <x v="1"/>
    <n v="59"/>
    <x v="24"/>
    <s v="Vorschmelz"/>
    <s v="VOS-ABS ENTSORGUNG"/>
    <x v="1"/>
    <x v="12"/>
    <s v="keine Verwendung möglich"/>
    <n v="38"/>
    <s v="Produkte"/>
    <s v="BUs"/>
    <s v="Symptome"/>
    <n v="0.59"/>
    <s v="RWV"/>
    <n v="29500917"/>
    <n v="60"/>
  </r>
  <r>
    <x v="2"/>
    <n v="18"/>
    <x v="24"/>
    <s v="Offen ungeschält ABS"/>
    <s v="ABS BRUSCHETTA"/>
    <x v="2"/>
    <x v="23"/>
    <s v="&lt;300kg/Monat"/>
    <n v="38"/>
    <s v="Produkte"/>
    <s v="BUs"/>
    <s v="Symptome"/>
    <n v="27"/>
    <s v="L21"/>
    <n v="29501029"/>
    <n v="61"/>
  </r>
  <r>
    <x v="3"/>
    <n v="132"/>
    <x v="24"/>
    <s v="Offen Zipfel"/>
    <s v="VOS RW-NATUR-NAT ZIPFEL"/>
    <x v="0"/>
    <x v="20"/>
    <s v="keinen Abnehmer/Schälen"/>
    <n v="38"/>
    <s v="Produkte"/>
    <s v="BUs"/>
    <s v="Symptome"/>
    <n v="66"/>
    <s v="Verkauf"/>
    <n v="29501065"/>
    <n v="12"/>
  </r>
  <r>
    <x v="4"/>
    <n v="45"/>
    <x v="24"/>
    <s v="Rohware"/>
    <s v="Blöcke"/>
    <x v="0"/>
    <x v="16"/>
    <s v="Luftzieher/Folienriss durch Transport"/>
    <n v="38"/>
    <s v="Produkte"/>
    <s v="BUs"/>
    <s v="Symptome"/>
    <s v="0"/>
    <s v="BU2"/>
    <s v="Blöcke"/>
    <n v="12"/>
  </r>
  <r>
    <x v="0"/>
    <n v="4.4000000000000004"/>
    <x v="24"/>
    <s v="-"/>
    <s v="Maschinenabfall"/>
    <x v="3"/>
    <x v="7"/>
    <s v="-"/>
    <n v="38"/>
    <s v="Produkte"/>
    <s v="BUs"/>
    <s v="Symptome"/>
    <s v="0"/>
    <s v="L1"/>
    <s v="Maschinenabfall"/>
    <n v="30"/>
  </r>
  <r>
    <x v="0"/>
    <n v="11.2"/>
    <x v="24"/>
    <s v="-"/>
    <s v="Maschinenabfall"/>
    <x v="3"/>
    <x v="7"/>
    <s v="-"/>
    <n v="38"/>
    <s v="Produkte"/>
    <s v="BUs"/>
    <s v="Symptome"/>
    <s v="0"/>
    <s v="L33"/>
    <s v="Maschinenabfall"/>
    <n v="30"/>
  </r>
  <r>
    <x v="1"/>
    <n v="6.4"/>
    <x v="24"/>
    <s v="Diverses"/>
    <s v="Diverses"/>
    <x v="5"/>
    <x v="40"/>
    <s v="offene Verpackung"/>
    <n v="38"/>
    <s v="Produkte"/>
    <s v="BUs"/>
    <s v="Symptome"/>
    <s v="0"/>
    <s v="Strudelline"/>
    <s v="Diverses"/>
    <n v="98"/>
  </r>
  <r>
    <x v="1"/>
    <n v="46.4"/>
    <x v="24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5"/>
    <x v="24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5"/>
    <n v="7"/>
    <x v="24"/>
    <s v="Qualitätssicherung"/>
    <s v="Laborproben"/>
    <x v="4"/>
    <x v="18"/>
    <s v="Einwaage Labor"/>
    <n v="38"/>
    <s v="Produkte"/>
    <s v="BUs"/>
    <s v="Symptome"/>
    <s v="0"/>
    <s v="Labor"/>
    <s v="Laborproben"/>
    <n v="71"/>
  </r>
  <r>
    <x v="5"/>
    <n v="15"/>
    <x v="24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23.8"/>
    <x v="24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2"/>
    <n v="61"/>
    <x v="25"/>
    <s v="Offen ungeschält ABS"/>
    <s v="ABS PECO"/>
    <x v="2"/>
    <x v="23"/>
    <s v="&lt;300kg/Monat"/>
    <n v="38"/>
    <s v="Produkte"/>
    <s v="BUs"/>
    <s v="Symptome"/>
    <n v="122"/>
    <s v="L23"/>
    <n v="29500891"/>
    <n v="61"/>
  </r>
  <r>
    <x v="2"/>
    <n v="61"/>
    <x v="25"/>
    <s v="Offen ungeschält ABS"/>
    <s v="ABS ROVIN"/>
    <x v="2"/>
    <x v="23"/>
    <s v="&lt;300kg/Monat"/>
    <n v="38"/>
    <s v="Produkte"/>
    <s v="BUs"/>
    <s v="Symptome"/>
    <n v="0.61"/>
    <s v="L23"/>
    <n v="29500900"/>
    <n v="61"/>
  </r>
  <r>
    <x v="5"/>
    <n v="30"/>
    <x v="25"/>
    <s v="Offen ungeschält ABS"/>
    <s v="ABS Unser Blütenkäse"/>
    <x v="1"/>
    <x v="35"/>
    <s v="Retoure"/>
    <n v="38"/>
    <s v="Produkte"/>
    <s v="BUs"/>
    <s v="Symptome"/>
    <n v="0.3"/>
    <s v="Externe"/>
    <n v="29500910"/>
    <n v="22"/>
  </r>
  <r>
    <x v="2"/>
    <n v="30"/>
    <x v="25"/>
    <s v="Offen ungeschält ABS"/>
    <s v="ABS Unser Blütenkäse"/>
    <x v="2"/>
    <x v="23"/>
    <s v="&lt;500kg/Monat"/>
    <n v="38"/>
    <s v="Produkte"/>
    <s v="BUs"/>
    <s v="Symptome"/>
    <n v="0.3"/>
    <s v="L22"/>
    <n v="29500910"/>
    <n v="61"/>
  </r>
  <r>
    <x v="2"/>
    <n v="6"/>
    <x v="25"/>
    <s v="Offen ungeschält ABS"/>
    <s v="ABS ZIEGENR"/>
    <x v="2"/>
    <x v="23"/>
    <s v="&lt;100kg/Monat"/>
    <n v="38"/>
    <s v="Produkte"/>
    <s v="BUs"/>
    <s v="Symptome"/>
    <n v="0.06"/>
    <s v="L20"/>
    <n v="29500913"/>
    <n v="61"/>
  </r>
  <r>
    <x v="1"/>
    <n v="19"/>
    <x v="25"/>
    <s v="Vorschmelz"/>
    <s v="VOS-ABS ENTSORGUNG"/>
    <x v="1"/>
    <x v="12"/>
    <s v="keine Verwendung möglich"/>
    <n v="38"/>
    <s v="Produkte"/>
    <s v="BUs"/>
    <s v="Symptome"/>
    <n v="0.19"/>
    <s v="RWV"/>
    <n v="29500917"/>
    <n v="60"/>
  </r>
  <r>
    <x v="1"/>
    <n v="39"/>
    <x v="25"/>
    <s v="Vorschmelz"/>
    <s v="VOS-ABS ENTSORGUNG"/>
    <x v="1"/>
    <x v="12"/>
    <s v="keine Verwendung möglich"/>
    <n v="38"/>
    <s v="Produkte"/>
    <s v="BUs"/>
    <s v="Symptome"/>
    <n v="0.39"/>
    <s v="RWV"/>
    <n v="29500917"/>
    <n v="60"/>
  </r>
  <r>
    <x v="2"/>
    <n v="79"/>
    <x v="25"/>
    <s v="Offen ungeschält ABS"/>
    <s v="ABS OLD-AMSTERDAM"/>
    <x v="2"/>
    <x v="23"/>
    <s v="&lt;1000kg/Monat"/>
    <n v="38"/>
    <s v="Produkte"/>
    <s v="BUs"/>
    <s v="Symptome"/>
    <n v="7.9000000000000008E-3"/>
    <s v="L22"/>
    <n v="29501039"/>
    <n v="61"/>
  </r>
  <r>
    <x v="2"/>
    <n v="61"/>
    <x v="25"/>
    <s v="Offen ungeschält ABS"/>
    <s v="ABS OLD-AMSTERDAM"/>
    <x v="2"/>
    <x v="23"/>
    <s v="&lt;1000kg/Monat"/>
    <n v="38"/>
    <s v="Produkte"/>
    <s v="BUs"/>
    <s v="Symptome"/>
    <n v="6.1000000000000004E-3"/>
    <s v="L22"/>
    <n v="29501039"/>
    <n v="61"/>
  </r>
  <r>
    <x v="0"/>
    <n v="23"/>
    <x v="25"/>
    <s v="Offen vegan"/>
    <s v="VOS VEG-SCH MILD"/>
    <x v="2"/>
    <x v="4"/>
    <s v="-"/>
    <n v="38"/>
    <s v="Produkte"/>
    <s v="BUs"/>
    <s v="Symptome"/>
    <n v="11.5"/>
    <s v="BU3"/>
    <n v="29900002"/>
    <n v="61"/>
  </r>
  <r>
    <x v="1"/>
    <n v="315.5"/>
    <x v="25"/>
    <s v="ganze Würste"/>
    <s v="Würste 9300g Räucher na"/>
    <x v="3"/>
    <x v="24"/>
    <s v="Clip gerissen"/>
    <n v="38"/>
    <s v="Produkte"/>
    <s v="BUs"/>
    <s v="Symptome"/>
    <s v="0"/>
    <s v="Abfüllung"/>
    <n v="31000083"/>
    <n v="31"/>
  </r>
  <r>
    <x v="1"/>
    <n v="22"/>
    <x v="25"/>
    <s v="Räucherwürste"/>
    <s v="GRW NATUR 7,2KG"/>
    <x v="3"/>
    <x v="24"/>
    <s v="Clip gerissen"/>
    <n v="38"/>
    <s v="Produkte"/>
    <s v="BUs"/>
    <s v="Symptome"/>
    <s v="0"/>
    <s v="Abfüllung"/>
    <n v="32000049"/>
    <n v="31"/>
  </r>
  <r>
    <x v="0"/>
    <n v="32.5"/>
    <x v="25"/>
    <s v="Vakuumierter VOS ungeschält"/>
    <s v="VOS GRW-SCHI-NAT-VAKU"/>
    <x v="0"/>
    <x v="0"/>
    <s v="-"/>
    <n v="38"/>
    <s v="Produkte"/>
    <s v="BUs"/>
    <s v="Symptome"/>
    <n v="16.705000000000002"/>
    <s v="L33"/>
    <n v="49500204"/>
    <n v="12"/>
  </r>
  <r>
    <x v="4"/>
    <n v="30"/>
    <x v="25"/>
    <s v="Rohware"/>
    <s v="Blöcke"/>
    <x v="0"/>
    <x v="16"/>
    <s v="Luftzieher/Folienriss durch Transport"/>
    <n v="38"/>
    <s v="Produkte"/>
    <s v="BUs"/>
    <s v="Symptome"/>
    <s v="0"/>
    <s v="BU2"/>
    <s v="Blöcke"/>
    <n v="12"/>
  </r>
  <r>
    <x v="0"/>
    <n v="3.5"/>
    <x v="25"/>
    <s v="-"/>
    <s v="Maschinenabfall"/>
    <x v="3"/>
    <x v="7"/>
    <s v="-"/>
    <n v="38"/>
    <s v="Produkte"/>
    <s v="BUs"/>
    <s v="Symptome"/>
    <s v="0"/>
    <s v="L3"/>
    <s v="Maschinenabfall"/>
    <n v="30"/>
  </r>
  <r>
    <x v="0"/>
    <n v="18"/>
    <x v="25"/>
    <s v="-"/>
    <s v="Maschinenabfall"/>
    <x v="3"/>
    <x v="7"/>
    <s v="-"/>
    <n v="38"/>
    <s v="Produkte"/>
    <s v="BUs"/>
    <s v="Symptome"/>
    <s v="0"/>
    <s v="L36"/>
    <s v="Maschinenabfall"/>
    <n v="30"/>
  </r>
  <r>
    <x v="0"/>
    <n v="24"/>
    <x v="25"/>
    <s v="-"/>
    <s v="Maschinenabfall"/>
    <x v="3"/>
    <x v="7"/>
    <s v="-"/>
    <n v="38"/>
    <s v="Produkte"/>
    <s v="BUs"/>
    <s v="Symptome"/>
    <s v="0"/>
    <s v="L18"/>
    <s v="Maschinenabfall"/>
    <n v="30"/>
  </r>
  <r>
    <x v="1"/>
    <n v="12"/>
    <x v="25"/>
    <s v="Diverses"/>
    <s v="Diverses"/>
    <x v="6"/>
    <x v="41"/>
    <s v="-"/>
    <n v="38"/>
    <s v="Produkte"/>
    <s v="BUs"/>
    <s v="Symptome"/>
    <s v="0"/>
    <s v="Strudelline"/>
    <s v="Diverses"/>
    <n v="21"/>
  </r>
  <r>
    <x v="4"/>
    <n v="38.5"/>
    <x v="25"/>
    <s v="Diverses"/>
    <s v="Diverses"/>
    <x v="3"/>
    <x v="7"/>
    <s v="-"/>
    <n v="38"/>
    <s v="Produkte"/>
    <s v="BUs"/>
    <s v="Symptome"/>
    <s v="0"/>
    <s v="BU2"/>
    <s v="Diverses"/>
    <n v="30"/>
  </r>
  <r>
    <x v="4"/>
    <n v="33"/>
    <x v="25"/>
    <s v="Diverses"/>
    <s v="Diverses"/>
    <x v="3"/>
    <x v="7"/>
    <s v="-"/>
    <n v="38"/>
    <s v="Produkte"/>
    <s v="BUs"/>
    <s v="Symptome"/>
    <s v="0"/>
    <s v="Bu2"/>
    <s v="Diverses"/>
    <n v="30"/>
  </r>
  <r>
    <x v="1"/>
    <n v="82"/>
    <x v="25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1"/>
    <n v="88.5"/>
    <x v="25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1"/>
    <n v="19.5"/>
    <x v="25"/>
    <s v="Diverses"/>
    <s v="Diverses aus Schmelze"/>
    <x v="1"/>
    <x v="6"/>
    <s v="Interleaver im Produkt von L34"/>
    <n v="38"/>
    <s v="Produkte"/>
    <s v="BUs"/>
    <s v="Symptome"/>
    <s v="0"/>
    <s v="Schmelze"/>
    <s v="Diverses aus Schmelze"/>
    <n v="42"/>
  </r>
  <r>
    <x v="5"/>
    <n v="7"/>
    <x v="25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2"/>
    <n v="23"/>
    <x v="25"/>
    <s v="Diverses"/>
    <s v="Diverses Schimmel BU4"/>
    <x v="0"/>
    <x v="3"/>
    <s v="Keinen Einsatz"/>
    <n v="38"/>
    <s v="Produkte"/>
    <s v="BUs"/>
    <s v="Symptome"/>
    <s v="0"/>
    <s v="BU4"/>
    <s v="Diverses Schimmel BU4"/>
    <n v="12"/>
  </r>
  <r>
    <x v="0"/>
    <n v="345"/>
    <x v="25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4.0999999999999996"/>
    <x v="25"/>
    <s v="Qualitätssicherung"/>
    <s v="Laborproben"/>
    <x v="4"/>
    <x v="10"/>
    <s v="-"/>
    <n v="38"/>
    <s v="Produkte"/>
    <s v="BUs"/>
    <s v="Symptome"/>
    <s v="0"/>
    <s v="Labor"/>
    <s v="Laborproben"/>
    <n v="74"/>
  </r>
  <r>
    <x v="5"/>
    <n v="8"/>
    <x v="25"/>
    <s v="Rest"/>
    <s v="Schinken Stange"/>
    <x v="0"/>
    <x v="8"/>
    <s v="-"/>
    <n v="38"/>
    <s v="Produkte"/>
    <s v="BUs"/>
    <s v="Symptome"/>
    <s v="0"/>
    <s v="Rest"/>
    <s v="Schinken Stange"/>
    <n v="12"/>
  </r>
  <r>
    <x v="1"/>
    <n v="57"/>
    <x v="26"/>
    <s v="Offen ungeschält VOS"/>
    <s v="VOS SKZ Mozzarella 40%"/>
    <x v="0"/>
    <x v="8"/>
    <s v="-"/>
    <n v="38"/>
    <s v="Produkte"/>
    <s v="BUs"/>
    <s v="Symptome"/>
    <n v="28.5"/>
    <s v="RWV"/>
    <n v="29500539"/>
    <n v="12"/>
  </r>
  <r>
    <x v="0"/>
    <n v="431"/>
    <x v="26"/>
    <s v="Offen ungeschält VOS"/>
    <s v="VOS Früchte Blöcke"/>
    <x v="2"/>
    <x v="36"/>
    <s v="-"/>
    <n v="38"/>
    <s v="Produkte"/>
    <s v="BUs"/>
    <s v="Symptome"/>
    <n v="215.5"/>
    <s v="L18"/>
    <n v="29500594"/>
    <n v="61"/>
  </r>
  <r>
    <x v="2"/>
    <n v="28"/>
    <x v="26"/>
    <s v="Offen ungeschält ABS"/>
    <s v="ABS MEDI-KRÄUK"/>
    <x v="2"/>
    <x v="23"/>
    <s v="-"/>
    <n v="38"/>
    <s v="Produkte"/>
    <s v="BUs"/>
    <s v="Symptome"/>
    <n v="42"/>
    <s v="L21"/>
    <n v="29500886"/>
    <n v="61"/>
  </r>
  <r>
    <x v="1"/>
    <n v="32"/>
    <x v="26"/>
    <s v="Vorschmelz"/>
    <s v="VOS-ABS ENTSORGUNG"/>
    <x v="1"/>
    <x v="12"/>
    <s v="-"/>
    <n v="38"/>
    <s v="Produkte"/>
    <s v="BUs"/>
    <s v="Symptome"/>
    <n v="0.32"/>
    <s v="RWV"/>
    <n v="29500917"/>
    <n v="60"/>
  </r>
  <r>
    <x v="2"/>
    <n v="9"/>
    <x v="26"/>
    <s v="Offen ungeschält ABS"/>
    <s v="ABS Whisky-Nuts"/>
    <x v="2"/>
    <x v="23"/>
    <s v="-"/>
    <n v="38"/>
    <s v="Produkte"/>
    <s v="BUs"/>
    <s v="Symptome"/>
    <n v="13.5"/>
    <s v="L21"/>
    <n v="29501009"/>
    <n v="61"/>
  </r>
  <r>
    <x v="2"/>
    <n v="36"/>
    <x v="26"/>
    <s v="Offen ungeschält ABS"/>
    <s v="ABS BRUSCHETTA"/>
    <x v="2"/>
    <x v="23"/>
    <s v="-"/>
    <n v="38"/>
    <s v="Produkte"/>
    <s v="BUs"/>
    <s v="Symptome"/>
    <n v="54"/>
    <s v="L21"/>
    <n v="29501029"/>
    <n v="61"/>
  </r>
  <r>
    <x v="3"/>
    <n v="239"/>
    <x v="26"/>
    <s v="Offen Zipfel"/>
    <s v="VOS RW-NATUR ZIPFEL 350"/>
    <x v="0"/>
    <x v="8"/>
    <s v="-"/>
    <n v="38"/>
    <s v="Produkte"/>
    <s v="BUs"/>
    <s v="Symptome"/>
    <n v="119.5"/>
    <s v="Verkauf"/>
    <n v="29501060"/>
    <n v="12"/>
  </r>
  <r>
    <x v="3"/>
    <n v="205"/>
    <x v="26"/>
    <s v="Offen Zipfel"/>
    <s v="VOS RW-SCHI ZIPFEL 3500"/>
    <x v="0"/>
    <x v="20"/>
    <s v="keinen Abnehmer/Schälen"/>
    <n v="38"/>
    <s v="Produkte"/>
    <s v="BUs"/>
    <s v="Symptome"/>
    <n v="102.5"/>
    <s v="Verkauf"/>
    <n v="29501061"/>
    <n v="12"/>
  </r>
  <r>
    <x v="3"/>
    <n v="302"/>
    <x v="26"/>
    <s v="Offen Endstücke"/>
    <s v="VOS GRW-CHILI-NAT ENDST"/>
    <x v="0"/>
    <x v="20"/>
    <s v="keinen Abnehmer/Schälen"/>
    <n v="38"/>
    <s v="Produkte"/>
    <s v="BUs"/>
    <s v="Symptome"/>
    <n v="151"/>
    <s v="Verkauf"/>
    <n v="29501079"/>
    <n v="12"/>
  </r>
  <r>
    <x v="3"/>
    <n v="300"/>
    <x v="26"/>
    <s v="Offen Zipfel"/>
    <s v="VOS RW-NATUR-EXTRA ZIPF"/>
    <x v="0"/>
    <x v="20"/>
    <s v="keinen Abnehmer/Schälen"/>
    <n v="38"/>
    <s v="Produkte"/>
    <s v="BUs"/>
    <s v="Symptome"/>
    <n v="150"/>
    <s v="Verkauf"/>
    <n v="29501082"/>
    <n v="12"/>
  </r>
  <r>
    <x v="1"/>
    <n v="20.6"/>
    <x v="26"/>
    <s v="ganze Würste"/>
    <s v="Würste 9300g Räucher na"/>
    <x v="3"/>
    <x v="19"/>
    <s v="Darm geplatzt"/>
    <n v="38"/>
    <s v="Produkte"/>
    <s v="BUs"/>
    <s v="Symptome"/>
    <s v="0"/>
    <s v="Abfüllung"/>
    <n v="31000083"/>
    <n v="34"/>
  </r>
  <r>
    <x v="0"/>
    <n v="82"/>
    <x v="26"/>
    <s v="Vakuumierter ABS ungeschält"/>
    <s v="ABS GOU VAKU-OGT"/>
    <x v="0"/>
    <x v="14"/>
    <s v="wurde nicht eingesetzt"/>
    <n v="38"/>
    <s v="Produkte"/>
    <s v="BUs"/>
    <s v="Symptome"/>
    <s v="0"/>
    <s v="Bu3"/>
    <n v="49500034"/>
    <n v="12"/>
  </r>
  <r>
    <x v="3"/>
    <n v="284"/>
    <x v="26"/>
    <s v="Vakuumierter VOS ungeschält"/>
    <s v="VOS GRW-KRÄU-VAKU"/>
    <x v="0"/>
    <x v="20"/>
    <s v="keinen Abnehmer/Schälen"/>
    <n v="38"/>
    <s v="Produkte"/>
    <s v="BUs"/>
    <s v="Symptome"/>
    <n v="145.976"/>
    <s v="Verkauf"/>
    <n v="49500084"/>
    <n v="12"/>
  </r>
  <r>
    <x v="0"/>
    <n v="171"/>
    <x v="26"/>
    <s v="Vakuumierter VOS ungeschält"/>
    <s v="VOS RW-NATUR-NAT-VAKU"/>
    <x v="0"/>
    <x v="0"/>
    <s v="-"/>
    <n v="38"/>
    <s v="Produkte"/>
    <s v="BUs"/>
    <s v="Symptome"/>
    <n v="87.894000000000005"/>
    <s v="L16"/>
    <n v="49500089"/>
    <n v="12"/>
  </r>
  <r>
    <x v="0"/>
    <n v="213"/>
    <x v="26"/>
    <s v="Vakuumierter VOS ungeschält"/>
    <s v="VOS RW-SCHI-NAT-VAKU"/>
    <x v="0"/>
    <x v="0"/>
    <s v="-"/>
    <n v="38"/>
    <s v="Produkte"/>
    <s v="BUs"/>
    <s v="Symptome"/>
    <n v="109.482"/>
    <s v="L16"/>
    <n v="49500090"/>
    <n v="12"/>
  </r>
  <r>
    <x v="0"/>
    <n v="345"/>
    <x v="26"/>
    <s v="Vakuumierter VOS ungeschält"/>
    <s v="VOS RW-JAL-NAT-VAKU"/>
    <x v="0"/>
    <x v="0"/>
    <s v="-"/>
    <n v="38"/>
    <s v="Produkte"/>
    <s v="BUs"/>
    <s v="Symptome"/>
    <n v="177.33"/>
    <s v="L11"/>
    <n v="49500091"/>
    <n v="12"/>
  </r>
  <r>
    <x v="3"/>
    <n v="243"/>
    <x v="26"/>
    <s v="Div. Zipfel, ES ohne Verwendung"/>
    <s v="VOS RW-NATUR-EXTRA-VAKU"/>
    <x v="0"/>
    <x v="20"/>
    <s v="keinen Abnehmer/Schälen"/>
    <n v="38"/>
    <s v="Produkte"/>
    <s v="BUs"/>
    <s v="Symptome"/>
    <s v="0"/>
    <s v="Verkauf"/>
    <n v="49500092"/>
    <n v="12"/>
  </r>
  <r>
    <x v="3"/>
    <n v="102"/>
    <x v="26"/>
    <s v="Div. Zipfel, ES ohne Verwendung"/>
    <s v="VOS GRW-SCHI-VAKU /Ersa"/>
    <x v="0"/>
    <x v="20"/>
    <s v="keinen Abnehmer/Schälen"/>
    <n v="38"/>
    <s v="Produkte"/>
    <s v="BUs"/>
    <s v="Symptome"/>
    <n v="52.428000000000004"/>
    <s v="Verkauf"/>
    <n v="49500144"/>
    <n v="12"/>
  </r>
  <r>
    <x v="2"/>
    <n v="46"/>
    <x v="26"/>
    <s v="Diverses"/>
    <s v="Diverses"/>
    <x v="3"/>
    <x v="7"/>
    <s v="-"/>
    <n v="38"/>
    <s v="Produkte"/>
    <s v="BUs"/>
    <s v="Symptome"/>
    <s v="0"/>
    <s v="BU4"/>
    <s v="Diverses"/>
    <n v="30"/>
  </r>
  <r>
    <x v="1"/>
    <n v="40.4"/>
    <x v="26"/>
    <s v="Diverses"/>
    <s v="Diverses aus Abfüllung"/>
    <x v="3"/>
    <x v="37"/>
    <s v="aus der Hand gerutscht"/>
    <n v="38"/>
    <s v="Produkte"/>
    <s v="BUs"/>
    <s v="Symptome"/>
    <s v="0"/>
    <s v="Abfüllung"/>
    <s v="Diverses aus Abfüllung"/>
    <n v="32"/>
  </r>
  <r>
    <x v="1"/>
    <n v="113"/>
    <x v="26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84"/>
    <x v="26"/>
    <s v="Diverses"/>
    <s v="Diverses Muster"/>
    <x v="4"/>
    <x v="25"/>
    <s v="Muster"/>
    <n v="38"/>
    <s v="Produkte"/>
    <s v="BUs"/>
    <s v="Symptome"/>
    <s v="0"/>
    <s v="Muster"/>
    <s v="Diverses Muster"/>
    <n v="72"/>
  </r>
  <r>
    <x v="5"/>
    <n v="9"/>
    <x v="26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0"/>
    <n v="206"/>
    <x v="26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70.599999999999994"/>
    <x v="26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22.5"/>
    <x v="26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30.5"/>
    <x v="26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97.5"/>
    <x v="26"/>
    <s v="Qualitätssicherung"/>
    <s v="Rückstellproben"/>
    <x v="4"/>
    <x v="13"/>
    <s v="-"/>
    <n v="38"/>
    <s v="Produkte"/>
    <s v="BUs"/>
    <s v="Symptome"/>
    <s v="0"/>
    <s v="Labor"/>
    <s v="Rückstellproben"/>
    <n v="70"/>
  </r>
  <r>
    <x v="0"/>
    <n v="77"/>
    <x v="27"/>
    <s v="Offen ungeschält VOS"/>
    <s v="VOS Räucher extra natri"/>
    <x v="0"/>
    <x v="38"/>
    <s v="-"/>
    <n v="38"/>
    <s v="Produkte"/>
    <s v="BUs"/>
    <s v="Symptome"/>
    <n v="38.5"/>
    <s v="L11"/>
    <n v="29500613"/>
    <n v="12"/>
  </r>
  <r>
    <x v="1"/>
    <n v="85.5"/>
    <x v="27"/>
    <s v="Offen ungeschält ABS"/>
    <s v="ABS Gouda 48% OGT"/>
    <x v="0"/>
    <x v="1"/>
    <s v="Keinen Einsatz"/>
    <n v="38"/>
    <s v="Produkte"/>
    <s v="BUs"/>
    <s v="Symptome"/>
    <s v="0"/>
    <s v="Abfüllung"/>
    <n v="29500816"/>
    <n v="12"/>
  </r>
  <r>
    <x v="1"/>
    <n v="27"/>
    <x v="27"/>
    <s v="Vorschmelz"/>
    <s v="VOS-ABS ENTSORGUNG"/>
    <x v="1"/>
    <x v="12"/>
    <s v="keine Verwendung möglich"/>
    <n v="38"/>
    <s v="Produkte"/>
    <s v="BUs"/>
    <s v="Symptome"/>
    <n v="0.27"/>
    <s v="RWV"/>
    <n v="29500917"/>
    <n v="60"/>
  </r>
  <r>
    <x v="1"/>
    <n v="26.5"/>
    <x v="27"/>
    <s v="Offen ungeschält VOS"/>
    <s v="VOS URW-SCHI-NAT"/>
    <x v="0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x v="1"/>
    <n v="28.5"/>
    <x v="27"/>
    <s v="ganze Würste"/>
    <s v="Würste 9300g Räucher na"/>
    <x v="3"/>
    <x v="24"/>
    <s v="Clip gerissen"/>
    <n v="38"/>
    <s v="Produkte"/>
    <s v="BUs"/>
    <s v="Symptome"/>
    <s v="0"/>
    <s v="Abfüllung"/>
    <n v="31000083"/>
    <n v="31"/>
  </r>
  <r>
    <x v="1"/>
    <n v="22"/>
    <x v="27"/>
    <s v="Räucherwürste"/>
    <s v="GRW NATUR 7,2KG"/>
    <x v="3"/>
    <x v="24"/>
    <s v="Clip gerissen"/>
    <n v="38"/>
    <s v="Produkte"/>
    <s v="BUs"/>
    <s v="Symptome"/>
    <s v="0"/>
    <s v="Abfüllung"/>
    <n v="32000049"/>
    <n v="31"/>
  </r>
  <r>
    <x v="5"/>
    <n v="3546"/>
    <x v="27"/>
    <s v="Fertigware"/>
    <s v="Black Forest Räucherkäs"/>
    <x v="1"/>
    <x v="35"/>
    <s v="Rückrufaktion"/>
    <n v="38"/>
    <s v="Produkte"/>
    <s v="BUs"/>
    <s v="Symptome"/>
    <s v="0"/>
    <s v="Externe"/>
    <n v="57000277"/>
    <n v="22"/>
  </r>
  <r>
    <x v="4"/>
    <n v="60"/>
    <x v="27"/>
    <s v="Rohware"/>
    <s v="Blöcke"/>
    <x v="0"/>
    <x v="16"/>
    <s v="Luftzieher/Folienriss durch Transport"/>
    <n v="38"/>
    <s v="Produkte"/>
    <s v="BUs"/>
    <s v="Symptome"/>
    <s v="0"/>
    <s v="BU2"/>
    <s v="Blöcke"/>
    <n v="12"/>
  </r>
  <r>
    <x v="0"/>
    <n v="33"/>
    <x v="27"/>
    <s v="Vorschmelz"/>
    <s v="Vorschmelz Diverses"/>
    <x v="3"/>
    <x v="7"/>
    <s v="nicht eindeutig"/>
    <n v="38"/>
    <s v="Produkte"/>
    <s v="BUs"/>
    <s v="Symptome"/>
    <s v="0"/>
    <s v="Bu3"/>
    <s v="Vorschmelz Diverses"/>
    <n v="30"/>
  </r>
  <r>
    <x v="0"/>
    <n v="91.5"/>
    <x v="27"/>
    <s v="Vorschmelz"/>
    <s v="Vorschmelz Diverses"/>
    <x v="3"/>
    <x v="7"/>
    <s v="nicht eindeutig"/>
    <n v="38"/>
    <s v="Produkte"/>
    <s v="BUs"/>
    <s v="Symptome"/>
    <s v="0"/>
    <s v="Bu3"/>
    <s v="Vorschmelz Diverses"/>
    <n v="30"/>
  </r>
  <r>
    <x v="2"/>
    <n v="63.5"/>
    <x v="27"/>
    <s v="Diverses"/>
    <s v="Diverses"/>
    <x v="3"/>
    <x v="7"/>
    <s v="-"/>
    <n v="38"/>
    <s v="Produkte"/>
    <s v="BUs"/>
    <s v="Symptome"/>
    <s v="0"/>
    <s v="BU4"/>
    <s v="Diverses"/>
    <n v="30"/>
  </r>
  <r>
    <x v="4"/>
    <n v="74"/>
    <x v="27"/>
    <s v="Diverses"/>
    <s v="Diverses"/>
    <x v="3"/>
    <x v="7"/>
    <s v="-"/>
    <n v="38"/>
    <s v="Produkte"/>
    <s v="BUs"/>
    <s v="Symptome"/>
    <s v="0"/>
    <s v="BU2"/>
    <s v="Diverses"/>
    <n v="30"/>
  </r>
  <r>
    <x v="1"/>
    <n v="89.5"/>
    <x v="27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1"/>
    <n v="95"/>
    <x v="27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75"/>
    <x v="27"/>
    <s v="Diverses"/>
    <s v="Diverses Muster"/>
    <x v="4"/>
    <x v="25"/>
    <s v="Muster"/>
    <n v="38"/>
    <s v="Produkte"/>
    <s v="BUs"/>
    <s v="Symptome"/>
    <s v="0"/>
    <s v="Muster"/>
    <s v="Diverses Muster"/>
    <n v="72"/>
  </r>
  <r>
    <x v="5"/>
    <n v="7.5"/>
    <x v="27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0"/>
    <n v="392"/>
    <x v="27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148"/>
    <x v="27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84"/>
    <x v="27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2"/>
    <x v="27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5"/>
    <n v="2.5"/>
    <x v="27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1"/>
    <n v="23"/>
    <x v="28"/>
    <s v="Offen ungeschält VOS"/>
    <s v="VOS SKZ Mozzarella 40%"/>
    <x v="0"/>
    <x v="1"/>
    <s v="MHD abgelaufen"/>
    <n v="39"/>
    <s v="Produkte"/>
    <s v="BUs"/>
    <s v="Symptome"/>
    <n v="11.5"/>
    <s v="RWV"/>
    <n v="29500539"/>
    <n v="12"/>
  </r>
  <r>
    <x v="1"/>
    <n v="28"/>
    <x v="28"/>
    <s v="Vorschmelz"/>
    <s v="VOS-ABS ENTSORGUNG"/>
    <x v="1"/>
    <x v="12"/>
    <s v="keine Verwendung möglich"/>
    <n v="39"/>
    <s v="Produkte"/>
    <s v="BUs"/>
    <s v="Symptome"/>
    <n v="0.28000000000000003"/>
    <s v="RWV"/>
    <n v="29500917"/>
    <n v="60"/>
  </r>
  <r>
    <x v="1"/>
    <n v="92"/>
    <x v="28"/>
    <s v="Offen ungeschält VOS"/>
    <s v="VOS SKZ-GOU"/>
    <x v="0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x v="0"/>
    <n v="117"/>
    <x v="28"/>
    <s v="Offen ungeschält ABS"/>
    <s v="ABS CHED-PF-KRÄUK gemis"/>
    <x v="3"/>
    <x v="9"/>
    <s v="-"/>
    <n v="39"/>
    <s v="Produkte"/>
    <s v="BUs"/>
    <s v="Symptome"/>
    <n v="117"/>
    <s v="L33"/>
    <n v="29501003"/>
    <n v="81"/>
  </r>
  <r>
    <x v="3"/>
    <n v="375"/>
    <x v="28"/>
    <s v="Offen ungeschält VOS"/>
    <s v="VOS RW-ROT-CHEDD 8,1KG"/>
    <x v="0"/>
    <x v="20"/>
    <s v="keinen Abnehmer/Schälen"/>
    <n v="39"/>
    <s v="Produkte"/>
    <s v="BUs"/>
    <s v="Symptome"/>
    <n v="187.5"/>
    <s v="Verkauf"/>
    <n v="29501053"/>
    <n v="12"/>
  </r>
  <r>
    <x v="1"/>
    <n v="52"/>
    <x v="28"/>
    <s v="Offen ungeschält VOS"/>
    <s v="VOS URW BUN-PF"/>
    <x v="0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x v="1"/>
    <n v="50"/>
    <x v="28"/>
    <s v="Offen ungeschält VOS"/>
    <s v="VOS URGW CHILI-NATRIUMA"/>
    <x v="0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x v="3"/>
    <n v="427"/>
    <x v="28"/>
    <s v="Offen Zipfel"/>
    <s v="VOS GRW-SCHI ZIPFEL 350"/>
    <x v="0"/>
    <x v="20"/>
    <s v="keinen Abnehmer/Schälen"/>
    <n v="39"/>
    <s v="Produkte"/>
    <s v="BUs"/>
    <s v="Symptome"/>
    <n v="213.5"/>
    <s v="Verkauf"/>
    <n v="29501064"/>
    <n v="12"/>
  </r>
  <r>
    <x v="3"/>
    <n v="613"/>
    <x v="28"/>
    <s v="Offen Zipfel"/>
    <s v="VOS GRW-SCHI ZIPFEL 350"/>
    <x v="0"/>
    <x v="20"/>
    <s v="keinen Abnehmer/Schälen"/>
    <n v="39"/>
    <s v="Produkte"/>
    <s v="BUs"/>
    <s v="Symptome"/>
    <n v="306.5"/>
    <s v="Verkauf"/>
    <n v="29501064"/>
    <n v="12"/>
  </r>
  <r>
    <x v="3"/>
    <n v="477"/>
    <x v="28"/>
    <s v="Offen Endstücke"/>
    <s v="VOS GRW-NATUR ENDSTÜCK"/>
    <x v="0"/>
    <x v="20"/>
    <s v="keinen Abnehmer/Schälen"/>
    <n v="39"/>
    <s v="Produkte"/>
    <s v="BUs"/>
    <s v="Symptome"/>
    <n v="238.5"/>
    <s v="Verkauf"/>
    <n v="29501069"/>
    <n v="12"/>
  </r>
  <r>
    <x v="3"/>
    <n v="419"/>
    <x v="28"/>
    <s v="Offen Endstücke"/>
    <s v="VOS GRW-SCHI-NAT ENDSTÜ"/>
    <x v="0"/>
    <x v="20"/>
    <s v="keinen Abnehmer/Schälen"/>
    <n v="39"/>
    <s v="Produkte"/>
    <s v="BUs"/>
    <s v="Symptome"/>
    <n v="209.5"/>
    <s v="Verkauf"/>
    <n v="29501070"/>
    <n v="12"/>
  </r>
  <r>
    <x v="3"/>
    <n v="230"/>
    <x v="28"/>
    <s v="Offen Endstücke"/>
    <s v="VOS GRW-CHILI-NAT ENDST"/>
    <x v="0"/>
    <x v="20"/>
    <s v="keinen Abnehmer/Schälen"/>
    <n v="39"/>
    <s v="Produkte"/>
    <s v="BUs"/>
    <s v="Symptome"/>
    <n v="115"/>
    <s v="Verkauf"/>
    <n v="29501079"/>
    <n v="12"/>
  </r>
  <r>
    <x v="1"/>
    <n v="120"/>
    <x v="28"/>
    <s v="Sammelnr. ungeschält ABS"/>
    <s v="ABS 40-45% Konventionel"/>
    <x v="0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x v="1"/>
    <n v="7"/>
    <x v="28"/>
    <s v="Sammelnr. geschält"/>
    <s v="VS Natur geschält"/>
    <x v="0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x v="1"/>
    <n v="26"/>
    <x v="28"/>
    <s v="Sammelnr. geschält"/>
    <s v="VS Schinken geschält"/>
    <x v="0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x v="1"/>
    <n v="43.5"/>
    <x v="28"/>
    <s v="Räucherwürste"/>
    <s v="GRW CHILI-NAT 7,2GK NEU"/>
    <x v="3"/>
    <x v="19"/>
    <s v="Darm geplatzt"/>
    <n v="39"/>
    <s v="Produkte"/>
    <s v="BUs"/>
    <s v="Symptome"/>
    <s v="0"/>
    <s v="Abfüllung"/>
    <n v="32000107"/>
    <n v="34"/>
  </r>
  <r>
    <x v="0"/>
    <n v="191"/>
    <x v="28"/>
    <s v="Vorschmelz"/>
    <s v="Vorschmelz Diverses"/>
    <x v="3"/>
    <x v="7"/>
    <s v="nicht eindeutig"/>
    <n v="39"/>
    <s v="Produkte"/>
    <s v="BUs"/>
    <s v="Symptome"/>
    <s v="0"/>
    <s v="Bu3"/>
    <s v="Vorschmelz Diverses"/>
    <n v="30"/>
  </r>
  <r>
    <x v="0"/>
    <n v="40"/>
    <x v="28"/>
    <s v="-"/>
    <s v="Maschinenabfall"/>
    <x v="3"/>
    <x v="7"/>
    <s v="-"/>
    <n v="39"/>
    <s v="Produkte"/>
    <s v="BUs"/>
    <s v="Symptome"/>
    <s v="0"/>
    <s v="Bu3"/>
    <s v="Maschinenabfall"/>
    <n v="30"/>
  </r>
  <r>
    <x v="4"/>
    <n v="130"/>
    <x v="28"/>
    <s v="Diverses"/>
    <s v="Diverses"/>
    <x v="3"/>
    <x v="7"/>
    <s v="-"/>
    <n v="39"/>
    <s v="Produkte"/>
    <s v="BUs"/>
    <s v="Symptome"/>
    <s v="0"/>
    <s v="BU2"/>
    <s v="Diverses"/>
    <n v="30"/>
  </r>
  <r>
    <x v="2"/>
    <n v="110"/>
    <x v="28"/>
    <s v="-"/>
    <s v="Diverses "/>
    <x v="3"/>
    <x v="17"/>
    <s v="-"/>
    <n v="39"/>
    <s v="Produkte"/>
    <s v="BUs"/>
    <s v="Symptome"/>
    <s v="0"/>
    <s v="BU4"/>
    <s v="Diverses "/>
    <n v="10"/>
  </r>
  <r>
    <x v="0"/>
    <n v="90"/>
    <x v="28"/>
    <s v="-"/>
    <s v="Maschinenabfall"/>
    <x v="3"/>
    <x v="7"/>
    <s v="-"/>
    <n v="39"/>
    <s v="Produkte"/>
    <s v="BUs"/>
    <s v="Symptome"/>
    <s v="0"/>
    <s v="L33"/>
    <s v="Maschinenabfall"/>
    <n v="30"/>
  </r>
  <r>
    <x v="1"/>
    <n v="132.5"/>
    <x v="28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0"/>
    <n v="62"/>
    <x v="28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3.8"/>
    <x v="28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1"/>
    <n v="382"/>
    <x v="28"/>
    <s v="RW"/>
    <s v="Natur"/>
    <x v="3"/>
    <x v="7"/>
    <s v="-"/>
    <n v="39"/>
    <s v="Produkte"/>
    <s v="BUs"/>
    <s v="Symptome"/>
    <s v="0"/>
    <s v="Abfüllung"/>
    <s v="Natur"/>
    <n v="30"/>
  </r>
  <r>
    <x v="0"/>
    <n v="80"/>
    <x v="28"/>
    <s v="Rest"/>
    <s v="Reste Zipfel"/>
    <x v="2"/>
    <x v="33"/>
    <s v="-"/>
    <n v="39"/>
    <s v="Produkte"/>
    <s v="BUs"/>
    <s v="Symptome"/>
    <s v="0"/>
    <s v="WVP"/>
    <s v="Reste Zipfel"/>
    <n v="61"/>
  </r>
  <r>
    <x v="2"/>
    <n v="11"/>
    <x v="29"/>
    <s v="Offen ungeschält VOS"/>
    <s v="VOS Schwarzer Pfeffer R"/>
    <x v="2"/>
    <x v="23"/>
    <s v="keinen Verwendungszweck"/>
    <n v="39"/>
    <s v="Produkte"/>
    <s v="BUs"/>
    <s v="Symptome"/>
    <n v="5.5"/>
    <s v="L22"/>
    <n v="29500482"/>
    <n v="61"/>
  </r>
  <r>
    <x v="2"/>
    <n v="7"/>
    <x v="29"/>
    <s v="Offen ungeschält VOS"/>
    <s v="VOS Schwarzer Pfeffer R"/>
    <x v="2"/>
    <x v="23"/>
    <s v="keinen Verwendungszweck"/>
    <n v="39"/>
    <s v="Produkte"/>
    <s v="BUs"/>
    <s v="Symptome"/>
    <n v="3.5"/>
    <s v="Bu4"/>
    <n v="29500482"/>
    <n v="61"/>
  </r>
  <r>
    <x v="0"/>
    <n v="541"/>
    <x v="29"/>
    <s v="Offen ungeschält VOS"/>
    <s v="VOS Früchte Blöcke"/>
    <x v="2"/>
    <x v="36"/>
    <s v="-"/>
    <n v="39"/>
    <s v="Produkte"/>
    <s v="BUs"/>
    <s v="Symptome"/>
    <n v="270.5"/>
    <s v="L18"/>
    <n v="29500594"/>
    <n v="61"/>
  </r>
  <r>
    <x v="2"/>
    <n v="15"/>
    <x v="29"/>
    <s v="Offen ungeschält ABS"/>
    <s v="ABS MEDI-KRÄUK"/>
    <x v="2"/>
    <x v="23"/>
    <s v="&lt;500kg/Monat"/>
    <n v="39"/>
    <s v="Produkte"/>
    <s v="BUs"/>
    <s v="Symptome"/>
    <n v="22.5"/>
    <s v="L21"/>
    <n v="29500886"/>
    <n v="61"/>
  </r>
  <r>
    <x v="2"/>
    <n v="11"/>
    <x v="29"/>
    <s v="Offen ungeschält ABS"/>
    <s v="ABS PECO"/>
    <x v="2"/>
    <x v="23"/>
    <s v="&lt;300kg/Monat"/>
    <n v="39"/>
    <s v="Produkte"/>
    <s v="BUs"/>
    <s v="Symptome"/>
    <n v="22"/>
    <s v="L23"/>
    <n v="29500891"/>
    <n v="61"/>
  </r>
  <r>
    <x v="2"/>
    <n v="12"/>
    <x v="29"/>
    <s v="Offen ungeschält ABS"/>
    <s v="ABS BRIE"/>
    <x v="2"/>
    <x v="23"/>
    <s v="&lt;20kg/Monat"/>
    <n v="39"/>
    <s v="Produkte"/>
    <s v="BUs"/>
    <s v="Symptome"/>
    <n v="0.12"/>
    <s v="L20"/>
    <n v="29500895"/>
    <n v="61"/>
  </r>
  <r>
    <x v="2"/>
    <n v="8"/>
    <x v="29"/>
    <s v="Offen ungeschält ABS"/>
    <s v="ABS ROVIN"/>
    <x v="2"/>
    <x v="23"/>
    <s v="&lt;300kg/Monat"/>
    <n v="39"/>
    <s v="Produkte"/>
    <s v="BUs"/>
    <s v="Symptome"/>
    <n v="0.08"/>
    <s v="L23"/>
    <n v="29500900"/>
    <n v="61"/>
  </r>
  <r>
    <x v="2"/>
    <n v="3"/>
    <x v="29"/>
    <s v="Offen ungeschält ABS"/>
    <s v="ABS ROVIN"/>
    <x v="2"/>
    <x v="23"/>
    <s v="&lt;300kg/Monat"/>
    <n v="39"/>
    <s v="Produkte"/>
    <s v="BUs"/>
    <s v="Symptome"/>
    <n v="0.03"/>
    <s v="L23"/>
    <n v="29500900"/>
    <n v="61"/>
  </r>
  <r>
    <x v="2"/>
    <n v="8"/>
    <x v="29"/>
    <s v="Offen ungeschält ABS"/>
    <s v="ABS SCH-PAUL"/>
    <x v="2"/>
    <x v="23"/>
    <s v="&lt;300kg/Monat"/>
    <n v="39"/>
    <s v="Produkte"/>
    <s v="BUs"/>
    <s v="Symptome"/>
    <n v="0.08"/>
    <s v="L21"/>
    <n v="29500906"/>
    <n v="61"/>
  </r>
  <r>
    <x v="2"/>
    <n v="10"/>
    <x v="29"/>
    <s v="Offen ungeschält ABS"/>
    <s v="ABS Unser Blütenkäse"/>
    <x v="2"/>
    <x v="23"/>
    <s v="&lt;500kg/Monat"/>
    <n v="39"/>
    <s v="Produkte"/>
    <s v="BUs"/>
    <s v="Symptome"/>
    <n v="0.1"/>
    <s v="L22"/>
    <n v="29500910"/>
    <n v="61"/>
  </r>
  <r>
    <x v="1"/>
    <n v="84"/>
    <x v="29"/>
    <s v="Vorschmelz"/>
    <s v="VOS-ABS ENTSORGUNG"/>
    <x v="1"/>
    <x v="12"/>
    <s v="keine Verwendung möglich"/>
    <n v="39"/>
    <s v="Produkte"/>
    <s v="BUs"/>
    <s v="Symptome"/>
    <n v="0.84"/>
    <s v="RWV"/>
    <n v="29500917"/>
    <n v="60"/>
  </r>
  <r>
    <x v="2"/>
    <n v="13"/>
    <x v="29"/>
    <s v="Offen ungeschält ABS"/>
    <s v="ABS GRÜN-PESTO"/>
    <x v="2"/>
    <x v="23"/>
    <s v="&lt;300kg/Monat"/>
    <n v="39"/>
    <s v="Produkte"/>
    <s v="BUs"/>
    <s v="Symptome"/>
    <n v="19.5"/>
    <s v="L21"/>
    <n v="29500952"/>
    <n v="61"/>
  </r>
  <r>
    <x v="2"/>
    <n v="3"/>
    <x v="29"/>
    <s v="Offen ungeschält ABS"/>
    <s v="ABS Whisky-Nuts"/>
    <x v="2"/>
    <x v="23"/>
    <s v="&lt;300kg/Monat"/>
    <n v="39"/>
    <s v="Produkte"/>
    <s v="BUs"/>
    <s v="Symptome"/>
    <n v="4.5"/>
    <s v="L21"/>
    <n v="29501009"/>
    <n v="61"/>
  </r>
  <r>
    <x v="2"/>
    <n v="3"/>
    <x v="29"/>
    <s v="Offen ungeschält ABS"/>
    <s v="ABS AT-ROTWEIN"/>
    <x v="2"/>
    <x v="23"/>
    <s v="&lt;20kg/Monat"/>
    <n v="39"/>
    <s v="Produkte"/>
    <s v="BUs"/>
    <s v="Symptome"/>
    <n v="3.0000000000000003E-4"/>
    <s v="L23"/>
    <n v="29501013"/>
    <n v="61"/>
  </r>
  <r>
    <x v="2"/>
    <n v="3"/>
    <x v="29"/>
    <s v="Offen ungeschält ABS"/>
    <s v="ABS AT-ROTWEIN"/>
    <x v="2"/>
    <x v="23"/>
    <s v="&lt;20kg/Monat"/>
    <n v="39"/>
    <s v="Produkte"/>
    <s v="BUs"/>
    <s v="Symptome"/>
    <n v="3.0000000000000003E-4"/>
    <s v="L23"/>
    <n v="29501013"/>
    <n v="61"/>
  </r>
  <r>
    <x v="2"/>
    <n v="57"/>
    <x v="29"/>
    <s v="Offen ungeschält ABS"/>
    <s v="ABS CAMBOZOLA"/>
    <x v="2"/>
    <x v="23"/>
    <s v="&lt;300kg/Monat"/>
    <n v="39"/>
    <s v="Produkte"/>
    <s v="BUs"/>
    <s v="Symptome"/>
    <n v="5.7000000000000002E-3"/>
    <s v="L20"/>
    <n v="29501023"/>
    <n v="61"/>
  </r>
  <r>
    <x v="2"/>
    <n v="25"/>
    <x v="29"/>
    <s v="Offen ungeschält ABS"/>
    <s v="ABS KELLERGEIST"/>
    <x v="2"/>
    <x v="23"/>
    <s v="&lt;300kg/Monat"/>
    <n v="39"/>
    <s v="Produkte"/>
    <s v="BUs"/>
    <s v="Symptome"/>
    <n v="2.5000000000000001E-3"/>
    <s v="L22"/>
    <n v="29501028"/>
    <n v="61"/>
  </r>
  <r>
    <x v="2"/>
    <n v="20"/>
    <x v="29"/>
    <s v="Offen ungeschält ABS"/>
    <s v="ABS BRUSCHETTA"/>
    <x v="2"/>
    <x v="23"/>
    <s v="&lt;300kg/Monat"/>
    <n v="39"/>
    <s v="Produkte"/>
    <s v="BUs"/>
    <s v="Symptome"/>
    <n v="30"/>
    <s v="L21"/>
    <n v="29501029"/>
    <n v="61"/>
  </r>
  <r>
    <x v="2"/>
    <n v="7"/>
    <x v="29"/>
    <s v="Offen ungeschält ABS"/>
    <s v="ABS BRUSCHETTA"/>
    <x v="2"/>
    <x v="23"/>
    <s v="&lt;300kg/Monat"/>
    <n v="39"/>
    <s v="Produkte"/>
    <s v="BUs"/>
    <s v="Symptome"/>
    <n v="10.5"/>
    <s v="L21"/>
    <n v="29501029"/>
    <n v="61"/>
  </r>
  <r>
    <x v="2"/>
    <n v="2"/>
    <x v="29"/>
    <s v="Offen ungeschält ABS"/>
    <s v="ABS ORANG-PESTO"/>
    <x v="2"/>
    <x v="23"/>
    <s v="&lt;100kg/Monat"/>
    <n v="39"/>
    <s v="Produkte"/>
    <s v="BUs"/>
    <s v="Symptome"/>
    <n v="3"/>
    <s v="L21"/>
    <n v="29501030"/>
    <n v="61"/>
  </r>
  <r>
    <x v="2"/>
    <n v="54"/>
    <x v="29"/>
    <s v="Offen ungeschält ABS"/>
    <s v="ABS OLD-AMSTERDAM"/>
    <x v="2"/>
    <x v="23"/>
    <s v="&lt;1000kg/Monat"/>
    <n v="39"/>
    <s v="Produkte"/>
    <s v="BUs"/>
    <s v="Symptome"/>
    <n v="5.4000000000000003E-3"/>
    <s v="L22"/>
    <n v="29501039"/>
    <n v="61"/>
  </r>
  <r>
    <x v="2"/>
    <n v="260"/>
    <x v="29"/>
    <s v="Offen ungeschält ABS"/>
    <s v="ABS OLD-AMSTERDAM"/>
    <x v="2"/>
    <x v="23"/>
    <s v="&lt;1000kg/Monat"/>
    <n v="39"/>
    <s v="Produkte"/>
    <s v="BUs"/>
    <s v="Symptome"/>
    <n v="2.6000000000000002E-2"/>
    <s v="L22"/>
    <n v="29501039"/>
    <n v="61"/>
  </r>
  <r>
    <x v="3"/>
    <n v="85.4"/>
    <x v="29"/>
    <s v="Offen Endstücke"/>
    <s v="VOS GRW-SCHI-NAT ENDSTÜ"/>
    <x v="0"/>
    <x v="20"/>
    <s v="keinen Abnehmer/Schälen"/>
    <n v="39"/>
    <s v="Produkte"/>
    <s v="BUs"/>
    <s v="Symptome"/>
    <n v="42.7"/>
    <s v="Verkauf"/>
    <n v="29501070"/>
    <n v="12"/>
  </r>
  <r>
    <x v="2"/>
    <n v="7"/>
    <x v="29"/>
    <s v="Offen ungeschält ABS"/>
    <s v="ABS BRIE-PAP"/>
    <x v="2"/>
    <x v="23"/>
    <s v="&lt;50kg/Monat"/>
    <n v="39"/>
    <s v="Produkte"/>
    <s v="BUs"/>
    <s v="Symptome"/>
    <n v="7.0000000000000007E-2"/>
    <s v="L29"/>
    <n v="29501101"/>
    <n v="61"/>
  </r>
  <r>
    <x v="0"/>
    <n v="63"/>
    <x v="29"/>
    <s v="Offen vegan"/>
    <s v="VOS VEG-SCH WÜRZIG"/>
    <x v="2"/>
    <x v="4"/>
    <s v="-"/>
    <n v="39"/>
    <s v="Produkte"/>
    <s v="BUs"/>
    <s v="Symptome"/>
    <n v="31.5"/>
    <s v="L1"/>
    <n v="29900003"/>
    <n v="61"/>
  </r>
  <r>
    <x v="1"/>
    <n v="17.399999999999999"/>
    <x v="29"/>
    <s v="ganze Würste"/>
    <s v="Würste 8400g Schinkenrä"/>
    <x v="3"/>
    <x v="17"/>
    <s v="-"/>
    <n v="39"/>
    <s v="Produkte"/>
    <s v="BUs"/>
    <s v="Symptome"/>
    <s v="0"/>
    <s v="Abfüllung"/>
    <n v="31000092"/>
    <n v="10"/>
  </r>
  <r>
    <x v="1"/>
    <n v="51"/>
    <x v="29"/>
    <s v="HF-Wurst Vegan"/>
    <s v="VEG-SCH WÜRZIG  7,2KG"/>
    <x v="3"/>
    <x v="42"/>
    <s v="-"/>
    <n v="39"/>
    <s v="Produkte"/>
    <s v="BUs"/>
    <s v="Symptome"/>
    <n v="917.47979999999995"/>
    <s v="Abfüllung"/>
    <n v="31900002"/>
    <n v="20"/>
  </r>
  <r>
    <x v="1"/>
    <n v="22.4"/>
    <x v="29"/>
    <s v="Räucherwürste"/>
    <s v="GRW SCHI-NAT 7,2GK NEUE"/>
    <x v="3"/>
    <x v="24"/>
    <s v="Clip gerissen"/>
    <n v="39"/>
    <s v="Produkte"/>
    <s v="BUs"/>
    <s v="Symptome"/>
    <s v="0"/>
    <s v="Abfüllung"/>
    <n v="32000106"/>
    <n v="31"/>
  </r>
  <r>
    <x v="0"/>
    <n v="134"/>
    <x v="29"/>
    <s v="Vakuumierter VOS ungeschält"/>
    <s v="VOS RW-NUSS-VAKU"/>
    <x v="0"/>
    <x v="14"/>
    <s v="wurde nicht eingesetzt"/>
    <n v="39"/>
    <s v="Produkte"/>
    <s v="BUs"/>
    <s v="Symptome"/>
    <n v="68.876000000000005"/>
    <s v="L4"/>
    <n v="49500088"/>
    <n v="12"/>
  </r>
  <r>
    <x v="4"/>
    <n v="75"/>
    <x v="29"/>
    <s v="Rohware"/>
    <s v="Blöcke"/>
    <x v="0"/>
    <x v="16"/>
    <s v="Luftzieher/Folienriss durch Transport"/>
    <n v="39"/>
    <s v="Produkte"/>
    <s v="BUs"/>
    <s v="Symptome"/>
    <s v="0"/>
    <s v="BU2"/>
    <s v="Blöcke"/>
    <n v="12"/>
  </r>
  <r>
    <x v="0"/>
    <n v="181"/>
    <x v="29"/>
    <s v="Vorschmelz"/>
    <s v="Vorschmelz Diverses"/>
    <x v="3"/>
    <x v="7"/>
    <s v="nicht eindeutig"/>
    <n v="39"/>
    <s v="Produkte"/>
    <s v="BUs"/>
    <s v="Symptome"/>
    <s v="0"/>
    <s v="Bu3"/>
    <s v="Vorschmelz Diverses"/>
    <n v="30"/>
  </r>
  <r>
    <x v="1"/>
    <n v="54"/>
    <x v="29"/>
    <s v="Diverses"/>
    <s v="Diverse Rinde"/>
    <x v="1"/>
    <x v="12"/>
    <s v="keine Verwendung möglich"/>
    <n v="39"/>
    <s v="Produkte"/>
    <s v="BUs"/>
    <s v="Symptome"/>
    <s v="0"/>
    <s v="RWV"/>
    <s v="Diverse Rinde"/>
    <n v="60"/>
  </r>
  <r>
    <x v="2"/>
    <n v="19"/>
    <x v="29"/>
    <s v="Diverses"/>
    <s v="Diverses"/>
    <x v="3"/>
    <x v="7"/>
    <s v="-"/>
    <n v="39"/>
    <s v="Produkte"/>
    <s v="BUs"/>
    <s v="Symptome"/>
    <s v="0"/>
    <s v="BU4"/>
    <s v="Diverses"/>
    <n v="30"/>
  </r>
  <r>
    <x v="0"/>
    <n v="20"/>
    <x v="29"/>
    <s v="-"/>
    <s v="Maschinenabfall"/>
    <x v="3"/>
    <x v="7"/>
    <s v="-"/>
    <n v="39"/>
    <s v="Produkte"/>
    <s v="BUs"/>
    <s v="Symptome"/>
    <s v="0"/>
    <s v="Bu3"/>
    <s v="Maschinenabfall"/>
    <n v="30"/>
  </r>
  <r>
    <x v="0"/>
    <n v="13"/>
    <x v="29"/>
    <s v="-"/>
    <s v="Maschinenabfall"/>
    <x v="3"/>
    <x v="7"/>
    <s v="-"/>
    <n v="39"/>
    <s v="Produkte"/>
    <s v="BUs"/>
    <s v="Symptome"/>
    <s v="0"/>
    <s v="L33"/>
    <s v="Maschinenabfall"/>
    <n v="30"/>
  </r>
  <r>
    <x v="4"/>
    <n v="69"/>
    <x v="29"/>
    <s v="Diverses"/>
    <s v="Diverses"/>
    <x v="3"/>
    <x v="7"/>
    <s v="-"/>
    <n v="39"/>
    <s v="Produkte"/>
    <s v="BUs"/>
    <s v="Symptome"/>
    <s v="0"/>
    <s v="BU2"/>
    <s v="Diverses"/>
    <n v="30"/>
  </r>
  <r>
    <x v="4"/>
    <n v="85.5"/>
    <x v="29"/>
    <s v="Diverses"/>
    <s v="Diverses"/>
    <x v="3"/>
    <x v="7"/>
    <s v="-"/>
    <n v="39"/>
    <s v="Produkte"/>
    <s v="BUs"/>
    <s v="Symptome"/>
    <s v="0"/>
    <s v="BU2"/>
    <s v="Diverses"/>
    <n v="30"/>
  </r>
  <r>
    <x v="1"/>
    <n v="141.19999999999999"/>
    <x v="29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5"/>
    <n v="9"/>
    <x v="29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5"/>
    <n v="9.4"/>
    <x v="29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5"/>
    <n v="11"/>
    <x v="29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0"/>
    <n v="57"/>
    <x v="29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.6"/>
    <x v="29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5"/>
    <n v="28"/>
    <x v="29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5"/>
    <n v="188.8"/>
    <x v="29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0"/>
    <n v="283"/>
    <x v="30"/>
    <s v="Offen ungeschält VOS"/>
    <s v="VOS Adler Schinkenräuch"/>
    <x v="0"/>
    <x v="0"/>
    <s v="Produktion unregelmäßig"/>
    <n v="39"/>
    <s v="Produkte"/>
    <s v="BUs"/>
    <s v="Symptome"/>
    <n v="141.5"/>
    <s v="Bu3"/>
    <n v="29500529"/>
    <n v="12"/>
  </r>
  <r>
    <x v="1"/>
    <n v="22"/>
    <x v="30"/>
    <s v="Offen ungeschält VOS"/>
    <s v="VOS SKZ Mozzarella 40%"/>
    <x v="0"/>
    <x v="1"/>
    <s v="-"/>
    <n v="39"/>
    <s v="Produkte"/>
    <s v="BUs"/>
    <s v="Symptome"/>
    <n v="11"/>
    <s v="Schmelze"/>
    <n v="29500539"/>
    <n v="12"/>
  </r>
  <r>
    <x v="0"/>
    <n v="72.400000000000006"/>
    <x v="30"/>
    <s v="Offen ungeschält VOS"/>
    <s v="VOS Früchte Blöcke"/>
    <x v="2"/>
    <x v="36"/>
    <s v="-"/>
    <n v="39"/>
    <s v="Produkte"/>
    <s v="BUs"/>
    <s v="Symptome"/>
    <n v="36.200000000000003"/>
    <s v="L18"/>
    <n v="29500594"/>
    <n v="61"/>
  </r>
  <r>
    <x v="0"/>
    <n v="242"/>
    <x v="30"/>
    <s v="Offen ungeschält VOS"/>
    <s v="VOS GRW Gartenkräuter 4"/>
    <x v="0"/>
    <x v="0"/>
    <s v="-"/>
    <n v="39"/>
    <s v="Produkte"/>
    <s v="BUs"/>
    <s v="Symptome"/>
    <n v="121"/>
    <s v="Bu3"/>
    <n v="29500620"/>
    <n v="12"/>
  </r>
  <r>
    <x v="1"/>
    <n v="89"/>
    <x v="30"/>
    <s v="Offen ungeschält ABS"/>
    <s v="ABS Butterkäse 45% OGT"/>
    <x v="0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x v="1"/>
    <n v="96"/>
    <x v="30"/>
    <s v="Offen ungeschält ABS"/>
    <s v="ABS Butterkäse 45% OGT"/>
    <x v="0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x v="4"/>
    <n v="41.4"/>
    <x v="30"/>
    <s v="Offen ungeschält ABS"/>
    <s v="ABS Butterkäse 45% OGT"/>
    <x v="1"/>
    <x v="35"/>
    <s v="Schmutz"/>
    <n v="39"/>
    <s v="Produkte"/>
    <s v="BUs"/>
    <s v="Symptome"/>
    <n v="82.8"/>
    <s v="L31"/>
    <n v="29500823"/>
    <n v="22"/>
  </r>
  <r>
    <x v="2"/>
    <n v="280"/>
    <x v="30"/>
    <s v="Offen ungeschält ABS"/>
    <s v="ABS HEUBL"/>
    <x v="2"/>
    <x v="23"/>
    <s v="&lt;300kg/Monat"/>
    <n v="39"/>
    <s v="Produkte"/>
    <s v="BUs"/>
    <s v="Symptome"/>
    <n v="2.8000000000000003"/>
    <s v="L21"/>
    <n v="29500885"/>
    <n v="61"/>
  </r>
  <r>
    <x v="2"/>
    <n v="4"/>
    <x v="30"/>
    <s v="Offen ungeschält ABS"/>
    <s v="ABS PECO"/>
    <x v="2"/>
    <x v="23"/>
    <s v="&lt;300kg/Monat"/>
    <n v="39"/>
    <s v="Produkte"/>
    <s v="BUs"/>
    <s v="Symptome"/>
    <n v="8"/>
    <s v="L23"/>
    <n v="29500891"/>
    <n v="61"/>
  </r>
  <r>
    <x v="2"/>
    <n v="50"/>
    <x v="30"/>
    <s v="Offen ungeschält ABS"/>
    <s v="ABS Unser Blütenkäse"/>
    <x v="2"/>
    <x v="23"/>
    <s v="&lt;500kg/Monat"/>
    <n v="39"/>
    <s v="Produkte"/>
    <s v="BUs"/>
    <s v="Symptome"/>
    <n v="0.5"/>
    <s v="L22"/>
    <n v="29500910"/>
    <n v="61"/>
  </r>
  <r>
    <x v="2"/>
    <n v="16"/>
    <x v="30"/>
    <s v="Offen ungeschält ABS"/>
    <s v="ABS ZIEGENR"/>
    <x v="2"/>
    <x v="23"/>
    <s v="&lt;100kg/Monat"/>
    <n v="39"/>
    <s v="Produkte"/>
    <s v="BUs"/>
    <s v="Symptome"/>
    <n v="0.16"/>
    <s v="L20"/>
    <n v="29500913"/>
    <n v="61"/>
  </r>
  <r>
    <x v="1"/>
    <n v="71"/>
    <x v="30"/>
    <s v="Vorschmelz"/>
    <s v="VOS-ABS ENTSORGUNG"/>
    <x v="1"/>
    <x v="12"/>
    <s v="keine Verwendung möglich"/>
    <n v="39"/>
    <s v="Produkte"/>
    <s v="BUs"/>
    <s v="Symptome"/>
    <n v="0.71"/>
    <s v="RWV"/>
    <n v="29500917"/>
    <n v="60"/>
  </r>
  <r>
    <x v="2"/>
    <n v="7"/>
    <x v="30"/>
    <s v="Offen ungeschält ABS"/>
    <s v="ABS Whisky-Nuts"/>
    <x v="2"/>
    <x v="23"/>
    <s v="&lt;300kg/Monat"/>
    <n v="39"/>
    <s v="Produkte"/>
    <s v="BUs"/>
    <s v="Symptome"/>
    <n v="10.5"/>
    <s v="L21"/>
    <n v="29501009"/>
    <n v="61"/>
  </r>
  <r>
    <x v="2"/>
    <n v="17"/>
    <x v="30"/>
    <s v="Offen ungeschält ABS"/>
    <s v="ABS KELLERGEIST"/>
    <x v="2"/>
    <x v="23"/>
    <s v="&lt;300kg/Monat"/>
    <n v="39"/>
    <s v="Produkte"/>
    <s v="BUs"/>
    <s v="Symptome"/>
    <n v="1.7000000000000001E-3"/>
    <s v="L22"/>
    <n v="29501028"/>
    <n v="61"/>
  </r>
  <r>
    <x v="0"/>
    <n v="370"/>
    <x v="30"/>
    <s v="Offen ungeschält VOS"/>
    <s v="VOS RW BUN-PF"/>
    <x v="0"/>
    <x v="0"/>
    <s v="-"/>
    <n v="39"/>
    <s v="Produkte"/>
    <s v="BUs"/>
    <s v="Symptome"/>
    <n v="185"/>
    <s v="L16"/>
    <n v="29501055"/>
    <n v="12"/>
  </r>
  <r>
    <x v="1"/>
    <n v="29.2"/>
    <x v="30"/>
    <s v="HF-Wurst Vegan"/>
    <s v="VEG-SCH MILD 7,2KG"/>
    <x v="3"/>
    <x v="42"/>
    <s v="-"/>
    <n v="39"/>
    <s v="Produkte"/>
    <s v="BUs"/>
    <s v="Symptome"/>
    <s v="0"/>
    <s v="Abfüllung"/>
    <n v="31900001"/>
    <n v="20"/>
  </r>
  <r>
    <x v="1"/>
    <n v="29.8"/>
    <x v="30"/>
    <s v="HF-Wurst Vegan"/>
    <s v="VEG-SCH MILD 7,2KG"/>
    <x v="3"/>
    <x v="42"/>
    <s v="-"/>
    <n v="39"/>
    <s v="Produkte"/>
    <s v="BUs"/>
    <s v="Symptome"/>
    <s v="0"/>
    <s v="Abfüllung"/>
    <n v="31900001"/>
    <n v="20"/>
  </r>
  <r>
    <x v="1"/>
    <n v="24.6"/>
    <x v="30"/>
    <s v="HF-Wurst Vegan"/>
    <s v="VEG-SCH MILD 7,2KG"/>
    <x v="3"/>
    <x v="42"/>
    <s v="-"/>
    <n v="39"/>
    <s v="Produkte"/>
    <s v="BUs"/>
    <s v="Symptome"/>
    <s v="0"/>
    <s v="Abfüllung"/>
    <n v="31900001"/>
    <n v="20"/>
  </r>
  <r>
    <x v="1"/>
    <n v="10.8"/>
    <x v="30"/>
    <s v="HF-Wurst Vegan"/>
    <s v="VEG-SCH MILD 7,2KG"/>
    <x v="3"/>
    <x v="42"/>
    <s v="-"/>
    <n v="39"/>
    <s v="Produkte"/>
    <s v="BUs"/>
    <s v="Symptome"/>
    <s v="0"/>
    <s v="Abfüllung"/>
    <n v="31900001"/>
    <n v="20"/>
  </r>
  <r>
    <x v="1"/>
    <n v="21"/>
    <x v="30"/>
    <s v="Räucherwürste"/>
    <s v="GRW NATUR 7,2KG"/>
    <x v="3"/>
    <x v="27"/>
    <s v="Schlaufe gerissen"/>
    <n v="39"/>
    <s v="Produkte"/>
    <s v="BUs"/>
    <s v="Symptome"/>
    <s v="0"/>
    <s v="Abfüllung"/>
    <n v="32000049"/>
    <n v="33"/>
  </r>
  <r>
    <x v="1"/>
    <n v="56"/>
    <x v="30"/>
    <s v="Vakuumierter ABS ungeschält"/>
    <s v="ABS HAV-DILL-VAKU"/>
    <x v="0"/>
    <x v="26"/>
    <s v="Luftzieher"/>
    <n v="39"/>
    <s v="Produkte"/>
    <s v="BUs"/>
    <s v="Symptome"/>
    <n v="56.783999999999999"/>
    <s v="RWV"/>
    <n v="49500052"/>
    <n v="12"/>
  </r>
  <r>
    <x v="1"/>
    <n v="85.8"/>
    <x v="30"/>
    <s v="Diverses"/>
    <s v="Diverses"/>
    <x v="3"/>
    <x v="7"/>
    <s v="-"/>
    <n v="39"/>
    <s v="Produkte"/>
    <s v="BUs"/>
    <s v="Symptome"/>
    <s v="0"/>
    <s v="Strudelline"/>
    <s v="Diverses"/>
    <n v="30"/>
  </r>
  <r>
    <x v="0"/>
    <n v="9"/>
    <x v="30"/>
    <s v="Diverses"/>
    <s v="Diverses"/>
    <x v="0"/>
    <x v="0"/>
    <s v="-"/>
    <n v="39"/>
    <s v="Produkte"/>
    <s v="BUs"/>
    <s v="Symptome"/>
    <s v="0"/>
    <s v="L9"/>
    <s v="Diverses"/>
    <n v="12"/>
  </r>
  <r>
    <x v="1"/>
    <n v="100"/>
    <x v="30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1"/>
    <n v="62"/>
    <x v="30"/>
    <s v="Diverses"/>
    <s v="Diverses aus Schmelze"/>
    <x v="3"/>
    <x v="7"/>
    <s v="-"/>
    <n v="39"/>
    <s v="Produkte"/>
    <s v="BUs"/>
    <s v="Symptome"/>
    <s v="0"/>
    <s v="Schmelze"/>
    <s v="Diverses aus Schmelze"/>
    <n v="30"/>
  </r>
  <r>
    <x v="1"/>
    <n v="20"/>
    <x v="30"/>
    <s v="ganze Würste"/>
    <s v="ganze Wurst gourme natur"/>
    <x v="3"/>
    <x v="24"/>
    <s v="-"/>
    <n v="39"/>
    <s v="Produkte"/>
    <s v="BUs"/>
    <s v="Symptome"/>
    <s v="0"/>
    <s v="Räucherei"/>
    <s v="ganze Wurst gourme natur"/>
    <n v="31"/>
  </r>
  <r>
    <x v="1"/>
    <n v="10"/>
    <x v="30"/>
    <s v="ganze Würste"/>
    <s v="ganze Wurst gourme natur"/>
    <x v="3"/>
    <x v="27"/>
    <s v="-"/>
    <n v="39"/>
    <s v="Produkte"/>
    <s v="BUs"/>
    <s v="Symptome"/>
    <s v="0"/>
    <s v="Räucherei"/>
    <s v="ganze Wurst gourme natur"/>
    <n v="33"/>
  </r>
  <r>
    <x v="1"/>
    <n v="20"/>
    <x v="30"/>
    <s v="ganze Würste"/>
    <s v="ganze Wurst Schinken"/>
    <x v="3"/>
    <x v="24"/>
    <s v="-"/>
    <n v="39"/>
    <s v="Produkte"/>
    <s v="BUs"/>
    <s v="Symptome"/>
    <s v="0"/>
    <s v="Räucherei"/>
    <s v="ganze Wurst Schinken"/>
    <n v="31"/>
  </r>
  <r>
    <x v="0"/>
    <n v="322"/>
    <x v="30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0"/>
    <n v="61"/>
    <x v="30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"/>
    <x v="30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5"/>
    <n v="56.6"/>
    <x v="30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0"/>
    <n v="20"/>
    <x v="30"/>
    <s v="Rest"/>
    <s v="Reste Zipfel"/>
    <x v="0"/>
    <x v="33"/>
    <s v="-"/>
    <n v="39"/>
    <s v="Produkte"/>
    <s v="BUs"/>
    <s v="Symptome"/>
    <s v="0"/>
    <s v="WVP"/>
    <s v="Reste Zipfel"/>
    <n v="12"/>
  </r>
  <r>
    <x v="1"/>
    <n v="20"/>
    <x v="31"/>
    <s v="Offen ungeschält VOS"/>
    <s v="VOS SKZ Mozzarella 40%"/>
    <x v="0"/>
    <x v="1"/>
    <s v="MHD abgelaufen"/>
    <n v="39"/>
    <s v="Produkte"/>
    <s v="BUs"/>
    <s v="Symptome"/>
    <n v="10"/>
    <s v="RWV"/>
    <n v="29500539"/>
    <n v="12"/>
  </r>
  <r>
    <x v="1"/>
    <n v="91"/>
    <x v="31"/>
    <s v="Offen ungeschält ABS"/>
    <s v="ABS Gouda 48% OGT"/>
    <x v="0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x v="1"/>
    <n v="22"/>
    <x v="31"/>
    <s v="Offen ungeschält ABS"/>
    <s v="ABS Gouda 48% OGT"/>
    <x v="0"/>
    <x v="1"/>
    <s v="guter Zustand"/>
    <n v="39"/>
    <s v="Produkte"/>
    <s v="BUs"/>
    <s v="Symptome"/>
    <s v="0"/>
    <s v="Schmelze"/>
    <n v="29500816"/>
    <n v="12"/>
  </r>
  <r>
    <x v="2"/>
    <n v="16"/>
    <x v="31"/>
    <s v="Offen ungeschält ABS"/>
    <s v="ABS MEDI-KRÄUK"/>
    <x v="2"/>
    <x v="23"/>
    <s v="&lt;500kg/Monat"/>
    <n v="39"/>
    <s v="Produkte"/>
    <s v="BUs"/>
    <s v="Symptome"/>
    <n v="24"/>
    <s v="L21"/>
    <n v="29500886"/>
    <n v="61"/>
  </r>
  <r>
    <x v="1"/>
    <n v="44"/>
    <x v="31"/>
    <s v="Vorschmelz"/>
    <s v="VOS-ABS ENTSORGUNG"/>
    <x v="1"/>
    <x v="12"/>
    <s v="keine Verwendung möglich"/>
    <n v="39"/>
    <s v="Produkte"/>
    <s v="BUs"/>
    <s v="Symptome"/>
    <n v="0.44"/>
    <s v="RWV"/>
    <n v="29500917"/>
    <n v="60"/>
  </r>
  <r>
    <x v="1"/>
    <n v="46"/>
    <x v="31"/>
    <s v="Vorschmelz"/>
    <s v="VOS-ABS ENTSORGUNG"/>
    <x v="1"/>
    <x v="12"/>
    <s v="keine Verwendung möglich"/>
    <n v="39"/>
    <s v="Produkte"/>
    <s v="BUs"/>
    <s v="Symptome"/>
    <n v="0.46"/>
    <s v="RWV"/>
    <n v="29500917"/>
    <n v="60"/>
  </r>
  <r>
    <x v="1"/>
    <n v="25"/>
    <x v="31"/>
    <s v="Offen ungeschält VOS"/>
    <s v="VOS URW-NUSS-OGT"/>
    <x v="0"/>
    <x v="1"/>
    <s v="MHD abgelaufen"/>
    <n v="39"/>
    <s v="Produkte"/>
    <s v="BUs"/>
    <s v="Symptome"/>
    <n v="12.5"/>
    <s v="Schmelze"/>
    <n v="29500943"/>
    <n v="12"/>
  </r>
  <r>
    <x v="1"/>
    <n v="15"/>
    <x v="31"/>
    <s v="Offen ungeschält VOS"/>
    <s v="VOS URW-NATUR-EXTRA"/>
    <x v="0"/>
    <x v="1"/>
    <s v="MHD abgelaufen"/>
    <n v="39"/>
    <s v="Produkte"/>
    <s v="BUs"/>
    <s v="Symptome"/>
    <n v="7.5"/>
    <s v="RWV"/>
    <n v="29500947"/>
    <n v="12"/>
  </r>
  <r>
    <x v="1"/>
    <n v="100"/>
    <x v="31"/>
    <s v="Offen ungeschält VOS"/>
    <s v="VOS URW-VS-SPICKER-NATU"/>
    <x v="0"/>
    <x v="1"/>
    <s v="MHD abgelaufen"/>
    <n v="39"/>
    <s v="Produkte"/>
    <s v="BUs"/>
    <s v="Symptome"/>
    <n v="50"/>
    <s v="RWV"/>
    <n v="29500948"/>
    <n v="12"/>
  </r>
  <r>
    <x v="1"/>
    <n v="25"/>
    <x v="31"/>
    <s v="Offen ungeschält VOS"/>
    <s v="VOS URW NATUR AMM CO RE"/>
    <x v="0"/>
    <x v="1"/>
    <s v="MHD abgelaufen"/>
    <n v="39"/>
    <s v="Produkte"/>
    <s v="BUs"/>
    <s v="Symptome"/>
    <n v="12.5"/>
    <s v="RWV"/>
    <n v="29501021"/>
    <n v="12"/>
  </r>
  <r>
    <x v="2"/>
    <n v="9"/>
    <x v="31"/>
    <s v="Offen ungeschält ABS"/>
    <s v="ABS BRUSCHETTA"/>
    <x v="2"/>
    <x v="23"/>
    <s v="&lt;300kg/Monat"/>
    <n v="39"/>
    <s v="Produkte"/>
    <s v="BUs"/>
    <s v="Symptome"/>
    <n v="13.5"/>
    <s v="L21"/>
    <n v="29501029"/>
    <n v="61"/>
  </r>
  <r>
    <x v="1"/>
    <n v="195"/>
    <x v="31"/>
    <s v="Sammelnr. ungeschält ABS"/>
    <s v="ABS 45-48% Konventionel"/>
    <x v="0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x v="1"/>
    <n v="66.8"/>
    <x v="31"/>
    <s v="Sammelnr. ungeschält VS"/>
    <s v="VS RW Schinken mit Rind"/>
    <x v="0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x v="0"/>
    <n v="72"/>
    <x v="31"/>
    <s v="Sammelnr. ungeschält VS"/>
    <s v="VS RW Schinken mit Rind"/>
    <x v="0"/>
    <x v="14"/>
    <s v="wurde nicht eingesetzt"/>
    <n v="39"/>
    <s v="Produkte"/>
    <s v="BUs"/>
    <s v="Symptome"/>
    <n v="36"/>
    <s v="Bu3"/>
    <n v="29600017"/>
    <n v="12"/>
  </r>
  <r>
    <x v="0"/>
    <n v="24"/>
    <x v="31"/>
    <s v="Offen vegan"/>
    <s v="VOS VEG-SCH WÜRZIG"/>
    <x v="2"/>
    <x v="4"/>
    <s v="-"/>
    <n v="39"/>
    <s v="Produkte"/>
    <s v="BUs"/>
    <s v="Symptome"/>
    <n v="12"/>
    <s v="BU3"/>
    <n v="29900003"/>
    <n v="61"/>
  </r>
  <r>
    <x v="1"/>
    <n v="16"/>
    <x v="31"/>
    <s v="Vakuumierter ABS ungeschält"/>
    <s v="ABS GOU VAKU-OGT"/>
    <x v="0"/>
    <x v="26"/>
    <s v="Luftzieher, aber trotzdem guter Zustand"/>
    <n v="39"/>
    <s v="Produkte"/>
    <s v="BUs"/>
    <s v="Symptome"/>
    <s v="0"/>
    <s v="RWV"/>
    <n v="49500034"/>
    <n v="12"/>
  </r>
  <r>
    <x v="1"/>
    <n v="18"/>
    <x v="31"/>
    <s v="Rohware"/>
    <s v="Cheddar Matured"/>
    <x v="0"/>
    <x v="26"/>
    <s v="-"/>
    <n v="39"/>
    <s v="Produkte"/>
    <s v="BUs"/>
    <s v="Symptome"/>
    <s v="0"/>
    <s v="RWV"/>
    <s v="Cheddar Matured"/>
    <n v="12"/>
  </r>
  <r>
    <x v="1"/>
    <n v="304"/>
    <x v="31"/>
    <s v="Rohware"/>
    <s v="Cheddar Matured"/>
    <x v="0"/>
    <x v="26"/>
    <s v="-"/>
    <n v="39"/>
    <s v="Produkte"/>
    <s v="BUs"/>
    <s v="Symptome"/>
    <s v="0"/>
    <s v="RWV"/>
    <s v="Cheddar Matured"/>
    <n v="12"/>
  </r>
  <r>
    <x v="0"/>
    <n v="10"/>
    <x v="31"/>
    <s v="Vorschmelz"/>
    <s v="Vorschmelz Diverses"/>
    <x v="3"/>
    <x v="7"/>
    <s v="-"/>
    <n v="39"/>
    <s v="Produkte"/>
    <s v="BUs"/>
    <s v="Symptome"/>
    <s v="0"/>
    <s v="L3"/>
    <s v="Vorschmelz Diverses"/>
    <n v="30"/>
  </r>
  <r>
    <x v="3"/>
    <n v="128"/>
    <x v="31"/>
    <s v="Div. Zipfel, ES ohne Verwendung"/>
    <s v="Div. Zipfel, Endstücke"/>
    <x v="0"/>
    <x v="20"/>
    <s v="keinen Abnehmer/Schälen"/>
    <n v="39"/>
    <s v="Produkte"/>
    <s v="BUs"/>
    <s v="Symptome"/>
    <s v="0"/>
    <s v="Verkauf"/>
    <s v="Div. Zipfel, Endstücke"/>
    <n v="12"/>
  </r>
  <r>
    <x v="0"/>
    <n v="22"/>
    <x v="31"/>
    <s v="Vorschmelz"/>
    <s v="Vorschmelz Diverses"/>
    <x v="3"/>
    <x v="7"/>
    <s v="nicht eindeutig"/>
    <n v="39"/>
    <s v="Produkte"/>
    <s v="BUs"/>
    <s v="Symptome"/>
    <s v="0"/>
    <s v="Bu3"/>
    <s v="Vorschmelz Diverses"/>
    <n v="30"/>
  </r>
  <r>
    <x v="4"/>
    <n v="12"/>
    <x v="31"/>
    <s v="Diverses"/>
    <s v="Diverses"/>
    <x v="3"/>
    <x v="7"/>
    <s v="-"/>
    <n v="39"/>
    <s v="Produkte"/>
    <s v="BUs"/>
    <s v="Symptome"/>
    <s v="0"/>
    <s v="L2"/>
    <s v="Diverses"/>
    <n v="30"/>
  </r>
  <r>
    <x v="2"/>
    <n v="24"/>
    <x v="31"/>
    <s v="Diverses"/>
    <s v="Diverses"/>
    <x v="3"/>
    <x v="7"/>
    <s v="-"/>
    <n v="39"/>
    <s v="Produkte"/>
    <s v="BUs"/>
    <s v="Symptome"/>
    <s v="0"/>
    <s v="Bu4"/>
    <s v="Diverses"/>
    <n v="30"/>
  </r>
  <r>
    <x v="0"/>
    <n v="11"/>
    <x v="31"/>
    <s v="-"/>
    <s v="Maschinenabfall"/>
    <x v="3"/>
    <x v="7"/>
    <s v="-"/>
    <n v="39"/>
    <s v="Produkte"/>
    <s v="BUs"/>
    <s v="Symptome"/>
    <s v="0"/>
    <s v="L33"/>
    <s v="Maschinenabfall"/>
    <n v="30"/>
  </r>
  <r>
    <x v="4"/>
    <n v="78"/>
    <x v="31"/>
    <s v="Diverses"/>
    <s v="Diverses"/>
    <x v="3"/>
    <x v="7"/>
    <s v="-"/>
    <n v="39"/>
    <s v="Produkte"/>
    <s v="BUs"/>
    <s v="Symptome"/>
    <s v="0"/>
    <s v="Bu2"/>
    <s v="Diverses"/>
    <n v="30"/>
  </r>
  <r>
    <x v="1"/>
    <n v="97.5"/>
    <x v="31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1"/>
    <n v="484"/>
    <x v="31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5"/>
    <n v="5"/>
    <x v="31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1"/>
    <n v="10"/>
    <x v="31"/>
    <s v="ganze Würste"/>
    <s v="ganze Wurst Schinken"/>
    <x v="3"/>
    <x v="19"/>
    <s v="-"/>
    <n v="39"/>
    <s v="Produkte"/>
    <s v="BUs"/>
    <s v="Symptome"/>
    <s v="0"/>
    <s v="Räucherei"/>
    <s v="ganze Wurst Schinken"/>
    <n v="34"/>
  </r>
  <r>
    <x v="5"/>
    <n v="2.1"/>
    <x v="31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5"/>
    <n v="70"/>
    <x v="31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0"/>
    <n v="12"/>
    <x v="31"/>
    <s v="-"/>
    <s v="Maschinenabfall"/>
    <x v="3"/>
    <x v="7"/>
    <s v="-"/>
    <n v="39"/>
    <s v="Produkte"/>
    <s v="BUs"/>
    <s v="Symptome"/>
    <s v="0"/>
    <s v="L1"/>
    <s v="Maschinenabfall"/>
    <n v="30"/>
  </r>
  <r>
    <x v="0"/>
    <n v="18"/>
    <x v="31"/>
    <s v="Rest"/>
    <s v="Reste Zipfel"/>
    <x v="2"/>
    <x v="33"/>
    <s v="-"/>
    <n v="39"/>
    <s v="Produkte"/>
    <s v="BUs"/>
    <s v="Symptome"/>
    <s v="0"/>
    <s v="WVP"/>
    <s v="Reste Zipfel"/>
    <n v="61"/>
  </r>
  <r>
    <x v="0"/>
    <n v="275"/>
    <x v="31"/>
    <s v="RW"/>
    <s v="RS natur gourmet"/>
    <x v="0"/>
    <x v="14"/>
    <s v="wurde nicht eingesetzt"/>
    <n v="39"/>
    <s v="Produkte"/>
    <s v="BUs"/>
    <s v="Symptome"/>
    <s v="0"/>
    <s v="Bu3"/>
    <s v="RS natur gourmet"/>
    <n v="12"/>
  </r>
  <r>
    <x v="0"/>
    <n v="50"/>
    <x v="31"/>
    <s v="ABS"/>
    <s v="Walnusstraum"/>
    <x v="3"/>
    <x v="7"/>
    <s v="-"/>
    <n v="39"/>
    <s v="Produkte"/>
    <s v="BUs"/>
    <s v="Symptome"/>
    <s v="0"/>
    <s v="Bu3"/>
    <s v="Walnusstraum"/>
    <n v="30"/>
  </r>
  <r>
    <x v="1"/>
    <n v="10"/>
    <x v="32"/>
    <s v="ganze Würste"/>
    <s v="ganze Wurst BDK"/>
    <x v="3"/>
    <x v="19"/>
    <s v="-"/>
    <n v="39"/>
    <s v="Produkte"/>
    <s v="BUs"/>
    <s v="Symptome"/>
    <s v="0"/>
    <s v="Räucherei"/>
    <s v="ganze Wurst BDK"/>
    <n v="34"/>
  </r>
  <r>
    <x v="1"/>
    <n v="10"/>
    <x v="32"/>
    <s v="ganze Würste"/>
    <s v="ganze Wurst Räucher"/>
    <x v="3"/>
    <x v="19"/>
    <s v="-"/>
    <n v="39"/>
    <s v="Produkte"/>
    <s v="BUs"/>
    <s v="Symptome"/>
    <s v="0"/>
    <s v="Räucherei"/>
    <s v="ganze Wurst Räucher"/>
    <n v="34"/>
  </r>
  <r>
    <x v="5"/>
    <n v="10"/>
    <x v="32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5"/>
    <n v="70"/>
    <x v="32"/>
    <s v="Qualitätssicherung"/>
    <s v="Rückstellproben"/>
    <x v="4"/>
    <x v="13"/>
    <s v="Rückstellproben"/>
    <n v="39"/>
    <s v="Produkte"/>
    <s v="BUs"/>
    <s v="Symptome"/>
    <s v="0"/>
    <s v="Labor"/>
    <s v="Rückstellproben"/>
    <n v="70"/>
  </r>
  <r>
    <x v="5"/>
    <n v="163"/>
    <x v="32"/>
    <s v="Qualitätssicherung"/>
    <s v="Rückstellproben"/>
    <x v="4"/>
    <x v="13"/>
    <s v="-"/>
    <n v="39"/>
    <s v="Produkte"/>
    <s v="BUs"/>
    <s v="Symptome"/>
    <s v="0"/>
    <s v="Labor"/>
    <s v="Rückstellproben"/>
    <n v="70"/>
  </r>
  <r>
    <x v="5"/>
    <n v="20"/>
    <x v="32"/>
    <s v="Rest"/>
    <s v="SKZ Ammerland Block"/>
    <x v="4"/>
    <x v="11"/>
    <s v="Laborprobe"/>
    <n v="39"/>
    <s v="Produkte"/>
    <s v="BUs"/>
    <s v="Symptome"/>
    <s v="0"/>
    <s v="Labor"/>
    <s v="SKZ Ammerland Block"/>
    <n v="73"/>
  </r>
  <r>
    <x v="1"/>
    <n v="641"/>
    <x v="33"/>
    <s v="Offen ungeschält VOS"/>
    <s v="VOS Räucher Natur Natri"/>
    <x v="0"/>
    <x v="1"/>
    <s v="-"/>
    <n v="40"/>
    <s v="Produkte"/>
    <s v="BUs"/>
    <s v="Symptome"/>
    <n v="320.5"/>
    <s v="Schmelze"/>
    <n v="29500498"/>
    <n v="12"/>
  </r>
  <r>
    <x v="0"/>
    <n v="178"/>
    <x v="33"/>
    <s v="Offen ungeschält VOS"/>
    <s v="VOS Räucher Schinken Vo"/>
    <x v="0"/>
    <x v="0"/>
    <s v="-"/>
    <n v="40"/>
    <s v="Produkte"/>
    <s v="BUs"/>
    <s v="Symptome"/>
    <n v="89"/>
    <s v="BU3"/>
    <n v="29500528"/>
    <n v="12"/>
  </r>
  <r>
    <x v="0"/>
    <n v="547"/>
    <x v="33"/>
    <s v="Offen ungeschält VOS"/>
    <s v="VOS Räucher Vorschmelzr"/>
    <x v="0"/>
    <x v="14"/>
    <s v="Fehlproduktion/unterbefüllt"/>
    <n v="40"/>
    <s v="Produkte"/>
    <s v="BUs"/>
    <s v="Symptome"/>
    <n v="273.5"/>
    <s v="BU3"/>
    <n v="29500565"/>
    <n v="12"/>
  </r>
  <r>
    <x v="2"/>
    <n v="2"/>
    <x v="33"/>
    <s v="Offen ungeschält ABS"/>
    <s v="ABS ZIEGE-GOU"/>
    <x v="2"/>
    <x v="23"/>
    <s v="-"/>
    <n v="40"/>
    <s v="Produkte"/>
    <s v="BUs"/>
    <s v="Symptome"/>
    <n v="2"/>
    <s v="BU4"/>
    <n v="29500887"/>
    <n v="61"/>
  </r>
  <r>
    <x v="2"/>
    <n v="15"/>
    <x v="33"/>
    <s v="Offen ungeschält ABS"/>
    <s v="ABS BLU-FOU"/>
    <x v="2"/>
    <x v="23"/>
    <s v="-"/>
    <n v="40"/>
    <s v="Produkte"/>
    <s v="BUs"/>
    <s v="Symptome"/>
    <n v="0.15"/>
    <s v="BU4"/>
    <n v="29500892"/>
    <n v="61"/>
  </r>
  <r>
    <x v="2"/>
    <n v="9"/>
    <x v="33"/>
    <s v="Offen ungeschält ABS"/>
    <s v="ABS SCH-PAUL"/>
    <x v="2"/>
    <x v="23"/>
    <s v="-"/>
    <n v="40"/>
    <s v="Produkte"/>
    <s v="BUs"/>
    <s v="Symptome"/>
    <n v="0.09"/>
    <s v="BU4"/>
    <n v="29500906"/>
    <n v="61"/>
  </r>
  <r>
    <x v="2"/>
    <n v="12"/>
    <x v="33"/>
    <s v="Offen ungeschält ABS"/>
    <s v="ABS Unser Blütenkäse"/>
    <x v="2"/>
    <x v="23"/>
    <s v="-"/>
    <n v="40"/>
    <s v="Produkte"/>
    <s v="BUs"/>
    <s v="Symptome"/>
    <n v="0.12"/>
    <s v="BU4"/>
    <n v="29500910"/>
    <n v="61"/>
  </r>
  <r>
    <x v="1"/>
    <n v="28"/>
    <x v="33"/>
    <s v="Vorschmelz"/>
    <s v="VOS-ABS ENTSORGUNG"/>
    <x v="1"/>
    <x v="12"/>
    <s v="-"/>
    <n v="40"/>
    <s v="Produkte"/>
    <s v="BUs"/>
    <s v="Symptome"/>
    <n v="0.28000000000000003"/>
    <s v="RWV"/>
    <n v="29500917"/>
    <n v="60"/>
  </r>
  <r>
    <x v="1"/>
    <n v="62"/>
    <x v="33"/>
    <s v="Vorschmelz"/>
    <s v="VOS-ABS ENTSORGUNG"/>
    <x v="1"/>
    <x v="12"/>
    <s v="-"/>
    <n v="40"/>
    <s v="Produkte"/>
    <s v="BUs"/>
    <s v="Symptome"/>
    <n v="0.62"/>
    <s v="RWV"/>
    <n v="29500917"/>
    <n v="60"/>
  </r>
  <r>
    <x v="1"/>
    <n v="97"/>
    <x v="33"/>
    <s v="Offen ungeschält VOS"/>
    <s v="VOS SKZ-GOU"/>
    <x v="0"/>
    <x v="1"/>
    <s v="-"/>
    <n v="40"/>
    <s v="Produkte"/>
    <s v="BUs"/>
    <s v="Symptome"/>
    <n v="48.5"/>
    <s v="Abfüllung"/>
    <n v="29500918"/>
    <n v="12"/>
  </r>
  <r>
    <x v="1"/>
    <n v="33"/>
    <x v="33"/>
    <s v="Offen ungeschält VOS"/>
    <s v="VOS URW-GRS-KRÄU OGT"/>
    <x v="0"/>
    <x v="1"/>
    <s v="Produktion unregelmäßig"/>
    <n v="40"/>
    <s v="Produkte"/>
    <s v="BUs"/>
    <s v="Symptome"/>
    <n v="16.5"/>
    <s v="Abfüllung"/>
    <n v="29500939"/>
    <n v="12"/>
  </r>
  <r>
    <x v="1"/>
    <n v="75"/>
    <x v="33"/>
    <s v="Offen ungeschält VOS"/>
    <s v="VOS URW-SCHI-NAT"/>
    <x v="0"/>
    <x v="1"/>
    <s v="-"/>
    <n v="40"/>
    <s v="Produkte"/>
    <s v="BUs"/>
    <s v="Symptome"/>
    <n v="37.5"/>
    <s v="Schmelze"/>
    <n v="29500945"/>
    <n v="12"/>
  </r>
  <r>
    <x v="1"/>
    <n v="52"/>
    <x v="33"/>
    <s v="Offen ungeschält VOS"/>
    <s v="VOS URW-JALA-NAT"/>
    <x v="0"/>
    <x v="1"/>
    <s v="-"/>
    <n v="40"/>
    <s v="Produkte"/>
    <s v="BUs"/>
    <s v="Symptome"/>
    <s v="0"/>
    <s v="Abfüllung"/>
    <n v="29500946"/>
    <n v="12"/>
  </r>
  <r>
    <x v="0"/>
    <n v="117"/>
    <x v="33"/>
    <s v="Offen ungeschält ABS"/>
    <s v="ABS CHED-PF-KRÄUK gemis"/>
    <x v="3"/>
    <x v="9"/>
    <s v="-"/>
    <n v="40"/>
    <s v="Produkte"/>
    <s v="BUs"/>
    <s v="Symptome"/>
    <n v="117"/>
    <s v="L33"/>
    <n v="29501003"/>
    <n v="81"/>
  </r>
  <r>
    <x v="2"/>
    <n v="13"/>
    <x v="33"/>
    <s v="Offen ungeschält ABS"/>
    <s v="ABS Whisky-Nuts"/>
    <x v="2"/>
    <x v="23"/>
    <s v="-"/>
    <n v="40"/>
    <s v="Produkte"/>
    <s v="BUs"/>
    <s v="Symptome"/>
    <n v="19.5"/>
    <s v="BU4"/>
    <n v="29501009"/>
    <n v="61"/>
  </r>
  <r>
    <x v="2"/>
    <n v="6"/>
    <x v="33"/>
    <s v="Offen ungeschält VOS"/>
    <s v="VOS WAL-THEKE"/>
    <x v="2"/>
    <x v="23"/>
    <s v="-"/>
    <n v="40"/>
    <s v="Produkte"/>
    <s v="BUs"/>
    <s v="Symptome"/>
    <n v="3"/>
    <s v="BU4"/>
    <n v="29501020"/>
    <n v="61"/>
  </r>
  <r>
    <x v="2"/>
    <n v="432"/>
    <x v="33"/>
    <s v="Offen ungeschält ABS"/>
    <s v="ABS CAMBOZOLA"/>
    <x v="2"/>
    <x v="23"/>
    <s v="-"/>
    <n v="40"/>
    <s v="Produkte"/>
    <s v="BUs"/>
    <s v="Symptome"/>
    <n v="4.3200000000000002E-2"/>
    <s v="BU4"/>
    <n v="29501023"/>
    <n v="61"/>
  </r>
  <r>
    <x v="2"/>
    <n v="6"/>
    <x v="33"/>
    <s v="Offen ungeschält ABS"/>
    <s v="ABS KELLERGEIST"/>
    <x v="2"/>
    <x v="23"/>
    <s v="-"/>
    <n v="40"/>
    <s v="Produkte"/>
    <s v="BUs"/>
    <s v="Symptome"/>
    <n v="6.0000000000000006E-4"/>
    <s v="BU4"/>
    <n v="29501028"/>
    <n v="61"/>
  </r>
  <r>
    <x v="0"/>
    <n v="29"/>
    <x v="33"/>
    <s v="Offen ungeschält ABS"/>
    <s v="ABS CHED-ROT MIT ß-CARO"/>
    <x v="1"/>
    <x v="6"/>
    <s v="-"/>
    <n v="40"/>
    <s v="Produkte"/>
    <s v="BUs"/>
    <s v="Symptome"/>
    <n v="29"/>
    <s v="L33"/>
    <n v="29501032"/>
    <n v="42"/>
  </r>
  <r>
    <x v="0"/>
    <n v="195"/>
    <x v="33"/>
    <s v="Offen ungeschält VOS"/>
    <s v="VOS RW BUN-PF"/>
    <x v="0"/>
    <x v="0"/>
    <s v="-"/>
    <n v="40"/>
    <s v="Produkte"/>
    <s v="BUs"/>
    <s v="Symptome"/>
    <n v="97.5"/>
    <s v="BU3"/>
    <n v="29501055"/>
    <n v="12"/>
  </r>
  <r>
    <x v="3"/>
    <n v="386"/>
    <x v="33"/>
    <s v="Offen Endstücke"/>
    <s v="VOS GRW-SCHI-NAT ENDSTÜ"/>
    <x v="0"/>
    <x v="20"/>
    <s v="-"/>
    <n v="40"/>
    <s v="Produkte"/>
    <s v="BUs"/>
    <s v="Symptome"/>
    <n v="193"/>
    <s v="Verkauf"/>
    <n v="29501070"/>
    <n v="12"/>
  </r>
  <r>
    <x v="0"/>
    <n v="289"/>
    <x v="33"/>
    <s v="Vakuumierter VOS ungeschält"/>
    <s v="VOS GRW-NATUR-VAKU / Er"/>
    <x v="0"/>
    <x v="0"/>
    <s v="-"/>
    <n v="40"/>
    <s v="Produkte"/>
    <s v="BUs"/>
    <s v="Symptome"/>
    <n v="148.54599999999999"/>
    <s v="BU3"/>
    <n v="49500143"/>
    <n v="12"/>
  </r>
  <r>
    <x v="0"/>
    <n v="1266"/>
    <x v="33"/>
    <s v="Vakuumierter VOS ungeschält"/>
    <s v="VOS RW-NATUR-EXTRA-VAKU"/>
    <x v="0"/>
    <x v="0"/>
    <s v="-"/>
    <n v="40"/>
    <s v="Produkte"/>
    <s v="BUs"/>
    <s v="Symptome"/>
    <n v="650.72400000000005"/>
    <s v="BU3"/>
    <n v="49500147"/>
    <n v="12"/>
  </r>
  <r>
    <x v="3"/>
    <n v="684"/>
    <x v="33"/>
    <s v="ABS"/>
    <s v="Abschnitte Landkäse Ber"/>
    <x v="0"/>
    <x v="31"/>
    <s v="-"/>
    <n v="40"/>
    <s v="Produkte"/>
    <s v="BUs"/>
    <s v="Symptome"/>
    <n v="715.25880000000006"/>
    <s v="Verkauf"/>
    <n v="59500051"/>
    <n v="12"/>
  </r>
  <r>
    <x v="0"/>
    <n v="47"/>
    <x v="33"/>
    <s v="-"/>
    <s v="Maschinenabfall"/>
    <x v="3"/>
    <x v="7"/>
    <s v="-"/>
    <n v="40"/>
    <s v="Produkte"/>
    <s v="BUs"/>
    <s v="Symptome"/>
    <s v="0"/>
    <s v="L16"/>
    <s v="Maschinenabfall"/>
    <n v="30"/>
  </r>
  <r>
    <x v="1"/>
    <n v="180"/>
    <x v="33"/>
    <s v="Diverses"/>
    <s v="Diverses"/>
    <x v="3"/>
    <x v="7"/>
    <s v="-"/>
    <n v="40"/>
    <s v="Produkte"/>
    <s v="BUs"/>
    <s v="Symptome"/>
    <s v="0"/>
    <s v="Abfüllung"/>
    <s v="Diverses"/>
    <n v="30"/>
  </r>
  <r>
    <x v="5"/>
    <n v="14"/>
    <x v="33"/>
    <s v="Diverses"/>
    <s v="Diverses"/>
    <x v="4"/>
    <x v="10"/>
    <s v="-"/>
    <n v="40"/>
    <s v="Produkte"/>
    <s v="BUs"/>
    <s v="Symptome"/>
    <s v="0"/>
    <s v="QM"/>
    <s v="Diverses"/>
    <n v="74"/>
  </r>
  <r>
    <x v="1"/>
    <n v="20"/>
    <x v="33"/>
    <s v="Diverses"/>
    <s v="Diverses"/>
    <x v="3"/>
    <x v="24"/>
    <s v="-"/>
    <n v="40"/>
    <s v="Produkte"/>
    <s v="BUs"/>
    <s v="Symptome"/>
    <s v="0"/>
    <s v="Abfüllung"/>
    <s v="Diverses"/>
    <n v="31"/>
  </r>
  <r>
    <x v="4"/>
    <n v="86"/>
    <x v="33"/>
    <s v="Diverses"/>
    <s v="Diverses"/>
    <x v="3"/>
    <x v="7"/>
    <s v="-"/>
    <n v="40"/>
    <s v="Produkte"/>
    <s v="BUs"/>
    <s v="Symptome"/>
    <s v="0"/>
    <s v="BU2"/>
    <s v="Diverses"/>
    <n v="30"/>
  </r>
  <r>
    <x v="0"/>
    <n v="65"/>
    <x v="33"/>
    <s v="Diverses"/>
    <s v="Diverses"/>
    <x v="0"/>
    <x v="0"/>
    <s v="-"/>
    <n v="40"/>
    <s v="Produkte"/>
    <s v="BUs"/>
    <s v="Symptome"/>
    <s v="0"/>
    <s v="L16"/>
    <s v="Diverses"/>
    <n v="12"/>
  </r>
  <r>
    <x v="5"/>
    <n v="26"/>
    <x v="33"/>
    <s v="Diverses"/>
    <s v="Diverses"/>
    <x v="4"/>
    <x v="18"/>
    <s v="Einwaage Labor"/>
    <n v="40"/>
    <s v="Produkte"/>
    <s v="BUs"/>
    <s v="Symptome"/>
    <s v="0"/>
    <s v="Labor"/>
    <s v="Diverses"/>
    <n v="71"/>
  </r>
  <r>
    <x v="5"/>
    <n v="4"/>
    <x v="33"/>
    <s v="Qualitätssicherung"/>
    <s v="Laborproben"/>
    <x v="4"/>
    <x v="11"/>
    <s v="-"/>
    <n v="40"/>
    <s v="Produkte"/>
    <s v="BUs"/>
    <s v="Symptome"/>
    <s v="0"/>
    <s v="Labor"/>
    <s v="Laborproben"/>
    <n v="73"/>
  </r>
  <r>
    <x v="0"/>
    <n v="8"/>
    <x v="33"/>
    <s v="Rest"/>
    <s v="Reste Zipfel"/>
    <x v="2"/>
    <x v="33"/>
    <s v="-"/>
    <n v="40"/>
    <s v="Produkte"/>
    <s v="BUs"/>
    <s v="Symptome"/>
    <s v="0"/>
    <s v="WVP"/>
    <s v="Reste Zipfel"/>
    <n v="61"/>
  </r>
  <r>
    <x v="5"/>
    <n v="49.7"/>
    <x v="33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93"/>
    <x v="33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1"/>
    <n v="21"/>
    <x v="33"/>
    <s v="RW"/>
    <s v="RW"/>
    <x v="1"/>
    <x v="12"/>
    <s v="-"/>
    <n v="40"/>
    <s v="Produkte"/>
    <s v="BUs"/>
    <s v="Symptome"/>
    <s v="0"/>
    <s v="RWV"/>
    <s v="RW"/>
    <n v="60"/>
  </r>
  <r>
    <x v="0"/>
    <n v="52"/>
    <x v="33"/>
    <s v="Offen ungeschält ABS"/>
    <s v="ABS CHED-PF-KRÄUK gemis"/>
    <x v="3"/>
    <x v="9"/>
    <s v="-"/>
    <n v="40"/>
    <s v="Produkte"/>
    <s v="BUs"/>
    <s v="Symptome"/>
    <n v="52"/>
    <s v="L9"/>
    <n v="29501003"/>
    <n v="81"/>
  </r>
  <r>
    <x v="0"/>
    <n v="82"/>
    <x v="33"/>
    <s v="-"/>
    <s v="Maschinenabfall"/>
    <x v="3"/>
    <x v="7"/>
    <s v="-"/>
    <n v="40"/>
    <s v="Produkte"/>
    <s v="BUs"/>
    <s v="Symptome"/>
    <s v="0"/>
    <s v="L9"/>
    <s v="Maschinenabfall"/>
    <n v="30"/>
  </r>
  <r>
    <x v="0"/>
    <n v="9"/>
    <x v="33"/>
    <s v="RW"/>
    <s v="RW natur"/>
    <x v="0"/>
    <x v="0"/>
    <s v="VOS &gt; Einsatz"/>
    <n v="40"/>
    <s v="Produkte"/>
    <s v="BUs"/>
    <s v="Symptome"/>
    <s v="0"/>
    <s v="WVP"/>
    <s v="RW natur"/>
    <n v="12"/>
  </r>
  <r>
    <x v="0"/>
    <n v="22"/>
    <x v="33"/>
    <s v="ABS"/>
    <s v="Walnusstraum"/>
    <x v="3"/>
    <x v="7"/>
    <s v="-"/>
    <n v="40"/>
    <s v="Produkte"/>
    <s v="BUs"/>
    <s v="Symptome"/>
    <s v="0"/>
    <s v="BU3"/>
    <s v="Walnusstraum"/>
    <n v="30"/>
  </r>
  <r>
    <x v="0"/>
    <n v="11"/>
    <x v="34"/>
    <s v="Offen ungeschält VOS"/>
    <s v="VOS Räucher extra natri"/>
    <x v="3"/>
    <x v="7"/>
    <s v="-"/>
    <n v="40"/>
    <s v="Produkte"/>
    <s v="BUs"/>
    <s v="Symptome"/>
    <n v="5.5"/>
    <s v="L9"/>
    <n v="29500613"/>
    <n v="30"/>
  </r>
  <r>
    <x v="2"/>
    <n v="8"/>
    <x v="34"/>
    <s v="Offen ungeschält ABS"/>
    <s v="ABS PECO"/>
    <x v="2"/>
    <x v="23"/>
    <s v="-"/>
    <n v="40"/>
    <s v="Produkte"/>
    <s v="BUs"/>
    <s v="Symptome"/>
    <n v="16"/>
    <s v="Bu4"/>
    <n v="29500891"/>
    <n v="61"/>
  </r>
  <r>
    <x v="2"/>
    <n v="22"/>
    <x v="34"/>
    <s v="Offen ungeschält ABS"/>
    <s v="ABS GRUY"/>
    <x v="2"/>
    <x v="23"/>
    <s v="-"/>
    <n v="40"/>
    <s v="Produkte"/>
    <s v="BUs"/>
    <s v="Symptome"/>
    <n v="11"/>
    <s v="BU4"/>
    <n v="29500908"/>
    <n v="61"/>
  </r>
  <r>
    <x v="1"/>
    <n v="49"/>
    <x v="34"/>
    <s v="Vorschmelz"/>
    <s v="VOS-ABS ENTSORGUNG"/>
    <x v="1"/>
    <x v="12"/>
    <s v="-"/>
    <n v="40"/>
    <s v="Produkte"/>
    <s v="BUs"/>
    <s v="Symptome"/>
    <n v="0.49"/>
    <s v="RWV"/>
    <n v="29500917"/>
    <n v="60"/>
  </r>
  <r>
    <x v="1"/>
    <n v="61"/>
    <x v="34"/>
    <s v="Vorschmelz"/>
    <s v="VOS-ABS ENTSORGUNG"/>
    <x v="1"/>
    <x v="12"/>
    <s v="-"/>
    <n v="40"/>
    <s v="Produkte"/>
    <s v="BUs"/>
    <s v="Symptome"/>
    <n v="0.61"/>
    <s v="RWV"/>
    <n v="29500917"/>
    <n v="60"/>
  </r>
  <r>
    <x v="1"/>
    <n v="18"/>
    <x v="34"/>
    <s v="Offen ungeschält VOS"/>
    <s v="VOS URW-NATUR-EXTRA"/>
    <x v="0"/>
    <x v="1"/>
    <s v="-"/>
    <n v="40"/>
    <s v="Produkte"/>
    <s v="BUs"/>
    <s v="Symptome"/>
    <n v="9"/>
    <s v="RWV"/>
    <n v="29500947"/>
    <n v="12"/>
  </r>
  <r>
    <x v="2"/>
    <n v="133"/>
    <x v="34"/>
    <s v="Offen ungeschält ABS"/>
    <s v="ABS OLD-AMSTERDAM"/>
    <x v="2"/>
    <x v="23"/>
    <s v="-"/>
    <n v="40"/>
    <s v="Produkte"/>
    <s v="BUs"/>
    <s v="Symptome"/>
    <n v="1.3300000000000001E-2"/>
    <s v="Bu4"/>
    <n v="29501039"/>
    <n v="61"/>
  </r>
  <r>
    <x v="1"/>
    <n v="24"/>
    <x v="34"/>
    <s v="Offen Zipfel"/>
    <s v="VOS GRW-CHILI-NAT ZIPFE"/>
    <x v="0"/>
    <x v="1"/>
    <s v="-"/>
    <n v="40"/>
    <s v="Produkte"/>
    <s v="BUs"/>
    <s v="Symptome"/>
    <n v="12"/>
    <s v="Schmelze"/>
    <n v="29501078"/>
    <n v="12"/>
  </r>
  <r>
    <x v="2"/>
    <n v="55"/>
    <x v="34"/>
    <s v="Offen ungeschält ABS"/>
    <s v="ABS BRIE-PAP"/>
    <x v="2"/>
    <x v="23"/>
    <s v="-"/>
    <n v="40"/>
    <s v="Produkte"/>
    <s v="BUs"/>
    <s v="Symptome"/>
    <n v="0.55000000000000004"/>
    <s v="Bu4"/>
    <n v="29501101"/>
    <n v="61"/>
  </r>
  <r>
    <x v="1"/>
    <n v="77.599999999999994"/>
    <x v="34"/>
    <s v="Sammelnr. geschält"/>
    <s v="VS Schinken geschält"/>
    <x v="0"/>
    <x v="1"/>
    <s v="-"/>
    <n v="40"/>
    <s v="Produkte"/>
    <s v="BUs"/>
    <s v="Symptome"/>
    <n v="72.928479999999993"/>
    <s v="Schmelze"/>
    <n v="29600025"/>
    <n v="12"/>
  </r>
  <r>
    <x v="1"/>
    <n v="23"/>
    <x v="34"/>
    <s v="Sammelnr. geschält"/>
    <s v="VS Chili geschält"/>
    <x v="0"/>
    <x v="1"/>
    <s v="-"/>
    <n v="40"/>
    <s v="Produkte"/>
    <s v="BUs"/>
    <s v="Symptome"/>
    <n v="21.438300000000002"/>
    <s v="Schmelze"/>
    <n v="29600027"/>
    <n v="12"/>
  </r>
  <r>
    <x v="2"/>
    <n v="325"/>
    <x v="34"/>
    <s v="Vakuumierter ABS ungeschält"/>
    <s v="ABS BLU-FOU-VAKU"/>
    <x v="0"/>
    <x v="3"/>
    <s v="-"/>
    <n v="40"/>
    <s v="Produkte"/>
    <s v="BUs"/>
    <s v="Symptome"/>
    <n v="7.8"/>
    <s v="BU4"/>
    <n v="49500196"/>
    <n v="12"/>
  </r>
  <r>
    <x v="4"/>
    <n v="15"/>
    <x v="34"/>
    <s v="Rohware"/>
    <s v="Blöcke"/>
    <x v="0"/>
    <x v="16"/>
    <s v="-"/>
    <n v="40"/>
    <s v="Produkte"/>
    <s v="BUs"/>
    <s v="Symptome"/>
    <s v="0"/>
    <s v="Bu2"/>
    <s v="Blöcke"/>
    <n v="12"/>
  </r>
  <r>
    <x v="1"/>
    <n v="56"/>
    <x v="34"/>
    <s v="Fertigware"/>
    <s v="Creme Noblesse"/>
    <x v="1"/>
    <x v="29"/>
    <s v="-"/>
    <n v="40"/>
    <s v="Produkte"/>
    <s v="BUs"/>
    <s v="Symptome"/>
    <s v="0"/>
    <s v="Abfüllung"/>
    <s v="Creme Noblesse"/>
    <n v="40"/>
  </r>
  <r>
    <x v="1"/>
    <n v="36.200000000000003"/>
    <x v="34"/>
    <s v="-"/>
    <s v="Div. Zipfel, Endstücke"/>
    <x v="0"/>
    <x v="1"/>
    <s v="-"/>
    <n v="40"/>
    <s v="Produkte"/>
    <s v="BUs"/>
    <s v="Symptome"/>
    <s v="0"/>
    <s v="Schmelze"/>
    <s v="Div. Zipfel, Endstücke"/>
    <n v="12"/>
  </r>
  <r>
    <x v="0"/>
    <n v="12"/>
    <x v="34"/>
    <s v="Vorschmelz"/>
    <s v="Vorschmelz Diverses"/>
    <x v="3"/>
    <x v="7"/>
    <s v="-"/>
    <n v="40"/>
    <s v="Produkte"/>
    <s v="BUs"/>
    <s v="Symptome"/>
    <s v="0"/>
    <s v="Bu3"/>
    <s v="Vorschmelz Diverses"/>
    <n v="30"/>
  </r>
  <r>
    <x v="0"/>
    <n v="78.599999999999994"/>
    <x v="34"/>
    <s v="-"/>
    <s v="Maschinenabfall"/>
    <x v="3"/>
    <x v="7"/>
    <s v="-"/>
    <n v="40"/>
    <s v="Produkte"/>
    <s v="BUs"/>
    <s v="Symptome"/>
    <s v="0"/>
    <s v="L9"/>
    <s v="Maschinenabfall"/>
    <n v="30"/>
  </r>
  <r>
    <x v="0"/>
    <n v="10"/>
    <x v="34"/>
    <s v="-"/>
    <s v="Maschinenabfall"/>
    <x v="3"/>
    <x v="7"/>
    <s v="-"/>
    <n v="40"/>
    <s v="Produkte"/>
    <s v="BUs"/>
    <s v="Symptome"/>
    <s v="0"/>
    <s v="BU3"/>
    <s v="Maschinenabfall"/>
    <n v="30"/>
  </r>
  <r>
    <x v="0"/>
    <n v="20"/>
    <x v="34"/>
    <s v="-"/>
    <s v="Maschinenabfall"/>
    <x v="3"/>
    <x v="7"/>
    <s v="-"/>
    <n v="40"/>
    <s v="Produkte"/>
    <s v="BUs"/>
    <s v="Symptome"/>
    <s v="0"/>
    <s v="L33"/>
    <s v="Maschinenabfall"/>
    <n v="30"/>
  </r>
  <r>
    <x v="1"/>
    <n v="122"/>
    <x v="34"/>
    <s v="Diverses"/>
    <s v="Diverses"/>
    <x v="3"/>
    <x v="7"/>
    <s v="-"/>
    <n v="40"/>
    <s v="Produkte"/>
    <s v="BUs"/>
    <s v="Symptome"/>
    <s v="0"/>
    <s v="Strudelline"/>
    <s v="Diverses"/>
    <n v="30"/>
  </r>
  <r>
    <x v="5"/>
    <n v="9.8000000000000007"/>
    <x v="34"/>
    <s v="Diverses"/>
    <s v="Diverses"/>
    <x v="4"/>
    <x v="10"/>
    <s v="-"/>
    <n v="40"/>
    <s v="Produkte"/>
    <s v="BUs"/>
    <s v="Symptome"/>
    <s v="0"/>
    <s v="QM"/>
    <s v="Diverses"/>
    <n v="74"/>
  </r>
  <r>
    <x v="4"/>
    <n v="86"/>
    <x v="34"/>
    <s v="Diverses"/>
    <s v="Diverses"/>
    <x v="3"/>
    <x v="7"/>
    <s v="-"/>
    <n v="40"/>
    <s v="Produkte"/>
    <s v="BUs"/>
    <s v="Symptome"/>
    <s v="0"/>
    <s v="BU2"/>
    <s v="Diverses"/>
    <n v="30"/>
  </r>
  <r>
    <x v="5"/>
    <n v="7.5"/>
    <x v="34"/>
    <s v="Diverses"/>
    <s v="Diverses"/>
    <x v="4"/>
    <x v="10"/>
    <s v="-"/>
    <n v="40"/>
    <s v="Produkte"/>
    <s v="BUs"/>
    <s v="Symptome"/>
    <s v="0"/>
    <s v="QM"/>
    <s v="Diverses"/>
    <n v="74"/>
  </r>
  <r>
    <x v="4"/>
    <n v="70"/>
    <x v="34"/>
    <s v="Diverses"/>
    <s v="Diverses"/>
    <x v="3"/>
    <x v="7"/>
    <s v="-"/>
    <n v="40"/>
    <s v="Produkte"/>
    <s v="BUs"/>
    <s v="Symptome"/>
    <s v="0"/>
    <s v="Bu2"/>
    <s v="Diverses"/>
    <n v="30"/>
  </r>
  <r>
    <x v="1"/>
    <n v="90"/>
    <x v="34"/>
    <s v="Diverses"/>
    <s v="Diverses"/>
    <x v="3"/>
    <x v="17"/>
    <s v="-"/>
    <n v="40"/>
    <s v="Produkte"/>
    <s v="BUs"/>
    <s v="Symptome"/>
    <s v="0"/>
    <s v="Schmelze"/>
    <s v="Diverses"/>
    <n v="10"/>
  </r>
  <r>
    <x v="1"/>
    <n v="35.6"/>
    <x v="34"/>
    <s v="Diverses"/>
    <s v="Diverses"/>
    <x v="3"/>
    <x v="17"/>
    <s v="-"/>
    <n v="40"/>
    <s v="Produkte"/>
    <s v="BUs"/>
    <s v="Symptome"/>
    <s v="0"/>
    <s v="Schmelze"/>
    <s v="Diverses"/>
    <n v="10"/>
  </r>
  <r>
    <x v="5"/>
    <n v="15"/>
    <x v="34"/>
    <s v="Diverses"/>
    <s v="Diverses"/>
    <x v="4"/>
    <x v="11"/>
    <s v="-"/>
    <n v="40"/>
    <s v="Produkte"/>
    <s v="BUs"/>
    <s v="Symptome"/>
    <s v="0"/>
    <s v="Labor"/>
    <s v="Diverses"/>
    <n v="73"/>
  </r>
  <r>
    <x v="5"/>
    <n v="80"/>
    <x v="34"/>
    <s v="Diverses"/>
    <s v="Diverses"/>
    <x v="4"/>
    <x v="11"/>
    <s v="-"/>
    <n v="40"/>
    <s v="Produkte"/>
    <s v="BUs"/>
    <s v="Symptome"/>
    <s v="0"/>
    <s v="Labor"/>
    <s v="Diverses"/>
    <n v="73"/>
  </r>
  <r>
    <x v="5"/>
    <n v="6.8"/>
    <x v="34"/>
    <s v="Diverses"/>
    <s v="Diverses"/>
    <x v="4"/>
    <x v="11"/>
    <s v="-"/>
    <n v="40"/>
    <s v="Produkte"/>
    <s v="BUs"/>
    <s v="Symptome"/>
    <s v="0"/>
    <s v="Labor"/>
    <s v="Diverses"/>
    <n v="73"/>
  </r>
  <r>
    <x v="1"/>
    <n v="10"/>
    <x v="34"/>
    <s v="ganze Würste"/>
    <s v="ganze Wurst Gourme Kräuter"/>
    <x v="3"/>
    <x v="24"/>
    <s v="-"/>
    <n v="40"/>
    <s v="Produkte"/>
    <s v="BUs"/>
    <s v="Symptome"/>
    <s v="0"/>
    <s v="Räucherei"/>
    <s v="ganze Wurst Gourme Kräuter"/>
    <n v="31"/>
  </r>
  <r>
    <x v="1"/>
    <n v="10"/>
    <x v="34"/>
    <s v="ganze Würste"/>
    <s v="ganze Wurst Gourme Paprika"/>
    <x v="3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3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3"/>
    <x v="24"/>
    <s v="-"/>
    <n v="40"/>
    <s v="Produkte"/>
    <s v="BUs"/>
    <s v="Symptome"/>
    <s v="0"/>
    <s v="Räucherei"/>
    <s v="ganze Wurst Gourme Paprika"/>
    <n v="31"/>
  </r>
  <r>
    <x v="5"/>
    <n v="31"/>
    <x v="34"/>
    <s v="Rohware"/>
    <s v="Mozzarella"/>
    <x v="1"/>
    <x v="35"/>
    <s v="-"/>
    <n v="40"/>
    <s v="Produkte"/>
    <s v="BUs"/>
    <s v="Symptome"/>
    <s v="0"/>
    <s v="Rest"/>
    <s v="Mozzarella"/>
    <n v="22"/>
  </r>
  <r>
    <x v="3"/>
    <n v="20"/>
    <x v="34"/>
    <s v="Fertigware"/>
    <s v="Räu-End"/>
    <x v="0"/>
    <x v="31"/>
    <s v="-"/>
    <n v="40"/>
    <s v="Produkte"/>
    <s v="BUs"/>
    <s v="Symptome"/>
    <s v="0"/>
    <s v="Verkauf"/>
    <s v="Räu-End"/>
    <n v="12"/>
  </r>
  <r>
    <x v="1"/>
    <n v="21"/>
    <x v="34"/>
    <s v="vegan"/>
    <s v="vegan"/>
    <x v="3"/>
    <x v="17"/>
    <s v="-"/>
    <n v="40"/>
    <s v="Produkte"/>
    <s v="BUs"/>
    <s v="Symptome"/>
    <s v="0"/>
    <s v="Schmelze"/>
    <s v="vegan"/>
    <n v="10"/>
  </r>
  <r>
    <x v="1"/>
    <n v="60"/>
    <x v="35"/>
    <s v="Offen ungeschält ABS"/>
    <s v="ABS Havarti Natur 55%"/>
    <x v="0"/>
    <x v="26"/>
    <s v="-"/>
    <n v="40"/>
    <s v="Produkte"/>
    <s v="BUs"/>
    <s v="Symptome"/>
    <n v="90"/>
    <s v="RWV"/>
    <n v="29500719"/>
    <n v="12"/>
  </r>
  <r>
    <x v="1"/>
    <n v="7"/>
    <x v="35"/>
    <s v="Offen ungeschält VOS"/>
    <s v="VOS RW-CHILI OGT"/>
    <x v="0"/>
    <x v="1"/>
    <s v="-"/>
    <n v="40"/>
    <s v="Produkte"/>
    <s v="BUs"/>
    <s v="Symptome"/>
    <n v="3.5"/>
    <s v="Schmelze"/>
    <n v="29500860"/>
    <n v="12"/>
  </r>
  <r>
    <x v="2"/>
    <n v="5"/>
    <x v="35"/>
    <s v="Offen ungeschält ABS"/>
    <s v="ABS MEDI-KRÄUK"/>
    <x v="2"/>
    <x v="23"/>
    <s v="-"/>
    <n v="40"/>
    <s v="Produkte"/>
    <s v="BUs"/>
    <s v="Symptome"/>
    <n v="7.5"/>
    <s v="BU4"/>
    <n v="29500886"/>
    <n v="61"/>
  </r>
  <r>
    <x v="1"/>
    <n v="21"/>
    <x v="35"/>
    <s v="Vorschmelz"/>
    <s v="VOS-ABS ENTSORGUNG"/>
    <x v="1"/>
    <x v="12"/>
    <s v="-"/>
    <n v="40"/>
    <s v="Produkte"/>
    <s v="BUs"/>
    <s v="Symptome"/>
    <n v="0.21"/>
    <s v="RWV"/>
    <n v="29500917"/>
    <n v="60"/>
  </r>
  <r>
    <x v="1"/>
    <n v="13"/>
    <x v="35"/>
    <s v="Vorschmelz"/>
    <s v="VOS-ABS ENTSORGUNG"/>
    <x v="1"/>
    <x v="12"/>
    <s v="-"/>
    <n v="40"/>
    <s v="Produkte"/>
    <s v="BUs"/>
    <s v="Symptome"/>
    <n v="0.13"/>
    <s v="RWV"/>
    <n v="29500917"/>
    <n v="60"/>
  </r>
  <r>
    <x v="1"/>
    <n v="6"/>
    <x v="35"/>
    <s v="Vorschmelz"/>
    <s v="VOS-ABS ENTSORGUNG"/>
    <x v="1"/>
    <x v="12"/>
    <s v="-"/>
    <n v="40"/>
    <s v="Produkte"/>
    <s v="BUs"/>
    <s v="Symptome"/>
    <n v="0.06"/>
    <s v="RWV"/>
    <n v="29500917"/>
    <n v="60"/>
  </r>
  <r>
    <x v="1"/>
    <n v="25"/>
    <x v="35"/>
    <s v="Vorschmelz"/>
    <s v="VOS-ABS ENTSORGUNG"/>
    <x v="1"/>
    <x v="12"/>
    <s v="-"/>
    <n v="40"/>
    <s v="Produkte"/>
    <s v="BUs"/>
    <s v="Symptome"/>
    <n v="0.25"/>
    <s v="RWV"/>
    <n v="29500917"/>
    <n v="60"/>
  </r>
  <r>
    <x v="2"/>
    <n v="8"/>
    <x v="35"/>
    <s v="Offen ungeschält ABS"/>
    <s v="ABS GRÜN-PESTO"/>
    <x v="2"/>
    <x v="23"/>
    <s v="-"/>
    <n v="40"/>
    <s v="Produkte"/>
    <s v="BUs"/>
    <s v="Symptome"/>
    <n v="12"/>
    <s v="BU4"/>
    <n v="29500952"/>
    <n v="61"/>
  </r>
  <r>
    <x v="1"/>
    <n v="16"/>
    <x v="35"/>
    <s v="Offen ungeschält ABS"/>
    <s v="ABS Bunter Pfeffer 50%"/>
    <x v="0"/>
    <x v="1"/>
    <s v="-"/>
    <n v="40"/>
    <s v="Produkte"/>
    <s v="BUs"/>
    <s v="Symptome"/>
    <n v="16"/>
    <s v="Schmelze"/>
    <n v="29501002"/>
    <n v="12"/>
  </r>
  <r>
    <x v="2"/>
    <n v="1"/>
    <x v="35"/>
    <s v="Offen ungeschält ABS"/>
    <s v="ABS BRUSCHETTA"/>
    <x v="2"/>
    <x v="23"/>
    <s v="-"/>
    <n v="40"/>
    <s v="Produkte"/>
    <s v="BUs"/>
    <s v="Symptome"/>
    <n v="1.5"/>
    <s v="BU4"/>
    <n v="29501029"/>
    <n v="61"/>
  </r>
  <r>
    <x v="2"/>
    <n v="3"/>
    <x v="35"/>
    <s v="Offen ungeschält ABS"/>
    <s v="ABS ORANG-PESTO"/>
    <x v="2"/>
    <x v="23"/>
    <s v="-"/>
    <n v="40"/>
    <s v="Produkte"/>
    <s v="BUs"/>
    <s v="Symptome"/>
    <n v="4.5"/>
    <s v="BU4"/>
    <n v="29501030"/>
    <n v="61"/>
  </r>
  <r>
    <x v="2"/>
    <n v="7"/>
    <x v="35"/>
    <s v="ABS"/>
    <s v="ABS SAINT ANDRÉ"/>
    <x v="2"/>
    <x v="23"/>
    <s v="-"/>
    <n v="40"/>
    <s v="Produkte"/>
    <s v="BUs"/>
    <s v="Symptome"/>
    <n v="6.9999999999999999E-4"/>
    <s v="BU4"/>
    <n v="29501036"/>
    <n v="61"/>
  </r>
  <r>
    <x v="2"/>
    <n v="17"/>
    <x v="35"/>
    <s v="Offen ungeschält ABS"/>
    <s v="ABS OLD-AMSTERDAM"/>
    <x v="2"/>
    <x v="23"/>
    <s v="-"/>
    <n v="40"/>
    <s v="Produkte"/>
    <s v="BUs"/>
    <s v="Symptome"/>
    <n v="1.7000000000000001E-3"/>
    <s v="BU4"/>
    <n v="29501039"/>
    <n v="61"/>
  </r>
  <r>
    <x v="1"/>
    <n v="120"/>
    <x v="35"/>
    <s v="Offen Endstücke"/>
    <s v="VOS RW-SCHI ENDSTÜCK 35"/>
    <x v="0"/>
    <x v="1"/>
    <s v="-"/>
    <n v="40"/>
    <s v="Produkte"/>
    <s v="BUs"/>
    <s v="Symptome"/>
    <n v="60"/>
    <s v="Schmelze"/>
    <n v="29501067"/>
    <n v="12"/>
  </r>
  <r>
    <x v="2"/>
    <n v="15"/>
    <x v="35"/>
    <s v="Offen ungeschält ABS"/>
    <s v="ABS BRIE-PAP"/>
    <x v="2"/>
    <x v="23"/>
    <s v="-"/>
    <n v="40"/>
    <s v="Produkte"/>
    <s v="BUs"/>
    <s v="Symptome"/>
    <n v="0.15"/>
    <s v="BU4"/>
    <n v="29501101"/>
    <n v="61"/>
  </r>
  <r>
    <x v="1"/>
    <n v="130"/>
    <x v="35"/>
    <s v="Vakuumierter VOS ungeschält"/>
    <s v="VOS RW-NATUR-STAUBK-GES"/>
    <x v="0"/>
    <x v="1"/>
    <s v="Produktion unregelmäßig"/>
    <n v="40"/>
    <s v="Produkte"/>
    <s v="BUs"/>
    <s v="Symptome"/>
    <n v="152.63299999999998"/>
    <s v="Schmelze"/>
    <n v="49500171"/>
    <n v="12"/>
  </r>
  <r>
    <x v="4"/>
    <n v="15"/>
    <x v="35"/>
    <s v="Rohware"/>
    <s v="Blöcke"/>
    <x v="0"/>
    <x v="16"/>
    <s v="-"/>
    <n v="40"/>
    <s v="Produkte"/>
    <s v="BUs"/>
    <s v="Symptome"/>
    <s v="0"/>
    <s v="BU2"/>
    <s v="Blöcke"/>
    <n v="12"/>
  </r>
  <r>
    <x v="1"/>
    <n v="405"/>
    <x v="35"/>
    <s v="Diverses"/>
    <s v="Diverses"/>
    <x v="3"/>
    <x v="7"/>
    <s v="-"/>
    <n v="40"/>
    <s v="Produkte"/>
    <s v="BUs"/>
    <s v="Symptome"/>
    <s v="0"/>
    <s v="Abfüllung"/>
    <s v="Diverses"/>
    <n v="30"/>
  </r>
  <r>
    <x v="0"/>
    <n v="22"/>
    <x v="35"/>
    <s v="-"/>
    <s v="Maschinenabfall"/>
    <x v="3"/>
    <x v="7"/>
    <s v="-"/>
    <n v="40"/>
    <s v="Produkte"/>
    <s v="BUs"/>
    <s v="Symptome"/>
    <s v="0"/>
    <s v="L33"/>
    <s v="Maschinenabfall"/>
    <n v="30"/>
  </r>
  <r>
    <x v="2"/>
    <n v="19.399999999999999"/>
    <x v="35"/>
    <s v="Diverses"/>
    <s v="Diverses"/>
    <x v="3"/>
    <x v="7"/>
    <s v="-"/>
    <n v="40"/>
    <s v="Produkte"/>
    <s v="BUs"/>
    <s v="Symptome"/>
    <s v="0"/>
    <s v="Bu4"/>
    <s v="Diverses"/>
    <n v="30"/>
  </r>
  <r>
    <x v="4"/>
    <n v="69.900000000000006"/>
    <x v="35"/>
    <s v="Diverses"/>
    <s v="Diverses"/>
    <x v="3"/>
    <x v="7"/>
    <s v="-"/>
    <n v="40"/>
    <s v="Produkte"/>
    <s v="BUs"/>
    <s v="Symptome"/>
    <s v="0"/>
    <s v="BU2"/>
    <s v="Diverses"/>
    <n v="30"/>
  </r>
  <r>
    <x v="5"/>
    <n v="11"/>
    <x v="35"/>
    <s v="Diverses"/>
    <s v="Diverses"/>
    <x v="4"/>
    <x v="10"/>
    <s v="-"/>
    <n v="40"/>
    <s v="Produkte"/>
    <s v="BUs"/>
    <s v="Symptome"/>
    <s v="0"/>
    <s v="QM"/>
    <s v="Diverses"/>
    <n v="74"/>
  </r>
  <r>
    <x v="1"/>
    <n v="97"/>
    <x v="35"/>
    <s v="Diverses"/>
    <s v="Diverses"/>
    <x v="3"/>
    <x v="17"/>
    <s v="-"/>
    <n v="40"/>
    <s v="Produkte"/>
    <s v="BUs"/>
    <s v="Symptome"/>
    <s v="0"/>
    <s v="Schmelze"/>
    <s v="Diverses"/>
    <n v="10"/>
  </r>
  <r>
    <x v="1"/>
    <n v="60"/>
    <x v="35"/>
    <s v="-"/>
    <s v="ganze Wurst Gourme Schinken"/>
    <x v="3"/>
    <x v="24"/>
    <s v="-"/>
    <n v="40"/>
    <s v="Produkte"/>
    <s v="BUs"/>
    <s v="Symptome"/>
    <s v="0"/>
    <s v="Räucherei"/>
    <s v="ganze Wurst Gourme Schinken"/>
    <n v="31"/>
  </r>
  <r>
    <x v="1"/>
    <n v="10"/>
    <x v="35"/>
    <s v="ganze Würste"/>
    <s v="ganze Wurst Gourmet Schinken"/>
    <x v="3"/>
    <x v="24"/>
    <s v="-"/>
    <n v="40"/>
    <s v="Produkte"/>
    <s v="BUs"/>
    <s v="Symptome"/>
    <s v="0"/>
    <s v="Räucherei"/>
    <s v="ganze Wurst Gourmet Schinken"/>
    <n v="31"/>
  </r>
  <r>
    <x v="1"/>
    <n v="10"/>
    <x v="35"/>
    <s v="ganze Würste"/>
    <s v="ganze Wurst NA Extra"/>
    <x v="3"/>
    <x v="19"/>
    <s v="-"/>
    <n v="40"/>
    <s v="Produkte"/>
    <s v="BUs"/>
    <s v="Symptome"/>
    <s v="0"/>
    <s v="Räucherei"/>
    <s v="ganze Wurst NA Extra"/>
    <n v="34"/>
  </r>
  <r>
    <x v="5"/>
    <n v="5.6"/>
    <x v="35"/>
    <s v="Qualitätssicherung"/>
    <s v="Laborproben"/>
    <x v="4"/>
    <x v="11"/>
    <s v="-"/>
    <n v="40"/>
    <s v="Produkte"/>
    <s v="BUs"/>
    <s v="Symptome"/>
    <s v="0"/>
    <s v="Labor"/>
    <s v="Laborproben"/>
    <n v="73"/>
  </r>
  <r>
    <x v="5"/>
    <n v="7"/>
    <x v="35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29.2"/>
    <x v="35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0"/>
    <n v="436.6"/>
    <x v="36"/>
    <s v="Riemen"/>
    <s v="RIE Bio Gouda Mittelalt"/>
    <x v="0"/>
    <x v="28"/>
    <s v="-"/>
    <n v="40"/>
    <s v="Produkte"/>
    <s v="BUs"/>
    <s v="Symptome"/>
    <n v="3250.0940599999999"/>
    <s v="BU3"/>
    <n v="23500062"/>
    <n v="12"/>
  </r>
  <r>
    <x v="0"/>
    <n v="427"/>
    <x v="36"/>
    <s v="Riemen"/>
    <s v="RIE Bio Gouda Mittelalt"/>
    <x v="0"/>
    <x v="28"/>
    <s v="-"/>
    <n v="40"/>
    <s v="Produkte"/>
    <s v="BUs"/>
    <s v="Symptome"/>
    <n v="3178.6306999999997"/>
    <s v="BU3"/>
    <n v="23500062"/>
    <n v="12"/>
  </r>
  <r>
    <x v="1"/>
    <n v="22"/>
    <x v="36"/>
    <s v="Offen ungeschält VOS"/>
    <s v="VOS mit Walnusskonzentr"/>
    <x v="0"/>
    <x v="1"/>
    <s v="-"/>
    <n v="40"/>
    <s v="Produkte"/>
    <s v="BUs"/>
    <s v="Symptome"/>
    <s v="0"/>
    <s v="RWV"/>
    <n v="29500531"/>
    <n v="12"/>
  </r>
  <r>
    <x v="1"/>
    <n v="20"/>
    <x v="36"/>
    <s v="Offen ungeschält VOS"/>
    <s v="VOS GRW Gartenkräuter 4"/>
    <x v="0"/>
    <x v="1"/>
    <s v="-"/>
    <n v="40"/>
    <s v="Produkte"/>
    <s v="BUs"/>
    <s v="Symptome"/>
    <n v="10"/>
    <s v="Schmelze"/>
    <n v="29500620"/>
    <n v="12"/>
  </r>
  <r>
    <x v="2"/>
    <n v="20"/>
    <x v="36"/>
    <s v="Offen ungeschält VOS"/>
    <s v="VOS SKZ EMM in Wurstfor"/>
    <x v="2"/>
    <x v="23"/>
    <s v="-"/>
    <n v="40"/>
    <s v="Produkte"/>
    <s v="BUs"/>
    <s v="Symptome"/>
    <s v="0"/>
    <s v="BU4"/>
    <n v="29501010"/>
    <n v="61"/>
  </r>
  <r>
    <x v="2"/>
    <n v="10"/>
    <x v="36"/>
    <s v="Offen ungeschält ABS"/>
    <s v="ABS AT-ROTWEIN"/>
    <x v="2"/>
    <x v="23"/>
    <s v="-"/>
    <n v="40"/>
    <s v="Produkte"/>
    <s v="BUs"/>
    <s v="Symptome"/>
    <n v="1E-3"/>
    <s v="BU4"/>
    <n v="29501013"/>
    <n v="61"/>
  </r>
  <r>
    <x v="3"/>
    <n v="70"/>
    <x v="36"/>
    <s v="Offen Zipfel"/>
    <s v="VOS RW-NUSS-ZIPFEL"/>
    <x v="0"/>
    <x v="20"/>
    <s v="-"/>
    <n v="40"/>
    <s v="Produkte"/>
    <s v="BUs"/>
    <s v="Symptome"/>
    <n v="35"/>
    <s v="Verkauf"/>
    <n v="29501073"/>
    <n v="12"/>
  </r>
  <r>
    <x v="3"/>
    <n v="220"/>
    <x v="36"/>
    <s v="Offen Endstücke"/>
    <s v="VOS RW-JALA-NAT ENDSTÜC"/>
    <x v="0"/>
    <x v="20"/>
    <s v="-"/>
    <n v="40"/>
    <s v="Produkte"/>
    <s v="BUs"/>
    <s v="Symptome"/>
    <n v="110"/>
    <s v="Verkauf"/>
    <n v="29501081"/>
    <n v="12"/>
  </r>
  <r>
    <x v="0"/>
    <n v="245"/>
    <x v="36"/>
    <s v="-"/>
    <s v="BLO FRUCHT 5KG mit ganz"/>
    <x v="0"/>
    <x v="43"/>
    <s v="-"/>
    <n v="40"/>
    <s v="Produkte"/>
    <s v="BUs"/>
    <s v="Symptome"/>
    <s v="0"/>
    <s v="Spezialitäten"/>
    <n v="31000217"/>
    <n v="12"/>
  </r>
  <r>
    <x v="1"/>
    <n v="328"/>
    <x v="36"/>
    <s v="Räucherwürste"/>
    <s v="GRW SCHI-NAT 7,2GK NEUE"/>
    <x v="3"/>
    <x v="24"/>
    <s v="Clip gerissen"/>
    <n v="40"/>
    <s v="Produkte"/>
    <s v="BUs"/>
    <s v="Symptome"/>
    <s v="0"/>
    <s v="Abfüllung"/>
    <n v="32000106"/>
    <n v="31"/>
  </r>
  <r>
    <x v="4"/>
    <n v="49.5"/>
    <x v="36"/>
    <s v="Rohware"/>
    <s v="Blöcke"/>
    <x v="0"/>
    <x v="16"/>
    <s v="-"/>
    <n v="40"/>
    <s v="Produkte"/>
    <s v="BUs"/>
    <s v="Symptome"/>
    <s v="0"/>
    <s v="BU2"/>
    <s v="Blöcke"/>
    <n v="12"/>
  </r>
  <r>
    <x v="0"/>
    <n v="16"/>
    <x v="36"/>
    <s v="Vorschmelz"/>
    <s v="Vorschmelz Diverses"/>
    <x v="3"/>
    <x v="7"/>
    <s v="-"/>
    <n v="40"/>
    <s v="Produkte"/>
    <s v="BUs"/>
    <s v="Symptome"/>
    <s v="0"/>
    <s v="BU3"/>
    <s v="Vorschmelz Diverses"/>
    <n v="30"/>
  </r>
  <r>
    <x v="1"/>
    <n v="328"/>
    <x v="36"/>
    <s v="Diverses"/>
    <s v="Diverses"/>
    <x v="3"/>
    <x v="7"/>
    <s v="-"/>
    <n v="40"/>
    <s v="Produkte"/>
    <s v="BUs"/>
    <s v="Symptome"/>
    <s v="0"/>
    <s v="Abfüllung"/>
    <s v="Diverses"/>
    <n v="30"/>
  </r>
  <r>
    <x v="2"/>
    <n v="18"/>
    <x v="36"/>
    <s v="Diverses"/>
    <s v="Diverses"/>
    <x v="3"/>
    <x v="7"/>
    <s v="-"/>
    <n v="40"/>
    <s v="Produkte"/>
    <s v="BUs"/>
    <s v="Symptome"/>
    <s v="0"/>
    <s v="BU4"/>
    <s v="Diverses"/>
    <n v="30"/>
  </r>
  <r>
    <x v="0"/>
    <n v="17"/>
    <x v="36"/>
    <s v="-"/>
    <s v="Maschinenabfall"/>
    <x v="3"/>
    <x v="7"/>
    <s v="-"/>
    <n v="40"/>
    <s v="Produkte"/>
    <s v="BUs"/>
    <s v="Symptome"/>
    <s v="0"/>
    <s v="L35"/>
    <s v="Maschinenabfall"/>
    <n v="30"/>
  </r>
  <r>
    <x v="0"/>
    <n v="22"/>
    <x v="36"/>
    <s v="-"/>
    <s v="Maschinenabfall"/>
    <x v="3"/>
    <x v="7"/>
    <s v="-"/>
    <n v="40"/>
    <s v="Produkte"/>
    <s v="BUs"/>
    <s v="Symptome"/>
    <s v="0"/>
    <s v="L11"/>
    <s v="Maschinenabfall"/>
    <n v="30"/>
  </r>
  <r>
    <x v="0"/>
    <n v="14"/>
    <x v="36"/>
    <s v="-"/>
    <s v="Maschinenabfall"/>
    <x v="3"/>
    <x v="7"/>
    <s v="-"/>
    <n v="40"/>
    <s v="Produkte"/>
    <s v="BUs"/>
    <s v="Symptome"/>
    <s v="0"/>
    <s v="L33"/>
    <s v="Maschinenabfall"/>
    <n v="30"/>
  </r>
  <r>
    <x v="0"/>
    <n v="10"/>
    <x v="36"/>
    <s v="-"/>
    <s v="Maschinenabfall"/>
    <x v="3"/>
    <x v="7"/>
    <s v="-"/>
    <n v="40"/>
    <s v="Produkte"/>
    <s v="BUs"/>
    <s v="Symptome"/>
    <s v="0"/>
    <s v="L11"/>
    <s v="Maschinenabfall"/>
    <n v="30"/>
  </r>
  <r>
    <x v="5"/>
    <n v="45"/>
    <x v="36"/>
    <s v="Diverses"/>
    <s v="Diverses"/>
    <x v="1"/>
    <x v="30"/>
    <s v="-"/>
    <n v="40"/>
    <s v="Produkte"/>
    <s v="BUs"/>
    <s v="Symptome"/>
    <s v="0"/>
    <s v="Kantine"/>
    <s v="Diverses"/>
    <n v="22"/>
  </r>
  <r>
    <x v="4"/>
    <n v="15"/>
    <x v="36"/>
    <s v="Diverses"/>
    <s v="Diverses"/>
    <x v="0"/>
    <x v="16"/>
    <s v="-"/>
    <n v="40"/>
    <s v="Produkte"/>
    <s v="BUs"/>
    <s v="Symptome"/>
    <s v="0"/>
    <s v="BU2"/>
    <s v="Diverses"/>
    <n v="12"/>
  </r>
  <r>
    <x v="1"/>
    <n v="153"/>
    <x v="36"/>
    <s v="Diverses"/>
    <s v="Diverses"/>
    <x v="3"/>
    <x v="17"/>
    <s v="-"/>
    <n v="40"/>
    <s v="Produkte"/>
    <s v="BUs"/>
    <s v="Symptome"/>
    <s v="0"/>
    <s v="Schmelze"/>
    <s v="Diverses"/>
    <n v="10"/>
  </r>
  <r>
    <x v="5"/>
    <n v="150"/>
    <x v="36"/>
    <s v="Diverses"/>
    <s v="Diverses"/>
    <x v="4"/>
    <x v="11"/>
    <s v="-"/>
    <n v="40"/>
    <s v="Produkte"/>
    <s v="BUs"/>
    <s v="Symptome"/>
    <s v="0"/>
    <s v="Labor"/>
    <s v="Diverses"/>
    <n v="73"/>
  </r>
  <r>
    <x v="0"/>
    <n v="40"/>
    <x v="37"/>
    <s v="Offen ungeschält VOS"/>
    <s v="VOS Räucher extra natri"/>
    <x v="3"/>
    <x v="7"/>
    <s v="-"/>
    <n v="40"/>
    <s v="Produkte"/>
    <s v="BUs"/>
    <s v="Symptome"/>
    <n v="20"/>
    <s v="L1"/>
    <n v="29500613"/>
    <n v="30"/>
  </r>
  <r>
    <x v="2"/>
    <n v="26"/>
    <x v="37"/>
    <s v="Offen ungeschält ABS"/>
    <s v="ABS ZIEGE-GOU"/>
    <x v="2"/>
    <x v="23"/>
    <s v="-"/>
    <n v="40"/>
    <s v="Produkte"/>
    <s v="BUs"/>
    <s v="Symptome"/>
    <n v="26"/>
    <s v="BU4"/>
    <n v="29500887"/>
    <n v="61"/>
  </r>
  <r>
    <x v="2"/>
    <n v="62.4"/>
    <x v="37"/>
    <s v="Offen ungeschält ABS"/>
    <s v="ABS ZIEGE-GOU"/>
    <x v="0"/>
    <x v="3"/>
    <s v="-"/>
    <n v="40"/>
    <s v="Produkte"/>
    <s v="BUs"/>
    <s v="Symptome"/>
    <n v="62.4"/>
    <s v="BU4"/>
    <n v="29500887"/>
    <n v="12"/>
  </r>
  <r>
    <x v="1"/>
    <n v="28"/>
    <x v="37"/>
    <s v="Vorschmelz"/>
    <s v="VOS-ABS ENTSORGUNG"/>
    <x v="1"/>
    <x v="12"/>
    <s v="-"/>
    <n v="40"/>
    <s v="Produkte"/>
    <s v="BUs"/>
    <s v="Symptome"/>
    <n v="0.28000000000000003"/>
    <s v="RWV"/>
    <n v="29500917"/>
    <n v="60"/>
  </r>
  <r>
    <x v="0"/>
    <n v="240"/>
    <x v="37"/>
    <s v="Offen ungeschält ABS"/>
    <s v="ABS CHED-PF-KRÄUK gemis"/>
    <x v="3"/>
    <x v="9"/>
    <s v="-"/>
    <n v="40"/>
    <s v="Produkte"/>
    <s v="BUs"/>
    <s v="Symptome"/>
    <n v="240"/>
    <s v="L33"/>
    <n v="29501003"/>
    <n v="81"/>
  </r>
  <r>
    <x v="0"/>
    <n v="55"/>
    <x v="37"/>
    <s v="Offen ungeschält ABS"/>
    <s v="ABS CHED-ROT MIT ß-CARO"/>
    <x v="1"/>
    <x v="6"/>
    <s v="-"/>
    <n v="40"/>
    <s v="Produkte"/>
    <s v="BUs"/>
    <s v="Symptome"/>
    <n v="55"/>
    <s v="L33"/>
    <n v="29501032"/>
    <n v="42"/>
  </r>
  <r>
    <x v="1"/>
    <n v="130"/>
    <x v="37"/>
    <s v="Sammelnr. ungeschält ABS"/>
    <s v="ABS 45-48% OGT"/>
    <x v="0"/>
    <x v="1"/>
    <s v="-"/>
    <n v="40"/>
    <s v="Produkte"/>
    <s v="BUs"/>
    <s v="Symptome"/>
    <n v="266.721"/>
    <s v="RWV"/>
    <n v="29600003"/>
    <n v="12"/>
  </r>
  <r>
    <x v="0"/>
    <n v="63"/>
    <x v="37"/>
    <s v="-"/>
    <s v="Maschinenabfall"/>
    <x v="3"/>
    <x v="7"/>
    <s v="-"/>
    <n v="40"/>
    <s v="Produkte"/>
    <s v="BUs"/>
    <s v="Symptome"/>
    <s v="0"/>
    <s v="WVP"/>
    <s v="Maschinenabfall"/>
    <n v="30"/>
  </r>
  <r>
    <x v="0"/>
    <n v="33"/>
    <x v="37"/>
    <s v="-"/>
    <s v="Maschinenabfall"/>
    <x v="3"/>
    <x v="7"/>
    <s v="-"/>
    <n v="40"/>
    <s v="Produkte"/>
    <s v="BUs"/>
    <s v="Symptome"/>
    <s v="0"/>
    <s v="L33"/>
    <s v="Maschinenabfall"/>
    <n v="30"/>
  </r>
  <r>
    <x v="5"/>
    <n v="15.5"/>
    <x v="37"/>
    <s v="Diverses"/>
    <s v="Diverses"/>
    <x v="1"/>
    <x v="10"/>
    <s v="-"/>
    <n v="40"/>
    <s v="Produkte"/>
    <s v="BUs"/>
    <s v="Symptome"/>
    <s v="0"/>
    <s v="QM"/>
    <s v="Diverses"/>
    <n v="22"/>
  </r>
  <r>
    <x v="5"/>
    <n v="73"/>
    <x v="37"/>
    <s v="Diverses"/>
    <s v="diverses"/>
    <x v="4"/>
    <x v="10"/>
    <s v="-"/>
    <n v="40"/>
    <s v="Produkte"/>
    <s v="BUs"/>
    <s v="Symptome"/>
    <s v="0"/>
    <s v="QM"/>
    <s v="diverses"/>
    <n v="74"/>
  </r>
  <r>
    <x v="5"/>
    <n v="3"/>
    <x v="37"/>
    <s v="Diverses"/>
    <s v="Diverses"/>
    <x v="4"/>
    <x v="44"/>
    <s v="-"/>
    <n v="40"/>
    <s v="Produkte"/>
    <s v="BUs"/>
    <s v="Symptome"/>
    <s v="0"/>
    <s v="Labor"/>
    <s v="Diverses"/>
    <n v="73"/>
  </r>
  <r>
    <x v="5"/>
    <n v="56"/>
    <x v="37"/>
    <s v="Diverses"/>
    <s v="Diverses"/>
    <x v="4"/>
    <x v="45"/>
    <s v="-"/>
    <n v="40"/>
    <s v="Produkte"/>
    <s v="BUs"/>
    <s v="Symptome"/>
    <s v="0"/>
    <s v="Labor"/>
    <s v="Diverses"/>
    <n v="71"/>
  </r>
  <r>
    <x v="5"/>
    <n v="6.5"/>
    <x v="37"/>
    <s v="Diverses"/>
    <s v="Diverses"/>
    <x v="4"/>
    <x v="10"/>
    <s v="-"/>
    <n v="40"/>
    <s v="Produkte"/>
    <s v="BUs"/>
    <s v="Symptome"/>
    <s v="0"/>
    <s v="Labor"/>
    <s v="Diverses"/>
    <n v="74"/>
  </r>
  <r>
    <x v="5"/>
    <n v="86"/>
    <x v="37"/>
    <s v="Diverses"/>
    <s v="diverses"/>
    <x v="4"/>
    <x v="45"/>
    <s v="-"/>
    <n v="40"/>
    <s v="Produkte"/>
    <s v="BUs"/>
    <s v="Symptome"/>
    <s v="0"/>
    <s v="Labor"/>
    <s v="diverses"/>
    <n v="71"/>
  </r>
  <r>
    <x v="5"/>
    <n v="1"/>
    <x v="37"/>
    <s v="Qualitätssicherung"/>
    <s v="Laborproben"/>
    <x v="4"/>
    <x v="45"/>
    <s v="-"/>
    <n v="40"/>
    <s v="Produkte"/>
    <s v="BUs"/>
    <s v="Symptome"/>
    <s v="0"/>
    <s v="Labor"/>
    <s v="Laborproben"/>
    <n v="71"/>
  </r>
  <r>
    <x v="5"/>
    <n v="3.2"/>
    <x v="37"/>
    <s v="Qualitätssicherung"/>
    <s v="Laborproben"/>
    <x v="4"/>
    <x v="10"/>
    <s v="-"/>
    <n v="40"/>
    <s v="Produkte"/>
    <s v="BUs"/>
    <s v="Symptome"/>
    <s v="0"/>
    <s v="Labor"/>
    <s v="Laborproben"/>
    <n v="74"/>
  </r>
  <r>
    <x v="1"/>
    <n v="80"/>
    <x v="37"/>
    <s v="Rest"/>
    <s v="Rinde"/>
    <x v="1"/>
    <x v="12"/>
    <s v="-"/>
    <n v="40"/>
    <s v="Produkte"/>
    <s v="BUs"/>
    <s v="Symptome"/>
    <s v="0"/>
    <s v="RWV"/>
    <s v="Rinde"/>
    <n v="60"/>
  </r>
  <r>
    <x v="5"/>
    <n v="53.6"/>
    <x v="37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62.6"/>
    <x v="37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127"/>
    <x v="37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0"/>
    <n v="46"/>
    <x v="37"/>
    <s v="-"/>
    <s v="Maschinenabfall"/>
    <x v="3"/>
    <x v="7"/>
    <s v="-"/>
    <n v="40"/>
    <s v="Produkte"/>
    <s v="BUs"/>
    <s v="Symptome"/>
    <s v="0"/>
    <s v="L9"/>
    <s v="Maschinenabfall"/>
    <n v="30"/>
  </r>
  <r>
    <x v="0"/>
    <n v="14.8"/>
    <x v="37"/>
    <s v="ABS"/>
    <s v="Würfel"/>
    <x v="3"/>
    <x v="7"/>
    <s v="-"/>
    <n v="40"/>
    <s v="Produkte"/>
    <s v="BUs"/>
    <s v="Symptome"/>
    <s v="0"/>
    <s v="L35"/>
    <s v="Würfel"/>
    <n v="30"/>
  </r>
  <r>
    <x v="5"/>
    <n v="292"/>
    <x v="38"/>
    <s v="Offen ungeschält ABS"/>
    <s v="ABS Havarti Natur 55%"/>
    <x v="1"/>
    <x v="35"/>
    <s v="Reklamation erhalten"/>
    <n v="41"/>
    <s v="Produkte"/>
    <s v="BUs"/>
    <s v="Symptome"/>
    <n v="438"/>
    <s v="Rest"/>
    <n v="29500719"/>
    <n v="42"/>
  </r>
  <r>
    <x v="2"/>
    <n v="9"/>
    <x v="38"/>
    <s v="Offen ungeschält ABS"/>
    <s v="ABS PECO"/>
    <x v="2"/>
    <x v="23"/>
    <s v="-"/>
    <n v="41"/>
    <s v="Produkte"/>
    <s v="BUs"/>
    <s v="Symptome"/>
    <n v="18"/>
    <s v="BU4"/>
    <n v="29500891"/>
    <n v="61"/>
  </r>
  <r>
    <x v="2"/>
    <n v="102"/>
    <x v="38"/>
    <s v="Offen ungeschält ABS"/>
    <s v="ABS REBLOCH"/>
    <x v="0"/>
    <x v="3"/>
    <s v="-"/>
    <n v="41"/>
    <s v="Produkte"/>
    <s v="BUs"/>
    <s v="Symptome"/>
    <n v="1.02"/>
    <s v="BU4"/>
    <n v="29500893"/>
    <n v="12"/>
  </r>
  <r>
    <x v="2"/>
    <n v="154"/>
    <x v="38"/>
    <s v="Offen ungeschält ABS"/>
    <s v="ABS REBLOCH"/>
    <x v="2"/>
    <x v="23"/>
    <s v="-"/>
    <n v="41"/>
    <s v="Produkte"/>
    <s v="BUs"/>
    <s v="Symptome"/>
    <n v="1.54"/>
    <s v="BU4"/>
    <n v="29500893"/>
    <n v="61"/>
  </r>
  <r>
    <x v="2"/>
    <n v="452"/>
    <x v="38"/>
    <s v="ABS"/>
    <s v="ABS BACK-BLÜT"/>
    <x v="0"/>
    <x v="3"/>
    <s v="-"/>
    <n v="41"/>
    <s v="Produkte"/>
    <s v="BUs"/>
    <s v="Symptome"/>
    <s v="0"/>
    <s v="BU4"/>
    <n v="29500894"/>
    <n v="12"/>
  </r>
  <r>
    <x v="2"/>
    <n v="419"/>
    <x v="38"/>
    <s v="Offen ungeschält ABS"/>
    <s v="ABS TI-AD"/>
    <x v="2"/>
    <x v="23"/>
    <s v="-"/>
    <n v="41"/>
    <s v="Produkte"/>
    <s v="BUs"/>
    <s v="Symptome"/>
    <n v="4.1900000000000004"/>
    <s v="BU4"/>
    <n v="29500904"/>
    <n v="61"/>
  </r>
  <r>
    <x v="2"/>
    <n v="8"/>
    <x v="38"/>
    <s v="Offen ungeschält ABS"/>
    <s v="ABS SCH-PAUL"/>
    <x v="2"/>
    <x v="23"/>
    <s v="-"/>
    <n v="41"/>
    <s v="Produkte"/>
    <s v="BUs"/>
    <s v="Symptome"/>
    <n v="0.08"/>
    <s v="BU4"/>
    <n v="29500906"/>
    <n v="61"/>
  </r>
  <r>
    <x v="2"/>
    <n v="327"/>
    <x v="38"/>
    <s v="Offen ungeschält ABS"/>
    <s v="ABS GRUY"/>
    <x v="2"/>
    <x v="23"/>
    <s v="-"/>
    <n v="41"/>
    <s v="Produkte"/>
    <s v="BUs"/>
    <s v="Symptome"/>
    <n v="163.5"/>
    <s v="BU4"/>
    <n v="29500908"/>
    <n v="61"/>
  </r>
  <r>
    <x v="2"/>
    <n v="24"/>
    <x v="38"/>
    <s v="Offen ungeschält ABS"/>
    <s v="ABS Unser Blütenkäse"/>
    <x v="2"/>
    <x v="23"/>
    <s v="-"/>
    <n v="41"/>
    <s v="Produkte"/>
    <s v="BUs"/>
    <s v="Symptome"/>
    <n v="0.24"/>
    <s v="BU4"/>
    <n v="29500910"/>
    <n v="61"/>
  </r>
  <r>
    <x v="1"/>
    <n v="53"/>
    <x v="38"/>
    <s v="Vorschmelz"/>
    <s v="VOS-ABS ENTSORGUNG"/>
    <x v="1"/>
    <x v="12"/>
    <s v="-"/>
    <n v="41"/>
    <s v="Produkte"/>
    <s v="BUs"/>
    <s v="Symptome"/>
    <n v="0.53"/>
    <s v="RWV"/>
    <n v="29500917"/>
    <n v="60"/>
  </r>
  <r>
    <x v="1"/>
    <n v="6"/>
    <x v="38"/>
    <s v="Vorschmelz"/>
    <s v="VOS-ABS ENTSORGUNG"/>
    <x v="1"/>
    <x v="12"/>
    <s v="-"/>
    <n v="41"/>
    <s v="Produkte"/>
    <s v="BUs"/>
    <s v="Symptome"/>
    <n v="0.06"/>
    <s v="RWV"/>
    <n v="29500917"/>
    <n v="60"/>
  </r>
  <r>
    <x v="2"/>
    <n v="55"/>
    <x v="38"/>
    <s v="Offen ungeschält ABS"/>
    <s v="ABS OLD-AMSTERDAM"/>
    <x v="2"/>
    <x v="23"/>
    <s v="-"/>
    <n v="41"/>
    <s v="Produkte"/>
    <s v="BUs"/>
    <s v="Symptome"/>
    <n v="5.5000000000000005E-3"/>
    <s v="BU4"/>
    <n v="29501039"/>
    <n v="61"/>
  </r>
  <r>
    <x v="2"/>
    <n v="21"/>
    <x v="38"/>
    <s v="Offen ungeschält ABS"/>
    <s v="ABS OLD-AMSTERDAM"/>
    <x v="2"/>
    <x v="23"/>
    <s v="-"/>
    <n v="41"/>
    <s v="Produkte"/>
    <s v="BUs"/>
    <s v="Symptome"/>
    <n v="2.1000000000000003E-3"/>
    <s v="BU4"/>
    <n v="29501039"/>
    <n v="61"/>
  </r>
  <r>
    <x v="2"/>
    <n v="424"/>
    <x v="38"/>
    <s v="ABS"/>
    <s v="ABS GOU-ROYAL"/>
    <x v="0"/>
    <x v="3"/>
    <s v="-"/>
    <n v="41"/>
    <s v="Produkte"/>
    <s v="BUs"/>
    <s v="Symptome"/>
    <s v="0"/>
    <s v="BU4"/>
    <n v="29501049"/>
    <n v="12"/>
  </r>
  <r>
    <x v="3"/>
    <n v="474"/>
    <x v="38"/>
    <s v="Offen Endstücke"/>
    <s v="VOS GRW-SCHI-NAT ENDSTÜ"/>
    <x v="0"/>
    <x v="20"/>
    <s v="-"/>
    <n v="41"/>
    <s v="Produkte"/>
    <s v="BUs"/>
    <s v="Symptome"/>
    <n v="237"/>
    <s v="Verkauf"/>
    <n v="29501070"/>
    <n v="12"/>
  </r>
  <r>
    <x v="2"/>
    <n v="45"/>
    <x v="38"/>
    <s v="Offen ungeschält ABS"/>
    <s v="ABS Simmentaler"/>
    <x v="2"/>
    <x v="23"/>
    <s v="-"/>
    <n v="41"/>
    <s v="Produkte"/>
    <s v="BUs"/>
    <s v="Symptome"/>
    <n v="0.45"/>
    <s v="BU4"/>
    <n v="29501099"/>
    <n v="61"/>
  </r>
  <r>
    <x v="1"/>
    <n v="160"/>
    <x v="38"/>
    <s v="Sammelnr. ungeschält ABS"/>
    <s v="ABS 45-48% Konventionel"/>
    <x v="6"/>
    <x v="46"/>
    <s v="-"/>
    <n v="41"/>
    <s v="Produkte"/>
    <s v="BUs"/>
    <s v="Symptome"/>
    <n v="322.81599999999997"/>
    <s v="Schmelze"/>
    <n v="29600004"/>
    <n v="43"/>
  </r>
  <r>
    <x v="0"/>
    <n v="369"/>
    <x v="38"/>
    <s v="Offen vegan"/>
    <s v="VOS VEG-SCH MILD"/>
    <x v="2"/>
    <x v="4"/>
    <s v="-"/>
    <n v="41"/>
    <s v="Produkte"/>
    <s v="BUs"/>
    <s v="Symptome"/>
    <n v="184.5"/>
    <s v="BU3"/>
    <n v="29900002"/>
    <n v="61"/>
  </r>
  <r>
    <x v="2"/>
    <n v="246"/>
    <x v="38"/>
    <s v="ABS"/>
    <s v="ABS JARLSBERG-VAKU"/>
    <x v="0"/>
    <x v="3"/>
    <s v="-"/>
    <n v="41"/>
    <s v="Produkte"/>
    <s v="BUs"/>
    <s v="Symptome"/>
    <s v="0"/>
    <s v="BU4"/>
    <n v="49500192"/>
    <n v="12"/>
  </r>
  <r>
    <x v="4"/>
    <n v="60"/>
    <x v="38"/>
    <s v="Rohware"/>
    <s v="Blöcke"/>
    <x v="0"/>
    <x v="16"/>
    <s v="-"/>
    <n v="41"/>
    <s v="Produkte"/>
    <s v="BUs"/>
    <s v="Symptome"/>
    <s v="0"/>
    <s v="BU2"/>
    <s v="Blöcke"/>
    <n v="12"/>
  </r>
  <r>
    <x v="4"/>
    <n v="15"/>
    <x v="38"/>
    <s v="Rohware"/>
    <s v="Blöcke"/>
    <x v="3"/>
    <x v="7"/>
    <s v="-"/>
    <n v="41"/>
    <s v="Produkte"/>
    <s v="BUs"/>
    <s v="Symptome"/>
    <s v="0"/>
    <s v="BU2"/>
    <s v="Blöcke"/>
    <n v="30"/>
  </r>
  <r>
    <x v="1"/>
    <n v="136"/>
    <x v="38"/>
    <s v="Diverses"/>
    <s v="Diverses"/>
    <x v="4"/>
    <x v="1"/>
    <s v="-"/>
    <n v="41"/>
    <s v="Produkte"/>
    <s v="BUs"/>
    <s v="Symptome"/>
    <s v="0"/>
    <s v="Schmelze"/>
    <s v="Diverses"/>
    <n v="75"/>
  </r>
  <r>
    <x v="0"/>
    <n v="25"/>
    <x v="38"/>
    <s v="-"/>
    <s v="Maschinenabfall"/>
    <x v="3"/>
    <x v="7"/>
    <s v="-"/>
    <n v="41"/>
    <s v="Produkte"/>
    <s v="BUs"/>
    <s v="Symptome"/>
    <s v="0"/>
    <s v="WVP"/>
    <s v="Maschinenabfall"/>
    <n v="30"/>
  </r>
  <r>
    <x v="2"/>
    <n v="30"/>
    <x v="38"/>
    <s v="Diverses"/>
    <s v="Diverses"/>
    <x v="3"/>
    <x v="7"/>
    <s v="-"/>
    <n v="41"/>
    <s v="Produkte"/>
    <s v="BUs"/>
    <s v="Symptome"/>
    <s v="0"/>
    <s v="BU4"/>
    <s v="Diverses"/>
    <n v="30"/>
  </r>
  <r>
    <x v="4"/>
    <n v="65"/>
    <x v="38"/>
    <s v="Diverses"/>
    <s v="Diverses"/>
    <x v="3"/>
    <x v="7"/>
    <s v="-"/>
    <n v="41"/>
    <s v="Produkte"/>
    <s v="BUs"/>
    <s v="Symptome"/>
    <s v="0"/>
    <s v="BU2"/>
    <s v="Diverses"/>
    <n v="30"/>
  </r>
  <r>
    <x v="1"/>
    <n v="357"/>
    <x v="38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193"/>
    <x v="38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20.5"/>
    <x v="38"/>
    <s v="Diverses"/>
    <s v="Diverses"/>
    <x v="5"/>
    <x v="47"/>
    <s v="-"/>
    <n v="41"/>
    <s v="Produkte"/>
    <s v="BUs"/>
    <s v="Symptome"/>
    <s v="0"/>
    <s v="Abfüllung"/>
    <s v="Diverses"/>
    <n v="13"/>
  </r>
  <r>
    <x v="4"/>
    <n v="98"/>
    <x v="38"/>
    <s v="Diverses"/>
    <s v="Diverses"/>
    <x v="3"/>
    <x v="7"/>
    <s v="-"/>
    <n v="41"/>
    <s v="Produkte"/>
    <s v="BUs"/>
    <s v="Symptome"/>
    <s v="0"/>
    <s v="BU2"/>
    <s v="Diverses"/>
    <n v="30"/>
  </r>
  <r>
    <x v="0"/>
    <n v="32"/>
    <x v="38"/>
    <s v="-"/>
    <s v="Maschinenabfall"/>
    <x v="3"/>
    <x v="7"/>
    <s v="-"/>
    <n v="41"/>
    <s v="Produkte"/>
    <s v="BUs"/>
    <s v="Symptome"/>
    <s v="0"/>
    <s v="L35"/>
    <s v="Maschinenabfall"/>
    <n v="30"/>
  </r>
  <r>
    <x v="0"/>
    <n v="7"/>
    <x v="38"/>
    <s v="-"/>
    <s v="Maschinenabfall"/>
    <x v="3"/>
    <x v="7"/>
    <s v="-"/>
    <n v="41"/>
    <s v="Produkte"/>
    <s v="BUs"/>
    <s v="Symptome"/>
    <s v="0"/>
    <s v="L9"/>
    <s v="Maschinenabfall"/>
    <n v="30"/>
  </r>
  <r>
    <x v="2"/>
    <n v="28"/>
    <x v="38"/>
    <s v="Diverses"/>
    <s v="Diverses"/>
    <x v="3"/>
    <x v="7"/>
    <s v="-"/>
    <n v="41"/>
    <s v="Produkte"/>
    <s v="BUs"/>
    <s v="Symptome"/>
    <s v="0"/>
    <s v="BU4"/>
    <s v="Diverses"/>
    <n v="30"/>
  </r>
  <r>
    <x v="5"/>
    <n v="14"/>
    <x v="38"/>
    <s v="Diverses"/>
    <s v="Diverses"/>
    <x v="4"/>
    <x v="10"/>
    <s v="Rinde Extra"/>
    <n v="41"/>
    <s v="Produkte"/>
    <s v="BUs"/>
    <s v="Symptome"/>
    <s v="0"/>
    <s v="QM"/>
    <s v="Diverses"/>
    <n v="74"/>
  </r>
  <r>
    <x v="1"/>
    <n v="156"/>
    <x v="38"/>
    <s v="Diverses"/>
    <s v="Diverses"/>
    <x v="3"/>
    <x v="17"/>
    <s v="-"/>
    <n v="41"/>
    <s v="Produkte"/>
    <s v="BUs"/>
    <s v="Symptome"/>
    <s v="0"/>
    <s v="Abfüllung"/>
    <s v="Diverses"/>
    <n v="10"/>
  </r>
  <r>
    <x v="5"/>
    <n v="80"/>
    <x v="38"/>
    <s v="Diverses"/>
    <s v="Diverses"/>
    <x v="4"/>
    <x v="44"/>
    <s v="-"/>
    <n v="41"/>
    <s v="Produkte"/>
    <s v="BUs"/>
    <s v="Symptome"/>
    <s v="0"/>
    <s v="Labor"/>
    <s v="Diverses"/>
    <n v="73"/>
  </r>
  <r>
    <x v="5"/>
    <n v="18"/>
    <x v="38"/>
    <s v="Diverses"/>
    <s v="Diverses"/>
    <x v="4"/>
    <x v="45"/>
    <s v="-"/>
    <n v="41"/>
    <s v="Produkte"/>
    <s v="BUs"/>
    <s v="Symptome"/>
    <s v="0"/>
    <s v="LAbor"/>
    <s v="Diverses"/>
    <n v="71"/>
  </r>
  <r>
    <x v="5"/>
    <n v="1.5"/>
    <x v="38"/>
    <s v="Diverses"/>
    <s v="Diverses"/>
    <x v="4"/>
    <x v="10"/>
    <s v="mehr VOS als Rework"/>
    <n v="41"/>
    <s v="Produkte"/>
    <s v="BUs"/>
    <s v="Symptome"/>
    <s v="0"/>
    <s v="Labor"/>
    <s v="Diverses"/>
    <n v="74"/>
  </r>
  <r>
    <x v="1"/>
    <n v="20"/>
    <x v="38"/>
    <s v="ganze Würste"/>
    <s v="ganze Wurst"/>
    <x v="3"/>
    <x v="37"/>
    <s v="-"/>
    <n v="41"/>
    <s v="Produkte"/>
    <s v="BUs"/>
    <s v="Symptome"/>
    <s v="0"/>
    <s v="Abfüllung"/>
    <s v="ganze Wurst"/>
    <n v="32"/>
  </r>
  <r>
    <x v="1"/>
    <n v="30"/>
    <x v="38"/>
    <s v="ganze Würste"/>
    <s v="ganze Wurst Gourme Natur"/>
    <x v="3"/>
    <x v="24"/>
    <s v="-"/>
    <n v="41"/>
    <s v="Produkte"/>
    <s v="BUs"/>
    <s v="Symptome"/>
    <s v="0"/>
    <s v="Räucherei"/>
    <s v="ganze Wurst Gourme Natur"/>
    <n v="31"/>
  </r>
  <r>
    <x v="1"/>
    <n v="20"/>
    <x v="38"/>
    <s v="-"/>
    <s v="ganze Wurst Gourme Schinken"/>
    <x v="3"/>
    <x v="19"/>
    <s v="-"/>
    <n v="41"/>
    <s v="Produkte"/>
    <s v="BUs"/>
    <s v="Symptome"/>
    <s v="0"/>
    <s v="Räucherei"/>
    <s v="ganze Wurst Gourme Schinken"/>
    <n v="34"/>
  </r>
  <r>
    <x v="1"/>
    <n v="7"/>
    <x v="39"/>
    <s v="Offen ungeschält VOS"/>
    <s v="VOS SKZ Gouda Premium W"/>
    <x v="0"/>
    <x v="1"/>
    <s v="-"/>
    <n v="41"/>
    <s v="Produkte"/>
    <s v="BUs"/>
    <s v="Symptome"/>
    <n v="3.5"/>
    <s v="Schmelze"/>
    <n v="29500598"/>
    <n v="12"/>
  </r>
  <r>
    <x v="0"/>
    <n v="424"/>
    <x v="39"/>
    <s v="Offen ungeschält VOS"/>
    <s v="VOS Würste Jalapeno nat"/>
    <x v="0"/>
    <x v="38"/>
    <s v="-"/>
    <n v="41"/>
    <s v="Produkte"/>
    <s v="BUs"/>
    <s v="Symptome"/>
    <n v="212"/>
    <s v="bu3"/>
    <n v="29500606"/>
    <n v="12"/>
  </r>
  <r>
    <x v="0"/>
    <n v="30"/>
    <x v="39"/>
    <s v="Offen ungeschält ABS"/>
    <s v="ABS Havarti Natur 30%"/>
    <x v="0"/>
    <x v="0"/>
    <s v="Produktion unregelmäßig"/>
    <n v="41"/>
    <s v="Produkte"/>
    <s v="BUs"/>
    <s v="Symptome"/>
    <s v="0"/>
    <s v="bu3"/>
    <n v="29500734"/>
    <n v="12"/>
  </r>
  <r>
    <x v="1"/>
    <n v="39"/>
    <x v="39"/>
    <s v="Vorschmelz"/>
    <s v="VOS-ABS ENTSORGUNG"/>
    <x v="1"/>
    <x v="12"/>
    <s v="-"/>
    <n v="41"/>
    <s v="Produkte"/>
    <s v="BUs"/>
    <s v="Symptome"/>
    <n v="0.39"/>
    <s v="RWV"/>
    <n v="29500917"/>
    <n v="60"/>
  </r>
  <r>
    <x v="1"/>
    <n v="17"/>
    <x v="39"/>
    <s v="Vorschmelz"/>
    <s v="VOS-ABS ENTSORGUNG"/>
    <x v="1"/>
    <x v="12"/>
    <s v="-"/>
    <n v="41"/>
    <s v="Produkte"/>
    <s v="BUs"/>
    <s v="Symptome"/>
    <n v="0.17"/>
    <s v="RWV"/>
    <n v="29500917"/>
    <n v="60"/>
  </r>
  <r>
    <x v="1"/>
    <n v="11"/>
    <x v="39"/>
    <s v="Offen ungeschält VOS"/>
    <s v="VOS SKZ-GOU"/>
    <x v="0"/>
    <x v="1"/>
    <s v="-"/>
    <n v="41"/>
    <s v="Produkte"/>
    <s v="BUs"/>
    <s v="Symptome"/>
    <n v="5.5"/>
    <s v="Schmelze"/>
    <n v="29500918"/>
    <n v="12"/>
  </r>
  <r>
    <x v="1"/>
    <n v="95"/>
    <x v="39"/>
    <s v="Offen ungeschält VOS"/>
    <s v="VOS URW-NUSS-OGT"/>
    <x v="0"/>
    <x v="1"/>
    <s v="-"/>
    <n v="41"/>
    <s v="Produkte"/>
    <s v="BUs"/>
    <s v="Symptome"/>
    <n v="47.5"/>
    <s v="Schmelze"/>
    <n v="29500943"/>
    <n v="12"/>
  </r>
  <r>
    <x v="1"/>
    <n v="19"/>
    <x v="39"/>
    <s v="Offen ungeschält VOS"/>
    <s v="VOS URW-VS-SPICKER-NATU"/>
    <x v="0"/>
    <x v="1"/>
    <s v="-"/>
    <n v="41"/>
    <s v="Produkte"/>
    <s v="BUs"/>
    <s v="Symptome"/>
    <n v="9.5"/>
    <s v="Schmelze"/>
    <n v="29500948"/>
    <n v="12"/>
  </r>
  <r>
    <x v="1"/>
    <n v="3"/>
    <x v="39"/>
    <s v="Offen ungeschält VOS"/>
    <s v="VOS URW-VS-SCHI"/>
    <x v="0"/>
    <x v="1"/>
    <s v="-"/>
    <n v="41"/>
    <s v="Produkte"/>
    <s v="BUs"/>
    <s v="Symptome"/>
    <n v="1.5"/>
    <s v="Schmelze"/>
    <n v="29500949"/>
    <n v="12"/>
  </r>
  <r>
    <x v="0"/>
    <n v="20"/>
    <x v="39"/>
    <s v="Offen ungeschält ABS"/>
    <s v="ABS BERGK BERGLANDMILCH"/>
    <x v="0"/>
    <x v="8"/>
    <s v="-"/>
    <n v="41"/>
    <s v="Produkte"/>
    <s v="BUs"/>
    <s v="Symptome"/>
    <s v="0"/>
    <s v="BU3"/>
    <n v="29500967"/>
    <n v="12"/>
  </r>
  <r>
    <x v="3"/>
    <n v="30"/>
    <x v="39"/>
    <s v="Offen Endstücke"/>
    <s v="VOS GRW-CHILI-NAT ENDST"/>
    <x v="0"/>
    <x v="20"/>
    <s v="mehr VOS als Rework"/>
    <n v="41"/>
    <s v="Produkte"/>
    <s v="BUs"/>
    <s v="Symptome"/>
    <n v="15"/>
    <s v="Verkauf"/>
    <n v="29501079"/>
    <n v="12"/>
  </r>
  <r>
    <x v="0"/>
    <n v="257"/>
    <x v="39"/>
    <s v="Offen vegan"/>
    <s v="VOS VEG-SCH MILD"/>
    <x v="2"/>
    <x v="4"/>
    <s v="-"/>
    <n v="41"/>
    <s v="Produkte"/>
    <s v="BUs"/>
    <s v="Symptome"/>
    <n v="128.5"/>
    <s v="Bu3"/>
    <n v="29900002"/>
    <n v="61"/>
  </r>
  <r>
    <x v="0"/>
    <n v="240"/>
    <x v="39"/>
    <s v="Offen vegan"/>
    <s v="VOS VEG-SCH WÜRZIG"/>
    <x v="2"/>
    <x v="4"/>
    <s v="-"/>
    <n v="41"/>
    <s v="Produkte"/>
    <s v="BUs"/>
    <s v="Symptome"/>
    <n v="120"/>
    <s v="Bu3"/>
    <n v="29900003"/>
    <n v="61"/>
  </r>
  <r>
    <x v="3"/>
    <n v="162"/>
    <x v="39"/>
    <s v="Vakuumierte Zipfel"/>
    <s v="RÄU-END RW-CHILI 200G Z"/>
    <x v="0"/>
    <x v="31"/>
    <s v="-"/>
    <n v="41"/>
    <s v="Produkte"/>
    <s v="BUs"/>
    <s v="Symptome"/>
    <n v="59.389199999999995"/>
    <s v="Verkauf"/>
    <n v="49500213"/>
    <n v="62"/>
  </r>
  <r>
    <x v="0"/>
    <n v="253"/>
    <x v="39"/>
    <s v="Vakuumierter VOS vegan"/>
    <s v="VOS VEG-SCH-MILD-VAKU"/>
    <x v="0"/>
    <x v="4"/>
    <s v="-"/>
    <n v="41"/>
    <s v="Produkte"/>
    <s v="BUs"/>
    <s v="Symptome"/>
    <n v="130.042"/>
    <s v="bu3"/>
    <n v="49900001"/>
    <n v="12"/>
  </r>
  <r>
    <x v="0"/>
    <n v="348"/>
    <x v="39"/>
    <s v="Vakuumierter VOS vegan"/>
    <s v="VOS VEG-SCH-WÜRZIG-VAKU"/>
    <x v="2"/>
    <x v="4"/>
    <s v="-"/>
    <n v="41"/>
    <s v="Produkte"/>
    <s v="BUs"/>
    <s v="Symptome"/>
    <n v="178.87200000000001"/>
    <s v="bu3"/>
    <n v="49900002"/>
    <n v="61"/>
  </r>
  <r>
    <x v="3"/>
    <n v="1831"/>
    <x v="39"/>
    <s v="ABS"/>
    <s v="Abschnitte Landkäse Ber"/>
    <x v="0"/>
    <x v="48"/>
    <s v="-"/>
    <n v="41"/>
    <s v="Produkte"/>
    <s v="BUs"/>
    <s v="Symptome"/>
    <n v="1914.6767000000002"/>
    <s v="Verkauf"/>
    <n v="59500051"/>
    <n v="12"/>
  </r>
  <r>
    <x v="1"/>
    <n v="258"/>
    <x v="39"/>
    <s v="Diverses"/>
    <s v="Diverses"/>
    <x v="3"/>
    <x v="7"/>
    <s v="mehr VOS als Rework"/>
    <n v="41"/>
    <s v="Produkte"/>
    <s v="BUs"/>
    <s v="Symptome"/>
    <s v="0"/>
    <s v="Abfüllung"/>
    <s v="Diverses"/>
    <n v="30"/>
  </r>
  <r>
    <x v="2"/>
    <n v="20"/>
    <x v="39"/>
    <s v="Diverses"/>
    <s v="Diverses"/>
    <x v="3"/>
    <x v="7"/>
    <s v="-"/>
    <n v="41"/>
    <s v="Produkte"/>
    <s v="BUs"/>
    <s v="Symptome"/>
    <s v="0"/>
    <s v="bu4"/>
    <s v="Diverses"/>
    <n v="30"/>
  </r>
  <r>
    <x v="0"/>
    <n v="26"/>
    <x v="39"/>
    <s v="-"/>
    <s v="Maschinenabfall"/>
    <x v="3"/>
    <x v="7"/>
    <s v="spezifischer Einsatz"/>
    <n v="41"/>
    <s v="Produkte"/>
    <s v="BUs"/>
    <s v="Symptome"/>
    <s v="0"/>
    <s v="l33"/>
    <s v="Maschinenabfall"/>
    <n v="30"/>
  </r>
  <r>
    <x v="5"/>
    <n v="2"/>
    <x v="39"/>
    <s v="Qualitätssicherung"/>
    <s v="Laborproben"/>
    <x v="4"/>
    <x v="10"/>
    <s v="-"/>
    <n v="41"/>
    <s v="Produkte"/>
    <s v="BUs"/>
    <s v="Symptome"/>
    <s v="0"/>
    <s v="Labor"/>
    <s v="Laborproben"/>
    <n v="74"/>
  </r>
  <r>
    <x v="5"/>
    <n v="147"/>
    <x v="39"/>
    <s v="Qualitätssicherung"/>
    <s v="Laborproben"/>
    <x v="4"/>
    <x v="44"/>
    <s v="-"/>
    <n v="41"/>
    <s v="Produkte"/>
    <s v="BUs"/>
    <s v="Symptome"/>
    <s v="0"/>
    <s v="Labor"/>
    <s v="Laborproben"/>
    <n v="73"/>
  </r>
  <r>
    <x v="0"/>
    <n v="333"/>
    <x v="39"/>
    <s v="Vorschmelz"/>
    <s v="Vorschmelz Diverses"/>
    <x v="0"/>
    <x v="0"/>
    <s v="-"/>
    <n v="41"/>
    <s v="Produkte"/>
    <s v="BUs"/>
    <s v="Symptome"/>
    <s v="0"/>
    <s v="bu3"/>
    <s v="Vorschmelz Diverses"/>
    <n v="12"/>
  </r>
  <r>
    <x v="1"/>
    <n v="50"/>
    <x v="40"/>
    <s v="Rohware"/>
    <s v="Konzentrat in Würsten 1"/>
    <x v="3"/>
    <x v="19"/>
    <s v="-"/>
    <n v="41"/>
    <s v="Produkte"/>
    <s v="BUs"/>
    <s v="Symptome"/>
    <s v="0"/>
    <s v="Abfüllung"/>
    <n v="24000493"/>
    <n v="34"/>
  </r>
  <r>
    <x v="0"/>
    <n v="20"/>
    <x v="40"/>
    <s v="Offen ungeschält VOS"/>
    <s v="VOS Räucher Schinken"/>
    <x v="0"/>
    <x v="0"/>
    <s v="-"/>
    <n v="41"/>
    <s v="Produkte"/>
    <s v="BUs"/>
    <s v="Symptome"/>
    <n v="10"/>
    <s v="WVP"/>
    <n v="29500490"/>
    <n v="12"/>
  </r>
  <r>
    <x v="1"/>
    <n v="19"/>
    <x v="40"/>
    <s v="Vorschmelz"/>
    <s v="VOS-ABS ENTSORGUNG"/>
    <x v="1"/>
    <x v="12"/>
    <s v="-"/>
    <n v="41"/>
    <s v="Produkte"/>
    <s v="BUs"/>
    <s v="Symptome"/>
    <n v="0.19"/>
    <s v="RWV"/>
    <n v="29500917"/>
    <n v="60"/>
  </r>
  <r>
    <x v="1"/>
    <n v="8"/>
    <x v="40"/>
    <s v="Vorschmelz"/>
    <s v="VOS-ABS ENTSORGUNG"/>
    <x v="1"/>
    <x v="12"/>
    <s v="-"/>
    <n v="41"/>
    <s v="Produkte"/>
    <s v="BUs"/>
    <s v="Symptome"/>
    <n v="0.08"/>
    <s v="RWV"/>
    <n v="29500917"/>
    <n v="60"/>
  </r>
  <r>
    <x v="1"/>
    <n v="25"/>
    <x v="40"/>
    <s v="Räucherwürste"/>
    <s v="Würste 6700g Schinken R"/>
    <x v="1"/>
    <x v="29"/>
    <s v="-"/>
    <n v="41"/>
    <s v="Produkte"/>
    <s v="BUs"/>
    <s v="Symptome"/>
    <s v="0"/>
    <s v="Abfüllung"/>
    <n v="32000022"/>
    <n v="40"/>
  </r>
  <r>
    <x v="1"/>
    <n v="25"/>
    <x v="40"/>
    <s v="Räucherwürste"/>
    <s v="Würste 9300g Räucher na"/>
    <x v="3"/>
    <x v="19"/>
    <s v="-"/>
    <n v="41"/>
    <s v="Produkte"/>
    <s v="BUs"/>
    <s v="Symptome"/>
    <s v="0"/>
    <s v="Abfüllung"/>
    <n v="32000027"/>
    <n v="34"/>
  </r>
  <r>
    <x v="1"/>
    <n v="24"/>
    <x v="40"/>
    <s v="Räucherwürste"/>
    <s v="Würste 8400g Schinkenrä"/>
    <x v="3"/>
    <x v="24"/>
    <s v="-"/>
    <n v="41"/>
    <s v="Produkte"/>
    <s v="BUs"/>
    <s v="Symptome"/>
    <s v="0"/>
    <s v="Abfüllung"/>
    <n v="32000036"/>
    <n v="31"/>
  </r>
  <r>
    <x v="1"/>
    <n v="200"/>
    <x v="40"/>
    <s v="Räucherwürste"/>
    <s v="GRW NATUR 7,2KG"/>
    <x v="3"/>
    <x v="24"/>
    <s v="-"/>
    <n v="41"/>
    <s v="Produkte"/>
    <s v="BUs"/>
    <s v="Symptome"/>
    <s v="0"/>
    <s v="Abfüllung"/>
    <n v="32000049"/>
    <n v="31"/>
  </r>
  <r>
    <x v="1"/>
    <n v="50"/>
    <x v="40"/>
    <s v="Räucherwürste"/>
    <s v="GRW SCHI-NAT 7,2GK NEUE"/>
    <x v="3"/>
    <x v="24"/>
    <s v="-"/>
    <n v="41"/>
    <s v="Produkte"/>
    <s v="BUs"/>
    <s v="Symptome"/>
    <s v="0"/>
    <s v="Abfüllung"/>
    <n v="32000106"/>
    <n v="31"/>
  </r>
  <r>
    <x v="1"/>
    <n v="25"/>
    <x v="40"/>
    <s v="Räucherwürste"/>
    <s v="GRW SCHI-NAT 7,2GK NEUE"/>
    <x v="3"/>
    <x v="19"/>
    <s v="-"/>
    <n v="41"/>
    <s v="Produkte"/>
    <s v="BUs"/>
    <s v="Symptome"/>
    <s v="0"/>
    <s v="Abfüllung"/>
    <n v="32000106"/>
    <n v="34"/>
  </r>
  <r>
    <x v="3"/>
    <n v="211"/>
    <x v="40"/>
    <s v="Vakuumierter ABS ungeschält"/>
    <s v="ABS BUN-PF 50% L33 vaku"/>
    <x v="0"/>
    <x v="31"/>
    <s v="werden wieder verkauft"/>
    <n v="41"/>
    <s v="Produkte"/>
    <s v="BUs"/>
    <s v="Symptome"/>
    <n v="213.95400000000001"/>
    <s v="Verkauf"/>
    <n v="49500166"/>
    <n v="12"/>
  </r>
  <r>
    <x v="3"/>
    <n v="495"/>
    <x v="40"/>
    <s v="Vakuumierter ABS ungeschält"/>
    <s v="ABS BUN-PF 50% L33 vaku"/>
    <x v="0"/>
    <x v="31"/>
    <s v="werden wieder verkauft"/>
    <n v="41"/>
    <s v="Produkte"/>
    <s v="BUs"/>
    <s v="Symptome"/>
    <n v="501.93"/>
    <s v="Verkauf"/>
    <n v="49500166"/>
    <n v="12"/>
  </r>
  <r>
    <x v="3"/>
    <n v="80"/>
    <x v="40"/>
    <s v="Fertigware"/>
    <s v="(AH) Meine Käserei, Whi"/>
    <x v="0"/>
    <x v="48"/>
    <s v="-"/>
    <n v="41"/>
    <s v="Produkte"/>
    <s v="BUs"/>
    <s v="Symptome"/>
    <s v="0"/>
    <s v="Verkauf"/>
    <n v="58000902"/>
    <n v="12"/>
  </r>
  <r>
    <x v="5"/>
    <n v="15"/>
    <x v="40"/>
    <s v="Rohware"/>
    <s v="Cheddar Deirygold"/>
    <x v="1"/>
    <x v="49"/>
    <s v="Reklamation erhalten"/>
    <n v="41"/>
    <s v="Produkte"/>
    <s v="BUs"/>
    <s v="Symptome"/>
    <s v="0"/>
    <s v="Einkauf"/>
    <s v="Cheddar Deirygold"/>
    <n v="84"/>
  </r>
  <r>
    <x v="5"/>
    <n v="193"/>
    <x v="40"/>
    <s v="Rohware"/>
    <s v="Cheddar jung Eximo"/>
    <x v="1"/>
    <x v="49"/>
    <s v="-"/>
    <n v="41"/>
    <s v="Produkte"/>
    <s v="BUs"/>
    <s v="Symptome"/>
    <s v="0"/>
    <s v="Einkauf"/>
    <s v="Cheddar jung Eximo"/>
    <n v="84"/>
  </r>
  <r>
    <x v="2"/>
    <n v="82"/>
    <x v="40"/>
    <s v="Diverses"/>
    <s v="Diverses"/>
    <x v="3"/>
    <x v="7"/>
    <s v="-"/>
    <n v="41"/>
    <s v="Produkte"/>
    <s v="BUs"/>
    <s v="Symptome"/>
    <s v="0"/>
    <s v="BU4"/>
    <s v="Diverses"/>
    <n v="30"/>
  </r>
  <r>
    <x v="4"/>
    <n v="125"/>
    <x v="40"/>
    <s v="Diverses"/>
    <s v="Diverses"/>
    <x v="0"/>
    <x v="8"/>
    <s v="-"/>
    <n v="41"/>
    <s v="Produkte"/>
    <s v="BUs"/>
    <s v="Symptome"/>
    <s v="0"/>
    <s v="BU2"/>
    <s v="Diverses"/>
    <n v="12"/>
  </r>
  <r>
    <x v="0"/>
    <n v="25"/>
    <x v="40"/>
    <s v="-"/>
    <s v="Maschinenabfall"/>
    <x v="3"/>
    <x v="7"/>
    <s v="-"/>
    <n v="41"/>
    <s v="Produkte"/>
    <s v="BUs"/>
    <s v="Symptome"/>
    <s v="0"/>
    <s v="WVP"/>
    <s v="Maschinenabfall"/>
    <n v="30"/>
  </r>
  <r>
    <x v="5"/>
    <n v="10.3"/>
    <x v="40"/>
    <s v="Diverses"/>
    <s v="Diverses"/>
    <x v="4"/>
    <x v="10"/>
    <s v="-"/>
    <n v="41"/>
    <s v="Produkte"/>
    <s v="BUs"/>
    <s v="Symptome"/>
    <s v="0"/>
    <s v="QM"/>
    <s v="Diverses"/>
    <n v="74"/>
  </r>
  <r>
    <x v="0"/>
    <n v="3"/>
    <x v="40"/>
    <s v="-"/>
    <s v="Maschinenabfall"/>
    <x v="3"/>
    <x v="7"/>
    <s v="-"/>
    <n v="41"/>
    <s v="Produkte"/>
    <s v="BUs"/>
    <s v="Symptome"/>
    <s v="0"/>
    <s v="L9"/>
    <s v="Maschinenabfall"/>
    <n v="30"/>
  </r>
  <r>
    <x v="1"/>
    <n v="167"/>
    <x v="40"/>
    <s v="Diverses"/>
    <s v="Diverses"/>
    <x v="3"/>
    <x v="17"/>
    <s v="-"/>
    <n v="41"/>
    <s v="Produkte"/>
    <s v="BUs"/>
    <s v="Symptome"/>
    <s v="0"/>
    <s v="Abfüllung"/>
    <s v="Diverses"/>
    <n v="10"/>
  </r>
  <r>
    <x v="5"/>
    <n v="2"/>
    <x v="40"/>
    <s v="Diverses"/>
    <s v="Diverses"/>
    <x v="0"/>
    <x v="30"/>
    <s v="-"/>
    <n v="41"/>
    <s v="Produkte"/>
    <s v="BUs"/>
    <s v="Symptome"/>
    <s v="0"/>
    <s v="Labor"/>
    <s v="Diverses"/>
    <n v="11"/>
  </r>
  <r>
    <x v="5"/>
    <n v="1.5"/>
    <x v="40"/>
    <s v="Diverses"/>
    <s v="Diverses"/>
    <x v="4"/>
    <x v="10"/>
    <s v="-"/>
    <n v="41"/>
    <s v="Produkte"/>
    <s v="BUs"/>
    <s v="Symptome"/>
    <s v="0"/>
    <s v="LAbor"/>
    <s v="Diverses"/>
    <n v="74"/>
  </r>
  <r>
    <x v="1"/>
    <n v="60"/>
    <x v="41"/>
    <s v="Rohware"/>
    <s v="Cheddar jung 50% F. i.T"/>
    <x v="0"/>
    <x v="26"/>
    <s v="-"/>
    <n v="41"/>
    <s v="Produkte"/>
    <s v="BUs"/>
    <s v="Symptome"/>
    <n v="208.8"/>
    <s v="RWV"/>
    <n v="23000020"/>
    <n v="12"/>
  </r>
  <r>
    <x v="5"/>
    <n v="8"/>
    <x v="41"/>
    <s v="Rohware"/>
    <s v="Ziegenrolle  11161604"/>
    <x v="4"/>
    <x v="44"/>
    <s v="-"/>
    <n v="41"/>
    <s v="Produkte"/>
    <s v="BUs"/>
    <s v="Symptome"/>
    <s v="0"/>
    <s v="QM"/>
    <n v="23000584"/>
    <n v="73"/>
  </r>
  <r>
    <x v="0"/>
    <n v="40"/>
    <x v="41"/>
    <s v="Offen ungeschält VOS"/>
    <s v="VOS Räucher Natur Natri"/>
    <x v="0"/>
    <x v="38"/>
    <s v="-"/>
    <n v="41"/>
    <s v="Produkte"/>
    <s v="BUs"/>
    <s v="Symptome"/>
    <n v="20"/>
    <s v="Bu3"/>
    <n v="29500498"/>
    <n v="12"/>
  </r>
  <r>
    <x v="0"/>
    <n v="50"/>
    <x v="41"/>
    <s v="Offen ungeschält VOS"/>
    <s v="VOS Räucher Natur Natri"/>
    <x v="0"/>
    <x v="38"/>
    <s v="-"/>
    <n v="41"/>
    <s v="Produkte"/>
    <s v="BUs"/>
    <s v="Symptome"/>
    <n v="25"/>
    <s v="Bu3"/>
    <n v="29500498"/>
    <n v="12"/>
  </r>
  <r>
    <x v="0"/>
    <n v="136"/>
    <x v="41"/>
    <s v="Offen ungeschält VOS"/>
    <s v="VOS Früchte Blöcke"/>
    <x v="2"/>
    <x v="36"/>
    <s v="-"/>
    <n v="41"/>
    <s v="Produkte"/>
    <s v="BUs"/>
    <s v="Symptome"/>
    <n v="68"/>
    <s v="L18"/>
    <n v="29500594"/>
    <n v="61"/>
  </r>
  <r>
    <x v="1"/>
    <n v="9"/>
    <x v="41"/>
    <s v="Offen ungeschält VOS"/>
    <s v="VOS SKZ Camembert für W"/>
    <x v="0"/>
    <x v="1"/>
    <s v="-"/>
    <n v="41"/>
    <s v="Produkte"/>
    <s v="BUs"/>
    <s v="Symptome"/>
    <n v="4.5"/>
    <s v="Abfüllung"/>
    <n v="29500605"/>
    <n v="12"/>
  </r>
  <r>
    <x v="2"/>
    <n v="3"/>
    <x v="41"/>
    <s v="Offen ungeschält ABS"/>
    <s v="ABS MEDI-KRÄUK"/>
    <x v="2"/>
    <x v="23"/>
    <s v="-"/>
    <n v="41"/>
    <s v="Produkte"/>
    <s v="BUs"/>
    <s v="Symptome"/>
    <n v="4.5"/>
    <s v="Bu4"/>
    <n v="29500886"/>
    <n v="61"/>
  </r>
  <r>
    <x v="2"/>
    <n v="79"/>
    <x v="41"/>
    <s v="Offen ungeschält ABS"/>
    <s v="ABS PECO"/>
    <x v="2"/>
    <x v="23"/>
    <s v="-"/>
    <n v="41"/>
    <s v="Produkte"/>
    <s v="BUs"/>
    <s v="Symptome"/>
    <n v="158"/>
    <s v="Bu4"/>
    <n v="29500891"/>
    <n v="61"/>
  </r>
  <r>
    <x v="2"/>
    <n v="58"/>
    <x v="41"/>
    <s v="Offen ungeschält ABS"/>
    <s v="ABS SCH-PAUL"/>
    <x v="2"/>
    <x v="23"/>
    <s v="-"/>
    <n v="41"/>
    <s v="Produkte"/>
    <s v="BUs"/>
    <s v="Symptome"/>
    <n v="0.57999999999999996"/>
    <s v="BU4"/>
    <n v="29500906"/>
    <n v="61"/>
  </r>
  <r>
    <x v="1"/>
    <n v="23"/>
    <x v="41"/>
    <s v="Vorschmelz"/>
    <s v="VOS-ABS ENTSORGUNG"/>
    <x v="1"/>
    <x v="12"/>
    <s v="-"/>
    <n v="41"/>
    <s v="Produkte"/>
    <s v="BUs"/>
    <s v="Symptome"/>
    <n v="0.23"/>
    <s v="RWV"/>
    <n v="29500917"/>
    <n v="60"/>
  </r>
  <r>
    <x v="2"/>
    <n v="20"/>
    <x v="41"/>
    <s v="Offen ungeschält ABS"/>
    <s v="ABS GRÜN-PESTO"/>
    <x v="2"/>
    <x v="23"/>
    <s v="-"/>
    <n v="41"/>
    <s v="Produkte"/>
    <s v="BUs"/>
    <s v="Symptome"/>
    <n v="30"/>
    <s v="Bu4"/>
    <n v="29500952"/>
    <n v="61"/>
  </r>
  <r>
    <x v="2"/>
    <n v="18"/>
    <x v="41"/>
    <s v="Offen ungeschält ABS"/>
    <s v="ABS GRÜN-PESTO"/>
    <x v="2"/>
    <x v="23"/>
    <s v="-"/>
    <n v="41"/>
    <s v="Produkte"/>
    <s v="BUs"/>
    <s v="Symptome"/>
    <n v="27"/>
    <s v="Bu4"/>
    <n v="29500952"/>
    <n v="61"/>
  </r>
  <r>
    <x v="2"/>
    <n v="12"/>
    <x v="41"/>
    <s v="Offen ungeschält VOS"/>
    <s v="VOS WAL-THEKE"/>
    <x v="2"/>
    <x v="23"/>
    <s v="-"/>
    <n v="41"/>
    <s v="Produkte"/>
    <s v="BUs"/>
    <s v="Symptome"/>
    <n v="6"/>
    <s v="Bu4"/>
    <n v="29501020"/>
    <n v="61"/>
  </r>
  <r>
    <x v="1"/>
    <n v="25"/>
    <x v="41"/>
    <s v="Offen ungeschält VOS"/>
    <s v="VOS URW NATUR AMM CO RE"/>
    <x v="0"/>
    <x v="1"/>
    <s v="-"/>
    <n v="41"/>
    <s v="Produkte"/>
    <s v="BUs"/>
    <s v="Symptome"/>
    <n v="12.5"/>
    <s v="RWV"/>
    <n v="29501021"/>
    <n v="12"/>
  </r>
  <r>
    <x v="2"/>
    <n v="39"/>
    <x v="41"/>
    <s v="Offen ungeschält ABS"/>
    <s v="ABS BRUSCHETTA"/>
    <x v="2"/>
    <x v="23"/>
    <s v="-"/>
    <n v="41"/>
    <s v="Produkte"/>
    <s v="BUs"/>
    <s v="Symptome"/>
    <n v="58.5"/>
    <s v="Bu4"/>
    <n v="29501029"/>
    <n v="61"/>
  </r>
  <r>
    <x v="2"/>
    <n v="21"/>
    <x v="41"/>
    <s v="Offen ungeschält ABS"/>
    <s v="ABS OLD-AMSTERDAM"/>
    <x v="2"/>
    <x v="23"/>
    <s v="-"/>
    <n v="41"/>
    <s v="Produkte"/>
    <s v="BUs"/>
    <s v="Symptome"/>
    <n v="2.1000000000000003E-3"/>
    <s v="Bu4"/>
    <n v="29501039"/>
    <n v="61"/>
  </r>
  <r>
    <x v="3"/>
    <n v="60"/>
    <x v="41"/>
    <s v="Offen Zipfel"/>
    <s v="VOS RW-NATUR-NAT ZIPFEL"/>
    <x v="0"/>
    <x v="20"/>
    <s v="-"/>
    <n v="41"/>
    <s v="Produkte"/>
    <s v="BUs"/>
    <s v="Symptome"/>
    <n v="30"/>
    <s v="Verkauf"/>
    <n v="29501065"/>
    <n v="12"/>
  </r>
  <r>
    <x v="1"/>
    <n v="259"/>
    <x v="41"/>
    <s v="Sammelnr. ungeschält VS"/>
    <s v="VS Schinken mit Rinde"/>
    <x v="5"/>
    <x v="47"/>
    <s v="-"/>
    <n v="41"/>
    <s v="Produkte"/>
    <s v="BUs"/>
    <s v="Symptome"/>
    <n v="129.5"/>
    <s v="RWV"/>
    <n v="29600026"/>
    <n v="83"/>
  </r>
  <r>
    <x v="1"/>
    <n v="127"/>
    <x v="41"/>
    <s v="Sammelnr. geschält"/>
    <s v="VS Chili geschält"/>
    <x v="0"/>
    <x v="1"/>
    <s v="-"/>
    <n v="41"/>
    <s v="Produkte"/>
    <s v="BUs"/>
    <s v="Symptome"/>
    <n v="118.3767"/>
    <s v="Schmelze"/>
    <n v="29600027"/>
    <n v="12"/>
  </r>
  <r>
    <x v="5"/>
    <n v="540"/>
    <x v="41"/>
    <s v="-"/>
    <s v="BLO FRUCHT 5KG mit geh."/>
    <x v="0"/>
    <x v="50"/>
    <s v="-"/>
    <n v="41"/>
    <s v="Produkte"/>
    <s v="BUs"/>
    <s v="Symptome"/>
    <n v="22171.644"/>
    <s v="Entwicklung"/>
    <n v="31000234"/>
    <n v="12"/>
  </r>
  <r>
    <x v="0"/>
    <n v="25"/>
    <x v="41"/>
    <s v="-"/>
    <s v="Maschinenabfall"/>
    <x v="3"/>
    <x v="7"/>
    <s v="-"/>
    <n v="41"/>
    <s v="Produkte"/>
    <s v="BUs"/>
    <s v="Symptome"/>
    <s v="0"/>
    <s v="L1"/>
    <s v="Maschinenabfall"/>
    <n v="30"/>
  </r>
  <r>
    <x v="5"/>
    <n v="9.5"/>
    <x v="41"/>
    <s v="Rest"/>
    <s v="-"/>
    <x v="4"/>
    <x v="10"/>
    <s v="-"/>
    <n v="41"/>
    <s v="Produkte"/>
    <s v="BUs"/>
    <s v="Symptome"/>
    <s v="0"/>
    <s v="QM"/>
    <s v="-"/>
    <n v="74"/>
  </r>
  <r>
    <x v="5"/>
    <n v="57"/>
    <x v="41"/>
    <s v="Rest"/>
    <s v="-"/>
    <x v="4"/>
    <x v="45"/>
    <s v="-"/>
    <n v="41"/>
    <s v="Produkte"/>
    <s v="BUs"/>
    <s v="Symptome"/>
    <s v="0"/>
    <s v="Labor"/>
    <s v="-"/>
    <n v="71"/>
  </r>
  <r>
    <x v="5"/>
    <n v="2.2000000000000002"/>
    <x v="41"/>
    <s v="Rest"/>
    <s v="-"/>
    <x v="4"/>
    <x v="10"/>
    <s v="-"/>
    <n v="41"/>
    <s v="Produkte"/>
    <s v="BUs"/>
    <s v="Symptome"/>
    <s v="0"/>
    <s v="Labor"/>
    <s v="-"/>
    <n v="74"/>
  </r>
  <r>
    <x v="2"/>
    <n v="15"/>
    <x v="41"/>
    <s v="Diverses"/>
    <s v="Diverses"/>
    <x v="3"/>
    <x v="7"/>
    <s v="-"/>
    <n v="41"/>
    <s v="Produkte"/>
    <s v="BUs"/>
    <s v="Symptome"/>
    <s v="0"/>
    <s v="BU4"/>
    <s v="Diverses"/>
    <n v="30"/>
  </r>
  <r>
    <x v="0"/>
    <n v="35"/>
    <x v="41"/>
    <s v="-"/>
    <s v="Maschinenabfall"/>
    <x v="3"/>
    <x v="7"/>
    <s v="-"/>
    <n v="41"/>
    <s v="Produkte"/>
    <s v="BUs"/>
    <s v="Symptome"/>
    <s v="0"/>
    <s v="BU3"/>
    <s v="Maschinenabfall"/>
    <n v="30"/>
  </r>
  <r>
    <x v="1"/>
    <n v="267"/>
    <x v="41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41.5"/>
    <x v="41"/>
    <s v="Diverses"/>
    <s v="Diverses"/>
    <x v="3"/>
    <x v="17"/>
    <s v="-"/>
    <n v="41"/>
    <s v="Produkte"/>
    <s v="BUs"/>
    <s v="Symptome"/>
    <s v="0"/>
    <s v="Schmelze"/>
    <s v="Diverses"/>
    <n v="10"/>
  </r>
  <r>
    <x v="0"/>
    <n v="19"/>
    <x v="41"/>
    <s v="Fertigware"/>
    <s v="Räucher Schinken Fertigware"/>
    <x v="5"/>
    <x v="51"/>
    <s v="-"/>
    <n v="41"/>
    <s v="Produkte"/>
    <s v="BUs"/>
    <s v="Symptome"/>
    <s v="0"/>
    <s v="L16"/>
    <s v="Räucher Schinken Fertigware"/>
    <n v="82"/>
  </r>
  <r>
    <x v="5"/>
    <n v="47"/>
    <x v="41"/>
    <s v="Qualitätssicherung"/>
    <s v="Rückstellproben"/>
    <x v="4"/>
    <x v="13"/>
    <s v="-"/>
    <n v="41"/>
    <s v="Produkte"/>
    <s v="BUs"/>
    <s v="Symptome"/>
    <s v="0"/>
    <s v="Labor"/>
    <s v="Rückstellproben"/>
    <n v="70"/>
  </r>
  <r>
    <x v="5"/>
    <n v="53"/>
    <x v="41"/>
    <s v="Qualitätssicherung"/>
    <s v="Rückstellproben"/>
    <x v="4"/>
    <x v="13"/>
    <s v="-"/>
    <n v="41"/>
    <s v="Produkte"/>
    <s v="BUs"/>
    <s v="Symptome"/>
    <s v="0"/>
    <s v="Labor"/>
    <s v="Rückstellproben"/>
    <n v="70"/>
  </r>
  <r>
    <x v="5"/>
    <n v="85"/>
    <x v="41"/>
    <s v="Fertigware"/>
    <s v="verschiedene Fertigware"/>
    <x v="0"/>
    <x v="26"/>
    <s v="von Nagel zurück"/>
    <n v="41"/>
    <s v="Produkte"/>
    <s v="BUs"/>
    <s v="Symptome"/>
    <s v="0"/>
    <s v="Externe"/>
    <s v="verschiedene Fertigware"/>
    <n v="12"/>
  </r>
  <r>
    <x v="5"/>
    <n v="20"/>
    <x v="41"/>
    <s v="Vorschmelz"/>
    <s v="VOS Bergkäse"/>
    <x v="0"/>
    <x v="30"/>
    <s v="-"/>
    <n v="41"/>
    <s v="Produkte"/>
    <s v="BUs"/>
    <s v="Symptome"/>
    <s v="0"/>
    <s v="Außenlager"/>
    <s v="VOS Bergkäse"/>
    <n v="11"/>
  </r>
  <r>
    <x v="1"/>
    <n v="10"/>
    <x v="41"/>
    <s v="Fertigware"/>
    <s v="Walnusstorten"/>
    <x v="1"/>
    <x v="6"/>
    <s v="-"/>
    <n v="41"/>
    <s v="Produkte"/>
    <s v="BUs"/>
    <s v="Symptome"/>
    <s v="0"/>
    <s v="Abfüllung"/>
    <s v="Walnusstorten"/>
    <n v="42"/>
  </r>
  <r>
    <x v="1"/>
    <n v="105"/>
    <x v="42"/>
    <s v="Rohware"/>
    <s v="Bergkäse 45% Fett i. Tr"/>
    <x v="0"/>
    <x v="8"/>
    <s v="-"/>
    <n v="41"/>
    <s v="Produkte"/>
    <s v="BUs"/>
    <s v="Symptome"/>
    <s v="0"/>
    <s v="RWV"/>
    <n v="23000206"/>
    <n v="12"/>
  </r>
  <r>
    <x v="4"/>
    <n v="90"/>
    <x v="42"/>
    <s v="Offen ungeschält ABS"/>
    <s v="ABS Edamer 40% OGT"/>
    <x v="0"/>
    <x v="8"/>
    <s v="-"/>
    <n v="41"/>
    <s v="Produkte"/>
    <s v="BUs"/>
    <s v="Symptome"/>
    <s v="0"/>
    <s v="BU2"/>
    <n v="29500817"/>
    <n v="12"/>
  </r>
  <r>
    <x v="2"/>
    <n v="8"/>
    <x v="42"/>
    <s v="Offen ungeschält ABS"/>
    <s v="ABS ZIEGE-GOU"/>
    <x v="2"/>
    <x v="23"/>
    <s v="-"/>
    <n v="41"/>
    <s v="Produkte"/>
    <s v="BUs"/>
    <s v="Symptome"/>
    <n v="8"/>
    <s v="Bu4"/>
    <n v="29500887"/>
    <n v="61"/>
  </r>
  <r>
    <x v="2"/>
    <n v="53"/>
    <x v="42"/>
    <s v="Offen ungeschält ABS"/>
    <s v="ABS GRÜN-PESTO"/>
    <x v="2"/>
    <x v="23"/>
    <s v="-"/>
    <n v="41"/>
    <s v="Produkte"/>
    <s v="BUs"/>
    <s v="Symptome"/>
    <n v="79.5"/>
    <s v="BU4"/>
    <n v="29500952"/>
    <n v="61"/>
  </r>
  <r>
    <x v="2"/>
    <n v="1"/>
    <x v="42"/>
    <s v="ABS"/>
    <s v="ABS SAINT ANDRÉ"/>
    <x v="2"/>
    <x v="23"/>
    <s v="-"/>
    <n v="41"/>
    <s v="Produkte"/>
    <s v="BUs"/>
    <s v="Symptome"/>
    <n v="1E-4"/>
    <s v="BU4"/>
    <n v="29501036"/>
    <n v="61"/>
  </r>
  <r>
    <x v="2"/>
    <n v="112"/>
    <x v="42"/>
    <s v="Offen ungeschält ABS"/>
    <s v="ABS OLD-AMSTERDAM"/>
    <x v="2"/>
    <x v="23"/>
    <s v="-"/>
    <n v="41"/>
    <s v="Produkte"/>
    <s v="BUs"/>
    <s v="Symptome"/>
    <n v="1.12E-2"/>
    <s v="BU4"/>
    <n v="29501039"/>
    <n v="61"/>
  </r>
  <r>
    <x v="2"/>
    <n v="71"/>
    <x v="42"/>
    <s v="Offen ungeschält ABS"/>
    <s v="ABS Simmentaler"/>
    <x v="2"/>
    <x v="23"/>
    <s v="-"/>
    <n v="41"/>
    <s v="Produkte"/>
    <s v="BUs"/>
    <s v="Symptome"/>
    <n v="0.71"/>
    <s v="BU4"/>
    <n v="29501099"/>
    <n v="61"/>
  </r>
  <r>
    <x v="1"/>
    <n v="39"/>
    <x v="42"/>
    <s v="Räucherwürste"/>
    <s v="RW SCHI 10,0KG AN"/>
    <x v="3"/>
    <x v="37"/>
    <s v="-"/>
    <n v="41"/>
    <s v="Produkte"/>
    <s v="BUs"/>
    <s v="Symptome"/>
    <s v="0"/>
    <n v="3020"/>
    <n v="32000068"/>
    <n v="32"/>
  </r>
  <r>
    <x v="1"/>
    <n v="164"/>
    <x v="42"/>
    <s v="Vakuumierter ABS ungeschält"/>
    <s v="ABS ALL-EMM-VAKU"/>
    <x v="0"/>
    <x v="1"/>
    <s v="-"/>
    <n v="41"/>
    <s v="Produkte"/>
    <s v="BUs"/>
    <s v="Symptome"/>
    <n v="412.29599999999999"/>
    <s v="RWV"/>
    <n v="49500190"/>
    <n v="12"/>
  </r>
  <r>
    <x v="0"/>
    <n v="59"/>
    <x v="42"/>
    <s v="Vakuumierter VOS vegan"/>
    <s v="VOS VEG-SCH-WÜRZIG-VAKU"/>
    <x v="2"/>
    <x v="4"/>
    <s v="-"/>
    <n v="41"/>
    <s v="Produkte"/>
    <s v="BUs"/>
    <s v="Symptome"/>
    <n v="30.326000000000001"/>
    <s v="BU3"/>
    <n v="49900002"/>
    <n v="61"/>
  </r>
  <r>
    <x v="0"/>
    <n v="4.5"/>
    <x v="42"/>
    <s v="-"/>
    <s v="Maschinenabfall"/>
    <x v="3"/>
    <x v="7"/>
    <s v="-"/>
    <n v="41"/>
    <s v="Produkte"/>
    <s v="BUs"/>
    <s v="Symptome"/>
    <s v="0"/>
    <s v="Bu3"/>
    <s v="Maschinenabfall"/>
    <n v="30"/>
  </r>
  <r>
    <x v="0"/>
    <n v="40"/>
    <x v="42"/>
    <s v="-"/>
    <s v="Maschinenabfall"/>
    <x v="3"/>
    <x v="7"/>
    <s v="-"/>
    <n v="41"/>
    <s v="Produkte"/>
    <s v="BUs"/>
    <s v="Symptome"/>
    <s v="0"/>
    <s v="L1"/>
    <s v="Maschinenabfall"/>
    <n v="30"/>
  </r>
  <r>
    <x v="2"/>
    <n v="35"/>
    <x v="42"/>
    <s v="-"/>
    <s v="Maschinenabfall"/>
    <x v="3"/>
    <x v="7"/>
    <s v="-"/>
    <n v="41"/>
    <s v="Produkte"/>
    <s v="BUs"/>
    <s v="Symptome"/>
    <s v="0"/>
    <s v="BU4"/>
    <s v="Maschinenabfall"/>
    <n v="30"/>
  </r>
  <r>
    <x v="0"/>
    <n v="8"/>
    <x v="42"/>
    <s v="-"/>
    <s v="Maschinenabfall"/>
    <x v="3"/>
    <x v="7"/>
    <s v="-"/>
    <n v="41"/>
    <s v="Produkte"/>
    <s v="BUs"/>
    <s v="Symptome"/>
    <s v="0"/>
    <s v="L35"/>
    <s v="Maschinenabfall"/>
    <n v="30"/>
  </r>
  <r>
    <x v="4"/>
    <n v="39"/>
    <x v="42"/>
    <s v="-"/>
    <s v="Maschinenabfall"/>
    <x v="3"/>
    <x v="7"/>
    <s v="-"/>
    <n v="41"/>
    <s v="Produkte"/>
    <s v="BUs"/>
    <s v="Symptome"/>
    <s v="0"/>
    <s v="Bu2"/>
    <s v="Maschinenabfall"/>
    <n v="30"/>
  </r>
  <r>
    <x v="5"/>
    <n v="8.5"/>
    <x v="42"/>
    <s v="Rest"/>
    <s v="-"/>
    <x v="4"/>
    <x v="10"/>
    <s v="-"/>
    <n v="41"/>
    <s v="Produkte"/>
    <s v="BUs"/>
    <s v="Symptome"/>
    <s v="0"/>
    <s v="QM"/>
    <s v="-"/>
    <n v="74"/>
  </r>
  <r>
    <x v="5"/>
    <n v="6.6"/>
    <x v="42"/>
    <s v="Rest"/>
    <s v="-"/>
    <x v="4"/>
    <x v="10"/>
    <s v="-"/>
    <n v="41"/>
    <s v="Produkte"/>
    <s v="BUs"/>
    <s v="Symptome"/>
    <s v="0"/>
    <s v="Labor"/>
    <s v="-"/>
    <n v="74"/>
  </r>
  <r>
    <x v="4"/>
    <n v="15"/>
    <x v="42"/>
    <s v="Rohware"/>
    <s v="Blöcke"/>
    <x v="0"/>
    <x v="16"/>
    <s v="-"/>
    <n v="41"/>
    <s v="Produkte"/>
    <s v="BUs"/>
    <s v="Symptome"/>
    <s v="0"/>
    <s v="Bu2"/>
    <s v="Blöcke"/>
    <n v="12"/>
  </r>
  <r>
    <x v="1"/>
    <n v="189"/>
    <x v="42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200"/>
    <x v="42"/>
    <s v="Diverses"/>
    <s v="Diverses"/>
    <x v="3"/>
    <x v="7"/>
    <s v="-"/>
    <n v="41"/>
    <s v="Produkte"/>
    <s v="BUs"/>
    <s v="Symptome"/>
    <s v="0"/>
    <s v="Schmelze"/>
    <s v="Diverses"/>
    <n v="30"/>
  </r>
  <r>
    <x v="1"/>
    <n v="117"/>
    <x v="43"/>
    <s v="Rohware"/>
    <s v="WALNUSS GEWOLFT 10MM"/>
    <x v="4"/>
    <x v="1"/>
    <s v="-"/>
    <n v="42"/>
    <s v="Produkte"/>
    <s v="BUs"/>
    <s v="Symptome"/>
    <n v="500.98230000000001"/>
    <s v="Schmelze"/>
    <n v="23500285"/>
    <n v="75"/>
  </r>
  <r>
    <x v="0"/>
    <n v="243"/>
    <x v="43"/>
    <s v="Offen ungeschält VOS"/>
    <s v="VOS Räucher Natur Natri"/>
    <x v="0"/>
    <x v="38"/>
    <s v="-"/>
    <n v="42"/>
    <s v="Produkte"/>
    <s v="BUs"/>
    <s v="Symptome"/>
    <n v="121.5"/>
    <s v="BU3"/>
    <n v="29500498"/>
    <n v="12"/>
  </r>
  <r>
    <x v="0"/>
    <n v="20"/>
    <x v="43"/>
    <s v="Offen ungeschält VOS"/>
    <s v="VOS Räucher Chili Vorsc"/>
    <x v="0"/>
    <x v="0"/>
    <s v="-"/>
    <n v="42"/>
    <s v="Produkte"/>
    <s v="BUs"/>
    <s v="Symptome"/>
    <n v="10"/>
    <s v="BU3"/>
    <n v="29500527"/>
    <n v="12"/>
  </r>
  <r>
    <x v="1"/>
    <n v="22"/>
    <x v="43"/>
    <s v="Vorschmelz"/>
    <s v="VOS-ABS ENTSORGUNG"/>
    <x v="1"/>
    <x v="12"/>
    <s v="-"/>
    <n v="42"/>
    <s v="Produkte"/>
    <s v="BUs"/>
    <s v="Symptome"/>
    <n v="0.22"/>
    <s v="RWV"/>
    <n v="29500917"/>
    <n v="60"/>
  </r>
  <r>
    <x v="1"/>
    <n v="13"/>
    <x v="43"/>
    <s v="Vorschmelz"/>
    <s v="VOS-ABS ENTSORGUNG"/>
    <x v="1"/>
    <x v="12"/>
    <s v="-"/>
    <n v="42"/>
    <s v="Produkte"/>
    <s v="BUs"/>
    <s v="Symptome"/>
    <n v="0.13"/>
    <s v="RWV"/>
    <n v="29500917"/>
    <n v="60"/>
  </r>
  <r>
    <x v="1"/>
    <n v="10"/>
    <x v="43"/>
    <s v="Vorschmelz"/>
    <s v="VOS-ABS ENTSORGUNG"/>
    <x v="1"/>
    <x v="12"/>
    <s v="-"/>
    <n v="42"/>
    <s v="Produkte"/>
    <s v="BUs"/>
    <s v="Symptome"/>
    <n v="0.1"/>
    <s v="RWV"/>
    <n v="29500917"/>
    <n v="60"/>
  </r>
  <r>
    <x v="1"/>
    <n v="51"/>
    <x v="43"/>
    <s v="Vorschmelz"/>
    <s v="VOS-ABS ENTSORGUNG"/>
    <x v="1"/>
    <x v="12"/>
    <s v="-"/>
    <n v="42"/>
    <s v="Produkte"/>
    <s v="BUs"/>
    <s v="Symptome"/>
    <n v="0.51"/>
    <s v="RWV"/>
    <n v="29500917"/>
    <n v="60"/>
  </r>
  <r>
    <x v="0"/>
    <n v="146"/>
    <x v="43"/>
    <s v="Offen ungeschält ABS"/>
    <s v="ABS CHED-PF-KRÄUK gemis"/>
    <x v="3"/>
    <x v="9"/>
    <s v="-"/>
    <n v="42"/>
    <s v="Produkte"/>
    <s v="BUs"/>
    <s v="Symptome"/>
    <n v="146"/>
    <s v="L33"/>
    <n v="29501003"/>
    <n v="81"/>
  </r>
  <r>
    <x v="0"/>
    <n v="28"/>
    <x v="43"/>
    <s v="Offen ungeschält ABS"/>
    <s v="ABS CHED-ROT MIT ß-CARO"/>
    <x v="1"/>
    <x v="6"/>
    <s v="-"/>
    <n v="42"/>
    <s v="Produkte"/>
    <s v="BUs"/>
    <s v="Symptome"/>
    <n v="28"/>
    <s v="L33"/>
    <n v="29501032"/>
    <n v="42"/>
  </r>
  <r>
    <x v="3"/>
    <n v="31"/>
    <x v="43"/>
    <s v="Offen Zipfel"/>
    <s v="VOS VS-NATUR ZIPFEL"/>
    <x v="0"/>
    <x v="20"/>
    <s v="-"/>
    <n v="42"/>
    <s v="Produkte"/>
    <s v="BUs"/>
    <s v="Symptome"/>
    <n v="15.5"/>
    <s v="Verkauf"/>
    <n v="29501062"/>
    <n v="12"/>
  </r>
  <r>
    <x v="3"/>
    <n v="115"/>
    <x v="43"/>
    <s v="Offen Zipfel"/>
    <s v="VOS RW-NATUR-NAT ZIPFEL"/>
    <x v="0"/>
    <x v="8"/>
    <s v="-"/>
    <n v="42"/>
    <s v="Produkte"/>
    <s v="BUs"/>
    <s v="Symptome"/>
    <n v="57.5"/>
    <s v="Verkauf"/>
    <n v="29501065"/>
    <n v="12"/>
  </r>
  <r>
    <x v="3"/>
    <n v="92"/>
    <x v="43"/>
    <s v="Offen Endstücke"/>
    <s v="VOS RW-NATUR ENDSTÜCK 3"/>
    <x v="0"/>
    <x v="8"/>
    <s v="-"/>
    <n v="42"/>
    <s v="Produkte"/>
    <s v="BUs"/>
    <s v="Symptome"/>
    <n v="46"/>
    <s v="Verkauf"/>
    <n v="29501066"/>
    <n v="12"/>
  </r>
  <r>
    <x v="3"/>
    <n v="25"/>
    <x v="43"/>
    <s v="Offen Endstücke"/>
    <s v="VOS RW-NATUR-EXTRA ENDS"/>
    <x v="0"/>
    <x v="0"/>
    <s v="-"/>
    <n v="42"/>
    <s v="Produkte"/>
    <s v="BUs"/>
    <s v="Symptome"/>
    <n v="12.5"/>
    <s v="Verkauf"/>
    <n v="29501083"/>
    <n v="12"/>
  </r>
  <r>
    <x v="3"/>
    <n v="106"/>
    <x v="43"/>
    <s v="Offen Endstücke"/>
    <s v="VOS RW-NATUR-EXTRA ENDS"/>
    <x v="0"/>
    <x v="0"/>
    <s v="-"/>
    <n v="42"/>
    <s v="Produkte"/>
    <s v="BUs"/>
    <s v="Symptome"/>
    <n v="53"/>
    <s v="Verkauf"/>
    <n v="29501083"/>
    <n v="12"/>
  </r>
  <r>
    <x v="3"/>
    <n v="346"/>
    <x v="43"/>
    <s v="Offen Endstücke"/>
    <s v="VOS RW-SCHI-NAT ENDSTÜC"/>
    <x v="0"/>
    <x v="20"/>
    <s v="-"/>
    <n v="42"/>
    <s v="Produkte"/>
    <s v="BUs"/>
    <s v="Symptome"/>
    <n v="173"/>
    <s v="Verkauf"/>
    <n v="29501085"/>
    <n v="12"/>
  </r>
  <r>
    <x v="3"/>
    <n v="38"/>
    <x v="43"/>
    <s v="Offen Zipfel"/>
    <s v="VOS VS-CHILI ZIPFEL"/>
    <x v="0"/>
    <x v="20"/>
    <s v="-"/>
    <n v="42"/>
    <s v="Produkte"/>
    <s v="BUs"/>
    <s v="Symptome"/>
    <n v="19"/>
    <s v="Verkauf"/>
    <n v="29501087"/>
    <n v="12"/>
  </r>
  <r>
    <x v="3"/>
    <n v="25"/>
    <x v="43"/>
    <s v="Offen Endstücke"/>
    <s v="VOS VS-CHILI ENDSTÜCK"/>
    <x v="0"/>
    <x v="20"/>
    <s v="-"/>
    <n v="42"/>
    <s v="Produkte"/>
    <s v="BUs"/>
    <s v="Symptome"/>
    <n v="12.5"/>
    <s v="Verkauf"/>
    <n v="29501089"/>
    <n v="12"/>
  </r>
  <r>
    <x v="0"/>
    <n v="283"/>
    <x v="43"/>
    <s v="Offen vegan"/>
    <s v="VOS VEG-SCH MILD"/>
    <x v="2"/>
    <x v="4"/>
    <s v="-"/>
    <n v="42"/>
    <s v="Produkte"/>
    <s v="BUs"/>
    <s v="Symptome"/>
    <n v="141.5"/>
    <s v="BU3"/>
    <n v="29900002"/>
    <n v="61"/>
  </r>
  <r>
    <x v="0"/>
    <n v="299"/>
    <x v="43"/>
    <s v="Vakuumierter VOS ungeschält"/>
    <s v="VOS GRW-NATUR-VAKU / Er"/>
    <x v="0"/>
    <x v="0"/>
    <s v="-"/>
    <n v="42"/>
    <s v="Produkte"/>
    <s v="BUs"/>
    <s v="Symptome"/>
    <n v="153.68600000000001"/>
    <s v="BU3"/>
    <n v="49500143"/>
    <n v="12"/>
  </r>
  <r>
    <x v="0"/>
    <n v="292"/>
    <x v="43"/>
    <s v="Vakuumierter VOS ungeschält"/>
    <s v="VOS GRW-NATUR-VAKU / Er"/>
    <x v="0"/>
    <x v="0"/>
    <s v="-"/>
    <n v="42"/>
    <s v="Produkte"/>
    <s v="BUs"/>
    <s v="Symptome"/>
    <n v="150.08799999999999"/>
    <s v="BU3"/>
    <n v="49500143"/>
    <n v="12"/>
  </r>
  <r>
    <x v="0"/>
    <n v="257"/>
    <x v="43"/>
    <s v="Vakuumierter VOS ungeschält"/>
    <s v="VOS RW-NATUR-EXTRA-VAKU"/>
    <x v="0"/>
    <x v="0"/>
    <s v="-"/>
    <n v="42"/>
    <s v="Produkte"/>
    <s v="BUs"/>
    <s v="Symptome"/>
    <n v="132.09800000000001"/>
    <s v="BU3"/>
    <n v="49500147"/>
    <n v="12"/>
  </r>
  <r>
    <x v="3"/>
    <n v="270"/>
    <x v="43"/>
    <s v="Vakuumierte Zipfel"/>
    <s v="RÄU-END NATUR-NAT ENDST"/>
    <x v="0"/>
    <x v="31"/>
    <s v="-"/>
    <n v="42"/>
    <s v="Produkte"/>
    <s v="BUs"/>
    <s v="Symptome"/>
    <s v="0"/>
    <s v="Verkauf"/>
    <n v="49500189"/>
    <n v="12"/>
  </r>
  <r>
    <x v="1"/>
    <n v="54"/>
    <x v="43"/>
    <s v="-"/>
    <s v="Maschinenabfall"/>
    <x v="3"/>
    <x v="7"/>
    <s v="-"/>
    <n v="42"/>
    <s v="Produkte"/>
    <s v="BUs"/>
    <s v="Symptome"/>
    <s v="0"/>
    <s v="Abfüllung"/>
    <s v="Maschinenabfall"/>
    <n v="30"/>
  </r>
  <r>
    <x v="1"/>
    <n v="206"/>
    <x v="43"/>
    <s v="-"/>
    <s v="Maschinenabfall"/>
    <x v="3"/>
    <x v="7"/>
    <s v="-"/>
    <n v="42"/>
    <s v="Produkte"/>
    <s v="BUs"/>
    <s v="Symptome"/>
    <s v="0"/>
    <s v="Abfüllung"/>
    <s v="Maschinenabfall"/>
    <n v="30"/>
  </r>
  <r>
    <x v="0"/>
    <n v="79"/>
    <x v="43"/>
    <s v="-"/>
    <s v="Maschinenabfall"/>
    <x v="3"/>
    <x v="7"/>
    <s v="-"/>
    <n v="42"/>
    <s v="Produkte"/>
    <s v="BUs"/>
    <s v="Symptome"/>
    <s v="0"/>
    <s v="BU3"/>
    <s v="Maschinenabfall"/>
    <n v="30"/>
  </r>
  <r>
    <x v="1"/>
    <n v="60"/>
    <x v="43"/>
    <s v="Rest"/>
    <s v="-"/>
    <x v="0"/>
    <x v="1"/>
    <s v="-"/>
    <n v="42"/>
    <s v="Produkte"/>
    <s v="BUs"/>
    <s v="Symptome"/>
    <s v="0"/>
    <s v="Abfüllung"/>
    <s v="-"/>
    <n v="12"/>
  </r>
  <r>
    <x v="0"/>
    <n v="64"/>
    <x v="43"/>
    <s v="Offen ungeschält ABS"/>
    <s v="ABS CHED-PF-KRÄUK gemis"/>
    <x v="3"/>
    <x v="9"/>
    <s v="-"/>
    <n v="42"/>
    <s v="Produkte"/>
    <s v="BUs"/>
    <s v="Symptome"/>
    <n v="64"/>
    <s v="L35"/>
    <n v="29501003"/>
    <n v="81"/>
  </r>
  <r>
    <x v="5"/>
    <n v="19"/>
    <x v="43"/>
    <s v="Rest"/>
    <s v="-"/>
    <x v="4"/>
    <x v="10"/>
    <s v="-"/>
    <n v="42"/>
    <s v="Produkte"/>
    <s v="BUs"/>
    <s v="Symptome"/>
    <s v="0"/>
    <s v="QM"/>
    <s v="-"/>
    <n v="74"/>
  </r>
  <r>
    <x v="5"/>
    <n v="14.5"/>
    <x v="43"/>
    <s v="Rest"/>
    <s v="-"/>
    <x v="4"/>
    <x v="44"/>
    <s v="-"/>
    <n v="42"/>
    <s v="Produkte"/>
    <s v="BUs"/>
    <s v="Symptome"/>
    <s v="0"/>
    <s v="Labor"/>
    <s v="-"/>
    <n v="73"/>
  </r>
  <r>
    <x v="5"/>
    <n v="7.6"/>
    <x v="43"/>
    <s v="Rest"/>
    <s v="-"/>
    <x v="4"/>
    <x v="10"/>
    <s v="-"/>
    <n v="42"/>
    <s v="Produkte"/>
    <s v="BUs"/>
    <s v="Symptome"/>
    <s v="0"/>
    <s v="Labor"/>
    <s v="-"/>
    <n v="74"/>
  </r>
  <r>
    <x v="5"/>
    <n v="63"/>
    <x v="43"/>
    <s v="Rohware"/>
    <s v="Brie"/>
    <x v="2"/>
    <x v="52"/>
    <s v="-"/>
    <n v="42"/>
    <s v="Produkte"/>
    <s v="BUs"/>
    <s v="Symptome"/>
    <s v="0"/>
    <s v="Muster"/>
    <s v="Brie"/>
    <n v="61"/>
  </r>
  <r>
    <x v="1"/>
    <n v="75.599999999999994"/>
    <x v="43"/>
    <s v="Fertigware"/>
    <s v="Creme Noblesse"/>
    <x v="1"/>
    <x v="29"/>
    <s v="-"/>
    <n v="42"/>
    <s v="Produkte"/>
    <s v="BUs"/>
    <s v="Symptome"/>
    <s v="0"/>
    <s v="Schmelze"/>
    <s v="Creme Noblesse"/>
    <n v="40"/>
  </r>
  <r>
    <x v="5"/>
    <n v="162"/>
    <x v="43"/>
    <s v="Fertigware"/>
    <s v="verschiedene Fertigware"/>
    <x v="0"/>
    <x v="26"/>
    <s v="von Nagel zurück"/>
    <n v="42"/>
    <s v="Produkte"/>
    <s v="BUs"/>
    <s v="Symptome"/>
    <s v="0"/>
    <s v="Externe"/>
    <s v="verschiedene Fertigware"/>
    <n v="12"/>
  </r>
  <r>
    <x v="0"/>
    <n v="21"/>
    <x v="43"/>
    <s v="-"/>
    <s v="Maschinenabfall"/>
    <x v="3"/>
    <x v="7"/>
    <s v="-"/>
    <n v="42"/>
    <s v="Produkte"/>
    <s v="BUs"/>
    <s v="Symptome"/>
    <s v="0"/>
    <s v="L18"/>
    <s v="Maschinenabfall"/>
    <n v="30"/>
  </r>
  <r>
    <x v="5"/>
    <n v="80"/>
    <x v="44"/>
    <s v="Offen ungeschält VOS"/>
    <s v="VOS Bergkäse 10kg Beute"/>
    <x v="6"/>
    <x v="46"/>
    <s v="-"/>
    <n v="42"/>
    <s v="Produkte"/>
    <s v="BUs"/>
    <s v="Symptome"/>
    <n v="40"/>
    <s v="Außenlager"/>
    <n v="29500477"/>
    <n v="43"/>
  </r>
  <r>
    <x v="2"/>
    <n v="13"/>
    <x v="44"/>
    <s v="Offen ungeschält VOS"/>
    <s v="VOS Schwarzer Pfeffer R"/>
    <x v="0"/>
    <x v="3"/>
    <s v="-"/>
    <n v="42"/>
    <s v="Produkte"/>
    <s v="BUs"/>
    <s v="Symptome"/>
    <n v="6.5"/>
    <s v="BU4"/>
    <n v="29500482"/>
    <n v="12"/>
  </r>
  <r>
    <x v="0"/>
    <n v="243"/>
    <x v="44"/>
    <s v="Offen ungeschält VOS"/>
    <s v="VOS Räucher Natur Natri"/>
    <x v="0"/>
    <x v="38"/>
    <s v="-"/>
    <n v="42"/>
    <s v="Produkte"/>
    <s v="BUs"/>
    <s v="Symptome"/>
    <n v="121.5"/>
    <s v="BU3"/>
    <n v="29500498"/>
    <n v="12"/>
  </r>
  <r>
    <x v="0"/>
    <n v="616"/>
    <x v="44"/>
    <s v="Offen ungeschält ABS"/>
    <s v="ABS Gouda Mittelalt 45%"/>
    <x v="5"/>
    <x v="2"/>
    <s v="-"/>
    <n v="42"/>
    <s v="Produkte"/>
    <s v="BUs"/>
    <s v="Symptome"/>
    <n v="1232"/>
    <s v="BU3"/>
    <n v="29500821"/>
    <n v="80"/>
  </r>
  <r>
    <x v="2"/>
    <n v="19"/>
    <x v="44"/>
    <s v="Offen ungeschält ABS"/>
    <s v="ABS HEUBL"/>
    <x v="0"/>
    <x v="3"/>
    <s v="-"/>
    <n v="42"/>
    <s v="Produkte"/>
    <s v="BUs"/>
    <s v="Symptome"/>
    <n v="0.19"/>
    <s v="BU4"/>
    <n v="29500885"/>
    <n v="12"/>
  </r>
  <r>
    <x v="2"/>
    <n v="19"/>
    <x v="44"/>
    <s v="Offen ungeschält ABS"/>
    <s v="ABS MEDI-KRÄUK"/>
    <x v="0"/>
    <x v="3"/>
    <s v="-"/>
    <n v="42"/>
    <s v="Produkte"/>
    <s v="BUs"/>
    <s v="Symptome"/>
    <n v="28.5"/>
    <s v="BU4"/>
    <n v="29500886"/>
    <n v="12"/>
  </r>
  <r>
    <x v="2"/>
    <n v="24"/>
    <x v="44"/>
    <s v="Offen ungeschält ABS"/>
    <s v="ABS PECO"/>
    <x v="0"/>
    <x v="3"/>
    <s v="-"/>
    <n v="42"/>
    <s v="Produkte"/>
    <s v="BUs"/>
    <s v="Symptome"/>
    <n v="48"/>
    <s v="BU4"/>
    <n v="29500891"/>
    <n v="12"/>
  </r>
  <r>
    <x v="2"/>
    <n v="209"/>
    <x v="44"/>
    <s v="Offen ungeschält ABS"/>
    <s v="ABS BLU-FOU"/>
    <x v="0"/>
    <x v="3"/>
    <s v="-"/>
    <n v="42"/>
    <s v="Produkte"/>
    <s v="BUs"/>
    <s v="Symptome"/>
    <n v="2.09"/>
    <s v="BU4"/>
    <n v="29500892"/>
    <n v="12"/>
  </r>
  <r>
    <x v="2"/>
    <n v="346"/>
    <x v="44"/>
    <s v="Offen ungeschält ABS"/>
    <s v="ABS BLU-FOU"/>
    <x v="2"/>
    <x v="23"/>
    <s v="-"/>
    <n v="42"/>
    <s v="Produkte"/>
    <s v="BUs"/>
    <s v="Symptome"/>
    <n v="3.46"/>
    <s v="BU4"/>
    <n v="29500892"/>
    <n v="61"/>
  </r>
  <r>
    <x v="2"/>
    <n v="5"/>
    <x v="44"/>
    <s v="Offen ungeschält ABS"/>
    <s v="ABS REBLOCH"/>
    <x v="0"/>
    <x v="3"/>
    <s v="-"/>
    <n v="42"/>
    <s v="Produkte"/>
    <s v="BUs"/>
    <s v="Symptome"/>
    <n v="0.05"/>
    <s v="BU4"/>
    <n v="29500893"/>
    <n v="12"/>
  </r>
  <r>
    <x v="2"/>
    <n v="29"/>
    <x v="44"/>
    <s v="Offen ungeschält ABS"/>
    <s v="ABS REBLOCH"/>
    <x v="2"/>
    <x v="23"/>
    <s v="-"/>
    <n v="42"/>
    <s v="Produkte"/>
    <s v="BUs"/>
    <s v="Symptome"/>
    <n v="0.28999999999999998"/>
    <s v="BU4"/>
    <n v="29500893"/>
    <n v="61"/>
  </r>
  <r>
    <x v="2"/>
    <n v="61"/>
    <x v="44"/>
    <s v="Offen ungeschält ABS"/>
    <s v="ABS BRIE"/>
    <x v="0"/>
    <x v="3"/>
    <s v="-"/>
    <n v="42"/>
    <s v="Produkte"/>
    <s v="BUs"/>
    <s v="Symptome"/>
    <n v="0.61"/>
    <s v="BU4"/>
    <n v="29500895"/>
    <n v="12"/>
  </r>
  <r>
    <x v="2"/>
    <n v="22"/>
    <x v="44"/>
    <s v="Offen ungeschält ABS"/>
    <s v="ABS BRIE"/>
    <x v="2"/>
    <x v="23"/>
    <s v="-"/>
    <n v="42"/>
    <s v="Produkte"/>
    <s v="BUs"/>
    <s v="Symptome"/>
    <n v="0.22"/>
    <s v="BU4"/>
    <n v="29500895"/>
    <n v="61"/>
  </r>
  <r>
    <x v="2"/>
    <n v="38"/>
    <x v="44"/>
    <s v="Offen ungeschält ABS"/>
    <s v="ABS ROVIN"/>
    <x v="0"/>
    <x v="3"/>
    <s v="-"/>
    <n v="42"/>
    <s v="Produkte"/>
    <s v="BUs"/>
    <s v="Symptome"/>
    <n v="0.38"/>
    <s v="BU4"/>
    <n v="29500900"/>
    <n v="12"/>
  </r>
  <r>
    <x v="2"/>
    <n v="3"/>
    <x v="44"/>
    <s v="Offen ungeschält ABS"/>
    <s v="ABS ROVIN"/>
    <x v="2"/>
    <x v="23"/>
    <s v="-"/>
    <n v="42"/>
    <s v="Produkte"/>
    <s v="BUs"/>
    <s v="Symptome"/>
    <n v="0.03"/>
    <s v="BU4"/>
    <n v="29500900"/>
    <n v="61"/>
  </r>
  <r>
    <x v="2"/>
    <n v="447"/>
    <x v="44"/>
    <s v="Offen ungeschält ABS"/>
    <s v="ABS TI-AD"/>
    <x v="2"/>
    <x v="23"/>
    <s v="-"/>
    <n v="42"/>
    <s v="Produkte"/>
    <s v="BUs"/>
    <s v="Symptome"/>
    <n v="4.47"/>
    <s v="BU4"/>
    <n v="29500904"/>
    <n v="61"/>
  </r>
  <r>
    <x v="2"/>
    <n v="52"/>
    <x v="44"/>
    <s v="Offen ungeschält ABS"/>
    <s v="ABS SCH-PAUL"/>
    <x v="0"/>
    <x v="3"/>
    <s v="-"/>
    <n v="42"/>
    <s v="Produkte"/>
    <s v="BUs"/>
    <s v="Symptome"/>
    <n v="0.52"/>
    <s v="BU4"/>
    <n v="29500906"/>
    <n v="12"/>
  </r>
  <r>
    <x v="2"/>
    <n v="14"/>
    <x v="44"/>
    <s v="Offen ungeschält ABS"/>
    <s v="ABS GRUY"/>
    <x v="0"/>
    <x v="3"/>
    <s v="-"/>
    <n v="42"/>
    <s v="Produkte"/>
    <s v="BUs"/>
    <s v="Symptome"/>
    <n v="7"/>
    <s v="BU4"/>
    <n v="29500908"/>
    <n v="12"/>
  </r>
  <r>
    <x v="2"/>
    <n v="177"/>
    <x v="44"/>
    <s v="Offen ungeschält ABS"/>
    <s v="ABS GRUY"/>
    <x v="2"/>
    <x v="23"/>
    <s v="-"/>
    <n v="42"/>
    <s v="Produkte"/>
    <s v="BUs"/>
    <s v="Symptome"/>
    <n v="88.5"/>
    <s v="BU4"/>
    <n v="29500908"/>
    <n v="61"/>
  </r>
  <r>
    <x v="2"/>
    <n v="51"/>
    <x v="44"/>
    <s v="Offen ungeschält ABS"/>
    <s v="ABS Unser Blütenkäse"/>
    <x v="0"/>
    <x v="3"/>
    <s v="-"/>
    <n v="42"/>
    <s v="Produkte"/>
    <s v="BUs"/>
    <s v="Symptome"/>
    <n v="0.51"/>
    <s v="BU4"/>
    <n v="29500910"/>
    <n v="12"/>
  </r>
  <r>
    <x v="2"/>
    <n v="28"/>
    <x v="44"/>
    <s v="Offen ungeschält ABS"/>
    <s v="ABS ZIEGENR"/>
    <x v="0"/>
    <x v="3"/>
    <s v="-"/>
    <n v="42"/>
    <s v="Produkte"/>
    <s v="BUs"/>
    <s v="Symptome"/>
    <n v="0.28000000000000003"/>
    <s v="BU4"/>
    <n v="29500913"/>
    <n v="12"/>
  </r>
  <r>
    <x v="1"/>
    <n v="36"/>
    <x v="44"/>
    <s v="Vorschmelz"/>
    <s v="VOS-ABS ENTSORGUNG"/>
    <x v="1"/>
    <x v="12"/>
    <s v="-"/>
    <n v="42"/>
    <s v="Produkte"/>
    <s v="BUs"/>
    <s v="Symptome"/>
    <n v="0.36"/>
    <s v="RWV"/>
    <n v="29500917"/>
    <n v="60"/>
  </r>
  <r>
    <x v="1"/>
    <n v="2"/>
    <x v="44"/>
    <s v="Vorschmelz"/>
    <s v="VOS-ABS ENTSORGUNG"/>
    <x v="1"/>
    <x v="12"/>
    <s v="-"/>
    <n v="42"/>
    <s v="Produkte"/>
    <s v="BUs"/>
    <s v="Symptome"/>
    <n v="0.02"/>
    <s v="RWV"/>
    <n v="29500917"/>
    <n v="60"/>
  </r>
  <r>
    <x v="1"/>
    <n v="28"/>
    <x v="44"/>
    <s v="Vorschmelz"/>
    <s v="VOS-ABS ENTSORGUNG"/>
    <x v="1"/>
    <x v="12"/>
    <s v="-"/>
    <n v="42"/>
    <s v="Produkte"/>
    <s v="BUs"/>
    <s v="Symptome"/>
    <n v="0.28000000000000003"/>
    <s v="RWV"/>
    <n v="29500917"/>
    <n v="60"/>
  </r>
  <r>
    <x v="1"/>
    <n v="21"/>
    <x v="44"/>
    <s v="Vorschmelz"/>
    <s v="VOS-ABS ENTSORGUNG"/>
    <x v="1"/>
    <x v="12"/>
    <s v="-"/>
    <n v="42"/>
    <s v="Produkte"/>
    <s v="BUs"/>
    <s v="Symptome"/>
    <n v="0.21"/>
    <s v="RWV"/>
    <n v="29500917"/>
    <n v="60"/>
  </r>
  <r>
    <x v="1"/>
    <n v="21"/>
    <x v="44"/>
    <s v="Vorschmelz"/>
    <s v="VOS-ABS ENTSORGUNG"/>
    <x v="1"/>
    <x v="12"/>
    <s v="-"/>
    <n v="42"/>
    <s v="Produkte"/>
    <s v="BUs"/>
    <s v="Symptome"/>
    <n v="0.21"/>
    <s v="RWV"/>
    <n v="29500917"/>
    <n v="60"/>
  </r>
  <r>
    <x v="1"/>
    <n v="66"/>
    <x v="44"/>
    <s v="Vorschmelz"/>
    <s v="VOS-ABS ENTSORGUNG"/>
    <x v="1"/>
    <x v="12"/>
    <s v="-"/>
    <n v="42"/>
    <s v="Produkte"/>
    <s v="BUs"/>
    <s v="Symptome"/>
    <n v="0.66"/>
    <s v="RWV"/>
    <n v="29500917"/>
    <n v="60"/>
  </r>
  <r>
    <x v="1"/>
    <n v="5"/>
    <x v="44"/>
    <s v="Vorschmelz"/>
    <s v="VOS-ABS ENTSORGUNG"/>
    <x v="1"/>
    <x v="12"/>
    <s v="-"/>
    <n v="42"/>
    <s v="Produkte"/>
    <s v="BUs"/>
    <s v="Symptome"/>
    <n v="0.05"/>
    <s v="RWV"/>
    <n v="29500917"/>
    <n v="60"/>
  </r>
  <r>
    <x v="1"/>
    <n v="6"/>
    <x v="44"/>
    <s v="Vorschmelz"/>
    <s v="VOS-ABS ENTSORGUNG"/>
    <x v="1"/>
    <x v="12"/>
    <s v="-"/>
    <n v="42"/>
    <s v="Produkte"/>
    <s v="BUs"/>
    <s v="Symptome"/>
    <n v="0.06"/>
    <s v="RWV"/>
    <n v="29500917"/>
    <n v="60"/>
  </r>
  <r>
    <x v="1"/>
    <n v="3"/>
    <x v="44"/>
    <s v="Vorschmelz"/>
    <s v="VOS-ABS ENTSORGUNG"/>
    <x v="1"/>
    <x v="12"/>
    <s v="-"/>
    <n v="42"/>
    <s v="Produkte"/>
    <s v="BUs"/>
    <s v="Symptome"/>
    <n v="0.03"/>
    <s v="RWV"/>
    <n v="29500917"/>
    <n v="60"/>
  </r>
  <r>
    <x v="5"/>
    <n v="1.4"/>
    <x v="44"/>
    <s v="Vorschmelz"/>
    <s v="VOS-ABS ENTSORGUNG"/>
    <x v="4"/>
    <x v="10"/>
    <s v="-"/>
    <n v="42"/>
    <s v="Produkte"/>
    <s v="BUs"/>
    <s v="Symptome"/>
    <n v="1.3999999999999999E-2"/>
    <s v="Labor"/>
    <n v="29500917"/>
    <n v="74"/>
  </r>
  <r>
    <x v="2"/>
    <n v="17"/>
    <x v="44"/>
    <s v="Offen ungeschält ABS"/>
    <s v="ABS Crémeux"/>
    <x v="0"/>
    <x v="3"/>
    <s v="-"/>
    <n v="42"/>
    <s v="Produkte"/>
    <s v="BUs"/>
    <s v="Symptome"/>
    <n v="0.17"/>
    <s v="BU4"/>
    <n v="29500957"/>
    <n v="12"/>
  </r>
  <r>
    <x v="2"/>
    <n v="28"/>
    <x v="44"/>
    <s v="Offen ungeschält ABS"/>
    <s v="ABS Crémeux"/>
    <x v="2"/>
    <x v="23"/>
    <s v="-"/>
    <n v="42"/>
    <s v="Produkte"/>
    <s v="BUs"/>
    <s v="Symptome"/>
    <n v="0.28000000000000003"/>
    <s v="BU4"/>
    <n v="29500957"/>
    <n v="61"/>
  </r>
  <r>
    <x v="2"/>
    <n v="5"/>
    <x v="44"/>
    <s v="Offen ungeschält ABS"/>
    <s v="ABS Whisky-Nuts"/>
    <x v="2"/>
    <x v="23"/>
    <s v="-"/>
    <n v="42"/>
    <s v="Produkte"/>
    <s v="BUs"/>
    <s v="Symptome"/>
    <n v="7.5"/>
    <s v="BU4"/>
    <n v="29501009"/>
    <n v="61"/>
  </r>
  <r>
    <x v="2"/>
    <n v="7"/>
    <x v="44"/>
    <s v="Offen ungeschält ABS"/>
    <s v="ABS AT-ROTWEIN"/>
    <x v="2"/>
    <x v="23"/>
    <s v="-"/>
    <n v="42"/>
    <s v="Produkte"/>
    <s v="BUs"/>
    <s v="Symptome"/>
    <n v="6.9999999999999999E-4"/>
    <s v="BU4"/>
    <n v="29501013"/>
    <n v="61"/>
  </r>
  <r>
    <x v="0"/>
    <n v="101"/>
    <x v="44"/>
    <s v="Offen ungeschält ABS"/>
    <s v="ABS Pfeffer-Bruch"/>
    <x v="3"/>
    <x v="32"/>
    <s v="-"/>
    <n v="42"/>
    <s v="Produkte"/>
    <s v="BUs"/>
    <s v="Symptome"/>
    <n v="1.0100000000000001E-2"/>
    <s v="Spezialitäten"/>
    <n v="29501017"/>
    <n v="30"/>
  </r>
  <r>
    <x v="2"/>
    <n v="170"/>
    <x v="44"/>
    <s v="Offen ungeschält ABS"/>
    <s v="ABS CAMBOZOLA"/>
    <x v="2"/>
    <x v="23"/>
    <s v="-"/>
    <n v="42"/>
    <s v="Produkte"/>
    <s v="BUs"/>
    <s v="Symptome"/>
    <n v="1.7000000000000001E-2"/>
    <s v="BU4"/>
    <n v="29501023"/>
    <n v="61"/>
  </r>
  <r>
    <x v="2"/>
    <n v="91"/>
    <x v="44"/>
    <s v="Offen ungeschält ABS"/>
    <s v="ABS KELLERGEIST"/>
    <x v="2"/>
    <x v="23"/>
    <s v="-"/>
    <n v="42"/>
    <s v="Produkte"/>
    <s v="BUs"/>
    <s v="Symptome"/>
    <n v="9.1000000000000004E-3"/>
    <s v="BU4"/>
    <n v="29501028"/>
    <n v="61"/>
  </r>
  <r>
    <x v="2"/>
    <n v="11"/>
    <x v="44"/>
    <s v="Offen ungeschält ABS"/>
    <s v="ABS BRUSCHETTA"/>
    <x v="2"/>
    <x v="23"/>
    <s v="-"/>
    <n v="42"/>
    <s v="Produkte"/>
    <s v="BUs"/>
    <s v="Symptome"/>
    <n v="16.5"/>
    <s v="BU4"/>
    <n v="29501029"/>
    <n v="61"/>
  </r>
  <r>
    <x v="2"/>
    <n v="132"/>
    <x v="44"/>
    <s v="Offen ungeschält ABS"/>
    <s v="ABS BRUSCHETTA"/>
    <x v="2"/>
    <x v="23"/>
    <s v="-"/>
    <n v="42"/>
    <s v="Produkte"/>
    <s v="BUs"/>
    <s v="Symptome"/>
    <n v="198"/>
    <s v="BU4"/>
    <n v="29501029"/>
    <n v="61"/>
  </r>
  <r>
    <x v="2"/>
    <n v="27"/>
    <x v="44"/>
    <s v="Offen ungeschält ABS"/>
    <s v="ABS OLD-AMSTERDAM"/>
    <x v="2"/>
    <x v="23"/>
    <s v="-"/>
    <n v="42"/>
    <s v="Produkte"/>
    <s v="BUs"/>
    <s v="Symptome"/>
    <n v="2.7000000000000001E-3"/>
    <s v="BU4"/>
    <n v="29501039"/>
    <n v="61"/>
  </r>
  <r>
    <x v="2"/>
    <n v="20"/>
    <x v="44"/>
    <s v="Offen ungeschält ABS"/>
    <s v="ABS MUNSTER"/>
    <x v="2"/>
    <x v="23"/>
    <s v="-"/>
    <n v="42"/>
    <s v="Produkte"/>
    <s v="BUs"/>
    <s v="Symptome"/>
    <n v="2E-3"/>
    <s v="BU4"/>
    <n v="29501040"/>
    <n v="61"/>
  </r>
  <r>
    <x v="3"/>
    <n v="56"/>
    <x v="44"/>
    <s v="Offen Zipfel"/>
    <s v="VOS GRW-NATUR ZIPFEL 35"/>
    <x v="0"/>
    <x v="20"/>
    <s v="-"/>
    <n v="42"/>
    <s v="Produkte"/>
    <s v="BUs"/>
    <s v="Symptome"/>
    <n v="28"/>
    <s v="Verkauf"/>
    <n v="29501063"/>
    <n v="12"/>
  </r>
  <r>
    <x v="2"/>
    <n v="30"/>
    <x v="44"/>
    <s v="Offen ungeschält ABS"/>
    <s v="ABS Simmentaler"/>
    <x v="2"/>
    <x v="23"/>
    <s v="-"/>
    <n v="42"/>
    <s v="Produkte"/>
    <s v="BUs"/>
    <s v="Symptome"/>
    <n v="0.3"/>
    <s v="BU4"/>
    <n v="29501099"/>
    <n v="61"/>
  </r>
  <r>
    <x v="1"/>
    <n v="207"/>
    <x v="44"/>
    <s v="Sammelnr. ungeschält ABS"/>
    <s v="ABS 45-48% Konventionel"/>
    <x v="0"/>
    <x v="1"/>
    <s v="-"/>
    <n v="42"/>
    <s v="Produkte"/>
    <s v="BUs"/>
    <s v="Symptome"/>
    <n v="417.64319999999998"/>
    <s v="Schmelze"/>
    <n v="29600004"/>
    <n v="12"/>
  </r>
  <r>
    <x v="1"/>
    <n v="701"/>
    <x v="44"/>
    <s v="Sammelnr. ungeschält VS"/>
    <s v="VS SKZ Premium Würfel"/>
    <x v="0"/>
    <x v="1"/>
    <s v="-"/>
    <n v="42"/>
    <s v="Produkte"/>
    <s v="BUs"/>
    <s v="Symptome"/>
    <n v="402.37399999999997"/>
    <s v="RWV"/>
    <n v="29600030"/>
    <n v="12"/>
  </r>
  <r>
    <x v="0"/>
    <n v="303"/>
    <x v="44"/>
    <s v="Offen vegan"/>
    <s v="VOS VEG-SCH MILD"/>
    <x v="2"/>
    <x v="4"/>
    <s v="-"/>
    <n v="42"/>
    <s v="Produkte"/>
    <s v="BUs"/>
    <s v="Symptome"/>
    <n v="151.5"/>
    <s v="BU3"/>
    <n v="29900002"/>
    <n v="61"/>
  </r>
  <r>
    <x v="5"/>
    <n v="74.400000000000006"/>
    <x v="44"/>
    <s v="Offen vegan"/>
    <s v="VOS VEG-SCH MILD"/>
    <x v="1"/>
    <x v="35"/>
    <s v="-"/>
    <n v="42"/>
    <s v="Produkte"/>
    <s v="BUs"/>
    <s v="Symptome"/>
    <n v="37.200000000000003"/>
    <s v="Rest"/>
    <n v="29900002"/>
    <n v="22"/>
  </r>
  <r>
    <x v="0"/>
    <n v="640"/>
    <x v="44"/>
    <s v="Offen vegan"/>
    <s v="VOS VEG-SCH WÜRZIG"/>
    <x v="2"/>
    <x v="4"/>
    <s v="-"/>
    <n v="42"/>
    <s v="Produkte"/>
    <s v="BUs"/>
    <s v="Symptome"/>
    <n v="320"/>
    <s v="BU3"/>
    <n v="29900003"/>
    <n v="61"/>
  </r>
  <r>
    <x v="1"/>
    <n v="312"/>
    <x v="44"/>
    <s v="Vakuumierter ABS ungeschält"/>
    <s v="ABS PROV-VAKU"/>
    <x v="0"/>
    <x v="26"/>
    <s v="-"/>
    <n v="42"/>
    <s v="Produkte"/>
    <s v="BUs"/>
    <s v="Symptome"/>
    <n v="160.36799999999999"/>
    <s v="RWV"/>
    <n v="49500055"/>
    <n v="12"/>
  </r>
  <r>
    <x v="0"/>
    <n v="100"/>
    <x v="44"/>
    <s v="Vakuumierter VOS vegan"/>
    <s v="VOS VEG-SCH-MILD-VAKU"/>
    <x v="2"/>
    <x v="4"/>
    <s v="-"/>
    <n v="42"/>
    <s v="Produkte"/>
    <s v="BUs"/>
    <s v="Symptome"/>
    <n v="51.4"/>
    <s v="BU3"/>
    <n v="49900001"/>
    <n v="61"/>
  </r>
  <r>
    <x v="3"/>
    <n v="1500"/>
    <x v="44"/>
    <s v="Fertigware"/>
    <s v="Räucher-Endstücke 3kg S"/>
    <x v="0"/>
    <x v="31"/>
    <s v="hätte im Juni verkauft werden sollen"/>
    <n v="42"/>
    <s v="Produkte"/>
    <s v="BUs"/>
    <s v="Symptome"/>
    <n v="3952.65"/>
    <s v="Verkauf"/>
    <n v="59500021"/>
    <n v="11"/>
  </r>
  <r>
    <x v="1"/>
    <n v="163"/>
    <x v="44"/>
    <s v="Rest"/>
    <s v="-"/>
    <x v="0"/>
    <x v="1"/>
    <s v="-"/>
    <n v="42"/>
    <s v="Produkte"/>
    <s v="BUs"/>
    <s v="Symptome"/>
    <s v="0"/>
    <s v="RWV"/>
    <s v="-"/>
    <n v="12"/>
  </r>
  <r>
    <x v="1"/>
    <n v="346"/>
    <x v="44"/>
    <s v="Rest"/>
    <s v="-"/>
    <x v="0"/>
    <x v="1"/>
    <s v="-"/>
    <n v="42"/>
    <s v="Produkte"/>
    <s v="BUs"/>
    <s v="Symptome"/>
    <s v="0"/>
    <s v="RWV"/>
    <s v="-"/>
    <n v="12"/>
  </r>
  <r>
    <x v="1"/>
    <n v="28"/>
    <x v="44"/>
    <s v="Rest"/>
    <s v="-"/>
    <x v="1"/>
    <x v="29"/>
    <s v="-"/>
    <n v="42"/>
    <s v="Produkte"/>
    <s v="BUs"/>
    <s v="Symptome"/>
    <s v="0"/>
    <s v="Abfüllung"/>
    <s v="-"/>
    <n v="40"/>
  </r>
  <r>
    <x v="4"/>
    <n v="20"/>
    <x v="44"/>
    <s v="-"/>
    <s v="Maschinenabfall"/>
    <x v="3"/>
    <x v="7"/>
    <s v="-"/>
    <n v="42"/>
    <s v="Produkte"/>
    <s v="BUs"/>
    <s v="Symptome"/>
    <s v="0"/>
    <s v="BU2"/>
    <s v="Maschinenabfall"/>
    <n v="30"/>
  </r>
  <r>
    <x v="0"/>
    <n v="24"/>
    <x v="44"/>
    <s v="Rest"/>
    <s v="Reste Zipfel"/>
    <x v="2"/>
    <x v="33"/>
    <s v="-"/>
    <n v="42"/>
    <s v="Produkte"/>
    <s v="BUs"/>
    <s v="Symptome"/>
    <s v="0"/>
    <s v="WVP"/>
    <s v="Reste Zipfel"/>
    <n v="61"/>
  </r>
  <r>
    <x v="1"/>
    <n v="35"/>
    <x v="44"/>
    <s v="Rest"/>
    <s v="-"/>
    <x v="1"/>
    <x v="12"/>
    <s v="-"/>
    <n v="42"/>
    <s v="Produkte"/>
    <s v="BUs"/>
    <s v="Symptome"/>
    <s v="0"/>
    <s v="RWV"/>
    <s v="-"/>
    <n v="60"/>
  </r>
  <r>
    <x v="1"/>
    <n v="42"/>
    <x v="44"/>
    <s v="Rest"/>
    <s v="-"/>
    <x v="1"/>
    <x v="29"/>
    <s v="-"/>
    <n v="42"/>
    <s v="Produkte"/>
    <s v="BUs"/>
    <s v="Symptome"/>
    <s v="0"/>
    <s v="Abfüllung"/>
    <s v="-"/>
    <n v="40"/>
  </r>
  <r>
    <x v="5"/>
    <n v="184"/>
    <x v="44"/>
    <s v="Rest"/>
    <s v="-"/>
    <x v="4"/>
    <x v="25"/>
    <s v="-"/>
    <n v="42"/>
    <s v="Produkte"/>
    <s v="BUs"/>
    <s v="Symptome"/>
    <s v="0"/>
    <s v="Muster"/>
    <s v="-"/>
    <n v="72"/>
  </r>
  <r>
    <x v="5"/>
    <n v="4"/>
    <x v="44"/>
    <s v="Rest"/>
    <s v="-"/>
    <x v="4"/>
    <x v="10"/>
    <s v="-"/>
    <n v="42"/>
    <s v="Produkte"/>
    <s v="BUs"/>
    <s v="Symptome"/>
    <s v="0"/>
    <s v="QM"/>
    <s v="-"/>
    <n v="74"/>
  </r>
  <r>
    <x v="2"/>
    <n v="42"/>
    <x v="44"/>
    <s v="-"/>
    <s v="Maschinenabfall"/>
    <x v="3"/>
    <x v="7"/>
    <s v="-"/>
    <n v="42"/>
    <s v="Produkte"/>
    <s v="BUs"/>
    <s v="Symptome"/>
    <s v="0"/>
    <s v="BU4"/>
    <s v="Maschinenabfall"/>
    <n v="30"/>
  </r>
  <r>
    <x v="0"/>
    <n v="39"/>
    <x v="44"/>
    <s v="-"/>
    <s v="Maschinenabfall"/>
    <x v="3"/>
    <x v="7"/>
    <s v="-"/>
    <n v="42"/>
    <s v="Produkte"/>
    <s v="BUs"/>
    <s v="Symptome"/>
    <s v="0"/>
    <s v="L35"/>
    <s v="Maschinenabfall"/>
    <n v="30"/>
  </r>
  <r>
    <x v="4"/>
    <n v="117"/>
    <x v="44"/>
    <s v="-"/>
    <s v="Maschinenabfall"/>
    <x v="3"/>
    <x v="7"/>
    <s v="-"/>
    <n v="42"/>
    <s v="Produkte"/>
    <s v="BUs"/>
    <s v="Symptome"/>
    <s v="0"/>
    <s v="BU2"/>
    <s v="Maschinenabfall"/>
    <n v="30"/>
  </r>
  <r>
    <x v="1"/>
    <n v="100"/>
    <x v="44"/>
    <s v="Rest"/>
    <s v="-"/>
    <x v="3"/>
    <x v="17"/>
    <s v="-"/>
    <n v="42"/>
    <s v="Produkte"/>
    <s v="BUs"/>
    <s v="Symptome"/>
    <s v="0"/>
    <s v="Abfüllung"/>
    <s v="-"/>
    <n v="10"/>
  </r>
  <r>
    <x v="5"/>
    <n v="21"/>
    <x v="44"/>
    <s v="RW"/>
    <s v="Räucher Retoure"/>
    <x v="1"/>
    <x v="35"/>
    <s v="-"/>
    <n v="42"/>
    <s v="Produkte"/>
    <s v="BUs"/>
    <s v="Symptome"/>
    <s v="0"/>
    <s v="Externe"/>
    <s v="Räucher Retoure"/>
    <n v="22"/>
  </r>
  <r>
    <x v="1"/>
    <n v="29"/>
    <x v="44"/>
    <s v="Rest"/>
    <s v="Rinde"/>
    <x v="3"/>
    <x v="7"/>
    <s v="-"/>
    <n v="42"/>
    <s v="Produkte"/>
    <s v="BUs"/>
    <s v="Symptome"/>
    <s v="0"/>
    <s v="Strudelline"/>
    <s v="Rinde"/>
    <n v="30"/>
  </r>
  <r>
    <x v="5"/>
    <n v="10"/>
    <x v="44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5"/>
    <n v="24"/>
    <x v="44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5"/>
    <n v="230"/>
    <x v="44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4"/>
    <n v="10"/>
    <x v="45"/>
    <s v="Rohware"/>
    <s v="Butterkäse 45 % F.i.Tr."/>
    <x v="3"/>
    <x v="7"/>
    <s v="-"/>
    <n v="42"/>
    <s v="Produkte"/>
    <s v="BUs"/>
    <s v="Symptome"/>
    <s v="0"/>
    <s v="BU2"/>
    <n v="23000188"/>
    <n v="30"/>
  </r>
  <r>
    <x v="4"/>
    <n v="15"/>
    <x v="45"/>
    <s v="Rohware"/>
    <s v="Edamer 45% Fett i.Tr. O"/>
    <x v="3"/>
    <x v="7"/>
    <s v="-"/>
    <n v="42"/>
    <s v="Produkte"/>
    <s v="BUs"/>
    <s v="Symptome"/>
    <s v="0"/>
    <s v="BU2"/>
    <n v="23000198"/>
    <n v="30"/>
  </r>
  <r>
    <x v="4"/>
    <n v="60"/>
    <x v="45"/>
    <s v="Rest"/>
    <s v="-"/>
    <x v="0"/>
    <x v="53"/>
    <s v="-"/>
    <n v="42"/>
    <s v="Produkte"/>
    <s v="BUs"/>
    <s v="Symptome"/>
    <s v="0"/>
    <s v="BU2"/>
    <s v="-"/>
    <n v="12"/>
  </r>
  <r>
    <x v="1"/>
    <n v="102"/>
    <x v="45"/>
    <s v="Offen ungeschält ABS"/>
    <s v="ABS Butterkäse 45% OGT"/>
    <x v="0"/>
    <x v="1"/>
    <s v="-"/>
    <n v="42"/>
    <s v="Produkte"/>
    <s v="BUs"/>
    <s v="Symptome"/>
    <n v="204"/>
    <s v="Schmelze"/>
    <n v="29500823"/>
    <n v="12"/>
  </r>
  <r>
    <x v="2"/>
    <n v="15"/>
    <x v="45"/>
    <s v="Offen ungeschält ABS"/>
    <s v="ABS HEUBL"/>
    <x v="2"/>
    <x v="23"/>
    <s v="-"/>
    <n v="42"/>
    <s v="Produkte"/>
    <s v="BUs"/>
    <s v="Symptome"/>
    <n v="0.15"/>
    <s v="Bu4"/>
    <n v="29500885"/>
    <n v="61"/>
  </r>
  <r>
    <x v="2"/>
    <n v="123"/>
    <x v="45"/>
    <s v="Offen ungeschält ABS"/>
    <s v="ABS MEDI-KRÄUK"/>
    <x v="2"/>
    <x v="23"/>
    <s v="-"/>
    <n v="42"/>
    <s v="Produkte"/>
    <s v="BUs"/>
    <s v="Symptome"/>
    <n v="184.5"/>
    <s v="BU4"/>
    <n v="29500886"/>
    <n v="61"/>
  </r>
  <r>
    <x v="2"/>
    <n v="24"/>
    <x v="45"/>
    <s v="Offen ungeschält ABS"/>
    <s v="ABS Unser Blütenkäse"/>
    <x v="2"/>
    <x v="23"/>
    <s v="-"/>
    <n v="42"/>
    <s v="Produkte"/>
    <s v="BUs"/>
    <s v="Symptome"/>
    <n v="0.24"/>
    <s v="BU4"/>
    <n v="29500910"/>
    <n v="61"/>
  </r>
  <r>
    <x v="1"/>
    <n v="21"/>
    <x v="45"/>
    <s v="Vorschmelz"/>
    <s v="VOS-ABS ENTSORGUNG"/>
    <x v="1"/>
    <x v="12"/>
    <s v="-"/>
    <n v="42"/>
    <s v="Produkte"/>
    <s v="BUs"/>
    <s v="Symptome"/>
    <n v="0.21"/>
    <s v="RWV"/>
    <n v="29500917"/>
    <n v="60"/>
  </r>
  <r>
    <x v="1"/>
    <n v="21"/>
    <x v="45"/>
    <s v="Vorschmelz"/>
    <s v="VOS-ABS ENTSORGUNG"/>
    <x v="1"/>
    <x v="12"/>
    <s v="-"/>
    <n v="42"/>
    <s v="Produkte"/>
    <s v="BUs"/>
    <s v="Symptome"/>
    <n v="0.21"/>
    <s v="RWV"/>
    <n v="29500917"/>
    <n v="60"/>
  </r>
  <r>
    <x v="0"/>
    <n v="51"/>
    <x v="45"/>
    <s v="Offen ungeschält ABS"/>
    <s v="ABS CHED-PF-KRÄUK gemis"/>
    <x v="3"/>
    <x v="9"/>
    <s v="-"/>
    <n v="42"/>
    <s v="Produkte"/>
    <s v="BUs"/>
    <s v="Symptome"/>
    <n v="51"/>
    <s v="L33"/>
    <n v="29501003"/>
    <n v="81"/>
  </r>
  <r>
    <x v="0"/>
    <n v="31"/>
    <x v="45"/>
    <s v="Offen ungeschält ABS"/>
    <s v="ABS Pfeffer-Bruch"/>
    <x v="3"/>
    <x v="32"/>
    <s v="-"/>
    <n v="42"/>
    <s v="Produkte"/>
    <s v="BUs"/>
    <s v="Symptome"/>
    <n v="3.1000000000000003E-3"/>
    <s v="Spezialitäten"/>
    <n v="29501017"/>
    <n v="30"/>
  </r>
  <r>
    <x v="3"/>
    <n v="249"/>
    <x v="45"/>
    <s v="Offen Endstücke"/>
    <s v="VOS RW-NUSS-ENDSTÜCK"/>
    <x v="0"/>
    <x v="20"/>
    <s v="-"/>
    <n v="42"/>
    <s v="Produkte"/>
    <s v="BUs"/>
    <s v="Symptome"/>
    <n v="124.5"/>
    <s v="Verkauf"/>
    <n v="29501076"/>
    <n v="12"/>
  </r>
  <r>
    <x v="0"/>
    <n v="138"/>
    <x v="45"/>
    <s v="Offen vegan"/>
    <s v="VOS VEG-SCH MILD"/>
    <x v="2"/>
    <x v="4"/>
    <s v="-"/>
    <n v="42"/>
    <s v="Produkte"/>
    <s v="BUs"/>
    <s v="Symptome"/>
    <n v="69"/>
    <s v="BU3"/>
    <n v="29900002"/>
    <n v="61"/>
  </r>
  <r>
    <x v="0"/>
    <n v="70"/>
    <x v="45"/>
    <s v="Offen vegan"/>
    <s v="VOS VEG-SCH WÜRZIG"/>
    <x v="2"/>
    <x v="4"/>
    <s v="-"/>
    <n v="42"/>
    <s v="Produkte"/>
    <s v="BUs"/>
    <s v="Symptome"/>
    <n v="35"/>
    <s v="BU3"/>
    <n v="29900003"/>
    <n v="61"/>
  </r>
  <r>
    <x v="1"/>
    <n v="230"/>
    <x v="45"/>
    <s v="-"/>
    <s v="SKZ PF 10KG"/>
    <x v="6"/>
    <x v="54"/>
    <s v="-"/>
    <n v="42"/>
    <s v="Produkte"/>
    <s v="BUs"/>
    <s v="Symptome"/>
    <n v="5421.33"/>
    <s v="Schmelze"/>
    <n v="31000161"/>
    <n v="54"/>
  </r>
  <r>
    <x v="1"/>
    <n v="22"/>
    <x v="45"/>
    <s v="Räucherwürste"/>
    <s v="RW NUSS 10,0KG AN"/>
    <x v="1"/>
    <x v="29"/>
    <s v="-"/>
    <n v="42"/>
    <s v="Produkte"/>
    <s v="BUs"/>
    <s v="Symptome"/>
    <s v="0"/>
    <n v="3020"/>
    <n v="32000070"/>
    <n v="40"/>
  </r>
  <r>
    <x v="1"/>
    <n v="24.8"/>
    <x v="45"/>
    <s v="Rest"/>
    <s v="-"/>
    <x v="0"/>
    <x v="1"/>
    <s v="-"/>
    <n v="42"/>
    <s v="Produkte"/>
    <s v="BUs"/>
    <s v="Symptome"/>
    <s v="0"/>
    <s v="RWV"/>
    <s v="-"/>
    <n v="12"/>
  </r>
  <r>
    <x v="1"/>
    <n v="123"/>
    <x v="45"/>
    <s v="Rest"/>
    <s v="-"/>
    <x v="0"/>
    <x v="1"/>
    <s v="-"/>
    <n v="42"/>
    <s v="Produkte"/>
    <s v="BUs"/>
    <s v="Symptome"/>
    <s v="0"/>
    <s v="RWV"/>
    <s v="-"/>
    <n v="12"/>
  </r>
  <r>
    <x v="1"/>
    <n v="84"/>
    <x v="45"/>
    <s v="Rest"/>
    <s v="-"/>
    <x v="0"/>
    <x v="1"/>
    <s v="-"/>
    <n v="42"/>
    <s v="Produkte"/>
    <s v="BUs"/>
    <s v="Symptome"/>
    <s v="0"/>
    <s v="RWV"/>
    <s v="-"/>
    <n v="12"/>
  </r>
  <r>
    <x v="1"/>
    <n v="90"/>
    <x v="45"/>
    <s v="-"/>
    <s v="Maschinenabfall"/>
    <x v="3"/>
    <x v="7"/>
    <s v="-"/>
    <n v="42"/>
    <s v="Produkte"/>
    <s v="BUs"/>
    <s v="Symptome"/>
    <s v="0"/>
    <s v="BU1"/>
    <s v="Maschinenabfall"/>
    <n v="30"/>
  </r>
  <r>
    <x v="4"/>
    <n v="52"/>
    <x v="45"/>
    <s v="-"/>
    <s v="Maschinenabfall"/>
    <x v="3"/>
    <x v="7"/>
    <s v="-"/>
    <n v="42"/>
    <s v="Produkte"/>
    <s v="BUs"/>
    <s v="Symptome"/>
    <s v="0"/>
    <s v="Bu2"/>
    <s v="Maschinenabfall"/>
    <n v="30"/>
  </r>
  <r>
    <x v="1"/>
    <n v="29"/>
    <x v="45"/>
    <s v="Rest"/>
    <s v="-"/>
    <x v="3"/>
    <x v="24"/>
    <s v="-"/>
    <n v="42"/>
    <s v="Produkte"/>
    <s v="BUs"/>
    <s v="Symptome"/>
    <s v="0"/>
    <n v="3020"/>
    <s v="-"/>
    <n v="31"/>
  </r>
  <r>
    <x v="1"/>
    <n v="21.6"/>
    <x v="45"/>
    <s v="-"/>
    <s v="Maschinenabfall"/>
    <x v="3"/>
    <x v="7"/>
    <s v="-"/>
    <n v="42"/>
    <s v="Produkte"/>
    <s v="BUs"/>
    <s v="Symptome"/>
    <s v="0"/>
    <n v="3020"/>
    <s v="Maschinenabfall"/>
    <n v="30"/>
  </r>
  <r>
    <x v="1"/>
    <n v="58"/>
    <x v="45"/>
    <s v="-"/>
    <s v="Maschinenabfall"/>
    <x v="3"/>
    <x v="7"/>
    <s v="-"/>
    <n v="42"/>
    <s v="Produkte"/>
    <s v="BUs"/>
    <s v="Symptome"/>
    <s v="0"/>
    <n v="3020"/>
    <s v="Maschinenabfall"/>
    <n v="30"/>
  </r>
  <r>
    <x v="5"/>
    <n v="14.5"/>
    <x v="45"/>
    <s v="Rest"/>
    <s v="-"/>
    <x v="4"/>
    <x v="10"/>
    <s v="-"/>
    <n v="42"/>
    <s v="Produkte"/>
    <s v="BUs"/>
    <s v="Symptome"/>
    <s v="0"/>
    <s v="QM"/>
    <s v="-"/>
    <n v="74"/>
  </r>
  <r>
    <x v="0"/>
    <n v="2.2000000000000002"/>
    <x v="45"/>
    <s v="-"/>
    <s v="Maschinenabfall"/>
    <x v="3"/>
    <x v="7"/>
    <s v="-"/>
    <n v="42"/>
    <s v="Produkte"/>
    <s v="BUs"/>
    <s v="Symptome"/>
    <s v="0"/>
    <s v="Spezialitäten"/>
    <s v="Maschinenabfall"/>
    <n v="30"/>
  </r>
  <r>
    <x v="0"/>
    <n v="8"/>
    <x v="45"/>
    <s v="-"/>
    <s v="Maschinenabfall"/>
    <x v="3"/>
    <x v="7"/>
    <s v="-"/>
    <n v="42"/>
    <s v="Produkte"/>
    <s v="BUs"/>
    <s v="Symptome"/>
    <s v="0"/>
    <s v="L33"/>
    <s v="Maschinenabfall"/>
    <n v="30"/>
  </r>
  <r>
    <x v="0"/>
    <n v="7.6"/>
    <x v="45"/>
    <s v="-"/>
    <s v="Maschinenabfall"/>
    <x v="3"/>
    <x v="7"/>
    <s v="-"/>
    <n v="42"/>
    <s v="Produkte"/>
    <s v="BUs"/>
    <s v="Symptome"/>
    <s v="0"/>
    <s v="Bu3"/>
    <s v="Maschinenabfall"/>
    <n v="30"/>
  </r>
  <r>
    <x v="1"/>
    <n v="80.400000000000006"/>
    <x v="45"/>
    <s v="Rest"/>
    <s v="-"/>
    <x v="3"/>
    <x v="17"/>
    <s v="-"/>
    <n v="42"/>
    <s v="Produkte"/>
    <s v="BUs"/>
    <s v="Symptome"/>
    <s v="0"/>
    <n v="3020"/>
    <s v="-"/>
    <n v="10"/>
  </r>
  <r>
    <x v="1"/>
    <n v="50"/>
    <x v="45"/>
    <s v="Rest"/>
    <s v="-"/>
    <x v="3"/>
    <x v="17"/>
    <s v="-"/>
    <n v="42"/>
    <s v="Produkte"/>
    <s v="BUs"/>
    <s v="Symptome"/>
    <s v="0"/>
    <n v="3020"/>
    <s v="-"/>
    <n v="10"/>
  </r>
  <r>
    <x v="1"/>
    <n v="173"/>
    <x v="45"/>
    <s v="Rest"/>
    <s v="-"/>
    <x v="3"/>
    <x v="17"/>
    <s v="-"/>
    <n v="42"/>
    <s v="Produkte"/>
    <s v="BUs"/>
    <s v="Symptome"/>
    <s v="0"/>
    <s v="Schmelze"/>
    <s v="-"/>
    <n v="10"/>
  </r>
  <r>
    <x v="5"/>
    <n v="4.0999999999999996"/>
    <x v="45"/>
    <s v="Rest"/>
    <s v="-"/>
    <x v="4"/>
    <x v="10"/>
    <s v="-"/>
    <n v="42"/>
    <s v="Produkte"/>
    <s v="BUs"/>
    <s v="Symptome"/>
    <s v="0"/>
    <s v="Labor"/>
    <s v="-"/>
    <n v="74"/>
  </r>
  <r>
    <x v="4"/>
    <n v="75"/>
    <x v="45"/>
    <s v="Rohware"/>
    <s v="Blöcke"/>
    <x v="0"/>
    <x v="16"/>
    <s v="-"/>
    <n v="42"/>
    <s v="Produkte"/>
    <s v="BUs"/>
    <s v="Symptome"/>
    <s v="0"/>
    <s v="BU2"/>
    <s v="Blöcke"/>
    <n v="12"/>
  </r>
  <r>
    <x v="1"/>
    <n v="2.6"/>
    <x v="45"/>
    <s v="Rest"/>
    <s v="Reste Zipfel"/>
    <x v="3"/>
    <x v="33"/>
    <s v="-"/>
    <n v="42"/>
    <s v="Produkte"/>
    <s v="BUs"/>
    <s v="Symptome"/>
    <s v="0"/>
    <n v="3020"/>
    <s v="Reste Zipfel"/>
    <n v="30"/>
  </r>
  <r>
    <x v="5"/>
    <n v="11"/>
    <x v="46"/>
    <s v="Rest"/>
    <s v="-"/>
    <x v="4"/>
    <x v="44"/>
    <s v="-"/>
    <n v="42"/>
    <s v="Produkte"/>
    <s v="BUs"/>
    <s v="Symptome"/>
    <s v="0"/>
    <s v="QM"/>
    <s v="-"/>
    <n v="73"/>
  </r>
  <r>
    <x v="5"/>
    <n v="150"/>
    <x v="46"/>
    <s v="Rest"/>
    <s v="-"/>
    <x v="4"/>
    <x v="44"/>
    <s v="-"/>
    <n v="42"/>
    <s v="Produkte"/>
    <s v="BUs"/>
    <s v="Symptome"/>
    <s v="0"/>
    <s v="Labor"/>
    <s v="-"/>
    <n v="73"/>
  </r>
  <r>
    <x v="5"/>
    <n v="2.5"/>
    <x v="46"/>
    <s v="Rest"/>
    <s v="-"/>
    <x v="4"/>
    <x v="10"/>
    <s v="-"/>
    <n v="42"/>
    <s v="Produkte"/>
    <s v="BUs"/>
    <s v="Symptome"/>
    <s v="0"/>
    <s v="Labor"/>
    <s v="-"/>
    <n v="74"/>
  </r>
  <r>
    <x v="1"/>
    <n v="30"/>
    <x v="47"/>
    <s v="Rohware"/>
    <s v="Konzentrat in Würsten 1"/>
    <x v="3"/>
    <x v="7"/>
    <s v="-"/>
    <n v="42"/>
    <s v="Produkte"/>
    <s v="BUs"/>
    <s v="Symptome"/>
    <s v="0"/>
    <n v="3010"/>
    <n v="24000493"/>
    <n v="30"/>
  </r>
  <r>
    <x v="1"/>
    <n v="40"/>
    <x v="47"/>
    <s v="Rohware"/>
    <s v="Konzentrat in Würsten 1"/>
    <x v="3"/>
    <x v="19"/>
    <s v="-"/>
    <n v="42"/>
    <s v="Produkte"/>
    <s v="BUs"/>
    <s v="Symptome"/>
    <s v="0"/>
    <n v="3010"/>
    <n v="24000493"/>
    <n v="34"/>
  </r>
  <r>
    <x v="1"/>
    <n v="10"/>
    <x v="47"/>
    <s v="Offen ungeschält VOS"/>
    <s v="VOS SKZ Mozzarella 40%"/>
    <x v="0"/>
    <x v="1"/>
    <s v="-"/>
    <n v="42"/>
    <s v="Produkte"/>
    <s v="BUs"/>
    <s v="Symptome"/>
    <n v="5"/>
    <s v="Abfüllung"/>
    <n v="29500539"/>
    <n v="12"/>
  </r>
  <r>
    <x v="1"/>
    <n v="20"/>
    <x v="47"/>
    <s v="Offen ungeschält VOS"/>
    <s v="VOS SKZ Camembert für W"/>
    <x v="0"/>
    <x v="1"/>
    <s v="-"/>
    <n v="42"/>
    <s v="Produkte"/>
    <s v="BUs"/>
    <s v="Symptome"/>
    <n v="10"/>
    <s v="Abfüllung"/>
    <n v="29500605"/>
    <n v="12"/>
  </r>
  <r>
    <x v="1"/>
    <n v="5"/>
    <x v="47"/>
    <s v="Offen ungeschält VOS"/>
    <s v="VOS SKZ mit Pfeffer"/>
    <x v="1"/>
    <x v="6"/>
    <s v="-"/>
    <n v="42"/>
    <s v="Produkte"/>
    <s v="BUs"/>
    <s v="Symptome"/>
    <n v="2.5"/>
    <s v="Abfüllung"/>
    <n v="29500616"/>
    <n v="42"/>
  </r>
  <r>
    <x v="1"/>
    <n v="20"/>
    <x v="47"/>
    <s v="Offen ungeschält VOS"/>
    <s v="VOS SKZ-GOU"/>
    <x v="0"/>
    <x v="1"/>
    <s v="-"/>
    <n v="42"/>
    <s v="Produkte"/>
    <s v="BUs"/>
    <s v="Symptome"/>
    <n v="10"/>
    <s v="Abfüllung"/>
    <n v="29500918"/>
    <n v="12"/>
  </r>
  <r>
    <x v="1"/>
    <n v="24"/>
    <x v="47"/>
    <s v="Offen ungeschält VOS"/>
    <s v="VOS SKZ-GOU"/>
    <x v="0"/>
    <x v="1"/>
    <s v="-"/>
    <n v="42"/>
    <s v="Produkte"/>
    <s v="BUs"/>
    <s v="Symptome"/>
    <n v="12"/>
    <s v="Abfüllung"/>
    <n v="29500918"/>
    <n v="12"/>
  </r>
  <r>
    <x v="1"/>
    <n v="20"/>
    <x v="47"/>
    <s v="Offen ungeschält VOS"/>
    <s v="VOS URW-GRS-KRÄU OGT"/>
    <x v="0"/>
    <x v="1"/>
    <s v="-"/>
    <n v="42"/>
    <s v="Produkte"/>
    <s v="BUs"/>
    <s v="Symptome"/>
    <n v="10"/>
    <s v="Abfüllung"/>
    <n v="29500939"/>
    <n v="12"/>
  </r>
  <r>
    <x v="1"/>
    <n v="16"/>
    <x v="47"/>
    <s v="Offen ungeschält VOS"/>
    <s v="VOS URW-SCHI-NAT"/>
    <x v="0"/>
    <x v="1"/>
    <s v="-"/>
    <n v="42"/>
    <s v="Produkte"/>
    <s v="BUs"/>
    <s v="Symptome"/>
    <n v="8"/>
    <s v="Abfüllung"/>
    <n v="29500945"/>
    <n v="12"/>
  </r>
  <r>
    <x v="1"/>
    <n v="25"/>
    <x v="47"/>
    <s v="Offen ungeschält VOS"/>
    <s v="VOS URW-VS-SCHI"/>
    <x v="0"/>
    <x v="1"/>
    <s v="-"/>
    <n v="42"/>
    <s v="Produkte"/>
    <s v="BUs"/>
    <s v="Symptome"/>
    <n v="12.5"/>
    <s v="Abfüllung"/>
    <n v="29500949"/>
    <n v="12"/>
  </r>
  <r>
    <x v="1"/>
    <n v="10"/>
    <x v="47"/>
    <s v="Offen ungeschält ABS"/>
    <s v="ABS Bunter Pfeffer 50%"/>
    <x v="0"/>
    <x v="1"/>
    <s v="-"/>
    <n v="42"/>
    <s v="Produkte"/>
    <s v="BUs"/>
    <s v="Symptome"/>
    <n v="10"/>
    <s v="Schmelze"/>
    <n v="29501002"/>
    <n v="12"/>
  </r>
  <r>
    <x v="0"/>
    <n v="117"/>
    <x v="47"/>
    <s v="Offen ungeschält ABS"/>
    <s v="ABS CHED-PF-KRÄUK gemis"/>
    <x v="3"/>
    <x v="9"/>
    <s v="-"/>
    <n v="42"/>
    <s v="Produkte"/>
    <s v="BUs"/>
    <s v="Symptome"/>
    <n v="117"/>
    <s v="L33"/>
    <n v="29501003"/>
    <n v="81"/>
  </r>
  <r>
    <x v="0"/>
    <n v="32"/>
    <x v="47"/>
    <s v="Offen ungeschält ABS"/>
    <s v="ABS CHED-ROT MIT ß-CARO"/>
    <x v="1"/>
    <x v="6"/>
    <s v="-"/>
    <n v="42"/>
    <s v="Produkte"/>
    <s v="BUs"/>
    <s v="Symptome"/>
    <n v="32"/>
    <s v="L33"/>
    <n v="29501032"/>
    <n v="42"/>
  </r>
  <r>
    <x v="3"/>
    <n v="10"/>
    <x v="47"/>
    <s v="Offen Zipfel"/>
    <s v="VOS RW-NATUR ZIPFEL 350"/>
    <x v="0"/>
    <x v="20"/>
    <s v="-"/>
    <n v="42"/>
    <s v="Produkte"/>
    <s v="BUs"/>
    <s v="Symptome"/>
    <n v="5"/>
    <s v="Verkauf"/>
    <n v="29501060"/>
    <n v="12"/>
  </r>
  <r>
    <x v="1"/>
    <n v="60"/>
    <x v="47"/>
    <s v="Sammelnr. ungeschält VS"/>
    <s v="VS RW Schinken mit Rind"/>
    <x v="0"/>
    <x v="1"/>
    <s v="-"/>
    <n v="42"/>
    <s v="Produkte"/>
    <s v="BUs"/>
    <s v="Symptome"/>
    <n v="30"/>
    <s v="Schmelze"/>
    <n v="29600017"/>
    <n v="12"/>
  </r>
  <r>
    <x v="1"/>
    <n v="20"/>
    <x v="47"/>
    <s v="Sammelnr. geschält"/>
    <s v="VS Chili geschält"/>
    <x v="0"/>
    <x v="1"/>
    <s v="-"/>
    <n v="42"/>
    <s v="Produkte"/>
    <s v="BUs"/>
    <s v="Symptome"/>
    <n v="18.641999999999999"/>
    <s v="Abfüllung"/>
    <n v="29600027"/>
    <n v="12"/>
  </r>
  <r>
    <x v="1"/>
    <n v="29.5"/>
    <x v="47"/>
    <s v="Räucherwürste"/>
    <s v="GRW SCHI-NAT 7,2GK NEUE"/>
    <x v="3"/>
    <x v="7"/>
    <s v="-"/>
    <n v="42"/>
    <s v="Produkte"/>
    <s v="BUs"/>
    <s v="Symptome"/>
    <s v="0"/>
    <n v="3020"/>
    <n v="32000106"/>
    <n v="30"/>
  </r>
  <r>
    <x v="1"/>
    <n v="60"/>
    <x v="47"/>
    <s v="Räucherwürste"/>
    <s v="GRW SCHI-NAT 7,2GK NEUE"/>
    <x v="3"/>
    <x v="19"/>
    <s v="-"/>
    <n v="42"/>
    <s v="Produkte"/>
    <s v="BUs"/>
    <s v="Symptome"/>
    <s v="0"/>
    <n v="3020"/>
    <n v="32000106"/>
    <n v="34"/>
  </r>
  <r>
    <x v="5"/>
    <n v="525"/>
    <x v="47"/>
    <s v="Fertigware"/>
    <s v="Außenmasse FK-Röllchen"/>
    <x v="0"/>
    <x v="55"/>
    <s v="keine Verlängerung, da Ananas"/>
    <n v="42"/>
    <s v="Produkte"/>
    <s v="BUs"/>
    <s v="Symptome"/>
    <n v="1863.75"/>
    <s v="Weisenhorn"/>
    <n v="50000275"/>
    <n v="11"/>
  </r>
  <r>
    <x v="5"/>
    <n v="525"/>
    <x v="47"/>
    <s v="Fertigware"/>
    <s v="Außenmasse FK-Röllchen"/>
    <x v="0"/>
    <x v="30"/>
    <s v="-"/>
    <n v="42"/>
    <s v="Produkte"/>
    <s v="BUs"/>
    <s v="Symptome"/>
    <n v="1863.75"/>
    <s v="Weisenhorn"/>
    <n v="50000275"/>
    <n v="11"/>
  </r>
  <r>
    <x v="4"/>
    <n v="27"/>
    <x v="47"/>
    <s v="-"/>
    <s v="Maschinenabfall"/>
    <x v="3"/>
    <x v="7"/>
    <s v="-"/>
    <n v="42"/>
    <s v="Produkte"/>
    <s v="BUs"/>
    <s v="Symptome"/>
    <s v="0"/>
    <s v="BU2"/>
    <s v="Maschinenabfall"/>
    <n v="30"/>
  </r>
  <r>
    <x v="2"/>
    <n v="29"/>
    <x v="47"/>
    <s v="-"/>
    <s v="Maschinenabfall"/>
    <x v="3"/>
    <x v="7"/>
    <s v="-"/>
    <n v="42"/>
    <s v="Produkte"/>
    <s v="BUs"/>
    <s v="Symptome"/>
    <s v="0"/>
    <s v="BU4"/>
    <s v="Maschinenabfall"/>
    <n v="30"/>
  </r>
  <r>
    <x v="0"/>
    <n v="30"/>
    <x v="47"/>
    <s v="-"/>
    <s v="Maschinenabfall"/>
    <x v="3"/>
    <x v="7"/>
    <s v="-"/>
    <n v="42"/>
    <s v="Produkte"/>
    <s v="BUs"/>
    <s v="Symptome"/>
    <s v="0"/>
    <s v="BU3"/>
    <s v="Maschinenabfall"/>
    <n v="30"/>
  </r>
  <r>
    <x v="1"/>
    <n v="80"/>
    <x v="47"/>
    <s v="Rest"/>
    <s v="-"/>
    <x v="0"/>
    <x v="1"/>
    <s v="-"/>
    <n v="42"/>
    <s v="Produkte"/>
    <s v="BUs"/>
    <s v="Symptome"/>
    <s v="0"/>
    <s v="Abfüllung"/>
    <s v="-"/>
    <n v="12"/>
  </r>
  <r>
    <x v="5"/>
    <n v="7.5"/>
    <x v="47"/>
    <s v="Rest"/>
    <s v="-"/>
    <x v="4"/>
    <x v="10"/>
    <s v="-"/>
    <n v="42"/>
    <s v="Produkte"/>
    <s v="BUs"/>
    <s v="Symptome"/>
    <s v="0"/>
    <s v="QM"/>
    <s v="-"/>
    <n v="74"/>
  </r>
  <r>
    <x v="1"/>
    <n v="39"/>
    <x v="47"/>
    <s v="-"/>
    <s v="Maschinenabfall"/>
    <x v="3"/>
    <x v="7"/>
    <s v="-"/>
    <n v="42"/>
    <s v="Produkte"/>
    <s v="BUs"/>
    <s v="Symptome"/>
    <s v="0"/>
    <s v="Abfüllung"/>
    <s v="Maschinenabfall"/>
    <n v="30"/>
  </r>
  <r>
    <x v="1"/>
    <n v="46"/>
    <x v="47"/>
    <s v="Rest"/>
    <s v="-"/>
    <x v="3"/>
    <x v="19"/>
    <s v="-"/>
    <n v="42"/>
    <s v="Produkte"/>
    <s v="BUs"/>
    <s v="Symptome"/>
    <s v="0"/>
    <n v="3020"/>
    <s v="-"/>
    <n v="34"/>
  </r>
  <r>
    <x v="2"/>
    <n v="35"/>
    <x v="47"/>
    <s v="-"/>
    <s v="Maschinenabfall"/>
    <x v="3"/>
    <x v="7"/>
    <s v="-"/>
    <n v="42"/>
    <s v="Produkte"/>
    <s v="BUs"/>
    <s v="Symptome"/>
    <s v="0"/>
    <s v="Bu4"/>
    <s v="Maschinenabfall"/>
    <n v="30"/>
  </r>
  <r>
    <x v="5"/>
    <n v="170"/>
    <x v="47"/>
    <s v="Rest"/>
    <s v="-"/>
    <x v="4"/>
    <x v="44"/>
    <s v="-"/>
    <n v="42"/>
    <s v="Produkte"/>
    <s v="BUs"/>
    <s v="Symptome"/>
    <s v="0"/>
    <s v="Labor"/>
    <s v="-"/>
    <n v="73"/>
  </r>
  <r>
    <x v="1"/>
    <n v="10.8"/>
    <x v="47"/>
    <s v="-"/>
    <s v="Becher"/>
    <x v="1"/>
    <x v="29"/>
    <s v="-"/>
    <n v="42"/>
    <s v="Produkte"/>
    <s v="BUs"/>
    <s v="Symptome"/>
    <s v="0"/>
    <s v="Abfüllung"/>
    <s v="Becher"/>
    <n v="40"/>
  </r>
  <r>
    <x v="4"/>
    <n v="105"/>
    <x v="47"/>
    <s v="Rohware"/>
    <s v="Blöcke"/>
    <x v="0"/>
    <x v="16"/>
    <s v="-"/>
    <n v="42"/>
    <s v="Produkte"/>
    <s v="BUs"/>
    <s v="Symptome"/>
    <s v="0"/>
    <s v="BU2"/>
    <s v="Blöcke"/>
    <n v="12"/>
  </r>
  <r>
    <x v="3"/>
    <n v="9"/>
    <x v="47"/>
    <s v="Fertigware"/>
    <s v="Räu-End"/>
    <x v="0"/>
    <x v="8"/>
    <s v="-"/>
    <n v="42"/>
    <s v="Produkte"/>
    <s v="BUs"/>
    <s v="Symptome"/>
    <s v="0"/>
    <s v="Verkauf"/>
    <s v="Räu-End"/>
    <n v="12"/>
  </r>
  <r>
    <x v="5"/>
    <n v="53"/>
    <x v="47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0"/>
    <n v="25"/>
    <x v="47"/>
    <s v="ABS"/>
    <s v="Würfel"/>
    <x v="3"/>
    <x v="7"/>
    <s v="-"/>
    <n v="42"/>
    <s v="Produkte"/>
    <s v="BUs"/>
    <s v="Symptome"/>
    <s v="0"/>
    <s v="L35"/>
    <s v="Würfel"/>
    <n v="30"/>
  </r>
  <r>
    <x v="2"/>
    <n v="21"/>
    <x v="48"/>
    <s v="Offen ungeschält VOS"/>
    <s v="VOS Schwarzer Pfeffer R"/>
    <x v="2"/>
    <x v="23"/>
    <s v="-"/>
    <n v="43"/>
    <s v="Produkte"/>
    <s v="BUs"/>
    <s v="Symptome"/>
    <n v="10.5"/>
    <s v="BU4"/>
    <n v="29500482"/>
    <n v="61"/>
  </r>
  <r>
    <x v="0"/>
    <n v="309"/>
    <x v="48"/>
    <s v="Offen ungeschält VOS"/>
    <s v="VOS Räucher Natur Natri"/>
    <x v="0"/>
    <x v="38"/>
    <s v="-"/>
    <n v="43"/>
    <s v="Produkte"/>
    <s v="BUs"/>
    <s v="Symptome"/>
    <n v="154.5"/>
    <s v="BU3"/>
    <n v="29500498"/>
    <n v="12"/>
  </r>
  <r>
    <x v="0"/>
    <n v="321"/>
    <x v="48"/>
    <s v="Offen ungeschält VOS"/>
    <s v="VOS Räucher Natur Natri"/>
    <x v="0"/>
    <x v="38"/>
    <s v="-"/>
    <n v="43"/>
    <s v="Produkte"/>
    <s v="BUs"/>
    <s v="Symptome"/>
    <n v="160.5"/>
    <s v="BU3"/>
    <n v="29500498"/>
    <n v="12"/>
  </r>
  <r>
    <x v="0"/>
    <n v="246"/>
    <x v="48"/>
    <s v="Offen ungeschält VOS"/>
    <s v="VOS Räucher Chili Vorsc"/>
    <x v="0"/>
    <x v="0"/>
    <s v="-"/>
    <n v="43"/>
    <s v="Produkte"/>
    <s v="BUs"/>
    <s v="Symptome"/>
    <n v="123"/>
    <s v="Bu3"/>
    <n v="29500527"/>
    <n v="12"/>
  </r>
  <r>
    <x v="1"/>
    <n v="101.8"/>
    <x v="48"/>
    <s v="Offen ungeschält VOS"/>
    <s v="VOS mit Lachskonzentrat"/>
    <x v="0"/>
    <x v="14"/>
    <s v="Nicht vakuumiert von Schmelze"/>
    <n v="43"/>
    <s v="Produkte"/>
    <s v="BUs"/>
    <s v="Symptome"/>
    <n v="50.9"/>
    <s v="schmelze"/>
    <n v="29500532"/>
    <n v="12"/>
  </r>
  <r>
    <x v="0"/>
    <n v="245"/>
    <x v="48"/>
    <s v="Offen ungeschält VOS"/>
    <s v="VOS Würste Jalapeno nat"/>
    <x v="0"/>
    <x v="38"/>
    <s v="-"/>
    <n v="43"/>
    <s v="Produkte"/>
    <s v="BUs"/>
    <s v="Symptome"/>
    <n v="122.5"/>
    <s v="BU3"/>
    <n v="29500606"/>
    <n v="12"/>
  </r>
  <r>
    <x v="2"/>
    <n v="204"/>
    <x v="48"/>
    <s v="Offen ungeschält ABS"/>
    <s v="ABS MEDI-KRÄUK"/>
    <x v="2"/>
    <x v="23"/>
    <s v="-"/>
    <n v="43"/>
    <s v="Produkte"/>
    <s v="BUs"/>
    <s v="Symptome"/>
    <n v="306"/>
    <s v="BU4"/>
    <n v="29500886"/>
    <n v="61"/>
  </r>
  <r>
    <x v="2"/>
    <n v="11"/>
    <x v="48"/>
    <s v="Offen ungeschält ABS"/>
    <s v="ABS SCH-PAUL"/>
    <x v="2"/>
    <x v="23"/>
    <s v="-"/>
    <n v="43"/>
    <s v="Produkte"/>
    <s v="BUs"/>
    <s v="Symptome"/>
    <n v="0.11"/>
    <s v="BU4"/>
    <n v="29500906"/>
    <n v="61"/>
  </r>
  <r>
    <x v="2"/>
    <n v="12"/>
    <x v="48"/>
    <s v="Offen ungeschält ABS"/>
    <s v="ABS Unser Blütenkäse"/>
    <x v="2"/>
    <x v="23"/>
    <s v="-"/>
    <n v="43"/>
    <s v="Produkte"/>
    <s v="BUs"/>
    <s v="Symptome"/>
    <n v="0.12"/>
    <s v="BU4"/>
    <n v="29500910"/>
    <n v="61"/>
  </r>
  <r>
    <x v="1"/>
    <n v="30"/>
    <x v="48"/>
    <s v="Vorschmelz"/>
    <s v="VOS-ABS ENTSORGUNG"/>
    <x v="1"/>
    <x v="12"/>
    <s v="-"/>
    <n v="43"/>
    <s v="Produkte"/>
    <s v="BUs"/>
    <s v="Symptome"/>
    <n v="0.3"/>
    <s v="RWV"/>
    <n v="29500917"/>
    <n v="60"/>
  </r>
  <r>
    <x v="1"/>
    <n v="6"/>
    <x v="48"/>
    <s v="Vorschmelz"/>
    <s v="VOS-ABS ENTSORGUNG"/>
    <x v="1"/>
    <x v="12"/>
    <s v="-"/>
    <n v="43"/>
    <s v="Produkte"/>
    <s v="BUs"/>
    <s v="Symptome"/>
    <n v="0.06"/>
    <s v="RWV"/>
    <n v="29500917"/>
    <n v="60"/>
  </r>
  <r>
    <x v="1"/>
    <n v="13"/>
    <x v="48"/>
    <s v="Vorschmelz"/>
    <s v="VOS-ABS ENTSORGUNG"/>
    <x v="1"/>
    <x v="12"/>
    <s v="-"/>
    <n v="43"/>
    <s v="Produkte"/>
    <s v="BUs"/>
    <s v="Symptome"/>
    <n v="0.13"/>
    <s v="RWV"/>
    <n v="29500917"/>
    <n v="60"/>
  </r>
  <r>
    <x v="1"/>
    <n v="10"/>
    <x v="48"/>
    <s v="Vorschmelz"/>
    <s v="VOS-ABS ENTSORGUNG"/>
    <x v="1"/>
    <x v="12"/>
    <s v="-"/>
    <n v="43"/>
    <s v="Produkte"/>
    <s v="BUs"/>
    <s v="Symptome"/>
    <n v="0.1"/>
    <s v="RWV"/>
    <n v="29500917"/>
    <n v="60"/>
  </r>
  <r>
    <x v="2"/>
    <n v="3"/>
    <x v="48"/>
    <s v="Offen ungeschält ABS"/>
    <s v="ABS GRÜN-PESTO"/>
    <x v="2"/>
    <x v="23"/>
    <s v="-"/>
    <n v="43"/>
    <s v="Produkte"/>
    <s v="BUs"/>
    <s v="Symptome"/>
    <n v="4.5"/>
    <s v="BU4"/>
    <n v="29500952"/>
    <n v="61"/>
  </r>
  <r>
    <x v="0"/>
    <n v="11.2"/>
    <x v="48"/>
    <s v="Offen ungeschält ABS"/>
    <s v="ABS Bergkräuterkäse 50%"/>
    <x v="0"/>
    <x v="8"/>
    <s v="-"/>
    <n v="43"/>
    <s v="Produkte"/>
    <s v="BUs"/>
    <s v="Symptome"/>
    <n v="11.2"/>
    <s v="L33"/>
    <n v="29501000"/>
    <n v="12"/>
  </r>
  <r>
    <x v="2"/>
    <n v="20"/>
    <x v="48"/>
    <s v="Offen ungeschält ABS"/>
    <s v="ABS AT-ROTWEIN"/>
    <x v="2"/>
    <x v="23"/>
    <s v="-"/>
    <n v="43"/>
    <s v="Produkte"/>
    <s v="BUs"/>
    <s v="Symptome"/>
    <n v="2E-3"/>
    <s v="BU4"/>
    <n v="29501013"/>
    <n v="61"/>
  </r>
  <r>
    <x v="2"/>
    <n v="4"/>
    <x v="48"/>
    <s v="Offen ungeschält VOS"/>
    <s v="VOS WAL-THEKE"/>
    <x v="2"/>
    <x v="23"/>
    <s v="-"/>
    <n v="43"/>
    <s v="Produkte"/>
    <s v="BUs"/>
    <s v="Symptome"/>
    <n v="2"/>
    <s v="BU4"/>
    <n v="29501020"/>
    <n v="61"/>
  </r>
  <r>
    <x v="2"/>
    <n v="16"/>
    <x v="48"/>
    <s v="Offen ungeschält VOS"/>
    <s v="VOS WAL-THEKE"/>
    <x v="2"/>
    <x v="23"/>
    <s v="-"/>
    <n v="43"/>
    <s v="Produkte"/>
    <s v="BUs"/>
    <s v="Symptome"/>
    <n v="8"/>
    <s v="BU4"/>
    <n v="29501020"/>
    <n v="61"/>
  </r>
  <r>
    <x v="2"/>
    <n v="17"/>
    <x v="48"/>
    <s v="Offen ungeschält ABS"/>
    <s v="ABS KELLERGEIST"/>
    <x v="2"/>
    <x v="23"/>
    <s v="-"/>
    <n v="43"/>
    <s v="Produkte"/>
    <s v="BUs"/>
    <s v="Symptome"/>
    <n v="1.7000000000000001E-3"/>
    <s v="BU4"/>
    <n v="29501028"/>
    <n v="61"/>
  </r>
  <r>
    <x v="2"/>
    <n v="20"/>
    <x v="48"/>
    <s v="Offen ungeschält ABS"/>
    <s v="ABS KELLERGEIST"/>
    <x v="2"/>
    <x v="23"/>
    <s v="-"/>
    <n v="43"/>
    <s v="Produkte"/>
    <s v="BUs"/>
    <s v="Symptome"/>
    <n v="2E-3"/>
    <s v="BU4"/>
    <n v="29501028"/>
    <n v="61"/>
  </r>
  <r>
    <x v="2"/>
    <n v="12"/>
    <x v="48"/>
    <s v="Offen ungeschält ABS"/>
    <s v="ABS BRUSCHETTA"/>
    <x v="2"/>
    <x v="23"/>
    <s v="-"/>
    <n v="43"/>
    <s v="Produkte"/>
    <s v="BUs"/>
    <s v="Symptome"/>
    <n v="18"/>
    <s v="BU4"/>
    <n v="29501029"/>
    <n v="61"/>
  </r>
  <r>
    <x v="0"/>
    <n v="27"/>
    <x v="48"/>
    <s v="Offen ungeschält ABS"/>
    <s v="ABS CHED-ROT MIT ß-CARO"/>
    <x v="1"/>
    <x v="6"/>
    <s v="-"/>
    <n v="43"/>
    <s v="Produkte"/>
    <s v="BUs"/>
    <s v="Symptome"/>
    <n v="27"/>
    <s v="L33"/>
    <n v="29501032"/>
    <n v="42"/>
  </r>
  <r>
    <x v="0"/>
    <n v="27"/>
    <x v="48"/>
    <s v="Offen ungeschält ABS"/>
    <s v="ABS CHED-ROT MIT ß-CARO"/>
    <x v="1"/>
    <x v="6"/>
    <s v="-"/>
    <n v="43"/>
    <s v="Produkte"/>
    <s v="BUs"/>
    <s v="Symptome"/>
    <n v="27"/>
    <s v="L33"/>
    <n v="29501032"/>
    <n v="42"/>
  </r>
  <r>
    <x v="2"/>
    <n v="20"/>
    <x v="48"/>
    <s v="Offen ungeschält ABS"/>
    <s v="ABS OLD-AMSTERDAM"/>
    <x v="2"/>
    <x v="23"/>
    <s v="-"/>
    <n v="43"/>
    <s v="Produkte"/>
    <s v="BUs"/>
    <s v="Symptome"/>
    <n v="2E-3"/>
    <s v="BU4"/>
    <n v="29501039"/>
    <n v="61"/>
  </r>
  <r>
    <x v="2"/>
    <n v="17"/>
    <x v="48"/>
    <s v="Offen ungeschält ABS"/>
    <s v="ABS OLD-AMSTERDAM"/>
    <x v="2"/>
    <x v="23"/>
    <s v="-"/>
    <n v="43"/>
    <s v="Produkte"/>
    <s v="BUs"/>
    <s v="Symptome"/>
    <n v="1.7000000000000001E-3"/>
    <s v="BU4"/>
    <n v="29501039"/>
    <n v="61"/>
  </r>
  <r>
    <x v="3"/>
    <n v="35"/>
    <x v="48"/>
    <s v="Offen Endstücke"/>
    <s v="VOS RW-NATUR ENDSTÜCK 3"/>
    <x v="0"/>
    <x v="20"/>
    <s v="-"/>
    <n v="43"/>
    <s v="Produkte"/>
    <s v="BUs"/>
    <s v="Symptome"/>
    <n v="17.5"/>
    <s v="Verkauf"/>
    <n v="29501066"/>
    <n v="12"/>
  </r>
  <r>
    <x v="3"/>
    <n v="452"/>
    <x v="48"/>
    <s v="Offen Endstücke"/>
    <s v="VOS GRW-NATUR ENDSTÜCK"/>
    <x v="0"/>
    <x v="20"/>
    <s v="-"/>
    <n v="43"/>
    <s v="Produkte"/>
    <s v="BUs"/>
    <s v="Symptome"/>
    <n v="226"/>
    <s v="Verkauf"/>
    <n v="29501069"/>
    <n v="12"/>
  </r>
  <r>
    <x v="3"/>
    <n v="75"/>
    <x v="48"/>
    <s v="Offen Endstücke"/>
    <s v="VOS RW-NATUR-NAT ENDSTÜ"/>
    <x v="0"/>
    <x v="20"/>
    <s v="-"/>
    <n v="43"/>
    <s v="Produkte"/>
    <s v="BUs"/>
    <s v="Symptome"/>
    <n v="37.5"/>
    <s v="Verkauf"/>
    <n v="29501071"/>
    <n v="12"/>
  </r>
  <r>
    <x v="1"/>
    <n v="250"/>
    <x v="48"/>
    <s v="Sammelnr. ungeschält ABS"/>
    <s v="ABS 45-48% Konventionel"/>
    <x v="0"/>
    <x v="1"/>
    <s v="-"/>
    <n v="43"/>
    <s v="Produkte"/>
    <s v="BUs"/>
    <s v="Symptome"/>
    <n v="504.4"/>
    <s v="Schmelze"/>
    <n v="29600004"/>
    <n v="12"/>
  </r>
  <r>
    <x v="1"/>
    <n v="26.5"/>
    <x v="48"/>
    <s v="Räucherwürste"/>
    <s v="GRW NATUR 7,2KG"/>
    <x v="3"/>
    <x v="27"/>
    <s v="-"/>
    <n v="43"/>
    <s v="Produkte"/>
    <s v="BUs"/>
    <s v="Symptome"/>
    <s v="0"/>
    <s v="Abfüllung"/>
    <n v="32000049"/>
    <n v="33"/>
  </r>
  <r>
    <x v="1"/>
    <n v="20"/>
    <x v="48"/>
    <s v="-"/>
    <s v="Creme Noblesse 250g Cha"/>
    <x v="1"/>
    <x v="29"/>
    <s v="-"/>
    <n v="43"/>
    <s v="Produkte"/>
    <s v="BUs"/>
    <s v="Symptome"/>
    <s v="0"/>
    <n v="3110"/>
    <n v="47000260"/>
    <n v="40"/>
  </r>
  <r>
    <x v="0"/>
    <n v="188"/>
    <x v="48"/>
    <s v="Vakuumierter VOS ungeschält"/>
    <s v="VOS GRW-SCHI-NAT-VAKU"/>
    <x v="0"/>
    <x v="0"/>
    <s v="-"/>
    <n v="43"/>
    <s v="Produkte"/>
    <s v="BUs"/>
    <s v="Symptome"/>
    <n v="96.632000000000005"/>
    <s v="BU3"/>
    <n v="49500204"/>
    <n v="12"/>
  </r>
  <r>
    <x v="1"/>
    <n v="66"/>
    <x v="48"/>
    <s v="Vakuumierter VOS vegan"/>
    <s v="VOS VEG-SCH-MILD-VAKU"/>
    <x v="1"/>
    <x v="6"/>
    <s v="-"/>
    <n v="43"/>
    <s v="Produkte"/>
    <s v="BUs"/>
    <s v="Symptome"/>
    <n v="33.923999999999999"/>
    <s v="RWV"/>
    <n v="49900001"/>
    <n v="42"/>
  </r>
  <r>
    <x v="1"/>
    <n v="23"/>
    <x v="48"/>
    <s v="Rest"/>
    <s v="-"/>
    <x v="3"/>
    <x v="24"/>
    <s v="-"/>
    <n v="43"/>
    <s v="Produkte"/>
    <s v="BUs"/>
    <s v="Symptome"/>
    <s v="0"/>
    <n v="3010"/>
    <s v="-"/>
    <n v="31"/>
  </r>
  <r>
    <x v="1"/>
    <n v="227"/>
    <x v="48"/>
    <s v="-"/>
    <s v="Maschinenabfall"/>
    <x v="3"/>
    <x v="7"/>
    <s v="-"/>
    <n v="43"/>
    <s v="Produkte"/>
    <s v="BUs"/>
    <s v="Symptome"/>
    <s v="0"/>
    <s v="Abfüllung"/>
    <s v="Maschinenabfall"/>
    <n v="30"/>
  </r>
  <r>
    <x v="0"/>
    <n v="94.4"/>
    <x v="48"/>
    <s v="-"/>
    <s v="Maschinenabfall"/>
    <x v="3"/>
    <x v="7"/>
    <s v="-"/>
    <n v="43"/>
    <s v="Produkte"/>
    <s v="BUs"/>
    <s v="Symptome"/>
    <s v="0"/>
    <s v="L33"/>
    <s v="Maschinenabfall"/>
    <n v="30"/>
  </r>
  <r>
    <x v="2"/>
    <n v="15"/>
    <x v="48"/>
    <s v="-"/>
    <s v="Maschinenabfall"/>
    <x v="3"/>
    <x v="7"/>
    <s v="-"/>
    <n v="43"/>
    <s v="Produkte"/>
    <s v="BUs"/>
    <s v="Symptome"/>
    <s v="0"/>
    <s v="Bu4"/>
    <s v="Maschinenabfall"/>
    <n v="30"/>
  </r>
  <r>
    <x v="0"/>
    <n v="44"/>
    <x v="48"/>
    <s v="-"/>
    <s v="Maschinenabfall"/>
    <x v="3"/>
    <x v="7"/>
    <s v="-"/>
    <n v="43"/>
    <s v="Produkte"/>
    <s v="BUs"/>
    <s v="Symptome"/>
    <s v="0"/>
    <s v="Spezialitäten"/>
    <s v="Maschinenabfall"/>
    <n v="30"/>
  </r>
  <r>
    <x v="4"/>
    <n v="79"/>
    <x v="48"/>
    <s v="-"/>
    <s v="Maschinenabfall"/>
    <x v="3"/>
    <x v="7"/>
    <s v="-"/>
    <n v="43"/>
    <s v="Produkte"/>
    <s v="BUs"/>
    <s v="Symptome"/>
    <s v="0"/>
    <s v="BU2"/>
    <s v="Maschinenabfall"/>
    <n v="30"/>
  </r>
  <r>
    <x v="0"/>
    <n v="26.2"/>
    <x v="48"/>
    <s v="-"/>
    <s v="Maschinenabfall"/>
    <x v="3"/>
    <x v="7"/>
    <s v="-"/>
    <n v="43"/>
    <s v="Produkte"/>
    <s v="BUs"/>
    <s v="Symptome"/>
    <s v="0"/>
    <s v="L35"/>
    <s v="Maschinenabfall"/>
    <n v="30"/>
  </r>
  <r>
    <x v="1"/>
    <n v="345"/>
    <x v="48"/>
    <s v="Rest"/>
    <s v="-"/>
    <x v="3"/>
    <x v="17"/>
    <s v="-"/>
    <n v="43"/>
    <s v="Produkte"/>
    <s v="BUs"/>
    <s v="Symptome"/>
    <s v="0"/>
    <s v="Schmelze"/>
    <s v="-"/>
    <n v="10"/>
  </r>
  <r>
    <x v="5"/>
    <n v="3.5"/>
    <x v="48"/>
    <s v="Rest"/>
    <s v="-"/>
    <x v="4"/>
    <x v="10"/>
    <s v="-"/>
    <n v="43"/>
    <s v="Produkte"/>
    <s v="BUs"/>
    <s v="Symptome"/>
    <s v="0"/>
    <s v="Labor"/>
    <s v="-"/>
    <n v="74"/>
  </r>
  <r>
    <x v="5"/>
    <n v="20"/>
    <x v="48"/>
    <s v="Rest"/>
    <s v="-"/>
    <x v="4"/>
    <x v="25"/>
    <s v="-"/>
    <n v="43"/>
    <s v="Produkte"/>
    <s v="BUs"/>
    <s v="Symptome"/>
    <s v="0"/>
    <s v="Labor"/>
    <s v="-"/>
    <n v="72"/>
  </r>
  <r>
    <x v="5"/>
    <n v="65.400000000000006"/>
    <x v="48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0"/>
    <n v="126"/>
    <x v="48"/>
    <s v="-"/>
    <s v="Maschinenabfall"/>
    <x v="3"/>
    <x v="7"/>
    <s v="-"/>
    <n v="43"/>
    <s v="Produkte"/>
    <s v="BUs"/>
    <s v="Symptome"/>
    <s v="0"/>
    <s v="L9"/>
    <s v="Maschinenabfall"/>
    <n v="30"/>
  </r>
  <r>
    <x v="1"/>
    <n v="106.2"/>
    <x v="49"/>
    <s v="Offen ungeschält VOS"/>
    <s v="VOS SKZ AMMERLAND"/>
    <x v="0"/>
    <x v="1"/>
    <s v="-"/>
    <n v="43"/>
    <s v="Produkte"/>
    <s v="BUs"/>
    <s v="Symptome"/>
    <n v="53.1"/>
    <s v="Schmelze"/>
    <n v="29500879"/>
    <n v="12"/>
  </r>
  <r>
    <x v="1"/>
    <n v="39"/>
    <x v="49"/>
    <s v="Vorschmelz"/>
    <s v="VOS-ABS ENTSORGUNG"/>
    <x v="1"/>
    <x v="12"/>
    <s v="-"/>
    <n v="43"/>
    <s v="Produkte"/>
    <s v="BUs"/>
    <s v="Symptome"/>
    <n v="0.39"/>
    <s v="RWV"/>
    <n v="29500917"/>
    <n v="60"/>
  </r>
  <r>
    <x v="1"/>
    <n v="45"/>
    <x v="49"/>
    <s v="Vorschmelz"/>
    <s v="VOS-ABS ENTSORGUNG"/>
    <x v="1"/>
    <x v="12"/>
    <s v="-"/>
    <n v="43"/>
    <s v="Produkte"/>
    <s v="BUs"/>
    <s v="Symptome"/>
    <n v="0.45"/>
    <s v="RWV"/>
    <n v="29500917"/>
    <n v="60"/>
  </r>
  <r>
    <x v="1"/>
    <n v="184.2"/>
    <x v="49"/>
    <s v="Offen vegan"/>
    <s v="VOS VEG-SCH MILD"/>
    <x v="0"/>
    <x v="1"/>
    <s v="-"/>
    <n v="43"/>
    <s v="Produkte"/>
    <s v="BUs"/>
    <s v="Symptome"/>
    <n v="92.1"/>
    <s v="Abfüllung"/>
    <n v="29900002"/>
    <n v="12"/>
  </r>
  <r>
    <x v="0"/>
    <n v="688"/>
    <x v="49"/>
    <s v="Offen vegan"/>
    <s v="VOS VEG-SCH WÜRZIG"/>
    <x v="2"/>
    <x v="4"/>
    <s v="-"/>
    <n v="43"/>
    <s v="Produkte"/>
    <s v="BUs"/>
    <s v="Symptome"/>
    <n v="344"/>
    <s v="Bu3"/>
    <n v="29900003"/>
    <n v="61"/>
  </r>
  <r>
    <x v="1"/>
    <n v="40"/>
    <x v="49"/>
    <s v="Räucherwürste"/>
    <s v="RW NATUR 10,0KG AN"/>
    <x v="1"/>
    <x v="29"/>
    <s v="-"/>
    <n v="43"/>
    <s v="Produkte"/>
    <s v="BUs"/>
    <s v="Symptome"/>
    <s v="0"/>
    <n v="3020"/>
    <n v="32000067"/>
    <n v="40"/>
  </r>
  <r>
    <x v="1"/>
    <n v="20"/>
    <x v="49"/>
    <s v="Räucherwürste"/>
    <s v="RW CHILI 10,0KG AN"/>
    <x v="3"/>
    <x v="19"/>
    <s v="-"/>
    <n v="43"/>
    <s v="Produkte"/>
    <s v="BUs"/>
    <s v="Symptome"/>
    <s v="0"/>
    <n v="3020"/>
    <n v="32000069"/>
    <n v="34"/>
  </r>
  <r>
    <x v="3"/>
    <n v="121"/>
    <x v="49"/>
    <s v="Vakuumierter ABS ungeschält"/>
    <s v="ABS BUN-PF 50% L33 vaku"/>
    <x v="0"/>
    <x v="31"/>
    <s v="werden wieder verkauft"/>
    <n v="43"/>
    <s v="Produkte"/>
    <s v="BUs"/>
    <s v="Symptome"/>
    <n v="122.694"/>
    <s v="Verkauf"/>
    <n v="49500166"/>
    <n v="12"/>
  </r>
  <r>
    <x v="5"/>
    <n v="159.68"/>
    <x v="49"/>
    <s v="-"/>
    <s v="Emmentaler &quot;W&quot; 5.000g,"/>
    <x v="1"/>
    <x v="8"/>
    <s v="-"/>
    <n v="43"/>
    <s v="Produkte"/>
    <s v="BUs"/>
    <s v="Symptome"/>
    <s v="0"/>
    <s v="Rest"/>
    <n v="59000034"/>
    <n v="22"/>
  </r>
  <r>
    <x v="0"/>
    <n v="33"/>
    <x v="49"/>
    <s v="-"/>
    <s v="Maschinenabfall"/>
    <x v="3"/>
    <x v="7"/>
    <s v="-"/>
    <n v="43"/>
    <s v="Produkte"/>
    <s v="BUs"/>
    <s v="Symptome"/>
    <s v="0"/>
    <s v="bu3"/>
    <s v="Maschinenabfall"/>
    <n v="30"/>
  </r>
  <r>
    <x v="2"/>
    <n v="26"/>
    <x v="49"/>
    <s v="-"/>
    <s v="Maschinenabfall"/>
    <x v="3"/>
    <x v="7"/>
    <s v="-"/>
    <n v="43"/>
    <s v="Produkte"/>
    <s v="BUs"/>
    <s v="Symptome"/>
    <s v="0"/>
    <s v="bu4"/>
    <s v="Maschinenabfall"/>
    <n v="30"/>
  </r>
  <r>
    <x v="1"/>
    <n v="60"/>
    <x v="49"/>
    <s v="-"/>
    <s v="Maschinenabfall"/>
    <x v="3"/>
    <x v="7"/>
    <s v="-"/>
    <n v="43"/>
    <s v="Produkte"/>
    <s v="BUs"/>
    <s v="Symptome"/>
    <s v="0"/>
    <s v="Abfüllung"/>
    <s v="Maschinenabfall"/>
    <n v="30"/>
  </r>
  <r>
    <x v="5"/>
    <n v="14"/>
    <x v="49"/>
    <s v="Rest"/>
    <s v="-"/>
    <x v="4"/>
    <x v="10"/>
    <s v="-"/>
    <n v="43"/>
    <s v="Produkte"/>
    <s v="BUs"/>
    <s v="Symptome"/>
    <s v="0"/>
    <s v="QM"/>
    <s v="-"/>
    <n v="74"/>
  </r>
  <r>
    <x v="1"/>
    <n v="100"/>
    <x v="49"/>
    <s v="Rest"/>
    <s v="-"/>
    <x v="3"/>
    <x v="17"/>
    <s v="-"/>
    <n v="43"/>
    <s v="Produkte"/>
    <s v="BUs"/>
    <s v="Symptome"/>
    <s v="0"/>
    <s v="Schmelze"/>
    <s v="-"/>
    <n v="10"/>
  </r>
  <r>
    <x v="1"/>
    <n v="130"/>
    <x v="49"/>
    <s v="Rest"/>
    <s v="-"/>
    <x v="3"/>
    <x v="17"/>
    <s v="-"/>
    <n v="43"/>
    <s v="Produkte"/>
    <s v="BUs"/>
    <s v="Symptome"/>
    <s v="0"/>
    <s v="Strudelline"/>
    <s v="-"/>
    <n v="10"/>
  </r>
  <r>
    <x v="5"/>
    <n v="2"/>
    <x v="49"/>
    <s v="Rest"/>
    <s v="-"/>
    <x v="4"/>
    <x v="10"/>
    <s v="-"/>
    <n v="43"/>
    <s v="Produkte"/>
    <s v="BUs"/>
    <s v="Symptome"/>
    <s v="0"/>
    <s v="Labor"/>
    <s v="-"/>
    <n v="74"/>
  </r>
  <r>
    <x v="1"/>
    <n v="90"/>
    <x v="49"/>
    <s v="-"/>
    <s v="Becher"/>
    <x v="1"/>
    <x v="29"/>
    <s v="-"/>
    <n v="43"/>
    <s v="Produkte"/>
    <s v="BUs"/>
    <s v="Symptome"/>
    <s v="0"/>
    <n v="3110"/>
    <s v="Becher"/>
    <n v="40"/>
  </r>
  <r>
    <x v="3"/>
    <n v="38"/>
    <x v="49"/>
    <s v="-"/>
    <s v="Div Zipfe, ES"/>
    <x v="0"/>
    <x v="31"/>
    <s v="-"/>
    <n v="43"/>
    <s v="Produkte"/>
    <s v="BUs"/>
    <s v="Symptome"/>
    <s v="0"/>
    <s v="Verkauf"/>
    <s v="Div Zipfe, ES"/>
    <n v="12"/>
  </r>
  <r>
    <x v="2"/>
    <n v="204"/>
    <x v="50"/>
    <s v="Offen ungeschält ABS"/>
    <s v="ABS MEDI-KRÄUK"/>
    <x v="2"/>
    <x v="23"/>
    <s v="-"/>
    <n v="43"/>
    <s v="Produkte"/>
    <s v="BUs"/>
    <s v="Symptome"/>
    <n v="306"/>
    <s v="bu4"/>
    <n v="29500886"/>
    <n v="61"/>
  </r>
  <r>
    <x v="2"/>
    <n v="15"/>
    <x v="50"/>
    <s v="Offen ungeschält ABS"/>
    <s v="ABS ZIEGE-GOU"/>
    <x v="1"/>
    <x v="56"/>
    <s v="-"/>
    <n v="43"/>
    <s v="Produkte"/>
    <s v="BUs"/>
    <s v="Symptome"/>
    <n v="15"/>
    <s v="bu4"/>
    <n v="29500887"/>
    <n v="55"/>
  </r>
  <r>
    <x v="2"/>
    <n v="11"/>
    <x v="50"/>
    <s v="Offen ungeschält ABS"/>
    <s v="ABS SCH-PAUL"/>
    <x v="2"/>
    <x v="23"/>
    <s v="-"/>
    <n v="43"/>
    <s v="Produkte"/>
    <s v="BUs"/>
    <s v="Symptome"/>
    <n v="0.11"/>
    <s v="bu4"/>
    <n v="29500906"/>
    <n v="61"/>
  </r>
  <r>
    <x v="2"/>
    <n v="12"/>
    <x v="50"/>
    <s v="Offen ungeschält ABS"/>
    <s v="ABS Unser Blütenkäse"/>
    <x v="2"/>
    <x v="23"/>
    <s v="-"/>
    <n v="43"/>
    <s v="Produkte"/>
    <s v="BUs"/>
    <s v="Symptome"/>
    <n v="0.12"/>
    <s v="bu4"/>
    <n v="29500910"/>
    <n v="61"/>
  </r>
  <r>
    <x v="1"/>
    <n v="20"/>
    <x v="50"/>
    <s v="Vorschmelz"/>
    <s v="VOS-ABS ENTSORGUNG"/>
    <x v="1"/>
    <x v="12"/>
    <s v="-"/>
    <n v="43"/>
    <s v="Produkte"/>
    <s v="BUs"/>
    <s v="Symptome"/>
    <n v="0.2"/>
    <s v="RWV"/>
    <n v="29500917"/>
    <n v="60"/>
  </r>
  <r>
    <x v="2"/>
    <n v="3"/>
    <x v="50"/>
    <s v="Offen ungeschält ABS"/>
    <s v="ABS GRÜN-PESTO"/>
    <x v="2"/>
    <x v="23"/>
    <s v="-"/>
    <n v="43"/>
    <s v="Produkte"/>
    <s v="BUs"/>
    <s v="Symptome"/>
    <n v="4.5"/>
    <s v="bu4"/>
    <n v="29500952"/>
    <n v="61"/>
  </r>
  <r>
    <x v="2"/>
    <n v="20"/>
    <x v="50"/>
    <s v="Offen ungeschält ABS"/>
    <s v="ABS AT-ROTWEIN"/>
    <x v="2"/>
    <x v="23"/>
    <s v="-"/>
    <n v="43"/>
    <s v="Produkte"/>
    <s v="BUs"/>
    <s v="Symptome"/>
    <n v="2E-3"/>
    <s v="bu4"/>
    <n v="29501013"/>
    <n v="61"/>
  </r>
  <r>
    <x v="2"/>
    <n v="4"/>
    <x v="50"/>
    <s v="Offen ungeschält VOS"/>
    <s v="VOS WAL-THEKE"/>
    <x v="2"/>
    <x v="23"/>
    <s v="-"/>
    <n v="43"/>
    <s v="Produkte"/>
    <s v="BUs"/>
    <s v="Symptome"/>
    <n v="2"/>
    <s v="bu4"/>
    <n v="29501020"/>
    <n v="61"/>
  </r>
  <r>
    <x v="2"/>
    <n v="16"/>
    <x v="50"/>
    <s v="Offen ungeschält VOS"/>
    <s v="VOS WAL-THEKE"/>
    <x v="2"/>
    <x v="23"/>
    <s v="-"/>
    <n v="43"/>
    <s v="Produkte"/>
    <s v="BUs"/>
    <s v="Symptome"/>
    <n v="8"/>
    <s v="bu4"/>
    <n v="29501020"/>
    <n v="61"/>
  </r>
  <r>
    <x v="2"/>
    <n v="17"/>
    <x v="50"/>
    <s v="Offen ungeschält ABS"/>
    <s v="ABS KELLERGEIST"/>
    <x v="2"/>
    <x v="23"/>
    <s v="-"/>
    <n v="43"/>
    <s v="Produkte"/>
    <s v="BUs"/>
    <s v="Symptome"/>
    <n v="1.7000000000000001E-3"/>
    <s v="bu4"/>
    <n v="29501028"/>
    <n v="61"/>
  </r>
  <r>
    <x v="2"/>
    <n v="20"/>
    <x v="50"/>
    <s v="Offen ungeschält ABS"/>
    <s v="ABS KELLERGEIST"/>
    <x v="2"/>
    <x v="23"/>
    <s v="-"/>
    <n v="43"/>
    <s v="Produkte"/>
    <s v="BUs"/>
    <s v="Symptome"/>
    <n v="2E-3"/>
    <s v="bu4"/>
    <n v="29501028"/>
    <n v="61"/>
  </r>
  <r>
    <x v="2"/>
    <n v="12"/>
    <x v="50"/>
    <s v="Offen ungeschält ABS"/>
    <s v="ABS BRUSCHETTA"/>
    <x v="2"/>
    <x v="23"/>
    <s v="-"/>
    <n v="43"/>
    <s v="Produkte"/>
    <s v="BUs"/>
    <s v="Symptome"/>
    <n v="18"/>
    <s v="bu4"/>
    <n v="29501029"/>
    <n v="61"/>
  </r>
  <r>
    <x v="0"/>
    <n v="512"/>
    <x v="50"/>
    <s v="Offen vegan"/>
    <s v="VOS VEG-SCH MILD"/>
    <x v="2"/>
    <x v="4"/>
    <s v="-"/>
    <n v="43"/>
    <s v="Produkte"/>
    <s v="BUs"/>
    <s v="Symptome"/>
    <n v="256"/>
    <s v="bu3"/>
    <n v="29900002"/>
    <n v="61"/>
  </r>
  <r>
    <x v="1"/>
    <n v="10"/>
    <x v="50"/>
    <s v="Offen vegan"/>
    <s v="VOS VEG-SCH WÜRZIG"/>
    <x v="0"/>
    <x v="1"/>
    <s v="-"/>
    <n v="43"/>
    <s v="Produkte"/>
    <s v="BUs"/>
    <s v="Symptome"/>
    <n v="5"/>
    <s v="Abfüllung"/>
    <n v="29900003"/>
    <n v="12"/>
  </r>
  <r>
    <x v="1"/>
    <n v="81.2"/>
    <x v="50"/>
    <s v="Räucherwürste"/>
    <s v="GRW NATUR 7,2KG"/>
    <x v="3"/>
    <x v="24"/>
    <s v="-"/>
    <n v="43"/>
    <s v="Produkte"/>
    <s v="BUs"/>
    <s v="Symptome"/>
    <s v="0"/>
    <n v="3020"/>
    <n v="32000049"/>
    <n v="31"/>
  </r>
  <r>
    <x v="1"/>
    <n v="81.2"/>
    <x v="50"/>
    <s v="Räucherwürste"/>
    <s v="GRW NATUR 7,2KG"/>
    <x v="3"/>
    <x v="24"/>
    <s v="-"/>
    <n v="43"/>
    <s v="Produkte"/>
    <s v="BUs"/>
    <s v="Symptome"/>
    <s v="0"/>
    <n v="3020"/>
    <n v="32000049"/>
    <n v="31"/>
  </r>
  <r>
    <x v="1"/>
    <n v="20.3"/>
    <x v="50"/>
    <s v="Räucherwürste"/>
    <s v="GRW GARTK 7,2KG"/>
    <x v="1"/>
    <x v="29"/>
    <s v="-"/>
    <n v="43"/>
    <s v="Produkte"/>
    <s v="BUs"/>
    <s v="Symptome"/>
    <s v="0"/>
    <n v="3040"/>
    <n v="32000061"/>
    <n v="40"/>
  </r>
  <r>
    <x v="1"/>
    <n v="20.3"/>
    <x v="50"/>
    <s v="Räucherwürste"/>
    <s v="GRW GARTK 7,2KG"/>
    <x v="3"/>
    <x v="17"/>
    <s v="-"/>
    <n v="43"/>
    <s v="Produkte"/>
    <s v="BUs"/>
    <s v="Symptome"/>
    <s v="0"/>
    <n v="2030"/>
    <n v="32000061"/>
    <n v="10"/>
  </r>
  <r>
    <x v="2"/>
    <n v="297"/>
    <x v="50"/>
    <s v="Vakuumierter ABS ungeschält"/>
    <s v="ABS CAMBOZOLA-VAKU"/>
    <x v="2"/>
    <x v="23"/>
    <s v="-"/>
    <n v="43"/>
    <s v="Produkte"/>
    <s v="BUs"/>
    <s v="Symptome"/>
    <n v="4.1876999999999995"/>
    <s v="bu4"/>
    <n v="49500194"/>
    <n v="61"/>
  </r>
  <r>
    <x v="2"/>
    <n v="15.4"/>
    <x v="50"/>
    <s v="-"/>
    <s v="Maschinenabfall"/>
    <x v="3"/>
    <x v="7"/>
    <s v="-"/>
    <n v="43"/>
    <s v="Produkte"/>
    <s v="BUs"/>
    <s v="Symptome"/>
    <s v="0"/>
    <s v="bu4"/>
    <s v="Maschinenabfall"/>
    <n v="30"/>
  </r>
  <r>
    <x v="0"/>
    <n v="28.4"/>
    <x v="50"/>
    <s v="-"/>
    <s v="Maschinenabfall"/>
    <x v="3"/>
    <x v="7"/>
    <s v="-"/>
    <n v="43"/>
    <s v="Produkte"/>
    <s v="BUs"/>
    <s v="Symptome"/>
    <s v="0"/>
    <s v="bu3"/>
    <s v="Maschinenabfall"/>
    <n v="30"/>
  </r>
  <r>
    <x v="1"/>
    <n v="60.900000000000006"/>
    <x v="50"/>
    <s v="Rest"/>
    <s v="-"/>
    <x v="3"/>
    <x v="17"/>
    <s v="-"/>
    <n v="43"/>
    <s v="Produkte"/>
    <s v="BUs"/>
    <s v="Symptome"/>
    <s v="0"/>
    <n v="3100"/>
    <s v="-"/>
    <n v="10"/>
  </r>
  <r>
    <x v="5"/>
    <n v="90"/>
    <x v="50"/>
    <s v="Rest"/>
    <s v="-"/>
    <x v="4"/>
    <x v="44"/>
    <s v="-"/>
    <n v="43"/>
    <s v="Produkte"/>
    <s v="BUs"/>
    <s v="Symptome"/>
    <s v="0"/>
    <s v="Labor"/>
    <s v="-"/>
    <n v="73"/>
  </r>
  <r>
    <x v="5"/>
    <n v="120"/>
    <x v="50"/>
    <s v="Rest"/>
    <s v="-"/>
    <x v="4"/>
    <x v="44"/>
    <s v="-"/>
    <n v="43"/>
    <s v="Produkte"/>
    <s v="BUs"/>
    <s v="Symptome"/>
    <s v="0"/>
    <s v="Labor"/>
    <s v="-"/>
    <n v="73"/>
  </r>
  <r>
    <x v="5"/>
    <n v="47.6"/>
    <x v="50"/>
    <s v="Rest"/>
    <s v="-"/>
    <x v="4"/>
    <x v="44"/>
    <s v="-"/>
    <n v="43"/>
    <s v="Produkte"/>
    <s v="BUs"/>
    <s v="Symptome"/>
    <s v="0"/>
    <s v="Labor"/>
    <s v="-"/>
    <n v="73"/>
  </r>
  <r>
    <x v="5"/>
    <n v="17.399999999999999"/>
    <x v="50"/>
    <s v="Rest"/>
    <s v="-"/>
    <x v="4"/>
    <x v="10"/>
    <s v="-"/>
    <n v="43"/>
    <s v="Produkte"/>
    <s v="BUs"/>
    <s v="Symptome"/>
    <s v="0"/>
    <s v="QM"/>
    <s v="-"/>
    <n v="74"/>
  </r>
  <r>
    <x v="5"/>
    <n v="110"/>
    <x v="50"/>
    <s v="Rest"/>
    <s v="-"/>
    <x v="4"/>
    <x v="10"/>
    <s v="-"/>
    <n v="43"/>
    <s v="Produkte"/>
    <s v="BUs"/>
    <s v="Symptome"/>
    <s v="0"/>
    <s v="Labor"/>
    <s v="-"/>
    <n v="74"/>
  </r>
  <r>
    <x v="5"/>
    <n v="1.4"/>
    <x v="50"/>
    <s v="Rest"/>
    <s v="-"/>
    <x v="4"/>
    <x v="10"/>
    <s v="-"/>
    <n v="43"/>
    <s v="Produkte"/>
    <s v="BUs"/>
    <s v="Symptome"/>
    <s v="0"/>
    <s v="Labor"/>
    <s v="-"/>
    <n v="74"/>
  </r>
  <r>
    <x v="1"/>
    <n v="80"/>
    <x v="50"/>
    <s v="-"/>
    <s v="Kapa EMM"/>
    <x v="0"/>
    <x v="14"/>
    <s v="MHD abgelaufen"/>
    <n v="43"/>
    <s v="Produkte"/>
    <s v="BUs"/>
    <s v="Symptome"/>
    <s v="0"/>
    <s v="Schmelze"/>
    <s v="Kapa EMM"/>
    <n v="12"/>
  </r>
  <r>
    <x v="5"/>
    <n v="60"/>
    <x v="50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5"/>
    <n v="432"/>
    <x v="50"/>
    <s v="Rest"/>
    <s v="Schmelzkäsezubereitung"/>
    <x v="5"/>
    <x v="57"/>
    <s v="-"/>
    <n v="43"/>
    <s v="Produkte"/>
    <s v="BUs"/>
    <s v="Symptome"/>
    <s v="0"/>
    <s v="Retoure"/>
    <s v="Schmelzkäsezubereitung"/>
    <n v="82"/>
  </r>
  <r>
    <x v="5"/>
    <n v="70"/>
    <x v="51"/>
    <s v="Offen ungeschält VOS"/>
    <s v="VOS Bergkäse 10kg Beute"/>
    <x v="0"/>
    <x v="30"/>
    <s v="-"/>
    <n v="43"/>
    <s v="Produkte"/>
    <s v="BUs"/>
    <s v="Symptome"/>
    <n v="35"/>
    <s v="Außenlager"/>
    <n v="29500477"/>
    <n v="11"/>
  </r>
  <r>
    <x v="3"/>
    <n v="331"/>
    <x v="51"/>
    <s v="Offen Endstücke"/>
    <s v="VOS GRW-SCHI-NAT ENDSTÜ"/>
    <x v="0"/>
    <x v="31"/>
    <s v="-"/>
    <n v="43"/>
    <s v="Produkte"/>
    <s v="BUs"/>
    <s v="Symptome"/>
    <n v="165.5"/>
    <s v="Verkauf"/>
    <n v="29501070"/>
    <n v="12"/>
  </r>
  <r>
    <x v="3"/>
    <n v="175"/>
    <x v="51"/>
    <s v="Offen Endstücke"/>
    <s v="VOS RW-NATUR-EXTRA ENDS"/>
    <x v="0"/>
    <x v="31"/>
    <s v="-"/>
    <n v="43"/>
    <s v="Produkte"/>
    <s v="BUs"/>
    <s v="Symptome"/>
    <n v="87.5"/>
    <s v="Verkauf"/>
    <n v="29501083"/>
    <n v="12"/>
  </r>
  <r>
    <x v="5"/>
    <n v="91"/>
    <x v="51"/>
    <s v="Vakuumierter ABS ungeschält"/>
    <s v="ABS ALL-EMM-VAKU"/>
    <x v="0"/>
    <x v="8"/>
    <s v="-"/>
    <n v="43"/>
    <s v="Produkte"/>
    <s v="BUs"/>
    <s v="Symptome"/>
    <n v="228.77399999999997"/>
    <s v="Retoure"/>
    <n v="49500190"/>
    <n v="12"/>
  </r>
  <r>
    <x v="2"/>
    <n v="642"/>
    <x v="51"/>
    <s v="ABS"/>
    <s v="ABS JARLSBERG-VAKU"/>
    <x v="0"/>
    <x v="3"/>
    <s v="-"/>
    <n v="43"/>
    <s v="Produkte"/>
    <s v="BUs"/>
    <s v="Symptome"/>
    <s v="0"/>
    <s v="BU4"/>
    <n v="49500192"/>
    <n v="12"/>
  </r>
  <r>
    <x v="4"/>
    <n v="70"/>
    <x v="51"/>
    <s v="-"/>
    <s v="Maschinenabfall"/>
    <x v="3"/>
    <x v="7"/>
    <s v="-"/>
    <n v="43"/>
    <s v="Produkte"/>
    <s v="BUs"/>
    <s v="Symptome"/>
    <s v="0"/>
    <s v="BU2"/>
    <s v="Maschinenabfall"/>
    <n v="30"/>
  </r>
  <r>
    <x v="1"/>
    <n v="37"/>
    <x v="51"/>
    <s v="Rest"/>
    <s v="-"/>
    <x v="3"/>
    <x v="17"/>
    <s v="-"/>
    <n v="43"/>
    <s v="Produkte"/>
    <s v="BUs"/>
    <s v="Symptome"/>
    <s v="0"/>
    <s v="Schmelze"/>
    <s v="-"/>
    <n v="10"/>
  </r>
  <r>
    <x v="1"/>
    <n v="107.6"/>
    <x v="51"/>
    <s v="Rest"/>
    <s v="-"/>
    <x v="3"/>
    <x v="17"/>
    <s v="-"/>
    <n v="43"/>
    <s v="Produkte"/>
    <s v="BUs"/>
    <s v="Symptome"/>
    <s v="0"/>
    <s v="Schmelze"/>
    <s v="-"/>
    <n v="10"/>
  </r>
  <r>
    <x v="0"/>
    <n v="110"/>
    <x v="51"/>
    <s v="-"/>
    <s v="Reinigung"/>
    <x v="3"/>
    <x v="17"/>
    <s v="-"/>
    <n v="43"/>
    <s v="Produkte"/>
    <s v="BUs"/>
    <s v="Symptome"/>
    <s v="0"/>
    <s v="BU3"/>
    <s v="Reinigung"/>
    <n v="10"/>
  </r>
  <r>
    <x v="4"/>
    <n v="15"/>
    <x v="51"/>
    <s v="Rohware"/>
    <s v="Blöcke"/>
    <x v="0"/>
    <x v="16"/>
    <s v="-"/>
    <n v="43"/>
    <s v="Produkte"/>
    <s v="BUs"/>
    <s v="Symptome"/>
    <s v="0"/>
    <s v="BU2"/>
    <s v="Blöcke"/>
    <n v="12"/>
  </r>
  <r>
    <x v="5"/>
    <n v="36"/>
    <x v="51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5"/>
    <n v="41"/>
    <x v="51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0"/>
    <n v="14"/>
    <x v="51"/>
    <s v="ABS"/>
    <s v="Würfel"/>
    <x v="3"/>
    <x v="7"/>
    <s v="-"/>
    <n v="43"/>
    <s v="Produkte"/>
    <s v="BUs"/>
    <s v="Symptome"/>
    <s v="0"/>
    <s v="L35"/>
    <s v="Würfel"/>
    <n v="30"/>
  </r>
  <r>
    <x v="3"/>
    <n v="306"/>
    <x v="51"/>
    <s v="Zipfel, ES ohne Verwendung"/>
    <s v="Zipfel, Endstücke"/>
    <x v="0"/>
    <x v="31"/>
    <s v="-"/>
    <n v="43"/>
    <s v="Produkte"/>
    <s v="BUs"/>
    <s v="Symptome"/>
    <s v="0"/>
    <s v="Verkauf"/>
    <s v="Zipfel, Endstücke"/>
    <n v="12"/>
  </r>
  <r>
    <x v="1"/>
    <n v="60"/>
    <x v="52"/>
    <s v="Offen ungeschält VOS"/>
    <s v="VOS mit Walnusskonzentr"/>
    <x v="0"/>
    <x v="1"/>
    <s v="-"/>
    <n v="43"/>
    <s v="Produkte"/>
    <s v="BUs"/>
    <s v="Symptome"/>
    <s v="0"/>
    <n v="3020"/>
    <n v="29500531"/>
    <n v="12"/>
  </r>
  <r>
    <x v="2"/>
    <n v="18"/>
    <x v="52"/>
    <s v="Offen ungeschält ABS"/>
    <s v="ABS HEUBL"/>
    <x v="2"/>
    <x v="23"/>
    <s v="-"/>
    <n v="43"/>
    <s v="Produkte"/>
    <s v="BUs"/>
    <s v="Symptome"/>
    <n v="0.18"/>
    <s v="BU4"/>
    <n v="29500885"/>
    <n v="61"/>
  </r>
  <r>
    <x v="2"/>
    <n v="20"/>
    <x v="52"/>
    <s v="Offen ungeschält ABS"/>
    <s v="ABS MEDI-KRÄUK"/>
    <x v="2"/>
    <x v="23"/>
    <s v="-"/>
    <n v="43"/>
    <s v="Produkte"/>
    <s v="BUs"/>
    <s v="Symptome"/>
    <n v="30"/>
    <s v="BU4"/>
    <n v="29500886"/>
    <n v="61"/>
  </r>
  <r>
    <x v="2"/>
    <n v="18"/>
    <x v="52"/>
    <s v="Offen ungeschält ABS"/>
    <s v="ABS MEDI-KRÄUK"/>
    <x v="2"/>
    <x v="23"/>
    <s v="-"/>
    <n v="43"/>
    <s v="Produkte"/>
    <s v="BUs"/>
    <s v="Symptome"/>
    <n v="27"/>
    <s v="BU4"/>
    <n v="29500886"/>
    <n v="61"/>
  </r>
  <r>
    <x v="2"/>
    <n v="18"/>
    <x v="52"/>
    <s v="Offen ungeschält ABS"/>
    <s v="ABS MEDI-KRÄUK"/>
    <x v="2"/>
    <x v="23"/>
    <s v="-"/>
    <n v="43"/>
    <s v="Produkte"/>
    <s v="BUs"/>
    <s v="Symptome"/>
    <n v="27"/>
    <s v="BU4"/>
    <n v="29500886"/>
    <n v="61"/>
  </r>
  <r>
    <x v="2"/>
    <n v="7"/>
    <x v="52"/>
    <s v="Offen ungeschält ABS"/>
    <s v="ABS PECO"/>
    <x v="2"/>
    <x v="23"/>
    <s v="-"/>
    <n v="43"/>
    <s v="Produkte"/>
    <s v="BUs"/>
    <s v="Symptome"/>
    <n v="14"/>
    <s v="BU4"/>
    <n v="29500891"/>
    <n v="61"/>
  </r>
  <r>
    <x v="2"/>
    <n v="25"/>
    <x v="52"/>
    <s v="Offen ungeschält ABS"/>
    <s v="ABS SCH-PAUL"/>
    <x v="2"/>
    <x v="23"/>
    <s v="-"/>
    <n v="43"/>
    <s v="Produkte"/>
    <s v="BUs"/>
    <s v="Symptome"/>
    <n v="0.25"/>
    <s v="BU4"/>
    <n v="29500906"/>
    <n v="61"/>
  </r>
  <r>
    <x v="2"/>
    <n v="11"/>
    <x v="52"/>
    <s v="Offen ungeschält ABS"/>
    <s v="ABS ZIEGENR"/>
    <x v="2"/>
    <x v="23"/>
    <s v="-"/>
    <n v="43"/>
    <s v="Produkte"/>
    <s v="BUs"/>
    <s v="Symptome"/>
    <n v="0.11"/>
    <s v="BU4"/>
    <n v="29500913"/>
    <n v="61"/>
  </r>
  <r>
    <x v="1"/>
    <n v="52"/>
    <x v="52"/>
    <s v="Vorschmelz"/>
    <s v="VOS-ABS ENTSORGUNG"/>
    <x v="1"/>
    <x v="12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2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2"/>
    <s v="-"/>
    <n v="43"/>
    <s v="Produkte"/>
    <s v="BUs"/>
    <s v="Symptome"/>
    <n v="0.52"/>
    <s v="RWV"/>
    <n v="29500917"/>
    <n v="60"/>
  </r>
  <r>
    <x v="0"/>
    <n v="158"/>
    <x v="52"/>
    <s v="Offen ungeschält ABS"/>
    <s v="ABS CHED-PF-KRÄUK gemis"/>
    <x v="3"/>
    <x v="9"/>
    <s v="-"/>
    <n v="43"/>
    <s v="Produkte"/>
    <s v="BUs"/>
    <s v="Symptome"/>
    <n v="158"/>
    <s v="BU3"/>
    <n v="29501003"/>
    <n v="81"/>
  </r>
  <r>
    <x v="0"/>
    <n v="158"/>
    <x v="52"/>
    <s v="Offen ungeschält ABS"/>
    <s v="ABS CHED-PF-KRÄUK gemis"/>
    <x v="3"/>
    <x v="9"/>
    <s v="-"/>
    <n v="43"/>
    <s v="Produkte"/>
    <s v="BUs"/>
    <s v="Symptome"/>
    <n v="158"/>
    <s v="BU3"/>
    <n v="29501003"/>
    <n v="81"/>
  </r>
  <r>
    <x v="2"/>
    <n v="20"/>
    <x v="52"/>
    <s v="Offen ungeschält ABS"/>
    <s v="ABS BRUSCHETTA"/>
    <x v="2"/>
    <x v="23"/>
    <s v="-"/>
    <n v="43"/>
    <s v="Produkte"/>
    <s v="BUs"/>
    <s v="Symptome"/>
    <n v="30"/>
    <s v="BU4"/>
    <n v="29501029"/>
    <n v="61"/>
  </r>
  <r>
    <x v="0"/>
    <n v="38"/>
    <x v="52"/>
    <s v="Offen ungeschält ABS"/>
    <s v="ABS CHED-ROT MIT ß-CARO"/>
    <x v="1"/>
    <x v="6"/>
    <s v="-"/>
    <n v="43"/>
    <s v="Produkte"/>
    <s v="BUs"/>
    <s v="Symptome"/>
    <n v="38"/>
    <s v="Bu3"/>
    <n v="29501032"/>
    <n v="42"/>
  </r>
  <r>
    <x v="0"/>
    <n v="38"/>
    <x v="52"/>
    <s v="Offen ungeschält ABS"/>
    <s v="ABS CHED-ROT MIT ß-CARO"/>
    <x v="1"/>
    <x v="6"/>
    <s v="-"/>
    <n v="43"/>
    <s v="Produkte"/>
    <s v="BUs"/>
    <s v="Symptome"/>
    <n v="38"/>
    <s v="L33"/>
    <n v="29501032"/>
    <n v="42"/>
  </r>
  <r>
    <x v="0"/>
    <n v="14"/>
    <x v="52"/>
    <s v="Offen vegan"/>
    <s v="VOS VEG-SCH WÜRZIG"/>
    <x v="2"/>
    <x v="4"/>
    <s v="-"/>
    <n v="43"/>
    <s v="Produkte"/>
    <s v="BUs"/>
    <s v="Symptome"/>
    <n v="7"/>
    <s v="BU3"/>
    <n v="29900003"/>
    <n v="61"/>
  </r>
  <r>
    <x v="1"/>
    <n v="20.399999999999999"/>
    <x v="52"/>
    <s v="-"/>
    <n v="31000022"/>
    <x v="1"/>
    <x v="29"/>
    <s v="-"/>
    <n v="43"/>
    <s v="Produkte"/>
    <s v="BUs"/>
    <s v="Symptome"/>
    <s v="0"/>
    <n v="3020"/>
    <n v="31000022"/>
    <n v="40"/>
  </r>
  <r>
    <x v="1"/>
    <n v="20.399999999999999"/>
    <x v="52"/>
    <s v="HF-Wurst Vegan"/>
    <s v="VEG-SCH WÜRZIG  7,2KG"/>
    <x v="3"/>
    <x v="42"/>
    <s v="-"/>
    <n v="43"/>
    <s v="Produkte"/>
    <s v="BUs"/>
    <s v="Symptome"/>
    <n v="366.99191999999994"/>
    <n v="3010"/>
    <n v="31900002"/>
    <n v="20"/>
  </r>
  <r>
    <x v="1"/>
    <n v="61.3"/>
    <x v="52"/>
    <s v="Räucherwürste"/>
    <s v="GRW SCHI-NAT 7,2GK NEUE"/>
    <x v="3"/>
    <x v="24"/>
    <s v="-"/>
    <n v="43"/>
    <s v="Produkte"/>
    <s v="BUs"/>
    <s v="Symptome"/>
    <s v="0"/>
    <n v="3020"/>
    <n v="32000106"/>
    <n v="31"/>
  </r>
  <r>
    <x v="0"/>
    <n v="556"/>
    <x v="52"/>
    <s v="Vakuumierter VOS vegan"/>
    <s v="VOS VEG-SCH-WÜRZIG-VAKU"/>
    <x v="2"/>
    <x v="4"/>
    <s v="-"/>
    <n v="43"/>
    <s v="Produkte"/>
    <s v="BUs"/>
    <s v="Symptome"/>
    <n v="285.78399999999999"/>
    <s v="BU3"/>
    <n v="49900002"/>
    <n v="61"/>
  </r>
  <r>
    <x v="0"/>
    <n v="284"/>
    <x v="52"/>
    <s v="Vakuumierter VOS vegan"/>
    <s v="VOS VEG-SCH-WÜRZIG-VAKU"/>
    <x v="2"/>
    <x v="4"/>
    <s v="-"/>
    <n v="43"/>
    <s v="Produkte"/>
    <s v="BUs"/>
    <s v="Symptome"/>
    <n v="145.976"/>
    <s v="BU3"/>
    <n v="49900002"/>
    <n v="61"/>
  </r>
  <r>
    <x v="5"/>
    <n v="9.8000000000000007"/>
    <x v="52"/>
    <s v="Rest"/>
    <s v="-"/>
    <x v="4"/>
    <x v="10"/>
    <s v="-"/>
    <n v="43"/>
    <s v="Produkte"/>
    <s v="BUs"/>
    <s v="Symptome"/>
    <s v="0"/>
    <s v="QM"/>
    <s v="-"/>
    <n v="74"/>
  </r>
  <r>
    <x v="5"/>
    <n v="20"/>
    <x v="52"/>
    <s v="Rest"/>
    <s v="-"/>
    <x v="4"/>
    <x v="25"/>
    <s v="-"/>
    <n v="43"/>
    <s v="Produkte"/>
    <s v="BUs"/>
    <s v="Symptome"/>
    <s v="0"/>
    <s v="Labor"/>
    <s v="-"/>
    <n v="72"/>
  </r>
  <r>
    <x v="1"/>
    <n v="81.8"/>
    <x v="52"/>
    <s v="-"/>
    <s v="Maschinenabfall"/>
    <x v="3"/>
    <x v="7"/>
    <s v="-"/>
    <n v="43"/>
    <s v="Produkte"/>
    <s v="BUs"/>
    <s v="Symptome"/>
    <s v="0"/>
    <s v="Abfüllung"/>
    <s v="Maschinenabfall"/>
    <n v="30"/>
  </r>
  <r>
    <x v="0"/>
    <n v="51.2"/>
    <x v="52"/>
    <s v="-"/>
    <s v="Maschinenabfall"/>
    <x v="3"/>
    <x v="7"/>
    <s v="-"/>
    <n v="43"/>
    <s v="Produkte"/>
    <s v="BUs"/>
    <s v="Symptome"/>
    <s v="0"/>
    <s v="L33"/>
    <s v="Maschinenabfall"/>
    <n v="30"/>
  </r>
  <r>
    <x v="5"/>
    <n v="2.4"/>
    <x v="52"/>
    <s v="Rest"/>
    <s v="-"/>
    <x v="4"/>
    <x v="10"/>
    <s v="-"/>
    <n v="43"/>
    <s v="Produkte"/>
    <s v="BUs"/>
    <s v="Symptome"/>
    <s v="0"/>
    <s v="Labor"/>
    <s v="-"/>
    <n v="74"/>
  </r>
  <r>
    <x v="5"/>
    <n v="16"/>
    <x v="52"/>
    <s v="Rest"/>
    <s v="-"/>
    <x v="4"/>
    <x v="10"/>
    <s v="-"/>
    <n v="43"/>
    <s v="Produkte"/>
    <s v="BUs"/>
    <s v="Symptome"/>
    <s v="0"/>
    <s v="QM"/>
    <s v="-"/>
    <n v="74"/>
  </r>
  <r>
    <x v="5"/>
    <n v="66"/>
    <x v="52"/>
    <s v="Rest"/>
    <s v="-"/>
    <x v="4"/>
    <x v="44"/>
    <s v="-"/>
    <n v="43"/>
    <s v="Produkte"/>
    <s v="BUs"/>
    <s v="Symptome"/>
    <s v="0"/>
    <s v="Labor"/>
    <s v="-"/>
    <n v="73"/>
  </r>
  <r>
    <x v="0"/>
    <n v="285"/>
    <x v="52"/>
    <s v="-"/>
    <s v="Maschinenabfall"/>
    <x v="3"/>
    <x v="7"/>
    <s v="-"/>
    <n v="43"/>
    <s v="Produkte"/>
    <s v="BUs"/>
    <s v="Symptome"/>
    <s v="0"/>
    <s v="BU3"/>
    <s v="Maschinenabfall"/>
    <n v="30"/>
  </r>
  <r>
    <x v="5"/>
    <n v="3.8"/>
    <x v="52"/>
    <s v="Rest"/>
    <s v="-"/>
    <x v="4"/>
    <x v="10"/>
    <s v="-"/>
    <n v="43"/>
    <s v="Produkte"/>
    <s v="BUs"/>
    <s v="Symptome"/>
    <s v="0"/>
    <s v="Labor"/>
    <s v="-"/>
    <n v="74"/>
  </r>
  <r>
    <x v="0"/>
    <n v="22"/>
    <x v="52"/>
    <s v="-"/>
    <s v="Maschinenabfall"/>
    <x v="3"/>
    <x v="7"/>
    <s v="-"/>
    <n v="43"/>
    <s v="Produkte"/>
    <s v="BUs"/>
    <s v="Symptome"/>
    <s v="0"/>
    <s v="L9"/>
    <s v="Maschinenabfall"/>
    <n v="30"/>
  </r>
  <r>
    <x v="0"/>
    <n v="18"/>
    <x v="52"/>
    <s v="-"/>
    <s v="Maschinenabfall"/>
    <x v="3"/>
    <x v="7"/>
    <s v="-"/>
    <n v="43"/>
    <s v="Produkte"/>
    <s v="BUs"/>
    <s v="Symptome"/>
    <s v="0"/>
    <s v="L1"/>
    <s v="Maschinenabfall"/>
    <n v="30"/>
  </r>
  <r>
    <x v="0"/>
    <n v="24.5"/>
    <x v="52"/>
    <s v="ABS"/>
    <s v="Würfel"/>
    <x v="3"/>
    <x v="7"/>
    <s v="-"/>
    <n v="43"/>
    <s v="Produkte"/>
    <s v="BUs"/>
    <s v="Symptome"/>
    <s v="0"/>
    <s v="L35"/>
    <s v="Würfel"/>
    <n v="30"/>
  </r>
  <r>
    <x v="1"/>
    <n v="30"/>
    <x v="53"/>
    <s v="-"/>
    <s v="Maschinenabfall"/>
    <x v="3"/>
    <x v="7"/>
    <s v="-"/>
    <n v="43"/>
    <s v="Produkte"/>
    <s v="BUs"/>
    <s v="Symptome"/>
    <s v="0"/>
    <s v="RWV"/>
    <s v="Maschinenabfall"/>
    <n v="30"/>
  </r>
  <r>
    <x v="1"/>
    <n v="25"/>
    <x v="54"/>
    <s v="Offen geschält RW"/>
    <s v="RW NATUR-ALD-SCHÄLEN"/>
    <x v="1"/>
    <x v="12"/>
    <s v="-"/>
    <n v="44"/>
    <s v="Produkte"/>
    <s v="BUs"/>
    <s v="Symptome"/>
    <s v="0"/>
    <s v="RWV"/>
    <n v="23500368"/>
    <n v="60"/>
  </r>
  <r>
    <x v="1"/>
    <n v="10"/>
    <x v="54"/>
    <s v="Offen geschält RW"/>
    <s v="RW CHILI-ALD SCHÄLEN"/>
    <x v="1"/>
    <x v="12"/>
    <s v="-"/>
    <n v="44"/>
    <s v="Produkte"/>
    <s v="BUs"/>
    <s v="Symptome"/>
    <s v="0"/>
    <s v="RWV"/>
    <n v="23500374"/>
    <n v="60"/>
  </r>
  <r>
    <x v="0"/>
    <n v="276"/>
    <x v="54"/>
    <s v="Offen ungeschält VOS"/>
    <s v="VOS Räucher extra natri"/>
    <x v="0"/>
    <x v="38"/>
    <s v="-"/>
    <n v="44"/>
    <s v="Produkte"/>
    <s v="BUs"/>
    <s v="Symptome"/>
    <n v="138"/>
    <s v="Bu3"/>
    <n v="29500613"/>
    <n v="12"/>
  </r>
  <r>
    <x v="0"/>
    <n v="453"/>
    <x v="54"/>
    <s v="Offen ungeschält VOS"/>
    <s v="VOS GRW Natur 45% OGT"/>
    <x v="0"/>
    <x v="0"/>
    <s v="-"/>
    <n v="44"/>
    <s v="Produkte"/>
    <s v="BUs"/>
    <s v="Symptome"/>
    <n v="226.5"/>
    <s v="BU3"/>
    <n v="29500622"/>
    <n v="12"/>
  </r>
  <r>
    <x v="0"/>
    <n v="90"/>
    <x v="54"/>
    <s v="Offen ungeschält ABS"/>
    <s v="ABS CHED-PF-KRÄUK gemis"/>
    <x v="3"/>
    <x v="9"/>
    <s v="-"/>
    <n v="44"/>
    <s v="Produkte"/>
    <s v="BUs"/>
    <s v="Symptome"/>
    <n v="90"/>
    <s v="BU3"/>
    <n v="29501003"/>
    <n v="81"/>
  </r>
  <r>
    <x v="0"/>
    <n v="150"/>
    <x v="54"/>
    <s v="Offen ungeschält ABS"/>
    <s v="ABS CHED-ROT MIT ß-CARO"/>
    <x v="1"/>
    <x v="6"/>
    <s v="-"/>
    <n v="44"/>
    <s v="Produkte"/>
    <s v="BUs"/>
    <s v="Symptome"/>
    <n v="150"/>
    <s v="BU3"/>
    <n v="29501032"/>
    <n v="42"/>
  </r>
  <r>
    <x v="0"/>
    <n v="308"/>
    <x v="54"/>
    <s v="Offen ungeschält VOS"/>
    <s v="VOS RW BUN-PF"/>
    <x v="0"/>
    <x v="0"/>
    <s v="-"/>
    <n v="44"/>
    <s v="Produkte"/>
    <s v="BUs"/>
    <s v="Symptome"/>
    <n v="154"/>
    <s v="BU3"/>
    <n v="29501055"/>
    <n v="12"/>
  </r>
  <r>
    <x v="0"/>
    <n v="334"/>
    <x v="54"/>
    <s v="Offen ungeschält VOS"/>
    <s v="VOS GRW SCHI-NATRIUMARM"/>
    <x v="0"/>
    <x v="38"/>
    <s v="-"/>
    <n v="44"/>
    <s v="Produkte"/>
    <s v="BUs"/>
    <s v="Symptome"/>
    <n v="167"/>
    <s v="BU3"/>
    <n v="29501058"/>
    <n v="12"/>
  </r>
  <r>
    <x v="3"/>
    <n v="258"/>
    <x v="54"/>
    <s v="Offen Endstücke"/>
    <s v="VOS GRW-SCHI-NAT ENDSTÜ"/>
    <x v="0"/>
    <x v="0"/>
    <s v="-"/>
    <n v="44"/>
    <s v="Produkte"/>
    <s v="BUs"/>
    <s v="Symptome"/>
    <n v="129"/>
    <s v="Verkauf"/>
    <n v="29501070"/>
    <n v="12"/>
  </r>
  <r>
    <x v="3"/>
    <n v="198"/>
    <x v="54"/>
    <s v="Offen Zipfel"/>
    <s v="VOS GRW-KRÄU-ZIPFEL"/>
    <x v="0"/>
    <x v="0"/>
    <s v="-"/>
    <n v="44"/>
    <s v="Produkte"/>
    <s v="BUs"/>
    <s v="Symptome"/>
    <n v="99"/>
    <s v="Verkauf"/>
    <n v="29501074"/>
    <n v="12"/>
  </r>
  <r>
    <x v="1"/>
    <n v="20"/>
    <x v="54"/>
    <s v="HF-Wurst Vegan"/>
    <s v="VEG-SCH MILD 7,2KG"/>
    <x v="3"/>
    <x v="42"/>
    <s v="-"/>
    <n v="44"/>
    <s v="Produkte"/>
    <s v="BUs"/>
    <s v="Symptome"/>
    <s v="0"/>
    <n v="3100"/>
    <n v="31900001"/>
    <n v="20"/>
  </r>
  <r>
    <x v="1"/>
    <n v="20"/>
    <x v="54"/>
    <s v="Räucherwürste"/>
    <s v="RW EX-NAT-FUTURA 6,1KG"/>
    <x v="3"/>
    <x v="19"/>
    <s v="-"/>
    <n v="44"/>
    <s v="Produkte"/>
    <s v="BUs"/>
    <s v="Symptome"/>
    <s v="0"/>
    <s v="HN848"/>
    <n v="32000053"/>
    <n v="34"/>
  </r>
  <r>
    <x v="1"/>
    <n v="90"/>
    <x v="54"/>
    <s v="Rest"/>
    <s v="-"/>
    <x v="0"/>
    <x v="1"/>
    <s v="-"/>
    <n v="44"/>
    <s v="Produkte"/>
    <s v="BUs"/>
    <s v="Symptome"/>
    <s v="0"/>
    <s v="Schmelze"/>
    <s v="-"/>
    <n v="12"/>
  </r>
  <r>
    <x v="1"/>
    <n v="156"/>
    <x v="54"/>
    <s v="Rest"/>
    <s v="-"/>
    <x v="0"/>
    <x v="1"/>
    <s v="-"/>
    <n v="44"/>
    <s v="Produkte"/>
    <s v="BUs"/>
    <s v="Symptome"/>
    <s v="0"/>
    <s v="Schmelze"/>
    <s v="-"/>
    <n v="12"/>
  </r>
  <r>
    <x v="1"/>
    <n v="40"/>
    <x v="54"/>
    <s v="Rest"/>
    <s v="-"/>
    <x v="3"/>
    <x v="17"/>
    <s v="-"/>
    <n v="44"/>
    <s v="Produkte"/>
    <s v="BUs"/>
    <s v="Symptome"/>
    <s v="0"/>
    <n v="3020"/>
    <s v="-"/>
    <n v="10"/>
  </r>
  <r>
    <x v="4"/>
    <n v="70"/>
    <x v="54"/>
    <s v="-"/>
    <s v="Maschinenabfall"/>
    <x v="3"/>
    <x v="7"/>
    <s v="-"/>
    <n v="44"/>
    <s v="Produkte"/>
    <s v="BUs"/>
    <s v="Symptome"/>
    <s v="0"/>
    <s v="BU2"/>
    <s v="Maschinenabfall"/>
    <n v="30"/>
  </r>
  <r>
    <x v="2"/>
    <n v="17"/>
    <x v="54"/>
    <s v="-"/>
    <s v="Maschinenabfall"/>
    <x v="3"/>
    <x v="7"/>
    <s v="-"/>
    <n v="44"/>
    <s v="Produkte"/>
    <s v="BUs"/>
    <s v="Symptome"/>
    <s v="0"/>
    <s v="BU4"/>
    <s v="Maschinenabfall"/>
    <n v="30"/>
  </r>
  <r>
    <x v="1"/>
    <n v="20"/>
    <x v="54"/>
    <s v="Rest"/>
    <s v="-"/>
    <x v="3"/>
    <x v="24"/>
    <s v="-"/>
    <n v="44"/>
    <s v="Produkte"/>
    <s v="BUs"/>
    <s v="Symptome"/>
    <s v="0"/>
    <n v="3020"/>
    <s v="-"/>
    <n v="31"/>
  </r>
  <r>
    <x v="1"/>
    <n v="20"/>
    <x v="54"/>
    <s v="Rest"/>
    <s v="-"/>
    <x v="1"/>
    <x v="29"/>
    <s v="-"/>
    <n v="44"/>
    <s v="Produkte"/>
    <s v="BUs"/>
    <s v="Symptome"/>
    <s v="0"/>
    <n v="3020"/>
    <s v="-"/>
    <n v="40"/>
  </r>
  <r>
    <x v="1"/>
    <n v="80"/>
    <x v="54"/>
    <s v="-"/>
    <s v="Maschinenabfall"/>
    <x v="3"/>
    <x v="7"/>
    <s v="-"/>
    <n v="44"/>
    <s v="Produkte"/>
    <s v="BUs"/>
    <s v="Symptome"/>
    <s v="0"/>
    <s v="Abfüllung"/>
    <s v="Maschinenabfall"/>
    <n v="30"/>
  </r>
  <r>
    <x v="5"/>
    <n v="7.4"/>
    <x v="54"/>
    <s v="Rest"/>
    <s v="-"/>
    <x v="4"/>
    <x v="10"/>
    <s v="-"/>
    <n v="44"/>
    <s v="Produkte"/>
    <s v="BUs"/>
    <s v="Symptome"/>
    <s v="0"/>
    <s v="Labor"/>
    <s v="-"/>
    <n v="74"/>
  </r>
  <r>
    <x v="0"/>
    <n v="18"/>
    <x v="54"/>
    <s v="-"/>
    <s v="Maschinenabfall"/>
    <x v="3"/>
    <x v="7"/>
    <s v="-"/>
    <n v="44"/>
    <s v="Produkte"/>
    <s v="BUs"/>
    <s v="Symptome"/>
    <s v="0"/>
    <s v="BU3"/>
    <s v="Maschinenabfall"/>
    <n v="30"/>
  </r>
  <r>
    <x v="5"/>
    <n v="7"/>
    <x v="54"/>
    <s v="Rest"/>
    <s v="-"/>
    <x v="4"/>
    <x v="10"/>
    <s v="-"/>
    <n v="44"/>
    <s v="Produkte"/>
    <s v="BUs"/>
    <s v="Symptome"/>
    <s v="0"/>
    <s v="Labor"/>
    <s v="-"/>
    <n v="74"/>
  </r>
  <r>
    <x v="1"/>
    <n v="40"/>
    <x v="54"/>
    <s v="-"/>
    <s v="Becher"/>
    <x v="1"/>
    <x v="29"/>
    <s v="-"/>
    <n v="44"/>
    <s v="Produkte"/>
    <s v="BUs"/>
    <s v="Symptome"/>
    <s v="0"/>
    <s v="Abfüllung"/>
    <s v="Becher"/>
    <n v="40"/>
  </r>
  <r>
    <x v="1"/>
    <n v="40"/>
    <x v="55"/>
    <s v="Rohware"/>
    <s v="Konzentrat in Würsten 1"/>
    <x v="3"/>
    <x v="19"/>
    <s v="-"/>
    <n v="44"/>
    <s v="Produkte"/>
    <s v="BUs"/>
    <s v="Symptome"/>
    <s v="0"/>
    <s v="HN848"/>
    <n v="24000493"/>
    <n v="34"/>
  </r>
  <r>
    <x v="2"/>
    <n v="3"/>
    <x v="55"/>
    <s v="Offen ungeschält VOS"/>
    <s v="VOS Schwarzer Pfeffer R"/>
    <x v="2"/>
    <x v="23"/>
    <s v="-"/>
    <n v="44"/>
    <s v="Produkte"/>
    <s v="BUs"/>
    <s v="Symptome"/>
    <n v="1.5"/>
    <s v="BU4"/>
    <n v="29500482"/>
    <n v="61"/>
  </r>
  <r>
    <x v="2"/>
    <n v="25"/>
    <x v="55"/>
    <s v="Offen ungeschält VOS"/>
    <s v="VOS Schwarzer Pfeffer R"/>
    <x v="2"/>
    <x v="23"/>
    <s v="-"/>
    <n v="44"/>
    <s v="Produkte"/>
    <s v="BUs"/>
    <s v="Symptome"/>
    <n v="12.5"/>
    <s v="BU4"/>
    <n v="29500482"/>
    <n v="61"/>
  </r>
  <r>
    <x v="2"/>
    <n v="20"/>
    <x v="55"/>
    <s v="Offen ungeschält VOS"/>
    <s v="VOS Schwarzer Pfeffer R"/>
    <x v="2"/>
    <x v="23"/>
    <s v="-"/>
    <n v="44"/>
    <s v="Produkte"/>
    <s v="BUs"/>
    <s v="Symptome"/>
    <n v="10"/>
    <s v="BU4"/>
    <n v="29500482"/>
    <n v="61"/>
  </r>
  <r>
    <x v="0"/>
    <n v="9"/>
    <x v="55"/>
    <s v="Offen ungeschält VOS"/>
    <s v="VOS Räucher Natur Natri"/>
    <x v="3"/>
    <x v="7"/>
    <s v="-"/>
    <n v="44"/>
    <s v="Produkte"/>
    <s v="BUs"/>
    <s v="Symptome"/>
    <n v="4.5"/>
    <s v="BU3"/>
    <n v="29500498"/>
    <n v="30"/>
  </r>
  <r>
    <x v="1"/>
    <n v="18"/>
    <x v="55"/>
    <s v="Offen ungeschält VOS"/>
    <s v="VOS mit Walnusskonzentr"/>
    <x v="3"/>
    <x v="17"/>
    <s v="-"/>
    <n v="44"/>
    <s v="Produkte"/>
    <s v="BUs"/>
    <s v="Symptome"/>
    <s v="0"/>
    <s v="Schmelze"/>
    <n v="29500531"/>
    <n v="10"/>
  </r>
  <r>
    <x v="1"/>
    <n v="33"/>
    <x v="55"/>
    <s v="Offen ungeschält VOS"/>
    <s v="VOS mit Walnusskonzentr"/>
    <x v="0"/>
    <x v="1"/>
    <s v="-"/>
    <n v="44"/>
    <s v="Produkte"/>
    <s v="BUs"/>
    <s v="Symptome"/>
    <s v="0"/>
    <s v="RWV"/>
    <n v="29500531"/>
    <n v="12"/>
  </r>
  <r>
    <x v="1"/>
    <n v="13"/>
    <x v="55"/>
    <s v="Offen ungeschält VOS"/>
    <s v="VOS Cheddar Paste CL oh"/>
    <x v="3"/>
    <x v="7"/>
    <s v="-"/>
    <n v="44"/>
    <s v="Produkte"/>
    <s v="BUs"/>
    <s v="Symptome"/>
    <s v="0"/>
    <s v="Abfüllung"/>
    <n v="29500548"/>
    <n v="30"/>
  </r>
  <r>
    <x v="1"/>
    <n v="17"/>
    <x v="55"/>
    <s v="Offen ungeschält VOS"/>
    <s v="VOS SKZ Emmentaler Prem"/>
    <x v="3"/>
    <x v="7"/>
    <s v="-"/>
    <n v="44"/>
    <s v="Produkte"/>
    <s v="BUs"/>
    <s v="Symptome"/>
    <s v="0"/>
    <s v="Abfüllung"/>
    <n v="29500599"/>
    <n v="30"/>
  </r>
  <r>
    <x v="1"/>
    <n v="16"/>
    <x v="55"/>
    <s v="Offen ungeschält VOS"/>
    <s v="VOS SKZ Cheddar Premium"/>
    <x v="3"/>
    <x v="7"/>
    <s v="-"/>
    <n v="44"/>
    <s v="Produkte"/>
    <s v="BUs"/>
    <s v="Symptome"/>
    <s v="0"/>
    <s v="Abfüllung"/>
    <n v="29500602"/>
    <n v="30"/>
  </r>
  <r>
    <x v="1"/>
    <n v="15"/>
    <x v="55"/>
    <s v="Offen ungeschält VOS"/>
    <s v="VOS SKZ Camembert für W"/>
    <x v="3"/>
    <x v="7"/>
    <s v="-"/>
    <n v="44"/>
    <s v="Produkte"/>
    <s v="BUs"/>
    <s v="Symptome"/>
    <n v="7.5"/>
    <s v="Abfüllung"/>
    <n v="29500605"/>
    <n v="30"/>
  </r>
  <r>
    <x v="0"/>
    <n v="21"/>
    <x v="55"/>
    <s v="Offen ungeschält VOS"/>
    <s v="VOS RW-NUSS OGT"/>
    <x v="3"/>
    <x v="7"/>
    <s v="-"/>
    <n v="44"/>
    <s v="Produkte"/>
    <s v="BUs"/>
    <s v="Symptome"/>
    <n v="10.5"/>
    <s v="BU3"/>
    <n v="29500861"/>
    <n v="30"/>
  </r>
  <r>
    <x v="0"/>
    <n v="21"/>
    <x v="55"/>
    <s v="Offen ungeschält VOS"/>
    <s v="VOS RW-NUSS OGT"/>
    <x v="0"/>
    <x v="8"/>
    <s v="-"/>
    <n v="44"/>
    <s v="Produkte"/>
    <s v="BUs"/>
    <s v="Symptome"/>
    <n v="10.5"/>
    <s v="Bu3"/>
    <n v="29500861"/>
    <n v="12"/>
  </r>
  <r>
    <x v="2"/>
    <n v="4"/>
    <x v="55"/>
    <s v="Offen ungeschält ABS"/>
    <s v="ABS HEUBL"/>
    <x v="2"/>
    <x v="23"/>
    <s v="-"/>
    <n v="44"/>
    <s v="Produkte"/>
    <s v="BUs"/>
    <s v="Symptome"/>
    <n v="0.04"/>
    <s v="BU4"/>
    <n v="29500885"/>
    <n v="61"/>
  </r>
  <r>
    <x v="2"/>
    <n v="13"/>
    <x v="55"/>
    <s v="Offen ungeschält ABS"/>
    <s v="ABS HEUBL"/>
    <x v="2"/>
    <x v="23"/>
    <s v="-"/>
    <n v="44"/>
    <s v="Produkte"/>
    <s v="BUs"/>
    <s v="Symptome"/>
    <n v="0.13"/>
    <s v="BU4"/>
    <n v="29500885"/>
    <n v="61"/>
  </r>
  <r>
    <x v="2"/>
    <n v="4"/>
    <x v="55"/>
    <s v="Offen ungeschält ABS"/>
    <s v="ABS HEUBL"/>
    <x v="2"/>
    <x v="23"/>
    <s v="-"/>
    <n v="44"/>
    <s v="Produkte"/>
    <s v="BUs"/>
    <s v="Symptome"/>
    <n v="0.04"/>
    <s v="Bu4"/>
    <n v="29500885"/>
    <n v="61"/>
  </r>
  <r>
    <x v="2"/>
    <n v="18"/>
    <x v="55"/>
    <s v="Offen ungeschält ABS"/>
    <s v="ABS MEDI-KRÄUK"/>
    <x v="2"/>
    <x v="23"/>
    <s v="-"/>
    <n v="44"/>
    <s v="Produkte"/>
    <s v="BUs"/>
    <s v="Symptome"/>
    <n v="27"/>
    <s v="BU4"/>
    <n v="29500886"/>
    <n v="61"/>
  </r>
  <r>
    <x v="2"/>
    <n v="12"/>
    <x v="55"/>
    <s v="Offen ungeschält ABS"/>
    <s v="ABS MEDI-KRÄUK"/>
    <x v="2"/>
    <x v="23"/>
    <s v="-"/>
    <n v="44"/>
    <s v="Produkte"/>
    <s v="BUs"/>
    <s v="Symptome"/>
    <n v="18"/>
    <s v="BU4"/>
    <n v="29500886"/>
    <n v="61"/>
  </r>
  <r>
    <x v="2"/>
    <n v="6"/>
    <x v="55"/>
    <s v="Offen ungeschält ABS"/>
    <s v="ABS MEDI-KRÄUK"/>
    <x v="2"/>
    <x v="23"/>
    <s v="-"/>
    <n v="44"/>
    <s v="Produkte"/>
    <s v="BUs"/>
    <s v="Symptome"/>
    <n v="9"/>
    <s v="Bu4"/>
    <n v="29500886"/>
    <n v="61"/>
  </r>
  <r>
    <x v="2"/>
    <n v="26"/>
    <x v="55"/>
    <s v="Offen ungeschält ABS"/>
    <s v="ABS MEDI-KRÄUK"/>
    <x v="2"/>
    <x v="23"/>
    <s v="-"/>
    <n v="44"/>
    <s v="Produkte"/>
    <s v="BUs"/>
    <s v="Symptome"/>
    <n v="39"/>
    <s v="Bu4"/>
    <n v="29500886"/>
    <n v="61"/>
  </r>
  <r>
    <x v="2"/>
    <n v="3"/>
    <x v="55"/>
    <s v="Offen ungeschält ABS"/>
    <s v="ABS PECO"/>
    <x v="2"/>
    <x v="23"/>
    <s v="-"/>
    <n v="44"/>
    <s v="Produkte"/>
    <s v="BUs"/>
    <s v="Symptome"/>
    <n v="6"/>
    <s v="Bu4"/>
    <n v="29500891"/>
    <n v="61"/>
  </r>
  <r>
    <x v="2"/>
    <n v="13"/>
    <x v="55"/>
    <s v="Offen ungeschält ABS"/>
    <s v="ABS TI-AD"/>
    <x v="2"/>
    <x v="23"/>
    <s v="-"/>
    <n v="44"/>
    <s v="Produkte"/>
    <s v="BUs"/>
    <s v="Symptome"/>
    <n v="0.13"/>
    <s v="Bu4"/>
    <n v="29500904"/>
    <n v="61"/>
  </r>
  <r>
    <x v="2"/>
    <n v="7"/>
    <x v="55"/>
    <s v="Offen ungeschält ABS"/>
    <s v="ABS Unser Blütenkäse"/>
    <x v="2"/>
    <x v="23"/>
    <s v="-"/>
    <n v="44"/>
    <s v="Produkte"/>
    <s v="BUs"/>
    <s v="Symptome"/>
    <n v="7.0000000000000007E-2"/>
    <s v="Bu4"/>
    <n v="29500910"/>
    <n v="61"/>
  </r>
  <r>
    <x v="2"/>
    <n v="14"/>
    <x v="55"/>
    <s v="Offen ungeschält ABS"/>
    <s v="ABS Unser Blütenkäse"/>
    <x v="2"/>
    <x v="23"/>
    <s v="-"/>
    <n v="44"/>
    <s v="Produkte"/>
    <s v="BUs"/>
    <s v="Symptome"/>
    <n v="0.14000000000000001"/>
    <s v="Bu4"/>
    <n v="29500910"/>
    <n v="61"/>
  </r>
  <r>
    <x v="2"/>
    <n v="2"/>
    <x v="55"/>
    <s v="Offen ungeschält ABS"/>
    <s v="ABS Unser Blütenkäse"/>
    <x v="2"/>
    <x v="23"/>
    <s v="-"/>
    <n v="44"/>
    <s v="Produkte"/>
    <s v="BUs"/>
    <s v="Symptome"/>
    <n v="0.02"/>
    <s v="Bu4"/>
    <n v="29500910"/>
    <n v="61"/>
  </r>
  <r>
    <x v="2"/>
    <n v="9"/>
    <x v="55"/>
    <s v="Offen ungeschält ABS"/>
    <s v="ABS Unser Blütenkäse"/>
    <x v="2"/>
    <x v="23"/>
    <s v="-"/>
    <n v="44"/>
    <s v="Produkte"/>
    <s v="BUs"/>
    <s v="Symptome"/>
    <n v="0.09"/>
    <s v="Bu4"/>
    <n v="29500910"/>
    <n v="61"/>
  </r>
  <r>
    <x v="2"/>
    <n v="6"/>
    <x v="55"/>
    <s v="Offen ungeschält ABS"/>
    <s v="ABS Unser Blütenkäse"/>
    <x v="2"/>
    <x v="23"/>
    <s v="-"/>
    <n v="44"/>
    <s v="Produkte"/>
    <s v="BUs"/>
    <s v="Symptome"/>
    <n v="0.06"/>
    <s v="Bu4"/>
    <n v="29500910"/>
    <n v="61"/>
  </r>
  <r>
    <x v="1"/>
    <n v="25"/>
    <x v="55"/>
    <s v="Vorschmelz"/>
    <s v="VOS-ABS ENTSORGUNG"/>
    <x v="1"/>
    <x v="12"/>
    <s v="-"/>
    <n v="44"/>
    <s v="Produkte"/>
    <s v="BUs"/>
    <s v="Symptome"/>
    <n v="0.25"/>
    <s v="RWV"/>
    <n v="29500917"/>
    <n v="60"/>
  </r>
  <r>
    <x v="1"/>
    <n v="10"/>
    <x v="55"/>
    <s v="Vorschmelz"/>
    <s v="VOS-ABS ENTSORGUNG"/>
    <x v="1"/>
    <x v="12"/>
    <s v="-"/>
    <n v="44"/>
    <s v="Produkte"/>
    <s v="BUs"/>
    <s v="Symptome"/>
    <n v="0.1"/>
    <s v="RWV"/>
    <n v="29500917"/>
    <n v="60"/>
  </r>
  <r>
    <x v="1"/>
    <n v="33"/>
    <x v="55"/>
    <s v="Vorschmelz"/>
    <s v="VOS-ABS ENTSORGUNG"/>
    <x v="1"/>
    <x v="12"/>
    <s v="-"/>
    <n v="44"/>
    <s v="Produkte"/>
    <s v="BUs"/>
    <s v="Symptome"/>
    <n v="0.33"/>
    <s v="RWV"/>
    <n v="29500917"/>
    <n v="60"/>
  </r>
  <r>
    <x v="1"/>
    <n v="33"/>
    <x v="55"/>
    <s v="Vorschmelz"/>
    <s v="VOS-ABS ENTSORGUNG"/>
    <x v="1"/>
    <x v="12"/>
    <s v="-"/>
    <n v="44"/>
    <s v="Produkte"/>
    <s v="BUs"/>
    <s v="Symptome"/>
    <n v="0.33"/>
    <s v="RWV"/>
    <n v="29500917"/>
    <n v="60"/>
  </r>
  <r>
    <x v="1"/>
    <n v="25"/>
    <x v="55"/>
    <s v="Offen ungeschält VOS"/>
    <s v="VOS SKZ-GOU"/>
    <x v="0"/>
    <x v="1"/>
    <s v="-"/>
    <n v="44"/>
    <s v="Produkte"/>
    <s v="BUs"/>
    <s v="Symptome"/>
    <n v="12.5"/>
    <s v="Abfüllung"/>
    <n v="29500918"/>
    <n v="12"/>
  </r>
  <r>
    <x v="1"/>
    <n v="23"/>
    <x v="55"/>
    <s v="Offen ungeschält VOS"/>
    <s v="VOS SKZ-GOU"/>
    <x v="0"/>
    <x v="1"/>
    <s v="-"/>
    <n v="44"/>
    <s v="Produkte"/>
    <s v="BUs"/>
    <s v="Symptome"/>
    <n v="11.5"/>
    <s v="Abfüllung"/>
    <n v="29500918"/>
    <n v="12"/>
  </r>
  <r>
    <x v="3"/>
    <n v="42"/>
    <x v="55"/>
    <s v="Offen Zipfel"/>
    <s v="VOS RW-NUSS-ZIPFEL"/>
    <x v="2"/>
    <x v="23"/>
    <s v="-"/>
    <n v="44"/>
    <s v="Produkte"/>
    <s v="BUs"/>
    <s v="Symptome"/>
    <n v="21"/>
    <s v="Verkauf"/>
    <n v="29501073"/>
    <n v="61"/>
  </r>
  <r>
    <x v="3"/>
    <n v="21"/>
    <x v="55"/>
    <s v="Offen Endstücke"/>
    <s v="VOS RW-NUSS-ENDSTÜCK"/>
    <x v="2"/>
    <x v="23"/>
    <s v="-"/>
    <n v="44"/>
    <s v="Produkte"/>
    <s v="BUs"/>
    <s v="Symptome"/>
    <n v="10.5"/>
    <s v="Verkauf"/>
    <n v="29501076"/>
    <n v="61"/>
  </r>
  <r>
    <x v="1"/>
    <n v="48.6"/>
    <x v="55"/>
    <s v="Vakuumierter VOS ungeschält"/>
    <s v="VOS SKZ MF-GOU-VAKU"/>
    <x v="0"/>
    <x v="1"/>
    <s v="-"/>
    <n v="44"/>
    <s v="Produkte"/>
    <s v="BUs"/>
    <s v="Symptome"/>
    <s v="0"/>
    <s v="Abfüllung"/>
    <n v="49500102"/>
    <n v="12"/>
  </r>
  <r>
    <x v="1"/>
    <n v="75"/>
    <x v="55"/>
    <s v="Vakuumierter VOS ungeschält"/>
    <s v="VOS SKZ MF-GOU-VAKU"/>
    <x v="0"/>
    <x v="1"/>
    <s v="-"/>
    <n v="44"/>
    <s v="Produkte"/>
    <s v="BUs"/>
    <s v="Symptome"/>
    <s v="0"/>
    <s v="RWV"/>
    <n v="49500102"/>
    <n v="12"/>
  </r>
  <r>
    <x v="1"/>
    <n v="131"/>
    <x v="55"/>
    <s v="Rest"/>
    <s v="-"/>
    <x v="3"/>
    <x v="17"/>
    <s v="-"/>
    <n v="44"/>
    <s v="Produkte"/>
    <s v="BUs"/>
    <s v="Symptome"/>
    <s v="0"/>
    <s v="Strudelline"/>
    <s v="-"/>
    <n v="10"/>
  </r>
  <r>
    <x v="1"/>
    <n v="65"/>
    <x v="55"/>
    <s v="Rest"/>
    <s v="-"/>
    <x v="6"/>
    <x v="41"/>
    <s v="-"/>
    <n v="44"/>
    <s v="Produkte"/>
    <s v="BUs"/>
    <s v="Symptome"/>
    <s v="0"/>
    <s v="Strudelline"/>
    <s v="-"/>
    <n v="21"/>
  </r>
  <r>
    <x v="1"/>
    <n v="65"/>
    <x v="55"/>
    <s v="Rest"/>
    <s v="-"/>
    <x v="3"/>
    <x v="17"/>
    <s v="-"/>
    <n v="44"/>
    <s v="Produkte"/>
    <s v="BUs"/>
    <s v="Symptome"/>
    <s v="0"/>
    <s v="Schmelze"/>
    <s v="-"/>
    <n v="10"/>
  </r>
  <r>
    <x v="1"/>
    <n v="128"/>
    <x v="55"/>
    <s v="-"/>
    <s v="Maschinenabfall"/>
    <x v="3"/>
    <x v="7"/>
    <s v="-"/>
    <n v="44"/>
    <s v="Produkte"/>
    <s v="BUs"/>
    <s v="Symptome"/>
    <s v="0"/>
    <s v="Abfüllung"/>
    <s v="Maschinenabfall"/>
    <n v="30"/>
  </r>
  <r>
    <x v="0"/>
    <n v="16"/>
    <x v="55"/>
    <s v="-"/>
    <s v="Maschinenabfall"/>
    <x v="3"/>
    <x v="7"/>
    <s v="-"/>
    <n v="44"/>
    <s v="Produkte"/>
    <s v="BUs"/>
    <s v="Symptome"/>
    <s v="0"/>
    <s v="BU3"/>
    <s v="Maschinenabfall"/>
    <n v="30"/>
  </r>
  <r>
    <x v="5"/>
    <n v="30"/>
    <x v="55"/>
    <s v="Rest"/>
    <s v="-"/>
    <x v="4"/>
    <x v="44"/>
    <s v="-"/>
    <n v="44"/>
    <s v="Produkte"/>
    <s v="BUs"/>
    <s v="Symptome"/>
    <s v="0"/>
    <s v="Labor"/>
    <s v="-"/>
    <n v="73"/>
  </r>
  <r>
    <x v="5"/>
    <n v="9.8000000000000007"/>
    <x v="55"/>
    <s v="Rest"/>
    <s v="-"/>
    <x v="4"/>
    <x v="10"/>
    <s v="-"/>
    <n v="44"/>
    <s v="Produkte"/>
    <s v="BUs"/>
    <s v="Symptome"/>
    <s v="0"/>
    <s v="QM"/>
    <s v="-"/>
    <n v="74"/>
  </r>
  <r>
    <x v="0"/>
    <n v="28"/>
    <x v="55"/>
    <s v="-"/>
    <s v="Maschinenabfall"/>
    <x v="3"/>
    <x v="7"/>
    <s v="-"/>
    <n v="44"/>
    <s v="Produkte"/>
    <s v="BUs"/>
    <s v="Symptome"/>
    <s v="0"/>
    <s v="L9"/>
    <s v="Maschinenabfall"/>
    <n v="30"/>
  </r>
  <r>
    <x v="0"/>
    <n v="20"/>
    <x v="55"/>
    <s v="Rest"/>
    <s v="Reste Zipfel"/>
    <x v="2"/>
    <x v="33"/>
    <s v="-"/>
    <n v="44"/>
    <s v="Produkte"/>
    <s v="BUs"/>
    <s v="Symptome"/>
    <s v="0"/>
    <s v="WVP"/>
    <s v="Reste Zipfel"/>
    <n v="61"/>
  </r>
  <r>
    <x v="5"/>
    <n v="4.2"/>
    <x v="55"/>
    <s v="Rest"/>
    <s v="-"/>
    <x v="4"/>
    <x v="10"/>
    <s v="-"/>
    <n v="44"/>
    <s v="Produkte"/>
    <s v="BUs"/>
    <s v="Symptome"/>
    <s v="0"/>
    <s v="Labor"/>
    <s v="-"/>
    <n v="74"/>
  </r>
  <r>
    <x v="5"/>
    <n v="33.5"/>
    <x v="55"/>
    <s v="Rest"/>
    <s v="-"/>
    <x v="4"/>
    <x v="13"/>
    <s v="-"/>
    <n v="44"/>
    <s v="Produkte"/>
    <s v="BUs"/>
    <s v="Symptome"/>
    <s v="0"/>
    <s v="Labor"/>
    <s v="-"/>
    <n v="70"/>
  </r>
  <r>
    <x v="0"/>
    <n v="12"/>
    <x v="55"/>
    <s v="-"/>
    <s v="Maschinenabfall"/>
    <x v="3"/>
    <x v="7"/>
    <s v="-"/>
    <n v="44"/>
    <s v="Produkte"/>
    <s v="BUs"/>
    <s v="Symptome"/>
    <s v="0"/>
    <s v="WVP"/>
    <s v="Maschinenabfall"/>
    <n v="30"/>
  </r>
  <r>
    <x v="1"/>
    <n v="8.4"/>
    <x v="55"/>
    <s v="-"/>
    <s v="Soft Cheese"/>
    <x v="6"/>
    <x v="58"/>
    <s v="-"/>
    <n v="44"/>
    <s v="Produkte"/>
    <s v="BUs"/>
    <s v="Symptome"/>
    <s v="0"/>
    <s v="Strudelline"/>
    <s v="Soft Cheese"/>
    <n v="50"/>
  </r>
  <r>
    <x v="1"/>
    <n v="97"/>
    <x v="56"/>
    <s v="-"/>
    <s v="WALNUSS GEWOLFT 13MM"/>
    <x v="0"/>
    <x v="1"/>
    <s v="-"/>
    <n v="44"/>
    <s v="Produkte"/>
    <s v="BUs"/>
    <s v="Symptome"/>
    <s v="0"/>
    <s v="Abfüllung"/>
    <n v="23500286"/>
    <n v="12"/>
  </r>
  <r>
    <x v="0"/>
    <n v="135"/>
    <x v="56"/>
    <s v="Offen ungeschält ABS"/>
    <s v="ABS CHED-PF-KRÄUK gemis"/>
    <x v="3"/>
    <x v="9"/>
    <s v="-"/>
    <n v="44"/>
    <s v="Produkte"/>
    <s v="BUs"/>
    <s v="Symptome"/>
    <n v="135"/>
    <s v="BU3"/>
    <n v="29501003"/>
    <n v="81"/>
  </r>
  <r>
    <x v="0"/>
    <n v="16"/>
    <x v="56"/>
    <s v="Offen ungeschält ABS"/>
    <s v="ABS Pfeffer-Bruch"/>
    <x v="3"/>
    <x v="32"/>
    <s v="-"/>
    <n v="44"/>
    <s v="Produkte"/>
    <s v="BUs"/>
    <s v="Symptome"/>
    <n v="1.6000000000000001E-3"/>
    <s v="Spezialitäten"/>
    <n v="29501017"/>
    <n v="30"/>
  </r>
  <r>
    <x v="1"/>
    <n v="22"/>
    <x v="56"/>
    <s v="Räucherwürste"/>
    <s v="Würste 8400g Schinkenrä"/>
    <x v="1"/>
    <x v="29"/>
    <s v="-"/>
    <n v="44"/>
    <s v="Produkte"/>
    <s v="BUs"/>
    <s v="Symptome"/>
    <s v="0"/>
    <n v="3020"/>
    <n v="32000036"/>
    <n v="40"/>
  </r>
  <r>
    <x v="1"/>
    <n v="66"/>
    <x v="56"/>
    <s v="Räucherwürste"/>
    <s v="RW NATUR 10,0KG AN"/>
    <x v="3"/>
    <x v="37"/>
    <s v="-"/>
    <n v="44"/>
    <s v="Produkte"/>
    <s v="BUs"/>
    <s v="Symptome"/>
    <s v="0"/>
    <n v="3020"/>
    <n v="32000067"/>
    <n v="32"/>
  </r>
  <r>
    <x v="1"/>
    <n v="22"/>
    <x v="56"/>
    <s v="Rest"/>
    <s v="-"/>
    <x v="3"/>
    <x v="42"/>
    <s v="-"/>
    <n v="44"/>
    <s v="Produkte"/>
    <s v="BUs"/>
    <s v="Symptome"/>
    <s v="0"/>
    <n v="3100"/>
    <s v="-"/>
    <n v="20"/>
  </r>
  <r>
    <x v="1"/>
    <n v="132"/>
    <x v="56"/>
    <s v="-"/>
    <s v="Maschinenabfall"/>
    <x v="3"/>
    <x v="7"/>
    <s v="-"/>
    <n v="44"/>
    <s v="Produkte"/>
    <s v="BUs"/>
    <s v="Symptome"/>
    <s v="0"/>
    <s v="Abfüllung"/>
    <s v="Maschinenabfall"/>
    <n v="30"/>
  </r>
  <r>
    <x v="1"/>
    <n v="67.2"/>
    <x v="56"/>
    <s v="Rest"/>
    <s v="-"/>
    <x v="3"/>
    <x v="17"/>
    <s v="-"/>
    <n v="44"/>
    <s v="Produkte"/>
    <s v="BUs"/>
    <s v="Symptome"/>
    <s v="0"/>
    <s v="Schmelze"/>
    <s v="-"/>
    <n v="10"/>
  </r>
  <r>
    <x v="0"/>
    <n v="37.200000000000003"/>
    <x v="56"/>
    <s v="-"/>
    <s v="Maschinenabfall"/>
    <x v="3"/>
    <x v="7"/>
    <s v="-"/>
    <n v="44"/>
    <s v="Produkte"/>
    <s v="BUs"/>
    <s v="Symptome"/>
    <s v="0"/>
    <s v="BU3"/>
    <s v="Maschinenabfall"/>
    <n v="30"/>
  </r>
  <r>
    <x v="2"/>
    <n v="44.2"/>
    <x v="56"/>
    <s v="-"/>
    <s v="Maschinenabfall"/>
    <x v="3"/>
    <x v="7"/>
    <s v="-"/>
    <n v="44"/>
    <s v="Produkte"/>
    <s v="BUs"/>
    <s v="Symptome"/>
    <s v="0"/>
    <s v="BU4"/>
    <s v="Maschinenabfall"/>
    <n v="30"/>
  </r>
  <r>
    <x v="5"/>
    <n v="14.2"/>
    <x v="56"/>
    <s v="Rest"/>
    <s v="-"/>
    <x v="4"/>
    <x v="10"/>
    <s v="-"/>
    <n v="44"/>
    <s v="Produkte"/>
    <s v="BUs"/>
    <s v="Symptome"/>
    <s v="0"/>
    <s v="QM"/>
    <s v="-"/>
    <n v="74"/>
  </r>
  <r>
    <x v="0"/>
    <n v="63"/>
    <x v="56"/>
    <s v="Rest"/>
    <s v="Reste Zipfel"/>
    <x v="2"/>
    <x v="33"/>
    <s v="-"/>
    <n v="44"/>
    <s v="Produkte"/>
    <s v="BUs"/>
    <s v="Symptome"/>
    <s v="0"/>
    <s v="WVP"/>
    <s v="Reste Zipfel"/>
    <n v="61"/>
  </r>
  <r>
    <x v="5"/>
    <n v="55.8"/>
    <x v="56"/>
    <s v="Rest"/>
    <s v="-"/>
    <x v="4"/>
    <x v="44"/>
    <s v="-"/>
    <n v="44"/>
    <s v="Produkte"/>
    <s v="BUs"/>
    <s v="Symptome"/>
    <s v="0"/>
    <s v="Labor"/>
    <s v="-"/>
    <n v="73"/>
  </r>
  <r>
    <x v="0"/>
    <n v="41"/>
    <x v="56"/>
    <s v="-"/>
    <s v="Maschinenabfall"/>
    <x v="3"/>
    <x v="7"/>
    <s v="-"/>
    <n v="44"/>
    <s v="Produkte"/>
    <s v="BUs"/>
    <s v="Symptome"/>
    <s v="0"/>
    <s v="BU3"/>
    <s v="Maschinenabfall"/>
    <n v="30"/>
  </r>
  <r>
    <x v="4"/>
    <n v="37.799999999999997"/>
    <x v="56"/>
    <s v="-"/>
    <s v="Maschinenabfall"/>
    <x v="3"/>
    <x v="7"/>
    <s v="-"/>
    <n v="44"/>
    <s v="Produkte"/>
    <s v="BUs"/>
    <s v="Symptome"/>
    <s v="0"/>
    <s v="BU2"/>
    <s v="Maschinenabfall"/>
    <n v="30"/>
  </r>
  <r>
    <x v="5"/>
    <n v="68.8"/>
    <x v="56"/>
    <s v="Rest"/>
    <s v="-"/>
    <x v="4"/>
    <x v="13"/>
    <s v="-"/>
    <n v="44"/>
    <s v="Produkte"/>
    <s v="BUs"/>
    <s v="Symptome"/>
    <s v="0"/>
    <s v="Labor"/>
    <s v="-"/>
    <n v="70"/>
  </r>
  <r>
    <x v="5"/>
    <n v="2.6"/>
    <x v="56"/>
    <s v="Rest"/>
    <s v="-"/>
    <x v="4"/>
    <x v="10"/>
    <s v="-"/>
    <n v="44"/>
    <s v="Produkte"/>
    <s v="BUs"/>
    <s v="Symptome"/>
    <s v="0"/>
    <s v="Labor"/>
    <s v="-"/>
    <n v="74"/>
  </r>
  <r>
    <x v="0"/>
    <n v="10"/>
    <x v="56"/>
    <s v="Rest"/>
    <s v="Reste Zipfel"/>
    <x v="2"/>
    <x v="33"/>
    <s v="-"/>
    <n v="44"/>
    <s v="Produkte"/>
    <s v="BUs"/>
    <s v="Symptome"/>
    <s v="0"/>
    <s v="WVP"/>
    <s v="Reste Zipfel"/>
    <n v="61"/>
  </r>
  <r>
    <x v="1"/>
    <n v="15"/>
    <x v="57"/>
    <s v="Rohware"/>
    <s v="Gorgonzola Dolce DOP"/>
    <x v="3"/>
    <x v="37"/>
    <s v="-"/>
    <n v="44"/>
    <s v="Produkte"/>
    <s v="BUs"/>
    <s v="Symptome"/>
    <s v="0"/>
    <s v="RWV"/>
    <n v="23000052"/>
    <n v="32"/>
  </r>
  <r>
    <x v="1"/>
    <n v="282"/>
    <x v="57"/>
    <s v="Offen ungeschält ABS"/>
    <s v="ABS Mozzarella 46%"/>
    <x v="0"/>
    <x v="59"/>
    <s v="-"/>
    <n v="44"/>
    <s v="Produkte"/>
    <s v="BUs"/>
    <s v="Symptome"/>
    <s v="0"/>
    <s v="schmelze"/>
    <n v="29500730"/>
    <n v="12"/>
  </r>
  <r>
    <x v="0"/>
    <n v="14"/>
    <x v="57"/>
    <s v="Offen ungeschält ABS"/>
    <s v="ABS CHED-PF-KRÄUK gemis"/>
    <x v="3"/>
    <x v="9"/>
    <s v="-"/>
    <n v="44"/>
    <s v="Produkte"/>
    <s v="BUs"/>
    <s v="Symptome"/>
    <n v="14"/>
    <s v="BU3"/>
    <n v="29501003"/>
    <n v="81"/>
  </r>
  <r>
    <x v="0"/>
    <n v="32"/>
    <x v="57"/>
    <s v="Offen ungeschält ABS"/>
    <s v="ABS CHED-ROT MIT ß-CARO"/>
    <x v="1"/>
    <x v="6"/>
    <s v="-"/>
    <n v="44"/>
    <s v="Produkte"/>
    <s v="BUs"/>
    <s v="Symptome"/>
    <n v="32"/>
    <s v="BU3"/>
    <n v="29501032"/>
    <n v="42"/>
  </r>
  <r>
    <x v="1"/>
    <n v="40"/>
    <x v="57"/>
    <s v="HF-Wurst Vegan"/>
    <s v="VEG-SCH WÜRZIG  7,2KG"/>
    <x v="3"/>
    <x v="42"/>
    <s v="-"/>
    <n v="44"/>
    <s v="Produkte"/>
    <s v="BUs"/>
    <s v="Symptome"/>
    <n v="719.59199999999998"/>
    <n v="3100"/>
    <n v="31900002"/>
    <n v="20"/>
  </r>
  <r>
    <x v="1"/>
    <n v="40"/>
    <x v="57"/>
    <s v="Räucherwürste"/>
    <s v="Würste 9100g USA- Räuch"/>
    <x v="3"/>
    <x v="24"/>
    <s v="-"/>
    <n v="44"/>
    <s v="Produkte"/>
    <s v="BUs"/>
    <s v="Symptome"/>
    <s v="0"/>
    <n v="3010"/>
    <n v="32000020"/>
    <n v="31"/>
  </r>
  <r>
    <x v="0"/>
    <n v="19"/>
    <x v="57"/>
    <s v="-"/>
    <s v="Maschinenabfall"/>
    <x v="3"/>
    <x v="7"/>
    <s v="-"/>
    <n v="44"/>
    <s v="Produkte"/>
    <s v="BUs"/>
    <s v="Symptome"/>
    <s v="0"/>
    <s v="L16"/>
    <s v="Maschinenabfall"/>
    <n v="30"/>
  </r>
  <r>
    <x v="1"/>
    <n v="91"/>
    <x v="57"/>
    <s v="Rest"/>
    <s v="-"/>
    <x v="3"/>
    <x v="17"/>
    <s v="-"/>
    <n v="44"/>
    <s v="Produkte"/>
    <s v="BUs"/>
    <s v="Symptome"/>
    <s v="0"/>
    <s v="Schmelze"/>
    <s v="-"/>
    <n v="10"/>
  </r>
  <r>
    <x v="1"/>
    <n v="228"/>
    <x v="57"/>
    <s v="-"/>
    <s v="Maschinenabfall"/>
    <x v="3"/>
    <x v="7"/>
    <s v="-"/>
    <n v="44"/>
    <s v="Produkte"/>
    <s v="BUs"/>
    <s v="Symptome"/>
    <s v="0"/>
    <s v="Abfüllung"/>
    <s v="Maschinenabfall"/>
    <n v="30"/>
  </r>
  <r>
    <x v="0"/>
    <n v="25"/>
    <x v="57"/>
    <s v="-"/>
    <s v="Maschinenabfall"/>
    <x v="3"/>
    <x v="7"/>
    <s v="-"/>
    <n v="44"/>
    <s v="Produkte"/>
    <s v="BUs"/>
    <s v="Symptome"/>
    <s v="0"/>
    <s v="BU3"/>
    <s v="Maschinenabfall"/>
    <n v="30"/>
  </r>
  <r>
    <x v="2"/>
    <n v="2"/>
    <x v="58"/>
    <s v="Offen ungeschält VOS"/>
    <s v="VOS Schwarzer Pfeffer R"/>
    <x v="2"/>
    <x v="23"/>
    <s v="-"/>
    <n v="45"/>
    <s v="Produkte"/>
    <s v="BUs"/>
    <s v="Symptome"/>
    <n v="1"/>
    <s v="BU4"/>
    <n v="29500482"/>
    <n v="61"/>
  </r>
  <r>
    <x v="0"/>
    <n v="45"/>
    <x v="58"/>
    <s v="Offen ungeschält VOS"/>
    <s v="VOS Räucher Natur Natri"/>
    <x v="0"/>
    <x v="38"/>
    <s v="-"/>
    <n v="45"/>
    <s v="Produkte"/>
    <s v="BUs"/>
    <s v="Symptome"/>
    <n v="22.5"/>
    <s v="BU3"/>
    <n v="29500498"/>
    <n v="12"/>
  </r>
  <r>
    <x v="0"/>
    <n v="20"/>
    <x v="58"/>
    <s v="Offen ungeschält VOS"/>
    <s v="VOS Räucher Natur Natri"/>
    <x v="0"/>
    <x v="38"/>
    <s v="-"/>
    <n v="45"/>
    <s v="Produkte"/>
    <s v="BUs"/>
    <s v="Symptome"/>
    <n v="10"/>
    <s v="BU3"/>
    <n v="29500498"/>
    <n v="12"/>
  </r>
  <r>
    <x v="0"/>
    <n v="35"/>
    <x v="58"/>
    <s v="Offen ungeschält VOS"/>
    <s v="VOS Räucher Natur Natri"/>
    <x v="0"/>
    <x v="38"/>
    <s v="-"/>
    <n v="45"/>
    <s v="Produkte"/>
    <s v="BUs"/>
    <s v="Symptome"/>
    <n v="17.5"/>
    <s v="BU3"/>
    <n v="29500498"/>
    <n v="12"/>
  </r>
  <r>
    <x v="0"/>
    <n v="55"/>
    <x v="58"/>
    <s v="Offen ungeschält VOS"/>
    <s v="VOS Räucher Natur Natri"/>
    <x v="0"/>
    <x v="38"/>
    <s v="-"/>
    <n v="45"/>
    <s v="Produkte"/>
    <s v="BUs"/>
    <s v="Symptome"/>
    <n v="27.5"/>
    <s v="BU3"/>
    <n v="29500498"/>
    <n v="12"/>
  </r>
  <r>
    <x v="0"/>
    <n v="44"/>
    <x v="58"/>
    <s v="Offen ungeschält VOS"/>
    <s v="VOS Räucher Natur Natri"/>
    <x v="0"/>
    <x v="38"/>
    <s v="-"/>
    <n v="45"/>
    <s v="Produkte"/>
    <s v="BUs"/>
    <s v="Symptome"/>
    <n v="22"/>
    <s v="BU3"/>
    <n v="29500498"/>
    <n v="12"/>
  </r>
  <r>
    <x v="0"/>
    <n v="18"/>
    <x v="58"/>
    <s v="Offen ungeschält VOS"/>
    <s v="VOS Räucher Natur Natri"/>
    <x v="0"/>
    <x v="38"/>
    <s v="-"/>
    <n v="45"/>
    <s v="Produkte"/>
    <s v="BUs"/>
    <s v="Symptome"/>
    <n v="9"/>
    <s v="BU3"/>
    <n v="29500498"/>
    <n v="12"/>
  </r>
  <r>
    <x v="0"/>
    <n v="15"/>
    <x v="58"/>
    <s v="Offen ungeschält VOS"/>
    <s v="VOS Räucher Natur Natri"/>
    <x v="0"/>
    <x v="38"/>
    <s v="-"/>
    <n v="45"/>
    <s v="Produkte"/>
    <s v="BUs"/>
    <s v="Symptome"/>
    <n v="7.5"/>
    <s v="BU3"/>
    <n v="29500498"/>
    <n v="12"/>
  </r>
  <r>
    <x v="0"/>
    <n v="33"/>
    <x v="58"/>
    <s v="Offen ungeschält VOS"/>
    <s v="VOS Räucher Natur Natri"/>
    <x v="0"/>
    <x v="38"/>
    <s v="-"/>
    <n v="45"/>
    <s v="Produkte"/>
    <s v="BUs"/>
    <s v="Symptome"/>
    <n v="16.5"/>
    <s v="BU3"/>
    <n v="29500498"/>
    <n v="12"/>
  </r>
  <r>
    <x v="0"/>
    <n v="101"/>
    <x v="58"/>
    <s v="Offen ungeschält VOS"/>
    <s v="VOS Räucher Natur Natri"/>
    <x v="0"/>
    <x v="38"/>
    <s v="-"/>
    <n v="45"/>
    <s v="Produkte"/>
    <s v="BUs"/>
    <s v="Symptome"/>
    <n v="50.5"/>
    <s v="BU3"/>
    <n v="29500498"/>
    <n v="12"/>
  </r>
  <r>
    <x v="0"/>
    <n v="106"/>
    <x v="58"/>
    <s v="Offen ungeschält VOS"/>
    <s v="VOS Räucher Natur Natri"/>
    <x v="0"/>
    <x v="38"/>
    <s v="-"/>
    <n v="45"/>
    <s v="Produkte"/>
    <s v="BUs"/>
    <s v="Symptome"/>
    <n v="53"/>
    <s v="BU3"/>
    <n v="29500498"/>
    <n v="12"/>
  </r>
  <r>
    <x v="0"/>
    <n v="33"/>
    <x v="58"/>
    <s v="Offen ungeschält VOS"/>
    <s v="VOS Adler Schinkenräuch"/>
    <x v="0"/>
    <x v="0"/>
    <s v="-"/>
    <n v="45"/>
    <s v="Produkte"/>
    <s v="BUs"/>
    <s v="Symptome"/>
    <n v="16.5"/>
    <s v="Bu3"/>
    <n v="29500529"/>
    <n v="12"/>
  </r>
  <r>
    <x v="0"/>
    <n v="30"/>
    <x v="58"/>
    <s v="Offen ungeschält VOS"/>
    <s v="VOS Adler Schinkenräuch"/>
    <x v="0"/>
    <x v="0"/>
    <s v="-"/>
    <n v="45"/>
    <s v="Produkte"/>
    <s v="BUs"/>
    <s v="Symptome"/>
    <n v="15"/>
    <s v="Bu3"/>
    <n v="29500529"/>
    <n v="12"/>
  </r>
  <r>
    <x v="0"/>
    <n v="40"/>
    <x v="58"/>
    <s v="Offen ungeschält VOS"/>
    <s v="VOS Adler Schinkenräuch"/>
    <x v="0"/>
    <x v="0"/>
    <s v="-"/>
    <n v="45"/>
    <s v="Produkte"/>
    <s v="BUs"/>
    <s v="Symptome"/>
    <n v="20"/>
    <s v="Bu3"/>
    <n v="29500529"/>
    <n v="12"/>
  </r>
  <r>
    <x v="0"/>
    <n v="63"/>
    <x v="58"/>
    <s v="Offen ungeschält VOS"/>
    <s v="VOS Adler Schinkenräuch"/>
    <x v="0"/>
    <x v="0"/>
    <s v="-"/>
    <n v="45"/>
    <s v="Produkte"/>
    <s v="BUs"/>
    <s v="Symptome"/>
    <n v="31.5"/>
    <s v="Bu3"/>
    <n v="29500529"/>
    <n v="12"/>
  </r>
  <r>
    <x v="0"/>
    <n v="10"/>
    <x v="58"/>
    <s v="Offen ungeschält VOS"/>
    <s v="VOS Würste Jalapeno nat"/>
    <x v="0"/>
    <x v="38"/>
    <s v="-"/>
    <n v="45"/>
    <s v="Produkte"/>
    <s v="BUs"/>
    <s v="Symptome"/>
    <n v="5"/>
    <s v="bu3"/>
    <n v="29500606"/>
    <n v="12"/>
  </r>
  <r>
    <x v="0"/>
    <n v="30"/>
    <x v="58"/>
    <s v="Offen ungeschält VOS"/>
    <s v="VOS Würste Jalapeno nat"/>
    <x v="0"/>
    <x v="38"/>
    <s v="-"/>
    <n v="45"/>
    <s v="Produkte"/>
    <s v="BUs"/>
    <s v="Symptome"/>
    <n v="15"/>
    <s v="bu3"/>
    <n v="29500606"/>
    <n v="12"/>
  </r>
  <r>
    <x v="0"/>
    <n v="46"/>
    <x v="58"/>
    <s v="Offen ungeschält VOS"/>
    <s v="VOS Würste Jalapeno nat"/>
    <x v="0"/>
    <x v="38"/>
    <s v="-"/>
    <n v="45"/>
    <s v="Produkte"/>
    <s v="BUs"/>
    <s v="Symptome"/>
    <n v="23"/>
    <s v="bu3"/>
    <n v="29500606"/>
    <n v="12"/>
  </r>
  <r>
    <x v="0"/>
    <n v="40"/>
    <x v="58"/>
    <s v="Offen ungeschält VOS"/>
    <s v="VOS Würste Jalapeno nat"/>
    <x v="0"/>
    <x v="38"/>
    <s v="-"/>
    <n v="45"/>
    <s v="Produkte"/>
    <s v="BUs"/>
    <s v="Symptome"/>
    <n v="20"/>
    <s v="bu3"/>
    <n v="29500606"/>
    <n v="12"/>
  </r>
  <r>
    <x v="0"/>
    <n v="12"/>
    <x v="58"/>
    <s v="Offen ungeschält VOS"/>
    <s v="VOS Räucher extra natri"/>
    <x v="0"/>
    <x v="38"/>
    <s v="-"/>
    <n v="45"/>
    <s v="Produkte"/>
    <s v="BUs"/>
    <s v="Symptome"/>
    <n v="6"/>
    <s v="BU3"/>
    <n v="29500613"/>
    <n v="12"/>
  </r>
  <r>
    <x v="0"/>
    <n v="102"/>
    <x v="58"/>
    <s v="Offen ungeschält VOS"/>
    <s v="VOS Räucher extra natri"/>
    <x v="0"/>
    <x v="38"/>
    <s v="-"/>
    <n v="45"/>
    <s v="Produkte"/>
    <s v="BUs"/>
    <s v="Symptome"/>
    <n v="51"/>
    <s v="BU3"/>
    <n v="29500613"/>
    <n v="12"/>
  </r>
  <r>
    <x v="0"/>
    <n v="36"/>
    <x v="58"/>
    <s v="Offen ungeschält VOS"/>
    <s v="VOS Räucher extra natri"/>
    <x v="0"/>
    <x v="38"/>
    <s v="-"/>
    <n v="45"/>
    <s v="Produkte"/>
    <s v="BUs"/>
    <s v="Symptome"/>
    <n v="18"/>
    <s v="BU3"/>
    <n v="29500613"/>
    <n v="12"/>
  </r>
  <r>
    <x v="0"/>
    <n v="8"/>
    <x v="58"/>
    <s v="Offen ungeschält VOS"/>
    <s v="VOS Räucher extra natri"/>
    <x v="0"/>
    <x v="38"/>
    <s v="-"/>
    <n v="45"/>
    <s v="Produkte"/>
    <s v="BUs"/>
    <s v="Symptome"/>
    <n v="4"/>
    <s v="BU3"/>
    <n v="29500613"/>
    <n v="12"/>
  </r>
  <r>
    <x v="0"/>
    <n v="72"/>
    <x v="58"/>
    <s v="Offen ungeschält VOS"/>
    <s v="VOS Räucher extra natri"/>
    <x v="0"/>
    <x v="38"/>
    <s v="-"/>
    <n v="45"/>
    <s v="Produkte"/>
    <s v="BUs"/>
    <s v="Symptome"/>
    <n v="36"/>
    <s v="BU3"/>
    <n v="29500613"/>
    <n v="12"/>
  </r>
  <r>
    <x v="0"/>
    <n v="45"/>
    <x v="58"/>
    <s v="Offen ungeschält VOS"/>
    <s v="VOS Räucher extra natri"/>
    <x v="0"/>
    <x v="38"/>
    <s v="-"/>
    <n v="45"/>
    <s v="Produkte"/>
    <s v="BUs"/>
    <s v="Symptome"/>
    <n v="22.5"/>
    <s v="BU3"/>
    <n v="29500613"/>
    <n v="12"/>
  </r>
  <r>
    <x v="0"/>
    <n v="170"/>
    <x v="58"/>
    <s v="Offen ungeschält VOS"/>
    <s v="VOS Räucher extra natri"/>
    <x v="0"/>
    <x v="38"/>
    <s v="-"/>
    <n v="45"/>
    <s v="Produkte"/>
    <s v="BUs"/>
    <s v="Symptome"/>
    <n v="85"/>
    <s v="BU3"/>
    <n v="29500613"/>
    <n v="12"/>
  </r>
  <r>
    <x v="0"/>
    <n v="20"/>
    <x v="58"/>
    <s v="Offen ungeschält VOS"/>
    <s v="VOS Räucher extra natri"/>
    <x v="0"/>
    <x v="38"/>
    <s v="-"/>
    <n v="45"/>
    <s v="Produkte"/>
    <s v="BUs"/>
    <s v="Symptome"/>
    <n v="10"/>
    <s v="BU3"/>
    <n v="29500613"/>
    <n v="12"/>
  </r>
  <r>
    <x v="0"/>
    <n v="44"/>
    <x v="58"/>
    <s v="Offen ungeschält VOS"/>
    <s v="VOS Räucher extra natri"/>
    <x v="0"/>
    <x v="38"/>
    <s v="-"/>
    <n v="45"/>
    <s v="Produkte"/>
    <s v="BUs"/>
    <s v="Symptome"/>
    <n v="22"/>
    <s v="BU3"/>
    <n v="29500613"/>
    <n v="12"/>
  </r>
  <r>
    <x v="0"/>
    <n v="2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4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90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0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8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8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72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2"/>
    <n v="5"/>
    <x v="58"/>
    <s v="Offen ungeschält ABS"/>
    <s v="ABS MEDI-KRÄUK"/>
    <x v="2"/>
    <x v="23"/>
    <s v="-"/>
    <n v="45"/>
    <s v="Produkte"/>
    <s v="BUs"/>
    <s v="Symptome"/>
    <n v="7.5"/>
    <s v="Bu4"/>
    <n v="29500886"/>
    <n v="61"/>
  </r>
  <r>
    <x v="2"/>
    <n v="4"/>
    <x v="58"/>
    <s v="Offen ungeschält ABS"/>
    <s v="ABS TI-AD"/>
    <x v="2"/>
    <x v="23"/>
    <s v="-"/>
    <n v="45"/>
    <s v="Produkte"/>
    <s v="BUs"/>
    <s v="Symptome"/>
    <n v="0.04"/>
    <s v="BU4"/>
    <n v="29500904"/>
    <n v="61"/>
  </r>
  <r>
    <x v="2"/>
    <n v="12"/>
    <x v="58"/>
    <s v="Offen ungeschält ABS"/>
    <s v="ABS TI-AD"/>
    <x v="2"/>
    <x v="23"/>
    <s v="-"/>
    <n v="45"/>
    <s v="Produkte"/>
    <s v="BUs"/>
    <s v="Symptome"/>
    <n v="0.12"/>
    <s v="BU4"/>
    <n v="29500904"/>
    <n v="61"/>
  </r>
  <r>
    <x v="2"/>
    <n v="17"/>
    <x v="58"/>
    <s v="Offen ungeschält ABS"/>
    <s v="ABS TI-AD"/>
    <x v="2"/>
    <x v="23"/>
    <s v="-"/>
    <n v="45"/>
    <s v="Produkte"/>
    <s v="BUs"/>
    <s v="Symptome"/>
    <n v="0.17"/>
    <s v="BU4"/>
    <n v="29500904"/>
    <n v="61"/>
  </r>
  <r>
    <x v="2"/>
    <n v="9"/>
    <x v="58"/>
    <s v="Offen ungeschält ABS"/>
    <s v="ABS TI-AD"/>
    <x v="2"/>
    <x v="23"/>
    <s v="-"/>
    <n v="45"/>
    <s v="Produkte"/>
    <s v="BUs"/>
    <s v="Symptome"/>
    <n v="0.09"/>
    <s v="BU4"/>
    <n v="29500904"/>
    <n v="61"/>
  </r>
  <r>
    <x v="2"/>
    <n v="20"/>
    <x v="58"/>
    <s v="Offen ungeschält ABS"/>
    <s v="ABS SCH-PAUL"/>
    <x v="2"/>
    <x v="23"/>
    <s v="-"/>
    <n v="45"/>
    <s v="Produkte"/>
    <s v="BUs"/>
    <s v="Symptome"/>
    <n v="0.2"/>
    <s v="BU4"/>
    <n v="29500906"/>
    <n v="61"/>
  </r>
  <r>
    <x v="2"/>
    <n v="13"/>
    <x v="58"/>
    <s v="Offen ungeschält ABS"/>
    <s v="ABS GRUY"/>
    <x v="2"/>
    <x v="23"/>
    <s v="-"/>
    <n v="45"/>
    <s v="Produkte"/>
    <s v="BUs"/>
    <s v="Symptome"/>
    <n v="6.5"/>
    <s v="BU4"/>
    <n v="29500908"/>
    <n v="61"/>
  </r>
  <r>
    <x v="2"/>
    <n v="12"/>
    <x v="58"/>
    <s v="Offen ungeschält ABS"/>
    <s v="ABS GRUY"/>
    <x v="2"/>
    <x v="23"/>
    <s v="-"/>
    <n v="45"/>
    <s v="Produkte"/>
    <s v="BUs"/>
    <s v="Symptome"/>
    <n v="6"/>
    <s v="BU4"/>
    <n v="29500908"/>
    <n v="61"/>
  </r>
  <r>
    <x v="2"/>
    <n v="8"/>
    <x v="58"/>
    <s v="Offen ungeschält ABS"/>
    <s v="ABS GRUY"/>
    <x v="2"/>
    <x v="23"/>
    <s v="-"/>
    <n v="45"/>
    <s v="Produkte"/>
    <s v="BUs"/>
    <s v="Symptome"/>
    <n v="4"/>
    <s v="BU4"/>
    <n v="29500908"/>
    <n v="61"/>
  </r>
  <r>
    <x v="2"/>
    <n v="13"/>
    <x v="58"/>
    <s v="Offen ungeschält ABS"/>
    <s v="ABS GRUY"/>
    <x v="2"/>
    <x v="23"/>
    <s v="-"/>
    <n v="45"/>
    <s v="Produkte"/>
    <s v="BUs"/>
    <s v="Symptome"/>
    <n v="6.5"/>
    <s v="BU4"/>
    <n v="29500908"/>
    <n v="61"/>
  </r>
  <r>
    <x v="2"/>
    <n v="15"/>
    <x v="58"/>
    <s v="Offen ungeschält ABS"/>
    <s v="ABS GRUY"/>
    <x v="2"/>
    <x v="23"/>
    <s v="-"/>
    <n v="45"/>
    <s v="Produkte"/>
    <s v="BUs"/>
    <s v="Symptome"/>
    <n v="7.5"/>
    <s v="BU4"/>
    <n v="29500908"/>
    <n v="61"/>
  </r>
  <r>
    <x v="2"/>
    <n v="3"/>
    <x v="58"/>
    <s v="Offen ungeschält ABS"/>
    <s v="ABS ZIEGENR"/>
    <x v="2"/>
    <x v="23"/>
    <s v="-"/>
    <n v="45"/>
    <s v="Produkte"/>
    <s v="BUs"/>
    <s v="Symptome"/>
    <n v="0.03"/>
    <s v="BU4"/>
    <n v="29500913"/>
    <n v="61"/>
  </r>
  <r>
    <x v="0"/>
    <n v="20"/>
    <x v="58"/>
    <s v="Offen ungeschält VOS"/>
    <s v="VOS URW-CHILI-OGT"/>
    <x v="0"/>
    <x v="0"/>
    <s v="-"/>
    <n v="45"/>
    <s v="Produkte"/>
    <s v="BUs"/>
    <s v="Symptome"/>
    <n v="10"/>
    <s v="BU3"/>
    <n v="29500942"/>
    <n v="12"/>
  </r>
  <r>
    <x v="2"/>
    <n v="22"/>
    <x v="58"/>
    <s v="Offen ungeschält ABS"/>
    <s v="ABS AT-ROTWEIN"/>
    <x v="2"/>
    <x v="23"/>
    <s v="-"/>
    <n v="45"/>
    <s v="Produkte"/>
    <s v="BUs"/>
    <s v="Symptome"/>
    <n v="2.2000000000000001E-3"/>
    <s v="BU4"/>
    <n v="29501013"/>
    <n v="61"/>
  </r>
  <r>
    <x v="2"/>
    <n v="18"/>
    <x v="58"/>
    <s v="Offen ungeschält VOS"/>
    <s v="VOS WAL-THEKE"/>
    <x v="2"/>
    <x v="23"/>
    <s v="-"/>
    <n v="45"/>
    <s v="Produkte"/>
    <s v="BUs"/>
    <s v="Symptome"/>
    <n v="9"/>
    <s v="BU4"/>
    <n v="29501020"/>
    <n v="61"/>
  </r>
  <r>
    <x v="2"/>
    <n v="15"/>
    <x v="58"/>
    <s v="Offen ungeschält VOS"/>
    <s v="VOS WAL-THEKE"/>
    <x v="2"/>
    <x v="23"/>
    <s v="-"/>
    <n v="45"/>
    <s v="Produkte"/>
    <s v="BUs"/>
    <s v="Symptome"/>
    <n v="7.5"/>
    <s v="BU4"/>
    <n v="29501020"/>
    <n v="61"/>
  </r>
  <r>
    <x v="2"/>
    <n v="9"/>
    <x v="58"/>
    <s v="Offen ungeschält ABS"/>
    <s v="ABS KELLERGEIST"/>
    <x v="2"/>
    <x v="23"/>
    <s v="-"/>
    <n v="45"/>
    <s v="Produkte"/>
    <s v="BUs"/>
    <s v="Symptome"/>
    <n v="9.0000000000000008E-4"/>
    <s v="BU4"/>
    <n v="29501028"/>
    <n v="61"/>
  </r>
  <r>
    <x v="2"/>
    <n v="10"/>
    <x v="58"/>
    <s v="Offen ungeschält ABS"/>
    <s v="ABS BRUSCHETTA"/>
    <x v="2"/>
    <x v="23"/>
    <s v="-"/>
    <n v="45"/>
    <s v="Produkte"/>
    <s v="BUs"/>
    <s v="Symptome"/>
    <n v="15"/>
    <s v="BU4"/>
    <n v="29501029"/>
    <n v="61"/>
  </r>
  <r>
    <x v="2"/>
    <n v="21"/>
    <x v="58"/>
    <s v="Offen ungeschält ABS"/>
    <s v="ABS OLD-AMSTERDAM"/>
    <x v="2"/>
    <x v="23"/>
    <s v="-"/>
    <n v="45"/>
    <s v="Produkte"/>
    <s v="BUs"/>
    <s v="Symptome"/>
    <n v="2.1000000000000003E-3"/>
    <s v="BU4"/>
    <n v="29501039"/>
    <n v="61"/>
  </r>
  <r>
    <x v="0"/>
    <n v="7"/>
    <x v="58"/>
    <s v="Offen ungeschält VOS"/>
    <s v="VOS GRW SCHI-NATRIUMARM"/>
    <x v="0"/>
    <x v="38"/>
    <s v="-"/>
    <n v="45"/>
    <s v="Produkte"/>
    <s v="BUs"/>
    <s v="Symptome"/>
    <n v="3.5"/>
    <s v="BU3"/>
    <n v="29501058"/>
    <n v="12"/>
  </r>
  <r>
    <x v="0"/>
    <n v="15"/>
    <x v="58"/>
    <s v="Offen ungeschält VOS"/>
    <s v="VOS GRW SCHI-NATRIUMARM"/>
    <x v="0"/>
    <x v="38"/>
    <s v="-"/>
    <n v="45"/>
    <s v="Produkte"/>
    <s v="BUs"/>
    <s v="Symptome"/>
    <n v="7.5"/>
    <s v="BU3"/>
    <n v="29501058"/>
    <n v="12"/>
  </r>
  <r>
    <x v="0"/>
    <n v="72"/>
    <x v="58"/>
    <s v="Offen ungeschält VOS"/>
    <s v="VOS GRW SCHI-NATRIUMARM"/>
    <x v="0"/>
    <x v="38"/>
    <s v="-"/>
    <n v="45"/>
    <s v="Produkte"/>
    <s v="BUs"/>
    <s v="Symptome"/>
    <n v="36"/>
    <s v="BU3"/>
    <n v="29501058"/>
    <n v="12"/>
  </r>
  <r>
    <x v="0"/>
    <n v="35"/>
    <x v="58"/>
    <s v="Offen ungeschält VOS"/>
    <s v="VOS GRW SCHI-NATRIUMARM"/>
    <x v="0"/>
    <x v="38"/>
    <s v="-"/>
    <n v="45"/>
    <s v="Produkte"/>
    <s v="BUs"/>
    <s v="Symptome"/>
    <n v="17.5"/>
    <s v="BU3"/>
    <n v="29501058"/>
    <n v="12"/>
  </r>
  <r>
    <x v="0"/>
    <n v="100"/>
    <x v="58"/>
    <s v="Offen ungeschält VOS"/>
    <s v="VOS GRW SCHI-NATRIUMARM"/>
    <x v="0"/>
    <x v="38"/>
    <s v="-"/>
    <n v="45"/>
    <s v="Produkte"/>
    <s v="BUs"/>
    <s v="Symptome"/>
    <n v="50"/>
    <s v="BU3"/>
    <n v="29501058"/>
    <n v="12"/>
  </r>
  <r>
    <x v="0"/>
    <n v="90"/>
    <x v="58"/>
    <s v="Offen ungeschält VOS"/>
    <s v="VOS GRW SCHI-NATRIUMARM"/>
    <x v="0"/>
    <x v="38"/>
    <s v="-"/>
    <n v="45"/>
    <s v="Produkte"/>
    <s v="BUs"/>
    <s v="Symptome"/>
    <n v="45"/>
    <s v="BU3"/>
    <n v="29501058"/>
    <n v="12"/>
  </r>
  <r>
    <x v="0"/>
    <n v="9"/>
    <x v="58"/>
    <s v="Offen ungeschält VOS"/>
    <s v="VOS GRW SCHI-NATRIUMARM"/>
    <x v="0"/>
    <x v="38"/>
    <s v="-"/>
    <n v="45"/>
    <s v="Produkte"/>
    <s v="BUs"/>
    <s v="Symptome"/>
    <n v="4.5"/>
    <s v="BU3"/>
    <n v="29501058"/>
    <n v="12"/>
  </r>
  <r>
    <x v="3"/>
    <n v="13"/>
    <x v="58"/>
    <s v="Offen Endstücke"/>
    <s v="VOS GRW-SCHI-NAT ENDSTÜ"/>
    <x v="0"/>
    <x v="20"/>
    <s v="-"/>
    <n v="45"/>
    <s v="Produkte"/>
    <s v="BUs"/>
    <s v="Symptome"/>
    <n v="6.5"/>
    <s v="Verkauf"/>
    <n v="29501070"/>
    <n v="12"/>
  </r>
  <r>
    <x v="3"/>
    <n v="72"/>
    <x v="58"/>
    <s v="Offen Endstücke"/>
    <s v="VOS GRW-SCHI-NAT ENDSTÜ"/>
    <x v="0"/>
    <x v="20"/>
    <s v="-"/>
    <n v="45"/>
    <s v="Produkte"/>
    <s v="BUs"/>
    <s v="Symptome"/>
    <n v="36"/>
    <s v="Verkauf"/>
    <n v="29501070"/>
    <n v="12"/>
  </r>
  <r>
    <x v="3"/>
    <n v="30"/>
    <x v="58"/>
    <s v="Offen Zipfel"/>
    <s v="VOS RW-JALA-NAT ZIPFEL"/>
    <x v="0"/>
    <x v="20"/>
    <s v="-"/>
    <n v="45"/>
    <s v="Produkte"/>
    <s v="BUs"/>
    <s v="Symptome"/>
    <n v="15"/>
    <s v="Verkauf"/>
    <n v="29501080"/>
    <n v="12"/>
  </r>
  <r>
    <x v="3"/>
    <n v="85"/>
    <x v="58"/>
    <s v="Offen Zipfel"/>
    <s v="VOS RW-JALA-NAT ZIPFEL"/>
    <x v="0"/>
    <x v="20"/>
    <s v="-"/>
    <n v="45"/>
    <s v="Produkte"/>
    <s v="BUs"/>
    <s v="Symptome"/>
    <n v="42.5"/>
    <s v="Verkauf"/>
    <n v="29501080"/>
    <n v="12"/>
  </r>
  <r>
    <x v="3"/>
    <n v="12"/>
    <x v="58"/>
    <s v="Offen Endstücke"/>
    <s v="VOS RW-JALA-NAT ENDSTÜC"/>
    <x v="0"/>
    <x v="20"/>
    <s v="-"/>
    <n v="45"/>
    <s v="Produkte"/>
    <s v="BUs"/>
    <s v="Symptome"/>
    <n v="6"/>
    <s v="Verkauf"/>
    <n v="29501081"/>
    <n v="12"/>
  </r>
  <r>
    <x v="3"/>
    <n v="20"/>
    <x v="58"/>
    <s v="Offen Endstücke"/>
    <s v="VOS RW-JALA-NAT ENDSTÜC"/>
    <x v="0"/>
    <x v="20"/>
    <s v="-"/>
    <n v="45"/>
    <s v="Produkte"/>
    <s v="BUs"/>
    <s v="Symptome"/>
    <n v="10"/>
    <s v="Verkauf"/>
    <n v="29501081"/>
    <n v="12"/>
  </r>
  <r>
    <x v="3"/>
    <n v="45"/>
    <x v="58"/>
    <s v="Offen Endstücke"/>
    <s v="VOS RW-JALA-NAT ENDSTÜC"/>
    <x v="0"/>
    <x v="20"/>
    <s v="-"/>
    <n v="45"/>
    <s v="Produkte"/>
    <s v="BUs"/>
    <s v="Symptome"/>
    <n v="22.5"/>
    <s v="Verkauf"/>
    <n v="29501081"/>
    <n v="12"/>
  </r>
  <r>
    <x v="3"/>
    <n v="40"/>
    <x v="58"/>
    <s v="Offen Endstücke"/>
    <s v="VOS RW-JALA-NAT ENDSTÜC"/>
    <x v="0"/>
    <x v="20"/>
    <s v="-"/>
    <n v="45"/>
    <s v="Produkte"/>
    <s v="BUs"/>
    <s v="Symptome"/>
    <n v="20"/>
    <s v="Verkauf"/>
    <n v="29501081"/>
    <n v="12"/>
  </r>
  <r>
    <x v="3"/>
    <n v="34"/>
    <x v="58"/>
    <s v="Offen Endstücke"/>
    <s v="VOS RW-SCHI-NAT ENDSTÜC"/>
    <x v="0"/>
    <x v="20"/>
    <s v="-"/>
    <n v="45"/>
    <s v="Produkte"/>
    <s v="BUs"/>
    <s v="Symptome"/>
    <n v="17"/>
    <s v="Verkauf"/>
    <n v="29501085"/>
    <n v="12"/>
  </r>
  <r>
    <x v="3"/>
    <n v="18"/>
    <x v="58"/>
    <s v="Offen Endstücke"/>
    <s v="VOS RW-SCHI-NAT ENDSTÜC"/>
    <x v="0"/>
    <x v="20"/>
    <s v="-"/>
    <n v="45"/>
    <s v="Produkte"/>
    <s v="BUs"/>
    <s v="Symptome"/>
    <n v="9"/>
    <s v="Verkauf"/>
    <n v="29501085"/>
    <n v="12"/>
  </r>
  <r>
    <x v="3"/>
    <n v="54"/>
    <x v="58"/>
    <s v="Offen Endstücke"/>
    <s v="VOS RW-SCHI-NAT ENDSTÜC"/>
    <x v="0"/>
    <x v="20"/>
    <s v="-"/>
    <n v="45"/>
    <s v="Produkte"/>
    <s v="BUs"/>
    <s v="Symptome"/>
    <n v="27"/>
    <s v="Verkauf"/>
    <n v="29501085"/>
    <n v="12"/>
  </r>
  <r>
    <x v="2"/>
    <n v="9"/>
    <x v="58"/>
    <s v="Offen ungeschält ABS"/>
    <s v="ABS Simmentaler"/>
    <x v="2"/>
    <x v="23"/>
    <s v="-"/>
    <n v="45"/>
    <s v="Produkte"/>
    <s v="BUs"/>
    <s v="Symptome"/>
    <n v="0.09"/>
    <s v="BU4"/>
    <n v="29501099"/>
    <n v="61"/>
  </r>
  <r>
    <x v="2"/>
    <n v="16"/>
    <x v="58"/>
    <s v="Offen ungeschält ABS"/>
    <s v="ABS BRIE-PAP"/>
    <x v="2"/>
    <x v="23"/>
    <s v="-"/>
    <n v="45"/>
    <s v="Produkte"/>
    <s v="BUs"/>
    <s v="Symptome"/>
    <n v="0.16"/>
    <s v="BU4"/>
    <n v="29501101"/>
    <n v="61"/>
  </r>
  <r>
    <x v="2"/>
    <n v="5"/>
    <x v="58"/>
    <s v="Offen ungeschält ABS"/>
    <s v="ABS GRÜN-PFEFF"/>
    <x v="0"/>
    <x v="23"/>
    <s v="-"/>
    <n v="45"/>
    <s v="Produkte"/>
    <s v="BUs"/>
    <s v="Symptome"/>
    <n v="5.0000000000000001E-4"/>
    <s v="BU4"/>
    <n v="29501105"/>
    <n v="12"/>
  </r>
  <r>
    <x v="2"/>
    <n v="4"/>
    <x v="58"/>
    <s v="Offen ungeschält ABS"/>
    <s v="ABS GRÜN-PFEFF"/>
    <x v="0"/>
    <x v="23"/>
    <s v="-"/>
    <n v="45"/>
    <s v="Produkte"/>
    <s v="BUs"/>
    <s v="Symptome"/>
    <n v="4.0000000000000002E-4"/>
    <s v="BU4"/>
    <n v="29501105"/>
    <n v="12"/>
  </r>
  <r>
    <x v="2"/>
    <n v="10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2"/>
    <n v="14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2"/>
    <n v="20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2"/>
    <n v="13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0"/>
    <n v="69"/>
    <x v="58"/>
    <s v="Offen vegan"/>
    <s v="VOS VEG-SCH WÜRZIG"/>
    <x v="2"/>
    <x v="4"/>
    <s v="-"/>
    <n v="45"/>
    <s v="Produkte"/>
    <s v="BUs"/>
    <s v="Symptome"/>
    <n v="34.5"/>
    <s v="BU3"/>
    <n v="29900003"/>
    <n v="61"/>
  </r>
  <r>
    <x v="0"/>
    <n v="270"/>
    <x v="58"/>
    <s v="Vakuumierter VOS ungeschält"/>
    <s v="VOS GRW-KRÄU-VAKU"/>
    <x v="0"/>
    <x v="0"/>
    <s v="-"/>
    <n v="45"/>
    <s v="Produkte"/>
    <s v="BUs"/>
    <s v="Symptome"/>
    <n v="138.78"/>
    <s v="BU3"/>
    <n v="49500084"/>
    <n v="12"/>
  </r>
  <r>
    <x v="0"/>
    <n v="250"/>
    <x v="58"/>
    <s v="Vakuumierter VOS ungeschält"/>
    <s v="VOS RW-NATUR-NAT-VAKU"/>
    <x v="0"/>
    <x v="0"/>
    <s v="-"/>
    <n v="45"/>
    <s v="Produkte"/>
    <s v="BUs"/>
    <s v="Symptome"/>
    <n v="128.5"/>
    <s v="L16"/>
    <n v="49500089"/>
    <n v="12"/>
  </r>
  <r>
    <x v="0"/>
    <n v="225"/>
    <x v="58"/>
    <s v="Vakuumierter VOS ungeschält"/>
    <s v="VOS GRW-CHILI-NAT-VAKU"/>
    <x v="0"/>
    <x v="0"/>
    <s v="-"/>
    <n v="45"/>
    <s v="Produkte"/>
    <s v="BUs"/>
    <s v="Symptome"/>
    <n v="115.65"/>
    <s v="BU3"/>
    <n v="49500205"/>
    <n v="12"/>
  </r>
  <r>
    <x v="1"/>
    <n v="60"/>
    <x v="59"/>
    <s v="Offen geschält RW"/>
    <s v="RW NATUR-NAT SCHÄLEN"/>
    <x v="1"/>
    <x v="12"/>
    <s v="-"/>
    <n v="45"/>
    <s v="Produkte"/>
    <s v="BUs"/>
    <s v="Symptome"/>
    <s v="0"/>
    <s v="RWV"/>
    <n v="23500369"/>
    <n v="60"/>
  </r>
  <r>
    <x v="1"/>
    <n v="6"/>
    <x v="59"/>
    <s v="Rest"/>
    <s v="-"/>
    <x v="4"/>
    <x v="10"/>
    <s v="-"/>
    <n v="45"/>
    <s v="Produkte"/>
    <s v="BUs"/>
    <s v="Symptome"/>
    <s v="0"/>
    <s v="RWV"/>
    <s v="-"/>
    <n v="74"/>
  </r>
  <r>
    <x v="0"/>
    <n v="21"/>
    <x v="59"/>
    <s v="Offen ungeschält VOS"/>
    <s v="VOS RW-NUSS OGT"/>
    <x v="0"/>
    <x v="0"/>
    <s v="-"/>
    <n v="45"/>
    <s v="Produkte"/>
    <s v="BUs"/>
    <s v="Symptome"/>
    <n v="10.5"/>
    <s v="BU3"/>
    <n v="29500861"/>
    <n v="12"/>
  </r>
  <r>
    <x v="2"/>
    <n v="18"/>
    <x v="59"/>
    <s v="Offen ungeschält ABS"/>
    <s v="ABS HEUBL"/>
    <x v="2"/>
    <x v="23"/>
    <s v="-"/>
    <n v="45"/>
    <s v="Produkte"/>
    <s v="BUs"/>
    <s v="Symptome"/>
    <n v="0.18"/>
    <s v="BU4"/>
    <n v="29500885"/>
    <n v="61"/>
  </r>
  <r>
    <x v="2"/>
    <n v="13"/>
    <x v="59"/>
    <s v="Offen ungeschält ABS"/>
    <s v="ABS HEUBL"/>
    <x v="2"/>
    <x v="23"/>
    <s v="-"/>
    <n v="45"/>
    <s v="Produkte"/>
    <s v="BUs"/>
    <s v="Symptome"/>
    <n v="0.13"/>
    <s v="BU4"/>
    <n v="29500885"/>
    <n v="61"/>
  </r>
  <r>
    <x v="2"/>
    <n v="20"/>
    <x v="59"/>
    <s v="Offen ungeschält ABS"/>
    <s v="ABS MEDI-KRÄUK"/>
    <x v="2"/>
    <x v="23"/>
    <s v="-"/>
    <n v="45"/>
    <s v="Produkte"/>
    <s v="BUs"/>
    <s v="Symptome"/>
    <n v="30"/>
    <s v="Bu4"/>
    <n v="29500886"/>
    <n v="61"/>
  </r>
  <r>
    <x v="2"/>
    <n v="14"/>
    <x v="59"/>
    <s v="Offen ungeschält ABS"/>
    <s v="ABS TI-AD"/>
    <x v="2"/>
    <x v="23"/>
    <s v="-"/>
    <n v="45"/>
    <s v="Produkte"/>
    <s v="BUs"/>
    <s v="Symptome"/>
    <n v="0.14000000000000001"/>
    <s v="BU4"/>
    <n v="29500904"/>
    <n v="61"/>
  </r>
  <r>
    <x v="2"/>
    <n v="14"/>
    <x v="59"/>
    <s v="Offen ungeschält ABS"/>
    <s v="ABS Unser Blütenkäse"/>
    <x v="2"/>
    <x v="23"/>
    <s v="-"/>
    <n v="45"/>
    <s v="Produkte"/>
    <s v="BUs"/>
    <s v="Symptome"/>
    <n v="0.14000000000000001"/>
    <s v="BU4"/>
    <n v="29500910"/>
    <n v="61"/>
  </r>
  <r>
    <x v="2"/>
    <n v="6"/>
    <x v="59"/>
    <s v="Offen ungeschält ABS"/>
    <s v="ABS Unser Blütenkäse"/>
    <x v="2"/>
    <x v="23"/>
    <s v="-"/>
    <n v="45"/>
    <s v="Produkte"/>
    <s v="BUs"/>
    <s v="Symptome"/>
    <n v="0.06"/>
    <s v="BU4"/>
    <n v="29500910"/>
    <n v="61"/>
  </r>
  <r>
    <x v="1"/>
    <n v="76"/>
    <x v="59"/>
    <s v="Vorschmelz"/>
    <s v="VOS-ABS ENTSORGUNG"/>
    <x v="1"/>
    <x v="12"/>
    <s v="-"/>
    <n v="45"/>
    <s v="Produkte"/>
    <s v="BUs"/>
    <s v="Symptome"/>
    <n v="0.76"/>
    <s v="RWV"/>
    <n v="29500917"/>
    <n v="60"/>
  </r>
  <r>
    <x v="1"/>
    <n v="29"/>
    <x v="59"/>
    <s v="Vorschmelz"/>
    <s v="VOS-ABS ENTSORGUNG"/>
    <x v="1"/>
    <x v="12"/>
    <s v="-"/>
    <n v="45"/>
    <s v="Produkte"/>
    <s v="BUs"/>
    <s v="Symptome"/>
    <n v="0.28999999999999998"/>
    <s v="RWV"/>
    <n v="29500917"/>
    <n v="60"/>
  </r>
  <r>
    <x v="2"/>
    <n v="20"/>
    <x v="59"/>
    <s v="Offen ungeschält ABS"/>
    <s v="ABS BRUSCHETTA"/>
    <x v="2"/>
    <x v="23"/>
    <s v="-"/>
    <n v="45"/>
    <s v="Produkte"/>
    <s v="BUs"/>
    <s v="Symptome"/>
    <n v="30"/>
    <s v="BU4"/>
    <n v="29501029"/>
    <n v="61"/>
  </r>
  <r>
    <x v="2"/>
    <n v="22"/>
    <x v="59"/>
    <s v="Offen ungeschält ABS"/>
    <s v="ABS OLD-AMSTERDAM"/>
    <x v="2"/>
    <x v="23"/>
    <s v="-"/>
    <n v="45"/>
    <s v="Produkte"/>
    <s v="BUs"/>
    <s v="Symptome"/>
    <n v="2.2000000000000001E-3"/>
    <s v="BU4"/>
    <n v="29501039"/>
    <n v="61"/>
  </r>
  <r>
    <x v="2"/>
    <n v="22"/>
    <x v="59"/>
    <s v="Offen ungeschält ABS"/>
    <s v="ABS OLD-AMSTERDAM"/>
    <x v="2"/>
    <x v="23"/>
    <s v="-"/>
    <n v="45"/>
    <s v="Produkte"/>
    <s v="BUs"/>
    <s v="Symptome"/>
    <n v="2.2000000000000001E-3"/>
    <s v="BU4"/>
    <n v="29501039"/>
    <n v="61"/>
  </r>
  <r>
    <x v="3"/>
    <n v="42"/>
    <x v="59"/>
    <s v="Offen Zipfel"/>
    <s v="VOS RW-NUSS-ZIPFEL"/>
    <x v="0"/>
    <x v="20"/>
    <s v="-"/>
    <n v="45"/>
    <s v="Produkte"/>
    <s v="BUs"/>
    <s v="Symptome"/>
    <n v="21"/>
    <s v="Verkauf"/>
    <n v="29501073"/>
    <n v="12"/>
  </r>
  <r>
    <x v="3"/>
    <n v="21"/>
    <x v="59"/>
    <s v="Offen Endstücke"/>
    <s v="VOS RW-NUSS-ENDSTÜCK"/>
    <x v="0"/>
    <x v="31"/>
    <s v="-"/>
    <n v="45"/>
    <s v="Produkte"/>
    <s v="BUs"/>
    <s v="Symptome"/>
    <n v="10.5"/>
    <s v="Verkauf"/>
    <n v="29501076"/>
    <n v="12"/>
  </r>
  <r>
    <x v="3"/>
    <n v="88"/>
    <x v="59"/>
    <s v="Offen Zipfel"/>
    <s v="VOS RW-JALA-NAT ZIPFEL"/>
    <x v="0"/>
    <x v="20"/>
    <s v="-"/>
    <n v="45"/>
    <s v="Produkte"/>
    <s v="BUs"/>
    <s v="Symptome"/>
    <n v="44"/>
    <s v="Verkauf"/>
    <n v="29501080"/>
    <n v="12"/>
  </r>
  <r>
    <x v="3"/>
    <n v="18"/>
    <x v="59"/>
    <s v="Offen Zipfel"/>
    <s v="VOS RW-JALA-NAT ZIPFEL"/>
    <x v="0"/>
    <x v="20"/>
    <s v="-"/>
    <n v="45"/>
    <s v="Produkte"/>
    <s v="BUs"/>
    <s v="Symptome"/>
    <n v="9"/>
    <s v="Verkauf"/>
    <n v="29501080"/>
    <n v="12"/>
  </r>
  <r>
    <x v="0"/>
    <n v="137.71700000000001"/>
    <x v="59"/>
    <s v="Sammelnr. ungeschält VS"/>
    <s v="VS RW Schinken mit Rind"/>
    <x v="0"/>
    <x v="0"/>
    <s v="-"/>
    <n v="45"/>
    <s v="Produkte"/>
    <s v="BUs"/>
    <s v="Symptome"/>
    <n v="218.46047710000002"/>
    <s v="BU3"/>
    <n v="29600020"/>
    <n v="12"/>
  </r>
  <r>
    <x v="0"/>
    <n v="202"/>
    <x v="59"/>
    <s v="Sammelnr. ungeschält VS"/>
    <s v="VS Chili mit Rinde"/>
    <x v="0"/>
    <x v="0"/>
    <s v="-"/>
    <n v="45"/>
    <s v="Produkte"/>
    <s v="BUs"/>
    <s v="Symptome"/>
    <n v="101"/>
    <s v="BU3"/>
    <n v="29600028"/>
    <n v="12"/>
  </r>
  <r>
    <x v="0"/>
    <n v="52.929000000000002"/>
    <x v="59"/>
    <s v="Sammelnr. ungeschält VS"/>
    <s v="VS SKZ Premium Würfel"/>
    <x v="0"/>
    <x v="0"/>
    <s v="-"/>
    <n v="45"/>
    <s v="Produkte"/>
    <s v="BUs"/>
    <s v="Symptome"/>
    <n v="30.381245999999997"/>
    <s v="BU3"/>
    <n v="29600030"/>
    <n v="12"/>
  </r>
  <r>
    <x v="0"/>
    <n v="297"/>
    <x v="59"/>
    <s v="Offen vegan"/>
    <s v="VOS VEG-SCH MILD"/>
    <x v="2"/>
    <x v="4"/>
    <s v="-"/>
    <n v="45"/>
    <s v="Produkte"/>
    <s v="BUs"/>
    <s v="Symptome"/>
    <n v="148.5"/>
    <s v="BU3"/>
    <n v="29900002"/>
    <n v="61"/>
  </r>
  <r>
    <x v="1"/>
    <n v="20"/>
    <x v="59"/>
    <s v="Räucherwürste"/>
    <s v="Würste 6700g Räucher na"/>
    <x v="3"/>
    <x v="19"/>
    <s v="-"/>
    <n v="45"/>
    <s v="Produkte"/>
    <s v="BUs"/>
    <s v="Symptome"/>
    <s v="0"/>
    <n v="3010"/>
    <n v="32000028"/>
    <n v="34"/>
  </r>
  <r>
    <x v="1"/>
    <n v="20"/>
    <x v="59"/>
    <s v="-"/>
    <s v="RW RÄU 9,25KG USA"/>
    <x v="3"/>
    <x v="19"/>
    <s v="-"/>
    <n v="45"/>
    <s v="Produkte"/>
    <s v="BUs"/>
    <s v="Symptome"/>
    <s v="0"/>
    <n v="3020"/>
    <n v="32000056"/>
    <n v="34"/>
  </r>
  <r>
    <x v="1"/>
    <n v="20"/>
    <x v="59"/>
    <s v="Räucherwürste"/>
    <s v="GRW SCHI-NAT 7,2GK NEUE"/>
    <x v="3"/>
    <x v="7"/>
    <s v="-"/>
    <n v="45"/>
    <s v="Produkte"/>
    <s v="BUs"/>
    <s v="Symptome"/>
    <s v="0"/>
    <n v="3020"/>
    <n v="32000106"/>
    <n v="30"/>
  </r>
  <r>
    <x v="1"/>
    <n v="20"/>
    <x v="59"/>
    <s v="Räucherwürste"/>
    <s v="GRW SCHI-NAT 7,2GK NEUE"/>
    <x v="3"/>
    <x v="42"/>
    <s v="-"/>
    <n v="45"/>
    <s v="Produkte"/>
    <s v="BUs"/>
    <s v="Symptome"/>
    <s v="0"/>
    <n v="3020"/>
    <n v="32000106"/>
    <n v="20"/>
  </r>
  <r>
    <x v="1"/>
    <n v="20"/>
    <x v="59"/>
    <s v="-"/>
    <s v="RW 8;1KG SPASTUP"/>
    <x v="3"/>
    <x v="17"/>
    <s v="-"/>
    <n v="45"/>
    <s v="Produkte"/>
    <s v="BUs"/>
    <s v="Symptome"/>
    <s v="0"/>
    <n v="3030"/>
    <n v="47000988"/>
    <n v="10"/>
  </r>
  <r>
    <x v="0"/>
    <n v="303"/>
    <x v="59"/>
    <s v="Vakuumierter VOS ungeschält"/>
    <s v="VOS SKZ EMM-VAKU"/>
    <x v="0"/>
    <x v="0"/>
    <s v="-"/>
    <n v="45"/>
    <s v="Produkte"/>
    <s v="BUs"/>
    <s v="Symptome"/>
    <s v="0"/>
    <s v="BU3"/>
    <n v="49500149"/>
    <n v="12"/>
  </r>
  <r>
    <x v="2"/>
    <n v="269"/>
    <x v="59"/>
    <s v="Vakuumierter ABS ungeschält"/>
    <s v="ABS BERGFEUER-VAKU"/>
    <x v="0"/>
    <x v="8"/>
    <s v="-"/>
    <n v="45"/>
    <s v="Produkte"/>
    <s v="BUs"/>
    <s v="Symptome"/>
    <s v="0"/>
    <s v="BU4"/>
    <n v="49500221"/>
    <n v="12"/>
  </r>
  <r>
    <x v="5"/>
    <n v="162"/>
    <x v="59"/>
    <s v="Rest"/>
    <s v="-"/>
    <x v="4"/>
    <x v="44"/>
    <s v="-"/>
    <n v="45"/>
    <s v="Produkte"/>
    <s v="BUs"/>
    <s v="Symptome"/>
    <s v="0"/>
    <s v="Labor"/>
    <s v="-"/>
    <n v="73"/>
  </r>
  <r>
    <x v="1"/>
    <n v="88"/>
    <x v="59"/>
    <s v="Rest"/>
    <s v="-"/>
    <x v="3"/>
    <x v="17"/>
    <s v="-"/>
    <n v="45"/>
    <s v="Produkte"/>
    <s v="BUs"/>
    <s v="Symptome"/>
    <s v="0"/>
    <s v="Schmelze"/>
    <s v="-"/>
    <n v="10"/>
  </r>
  <r>
    <x v="0"/>
    <n v="35"/>
    <x v="59"/>
    <s v="-"/>
    <s v="Maschinenabfall"/>
    <x v="3"/>
    <x v="7"/>
    <s v="-"/>
    <n v="45"/>
    <s v="Produkte"/>
    <s v="BUs"/>
    <s v="Symptome"/>
    <s v="0"/>
    <s v="BU3"/>
    <s v="Maschinenabfall"/>
    <n v="30"/>
  </r>
  <r>
    <x v="2"/>
    <n v="18"/>
    <x v="59"/>
    <s v="-"/>
    <s v="Maschinenabfall"/>
    <x v="3"/>
    <x v="7"/>
    <s v="-"/>
    <n v="45"/>
    <s v="Produkte"/>
    <s v="BUs"/>
    <s v="Symptome"/>
    <s v="0"/>
    <s v="BU4"/>
    <s v="Maschinenabfall"/>
    <n v="30"/>
  </r>
  <r>
    <x v="1"/>
    <n v="60"/>
    <x v="59"/>
    <s v="-"/>
    <s v="Maschinenabfall"/>
    <x v="3"/>
    <x v="7"/>
    <s v="-"/>
    <n v="45"/>
    <s v="Produkte"/>
    <s v="BUs"/>
    <s v="Symptome"/>
    <s v="0"/>
    <s v="Abfüllung"/>
    <s v="Maschinenabfall"/>
    <n v="30"/>
  </r>
  <r>
    <x v="5"/>
    <n v="126"/>
    <x v="59"/>
    <s v="-"/>
    <s v="Becher Schnittlauch"/>
    <x v="0"/>
    <x v="30"/>
    <s v="-"/>
    <n v="45"/>
    <s v="Produkte"/>
    <s v="BUs"/>
    <s v="Symptome"/>
    <s v="0"/>
    <s v="Kantine"/>
    <s v="Becher Schnittlauch"/>
    <n v="11"/>
  </r>
  <r>
    <x v="2"/>
    <n v="14"/>
    <x v="60"/>
    <s v="Offen ungeschält VOS"/>
    <s v="VOS Schwarzer Pfeffer R"/>
    <x v="2"/>
    <x v="23"/>
    <s v="-"/>
    <n v="45"/>
    <s v="Produkte"/>
    <s v="BUs"/>
    <s v="Symptome"/>
    <n v="7"/>
    <s v="BU4"/>
    <n v="29500482"/>
    <n v="61"/>
  </r>
  <r>
    <x v="2"/>
    <n v="8"/>
    <x v="60"/>
    <s v="Offen ungeschält ABS"/>
    <s v="ABS HEUBL"/>
    <x v="2"/>
    <x v="23"/>
    <s v="-"/>
    <n v="45"/>
    <s v="Produkte"/>
    <s v="BUs"/>
    <s v="Symptome"/>
    <n v="0.08"/>
    <s v="BU4"/>
    <n v="29500885"/>
    <n v="61"/>
  </r>
  <r>
    <x v="2"/>
    <n v="20"/>
    <x v="60"/>
    <s v="Offen ungeschält ABS"/>
    <s v="ABS MEDI-KRÄUK"/>
    <x v="2"/>
    <x v="23"/>
    <s v="-"/>
    <n v="45"/>
    <s v="Produkte"/>
    <s v="BUs"/>
    <s v="Symptome"/>
    <n v="30"/>
    <s v="Bu4"/>
    <n v="29500886"/>
    <n v="61"/>
  </r>
  <r>
    <x v="2"/>
    <n v="12"/>
    <x v="60"/>
    <s v="Offen ungeschält ABS"/>
    <s v="ABS PECO"/>
    <x v="2"/>
    <x v="23"/>
    <s v="-"/>
    <n v="45"/>
    <s v="Produkte"/>
    <s v="BUs"/>
    <s v="Symptome"/>
    <n v="24"/>
    <s v="BU4"/>
    <n v="29500891"/>
    <n v="61"/>
  </r>
  <r>
    <x v="2"/>
    <n v="5"/>
    <x v="60"/>
    <s v="Offen ungeschält ABS"/>
    <s v="ABS REBLOCH"/>
    <x v="2"/>
    <x v="23"/>
    <s v="-"/>
    <n v="45"/>
    <s v="Produkte"/>
    <s v="BUs"/>
    <s v="Symptome"/>
    <n v="0.05"/>
    <s v="BU4"/>
    <n v="29500893"/>
    <n v="61"/>
  </r>
  <r>
    <x v="2"/>
    <n v="25"/>
    <x v="60"/>
    <s v="Offen ungeschält ABS"/>
    <s v="ABS REBLOCH"/>
    <x v="2"/>
    <x v="23"/>
    <s v="-"/>
    <n v="45"/>
    <s v="Produkte"/>
    <s v="BUs"/>
    <s v="Symptome"/>
    <n v="0.25"/>
    <s v="BU4"/>
    <n v="29500893"/>
    <n v="61"/>
  </r>
  <r>
    <x v="2"/>
    <n v="13"/>
    <x v="60"/>
    <s v="Offen ungeschält ABS"/>
    <s v="ABS TI-AD"/>
    <x v="2"/>
    <x v="23"/>
    <s v="-"/>
    <n v="45"/>
    <s v="Produkte"/>
    <s v="BUs"/>
    <s v="Symptome"/>
    <n v="0.13"/>
    <s v="BU4"/>
    <n v="29500904"/>
    <n v="61"/>
  </r>
  <r>
    <x v="2"/>
    <n v="24"/>
    <x v="60"/>
    <s v="Offen ungeschält ABS"/>
    <s v="ABS SCH-PAUL"/>
    <x v="2"/>
    <x v="23"/>
    <s v="-"/>
    <n v="45"/>
    <s v="Produkte"/>
    <s v="BUs"/>
    <s v="Symptome"/>
    <n v="0.24"/>
    <s v="BU4"/>
    <n v="29500906"/>
    <n v="61"/>
  </r>
  <r>
    <x v="2"/>
    <n v="15"/>
    <x v="60"/>
    <s v="Offen ungeschält ABS"/>
    <s v="ABS SCH-PAUL"/>
    <x v="2"/>
    <x v="23"/>
    <s v="-"/>
    <n v="45"/>
    <s v="Produkte"/>
    <s v="BUs"/>
    <s v="Symptome"/>
    <n v="0.15"/>
    <s v="BU4"/>
    <n v="29500906"/>
    <n v="61"/>
  </r>
  <r>
    <x v="2"/>
    <n v="25"/>
    <x v="60"/>
    <s v="Offen ungeschält ABS"/>
    <s v="ABS SCH-PAUL"/>
    <x v="2"/>
    <x v="23"/>
    <s v="-"/>
    <n v="45"/>
    <s v="Produkte"/>
    <s v="BUs"/>
    <s v="Symptome"/>
    <n v="0.25"/>
    <s v="BU4"/>
    <n v="29500906"/>
    <n v="61"/>
  </r>
  <r>
    <x v="2"/>
    <n v="3"/>
    <x v="60"/>
    <s v="Offen ungeschält ABS"/>
    <s v="ABS GRUY"/>
    <x v="2"/>
    <x v="23"/>
    <s v="-"/>
    <n v="45"/>
    <s v="Produkte"/>
    <s v="BUs"/>
    <s v="Symptome"/>
    <n v="1.5"/>
    <s v="BU4"/>
    <n v="29500908"/>
    <n v="61"/>
  </r>
  <r>
    <x v="2"/>
    <n v="9"/>
    <x v="60"/>
    <s v="Offen ungeschält ABS"/>
    <s v="ABS Unser Blütenkäse"/>
    <x v="2"/>
    <x v="23"/>
    <s v="-"/>
    <n v="45"/>
    <s v="Produkte"/>
    <s v="BUs"/>
    <s v="Symptome"/>
    <n v="0.09"/>
    <s v="BU4"/>
    <n v="29500910"/>
    <n v="61"/>
  </r>
  <r>
    <x v="1"/>
    <n v="76"/>
    <x v="60"/>
    <s v="Vorschmelz"/>
    <s v="VOS-ABS ENTSORGUNG"/>
    <x v="1"/>
    <x v="12"/>
    <s v="-"/>
    <n v="45"/>
    <s v="Produkte"/>
    <s v="BUs"/>
    <s v="Symptome"/>
    <n v="0.76"/>
    <s v="RWV"/>
    <n v="29500917"/>
    <n v="60"/>
  </r>
  <r>
    <x v="1"/>
    <n v="29"/>
    <x v="60"/>
    <s v="Vorschmelz"/>
    <s v="VOS-ABS ENTSORGUNG"/>
    <x v="1"/>
    <x v="12"/>
    <s v="-"/>
    <n v="45"/>
    <s v="Produkte"/>
    <s v="BUs"/>
    <s v="Symptome"/>
    <n v="0.28999999999999998"/>
    <s v="RWV"/>
    <n v="29500917"/>
    <n v="60"/>
  </r>
  <r>
    <x v="2"/>
    <n v="12"/>
    <x v="60"/>
    <s v="Offen ungeschält ABS"/>
    <s v="ABS GRÜN-PESTO"/>
    <x v="2"/>
    <x v="23"/>
    <s v="-"/>
    <n v="45"/>
    <s v="Produkte"/>
    <s v="BUs"/>
    <s v="Symptome"/>
    <n v="18"/>
    <s v="Bu4"/>
    <n v="29500952"/>
    <n v="61"/>
  </r>
  <r>
    <x v="2"/>
    <n v="8"/>
    <x v="60"/>
    <s v="Offen ungeschält ABS"/>
    <s v="ABS Whisky-Nuts"/>
    <x v="2"/>
    <x v="23"/>
    <s v="-"/>
    <n v="45"/>
    <s v="Produkte"/>
    <s v="BUs"/>
    <s v="Symptome"/>
    <n v="12"/>
    <s v="BU4"/>
    <n v="29501009"/>
    <n v="61"/>
  </r>
  <r>
    <x v="2"/>
    <n v="3"/>
    <x v="60"/>
    <s v="Offen ungeschält ABS"/>
    <s v="ABS BRUSCHETTA"/>
    <x v="2"/>
    <x v="23"/>
    <s v="-"/>
    <n v="45"/>
    <s v="Produkte"/>
    <s v="BUs"/>
    <s v="Symptome"/>
    <n v="4.5"/>
    <s v="BU4"/>
    <n v="29501029"/>
    <n v="61"/>
  </r>
  <r>
    <x v="2"/>
    <n v="6"/>
    <x v="60"/>
    <s v="Offen ungeschält ABS"/>
    <s v="ABS ORANG-PESTO"/>
    <x v="2"/>
    <x v="23"/>
    <s v="-"/>
    <n v="45"/>
    <s v="Produkte"/>
    <s v="BUs"/>
    <s v="Symptome"/>
    <n v="9"/>
    <s v="BU4"/>
    <n v="29501030"/>
    <n v="61"/>
  </r>
  <r>
    <x v="3"/>
    <n v="23"/>
    <x v="60"/>
    <s v="Offen Endstücke"/>
    <s v="VOS GRW-SCHI-NAT ENDSTÜ"/>
    <x v="0"/>
    <x v="31"/>
    <s v="-"/>
    <n v="45"/>
    <s v="Produkte"/>
    <s v="BUs"/>
    <s v="Symptome"/>
    <n v="11.5"/>
    <s v="Verkauf"/>
    <n v="29501070"/>
    <n v="12"/>
  </r>
  <r>
    <x v="3"/>
    <n v="23"/>
    <x v="60"/>
    <s v="Offen Endstücke"/>
    <s v="VOS GRW-SCHI-NAT ENDSTÜ"/>
    <x v="0"/>
    <x v="31"/>
    <s v="-"/>
    <n v="45"/>
    <s v="Produkte"/>
    <s v="BUs"/>
    <s v="Symptome"/>
    <n v="11.5"/>
    <s v="Verkauf"/>
    <n v="29501070"/>
    <n v="12"/>
  </r>
  <r>
    <x v="0"/>
    <n v="70"/>
    <x v="60"/>
    <s v="Sammelnr. ungeschält VS"/>
    <s v="VS RW Schinken ohne Rin"/>
    <x v="0"/>
    <x v="8"/>
    <s v="-"/>
    <n v="45"/>
    <s v="Produkte"/>
    <s v="BUs"/>
    <s v="Symptome"/>
    <s v="0"/>
    <s v="BU3"/>
    <n v="29600016"/>
    <n v="12"/>
  </r>
  <r>
    <x v="5"/>
    <n v="15"/>
    <x v="60"/>
    <s v="Rest"/>
    <s v="-"/>
    <x v="4"/>
    <x v="13"/>
    <s v="-"/>
    <n v="45"/>
    <s v="Produkte"/>
    <s v="BUs"/>
    <s v="Symptome"/>
    <s v="0"/>
    <s v="Labor"/>
    <s v="-"/>
    <n v="70"/>
  </r>
  <r>
    <x v="5"/>
    <n v="9"/>
    <x v="60"/>
    <s v="Rest"/>
    <s v="-"/>
    <x v="4"/>
    <x v="10"/>
    <s v="-"/>
    <n v="45"/>
    <s v="Produkte"/>
    <s v="BUs"/>
    <s v="Symptome"/>
    <s v="0"/>
    <s v="QM"/>
    <s v="-"/>
    <n v="74"/>
  </r>
  <r>
    <x v="5"/>
    <n v="1"/>
    <x v="60"/>
    <s v="Rest"/>
    <s v="-"/>
    <x v="4"/>
    <x v="10"/>
    <s v="-"/>
    <n v="45"/>
    <s v="Produkte"/>
    <s v="BUs"/>
    <s v="Symptome"/>
    <s v="0"/>
    <s v="Labor"/>
    <s v="-"/>
    <n v="74"/>
  </r>
  <r>
    <x v="3"/>
    <n v="306"/>
    <x v="60"/>
    <s v="Vakuumierte Zipfel"/>
    <s v="RÄU-END SCHI ENDSTÜCK R"/>
    <x v="0"/>
    <x v="31"/>
    <s v="-"/>
    <n v="45"/>
    <s v="Produkte"/>
    <s v="BUs"/>
    <s v="Symptome"/>
    <n v="130.50899999999999"/>
    <s v="Verkauf"/>
    <n v="49500185"/>
    <n v="12"/>
  </r>
  <r>
    <x v="1"/>
    <n v="40"/>
    <x v="60"/>
    <s v="HF-Wurst Vegan"/>
    <s v="VEG-SCH WÜRZIG  7,2KG"/>
    <x v="3"/>
    <x v="42"/>
    <s v="-"/>
    <n v="45"/>
    <s v="Produkte"/>
    <s v="BUs"/>
    <s v="Symptome"/>
    <n v="719.59199999999998"/>
    <n v="3100"/>
    <n v="31900002"/>
    <n v="20"/>
  </r>
  <r>
    <x v="1"/>
    <n v="60"/>
    <x v="60"/>
    <s v="Räucherwürste"/>
    <s v="GRW NATUR 7,2KG"/>
    <x v="3"/>
    <x v="24"/>
    <s v="-"/>
    <n v="45"/>
    <s v="Produkte"/>
    <s v="BUs"/>
    <s v="Symptome"/>
    <s v="0"/>
    <s v="HN848"/>
    <n v="32000049"/>
    <n v="31"/>
  </r>
  <r>
    <x v="1"/>
    <n v="60"/>
    <x v="60"/>
    <s v="Räucherwürste"/>
    <s v="GRW CHILI-NAT 7,2GK NEU"/>
    <x v="3"/>
    <x v="24"/>
    <s v="-"/>
    <n v="45"/>
    <s v="Produkte"/>
    <s v="BUs"/>
    <s v="Symptome"/>
    <s v="0"/>
    <n v="3010"/>
    <n v="32000107"/>
    <n v="31"/>
  </r>
  <r>
    <x v="1"/>
    <n v="100"/>
    <x v="60"/>
    <s v="-"/>
    <s v="Maschinenabfall"/>
    <x v="3"/>
    <x v="7"/>
    <s v="-"/>
    <n v="45"/>
    <s v="Produkte"/>
    <s v="BUs"/>
    <s v="Symptome"/>
    <s v="0"/>
    <s v="Abfüllung"/>
    <s v="Maschinenabfall"/>
    <n v="30"/>
  </r>
  <r>
    <x v="1"/>
    <n v="26.4"/>
    <x v="60"/>
    <s v="Rest"/>
    <s v="-"/>
    <x v="6"/>
    <x v="58"/>
    <s v="-"/>
    <n v="45"/>
    <s v="Produkte"/>
    <s v="BUs"/>
    <s v="Symptome"/>
    <s v="0"/>
    <s v="Strudelline"/>
    <s v="-"/>
    <n v="50"/>
  </r>
  <r>
    <x v="0"/>
    <n v="144"/>
    <x v="60"/>
    <s v="-"/>
    <s v="Maschinenabfall"/>
    <x v="3"/>
    <x v="7"/>
    <s v="-"/>
    <n v="45"/>
    <s v="Produkte"/>
    <s v="BUs"/>
    <s v="Symptome"/>
    <s v="0"/>
    <s v="Spezialitäten"/>
    <s v="Maschinenabfall"/>
    <n v="30"/>
  </r>
  <r>
    <x v="0"/>
    <n v="20"/>
    <x v="60"/>
    <s v="Rest"/>
    <s v="Reste Zipfel"/>
    <x v="2"/>
    <x v="33"/>
    <s v="-"/>
    <n v="45"/>
    <s v="Produkte"/>
    <s v="BUs"/>
    <s v="Symptome"/>
    <s v="0"/>
    <s v="WVP"/>
    <s v="Reste Zipfel"/>
    <n v="61"/>
  </r>
  <r>
    <x v="5"/>
    <n v="71"/>
    <x v="60"/>
    <s v="Rest"/>
    <s v="-"/>
    <x v="4"/>
    <x v="13"/>
    <s v="-"/>
    <n v="45"/>
    <s v="Produkte"/>
    <s v="BUs"/>
    <s v="Symptome"/>
    <s v="0"/>
    <s v="Labor"/>
    <s v="-"/>
    <n v="70"/>
  </r>
  <r>
    <x v="5"/>
    <n v="61"/>
    <x v="60"/>
    <s v="Rest"/>
    <s v="-"/>
    <x v="4"/>
    <x v="13"/>
    <s v="-"/>
    <n v="45"/>
    <s v="Produkte"/>
    <s v="BUs"/>
    <s v="Symptome"/>
    <s v="0"/>
    <s v="Labor"/>
    <s v="-"/>
    <n v="70"/>
  </r>
  <r>
    <x v="5"/>
    <n v="9.1999999999999993"/>
    <x v="60"/>
    <s v="Rest"/>
    <s v="-"/>
    <x v="4"/>
    <x v="10"/>
    <s v="-"/>
    <n v="45"/>
    <s v="Produkte"/>
    <s v="BUs"/>
    <s v="Symptome"/>
    <s v="0"/>
    <s v="QM"/>
    <s v="-"/>
    <n v="74"/>
  </r>
  <r>
    <x v="1"/>
    <n v="147"/>
    <x v="60"/>
    <s v="Rohware"/>
    <s v="Gorgonzola Dolce DOP"/>
    <x v="0"/>
    <x v="1"/>
    <s v="-"/>
    <n v="45"/>
    <s v="Produkte"/>
    <s v="BUs"/>
    <s v="Symptome"/>
    <s v="0"/>
    <s v="Schmelze"/>
    <n v="23000052"/>
    <n v="11"/>
  </r>
  <r>
    <x v="0"/>
    <n v="42"/>
    <x v="61"/>
    <s v="Rest"/>
    <s v="Reste Zipfel"/>
    <x v="2"/>
    <x v="33"/>
    <s v="-"/>
    <n v="45"/>
    <s v="Produkte"/>
    <s v="BUs"/>
    <s v="Symptome"/>
    <s v="0"/>
    <s v="WVP"/>
    <s v="Reste Zipfel"/>
    <n v="61"/>
  </r>
  <r>
    <x v="5"/>
    <n v="22"/>
    <x v="61"/>
    <s v="Rest"/>
    <s v="-"/>
    <x v="4"/>
    <x v="44"/>
    <s v="-"/>
    <n v="45"/>
    <s v="Produkte"/>
    <s v="BUs"/>
    <s v="Symptome"/>
    <s v="0"/>
    <s v="Labor"/>
    <s v="-"/>
    <n v="73"/>
  </r>
  <r>
    <x v="5"/>
    <n v="3"/>
    <x v="61"/>
    <s v="Rest"/>
    <s v="-"/>
    <x v="4"/>
    <x v="10"/>
    <s v="-"/>
    <n v="45"/>
    <s v="Produkte"/>
    <s v="BUs"/>
    <s v="Symptome"/>
    <s v="0"/>
    <s v="Labor"/>
    <s v="-"/>
    <n v="74"/>
  </r>
  <r>
    <x v="1"/>
    <n v="147"/>
    <x v="61"/>
    <s v="Vorschmelz"/>
    <s v="VOS-ABS ENTSORGUNG"/>
    <x v="1"/>
    <x v="12"/>
    <s v="-"/>
    <n v="45"/>
    <s v="Produkte"/>
    <s v="BUs"/>
    <s v="Symptome"/>
    <n v="1.47"/>
    <s v="RWV"/>
    <n v="29500917"/>
    <n v="60"/>
  </r>
  <r>
    <x v="0"/>
    <n v="25"/>
    <x v="61"/>
    <s v="Rest"/>
    <s v="Reste Zipfel"/>
    <x v="2"/>
    <x v="33"/>
    <s v="-"/>
    <n v="45"/>
    <s v="Produkte"/>
    <s v="BUs"/>
    <s v="Symptome"/>
    <s v="0"/>
    <s v="WVP"/>
    <s v="Reste Zipfel"/>
    <n v="61"/>
  </r>
  <r>
    <x v="0"/>
    <n v="26"/>
    <x v="61"/>
    <s v="Offen ungeschält ABS"/>
    <s v="ABS Pfeffer-Bruch"/>
    <x v="3"/>
    <x v="32"/>
    <s v="-"/>
    <n v="45"/>
    <s v="Produkte"/>
    <s v="BUs"/>
    <s v="Symptome"/>
    <n v="2.6000000000000003E-3"/>
    <s v="Spezialitäten"/>
    <n v="29501017"/>
    <n v="30"/>
  </r>
  <r>
    <x v="1"/>
    <n v="140"/>
    <x v="61"/>
    <s v="Räucherwürste"/>
    <s v="Würste 9300g Räucher na"/>
    <x v="1"/>
    <x v="6"/>
    <s v="-"/>
    <n v="45"/>
    <s v="Produkte"/>
    <s v="BUs"/>
    <s v="Symptome"/>
    <s v="0"/>
    <s v="RWV"/>
    <n v="32000027"/>
    <n v="42"/>
  </r>
  <r>
    <x v="1"/>
    <n v="20"/>
    <x v="61"/>
    <s v="HF-Wurst Vegan"/>
    <s v="VEG-SCH MILD 7,2KG"/>
    <x v="3"/>
    <x v="42"/>
    <s v="-"/>
    <n v="45"/>
    <s v="Produkte"/>
    <s v="BUs"/>
    <s v="Symptome"/>
    <s v="0"/>
    <s v="BU1"/>
    <n v="31900001"/>
    <n v="20"/>
  </r>
  <r>
    <x v="1"/>
    <n v="60"/>
    <x v="61"/>
    <s v="-"/>
    <s v="Maschinenabfall"/>
    <x v="3"/>
    <x v="7"/>
    <s v="-"/>
    <n v="45"/>
    <s v="Produkte"/>
    <s v="BUs"/>
    <s v="Symptome"/>
    <s v="0"/>
    <s v="Strudelline"/>
    <s v="Maschinenabfall"/>
    <n v="30"/>
  </r>
  <r>
    <x v="1"/>
    <n v="20"/>
    <x v="61"/>
    <s v="Räucherwürste"/>
    <s v="Würste 9300g Räucher na"/>
    <x v="3"/>
    <x v="17"/>
    <s v="-"/>
    <n v="45"/>
    <s v="Produkte"/>
    <s v="BUs"/>
    <s v="Symptome"/>
    <s v="0"/>
    <n v="3020"/>
    <n v="32000027"/>
    <n v="10"/>
  </r>
  <r>
    <x v="1"/>
    <n v="20"/>
    <x v="61"/>
    <s v="-"/>
    <n v="3190001"/>
    <x v="3"/>
    <x v="7"/>
    <s v="-"/>
    <n v="45"/>
    <s v="Produkte"/>
    <s v="BUs"/>
    <s v="Symptome"/>
    <s v="0"/>
    <n v="3100"/>
    <n v="3190001"/>
    <n v="30"/>
  </r>
  <r>
    <x v="1"/>
    <n v="31.2"/>
    <x v="61"/>
    <s v="-"/>
    <s v="Maschinenabfall"/>
    <x v="3"/>
    <x v="7"/>
    <s v="-"/>
    <n v="45"/>
    <s v="Produkte"/>
    <s v="BUs"/>
    <s v="Symptome"/>
    <s v="0"/>
    <s v="Abfüllung"/>
    <s v="Maschinenabfall"/>
    <n v="30"/>
  </r>
  <r>
    <x v="1"/>
    <n v="282"/>
    <x v="61"/>
    <s v="-"/>
    <s v="Maschinenabfall"/>
    <x v="3"/>
    <x v="7"/>
    <s v="-"/>
    <n v="45"/>
    <s v="Produkte"/>
    <s v="BUs"/>
    <s v="Symptome"/>
    <s v="0"/>
    <s v="Schmelze"/>
    <s v="Maschinenabfall"/>
    <n v="30"/>
  </r>
  <r>
    <x v="2"/>
    <n v="5"/>
    <x v="61"/>
    <s v="Offen ungeschält ABS"/>
    <s v="ABS MUNSTER"/>
    <x v="2"/>
    <x v="23"/>
    <s v="-"/>
    <n v="45"/>
    <s v="Produkte"/>
    <s v="BUs"/>
    <s v="Symptome"/>
    <n v="5.0000000000000001E-4"/>
    <s v="BU4"/>
    <n v="29501040"/>
    <n v="61"/>
  </r>
  <r>
    <x v="2"/>
    <n v="8"/>
    <x v="61"/>
    <s v="Offen ungeschält ABS"/>
    <s v="ABS ZIEGENR"/>
    <x v="2"/>
    <x v="23"/>
    <s v="-"/>
    <n v="45"/>
    <s v="Produkte"/>
    <s v="BUs"/>
    <s v="Symptome"/>
    <n v="0.08"/>
    <s v="Bu4"/>
    <n v="29500913"/>
    <n v="61"/>
  </r>
  <r>
    <x v="2"/>
    <n v="30"/>
    <x v="61"/>
    <s v="Offen ungeschält ABS"/>
    <s v="ABS BRIE-PAP"/>
    <x v="2"/>
    <x v="23"/>
    <s v="-"/>
    <n v="45"/>
    <s v="Produkte"/>
    <s v="BUs"/>
    <s v="Symptome"/>
    <n v="0.3"/>
    <s v="Bu4"/>
    <n v="29501101"/>
    <n v="61"/>
  </r>
  <r>
    <x v="1"/>
    <n v="65"/>
    <x v="61"/>
    <s v="Vorschmelz"/>
    <s v="VOS-ABS ENTSORGUNG"/>
    <x v="1"/>
    <x v="12"/>
    <s v="-"/>
    <n v="45"/>
    <s v="Produkte"/>
    <s v="BUs"/>
    <s v="Symptome"/>
    <n v="0.65"/>
    <s v="RWV"/>
    <n v="29500917"/>
    <n v="60"/>
  </r>
  <r>
    <x v="1"/>
    <n v="12"/>
    <x v="61"/>
    <s v="Offen ungeschält VOS"/>
    <s v="VOS Räucher Natur Natri"/>
    <x v="1"/>
    <x v="6"/>
    <s v="-"/>
    <n v="45"/>
    <s v="Produkte"/>
    <s v="BUs"/>
    <s v="Symptome"/>
    <n v="6"/>
    <s v="RWV"/>
    <n v="29500498"/>
    <n v="42"/>
  </r>
  <r>
    <x v="5"/>
    <n v="8.5"/>
    <x v="61"/>
    <s v="Rest"/>
    <s v="-"/>
    <x v="4"/>
    <x v="10"/>
    <s v="-"/>
    <n v="45"/>
    <s v="Produkte"/>
    <s v="BUs"/>
    <s v="Symptome"/>
    <s v="0"/>
    <s v="QM"/>
    <s v="-"/>
    <n v="74"/>
  </r>
  <r>
    <x v="0"/>
    <n v="15"/>
    <x v="61"/>
    <s v="-"/>
    <s v="Maschinenabfall"/>
    <x v="3"/>
    <x v="7"/>
    <s v="-"/>
    <n v="45"/>
    <s v="Produkte"/>
    <s v="BUs"/>
    <s v="Symptome"/>
    <s v="0"/>
    <s v="WVP"/>
    <s v="Maschinenabfall"/>
    <n v="30"/>
  </r>
  <r>
    <x v="0"/>
    <n v="20"/>
    <x v="61"/>
    <s v="-"/>
    <s v="Reinigung"/>
    <x v="3"/>
    <x v="17"/>
    <s v="-"/>
    <n v="45"/>
    <s v="Produkte"/>
    <s v="BUs"/>
    <s v="Symptome"/>
    <s v="0"/>
    <s v="L9"/>
    <s v="Reinigung"/>
    <n v="10"/>
  </r>
  <r>
    <x v="5"/>
    <n v="2"/>
    <x v="61"/>
    <s v="Rest"/>
    <s v="-"/>
    <x v="4"/>
    <x v="10"/>
    <s v="-"/>
    <n v="45"/>
    <s v="Produkte"/>
    <s v="BUs"/>
    <s v="Symptome"/>
    <s v="0"/>
    <s v="Labor"/>
    <s v="-"/>
    <n v="74"/>
  </r>
  <r>
    <x v="1"/>
    <n v="209"/>
    <x v="61"/>
    <s v="-"/>
    <s v="Maschinenabfall"/>
    <x v="3"/>
    <x v="7"/>
    <s v="-"/>
    <n v="45"/>
    <s v="Produkte"/>
    <s v="BUs"/>
    <s v="Symptome"/>
    <s v="0"/>
    <s v="Abfüllung"/>
    <s v="Maschinenabfall"/>
    <n v="30"/>
  </r>
  <r>
    <x v="5"/>
    <n v="110"/>
    <x v="62"/>
    <s v="Rest"/>
    <s v="-"/>
    <x v="4"/>
    <x v="44"/>
    <s v="-"/>
    <n v="45"/>
    <s v="Produkte"/>
    <s v="BUs"/>
    <s v="Symptome"/>
    <s v="0"/>
    <s v="Labor"/>
    <s v="-"/>
    <n v="73"/>
  </r>
  <r>
    <x v="5"/>
    <n v="15"/>
    <x v="62"/>
    <s v="Rest"/>
    <s v="-"/>
    <x v="4"/>
    <x v="45"/>
    <s v="-"/>
    <n v="45"/>
    <s v="Produkte"/>
    <s v="BUs"/>
    <s v="Symptome"/>
    <s v="0"/>
    <s v="Labor"/>
    <s v="-"/>
    <n v="71"/>
  </r>
  <r>
    <x v="0"/>
    <n v="30"/>
    <x v="62"/>
    <s v="Rest"/>
    <s v="Reste Zipfel"/>
    <x v="2"/>
    <x v="33"/>
    <s v="-"/>
    <n v="45"/>
    <s v="Produkte"/>
    <s v="BUs"/>
    <s v="Symptome"/>
    <s v="0"/>
    <s v="WVP"/>
    <s v="Reste Zipfel"/>
    <n v="61"/>
  </r>
  <r>
    <x v="5"/>
    <n v="80"/>
    <x v="62"/>
    <s v="-"/>
    <s v="Nüsse"/>
    <x v="6"/>
    <x v="46"/>
    <s v="-"/>
    <n v="45"/>
    <s v="Produkte"/>
    <s v="BUs"/>
    <s v="Symptome"/>
    <s v="0"/>
    <s v="QM"/>
    <s v="Nüsse"/>
    <n v="43"/>
  </r>
  <r>
    <x v="0"/>
    <n v="28"/>
    <x v="62"/>
    <s v="-"/>
    <s v="Maschinenabfall"/>
    <x v="3"/>
    <x v="7"/>
    <s v="-"/>
    <n v="45"/>
    <s v="Produkte"/>
    <s v="BUs"/>
    <s v="Symptome"/>
    <s v="0"/>
    <s v="BU3"/>
    <s v="Maschinenabfall"/>
    <n v="30"/>
  </r>
  <r>
    <x v="2"/>
    <n v="55"/>
    <x v="62"/>
    <s v="-"/>
    <s v="Maschinenabfall"/>
    <x v="3"/>
    <x v="7"/>
    <s v="-"/>
    <n v="45"/>
    <s v="Produkte"/>
    <s v="BUs"/>
    <s v="Symptome"/>
    <s v="0"/>
    <s v="BU4"/>
    <s v="Maschinenabfall"/>
    <n v="30"/>
  </r>
  <r>
    <x v="0"/>
    <n v="161"/>
    <x v="62"/>
    <s v="Offen ungeschält ABS"/>
    <s v="ABS CHED-PF-KRÄUK gemis"/>
    <x v="3"/>
    <x v="9"/>
    <s v="-"/>
    <n v="45"/>
    <s v="Produkte"/>
    <s v="BUs"/>
    <s v="Symptome"/>
    <n v="161"/>
    <s v="BU3"/>
    <n v="29501003"/>
    <n v="81"/>
  </r>
  <r>
    <x v="0"/>
    <n v="31"/>
    <x v="62"/>
    <s v="-"/>
    <s v="Maschinenabfall"/>
    <x v="3"/>
    <x v="7"/>
    <s v="-"/>
    <n v="45"/>
    <s v="Produkte"/>
    <s v="BUs"/>
    <s v="Symptome"/>
    <s v="0"/>
    <s v="BU3"/>
    <s v="Maschinenabfall"/>
    <n v="30"/>
  </r>
  <r>
    <x v="0"/>
    <n v="13"/>
    <x v="62"/>
    <s v="Offen ungeschält ABS"/>
    <s v="ABS Pfeffer-Bruch"/>
    <x v="3"/>
    <x v="32"/>
    <s v="-"/>
    <n v="45"/>
    <s v="Produkte"/>
    <s v="BUs"/>
    <s v="Symptome"/>
    <n v="1.3000000000000002E-3"/>
    <s v="Spezialitäten"/>
    <n v="29501017"/>
    <n v="30"/>
  </r>
  <r>
    <x v="1"/>
    <n v="40"/>
    <x v="62"/>
    <s v="HF-Wurst Vegan"/>
    <s v="VEG-SCH WÜRZIG  7,2KG"/>
    <x v="3"/>
    <x v="42"/>
    <s v="-"/>
    <n v="45"/>
    <s v="Produkte"/>
    <s v="BUs"/>
    <s v="Symptome"/>
    <n v="719.59199999999998"/>
    <n v="3100"/>
    <n v="31900002"/>
    <n v="20"/>
  </r>
  <r>
    <x v="1"/>
    <n v="20"/>
    <x v="62"/>
    <s v="-"/>
    <s v="Gouda Riemen geräuchert"/>
    <x v="3"/>
    <x v="17"/>
    <s v="-"/>
    <n v="45"/>
    <s v="Produkte"/>
    <s v="BUs"/>
    <s v="Symptome"/>
    <s v="0"/>
    <n v="3020"/>
    <n v="32000002"/>
    <n v="10"/>
  </r>
  <r>
    <x v="1"/>
    <n v="180"/>
    <x v="62"/>
    <s v="Räucherwürste"/>
    <s v="GRW NATUR 7,2KG"/>
    <x v="3"/>
    <x v="19"/>
    <s v="-"/>
    <n v="45"/>
    <s v="Produkte"/>
    <s v="BUs"/>
    <s v="Symptome"/>
    <s v="0"/>
    <s v="Mischer 2"/>
    <n v="32000049"/>
    <n v="34"/>
  </r>
  <r>
    <x v="1"/>
    <n v="40"/>
    <x v="62"/>
    <s v="Räucherwürste"/>
    <s v="GRW SCHI-NAT 7,2GK NEUE"/>
    <x v="3"/>
    <x v="19"/>
    <s v="-"/>
    <n v="45"/>
    <s v="Produkte"/>
    <s v="BUs"/>
    <s v="Symptome"/>
    <s v="0"/>
    <n v="3020"/>
    <n v="32000106"/>
    <n v="34"/>
  </r>
  <r>
    <x v="5"/>
    <n v="10"/>
    <x v="62"/>
    <s v="Rest"/>
    <s v="-"/>
    <x v="4"/>
    <x v="44"/>
    <s v="-"/>
    <n v="45"/>
    <s v="Produkte"/>
    <s v="BUs"/>
    <s v="Symptome"/>
    <s v="0"/>
    <s v="Labor"/>
    <s v="-"/>
    <n v="73"/>
  </r>
  <r>
    <x v="0"/>
    <n v="75"/>
    <x v="62"/>
    <s v="Offen vegan"/>
    <s v="VOS VEG-SCH WÜRZIG"/>
    <x v="2"/>
    <x v="4"/>
    <s v="-"/>
    <n v="45"/>
    <s v="Produkte"/>
    <s v="BUs"/>
    <s v="Symptome"/>
    <n v="37.5"/>
    <s v="BU3"/>
    <n v="29900003"/>
    <n v="61"/>
  </r>
  <r>
    <x v="1"/>
    <n v="119"/>
    <x v="63"/>
    <s v="Vorschmelz"/>
    <s v="VOS-ABS ENTSORGUNG"/>
    <x v="1"/>
    <x v="12"/>
    <s v="-"/>
    <n v="46"/>
    <s v="Produkte"/>
    <s v="BUs"/>
    <s v="Symptome"/>
    <n v="1.19"/>
    <s v="RWV"/>
    <n v="29500917"/>
    <n v="60"/>
  </r>
  <r>
    <x v="5"/>
    <n v="9.1999999999999993"/>
    <x v="63"/>
    <s v="Rest"/>
    <s v="-"/>
    <x v="4"/>
    <x v="10"/>
    <s v="-"/>
    <n v="46"/>
    <s v="Produkte"/>
    <s v="BUs"/>
    <s v="Symptome"/>
    <s v="0"/>
    <s v="QM"/>
    <s v="-"/>
    <n v="74"/>
  </r>
  <r>
    <x v="5"/>
    <n v="202.4"/>
    <x v="63"/>
    <s v="Rest"/>
    <s v="-"/>
    <x v="4"/>
    <x v="13"/>
    <s v="-"/>
    <n v="46"/>
    <s v="Produkte"/>
    <s v="BUs"/>
    <s v="Symptome"/>
    <s v="0"/>
    <s v="Labor"/>
    <s v="-"/>
    <n v="70"/>
  </r>
  <r>
    <x v="1"/>
    <n v="26"/>
    <x v="63"/>
    <s v="Rest"/>
    <s v="-"/>
    <x v="1"/>
    <x v="12"/>
    <s v="-"/>
    <n v="46"/>
    <s v="Produkte"/>
    <s v="BUs"/>
    <s v="Symptome"/>
    <s v="0"/>
    <s v="RWV"/>
    <s v="-"/>
    <n v="60"/>
  </r>
  <r>
    <x v="5"/>
    <n v="3"/>
    <x v="63"/>
    <s v="Rest"/>
    <s v="-"/>
    <x v="4"/>
    <x v="10"/>
    <s v="-"/>
    <n v="46"/>
    <s v="Produkte"/>
    <s v="BUs"/>
    <s v="Symptome"/>
    <s v="0"/>
    <s v="Labor"/>
    <s v="-"/>
    <n v="74"/>
  </r>
  <r>
    <x v="0"/>
    <n v="29"/>
    <x v="63"/>
    <s v="Offen ungeschält ABS"/>
    <s v="ABS CHED-ROT MIT ß-CARO"/>
    <x v="1"/>
    <x v="6"/>
    <s v="-"/>
    <n v="46"/>
    <s v="Produkte"/>
    <s v="BUs"/>
    <s v="Symptome"/>
    <n v="29"/>
    <s v="BU3"/>
    <n v="29501032"/>
    <n v="42"/>
  </r>
  <r>
    <x v="3"/>
    <n v="223"/>
    <x v="63"/>
    <s v="Offen Endstücke"/>
    <s v="VOS GRW-CHILI-NAT ENDST"/>
    <x v="0"/>
    <x v="60"/>
    <s v="-"/>
    <n v="46"/>
    <s v="Produkte"/>
    <s v="BUs"/>
    <s v="Symptome"/>
    <n v="111.5"/>
    <s v="Verkauf"/>
    <n v="29501079"/>
    <n v="12"/>
  </r>
  <r>
    <x v="0"/>
    <n v="75"/>
    <x v="63"/>
    <s v="Offen ungeschält ABS"/>
    <s v="ABS CHED-PF-KRÄUK gemis"/>
    <x v="3"/>
    <x v="9"/>
    <s v="-"/>
    <n v="46"/>
    <s v="Produkte"/>
    <s v="BUs"/>
    <s v="Symptome"/>
    <n v="75"/>
    <s v="Bu3"/>
    <n v="29501003"/>
    <n v="81"/>
  </r>
  <r>
    <x v="4"/>
    <n v="129"/>
    <x v="63"/>
    <s v="-"/>
    <s v="Maschinenabfall"/>
    <x v="3"/>
    <x v="7"/>
    <s v="-"/>
    <n v="46"/>
    <s v="Produkte"/>
    <s v="BUs"/>
    <s v="Symptome"/>
    <s v="0"/>
    <s v="BU2"/>
    <s v="Maschinenabfall"/>
    <n v="30"/>
  </r>
  <r>
    <x v="0"/>
    <n v="41"/>
    <x v="63"/>
    <s v="ABS"/>
    <s v="Würfel"/>
    <x v="3"/>
    <x v="7"/>
    <s v="-"/>
    <n v="46"/>
    <s v="Produkte"/>
    <s v="BUs"/>
    <s v="Symptome"/>
    <s v="0"/>
    <s v="BU3"/>
    <s v="Würfel"/>
    <n v="30"/>
  </r>
  <r>
    <x v="1"/>
    <n v="149.4"/>
    <x v="63"/>
    <s v="Rest"/>
    <s v="-"/>
    <x v="3"/>
    <x v="17"/>
    <s v="-"/>
    <n v="46"/>
    <s v="Produkte"/>
    <s v="BUs"/>
    <s v="Symptome"/>
    <s v="0"/>
    <s v="Schmelze"/>
    <s v="-"/>
    <n v="10"/>
  </r>
  <r>
    <x v="1"/>
    <n v="172"/>
    <x v="63"/>
    <s v="Sammelnr. ungeschält ABS"/>
    <s v="ABS 45-48% Konventionel"/>
    <x v="0"/>
    <x v="1"/>
    <s v="-"/>
    <n v="46"/>
    <s v="Produkte"/>
    <s v="BUs"/>
    <s v="Symptome"/>
    <n v="347.02719999999999"/>
    <s v="Schmelze"/>
    <n v="29600004"/>
    <n v="12"/>
  </r>
  <r>
    <x v="0"/>
    <n v="309"/>
    <x v="63"/>
    <s v="Rest"/>
    <s v="-"/>
    <x v="0"/>
    <x v="0"/>
    <s v="-"/>
    <n v="46"/>
    <s v="Produkte"/>
    <s v="BUs"/>
    <s v="Symptome"/>
    <s v="0"/>
    <s v="Bu3"/>
    <s v="-"/>
    <n v="12"/>
  </r>
  <r>
    <x v="0"/>
    <n v="18.2"/>
    <x v="63"/>
    <s v="-"/>
    <s v="Maschinenabfall"/>
    <x v="3"/>
    <x v="7"/>
    <s v="-"/>
    <n v="46"/>
    <s v="Produkte"/>
    <s v="BUs"/>
    <s v="Symptome"/>
    <s v="0"/>
    <s v="Bu3"/>
    <s v="Maschinenabfall"/>
    <n v="30"/>
  </r>
  <r>
    <x v="4"/>
    <n v="40"/>
    <x v="63"/>
    <s v="-"/>
    <s v="Maschinenabfall"/>
    <x v="3"/>
    <x v="7"/>
    <s v="-"/>
    <n v="46"/>
    <s v="Produkte"/>
    <s v="BUs"/>
    <s v="Symptome"/>
    <s v="0"/>
    <s v="BU2"/>
    <s v="Maschinenabfall"/>
    <n v="30"/>
  </r>
  <r>
    <x v="2"/>
    <n v="15"/>
    <x v="63"/>
    <s v="-"/>
    <s v="Maschinenabfall"/>
    <x v="3"/>
    <x v="7"/>
    <s v="-"/>
    <n v="46"/>
    <s v="Produkte"/>
    <s v="BUs"/>
    <s v="Symptome"/>
    <s v="0"/>
    <s v="BU4"/>
    <s v="Maschinenabfall"/>
    <n v="30"/>
  </r>
  <r>
    <x v="2"/>
    <n v="15"/>
    <x v="63"/>
    <s v="-"/>
    <s v="Ziegengouda"/>
    <x v="2"/>
    <x v="23"/>
    <s v="-"/>
    <n v="46"/>
    <s v="Produkte"/>
    <s v="BUs"/>
    <s v="Symptome"/>
    <s v="0"/>
    <s v="BU4"/>
    <s v="Ziegengouda"/>
    <n v="61"/>
  </r>
  <r>
    <x v="0"/>
    <n v="30"/>
    <x v="63"/>
    <s v="-"/>
    <s v="Maschinenabfall"/>
    <x v="3"/>
    <x v="7"/>
    <s v="-"/>
    <n v="46"/>
    <s v="Produkte"/>
    <s v="BUs"/>
    <s v="Symptome"/>
    <s v="0"/>
    <s v="BU3"/>
    <s v="Maschinenabfall"/>
    <n v="30"/>
  </r>
  <r>
    <x v="1"/>
    <n v="40"/>
    <x v="63"/>
    <s v="Rest"/>
    <s v="-"/>
    <x v="3"/>
    <x v="17"/>
    <s v="-"/>
    <n v="46"/>
    <s v="Produkte"/>
    <s v="BUs"/>
    <s v="Symptome"/>
    <s v="0"/>
    <s v="Schmelze"/>
    <s v="-"/>
    <n v="10"/>
  </r>
  <r>
    <x v="5"/>
    <n v="7"/>
    <x v="63"/>
    <s v="Rest"/>
    <s v="-"/>
    <x v="4"/>
    <x v="45"/>
    <s v="-"/>
    <n v="46"/>
    <s v="Produkte"/>
    <s v="BUs"/>
    <s v="Symptome"/>
    <s v="0"/>
    <s v="Labor"/>
    <s v="-"/>
    <n v="71"/>
  </r>
  <r>
    <x v="0"/>
    <n v="326"/>
    <x v="63"/>
    <s v="Offen ungeschält VOS"/>
    <s v="VOS GRW Natur 45% OGT"/>
    <x v="0"/>
    <x v="0"/>
    <s v="-"/>
    <n v="46"/>
    <s v="Produkte"/>
    <s v="BUs"/>
    <s v="Symptome"/>
    <n v="163"/>
    <s v="BU3"/>
    <n v="29500622"/>
    <n v="12"/>
  </r>
  <r>
    <x v="0"/>
    <n v="332"/>
    <x v="63"/>
    <s v="Offen ungeschält VOS"/>
    <s v="VOS GRW CHILI-NATRIUMAR"/>
    <x v="0"/>
    <x v="0"/>
    <s v="-"/>
    <n v="46"/>
    <s v="Produkte"/>
    <s v="BUs"/>
    <s v="Symptome"/>
    <n v="166"/>
    <s v="BU3"/>
    <n v="29501059"/>
    <n v="12"/>
  </r>
  <r>
    <x v="0"/>
    <n v="76"/>
    <x v="63"/>
    <s v="Vakuumierter VOS ungeschält"/>
    <s v="VOS RW NATUR-GESCHÄLT-V"/>
    <x v="0"/>
    <x v="0"/>
    <s v="-"/>
    <n v="46"/>
    <s v="Produkte"/>
    <s v="BUs"/>
    <s v="Symptome"/>
    <s v="0"/>
    <s v="BU3"/>
    <n v="49500103"/>
    <n v="12"/>
  </r>
  <r>
    <x v="2"/>
    <n v="19"/>
    <x v="63"/>
    <s v="Offen ungeschält ABS"/>
    <s v="ABS BRUSCHETTA"/>
    <x v="2"/>
    <x v="23"/>
    <s v="-"/>
    <n v="46"/>
    <s v="Produkte"/>
    <s v="BUs"/>
    <s v="Symptome"/>
    <n v="28.5"/>
    <s v="BU4"/>
    <n v="29501029"/>
    <n v="61"/>
  </r>
  <r>
    <x v="2"/>
    <n v="20"/>
    <x v="63"/>
    <s v="Offen ungeschält ABS"/>
    <s v="ABS HEUBL"/>
    <x v="2"/>
    <x v="23"/>
    <s v="-"/>
    <n v="46"/>
    <s v="Produkte"/>
    <s v="BUs"/>
    <s v="Symptome"/>
    <n v="0.2"/>
    <s v="BU4"/>
    <n v="29500885"/>
    <n v="61"/>
  </r>
  <r>
    <x v="2"/>
    <n v="20"/>
    <x v="63"/>
    <s v="Offen ungeschält ABS"/>
    <s v="ABS HEUBL"/>
    <x v="2"/>
    <x v="23"/>
    <s v="-"/>
    <n v="46"/>
    <s v="Produkte"/>
    <s v="BUs"/>
    <s v="Symptome"/>
    <n v="0.2"/>
    <s v="BU4"/>
    <n v="29500885"/>
    <n v="61"/>
  </r>
  <r>
    <x v="2"/>
    <n v="20"/>
    <x v="63"/>
    <s v="Offen ungeschält ABS"/>
    <s v="ABS MEDI-KRÄUK"/>
    <x v="2"/>
    <x v="23"/>
    <s v="-"/>
    <n v="46"/>
    <s v="Produkte"/>
    <s v="BUs"/>
    <s v="Symptome"/>
    <n v="30"/>
    <s v="BU4"/>
    <n v="29500886"/>
    <n v="61"/>
  </r>
  <r>
    <x v="2"/>
    <n v="20"/>
    <x v="63"/>
    <s v="Offen ungeschält ABS"/>
    <s v="ABS MEDI-KRÄUK"/>
    <x v="2"/>
    <x v="23"/>
    <s v="-"/>
    <n v="46"/>
    <s v="Produkte"/>
    <s v="BUs"/>
    <s v="Symptome"/>
    <n v="30"/>
    <s v="BU4"/>
    <n v="29500886"/>
    <n v="61"/>
  </r>
  <r>
    <x v="2"/>
    <n v="18"/>
    <x v="63"/>
    <s v="Offen ungeschält ABS"/>
    <s v="ABS Whisky-Nuts"/>
    <x v="2"/>
    <x v="23"/>
    <s v="-"/>
    <n v="46"/>
    <s v="Produkte"/>
    <s v="BUs"/>
    <s v="Symptome"/>
    <n v="27"/>
    <s v="BU4"/>
    <n v="29501009"/>
    <n v="61"/>
  </r>
  <r>
    <x v="2"/>
    <n v="11"/>
    <x v="63"/>
    <s v="Offen ungeschält ABS"/>
    <s v="ABS Whisky-Nuts"/>
    <x v="2"/>
    <x v="23"/>
    <s v="-"/>
    <n v="46"/>
    <s v="Produkte"/>
    <s v="BUs"/>
    <s v="Symptome"/>
    <n v="16.5"/>
    <s v="BU4"/>
    <n v="29501009"/>
    <n v="61"/>
  </r>
  <r>
    <x v="2"/>
    <n v="20"/>
    <x v="63"/>
    <s v="Offen ungeschält ABS"/>
    <s v="ABS BRUSCHETTA"/>
    <x v="2"/>
    <x v="23"/>
    <s v="-"/>
    <n v="46"/>
    <s v="Produkte"/>
    <s v="BUs"/>
    <s v="Symptome"/>
    <n v="30"/>
    <s v="BU4"/>
    <n v="29501029"/>
    <n v="61"/>
  </r>
  <r>
    <x v="2"/>
    <n v="5"/>
    <x v="63"/>
    <s v="Offen ungeschält ABS"/>
    <s v="ABS GRÜN-PFEFF"/>
    <x v="2"/>
    <x v="23"/>
    <s v="-"/>
    <n v="46"/>
    <s v="Produkte"/>
    <s v="BUs"/>
    <s v="Symptome"/>
    <n v="5.0000000000000001E-4"/>
    <s v="BU4"/>
    <n v="29501105"/>
    <n v="61"/>
  </r>
  <r>
    <x v="2"/>
    <n v="6"/>
    <x v="63"/>
    <s v="Offen ungeschält VOS"/>
    <s v="VOS Schwarzer Pfeffer R"/>
    <x v="2"/>
    <x v="23"/>
    <s v="-"/>
    <n v="46"/>
    <s v="Produkte"/>
    <s v="BUs"/>
    <s v="Symptome"/>
    <n v="3"/>
    <s v="BU4"/>
    <n v="29500482"/>
    <n v="61"/>
  </r>
  <r>
    <x v="2"/>
    <n v="20"/>
    <x v="63"/>
    <s v="Offen ungeschält ABS"/>
    <s v="ABS HEUBL"/>
    <x v="2"/>
    <x v="23"/>
    <s v="-"/>
    <n v="46"/>
    <s v="Produkte"/>
    <s v="BUs"/>
    <s v="Symptome"/>
    <n v="0.2"/>
    <s v="BU4"/>
    <n v="29500885"/>
    <n v="61"/>
  </r>
  <r>
    <x v="2"/>
    <n v="15"/>
    <x v="63"/>
    <s v="Offen ungeschält ABS"/>
    <s v="ABS HEUBL"/>
    <x v="2"/>
    <x v="23"/>
    <s v="-"/>
    <n v="46"/>
    <s v="Produkte"/>
    <s v="BUs"/>
    <s v="Symptome"/>
    <n v="0.15"/>
    <s v="BU4"/>
    <n v="29500885"/>
    <n v="61"/>
  </r>
  <r>
    <x v="2"/>
    <n v="7"/>
    <x v="63"/>
    <s v="Offen ungeschält ABS"/>
    <s v="ABS PECO"/>
    <x v="2"/>
    <x v="23"/>
    <s v="-"/>
    <n v="46"/>
    <s v="Produkte"/>
    <s v="BUs"/>
    <s v="Symptome"/>
    <n v="14"/>
    <s v="BU4"/>
    <n v="29500891"/>
    <n v="61"/>
  </r>
  <r>
    <x v="2"/>
    <n v="18"/>
    <x v="63"/>
    <s v="Offen ungeschält ABS"/>
    <s v="ABS Unser Blütenkäse"/>
    <x v="2"/>
    <x v="23"/>
    <s v="-"/>
    <n v="46"/>
    <s v="Produkte"/>
    <s v="BUs"/>
    <s v="Symptome"/>
    <n v="0.18"/>
    <s v="BU4"/>
    <n v="29500910"/>
    <n v="61"/>
  </r>
  <r>
    <x v="2"/>
    <n v="16"/>
    <x v="63"/>
    <s v="Offen ungeschält ABS"/>
    <s v="ABS Unser Blütenkäse"/>
    <x v="2"/>
    <x v="23"/>
    <s v="-"/>
    <n v="46"/>
    <s v="Produkte"/>
    <s v="BUs"/>
    <s v="Symptome"/>
    <n v="0.16"/>
    <s v="BU4"/>
    <n v="29500910"/>
    <n v="61"/>
  </r>
  <r>
    <x v="2"/>
    <n v="14"/>
    <x v="63"/>
    <s v="Offen ungeschält ABS"/>
    <s v="ABS AT-ROTWEIN"/>
    <x v="2"/>
    <x v="23"/>
    <s v="-"/>
    <n v="46"/>
    <s v="Produkte"/>
    <s v="BUs"/>
    <s v="Symptome"/>
    <n v="1.4E-3"/>
    <s v="BU4"/>
    <n v="29501013"/>
    <n v="61"/>
  </r>
  <r>
    <x v="2"/>
    <n v="15"/>
    <x v="63"/>
    <s v="Offen ungeschält ABS"/>
    <s v="ABS GRUY"/>
    <x v="2"/>
    <x v="23"/>
    <s v="-"/>
    <n v="46"/>
    <s v="Produkte"/>
    <s v="BUs"/>
    <s v="Symptome"/>
    <n v="7.5"/>
    <s v="BU4"/>
    <n v="29500908"/>
    <n v="61"/>
  </r>
  <r>
    <x v="2"/>
    <n v="8"/>
    <x v="63"/>
    <s v="Offen ungeschält ABS"/>
    <s v="ABS GRUY"/>
    <x v="2"/>
    <x v="23"/>
    <s v="-"/>
    <n v="46"/>
    <s v="Produkte"/>
    <s v="BUs"/>
    <s v="Symptome"/>
    <n v="4"/>
    <s v="BU4"/>
    <n v="29500908"/>
    <n v="61"/>
  </r>
  <r>
    <x v="0"/>
    <n v="12"/>
    <x v="64"/>
    <s v="Offen ungeschält VOS"/>
    <s v="VOS Räucher Natur Natri"/>
    <x v="0"/>
    <x v="38"/>
    <s v="-"/>
    <n v="46"/>
    <s v="Produkte"/>
    <s v="BUs"/>
    <s v="Symptome"/>
    <n v="6"/>
    <s v="BU3"/>
    <n v="29500498"/>
    <n v="12"/>
  </r>
  <r>
    <x v="0"/>
    <n v="48"/>
    <x v="64"/>
    <s v="Offen ungeschält VOS"/>
    <s v="VOS Räucher Natur Natri"/>
    <x v="0"/>
    <x v="38"/>
    <s v="-"/>
    <n v="46"/>
    <s v="Produkte"/>
    <s v="BUs"/>
    <s v="Symptome"/>
    <n v="24"/>
    <s v="BU3"/>
    <n v="29500498"/>
    <n v="12"/>
  </r>
  <r>
    <x v="1"/>
    <n v="48"/>
    <x v="64"/>
    <s v="Vorschmelz"/>
    <s v="VOS-ABS ENTSORGUNG"/>
    <x v="1"/>
    <x v="12"/>
    <s v="-"/>
    <n v="46"/>
    <s v="Produkte"/>
    <s v="BUs"/>
    <s v="Symptome"/>
    <n v="0.48"/>
    <s v="BU1"/>
    <n v="29500917"/>
    <n v="60"/>
  </r>
  <r>
    <x v="2"/>
    <n v="5"/>
    <x v="64"/>
    <s v="Offen ungeschält ABS"/>
    <s v="ABS MEDI-KRÄUK"/>
    <x v="2"/>
    <x v="23"/>
    <s v="-"/>
    <n v="46"/>
    <s v="Produkte"/>
    <s v="BUs"/>
    <s v="Symptome"/>
    <n v="7.5"/>
    <s v="BU4"/>
    <n v="29500886"/>
    <n v="61"/>
  </r>
  <r>
    <x v="2"/>
    <n v="4"/>
    <x v="64"/>
    <s v="Offen ungeschält ABS"/>
    <s v="ABS PECO"/>
    <x v="2"/>
    <x v="23"/>
    <s v="-"/>
    <n v="46"/>
    <s v="Produkte"/>
    <s v="BUs"/>
    <s v="Symptome"/>
    <n v="8"/>
    <s v="BU4"/>
    <n v="29500891"/>
    <n v="61"/>
  </r>
  <r>
    <x v="2"/>
    <n v="7"/>
    <x v="64"/>
    <s v="Offen ungeschält ABS"/>
    <s v="ABS PECO"/>
    <x v="2"/>
    <x v="23"/>
    <s v="-"/>
    <n v="46"/>
    <s v="Produkte"/>
    <s v="BUs"/>
    <s v="Symptome"/>
    <n v="14"/>
    <s v="BU4"/>
    <n v="29500891"/>
    <n v="61"/>
  </r>
  <r>
    <x v="2"/>
    <n v="10"/>
    <x v="64"/>
    <s v="Offen ungeschält ABS"/>
    <s v="ABS PECO"/>
    <x v="2"/>
    <x v="23"/>
    <s v="-"/>
    <n v="46"/>
    <s v="Produkte"/>
    <s v="BUs"/>
    <s v="Symptome"/>
    <n v="20"/>
    <s v="BU4"/>
    <n v="29500891"/>
    <n v="61"/>
  </r>
  <r>
    <x v="2"/>
    <n v="2"/>
    <x v="64"/>
    <s v="Offen ungeschält ABS"/>
    <s v="ABS PECO"/>
    <x v="2"/>
    <x v="23"/>
    <s v="-"/>
    <n v="46"/>
    <s v="Produkte"/>
    <s v="BUs"/>
    <s v="Symptome"/>
    <n v="4"/>
    <s v="BU4"/>
    <n v="29500891"/>
    <n v="61"/>
  </r>
  <r>
    <x v="2"/>
    <n v="6"/>
    <x v="64"/>
    <s v="Offen ungeschält ABS"/>
    <s v="ABS PECO"/>
    <x v="2"/>
    <x v="23"/>
    <s v="-"/>
    <n v="46"/>
    <s v="Produkte"/>
    <s v="BUs"/>
    <s v="Symptome"/>
    <n v="12"/>
    <s v="BU4"/>
    <n v="29500891"/>
    <n v="61"/>
  </r>
  <r>
    <x v="2"/>
    <n v="5"/>
    <x v="64"/>
    <s v="Offen ungeschält ABS"/>
    <s v="ABS PECO"/>
    <x v="2"/>
    <x v="23"/>
    <s v="-"/>
    <n v="46"/>
    <s v="Produkte"/>
    <s v="BUs"/>
    <s v="Symptome"/>
    <n v="10"/>
    <s v="BU4"/>
    <n v="29500891"/>
    <n v="61"/>
  </r>
  <r>
    <x v="2"/>
    <n v="9"/>
    <x v="64"/>
    <s v="Offen ungeschält ABS"/>
    <s v="ABS TI-AD"/>
    <x v="0"/>
    <x v="3"/>
    <s v="-"/>
    <n v="46"/>
    <s v="Produkte"/>
    <s v="BUs"/>
    <s v="Symptome"/>
    <n v="0.09"/>
    <s v="BU4"/>
    <n v="29500904"/>
    <n v="12"/>
  </r>
  <r>
    <x v="2"/>
    <n v="12"/>
    <x v="64"/>
    <s v="Offen ungeschält ABS"/>
    <s v="ABS TI-AD"/>
    <x v="0"/>
    <x v="3"/>
    <s v="-"/>
    <n v="46"/>
    <s v="Produkte"/>
    <s v="BUs"/>
    <s v="Symptome"/>
    <n v="0.12"/>
    <s v="BU4"/>
    <n v="29500904"/>
    <n v="12"/>
  </r>
  <r>
    <x v="2"/>
    <n v="17"/>
    <x v="64"/>
    <s v="Offen ungeschält ABS"/>
    <s v="ABS TI-AD"/>
    <x v="0"/>
    <x v="3"/>
    <s v="-"/>
    <n v="46"/>
    <s v="Produkte"/>
    <s v="BUs"/>
    <s v="Symptome"/>
    <n v="0.17"/>
    <s v="BU4"/>
    <n v="29500904"/>
    <n v="12"/>
  </r>
  <r>
    <x v="2"/>
    <n v="4"/>
    <x v="64"/>
    <s v="Offen ungeschält ABS"/>
    <s v="ABS TI-AD"/>
    <x v="0"/>
    <x v="3"/>
    <s v="-"/>
    <n v="46"/>
    <s v="Produkte"/>
    <s v="BUs"/>
    <s v="Symptome"/>
    <n v="0.04"/>
    <s v="BU4"/>
    <n v="29500904"/>
    <n v="12"/>
  </r>
  <r>
    <x v="2"/>
    <n v="20"/>
    <x v="64"/>
    <s v="Offen ungeschält ABS"/>
    <s v="ABS SCH-PAUL"/>
    <x v="2"/>
    <x v="23"/>
    <s v="-"/>
    <n v="46"/>
    <s v="Produkte"/>
    <s v="BUs"/>
    <s v="Symptome"/>
    <n v="0.2"/>
    <s v="BU4"/>
    <n v="29500906"/>
    <n v="61"/>
  </r>
  <r>
    <x v="2"/>
    <n v="14"/>
    <x v="64"/>
    <s v="Offen ungeschält ABS"/>
    <s v="ABS SCH-PAUL"/>
    <x v="2"/>
    <x v="23"/>
    <s v="-"/>
    <n v="46"/>
    <s v="Produkte"/>
    <s v="BUs"/>
    <s v="Symptome"/>
    <n v="0.14000000000000001"/>
    <s v="BU4"/>
    <n v="29500906"/>
    <n v="61"/>
  </r>
  <r>
    <x v="2"/>
    <n v="21"/>
    <x v="64"/>
    <s v="Offen ungeschält ABS"/>
    <s v="ABS SCH-PAUL"/>
    <x v="2"/>
    <x v="23"/>
    <s v="-"/>
    <n v="46"/>
    <s v="Produkte"/>
    <s v="BUs"/>
    <s v="Symptome"/>
    <n v="0.21"/>
    <s v="BU4"/>
    <n v="29500906"/>
    <n v="61"/>
  </r>
  <r>
    <x v="2"/>
    <n v="6"/>
    <x v="64"/>
    <s v="Offen ungeschält ABS"/>
    <s v="ABS GRUY"/>
    <x v="0"/>
    <x v="3"/>
    <s v="-"/>
    <n v="46"/>
    <s v="Produkte"/>
    <s v="BUs"/>
    <s v="Symptome"/>
    <n v="3"/>
    <s v="BU4"/>
    <n v="29500908"/>
    <n v="12"/>
  </r>
  <r>
    <x v="2"/>
    <n v="18"/>
    <x v="64"/>
    <s v="Offen ungeschält ABS"/>
    <s v="ABS GRUY"/>
    <x v="0"/>
    <x v="3"/>
    <s v="-"/>
    <n v="46"/>
    <s v="Produkte"/>
    <s v="BUs"/>
    <s v="Symptome"/>
    <n v="9"/>
    <s v="BU4"/>
    <n v="29500908"/>
    <n v="12"/>
  </r>
  <r>
    <x v="2"/>
    <n v="3"/>
    <x v="64"/>
    <s v="Offen ungeschält ABS"/>
    <s v="ABS GRUY"/>
    <x v="0"/>
    <x v="3"/>
    <s v="-"/>
    <n v="46"/>
    <s v="Produkte"/>
    <s v="BUs"/>
    <s v="Symptome"/>
    <n v="1.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6"/>
    <x v="64"/>
    <s v="Offen ungeschält ABS"/>
    <s v="ABS GRUY"/>
    <x v="0"/>
    <x v="3"/>
    <s v="-"/>
    <n v="46"/>
    <s v="Produkte"/>
    <s v="BUs"/>
    <s v="Symptome"/>
    <n v="8"/>
    <s v="BU4"/>
    <n v="29500908"/>
    <n v="12"/>
  </r>
  <r>
    <x v="2"/>
    <n v="12"/>
    <x v="64"/>
    <s v="Offen ungeschält ABS"/>
    <s v="ABS GRUY"/>
    <x v="0"/>
    <x v="3"/>
    <s v="-"/>
    <n v="46"/>
    <s v="Produkte"/>
    <s v="BUs"/>
    <s v="Symptome"/>
    <n v="6"/>
    <s v="BU4"/>
    <n v="29500908"/>
    <n v="12"/>
  </r>
  <r>
    <x v="2"/>
    <n v="14"/>
    <x v="64"/>
    <s v="Offen ungeschält ABS"/>
    <s v="ABS GRUY"/>
    <x v="0"/>
    <x v="3"/>
    <s v="-"/>
    <n v="46"/>
    <s v="Produkte"/>
    <s v="BUs"/>
    <s v="Symptome"/>
    <n v="7"/>
    <s v="BU4"/>
    <n v="29500908"/>
    <n v="12"/>
  </r>
  <r>
    <x v="2"/>
    <n v="16"/>
    <x v="64"/>
    <s v="Offen ungeschält ABS"/>
    <s v="ABS GRUY"/>
    <x v="0"/>
    <x v="3"/>
    <s v="-"/>
    <n v="46"/>
    <s v="Produkte"/>
    <s v="BUs"/>
    <s v="Symptome"/>
    <n v="8"/>
    <s v="BU4"/>
    <n v="29500908"/>
    <n v="12"/>
  </r>
  <r>
    <x v="2"/>
    <n v="16"/>
    <x v="64"/>
    <s v="Offen ungeschält ABS"/>
    <s v="ABS GRUY"/>
    <x v="0"/>
    <x v="3"/>
    <s v="-"/>
    <n v="46"/>
    <s v="Produkte"/>
    <s v="BUs"/>
    <s v="Symptome"/>
    <n v="8"/>
    <s v="BU4"/>
    <n v="29500908"/>
    <n v="12"/>
  </r>
  <r>
    <x v="2"/>
    <n v="15"/>
    <x v="64"/>
    <s v="Offen ungeschält ABS"/>
    <s v="ABS GRUY"/>
    <x v="0"/>
    <x v="3"/>
    <s v="-"/>
    <n v="46"/>
    <s v="Produkte"/>
    <s v="BUs"/>
    <s v="Symptome"/>
    <n v="7.5"/>
    <s v="BU4"/>
    <n v="29500908"/>
    <n v="12"/>
  </r>
  <r>
    <x v="2"/>
    <n v="6"/>
    <x v="64"/>
    <s v="Offen ungeschält ABS"/>
    <s v="ABS GRUY"/>
    <x v="0"/>
    <x v="3"/>
    <s v="-"/>
    <n v="46"/>
    <s v="Produkte"/>
    <s v="BUs"/>
    <s v="Symptome"/>
    <n v="3"/>
    <s v="BU4"/>
    <n v="29500908"/>
    <n v="12"/>
  </r>
  <r>
    <x v="2"/>
    <n v="15"/>
    <x v="64"/>
    <s v="Offen ungeschält ABS"/>
    <s v="ABS GRUY"/>
    <x v="0"/>
    <x v="3"/>
    <s v="-"/>
    <n v="46"/>
    <s v="Produkte"/>
    <s v="BUs"/>
    <s v="Symptome"/>
    <n v="7.5"/>
    <s v="BU4"/>
    <n v="29500908"/>
    <n v="12"/>
  </r>
  <r>
    <x v="2"/>
    <n v="9"/>
    <x v="64"/>
    <s v="Offen ungeschält ABS"/>
    <s v="ABS GRUY"/>
    <x v="0"/>
    <x v="3"/>
    <s v="-"/>
    <n v="46"/>
    <s v="Produkte"/>
    <s v="BUs"/>
    <s v="Symptome"/>
    <n v="4.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0"/>
    <x v="64"/>
    <s v="Offen ungeschält ABS"/>
    <s v="ABS GRUY"/>
    <x v="0"/>
    <x v="3"/>
    <s v="-"/>
    <n v="46"/>
    <s v="Produkte"/>
    <s v="BUs"/>
    <s v="Symptome"/>
    <n v="5"/>
    <s v="BU4"/>
    <n v="29500908"/>
    <n v="12"/>
  </r>
  <r>
    <x v="2"/>
    <n v="10"/>
    <x v="64"/>
    <s v="Offen ungeschält ABS"/>
    <s v="ABS GRUY"/>
    <x v="0"/>
    <x v="3"/>
    <s v="-"/>
    <n v="46"/>
    <s v="Produkte"/>
    <s v="BUs"/>
    <s v="Symptome"/>
    <n v="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7"/>
    <x v="64"/>
    <s v="Offen ungeschält ABS"/>
    <s v="ABS GRÜN-PESTO"/>
    <x v="2"/>
    <x v="23"/>
    <s v="-"/>
    <n v="46"/>
    <s v="Produkte"/>
    <s v="BUs"/>
    <s v="Symptome"/>
    <n v="25.5"/>
    <s v="BU4"/>
    <n v="29500952"/>
    <n v="61"/>
  </r>
  <r>
    <x v="2"/>
    <n v="10"/>
    <x v="64"/>
    <s v="Offen ungeschält ABS"/>
    <s v="ABS GRÜN-PESTO"/>
    <x v="2"/>
    <x v="23"/>
    <s v="-"/>
    <n v="46"/>
    <s v="Produkte"/>
    <s v="BUs"/>
    <s v="Symptome"/>
    <n v="15"/>
    <s v="BU4"/>
    <n v="29500952"/>
    <n v="61"/>
  </r>
  <r>
    <x v="2"/>
    <n v="9"/>
    <x v="64"/>
    <s v="Offen ungeschält ABS"/>
    <s v="ABS KELLERGEIST"/>
    <x v="2"/>
    <x v="23"/>
    <s v="-"/>
    <n v="46"/>
    <s v="Produkte"/>
    <s v="BUs"/>
    <s v="Symptome"/>
    <n v="9.0000000000000008E-4"/>
    <s v="BU4"/>
    <n v="29501028"/>
    <n v="61"/>
  </r>
  <r>
    <x v="2"/>
    <n v="10"/>
    <x v="64"/>
    <s v="Offen ungeschält ABS"/>
    <s v="ABS BRUSCHETTA"/>
    <x v="2"/>
    <x v="23"/>
    <s v="-"/>
    <n v="46"/>
    <s v="Produkte"/>
    <s v="BUs"/>
    <s v="Symptome"/>
    <n v="15"/>
    <s v="BU4"/>
    <n v="29501029"/>
    <n v="61"/>
  </r>
  <r>
    <x v="2"/>
    <n v="18"/>
    <x v="64"/>
    <s v="Offen ungeschält ABS"/>
    <s v="ABS OLD-AMSTERDAM"/>
    <x v="2"/>
    <x v="23"/>
    <s v="-"/>
    <n v="46"/>
    <s v="Produkte"/>
    <s v="BUs"/>
    <s v="Symptome"/>
    <n v="1.8000000000000002E-3"/>
    <s v="BU4"/>
    <n v="29501039"/>
    <n v="61"/>
  </r>
  <r>
    <x v="2"/>
    <n v="23"/>
    <x v="64"/>
    <s v="Offen ungeschält ABS"/>
    <s v="ABS OLD-AMSTERDAM"/>
    <x v="2"/>
    <x v="23"/>
    <s v="-"/>
    <n v="46"/>
    <s v="Produkte"/>
    <s v="BUs"/>
    <s v="Symptome"/>
    <n v="2.3E-3"/>
    <s v="BU4"/>
    <n v="29501039"/>
    <n v="61"/>
  </r>
  <r>
    <x v="2"/>
    <n v="23"/>
    <x v="64"/>
    <s v="Offen ungeschält ABS"/>
    <s v="ABS OLD-AMSTERDAM"/>
    <x v="2"/>
    <x v="23"/>
    <s v="-"/>
    <n v="46"/>
    <s v="Produkte"/>
    <s v="BUs"/>
    <s v="Symptome"/>
    <n v="2.3E-3"/>
    <s v="BU4"/>
    <n v="29501039"/>
    <n v="61"/>
  </r>
  <r>
    <x v="2"/>
    <n v="10"/>
    <x v="64"/>
    <s v="Offen ungeschält ABS"/>
    <s v="ABS OLD-AMSTERDAM"/>
    <x v="2"/>
    <x v="23"/>
    <s v="-"/>
    <n v="46"/>
    <s v="Produkte"/>
    <s v="BUs"/>
    <s v="Symptome"/>
    <n v="1E-3"/>
    <s v="BU4"/>
    <n v="29501039"/>
    <n v="61"/>
  </r>
  <r>
    <x v="2"/>
    <n v="25"/>
    <x v="64"/>
    <s v="Offen ungeschält ABS"/>
    <s v="ABS OLD-AMSTERDAM"/>
    <x v="2"/>
    <x v="23"/>
    <s v="-"/>
    <n v="46"/>
    <s v="Produkte"/>
    <s v="BUs"/>
    <s v="Symptome"/>
    <n v="2.5000000000000001E-3"/>
    <s v="BU4"/>
    <n v="29501039"/>
    <n v="61"/>
  </r>
  <r>
    <x v="2"/>
    <n v="5"/>
    <x v="64"/>
    <s v="Offen ungeschält ABS"/>
    <s v="ABS MUNSTER"/>
    <x v="0"/>
    <x v="3"/>
    <s v="-"/>
    <n v="46"/>
    <s v="Produkte"/>
    <s v="BUs"/>
    <s v="Symptome"/>
    <n v="5.0000000000000001E-4"/>
    <s v="BU4"/>
    <n v="29501040"/>
    <n v="12"/>
  </r>
  <r>
    <x v="2"/>
    <n v="5"/>
    <x v="64"/>
    <s v="Offen ungeschält ABS"/>
    <s v="ABS MUNSTER"/>
    <x v="0"/>
    <x v="3"/>
    <s v="-"/>
    <n v="46"/>
    <s v="Produkte"/>
    <s v="BUs"/>
    <s v="Symptome"/>
    <n v="5.0000000000000001E-4"/>
    <s v="BU4"/>
    <n v="29501040"/>
    <n v="12"/>
  </r>
  <r>
    <x v="2"/>
    <n v="4"/>
    <x v="64"/>
    <s v="Offen ungeschält ABS"/>
    <s v="ABS MUNSTER"/>
    <x v="0"/>
    <x v="3"/>
    <s v="-"/>
    <n v="46"/>
    <s v="Produkte"/>
    <s v="BUs"/>
    <s v="Symptome"/>
    <n v="4.0000000000000002E-4"/>
    <s v="BU4"/>
    <n v="29501040"/>
    <n v="12"/>
  </r>
  <r>
    <x v="2"/>
    <n v="2"/>
    <x v="64"/>
    <s v="Offen ungeschält ABS"/>
    <s v="ABS MUNSTER"/>
    <x v="0"/>
    <x v="3"/>
    <s v="-"/>
    <n v="46"/>
    <s v="Produkte"/>
    <s v="BUs"/>
    <s v="Symptome"/>
    <n v="2.0000000000000001E-4"/>
    <s v="BU4"/>
    <n v="29501040"/>
    <n v="12"/>
  </r>
  <r>
    <x v="2"/>
    <n v="5"/>
    <x v="64"/>
    <s v="Offen ungeschält ABS"/>
    <s v="ABS MUNSTER"/>
    <x v="0"/>
    <x v="3"/>
    <s v="-"/>
    <n v="46"/>
    <s v="Produkte"/>
    <s v="BUs"/>
    <s v="Symptome"/>
    <n v="5.0000000000000001E-4"/>
    <s v="BU4"/>
    <n v="29501040"/>
    <n v="12"/>
  </r>
  <r>
    <x v="2"/>
    <n v="7"/>
    <x v="64"/>
    <s v="Offen ungeschält ABS"/>
    <s v="ABS MUNSTER"/>
    <x v="0"/>
    <x v="3"/>
    <s v="-"/>
    <n v="46"/>
    <s v="Produkte"/>
    <s v="BUs"/>
    <s v="Symptome"/>
    <n v="6.9999999999999999E-4"/>
    <s v="BU4"/>
    <n v="29501040"/>
    <n v="12"/>
  </r>
  <r>
    <x v="2"/>
    <n v="11"/>
    <x v="64"/>
    <s v="Offen ungeschält ABS"/>
    <s v="ABS MUNSTER"/>
    <x v="0"/>
    <x v="3"/>
    <s v="-"/>
    <n v="46"/>
    <s v="Produkte"/>
    <s v="BUs"/>
    <s v="Symptome"/>
    <n v="1.1000000000000001E-3"/>
    <s v="BU4"/>
    <n v="29501040"/>
    <n v="12"/>
  </r>
  <r>
    <x v="2"/>
    <n v="3"/>
    <x v="64"/>
    <s v="Offen ungeschält ABS"/>
    <s v="ABS MUNSTER"/>
    <x v="0"/>
    <x v="3"/>
    <s v="-"/>
    <n v="46"/>
    <s v="Produkte"/>
    <s v="BUs"/>
    <s v="Symptome"/>
    <n v="3.0000000000000003E-4"/>
    <s v="BU4"/>
    <n v="29501040"/>
    <n v="12"/>
  </r>
  <r>
    <x v="1"/>
    <n v="20"/>
    <x v="64"/>
    <s v="-"/>
    <n v="32000236"/>
    <x v="3"/>
    <x v="17"/>
    <s v="-"/>
    <n v="46"/>
    <s v="Produkte"/>
    <s v="BUs"/>
    <s v="Symptome"/>
    <s v="0"/>
    <s v="BU1"/>
    <n v="32000236"/>
    <n v="10"/>
  </r>
  <r>
    <x v="1"/>
    <n v="20"/>
    <x v="64"/>
    <s v="Räucherwürste"/>
    <s v="RW NUSS 10,0KG AN"/>
    <x v="3"/>
    <x v="19"/>
    <s v="-"/>
    <n v="46"/>
    <s v="Produkte"/>
    <s v="BUs"/>
    <s v="Symptome"/>
    <s v="0"/>
    <s v="BU1"/>
    <n v="32000070"/>
    <n v="34"/>
  </r>
  <r>
    <x v="1"/>
    <n v="20"/>
    <x v="64"/>
    <s v="-"/>
    <n v="32000236"/>
    <x v="1"/>
    <x v="6"/>
    <s v="-"/>
    <n v="46"/>
    <s v="Produkte"/>
    <s v="BUs"/>
    <s v="Symptome"/>
    <s v="0"/>
    <s v="BU1"/>
    <n v="32000236"/>
    <n v="42"/>
  </r>
  <r>
    <x v="1"/>
    <n v="313"/>
    <x v="64"/>
    <s v="-"/>
    <s v="Maschinenabfall"/>
    <x v="3"/>
    <x v="7"/>
    <s v="-"/>
    <n v="46"/>
    <s v="Produkte"/>
    <s v="BUs"/>
    <s v="Symptome"/>
    <s v="0"/>
    <s v="BU1"/>
    <s v="Maschinenabfall"/>
    <n v="30"/>
  </r>
  <r>
    <x v="1"/>
    <n v="60"/>
    <x v="64"/>
    <s v="-"/>
    <s v="ROUL WAL-DAR 4,2KG"/>
    <x v="3"/>
    <x v="27"/>
    <s v="-"/>
    <n v="46"/>
    <s v="Produkte"/>
    <s v="BUs"/>
    <s v="Symptome"/>
    <s v="0"/>
    <s v="BU1"/>
    <n v="31000142"/>
    <n v="33"/>
  </r>
  <r>
    <x v="1"/>
    <n v="20"/>
    <x v="64"/>
    <s v="-"/>
    <s v="SKZ EMM-45 10KG"/>
    <x v="3"/>
    <x v="37"/>
    <s v="-"/>
    <n v="46"/>
    <s v="Produkte"/>
    <s v="BUs"/>
    <s v="Symptome"/>
    <s v="0"/>
    <s v="BU1"/>
    <n v="31000162"/>
    <n v="32"/>
  </r>
  <r>
    <x v="1"/>
    <n v="40"/>
    <x v="64"/>
    <s v="-"/>
    <s v="ROUL WAL-DAR 4,2KG"/>
    <x v="3"/>
    <x v="27"/>
    <s v="-"/>
    <n v="46"/>
    <s v="Produkte"/>
    <s v="BUs"/>
    <s v="Symptome"/>
    <s v="0"/>
    <s v="BU1"/>
    <n v="31000142"/>
    <n v="33"/>
  </r>
  <r>
    <x v="5"/>
    <n v="8.4"/>
    <x v="64"/>
    <s v="Rest"/>
    <s v="-"/>
    <x v="4"/>
    <x v="10"/>
    <s v="-"/>
    <n v="46"/>
    <s v="Produkte"/>
    <s v="BUs"/>
    <s v="Symptome"/>
    <s v="0"/>
    <s v="QM"/>
    <s v="-"/>
    <n v="74"/>
  </r>
  <r>
    <x v="5"/>
    <n v="2.4"/>
    <x v="64"/>
    <s v="Rest"/>
    <s v="-"/>
    <x v="4"/>
    <x v="44"/>
    <s v="-"/>
    <n v="46"/>
    <s v="Produkte"/>
    <s v="BUs"/>
    <s v="Symptome"/>
    <s v="0"/>
    <s v="Labor"/>
    <s v="-"/>
    <n v="73"/>
  </r>
  <r>
    <x v="5"/>
    <n v="104.7"/>
    <x v="64"/>
    <s v="Rest"/>
    <s v="-"/>
    <x v="4"/>
    <x v="10"/>
    <s v="-"/>
    <n v="46"/>
    <s v="Produkte"/>
    <s v="BUs"/>
    <s v="Symptome"/>
    <s v="0"/>
    <s v="Labor"/>
    <s v="-"/>
    <n v="74"/>
  </r>
  <r>
    <x v="1"/>
    <n v="112"/>
    <x v="64"/>
    <s v="Sammelnr. ungeschält ABS"/>
    <s v="ABS 45-48% Konventionel"/>
    <x v="0"/>
    <x v="1"/>
    <s v="-"/>
    <n v="46"/>
    <s v="Produkte"/>
    <s v="BUs"/>
    <s v="Symptome"/>
    <n v="225.97119999999998"/>
    <s v="Schmelze"/>
    <n v="29600004"/>
    <n v="12"/>
  </r>
  <r>
    <x v="1"/>
    <n v="90"/>
    <x v="64"/>
    <s v="Rest"/>
    <s v="-"/>
    <x v="3"/>
    <x v="17"/>
    <s v="-"/>
    <n v="46"/>
    <s v="Produkte"/>
    <s v="BUs"/>
    <s v="Symptome"/>
    <s v="0"/>
    <s v="BU1"/>
    <s v="-"/>
    <n v="10"/>
  </r>
  <r>
    <x v="0"/>
    <n v="181"/>
    <x v="64"/>
    <s v="Offen vegan"/>
    <s v="VOS VEG-SCH MILD"/>
    <x v="2"/>
    <x v="4"/>
    <s v="-"/>
    <n v="46"/>
    <s v="Produkte"/>
    <s v="BUs"/>
    <s v="Symptome"/>
    <n v="90.5"/>
    <s v="BU3"/>
    <n v="29900002"/>
    <n v="61"/>
  </r>
  <r>
    <x v="1"/>
    <n v="236"/>
    <x v="64"/>
    <s v="Vorschmelz"/>
    <s v="Vorschmelz"/>
    <x v="0"/>
    <x v="1"/>
    <s v="-"/>
    <n v="46"/>
    <s v="Produkte"/>
    <s v="BUs"/>
    <s v="Symptome"/>
    <s v="0"/>
    <s v="BU1"/>
    <s v="Vorschmelz"/>
    <n v="12"/>
  </r>
  <r>
    <x v="2"/>
    <n v="20"/>
    <x v="65"/>
    <s v="Offen ungeschält ABS"/>
    <s v="ABS MEDI-KRÄUK"/>
    <x v="2"/>
    <x v="23"/>
    <s v="-"/>
    <n v="46"/>
    <s v="Produkte"/>
    <s v="BUs"/>
    <s v="Symptome"/>
    <n v="30"/>
    <s v="BU4"/>
    <n v="29500886"/>
    <n v="61"/>
  </r>
  <r>
    <x v="2"/>
    <n v="20"/>
    <x v="65"/>
    <s v="Offen ungeschält ABS"/>
    <s v="ABS Unser Blütenkäse"/>
    <x v="2"/>
    <x v="23"/>
    <s v="-"/>
    <n v="46"/>
    <s v="Produkte"/>
    <s v="BUs"/>
    <s v="Symptome"/>
    <n v="0.2"/>
    <s v="BU4"/>
    <n v="29500910"/>
    <n v="61"/>
  </r>
  <r>
    <x v="1"/>
    <n v="34"/>
    <x v="65"/>
    <s v="Vorschmelz"/>
    <s v="VOS-ABS ENTSORGUNG"/>
    <x v="0"/>
    <x v="8"/>
    <s v="-"/>
    <n v="46"/>
    <s v="Produkte"/>
    <s v="BUs"/>
    <s v="Symptome"/>
    <n v="0.34"/>
    <s v="BU1"/>
    <n v="29500917"/>
    <n v="12"/>
  </r>
  <r>
    <x v="1"/>
    <n v="34"/>
    <x v="65"/>
    <s v="Vorschmelz"/>
    <s v="VOS-ABS ENTSORGUNG"/>
    <x v="0"/>
    <x v="8"/>
    <s v="-"/>
    <n v="46"/>
    <s v="Produkte"/>
    <s v="BUs"/>
    <s v="Symptome"/>
    <n v="0.34"/>
    <s v="BU1"/>
    <n v="29500917"/>
    <n v="12"/>
  </r>
  <r>
    <x v="0"/>
    <n v="154"/>
    <x v="65"/>
    <s v="Offen ungeschält ABS"/>
    <s v="ABS CHED-PF-KRÄUK gemis"/>
    <x v="3"/>
    <x v="9"/>
    <s v="-"/>
    <n v="46"/>
    <s v="Produkte"/>
    <s v="BUs"/>
    <s v="Symptome"/>
    <n v="154"/>
    <s v="BU3"/>
    <n v="29501003"/>
    <n v="81"/>
  </r>
  <r>
    <x v="0"/>
    <n v="46"/>
    <x v="65"/>
    <s v="Offen ungeschält ABS"/>
    <s v="ABS CHED-PF-KRÄUK gemis"/>
    <x v="3"/>
    <x v="9"/>
    <s v="-"/>
    <n v="46"/>
    <s v="Produkte"/>
    <s v="BUs"/>
    <s v="Symptome"/>
    <n v="46"/>
    <s v="BU3"/>
    <n v="29501003"/>
    <n v="81"/>
  </r>
  <r>
    <x v="0"/>
    <n v="48"/>
    <x v="65"/>
    <s v="Offen ungeschält ABS"/>
    <s v="ABS CHED-ROT MIT ß-CARO"/>
    <x v="1"/>
    <x v="6"/>
    <s v="-"/>
    <n v="46"/>
    <s v="Produkte"/>
    <s v="BUs"/>
    <s v="Symptome"/>
    <n v="48"/>
    <s v="BU3"/>
    <n v="29501032"/>
    <n v="42"/>
  </r>
  <r>
    <x v="0"/>
    <n v="21"/>
    <x v="65"/>
    <s v="Offen ungeschält ABS"/>
    <s v="ABS CHED-ROT MIT ß-CARO"/>
    <x v="1"/>
    <x v="6"/>
    <s v="-"/>
    <n v="46"/>
    <s v="Produkte"/>
    <s v="BUs"/>
    <s v="Symptome"/>
    <n v="21"/>
    <s v="BU3"/>
    <n v="29501032"/>
    <n v="42"/>
  </r>
  <r>
    <x v="2"/>
    <n v="9"/>
    <x v="65"/>
    <s v="Offen ungeschält ABS"/>
    <s v="ABS OLD-AMSTERDAM"/>
    <x v="2"/>
    <x v="23"/>
    <s v="-"/>
    <n v="46"/>
    <s v="Produkte"/>
    <s v="BUs"/>
    <s v="Symptome"/>
    <n v="9.0000000000000008E-4"/>
    <s v="BU4"/>
    <n v="29501039"/>
    <n v="61"/>
  </r>
  <r>
    <x v="2"/>
    <n v="14"/>
    <x v="65"/>
    <s v="Offen ungeschält ABS"/>
    <s v="ABS OLD-AMSTERDAM"/>
    <x v="2"/>
    <x v="23"/>
    <s v="-"/>
    <n v="46"/>
    <s v="Produkte"/>
    <s v="BUs"/>
    <s v="Symptome"/>
    <n v="1.4E-3"/>
    <s v="BU4"/>
    <n v="29501039"/>
    <n v="61"/>
  </r>
  <r>
    <x v="2"/>
    <n v="20"/>
    <x v="65"/>
    <s v="Offen ungeschält ABS"/>
    <s v="ABS LE-ROSÉ"/>
    <x v="2"/>
    <x v="23"/>
    <s v="-"/>
    <n v="46"/>
    <s v="Produkte"/>
    <s v="BUs"/>
    <s v="Symptome"/>
    <s v="0"/>
    <s v="BU4"/>
    <n v="29501110"/>
    <n v="61"/>
  </r>
  <r>
    <x v="2"/>
    <n v="23"/>
    <x v="65"/>
    <s v="-"/>
    <s v="SKST ORANG-PFEFF 80G"/>
    <x v="2"/>
    <x v="23"/>
    <s v="-"/>
    <n v="46"/>
    <s v="Produkte"/>
    <s v="BUs"/>
    <s v="Symptome"/>
    <s v="0"/>
    <s v="BU4"/>
    <n v="47001071"/>
    <n v="61"/>
  </r>
  <r>
    <x v="2"/>
    <n v="23"/>
    <x v="65"/>
    <s v="-"/>
    <s v="SKST ORANG-PFEFF 80G"/>
    <x v="2"/>
    <x v="23"/>
    <s v="-"/>
    <n v="46"/>
    <s v="Produkte"/>
    <s v="BUs"/>
    <s v="Symptome"/>
    <s v="0"/>
    <s v="BU4"/>
    <n v="47001071"/>
    <n v="61"/>
  </r>
  <r>
    <x v="1"/>
    <n v="17"/>
    <x v="65"/>
    <s v="-"/>
    <s v="NKST RAHM 80G"/>
    <x v="0"/>
    <x v="8"/>
    <s v="-"/>
    <n v="46"/>
    <s v="Produkte"/>
    <s v="BUs"/>
    <s v="Symptome"/>
    <s v="0"/>
    <s v="BU1"/>
    <n v="48001200"/>
    <n v="12"/>
  </r>
  <r>
    <x v="1"/>
    <n v="288"/>
    <x v="65"/>
    <s v="Rest"/>
    <s v="-"/>
    <x v="3"/>
    <x v="19"/>
    <s v="-"/>
    <n v="46"/>
    <s v="Produkte"/>
    <s v="BUs"/>
    <s v="Symptome"/>
    <s v="0"/>
    <s v="Abfüllung"/>
    <s v="-"/>
    <n v="34"/>
  </r>
  <r>
    <x v="1"/>
    <n v="113"/>
    <x v="65"/>
    <s v="Rest"/>
    <s v="-"/>
    <x v="3"/>
    <x v="17"/>
    <s v="-"/>
    <n v="46"/>
    <s v="Produkte"/>
    <s v="BUs"/>
    <s v="Symptome"/>
    <s v="0"/>
    <s v="Schmelze"/>
    <s v="-"/>
    <n v="10"/>
  </r>
  <r>
    <x v="0"/>
    <n v="26.8"/>
    <x v="65"/>
    <s v="-"/>
    <s v="Maschinenabfall"/>
    <x v="3"/>
    <x v="7"/>
    <s v="-"/>
    <n v="46"/>
    <s v="Produkte"/>
    <s v="BUs"/>
    <s v="Symptome"/>
    <s v="0"/>
    <s v="BU3"/>
    <s v="Maschinenabfall"/>
    <n v="30"/>
  </r>
  <r>
    <x v="5"/>
    <n v="6.4"/>
    <x v="65"/>
    <s v="Rest"/>
    <s v="-"/>
    <x v="4"/>
    <x v="44"/>
    <s v="-"/>
    <n v="46"/>
    <s v="Produkte"/>
    <s v="BUs"/>
    <s v="Symptome"/>
    <s v="0"/>
    <s v="Labor"/>
    <s v="-"/>
    <n v="73"/>
  </r>
  <r>
    <x v="1"/>
    <n v="640"/>
    <x v="65"/>
    <s v="-"/>
    <s v="Cheddar Paste 10kg rot"/>
    <x v="0"/>
    <x v="30"/>
    <s v="-"/>
    <n v="46"/>
    <s v="Produkte"/>
    <s v="BUs"/>
    <s v="Symptome"/>
    <s v="0"/>
    <s v="Schmelze"/>
    <n v="57000633"/>
    <n v="11"/>
  </r>
  <r>
    <x v="0"/>
    <n v="35"/>
    <x v="65"/>
    <s v="-"/>
    <s v="Maschinenabfall"/>
    <x v="3"/>
    <x v="7"/>
    <s v="-"/>
    <n v="46"/>
    <s v="Produkte"/>
    <s v="BUs"/>
    <s v="Symptome"/>
    <s v="0"/>
    <s v="BU3"/>
    <s v="Maschinenabfall"/>
    <n v="30"/>
  </r>
  <r>
    <x v="2"/>
    <n v="18"/>
    <x v="65"/>
    <s v="-"/>
    <s v="Maschinenabfall"/>
    <x v="3"/>
    <x v="7"/>
    <s v="-"/>
    <n v="46"/>
    <s v="Produkte"/>
    <s v="BUs"/>
    <s v="Symptome"/>
    <s v="0"/>
    <s v="BU4"/>
    <s v="Maschinenabfall"/>
    <n v="30"/>
  </r>
  <r>
    <x v="0"/>
    <n v="48"/>
    <x v="65"/>
    <s v="Offen ungeschält ABS"/>
    <s v="ABS CHED-ROT MIT ß-CARO"/>
    <x v="1"/>
    <x v="6"/>
    <s v="-"/>
    <n v="46"/>
    <s v="Produkte"/>
    <s v="BUs"/>
    <s v="Symptome"/>
    <n v="48"/>
    <s v="BU3"/>
    <n v="29501032"/>
    <n v="42"/>
  </r>
  <r>
    <x v="5"/>
    <n v="135"/>
    <x v="64"/>
    <s v="Rest"/>
    <s v="-"/>
    <x v="4"/>
    <x v="45"/>
    <s v="-"/>
    <n v="46"/>
    <s v="Produkte"/>
    <s v="BUs"/>
    <s v="Symptome"/>
    <s v="0"/>
    <s v="Labor"/>
    <s v="-"/>
    <n v="71"/>
  </r>
  <r>
    <x v="1"/>
    <n v="36"/>
    <x v="64"/>
    <s v="Offen geschält RW"/>
    <s v="RW NATUR-GRS SCHÄLEN"/>
    <x v="1"/>
    <x v="12"/>
    <s v="-"/>
    <n v="46"/>
    <s v="Produkte"/>
    <s v="BUs"/>
    <s v="Symptome"/>
    <s v="0"/>
    <s v="RWV"/>
    <n v="23500367"/>
    <n v="60"/>
  </r>
  <r>
    <x v="5"/>
    <n v="9"/>
    <x v="64"/>
    <s v="Rest"/>
    <s v="-"/>
    <x v="4"/>
    <x v="10"/>
    <s v="-"/>
    <n v="46"/>
    <s v="Produkte"/>
    <s v="BUs"/>
    <s v="Symptome"/>
    <s v="0"/>
    <s v="QM"/>
    <s v="-"/>
    <n v="74"/>
  </r>
  <r>
    <x v="1"/>
    <n v="9"/>
    <x v="64"/>
    <s v="Vorschmelz"/>
    <s v="VOS-ABS ENTSORGUNG"/>
    <x v="1"/>
    <x v="12"/>
    <s v="-"/>
    <n v="46"/>
    <s v="Produkte"/>
    <s v="BUs"/>
    <s v="Symptome"/>
    <n v="0.09"/>
    <s v="RWV"/>
    <n v="29500917"/>
    <n v="60"/>
  </r>
  <r>
    <x v="1"/>
    <n v="35"/>
    <x v="64"/>
    <s v="-"/>
    <s v="Abschnitte Gouda 48% VL"/>
    <x v="0"/>
    <x v="8"/>
    <s v="-"/>
    <n v="46"/>
    <s v="Produkte"/>
    <s v="BUs"/>
    <s v="Symptome"/>
    <s v="0"/>
    <s v="RWV"/>
    <n v="59500029"/>
    <n v="12"/>
  </r>
  <r>
    <x v="0"/>
    <n v="81"/>
    <x v="64"/>
    <s v="Rest"/>
    <s v="Reste Zipfel"/>
    <x v="2"/>
    <x v="33"/>
    <s v="-"/>
    <n v="46"/>
    <s v="Produkte"/>
    <s v="BUs"/>
    <s v="Symptome"/>
    <s v="0"/>
    <s v="WVP"/>
    <s v="Reste Zipfel"/>
    <n v="61"/>
  </r>
  <r>
    <x v="5"/>
    <n v="1.4"/>
    <x v="64"/>
    <s v="Rest"/>
    <s v="-"/>
    <x v="4"/>
    <x v="10"/>
    <s v="-"/>
    <n v="46"/>
    <s v="Produkte"/>
    <s v="BUs"/>
    <s v="Symptome"/>
    <s v="0"/>
    <s v="Labor"/>
    <s v="-"/>
    <n v="74"/>
  </r>
  <r>
    <x v="1"/>
    <n v="26"/>
    <x v="66"/>
    <s v="-"/>
    <s v="Bergfeuer"/>
    <x v="0"/>
    <x v="8"/>
    <s v="-"/>
    <n v="46"/>
    <s v="Produkte"/>
    <s v="BUs"/>
    <s v="Symptome"/>
    <s v="0"/>
    <s v="Schmelze"/>
    <s v="Bergfeuer"/>
    <n v="12"/>
  </r>
  <r>
    <x v="1"/>
    <n v="23"/>
    <x v="66"/>
    <s v="Offen ungeschält VOS"/>
    <s v="VOS URW-SCHI-NAT"/>
    <x v="0"/>
    <x v="8"/>
    <s v="-"/>
    <n v="46"/>
    <s v="Produkte"/>
    <s v="BUs"/>
    <s v="Symptome"/>
    <n v="11.5"/>
    <s v="RWV"/>
    <n v="29500945"/>
    <n v="12"/>
  </r>
  <r>
    <x v="1"/>
    <n v="12"/>
    <x v="66"/>
    <s v="Offen ungeschält VOS"/>
    <s v="VOS URW-SCHI-NAT"/>
    <x v="0"/>
    <x v="8"/>
    <s v="-"/>
    <n v="46"/>
    <s v="Produkte"/>
    <s v="BUs"/>
    <s v="Symptome"/>
    <n v="6"/>
    <s v="RWV"/>
    <n v="29500945"/>
    <n v="12"/>
  </r>
  <r>
    <x v="0"/>
    <n v="22"/>
    <x v="66"/>
    <s v="-"/>
    <s v="Maschinenabfall"/>
    <x v="3"/>
    <x v="7"/>
    <s v="-"/>
    <n v="46"/>
    <s v="Produkte"/>
    <s v="BUs"/>
    <s v="Symptome"/>
    <s v="0"/>
    <s v="BU3"/>
    <s v="Maschinenabfall"/>
    <n v="30"/>
  </r>
  <r>
    <x v="2"/>
    <n v="77"/>
    <x v="66"/>
    <s v="Offen ungeschält VOS"/>
    <s v="VOS WAL-THEKE"/>
    <x v="2"/>
    <x v="23"/>
    <s v="-"/>
    <n v="46"/>
    <s v="Produkte"/>
    <s v="BUs"/>
    <s v="Symptome"/>
    <n v="38.5"/>
    <s v="BU4"/>
    <n v="29501020"/>
    <n v="61"/>
  </r>
  <r>
    <x v="5"/>
    <n v="100"/>
    <x v="66"/>
    <s v="-"/>
    <s v="ganze Würste"/>
    <x v="3"/>
    <x v="37"/>
    <s v="-"/>
    <n v="46"/>
    <s v="Produkte"/>
    <s v="BUs"/>
    <s v="Symptome"/>
    <s v="0"/>
    <s v="Logistik"/>
    <s v="ganze Würste"/>
    <n v="32"/>
  </r>
  <r>
    <x v="1"/>
    <n v="217.5"/>
    <x v="66"/>
    <s v="-"/>
    <s v="Maschinenabfall"/>
    <x v="3"/>
    <x v="7"/>
    <s v="-"/>
    <n v="46"/>
    <s v="Produkte"/>
    <s v="BUs"/>
    <s v="Symptome"/>
    <s v="0"/>
    <s v="Abfüllung"/>
    <s v="Maschinenabfall"/>
    <n v="30"/>
  </r>
  <r>
    <x v="1"/>
    <n v="20"/>
    <x v="66"/>
    <s v="Räucherwürste"/>
    <s v="GRW NATUR 7,2KG"/>
    <x v="3"/>
    <x v="17"/>
    <s v="-"/>
    <n v="46"/>
    <s v="Produkte"/>
    <s v="BUs"/>
    <s v="Symptome"/>
    <s v="0"/>
    <n v="3020"/>
    <n v="32000049"/>
    <n v="10"/>
  </r>
  <r>
    <x v="1"/>
    <n v="20"/>
    <x v="66"/>
    <s v="-"/>
    <n v="31000243"/>
    <x v="1"/>
    <x v="29"/>
    <s v="-"/>
    <n v="46"/>
    <s v="Produkte"/>
    <s v="BUs"/>
    <s v="Symptome"/>
    <s v="0"/>
    <n v="3040"/>
    <n v="31000243"/>
    <n v="40"/>
  </r>
  <r>
    <x v="5"/>
    <n v="8"/>
    <x v="66"/>
    <s v="Rest"/>
    <s v="-"/>
    <x v="4"/>
    <x v="13"/>
    <s v="-"/>
    <n v="46"/>
    <s v="Produkte"/>
    <s v="BUs"/>
    <s v="Symptome"/>
    <s v="0"/>
    <s v="Labor"/>
    <s v="-"/>
    <n v="70"/>
  </r>
  <r>
    <x v="5"/>
    <n v="8.4"/>
    <x v="66"/>
    <s v="Rest"/>
    <s v="-"/>
    <x v="4"/>
    <x v="10"/>
    <s v="-"/>
    <n v="46"/>
    <s v="Produkte"/>
    <s v="BUs"/>
    <s v="Symptome"/>
    <s v="0"/>
    <s v="QM"/>
    <s v="-"/>
    <n v="74"/>
  </r>
  <r>
    <x v="1"/>
    <n v="35"/>
    <x v="66"/>
    <s v="Vorschmelz"/>
    <s v="VOS-ABS ENTSORGUNG"/>
    <x v="1"/>
    <x v="12"/>
    <s v="-"/>
    <n v="46"/>
    <s v="Produkte"/>
    <s v="BUs"/>
    <s v="Symptome"/>
    <n v="0.35000000000000003"/>
    <s v="RWV"/>
    <n v="29500917"/>
    <n v="60"/>
  </r>
  <r>
    <x v="5"/>
    <n v="61"/>
    <x v="66"/>
    <s v="Rest"/>
    <s v="-"/>
    <x v="4"/>
    <x v="45"/>
    <s v="-"/>
    <n v="46"/>
    <s v="Produkte"/>
    <s v="BUs"/>
    <s v="Symptome"/>
    <s v="0"/>
    <s v="Labor"/>
    <s v="-"/>
    <n v="71"/>
  </r>
  <r>
    <x v="5"/>
    <n v="3.8"/>
    <x v="66"/>
    <s v="Rest"/>
    <s v="-"/>
    <x v="4"/>
    <x v="10"/>
    <s v="-"/>
    <n v="46"/>
    <s v="Produkte"/>
    <s v="BUs"/>
    <s v="Symptome"/>
    <s v="0"/>
    <s v="Labor"/>
    <s v="-"/>
    <n v="74"/>
  </r>
  <r>
    <x v="0"/>
    <n v="25"/>
    <x v="66"/>
    <s v="Rest"/>
    <s v="Reste Zipfel"/>
    <x v="2"/>
    <x v="33"/>
    <s v="-"/>
    <n v="46"/>
    <s v="Produkte"/>
    <s v="BUs"/>
    <s v="Symptome"/>
    <s v="0"/>
    <s v="WVP"/>
    <s v="Reste Zipfel"/>
    <n v="61"/>
  </r>
  <r>
    <x v="0"/>
    <n v="68"/>
    <x v="66"/>
    <s v="-"/>
    <s v="Maschinenabfall"/>
    <x v="3"/>
    <x v="7"/>
    <s v="-"/>
    <n v="46"/>
    <s v="Produkte"/>
    <s v="BUs"/>
    <s v="Symptome"/>
    <s v="0"/>
    <s v="L9"/>
    <s v="Maschinenabfall"/>
    <n v="30"/>
  </r>
  <r>
    <x v="0"/>
    <n v="132"/>
    <x v="67"/>
    <s v="-"/>
    <s v="Maschinenabfall"/>
    <x v="3"/>
    <x v="7"/>
    <s v="-"/>
    <n v="46"/>
    <s v="Produkte"/>
    <s v="BUs"/>
    <s v="Symptome"/>
    <s v="0"/>
    <s v="L9"/>
    <s v="Maschinenabfall"/>
    <n v="30"/>
  </r>
  <r>
    <x v="1"/>
    <n v="40"/>
    <x v="67"/>
    <s v="Rest"/>
    <s v="-"/>
    <x v="3"/>
    <x v="19"/>
    <s v="-"/>
    <n v="46"/>
    <s v="Produkte"/>
    <s v="BUs"/>
    <s v="Symptome"/>
    <s v="0"/>
    <n v="3010"/>
    <s v="-"/>
    <n v="34"/>
  </r>
  <r>
    <x v="1"/>
    <n v="344"/>
    <x v="67"/>
    <s v="Rest"/>
    <s v="-"/>
    <x v="3"/>
    <x v="17"/>
    <s v="-"/>
    <n v="46"/>
    <s v="Produkte"/>
    <s v="BUs"/>
    <s v="Symptome"/>
    <s v="0"/>
    <s v="BU1"/>
    <s v="-"/>
    <n v="10"/>
  </r>
  <r>
    <x v="1"/>
    <n v="15"/>
    <x v="67"/>
    <s v="-"/>
    <s v="Maschinenabfall"/>
    <x v="3"/>
    <x v="7"/>
    <s v="-"/>
    <n v="46"/>
    <s v="Produkte"/>
    <s v="BUs"/>
    <s v="Symptome"/>
    <s v="0"/>
    <s v="BU1"/>
    <s v="Maschinenabfall"/>
    <n v="30"/>
  </r>
  <r>
    <x v="0"/>
    <n v="40"/>
    <x v="67"/>
    <s v="Offen ungeschält ABS"/>
    <s v="ABS Pfeffer-Bruch"/>
    <x v="3"/>
    <x v="32"/>
    <s v="-"/>
    <n v="46"/>
    <s v="Produkte"/>
    <s v="BUs"/>
    <s v="Symptome"/>
    <n v="4.0000000000000001E-3"/>
    <s v="Spezialitäten"/>
    <n v="29501017"/>
    <n v="30"/>
  </r>
  <r>
    <x v="2"/>
    <n v="50"/>
    <x v="67"/>
    <s v="-"/>
    <s v="Maschinenabfall"/>
    <x v="3"/>
    <x v="7"/>
    <s v="-"/>
    <n v="46"/>
    <s v="Produkte"/>
    <s v="BUs"/>
    <s v="Symptome"/>
    <s v="0"/>
    <s v="BU4"/>
    <s v="Maschinenabfall"/>
    <n v="30"/>
  </r>
  <r>
    <x v="4"/>
    <n v="28"/>
    <x v="67"/>
    <s v="Rest"/>
    <s v="-"/>
    <x v="2"/>
    <x v="23"/>
    <s v="-"/>
    <n v="46"/>
    <s v="Produkte"/>
    <s v="BUs"/>
    <s v="Symptome"/>
    <s v="0"/>
    <s v="BU2"/>
    <s v="-"/>
    <n v="61"/>
  </r>
  <r>
    <x v="4"/>
    <n v="51"/>
    <x v="67"/>
    <s v="-"/>
    <s v="Maschinenabfall"/>
    <x v="3"/>
    <x v="7"/>
    <s v="-"/>
    <n v="46"/>
    <s v="Produkte"/>
    <s v="BUs"/>
    <s v="Symptome"/>
    <s v="0"/>
    <s v="BU2"/>
    <s v="Maschinenabfall"/>
    <n v="30"/>
  </r>
  <r>
    <x v="1"/>
    <n v="20"/>
    <x v="67"/>
    <s v="-"/>
    <n v="29500003"/>
    <x v="6"/>
    <x v="22"/>
    <s v="-"/>
    <n v="46"/>
    <s v="Produkte"/>
    <s v="BUs"/>
    <s v="Symptome"/>
    <s v="0"/>
    <s v="BU1"/>
    <n v="29500003"/>
    <n v="52"/>
  </r>
  <r>
    <x v="2"/>
    <n v="66"/>
    <x v="67"/>
    <s v="Offen ungeschält ABS"/>
    <s v="ABS HEUBL"/>
    <x v="2"/>
    <x v="23"/>
    <s v="-"/>
    <n v="46"/>
    <s v="Produkte"/>
    <s v="BUs"/>
    <s v="Symptome"/>
    <n v="0.66"/>
    <s v="BU4"/>
    <n v="29500885"/>
    <n v="61"/>
  </r>
  <r>
    <x v="2"/>
    <n v="139"/>
    <x v="67"/>
    <s v="Offen ungeschält ABS"/>
    <s v="ABS Unser Blütenkäse"/>
    <x v="2"/>
    <x v="23"/>
    <s v="-"/>
    <n v="46"/>
    <s v="Produkte"/>
    <s v="BUs"/>
    <s v="Symptome"/>
    <n v="1.3900000000000001"/>
    <s v="BU4"/>
    <n v="29500910"/>
    <n v="61"/>
  </r>
  <r>
    <x v="2"/>
    <n v="20"/>
    <x v="67"/>
    <s v="Offen ungeschält ABS"/>
    <s v="ABS OLD-AMSTERDAM"/>
    <x v="2"/>
    <x v="23"/>
    <s v="-"/>
    <n v="46"/>
    <s v="Produkte"/>
    <s v="BUs"/>
    <s v="Symptome"/>
    <n v="2E-3"/>
    <s v="BU4"/>
    <n v="29501039"/>
    <n v="61"/>
  </r>
  <r>
    <x v="5"/>
    <n v="3"/>
    <x v="67"/>
    <s v="Rest"/>
    <s v="-"/>
    <x v="4"/>
    <x v="25"/>
    <s v="-"/>
    <n v="46"/>
    <s v="Produkte"/>
    <s v="BUs"/>
    <s v="Symptome"/>
    <s v="0"/>
    <s v="QM"/>
    <s v="-"/>
    <n v="72"/>
  </r>
  <r>
    <x v="1"/>
    <n v="34"/>
    <x v="67"/>
    <s v="Vorschmelz"/>
    <s v="VOS-ABS ENTSORGUNG"/>
    <x v="1"/>
    <x v="12"/>
    <s v="-"/>
    <n v="46"/>
    <s v="Produkte"/>
    <s v="BUs"/>
    <s v="Symptome"/>
    <n v="0.34"/>
    <s v="RWV"/>
    <n v="29500917"/>
    <n v="60"/>
  </r>
  <r>
    <x v="5"/>
    <n v="16"/>
    <x v="67"/>
    <s v="Rest"/>
    <s v="-"/>
    <x v="4"/>
    <x v="10"/>
    <s v="-"/>
    <n v="46"/>
    <s v="Produkte"/>
    <s v="BUs"/>
    <s v="Symptome"/>
    <s v="0"/>
    <s v="QM"/>
    <s v="-"/>
    <n v="74"/>
  </r>
  <r>
    <x v="0"/>
    <n v="25"/>
    <x v="67"/>
    <s v="Rest"/>
    <s v="Reste Zipfel"/>
    <x v="2"/>
    <x v="33"/>
    <s v="-"/>
    <n v="46"/>
    <s v="Produkte"/>
    <s v="BUs"/>
    <s v="Symptome"/>
    <s v="0"/>
    <s v="WVP"/>
    <s v="Reste Zipfel"/>
    <n v="61"/>
  </r>
  <r>
    <x v="5"/>
    <n v="2.8"/>
    <x v="67"/>
    <s v="Rest"/>
    <s v="-"/>
    <x v="4"/>
    <x v="10"/>
    <s v="-"/>
    <n v="46"/>
    <s v="Produkte"/>
    <s v="BUs"/>
    <s v="Symptome"/>
    <s v="0"/>
    <s v="Labor"/>
    <s v="-"/>
    <n v="74"/>
  </r>
  <r>
    <x v="1"/>
    <n v="34"/>
    <x v="65"/>
    <s v="Vorschmelz"/>
    <s v="VOS-ABS ENTSORGUNG"/>
    <x v="1"/>
    <x v="12"/>
    <s v="-"/>
    <n v="46"/>
    <s v="Produkte"/>
    <s v="BUs"/>
    <s v="Symptome"/>
    <n v="0.34"/>
    <s v="RWV"/>
    <n v="29500917"/>
    <n v="60"/>
  </r>
  <r>
    <x v="5"/>
    <n v="30"/>
    <x v="65"/>
    <s v="Rest"/>
    <s v="-"/>
    <x v="4"/>
    <x v="45"/>
    <s v="-"/>
    <n v="46"/>
    <s v="Produkte"/>
    <s v="BUs"/>
    <s v="Symptome"/>
    <s v="0"/>
    <s v="Labor"/>
    <s v="-"/>
    <n v="71"/>
  </r>
  <r>
    <x v="5"/>
    <n v="640"/>
    <x v="65"/>
    <s v="-"/>
    <s v="Cheddar Paste 10kg rot"/>
    <x v="0"/>
    <x v="30"/>
    <s v="-"/>
    <n v="46"/>
    <s v="Produkte"/>
    <s v="BUs"/>
    <s v="Symptome"/>
    <s v="0"/>
    <s v="Rest"/>
    <n v="57000633"/>
    <n v="11"/>
  </r>
  <r>
    <x v="0"/>
    <n v="32"/>
    <x v="68"/>
    <s v="Offen ungeschält VOS"/>
    <s v="VOS Würste Jalapeno nat"/>
    <x v="0"/>
    <x v="8"/>
    <s v="-"/>
    <n v="47"/>
    <s v="Produkte"/>
    <s v="BUs"/>
    <s v="Symptome"/>
    <n v="16"/>
    <s v="BU3"/>
    <n v="29500606"/>
    <n v="12"/>
  </r>
  <r>
    <x v="0"/>
    <n v="13"/>
    <x v="68"/>
    <s v="Offen ungeschält VOS"/>
    <s v="VOS Würste Jalapeno nat"/>
    <x v="0"/>
    <x v="8"/>
    <s v="-"/>
    <n v="47"/>
    <s v="Produkte"/>
    <s v="BUs"/>
    <s v="Symptome"/>
    <n v="6.5"/>
    <s v="BU3"/>
    <n v="29500606"/>
    <n v="12"/>
  </r>
  <r>
    <x v="0"/>
    <n v="26"/>
    <x v="68"/>
    <s v="Offen ungeschält VOS"/>
    <s v="VOS GRW Gartenkräuter 4"/>
    <x v="0"/>
    <x v="8"/>
    <s v="-"/>
    <n v="47"/>
    <s v="Produkte"/>
    <s v="BUs"/>
    <s v="Symptome"/>
    <n v="13"/>
    <s v="BU3"/>
    <n v="29500620"/>
    <n v="12"/>
  </r>
  <r>
    <x v="2"/>
    <n v="20"/>
    <x v="68"/>
    <s v="Offen ungeschält ABS"/>
    <s v="ABS MEDI-KRÄUK"/>
    <x v="2"/>
    <x v="23"/>
    <s v="-"/>
    <n v="47"/>
    <s v="Produkte"/>
    <s v="BUs"/>
    <s v="Symptome"/>
    <n v="30"/>
    <s v="BU4"/>
    <n v="29500886"/>
    <n v="61"/>
  </r>
  <r>
    <x v="2"/>
    <n v="20"/>
    <x v="68"/>
    <s v="Offen ungeschält ABS"/>
    <s v="ABS Unser Blütenkäse"/>
    <x v="2"/>
    <x v="23"/>
    <s v="-"/>
    <n v="47"/>
    <s v="Produkte"/>
    <s v="BUs"/>
    <s v="Symptome"/>
    <n v="0.2"/>
    <s v="BU4"/>
    <n v="29500910"/>
    <n v="61"/>
  </r>
  <r>
    <x v="2"/>
    <n v="12"/>
    <x v="68"/>
    <s v="Offen ungeschält ABS"/>
    <s v="ABS GRÜN-PESTO"/>
    <x v="2"/>
    <x v="23"/>
    <s v="-"/>
    <n v="47"/>
    <s v="Produkte"/>
    <s v="BUs"/>
    <s v="Symptome"/>
    <n v="18"/>
    <s v="BU4"/>
    <n v="29500952"/>
    <n v="61"/>
  </r>
  <r>
    <x v="2"/>
    <n v="7"/>
    <x v="68"/>
    <s v="Offen ungeschält ABS"/>
    <s v="ABS Crémeux"/>
    <x v="2"/>
    <x v="23"/>
    <s v="-"/>
    <n v="47"/>
    <s v="Produkte"/>
    <s v="BUs"/>
    <s v="Symptome"/>
    <n v="7.0000000000000007E-2"/>
    <s v="BU4"/>
    <n v="29500957"/>
    <n v="61"/>
  </r>
  <r>
    <x v="2"/>
    <n v="14"/>
    <x v="68"/>
    <s v="Offen ungeschält ABS"/>
    <s v="ABS OLD-AMSTERDAM"/>
    <x v="2"/>
    <x v="23"/>
    <s v="-"/>
    <n v="47"/>
    <s v="Produkte"/>
    <s v="BUs"/>
    <s v="Symptome"/>
    <n v="1.4E-3"/>
    <s v="BU4"/>
    <n v="29501039"/>
    <n v="61"/>
  </r>
  <r>
    <x v="2"/>
    <n v="9"/>
    <x v="68"/>
    <s v="Offen ungeschält ABS"/>
    <s v="ABS OLD-AMSTERDAM"/>
    <x v="2"/>
    <x v="23"/>
    <s v="-"/>
    <n v="47"/>
    <s v="Produkte"/>
    <s v="BUs"/>
    <s v="Symptome"/>
    <n v="9.0000000000000008E-4"/>
    <s v="BU4"/>
    <n v="29501039"/>
    <n v="61"/>
  </r>
  <r>
    <x v="0"/>
    <n v="90"/>
    <x v="68"/>
    <s v="Offen ungeschält VOS"/>
    <s v="VOS RW BUN-PF"/>
    <x v="0"/>
    <x v="8"/>
    <s v="-"/>
    <n v="47"/>
    <s v="Produkte"/>
    <s v="BUs"/>
    <s v="Symptome"/>
    <n v="45"/>
    <s v="BU3"/>
    <n v="29501055"/>
    <n v="12"/>
  </r>
  <r>
    <x v="3"/>
    <n v="40"/>
    <x v="68"/>
    <s v="Offen Zipfel"/>
    <s v="VOS GRW-KRÄU-ZIPFEL"/>
    <x v="0"/>
    <x v="8"/>
    <s v="-"/>
    <n v="47"/>
    <s v="Produkte"/>
    <s v="BUs"/>
    <s v="Symptome"/>
    <n v="20"/>
    <s v="Verkauf"/>
    <n v="29501074"/>
    <n v="12"/>
  </r>
  <r>
    <x v="0"/>
    <n v="39"/>
    <x v="68"/>
    <s v="Offen Endstücke"/>
    <s v="VOS GRW-KRÄU-ENDSTÜCK"/>
    <x v="0"/>
    <x v="8"/>
    <s v="-"/>
    <n v="47"/>
    <s v="Produkte"/>
    <s v="BUs"/>
    <s v="Symptome"/>
    <n v="19.5"/>
    <s v="BU3"/>
    <n v="29501077"/>
    <n v="12"/>
  </r>
  <r>
    <x v="0"/>
    <n v="22"/>
    <x v="68"/>
    <s v="Offen Endstücke"/>
    <s v="VOS GRW-KRÄU-ENDSTÜCK"/>
    <x v="0"/>
    <x v="8"/>
    <s v="-"/>
    <n v="47"/>
    <s v="Produkte"/>
    <s v="BUs"/>
    <s v="Symptome"/>
    <n v="11"/>
    <s v="BU3"/>
    <n v="29501077"/>
    <n v="12"/>
  </r>
  <r>
    <x v="0"/>
    <n v="26"/>
    <x v="68"/>
    <s v="Offen Endstücke"/>
    <s v="VOS GRW-KRÄU-ENDSTÜCK"/>
    <x v="0"/>
    <x v="8"/>
    <s v="-"/>
    <n v="47"/>
    <s v="Produkte"/>
    <s v="BUs"/>
    <s v="Symptome"/>
    <n v="13"/>
    <s v="BU3"/>
    <n v="29501077"/>
    <n v="12"/>
  </r>
  <r>
    <x v="0"/>
    <n v="23"/>
    <x v="68"/>
    <s v="Offen Endstücke"/>
    <s v="VOS GRW-KRÄU-ENDSTÜCK"/>
    <x v="0"/>
    <x v="8"/>
    <s v="-"/>
    <n v="47"/>
    <s v="Produkte"/>
    <s v="BUs"/>
    <s v="Symptome"/>
    <n v="11.5"/>
    <s v="BU3"/>
    <n v="29501077"/>
    <n v="12"/>
  </r>
  <r>
    <x v="3"/>
    <n v="46"/>
    <x v="68"/>
    <s v="Offen Zipfel"/>
    <s v="VOS RW-JALA-NAT ZIPFEL"/>
    <x v="0"/>
    <x v="8"/>
    <s v="-"/>
    <n v="47"/>
    <s v="Produkte"/>
    <s v="BUs"/>
    <s v="Symptome"/>
    <n v="23"/>
    <s v="Verkauf"/>
    <n v="29501080"/>
    <n v="12"/>
  </r>
  <r>
    <x v="3"/>
    <n v="54"/>
    <x v="68"/>
    <s v="Offen Zipfel"/>
    <s v="VOS RW-JALA-NAT ZIPFEL"/>
    <x v="0"/>
    <x v="8"/>
    <s v="-"/>
    <n v="47"/>
    <s v="Produkte"/>
    <s v="BUs"/>
    <s v="Symptome"/>
    <n v="27"/>
    <s v="Verkauf"/>
    <n v="29501080"/>
    <n v="12"/>
  </r>
  <r>
    <x v="3"/>
    <n v="18"/>
    <x v="68"/>
    <s v="Offen Endstücke"/>
    <s v="VOS RW-JALA-NAT ENDSTÜC"/>
    <x v="0"/>
    <x v="8"/>
    <s v="-"/>
    <n v="47"/>
    <s v="Produkte"/>
    <s v="BUs"/>
    <s v="Symptome"/>
    <n v="9"/>
    <s v="Verkauf"/>
    <n v="29501081"/>
    <n v="12"/>
  </r>
  <r>
    <x v="3"/>
    <n v="28"/>
    <x v="68"/>
    <s v="Offen Endstücke"/>
    <s v="VOS RW-JALA-NAT ENDSTÜC"/>
    <x v="0"/>
    <x v="8"/>
    <s v="-"/>
    <n v="47"/>
    <s v="Produkte"/>
    <s v="BUs"/>
    <s v="Symptome"/>
    <n v="14"/>
    <s v="Verkauf"/>
    <n v="29501081"/>
    <n v="12"/>
  </r>
  <r>
    <x v="3"/>
    <n v="24"/>
    <x v="68"/>
    <s v="Offen Endstücke"/>
    <s v="VOS RW-JALA-NAT ENDSTÜC"/>
    <x v="0"/>
    <x v="8"/>
    <s v="-"/>
    <n v="47"/>
    <s v="Produkte"/>
    <s v="BUs"/>
    <s v="Symptome"/>
    <n v="12"/>
    <s v="Verkauf"/>
    <n v="29501081"/>
    <n v="12"/>
  </r>
  <r>
    <x v="0"/>
    <n v="8"/>
    <x v="68"/>
    <s v="-"/>
    <s v="VOS SKZ PFEFF"/>
    <x v="0"/>
    <x v="8"/>
    <s v="-"/>
    <n v="47"/>
    <s v="Produkte"/>
    <s v="BUs"/>
    <s v="Symptome"/>
    <s v="0"/>
    <s v="BU3"/>
    <n v="29501118"/>
    <n v="12"/>
  </r>
  <r>
    <x v="0"/>
    <n v="20"/>
    <x v="68"/>
    <s v="-"/>
    <s v="VOS SKZ PFEFF"/>
    <x v="0"/>
    <x v="8"/>
    <s v="-"/>
    <n v="47"/>
    <s v="Produkte"/>
    <s v="BUs"/>
    <s v="Symptome"/>
    <s v="0"/>
    <s v="BU3"/>
    <n v="29501118"/>
    <n v="12"/>
  </r>
  <r>
    <x v="0"/>
    <n v="42"/>
    <x v="68"/>
    <s v="Sammelnr. ungeschält VS"/>
    <s v="VS GRS Natur OGT"/>
    <x v="0"/>
    <x v="8"/>
    <s v="-"/>
    <n v="47"/>
    <s v="Produkte"/>
    <s v="BUs"/>
    <s v="Symptome"/>
    <n v="41.559000000000005"/>
    <s v="BU3"/>
    <n v="29600009"/>
    <n v="12"/>
  </r>
  <r>
    <x v="2"/>
    <n v="26"/>
    <x v="68"/>
    <s v="-"/>
    <s v="SKST ORANG-PFEFF 80G"/>
    <x v="2"/>
    <x v="23"/>
    <s v="-"/>
    <n v="47"/>
    <s v="Produkte"/>
    <s v="BUs"/>
    <s v="Symptome"/>
    <s v="0"/>
    <s v="BU4"/>
    <n v="47001071"/>
    <n v="61"/>
  </r>
  <r>
    <x v="2"/>
    <n v="8"/>
    <x v="68"/>
    <s v="-"/>
    <s v="SKST ORANG-PFEFF 80G"/>
    <x v="2"/>
    <x v="23"/>
    <s v="-"/>
    <n v="47"/>
    <s v="Produkte"/>
    <s v="BUs"/>
    <s v="Symptome"/>
    <s v="0"/>
    <s v="BU4"/>
    <n v="47001071"/>
    <n v="61"/>
  </r>
  <r>
    <x v="0"/>
    <n v="190"/>
    <x v="68"/>
    <s v="Vakuumierter VOS ungeschält"/>
    <s v="VOS GRW-CHILI-NAT-VAKU"/>
    <x v="0"/>
    <x v="8"/>
    <s v="-"/>
    <n v="47"/>
    <s v="Produkte"/>
    <s v="BUs"/>
    <s v="Symptome"/>
    <n v="97.66"/>
    <s v="BU3"/>
    <n v="49500205"/>
    <n v="12"/>
  </r>
  <r>
    <x v="4"/>
    <n v="94"/>
    <x v="68"/>
    <s v="-"/>
    <s v="Abschnitte Gouda 48% VL"/>
    <x v="0"/>
    <x v="8"/>
    <s v="-"/>
    <n v="47"/>
    <s v="Produkte"/>
    <s v="BUs"/>
    <s v="Symptome"/>
    <s v="0"/>
    <s v="BU2"/>
    <n v="59500029"/>
    <n v="12"/>
  </r>
  <r>
    <x v="4"/>
    <n v="22"/>
    <x v="68"/>
    <s v="-"/>
    <s v="Abschnitte Gouda 48% VL"/>
    <x v="0"/>
    <x v="8"/>
    <s v="-"/>
    <n v="47"/>
    <s v="Produkte"/>
    <s v="BUs"/>
    <s v="Symptome"/>
    <s v="0"/>
    <s v="BU2"/>
    <n v="59500029"/>
    <n v="12"/>
  </r>
  <r>
    <x v="5"/>
    <n v="6.8"/>
    <x v="65"/>
    <s v="Rest"/>
    <s v="-"/>
    <x v="4"/>
    <x v="10"/>
    <s v="-"/>
    <n v="46"/>
    <s v="Produkte"/>
    <s v="BUs"/>
    <s v="Symptome"/>
    <s v="0"/>
    <s v="QM"/>
    <s v="-"/>
    <n v="74"/>
  </r>
  <r>
    <x v="5"/>
    <n v="70.3"/>
    <x v="65"/>
    <s v="Rest"/>
    <s v="-"/>
    <x v="4"/>
    <x v="13"/>
    <s v="-"/>
    <n v="46"/>
    <s v="Produkte"/>
    <s v="BUs"/>
    <s v="Symptome"/>
    <s v="0"/>
    <s v="Labor"/>
    <s v="-"/>
    <n v="70"/>
  </r>
  <r>
    <x v="5"/>
    <n v="14.4"/>
    <x v="65"/>
    <s v="Rest"/>
    <s v="-"/>
    <x v="4"/>
    <x v="13"/>
    <s v="-"/>
    <n v="46"/>
    <s v="Produkte"/>
    <s v="BUs"/>
    <s v="Symptome"/>
    <s v="0"/>
    <s v="Labor"/>
    <s v="-"/>
    <n v="70"/>
  </r>
  <r>
    <x v="0"/>
    <n v="8"/>
    <x v="65"/>
    <s v="Rest"/>
    <s v="-"/>
    <x v="3"/>
    <x v="7"/>
    <s v="-"/>
    <n v="46"/>
    <s v="Produkte"/>
    <s v="BUs"/>
    <s v="Symptome"/>
    <s v="0"/>
    <s v="BU3"/>
    <s v="-"/>
    <n v="30"/>
  </r>
  <r>
    <x v="2"/>
    <n v="7"/>
    <x v="65"/>
    <s v="-"/>
    <s v="Walnus"/>
    <x v="3"/>
    <x v="7"/>
    <s v="-"/>
    <n v="46"/>
    <s v="Produkte"/>
    <s v="BUs"/>
    <s v="Symptome"/>
    <s v="0"/>
    <s v="BU4"/>
    <s v="Walnus"/>
    <n v="30"/>
  </r>
  <r>
    <x v="1"/>
    <n v="20"/>
    <x v="65"/>
    <s v="Vorschmelz"/>
    <s v="VOS-ABS ENTSORGUNG"/>
    <x v="1"/>
    <x v="12"/>
    <s v="-"/>
    <n v="46"/>
    <s v="Produkte"/>
    <s v="BUs"/>
    <s v="Symptome"/>
    <n v="0.2"/>
    <s v="RWV"/>
    <n v="29500917"/>
    <n v="60"/>
  </r>
  <r>
    <x v="5"/>
    <n v="25.1"/>
    <x v="65"/>
    <s v="Rest"/>
    <s v="-"/>
    <x v="4"/>
    <x v="44"/>
    <s v="-"/>
    <n v="46"/>
    <s v="Produkte"/>
    <s v="BUs"/>
    <s v="Symptome"/>
    <s v="0"/>
    <s v="Labor"/>
    <s v="-"/>
    <n v="73"/>
  </r>
  <r>
    <x v="5"/>
    <n v="3.5"/>
    <x v="65"/>
    <s v="Rest"/>
    <s v="-"/>
    <x v="4"/>
    <x v="10"/>
    <s v="-"/>
    <n v="46"/>
    <s v="Produkte"/>
    <s v="BUs"/>
    <s v="Symptome"/>
    <s v="0"/>
    <s v="Labor"/>
    <s v="-"/>
    <n v="74"/>
  </r>
  <r>
    <x v="1"/>
    <n v="160"/>
    <x v="68"/>
    <s v="Rest"/>
    <s v="-"/>
    <x v="0"/>
    <x v="8"/>
    <s v="-"/>
    <n v="47"/>
    <s v="Produkte"/>
    <s v="BUs"/>
    <s v="Symptome"/>
    <s v="0"/>
    <s v="BU1"/>
    <s v="-"/>
    <n v="12"/>
  </r>
  <r>
    <x v="1"/>
    <n v="284"/>
    <x v="68"/>
    <s v="Rest"/>
    <s v="-"/>
    <x v="3"/>
    <x v="7"/>
    <s v="-"/>
    <n v="47"/>
    <s v="Produkte"/>
    <s v="BUs"/>
    <s v="Symptome"/>
    <s v="0"/>
    <s v="Abfüllung"/>
    <s v="-"/>
    <n v="30"/>
  </r>
  <r>
    <x v="0"/>
    <n v="63"/>
    <x v="68"/>
    <s v="Rest"/>
    <s v="-"/>
    <x v="3"/>
    <x v="7"/>
    <s v="-"/>
    <n v="47"/>
    <s v="Produkte"/>
    <s v="BUs"/>
    <s v="Symptome"/>
    <s v="0"/>
    <s v="BU3"/>
    <s v="-"/>
    <n v="30"/>
  </r>
  <r>
    <x v="2"/>
    <n v="13"/>
    <x v="68"/>
    <s v="Rest"/>
    <s v="-"/>
    <x v="3"/>
    <x v="7"/>
    <s v="-"/>
    <n v="47"/>
    <s v="Produkte"/>
    <s v="BUs"/>
    <s v="Symptome"/>
    <s v="0"/>
    <s v="BU4"/>
    <s v="-"/>
    <n v="30"/>
  </r>
  <r>
    <x v="0"/>
    <n v="45"/>
    <x v="68"/>
    <s v="Rest"/>
    <s v="-"/>
    <x v="3"/>
    <x v="7"/>
    <s v="-"/>
    <n v="47"/>
    <s v="Produkte"/>
    <s v="BUs"/>
    <s v="Symptome"/>
    <s v="0"/>
    <s v="Bu3"/>
    <s v="-"/>
    <n v="30"/>
  </r>
  <r>
    <x v="4"/>
    <n v="55"/>
    <x v="68"/>
    <s v="Rest"/>
    <s v="-"/>
    <x v="3"/>
    <x v="7"/>
    <s v="-"/>
    <n v="47"/>
    <s v="Produkte"/>
    <s v="BUs"/>
    <s v="Symptome"/>
    <s v="0"/>
    <s v="BU2"/>
    <s v="-"/>
    <n v="30"/>
  </r>
  <r>
    <x v="1"/>
    <n v="307"/>
    <x v="68"/>
    <s v="Rest"/>
    <s v="-"/>
    <x v="3"/>
    <x v="17"/>
    <s v="-"/>
    <n v="47"/>
    <s v="Produkte"/>
    <s v="BUs"/>
    <s v="Symptome"/>
    <s v="0"/>
    <s v="Schmelze"/>
    <s v="-"/>
    <n v="10"/>
  </r>
  <r>
    <x v="4"/>
    <n v="38"/>
    <x v="68"/>
    <s v="-"/>
    <s v="Abschnitte"/>
    <x v="0"/>
    <x v="8"/>
    <s v="-"/>
    <n v="47"/>
    <s v="Produkte"/>
    <s v="BUs"/>
    <s v="Symptome"/>
    <s v="0"/>
    <s v="BU2"/>
    <s v="Abschnitte"/>
    <n v="12"/>
  </r>
  <r>
    <x v="5"/>
    <n v="10.3"/>
    <x v="68"/>
    <s v="Rest"/>
    <s v="-"/>
    <x v="4"/>
    <x v="10"/>
    <s v="-"/>
    <n v="47"/>
    <s v="Produkte"/>
    <s v="BUs"/>
    <s v="Symptome"/>
    <s v="0"/>
    <s v="QM"/>
    <s v="-"/>
    <n v="74"/>
  </r>
  <r>
    <x v="0"/>
    <n v="60"/>
    <x v="68"/>
    <s v="Rest"/>
    <s v="-"/>
    <x v="2"/>
    <x v="23"/>
    <s v="-"/>
    <n v="47"/>
    <s v="Produkte"/>
    <s v="BUs"/>
    <s v="Symptome"/>
    <s v="0"/>
    <s v="WVP"/>
    <s v="-"/>
    <n v="61"/>
  </r>
  <r>
    <x v="1"/>
    <n v="86"/>
    <x v="68"/>
    <s v="Vorschmelz"/>
    <s v="VOS-ABS ENTSORGUNG"/>
    <x v="1"/>
    <x v="12"/>
    <s v="-"/>
    <n v="47"/>
    <s v="Produkte"/>
    <s v="BUs"/>
    <s v="Symptome"/>
    <n v="0.86"/>
    <s v="RWV"/>
    <n v="29500917"/>
    <n v="60"/>
  </r>
  <r>
    <x v="0"/>
    <n v="13"/>
    <x v="68"/>
    <s v="Räucherwürste"/>
    <s v="RW NATUR 10,0KG AN"/>
    <x v="0"/>
    <x v="8"/>
    <s v="-"/>
    <n v="47"/>
    <s v="Produkte"/>
    <s v="BUs"/>
    <s v="Symptome"/>
    <s v="0"/>
    <s v="L9"/>
    <n v="32000067"/>
    <n v="12"/>
  </r>
  <r>
    <x v="0"/>
    <n v="70"/>
    <x v="68"/>
    <s v="Offen Zipfel"/>
    <s v="VOS GRW-CHILI-NAT ZIPFE"/>
    <x v="0"/>
    <x v="8"/>
    <s v="-"/>
    <n v="47"/>
    <s v="Produkte"/>
    <s v="BUs"/>
    <s v="Symptome"/>
    <n v="35"/>
    <s v="BU3"/>
    <n v="29501078"/>
    <n v="12"/>
  </r>
  <r>
    <x v="1"/>
    <n v="120"/>
    <x v="68"/>
    <s v="Rest"/>
    <s v="-"/>
    <x v="3"/>
    <x v="17"/>
    <s v="-"/>
    <n v="47"/>
    <s v="Produkte"/>
    <s v="BUs"/>
    <s v="Symptome"/>
    <s v="0"/>
    <s v="BU1"/>
    <s v="-"/>
    <n v="10"/>
  </r>
  <r>
    <x v="0"/>
    <n v="80"/>
    <x v="68"/>
    <s v="Rest"/>
    <s v="-"/>
    <x v="3"/>
    <x v="7"/>
    <s v="-"/>
    <n v="47"/>
    <s v="Produkte"/>
    <s v="BUs"/>
    <s v="Symptome"/>
    <s v="0"/>
    <s v="BU3"/>
    <s v="-"/>
    <n v="30"/>
  </r>
  <r>
    <x v="0"/>
    <n v="284"/>
    <x v="69"/>
    <s v="Offen ungeschält VOS"/>
    <s v="VOS Würste Jalapeno nat"/>
    <x v="0"/>
    <x v="8"/>
    <s v="-"/>
    <n v="47"/>
    <s v="Produkte"/>
    <s v="BUs"/>
    <s v="Symptome"/>
    <n v="142"/>
    <s v="BU3"/>
    <n v="29500606"/>
    <n v="12"/>
  </r>
  <r>
    <x v="0"/>
    <n v="618"/>
    <x v="69"/>
    <s v="Vakuumierter VOS ungeschält"/>
    <s v="VOS GRW-NATUR-VAKU / Er"/>
    <x v="0"/>
    <x v="8"/>
    <s v="-"/>
    <n v="47"/>
    <s v="Produkte"/>
    <s v="BUs"/>
    <s v="Symptome"/>
    <n v="317.65199999999999"/>
    <s v="BU3"/>
    <n v="49500143"/>
    <n v="12"/>
  </r>
  <r>
    <x v="0"/>
    <n v="1305"/>
    <x v="69"/>
    <s v="Vakuumierter VOS ungeschält"/>
    <s v="VOS GRW-NATUR-VAKU / Er"/>
    <x v="0"/>
    <x v="8"/>
    <s v="-"/>
    <n v="47"/>
    <s v="Produkte"/>
    <s v="BUs"/>
    <s v="Symptome"/>
    <n v="670.77"/>
    <s v="BU3"/>
    <n v="49500143"/>
    <n v="12"/>
  </r>
  <r>
    <x v="0"/>
    <n v="548"/>
    <x v="69"/>
    <s v="Vakuumierter VOS ungeschält"/>
    <s v="VOS GRW-CHILI-NAT-VAKU"/>
    <x v="0"/>
    <x v="8"/>
    <s v="-"/>
    <n v="47"/>
    <s v="Produkte"/>
    <s v="BUs"/>
    <s v="Symptome"/>
    <n v="281.67200000000003"/>
    <s v="BU3"/>
    <n v="49500205"/>
    <n v="12"/>
  </r>
  <r>
    <x v="0"/>
    <n v="123"/>
    <x v="69"/>
    <s v="Offen ungeschält VOS"/>
    <s v="VOS GRW SCHI-NATRIUMARM"/>
    <x v="0"/>
    <x v="8"/>
    <s v="-"/>
    <n v="47"/>
    <s v="Produkte"/>
    <s v="BUs"/>
    <s v="Symptome"/>
    <n v="61.5"/>
    <s v="BU3"/>
    <n v="29501058"/>
    <n v="12"/>
  </r>
  <r>
    <x v="1"/>
    <n v="329"/>
    <x v="69"/>
    <s v="Sammelnr. ungeschält VS"/>
    <s v="VS Natur mit Rinde"/>
    <x v="0"/>
    <x v="8"/>
    <s v="-"/>
    <n v="47"/>
    <s v="Produkte"/>
    <s v="BUs"/>
    <s v="Symptome"/>
    <n v="181.70670000000001"/>
    <s v="Bu1"/>
    <n v="29600024"/>
    <n v="12"/>
  </r>
  <r>
    <x v="1"/>
    <n v="266"/>
    <x v="69"/>
    <s v="Vakuumierter VOS ungeschält"/>
    <s v="VOS GRW-SCHI-NAT-VAKU"/>
    <x v="0"/>
    <x v="8"/>
    <s v="-"/>
    <n v="47"/>
    <s v="Produkte"/>
    <s v="BUs"/>
    <s v="Symptome"/>
    <n v="136.72399999999999"/>
    <s v="BU1"/>
    <n v="49500204"/>
    <n v="12"/>
  </r>
  <r>
    <x v="1"/>
    <n v="9"/>
    <x v="69"/>
    <s v="Vorschmelz"/>
    <s v="VOS-ABS ENTSORGUNG"/>
    <x v="1"/>
    <x v="12"/>
    <s v="-"/>
    <n v="47"/>
    <s v="Produkte"/>
    <s v="BUs"/>
    <s v="Symptome"/>
    <n v="0.09"/>
    <s v="BU1"/>
    <n v="29500917"/>
    <n v="60"/>
  </r>
  <r>
    <x v="0"/>
    <n v="148"/>
    <x v="69"/>
    <s v="Offen Endstücke"/>
    <s v="VOS GRW-SCHI-NAT ENDSTÜ"/>
    <x v="0"/>
    <x v="8"/>
    <s v="-"/>
    <n v="47"/>
    <s v="Produkte"/>
    <s v="BUs"/>
    <s v="Symptome"/>
    <n v="74"/>
    <s v="BU3"/>
    <n v="29501070"/>
    <n v="12"/>
  </r>
  <r>
    <x v="0"/>
    <n v="80"/>
    <x v="69"/>
    <s v="Rest"/>
    <s v="-"/>
    <x v="2"/>
    <x v="23"/>
    <s v="-"/>
    <n v="47"/>
    <s v="Produkte"/>
    <s v="BUs"/>
    <s v="Symptome"/>
    <s v="0"/>
    <s v="WVP"/>
    <s v="-"/>
    <n v="61"/>
  </r>
  <r>
    <x v="5"/>
    <n v="1.2"/>
    <x v="69"/>
    <s v="Rest"/>
    <s v="-"/>
    <x v="4"/>
    <x v="10"/>
    <s v="-"/>
    <n v="47"/>
    <s v="Produkte"/>
    <s v="BUs"/>
    <s v="Symptome"/>
    <s v="0"/>
    <s v="Labor"/>
    <s v="-"/>
    <n v="74"/>
  </r>
  <r>
    <x v="1"/>
    <n v="50"/>
    <x v="69"/>
    <s v="Offen ungeschält VOS"/>
    <s v="VOS URW-JALA-NAT"/>
    <x v="0"/>
    <x v="8"/>
    <s v="-"/>
    <n v="47"/>
    <s v="Produkte"/>
    <s v="BUs"/>
    <s v="Symptome"/>
    <s v="0"/>
    <s v="RWV"/>
    <n v="29500946"/>
    <n v="12"/>
  </r>
  <r>
    <x v="1"/>
    <n v="70"/>
    <x v="69"/>
    <s v="Offen vegan"/>
    <s v="VOS VEG-SCH MILD"/>
    <x v="0"/>
    <x v="8"/>
    <s v="-"/>
    <n v="47"/>
    <s v="Produkte"/>
    <s v="BUs"/>
    <s v="Symptome"/>
    <n v="35"/>
    <s v="RWV"/>
    <n v="29900002"/>
    <n v="12"/>
  </r>
  <r>
    <x v="1"/>
    <n v="76"/>
    <x v="69"/>
    <s v="Vorschmelz"/>
    <s v="VOS-ABS ENTSORGUNG"/>
    <x v="1"/>
    <x v="12"/>
    <s v="-"/>
    <n v="47"/>
    <s v="Produkte"/>
    <s v="BUs"/>
    <s v="Symptome"/>
    <n v="0.76"/>
    <s v="BU1"/>
    <n v="29500917"/>
    <n v="60"/>
  </r>
  <r>
    <x v="5"/>
    <n v="12"/>
    <x v="69"/>
    <s v="Rest"/>
    <s v="-"/>
    <x v="4"/>
    <x v="10"/>
    <s v="-"/>
    <n v="47"/>
    <s v="Produkte"/>
    <s v="BUs"/>
    <s v="Symptome"/>
    <s v="0"/>
    <s v="QM"/>
    <s v="-"/>
    <n v="74"/>
  </r>
  <r>
    <x v="0"/>
    <n v="38"/>
    <x v="69"/>
    <s v="Rest"/>
    <s v="-"/>
    <x v="2"/>
    <x v="23"/>
    <s v="-"/>
    <n v="47"/>
    <s v="Produkte"/>
    <s v="BUs"/>
    <s v="Symptome"/>
    <s v="0"/>
    <s v="WVP"/>
    <s v="-"/>
    <n v="61"/>
  </r>
  <r>
    <x v="1"/>
    <n v="14"/>
    <x v="69"/>
    <s v="Vorschmelz"/>
    <s v="VOS-ABS ENTSORGUNG"/>
    <x v="1"/>
    <x v="12"/>
    <s v="-"/>
    <n v="47"/>
    <s v="Produkte"/>
    <s v="BUs"/>
    <s v="Symptome"/>
    <n v="0.14000000000000001"/>
    <s v="BU1"/>
    <n v="29500917"/>
    <n v="60"/>
  </r>
  <r>
    <x v="5"/>
    <n v="200"/>
    <x v="69"/>
    <s v="Rest"/>
    <s v="-"/>
    <x v="4"/>
    <x v="44"/>
    <s v="-"/>
    <n v="47"/>
    <s v="Produkte"/>
    <s v="BUs"/>
    <s v="Symptome"/>
    <s v="0"/>
    <s v="Labor"/>
    <s v="-"/>
    <n v="73"/>
  </r>
  <r>
    <x v="5"/>
    <n v="5"/>
    <x v="69"/>
    <s v="Rest"/>
    <s v="-"/>
    <x v="4"/>
    <x v="25"/>
    <s v="-"/>
    <n v="47"/>
    <s v="Produkte"/>
    <s v="BUs"/>
    <s v="Symptome"/>
    <s v="0"/>
    <s v="QM"/>
    <s v="-"/>
    <n v="72"/>
  </r>
  <r>
    <x v="5"/>
    <n v="42"/>
    <x v="69"/>
    <s v="Rest"/>
    <s v="-"/>
    <x v="4"/>
    <x v="44"/>
    <s v="-"/>
    <n v="47"/>
    <s v="Produkte"/>
    <s v="BUs"/>
    <s v="Symptome"/>
    <s v="0"/>
    <s v="Labor"/>
    <s v="-"/>
    <n v="73"/>
  </r>
  <r>
    <x v="0"/>
    <n v="96"/>
    <x v="69"/>
    <s v="Vakuumierter VOS ungeschält"/>
    <s v="VOS RW-NUSS-VAKU"/>
    <x v="0"/>
    <x v="8"/>
    <s v="-"/>
    <n v="47"/>
    <s v="Produkte"/>
    <s v="BUs"/>
    <s v="Symptome"/>
    <n v="49.344000000000001"/>
    <s v="BU3"/>
    <n v="49500088"/>
    <n v="12"/>
  </r>
  <r>
    <x v="0"/>
    <n v="28"/>
    <x v="69"/>
    <s v="Rest"/>
    <s v="-"/>
    <x v="2"/>
    <x v="23"/>
    <s v="-"/>
    <n v="47"/>
    <s v="Produkte"/>
    <s v="BUs"/>
    <s v="Symptome"/>
    <s v="0"/>
    <s v="BU3"/>
    <s v="-"/>
    <n v="61"/>
  </r>
  <r>
    <x v="2"/>
    <n v="20"/>
    <x v="69"/>
    <s v="Rest"/>
    <s v="-"/>
    <x v="2"/>
    <x v="23"/>
    <s v="-"/>
    <n v="47"/>
    <s v="Produkte"/>
    <s v="BUs"/>
    <s v="Symptome"/>
    <s v="0"/>
    <s v="bu4"/>
    <s v="-"/>
    <n v="61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20"/>
    <x v="56"/>
    <s v="-"/>
    <s v="ganze Würste"/>
    <x v="3"/>
    <x v="27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7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7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4"/>
    <s v="-"/>
    <n v="44"/>
    <s v="Produkte"/>
    <s v="BUs"/>
    <s v="Symptome"/>
    <s v="0"/>
    <s v="Räucherei"/>
    <s v="ganze Würste"/>
    <n v="31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7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7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9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2"/>
    <n v="15"/>
    <x v="70"/>
    <s v="Offen ungeschält ABS"/>
    <s v="ABS GRUY"/>
    <x v="2"/>
    <x v="23"/>
    <s v="-"/>
    <n v="47"/>
    <s v="Produkte"/>
    <s v="BUs"/>
    <s v="Symptome"/>
    <n v="7.5"/>
    <s v="BU4"/>
    <n v="29500908"/>
    <n v="61"/>
  </r>
  <r>
    <x v="2"/>
    <n v="12"/>
    <x v="70"/>
    <s v="Offen ungeschält ABS"/>
    <s v="ABS GRUY"/>
    <x v="2"/>
    <x v="23"/>
    <s v="-"/>
    <n v="47"/>
    <s v="Produkte"/>
    <s v="BUs"/>
    <s v="Symptome"/>
    <n v="6"/>
    <s v="BU4"/>
    <n v="29500908"/>
    <n v="61"/>
  </r>
  <r>
    <x v="2"/>
    <n v="15"/>
    <x v="70"/>
    <s v="Offen ungeschält ABS"/>
    <s v="ABS GRUY"/>
    <x v="2"/>
    <x v="23"/>
    <s v="-"/>
    <n v="47"/>
    <s v="Produkte"/>
    <s v="BUs"/>
    <s v="Symptome"/>
    <n v="7.5"/>
    <s v="BU4"/>
    <n v="29500908"/>
    <n v="61"/>
  </r>
  <r>
    <x v="2"/>
    <n v="15"/>
    <x v="70"/>
    <s v="Offen ungeschält ABS"/>
    <s v="ABS GRUY"/>
    <x v="2"/>
    <x v="23"/>
    <s v="-"/>
    <n v="47"/>
    <s v="Produkte"/>
    <s v="BUs"/>
    <s v="Symptome"/>
    <n v="7.5"/>
    <s v="BU4"/>
    <n v="29500908"/>
    <n v="61"/>
  </r>
  <r>
    <x v="2"/>
    <n v="12"/>
    <x v="70"/>
    <s v="Offen ungeschält ABS"/>
    <s v="ABS GRUY"/>
    <x v="2"/>
    <x v="23"/>
    <s v="-"/>
    <n v="47"/>
    <s v="Produkte"/>
    <s v="BUs"/>
    <s v="Symptome"/>
    <n v="6"/>
    <s v="BU4"/>
    <n v="29500908"/>
    <n v="61"/>
  </r>
  <r>
    <x v="2"/>
    <n v="5"/>
    <x v="70"/>
    <s v="Offen ungeschält ABS"/>
    <s v="ABS GRÜN-PESTO"/>
    <x v="2"/>
    <x v="23"/>
    <s v="-"/>
    <n v="47"/>
    <s v="Produkte"/>
    <s v="BUs"/>
    <s v="Symptome"/>
    <n v="7.5"/>
    <s v="BU4"/>
    <n v="29500952"/>
    <n v="61"/>
  </r>
  <r>
    <x v="2"/>
    <n v="18"/>
    <x v="70"/>
    <s v="Offen ungeschält ABS"/>
    <s v="ABS GRÜN-PESTO"/>
    <x v="2"/>
    <x v="23"/>
    <s v="-"/>
    <n v="47"/>
    <s v="Produkte"/>
    <s v="BUs"/>
    <s v="Symptome"/>
    <n v="27"/>
    <s v="BU4"/>
    <n v="29500952"/>
    <n v="61"/>
  </r>
  <r>
    <x v="2"/>
    <n v="15"/>
    <x v="70"/>
    <s v="Offen ungeschält ABS"/>
    <s v="ABS Whisky-Nuts"/>
    <x v="2"/>
    <x v="23"/>
    <s v="-"/>
    <n v="47"/>
    <s v="Produkte"/>
    <s v="BUs"/>
    <s v="Symptome"/>
    <n v="22.5"/>
    <s v="BU4"/>
    <n v="29501009"/>
    <n v="61"/>
  </r>
  <r>
    <x v="2"/>
    <n v="16"/>
    <x v="70"/>
    <s v="Offen ungeschält ABS"/>
    <s v="ABS Whisky-Nuts"/>
    <x v="2"/>
    <x v="23"/>
    <s v="-"/>
    <n v="47"/>
    <s v="Produkte"/>
    <s v="BUs"/>
    <s v="Symptome"/>
    <n v="24"/>
    <s v="BU4"/>
    <n v="29501009"/>
    <n v="61"/>
  </r>
  <r>
    <x v="2"/>
    <n v="20"/>
    <x v="70"/>
    <s v="Offen ungeschält ABS"/>
    <s v="ABS OLD-AMSTERDAM"/>
    <x v="2"/>
    <x v="23"/>
    <s v="-"/>
    <n v="47"/>
    <s v="Produkte"/>
    <s v="BUs"/>
    <s v="Symptome"/>
    <n v="2E-3"/>
    <s v="BU4"/>
    <n v="29501039"/>
    <n v="61"/>
  </r>
  <r>
    <x v="2"/>
    <n v="22"/>
    <x v="70"/>
    <s v="Offen ungeschält ABS"/>
    <s v="ABS OLD-AMSTERDAM"/>
    <x v="2"/>
    <x v="23"/>
    <s v="-"/>
    <n v="47"/>
    <s v="Produkte"/>
    <s v="BUs"/>
    <s v="Symptome"/>
    <n v="2.2000000000000001E-3"/>
    <s v="BU4"/>
    <n v="29501039"/>
    <n v="61"/>
  </r>
  <r>
    <x v="2"/>
    <n v="171"/>
    <x v="70"/>
    <s v="Offen ungeschält ABS"/>
    <s v="ABS AT-ROTWEIN"/>
    <x v="1"/>
    <x v="61"/>
    <s v="-"/>
    <n v="47"/>
    <s v="Produkte"/>
    <s v="BUs"/>
    <s v="Symptome"/>
    <n v="1.7100000000000001E-2"/>
    <s v="BU4"/>
    <n v="29501013"/>
    <n v="90"/>
  </r>
  <r>
    <x v="2"/>
    <n v="11"/>
    <x v="70"/>
    <s v="Offen ungeschält ABS"/>
    <s v="ABS Simmentaler"/>
    <x v="1"/>
    <x v="61"/>
    <s v="-"/>
    <n v="47"/>
    <s v="Produkte"/>
    <s v="BUs"/>
    <s v="Symptome"/>
    <n v="0.11"/>
    <s v="BU4"/>
    <n v="29501099"/>
    <n v="9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21">
  <r>
    <x v="0"/>
    <n v="28"/>
    <x v="0"/>
    <s v="Offen ungeschält VOS"/>
    <x v="0"/>
    <s v="Schimmel"/>
    <x v="0"/>
    <s v="-"/>
    <n v="33"/>
    <s v="Produkte"/>
    <s v="BUs"/>
    <s v="Symptome"/>
    <s v="0"/>
    <s v="L4"/>
    <n v="29500481"/>
  </r>
  <r>
    <x v="1"/>
    <n v="15"/>
    <x v="0"/>
    <s v="Offen ungeschält VOS"/>
    <x v="1"/>
    <s v="Schimmel"/>
    <x v="1"/>
    <s v="stehen geblieben / übersehen"/>
    <n v="33"/>
    <s v="Produkte"/>
    <s v="BUs"/>
    <s v="Symptome"/>
    <n v="7.5"/>
    <s v="Abfüllung"/>
    <n v="29500514"/>
  </r>
  <r>
    <x v="0"/>
    <n v="153.4"/>
    <x v="0"/>
    <s v="Offen ungeschält VOS"/>
    <x v="2"/>
    <s v="Schimmel"/>
    <x v="0"/>
    <s v="Produktion unregelmäßig"/>
    <n v="33"/>
    <s v="Produkte"/>
    <s v="BUs"/>
    <s v="Symptome"/>
    <n v="76.7"/>
    <s v="L34"/>
    <n v="29500939"/>
  </r>
  <r>
    <x v="1"/>
    <n v="19.399999999999999"/>
    <x v="0"/>
    <s v="Offen ungeschält VOS"/>
    <x v="3"/>
    <s v="Schimmel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</r>
  <r>
    <x v="2"/>
    <n v="18"/>
    <x v="0"/>
    <s v="Offen ungeschält ABS"/>
    <x v="4"/>
    <s v="Rest"/>
    <x v="2"/>
    <s v="Trennung vom Klebeband aus Produkt zu aufwendig"/>
    <n v="33"/>
    <s v="Produkte"/>
    <s v="BUs"/>
    <s v="Symptome"/>
    <n v="1.8000000000000002E-3"/>
    <s v="L22"/>
    <n v="29501028"/>
  </r>
  <r>
    <x v="1"/>
    <n v="21.2"/>
    <x v="0"/>
    <s v="Offen ungeschält VOS"/>
    <x v="5"/>
    <s v="Schimmel"/>
    <x v="1"/>
    <s v="Aufgrund Konsistenz nicht genommen. Zu wenig VOS verarbeitet. Vom Warmen ins Kalte -&gt; Schimmel"/>
    <n v="33"/>
    <s v="Produkte"/>
    <s v="BUs"/>
    <s v="Symptome"/>
    <n v="10.6"/>
    <s v="Schmelze"/>
    <n v="29501052"/>
  </r>
  <r>
    <x v="1"/>
    <n v="37.200000000000003"/>
    <x v="0"/>
    <s v="Offen ungeschält VOS"/>
    <x v="6"/>
    <s v="Schimmel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</r>
  <r>
    <x v="1"/>
    <n v="35.4"/>
    <x v="0"/>
    <s v="Sammelnr. geschält"/>
    <x v="7"/>
    <s v="Schimmel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</r>
  <r>
    <x v="0"/>
    <n v="305"/>
    <x v="0"/>
    <s v="Vakuumierter ABS ungeschält"/>
    <x v="8"/>
    <s v="Schimmel"/>
    <x v="0"/>
    <s v="Produktion unregelmäßig"/>
    <n v="33"/>
    <s v="Produkte"/>
    <s v="BUs"/>
    <s v="Symptome"/>
    <n v="309.27"/>
    <s v="L1"/>
    <n v="49500052"/>
  </r>
  <r>
    <x v="2"/>
    <n v="81.5"/>
    <x v="0"/>
    <s v="Vakuumierter ABS ungeschält"/>
    <x v="9"/>
    <s v="Schimmel"/>
    <x v="3"/>
    <s v="&lt;300kg/Monat"/>
    <n v="33"/>
    <s v="Produkte"/>
    <s v="BUs"/>
    <s v="Symptome"/>
    <n v="1.1491499999999999"/>
    <s v="L20"/>
    <n v="49500194"/>
  </r>
  <r>
    <x v="0"/>
    <n v="45"/>
    <x v="0"/>
    <s v="Vakuumierter VOS vegan"/>
    <x v="10"/>
    <s v="Schimmel"/>
    <x v="4"/>
    <s v="-"/>
    <n v="33"/>
    <s v="Produkte"/>
    <s v="BUs"/>
    <s v="Symptome"/>
    <n v="23.13"/>
    <s v="L1"/>
    <n v="49900001"/>
  </r>
  <r>
    <x v="0"/>
    <n v="150"/>
    <x v="0"/>
    <s v="Vakuumierter VOS vegan"/>
    <x v="11"/>
    <s v="keinen Verwendungszweck"/>
    <x v="4"/>
    <s v="-"/>
    <n v="33"/>
    <s v="Produkte"/>
    <s v="BUs"/>
    <s v="Symptome"/>
    <n v="77.100000000000009"/>
    <s v="L1"/>
    <n v="49900002"/>
  </r>
  <r>
    <x v="3"/>
    <n v="15.2"/>
    <x v="0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4"/>
    <n v="90.6"/>
    <x v="0"/>
    <s v="Diverses"/>
    <x v="13"/>
    <s v="Linienbezogen"/>
    <x v="3"/>
    <s v="-"/>
    <n v="33"/>
    <s v="Produkte"/>
    <s v="BUs"/>
    <s v="Symptome"/>
    <s v="0"/>
    <s v="BU2"/>
    <s v="Diverses"/>
  </r>
  <r>
    <x v="1"/>
    <n v="55.6"/>
    <x v="0"/>
    <s v="Diverses"/>
    <x v="14"/>
    <s v="Linienbezogen"/>
    <x v="3"/>
    <s v="-"/>
    <n v="33"/>
    <s v="Produkte"/>
    <s v="BUs"/>
    <s v="Symptome"/>
    <s v="0"/>
    <s v="Abfüllung"/>
    <s v="Diverses aus Abfüllung"/>
  </r>
  <r>
    <x v="1"/>
    <n v="91.2"/>
    <x v="0"/>
    <s v="Diverses"/>
    <x v="14"/>
    <s v="Linienbezogen"/>
    <x v="5"/>
    <s v="-"/>
    <n v="33"/>
    <s v="Produkte"/>
    <s v="BUs"/>
    <s v="Symptome"/>
    <s v="0"/>
    <s v="Abfüllung"/>
    <s v="Diverses aus Abfüllung"/>
  </r>
  <r>
    <x v="1"/>
    <n v="8"/>
    <x v="0"/>
    <s v="Diverses"/>
    <x v="14"/>
    <s v="Rest"/>
    <x v="5"/>
    <s v="Metall"/>
    <n v="33"/>
    <s v="Produkte"/>
    <s v="BUs"/>
    <s v="Symptome"/>
    <s v="0"/>
    <s v="Abfüllung"/>
    <s v="Diverses aus Abfüllung"/>
  </r>
  <r>
    <x v="5"/>
    <n v="15"/>
    <x v="0"/>
    <s v="Qualitätssicherung"/>
    <x v="15"/>
    <s v="Qualitätssicherung"/>
    <x v="5"/>
    <s v="Sensorik"/>
    <n v="33"/>
    <s v="Produkte"/>
    <s v="BUs"/>
    <s v="Symptome"/>
    <s v="0"/>
    <s v="QM"/>
    <s v="Diverses QM"/>
  </r>
  <r>
    <x v="5"/>
    <n v="51"/>
    <x v="0"/>
    <s v="Qualitätssicherung"/>
    <x v="16"/>
    <s v="Qualitätssicherung"/>
    <x v="3"/>
    <s v="Laborprobe"/>
    <n v="33"/>
    <s v="Produkte"/>
    <s v="BUs"/>
    <s v="Symptome"/>
    <s v="0"/>
    <s v="Labor"/>
    <s v="Laborproben"/>
  </r>
  <r>
    <x v="1"/>
    <n v="54"/>
    <x v="0"/>
    <s v="RW"/>
    <x v="17"/>
    <s v="Rest"/>
    <x v="3"/>
    <s v="keine Verwendung möglich"/>
    <n v="33"/>
    <s v="Produkte"/>
    <s v="BUs"/>
    <s v="Symptome"/>
    <s v="0"/>
    <s v="RWV"/>
    <s v="Räucher Ammerland"/>
  </r>
  <r>
    <x v="0"/>
    <n v="28"/>
    <x v="1"/>
    <s v="Offen ungeschält ABS"/>
    <x v="18"/>
    <s v="Rest"/>
    <x v="6"/>
    <s v="-"/>
    <n v="33"/>
    <s v="Produkte"/>
    <s v="BUs"/>
    <s v="Symptome"/>
    <n v="28"/>
    <s v="L33"/>
    <n v="29501032"/>
  </r>
  <r>
    <x v="1"/>
    <n v="184"/>
    <x v="1"/>
    <s v="Sammelnr. ungeschält VS"/>
    <x v="19"/>
    <s v="Schimmel"/>
    <x v="3"/>
    <s v="Aufgrund Konsistenz nicht genommen. Zu wenig VOS verarbeitet. Vom Warmen ins Kalte -&gt; Schimmel"/>
    <n v="33"/>
    <s v="Produkte"/>
    <s v="BUs"/>
    <s v="Symptome"/>
    <n v="1048.7816"/>
    <s v="Schmelze"/>
    <n v="29600013"/>
  </r>
  <r>
    <x v="5"/>
    <n v="1780"/>
    <x v="1"/>
    <s v="Weisenhorn Ware"/>
    <x v="20"/>
    <s v="Rest"/>
    <x v="3"/>
    <s v="Freigabe QM über Produktion Weisenhorn(Ethylinoxid)"/>
    <n v="33"/>
    <s v="Produkte"/>
    <s v="BUs"/>
    <s v="Symptome"/>
    <s v="0"/>
    <s v="Weisenhorn"/>
    <n v="50000011"/>
  </r>
  <r>
    <x v="4"/>
    <n v="93.5"/>
    <x v="1"/>
    <s v="Rohware"/>
    <x v="21"/>
    <s v="Schimmel"/>
    <x v="3"/>
    <s v="Luftzieher/Folienriss durch Transport"/>
    <n v="33"/>
    <s v="Produkte"/>
    <s v="BUs"/>
    <s v="Symptome"/>
    <s v="0"/>
    <s v="BU2"/>
    <s v="Blöcke"/>
  </r>
  <r>
    <x v="3"/>
    <n v="101"/>
    <x v="1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3"/>
    <n v="11.5"/>
    <x v="1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3"/>
    <n v="97"/>
    <x v="1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1"/>
    <n v="5"/>
    <x v="1"/>
    <s v="-"/>
    <x v="12"/>
    <s v="Rest"/>
    <x v="3"/>
    <s v="keine Verwendung möglich"/>
    <n v="33"/>
    <s v="Produkte"/>
    <s v="BUs"/>
    <s v="Symptome"/>
    <s v="0"/>
    <s v="RWV"/>
    <s v="Div. Zipfel, Endstücke"/>
  </r>
  <r>
    <x v="1"/>
    <n v="20"/>
    <x v="1"/>
    <s v="-"/>
    <x v="12"/>
    <s v="Rest"/>
    <x v="3"/>
    <s v="keine Verwendung möglich"/>
    <n v="33"/>
    <s v="Produkte"/>
    <s v="BUs"/>
    <s v="Symptome"/>
    <s v="0"/>
    <s v="RWV"/>
    <s v="Div. Zipfel, Endstücke"/>
  </r>
  <r>
    <x v="0"/>
    <n v="25"/>
    <x v="1"/>
    <s v="Vorschmelz"/>
    <x v="22"/>
    <s v="Linienbezogen"/>
    <x v="7"/>
    <s v="-"/>
    <n v="33"/>
    <s v="Produkte"/>
    <s v="BUs"/>
    <s v="Symptome"/>
    <s v="0"/>
    <s v="WVP"/>
    <s v="Vorschmelz Diverses"/>
  </r>
  <r>
    <x v="0"/>
    <n v="75"/>
    <x v="1"/>
    <s v="-"/>
    <x v="23"/>
    <s v="Linienbezogen"/>
    <x v="7"/>
    <s v="-"/>
    <n v="33"/>
    <s v="Produkte"/>
    <s v="BUs"/>
    <s v="Symptome"/>
    <s v="0"/>
    <s v="Bu3"/>
    <s v="Maschinenabfall"/>
  </r>
  <r>
    <x v="2"/>
    <n v="1"/>
    <x v="1"/>
    <s v="Diverses"/>
    <x v="13"/>
    <s v="Linienbezogen"/>
    <x v="7"/>
    <s v="-"/>
    <n v="33"/>
    <s v="Produkte"/>
    <s v="BUs"/>
    <s v="Symptome"/>
    <s v="0"/>
    <s v="BU4"/>
    <s v="Diverses"/>
  </r>
  <r>
    <x v="1"/>
    <n v="143.5"/>
    <x v="1"/>
    <s v="Diverses"/>
    <x v="14"/>
    <s v="Linienbezogen"/>
    <x v="3"/>
    <s v="-"/>
    <n v="33"/>
    <s v="Produkte"/>
    <s v="BUs"/>
    <s v="Symptome"/>
    <s v="0"/>
    <s v="Abfüllung"/>
    <s v="Diverses aus Abfüllung"/>
  </r>
  <r>
    <x v="1"/>
    <n v="242.5"/>
    <x v="1"/>
    <s v="Diverses"/>
    <x v="14"/>
    <s v="Linienbezogen"/>
    <x v="3"/>
    <s v="-"/>
    <n v="33"/>
    <s v="Produkte"/>
    <s v="BUs"/>
    <s v="Symptome"/>
    <s v="0"/>
    <s v="Abfüllung"/>
    <s v="Diverses aus Abfüllung"/>
  </r>
  <r>
    <x v="1"/>
    <n v="183"/>
    <x v="1"/>
    <s v="Diverses"/>
    <x v="24"/>
    <s v="Schimmel"/>
    <x v="3"/>
    <s v="Aufgrund Konsistenz nicht genommen. Zu wenig VOS verarbeitet. Vom Warmen ins Kalte -&gt; Schimmel"/>
    <n v="33"/>
    <s v="Produkte"/>
    <s v="BUs"/>
    <s v="Symptome"/>
    <s v="0"/>
    <s v="Schmelze"/>
    <s v="Diverses aus Schmelze"/>
  </r>
  <r>
    <x v="5"/>
    <n v="10"/>
    <x v="1"/>
    <s v="Qualitätssicherung"/>
    <x v="15"/>
    <s v="Qualitätssicherung"/>
    <x v="3"/>
    <s v="Sensorik"/>
    <n v="33"/>
    <s v="Produkte"/>
    <s v="BUs"/>
    <s v="Symptome"/>
    <s v="0"/>
    <s v="QM"/>
    <s v="Diverses QM"/>
  </r>
  <r>
    <x v="5"/>
    <n v="129.4"/>
    <x v="1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5"/>
    <n v="150"/>
    <x v="1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5"/>
    <n v="86.6"/>
    <x v="1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5"/>
    <n v="4.5999999999999996"/>
    <x v="2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3"/>
    <n v="207.5"/>
    <x v="3"/>
    <s v="Offen ungeschält VOS"/>
    <x v="26"/>
    <s v="Schimmel"/>
    <x v="3"/>
    <s v="keinen Abnehmer/Schälen"/>
    <n v="34"/>
    <s v="Produkte"/>
    <s v="BUs"/>
    <s v="Symptome"/>
    <n v="103.75"/>
    <s v="Verkauf"/>
    <n v="29500527"/>
  </r>
  <r>
    <x v="3"/>
    <n v="177"/>
    <x v="3"/>
    <s v="Offen ungeschält VOS"/>
    <x v="27"/>
    <s v="Schimmel"/>
    <x v="3"/>
    <s v="keinen Abnehmer/Schälen"/>
    <n v="34"/>
    <s v="Produkte"/>
    <s v="BUs"/>
    <s v="Symptome"/>
    <n v="88.5"/>
    <s v="Verkauf"/>
    <n v="29500528"/>
  </r>
  <r>
    <x v="0"/>
    <n v="50"/>
    <x v="3"/>
    <s v="Offen ungeschält ABS"/>
    <x v="28"/>
    <s v="Schimmel"/>
    <x v="8"/>
    <s v="-"/>
    <n v="34"/>
    <s v="Produkte"/>
    <s v="BUs"/>
    <s v="Symptome"/>
    <s v="0"/>
    <s v="L1"/>
    <n v="29500776"/>
  </r>
  <r>
    <x v="1"/>
    <n v="56"/>
    <x v="3"/>
    <s v="Offen ungeschält VOS"/>
    <x v="29"/>
    <s v="Schimmel"/>
    <x v="3"/>
    <s v="Aufgrund Konsistenz nicht genommen. Zu wenig VOS verarbeitet. Vom Warmen ins Kalte -&gt; Schimmel"/>
    <n v="34"/>
    <s v="Produkte"/>
    <s v="BUs"/>
    <s v="Symptome"/>
    <n v="28"/>
    <s v="Schmelze"/>
    <n v="29500950"/>
  </r>
  <r>
    <x v="0"/>
    <n v="241"/>
    <x v="3"/>
    <s v="Offen ungeschält ABS"/>
    <x v="30"/>
    <s v="Linienbezogen"/>
    <x v="9"/>
    <s v="-"/>
    <n v="34"/>
    <s v="Produkte"/>
    <s v="BUs"/>
    <s v="Symptome"/>
    <n v="241"/>
    <s v="L33"/>
    <n v="29501003"/>
  </r>
  <r>
    <x v="0"/>
    <n v="17"/>
    <x v="3"/>
    <s v="Offen ungeschält ABS"/>
    <x v="30"/>
    <s v="Linienbezogen"/>
    <x v="9"/>
    <s v="-"/>
    <n v="34"/>
    <s v="Produkte"/>
    <s v="BUs"/>
    <s v="Symptome"/>
    <n v="17"/>
    <s v="L33"/>
    <n v="29501003"/>
  </r>
  <r>
    <x v="3"/>
    <n v="90"/>
    <x v="3"/>
    <s v="Offen ungeschält VOS"/>
    <x v="31"/>
    <s v="Schimmel"/>
    <x v="3"/>
    <s v="keinen Abnehmer/Schälen"/>
    <n v="34"/>
    <s v="Produkte"/>
    <s v="BUs"/>
    <s v="Symptome"/>
    <n v="45"/>
    <s v="Verkauf"/>
    <n v="29501022"/>
  </r>
  <r>
    <x v="3"/>
    <n v="870"/>
    <x v="3"/>
    <s v="Offen ungeschält VOS"/>
    <x v="31"/>
    <s v="Schimmel"/>
    <x v="3"/>
    <s v="keinen Abnehmer/Schälen"/>
    <n v="34"/>
    <s v="Produkte"/>
    <s v="BUs"/>
    <s v="Symptome"/>
    <n v="435"/>
    <s v="Verkauf"/>
    <n v="29501022"/>
  </r>
  <r>
    <x v="0"/>
    <n v="60"/>
    <x v="3"/>
    <s v="Offen ungeschält ABS"/>
    <x v="18"/>
    <s v="Rest"/>
    <x v="6"/>
    <s v="-"/>
    <n v="34"/>
    <s v="Produkte"/>
    <s v="BUs"/>
    <s v="Symptome"/>
    <n v="60"/>
    <s v="L33"/>
    <n v="29501032"/>
  </r>
  <r>
    <x v="3"/>
    <n v="63"/>
    <x v="3"/>
    <s v="Offen ungeschält VOS"/>
    <x v="32"/>
    <s v="Schimmel"/>
    <x v="3"/>
    <s v="keinen Abnehmer/Schälen"/>
    <n v="34"/>
    <s v="Produkte"/>
    <s v="BUs"/>
    <s v="Symptome"/>
    <n v="31.5"/>
    <s v="Verkauf"/>
    <n v="29501053"/>
  </r>
  <r>
    <x v="0"/>
    <n v="63"/>
    <x v="3"/>
    <s v="Offen ungeschält VOS"/>
    <x v="33"/>
    <s v="Schimmel"/>
    <x v="8"/>
    <s v="-"/>
    <n v="34"/>
    <s v="Produkte"/>
    <s v="BUs"/>
    <s v="Symptome"/>
    <n v="31.5"/>
    <s v="L16"/>
    <n v="29501055"/>
  </r>
  <r>
    <x v="3"/>
    <n v="546"/>
    <x v="3"/>
    <s v="Offen Zipfel"/>
    <x v="34"/>
    <s v="Schimmel"/>
    <x v="3"/>
    <s v="keinen Abnehmer/Schälen"/>
    <n v="34"/>
    <s v="Produkte"/>
    <s v="BUs"/>
    <s v="Symptome"/>
    <n v="273"/>
    <s v="Verkauf"/>
    <n v="29501063"/>
  </r>
  <r>
    <x v="3"/>
    <n v="252"/>
    <x v="3"/>
    <s v="Offen Zipfel"/>
    <x v="35"/>
    <s v="Schimmel"/>
    <x v="3"/>
    <s v="keinen Abnehmer/Schälen"/>
    <n v="34"/>
    <s v="Produkte"/>
    <s v="BUs"/>
    <s v="Symptome"/>
    <n v="126"/>
    <s v="Verkauf"/>
    <n v="29501064"/>
  </r>
  <r>
    <x v="3"/>
    <n v="252"/>
    <x v="3"/>
    <s v="Offen Endstücke"/>
    <x v="36"/>
    <s v="Schimmel"/>
    <x v="3"/>
    <s v="keinen Abnehmer/Schälen"/>
    <n v="34"/>
    <s v="Produkte"/>
    <s v="BUs"/>
    <s v="Symptome"/>
    <n v="126"/>
    <s v="Verkauf"/>
    <n v="29501070"/>
  </r>
  <r>
    <x v="3"/>
    <n v="177"/>
    <x v="3"/>
    <s v="Offen Zipfel"/>
    <x v="37"/>
    <s v="Schimmel"/>
    <x v="3"/>
    <s v="keinen Abnehmer/Schälen"/>
    <n v="34"/>
    <s v="Produkte"/>
    <s v="BUs"/>
    <s v="Symptome"/>
    <n v="88.5"/>
    <s v="Verkauf"/>
    <n v="29501086"/>
  </r>
  <r>
    <x v="3"/>
    <n v="207.5"/>
    <x v="3"/>
    <s v="Offen Zipfel"/>
    <x v="38"/>
    <s v="Schimmel"/>
    <x v="3"/>
    <s v="keinen Abnehmer/Schälen"/>
    <n v="34"/>
    <s v="Produkte"/>
    <s v="BUs"/>
    <s v="Symptome"/>
    <n v="103.75"/>
    <s v="Verkauf"/>
    <n v="29501087"/>
  </r>
  <r>
    <x v="0"/>
    <n v="72.5"/>
    <x v="3"/>
    <s v="Offen vegan"/>
    <x v="39"/>
    <s v="keinen Verwendungszweck"/>
    <x v="4"/>
    <s v="-"/>
    <n v="34"/>
    <s v="Produkte"/>
    <s v="BUs"/>
    <s v="Symptome"/>
    <n v="36.25"/>
    <s v="L1"/>
    <n v="29900002"/>
  </r>
  <r>
    <x v="1"/>
    <n v="306"/>
    <x v="3"/>
    <s v="RW"/>
    <x v="40"/>
    <s v="Schimmel"/>
    <x v="3"/>
    <s v="MHD abgelaufen"/>
    <n v="34"/>
    <s v="Produkte"/>
    <s v="BUs"/>
    <s v="Symptome"/>
    <s v="0"/>
    <s v="Schmelze"/>
    <n v="31000108"/>
  </r>
  <r>
    <x v="3"/>
    <n v="45"/>
    <x v="3"/>
    <s v="-"/>
    <x v="12"/>
    <s v="Schimmel"/>
    <x v="3"/>
    <s v="keinen Abnehmer/Schälen"/>
    <n v="34"/>
    <s v="Produkte"/>
    <s v="BUs"/>
    <s v="Symptome"/>
    <s v="0"/>
    <s v="Verkauf"/>
    <s v="Div. Zipfel, Endstücke"/>
  </r>
  <r>
    <x v="2"/>
    <n v="2"/>
    <x v="3"/>
    <s v="Diverses"/>
    <x v="13"/>
    <s v="Linienbezogen"/>
    <x v="3"/>
    <s v="-"/>
    <n v="34"/>
    <s v="Produkte"/>
    <s v="BUs"/>
    <s v="Symptome"/>
    <s v="0"/>
    <s v="BU4"/>
    <s v="Diverses"/>
  </r>
  <r>
    <x v="1"/>
    <n v="280"/>
    <x v="3"/>
    <s v="Diverses"/>
    <x v="14"/>
    <s v="Linienbezogen"/>
    <x v="3"/>
    <s v="-"/>
    <n v="34"/>
    <s v="Produkte"/>
    <s v="BUs"/>
    <s v="Symptome"/>
    <s v="0"/>
    <s v="Abfüllung"/>
    <s v="Diverses aus Abfüllung"/>
  </r>
  <r>
    <x v="1"/>
    <n v="279.5"/>
    <x v="3"/>
    <s v="Diverses"/>
    <x v="14"/>
    <s v="Linienbezogen"/>
    <x v="3"/>
    <s v="-"/>
    <n v="34"/>
    <s v="Produkte"/>
    <s v="BUs"/>
    <s v="Symptome"/>
    <s v="0"/>
    <s v="Abfüllung"/>
    <s v="Diverses aus Abfüllung"/>
  </r>
  <r>
    <x v="1"/>
    <n v="229"/>
    <x v="3"/>
    <s v="Diverses"/>
    <x v="24"/>
    <s v="Linienbezogen"/>
    <x v="3"/>
    <s v="-"/>
    <n v="34"/>
    <s v="Produkte"/>
    <s v="BUs"/>
    <s v="Symptome"/>
    <s v="0"/>
    <s v="Schmelze"/>
    <s v="Diverses aus Schmelze"/>
  </r>
  <r>
    <x v="5"/>
    <n v="18"/>
    <x v="3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175"/>
    <x v="3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1"/>
    <n v="44.7"/>
    <x v="3"/>
    <s v="Rest"/>
    <x v="41"/>
    <s v="Rest"/>
    <x v="12"/>
    <s v="keine Verwendung möglich"/>
    <n v="34"/>
    <s v="Produkte"/>
    <s v="BUs"/>
    <s v="Symptome"/>
    <s v="0"/>
    <s v="RWV"/>
    <s v="Rinde"/>
  </r>
  <r>
    <x v="5"/>
    <n v="10"/>
    <x v="3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0"/>
    <n v="306"/>
    <x v="3"/>
    <s v="Vorschmelz"/>
    <x v="42"/>
    <s v="Schimmel"/>
    <x v="14"/>
    <s v="nur bestimmter Einsatz möglich"/>
    <n v="34"/>
    <s v="Produkte"/>
    <s v="BUs"/>
    <s v="Symptome"/>
    <s v="0"/>
    <s v="WVP"/>
    <s v="VOR RW staubk"/>
  </r>
  <r>
    <x v="5"/>
    <n v="547"/>
    <x v="4"/>
    <s v="Offen ungeschält VOS"/>
    <x v="31"/>
    <s v="Rest"/>
    <x v="15"/>
    <s v="-"/>
    <n v="34"/>
    <s v="Produkte"/>
    <s v="BUs"/>
    <s v="Symptome"/>
    <n v="273.5"/>
    <s v="Rest"/>
    <n v="29501022"/>
  </r>
  <r>
    <x v="1"/>
    <n v="143"/>
    <x v="4"/>
    <s v="Offen ungeschält VOS"/>
    <x v="5"/>
    <s v="Schimmel"/>
    <x v="1"/>
    <s v="Aufgrund Konsistenz nicht genommen. Zu wenig VOS verarbeitet. Vom Warmen ins Kalte -&gt; Schimmel"/>
    <n v="34"/>
    <s v="Produkte"/>
    <s v="BUs"/>
    <s v="Symptome"/>
    <n v="71.5"/>
    <s v="Schmelze"/>
    <n v="29501052"/>
  </r>
  <r>
    <x v="0"/>
    <n v="290"/>
    <x v="4"/>
    <s v="Vakuumierter VOS vegan"/>
    <x v="11"/>
    <s v="keinen Verwendungszweck"/>
    <x v="4"/>
    <s v="-"/>
    <n v="34"/>
    <s v="Produkte"/>
    <s v="BUs"/>
    <s v="Symptome"/>
    <n v="149.06"/>
    <s v="L1"/>
    <n v="49900002"/>
  </r>
  <r>
    <x v="4"/>
    <n v="188"/>
    <x v="4"/>
    <s v="Rohware"/>
    <x v="21"/>
    <s v="Schimmel"/>
    <x v="16"/>
    <s v="Luftzieher/Folienriss durch Transport"/>
    <n v="34"/>
    <s v="Produkte"/>
    <s v="BUs"/>
    <s v="Symptome"/>
    <s v="0"/>
    <s v="BU2"/>
    <s v="Blöcke"/>
  </r>
  <r>
    <x v="1"/>
    <n v="203"/>
    <x v="4"/>
    <s v="Diverses"/>
    <x v="14"/>
    <s v="Linienbezogen"/>
    <x v="17"/>
    <s v="-"/>
    <n v="34"/>
    <s v="Produkte"/>
    <s v="BUs"/>
    <s v="Symptome"/>
    <s v="0"/>
    <s v="Abfüllung"/>
    <s v="Diverses aus Abfüllung"/>
  </r>
  <r>
    <x v="5"/>
    <n v="75"/>
    <x v="4"/>
    <s v="Qualitätssicherung"/>
    <x v="16"/>
    <s v="Qualitätssicherung"/>
    <x v="18"/>
    <s v="Einwaage Labor"/>
    <n v="34"/>
    <s v="Produkte"/>
    <s v="BUs"/>
    <s v="Symptome"/>
    <s v="0"/>
    <s v="Labor"/>
    <s v="Laborproben"/>
  </r>
  <r>
    <x v="5"/>
    <n v="54"/>
    <x v="4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1"/>
    <n v="46"/>
    <x v="5"/>
    <s v="Offen ungeschält VOS"/>
    <x v="43"/>
    <s v="Rest"/>
    <x v="12"/>
    <s v="keine Verwendung möglich"/>
    <n v="34"/>
    <s v="Produkte"/>
    <s v="BUs"/>
    <s v="Symptome"/>
    <n v="23"/>
    <s v="RWV"/>
    <n v="29500498"/>
  </r>
  <r>
    <x v="0"/>
    <n v="1.2"/>
    <x v="5"/>
    <s v="Offen ungeschält VOS"/>
    <x v="43"/>
    <s v="Linienbezogen"/>
    <x v="7"/>
    <s v="nicht eindeutig"/>
    <n v="34"/>
    <s v="Produkte"/>
    <s v="BUs"/>
    <s v="Symptome"/>
    <n v="0.6"/>
    <s v="WVP"/>
    <n v="29500498"/>
  </r>
  <r>
    <x v="0"/>
    <n v="30"/>
    <x v="5"/>
    <s v="Offen ungeschält VOS"/>
    <x v="44"/>
    <s v="Schimmel"/>
    <x v="14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</r>
  <r>
    <x v="1"/>
    <n v="44"/>
    <x v="5"/>
    <s v="Vorschmelz"/>
    <x v="45"/>
    <s v="Rest"/>
    <x v="12"/>
    <s v="keine Verwendung möglich"/>
    <n v="34"/>
    <s v="Produkte"/>
    <s v="BUs"/>
    <s v="Symptome"/>
    <n v="0.44"/>
    <s v="RWV"/>
    <n v="29500917"/>
  </r>
  <r>
    <x v="1"/>
    <n v="131.6"/>
    <x v="5"/>
    <s v="ganze Würste"/>
    <x v="46"/>
    <s v="Linienbezogen"/>
    <x v="19"/>
    <s v="Darm geplatzt"/>
    <n v="34"/>
    <s v="Produkte"/>
    <s v="BUs"/>
    <s v="Symptome"/>
    <s v="0"/>
    <s v="Abfüllung"/>
    <n v="31000084"/>
  </r>
  <r>
    <x v="0"/>
    <n v="450"/>
    <x v="5"/>
    <s v="Vakuumierter VOS vegan"/>
    <x v="11"/>
    <s v="keinen Verwendungszweck"/>
    <x v="6"/>
    <s v="Schmutz"/>
    <n v="34"/>
    <s v="Produkte"/>
    <s v="BUs"/>
    <s v="Symptome"/>
    <n v="231.3"/>
    <s v="L1"/>
    <n v="49900002"/>
  </r>
  <r>
    <x v="0"/>
    <n v="11"/>
    <x v="5"/>
    <s v="Vakuumierter VOS vegan"/>
    <x v="11"/>
    <s v="keinen Verwendungszweck"/>
    <x v="6"/>
    <s v="Schmutz"/>
    <n v="34"/>
    <s v="Produkte"/>
    <s v="BUs"/>
    <s v="Symptome"/>
    <n v="5.6539999999999999"/>
    <s v="L1"/>
    <n v="49900002"/>
  </r>
  <r>
    <x v="3"/>
    <n v="22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3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85.2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14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25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1"/>
    <n v="30"/>
    <x v="5"/>
    <s v="Diverses"/>
    <x v="13"/>
    <s v="Linienbezogen"/>
    <x v="7"/>
    <s v="-"/>
    <n v="34"/>
    <s v="Produkte"/>
    <s v="BUs"/>
    <s v="Symptome"/>
    <s v="0"/>
    <s v="Strudelline"/>
    <s v="Diverses"/>
  </r>
  <r>
    <x v="1"/>
    <n v="320"/>
    <x v="5"/>
    <s v="Diverses"/>
    <x v="14"/>
    <s v="Linienbezogen"/>
    <x v="7"/>
    <s v="-"/>
    <n v="34"/>
    <s v="Produkte"/>
    <s v="BUs"/>
    <s v="Symptome"/>
    <s v="0"/>
    <s v="Abfüllung"/>
    <s v="Diverses aus Abfüllung"/>
  </r>
  <r>
    <x v="1"/>
    <n v="146.4"/>
    <x v="5"/>
    <s v="Diverses"/>
    <x v="14"/>
    <s v="Linienbezogen"/>
    <x v="17"/>
    <s v="-"/>
    <n v="34"/>
    <s v="Produkte"/>
    <s v="BUs"/>
    <s v="Symptome"/>
    <s v="0"/>
    <s v="Abfüllung"/>
    <s v="Diverses aus Abfüllung"/>
  </r>
  <r>
    <x v="1"/>
    <n v="10"/>
    <x v="5"/>
    <s v="Diverses"/>
    <x v="24"/>
    <s v="Linienbezogen"/>
    <x v="17"/>
    <s v="-"/>
    <n v="34"/>
    <s v="Produkte"/>
    <s v="BUs"/>
    <s v="Symptome"/>
    <s v="0"/>
    <s v="Schmelze"/>
    <s v="Diverses aus Schmelze"/>
  </r>
  <r>
    <x v="5"/>
    <n v="10"/>
    <x v="5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15"/>
    <x v="5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75"/>
    <x v="5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5"/>
    <n v="40.4"/>
    <x v="5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0"/>
    <n v="18"/>
    <x v="5"/>
    <s v="-"/>
    <x v="23"/>
    <s v="Linienbezogen"/>
    <x v="7"/>
    <s v="-"/>
    <n v="34"/>
    <s v="Produkte"/>
    <s v="BUs"/>
    <s v="Symptome"/>
    <s v="0"/>
    <s v="WVP"/>
    <s v="Maschinenabfall"/>
  </r>
  <r>
    <x v="0"/>
    <n v="248"/>
    <x v="5"/>
    <s v="-"/>
    <x v="23"/>
    <s v="Linienbezogen"/>
    <x v="7"/>
    <s v="-"/>
    <n v="34"/>
    <s v="Produkte"/>
    <s v="BUs"/>
    <s v="Symptome"/>
    <s v="0"/>
    <s v="L9"/>
    <s v="Maschinenabfall"/>
  </r>
  <r>
    <x v="0"/>
    <n v="270"/>
    <x v="5"/>
    <s v="RW"/>
    <x v="47"/>
    <s v="Schimmel"/>
    <x v="0"/>
    <s v="VOS &gt; Einsatz"/>
    <n v="34"/>
    <s v="Produkte"/>
    <s v="BUs"/>
    <s v="Symptome"/>
    <s v="0"/>
    <s v="L9"/>
    <s v="RW Natur"/>
  </r>
  <r>
    <x v="3"/>
    <n v="12"/>
    <x v="5"/>
    <s v="Div. Zipfel, ES ohne Verwendung"/>
    <x v="48"/>
    <s v="Schimmel"/>
    <x v="20"/>
    <s v="keinen Abnehmer/Schälen"/>
    <n v="34"/>
    <s v="Produkte"/>
    <s v="BUs"/>
    <s v="Symptome"/>
    <s v="0"/>
    <s v="Verkauf"/>
    <s v="RW Schinken Endstücke"/>
  </r>
  <r>
    <x v="0"/>
    <n v="142"/>
    <x v="6"/>
    <s v="Räucherwürste"/>
    <x v="49"/>
    <s v="Schimmel"/>
    <x v="0"/>
    <s v="-"/>
    <n v="34"/>
    <s v="Produkte"/>
    <s v="BUs"/>
    <s v="Symptome"/>
    <s v="0"/>
    <s v="Bu3"/>
    <n v="32000070"/>
  </r>
  <r>
    <x v="3"/>
    <n v="1260"/>
    <x v="6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0"/>
    <n v="900"/>
    <x v="6"/>
    <s v="-"/>
    <x v="50"/>
    <s v="Linienbezogen"/>
    <x v="17"/>
    <s v="-"/>
    <n v="34"/>
    <s v="Produkte"/>
    <s v="BUs"/>
    <s v="Symptome"/>
    <s v="0"/>
    <s v="Bu3"/>
    <s v="Reinigung"/>
  </r>
  <r>
    <x v="1"/>
    <n v="150"/>
    <x v="6"/>
    <s v="Diverses"/>
    <x v="14"/>
    <s v="Linienbezogen"/>
    <x v="17"/>
    <s v="-"/>
    <n v="34"/>
    <s v="Produkte"/>
    <s v="BUs"/>
    <s v="Symptome"/>
    <s v="0"/>
    <s v="Abfüllung"/>
    <s v="Diverses aus Abfüllung"/>
  </r>
  <r>
    <x v="1"/>
    <n v="390"/>
    <x v="6"/>
    <s v="Diverses"/>
    <x v="14"/>
    <s v="Linienbezogen"/>
    <x v="17"/>
    <s v="-"/>
    <n v="34"/>
    <s v="Produkte"/>
    <s v="BUs"/>
    <s v="Symptome"/>
    <s v="0"/>
    <s v="Abfüllung"/>
    <s v="Diverses aus Abfüllung"/>
  </r>
  <r>
    <x v="5"/>
    <n v="10"/>
    <x v="6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51"/>
    <x v="6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1"/>
    <n v="1401"/>
    <x v="6"/>
    <s v="RW"/>
    <x v="51"/>
    <s v="Schimmel"/>
    <x v="21"/>
    <s v="ausgefettet"/>
    <n v="34"/>
    <s v="Produkte"/>
    <s v="BUs"/>
    <s v="Symptome"/>
    <s v="0"/>
    <s v="Abfüllung"/>
    <s v="Räucher Blauschimmel"/>
  </r>
  <r>
    <x v="5"/>
    <n v="28.8"/>
    <x v="6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0"/>
    <n v="42"/>
    <x v="6"/>
    <s v="RW"/>
    <x v="47"/>
    <s v="Schimmel"/>
    <x v="0"/>
    <s v="VOS &gt; Einsatz"/>
    <n v="34"/>
    <s v="Produkte"/>
    <s v="BUs"/>
    <s v="Symptome"/>
    <s v="0"/>
    <s v="L9"/>
    <s v="RW Natur"/>
  </r>
  <r>
    <x v="2"/>
    <n v="180"/>
    <x v="7"/>
    <s v="Offen ungeschält VOS"/>
    <x v="52"/>
    <s v="Schimmel"/>
    <x v="22"/>
    <s v="Verformung"/>
    <n v="34"/>
    <s v="Produkte"/>
    <s v="BUs"/>
    <s v="Symptome"/>
    <n v="90"/>
    <s v="L22"/>
    <n v="29500482"/>
  </r>
  <r>
    <x v="0"/>
    <n v="30"/>
    <x v="7"/>
    <s v="Offen ungeschält ABS"/>
    <x v="28"/>
    <s v="Linienbezogen"/>
    <x v="7"/>
    <s v="nicht eindeutig"/>
    <n v="34"/>
    <s v="Produkte"/>
    <s v="BUs"/>
    <s v="Symptome"/>
    <s v="0"/>
    <s v="L1"/>
    <n v="29500776"/>
  </r>
  <r>
    <x v="0"/>
    <n v="10"/>
    <x v="7"/>
    <s v="Offen ungeschält ABS"/>
    <x v="53"/>
    <s v="Schimmel"/>
    <x v="14"/>
    <s v="wird eigentlich gesammelt und verarbeitet"/>
    <n v="34"/>
    <s v="Produkte"/>
    <s v="BUs"/>
    <s v="Symptome"/>
    <n v="20"/>
    <s v="L18"/>
    <n v="29500821"/>
  </r>
  <r>
    <x v="1"/>
    <n v="12"/>
    <x v="7"/>
    <s v="Offen ungeschält VOS"/>
    <x v="54"/>
    <s v="Schimmel"/>
    <x v="14"/>
    <s v="Ware konnte nicht vakuumiert werden, nicht genügend LA"/>
    <n v="34"/>
    <s v="Produkte"/>
    <s v="BUs"/>
    <s v="Symptome"/>
    <n v="6"/>
    <s v="RWV"/>
    <n v="29500879"/>
  </r>
  <r>
    <x v="0"/>
    <n v="143"/>
    <x v="7"/>
    <s v="Offen ungeschält ABS"/>
    <x v="30"/>
    <s v="Linienbezogen"/>
    <x v="9"/>
    <s v="-"/>
    <n v="34"/>
    <s v="Produkte"/>
    <s v="BUs"/>
    <s v="Symptome"/>
    <n v="143"/>
    <s v="L33"/>
    <n v="29501003"/>
  </r>
  <r>
    <x v="1"/>
    <n v="79"/>
    <x v="7"/>
    <s v="Sammelnr. geschält"/>
    <x v="55"/>
    <s v="Schimmel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</r>
  <r>
    <x v="3"/>
    <n v="28.5"/>
    <x v="7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155"/>
    <x v="7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1"/>
    <n v="30"/>
    <x v="7"/>
    <s v="Diverses"/>
    <x v="13"/>
    <s v="Schimmel"/>
    <x v="1"/>
    <s v="MHD abgelaufen"/>
    <n v="34"/>
    <s v="Produkte"/>
    <s v="BUs"/>
    <s v="Symptome"/>
    <s v="0"/>
    <s v="RWV"/>
    <s v="Diverses"/>
  </r>
  <r>
    <x v="4"/>
    <n v="200"/>
    <x v="7"/>
    <s v="Diverses"/>
    <x v="13"/>
    <s v="Linienbezogen"/>
    <x v="7"/>
    <s v="-"/>
    <n v="34"/>
    <s v="Produkte"/>
    <s v="BUs"/>
    <s v="Symptome"/>
    <s v="0"/>
    <s v="BU2"/>
    <s v="Diverses"/>
  </r>
  <r>
    <x v="5"/>
    <n v="10.4"/>
    <x v="7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5"/>
    <n v="70"/>
    <x v="7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0"/>
    <n v="86"/>
    <x v="8"/>
    <s v="Offen ungeschält ABS"/>
    <x v="30"/>
    <s v="Linienbezogen"/>
    <x v="9"/>
    <s v="-"/>
    <n v="35"/>
    <s v="Produkte"/>
    <s v="BUs"/>
    <s v="Symptome"/>
    <n v="86"/>
    <s v="L33"/>
    <n v="29501003"/>
  </r>
  <r>
    <x v="2"/>
    <n v="35.5"/>
    <x v="8"/>
    <s v="Offen ungeschält VOS"/>
    <x v="56"/>
    <s v="Rest"/>
    <x v="2"/>
    <s v="Trennung vom Klebeband aus Produkt zu aufwendig"/>
    <n v="35"/>
    <s v="Produkte"/>
    <s v="BUs"/>
    <s v="Symptome"/>
    <n v="17.75"/>
    <s v="L22"/>
    <n v="29501020"/>
  </r>
  <r>
    <x v="3"/>
    <n v="80"/>
    <x v="8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4"/>
    <n v="101"/>
    <x v="8"/>
    <s v="Diverses"/>
    <x v="13"/>
    <s v="Linienbezogen"/>
    <x v="7"/>
    <s v="-"/>
    <n v="35"/>
    <s v="Produkte"/>
    <s v="BUs"/>
    <s v="Symptome"/>
    <s v="0"/>
    <s v="BU2"/>
    <s v="Diverses"/>
  </r>
  <r>
    <x v="1"/>
    <n v="526.6"/>
    <x v="8"/>
    <s v="Diverses"/>
    <x v="14"/>
    <s v="Linienbezogen"/>
    <x v="7"/>
    <s v="-"/>
    <n v="35"/>
    <s v="Produkte"/>
    <s v="BUs"/>
    <s v="Symptome"/>
    <s v="0"/>
    <s v="Abfüllung"/>
    <s v="Diverses aus Abfüllung"/>
  </r>
  <r>
    <x v="5"/>
    <n v="8"/>
    <x v="8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8.9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8.9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06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0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65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0"/>
    <x v="8"/>
    <s v="Qualitätssicherung"/>
    <x v="25"/>
    <s v="Qualitätssicherung"/>
    <x v="11"/>
    <s v="Laborprobe"/>
    <n v="35"/>
    <s v="Produkte"/>
    <s v="BUs"/>
    <s v="Symptome"/>
    <s v="0"/>
    <s v="QM"/>
    <s v="Rückstellproben"/>
  </r>
  <r>
    <x v="2"/>
    <n v="51"/>
    <x v="9"/>
    <s v="Offen ungeschält VOS"/>
    <x v="52"/>
    <s v="keinen Verwendungszweck"/>
    <x v="23"/>
    <s v="keinen Verwendungszweck"/>
    <n v="35"/>
    <s v="Produkte"/>
    <s v="BUs"/>
    <s v="Symptome"/>
    <n v="25.5"/>
    <s v="L22"/>
    <n v="29500482"/>
  </r>
  <r>
    <x v="1"/>
    <n v="123.5"/>
    <x v="9"/>
    <s v="Offen ungeschält VOS"/>
    <x v="57"/>
    <s v="Schimmel"/>
    <x v="1"/>
    <s v="Aufgrund Konsistenz nicht genommen. Zu wenig VOS verarbeitet. Vom Warmen ins Kalte -&gt; Schimmel"/>
    <n v="35"/>
    <s v="Produkte"/>
    <s v="BUs"/>
    <s v="Symptome"/>
    <n v="61.75"/>
    <s v="Schmelze"/>
    <n v="29500860"/>
  </r>
  <r>
    <x v="2"/>
    <n v="147"/>
    <x v="9"/>
    <s v="ABS"/>
    <x v="58"/>
    <s v="keinen Verwendungszweck"/>
    <x v="23"/>
    <s v="&lt;300kg/Monat"/>
    <n v="35"/>
    <s v="Produkte"/>
    <s v="BUs"/>
    <s v="Symptome"/>
    <s v="0"/>
    <s v="L21"/>
    <n v="29500878"/>
  </r>
  <r>
    <x v="2"/>
    <n v="160"/>
    <x v="9"/>
    <s v="Offen ungeschält ABS"/>
    <x v="59"/>
    <s v="keinen Verwendungszweck"/>
    <x v="23"/>
    <s v="&lt;300kg/Monat"/>
    <n v="35"/>
    <s v="Produkte"/>
    <s v="BUs"/>
    <s v="Symptome"/>
    <n v="240"/>
    <s v="L21"/>
    <n v="29500886"/>
  </r>
  <r>
    <x v="2"/>
    <n v="22"/>
    <x v="9"/>
    <s v="Offen ungeschält ABS"/>
    <x v="60"/>
    <s v="keinen Verwendungszweck"/>
    <x v="23"/>
    <s v="&lt;300kg/Monat"/>
    <n v="35"/>
    <s v="Produkte"/>
    <s v="BUs"/>
    <s v="Symptome"/>
    <n v="44"/>
    <s v="L23"/>
    <n v="29500891"/>
  </r>
  <r>
    <x v="2"/>
    <n v="6"/>
    <x v="9"/>
    <s v="Offen ungeschält ABS"/>
    <x v="61"/>
    <s v="keinen Verwendungszweck"/>
    <x v="23"/>
    <s v="&lt;20kg/Monat"/>
    <n v="35"/>
    <s v="Produkte"/>
    <s v="BUs"/>
    <s v="Symptome"/>
    <n v="0.06"/>
    <s v="L20"/>
    <n v="29500895"/>
  </r>
  <r>
    <x v="2"/>
    <n v="44"/>
    <x v="9"/>
    <s v="Offen ungeschält ABS"/>
    <x v="62"/>
    <s v="keinen Verwendungszweck"/>
    <x v="23"/>
    <s v="&lt;300kg/Monat"/>
    <n v="35"/>
    <s v="Produkte"/>
    <s v="BUs"/>
    <s v="Symptome"/>
    <n v="0.44"/>
    <s v="L23"/>
    <n v="29500900"/>
  </r>
  <r>
    <x v="2"/>
    <n v="15"/>
    <x v="9"/>
    <s v="Offen ungeschält ABS"/>
    <x v="63"/>
    <s v="keinen Verwendungszweck"/>
    <x v="23"/>
    <s v="&lt;50kg/Monat"/>
    <n v="35"/>
    <s v="Produkte"/>
    <s v="BUs"/>
    <s v="Symptome"/>
    <n v="0.15"/>
    <s v="L23"/>
    <n v="29500904"/>
  </r>
  <r>
    <x v="2"/>
    <n v="45"/>
    <x v="9"/>
    <s v="Offen ungeschält ABS"/>
    <x v="64"/>
    <s v="keinen Verwendungszweck"/>
    <x v="23"/>
    <s v="&lt;300kg/Monat"/>
    <n v="35"/>
    <s v="Produkte"/>
    <s v="BUs"/>
    <s v="Symptome"/>
    <n v="0.45"/>
    <s v="L21"/>
    <n v="29500906"/>
  </r>
  <r>
    <x v="2"/>
    <n v="3"/>
    <x v="9"/>
    <s v="Offen ungeschält ABS"/>
    <x v="65"/>
    <s v="keinen Verwendungszweck"/>
    <x v="23"/>
    <s v="&lt;20kg/Monat"/>
    <n v="35"/>
    <s v="Produkte"/>
    <s v="BUs"/>
    <s v="Symptome"/>
    <n v="0.03"/>
    <s v="L23"/>
    <n v="29500909"/>
  </r>
  <r>
    <x v="2"/>
    <n v="45"/>
    <x v="9"/>
    <s v="Offen ungeschält ABS"/>
    <x v="66"/>
    <s v="keinen Verwendungszweck"/>
    <x v="23"/>
    <s v="&lt;50kg/Monat"/>
    <n v="35"/>
    <s v="Produkte"/>
    <s v="BUs"/>
    <s v="Symptome"/>
    <s v="0"/>
    <s v="L21"/>
    <n v="29500925"/>
  </r>
  <r>
    <x v="2"/>
    <n v="24"/>
    <x v="9"/>
    <s v="ABS"/>
    <x v="67"/>
    <s v="keinen Verwendungszweck"/>
    <x v="23"/>
    <s v="&lt;50kg/Monat"/>
    <n v="35"/>
    <s v="Produkte"/>
    <s v="BUs"/>
    <s v="Symptome"/>
    <s v="0"/>
    <s v="BU4"/>
    <n v="29500966"/>
  </r>
  <r>
    <x v="2"/>
    <n v="41"/>
    <x v="9"/>
    <s v="Offen ungeschält ABS"/>
    <x v="68"/>
    <s v="keinen Verwendungszweck"/>
    <x v="23"/>
    <s v="&lt;300kg/Monat"/>
    <n v="35"/>
    <s v="Produkte"/>
    <s v="BUs"/>
    <s v="Symptome"/>
    <n v="61.5"/>
    <s v="L21"/>
    <n v="29501009"/>
  </r>
  <r>
    <x v="2"/>
    <n v="7"/>
    <x v="9"/>
    <s v="Offen ungeschält ABS"/>
    <x v="69"/>
    <s v="keinen Verwendungszweck"/>
    <x v="23"/>
    <s v="&lt;20kg/Monat"/>
    <n v="35"/>
    <s v="Produkte"/>
    <s v="BUs"/>
    <s v="Symptome"/>
    <n v="6.9999999999999999E-4"/>
    <s v="L23"/>
    <n v="29501013"/>
  </r>
  <r>
    <x v="2"/>
    <n v="175"/>
    <x v="9"/>
    <s v="Offen ungeschält VOS"/>
    <x v="56"/>
    <s v="keinen Verwendungszweck"/>
    <x v="23"/>
    <s v="keinen Verwendungszweck"/>
    <n v="35"/>
    <s v="Produkte"/>
    <s v="BUs"/>
    <s v="Symptome"/>
    <n v="87.5"/>
    <s v="L22"/>
    <n v="29501020"/>
  </r>
  <r>
    <x v="3"/>
    <n v="1029"/>
    <x v="9"/>
    <s v="Offen ungeschält VOS"/>
    <x v="31"/>
    <s v="Schimmel"/>
    <x v="20"/>
    <s v="keinen Abnehmer/Schälen"/>
    <n v="35"/>
    <s v="Produkte"/>
    <s v="BUs"/>
    <s v="Symptome"/>
    <n v="514.5"/>
    <s v="Verkauf"/>
    <n v="29501022"/>
  </r>
  <r>
    <x v="2"/>
    <n v="31"/>
    <x v="9"/>
    <s v="Offen ungeschält ABS"/>
    <x v="4"/>
    <s v="keinen Verwendungszweck"/>
    <x v="23"/>
    <s v="&lt;300kg/Monat"/>
    <n v="35"/>
    <s v="Produkte"/>
    <s v="BUs"/>
    <s v="Symptome"/>
    <n v="3.1000000000000003E-3"/>
    <s v="L22"/>
    <n v="29501028"/>
  </r>
  <r>
    <x v="2"/>
    <n v="64"/>
    <x v="9"/>
    <s v="Offen ungeschält ABS"/>
    <x v="70"/>
    <s v="keinen Verwendungszweck"/>
    <x v="23"/>
    <s v="&lt;300kg/Monat"/>
    <n v="35"/>
    <s v="Produkte"/>
    <s v="BUs"/>
    <s v="Symptome"/>
    <n v="96"/>
    <s v="L21"/>
    <n v="29501029"/>
  </r>
  <r>
    <x v="2"/>
    <n v="53"/>
    <x v="9"/>
    <s v="Offen ungeschält ABS"/>
    <x v="71"/>
    <s v="keinen Verwendungszweck"/>
    <x v="23"/>
    <s v="&lt;100kg/Monat"/>
    <n v="35"/>
    <s v="Produkte"/>
    <s v="BUs"/>
    <s v="Symptome"/>
    <n v="79.5"/>
    <s v="L21"/>
    <n v="29501030"/>
  </r>
  <r>
    <x v="2"/>
    <n v="312"/>
    <x v="9"/>
    <s v="Offen ungeschält ABS"/>
    <x v="72"/>
    <s v="keinen Verwendungszweck"/>
    <x v="23"/>
    <s v="&lt;1000kg/Monat"/>
    <n v="35"/>
    <s v="Produkte"/>
    <s v="BUs"/>
    <s v="Symptome"/>
    <n v="3.1200000000000002E-2"/>
    <s v="L22"/>
    <n v="29501039"/>
  </r>
  <r>
    <x v="2"/>
    <n v="194"/>
    <x v="9"/>
    <s v="Offen ungeschält ABS"/>
    <x v="73"/>
    <s v="keinen Verwendungszweck"/>
    <x v="23"/>
    <s v="&lt;100kg/Monat"/>
    <n v="35"/>
    <s v="Produkte"/>
    <s v="BUs"/>
    <s v="Symptome"/>
    <n v="291"/>
    <s v="L21"/>
    <n v="29501041"/>
  </r>
  <r>
    <x v="1"/>
    <n v="26.6"/>
    <x v="9"/>
    <s v="ganze Würste"/>
    <x v="74"/>
    <s v="Linienbezogen"/>
    <x v="24"/>
    <s v="Clip gerissen"/>
    <n v="35"/>
    <s v="Produkte"/>
    <s v="BUs"/>
    <s v="Symptome"/>
    <s v="0"/>
    <s v="Abfüllung"/>
    <n v="31000076"/>
  </r>
  <r>
    <x v="0"/>
    <n v="125"/>
    <x v="9"/>
    <s v="Vakuumierter VOS ungeschält"/>
    <x v="75"/>
    <s v="Schimmel"/>
    <x v="0"/>
    <s v="-"/>
    <n v="35"/>
    <s v="Produkte"/>
    <s v="BUs"/>
    <s v="Symptome"/>
    <n v="64.25"/>
    <s v="L9"/>
    <n v="49500205"/>
  </r>
  <r>
    <x v="0"/>
    <n v="28"/>
    <x v="9"/>
    <s v="Vorschmelz"/>
    <x v="22"/>
    <s v="Linienbezogen"/>
    <x v="7"/>
    <s v="-"/>
    <n v="35"/>
    <s v="Produkte"/>
    <s v="BUs"/>
    <s v="Symptome"/>
    <s v="0"/>
    <s v="L16"/>
    <s v="Vorschmelz Diverses"/>
  </r>
  <r>
    <x v="3"/>
    <n v="47.5"/>
    <x v="9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3"/>
    <n v="1048"/>
    <x v="9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0"/>
    <n v="33"/>
    <x v="9"/>
    <s v="-"/>
    <x v="23"/>
    <s v="Linienbezogen"/>
    <x v="7"/>
    <s v="-"/>
    <n v="35"/>
    <s v="Produkte"/>
    <s v="BUs"/>
    <s v="Symptome"/>
    <s v="0"/>
    <s v="Bu3"/>
    <s v="Maschinenabfall"/>
  </r>
  <r>
    <x v="4"/>
    <n v="53"/>
    <x v="9"/>
    <s v="Diverses"/>
    <x v="13"/>
    <s v="Linienbezogen"/>
    <x v="7"/>
    <s v="-"/>
    <n v="35"/>
    <s v="Produkte"/>
    <s v="BUs"/>
    <s v="Symptome"/>
    <s v="0"/>
    <s v="BU2"/>
    <s v="Diverses"/>
  </r>
  <r>
    <x v="1"/>
    <n v="23.2"/>
    <x v="9"/>
    <s v="Diverses"/>
    <x v="14"/>
    <s v="Linienbezogen"/>
    <x v="17"/>
    <s v="-"/>
    <n v="35"/>
    <s v="Produkte"/>
    <s v="BUs"/>
    <s v="Symptome"/>
    <s v="0"/>
    <s v="Abfüllung"/>
    <s v="Diverses aus Abfüllung"/>
  </r>
  <r>
    <x v="1"/>
    <n v="115"/>
    <x v="9"/>
    <s v="Diverses"/>
    <x v="14"/>
    <s v="Linienbezogen"/>
    <x v="17"/>
    <s v="-"/>
    <n v="35"/>
    <s v="Produkte"/>
    <s v="BUs"/>
    <s v="Symptome"/>
    <s v="0"/>
    <s v="Abfüllung"/>
    <s v="Diverses aus Abfüllung"/>
  </r>
  <r>
    <x v="5"/>
    <n v="10"/>
    <x v="9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3.2"/>
    <x v="9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3.2"/>
    <x v="9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30"/>
    <x v="9"/>
    <s v="Rest"/>
    <x v="76"/>
    <s v="Qualitätssicherung"/>
    <x v="25"/>
    <s v="Muster"/>
    <n v="35"/>
    <s v="Produkte"/>
    <s v="BUs"/>
    <s v="Symptome"/>
    <s v="0"/>
    <s v="Labor"/>
    <s v="Muster"/>
  </r>
  <r>
    <x v="5"/>
    <n v="75"/>
    <x v="9"/>
    <s v="Rest"/>
    <x v="76"/>
    <s v="Qualitätssicherung"/>
    <x v="25"/>
    <s v="Muster"/>
    <n v="35"/>
    <s v="Produkte"/>
    <s v="BUs"/>
    <s v="Symptome"/>
    <s v="0"/>
    <s v="Labor"/>
    <s v="Muster"/>
  </r>
  <r>
    <x v="5"/>
    <n v="60"/>
    <x v="9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0"/>
    <n v="30"/>
    <x v="9"/>
    <s v="-"/>
    <x v="23"/>
    <s v="Linienbezogen"/>
    <x v="7"/>
    <s v="-"/>
    <n v="35"/>
    <s v="Produkte"/>
    <s v="BUs"/>
    <s v="Symptome"/>
    <s v="0"/>
    <s v="WVP"/>
    <s v="Maschinenabfall"/>
  </r>
  <r>
    <x v="1"/>
    <n v="19"/>
    <x v="9"/>
    <s v="Rest"/>
    <x v="77"/>
    <s v="Rest"/>
    <x v="12"/>
    <s v="keine Verwendung möglich"/>
    <n v="35"/>
    <s v="Produkte"/>
    <s v="BUs"/>
    <s v="Symptome"/>
    <s v="0"/>
    <s v="RWV"/>
    <s v="RW Natriumarm Rinde"/>
  </r>
  <r>
    <x v="1"/>
    <n v="20.2"/>
    <x v="10"/>
    <s v="Rohware"/>
    <x v="78"/>
    <s v="Schimmel"/>
    <x v="26"/>
    <s v="Luftzieher"/>
    <n v="35"/>
    <s v="Produkte"/>
    <s v="BUs"/>
    <s v="Symptome"/>
    <s v="0"/>
    <s v="RWV"/>
    <n v="23000512"/>
  </r>
  <r>
    <x v="3"/>
    <n v="222"/>
    <x v="10"/>
    <s v="Offen ungeschält VOS"/>
    <x v="79"/>
    <s v="Schimmel"/>
    <x v="20"/>
    <s v="keinen Abnehmer/Schälen"/>
    <n v="35"/>
    <s v="Produkte"/>
    <s v="BUs"/>
    <s v="Symptome"/>
    <n v="111"/>
    <s v="Verkauf"/>
    <n v="29500489"/>
  </r>
  <r>
    <x v="3"/>
    <n v="70.400000000000006"/>
    <x v="10"/>
    <s v="Offen ungeschält VOS"/>
    <x v="80"/>
    <s v="Schimmel"/>
    <x v="20"/>
    <s v="keinen Abnehmer/Schälen"/>
    <n v="35"/>
    <s v="Produkte"/>
    <s v="BUs"/>
    <s v="Symptome"/>
    <s v="0"/>
    <s v="Verkauf"/>
    <n v="29500963"/>
  </r>
  <r>
    <x v="3"/>
    <n v="48"/>
    <x v="10"/>
    <s v="Offen Endstücke"/>
    <x v="81"/>
    <s v="Schimmel"/>
    <x v="20"/>
    <s v="keinen Abnehmer/Schälen"/>
    <n v="35"/>
    <s v="Produkte"/>
    <s v="BUs"/>
    <s v="Symptome"/>
    <n v="24"/>
    <s v="Verkauf"/>
    <n v="29501079"/>
  </r>
  <r>
    <x v="1"/>
    <n v="47"/>
    <x v="10"/>
    <s v="Vakuumierter ABS ungeschält"/>
    <x v="82"/>
    <s v="Schimmel"/>
    <x v="1"/>
    <s v="Produktion unregelmäßig"/>
    <n v="35"/>
    <s v="Produkte"/>
    <s v="BUs"/>
    <s v="Symptome"/>
    <n v="104.05799999999999"/>
    <s v="RWV"/>
    <n v="49500056"/>
  </r>
  <r>
    <x v="1"/>
    <n v="106"/>
    <x v="10"/>
    <s v="Vakuumierter ABS ungeschält"/>
    <x v="82"/>
    <s v="Schimmel"/>
    <x v="1"/>
    <s v="Produktion unregelmäßig"/>
    <n v="35"/>
    <s v="Produkte"/>
    <s v="BUs"/>
    <s v="Symptome"/>
    <n v="234.684"/>
    <s v="RWV"/>
    <n v="49500056"/>
  </r>
  <r>
    <x v="2"/>
    <n v="101"/>
    <x v="10"/>
    <s v="Vakuumierter ABS ungeschält"/>
    <x v="83"/>
    <s v="Schimmel"/>
    <x v="14"/>
    <s v="Abschnitte eingelagert, um Verwendung zu finden. Aber keine Verwendungsentscheidung gefunden"/>
    <n v="35"/>
    <s v="Produkte"/>
    <s v="BUs"/>
    <s v="Symptome"/>
    <n v="223.614"/>
    <s v="BU4"/>
    <n v="49500174"/>
  </r>
  <r>
    <x v="4"/>
    <n v="30.4"/>
    <x v="10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3"/>
    <n v="1770"/>
    <x v="10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2"/>
    <n v="34.4"/>
    <x v="10"/>
    <s v="Diverses"/>
    <x v="13"/>
    <s v="Linienbezogen"/>
    <x v="7"/>
    <s v="-"/>
    <n v="35"/>
    <s v="Produkte"/>
    <s v="BUs"/>
    <s v="Symptome"/>
    <s v="0"/>
    <s v="BU4"/>
    <s v="Diverses"/>
  </r>
  <r>
    <x v="1"/>
    <n v="30.4"/>
    <x v="10"/>
    <s v="Diverses"/>
    <x v="13"/>
    <s v="Linienbezogen"/>
    <x v="7"/>
    <s v="-"/>
    <n v="35"/>
    <s v="Produkte"/>
    <s v="BUs"/>
    <s v="Symptome"/>
    <s v="0"/>
    <s v="Strudelline"/>
    <s v="Diverses"/>
  </r>
  <r>
    <x v="4"/>
    <n v="35.000000000000007"/>
    <x v="10"/>
    <s v="Diverses"/>
    <x v="13"/>
    <s v="Linienbezogen"/>
    <x v="7"/>
    <s v="-"/>
    <n v="35"/>
    <s v="Produkte"/>
    <s v="BUs"/>
    <s v="Symptome"/>
    <s v="0"/>
    <s v="BU2"/>
    <s v="Diverses"/>
  </r>
  <r>
    <x v="4"/>
    <n v="36"/>
    <x v="10"/>
    <s v="Diverses"/>
    <x v="13"/>
    <s v="Linienbezogen"/>
    <x v="7"/>
    <s v="-"/>
    <n v="35"/>
    <s v="Produkte"/>
    <s v="BUs"/>
    <s v="Symptome"/>
    <s v="0"/>
    <s v="BU2"/>
    <s v="Diverses"/>
  </r>
  <r>
    <x v="4"/>
    <n v="102"/>
    <x v="10"/>
    <s v="Diverses"/>
    <x v="13"/>
    <s v="Linienbezogen"/>
    <x v="7"/>
    <s v="-"/>
    <n v="35"/>
    <s v="Produkte"/>
    <s v="BUs"/>
    <s v="Symptome"/>
    <s v="0"/>
    <s v="BU2"/>
    <s v="Diverses"/>
  </r>
  <r>
    <x v="1"/>
    <n v="23"/>
    <x v="10"/>
    <s v="Diverses"/>
    <x v="14"/>
    <s v="Linienbezogen"/>
    <x v="7"/>
    <s v="-"/>
    <n v="35"/>
    <s v="Produkte"/>
    <s v="BUs"/>
    <s v="Symptome"/>
    <s v="0"/>
    <s v="Abfüllung"/>
    <s v="Diverses aus Abfüllung"/>
  </r>
  <r>
    <x v="1"/>
    <n v="45.4"/>
    <x v="10"/>
    <s v="Diverses"/>
    <x v="14"/>
    <s v="Linienbezogen"/>
    <x v="7"/>
    <s v="-"/>
    <n v="35"/>
    <s v="Produkte"/>
    <s v="BUs"/>
    <s v="Symptome"/>
    <s v="0"/>
    <s v="Abfüllung"/>
    <s v="Diverses aus Abfüllung"/>
  </r>
  <r>
    <x v="5"/>
    <n v="10"/>
    <x v="10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2"/>
    <x v="10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26"/>
    <x v="10"/>
    <s v="Qualitätssicherung"/>
    <x v="16"/>
    <s v="Qualitätssicherung"/>
    <x v="18"/>
    <s v="Einwaage Labor"/>
    <n v="35"/>
    <s v="Produkte"/>
    <s v="BUs"/>
    <s v="Symptome"/>
    <s v="0"/>
    <s v="Labor"/>
    <s v="Laborproben"/>
  </r>
  <r>
    <x v="5"/>
    <n v="58"/>
    <x v="10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44"/>
    <x v="10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5"/>
    <n v="130"/>
    <x v="10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1"/>
    <n v="20"/>
    <x v="10"/>
    <s v="RW"/>
    <x v="84"/>
    <s v="Rest"/>
    <x v="12"/>
    <s v="keine Verwendung möglich"/>
    <n v="35"/>
    <s v="Produkte"/>
    <s v="BUs"/>
    <s v="Symptome"/>
    <s v="0"/>
    <s v="RWV"/>
    <s v="RW Natrium"/>
  </r>
  <r>
    <x v="0"/>
    <n v="65"/>
    <x v="11"/>
    <s v="ABS"/>
    <x v="85"/>
    <s v="Schimmel"/>
    <x v="8"/>
    <s v="-"/>
    <n v="35"/>
    <s v="Produkte"/>
    <s v="BUs"/>
    <s v="Symptome"/>
    <n v="143"/>
    <s v="L18"/>
    <n v="29500754"/>
  </r>
  <r>
    <x v="2"/>
    <n v="54"/>
    <x v="11"/>
    <s v="Offen ungeschält ABS"/>
    <x v="59"/>
    <s v="Rest"/>
    <x v="2"/>
    <s v="Trennung vom Klebeband aus Produkt zu aufwendig"/>
    <n v="35"/>
    <s v="Produkte"/>
    <s v="BUs"/>
    <s v="Symptome"/>
    <n v="81"/>
    <s v="L21"/>
    <n v="29500886"/>
  </r>
  <r>
    <x v="2"/>
    <n v="22"/>
    <x v="11"/>
    <s v="Offen ungeschält ABS"/>
    <x v="62"/>
    <s v="Rest"/>
    <x v="2"/>
    <s v="Trennung vom Klebeband aus Produkt zu aufwendig"/>
    <n v="35"/>
    <s v="Produkte"/>
    <s v="BUs"/>
    <s v="Symptome"/>
    <n v="0.22"/>
    <s v="L23"/>
    <n v="29500900"/>
  </r>
  <r>
    <x v="1"/>
    <n v="572.5"/>
    <x v="11"/>
    <s v="Offen ungeschält VOS"/>
    <x v="86"/>
    <s v="Schimmel"/>
    <x v="1"/>
    <s v="Aufgrund Konsistenz nicht genommen. Zu wenig VOS verarbeitet. Vom Warmen ins Kalte -&gt; Schimmel"/>
    <n v="35"/>
    <s v="Produkte"/>
    <s v="BUs"/>
    <s v="Symptome"/>
    <n v="286.25"/>
    <s v="Schmelze"/>
    <n v="29500949"/>
  </r>
  <r>
    <x v="2"/>
    <n v="21"/>
    <x v="11"/>
    <s v="Offen ungeschält ABS"/>
    <x v="70"/>
    <s v="Rest"/>
    <x v="2"/>
    <s v="Trennung vom Klebeband aus Produkt zu aufwendig"/>
    <n v="35"/>
    <s v="Produkte"/>
    <s v="BUs"/>
    <s v="Symptome"/>
    <n v="31.5"/>
    <s v="L21"/>
    <n v="29501029"/>
  </r>
  <r>
    <x v="2"/>
    <n v="45"/>
    <x v="11"/>
    <s v="Offen ungeschält ABS"/>
    <x v="72"/>
    <s v="Rest"/>
    <x v="2"/>
    <s v="Trennung vom Klebeband aus Produkt zu aufwendig"/>
    <n v="35"/>
    <s v="Produkte"/>
    <s v="BUs"/>
    <s v="Symptome"/>
    <n v="4.5000000000000005E-3"/>
    <s v="L22"/>
    <n v="29501039"/>
  </r>
  <r>
    <x v="3"/>
    <n v="68"/>
    <x v="11"/>
    <s v="Offen Endstücke"/>
    <x v="87"/>
    <s v="Schimmel"/>
    <x v="20"/>
    <s v="-"/>
    <n v="35"/>
    <s v="Produkte"/>
    <s v="BUs"/>
    <s v="Symptome"/>
    <n v="34"/>
    <s v="Verkauf"/>
    <n v="29501067"/>
  </r>
  <r>
    <x v="3"/>
    <n v="58"/>
    <x v="11"/>
    <s v="Offen Zipfel"/>
    <x v="88"/>
    <s v="Schimmel"/>
    <x v="20"/>
    <s v="keinen Abnehmer/Schälen"/>
    <n v="35"/>
    <s v="Produkte"/>
    <s v="BUs"/>
    <s v="Symptome"/>
    <n v="29"/>
    <s v="Verkauf"/>
    <n v="29501072"/>
  </r>
  <r>
    <x v="2"/>
    <n v="10"/>
    <x v="11"/>
    <s v="Offen ungeschält ABS"/>
    <x v="89"/>
    <s v="Rest"/>
    <x v="2"/>
    <s v="Trennung vom Klebeband aus Produkt zu aufwendig"/>
    <n v="35"/>
    <s v="Produkte"/>
    <s v="BUs"/>
    <s v="Symptome"/>
    <n v="0.1"/>
    <s v="L29"/>
    <n v="29501101"/>
  </r>
  <r>
    <x v="1"/>
    <n v="47.5"/>
    <x v="11"/>
    <s v="ganze Würste"/>
    <x v="90"/>
    <s v="Linienbezogen"/>
    <x v="27"/>
    <s v="Schlaufe gerissen"/>
    <n v="35"/>
    <s v="Produkte"/>
    <s v="BUs"/>
    <s v="Symptome"/>
    <s v="0"/>
    <s v="Abfüllung"/>
    <n v="31000083"/>
  </r>
  <r>
    <x v="1"/>
    <n v="6"/>
    <x v="11"/>
    <s v="Fertigware"/>
    <x v="91"/>
    <s v="Schimmel"/>
    <x v="14"/>
    <s v="Riss in Alufolie"/>
    <n v="35"/>
    <s v="Produkte"/>
    <s v="BUs"/>
    <s v="Symptome"/>
    <s v="0"/>
    <s v="Abfüllung"/>
    <n v="31000169"/>
  </r>
  <r>
    <x v="4"/>
    <n v="15"/>
    <x v="11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4"/>
    <n v="45"/>
    <x v="11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3"/>
    <n v="20"/>
    <x v="11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0"/>
    <n v="23.5"/>
    <x v="11"/>
    <s v="Vorschmelz"/>
    <x v="22"/>
    <s v="Linienbezogen"/>
    <x v="7"/>
    <s v="nicht eindeutig"/>
    <n v="35"/>
    <s v="Produkte"/>
    <s v="BUs"/>
    <s v="Symptome"/>
    <s v="0"/>
    <s v="Bu3"/>
    <s v="Vorschmelz Diverses"/>
  </r>
  <r>
    <x v="2"/>
    <n v="28"/>
    <x v="11"/>
    <s v="Diverses"/>
    <x v="13"/>
    <s v="Linienbezogen"/>
    <x v="7"/>
    <s v="-"/>
    <n v="35"/>
    <s v="Produkte"/>
    <s v="BUs"/>
    <s v="Symptome"/>
    <s v="0"/>
    <s v="BU4"/>
    <s v="Diverses"/>
  </r>
  <r>
    <x v="0"/>
    <n v="33.5"/>
    <x v="11"/>
    <s v="-"/>
    <x v="23"/>
    <s v="Linienbezogen"/>
    <x v="7"/>
    <s v="-"/>
    <n v="35"/>
    <s v="Produkte"/>
    <s v="BUs"/>
    <s v="Symptome"/>
    <s v="0"/>
    <s v="Bu3"/>
    <s v="Maschinenabfall"/>
  </r>
  <r>
    <x v="1"/>
    <n v="40.5"/>
    <x v="11"/>
    <s v="Diverses"/>
    <x v="14"/>
    <s v="Linienbezogen"/>
    <x v="7"/>
    <s v="-"/>
    <n v="35"/>
    <s v="Produkte"/>
    <s v="BUs"/>
    <s v="Symptome"/>
    <s v="0"/>
    <s v="Abfüllung"/>
    <s v="Diverses aus Abfüllung"/>
  </r>
  <r>
    <x v="1"/>
    <n v="166"/>
    <x v="11"/>
    <s v="Diverses"/>
    <x v="14"/>
    <s v="Linienbezogen"/>
    <x v="17"/>
    <s v="-"/>
    <n v="35"/>
    <s v="Produkte"/>
    <s v="BUs"/>
    <s v="Symptome"/>
    <s v="0"/>
    <s v="Abfüllung"/>
    <s v="Diverses aus Abfüllung"/>
  </r>
  <r>
    <x v="5"/>
    <n v="10"/>
    <x v="11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1"/>
    <n v="20"/>
    <x v="11"/>
    <s v="RW"/>
    <x v="92"/>
    <s v="Rest"/>
    <x v="12"/>
    <s v="keine Verwendung möglich"/>
    <n v="35"/>
    <s v="Produkte"/>
    <s v="BUs"/>
    <s v="Symptome"/>
    <s v="0"/>
    <s v="RWV"/>
    <s v="Rächer Natrium"/>
  </r>
  <r>
    <x v="1"/>
    <n v="18"/>
    <x v="11"/>
    <s v="RW"/>
    <x v="84"/>
    <s v="Rest"/>
    <x v="12"/>
    <s v="keine Verwendung möglich"/>
    <n v="35"/>
    <s v="Produkte"/>
    <s v="BUs"/>
    <s v="Symptome"/>
    <s v="0"/>
    <s v="RWV"/>
    <s v="RW Natrium"/>
  </r>
  <r>
    <x v="0"/>
    <n v="47"/>
    <x v="12"/>
    <s v="Riemen"/>
    <x v="93"/>
    <s v="Schimmel"/>
    <x v="28"/>
    <s v="-"/>
    <n v="35"/>
    <s v="Produkte"/>
    <s v="BUs"/>
    <s v="Symptome"/>
    <n v="349.87270000000001"/>
    <s v="Bu3"/>
    <n v="23500062"/>
  </r>
  <r>
    <x v="1"/>
    <n v="31"/>
    <x v="12"/>
    <s v="Offen ungeschält ABS"/>
    <x v="94"/>
    <s v="Schimmel"/>
    <x v="1"/>
    <s v="stehen geblieben / übersehen"/>
    <n v="35"/>
    <s v="Produkte"/>
    <s v="BUs"/>
    <s v="Symptome"/>
    <s v="0"/>
    <s v="Schmelze"/>
    <n v="29500967"/>
  </r>
  <r>
    <x v="0"/>
    <n v="145"/>
    <x v="12"/>
    <s v="Offen ungeschält ABS"/>
    <x v="30"/>
    <s v="Linienbezogen"/>
    <x v="9"/>
    <s v="-"/>
    <n v="35"/>
    <s v="Produkte"/>
    <s v="BUs"/>
    <s v="Symptome"/>
    <n v="145"/>
    <s v="L33"/>
    <n v="29501003"/>
  </r>
  <r>
    <x v="0"/>
    <n v="30"/>
    <x v="12"/>
    <s v="Offen ungeschält ABS"/>
    <x v="18"/>
    <s v="Rest"/>
    <x v="6"/>
    <s v="-"/>
    <n v="35"/>
    <s v="Produkte"/>
    <s v="BUs"/>
    <s v="Symptome"/>
    <n v="30"/>
    <s v="L33"/>
    <n v="29501032"/>
  </r>
  <r>
    <x v="1"/>
    <n v="25"/>
    <x v="12"/>
    <s v="Offen ungeschält VOS"/>
    <x v="95"/>
    <s v="Schimmel"/>
    <x v="1"/>
    <s v="Aufgrund Konsistenz nicht genommen. Zu wenig VOS verarbeitet. Vom Warmen ins Kalte -&gt; Schimmel"/>
    <n v="35"/>
    <s v="Produkte"/>
    <s v="BUs"/>
    <s v="Symptome"/>
    <n v="12.5"/>
    <s v="Schmelze"/>
    <n v="29501056"/>
  </r>
  <r>
    <x v="3"/>
    <n v="20"/>
    <x v="12"/>
    <s v="Offen Zipfel"/>
    <x v="88"/>
    <s v="Schimmel"/>
    <x v="20"/>
    <s v="keinen Abnehmer/Schälen"/>
    <n v="35"/>
    <s v="Produkte"/>
    <s v="BUs"/>
    <s v="Symptome"/>
    <n v="10"/>
    <s v="Verkauf"/>
    <n v="29501072"/>
  </r>
  <r>
    <x v="3"/>
    <n v="3"/>
    <x v="12"/>
    <s v="Offen Endstücke"/>
    <x v="96"/>
    <s v="Schimmel"/>
    <x v="20"/>
    <s v="keinen Abnehmer/Schälen"/>
    <n v="35"/>
    <s v="Produkte"/>
    <s v="BUs"/>
    <s v="Symptome"/>
    <n v="1.5"/>
    <s v="Verkauf"/>
    <n v="29501075"/>
  </r>
  <r>
    <x v="3"/>
    <n v="24"/>
    <x v="12"/>
    <s v="Offen Zipfel"/>
    <x v="97"/>
    <s v="Schimmel"/>
    <x v="20"/>
    <s v="keinen Abnehmer/Schälen"/>
    <n v="35"/>
    <s v="Produkte"/>
    <s v="BUs"/>
    <s v="Symptome"/>
    <n v="12"/>
    <s v="Verkauf"/>
    <n v="29501082"/>
  </r>
  <r>
    <x v="1"/>
    <n v="145.6"/>
    <x v="12"/>
    <s v="Räucherwürste"/>
    <x v="98"/>
    <s v="Schimmel"/>
    <x v="21"/>
    <s v="Verformung"/>
    <n v="35"/>
    <s v="Produkte"/>
    <s v="BUs"/>
    <s v="Symptome"/>
    <n v="2676.18624"/>
    <s v="Abfüllung"/>
    <n v="32000059"/>
  </r>
  <r>
    <x v="1"/>
    <n v="27.6"/>
    <x v="12"/>
    <s v="Räucherwürste"/>
    <x v="99"/>
    <s v="Linienbezogen"/>
    <x v="7"/>
    <s v="-"/>
    <n v="35"/>
    <s v="Produkte"/>
    <s v="BUs"/>
    <s v="Symptome"/>
    <s v="0"/>
    <s v="Abfüllung"/>
    <n v="32000106"/>
  </r>
  <r>
    <x v="3"/>
    <n v="340"/>
    <x v="12"/>
    <s v="Div. Zipfel, ES ohne Verwendung"/>
    <x v="100"/>
    <s v="Schimmel"/>
    <x v="20"/>
    <s v="keinen Abnehmer/Schälen"/>
    <n v="35"/>
    <s v="Produkte"/>
    <s v="BUs"/>
    <s v="Symptome"/>
    <n v="3622.6659999999997"/>
    <s v="Verkauf"/>
    <n v="32100108"/>
  </r>
  <r>
    <x v="4"/>
    <n v="75"/>
    <x v="12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4"/>
    <n v="90"/>
    <x v="12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2"/>
    <n v="23"/>
    <x v="12"/>
    <s v="Diverses"/>
    <x v="13"/>
    <s v="Linienbezogen"/>
    <x v="7"/>
    <s v="-"/>
    <n v="35"/>
    <s v="Produkte"/>
    <s v="BUs"/>
    <s v="Symptome"/>
    <s v="0"/>
    <s v="BU4"/>
    <s v="Diverses"/>
  </r>
  <r>
    <x v="0"/>
    <n v="18"/>
    <x v="12"/>
    <s v="-"/>
    <x v="23"/>
    <s v="Linienbezogen"/>
    <x v="7"/>
    <s v="-"/>
    <n v="35"/>
    <s v="Produkte"/>
    <s v="BUs"/>
    <s v="Symptome"/>
    <s v="0"/>
    <s v="WVP"/>
    <s v="Maschinenabfall"/>
  </r>
  <r>
    <x v="0"/>
    <n v="87.2"/>
    <x v="12"/>
    <s v="-"/>
    <x v="23"/>
    <s v="Linienbezogen"/>
    <x v="7"/>
    <s v="-"/>
    <n v="35"/>
    <s v="Produkte"/>
    <s v="BUs"/>
    <s v="Symptome"/>
    <s v="0"/>
    <s v="Bu3"/>
    <s v="Maschinenabfall"/>
  </r>
  <r>
    <x v="4"/>
    <n v="39"/>
    <x v="12"/>
    <s v="Diverses"/>
    <x v="13"/>
    <s v="Linienbezogen"/>
    <x v="7"/>
    <s v="-"/>
    <n v="35"/>
    <s v="Produkte"/>
    <s v="BUs"/>
    <s v="Symptome"/>
    <s v="0"/>
    <s v="BU2"/>
    <s v="Diverses"/>
  </r>
  <r>
    <x v="4"/>
    <n v="65"/>
    <x v="12"/>
    <s v="Diverses"/>
    <x v="13"/>
    <s v="Linienbezogen"/>
    <x v="7"/>
    <s v="-"/>
    <n v="35"/>
    <s v="Produkte"/>
    <s v="BUs"/>
    <s v="Symptome"/>
    <s v="0"/>
    <s v="BU2"/>
    <s v="Diverses"/>
  </r>
  <r>
    <x v="1"/>
    <n v="326.8"/>
    <x v="12"/>
    <s v="Diverses"/>
    <x v="14"/>
    <s v="Linienbezogen"/>
    <x v="7"/>
    <s v="-"/>
    <n v="35"/>
    <s v="Produkte"/>
    <s v="BUs"/>
    <s v="Symptome"/>
    <s v="0"/>
    <s v="Abfüllung"/>
    <s v="Diverses aus Abfüllung"/>
  </r>
  <r>
    <x v="5"/>
    <n v="7.2"/>
    <x v="12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9"/>
    <x v="12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13.5"/>
    <x v="12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4.5"/>
    <x v="12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20"/>
    <x v="12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74"/>
    <x v="12"/>
    <s v="Qualitätssicherung"/>
    <x v="16"/>
    <s v="Qualitätssicherung"/>
    <x v="18"/>
    <s v="Einwaage Labor"/>
    <n v="35"/>
    <s v="Produkte"/>
    <s v="BUs"/>
    <s v="Symptome"/>
    <s v="0"/>
    <s v="Labor"/>
    <s v="Laborproben"/>
  </r>
  <r>
    <x v="5"/>
    <n v="50"/>
    <x v="12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50"/>
    <x v="12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0"/>
    <n v="78"/>
    <x v="12"/>
    <s v="Vorschmelz"/>
    <x v="101"/>
    <s v="Schimmel"/>
    <x v="8"/>
    <s v="gemischt, weil mehrere Produkte in einen Auftrag einfließen. VOS Trennung erforderlich"/>
    <n v="35"/>
    <s v="Produkte"/>
    <s v="BUs"/>
    <s v="Symptome"/>
    <s v="0"/>
    <s v="L9"/>
    <s v="gemischte Räucherstücke"/>
  </r>
  <r>
    <x v="5"/>
    <n v="77"/>
    <x v="12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0"/>
    <n v="96"/>
    <x v="12"/>
    <s v="RW"/>
    <x v="47"/>
    <s v="Schimmel"/>
    <x v="0"/>
    <s v="VOS &gt; Einsatz"/>
    <n v="35"/>
    <s v="Produkte"/>
    <s v="BUs"/>
    <s v="Symptome"/>
    <s v="0"/>
    <s v="L9"/>
    <s v="RW Natur"/>
  </r>
  <r>
    <x v="0"/>
    <n v="320"/>
    <x v="12"/>
    <s v="RW"/>
    <x v="47"/>
    <s v="Schimmel"/>
    <x v="0"/>
    <s v="VOS &gt; Einsatz"/>
    <n v="35"/>
    <s v="Produkte"/>
    <s v="BUs"/>
    <s v="Symptome"/>
    <s v="0"/>
    <s v="L9"/>
    <s v="RW Natur"/>
  </r>
  <r>
    <x v="0"/>
    <n v="256"/>
    <x v="12"/>
    <s v="-"/>
    <x v="23"/>
    <s v="Linienbezogen"/>
    <x v="7"/>
    <s v="-"/>
    <n v="35"/>
    <s v="Produkte"/>
    <s v="BUs"/>
    <s v="Symptome"/>
    <s v="0"/>
    <s v="L9"/>
    <s v="Maschinenabfall"/>
  </r>
  <r>
    <x v="1"/>
    <n v="11.4"/>
    <x v="12"/>
    <s v="Fertigware"/>
    <x v="102"/>
    <s v="Rest"/>
    <x v="29"/>
    <s v="Metall"/>
    <n v="35"/>
    <s v="Produkte"/>
    <s v="BUs"/>
    <s v="Symptome"/>
    <s v="0"/>
    <s v="Abfüllung"/>
    <s v="Skinkeost 250g"/>
  </r>
  <r>
    <x v="0"/>
    <n v="446"/>
    <x v="13"/>
    <s v="Riemen"/>
    <x v="103"/>
    <s v="Schimmel"/>
    <x v="30"/>
    <s v="-"/>
    <n v="36"/>
    <s v="Produkte"/>
    <s v="BUs"/>
    <s v="Symptome"/>
    <s v="0"/>
    <s v="L1"/>
    <n v="23500273"/>
  </r>
  <r>
    <x v="2"/>
    <n v="5"/>
    <x v="13"/>
    <s v="Offen ungeschält VOS"/>
    <x v="52"/>
    <s v="keinen Verwendungszweck"/>
    <x v="23"/>
    <s v="keinen Verwendungszweck"/>
    <n v="36"/>
    <s v="Produkte"/>
    <s v="BUs"/>
    <s v="Symptome"/>
    <n v="2.5"/>
    <s v="L22"/>
    <n v="29500482"/>
  </r>
  <r>
    <x v="2"/>
    <n v="8"/>
    <x v="13"/>
    <s v="Offen ungeschält ABS"/>
    <x v="59"/>
    <s v="keinen Verwendungszweck"/>
    <x v="23"/>
    <s v="&lt;500kg/Monat"/>
    <n v="36"/>
    <s v="Produkte"/>
    <s v="BUs"/>
    <s v="Symptome"/>
    <n v="12"/>
    <s v="L21"/>
    <n v="29500886"/>
  </r>
  <r>
    <x v="2"/>
    <n v="4"/>
    <x v="13"/>
    <s v="Offen ungeschält ABS"/>
    <x v="60"/>
    <s v="keinen Verwendungszweck"/>
    <x v="23"/>
    <s v="&lt;300kg/Monat"/>
    <n v="36"/>
    <s v="Produkte"/>
    <s v="BUs"/>
    <s v="Symptome"/>
    <n v="8"/>
    <s v="L23"/>
    <n v="29500891"/>
  </r>
  <r>
    <x v="2"/>
    <n v="8"/>
    <x v="13"/>
    <s v="Offen ungeschält ABS"/>
    <x v="62"/>
    <s v="keinen Verwendungszweck"/>
    <x v="23"/>
    <s v="&lt;300kg/Monat"/>
    <n v="36"/>
    <s v="Produkte"/>
    <s v="BUs"/>
    <s v="Symptome"/>
    <n v="0.08"/>
    <s v="L23"/>
    <n v="29500900"/>
  </r>
  <r>
    <x v="2"/>
    <n v="36"/>
    <x v="13"/>
    <s v="Offen ungeschält ABS"/>
    <x v="104"/>
    <s v="keinen Verwendungszweck"/>
    <x v="23"/>
    <s v="&lt;500kg/Monat"/>
    <n v="36"/>
    <s v="Produkte"/>
    <s v="BUs"/>
    <s v="Symptome"/>
    <n v="0.36"/>
    <s v="L22"/>
    <n v="29500910"/>
  </r>
  <r>
    <x v="2"/>
    <n v="9"/>
    <x v="13"/>
    <s v="Offen ungeschält ABS"/>
    <x v="104"/>
    <s v="keinen Verwendungszweck"/>
    <x v="23"/>
    <s v="&lt;500kg/Monat"/>
    <n v="36"/>
    <s v="Produkte"/>
    <s v="BUs"/>
    <s v="Symptome"/>
    <n v="0.09"/>
    <s v="L22"/>
    <n v="29500910"/>
  </r>
  <r>
    <x v="2"/>
    <n v="22"/>
    <x v="13"/>
    <s v="Offen ungeschält ABS"/>
    <x v="105"/>
    <s v="keinen Verwendungszweck"/>
    <x v="23"/>
    <s v="&lt;100kg/Monat"/>
    <n v="36"/>
    <s v="Produkte"/>
    <s v="BUs"/>
    <s v="Symptome"/>
    <n v="0.22"/>
    <s v="L20"/>
    <n v="29500913"/>
  </r>
  <r>
    <x v="1"/>
    <n v="15"/>
    <x v="13"/>
    <s v="Offen ungeschält ABS"/>
    <x v="94"/>
    <s v="Schimmel"/>
    <x v="1"/>
    <s v="stehen geblieben / übersehen"/>
    <n v="36"/>
    <s v="Produkte"/>
    <s v="BUs"/>
    <s v="Symptome"/>
    <s v="0"/>
    <s v="Schmelze"/>
    <n v="29500967"/>
  </r>
  <r>
    <x v="0"/>
    <n v="138"/>
    <x v="13"/>
    <s v="Offen ungeschält ABS"/>
    <x v="30"/>
    <s v="Linienbezogen"/>
    <x v="9"/>
    <s v="-"/>
    <n v="36"/>
    <s v="Produkte"/>
    <s v="BUs"/>
    <s v="Symptome"/>
    <n v="138"/>
    <s v="L33"/>
    <n v="29501003"/>
  </r>
  <r>
    <x v="2"/>
    <n v="46"/>
    <x v="13"/>
    <s v="Offen ungeschält ABS"/>
    <x v="68"/>
    <s v="keinen Verwendungszweck"/>
    <x v="23"/>
    <s v="&lt;300kg/Monat"/>
    <n v="36"/>
    <s v="Produkte"/>
    <s v="BUs"/>
    <s v="Symptome"/>
    <n v="69"/>
    <s v="L21"/>
    <n v="29501009"/>
  </r>
  <r>
    <x v="2"/>
    <n v="4"/>
    <x v="13"/>
    <s v="Offen ungeschält ABS"/>
    <x v="69"/>
    <s v="keinen Verwendungszweck"/>
    <x v="23"/>
    <s v="&lt;20kg/Monat"/>
    <n v="36"/>
    <s v="Produkte"/>
    <s v="BUs"/>
    <s v="Symptome"/>
    <n v="4.0000000000000002E-4"/>
    <s v="L23"/>
    <n v="29501013"/>
  </r>
  <r>
    <x v="2"/>
    <n v="3"/>
    <x v="13"/>
    <s v="Offen ungeschält ABS"/>
    <x v="71"/>
    <s v="keinen Verwendungszweck"/>
    <x v="23"/>
    <s v="&lt;100kg/Monat"/>
    <n v="36"/>
    <s v="Produkte"/>
    <s v="BUs"/>
    <s v="Symptome"/>
    <n v="4.5"/>
    <s v="L21"/>
    <n v="29501030"/>
  </r>
  <r>
    <x v="0"/>
    <n v="36"/>
    <x v="13"/>
    <s v="Offen ungeschält ABS"/>
    <x v="18"/>
    <s v="Rest"/>
    <x v="6"/>
    <s v="-"/>
    <n v="36"/>
    <s v="Produkte"/>
    <s v="BUs"/>
    <s v="Symptome"/>
    <n v="36"/>
    <s v="L33"/>
    <n v="29501032"/>
  </r>
  <r>
    <x v="2"/>
    <n v="3"/>
    <x v="13"/>
    <s v="ABS"/>
    <x v="106"/>
    <s v="keinen Verwendungszweck"/>
    <x v="23"/>
    <s v="&lt;20kg/Monat"/>
    <n v="36"/>
    <s v="Produkte"/>
    <s v="BUs"/>
    <s v="Symptome"/>
    <n v="3.0000000000000003E-4"/>
    <s v="L20"/>
    <n v="29501036"/>
  </r>
  <r>
    <x v="2"/>
    <n v="40"/>
    <x v="13"/>
    <s v="Offen ungeschält ABS"/>
    <x v="73"/>
    <s v="keinen Verwendungszweck"/>
    <x v="23"/>
    <s v="&lt;100kg/Monat"/>
    <n v="36"/>
    <s v="Produkte"/>
    <s v="BUs"/>
    <s v="Symptome"/>
    <n v="60"/>
    <s v="L21"/>
    <n v="29501041"/>
  </r>
  <r>
    <x v="2"/>
    <n v="10"/>
    <x v="13"/>
    <s v="Offen ungeschält ABS"/>
    <x v="89"/>
    <s v="keinen Verwendungszweck"/>
    <x v="23"/>
    <s v="&lt;50kg/Monat"/>
    <n v="36"/>
    <s v="Produkte"/>
    <s v="BUs"/>
    <s v="Symptome"/>
    <n v="0.1"/>
    <s v="L29"/>
    <n v="29501101"/>
  </r>
  <r>
    <x v="1"/>
    <n v="27.5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28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28.5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36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28.5"/>
    <x v="13"/>
    <s v="Räucherwürste"/>
    <x v="108"/>
    <s v="Linienbezogen"/>
    <x v="19"/>
    <s v="Darm geplatzt"/>
    <n v="36"/>
    <s v="Produkte"/>
    <s v="BUs"/>
    <s v="Symptome"/>
    <s v="0"/>
    <s v="Abfüllung"/>
    <n v="32000067"/>
  </r>
  <r>
    <x v="1"/>
    <n v="9"/>
    <x v="13"/>
    <s v="Räucherwürste"/>
    <x v="109"/>
    <s v="Linienbezogen"/>
    <x v="17"/>
    <s v="-"/>
    <n v="36"/>
    <s v="Produkte"/>
    <s v="BUs"/>
    <s v="Symptome"/>
    <s v="0"/>
    <s v="Abfüllung"/>
    <n v="32000068"/>
  </r>
  <r>
    <x v="1"/>
    <n v="13.5"/>
    <x v="13"/>
    <s v="Fertigware"/>
    <x v="110"/>
    <s v="Qualitätssicherung"/>
    <x v="1"/>
    <s v="keine weitere Verwendung"/>
    <n v="36"/>
    <s v="Produkte"/>
    <s v="BUs"/>
    <s v="Symptome"/>
    <s v="0"/>
    <s v="Abfüllung"/>
    <n v="35000343"/>
  </r>
  <r>
    <x v="3"/>
    <n v="611.5"/>
    <x v="13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0"/>
    <n v="47"/>
    <x v="13"/>
    <s v="-"/>
    <x v="23"/>
    <s v="Linienbezogen"/>
    <x v="7"/>
    <s v="-"/>
    <n v="36"/>
    <s v="Produkte"/>
    <s v="BUs"/>
    <s v="Symptome"/>
    <s v="0"/>
    <s v="Bu3"/>
    <s v="Maschinenabfall"/>
  </r>
  <r>
    <x v="0"/>
    <n v="77.5"/>
    <x v="13"/>
    <s v="-"/>
    <x v="23"/>
    <s v="Linienbezogen"/>
    <x v="7"/>
    <s v="-"/>
    <n v="36"/>
    <s v="Produkte"/>
    <s v="BUs"/>
    <s v="Symptome"/>
    <s v="0"/>
    <s v="L33"/>
    <s v="Maschinenabfall"/>
  </r>
  <r>
    <x v="4"/>
    <n v="29.5"/>
    <x v="13"/>
    <s v="Diverses"/>
    <x v="13"/>
    <s v="Linienbezogen"/>
    <x v="7"/>
    <s v="-"/>
    <n v="36"/>
    <s v="Produkte"/>
    <s v="BUs"/>
    <s v="Symptome"/>
    <s v="0"/>
    <s v="BU2"/>
    <s v="Diverses"/>
  </r>
  <r>
    <x v="1"/>
    <n v="55"/>
    <x v="13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22.5"/>
    <x v="13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84.8"/>
    <x v="14"/>
    <s v="Vorschmelz"/>
    <x v="111"/>
    <s v="Schimmel"/>
    <x v="1"/>
    <s v="Aufgrund Konsistenz nicht genommen. Zu wenig VOS verarbeitet. Vom Warmen ins Kalte -&gt; Schimmel"/>
    <n v="36"/>
    <s v="Produkte"/>
    <s v="BUs"/>
    <s v="Symptome"/>
    <s v="0"/>
    <s v="Schmelze"/>
    <n v="29500480"/>
  </r>
  <r>
    <x v="2"/>
    <n v="38"/>
    <x v="14"/>
    <s v="Offen ungeschält ABS"/>
    <x v="59"/>
    <s v="keinen Verwendungszweck"/>
    <x v="23"/>
    <s v="&lt;500kg/Monat"/>
    <n v="36"/>
    <s v="Produkte"/>
    <s v="BUs"/>
    <s v="Symptome"/>
    <n v="57"/>
    <s v="L21"/>
    <n v="29500886"/>
  </r>
  <r>
    <x v="2"/>
    <n v="19"/>
    <x v="14"/>
    <s v="Offen ungeschält ABS"/>
    <x v="62"/>
    <s v="keinen Verwendungszweck"/>
    <x v="23"/>
    <s v="&lt;300kg/Monat"/>
    <n v="36"/>
    <s v="Produkte"/>
    <s v="BUs"/>
    <s v="Symptome"/>
    <n v="0.19"/>
    <s v="L23"/>
    <n v="29500900"/>
  </r>
  <r>
    <x v="2"/>
    <n v="66"/>
    <x v="14"/>
    <s v="Offen ungeschält ABS"/>
    <x v="104"/>
    <s v="keinen Verwendungszweck"/>
    <x v="23"/>
    <s v="&lt;500kg/Monat"/>
    <n v="36"/>
    <s v="Produkte"/>
    <s v="BUs"/>
    <s v="Symptome"/>
    <n v="0.66"/>
    <s v="L22"/>
    <n v="29500910"/>
  </r>
  <r>
    <x v="2"/>
    <n v="7"/>
    <x v="14"/>
    <s v="Offen ungeschält ABS"/>
    <x v="112"/>
    <s v="keinen Verwendungszweck"/>
    <x v="23"/>
    <s v="&lt;300kg/Monat"/>
    <n v="36"/>
    <s v="Produkte"/>
    <s v="BUs"/>
    <s v="Symptome"/>
    <n v="10.5"/>
    <s v="L21"/>
    <n v="29500952"/>
  </r>
  <r>
    <x v="2"/>
    <n v="4.2"/>
    <x v="14"/>
    <s v="Offen ungeschält VOS"/>
    <x v="56"/>
    <s v="Linienbezogen"/>
    <x v="7"/>
    <s v="nicht eindeutig"/>
    <n v="36"/>
    <s v="Produkte"/>
    <s v="BUs"/>
    <s v="Symptome"/>
    <n v="2.1"/>
    <s v="L22"/>
    <n v="29501020"/>
  </r>
  <r>
    <x v="2"/>
    <n v="32"/>
    <x v="14"/>
    <s v="Offen ungeschält ABS"/>
    <x v="70"/>
    <s v="keinen Verwendungszweck"/>
    <x v="23"/>
    <s v="&lt;300kg/Monat"/>
    <n v="36"/>
    <s v="Produkte"/>
    <s v="BUs"/>
    <s v="Symptome"/>
    <n v="48"/>
    <s v="L21"/>
    <n v="29501029"/>
  </r>
  <r>
    <x v="2"/>
    <n v="5"/>
    <x v="14"/>
    <s v="Offen ungeschält ABS"/>
    <x v="71"/>
    <s v="keinen Verwendungszweck"/>
    <x v="23"/>
    <s v="&lt;100kg/Monat"/>
    <n v="36"/>
    <s v="Produkte"/>
    <s v="BUs"/>
    <s v="Symptome"/>
    <n v="7.5"/>
    <s v="L21"/>
    <n v="29501030"/>
  </r>
  <r>
    <x v="2"/>
    <n v="117"/>
    <x v="14"/>
    <s v="Offen ungeschält ABS"/>
    <x v="72"/>
    <s v="keinen Verwendungszweck"/>
    <x v="23"/>
    <s v="&lt;1000kg/Monat"/>
    <n v="36"/>
    <s v="Produkte"/>
    <s v="BUs"/>
    <s v="Symptome"/>
    <n v="1.17E-2"/>
    <s v="L22"/>
    <n v="29501039"/>
  </r>
  <r>
    <x v="3"/>
    <n v="349"/>
    <x v="14"/>
    <s v="Offen Zipfel"/>
    <x v="35"/>
    <s v="Schimmel"/>
    <x v="20"/>
    <s v="keinen Abnehmer/Schälen"/>
    <n v="36"/>
    <s v="Produkte"/>
    <s v="BUs"/>
    <s v="Symptome"/>
    <n v="174.5"/>
    <s v="Verkauf"/>
    <n v="29501064"/>
  </r>
  <r>
    <x v="3"/>
    <n v="371"/>
    <x v="14"/>
    <s v="Offen Endstücke"/>
    <x v="113"/>
    <s v="Schimmel"/>
    <x v="20"/>
    <s v="keinen Abnehmer/Schälen"/>
    <n v="36"/>
    <s v="Produkte"/>
    <s v="BUs"/>
    <s v="Symptome"/>
    <n v="185.5"/>
    <s v="Verkauf"/>
    <n v="29501069"/>
  </r>
  <r>
    <x v="1"/>
    <n v="20"/>
    <x v="14"/>
    <s v="ganze Würste"/>
    <x v="114"/>
    <s v="Linienbezogen"/>
    <x v="17"/>
    <s v="-"/>
    <n v="36"/>
    <s v="Produkte"/>
    <s v="BUs"/>
    <s v="Symptome"/>
    <s v="0"/>
    <s v="Abfüllung"/>
    <n v="31000097"/>
  </r>
  <r>
    <x v="1"/>
    <n v="95"/>
    <x v="14"/>
    <s v="Räucherwürste"/>
    <x v="115"/>
    <s v="Linienbezogen"/>
    <x v="19"/>
    <s v="Darm geplatzt"/>
    <n v="36"/>
    <s v="Produkte"/>
    <s v="BUs"/>
    <s v="Symptome"/>
    <s v="0"/>
    <s v="Abfüllung"/>
    <n v="32000069"/>
  </r>
  <r>
    <x v="1"/>
    <n v="22"/>
    <x v="14"/>
    <s v="Räucherwürste"/>
    <x v="99"/>
    <s v="Linienbezogen"/>
    <x v="7"/>
    <s v="-"/>
    <n v="36"/>
    <s v="Produkte"/>
    <s v="BUs"/>
    <s v="Symptome"/>
    <s v="0"/>
    <s v="Abfüllung"/>
    <n v="32000106"/>
  </r>
  <r>
    <x v="3"/>
    <n v="758.6"/>
    <x v="14"/>
    <s v="Vakuumierte Zipfel"/>
    <x v="116"/>
    <s v="Schimmel"/>
    <x v="31"/>
    <s v="keinen Abnehmer"/>
    <n v="36"/>
    <s v="Produkte"/>
    <s v="BUs"/>
    <s v="Symptome"/>
    <n v="323.54289999999997"/>
    <s v="Verkauf"/>
    <n v="49500188"/>
  </r>
  <r>
    <x v="3"/>
    <n v="242.4"/>
    <x v="14"/>
    <s v="Vakuumierte Zipfel"/>
    <x v="117"/>
    <s v="Schimmel"/>
    <x v="31"/>
    <s v="keinen Abnehmer"/>
    <n v="36"/>
    <s v="Produkte"/>
    <s v="BUs"/>
    <s v="Symptome"/>
    <n v="88.863839999999996"/>
    <s v="Verkauf"/>
    <n v="49500213"/>
  </r>
  <r>
    <x v="3"/>
    <n v="467"/>
    <x v="14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1"/>
    <n v="18"/>
    <x v="14"/>
    <s v="Diverses"/>
    <x v="118"/>
    <s v="Rest"/>
    <x v="12"/>
    <s v="keine Verwendung möglich"/>
    <n v="36"/>
    <s v="Produkte"/>
    <s v="BUs"/>
    <s v="Symptome"/>
    <s v="0"/>
    <s v="RWV"/>
    <s v="Diverse Rinde"/>
  </r>
  <r>
    <x v="0"/>
    <n v="201.6"/>
    <x v="14"/>
    <s v="-"/>
    <x v="23"/>
    <s v="Linienbezogen"/>
    <x v="7"/>
    <s v="-"/>
    <n v="36"/>
    <s v="Produkte"/>
    <s v="BUs"/>
    <s v="Symptome"/>
    <s v="0"/>
    <s v="Bu3"/>
    <s v="Maschinenabfall"/>
  </r>
  <r>
    <x v="1"/>
    <n v="40"/>
    <x v="14"/>
    <s v="Diverses"/>
    <x v="13"/>
    <s v="Linienbezogen"/>
    <x v="17"/>
    <s v="-"/>
    <n v="36"/>
    <s v="Produkte"/>
    <s v="BUs"/>
    <s v="Symptome"/>
    <s v="0"/>
    <s v="Strudelline"/>
    <s v="Diverses"/>
  </r>
  <r>
    <x v="1"/>
    <n v="170.6"/>
    <x v="14"/>
    <s v="Diverses"/>
    <x v="14"/>
    <s v="Linienbezogen"/>
    <x v="7"/>
    <s v="-"/>
    <n v="36"/>
    <s v="Produkte"/>
    <s v="BUs"/>
    <s v="Symptome"/>
    <s v="0"/>
    <s v="Abfüllung"/>
    <s v="Diverses aus Abfüllung"/>
  </r>
  <r>
    <x v="5"/>
    <n v="4.2"/>
    <x v="14"/>
    <s v="Qualitätssicherung"/>
    <x v="25"/>
    <s v="Qualitätssicherung"/>
    <x v="13"/>
    <s v="Rückstellproben"/>
    <n v="36"/>
    <s v="Produkte"/>
    <s v="BUs"/>
    <s v="Symptome"/>
    <s v="0"/>
    <s v="Labor"/>
    <s v="Rückstellproben"/>
  </r>
  <r>
    <x v="4"/>
    <n v="10"/>
    <x v="15"/>
    <s v="Rohware"/>
    <x v="119"/>
    <s v="Linienbezogen"/>
    <x v="7"/>
    <s v="-"/>
    <n v="36"/>
    <s v="Produkte"/>
    <s v="BUs"/>
    <s v="Symptome"/>
    <s v="0"/>
    <s v="BU2"/>
    <n v="23000103"/>
  </r>
  <r>
    <x v="1"/>
    <n v="120"/>
    <x v="15"/>
    <s v="Rest"/>
    <x v="120"/>
    <s v="Linienbezogen"/>
    <x v="17"/>
    <s v="-"/>
    <n v="36"/>
    <s v="Produkte"/>
    <s v="BUs"/>
    <s v="Symptome"/>
    <s v="0"/>
    <s v="Abfüllung"/>
    <n v="23500428"/>
  </r>
  <r>
    <x v="2"/>
    <n v="66"/>
    <x v="15"/>
    <s v="Offen ungeschält ABS"/>
    <x v="121"/>
    <s v="keinen Verwendungszweck"/>
    <x v="23"/>
    <s v="&lt;100kg/Monat"/>
    <n v="36"/>
    <s v="Produkte"/>
    <s v="BUs"/>
    <s v="Symptome"/>
    <n v="0.66"/>
    <s v="L20"/>
    <n v="29500892"/>
  </r>
  <r>
    <x v="2"/>
    <n v="4"/>
    <x v="15"/>
    <s v="Offen ungeschält ABS"/>
    <x v="105"/>
    <s v="keinen Verwendungszweck"/>
    <x v="23"/>
    <s v="&lt;100kg/Monat"/>
    <n v="36"/>
    <s v="Produkte"/>
    <s v="BUs"/>
    <s v="Symptome"/>
    <n v="0.04"/>
    <s v="L20"/>
    <n v="29500913"/>
  </r>
  <r>
    <x v="1"/>
    <n v="12"/>
    <x v="15"/>
    <s v="Vorschmelz"/>
    <x v="45"/>
    <s v="Rest"/>
    <x v="12"/>
    <s v="keine Verwendung möglich"/>
    <n v="36"/>
    <s v="Produkte"/>
    <s v="BUs"/>
    <s v="Symptome"/>
    <n v="0.12"/>
    <s v="RWV"/>
    <n v="29500917"/>
  </r>
  <r>
    <x v="1"/>
    <n v="35"/>
    <x v="15"/>
    <s v="Vorschmelz"/>
    <x v="45"/>
    <s v="Rest"/>
    <x v="12"/>
    <s v="keine Verwendung möglich"/>
    <n v="36"/>
    <s v="Produkte"/>
    <s v="BUs"/>
    <s v="Symptome"/>
    <n v="0.35000000000000003"/>
    <s v="RWV"/>
    <n v="29500917"/>
  </r>
  <r>
    <x v="2"/>
    <n v="2"/>
    <x v="15"/>
    <s v="Offen ungeschält ABS"/>
    <x v="122"/>
    <s v="keinen Verwendungszweck"/>
    <x v="23"/>
    <s v="&lt;20kg/Monat"/>
    <n v="36"/>
    <s v="Produkte"/>
    <s v="BUs"/>
    <s v="Symptome"/>
    <n v="0.02"/>
    <s v="L29"/>
    <n v="29500957"/>
  </r>
  <r>
    <x v="0"/>
    <n v="17"/>
    <x v="15"/>
    <s v="Offen ungeschält ABS"/>
    <x v="123"/>
    <s v="Linienbezogen"/>
    <x v="32"/>
    <s v="-"/>
    <n v="36"/>
    <s v="Produkte"/>
    <s v="BUs"/>
    <s v="Symptome"/>
    <n v="1.7000000000000001E-3"/>
    <s v="Spezialitäten"/>
    <n v="29501017"/>
  </r>
  <r>
    <x v="3"/>
    <n v="565"/>
    <x v="15"/>
    <s v="Offen ungeschält VOS"/>
    <x v="31"/>
    <s v="Schimmel"/>
    <x v="20"/>
    <s v="keinen Abnehmer/Schälen"/>
    <n v="36"/>
    <s v="Produkte"/>
    <s v="BUs"/>
    <s v="Symptome"/>
    <n v="282.5"/>
    <s v="Verkauf"/>
    <n v="29501022"/>
  </r>
  <r>
    <x v="3"/>
    <n v="1148"/>
    <x v="15"/>
    <s v="Offen ungeschält VOS"/>
    <x v="31"/>
    <s v="Schimmel"/>
    <x v="20"/>
    <s v="keinen Abnehmer/Schälen"/>
    <n v="36"/>
    <s v="Produkte"/>
    <s v="BUs"/>
    <s v="Symptome"/>
    <n v="574"/>
    <s v="Verkauf"/>
    <n v="29501022"/>
  </r>
  <r>
    <x v="2"/>
    <n v="123"/>
    <x v="15"/>
    <s v="Offen ungeschält ABS"/>
    <x v="124"/>
    <s v="keinen Verwendungszweck"/>
    <x v="23"/>
    <s v="&lt;300kg/Monat"/>
    <n v="36"/>
    <s v="Produkte"/>
    <s v="BUs"/>
    <s v="Symptome"/>
    <n v="1.23E-2"/>
    <s v="L20"/>
    <n v="29501023"/>
  </r>
  <r>
    <x v="3"/>
    <n v="148"/>
    <x v="15"/>
    <s v="Offen Zipfel"/>
    <x v="125"/>
    <s v="Schimmel"/>
    <x v="20"/>
    <s v="keinen Abnehmer/Schälen"/>
    <n v="36"/>
    <s v="Produkte"/>
    <s v="BUs"/>
    <s v="Symptome"/>
    <n v="74"/>
    <s v="Verkauf"/>
    <n v="29501061"/>
  </r>
  <r>
    <x v="1"/>
    <n v="120"/>
    <x v="15"/>
    <s v="Sammelnr. ungeschält ABS"/>
    <x v="126"/>
    <s v="Schimmel"/>
    <x v="1"/>
    <s v="Aufgrund Konsistenz nicht genommen. Zu wenig VOS verarbeitet. Vom Warmen ins Kalte -&gt; Schimmel"/>
    <n v="36"/>
    <s v="Produkte"/>
    <s v="BUs"/>
    <s v="Symptome"/>
    <n v="240"/>
    <s v="Schmelze"/>
    <n v="29600001"/>
  </r>
  <r>
    <x v="1"/>
    <n v="31.8"/>
    <x v="15"/>
    <s v="Räucherwürste"/>
    <x v="107"/>
    <s v="Linienbezogen"/>
    <x v="19"/>
    <s v="Darm geplatzt"/>
    <n v="36"/>
    <s v="Produkte"/>
    <s v="BUs"/>
    <s v="Symptome"/>
    <s v="0"/>
    <s v="Abfüllung"/>
    <n v="32000049"/>
  </r>
  <r>
    <x v="1"/>
    <n v="22.2"/>
    <x v="15"/>
    <s v="Räucherwürste"/>
    <x v="127"/>
    <s v="Linienbezogen"/>
    <x v="19"/>
    <s v="Darm geplatzt"/>
    <n v="36"/>
    <s v="Produkte"/>
    <s v="BUs"/>
    <s v="Symptome"/>
    <s v="0"/>
    <s v="Abfüllung"/>
    <n v="32000066"/>
  </r>
  <r>
    <x v="0"/>
    <n v="72"/>
    <x v="15"/>
    <s v="Vakuumierter ABS ungeschält"/>
    <x v="128"/>
    <s v="Schimmel"/>
    <x v="14"/>
    <s v="gemischtes Produkt"/>
    <n v="36"/>
    <s v="Produkte"/>
    <s v="BUs"/>
    <s v="Symptome"/>
    <n v="37.008000000000003"/>
    <s v="L1"/>
    <n v="49500055"/>
  </r>
  <r>
    <x v="1"/>
    <n v="91"/>
    <x v="15"/>
    <s v="Vakuumierter ABS ungeschält"/>
    <x v="82"/>
    <s v="Schimmel"/>
    <x v="1"/>
    <s v="MHD abgelaufen"/>
    <n v="36"/>
    <s v="Produkte"/>
    <s v="BUs"/>
    <s v="Symptome"/>
    <n v="201.47399999999999"/>
    <s v="RWV"/>
    <n v="49500056"/>
  </r>
  <r>
    <x v="3"/>
    <n v="42"/>
    <x v="15"/>
    <s v="Vakuumierter ABS ungeschält"/>
    <x v="129"/>
    <s v="Schimmel"/>
    <x v="31"/>
    <s v="werden wieder verkauft"/>
    <n v="36"/>
    <s v="Produkte"/>
    <s v="BUs"/>
    <s v="Symptome"/>
    <n v="42.588000000000001"/>
    <s v="Verkauf"/>
    <n v="49500166"/>
  </r>
  <r>
    <x v="3"/>
    <n v="296"/>
    <x v="15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3"/>
    <n v="480"/>
    <x v="15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1"/>
    <n v="25"/>
    <x v="15"/>
    <s v="-"/>
    <x v="12"/>
    <s v="Schimmel"/>
    <x v="1"/>
    <s v="VOS &gt; Einsatz"/>
    <n v="36"/>
    <s v="Produkte"/>
    <s v="BUs"/>
    <s v="Symptome"/>
    <s v="0"/>
    <s v="Abfüllung"/>
    <s v="Div. Zipfel, Endstücke"/>
  </r>
  <r>
    <x v="1"/>
    <n v="12.8"/>
    <x v="15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6.2"/>
    <x v="15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55"/>
    <x v="15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40"/>
    <x v="15"/>
    <s v="Diverses"/>
    <x v="14"/>
    <s v="Linienbezogen"/>
    <x v="17"/>
    <s v="-"/>
    <n v="36"/>
    <s v="Produkte"/>
    <s v="BUs"/>
    <s v="Symptome"/>
    <s v="0"/>
    <s v="Abfüllung"/>
    <s v="Diverses aus Abfüllung"/>
  </r>
  <r>
    <x v="1"/>
    <n v="47"/>
    <x v="15"/>
    <s v="Diverses"/>
    <x v="14"/>
    <s v="Linienbezogen"/>
    <x v="27"/>
    <s v="Schlaufe gerissen"/>
    <n v="36"/>
    <s v="Produkte"/>
    <s v="BUs"/>
    <s v="Symptome"/>
    <s v="0"/>
    <s v="Abfüllung"/>
    <s v="Diverses aus Abfüllung"/>
  </r>
  <r>
    <x v="5"/>
    <n v="31.5"/>
    <x v="15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8"/>
    <x v="15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10"/>
    <x v="15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42"/>
    <x v="15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5"/>
    <n v="60"/>
    <x v="15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1"/>
    <n v="20"/>
    <x v="15"/>
    <s v="Vorschmelz"/>
    <x v="130"/>
    <s v="Linienbezogen"/>
    <x v="7"/>
    <s v="-"/>
    <n v="36"/>
    <s v="Produkte"/>
    <s v="BUs"/>
    <s v="Symptome"/>
    <s v="0"/>
    <s v="Abfüllung"/>
    <s v="Räucher VS"/>
  </r>
  <r>
    <x v="0"/>
    <n v="10"/>
    <x v="15"/>
    <s v="Rest"/>
    <x v="131"/>
    <s v="keinen Verwendungszweck"/>
    <x v="33"/>
    <s v="-"/>
    <n v="36"/>
    <s v="Produkte"/>
    <s v="BUs"/>
    <s v="Symptome"/>
    <s v="0"/>
    <s v="WVP"/>
    <s v="Reste Zipfel"/>
  </r>
  <r>
    <x v="1"/>
    <n v="20"/>
    <x v="15"/>
    <s v="RW"/>
    <x v="132"/>
    <s v="Linienbezogen"/>
    <x v="19"/>
    <s v="Darm geplatzt"/>
    <n v="36"/>
    <s v="Produkte"/>
    <s v="BUs"/>
    <s v="Symptome"/>
    <s v="0"/>
    <s v="Abfüllung"/>
    <s v="RW Schinken "/>
  </r>
  <r>
    <x v="0"/>
    <n v="111"/>
    <x v="16"/>
    <s v="Offen ungeschält VOS"/>
    <x v="133"/>
    <s v="Schimmel"/>
    <x v="0"/>
    <s v="VOS &gt; Einsatz"/>
    <n v="36"/>
    <s v="Produkte"/>
    <s v="BUs"/>
    <s v="Symptome"/>
    <n v="55.5"/>
    <s v="Bu3"/>
    <n v="29500593"/>
  </r>
  <r>
    <x v="0"/>
    <n v="18"/>
    <x v="16"/>
    <s v="ABS"/>
    <x v="85"/>
    <s v="Schimmel"/>
    <x v="14"/>
    <s v="wurde nicht eingesetzt"/>
    <n v="36"/>
    <s v="Produkte"/>
    <s v="BUs"/>
    <s v="Symptome"/>
    <n v="39.6"/>
    <s v="L18"/>
    <n v="29500754"/>
  </r>
  <r>
    <x v="2"/>
    <n v="30"/>
    <x v="16"/>
    <s v="Offen ungeschält ABS"/>
    <x v="59"/>
    <s v="keinen Verwendungszweck"/>
    <x v="23"/>
    <s v="&lt;500kg/Monat"/>
    <n v="36"/>
    <s v="Produkte"/>
    <s v="BUs"/>
    <s v="Symptome"/>
    <n v="45"/>
    <s v="L21"/>
    <n v="29500886"/>
  </r>
  <r>
    <x v="2"/>
    <n v="11"/>
    <x v="16"/>
    <s v="Offen ungeschält ABS"/>
    <x v="60"/>
    <s v="keinen Verwendungszweck"/>
    <x v="23"/>
    <s v="&lt;300kg/Monat"/>
    <n v="36"/>
    <s v="Produkte"/>
    <s v="BUs"/>
    <s v="Symptome"/>
    <n v="22"/>
    <s v="L23"/>
    <n v="29500891"/>
  </r>
  <r>
    <x v="2"/>
    <n v="8"/>
    <x v="16"/>
    <s v="Offen ungeschält ABS"/>
    <x v="62"/>
    <s v="keinen Verwendungszweck"/>
    <x v="23"/>
    <s v="&lt;300kg/Monat"/>
    <n v="36"/>
    <s v="Produkte"/>
    <s v="BUs"/>
    <s v="Symptome"/>
    <n v="0.08"/>
    <s v="L23"/>
    <n v="29500900"/>
  </r>
  <r>
    <x v="2"/>
    <n v="3"/>
    <x v="16"/>
    <s v="Offen ungeschält ABS"/>
    <x v="69"/>
    <s v="keinen Verwendungszweck"/>
    <x v="23"/>
    <s v="&lt;20kg/Monat"/>
    <n v="36"/>
    <s v="Produkte"/>
    <s v="BUs"/>
    <s v="Symptome"/>
    <n v="3.0000000000000003E-4"/>
    <s v="L23"/>
    <n v="29501013"/>
  </r>
  <r>
    <x v="0"/>
    <n v="133"/>
    <x v="16"/>
    <s v="Offen vegan"/>
    <x v="134"/>
    <s v="keinen Verwendungszweck"/>
    <x v="4"/>
    <s v="-"/>
    <n v="36"/>
    <s v="Produkte"/>
    <s v="BUs"/>
    <s v="Symptome"/>
    <n v="66.5"/>
    <s v="L1"/>
    <n v="29900003"/>
  </r>
  <r>
    <x v="3"/>
    <n v="314.90000000000003"/>
    <x v="16"/>
    <s v="Div. Zipfel, ES ohne Verwendung"/>
    <x v="135"/>
    <s v="Schimmel"/>
    <x v="20"/>
    <s v="keinen Abnehmer/Schälen"/>
    <n v="36"/>
    <s v="Produkte"/>
    <s v="BUs"/>
    <s v="Symptome"/>
    <s v="0"/>
    <s v="Verkauf"/>
    <n v="31000094"/>
  </r>
  <r>
    <x v="1"/>
    <n v="100"/>
    <x v="16"/>
    <s v="Rohware"/>
    <x v="136"/>
    <s v="Schimmel"/>
    <x v="26"/>
    <s v="Luftzieher"/>
    <n v="36"/>
    <s v="Produkte"/>
    <s v="BUs"/>
    <s v="Symptome"/>
    <s v="0"/>
    <s v="RWV"/>
    <s v="Cheddar Cheese 50% Block"/>
  </r>
  <r>
    <x v="3"/>
    <n v="915"/>
    <x v="16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1"/>
    <n v="50.6"/>
    <x v="16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08"/>
    <x v="16"/>
    <s v="Diverses"/>
    <x v="14"/>
    <s v="Linienbezogen"/>
    <x v="7"/>
    <s v="-"/>
    <n v="36"/>
    <s v="Produkte"/>
    <s v="BUs"/>
    <s v="Symptome"/>
    <s v="0"/>
    <s v="Abfüllung"/>
    <s v="Diverses aus Abfüllung"/>
  </r>
  <r>
    <x v="5"/>
    <n v="2"/>
    <x v="16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2"/>
    <x v="16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4.5"/>
    <x v="16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450"/>
    <x v="16"/>
    <s v="Fertigware"/>
    <x v="137"/>
    <s v="Schimmel"/>
    <x v="34"/>
    <s v="in Logistik stehen geblieben"/>
    <n v="36"/>
    <s v="Produkte"/>
    <s v="BUs"/>
    <s v="Symptome"/>
    <s v="0"/>
    <s v="Logistik"/>
    <s v="Käsesnack"/>
  </r>
  <r>
    <x v="5"/>
    <n v="25"/>
    <x v="16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0"/>
    <n v="133.6"/>
    <x v="17"/>
    <s v="Offen ungeschält VOS"/>
    <x v="133"/>
    <s v="Schimmel"/>
    <x v="0"/>
    <s v="VOS &gt; Einsatz"/>
    <n v="36"/>
    <s v="Produkte"/>
    <s v="BUs"/>
    <s v="Symptome"/>
    <n v="66.8"/>
    <s v="Bu3"/>
    <n v="29500593"/>
  </r>
  <r>
    <x v="0"/>
    <n v="35"/>
    <x v="17"/>
    <s v="ABS"/>
    <x v="85"/>
    <s v="Schimmel"/>
    <x v="14"/>
    <s v="wurde nicht eingesetzt"/>
    <n v="36"/>
    <s v="Produkte"/>
    <s v="BUs"/>
    <s v="Symptome"/>
    <n v="77"/>
    <s v="L18"/>
    <n v="29500754"/>
  </r>
  <r>
    <x v="2"/>
    <n v="19"/>
    <x v="17"/>
    <s v="Offen ungeschält ABS"/>
    <x v="104"/>
    <s v="keinen Verwendungszweck"/>
    <x v="23"/>
    <s v="&lt;500kg/Monat"/>
    <n v="36"/>
    <s v="Produkte"/>
    <s v="BUs"/>
    <s v="Symptome"/>
    <n v="0.19"/>
    <s v="L22"/>
    <n v="29500910"/>
  </r>
  <r>
    <x v="2"/>
    <n v="19"/>
    <x v="17"/>
    <s v="Offen ungeschält ABS"/>
    <x v="104"/>
    <s v="keinen Verwendungszweck"/>
    <x v="23"/>
    <s v="&lt;500kg/Monat"/>
    <n v="36"/>
    <s v="Produkte"/>
    <s v="BUs"/>
    <s v="Symptome"/>
    <n v="0.19"/>
    <s v="L22"/>
    <n v="29500910"/>
  </r>
  <r>
    <x v="1"/>
    <n v="22"/>
    <x v="17"/>
    <s v="Vorschmelz"/>
    <x v="45"/>
    <s v="Rest"/>
    <x v="12"/>
    <s v="keine Verwendung möglich"/>
    <n v="36"/>
    <s v="Produkte"/>
    <s v="BUs"/>
    <s v="Symptome"/>
    <n v="0.22"/>
    <s v="RWV"/>
    <n v="29500917"/>
  </r>
  <r>
    <x v="2"/>
    <n v="7"/>
    <x v="17"/>
    <s v="Offen ungeschält ABS"/>
    <x v="68"/>
    <s v="keinen Verwendungszweck"/>
    <x v="23"/>
    <s v="&lt;300kg/Monat"/>
    <n v="36"/>
    <s v="Produkte"/>
    <s v="BUs"/>
    <s v="Symptome"/>
    <n v="10.5"/>
    <s v="L21"/>
    <n v="29501009"/>
  </r>
  <r>
    <x v="2"/>
    <n v="7"/>
    <x v="17"/>
    <s v="Offen ungeschält ABS"/>
    <x v="68"/>
    <s v="keinen Verwendungszweck"/>
    <x v="23"/>
    <s v="&lt;300kg/Monat"/>
    <n v="36"/>
    <s v="Produkte"/>
    <s v="BUs"/>
    <s v="Symptome"/>
    <n v="10.5"/>
    <s v="L21"/>
    <n v="29501009"/>
  </r>
  <r>
    <x v="1"/>
    <n v="115"/>
    <x v="17"/>
    <s v="Sammelnr. ungeschält ABS"/>
    <x v="138"/>
    <s v="Schimmel"/>
    <x v="1"/>
    <s v="Auftrag abgeschlossen, Reste stehen gelassen"/>
    <n v="36"/>
    <s v="Produkte"/>
    <s v="BUs"/>
    <s v="Symptome"/>
    <n v="287.5"/>
    <s v="Schmelze"/>
    <n v="29600029"/>
  </r>
  <r>
    <x v="1"/>
    <n v="13"/>
    <x v="17"/>
    <s v="Vakuumierter ABS ungeschält"/>
    <x v="139"/>
    <s v="Rest"/>
    <x v="6"/>
    <s v="Schmutz"/>
    <n v="36"/>
    <s v="Produkte"/>
    <s v="BUs"/>
    <s v="Symptome"/>
    <s v="0"/>
    <s v="Abfüllung"/>
    <n v="49500173"/>
  </r>
  <r>
    <x v="0"/>
    <n v="606"/>
    <x v="17"/>
    <s v="Vakuumierter VOS vegan"/>
    <x v="10"/>
    <s v="keinen Verwendungszweck"/>
    <x v="4"/>
    <s v="-"/>
    <n v="36"/>
    <s v="Produkte"/>
    <s v="BUs"/>
    <s v="Symptome"/>
    <n v="311.48399999999998"/>
    <s v="L1"/>
    <n v="49900001"/>
  </r>
  <r>
    <x v="0"/>
    <n v="2613"/>
    <x v="17"/>
    <s v="Vakuumierter VOS vegan"/>
    <x v="11"/>
    <s v="keinen Verwendungszweck"/>
    <x v="4"/>
    <s v="-"/>
    <n v="36"/>
    <s v="Produkte"/>
    <s v="BUs"/>
    <s v="Symptome"/>
    <n v="1343.0820000000001"/>
    <s v="L1"/>
    <n v="49900002"/>
  </r>
  <r>
    <x v="5"/>
    <n v="777.6"/>
    <x v="17"/>
    <s v="Fertigware"/>
    <x v="140"/>
    <s v="Rest"/>
    <x v="35"/>
    <s v="Rückrufaktion"/>
    <n v="36"/>
    <s v="Produkte"/>
    <s v="BUs"/>
    <s v="Symptome"/>
    <s v="0"/>
    <s v="Logistik"/>
    <n v="57000277"/>
  </r>
  <r>
    <x v="4"/>
    <n v="30"/>
    <x v="17"/>
    <s v="Rohware"/>
    <x v="21"/>
    <s v="Schimmel"/>
    <x v="16"/>
    <s v="Luftzieher/Folienriss durch Transport"/>
    <n v="36"/>
    <s v="Produkte"/>
    <s v="BUs"/>
    <s v="Symptome"/>
    <s v="0"/>
    <s v="BU2"/>
    <s v="Blöcke"/>
  </r>
  <r>
    <x v="1"/>
    <n v="16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9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81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20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41.4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210"/>
    <x v="17"/>
    <s v="Diverses"/>
    <x v="14"/>
    <s v="Linienbezogen"/>
    <x v="17"/>
    <s v="-"/>
    <n v="36"/>
    <s v="Produkte"/>
    <s v="BUs"/>
    <s v="Symptome"/>
    <s v="0"/>
    <s v="Abfüllung"/>
    <s v="Diverses aus Abfüllung"/>
  </r>
  <r>
    <x v="5"/>
    <n v="5.8"/>
    <x v="17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7.2"/>
    <x v="17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135.80000000000001"/>
    <x v="17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5"/>
    <n v="175.5"/>
    <x v="17"/>
    <s v="Qualitätssicherung"/>
    <x v="25"/>
    <s v="Qualitätssicherung"/>
    <x v="13"/>
    <s v="Rückstellproben"/>
    <n v="36"/>
    <s v="Produkte"/>
    <s v="BUs"/>
    <s v="Symptome"/>
    <s v="0"/>
    <s v="Labor"/>
    <s v="Rückstellproben"/>
  </r>
  <r>
    <x v="2"/>
    <n v="19"/>
    <x v="18"/>
    <s v="Rohware"/>
    <x v="141"/>
    <s v="Schimmel"/>
    <x v="14"/>
    <s v="wurde nicht eingesetzt"/>
    <n v="37"/>
    <s v="Produkte"/>
    <s v="BUs"/>
    <s v="Symptome"/>
    <s v="0"/>
    <s v="BU4"/>
    <n v="23000532"/>
  </r>
  <r>
    <x v="1"/>
    <n v="72"/>
    <x v="18"/>
    <s v="Rest"/>
    <x v="142"/>
    <s v="Rest"/>
    <x v="29"/>
    <s v="Metall"/>
    <n v="37"/>
    <s v="Produkte"/>
    <s v="BUs"/>
    <s v="Symptome"/>
    <n v="207.60480000000001"/>
    <s v="Schmelze"/>
    <n v="23500290"/>
  </r>
  <r>
    <x v="3"/>
    <n v="377"/>
    <x v="18"/>
    <s v="Offen ungeschält VOS"/>
    <x v="26"/>
    <s v="Schimmel"/>
    <x v="20"/>
    <s v="keinen Abnehmer/Schälen"/>
    <n v="37"/>
    <s v="Produkte"/>
    <s v="BUs"/>
    <s v="Symptome"/>
    <n v="188.5"/>
    <s v="Verkauf"/>
    <n v="29500527"/>
  </r>
  <r>
    <x v="3"/>
    <n v="389.8"/>
    <x v="18"/>
    <s v="Offen ungeschält VOS"/>
    <x v="27"/>
    <s v="Schimmel"/>
    <x v="20"/>
    <s v="keinen Abnehmer/Schälen"/>
    <n v="37"/>
    <s v="Produkte"/>
    <s v="BUs"/>
    <s v="Symptome"/>
    <n v="194.9"/>
    <s v="Verkauf"/>
    <n v="29500528"/>
  </r>
  <r>
    <x v="5"/>
    <n v="27.2"/>
    <x v="18"/>
    <s v="Offen ungeschält VOS"/>
    <x v="143"/>
    <s v="Rest"/>
    <x v="35"/>
    <s v="Retoure"/>
    <n v="37"/>
    <s v="Produkte"/>
    <s v="BUs"/>
    <s v="Symptome"/>
    <n v="13.6"/>
    <s v="Rest"/>
    <n v="29500622"/>
  </r>
  <r>
    <x v="1"/>
    <n v="11"/>
    <x v="18"/>
    <s v="Vorschmelz"/>
    <x v="45"/>
    <s v="Rest"/>
    <x v="12"/>
    <s v="keine Verwendung möglich"/>
    <n v="37"/>
    <s v="Produkte"/>
    <s v="BUs"/>
    <s v="Symptome"/>
    <n v="0.11"/>
    <s v="RWV"/>
    <n v="29500917"/>
  </r>
  <r>
    <x v="1"/>
    <n v="42"/>
    <x v="18"/>
    <s v="Vorschmelz"/>
    <x v="45"/>
    <s v="Rest"/>
    <x v="12"/>
    <s v="keine Verwendung möglich"/>
    <n v="37"/>
    <s v="Produkte"/>
    <s v="BUs"/>
    <s v="Symptome"/>
    <n v="0.42"/>
    <s v="RWV"/>
    <n v="29500917"/>
  </r>
  <r>
    <x v="1"/>
    <n v="45"/>
    <x v="18"/>
    <s v="Vorschmelz"/>
    <x v="45"/>
    <s v="Rest"/>
    <x v="12"/>
    <s v="keine Verwendung möglich"/>
    <n v="37"/>
    <s v="Produkte"/>
    <s v="BUs"/>
    <s v="Symptome"/>
    <n v="0.45"/>
    <s v="RWV"/>
    <n v="29500917"/>
  </r>
  <r>
    <x v="1"/>
    <n v="16"/>
    <x v="18"/>
    <s v="Offen ungeschält VOS"/>
    <x v="144"/>
    <s v="Schimmel"/>
    <x v="1"/>
    <s v="Aufgrund Konsistenz nicht genommen. Zu wenig VOS verarbeitet. Vom Warmen ins Kalte -&gt; Schimmel"/>
    <n v="37"/>
    <s v="Produkte"/>
    <s v="BUs"/>
    <s v="Symptome"/>
    <n v="8"/>
    <s v="Schmelze"/>
    <n v="29500948"/>
  </r>
  <r>
    <x v="1"/>
    <n v="47"/>
    <x v="18"/>
    <s v="Offen ungeschält VOS"/>
    <x v="86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0949"/>
  </r>
  <r>
    <x v="0"/>
    <n v="148"/>
    <x v="18"/>
    <s v="Offen ungeschält ABS"/>
    <x v="30"/>
    <s v="Linienbezogen"/>
    <x v="9"/>
    <s v="-"/>
    <n v="37"/>
    <s v="Produkte"/>
    <s v="BUs"/>
    <s v="Symptome"/>
    <n v="148"/>
    <s v="L33"/>
    <n v="29501003"/>
  </r>
  <r>
    <x v="3"/>
    <n v="276"/>
    <x v="18"/>
    <s v="Offen ungeschält VOS"/>
    <x v="31"/>
    <s v="Schimmel"/>
    <x v="20"/>
    <s v="keinen Abnehmer/Schälen"/>
    <n v="37"/>
    <s v="Produkte"/>
    <s v="BUs"/>
    <s v="Symptome"/>
    <n v="138"/>
    <s v="Verkauf"/>
    <n v="29501022"/>
  </r>
  <r>
    <x v="0"/>
    <n v="36"/>
    <x v="18"/>
    <s v="Offen ungeschält ABS"/>
    <x v="18"/>
    <s v="Rest"/>
    <x v="6"/>
    <s v="-"/>
    <n v="37"/>
    <s v="Produkte"/>
    <s v="BUs"/>
    <s v="Symptome"/>
    <n v="36"/>
    <s v="L33"/>
    <n v="29501032"/>
  </r>
  <r>
    <x v="0"/>
    <n v="30"/>
    <x v="18"/>
    <s v="Offen ungeschält ABS"/>
    <x v="18"/>
    <s v="Rest"/>
    <x v="6"/>
    <s v="-"/>
    <n v="37"/>
    <s v="Produkte"/>
    <s v="BUs"/>
    <s v="Symptome"/>
    <n v="30"/>
    <s v="L33"/>
    <n v="29501032"/>
  </r>
  <r>
    <x v="1"/>
    <n v="47"/>
    <x v="18"/>
    <s v="Offen ungeschält VOS"/>
    <x v="5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1052"/>
  </r>
  <r>
    <x v="3"/>
    <n v="268"/>
    <x v="18"/>
    <s v="Offen Zipfel"/>
    <x v="34"/>
    <s v="Schimmel"/>
    <x v="20"/>
    <s v="keinen Abnehmer/Schälen"/>
    <n v="37"/>
    <s v="Produkte"/>
    <s v="BUs"/>
    <s v="Symptome"/>
    <n v="134"/>
    <s v="Verkauf"/>
    <n v="29501063"/>
  </r>
  <r>
    <x v="3"/>
    <n v="422"/>
    <x v="18"/>
    <s v="Offen Zipfel"/>
    <x v="34"/>
    <s v="Schimmel"/>
    <x v="20"/>
    <s v="keinen Abnehmer/Schälen"/>
    <n v="37"/>
    <s v="Produkte"/>
    <s v="BUs"/>
    <s v="Symptome"/>
    <n v="211"/>
    <s v="Verkauf"/>
    <n v="29501063"/>
  </r>
  <r>
    <x v="3"/>
    <n v="459"/>
    <x v="18"/>
    <s v="Offen Endstücke"/>
    <x v="36"/>
    <s v="Schimmel"/>
    <x v="20"/>
    <s v="keinen Abnehmer/Schälen"/>
    <n v="37"/>
    <s v="Produkte"/>
    <s v="BUs"/>
    <s v="Symptome"/>
    <n v="229.5"/>
    <s v="Verkauf"/>
    <n v="29501070"/>
  </r>
  <r>
    <x v="3"/>
    <n v="435"/>
    <x v="18"/>
    <s v="Offen Zipfel"/>
    <x v="97"/>
    <s v="Schimmel"/>
    <x v="20"/>
    <s v="keinen Abnehmer/Schälen"/>
    <n v="37"/>
    <s v="Produkte"/>
    <s v="BUs"/>
    <s v="Symptome"/>
    <n v="217.5"/>
    <s v="Verkauf"/>
    <n v="29501082"/>
  </r>
  <r>
    <x v="1"/>
    <n v="22"/>
    <x v="18"/>
    <s v="Sammelnr. ungeschält VS"/>
    <x v="145"/>
    <s v="Schimmel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</r>
  <r>
    <x v="0"/>
    <n v="54"/>
    <x v="18"/>
    <s v="Offen vegan"/>
    <x v="134"/>
    <s v="keinen Verwendungszweck"/>
    <x v="4"/>
    <s v="-"/>
    <n v="37"/>
    <s v="Produkte"/>
    <s v="BUs"/>
    <s v="Symptome"/>
    <n v="27"/>
    <s v="L1"/>
    <n v="29900003"/>
  </r>
  <r>
    <x v="1"/>
    <n v="276"/>
    <x v="18"/>
    <s v="ganze Würste"/>
    <x v="146"/>
    <s v="Schimmel"/>
    <x v="21"/>
    <s v="unterfüllt"/>
    <n v="37"/>
    <s v="Produkte"/>
    <s v="BUs"/>
    <s v="Symptome"/>
    <s v="0"/>
    <s v="Abfüllung"/>
    <n v="31000098"/>
  </r>
  <r>
    <x v="1"/>
    <n v="97.199999999999989"/>
    <x v="18"/>
    <s v="Räucherwürste"/>
    <x v="147"/>
    <s v="Linienbezogen"/>
    <x v="19"/>
    <s v="Darm geplatzt"/>
    <n v="37"/>
    <s v="Produkte"/>
    <s v="BUs"/>
    <s v="Symptome"/>
    <s v="0"/>
    <s v="Abfüllung"/>
    <n v="32000107"/>
  </r>
  <r>
    <x v="1"/>
    <n v="75"/>
    <x v="18"/>
    <s v="Rest"/>
    <x v="148"/>
    <s v="Schimmel"/>
    <x v="26"/>
    <s v="Luftzieher"/>
    <n v="37"/>
    <s v="Produkte"/>
    <s v="BUs"/>
    <s v="Symptome"/>
    <n v="3091.9425000000001"/>
    <s v="RWV"/>
    <n v="47000175"/>
  </r>
  <r>
    <x v="4"/>
    <n v="30"/>
    <x v="18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3"/>
    <n v="522"/>
    <x v="18"/>
    <s v="Div. Zipfel, ES ohne Verwendung"/>
    <x v="12"/>
    <s v="Schimmel"/>
    <x v="20"/>
    <s v="keinen Abnehmer/Schälen"/>
    <n v="37"/>
    <s v="Produkte"/>
    <s v="BUs"/>
    <s v="Symptome"/>
    <s v="0"/>
    <s v="Verkauf"/>
    <s v="Div. Zipfel, Endstücke"/>
  </r>
  <r>
    <x v="1"/>
    <n v="7"/>
    <x v="18"/>
    <s v="-"/>
    <x v="12"/>
    <s v="Schimmel"/>
    <x v="1"/>
    <s v="VOS &gt; Einsatz"/>
    <n v="37"/>
    <s v="Produkte"/>
    <s v="BUs"/>
    <s v="Symptome"/>
    <s v="0"/>
    <s v="Abfüllung"/>
    <s v="Div. Zipfel, Endstücke"/>
  </r>
  <r>
    <x v="1"/>
    <n v="52"/>
    <x v="18"/>
    <s v="-"/>
    <x v="12"/>
    <s v="Schimmel"/>
    <x v="1"/>
    <s v="VOS &gt; Einsatz"/>
    <n v="37"/>
    <s v="Produkte"/>
    <s v="BUs"/>
    <s v="Symptome"/>
    <s v="0"/>
    <s v="Abfüllung"/>
    <s v="Div. Zipfel, Endstücke"/>
  </r>
  <r>
    <x v="1"/>
    <n v="32"/>
    <x v="18"/>
    <s v="Diverses"/>
    <x v="13"/>
    <s v="Linienbezogen"/>
    <x v="7"/>
    <s v="-"/>
    <n v="37"/>
    <s v="Produkte"/>
    <s v="BUs"/>
    <s v="Symptome"/>
    <s v="0"/>
    <s v="Abfüllung"/>
    <s v="Diverses"/>
  </r>
  <r>
    <x v="1"/>
    <n v="12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4.8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23.4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24.2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31.6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44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50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53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98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00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5"/>
    <n v="5.3"/>
    <x v="18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5.3"/>
    <x v="18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7.8"/>
    <x v="18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13.5"/>
    <x v="18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20"/>
    <x v="18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32.5"/>
    <x v="18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66"/>
    <x v="18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128"/>
    <x v="18"/>
    <s v="Qualitätssicherung"/>
    <x v="25"/>
    <s v="Qualitätssicherung"/>
    <x v="13"/>
    <s v="Rückstellproben"/>
    <n v="37"/>
    <s v="Produkte"/>
    <s v="BUs"/>
    <s v="Symptome"/>
    <s v="0"/>
    <s v="Labor"/>
    <s v="Rückstellproben"/>
  </r>
  <r>
    <x v="2"/>
    <n v="20"/>
    <x v="19"/>
    <s v="Offen ungeschält VOS"/>
    <x v="52"/>
    <s v="keinen Verwendungszweck"/>
    <x v="23"/>
    <s v="keinen Verwendungszweck"/>
    <n v="37"/>
    <s v="Produkte"/>
    <s v="BUs"/>
    <s v="Symptome"/>
    <n v="10"/>
    <s v="L22"/>
    <n v="29500482"/>
  </r>
  <r>
    <x v="2"/>
    <n v="5"/>
    <x v="19"/>
    <s v="Offen ungeschält VOS"/>
    <x v="52"/>
    <s v="keinen Verwendungszweck"/>
    <x v="23"/>
    <s v="keinen Verwendungszweck"/>
    <n v="37"/>
    <s v="Produkte"/>
    <s v="BUs"/>
    <s v="Symptome"/>
    <n v="2.5"/>
    <s v="L22"/>
    <n v="29500482"/>
  </r>
  <r>
    <x v="2"/>
    <n v="10"/>
    <x v="19"/>
    <s v="Offen ungeschält ABS"/>
    <x v="149"/>
    <s v="keinen Verwendungszweck"/>
    <x v="23"/>
    <s v="&lt;300kg/Monat"/>
    <n v="37"/>
    <s v="Produkte"/>
    <s v="BUs"/>
    <s v="Symptome"/>
    <n v="0.1"/>
    <s v="L21"/>
    <n v="29500885"/>
  </r>
  <r>
    <x v="2"/>
    <n v="9"/>
    <x v="19"/>
    <s v="Offen ungeschält ABS"/>
    <x v="63"/>
    <s v="keinen Verwendungszweck"/>
    <x v="23"/>
    <s v="&lt;50kg/Monat"/>
    <n v="37"/>
    <s v="Produkte"/>
    <s v="BUs"/>
    <s v="Symptome"/>
    <n v="0.09"/>
    <s v="L23"/>
    <n v="29500904"/>
  </r>
  <r>
    <x v="2"/>
    <n v="7"/>
    <x v="19"/>
    <s v="Offen ungeschält ABS"/>
    <x v="105"/>
    <s v="keinen Verwendungszweck"/>
    <x v="23"/>
    <s v="&lt;100kg/Monat"/>
    <n v="37"/>
    <s v="Produkte"/>
    <s v="BUs"/>
    <s v="Symptome"/>
    <n v="7.0000000000000007E-2"/>
    <s v="L20"/>
    <n v="29500913"/>
  </r>
  <r>
    <x v="1"/>
    <n v="48"/>
    <x v="19"/>
    <s v="Offen ungeschält VOS"/>
    <x v="150"/>
    <s v="Schimmel"/>
    <x v="1"/>
    <s v="Aufgrund Konsistenz nicht genommen. Zu wenig VOS verarbeitet. Vom Warmen ins Kalte -&gt; Schimmel"/>
    <n v="37"/>
    <s v="Produkte"/>
    <s v="BUs"/>
    <s v="Symptome"/>
    <n v="24"/>
    <s v="Schmelze"/>
    <n v="29500918"/>
  </r>
  <r>
    <x v="2"/>
    <n v="12"/>
    <x v="19"/>
    <s v="Offen ungeschält ABS"/>
    <x v="112"/>
    <s v="keinen Verwendungszweck"/>
    <x v="23"/>
    <s v="&lt;300kg/Monat"/>
    <n v="37"/>
    <s v="Produkte"/>
    <s v="BUs"/>
    <s v="Symptome"/>
    <n v="18"/>
    <s v="L21"/>
    <n v="29500952"/>
  </r>
  <r>
    <x v="2"/>
    <n v="6"/>
    <x v="19"/>
    <s v="Offen ungeschält ABS"/>
    <x v="68"/>
    <s v="keinen Verwendungszweck"/>
    <x v="23"/>
    <s v="&lt;300kg/Monat"/>
    <n v="37"/>
    <s v="Produkte"/>
    <s v="BUs"/>
    <s v="Symptome"/>
    <n v="9"/>
    <s v="L21"/>
    <n v="29501009"/>
  </r>
  <r>
    <x v="2"/>
    <n v="20"/>
    <x v="19"/>
    <s v="Offen ungeschält VOS"/>
    <x v="56"/>
    <s v="keinen Verwendungszweck"/>
    <x v="23"/>
    <s v="keinen Verwendungszweck"/>
    <n v="37"/>
    <s v="Produkte"/>
    <s v="BUs"/>
    <s v="Symptome"/>
    <n v="10"/>
    <s v="L22"/>
    <n v="29501020"/>
  </r>
  <r>
    <x v="1"/>
    <n v="25"/>
    <x v="19"/>
    <s v="Offen ungeschält VOS"/>
    <x v="3"/>
    <s v="Schimmel"/>
    <x v="1"/>
    <s v="Aufgrund Konsistenz nicht genommen. Zu wenig VOS verarbeitet. Vom Warmen ins Kalte -&gt; Schimmel"/>
    <n v="37"/>
    <s v="Produkte"/>
    <s v="BUs"/>
    <s v="Symptome"/>
    <n v="12.5"/>
    <s v="Schmelze"/>
    <n v="29501021"/>
  </r>
  <r>
    <x v="3"/>
    <n v="525"/>
    <x v="19"/>
    <s v="Offen ungeschält VOS"/>
    <x v="31"/>
    <s v="Schimmel"/>
    <x v="20"/>
    <s v="keinen Abnehmer/Schälen"/>
    <n v="37"/>
    <s v="Produkte"/>
    <s v="BUs"/>
    <s v="Symptome"/>
    <n v="262.5"/>
    <s v="Verkauf"/>
    <n v="29501022"/>
  </r>
  <r>
    <x v="2"/>
    <n v="14"/>
    <x v="19"/>
    <s v="Offen ungeschält ABS"/>
    <x v="70"/>
    <s v="keinen Verwendungszweck"/>
    <x v="23"/>
    <s v="&lt;300kg/Monat"/>
    <n v="37"/>
    <s v="Produkte"/>
    <s v="BUs"/>
    <s v="Symptome"/>
    <n v="21"/>
    <s v="L21"/>
    <n v="29501029"/>
  </r>
  <r>
    <x v="2"/>
    <n v="8"/>
    <x v="19"/>
    <s v="Offen ungeschält ABS"/>
    <x v="71"/>
    <s v="keinen Verwendungszweck"/>
    <x v="23"/>
    <s v="&lt;100kg/Monat"/>
    <n v="37"/>
    <s v="Produkte"/>
    <s v="BUs"/>
    <s v="Symptome"/>
    <n v="12"/>
    <s v="L21"/>
    <n v="29501030"/>
  </r>
  <r>
    <x v="2"/>
    <n v="7"/>
    <x v="19"/>
    <s v="Offen ungeschält ABS"/>
    <x v="71"/>
    <s v="keinen Verwendungszweck"/>
    <x v="23"/>
    <s v="&lt;100kg/Monat"/>
    <n v="37"/>
    <s v="Produkte"/>
    <s v="BUs"/>
    <s v="Symptome"/>
    <n v="10.5"/>
    <s v="L21"/>
    <n v="29501030"/>
  </r>
  <r>
    <x v="2"/>
    <n v="6"/>
    <x v="19"/>
    <s v="Offen ungeschält ABS"/>
    <x v="71"/>
    <s v="keinen Verwendungszweck"/>
    <x v="23"/>
    <s v="&lt;100kg/Monat"/>
    <n v="37"/>
    <s v="Produkte"/>
    <s v="BUs"/>
    <s v="Symptome"/>
    <n v="9"/>
    <s v="BU4"/>
    <n v="29501030"/>
  </r>
  <r>
    <x v="2"/>
    <n v="3"/>
    <x v="19"/>
    <s v="ABS"/>
    <x v="106"/>
    <s v="keinen Verwendungszweck"/>
    <x v="23"/>
    <s v="&lt;20kg/Monat"/>
    <n v="37"/>
    <s v="Produkte"/>
    <s v="BUs"/>
    <s v="Symptome"/>
    <n v="3.0000000000000003E-4"/>
    <s v="L20"/>
    <n v="29501036"/>
  </r>
  <r>
    <x v="2"/>
    <n v="14"/>
    <x v="19"/>
    <s v="Offen ungeschält ABS"/>
    <x v="72"/>
    <s v="keinen Verwendungszweck"/>
    <x v="23"/>
    <s v="&lt;1000kg/Monat"/>
    <n v="37"/>
    <s v="Produkte"/>
    <s v="BUs"/>
    <s v="Symptome"/>
    <n v="1.4E-3"/>
    <s v="L22"/>
    <n v="29501039"/>
  </r>
  <r>
    <x v="1"/>
    <n v="292"/>
    <x v="19"/>
    <s v="ganze Würste"/>
    <x v="146"/>
    <s v="Schimmel"/>
    <x v="21"/>
    <s v="Rohware zu weich"/>
    <n v="37"/>
    <s v="Produkte"/>
    <s v="BUs"/>
    <s v="Symptome"/>
    <s v="0"/>
    <s v="Abfüllung"/>
    <n v="31000098"/>
  </r>
  <r>
    <x v="0"/>
    <n v="282"/>
    <x v="19"/>
    <s v="Vakuumierter VOS ungeschält"/>
    <x v="151"/>
    <s v="Schimmel"/>
    <x v="0"/>
    <s v="-"/>
    <n v="37"/>
    <s v="Produkte"/>
    <s v="BUs"/>
    <s v="Symptome"/>
    <n v="144.94800000000001"/>
    <s v="L16"/>
    <n v="49500089"/>
  </r>
  <r>
    <x v="0"/>
    <n v="402"/>
    <x v="19"/>
    <s v="Vakuumierter VOS ungeschält"/>
    <x v="152"/>
    <s v="Schimmel"/>
    <x v="0"/>
    <s v="-"/>
    <n v="37"/>
    <s v="Produkte"/>
    <s v="BUs"/>
    <s v="Symptome"/>
    <n v="206.62800000000001"/>
    <s v="L11"/>
    <n v="49500091"/>
  </r>
  <r>
    <x v="3"/>
    <n v="267"/>
    <x v="19"/>
    <s v="Div. Zipfel, ES ohne Verwendung"/>
    <x v="153"/>
    <s v="Schimmel"/>
    <x v="20"/>
    <s v="keinen Abnehmer/Schälen"/>
    <n v="37"/>
    <s v="Produkte"/>
    <s v="BUs"/>
    <s v="Symptome"/>
    <s v="0"/>
    <s v="Verkauf"/>
    <n v="49500092"/>
  </r>
  <r>
    <x v="3"/>
    <n v="203"/>
    <x v="19"/>
    <s v="Vakuumierter VOS ungeschält"/>
    <x v="154"/>
    <s v="Schimmel"/>
    <x v="20"/>
    <s v="keinen Abnehmer/Schälen"/>
    <n v="37"/>
    <s v="Produkte"/>
    <s v="BUs"/>
    <s v="Symptome"/>
    <n v="104.342"/>
    <s v="Verkauf"/>
    <n v="49500143"/>
  </r>
  <r>
    <x v="0"/>
    <n v="328"/>
    <x v="19"/>
    <s v="Vakuumierter VOS ungeschält"/>
    <x v="155"/>
    <s v="Schimmel"/>
    <x v="0"/>
    <s v="-"/>
    <n v="37"/>
    <s v="Produkte"/>
    <s v="BUs"/>
    <s v="Symptome"/>
    <n v="168.59200000000001"/>
    <s v="L33"/>
    <n v="49500204"/>
  </r>
  <r>
    <x v="5"/>
    <n v="5.9"/>
    <x v="19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1"/>
    <n v="25.4"/>
    <x v="20"/>
    <s v="Rohware"/>
    <x v="156"/>
    <s v="Schimmel"/>
    <x v="1"/>
    <s v="Keinen Einsatz"/>
    <n v="37"/>
    <s v="Produkte"/>
    <s v="BUs"/>
    <s v="Symptome"/>
    <s v="0"/>
    <s v="Abfüllung"/>
    <n v="23500351"/>
  </r>
  <r>
    <x v="2"/>
    <n v="18"/>
    <x v="20"/>
    <s v="Offen ungeschält VOS"/>
    <x v="52"/>
    <s v="keinen Verwendungszweck"/>
    <x v="23"/>
    <s v="keinen Verwendungszweck"/>
    <n v="37"/>
    <s v="Produkte"/>
    <s v="BUs"/>
    <s v="Symptome"/>
    <n v="9"/>
    <s v="L22"/>
    <n v="29500482"/>
  </r>
  <r>
    <x v="0"/>
    <n v="45"/>
    <x v="20"/>
    <s v="Offen ungeschält VOS"/>
    <x v="133"/>
    <s v="Schimmel"/>
    <x v="0"/>
    <s v="VOS &gt; Einsatz"/>
    <n v="37"/>
    <s v="Produkte"/>
    <s v="BUs"/>
    <s v="Symptome"/>
    <n v="22.5"/>
    <s v="Bu3"/>
    <n v="29500593"/>
  </r>
  <r>
    <x v="0"/>
    <n v="45"/>
    <x v="20"/>
    <s v="Offen ungeschält VOS"/>
    <x v="157"/>
    <s v="keinen Verwendungszweck"/>
    <x v="36"/>
    <s v="-"/>
    <n v="37"/>
    <s v="Produkte"/>
    <s v="BUs"/>
    <s v="Symptome"/>
    <n v="22.5"/>
    <s v="L18"/>
    <n v="29500594"/>
  </r>
  <r>
    <x v="1"/>
    <n v="300"/>
    <x v="20"/>
    <s v="Offen ungeschält ABS"/>
    <x v="158"/>
    <s v="Rest"/>
    <x v="6"/>
    <s v="Kunststoff"/>
    <n v="37"/>
    <s v="Produkte"/>
    <s v="BUs"/>
    <s v="Symptome"/>
    <n v="600"/>
    <s v="Abfüllung"/>
    <n v="29500823"/>
  </r>
  <r>
    <x v="2"/>
    <n v="10"/>
    <x v="20"/>
    <s v="Offen ungeschält ABS"/>
    <x v="149"/>
    <s v="keinen Verwendungszweck"/>
    <x v="23"/>
    <s v="&lt;300kg/Monat"/>
    <n v="37"/>
    <s v="Produkte"/>
    <s v="BUs"/>
    <s v="Symptome"/>
    <n v="0.1"/>
    <s v="L21"/>
    <n v="29500885"/>
  </r>
  <r>
    <x v="2"/>
    <n v="20"/>
    <x v="20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20"/>
    <x v="20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20"/>
    <x v="20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15"/>
    <x v="20"/>
    <s v="Offen ungeschält ABS"/>
    <x v="60"/>
    <s v="keinen Verwendungszweck"/>
    <x v="23"/>
    <s v="&lt;300kg/Monat"/>
    <n v="37"/>
    <s v="Produkte"/>
    <s v="BUs"/>
    <s v="Symptome"/>
    <n v="30"/>
    <s v="L23"/>
    <n v="29500891"/>
  </r>
  <r>
    <x v="2"/>
    <n v="15"/>
    <x v="20"/>
    <s v="Offen ungeschält ABS"/>
    <x v="60"/>
    <s v="keinen Verwendungszweck"/>
    <x v="23"/>
    <s v="&lt;300kg/Monat"/>
    <n v="37"/>
    <s v="Produkte"/>
    <s v="BUs"/>
    <s v="Symptome"/>
    <n v="30"/>
    <s v="BU4"/>
    <n v="29500891"/>
  </r>
  <r>
    <x v="2"/>
    <n v="6"/>
    <x v="20"/>
    <s v="Offen ungeschält ABS"/>
    <x v="62"/>
    <s v="keinen Verwendungszweck"/>
    <x v="23"/>
    <s v="&lt;300kg/Monat"/>
    <n v="37"/>
    <s v="Produkte"/>
    <s v="BUs"/>
    <s v="Symptome"/>
    <n v="0.06"/>
    <s v="L23"/>
    <n v="29500900"/>
  </r>
  <r>
    <x v="2"/>
    <n v="17"/>
    <x v="20"/>
    <s v="Offen ungeschält ABS"/>
    <x v="64"/>
    <s v="keinen Verwendungszweck"/>
    <x v="23"/>
    <s v="&lt;300kg/Monat"/>
    <n v="37"/>
    <s v="Produkte"/>
    <s v="BUs"/>
    <s v="Symptome"/>
    <n v="0.17"/>
    <s v="L21"/>
    <n v="29500906"/>
  </r>
  <r>
    <x v="2"/>
    <n v="6"/>
    <x v="20"/>
    <s v="Offen ungeschält ABS"/>
    <x v="104"/>
    <s v="keinen Verwendungszweck"/>
    <x v="23"/>
    <s v="&lt;500kg/Monat"/>
    <n v="37"/>
    <s v="Produkte"/>
    <s v="BUs"/>
    <s v="Symptome"/>
    <n v="0.06"/>
    <s v="L22"/>
    <n v="29500910"/>
  </r>
  <r>
    <x v="2"/>
    <n v="22"/>
    <x v="20"/>
    <s v="Offen ungeschält ABS"/>
    <x v="112"/>
    <s v="keinen Verwendungszweck"/>
    <x v="23"/>
    <s v="&lt;300kg/Monat"/>
    <n v="37"/>
    <s v="Produkte"/>
    <s v="BUs"/>
    <s v="Symptome"/>
    <n v="33"/>
    <s v="BU4"/>
    <n v="29500952"/>
  </r>
  <r>
    <x v="2"/>
    <n v="20"/>
    <x v="20"/>
    <s v="Offen ungeschält ABS"/>
    <x v="112"/>
    <s v="keinen Verwendungszweck"/>
    <x v="23"/>
    <s v="&lt;300kg/Monat"/>
    <n v="37"/>
    <s v="Produkte"/>
    <s v="BUs"/>
    <s v="Symptome"/>
    <n v="30"/>
    <s v="L21"/>
    <n v="29500952"/>
  </r>
  <r>
    <x v="2"/>
    <n v="20"/>
    <x v="20"/>
    <s v="Offen ungeschält ABS"/>
    <x v="112"/>
    <s v="keinen Verwendungszweck"/>
    <x v="23"/>
    <s v="&lt;300kg/Monat"/>
    <n v="37"/>
    <s v="Produkte"/>
    <s v="BUs"/>
    <s v="Symptome"/>
    <n v="30"/>
    <s v="BU4"/>
    <n v="29500952"/>
  </r>
  <r>
    <x v="2"/>
    <n v="15"/>
    <x v="20"/>
    <s v="Offen ungeschält ABS"/>
    <x v="112"/>
    <s v="keinen Verwendungszweck"/>
    <x v="23"/>
    <s v="&lt;300kg/Monat"/>
    <n v="37"/>
    <s v="Produkte"/>
    <s v="BUs"/>
    <s v="Symptome"/>
    <n v="22.5"/>
    <s v="BU4"/>
    <n v="29500952"/>
  </r>
  <r>
    <x v="2"/>
    <n v="3"/>
    <x v="20"/>
    <s v="Offen ungeschält ABS"/>
    <x v="122"/>
    <s v="keinen Verwendungszweck"/>
    <x v="23"/>
    <s v="&lt;20kg/Monat"/>
    <n v="37"/>
    <s v="Produkte"/>
    <s v="BUs"/>
    <s v="Symptome"/>
    <n v="0.03"/>
    <s v="L29"/>
    <n v="29500957"/>
  </r>
  <r>
    <x v="2"/>
    <n v="3"/>
    <x v="20"/>
    <s v="Offen ungeschält ABS"/>
    <x v="68"/>
    <s v="keinen Verwendungszweck"/>
    <x v="23"/>
    <s v="&lt;300kg/Monat"/>
    <n v="37"/>
    <s v="Produkte"/>
    <s v="BUs"/>
    <s v="Symptome"/>
    <n v="4.5"/>
    <s v="L21"/>
    <n v="29501009"/>
  </r>
  <r>
    <x v="2"/>
    <n v="7"/>
    <x v="20"/>
    <s v="Offen ungeschält VOS"/>
    <x v="56"/>
    <s v="keinen Verwendungszweck"/>
    <x v="23"/>
    <s v="keinen Verwendungszweck"/>
    <n v="37"/>
    <s v="Produkte"/>
    <s v="BUs"/>
    <s v="Symptome"/>
    <n v="3.5"/>
    <s v="L22"/>
    <n v="29501020"/>
  </r>
  <r>
    <x v="2"/>
    <n v="8"/>
    <x v="20"/>
    <s v="Offen ungeschält ABS"/>
    <x v="4"/>
    <s v="keinen Verwendungszweck"/>
    <x v="23"/>
    <s v="&lt;300kg/Monat"/>
    <n v="37"/>
    <s v="Produkte"/>
    <s v="BUs"/>
    <s v="Symptome"/>
    <n v="8.0000000000000004E-4"/>
    <s v="L22"/>
    <n v="29501028"/>
  </r>
  <r>
    <x v="2"/>
    <n v="8"/>
    <x v="20"/>
    <s v="Offen ungeschält ABS"/>
    <x v="4"/>
    <s v="keinen Verwendungszweck"/>
    <x v="23"/>
    <s v="&lt;300kg/Monat"/>
    <n v="37"/>
    <s v="Produkte"/>
    <s v="BUs"/>
    <s v="Symptome"/>
    <n v="8.0000000000000004E-4"/>
    <s v="L22"/>
    <n v="29501028"/>
  </r>
  <r>
    <x v="2"/>
    <n v="18"/>
    <x v="20"/>
    <s v="Offen ungeschält ABS"/>
    <x v="70"/>
    <s v="keinen Verwendungszweck"/>
    <x v="23"/>
    <s v="&lt;300kg/Monat"/>
    <n v="37"/>
    <s v="Produkte"/>
    <s v="BUs"/>
    <s v="Symptome"/>
    <n v="27"/>
    <s v="L21"/>
    <n v="29501029"/>
  </r>
  <r>
    <x v="2"/>
    <n v="15"/>
    <x v="20"/>
    <s v="Offen ungeschält ABS"/>
    <x v="71"/>
    <s v="keinen Verwendungszweck"/>
    <x v="23"/>
    <s v="&lt;100kg/Monat"/>
    <n v="37"/>
    <s v="Produkte"/>
    <s v="BUs"/>
    <s v="Symptome"/>
    <n v="22.5"/>
    <s v="L21"/>
    <n v="29501030"/>
  </r>
  <r>
    <x v="2"/>
    <n v="22"/>
    <x v="20"/>
    <s v="Offen ungeschält ABS"/>
    <x v="72"/>
    <s v="keinen Verwendungszweck"/>
    <x v="23"/>
    <s v="&lt;1000kg/Monat"/>
    <n v="37"/>
    <s v="Produkte"/>
    <s v="BUs"/>
    <s v="Symptome"/>
    <n v="2.2000000000000001E-3"/>
    <s v="L22"/>
    <n v="29501039"/>
  </r>
  <r>
    <x v="2"/>
    <n v="6"/>
    <x v="20"/>
    <s v="Offen ungeschält ABS"/>
    <x v="159"/>
    <s v="keinen Verwendungszweck"/>
    <x v="23"/>
    <s v="&lt;20kg/Monat"/>
    <n v="37"/>
    <s v="Produkte"/>
    <s v="BUs"/>
    <s v="Symptome"/>
    <n v="6.0000000000000006E-4"/>
    <s v="L20"/>
    <n v="29501040"/>
  </r>
  <r>
    <x v="3"/>
    <n v="195"/>
    <x v="20"/>
    <s v="Offen Zipfel"/>
    <x v="34"/>
    <s v="Schimmel"/>
    <x v="20"/>
    <s v="keinen Abnehmer/Schälen"/>
    <n v="37"/>
    <s v="Produkte"/>
    <s v="BUs"/>
    <s v="Symptome"/>
    <n v="97.5"/>
    <s v="Verkauf"/>
    <n v="29501063"/>
  </r>
  <r>
    <x v="3"/>
    <n v="87"/>
    <x v="20"/>
    <s v="Offen Zipfel"/>
    <x v="160"/>
    <s v="Schimmel"/>
    <x v="20"/>
    <s v="keinen Abnehmer/Schälen"/>
    <n v="37"/>
    <s v="Produkte"/>
    <s v="BUs"/>
    <s v="Symptome"/>
    <n v="43.5"/>
    <s v="Verkauf"/>
    <n v="29501074"/>
  </r>
  <r>
    <x v="3"/>
    <n v="56"/>
    <x v="20"/>
    <s v="Offen Endstücke"/>
    <x v="161"/>
    <s v="Schimmel"/>
    <x v="20"/>
    <s v="keinen Abnehmer/Schälen"/>
    <n v="37"/>
    <s v="Produkte"/>
    <s v="BUs"/>
    <s v="Symptome"/>
    <n v="28"/>
    <s v="Verkauf"/>
    <n v="29501077"/>
  </r>
  <r>
    <x v="2"/>
    <n v="6"/>
    <x v="20"/>
    <s v="Offen ungeschält ABS"/>
    <x v="89"/>
    <s v="keinen Verwendungszweck"/>
    <x v="23"/>
    <s v="&lt;50kg/Monat"/>
    <n v="37"/>
    <s v="Produkte"/>
    <s v="BUs"/>
    <s v="Symptome"/>
    <n v="0.06"/>
    <s v="L29"/>
    <n v="29501101"/>
  </r>
  <r>
    <x v="1"/>
    <n v="212"/>
    <x v="20"/>
    <s v="Sammelnr. ungeschält VS"/>
    <x v="162"/>
    <s v="Schimmel"/>
    <x v="1"/>
    <s v="Aufgrund Konsistenz nicht genommen. Zu wenig VOS verarbeitet. Vom Warmen ins Kalte -&gt; Schimmel"/>
    <n v="37"/>
    <s v="Produkte"/>
    <s v="BUs"/>
    <s v="Symptome"/>
    <n v="106"/>
    <s v="Schmelze"/>
    <n v="29600011"/>
  </r>
  <r>
    <x v="1"/>
    <n v="223"/>
    <x v="20"/>
    <s v="Sammelnr. ungeschält VS"/>
    <x v="19"/>
    <s v="Schimmel"/>
    <x v="1"/>
    <s v="Aufgrund Konsistenz nicht genommen. Zu wenig VOS verarbeitet. Vom Warmen ins Kalte -&gt; Schimmel"/>
    <n v="37"/>
    <s v="Produkte"/>
    <s v="BUs"/>
    <s v="Symptome"/>
    <n v="1271.0777"/>
    <s v="Schmelze"/>
    <n v="29600013"/>
  </r>
  <r>
    <x v="1"/>
    <n v="41.6"/>
    <x v="20"/>
    <s v="ganze Würste"/>
    <x v="46"/>
    <s v="Linienbezogen"/>
    <x v="27"/>
    <s v="Schlaufe gerissen"/>
    <n v="37"/>
    <s v="Produkte"/>
    <s v="BUs"/>
    <s v="Symptome"/>
    <s v="0"/>
    <s v="Abfüllung"/>
    <n v="31000084"/>
  </r>
  <r>
    <x v="1"/>
    <n v="3.6"/>
    <x v="20"/>
    <s v="ganze Würste"/>
    <x v="46"/>
    <s v="Linienbezogen"/>
    <x v="17"/>
    <s v="-"/>
    <n v="37"/>
    <s v="Produkte"/>
    <s v="BUs"/>
    <s v="Symptome"/>
    <s v="0"/>
    <s v="Abfüllung"/>
    <n v="31000084"/>
  </r>
  <r>
    <x v="1"/>
    <n v="26"/>
    <x v="20"/>
    <s v="Rest"/>
    <x v="163"/>
    <s v="Linienbezogen"/>
    <x v="19"/>
    <s v="Darm geplatzt"/>
    <n v="37"/>
    <s v="Produkte"/>
    <s v="BUs"/>
    <s v="Symptome"/>
    <s v="0"/>
    <s v="Abfüllung"/>
    <n v="31000207"/>
  </r>
  <r>
    <x v="1"/>
    <n v="42.6"/>
    <x v="20"/>
    <s v="Räucherwürste"/>
    <x v="164"/>
    <s v="Linienbezogen"/>
    <x v="17"/>
    <s v="-"/>
    <n v="37"/>
    <s v="Produkte"/>
    <s v="BUs"/>
    <s v="Symptome"/>
    <s v="0"/>
    <s v="Abfüllung"/>
    <n v="32000065"/>
  </r>
  <r>
    <x v="1"/>
    <n v="724"/>
    <x v="20"/>
    <s v="Rest"/>
    <x v="165"/>
    <s v="Schimmel"/>
    <x v="21"/>
    <s v="zu heiß geräuchert"/>
    <n v="37"/>
    <s v="Produkte"/>
    <s v="BUs"/>
    <s v="Symptome"/>
    <s v="0"/>
    <s v="Räucherei"/>
    <n v="32000074"/>
  </r>
  <r>
    <x v="1"/>
    <n v="22"/>
    <x v="20"/>
    <s v="Räucherwürste"/>
    <x v="99"/>
    <s v="Linienbezogen"/>
    <x v="37"/>
    <s v="aus der Hand gerutscht"/>
    <n v="37"/>
    <s v="Produkte"/>
    <s v="BUs"/>
    <s v="Symptome"/>
    <s v="0"/>
    <s v="Abfüllung"/>
    <n v="32000106"/>
  </r>
  <r>
    <x v="1"/>
    <n v="19"/>
    <x v="20"/>
    <s v="Räucherwürste"/>
    <x v="99"/>
    <s v="Linienbezogen"/>
    <x v="19"/>
    <s v="Darm geplatzt"/>
    <n v="37"/>
    <s v="Produkte"/>
    <s v="BUs"/>
    <s v="Symptome"/>
    <s v="0"/>
    <s v="Abfüllung"/>
    <n v="32000106"/>
  </r>
  <r>
    <x v="1"/>
    <n v="270"/>
    <x v="20"/>
    <s v="Vakuumierter ABS ungeschält"/>
    <x v="166"/>
    <s v="Schimmel"/>
    <x v="1"/>
    <s v="Keinen Einsatz"/>
    <n v="37"/>
    <s v="Produkte"/>
    <s v="BUs"/>
    <s v="Symptome"/>
    <n v="543.78"/>
    <s v="Abfüllung"/>
    <n v="49500039"/>
  </r>
  <r>
    <x v="1"/>
    <n v="285"/>
    <x v="20"/>
    <s v="Vorschmelz"/>
    <x v="167"/>
    <s v="Schimmel"/>
    <x v="26"/>
    <s v="Luftzieher"/>
    <n v="37"/>
    <s v="Produkte"/>
    <s v="BUs"/>
    <s v="Symptome"/>
    <s v="0"/>
    <s v="RWV"/>
    <n v="49500154"/>
  </r>
  <r>
    <x v="3"/>
    <n v="57.8"/>
    <x v="20"/>
    <s v="Vakuumierte Zipfel"/>
    <x v="168"/>
    <s v="Schimmel"/>
    <x v="31"/>
    <s v="keinen Abnehmer"/>
    <n v="37"/>
    <s v="Produkte"/>
    <s v="BUs"/>
    <s v="Symptome"/>
    <n v="24.651699999999998"/>
    <s v="Verkauf"/>
    <n v="49500185"/>
  </r>
  <r>
    <x v="3"/>
    <n v="150"/>
    <x v="20"/>
    <s v="Vakuumierte Zipfel"/>
    <x v="168"/>
    <s v="Schimmel"/>
    <x v="31"/>
    <s v="keinen Abnehmer"/>
    <n v="37"/>
    <s v="Produkte"/>
    <s v="BUs"/>
    <s v="Symptome"/>
    <n v="63.975000000000001"/>
    <s v="Verkauf"/>
    <n v="49500185"/>
  </r>
  <r>
    <x v="3"/>
    <n v="107.6"/>
    <x v="20"/>
    <s v="Vakuumierte Zipfel"/>
    <x v="116"/>
    <s v="Schimmel"/>
    <x v="31"/>
    <s v="keinen Abnehmer"/>
    <n v="37"/>
    <s v="Produkte"/>
    <s v="BUs"/>
    <s v="Symptome"/>
    <n v="45.891399999999997"/>
    <s v="Verkauf"/>
    <n v="49500188"/>
  </r>
  <r>
    <x v="3"/>
    <n v="66"/>
    <x v="20"/>
    <s v="Vakuumierte Zipfel"/>
    <x v="117"/>
    <s v="Schimmel"/>
    <x v="31"/>
    <s v="keinen Abnehmer"/>
    <n v="37"/>
    <s v="Produkte"/>
    <s v="BUs"/>
    <s v="Symptome"/>
    <n v="24.195599999999999"/>
    <s v="Verkauf"/>
    <n v="49500213"/>
  </r>
  <r>
    <x v="3"/>
    <n v="166"/>
    <x v="20"/>
    <s v="Vakuumierte Zipfel"/>
    <x v="169"/>
    <s v="Schimmel"/>
    <x v="31"/>
    <s v="keinen Abnehmer"/>
    <n v="37"/>
    <s v="Produkte"/>
    <s v="BUs"/>
    <s v="Symptome"/>
    <n v="60.855599999999995"/>
    <s v="Verkauf"/>
    <n v="49500214"/>
  </r>
  <r>
    <x v="3"/>
    <n v="38"/>
    <x v="20"/>
    <s v="Vakuumierte Zipfel"/>
    <x v="170"/>
    <s v="Schimmel"/>
    <x v="31"/>
    <s v="keinen Abnehmer"/>
    <n v="37"/>
    <s v="Produkte"/>
    <s v="BUs"/>
    <s v="Symptome"/>
    <n v="13.9308"/>
    <s v="Verkauf"/>
    <n v="49500215"/>
  </r>
  <r>
    <x v="3"/>
    <n v="79"/>
    <x v="20"/>
    <s v="Vakuumierte Zipfel"/>
    <x v="170"/>
    <s v="Schimmel"/>
    <x v="31"/>
    <s v="keinen Abnehmer"/>
    <n v="37"/>
    <s v="Produkte"/>
    <s v="BUs"/>
    <s v="Symptome"/>
    <n v="28.961399999999998"/>
    <s v="Verkauf"/>
    <n v="49500215"/>
  </r>
  <r>
    <x v="3"/>
    <n v="239"/>
    <x v="20"/>
    <s v="Vakuumierte Zipfel"/>
    <x v="171"/>
    <s v="Schimmel"/>
    <x v="31"/>
    <s v="keinen Abnehmer"/>
    <n v="37"/>
    <s v="Produkte"/>
    <s v="BUs"/>
    <s v="Symptome"/>
    <n v="101.95739999999999"/>
    <s v="Verkauf"/>
    <n v="49500216"/>
  </r>
  <r>
    <x v="3"/>
    <n v="347"/>
    <x v="20"/>
    <s v="Vakuumierte Zipfel"/>
    <x v="171"/>
    <s v="Schimmel"/>
    <x v="31"/>
    <s v="keinen Abnehmer"/>
    <n v="37"/>
    <s v="Produkte"/>
    <s v="BUs"/>
    <s v="Symptome"/>
    <n v="148.03019999999998"/>
    <s v="Verkauf"/>
    <n v="49500216"/>
  </r>
  <r>
    <x v="3"/>
    <n v="138"/>
    <x v="20"/>
    <s v="Vakuumierte Zipfel"/>
    <x v="172"/>
    <s v="Schimmel"/>
    <x v="31"/>
    <s v="keinen Abnehmer"/>
    <n v="37"/>
    <s v="Produkte"/>
    <s v="BUs"/>
    <s v="Symptome"/>
    <n v="58.870799999999996"/>
    <s v="Verkauf"/>
    <n v="49500218"/>
  </r>
  <r>
    <x v="4"/>
    <n v="30"/>
    <x v="20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4"/>
    <n v="126"/>
    <x v="20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0"/>
    <n v="1.6"/>
    <x v="20"/>
    <s v="Vorschmelz"/>
    <x v="22"/>
    <s v="Linienbezogen"/>
    <x v="7"/>
    <s v="-"/>
    <n v="37"/>
    <s v="Produkte"/>
    <s v="BUs"/>
    <s v="Symptome"/>
    <s v="0"/>
    <s v="L16"/>
    <s v="Vorschmelz Diverses"/>
  </r>
  <r>
    <x v="1"/>
    <n v="9"/>
    <x v="20"/>
    <s v="-"/>
    <x v="12"/>
    <s v="Rest"/>
    <x v="12"/>
    <s v="keine Verwendung möglich"/>
    <n v="37"/>
    <s v="Produkte"/>
    <s v="BUs"/>
    <s v="Symptome"/>
    <s v="0"/>
    <s v="RWV"/>
    <s v="Div. Zipfel, Endstücke"/>
  </r>
  <r>
    <x v="1"/>
    <n v="25"/>
    <x v="20"/>
    <s v="-"/>
    <x v="12"/>
    <s v="Rest"/>
    <x v="12"/>
    <s v="keine Verwendung möglich"/>
    <n v="37"/>
    <s v="Produkte"/>
    <s v="BUs"/>
    <s v="Symptome"/>
    <s v="0"/>
    <s v="RWV"/>
    <s v="Div. Zipfel, Endstücke"/>
  </r>
  <r>
    <x v="1"/>
    <n v="12.600000000000001"/>
    <x v="20"/>
    <s v="Diverses"/>
    <x v="13"/>
    <s v="Linienbezogen"/>
    <x v="7"/>
    <s v="-"/>
    <n v="37"/>
    <s v="Produkte"/>
    <s v="BUs"/>
    <s v="Symptome"/>
    <s v="0"/>
    <s v="Abfüllung"/>
    <s v="Diverses"/>
  </r>
  <r>
    <x v="1"/>
    <n v="160.5"/>
    <x v="20"/>
    <s v="Diverses"/>
    <x v="13"/>
    <s v="Linienbezogen"/>
    <x v="7"/>
    <s v="-"/>
    <n v="37"/>
    <s v="Produkte"/>
    <s v="BUs"/>
    <s v="Symptome"/>
    <s v="0"/>
    <s v="Strudelline"/>
    <s v="Diverses"/>
  </r>
  <r>
    <x v="1"/>
    <n v="35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62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01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13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5"/>
    <n v="11.5"/>
    <x v="20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14"/>
    <x v="20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5.9"/>
    <x v="20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5"/>
    <n v="39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58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78.900000000000006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20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7"/>
    <x v="20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0"/>
    <n v="21"/>
    <x v="20"/>
    <s v="-"/>
    <x v="23"/>
    <s v="Linienbezogen"/>
    <x v="7"/>
    <s v="-"/>
    <n v="37"/>
    <s v="Produkte"/>
    <s v="BUs"/>
    <s v="Symptome"/>
    <s v="0"/>
    <s v="L16"/>
    <s v="Maschinenabfall"/>
  </r>
  <r>
    <x v="0"/>
    <n v="15"/>
    <x v="21"/>
    <s v="Offen ungeschält VOS"/>
    <x v="173"/>
    <s v="Schimmel"/>
    <x v="38"/>
    <s v="-"/>
    <n v="37"/>
    <s v="Produkte"/>
    <s v="BUs"/>
    <s v="Symptome"/>
    <n v="7.5"/>
    <s v="L11"/>
    <n v="29500613"/>
  </r>
  <r>
    <x v="2"/>
    <n v="28"/>
    <x v="21"/>
    <s v="Offen ungeschält ABS"/>
    <x v="149"/>
    <s v="keinen Verwendungszweck"/>
    <x v="23"/>
    <s v="&lt;300kg/Monat"/>
    <n v="37"/>
    <s v="Produkte"/>
    <s v="BUs"/>
    <s v="Symptome"/>
    <n v="0.28000000000000003"/>
    <s v="L21"/>
    <n v="29500885"/>
  </r>
  <r>
    <x v="2"/>
    <n v="20"/>
    <x v="21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25"/>
    <x v="21"/>
    <s v="Offen ungeschält ABS"/>
    <x v="64"/>
    <s v="keinen Verwendungszweck"/>
    <x v="23"/>
    <s v="&lt;300kg/Monat"/>
    <n v="37"/>
    <s v="Produkte"/>
    <s v="BUs"/>
    <s v="Symptome"/>
    <n v="0.25"/>
    <s v="L21"/>
    <n v="29500906"/>
  </r>
  <r>
    <x v="2"/>
    <n v="19"/>
    <x v="21"/>
    <s v="Offen ungeschält ABS"/>
    <x v="64"/>
    <s v="keinen Verwendungszweck"/>
    <x v="23"/>
    <s v="&lt;300kg/Monat"/>
    <n v="37"/>
    <s v="Produkte"/>
    <s v="BUs"/>
    <s v="Symptome"/>
    <n v="0.19"/>
    <s v="L21"/>
    <n v="29500906"/>
  </r>
  <r>
    <x v="2"/>
    <n v="41"/>
    <x v="21"/>
    <s v="Offen ungeschält ABS"/>
    <x v="104"/>
    <s v="keinen Verwendungszweck"/>
    <x v="23"/>
    <s v="&lt;500kg/Monat"/>
    <n v="37"/>
    <s v="Produkte"/>
    <s v="BUs"/>
    <s v="Symptome"/>
    <n v="0.41000000000000003"/>
    <s v="L22"/>
    <n v="29500910"/>
  </r>
  <r>
    <x v="2"/>
    <n v="18"/>
    <x v="21"/>
    <s v="Offen ungeschält ABS"/>
    <x v="105"/>
    <s v="keinen Verwendungszweck"/>
    <x v="23"/>
    <s v="&lt;100kg/Monat"/>
    <n v="37"/>
    <s v="Produkte"/>
    <s v="BUs"/>
    <s v="Symptome"/>
    <n v="0.18"/>
    <s v="L20"/>
    <n v="29500913"/>
  </r>
  <r>
    <x v="2"/>
    <n v="40"/>
    <x v="21"/>
    <s v="Offen ungeschält ABS"/>
    <x v="72"/>
    <s v="keinen Verwendungszweck"/>
    <x v="23"/>
    <s v="&lt;1000kg/Monat"/>
    <n v="37"/>
    <s v="Produkte"/>
    <s v="BUs"/>
    <s v="Symptome"/>
    <n v="4.0000000000000001E-3"/>
    <s v="L22"/>
    <n v="29501039"/>
  </r>
  <r>
    <x v="2"/>
    <n v="17"/>
    <x v="21"/>
    <s v="Offen ungeschält ABS"/>
    <x v="72"/>
    <s v="keinen Verwendungszweck"/>
    <x v="23"/>
    <s v="&lt;1000kg/Monat"/>
    <n v="37"/>
    <s v="Produkte"/>
    <s v="BUs"/>
    <s v="Symptome"/>
    <n v="1.7000000000000001E-3"/>
    <s v="L22"/>
    <n v="29501039"/>
  </r>
  <r>
    <x v="3"/>
    <n v="24"/>
    <x v="21"/>
    <s v="Offen Zipfel"/>
    <x v="34"/>
    <s v="Schimmel"/>
    <x v="20"/>
    <s v="keinen Abnehmer/Schälen"/>
    <n v="37"/>
    <s v="Produkte"/>
    <s v="BUs"/>
    <s v="Symptome"/>
    <n v="12"/>
    <s v="Verkauf"/>
    <n v="29501063"/>
  </r>
  <r>
    <x v="1"/>
    <n v="52"/>
    <x v="21"/>
    <s v="Räucherwürste"/>
    <x v="107"/>
    <s v="Linienbezogen"/>
    <x v="37"/>
    <s v="aus der Hand gerutscht"/>
    <n v="37"/>
    <s v="Produkte"/>
    <s v="BUs"/>
    <s v="Symptome"/>
    <s v="0"/>
    <s v="Abfüllung"/>
    <n v="32000049"/>
  </r>
  <r>
    <x v="1"/>
    <n v="27.6"/>
    <x v="21"/>
    <s v="Räucherwürste"/>
    <x v="147"/>
    <s v="Linienbezogen"/>
    <x v="27"/>
    <s v="Schlaufe gerissen"/>
    <n v="37"/>
    <s v="Produkte"/>
    <s v="BUs"/>
    <s v="Symptome"/>
    <s v="0"/>
    <s v="Abfüllung"/>
    <n v="32000107"/>
  </r>
  <r>
    <x v="0"/>
    <n v="24.400000000000006"/>
    <x v="21"/>
    <s v="-"/>
    <x v="23"/>
    <s v="Linienbezogen"/>
    <x v="7"/>
    <s v="-"/>
    <n v="37"/>
    <s v="Produkte"/>
    <s v="BUs"/>
    <s v="Symptome"/>
    <s v="0"/>
    <s v="L16"/>
    <s v="Maschinenabfall"/>
  </r>
  <r>
    <x v="3"/>
    <n v="54.2"/>
    <x v="21"/>
    <s v="Div. Zipfel, ES ohne Verwendung"/>
    <x v="13"/>
    <s v="Schimmel"/>
    <x v="20"/>
    <s v="keinen Abnehmer/Schälen"/>
    <n v="37"/>
    <s v="Produkte"/>
    <s v="BUs"/>
    <s v="Symptome"/>
    <s v="0"/>
    <s v="Verkauf"/>
    <s v="Diverses"/>
  </r>
  <r>
    <x v="1"/>
    <n v="28"/>
    <x v="21"/>
    <s v="Diverses"/>
    <x v="13"/>
    <s v="Schimmel"/>
    <x v="1"/>
    <s v="Keinen Einsatz"/>
    <n v="37"/>
    <s v="Produkte"/>
    <s v="BUs"/>
    <s v="Symptome"/>
    <s v="0"/>
    <s v="RWV"/>
    <s v="Diverses"/>
  </r>
  <r>
    <x v="1"/>
    <n v="77.400000000000006"/>
    <x v="21"/>
    <s v="Diverses"/>
    <x v="14"/>
    <s v="Linienbezogen"/>
    <x v="24"/>
    <s v="Clip gerissen"/>
    <n v="37"/>
    <s v="Produkte"/>
    <s v="BUs"/>
    <s v="Symptome"/>
    <s v="0"/>
    <s v="Abfüllung"/>
    <s v="Diverses aus Abfüllung"/>
  </r>
  <r>
    <x v="1"/>
    <n v="57.8"/>
    <x v="21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97.8"/>
    <x v="21"/>
    <s v="Diverses"/>
    <x v="14"/>
    <s v="Linienbezogen"/>
    <x v="7"/>
    <s v="-"/>
    <n v="37"/>
    <s v="Produkte"/>
    <s v="BUs"/>
    <s v="Symptome"/>
    <s v="0"/>
    <s v="Abfüllung"/>
    <s v="Diverses aus Abfüllung"/>
  </r>
  <r>
    <x v="5"/>
    <n v="11"/>
    <x v="21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56"/>
    <x v="21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8"/>
    <x v="21"/>
    <s v="Rest"/>
    <x v="76"/>
    <s v="Qualitätssicherung"/>
    <x v="25"/>
    <s v="Muster"/>
    <n v="37"/>
    <s v="Produkte"/>
    <s v="BUs"/>
    <s v="Symptome"/>
    <s v="0"/>
    <s v="Labor"/>
    <s v="Muster"/>
  </r>
  <r>
    <x v="0"/>
    <n v="99.13"/>
    <x v="22"/>
    <s v="ABS"/>
    <x v="85"/>
    <s v="Schimmel"/>
    <x v="14"/>
    <s v="wurde nicht eingesetzt"/>
    <n v="37"/>
    <s v="Produkte"/>
    <s v="BUs"/>
    <s v="Symptome"/>
    <n v="218.08600000000001"/>
    <s v="L18"/>
    <n v="29500754"/>
  </r>
  <r>
    <x v="0"/>
    <n v="13"/>
    <x v="22"/>
    <s v="Offen ungeschält ABS"/>
    <x v="28"/>
    <s v="Schimmel"/>
    <x v="0"/>
    <s v="Produktion unregelmäßig"/>
    <n v="37"/>
    <s v="Produkte"/>
    <s v="BUs"/>
    <s v="Symptome"/>
    <s v="0"/>
    <s v="L1"/>
    <n v="29500776"/>
  </r>
  <r>
    <x v="2"/>
    <n v="16"/>
    <x v="22"/>
    <s v="Offen ungeschält ABS"/>
    <x v="62"/>
    <s v="keinen Verwendungszweck"/>
    <x v="23"/>
    <s v="&lt;300kg/Monat"/>
    <n v="37"/>
    <s v="Produkte"/>
    <s v="BUs"/>
    <s v="Symptome"/>
    <n v="0.16"/>
    <s v="L23"/>
    <n v="29500900"/>
  </r>
  <r>
    <x v="1"/>
    <n v="20"/>
    <x v="22"/>
    <s v="Offen ungeschält VOS"/>
    <x v="174"/>
    <s v="Schimmel"/>
    <x v="1"/>
    <s v="Aufgrund Konsistenz nicht genommen. Zu wenig VOS verarbeitet. Vom Warmen ins Kalte -&gt; Schimmel"/>
    <n v="37"/>
    <s v="Produkte"/>
    <s v="BUs"/>
    <s v="Symptome"/>
    <n v="10"/>
    <s v="Schmelze"/>
    <n v="29500929"/>
  </r>
  <r>
    <x v="0"/>
    <n v="105"/>
    <x v="22"/>
    <s v="Offen ungeschält ABS"/>
    <x v="30"/>
    <s v="Linienbezogen"/>
    <x v="9"/>
    <s v="-"/>
    <n v="37"/>
    <s v="Produkte"/>
    <s v="BUs"/>
    <s v="Symptome"/>
    <n v="105"/>
    <s v="L33"/>
    <n v="29501003"/>
  </r>
  <r>
    <x v="2"/>
    <n v="40"/>
    <x v="22"/>
    <s v="Offen ungeschält ABS"/>
    <x v="72"/>
    <s v="keinen Verwendungszweck"/>
    <x v="23"/>
    <s v="&lt;1000kg/Monat"/>
    <n v="37"/>
    <s v="Produkte"/>
    <s v="BUs"/>
    <s v="Symptome"/>
    <n v="4.0000000000000001E-3"/>
    <s v="L22"/>
    <n v="29501039"/>
  </r>
  <r>
    <x v="2"/>
    <n v="2"/>
    <x v="22"/>
    <s v="Offen ungeschält ABS"/>
    <x v="89"/>
    <s v="keinen Verwendungszweck"/>
    <x v="23"/>
    <s v="&lt;50kg/Monat"/>
    <n v="37"/>
    <s v="Produkte"/>
    <s v="BUs"/>
    <s v="Symptome"/>
    <n v="0.02"/>
    <s v="L29"/>
    <n v="29501101"/>
  </r>
  <r>
    <x v="2"/>
    <n v="2"/>
    <x v="22"/>
    <s v="Offen ungeschält ABS"/>
    <x v="89"/>
    <s v="keinen Verwendungszweck"/>
    <x v="23"/>
    <s v="&lt;50kg/Monat"/>
    <n v="37"/>
    <s v="Produkte"/>
    <s v="BUs"/>
    <s v="Symptome"/>
    <n v="0.02"/>
    <s v="BU4"/>
    <n v="29501101"/>
  </r>
  <r>
    <x v="2"/>
    <n v="1"/>
    <x v="22"/>
    <s v="Offen ungeschält ABS"/>
    <x v="89"/>
    <s v="keinen Verwendungszweck"/>
    <x v="23"/>
    <s v="&lt;50kg/Monat"/>
    <n v="37"/>
    <s v="Produkte"/>
    <s v="BUs"/>
    <s v="Symptome"/>
    <n v="0.01"/>
    <s v="BU4"/>
    <n v="29501101"/>
  </r>
  <r>
    <x v="1"/>
    <n v="80"/>
    <x v="22"/>
    <s v="Sammelnr. ungeschält ABS"/>
    <x v="175"/>
    <s v="Schimmel"/>
    <x v="1"/>
    <s v="Aufgrund Konsistenz nicht genommen. Zu wenig VOS verarbeitet. Vom Warmen ins Kalte -&gt; Schimmel"/>
    <n v="37"/>
    <s v="Produkte"/>
    <s v="BUs"/>
    <s v="Symptome"/>
    <n v="160"/>
    <s v="Schmelze"/>
    <n v="29600002"/>
  </r>
  <r>
    <x v="5"/>
    <n v="153"/>
    <x v="22"/>
    <s v="Sammelnr. ungeschält ABS"/>
    <x v="175"/>
    <s v="Rest"/>
    <x v="35"/>
    <s v="kam zurück Nagel und wurde als Abschnitte reduziert. Schimmel im Produkt entdeckt"/>
    <n v="37"/>
    <s v="Produkte"/>
    <s v="BUs"/>
    <s v="Symptome"/>
    <n v="306"/>
    <s v="Retoure"/>
    <n v="29600002"/>
  </r>
  <r>
    <x v="1"/>
    <n v="162"/>
    <x v="22"/>
    <s v="Sammelnr. geschält"/>
    <x v="7"/>
    <s v="Schimmel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</r>
  <r>
    <x v="4"/>
    <n v="45"/>
    <x v="22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4"/>
    <n v="75"/>
    <x v="22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4"/>
    <n v="150"/>
    <x v="22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0"/>
    <n v="42"/>
    <x v="22"/>
    <s v="Vorschmelz"/>
    <x v="22"/>
    <s v="Linienbezogen"/>
    <x v="7"/>
    <s v="-"/>
    <n v="37"/>
    <s v="Produkte"/>
    <s v="BUs"/>
    <s v="Symptome"/>
    <s v="0"/>
    <s v="L9"/>
    <s v="Vorschmelz Diverses"/>
  </r>
  <r>
    <x v="1"/>
    <n v="20"/>
    <x v="22"/>
    <s v="-"/>
    <x v="12"/>
    <s v="Rest"/>
    <x v="12"/>
    <s v="keine Verwendung möglich"/>
    <n v="37"/>
    <s v="Produkte"/>
    <s v="BUs"/>
    <s v="Symptome"/>
    <s v="0"/>
    <s v="RWV"/>
    <s v="Div. Zipfel, Endstücke"/>
  </r>
  <r>
    <x v="4"/>
    <n v="33"/>
    <x v="22"/>
    <s v="Diverses"/>
    <x v="13"/>
    <s v="Linienbezogen"/>
    <x v="7"/>
    <s v="-"/>
    <n v="37"/>
    <s v="Produkte"/>
    <s v="BUs"/>
    <s v="Symptome"/>
    <s v="0"/>
    <s v="L31"/>
    <s v="Diverses"/>
  </r>
  <r>
    <x v="0"/>
    <n v="1.4"/>
    <x v="22"/>
    <s v="-"/>
    <x v="23"/>
    <s v="Linienbezogen"/>
    <x v="7"/>
    <s v="-"/>
    <n v="37"/>
    <s v="Produkte"/>
    <s v="BUs"/>
    <s v="Symptome"/>
    <s v="0"/>
    <s v="L16"/>
    <s v="Maschinenabfall"/>
  </r>
  <r>
    <x v="0"/>
    <n v="151.5"/>
    <x v="22"/>
    <s v="-"/>
    <x v="23"/>
    <s v="Linienbezogen"/>
    <x v="7"/>
    <s v="-"/>
    <n v="37"/>
    <s v="Produkte"/>
    <s v="BUs"/>
    <s v="Symptome"/>
    <s v="0"/>
    <s v="Spezialitäten"/>
    <s v="Maschinenabfall"/>
  </r>
  <r>
    <x v="2"/>
    <n v="1"/>
    <x v="22"/>
    <s v="Diverses"/>
    <x v="13"/>
    <s v="Linienbezogen"/>
    <x v="7"/>
    <s v="-"/>
    <n v="37"/>
    <s v="Produkte"/>
    <s v="BUs"/>
    <s v="Symptome"/>
    <s v="0"/>
    <s v="BU4"/>
    <s v="Diverses"/>
  </r>
  <r>
    <x v="4"/>
    <n v="77"/>
    <x v="22"/>
    <s v="Diverses"/>
    <x v="13"/>
    <s v="Linienbezogen"/>
    <x v="7"/>
    <s v="-"/>
    <n v="37"/>
    <s v="Produkte"/>
    <s v="BUs"/>
    <s v="Symptome"/>
    <s v="0"/>
    <s v="BU2"/>
    <s v="Diverses"/>
  </r>
  <r>
    <x v="1"/>
    <n v="200"/>
    <x v="22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60"/>
    <x v="22"/>
    <s v="Diverses"/>
    <x v="14"/>
    <s v="Linienbezogen"/>
    <x v="17"/>
    <s v="-"/>
    <n v="37"/>
    <s v="Produkte"/>
    <s v="BUs"/>
    <s v="Symptome"/>
    <s v="0"/>
    <s v="Abfüllung"/>
    <s v="Diverses aus Abfüllung"/>
  </r>
  <r>
    <x v="5"/>
    <n v="5.3"/>
    <x v="22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16.2"/>
    <x v="22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3.4"/>
    <x v="22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5"/>
    <n v="43.7"/>
    <x v="22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105.5"/>
    <x v="22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2"/>
    <x v="22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0"/>
    <n v="35"/>
    <x v="22"/>
    <s v="Rest"/>
    <x v="131"/>
    <s v="keinen Verwendungszweck"/>
    <x v="33"/>
    <s v="-"/>
    <n v="37"/>
    <s v="Produkte"/>
    <s v="BUs"/>
    <s v="Symptome"/>
    <s v="0"/>
    <s v="WVP"/>
    <s v="Reste Zipfel"/>
  </r>
  <r>
    <x v="2"/>
    <n v="20"/>
    <x v="23"/>
    <s v="Offen ungeschält ABS"/>
    <x v="60"/>
    <s v="keinen Verwendungszweck"/>
    <x v="23"/>
    <s v="&lt;300kg/Monat"/>
    <n v="38"/>
    <s v="Produkte"/>
    <s v="BUs"/>
    <s v="Symptome"/>
    <n v="40"/>
    <s v="L23"/>
    <n v="29500891"/>
  </r>
  <r>
    <x v="1"/>
    <n v="60"/>
    <x v="23"/>
    <s v="Vorschmelz"/>
    <x v="45"/>
    <s v="Rest"/>
    <x v="12"/>
    <s v="keine Verwendung möglich"/>
    <n v="38"/>
    <s v="Produkte"/>
    <s v="BUs"/>
    <s v="Symptome"/>
    <n v="0.6"/>
    <s v="RWV"/>
    <n v="29500917"/>
  </r>
  <r>
    <x v="1"/>
    <n v="121"/>
    <x v="23"/>
    <s v="Offen ungeschält VOS"/>
    <x v="176"/>
    <s v="Schimmel"/>
    <x v="1"/>
    <s v="Aufgrund Konsistenz nicht genommen. Zu wenig VOS verarbeitet. Vom Warmen ins Kalte -&gt; Schimmel"/>
    <n v="38"/>
    <s v="Produkte"/>
    <s v="BUs"/>
    <s v="Symptome"/>
    <s v="0"/>
    <s v="Schmelze"/>
    <n v="29500930"/>
  </r>
  <r>
    <x v="0"/>
    <n v="150"/>
    <x v="23"/>
    <s v="Offen ungeschält ABS"/>
    <x v="30"/>
    <s v="Linienbezogen"/>
    <x v="9"/>
    <s v="-"/>
    <n v="38"/>
    <s v="Produkte"/>
    <s v="BUs"/>
    <s v="Symptome"/>
    <n v="150"/>
    <s v="L33"/>
    <n v="29501003"/>
  </r>
  <r>
    <x v="2"/>
    <n v="25"/>
    <x v="23"/>
    <s v="Offen ungeschält ABS"/>
    <x v="70"/>
    <s v="keinen Verwendungszweck"/>
    <x v="23"/>
    <s v="&lt;300kg/Monat"/>
    <n v="38"/>
    <s v="Produkte"/>
    <s v="BUs"/>
    <s v="Symptome"/>
    <n v="37.5"/>
    <s v="L21"/>
    <n v="29501029"/>
  </r>
  <r>
    <x v="0"/>
    <n v="30"/>
    <x v="23"/>
    <s v="Offen ungeschält ABS"/>
    <x v="18"/>
    <s v="Rest"/>
    <x v="6"/>
    <s v="-"/>
    <n v="38"/>
    <s v="Produkte"/>
    <s v="BUs"/>
    <s v="Symptome"/>
    <n v="30"/>
    <s v="L33"/>
    <n v="29501032"/>
  </r>
  <r>
    <x v="2"/>
    <n v="50"/>
    <x v="23"/>
    <s v="Offen ungeschält ABS"/>
    <x v="72"/>
    <s v="keinen Verwendungszweck"/>
    <x v="23"/>
    <s v="&lt;1000kg/Monat"/>
    <n v="38"/>
    <s v="Produkte"/>
    <s v="BUs"/>
    <s v="Symptome"/>
    <n v="5.0000000000000001E-3"/>
    <s v="L22"/>
    <n v="29501039"/>
  </r>
  <r>
    <x v="3"/>
    <n v="362.5"/>
    <x v="23"/>
    <s v="Offen Zipfel"/>
    <x v="34"/>
    <s v="Schimmel"/>
    <x v="20"/>
    <s v="keinen Abnehmer/Schälen"/>
    <n v="38"/>
    <s v="Produkte"/>
    <s v="BUs"/>
    <s v="Symptome"/>
    <n v="181.25"/>
    <s v="Verkauf"/>
    <n v="29501063"/>
  </r>
  <r>
    <x v="3"/>
    <n v="409"/>
    <x v="23"/>
    <s v="Offen Zipfel"/>
    <x v="177"/>
    <s v="Schimmel"/>
    <x v="20"/>
    <s v="keinen Abnehmer/Schälen"/>
    <n v="38"/>
    <s v="Produkte"/>
    <s v="BUs"/>
    <s v="Symptome"/>
    <n v="204.5"/>
    <s v="Verkauf"/>
    <n v="29501078"/>
  </r>
  <r>
    <x v="1"/>
    <n v="45"/>
    <x v="23"/>
    <s v="Räucherwürste"/>
    <x v="127"/>
    <s v="Rest"/>
    <x v="6"/>
    <s v="Metall"/>
    <n v="38"/>
    <s v="Produkte"/>
    <s v="BUs"/>
    <s v="Symptome"/>
    <s v="0"/>
    <s v="Abfüllung"/>
    <n v="32000066"/>
  </r>
  <r>
    <x v="3"/>
    <n v="470"/>
    <x v="23"/>
    <s v="Div. Zipfel, ES ohne Verwendung"/>
    <x v="12"/>
    <s v="Schimmel"/>
    <x v="20"/>
    <s v="keinen Abnehmer/Schälen"/>
    <n v="38"/>
    <s v="Produkte"/>
    <s v="BUs"/>
    <s v="Symptome"/>
    <s v="0"/>
    <s v="Verkauf"/>
    <s v="Div. Zipfel, Endstücke"/>
  </r>
  <r>
    <x v="2"/>
    <n v="70"/>
    <x v="23"/>
    <s v="Diverses"/>
    <x v="13"/>
    <s v="Linienbezogen"/>
    <x v="7"/>
    <s v="-"/>
    <n v="38"/>
    <s v="Produkte"/>
    <s v="BUs"/>
    <s v="Symptome"/>
    <s v="0"/>
    <s v="L21"/>
    <s v="Diverses"/>
  </r>
  <r>
    <x v="2"/>
    <n v="175"/>
    <x v="23"/>
    <s v="Diverses"/>
    <x v="13"/>
    <s v="Linienbezogen"/>
    <x v="7"/>
    <s v="-"/>
    <n v="38"/>
    <s v="Produkte"/>
    <s v="BUs"/>
    <s v="Symptome"/>
    <s v="0"/>
    <s v="L21"/>
    <s v="Diverses"/>
  </r>
  <r>
    <x v="0"/>
    <n v="12.1"/>
    <x v="23"/>
    <s v="-"/>
    <x v="23"/>
    <s v="Linienbezogen"/>
    <x v="7"/>
    <s v="-"/>
    <n v="38"/>
    <s v="Produkte"/>
    <s v="BUs"/>
    <s v="Symptome"/>
    <s v="0"/>
    <s v="L11"/>
    <s v="Maschinenabfall"/>
  </r>
  <r>
    <x v="2"/>
    <n v="24"/>
    <x v="23"/>
    <s v="Diverses"/>
    <x v="13"/>
    <s v="Rest"/>
    <x v="39"/>
    <s v="Schmutz"/>
    <n v="38"/>
    <s v="Produkte"/>
    <s v="BUs"/>
    <s v="Symptome"/>
    <s v="0"/>
    <s v="L21"/>
    <s v="Diverses"/>
  </r>
  <r>
    <x v="0"/>
    <n v="20.5"/>
    <x v="23"/>
    <s v="Offen ungeschält ABS"/>
    <x v="18"/>
    <s v="Rest"/>
    <x v="6"/>
    <s v="-"/>
    <n v="38"/>
    <s v="Produkte"/>
    <s v="BUs"/>
    <s v="Symptome"/>
    <n v="20.5"/>
    <s v="L33"/>
    <n v="29501032"/>
  </r>
  <r>
    <x v="1"/>
    <n v="10"/>
    <x v="23"/>
    <s v="Diverses"/>
    <x v="14"/>
    <s v="Linienbezogen"/>
    <x v="24"/>
    <s v="Clip gerissen"/>
    <n v="38"/>
    <s v="Produkte"/>
    <s v="BUs"/>
    <s v="Symptome"/>
    <s v="0"/>
    <s v="Abfüllung"/>
    <s v="Diverses aus Abfüllung"/>
  </r>
  <r>
    <x v="1"/>
    <n v="185"/>
    <x v="23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12.5"/>
    <x v="23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5"/>
    <n v="5"/>
    <x v="23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5"/>
    <n v="19"/>
    <x v="23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0"/>
    <n v="80"/>
    <x v="23"/>
    <s v="Rest"/>
    <x v="131"/>
    <s v="keinen Verwendungszweck"/>
    <x v="33"/>
    <s v="-"/>
    <n v="38"/>
    <s v="Produkte"/>
    <s v="BUs"/>
    <s v="Symptome"/>
    <s v="0"/>
    <s v="WVP"/>
    <s v="Reste Zipfel"/>
  </r>
  <r>
    <x v="5"/>
    <n v="56"/>
    <x v="23"/>
    <s v="Qualitätssicherung"/>
    <x v="25"/>
    <s v="Qualitätssicherung"/>
    <x v="13"/>
    <s v="Rückstellproben"/>
    <n v="38"/>
    <s v="Produkte"/>
    <s v="BUs"/>
    <s v="Symptome"/>
    <s v="0"/>
    <s v="Labor"/>
    <s v="Rückstellproben"/>
  </r>
  <r>
    <x v="2"/>
    <n v="12"/>
    <x v="24"/>
    <s v="Offen ungeschält VOS"/>
    <x v="52"/>
    <s v="keinen Verwendungszweck"/>
    <x v="23"/>
    <s v="keinen Verwendungszweck"/>
    <n v="38"/>
    <s v="Produkte"/>
    <s v="BUs"/>
    <s v="Symptome"/>
    <n v="6"/>
    <s v="L22"/>
    <n v="29500482"/>
  </r>
  <r>
    <x v="1"/>
    <n v="8.1999999999999993"/>
    <x v="24"/>
    <s v="Offen ungeschält ABS"/>
    <x v="178"/>
    <s v="Schimmel"/>
    <x v="26"/>
    <s v="Luftzieher"/>
    <n v="38"/>
    <s v="Produkte"/>
    <s v="BUs"/>
    <s v="Symptome"/>
    <s v="0"/>
    <s v="RWV"/>
    <n v="29500734"/>
  </r>
  <r>
    <x v="2"/>
    <n v="18"/>
    <x v="24"/>
    <s v="Offen ungeschält ABS"/>
    <x v="59"/>
    <s v="keinen Verwendungszweck"/>
    <x v="23"/>
    <s v="&lt;500kg/Monat"/>
    <n v="38"/>
    <s v="Produkte"/>
    <s v="BUs"/>
    <s v="Symptome"/>
    <n v="27"/>
    <s v="L21"/>
    <n v="29500886"/>
  </r>
  <r>
    <x v="2"/>
    <n v="7"/>
    <x v="24"/>
    <s v="Offen ungeschält ABS"/>
    <x v="60"/>
    <s v="keinen Verwendungszweck"/>
    <x v="23"/>
    <s v="&lt;300kg/Monat"/>
    <n v="38"/>
    <s v="Produkte"/>
    <s v="BUs"/>
    <s v="Symptome"/>
    <n v="14"/>
    <s v="L23"/>
    <n v="29500891"/>
  </r>
  <r>
    <x v="2"/>
    <n v="8"/>
    <x v="24"/>
    <s v="Offen ungeschält ABS"/>
    <x v="64"/>
    <s v="keinen Verwendungszweck"/>
    <x v="23"/>
    <s v="&lt;300kg/Monat"/>
    <n v="38"/>
    <s v="Produkte"/>
    <s v="BUs"/>
    <s v="Symptome"/>
    <n v="0.08"/>
    <s v="L21"/>
    <n v="29500906"/>
  </r>
  <r>
    <x v="1"/>
    <n v="59"/>
    <x v="24"/>
    <s v="Vorschmelz"/>
    <x v="45"/>
    <s v="Rest"/>
    <x v="12"/>
    <s v="keine Verwendung möglich"/>
    <n v="38"/>
    <s v="Produkte"/>
    <s v="BUs"/>
    <s v="Symptome"/>
    <n v="0.59"/>
    <s v="RWV"/>
    <n v="29500917"/>
  </r>
  <r>
    <x v="2"/>
    <n v="18"/>
    <x v="24"/>
    <s v="Offen ungeschält ABS"/>
    <x v="70"/>
    <s v="keinen Verwendungszweck"/>
    <x v="23"/>
    <s v="&lt;300kg/Monat"/>
    <n v="38"/>
    <s v="Produkte"/>
    <s v="BUs"/>
    <s v="Symptome"/>
    <n v="27"/>
    <s v="L21"/>
    <n v="29501029"/>
  </r>
  <r>
    <x v="3"/>
    <n v="132"/>
    <x v="24"/>
    <s v="Offen Zipfel"/>
    <x v="179"/>
    <s v="Schimmel"/>
    <x v="20"/>
    <s v="keinen Abnehmer/Schälen"/>
    <n v="38"/>
    <s v="Produkte"/>
    <s v="BUs"/>
    <s v="Symptome"/>
    <n v="66"/>
    <s v="Verkauf"/>
    <n v="29501065"/>
  </r>
  <r>
    <x v="4"/>
    <n v="45"/>
    <x v="24"/>
    <s v="Rohware"/>
    <x v="21"/>
    <s v="Schimmel"/>
    <x v="16"/>
    <s v="Luftzieher/Folienriss durch Transport"/>
    <n v="38"/>
    <s v="Produkte"/>
    <s v="BUs"/>
    <s v="Symptome"/>
    <s v="0"/>
    <s v="BU2"/>
    <s v="Blöcke"/>
  </r>
  <r>
    <x v="0"/>
    <n v="4.4000000000000004"/>
    <x v="24"/>
    <s v="-"/>
    <x v="23"/>
    <s v="Linienbezogen"/>
    <x v="7"/>
    <s v="-"/>
    <n v="38"/>
    <s v="Produkte"/>
    <s v="BUs"/>
    <s v="Symptome"/>
    <s v="0"/>
    <s v="L1"/>
    <s v="Maschinenabfall"/>
  </r>
  <r>
    <x v="0"/>
    <n v="11.2"/>
    <x v="24"/>
    <s v="-"/>
    <x v="23"/>
    <s v="Linienbezogen"/>
    <x v="7"/>
    <s v="-"/>
    <n v="38"/>
    <s v="Produkte"/>
    <s v="BUs"/>
    <s v="Symptome"/>
    <s v="0"/>
    <s v="L33"/>
    <s v="Maschinenabfall"/>
  </r>
  <r>
    <x v="1"/>
    <n v="6.4"/>
    <x v="24"/>
    <s v="Diverses"/>
    <x v="13"/>
    <s v="Verpackungsfehler"/>
    <x v="40"/>
    <s v="offene Verpackung"/>
    <n v="38"/>
    <s v="Produkte"/>
    <s v="BUs"/>
    <s v="Symptome"/>
    <s v="0"/>
    <s v="Strudelline"/>
    <s v="Diverses"/>
  </r>
  <r>
    <x v="1"/>
    <n v="46.4"/>
    <x v="24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5"/>
    <x v="24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5"/>
    <n v="7"/>
    <x v="24"/>
    <s v="Qualitätssicherung"/>
    <x v="16"/>
    <s v="Qualitätssicherung"/>
    <x v="18"/>
    <s v="Einwaage Labor"/>
    <n v="38"/>
    <s v="Produkte"/>
    <s v="BUs"/>
    <s v="Symptome"/>
    <s v="0"/>
    <s v="Labor"/>
    <s v="Laborproben"/>
  </r>
  <r>
    <x v="5"/>
    <n v="15"/>
    <x v="24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23.8"/>
    <x v="24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2"/>
    <n v="61"/>
    <x v="25"/>
    <s v="Offen ungeschält ABS"/>
    <x v="60"/>
    <s v="keinen Verwendungszweck"/>
    <x v="23"/>
    <s v="&lt;300kg/Monat"/>
    <n v="38"/>
    <s v="Produkte"/>
    <s v="BUs"/>
    <s v="Symptome"/>
    <n v="122"/>
    <s v="L23"/>
    <n v="29500891"/>
  </r>
  <r>
    <x v="2"/>
    <n v="61"/>
    <x v="25"/>
    <s v="Offen ungeschält ABS"/>
    <x v="62"/>
    <s v="keinen Verwendungszweck"/>
    <x v="23"/>
    <s v="&lt;300kg/Monat"/>
    <n v="38"/>
    <s v="Produkte"/>
    <s v="BUs"/>
    <s v="Symptome"/>
    <n v="0.61"/>
    <s v="L23"/>
    <n v="29500900"/>
  </r>
  <r>
    <x v="5"/>
    <n v="30"/>
    <x v="25"/>
    <s v="Offen ungeschält ABS"/>
    <x v="104"/>
    <s v="Rest"/>
    <x v="35"/>
    <s v="Retoure"/>
    <n v="38"/>
    <s v="Produkte"/>
    <s v="BUs"/>
    <s v="Symptome"/>
    <n v="0.3"/>
    <s v="Externe"/>
    <n v="29500910"/>
  </r>
  <r>
    <x v="2"/>
    <n v="30"/>
    <x v="25"/>
    <s v="Offen ungeschält ABS"/>
    <x v="104"/>
    <s v="keinen Verwendungszweck"/>
    <x v="23"/>
    <s v="&lt;500kg/Monat"/>
    <n v="38"/>
    <s v="Produkte"/>
    <s v="BUs"/>
    <s v="Symptome"/>
    <n v="0.3"/>
    <s v="L22"/>
    <n v="29500910"/>
  </r>
  <r>
    <x v="2"/>
    <n v="6"/>
    <x v="25"/>
    <s v="Offen ungeschält ABS"/>
    <x v="105"/>
    <s v="keinen Verwendungszweck"/>
    <x v="23"/>
    <s v="&lt;100kg/Monat"/>
    <n v="38"/>
    <s v="Produkte"/>
    <s v="BUs"/>
    <s v="Symptome"/>
    <n v="0.06"/>
    <s v="L20"/>
    <n v="29500913"/>
  </r>
  <r>
    <x v="1"/>
    <n v="19"/>
    <x v="25"/>
    <s v="Vorschmelz"/>
    <x v="45"/>
    <s v="Rest"/>
    <x v="12"/>
    <s v="keine Verwendung möglich"/>
    <n v="38"/>
    <s v="Produkte"/>
    <s v="BUs"/>
    <s v="Symptome"/>
    <n v="0.19"/>
    <s v="RWV"/>
    <n v="29500917"/>
  </r>
  <r>
    <x v="1"/>
    <n v="39"/>
    <x v="25"/>
    <s v="Vorschmelz"/>
    <x v="45"/>
    <s v="Rest"/>
    <x v="12"/>
    <s v="keine Verwendung möglich"/>
    <n v="38"/>
    <s v="Produkte"/>
    <s v="BUs"/>
    <s v="Symptome"/>
    <n v="0.39"/>
    <s v="RWV"/>
    <n v="29500917"/>
  </r>
  <r>
    <x v="2"/>
    <n v="79"/>
    <x v="25"/>
    <s v="Offen ungeschält ABS"/>
    <x v="72"/>
    <s v="keinen Verwendungszweck"/>
    <x v="23"/>
    <s v="&lt;1000kg/Monat"/>
    <n v="38"/>
    <s v="Produkte"/>
    <s v="BUs"/>
    <s v="Symptome"/>
    <n v="7.9000000000000008E-3"/>
    <s v="L22"/>
    <n v="29501039"/>
  </r>
  <r>
    <x v="2"/>
    <n v="61"/>
    <x v="25"/>
    <s v="Offen ungeschält ABS"/>
    <x v="72"/>
    <s v="keinen Verwendungszweck"/>
    <x v="23"/>
    <s v="&lt;1000kg/Monat"/>
    <n v="38"/>
    <s v="Produkte"/>
    <s v="BUs"/>
    <s v="Symptome"/>
    <n v="6.1000000000000004E-3"/>
    <s v="L22"/>
    <n v="29501039"/>
  </r>
  <r>
    <x v="0"/>
    <n v="23"/>
    <x v="25"/>
    <s v="Offen vegan"/>
    <x v="39"/>
    <s v="keinen Verwendungszweck"/>
    <x v="4"/>
    <s v="-"/>
    <n v="38"/>
    <s v="Produkte"/>
    <s v="BUs"/>
    <s v="Symptome"/>
    <n v="11.5"/>
    <s v="BU3"/>
    <n v="29900002"/>
  </r>
  <r>
    <x v="1"/>
    <n v="315.5"/>
    <x v="25"/>
    <s v="ganze Würste"/>
    <x v="90"/>
    <s v="Linienbezogen"/>
    <x v="24"/>
    <s v="Clip gerissen"/>
    <n v="38"/>
    <s v="Produkte"/>
    <s v="BUs"/>
    <s v="Symptome"/>
    <s v="0"/>
    <s v="Abfüllung"/>
    <n v="31000083"/>
  </r>
  <r>
    <x v="1"/>
    <n v="22"/>
    <x v="25"/>
    <s v="Räucherwürste"/>
    <x v="107"/>
    <s v="Linienbezogen"/>
    <x v="24"/>
    <s v="Clip gerissen"/>
    <n v="38"/>
    <s v="Produkte"/>
    <s v="BUs"/>
    <s v="Symptome"/>
    <s v="0"/>
    <s v="Abfüllung"/>
    <n v="32000049"/>
  </r>
  <r>
    <x v="0"/>
    <n v="32.5"/>
    <x v="25"/>
    <s v="Vakuumierter VOS ungeschält"/>
    <x v="155"/>
    <s v="Schimmel"/>
    <x v="0"/>
    <s v="-"/>
    <n v="38"/>
    <s v="Produkte"/>
    <s v="BUs"/>
    <s v="Symptome"/>
    <n v="16.705000000000002"/>
    <s v="L33"/>
    <n v="49500204"/>
  </r>
  <r>
    <x v="4"/>
    <n v="30"/>
    <x v="25"/>
    <s v="Rohware"/>
    <x v="21"/>
    <s v="Schimmel"/>
    <x v="16"/>
    <s v="Luftzieher/Folienriss durch Transport"/>
    <n v="38"/>
    <s v="Produkte"/>
    <s v="BUs"/>
    <s v="Symptome"/>
    <s v="0"/>
    <s v="BU2"/>
    <s v="Blöcke"/>
  </r>
  <r>
    <x v="0"/>
    <n v="3.5"/>
    <x v="25"/>
    <s v="-"/>
    <x v="23"/>
    <s v="Linienbezogen"/>
    <x v="7"/>
    <s v="-"/>
    <n v="38"/>
    <s v="Produkte"/>
    <s v="BUs"/>
    <s v="Symptome"/>
    <s v="0"/>
    <s v="L3"/>
    <s v="Maschinenabfall"/>
  </r>
  <r>
    <x v="0"/>
    <n v="18"/>
    <x v="25"/>
    <s v="-"/>
    <x v="23"/>
    <s v="Linienbezogen"/>
    <x v="7"/>
    <s v="-"/>
    <n v="38"/>
    <s v="Produkte"/>
    <s v="BUs"/>
    <s v="Symptome"/>
    <s v="0"/>
    <s v="L36"/>
    <s v="Maschinenabfall"/>
  </r>
  <r>
    <x v="0"/>
    <n v="24"/>
    <x v="25"/>
    <s v="-"/>
    <x v="23"/>
    <s v="Linienbezogen"/>
    <x v="7"/>
    <s v="-"/>
    <n v="38"/>
    <s v="Produkte"/>
    <s v="BUs"/>
    <s v="Symptome"/>
    <s v="0"/>
    <s v="L18"/>
    <s v="Maschinenabfall"/>
  </r>
  <r>
    <x v="1"/>
    <n v="12"/>
    <x v="25"/>
    <s v="Diverses"/>
    <x v="13"/>
    <s v="Qualitätsprobleme"/>
    <x v="41"/>
    <s v="-"/>
    <n v="38"/>
    <s v="Produkte"/>
    <s v="BUs"/>
    <s v="Symptome"/>
    <s v="0"/>
    <s v="Strudelline"/>
    <s v="Diverses"/>
  </r>
  <r>
    <x v="4"/>
    <n v="38.5"/>
    <x v="25"/>
    <s v="Diverses"/>
    <x v="13"/>
    <s v="Linienbezogen"/>
    <x v="7"/>
    <s v="-"/>
    <n v="38"/>
    <s v="Produkte"/>
    <s v="BUs"/>
    <s v="Symptome"/>
    <s v="0"/>
    <s v="BU2"/>
    <s v="Diverses"/>
  </r>
  <r>
    <x v="4"/>
    <n v="33"/>
    <x v="25"/>
    <s v="Diverses"/>
    <x v="13"/>
    <s v="Linienbezogen"/>
    <x v="7"/>
    <s v="-"/>
    <n v="38"/>
    <s v="Produkte"/>
    <s v="BUs"/>
    <s v="Symptome"/>
    <s v="0"/>
    <s v="Bu2"/>
    <s v="Diverses"/>
  </r>
  <r>
    <x v="1"/>
    <n v="82"/>
    <x v="25"/>
    <s v="Diverses"/>
    <x v="14"/>
    <s v="Linienbezogen"/>
    <x v="7"/>
    <s v="-"/>
    <n v="38"/>
    <s v="Produkte"/>
    <s v="BUs"/>
    <s v="Symptome"/>
    <s v="0"/>
    <s v="Abfüllung"/>
    <s v="Diverses aus Abfüllung"/>
  </r>
  <r>
    <x v="1"/>
    <n v="88.5"/>
    <x v="25"/>
    <s v="Diverses"/>
    <x v="14"/>
    <s v="Linienbezogen"/>
    <x v="7"/>
    <s v="-"/>
    <n v="38"/>
    <s v="Produkte"/>
    <s v="BUs"/>
    <s v="Symptome"/>
    <s v="0"/>
    <s v="Abfüllung"/>
    <s v="Diverses aus Abfüllung"/>
  </r>
  <r>
    <x v="1"/>
    <n v="19.5"/>
    <x v="25"/>
    <s v="Diverses"/>
    <x v="24"/>
    <s v="Rest"/>
    <x v="6"/>
    <s v="Interleaver im Produkt von L34"/>
    <n v="38"/>
    <s v="Produkte"/>
    <s v="BUs"/>
    <s v="Symptome"/>
    <s v="0"/>
    <s v="Schmelze"/>
    <s v="Diverses aus Schmelze"/>
  </r>
  <r>
    <x v="5"/>
    <n v="7"/>
    <x v="25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2"/>
    <n v="23"/>
    <x v="25"/>
    <s v="Diverses"/>
    <x v="180"/>
    <s v="Schimmel"/>
    <x v="3"/>
    <s v="Keinen Einsatz"/>
    <n v="38"/>
    <s v="Produkte"/>
    <s v="BUs"/>
    <s v="Symptome"/>
    <s v="0"/>
    <s v="BU4"/>
    <s v="Diverses Schimmel BU4"/>
  </r>
  <r>
    <x v="0"/>
    <n v="345"/>
    <x v="25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5"/>
    <n v="4.0999999999999996"/>
    <x v="25"/>
    <s v="Qualitätssicherung"/>
    <x v="16"/>
    <s v="Qualitätssicherung"/>
    <x v="10"/>
    <s v="-"/>
    <n v="38"/>
    <s v="Produkte"/>
    <s v="BUs"/>
    <s v="Symptome"/>
    <s v="0"/>
    <s v="Labor"/>
    <s v="Laborproben"/>
  </r>
  <r>
    <x v="5"/>
    <n v="8"/>
    <x v="25"/>
    <s v="Rest"/>
    <x v="181"/>
    <s v="Schimmel"/>
    <x v="8"/>
    <s v="-"/>
    <n v="38"/>
    <s v="Produkte"/>
    <s v="BUs"/>
    <s v="Symptome"/>
    <s v="0"/>
    <s v="Rest"/>
    <s v="Schinken Stange"/>
  </r>
  <r>
    <x v="1"/>
    <n v="57"/>
    <x v="26"/>
    <s v="Offen ungeschält VOS"/>
    <x v="182"/>
    <s v="Schimmel"/>
    <x v="8"/>
    <s v="-"/>
    <n v="38"/>
    <s v="Produkte"/>
    <s v="BUs"/>
    <s v="Symptome"/>
    <n v="28.5"/>
    <s v="RWV"/>
    <n v="29500539"/>
  </r>
  <r>
    <x v="0"/>
    <n v="431"/>
    <x v="26"/>
    <s v="Offen ungeschält VOS"/>
    <x v="157"/>
    <s v="keinen Verwendungszweck"/>
    <x v="36"/>
    <s v="-"/>
    <n v="38"/>
    <s v="Produkte"/>
    <s v="BUs"/>
    <s v="Symptome"/>
    <n v="215.5"/>
    <s v="L18"/>
    <n v="29500594"/>
  </r>
  <r>
    <x v="2"/>
    <n v="28"/>
    <x v="26"/>
    <s v="Offen ungeschält ABS"/>
    <x v="59"/>
    <s v="keinen Verwendungszweck"/>
    <x v="23"/>
    <s v="-"/>
    <n v="38"/>
    <s v="Produkte"/>
    <s v="BUs"/>
    <s v="Symptome"/>
    <n v="42"/>
    <s v="L21"/>
    <n v="29500886"/>
  </r>
  <r>
    <x v="1"/>
    <n v="32"/>
    <x v="26"/>
    <s v="Vorschmelz"/>
    <x v="45"/>
    <s v="Rest"/>
    <x v="12"/>
    <s v="-"/>
    <n v="38"/>
    <s v="Produkte"/>
    <s v="BUs"/>
    <s v="Symptome"/>
    <n v="0.32"/>
    <s v="RWV"/>
    <n v="29500917"/>
  </r>
  <r>
    <x v="2"/>
    <n v="9"/>
    <x v="26"/>
    <s v="Offen ungeschält ABS"/>
    <x v="68"/>
    <s v="keinen Verwendungszweck"/>
    <x v="23"/>
    <s v="-"/>
    <n v="38"/>
    <s v="Produkte"/>
    <s v="BUs"/>
    <s v="Symptome"/>
    <n v="13.5"/>
    <s v="L21"/>
    <n v="29501009"/>
  </r>
  <r>
    <x v="2"/>
    <n v="36"/>
    <x v="26"/>
    <s v="Offen ungeschält ABS"/>
    <x v="70"/>
    <s v="keinen Verwendungszweck"/>
    <x v="23"/>
    <s v="-"/>
    <n v="38"/>
    <s v="Produkte"/>
    <s v="BUs"/>
    <s v="Symptome"/>
    <n v="54"/>
    <s v="L21"/>
    <n v="29501029"/>
  </r>
  <r>
    <x v="3"/>
    <n v="239"/>
    <x v="26"/>
    <s v="Offen Zipfel"/>
    <x v="183"/>
    <s v="Schimmel"/>
    <x v="8"/>
    <s v="-"/>
    <n v="38"/>
    <s v="Produkte"/>
    <s v="BUs"/>
    <s v="Symptome"/>
    <n v="119.5"/>
    <s v="Verkauf"/>
    <n v="29501060"/>
  </r>
  <r>
    <x v="3"/>
    <n v="205"/>
    <x v="26"/>
    <s v="Offen Zipfel"/>
    <x v="125"/>
    <s v="Schimmel"/>
    <x v="20"/>
    <s v="keinen Abnehmer/Schälen"/>
    <n v="38"/>
    <s v="Produkte"/>
    <s v="BUs"/>
    <s v="Symptome"/>
    <n v="102.5"/>
    <s v="Verkauf"/>
    <n v="29501061"/>
  </r>
  <r>
    <x v="3"/>
    <n v="302"/>
    <x v="26"/>
    <s v="Offen Endstücke"/>
    <x v="81"/>
    <s v="Schimmel"/>
    <x v="20"/>
    <s v="keinen Abnehmer/Schälen"/>
    <n v="38"/>
    <s v="Produkte"/>
    <s v="BUs"/>
    <s v="Symptome"/>
    <n v="151"/>
    <s v="Verkauf"/>
    <n v="29501079"/>
  </r>
  <r>
    <x v="3"/>
    <n v="300"/>
    <x v="26"/>
    <s v="Offen Zipfel"/>
    <x v="97"/>
    <s v="Schimmel"/>
    <x v="20"/>
    <s v="keinen Abnehmer/Schälen"/>
    <n v="38"/>
    <s v="Produkte"/>
    <s v="BUs"/>
    <s v="Symptome"/>
    <n v="150"/>
    <s v="Verkauf"/>
    <n v="29501082"/>
  </r>
  <r>
    <x v="1"/>
    <n v="20.6"/>
    <x v="26"/>
    <s v="ganze Würste"/>
    <x v="90"/>
    <s v="Linienbezogen"/>
    <x v="19"/>
    <s v="Darm geplatzt"/>
    <n v="38"/>
    <s v="Produkte"/>
    <s v="BUs"/>
    <s v="Symptome"/>
    <s v="0"/>
    <s v="Abfüllung"/>
    <n v="31000083"/>
  </r>
  <r>
    <x v="0"/>
    <n v="82"/>
    <x v="26"/>
    <s v="Vakuumierter ABS ungeschält"/>
    <x v="184"/>
    <s v="Schimmel"/>
    <x v="14"/>
    <s v="wurde nicht eingesetzt"/>
    <n v="38"/>
    <s v="Produkte"/>
    <s v="BUs"/>
    <s v="Symptome"/>
    <s v="0"/>
    <s v="Bu3"/>
    <n v="49500034"/>
  </r>
  <r>
    <x v="3"/>
    <n v="284"/>
    <x v="26"/>
    <s v="Vakuumierter VOS ungeschält"/>
    <x v="185"/>
    <s v="Schimmel"/>
    <x v="20"/>
    <s v="keinen Abnehmer/Schälen"/>
    <n v="38"/>
    <s v="Produkte"/>
    <s v="BUs"/>
    <s v="Symptome"/>
    <n v="145.976"/>
    <s v="Verkauf"/>
    <n v="49500084"/>
  </r>
  <r>
    <x v="0"/>
    <n v="171"/>
    <x v="26"/>
    <s v="Vakuumierter VOS ungeschält"/>
    <x v="151"/>
    <s v="Schimmel"/>
    <x v="0"/>
    <s v="-"/>
    <n v="38"/>
    <s v="Produkte"/>
    <s v="BUs"/>
    <s v="Symptome"/>
    <n v="87.894000000000005"/>
    <s v="L16"/>
    <n v="49500089"/>
  </r>
  <r>
    <x v="0"/>
    <n v="213"/>
    <x v="26"/>
    <s v="Vakuumierter VOS ungeschält"/>
    <x v="186"/>
    <s v="Schimmel"/>
    <x v="0"/>
    <s v="-"/>
    <n v="38"/>
    <s v="Produkte"/>
    <s v="BUs"/>
    <s v="Symptome"/>
    <n v="109.482"/>
    <s v="L16"/>
    <n v="49500090"/>
  </r>
  <r>
    <x v="0"/>
    <n v="345"/>
    <x v="26"/>
    <s v="Vakuumierter VOS ungeschält"/>
    <x v="152"/>
    <s v="Schimmel"/>
    <x v="0"/>
    <s v="-"/>
    <n v="38"/>
    <s v="Produkte"/>
    <s v="BUs"/>
    <s v="Symptome"/>
    <n v="177.33"/>
    <s v="L11"/>
    <n v="49500091"/>
  </r>
  <r>
    <x v="3"/>
    <n v="243"/>
    <x v="26"/>
    <s v="Div. Zipfel, ES ohne Verwendung"/>
    <x v="153"/>
    <s v="Schimmel"/>
    <x v="20"/>
    <s v="keinen Abnehmer/Schälen"/>
    <n v="38"/>
    <s v="Produkte"/>
    <s v="BUs"/>
    <s v="Symptome"/>
    <s v="0"/>
    <s v="Verkauf"/>
    <n v="49500092"/>
  </r>
  <r>
    <x v="3"/>
    <n v="102"/>
    <x v="26"/>
    <s v="Div. Zipfel, ES ohne Verwendung"/>
    <x v="187"/>
    <s v="Schimmel"/>
    <x v="20"/>
    <s v="keinen Abnehmer/Schälen"/>
    <n v="38"/>
    <s v="Produkte"/>
    <s v="BUs"/>
    <s v="Symptome"/>
    <n v="52.428000000000004"/>
    <s v="Verkauf"/>
    <n v="49500144"/>
  </r>
  <r>
    <x v="2"/>
    <n v="46"/>
    <x v="26"/>
    <s v="Diverses"/>
    <x v="13"/>
    <s v="Linienbezogen"/>
    <x v="7"/>
    <s v="-"/>
    <n v="38"/>
    <s v="Produkte"/>
    <s v="BUs"/>
    <s v="Symptome"/>
    <s v="0"/>
    <s v="BU4"/>
    <s v="Diverses"/>
  </r>
  <r>
    <x v="1"/>
    <n v="40.4"/>
    <x v="26"/>
    <s v="Diverses"/>
    <x v="14"/>
    <s v="Linienbezogen"/>
    <x v="37"/>
    <s v="aus der Hand gerutscht"/>
    <n v="38"/>
    <s v="Produkte"/>
    <s v="BUs"/>
    <s v="Symptome"/>
    <s v="0"/>
    <s v="Abfüllung"/>
    <s v="Diverses aus Abfüllung"/>
  </r>
  <r>
    <x v="1"/>
    <n v="113"/>
    <x v="26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84"/>
    <x v="26"/>
    <s v="Diverses"/>
    <x v="188"/>
    <s v="Qualitätssicherung"/>
    <x v="25"/>
    <s v="Muster"/>
    <n v="38"/>
    <s v="Produkte"/>
    <s v="BUs"/>
    <s v="Symptome"/>
    <s v="0"/>
    <s v="Muster"/>
    <s v="Diverses Muster"/>
  </r>
  <r>
    <x v="5"/>
    <n v="9"/>
    <x v="26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0"/>
    <n v="206"/>
    <x v="26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0"/>
    <n v="70.599999999999994"/>
    <x v="26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5"/>
    <n v="22.5"/>
    <x v="26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30.5"/>
    <x v="26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97.5"/>
    <x v="26"/>
    <s v="Qualitätssicherung"/>
    <x v="25"/>
    <s v="Qualitätssicherung"/>
    <x v="13"/>
    <s v="-"/>
    <n v="38"/>
    <s v="Produkte"/>
    <s v="BUs"/>
    <s v="Symptome"/>
    <s v="0"/>
    <s v="Labor"/>
    <s v="Rückstellproben"/>
  </r>
  <r>
    <x v="0"/>
    <n v="77"/>
    <x v="27"/>
    <s v="Offen ungeschält VOS"/>
    <x v="173"/>
    <s v="Schimmel"/>
    <x v="38"/>
    <s v="-"/>
    <n v="38"/>
    <s v="Produkte"/>
    <s v="BUs"/>
    <s v="Symptome"/>
    <n v="38.5"/>
    <s v="L11"/>
    <n v="29500613"/>
  </r>
  <r>
    <x v="1"/>
    <n v="85.5"/>
    <x v="27"/>
    <s v="Offen ungeschält ABS"/>
    <x v="189"/>
    <s v="Schimmel"/>
    <x v="1"/>
    <s v="Keinen Einsatz"/>
    <n v="38"/>
    <s v="Produkte"/>
    <s v="BUs"/>
    <s v="Symptome"/>
    <s v="0"/>
    <s v="Abfüllung"/>
    <n v="29500816"/>
  </r>
  <r>
    <x v="1"/>
    <n v="27"/>
    <x v="27"/>
    <s v="Vorschmelz"/>
    <x v="45"/>
    <s v="Rest"/>
    <x v="12"/>
    <s v="keine Verwendung möglich"/>
    <n v="38"/>
    <s v="Produkte"/>
    <s v="BUs"/>
    <s v="Symptome"/>
    <n v="0.27"/>
    <s v="RWV"/>
    <n v="29500917"/>
  </r>
  <r>
    <x v="1"/>
    <n v="26.5"/>
    <x v="27"/>
    <s v="Offen ungeschält VOS"/>
    <x v="190"/>
    <s v="Schimmel"/>
    <x v="1"/>
    <s v="Aufgrund Konsistenz nicht genommen. Zu wenig VOS verarbeitet. Vom Warmen ins Kalte -&gt; Schimmel"/>
    <n v="38"/>
    <s v="Produkte"/>
    <s v="BUs"/>
    <s v="Symptome"/>
    <n v="13.25"/>
    <s v="Schmelze"/>
    <n v="29500945"/>
  </r>
  <r>
    <x v="1"/>
    <n v="28.5"/>
    <x v="27"/>
    <s v="ganze Würste"/>
    <x v="90"/>
    <s v="Linienbezogen"/>
    <x v="24"/>
    <s v="Clip gerissen"/>
    <n v="38"/>
    <s v="Produkte"/>
    <s v="BUs"/>
    <s v="Symptome"/>
    <s v="0"/>
    <s v="Abfüllung"/>
    <n v="31000083"/>
  </r>
  <r>
    <x v="1"/>
    <n v="22"/>
    <x v="27"/>
    <s v="Räucherwürste"/>
    <x v="107"/>
    <s v="Linienbezogen"/>
    <x v="24"/>
    <s v="Clip gerissen"/>
    <n v="38"/>
    <s v="Produkte"/>
    <s v="BUs"/>
    <s v="Symptome"/>
    <s v="0"/>
    <s v="Abfüllung"/>
    <n v="32000049"/>
  </r>
  <r>
    <x v="5"/>
    <n v="3546"/>
    <x v="27"/>
    <s v="Fertigware"/>
    <x v="140"/>
    <s v="Rest"/>
    <x v="35"/>
    <s v="Rückrufaktion"/>
    <n v="38"/>
    <s v="Produkte"/>
    <s v="BUs"/>
    <s v="Symptome"/>
    <s v="0"/>
    <s v="Externe"/>
    <n v="57000277"/>
  </r>
  <r>
    <x v="4"/>
    <n v="60"/>
    <x v="27"/>
    <s v="Rohware"/>
    <x v="21"/>
    <s v="Schimmel"/>
    <x v="16"/>
    <s v="Luftzieher/Folienriss durch Transport"/>
    <n v="38"/>
    <s v="Produkte"/>
    <s v="BUs"/>
    <s v="Symptome"/>
    <s v="0"/>
    <s v="BU2"/>
    <s v="Blöcke"/>
  </r>
  <r>
    <x v="0"/>
    <n v="33"/>
    <x v="27"/>
    <s v="Vorschmelz"/>
    <x v="22"/>
    <s v="Linienbezogen"/>
    <x v="7"/>
    <s v="nicht eindeutig"/>
    <n v="38"/>
    <s v="Produkte"/>
    <s v="BUs"/>
    <s v="Symptome"/>
    <s v="0"/>
    <s v="Bu3"/>
    <s v="Vorschmelz Diverses"/>
  </r>
  <r>
    <x v="0"/>
    <n v="91.5"/>
    <x v="27"/>
    <s v="Vorschmelz"/>
    <x v="22"/>
    <s v="Linienbezogen"/>
    <x v="7"/>
    <s v="nicht eindeutig"/>
    <n v="38"/>
    <s v="Produkte"/>
    <s v="BUs"/>
    <s v="Symptome"/>
    <s v="0"/>
    <s v="Bu3"/>
    <s v="Vorschmelz Diverses"/>
  </r>
  <r>
    <x v="2"/>
    <n v="63.5"/>
    <x v="27"/>
    <s v="Diverses"/>
    <x v="13"/>
    <s v="Linienbezogen"/>
    <x v="7"/>
    <s v="-"/>
    <n v="38"/>
    <s v="Produkte"/>
    <s v="BUs"/>
    <s v="Symptome"/>
    <s v="0"/>
    <s v="BU4"/>
    <s v="Diverses"/>
  </r>
  <r>
    <x v="4"/>
    <n v="74"/>
    <x v="27"/>
    <s v="Diverses"/>
    <x v="13"/>
    <s v="Linienbezogen"/>
    <x v="7"/>
    <s v="-"/>
    <n v="38"/>
    <s v="Produkte"/>
    <s v="BUs"/>
    <s v="Symptome"/>
    <s v="0"/>
    <s v="BU2"/>
    <s v="Diverses"/>
  </r>
  <r>
    <x v="1"/>
    <n v="89.5"/>
    <x v="27"/>
    <s v="Diverses"/>
    <x v="14"/>
    <s v="Linienbezogen"/>
    <x v="7"/>
    <s v="-"/>
    <n v="38"/>
    <s v="Produkte"/>
    <s v="BUs"/>
    <s v="Symptome"/>
    <s v="0"/>
    <s v="Abfüllung"/>
    <s v="Diverses aus Abfüllung"/>
  </r>
  <r>
    <x v="1"/>
    <n v="95"/>
    <x v="27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75"/>
    <x v="27"/>
    <s v="Diverses"/>
    <x v="188"/>
    <s v="Qualitätssicherung"/>
    <x v="25"/>
    <s v="Muster"/>
    <n v="38"/>
    <s v="Produkte"/>
    <s v="BUs"/>
    <s v="Symptome"/>
    <s v="0"/>
    <s v="Muster"/>
    <s v="Diverses Muster"/>
  </r>
  <r>
    <x v="5"/>
    <n v="7.5"/>
    <x v="27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0"/>
    <n v="392"/>
    <x v="27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0"/>
    <n v="148"/>
    <x v="27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5"/>
    <n v="84"/>
    <x v="27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2"/>
    <x v="27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5"/>
    <n v="2.5"/>
    <x v="27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1"/>
    <n v="23"/>
    <x v="28"/>
    <s v="Offen ungeschält VOS"/>
    <x v="182"/>
    <s v="Schimmel"/>
    <x v="1"/>
    <s v="MHD abgelaufen"/>
    <n v="39"/>
    <s v="Produkte"/>
    <s v="BUs"/>
    <s v="Symptome"/>
    <n v="11.5"/>
    <s v="RWV"/>
    <n v="29500539"/>
  </r>
  <r>
    <x v="1"/>
    <n v="28"/>
    <x v="28"/>
    <s v="Vorschmelz"/>
    <x v="45"/>
    <s v="Rest"/>
    <x v="12"/>
    <s v="keine Verwendung möglich"/>
    <n v="39"/>
    <s v="Produkte"/>
    <s v="BUs"/>
    <s v="Symptome"/>
    <n v="0.28000000000000003"/>
    <s v="RWV"/>
    <n v="29500917"/>
  </r>
  <r>
    <x v="1"/>
    <n v="92"/>
    <x v="28"/>
    <s v="Offen ungeschält VOS"/>
    <x v="150"/>
    <s v="Schimmel"/>
    <x v="1"/>
    <s v="Aufgrund Konsistenz nicht genommen. Zu wenig VOS verarbeitet. Vom Warmen ins Kalte -&gt; Schimmel"/>
    <n v="39"/>
    <s v="Produkte"/>
    <s v="BUs"/>
    <s v="Symptome"/>
    <n v="46"/>
    <s v="Schmelze"/>
    <n v="29500918"/>
  </r>
  <r>
    <x v="0"/>
    <n v="117"/>
    <x v="28"/>
    <s v="Offen ungeschält ABS"/>
    <x v="30"/>
    <s v="Linienbezogen"/>
    <x v="9"/>
    <s v="-"/>
    <n v="39"/>
    <s v="Produkte"/>
    <s v="BUs"/>
    <s v="Symptome"/>
    <n v="117"/>
    <s v="L33"/>
    <n v="29501003"/>
  </r>
  <r>
    <x v="3"/>
    <n v="375"/>
    <x v="28"/>
    <s v="Offen ungeschält VOS"/>
    <x v="32"/>
    <s v="Schimmel"/>
    <x v="20"/>
    <s v="keinen Abnehmer/Schälen"/>
    <n v="39"/>
    <s v="Produkte"/>
    <s v="BUs"/>
    <s v="Symptome"/>
    <n v="187.5"/>
    <s v="Verkauf"/>
    <n v="29501053"/>
  </r>
  <r>
    <x v="1"/>
    <n v="52"/>
    <x v="28"/>
    <s v="Offen ungeschält VOS"/>
    <x v="191"/>
    <s v="Schimmel"/>
    <x v="1"/>
    <s v="Aufgrund Konsistenz nicht genommen. Zu wenig VOS verarbeitet. Vom Warmen ins Kalte -&gt; Schimmel"/>
    <n v="39"/>
    <s v="Produkte"/>
    <s v="BUs"/>
    <s v="Symptome"/>
    <n v="26"/>
    <s v="Schmelze"/>
    <n v="29501054"/>
  </r>
  <r>
    <x v="1"/>
    <n v="50"/>
    <x v="28"/>
    <s v="Offen ungeschält VOS"/>
    <x v="6"/>
    <s v="Schimmel"/>
    <x v="1"/>
    <s v="Aufgrund Konsistenz nicht genommen. Zu wenig VOS verarbeitet. Vom Warmen ins Kalte -&gt; Schimmel"/>
    <n v="39"/>
    <s v="Produkte"/>
    <s v="BUs"/>
    <s v="Symptome"/>
    <n v="25"/>
    <s v="Schmelze"/>
    <n v="29501057"/>
  </r>
  <r>
    <x v="3"/>
    <n v="427"/>
    <x v="28"/>
    <s v="Offen Zipfel"/>
    <x v="35"/>
    <s v="Schimmel"/>
    <x v="20"/>
    <s v="keinen Abnehmer/Schälen"/>
    <n v="39"/>
    <s v="Produkte"/>
    <s v="BUs"/>
    <s v="Symptome"/>
    <n v="213.5"/>
    <s v="Verkauf"/>
    <n v="29501064"/>
  </r>
  <r>
    <x v="3"/>
    <n v="613"/>
    <x v="28"/>
    <s v="Offen Zipfel"/>
    <x v="35"/>
    <s v="Schimmel"/>
    <x v="20"/>
    <s v="keinen Abnehmer/Schälen"/>
    <n v="39"/>
    <s v="Produkte"/>
    <s v="BUs"/>
    <s v="Symptome"/>
    <n v="306.5"/>
    <s v="Verkauf"/>
    <n v="29501064"/>
  </r>
  <r>
    <x v="3"/>
    <n v="477"/>
    <x v="28"/>
    <s v="Offen Endstücke"/>
    <x v="113"/>
    <s v="Schimmel"/>
    <x v="20"/>
    <s v="keinen Abnehmer/Schälen"/>
    <n v="39"/>
    <s v="Produkte"/>
    <s v="BUs"/>
    <s v="Symptome"/>
    <n v="238.5"/>
    <s v="Verkauf"/>
    <n v="29501069"/>
  </r>
  <r>
    <x v="3"/>
    <n v="419"/>
    <x v="28"/>
    <s v="Offen Endstücke"/>
    <x v="36"/>
    <s v="Schimmel"/>
    <x v="20"/>
    <s v="keinen Abnehmer/Schälen"/>
    <n v="39"/>
    <s v="Produkte"/>
    <s v="BUs"/>
    <s v="Symptome"/>
    <n v="209.5"/>
    <s v="Verkauf"/>
    <n v="29501070"/>
  </r>
  <r>
    <x v="3"/>
    <n v="230"/>
    <x v="28"/>
    <s v="Offen Endstücke"/>
    <x v="81"/>
    <s v="Schimmel"/>
    <x v="20"/>
    <s v="keinen Abnehmer/Schälen"/>
    <n v="39"/>
    <s v="Produkte"/>
    <s v="BUs"/>
    <s v="Symptome"/>
    <n v="115"/>
    <s v="Verkauf"/>
    <n v="29501079"/>
  </r>
  <r>
    <x v="1"/>
    <n v="120"/>
    <x v="28"/>
    <s v="Sammelnr. ungeschält ABS"/>
    <x v="175"/>
    <s v="Schimmel"/>
    <x v="1"/>
    <s v="Aufgrund Konsistenz nicht genommen. Zu wenig VOS verarbeitet. Vom Warmen ins Kalte -&gt; Schimmel"/>
    <n v="39"/>
    <s v="Produkte"/>
    <s v="BUs"/>
    <s v="Symptome"/>
    <n v="240"/>
    <s v="Schmelze"/>
    <n v="29600002"/>
  </r>
  <r>
    <x v="1"/>
    <n v="7"/>
    <x v="28"/>
    <s v="Sammelnr. geschält"/>
    <x v="192"/>
    <s v="Schimmel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</r>
  <r>
    <x v="1"/>
    <n v="26"/>
    <x v="28"/>
    <s v="Sammelnr. geschält"/>
    <x v="55"/>
    <s v="Schimmel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</r>
  <r>
    <x v="1"/>
    <n v="43.5"/>
    <x v="28"/>
    <s v="Räucherwürste"/>
    <x v="147"/>
    <s v="Linienbezogen"/>
    <x v="19"/>
    <s v="Darm geplatzt"/>
    <n v="39"/>
    <s v="Produkte"/>
    <s v="BUs"/>
    <s v="Symptome"/>
    <s v="0"/>
    <s v="Abfüllung"/>
    <n v="32000107"/>
  </r>
  <r>
    <x v="0"/>
    <n v="191"/>
    <x v="28"/>
    <s v="Vorschmelz"/>
    <x v="22"/>
    <s v="Linienbezogen"/>
    <x v="7"/>
    <s v="nicht eindeutig"/>
    <n v="39"/>
    <s v="Produkte"/>
    <s v="BUs"/>
    <s v="Symptome"/>
    <s v="0"/>
    <s v="Bu3"/>
    <s v="Vorschmelz Diverses"/>
  </r>
  <r>
    <x v="0"/>
    <n v="40"/>
    <x v="28"/>
    <s v="-"/>
    <x v="23"/>
    <s v="Linienbezogen"/>
    <x v="7"/>
    <s v="-"/>
    <n v="39"/>
    <s v="Produkte"/>
    <s v="BUs"/>
    <s v="Symptome"/>
    <s v="0"/>
    <s v="Bu3"/>
    <s v="Maschinenabfall"/>
  </r>
  <r>
    <x v="4"/>
    <n v="130"/>
    <x v="28"/>
    <s v="Diverses"/>
    <x v="13"/>
    <s v="Linienbezogen"/>
    <x v="7"/>
    <s v="-"/>
    <n v="39"/>
    <s v="Produkte"/>
    <s v="BUs"/>
    <s v="Symptome"/>
    <s v="0"/>
    <s v="BU2"/>
    <s v="Diverses"/>
  </r>
  <r>
    <x v="2"/>
    <n v="110"/>
    <x v="28"/>
    <s v="-"/>
    <x v="193"/>
    <s v="Linienbezogen"/>
    <x v="17"/>
    <s v="-"/>
    <n v="39"/>
    <s v="Produkte"/>
    <s v="BUs"/>
    <s v="Symptome"/>
    <s v="0"/>
    <s v="BU4"/>
    <s v="Diverses "/>
  </r>
  <r>
    <x v="0"/>
    <n v="90"/>
    <x v="28"/>
    <s v="-"/>
    <x v="23"/>
    <s v="Linienbezogen"/>
    <x v="7"/>
    <s v="-"/>
    <n v="39"/>
    <s v="Produkte"/>
    <s v="BUs"/>
    <s v="Symptome"/>
    <s v="0"/>
    <s v="L33"/>
    <s v="Maschinenabfall"/>
  </r>
  <r>
    <x v="1"/>
    <n v="132.5"/>
    <x v="28"/>
    <s v="Diverses"/>
    <x v="14"/>
    <s v="Linienbezogen"/>
    <x v="7"/>
    <s v="-"/>
    <n v="39"/>
    <s v="Produkte"/>
    <s v="BUs"/>
    <s v="Symptome"/>
    <s v="0"/>
    <s v="Abfüllung"/>
    <s v="Diverses aus Abfüllung"/>
  </r>
  <r>
    <x v="0"/>
    <n v="62"/>
    <x v="28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5"/>
    <n v="3.8"/>
    <x v="28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1"/>
    <n v="382"/>
    <x v="28"/>
    <s v="RW"/>
    <x v="194"/>
    <s v="Linienbezogen"/>
    <x v="7"/>
    <s v="-"/>
    <n v="39"/>
    <s v="Produkte"/>
    <s v="BUs"/>
    <s v="Symptome"/>
    <s v="0"/>
    <s v="Abfüllung"/>
    <s v="Natur"/>
  </r>
  <r>
    <x v="0"/>
    <n v="80"/>
    <x v="28"/>
    <s v="Rest"/>
    <x v="131"/>
    <s v="keinen Verwendungszweck"/>
    <x v="33"/>
    <s v="-"/>
    <n v="39"/>
    <s v="Produkte"/>
    <s v="BUs"/>
    <s v="Symptome"/>
    <s v="0"/>
    <s v="WVP"/>
    <s v="Reste Zipfel"/>
  </r>
  <r>
    <x v="2"/>
    <n v="11"/>
    <x v="29"/>
    <s v="Offen ungeschält VOS"/>
    <x v="52"/>
    <s v="keinen Verwendungszweck"/>
    <x v="23"/>
    <s v="keinen Verwendungszweck"/>
    <n v="39"/>
    <s v="Produkte"/>
    <s v="BUs"/>
    <s v="Symptome"/>
    <n v="5.5"/>
    <s v="L22"/>
    <n v="29500482"/>
  </r>
  <r>
    <x v="2"/>
    <n v="7"/>
    <x v="29"/>
    <s v="Offen ungeschält VOS"/>
    <x v="52"/>
    <s v="keinen Verwendungszweck"/>
    <x v="23"/>
    <s v="keinen Verwendungszweck"/>
    <n v="39"/>
    <s v="Produkte"/>
    <s v="BUs"/>
    <s v="Symptome"/>
    <n v="3.5"/>
    <s v="Bu4"/>
    <n v="29500482"/>
  </r>
  <r>
    <x v="0"/>
    <n v="541"/>
    <x v="29"/>
    <s v="Offen ungeschält VOS"/>
    <x v="157"/>
    <s v="keinen Verwendungszweck"/>
    <x v="36"/>
    <s v="-"/>
    <n v="39"/>
    <s v="Produkte"/>
    <s v="BUs"/>
    <s v="Symptome"/>
    <n v="270.5"/>
    <s v="L18"/>
    <n v="29500594"/>
  </r>
  <r>
    <x v="2"/>
    <n v="15"/>
    <x v="29"/>
    <s v="Offen ungeschält ABS"/>
    <x v="59"/>
    <s v="keinen Verwendungszweck"/>
    <x v="23"/>
    <s v="&lt;500kg/Monat"/>
    <n v="39"/>
    <s v="Produkte"/>
    <s v="BUs"/>
    <s v="Symptome"/>
    <n v="22.5"/>
    <s v="L21"/>
    <n v="29500886"/>
  </r>
  <r>
    <x v="2"/>
    <n v="11"/>
    <x v="29"/>
    <s v="Offen ungeschält ABS"/>
    <x v="60"/>
    <s v="keinen Verwendungszweck"/>
    <x v="23"/>
    <s v="&lt;300kg/Monat"/>
    <n v="39"/>
    <s v="Produkte"/>
    <s v="BUs"/>
    <s v="Symptome"/>
    <n v="22"/>
    <s v="L23"/>
    <n v="29500891"/>
  </r>
  <r>
    <x v="2"/>
    <n v="12"/>
    <x v="29"/>
    <s v="Offen ungeschält ABS"/>
    <x v="61"/>
    <s v="keinen Verwendungszweck"/>
    <x v="23"/>
    <s v="&lt;20kg/Monat"/>
    <n v="39"/>
    <s v="Produkte"/>
    <s v="BUs"/>
    <s v="Symptome"/>
    <n v="0.12"/>
    <s v="L20"/>
    <n v="29500895"/>
  </r>
  <r>
    <x v="2"/>
    <n v="8"/>
    <x v="29"/>
    <s v="Offen ungeschält ABS"/>
    <x v="62"/>
    <s v="keinen Verwendungszweck"/>
    <x v="23"/>
    <s v="&lt;300kg/Monat"/>
    <n v="39"/>
    <s v="Produkte"/>
    <s v="BUs"/>
    <s v="Symptome"/>
    <n v="0.08"/>
    <s v="L23"/>
    <n v="29500900"/>
  </r>
  <r>
    <x v="2"/>
    <n v="3"/>
    <x v="29"/>
    <s v="Offen ungeschält ABS"/>
    <x v="62"/>
    <s v="keinen Verwendungszweck"/>
    <x v="23"/>
    <s v="&lt;300kg/Monat"/>
    <n v="39"/>
    <s v="Produkte"/>
    <s v="BUs"/>
    <s v="Symptome"/>
    <n v="0.03"/>
    <s v="L23"/>
    <n v="29500900"/>
  </r>
  <r>
    <x v="2"/>
    <n v="8"/>
    <x v="29"/>
    <s v="Offen ungeschält ABS"/>
    <x v="64"/>
    <s v="keinen Verwendungszweck"/>
    <x v="23"/>
    <s v="&lt;300kg/Monat"/>
    <n v="39"/>
    <s v="Produkte"/>
    <s v="BUs"/>
    <s v="Symptome"/>
    <n v="0.08"/>
    <s v="L21"/>
    <n v="29500906"/>
  </r>
  <r>
    <x v="2"/>
    <n v="10"/>
    <x v="29"/>
    <s v="Offen ungeschält ABS"/>
    <x v="104"/>
    <s v="keinen Verwendungszweck"/>
    <x v="23"/>
    <s v="&lt;500kg/Monat"/>
    <n v="39"/>
    <s v="Produkte"/>
    <s v="BUs"/>
    <s v="Symptome"/>
    <n v="0.1"/>
    <s v="L22"/>
    <n v="29500910"/>
  </r>
  <r>
    <x v="1"/>
    <n v="84"/>
    <x v="29"/>
    <s v="Vorschmelz"/>
    <x v="45"/>
    <s v="Rest"/>
    <x v="12"/>
    <s v="keine Verwendung möglich"/>
    <n v="39"/>
    <s v="Produkte"/>
    <s v="BUs"/>
    <s v="Symptome"/>
    <n v="0.84"/>
    <s v="RWV"/>
    <n v="29500917"/>
  </r>
  <r>
    <x v="2"/>
    <n v="13"/>
    <x v="29"/>
    <s v="Offen ungeschält ABS"/>
    <x v="112"/>
    <s v="keinen Verwendungszweck"/>
    <x v="23"/>
    <s v="&lt;300kg/Monat"/>
    <n v="39"/>
    <s v="Produkte"/>
    <s v="BUs"/>
    <s v="Symptome"/>
    <n v="19.5"/>
    <s v="L21"/>
    <n v="29500952"/>
  </r>
  <r>
    <x v="2"/>
    <n v="3"/>
    <x v="29"/>
    <s v="Offen ungeschält ABS"/>
    <x v="68"/>
    <s v="keinen Verwendungszweck"/>
    <x v="23"/>
    <s v="&lt;300kg/Monat"/>
    <n v="39"/>
    <s v="Produkte"/>
    <s v="BUs"/>
    <s v="Symptome"/>
    <n v="4.5"/>
    <s v="L21"/>
    <n v="29501009"/>
  </r>
  <r>
    <x v="2"/>
    <n v="3"/>
    <x v="29"/>
    <s v="Offen ungeschält ABS"/>
    <x v="69"/>
    <s v="keinen Verwendungszweck"/>
    <x v="23"/>
    <s v="&lt;20kg/Monat"/>
    <n v="39"/>
    <s v="Produkte"/>
    <s v="BUs"/>
    <s v="Symptome"/>
    <n v="3.0000000000000003E-4"/>
    <s v="L23"/>
    <n v="29501013"/>
  </r>
  <r>
    <x v="2"/>
    <n v="3"/>
    <x v="29"/>
    <s v="Offen ungeschält ABS"/>
    <x v="69"/>
    <s v="keinen Verwendungszweck"/>
    <x v="23"/>
    <s v="&lt;20kg/Monat"/>
    <n v="39"/>
    <s v="Produkte"/>
    <s v="BUs"/>
    <s v="Symptome"/>
    <n v="3.0000000000000003E-4"/>
    <s v="L23"/>
    <n v="29501013"/>
  </r>
  <r>
    <x v="2"/>
    <n v="57"/>
    <x v="29"/>
    <s v="Offen ungeschält ABS"/>
    <x v="124"/>
    <s v="keinen Verwendungszweck"/>
    <x v="23"/>
    <s v="&lt;300kg/Monat"/>
    <n v="39"/>
    <s v="Produkte"/>
    <s v="BUs"/>
    <s v="Symptome"/>
    <n v="5.7000000000000002E-3"/>
    <s v="L20"/>
    <n v="29501023"/>
  </r>
  <r>
    <x v="2"/>
    <n v="25"/>
    <x v="29"/>
    <s v="Offen ungeschält ABS"/>
    <x v="4"/>
    <s v="keinen Verwendungszweck"/>
    <x v="23"/>
    <s v="&lt;300kg/Monat"/>
    <n v="39"/>
    <s v="Produkte"/>
    <s v="BUs"/>
    <s v="Symptome"/>
    <n v="2.5000000000000001E-3"/>
    <s v="L22"/>
    <n v="29501028"/>
  </r>
  <r>
    <x v="2"/>
    <n v="20"/>
    <x v="29"/>
    <s v="Offen ungeschält ABS"/>
    <x v="70"/>
    <s v="keinen Verwendungszweck"/>
    <x v="23"/>
    <s v="&lt;300kg/Monat"/>
    <n v="39"/>
    <s v="Produkte"/>
    <s v="BUs"/>
    <s v="Symptome"/>
    <n v="30"/>
    <s v="L21"/>
    <n v="29501029"/>
  </r>
  <r>
    <x v="2"/>
    <n v="7"/>
    <x v="29"/>
    <s v="Offen ungeschält ABS"/>
    <x v="70"/>
    <s v="keinen Verwendungszweck"/>
    <x v="23"/>
    <s v="&lt;300kg/Monat"/>
    <n v="39"/>
    <s v="Produkte"/>
    <s v="BUs"/>
    <s v="Symptome"/>
    <n v="10.5"/>
    <s v="L21"/>
    <n v="29501029"/>
  </r>
  <r>
    <x v="2"/>
    <n v="2"/>
    <x v="29"/>
    <s v="Offen ungeschält ABS"/>
    <x v="71"/>
    <s v="keinen Verwendungszweck"/>
    <x v="23"/>
    <s v="&lt;100kg/Monat"/>
    <n v="39"/>
    <s v="Produkte"/>
    <s v="BUs"/>
    <s v="Symptome"/>
    <n v="3"/>
    <s v="L21"/>
    <n v="29501030"/>
  </r>
  <r>
    <x v="2"/>
    <n v="54"/>
    <x v="29"/>
    <s v="Offen ungeschält ABS"/>
    <x v="72"/>
    <s v="keinen Verwendungszweck"/>
    <x v="23"/>
    <s v="&lt;1000kg/Monat"/>
    <n v="39"/>
    <s v="Produkte"/>
    <s v="BUs"/>
    <s v="Symptome"/>
    <n v="5.4000000000000003E-3"/>
    <s v="L22"/>
    <n v="29501039"/>
  </r>
  <r>
    <x v="2"/>
    <n v="260"/>
    <x v="29"/>
    <s v="Offen ungeschält ABS"/>
    <x v="72"/>
    <s v="keinen Verwendungszweck"/>
    <x v="23"/>
    <s v="&lt;1000kg/Monat"/>
    <n v="39"/>
    <s v="Produkte"/>
    <s v="BUs"/>
    <s v="Symptome"/>
    <n v="2.6000000000000002E-2"/>
    <s v="L22"/>
    <n v="29501039"/>
  </r>
  <r>
    <x v="3"/>
    <n v="85.4"/>
    <x v="29"/>
    <s v="Offen Endstücke"/>
    <x v="36"/>
    <s v="Schimmel"/>
    <x v="20"/>
    <s v="keinen Abnehmer/Schälen"/>
    <n v="39"/>
    <s v="Produkte"/>
    <s v="BUs"/>
    <s v="Symptome"/>
    <n v="42.7"/>
    <s v="Verkauf"/>
    <n v="29501070"/>
  </r>
  <r>
    <x v="2"/>
    <n v="7"/>
    <x v="29"/>
    <s v="Offen ungeschält ABS"/>
    <x v="89"/>
    <s v="keinen Verwendungszweck"/>
    <x v="23"/>
    <s v="&lt;50kg/Monat"/>
    <n v="39"/>
    <s v="Produkte"/>
    <s v="BUs"/>
    <s v="Symptome"/>
    <n v="7.0000000000000007E-2"/>
    <s v="L29"/>
    <n v="29501101"/>
  </r>
  <r>
    <x v="0"/>
    <n v="63"/>
    <x v="29"/>
    <s v="Offen vegan"/>
    <x v="134"/>
    <s v="keinen Verwendungszweck"/>
    <x v="4"/>
    <s v="-"/>
    <n v="39"/>
    <s v="Produkte"/>
    <s v="BUs"/>
    <s v="Symptome"/>
    <n v="31.5"/>
    <s v="L1"/>
    <n v="29900003"/>
  </r>
  <r>
    <x v="1"/>
    <n v="17.399999999999999"/>
    <x v="29"/>
    <s v="ganze Würste"/>
    <x v="195"/>
    <s v="Linienbezogen"/>
    <x v="17"/>
    <s v="-"/>
    <n v="39"/>
    <s v="Produkte"/>
    <s v="BUs"/>
    <s v="Symptome"/>
    <s v="0"/>
    <s v="Abfüllung"/>
    <n v="31000092"/>
  </r>
  <r>
    <x v="1"/>
    <n v="51"/>
    <x v="29"/>
    <s v="HF-Wurst Vegan"/>
    <x v="196"/>
    <s v="Linienbezogen"/>
    <x v="42"/>
    <s v="-"/>
    <n v="39"/>
    <s v="Produkte"/>
    <s v="BUs"/>
    <s v="Symptome"/>
    <n v="917.47979999999995"/>
    <s v="Abfüllung"/>
    <n v="31900002"/>
  </r>
  <r>
    <x v="1"/>
    <n v="22.4"/>
    <x v="29"/>
    <s v="Räucherwürste"/>
    <x v="99"/>
    <s v="Linienbezogen"/>
    <x v="24"/>
    <s v="Clip gerissen"/>
    <n v="39"/>
    <s v="Produkte"/>
    <s v="BUs"/>
    <s v="Symptome"/>
    <s v="0"/>
    <s v="Abfüllung"/>
    <n v="32000106"/>
  </r>
  <r>
    <x v="0"/>
    <n v="134"/>
    <x v="29"/>
    <s v="Vakuumierter VOS ungeschält"/>
    <x v="197"/>
    <s v="Schimmel"/>
    <x v="14"/>
    <s v="wurde nicht eingesetzt"/>
    <n v="39"/>
    <s v="Produkte"/>
    <s v="BUs"/>
    <s v="Symptome"/>
    <n v="68.876000000000005"/>
    <s v="L4"/>
    <n v="49500088"/>
  </r>
  <r>
    <x v="4"/>
    <n v="75"/>
    <x v="29"/>
    <s v="Rohware"/>
    <x v="21"/>
    <s v="Schimmel"/>
    <x v="16"/>
    <s v="Luftzieher/Folienriss durch Transport"/>
    <n v="39"/>
    <s v="Produkte"/>
    <s v="BUs"/>
    <s v="Symptome"/>
    <s v="0"/>
    <s v="BU2"/>
    <s v="Blöcke"/>
  </r>
  <r>
    <x v="0"/>
    <n v="181"/>
    <x v="29"/>
    <s v="Vorschmelz"/>
    <x v="22"/>
    <s v="Linienbezogen"/>
    <x v="7"/>
    <s v="nicht eindeutig"/>
    <n v="39"/>
    <s v="Produkte"/>
    <s v="BUs"/>
    <s v="Symptome"/>
    <s v="0"/>
    <s v="Bu3"/>
    <s v="Vorschmelz Diverses"/>
  </r>
  <r>
    <x v="1"/>
    <n v="54"/>
    <x v="29"/>
    <s v="Diverses"/>
    <x v="118"/>
    <s v="Rest"/>
    <x v="12"/>
    <s v="keine Verwendung möglich"/>
    <n v="39"/>
    <s v="Produkte"/>
    <s v="BUs"/>
    <s v="Symptome"/>
    <s v="0"/>
    <s v="RWV"/>
    <s v="Diverse Rinde"/>
  </r>
  <r>
    <x v="2"/>
    <n v="19"/>
    <x v="29"/>
    <s v="Diverses"/>
    <x v="13"/>
    <s v="Linienbezogen"/>
    <x v="7"/>
    <s v="-"/>
    <n v="39"/>
    <s v="Produkte"/>
    <s v="BUs"/>
    <s v="Symptome"/>
    <s v="0"/>
    <s v="BU4"/>
    <s v="Diverses"/>
  </r>
  <r>
    <x v="0"/>
    <n v="20"/>
    <x v="29"/>
    <s v="-"/>
    <x v="23"/>
    <s v="Linienbezogen"/>
    <x v="7"/>
    <s v="-"/>
    <n v="39"/>
    <s v="Produkte"/>
    <s v="BUs"/>
    <s v="Symptome"/>
    <s v="0"/>
    <s v="Bu3"/>
    <s v="Maschinenabfall"/>
  </r>
  <r>
    <x v="0"/>
    <n v="13"/>
    <x v="29"/>
    <s v="-"/>
    <x v="23"/>
    <s v="Linienbezogen"/>
    <x v="7"/>
    <s v="-"/>
    <n v="39"/>
    <s v="Produkte"/>
    <s v="BUs"/>
    <s v="Symptome"/>
    <s v="0"/>
    <s v="L33"/>
    <s v="Maschinenabfall"/>
  </r>
  <r>
    <x v="4"/>
    <n v="69"/>
    <x v="29"/>
    <s v="Diverses"/>
    <x v="13"/>
    <s v="Linienbezogen"/>
    <x v="7"/>
    <s v="-"/>
    <n v="39"/>
    <s v="Produkte"/>
    <s v="BUs"/>
    <s v="Symptome"/>
    <s v="0"/>
    <s v="BU2"/>
    <s v="Diverses"/>
  </r>
  <r>
    <x v="4"/>
    <n v="85.5"/>
    <x v="29"/>
    <s v="Diverses"/>
    <x v="13"/>
    <s v="Linienbezogen"/>
    <x v="7"/>
    <s v="-"/>
    <n v="39"/>
    <s v="Produkte"/>
    <s v="BUs"/>
    <s v="Symptome"/>
    <s v="0"/>
    <s v="BU2"/>
    <s v="Diverses"/>
  </r>
  <r>
    <x v="1"/>
    <n v="141.19999999999999"/>
    <x v="29"/>
    <s v="Diverses"/>
    <x v="14"/>
    <s v="Linienbezogen"/>
    <x v="7"/>
    <s v="-"/>
    <n v="39"/>
    <s v="Produkte"/>
    <s v="BUs"/>
    <s v="Symptome"/>
    <s v="0"/>
    <s v="Abfüllung"/>
    <s v="Diverses aus Abfüllung"/>
  </r>
  <r>
    <x v="5"/>
    <n v="9"/>
    <x v="29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5"/>
    <n v="9.4"/>
    <x v="29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5"/>
    <n v="11"/>
    <x v="29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0"/>
    <n v="57"/>
    <x v="29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5"/>
    <n v="2.6"/>
    <x v="29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5"/>
    <n v="28"/>
    <x v="29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5"/>
    <n v="188.8"/>
    <x v="29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0"/>
    <n v="283"/>
    <x v="30"/>
    <s v="Offen ungeschält VOS"/>
    <x v="198"/>
    <s v="Schimmel"/>
    <x v="0"/>
    <s v="Produktion unregelmäßig"/>
    <n v="39"/>
    <s v="Produkte"/>
    <s v="BUs"/>
    <s v="Symptome"/>
    <n v="141.5"/>
    <s v="Bu3"/>
    <n v="29500529"/>
  </r>
  <r>
    <x v="1"/>
    <n v="22"/>
    <x v="30"/>
    <s v="Offen ungeschält VOS"/>
    <x v="182"/>
    <s v="Schimmel"/>
    <x v="1"/>
    <s v="-"/>
    <n v="39"/>
    <s v="Produkte"/>
    <s v="BUs"/>
    <s v="Symptome"/>
    <n v="11"/>
    <s v="Schmelze"/>
    <n v="29500539"/>
  </r>
  <r>
    <x v="0"/>
    <n v="72.400000000000006"/>
    <x v="30"/>
    <s v="Offen ungeschält VOS"/>
    <x v="157"/>
    <s v="keinen Verwendungszweck"/>
    <x v="36"/>
    <s v="-"/>
    <n v="39"/>
    <s v="Produkte"/>
    <s v="BUs"/>
    <s v="Symptome"/>
    <n v="36.200000000000003"/>
    <s v="L18"/>
    <n v="29500594"/>
  </r>
  <r>
    <x v="0"/>
    <n v="242"/>
    <x v="30"/>
    <s v="Offen ungeschält VOS"/>
    <x v="199"/>
    <s v="Schimmel"/>
    <x v="0"/>
    <s v="-"/>
    <n v="39"/>
    <s v="Produkte"/>
    <s v="BUs"/>
    <s v="Symptome"/>
    <n v="121"/>
    <s v="Bu3"/>
    <n v="29500620"/>
  </r>
  <r>
    <x v="1"/>
    <n v="89"/>
    <x v="30"/>
    <s v="Offen ungeschält ABS"/>
    <x v="158"/>
    <s v="Schimmel"/>
    <x v="1"/>
    <s v="Aufgrund Konsistenz nicht genommen. Zu wenig VOS verarbeitet. Vom Warmen ins Kalte -&gt; Schimmel"/>
    <n v="39"/>
    <s v="Produkte"/>
    <s v="BUs"/>
    <s v="Symptome"/>
    <n v="178"/>
    <s v="Schmelze"/>
    <n v="29500823"/>
  </r>
  <r>
    <x v="1"/>
    <n v="96"/>
    <x v="30"/>
    <s v="Offen ungeschält ABS"/>
    <x v="158"/>
    <s v="Schimmel"/>
    <x v="1"/>
    <s v="Aufgrund Konsistenz nicht genommen. Zu wenig VOS verarbeitet. Vom Warmen ins Kalte -&gt; Schimmel"/>
    <n v="39"/>
    <s v="Produkte"/>
    <s v="BUs"/>
    <s v="Symptome"/>
    <n v="192"/>
    <s v="Schmelze"/>
    <n v="29500823"/>
  </r>
  <r>
    <x v="4"/>
    <n v="41.4"/>
    <x v="30"/>
    <s v="Offen ungeschält ABS"/>
    <x v="158"/>
    <s v="Rest"/>
    <x v="35"/>
    <s v="Schmutz"/>
    <n v="39"/>
    <s v="Produkte"/>
    <s v="BUs"/>
    <s v="Symptome"/>
    <n v="82.8"/>
    <s v="L31"/>
    <n v="29500823"/>
  </r>
  <r>
    <x v="2"/>
    <n v="280"/>
    <x v="30"/>
    <s v="Offen ungeschält ABS"/>
    <x v="149"/>
    <s v="keinen Verwendungszweck"/>
    <x v="23"/>
    <s v="&lt;300kg/Monat"/>
    <n v="39"/>
    <s v="Produkte"/>
    <s v="BUs"/>
    <s v="Symptome"/>
    <n v="2.8000000000000003"/>
    <s v="L21"/>
    <n v="29500885"/>
  </r>
  <r>
    <x v="2"/>
    <n v="4"/>
    <x v="30"/>
    <s v="Offen ungeschält ABS"/>
    <x v="60"/>
    <s v="keinen Verwendungszweck"/>
    <x v="23"/>
    <s v="&lt;300kg/Monat"/>
    <n v="39"/>
    <s v="Produkte"/>
    <s v="BUs"/>
    <s v="Symptome"/>
    <n v="8"/>
    <s v="L23"/>
    <n v="29500891"/>
  </r>
  <r>
    <x v="2"/>
    <n v="50"/>
    <x v="30"/>
    <s v="Offen ungeschält ABS"/>
    <x v="104"/>
    <s v="keinen Verwendungszweck"/>
    <x v="23"/>
    <s v="&lt;500kg/Monat"/>
    <n v="39"/>
    <s v="Produkte"/>
    <s v="BUs"/>
    <s v="Symptome"/>
    <n v="0.5"/>
    <s v="L22"/>
    <n v="29500910"/>
  </r>
  <r>
    <x v="2"/>
    <n v="16"/>
    <x v="30"/>
    <s v="Offen ungeschält ABS"/>
    <x v="105"/>
    <s v="keinen Verwendungszweck"/>
    <x v="23"/>
    <s v="&lt;100kg/Monat"/>
    <n v="39"/>
    <s v="Produkte"/>
    <s v="BUs"/>
    <s v="Symptome"/>
    <n v="0.16"/>
    <s v="L20"/>
    <n v="29500913"/>
  </r>
  <r>
    <x v="1"/>
    <n v="71"/>
    <x v="30"/>
    <s v="Vorschmelz"/>
    <x v="45"/>
    <s v="Rest"/>
    <x v="12"/>
    <s v="keine Verwendung möglich"/>
    <n v="39"/>
    <s v="Produkte"/>
    <s v="BUs"/>
    <s v="Symptome"/>
    <n v="0.71"/>
    <s v="RWV"/>
    <n v="29500917"/>
  </r>
  <r>
    <x v="2"/>
    <n v="7"/>
    <x v="30"/>
    <s v="Offen ungeschält ABS"/>
    <x v="68"/>
    <s v="keinen Verwendungszweck"/>
    <x v="23"/>
    <s v="&lt;300kg/Monat"/>
    <n v="39"/>
    <s v="Produkte"/>
    <s v="BUs"/>
    <s v="Symptome"/>
    <n v="10.5"/>
    <s v="L21"/>
    <n v="29501009"/>
  </r>
  <r>
    <x v="2"/>
    <n v="17"/>
    <x v="30"/>
    <s v="Offen ungeschält ABS"/>
    <x v="4"/>
    <s v="keinen Verwendungszweck"/>
    <x v="23"/>
    <s v="&lt;300kg/Monat"/>
    <n v="39"/>
    <s v="Produkte"/>
    <s v="BUs"/>
    <s v="Symptome"/>
    <n v="1.7000000000000001E-3"/>
    <s v="L22"/>
    <n v="29501028"/>
  </r>
  <r>
    <x v="0"/>
    <n v="370"/>
    <x v="30"/>
    <s v="Offen ungeschält VOS"/>
    <x v="33"/>
    <s v="Schimmel"/>
    <x v="0"/>
    <s v="-"/>
    <n v="39"/>
    <s v="Produkte"/>
    <s v="BUs"/>
    <s v="Symptome"/>
    <n v="185"/>
    <s v="L16"/>
    <n v="29501055"/>
  </r>
  <r>
    <x v="1"/>
    <n v="29.2"/>
    <x v="30"/>
    <s v="HF-Wurst Vegan"/>
    <x v="200"/>
    <s v="Linienbezogen"/>
    <x v="42"/>
    <s v="-"/>
    <n v="39"/>
    <s v="Produkte"/>
    <s v="BUs"/>
    <s v="Symptome"/>
    <s v="0"/>
    <s v="Abfüllung"/>
    <n v="31900001"/>
  </r>
  <r>
    <x v="1"/>
    <n v="29.8"/>
    <x v="30"/>
    <s v="HF-Wurst Vegan"/>
    <x v="200"/>
    <s v="Linienbezogen"/>
    <x v="42"/>
    <s v="-"/>
    <n v="39"/>
    <s v="Produkte"/>
    <s v="BUs"/>
    <s v="Symptome"/>
    <s v="0"/>
    <s v="Abfüllung"/>
    <n v="31900001"/>
  </r>
  <r>
    <x v="1"/>
    <n v="24.6"/>
    <x v="30"/>
    <s v="HF-Wurst Vegan"/>
    <x v="200"/>
    <s v="Linienbezogen"/>
    <x v="42"/>
    <s v="-"/>
    <n v="39"/>
    <s v="Produkte"/>
    <s v="BUs"/>
    <s v="Symptome"/>
    <s v="0"/>
    <s v="Abfüllung"/>
    <n v="31900001"/>
  </r>
  <r>
    <x v="1"/>
    <n v="10.8"/>
    <x v="30"/>
    <s v="HF-Wurst Vegan"/>
    <x v="200"/>
    <s v="Linienbezogen"/>
    <x v="42"/>
    <s v="-"/>
    <n v="39"/>
    <s v="Produkte"/>
    <s v="BUs"/>
    <s v="Symptome"/>
    <s v="0"/>
    <s v="Abfüllung"/>
    <n v="31900001"/>
  </r>
  <r>
    <x v="1"/>
    <n v="21"/>
    <x v="30"/>
    <s v="Räucherwürste"/>
    <x v="107"/>
    <s v="Linienbezogen"/>
    <x v="27"/>
    <s v="Schlaufe gerissen"/>
    <n v="39"/>
    <s v="Produkte"/>
    <s v="BUs"/>
    <s v="Symptome"/>
    <s v="0"/>
    <s v="Abfüllung"/>
    <n v="32000049"/>
  </r>
  <r>
    <x v="1"/>
    <n v="56"/>
    <x v="30"/>
    <s v="Vakuumierter ABS ungeschält"/>
    <x v="8"/>
    <s v="Schimmel"/>
    <x v="26"/>
    <s v="Luftzieher"/>
    <n v="39"/>
    <s v="Produkte"/>
    <s v="BUs"/>
    <s v="Symptome"/>
    <n v="56.783999999999999"/>
    <s v="RWV"/>
    <n v="49500052"/>
  </r>
  <r>
    <x v="1"/>
    <n v="85.8"/>
    <x v="30"/>
    <s v="Diverses"/>
    <x v="13"/>
    <s v="Linienbezogen"/>
    <x v="7"/>
    <s v="-"/>
    <n v="39"/>
    <s v="Produkte"/>
    <s v="BUs"/>
    <s v="Symptome"/>
    <s v="0"/>
    <s v="Strudelline"/>
    <s v="Diverses"/>
  </r>
  <r>
    <x v="0"/>
    <n v="9"/>
    <x v="30"/>
    <s v="Diverses"/>
    <x v="13"/>
    <s v="Schimmel"/>
    <x v="0"/>
    <s v="-"/>
    <n v="39"/>
    <s v="Produkte"/>
    <s v="BUs"/>
    <s v="Symptome"/>
    <s v="0"/>
    <s v="L9"/>
    <s v="Diverses"/>
  </r>
  <r>
    <x v="1"/>
    <n v="100"/>
    <x v="30"/>
    <s v="Diverses"/>
    <x v="14"/>
    <s v="Linienbezogen"/>
    <x v="7"/>
    <s v="-"/>
    <n v="39"/>
    <s v="Produkte"/>
    <s v="BUs"/>
    <s v="Symptome"/>
    <s v="0"/>
    <s v="Abfüllung"/>
    <s v="Diverses aus Abfüllung"/>
  </r>
  <r>
    <x v="1"/>
    <n v="62"/>
    <x v="30"/>
    <s v="Diverses"/>
    <x v="24"/>
    <s v="Linienbezogen"/>
    <x v="7"/>
    <s v="-"/>
    <n v="39"/>
    <s v="Produkte"/>
    <s v="BUs"/>
    <s v="Symptome"/>
    <s v="0"/>
    <s v="Schmelze"/>
    <s v="Diverses aus Schmelze"/>
  </r>
  <r>
    <x v="1"/>
    <n v="20"/>
    <x v="30"/>
    <s v="ganze Würste"/>
    <x v="201"/>
    <s v="Linienbezogen"/>
    <x v="24"/>
    <s v="-"/>
    <n v="39"/>
    <s v="Produkte"/>
    <s v="BUs"/>
    <s v="Symptome"/>
    <s v="0"/>
    <s v="Räucherei"/>
    <s v="ganze Wurst gourme natur"/>
  </r>
  <r>
    <x v="1"/>
    <n v="10"/>
    <x v="30"/>
    <s v="ganze Würste"/>
    <x v="201"/>
    <s v="Linienbezogen"/>
    <x v="27"/>
    <s v="-"/>
    <n v="39"/>
    <s v="Produkte"/>
    <s v="BUs"/>
    <s v="Symptome"/>
    <s v="0"/>
    <s v="Räucherei"/>
    <s v="ganze Wurst gourme natur"/>
  </r>
  <r>
    <x v="1"/>
    <n v="20"/>
    <x v="30"/>
    <s v="ganze Würste"/>
    <x v="202"/>
    <s v="Linienbezogen"/>
    <x v="24"/>
    <s v="-"/>
    <n v="39"/>
    <s v="Produkte"/>
    <s v="BUs"/>
    <s v="Symptome"/>
    <s v="0"/>
    <s v="Räucherei"/>
    <s v="ganze Wurst Schinken"/>
  </r>
  <r>
    <x v="0"/>
    <n v="322"/>
    <x v="30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0"/>
    <n v="61"/>
    <x v="30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5"/>
    <n v="2"/>
    <x v="30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5"/>
    <n v="56.6"/>
    <x v="30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0"/>
    <n v="20"/>
    <x v="30"/>
    <s v="Rest"/>
    <x v="131"/>
    <s v="Schimmel"/>
    <x v="33"/>
    <s v="-"/>
    <n v="39"/>
    <s v="Produkte"/>
    <s v="BUs"/>
    <s v="Symptome"/>
    <s v="0"/>
    <s v="WVP"/>
    <s v="Reste Zipfel"/>
  </r>
  <r>
    <x v="1"/>
    <n v="20"/>
    <x v="31"/>
    <s v="Offen ungeschält VOS"/>
    <x v="182"/>
    <s v="Schimmel"/>
    <x v="1"/>
    <s v="MHD abgelaufen"/>
    <n v="39"/>
    <s v="Produkte"/>
    <s v="BUs"/>
    <s v="Symptome"/>
    <n v="10"/>
    <s v="RWV"/>
    <n v="29500539"/>
  </r>
  <r>
    <x v="1"/>
    <n v="91"/>
    <x v="31"/>
    <s v="Offen ungeschält ABS"/>
    <x v="189"/>
    <s v="Schimmel"/>
    <x v="1"/>
    <s v="Aufgrund Konsistenz nicht genommen. Zu wenig VOS verarbeitet. Vom Warmen ins Kalte -&gt; Schimmel"/>
    <n v="39"/>
    <s v="Produkte"/>
    <s v="BUs"/>
    <s v="Symptome"/>
    <s v="0"/>
    <s v="Schmelze"/>
    <n v="29500816"/>
  </r>
  <r>
    <x v="1"/>
    <n v="22"/>
    <x v="31"/>
    <s v="Offen ungeschält ABS"/>
    <x v="189"/>
    <s v="Schimmel"/>
    <x v="1"/>
    <s v="guter Zustand"/>
    <n v="39"/>
    <s v="Produkte"/>
    <s v="BUs"/>
    <s v="Symptome"/>
    <s v="0"/>
    <s v="Schmelze"/>
    <n v="29500816"/>
  </r>
  <r>
    <x v="2"/>
    <n v="16"/>
    <x v="31"/>
    <s v="Offen ungeschält ABS"/>
    <x v="59"/>
    <s v="keinen Verwendungszweck"/>
    <x v="23"/>
    <s v="&lt;500kg/Monat"/>
    <n v="39"/>
    <s v="Produkte"/>
    <s v="BUs"/>
    <s v="Symptome"/>
    <n v="24"/>
    <s v="L21"/>
    <n v="29500886"/>
  </r>
  <r>
    <x v="1"/>
    <n v="44"/>
    <x v="31"/>
    <s v="Vorschmelz"/>
    <x v="45"/>
    <s v="Rest"/>
    <x v="12"/>
    <s v="keine Verwendung möglich"/>
    <n v="39"/>
    <s v="Produkte"/>
    <s v="BUs"/>
    <s v="Symptome"/>
    <n v="0.44"/>
    <s v="RWV"/>
    <n v="29500917"/>
  </r>
  <r>
    <x v="1"/>
    <n v="46"/>
    <x v="31"/>
    <s v="Vorschmelz"/>
    <x v="45"/>
    <s v="Rest"/>
    <x v="12"/>
    <s v="keine Verwendung möglich"/>
    <n v="39"/>
    <s v="Produkte"/>
    <s v="BUs"/>
    <s v="Symptome"/>
    <n v="0.46"/>
    <s v="RWV"/>
    <n v="29500917"/>
  </r>
  <r>
    <x v="1"/>
    <n v="25"/>
    <x v="31"/>
    <s v="Offen ungeschält VOS"/>
    <x v="203"/>
    <s v="Schimmel"/>
    <x v="1"/>
    <s v="MHD abgelaufen"/>
    <n v="39"/>
    <s v="Produkte"/>
    <s v="BUs"/>
    <s v="Symptome"/>
    <n v="12.5"/>
    <s v="Schmelze"/>
    <n v="29500943"/>
  </r>
  <r>
    <x v="1"/>
    <n v="15"/>
    <x v="31"/>
    <s v="Offen ungeschält VOS"/>
    <x v="204"/>
    <s v="Schimmel"/>
    <x v="1"/>
    <s v="MHD abgelaufen"/>
    <n v="39"/>
    <s v="Produkte"/>
    <s v="BUs"/>
    <s v="Symptome"/>
    <n v="7.5"/>
    <s v="RWV"/>
    <n v="29500947"/>
  </r>
  <r>
    <x v="1"/>
    <n v="100"/>
    <x v="31"/>
    <s v="Offen ungeschält VOS"/>
    <x v="144"/>
    <s v="Schimmel"/>
    <x v="1"/>
    <s v="MHD abgelaufen"/>
    <n v="39"/>
    <s v="Produkte"/>
    <s v="BUs"/>
    <s v="Symptome"/>
    <n v="50"/>
    <s v="RWV"/>
    <n v="29500948"/>
  </r>
  <r>
    <x v="1"/>
    <n v="25"/>
    <x v="31"/>
    <s v="Offen ungeschält VOS"/>
    <x v="3"/>
    <s v="Schimmel"/>
    <x v="1"/>
    <s v="MHD abgelaufen"/>
    <n v="39"/>
    <s v="Produkte"/>
    <s v="BUs"/>
    <s v="Symptome"/>
    <n v="12.5"/>
    <s v="RWV"/>
    <n v="29501021"/>
  </r>
  <r>
    <x v="2"/>
    <n v="9"/>
    <x v="31"/>
    <s v="Offen ungeschält ABS"/>
    <x v="70"/>
    <s v="keinen Verwendungszweck"/>
    <x v="23"/>
    <s v="&lt;300kg/Monat"/>
    <n v="39"/>
    <s v="Produkte"/>
    <s v="BUs"/>
    <s v="Symptome"/>
    <n v="13.5"/>
    <s v="L21"/>
    <n v="29501029"/>
  </r>
  <r>
    <x v="1"/>
    <n v="195"/>
    <x v="31"/>
    <s v="Sammelnr. ungeschält ABS"/>
    <x v="205"/>
    <s v="Schimmel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</r>
  <r>
    <x v="1"/>
    <n v="66.8"/>
    <x v="31"/>
    <s v="Sammelnr. ungeschält VS"/>
    <x v="206"/>
    <s v="Schimmel"/>
    <x v="1"/>
    <s v="Aufgrund Konsistenz nicht genommen. Zu wenig VOS verarbeitet. Vom Warmen ins Kalte -&gt; Schimmel"/>
    <n v="39"/>
    <s v="Produkte"/>
    <s v="BUs"/>
    <s v="Symptome"/>
    <n v="33.4"/>
    <s v="Schmelze"/>
    <n v="29600017"/>
  </r>
  <r>
    <x v="0"/>
    <n v="72"/>
    <x v="31"/>
    <s v="Sammelnr. ungeschält VS"/>
    <x v="206"/>
    <s v="Schimmel"/>
    <x v="14"/>
    <s v="wurde nicht eingesetzt"/>
    <n v="39"/>
    <s v="Produkte"/>
    <s v="BUs"/>
    <s v="Symptome"/>
    <n v="36"/>
    <s v="Bu3"/>
    <n v="29600017"/>
  </r>
  <r>
    <x v="0"/>
    <n v="24"/>
    <x v="31"/>
    <s v="Offen vegan"/>
    <x v="134"/>
    <s v="keinen Verwendungszweck"/>
    <x v="4"/>
    <s v="-"/>
    <n v="39"/>
    <s v="Produkte"/>
    <s v="BUs"/>
    <s v="Symptome"/>
    <n v="12"/>
    <s v="BU3"/>
    <n v="29900003"/>
  </r>
  <r>
    <x v="1"/>
    <n v="16"/>
    <x v="31"/>
    <s v="Vakuumierter ABS ungeschält"/>
    <x v="184"/>
    <s v="Schimmel"/>
    <x v="26"/>
    <s v="Luftzieher, aber trotzdem guter Zustand"/>
    <n v="39"/>
    <s v="Produkte"/>
    <s v="BUs"/>
    <s v="Symptome"/>
    <s v="0"/>
    <s v="RWV"/>
    <n v="49500034"/>
  </r>
  <r>
    <x v="1"/>
    <n v="18"/>
    <x v="31"/>
    <s v="Rohware"/>
    <x v="207"/>
    <s v="Schimmel"/>
    <x v="26"/>
    <s v="-"/>
    <n v="39"/>
    <s v="Produkte"/>
    <s v="BUs"/>
    <s v="Symptome"/>
    <s v="0"/>
    <s v="RWV"/>
    <s v="Cheddar Matured"/>
  </r>
  <r>
    <x v="1"/>
    <n v="304"/>
    <x v="31"/>
    <s v="Rohware"/>
    <x v="207"/>
    <s v="Schimmel"/>
    <x v="26"/>
    <s v="-"/>
    <n v="39"/>
    <s v="Produkte"/>
    <s v="BUs"/>
    <s v="Symptome"/>
    <s v="0"/>
    <s v="RWV"/>
    <s v="Cheddar Matured"/>
  </r>
  <r>
    <x v="0"/>
    <n v="10"/>
    <x v="31"/>
    <s v="Vorschmelz"/>
    <x v="22"/>
    <s v="Linienbezogen"/>
    <x v="7"/>
    <s v="-"/>
    <n v="39"/>
    <s v="Produkte"/>
    <s v="BUs"/>
    <s v="Symptome"/>
    <s v="0"/>
    <s v="L3"/>
    <s v="Vorschmelz Diverses"/>
  </r>
  <r>
    <x v="3"/>
    <n v="128"/>
    <x v="31"/>
    <s v="Div. Zipfel, ES ohne Verwendung"/>
    <x v="12"/>
    <s v="Schimmel"/>
    <x v="20"/>
    <s v="keinen Abnehmer/Schälen"/>
    <n v="39"/>
    <s v="Produkte"/>
    <s v="BUs"/>
    <s v="Symptome"/>
    <s v="0"/>
    <s v="Verkauf"/>
    <s v="Div. Zipfel, Endstücke"/>
  </r>
  <r>
    <x v="0"/>
    <n v="22"/>
    <x v="31"/>
    <s v="Vorschmelz"/>
    <x v="22"/>
    <s v="Linienbezogen"/>
    <x v="7"/>
    <s v="nicht eindeutig"/>
    <n v="39"/>
    <s v="Produkte"/>
    <s v="BUs"/>
    <s v="Symptome"/>
    <s v="0"/>
    <s v="Bu3"/>
    <s v="Vorschmelz Diverses"/>
  </r>
  <r>
    <x v="4"/>
    <n v="12"/>
    <x v="31"/>
    <s v="Diverses"/>
    <x v="13"/>
    <s v="Linienbezogen"/>
    <x v="7"/>
    <s v="-"/>
    <n v="39"/>
    <s v="Produkte"/>
    <s v="BUs"/>
    <s v="Symptome"/>
    <s v="0"/>
    <s v="L2"/>
    <s v="Diverses"/>
  </r>
  <r>
    <x v="2"/>
    <n v="24"/>
    <x v="31"/>
    <s v="Diverses"/>
    <x v="13"/>
    <s v="Linienbezogen"/>
    <x v="7"/>
    <s v="-"/>
    <n v="39"/>
    <s v="Produkte"/>
    <s v="BUs"/>
    <s v="Symptome"/>
    <s v="0"/>
    <s v="Bu4"/>
    <s v="Diverses"/>
  </r>
  <r>
    <x v="0"/>
    <n v="11"/>
    <x v="31"/>
    <s v="-"/>
    <x v="23"/>
    <s v="Linienbezogen"/>
    <x v="7"/>
    <s v="-"/>
    <n v="39"/>
    <s v="Produkte"/>
    <s v="BUs"/>
    <s v="Symptome"/>
    <s v="0"/>
    <s v="L33"/>
    <s v="Maschinenabfall"/>
  </r>
  <r>
    <x v="4"/>
    <n v="78"/>
    <x v="31"/>
    <s v="Diverses"/>
    <x v="13"/>
    <s v="Linienbezogen"/>
    <x v="7"/>
    <s v="-"/>
    <n v="39"/>
    <s v="Produkte"/>
    <s v="BUs"/>
    <s v="Symptome"/>
    <s v="0"/>
    <s v="Bu2"/>
    <s v="Diverses"/>
  </r>
  <r>
    <x v="1"/>
    <n v="97.5"/>
    <x v="31"/>
    <s v="Diverses"/>
    <x v="14"/>
    <s v="Linienbezogen"/>
    <x v="7"/>
    <s v="-"/>
    <n v="39"/>
    <s v="Produkte"/>
    <s v="BUs"/>
    <s v="Symptome"/>
    <s v="0"/>
    <s v="Abfüllung"/>
    <s v="Diverses aus Abfüllung"/>
  </r>
  <r>
    <x v="1"/>
    <n v="484"/>
    <x v="31"/>
    <s v="Diverses"/>
    <x v="14"/>
    <s v="Linienbezogen"/>
    <x v="7"/>
    <s v="-"/>
    <n v="39"/>
    <s v="Produkte"/>
    <s v="BUs"/>
    <s v="Symptome"/>
    <s v="0"/>
    <s v="Abfüllung"/>
    <s v="Diverses aus Abfüllung"/>
  </r>
  <r>
    <x v="5"/>
    <n v="5"/>
    <x v="31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1"/>
    <n v="10"/>
    <x v="31"/>
    <s v="ganze Würste"/>
    <x v="202"/>
    <s v="Linienbezogen"/>
    <x v="19"/>
    <s v="-"/>
    <n v="39"/>
    <s v="Produkte"/>
    <s v="BUs"/>
    <s v="Symptome"/>
    <s v="0"/>
    <s v="Räucherei"/>
    <s v="ganze Wurst Schinken"/>
  </r>
  <r>
    <x v="5"/>
    <n v="2.1"/>
    <x v="31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5"/>
    <n v="70"/>
    <x v="31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0"/>
    <n v="12"/>
    <x v="31"/>
    <s v="-"/>
    <x v="23"/>
    <s v="Linienbezogen"/>
    <x v="7"/>
    <s v="-"/>
    <n v="39"/>
    <s v="Produkte"/>
    <s v="BUs"/>
    <s v="Symptome"/>
    <s v="0"/>
    <s v="L1"/>
    <s v="Maschinenabfall"/>
  </r>
  <r>
    <x v="0"/>
    <n v="18"/>
    <x v="31"/>
    <s v="Rest"/>
    <x v="131"/>
    <s v="keinen Verwendungszweck"/>
    <x v="33"/>
    <s v="-"/>
    <n v="39"/>
    <s v="Produkte"/>
    <s v="BUs"/>
    <s v="Symptome"/>
    <s v="0"/>
    <s v="WVP"/>
    <s v="Reste Zipfel"/>
  </r>
  <r>
    <x v="0"/>
    <n v="275"/>
    <x v="31"/>
    <s v="RW"/>
    <x v="208"/>
    <s v="Schimmel"/>
    <x v="14"/>
    <s v="wurde nicht eingesetzt"/>
    <n v="39"/>
    <s v="Produkte"/>
    <s v="BUs"/>
    <s v="Symptome"/>
    <s v="0"/>
    <s v="Bu3"/>
    <s v="RS natur gourmet"/>
  </r>
  <r>
    <x v="0"/>
    <n v="50"/>
    <x v="31"/>
    <s v="ABS"/>
    <x v="209"/>
    <s v="Linienbezogen"/>
    <x v="7"/>
    <s v="-"/>
    <n v="39"/>
    <s v="Produkte"/>
    <s v="BUs"/>
    <s v="Symptome"/>
    <s v="0"/>
    <s v="Bu3"/>
    <s v="Walnusstraum"/>
  </r>
  <r>
    <x v="1"/>
    <n v="10"/>
    <x v="32"/>
    <s v="ganze Würste"/>
    <x v="210"/>
    <s v="Linienbezogen"/>
    <x v="19"/>
    <s v="-"/>
    <n v="39"/>
    <s v="Produkte"/>
    <s v="BUs"/>
    <s v="Symptome"/>
    <s v="0"/>
    <s v="Räucherei"/>
    <s v="ganze Wurst BDK"/>
  </r>
  <r>
    <x v="1"/>
    <n v="10"/>
    <x v="32"/>
    <s v="ganze Würste"/>
    <x v="211"/>
    <s v="Linienbezogen"/>
    <x v="19"/>
    <s v="-"/>
    <n v="39"/>
    <s v="Produkte"/>
    <s v="BUs"/>
    <s v="Symptome"/>
    <s v="0"/>
    <s v="Räucherei"/>
    <s v="ganze Wurst Räucher"/>
  </r>
  <r>
    <x v="5"/>
    <n v="10"/>
    <x v="32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5"/>
    <n v="70"/>
    <x v="32"/>
    <s v="Qualitätssicherung"/>
    <x v="25"/>
    <s v="Qualitätssicherung"/>
    <x v="13"/>
    <s v="Rückstellproben"/>
    <n v="39"/>
    <s v="Produkte"/>
    <s v="BUs"/>
    <s v="Symptome"/>
    <s v="0"/>
    <s v="Labor"/>
    <s v="Rückstellproben"/>
  </r>
  <r>
    <x v="5"/>
    <n v="163"/>
    <x v="32"/>
    <s v="Qualitätssicherung"/>
    <x v="25"/>
    <s v="Qualitätssicherung"/>
    <x v="13"/>
    <s v="-"/>
    <n v="39"/>
    <s v="Produkte"/>
    <s v="BUs"/>
    <s v="Symptome"/>
    <s v="0"/>
    <s v="Labor"/>
    <s v="Rückstellproben"/>
  </r>
  <r>
    <x v="5"/>
    <n v="20"/>
    <x v="32"/>
    <s v="Rest"/>
    <x v="212"/>
    <s v="Qualitätssicherung"/>
    <x v="11"/>
    <s v="Laborprobe"/>
    <n v="39"/>
    <s v="Produkte"/>
    <s v="BUs"/>
    <s v="Symptome"/>
    <s v="0"/>
    <s v="Labor"/>
    <s v="SKZ Ammerland Block"/>
  </r>
  <r>
    <x v="1"/>
    <n v="641"/>
    <x v="33"/>
    <s v="Offen ungeschält VOS"/>
    <x v="43"/>
    <s v="Schimmel"/>
    <x v="1"/>
    <s v="-"/>
    <n v="40"/>
    <s v="Produkte"/>
    <s v="BUs"/>
    <s v="Symptome"/>
    <n v="320.5"/>
    <s v="Schmelze"/>
    <n v="29500498"/>
  </r>
  <r>
    <x v="0"/>
    <n v="178"/>
    <x v="33"/>
    <s v="Offen ungeschält VOS"/>
    <x v="27"/>
    <s v="Schimmel"/>
    <x v="0"/>
    <s v="-"/>
    <n v="40"/>
    <s v="Produkte"/>
    <s v="BUs"/>
    <s v="Symptome"/>
    <n v="89"/>
    <s v="BU3"/>
    <n v="29500528"/>
  </r>
  <r>
    <x v="0"/>
    <n v="547"/>
    <x v="33"/>
    <s v="Offen ungeschält VOS"/>
    <x v="213"/>
    <s v="Schimmel"/>
    <x v="14"/>
    <s v="Fehlproduktion/unterbefüllt"/>
    <n v="40"/>
    <s v="Produkte"/>
    <s v="BUs"/>
    <s v="Symptome"/>
    <n v="273.5"/>
    <s v="BU3"/>
    <n v="29500565"/>
  </r>
  <r>
    <x v="2"/>
    <n v="2"/>
    <x v="33"/>
    <s v="Offen ungeschält ABS"/>
    <x v="214"/>
    <s v="keinen Verwendungszweck"/>
    <x v="23"/>
    <s v="-"/>
    <n v="40"/>
    <s v="Produkte"/>
    <s v="BUs"/>
    <s v="Symptome"/>
    <n v="2"/>
    <s v="BU4"/>
    <n v="29500887"/>
  </r>
  <r>
    <x v="2"/>
    <n v="15"/>
    <x v="33"/>
    <s v="Offen ungeschält ABS"/>
    <x v="121"/>
    <s v="keinen Verwendungszweck"/>
    <x v="23"/>
    <s v="-"/>
    <n v="40"/>
    <s v="Produkte"/>
    <s v="BUs"/>
    <s v="Symptome"/>
    <n v="0.15"/>
    <s v="BU4"/>
    <n v="29500892"/>
  </r>
  <r>
    <x v="2"/>
    <n v="9"/>
    <x v="33"/>
    <s v="Offen ungeschält ABS"/>
    <x v="64"/>
    <s v="keinen Verwendungszweck"/>
    <x v="23"/>
    <s v="-"/>
    <n v="40"/>
    <s v="Produkte"/>
    <s v="BUs"/>
    <s v="Symptome"/>
    <n v="0.09"/>
    <s v="BU4"/>
    <n v="29500906"/>
  </r>
  <r>
    <x v="2"/>
    <n v="12"/>
    <x v="33"/>
    <s v="Offen ungeschält ABS"/>
    <x v="104"/>
    <s v="keinen Verwendungszweck"/>
    <x v="23"/>
    <s v="-"/>
    <n v="40"/>
    <s v="Produkte"/>
    <s v="BUs"/>
    <s v="Symptome"/>
    <n v="0.12"/>
    <s v="BU4"/>
    <n v="29500910"/>
  </r>
  <r>
    <x v="1"/>
    <n v="28"/>
    <x v="33"/>
    <s v="Vorschmelz"/>
    <x v="45"/>
    <s v="Rest"/>
    <x v="12"/>
    <s v="-"/>
    <n v="40"/>
    <s v="Produkte"/>
    <s v="BUs"/>
    <s v="Symptome"/>
    <n v="0.28000000000000003"/>
    <s v="RWV"/>
    <n v="29500917"/>
  </r>
  <r>
    <x v="1"/>
    <n v="62"/>
    <x v="33"/>
    <s v="Vorschmelz"/>
    <x v="45"/>
    <s v="Rest"/>
    <x v="12"/>
    <s v="-"/>
    <n v="40"/>
    <s v="Produkte"/>
    <s v="BUs"/>
    <s v="Symptome"/>
    <n v="0.62"/>
    <s v="RWV"/>
    <n v="29500917"/>
  </r>
  <r>
    <x v="1"/>
    <n v="97"/>
    <x v="33"/>
    <s v="Offen ungeschält VOS"/>
    <x v="150"/>
    <s v="Schimmel"/>
    <x v="1"/>
    <s v="-"/>
    <n v="40"/>
    <s v="Produkte"/>
    <s v="BUs"/>
    <s v="Symptome"/>
    <n v="48.5"/>
    <s v="Abfüllung"/>
    <n v="29500918"/>
  </r>
  <r>
    <x v="1"/>
    <n v="33"/>
    <x v="33"/>
    <s v="Offen ungeschält VOS"/>
    <x v="2"/>
    <s v="Schimmel"/>
    <x v="1"/>
    <s v="Produktion unregelmäßig"/>
    <n v="40"/>
    <s v="Produkte"/>
    <s v="BUs"/>
    <s v="Symptome"/>
    <n v="16.5"/>
    <s v="Abfüllung"/>
    <n v="29500939"/>
  </r>
  <r>
    <x v="1"/>
    <n v="75"/>
    <x v="33"/>
    <s v="Offen ungeschält VOS"/>
    <x v="190"/>
    <s v="Schimmel"/>
    <x v="1"/>
    <s v="-"/>
    <n v="40"/>
    <s v="Produkte"/>
    <s v="BUs"/>
    <s v="Symptome"/>
    <n v="37.5"/>
    <s v="Schmelze"/>
    <n v="29500945"/>
  </r>
  <r>
    <x v="1"/>
    <n v="52"/>
    <x v="33"/>
    <s v="Offen ungeschält VOS"/>
    <x v="215"/>
    <s v="Schimmel"/>
    <x v="1"/>
    <s v="-"/>
    <n v="40"/>
    <s v="Produkte"/>
    <s v="BUs"/>
    <s v="Symptome"/>
    <s v="0"/>
    <s v="Abfüllung"/>
    <n v="29500946"/>
  </r>
  <r>
    <x v="0"/>
    <n v="117"/>
    <x v="33"/>
    <s v="Offen ungeschält ABS"/>
    <x v="30"/>
    <s v="Linienbezogen"/>
    <x v="9"/>
    <s v="-"/>
    <n v="40"/>
    <s v="Produkte"/>
    <s v="BUs"/>
    <s v="Symptome"/>
    <n v="117"/>
    <s v="L33"/>
    <n v="29501003"/>
  </r>
  <r>
    <x v="2"/>
    <n v="13"/>
    <x v="33"/>
    <s v="Offen ungeschält ABS"/>
    <x v="68"/>
    <s v="keinen Verwendungszweck"/>
    <x v="23"/>
    <s v="-"/>
    <n v="40"/>
    <s v="Produkte"/>
    <s v="BUs"/>
    <s v="Symptome"/>
    <n v="19.5"/>
    <s v="BU4"/>
    <n v="29501009"/>
  </r>
  <r>
    <x v="2"/>
    <n v="6"/>
    <x v="33"/>
    <s v="Offen ungeschält VOS"/>
    <x v="56"/>
    <s v="keinen Verwendungszweck"/>
    <x v="23"/>
    <s v="-"/>
    <n v="40"/>
    <s v="Produkte"/>
    <s v="BUs"/>
    <s v="Symptome"/>
    <n v="3"/>
    <s v="BU4"/>
    <n v="29501020"/>
  </r>
  <r>
    <x v="2"/>
    <n v="432"/>
    <x v="33"/>
    <s v="Offen ungeschält ABS"/>
    <x v="124"/>
    <s v="keinen Verwendungszweck"/>
    <x v="23"/>
    <s v="-"/>
    <n v="40"/>
    <s v="Produkte"/>
    <s v="BUs"/>
    <s v="Symptome"/>
    <n v="4.3200000000000002E-2"/>
    <s v="BU4"/>
    <n v="29501023"/>
  </r>
  <r>
    <x v="2"/>
    <n v="6"/>
    <x v="33"/>
    <s v="Offen ungeschält ABS"/>
    <x v="4"/>
    <s v="keinen Verwendungszweck"/>
    <x v="23"/>
    <s v="-"/>
    <n v="40"/>
    <s v="Produkte"/>
    <s v="BUs"/>
    <s v="Symptome"/>
    <n v="6.0000000000000006E-4"/>
    <s v="BU4"/>
    <n v="29501028"/>
  </r>
  <r>
    <x v="0"/>
    <n v="29"/>
    <x v="33"/>
    <s v="Offen ungeschält ABS"/>
    <x v="18"/>
    <s v="Rest"/>
    <x v="6"/>
    <s v="-"/>
    <n v="40"/>
    <s v="Produkte"/>
    <s v="BUs"/>
    <s v="Symptome"/>
    <n v="29"/>
    <s v="L33"/>
    <n v="29501032"/>
  </r>
  <r>
    <x v="0"/>
    <n v="195"/>
    <x v="33"/>
    <s v="Offen ungeschält VOS"/>
    <x v="33"/>
    <s v="Schimmel"/>
    <x v="0"/>
    <s v="-"/>
    <n v="40"/>
    <s v="Produkte"/>
    <s v="BUs"/>
    <s v="Symptome"/>
    <n v="97.5"/>
    <s v="BU3"/>
    <n v="29501055"/>
  </r>
  <r>
    <x v="3"/>
    <n v="386"/>
    <x v="33"/>
    <s v="Offen Endstücke"/>
    <x v="36"/>
    <s v="Schimmel"/>
    <x v="20"/>
    <s v="-"/>
    <n v="40"/>
    <s v="Produkte"/>
    <s v="BUs"/>
    <s v="Symptome"/>
    <n v="193"/>
    <s v="Verkauf"/>
    <n v="29501070"/>
  </r>
  <r>
    <x v="0"/>
    <n v="289"/>
    <x v="33"/>
    <s v="Vakuumierter VOS ungeschält"/>
    <x v="154"/>
    <s v="Schimmel"/>
    <x v="0"/>
    <s v="-"/>
    <n v="40"/>
    <s v="Produkte"/>
    <s v="BUs"/>
    <s v="Symptome"/>
    <n v="148.54599999999999"/>
    <s v="BU3"/>
    <n v="49500143"/>
  </r>
  <r>
    <x v="0"/>
    <n v="1266"/>
    <x v="33"/>
    <s v="Vakuumierter VOS ungeschält"/>
    <x v="153"/>
    <s v="Schimmel"/>
    <x v="0"/>
    <s v="-"/>
    <n v="40"/>
    <s v="Produkte"/>
    <s v="BUs"/>
    <s v="Symptome"/>
    <n v="650.72400000000005"/>
    <s v="BU3"/>
    <n v="49500147"/>
  </r>
  <r>
    <x v="3"/>
    <n v="684"/>
    <x v="33"/>
    <s v="ABS"/>
    <x v="216"/>
    <s v="Schimmel"/>
    <x v="31"/>
    <s v="-"/>
    <n v="40"/>
    <s v="Produkte"/>
    <s v="BUs"/>
    <s v="Symptome"/>
    <n v="715.25880000000006"/>
    <s v="Verkauf"/>
    <n v="59500051"/>
  </r>
  <r>
    <x v="0"/>
    <n v="47"/>
    <x v="33"/>
    <s v="-"/>
    <x v="23"/>
    <s v="Linienbezogen"/>
    <x v="7"/>
    <s v="-"/>
    <n v="40"/>
    <s v="Produkte"/>
    <s v="BUs"/>
    <s v="Symptome"/>
    <s v="0"/>
    <s v="L16"/>
    <s v="Maschinenabfall"/>
  </r>
  <r>
    <x v="1"/>
    <n v="180"/>
    <x v="33"/>
    <s v="Diverses"/>
    <x v="13"/>
    <s v="Linienbezogen"/>
    <x v="7"/>
    <s v="-"/>
    <n v="40"/>
    <s v="Produkte"/>
    <s v="BUs"/>
    <s v="Symptome"/>
    <s v="0"/>
    <s v="Abfüllung"/>
    <s v="Diverses"/>
  </r>
  <r>
    <x v="5"/>
    <n v="14"/>
    <x v="33"/>
    <s v="Diverses"/>
    <x v="13"/>
    <s v="Qualitätssicherung"/>
    <x v="10"/>
    <s v="-"/>
    <n v="40"/>
    <s v="Produkte"/>
    <s v="BUs"/>
    <s v="Symptome"/>
    <s v="0"/>
    <s v="QM"/>
    <s v="Diverses"/>
  </r>
  <r>
    <x v="1"/>
    <n v="20"/>
    <x v="33"/>
    <s v="Diverses"/>
    <x v="13"/>
    <s v="Linienbezogen"/>
    <x v="24"/>
    <s v="-"/>
    <n v="40"/>
    <s v="Produkte"/>
    <s v="BUs"/>
    <s v="Symptome"/>
    <s v="0"/>
    <s v="Abfüllung"/>
    <s v="Diverses"/>
  </r>
  <r>
    <x v="4"/>
    <n v="86"/>
    <x v="33"/>
    <s v="Diverses"/>
    <x v="13"/>
    <s v="Linienbezogen"/>
    <x v="7"/>
    <s v="-"/>
    <n v="40"/>
    <s v="Produkte"/>
    <s v="BUs"/>
    <s v="Symptome"/>
    <s v="0"/>
    <s v="BU2"/>
    <s v="Diverses"/>
  </r>
  <r>
    <x v="0"/>
    <n v="65"/>
    <x v="33"/>
    <s v="Diverses"/>
    <x v="13"/>
    <s v="Schimmel"/>
    <x v="0"/>
    <s v="-"/>
    <n v="40"/>
    <s v="Produkte"/>
    <s v="BUs"/>
    <s v="Symptome"/>
    <s v="0"/>
    <s v="L16"/>
    <s v="Diverses"/>
  </r>
  <r>
    <x v="5"/>
    <n v="26"/>
    <x v="33"/>
    <s v="Diverses"/>
    <x v="13"/>
    <s v="Qualitätssicherung"/>
    <x v="18"/>
    <s v="Einwaage Labor"/>
    <n v="40"/>
    <s v="Produkte"/>
    <s v="BUs"/>
    <s v="Symptome"/>
    <s v="0"/>
    <s v="Labor"/>
    <s v="Diverses"/>
  </r>
  <r>
    <x v="5"/>
    <n v="4"/>
    <x v="33"/>
    <s v="Qualitätssicherung"/>
    <x v="16"/>
    <s v="Qualitätssicherung"/>
    <x v="11"/>
    <s v="-"/>
    <n v="40"/>
    <s v="Produkte"/>
    <s v="BUs"/>
    <s v="Symptome"/>
    <s v="0"/>
    <s v="Labor"/>
    <s v="Laborproben"/>
  </r>
  <r>
    <x v="0"/>
    <n v="8"/>
    <x v="33"/>
    <s v="Rest"/>
    <x v="131"/>
    <s v="keinen Verwendungszweck"/>
    <x v="33"/>
    <s v="-"/>
    <n v="40"/>
    <s v="Produkte"/>
    <s v="BUs"/>
    <s v="Symptome"/>
    <s v="0"/>
    <s v="WVP"/>
    <s v="Reste Zipfel"/>
  </r>
  <r>
    <x v="5"/>
    <n v="49.7"/>
    <x v="33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93"/>
    <x v="33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1"/>
    <n v="21"/>
    <x v="33"/>
    <s v="RW"/>
    <x v="217"/>
    <s v="Rest"/>
    <x v="12"/>
    <s v="-"/>
    <n v="40"/>
    <s v="Produkte"/>
    <s v="BUs"/>
    <s v="Symptome"/>
    <s v="0"/>
    <s v="RWV"/>
    <s v="RW"/>
  </r>
  <r>
    <x v="0"/>
    <n v="52"/>
    <x v="33"/>
    <s v="Offen ungeschält ABS"/>
    <x v="30"/>
    <s v="Linienbezogen"/>
    <x v="9"/>
    <s v="-"/>
    <n v="40"/>
    <s v="Produkte"/>
    <s v="BUs"/>
    <s v="Symptome"/>
    <n v="52"/>
    <s v="L9"/>
    <n v="29501003"/>
  </r>
  <r>
    <x v="0"/>
    <n v="82"/>
    <x v="33"/>
    <s v="-"/>
    <x v="23"/>
    <s v="Linienbezogen"/>
    <x v="7"/>
    <s v="-"/>
    <n v="40"/>
    <s v="Produkte"/>
    <s v="BUs"/>
    <s v="Symptome"/>
    <s v="0"/>
    <s v="L9"/>
    <s v="Maschinenabfall"/>
  </r>
  <r>
    <x v="0"/>
    <n v="9"/>
    <x v="33"/>
    <s v="RW"/>
    <x v="47"/>
    <s v="Schimmel"/>
    <x v="0"/>
    <s v="VOS &gt; Einsatz"/>
    <n v="40"/>
    <s v="Produkte"/>
    <s v="BUs"/>
    <s v="Symptome"/>
    <s v="0"/>
    <s v="WVP"/>
    <s v="RW natur"/>
  </r>
  <r>
    <x v="0"/>
    <n v="22"/>
    <x v="33"/>
    <s v="ABS"/>
    <x v="209"/>
    <s v="Linienbezogen"/>
    <x v="7"/>
    <s v="-"/>
    <n v="40"/>
    <s v="Produkte"/>
    <s v="BUs"/>
    <s v="Symptome"/>
    <s v="0"/>
    <s v="BU3"/>
    <s v="Walnusstraum"/>
  </r>
  <r>
    <x v="0"/>
    <n v="11"/>
    <x v="34"/>
    <s v="Offen ungeschält VOS"/>
    <x v="173"/>
    <s v="Linienbezogen"/>
    <x v="7"/>
    <s v="-"/>
    <n v="40"/>
    <s v="Produkte"/>
    <s v="BUs"/>
    <s v="Symptome"/>
    <n v="5.5"/>
    <s v="L9"/>
    <n v="29500613"/>
  </r>
  <r>
    <x v="2"/>
    <n v="8"/>
    <x v="34"/>
    <s v="Offen ungeschält ABS"/>
    <x v="60"/>
    <s v="keinen Verwendungszweck"/>
    <x v="23"/>
    <s v="-"/>
    <n v="40"/>
    <s v="Produkte"/>
    <s v="BUs"/>
    <s v="Symptome"/>
    <n v="16"/>
    <s v="Bu4"/>
    <n v="29500891"/>
  </r>
  <r>
    <x v="2"/>
    <n v="22"/>
    <x v="34"/>
    <s v="Offen ungeschält ABS"/>
    <x v="218"/>
    <s v="keinen Verwendungszweck"/>
    <x v="23"/>
    <s v="-"/>
    <n v="40"/>
    <s v="Produkte"/>
    <s v="BUs"/>
    <s v="Symptome"/>
    <n v="11"/>
    <s v="BU4"/>
    <n v="29500908"/>
  </r>
  <r>
    <x v="1"/>
    <n v="49"/>
    <x v="34"/>
    <s v="Vorschmelz"/>
    <x v="45"/>
    <s v="Rest"/>
    <x v="12"/>
    <s v="-"/>
    <n v="40"/>
    <s v="Produkte"/>
    <s v="BUs"/>
    <s v="Symptome"/>
    <n v="0.49"/>
    <s v="RWV"/>
    <n v="29500917"/>
  </r>
  <r>
    <x v="1"/>
    <n v="61"/>
    <x v="34"/>
    <s v="Vorschmelz"/>
    <x v="45"/>
    <s v="Rest"/>
    <x v="12"/>
    <s v="-"/>
    <n v="40"/>
    <s v="Produkte"/>
    <s v="BUs"/>
    <s v="Symptome"/>
    <n v="0.61"/>
    <s v="RWV"/>
    <n v="29500917"/>
  </r>
  <r>
    <x v="1"/>
    <n v="18"/>
    <x v="34"/>
    <s v="Offen ungeschält VOS"/>
    <x v="204"/>
    <s v="Schimmel"/>
    <x v="1"/>
    <s v="-"/>
    <n v="40"/>
    <s v="Produkte"/>
    <s v="BUs"/>
    <s v="Symptome"/>
    <n v="9"/>
    <s v="RWV"/>
    <n v="29500947"/>
  </r>
  <r>
    <x v="2"/>
    <n v="133"/>
    <x v="34"/>
    <s v="Offen ungeschält ABS"/>
    <x v="72"/>
    <s v="keinen Verwendungszweck"/>
    <x v="23"/>
    <s v="-"/>
    <n v="40"/>
    <s v="Produkte"/>
    <s v="BUs"/>
    <s v="Symptome"/>
    <n v="1.3300000000000001E-2"/>
    <s v="Bu4"/>
    <n v="29501039"/>
  </r>
  <r>
    <x v="1"/>
    <n v="24"/>
    <x v="34"/>
    <s v="Offen Zipfel"/>
    <x v="177"/>
    <s v="Schimmel"/>
    <x v="1"/>
    <s v="-"/>
    <n v="40"/>
    <s v="Produkte"/>
    <s v="BUs"/>
    <s v="Symptome"/>
    <n v="12"/>
    <s v="Schmelze"/>
    <n v="29501078"/>
  </r>
  <r>
    <x v="2"/>
    <n v="55"/>
    <x v="34"/>
    <s v="Offen ungeschält ABS"/>
    <x v="89"/>
    <s v="keinen Verwendungszweck"/>
    <x v="23"/>
    <s v="-"/>
    <n v="40"/>
    <s v="Produkte"/>
    <s v="BUs"/>
    <s v="Symptome"/>
    <n v="0.55000000000000004"/>
    <s v="Bu4"/>
    <n v="29501101"/>
  </r>
  <r>
    <x v="1"/>
    <n v="77.599999999999994"/>
    <x v="34"/>
    <s v="Sammelnr. geschält"/>
    <x v="55"/>
    <s v="Schimmel"/>
    <x v="1"/>
    <s v="-"/>
    <n v="40"/>
    <s v="Produkte"/>
    <s v="BUs"/>
    <s v="Symptome"/>
    <n v="72.928479999999993"/>
    <s v="Schmelze"/>
    <n v="29600025"/>
  </r>
  <r>
    <x v="1"/>
    <n v="23"/>
    <x v="34"/>
    <s v="Sammelnr. geschält"/>
    <x v="7"/>
    <s v="Schimmel"/>
    <x v="1"/>
    <s v="-"/>
    <n v="40"/>
    <s v="Produkte"/>
    <s v="BUs"/>
    <s v="Symptome"/>
    <n v="21.438300000000002"/>
    <s v="Schmelze"/>
    <n v="29600027"/>
  </r>
  <r>
    <x v="2"/>
    <n v="325"/>
    <x v="34"/>
    <s v="Vakuumierter ABS ungeschält"/>
    <x v="219"/>
    <s v="Schimmel"/>
    <x v="3"/>
    <s v="-"/>
    <n v="40"/>
    <s v="Produkte"/>
    <s v="BUs"/>
    <s v="Symptome"/>
    <n v="7.8"/>
    <s v="BU4"/>
    <n v="49500196"/>
  </r>
  <r>
    <x v="4"/>
    <n v="15"/>
    <x v="34"/>
    <s v="Rohware"/>
    <x v="21"/>
    <s v="Schimmel"/>
    <x v="16"/>
    <s v="-"/>
    <n v="40"/>
    <s v="Produkte"/>
    <s v="BUs"/>
    <s v="Symptome"/>
    <s v="0"/>
    <s v="Bu2"/>
    <s v="Blöcke"/>
  </r>
  <r>
    <x v="1"/>
    <n v="56"/>
    <x v="34"/>
    <s v="Fertigware"/>
    <x v="220"/>
    <s v="Rest"/>
    <x v="29"/>
    <s v="-"/>
    <n v="40"/>
    <s v="Produkte"/>
    <s v="BUs"/>
    <s v="Symptome"/>
    <s v="0"/>
    <s v="Abfüllung"/>
    <s v="Creme Noblesse"/>
  </r>
  <r>
    <x v="1"/>
    <n v="36.200000000000003"/>
    <x v="34"/>
    <s v="-"/>
    <x v="12"/>
    <s v="Schimmel"/>
    <x v="1"/>
    <s v="-"/>
    <n v="40"/>
    <s v="Produkte"/>
    <s v="BUs"/>
    <s v="Symptome"/>
    <s v="0"/>
    <s v="Schmelze"/>
    <s v="Div. Zipfel, Endstücke"/>
  </r>
  <r>
    <x v="0"/>
    <n v="12"/>
    <x v="34"/>
    <s v="Vorschmelz"/>
    <x v="22"/>
    <s v="Linienbezogen"/>
    <x v="7"/>
    <s v="-"/>
    <n v="40"/>
    <s v="Produkte"/>
    <s v="BUs"/>
    <s v="Symptome"/>
    <s v="0"/>
    <s v="Bu3"/>
    <s v="Vorschmelz Diverses"/>
  </r>
  <r>
    <x v="0"/>
    <n v="78.599999999999994"/>
    <x v="34"/>
    <s v="-"/>
    <x v="23"/>
    <s v="Linienbezogen"/>
    <x v="7"/>
    <s v="-"/>
    <n v="40"/>
    <s v="Produkte"/>
    <s v="BUs"/>
    <s v="Symptome"/>
    <s v="0"/>
    <s v="L9"/>
    <s v="Maschinenabfall"/>
  </r>
  <r>
    <x v="0"/>
    <n v="10"/>
    <x v="34"/>
    <s v="-"/>
    <x v="23"/>
    <s v="Linienbezogen"/>
    <x v="7"/>
    <s v="-"/>
    <n v="40"/>
    <s v="Produkte"/>
    <s v="BUs"/>
    <s v="Symptome"/>
    <s v="0"/>
    <s v="BU3"/>
    <s v="Maschinenabfall"/>
  </r>
  <r>
    <x v="0"/>
    <n v="20"/>
    <x v="34"/>
    <s v="-"/>
    <x v="23"/>
    <s v="Linienbezogen"/>
    <x v="7"/>
    <s v="-"/>
    <n v="40"/>
    <s v="Produkte"/>
    <s v="BUs"/>
    <s v="Symptome"/>
    <s v="0"/>
    <s v="L33"/>
    <s v="Maschinenabfall"/>
  </r>
  <r>
    <x v="1"/>
    <n v="122"/>
    <x v="34"/>
    <s v="Diverses"/>
    <x v="13"/>
    <s v="Linienbezogen"/>
    <x v="7"/>
    <s v="-"/>
    <n v="40"/>
    <s v="Produkte"/>
    <s v="BUs"/>
    <s v="Symptome"/>
    <s v="0"/>
    <s v="Strudelline"/>
    <s v="Diverses"/>
  </r>
  <r>
    <x v="5"/>
    <n v="9.8000000000000007"/>
    <x v="34"/>
    <s v="Diverses"/>
    <x v="13"/>
    <s v="Qualitätssicherung"/>
    <x v="10"/>
    <s v="-"/>
    <n v="40"/>
    <s v="Produkte"/>
    <s v="BUs"/>
    <s v="Symptome"/>
    <s v="0"/>
    <s v="QM"/>
    <s v="Diverses"/>
  </r>
  <r>
    <x v="4"/>
    <n v="86"/>
    <x v="34"/>
    <s v="Diverses"/>
    <x v="13"/>
    <s v="Linienbezogen"/>
    <x v="7"/>
    <s v="-"/>
    <n v="40"/>
    <s v="Produkte"/>
    <s v="BUs"/>
    <s v="Symptome"/>
    <s v="0"/>
    <s v="BU2"/>
    <s v="Diverses"/>
  </r>
  <r>
    <x v="5"/>
    <n v="7.5"/>
    <x v="34"/>
    <s v="Diverses"/>
    <x v="13"/>
    <s v="Qualitätssicherung"/>
    <x v="10"/>
    <s v="-"/>
    <n v="40"/>
    <s v="Produkte"/>
    <s v="BUs"/>
    <s v="Symptome"/>
    <s v="0"/>
    <s v="QM"/>
    <s v="Diverses"/>
  </r>
  <r>
    <x v="4"/>
    <n v="70"/>
    <x v="34"/>
    <s v="Diverses"/>
    <x v="13"/>
    <s v="Linienbezogen"/>
    <x v="7"/>
    <s v="-"/>
    <n v="40"/>
    <s v="Produkte"/>
    <s v="BUs"/>
    <s v="Symptome"/>
    <s v="0"/>
    <s v="Bu2"/>
    <s v="Diverses"/>
  </r>
  <r>
    <x v="1"/>
    <n v="90"/>
    <x v="34"/>
    <s v="Diverses"/>
    <x v="13"/>
    <s v="Linienbezogen"/>
    <x v="17"/>
    <s v="-"/>
    <n v="40"/>
    <s v="Produkte"/>
    <s v="BUs"/>
    <s v="Symptome"/>
    <s v="0"/>
    <s v="Schmelze"/>
    <s v="Diverses"/>
  </r>
  <r>
    <x v="1"/>
    <n v="35.6"/>
    <x v="34"/>
    <s v="Diverses"/>
    <x v="13"/>
    <s v="Linienbezogen"/>
    <x v="17"/>
    <s v="-"/>
    <n v="40"/>
    <s v="Produkte"/>
    <s v="BUs"/>
    <s v="Symptome"/>
    <s v="0"/>
    <s v="Schmelze"/>
    <s v="Diverses"/>
  </r>
  <r>
    <x v="5"/>
    <n v="15"/>
    <x v="34"/>
    <s v="Diverses"/>
    <x v="13"/>
    <s v="Qualitätssicherung"/>
    <x v="11"/>
    <s v="-"/>
    <n v="40"/>
    <s v="Produkte"/>
    <s v="BUs"/>
    <s v="Symptome"/>
    <s v="0"/>
    <s v="Labor"/>
    <s v="Diverses"/>
  </r>
  <r>
    <x v="5"/>
    <n v="80"/>
    <x v="34"/>
    <s v="Diverses"/>
    <x v="13"/>
    <s v="Qualitätssicherung"/>
    <x v="11"/>
    <s v="-"/>
    <n v="40"/>
    <s v="Produkte"/>
    <s v="BUs"/>
    <s v="Symptome"/>
    <s v="0"/>
    <s v="Labor"/>
    <s v="Diverses"/>
  </r>
  <r>
    <x v="5"/>
    <n v="6.8"/>
    <x v="34"/>
    <s v="Diverses"/>
    <x v="13"/>
    <s v="Qualitätssicherung"/>
    <x v="11"/>
    <s v="-"/>
    <n v="40"/>
    <s v="Produkte"/>
    <s v="BUs"/>
    <s v="Symptome"/>
    <s v="0"/>
    <s v="Labor"/>
    <s v="Diverses"/>
  </r>
  <r>
    <x v="1"/>
    <n v="10"/>
    <x v="34"/>
    <s v="ganze Würste"/>
    <x v="221"/>
    <s v="Linienbezogen"/>
    <x v="24"/>
    <s v="-"/>
    <n v="40"/>
    <s v="Produkte"/>
    <s v="BUs"/>
    <s v="Symptome"/>
    <s v="0"/>
    <s v="Räucherei"/>
    <s v="ganze Wurst Gourme Kräuter"/>
  </r>
  <r>
    <x v="1"/>
    <n v="10"/>
    <x v="34"/>
    <s v="ganze Würste"/>
    <x v="222"/>
    <s v="Linienbezogen"/>
    <x v="19"/>
    <s v="-"/>
    <n v="40"/>
    <s v="Produkte"/>
    <s v="BUs"/>
    <s v="Symptome"/>
    <s v="0"/>
    <s v="Räucherei"/>
    <s v="ganze Wurst Gourme Paprika"/>
  </r>
  <r>
    <x v="1"/>
    <n v="10"/>
    <x v="34"/>
    <s v="ganze Würste"/>
    <x v="222"/>
    <s v="Linienbezogen"/>
    <x v="19"/>
    <s v="-"/>
    <n v="40"/>
    <s v="Produkte"/>
    <s v="BUs"/>
    <s v="Symptome"/>
    <s v="0"/>
    <s v="Räucherei"/>
    <s v="ganze Wurst Gourme Paprika"/>
  </r>
  <r>
    <x v="1"/>
    <n v="10"/>
    <x v="34"/>
    <s v="ganze Würste"/>
    <x v="222"/>
    <s v="Linienbezogen"/>
    <x v="24"/>
    <s v="-"/>
    <n v="40"/>
    <s v="Produkte"/>
    <s v="BUs"/>
    <s v="Symptome"/>
    <s v="0"/>
    <s v="Räucherei"/>
    <s v="ganze Wurst Gourme Paprika"/>
  </r>
  <r>
    <x v="5"/>
    <n v="31"/>
    <x v="34"/>
    <s v="Rohware"/>
    <x v="223"/>
    <s v="Rest"/>
    <x v="35"/>
    <s v="-"/>
    <n v="40"/>
    <s v="Produkte"/>
    <s v="BUs"/>
    <s v="Symptome"/>
    <s v="0"/>
    <s v="Rest"/>
    <s v="Mozzarella"/>
  </r>
  <r>
    <x v="3"/>
    <n v="20"/>
    <x v="34"/>
    <s v="Fertigware"/>
    <x v="224"/>
    <s v="Schimmel"/>
    <x v="31"/>
    <s v="-"/>
    <n v="40"/>
    <s v="Produkte"/>
    <s v="BUs"/>
    <s v="Symptome"/>
    <s v="0"/>
    <s v="Verkauf"/>
    <s v="Räu-End"/>
  </r>
  <r>
    <x v="1"/>
    <n v="21"/>
    <x v="34"/>
    <s v="vegan"/>
    <x v="225"/>
    <s v="Linienbezogen"/>
    <x v="17"/>
    <s v="-"/>
    <n v="40"/>
    <s v="Produkte"/>
    <s v="BUs"/>
    <s v="Symptome"/>
    <s v="0"/>
    <s v="Schmelze"/>
    <s v="vegan"/>
  </r>
  <r>
    <x v="1"/>
    <n v="60"/>
    <x v="35"/>
    <s v="Offen ungeschält ABS"/>
    <x v="226"/>
    <s v="Schimmel"/>
    <x v="26"/>
    <s v="-"/>
    <n v="40"/>
    <s v="Produkte"/>
    <s v="BUs"/>
    <s v="Symptome"/>
    <n v="90"/>
    <s v="RWV"/>
    <n v="29500719"/>
  </r>
  <r>
    <x v="1"/>
    <n v="7"/>
    <x v="35"/>
    <s v="Offen ungeschält VOS"/>
    <x v="57"/>
    <s v="Schimmel"/>
    <x v="1"/>
    <s v="-"/>
    <n v="40"/>
    <s v="Produkte"/>
    <s v="BUs"/>
    <s v="Symptome"/>
    <n v="3.5"/>
    <s v="Schmelze"/>
    <n v="29500860"/>
  </r>
  <r>
    <x v="2"/>
    <n v="5"/>
    <x v="35"/>
    <s v="Offen ungeschält ABS"/>
    <x v="59"/>
    <s v="keinen Verwendungszweck"/>
    <x v="23"/>
    <s v="-"/>
    <n v="40"/>
    <s v="Produkte"/>
    <s v="BUs"/>
    <s v="Symptome"/>
    <n v="7.5"/>
    <s v="BU4"/>
    <n v="29500886"/>
  </r>
  <r>
    <x v="1"/>
    <n v="21"/>
    <x v="35"/>
    <s v="Vorschmelz"/>
    <x v="45"/>
    <s v="Rest"/>
    <x v="12"/>
    <s v="-"/>
    <n v="40"/>
    <s v="Produkte"/>
    <s v="BUs"/>
    <s v="Symptome"/>
    <n v="0.21"/>
    <s v="RWV"/>
    <n v="29500917"/>
  </r>
  <r>
    <x v="1"/>
    <n v="13"/>
    <x v="35"/>
    <s v="Vorschmelz"/>
    <x v="45"/>
    <s v="Rest"/>
    <x v="12"/>
    <s v="-"/>
    <n v="40"/>
    <s v="Produkte"/>
    <s v="BUs"/>
    <s v="Symptome"/>
    <n v="0.13"/>
    <s v="RWV"/>
    <n v="29500917"/>
  </r>
  <r>
    <x v="1"/>
    <n v="6"/>
    <x v="35"/>
    <s v="Vorschmelz"/>
    <x v="45"/>
    <s v="Rest"/>
    <x v="12"/>
    <s v="-"/>
    <n v="40"/>
    <s v="Produkte"/>
    <s v="BUs"/>
    <s v="Symptome"/>
    <n v="0.06"/>
    <s v="RWV"/>
    <n v="29500917"/>
  </r>
  <r>
    <x v="1"/>
    <n v="25"/>
    <x v="35"/>
    <s v="Vorschmelz"/>
    <x v="45"/>
    <s v="Rest"/>
    <x v="12"/>
    <s v="-"/>
    <n v="40"/>
    <s v="Produkte"/>
    <s v="BUs"/>
    <s v="Symptome"/>
    <n v="0.25"/>
    <s v="RWV"/>
    <n v="29500917"/>
  </r>
  <r>
    <x v="2"/>
    <n v="8"/>
    <x v="35"/>
    <s v="Offen ungeschält ABS"/>
    <x v="112"/>
    <s v="keinen Verwendungszweck"/>
    <x v="23"/>
    <s v="-"/>
    <n v="40"/>
    <s v="Produkte"/>
    <s v="BUs"/>
    <s v="Symptome"/>
    <n v="12"/>
    <s v="BU4"/>
    <n v="29500952"/>
  </r>
  <r>
    <x v="1"/>
    <n v="16"/>
    <x v="35"/>
    <s v="Offen ungeschält ABS"/>
    <x v="227"/>
    <s v="Schimmel"/>
    <x v="1"/>
    <s v="-"/>
    <n v="40"/>
    <s v="Produkte"/>
    <s v="BUs"/>
    <s v="Symptome"/>
    <n v="16"/>
    <s v="Schmelze"/>
    <n v="29501002"/>
  </r>
  <r>
    <x v="2"/>
    <n v="1"/>
    <x v="35"/>
    <s v="Offen ungeschält ABS"/>
    <x v="70"/>
    <s v="keinen Verwendungszweck"/>
    <x v="23"/>
    <s v="-"/>
    <n v="40"/>
    <s v="Produkte"/>
    <s v="BUs"/>
    <s v="Symptome"/>
    <n v="1.5"/>
    <s v="BU4"/>
    <n v="29501029"/>
  </r>
  <r>
    <x v="2"/>
    <n v="3"/>
    <x v="35"/>
    <s v="Offen ungeschält ABS"/>
    <x v="71"/>
    <s v="keinen Verwendungszweck"/>
    <x v="23"/>
    <s v="-"/>
    <n v="40"/>
    <s v="Produkte"/>
    <s v="BUs"/>
    <s v="Symptome"/>
    <n v="4.5"/>
    <s v="BU4"/>
    <n v="29501030"/>
  </r>
  <r>
    <x v="2"/>
    <n v="7"/>
    <x v="35"/>
    <s v="ABS"/>
    <x v="106"/>
    <s v="keinen Verwendungszweck"/>
    <x v="23"/>
    <s v="-"/>
    <n v="40"/>
    <s v="Produkte"/>
    <s v="BUs"/>
    <s v="Symptome"/>
    <n v="6.9999999999999999E-4"/>
    <s v="BU4"/>
    <n v="29501036"/>
  </r>
  <r>
    <x v="2"/>
    <n v="17"/>
    <x v="35"/>
    <s v="Offen ungeschält ABS"/>
    <x v="72"/>
    <s v="keinen Verwendungszweck"/>
    <x v="23"/>
    <s v="-"/>
    <n v="40"/>
    <s v="Produkte"/>
    <s v="BUs"/>
    <s v="Symptome"/>
    <n v="1.7000000000000001E-3"/>
    <s v="BU4"/>
    <n v="29501039"/>
  </r>
  <r>
    <x v="1"/>
    <n v="120"/>
    <x v="35"/>
    <s v="Offen Endstücke"/>
    <x v="87"/>
    <s v="Schimmel"/>
    <x v="1"/>
    <s v="-"/>
    <n v="40"/>
    <s v="Produkte"/>
    <s v="BUs"/>
    <s v="Symptome"/>
    <n v="60"/>
    <s v="Schmelze"/>
    <n v="29501067"/>
  </r>
  <r>
    <x v="2"/>
    <n v="15"/>
    <x v="35"/>
    <s v="Offen ungeschält ABS"/>
    <x v="89"/>
    <s v="keinen Verwendungszweck"/>
    <x v="23"/>
    <s v="-"/>
    <n v="40"/>
    <s v="Produkte"/>
    <s v="BUs"/>
    <s v="Symptome"/>
    <n v="0.15"/>
    <s v="BU4"/>
    <n v="29501101"/>
  </r>
  <r>
    <x v="1"/>
    <n v="130"/>
    <x v="35"/>
    <s v="Vakuumierter VOS ungeschält"/>
    <x v="228"/>
    <s v="Schimmel"/>
    <x v="1"/>
    <s v="Produktion unregelmäßig"/>
    <n v="40"/>
    <s v="Produkte"/>
    <s v="BUs"/>
    <s v="Symptome"/>
    <n v="152.63299999999998"/>
    <s v="Schmelze"/>
    <n v="49500171"/>
  </r>
  <r>
    <x v="4"/>
    <n v="15"/>
    <x v="35"/>
    <s v="Rohware"/>
    <x v="21"/>
    <s v="Schimmel"/>
    <x v="16"/>
    <s v="-"/>
    <n v="40"/>
    <s v="Produkte"/>
    <s v="BUs"/>
    <s v="Symptome"/>
    <s v="0"/>
    <s v="BU2"/>
    <s v="Blöcke"/>
  </r>
  <r>
    <x v="1"/>
    <n v="405"/>
    <x v="35"/>
    <s v="Diverses"/>
    <x v="13"/>
    <s v="Linienbezogen"/>
    <x v="7"/>
    <s v="-"/>
    <n v="40"/>
    <s v="Produkte"/>
    <s v="BUs"/>
    <s v="Symptome"/>
    <s v="0"/>
    <s v="Abfüllung"/>
    <s v="Diverses"/>
  </r>
  <r>
    <x v="0"/>
    <n v="22"/>
    <x v="35"/>
    <s v="-"/>
    <x v="23"/>
    <s v="Linienbezogen"/>
    <x v="7"/>
    <s v="-"/>
    <n v="40"/>
    <s v="Produkte"/>
    <s v="BUs"/>
    <s v="Symptome"/>
    <s v="0"/>
    <s v="L33"/>
    <s v="Maschinenabfall"/>
  </r>
  <r>
    <x v="2"/>
    <n v="19.399999999999999"/>
    <x v="35"/>
    <s v="Diverses"/>
    <x v="13"/>
    <s v="Linienbezogen"/>
    <x v="7"/>
    <s v="-"/>
    <n v="40"/>
    <s v="Produkte"/>
    <s v="BUs"/>
    <s v="Symptome"/>
    <s v="0"/>
    <s v="Bu4"/>
    <s v="Diverses"/>
  </r>
  <r>
    <x v="4"/>
    <n v="69.900000000000006"/>
    <x v="35"/>
    <s v="Diverses"/>
    <x v="13"/>
    <s v="Linienbezogen"/>
    <x v="7"/>
    <s v="-"/>
    <n v="40"/>
    <s v="Produkte"/>
    <s v="BUs"/>
    <s v="Symptome"/>
    <s v="0"/>
    <s v="BU2"/>
    <s v="Diverses"/>
  </r>
  <r>
    <x v="5"/>
    <n v="11"/>
    <x v="35"/>
    <s v="Diverses"/>
    <x v="13"/>
    <s v="Qualitätssicherung"/>
    <x v="10"/>
    <s v="-"/>
    <n v="40"/>
    <s v="Produkte"/>
    <s v="BUs"/>
    <s v="Symptome"/>
    <s v="0"/>
    <s v="QM"/>
    <s v="Diverses"/>
  </r>
  <r>
    <x v="1"/>
    <n v="97"/>
    <x v="35"/>
    <s v="Diverses"/>
    <x v="13"/>
    <s v="Linienbezogen"/>
    <x v="17"/>
    <s v="-"/>
    <n v="40"/>
    <s v="Produkte"/>
    <s v="BUs"/>
    <s v="Symptome"/>
    <s v="0"/>
    <s v="Schmelze"/>
    <s v="Diverses"/>
  </r>
  <r>
    <x v="1"/>
    <n v="60"/>
    <x v="35"/>
    <s v="-"/>
    <x v="229"/>
    <s v="Linienbezogen"/>
    <x v="24"/>
    <s v="-"/>
    <n v="40"/>
    <s v="Produkte"/>
    <s v="BUs"/>
    <s v="Symptome"/>
    <s v="0"/>
    <s v="Räucherei"/>
    <s v="ganze Wurst Gourme Schinken"/>
  </r>
  <r>
    <x v="1"/>
    <n v="10"/>
    <x v="35"/>
    <s v="ganze Würste"/>
    <x v="230"/>
    <s v="Linienbezogen"/>
    <x v="24"/>
    <s v="-"/>
    <n v="40"/>
    <s v="Produkte"/>
    <s v="BUs"/>
    <s v="Symptome"/>
    <s v="0"/>
    <s v="Räucherei"/>
    <s v="ganze Wurst Gourmet Schinken"/>
  </r>
  <r>
    <x v="1"/>
    <n v="10"/>
    <x v="35"/>
    <s v="ganze Würste"/>
    <x v="231"/>
    <s v="Linienbezogen"/>
    <x v="19"/>
    <s v="-"/>
    <n v="40"/>
    <s v="Produkte"/>
    <s v="BUs"/>
    <s v="Symptome"/>
    <s v="0"/>
    <s v="Räucherei"/>
    <s v="ganze Wurst NA Extra"/>
  </r>
  <r>
    <x v="5"/>
    <n v="5.6"/>
    <x v="35"/>
    <s v="Qualitätssicherung"/>
    <x v="16"/>
    <s v="Qualitätssicherung"/>
    <x v="11"/>
    <s v="-"/>
    <n v="40"/>
    <s v="Produkte"/>
    <s v="BUs"/>
    <s v="Symptome"/>
    <s v="0"/>
    <s v="Labor"/>
    <s v="Laborproben"/>
  </r>
  <r>
    <x v="5"/>
    <n v="7"/>
    <x v="35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29.2"/>
    <x v="35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0"/>
    <n v="436.6"/>
    <x v="36"/>
    <s v="Riemen"/>
    <x v="93"/>
    <s v="Schimmel"/>
    <x v="28"/>
    <s v="-"/>
    <n v="40"/>
    <s v="Produkte"/>
    <s v="BUs"/>
    <s v="Symptome"/>
    <n v="3250.0940599999999"/>
    <s v="BU3"/>
    <n v="23500062"/>
  </r>
  <r>
    <x v="0"/>
    <n v="427"/>
    <x v="36"/>
    <s v="Riemen"/>
    <x v="93"/>
    <s v="Schimmel"/>
    <x v="28"/>
    <s v="-"/>
    <n v="40"/>
    <s v="Produkte"/>
    <s v="BUs"/>
    <s v="Symptome"/>
    <n v="3178.6306999999997"/>
    <s v="BU3"/>
    <n v="23500062"/>
  </r>
  <r>
    <x v="1"/>
    <n v="22"/>
    <x v="36"/>
    <s v="Offen ungeschält VOS"/>
    <x v="232"/>
    <s v="Schimmel"/>
    <x v="1"/>
    <s v="-"/>
    <n v="40"/>
    <s v="Produkte"/>
    <s v="BUs"/>
    <s v="Symptome"/>
    <s v="0"/>
    <s v="RWV"/>
    <n v="29500531"/>
  </r>
  <r>
    <x v="1"/>
    <n v="20"/>
    <x v="36"/>
    <s v="Offen ungeschält VOS"/>
    <x v="199"/>
    <s v="Schimmel"/>
    <x v="1"/>
    <s v="-"/>
    <n v="40"/>
    <s v="Produkte"/>
    <s v="BUs"/>
    <s v="Symptome"/>
    <n v="10"/>
    <s v="Schmelze"/>
    <n v="29500620"/>
  </r>
  <r>
    <x v="2"/>
    <n v="20"/>
    <x v="36"/>
    <s v="Offen ungeschält VOS"/>
    <x v="233"/>
    <s v="keinen Verwendungszweck"/>
    <x v="23"/>
    <s v="-"/>
    <n v="40"/>
    <s v="Produkte"/>
    <s v="BUs"/>
    <s v="Symptome"/>
    <s v="0"/>
    <s v="BU4"/>
    <n v="29501010"/>
  </r>
  <r>
    <x v="2"/>
    <n v="10"/>
    <x v="36"/>
    <s v="Offen ungeschält ABS"/>
    <x v="69"/>
    <s v="keinen Verwendungszweck"/>
    <x v="23"/>
    <s v="-"/>
    <n v="40"/>
    <s v="Produkte"/>
    <s v="BUs"/>
    <s v="Symptome"/>
    <n v="1E-3"/>
    <s v="BU4"/>
    <n v="29501013"/>
  </r>
  <r>
    <x v="3"/>
    <n v="70"/>
    <x v="36"/>
    <s v="Offen Zipfel"/>
    <x v="234"/>
    <s v="Schimmel"/>
    <x v="20"/>
    <s v="-"/>
    <n v="40"/>
    <s v="Produkte"/>
    <s v="BUs"/>
    <s v="Symptome"/>
    <n v="35"/>
    <s v="Verkauf"/>
    <n v="29501073"/>
  </r>
  <r>
    <x v="3"/>
    <n v="220"/>
    <x v="36"/>
    <s v="Offen Endstücke"/>
    <x v="235"/>
    <s v="Schimmel"/>
    <x v="20"/>
    <s v="-"/>
    <n v="40"/>
    <s v="Produkte"/>
    <s v="BUs"/>
    <s v="Symptome"/>
    <n v="110"/>
    <s v="Verkauf"/>
    <n v="29501081"/>
  </r>
  <r>
    <x v="0"/>
    <n v="245"/>
    <x v="36"/>
    <s v="-"/>
    <x v="236"/>
    <s v="Schimmel"/>
    <x v="43"/>
    <s v="-"/>
    <n v="40"/>
    <s v="Produkte"/>
    <s v="BUs"/>
    <s v="Symptome"/>
    <s v="0"/>
    <s v="Spezialitäten"/>
    <n v="31000217"/>
  </r>
  <r>
    <x v="1"/>
    <n v="328"/>
    <x v="36"/>
    <s v="Räucherwürste"/>
    <x v="99"/>
    <s v="Linienbezogen"/>
    <x v="24"/>
    <s v="Clip gerissen"/>
    <n v="40"/>
    <s v="Produkte"/>
    <s v="BUs"/>
    <s v="Symptome"/>
    <s v="0"/>
    <s v="Abfüllung"/>
    <n v="32000106"/>
  </r>
  <r>
    <x v="4"/>
    <n v="49.5"/>
    <x v="36"/>
    <s v="Rohware"/>
    <x v="21"/>
    <s v="Schimmel"/>
    <x v="16"/>
    <s v="-"/>
    <n v="40"/>
    <s v="Produkte"/>
    <s v="BUs"/>
    <s v="Symptome"/>
    <s v="0"/>
    <s v="BU2"/>
    <s v="Blöcke"/>
  </r>
  <r>
    <x v="0"/>
    <n v="16"/>
    <x v="36"/>
    <s v="Vorschmelz"/>
    <x v="22"/>
    <s v="Linienbezogen"/>
    <x v="7"/>
    <s v="-"/>
    <n v="40"/>
    <s v="Produkte"/>
    <s v="BUs"/>
    <s v="Symptome"/>
    <s v="0"/>
    <s v="BU3"/>
    <s v="Vorschmelz Diverses"/>
  </r>
  <r>
    <x v="1"/>
    <n v="328"/>
    <x v="36"/>
    <s v="Diverses"/>
    <x v="13"/>
    <s v="Linienbezogen"/>
    <x v="7"/>
    <s v="-"/>
    <n v="40"/>
    <s v="Produkte"/>
    <s v="BUs"/>
    <s v="Symptome"/>
    <s v="0"/>
    <s v="Abfüllung"/>
    <s v="Diverses"/>
  </r>
  <r>
    <x v="2"/>
    <n v="18"/>
    <x v="36"/>
    <s v="Diverses"/>
    <x v="13"/>
    <s v="Linienbezogen"/>
    <x v="7"/>
    <s v="-"/>
    <n v="40"/>
    <s v="Produkte"/>
    <s v="BUs"/>
    <s v="Symptome"/>
    <s v="0"/>
    <s v="BU4"/>
    <s v="Diverses"/>
  </r>
  <r>
    <x v="0"/>
    <n v="17"/>
    <x v="36"/>
    <s v="-"/>
    <x v="23"/>
    <s v="Linienbezogen"/>
    <x v="7"/>
    <s v="-"/>
    <n v="40"/>
    <s v="Produkte"/>
    <s v="BUs"/>
    <s v="Symptome"/>
    <s v="0"/>
    <s v="L35"/>
    <s v="Maschinenabfall"/>
  </r>
  <r>
    <x v="0"/>
    <n v="22"/>
    <x v="36"/>
    <s v="-"/>
    <x v="23"/>
    <s v="Linienbezogen"/>
    <x v="7"/>
    <s v="-"/>
    <n v="40"/>
    <s v="Produkte"/>
    <s v="BUs"/>
    <s v="Symptome"/>
    <s v="0"/>
    <s v="L11"/>
    <s v="Maschinenabfall"/>
  </r>
  <r>
    <x v="0"/>
    <n v="14"/>
    <x v="36"/>
    <s v="-"/>
    <x v="23"/>
    <s v="Linienbezogen"/>
    <x v="7"/>
    <s v="-"/>
    <n v="40"/>
    <s v="Produkte"/>
    <s v="BUs"/>
    <s v="Symptome"/>
    <s v="0"/>
    <s v="L33"/>
    <s v="Maschinenabfall"/>
  </r>
  <r>
    <x v="0"/>
    <n v="10"/>
    <x v="36"/>
    <s v="-"/>
    <x v="23"/>
    <s v="Linienbezogen"/>
    <x v="7"/>
    <s v="-"/>
    <n v="40"/>
    <s v="Produkte"/>
    <s v="BUs"/>
    <s v="Symptome"/>
    <s v="0"/>
    <s v="L11"/>
    <s v="Maschinenabfall"/>
  </r>
  <r>
    <x v="5"/>
    <n v="45"/>
    <x v="36"/>
    <s v="Diverses"/>
    <x v="13"/>
    <s v="Rest"/>
    <x v="30"/>
    <s v="-"/>
    <n v="40"/>
    <s v="Produkte"/>
    <s v="BUs"/>
    <s v="Symptome"/>
    <s v="0"/>
    <s v="Kantine"/>
    <s v="Diverses"/>
  </r>
  <r>
    <x v="4"/>
    <n v="15"/>
    <x v="36"/>
    <s v="Diverses"/>
    <x v="13"/>
    <s v="Schimmel"/>
    <x v="16"/>
    <s v="-"/>
    <n v="40"/>
    <s v="Produkte"/>
    <s v="BUs"/>
    <s v="Symptome"/>
    <s v="0"/>
    <s v="BU2"/>
    <s v="Diverses"/>
  </r>
  <r>
    <x v="1"/>
    <n v="153"/>
    <x v="36"/>
    <s v="Diverses"/>
    <x v="13"/>
    <s v="Linienbezogen"/>
    <x v="17"/>
    <s v="-"/>
    <n v="40"/>
    <s v="Produkte"/>
    <s v="BUs"/>
    <s v="Symptome"/>
    <s v="0"/>
    <s v="Schmelze"/>
    <s v="Diverses"/>
  </r>
  <r>
    <x v="5"/>
    <n v="150"/>
    <x v="36"/>
    <s v="Diverses"/>
    <x v="13"/>
    <s v="Qualitätssicherung"/>
    <x v="11"/>
    <s v="-"/>
    <n v="40"/>
    <s v="Produkte"/>
    <s v="BUs"/>
    <s v="Symptome"/>
    <s v="0"/>
    <s v="Labor"/>
    <s v="Diverses"/>
  </r>
  <r>
    <x v="0"/>
    <n v="40"/>
    <x v="37"/>
    <s v="Offen ungeschält VOS"/>
    <x v="173"/>
    <s v="Linienbezogen"/>
    <x v="7"/>
    <s v="-"/>
    <n v="40"/>
    <s v="Produkte"/>
    <s v="BUs"/>
    <s v="Symptome"/>
    <n v="20"/>
    <s v="L1"/>
    <n v="29500613"/>
  </r>
  <r>
    <x v="2"/>
    <n v="26"/>
    <x v="37"/>
    <s v="Offen ungeschält ABS"/>
    <x v="214"/>
    <s v="keinen Verwendungszweck"/>
    <x v="23"/>
    <s v="-"/>
    <n v="40"/>
    <s v="Produkte"/>
    <s v="BUs"/>
    <s v="Symptome"/>
    <n v="26"/>
    <s v="BU4"/>
    <n v="29500887"/>
  </r>
  <r>
    <x v="2"/>
    <n v="62.4"/>
    <x v="37"/>
    <s v="Offen ungeschält ABS"/>
    <x v="214"/>
    <s v="Schimmel"/>
    <x v="3"/>
    <s v="-"/>
    <n v="40"/>
    <s v="Produkte"/>
    <s v="BUs"/>
    <s v="Symptome"/>
    <n v="62.4"/>
    <s v="BU4"/>
    <n v="29500887"/>
  </r>
  <r>
    <x v="1"/>
    <n v="28"/>
    <x v="37"/>
    <s v="Vorschmelz"/>
    <x v="45"/>
    <s v="Rest"/>
    <x v="12"/>
    <s v="-"/>
    <n v="40"/>
    <s v="Produkte"/>
    <s v="BUs"/>
    <s v="Symptome"/>
    <n v="0.28000000000000003"/>
    <s v="RWV"/>
    <n v="29500917"/>
  </r>
  <r>
    <x v="0"/>
    <n v="240"/>
    <x v="37"/>
    <s v="Offen ungeschält ABS"/>
    <x v="30"/>
    <s v="Linienbezogen"/>
    <x v="9"/>
    <s v="-"/>
    <n v="40"/>
    <s v="Produkte"/>
    <s v="BUs"/>
    <s v="Symptome"/>
    <n v="240"/>
    <s v="L33"/>
    <n v="29501003"/>
  </r>
  <r>
    <x v="0"/>
    <n v="55"/>
    <x v="37"/>
    <s v="Offen ungeschält ABS"/>
    <x v="18"/>
    <s v="Rest"/>
    <x v="6"/>
    <s v="-"/>
    <n v="40"/>
    <s v="Produkte"/>
    <s v="BUs"/>
    <s v="Symptome"/>
    <n v="55"/>
    <s v="L33"/>
    <n v="29501032"/>
  </r>
  <r>
    <x v="1"/>
    <n v="130"/>
    <x v="37"/>
    <s v="Sammelnr. ungeschält ABS"/>
    <x v="237"/>
    <s v="Schimmel"/>
    <x v="1"/>
    <s v="-"/>
    <n v="40"/>
    <s v="Produkte"/>
    <s v="BUs"/>
    <s v="Symptome"/>
    <n v="266.721"/>
    <s v="RWV"/>
    <n v="29600003"/>
  </r>
  <r>
    <x v="0"/>
    <n v="63"/>
    <x v="37"/>
    <s v="-"/>
    <x v="23"/>
    <s v="Linienbezogen"/>
    <x v="7"/>
    <s v="-"/>
    <n v="40"/>
    <s v="Produkte"/>
    <s v="BUs"/>
    <s v="Symptome"/>
    <s v="0"/>
    <s v="WVP"/>
    <s v="Maschinenabfall"/>
  </r>
  <r>
    <x v="0"/>
    <n v="33"/>
    <x v="37"/>
    <s v="-"/>
    <x v="23"/>
    <s v="Linienbezogen"/>
    <x v="7"/>
    <s v="-"/>
    <n v="40"/>
    <s v="Produkte"/>
    <s v="BUs"/>
    <s v="Symptome"/>
    <s v="0"/>
    <s v="L33"/>
    <s v="Maschinenabfall"/>
  </r>
  <r>
    <x v="5"/>
    <n v="15.5"/>
    <x v="37"/>
    <s v="Diverses"/>
    <x v="13"/>
    <s v="Rest"/>
    <x v="10"/>
    <s v="-"/>
    <n v="40"/>
    <s v="Produkte"/>
    <s v="BUs"/>
    <s v="Symptome"/>
    <s v="0"/>
    <s v="QM"/>
    <s v="Diverses"/>
  </r>
  <r>
    <x v="5"/>
    <n v="73"/>
    <x v="37"/>
    <s v="Diverses"/>
    <x v="13"/>
    <s v="Qualitätssicherung"/>
    <x v="10"/>
    <s v="-"/>
    <n v="40"/>
    <s v="Produkte"/>
    <s v="BUs"/>
    <s v="Symptome"/>
    <s v="0"/>
    <s v="QM"/>
    <s v="diverses"/>
  </r>
  <r>
    <x v="5"/>
    <n v="3"/>
    <x v="37"/>
    <s v="Diverses"/>
    <x v="13"/>
    <s v="Qualitätssicherung"/>
    <x v="44"/>
    <s v="-"/>
    <n v="40"/>
    <s v="Produkte"/>
    <s v="BUs"/>
    <s v="Symptome"/>
    <s v="0"/>
    <s v="Labor"/>
    <s v="Diverses"/>
  </r>
  <r>
    <x v="5"/>
    <n v="56"/>
    <x v="37"/>
    <s v="Diverses"/>
    <x v="13"/>
    <s v="Qualitätssicherung"/>
    <x v="45"/>
    <s v="-"/>
    <n v="40"/>
    <s v="Produkte"/>
    <s v="BUs"/>
    <s v="Symptome"/>
    <s v="0"/>
    <s v="Labor"/>
    <s v="Diverses"/>
  </r>
  <r>
    <x v="5"/>
    <n v="6.5"/>
    <x v="37"/>
    <s v="Diverses"/>
    <x v="13"/>
    <s v="Qualitätssicherung"/>
    <x v="10"/>
    <s v="-"/>
    <n v="40"/>
    <s v="Produkte"/>
    <s v="BUs"/>
    <s v="Symptome"/>
    <s v="0"/>
    <s v="Labor"/>
    <s v="Diverses"/>
  </r>
  <r>
    <x v="5"/>
    <n v="86"/>
    <x v="37"/>
    <s v="Diverses"/>
    <x v="13"/>
    <s v="Qualitätssicherung"/>
    <x v="45"/>
    <s v="-"/>
    <n v="40"/>
    <s v="Produkte"/>
    <s v="BUs"/>
    <s v="Symptome"/>
    <s v="0"/>
    <s v="Labor"/>
    <s v="diverses"/>
  </r>
  <r>
    <x v="5"/>
    <n v="1"/>
    <x v="37"/>
    <s v="Qualitätssicherung"/>
    <x v="16"/>
    <s v="Qualitätssicherung"/>
    <x v="45"/>
    <s v="-"/>
    <n v="40"/>
    <s v="Produkte"/>
    <s v="BUs"/>
    <s v="Symptome"/>
    <s v="0"/>
    <s v="Labor"/>
    <s v="Laborproben"/>
  </r>
  <r>
    <x v="5"/>
    <n v="3.2"/>
    <x v="37"/>
    <s v="Qualitätssicherung"/>
    <x v="16"/>
    <s v="Qualitätssicherung"/>
    <x v="10"/>
    <s v="-"/>
    <n v="40"/>
    <s v="Produkte"/>
    <s v="BUs"/>
    <s v="Symptome"/>
    <s v="0"/>
    <s v="Labor"/>
    <s v="Laborproben"/>
  </r>
  <r>
    <x v="1"/>
    <n v="80"/>
    <x v="37"/>
    <s v="Rest"/>
    <x v="41"/>
    <s v="Rest"/>
    <x v="12"/>
    <s v="-"/>
    <n v="40"/>
    <s v="Produkte"/>
    <s v="BUs"/>
    <s v="Symptome"/>
    <s v="0"/>
    <s v="RWV"/>
    <s v="Rinde"/>
  </r>
  <r>
    <x v="5"/>
    <n v="53.6"/>
    <x v="37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62.6"/>
    <x v="37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127"/>
    <x v="37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0"/>
    <n v="46"/>
    <x v="37"/>
    <s v="-"/>
    <x v="23"/>
    <s v="Linienbezogen"/>
    <x v="7"/>
    <s v="-"/>
    <n v="40"/>
    <s v="Produkte"/>
    <s v="BUs"/>
    <s v="Symptome"/>
    <s v="0"/>
    <s v="L9"/>
    <s v="Maschinenabfall"/>
  </r>
  <r>
    <x v="0"/>
    <n v="14.8"/>
    <x v="37"/>
    <s v="ABS"/>
    <x v="238"/>
    <s v="Linienbezogen"/>
    <x v="7"/>
    <s v="-"/>
    <n v="40"/>
    <s v="Produkte"/>
    <s v="BUs"/>
    <s v="Symptome"/>
    <s v="0"/>
    <s v="L35"/>
    <s v="Würfel"/>
  </r>
  <r>
    <x v="5"/>
    <n v="292"/>
    <x v="38"/>
    <s v="Offen ungeschält ABS"/>
    <x v="226"/>
    <s v="Rest"/>
    <x v="35"/>
    <s v="Reklamation erhalten"/>
    <n v="41"/>
    <s v="Produkte"/>
    <s v="BUs"/>
    <s v="Symptome"/>
    <n v="438"/>
    <s v="Rest"/>
    <n v="29500719"/>
  </r>
  <r>
    <x v="2"/>
    <n v="9"/>
    <x v="38"/>
    <s v="Offen ungeschält ABS"/>
    <x v="60"/>
    <s v="keinen Verwendungszweck"/>
    <x v="23"/>
    <s v="-"/>
    <n v="41"/>
    <s v="Produkte"/>
    <s v="BUs"/>
    <s v="Symptome"/>
    <n v="18"/>
    <s v="BU4"/>
    <n v="29500891"/>
  </r>
  <r>
    <x v="2"/>
    <n v="102"/>
    <x v="38"/>
    <s v="Offen ungeschält ABS"/>
    <x v="239"/>
    <s v="Schimmel"/>
    <x v="3"/>
    <s v="-"/>
    <n v="41"/>
    <s v="Produkte"/>
    <s v="BUs"/>
    <s v="Symptome"/>
    <n v="1.02"/>
    <s v="BU4"/>
    <n v="29500893"/>
  </r>
  <r>
    <x v="2"/>
    <n v="154"/>
    <x v="38"/>
    <s v="Offen ungeschält ABS"/>
    <x v="239"/>
    <s v="keinen Verwendungszweck"/>
    <x v="23"/>
    <s v="-"/>
    <n v="41"/>
    <s v="Produkte"/>
    <s v="BUs"/>
    <s v="Symptome"/>
    <n v="1.54"/>
    <s v="BU4"/>
    <n v="29500893"/>
  </r>
  <r>
    <x v="2"/>
    <n v="452"/>
    <x v="38"/>
    <s v="ABS"/>
    <x v="240"/>
    <s v="Schimmel"/>
    <x v="3"/>
    <s v="-"/>
    <n v="41"/>
    <s v="Produkte"/>
    <s v="BUs"/>
    <s v="Symptome"/>
    <s v="0"/>
    <s v="BU4"/>
    <n v="29500894"/>
  </r>
  <r>
    <x v="2"/>
    <n v="419"/>
    <x v="38"/>
    <s v="Offen ungeschält ABS"/>
    <x v="63"/>
    <s v="keinen Verwendungszweck"/>
    <x v="23"/>
    <s v="-"/>
    <n v="41"/>
    <s v="Produkte"/>
    <s v="BUs"/>
    <s v="Symptome"/>
    <n v="4.1900000000000004"/>
    <s v="BU4"/>
    <n v="29500904"/>
  </r>
  <r>
    <x v="2"/>
    <n v="8"/>
    <x v="38"/>
    <s v="Offen ungeschält ABS"/>
    <x v="64"/>
    <s v="keinen Verwendungszweck"/>
    <x v="23"/>
    <s v="-"/>
    <n v="41"/>
    <s v="Produkte"/>
    <s v="BUs"/>
    <s v="Symptome"/>
    <n v="0.08"/>
    <s v="BU4"/>
    <n v="29500906"/>
  </r>
  <r>
    <x v="2"/>
    <n v="327"/>
    <x v="38"/>
    <s v="Offen ungeschält ABS"/>
    <x v="218"/>
    <s v="keinen Verwendungszweck"/>
    <x v="23"/>
    <s v="-"/>
    <n v="41"/>
    <s v="Produkte"/>
    <s v="BUs"/>
    <s v="Symptome"/>
    <n v="163.5"/>
    <s v="BU4"/>
    <n v="29500908"/>
  </r>
  <r>
    <x v="2"/>
    <n v="24"/>
    <x v="38"/>
    <s v="Offen ungeschält ABS"/>
    <x v="104"/>
    <s v="keinen Verwendungszweck"/>
    <x v="23"/>
    <s v="-"/>
    <n v="41"/>
    <s v="Produkte"/>
    <s v="BUs"/>
    <s v="Symptome"/>
    <n v="0.24"/>
    <s v="BU4"/>
    <n v="29500910"/>
  </r>
  <r>
    <x v="1"/>
    <n v="53"/>
    <x v="38"/>
    <s v="Vorschmelz"/>
    <x v="45"/>
    <s v="Rest"/>
    <x v="12"/>
    <s v="-"/>
    <n v="41"/>
    <s v="Produkte"/>
    <s v="BUs"/>
    <s v="Symptome"/>
    <n v="0.53"/>
    <s v="RWV"/>
    <n v="29500917"/>
  </r>
  <r>
    <x v="1"/>
    <n v="6"/>
    <x v="38"/>
    <s v="Vorschmelz"/>
    <x v="45"/>
    <s v="Rest"/>
    <x v="12"/>
    <s v="-"/>
    <n v="41"/>
    <s v="Produkte"/>
    <s v="BUs"/>
    <s v="Symptome"/>
    <n v="0.06"/>
    <s v="RWV"/>
    <n v="29500917"/>
  </r>
  <r>
    <x v="2"/>
    <n v="55"/>
    <x v="38"/>
    <s v="Offen ungeschält ABS"/>
    <x v="72"/>
    <s v="keinen Verwendungszweck"/>
    <x v="23"/>
    <s v="-"/>
    <n v="41"/>
    <s v="Produkte"/>
    <s v="BUs"/>
    <s v="Symptome"/>
    <n v="5.5000000000000005E-3"/>
    <s v="BU4"/>
    <n v="29501039"/>
  </r>
  <r>
    <x v="2"/>
    <n v="21"/>
    <x v="38"/>
    <s v="Offen ungeschält ABS"/>
    <x v="72"/>
    <s v="keinen Verwendungszweck"/>
    <x v="23"/>
    <s v="-"/>
    <n v="41"/>
    <s v="Produkte"/>
    <s v="BUs"/>
    <s v="Symptome"/>
    <n v="2.1000000000000003E-3"/>
    <s v="BU4"/>
    <n v="29501039"/>
  </r>
  <r>
    <x v="2"/>
    <n v="424"/>
    <x v="38"/>
    <s v="ABS"/>
    <x v="241"/>
    <s v="Schimmel"/>
    <x v="3"/>
    <s v="-"/>
    <n v="41"/>
    <s v="Produkte"/>
    <s v="BUs"/>
    <s v="Symptome"/>
    <s v="0"/>
    <s v="BU4"/>
    <n v="29501049"/>
  </r>
  <r>
    <x v="3"/>
    <n v="474"/>
    <x v="38"/>
    <s v="Offen Endstücke"/>
    <x v="36"/>
    <s v="Schimmel"/>
    <x v="20"/>
    <s v="-"/>
    <n v="41"/>
    <s v="Produkte"/>
    <s v="BUs"/>
    <s v="Symptome"/>
    <n v="237"/>
    <s v="Verkauf"/>
    <n v="29501070"/>
  </r>
  <r>
    <x v="2"/>
    <n v="45"/>
    <x v="38"/>
    <s v="Offen ungeschält ABS"/>
    <x v="242"/>
    <s v="keinen Verwendungszweck"/>
    <x v="23"/>
    <s v="-"/>
    <n v="41"/>
    <s v="Produkte"/>
    <s v="BUs"/>
    <s v="Symptome"/>
    <n v="0.45"/>
    <s v="BU4"/>
    <n v="29501099"/>
  </r>
  <r>
    <x v="1"/>
    <n v="160"/>
    <x v="38"/>
    <s v="Sammelnr. ungeschält ABS"/>
    <x v="205"/>
    <s v="Qualitätsprobleme"/>
    <x v="46"/>
    <s v="-"/>
    <n v="41"/>
    <s v="Produkte"/>
    <s v="BUs"/>
    <s v="Symptome"/>
    <n v="322.81599999999997"/>
    <s v="Schmelze"/>
    <n v="29600004"/>
  </r>
  <r>
    <x v="0"/>
    <n v="369"/>
    <x v="38"/>
    <s v="Offen vegan"/>
    <x v="39"/>
    <s v="keinen Verwendungszweck"/>
    <x v="4"/>
    <s v="-"/>
    <n v="41"/>
    <s v="Produkte"/>
    <s v="BUs"/>
    <s v="Symptome"/>
    <n v="184.5"/>
    <s v="BU3"/>
    <n v="29900002"/>
  </r>
  <r>
    <x v="2"/>
    <n v="246"/>
    <x v="38"/>
    <s v="ABS"/>
    <x v="243"/>
    <s v="Schimmel"/>
    <x v="3"/>
    <s v="-"/>
    <n v="41"/>
    <s v="Produkte"/>
    <s v="BUs"/>
    <s v="Symptome"/>
    <s v="0"/>
    <s v="BU4"/>
    <n v="49500192"/>
  </r>
  <r>
    <x v="4"/>
    <n v="60"/>
    <x v="38"/>
    <s v="Rohware"/>
    <x v="21"/>
    <s v="Schimmel"/>
    <x v="16"/>
    <s v="-"/>
    <n v="41"/>
    <s v="Produkte"/>
    <s v="BUs"/>
    <s v="Symptome"/>
    <s v="0"/>
    <s v="BU2"/>
    <s v="Blöcke"/>
  </r>
  <r>
    <x v="4"/>
    <n v="15"/>
    <x v="38"/>
    <s v="Rohware"/>
    <x v="21"/>
    <s v="Linienbezogen"/>
    <x v="7"/>
    <s v="-"/>
    <n v="41"/>
    <s v="Produkte"/>
    <s v="BUs"/>
    <s v="Symptome"/>
    <s v="0"/>
    <s v="BU2"/>
    <s v="Blöcke"/>
  </r>
  <r>
    <x v="1"/>
    <n v="136"/>
    <x v="38"/>
    <s v="Diverses"/>
    <x v="13"/>
    <s v="Qualitätssicherung"/>
    <x v="1"/>
    <s v="-"/>
    <n v="41"/>
    <s v="Produkte"/>
    <s v="BUs"/>
    <s v="Symptome"/>
    <s v="0"/>
    <s v="Schmelze"/>
    <s v="Diverses"/>
  </r>
  <r>
    <x v="0"/>
    <n v="25"/>
    <x v="38"/>
    <s v="-"/>
    <x v="23"/>
    <s v="Linienbezogen"/>
    <x v="7"/>
    <s v="-"/>
    <n v="41"/>
    <s v="Produkte"/>
    <s v="BUs"/>
    <s v="Symptome"/>
    <s v="0"/>
    <s v="WVP"/>
    <s v="Maschinenabfall"/>
  </r>
  <r>
    <x v="2"/>
    <n v="30"/>
    <x v="38"/>
    <s v="Diverses"/>
    <x v="13"/>
    <s v="Linienbezogen"/>
    <x v="7"/>
    <s v="-"/>
    <n v="41"/>
    <s v="Produkte"/>
    <s v="BUs"/>
    <s v="Symptome"/>
    <s v="0"/>
    <s v="BU4"/>
    <s v="Diverses"/>
  </r>
  <r>
    <x v="4"/>
    <n v="65"/>
    <x v="38"/>
    <s v="Diverses"/>
    <x v="13"/>
    <s v="Linienbezogen"/>
    <x v="7"/>
    <s v="-"/>
    <n v="41"/>
    <s v="Produkte"/>
    <s v="BUs"/>
    <s v="Symptome"/>
    <s v="0"/>
    <s v="BU2"/>
    <s v="Diverses"/>
  </r>
  <r>
    <x v="1"/>
    <n v="357"/>
    <x v="38"/>
    <s v="Diverses"/>
    <x v="13"/>
    <s v="Linienbezogen"/>
    <x v="7"/>
    <s v="-"/>
    <n v="41"/>
    <s v="Produkte"/>
    <s v="BUs"/>
    <s v="Symptome"/>
    <s v="0"/>
    <s v="Abfüllung"/>
    <s v="Diverses"/>
  </r>
  <r>
    <x v="1"/>
    <n v="193"/>
    <x v="38"/>
    <s v="Diverses"/>
    <x v="13"/>
    <s v="Linienbezogen"/>
    <x v="7"/>
    <s v="-"/>
    <n v="41"/>
    <s v="Produkte"/>
    <s v="BUs"/>
    <s v="Symptome"/>
    <s v="0"/>
    <s v="Abfüllung"/>
    <s v="Diverses"/>
  </r>
  <r>
    <x v="1"/>
    <n v="20.5"/>
    <x v="38"/>
    <s v="Diverses"/>
    <x v="13"/>
    <s v="Verpackungsfehler"/>
    <x v="47"/>
    <s v="-"/>
    <n v="41"/>
    <s v="Produkte"/>
    <s v="BUs"/>
    <s v="Symptome"/>
    <s v="0"/>
    <s v="Abfüllung"/>
    <s v="Diverses"/>
  </r>
  <r>
    <x v="4"/>
    <n v="98"/>
    <x v="38"/>
    <s v="Diverses"/>
    <x v="13"/>
    <s v="Linienbezogen"/>
    <x v="7"/>
    <s v="-"/>
    <n v="41"/>
    <s v="Produkte"/>
    <s v="BUs"/>
    <s v="Symptome"/>
    <s v="0"/>
    <s v="BU2"/>
    <s v="Diverses"/>
  </r>
  <r>
    <x v="0"/>
    <n v="32"/>
    <x v="38"/>
    <s v="-"/>
    <x v="23"/>
    <s v="Linienbezogen"/>
    <x v="7"/>
    <s v="-"/>
    <n v="41"/>
    <s v="Produkte"/>
    <s v="BUs"/>
    <s v="Symptome"/>
    <s v="0"/>
    <s v="L35"/>
    <s v="Maschinenabfall"/>
  </r>
  <r>
    <x v="0"/>
    <n v="7"/>
    <x v="38"/>
    <s v="-"/>
    <x v="23"/>
    <s v="Linienbezogen"/>
    <x v="7"/>
    <s v="-"/>
    <n v="41"/>
    <s v="Produkte"/>
    <s v="BUs"/>
    <s v="Symptome"/>
    <s v="0"/>
    <s v="L9"/>
    <s v="Maschinenabfall"/>
  </r>
  <r>
    <x v="2"/>
    <n v="28"/>
    <x v="38"/>
    <s v="Diverses"/>
    <x v="13"/>
    <s v="Linienbezogen"/>
    <x v="7"/>
    <s v="-"/>
    <n v="41"/>
    <s v="Produkte"/>
    <s v="BUs"/>
    <s v="Symptome"/>
    <s v="0"/>
    <s v="BU4"/>
    <s v="Diverses"/>
  </r>
  <r>
    <x v="5"/>
    <n v="14"/>
    <x v="38"/>
    <s v="Diverses"/>
    <x v="13"/>
    <s v="Qualitätssicherung"/>
    <x v="10"/>
    <s v="Rinde Extra"/>
    <n v="41"/>
    <s v="Produkte"/>
    <s v="BUs"/>
    <s v="Symptome"/>
    <s v="0"/>
    <s v="QM"/>
    <s v="Diverses"/>
  </r>
  <r>
    <x v="1"/>
    <n v="156"/>
    <x v="38"/>
    <s v="Diverses"/>
    <x v="13"/>
    <s v="Linienbezogen"/>
    <x v="17"/>
    <s v="-"/>
    <n v="41"/>
    <s v="Produkte"/>
    <s v="BUs"/>
    <s v="Symptome"/>
    <s v="0"/>
    <s v="Abfüllung"/>
    <s v="Diverses"/>
  </r>
  <r>
    <x v="5"/>
    <n v="80"/>
    <x v="38"/>
    <s v="Diverses"/>
    <x v="13"/>
    <s v="Qualitätssicherung"/>
    <x v="44"/>
    <s v="-"/>
    <n v="41"/>
    <s v="Produkte"/>
    <s v="BUs"/>
    <s v="Symptome"/>
    <s v="0"/>
    <s v="Labor"/>
    <s v="Diverses"/>
  </r>
  <r>
    <x v="5"/>
    <n v="18"/>
    <x v="38"/>
    <s v="Diverses"/>
    <x v="13"/>
    <s v="Qualitätssicherung"/>
    <x v="45"/>
    <s v="-"/>
    <n v="41"/>
    <s v="Produkte"/>
    <s v="BUs"/>
    <s v="Symptome"/>
    <s v="0"/>
    <s v="LAbor"/>
    <s v="Diverses"/>
  </r>
  <r>
    <x v="5"/>
    <n v="1.5"/>
    <x v="38"/>
    <s v="Diverses"/>
    <x v="13"/>
    <s v="Qualitätssicherung"/>
    <x v="10"/>
    <s v="mehr VOS als Rework"/>
    <n v="41"/>
    <s v="Produkte"/>
    <s v="BUs"/>
    <s v="Symptome"/>
    <s v="0"/>
    <s v="Labor"/>
    <s v="Diverses"/>
  </r>
  <r>
    <x v="1"/>
    <n v="20"/>
    <x v="38"/>
    <s v="ganze Würste"/>
    <x v="244"/>
    <s v="Linienbezogen"/>
    <x v="37"/>
    <s v="-"/>
    <n v="41"/>
    <s v="Produkte"/>
    <s v="BUs"/>
    <s v="Symptome"/>
    <s v="0"/>
    <s v="Abfüllung"/>
    <s v="ganze Wurst"/>
  </r>
  <r>
    <x v="1"/>
    <n v="30"/>
    <x v="38"/>
    <s v="ganze Würste"/>
    <x v="201"/>
    <s v="Linienbezogen"/>
    <x v="24"/>
    <s v="-"/>
    <n v="41"/>
    <s v="Produkte"/>
    <s v="BUs"/>
    <s v="Symptome"/>
    <s v="0"/>
    <s v="Räucherei"/>
    <s v="ganze Wurst Gourme Natur"/>
  </r>
  <r>
    <x v="1"/>
    <n v="20"/>
    <x v="38"/>
    <s v="-"/>
    <x v="229"/>
    <s v="Linienbezogen"/>
    <x v="19"/>
    <s v="-"/>
    <n v="41"/>
    <s v="Produkte"/>
    <s v="BUs"/>
    <s v="Symptome"/>
    <s v="0"/>
    <s v="Räucherei"/>
    <s v="ganze Wurst Gourme Schinken"/>
  </r>
  <r>
    <x v="1"/>
    <n v="7"/>
    <x v="39"/>
    <s v="Offen ungeschält VOS"/>
    <x v="245"/>
    <s v="Schimmel"/>
    <x v="1"/>
    <s v="-"/>
    <n v="41"/>
    <s v="Produkte"/>
    <s v="BUs"/>
    <s v="Symptome"/>
    <n v="3.5"/>
    <s v="Schmelze"/>
    <n v="29500598"/>
  </r>
  <r>
    <x v="0"/>
    <n v="424"/>
    <x v="39"/>
    <s v="Offen ungeschält VOS"/>
    <x v="246"/>
    <s v="Schimmel"/>
    <x v="38"/>
    <s v="-"/>
    <n v="41"/>
    <s v="Produkte"/>
    <s v="BUs"/>
    <s v="Symptome"/>
    <n v="212"/>
    <s v="bu3"/>
    <n v="29500606"/>
  </r>
  <r>
    <x v="0"/>
    <n v="30"/>
    <x v="39"/>
    <s v="Offen ungeschält ABS"/>
    <x v="178"/>
    <s v="Schimmel"/>
    <x v="0"/>
    <s v="Produktion unregelmäßig"/>
    <n v="41"/>
    <s v="Produkte"/>
    <s v="BUs"/>
    <s v="Symptome"/>
    <s v="0"/>
    <s v="bu3"/>
    <n v="29500734"/>
  </r>
  <r>
    <x v="1"/>
    <n v="39"/>
    <x v="39"/>
    <s v="Vorschmelz"/>
    <x v="45"/>
    <s v="Rest"/>
    <x v="12"/>
    <s v="-"/>
    <n v="41"/>
    <s v="Produkte"/>
    <s v="BUs"/>
    <s v="Symptome"/>
    <n v="0.39"/>
    <s v="RWV"/>
    <n v="29500917"/>
  </r>
  <r>
    <x v="1"/>
    <n v="17"/>
    <x v="39"/>
    <s v="Vorschmelz"/>
    <x v="45"/>
    <s v="Rest"/>
    <x v="12"/>
    <s v="-"/>
    <n v="41"/>
    <s v="Produkte"/>
    <s v="BUs"/>
    <s v="Symptome"/>
    <n v="0.17"/>
    <s v="RWV"/>
    <n v="29500917"/>
  </r>
  <r>
    <x v="1"/>
    <n v="11"/>
    <x v="39"/>
    <s v="Offen ungeschält VOS"/>
    <x v="150"/>
    <s v="Schimmel"/>
    <x v="1"/>
    <s v="-"/>
    <n v="41"/>
    <s v="Produkte"/>
    <s v="BUs"/>
    <s v="Symptome"/>
    <n v="5.5"/>
    <s v="Schmelze"/>
    <n v="29500918"/>
  </r>
  <r>
    <x v="1"/>
    <n v="95"/>
    <x v="39"/>
    <s v="Offen ungeschält VOS"/>
    <x v="203"/>
    <s v="Schimmel"/>
    <x v="1"/>
    <s v="-"/>
    <n v="41"/>
    <s v="Produkte"/>
    <s v="BUs"/>
    <s v="Symptome"/>
    <n v="47.5"/>
    <s v="Schmelze"/>
    <n v="29500943"/>
  </r>
  <r>
    <x v="1"/>
    <n v="19"/>
    <x v="39"/>
    <s v="Offen ungeschält VOS"/>
    <x v="144"/>
    <s v="Schimmel"/>
    <x v="1"/>
    <s v="-"/>
    <n v="41"/>
    <s v="Produkte"/>
    <s v="BUs"/>
    <s v="Symptome"/>
    <n v="9.5"/>
    <s v="Schmelze"/>
    <n v="29500948"/>
  </r>
  <r>
    <x v="1"/>
    <n v="3"/>
    <x v="39"/>
    <s v="Offen ungeschält VOS"/>
    <x v="86"/>
    <s v="Schimmel"/>
    <x v="1"/>
    <s v="-"/>
    <n v="41"/>
    <s v="Produkte"/>
    <s v="BUs"/>
    <s v="Symptome"/>
    <n v="1.5"/>
    <s v="Schmelze"/>
    <n v="29500949"/>
  </r>
  <r>
    <x v="0"/>
    <n v="20"/>
    <x v="39"/>
    <s v="Offen ungeschält ABS"/>
    <x v="94"/>
    <s v="Schimmel"/>
    <x v="8"/>
    <s v="-"/>
    <n v="41"/>
    <s v="Produkte"/>
    <s v="BUs"/>
    <s v="Symptome"/>
    <s v="0"/>
    <s v="BU3"/>
    <n v="29500967"/>
  </r>
  <r>
    <x v="3"/>
    <n v="30"/>
    <x v="39"/>
    <s v="Offen Endstücke"/>
    <x v="81"/>
    <s v="Schimmel"/>
    <x v="20"/>
    <s v="mehr VOS als Rework"/>
    <n v="41"/>
    <s v="Produkte"/>
    <s v="BUs"/>
    <s v="Symptome"/>
    <n v="15"/>
    <s v="Verkauf"/>
    <n v="29501079"/>
  </r>
  <r>
    <x v="0"/>
    <n v="257"/>
    <x v="39"/>
    <s v="Offen vegan"/>
    <x v="39"/>
    <s v="keinen Verwendungszweck"/>
    <x v="4"/>
    <s v="-"/>
    <n v="41"/>
    <s v="Produkte"/>
    <s v="BUs"/>
    <s v="Symptome"/>
    <n v="128.5"/>
    <s v="Bu3"/>
    <n v="29900002"/>
  </r>
  <r>
    <x v="0"/>
    <n v="240"/>
    <x v="39"/>
    <s v="Offen vegan"/>
    <x v="134"/>
    <s v="keinen Verwendungszweck"/>
    <x v="4"/>
    <s v="-"/>
    <n v="41"/>
    <s v="Produkte"/>
    <s v="BUs"/>
    <s v="Symptome"/>
    <n v="120"/>
    <s v="Bu3"/>
    <n v="29900003"/>
  </r>
  <r>
    <x v="3"/>
    <n v="162"/>
    <x v="39"/>
    <s v="Vakuumierte Zipfel"/>
    <x v="117"/>
    <s v="Schimmel"/>
    <x v="31"/>
    <s v="-"/>
    <n v="41"/>
    <s v="Produkte"/>
    <s v="BUs"/>
    <s v="Symptome"/>
    <n v="59.389199999999995"/>
    <s v="Verkauf"/>
    <n v="49500213"/>
  </r>
  <r>
    <x v="0"/>
    <n v="253"/>
    <x v="39"/>
    <s v="Vakuumierter VOS vegan"/>
    <x v="10"/>
    <s v="Schimmel"/>
    <x v="4"/>
    <s v="-"/>
    <n v="41"/>
    <s v="Produkte"/>
    <s v="BUs"/>
    <s v="Symptome"/>
    <n v="130.042"/>
    <s v="bu3"/>
    <n v="49900001"/>
  </r>
  <r>
    <x v="0"/>
    <n v="348"/>
    <x v="39"/>
    <s v="Vakuumierter VOS vegan"/>
    <x v="11"/>
    <s v="keinen Verwendungszweck"/>
    <x v="4"/>
    <s v="-"/>
    <n v="41"/>
    <s v="Produkte"/>
    <s v="BUs"/>
    <s v="Symptome"/>
    <n v="178.87200000000001"/>
    <s v="bu3"/>
    <n v="49900002"/>
  </r>
  <r>
    <x v="3"/>
    <n v="1831"/>
    <x v="39"/>
    <s v="ABS"/>
    <x v="216"/>
    <s v="Schimmel"/>
    <x v="48"/>
    <s v="-"/>
    <n v="41"/>
    <s v="Produkte"/>
    <s v="BUs"/>
    <s v="Symptome"/>
    <n v="1914.6767000000002"/>
    <s v="Verkauf"/>
    <n v="59500051"/>
  </r>
  <r>
    <x v="1"/>
    <n v="258"/>
    <x v="39"/>
    <s v="Diverses"/>
    <x v="13"/>
    <s v="Linienbezogen"/>
    <x v="7"/>
    <s v="mehr VOS als Rework"/>
    <n v="41"/>
    <s v="Produkte"/>
    <s v="BUs"/>
    <s v="Symptome"/>
    <s v="0"/>
    <s v="Abfüllung"/>
    <s v="Diverses"/>
  </r>
  <r>
    <x v="2"/>
    <n v="20"/>
    <x v="39"/>
    <s v="Diverses"/>
    <x v="13"/>
    <s v="Linienbezogen"/>
    <x v="7"/>
    <s v="-"/>
    <n v="41"/>
    <s v="Produkte"/>
    <s v="BUs"/>
    <s v="Symptome"/>
    <s v="0"/>
    <s v="bu4"/>
    <s v="Diverses"/>
  </r>
  <r>
    <x v="0"/>
    <n v="26"/>
    <x v="39"/>
    <s v="-"/>
    <x v="23"/>
    <s v="Linienbezogen"/>
    <x v="7"/>
    <s v="spezifischer Einsatz"/>
    <n v="41"/>
    <s v="Produkte"/>
    <s v="BUs"/>
    <s v="Symptome"/>
    <s v="0"/>
    <s v="l33"/>
    <s v="Maschinenabfall"/>
  </r>
  <r>
    <x v="5"/>
    <n v="2"/>
    <x v="39"/>
    <s v="Qualitätssicherung"/>
    <x v="16"/>
    <s v="Qualitätssicherung"/>
    <x v="10"/>
    <s v="-"/>
    <n v="41"/>
    <s v="Produkte"/>
    <s v="BUs"/>
    <s v="Symptome"/>
    <s v="0"/>
    <s v="Labor"/>
    <s v="Laborproben"/>
  </r>
  <r>
    <x v="5"/>
    <n v="147"/>
    <x v="39"/>
    <s v="Qualitätssicherung"/>
    <x v="16"/>
    <s v="Qualitätssicherung"/>
    <x v="44"/>
    <s v="-"/>
    <n v="41"/>
    <s v="Produkte"/>
    <s v="BUs"/>
    <s v="Symptome"/>
    <s v="0"/>
    <s v="Labor"/>
    <s v="Laborproben"/>
  </r>
  <r>
    <x v="0"/>
    <n v="333"/>
    <x v="39"/>
    <s v="Vorschmelz"/>
    <x v="22"/>
    <s v="Schimmel"/>
    <x v="0"/>
    <s v="-"/>
    <n v="41"/>
    <s v="Produkte"/>
    <s v="BUs"/>
    <s v="Symptome"/>
    <s v="0"/>
    <s v="bu3"/>
    <s v="Vorschmelz Diverses"/>
  </r>
  <r>
    <x v="1"/>
    <n v="50"/>
    <x v="40"/>
    <s v="Rohware"/>
    <x v="247"/>
    <s v="Linienbezogen"/>
    <x v="19"/>
    <s v="-"/>
    <n v="41"/>
    <s v="Produkte"/>
    <s v="BUs"/>
    <s v="Symptome"/>
    <s v="0"/>
    <s v="Abfüllung"/>
    <n v="24000493"/>
  </r>
  <r>
    <x v="0"/>
    <n v="20"/>
    <x v="40"/>
    <s v="Offen ungeschält VOS"/>
    <x v="248"/>
    <s v="Schimmel"/>
    <x v="0"/>
    <s v="-"/>
    <n v="41"/>
    <s v="Produkte"/>
    <s v="BUs"/>
    <s v="Symptome"/>
    <n v="10"/>
    <s v="WVP"/>
    <n v="29500490"/>
  </r>
  <r>
    <x v="1"/>
    <n v="19"/>
    <x v="40"/>
    <s v="Vorschmelz"/>
    <x v="45"/>
    <s v="Rest"/>
    <x v="12"/>
    <s v="-"/>
    <n v="41"/>
    <s v="Produkte"/>
    <s v="BUs"/>
    <s v="Symptome"/>
    <n v="0.19"/>
    <s v="RWV"/>
    <n v="29500917"/>
  </r>
  <r>
    <x v="1"/>
    <n v="8"/>
    <x v="40"/>
    <s v="Vorschmelz"/>
    <x v="45"/>
    <s v="Rest"/>
    <x v="12"/>
    <s v="-"/>
    <n v="41"/>
    <s v="Produkte"/>
    <s v="BUs"/>
    <s v="Symptome"/>
    <n v="0.08"/>
    <s v="RWV"/>
    <n v="29500917"/>
  </r>
  <r>
    <x v="1"/>
    <n v="25"/>
    <x v="40"/>
    <s v="Räucherwürste"/>
    <x v="249"/>
    <s v="Rest"/>
    <x v="29"/>
    <s v="-"/>
    <n v="41"/>
    <s v="Produkte"/>
    <s v="BUs"/>
    <s v="Symptome"/>
    <s v="0"/>
    <s v="Abfüllung"/>
    <n v="32000022"/>
  </r>
  <r>
    <x v="1"/>
    <n v="25"/>
    <x v="40"/>
    <s v="Räucherwürste"/>
    <x v="90"/>
    <s v="Linienbezogen"/>
    <x v="19"/>
    <s v="-"/>
    <n v="41"/>
    <s v="Produkte"/>
    <s v="BUs"/>
    <s v="Symptome"/>
    <s v="0"/>
    <s v="Abfüllung"/>
    <n v="32000027"/>
  </r>
  <r>
    <x v="1"/>
    <n v="24"/>
    <x v="40"/>
    <s v="Räucherwürste"/>
    <x v="195"/>
    <s v="Linienbezogen"/>
    <x v="24"/>
    <s v="-"/>
    <n v="41"/>
    <s v="Produkte"/>
    <s v="BUs"/>
    <s v="Symptome"/>
    <s v="0"/>
    <s v="Abfüllung"/>
    <n v="32000036"/>
  </r>
  <r>
    <x v="1"/>
    <n v="200"/>
    <x v="40"/>
    <s v="Räucherwürste"/>
    <x v="107"/>
    <s v="Linienbezogen"/>
    <x v="24"/>
    <s v="-"/>
    <n v="41"/>
    <s v="Produkte"/>
    <s v="BUs"/>
    <s v="Symptome"/>
    <s v="0"/>
    <s v="Abfüllung"/>
    <n v="32000049"/>
  </r>
  <r>
    <x v="1"/>
    <n v="50"/>
    <x v="40"/>
    <s v="Räucherwürste"/>
    <x v="99"/>
    <s v="Linienbezogen"/>
    <x v="24"/>
    <s v="-"/>
    <n v="41"/>
    <s v="Produkte"/>
    <s v="BUs"/>
    <s v="Symptome"/>
    <s v="0"/>
    <s v="Abfüllung"/>
    <n v="32000106"/>
  </r>
  <r>
    <x v="1"/>
    <n v="25"/>
    <x v="40"/>
    <s v="Räucherwürste"/>
    <x v="99"/>
    <s v="Linienbezogen"/>
    <x v="19"/>
    <s v="-"/>
    <n v="41"/>
    <s v="Produkte"/>
    <s v="BUs"/>
    <s v="Symptome"/>
    <s v="0"/>
    <s v="Abfüllung"/>
    <n v="32000106"/>
  </r>
  <r>
    <x v="3"/>
    <n v="211"/>
    <x v="40"/>
    <s v="Vakuumierter ABS ungeschält"/>
    <x v="129"/>
    <s v="Schimmel"/>
    <x v="31"/>
    <s v="werden wieder verkauft"/>
    <n v="41"/>
    <s v="Produkte"/>
    <s v="BUs"/>
    <s v="Symptome"/>
    <n v="213.95400000000001"/>
    <s v="Verkauf"/>
    <n v="49500166"/>
  </r>
  <r>
    <x v="3"/>
    <n v="495"/>
    <x v="40"/>
    <s v="Vakuumierter ABS ungeschält"/>
    <x v="129"/>
    <s v="Schimmel"/>
    <x v="31"/>
    <s v="werden wieder verkauft"/>
    <n v="41"/>
    <s v="Produkte"/>
    <s v="BUs"/>
    <s v="Symptome"/>
    <n v="501.93"/>
    <s v="Verkauf"/>
    <n v="49500166"/>
  </r>
  <r>
    <x v="3"/>
    <n v="80"/>
    <x v="40"/>
    <s v="Fertigware"/>
    <x v="250"/>
    <s v="Schimmel"/>
    <x v="48"/>
    <s v="-"/>
    <n v="41"/>
    <s v="Produkte"/>
    <s v="BUs"/>
    <s v="Symptome"/>
    <s v="0"/>
    <s v="Verkauf"/>
    <n v="58000902"/>
  </r>
  <r>
    <x v="5"/>
    <n v="15"/>
    <x v="40"/>
    <s v="Rohware"/>
    <x v="251"/>
    <s v="Rest"/>
    <x v="49"/>
    <s v="Reklamation erhalten"/>
    <n v="41"/>
    <s v="Produkte"/>
    <s v="BUs"/>
    <s v="Symptome"/>
    <s v="0"/>
    <s v="Einkauf"/>
    <s v="Cheddar Deirygold"/>
  </r>
  <r>
    <x v="5"/>
    <n v="193"/>
    <x v="40"/>
    <s v="Rohware"/>
    <x v="252"/>
    <s v="Rest"/>
    <x v="49"/>
    <s v="-"/>
    <n v="41"/>
    <s v="Produkte"/>
    <s v="BUs"/>
    <s v="Symptome"/>
    <s v="0"/>
    <s v="Einkauf"/>
    <s v="Cheddar jung Eximo"/>
  </r>
  <r>
    <x v="2"/>
    <n v="82"/>
    <x v="40"/>
    <s v="Diverses"/>
    <x v="13"/>
    <s v="Linienbezogen"/>
    <x v="7"/>
    <s v="-"/>
    <n v="41"/>
    <s v="Produkte"/>
    <s v="BUs"/>
    <s v="Symptome"/>
    <s v="0"/>
    <s v="BU4"/>
    <s v="Diverses"/>
  </r>
  <r>
    <x v="4"/>
    <n v="125"/>
    <x v="40"/>
    <s v="Diverses"/>
    <x v="13"/>
    <s v="Schimmel"/>
    <x v="8"/>
    <s v="-"/>
    <n v="41"/>
    <s v="Produkte"/>
    <s v="BUs"/>
    <s v="Symptome"/>
    <s v="0"/>
    <s v="BU2"/>
    <s v="Diverses"/>
  </r>
  <r>
    <x v="0"/>
    <n v="25"/>
    <x v="40"/>
    <s v="-"/>
    <x v="23"/>
    <s v="Linienbezogen"/>
    <x v="7"/>
    <s v="-"/>
    <n v="41"/>
    <s v="Produkte"/>
    <s v="BUs"/>
    <s v="Symptome"/>
    <s v="0"/>
    <s v="WVP"/>
    <s v="Maschinenabfall"/>
  </r>
  <r>
    <x v="5"/>
    <n v="10.3"/>
    <x v="40"/>
    <s v="Diverses"/>
    <x v="13"/>
    <s v="Qualitätssicherung"/>
    <x v="10"/>
    <s v="-"/>
    <n v="41"/>
    <s v="Produkte"/>
    <s v="BUs"/>
    <s v="Symptome"/>
    <s v="0"/>
    <s v="QM"/>
    <s v="Diverses"/>
  </r>
  <r>
    <x v="0"/>
    <n v="3"/>
    <x v="40"/>
    <s v="-"/>
    <x v="23"/>
    <s v="Linienbezogen"/>
    <x v="7"/>
    <s v="-"/>
    <n v="41"/>
    <s v="Produkte"/>
    <s v="BUs"/>
    <s v="Symptome"/>
    <s v="0"/>
    <s v="L9"/>
    <s v="Maschinenabfall"/>
  </r>
  <r>
    <x v="1"/>
    <n v="167"/>
    <x v="40"/>
    <s v="Diverses"/>
    <x v="13"/>
    <s v="Linienbezogen"/>
    <x v="17"/>
    <s v="-"/>
    <n v="41"/>
    <s v="Produkte"/>
    <s v="BUs"/>
    <s v="Symptome"/>
    <s v="0"/>
    <s v="Abfüllung"/>
    <s v="Diverses"/>
  </r>
  <r>
    <x v="5"/>
    <n v="2"/>
    <x v="40"/>
    <s v="Diverses"/>
    <x v="13"/>
    <s v="Schimmel"/>
    <x v="30"/>
    <s v="-"/>
    <n v="41"/>
    <s v="Produkte"/>
    <s v="BUs"/>
    <s v="Symptome"/>
    <s v="0"/>
    <s v="Labor"/>
    <s v="Diverses"/>
  </r>
  <r>
    <x v="5"/>
    <n v="1.5"/>
    <x v="40"/>
    <s v="Diverses"/>
    <x v="13"/>
    <s v="Qualitätssicherung"/>
    <x v="10"/>
    <s v="-"/>
    <n v="41"/>
    <s v="Produkte"/>
    <s v="BUs"/>
    <s v="Symptome"/>
    <s v="0"/>
    <s v="LAbor"/>
    <s v="Diverses"/>
  </r>
  <r>
    <x v="1"/>
    <n v="60"/>
    <x v="41"/>
    <s v="Rohware"/>
    <x v="253"/>
    <s v="Schimmel"/>
    <x v="26"/>
    <s v="-"/>
    <n v="41"/>
    <s v="Produkte"/>
    <s v="BUs"/>
    <s v="Symptome"/>
    <n v="208.8"/>
    <s v="RWV"/>
    <n v="23000020"/>
  </r>
  <r>
    <x v="5"/>
    <n v="8"/>
    <x v="41"/>
    <s v="Rohware"/>
    <x v="254"/>
    <s v="Qualitätssicherung"/>
    <x v="44"/>
    <s v="-"/>
    <n v="41"/>
    <s v="Produkte"/>
    <s v="BUs"/>
    <s v="Symptome"/>
    <s v="0"/>
    <s v="QM"/>
    <n v="23000584"/>
  </r>
  <r>
    <x v="0"/>
    <n v="40"/>
    <x v="41"/>
    <s v="Offen ungeschält VOS"/>
    <x v="43"/>
    <s v="Schimmel"/>
    <x v="38"/>
    <s v="-"/>
    <n v="41"/>
    <s v="Produkte"/>
    <s v="BUs"/>
    <s v="Symptome"/>
    <n v="20"/>
    <s v="Bu3"/>
    <n v="29500498"/>
  </r>
  <r>
    <x v="0"/>
    <n v="50"/>
    <x v="41"/>
    <s v="Offen ungeschält VOS"/>
    <x v="43"/>
    <s v="Schimmel"/>
    <x v="38"/>
    <s v="-"/>
    <n v="41"/>
    <s v="Produkte"/>
    <s v="BUs"/>
    <s v="Symptome"/>
    <n v="25"/>
    <s v="Bu3"/>
    <n v="29500498"/>
  </r>
  <r>
    <x v="0"/>
    <n v="136"/>
    <x v="41"/>
    <s v="Offen ungeschält VOS"/>
    <x v="157"/>
    <s v="keinen Verwendungszweck"/>
    <x v="36"/>
    <s v="-"/>
    <n v="41"/>
    <s v="Produkte"/>
    <s v="BUs"/>
    <s v="Symptome"/>
    <n v="68"/>
    <s v="L18"/>
    <n v="29500594"/>
  </r>
  <r>
    <x v="1"/>
    <n v="9"/>
    <x v="41"/>
    <s v="Offen ungeschält VOS"/>
    <x v="255"/>
    <s v="Schimmel"/>
    <x v="1"/>
    <s v="-"/>
    <n v="41"/>
    <s v="Produkte"/>
    <s v="BUs"/>
    <s v="Symptome"/>
    <n v="4.5"/>
    <s v="Abfüllung"/>
    <n v="29500605"/>
  </r>
  <r>
    <x v="2"/>
    <n v="3"/>
    <x v="41"/>
    <s v="Offen ungeschält ABS"/>
    <x v="59"/>
    <s v="keinen Verwendungszweck"/>
    <x v="23"/>
    <s v="-"/>
    <n v="41"/>
    <s v="Produkte"/>
    <s v="BUs"/>
    <s v="Symptome"/>
    <n v="4.5"/>
    <s v="Bu4"/>
    <n v="29500886"/>
  </r>
  <r>
    <x v="2"/>
    <n v="79"/>
    <x v="41"/>
    <s v="Offen ungeschält ABS"/>
    <x v="60"/>
    <s v="keinen Verwendungszweck"/>
    <x v="23"/>
    <s v="-"/>
    <n v="41"/>
    <s v="Produkte"/>
    <s v="BUs"/>
    <s v="Symptome"/>
    <n v="158"/>
    <s v="Bu4"/>
    <n v="29500891"/>
  </r>
  <r>
    <x v="2"/>
    <n v="58"/>
    <x v="41"/>
    <s v="Offen ungeschält ABS"/>
    <x v="64"/>
    <s v="keinen Verwendungszweck"/>
    <x v="23"/>
    <s v="-"/>
    <n v="41"/>
    <s v="Produkte"/>
    <s v="BUs"/>
    <s v="Symptome"/>
    <n v="0.57999999999999996"/>
    <s v="BU4"/>
    <n v="29500906"/>
  </r>
  <r>
    <x v="1"/>
    <n v="23"/>
    <x v="41"/>
    <s v="Vorschmelz"/>
    <x v="45"/>
    <s v="Rest"/>
    <x v="12"/>
    <s v="-"/>
    <n v="41"/>
    <s v="Produkte"/>
    <s v="BUs"/>
    <s v="Symptome"/>
    <n v="0.23"/>
    <s v="RWV"/>
    <n v="29500917"/>
  </r>
  <r>
    <x v="2"/>
    <n v="20"/>
    <x v="41"/>
    <s v="Offen ungeschält ABS"/>
    <x v="112"/>
    <s v="keinen Verwendungszweck"/>
    <x v="23"/>
    <s v="-"/>
    <n v="41"/>
    <s v="Produkte"/>
    <s v="BUs"/>
    <s v="Symptome"/>
    <n v="30"/>
    <s v="Bu4"/>
    <n v="29500952"/>
  </r>
  <r>
    <x v="2"/>
    <n v="18"/>
    <x v="41"/>
    <s v="Offen ungeschält ABS"/>
    <x v="112"/>
    <s v="keinen Verwendungszweck"/>
    <x v="23"/>
    <s v="-"/>
    <n v="41"/>
    <s v="Produkte"/>
    <s v="BUs"/>
    <s v="Symptome"/>
    <n v="27"/>
    <s v="Bu4"/>
    <n v="29500952"/>
  </r>
  <r>
    <x v="2"/>
    <n v="12"/>
    <x v="41"/>
    <s v="Offen ungeschält VOS"/>
    <x v="56"/>
    <s v="keinen Verwendungszweck"/>
    <x v="23"/>
    <s v="-"/>
    <n v="41"/>
    <s v="Produkte"/>
    <s v="BUs"/>
    <s v="Symptome"/>
    <n v="6"/>
    <s v="Bu4"/>
    <n v="29501020"/>
  </r>
  <r>
    <x v="1"/>
    <n v="25"/>
    <x v="41"/>
    <s v="Offen ungeschält VOS"/>
    <x v="3"/>
    <s v="Schimmel"/>
    <x v="1"/>
    <s v="-"/>
    <n v="41"/>
    <s v="Produkte"/>
    <s v="BUs"/>
    <s v="Symptome"/>
    <n v="12.5"/>
    <s v="RWV"/>
    <n v="29501021"/>
  </r>
  <r>
    <x v="2"/>
    <n v="39"/>
    <x v="41"/>
    <s v="Offen ungeschält ABS"/>
    <x v="70"/>
    <s v="keinen Verwendungszweck"/>
    <x v="23"/>
    <s v="-"/>
    <n v="41"/>
    <s v="Produkte"/>
    <s v="BUs"/>
    <s v="Symptome"/>
    <n v="58.5"/>
    <s v="Bu4"/>
    <n v="29501029"/>
  </r>
  <r>
    <x v="2"/>
    <n v="21"/>
    <x v="41"/>
    <s v="Offen ungeschält ABS"/>
    <x v="72"/>
    <s v="keinen Verwendungszweck"/>
    <x v="23"/>
    <s v="-"/>
    <n v="41"/>
    <s v="Produkte"/>
    <s v="BUs"/>
    <s v="Symptome"/>
    <n v="2.1000000000000003E-3"/>
    <s v="Bu4"/>
    <n v="29501039"/>
  </r>
  <r>
    <x v="3"/>
    <n v="60"/>
    <x v="41"/>
    <s v="Offen Zipfel"/>
    <x v="179"/>
    <s v="Schimmel"/>
    <x v="20"/>
    <s v="-"/>
    <n v="41"/>
    <s v="Produkte"/>
    <s v="BUs"/>
    <s v="Symptome"/>
    <n v="30"/>
    <s v="Verkauf"/>
    <n v="29501065"/>
  </r>
  <r>
    <x v="1"/>
    <n v="259"/>
    <x v="41"/>
    <s v="Sammelnr. ungeschält VS"/>
    <x v="256"/>
    <s v="Verpackungsfehler"/>
    <x v="47"/>
    <s v="-"/>
    <n v="41"/>
    <s v="Produkte"/>
    <s v="BUs"/>
    <s v="Symptome"/>
    <n v="129.5"/>
    <s v="RWV"/>
    <n v="29600026"/>
  </r>
  <r>
    <x v="1"/>
    <n v="127"/>
    <x v="41"/>
    <s v="Sammelnr. geschält"/>
    <x v="7"/>
    <s v="Schimmel"/>
    <x v="1"/>
    <s v="-"/>
    <n v="41"/>
    <s v="Produkte"/>
    <s v="BUs"/>
    <s v="Symptome"/>
    <n v="118.3767"/>
    <s v="Schmelze"/>
    <n v="29600027"/>
  </r>
  <r>
    <x v="5"/>
    <n v="540"/>
    <x v="41"/>
    <s v="-"/>
    <x v="257"/>
    <s v="Schimmel"/>
    <x v="50"/>
    <s v="-"/>
    <n v="41"/>
    <s v="Produkte"/>
    <s v="BUs"/>
    <s v="Symptome"/>
    <n v="22171.644"/>
    <s v="Entwicklung"/>
    <n v="31000234"/>
  </r>
  <r>
    <x v="0"/>
    <n v="25"/>
    <x v="41"/>
    <s v="-"/>
    <x v="23"/>
    <s v="Linienbezogen"/>
    <x v="7"/>
    <s v="-"/>
    <n v="41"/>
    <s v="Produkte"/>
    <s v="BUs"/>
    <s v="Symptome"/>
    <s v="0"/>
    <s v="L1"/>
    <s v="Maschinenabfall"/>
  </r>
  <r>
    <x v="5"/>
    <n v="9.5"/>
    <x v="41"/>
    <s v="Rest"/>
    <x v="258"/>
    <s v="Qualitätssicherung"/>
    <x v="10"/>
    <s v="-"/>
    <n v="41"/>
    <s v="Produkte"/>
    <s v="BUs"/>
    <s v="Symptome"/>
    <s v="0"/>
    <s v="QM"/>
    <s v="-"/>
  </r>
  <r>
    <x v="5"/>
    <n v="57"/>
    <x v="41"/>
    <s v="Rest"/>
    <x v="258"/>
    <s v="Qualitätssicherung"/>
    <x v="45"/>
    <s v="-"/>
    <n v="41"/>
    <s v="Produkte"/>
    <s v="BUs"/>
    <s v="Symptome"/>
    <s v="0"/>
    <s v="Labor"/>
    <s v="-"/>
  </r>
  <r>
    <x v="5"/>
    <n v="2.2000000000000002"/>
    <x v="41"/>
    <s v="Rest"/>
    <x v="258"/>
    <s v="Qualitätssicherung"/>
    <x v="10"/>
    <s v="-"/>
    <n v="41"/>
    <s v="Produkte"/>
    <s v="BUs"/>
    <s v="Symptome"/>
    <s v="0"/>
    <s v="Labor"/>
    <s v="-"/>
  </r>
  <r>
    <x v="2"/>
    <n v="15"/>
    <x v="41"/>
    <s v="Diverses"/>
    <x v="13"/>
    <s v="Linienbezogen"/>
    <x v="7"/>
    <s v="-"/>
    <n v="41"/>
    <s v="Produkte"/>
    <s v="BUs"/>
    <s v="Symptome"/>
    <s v="0"/>
    <s v="BU4"/>
    <s v="Diverses"/>
  </r>
  <r>
    <x v="0"/>
    <n v="35"/>
    <x v="41"/>
    <s v="-"/>
    <x v="23"/>
    <s v="Linienbezogen"/>
    <x v="7"/>
    <s v="-"/>
    <n v="41"/>
    <s v="Produkte"/>
    <s v="BUs"/>
    <s v="Symptome"/>
    <s v="0"/>
    <s v="BU3"/>
    <s v="Maschinenabfall"/>
  </r>
  <r>
    <x v="1"/>
    <n v="267"/>
    <x v="41"/>
    <s v="Diverses"/>
    <x v="13"/>
    <s v="Linienbezogen"/>
    <x v="7"/>
    <s v="-"/>
    <n v="41"/>
    <s v="Produkte"/>
    <s v="BUs"/>
    <s v="Symptome"/>
    <s v="0"/>
    <s v="Abfüllung"/>
    <s v="Diverses"/>
  </r>
  <r>
    <x v="1"/>
    <n v="41.5"/>
    <x v="41"/>
    <s v="Diverses"/>
    <x v="13"/>
    <s v="Linienbezogen"/>
    <x v="17"/>
    <s v="-"/>
    <n v="41"/>
    <s v="Produkte"/>
    <s v="BUs"/>
    <s v="Symptome"/>
    <s v="0"/>
    <s v="Schmelze"/>
    <s v="Diverses"/>
  </r>
  <r>
    <x v="0"/>
    <n v="19"/>
    <x v="41"/>
    <s v="Fertigware"/>
    <x v="259"/>
    <s v="Verpackungsfehler"/>
    <x v="51"/>
    <s v="-"/>
    <n v="41"/>
    <s v="Produkte"/>
    <s v="BUs"/>
    <s v="Symptome"/>
    <s v="0"/>
    <s v="L16"/>
    <s v="Räucher Schinken Fertigware"/>
  </r>
  <r>
    <x v="5"/>
    <n v="47"/>
    <x v="41"/>
    <s v="Qualitätssicherung"/>
    <x v="25"/>
    <s v="Qualitätssicherung"/>
    <x v="13"/>
    <s v="-"/>
    <n v="41"/>
    <s v="Produkte"/>
    <s v="BUs"/>
    <s v="Symptome"/>
    <s v="0"/>
    <s v="Labor"/>
    <s v="Rückstellproben"/>
  </r>
  <r>
    <x v="5"/>
    <n v="53"/>
    <x v="41"/>
    <s v="Qualitätssicherung"/>
    <x v="25"/>
    <s v="Qualitätssicherung"/>
    <x v="13"/>
    <s v="-"/>
    <n v="41"/>
    <s v="Produkte"/>
    <s v="BUs"/>
    <s v="Symptome"/>
    <s v="0"/>
    <s v="Labor"/>
    <s v="Rückstellproben"/>
  </r>
  <r>
    <x v="5"/>
    <n v="85"/>
    <x v="41"/>
    <s v="Fertigware"/>
    <x v="260"/>
    <s v="Schimmel"/>
    <x v="26"/>
    <s v="von Nagel zurück"/>
    <n v="41"/>
    <s v="Produkte"/>
    <s v="BUs"/>
    <s v="Symptome"/>
    <s v="0"/>
    <s v="Externe"/>
    <s v="verschiedene Fertigware"/>
  </r>
  <r>
    <x v="5"/>
    <n v="20"/>
    <x v="41"/>
    <s v="Vorschmelz"/>
    <x v="261"/>
    <s v="Schimmel"/>
    <x v="30"/>
    <s v="-"/>
    <n v="41"/>
    <s v="Produkte"/>
    <s v="BUs"/>
    <s v="Symptome"/>
    <s v="0"/>
    <s v="Außenlager"/>
    <s v="VOS Bergkäse"/>
  </r>
  <r>
    <x v="1"/>
    <n v="10"/>
    <x v="41"/>
    <s v="Fertigware"/>
    <x v="262"/>
    <s v="Rest"/>
    <x v="6"/>
    <s v="-"/>
    <n v="41"/>
    <s v="Produkte"/>
    <s v="BUs"/>
    <s v="Symptome"/>
    <s v="0"/>
    <s v="Abfüllung"/>
    <s v="Walnusstorten"/>
  </r>
  <r>
    <x v="1"/>
    <n v="105"/>
    <x v="42"/>
    <s v="Rohware"/>
    <x v="263"/>
    <s v="Schimmel"/>
    <x v="8"/>
    <s v="-"/>
    <n v="41"/>
    <s v="Produkte"/>
    <s v="BUs"/>
    <s v="Symptome"/>
    <s v="0"/>
    <s v="RWV"/>
    <n v="23000206"/>
  </r>
  <r>
    <x v="4"/>
    <n v="90"/>
    <x v="42"/>
    <s v="Offen ungeschält ABS"/>
    <x v="264"/>
    <s v="Schimmel"/>
    <x v="8"/>
    <s v="-"/>
    <n v="41"/>
    <s v="Produkte"/>
    <s v="BUs"/>
    <s v="Symptome"/>
    <s v="0"/>
    <s v="BU2"/>
    <n v="29500817"/>
  </r>
  <r>
    <x v="2"/>
    <n v="8"/>
    <x v="42"/>
    <s v="Offen ungeschält ABS"/>
    <x v="214"/>
    <s v="keinen Verwendungszweck"/>
    <x v="23"/>
    <s v="-"/>
    <n v="41"/>
    <s v="Produkte"/>
    <s v="BUs"/>
    <s v="Symptome"/>
    <n v="8"/>
    <s v="Bu4"/>
    <n v="29500887"/>
  </r>
  <r>
    <x v="2"/>
    <n v="53"/>
    <x v="42"/>
    <s v="Offen ungeschält ABS"/>
    <x v="112"/>
    <s v="keinen Verwendungszweck"/>
    <x v="23"/>
    <s v="-"/>
    <n v="41"/>
    <s v="Produkte"/>
    <s v="BUs"/>
    <s v="Symptome"/>
    <n v="79.5"/>
    <s v="BU4"/>
    <n v="29500952"/>
  </r>
  <r>
    <x v="2"/>
    <n v="1"/>
    <x v="42"/>
    <s v="ABS"/>
    <x v="106"/>
    <s v="keinen Verwendungszweck"/>
    <x v="23"/>
    <s v="-"/>
    <n v="41"/>
    <s v="Produkte"/>
    <s v="BUs"/>
    <s v="Symptome"/>
    <n v="1E-4"/>
    <s v="BU4"/>
    <n v="29501036"/>
  </r>
  <r>
    <x v="2"/>
    <n v="112"/>
    <x v="42"/>
    <s v="Offen ungeschält ABS"/>
    <x v="72"/>
    <s v="keinen Verwendungszweck"/>
    <x v="23"/>
    <s v="-"/>
    <n v="41"/>
    <s v="Produkte"/>
    <s v="BUs"/>
    <s v="Symptome"/>
    <n v="1.12E-2"/>
    <s v="BU4"/>
    <n v="29501039"/>
  </r>
  <r>
    <x v="2"/>
    <n v="71"/>
    <x v="42"/>
    <s v="Offen ungeschält ABS"/>
    <x v="242"/>
    <s v="keinen Verwendungszweck"/>
    <x v="23"/>
    <s v="-"/>
    <n v="41"/>
    <s v="Produkte"/>
    <s v="BUs"/>
    <s v="Symptome"/>
    <n v="0.71"/>
    <s v="BU4"/>
    <n v="29501099"/>
  </r>
  <r>
    <x v="1"/>
    <n v="39"/>
    <x v="42"/>
    <s v="Räucherwürste"/>
    <x v="109"/>
    <s v="Linienbezogen"/>
    <x v="37"/>
    <s v="-"/>
    <n v="41"/>
    <s v="Produkte"/>
    <s v="BUs"/>
    <s v="Symptome"/>
    <s v="0"/>
    <n v="3020"/>
    <n v="32000068"/>
  </r>
  <r>
    <x v="1"/>
    <n v="164"/>
    <x v="42"/>
    <s v="Vakuumierter ABS ungeschält"/>
    <x v="265"/>
    <s v="Schimmel"/>
    <x v="1"/>
    <s v="-"/>
    <n v="41"/>
    <s v="Produkte"/>
    <s v="BUs"/>
    <s v="Symptome"/>
    <n v="412.29599999999999"/>
    <s v="RWV"/>
    <n v="49500190"/>
  </r>
  <r>
    <x v="0"/>
    <n v="59"/>
    <x v="42"/>
    <s v="Vakuumierter VOS vegan"/>
    <x v="11"/>
    <s v="keinen Verwendungszweck"/>
    <x v="4"/>
    <s v="-"/>
    <n v="41"/>
    <s v="Produkte"/>
    <s v="BUs"/>
    <s v="Symptome"/>
    <n v="30.326000000000001"/>
    <s v="BU3"/>
    <n v="49900002"/>
  </r>
  <r>
    <x v="0"/>
    <n v="4.5"/>
    <x v="42"/>
    <s v="-"/>
    <x v="23"/>
    <s v="Linienbezogen"/>
    <x v="7"/>
    <s v="-"/>
    <n v="41"/>
    <s v="Produkte"/>
    <s v="BUs"/>
    <s v="Symptome"/>
    <s v="0"/>
    <s v="Bu3"/>
    <s v="Maschinenabfall"/>
  </r>
  <r>
    <x v="0"/>
    <n v="40"/>
    <x v="42"/>
    <s v="-"/>
    <x v="23"/>
    <s v="Linienbezogen"/>
    <x v="7"/>
    <s v="-"/>
    <n v="41"/>
    <s v="Produkte"/>
    <s v="BUs"/>
    <s v="Symptome"/>
    <s v="0"/>
    <s v="L1"/>
    <s v="Maschinenabfall"/>
  </r>
  <r>
    <x v="2"/>
    <n v="35"/>
    <x v="42"/>
    <s v="-"/>
    <x v="23"/>
    <s v="Linienbezogen"/>
    <x v="7"/>
    <s v="-"/>
    <n v="41"/>
    <s v="Produkte"/>
    <s v="BUs"/>
    <s v="Symptome"/>
    <s v="0"/>
    <s v="BU4"/>
    <s v="Maschinenabfall"/>
  </r>
  <r>
    <x v="0"/>
    <n v="8"/>
    <x v="42"/>
    <s v="-"/>
    <x v="23"/>
    <s v="Linienbezogen"/>
    <x v="7"/>
    <s v="-"/>
    <n v="41"/>
    <s v="Produkte"/>
    <s v="BUs"/>
    <s v="Symptome"/>
    <s v="0"/>
    <s v="L35"/>
    <s v="Maschinenabfall"/>
  </r>
  <r>
    <x v="4"/>
    <n v="39"/>
    <x v="42"/>
    <s v="-"/>
    <x v="23"/>
    <s v="Linienbezogen"/>
    <x v="7"/>
    <s v="-"/>
    <n v="41"/>
    <s v="Produkte"/>
    <s v="BUs"/>
    <s v="Symptome"/>
    <s v="0"/>
    <s v="Bu2"/>
    <s v="Maschinenabfall"/>
  </r>
  <r>
    <x v="5"/>
    <n v="8.5"/>
    <x v="42"/>
    <s v="Rest"/>
    <x v="258"/>
    <s v="Qualitätssicherung"/>
    <x v="10"/>
    <s v="-"/>
    <n v="41"/>
    <s v="Produkte"/>
    <s v="BUs"/>
    <s v="Symptome"/>
    <s v="0"/>
    <s v="QM"/>
    <s v="-"/>
  </r>
  <r>
    <x v="5"/>
    <n v="6.6"/>
    <x v="42"/>
    <s v="Rest"/>
    <x v="258"/>
    <s v="Qualitätssicherung"/>
    <x v="10"/>
    <s v="-"/>
    <n v="41"/>
    <s v="Produkte"/>
    <s v="BUs"/>
    <s v="Symptome"/>
    <s v="0"/>
    <s v="Labor"/>
    <s v="-"/>
  </r>
  <r>
    <x v="4"/>
    <n v="15"/>
    <x v="42"/>
    <s v="Rohware"/>
    <x v="21"/>
    <s v="Schimmel"/>
    <x v="16"/>
    <s v="-"/>
    <n v="41"/>
    <s v="Produkte"/>
    <s v="BUs"/>
    <s v="Symptome"/>
    <s v="0"/>
    <s v="Bu2"/>
    <s v="Blöcke"/>
  </r>
  <r>
    <x v="1"/>
    <n v="189"/>
    <x v="42"/>
    <s v="Diverses"/>
    <x v="13"/>
    <s v="Linienbezogen"/>
    <x v="7"/>
    <s v="-"/>
    <n v="41"/>
    <s v="Produkte"/>
    <s v="BUs"/>
    <s v="Symptome"/>
    <s v="0"/>
    <s v="Abfüllung"/>
    <s v="Diverses"/>
  </r>
  <r>
    <x v="1"/>
    <n v="200"/>
    <x v="42"/>
    <s v="Diverses"/>
    <x v="13"/>
    <s v="Linienbezogen"/>
    <x v="7"/>
    <s v="-"/>
    <n v="41"/>
    <s v="Produkte"/>
    <s v="BUs"/>
    <s v="Symptome"/>
    <s v="0"/>
    <s v="Schmelze"/>
    <s v="Diverses"/>
  </r>
  <r>
    <x v="1"/>
    <n v="117"/>
    <x v="43"/>
    <s v="Rohware"/>
    <x v="266"/>
    <s v="Qualitätssicherung"/>
    <x v="1"/>
    <s v="-"/>
    <n v="42"/>
    <s v="Produkte"/>
    <s v="BUs"/>
    <s v="Symptome"/>
    <n v="500.98230000000001"/>
    <s v="Schmelze"/>
    <n v="23500285"/>
  </r>
  <r>
    <x v="0"/>
    <n v="243"/>
    <x v="43"/>
    <s v="Offen ungeschält VOS"/>
    <x v="43"/>
    <s v="Schimmel"/>
    <x v="38"/>
    <s v="-"/>
    <n v="42"/>
    <s v="Produkte"/>
    <s v="BUs"/>
    <s v="Symptome"/>
    <n v="121.5"/>
    <s v="BU3"/>
    <n v="29500498"/>
  </r>
  <r>
    <x v="0"/>
    <n v="20"/>
    <x v="43"/>
    <s v="Offen ungeschält VOS"/>
    <x v="26"/>
    <s v="Schimmel"/>
    <x v="0"/>
    <s v="-"/>
    <n v="42"/>
    <s v="Produkte"/>
    <s v="BUs"/>
    <s v="Symptome"/>
    <n v="10"/>
    <s v="BU3"/>
    <n v="29500527"/>
  </r>
  <r>
    <x v="1"/>
    <n v="22"/>
    <x v="43"/>
    <s v="Vorschmelz"/>
    <x v="45"/>
    <s v="Rest"/>
    <x v="12"/>
    <s v="-"/>
    <n v="42"/>
    <s v="Produkte"/>
    <s v="BUs"/>
    <s v="Symptome"/>
    <n v="0.22"/>
    <s v="RWV"/>
    <n v="29500917"/>
  </r>
  <r>
    <x v="1"/>
    <n v="13"/>
    <x v="43"/>
    <s v="Vorschmelz"/>
    <x v="45"/>
    <s v="Rest"/>
    <x v="12"/>
    <s v="-"/>
    <n v="42"/>
    <s v="Produkte"/>
    <s v="BUs"/>
    <s v="Symptome"/>
    <n v="0.13"/>
    <s v="RWV"/>
    <n v="29500917"/>
  </r>
  <r>
    <x v="1"/>
    <n v="10"/>
    <x v="43"/>
    <s v="Vorschmelz"/>
    <x v="45"/>
    <s v="Rest"/>
    <x v="12"/>
    <s v="-"/>
    <n v="42"/>
    <s v="Produkte"/>
    <s v="BUs"/>
    <s v="Symptome"/>
    <n v="0.1"/>
    <s v="RWV"/>
    <n v="29500917"/>
  </r>
  <r>
    <x v="1"/>
    <n v="51"/>
    <x v="43"/>
    <s v="Vorschmelz"/>
    <x v="45"/>
    <s v="Rest"/>
    <x v="12"/>
    <s v="-"/>
    <n v="42"/>
    <s v="Produkte"/>
    <s v="BUs"/>
    <s v="Symptome"/>
    <n v="0.51"/>
    <s v="RWV"/>
    <n v="29500917"/>
  </r>
  <r>
    <x v="0"/>
    <n v="146"/>
    <x v="43"/>
    <s v="Offen ungeschält ABS"/>
    <x v="30"/>
    <s v="Linienbezogen"/>
    <x v="9"/>
    <s v="-"/>
    <n v="42"/>
    <s v="Produkte"/>
    <s v="BUs"/>
    <s v="Symptome"/>
    <n v="146"/>
    <s v="L33"/>
    <n v="29501003"/>
  </r>
  <r>
    <x v="0"/>
    <n v="28"/>
    <x v="43"/>
    <s v="Offen ungeschält ABS"/>
    <x v="18"/>
    <s v="Rest"/>
    <x v="6"/>
    <s v="-"/>
    <n v="42"/>
    <s v="Produkte"/>
    <s v="BUs"/>
    <s v="Symptome"/>
    <n v="28"/>
    <s v="L33"/>
    <n v="29501032"/>
  </r>
  <r>
    <x v="3"/>
    <n v="31"/>
    <x v="43"/>
    <s v="Offen Zipfel"/>
    <x v="267"/>
    <s v="Schimmel"/>
    <x v="20"/>
    <s v="-"/>
    <n v="42"/>
    <s v="Produkte"/>
    <s v="BUs"/>
    <s v="Symptome"/>
    <n v="15.5"/>
    <s v="Verkauf"/>
    <n v="29501062"/>
  </r>
  <r>
    <x v="3"/>
    <n v="115"/>
    <x v="43"/>
    <s v="Offen Zipfel"/>
    <x v="179"/>
    <s v="Schimmel"/>
    <x v="8"/>
    <s v="-"/>
    <n v="42"/>
    <s v="Produkte"/>
    <s v="BUs"/>
    <s v="Symptome"/>
    <n v="57.5"/>
    <s v="Verkauf"/>
    <n v="29501065"/>
  </r>
  <r>
    <x v="3"/>
    <n v="92"/>
    <x v="43"/>
    <s v="Offen Endstücke"/>
    <x v="268"/>
    <s v="Schimmel"/>
    <x v="8"/>
    <s v="-"/>
    <n v="42"/>
    <s v="Produkte"/>
    <s v="BUs"/>
    <s v="Symptome"/>
    <n v="46"/>
    <s v="Verkauf"/>
    <n v="29501066"/>
  </r>
  <r>
    <x v="3"/>
    <n v="25"/>
    <x v="43"/>
    <s v="Offen Endstücke"/>
    <x v="269"/>
    <s v="Schimmel"/>
    <x v="0"/>
    <s v="-"/>
    <n v="42"/>
    <s v="Produkte"/>
    <s v="BUs"/>
    <s v="Symptome"/>
    <n v="12.5"/>
    <s v="Verkauf"/>
    <n v="29501083"/>
  </r>
  <r>
    <x v="3"/>
    <n v="106"/>
    <x v="43"/>
    <s v="Offen Endstücke"/>
    <x v="269"/>
    <s v="Schimmel"/>
    <x v="0"/>
    <s v="-"/>
    <n v="42"/>
    <s v="Produkte"/>
    <s v="BUs"/>
    <s v="Symptome"/>
    <n v="53"/>
    <s v="Verkauf"/>
    <n v="29501083"/>
  </r>
  <r>
    <x v="3"/>
    <n v="346"/>
    <x v="43"/>
    <s v="Offen Endstücke"/>
    <x v="270"/>
    <s v="Schimmel"/>
    <x v="20"/>
    <s v="-"/>
    <n v="42"/>
    <s v="Produkte"/>
    <s v="BUs"/>
    <s v="Symptome"/>
    <n v="173"/>
    <s v="Verkauf"/>
    <n v="29501085"/>
  </r>
  <r>
    <x v="3"/>
    <n v="38"/>
    <x v="43"/>
    <s v="Offen Zipfel"/>
    <x v="38"/>
    <s v="Schimmel"/>
    <x v="20"/>
    <s v="-"/>
    <n v="42"/>
    <s v="Produkte"/>
    <s v="BUs"/>
    <s v="Symptome"/>
    <n v="19"/>
    <s v="Verkauf"/>
    <n v="29501087"/>
  </r>
  <r>
    <x v="3"/>
    <n v="25"/>
    <x v="43"/>
    <s v="Offen Endstücke"/>
    <x v="271"/>
    <s v="Schimmel"/>
    <x v="20"/>
    <s v="-"/>
    <n v="42"/>
    <s v="Produkte"/>
    <s v="BUs"/>
    <s v="Symptome"/>
    <n v="12.5"/>
    <s v="Verkauf"/>
    <n v="29501089"/>
  </r>
  <r>
    <x v="0"/>
    <n v="283"/>
    <x v="43"/>
    <s v="Offen vegan"/>
    <x v="39"/>
    <s v="keinen Verwendungszweck"/>
    <x v="4"/>
    <s v="-"/>
    <n v="42"/>
    <s v="Produkte"/>
    <s v="BUs"/>
    <s v="Symptome"/>
    <n v="141.5"/>
    <s v="BU3"/>
    <n v="29900002"/>
  </r>
  <r>
    <x v="0"/>
    <n v="299"/>
    <x v="43"/>
    <s v="Vakuumierter VOS ungeschält"/>
    <x v="154"/>
    <s v="Schimmel"/>
    <x v="0"/>
    <s v="-"/>
    <n v="42"/>
    <s v="Produkte"/>
    <s v="BUs"/>
    <s v="Symptome"/>
    <n v="153.68600000000001"/>
    <s v="BU3"/>
    <n v="49500143"/>
  </r>
  <r>
    <x v="0"/>
    <n v="292"/>
    <x v="43"/>
    <s v="Vakuumierter VOS ungeschält"/>
    <x v="154"/>
    <s v="Schimmel"/>
    <x v="0"/>
    <s v="-"/>
    <n v="42"/>
    <s v="Produkte"/>
    <s v="BUs"/>
    <s v="Symptome"/>
    <n v="150.08799999999999"/>
    <s v="BU3"/>
    <n v="49500143"/>
  </r>
  <r>
    <x v="0"/>
    <n v="257"/>
    <x v="43"/>
    <s v="Vakuumierter VOS ungeschält"/>
    <x v="153"/>
    <s v="Schimmel"/>
    <x v="0"/>
    <s v="-"/>
    <n v="42"/>
    <s v="Produkte"/>
    <s v="BUs"/>
    <s v="Symptome"/>
    <n v="132.09800000000001"/>
    <s v="BU3"/>
    <n v="49500147"/>
  </r>
  <r>
    <x v="3"/>
    <n v="270"/>
    <x v="43"/>
    <s v="Vakuumierte Zipfel"/>
    <x v="272"/>
    <s v="Schimmel"/>
    <x v="31"/>
    <s v="-"/>
    <n v="42"/>
    <s v="Produkte"/>
    <s v="BUs"/>
    <s v="Symptome"/>
    <s v="0"/>
    <s v="Verkauf"/>
    <n v="49500189"/>
  </r>
  <r>
    <x v="1"/>
    <n v="54"/>
    <x v="43"/>
    <s v="-"/>
    <x v="23"/>
    <s v="Linienbezogen"/>
    <x v="7"/>
    <s v="-"/>
    <n v="42"/>
    <s v="Produkte"/>
    <s v="BUs"/>
    <s v="Symptome"/>
    <s v="0"/>
    <s v="Abfüllung"/>
    <s v="Maschinenabfall"/>
  </r>
  <r>
    <x v="1"/>
    <n v="206"/>
    <x v="43"/>
    <s v="-"/>
    <x v="23"/>
    <s v="Linienbezogen"/>
    <x v="7"/>
    <s v="-"/>
    <n v="42"/>
    <s v="Produkte"/>
    <s v="BUs"/>
    <s v="Symptome"/>
    <s v="0"/>
    <s v="Abfüllung"/>
    <s v="Maschinenabfall"/>
  </r>
  <r>
    <x v="0"/>
    <n v="79"/>
    <x v="43"/>
    <s v="-"/>
    <x v="23"/>
    <s v="Linienbezogen"/>
    <x v="7"/>
    <s v="-"/>
    <n v="42"/>
    <s v="Produkte"/>
    <s v="BUs"/>
    <s v="Symptome"/>
    <s v="0"/>
    <s v="BU3"/>
    <s v="Maschinenabfall"/>
  </r>
  <r>
    <x v="1"/>
    <n v="60"/>
    <x v="43"/>
    <s v="Rest"/>
    <x v="258"/>
    <s v="Schimmel"/>
    <x v="1"/>
    <s v="-"/>
    <n v="42"/>
    <s v="Produkte"/>
    <s v="BUs"/>
    <s v="Symptome"/>
    <s v="0"/>
    <s v="Abfüllung"/>
    <s v="-"/>
  </r>
  <r>
    <x v="0"/>
    <n v="64"/>
    <x v="43"/>
    <s v="Offen ungeschält ABS"/>
    <x v="30"/>
    <s v="Linienbezogen"/>
    <x v="9"/>
    <s v="-"/>
    <n v="42"/>
    <s v="Produkte"/>
    <s v="BUs"/>
    <s v="Symptome"/>
    <n v="64"/>
    <s v="L35"/>
    <n v="29501003"/>
  </r>
  <r>
    <x v="5"/>
    <n v="19"/>
    <x v="43"/>
    <s v="Rest"/>
    <x v="258"/>
    <s v="Qualitätssicherung"/>
    <x v="10"/>
    <s v="-"/>
    <n v="42"/>
    <s v="Produkte"/>
    <s v="BUs"/>
    <s v="Symptome"/>
    <s v="0"/>
    <s v="QM"/>
    <s v="-"/>
  </r>
  <r>
    <x v="5"/>
    <n v="14.5"/>
    <x v="43"/>
    <s v="Rest"/>
    <x v="258"/>
    <s v="Qualitätssicherung"/>
    <x v="44"/>
    <s v="-"/>
    <n v="42"/>
    <s v="Produkte"/>
    <s v="BUs"/>
    <s v="Symptome"/>
    <s v="0"/>
    <s v="Labor"/>
    <s v="-"/>
  </r>
  <r>
    <x v="5"/>
    <n v="7.6"/>
    <x v="43"/>
    <s v="Rest"/>
    <x v="258"/>
    <s v="Qualitätssicherung"/>
    <x v="10"/>
    <s v="-"/>
    <n v="42"/>
    <s v="Produkte"/>
    <s v="BUs"/>
    <s v="Symptome"/>
    <s v="0"/>
    <s v="Labor"/>
    <s v="-"/>
  </r>
  <r>
    <x v="5"/>
    <n v="63"/>
    <x v="43"/>
    <s v="Rohware"/>
    <x v="273"/>
    <s v="keinen Verwendungszweck"/>
    <x v="52"/>
    <s v="-"/>
    <n v="42"/>
    <s v="Produkte"/>
    <s v="BUs"/>
    <s v="Symptome"/>
    <s v="0"/>
    <s v="Muster"/>
    <s v="Brie"/>
  </r>
  <r>
    <x v="1"/>
    <n v="75.599999999999994"/>
    <x v="43"/>
    <s v="Fertigware"/>
    <x v="220"/>
    <s v="Rest"/>
    <x v="29"/>
    <s v="-"/>
    <n v="42"/>
    <s v="Produkte"/>
    <s v="BUs"/>
    <s v="Symptome"/>
    <s v="0"/>
    <s v="Schmelze"/>
    <s v="Creme Noblesse"/>
  </r>
  <r>
    <x v="5"/>
    <n v="162"/>
    <x v="43"/>
    <s v="Fertigware"/>
    <x v="260"/>
    <s v="Schimmel"/>
    <x v="26"/>
    <s v="von Nagel zurück"/>
    <n v="42"/>
    <s v="Produkte"/>
    <s v="BUs"/>
    <s v="Symptome"/>
    <s v="0"/>
    <s v="Externe"/>
    <s v="verschiedene Fertigware"/>
  </r>
  <r>
    <x v="0"/>
    <n v="21"/>
    <x v="43"/>
    <s v="-"/>
    <x v="23"/>
    <s v="Linienbezogen"/>
    <x v="7"/>
    <s v="-"/>
    <n v="42"/>
    <s v="Produkte"/>
    <s v="BUs"/>
    <s v="Symptome"/>
    <s v="0"/>
    <s v="L18"/>
    <s v="Maschinenabfall"/>
  </r>
  <r>
    <x v="5"/>
    <n v="80"/>
    <x v="44"/>
    <s v="Offen ungeschält VOS"/>
    <x v="274"/>
    <s v="Qualitätsprobleme"/>
    <x v="46"/>
    <s v="-"/>
    <n v="42"/>
    <s v="Produkte"/>
    <s v="BUs"/>
    <s v="Symptome"/>
    <n v="40"/>
    <s v="Außenlager"/>
    <n v="29500477"/>
  </r>
  <r>
    <x v="2"/>
    <n v="13"/>
    <x v="44"/>
    <s v="Offen ungeschält VOS"/>
    <x v="52"/>
    <s v="Schimmel"/>
    <x v="3"/>
    <s v="-"/>
    <n v="42"/>
    <s v="Produkte"/>
    <s v="BUs"/>
    <s v="Symptome"/>
    <n v="6.5"/>
    <s v="BU4"/>
    <n v="29500482"/>
  </r>
  <r>
    <x v="0"/>
    <n v="243"/>
    <x v="44"/>
    <s v="Offen ungeschält VOS"/>
    <x v="43"/>
    <s v="Schimmel"/>
    <x v="38"/>
    <s v="-"/>
    <n v="42"/>
    <s v="Produkte"/>
    <s v="BUs"/>
    <s v="Symptome"/>
    <n v="121.5"/>
    <s v="BU3"/>
    <n v="29500498"/>
  </r>
  <r>
    <x v="0"/>
    <n v="616"/>
    <x v="44"/>
    <s v="Offen ungeschält ABS"/>
    <x v="53"/>
    <s v="Verpackungsfehler"/>
    <x v="2"/>
    <s v="-"/>
    <n v="42"/>
    <s v="Produkte"/>
    <s v="BUs"/>
    <s v="Symptome"/>
    <n v="1232"/>
    <s v="BU3"/>
    <n v="29500821"/>
  </r>
  <r>
    <x v="2"/>
    <n v="19"/>
    <x v="44"/>
    <s v="Offen ungeschält ABS"/>
    <x v="149"/>
    <s v="Schimmel"/>
    <x v="3"/>
    <s v="-"/>
    <n v="42"/>
    <s v="Produkte"/>
    <s v="BUs"/>
    <s v="Symptome"/>
    <n v="0.19"/>
    <s v="BU4"/>
    <n v="29500885"/>
  </r>
  <r>
    <x v="2"/>
    <n v="19"/>
    <x v="44"/>
    <s v="Offen ungeschält ABS"/>
    <x v="59"/>
    <s v="Schimmel"/>
    <x v="3"/>
    <s v="-"/>
    <n v="42"/>
    <s v="Produkte"/>
    <s v="BUs"/>
    <s v="Symptome"/>
    <n v="28.5"/>
    <s v="BU4"/>
    <n v="29500886"/>
  </r>
  <r>
    <x v="2"/>
    <n v="24"/>
    <x v="44"/>
    <s v="Offen ungeschält ABS"/>
    <x v="60"/>
    <s v="Schimmel"/>
    <x v="3"/>
    <s v="-"/>
    <n v="42"/>
    <s v="Produkte"/>
    <s v="BUs"/>
    <s v="Symptome"/>
    <n v="48"/>
    <s v="BU4"/>
    <n v="29500891"/>
  </r>
  <r>
    <x v="2"/>
    <n v="209"/>
    <x v="44"/>
    <s v="Offen ungeschält ABS"/>
    <x v="121"/>
    <s v="Schimmel"/>
    <x v="3"/>
    <s v="-"/>
    <n v="42"/>
    <s v="Produkte"/>
    <s v="BUs"/>
    <s v="Symptome"/>
    <n v="2.09"/>
    <s v="BU4"/>
    <n v="29500892"/>
  </r>
  <r>
    <x v="2"/>
    <n v="346"/>
    <x v="44"/>
    <s v="Offen ungeschält ABS"/>
    <x v="121"/>
    <s v="keinen Verwendungszweck"/>
    <x v="23"/>
    <s v="-"/>
    <n v="42"/>
    <s v="Produkte"/>
    <s v="BUs"/>
    <s v="Symptome"/>
    <n v="3.46"/>
    <s v="BU4"/>
    <n v="29500892"/>
  </r>
  <r>
    <x v="2"/>
    <n v="5"/>
    <x v="44"/>
    <s v="Offen ungeschält ABS"/>
    <x v="239"/>
    <s v="Schimmel"/>
    <x v="3"/>
    <s v="-"/>
    <n v="42"/>
    <s v="Produkte"/>
    <s v="BUs"/>
    <s v="Symptome"/>
    <n v="0.05"/>
    <s v="BU4"/>
    <n v="29500893"/>
  </r>
  <r>
    <x v="2"/>
    <n v="29"/>
    <x v="44"/>
    <s v="Offen ungeschält ABS"/>
    <x v="239"/>
    <s v="keinen Verwendungszweck"/>
    <x v="23"/>
    <s v="-"/>
    <n v="42"/>
    <s v="Produkte"/>
    <s v="BUs"/>
    <s v="Symptome"/>
    <n v="0.28999999999999998"/>
    <s v="BU4"/>
    <n v="29500893"/>
  </r>
  <r>
    <x v="2"/>
    <n v="61"/>
    <x v="44"/>
    <s v="Offen ungeschält ABS"/>
    <x v="61"/>
    <s v="Schimmel"/>
    <x v="3"/>
    <s v="-"/>
    <n v="42"/>
    <s v="Produkte"/>
    <s v="BUs"/>
    <s v="Symptome"/>
    <n v="0.61"/>
    <s v="BU4"/>
    <n v="29500895"/>
  </r>
  <r>
    <x v="2"/>
    <n v="22"/>
    <x v="44"/>
    <s v="Offen ungeschält ABS"/>
    <x v="61"/>
    <s v="keinen Verwendungszweck"/>
    <x v="23"/>
    <s v="-"/>
    <n v="42"/>
    <s v="Produkte"/>
    <s v="BUs"/>
    <s v="Symptome"/>
    <n v="0.22"/>
    <s v="BU4"/>
    <n v="29500895"/>
  </r>
  <r>
    <x v="2"/>
    <n v="38"/>
    <x v="44"/>
    <s v="Offen ungeschält ABS"/>
    <x v="62"/>
    <s v="Schimmel"/>
    <x v="3"/>
    <s v="-"/>
    <n v="42"/>
    <s v="Produkte"/>
    <s v="BUs"/>
    <s v="Symptome"/>
    <n v="0.38"/>
    <s v="BU4"/>
    <n v="29500900"/>
  </r>
  <r>
    <x v="2"/>
    <n v="3"/>
    <x v="44"/>
    <s v="Offen ungeschält ABS"/>
    <x v="62"/>
    <s v="keinen Verwendungszweck"/>
    <x v="23"/>
    <s v="-"/>
    <n v="42"/>
    <s v="Produkte"/>
    <s v="BUs"/>
    <s v="Symptome"/>
    <n v="0.03"/>
    <s v="BU4"/>
    <n v="29500900"/>
  </r>
  <r>
    <x v="2"/>
    <n v="447"/>
    <x v="44"/>
    <s v="Offen ungeschält ABS"/>
    <x v="63"/>
    <s v="keinen Verwendungszweck"/>
    <x v="23"/>
    <s v="-"/>
    <n v="42"/>
    <s v="Produkte"/>
    <s v="BUs"/>
    <s v="Symptome"/>
    <n v="4.47"/>
    <s v="BU4"/>
    <n v="29500904"/>
  </r>
  <r>
    <x v="2"/>
    <n v="52"/>
    <x v="44"/>
    <s v="Offen ungeschält ABS"/>
    <x v="64"/>
    <s v="Schimmel"/>
    <x v="3"/>
    <s v="-"/>
    <n v="42"/>
    <s v="Produkte"/>
    <s v="BUs"/>
    <s v="Symptome"/>
    <n v="0.52"/>
    <s v="BU4"/>
    <n v="29500906"/>
  </r>
  <r>
    <x v="2"/>
    <n v="14"/>
    <x v="44"/>
    <s v="Offen ungeschält ABS"/>
    <x v="218"/>
    <s v="Schimmel"/>
    <x v="3"/>
    <s v="-"/>
    <n v="42"/>
    <s v="Produkte"/>
    <s v="BUs"/>
    <s v="Symptome"/>
    <n v="7"/>
    <s v="BU4"/>
    <n v="29500908"/>
  </r>
  <r>
    <x v="2"/>
    <n v="177"/>
    <x v="44"/>
    <s v="Offen ungeschält ABS"/>
    <x v="218"/>
    <s v="keinen Verwendungszweck"/>
    <x v="23"/>
    <s v="-"/>
    <n v="42"/>
    <s v="Produkte"/>
    <s v="BUs"/>
    <s v="Symptome"/>
    <n v="88.5"/>
    <s v="BU4"/>
    <n v="29500908"/>
  </r>
  <r>
    <x v="2"/>
    <n v="51"/>
    <x v="44"/>
    <s v="Offen ungeschält ABS"/>
    <x v="104"/>
    <s v="Schimmel"/>
    <x v="3"/>
    <s v="-"/>
    <n v="42"/>
    <s v="Produkte"/>
    <s v="BUs"/>
    <s v="Symptome"/>
    <n v="0.51"/>
    <s v="BU4"/>
    <n v="29500910"/>
  </r>
  <r>
    <x v="2"/>
    <n v="28"/>
    <x v="44"/>
    <s v="Offen ungeschält ABS"/>
    <x v="105"/>
    <s v="Schimmel"/>
    <x v="3"/>
    <s v="-"/>
    <n v="42"/>
    <s v="Produkte"/>
    <s v="BUs"/>
    <s v="Symptome"/>
    <n v="0.28000000000000003"/>
    <s v="BU4"/>
    <n v="29500913"/>
  </r>
  <r>
    <x v="1"/>
    <n v="36"/>
    <x v="44"/>
    <s v="Vorschmelz"/>
    <x v="45"/>
    <s v="Rest"/>
    <x v="12"/>
    <s v="-"/>
    <n v="42"/>
    <s v="Produkte"/>
    <s v="BUs"/>
    <s v="Symptome"/>
    <n v="0.36"/>
    <s v="RWV"/>
    <n v="29500917"/>
  </r>
  <r>
    <x v="1"/>
    <n v="2"/>
    <x v="44"/>
    <s v="Vorschmelz"/>
    <x v="45"/>
    <s v="Rest"/>
    <x v="12"/>
    <s v="-"/>
    <n v="42"/>
    <s v="Produkte"/>
    <s v="BUs"/>
    <s v="Symptome"/>
    <n v="0.02"/>
    <s v="RWV"/>
    <n v="29500917"/>
  </r>
  <r>
    <x v="1"/>
    <n v="28"/>
    <x v="44"/>
    <s v="Vorschmelz"/>
    <x v="45"/>
    <s v="Rest"/>
    <x v="12"/>
    <s v="-"/>
    <n v="42"/>
    <s v="Produkte"/>
    <s v="BUs"/>
    <s v="Symptome"/>
    <n v="0.28000000000000003"/>
    <s v="RWV"/>
    <n v="29500917"/>
  </r>
  <r>
    <x v="1"/>
    <n v="21"/>
    <x v="44"/>
    <s v="Vorschmelz"/>
    <x v="45"/>
    <s v="Rest"/>
    <x v="12"/>
    <s v="-"/>
    <n v="42"/>
    <s v="Produkte"/>
    <s v="BUs"/>
    <s v="Symptome"/>
    <n v="0.21"/>
    <s v="RWV"/>
    <n v="29500917"/>
  </r>
  <r>
    <x v="1"/>
    <n v="21"/>
    <x v="44"/>
    <s v="Vorschmelz"/>
    <x v="45"/>
    <s v="Rest"/>
    <x v="12"/>
    <s v="-"/>
    <n v="42"/>
    <s v="Produkte"/>
    <s v="BUs"/>
    <s v="Symptome"/>
    <n v="0.21"/>
    <s v="RWV"/>
    <n v="29500917"/>
  </r>
  <r>
    <x v="1"/>
    <n v="66"/>
    <x v="44"/>
    <s v="Vorschmelz"/>
    <x v="45"/>
    <s v="Rest"/>
    <x v="12"/>
    <s v="-"/>
    <n v="42"/>
    <s v="Produkte"/>
    <s v="BUs"/>
    <s v="Symptome"/>
    <n v="0.66"/>
    <s v="RWV"/>
    <n v="29500917"/>
  </r>
  <r>
    <x v="1"/>
    <n v="5"/>
    <x v="44"/>
    <s v="Vorschmelz"/>
    <x v="45"/>
    <s v="Rest"/>
    <x v="12"/>
    <s v="-"/>
    <n v="42"/>
    <s v="Produkte"/>
    <s v="BUs"/>
    <s v="Symptome"/>
    <n v="0.05"/>
    <s v="RWV"/>
    <n v="29500917"/>
  </r>
  <r>
    <x v="1"/>
    <n v="6"/>
    <x v="44"/>
    <s v="Vorschmelz"/>
    <x v="45"/>
    <s v="Rest"/>
    <x v="12"/>
    <s v="-"/>
    <n v="42"/>
    <s v="Produkte"/>
    <s v="BUs"/>
    <s v="Symptome"/>
    <n v="0.06"/>
    <s v="RWV"/>
    <n v="29500917"/>
  </r>
  <r>
    <x v="1"/>
    <n v="3"/>
    <x v="44"/>
    <s v="Vorschmelz"/>
    <x v="45"/>
    <s v="Rest"/>
    <x v="12"/>
    <s v="-"/>
    <n v="42"/>
    <s v="Produkte"/>
    <s v="BUs"/>
    <s v="Symptome"/>
    <n v="0.03"/>
    <s v="RWV"/>
    <n v="29500917"/>
  </r>
  <r>
    <x v="5"/>
    <n v="1.4"/>
    <x v="44"/>
    <s v="Vorschmelz"/>
    <x v="45"/>
    <s v="Qualitätssicherung"/>
    <x v="10"/>
    <s v="-"/>
    <n v="42"/>
    <s v="Produkte"/>
    <s v="BUs"/>
    <s v="Symptome"/>
    <n v="1.3999999999999999E-2"/>
    <s v="Labor"/>
    <n v="29500917"/>
  </r>
  <r>
    <x v="2"/>
    <n v="17"/>
    <x v="44"/>
    <s v="Offen ungeschält ABS"/>
    <x v="122"/>
    <s v="Schimmel"/>
    <x v="3"/>
    <s v="-"/>
    <n v="42"/>
    <s v="Produkte"/>
    <s v="BUs"/>
    <s v="Symptome"/>
    <n v="0.17"/>
    <s v="BU4"/>
    <n v="29500957"/>
  </r>
  <r>
    <x v="2"/>
    <n v="28"/>
    <x v="44"/>
    <s v="Offen ungeschält ABS"/>
    <x v="122"/>
    <s v="keinen Verwendungszweck"/>
    <x v="23"/>
    <s v="-"/>
    <n v="42"/>
    <s v="Produkte"/>
    <s v="BUs"/>
    <s v="Symptome"/>
    <n v="0.28000000000000003"/>
    <s v="BU4"/>
    <n v="29500957"/>
  </r>
  <r>
    <x v="2"/>
    <n v="5"/>
    <x v="44"/>
    <s v="Offen ungeschält ABS"/>
    <x v="68"/>
    <s v="keinen Verwendungszweck"/>
    <x v="23"/>
    <s v="-"/>
    <n v="42"/>
    <s v="Produkte"/>
    <s v="BUs"/>
    <s v="Symptome"/>
    <n v="7.5"/>
    <s v="BU4"/>
    <n v="29501009"/>
  </r>
  <r>
    <x v="2"/>
    <n v="7"/>
    <x v="44"/>
    <s v="Offen ungeschält ABS"/>
    <x v="69"/>
    <s v="keinen Verwendungszweck"/>
    <x v="23"/>
    <s v="-"/>
    <n v="42"/>
    <s v="Produkte"/>
    <s v="BUs"/>
    <s v="Symptome"/>
    <n v="6.9999999999999999E-4"/>
    <s v="BU4"/>
    <n v="29501013"/>
  </r>
  <r>
    <x v="0"/>
    <n v="101"/>
    <x v="44"/>
    <s v="Offen ungeschält ABS"/>
    <x v="123"/>
    <s v="Linienbezogen"/>
    <x v="32"/>
    <s v="-"/>
    <n v="42"/>
    <s v="Produkte"/>
    <s v="BUs"/>
    <s v="Symptome"/>
    <n v="1.0100000000000001E-2"/>
    <s v="Spezialitäten"/>
    <n v="29501017"/>
  </r>
  <r>
    <x v="2"/>
    <n v="170"/>
    <x v="44"/>
    <s v="Offen ungeschält ABS"/>
    <x v="124"/>
    <s v="keinen Verwendungszweck"/>
    <x v="23"/>
    <s v="-"/>
    <n v="42"/>
    <s v="Produkte"/>
    <s v="BUs"/>
    <s v="Symptome"/>
    <n v="1.7000000000000001E-2"/>
    <s v="BU4"/>
    <n v="29501023"/>
  </r>
  <r>
    <x v="2"/>
    <n v="91"/>
    <x v="44"/>
    <s v="Offen ungeschält ABS"/>
    <x v="4"/>
    <s v="keinen Verwendungszweck"/>
    <x v="23"/>
    <s v="-"/>
    <n v="42"/>
    <s v="Produkte"/>
    <s v="BUs"/>
    <s v="Symptome"/>
    <n v="9.1000000000000004E-3"/>
    <s v="BU4"/>
    <n v="29501028"/>
  </r>
  <r>
    <x v="2"/>
    <n v="11"/>
    <x v="44"/>
    <s v="Offen ungeschält ABS"/>
    <x v="70"/>
    <s v="keinen Verwendungszweck"/>
    <x v="23"/>
    <s v="-"/>
    <n v="42"/>
    <s v="Produkte"/>
    <s v="BUs"/>
    <s v="Symptome"/>
    <n v="16.5"/>
    <s v="BU4"/>
    <n v="29501029"/>
  </r>
  <r>
    <x v="2"/>
    <n v="132"/>
    <x v="44"/>
    <s v="Offen ungeschält ABS"/>
    <x v="70"/>
    <s v="keinen Verwendungszweck"/>
    <x v="23"/>
    <s v="-"/>
    <n v="42"/>
    <s v="Produkte"/>
    <s v="BUs"/>
    <s v="Symptome"/>
    <n v="198"/>
    <s v="BU4"/>
    <n v="29501029"/>
  </r>
  <r>
    <x v="2"/>
    <n v="27"/>
    <x v="44"/>
    <s v="Offen ungeschält ABS"/>
    <x v="72"/>
    <s v="keinen Verwendungszweck"/>
    <x v="23"/>
    <s v="-"/>
    <n v="42"/>
    <s v="Produkte"/>
    <s v="BUs"/>
    <s v="Symptome"/>
    <n v="2.7000000000000001E-3"/>
    <s v="BU4"/>
    <n v="29501039"/>
  </r>
  <r>
    <x v="2"/>
    <n v="20"/>
    <x v="44"/>
    <s v="Offen ungeschält ABS"/>
    <x v="159"/>
    <s v="keinen Verwendungszweck"/>
    <x v="23"/>
    <s v="-"/>
    <n v="42"/>
    <s v="Produkte"/>
    <s v="BUs"/>
    <s v="Symptome"/>
    <n v="2E-3"/>
    <s v="BU4"/>
    <n v="29501040"/>
  </r>
  <r>
    <x v="3"/>
    <n v="56"/>
    <x v="44"/>
    <s v="Offen Zipfel"/>
    <x v="34"/>
    <s v="Schimmel"/>
    <x v="20"/>
    <s v="-"/>
    <n v="42"/>
    <s v="Produkte"/>
    <s v="BUs"/>
    <s v="Symptome"/>
    <n v="28"/>
    <s v="Verkauf"/>
    <n v="29501063"/>
  </r>
  <r>
    <x v="2"/>
    <n v="30"/>
    <x v="44"/>
    <s v="Offen ungeschält ABS"/>
    <x v="242"/>
    <s v="keinen Verwendungszweck"/>
    <x v="23"/>
    <s v="-"/>
    <n v="42"/>
    <s v="Produkte"/>
    <s v="BUs"/>
    <s v="Symptome"/>
    <n v="0.3"/>
    <s v="BU4"/>
    <n v="29501099"/>
  </r>
  <r>
    <x v="1"/>
    <n v="207"/>
    <x v="44"/>
    <s v="Sammelnr. ungeschält ABS"/>
    <x v="205"/>
    <s v="Schimmel"/>
    <x v="1"/>
    <s v="-"/>
    <n v="42"/>
    <s v="Produkte"/>
    <s v="BUs"/>
    <s v="Symptome"/>
    <n v="417.64319999999998"/>
    <s v="Schmelze"/>
    <n v="29600004"/>
  </r>
  <r>
    <x v="1"/>
    <n v="701"/>
    <x v="44"/>
    <s v="Sammelnr. ungeschält VS"/>
    <x v="275"/>
    <s v="Schimmel"/>
    <x v="1"/>
    <s v="-"/>
    <n v="42"/>
    <s v="Produkte"/>
    <s v="BUs"/>
    <s v="Symptome"/>
    <n v="402.37399999999997"/>
    <s v="RWV"/>
    <n v="29600030"/>
  </r>
  <r>
    <x v="0"/>
    <n v="303"/>
    <x v="44"/>
    <s v="Offen vegan"/>
    <x v="39"/>
    <s v="keinen Verwendungszweck"/>
    <x v="4"/>
    <s v="-"/>
    <n v="42"/>
    <s v="Produkte"/>
    <s v="BUs"/>
    <s v="Symptome"/>
    <n v="151.5"/>
    <s v="BU3"/>
    <n v="29900002"/>
  </r>
  <r>
    <x v="5"/>
    <n v="74.400000000000006"/>
    <x v="44"/>
    <s v="Offen vegan"/>
    <x v="39"/>
    <s v="Rest"/>
    <x v="35"/>
    <s v="-"/>
    <n v="42"/>
    <s v="Produkte"/>
    <s v="BUs"/>
    <s v="Symptome"/>
    <n v="37.200000000000003"/>
    <s v="Rest"/>
    <n v="29900002"/>
  </r>
  <r>
    <x v="0"/>
    <n v="640"/>
    <x v="44"/>
    <s v="Offen vegan"/>
    <x v="134"/>
    <s v="keinen Verwendungszweck"/>
    <x v="4"/>
    <s v="-"/>
    <n v="42"/>
    <s v="Produkte"/>
    <s v="BUs"/>
    <s v="Symptome"/>
    <n v="320"/>
    <s v="BU3"/>
    <n v="29900003"/>
  </r>
  <r>
    <x v="1"/>
    <n v="312"/>
    <x v="44"/>
    <s v="Vakuumierter ABS ungeschält"/>
    <x v="128"/>
    <s v="Schimmel"/>
    <x v="26"/>
    <s v="-"/>
    <n v="42"/>
    <s v="Produkte"/>
    <s v="BUs"/>
    <s v="Symptome"/>
    <n v="160.36799999999999"/>
    <s v="RWV"/>
    <n v="49500055"/>
  </r>
  <r>
    <x v="0"/>
    <n v="100"/>
    <x v="44"/>
    <s v="Vakuumierter VOS vegan"/>
    <x v="10"/>
    <s v="keinen Verwendungszweck"/>
    <x v="4"/>
    <s v="-"/>
    <n v="42"/>
    <s v="Produkte"/>
    <s v="BUs"/>
    <s v="Symptome"/>
    <n v="51.4"/>
    <s v="BU3"/>
    <n v="49900001"/>
  </r>
  <r>
    <x v="3"/>
    <n v="1500"/>
    <x v="44"/>
    <s v="Fertigware"/>
    <x v="276"/>
    <s v="Schimmel"/>
    <x v="31"/>
    <s v="hätte im Juni verkauft werden sollen"/>
    <n v="42"/>
    <s v="Produkte"/>
    <s v="BUs"/>
    <s v="Symptome"/>
    <n v="3952.65"/>
    <s v="Verkauf"/>
    <n v="59500021"/>
  </r>
  <r>
    <x v="1"/>
    <n v="163"/>
    <x v="44"/>
    <s v="Rest"/>
    <x v="258"/>
    <s v="Schimmel"/>
    <x v="1"/>
    <s v="-"/>
    <n v="42"/>
    <s v="Produkte"/>
    <s v="BUs"/>
    <s v="Symptome"/>
    <s v="0"/>
    <s v="RWV"/>
    <s v="-"/>
  </r>
  <r>
    <x v="1"/>
    <n v="346"/>
    <x v="44"/>
    <s v="Rest"/>
    <x v="258"/>
    <s v="Schimmel"/>
    <x v="1"/>
    <s v="-"/>
    <n v="42"/>
    <s v="Produkte"/>
    <s v="BUs"/>
    <s v="Symptome"/>
    <s v="0"/>
    <s v="RWV"/>
    <s v="-"/>
  </r>
  <r>
    <x v="1"/>
    <n v="28"/>
    <x v="44"/>
    <s v="Rest"/>
    <x v="258"/>
    <s v="Rest"/>
    <x v="29"/>
    <s v="-"/>
    <n v="42"/>
    <s v="Produkte"/>
    <s v="BUs"/>
    <s v="Symptome"/>
    <s v="0"/>
    <s v="Abfüllung"/>
    <s v="-"/>
  </r>
  <r>
    <x v="4"/>
    <n v="20"/>
    <x v="44"/>
    <s v="-"/>
    <x v="23"/>
    <s v="Linienbezogen"/>
    <x v="7"/>
    <s v="-"/>
    <n v="42"/>
    <s v="Produkte"/>
    <s v="BUs"/>
    <s v="Symptome"/>
    <s v="0"/>
    <s v="BU2"/>
    <s v="Maschinenabfall"/>
  </r>
  <r>
    <x v="0"/>
    <n v="24"/>
    <x v="44"/>
    <s v="Rest"/>
    <x v="131"/>
    <s v="keinen Verwendungszweck"/>
    <x v="33"/>
    <s v="-"/>
    <n v="42"/>
    <s v="Produkte"/>
    <s v="BUs"/>
    <s v="Symptome"/>
    <s v="0"/>
    <s v="WVP"/>
    <s v="Reste Zipfel"/>
  </r>
  <r>
    <x v="1"/>
    <n v="35"/>
    <x v="44"/>
    <s v="Rest"/>
    <x v="258"/>
    <s v="Rest"/>
    <x v="12"/>
    <s v="-"/>
    <n v="42"/>
    <s v="Produkte"/>
    <s v="BUs"/>
    <s v="Symptome"/>
    <s v="0"/>
    <s v="RWV"/>
    <s v="-"/>
  </r>
  <r>
    <x v="1"/>
    <n v="42"/>
    <x v="44"/>
    <s v="Rest"/>
    <x v="258"/>
    <s v="Rest"/>
    <x v="29"/>
    <s v="-"/>
    <n v="42"/>
    <s v="Produkte"/>
    <s v="BUs"/>
    <s v="Symptome"/>
    <s v="0"/>
    <s v="Abfüllung"/>
    <s v="-"/>
  </r>
  <r>
    <x v="5"/>
    <n v="184"/>
    <x v="44"/>
    <s v="Rest"/>
    <x v="258"/>
    <s v="Qualitätssicherung"/>
    <x v="25"/>
    <s v="-"/>
    <n v="42"/>
    <s v="Produkte"/>
    <s v="BUs"/>
    <s v="Symptome"/>
    <s v="0"/>
    <s v="Muster"/>
    <s v="-"/>
  </r>
  <r>
    <x v="5"/>
    <n v="4"/>
    <x v="44"/>
    <s v="Rest"/>
    <x v="258"/>
    <s v="Qualitätssicherung"/>
    <x v="10"/>
    <s v="-"/>
    <n v="42"/>
    <s v="Produkte"/>
    <s v="BUs"/>
    <s v="Symptome"/>
    <s v="0"/>
    <s v="QM"/>
    <s v="-"/>
  </r>
  <r>
    <x v="2"/>
    <n v="42"/>
    <x v="44"/>
    <s v="-"/>
    <x v="23"/>
    <s v="Linienbezogen"/>
    <x v="7"/>
    <s v="-"/>
    <n v="42"/>
    <s v="Produkte"/>
    <s v="BUs"/>
    <s v="Symptome"/>
    <s v="0"/>
    <s v="BU4"/>
    <s v="Maschinenabfall"/>
  </r>
  <r>
    <x v="0"/>
    <n v="39"/>
    <x v="44"/>
    <s v="-"/>
    <x v="23"/>
    <s v="Linienbezogen"/>
    <x v="7"/>
    <s v="-"/>
    <n v="42"/>
    <s v="Produkte"/>
    <s v="BUs"/>
    <s v="Symptome"/>
    <s v="0"/>
    <s v="L35"/>
    <s v="Maschinenabfall"/>
  </r>
  <r>
    <x v="4"/>
    <n v="117"/>
    <x v="44"/>
    <s v="-"/>
    <x v="23"/>
    <s v="Linienbezogen"/>
    <x v="7"/>
    <s v="-"/>
    <n v="42"/>
    <s v="Produkte"/>
    <s v="BUs"/>
    <s v="Symptome"/>
    <s v="0"/>
    <s v="BU2"/>
    <s v="Maschinenabfall"/>
  </r>
  <r>
    <x v="1"/>
    <n v="100"/>
    <x v="44"/>
    <s v="Rest"/>
    <x v="258"/>
    <s v="Linienbezogen"/>
    <x v="17"/>
    <s v="-"/>
    <n v="42"/>
    <s v="Produkte"/>
    <s v="BUs"/>
    <s v="Symptome"/>
    <s v="0"/>
    <s v="Abfüllung"/>
    <s v="-"/>
  </r>
  <r>
    <x v="5"/>
    <n v="21"/>
    <x v="44"/>
    <s v="RW"/>
    <x v="277"/>
    <s v="Rest"/>
    <x v="35"/>
    <s v="-"/>
    <n v="42"/>
    <s v="Produkte"/>
    <s v="BUs"/>
    <s v="Symptome"/>
    <s v="0"/>
    <s v="Externe"/>
    <s v="Räucher Retoure"/>
  </r>
  <r>
    <x v="1"/>
    <n v="29"/>
    <x v="44"/>
    <s v="Rest"/>
    <x v="41"/>
    <s v="Linienbezogen"/>
    <x v="7"/>
    <s v="-"/>
    <n v="42"/>
    <s v="Produkte"/>
    <s v="BUs"/>
    <s v="Symptome"/>
    <s v="0"/>
    <s v="Strudelline"/>
    <s v="Rinde"/>
  </r>
  <r>
    <x v="5"/>
    <n v="10"/>
    <x v="44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5"/>
    <n v="24"/>
    <x v="44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5"/>
    <n v="230"/>
    <x v="44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4"/>
    <n v="10"/>
    <x v="45"/>
    <s v="Rohware"/>
    <x v="278"/>
    <s v="Linienbezogen"/>
    <x v="7"/>
    <s v="-"/>
    <n v="42"/>
    <s v="Produkte"/>
    <s v="BUs"/>
    <s v="Symptome"/>
    <s v="0"/>
    <s v="BU2"/>
    <n v="23000188"/>
  </r>
  <r>
    <x v="4"/>
    <n v="15"/>
    <x v="45"/>
    <s v="Rohware"/>
    <x v="279"/>
    <s v="Linienbezogen"/>
    <x v="7"/>
    <s v="-"/>
    <n v="42"/>
    <s v="Produkte"/>
    <s v="BUs"/>
    <s v="Symptome"/>
    <s v="0"/>
    <s v="BU2"/>
    <n v="23000198"/>
  </r>
  <r>
    <x v="4"/>
    <n v="60"/>
    <x v="45"/>
    <s v="Rest"/>
    <x v="258"/>
    <s v="Schimmel"/>
    <x v="53"/>
    <s v="-"/>
    <n v="42"/>
    <s v="Produkte"/>
    <s v="BUs"/>
    <s v="Symptome"/>
    <s v="0"/>
    <s v="BU2"/>
    <s v="-"/>
  </r>
  <r>
    <x v="1"/>
    <n v="102"/>
    <x v="45"/>
    <s v="Offen ungeschält ABS"/>
    <x v="158"/>
    <s v="Schimmel"/>
    <x v="1"/>
    <s v="-"/>
    <n v="42"/>
    <s v="Produkte"/>
    <s v="BUs"/>
    <s v="Symptome"/>
    <n v="204"/>
    <s v="Schmelze"/>
    <n v="29500823"/>
  </r>
  <r>
    <x v="2"/>
    <n v="15"/>
    <x v="45"/>
    <s v="Offen ungeschält ABS"/>
    <x v="149"/>
    <s v="keinen Verwendungszweck"/>
    <x v="23"/>
    <s v="-"/>
    <n v="42"/>
    <s v="Produkte"/>
    <s v="BUs"/>
    <s v="Symptome"/>
    <n v="0.15"/>
    <s v="Bu4"/>
    <n v="29500885"/>
  </r>
  <r>
    <x v="2"/>
    <n v="123"/>
    <x v="45"/>
    <s v="Offen ungeschält ABS"/>
    <x v="59"/>
    <s v="keinen Verwendungszweck"/>
    <x v="23"/>
    <s v="-"/>
    <n v="42"/>
    <s v="Produkte"/>
    <s v="BUs"/>
    <s v="Symptome"/>
    <n v="184.5"/>
    <s v="BU4"/>
    <n v="29500886"/>
  </r>
  <r>
    <x v="2"/>
    <n v="24"/>
    <x v="45"/>
    <s v="Offen ungeschält ABS"/>
    <x v="104"/>
    <s v="keinen Verwendungszweck"/>
    <x v="23"/>
    <s v="-"/>
    <n v="42"/>
    <s v="Produkte"/>
    <s v="BUs"/>
    <s v="Symptome"/>
    <n v="0.24"/>
    <s v="BU4"/>
    <n v="29500910"/>
  </r>
  <r>
    <x v="1"/>
    <n v="21"/>
    <x v="45"/>
    <s v="Vorschmelz"/>
    <x v="45"/>
    <s v="Rest"/>
    <x v="12"/>
    <s v="-"/>
    <n v="42"/>
    <s v="Produkte"/>
    <s v="BUs"/>
    <s v="Symptome"/>
    <n v="0.21"/>
    <s v="RWV"/>
    <n v="29500917"/>
  </r>
  <r>
    <x v="1"/>
    <n v="21"/>
    <x v="45"/>
    <s v="Vorschmelz"/>
    <x v="45"/>
    <s v="Rest"/>
    <x v="12"/>
    <s v="-"/>
    <n v="42"/>
    <s v="Produkte"/>
    <s v="BUs"/>
    <s v="Symptome"/>
    <n v="0.21"/>
    <s v="RWV"/>
    <n v="29500917"/>
  </r>
  <r>
    <x v="0"/>
    <n v="51"/>
    <x v="45"/>
    <s v="Offen ungeschält ABS"/>
    <x v="30"/>
    <s v="Linienbezogen"/>
    <x v="9"/>
    <s v="-"/>
    <n v="42"/>
    <s v="Produkte"/>
    <s v="BUs"/>
    <s v="Symptome"/>
    <n v="51"/>
    <s v="L33"/>
    <n v="29501003"/>
  </r>
  <r>
    <x v="0"/>
    <n v="31"/>
    <x v="45"/>
    <s v="Offen ungeschält ABS"/>
    <x v="123"/>
    <s v="Linienbezogen"/>
    <x v="32"/>
    <s v="-"/>
    <n v="42"/>
    <s v="Produkte"/>
    <s v="BUs"/>
    <s v="Symptome"/>
    <n v="3.1000000000000003E-3"/>
    <s v="Spezialitäten"/>
    <n v="29501017"/>
  </r>
  <r>
    <x v="3"/>
    <n v="249"/>
    <x v="45"/>
    <s v="Offen Endstücke"/>
    <x v="280"/>
    <s v="Schimmel"/>
    <x v="20"/>
    <s v="-"/>
    <n v="42"/>
    <s v="Produkte"/>
    <s v="BUs"/>
    <s v="Symptome"/>
    <n v="124.5"/>
    <s v="Verkauf"/>
    <n v="29501076"/>
  </r>
  <r>
    <x v="0"/>
    <n v="138"/>
    <x v="45"/>
    <s v="Offen vegan"/>
    <x v="39"/>
    <s v="keinen Verwendungszweck"/>
    <x v="4"/>
    <s v="-"/>
    <n v="42"/>
    <s v="Produkte"/>
    <s v="BUs"/>
    <s v="Symptome"/>
    <n v="69"/>
    <s v="BU3"/>
    <n v="29900002"/>
  </r>
  <r>
    <x v="0"/>
    <n v="70"/>
    <x v="45"/>
    <s v="Offen vegan"/>
    <x v="134"/>
    <s v="keinen Verwendungszweck"/>
    <x v="4"/>
    <s v="-"/>
    <n v="42"/>
    <s v="Produkte"/>
    <s v="BUs"/>
    <s v="Symptome"/>
    <n v="35"/>
    <s v="BU3"/>
    <n v="29900003"/>
  </r>
  <r>
    <x v="1"/>
    <n v="230"/>
    <x v="45"/>
    <s v="-"/>
    <x v="281"/>
    <s v="Qualitätsprobleme"/>
    <x v="54"/>
    <s v="-"/>
    <n v="42"/>
    <s v="Produkte"/>
    <s v="BUs"/>
    <s v="Symptome"/>
    <n v="5421.33"/>
    <s v="Schmelze"/>
    <n v="31000161"/>
  </r>
  <r>
    <x v="1"/>
    <n v="22"/>
    <x v="45"/>
    <s v="Räucherwürste"/>
    <x v="49"/>
    <s v="Rest"/>
    <x v="29"/>
    <s v="-"/>
    <n v="42"/>
    <s v="Produkte"/>
    <s v="BUs"/>
    <s v="Symptome"/>
    <s v="0"/>
    <n v="3020"/>
    <n v="32000070"/>
  </r>
  <r>
    <x v="1"/>
    <n v="24.8"/>
    <x v="45"/>
    <s v="Rest"/>
    <x v="258"/>
    <s v="Schimmel"/>
    <x v="1"/>
    <s v="-"/>
    <n v="42"/>
    <s v="Produkte"/>
    <s v="BUs"/>
    <s v="Symptome"/>
    <s v="0"/>
    <s v="RWV"/>
    <s v="-"/>
  </r>
  <r>
    <x v="1"/>
    <n v="123"/>
    <x v="45"/>
    <s v="Rest"/>
    <x v="258"/>
    <s v="Schimmel"/>
    <x v="1"/>
    <s v="-"/>
    <n v="42"/>
    <s v="Produkte"/>
    <s v="BUs"/>
    <s v="Symptome"/>
    <s v="0"/>
    <s v="RWV"/>
    <s v="-"/>
  </r>
  <r>
    <x v="1"/>
    <n v="84"/>
    <x v="45"/>
    <s v="Rest"/>
    <x v="258"/>
    <s v="Schimmel"/>
    <x v="1"/>
    <s v="-"/>
    <n v="42"/>
    <s v="Produkte"/>
    <s v="BUs"/>
    <s v="Symptome"/>
    <s v="0"/>
    <s v="RWV"/>
    <s v="-"/>
  </r>
  <r>
    <x v="1"/>
    <n v="90"/>
    <x v="45"/>
    <s v="-"/>
    <x v="23"/>
    <s v="Linienbezogen"/>
    <x v="7"/>
    <s v="-"/>
    <n v="42"/>
    <s v="Produkte"/>
    <s v="BUs"/>
    <s v="Symptome"/>
    <s v="0"/>
    <s v="BU1"/>
    <s v="Maschinenabfall"/>
  </r>
  <r>
    <x v="4"/>
    <n v="52"/>
    <x v="45"/>
    <s v="-"/>
    <x v="23"/>
    <s v="Linienbezogen"/>
    <x v="7"/>
    <s v="-"/>
    <n v="42"/>
    <s v="Produkte"/>
    <s v="BUs"/>
    <s v="Symptome"/>
    <s v="0"/>
    <s v="Bu2"/>
    <s v="Maschinenabfall"/>
  </r>
  <r>
    <x v="1"/>
    <n v="29"/>
    <x v="45"/>
    <s v="Rest"/>
    <x v="258"/>
    <s v="Linienbezogen"/>
    <x v="24"/>
    <s v="-"/>
    <n v="42"/>
    <s v="Produkte"/>
    <s v="BUs"/>
    <s v="Symptome"/>
    <s v="0"/>
    <n v="3020"/>
    <s v="-"/>
  </r>
  <r>
    <x v="1"/>
    <n v="21.6"/>
    <x v="45"/>
    <s v="-"/>
    <x v="23"/>
    <s v="Linienbezogen"/>
    <x v="7"/>
    <s v="-"/>
    <n v="42"/>
    <s v="Produkte"/>
    <s v="BUs"/>
    <s v="Symptome"/>
    <s v="0"/>
    <n v="3020"/>
    <s v="Maschinenabfall"/>
  </r>
  <r>
    <x v="1"/>
    <n v="58"/>
    <x v="45"/>
    <s v="-"/>
    <x v="23"/>
    <s v="Linienbezogen"/>
    <x v="7"/>
    <s v="-"/>
    <n v="42"/>
    <s v="Produkte"/>
    <s v="BUs"/>
    <s v="Symptome"/>
    <s v="0"/>
    <n v="3020"/>
    <s v="Maschinenabfall"/>
  </r>
  <r>
    <x v="5"/>
    <n v="14.5"/>
    <x v="45"/>
    <s v="Rest"/>
    <x v="258"/>
    <s v="Qualitätssicherung"/>
    <x v="10"/>
    <s v="-"/>
    <n v="42"/>
    <s v="Produkte"/>
    <s v="BUs"/>
    <s v="Symptome"/>
    <s v="0"/>
    <s v="QM"/>
    <s v="-"/>
  </r>
  <r>
    <x v="0"/>
    <n v="2.2000000000000002"/>
    <x v="45"/>
    <s v="-"/>
    <x v="23"/>
    <s v="Linienbezogen"/>
    <x v="7"/>
    <s v="-"/>
    <n v="42"/>
    <s v="Produkte"/>
    <s v="BUs"/>
    <s v="Symptome"/>
    <s v="0"/>
    <s v="Spezialitäten"/>
    <s v="Maschinenabfall"/>
  </r>
  <r>
    <x v="0"/>
    <n v="8"/>
    <x v="45"/>
    <s v="-"/>
    <x v="23"/>
    <s v="Linienbezogen"/>
    <x v="7"/>
    <s v="-"/>
    <n v="42"/>
    <s v="Produkte"/>
    <s v="BUs"/>
    <s v="Symptome"/>
    <s v="0"/>
    <s v="L33"/>
    <s v="Maschinenabfall"/>
  </r>
  <r>
    <x v="0"/>
    <n v="7.6"/>
    <x v="45"/>
    <s v="-"/>
    <x v="23"/>
    <s v="Linienbezogen"/>
    <x v="7"/>
    <s v="-"/>
    <n v="42"/>
    <s v="Produkte"/>
    <s v="BUs"/>
    <s v="Symptome"/>
    <s v="0"/>
    <s v="Bu3"/>
    <s v="Maschinenabfall"/>
  </r>
  <r>
    <x v="1"/>
    <n v="80.400000000000006"/>
    <x v="45"/>
    <s v="Rest"/>
    <x v="258"/>
    <s v="Linienbezogen"/>
    <x v="17"/>
    <s v="-"/>
    <n v="42"/>
    <s v="Produkte"/>
    <s v="BUs"/>
    <s v="Symptome"/>
    <s v="0"/>
    <n v="3020"/>
    <s v="-"/>
  </r>
  <r>
    <x v="1"/>
    <n v="50"/>
    <x v="45"/>
    <s v="Rest"/>
    <x v="258"/>
    <s v="Linienbezogen"/>
    <x v="17"/>
    <s v="-"/>
    <n v="42"/>
    <s v="Produkte"/>
    <s v="BUs"/>
    <s v="Symptome"/>
    <s v="0"/>
    <n v="3020"/>
    <s v="-"/>
  </r>
  <r>
    <x v="1"/>
    <n v="173"/>
    <x v="45"/>
    <s v="Rest"/>
    <x v="258"/>
    <s v="Linienbezogen"/>
    <x v="17"/>
    <s v="-"/>
    <n v="42"/>
    <s v="Produkte"/>
    <s v="BUs"/>
    <s v="Symptome"/>
    <s v="0"/>
    <s v="Schmelze"/>
    <s v="-"/>
  </r>
  <r>
    <x v="5"/>
    <n v="4.0999999999999996"/>
    <x v="45"/>
    <s v="Rest"/>
    <x v="258"/>
    <s v="Qualitätssicherung"/>
    <x v="10"/>
    <s v="-"/>
    <n v="42"/>
    <s v="Produkte"/>
    <s v="BUs"/>
    <s v="Symptome"/>
    <s v="0"/>
    <s v="Labor"/>
    <s v="-"/>
  </r>
  <r>
    <x v="4"/>
    <n v="75"/>
    <x v="45"/>
    <s v="Rohware"/>
    <x v="21"/>
    <s v="Schimmel"/>
    <x v="16"/>
    <s v="-"/>
    <n v="42"/>
    <s v="Produkte"/>
    <s v="BUs"/>
    <s v="Symptome"/>
    <s v="0"/>
    <s v="BU2"/>
    <s v="Blöcke"/>
  </r>
  <r>
    <x v="1"/>
    <n v="2.6"/>
    <x v="45"/>
    <s v="Rest"/>
    <x v="131"/>
    <s v="Linienbezogen"/>
    <x v="33"/>
    <s v="-"/>
    <n v="42"/>
    <s v="Produkte"/>
    <s v="BUs"/>
    <s v="Symptome"/>
    <s v="0"/>
    <n v="3020"/>
    <s v="Reste Zipfel"/>
  </r>
  <r>
    <x v="5"/>
    <n v="11"/>
    <x v="46"/>
    <s v="Rest"/>
    <x v="258"/>
    <s v="Qualitätssicherung"/>
    <x v="44"/>
    <s v="-"/>
    <n v="42"/>
    <s v="Produkte"/>
    <s v="BUs"/>
    <s v="Symptome"/>
    <s v="0"/>
    <s v="QM"/>
    <s v="-"/>
  </r>
  <r>
    <x v="5"/>
    <n v="150"/>
    <x v="46"/>
    <s v="Rest"/>
    <x v="258"/>
    <s v="Qualitätssicherung"/>
    <x v="44"/>
    <s v="-"/>
    <n v="42"/>
    <s v="Produkte"/>
    <s v="BUs"/>
    <s v="Symptome"/>
    <s v="0"/>
    <s v="Labor"/>
    <s v="-"/>
  </r>
  <r>
    <x v="5"/>
    <n v="2.5"/>
    <x v="46"/>
    <s v="Rest"/>
    <x v="258"/>
    <s v="Qualitätssicherung"/>
    <x v="10"/>
    <s v="-"/>
    <n v="42"/>
    <s v="Produkte"/>
    <s v="BUs"/>
    <s v="Symptome"/>
    <s v="0"/>
    <s v="Labor"/>
    <s v="-"/>
  </r>
  <r>
    <x v="1"/>
    <n v="30"/>
    <x v="47"/>
    <s v="Rohware"/>
    <x v="247"/>
    <s v="Linienbezogen"/>
    <x v="7"/>
    <s v="-"/>
    <n v="42"/>
    <s v="Produkte"/>
    <s v="BUs"/>
    <s v="Symptome"/>
    <s v="0"/>
    <n v="3010"/>
    <n v="24000493"/>
  </r>
  <r>
    <x v="1"/>
    <n v="40"/>
    <x v="47"/>
    <s v="Rohware"/>
    <x v="247"/>
    <s v="Linienbezogen"/>
    <x v="19"/>
    <s v="-"/>
    <n v="42"/>
    <s v="Produkte"/>
    <s v="BUs"/>
    <s v="Symptome"/>
    <s v="0"/>
    <n v="3010"/>
    <n v="24000493"/>
  </r>
  <r>
    <x v="1"/>
    <n v="10"/>
    <x v="47"/>
    <s v="Offen ungeschält VOS"/>
    <x v="182"/>
    <s v="Schimmel"/>
    <x v="1"/>
    <s v="-"/>
    <n v="42"/>
    <s v="Produkte"/>
    <s v="BUs"/>
    <s v="Symptome"/>
    <n v="5"/>
    <s v="Abfüllung"/>
    <n v="29500539"/>
  </r>
  <r>
    <x v="1"/>
    <n v="20"/>
    <x v="47"/>
    <s v="Offen ungeschält VOS"/>
    <x v="255"/>
    <s v="Schimmel"/>
    <x v="1"/>
    <s v="-"/>
    <n v="42"/>
    <s v="Produkte"/>
    <s v="BUs"/>
    <s v="Symptome"/>
    <n v="10"/>
    <s v="Abfüllung"/>
    <n v="29500605"/>
  </r>
  <r>
    <x v="1"/>
    <n v="5"/>
    <x v="47"/>
    <s v="Offen ungeschält VOS"/>
    <x v="282"/>
    <s v="Rest"/>
    <x v="6"/>
    <s v="-"/>
    <n v="42"/>
    <s v="Produkte"/>
    <s v="BUs"/>
    <s v="Symptome"/>
    <n v="2.5"/>
    <s v="Abfüllung"/>
    <n v="29500616"/>
  </r>
  <r>
    <x v="1"/>
    <n v="20"/>
    <x v="47"/>
    <s v="Offen ungeschält VOS"/>
    <x v="150"/>
    <s v="Schimmel"/>
    <x v="1"/>
    <s v="-"/>
    <n v="42"/>
    <s v="Produkte"/>
    <s v="BUs"/>
    <s v="Symptome"/>
    <n v="10"/>
    <s v="Abfüllung"/>
    <n v="29500918"/>
  </r>
  <r>
    <x v="1"/>
    <n v="24"/>
    <x v="47"/>
    <s v="Offen ungeschält VOS"/>
    <x v="150"/>
    <s v="Schimmel"/>
    <x v="1"/>
    <s v="-"/>
    <n v="42"/>
    <s v="Produkte"/>
    <s v="BUs"/>
    <s v="Symptome"/>
    <n v="12"/>
    <s v="Abfüllung"/>
    <n v="29500918"/>
  </r>
  <r>
    <x v="1"/>
    <n v="20"/>
    <x v="47"/>
    <s v="Offen ungeschält VOS"/>
    <x v="2"/>
    <s v="Schimmel"/>
    <x v="1"/>
    <s v="-"/>
    <n v="42"/>
    <s v="Produkte"/>
    <s v="BUs"/>
    <s v="Symptome"/>
    <n v="10"/>
    <s v="Abfüllung"/>
    <n v="29500939"/>
  </r>
  <r>
    <x v="1"/>
    <n v="16"/>
    <x v="47"/>
    <s v="Offen ungeschält VOS"/>
    <x v="190"/>
    <s v="Schimmel"/>
    <x v="1"/>
    <s v="-"/>
    <n v="42"/>
    <s v="Produkte"/>
    <s v="BUs"/>
    <s v="Symptome"/>
    <n v="8"/>
    <s v="Abfüllung"/>
    <n v="29500945"/>
  </r>
  <r>
    <x v="1"/>
    <n v="25"/>
    <x v="47"/>
    <s v="Offen ungeschält VOS"/>
    <x v="86"/>
    <s v="Schimmel"/>
    <x v="1"/>
    <s v="-"/>
    <n v="42"/>
    <s v="Produkte"/>
    <s v="BUs"/>
    <s v="Symptome"/>
    <n v="12.5"/>
    <s v="Abfüllung"/>
    <n v="29500949"/>
  </r>
  <r>
    <x v="1"/>
    <n v="10"/>
    <x v="47"/>
    <s v="Offen ungeschält ABS"/>
    <x v="227"/>
    <s v="Schimmel"/>
    <x v="1"/>
    <s v="-"/>
    <n v="42"/>
    <s v="Produkte"/>
    <s v="BUs"/>
    <s v="Symptome"/>
    <n v="10"/>
    <s v="Schmelze"/>
    <n v="29501002"/>
  </r>
  <r>
    <x v="0"/>
    <n v="117"/>
    <x v="47"/>
    <s v="Offen ungeschält ABS"/>
    <x v="30"/>
    <s v="Linienbezogen"/>
    <x v="9"/>
    <s v="-"/>
    <n v="42"/>
    <s v="Produkte"/>
    <s v="BUs"/>
    <s v="Symptome"/>
    <n v="117"/>
    <s v="L33"/>
    <n v="29501003"/>
  </r>
  <r>
    <x v="0"/>
    <n v="32"/>
    <x v="47"/>
    <s v="Offen ungeschält ABS"/>
    <x v="18"/>
    <s v="Rest"/>
    <x v="6"/>
    <s v="-"/>
    <n v="42"/>
    <s v="Produkte"/>
    <s v="BUs"/>
    <s v="Symptome"/>
    <n v="32"/>
    <s v="L33"/>
    <n v="29501032"/>
  </r>
  <r>
    <x v="3"/>
    <n v="10"/>
    <x v="47"/>
    <s v="Offen Zipfel"/>
    <x v="183"/>
    <s v="Schimmel"/>
    <x v="20"/>
    <s v="-"/>
    <n v="42"/>
    <s v="Produkte"/>
    <s v="BUs"/>
    <s v="Symptome"/>
    <n v="5"/>
    <s v="Verkauf"/>
    <n v="29501060"/>
  </r>
  <r>
    <x v="1"/>
    <n v="60"/>
    <x v="47"/>
    <s v="Sammelnr. ungeschält VS"/>
    <x v="206"/>
    <s v="Schimmel"/>
    <x v="1"/>
    <s v="-"/>
    <n v="42"/>
    <s v="Produkte"/>
    <s v="BUs"/>
    <s v="Symptome"/>
    <n v="30"/>
    <s v="Schmelze"/>
    <n v="29600017"/>
  </r>
  <r>
    <x v="1"/>
    <n v="20"/>
    <x v="47"/>
    <s v="Sammelnr. geschält"/>
    <x v="7"/>
    <s v="Schimmel"/>
    <x v="1"/>
    <s v="-"/>
    <n v="42"/>
    <s v="Produkte"/>
    <s v="BUs"/>
    <s v="Symptome"/>
    <n v="18.641999999999999"/>
    <s v="Abfüllung"/>
    <n v="29600027"/>
  </r>
  <r>
    <x v="1"/>
    <n v="29.5"/>
    <x v="47"/>
    <s v="Räucherwürste"/>
    <x v="99"/>
    <s v="Linienbezogen"/>
    <x v="7"/>
    <s v="-"/>
    <n v="42"/>
    <s v="Produkte"/>
    <s v="BUs"/>
    <s v="Symptome"/>
    <s v="0"/>
    <n v="3020"/>
    <n v="32000106"/>
  </r>
  <r>
    <x v="1"/>
    <n v="60"/>
    <x v="47"/>
    <s v="Räucherwürste"/>
    <x v="99"/>
    <s v="Linienbezogen"/>
    <x v="19"/>
    <s v="-"/>
    <n v="42"/>
    <s v="Produkte"/>
    <s v="BUs"/>
    <s v="Symptome"/>
    <s v="0"/>
    <n v="3020"/>
    <n v="32000106"/>
  </r>
  <r>
    <x v="5"/>
    <n v="525"/>
    <x v="47"/>
    <s v="Fertigware"/>
    <x v="283"/>
    <s v="Schimmel"/>
    <x v="55"/>
    <s v="keine Verlängerung, da Ananas"/>
    <n v="42"/>
    <s v="Produkte"/>
    <s v="BUs"/>
    <s v="Symptome"/>
    <n v="1863.75"/>
    <s v="Weisenhorn"/>
    <n v="50000275"/>
  </r>
  <r>
    <x v="5"/>
    <n v="525"/>
    <x v="47"/>
    <s v="Fertigware"/>
    <x v="283"/>
    <s v="Schimmel"/>
    <x v="30"/>
    <s v="-"/>
    <n v="42"/>
    <s v="Produkte"/>
    <s v="BUs"/>
    <s v="Symptome"/>
    <n v="1863.75"/>
    <s v="Weisenhorn"/>
    <n v="50000275"/>
  </r>
  <r>
    <x v="4"/>
    <n v="27"/>
    <x v="47"/>
    <s v="-"/>
    <x v="23"/>
    <s v="Linienbezogen"/>
    <x v="7"/>
    <s v="-"/>
    <n v="42"/>
    <s v="Produkte"/>
    <s v="BUs"/>
    <s v="Symptome"/>
    <s v="0"/>
    <s v="BU2"/>
    <s v="Maschinenabfall"/>
  </r>
  <r>
    <x v="2"/>
    <n v="29"/>
    <x v="47"/>
    <s v="-"/>
    <x v="23"/>
    <s v="Linienbezogen"/>
    <x v="7"/>
    <s v="-"/>
    <n v="42"/>
    <s v="Produkte"/>
    <s v="BUs"/>
    <s v="Symptome"/>
    <s v="0"/>
    <s v="BU4"/>
    <s v="Maschinenabfall"/>
  </r>
  <r>
    <x v="0"/>
    <n v="30"/>
    <x v="47"/>
    <s v="-"/>
    <x v="23"/>
    <s v="Linienbezogen"/>
    <x v="7"/>
    <s v="-"/>
    <n v="42"/>
    <s v="Produkte"/>
    <s v="BUs"/>
    <s v="Symptome"/>
    <s v="0"/>
    <s v="BU3"/>
    <s v="Maschinenabfall"/>
  </r>
  <r>
    <x v="1"/>
    <n v="80"/>
    <x v="47"/>
    <s v="Rest"/>
    <x v="258"/>
    <s v="Schimmel"/>
    <x v="1"/>
    <s v="-"/>
    <n v="42"/>
    <s v="Produkte"/>
    <s v="BUs"/>
    <s v="Symptome"/>
    <s v="0"/>
    <s v="Abfüllung"/>
    <s v="-"/>
  </r>
  <r>
    <x v="5"/>
    <n v="7.5"/>
    <x v="47"/>
    <s v="Rest"/>
    <x v="258"/>
    <s v="Qualitätssicherung"/>
    <x v="10"/>
    <s v="-"/>
    <n v="42"/>
    <s v="Produkte"/>
    <s v="BUs"/>
    <s v="Symptome"/>
    <s v="0"/>
    <s v="QM"/>
    <s v="-"/>
  </r>
  <r>
    <x v="1"/>
    <n v="39"/>
    <x v="47"/>
    <s v="-"/>
    <x v="23"/>
    <s v="Linienbezogen"/>
    <x v="7"/>
    <s v="-"/>
    <n v="42"/>
    <s v="Produkte"/>
    <s v="BUs"/>
    <s v="Symptome"/>
    <s v="0"/>
    <s v="Abfüllung"/>
    <s v="Maschinenabfall"/>
  </r>
  <r>
    <x v="1"/>
    <n v="46"/>
    <x v="47"/>
    <s v="Rest"/>
    <x v="258"/>
    <s v="Linienbezogen"/>
    <x v="19"/>
    <s v="-"/>
    <n v="42"/>
    <s v="Produkte"/>
    <s v="BUs"/>
    <s v="Symptome"/>
    <s v="0"/>
    <n v="3020"/>
    <s v="-"/>
  </r>
  <r>
    <x v="2"/>
    <n v="35"/>
    <x v="47"/>
    <s v="-"/>
    <x v="23"/>
    <s v="Linienbezogen"/>
    <x v="7"/>
    <s v="-"/>
    <n v="42"/>
    <s v="Produkte"/>
    <s v="BUs"/>
    <s v="Symptome"/>
    <s v="0"/>
    <s v="Bu4"/>
    <s v="Maschinenabfall"/>
  </r>
  <r>
    <x v="5"/>
    <n v="170"/>
    <x v="47"/>
    <s v="Rest"/>
    <x v="258"/>
    <s v="Qualitätssicherung"/>
    <x v="44"/>
    <s v="-"/>
    <n v="42"/>
    <s v="Produkte"/>
    <s v="BUs"/>
    <s v="Symptome"/>
    <s v="0"/>
    <s v="Labor"/>
    <s v="-"/>
  </r>
  <r>
    <x v="1"/>
    <n v="10.8"/>
    <x v="47"/>
    <s v="-"/>
    <x v="284"/>
    <s v="Rest"/>
    <x v="29"/>
    <s v="-"/>
    <n v="42"/>
    <s v="Produkte"/>
    <s v="BUs"/>
    <s v="Symptome"/>
    <s v="0"/>
    <s v="Abfüllung"/>
    <s v="Becher"/>
  </r>
  <r>
    <x v="4"/>
    <n v="105"/>
    <x v="47"/>
    <s v="Rohware"/>
    <x v="21"/>
    <s v="Schimmel"/>
    <x v="16"/>
    <s v="-"/>
    <n v="42"/>
    <s v="Produkte"/>
    <s v="BUs"/>
    <s v="Symptome"/>
    <s v="0"/>
    <s v="BU2"/>
    <s v="Blöcke"/>
  </r>
  <r>
    <x v="3"/>
    <n v="9"/>
    <x v="47"/>
    <s v="Fertigware"/>
    <x v="224"/>
    <s v="Schimmel"/>
    <x v="8"/>
    <s v="-"/>
    <n v="42"/>
    <s v="Produkte"/>
    <s v="BUs"/>
    <s v="Symptome"/>
    <s v="0"/>
    <s v="Verkauf"/>
    <s v="Räu-End"/>
  </r>
  <r>
    <x v="5"/>
    <n v="53"/>
    <x v="47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0"/>
    <n v="25"/>
    <x v="47"/>
    <s v="ABS"/>
    <x v="238"/>
    <s v="Linienbezogen"/>
    <x v="7"/>
    <s v="-"/>
    <n v="42"/>
    <s v="Produkte"/>
    <s v="BUs"/>
    <s v="Symptome"/>
    <s v="0"/>
    <s v="L35"/>
    <s v="Würfel"/>
  </r>
  <r>
    <x v="2"/>
    <n v="21"/>
    <x v="48"/>
    <s v="Offen ungeschält VOS"/>
    <x v="52"/>
    <s v="keinen Verwendungszweck"/>
    <x v="23"/>
    <s v="-"/>
    <n v="43"/>
    <s v="Produkte"/>
    <s v="BUs"/>
    <s v="Symptome"/>
    <n v="10.5"/>
    <s v="BU4"/>
    <n v="29500482"/>
  </r>
  <r>
    <x v="0"/>
    <n v="309"/>
    <x v="48"/>
    <s v="Offen ungeschält VOS"/>
    <x v="43"/>
    <s v="Schimmel"/>
    <x v="38"/>
    <s v="-"/>
    <n v="43"/>
    <s v="Produkte"/>
    <s v="BUs"/>
    <s v="Symptome"/>
    <n v="154.5"/>
    <s v="BU3"/>
    <n v="29500498"/>
  </r>
  <r>
    <x v="0"/>
    <n v="321"/>
    <x v="48"/>
    <s v="Offen ungeschält VOS"/>
    <x v="43"/>
    <s v="Schimmel"/>
    <x v="38"/>
    <s v="-"/>
    <n v="43"/>
    <s v="Produkte"/>
    <s v="BUs"/>
    <s v="Symptome"/>
    <n v="160.5"/>
    <s v="BU3"/>
    <n v="29500498"/>
  </r>
  <r>
    <x v="0"/>
    <n v="246"/>
    <x v="48"/>
    <s v="Offen ungeschält VOS"/>
    <x v="26"/>
    <s v="Schimmel"/>
    <x v="0"/>
    <s v="-"/>
    <n v="43"/>
    <s v="Produkte"/>
    <s v="BUs"/>
    <s v="Symptome"/>
    <n v="123"/>
    <s v="Bu3"/>
    <n v="29500527"/>
  </r>
  <r>
    <x v="1"/>
    <n v="101.8"/>
    <x v="48"/>
    <s v="Offen ungeschält VOS"/>
    <x v="285"/>
    <s v="Schimmel"/>
    <x v="14"/>
    <s v="Nicht vakuumiert von Schmelze"/>
    <n v="43"/>
    <s v="Produkte"/>
    <s v="BUs"/>
    <s v="Symptome"/>
    <n v="50.9"/>
    <s v="schmelze"/>
    <n v="29500532"/>
  </r>
  <r>
    <x v="0"/>
    <n v="245"/>
    <x v="48"/>
    <s v="Offen ungeschält VOS"/>
    <x v="246"/>
    <s v="Schimmel"/>
    <x v="38"/>
    <s v="-"/>
    <n v="43"/>
    <s v="Produkte"/>
    <s v="BUs"/>
    <s v="Symptome"/>
    <n v="122.5"/>
    <s v="BU3"/>
    <n v="29500606"/>
  </r>
  <r>
    <x v="2"/>
    <n v="204"/>
    <x v="48"/>
    <s v="Offen ungeschält ABS"/>
    <x v="59"/>
    <s v="keinen Verwendungszweck"/>
    <x v="23"/>
    <s v="-"/>
    <n v="43"/>
    <s v="Produkte"/>
    <s v="BUs"/>
    <s v="Symptome"/>
    <n v="306"/>
    <s v="BU4"/>
    <n v="29500886"/>
  </r>
  <r>
    <x v="2"/>
    <n v="11"/>
    <x v="48"/>
    <s v="Offen ungeschält ABS"/>
    <x v="64"/>
    <s v="keinen Verwendungszweck"/>
    <x v="23"/>
    <s v="-"/>
    <n v="43"/>
    <s v="Produkte"/>
    <s v="BUs"/>
    <s v="Symptome"/>
    <n v="0.11"/>
    <s v="BU4"/>
    <n v="29500906"/>
  </r>
  <r>
    <x v="2"/>
    <n v="12"/>
    <x v="48"/>
    <s v="Offen ungeschält ABS"/>
    <x v="104"/>
    <s v="keinen Verwendungszweck"/>
    <x v="23"/>
    <s v="-"/>
    <n v="43"/>
    <s v="Produkte"/>
    <s v="BUs"/>
    <s v="Symptome"/>
    <n v="0.12"/>
    <s v="BU4"/>
    <n v="29500910"/>
  </r>
  <r>
    <x v="1"/>
    <n v="30"/>
    <x v="48"/>
    <s v="Vorschmelz"/>
    <x v="45"/>
    <s v="Rest"/>
    <x v="12"/>
    <s v="-"/>
    <n v="43"/>
    <s v="Produkte"/>
    <s v="BUs"/>
    <s v="Symptome"/>
    <n v="0.3"/>
    <s v="RWV"/>
    <n v="29500917"/>
  </r>
  <r>
    <x v="1"/>
    <n v="6"/>
    <x v="48"/>
    <s v="Vorschmelz"/>
    <x v="45"/>
    <s v="Rest"/>
    <x v="12"/>
    <s v="-"/>
    <n v="43"/>
    <s v="Produkte"/>
    <s v="BUs"/>
    <s v="Symptome"/>
    <n v="0.06"/>
    <s v="RWV"/>
    <n v="29500917"/>
  </r>
  <r>
    <x v="1"/>
    <n v="13"/>
    <x v="48"/>
    <s v="Vorschmelz"/>
    <x v="45"/>
    <s v="Rest"/>
    <x v="12"/>
    <s v="-"/>
    <n v="43"/>
    <s v="Produkte"/>
    <s v="BUs"/>
    <s v="Symptome"/>
    <n v="0.13"/>
    <s v="RWV"/>
    <n v="29500917"/>
  </r>
  <r>
    <x v="1"/>
    <n v="10"/>
    <x v="48"/>
    <s v="Vorschmelz"/>
    <x v="45"/>
    <s v="Rest"/>
    <x v="12"/>
    <s v="-"/>
    <n v="43"/>
    <s v="Produkte"/>
    <s v="BUs"/>
    <s v="Symptome"/>
    <n v="0.1"/>
    <s v="RWV"/>
    <n v="29500917"/>
  </r>
  <r>
    <x v="2"/>
    <n v="3"/>
    <x v="48"/>
    <s v="Offen ungeschält ABS"/>
    <x v="112"/>
    <s v="keinen Verwendungszweck"/>
    <x v="23"/>
    <s v="-"/>
    <n v="43"/>
    <s v="Produkte"/>
    <s v="BUs"/>
    <s v="Symptome"/>
    <n v="4.5"/>
    <s v="BU4"/>
    <n v="29500952"/>
  </r>
  <r>
    <x v="0"/>
    <n v="11.2"/>
    <x v="48"/>
    <s v="Offen ungeschält ABS"/>
    <x v="286"/>
    <s v="Schimmel"/>
    <x v="8"/>
    <s v="-"/>
    <n v="43"/>
    <s v="Produkte"/>
    <s v="BUs"/>
    <s v="Symptome"/>
    <n v="11.2"/>
    <s v="L33"/>
    <n v="29501000"/>
  </r>
  <r>
    <x v="2"/>
    <n v="20"/>
    <x v="48"/>
    <s v="Offen ungeschält ABS"/>
    <x v="69"/>
    <s v="keinen Verwendungszweck"/>
    <x v="23"/>
    <s v="-"/>
    <n v="43"/>
    <s v="Produkte"/>
    <s v="BUs"/>
    <s v="Symptome"/>
    <n v="2E-3"/>
    <s v="BU4"/>
    <n v="29501013"/>
  </r>
  <r>
    <x v="2"/>
    <n v="4"/>
    <x v="48"/>
    <s v="Offen ungeschält VOS"/>
    <x v="56"/>
    <s v="keinen Verwendungszweck"/>
    <x v="23"/>
    <s v="-"/>
    <n v="43"/>
    <s v="Produkte"/>
    <s v="BUs"/>
    <s v="Symptome"/>
    <n v="2"/>
    <s v="BU4"/>
    <n v="29501020"/>
  </r>
  <r>
    <x v="2"/>
    <n v="16"/>
    <x v="48"/>
    <s v="Offen ungeschält VOS"/>
    <x v="56"/>
    <s v="keinen Verwendungszweck"/>
    <x v="23"/>
    <s v="-"/>
    <n v="43"/>
    <s v="Produkte"/>
    <s v="BUs"/>
    <s v="Symptome"/>
    <n v="8"/>
    <s v="BU4"/>
    <n v="29501020"/>
  </r>
  <r>
    <x v="2"/>
    <n v="17"/>
    <x v="48"/>
    <s v="Offen ungeschält ABS"/>
    <x v="4"/>
    <s v="keinen Verwendungszweck"/>
    <x v="23"/>
    <s v="-"/>
    <n v="43"/>
    <s v="Produkte"/>
    <s v="BUs"/>
    <s v="Symptome"/>
    <n v="1.7000000000000001E-3"/>
    <s v="BU4"/>
    <n v="29501028"/>
  </r>
  <r>
    <x v="2"/>
    <n v="20"/>
    <x v="48"/>
    <s v="Offen ungeschält ABS"/>
    <x v="4"/>
    <s v="keinen Verwendungszweck"/>
    <x v="23"/>
    <s v="-"/>
    <n v="43"/>
    <s v="Produkte"/>
    <s v="BUs"/>
    <s v="Symptome"/>
    <n v="2E-3"/>
    <s v="BU4"/>
    <n v="29501028"/>
  </r>
  <r>
    <x v="2"/>
    <n v="12"/>
    <x v="48"/>
    <s v="Offen ungeschält ABS"/>
    <x v="70"/>
    <s v="keinen Verwendungszweck"/>
    <x v="23"/>
    <s v="-"/>
    <n v="43"/>
    <s v="Produkte"/>
    <s v="BUs"/>
    <s v="Symptome"/>
    <n v="18"/>
    <s v="BU4"/>
    <n v="29501029"/>
  </r>
  <r>
    <x v="0"/>
    <n v="27"/>
    <x v="48"/>
    <s v="Offen ungeschält ABS"/>
    <x v="18"/>
    <s v="Rest"/>
    <x v="6"/>
    <s v="-"/>
    <n v="43"/>
    <s v="Produkte"/>
    <s v="BUs"/>
    <s v="Symptome"/>
    <n v="27"/>
    <s v="L33"/>
    <n v="29501032"/>
  </r>
  <r>
    <x v="0"/>
    <n v="27"/>
    <x v="48"/>
    <s v="Offen ungeschält ABS"/>
    <x v="18"/>
    <s v="Rest"/>
    <x v="6"/>
    <s v="-"/>
    <n v="43"/>
    <s v="Produkte"/>
    <s v="BUs"/>
    <s v="Symptome"/>
    <n v="27"/>
    <s v="L33"/>
    <n v="29501032"/>
  </r>
  <r>
    <x v="2"/>
    <n v="20"/>
    <x v="48"/>
    <s v="Offen ungeschält ABS"/>
    <x v="72"/>
    <s v="keinen Verwendungszweck"/>
    <x v="23"/>
    <s v="-"/>
    <n v="43"/>
    <s v="Produkte"/>
    <s v="BUs"/>
    <s v="Symptome"/>
    <n v="2E-3"/>
    <s v="BU4"/>
    <n v="29501039"/>
  </r>
  <r>
    <x v="2"/>
    <n v="17"/>
    <x v="48"/>
    <s v="Offen ungeschält ABS"/>
    <x v="72"/>
    <s v="keinen Verwendungszweck"/>
    <x v="23"/>
    <s v="-"/>
    <n v="43"/>
    <s v="Produkte"/>
    <s v="BUs"/>
    <s v="Symptome"/>
    <n v="1.7000000000000001E-3"/>
    <s v="BU4"/>
    <n v="29501039"/>
  </r>
  <r>
    <x v="3"/>
    <n v="35"/>
    <x v="48"/>
    <s v="Offen Endstücke"/>
    <x v="268"/>
    <s v="Schimmel"/>
    <x v="20"/>
    <s v="-"/>
    <n v="43"/>
    <s v="Produkte"/>
    <s v="BUs"/>
    <s v="Symptome"/>
    <n v="17.5"/>
    <s v="Verkauf"/>
    <n v="29501066"/>
  </r>
  <r>
    <x v="3"/>
    <n v="452"/>
    <x v="48"/>
    <s v="Offen Endstücke"/>
    <x v="113"/>
    <s v="Schimmel"/>
    <x v="20"/>
    <s v="-"/>
    <n v="43"/>
    <s v="Produkte"/>
    <s v="BUs"/>
    <s v="Symptome"/>
    <n v="226"/>
    <s v="Verkauf"/>
    <n v="29501069"/>
  </r>
  <r>
    <x v="3"/>
    <n v="75"/>
    <x v="48"/>
    <s v="Offen Endstücke"/>
    <x v="287"/>
    <s v="Schimmel"/>
    <x v="20"/>
    <s v="-"/>
    <n v="43"/>
    <s v="Produkte"/>
    <s v="BUs"/>
    <s v="Symptome"/>
    <n v="37.5"/>
    <s v="Verkauf"/>
    <n v="29501071"/>
  </r>
  <r>
    <x v="1"/>
    <n v="250"/>
    <x v="48"/>
    <s v="Sammelnr. ungeschält ABS"/>
    <x v="205"/>
    <s v="Schimmel"/>
    <x v="1"/>
    <s v="-"/>
    <n v="43"/>
    <s v="Produkte"/>
    <s v="BUs"/>
    <s v="Symptome"/>
    <n v="504.4"/>
    <s v="Schmelze"/>
    <n v="29600004"/>
  </r>
  <r>
    <x v="1"/>
    <n v="26.5"/>
    <x v="48"/>
    <s v="Räucherwürste"/>
    <x v="107"/>
    <s v="Linienbezogen"/>
    <x v="27"/>
    <s v="-"/>
    <n v="43"/>
    <s v="Produkte"/>
    <s v="BUs"/>
    <s v="Symptome"/>
    <s v="0"/>
    <s v="Abfüllung"/>
    <n v="32000049"/>
  </r>
  <r>
    <x v="1"/>
    <n v="20"/>
    <x v="48"/>
    <s v="-"/>
    <x v="288"/>
    <s v="Rest"/>
    <x v="29"/>
    <s v="-"/>
    <n v="43"/>
    <s v="Produkte"/>
    <s v="BUs"/>
    <s v="Symptome"/>
    <s v="0"/>
    <n v="3110"/>
    <n v="47000260"/>
  </r>
  <r>
    <x v="0"/>
    <n v="188"/>
    <x v="48"/>
    <s v="Vakuumierter VOS ungeschält"/>
    <x v="155"/>
    <s v="Schimmel"/>
    <x v="0"/>
    <s v="-"/>
    <n v="43"/>
    <s v="Produkte"/>
    <s v="BUs"/>
    <s v="Symptome"/>
    <n v="96.632000000000005"/>
    <s v="BU3"/>
    <n v="49500204"/>
  </r>
  <r>
    <x v="1"/>
    <n v="66"/>
    <x v="48"/>
    <s v="Vakuumierter VOS vegan"/>
    <x v="10"/>
    <s v="Rest"/>
    <x v="6"/>
    <s v="-"/>
    <n v="43"/>
    <s v="Produkte"/>
    <s v="BUs"/>
    <s v="Symptome"/>
    <n v="33.923999999999999"/>
    <s v="RWV"/>
    <n v="49900001"/>
  </r>
  <r>
    <x v="1"/>
    <n v="23"/>
    <x v="48"/>
    <s v="Rest"/>
    <x v="258"/>
    <s v="Linienbezogen"/>
    <x v="24"/>
    <s v="-"/>
    <n v="43"/>
    <s v="Produkte"/>
    <s v="BUs"/>
    <s v="Symptome"/>
    <s v="0"/>
    <n v="3010"/>
    <s v="-"/>
  </r>
  <r>
    <x v="1"/>
    <n v="227"/>
    <x v="48"/>
    <s v="-"/>
    <x v="23"/>
    <s v="Linienbezogen"/>
    <x v="7"/>
    <s v="-"/>
    <n v="43"/>
    <s v="Produkte"/>
    <s v="BUs"/>
    <s v="Symptome"/>
    <s v="0"/>
    <s v="Abfüllung"/>
    <s v="Maschinenabfall"/>
  </r>
  <r>
    <x v="0"/>
    <n v="94.4"/>
    <x v="48"/>
    <s v="-"/>
    <x v="23"/>
    <s v="Linienbezogen"/>
    <x v="7"/>
    <s v="-"/>
    <n v="43"/>
    <s v="Produkte"/>
    <s v="BUs"/>
    <s v="Symptome"/>
    <s v="0"/>
    <s v="L33"/>
    <s v="Maschinenabfall"/>
  </r>
  <r>
    <x v="2"/>
    <n v="15"/>
    <x v="48"/>
    <s v="-"/>
    <x v="23"/>
    <s v="Linienbezogen"/>
    <x v="7"/>
    <s v="-"/>
    <n v="43"/>
    <s v="Produkte"/>
    <s v="BUs"/>
    <s v="Symptome"/>
    <s v="0"/>
    <s v="Bu4"/>
    <s v="Maschinenabfall"/>
  </r>
  <r>
    <x v="0"/>
    <n v="44"/>
    <x v="48"/>
    <s v="-"/>
    <x v="23"/>
    <s v="Linienbezogen"/>
    <x v="7"/>
    <s v="-"/>
    <n v="43"/>
    <s v="Produkte"/>
    <s v="BUs"/>
    <s v="Symptome"/>
    <s v="0"/>
    <s v="Spezialitäten"/>
    <s v="Maschinenabfall"/>
  </r>
  <r>
    <x v="4"/>
    <n v="79"/>
    <x v="48"/>
    <s v="-"/>
    <x v="23"/>
    <s v="Linienbezogen"/>
    <x v="7"/>
    <s v="-"/>
    <n v="43"/>
    <s v="Produkte"/>
    <s v="BUs"/>
    <s v="Symptome"/>
    <s v="0"/>
    <s v="BU2"/>
    <s v="Maschinenabfall"/>
  </r>
  <r>
    <x v="0"/>
    <n v="26.2"/>
    <x v="48"/>
    <s v="-"/>
    <x v="23"/>
    <s v="Linienbezogen"/>
    <x v="7"/>
    <s v="-"/>
    <n v="43"/>
    <s v="Produkte"/>
    <s v="BUs"/>
    <s v="Symptome"/>
    <s v="0"/>
    <s v="L35"/>
    <s v="Maschinenabfall"/>
  </r>
  <r>
    <x v="1"/>
    <n v="345"/>
    <x v="48"/>
    <s v="Rest"/>
    <x v="258"/>
    <s v="Linienbezogen"/>
    <x v="17"/>
    <s v="-"/>
    <n v="43"/>
    <s v="Produkte"/>
    <s v="BUs"/>
    <s v="Symptome"/>
    <s v="0"/>
    <s v="Schmelze"/>
    <s v="-"/>
  </r>
  <r>
    <x v="5"/>
    <n v="3.5"/>
    <x v="48"/>
    <s v="Rest"/>
    <x v="258"/>
    <s v="Qualitätssicherung"/>
    <x v="10"/>
    <s v="-"/>
    <n v="43"/>
    <s v="Produkte"/>
    <s v="BUs"/>
    <s v="Symptome"/>
    <s v="0"/>
    <s v="Labor"/>
    <s v="-"/>
  </r>
  <r>
    <x v="5"/>
    <n v="20"/>
    <x v="48"/>
    <s v="Rest"/>
    <x v="258"/>
    <s v="Qualitätssicherung"/>
    <x v="25"/>
    <s v="-"/>
    <n v="43"/>
    <s v="Produkte"/>
    <s v="BUs"/>
    <s v="Symptome"/>
    <s v="0"/>
    <s v="Labor"/>
    <s v="-"/>
  </r>
  <r>
    <x v="5"/>
    <n v="65.400000000000006"/>
    <x v="48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0"/>
    <n v="126"/>
    <x v="48"/>
    <s v="-"/>
    <x v="23"/>
    <s v="Linienbezogen"/>
    <x v="7"/>
    <s v="-"/>
    <n v="43"/>
    <s v="Produkte"/>
    <s v="BUs"/>
    <s v="Symptome"/>
    <s v="0"/>
    <s v="L9"/>
    <s v="Maschinenabfall"/>
  </r>
  <r>
    <x v="1"/>
    <n v="106.2"/>
    <x v="49"/>
    <s v="Offen ungeschält VOS"/>
    <x v="54"/>
    <s v="Schimmel"/>
    <x v="1"/>
    <s v="-"/>
    <n v="43"/>
    <s v="Produkte"/>
    <s v="BUs"/>
    <s v="Symptome"/>
    <n v="53.1"/>
    <s v="Schmelze"/>
    <n v="29500879"/>
  </r>
  <r>
    <x v="1"/>
    <n v="39"/>
    <x v="49"/>
    <s v="Vorschmelz"/>
    <x v="45"/>
    <s v="Rest"/>
    <x v="12"/>
    <s v="-"/>
    <n v="43"/>
    <s v="Produkte"/>
    <s v="BUs"/>
    <s v="Symptome"/>
    <n v="0.39"/>
    <s v="RWV"/>
    <n v="29500917"/>
  </r>
  <r>
    <x v="1"/>
    <n v="45"/>
    <x v="49"/>
    <s v="Vorschmelz"/>
    <x v="45"/>
    <s v="Rest"/>
    <x v="12"/>
    <s v="-"/>
    <n v="43"/>
    <s v="Produkte"/>
    <s v="BUs"/>
    <s v="Symptome"/>
    <n v="0.45"/>
    <s v="RWV"/>
    <n v="29500917"/>
  </r>
  <r>
    <x v="1"/>
    <n v="184.2"/>
    <x v="49"/>
    <s v="Offen vegan"/>
    <x v="39"/>
    <s v="Schimmel"/>
    <x v="1"/>
    <s v="-"/>
    <n v="43"/>
    <s v="Produkte"/>
    <s v="BUs"/>
    <s v="Symptome"/>
    <n v="92.1"/>
    <s v="Abfüllung"/>
    <n v="29900002"/>
  </r>
  <r>
    <x v="0"/>
    <n v="688"/>
    <x v="49"/>
    <s v="Offen vegan"/>
    <x v="134"/>
    <s v="keinen Verwendungszweck"/>
    <x v="4"/>
    <s v="-"/>
    <n v="43"/>
    <s v="Produkte"/>
    <s v="BUs"/>
    <s v="Symptome"/>
    <n v="344"/>
    <s v="Bu3"/>
    <n v="29900003"/>
  </r>
  <r>
    <x v="1"/>
    <n v="40"/>
    <x v="49"/>
    <s v="Räucherwürste"/>
    <x v="108"/>
    <s v="Rest"/>
    <x v="29"/>
    <s v="-"/>
    <n v="43"/>
    <s v="Produkte"/>
    <s v="BUs"/>
    <s v="Symptome"/>
    <s v="0"/>
    <n v="3020"/>
    <n v="32000067"/>
  </r>
  <r>
    <x v="1"/>
    <n v="20"/>
    <x v="49"/>
    <s v="Räucherwürste"/>
    <x v="115"/>
    <s v="Linienbezogen"/>
    <x v="19"/>
    <s v="-"/>
    <n v="43"/>
    <s v="Produkte"/>
    <s v="BUs"/>
    <s v="Symptome"/>
    <s v="0"/>
    <n v="3020"/>
    <n v="32000069"/>
  </r>
  <r>
    <x v="3"/>
    <n v="121"/>
    <x v="49"/>
    <s v="Vakuumierter ABS ungeschält"/>
    <x v="129"/>
    <s v="Schimmel"/>
    <x v="31"/>
    <s v="werden wieder verkauft"/>
    <n v="43"/>
    <s v="Produkte"/>
    <s v="BUs"/>
    <s v="Symptome"/>
    <n v="122.694"/>
    <s v="Verkauf"/>
    <n v="49500166"/>
  </r>
  <r>
    <x v="5"/>
    <n v="159.68"/>
    <x v="49"/>
    <s v="-"/>
    <x v="289"/>
    <s v="Rest"/>
    <x v="8"/>
    <s v="-"/>
    <n v="43"/>
    <s v="Produkte"/>
    <s v="BUs"/>
    <s v="Symptome"/>
    <s v="0"/>
    <s v="Rest"/>
    <n v="59000034"/>
  </r>
  <r>
    <x v="0"/>
    <n v="33"/>
    <x v="49"/>
    <s v="-"/>
    <x v="23"/>
    <s v="Linienbezogen"/>
    <x v="7"/>
    <s v="-"/>
    <n v="43"/>
    <s v="Produkte"/>
    <s v="BUs"/>
    <s v="Symptome"/>
    <s v="0"/>
    <s v="bu3"/>
    <s v="Maschinenabfall"/>
  </r>
  <r>
    <x v="2"/>
    <n v="26"/>
    <x v="49"/>
    <s v="-"/>
    <x v="23"/>
    <s v="Linienbezogen"/>
    <x v="7"/>
    <s v="-"/>
    <n v="43"/>
    <s v="Produkte"/>
    <s v="BUs"/>
    <s v="Symptome"/>
    <s v="0"/>
    <s v="bu4"/>
    <s v="Maschinenabfall"/>
  </r>
  <r>
    <x v="1"/>
    <n v="60"/>
    <x v="49"/>
    <s v="-"/>
    <x v="23"/>
    <s v="Linienbezogen"/>
    <x v="7"/>
    <s v="-"/>
    <n v="43"/>
    <s v="Produkte"/>
    <s v="BUs"/>
    <s v="Symptome"/>
    <s v="0"/>
    <s v="Abfüllung"/>
    <s v="Maschinenabfall"/>
  </r>
  <r>
    <x v="5"/>
    <n v="14"/>
    <x v="49"/>
    <s v="Rest"/>
    <x v="258"/>
    <s v="Qualitätssicherung"/>
    <x v="10"/>
    <s v="-"/>
    <n v="43"/>
    <s v="Produkte"/>
    <s v="BUs"/>
    <s v="Symptome"/>
    <s v="0"/>
    <s v="QM"/>
    <s v="-"/>
  </r>
  <r>
    <x v="1"/>
    <n v="100"/>
    <x v="49"/>
    <s v="Rest"/>
    <x v="258"/>
    <s v="Linienbezogen"/>
    <x v="17"/>
    <s v="-"/>
    <n v="43"/>
    <s v="Produkte"/>
    <s v="BUs"/>
    <s v="Symptome"/>
    <s v="0"/>
    <s v="Schmelze"/>
    <s v="-"/>
  </r>
  <r>
    <x v="1"/>
    <n v="130"/>
    <x v="49"/>
    <s v="Rest"/>
    <x v="258"/>
    <s v="Linienbezogen"/>
    <x v="17"/>
    <s v="-"/>
    <n v="43"/>
    <s v="Produkte"/>
    <s v="BUs"/>
    <s v="Symptome"/>
    <s v="0"/>
    <s v="Strudelline"/>
    <s v="-"/>
  </r>
  <r>
    <x v="5"/>
    <n v="2"/>
    <x v="49"/>
    <s v="Rest"/>
    <x v="258"/>
    <s v="Qualitätssicherung"/>
    <x v="10"/>
    <s v="-"/>
    <n v="43"/>
    <s v="Produkte"/>
    <s v="BUs"/>
    <s v="Symptome"/>
    <s v="0"/>
    <s v="Labor"/>
    <s v="-"/>
  </r>
  <r>
    <x v="1"/>
    <n v="90"/>
    <x v="49"/>
    <s v="-"/>
    <x v="284"/>
    <s v="Rest"/>
    <x v="29"/>
    <s v="-"/>
    <n v="43"/>
    <s v="Produkte"/>
    <s v="BUs"/>
    <s v="Symptome"/>
    <s v="0"/>
    <n v="3110"/>
    <s v="Becher"/>
  </r>
  <r>
    <x v="3"/>
    <n v="38"/>
    <x v="49"/>
    <s v="-"/>
    <x v="290"/>
    <s v="Schimmel"/>
    <x v="31"/>
    <s v="-"/>
    <n v="43"/>
    <s v="Produkte"/>
    <s v="BUs"/>
    <s v="Symptome"/>
    <s v="0"/>
    <s v="Verkauf"/>
    <s v="Div Zipfe, ES"/>
  </r>
  <r>
    <x v="2"/>
    <n v="204"/>
    <x v="50"/>
    <s v="Offen ungeschält ABS"/>
    <x v="59"/>
    <s v="keinen Verwendungszweck"/>
    <x v="23"/>
    <s v="-"/>
    <n v="43"/>
    <s v="Produkte"/>
    <s v="BUs"/>
    <s v="Symptome"/>
    <n v="306"/>
    <s v="bu4"/>
    <n v="29500886"/>
  </r>
  <r>
    <x v="2"/>
    <n v="15"/>
    <x v="50"/>
    <s v="Offen ungeschält ABS"/>
    <x v="214"/>
    <s v="Rest"/>
    <x v="56"/>
    <s v="-"/>
    <n v="43"/>
    <s v="Produkte"/>
    <s v="BUs"/>
    <s v="Symptome"/>
    <n v="15"/>
    <s v="bu4"/>
    <n v="29500887"/>
  </r>
  <r>
    <x v="2"/>
    <n v="11"/>
    <x v="50"/>
    <s v="Offen ungeschält ABS"/>
    <x v="64"/>
    <s v="keinen Verwendungszweck"/>
    <x v="23"/>
    <s v="-"/>
    <n v="43"/>
    <s v="Produkte"/>
    <s v="BUs"/>
    <s v="Symptome"/>
    <n v="0.11"/>
    <s v="bu4"/>
    <n v="29500906"/>
  </r>
  <r>
    <x v="2"/>
    <n v="12"/>
    <x v="50"/>
    <s v="Offen ungeschält ABS"/>
    <x v="104"/>
    <s v="keinen Verwendungszweck"/>
    <x v="23"/>
    <s v="-"/>
    <n v="43"/>
    <s v="Produkte"/>
    <s v="BUs"/>
    <s v="Symptome"/>
    <n v="0.12"/>
    <s v="bu4"/>
    <n v="29500910"/>
  </r>
  <r>
    <x v="1"/>
    <n v="20"/>
    <x v="50"/>
    <s v="Vorschmelz"/>
    <x v="45"/>
    <s v="Rest"/>
    <x v="12"/>
    <s v="-"/>
    <n v="43"/>
    <s v="Produkte"/>
    <s v="BUs"/>
    <s v="Symptome"/>
    <n v="0.2"/>
    <s v="RWV"/>
    <n v="29500917"/>
  </r>
  <r>
    <x v="2"/>
    <n v="3"/>
    <x v="50"/>
    <s v="Offen ungeschält ABS"/>
    <x v="112"/>
    <s v="keinen Verwendungszweck"/>
    <x v="23"/>
    <s v="-"/>
    <n v="43"/>
    <s v="Produkte"/>
    <s v="BUs"/>
    <s v="Symptome"/>
    <n v="4.5"/>
    <s v="bu4"/>
    <n v="29500952"/>
  </r>
  <r>
    <x v="2"/>
    <n v="20"/>
    <x v="50"/>
    <s v="Offen ungeschält ABS"/>
    <x v="69"/>
    <s v="keinen Verwendungszweck"/>
    <x v="23"/>
    <s v="-"/>
    <n v="43"/>
    <s v="Produkte"/>
    <s v="BUs"/>
    <s v="Symptome"/>
    <n v="2E-3"/>
    <s v="bu4"/>
    <n v="29501013"/>
  </r>
  <r>
    <x v="2"/>
    <n v="4"/>
    <x v="50"/>
    <s v="Offen ungeschält VOS"/>
    <x v="56"/>
    <s v="keinen Verwendungszweck"/>
    <x v="23"/>
    <s v="-"/>
    <n v="43"/>
    <s v="Produkte"/>
    <s v="BUs"/>
    <s v="Symptome"/>
    <n v="2"/>
    <s v="bu4"/>
    <n v="29501020"/>
  </r>
  <r>
    <x v="2"/>
    <n v="16"/>
    <x v="50"/>
    <s v="Offen ungeschält VOS"/>
    <x v="56"/>
    <s v="keinen Verwendungszweck"/>
    <x v="23"/>
    <s v="-"/>
    <n v="43"/>
    <s v="Produkte"/>
    <s v="BUs"/>
    <s v="Symptome"/>
    <n v="8"/>
    <s v="bu4"/>
    <n v="29501020"/>
  </r>
  <r>
    <x v="2"/>
    <n v="17"/>
    <x v="50"/>
    <s v="Offen ungeschält ABS"/>
    <x v="4"/>
    <s v="keinen Verwendungszweck"/>
    <x v="23"/>
    <s v="-"/>
    <n v="43"/>
    <s v="Produkte"/>
    <s v="BUs"/>
    <s v="Symptome"/>
    <n v="1.7000000000000001E-3"/>
    <s v="bu4"/>
    <n v="29501028"/>
  </r>
  <r>
    <x v="2"/>
    <n v="20"/>
    <x v="50"/>
    <s v="Offen ungeschält ABS"/>
    <x v="4"/>
    <s v="keinen Verwendungszweck"/>
    <x v="23"/>
    <s v="-"/>
    <n v="43"/>
    <s v="Produkte"/>
    <s v="BUs"/>
    <s v="Symptome"/>
    <n v="2E-3"/>
    <s v="bu4"/>
    <n v="29501028"/>
  </r>
  <r>
    <x v="2"/>
    <n v="12"/>
    <x v="50"/>
    <s v="Offen ungeschält ABS"/>
    <x v="70"/>
    <s v="keinen Verwendungszweck"/>
    <x v="23"/>
    <s v="-"/>
    <n v="43"/>
    <s v="Produkte"/>
    <s v="BUs"/>
    <s v="Symptome"/>
    <n v="18"/>
    <s v="bu4"/>
    <n v="29501029"/>
  </r>
  <r>
    <x v="0"/>
    <n v="512"/>
    <x v="50"/>
    <s v="Offen vegan"/>
    <x v="39"/>
    <s v="keinen Verwendungszweck"/>
    <x v="4"/>
    <s v="-"/>
    <n v="43"/>
    <s v="Produkte"/>
    <s v="BUs"/>
    <s v="Symptome"/>
    <n v="256"/>
    <s v="bu3"/>
    <n v="29900002"/>
  </r>
  <r>
    <x v="1"/>
    <n v="10"/>
    <x v="50"/>
    <s v="Offen vegan"/>
    <x v="134"/>
    <s v="Schimmel"/>
    <x v="1"/>
    <s v="-"/>
    <n v="43"/>
    <s v="Produkte"/>
    <s v="BUs"/>
    <s v="Symptome"/>
    <n v="5"/>
    <s v="Abfüllung"/>
    <n v="29900003"/>
  </r>
  <r>
    <x v="1"/>
    <n v="81.2"/>
    <x v="50"/>
    <s v="Räucherwürste"/>
    <x v="107"/>
    <s v="Linienbezogen"/>
    <x v="24"/>
    <s v="-"/>
    <n v="43"/>
    <s v="Produkte"/>
    <s v="BUs"/>
    <s v="Symptome"/>
    <s v="0"/>
    <n v="3020"/>
    <n v="32000049"/>
  </r>
  <r>
    <x v="1"/>
    <n v="81.2"/>
    <x v="50"/>
    <s v="Räucherwürste"/>
    <x v="107"/>
    <s v="Linienbezogen"/>
    <x v="24"/>
    <s v="-"/>
    <n v="43"/>
    <s v="Produkte"/>
    <s v="BUs"/>
    <s v="Symptome"/>
    <s v="0"/>
    <n v="3020"/>
    <n v="32000049"/>
  </r>
  <r>
    <x v="1"/>
    <n v="20.3"/>
    <x v="50"/>
    <s v="Räucherwürste"/>
    <x v="291"/>
    <s v="Rest"/>
    <x v="29"/>
    <s v="-"/>
    <n v="43"/>
    <s v="Produkte"/>
    <s v="BUs"/>
    <s v="Symptome"/>
    <s v="0"/>
    <n v="3040"/>
    <n v="32000061"/>
  </r>
  <r>
    <x v="1"/>
    <n v="20.3"/>
    <x v="50"/>
    <s v="Räucherwürste"/>
    <x v="291"/>
    <s v="Linienbezogen"/>
    <x v="17"/>
    <s v="-"/>
    <n v="43"/>
    <s v="Produkte"/>
    <s v="BUs"/>
    <s v="Symptome"/>
    <s v="0"/>
    <n v="2030"/>
    <n v="32000061"/>
  </r>
  <r>
    <x v="2"/>
    <n v="297"/>
    <x v="50"/>
    <s v="Vakuumierter ABS ungeschält"/>
    <x v="9"/>
    <s v="keinen Verwendungszweck"/>
    <x v="23"/>
    <s v="-"/>
    <n v="43"/>
    <s v="Produkte"/>
    <s v="BUs"/>
    <s v="Symptome"/>
    <n v="4.1876999999999995"/>
    <s v="bu4"/>
    <n v="49500194"/>
  </r>
  <r>
    <x v="2"/>
    <n v="15.4"/>
    <x v="50"/>
    <s v="-"/>
    <x v="23"/>
    <s v="Linienbezogen"/>
    <x v="7"/>
    <s v="-"/>
    <n v="43"/>
    <s v="Produkte"/>
    <s v="BUs"/>
    <s v="Symptome"/>
    <s v="0"/>
    <s v="bu4"/>
    <s v="Maschinenabfall"/>
  </r>
  <r>
    <x v="0"/>
    <n v="28.4"/>
    <x v="50"/>
    <s v="-"/>
    <x v="23"/>
    <s v="Linienbezogen"/>
    <x v="7"/>
    <s v="-"/>
    <n v="43"/>
    <s v="Produkte"/>
    <s v="BUs"/>
    <s v="Symptome"/>
    <s v="0"/>
    <s v="bu3"/>
    <s v="Maschinenabfall"/>
  </r>
  <r>
    <x v="1"/>
    <n v="60.900000000000006"/>
    <x v="50"/>
    <s v="Rest"/>
    <x v="258"/>
    <s v="Linienbezogen"/>
    <x v="17"/>
    <s v="-"/>
    <n v="43"/>
    <s v="Produkte"/>
    <s v="BUs"/>
    <s v="Symptome"/>
    <s v="0"/>
    <n v="3100"/>
    <s v="-"/>
  </r>
  <r>
    <x v="5"/>
    <n v="90"/>
    <x v="50"/>
    <s v="Rest"/>
    <x v="258"/>
    <s v="Qualitätssicherung"/>
    <x v="44"/>
    <s v="-"/>
    <n v="43"/>
    <s v="Produkte"/>
    <s v="BUs"/>
    <s v="Symptome"/>
    <s v="0"/>
    <s v="Labor"/>
    <s v="-"/>
  </r>
  <r>
    <x v="5"/>
    <n v="120"/>
    <x v="50"/>
    <s v="Rest"/>
    <x v="258"/>
    <s v="Qualitätssicherung"/>
    <x v="44"/>
    <s v="-"/>
    <n v="43"/>
    <s v="Produkte"/>
    <s v="BUs"/>
    <s v="Symptome"/>
    <s v="0"/>
    <s v="Labor"/>
    <s v="-"/>
  </r>
  <r>
    <x v="5"/>
    <n v="47.6"/>
    <x v="50"/>
    <s v="Rest"/>
    <x v="258"/>
    <s v="Qualitätssicherung"/>
    <x v="44"/>
    <s v="-"/>
    <n v="43"/>
    <s v="Produkte"/>
    <s v="BUs"/>
    <s v="Symptome"/>
    <s v="0"/>
    <s v="Labor"/>
    <s v="-"/>
  </r>
  <r>
    <x v="5"/>
    <n v="17.399999999999999"/>
    <x v="50"/>
    <s v="Rest"/>
    <x v="258"/>
    <s v="Qualitätssicherung"/>
    <x v="10"/>
    <s v="-"/>
    <n v="43"/>
    <s v="Produkte"/>
    <s v="BUs"/>
    <s v="Symptome"/>
    <s v="0"/>
    <s v="QM"/>
    <s v="-"/>
  </r>
  <r>
    <x v="5"/>
    <n v="110"/>
    <x v="50"/>
    <s v="Rest"/>
    <x v="258"/>
    <s v="Qualitätssicherung"/>
    <x v="10"/>
    <s v="-"/>
    <n v="43"/>
    <s v="Produkte"/>
    <s v="BUs"/>
    <s v="Symptome"/>
    <s v="0"/>
    <s v="Labor"/>
    <s v="-"/>
  </r>
  <r>
    <x v="5"/>
    <n v="1.4"/>
    <x v="50"/>
    <s v="Rest"/>
    <x v="258"/>
    <s v="Qualitätssicherung"/>
    <x v="10"/>
    <s v="-"/>
    <n v="43"/>
    <s v="Produkte"/>
    <s v="BUs"/>
    <s v="Symptome"/>
    <s v="0"/>
    <s v="Labor"/>
    <s v="-"/>
  </r>
  <r>
    <x v="1"/>
    <n v="80"/>
    <x v="50"/>
    <s v="-"/>
    <x v="292"/>
    <s v="Schimmel"/>
    <x v="14"/>
    <s v="MHD abgelaufen"/>
    <n v="43"/>
    <s v="Produkte"/>
    <s v="BUs"/>
    <s v="Symptome"/>
    <s v="0"/>
    <s v="Schmelze"/>
    <s v="Kapa EMM"/>
  </r>
  <r>
    <x v="5"/>
    <n v="60"/>
    <x v="50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5"/>
    <n v="432"/>
    <x v="50"/>
    <s v="Rest"/>
    <x v="148"/>
    <s v="Verpackungsfehler"/>
    <x v="57"/>
    <s v="-"/>
    <n v="43"/>
    <s v="Produkte"/>
    <s v="BUs"/>
    <s v="Symptome"/>
    <s v="0"/>
    <s v="Retoure"/>
    <s v="Schmelzkäsezubereitung"/>
  </r>
  <r>
    <x v="5"/>
    <n v="70"/>
    <x v="51"/>
    <s v="Offen ungeschält VOS"/>
    <x v="274"/>
    <s v="Schimmel"/>
    <x v="30"/>
    <s v="-"/>
    <n v="43"/>
    <s v="Produkte"/>
    <s v="BUs"/>
    <s v="Symptome"/>
    <n v="35"/>
    <s v="Außenlager"/>
    <n v="29500477"/>
  </r>
  <r>
    <x v="3"/>
    <n v="331"/>
    <x v="51"/>
    <s v="Offen Endstücke"/>
    <x v="36"/>
    <s v="Schimmel"/>
    <x v="31"/>
    <s v="-"/>
    <n v="43"/>
    <s v="Produkte"/>
    <s v="BUs"/>
    <s v="Symptome"/>
    <n v="165.5"/>
    <s v="Verkauf"/>
    <n v="29501070"/>
  </r>
  <r>
    <x v="3"/>
    <n v="175"/>
    <x v="51"/>
    <s v="Offen Endstücke"/>
    <x v="269"/>
    <s v="Schimmel"/>
    <x v="31"/>
    <s v="-"/>
    <n v="43"/>
    <s v="Produkte"/>
    <s v="BUs"/>
    <s v="Symptome"/>
    <n v="87.5"/>
    <s v="Verkauf"/>
    <n v="29501083"/>
  </r>
  <r>
    <x v="5"/>
    <n v="91"/>
    <x v="51"/>
    <s v="Vakuumierter ABS ungeschält"/>
    <x v="265"/>
    <s v="Schimmel"/>
    <x v="8"/>
    <s v="-"/>
    <n v="43"/>
    <s v="Produkte"/>
    <s v="BUs"/>
    <s v="Symptome"/>
    <n v="228.77399999999997"/>
    <s v="Retoure"/>
    <n v="49500190"/>
  </r>
  <r>
    <x v="2"/>
    <n v="642"/>
    <x v="51"/>
    <s v="ABS"/>
    <x v="243"/>
    <s v="Schimmel"/>
    <x v="3"/>
    <s v="-"/>
    <n v="43"/>
    <s v="Produkte"/>
    <s v="BUs"/>
    <s v="Symptome"/>
    <s v="0"/>
    <s v="BU4"/>
    <n v="49500192"/>
  </r>
  <r>
    <x v="4"/>
    <n v="70"/>
    <x v="51"/>
    <s v="-"/>
    <x v="23"/>
    <s v="Linienbezogen"/>
    <x v="7"/>
    <s v="-"/>
    <n v="43"/>
    <s v="Produkte"/>
    <s v="BUs"/>
    <s v="Symptome"/>
    <s v="0"/>
    <s v="BU2"/>
    <s v="Maschinenabfall"/>
  </r>
  <r>
    <x v="1"/>
    <n v="37"/>
    <x v="51"/>
    <s v="Rest"/>
    <x v="258"/>
    <s v="Linienbezogen"/>
    <x v="17"/>
    <s v="-"/>
    <n v="43"/>
    <s v="Produkte"/>
    <s v="BUs"/>
    <s v="Symptome"/>
    <s v="0"/>
    <s v="Schmelze"/>
    <s v="-"/>
  </r>
  <r>
    <x v="1"/>
    <n v="107.6"/>
    <x v="51"/>
    <s v="Rest"/>
    <x v="258"/>
    <s v="Linienbezogen"/>
    <x v="17"/>
    <s v="-"/>
    <n v="43"/>
    <s v="Produkte"/>
    <s v="BUs"/>
    <s v="Symptome"/>
    <s v="0"/>
    <s v="Schmelze"/>
    <s v="-"/>
  </r>
  <r>
    <x v="0"/>
    <n v="110"/>
    <x v="51"/>
    <s v="-"/>
    <x v="50"/>
    <s v="Linienbezogen"/>
    <x v="17"/>
    <s v="-"/>
    <n v="43"/>
    <s v="Produkte"/>
    <s v="BUs"/>
    <s v="Symptome"/>
    <s v="0"/>
    <s v="BU3"/>
    <s v="Reinigung"/>
  </r>
  <r>
    <x v="4"/>
    <n v="15"/>
    <x v="51"/>
    <s v="Rohware"/>
    <x v="21"/>
    <s v="Schimmel"/>
    <x v="16"/>
    <s v="-"/>
    <n v="43"/>
    <s v="Produkte"/>
    <s v="BUs"/>
    <s v="Symptome"/>
    <s v="0"/>
    <s v="BU2"/>
    <s v="Blöcke"/>
  </r>
  <r>
    <x v="5"/>
    <n v="36"/>
    <x v="51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5"/>
    <n v="41"/>
    <x v="51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0"/>
    <n v="14"/>
    <x v="51"/>
    <s v="ABS"/>
    <x v="238"/>
    <s v="Linienbezogen"/>
    <x v="7"/>
    <s v="-"/>
    <n v="43"/>
    <s v="Produkte"/>
    <s v="BUs"/>
    <s v="Symptome"/>
    <s v="0"/>
    <s v="L35"/>
    <s v="Würfel"/>
  </r>
  <r>
    <x v="3"/>
    <n v="306"/>
    <x v="51"/>
    <s v="Zipfel, ES ohne Verwendung"/>
    <x v="293"/>
    <s v="Schimmel"/>
    <x v="31"/>
    <s v="-"/>
    <n v="43"/>
    <s v="Produkte"/>
    <s v="BUs"/>
    <s v="Symptome"/>
    <s v="0"/>
    <s v="Verkauf"/>
    <s v="Zipfel, Endstücke"/>
  </r>
  <r>
    <x v="1"/>
    <n v="60"/>
    <x v="52"/>
    <s v="Offen ungeschält VOS"/>
    <x v="232"/>
    <s v="Schimmel"/>
    <x v="1"/>
    <s v="-"/>
    <n v="43"/>
    <s v="Produkte"/>
    <s v="BUs"/>
    <s v="Symptome"/>
    <s v="0"/>
    <n v="3020"/>
    <n v="29500531"/>
  </r>
  <r>
    <x v="2"/>
    <n v="18"/>
    <x v="52"/>
    <s v="Offen ungeschält ABS"/>
    <x v="149"/>
    <s v="keinen Verwendungszweck"/>
    <x v="23"/>
    <s v="-"/>
    <n v="43"/>
    <s v="Produkte"/>
    <s v="BUs"/>
    <s v="Symptome"/>
    <n v="0.18"/>
    <s v="BU4"/>
    <n v="29500885"/>
  </r>
  <r>
    <x v="2"/>
    <n v="20"/>
    <x v="52"/>
    <s v="Offen ungeschält ABS"/>
    <x v="59"/>
    <s v="keinen Verwendungszweck"/>
    <x v="23"/>
    <s v="-"/>
    <n v="43"/>
    <s v="Produkte"/>
    <s v="BUs"/>
    <s v="Symptome"/>
    <n v="30"/>
    <s v="BU4"/>
    <n v="29500886"/>
  </r>
  <r>
    <x v="2"/>
    <n v="18"/>
    <x v="52"/>
    <s v="Offen ungeschält ABS"/>
    <x v="59"/>
    <s v="keinen Verwendungszweck"/>
    <x v="23"/>
    <s v="-"/>
    <n v="43"/>
    <s v="Produkte"/>
    <s v="BUs"/>
    <s v="Symptome"/>
    <n v="27"/>
    <s v="BU4"/>
    <n v="29500886"/>
  </r>
  <r>
    <x v="2"/>
    <n v="18"/>
    <x v="52"/>
    <s v="Offen ungeschält ABS"/>
    <x v="59"/>
    <s v="keinen Verwendungszweck"/>
    <x v="23"/>
    <s v="-"/>
    <n v="43"/>
    <s v="Produkte"/>
    <s v="BUs"/>
    <s v="Symptome"/>
    <n v="27"/>
    <s v="BU4"/>
    <n v="29500886"/>
  </r>
  <r>
    <x v="2"/>
    <n v="7"/>
    <x v="52"/>
    <s v="Offen ungeschält ABS"/>
    <x v="60"/>
    <s v="keinen Verwendungszweck"/>
    <x v="23"/>
    <s v="-"/>
    <n v="43"/>
    <s v="Produkte"/>
    <s v="BUs"/>
    <s v="Symptome"/>
    <n v="14"/>
    <s v="BU4"/>
    <n v="29500891"/>
  </r>
  <r>
    <x v="2"/>
    <n v="25"/>
    <x v="52"/>
    <s v="Offen ungeschält ABS"/>
    <x v="64"/>
    <s v="keinen Verwendungszweck"/>
    <x v="23"/>
    <s v="-"/>
    <n v="43"/>
    <s v="Produkte"/>
    <s v="BUs"/>
    <s v="Symptome"/>
    <n v="0.25"/>
    <s v="BU4"/>
    <n v="29500906"/>
  </r>
  <r>
    <x v="2"/>
    <n v="11"/>
    <x v="52"/>
    <s v="Offen ungeschält ABS"/>
    <x v="105"/>
    <s v="keinen Verwendungszweck"/>
    <x v="23"/>
    <s v="-"/>
    <n v="43"/>
    <s v="Produkte"/>
    <s v="BUs"/>
    <s v="Symptome"/>
    <n v="0.11"/>
    <s v="BU4"/>
    <n v="29500913"/>
  </r>
  <r>
    <x v="1"/>
    <n v="52"/>
    <x v="52"/>
    <s v="Vorschmelz"/>
    <x v="45"/>
    <s v="Rest"/>
    <x v="12"/>
    <s v="-"/>
    <n v="43"/>
    <s v="Produkte"/>
    <s v="BUs"/>
    <s v="Symptome"/>
    <n v="0.52"/>
    <s v="RWV"/>
    <n v="29500917"/>
  </r>
  <r>
    <x v="1"/>
    <n v="52"/>
    <x v="52"/>
    <s v="Vorschmelz"/>
    <x v="45"/>
    <s v="Rest"/>
    <x v="12"/>
    <s v="-"/>
    <n v="43"/>
    <s v="Produkte"/>
    <s v="BUs"/>
    <s v="Symptome"/>
    <n v="0.52"/>
    <s v="RWV"/>
    <n v="29500917"/>
  </r>
  <r>
    <x v="1"/>
    <n v="52"/>
    <x v="52"/>
    <s v="Vorschmelz"/>
    <x v="45"/>
    <s v="Rest"/>
    <x v="12"/>
    <s v="-"/>
    <n v="43"/>
    <s v="Produkte"/>
    <s v="BUs"/>
    <s v="Symptome"/>
    <n v="0.52"/>
    <s v="RWV"/>
    <n v="29500917"/>
  </r>
  <r>
    <x v="0"/>
    <n v="158"/>
    <x v="52"/>
    <s v="Offen ungeschält ABS"/>
    <x v="30"/>
    <s v="Linienbezogen"/>
    <x v="9"/>
    <s v="-"/>
    <n v="43"/>
    <s v="Produkte"/>
    <s v="BUs"/>
    <s v="Symptome"/>
    <n v="158"/>
    <s v="BU3"/>
    <n v="29501003"/>
  </r>
  <r>
    <x v="0"/>
    <n v="158"/>
    <x v="52"/>
    <s v="Offen ungeschält ABS"/>
    <x v="30"/>
    <s v="Linienbezogen"/>
    <x v="9"/>
    <s v="-"/>
    <n v="43"/>
    <s v="Produkte"/>
    <s v="BUs"/>
    <s v="Symptome"/>
    <n v="158"/>
    <s v="BU3"/>
    <n v="29501003"/>
  </r>
  <r>
    <x v="2"/>
    <n v="20"/>
    <x v="52"/>
    <s v="Offen ungeschält ABS"/>
    <x v="70"/>
    <s v="keinen Verwendungszweck"/>
    <x v="23"/>
    <s v="-"/>
    <n v="43"/>
    <s v="Produkte"/>
    <s v="BUs"/>
    <s v="Symptome"/>
    <n v="30"/>
    <s v="BU4"/>
    <n v="29501029"/>
  </r>
  <r>
    <x v="0"/>
    <n v="38"/>
    <x v="52"/>
    <s v="Offen ungeschält ABS"/>
    <x v="18"/>
    <s v="Rest"/>
    <x v="6"/>
    <s v="-"/>
    <n v="43"/>
    <s v="Produkte"/>
    <s v="BUs"/>
    <s v="Symptome"/>
    <n v="38"/>
    <s v="Bu3"/>
    <n v="29501032"/>
  </r>
  <r>
    <x v="0"/>
    <n v="38"/>
    <x v="52"/>
    <s v="Offen ungeschält ABS"/>
    <x v="18"/>
    <s v="Rest"/>
    <x v="6"/>
    <s v="-"/>
    <n v="43"/>
    <s v="Produkte"/>
    <s v="BUs"/>
    <s v="Symptome"/>
    <n v="38"/>
    <s v="L33"/>
    <n v="29501032"/>
  </r>
  <r>
    <x v="0"/>
    <n v="14"/>
    <x v="52"/>
    <s v="Offen vegan"/>
    <x v="134"/>
    <s v="keinen Verwendungszweck"/>
    <x v="4"/>
    <s v="-"/>
    <n v="43"/>
    <s v="Produkte"/>
    <s v="BUs"/>
    <s v="Symptome"/>
    <n v="7"/>
    <s v="BU3"/>
    <n v="29900003"/>
  </r>
  <r>
    <x v="1"/>
    <n v="20.399999999999999"/>
    <x v="52"/>
    <s v="-"/>
    <x v="294"/>
    <s v="Rest"/>
    <x v="29"/>
    <s v="-"/>
    <n v="43"/>
    <s v="Produkte"/>
    <s v="BUs"/>
    <s v="Symptome"/>
    <s v="0"/>
    <n v="3020"/>
    <n v="31000022"/>
  </r>
  <r>
    <x v="1"/>
    <n v="20.399999999999999"/>
    <x v="52"/>
    <s v="HF-Wurst Vegan"/>
    <x v="196"/>
    <s v="Linienbezogen"/>
    <x v="42"/>
    <s v="-"/>
    <n v="43"/>
    <s v="Produkte"/>
    <s v="BUs"/>
    <s v="Symptome"/>
    <n v="366.99191999999994"/>
    <n v="3010"/>
    <n v="31900002"/>
  </r>
  <r>
    <x v="1"/>
    <n v="61.3"/>
    <x v="52"/>
    <s v="Räucherwürste"/>
    <x v="99"/>
    <s v="Linienbezogen"/>
    <x v="24"/>
    <s v="-"/>
    <n v="43"/>
    <s v="Produkte"/>
    <s v="BUs"/>
    <s v="Symptome"/>
    <s v="0"/>
    <n v="3020"/>
    <n v="32000106"/>
  </r>
  <r>
    <x v="0"/>
    <n v="556"/>
    <x v="52"/>
    <s v="Vakuumierter VOS vegan"/>
    <x v="11"/>
    <s v="keinen Verwendungszweck"/>
    <x v="4"/>
    <s v="-"/>
    <n v="43"/>
    <s v="Produkte"/>
    <s v="BUs"/>
    <s v="Symptome"/>
    <n v="285.78399999999999"/>
    <s v="BU3"/>
    <n v="49900002"/>
  </r>
  <r>
    <x v="0"/>
    <n v="284"/>
    <x v="52"/>
    <s v="Vakuumierter VOS vegan"/>
    <x v="11"/>
    <s v="keinen Verwendungszweck"/>
    <x v="4"/>
    <s v="-"/>
    <n v="43"/>
    <s v="Produkte"/>
    <s v="BUs"/>
    <s v="Symptome"/>
    <n v="145.976"/>
    <s v="BU3"/>
    <n v="49900002"/>
  </r>
  <r>
    <x v="5"/>
    <n v="9.8000000000000007"/>
    <x v="52"/>
    <s v="Rest"/>
    <x v="258"/>
    <s v="Qualitätssicherung"/>
    <x v="10"/>
    <s v="-"/>
    <n v="43"/>
    <s v="Produkte"/>
    <s v="BUs"/>
    <s v="Symptome"/>
    <s v="0"/>
    <s v="QM"/>
    <s v="-"/>
  </r>
  <r>
    <x v="5"/>
    <n v="20"/>
    <x v="52"/>
    <s v="Rest"/>
    <x v="258"/>
    <s v="Qualitätssicherung"/>
    <x v="25"/>
    <s v="-"/>
    <n v="43"/>
    <s v="Produkte"/>
    <s v="BUs"/>
    <s v="Symptome"/>
    <s v="0"/>
    <s v="Labor"/>
    <s v="-"/>
  </r>
  <r>
    <x v="1"/>
    <n v="81.8"/>
    <x v="52"/>
    <s v="-"/>
    <x v="23"/>
    <s v="Linienbezogen"/>
    <x v="7"/>
    <s v="-"/>
    <n v="43"/>
    <s v="Produkte"/>
    <s v="BUs"/>
    <s v="Symptome"/>
    <s v="0"/>
    <s v="Abfüllung"/>
    <s v="Maschinenabfall"/>
  </r>
  <r>
    <x v="0"/>
    <n v="51.2"/>
    <x v="52"/>
    <s v="-"/>
    <x v="23"/>
    <s v="Linienbezogen"/>
    <x v="7"/>
    <s v="-"/>
    <n v="43"/>
    <s v="Produkte"/>
    <s v="BUs"/>
    <s v="Symptome"/>
    <s v="0"/>
    <s v="L33"/>
    <s v="Maschinenabfall"/>
  </r>
  <r>
    <x v="5"/>
    <n v="2.4"/>
    <x v="52"/>
    <s v="Rest"/>
    <x v="258"/>
    <s v="Qualitätssicherung"/>
    <x v="10"/>
    <s v="-"/>
    <n v="43"/>
    <s v="Produkte"/>
    <s v="BUs"/>
    <s v="Symptome"/>
    <s v="0"/>
    <s v="Labor"/>
    <s v="-"/>
  </r>
  <r>
    <x v="5"/>
    <n v="16"/>
    <x v="52"/>
    <s v="Rest"/>
    <x v="258"/>
    <s v="Qualitätssicherung"/>
    <x v="10"/>
    <s v="-"/>
    <n v="43"/>
    <s v="Produkte"/>
    <s v="BUs"/>
    <s v="Symptome"/>
    <s v="0"/>
    <s v="QM"/>
    <s v="-"/>
  </r>
  <r>
    <x v="5"/>
    <n v="66"/>
    <x v="52"/>
    <s v="Rest"/>
    <x v="258"/>
    <s v="Qualitätssicherung"/>
    <x v="44"/>
    <s v="-"/>
    <n v="43"/>
    <s v="Produkte"/>
    <s v="BUs"/>
    <s v="Symptome"/>
    <s v="0"/>
    <s v="Labor"/>
    <s v="-"/>
  </r>
  <r>
    <x v="0"/>
    <n v="285"/>
    <x v="52"/>
    <s v="-"/>
    <x v="23"/>
    <s v="Linienbezogen"/>
    <x v="7"/>
    <s v="-"/>
    <n v="43"/>
    <s v="Produkte"/>
    <s v="BUs"/>
    <s v="Symptome"/>
    <s v="0"/>
    <s v="BU3"/>
    <s v="Maschinenabfall"/>
  </r>
  <r>
    <x v="5"/>
    <n v="3.8"/>
    <x v="52"/>
    <s v="Rest"/>
    <x v="258"/>
    <s v="Qualitätssicherung"/>
    <x v="10"/>
    <s v="-"/>
    <n v="43"/>
    <s v="Produkte"/>
    <s v="BUs"/>
    <s v="Symptome"/>
    <s v="0"/>
    <s v="Labor"/>
    <s v="-"/>
  </r>
  <r>
    <x v="0"/>
    <n v="22"/>
    <x v="52"/>
    <s v="-"/>
    <x v="23"/>
    <s v="Linienbezogen"/>
    <x v="7"/>
    <s v="-"/>
    <n v="43"/>
    <s v="Produkte"/>
    <s v="BUs"/>
    <s v="Symptome"/>
    <s v="0"/>
    <s v="L9"/>
    <s v="Maschinenabfall"/>
  </r>
  <r>
    <x v="0"/>
    <n v="18"/>
    <x v="52"/>
    <s v="-"/>
    <x v="23"/>
    <s v="Linienbezogen"/>
    <x v="7"/>
    <s v="-"/>
    <n v="43"/>
    <s v="Produkte"/>
    <s v="BUs"/>
    <s v="Symptome"/>
    <s v="0"/>
    <s v="L1"/>
    <s v="Maschinenabfall"/>
  </r>
  <r>
    <x v="0"/>
    <n v="24.5"/>
    <x v="52"/>
    <s v="ABS"/>
    <x v="238"/>
    <s v="Linienbezogen"/>
    <x v="7"/>
    <s v="-"/>
    <n v="43"/>
    <s v="Produkte"/>
    <s v="BUs"/>
    <s v="Symptome"/>
    <s v="0"/>
    <s v="L35"/>
    <s v="Würfel"/>
  </r>
  <r>
    <x v="1"/>
    <n v="30"/>
    <x v="53"/>
    <s v="-"/>
    <x v="23"/>
    <s v="Linienbezogen"/>
    <x v="7"/>
    <s v="-"/>
    <n v="43"/>
    <s v="Produkte"/>
    <s v="BUs"/>
    <s v="Symptome"/>
    <s v="0"/>
    <s v="RWV"/>
    <s v="Maschinenabfall"/>
  </r>
  <r>
    <x v="1"/>
    <n v="25"/>
    <x v="54"/>
    <s v="Offen geschält RW"/>
    <x v="295"/>
    <s v="Rest"/>
    <x v="12"/>
    <s v="-"/>
    <n v="44"/>
    <s v="Produkte"/>
    <s v="BUs"/>
    <s v="Symptome"/>
    <s v="0"/>
    <s v="RWV"/>
    <n v="23500368"/>
  </r>
  <r>
    <x v="1"/>
    <n v="10"/>
    <x v="54"/>
    <s v="Offen geschält RW"/>
    <x v="296"/>
    <s v="Rest"/>
    <x v="12"/>
    <s v="-"/>
    <n v="44"/>
    <s v="Produkte"/>
    <s v="BUs"/>
    <s v="Symptome"/>
    <s v="0"/>
    <s v="RWV"/>
    <n v="23500374"/>
  </r>
  <r>
    <x v="0"/>
    <n v="276"/>
    <x v="54"/>
    <s v="Offen ungeschält VOS"/>
    <x v="173"/>
    <s v="Schimmel"/>
    <x v="38"/>
    <s v="-"/>
    <n v="44"/>
    <s v="Produkte"/>
    <s v="BUs"/>
    <s v="Symptome"/>
    <n v="138"/>
    <s v="Bu3"/>
    <n v="29500613"/>
  </r>
  <r>
    <x v="0"/>
    <n v="453"/>
    <x v="54"/>
    <s v="Offen ungeschält VOS"/>
    <x v="143"/>
    <s v="Schimmel"/>
    <x v="0"/>
    <s v="-"/>
    <n v="44"/>
    <s v="Produkte"/>
    <s v="BUs"/>
    <s v="Symptome"/>
    <n v="226.5"/>
    <s v="BU3"/>
    <n v="29500622"/>
  </r>
  <r>
    <x v="0"/>
    <n v="90"/>
    <x v="54"/>
    <s v="Offen ungeschält ABS"/>
    <x v="30"/>
    <s v="Linienbezogen"/>
    <x v="9"/>
    <s v="-"/>
    <n v="44"/>
    <s v="Produkte"/>
    <s v="BUs"/>
    <s v="Symptome"/>
    <n v="90"/>
    <s v="BU3"/>
    <n v="29501003"/>
  </r>
  <r>
    <x v="0"/>
    <n v="150"/>
    <x v="54"/>
    <s v="Offen ungeschält ABS"/>
    <x v="18"/>
    <s v="Rest"/>
    <x v="6"/>
    <s v="-"/>
    <n v="44"/>
    <s v="Produkte"/>
    <s v="BUs"/>
    <s v="Symptome"/>
    <n v="150"/>
    <s v="BU3"/>
    <n v="29501032"/>
  </r>
  <r>
    <x v="0"/>
    <n v="308"/>
    <x v="54"/>
    <s v="Offen ungeschält VOS"/>
    <x v="33"/>
    <s v="Schimmel"/>
    <x v="0"/>
    <s v="-"/>
    <n v="44"/>
    <s v="Produkte"/>
    <s v="BUs"/>
    <s v="Symptome"/>
    <n v="154"/>
    <s v="BU3"/>
    <n v="29501055"/>
  </r>
  <r>
    <x v="0"/>
    <n v="334"/>
    <x v="54"/>
    <s v="Offen ungeschält VOS"/>
    <x v="297"/>
    <s v="Schimmel"/>
    <x v="38"/>
    <s v="-"/>
    <n v="44"/>
    <s v="Produkte"/>
    <s v="BUs"/>
    <s v="Symptome"/>
    <n v="167"/>
    <s v="BU3"/>
    <n v="29501058"/>
  </r>
  <r>
    <x v="3"/>
    <n v="258"/>
    <x v="54"/>
    <s v="Offen Endstücke"/>
    <x v="36"/>
    <s v="Schimmel"/>
    <x v="0"/>
    <s v="-"/>
    <n v="44"/>
    <s v="Produkte"/>
    <s v="BUs"/>
    <s v="Symptome"/>
    <n v="129"/>
    <s v="Verkauf"/>
    <n v="29501070"/>
  </r>
  <r>
    <x v="3"/>
    <n v="198"/>
    <x v="54"/>
    <s v="Offen Zipfel"/>
    <x v="160"/>
    <s v="Schimmel"/>
    <x v="0"/>
    <s v="-"/>
    <n v="44"/>
    <s v="Produkte"/>
    <s v="BUs"/>
    <s v="Symptome"/>
    <n v="99"/>
    <s v="Verkauf"/>
    <n v="29501074"/>
  </r>
  <r>
    <x v="1"/>
    <n v="20"/>
    <x v="54"/>
    <s v="HF-Wurst Vegan"/>
    <x v="200"/>
    <s v="Linienbezogen"/>
    <x v="42"/>
    <s v="-"/>
    <n v="44"/>
    <s v="Produkte"/>
    <s v="BUs"/>
    <s v="Symptome"/>
    <s v="0"/>
    <n v="3100"/>
    <n v="31900001"/>
  </r>
  <r>
    <x v="1"/>
    <n v="20"/>
    <x v="54"/>
    <s v="Räucherwürste"/>
    <x v="298"/>
    <s v="Linienbezogen"/>
    <x v="19"/>
    <s v="-"/>
    <n v="44"/>
    <s v="Produkte"/>
    <s v="BUs"/>
    <s v="Symptome"/>
    <s v="0"/>
    <s v="HN848"/>
    <n v="32000053"/>
  </r>
  <r>
    <x v="1"/>
    <n v="90"/>
    <x v="54"/>
    <s v="Rest"/>
    <x v="258"/>
    <s v="Schimmel"/>
    <x v="1"/>
    <s v="-"/>
    <n v="44"/>
    <s v="Produkte"/>
    <s v="BUs"/>
    <s v="Symptome"/>
    <s v="0"/>
    <s v="Schmelze"/>
    <s v="-"/>
  </r>
  <r>
    <x v="1"/>
    <n v="156"/>
    <x v="54"/>
    <s v="Rest"/>
    <x v="258"/>
    <s v="Schimmel"/>
    <x v="1"/>
    <s v="-"/>
    <n v="44"/>
    <s v="Produkte"/>
    <s v="BUs"/>
    <s v="Symptome"/>
    <s v="0"/>
    <s v="Schmelze"/>
    <s v="-"/>
  </r>
  <r>
    <x v="1"/>
    <n v="40"/>
    <x v="54"/>
    <s v="Rest"/>
    <x v="258"/>
    <s v="Linienbezogen"/>
    <x v="17"/>
    <s v="-"/>
    <n v="44"/>
    <s v="Produkte"/>
    <s v="BUs"/>
    <s v="Symptome"/>
    <s v="0"/>
    <n v="3020"/>
    <s v="-"/>
  </r>
  <r>
    <x v="4"/>
    <n v="70"/>
    <x v="54"/>
    <s v="-"/>
    <x v="23"/>
    <s v="Linienbezogen"/>
    <x v="7"/>
    <s v="-"/>
    <n v="44"/>
    <s v="Produkte"/>
    <s v="BUs"/>
    <s v="Symptome"/>
    <s v="0"/>
    <s v="BU2"/>
    <s v="Maschinenabfall"/>
  </r>
  <r>
    <x v="2"/>
    <n v="17"/>
    <x v="54"/>
    <s v="-"/>
    <x v="23"/>
    <s v="Linienbezogen"/>
    <x v="7"/>
    <s v="-"/>
    <n v="44"/>
    <s v="Produkte"/>
    <s v="BUs"/>
    <s v="Symptome"/>
    <s v="0"/>
    <s v="BU4"/>
    <s v="Maschinenabfall"/>
  </r>
  <r>
    <x v="1"/>
    <n v="20"/>
    <x v="54"/>
    <s v="Rest"/>
    <x v="258"/>
    <s v="Linienbezogen"/>
    <x v="24"/>
    <s v="-"/>
    <n v="44"/>
    <s v="Produkte"/>
    <s v="BUs"/>
    <s v="Symptome"/>
    <s v="0"/>
    <n v="3020"/>
    <s v="-"/>
  </r>
  <r>
    <x v="1"/>
    <n v="20"/>
    <x v="54"/>
    <s v="Rest"/>
    <x v="258"/>
    <s v="Rest"/>
    <x v="29"/>
    <s v="-"/>
    <n v="44"/>
    <s v="Produkte"/>
    <s v="BUs"/>
    <s v="Symptome"/>
    <s v="0"/>
    <n v="3020"/>
    <s v="-"/>
  </r>
  <r>
    <x v="1"/>
    <n v="80"/>
    <x v="54"/>
    <s v="-"/>
    <x v="23"/>
    <s v="Linienbezogen"/>
    <x v="7"/>
    <s v="-"/>
    <n v="44"/>
    <s v="Produkte"/>
    <s v="BUs"/>
    <s v="Symptome"/>
    <s v="0"/>
    <s v="Abfüllung"/>
    <s v="Maschinenabfall"/>
  </r>
  <r>
    <x v="5"/>
    <n v="7.4"/>
    <x v="54"/>
    <s v="Rest"/>
    <x v="258"/>
    <s v="Qualitätssicherung"/>
    <x v="10"/>
    <s v="-"/>
    <n v="44"/>
    <s v="Produkte"/>
    <s v="BUs"/>
    <s v="Symptome"/>
    <s v="0"/>
    <s v="Labor"/>
    <s v="-"/>
  </r>
  <r>
    <x v="0"/>
    <n v="18"/>
    <x v="54"/>
    <s v="-"/>
    <x v="23"/>
    <s v="Linienbezogen"/>
    <x v="7"/>
    <s v="-"/>
    <n v="44"/>
    <s v="Produkte"/>
    <s v="BUs"/>
    <s v="Symptome"/>
    <s v="0"/>
    <s v="BU3"/>
    <s v="Maschinenabfall"/>
  </r>
  <r>
    <x v="5"/>
    <n v="7"/>
    <x v="54"/>
    <s v="Rest"/>
    <x v="258"/>
    <s v="Qualitätssicherung"/>
    <x v="10"/>
    <s v="-"/>
    <n v="44"/>
    <s v="Produkte"/>
    <s v="BUs"/>
    <s v="Symptome"/>
    <s v="0"/>
    <s v="Labor"/>
    <s v="-"/>
  </r>
  <r>
    <x v="1"/>
    <n v="40"/>
    <x v="54"/>
    <s v="-"/>
    <x v="284"/>
    <s v="Rest"/>
    <x v="29"/>
    <s v="-"/>
    <n v="44"/>
    <s v="Produkte"/>
    <s v="BUs"/>
    <s v="Symptome"/>
    <s v="0"/>
    <s v="Abfüllung"/>
    <s v="Becher"/>
  </r>
  <r>
    <x v="1"/>
    <n v="40"/>
    <x v="55"/>
    <s v="Rohware"/>
    <x v="247"/>
    <s v="Linienbezogen"/>
    <x v="19"/>
    <s v="-"/>
    <n v="44"/>
    <s v="Produkte"/>
    <s v="BUs"/>
    <s v="Symptome"/>
    <s v="0"/>
    <s v="HN848"/>
    <n v="24000493"/>
  </r>
  <r>
    <x v="2"/>
    <n v="3"/>
    <x v="55"/>
    <s v="Offen ungeschält VOS"/>
    <x v="52"/>
    <s v="keinen Verwendungszweck"/>
    <x v="23"/>
    <s v="-"/>
    <n v="44"/>
    <s v="Produkte"/>
    <s v="BUs"/>
    <s v="Symptome"/>
    <n v="1.5"/>
    <s v="BU4"/>
    <n v="29500482"/>
  </r>
  <r>
    <x v="2"/>
    <n v="25"/>
    <x v="55"/>
    <s v="Offen ungeschält VOS"/>
    <x v="52"/>
    <s v="keinen Verwendungszweck"/>
    <x v="23"/>
    <s v="-"/>
    <n v="44"/>
    <s v="Produkte"/>
    <s v="BUs"/>
    <s v="Symptome"/>
    <n v="12.5"/>
    <s v="BU4"/>
    <n v="29500482"/>
  </r>
  <r>
    <x v="2"/>
    <n v="20"/>
    <x v="55"/>
    <s v="Offen ungeschält VOS"/>
    <x v="52"/>
    <s v="keinen Verwendungszweck"/>
    <x v="23"/>
    <s v="-"/>
    <n v="44"/>
    <s v="Produkte"/>
    <s v="BUs"/>
    <s v="Symptome"/>
    <n v="10"/>
    <s v="BU4"/>
    <n v="29500482"/>
  </r>
  <r>
    <x v="0"/>
    <n v="9"/>
    <x v="55"/>
    <s v="Offen ungeschält VOS"/>
    <x v="43"/>
    <s v="Linienbezogen"/>
    <x v="7"/>
    <s v="-"/>
    <n v="44"/>
    <s v="Produkte"/>
    <s v="BUs"/>
    <s v="Symptome"/>
    <n v="4.5"/>
    <s v="BU3"/>
    <n v="29500498"/>
  </r>
  <r>
    <x v="1"/>
    <n v="18"/>
    <x v="55"/>
    <s v="Offen ungeschält VOS"/>
    <x v="232"/>
    <s v="Linienbezogen"/>
    <x v="17"/>
    <s v="-"/>
    <n v="44"/>
    <s v="Produkte"/>
    <s v="BUs"/>
    <s v="Symptome"/>
    <s v="0"/>
    <s v="Schmelze"/>
    <n v="29500531"/>
  </r>
  <r>
    <x v="1"/>
    <n v="33"/>
    <x v="55"/>
    <s v="Offen ungeschält VOS"/>
    <x v="232"/>
    <s v="Schimmel"/>
    <x v="1"/>
    <s v="-"/>
    <n v="44"/>
    <s v="Produkte"/>
    <s v="BUs"/>
    <s v="Symptome"/>
    <s v="0"/>
    <s v="RWV"/>
    <n v="29500531"/>
  </r>
  <r>
    <x v="1"/>
    <n v="13"/>
    <x v="55"/>
    <s v="Offen ungeschält VOS"/>
    <x v="299"/>
    <s v="Linienbezogen"/>
    <x v="7"/>
    <s v="-"/>
    <n v="44"/>
    <s v="Produkte"/>
    <s v="BUs"/>
    <s v="Symptome"/>
    <s v="0"/>
    <s v="Abfüllung"/>
    <n v="29500548"/>
  </r>
  <r>
    <x v="1"/>
    <n v="17"/>
    <x v="55"/>
    <s v="Offen ungeschält VOS"/>
    <x v="300"/>
    <s v="Linienbezogen"/>
    <x v="7"/>
    <s v="-"/>
    <n v="44"/>
    <s v="Produkte"/>
    <s v="BUs"/>
    <s v="Symptome"/>
    <s v="0"/>
    <s v="Abfüllung"/>
    <n v="29500599"/>
  </r>
  <r>
    <x v="1"/>
    <n v="16"/>
    <x v="55"/>
    <s v="Offen ungeschält VOS"/>
    <x v="301"/>
    <s v="Linienbezogen"/>
    <x v="7"/>
    <s v="-"/>
    <n v="44"/>
    <s v="Produkte"/>
    <s v="BUs"/>
    <s v="Symptome"/>
    <s v="0"/>
    <s v="Abfüllung"/>
    <n v="29500602"/>
  </r>
  <r>
    <x v="1"/>
    <n v="15"/>
    <x v="55"/>
    <s v="Offen ungeschält VOS"/>
    <x v="255"/>
    <s v="Linienbezogen"/>
    <x v="7"/>
    <s v="-"/>
    <n v="44"/>
    <s v="Produkte"/>
    <s v="BUs"/>
    <s v="Symptome"/>
    <n v="7.5"/>
    <s v="Abfüllung"/>
    <n v="29500605"/>
  </r>
  <r>
    <x v="0"/>
    <n v="21"/>
    <x v="55"/>
    <s v="Offen ungeschält VOS"/>
    <x v="44"/>
    <s v="Linienbezogen"/>
    <x v="7"/>
    <s v="-"/>
    <n v="44"/>
    <s v="Produkte"/>
    <s v="BUs"/>
    <s v="Symptome"/>
    <n v="10.5"/>
    <s v="BU3"/>
    <n v="29500861"/>
  </r>
  <r>
    <x v="0"/>
    <n v="21"/>
    <x v="55"/>
    <s v="Offen ungeschält VOS"/>
    <x v="44"/>
    <s v="Schimmel"/>
    <x v="8"/>
    <s v="-"/>
    <n v="44"/>
    <s v="Produkte"/>
    <s v="BUs"/>
    <s v="Symptome"/>
    <n v="10.5"/>
    <s v="Bu3"/>
    <n v="29500861"/>
  </r>
  <r>
    <x v="2"/>
    <n v="4"/>
    <x v="55"/>
    <s v="Offen ungeschält ABS"/>
    <x v="149"/>
    <s v="keinen Verwendungszweck"/>
    <x v="23"/>
    <s v="-"/>
    <n v="44"/>
    <s v="Produkte"/>
    <s v="BUs"/>
    <s v="Symptome"/>
    <n v="0.04"/>
    <s v="BU4"/>
    <n v="29500885"/>
  </r>
  <r>
    <x v="2"/>
    <n v="13"/>
    <x v="55"/>
    <s v="Offen ungeschält ABS"/>
    <x v="149"/>
    <s v="keinen Verwendungszweck"/>
    <x v="23"/>
    <s v="-"/>
    <n v="44"/>
    <s v="Produkte"/>
    <s v="BUs"/>
    <s v="Symptome"/>
    <n v="0.13"/>
    <s v="BU4"/>
    <n v="29500885"/>
  </r>
  <r>
    <x v="2"/>
    <n v="4"/>
    <x v="55"/>
    <s v="Offen ungeschält ABS"/>
    <x v="149"/>
    <s v="keinen Verwendungszweck"/>
    <x v="23"/>
    <s v="-"/>
    <n v="44"/>
    <s v="Produkte"/>
    <s v="BUs"/>
    <s v="Symptome"/>
    <n v="0.04"/>
    <s v="Bu4"/>
    <n v="29500885"/>
  </r>
  <r>
    <x v="2"/>
    <n v="18"/>
    <x v="55"/>
    <s v="Offen ungeschält ABS"/>
    <x v="59"/>
    <s v="keinen Verwendungszweck"/>
    <x v="23"/>
    <s v="-"/>
    <n v="44"/>
    <s v="Produkte"/>
    <s v="BUs"/>
    <s v="Symptome"/>
    <n v="27"/>
    <s v="BU4"/>
    <n v="29500886"/>
  </r>
  <r>
    <x v="2"/>
    <n v="12"/>
    <x v="55"/>
    <s v="Offen ungeschält ABS"/>
    <x v="59"/>
    <s v="keinen Verwendungszweck"/>
    <x v="23"/>
    <s v="-"/>
    <n v="44"/>
    <s v="Produkte"/>
    <s v="BUs"/>
    <s v="Symptome"/>
    <n v="18"/>
    <s v="BU4"/>
    <n v="29500886"/>
  </r>
  <r>
    <x v="2"/>
    <n v="6"/>
    <x v="55"/>
    <s v="Offen ungeschält ABS"/>
    <x v="59"/>
    <s v="keinen Verwendungszweck"/>
    <x v="23"/>
    <s v="-"/>
    <n v="44"/>
    <s v="Produkte"/>
    <s v="BUs"/>
    <s v="Symptome"/>
    <n v="9"/>
    <s v="Bu4"/>
    <n v="29500886"/>
  </r>
  <r>
    <x v="2"/>
    <n v="26"/>
    <x v="55"/>
    <s v="Offen ungeschält ABS"/>
    <x v="59"/>
    <s v="keinen Verwendungszweck"/>
    <x v="23"/>
    <s v="-"/>
    <n v="44"/>
    <s v="Produkte"/>
    <s v="BUs"/>
    <s v="Symptome"/>
    <n v="39"/>
    <s v="Bu4"/>
    <n v="29500886"/>
  </r>
  <r>
    <x v="2"/>
    <n v="3"/>
    <x v="55"/>
    <s v="Offen ungeschält ABS"/>
    <x v="60"/>
    <s v="keinen Verwendungszweck"/>
    <x v="23"/>
    <s v="-"/>
    <n v="44"/>
    <s v="Produkte"/>
    <s v="BUs"/>
    <s v="Symptome"/>
    <n v="6"/>
    <s v="Bu4"/>
    <n v="29500891"/>
  </r>
  <r>
    <x v="2"/>
    <n v="13"/>
    <x v="55"/>
    <s v="Offen ungeschält ABS"/>
    <x v="63"/>
    <s v="keinen Verwendungszweck"/>
    <x v="23"/>
    <s v="-"/>
    <n v="44"/>
    <s v="Produkte"/>
    <s v="BUs"/>
    <s v="Symptome"/>
    <n v="0.13"/>
    <s v="Bu4"/>
    <n v="29500904"/>
  </r>
  <r>
    <x v="2"/>
    <n v="7"/>
    <x v="55"/>
    <s v="Offen ungeschält ABS"/>
    <x v="104"/>
    <s v="keinen Verwendungszweck"/>
    <x v="23"/>
    <s v="-"/>
    <n v="44"/>
    <s v="Produkte"/>
    <s v="BUs"/>
    <s v="Symptome"/>
    <n v="7.0000000000000007E-2"/>
    <s v="Bu4"/>
    <n v="29500910"/>
  </r>
  <r>
    <x v="2"/>
    <n v="14"/>
    <x v="55"/>
    <s v="Offen ungeschält ABS"/>
    <x v="104"/>
    <s v="keinen Verwendungszweck"/>
    <x v="23"/>
    <s v="-"/>
    <n v="44"/>
    <s v="Produkte"/>
    <s v="BUs"/>
    <s v="Symptome"/>
    <n v="0.14000000000000001"/>
    <s v="Bu4"/>
    <n v="29500910"/>
  </r>
  <r>
    <x v="2"/>
    <n v="2"/>
    <x v="55"/>
    <s v="Offen ungeschält ABS"/>
    <x v="104"/>
    <s v="keinen Verwendungszweck"/>
    <x v="23"/>
    <s v="-"/>
    <n v="44"/>
    <s v="Produkte"/>
    <s v="BUs"/>
    <s v="Symptome"/>
    <n v="0.02"/>
    <s v="Bu4"/>
    <n v="29500910"/>
  </r>
  <r>
    <x v="2"/>
    <n v="9"/>
    <x v="55"/>
    <s v="Offen ungeschält ABS"/>
    <x v="104"/>
    <s v="keinen Verwendungszweck"/>
    <x v="23"/>
    <s v="-"/>
    <n v="44"/>
    <s v="Produkte"/>
    <s v="BUs"/>
    <s v="Symptome"/>
    <n v="0.09"/>
    <s v="Bu4"/>
    <n v="29500910"/>
  </r>
  <r>
    <x v="2"/>
    <n v="6"/>
    <x v="55"/>
    <s v="Offen ungeschält ABS"/>
    <x v="104"/>
    <s v="keinen Verwendungszweck"/>
    <x v="23"/>
    <s v="-"/>
    <n v="44"/>
    <s v="Produkte"/>
    <s v="BUs"/>
    <s v="Symptome"/>
    <n v="0.06"/>
    <s v="Bu4"/>
    <n v="29500910"/>
  </r>
  <r>
    <x v="1"/>
    <n v="25"/>
    <x v="55"/>
    <s v="Vorschmelz"/>
    <x v="45"/>
    <s v="Rest"/>
    <x v="12"/>
    <s v="-"/>
    <n v="44"/>
    <s v="Produkte"/>
    <s v="BUs"/>
    <s v="Symptome"/>
    <n v="0.25"/>
    <s v="RWV"/>
    <n v="29500917"/>
  </r>
  <r>
    <x v="1"/>
    <n v="10"/>
    <x v="55"/>
    <s v="Vorschmelz"/>
    <x v="45"/>
    <s v="Rest"/>
    <x v="12"/>
    <s v="-"/>
    <n v="44"/>
    <s v="Produkte"/>
    <s v="BUs"/>
    <s v="Symptome"/>
    <n v="0.1"/>
    <s v="RWV"/>
    <n v="29500917"/>
  </r>
  <r>
    <x v="1"/>
    <n v="33"/>
    <x v="55"/>
    <s v="Vorschmelz"/>
    <x v="45"/>
    <s v="Rest"/>
    <x v="12"/>
    <s v="-"/>
    <n v="44"/>
    <s v="Produkte"/>
    <s v="BUs"/>
    <s v="Symptome"/>
    <n v="0.33"/>
    <s v="RWV"/>
    <n v="29500917"/>
  </r>
  <r>
    <x v="1"/>
    <n v="33"/>
    <x v="55"/>
    <s v="Vorschmelz"/>
    <x v="45"/>
    <s v="Rest"/>
    <x v="12"/>
    <s v="-"/>
    <n v="44"/>
    <s v="Produkte"/>
    <s v="BUs"/>
    <s v="Symptome"/>
    <n v="0.33"/>
    <s v="RWV"/>
    <n v="29500917"/>
  </r>
  <r>
    <x v="1"/>
    <n v="25"/>
    <x v="55"/>
    <s v="Offen ungeschält VOS"/>
    <x v="150"/>
    <s v="Schimmel"/>
    <x v="1"/>
    <s v="-"/>
    <n v="44"/>
    <s v="Produkte"/>
    <s v="BUs"/>
    <s v="Symptome"/>
    <n v="12.5"/>
    <s v="Abfüllung"/>
    <n v="29500918"/>
  </r>
  <r>
    <x v="1"/>
    <n v="23"/>
    <x v="55"/>
    <s v="Offen ungeschält VOS"/>
    <x v="150"/>
    <s v="Schimmel"/>
    <x v="1"/>
    <s v="-"/>
    <n v="44"/>
    <s v="Produkte"/>
    <s v="BUs"/>
    <s v="Symptome"/>
    <n v="11.5"/>
    <s v="Abfüllung"/>
    <n v="29500918"/>
  </r>
  <r>
    <x v="3"/>
    <n v="42"/>
    <x v="55"/>
    <s v="Offen Zipfel"/>
    <x v="234"/>
    <s v="keinen Verwendungszweck"/>
    <x v="23"/>
    <s v="-"/>
    <n v="44"/>
    <s v="Produkte"/>
    <s v="BUs"/>
    <s v="Symptome"/>
    <n v="21"/>
    <s v="Verkauf"/>
    <n v="29501073"/>
  </r>
  <r>
    <x v="3"/>
    <n v="21"/>
    <x v="55"/>
    <s v="Offen Endstücke"/>
    <x v="280"/>
    <s v="keinen Verwendungszweck"/>
    <x v="23"/>
    <s v="-"/>
    <n v="44"/>
    <s v="Produkte"/>
    <s v="BUs"/>
    <s v="Symptome"/>
    <n v="10.5"/>
    <s v="Verkauf"/>
    <n v="29501076"/>
  </r>
  <r>
    <x v="1"/>
    <n v="48.6"/>
    <x v="55"/>
    <s v="Vakuumierter VOS ungeschält"/>
    <x v="302"/>
    <s v="Schimmel"/>
    <x v="1"/>
    <s v="-"/>
    <n v="44"/>
    <s v="Produkte"/>
    <s v="BUs"/>
    <s v="Symptome"/>
    <s v="0"/>
    <s v="Abfüllung"/>
    <n v="49500102"/>
  </r>
  <r>
    <x v="1"/>
    <n v="75"/>
    <x v="55"/>
    <s v="Vakuumierter VOS ungeschält"/>
    <x v="302"/>
    <s v="Schimmel"/>
    <x v="1"/>
    <s v="-"/>
    <n v="44"/>
    <s v="Produkte"/>
    <s v="BUs"/>
    <s v="Symptome"/>
    <s v="0"/>
    <s v="RWV"/>
    <n v="49500102"/>
  </r>
  <r>
    <x v="1"/>
    <n v="131"/>
    <x v="55"/>
    <s v="Rest"/>
    <x v="258"/>
    <s v="Linienbezogen"/>
    <x v="17"/>
    <s v="-"/>
    <n v="44"/>
    <s v="Produkte"/>
    <s v="BUs"/>
    <s v="Symptome"/>
    <s v="0"/>
    <s v="Strudelline"/>
    <s v="-"/>
  </r>
  <r>
    <x v="1"/>
    <n v="65"/>
    <x v="55"/>
    <s v="Rest"/>
    <x v="258"/>
    <s v="Qualitätsprobleme"/>
    <x v="41"/>
    <s v="-"/>
    <n v="44"/>
    <s v="Produkte"/>
    <s v="BUs"/>
    <s v="Symptome"/>
    <s v="0"/>
    <s v="Strudelline"/>
    <s v="-"/>
  </r>
  <r>
    <x v="1"/>
    <n v="65"/>
    <x v="55"/>
    <s v="Rest"/>
    <x v="258"/>
    <s v="Linienbezogen"/>
    <x v="17"/>
    <s v="-"/>
    <n v="44"/>
    <s v="Produkte"/>
    <s v="BUs"/>
    <s v="Symptome"/>
    <s v="0"/>
    <s v="Schmelze"/>
    <s v="-"/>
  </r>
  <r>
    <x v="1"/>
    <n v="128"/>
    <x v="55"/>
    <s v="-"/>
    <x v="23"/>
    <s v="Linienbezogen"/>
    <x v="7"/>
    <s v="-"/>
    <n v="44"/>
    <s v="Produkte"/>
    <s v="BUs"/>
    <s v="Symptome"/>
    <s v="0"/>
    <s v="Abfüllung"/>
    <s v="Maschinenabfall"/>
  </r>
  <r>
    <x v="0"/>
    <n v="16"/>
    <x v="55"/>
    <s v="-"/>
    <x v="23"/>
    <s v="Linienbezogen"/>
    <x v="7"/>
    <s v="-"/>
    <n v="44"/>
    <s v="Produkte"/>
    <s v="BUs"/>
    <s v="Symptome"/>
    <s v="0"/>
    <s v="BU3"/>
    <s v="Maschinenabfall"/>
  </r>
  <r>
    <x v="5"/>
    <n v="30"/>
    <x v="55"/>
    <s v="Rest"/>
    <x v="258"/>
    <s v="Qualitätssicherung"/>
    <x v="44"/>
    <s v="-"/>
    <n v="44"/>
    <s v="Produkte"/>
    <s v="BUs"/>
    <s v="Symptome"/>
    <s v="0"/>
    <s v="Labor"/>
    <s v="-"/>
  </r>
  <r>
    <x v="5"/>
    <n v="9.8000000000000007"/>
    <x v="55"/>
    <s v="Rest"/>
    <x v="258"/>
    <s v="Qualitätssicherung"/>
    <x v="10"/>
    <s v="-"/>
    <n v="44"/>
    <s v="Produkte"/>
    <s v="BUs"/>
    <s v="Symptome"/>
    <s v="0"/>
    <s v="QM"/>
    <s v="-"/>
  </r>
  <r>
    <x v="0"/>
    <n v="28"/>
    <x v="55"/>
    <s v="-"/>
    <x v="23"/>
    <s v="Linienbezogen"/>
    <x v="7"/>
    <s v="-"/>
    <n v="44"/>
    <s v="Produkte"/>
    <s v="BUs"/>
    <s v="Symptome"/>
    <s v="0"/>
    <s v="L9"/>
    <s v="Maschinenabfall"/>
  </r>
  <r>
    <x v="0"/>
    <n v="20"/>
    <x v="55"/>
    <s v="Rest"/>
    <x v="131"/>
    <s v="keinen Verwendungszweck"/>
    <x v="33"/>
    <s v="-"/>
    <n v="44"/>
    <s v="Produkte"/>
    <s v="BUs"/>
    <s v="Symptome"/>
    <s v="0"/>
    <s v="WVP"/>
    <s v="Reste Zipfel"/>
  </r>
  <r>
    <x v="5"/>
    <n v="4.2"/>
    <x v="55"/>
    <s v="Rest"/>
    <x v="258"/>
    <s v="Qualitätssicherung"/>
    <x v="10"/>
    <s v="-"/>
    <n v="44"/>
    <s v="Produkte"/>
    <s v="BUs"/>
    <s v="Symptome"/>
    <s v="0"/>
    <s v="Labor"/>
    <s v="-"/>
  </r>
  <r>
    <x v="5"/>
    <n v="33.5"/>
    <x v="55"/>
    <s v="Rest"/>
    <x v="258"/>
    <s v="Qualitätssicherung"/>
    <x v="13"/>
    <s v="-"/>
    <n v="44"/>
    <s v="Produkte"/>
    <s v="BUs"/>
    <s v="Symptome"/>
    <s v="0"/>
    <s v="Labor"/>
    <s v="-"/>
  </r>
  <r>
    <x v="0"/>
    <n v="12"/>
    <x v="55"/>
    <s v="-"/>
    <x v="23"/>
    <s v="Linienbezogen"/>
    <x v="7"/>
    <s v="-"/>
    <n v="44"/>
    <s v="Produkte"/>
    <s v="BUs"/>
    <s v="Symptome"/>
    <s v="0"/>
    <s v="WVP"/>
    <s v="Maschinenabfall"/>
  </r>
  <r>
    <x v="1"/>
    <n v="8.4"/>
    <x v="55"/>
    <s v="-"/>
    <x v="303"/>
    <s v="Qualitätsprobleme"/>
    <x v="58"/>
    <s v="-"/>
    <n v="44"/>
    <s v="Produkte"/>
    <s v="BUs"/>
    <s v="Symptome"/>
    <s v="0"/>
    <s v="Strudelline"/>
    <s v="Soft Cheese"/>
  </r>
  <r>
    <x v="1"/>
    <n v="97"/>
    <x v="56"/>
    <s v="-"/>
    <x v="304"/>
    <s v="Schimmel"/>
    <x v="1"/>
    <s v="-"/>
    <n v="44"/>
    <s v="Produkte"/>
    <s v="BUs"/>
    <s v="Symptome"/>
    <s v="0"/>
    <s v="Abfüllung"/>
    <n v="23500286"/>
  </r>
  <r>
    <x v="0"/>
    <n v="135"/>
    <x v="56"/>
    <s v="Offen ungeschält ABS"/>
    <x v="30"/>
    <s v="Linienbezogen"/>
    <x v="9"/>
    <s v="-"/>
    <n v="44"/>
    <s v="Produkte"/>
    <s v="BUs"/>
    <s v="Symptome"/>
    <n v="135"/>
    <s v="BU3"/>
    <n v="29501003"/>
  </r>
  <r>
    <x v="0"/>
    <n v="16"/>
    <x v="56"/>
    <s v="Offen ungeschält ABS"/>
    <x v="123"/>
    <s v="Linienbezogen"/>
    <x v="32"/>
    <s v="-"/>
    <n v="44"/>
    <s v="Produkte"/>
    <s v="BUs"/>
    <s v="Symptome"/>
    <n v="1.6000000000000001E-3"/>
    <s v="Spezialitäten"/>
    <n v="29501017"/>
  </r>
  <r>
    <x v="1"/>
    <n v="22"/>
    <x v="56"/>
    <s v="Räucherwürste"/>
    <x v="195"/>
    <s v="Rest"/>
    <x v="29"/>
    <s v="-"/>
    <n v="44"/>
    <s v="Produkte"/>
    <s v="BUs"/>
    <s v="Symptome"/>
    <s v="0"/>
    <n v="3020"/>
    <n v="32000036"/>
  </r>
  <r>
    <x v="1"/>
    <n v="66"/>
    <x v="56"/>
    <s v="Räucherwürste"/>
    <x v="108"/>
    <s v="Linienbezogen"/>
    <x v="37"/>
    <s v="-"/>
    <n v="44"/>
    <s v="Produkte"/>
    <s v="BUs"/>
    <s v="Symptome"/>
    <s v="0"/>
    <n v="3020"/>
    <n v="32000067"/>
  </r>
  <r>
    <x v="1"/>
    <n v="22"/>
    <x v="56"/>
    <s v="Rest"/>
    <x v="258"/>
    <s v="Linienbezogen"/>
    <x v="42"/>
    <s v="-"/>
    <n v="44"/>
    <s v="Produkte"/>
    <s v="BUs"/>
    <s v="Symptome"/>
    <s v="0"/>
    <n v="3100"/>
    <s v="-"/>
  </r>
  <r>
    <x v="1"/>
    <n v="132"/>
    <x v="56"/>
    <s v="-"/>
    <x v="23"/>
    <s v="Linienbezogen"/>
    <x v="7"/>
    <s v="-"/>
    <n v="44"/>
    <s v="Produkte"/>
    <s v="BUs"/>
    <s v="Symptome"/>
    <s v="0"/>
    <s v="Abfüllung"/>
    <s v="Maschinenabfall"/>
  </r>
  <r>
    <x v="1"/>
    <n v="67.2"/>
    <x v="56"/>
    <s v="Rest"/>
    <x v="258"/>
    <s v="Linienbezogen"/>
    <x v="17"/>
    <s v="-"/>
    <n v="44"/>
    <s v="Produkte"/>
    <s v="BUs"/>
    <s v="Symptome"/>
    <s v="0"/>
    <s v="Schmelze"/>
    <s v="-"/>
  </r>
  <r>
    <x v="0"/>
    <n v="37.200000000000003"/>
    <x v="56"/>
    <s v="-"/>
    <x v="23"/>
    <s v="Linienbezogen"/>
    <x v="7"/>
    <s v="-"/>
    <n v="44"/>
    <s v="Produkte"/>
    <s v="BUs"/>
    <s v="Symptome"/>
    <s v="0"/>
    <s v="BU3"/>
    <s v="Maschinenabfall"/>
  </r>
  <r>
    <x v="2"/>
    <n v="44.2"/>
    <x v="56"/>
    <s v="-"/>
    <x v="23"/>
    <s v="Linienbezogen"/>
    <x v="7"/>
    <s v="-"/>
    <n v="44"/>
    <s v="Produkte"/>
    <s v="BUs"/>
    <s v="Symptome"/>
    <s v="0"/>
    <s v="BU4"/>
    <s v="Maschinenabfall"/>
  </r>
  <r>
    <x v="5"/>
    <n v="14.2"/>
    <x v="56"/>
    <s v="Rest"/>
    <x v="258"/>
    <s v="Qualitätssicherung"/>
    <x v="10"/>
    <s v="-"/>
    <n v="44"/>
    <s v="Produkte"/>
    <s v="BUs"/>
    <s v="Symptome"/>
    <s v="0"/>
    <s v="QM"/>
    <s v="-"/>
  </r>
  <r>
    <x v="0"/>
    <n v="63"/>
    <x v="56"/>
    <s v="Rest"/>
    <x v="131"/>
    <s v="keinen Verwendungszweck"/>
    <x v="33"/>
    <s v="-"/>
    <n v="44"/>
    <s v="Produkte"/>
    <s v="BUs"/>
    <s v="Symptome"/>
    <s v="0"/>
    <s v="WVP"/>
    <s v="Reste Zipfel"/>
  </r>
  <r>
    <x v="5"/>
    <n v="55.8"/>
    <x v="56"/>
    <s v="Rest"/>
    <x v="258"/>
    <s v="Qualitätssicherung"/>
    <x v="44"/>
    <s v="-"/>
    <n v="44"/>
    <s v="Produkte"/>
    <s v="BUs"/>
    <s v="Symptome"/>
    <s v="0"/>
    <s v="Labor"/>
    <s v="-"/>
  </r>
  <r>
    <x v="0"/>
    <n v="41"/>
    <x v="56"/>
    <s v="-"/>
    <x v="23"/>
    <s v="Linienbezogen"/>
    <x v="7"/>
    <s v="-"/>
    <n v="44"/>
    <s v="Produkte"/>
    <s v="BUs"/>
    <s v="Symptome"/>
    <s v="0"/>
    <s v="BU3"/>
    <s v="Maschinenabfall"/>
  </r>
  <r>
    <x v="4"/>
    <n v="37.799999999999997"/>
    <x v="56"/>
    <s v="-"/>
    <x v="23"/>
    <s v="Linienbezogen"/>
    <x v="7"/>
    <s v="-"/>
    <n v="44"/>
    <s v="Produkte"/>
    <s v="BUs"/>
    <s v="Symptome"/>
    <s v="0"/>
    <s v="BU2"/>
    <s v="Maschinenabfall"/>
  </r>
  <r>
    <x v="5"/>
    <n v="68.8"/>
    <x v="56"/>
    <s v="Rest"/>
    <x v="258"/>
    <s v="Qualitätssicherung"/>
    <x v="13"/>
    <s v="-"/>
    <n v="44"/>
    <s v="Produkte"/>
    <s v="BUs"/>
    <s v="Symptome"/>
    <s v="0"/>
    <s v="Labor"/>
    <s v="-"/>
  </r>
  <r>
    <x v="5"/>
    <n v="2.6"/>
    <x v="56"/>
    <s v="Rest"/>
    <x v="258"/>
    <s v="Qualitätssicherung"/>
    <x v="10"/>
    <s v="-"/>
    <n v="44"/>
    <s v="Produkte"/>
    <s v="BUs"/>
    <s v="Symptome"/>
    <s v="0"/>
    <s v="Labor"/>
    <s v="-"/>
  </r>
  <r>
    <x v="0"/>
    <n v="10"/>
    <x v="56"/>
    <s v="Rest"/>
    <x v="131"/>
    <s v="keinen Verwendungszweck"/>
    <x v="33"/>
    <s v="-"/>
    <n v="44"/>
    <s v="Produkte"/>
    <s v="BUs"/>
    <s v="Symptome"/>
    <s v="0"/>
    <s v="WVP"/>
    <s v="Reste Zipfel"/>
  </r>
  <r>
    <x v="1"/>
    <n v="15"/>
    <x v="57"/>
    <s v="Rohware"/>
    <x v="305"/>
    <s v="Linienbezogen"/>
    <x v="37"/>
    <s v="-"/>
    <n v="44"/>
    <s v="Produkte"/>
    <s v="BUs"/>
    <s v="Symptome"/>
    <s v="0"/>
    <s v="RWV"/>
    <n v="23000052"/>
  </r>
  <r>
    <x v="1"/>
    <n v="282"/>
    <x v="57"/>
    <s v="Offen ungeschält ABS"/>
    <x v="306"/>
    <s v="Schimmel"/>
    <x v="59"/>
    <s v="-"/>
    <n v="44"/>
    <s v="Produkte"/>
    <s v="BUs"/>
    <s v="Symptome"/>
    <s v="0"/>
    <s v="schmelze"/>
    <n v="29500730"/>
  </r>
  <r>
    <x v="0"/>
    <n v="14"/>
    <x v="57"/>
    <s v="Offen ungeschält ABS"/>
    <x v="30"/>
    <s v="Linienbezogen"/>
    <x v="9"/>
    <s v="-"/>
    <n v="44"/>
    <s v="Produkte"/>
    <s v="BUs"/>
    <s v="Symptome"/>
    <n v="14"/>
    <s v="BU3"/>
    <n v="29501003"/>
  </r>
  <r>
    <x v="0"/>
    <n v="32"/>
    <x v="57"/>
    <s v="Offen ungeschält ABS"/>
    <x v="18"/>
    <s v="Rest"/>
    <x v="6"/>
    <s v="-"/>
    <n v="44"/>
    <s v="Produkte"/>
    <s v="BUs"/>
    <s v="Symptome"/>
    <n v="32"/>
    <s v="BU3"/>
    <n v="29501032"/>
  </r>
  <r>
    <x v="1"/>
    <n v="40"/>
    <x v="57"/>
    <s v="HF-Wurst Vegan"/>
    <x v="196"/>
    <s v="Linienbezogen"/>
    <x v="42"/>
    <s v="-"/>
    <n v="44"/>
    <s v="Produkte"/>
    <s v="BUs"/>
    <s v="Symptome"/>
    <n v="719.59199999999998"/>
    <n v="3100"/>
    <n v="31900002"/>
  </r>
  <r>
    <x v="1"/>
    <n v="40"/>
    <x v="57"/>
    <s v="Räucherwürste"/>
    <x v="74"/>
    <s v="Linienbezogen"/>
    <x v="24"/>
    <s v="-"/>
    <n v="44"/>
    <s v="Produkte"/>
    <s v="BUs"/>
    <s v="Symptome"/>
    <s v="0"/>
    <n v="3010"/>
    <n v="32000020"/>
  </r>
  <r>
    <x v="0"/>
    <n v="19"/>
    <x v="57"/>
    <s v="-"/>
    <x v="23"/>
    <s v="Linienbezogen"/>
    <x v="7"/>
    <s v="-"/>
    <n v="44"/>
    <s v="Produkte"/>
    <s v="BUs"/>
    <s v="Symptome"/>
    <s v="0"/>
    <s v="L16"/>
    <s v="Maschinenabfall"/>
  </r>
  <r>
    <x v="1"/>
    <n v="91"/>
    <x v="57"/>
    <s v="Rest"/>
    <x v="258"/>
    <s v="Linienbezogen"/>
    <x v="17"/>
    <s v="-"/>
    <n v="44"/>
    <s v="Produkte"/>
    <s v="BUs"/>
    <s v="Symptome"/>
    <s v="0"/>
    <s v="Schmelze"/>
    <s v="-"/>
  </r>
  <r>
    <x v="1"/>
    <n v="228"/>
    <x v="57"/>
    <s v="-"/>
    <x v="23"/>
    <s v="Linienbezogen"/>
    <x v="7"/>
    <s v="-"/>
    <n v="44"/>
    <s v="Produkte"/>
    <s v="BUs"/>
    <s v="Symptome"/>
    <s v="0"/>
    <s v="Abfüllung"/>
    <s v="Maschinenabfall"/>
  </r>
  <r>
    <x v="0"/>
    <n v="25"/>
    <x v="57"/>
    <s v="-"/>
    <x v="23"/>
    <s v="Linienbezogen"/>
    <x v="7"/>
    <s v="-"/>
    <n v="44"/>
    <s v="Produkte"/>
    <s v="BUs"/>
    <s v="Symptome"/>
    <s v="0"/>
    <s v="BU3"/>
    <s v="Maschinenabfall"/>
  </r>
  <r>
    <x v="2"/>
    <n v="2"/>
    <x v="58"/>
    <s v="Offen ungeschält VOS"/>
    <x v="52"/>
    <s v="keinen Verwendungszweck"/>
    <x v="23"/>
    <s v="-"/>
    <n v="45"/>
    <s v="Produkte"/>
    <s v="BUs"/>
    <s v="Symptome"/>
    <n v="1"/>
    <s v="BU4"/>
    <n v="29500482"/>
  </r>
  <r>
    <x v="0"/>
    <n v="45"/>
    <x v="58"/>
    <s v="Offen ungeschält VOS"/>
    <x v="43"/>
    <s v="Schimmel"/>
    <x v="38"/>
    <s v="-"/>
    <n v="45"/>
    <s v="Produkte"/>
    <s v="BUs"/>
    <s v="Symptome"/>
    <n v="22.5"/>
    <s v="BU3"/>
    <n v="29500498"/>
  </r>
  <r>
    <x v="0"/>
    <n v="20"/>
    <x v="58"/>
    <s v="Offen ungeschält VOS"/>
    <x v="43"/>
    <s v="Schimmel"/>
    <x v="38"/>
    <s v="-"/>
    <n v="45"/>
    <s v="Produkte"/>
    <s v="BUs"/>
    <s v="Symptome"/>
    <n v="10"/>
    <s v="BU3"/>
    <n v="29500498"/>
  </r>
  <r>
    <x v="0"/>
    <n v="35"/>
    <x v="58"/>
    <s v="Offen ungeschält VOS"/>
    <x v="43"/>
    <s v="Schimmel"/>
    <x v="38"/>
    <s v="-"/>
    <n v="45"/>
    <s v="Produkte"/>
    <s v="BUs"/>
    <s v="Symptome"/>
    <n v="17.5"/>
    <s v="BU3"/>
    <n v="29500498"/>
  </r>
  <r>
    <x v="0"/>
    <n v="55"/>
    <x v="58"/>
    <s v="Offen ungeschält VOS"/>
    <x v="43"/>
    <s v="Schimmel"/>
    <x v="38"/>
    <s v="-"/>
    <n v="45"/>
    <s v="Produkte"/>
    <s v="BUs"/>
    <s v="Symptome"/>
    <n v="27.5"/>
    <s v="BU3"/>
    <n v="29500498"/>
  </r>
  <r>
    <x v="0"/>
    <n v="44"/>
    <x v="58"/>
    <s v="Offen ungeschält VOS"/>
    <x v="43"/>
    <s v="Schimmel"/>
    <x v="38"/>
    <s v="-"/>
    <n v="45"/>
    <s v="Produkte"/>
    <s v="BUs"/>
    <s v="Symptome"/>
    <n v="22"/>
    <s v="BU3"/>
    <n v="29500498"/>
  </r>
  <r>
    <x v="0"/>
    <n v="18"/>
    <x v="58"/>
    <s v="Offen ungeschält VOS"/>
    <x v="43"/>
    <s v="Schimmel"/>
    <x v="38"/>
    <s v="-"/>
    <n v="45"/>
    <s v="Produkte"/>
    <s v="BUs"/>
    <s v="Symptome"/>
    <n v="9"/>
    <s v="BU3"/>
    <n v="29500498"/>
  </r>
  <r>
    <x v="0"/>
    <n v="15"/>
    <x v="58"/>
    <s v="Offen ungeschält VOS"/>
    <x v="43"/>
    <s v="Schimmel"/>
    <x v="38"/>
    <s v="-"/>
    <n v="45"/>
    <s v="Produkte"/>
    <s v="BUs"/>
    <s v="Symptome"/>
    <n v="7.5"/>
    <s v="BU3"/>
    <n v="29500498"/>
  </r>
  <r>
    <x v="0"/>
    <n v="33"/>
    <x v="58"/>
    <s v="Offen ungeschält VOS"/>
    <x v="43"/>
    <s v="Schimmel"/>
    <x v="38"/>
    <s v="-"/>
    <n v="45"/>
    <s v="Produkte"/>
    <s v="BUs"/>
    <s v="Symptome"/>
    <n v="16.5"/>
    <s v="BU3"/>
    <n v="29500498"/>
  </r>
  <r>
    <x v="0"/>
    <n v="101"/>
    <x v="58"/>
    <s v="Offen ungeschält VOS"/>
    <x v="43"/>
    <s v="Schimmel"/>
    <x v="38"/>
    <s v="-"/>
    <n v="45"/>
    <s v="Produkte"/>
    <s v="BUs"/>
    <s v="Symptome"/>
    <n v="50.5"/>
    <s v="BU3"/>
    <n v="29500498"/>
  </r>
  <r>
    <x v="0"/>
    <n v="106"/>
    <x v="58"/>
    <s v="Offen ungeschält VOS"/>
    <x v="43"/>
    <s v="Schimmel"/>
    <x v="38"/>
    <s v="-"/>
    <n v="45"/>
    <s v="Produkte"/>
    <s v="BUs"/>
    <s v="Symptome"/>
    <n v="53"/>
    <s v="BU3"/>
    <n v="29500498"/>
  </r>
  <r>
    <x v="0"/>
    <n v="33"/>
    <x v="58"/>
    <s v="Offen ungeschält VOS"/>
    <x v="198"/>
    <s v="Schimmel"/>
    <x v="0"/>
    <s v="-"/>
    <n v="45"/>
    <s v="Produkte"/>
    <s v="BUs"/>
    <s v="Symptome"/>
    <n v="16.5"/>
    <s v="Bu3"/>
    <n v="29500529"/>
  </r>
  <r>
    <x v="0"/>
    <n v="30"/>
    <x v="58"/>
    <s v="Offen ungeschält VOS"/>
    <x v="198"/>
    <s v="Schimmel"/>
    <x v="0"/>
    <s v="-"/>
    <n v="45"/>
    <s v="Produkte"/>
    <s v="BUs"/>
    <s v="Symptome"/>
    <n v="15"/>
    <s v="Bu3"/>
    <n v="29500529"/>
  </r>
  <r>
    <x v="0"/>
    <n v="40"/>
    <x v="58"/>
    <s v="Offen ungeschält VOS"/>
    <x v="198"/>
    <s v="Schimmel"/>
    <x v="0"/>
    <s v="-"/>
    <n v="45"/>
    <s v="Produkte"/>
    <s v="BUs"/>
    <s v="Symptome"/>
    <n v="20"/>
    <s v="Bu3"/>
    <n v="29500529"/>
  </r>
  <r>
    <x v="0"/>
    <n v="63"/>
    <x v="58"/>
    <s v="Offen ungeschält VOS"/>
    <x v="198"/>
    <s v="Schimmel"/>
    <x v="0"/>
    <s v="-"/>
    <n v="45"/>
    <s v="Produkte"/>
    <s v="BUs"/>
    <s v="Symptome"/>
    <n v="31.5"/>
    <s v="Bu3"/>
    <n v="29500529"/>
  </r>
  <r>
    <x v="0"/>
    <n v="10"/>
    <x v="58"/>
    <s v="Offen ungeschält VOS"/>
    <x v="246"/>
    <s v="Schimmel"/>
    <x v="38"/>
    <s v="-"/>
    <n v="45"/>
    <s v="Produkte"/>
    <s v="BUs"/>
    <s v="Symptome"/>
    <n v="5"/>
    <s v="bu3"/>
    <n v="29500606"/>
  </r>
  <r>
    <x v="0"/>
    <n v="30"/>
    <x v="58"/>
    <s v="Offen ungeschält VOS"/>
    <x v="246"/>
    <s v="Schimmel"/>
    <x v="38"/>
    <s v="-"/>
    <n v="45"/>
    <s v="Produkte"/>
    <s v="BUs"/>
    <s v="Symptome"/>
    <n v="15"/>
    <s v="bu3"/>
    <n v="29500606"/>
  </r>
  <r>
    <x v="0"/>
    <n v="46"/>
    <x v="58"/>
    <s v="Offen ungeschält VOS"/>
    <x v="246"/>
    <s v="Schimmel"/>
    <x v="38"/>
    <s v="-"/>
    <n v="45"/>
    <s v="Produkte"/>
    <s v="BUs"/>
    <s v="Symptome"/>
    <n v="23"/>
    <s v="bu3"/>
    <n v="29500606"/>
  </r>
  <r>
    <x v="0"/>
    <n v="40"/>
    <x v="58"/>
    <s v="Offen ungeschält VOS"/>
    <x v="246"/>
    <s v="Schimmel"/>
    <x v="38"/>
    <s v="-"/>
    <n v="45"/>
    <s v="Produkte"/>
    <s v="BUs"/>
    <s v="Symptome"/>
    <n v="20"/>
    <s v="bu3"/>
    <n v="29500606"/>
  </r>
  <r>
    <x v="0"/>
    <n v="12"/>
    <x v="58"/>
    <s v="Offen ungeschält VOS"/>
    <x v="173"/>
    <s v="Schimmel"/>
    <x v="38"/>
    <s v="-"/>
    <n v="45"/>
    <s v="Produkte"/>
    <s v="BUs"/>
    <s v="Symptome"/>
    <n v="6"/>
    <s v="BU3"/>
    <n v="29500613"/>
  </r>
  <r>
    <x v="0"/>
    <n v="102"/>
    <x v="58"/>
    <s v="Offen ungeschält VOS"/>
    <x v="173"/>
    <s v="Schimmel"/>
    <x v="38"/>
    <s v="-"/>
    <n v="45"/>
    <s v="Produkte"/>
    <s v="BUs"/>
    <s v="Symptome"/>
    <n v="51"/>
    <s v="BU3"/>
    <n v="29500613"/>
  </r>
  <r>
    <x v="0"/>
    <n v="36"/>
    <x v="58"/>
    <s v="Offen ungeschält VOS"/>
    <x v="173"/>
    <s v="Schimmel"/>
    <x v="38"/>
    <s v="-"/>
    <n v="45"/>
    <s v="Produkte"/>
    <s v="BUs"/>
    <s v="Symptome"/>
    <n v="18"/>
    <s v="BU3"/>
    <n v="29500613"/>
  </r>
  <r>
    <x v="0"/>
    <n v="8"/>
    <x v="58"/>
    <s v="Offen ungeschält VOS"/>
    <x v="173"/>
    <s v="Schimmel"/>
    <x v="38"/>
    <s v="-"/>
    <n v="45"/>
    <s v="Produkte"/>
    <s v="BUs"/>
    <s v="Symptome"/>
    <n v="4"/>
    <s v="BU3"/>
    <n v="29500613"/>
  </r>
  <r>
    <x v="0"/>
    <n v="72"/>
    <x v="58"/>
    <s v="Offen ungeschält VOS"/>
    <x v="173"/>
    <s v="Schimmel"/>
    <x v="38"/>
    <s v="-"/>
    <n v="45"/>
    <s v="Produkte"/>
    <s v="BUs"/>
    <s v="Symptome"/>
    <n v="36"/>
    <s v="BU3"/>
    <n v="29500613"/>
  </r>
  <r>
    <x v="0"/>
    <n v="45"/>
    <x v="58"/>
    <s v="Offen ungeschält VOS"/>
    <x v="173"/>
    <s v="Schimmel"/>
    <x v="38"/>
    <s v="-"/>
    <n v="45"/>
    <s v="Produkte"/>
    <s v="BUs"/>
    <s v="Symptome"/>
    <n v="22.5"/>
    <s v="BU3"/>
    <n v="29500613"/>
  </r>
  <r>
    <x v="0"/>
    <n v="170"/>
    <x v="58"/>
    <s v="Offen ungeschält VOS"/>
    <x v="173"/>
    <s v="Schimmel"/>
    <x v="38"/>
    <s v="-"/>
    <n v="45"/>
    <s v="Produkte"/>
    <s v="BUs"/>
    <s v="Symptome"/>
    <n v="85"/>
    <s v="BU3"/>
    <n v="29500613"/>
  </r>
  <r>
    <x v="0"/>
    <n v="20"/>
    <x v="58"/>
    <s v="Offen ungeschält VOS"/>
    <x v="173"/>
    <s v="Schimmel"/>
    <x v="38"/>
    <s v="-"/>
    <n v="45"/>
    <s v="Produkte"/>
    <s v="BUs"/>
    <s v="Symptome"/>
    <n v="10"/>
    <s v="BU3"/>
    <n v="29500613"/>
  </r>
  <r>
    <x v="0"/>
    <n v="44"/>
    <x v="58"/>
    <s v="Offen ungeschält VOS"/>
    <x v="173"/>
    <s v="Schimmel"/>
    <x v="38"/>
    <s v="-"/>
    <n v="45"/>
    <s v="Produkte"/>
    <s v="BUs"/>
    <s v="Symptome"/>
    <n v="22"/>
    <s v="BU3"/>
    <n v="29500613"/>
  </r>
  <r>
    <x v="0"/>
    <n v="2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4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90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0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8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8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72"/>
    <x v="58"/>
    <s v="Offen ungeschält VOS"/>
    <x v="307"/>
    <s v="Schimmel"/>
    <x v="0"/>
    <s v="-"/>
    <n v="45"/>
    <s v="Produkte"/>
    <s v="BUs"/>
    <s v="Symptome"/>
    <s v="0"/>
    <s v="BU3"/>
    <n v="29500858"/>
  </r>
  <r>
    <x v="2"/>
    <n v="5"/>
    <x v="58"/>
    <s v="Offen ungeschält ABS"/>
    <x v="59"/>
    <s v="keinen Verwendungszweck"/>
    <x v="23"/>
    <s v="-"/>
    <n v="45"/>
    <s v="Produkte"/>
    <s v="BUs"/>
    <s v="Symptome"/>
    <n v="7.5"/>
    <s v="Bu4"/>
    <n v="29500886"/>
  </r>
  <r>
    <x v="2"/>
    <n v="4"/>
    <x v="58"/>
    <s v="Offen ungeschält ABS"/>
    <x v="63"/>
    <s v="keinen Verwendungszweck"/>
    <x v="23"/>
    <s v="-"/>
    <n v="45"/>
    <s v="Produkte"/>
    <s v="BUs"/>
    <s v="Symptome"/>
    <n v="0.04"/>
    <s v="BU4"/>
    <n v="29500904"/>
  </r>
  <r>
    <x v="2"/>
    <n v="12"/>
    <x v="58"/>
    <s v="Offen ungeschält ABS"/>
    <x v="63"/>
    <s v="keinen Verwendungszweck"/>
    <x v="23"/>
    <s v="-"/>
    <n v="45"/>
    <s v="Produkte"/>
    <s v="BUs"/>
    <s v="Symptome"/>
    <n v="0.12"/>
    <s v="BU4"/>
    <n v="29500904"/>
  </r>
  <r>
    <x v="2"/>
    <n v="17"/>
    <x v="58"/>
    <s v="Offen ungeschält ABS"/>
    <x v="63"/>
    <s v="keinen Verwendungszweck"/>
    <x v="23"/>
    <s v="-"/>
    <n v="45"/>
    <s v="Produkte"/>
    <s v="BUs"/>
    <s v="Symptome"/>
    <n v="0.17"/>
    <s v="BU4"/>
    <n v="29500904"/>
  </r>
  <r>
    <x v="2"/>
    <n v="9"/>
    <x v="58"/>
    <s v="Offen ungeschält ABS"/>
    <x v="63"/>
    <s v="keinen Verwendungszweck"/>
    <x v="23"/>
    <s v="-"/>
    <n v="45"/>
    <s v="Produkte"/>
    <s v="BUs"/>
    <s v="Symptome"/>
    <n v="0.09"/>
    <s v="BU4"/>
    <n v="29500904"/>
  </r>
  <r>
    <x v="2"/>
    <n v="20"/>
    <x v="58"/>
    <s v="Offen ungeschält ABS"/>
    <x v="64"/>
    <s v="keinen Verwendungszweck"/>
    <x v="23"/>
    <s v="-"/>
    <n v="45"/>
    <s v="Produkte"/>
    <s v="BUs"/>
    <s v="Symptome"/>
    <n v="0.2"/>
    <s v="BU4"/>
    <n v="29500906"/>
  </r>
  <r>
    <x v="2"/>
    <n v="13"/>
    <x v="58"/>
    <s v="Offen ungeschält ABS"/>
    <x v="218"/>
    <s v="keinen Verwendungszweck"/>
    <x v="23"/>
    <s v="-"/>
    <n v="45"/>
    <s v="Produkte"/>
    <s v="BUs"/>
    <s v="Symptome"/>
    <n v="6.5"/>
    <s v="BU4"/>
    <n v="29500908"/>
  </r>
  <r>
    <x v="2"/>
    <n v="12"/>
    <x v="58"/>
    <s v="Offen ungeschält ABS"/>
    <x v="218"/>
    <s v="keinen Verwendungszweck"/>
    <x v="23"/>
    <s v="-"/>
    <n v="45"/>
    <s v="Produkte"/>
    <s v="BUs"/>
    <s v="Symptome"/>
    <n v="6"/>
    <s v="BU4"/>
    <n v="29500908"/>
  </r>
  <r>
    <x v="2"/>
    <n v="8"/>
    <x v="58"/>
    <s v="Offen ungeschält ABS"/>
    <x v="218"/>
    <s v="keinen Verwendungszweck"/>
    <x v="23"/>
    <s v="-"/>
    <n v="45"/>
    <s v="Produkte"/>
    <s v="BUs"/>
    <s v="Symptome"/>
    <n v="4"/>
    <s v="BU4"/>
    <n v="29500908"/>
  </r>
  <r>
    <x v="2"/>
    <n v="13"/>
    <x v="58"/>
    <s v="Offen ungeschält ABS"/>
    <x v="218"/>
    <s v="keinen Verwendungszweck"/>
    <x v="23"/>
    <s v="-"/>
    <n v="45"/>
    <s v="Produkte"/>
    <s v="BUs"/>
    <s v="Symptome"/>
    <n v="6.5"/>
    <s v="BU4"/>
    <n v="29500908"/>
  </r>
  <r>
    <x v="2"/>
    <n v="15"/>
    <x v="58"/>
    <s v="Offen ungeschält ABS"/>
    <x v="218"/>
    <s v="keinen Verwendungszweck"/>
    <x v="23"/>
    <s v="-"/>
    <n v="45"/>
    <s v="Produkte"/>
    <s v="BUs"/>
    <s v="Symptome"/>
    <n v="7.5"/>
    <s v="BU4"/>
    <n v="29500908"/>
  </r>
  <r>
    <x v="2"/>
    <n v="3"/>
    <x v="58"/>
    <s v="Offen ungeschält ABS"/>
    <x v="105"/>
    <s v="keinen Verwendungszweck"/>
    <x v="23"/>
    <s v="-"/>
    <n v="45"/>
    <s v="Produkte"/>
    <s v="BUs"/>
    <s v="Symptome"/>
    <n v="0.03"/>
    <s v="BU4"/>
    <n v="29500913"/>
  </r>
  <r>
    <x v="0"/>
    <n v="20"/>
    <x v="58"/>
    <s v="Offen ungeschält VOS"/>
    <x v="308"/>
    <s v="Schimmel"/>
    <x v="0"/>
    <s v="-"/>
    <n v="45"/>
    <s v="Produkte"/>
    <s v="BUs"/>
    <s v="Symptome"/>
    <n v="10"/>
    <s v="BU3"/>
    <n v="29500942"/>
  </r>
  <r>
    <x v="2"/>
    <n v="22"/>
    <x v="58"/>
    <s v="Offen ungeschält ABS"/>
    <x v="69"/>
    <s v="keinen Verwendungszweck"/>
    <x v="23"/>
    <s v="-"/>
    <n v="45"/>
    <s v="Produkte"/>
    <s v="BUs"/>
    <s v="Symptome"/>
    <n v="2.2000000000000001E-3"/>
    <s v="BU4"/>
    <n v="29501013"/>
  </r>
  <r>
    <x v="2"/>
    <n v="18"/>
    <x v="58"/>
    <s v="Offen ungeschält VOS"/>
    <x v="56"/>
    <s v="keinen Verwendungszweck"/>
    <x v="23"/>
    <s v="-"/>
    <n v="45"/>
    <s v="Produkte"/>
    <s v="BUs"/>
    <s v="Symptome"/>
    <n v="9"/>
    <s v="BU4"/>
    <n v="29501020"/>
  </r>
  <r>
    <x v="2"/>
    <n v="15"/>
    <x v="58"/>
    <s v="Offen ungeschält VOS"/>
    <x v="56"/>
    <s v="keinen Verwendungszweck"/>
    <x v="23"/>
    <s v="-"/>
    <n v="45"/>
    <s v="Produkte"/>
    <s v="BUs"/>
    <s v="Symptome"/>
    <n v="7.5"/>
    <s v="BU4"/>
    <n v="29501020"/>
  </r>
  <r>
    <x v="2"/>
    <n v="9"/>
    <x v="58"/>
    <s v="Offen ungeschält ABS"/>
    <x v="4"/>
    <s v="keinen Verwendungszweck"/>
    <x v="23"/>
    <s v="-"/>
    <n v="45"/>
    <s v="Produkte"/>
    <s v="BUs"/>
    <s v="Symptome"/>
    <n v="9.0000000000000008E-4"/>
    <s v="BU4"/>
    <n v="29501028"/>
  </r>
  <r>
    <x v="2"/>
    <n v="10"/>
    <x v="58"/>
    <s v="Offen ungeschält ABS"/>
    <x v="70"/>
    <s v="keinen Verwendungszweck"/>
    <x v="23"/>
    <s v="-"/>
    <n v="45"/>
    <s v="Produkte"/>
    <s v="BUs"/>
    <s v="Symptome"/>
    <n v="15"/>
    <s v="BU4"/>
    <n v="29501029"/>
  </r>
  <r>
    <x v="2"/>
    <n v="21"/>
    <x v="58"/>
    <s v="Offen ungeschält ABS"/>
    <x v="72"/>
    <s v="keinen Verwendungszweck"/>
    <x v="23"/>
    <s v="-"/>
    <n v="45"/>
    <s v="Produkte"/>
    <s v="BUs"/>
    <s v="Symptome"/>
    <n v="2.1000000000000003E-3"/>
    <s v="BU4"/>
    <n v="29501039"/>
  </r>
  <r>
    <x v="0"/>
    <n v="7"/>
    <x v="58"/>
    <s v="Offen ungeschält VOS"/>
    <x v="297"/>
    <s v="Schimmel"/>
    <x v="38"/>
    <s v="-"/>
    <n v="45"/>
    <s v="Produkte"/>
    <s v="BUs"/>
    <s v="Symptome"/>
    <n v="3.5"/>
    <s v="BU3"/>
    <n v="29501058"/>
  </r>
  <r>
    <x v="0"/>
    <n v="15"/>
    <x v="58"/>
    <s v="Offen ungeschält VOS"/>
    <x v="297"/>
    <s v="Schimmel"/>
    <x v="38"/>
    <s v="-"/>
    <n v="45"/>
    <s v="Produkte"/>
    <s v="BUs"/>
    <s v="Symptome"/>
    <n v="7.5"/>
    <s v="BU3"/>
    <n v="29501058"/>
  </r>
  <r>
    <x v="0"/>
    <n v="72"/>
    <x v="58"/>
    <s v="Offen ungeschält VOS"/>
    <x v="297"/>
    <s v="Schimmel"/>
    <x v="38"/>
    <s v="-"/>
    <n v="45"/>
    <s v="Produkte"/>
    <s v="BUs"/>
    <s v="Symptome"/>
    <n v="36"/>
    <s v="BU3"/>
    <n v="29501058"/>
  </r>
  <r>
    <x v="0"/>
    <n v="35"/>
    <x v="58"/>
    <s v="Offen ungeschält VOS"/>
    <x v="297"/>
    <s v="Schimmel"/>
    <x v="38"/>
    <s v="-"/>
    <n v="45"/>
    <s v="Produkte"/>
    <s v="BUs"/>
    <s v="Symptome"/>
    <n v="17.5"/>
    <s v="BU3"/>
    <n v="29501058"/>
  </r>
  <r>
    <x v="0"/>
    <n v="100"/>
    <x v="58"/>
    <s v="Offen ungeschält VOS"/>
    <x v="297"/>
    <s v="Schimmel"/>
    <x v="38"/>
    <s v="-"/>
    <n v="45"/>
    <s v="Produkte"/>
    <s v="BUs"/>
    <s v="Symptome"/>
    <n v="50"/>
    <s v="BU3"/>
    <n v="29501058"/>
  </r>
  <r>
    <x v="0"/>
    <n v="90"/>
    <x v="58"/>
    <s v="Offen ungeschält VOS"/>
    <x v="297"/>
    <s v="Schimmel"/>
    <x v="38"/>
    <s v="-"/>
    <n v="45"/>
    <s v="Produkte"/>
    <s v="BUs"/>
    <s v="Symptome"/>
    <n v="45"/>
    <s v="BU3"/>
    <n v="29501058"/>
  </r>
  <r>
    <x v="0"/>
    <n v="9"/>
    <x v="58"/>
    <s v="Offen ungeschält VOS"/>
    <x v="297"/>
    <s v="Schimmel"/>
    <x v="38"/>
    <s v="-"/>
    <n v="45"/>
    <s v="Produkte"/>
    <s v="BUs"/>
    <s v="Symptome"/>
    <n v="4.5"/>
    <s v="BU3"/>
    <n v="29501058"/>
  </r>
  <r>
    <x v="3"/>
    <n v="13"/>
    <x v="58"/>
    <s v="Offen Endstücke"/>
    <x v="36"/>
    <s v="Schimmel"/>
    <x v="20"/>
    <s v="-"/>
    <n v="45"/>
    <s v="Produkte"/>
    <s v="BUs"/>
    <s v="Symptome"/>
    <n v="6.5"/>
    <s v="Verkauf"/>
    <n v="29501070"/>
  </r>
  <r>
    <x v="3"/>
    <n v="72"/>
    <x v="58"/>
    <s v="Offen Endstücke"/>
    <x v="36"/>
    <s v="Schimmel"/>
    <x v="20"/>
    <s v="-"/>
    <n v="45"/>
    <s v="Produkte"/>
    <s v="BUs"/>
    <s v="Symptome"/>
    <n v="36"/>
    <s v="Verkauf"/>
    <n v="29501070"/>
  </r>
  <r>
    <x v="3"/>
    <n v="30"/>
    <x v="58"/>
    <s v="Offen Zipfel"/>
    <x v="309"/>
    <s v="Schimmel"/>
    <x v="20"/>
    <s v="-"/>
    <n v="45"/>
    <s v="Produkte"/>
    <s v="BUs"/>
    <s v="Symptome"/>
    <n v="15"/>
    <s v="Verkauf"/>
    <n v="29501080"/>
  </r>
  <r>
    <x v="3"/>
    <n v="85"/>
    <x v="58"/>
    <s v="Offen Zipfel"/>
    <x v="309"/>
    <s v="Schimmel"/>
    <x v="20"/>
    <s v="-"/>
    <n v="45"/>
    <s v="Produkte"/>
    <s v="BUs"/>
    <s v="Symptome"/>
    <n v="42.5"/>
    <s v="Verkauf"/>
    <n v="29501080"/>
  </r>
  <r>
    <x v="3"/>
    <n v="12"/>
    <x v="58"/>
    <s v="Offen Endstücke"/>
    <x v="235"/>
    <s v="Schimmel"/>
    <x v="20"/>
    <s v="-"/>
    <n v="45"/>
    <s v="Produkte"/>
    <s v="BUs"/>
    <s v="Symptome"/>
    <n v="6"/>
    <s v="Verkauf"/>
    <n v="29501081"/>
  </r>
  <r>
    <x v="3"/>
    <n v="20"/>
    <x v="58"/>
    <s v="Offen Endstücke"/>
    <x v="235"/>
    <s v="Schimmel"/>
    <x v="20"/>
    <s v="-"/>
    <n v="45"/>
    <s v="Produkte"/>
    <s v="BUs"/>
    <s v="Symptome"/>
    <n v="10"/>
    <s v="Verkauf"/>
    <n v="29501081"/>
  </r>
  <r>
    <x v="3"/>
    <n v="45"/>
    <x v="58"/>
    <s v="Offen Endstücke"/>
    <x v="235"/>
    <s v="Schimmel"/>
    <x v="20"/>
    <s v="-"/>
    <n v="45"/>
    <s v="Produkte"/>
    <s v="BUs"/>
    <s v="Symptome"/>
    <n v="22.5"/>
    <s v="Verkauf"/>
    <n v="29501081"/>
  </r>
  <r>
    <x v="3"/>
    <n v="40"/>
    <x v="58"/>
    <s v="Offen Endstücke"/>
    <x v="235"/>
    <s v="Schimmel"/>
    <x v="20"/>
    <s v="-"/>
    <n v="45"/>
    <s v="Produkte"/>
    <s v="BUs"/>
    <s v="Symptome"/>
    <n v="20"/>
    <s v="Verkauf"/>
    <n v="29501081"/>
  </r>
  <r>
    <x v="3"/>
    <n v="34"/>
    <x v="58"/>
    <s v="Offen Endstücke"/>
    <x v="270"/>
    <s v="Schimmel"/>
    <x v="20"/>
    <s v="-"/>
    <n v="45"/>
    <s v="Produkte"/>
    <s v="BUs"/>
    <s v="Symptome"/>
    <n v="17"/>
    <s v="Verkauf"/>
    <n v="29501085"/>
  </r>
  <r>
    <x v="3"/>
    <n v="18"/>
    <x v="58"/>
    <s v="Offen Endstücke"/>
    <x v="270"/>
    <s v="Schimmel"/>
    <x v="20"/>
    <s v="-"/>
    <n v="45"/>
    <s v="Produkte"/>
    <s v="BUs"/>
    <s v="Symptome"/>
    <n v="9"/>
    <s v="Verkauf"/>
    <n v="29501085"/>
  </r>
  <r>
    <x v="3"/>
    <n v="54"/>
    <x v="58"/>
    <s v="Offen Endstücke"/>
    <x v="270"/>
    <s v="Schimmel"/>
    <x v="20"/>
    <s v="-"/>
    <n v="45"/>
    <s v="Produkte"/>
    <s v="BUs"/>
    <s v="Symptome"/>
    <n v="27"/>
    <s v="Verkauf"/>
    <n v="29501085"/>
  </r>
  <r>
    <x v="2"/>
    <n v="9"/>
    <x v="58"/>
    <s v="Offen ungeschält ABS"/>
    <x v="242"/>
    <s v="keinen Verwendungszweck"/>
    <x v="23"/>
    <s v="-"/>
    <n v="45"/>
    <s v="Produkte"/>
    <s v="BUs"/>
    <s v="Symptome"/>
    <n v="0.09"/>
    <s v="BU4"/>
    <n v="29501099"/>
  </r>
  <r>
    <x v="2"/>
    <n v="16"/>
    <x v="58"/>
    <s v="Offen ungeschält ABS"/>
    <x v="89"/>
    <s v="keinen Verwendungszweck"/>
    <x v="23"/>
    <s v="-"/>
    <n v="45"/>
    <s v="Produkte"/>
    <s v="BUs"/>
    <s v="Symptome"/>
    <n v="0.16"/>
    <s v="BU4"/>
    <n v="29501101"/>
  </r>
  <r>
    <x v="2"/>
    <n v="5"/>
    <x v="58"/>
    <s v="Offen ungeschält ABS"/>
    <x v="310"/>
    <s v="Schimmel"/>
    <x v="23"/>
    <s v="-"/>
    <n v="45"/>
    <s v="Produkte"/>
    <s v="BUs"/>
    <s v="Symptome"/>
    <n v="5.0000000000000001E-4"/>
    <s v="BU4"/>
    <n v="29501105"/>
  </r>
  <r>
    <x v="2"/>
    <n v="4"/>
    <x v="58"/>
    <s v="Offen ungeschält ABS"/>
    <x v="310"/>
    <s v="Schimmel"/>
    <x v="23"/>
    <s v="-"/>
    <n v="45"/>
    <s v="Produkte"/>
    <s v="BUs"/>
    <s v="Symptome"/>
    <n v="4.0000000000000002E-4"/>
    <s v="BU4"/>
    <n v="29501105"/>
  </r>
  <r>
    <x v="2"/>
    <n v="10"/>
    <x v="58"/>
    <s v="Offen ungeschält ABS"/>
    <x v="311"/>
    <s v="Schimmel"/>
    <x v="23"/>
    <s v="-"/>
    <n v="45"/>
    <s v="Produkte"/>
    <s v="BUs"/>
    <s v="Symptome"/>
    <s v="0"/>
    <s v="BU4"/>
    <n v="29501110"/>
  </r>
  <r>
    <x v="2"/>
    <n v="14"/>
    <x v="58"/>
    <s v="Offen ungeschält ABS"/>
    <x v="311"/>
    <s v="Schimmel"/>
    <x v="23"/>
    <s v="-"/>
    <n v="45"/>
    <s v="Produkte"/>
    <s v="BUs"/>
    <s v="Symptome"/>
    <s v="0"/>
    <s v="BU4"/>
    <n v="29501110"/>
  </r>
  <r>
    <x v="2"/>
    <n v="20"/>
    <x v="58"/>
    <s v="Offen ungeschält ABS"/>
    <x v="311"/>
    <s v="Schimmel"/>
    <x v="23"/>
    <s v="-"/>
    <n v="45"/>
    <s v="Produkte"/>
    <s v="BUs"/>
    <s v="Symptome"/>
    <s v="0"/>
    <s v="BU4"/>
    <n v="29501110"/>
  </r>
  <r>
    <x v="2"/>
    <n v="13"/>
    <x v="58"/>
    <s v="Offen ungeschält ABS"/>
    <x v="311"/>
    <s v="Schimmel"/>
    <x v="23"/>
    <s v="-"/>
    <n v="45"/>
    <s v="Produkte"/>
    <s v="BUs"/>
    <s v="Symptome"/>
    <s v="0"/>
    <s v="BU4"/>
    <n v="29501110"/>
  </r>
  <r>
    <x v="0"/>
    <n v="69"/>
    <x v="58"/>
    <s v="Offen vegan"/>
    <x v="134"/>
    <s v="keinen Verwendungszweck"/>
    <x v="4"/>
    <s v="-"/>
    <n v="45"/>
    <s v="Produkte"/>
    <s v="BUs"/>
    <s v="Symptome"/>
    <n v="34.5"/>
    <s v="BU3"/>
    <n v="29900003"/>
  </r>
  <r>
    <x v="0"/>
    <n v="270"/>
    <x v="58"/>
    <s v="Vakuumierter VOS ungeschält"/>
    <x v="185"/>
    <s v="Schimmel"/>
    <x v="0"/>
    <s v="-"/>
    <n v="45"/>
    <s v="Produkte"/>
    <s v="BUs"/>
    <s v="Symptome"/>
    <n v="138.78"/>
    <s v="BU3"/>
    <n v="49500084"/>
  </r>
  <r>
    <x v="0"/>
    <n v="250"/>
    <x v="58"/>
    <s v="Vakuumierter VOS ungeschält"/>
    <x v="151"/>
    <s v="Schimmel"/>
    <x v="0"/>
    <s v="-"/>
    <n v="45"/>
    <s v="Produkte"/>
    <s v="BUs"/>
    <s v="Symptome"/>
    <n v="128.5"/>
    <s v="L16"/>
    <n v="49500089"/>
  </r>
  <r>
    <x v="0"/>
    <n v="225"/>
    <x v="58"/>
    <s v="Vakuumierter VOS ungeschält"/>
    <x v="75"/>
    <s v="Schimmel"/>
    <x v="0"/>
    <s v="-"/>
    <n v="45"/>
    <s v="Produkte"/>
    <s v="BUs"/>
    <s v="Symptome"/>
    <n v="115.65"/>
    <s v="BU3"/>
    <n v="49500205"/>
  </r>
  <r>
    <x v="1"/>
    <n v="60"/>
    <x v="59"/>
    <s v="Offen geschält RW"/>
    <x v="312"/>
    <s v="Rest"/>
    <x v="12"/>
    <s v="-"/>
    <n v="45"/>
    <s v="Produkte"/>
    <s v="BUs"/>
    <s v="Symptome"/>
    <s v="0"/>
    <s v="RWV"/>
    <n v="23500369"/>
  </r>
  <r>
    <x v="1"/>
    <n v="6"/>
    <x v="59"/>
    <s v="Rest"/>
    <x v="258"/>
    <s v="Qualitätssicherung"/>
    <x v="10"/>
    <s v="-"/>
    <n v="45"/>
    <s v="Produkte"/>
    <s v="BUs"/>
    <s v="Symptome"/>
    <s v="0"/>
    <s v="RWV"/>
    <s v="-"/>
  </r>
  <r>
    <x v="0"/>
    <n v="21"/>
    <x v="59"/>
    <s v="Offen ungeschält VOS"/>
    <x v="44"/>
    <s v="Schimmel"/>
    <x v="0"/>
    <s v="-"/>
    <n v="45"/>
    <s v="Produkte"/>
    <s v="BUs"/>
    <s v="Symptome"/>
    <n v="10.5"/>
    <s v="BU3"/>
    <n v="29500861"/>
  </r>
  <r>
    <x v="2"/>
    <n v="18"/>
    <x v="59"/>
    <s v="Offen ungeschält ABS"/>
    <x v="149"/>
    <s v="keinen Verwendungszweck"/>
    <x v="23"/>
    <s v="-"/>
    <n v="45"/>
    <s v="Produkte"/>
    <s v="BUs"/>
    <s v="Symptome"/>
    <n v="0.18"/>
    <s v="BU4"/>
    <n v="29500885"/>
  </r>
  <r>
    <x v="2"/>
    <n v="13"/>
    <x v="59"/>
    <s v="Offen ungeschält ABS"/>
    <x v="149"/>
    <s v="keinen Verwendungszweck"/>
    <x v="23"/>
    <s v="-"/>
    <n v="45"/>
    <s v="Produkte"/>
    <s v="BUs"/>
    <s v="Symptome"/>
    <n v="0.13"/>
    <s v="BU4"/>
    <n v="29500885"/>
  </r>
  <r>
    <x v="2"/>
    <n v="20"/>
    <x v="59"/>
    <s v="Offen ungeschält ABS"/>
    <x v="59"/>
    <s v="keinen Verwendungszweck"/>
    <x v="23"/>
    <s v="-"/>
    <n v="45"/>
    <s v="Produkte"/>
    <s v="BUs"/>
    <s v="Symptome"/>
    <n v="30"/>
    <s v="Bu4"/>
    <n v="29500886"/>
  </r>
  <r>
    <x v="2"/>
    <n v="14"/>
    <x v="59"/>
    <s v="Offen ungeschält ABS"/>
    <x v="63"/>
    <s v="keinen Verwendungszweck"/>
    <x v="23"/>
    <s v="-"/>
    <n v="45"/>
    <s v="Produkte"/>
    <s v="BUs"/>
    <s v="Symptome"/>
    <n v="0.14000000000000001"/>
    <s v="BU4"/>
    <n v="29500904"/>
  </r>
  <r>
    <x v="2"/>
    <n v="14"/>
    <x v="59"/>
    <s v="Offen ungeschält ABS"/>
    <x v="104"/>
    <s v="keinen Verwendungszweck"/>
    <x v="23"/>
    <s v="-"/>
    <n v="45"/>
    <s v="Produkte"/>
    <s v="BUs"/>
    <s v="Symptome"/>
    <n v="0.14000000000000001"/>
    <s v="BU4"/>
    <n v="29500910"/>
  </r>
  <r>
    <x v="2"/>
    <n v="6"/>
    <x v="59"/>
    <s v="Offen ungeschält ABS"/>
    <x v="104"/>
    <s v="keinen Verwendungszweck"/>
    <x v="23"/>
    <s v="-"/>
    <n v="45"/>
    <s v="Produkte"/>
    <s v="BUs"/>
    <s v="Symptome"/>
    <n v="0.06"/>
    <s v="BU4"/>
    <n v="29500910"/>
  </r>
  <r>
    <x v="1"/>
    <n v="76"/>
    <x v="59"/>
    <s v="Vorschmelz"/>
    <x v="45"/>
    <s v="Rest"/>
    <x v="12"/>
    <s v="-"/>
    <n v="45"/>
    <s v="Produkte"/>
    <s v="BUs"/>
    <s v="Symptome"/>
    <n v="0.76"/>
    <s v="RWV"/>
    <n v="29500917"/>
  </r>
  <r>
    <x v="1"/>
    <n v="29"/>
    <x v="59"/>
    <s v="Vorschmelz"/>
    <x v="45"/>
    <s v="Rest"/>
    <x v="12"/>
    <s v="-"/>
    <n v="45"/>
    <s v="Produkte"/>
    <s v="BUs"/>
    <s v="Symptome"/>
    <n v="0.28999999999999998"/>
    <s v="RWV"/>
    <n v="29500917"/>
  </r>
  <r>
    <x v="2"/>
    <n v="20"/>
    <x v="59"/>
    <s v="Offen ungeschält ABS"/>
    <x v="70"/>
    <s v="keinen Verwendungszweck"/>
    <x v="23"/>
    <s v="-"/>
    <n v="45"/>
    <s v="Produkte"/>
    <s v="BUs"/>
    <s v="Symptome"/>
    <n v="30"/>
    <s v="BU4"/>
    <n v="29501029"/>
  </r>
  <r>
    <x v="2"/>
    <n v="22"/>
    <x v="59"/>
    <s v="Offen ungeschält ABS"/>
    <x v="72"/>
    <s v="keinen Verwendungszweck"/>
    <x v="23"/>
    <s v="-"/>
    <n v="45"/>
    <s v="Produkte"/>
    <s v="BUs"/>
    <s v="Symptome"/>
    <n v="2.2000000000000001E-3"/>
    <s v="BU4"/>
    <n v="29501039"/>
  </r>
  <r>
    <x v="2"/>
    <n v="22"/>
    <x v="59"/>
    <s v="Offen ungeschält ABS"/>
    <x v="72"/>
    <s v="keinen Verwendungszweck"/>
    <x v="23"/>
    <s v="-"/>
    <n v="45"/>
    <s v="Produkte"/>
    <s v="BUs"/>
    <s v="Symptome"/>
    <n v="2.2000000000000001E-3"/>
    <s v="BU4"/>
    <n v="29501039"/>
  </r>
  <r>
    <x v="3"/>
    <n v="42"/>
    <x v="59"/>
    <s v="Offen Zipfel"/>
    <x v="234"/>
    <s v="Schimmel"/>
    <x v="20"/>
    <s v="-"/>
    <n v="45"/>
    <s v="Produkte"/>
    <s v="BUs"/>
    <s v="Symptome"/>
    <n v="21"/>
    <s v="Verkauf"/>
    <n v="29501073"/>
  </r>
  <r>
    <x v="3"/>
    <n v="21"/>
    <x v="59"/>
    <s v="Offen Endstücke"/>
    <x v="280"/>
    <s v="Schimmel"/>
    <x v="31"/>
    <s v="-"/>
    <n v="45"/>
    <s v="Produkte"/>
    <s v="BUs"/>
    <s v="Symptome"/>
    <n v="10.5"/>
    <s v="Verkauf"/>
    <n v="29501076"/>
  </r>
  <r>
    <x v="3"/>
    <n v="88"/>
    <x v="59"/>
    <s v="Offen Zipfel"/>
    <x v="309"/>
    <s v="Schimmel"/>
    <x v="20"/>
    <s v="-"/>
    <n v="45"/>
    <s v="Produkte"/>
    <s v="BUs"/>
    <s v="Symptome"/>
    <n v="44"/>
    <s v="Verkauf"/>
    <n v="29501080"/>
  </r>
  <r>
    <x v="3"/>
    <n v="18"/>
    <x v="59"/>
    <s v="Offen Zipfel"/>
    <x v="309"/>
    <s v="Schimmel"/>
    <x v="20"/>
    <s v="-"/>
    <n v="45"/>
    <s v="Produkte"/>
    <s v="BUs"/>
    <s v="Symptome"/>
    <n v="9"/>
    <s v="Verkauf"/>
    <n v="29501080"/>
  </r>
  <r>
    <x v="0"/>
    <n v="137.71700000000001"/>
    <x v="59"/>
    <s v="Sammelnr. ungeschält VS"/>
    <x v="206"/>
    <s v="Schimmel"/>
    <x v="0"/>
    <s v="-"/>
    <n v="45"/>
    <s v="Produkte"/>
    <s v="BUs"/>
    <s v="Symptome"/>
    <n v="218.46047710000002"/>
    <s v="BU3"/>
    <n v="29600020"/>
  </r>
  <r>
    <x v="0"/>
    <n v="202"/>
    <x v="59"/>
    <s v="Sammelnr. ungeschält VS"/>
    <x v="313"/>
    <s v="Schimmel"/>
    <x v="0"/>
    <s v="-"/>
    <n v="45"/>
    <s v="Produkte"/>
    <s v="BUs"/>
    <s v="Symptome"/>
    <n v="101"/>
    <s v="BU3"/>
    <n v="29600028"/>
  </r>
  <r>
    <x v="0"/>
    <n v="52.929000000000002"/>
    <x v="59"/>
    <s v="Sammelnr. ungeschält VS"/>
    <x v="275"/>
    <s v="Schimmel"/>
    <x v="0"/>
    <s v="-"/>
    <n v="45"/>
    <s v="Produkte"/>
    <s v="BUs"/>
    <s v="Symptome"/>
    <n v="30.381245999999997"/>
    <s v="BU3"/>
    <n v="29600030"/>
  </r>
  <r>
    <x v="0"/>
    <n v="297"/>
    <x v="59"/>
    <s v="Offen vegan"/>
    <x v="39"/>
    <s v="keinen Verwendungszweck"/>
    <x v="4"/>
    <s v="-"/>
    <n v="45"/>
    <s v="Produkte"/>
    <s v="BUs"/>
    <s v="Symptome"/>
    <n v="148.5"/>
    <s v="BU3"/>
    <n v="29900002"/>
  </r>
  <r>
    <x v="1"/>
    <n v="20"/>
    <x v="59"/>
    <s v="Räucherwürste"/>
    <x v="46"/>
    <s v="Linienbezogen"/>
    <x v="19"/>
    <s v="-"/>
    <n v="45"/>
    <s v="Produkte"/>
    <s v="BUs"/>
    <s v="Symptome"/>
    <s v="0"/>
    <n v="3010"/>
    <n v="32000028"/>
  </r>
  <r>
    <x v="1"/>
    <n v="20"/>
    <x v="59"/>
    <s v="-"/>
    <x v="314"/>
    <s v="Linienbezogen"/>
    <x v="19"/>
    <s v="-"/>
    <n v="45"/>
    <s v="Produkte"/>
    <s v="BUs"/>
    <s v="Symptome"/>
    <s v="0"/>
    <n v="3020"/>
    <n v="32000056"/>
  </r>
  <r>
    <x v="1"/>
    <n v="20"/>
    <x v="59"/>
    <s v="Räucherwürste"/>
    <x v="99"/>
    <s v="Linienbezogen"/>
    <x v="7"/>
    <s v="-"/>
    <n v="45"/>
    <s v="Produkte"/>
    <s v="BUs"/>
    <s v="Symptome"/>
    <s v="0"/>
    <n v="3020"/>
    <n v="32000106"/>
  </r>
  <r>
    <x v="1"/>
    <n v="20"/>
    <x v="59"/>
    <s v="Räucherwürste"/>
    <x v="99"/>
    <s v="Linienbezogen"/>
    <x v="42"/>
    <s v="-"/>
    <n v="45"/>
    <s v="Produkte"/>
    <s v="BUs"/>
    <s v="Symptome"/>
    <s v="0"/>
    <n v="3020"/>
    <n v="32000106"/>
  </r>
  <r>
    <x v="1"/>
    <n v="20"/>
    <x v="59"/>
    <s v="-"/>
    <x v="315"/>
    <s v="Linienbezogen"/>
    <x v="17"/>
    <s v="-"/>
    <n v="45"/>
    <s v="Produkte"/>
    <s v="BUs"/>
    <s v="Symptome"/>
    <s v="0"/>
    <n v="3030"/>
    <n v="47000988"/>
  </r>
  <r>
    <x v="0"/>
    <n v="303"/>
    <x v="59"/>
    <s v="Vakuumierter VOS ungeschält"/>
    <x v="316"/>
    <s v="Schimmel"/>
    <x v="0"/>
    <s v="-"/>
    <n v="45"/>
    <s v="Produkte"/>
    <s v="BUs"/>
    <s v="Symptome"/>
    <s v="0"/>
    <s v="BU3"/>
    <n v="49500149"/>
  </r>
  <r>
    <x v="2"/>
    <n v="269"/>
    <x v="59"/>
    <s v="Vakuumierter ABS ungeschält"/>
    <x v="317"/>
    <s v="Schimmel"/>
    <x v="8"/>
    <s v="-"/>
    <n v="45"/>
    <s v="Produkte"/>
    <s v="BUs"/>
    <s v="Symptome"/>
    <s v="0"/>
    <s v="BU4"/>
    <n v="49500221"/>
  </r>
  <r>
    <x v="5"/>
    <n v="162"/>
    <x v="59"/>
    <s v="Rest"/>
    <x v="258"/>
    <s v="Qualitätssicherung"/>
    <x v="44"/>
    <s v="-"/>
    <n v="45"/>
    <s v="Produkte"/>
    <s v="BUs"/>
    <s v="Symptome"/>
    <s v="0"/>
    <s v="Labor"/>
    <s v="-"/>
  </r>
  <r>
    <x v="1"/>
    <n v="88"/>
    <x v="59"/>
    <s v="Rest"/>
    <x v="258"/>
    <s v="Linienbezogen"/>
    <x v="17"/>
    <s v="-"/>
    <n v="45"/>
    <s v="Produkte"/>
    <s v="BUs"/>
    <s v="Symptome"/>
    <s v="0"/>
    <s v="Schmelze"/>
    <s v="-"/>
  </r>
  <r>
    <x v="0"/>
    <n v="35"/>
    <x v="59"/>
    <s v="-"/>
    <x v="23"/>
    <s v="Linienbezogen"/>
    <x v="7"/>
    <s v="-"/>
    <n v="45"/>
    <s v="Produkte"/>
    <s v="BUs"/>
    <s v="Symptome"/>
    <s v="0"/>
    <s v="BU3"/>
    <s v="Maschinenabfall"/>
  </r>
  <r>
    <x v="2"/>
    <n v="18"/>
    <x v="59"/>
    <s v="-"/>
    <x v="23"/>
    <s v="Linienbezogen"/>
    <x v="7"/>
    <s v="-"/>
    <n v="45"/>
    <s v="Produkte"/>
    <s v="BUs"/>
    <s v="Symptome"/>
    <s v="0"/>
    <s v="BU4"/>
    <s v="Maschinenabfall"/>
  </r>
  <r>
    <x v="1"/>
    <n v="60"/>
    <x v="59"/>
    <s v="-"/>
    <x v="23"/>
    <s v="Linienbezogen"/>
    <x v="7"/>
    <s v="-"/>
    <n v="45"/>
    <s v="Produkte"/>
    <s v="BUs"/>
    <s v="Symptome"/>
    <s v="0"/>
    <s v="Abfüllung"/>
    <s v="Maschinenabfall"/>
  </r>
  <r>
    <x v="5"/>
    <n v="126"/>
    <x v="59"/>
    <s v="-"/>
    <x v="318"/>
    <s v="Schimmel"/>
    <x v="30"/>
    <s v="-"/>
    <n v="45"/>
    <s v="Produkte"/>
    <s v="BUs"/>
    <s v="Symptome"/>
    <s v="0"/>
    <s v="Kantine"/>
    <s v="Becher Schnittlauch"/>
  </r>
  <r>
    <x v="2"/>
    <n v="14"/>
    <x v="60"/>
    <s v="Offen ungeschält VOS"/>
    <x v="52"/>
    <s v="keinen Verwendungszweck"/>
    <x v="23"/>
    <s v="-"/>
    <n v="45"/>
    <s v="Produkte"/>
    <s v="BUs"/>
    <s v="Symptome"/>
    <n v="7"/>
    <s v="BU4"/>
    <n v="29500482"/>
  </r>
  <r>
    <x v="2"/>
    <n v="8"/>
    <x v="60"/>
    <s v="Offen ungeschält ABS"/>
    <x v="149"/>
    <s v="keinen Verwendungszweck"/>
    <x v="23"/>
    <s v="-"/>
    <n v="45"/>
    <s v="Produkte"/>
    <s v="BUs"/>
    <s v="Symptome"/>
    <n v="0.08"/>
    <s v="BU4"/>
    <n v="29500885"/>
  </r>
  <r>
    <x v="2"/>
    <n v="20"/>
    <x v="60"/>
    <s v="Offen ungeschält ABS"/>
    <x v="59"/>
    <s v="keinen Verwendungszweck"/>
    <x v="23"/>
    <s v="-"/>
    <n v="45"/>
    <s v="Produkte"/>
    <s v="BUs"/>
    <s v="Symptome"/>
    <n v="30"/>
    <s v="Bu4"/>
    <n v="29500886"/>
  </r>
  <r>
    <x v="2"/>
    <n v="12"/>
    <x v="60"/>
    <s v="Offen ungeschält ABS"/>
    <x v="60"/>
    <s v="keinen Verwendungszweck"/>
    <x v="23"/>
    <s v="-"/>
    <n v="45"/>
    <s v="Produkte"/>
    <s v="BUs"/>
    <s v="Symptome"/>
    <n v="24"/>
    <s v="BU4"/>
    <n v="29500891"/>
  </r>
  <r>
    <x v="2"/>
    <n v="5"/>
    <x v="60"/>
    <s v="Offen ungeschält ABS"/>
    <x v="239"/>
    <s v="keinen Verwendungszweck"/>
    <x v="23"/>
    <s v="-"/>
    <n v="45"/>
    <s v="Produkte"/>
    <s v="BUs"/>
    <s v="Symptome"/>
    <n v="0.05"/>
    <s v="BU4"/>
    <n v="29500893"/>
  </r>
  <r>
    <x v="2"/>
    <n v="25"/>
    <x v="60"/>
    <s v="Offen ungeschält ABS"/>
    <x v="239"/>
    <s v="keinen Verwendungszweck"/>
    <x v="23"/>
    <s v="-"/>
    <n v="45"/>
    <s v="Produkte"/>
    <s v="BUs"/>
    <s v="Symptome"/>
    <n v="0.25"/>
    <s v="BU4"/>
    <n v="29500893"/>
  </r>
  <r>
    <x v="2"/>
    <n v="13"/>
    <x v="60"/>
    <s v="Offen ungeschält ABS"/>
    <x v="63"/>
    <s v="keinen Verwendungszweck"/>
    <x v="23"/>
    <s v="-"/>
    <n v="45"/>
    <s v="Produkte"/>
    <s v="BUs"/>
    <s v="Symptome"/>
    <n v="0.13"/>
    <s v="BU4"/>
    <n v="29500904"/>
  </r>
  <r>
    <x v="2"/>
    <n v="24"/>
    <x v="60"/>
    <s v="Offen ungeschält ABS"/>
    <x v="64"/>
    <s v="keinen Verwendungszweck"/>
    <x v="23"/>
    <s v="-"/>
    <n v="45"/>
    <s v="Produkte"/>
    <s v="BUs"/>
    <s v="Symptome"/>
    <n v="0.24"/>
    <s v="BU4"/>
    <n v="29500906"/>
  </r>
  <r>
    <x v="2"/>
    <n v="15"/>
    <x v="60"/>
    <s v="Offen ungeschält ABS"/>
    <x v="64"/>
    <s v="keinen Verwendungszweck"/>
    <x v="23"/>
    <s v="-"/>
    <n v="45"/>
    <s v="Produkte"/>
    <s v="BUs"/>
    <s v="Symptome"/>
    <n v="0.15"/>
    <s v="BU4"/>
    <n v="29500906"/>
  </r>
  <r>
    <x v="2"/>
    <n v="25"/>
    <x v="60"/>
    <s v="Offen ungeschält ABS"/>
    <x v="64"/>
    <s v="keinen Verwendungszweck"/>
    <x v="23"/>
    <s v="-"/>
    <n v="45"/>
    <s v="Produkte"/>
    <s v="BUs"/>
    <s v="Symptome"/>
    <n v="0.25"/>
    <s v="BU4"/>
    <n v="29500906"/>
  </r>
  <r>
    <x v="2"/>
    <n v="3"/>
    <x v="60"/>
    <s v="Offen ungeschält ABS"/>
    <x v="218"/>
    <s v="keinen Verwendungszweck"/>
    <x v="23"/>
    <s v="-"/>
    <n v="45"/>
    <s v="Produkte"/>
    <s v="BUs"/>
    <s v="Symptome"/>
    <n v="1.5"/>
    <s v="BU4"/>
    <n v="29500908"/>
  </r>
  <r>
    <x v="2"/>
    <n v="9"/>
    <x v="60"/>
    <s v="Offen ungeschält ABS"/>
    <x v="104"/>
    <s v="keinen Verwendungszweck"/>
    <x v="23"/>
    <s v="-"/>
    <n v="45"/>
    <s v="Produkte"/>
    <s v="BUs"/>
    <s v="Symptome"/>
    <n v="0.09"/>
    <s v="BU4"/>
    <n v="29500910"/>
  </r>
  <r>
    <x v="1"/>
    <n v="76"/>
    <x v="60"/>
    <s v="Vorschmelz"/>
    <x v="45"/>
    <s v="Rest"/>
    <x v="12"/>
    <s v="-"/>
    <n v="45"/>
    <s v="Produkte"/>
    <s v="BUs"/>
    <s v="Symptome"/>
    <n v="0.76"/>
    <s v="RWV"/>
    <n v="29500917"/>
  </r>
  <r>
    <x v="1"/>
    <n v="29"/>
    <x v="60"/>
    <s v="Vorschmelz"/>
    <x v="45"/>
    <s v="Rest"/>
    <x v="12"/>
    <s v="-"/>
    <n v="45"/>
    <s v="Produkte"/>
    <s v="BUs"/>
    <s v="Symptome"/>
    <n v="0.28999999999999998"/>
    <s v="RWV"/>
    <n v="29500917"/>
  </r>
  <r>
    <x v="2"/>
    <n v="12"/>
    <x v="60"/>
    <s v="Offen ungeschält ABS"/>
    <x v="112"/>
    <s v="keinen Verwendungszweck"/>
    <x v="23"/>
    <s v="-"/>
    <n v="45"/>
    <s v="Produkte"/>
    <s v="BUs"/>
    <s v="Symptome"/>
    <n v="18"/>
    <s v="Bu4"/>
    <n v="29500952"/>
  </r>
  <r>
    <x v="2"/>
    <n v="8"/>
    <x v="60"/>
    <s v="Offen ungeschält ABS"/>
    <x v="68"/>
    <s v="keinen Verwendungszweck"/>
    <x v="23"/>
    <s v="-"/>
    <n v="45"/>
    <s v="Produkte"/>
    <s v="BUs"/>
    <s v="Symptome"/>
    <n v="12"/>
    <s v="BU4"/>
    <n v="29501009"/>
  </r>
  <r>
    <x v="2"/>
    <n v="3"/>
    <x v="60"/>
    <s v="Offen ungeschält ABS"/>
    <x v="70"/>
    <s v="keinen Verwendungszweck"/>
    <x v="23"/>
    <s v="-"/>
    <n v="45"/>
    <s v="Produkte"/>
    <s v="BUs"/>
    <s v="Symptome"/>
    <n v="4.5"/>
    <s v="BU4"/>
    <n v="29501029"/>
  </r>
  <r>
    <x v="2"/>
    <n v="6"/>
    <x v="60"/>
    <s v="Offen ungeschält ABS"/>
    <x v="71"/>
    <s v="keinen Verwendungszweck"/>
    <x v="23"/>
    <s v="-"/>
    <n v="45"/>
    <s v="Produkte"/>
    <s v="BUs"/>
    <s v="Symptome"/>
    <n v="9"/>
    <s v="BU4"/>
    <n v="29501030"/>
  </r>
  <r>
    <x v="3"/>
    <n v="23"/>
    <x v="60"/>
    <s v="Offen Endstücke"/>
    <x v="36"/>
    <s v="Schimmel"/>
    <x v="31"/>
    <s v="-"/>
    <n v="45"/>
    <s v="Produkte"/>
    <s v="BUs"/>
    <s v="Symptome"/>
    <n v="11.5"/>
    <s v="Verkauf"/>
    <n v="29501070"/>
  </r>
  <r>
    <x v="3"/>
    <n v="23"/>
    <x v="60"/>
    <s v="Offen Endstücke"/>
    <x v="36"/>
    <s v="Schimmel"/>
    <x v="31"/>
    <s v="-"/>
    <n v="45"/>
    <s v="Produkte"/>
    <s v="BUs"/>
    <s v="Symptome"/>
    <n v="11.5"/>
    <s v="Verkauf"/>
    <n v="29501070"/>
  </r>
  <r>
    <x v="0"/>
    <n v="70"/>
    <x v="60"/>
    <s v="Sammelnr. ungeschält VS"/>
    <x v="319"/>
    <s v="Schimmel"/>
    <x v="8"/>
    <s v="-"/>
    <n v="45"/>
    <s v="Produkte"/>
    <s v="BUs"/>
    <s v="Symptome"/>
    <s v="0"/>
    <s v="BU3"/>
    <n v="29600016"/>
  </r>
  <r>
    <x v="5"/>
    <n v="15"/>
    <x v="60"/>
    <s v="Rest"/>
    <x v="258"/>
    <s v="Qualitätssicherung"/>
    <x v="13"/>
    <s v="-"/>
    <n v="45"/>
    <s v="Produkte"/>
    <s v="BUs"/>
    <s v="Symptome"/>
    <s v="0"/>
    <s v="Labor"/>
    <s v="-"/>
  </r>
  <r>
    <x v="5"/>
    <n v="9"/>
    <x v="60"/>
    <s v="Rest"/>
    <x v="258"/>
    <s v="Qualitätssicherung"/>
    <x v="10"/>
    <s v="-"/>
    <n v="45"/>
    <s v="Produkte"/>
    <s v="BUs"/>
    <s v="Symptome"/>
    <s v="0"/>
    <s v="QM"/>
    <s v="-"/>
  </r>
  <r>
    <x v="5"/>
    <n v="1"/>
    <x v="60"/>
    <s v="Rest"/>
    <x v="258"/>
    <s v="Qualitätssicherung"/>
    <x v="10"/>
    <s v="-"/>
    <n v="45"/>
    <s v="Produkte"/>
    <s v="BUs"/>
    <s v="Symptome"/>
    <s v="0"/>
    <s v="Labor"/>
    <s v="-"/>
  </r>
  <r>
    <x v="3"/>
    <n v="306"/>
    <x v="60"/>
    <s v="Vakuumierte Zipfel"/>
    <x v="168"/>
    <s v="Schimmel"/>
    <x v="31"/>
    <s v="-"/>
    <n v="45"/>
    <s v="Produkte"/>
    <s v="BUs"/>
    <s v="Symptome"/>
    <n v="130.50899999999999"/>
    <s v="Verkauf"/>
    <n v="49500185"/>
  </r>
  <r>
    <x v="1"/>
    <n v="40"/>
    <x v="60"/>
    <s v="HF-Wurst Vegan"/>
    <x v="196"/>
    <s v="Linienbezogen"/>
    <x v="42"/>
    <s v="-"/>
    <n v="45"/>
    <s v="Produkte"/>
    <s v="BUs"/>
    <s v="Symptome"/>
    <n v="719.59199999999998"/>
    <n v="3100"/>
    <n v="31900002"/>
  </r>
  <r>
    <x v="1"/>
    <n v="60"/>
    <x v="60"/>
    <s v="Räucherwürste"/>
    <x v="107"/>
    <s v="Linienbezogen"/>
    <x v="24"/>
    <s v="-"/>
    <n v="45"/>
    <s v="Produkte"/>
    <s v="BUs"/>
    <s v="Symptome"/>
    <s v="0"/>
    <s v="HN848"/>
    <n v="32000049"/>
  </r>
  <r>
    <x v="1"/>
    <n v="60"/>
    <x v="60"/>
    <s v="Räucherwürste"/>
    <x v="147"/>
    <s v="Linienbezogen"/>
    <x v="24"/>
    <s v="-"/>
    <n v="45"/>
    <s v="Produkte"/>
    <s v="BUs"/>
    <s v="Symptome"/>
    <s v="0"/>
    <n v="3010"/>
    <n v="32000107"/>
  </r>
  <r>
    <x v="1"/>
    <n v="100"/>
    <x v="60"/>
    <s v="-"/>
    <x v="23"/>
    <s v="Linienbezogen"/>
    <x v="7"/>
    <s v="-"/>
    <n v="45"/>
    <s v="Produkte"/>
    <s v="BUs"/>
    <s v="Symptome"/>
    <s v="0"/>
    <s v="Abfüllung"/>
    <s v="Maschinenabfall"/>
  </r>
  <r>
    <x v="1"/>
    <n v="26.4"/>
    <x v="60"/>
    <s v="Rest"/>
    <x v="258"/>
    <s v="Qualitätsprobleme"/>
    <x v="58"/>
    <s v="-"/>
    <n v="45"/>
    <s v="Produkte"/>
    <s v="BUs"/>
    <s v="Symptome"/>
    <s v="0"/>
    <s v="Strudelline"/>
    <s v="-"/>
  </r>
  <r>
    <x v="0"/>
    <n v="144"/>
    <x v="60"/>
    <s v="-"/>
    <x v="23"/>
    <s v="Linienbezogen"/>
    <x v="7"/>
    <s v="-"/>
    <n v="45"/>
    <s v="Produkte"/>
    <s v="BUs"/>
    <s v="Symptome"/>
    <s v="0"/>
    <s v="Spezialitäten"/>
    <s v="Maschinenabfall"/>
  </r>
  <r>
    <x v="0"/>
    <n v="20"/>
    <x v="60"/>
    <s v="Rest"/>
    <x v="131"/>
    <s v="keinen Verwendungszweck"/>
    <x v="33"/>
    <s v="-"/>
    <n v="45"/>
    <s v="Produkte"/>
    <s v="BUs"/>
    <s v="Symptome"/>
    <s v="0"/>
    <s v="WVP"/>
    <s v="Reste Zipfel"/>
  </r>
  <r>
    <x v="5"/>
    <n v="71"/>
    <x v="60"/>
    <s v="Rest"/>
    <x v="258"/>
    <s v="Qualitätssicherung"/>
    <x v="13"/>
    <s v="-"/>
    <n v="45"/>
    <s v="Produkte"/>
    <s v="BUs"/>
    <s v="Symptome"/>
    <s v="0"/>
    <s v="Labor"/>
    <s v="-"/>
  </r>
  <r>
    <x v="5"/>
    <n v="61"/>
    <x v="60"/>
    <s v="Rest"/>
    <x v="258"/>
    <s v="Qualitätssicherung"/>
    <x v="13"/>
    <s v="-"/>
    <n v="45"/>
    <s v="Produkte"/>
    <s v="BUs"/>
    <s v="Symptome"/>
    <s v="0"/>
    <s v="Labor"/>
    <s v="-"/>
  </r>
  <r>
    <x v="5"/>
    <n v="9.1999999999999993"/>
    <x v="60"/>
    <s v="Rest"/>
    <x v="258"/>
    <s v="Qualitätssicherung"/>
    <x v="10"/>
    <s v="-"/>
    <n v="45"/>
    <s v="Produkte"/>
    <s v="BUs"/>
    <s v="Symptome"/>
    <s v="0"/>
    <s v="QM"/>
    <s v="-"/>
  </r>
  <r>
    <x v="1"/>
    <n v="147"/>
    <x v="60"/>
    <s v="Rohware"/>
    <x v="305"/>
    <s v="Schimmel"/>
    <x v="1"/>
    <s v="-"/>
    <n v="45"/>
    <s v="Produkte"/>
    <s v="BUs"/>
    <s v="Symptome"/>
    <s v="0"/>
    <s v="Schmelze"/>
    <n v="23000052"/>
  </r>
  <r>
    <x v="0"/>
    <n v="42"/>
    <x v="61"/>
    <s v="Rest"/>
    <x v="131"/>
    <s v="keinen Verwendungszweck"/>
    <x v="33"/>
    <s v="-"/>
    <n v="45"/>
    <s v="Produkte"/>
    <s v="BUs"/>
    <s v="Symptome"/>
    <s v="0"/>
    <s v="WVP"/>
    <s v="Reste Zipfel"/>
  </r>
  <r>
    <x v="5"/>
    <n v="22"/>
    <x v="61"/>
    <s v="Rest"/>
    <x v="258"/>
    <s v="Qualitätssicherung"/>
    <x v="44"/>
    <s v="-"/>
    <n v="45"/>
    <s v="Produkte"/>
    <s v="BUs"/>
    <s v="Symptome"/>
    <s v="0"/>
    <s v="Labor"/>
    <s v="-"/>
  </r>
  <r>
    <x v="5"/>
    <n v="3"/>
    <x v="61"/>
    <s v="Rest"/>
    <x v="258"/>
    <s v="Qualitätssicherung"/>
    <x v="10"/>
    <s v="-"/>
    <n v="45"/>
    <s v="Produkte"/>
    <s v="BUs"/>
    <s v="Symptome"/>
    <s v="0"/>
    <s v="Labor"/>
    <s v="-"/>
  </r>
  <r>
    <x v="1"/>
    <n v="147"/>
    <x v="61"/>
    <s v="Vorschmelz"/>
    <x v="45"/>
    <s v="Rest"/>
    <x v="12"/>
    <s v="-"/>
    <n v="45"/>
    <s v="Produkte"/>
    <s v="BUs"/>
    <s v="Symptome"/>
    <n v="1.47"/>
    <s v="RWV"/>
    <n v="29500917"/>
  </r>
  <r>
    <x v="0"/>
    <n v="25"/>
    <x v="61"/>
    <s v="Rest"/>
    <x v="131"/>
    <s v="keinen Verwendungszweck"/>
    <x v="33"/>
    <s v="-"/>
    <n v="45"/>
    <s v="Produkte"/>
    <s v="BUs"/>
    <s v="Symptome"/>
    <s v="0"/>
    <s v="WVP"/>
    <s v="Reste Zipfel"/>
  </r>
  <r>
    <x v="0"/>
    <n v="26"/>
    <x v="61"/>
    <s v="Offen ungeschält ABS"/>
    <x v="123"/>
    <s v="Linienbezogen"/>
    <x v="32"/>
    <s v="-"/>
    <n v="45"/>
    <s v="Produkte"/>
    <s v="BUs"/>
    <s v="Symptome"/>
    <n v="2.6000000000000003E-3"/>
    <s v="Spezialitäten"/>
    <n v="29501017"/>
  </r>
  <r>
    <x v="1"/>
    <n v="140"/>
    <x v="61"/>
    <s v="Räucherwürste"/>
    <x v="90"/>
    <s v="Rest"/>
    <x v="6"/>
    <s v="-"/>
    <n v="45"/>
    <s v="Produkte"/>
    <s v="BUs"/>
    <s v="Symptome"/>
    <s v="0"/>
    <s v="RWV"/>
    <n v="32000027"/>
  </r>
  <r>
    <x v="1"/>
    <n v="20"/>
    <x v="61"/>
    <s v="HF-Wurst Vegan"/>
    <x v="200"/>
    <s v="Linienbezogen"/>
    <x v="42"/>
    <s v="-"/>
    <n v="45"/>
    <s v="Produkte"/>
    <s v="BUs"/>
    <s v="Symptome"/>
    <s v="0"/>
    <s v="BU1"/>
    <n v="31900001"/>
  </r>
  <r>
    <x v="1"/>
    <n v="60"/>
    <x v="61"/>
    <s v="-"/>
    <x v="23"/>
    <s v="Linienbezogen"/>
    <x v="7"/>
    <s v="-"/>
    <n v="45"/>
    <s v="Produkte"/>
    <s v="BUs"/>
    <s v="Symptome"/>
    <s v="0"/>
    <s v="Strudelline"/>
    <s v="Maschinenabfall"/>
  </r>
  <r>
    <x v="1"/>
    <n v="20"/>
    <x v="61"/>
    <s v="Räucherwürste"/>
    <x v="90"/>
    <s v="Linienbezogen"/>
    <x v="17"/>
    <s v="-"/>
    <n v="45"/>
    <s v="Produkte"/>
    <s v="BUs"/>
    <s v="Symptome"/>
    <s v="0"/>
    <n v="3020"/>
    <n v="32000027"/>
  </r>
  <r>
    <x v="1"/>
    <n v="20"/>
    <x v="61"/>
    <s v="-"/>
    <x v="320"/>
    <s v="Linienbezogen"/>
    <x v="7"/>
    <s v="-"/>
    <n v="45"/>
    <s v="Produkte"/>
    <s v="BUs"/>
    <s v="Symptome"/>
    <s v="0"/>
    <n v="3100"/>
    <n v="3190001"/>
  </r>
  <r>
    <x v="1"/>
    <n v="31.2"/>
    <x v="61"/>
    <s v="-"/>
    <x v="23"/>
    <s v="Linienbezogen"/>
    <x v="7"/>
    <s v="-"/>
    <n v="45"/>
    <s v="Produkte"/>
    <s v="BUs"/>
    <s v="Symptome"/>
    <s v="0"/>
    <s v="Abfüllung"/>
    <s v="Maschinenabfall"/>
  </r>
  <r>
    <x v="1"/>
    <n v="282"/>
    <x v="61"/>
    <s v="-"/>
    <x v="23"/>
    <s v="Linienbezogen"/>
    <x v="7"/>
    <s v="-"/>
    <n v="45"/>
    <s v="Produkte"/>
    <s v="BUs"/>
    <s v="Symptome"/>
    <s v="0"/>
    <s v="Schmelze"/>
    <s v="Maschinenabfall"/>
  </r>
  <r>
    <x v="2"/>
    <n v="5"/>
    <x v="61"/>
    <s v="Offen ungeschält ABS"/>
    <x v="159"/>
    <s v="keinen Verwendungszweck"/>
    <x v="23"/>
    <s v="-"/>
    <n v="45"/>
    <s v="Produkte"/>
    <s v="BUs"/>
    <s v="Symptome"/>
    <n v="5.0000000000000001E-4"/>
    <s v="BU4"/>
    <n v="29501040"/>
  </r>
  <r>
    <x v="2"/>
    <n v="8"/>
    <x v="61"/>
    <s v="Offen ungeschält ABS"/>
    <x v="105"/>
    <s v="keinen Verwendungszweck"/>
    <x v="23"/>
    <s v="-"/>
    <n v="45"/>
    <s v="Produkte"/>
    <s v="BUs"/>
    <s v="Symptome"/>
    <n v="0.08"/>
    <s v="Bu4"/>
    <n v="29500913"/>
  </r>
  <r>
    <x v="2"/>
    <n v="30"/>
    <x v="61"/>
    <s v="Offen ungeschält ABS"/>
    <x v="89"/>
    <s v="keinen Verwendungszweck"/>
    <x v="23"/>
    <s v="-"/>
    <n v="45"/>
    <s v="Produkte"/>
    <s v="BUs"/>
    <s v="Symptome"/>
    <n v="0.3"/>
    <s v="Bu4"/>
    <n v="29501101"/>
  </r>
  <r>
    <x v="1"/>
    <n v="65"/>
    <x v="61"/>
    <s v="Vorschmelz"/>
    <x v="45"/>
    <s v="Rest"/>
    <x v="12"/>
    <s v="-"/>
    <n v="45"/>
    <s v="Produkte"/>
    <s v="BUs"/>
    <s v="Symptome"/>
    <n v="0.65"/>
    <s v="RWV"/>
    <n v="29500917"/>
  </r>
  <r>
    <x v="1"/>
    <n v="12"/>
    <x v="61"/>
    <s v="Offen ungeschält VOS"/>
    <x v="43"/>
    <s v="Rest"/>
    <x v="6"/>
    <s v="-"/>
    <n v="45"/>
    <s v="Produkte"/>
    <s v="BUs"/>
    <s v="Symptome"/>
    <n v="6"/>
    <s v="RWV"/>
    <n v="29500498"/>
  </r>
  <r>
    <x v="5"/>
    <n v="8.5"/>
    <x v="61"/>
    <s v="Rest"/>
    <x v="258"/>
    <s v="Qualitätssicherung"/>
    <x v="10"/>
    <s v="-"/>
    <n v="45"/>
    <s v="Produkte"/>
    <s v="BUs"/>
    <s v="Symptome"/>
    <s v="0"/>
    <s v="QM"/>
    <s v="-"/>
  </r>
  <r>
    <x v="0"/>
    <n v="15"/>
    <x v="61"/>
    <s v="-"/>
    <x v="23"/>
    <s v="Linienbezogen"/>
    <x v="7"/>
    <s v="-"/>
    <n v="45"/>
    <s v="Produkte"/>
    <s v="BUs"/>
    <s v="Symptome"/>
    <s v="0"/>
    <s v="WVP"/>
    <s v="Maschinenabfall"/>
  </r>
  <r>
    <x v="0"/>
    <n v="20"/>
    <x v="61"/>
    <s v="-"/>
    <x v="50"/>
    <s v="Linienbezogen"/>
    <x v="17"/>
    <s v="-"/>
    <n v="45"/>
    <s v="Produkte"/>
    <s v="BUs"/>
    <s v="Symptome"/>
    <s v="0"/>
    <s v="L9"/>
    <s v="Reinigung"/>
  </r>
  <r>
    <x v="5"/>
    <n v="2"/>
    <x v="61"/>
    <s v="Rest"/>
    <x v="258"/>
    <s v="Qualitätssicherung"/>
    <x v="10"/>
    <s v="-"/>
    <n v="45"/>
    <s v="Produkte"/>
    <s v="BUs"/>
    <s v="Symptome"/>
    <s v="0"/>
    <s v="Labor"/>
    <s v="-"/>
  </r>
  <r>
    <x v="1"/>
    <n v="209"/>
    <x v="61"/>
    <s v="-"/>
    <x v="23"/>
    <s v="Linienbezogen"/>
    <x v="7"/>
    <s v="-"/>
    <n v="45"/>
    <s v="Produkte"/>
    <s v="BUs"/>
    <s v="Symptome"/>
    <s v="0"/>
    <s v="Abfüllung"/>
    <s v="Maschinenabfall"/>
  </r>
  <r>
    <x v="5"/>
    <n v="110"/>
    <x v="62"/>
    <s v="Rest"/>
    <x v="258"/>
    <s v="Qualitätssicherung"/>
    <x v="44"/>
    <s v="-"/>
    <n v="45"/>
    <s v="Produkte"/>
    <s v="BUs"/>
    <s v="Symptome"/>
    <s v="0"/>
    <s v="Labor"/>
    <s v="-"/>
  </r>
  <r>
    <x v="5"/>
    <n v="15"/>
    <x v="62"/>
    <s v="Rest"/>
    <x v="258"/>
    <s v="Qualitätssicherung"/>
    <x v="45"/>
    <s v="-"/>
    <n v="45"/>
    <s v="Produkte"/>
    <s v="BUs"/>
    <s v="Symptome"/>
    <s v="0"/>
    <s v="Labor"/>
    <s v="-"/>
  </r>
  <r>
    <x v="0"/>
    <n v="30"/>
    <x v="62"/>
    <s v="Rest"/>
    <x v="131"/>
    <s v="keinen Verwendungszweck"/>
    <x v="33"/>
    <s v="-"/>
    <n v="45"/>
    <s v="Produkte"/>
    <s v="BUs"/>
    <s v="Symptome"/>
    <s v="0"/>
    <s v="WVP"/>
    <s v="Reste Zipfel"/>
  </r>
  <r>
    <x v="5"/>
    <n v="80"/>
    <x v="62"/>
    <s v="-"/>
    <x v="321"/>
    <s v="Qualitätsprobleme"/>
    <x v="46"/>
    <s v="-"/>
    <n v="45"/>
    <s v="Produkte"/>
    <s v="BUs"/>
    <s v="Symptome"/>
    <s v="0"/>
    <s v="QM"/>
    <s v="Nüsse"/>
  </r>
  <r>
    <x v="0"/>
    <n v="28"/>
    <x v="62"/>
    <s v="-"/>
    <x v="23"/>
    <s v="Linienbezogen"/>
    <x v="7"/>
    <s v="-"/>
    <n v="45"/>
    <s v="Produkte"/>
    <s v="BUs"/>
    <s v="Symptome"/>
    <s v="0"/>
    <s v="BU3"/>
    <s v="Maschinenabfall"/>
  </r>
  <r>
    <x v="2"/>
    <n v="55"/>
    <x v="62"/>
    <s v="-"/>
    <x v="23"/>
    <s v="Linienbezogen"/>
    <x v="7"/>
    <s v="-"/>
    <n v="45"/>
    <s v="Produkte"/>
    <s v="BUs"/>
    <s v="Symptome"/>
    <s v="0"/>
    <s v="BU4"/>
    <s v="Maschinenabfall"/>
  </r>
  <r>
    <x v="0"/>
    <n v="161"/>
    <x v="62"/>
    <s v="Offen ungeschält ABS"/>
    <x v="30"/>
    <s v="Linienbezogen"/>
    <x v="9"/>
    <s v="-"/>
    <n v="45"/>
    <s v="Produkte"/>
    <s v="BUs"/>
    <s v="Symptome"/>
    <n v="161"/>
    <s v="BU3"/>
    <n v="29501003"/>
  </r>
  <r>
    <x v="0"/>
    <n v="31"/>
    <x v="62"/>
    <s v="-"/>
    <x v="23"/>
    <s v="Linienbezogen"/>
    <x v="7"/>
    <s v="-"/>
    <n v="45"/>
    <s v="Produkte"/>
    <s v="BUs"/>
    <s v="Symptome"/>
    <s v="0"/>
    <s v="BU3"/>
    <s v="Maschinenabfall"/>
  </r>
  <r>
    <x v="0"/>
    <n v="13"/>
    <x v="62"/>
    <s v="Offen ungeschält ABS"/>
    <x v="123"/>
    <s v="Linienbezogen"/>
    <x v="32"/>
    <s v="-"/>
    <n v="45"/>
    <s v="Produkte"/>
    <s v="BUs"/>
    <s v="Symptome"/>
    <n v="1.3000000000000002E-3"/>
    <s v="Spezialitäten"/>
    <n v="29501017"/>
  </r>
  <r>
    <x v="1"/>
    <n v="40"/>
    <x v="62"/>
    <s v="HF-Wurst Vegan"/>
    <x v="196"/>
    <s v="Linienbezogen"/>
    <x v="42"/>
    <s v="-"/>
    <n v="45"/>
    <s v="Produkte"/>
    <s v="BUs"/>
    <s v="Symptome"/>
    <n v="719.59199999999998"/>
    <n v="3100"/>
    <n v="31900002"/>
  </r>
  <r>
    <x v="1"/>
    <n v="20"/>
    <x v="62"/>
    <s v="-"/>
    <x v="322"/>
    <s v="Linienbezogen"/>
    <x v="17"/>
    <s v="-"/>
    <n v="45"/>
    <s v="Produkte"/>
    <s v="BUs"/>
    <s v="Symptome"/>
    <s v="0"/>
    <n v="3020"/>
    <n v="32000002"/>
  </r>
  <r>
    <x v="1"/>
    <n v="180"/>
    <x v="62"/>
    <s v="Räucherwürste"/>
    <x v="107"/>
    <s v="Linienbezogen"/>
    <x v="19"/>
    <s v="-"/>
    <n v="45"/>
    <s v="Produkte"/>
    <s v="BUs"/>
    <s v="Symptome"/>
    <s v="0"/>
    <s v="Mischer 2"/>
    <n v="32000049"/>
  </r>
  <r>
    <x v="1"/>
    <n v="40"/>
    <x v="62"/>
    <s v="Räucherwürste"/>
    <x v="99"/>
    <s v="Linienbezogen"/>
    <x v="19"/>
    <s v="-"/>
    <n v="45"/>
    <s v="Produkte"/>
    <s v="BUs"/>
    <s v="Symptome"/>
    <s v="0"/>
    <n v="3020"/>
    <n v="32000106"/>
  </r>
  <r>
    <x v="5"/>
    <n v="10"/>
    <x v="62"/>
    <s v="Rest"/>
    <x v="258"/>
    <s v="Qualitätssicherung"/>
    <x v="44"/>
    <s v="-"/>
    <n v="45"/>
    <s v="Produkte"/>
    <s v="BUs"/>
    <s v="Symptome"/>
    <s v="0"/>
    <s v="Labor"/>
    <s v="-"/>
  </r>
  <r>
    <x v="0"/>
    <n v="75"/>
    <x v="62"/>
    <s v="Offen vegan"/>
    <x v="134"/>
    <s v="keinen Verwendungszweck"/>
    <x v="4"/>
    <s v="-"/>
    <n v="45"/>
    <s v="Produkte"/>
    <s v="BUs"/>
    <s v="Symptome"/>
    <n v="37.5"/>
    <s v="BU3"/>
    <n v="29900003"/>
  </r>
  <r>
    <x v="1"/>
    <n v="119"/>
    <x v="63"/>
    <s v="Vorschmelz"/>
    <x v="45"/>
    <s v="Rest"/>
    <x v="12"/>
    <s v="-"/>
    <n v="46"/>
    <s v="Produkte"/>
    <s v="BUs"/>
    <s v="Symptome"/>
    <n v="1.19"/>
    <s v="RWV"/>
    <n v="29500917"/>
  </r>
  <r>
    <x v="5"/>
    <n v="9.1999999999999993"/>
    <x v="63"/>
    <s v="Rest"/>
    <x v="258"/>
    <s v="Qualitätssicherung"/>
    <x v="10"/>
    <s v="-"/>
    <n v="46"/>
    <s v="Produkte"/>
    <s v="BUs"/>
    <s v="Symptome"/>
    <s v="0"/>
    <s v="QM"/>
    <s v="-"/>
  </r>
  <r>
    <x v="5"/>
    <n v="202.4"/>
    <x v="63"/>
    <s v="Rest"/>
    <x v="258"/>
    <s v="Qualitätssicherung"/>
    <x v="13"/>
    <s v="-"/>
    <n v="46"/>
    <s v="Produkte"/>
    <s v="BUs"/>
    <s v="Symptome"/>
    <s v="0"/>
    <s v="Labor"/>
    <s v="-"/>
  </r>
  <r>
    <x v="1"/>
    <n v="26"/>
    <x v="63"/>
    <s v="Rest"/>
    <x v="258"/>
    <s v="Rest"/>
    <x v="12"/>
    <s v="-"/>
    <n v="46"/>
    <s v="Produkte"/>
    <s v="BUs"/>
    <s v="Symptome"/>
    <s v="0"/>
    <s v="RWV"/>
    <s v="-"/>
  </r>
  <r>
    <x v="5"/>
    <n v="3"/>
    <x v="63"/>
    <s v="Rest"/>
    <x v="258"/>
    <s v="Qualitätssicherung"/>
    <x v="10"/>
    <s v="-"/>
    <n v="46"/>
    <s v="Produkte"/>
    <s v="BUs"/>
    <s v="Symptome"/>
    <s v="0"/>
    <s v="Labor"/>
    <s v="-"/>
  </r>
  <r>
    <x v="0"/>
    <n v="29"/>
    <x v="63"/>
    <s v="Offen ungeschält ABS"/>
    <x v="18"/>
    <s v="Rest"/>
    <x v="6"/>
    <s v="-"/>
    <n v="46"/>
    <s v="Produkte"/>
    <s v="BUs"/>
    <s v="Symptome"/>
    <n v="29"/>
    <s v="BU3"/>
    <n v="29501032"/>
  </r>
  <r>
    <x v="3"/>
    <n v="223"/>
    <x v="63"/>
    <s v="Offen Endstücke"/>
    <x v="81"/>
    <s v="Schimmel"/>
    <x v="60"/>
    <s v="-"/>
    <n v="46"/>
    <s v="Produkte"/>
    <s v="BUs"/>
    <s v="Symptome"/>
    <n v="111.5"/>
    <s v="Verkauf"/>
    <n v="29501079"/>
  </r>
  <r>
    <x v="0"/>
    <n v="75"/>
    <x v="63"/>
    <s v="Offen ungeschält ABS"/>
    <x v="30"/>
    <s v="Linienbezogen"/>
    <x v="9"/>
    <s v="-"/>
    <n v="46"/>
    <s v="Produkte"/>
    <s v="BUs"/>
    <s v="Symptome"/>
    <n v="75"/>
    <s v="Bu3"/>
    <n v="29501003"/>
  </r>
  <r>
    <x v="4"/>
    <n v="129"/>
    <x v="63"/>
    <s v="-"/>
    <x v="23"/>
    <s v="Linienbezogen"/>
    <x v="7"/>
    <s v="-"/>
    <n v="46"/>
    <s v="Produkte"/>
    <s v="BUs"/>
    <s v="Symptome"/>
    <s v="0"/>
    <s v="BU2"/>
    <s v="Maschinenabfall"/>
  </r>
  <r>
    <x v="0"/>
    <n v="41"/>
    <x v="63"/>
    <s v="ABS"/>
    <x v="238"/>
    <s v="Linienbezogen"/>
    <x v="7"/>
    <s v="-"/>
    <n v="46"/>
    <s v="Produkte"/>
    <s v="BUs"/>
    <s v="Symptome"/>
    <s v="0"/>
    <s v="BU3"/>
    <s v="Würfel"/>
  </r>
  <r>
    <x v="1"/>
    <n v="149.4"/>
    <x v="63"/>
    <s v="Rest"/>
    <x v="258"/>
    <s v="Linienbezogen"/>
    <x v="17"/>
    <s v="-"/>
    <n v="46"/>
    <s v="Produkte"/>
    <s v="BUs"/>
    <s v="Symptome"/>
    <s v="0"/>
    <s v="Schmelze"/>
    <s v="-"/>
  </r>
  <r>
    <x v="1"/>
    <n v="172"/>
    <x v="63"/>
    <s v="Sammelnr. ungeschält ABS"/>
    <x v="205"/>
    <s v="Schimmel"/>
    <x v="1"/>
    <s v="-"/>
    <n v="46"/>
    <s v="Produkte"/>
    <s v="BUs"/>
    <s v="Symptome"/>
    <n v="347.02719999999999"/>
    <s v="Schmelze"/>
    <n v="29600004"/>
  </r>
  <r>
    <x v="0"/>
    <n v="309"/>
    <x v="63"/>
    <s v="Rest"/>
    <x v="258"/>
    <s v="Schimmel"/>
    <x v="0"/>
    <s v="-"/>
    <n v="46"/>
    <s v="Produkte"/>
    <s v="BUs"/>
    <s v="Symptome"/>
    <s v="0"/>
    <s v="Bu3"/>
    <s v="-"/>
  </r>
  <r>
    <x v="0"/>
    <n v="18.2"/>
    <x v="63"/>
    <s v="-"/>
    <x v="23"/>
    <s v="Linienbezogen"/>
    <x v="7"/>
    <s v="-"/>
    <n v="46"/>
    <s v="Produkte"/>
    <s v="BUs"/>
    <s v="Symptome"/>
    <s v="0"/>
    <s v="Bu3"/>
    <s v="Maschinenabfall"/>
  </r>
  <r>
    <x v="4"/>
    <n v="40"/>
    <x v="63"/>
    <s v="-"/>
    <x v="23"/>
    <s v="Linienbezogen"/>
    <x v="7"/>
    <s v="-"/>
    <n v="46"/>
    <s v="Produkte"/>
    <s v="BUs"/>
    <s v="Symptome"/>
    <s v="0"/>
    <s v="BU2"/>
    <s v="Maschinenabfall"/>
  </r>
  <r>
    <x v="2"/>
    <n v="15"/>
    <x v="63"/>
    <s v="-"/>
    <x v="23"/>
    <s v="Linienbezogen"/>
    <x v="7"/>
    <s v="-"/>
    <n v="46"/>
    <s v="Produkte"/>
    <s v="BUs"/>
    <s v="Symptome"/>
    <s v="0"/>
    <s v="BU4"/>
    <s v="Maschinenabfall"/>
  </r>
  <r>
    <x v="2"/>
    <n v="15"/>
    <x v="63"/>
    <s v="-"/>
    <x v="323"/>
    <s v="keinen Verwendungszweck"/>
    <x v="23"/>
    <s v="-"/>
    <n v="46"/>
    <s v="Produkte"/>
    <s v="BUs"/>
    <s v="Symptome"/>
    <s v="0"/>
    <s v="BU4"/>
    <s v="Ziegengouda"/>
  </r>
  <r>
    <x v="0"/>
    <n v="30"/>
    <x v="63"/>
    <s v="-"/>
    <x v="23"/>
    <s v="Linienbezogen"/>
    <x v="7"/>
    <s v="-"/>
    <n v="46"/>
    <s v="Produkte"/>
    <s v="BUs"/>
    <s v="Symptome"/>
    <s v="0"/>
    <s v="BU3"/>
    <s v="Maschinenabfall"/>
  </r>
  <r>
    <x v="1"/>
    <n v="40"/>
    <x v="63"/>
    <s v="Rest"/>
    <x v="258"/>
    <s v="Linienbezogen"/>
    <x v="17"/>
    <s v="-"/>
    <n v="46"/>
    <s v="Produkte"/>
    <s v="BUs"/>
    <s v="Symptome"/>
    <s v="0"/>
    <s v="Schmelze"/>
    <s v="-"/>
  </r>
  <r>
    <x v="5"/>
    <n v="7"/>
    <x v="63"/>
    <s v="Rest"/>
    <x v="258"/>
    <s v="Qualitätssicherung"/>
    <x v="45"/>
    <s v="-"/>
    <n v="46"/>
    <s v="Produkte"/>
    <s v="BUs"/>
    <s v="Symptome"/>
    <s v="0"/>
    <s v="Labor"/>
    <s v="-"/>
  </r>
  <r>
    <x v="0"/>
    <n v="326"/>
    <x v="63"/>
    <s v="Offen ungeschält VOS"/>
    <x v="143"/>
    <s v="Schimmel"/>
    <x v="0"/>
    <s v="-"/>
    <n v="46"/>
    <s v="Produkte"/>
    <s v="BUs"/>
    <s v="Symptome"/>
    <n v="163"/>
    <s v="BU3"/>
    <n v="29500622"/>
  </r>
  <r>
    <x v="0"/>
    <n v="332"/>
    <x v="63"/>
    <s v="Offen ungeschält VOS"/>
    <x v="324"/>
    <s v="Schimmel"/>
    <x v="0"/>
    <s v="-"/>
    <n v="46"/>
    <s v="Produkte"/>
    <s v="BUs"/>
    <s v="Symptome"/>
    <n v="166"/>
    <s v="BU3"/>
    <n v="29501059"/>
  </r>
  <r>
    <x v="0"/>
    <n v="76"/>
    <x v="63"/>
    <s v="Vakuumierter VOS ungeschält"/>
    <x v="325"/>
    <s v="Schimmel"/>
    <x v="0"/>
    <s v="-"/>
    <n v="46"/>
    <s v="Produkte"/>
    <s v="BUs"/>
    <s v="Symptome"/>
    <s v="0"/>
    <s v="BU3"/>
    <n v="49500103"/>
  </r>
  <r>
    <x v="2"/>
    <n v="19"/>
    <x v="63"/>
    <s v="Offen ungeschält ABS"/>
    <x v="70"/>
    <s v="keinen Verwendungszweck"/>
    <x v="23"/>
    <s v="-"/>
    <n v="46"/>
    <s v="Produkte"/>
    <s v="BUs"/>
    <s v="Symptome"/>
    <n v="28.5"/>
    <s v="BU4"/>
    <n v="29501029"/>
  </r>
  <r>
    <x v="2"/>
    <n v="20"/>
    <x v="63"/>
    <s v="Offen ungeschält ABS"/>
    <x v="149"/>
    <s v="keinen Verwendungszweck"/>
    <x v="23"/>
    <s v="-"/>
    <n v="46"/>
    <s v="Produkte"/>
    <s v="BUs"/>
    <s v="Symptome"/>
    <n v="0.2"/>
    <s v="BU4"/>
    <n v="29500885"/>
  </r>
  <r>
    <x v="2"/>
    <n v="20"/>
    <x v="63"/>
    <s v="Offen ungeschält ABS"/>
    <x v="149"/>
    <s v="keinen Verwendungszweck"/>
    <x v="23"/>
    <s v="-"/>
    <n v="46"/>
    <s v="Produkte"/>
    <s v="BUs"/>
    <s v="Symptome"/>
    <n v="0.2"/>
    <s v="BU4"/>
    <n v="29500885"/>
  </r>
  <r>
    <x v="2"/>
    <n v="20"/>
    <x v="63"/>
    <s v="Offen ungeschält ABS"/>
    <x v="59"/>
    <s v="keinen Verwendungszweck"/>
    <x v="23"/>
    <s v="-"/>
    <n v="46"/>
    <s v="Produkte"/>
    <s v="BUs"/>
    <s v="Symptome"/>
    <n v="30"/>
    <s v="BU4"/>
    <n v="29500886"/>
  </r>
  <r>
    <x v="2"/>
    <n v="20"/>
    <x v="63"/>
    <s v="Offen ungeschält ABS"/>
    <x v="59"/>
    <s v="keinen Verwendungszweck"/>
    <x v="23"/>
    <s v="-"/>
    <n v="46"/>
    <s v="Produkte"/>
    <s v="BUs"/>
    <s v="Symptome"/>
    <n v="30"/>
    <s v="BU4"/>
    <n v="29500886"/>
  </r>
  <r>
    <x v="2"/>
    <n v="18"/>
    <x v="63"/>
    <s v="Offen ungeschält ABS"/>
    <x v="68"/>
    <s v="keinen Verwendungszweck"/>
    <x v="23"/>
    <s v="-"/>
    <n v="46"/>
    <s v="Produkte"/>
    <s v="BUs"/>
    <s v="Symptome"/>
    <n v="27"/>
    <s v="BU4"/>
    <n v="29501009"/>
  </r>
  <r>
    <x v="2"/>
    <n v="11"/>
    <x v="63"/>
    <s v="Offen ungeschält ABS"/>
    <x v="68"/>
    <s v="keinen Verwendungszweck"/>
    <x v="23"/>
    <s v="-"/>
    <n v="46"/>
    <s v="Produkte"/>
    <s v="BUs"/>
    <s v="Symptome"/>
    <n v="16.5"/>
    <s v="BU4"/>
    <n v="29501009"/>
  </r>
  <r>
    <x v="2"/>
    <n v="20"/>
    <x v="63"/>
    <s v="Offen ungeschält ABS"/>
    <x v="70"/>
    <s v="keinen Verwendungszweck"/>
    <x v="23"/>
    <s v="-"/>
    <n v="46"/>
    <s v="Produkte"/>
    <s v="BUs"/>
    <s v="Symptome"/>
    <n v="30"/>
    <s v="BU4"/>
    <n v="29501029"/>
  </r>
  <r>
    <x v="2"/>
    <n v="5"/>
    <x v="63"/>
    <s v="Offen ungeschält ABS"/>
    <x v="310"/>
    <s v="keinen Verwendungszweck"/>
    <x v="23"/>
    <s v="-"/>
    <n v="46"/>
    <s v="Produkte"/>
    <s v="BUs"/>
    <s v="Symptome"/>
    <n v="5.0000000000000001E-4"/>
    <s v="BU4"/>
    <n v="29501105"/>
  </r>
  <r>
    <x v="2"/>
    <n v="6"/>
    <x v="63"/>
    <s v="Offen ungeschält VOS"/>
    <x v="52"/>
    <s v="keinen Verwendungszweck"/>
    <x v="23"/>
    <s v="-"/>
    <n v="46"/>
    <s v="Produkte"/>
    <s v="BUs"/>
    <s v="Symptome"/>
    <n v="3"/>
    <s v="BU4"/>
    <n v="29500482"/>
  </r>
  <r>
    <x v="2"/>
    <n v="20"/>
    <x v="63"/>
    <s v="Offen ungeschält ABS"/>
    <x v="149"/>
    <s v="keinen Verwendungszweck"/>
    <x v="23"/>
    <s v="-"/>
    <n v="46"/>
    <s v="Produkte"/>
    <s v="BUs"/>
    <s v="Symptome"/>
    <n v="0.2"/>
    <s v="BU4"/>
    <n v="29500885"/>
  </r>
  <r>
    <x v="2"/>
    <n v="15"/>
    <x v="63"/>
    <s v="Offen ungeschält ABS"/>
    <x v="149"/>
    <s v="keinen Verwendungszweck"/>
    <x v="23"/>
    <s v="-"/>
    <n v="46"/>
    <s v="Produkte"/>
    <s v="BUs"/>
    <s v="Symptome"/>
    <n v="0.15"/>
    <s v="BU4"/>
    <n v="29500885"/>
  </r>
  <r>
    <x v="2"/>
    <n v="7"/>
    <x v="63"/>
    <s v="Offen ungeschält ABS"/>
    <x v="60"/>
    <s v="keinen Verwendungszweck"/>
    <x v="23"/>
    <s v="-"/>
    <n v="46"/>
    <s v="Produkte"/>
    <s v="BUs"/>
    <s v="Symptome"/>
    <n v="14"/>
    <s v="BU4"/>
    <n v="29500891"/>
  </r>
  <r>
    <x v="2"/>
    <n v="18"/>
    <x v="63"/>
    <s v="Offen ungeschält ABS"/>
    <x v="104"/>
    <s v="keinen Verwendungszweck"/>
    <x v="23"/>
    <s v="-"/>
    <n v="46"/>
    <s v="Produkte"/>
    <s v="BUs"/>
    <s v="Symptome"/>
    <n v="0.18"/>
    <s v="BU4"/>
    <n v="29500910"/>
  </r>
  <r>
    <x v="2"/>
    <n v="16"/>
    <x v="63"/>
    <s v="Offen ungeschält ABS"/>
    <x v="104"/>
    <s v="keinen Verwendungszweck"/>
    <x v="23"/>
    <s v="-"/>
    <n v="46"/>
    <s v="Produkte"/>
    <s v="BUs"/>
    <s v="Symptome"/>
    <n v="0.16"/>
    <s v="BU4"/>
    <n v="29500910"/>
  </r>
  <r>
    <x v="2"/>
    <n v="14"/>
    <x v="63"/>
    <s v="Offen ungeschält ABS"/>
    <x v="69"/>
    <s v="keinen Verwendungszweck"/>
    <x v="23"/>
    <s v="-"/>
    <n v="46"/>
    <s v="Produkte"/>
    <s v="BUs"/>
    <s v="Symptome"/>
    <n v="1.4E-3"/>
    <s v="BU4"/>
    <n v="29501013"/>
  </r>
  <r>
    <x v="2"/>
    <n v="15"/>
    <x v="63"/>
    <s v="Offen ungeschält ABS"/>
    <x v="218"/>
    <s v="keinen Verwendungszweck"/>
    <x v="23"/>
    <s v="-"/>
    <n v="46"/>
    <s v="Produkte"/>
    <s v="BUs"/>
    <s v="Symptome"/>
    <n v="7.5"/>
    <s v="BU4"/>
    <n v="29500908"/>
  </r>
  <r>
    <x v="2"/>
    <n v="8"/>
    <x v="63"/>
    <s v="Offen ungeschält ABS"/>
    <x v="218"/>
    <s v="keinen Verwendungszweck"/>
    <x v="23"/>
    <s v="-"/>
    <n v="46"/>
    <s v="Produkte"/>
    <s v="BUs"/>
    <s v="Symptome"/>
    <n v="4"/>
    <s v="BU4"/>
    <n v="29500908"/>
  </r>
  <r>
    <x v="0"/>
    <n v="12"/>
    <x v="64"/>
    <s v="Offen ungeschält VOS"/>
    <x v="43"/>
    <s v="Schimmel"/>
    <x v="38"/>
    <s v="-"/>
    <n v="46"/>
    <s v="Produkte"/>
    <s v="BUs"/>
    <s v="Symptome"/>
    <n v="6"/>
    <s v="BU3"/>
    <n v="29500498"/>
  </r>
  <r>
    <x v="0"/>
    <n v="48"/>
    <x v="64"/>
    <s v="Offen ungeschält VOS"/>
    <x v="43"/>
    <s v="Schimmel"/>
    <x v="38"/>
    <s v="-"/>
    <n v="46"/>
    <s v="Produkte"/>
    <s v="BUs"/>
    <s v="Symptome"/>
    <n v="24"/>
    <s v="BU3"/>
    <n v="29500498"/>
  </r>
  <r>
    <x v="1"/>
    <n v="48"/>
    <x v="64"/>
    <s v="Vorschmelz"/>
    <x v="45"/>
    <s v="Rest"/>
    <x v="12"/>
    <s v="-"/>
    <n v="46"/>
    <s v="Produkte"/>
    <s v="BUs"/>
    <s v="Symptome"/>
    <n v="0.48"/>
    <s v="BU1"/>
    <n v="29500917"/>
  </r>
  <r>
    <x v="2"/>
    <n v="5"/>
    <x v="64"/>
    <s v="Offen ungeschält ABS"/>
    <x v="59"/>
    <s v="keinen Verwendungszweck"/>
    <x v="23"/>
    <s v="-"/>
    <n v="46"/>
    <s v="Produkte"/>
    <s v="BUs"/>
    <s v="Symptome"/>
    <n v="7.5"/>
    <s v="BU4"/>
    <n v="29500886"/>
  </r>
  <r>
    <x v="2"/>
    <n v="4"/>
    <x v="64"/>
    <s v="Offen ungeschält ABS"/>
    <x v="60"/>
    <s v="keinen Verwendungszweck"/>
    <x v="23"/>
    <s v="-"/>
    <n v="46"/>
    <s v="Produkte"/>
    <s v="BUs"/>
    <s v="Symptome"/>
    <n v="8"/>
    <s v="BU4"/>
    <n v="29500891"/>
  </r>
  <r>
    <x v="2"/>
    <n v="7"/>
    <x v="64"/>
    <s v="Offen ungeschält ABS"/>
    <x v="60"/>
    <s v="keinen Verwendungszweck"/>
    <x v="23"/>
    <s v="-"/>
    <n v="46"/>
    <s v="Produkte"/>
    <s v="BUs"/>
    <s v="Symptome"/>
    <n v="14"/>
    <s v="BU4"/>
    <n v="29500891"/>
  </r>
  <r>
    <x v="2"/>
    <n v="10"/>
    <x v="64"/>
    <s v="Offen ungeschält ABS"/>
    <x v="60"/>
    <s v="keinen Verwendungszweck"/>
    <x v="23"/>
    <s v="-"/>
    <n v="46"/>
    <s v="Produkte"/>
    <s v="BUs"/>
    <s v="Symptome"/>
    <n v="20"/>
    <s v="BU4"/>
    <n v="29500891"/>
  </r>
  <r>
    <x v="2"/>
    <n v="2"/>
    <x v="64"/>
    <s v="Offen ungeschält ABS"/>
    <x v="60"/>
    <s v="keinen Verwendungszweck"/>
    <x v="23"/>
    <s v="-"/>
    <n v="46"/>
    <s v="Produkte"/>
    <s v="BUs"/>
    <s v="Symptome"/>
    <n v="4"/>
    <s v="BU4"/>
    <n v="29500891"/>
  </r>
  <r>
    <x v="2"/>
    <n v="6"/>
    <x v="64"/>
    <s v="Offen ungeschält ABS"/>
    <x v="60"/>
    <s v="keinen Verwendungszweck"/>
    <x v="23"/>
    <s v="-"/>
    <n v="46"/>
    <s v="Produkte"/>
    <s v="BUs"/>
    <s v="Symptome"/>
    <n v="12"/>
    <s v="BU4"/>
    <n v="29500891"/>
  </r>
  <r>
    <x v="2"/>
    <n v="5"/>
    <x v="64"/>
    <s v="Offen ungeschält ABS"/>
    <x v="60"/>
    <s v="keinen Verwendungszweck"/>
    <x v="23"/>
    <s v="-"/>
    <n v="46"/>
    <s v="Produkte"/>
    <s v="BUs"/>
    <s v="Symptome"/>
    <n v="10"/>
    <s v="BU4"/>
    <n v="29500891"/>
  </r>
  <r>
    <x v="2"/>
    <n v="9"/>
    <x v="64"/>
    <s v="Offen ungeschält ABS"/>
    <x v="63"/>
    <s v="Schimmel"/>
    <x v="3"/>
    <s v="-"/>
    <n v="46"/>
    <s v="Produkte"/>
    <s v="BUs"/>
    <s v="Symptome"/>
    <n v="0.09"/>
    <s v="BU4"/>
    <n v="29500904"/>
  </r>
  <r>
    <x v="2"/>
    <n v="12"/>
    <x v="64"/>
    <s v="Offen ungeschält ABS"/>
    <x v="63"/>
    <s v="Schimmel"/>
    <x v="3"/>
    <s v="-"/>
    <n v="46"/>
    <s v="Produkte"/>
    <s v="BUs"/>
    <s v="Symptome"/>
    <n v="0.12"/>
    <s v="BU4"/>
    <n v="29500904"/>
  </r>
  <r>
    <x v="2"/>
    <n v="17"/>
    <x v="64"/>
    <s v="Offen ungeschält ABS"/>
    <x v="63"/>
    <s v="Schimmel"/>
    <x v="3"/>
    <s v="-"/>
    <n v="46"/>
    <s v="Produkte"/>
    <s v="BUs"/>
    <s v="Symptome"/>
    <n v="0.17"/>
    <s v="BU4"/>
    <n v="29500904"/>
  </r>
  <r>
    <x v="2"/>
    <n v="4"/>
    <x v="64"/>
    <s v="Offen ungeschält ABS"/>
    <x v="63"/>
    <s v="Schimmel"/>
    <x v="3"/>
    <s v="-"/>
    <n v="46"/>
    <s v="Produkte"/>
    <s v="BUs"/>
    <s v="Symptome"/>
    <n v="0.04"/>
    <s v="BU4"/>
    <n v="29500904"/>
  </r>
  <r>
    <x v="2"/>
    <n v="20"/>
    <x v="64"/>
    <s v="Offen ungeschält ABS"/>
    <x v="64"/>
    <s v="keinen Verwendungszweck"/>
    <x v="23"/>
    <s v="-"/>
    <n v="46"/>
    <s v="Produkte"/>
    <s v="BUs"/>
    <s v="Symptome"/>
    <n v="0.2"/>
    <s v="BU4"/>
    <n v="29500906"/>
  </r>
  <r>
    <x v="2"/>
    <n v="14"/>
    <x v="64"/>
    <s v="Offen ungeschält ABS"/>
    <x v="64"/>
    <s v="keinen Verwendungszweck"/>
    <x v="23"/>
    <s v="-"/>
    <n v="46"/>
    <s v="Produkte"/>
    <s v="BUs"/>
    <s v="Symptome"/>
    <n v="0.14000000000000001"/>
    <s v="BU4"/>
    <n v="29500906"/>
  </r>
  <r>
    <x v="2"/>
    <n v="21"/>
    <x v="64"/>
    <s v="Offen ungeschält ABS"/>
    <x v="64"/>
    <s v="keinen Verwendungszweck"/>
    <x v="23"/>
    <s v="-"/>
    <n v="46"/>
    <s v="Produkte"/>
    <s v="BUs"/>
    <s v="Symptome"/>
    <n v="0.21"/>
    <s v="BU4"/>
    <n v="29500906"/>
  </r>
  <r>
    <x v="2"/>
    <n v="6"/>
    <x v="64"/>
    <s v="Offen ungeschält ABS"/>
    <x v="218"/>
    <s v="Schimmel"/>
    <x v="3"/>
    <s v="-"/>
    <n v="46"/>
    <s v="Produkte"/>
    <s v="BUs"/>
    <s v="Symptome"/>
    <n v="3"/>
    <s v="BU4"/>
    <n v="29500908"/>
  </r>
  <r>
    <x v="2"/>
    <n v="18"/>
    <x v="64"/>
    <s v="Offen ungeschält ABS"/>
    <x v="218"/>
    <s v="Schimmel"/>
    <x v="3"/>
    <s v="-"/>
    <n v="46"/>
    <s v="Produkte"/>
    <s v="BUs"/>
    <s v="Symptome"/>
    <n v="9"/>
    <s v="BU4"/>
    <n v="29500908"/>
  </r>
  <r>
    <x v="2"/>
    <n v="3"/>
    <x v="64"/>
    <s v="Offen ungeschält ABS"/>
    <x v="218"/>
    <s v="Schimmel"/>
    <x v="3"/>
    <s v="-"/>
    <n v="46"/>
    <s v="Produkte"/>
    <s v="BUs"/>
    <s v="Symptome"/>
    <n v="1.5"/>
    <s v="BU4"/>
    <n v="29500908"/>
  </r>
  <r>
    <x v="2"/>
    <n v="13"/>
    <x v="64"/>
    <s v="Offen ungeschält ABS"/>
    <x v="218"/>
    <s v="Schimmel"/>
    <x v="3"/>
    <s v="-"/>
    <n v="46"/>
    <s v="Produkte"/>
    <s v="BUs"/>
    <s v="Symptome"/>
    <n v="6.5"/>
    <s v="BU4"/>
    <n v="29500908"/>
  </r>
  <r>
    <x v="2"/>
    <n v="16"/>
    <x v="64"/>
    <s v="Offen ungeschält ABS"/>
    <x v="218"/>
    <s v="Schimmel"/>
    <x v="3"/>
    <s v="-"/>
    <n v="46"/>
    <s v="Produkte"/>
    <s v="BUs"/>
    <s v="Symptome"/>
    <n v="8"/>
    <s v="BU4"/>
    <n v="29500908"/>
  </r>
  <r>
    <x v="2"/>
    <n v="12"/>
    <x v="64"/>
    <s v="Offen ungeschält ABS"/>
    <x v="218"/>
    <s v="Schimmel"/>
    <x v="3"/>
    <s v="-"/>
    <n v="46"/>
    <s v="Produkte"/>
    <s v="BUs"/>
    <s v="Symptome"/>
    <n v="6"/>
    <s v="BU4"/>
    <n v="29500908"/>
  </r>
  <r>
    <x v="2"/>
    <n v="14"/>
    <x v="64"/>
    <s v="Offen ungeschält ABS"/>
    <x v="218"/>
    <s v="Schimmel"/>
    <x v="3"/>
    <s v="-"/>
    <n v="46"/>
    <s v="Produkte"/>
    <s v="BUs"/>
    <s v="Symptome"/>
    <n v="7"/>
    <s v="BU4"/>
    <n v="29500908"/>
  </r>
  <r>
    <x v="2"/>
    <n v="16"/>
    <x v="64"/>
    <s v="Offen ungeschält ABS"/>
    <x v="218"/>
    <s v="Schimmel"/>
    <x v="3"/>
    <s v="-"/>
    <n v="46"/>
    <s v="Produkte"/>
    <s v="BUs"/>
    <s v="Symptome"/>
    <n v="8"/>
    <s v="BU4"/>
    <n v="29500908"/>
  </r>
  <r>
    <x v="2"/>
    <n v="16"/>
    <x v="64"/>
    <s v="Offen ungeschält ABS"/>
    <x v="218"/>
    <s v="Schimmel"/>
    <x v="3"/>
    <s v="-"/>
    <n v="46"/>
    <s v="Produkte"/>
    <s v="BUs"/>
    <s v="Symptome"/>
    <n v="8"/>
    <s v="BU4"/>
    <n v="29500908"/>
  </r>
  <r>
    <x v="2"/>
    <n v="15"/>
    <x v="64"/>
    <s v="Offen ungeschält ABS"/>
    <x v="218"/>
    <s v="Schimmel"/>
    <x v="3"/>
    <s v="-"/>
    <n v="46"/>
    <s v="Produkte"/>
    <s v="BUs"/>
    <s v="Symptome"/>
    <n v="7.5"/>
    <s v="BU4"/>
    <n v="29500908"/>
  </r>
  <r>
    <x v="2"/>
    <n v="6"/>
    <x v="64"/>
    <s v="Offen ungeschält ABS"/>
    <x v="218"/>
    <s v="Schimmel"/>
    <x v="3"/>
    <s v="-"/>
    <n v="46"/>
    <s v="Produkte"/>
    <s v="BUs"/>
    <s v="Symptome"/>
    <n v="3"/>
    <s v="BU4"/>
    <n v="29500908"/>
  </r>
  <r>
    <x v="2"/>
    <n v="15"/>
    <x v="64"/>
    <s v="Offen ungeschält ABS"/>
    <x v="218"/>
    <s v="Schimmel"/>
    <x v="3"/>
    <s v="-"/>
    <n v="46"/>
    <s v="Produkte"/>
    <s v="BUs"/>
    <s v="Symptome"/>
    <n v="7.5"/>
    <s v="BU4"/>
    <n v="29500908"/>
  </r>
  <r>
    <x v="2"/>
    <n v="9"/>
    <x v="64"/>
    <s v="Offen ungeschält ABS"/>
    <x v="218"/>
    <s v="Schimmel"/>
    <x v="3"/>
    <s v="-"/>
    <n v="46"/>
    <s v="Produkte"/>
    <s v="BUs"/>
    <s v="Symptome"/>
    <n v="4.5"/>
    <s v="BU4"/>
    <n v="29500908"/>
  </r>
  <r>
    <x v="2"/>
    <n v="13"/>
    <x v="64"/>
    <s v="Offen ungeschält ABS"/>
    <x v="218"/>
    <s v="Schimmel"/>
    <x v="3"/>
    <s v="-"/>
    <n v="46"/>
    <s v="Produkte"/>
    <s v="BUs"/>
    <s v="Symptome"/>
    <n v="6.5"/>
    <s v="BU4"/>
    <n v="29500908"/>
  </r>
  <r>
    <x v="2"/>
    <n v="13"/>
    <x v="64"/>
    <s v="Offen ungeschält ABS"/>
    <x v="218"/>
    <s v="Schimmel"/>
    <x v="3"/>
    <s v="-"/>
    <n v="46"/>
    <s v="Produkte"/>
    <s v="BUs"/>
    <s v="Symptome"/>
    <n v="6.5"/>
    <s v="BU4"/>
    <n v="29500908"/>
  </r>
  <r>
    <x v="2"/>
    <n v="10"/>
    <x v="64"/>
    <s v="Offen ungeschält ABS"/>
    <x v="218"/>
    <s v="Schimmel"/>
    <x v="3"/>
    <s v="-"/>
    <n v="46"/>
    <s v="Produkte"/>
    <s v="BUs"/>
    <s v="Symptome"/>
    <n v="5"/>
    <s v="BU4"/>
    <n v="29500908"/>
  </r>
  <r>
    <x v="2"/>
    <n v="10"/>
    <x v="64"/>
    <s v="Offen ungeschält ABS"/>
    <x v="218"/>
    <s v="Schimmel"/>
    <x v="3"/>
    <s v="-"/>
    <n v="46"/>
    <s v="Produkte"/>
    <s v="BUs"/>
    <s v="Symptome"/>
    <n v="5"/>
    <s v="BU4"/>
    <n v="29500908"/>
  </r>
  <r>
    <x v="2"/>
    <n v="13"/>
    <x v="64"/>
    <s v="Offen ungeschält ABS"/>
    <x v="218"/>
    <s v="Schimmel"/>
    <x v="3"/>
    <s v="-"/>
    <n v="46"/>
    <s v="Produkte"/>
    <s v="BUs"/>
    <s v="Symptome"/>
    <n v="6.5"/>
    <s v="BU4"/>
    <n v="29500908"/>
  </r>
  <r>
    <x v="2"/>
    <n v="17"/>
    <x v="64"/>
    <s v="Offen ungeschält ABS"/>
    <x v="112"/>
    <s v="keinen Verwendungszweck"/>
    <x v="23"/>
    <s v="-"/>
    <n v="46"/>
    <s v="Produkte"/>
    <s v="BUs"/>
    <s v="Symptome"/>
    <n v="25.5"/>
    <s v="BU4"/>
    <n v="29500952"/>
  </r>
  <r>
    <x v="2"/>
    <n v="10"/>
    <x v="64"/>
    <s v="Offen ungeschält ABS"/>
    <x v="112"/>
    <s v="keinen Verwendungszweck"/>
    <x v="23"/>
    <s v="-"/>
    <n v="46"/>
    <s v="Produkte"/>
    <s v="BUs"/>
    <s v="Symptome"/>
    <n v="15"/>
    <s v="BU4"/>
    <n v="29500952"/>
  </r>
  <r>
    <x v="2"/>
    <n v="9"/>
    <x v="64"/>
    <s v="Offen ungeschält ABS"/>
    <x v="4"/>
    <s v="keinen Verwendungszweck"/>
    <x v="23"/>
    <s v="-"/>
    <n v="46"/>
    <s v="Produkte"/>
    <s v="BUs"/>
    <s v="Symptome"/>
    <n v="9.0000000000000008E-4"/>
    <s v="BU4"/>
    <n v="29501028"/>
  </r>
  <r>
    <x v="2"/>
    <n v="10"/>
    <x v="64"/>
    <s v="Offen ungeschält ABS"/>
    <x v="70"/>
    <s v="keinen Verwendungszweck"/>
    <x v="23"/>
    <s v="-"/>
    <n v="46"/>
    <s v="Produkte"/>
    <s v="BUs"/>
    <s v="Symptome"/>
    <n v="15"/>
    <s v="BU4"/>
    <n v="29501029"/>
  </r>
  <r>
    <x v="2"/>
    <n v="18"/>
    <x v="64"/>
    <s v="Offen ungeschält ABS"/>
    <x v="72"/>
    <s v="keinen Verwendungszweck"/>
    <x v="23"/>
    <s v="-"/>
    <n v="46"/>
    <s v="Produkte"/>
    <s v="BUs"/>
    <s v="Symptome"/>
    <n v="1.8000000000000002E-3"/>
    <s v="BU4"/>
    <n v="29501039"/>
  </r>
  <r>
    <x v="2"/>
    <n v="23"/>
    <x v="64"/>
    <s v="Offen ungeschält ABS"/>
    <x v="72"/>
    <s v="keinen Verwendungszweck"/>
    <x v="23"/>
    <s v="-"/>
    <n v="46"/>
    <s v="Produkte"/>
    <s v="BUs"/>
    <s v="Symptome"/>
    <n v="2.3E-3"/>
    <s v="BU4"/>
    <n v="29501039"/>
  </r>
  <r>
    <x v="2"/>
    <n v="23"/>
    <x v="64"/>
    <s v="Offen ungeschält ABS"/>
    <x v="72"/>
    <s v="keinen Verwendungszweck"/>
    <x v="23"/>
    <s v="-"/>
    <n v="46"/>
    <s v="Produkte"/>
    <s v="BUs"/>
    <s v="Symptome"/>
    <n v="2.3E-3"/>
    <s v="BU4"/>
    <n v="29501039"/>
  </r>
  <r>
    <x v="2"/>
    <n v="10"/>
    <x v="64"/>
    <s v="Offen ungeschält ABS"/>
    <x v="72"/>
    <s v="keinen Verwendungszweck"/>
    <x v="23"/>
    <s v="-"/>
    <n v="46"/>
    <s v="Produkte"/>
    <s v="BUs"/>
    <s v="Symptome"/>
    <n v="1E-3"/>
    <s v="BU4"/>
    <n v="29501039"/>
  </r>
  <r>
    <x v="2"/>
    <n v="25"/>
    <x v="64"/>
    <s v="Offen ungeschält ABS"/>
    <x v="72"/>
    <s v="keinen Verwendungszweck"/>
    <x v="23"/>
    <s v="-"/>
    <n v="46"/>
    <s v="Produkte"/>
    <s v="BUs"/>
    <s v="Symptome"/>
    <n v="2.5000000000000001E-3"/>
    <s v="BU4"/>
    <n v="29501039"/>
  </r>
  <r>
    <x v="2"/>
    <n v="5"/>
    <x v="64"/>
    <s v="Offen ungeschält ABS"/>
    <x v="159"/>
    <s v="Schimmel"/>
    <x v="3"/>
    <s v="-"/>
    <n v="46"/>
    <s v="Produkte"/>
    <s v="BUs"/>
    <s v="Symptome"/>
    <n v="5.0000000000000001E-4"/>
    <s v="BU4"/>
    <n v="29501040"/>
  </r>
  <r>
    <x v="2"/>
    <n v="5"/>
    <x v="64"/>
    <s v="Offen ungeschält ABS"/>
    <x v="159"/>
    <s v="Schimmel"/>
    <x v="3"/>
    <s v="-"/>
    <n v="46"/>
    <s v="Produkte"/>
    <s v="BUs"/>
    <s v="Symptome"/>
    <n v="5.0000000000000001E-4"/>
    <s v="BU4"/>
    <n v="29501040"/>
  </r>
  <r>
    <x v="2"/>
    <n v="4"/>
    <x v="64"/>
    <s v="Offen ungeschält ABS"/>
    <x v="159"/>
    <s v="Schimmel"/>
    <x v="3"/>
    <s v="-"/>
    <n v="46"/>
    <s v="Produkte"/>
    <s v="BUs"/>
    <s v="Symptome"/>
    <n v="4.0000000000000002E-4"/>
    <s v="BU4"/>
    <n v="29501040"/>
  </r>
  <r>
    <x v="2"/>
    <n v="2"/>
    <x v="64"/>
    <s v="Offen ungeschält ABS"/>
    <x v="159"/>
    <s v="Schimmel"/>
    <x v="3"/>
    <s v="-"/>
    <n v="46"/>
    <s v="Produkte"/>
    <s v="BUs"/>
    <s v="Symptome"/>
    <n v="2.0000000000000001E-4"/>
    <s v="BU4"/>
    <n v="29501040"/>
  </r>
  <r>
    <x v="2"/>
    <n v="5"/>
    <x v="64"/>
    <s v="Offen ungeschält ABS"/>
    <x v="159"/>
    <s v="Schimmel"/>
    <x v="3"/>
    <s v="-"/>
    <n v="46"/>
    <s v="Produkte"/>
    <s v="BUs"/>
    <s v="Symptome"/>
    <n v="5.0000000000000001E-4"/>
    <s v="BU4"/>
    <n v="29501040"/>
  </r>
  <r>
    <x v="2"/>
    <n v="7"/>
    <x v="64"/>
    <s v="Offen ungeschält ABS"/>
    <x v="159"/>
    <s v="Schimmel"/>
    <x v="3"/>
    <s v="-"/>
    <n v="46"/>
    <s v="Produkte"/>
    <s v="BUs"/>
    <s v="Symptome"/>
    <n v="6.9999999999999999E-4"/>
    <s v="BU4"/>
    <n v="29501040"/>
  </r>
  <r>
    <x v="2"/>
    <n v="11"/>
    <x v="64"/>
    <s v="Offen ungeschält ABS"/>
    <x v="159"/>
    <s v="Schimmel"/>
    <x v="3"/>
    <s v="-"/>
    <n v="46"/>
    <s v="Produkte"/>
    <s v="BUs"/>
    <s v="Symptome"/>
    <n v="1.1000000000000001E-3"/>
    <s v="BU4"/>
    <n v="29501040"/>
  </r>
  <r>
    <x v="2"/>
    <n v="3"/>
    <x v="64"/>
    <s v="Offen ungeschält ABS"/>
    <x v="159"/>
    <s v="Schimmel"/>
    <x v="3"/>
    <s v="-"/>
    <n v="46"/>
    <s v="Produkte"/>
    <s v="BUs"/>
    <s v="Symptome"/>
    <n v="3.0000000000000003E-4"/>
    <s v="BU4"/>
    <n v="29501040"/>
  </r>
  <r>
    <x v="1"/>
    <n v="20"/>
    <x v="64"/>
    <s v="-"/>
    <x v="326"/>
    <s v="Linienbezogen"/>
    <x v="17"/>
    <s v="-"/>
    <n v="46"/>
    <s v="Produkte"/>
    <s v="BUs"/>
    <s v="Symptome"/>
    <s v="0"/>
    <s v="BU1"/>
    <n v="32000236"/>
  </r>
  <r>
    <x v="1"/>
    <n v="20"/>
    <x v="64"/>
    <s v="Räucherwürste"/>
    <x v="49"/>
    <s v="Linienbezogen"/>
    <x v="19"/>
    <s v="-"/>
    <n v="46"/>
    <s v="Produkte"/>
    <s v="BUs"/>
    <s v="Symptome"/>
    <s v="0"/>
    <s v="BU1"/>
    <n v="32000070"/>
  </r>
  <r>
    <x v="1"/>
    <n v="20"/>
    <x v="64"/>
    <s v="-"/>
    <x v="326"/>
    <s v="Rest"/>
    <x v="6"/>
    <s v="-"/>
    <n v="46"/>
    <s v="Produkte"/>
    <s v="BUs"/>
    <s v="Symptome"/>
    <s v="0"/>
    <s v="BU1"/>
    <n v="32000236"/>
  </r>
  <r>
    <x v="1"/>
    <n v="313"/>
    <x v="64"/>
    <s v="-"/>
    <x v="23"/>
    <s v="Linienbezogen"/>
    <x v="7"/>
    <s v="-"/>
    <n v="46"/>
    <s v="Produkte"/>
    <s v="BUs"/>
    <s v="Symptome"/>
    <s v="0"/>
    <s v="BU1"/>
    <s v="Maschinenabfall"/>
  </r>
  <r>
    <x v="1"/>
    <n v="60"/>
    <x v="64"/>
    <s v="-"/>
    <x v="327"/>
    <s v="Linienbezogen"/>
    <x v="27"/>
    <s v="-"/>
    <n v="46"/>
    <s v="Produkte"/>
    <s v="BUs"/>
    <s v="Symptome"/>
    <s v="0"/>
    <s v="BU1"/>
    <n v="31000142"/>
  </r>
  <r>
    <x v="1"/>
    <n v="20"/>
    <x v="64"/>
    <s v="-"/>
    <x v="328"/>
    <s v="Linienbezogen"/>
    <x v="37"/>
    <s v="-"/>
    <n v="46"/>
    <s v="Produkte"/>
    <s v="BUs"/>
    <s v="Symptome"/>
    <s v="0"/>
    <s v="BU1"/>
    <n v="31000162"/>
  </r>
  <r>
    <x v="1"/>
    <n v="40"/>
    <x v="64"/>
    <s v="-"/>
    <x v="327"/>
    <s v="Linienbezogen"/>
    <x v="27"/>
    <s v="-"/>
    <n v="46"/>
    <s v="Produkte"/>
    <s v="BUs"/>
    <s v="Symptome"/>
    <s v="0"/>
    <s v="BU1"/>
    <n v="31000142"/>
  </r>
  <r>
    <x v="5"/>
    <n v="8.4"/>
    <x v="64"/>
    <s v="Rest"/>
    <x v="258"/>
    <s v="Qualitätssicherung"/>
    <x v="10"/>
    <s v="-"/>
    <n v="46"/>
    <s v="Produkte"/>
    <s v="BUs"/>
    <s v="Symptome"/>
    <s v="0"/>
    <s v="QM"/>
    <s v="-"/>
  </r>
  <r>
    <x v="5"/>
    <n v="2.4"/>
    <x v="64"/>
    <s v="Rest"/>
    <x v="258"/>
    <s v="Qualitätssicherung"/>
    <x v="44"/>
    <s v="-"/>
    <n v="46"/>
    <s v="Produkte"/>
    <s v="BUs"/>
    <s v="Symptome"/>
    <s v="0"/>
    <s v="Labor"/>
    <s v="-"/>
  </r>
  <r>
    <x v="5"/>
    <n v="104.7"/>
    <x v="64"/>
    <s v="Rest"/>
    <x v="258"/>
    <s v="Qualitätssicherung"/>
    <x v="10"/>
    <s v="-"/>
    <n v="46"/>
    <s v="Produkte"/>
    <s v="BUs"/>
    <s v="Symptome"/>
    <s v="0"/>
    <s v="Labor"/>
    <s v="-"/>
  </r>
  <r>
    <x v="1"/>
    <n v="112"/>
    <x v="64"/>
    <s v="Sammelnr. ungeschält ABS"/>
    <x v="205"/>
    <s v="Schimmel"/>
    <x v="1"/>
    <s v="-"/>
    <n v="46"/>
    <s v="Produkte"/>
    <s v="BUs"/>
    <s v="Symptome"/>
    <n v="225.97119999999998"/>
    <s v="Schmelze"/>
    <n v="29600004"/>
  </r>
  <r>
    <x v="1"/>
    <n v="90"/>
    <x v="64"/>
    <s v="Rest"/>
    <x v="258"/>
    <s v="Linienbezogen"/>
    <x v="17"/>
    <s v="-"/>
    <n v="46"/>
    <s v="Produkte"/>
    <s v="BUs"/>
    <s v="Symptome"/>
    <s v="0"/>
    <s v="BU1"/>
    <s v="-"/>
  </r>
  <r>
    <x v="0"/>
    <n v="181"/>
    <x v="64"/>
    <s v="Offen vegan"/>
    <x v="39"/>
    <s v="keinen Verwendungszweck"/>
    <x v="4"/>
    <s v="-"/>
    <n v="46"/>
    <s v="Produkte"/>
    <s v="BUs"/>
    <s v="Symptome"/>
    <n v="90.5"/>
    <s v="BU3"/>
    <n v="29900002"/>
  </r>
  <r>
    <x v="1"/>
    <n v="236"/>
    <x v="64"/>
    <s v="Vorschmelz"/>
    <x v="329"/>
    <s v="Schimmel"/>
    <x v="1"/>
    <s v="-"/>
    <n v="46"/>
    <s v="Produkte"/>
    <s v="BUs"/>
    <s v="Symptome"/>
    <s v="0"/>
    <s v="BU1"/>
    <s v="Vorschmelz"/>
  </r>
  <r>
    <x v="2"/>
    <n v="20"/>
    <x v="65"/>
    <s v="Offen ungeschält ABS"/>
    <x v="59"/>
    <s v="keinen Verwendungszweck"/>
    <x v="23"/>
    <s v="-"/>
    <n v="46"/>
    <s v="Produkte"/>
    <s v="BUs"/>
    <s v="Symptome"/>
    <n v="30"/>
    <s v="BU4"/>
    <n v="29500886"/>
  </r>
  <r>
    <x v="2"/>
    <n v="20"/>
    <x v="65"/>
    <s v="Offen ungeschält ABS"/>
    <x v="104"/>
    <s v="keinen Verwendungszweck"/>
    <x v="23"/>
    <s v="-"/>
    <n v="46"/>
    <s v="Produkte"/>
    <s v="BUs"/>
    <s v="Symptome"/>
    <n v="0.2"/>
    <s v="BU4"/>
    <n v="29500910"/>
  </r>
  <r>
    <x v="1"/>
    <n v="34"/>
    <x v="65"/>
    <s v="Vorschmelz"/>
    <x v="45"/>
    <s v="Schimmel"/>
    <x v="8"/>
    <s v="-"/>
    <n v="46"/>
    <s v="Produkte"/>
    <s v="BUs"/>
    <s v="Symptome"/>
    <n v="0.34"/>
    <s v="BU1"/>
    <n v="29500917"/>
  </r>
  <r>
    <x v="1"/>
    <n v="34"/>
    <x v="65"/>
    <s v="Vorschmelz"/>
    <x v="45"/>
    <s v="Schimmel"/>
    <x v="8"/>
    <s v="-"/>
    <n v="46"/>
    <s v="Produkte"/>
    <s v="BUs"/>
    <s v="Symptome"/>
    <n v="0.34"/>
    <s v="BU1"/>
    <n v="29500917"/>
  </r>
  <r>
    <x v="0"/>
    <n v="154"/>
    <x v="65"/>
    <s v="Offen ungeschält ABS"/>
    <x v="30"/>
    <s v="Linienbezogen"/>
    <x v="9"/>
    <s v="-"/>
    <n v="46"/>
    <s v="Produkte"/>
    <s v="BUs"/>
    <s v="Symptome"/>
    <n v="154"/>
    <s v="BU3"/>
    <n v="29501003"/>
  </r>
  <r>
    <x v="0"/>
    <n v="46"/>
    <x v="65"/>
    <s v="Offen ungeschält ABS"/>
    <x v="30"/>
    <s v="Linienbezogen"/>
    <x v="9"/>
    <s v="-"/>
    <n v="46"/>
    <s v="Produkte"/>
    <s v="BUs"/>
    <s v="Symptome"/>
    <n v="46"/>
    <s v="BU3"/>
    <n v="29501003"/>
  </r>
  <r>
    <x v="0"/>
    <n v="48"/>
    <x v="65"/>
    <s v="Offen ungeschält ABS"/>
    <x v="18"/>
    <s v="Rest"/>
    <x v="6"/>
    <s v="-"/>
    <n v="46"/>
    <s v="Produkte"/>
    <s v="BUs"/>
    <s v="Symptome"/>
    <n v="48"/>
    <s v="BU3"/>
    <n v="29501032"/>
  </r>
  <r>
    <x v="0"/>
    <n v="21"/>
    <x v="65"/>
    <s v="Offen ungeschält ABS"/>
    <x v="18"/>
    <s v="Rest"/>
    <x v="6"/>
    <s v="-"/>
    <n v="46"/>
    <s v="Produkte"/>
    <s v="BUs"/>
    <s v="Symptome"/>
    <n v="21"/>
    <s v="BU3"/>
    <n v="29501032"/>
  </r>
  <r>
    <x v="2"/>
    <n v="9"/>
    <x v="65"/>
    <s v="Offen ungeschält ABS"/>
    <x v="72"/>
    <s v="keinen Verwendungszweck"/>
    <x v="23"/>
    <s v="-"/>
    <n v="46"/>
    <s v="Produkte"/>
    <s v="BUs"/>
    <s v="Symptome"/>
    <n v="9.0000000000000008E-4"/>
    <s v="BU4"/>
    <n v="29501039"/>
  </r>
  <r>
    <x v="2"/>
    <n v="14"/>
    <x v="65"/>
    <s v="Offen ungeschält ABS"/>
    <x v="72"/>
    <s v="keinen Verwendungszweck"/>
    <x v="23"/>
    <s v="-"/>
    <n v="46"/>
    <s v="Produkte"/>
    <s v="BUs"/>
    <s v="Symptome"/>
    <n v="1.4E-3"/>
    <s v="BU4"/>
    <n v="29501039"/>
  </r>
  <r>
    <x v="2"/>
    <n v="20"/>
    <x v="65"/>
    <s v="Offen ungeschält ABS"/>
    <x v="311"/>
    <s v="keinen Verwendungszweck"/>
    <x v="23"/>
    <s v="-"/>
    <n v="46"/>
    <s v="Produkte"/>
    <s v="BUs"/>
    <s v="Symptome"/>
    <s v="0"/>
    <s v="BU4"/>
    <n v="29501110"/>
  </r>
  <r>
    <x v="2"/>
    <n v="23"/>
    <x v="65"/>
    <s v="-"/>
    <x v="330"/>
    <s v="keinen Verwendungszweck"/>
    <x v="23"/>
    <s v="-"/>
    <n v="46"/>
    <s v="Produkte"/>
    <s v="BUs"/>
    <s v="Symptome"/>
    <s v="0"/>
    <s v="BU4"/>
    <n v="47001071"/>
  </r>
  <r>
    <x v="2"/>
    <n v="23"/>
    <x v="65"/>
    <s v="-"/>
    <x v="330"/>
    <s v="keinen Verwendungszweck"/>
    <x v="23"/>
    <s v="-"/>
    <n v="46"/>
    <s v="Produkte"/>
    <s v="BUs"/>
    <s v="Symptome"/>
    <s v="0"/>
    <s v="BU4"/>
    <n v="47001071"/>
  </r>
  <r>
    <x v="1"/>
    <n v="17"/>
    <x v="65"/>
    <s v="-"/>
    <x v="331"/>
    <s v="Schimmel"/>
    <x v="8"/>
    <s v="-"/>
    <n v="46"/>
    <s v="Produkte"/>
    <s v="BUs"/>
    <s v="Symptome"/>
    <s v="0"/>
    <s v="BU1"/>
    <n v="48001200"/>
  </r>
  <r>
    <x v="1"/>
    <n v="288"/>
    <x v="65"/>
    <s v="Rest"/>
    <x v="258"/>
    <s v="Linienbezogen"/>
    <x v="19"/>
    <s v="-"/>
    <n v="46"/>
    <s v="Produkte"/>
    <s v="BUs"/>
    <s v="Symptome"/>
    <s v="0"/>
    <s v="Abfüllung"/>
    <s v="-"/>
  </r>
  <r>
    <x v="1"/>
    <n v="113"/>
    <x v="65"/>
    <s v="Rest"/>
    <x v="258"/>
    <s v="Linienbezogen"/>
    <x v="17"/>
    <s v="-"/>
    <n v="46"/>
    <s v="Produkte"/>
    <s v="BUs"/>
    <s v="Symptome"/>
    <s v="0"/>
    <s v="Schmelze"/>
    <s v="-"/>
  </r>
  <r>
    <x v="0"/>
    <n v="26.8"/>
    <x v="65"/>
    <s v="-"/>
    <x v="23"/>
    <s v="Linienbezogen"/>
    <x v="7"/>
    <s v="-"/>
    <n v="46"/>
    <s v="Produkte"/>
    <s v="BUs"/>
    <s v="Symptome"/>
    <s v="0"/>
    <s v="BU3"/>
    <s v="Maschinenabfall"/>
  </r>
  <r>
    <x v="5"/>
    <n v="6.4"/>
    <x v="65"/>
    <s v="Rest"/>
    <x v="258"/>
    <s v="Qualitätssicherung"/>
    <x v="44"/>
    <s v="-"/>
    <n v="46"/>
    <s v="Produkte"/>
    <s v="BUs"/>
    <s v="Symptome"/>
    <s v="0"/>
    <s v="Labor"/>
    <s v="-"/>
  </r>
  <r>
    <x v="1"/>
    <n v="640"/>
    <x v="65"/>
    <s v="-"/>
    <x v="332"/>
    <s v="Schimmel"/>
    <x v="30"/>
    <s v="-"/>
    <n v="46"/>
    <s v="Produkte"/>
    <s v="BUs"/>
    <s v="Symptome"/>
    <s v="0"/>
    <s v="Schmelze"/>
    <n v="57000633"/>
  </r>
  <r>
    <x v="0"/>
    <n v="35"/>
    <x v="65"/>
    <s v="-"/>
    <x v="23"/>
    <s v="Linienbezogen"/>
    <x v="7"/>
    <s v="-"/>
    <n v="46"/>
    <s v="Produkte"/>
    <s v="BUs"/>
    <s v="Symptome"/>
    <s v="0"/>
    <s v="BU3"/>
    <s v="Maschinenabfall"/>
  </r>
  <r>
    <x v="2"/>
    <n v="18"/>
    <x v="65"/>
    <s v="-"/>
    <x v="23"/>
    <s v="Linienbezogen"/>
    <x v="7"/>
    <s v="-"/>
    <n v="46"/>
    <s v="Produkte"/>
    <s v="BUs"/>
    <s v="Symptome"/>
    <s v="0"/>
    <s v="BU4"/>
    <s v="Maschinenabfall"/>
  </r>
  <r>
    <x v="0"/>
    <n v="48"/>
    <x v="65"/>
    <s v="Offen ungeschält ABS"/>
    <x v="18"/>
    <s v="Rest"/>
    <x v="6"/>
    <s v="-"/>
    <n v="46"/>
    <s v="Produkte"/>
    <s v="BUs"/>
    <s v="Symptome"/>
    <n v="48"/>
    <s v="BU3"/>
    <n v="29501032"/>
  </r>
  <r>
    <x v="5"/>
    <n v="135"/>
    <x v="64"/>
    <s v="Rest"/>
    <x v="258"/>
    <s v="Qualitätssicherung"/>
    <x v="45"/>
    <s v="-"/>
    <n v="46"/>
    <s v="Produkte"/>
    <s v="BUs"/>
    <s v="Symptome"/>
    <s v="0"/>
    <s v="Labor"/>
    <s v="-"/>
  </r>
  <r>
    <x v="1"/>
    <n v="36"/>
    <x v="64"/>
    <s v="Offen geschält RW"/>
    <x v="333"/>
    <s v="Rest"/>
    <x v="12"/>
    <s v="-"/>
    <n v="46"/>
    <s v="Produkte"/>
    <s v="BUs"/>
    <s v="Symptome"/>
    <s v="0"/>
    <s v="RWV"/>
    <n v="23500367"/>
  </r>
  <r>
    <x v="5"/>
    <n v="9"/>
    <x v="64"/>
    <s v="Rest"/>
    <x v="258"/>
    <s v="Qualitätssicherung"/>
    <x v="10"/>
    <s v="-"/>
    <n v="46"/>
    <s v="Produkte"/>
    <s v="BUs"/>
    <s v="Symptome"/>
    <s v="0"/>
    <s v="QM"/>
    <s v="-"/>
  </r>
  <r>
    <x v="1"/>
    <n v="9"/>
    <x v="64"/>
    <s v="Vorschmelz"/>
    <x v="45"/>
    <s v="Rest"/>
    <x v="12"/>
    <s v="-"/>
    <n v="46"/>
    <s v="Produkte"/>
    <s v="BUs"/>
    <s v="Symptome"/>
    <n v="0.09"/>
    <s v="RWV"/>
    <n v="29500917"/>
  </r>
  <r>
    <x v="1"/>
    <n v="35"/>
    <x v="64"/>
    <s v="-"/>
    <x v="334"/>
    <s v="Schimmel"/>
    <x v="8"/>
    <s v="-"/>
    <n v="46"/>
    <s v="Produkte"/>
    <s v="BUs"/>
    <s v="Symptome"/>
    <s v="0"/>
    <s v="RWV"/>
    <n v="59500029"/>
  </r>
  <r>
    <x v="0"/>
    <n v="81"/>
    <x v="64"/>
    <s v="Rest"/>
    <x v="131"/>
    <s v="keinen Verwendungszweck"/>
    <x v="33"/>
    <s v="-"/>
    <n v="46"/>
    <s v="Produkte"/>
    <s v="BUs"/>
    <s v="Symptome"/>
    <s v="0"/>
    <s v="WVP"/>
    <s v="Reste Zipfel"/>
  </r>
  <r>
    <x v="5"/>
    <n v="1.4"/>
    <x v="64"/>
    <s v="Rest"/>
    <x v="258"/>
    <s v="Qualitätssicherung"/>
    <x v="10"/>
    <s v="-"/>
    <n v="46"/>
    <s v="Produkte"/>
    <s v="BUs"/>
    <s v="Symptome"/>
    <s v="0"/>
    <s v="Labor"/>
    <s v="-"/>
  </r>
  <r>
    <x v="1"/>
    <n v="26"/>
    <x v="66"/>
    <s v="-"/>
    <x v="335"/>
    <s v="Schimmel"/>
    <x v="8"/>
    <s v="-"/>
    <n v="46"/>
    <s v="Produkte"/>
    <s v="BUs"/>
    <s v="Symptome"/>
    <s v="0"/>
    <s v="Schmelze"/>
    <s v="Bergfeuer"/>
  </r>
  <r>
    <x v="1"/>
    <n v="23"/>
    <x v="66"/>
    <s v="Offen ungeschält VOS"/>
    <x v="190"/>
    <s v="Schimmel"/>
    <x v="8"/>
    <s v="-"/>
    <n v="46"/>
    <s v="Produkte"/>
    <s v="BUs"/>
    <s v="Symptome"/>
    <n v="11.5"/>
    <s v="RWV"/>
    <n v="29500945"/>
  </r>
  <r>
    <x v="1"/>
    <n v="12"/>
    <x v="66"/>
    <s v="Offen ungeschält VOS"/>
    <x v="190"/>
    <s v="Schimmel"/>
    <x v="8"/>
    <s v="-"/>
    <n v="46"/>
    <s v="Produkte"/>
    <s v="BUs"/>
    <s v="Symptome"/>
    <n v="6"/>
    <s v="RWV"/>
    <n v="29500945"/>
  </r>
  <r>
    <x v="0"/>
    <n v="22"/>
    <x v="66"/>
    <s v="-"/>
    <x v="23"/>
    <s v="Linienbezogen"/>
    <x v="7"/>
    <s v="-"/>
    <n v="46"/>
    <s v="Produkte"/>
    <s v="BUs"/>
    <s v="Symptome"/>
    <s v="0"/>
    <s v="BU3"/>
    <s v="Maschinenabfall"/>
  </r>
  <r>
    <x v="2"/>
    <n v="77"/>
    <x v="66"/>
    <s v="Offen ungeschält VOS"/>
    <x v="56"/>
    <s v="keinen Verwendungszweck"/>
    <x v="23"/>
    <s v="-"/>
    <n v="46"/>
    <s v="Produkte"/>
    <s v="BUs"/>
    <s v="Symptome"/>
    <n v="38.5"/>
    <s v="BU4"/>
    <n v="29501020"/>
  </r>
  <r>
    <x v="5"/>
    <n v="100"/>
    <x v="66"/>
    <s v="-"/>
    <x v="336"/>
    <s v="Linienbezogen"/>
    <x v="37"/>
    <s v="-"/>
    <n v="46"/>
    <s v="Produkte"/>
    <s v="BUs"/>
    <s v="Symptome"/>
    <s v="0"/>
    <s v="Logistik"/>
    <s v="ganze Würste"/>
  </r>
  <r>
    <x v="1"/>
    <n v="217.5"/>
    <x v="66"/>
    <s v="-"/>
    <x v="23"/>
    <s v="Linienbezogen"/>
    <x v="7"/>
    <s v="-"/>
    <n v="46"/>
    <s v="Produkte"/>
    <s v="BUs"/>
    <s v="Symptome"/>
    <s v="0"/>
    <s v="Abfüllung"/>
    <s v="Maschinenabfall"/>
  </r>
  <r>
    <x v="1"/>
    <n v="20"/>
    <x v="66"/>
    <s v="Räucherwürste"/>
    <x v="107"/>
    <s v="Linienbezogen"/>
    <x v="17"/>
    <s v="-"/>
    <n v="46"/>
    <s v="Produkte"/>
    <s v="BUs"/>
    <s v="Symptome"/>
    <s v="0"/>
    <n v="3020"/>
    <n v="32000049"/>
  </r>
  <r>
    <x v="1"/>
    <n v="20"/>
    <x v="66"/>
    <s v="-"/>
    <x v="337"/>
    <s v="Rest"/>
    <x v="29"/>
    <s v="-"/>
    <n v="46"/>
    <s v="Produkte"/>
    <s v="BUs"/>
    <s v="Symptome"/>
    <s v="0"/>
    <n v="3040"/>
    <n v="31000243"/>
  </r>
  <r>
    <x v="5"/>
    <n v="8"/>
    <x v="66"/>
    <s v="Rest"/>
    <x v="258"/>
    <s v="Qualitätssicherung"/>
    <x v="13"/>
    <s v="-"/>
    <n v="46"/>
    <s v="Produkte"/>
    <s v="BUs"/>
    <s v="Symptome"/>
    <s v="0"/>
    <s v="Labor"/>
    <s v="-"/>
  </r>
  <r>
    <x v="5"/>
    <n v="8.4"/>
    <x v="66"/>
    <s v="Rest"/>
    <x v="258"/>
    <s v="Qualitätssicherung"/>
    <x v="10"/>
    <s v="-"/>
    <n v="46"/>
    <s v="Produkte"/>
    <s v="BUs"/>
    <s v="Symptome"/>
    <s v="0"/>
    <s v="QM"/>
    <s v="-"/>
  </r>
  <r>
    <x v="1"/>
    <n v="35"/>
    <x v="66"/>
    <s v="Vorschmelz"/>
    <x v="45"/>
    <s v="Rest"/>
    <x v="12"/>
    <s v="-"/>
    <n v="46"/>
    <s v="Produkte"/>
    <s v="BUs"/>
    <s v="Symptome"/>
    <n v="0.35000000000000003"/>
    <s v="RWV"/>
    <n v="29500917"/>
  </r>
  <r>
    <x v="5"/>
    <n v="61"/>
    <x v="66"/>
    <s v="Rest"/>
    <x v="258"/>
    <s v="Qualitätssicherung"/>
    <x v="45"/>
    <s v="-"/>
    <n v="46"/>
    <s v="Produkte"/>
    <s v="BUs"/>
    <s v="Symptome"/>
    <s v="0"/>
    <s v="Labor"/>
    <s v="-"/>
  </r>
  <r>
    <x v="5"/>
    <n v="3.8"/>
    <x v="66"/>
    <s v="Rest"/>
    <x v="258"/>
    <s v="Qualitätssicherung"/>
    <x v="10"/>
    <s v="-"/>
    <n v="46"/>
    <s v="Produkte"/>
    <s v="BUs"/>
    <s v="Symptome"/>
    <s v="0"/>
    <s v="Labor"/>
    <s v="-"/>
  </r>
  <r>
    <x v="0"/>
    <n v="25"/>
    <x v="66"/>
    <s v="Rest"/>
    <x v="131"/>
    <s v="keinen Verwendungszweck"/>
    <x v="33"/>
    <s v="-"/>
    <n v="46"/>
    <s v="Produkte"/>
    <s v="BUs"/>
    <s v="Symptome"/>
    <s v="0"/>
    <s v="WVP"/>
    <s v="Reste Zipfel"/>
  </r>
  <r>
    <x v="0"/>
    <n v="68"/>
    <x v="66"/>
    <s v="-"/>
    <x v="23"/>
    <s v="Linienbezogen"/>
    <x v="7"/>
    <s v="-"/>
    <n v="46"/>
    <s v="Produkte"/>
    <s v="BUs"/>
    <s v="Symptome"/>
    <s v="0"/>
    <s v="L9"/>
    <s v="Maschinenabfall"/>
  </r>
  <r>
    <x v="0"/>
    <n v="132"/>
    <x v="67"/>
    <s v="-"/>
    <x v="23"/>
    <s v="Linienbezogen"/>
    <x v="7"/>
    <s v="-"/>
    <n v="46"/>
    <s v="Produkte"/>
    <s v="BUs"/>
    <s v="Symptome"/>
    <s v="0"/>
    <s v="L9"/>
    <s v="Maschinenabfall"/>
  </r>
  <r>
    <x v="1"/>
    <n v="40"/>
    <x v="67"/>
    <s v="Rest"/>
    <x v="258"/>
    <s v="Linienbezogen"/>
    <x v="19"/>
    <s v="-"/>
    <n v="46"/>
    <s v="Produkte"/>
    <s v="BUs"/>
    <s v="Symptome"/>
    <s v="0"/>
    <n v="3010"/>
    <s v="-"/>
  </r>
  <r>
    <x v="1"/>
    <n v="344"/>
    <x v="67"/>
    <s v="Rest"/>
    <x v="258"/>
    <s v="Linienbezogen"/>
    <x v="17"/>
    <s v="-"/>
    <n v="46"/>
    <s v="Produkte"/>
    <s v="BUs"/>
    <s v="Symptome"/>
    <s v="0"/>
    <s v="BU1"/>
    <s v="-"/>
  </r>
  <r>
    <x v="1"/>
    <n v="15"/>
    <x v="67"/>
    <s v="-"/>
    <x v="23"/>
    <s v="Linienbezogen"/>
    <x v="7"/>
    <s v="-"/>
    <n v="46"/>
    <s v="Produkte"/>
    <s v="BUs"/>
    <s v="Symptome"/>
    <s v="0"/>
    <s v="BU1"/>
    <s v="Maschinenabfall"/>
  </r>
  <r>
    <x v="0"/>
    <n v="40"/>
    <x v="67"/>
    <s v="Offen ungeschält ABS"/>
    <x v="123"/>
    <s v="Linienbezogen"/>
    <x v="32"/>
    <s v="-"/>
    <n v="46"/>
    <s v="Produkte"/>
    <s v="BUs"/>
    <s v="Symptome"/>
    <n v="4.0000000000000001E-3"/>
    <s v="Spezialitäten"/>
    <n v="29501017"/>
  </r>
  <r>
    <x v="2"/>
    <n v="50"/>
    <x v="67"/>
    <s v="-"/>
    <x v="23"/>
    <s v="Linienbezogen"/>
    <x v="7"/>
    <s v="-"/>
    <n v="46"/>
    <s v="Produkte"/>
    <s v="BUs"/>
    <s v="Symptome"/>
    <s v="0"/>
    <s v="BU4"/>
    <s v="Maschinenabfall"/>
  </r>
  <r>
    <x v="4"/>
    <n v="28"/>
    <x v="67"/>
    <s v="Rest"/>
    <x v="258"/>
    <s v="keinen Verwendungszweck"/>
    <x v="23"/>
    <s v="-"/>
    <n v="46"/>
    <s v="Produkte"/>
    <s v="BUs"/>
    <s v="Symptome"/>
    <s v="0"/>
    <s v="BU2"/>
    <s v="-"/>
  </r>
  <r>
    <x v="4"/>
    <n v="51"/>
    <x v="67"/>
    <s v="-"/>
    <x v="23"/>
    <s v="Linienbezogen"/>
    <x v="7"/>
    <s v="-"/>
    <n v="46"/>
    <s v="Produkte"/>
    <s v="BUs"/>
    <s v="Symptome"/>
    <s v="0"/>
    <s v="BU2"/>
    <s v="Maschinenabfall"/>
  </r>
  <r>
    <x v="1"/>
    <n v="20"/>
    <x v="67"/>
    <s v="-"/>
    <x v="338"/>
    <s v="Qualitätsprobleme"/>
    <x v="22"/>
    <s v="-"/>
    <n v="46"/>
    <s v="Produkte"/>
    <s v="BUs"/>
    <s v="Symptome"/>
    <s v="0"/>
    <s v="BU1"/>
    <n v="29500003"/>
  </r>
  <r>
    <x v="2"/>
    <n v="66"/>
    <x v="67"/>
    <s v="Offen ungeschält ABS"/>
    <x v="149"/>
    <s v="keinen Verwendungszweck"/>
    <x v="23"/>
    <s v="-"/>
    <n v="46"/>
    <s v="Produkte"/>
    <s v="BUs"/>
    <s v="Symptome"/>
    <n v="0.66"/>
    <s v="BU4"/>
    <n v="29500885"/>
  </r>
  <r>
    <x v="2"/>
    <n v="139"/>
    <x v="67"/>
    <s v="Offen ungeschält ABS"/>
    <x v="104"/>
    <s v="keinen Verwendungszweck"/>
    <x v="23"/>
    <s v="-"/>
    <n v="46"/>
    <s v="Produkte"/>
    <s v="BUs"/>
    <s v="Symptome"/>
    <n v="1.3900000000000001"/>
    <s v="BU4"/>
    <n v="29500910"/>
  </r>
  <r>
    <x v="2"/>
    <n v="20"/>
    <x v="67"/>
    <s v="Offen ungeschält ABS"/>
    <x v="72"/>
    <s v="keinen Verwendungszweck"/>
    <x v="23"/>
    <s v="-"/>
    <n v="46"/>
    <s v="Produkte"/>
    <s v="BUs"/>
    <s v="Symptome"/>
    <n v="2E-3"/>
    <s v="BU4"/>
    <n v="29501039"/>
  </r>
  <r>
    <x v="5"/>
    <n v="3"/>
    <x v="67"/>
    <s v="Rest"/>
    <x v="258"/>
    <s v="Qualitätssicherung"/>
    <x v="25"/>
    <s v="-"/>
    <n v="46"/>
    <s v="Produkte"/>
    <s v="BUs"/>
    <s v="Symptome"/>
    <s v="0"/>
    <s v="QM"/>
    <s v="-"/>
  </r>
  <r>
    <x v="1"/>
    <n v="34"/>
    <x v="67"/>
    <s v="Vorschmelz"/>
    <x v="45"/>
    <s v="Rest"/>
    <x v="12"/>
    <s v="-"/>
    <n v="46"/>
    <s v="Produkte"/>
    <s v="BUs"/>
    <s v="Symptome"/>
    <n v="0.34"/>
    <s v="RWV"/>
    <n v="29500917"/>
  </r>
  <r>
    <x v="5"/>
    <n v="16"/>
    <x v="67"/>
    <s v="Rest"/>
    <x v="258"/>
    <s v="Qualitätssicherung"/>
    <x v="10"/>
    <s v="-"/>
    <n v="46"/>
    <s v="Produkte"/>
    <s v="BUs"/>
    <s v="Symptome"/>
    <s v="0"/>
    <s v="QM"/>
    <s v="-"/>
  </r>
  <r>
    <x v="0"/>
    <n v="25"/>
    <x v="67"/>
    <s v="Rest"/>
    <x v="131"/>
    <s v="keinen Verwendungszweck"/>
    <x v="33"/>
    <s v="-"/>
    <n v="46"/>
    <s v="Produkte"/>
    <s v="BUs"/>
    <s v="Symptome"/>
    <s v="0"/>
    <s v="WVP"/>
    <s v="Reste Zipfel"/>
  </r>
  <r>
    <x v="5"/>
    <n v="2.8"/>
    <x v="67"/>
    <s v="Rest"/>
    <x v="258"/>
    <s v="Qualitätssicherung"/>
    <x v="10"/>
    <s v="-"/>
    <n v="46"/>
    <s v="Produkte"/>
    <s v="BUs"/>
    <s v="Symptome"/>
    <s v="0"/>
    <s v="Labor"/>
    <s v="-"/>
  </r>
  <r>
    <x v="1"/>
    <n v="34"/>
    <x v="65"/>
    <s v="Vorschmelz"/>
    <x v="45"/>
    <s v="Rest"/>
    <x v="12"/>
    <s v="-"/>
    <n v="46"/>
    <s v="Produkte"/>
    <s v="BUs"/>
    <s v="Symptome"/>
    <n v="0.34"/>
    <s v="RWV"/>
    <n v="29500917"/>
  </r>
  <r>
    <x v="5"/>
    <n v="30"/>
    <x v="65"/>
    <s v="Rest"/>
    <x v="258"/>
    <s v="Qualitätssicherung"/>
    <x v="45"/>
    <s v="-"/>
    <n v="46"/>
    <s v="Produkte"/>
    <s v="BUs"/>
    <s v="Symptome"/>
    <s v="0"/>
    <s v="Labor"/>
    <s v="-"/>
  </r>
  <r>
    <x v="5"/>
    <n v="640"/>
    <x v="65"/>
    <s v="-"/>
    <x v="332"/>
    <s v="Schimmel"/>
    <x v="30"/>
    <s v="-"/>
    <n v="46"/>
    <s v="Produkte"/>
    <s v="BUs"/>
    <s v="Symptome"/>
    <s v="0"/>
    <s v="Rest"/>
    <n v="57000633"/>
  </r>
  <r>
    <x v="0"/>
    <n v="32"/>
    <x v="68"/>
    <s v="Offen ungeschält VOS"/>
    <x v="246"/>
    <s v="Schimmel"/>
    <x v="8"/>
    <s v="-"/>
    <n v="47"/>
    <s v="Produkte"/>
    <s v="BUs"/>
    <s v="Symptome"/>
    <n v="16"/>
    <s v="BU3"/>
    <n v="29500606"/>
  </r>
  <r>
    <x v="0"/>
    <n v="13"/>
    <x v="68"/>
    <s v="Offen ungeschält VOS"/>
    <x v="246"/>
    <s v="Schimmel"/>
    <x v="8"/>
    <s v="-"/>
    <n v="47"/>
    <s v="Produkte"/>
    <s v="BUs"/>
    <s v="Symptome"/>
    <n v="6.5"/>
    <s v="BU3"/>
    <n v="29500606"/>
  </r>
  <r>
    <x v="0"/>
    <n v="26"/>
    <x v="68"/>
    <s v="Offen ungeschält VOS"/>
    <x v="199"/>
    <s v="Schimmel"/>
    <x v="8"/>
    <s v="-"/>
    <n v="47"/>
    <s v="Produkte"/>
    <s v="BUs"/>
    <s v="Symptome"/>
    <n v="13"/>
    <s v="BU3"/>
    <n v="29500620"/>
  </r>
  <r>
    <x v="2"/>
    <n v="20"/>
    <x v="68"/>
    <s v="Offen ungeschält ABS"/>
    <x v="59"/>
    <s v="keinen Verwendungszweck"/>
    <x v="23"/>
    <s v="-"/>
    <n v="47"/>
    <s v="Produkte"/>
    <s v="BUs"/>
    <s v="Symptome"/>
    <n v="30"/>
    <s v="BU4"/>
    <n v="29500886"/>
  </r>
  <r>
    <x v="2"/>
    <n v="20"/>
    <x v="68"/>
    <s v="Offen ungeschält ABS"/>
    <x v="104"/>
    <s v="keinen Verwendungszweck"/>
    <x v="23"/>
    <s v="-"/>
    <n v="47"/>
    <s v="Produkte"/>
    <s v="BUs"/>
    <s v="Symptome"/>
    <n v="0.2"/>
    <s v="BU4"/>
    <n v="29500910"/>
  </r>
  <r>
    <x v="2"/>
    <n v="12"/>
    <x v="68"/>
    <s v="Offen ungeschält ABS"/>
    <x v="112"/>
    <s v="keinen Verwendungszweck"/>
    <x v="23"/>
    <s v="-"/>
    <n v="47"/>
    <s v="Produkte"/>
    <s v="BUs"/>
    <s v="Symptome"/>
    <n v="18"/>
    <s v="BU4"/>
    <n v="29500952"/>
  </r>
  <r>
    <x v="2"/>
    <n v="7"/>
    <x v="68"/>
    <s v="Offen ungeschält ABS"/>
    <x v="122"/>
    <s v="keinen Verwendungszweck"/>
    <x v="23"/>
    <s v="-"/>
    <n v="47"/>
    <s v="Produkte"/>
    <s v="BUs"/>
    <s v="Symptome"/>
    <n v="7.0000000000000007E-2"/>
    <s v="BU4"/>
    <n v="29500957"/>
  </r>
  <r>
    <x v="2"/>
    <n v="14"/>
    <x v="68"/>
    <s v="Offen ungeschält ABS"/>
    <x v="72"/>
    <s v="keinen Verwendungszweck"/>
    <x v="23"/>
    <s v="-"/>
    <n v="47"/>
    <s v="Produkte"/>
    <s v="BUs"/>
    <s v="Symptome"/>
    <n v="1.4E-3"/>
    <s v="BU4"/>
    <n v="29501039"/>
  </r>
  <r>
    <x v="2"/>
    <n v="9"/>
    <x v="68"/>
    <s v="Offen ungeschält ABS"/>
    <x v="72"/>
    <s v="keinen Verwendungszweck"/>
    <x v="23"/>
    <s v="-"/>
    <n v="47"/>
    <s v="Produkte"/>
    <s v="BUs"/>
    <s v="Symptome"/>
    <n v="9.0000000000000008E-4"/>
    <s v="BU4"/>
    <n v="29501039"/>
  </r>
  <r>
    <x v="0"/>
    <n v="90"/>
    <x v="68"/>
    <s v="Offen ungeschält VOS"/>
    <x v="33"/>
    <s v="Schimmel"/>
    <x v="8"/>
    <s v="-"/>
    <n v="47"/>
    <s v="Produkte"/>
    <s v="BUs"/>
    <s v="Symptome"/>
    <n v="45"/>
    <s v="BU3"/>
    <n v="29501055"/>
  </r>
  <r>
    <x v="3"/>
    <n v="40"/>
    <x v="68"/>
    <s v="Offen Zipfel"/>
    <x v="160"/>
    <s v="Schimmel"/>
    <x v="8"/>
    <s v="-"/>
    <n v="47"/>
    <s v="Produkte"/>
    <s v="BUs"/>
    <s v="Symptome"/>
    <n v="20"/>
    <s v="Verkauf"/>
    <n v="29501074"/>
  </r>
  <r>
    <x v="0"/>
    <n v="39"/>
    <x v="68"/>
    <s v="Offen Endstücke"/>
    <x v="161"/>
    <s v="Schimmel"/>
    <x v="8"/>
    <s v="-"/>
    <n v="47"/>
    <s v="Produkte"/>
    <s v="BUs"/>
    <s v="Symptome"/>
    <n v="19.5"/>
    <s v="BU3"/>
    <n v="29501077"/>
  </r>
  <r>
    <x v="0"/>
    <n v="22"/>
    <x v="68"/>
    <s v="Offen Endstücke"/>
    <x v="161"/>
    <s v="Schimmel"/>
    <x v="8"/>
    <s v="-"/>
    <n v="47"/>
    <s v="Produkte"/>
    <s v="BUs"/>
    <s v="Symptome"/>
    <n v="11"/>
    <s v="BU3"/>
    <n v="29501077"/>
  </r>
  <r>
    <x v="0"/>
    <n v="26"/>
    <x v="68"/>
    <s v="Offen Endstücke"/>
    <x v="161"/>
    <s v="Schimmel"/>
    <x v="8"/>
    <s v="-"/>
    <n v="47"/>
    <s v="Produkte"/>
    <s v="BUs"/>
    <s v="Symptome"/>
    <n v="13"/>
    <s v="BU3"/>
    <n v="29501077"/>
  </r>
  <r>
    <x v="0"/>
    <n v="23"/>
    <x v="68"/>
    <s v="Offen Endstücke"/>
    <x v="161"/>
    <s v="Schimmel"/>
    <x v="8"/>
    <s v="-"/>
    <n v="47"/>
    <s v="Produkte"/>
    <s v="BUs"/>
    <s v="Symptome"/>
    <n v="11.5"/>
    <s v="BU3"/>
    <n v="29501077"/>
  </r>
  <r>
    <x v="3"/>
    <n v="46"/>
    <x v="68"/>
    <s v="Offen Zipfel"/>
    <x v="309"/>
    <s v="Schimmel"/>
    <x v="8"/>
    <s v="-"/>
    <n v="47"/>
    <s v="Produkte"/>
    <s v="BUs"/>
    <s v="Symptome"/>
    <n v="23"/>
    <s v="Verkauf"/>
    <n v="29501080"/>
  </r>
  <r>
    <x v="3"/>
    <n v="54"/>
    <x v="68"/>
    <s v="Offen Zipfel"/>
    <x v="309"/>
    <s v="Schimmel"/>
    <x v="8"/>
    <s v="-"/>
    <n v="47"/>
    <s v="Produkte"/>
    <s v="BUs"/>
    <s v="Symptome"/>
    <n v="27"/>
    <s v="Verkauf"/>
    <n v="29501080"/>
  </r>
  <r>
    <x v="3"/>
    <n v="18"/>
    <x v="68"/>
    <s v="Offen Endstücke"/>
    <x v="235"/>
    <s v="Schimmel"/>
    <x v="8"/>
    <s v="-"/>
    <n v="47"/>
    <s v="Produkte"/>
    <s v="BUs"/>
    <s v="Symptome"/>
    <n v="9"/>
    <s v="Verkauf"/>
    <n v="29501081"/>
  </r>
  <r>
    <x v="3"/>
    <n v="28"/>
    <x v="68"/>
    <s v="Offen Endstücke"/>
    <x v="235"/>
    <s v="Schimmel"/>
    <x v="8"/>
    <s v="-"/>
    <n v="47"/>
    <s v="Produkte"/>
    <s v="BUs"/>
    <s v="Symptome"/>
    <n v="14"/>
    <s v="Verkauf"/>
    <n v="29501081"/>
  </r>
  <r>
    <x v="3"/>
    <n v="24"/>
    <x v="68"/>
    <s v="Offen Endstücke"/>
    <x v="235"/>
    <s v="Schimmel"/>
    <x v="8"/>
    <s v="-"/>
    <n v="47"/>
    <s v="Produkte"/>
    <s v="BUs"/>
    <s v="Symptome"/>
    <n v="12"/>
    <s v="Verkauf"/>
    <n v="29501081"/>
  </r>
  <r>
    <x v="0"/>
    <n v="8"/>
    <x v="68"/>
    <s v="-"/>
    <x v="339"/>
    <s v="Schimmel"/>
    <x v="8"/>
    <s v="-"/>
    <n v="47"/>
    <s v="Produkte"/>
    <s v="BUs"/>
    <s v="Symptome"/>
    <s v="0"/>
    <s v="BU3"/>
    <n v="29501118"/>
  </r>
  <r>
    <x v="0"/>
    <n v="20"/>
    <x v="68"/>
    <s v="-"/>
    <x v="339"/>
    <s v="Schimmel"/>
    <x v="8"/>
    <s v="-"/>
    <n v="47"/>
    <s v="Produkte"/>
    <s v="BUs"/>
    <s v="Symptome"/>
    <s v="0"/>
    <s v="BU3"/>
    <n v="29501118"/>
  </r>
  <r>
    <x v="0"/>
    <n v="42"/>
    <x v="68"/>
    <s v="Sammelnr. ungeschält VS"/>
    <x v="145"/>
    <s v="Schimmel"/>
    <x v="8"/>
    <s v="-"/>
    <n v="47"/>
    <s v="Produkte"/>
    <s v="BUs"/>
    <s v="Symptome"/>
    <n v="41.559000000000005"/>
    <s v="BU3"/>
    <n v="29600009"/>
  </r>
  <r>
    <x v="2"/>
    <n v="26"/>
    <x v="68"/>
    <s v="-"/>
    <x v="330"/>
    <s v="keinen Verwendungszweck"/>
    <x v="23"/>
    <s v="-"/>
    <n v="47"/>
    <s v="Produkte"/>
    <s v="BUs"/>
    <s v="Symptome"/>
    <s v="0"/>
    <s v="BU4"/>
    <n v="47001071"/>
  </r>
  <r>
    <x v="2"/>
    <n v="8"/>
    <x v="68"/>
    <s v="-"/>
    <x v="330"/>
    <s v="keinen Verwendungszweck"/>
    <x v="23"/>
    <s v="-"/>
    <n v="47"/>
    <s v="Produkte"/>
    <s v="BUs"/>
    <s v="Symptome"/>
    <s v="0"/>
    <s v="BU4"/>
    <n v="47001071"/>
  </r>
  <r>
    <x v="0"/>
    <n v="190"/>
    <x v="68"/>
    <s v="Vakuumierter VOS ungeschält"/>
    <x v="75"/>
    <s v="Schimmel"/>
    <x v="8"/>
    <s v="-"/>
    <n v="47"/>
    <s v="Produkte"/>
    <s v="BUs"/>
    <s v="Symptome"/>
    <n v="97.66"/>
    <s v="BU3"/>
    <n v="49500205"/>
  </r>
  <r>
    <x v="4"/>
    <n v="94"/>
    <x v="68"/>
    <s v="-"/>
    <x v="334"/>
    <s v="Schimmel"/>
    <x v="8"/>
    <s v="-"/>
    <n v="47"/>
    <s v="Produkte"/>
    <s v="BUs"/>
    <s v="Symptome"/>
    <s v="0"/>
    <s v="BU2"/>
    <n v="59500029"/>
  </r>
  <r>
    <x v="4"/>
    <n v="22"/>
    <x v="68"/>
    <s v="-"/>
    <x v="334"/>
    <s v="Schimmel"/>
    <x v="8"/>
    <s v="-"/>
    <n v="47"/>
    <s v="Produkte"/>
    <s v="BUs"/>
    <s v="Symptome"/>
    <s v="0"/>
    <s v="BU2"/>
    <n v="59500029"/>
  </r>
  <r>
    <x v="5"/>
    <n v="6.8"/>
    <x v="65"/>
    <s v="Rest"/>
    <x v="258"/>
    <s v="Qualitätssicherung"/>
    <x v="10"/>
    <s v="-"/>
    <n v="46"/>
    <s v="Produkte"/>
    <s v="BUs"/>
    <s v="Symptome"/>
    <s v="0"/>
    <s v="QM"/>
    <s v="-"/>
  </r>
  <r>
    <x v="5"/>
    <n v="70.3"/>
    <x v="65"/>
    <s v="Rest"/>
    <x v="258"/>
    <s v="Qualitätssicherung"/>
    <x v="13"/>
    <s v="-"/>
    <n v="46"/>
    <s v="Produkte"/>
    <s v="BUs"/>
    <s v="Symptome"/>
    <s v="0"/>
    <s v="Labor"/>
    <s v="-"/>
  </r>
  <r>
    <x v="5"/>
    <n v="14.4"/>
    <x v="65"/>
    <s v="Rest"/>
    <x v="258"/>
    <s v="Qualitätssicherung"/>
    <x v="13"/>
    <s v="-"/>
    <n v="46"/>
    <s v="Produkte"/>
    <s v="BUs"/>
    <s v="Symptome"/>
    <s v="0"/>
    <s v="Labor"/>
    <s v="-"/>
  </r>
  <r>
    <x v="0"/>
    <n v="8"/>
    <x v="65"/>
    <s v="Rest"/>
    <x v="258"/>
    <s v="Linienbezogen"/>
    <x v="7"/>
    <s v="-"/>
    <n v="46"/>
    <s v="Produkte"/>
    <s v="BUs"/>
    <s v="Symptome"/>
    <s v="0"/>
    <s v="BU3"/>
    <s v="-"/>
  </r>
  <r>
    <x v="2"/>
    <n v="7"/>
    <x v="65"/>
    <s v="-"/>
    <x v="340"/>
    <s v="Linienbezogen"/>
    <x v="7"/>
    <s v="-"/>
    <n v="46"/>
    <s v="Produkte"/>
    <s v="BUs"/>
    <s v="Symptome"/>
    <s v="0"/>
    <s v="BU4"/>
    <s v="Walnus"/>
  </r>
  <r>
    <x v="1"/>
    <n v="20"/>
    <x v="65"/>
    <s v="Vorschmelz"/>
    <x v="45"/>
    <s v="Rest"/>
    <x v="12"/>
    <s v="-"/>
    <n v="46"/>
    <s v="Produkte"/>
    <s v="BUs"/>
    <s v="Symptome"/>
    <n v="0.2"/>
    <s v="RWV"/>
    <n v="29500917"/>
  </r>
  <r>
    <x v="5"/>
    <n v="25.1"/>
    <x v="65"/>
    <s v="Rest"/>
    <x v="258"/>
    <s v="Qualitätssicherung"/>
    <x v="44"/>
    <s v="-"/>
    <n v="46"/>
    <s v="Produkte"/>
    <s v="BUs"/>
    <s v="Symptome"/>
    <s v="0"/>
    <s v="Labor"/>
    <s v="-"/>
  </r>
  <r>
    <x v="5"/>
    <n v="3.5"/>
    <x v="65"/>
    <s v="Rest"/>
    <x v="258"/>
    <s v="Qualitätssicherung"/>
    <x v="10"/>
    <s v="-"/>
    <n v="46"/>
    <s v="Produkte"/>
    <s v="BUs"/>
    <s v="Symptome"/>
    <s v="0"/>
    <s v="Labor"/>
    <s v="-"/>
  </r>
  <r>
    <x v="1"/>
    <n v="160"/>
    <x v="68"/>
    <s v="Rest"/>
    <x v="258"/>
    <s v="Schimmel"/>
    <x v="8"/>
    <s v="-"/>
    <n v="47"/>
    <s v="Produkte"/>
    <s v="BUs"/>
    <s v="Symptome"/>
    <s v="0"/>
    <s v="BU1"/>
    <s v="-"/>
  </r>
  <r>
    <x v="1"/>
    <n v="284"/>
    <x v="68"/>
    <s v="Rest"/>
    <x v="258"/>
    <s v="Linienbezogen"/>
    <x v="7"/>
    <s v="-"/>
    <n v="47"/>
    <s v="Produkte"/>
    <s v="BUs"/>
    <s v="Symptome"/>
    <s v="0"/>
    <s v="Abfüllung"/>
    <s v="-"/>
  </r>
  <r>
    <x v="0"/>
    <n v="63"/>
    <x v="68"/>
    <s v="Rest"/>
    <x v="258"/>
    <s v="Linienbezogen"/>
    <x v="7"/>
    <s v="-"/>
    <n v="47"/>
    <s v="Produkte"/>
    <s v="BUs"/>
    <s v="Symptome"/>
    <s v="0"/>
    <s v="BU3"/>
    <s v="-"/>
  </r>
  <r>
    <x v="2"/>
    <n v="13"/>
    <x v="68"/>
    <s v="Rest"/>
    <x v="258"/>
    <s v="Linienbezogen"/>
    <x v="7"/>
    <s v="-"/>
    <n v="47"/>
    <s v="Produkte"/>
    <s v="BUs"/>
    <s v="Symptome"/>
    <s v="0"/>
    <s v="BU4"/>
    <s v="-"/>
  </r>
  <r>
    <x v="0"/>
    <n v="45"/>
    <x v="68"/>
    <s v="Rest"/>
    <x v="258"/>
    <s v="Linienbezogen"/>
    <x v="7"/>
    <s v="-"/>
    <n v="47"/>
    <s v="Produkte"/>
    <s v="BUs"/>
    <s v="Symptome"/>
    <s v="0"/>
    <s v="Bu3"/>
    <s v="-"/>
  </r>
  <r>
    <x v="4"/>
    <n v="55"/>
    <x v="68"/>
    <s v="Rest"/>
    <x v="258"/>
    <s v="Linienbezogen"/>
    <x v="7"/>
    <s v="-"/>
    <n v="47"/>
    <s v="Produkte"/>
    <s v="BUs"/>
    <s v="Symptome"/>
    <s v="0"/>
    <s v="BU2"/>
    <s v="-"/>
  </r>
  <r>
    <x v="1"/>
    <n v="307"/>
    <x v="68"/>
    <s v="Rest"/>
    <x v="258"/>
    <s v="Linienbezogen"/>
    <x v="17"/>
    <s v="-"/>
    <n v="47"/>
    <s v="Produkte"/>
    <s v="BUs"/>
    <s v="Symptome"/>
    <s v="0"/>
    <s v="Schmelze"/>
    <s v="-"/>
  </r>
  <r>
    <x v="4"/>
    <n v="38"/>
    <x v="68"/>
    <s v="-"/>
    <x v="341"/>
    <s v="Schimmel"/>
    <x v="8"/>
    <s v="-"/>
    <n v="47"/>
    <s v="Produkte"/>
    <s v="BUs"/>
    <s v="Symptome"/>
    <s v="0"/>
    <s v="BU2"/>
    <s v="Abschnitte"/>
  </r>
  <r>
    <x v="5"/>
    <n v="10.3"/>
    <x v="68"/>
    <s v="Rest"/>
    <x v="258"/>
    <s v="Qualitätssicherung"/>
    <x v="10"/>
    <s v="-"/>
    <n v="47"/>
    <s v="Produkte"/>
    <s v="BUs"/>
    <s v="Symptome"/>
    <s v="0"/>
    <s v="QM"/>
    <s v="-"/>
  </r>
  <r>
    <x v="0"/>
    <n v="60"/>
    <x v="68"/>
    <s v="Rest"/>
    <x v="258"/>
    <s v="keinen Verwendungszweck"/>
    <x v="23"/>
    <s v="-"/>
    <n v="47"/>
    <s v="Produkte"/>
    <s v="BUs"/>
    <s v="Symptome"/>
    <s v="0"/>
    <s v="WVP"/>
    <s v="-"/>
  </r>
  <r>
    <x v="1"/>
    <n v="86"/>
    <x v="68"/>
    <s v="Vorschmelz"/>
    <x v="45"/>
    <s v="Rest"/>
    <x v="12"/>
    <s v="-"/>
    <n v="47"/>
    <s v="Produkte"/>
    <s v="BUs"/>
    <s v="Symptome"/>
    <n v="0.86"/>
    <s v="RWV"/>
    <n v="29500917"/>
  </r>
  <r>
    <x v="0"/>
    <n v="13"/>
    <x v="68"/>
    <s v="Räucherwürste"/>
    <x v="108"/>
    <s v="Schimmel"/>
    <x v="8"/>
    <s v="-"/>
    <n v="47"/>
    <s v="Produkte"/>
    <s v="BUs"/>
    <s v="Symptome"/>
    <s v="0"/>
    <s v="L9"/>
    <n v="32000067"/>
  </r>
  <r>
    <x v="0"/>
    <n v="70"/>
    <x v="68"/>
    <s v="Offen Zipfel"/>
    <x v="177"/>
    <s v="Schimmel"/>
    <x v="8"/>
    <s v="-"/>
    <n v="47"/>
    <s v="Produkte"/>
    <s v="BUs"/>
    <s v="Symptome"/>
    <n v="35"/>
    <s v="BU3"/>
    <n v="29501078"/>
  </r>
  <r>
    <x v="1"/>
    <n v="120"/>
    <x v="68"/>
    <s v="Rest"/>
    <x v="258"/>
    <s v="Linienbezogen"/>
    <x v="17"/>
    <s v="-"/>
    <n v="47"/>
    <s v="Produkte"/>
    <s v="BUs"/>
    <s v="Symptome"/>
    <s v="0"/>
    <s v="BU1"/>
    <s v="-"/>
  </r>
  <r>
    <x v="0"/>
    <n v="80"/>
    <x v="68"/>
    <s v="Rest"/>
    <x v="258"/>
    <s v="Linienbezogen"/>
    <x v="7"/>
    <s v="-"/>
    <n v="47"/>
    <s v="Produkte"/>
    <s v="BUs"/>
    <s v="Symptome"/>
    <s v="0"/>
    <s v="BU3"/>
    <s v="-"/>
  </r>
  <r>
    <x v="0"/>
    <n v="284"/>
    <x v="69"/>
    <s v="Offen ungeschält VOS"/>
    <x v="246"/>
    <s v="Schimmel"/>
    <x v="8"/>
    <s v="-"/>
    <n v="47"/>
    <s v="Produkte"/>
    <s v="BUs"/>
    <s v="Symptome"/>
    <n v="142"/>
    <s v="BU3"/>
    <n v="29500606"/>
  </r>
  <r>
    <x v="0"/>
    <n v="618"/>
    <x v="69"/>
    <s v="Vakuumierter VOS ungeschält"/>
    <x v="154"/>
    <s v="Schimmel"/>
    <x v="8"/>
    <s v="-"/>
    <n v="47"/>
    <s v="Produkte"/>
    <s v="BUs"/>
    <s v="Symptome"/>
    <n v="317.65199999999999"/>
    <s v="BU3"/>
    <n v="49500143"/>
  </r>
  <r>
    <x v="0"/>
    <n v="1305"/>
    <x v="69"/>
    <s v="Vakuumierter VOS ungeschält"/>
    <x v="154"/>
    <s v="Schimmel"/>
    <x v="8"/>
    <s v="-"/>
    <n v="47"/>
    <s v="Produkte"/>
    <s v="BUs"/>
    <s v="Symptome"/>
    <n v="670.77"/>
    <s v="BU3"/>
    <n v="49500143"/>
  </r>
  <r>
    <x v="0"/>
    <n v="548"/>
    <x v="69"/>
    <s v="Vakuumierter VOS ungeschält"/>
    <x v="75"/>
    <s v="Schimmel"/>
    <x v="8"/>
    <s v="-"/>
    <n v="47"/>
    <s v="Produkte"/>
    <s v="BUs"/>
    <s v="Symptome"/>
    <n v="281.67200000000003"/>
    <s v="BU3"/>
    <n v="49500205"/>
  </r>
  <r>
    <x v="0"/>
    <n v="123"/>
    <x v="69"/>
    <s v="Offen ungeschält VOS"/>
    <x v="297"/>
    <s v="Schimmel"/>
    <x v="8"/>
    <s v="-"/>
    <n v="47"/>
    <s v="Produkte"/>
    <s v="BUs"/>
    <s v="Symptome"/>
    <n v="61.5"/>
    <s v="BU3"/>
    <n v="29501058"/>
  </r>
  <r>
    <x v="1"/>
    <n v="329"/>
    <x v="69"/>
    <s v="Sammelnr. ungeschält VS"/>
    <x v="342"/>
    <s v="Schimmel"/>
    <x v="8"/>
    <s v="-"/>
    <n v="47"/>
    <s v="Produkte"/>
    <s v="BUs"/>
    <s v="Symptome"/>
    <n v="181.70670000000001"/>
    <s v="Bu1"/>
    <n v="29600024"/>
  </r>
  <r>
    <x v="1"/>
    <n v="266"/>
    <x v="69"/>
    <s v="Vakuumierter VOS ungeschält"/>
    <x v="155"/>
    <s v="Schimmel"/>
    <x v="8"/>
    <s v="-"/>
    <n v="47"/>
    <s v="Produkte"/>
    <s v="BUs"/>
    <s v="Symptome"/>
    <n v="136.72399999999999"/>
    <s v="BU1"/>
    <n v="49500204"/>
  </r>
  <r>
    <x v="1"/>
    <n v="9"/>
    <x v="69"/>
    <s v="Vorschmelz"/>
    <x v="45"/>
    <s v="Rest"/>
    <x v="12"/>
    <s v="-"/>
    <n v="47"/>
    <s v="Produkte"/>
    <s v="BUs"/>
    <s v="Symptome"/>
    <n v="0.09"/>
    <s v="BU1"/>
    <n v="29500917"/>
  </r>
  <r>
    <x v="0"/>
    <n v="148"/>
    <x v="69"/>
    <s v="Offen Endstücke"/>
    <x v="36"/>
    <s v="Schimmel"/>
    <x v="8"/>
    <s v="-"/>
    <n v="47"/>
    <s v="Produkte"/>
    <s v="BUs"/>
    <s v="Symptome"/>
    <n v="74"/>
    <s v="BU3"/>
    <n v="29501070"/>
  </r>
  <r>
    <x v="0"/>
    <n v="80"/>
    <x v="69"/>
    <s v="Rest"/>
    <x v="258"/>
    <s v="keinen Verwendungszweck"/>
    <x v="23"/>
    <s v="-"/>
    <n v="47"/>
    <s v="Produkte"/>
    <s v="BUs"/>
    <s v="Symptome"/>
    <s v="0"/>
    <s v="WVP"/>
    <s v="-"/>
  </r>
  <r>
    <x v="5"/>
    <n v="1.2"/>
    <x v="69"/>
    <s v="Rest"/>
    <x v="258"/>
    <s v="Qualitätssicherung"/>
    <x v="10"/>
    <s v="-"/>
    <n v="47"/>
    <s v="Produkte"/>
    <s v="BUs"/>
    <s v="Symptome"/>
    <s v="0"/>
    <s v="Labor"/>
    <s v="-"/>
  </r>
  <r>
    <x v="1"/>
    <n v="50"/>
    <x v="69"/>
    <s v="Offen ungeschält VOS"/>
    <x v="215"/>
    <s v="Schimmel"/>
    <x v="8"/>
    <s v="-"/>
    <n v="47"/>
    <s v="Produkte"/>
    <s v="BUs"/>
    <s v="Symptome"/>
    <s v="0"/>
    <s v="RWV"/>
    <n v="29500946"/>
  </r>
  <r>
    <x v="1"/>
    <n v="70"/>
    <x v="69"/>
    <s v="Offen vegan"/>
    <x v="39"/>
    <s v="Schimmel"/>
    <x v="8"/>
    <s v="-"/>
    <n v="47"/>
    <s v="Produkte"/>
    <s v="BUs"/>
    <s v="Symptome"/>
    <n v="35"/>
    <s v="RWV"/>
    <n v="29900002"/>
  </r>
  <r>
    <x v="1"/>
    <n v="76"/>
    <x v="69"/>
    <s v="Vorschmelz"/>
    <x v="45"/>
    <s v="Rest"/>
    <x v="12"/>
    <s v="-"/>
    <n v="47"/>
    <s v="Produkte"/>
    <s v="BUs"/>
    <s v="Symptome"/>
    <n v="0.76"/>
    <s v="BU1"/>
    <n v="29500917"/>
  </r>
  <r>
    <x v="5"/>
    <n v="12"/>
    <x v="69"/>
    <s v="Rest"/>
    <x v="258"/>
    <s v="Qualitätssicherung"/>
    <x v="10"/>
    <s v="-"/>
    <n v="47"/>
    <s v="Produkte"/>
    <s v="BUs"/>
    <s v="Symptome"/>
    <s v="0"/>
    <s v="QM"/>
    <s v="-"/>
  </r>
  <r>
    <x v="0"/>
    <n v="38"/>
    <x v="69"/>
    <s v="Rest"/>
    <x v="258"/>
    <s v="keinen Verwendungszweck"/>
    <x v="23"/>
    <s v="-"/>
    <n v="47"/>
    <s v="Produkte"/>
    <s v="BUs"/>
    <s v="Symptome"/>
    <s v="0"/>
    <s v="WVP"/>
    <s v="-"/>
  </r>
  <r>
    <x v="1"/>
    <n v="14"/>
    <x v="69"/>
    <s v="Vorschmelz"/>
    <x v="45"/>
    <s v="Rest"/>
    <x v="12"/>
    <s v="-"/>
    <n v="47"/>
    <s v="Produkte"/>
    <s v="BUs"/>
    <s v="Symptome"/>
    <n v="0.14000000000000001"/>
    <s v="BU1"/>
    <n v="29500917"/>
  </r>
  <r>
    <x v="5"/>
    <n v="200"/>
    <x v="69"/>
    <s v="Rest"/>
    <x v="258"/>
    <s v="Qualitätssicherung"/>
    <x v="44"/>
    <s v="-"/>
    <n v="47"/>
    <s v="Produkte"/>
    <s v="BUs"/>
    <s v="Symptome"/>
    <s v="0"/>
    <s v="Labor"/>
    <s v="-"/>
  </r>
  <r>
    <x v="5"/>
    <n v="5"/>
    <x v="69"/>
    <s v="Rest"/>
    <x v="258"/>
    <s v="Qualitätssicherung"/>
    <x v="25"/>
    <s v="-"/>
    <n v="47"/>
    <s v="Produkte"/>
    <s v="BUs"/>
    <s v="Symptome"/>
    <s v="0"/>
    <s v="QM"/>
    <s v="-"/>
  </r>
  <r>
    <x v="5"/>
    <n v="42"/>
    <x v="69"/>
    <s v="Rest"/>
    <x v="258"/>
    <s v="Qualitätssicherung"/>
    <x v="44"/>
    <s v="-"/>
    <n v="47"/>
    <s v="Produkte"/>
    <s v="BUs"/>
    <s v="Symptome"/>
    <s v="0"/>
    <s v="Labor"/>
    <s v="-"/>
  </r>
  <r>
    <x v="0"/>
    <n v="96"/>
    <x v="69"/>
    <s v="Vakuumierter VOS ungeschält"/>
    <x v="197"/>
    <s v="Schimmel"/>
    <x v="8"/>
    <s v="-"/>
    <n v="47"/>
    <s v="Produkte"/>
    <s v="BUs"/>
    <s v="Symptome"/>
    <n v="49.344000000000001"/>
    <s v="BU3"/>
    <n v="49500088"/>
  </r>
  <r>
    <x v="0"/>
    <n v="28"/>
    <x v="69"/>
    <s v="Rest"/>
    <x v="258"/>
    <s v="keinen Verwendungszweck"/>
    <x v="23"/>
    <s v="-"/>
    <n v="47"/>
    <s v="Produkte"/>
    <s v="BUs"/>
    <s v="Symptome"/>
    <s v="0"/>
    <s v="BU3"/>
    <s v="-"/>
  </r>
  <r>
    <x v="2"/>
    <n v="20"/>
    <x v="69"/>
    <s v="Rest"/>
    <x v="258"/>
    <s v="keinen Verwendungszweck"/>
    <x v="23"/>
    <s v="-"/>
    <n v="47"/>
    <s v="Produkte"/>
    <s v="BUs"/>
    <s v="Symptome"/>
    <s v="0"/>
    <s v="bu4"/>
    <s v="-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20"/>
    <x v="56"/>
    <s v="-"/>
    <x v="336"/>
    <s v="Linienbezogen"/>
    <x v="27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27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27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24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27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7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90"/>
    <x v="56"/>
    <s v="-"/>
    <x v="336"/>
    <s v="Linienbezogen"/>
    <x v="19"/>
    <s v="-"/>
    <n v="44"/>
    <s v="Produkte"/>
    <s v="BUs"/>
    <s v="Symptome"/>
    <s v="0"/>
    <s v="Räucherei"/>
    <s v="ganze Würste"/>
  </r>
  <r>
    <x v="2"/>
    <n v="15"/>
    <x v="70"/>
    <s v="Offen ungeschält ABS"/>
    <x v="218"/>
    <s v="keinen Verwendungszweck"/>
    <x v="23"/>
    <s v="-"/>
    <n v="47"/>
    <s v="Produkte"/>
    <s v="BUs"/>
    <s v="Symptome"/>
    <n v="7.5"/>
    <s v="BU4"/>
    <n v="29500908"/>
  </r>
  <r>
    <x v="2"/>
    <n v="12"/>
    <x v="70"/>
    <s v="Offen ungeschält ABS"/>
    <x v="218"/>
    <s v="keinen Verwendungszweck"/>
    <x v="23"/>
    <s v="-"/>
    <n v="47"/>
    <s v="Produkte"/>
    <s v="BUs"/>
    <s v="Symptome"/>
    <n v="6"/>
    <s v="BU4"/>
    <n v="29500908"/>
  </r>
  <r>
    <x v="2"/>
    <n v="15"/>
    <x v="70"/>
    <s v="Offen ungeschält ABS"/>
    <x v="218"/>
    <s v="keinen Verwendungszweck"/>
    <x v="23"/>
    <s v="-"/>
    <n v="47"/>
    <s v="Produkte"/>
    <s v="BUs"/>
    <s v="Symptome"/>
    <n v="7.5"/>
    <s v="BU4"/>
    <n v="29500908"/>
  </r>
  <r>
    <x v="2"/>
    <n v="15"/>
    <x v="70"/>
    <s v="Offen ungeschält ABS"/>
    <x v="218"/>
    <s v="keinen Verwendungszweck"/>
    <x v="23"/>
    <s v="-"/>
    <n v="47"/>
    <s v="Produkte"/>
    <s v="BUs"/>
    <s v="Symptome"/>
    <n v="7.5"/>
    <s v="BU4"/>
    <n v="29500908"/>
  </r>
  <r>
    <x v="2"/>
    <n v="12"/>
    <x v="70"/>
    <s v="Offen ungeschält ABS"/>
    <x v="218"/>
    <s v="keinen Verwendungszweck"/>
    <x v="23"/>
    <s v="-"/>
    <n v="47"/>
    <s v="Produkte"/>
    <s v="BUs"/>
    <s v="Symptome"/>
    <n v="6"/>
    <s v="BU4"/>
    <n v="29500908"/>
  </r>
  <r>
    <x v="2"/>
    <n v="5"/>
    <x v="70"/>
    <s v="Offen ungeschält ABS"/>
    <x v="112"/>
    <s v="keinen Verwendungszweck"/>
    <x v="23"/>
    <s v="-"/>
    <n v="47"/>
    <s v="Produkte"/>
    <s v="BUs"/>
    <s v="Symptome"/>
    <n v="7.5"/>
    <s v="BU4"/>
    <n v="29500952"/>
  </r>
  <r>
    <x v="2"/>
    <n v="18"/>
    <x v="70"/>
    <s v="Offen ungeschält ABS"/>
    <x v="112"/>
    <s v="keinen Verwendungszweck"/>
    <x v="23"/>
    <s v="-"/>
    <n v="47"/>
    <s v="Produkte"/>
    <s v="BUs"/>
    <s v="Symptome"/>
    <n v="27"/>
    <s v="BU4"/>
    <n v="29500952"/>
  </r>
  <r>
    <x v="2"/>
    <n v="15"/>
    <x v="70"/>
    <s v="Offen ungeschält ABS"/>
    <x v="68"/>
    <s v="keinen Verwendungszweck"/>
    <x v="23"/>
    <s v="-"/>
    <n v="47"/>
    <s v="Produkte"/>
    <s v="BUs"/>
    <s v="Symptome"/>
    <n v="22.5"/>
    <s v="BU4"/>
    <n v="29501009"/>
  </r>
  <r>
    <x v="2"/>
    <n v="16"/>
    <x v="70"/>
    <s v="Offen ungeschält ABS"/>
    <x v="68"/>
    <s v="keinen Verwendungszweck"/>
    <x v="23"/>
    <s v="-"/>
    <n v="47"/>
    <s v="Produkte"/>
    <s v="BUs"/>
    <s v="Symptome"/>
    <n v="24"/>
    <s v="BU4"/>
    <n v="29501009"/>
  </r>
  <r>
    <x v="2"/>
    <n v="20"/>
    <x v="70"/>
    <s v="Offen ungeschält ABS"/>
    <x v="72"/>
    <s v="keinen Verwendungszweck"/>
    <x v="23"/>
    <s v="-"/>
    <n v="47"/>
    <s v="Produkte"/>
    <s v="BUs"/>
    <s v="Symptome"/>
    <n v="2E-3"/>
    <s v="BU4"/>
    <n v="29501039"/>
  </r>
  <r>
    <x v="2"/>
    <n v="22"/>
    <x v="70"/>
    <s v="Offen ungeschält ABS"/>
    <x v="72"/>
    <s v="keinen Verwendungszweck"/>
    <x v="23"/>
    <s v="-"/>
    <n v="47"/>
    <s v="Produkte"/>
    <s v="BUs"/>
    <s v="Symptome"/>
    <n v="2.2000000000000001E-3"/>
    <s v="BU4"/>
    <n v="29501039"/>
  </r>
  <r>
    <x v="2"/>
    <n v="171"/>
    <x v="70"/>
    <s v="Offen ungeschält ABS"/>
    <x v="69"/>
    <s v="Rest"/>
    <x v="61"/>
    <s v="-"/>
    <n v="47"/>
    <s v="Produkte"/>
    <s v="BUs"/>
    <s v="Symptome"/>
    <n v="1.7100000000000001E-2"/>
    <s v="BU4"/>
    <n v="29501013"/>
  </r>
  <r>
    <x v="2"/>
    <n v="11"/>
    <x v="70"/>
    <s v="Offen ungeschält ABS"/>
    <x v="242"/>
    <s v="Rest"/>
    <x v="61"/>
    <s v="-"/>
    <n v="47"/>
    <s v="Produkte"/>
    <s v="BUs"/>
    <s v="Symptome"/>
    <n v="0.11"/>
    <s v="BU4"/>
    <n v="29501099"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3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0"/>
    <x v="0"/>
    <x v="1"/>
    <x v="1"/>
    <x v="1"/>
    <x v="0"/>
    <x v="1"/>
    <x v="1"/>
    <x v="1"/>
    <x v="0"/>
    <x v="0"/>
    <x v="1"/>
    <x v="1"/>
    <x v="0"/>
    <x v="0"/>
    <x v="0"/>
    <x v="0"/>
  </r>
  <r>
    <x v="0"/>
    <x v="0"/>
    <x v="2"/>
    <x v="2"/>
    <x v="0"/>
    <x v="0"/>
    <x v="2"/>
    <x v="2"/>
    <x v="1"/>
    <x v="0"/>
    <x v="2"/>
    <x v="2"/>
    <x v="2"/>
    <x v="0"/>
    <x v="0"/>
    <x v="0"/>
    <x v="0"/>
    <x v="0"/>
    <x v="0"/>
    <x v="0"/>
    <x v="0"/>
  </r>
  <r>
    <x v="0"/>
    <x v="0"/>
    <x v="3"/>
    <x v="3"/>
    <x v="0"/>
    <x v="0"/>
    <x v="3"/>
    <x v="3"/>
    <x v="1"/>
    <x v="0"/>
    <x v="3"/>
    <x v="3"/>
    <x v="3"/>
    <x v="0"/>
    <x v="0"/>
    <x v="0"/>
    <x v="0"/>
    <x v="0"/>
    <x v="0"/>
    <x v="0"/>
    <x v="0"/>
  </r>
  <r>
    <x v="0"/>
    <x v="0"/>
    <x v="4"/>
    <x v="4"/>
    <x v="0"/>
    <x v="0"/>
    <x v="4"/>
    <x v="4"/>
    <x v="1"/>
    <x v="0"/>
    <x v="4"/>
    <x v="4"/>
    <x v="0"/>
    <x v="0"/>
    <x v="0"/>
    <x v="2"/>
    <x v="2"/>
    <x v="0"/>
    <x v="0"/>
    <x v="0"/>
    <x v="0"/>
  </r>
  <r>
    <x v="0"/>
    <x v="0"/>
    <x v="5"/>
    <x v="5"/>
    <x v="0"/>
    <x v="0"/>
    <x v="5"/>
    <x v="5"/>
    <x v="1"/>
    <x v="0"/>
    <x v="5"/>
    <x v="5"/>
    <x v="4"/>
    <x v="0"/>
    <x v="0"/>
    <x v="0"/>
    <x v="0"/>
    <x v="0"/>
    <x v="0"/>
    <x v="0"/>
    <x v="0"/>
  </r>
  <r>
    <x v="0"/>
    <x v="0"/>
    <x v="6"/>
    <x v="6"/>
    <x v="0"/>
    <x v="0"/>
    <x v="6"/>
    <x v="6"/>
    <x v="1"/>
    <x v="0"/>
    <x v="6"/>
    <x v="6"/>
    <x v="5"/>
    <x v="0"/>
    <x v="0"/>
    <x v="0"/>
    <x v="0"/>
    <x v="0"/>
    <x v="0"/>
    <x v="0"/>
    <x v="0"/>
  </r>
  <r>
    <x v="0"/>
    <x v="0"/>
    <x v="7"/>
    <x v="7"/>
    <x v="0"/>
    <x v="0"/>
    <x v="7"/>
    <x v="7"/>
    <x v="1"/>
    <x v="0"/>
    <x v="7"/>
    <x v="7"/>
    <x v="6"/>
    <x v="0"/>
    <x v="0"/>
    <x v="2"/>
    <x v="2"/>
    <x v="0"/>
    <x v="0"/>
    <x v="0"/>
    <x v="0"/>
  </r>
  <r>
    <x v="0"/>
    <x v="0"/>
    <x v="8"/>
    <x v="8"/>
    <x v="0"/>
    <x v="0"/>
    <x v="8"/>
    <x v="8"/>
    <x v="1"/>
    <x v="0"/>
    <x v="8"/>
    <x v="8"/>
    <x v="7"/>
    <x v="0"/>
    <x v="0"/>
    <x v="0"/>
    <x v="0"/>
    <x v="0"/>
    <x v="0"/>
    <x v="0"/>
    <x v="0"/>
  </r>
  <r>
    <x v="0"/>
    <x v="0"/>
    <x v="9"/>
    <x v="9"/>
    <x v="0"/>
    <x v="0"/>
    <x v="9"/>
    <x v="9"/>
    <x v="1"/>
    <x v="0"/>
    <x v="9"/>
    <x v="9"/>
    <x v="8"/>
    <x v="0"/>
    <x v="0"/>
    <x v="2"/>
    <x v="2"/>
    <x v="0"/>
    <x v="0"/>
    <x v="0"/>
    <x v="0"/>
  </r>
  <r>
    <x v="0"/>
    <x v="0"/>
    <x v="10"/>
    <x v="10"/>
    <x v="0"/>
    <x v="0"/>
    <x v="10"/>
    <x v="10"/>
    <x v="1"/>
    <x v="0"/>
    <x v="10"/>
    <x v="10"/>
    <x v="9"/>
    <x v="0"/>
    <x v="0"/>
    <x v="2"/>
    <x v="2"/>
    <x v="0"/>
    <x v="0"/>
    <x v="0"/>
    <x v="0"/>
  </r>
  <r>
    <x v="0"/>
    <x v="0"/>
    <x v="11"/>
    <x v="11"/>
    <x v="0"/>
    <x v="0"/>
    <x v="11"/>
    <x v="11"/>
    <x v="1"/>
    <x v="0"/>
    <x v="11"/>
    <x v="11"/>
    <x v="10"/>
    <x v="1"/>
    <x v="1"/>
    <x v="3"/>
    <x v="3"/>
    <x v="0"/>
    <x v="0"/>
    <x v="0"/>
    <x v="0"/>
  </r>
  <r>
    <x v="0"/>
    <x v="0"/>
    <x v="12"/>
    <x v="12"/>
    <x v="0"/>
    <x v="0"/>
    <x v="12"/>
    <x v="12"/>
    <x v="1"/>
    <x v="0"/>
    <x v="12"/>
    <x v="12"/>
    <x v="11"/>
    <x v="1"/>
    <x v="1"/>
    <x v="4"/>
    <x v="4"/>
    <x v="0"/>
    <x v="0"/>
    <x v="0"/>
    <x v="0"/>
  </r>
  <r>
    <x v="0"/>
    <x v="0"/>
    <x v="13"/>
    <x v="13"/>
    <x v="0"/>
    <x v="0"/>
    <x v="13"/>
    <x v="13"/>
    <x v="1"/>
    <x v="0"/>
    <x v="13"/>
    <x v="13"/>
    <x v="12"/>
    <x v="2"/>
    <x v="1"/>
    <x v="5"/>
    <x v="5"/>
    <x v="0"/>
    <x v="0"/>
    <x v="0"/>
    <x v="0"/>
  </r>
  <r>
    <x v="0"/>
    <x v="0"/>
    <x v="14"/>
    <x v="14"/>
    <x v="0"/>
    <x v="0"/>
    <x v="14"/>
    <x v="14"/>
    <x v="1"/>
    <x v="0"/>
    <x v="14"/>
    <x v="14"/>
    <x v="13"/>
    <x v="0"/>
    <x v="0"/>
    <x v="6"/>
    <x v="6"/>
    <x v="0"/>
    <x v="0"/>
    <x v="0"/>
    <x v="0"/>
  </r>
  <r>
    <x v="0"/>
    <x v="0"/>
    <x v="15"/>
    <x v="15"/>
    <x v="0"/>
    <x v="0"/>
    <x v="15"/>
    <x v="15"/>
    <x v="1"/>
    <x v="0"/>
    <x v="15"/>
    <x v="15"/>
    <x v="14"/>
    <x v="1"/>
    <x v="1"/>
    <x v="4"/>
    <x v="4"/>
    <x v="0"/>
    <x v="0"/>
    <x v="0"/>
    <x v="0"/>
  </r>
  <r>
    <x v="0"/>
    <x v="0"/>
    <x v="16"/>
    <x v="16"/>
    <x v="0"/>
    <x v="0"/>
    <x v="16"/>
    <x v="16"/>
    <x v="1"/>
    <x v="0"/>
    <x v="16"/>
    <x v="16"/>
    <x v="15"/>
    <x v="2"/>
    <x v="1"/>
    <x v="7"/>
    <x v="7"/>
    <x v="0"/>
    <x v="0"/>
    <x v="0"/>
    <x v="0"/>
  </r>
  <r>
    <x v="0"/>
    <x v="0"/>
    <x v="17"/>
    <x v="17"/>
    <x v="0"/>
    <x v="0"/>
    <x v="17"/>
    <x v="17"/>
    <x v="1"/>
    <x v="0"/>
    <x v="17"/>
    <x v="17"/>
    <x v="16"/>
    <x v="2"/>
    <x v="1"/>
    <x v="7"/>
    <x v="7"/>
    <x v="0"/>
    <x v="0"/>
    <x v="0"/>
    <x v="0"/>
  </r>
  <r>
    <x v="0"/>
    <x v="0"/>
    <x v="18"/>
    <x v="18"/>
    <x v="0"/>
    <x v="0"/>
    <x v="18"/>
    <x v="18"/>
    <x v="1"/>
    <x v="0"/>
    <x v="18"/>
    <x v="18"/>
    <x v="17"/>
    <x v="0"/>
    <x v="0"/>
    <x v="6"/>
    <x v="6"/>
    <x v="0"/>
    <x v="0"/>
    <x v="0"/>
    <x v="0"/>
  </r>
  <r>
    <x v="0"/>
    <x v="0"/>
    <x v="19"/>
    <x v="19"/>
    <x v="0"/>
    <x v="0"/>
    <x v="19"/>
    <x v="19"/>
    <x v="1"/>
    <x v="0"/>
    <x v="19"/>
    <x v="19"/>
    <x v="18"/>
    <x v="0"/>
    <x v="0"/>
    <x v="6"/>
    <x v="6"/>
    <x v="0"/>
    <x v="0"/>
    <x v="0"/>
    <x v="0"/>
  </r>
  <r>
    <x v="0"/>
    <x v="0"/>
    <x v="20"/>
    <x v="20"/>
    <x v="0"/>
    <x v="0"/>
    <x v="20"/>
    <x v="20"/>
    <x v="1"/>
    <x v="0"/>
    <x v="20"/>
    <x v="20"/>
    <x v="19"/>
    <x v="0"/>
    <x v="0"/>
    <x v="6"/>
    <x v="6"/>
    <x v="0"/>
    <x v="0"/>
    <x v="0"/>
    <x v="0"/>
  </r>
  <r>
    <x v="0"/>
    <x v="0"/>
    <x v="21"/>
    <x v="21"/>
    <x v="0"/>
    <x v="0"/>
    <x v="21"/>
    <x v="21"/>
    <x v="1"/>
    <x v="0"/>
    <x v="21"/>
    <x v="21"/>
    <x v="20"/>
    <x v="1"/>
    <x v="1"/>
    <x v="8"/>
    <x v="8"/>
    <x v="0"/>
    <x v="0"/>
    <x v="0"/>
    <x v="0"/>
  </r>
  <r>
    <x v="0"/>
    <x v="0"/>
    <x v="22"/>
    <x v="22"/>
    <x v="0"/>
    <x v="0"/>
    <x v="22"/>
    <x v="22"/>
    <x v="1"/>
    <x v="0"/>
    <x v="22"/>
    <x v="22"/>
    <x v="21"/>
    <x v="0"/>
    <x v="0"/>
    <x v="6"/>
    <x v="6"/>
    <x v="0"/>
    <x v="0"/>
    <x v="0"/>
    <x v="0"/>
  </r>
  <r>
    <x v="0"/>
    <x v="0"/>
    <x v="23"/>
    <x v="23"/>
    <x v="0"/>
    <x v="0"/>
    <x v="23"/>
    <x v="23"/>
    <x v="1"/>
    <x v="0"/>
    <x v="23"/>
    <x v="23"/>
    <x v="22"/>
    <x v="0"/>
    <x v="0"/>
    <x v="6"/>
    <x v="6"/>
    <x v="0"/>
    <x v="0"/>
    <x v="0"/>
    <x v="0"/>
  </r>
  <r>
    <x v="0"/>
    <x v="0"/>
    <x v="24"/>
    <x v="24"/>
    <x v="0"/>
    <x v="0"/>
    <x v="24"/>
    <x v="24"/>
    <x v="1"/>
    <x v="0"/>
    <x v="24"/>
    <x v="24"/>
    <x v="23"/>
    <x v="3"/>
    <x v="2"/>
    <x v="9"/>
    <x v="9"/>
    <x v="0"/>
    <x v="0"/>
    <x v="0"/>
    <x v="0"/>
  </r>
  <r>
    <x v="0"/>
    <x v="0"/>
    <x v="25"/>
    <x v="25"/>
    <x v="0"/>
    <x v="0"/>
    <x v="25"/>
    <x v="25"/>
    <x v="1"/>
    <x v="0"/>
    <x v="25"/>
    <x v="25"/>
    <x v="24"/>
    <x v="3"/>
    <x v="2"/>
    <x v="9"/>
    <x v="9"/>
    <x v="0"/>
    <x v="0"/>
    <x v="0"/>
    <x v="0"/>
  </r>
  <r>
    <x v="0"/>
    <x v="0"/>
    <x v="26"/>
    <x v="26"/>
    <x v="0"/>
    <x v="0"/>
    <x v="26"/>
    <x v="26"/>
    <x v="1"/>
    <x v="0"/>
    <x v="26"/>
    <x v="26"/>
    <x v="25"/>
    <x v="3"/>
    <x v="2"/>
    <x v="9"/>
    <x v="9"/>
    <x v="0"/>
    <x v="0"/>
    <x v="0"/>
    <x v="0"/>
  </r>
  <r>
    <x v="0"/>
    <x v="0"/>
    <x v="27"/>
    <x v="27"/>
    <x v="0"/>
    <x v="0"/>
    <x v="27"/>
    <x v="27"/>
    <x v="1"/>
    <x v="0"/>
    <x v="27"/>
    <x v="27"/>
    <x v="26"/>
    <x v="1"/>
    <x v="1"/>
    <x v="10"/>
    <x v="10"/>
    <x v="0"/>
    <x v="0"/>
    <x v="0"/>
    <x v="0"/>
  </r>
  <r>
    <x v="0"/>
    <x v="0"/>
    <x v="28"/>
    <x v="28"/>
    <x v="0"/>
    <x v="0"/>
    <x v="28"/>
    <x v="28"/>
    <x v="1"/>
    <x v="0"/>
    <x v="28"/>
    <x v="28"/>
    <x v="27"/>
    <x v="1"/>
    <x v="1"/>
    <x v="10"/>
    <x v="10"/>
    <x v="0"/>
    <x v="0"/>
    <x v="0"/>
    <x v="0"/>
  </r>
  <r>
    <x v="0"/>
    <x v="0"/>
    <x v="29"/>
    <x v="29"/>
    <x v="0"/>
    <x v="0"/>
    <x v="29"/>
    <x v="29"/>
    <x v="1"/>
    <x v="0"/>
    <x v="29"/>
    <x v="29"/>
    <x v="28"/>
    <x v="1"/>
    <x v="1"/>
    <x v="11"/>
    <x v="11"/>
    <x v="0"/>
    <x v="0"/>
    <x v="0"/>
    <x v="0"/>
  </r>
  <r>
    <x v="0"/>
    <x v="0"/>
    <x v="30"/>
    <x v="30"/>
    <x v="0"/>
    <x v="0"/>
    <x v="30"/>
    <x v="30"/>
    <x v="1"/>
    <x v="0"/>
    <x v="30"/>
    <x v="30"/>
    <x v="29"/>
    <x v="1"/>
    <x v="1"/>
    <x v="12"/>
    <x v="12"/>
    <x v="0"/>
    <x v="0"/>
    <x v="0"/>
    <x v="0"/>
  </r>
  <r>
    <x v="0"/>
    <x v="0"/>
    <x v="31"/>
    <x v="31"/>
    <x v="0"/>
    <x v="0"/>
    <x v="31"/>
    <x v="31"/>
    <x v="1"/>
    <x v="0"/>
    <x v="31"/>
    <x v="31"/>
    <x v="30"/>
    <x v="1"/>
    <x v="1"/>
    <x v="11"/>
    <x v="11"/>
    <x v="0"/>
    <x v="0"/>
    <x v="0"/>
    <x v="0"/>
  </r>
  <r>
    <x v="0"/>
    <x v="0"/>
    <x v="32"/>
    <x v="32"/>
    <x v="0"/>
    <x v="0"/>
    <x v="32"/>
    <x v="32"/>
    <x v="1"/>
    <x v="0"/>
    <x v="32"/>
    <x v="32"/>
    <x v="31"/>
    <x v="1"/>
    <x v="1"/>
    <x v="11"/>
    <x v="11"/>
    <x v="0"/>
    <x v="0"/>
    <x v="0"/>
    <x v="0"/>
  </r>
  <r>
    <x v="0"/>
    <x v="0"/>
    <x v="33"/>
    <x v="33"/>
    <x v="0"/>
    <x v="0"/>
    <x v="33"/>
    <x v="33"/>
    <x v="1"/>
    <x v="0"/>
    <x v="33"/>
    <x v="33"/>
    <x v="32"/>
    <x v="1"/>
    <x v="1"/>
    <x v="11"/>
    <x v="11"/>
    <x v="0"/>
    <x v="0"/>
    <x v="0"/>
    <x v="0"/>
  </r>
  <r>
    <x v="0"/>
    <x v="0"/>
    <x v="34"/>
    <x v="34"/>
    <x v="0"/>
    <x v="0"/>
    <x v="34"/>
    <x v="4"/>
    <x v="1"/>
    <x v="0"/>
    <x v="4"/>
    <x v="34"/>
    <x v="0"/>
    <x v="2"/>
    <x v="1"/>
    <x v="13"/>
    <x v="13"/>
    <x v="0"/>
    <x v="0"/>
    <x v="0"/>
    <x v="0"/>
  </r>
  <r>
    <x v="0"/>
    <x v="0"/>
    <x v="35"/>
    <x v="35"/>
    <x v="0"/>
    <x v="0"/>
    <x v="35"/>
    <x v="34"/>
    <x v="1"/>
    <x v="0"/>
    <x v="34"/>
    <x v="34"/>
    <x v="33"/>
    <x v="2"/>
    <x v="1"/>
    <x v="13"/>
    <x v="13"/>
    <x v="0"/>
    <x v="0"/>
    <x v="0"/>
    <x v="0"/>
  </r>
  <r>
    <x v="0"/>
    <x v="0"/>
    <x v="36"/>
    <x v="36"/>
    <x v="0"/>
    <x v="0"/>
    <x v="36"/>
    <x v="4"/>
    <x v="1"/>
    <x v="0"/>
    <x v="4"/>
    <x v="35"/>
    <x v="0"/>
    <x v="2"/>
    <x v="1"/>
    <x v="13"/>
    <x v="13"/>
    <x v="0"/>
    <x v="0"/>
    <x v="0"/>
    <x v="0"/>
  </r>
  <r>
    <x v="0"/>
    <x v="0"/>
    <x v="37"/>
    <x v="37"/>
    <x v="0"/>
    <x v="0"/>
    <x v="37"/>
    <x v="4"/>
    <x v="1"/>
    <x v="0"/>
    <x v="4"/>
    <x v="34"/>
    <x v="0"/>
    <x v="2"/>
    <x v="1"/>
    <x v="13"/>
    <x v="13"/>
    <x v="0"/>
    <x v="0"/>
    <x v="0"/>
    <x v="0"/>
  </r>
  <r>
    <x v="0"/>
    <x v="0"/>
    <x v="38"/>
    <x v="38"/>
    <x v="0"/>
    <x v="0"/>
    <x v="38"/>
    <x v="35"/>
    <x v="2"/>
    <x v="1"/>
    <x v="35"/>
    <x v="36"/>
    <x v="34"/>
    <x v="2"/>
    <x v="1"/>
    <x v="14"/>
    <x v="14"/>
    <x v="0"/>
    <x v="0"/>
    <x v="0"/>
    <x v="0"/>
  </r>
  <r>
    <x v="0"/>
    <x v="0"/>
    <x v="39"/>
    <x v="39"/>
    <x v="0"/>
    <x v="0"/>
    <x v="39"/>
    <x v="36"/>
    <x v="2"/>
    <x v="1"/>
    <x v="36"/>
    <x v="37"/>
    <x v="35"/>
    <x v="2"/>
    <x v="1"/>
    <x v="14"/>
    <x v="14"/>
    <x v="0"/>
    <x v="0"/>
    <x v="0"/>
    <x v="0"/>
  </r>
  <r>
    <x v="0"/>
    <x v="0"/>
    <x v="40"/>
    <x v="40"/>
    <x v="0"/>
    <x v="0"/>
    <x v="40"/>
    <x v="37"/>
    <x v="2"/>
    <x v="1"/>
    <x v="37"/>
    <x v="38"/>
    <x v="36"/>
    <x v="2"/>
    <x v="1"/>
    <x v="14"/>
    <x v="14"/>
    <x v="0"/>
    <x v="0"/>
    <x v="0"/>
    <x v="0"/>
  </r>
  <r>
    <x v="0"/>
    <x v="0"/>
    <x v="41"/>
    <x v="41"/>
    <x v="0"/>
    <x v="0"/>
    <x v="41"/>
    <x v="38"/>
    <x v="2"/>
    <x v="1"/>
    <x v="38"/>
    <x v="39"/>
    <x v="37"/>
    <x v="1"/>
    <x v="1"/>
    <x v="15"/>
    <x v="15"/>
    <x v="0"/>
    <x v="0"/>
    <x v="0"/>
    <x v="0"/>
  </r>
  <r>
    <x v="0"/>
    <x v="0"/>
    <x v="41"/>
    <x v="41"/>
    <x v="0"/>
    <x v="0"/>
    <x v="42"/>
    <x v="39"/>
    <x v="2"/>
    <x v="1"/>
    <x v="39"/>
    <x v="39"/>
    <x v="38"/>
    <x v="1"/>
    <x v="1"/>
    <x v="15"/>
    <x v="15"/>
    <x v="0"/>
    <x v="0"/>
    <x v="0"/>
    <x v="0"/>
  </r>
  <r>
    <x v="0"/>
    <x v="0"/>
    <x v="42"/>
    <x v="42"/>
    <x v="0"/>
    <x v="0"/>
    <x v="43"/>
    <x v="40"/>
    <x v="2"/>
    <x v="1"/>
    <x v="40"/>
    <x v="40"/>
    <x v="39"/>
    <x v="2"/>
    <x v="1"/>
    <x v="5"/>
    <x v="5"/>
    <x v="0"/>
    <x v="0"/>
    <x v="0"/>
    <x v="0"/>
  </r>
  <r>
    <x v="0"/>
    <x v="0"/>
    <x v="43"/>
    <x v="43"/>
    <x v="0"/>
    <x v="0"/>
    <x v="44"/>
    <x v="41"/>
    <x v="2"/>
    <x v="1"/>
    <x v="41"/>
    <x v="41"/>
    <x v="40"/>
    <x v="2"/>
    <x v="1"/>
    <x v="5"/>
    <x v="5"/>
    <x v="0"/>
    <x v="0"/>
    <x v="0"/>
    <x v="0"/>
  </r>
  <r>
    <x v="0"/>
    <x v="0"/>
    <x v="44"/>
    <x v="44"/>
    <x v="0"/>
    <x v="0"/>
    <x v="45"/>
    <x v="42"/>
    <x v="2"/>
    <x v="1"/>
    <x v="42"/>
    <x v="42"/>
    <x v="41"/>
    <x v="2"/>
    <x v="1"/>
    <x v="5"/>
    <x v="5"/>
    <x v="0"/>
    <x v="0"/>
    <x v="0"/>
    <x v="0"/>
  </r>
  <r>
    <x v="0"/>
    <x v="0"/>
    <x v="45"/>
    <x v="45"/>
    <x v="0"/>
    <x v="0"/>
    <x v="46"/>
    <x v="43"/>
    <x v="2"/>
    <x v="1"/>
    <x v="43"/>
    <x v="43"/>
    <x v="42"/>
    <x v="2"/>
    <x v="1"/>
    <x v="5"/>
    <x v="5"/>
    <x v="0"/>
    <x v="0"/>
    <x v="0"/>
    <x v="0"/>
  </r>
  <r>
    <x v="0"/>
    <x v="0"/>
    <x v="46"/>
    <x v="46"/>
    <x v="0"/>
    <x v="0"/>
    <x v="47"/>
    <x v="44"/>
    <x v="2"/>
    <x v="1"/>
    <x v="44"/>
    <x v="44"/>
    <x v="43"/>
    <x v="2"/>
    <x v="1"/>
    <x v="5"/>
    <x v="5"/>
    <x v="0"/>
    <x v="0"/>
    <x v="0"/>
    <x v="0"/>
  </r>
  <r>
    <x v="0"/>
    <x v="0"/>
    <x v="47"/>
    <x v="47"/>
    <x v="0"/>
    <x v="0"/>
    <x v="48"/>
    <x v="45"/>
    <x v="2"/>
    <x v="2"/>
    <x v="45"/>
    <x v="45"/>
    <x v="44"/>
    <x v="4"/>
    <x v="3"/>
    <x v="16"/>
    <x v="16"/>
    <x v="0"/>
    <x v="0"/>
    <x v="0"/>
    <x v="0"/>
  </r>
  <r>
    <x v="0"/>
    <x v="0"/>
    <x v="48"/>
    <x v="48"/>
    <x v="0"/>
    <x v="0"/>
    <x v="49"/>
    <x v="45"/>
    <x v="2"/>
    <x v="2"/>
    <x v="45"/>
    <x v="46"/>
    <x v="45"/>
    <x v="4"/>
    <x v="3"/>
    <x v="16"/>
    <x v="16"/>
    <x v="0"/>
    <x v="0"/>
    <x v="0"/>
    <x v="0"/>
  </r>
  <r>
    <x v="0"/>
    <x v="0"/>
    <x v="49"/>
    <x v="49"/>
    <x v="0"/>
    <x v="0"/>
    <x v="50"/>
    <x v="45"/>
    <x v="2"/>
    <x v="2"/>
    <x v="45"/>
    <x v="47"/>
    <x v="46"/>
    <x v="4"/>
    <x v="3"/>
    <x v="16"/>
    <x v="16"/>
    <x v="0"/>
    <x v="0"/>
    <x v="0"/>
    <x v="0"/>
  </r>
  <r>
    <x v="0"/>
    <x v="0"/>
    <x v="50"/>
    <x v="50"/>
    <x v="0"/>
    <x v="0"/>
    <x v="51"/>
    <x v="46"/>
    <x v="2"/>
    <x v="2"/>
    <x v="46"/>
    <x v="45"/>
    <x v="47"/>
    <x v="4"/>
    <x v="3"/>
    <x v="16"/>
    <x v="16"/>
    <x v="0"/>
    <x v="0"/>
    <x v="0"/>
    <x v="0"/>
  </r>
  <r>
    <x v="0"/>
    <x v="0"/>
    <x v="51"/>
    <x v="51"/>
    <x v="0"/>
    <x v="0"/>
    <x v="52"/>
    <x v="46"/>
    <x v="2"/>
    <x v="2"/>
    <x v="46"/>
    <x v="48"/>
    <x v="48"/>
    <x v="4"/>
    <x v="3"/>
    <x v="16"/>
    <x v="16"/>
    <x v="0"/>
    <x v="0"/>
    <x v="0"/>
    <x v="0"/>
  </r>
  <r>
    <x v="0"/>
    <x v="0"/>
    <x v="52"/>
    <x v="52"/>
    <x v="0"/>
    <x v="0"/>
    <x v="53"/>
    <x v="47"/>
    <x v="2"/>
    <x v="2"/>
    <x v="47"/>
    <x v="49"/>
    <x v="49"/>
    <x v="4"/>
    <x v="3"/>
    <x v="16"/>
    <x v="16"/>
    <x v="0"/>
    <x v="0"/>
    <x v="0"/>
    <x v="0"/>
  </r>
  <r>
    <x v="0"/>
    <x v="0"/>
    <x v="53"/>
    <x v="53"/>
    <x v="0"/>
    <x v="0"/>
    <x v="54"/>
    <x v="48"/>
    <x v="2"/>
    <x v="2"/>
    <x v="48"/>
    <x v="50"/>
    <x v="50"/>
    <x v="4"/>
    <x v="3"/>
    <x v="16"/>
    <x v="16"/>
    <x v="0"/>
    <x v="0"/>
    <x v="0"/>
    <x v="0"/>
  </r>
  <r>
    <x v="0"/>
    <x v="0"/>
    <x v="54"/>
    <x v="43"/>
    <x v="0"/>
    <x v="0"/>
    <x v="55"/>
    <x v="49"/>
    <x v="2"/>
    <x v="1"/>
    <x v="49"/>
    <x v="51"/>
    <x v="51"/>
    <x v="2"/>
    <x v="1"/>
    <x v="5"/>
    <x v="5"/>
    <x v="0"/>
    <x v="0"/>
    <x v="0"/>
    <x v="0"/>
  </r>
  <r>
    <x v="0"/>
    <x v="0"/>
    <x v="55"/>
    <x v="54"/>
    <x v="0"/>
    <x v="0"/>
    <x v="56"/>
    <x v="50"/>
    <x v="2"/>
    <x v="2"/>
    <x v="50"/>
    <x v="52"/>
    <x v="52"/>
    <x v="4"/>
    <x v="3"/>
    <x v="16"/>
    <x v="16"/>
    <x v="0"/>
    <x v="0"/>
    <x v="0"/>
    <x v="0"/>
  </r>
  <r>
    <x v="0"/>
    <x v="0"/>
    <x v="56"/>
    <x v="55"/>
    <x v="0"/>
    <x v="0"/>
    <x v="57"/>
    <x v="47"/>
    <x v="2"/>
    <x v="2"/>
    <x v="47"/>
    <x v="53"/>
    <x v="53"/>
    <x v="4"/>
    <x v="3"/>
    <x v="16"/>
    <x v="16"/>
    <x v="0"/>
    <x v="0"/>
    <x v="0"/>
    <x v="0"/>
  </r>
  <r>
    <x v="0"/>
    <x v="0"/>
    <x v="57"/>
    <x v="56"/>
    <x v="0"/>
    <x v="0"/>
    <x v="58"/>
    <x v="51"/>
    <x v="2"/>
    <x v="2"/>
    <x v="51"/>
    <x v="45"/>
    <x v="54"/>
    <x v="4"/>
    <x v="3"/>
    <x v="16"/>
    <x v="16"/>
    <x v="0"/>
    <x v="0"/>
    <x v="0"/>
    <x v="0"/>
  </r>
  <r>
    <x v="0"/>
    <x v="0"/>
    <x v="58"/>
    <x v="57"/>
    <x v="0"/>
    <x v="0"/>
    <x v="59"/>
    <x v="52"/>
    <x v="2"/>
    <x v="2"/>
    <x v="52"/>
    <x v="54"/>
    <x v="55"/>
    <x v="4"/>
    <x v="3"/>
    <x v="16"/>
    <x v="16"/>
    <x v="0"/>
    <x v="0"/>
    <x v="0"/>
    <x v="0"/>
  </r>
  <r>
    <x v="0"/>
    <x v="0"/>
    <x v="59"/>
    <x v="58"/>
    <x v="0"/>
    <x v="0"/>
    <x v="60"/>
    <x v="52"/>
    <x v="2"/>
    <x v="2"/>
    <x v="52"/>
    <x v="55"/>
    <x v="56"/>
    <x v="4"/>
    <x v="3"/>
    <x v="16"/>
    <x v="16"/>
    <x v="0"/>
    <x v="0"/>
    <x v="0"/>
    <x v="0"/>
  </r>
  <r>
    <x v="0"/>
    <x v="0"/>
    <x v="60"/>
    <x v="59"/>
    <x v="0"/>
    <x v="0"/>
    <x v="61"/>
    <x v="52"/>
    <x v="2"/>
    <x v="2"/>
    <x v="52"/>
    <x v="46"/>
    <x v="57"/>
    <x v="4"/>
    <x v="3"/>
    <x v="16"/>
    <x v="16"/>
    <x v="0"/>
    <x v="0"/>
    <x v="0"/>
    <x v="0"/>
  </r>
  <r>
    <x v="0"/>
    <x v="0"/>
    <x v="61"/>
    <x v="60"/>
    <x v="0"/>
    <x v="0"/>
    <x v="62"/>
    <x v="53"/>
    <x v="2"/>
    <x v="2"/>
    <x v="53"/>
    <x v="56"/>
    <x v="58"/>
    <x v="2"/>
    <x v="1"/>
    <x v="14"/>
    <x v="14"/>
    <x v="0"/>
    <x v="0"/>
    <x v="0"/>
    <x v="0"/>
  </r>
  <r>
    <x v="0"/>
    <x v="0"/>
    <x v="62"/>
    <x v="61"/>
    <x v="0"/>
    <x v="0"/>
    <x v="63"/>
    <x v="54"/>
    <x v="2"/>
    <x v="2"/>
    <x v="54"/>
    <x v="57"/>
    <x v="59"/>
    <x v="2"/>
    <x v="1"/>
    <x v="14"/>
    <x v="14"/>
    <x v="0"/>
    <x v="0"/>
    <x v="0"/>
    <x v="0"/>
  </r>
  <r>
    <x v="0"/>
    <x v="0"/>
    <x v="63"/>
    <x v="62"/>
    <x v="0"/>
    <x v="0"/>
    <x v="64"/>
    <x v="55"/>
    <x v="2"/>
    <x v="1"/>
    <x v="55"/>
    <x v="58"/>
    <x v="60"/>
    <x v="3"/>
    <x v="2"/>
    <x v="17"/>
    <x v="17"/>
    <x v="0"/>
    <x v="0"/>
    <x v="0"/>
    <x v="0"/>
  </r>
  <r>
    <x v="0"/>
    <x v="0"/>
    <x v="64"/>
    <x v="63"/>
    <x v="0"/>
    <x v="0"/>
    <x v="65"/>
    <x v="56"/>
    <x v="2"/>
    <x v="1"/>
    <x v="56"/>
    <x v="59"/>
    <x v="61"/>
    <x v="3"/>
    <x v="2"/>
    <x v="9"/>
    <x v="9"/>
    <x v="0"/>
    <x v="0"/>
    <x v="0"/>
    <x v="0"/>
  </r>
  <r>
    <x v="0"/>
    <x v="0"/>
    <x v="65"/>
    <x v="64"/>
    <x v="0"/>
    <x v="0"/>
    <x v="66"/>
    <x v="57"/>
    <x v="2"/>
    <x v="1"/>
    <x v="57"/>
    <x v="60"/>
    <x v="62"/>
    <x v="1"/>
    <x v="1"/>
    <x v="18"/>
    <x v="18"/>
    <x v="0"/>
    <x v="0"/>
    <x v="0"/>
    <x v="0"/>
  </r>
  <r>
    <x v="0"/>
    <x v="0"/>
    <x v="66"/>
    <x v="65"/>
    <x v="0"/>
    <x v="0"/>
    <x v="67"/>
    <x v="58"/>
    <x v="2"/>
    <x v="2"/>
    <x v="58"/>
    <x v="61"/>
    <x v="63"/>
    <x v="4"/>
    <x v="3"/>
    <x v="19"/>
    <x v="19"/>
    <x v="0"/>
    <x v="0"/>
    <x v="0"/>
    <x v="0"/>
  </r>
  <r>
    <x v="0"/>
    <x v="0"/>
    <x v="67"/>
    <x v="66"/>
    <x v="0"/>
    <x v="0"/>
    <x v="68"/>
    <x v="59"/>
    <x v="2"/>
    <x v="2"/>
    <x v="59"/>
    <x v="62"/>
    <x v="64"/>
    <x v="4"/>
    <x v="3"/>
    <x v="20"/>
    <x v="20"/>
    <x v="0"/>
    <x v="0"/>
    <x v="0"/>
    <x v="0"/>
  </r>
  <r>
    <x v="0"/>
    <x v="0"/>
    <x v="68"/>
    <x v="67"/>
    <x v="0"/>
    <x v="0"/>
    <x v="69"/>
    <x v="51"/>
    <x v="2"/>
    <x v="2"/>
    <x v="60"/>
    <x v="63"/>
    <x v="65"/>
    <x v="4"/>
    <x v="3"/>
    <x v="19"/>
    <x v="19"/>
    <x v="0"/>
    <x v="0"/>
    <x v="0"/>
    <x v="0"/>
  </r>
  <r>
    <x v="0"/>
    <x v="0"/>
    <x v="69"/>
    <x v="68"/>
    <x v="0"/>
    <x v="0"/>
    <x v="70"/>
    <x v="51"/>
    <x v="2"/>
    <x v="2"/>
    <x v="60"/>
    <x v="63"/>
    <x v="65"/>
    <x v="4"/>
    <x v="3"/>
    <x v="19"/>
    <x v="19"/>
    <x v="0"/>
    <x v="0"/>
    <x v="0"/>
    <x v="0"/>
  </r>
  <r>
    <x v="0"/>
    <x v="0"/>
    <x v="70"/>
    <x v="69"/>
    <x v="0"/>
    <x v="0"/>
    <x v="71"/>
    <x v="45"/>
    <x v="2"/>
    <x v="2"/>
    <x v="61"/>
    <x v="64"/>
    <x v="66"/>
    <x v="4"/>
    <x v="3"/>
    <x v="21"/>
    <x v="21"/>
    <x v="0"/>
    <x v="0"/>
    <x v="0"/>
    <x v="0"/>
  </r>
  <r>
    <x v="0"/>
    <x v="0"/>
    <x v="71"/>
    <x v="70"/>
    <x v="0"/>
    <x v="0"/>
    <x v="72"/>
    <x v="45"/>
    <x v="2"/>
    <x v="2"/>
    <x v="61"/>
    <x v="65"/>
    <x v="67"/>
    <x v="4"/>
    <x v="3"/>
    <x v="20"/>
    <x v="20"/>
    <x v="0"/>
    <x v="0"/>
    <x v="0"/>
    <x v="0"/>
  </r>
  <r>
    <x v="0"/>
    <x v="0"/>
    <x v="72"/>
    <x v="71"/>
    <x v="0"/>
    <x v="0"/>
    <x v="73"/>
    <x v="59"/>
    <x v="2"/>
    <x v="2"/>
    <x v="62"/>
    <x v="63"/>
    <x v="68"/>
    <x v="4"/>
    <x v="3"/>
    <x v="19"/>
    <x v="19"/>
    <x v="0"/>
    <x v="0"/>
    <x v="0"/>
    <x v="0"/>
  </r>
  <r>
    <x v="0"/>
    <x v="0"/>
    <x v="73"/>
    <x v="72"/>
    <x v="0"/>
    <x v="0"/>
    <x v="74"/>
    <x v="60"/>
    <x v="2"/>
    <x v="2"/>
    <x v="63"/>
    <x v="66"/>
    <x v="69"/>
    <x v="4"/>
    <x v="3"/>
    <x v="21"/>
    <x v="21"/>
    <x v="0"/>
    <x v="0"/>
    <x v="0"/>
    <x v="0"/>
  </r>
  <r>
    <x v="0"/>
    <x v="0"/>
    <x v="74"/>
    <x v="73"/>
    <x v="0"/>
    <x v="0"/>
    <x v="75"/>
    <x v="61"/>
    <x v="2"/>
    <x v="2"/>
    <x v="64"/>
    <x v="67"/>
    <x v="70"/>
    <x v="4"/>
    <x v="3"/>
    <x v="20"/>
    <x v="20"/>
    <x v="0"/>
    <x v="0"/>
    <x v="0"/>
    <x v="0"/>
  </r>
  <r>
    <x v="0"/>
    <x v="0"/>
    <x v="75"/>
    <x v="74"/>
    <x v="0"/>
    <x v="0"/>
    <x v="76"/>
    <x v="45"/>
    <x v="2"/>
    <x v="2"/>
    <x v="65"/>
    <x v="68"/>
    <x v="71"/>
    <x v="4"/>
    <x v="3"/>
    <x v="19"/>
    <x v="19"/>
    <x v="0"/>
    <x v="0"/>
    <x v="0"/>
    <x v="0"/>
  </r>
  <r>
    <x v="0"/>
    <x v="0"/>
    <x v="76"/>
    <x v="75"/>
    <x v="0"/>
    <x v="0"/>
    <x v="77"/>
    <x v="45"/>
    <x v="2"/>
    <x v="2"/>
    <x v="61"/>
    <x v="66"/>
    <x v="72"/>
    <x v="4"/>
    <x v="3"/>
    <x v="21"/>
    <x v="21"/>
    <x v="0"/>
    <x v="0"/>
    <x v="0"/>
    <x v="0"/>
  </r>
  <r>
    <x v="0"/>
    <x v="0"/>
    <x v="77"/>
    <x v="76"/>
    <x v="0"/>
    <x v="0"/>
    <x v="78"/>
    <x v="62"/>
    <x v="2"/>
    <x v="2"/>
    <x v="66"/>
    <x v="69"/>
    <x v="73"/>
    <x v="4"/>
    <x v="3"/>
    <x v="20"/>
    <x v="20"/>
    <x v="0"/>
    <x v="0"/>
    <x v="0"/>
    <x v="0"/>
  </r>
  <r>
    <x v="0"/>
    <x v="0"/>
    <x v="78"/>
    <x v="77"/>
    <x v="0"/>
    <x v="0"/>
    <x v="79"/>
    <x v="52"/>
    <x v="2"/>
    <x v="2"/>
    <x v="67"/>
    <x v="70"/>
    <x v="74"/>
    <x v="4"/>
    <x v="3"/>
    <x v="21"/>
    <x v="21"/>
    <x v="0"/>
    <x v="0"/>
    <x v="0"/>
    <x v="0"/>
  </r>
  <r>
    <x v="0"/>
    <x v="0"/>
    <x v="79"/>
    <x v="78"/>
    <x v="0"/>
    <x v="0"/>
    <x v="80"/>
    <x v="47"/>
    <x v="2"/>
    <x v="2"/>
    <x v="68"/>
    <x v="71"/>
    <x v="75"/>
    <x v="4"/>
    <x v="3"/>
    <x v="20"/>
    <x v="20"/>
    <x v="0"/>
    <x v="0"/>
    <x v="0"/>
    <x v="0"/>
  </r>
  <r>
    <x v="0"/>
    <x v="0"/>
    <x v="80"/>
    <x v="79"/>
    <x v="0"/>
    <x v="0"/>
    <x v="81"/>
    <x v="47"/>
    <x v="2"/>
    <x v="2"/>
    <x v="69"/>
    <x v="72"/>
    <x v="76"/>
    <x v="4"/>
    <x v="3"/>
    <x v="19"/>
    <x v="19"/>
    <x v="0"/>
    <x v="0"/>
    <x v="0"/>
    <x v="0"/>
  </r>
  <r>
    <x v="0"/>
    <x v="0"/>
    <x v="81"/>
    <x v="80"/>
    <x v="0"/>
    <x v="0"/>
    <x v="82"/>
    <x v="47"/>
    <x v="2"/>
    <x v="2"/>
    <x v="68"/>
    <x v="64"/>
    <x v="77"/>
    <x v="4"/>
    <x v="3"/>
    <x v="21"/>
    <x v="21"/>
    <x v="0"/>
    <x v="0"/>
    <x v="0"/>
    <x v="0"/>
  </r>
  <r>
    <x v="0"/>
    <x v="0"/>
    <x v="82"/>
    <x v="81"/>
    <x v="0"/>
    <x v="0"/>
    <x v="83"/>
    <x v="63"/>
    <x v="2"/>
    <x v="2"/>
    <x v="70"/>
    <x v="73"/>
    <x v="78"/>
    <x v="4"/>
    <x v="3"/>
    <x v="21"/>
    <x v="21"/>
    <x v="0"/>
    <x v="0"/>
    <x v="0"/>
    <x v="0"/>
  </r>
  <r>
    <x v="0"/>
    <x v="0"/>
    <x v="83"/>
    <x v="82"/>
    <x v="0"/>
    <x v="0"/>
    <x v="84"/>
    <x v="64"/>
    <x v="2"/>
    <x v="2"/>
    <x v="71"/>
    <x v="74"/>
    <x v="79"/>
    <x v="4"/>
    <x v="3"/>
    <x v="20"/>
    <x v="20"/>
    <x v="0"/>
    <x v="0"/>
    <x v="0"/>
    <x v="0"/>
  </r>
  <r>
    <x v="0"/>
    <x v="0"/>
    <x v="84"/>
    <x v="83"/>
    <x v="0"/>
    <x v="0"/>
    <x v="85"/>
    <x v="45"/>
    <x v="2"/>
    <x v="2"/>
    <x v="65"/>
    <x v="68"/>
    <x v="71"/>
    <x v="4"/>
    <x v="3"/>
    <x v="19"/>
    <x v="19"/>
    <x v="0"/>
    <x v="0"/>
    <x v="0"/>
    <x v="0"/>
  </r>
  <r>
    <x v="0"/>
    <x v="0"/>
    <x v="85"/>
    <x v="84"/>
    <x v="0"/>
    <x v="0"/>
    <x v="86"/>
    <x v="52"/>
    <x v="2"/>
    <x v="2"/>
    <x v="72"/>
    <x v="75"/>
    <x v="80"/>
    <x v="4"/>
    <x v="3"/>
    <x v="19"/>
    <x v="19"/>
    <x v="0"/>
    <x v="0"/>
    <x v="0"/>
    <x v="0"/>
  </r>
  <r>
    <x v="0"/>
    <x v="0"/>
    <x v="86"/>
    <x v="85"/>
    <x v="0"/>
    <x v="0"/>
    <x v="87"/>
    <x v="60"/>
    <x v="2"/>
    <x v="2"/>
    <x v="63"/>
    <x v="67"/>
    <x v="81"/>
    <x v="4"/>
    <x v="3"/>
    <x v="20"/>
    <x v="20"/>
    <x v="0"/>
    <x v="0"/>
    <x v="0"/>
    <x v="0"/>
  </r>
  <r>
    <x v="0"/>
    <x v="0"/>
    <x v="87"/>
    <x v="86"/>
    <x v="0"/>
    <x v="0"/>
    <x v="88"/>
    <x v="65"/>
    <x v="2"/>
    <x v="1"/>
    <x v="73"/>
    <x v="76"/>
    <x v="82"/>
    <x v="1"/>
    <x v="1"/>
    <x v="18"/>
    <x v="18"/>
    <x v="0"/>
    <x v="0"/>
    <x v="0"/>
    <x v="0"/>
  </r>
  <r>
    <x v="0"/>
    <x v="0"/>
    <x v="88"/>
    <x v="87"/>
    <x v="0"/>
    <x v="0"/>
    <x v="89"/>
    <x v="66"/>
    <x v="2"/>
    <x v="2"/>
    <x v="74"/>
    <x v="77"/>
    <x v="83"/>
    <x v="4"/>
    <x v="3"/>
    <x v="19"/>
    <x v="19"/>
    <x v="0"/>
    <x v="0"/>
    <x v="0"/>
    <x v="0"/>
  </r>
  <r>
    <x v="0"/>
    <x v="0"/>
    <x v="89"/>
    <x v="88"/>
    <x v="0"/>
    <x v="0"/>
    <x v="90"/>
    <x v="67"/>
    <x v="2"/>
    <x v="1"/>
    <x v="75"/>
    <x v="78"/>
    <x v="84"/>
    <x v="3"/>
    <x v="2"/>
    <x v="9"/>
    <x v="9"/>
    <x v="0"/>
    <x v="0"/>
    <x v="0"/>
    <x v="0"/>
  </r>
  <r>
    <x v="0"/>
    <x v="0"/>
    <x v="90"/>
    <x v="89"/>
    <x v="0"/>
    <x v="0"/>
    <x v="91"/>
    <x v="51"/>
    <x v="2"/>
    <x v="2"/>
    <x v="76"/>
    <x v="66"/>
    <x v="85"/>
    <x v="4"/>
    <x v="3"/>
    <x v="21"/>
    <x v="21"/>
    <x v="0"/>
    <x v="0"/>
    <x v="0"/>
    <x v="0"/>
  </r>
  <r>
    <x v="0"/>
    <x v="0"/>
    <x v="91"/>
    <x v="90"/>
    <x v="0"/>
    <x v="0"/>
    <x v="92"/>
    <x v="45"/>
    <x v="2"/>
    <x v="2"/>
    <x v="65"/>
    <x v="79"/>
    <x v="86"/>
    <x v="4"/>
    <x v="3"/>
    <x v="19"/>
    <x v="19"/>
    <x v="0"/>
    <x v="0"/>
    <x v="0"/>
    <x v="0"/>
  </r>
  <r>
    <x v="0"/>
    <x v="0"/>
    <x v="92"/>
    <x v="91"/>
    <x v="0"/>
    <x v="0"/>
    <x v="93"/>
    <x v="45"/>
    <x v="2"/>
    <x v="2"/>
    <x v="61"/>
    <x v="65"/>
    <x v="67"/>
    <x v="4"/>
    <x v="3"/>
    <x v="20"/>
    <x v="20"/>
    <x v="0"/>
    <x v="0"/>
    <x v="0"/>
    <x v="0"/>
  </r>
  <r>
    <x v="0"/>
    <x v="0"/>
    <x v="93"/>
    <x v="92"/>
    <x v="0"/>
    <x v="0"/>
    <x v="94"/>
    <x v="68"/>
    <x v="2"/>
    <x v="1"/>
    <x v="77"/>
    <x v="80"/>
    <x v="87"/>
    <x v="2"/>
    <x v="1"/>
    <x v="22"/>
    <x v="22"/>
    <x v="0"/>
    <x v="0"/>
    <x v="0"/>
    <x v="0"/>
  </r>
  <r>
    <x v="0"/>
    <x v="0"/>
    <x v="94"/>
    <x v="93"/>
    <x v="0"/>
    <x v="0"/>
    <x v="95"/>
    <x v="27"/>
    <x v="2"/>
    <x v="1"/>
    <x v="78"/>
    <x v="81"/>
    <x v="88"/>
    <x v="2"/>
    <x v="1"/>
    <x v="22"/>
    <x v="22"/>
    <x v="0"/>
    <x v="0"/>
    <x v="0"/>
    <x v="0"/>
  </r>
  <r>
    <x v="0"/>
    <x v="0"/>
    <x v="95"/>
    <x v="94"/>
    <x v="0"/>
    <x v="0"/>
    <x v="96"/>
    <x v="69"/>
    <x v="2"/>
    <x v="1"/>
    <x v="79"/>
    <x v="82"/>
    <x v="89"/>
    <x v="2"/>
    <x v="1"/>
    <x v="22"/>
    <x v="22"/>
    <x v="0"/>
    <x v="0"/>
    <x v="0"/>
    <x v="0"/>
  </r>
  <r>
    <x v="0"/>
    <x v="0"/>
    <x v="96"/>
    <x v="95"/>
    <x v="0"/>
    <x v="0"/>
    <x v="97"/>
    <x v="47"/>
    <x v="2"/>
    <x v="2"/>
    <x v="69"/>
    <x v="83"/>
    <x v="90"/>
    <x v="4"/>
    <x v="3"/>
    <x v="19"/>
    <x v="19"/>
    <x v="0"/>
    <x v="0"/>
    <x v="0"/>
    <x v="0"/>
  </r>
  <r>
    <x v="0"/>
    <x v="0"/>
    <x v="97"/>
    <x v="96"/>
    <x v="0"/>
    <x v="0"/>
    <x v="98"/>
    <x v="45"/>
    <x v="2"/>
    <x v="2"/>
    <x v="61"/>
    <x v="84"/>
    <x v="91"/>
    <x v="4"/>
    <x v="3"/>
    <x v="20"/>
    <x v="20"/>
    <x v="0"/>
    <x v="0"/>
    <x v="0"/>
    <x v="0"/>
  </r>
  <r>
    <x v="0"/>
    <x v="0"/>
    <x v="98"/>
    <x v="97"/>
    <x v="0"/>
    <x v="0"/>
    <x v="99"/>
    <x v="52"/>
    <x v="2"/>
    <x v="2"/>
    <x v="72"/>
    <x v="63"/>
    <x v="92"/>
    <x v="4"/>
    <x v="3"/>
    <x v="19"/>
    <x v="19"/>
    <x v="0"/>
    <x v="0"/>
    <x v="0"/>
    <x v="0"/>
  </r>
  <r>
    <x v="0"/>
    <x v="0"/>
    <x v="99"/>
    <x v="98"/>
    <x v="0"/>
    <x v="0"/>
    <x v="100"/>
    <x v="47"/>
    <x v="2"/>
    <x v="2"/>
    <x v="69"/>
    <x v="85"/>
    <x v="93"/>
    <x v="4"/>
    <x v="3"/>
    <x v="19"/>
    <x v="19"/>
    <x v="0"/>
    <x v="0"/>
    <x v="0"/>
    <x v="0"/>
  </r>
  <r>
    <x v="0"/>
    <x v="0"/>
    <x v="100"/>
    <x v="99"/>
    <x v="0"/>
    <x v="0"/>
    <x v="101"/>
    <x v="52"/>
    <x v="2"/>
    <x v="2"/>
    <x v="67"/>
    <x v="86"/>
    <x v="94"/>
    <x v="4"/>
    <x v="3"/>
    <x v="21"/>
    <x v="21"/>
    <x v="0"/>
    <x v="0"/>
    <x v="0"/>
    <x v="0"/>
  </r>
  <r>
    <x v="0"/>
    <x v="0"/>
    <x v="101"/>
    <x v="100"/>
    <x v="0"/>
    <x v="0"/>
    <x v="102"/>
    <x v="70"/>
    <x v="2"/>
    <x v="2"/>
    <x v="80"/>
    <x v="87"/>
    <x v="95"/>
    <x v="4"/>
    <x v="3"/>
    <x v="21"/>
    <x v="21"/>
    <x v="0"/>
    <x v="0"/>
    <x v="0"/>
    <x v="0"/>
  </r>
  <r>
    <x v="0"/>
    <x v="0"/>
    <x v="102"/>
    <x v="101"/>
    <x v="0"/>
    <x v="0"/>
    <x v="103"/>
    <x v="66"/>
    <x v="2"/>
    <x v="2"/>
    <x v="74"/>
    <x v="88"/>
    <x v="96"/>
    <x v="4"/>
    <x v="3"/>
    <x v="19"/>
    <x v="19"/>
    <x v="0"/>
    <x v="0"/>
    <x v="0"/>
    <x v="0"/>
  </r>
  <r>
    <x v="0"/>
    <x v="0"/>
    <x v="103"/>
    <x v="102"/>
    <x v="0"/>
    <x v="0"/>
    <x v="104"/>
    <x v="66"/>
    <x v="2"/>
    <x v="2"/>
    <x v="81"/>
    <x v="89"/>
    <x v="97"/>
    <x v="4"/>
    <x v="3"/>
    <x v="21"/>
    <x v="21"/>
    <x v="0"/>
    <x v="0"/>
    <x v="0"/>
    <x v="0"/>
  </r>
  <r>
    <x v="0"/>
    <x v="0"/>
    <x v="104"/>
    <x v="103"/>
    <x v="0"/>
    <x v="0"/>
    <x v="105"/>
    <x v="46"/>
    <x v="2"/>
    <x v="2"/>
    <x v="82"/>
    <x v="90"/>
    <x v="98"/>
    <x v="4"/>
    <x v="3"/>
    <x v="19"/>
    <x v="19"/>
    <x v="0"/>
    <x v="0"/>
    <x v="0"/>
    <x v="0"/>
  </r>
  <r>
    <x v="0"/>
    <x v="0"/>
    <x v="105"/>
    <x v="104"/>
    <x v="0"/>
    <x v="0"/>
    <x v="106"/>
    <x v="71"/>
    <x v="2"/>
    <x v="2"/>
    <x v="83"/>
    <x v="91"/>
    <x v="99"/>
    <x v="4"/>
    <x v="3"/>
    <x v="21"/>
    <x v="21"/>
    <x v="0"/>
    <x v="0"/>
    <x v="0"/>
    <x v="0"/>
  </r>
  <r>
    <x v="0"/>
    <x v="0"/>
    <x v="106"/>
    <x v="105"/>
    <x v="0"/>
    <x v="0"/>
    <x v="107"/>
    <x v="47"/>
    <x v="2"/>
    <x v="2"/>
    <x v="68"/>
    <x v="92"/>
    <x v="100"/>
    <x v="4"/>
    <x v="3"/>
    <x v="21"/>
    <x v="21"/>
    <x v="0"/>
    <x v="0"/>
    <x v="0"/>
    <x v="0"/>
  </r>
  <r>
    <x v="0"/>
    <x v="0"/>
    <x v="107"/>
    <x v="106"/>
    <x v="0"/>
    <x v="0"/>
    <x v="108"/>
    <x v="51"/>
    <x v="2"/>
    <x v="2"/>
    <x v="84"/>
    <x v="93"/>
    <x v="101"/>
    <x v="4"/>
    <x v="3"/>
    <x v="20"/>
    <x v="20"/>
    <x v="0"/>
    <x v="0"/>
    <x v="0"/>
    <x v="0"/>
  </r>
  <r>
    <x v="0"/>
    <x v="0"/>
    <x v="108"/>
    <x v="107"/>
    <x v="0"/>
    <x v="0"/>
    <x v="109"/>
    <x v="47"/>
    <x v="2"/>
    <x v="2"/>
    <x v="85"/>
    <x v="94"/>
    <x v="102"/>
    <x v="4"/>
    <x v="3"/>
    <x v="20"/>
    <x v="20"/>
    <x v="0"/>
    <x v="0"/>
    <x v="0"/>
    <x v="0"/>
  </r>
  <r>
    <x v="0"/>
    <x v="0"/>
    <x v="109"/>
    <x v="108"/>
    <x v="0"/>
    <x v="0"/>
    <x v="110"/>
    <x v="72"/>
    <x v="2"/>
    <x v="2"/>
    <x v="86"/>
    <x v="95"/>
    <x v="103"/>
    <x v="1"/>
    <x v="1"/>
    <x v="23"/>
    <x v="23"/>
    <x v="0"/>
    <x v="0"/>
    <x v="0"/>
    <x v="0"/>
  </r>
  <r>
    <x v="0"/>
    <x v="0"/>
    <x v="110"/>
    <x v="109"/>
    <x v="0"/>
    <x v="0"/>
    <x v="111"/>
    <x v="45"/>
    <x v="2"/>
    <x v="2"/>
    <x v="61"/>
    <x v="96"/>
    <x v="104"/>
    <x v="4"/>
    <x v="3"/>
    <x v="21"/>
    <x v="21"/>
    <x v="0"/>
    <x v="0"/>
    <x v="0"/>
    <x v="0"/>
  </r>
  <r>
    <x v="0"/>
    <x v="0"/>
    <x v="111"/>
    <x v="110"/>
    <x v="0"/>
    <x v="0"/>
    <x v="112"/>
    <x v="47"/>
    <x v="2"/>
    <x v="2"/>
    <x v="68"/>
    <x v="97"/>
    <x v="105"/>
    <x v="4"/>
    <x v="3"/>
    <x v="21"/>
    <x v="21"/>
    <x v="0"/>
    <x v="0"/>
    <x v="0"/>
    <x v="0"/>
  </r>
  <r>
    <x v="0"/>
    <x v="0"/>
    <x v="112"/>
    <x v="111"/>
    <x v="0"/>
    <x v="0"/>
    <x v="113"/>
    <x v="47"/>
    <x v="2"/>
    <x v="2"/>
    <x v="68"/>
    <x v="98"/>
    <x v="106"/>
    <x v="4"/>
    <x v="3"/>
    <x v="21"/>
    <x v="21"/>
    <x v="0"/>
    <x v="0"/>
    <x v="0"/>
    <x v="0"/>
  </r>
  <r>
    <x v="0"/>
    <x v="0"/>
    <x v="113"/>
    <x v="112"/>
    <x v="0"/>
    <x v="0"/>
    <x v="114"/>
    <x v="73"/>
    <x v="2"/>
    <x v="1"/>
    <x v="87"/>
    <x v="99"/>
    <x v="107"/>
    <x v="3"/>
    <x v="2"/>
    <x v="17"/>
    <x v="17"/>
    <x v="0"/>
    <x v="0"/>
    <x v="0"/>
    <x v="0"/>
  </r>
  <r>
    <x v="0"/>
    <x v="0"/>
    <x v="114"/>
    <x v="113"/>
    <x v="0"/>
    <x v="0"/>
    <x v="115"/>
    <x v="45"/>
    <x v="2"/>
    <x v="2"/>
    <x v="61"/>
    <x v="100"/>
    <x v="108"/>
    <x v="4"/>
    <x v="3"/>
    <x v="20"/>
    <x v="20"/>
    <x v="0"/>
    <x v="0"/>
    <x v="0"/>
    <x v="0"/>
  </r>
  <r>
    <x v="0"/>
    <x v="0"/>
    <x v="115"/>
    <x v="114"/>
    <x v="0"/>
    <x v="0"/>
    <x v="116"/>
    <x v="45"/>
    <x v="2"/>
    <x v="2"/>
    <x v="61"/>
    <x v="98"/>
    <x v="109"/>
    <x v="4"/>
    <x v="3"/>
    <x v="21"/>
    <x v="21"/>
    <x v="0"/>
    <x v="0"/>
    <x v="0"/>
    <x v="0"/>
  </r>
  <r>
    <x v="0"/>
    <x v="0"/>
    <x v="116"/>
    <x v="115"/>
    <x v="0"/>
    <x v="0"/>
    <x v="117"/>
    <x v="74"/>
    <x v="2"/>
    <x v="2"/>
    <x v="88"/>
    <x v="101"/>
    <x v="110"/>
    <x v="4"/>
    <x v="3"/>
    <x v="20"/>
    <x v="20"/>
    <x v="0"/>
    <x v="0"/>
    <x v="0"/>
    <x v="0"/>
  </r>
  <r>
    <x v="0"/>
    <x v="0"/>
    <x v="117"/>
    <x v="116"/>
    <x v="0"/>
    <x v="0"/>
    <x v="118"/>
    <x v="45"/>
    <x v="2"/>
    <x v="2"/>
    <x v="89"/>
    <x v="102"/>
    <x v="111"/>
    <x v="4"/>
    <x v="3"/>
    <x v="20"/>
    <x v="20"/>
    <x v="0"/>
    <x v="0"/>
    <x v="0"/>
    <x v="0"/>
  </r>
  <r>
    <x v="0"/>
    <x v="0"/>
    <x v="118"/>
    <x v="117"/>
    <x v="0"/>
    <x v="0"/>
    <x v="119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18"/>
    <x v="0"/>
    <x v="0"/>
    <x v="120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19"/>
    <x v="0"/>
    <x v="0"/>
    <x v="121"/>
    <x v="4"/>
    <x v="3"/>
    <x v="3"/>
    <x v="4"/>
    <x v="0"/>
    <x v="0"/>
    <x v="0"/>
    <x v="0"/>
    <x v="1"/>
    <x v="1"/>
    <x v="0"/>
    <x v="0"/>
    <x v="0"/>
    <x v="0"/>
  </r>
  <r>
    <x v="0"/>
    <x v="0"/>
    <x v="118"/>
    <x v="120"/>
    <x v="0"/>
    <x v="0"/>
    <x v="122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1"/>
    <x v="0"/>
    <x v="0"/>
    <x v="123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2"/>
    <x v="0"/>
    <x v="0"/>
    <x v="124"/>
    <x v="75"/>
    <x v="1"/>
    <x v="0"/>
    <x v="4"/>
    <x v="0"/>
    <x v="0"/>
    <x v="4"/>
    <x v="3"/>
    <x v="20"/>
    <x v="20"/>
    <x v="0"/>
    <x v="0"/>
    <x v="0"/>
    <x v="0"/>
  </r>
  <r>
    <x v="0"/>
    <x v="0"/>
    <x v="118"/>
    <x v="123"/>
    <x v="0"/>
    <x v="0"/>
    <x v="125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3"/>
    <x v="0"/>
    <x v="0"/>
    <x v="126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4"/>
    <x v="0"/>
    <x v="0"/>
    <x v="127"/>
    <x v="4"/>
    <x v="3"/>
    <x v="3"/>
    <x v="4"/>
    <x v="0"/>
    <x v="0"/>
    <x v="1"/>
    <x v="1"/>
    <x v="23"/>
    <x v="23"/>
    <x v="0"/>
    <x v="0"/>
    <x v="0"/>
    <x v="0"/>
  </r>
  <r>
    <x v="0"/>
    <x v="0"/>
    <x v="118"/>
    <x v="125"/>
    <x v="0"/>
    <x v="0"/>
    <x v="128"/>
    <x v="4"/>
    <x v="3"/>
    <x v="3"/>
    <x v="4"/>
    <x v="0"/>
    <x v="0"/>
    <x v="3"/>
    <x v="2"/>
    <x v="9"/>
    <x v="9"/>
    <x v="0"/>
    <x v="0"/>
    <x v="0"/>
    <x v="0"/>
  </r>
  <r>
    <x v="0"/>
    <x v="0"/>
    <x v="118"/>
    <x v="126"/>
    <x v="0"/>
    <x v="0"/>
    <x v="129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27"/>
    <x v="0"/>
    <x v="0"/>
    <x v="130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28"/>
    <x v="0"/>
    <x v="0"/>
    <x v="131"/>
    <x v="4"/>
    <x v="3"/>
    <x v="3"/>
    <x v="4"/>
    <x v="0"/>
    <x v="0"/>
    <x v="0"/>
    <x v="0"/>
    <x v="1"/>
    <x v="1"/>
    <x v="0"/>
    <x v="0"/>
    <x v="0"/>
    <x v="0"/>
  </r>
  <r>
    <x v="0"/>
    <x v="0"/>
    <x v="1"/>
    <x v="1"/>
    <x v="1"/>
    <x v="0"/>
    <x v="132"/>
    <x v="4"/>
    <x v="1"/>
    <x v="0"/>
    <x v="4"/>
    <x v="1"/>
    <x v="0"/>
    <x v="0"/>
    <x v="0"/>
    <x v="1"/>
    <x v="1"/>
    <x v="0"/>
    <x v="0"/>
    <x v="0"/>
    <x v="0"/>
  </r>
  <r>
    <x v="0"/>
    <x v="0"/>
    <x v="119"/>
    <x v="129"/>
    <x v="1"/>
    <x v="0"/>
    <x v="133"/>
    <x v="76"/>
    <x v="1"/>
    <x v="0"/>
    <x v="90"/>
    <x v="103"/>
    <x v="112"/>
    <x v="0"/>
    <x v="0"/>
    <x v="1"/>
    <x v="1"/>
    <x v="0"/>
    <x v="0"/>
    <x v="0"/>
    <x v="0"/>
  </r>
  <r>
    <x v="0"/>
    <x v="0"/>
    <x v="120"/>
    <x v="130"/>
    <x v="1"/>
    <x v="0"/>
    <x v="134"/>
    <x v="77"/>
    <x v="1"/>
    <x v="0"/>
    <x v="91"/>
    <x v="104"/>
    <x v="113"/>
    <x v="0"/>
    <x v="0"/>
    <x v="1"/>
    <x v="1"/>
    <x v="0"/>
    <x v="0"/>
    <x v="0"/>
    <x v="0"/>
  </r>
  <r>
    <x v="0"/>
    <x v="0"/>
    <x v="2"/>
    <x v="2"/>
    <x v="1"/>
    <x v="0"/>
    <x v="135"/>
    <x v="78"/>
    <x v="1"/>
    <x v="0"/>
    <x v="92"/>
    <x v="2"/>
    <x v="114"/>
    <x v="0"/>
    <x v="0"/>
    <x v="0"/>
    <x v="0"/>
    <x v="0"/>
    <x v="0"/>
    <x v="0"/>
    <x v="0"/>
  </r>
  <r>
    <x v="0"/>
    <x v="0"/>
    <x v="4"/>
    <x v="4"/>
    <x v="1"/>
    <x v="0"/>
    <x v="136"/>
    <x v="79"/>
    <x v="1"/>
    <x v="0"/>
    <x v="93"/>
    <x v="4"/>
    <x v="115"/>
    <x v="0"/>
    <x v="0"/>
    <x v="2"/>
    <x v="2"/>
    <x v="0"/>
    <x v="0"/>
    <x v="0"/>
    <x v="0"/>
  </r>
  <r>
    <x v="0"/>
    <x v="0"/>
    <x v="121"/>
    <x v="131"/>
    <x v="1"/>
    <x v="0"/>
    <x v="137"/>
    <x v="80"/>
    <x v="1"/>
    <x v="0"/>
    <x v="94"/>
    <x v="105"/>
    <x v="116"/>
    <x v="0"/>
    <x v="0"/>
    <x v="0"/>
    <x v="0"/>
    <x v="0"/>
    <x v="0"/>
    <x v="0"/>
    <x v="0"/>
  </r>
  <r>
    <x v="0"/>
    <x v="0"/>
    <x v="122"/>
    <x v="132"/>
    <x v="1"/>
    <x v="0"/>
    <x v="138"/>
    <x v="4"/>
    <x v="1"/>
    <x v="0"/>
    <x v="4"/>
    <x v="106"/>
    <x v="0"/>
    <x v="0"/>
    <x v="0"/>
    <x v="0"/>
    <x v="0"/>
    <x v="0"/>
    <x v="0"/>
    <x v="0"/>
    <x v="0"/>
  </r>
  <r>
    <x v="0"/>
    <x v="0"/>
    <x v="7"/>
    <x v="7"/>
    <x v="1"/>
    <x v="0"/>
    <x v="139"/>
    <x v="81"/>
    <x v="1"/>
    <x v="0"/>
    <x v="95"/>
    <x v="7"/>
    <x v="117"/>
    <x v="0"/>
    <x v="0"/>
    <x v="0"/>
    <x v="0"/>
    <x v="0"/>
    <x v="0"/>
    <x v="0"/>
    <x v="0"/>
  </r>
  <r>
    <x v="0"/>
    <x v="0"/>
    <x v="10"/>
    <x v="10"/>
    <x v="1"/>
    <x v="0"/>
    <x v="140"/>
    <x v="82"/>
    <x v="1"/>
    <x v="0"/>
    <x v="96"/>
    <x v="10"/>
    <x v="118"/>
    <x v="0"/>
    <x v="0"/>
    <x v="2"/>
    <x v="2"/>
    <x v="0"/>
    <x v="0"/>
    <x v="0"/>
    <x v="0"/>
  </r>
  <r>
    <x v="0"/>
    <x v="0"/>
    <x v="123"/>
    <x v="133"/>
    <x v="1"/>
    <x v="0"/>
    <x v="141"/>
    <x v="83"/>
    <x v="1"/>
    <x v="0"/>
    <x v="97"/>
    <x v="107"/>
    <x v="119"/>
    <x v="0"/>
    <x v="0"/>
    <x v="2"/>
    <x v="2"/>
    <x v="0"/>
    <x v="0"/>
    <x v="0"/>
    <x v="0"/>
  </r>
  <r>
    <x v="0"/>
    <x v="0"/>
    <x v="124"/>
    <x v="134"/>
    <x v="1"/>
    <x v="0"/>
    <x v="142"/>
    <x v="84"/>
    <x v="1"/>
    <x v="0"/>
    <x v="98"/>
    <x v="108"/>
    <x v="120"/>
    <x v="0"/>
    <x v="0"/>
    <x v="0"/>
    <x v="0"/>
    <x v="0"/>
    <x v="0"/>
    <x v="0"/>
    <x v="0"/>
  </r>
  <r>
    <x v="0"/>
    <x v="0"/>
    <x v="125"/>
    <x v="135"/>
    <x v="1"/>
    <x v="0"/>
    <x v="143"/>
    <x v="85"/>
    <x v="1"/>
    <x v="0"/>
    <x v="99"/>
    <x v="109"/>
    <x v="121"/>
    <x v="0"/>
    <x v="0"/>
    <x v="2"/>
    <x v="2"/>
    <x v="0"/>
    <x v="0"/>
    <x v="0"/>
    <x v="0"/>
  </r>
  <r>
    <x v="0"/>
    <x v="0"/>
    <x v="126"/>
    <x v="136"/>
    <x v="1"/>
    <x v="0"/>
    <x v="144"/>
    <x v="86"/>
    <x v="1"/>
    <x v="0"/>
    <x v="100"/>
    <x v="110"/>
    <x v="122"/>
    <x v="0"/>
    <x v="0"/>
    <x v="2"/>
    <x v="2"/>
    <x v="0"/>
    <x v="0"/>
    <x v="0"/>
    <x v="0"/>
  </r>
  <r>
    <x v="0"/>
    <x v="0"/>
    <x v="127"/>
    <x v="137"/>
    <x v="1"/>
    <x v="0"/>
    <x v="145"/>
    <x v="87"/>
    <x v="1"/>
    <x v="0"/>
    <x v="101"/>
    <x v="111"/>
    <x v="123"/>
    <x v="0"/>
    <x v="0"/>
    <x v="24"/>
    <x v="24"/>
    <x v="0"/>
    <x v="0"/>
    <x v="0"/>
    <x v="0"/>
  </r>
  <r>
    <x v="0"/>
    <x v="0"/>
    <x v="128"/>
    <x v="138"/>
    <x v="1"/>
    <x v="0"/>
    <x v="146"/>
    <x v="88"/>
    <x v="1"/>
    <x v="0"/>
    <x v="102"/>
    <x v="112"/>
    <x v="124"/>
    <x v="2"/>
    <x v="1"/>
    <x v="5"/>
    <x v="5"/>
    <x v="0"/>
    <x v="0"/>
    <x v="0"/>
    <x v="0"/>
  </r>
  <r>
    <x v="0"/>
    <x v="0"/>
    <x v="129"/>
    <x v="139"/>
    <x v="1"/>
    <x v="0"/>
    <x v="147"/>
    <x v="89"/>
    <x v="1"/>
    <x v="0"/>
    <x v="103"/>
    <x v="113"/>
    <x v="125"/>
    <x v="2"/>
    <x v="1"/>
    <x v="5"/>
    <x v="5"/>
    <x v="0"/>
    <x v="0"/>
    <x v="0"/>
    <x v="0"/>
  </r>
  <r>
    <x v="0"/>
    <x v="0"/>
    <x v="130"/>
    <x v="140"/>
    <x v="1"/>
    <x v="0"/>
    <x v="148"/>
    <x v="90"/>
    <x v="1"/>
    <x v="0"/>
    <x v="104"/>
    <x v="114"/>
    <x v="126"/>
    <x v="2"/>
    <x v="1"/>
    <x v="5"/>
    <x v="5"/>
    <x v="0"/>
    <x v="0"/>
    <x v="0"/>
    <x v="0"/>
  </r>
  <r>
    <x v="0"/>
    <x v="0"/>
    <x v="131"/>
    <x v="141"/>
    <x v="1"/>
    <x v="0"/>
    <x v="149"/>
    <x v="4"/>
    <x v="1"/>
    <x v="0"/>
    <x v="4"/>
    <x v="115"/>
    <x v="0"/>
    <x v="2"/>
    <x v="1"/>
    <x v="7"/>
    <x v="7"/>
    <x v="0"/>
    <x v="0"/>
    <x v="0"/>
    <x v="0"/>
  </r>
  <r>
    <x v="0"/>
    <x v="0"/>
    <x v="132"/>
    <x v="142"/>
    <x v="1"/>
    <x v="0"/>
    <x v="150"/>
    <x v="91"/>
    <x v="1"/>
    <x v="0"/>
    <x v="105"/>
    <x v="116"/>
    <x v="127"/>
    <x v="2"/>
    <x v="1"/>
    <x v="5"/>
    <x v="5"/>
    <x v="0"/>
    <x v="0"/>
    <x v="0"/>
    <x v="0"/>
  </r>
  <r>
    <x v="0"/>
    <x v="0"/>
    <x v="21"/>
    <x v="21"/>
    <x v="1"/>
    <x v="0"/>
    <x v="151"/>
    <x v="92"/>
    <x v="1"/>
    <x v="0"/>
    <x v="106"/>
    <x v="21"/>
    <x v="128"/>
    <x v="1"/>
    <x v="1"/>
    <x v="25"/>
    <x v="25"/>
    <x v="0"/>
    <x v="0"/>
    <x v="0"/>
    <x v="0"/>
  </r>
  <r>
    <x v="0"/>
    <x v="0"/>
    <x v="133"/>
    <x v="143"/>
    <x v="1"/>
    <x v="0"/>
    <x v="152"/>
    <x v="93"/>
    <x v="1"/>
    <x v="0"/>
    <x v="107"/>
    <x v="117"/>
    <x v="129"/>
    <x v="2"/>
    <x v="1"/>
    <x v="5"/>
    <x v="5"/>
    <x v="0"/>
    <x v="0"/>
    <x v="0"/>
    <x v="0"/>
  </r>
  <r>
    <x v="0"/>
    <x v="0"/>
    <x v="134"/>
    <x v="144"/>
    <x v="1"/>
    <x v="0"/>
    <x v="153"/>
    <x v="94"/>
    <x v="1"/>
    <x v="0"/>
    <x v="108"/>
    <x v="118"/>
    <x v="130"/>
    <x v="1"/>
    <x v="1"/>
    <x v="4"/>
    <x v="4"/>
    <x v="0"/>
    <x v="0"/>
    <x v="0"/>
    <x v="0"/>
  </r>
  <r>
    <x v="0"/>
    <x v="0"/>
    <x v="135"/>
    <x v="145"/>
    <x v="1"/>
    <x v="0"/>
    <x v="154"/>
    <x v="95"/>
    <x v="1"/>
    <x v="0"/>
    <x v="109"/>
    <x v="119"/>
    <x v="131"/>
    <x v="1"/>
    <x v="1"/>
    <x v="10"/>
    <x v="10"/>
    <x v="0"/>
    <x v="0"/>
    <x v="0"/>
    <x v="0"/>
  </r>
  <r>
    <x v="0"/>
    <x v="0"/>
    <x v="136"/>
    <x v="146"/>
    <x v="1"/>
    <x v="0"/>
    <x v="155"/>
    <x v="96"/>
    <x v="1"/>
    <x v="0"/>
    <x v="110"/>
    <x v="120"/>
    <x v="132"/>
    <x v="1"/>
    <x v="1"/>
    <x v="11"/>
    <x v="11"/>
    <x v="0"/>
    <x v="0"/>
    <x v="0"/>
    <x v="0"/>
  </r>
  <r>
    <x v="0"/>
    <x v="0"/>
    <x v="137"/>
    <x v="147"/>
    <x v="1"/>
    <x v="0"/>
    <x v="156"/>
    <x v="4"/>
    <x v="1"/>
    <x v="0"/>
    <x v="4"/>
    <x v="121"/>
    <x v="0"/>
    <x v="2"/>
    <x v="1"/>
    <x v="13"/>
    <x v="13"/>
    <x v="0"/>
    <x v="0"/>
    <x v="0"/>
    <x v="0"/>
  </r>
  <r>
    <x v="0"/>
    <x v="0"/>
    <x v="138"/>
    <x v="148"/>
    <x v="1"/>
    <x v="0"/>
    <x v="157"/>
    <x v="4"/>
    <x v="1"/>
    <x v="0"/>
    <x v="4"/>
    <x v="121"/>
    <x v="0"/>
    <x v="2"/>
    <x v="1"/>
    <x v="13"/>
    <x v="13"/>
    <x v="0"/>
    <x v="0"/>
    <x v="0"/>
    <x v="0"/>
  </r>
  <r>
    <x v="0"/>
    <x v="0"/>
    <x v="139"/>
    <x v="149"/>
    <x v="1"/>
    <x v="0"/>
    <x v="158"/>
    <x v="4"/>
    <x v="1"/>
    <x v="0"/>
    <x v="4"/>
    <x v="121"/>
    <x v="0"/>
    <x v="2"/>
    <x v="1"/>
    <x v="13"/>
    <x v="13"/>
    <x v="0"/>
    <x v="0"/>
    <x v="0"/>
    <x v="0"/>
  </r>
  <r>
    <x v="0"/>
    <x v="0"/>
    <x v="140"/>
    <x v="150"/>
    <x v="1"/>
    <x v="0"/>
    <x v="159"/>
    <x v="97"/>
    <x v="2"/>
    <x v="1"/>
    <x v="111"/>
    <x v="122"/>
    <x v="133"/>
    <x v="1"/>
    <x v="1"/>
    <x v="3"/>
    <x v="3"/>
    <x v="0"/>
    <x v="0"/>
    <x v="0"/>
    <x v="0"/>
  </r>
  <r>
    <x v="0"/>
    <x v="0"/>
    <x v="141"/>
    <x v="151"/>
    <x v="1"/>
    <x v="0"/>
    <x v="160"/>
    <x v="98"/>
    <x v="2"/>
    <x v="1"/>
    <x v="112"/>
    <x v="123"/>
    <x v="134"/>
    <x v="1"/>
    <x v="1"/>
    <x v="15"/>
    <x v="15"/>
    <x v="0"/>
    <x v="0"/>
    <x v="0"/>
    <x v="0"/>
  </r>
  <r>
    <x v="0"/>
    <x v="0"/>
    <x v="142"/>
    <x v="152"/>
    <x v="1"/>
    <x v="0"/>
    <x v="161"/>
    <x v="99"/>
    <x v="2"/>
    <x v="1"/>
    <x v="91"/>
    <x v="123"/>
    <x v="135"/>
    <x v="1"/>
    <x v="1"/>
    <x v="15"/>
    <x v="15"/>
    <x v="0"/>
    <x v="0"/>
    <x v="0"/>
    <x v="0"/>
  </r>
  <r>
    <x v="0"/>
    <x v="0"/>
    <x v="143"/>
    <x v="153"/>
    <x v="1"/>
    <x v="0"/>
    <x v="162"/>
    <x v="4"/>
    <x v="2"/>
    <x v="2"/>
    <x v="4"/>
    <x v="124"/>
    <x v="0"/>
    <x v="2"/>
    <x v="1"/>
    <x v="14"/>
    <x v="14"/>
    <x v="0"/>
    <x v="0"/>
    <x v="0"/>
    <x v="0"/>
  </r>
  <r>
    <x v="0"/>
    <x v="0"/>
    <x v="144"/>
    <x v="154"/>
    <x v="1"/>
    <x v="0"/>
    <x v="163"/>
    <x v="100"/>
    <x v="2"/>
    <x v="1"/>
    <x v="113"/>
    <x v="125"/>
    <x v="136"/>
    <x v="1"/>
    <x v="1"/>
    <x v="8"/>
    <x v="8"/>
    <x v="0"/>
    <x v="0"/>
    <x v="0"/>
    <x v="0"/>
  </r>
  <r>
    <x v="0"/>
    <x v="0"/>
    <x v="145"/>
    <x v="155"/>
    <x v="1"/>
    <x v="0"/>
    <x v="164"/>
    <x v="101"/>
    <x v="2"/>
    <x v="1"/>
    <x v="114"/>
    <x v="126"/>
    <x v="137"/>
    <x v="1"/>
    <x v="1"/>
    <x v="8"/>
    <x v="8"/>
    <x v="0"/>
    <x v="0"/>
    <x v="0"/>
    <x v="0"/>
  </r>
  <r>
    <x v="0"/>
    <x v="0"/>
    <x v="146"/>
    <x v="156"/>
    <x v="1"/>
    <x v="0"/>
    <x v="165"/>
    <x v="102"/>
    <x v="2"/>
    <x v="1"/>
    <x v="115"/>
    <x v="127"/>
    <x v="138"/>
    <x v="2"/>
    <x v="1"/>
    <x v="14"/>
    <x v="14"/>
    <x v="0"/>
    <x v="0"/>
    <x v="0"/>
    <x v="0"/>
  </r>
  <r>
    <x v="0"/>
    <x v="0"/>
    <x v="147"/>
    <x v="157"/>
    <x v="1"/>
    <x v="0"/>
    <x v="166"/>
    <x v="103"/>
    <x v="2"/>
    <x v="1"/>
    <x v="116"/>
    <x v="128"/>
    <x v="139"/>
    <x v="2"/>
    <x v="1"/>
    <x v="14"/>
    <x v="14"/>
    <x v="0"/>
    <x v="0"/>
    <x v="0"/>
    <x v="0"/>
  </r>
  <r>
    <x v="0"/>
    <x v="0"/>
    <x v="148"/>
    <x v="158"/>
    <x v="1"/>
    <x v="0"/>
    <x v="167"/>
    <x v="104"/>
    <x v="2"/>
    <x v="1"/>
    <x v="117"/>
    <x v="129"/>
    <x v="140"/>
    <x v="2"/>
    <x v="1"/>
    <x v="22"/>
    <x v="22"/>
    <x v="0"/>
    <x v="0"/>
    <x v="0"/>
    <x v="0"/>
  </r>
  <r>
    <x v="0"/>
    <x v="0"/>
    <x v="149"/>
    <x v="159"/>
    <x v="1"/>
    <x v="0"/>
    <x v="168"/>
    <x v="5"/>
    <x v="2"/>
    <x v="1"/>
    <x v="118"/>
    <x v="130"/>
    <x v="141"/>
    <x v="2"/>
    <x v="1"/>
    <x v="22"/>
    <x v="22"/>
    <x v="0"/>
    <x v="0"/>
    <x v="0"/>
    <x v="0"/>
  </r>
  <r>
    <x v="0"/>
    <x v="0"/>
    <x v="150"/>
    <x v="160"/>
    <x v="1"/>
    <x v="0"/>
    <x v="169"/>
    <x v="71"/>
    <x v="2"/>
    <x v="1"/>
    <x v="119"/>
    <x v="131"/>
    <x v="142"/>
    <x v="2"/>
    <x v="1"/>
    <x v="22"/>
    <x v="22"/>
    <x v="0"/>
    <x v="0"/>
    <x v="0"/>
    <x v="0"/>
  </r>
  <r>
    <x v="0"/>
    <x v="0"/>
    <x v="151"/>
    <x v="161"/>
    <x v="1"/>
    <x v="0"/>
    <x v="170"/>
    <x v="105"/>
    <x v="2"/>
    <x v="1"/>
    <x v="120"/>
    <x v="132"/>
    <x v="143"/>
    <x v="2"/>
    <x v="1"/>
    <x v="22"/>
    <x v="22"/>
    <x v="0"/>
    <x v="0"/>
    <x v="0"/>
    <x v="0"/>
  </r>
  <r>
    <x v="0"/>
    <x v="0"/>
    <x v="152"/>
    <x v="162"/>
    <x v="1"/>
    <x v="0"/>
    <x v="171"/>
    <x v="106"/>
    <x v="2"/>
    <x v="1"/>
    <x v="121"/>
    <x v="133"/>
    <x v="144"/>
    <x v="2"/>
    <x v="1"/>
    <x v="22"/>
    <x v="22"/>
    <x v="0"/>
    <x v="0"/>
    <x v="0"/>
    <x v="0"/>
  </r>
  <r>
    <x v="0"/>
    <x v="0"/>
    <x v="153"/>
    <x v="163"/>
    <x v="1"/>
    <x v="0"/>
    <x v="172"/>
    <x v="107"/>
    <x v="2"/>
    <x v="1"/>
    <x v="122"/>
    <x v="134"/>
    <x v="145"/>
    <x v="2"/>
    <x v="1"/>
    <x v="22"/>
    <x v="22"/>
    <x v="0"/>
    <x v="0"/>
    <x v="0"/>
    <x v="0"/>
  </r>
  <r>
    <x v="0"/>
    <x v="0"/>
    <x v="154"/>
    <x v="164"/>
    <x v="1"/>
    <x v="0"/>
    <x v="173"/>
    <x v="108"/>
    <x v="2"/>
    <x v="1"/>
    <x v="123"/>
    <x v="135"/>
    <x v="146"/>
    <x v="2"/>
    <x v="1"/>
    <x v="22"/>
    <x v="22"/>
    <x v="0"/>
    <x v="0"/>
    <x v="0"/>
    <x v="0"/>
  </r>
  <r>
    <x v="0"/>
    <x v="0"/>
    <x v="155"/>
    <x v="165"/>
    <x v="1"/>
    <x v="0"/>
    <x v="174"/>
    <x v="109"/>
    <x v="2"/>
    <x v="1"/>
    <x v="124"/>
    <x v="136"/>
    <x v="147"/>
    <x v="2"/>
    <x v="1"/>
    <x v="22"/>
    <x v="22"/>
    <x v="0"/>
    <x v="0"/>
    <x v="0"/>
    <x v="0"/>
  </r>
  <r>
    <x v="0"/>
    <x v="0"/>
    <x v="156"/>
    <x v="166"/>
    <x v="1"/>
    <x v="0"/>
    <x v="175"/>
    <x v="110"/>
    <x v="2"/>
    <x v="1"/>
    <x v="125"/>
    <x v="137"/>
    <x v="148"/>
    <x v="2"/>
    <x v="1"/>
    <x v="22"/>
    <x v="22"/>
    <x v="0"/>
    <x v="0"/>
    <x v="0"/>
    <x v="0"/>
  </r>
  <r>
    <x v="0"/>
    <x v="0"/>
    <x v="157"/>
    <x v="167"/>
    <x v="1"/>
    <x v="0"/>
    <x v="176"/>
    <x v="4"/>
    <x v="2"/>
    <x v="1"/>
    <x v="4"/>
    <x v="138"/>
    <x v="0"/>
    <x v="3"/>
    <x v="2"/>
    <x v="9"/>
    <x v="9"/>
    <x v="0"/>
    <x v="0"/>
    <x v="0"/>
    <x v="0"/>
  </r>
  <r>
    <x v="0"/>
    <x v="0"/>
    <x v="158"/>
    <x v="168"/>
    <x v="1"/>
    <x v="0"/>
    <x v="177"/>
    <x v="111"/>
    <x v="2"/>
    <x v="1"/>
    <x v="126"/>
    <x v="139"/>
    <x v="149"/>
    <x v="2"/>
    <x v="1"/>
    <x v="22"/>
    <x v="22"/>
    <x v="0"/>
    <x v="0"/>
    <x v="0"/>
    <x v="0"/>
  </r>
  <r>
    <x v="0"/>
    <x v="0"/>
    <x v="159"/>
    <x v="169"/>
    <x v="1"/>
    <x v="0"/>
    <x v="178"/>
    <x v="112"/>
    <x v="2"/>
    <x v="1"/>
    <x v="127"/>
    <x v="140"/>
    <x v="150"/>
    <x v="1"/>
    <x v="1"/>
    <x v="10"/>
    <x v="10"/>
    <x v="0"/>
    <x v="0"/>
    <x v="0"/>
    <x v="0"/>
  </r>
  <r>
    <x v="0"/>
    <x v="0"/>
    <x v="160"/>
    <x v="170"/>
    <x v="1"/>
    <x v="0"/>
    <x v="179"/>
    <x v="45"/>
    <x v="2"/>
    <x v="2"/>
    <x v="128"/>
    <x v="141"/>
    <x v="151"/>
    <x v="4"/>
    <x v="3"/>
    <x v="20"/>
    <x v="20"/>
    <x v="0"/>
    <x v="0"/>
    <x v="0"/>
    <x v="0"/>
  </r>
  <r>
    <x v="0"/>
    <x v="0"/>
    <x v="161"/>
    <x v="171"/>
    <x v="1"/>
    <x v="0"/>
    <x v="180"/>
    <x v="45"/>
    <x v="2"/>
    <x v="2"/>
    <x v="65"/>
    <x v="142"/>
    <x v="152"/>
    <x v="4"/>
    <x v="3"/>
    <x v="19"/>
    <x v="19"/>
    <x v="0"/>
    <x v="0"/>
    <x v="0"/>
    <x v="0"/>
  </r>
  <r>
    <x v="0"/>
    <x v="0"/>
    <x v="162"/>
    <x v="172"/>
    <x v="1"/>
    <x v="0"/>
    <x v="181"/>
    <x v="59"/>
    <x v="2"/>
    <x v="2"/>
    <x v="129"/>
    <x v="143"/>
    <x v="153"/>
    <x v="4"/>
    <x v="3"/>
    <x v="21"/>
    <x v="21"/>
    <x v="0"/>
    <x v="0"/>
    <x v="0"/>
    <x v="0"/>
  </r>
  <r>
    <x v="0"/>
    <x v="0"/>
    <x v="163"/>
    <x v="173"/>
    <x v="1"/>
    <x v="0"/>
    <x v="182"/>
    <x v="59"/>
    <x v="2"/>
    <x v="2"/>
    <x v="130"/>
    <x v="144"/>
    <x v="154"/>
    <x v="4"/>
    <x v="3"/>
    <x v="20"/>
    <x v="20"/>
    <x v="0"/>
    <x v="0"/>
    <x v="0"/>
    <x v="0"/>
  </r>
  <r>
    <x v="0"/>
    <x v="0"/>
    <x v="75"/>
    <x v="74"/>
    <x v="1"/>
    <x v="0"/>
    <x v="183"/>
    <x v="47"/>
    <x v="2"/>
    <x v="2"/>
    <x v="69"/>
    <x v="68"/>
    <x v="155"/>
    <x v="4"/>
    <x v="3"/>
    <x v="19"/>
    <x v="19"/>
    <x v="0"/>
    <x v="0"/>
    <x v="0"/>
    <x v="0"/>
  </r>
  <r>
    <x v="0"/>
    <x v="0"/>
    <x v="164"/>
    <x v="174"/>
    <x v="1"/>
    <x v="0"/>
    <x v="184"/>
    <x v="45"/>
    <x v="2"/>
    <x v="2"/>
    <x v="131"/>
    <x v="145"/>
    <x v="156"/>
    <x v="4"/>
    <x v="3"/>
    <x v="16"/>
    <x v="16"/>
    <x v="0"/>
    <x v="0"/>
    <x v="0"/>
    <x v="0"/>
  </r>
  <r>
    <x v="0"/>
    <x v="0"/>
    <x v="165"/>
    <x v="175"/>
    <x v="1"/>
    <x v="0"/>
    <x v="185"/>
    <x v="45"/>
    <x v="2"/>
    <x v="2"/>
    <x v="61"/>
    <x v="146"/>
    <x v="157"/>
    <x v="4"/>
    <x v="3"/>
    <x v="20"/>
    <x v="20"/>
    <x v="0"/>
    <x v="0"/>
    <x v="0"/>
    <x v="0"/>
  </r>
  <r>
    <x v="0"/>
    <x v="0"/>
    <x v="166"/>
    <x v="176"/>
    <x v="1"/>
    <x v="0"/>
    <x v="186"/>
    <x v="45"/>
    <x v="2"/>
    <x v="2"/>
    <x v="45"/>
    <x v="147"/>
    <x v="158"/>
    <x v="4"/>
    <x v="3"/>
    <x v="16"/>
    <x v="16"/>
    <x v="0"/>
    <x v="0"/>
    <x v="0"/>
    <x v="0"/>
  </r>
  <r>
    <x v="0"/>
    <x v="0"/>
    <x v="167"/>
    <x v="177"/>
    <x v="1"/>
    <x v="0"/>
    <x v="187"/>
    <x v="45"/>
    <x v="2"/>
    <x v="2"/>
    <x v="128"/>
    <x v="148"/>
    <x v="159"/>
    <x v="4"/>
    <x v="3"/>
    <x v="20"/>
    <x v="20"/>
    <x v="0"/>
    <x v="0"/>
    <x v="0"/>
    <x v="0"/>
  </r>
  <r>
    <x v="0"/>
    <x v="0"/>
    <x v="168"/>
    <x v="178"/>
    <x v="1"/>
    <x v="0"/>
    <x v="188"/>
    <x v="45"/>
    <x v="2"/>
    <x v="2"/>
    <x v="45"/>
    <x v="149"/>
    <x v="160"/>
    <x v="4"/>
    <x v="3"/>
    <x v="16"/>
    <x v="16"/>
    <x v="0"/>
    <x v="0"/>
    <x v="0"/>
    <x v="0"/>
  </r>
  <r>
    <x v="0"/>
    <x v="0"/>
    <x v="169"/>
    <x v="179"/>
    <x v="1"/>
    <x v="0"/>
    <x v="189"/>
    <x v="45"/>
    <x v="2"/>
    <x v="2"/>
    <x v="61"/>
    <x v="150"/>
    <x v="161"/>
    <x v="4"/>
    <x v="3"/>
    <x v="21"/>
    <x v="21"/>
    <x v="0"/>
    <x v="0"/>
    <x v="0"/>
    <x v="0"/>
  </r>
  <r>
    <x v="0"/>
    <x v="0"/>
    <x v="170"/>
    <x v="180"/>
    <x v="1"/>
    <x v="0"/>
    <x v="190"/>
    <x v="72"/>
    <x v="2"/>
    <x v="2"/>
    <x v="86"/>
    <x v="151"/>
    <x v="162"/>
    <x v="4"/>
    <x v="3"/>
    <x v="20"/>
    <x v="20"/>
    <x v="0"/>
    <x v="0"/>
    <x v="0"/>
    <x v="0"/>
  </r>
  <r>
    <x v="0"/>
    <x v="0"/>
    <x v="171"/>
    <x v="181"/>
    <x v="1"/>
    <x v="0"/>
    <x v="191"/>
    <x v="113"/>
    <x v="2"/>
    <x v="2"/>
    <x v="132"/>
    <x v="152"/>
    <x v="163"/>
    <x v="4"/>
    <x v="3"/>
    <x v="19"/>
    <x v="19"/>
    <x v="0"/>
    <x v="0"/>
    <x v="0"/>
    <x v="0"/>
  </r>
  <r>
    <x v="0"/>
    <x v="0"/>
    <x v="172"/>
    <x v="182"/>
    <x v="1"/>
    <x v="0"/>
    <x v="192"/>
    <x v="114"/>
    <x v="2"/>
    <x v="2"/>
    <x v="133"/>
    <x v="153"/>
    <x v="164"/>
    <x v="4"/>
    <x v="3"/>
    <x v="16"/>
    <x v="16"/>
    <x v="0"/>
    <x v="0"/>
    <x v="0"/>
    <x v="0"/>
  </r>
  <r>
    <x v="0"/>
    <x v="0"/>
    <x v="173"/>
    <x v="183"/>
    <x v="1"/>
    <x v="0"/>
    <x v="193"/>
    <x v="48"/>
    <x v="2"/>
    <x v="2"/>
    <x v="134"/>
    <x v="154"/>
    <x v="165"/>
    <x v="4"/>
    <x v="3"/>
    <x v="16"/>
    <x v="16"/>
    <x v="0"/>
    <x v="0"/>
    <x v="0"/>
    <x v="0"/>
  </r>
  <r>
    <x v="0"/>
    <x v="0"/>
    <x v="174"/>
    <x v="184"/>
    <x v="1"/>
    <x v="0"/>
    <x v="194"/>
    <x v="63"/>
    <x v="2"/>
    <x v="2"/>
    <x v="70"/>
    <x v="155"/>
    <x v="166"/>
    <x v="4"/>
    <x v="3"/>
    <x v="21"/>
    <x v="21"/>
    <x v="0"/>
    <x v="0"/>
    <x v="0"/>
    <x v="0"/>
  </r>
  <r>
    <x v="0"/>
    <x v="0"/>
    <x v="85"/>
    <x v="84"/>
    <x v="1"/>
    <x v="0"/>
    <x v="195"/>
    <x v="61"/>
    <x v="2"/>
    <x v="2"/>
    <x v="135"/>
    <x v="75"/>
    <x v="167"/>
    <x v="4"/>
    <x v="3"/>
    <x v="19"/>
    <x v="19"/>
    <x v="0"/>
    <x v="0"/>
    <x v="0"/>
    <x v="0"/>
  </r>
  <r>
    <x v="0"/>
    <x v="0"/>
    <x v="175"/>
    <x v="185"/>
    <x v="1"/>
    <x v="0"/>
    <x v="196"/>
    <x v="61"/>
    <x v="2"/>
    <x v="2"/>
    <x v="136"/>
    <x v="156"/>
    <x v="168"/>
    <x v="4"/>
    <x v="3"/>
    <x v="20"/>
    <x v="20"/>
    <x v="0"/>
    <x v="0"/>
    <x v="0"/>
    <x v="0"/>
  </r>
  <r>
    <x v="0"/>
    <x v="0"/>
    <x v="87"/>
    <x v="86"/>
    <x v="1"/>
    <x v="0"/>
    <x v="197"/>
    <x v="115"/>
    <x v="2"/>
    <x v="1"/>
    <x v="137"/>
    <x v="76"/>
    <x v="169"/>
    <x v="1"/>
    <x v="1"/>
    <x v="18"/>
    <x v="18"/>
    <x v="0"/>
    <x v="0"/>
    <x v="0"/>
    <x v="0"/>
  </r>
  <r>
    <x v="0"/>
    <x v="0"/>
    <x v="88"/>
    <x v="87"/>
    <x v="1"/>
    <x v="0"/>
    <x v="198"/>
    <x v="116"/>
    <x v="2"/>
    <x v="2"/>
    <x v="138"/>
    <x v="77"/>
    <x v="170"/>
    <x v="4"/>
    <x v="3"/>
    <x v="19"/>
    <x v="19"/>
    <x v="0"/>
    <x v="0"/>
    <x v="0"/>
    <x v="0"/>
  </r>
  <r>
    <x v="0"/>
    <x v="0"/>
    <x v="176"/>
    <x v="186"/>
    <x v="1"/>
    <x v="0"/>
    <x v="199"/>
    <x v="117"/>
    <x v="2"/>
    <x v="2"/>
    <x v="139"/>
    <x v="68"/>
    <x v="171"/>
    <x v="4"/>
    <x v="3"/>
    <x v="19"/>
    <x v="19"/>
    <x v="0"/>
    <x v="0"/>
    <x v="0"/>
    <x v="0"/>
  </r>
  <r>
    <x v="0"/>
    <x v="0"/>
    <x v="177"/>
    <x v="187"/>
    <x v="1"/>
    <x v="0"/>
    <x v="200"/>
    <x v="59"/>
    <x v="2"/>
    <x v="2"/>
    <x v="129"/>
    <x v="157"/>
    <x v="172"/>
    <x v="4"/>
    <x v="3"/>
    <x v="21"/>
    <x v="21"/>
    <x v="0"/>
    <x v="0"/>
    <x v="0"/>
    <x v="0"/>
  </r>
  <r>
    <x v="0"/>
    <x v="0"/>
    <x v="178"/>
    <x v="188"/>
    <x v="1"/>
    <x v="0"/>
    <x v="201"/>
    <x v="60"/>
    <x v="2"/>
    <x v="2"/>
    <x v="63"/>
    <x v="158"/>
    <x v="173"/>
    <x v="4"/>
    <x v="3"/>
    <x v="21"/>
    <x v="21"/>
    <x v="0"/>
    <x v="0"/>
    <x v="0"/>
    <x v="0"/>
  </r>
  <r>
    <x v="0"/>
    <x v="0"/>
    <x v="179"/>
    <x v="189"/>
    <x v="1"/>
    <x v="0"/>
    <x v="202"/>
    <x v="114"/>
    <x v="2"/>
    <x v="2"/>
    <x v="140"/>
    <x v="159"/>
    <x v="174"/>
    <x v="4"/>
    <x v="3"/>
    <x v="20"/>
    <x v="20"/>
    <x v="0"/>
    <x v="0"/>
    <x v="0"/>
    <x v="0"/>
  </r>
  <r>
    <x v="0"/>
    <x v="0"/>
    <x v="180"/>
    <x v="190"/>
    <x v="1"/>
    <x v="0"/>
    <x v="203"/>
    <x v="45"/>
    <x v="2"/>
    <x v="2"/>
    <x v="61"/>
    <x v="160"/>
    <x v="175"/>
    <x v="4"/>
    <x v="3"/>
    <x v="20"/>
    <x v="20"/>
    <x v="0"/>
    <x v="0"/>
    <x v="0"/>
    <x v="0"/>
  </r>
  <r>
    <x v="0"/>
    <x v="0"/>
    <x v="181"/>
    <x v="191"/>
    <x v="1"/>
    <x v="0"/>
    <x v="204"/>
    <x v="47"/>
    <x v="2"/>
    <x v="2"/>
    <x v="68"/>
    <x v="161"/>
    <x v="176"/>
    <x v="4"/>
    <x v="3"/>
    <x v="20"/>
    <x v="20"/>
    <x v="0"/>
    <x v="0"/>
    <x v="0"/>
    <x v="0"/>
  </r>
  <r>
    <x v="0"/>
    <x v="0"/>
    <x v="182"/>
    <x v="192"/>
    <x v="1"/>
    <x v="0"/>
    <x v="205"/>
    <x v="45"/>
    <x v="2"/>
    <x v="2"/>
    <x v="61"/>
    <x v="146"/>
    <x v="157"/>
    <x v="4"/>
    <x v="3"/>
    <x v="20"/>
    <x v="20"/>
    <x v="0"/>
    <x v="0"/>
    <x v="0"/>
    <x v="0"/>
  </r>
  <r>
    <x v="0"/>
    <x v="0"/>
    <x v="183"/>
    <x v="193"/>
    <x v="1"/>
    <x v="0"/>
    <x v="206"/>
    <x v="47"/>
    <x v="2"/>
    <x v="2"/>
    <x v="68"/>
    <x v="162"/>
    <x v="177"/>
    <x v="4"/>
    <x v="3"/>
    <x v="20"/>
    <x v="20"/>
    <x v="0"/>
    <x v="0"/>
    <x v="0"/>
    <x v="0"/>
  </r>
  <r>
    <x v="0"/>
    <x v="0"/>
    <x v="96"/>
    <x v="95"/>
    <x v="1"/>
    <x v="0"/>
    <x v="207"/>
    <x v="47"/>
    <x v="2"/>
    <x v="2"/>
    <x v="69"/>
    <x v="83"/>
    <x v="90"/>
    <x v="4"/>
    <x v="3"/>
    <x v="19"/>
    <x v="19"/>
    <x v="0"/>
    <x v="0"/>
    <x v="0"/>
    <x v="0"/>
  </r>
  <r>
    <x v="0"/>
    <x v="0"/>
    <x v="99"/>
    <x v="98"/>
    <x v="1"/>
    <x v="0"/>
    <x v="208"/>
    <x v="52"/>
    <x v="2"/>
    <x v="2"/>
    <x v="72"/>
    <x v="85"/>
    <x v="178"/>
    <x v="4"/>
    <x v="3"/>
    <x v="19"/>
    <x v="19"/>
    <x v="0"/>
    <x v="0"/>
    <x v="0"/>
    <x v="0"/>
  </r>
  <r>
    <x v="0"/>
    <x v="0"/>
    <x v="184"/>
    <x v="194"/>
    <x v="1"/>
    <x v="0"/>
    <x v="209"/>
    <x v="52"/>
    <x v="2"/>
    <x v="2"/>
    <x v="67"/>
    <x v="163"/>
    <x v="179"/>
    <x v="4"/>
    <x v="3"/>
    <x v="21"/>
    <x v="21"/>
    <x v="0"/>
    <x v="0"/>
    <x v="0"/>
    <x v="0"/>
  </r>
  <r>
    <x v="0"/>
    <x v="0"/>
    <x v="185"/>
    <x v="195"/>
    <x v="1"/>
    <x v="0"/>
    <x v="210"/>
    <x v="47"/>
    <x v="2"/>
    <x v="2"/>
    <x v="68"/>
    <x v="164"/>
    <x v="180"/>
    <x v="4"/>
    <x v="3"/>
    <x v="20"/>
    <x v="20"/>
    <x v="0"/>
    <x v="0"/>
    <x v="0"/>
    <x v="0"/>
  </r>
  <r>
    <x v="0"/>
    <x v="0"/>
    <x v="186"/>
    <x v="196"/>
    <x v="1"/>
    <x v="0"/>
    <x v="211"/>
    <x v="118"/>
    <x v="2"/>
    <x v="2"/>
    <x v="119"/>
    <x v="165"/>
    <x v="181"/>
    <x v="4"/>
    <x v="3"/>
    <x v="21"/>
    <x v="21"/>
    <x v="0"/>
    <x v="0"/>
    <x v="0"/>
    <x v="0"/>
  </r>
  <r>
    <x v="0"/>
    <x v="0"/>
    <x v="187"/>
    <x v="197"/>
    <x v="1"/>
    <x v="0"/>
    <x v="212"/>
    <x v="59"/>
    <x v="2"/>
    <x v="2"/>
    <x v="129"/>
    <x v="157"/>
    <x v="172"/>
    <x v="4"/>
    <x v="3"/>
    <x v="21"/>
    <x v="21"/>
    <x v="0"/>
    <x v="0"/>
    <x v="0"/>
    <x v="0"/>
  </r>
  <r>
    <x v="0"/>
    <x v="0"/>
    <x v="188"/>
    <x v="198"/>
    <x v="1"/>
    <x v="0"/>
    <x v="213"/>
    <x v="59"/>
    <x v="2"/>
    <x v="2"/>
    <x v="129"/>
    <x v="166"/>
    <x v="182"/>
    <x v="4"/>
    <x v="3"/>
    <x v="21"/>
    <x v="21"/>
    <x v="0"/>
    <x v="0"/>
    <x v="0"/>
    <x v="0"/>
  </r>
  <r>
    <x v="0"/>
    <x v="0"/>
    <x v="189"/>
    <x v="199"/>
    <x v="1"/>
    <x v="0"/>
    <x v="214"/>
    <x v="45"/>
    <x v="2"/>
    <x v="2"/>
    <x v="61"/>
    <x v="166"/>
    <x v="183"/>
    <x v="4"/>
    <x v="3"/>
    <x v="21"/>
    <x v="21"/>
    <x v="0"/>
    <x v="0"/>
    <x v="0"/>
    <x v="0"/>
  </r>
  <r>
    <x v="0"/>
    <x v="0"/>
    <x v="190"/>
    <x v="200"/>
    <x v="1"/>
    <x v="0"/>
    <x v="215"/>
    <x v="45"/>
    <x v="2"/>
    <x v="2"/>
    <x v="61"/>
    <x v="166"/>
    <x v="183"/>
    <x v="4"/>
    <x v="3"/>
    <x v="21"/>
    <x v="21"/>
    <x v="0"/>
    <x v="0"/>
    <x v="0"/>
    <x v="0"/>
  </r>
  <r>
    <x v="0"/>
    <x v="0"/>
    <x v="191"/>
    <x v="201"/>
    <x v="1"/>
    <x v="0"/>
    <x v="216"/>
    <x v="52"/>
    <x v="2"/>
    <x v="2"/>
    <x v="67"/>
    <x v="167"/>
    <x v="184"/>
    <x v="4"/>
    <x v="3"/>
    <x v="21"/>
    <x v="21"/>
    <x v="0"/>
    <x v="0"/>
    <x v="0"/>
    <x v="0"/>
  </r>
  <r>
    <x v="0"/>
    <x v="0"/>
    <x v="192"/>
    <x v="202"/>
    <x v="1"/>
    <x v="0"/>
    <x v="217"/>
    <x v="45"/>
    <x v="2"/>
    <x v="2"/>
    <x v="61"/>
    <x v="168"/>
    <x v="185"/>
    <x v="4"/>
    <x v="3"/>
    <x v="21"/>
    <x v="21"/>
    <x v="0"/>
    <x v="0"/>
    <x v="0"/>
    <x v="0"/>
  </r>
  <r>
    <x v="0"/>
    <x v="0"/>
    <x v="193"/>
    <x v="203"/>
    <x v="1"/>
    <x v="0"/>
    <x v="218"/>
    <x v="119"/>
    <x v="2"/>
    <x v="2"/>
    <x v="141"/>
    <x v="169"/>
    <x v="186"/>
    <x v="4"/>
    <x v="3"/>
    <x v="21"/>
    <x v="21"/>
    <x v="0"/>
    <x v="0"/>
    <x v="0"/>
    <x v="0"/>
  </r>
  <r>
    <x v="0"/>
    <x v="0"/>
    <x v="194"/>
    <x v="204"/>
    <x v="1"/>
    <x v="0"/>
    <x v="219"/>
    <x v="4"/>
    <x v="2"/>
    <x v="1"/>
    <x v="4"/>
    <x v="170"/>
    <x v="0"/>
    <x v="2"/>
    <x v="1"/>
    <x v="22"/>
    <x v="22"/>
    <x v="0"/>
    <x v="0"/>
    <x v="0"/>
    <x v="0"/>
  </r>
  <r>
    <x v="0"/>
    <x v="0"/>
    <x v="195"/>
    <x v="205"/>
    <x v="1"/>
    <x v="0"/>
    <x v="220"/>
    <x v="47"/>
    <x v="2"/>
    <x v="2"/>
    <x v="47"/>
    <x v="171"/>
    <x v="187"/>
    <x v="4"/>
    <x v="3"/>
    <x v="16"/>
    <x v="16"/>
    <x v="0"/>
    <x v="0"/>
    <x v="0"/>
    <x v="0"/>
  </r>
  <r>
    <x v="0"/>
    <x v="0"/>
    <x v="196"/>
    <x v="206"/>
    <x v="1"/>
    <x v="0"/>
    <x v="221"/>
    <x v="66"/>
    <x v="2"/>
    <x v="2"/>
    <x v="81"/>
    <x v="172"/>
    <x v="188"/>
    <x v="4"/>
    <x v="3"/>
    <x v="21"/>
    <x v="21"/>
    <x v="0"/>
    <x v="0"/>
    <x v="0"/>
    <x v="0"/>
  </r>
  <r>
    <x v="0"/>
    <x v="0"/>
    <x v="197"/>
    <x v="207"/>
    <x v="1"/>
    <x v="0"/>
    <x v="222"/>
    <x v="45"/>
    <x v="2"/>
    <x v="2"/>
    <x v="61"/>
    <x v="172"/>
    <x v="189"/>
    <x v="4"/>
    <x v="3"/>
    <x v="21"/>
    <x v="21"/>
    <x v="0"/>
    <x v="0"/>
    <x v="0"/>
    <x v="0"/>
  </r>
  <r>
    <x v="0"/>
    <x v="0"/>
    <x v="197"/>
    <x v="207"/>
    <x v="1"/>
    <x v="0"/>
    <x v="223"/>
    <x v="52"/>
    <x v="2"/>
    <x v="2"/>
    <x v="67"/>
    <x v="172"/>
    <x v="190"/>
    <x v="4"/>
    <x v="3"/>
    <x v="21"/>
    <x v="21"/>
    <x v="0"/>
    <x v="0"/>
    <x v="0"/>
    <x v="0"/>
  </r>
  <r>
    <x v="0"/>
    <x v="0"/>
    <x v="198"/>
    <x v="208"/>
    <x v="1"/>
    <x v="0"/>
    <x v="224"/>
    <x v="45"/>
    <x v="2"/>
    <x v="2"/>
    <x v="131"/>
    <x v="145"/>
    <x v="156"/>
    <x v="4"/>
    <x v="3"/>
    <x v="16"/>
    <x v="16"/>
    <x v="0"/>
    <x v="0"/>
    <x v="0"/>
    <x v="0"/>
  </r>
  <r>
    <x v="0"/>
    <x v="0"/>
    <x v="199"/>
    <x v="209"/>
    <x v="1"/>
    <x v="0"/>
    <x v="225"/>
    <x v="45"/>
    <x v="2"/>
    <x v="2"/>
    <x v="128"/>
    <x v="173"/>
    <x v="191"/>
    <x v="4"/>
    <x v="3"/>
    <x v="20"/>
    <x v="20"/>
    <x v="0"/>
    <x v="0"/>
    <x v="0"/>
    <x v="0"/>
  </r>
  <r>
    <x v="0"/>
    <x v="0"/>
    <x v="200"/>
    <x v="210"/>
    <x v="1"/>
    <x v="0"/>
    <x v="226"/>
    <x v="116"/>
    <x v="2"/>
    <x v="2"/>
    <x v="142"/>
    <x v="174"/>
    <x v="192"/>
    <x v="4"/>
    <x v="3"/>
    <x v="21"/>
    <x v="21"/>
    <x v="0"/>
    <x v="0"/>
    <x v="0"/>
    <x v="0"/>
  </r>
  <r>
    <x v="0"/>
    <x v="0"/>
    <x v="201"/>
    <x v="211"/>
    <x v="1"/>
    <x v="0"/>
    <x v="227"/>
    <x v="116"/>
    <x v="2"/>
    <x v="2"/>
    <x v="142"/>
    <x v="175"/>
    <x v="193"/>
    <x v="4"/>
    <x v="3"/>
    <x v="20"/>
    <x v="20"/>
    <x v="0"/>
    <x v="0"/>
    <x v="0"/>
    <x v="0"/>
  </r>
  <r>
    <x v="0"/>
    <x v="0"/>
    <x v="202"/>
    <x v="212"/>
    <x v="1"/>
    <x v="0"/>
    <x v="228"/>
    <x v="116"/>
    <x v="2"/>
    <x v="2"/>
    <x v="142"/>
    <x v="176"/>
    <x v="194"/>
    <x v="4"/>
    <x v="3"/>
    <x v="21"/>
    <x v="21"/>
    <x v="0"/>
    <x v="0"/>
    <x v="0"/>
    <x v="0"/>
  </r>
  <r>
    <x v="0"/>
    <x v="0"/>
    <x v="202"/>
    <x v="212"/>
    <x v="1"/>
    <x v="0"/>
    <x v="229"/>
    <x v="52"/>
    <x v="2"/>
    <x v="2"/>
    <x v="67"/>
    <x v="176"/>
    <x v="195"/>
    <x v="4"/>
    <x v="3"/>
    <x v="21"/>
    <x v="21"/>
    <x v="0"/>
    <x v="0"/>
    <x v="0"/>
    <x v="0"/>
  </r>
  <r>
    <x v="0"/>
    <x v="0"/>
    <x v="203"/>
    <x v="213"/>
    <x v="1"/>
    <x v="0"/>
    <x v="230"/>
    <x v="60"/>
    <x v="2"/>
    <x v="2"/>
    <x v="63"/>
    <x v="177"/>
    <x v="196"/>
    <x v="4"/>
    <x v="3"/>
    <x v="21"/>
    <x v="21"/>
    <x v="0"/>
    <x v="0"/>
    <x v="0"/>
    <x v="0"/>
  </r>
  <r>
    <x v="0"/>
    <x v="0"/>
    <x v="203"/>
    <x v="213"/>
    <x v="1"/>
    <x v="0"/>
    <x v="231"/>
    <x v="59"/>
    <x v="2"/>
    <x v="2"/>
    <x v="129"/>
    <x v="177"/>
    <x v="197"/>
    <x v="4"/>
    <x v="3"/>
    <x v="21"/>
    <x v="21"/>
    <x v="0"/>
    <x v="0"/>
    <x v="0"/>
    <x v="0"/>
  </r>
  <r>
    <x v="0"/>
    <x v="0"/>
    <x v="204"/>
    <x v="214"/>
    <x v="1"/>
    <x v="0"/>
    <x v="232"/>
    <x v="45"/>
    <x v="2"/>
    <x v="2"/>
    <x v="61"/>
    <x v="178"/>
    <x v="198"/>
    <x v="4"/>
    <x v="3"/>
    <x v="20"/>
    <x v="20"/>
    <x v="0"/>
    <x v="0"/>
    <x v="0"/>
    <x v="0"/>
  </r>
  <r>
    <x v="0"/>
    <x v="0"/>
    <x v="205"/>
    <x v="215"/>
    <x v="1"/>
    <x v="0"/>
    <x v="233"/>
    <x v="45"/>
    <x v="2"/>
    <x v="2"/>
    <x v="61"/>
    <x v="179"/>
    <x v="199"/>
    <x v="4"/>
    <x v="3"/>
    <x v="21"/>
    <x v="21"/>
    <x v="0"/>
    <x v="0"/>
    <x v="0"/>
    <x v="0"/>
  </r>
  <r>
    <x v="0"/>
    <x v="0"/>
    <x v="206"/>
    <x v="216"/>
    <x v="1"/>
    <x v="0"/>
    <x v="234"/>
    <x v="64"/>
    <x v="2"/>
    <x v="2"/>
    <x v="71"/>
    <x v="180"/>
    <x v="200"/>
    <x v="4"/>
    <x v="3"/>
    <x v="26"/>
    <x v="26"/>
    <x v="0"/>
    <x v="0"/>
    <x v="0"/>
    <x v="0"/>
  </r>
  <r>
    <x v="0"/>
    <x v="0"/>
    <x v="118"/>
    <x v="117"/>
    <x v="1"/>
    <x v="0"/>
    <x v="235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18"/>
    <x v="1"/>
    <x v="0"/>
    <x v="236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19"/>
    <x v="1"/>
    <x v="0"/>
    <x v="237"/>
    <x v="4"/>
    <x v="3"/>
    <x v="3"/>
    <x v="4"/>
    <x v="0"/>
    <x v="0"/>
    <x v="0"/>
    <x v="0"/>
    <x v="1"/>
    <x v="1"/>
    <x v="0"/>
    <x v="0"/>
    <x v="0"/>
    <x v="0"/>
  </r>
  <r>
    <x v="0"/>
    <x v="0"/>
    <x v="118"/>
    <x v="217"/>
    <x v="1"/>
    <x v="0"/>
    <x v="238"/>
    <x v="4"/>
    <x v="3"/>
    <x v="3"/>
    <x v="4"/>
    <x v="0"/>
    <x v="0"/>
    <x v="0"/>
    <x v="0"/>
    <x v="24"/>
    <x v="24"/>
    <x v="0"/>
    <x v="0"/>
    <x v="0"/>
    <x v="0"/>
  </r>
  <r>
    <x v="0"/>
    <x v="0"/>
    <x v="118"/>
    <x v="218"/>
    <x v="1"/>
    <x v="0"/>
    <x v="239"/>
    <x v="75"/>
    <x v="1"/>
    <x v="0"/>
    <x v="4"/>
    <x v="0"/>
    <x v="0"/>
    <x v="4"/>
    <x v="3"/>
    <x v="16"/>
    <x v="16"/>
    <x v="0"/>
    <x v="0"/>
    <x v="0"/>
    <x v="0"/>
  </r>
  <r>
    <x v="0"/>
    <x v="0"/>
    <x v="118"/>
    <x v="122"/>
    <x v="1"/>
    <x v="0"/>
    <x v="240"/>
    <x v="120"/>
    <x v="1"/>
    <x v="0"/>
    <x v="4"/>
    <x v="0"/>
    <x v="0"/>
    <x v="4"/>
    <x v="3"/>
    <x v="20"/>
    <x v="20"/>
    <x v="0"/>
    <x v="0"/>
    <x v="0"/>
    <x v="0"/>
  </r>
  <r>
    <x v="0"/>
    <x v="0"/>
    <x v="118"/>
    <x v="122"/>
    <x v="1"/>
    <x v="0"/>
    <x v="241"/>
    <x v="75"/>
    <x v="1"/>
    <x v="0"/>
    <x v="4"/>
    <x v="0"/>
    <x v="0"/>
    <x v="4"/>
    <x v="3"/>
    <x v="20"/>
    <x v="20"/>
    <x v="0"/>
    <x v="0"/>
    <x v="0"/>
    <x v="0"/>
  </r>
  <r>
    <x v="0"/>
    <x v="0"/>
    <x v="118"/>
    <x v="219"/>
    <x v="1"/>
    <x v="0"/>
    <x v="242"/>
    <x v="4"/>
    <x v="3"/>
    <x v="3"/>
    <x v="4"/>
    <x v="0"/>
    <x v="0"/>
    <x v="3"/>
    <x v="2"/>
    <x v="9"/>
    <x v="9"/>
    <x v="0"/>
    <x v="0"/>
    <x v="0"/>
    <x v="0"/>
  </r>
  <r>
    <x v="0"/>
    <x v="0"/>
    <x v="118"/>
    <x v="220"/>
    <x v="1"/>
    <x v="0"/>
    <x v="243"/>
    <x v="4"/>
    <x v="3"/>
    <x v="3"/>
    <x v="4"/>
    <x v="0"/>
    <x v="0"/>
    <x v="2"/>
    <x v="1"/>
    <x v="14"/>
    <x v="14"/>
    <x v="0"/>
    <x v="0"/>
    <x v="0"/>
    <x v="0"/>
  </r>
  <r>
    <x v="0"/>
    <x v="0"/>
    <x v="118"/>
    <x v="221"/>
    <x v="1"/>
    <x v="0"/>
    <x v="244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5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6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7"/>
    <x v="4"/>
    <x v="3"/>
    <x v="3"/>
    <x v="4"/>
    <x v="0"/>
    <x v="0"/>
    <x v="4"/>
    <x v="3"/>
    <x v="21"/>
    <x v="21"/>
    <x v="0"/>
    <x v="0"/>
    <x v="0"/>
    <x v="0"/>
  </r>
  <r>
    <x v="0"/>
    <x v="0"/>
    <x v="207"/>
    <x v="222"/>
    <x v="2"/>
    <x v="0"/>
    <x v="248"/>
    <x v="121"/>
    <x v="1"/>
    <x v="0"/>
    <x v="143"/>
    <x v="181"/>
    <x v="201"/>
    <x v="2"/>
    <x v="1"/>
    <x v="22"/>
    <x v="22"/>
    <x v="0"/>
    <x v="0"/>
    <x v="0"/>
    <x v="0"/>
  </r>
  <r>
    <x v="0"/>
    <x v="0"/>
    <x v="208"/>
    <x v="223"/>
    <x v="2"/>
    <x v="0"/>
    <x v="249"/>
    <x v="66"/>
    <x v="2"/>
    <x v="2"/>
    <x v="81"/>
    <x v="182"/>
    <x v="202"/>
    <x v="4"/>
    <x v="3"/>
    <x v="21"/>
    <x v="21"/>
    <x v="0"/>
    <x v="0"/>
    <x v="0"/>
    <x v="0"/>
  </r>
  <r>
    <x v="0"/>
    <x v="0"/>
    <x v="209"/>
    <x v="224"/>
    <x v="2"/>
    <x v="0"/>
    <x v="250"/>
    <x v="45"/>
    <x v="2"/>
    <x v="2"/>
    <x v="131"/>
    <x v="183"/>
    <x v="203"/>
    <x v="4"/>
    <x v="3"/>
    <x v="20"/>
    <x v="20"/>
    <x v="0"/>
    <x v="0"/>
    <x v="0"/>
    <x v="0"/>
  </r>
  <r>
    <x v="0"/>
    <x v="0"/>
    <x v="210"/>
    <x v="225"/>
    <x v="2"/>
    <x v="0"/>
    <x v="251"/>
    <x v="47"/>
    <x v="2"/>
    <x v="2"/>
    <x v="68"/>
    <x v="184"/>
    <x v="204"/>
    <x v="4"/>
    <x v="3"/>
    <x v="21"/>
    <x v="21"/>
    <x v="0"/>
    <x v="0"/>
    <x v="0"/>
    <x v="0"/>
  </r>
  <r>
    <x v="0"/>
    <x v="0"/>
    <x v="211"/>
    <x v="226"/>
    <x v="2"/>
    <x v="0"/>
    <x v="252"/>
    <x v="47"/>
    <x v="2"/>
    <x v="2"/>
    <x v="85"/>
    <x v="183"/>
    <x v="205"/>
    <x v="4"/>
    <x v="3"/>
    <x v="20"/>
    <x v="20"/>
    <x v="0"/>
    <x v="0"/>
    <x v="0"/>
    <x v="0"/>
  </r>
  <r>
    <x v="0"/>
    <x v="0"/>
    <x v="212"/>
    <x v="227"/>
    <x v="2"/>
    <x v="0"/>
    <x v="253"/>
    <x v="45"/>
    <x v="2"/>
    <x v="2"/>
    <x v="131"/>
    <x v="185"/>
    <x v="206"/>
    <x v="4"/>
    <x v="3"/>
    <x v="20"/>
    <x v="20"/>
    <x v="0"/>
    <x v="0"/>
    <x v="0"/>
    <x v="0"/>
  </r>
  <r>
    <x v="0"/>
    <x v="0"/>
    <x v="104"/>
    <x v="103"/>
    <x v="2"/>
    <x v="0"/>
    <x v="254"/>
    <x v="46"/>
    <x v="2"/>
    <x v="2"/>
    <x v="82"/>
    <x v="90"/>
    <x v="98"/>
    <x v="4"/>
    <x v="3"/>
    <x v="19"/>
    <x v="19"/>
    <x v="0"/>
    <x v="0"/>
    <x v="0"/>
    <x v="0"/>
  </r>
  <r>
    <x v="0"/>
    <x v="0"/>
    <x v="118"/>
    <x v="218"/>
    <x v="2"/>
    <x v="0"/>
    <x v="255"/>
    <x v="75"/>
    <x v="1"/>
    <x v="0"/>
    <x v="4"/>
    <x v="0"/>
    <x v="0"/>
    <x v="4"/>
    <x v="3"/>
    <x v="16"/>
    <x v="16"/>
    <x v="0"/>
    <x v="0"/>
    <x v="0"/>
    <x v="0"/>
  </r>
  <r>
    <x v="0"/>
    <x v="0"/>
    <x v="118"/>
    <x v="228"/>
    <x v="2"/>
    <x v="0"/>
    <x v="256"/>
    <x v="4"/>
    <x v="3"/>
    <x v="3"/>
    <x v="4"/>
    <x v="0"/>
    <x v="0"/>
    <x v="1"/>
    <x v="1"/>
    <x v="10"/>
    <x v="10"/>
    <x v="0"/>
    <x v="0"/>
    <x v="0"/>
    <x v="0"/>
  </r>
  <r>
    <x v="0"/>
    <x v="0"/>
    <x v="213"/>
    <x v="229"/>
    <x v="3"/>
    <x v="0"/>
    <x v="257"/>
    <x v="45"/>
    <x v="2"/>
    <x v="2"/>
    <x v="65"/>
    <x v="186"/>
    <x v="207"/>
    <x v="4"/>
    <x v="3"/>
    <x v="19"/>
    <x v="19"/>
    <x v="0"/>
    <x v="0"/>
    <x v="0"/>
    <x v="0"/>
  </r>
  <r>
    <x v="0"/>
    <x v="0"/>
    <x v="72"/>
    <x v="71"/>
    <x v="3"/>
    <x v="0"/>
    <x v="258"/>
    <x v="116"/>
    <x v="2"/>
    <x v="2"/>
    <x v="138"/>
    <x v="63"/>
    <x v="208"/>
    <x v="4"/>
    <x v="3"/>
    <x v="19"/>
    <x v="19"/>
    <x v="0"/>
    <x v="0"/>
    <x v="0"/>
    <x v="0"/>
  </r>
  <r>
    <x v="0"/>
    <x v="0"/>
    <x v="76"/>
    <x v="75"/>
    <x v="3"/>
    <x v="0"/>
    <x v="259"/>
    <x v="52"/>
    <x v="2"/>
    <x v="2"/>
    <x v="67"/>
    <x v="66"/>
    <x v="209"/>
    <x v="4"/>
    <x v="3"/>
    <x v="21"/>
    <x v="21"/>
    <x v="0"/>
    <x v="0"/>
    <x v="0"/>
    <x v="0"/>
  </r>
  <r>
    <x v="0"/>
    <x v="0"/>
    <x v="214"/>
    <x v="230"/>
    <x v="3"/>
    <x v="0"/>
    <x v="260"/>
    <x v="47"/>
    <x v="2"/>
    <x v="2"/>
    <x v="85"/>
    <x v="187"/>
    <x v="210"/>
    <x v="4"/>
    <x v="3"/>
    <x v="20"/>
    <x v="20"/>
    <x v="0"/>
    <x v="0"/>
    <x v="0"/>
    <x v="0"/>
  </r>
  <r>
    <x v="0"/>
    <x v="0"/>
    <x v="82"/>
    <x v="81"/>
    <x v="3"/>
    <x v="0"/>
    <x v="261"/>
    <x v="122"/>
    <x v="2"/>
    <x v="2"/>
    <x v="144"/>
    <x v="73"/>
    <x v="211"/>
    <x v="4"/>
    <x v="3"/>
    <x v="21"/>
    <x v="21"/>
    <x v="0"/>
    <x v="0"/>
    <x v="0"/>
    <x v="0"/>
  </r>
  <r>
    <x v="0"/>
    <x v="0"/>
    <x v="84"/>
    <x v="83"/>
    <x v="3"/>
    <x v="0"/>
    <x v="262"/>
    <x v="47"/>
    <x v="2"/>
    <x v="2"/>
    <x v="69"/>
    <x v="68"/>
    <x v="155"/>
    <x v="4"/>
    <x v="3"/>
    <x v="19"/>
    <x v="19"/>
    <x v="0"/>
    <x v="0"/>
    <x v="0"/>
    <x v="0"/>
  </r>
  <r>
    <x v="0"/>
    <x v="0"/>
    <x v="215"/>
    <x v="231"/>
    <x v="3"/>
    <x v="0"/>
    <x v="263"/>
    <x v="51"/>
    <x v="2"/>
    <x v="2"/>
    <x v="60"/>
    <x v="90"/>
    <x v="212"/>
    <x v="4"/>
    <x v="3"/>
    <x v="19"/>
    <x v="19"/>
    <x v="0"/>
    <x v="0"/>
    <x v="0"/>
    <x v="0"/>
  </r>
  <r>
    <x v="0"/>
    <x v="0"/>
    <x v="216"/>
    <x v="232"/>
    <x v="3"/>
    <x v="0"/>
    <x v="264"/>
    <x v="52"/>
    <x v="2"/>
    <x v="2"/>
    <x v="67"/>
    <x v="188"/>
    <x v="213"/>
    <x v="4"/>
    <x v="3"/>
    <x v="21"/>
    <x v="21"/>
    <x v="0"/>
    <x v="0"/>
    <x v="0"/>
    <x v="0"/>
  </r>
  <r>
    <x v="0"/>
    <x v="0"/>
    <x v="100"/>
    <x v="99"/>
    <x v="3"/>
    <x v="0"/>
    <x v="265"/>
    <x v="47"/>
    <x v="2"/>
    <x v="2"/>
    <x v="68"/>
    <x v="86"/>
    <x v="214"/>
    <x v="4"/>
    <x v="3"/>
    <x v="21"/>
    <x v="21"/>
    <x v="0"/>
    <x v="0"/>
    <x v="0"/>
    <x v="0"/>
  </r>
  <r>
    <x v="0"/>
    <x v="0"/>
    <x v="217"/>
    <x v="233"/>
    <x v="3"/>
    <x v="0"/>
    <x v="266"/>
    <x v="123"/>
    <x v="2"/>
    <x v="2"/>
    <x v="145"/>
    <x v="189"/>
    <x v="215"/>
    <x v="4"/>
    <x v="3"/>
    <x v="16"/>
    <x v="16"/>
    <x v="0"/>
    <x v="0"/>
    <x v="0"/>
    <x v="0"/>
  </r>
  <r>
    <x v="0"/>
    <x v="0"/>
    <x v="101"/>
    <x v="100"/>
    <x v="3"/>
    <x v="0"/>
    <x v="267"/>
    <x v="122"/>
    <x v="2"/>
    <x v="2"/>
    <x v="144"/>
    <x v="87"/>
    <x v="216"/>
    <x v="4"/>
    <x v="3"/>
    <x v="21"/>
    <x v="21"/>
    <x v="0"/>
    <x v="0"/>
    <x v="0"/>
    <x v="0"/>
  </r>
  <r>
    <x v="0"/>
    <x v="0"/>
    <x v="218"/>
    <x v="234"/>
    <x v="3"/>
    <x v="0"/>
    <x v="268"/>
    <x v="124"/>
    <x v="2"/>
    <x v="2"/>
    <x v="146"/>
    <x v="190"/>
    <x v="217"/>
    <x v="4"/>
    <x v="3"/>
    <x v="16"/>
    <x v="16"/>
    <x v="0"/>
    <x v="0"/>
    <x v="0"/>
    <x v="0"/>
  </r>
  <r>
    <x v="0"/>
    <x v="0"/>
    <x v="219"/>
    <x v="235"/>
    <x v="3"/>
    <x v="0"/>
    <x v="269"/>
    <x v="45"/>
    <x v="2"/>
    <x v="2"/>
    <x v="61"/>
    <x v="191"/>
    <x v="218"/>
    <x v="4"/>
    <x v="3"/>
    <x v="21"/>
    <x v="21"/>
    <x v="0"/>
    <x v="0"/>
    <x v="0"/>
    <x v="0"/>
  </r>
  <r>
    <x v="0"/>
    <x v="0"/>
    <x v="110"/>
    <x v="109"/>
    <x v="3"/>
    <x v="0"/>
    <x v="270"/>
    <x v="47"/>
    <x v="2"/>
    <x v="2"/>
    <x v="68"/>
    <x v="96"/>
    <x v="219"/>
    <x v="4"/>
    <x v="3"/>
    <x v="21"/>
    <x v="21"/>
    <x v="0"/>
    <x v="0"/>
    <x v="0"/>
    <x v="0"/>
  </r>
  <r>
    <x v="0"/>
    <x v="0"/>
    <x v="111"/>
    <x v="110"/>
    <x v="3"/>
    <x v="0"/>
    <x v="271"/>
    <x v="45"/>
    <x v="2"/>
    <x v="2"/>
    <x v="61"/>
    <x v="97"/>
    <x v="220"/>
    <x v="4"/>
    <x v="3"/>
    <x v="21"/>
    <x v="21"/>
    <x v="0"/>
    <x v="0"/>
    <x v="0"/>
    <x v="0"/>
  </r>
  <r>
    <x v="0"/>
    <x v="0"/>
    <x v="220"/>
    <x v="236"/>
    <x v="3"/>
    <x v="0"/>
    <x v="272"/>
    <x v="125"/>
    <x v="2"/>
    <x v="2"/>
    <x v="147"/>
    <x v="192"/>
    <x v="221"/>
    <x v="4"/>
    <x v="3"/>
    <x v="16"/>
    <x v="16"/>
    <x v="0"/>
    <x v="0"/>
    <x v="0"/>
    <x v="0"/>
  </r>
  <r>
    <x v="0"/>
    <x v="0"/>
    <x v="112"/>
    <x v="111"/>
    <x v="3"/>
    <x v="0"/>
    <x v="273"/>
    <x v="45"/>
    <x v="2"/>
    <x v="2"/>
    <x v="61"/>
    <x v="98"/>
    <x v="109"/>
    <x v="4"/>
    <x v="3"/>
    <x v="21"/>
    <x v="21"/>
    <x v="0"/>
    <x v="0"/>
    <x v="0"/>
    <x v="0"/>
  </r>
  <r>
    <x v="0"/>
    <x v="0"/>
    <x v="118"/>
    <x v="121"/>
    <x v="3"/>
    <x v="0"/>
    <x v="274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1"/>
    <x v="3"/>
    <x v="0"/>
    <x v="275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2"/>
    <x v="3"/>
    <x v="0"/>
    <x v="276"/>
    <x v="126"/>
    <x v="1"/>
    <x v="0"/>
    <x v="4"/>
    <x v="0"/>
    <x v="0"/>
    <x v="4"/>
    <x v="3"/>
    <x v="20"/>
    <x v="20"/>
    <x v="0"/>
    <x v="0"/>
    <x v="0"/>
    <x v="0"/>
  </r>
  <r>
    <x v="0"/>
    <x v="0"/>
    <x v="1"/>
    <x v="1"/>
    <x v="4"/>
    <x v="0"/>
    <x v="277"/>
    <x v="127"/>
    <x v="1"/>
    <x v="0"/>
    <x v="148"/>
    <x v="1"/>
    <x v="222"/>
    <x v="0"/>
    <x v="0"/>
    <x v="1"/>
    <x v="1"/>
    <x v="0"/>
    <x v="0"/>
    <x v="1"/>
    <x v="0"/>
  </r>
  <r>
    <x v="0"/>
    <x v="0"/>
    <x v="221"/>
    <x v="237"/>
    <x v="4"/>
    <x v="0"/>
    <x v="278"/>
    <x v="64"/>
    <x v="1"/>
    <x v="0"/>
    <x v="149"/>
    <x v="193"/>
    <x v="223"/>
    <x v="0"/>
    <x v="0"/>
    <x v="0"/>
    <x v="0"/>
    <x v="0"/>
    <x v="0"/>
    <x v="1"/>
    <x v="0"/>
  </r>
  <r>
    <x v="0"/>
    <x v="0"/>
    <x v="222"/>
    <x v="238"/>
    <x v="4"/>
    <x v="0"/>
    <x v="279"/>
    <x v="128"/>
    <x v="1"/>
    <x v="0"/>
    <x v="150"/>
    <x v="194"/>
    <x v="224"/>
    <x v="5"/>
    <x v="0"/>
    <x v="27"/>
    <x v="27"/>
    <x v="0"/>
    <x v="0"/>
    <x v="1"/>
    <x v="0"/>
  </r>
  <r>
    <x v="0"/>
    <x v="0"/>
    <x v="2"/>
    <x v="2"/>
    <x v="4"/>
    <x v="0"/>
    <x v="280"/>
    <x v="129"/>
    <x v="1"/>
    <x v="0"/>
    <x v="151"/>
    <x v="2"/>
    <x v="225"/>
    <x v="0"/>
    <x v="0"/>
    <x v="0"/>
    <x v="0"/>
    <x v="0"/>
    <x v="0"/>
    <x v="1"/>
    <x v="0"/>
  </r>
  <r>
    <x v="0"/>
    <x v="0"/>
    <x v="122"/>
    <x v="132"/>
    <x v="4"/>
    <x v="0"/>
    <x v="281"/>
    <x v="130"/>
    <x v="1"/>
    <x v="0"/>
    <x v="152"/>
    <x v="106"/>
    <x v="226"/>
    <x v="0"/>
    <x v="0"/>
    <x v="0"/>
    <x v="0"/>
    <x v="0"/>
    <x v="0"/>
    <x v="1"/>
    <x v="0"/>
  </r>
  <r>
    <x v="0"/>
    <x v="0"/>
    <x v="7"/>
    <x v="7"/>
    <x v="4"/>
    <x v="0"/>
    <x v="282"/>
    <x v="131"/>
    <x v="1"/>
    <x v="0"/>
    <x v="153"/>
    <x v="7"/>
    <x v="227"/>
    <x v="0"/>
    <x v="0"/>
    <x v="2"/>
    <x v="2"/>
    <x v="0"/>
    <x v="0"/>
    <x v="1"/>
    <x v="0"/>
  </r>
  <r>
    <x v="0"/>
    <x v="0"/>
    <x v="223"/>
    <x v="239"/>
    <x v="4"/>
    <x v="0"/>
    <x v="283"/>
    <x v="32"/>
    <x v="1"/>
    <x v="0"/>
    <x v="154"/>
    <x v="195"/>
    <x v="228"/>
    <x v="0"/>
    <x v="0"/>
    <x v="0"/>
    <x v="0"/>
    <x v="0"/>
    <x v="0"/>
    <x v="1"/>
    <x v="0"/>
  </r>
  <r>
    <x v="0"/>
    <x v="0"/>
    <x v="126"/>
    <x v="136"/>
    <x v="4"/>
    <x v="0"/>
    <x v="284"/>
    <x v="132"/>
    <x v="1"/>
    <x v="0"/>
    <x v="155"/>
    <x v="110"/>
    <x v="229"/>
    <x v="0"/>
    <x v="0"/>
    <x v="2"/>
    <x v="2"/>
    <x v="0"/>
    <x v="0"/>
    <x v="1"/>
    <x v="0"/>
  </r>
  <r>
    <x v="0"/>
    <x v="0"/>
    <x v="128"/>
    <x v="138"/>
    <x v="4"/>
    <x v="0"/>
    <x v="285"/>
    <x v="133"/>
    <x v="1"/>
    <x v="0"/>
    <x v="156"/>
    <x v="112"/>
    <x v="230"/>
    <x v="2"/>
    <x v="1"/>
    <x v="5"/>
    <x v="5"/>
    <x v="0"/>
    <x v="0"/>
    <x v="1"/>
    <x v="0"/>
  </r>
  <r>
    <x v="0"/>
    <x v="0"/>
    <x v="224"/>
    <x v="240"/>
    <x v="4"/>
    <x v="0"/>
    <x v="286"/>
    <x v="134"/>
    <x v="1"/>
    <x v="0"/>
    <x v="157"/>
    <x v="196"/>
    <x v="231"/>
    <x v="1"/>
    <x v="1"/>
    <x v="4"/>
    <x v="4"/>
    <x v="0"/>
    <x v="0"/>
    <x v="1"/>
    <x v="0"/>
  </r>
  <r>
    <x v="0"/>
    <x v="0"/>
    <x v="225"/>
    <x v="241"/>
    <x v="4"/>
    <x v="0"/>
    <x v="287"/>
    <x v="135"/>
    <x v="1"/>
    <x v="0"/>
    <x v="158"/>
    <x v="197"/>
    <x v="232"/>
    <x v="1"/>
    <x v="1"/>
    <x v="12"/>
    <x v="12"/>
    <x v="0"/>
    <x v="0"/>
    <x v="1"/>
    <x v="0"/>
  </r>
  <r>
    <x v="0"/>
    <x v="0"/>
    <x v="226"/>
    <x v="242"/>
    <x v="4"/>
    <x v="0"/>
    <x v="288"/>
    <x v="136"/>
    <x v="1"/>
    <x v="0"/>
    <x v="159"/>
    <x v="198"/>
    <x v="233"/>
    <x v="1"/>
    <x v="1"/>
    <x v="12"/>
    <x v="12"/>
    <x v="0"/>
    <x v="0"/>
    <x v="1"/>
    <x v="0"/>
  </r>
  <r>
    <x v="0"/>
    <x v="0"/>
    <x v="21"/>
    <x v="21"/>
    <x v="4"/>
    <x v="0"/>
    <x v="289"/>
    <x v="137"/>
    <x v="1"/>
    <x v="0"/>
    <x v="160"/>
    <x v="21"/>
    <x v="234"/>
    <x v="1"/>
    <x v="1"/>
    <x v="8"/>
    <x v="8"/>
    <x v="0"/>
    <x v="0"/>
    <x v="1"/>
    <x v="0"/>
  </r>
  <r>
    <x v="0"/>
    <x v="0"/>
    <x v="227"/>
    <x v="243"/>
    <x v="4"/>
    <x v="0"/>
    <x v="290"/>
    <x v="138"/>
    <x v="1"/>
    <x v="0"/>
    <x v="161"/>
    <x v="199"/>
    <x v="235"/>
    <x v="2"/>
    <x v="1"/>
    <x v="5"/>
    <x v="5"/>
    <x v="0"/>
    <x v="0"/>
    <x v="1"/>
    <x v="0"/>
  </r>
  <r>
    <x v="0"/>
    <x v="0"/>
    <x v="228"/>
    <x v="244"/>
    <x v="4"/>
    <x v="0"/>
    <x v="291"/>
    <x v="139"/>
    <x v="1"/>
    <x v="0"/>
    <x v="162"/>
    <x v="200"/>
    <x v="236"/>
    <x v="1"/>
    <x v="1"/>
    <x v="4"/>
    <x v="4"/>
    <x v="0"/>
    <x v="0"/>
    <x v="1"/>
    <x v="0"/>
  </r>
  <r>
    <x v="0"/>
    <x v="0"/>
    <x v="229"/>
    <x v="245"/>
    <x v="4"/>
    <x v="0"/>
    <x v="292"/>
    <x v="140"/>
    <x v="1"/>
    <x v="0"/>
    <x v="163"/>
    <x v="201"/>
    <x v="237"/>
    <x v="1"/>
    <x v="1"/>
    <x v="4"/>
    <x v="4"/>
    <x v="0"/>
    <x v="0"/>
    <x v="1"/>
    <x v="0"/>
  </r>
  <r>
    <x v="0"/>
    <x v="0"/>
    <x v="134"/>
    <x v="144"/>
    <x v="4"/>
    <x v="0"/>
    <x v="293"/>
    <x v="141"/>
    <x v="1"/>
    <x v="0"/>
    <x v="164"/>
    <x v="118"/>
    <x v="238"/>
    <x v="1"/>
    <x v="1"/>
    <x v="4"/>
    <x v="4"/>
    <x v="0"/>
    <x v="0"/>
    <x v="1"/>
    <x v="0"/>
  </r>
  <r>
    <x v="0"/>
    <x v="0"/>
    <x v="230"/>
    <x v="246"/>
    <x v="4"/>
    <x v="0"/>
    <x v="294"/>
    <x v="142"/>
    <x v="1"/>
    <x v="0"/>
    <x v="165"/>
    <x v="202"/>
    <x v="239"/>
    <x v="2"/>
    <x v="1"/>
    <x v="22"/>
    <x v="22"/>
    <x v="0"/>
    <x v="0"/>
    <x v="1"/>
    <x v="0"/>
  </r>
  <r>
    <x v="0"/>
    <x v="0"/>
    <x v="231"/>
    <x v="247"/>
    <x v="4"/>
    <x v="0"/>
    <x v="295"/>
    <x v="143"/>
    <x v="1"/>
    <x v="0"/>
    <x v="166"/>
    <x v="203"/>
    <x v="240"/>
    <x v="2"/>
    <x v="1"/>
    <x v="22"/>
    <x v="22"/>
    <x v="0"/>
    <x v="0"/>
    <x v="1"/>
    <x v="0"/>
  </r>
  <r>
    <x v="0"/>
    <x v="0"/>
    <x v="232"/>
    <x v="248"/>
    <x v="4"/>
    <x v="0"/>
    <x v="296"/>
    <x v="144"/>
    <x v="1"/>
    <x v="0"/>
    <x v="167"/>
    <x v="204"/>
    <x v="241"/>
    <x v="1"/>
    <x v="1"/>
    <x v="10"/>
    <x v="10"/>
    <x v="0"/>
    <x v="0"/>
    <x v="1"/>
    <x v="0"/>
  </r>
  <r>
    <x v="0"/>
    <x v="0"/>
    <x v="233"/>
    <x v="249"/>
    <x v="4"/>
    <x v="0"/>
    <x v="297"/>
    <x v="27"/>
    <x v="1"/>
    <x v="0"/>
    <x v="27"/>
    <x v="205"/>
    <x v="242"/>
    <x v="1"/>
    <x v="1"/>
    <x v="10"/>
    <x v="10"/>
    <x v="0"/>
    <x v="0"/>
    <x v="1"/>
    <x v="0"/>
  </r>
  <r>
    <x v="0"/>
    <x v="0"/>
    <x v="234"/>
    <x v="250"/>
    <x v="4"/>
    <x v="0"/>
    <x v="298"/>
    <x v="145"/>
    <x v="1"/>
    <x v="0"/>
    <x v="168"/>
    <x v="206"/>
    <x v="243"/>
    <x v="1"/>
    <x v="1"/>
    <x v="10"/>
    <x v="10"/>
    <x v="0"/>
    <x v="0"/>
    <x v="1"/>
    <x v="0"/>
  </r>
  <r>
    <x v="0"/>
    <x v="0"/>
    <x v="235"/>
    <x v="251"/>
    <x v="4"/>
    <x v="0"/>
    <x v="299"/>
    <x v="146"/>
    <x v="1"/>
    <x v="0"/>
    <x v="169"/>
    <x v="207"/>
    <x v="244"/>
    <x v="1"/>
    <x v="1"/>
    <x v="11"/>
    <x v="11"/>
    <x v="0"/>
    <x v="0"/>
    <x v="1"/>
    <x v="0"/>
  </r>
  <r>
    <x v="0"/>
    <x v="0"/>
    <x v="236"/>
    <x v="252"/>
    <x v="4"/>
    <x v="0"/>
    <x v="300"/>
    <x v="147"/>
    <x v="1"/>
    <x v="0"/>
    <x v="170"/>
    <x v="208"/>
    <x v="245"/>
    <x v="3"/>
    <x v="2"/>
    <x v="9"/>
    <x v="9"/>
    <x v="0"/>
    <x v="0"/>
    <x v="1"/>
    <x v="0"/>
  </r>
  <r>
    <x v="0"/>
    <x v="0"/>
    <x v="237"/>
    <x v="253"/>
    <x v="4"/>
    <x v="0"/>
    <x v="301"/>
    <x v="148"/>
    <x v="1"/>
    <x v="0"/>
    <x v="171"/>
    <x v="209"/>
    <x v="246"/>
    <x v="3"/>
    <x v="2"/>
    <x v="9"/>
    <x v="9"/>
    <x v="0"/>
    <x v="0"/>
    <x v="1"/>
    <x v="0"/>
  </r>
  <r>
    <x v="0"/>
    <x v="0"/>
    <x v="238"/>
    <x v="254"/>
    <x v="4"/>
    <x v="0"/>
    <x v="302"/>
    <x v="149"/>
    <x v="1"/>
    <x v="0"/>
    <x v="172"/>
    <x v="210"/>
    <x v="247"/>
    <x v="3"/>
    <x v="2"/>
    <x v="9"/>
    <x v="9"/>
    <x v="0"/>
    <x v="0"/>
    <x v="1"/>
    <x v="0"/>
  </r>
  <r>
    <x v="0"/>
    <x v="0"/>
    <x v="239"/>
    <x v="255"/>
    <x v="4"/>
    <x v="0"/>
    <x v="303"/>
    <x v="150"/>
    <x v="1"/>
    <x v="0"/>
    <x v="173"/>
    <x v="211"/>
    <x v="248"/>
    <x v="3"/>
    <x v="2"/>
    <x v="9"/>
    <x v="9"/>
    <x v="0"/>
    <x v="0"/>
    <x v="1"/>
    <x v="0"/>
  </r>
  <r>
    <x v="0"/>
    <x v="0"/>
    <x v="30"/>
    <x v="30"/>
    <x v="4"/>
    <x v="0"/>
    <x v="304"/>
    <x v="151"/>
    <x v="1"/>
    <x v="0"/>
    <x v="174"/>
    <x v="30"/>
    <x v="249"/>
    <x v="1"/>
    <x v="1"/>
    <x v="12"/>
    <x v="12"/>
    <x v="0"/>
    <x v="0"/>
    <x v="1"/>
    <x v="0"/>
  </r>
  <r>
    <x v="0"/>
    <x v="0"/>
    <x v="240"/>
    <x v="256"/>
    <x v="4"/>
    <x v="0"/>
    <x v="305"/>
    <x v="152"/>
    <x v="1"/>
    <x v="0"/>
    <x v="175"/>
    <x v="212"/>
    <x v="250"/>
    <x v="1"/>
    <x v="1"/>
    <x v="11"/>
    <x v="11"/>
    <x v="0"/>
    <x v="0"/>
    <x v="1"/>
    <x v="0"/>
  </r>
  <r>
    <x v="0"/>
    <x v="0"/>
    <x v="241"/>
    <x v="257"/>
    <x v="4"/>
    <x v="0"/>
    <x v="306"/>
    <x v="153"/>
    <x v="1"/>
    <x v="0"/>
    <x v="176"/>
    <x v="213"/>
    <x v="251"/>
    <x v="1"/>
    <x v="1"/>
    <x v="11"/>
    <x v="11"/>
    <x v="0"/>
    <x v="0"/>
    <x v="1"/>
    <x v="0"/>
  </r>
  <r>
    <x v="0"/>
    <x v="0"/>
    <x v="242"/>
    <x v="258"/>
    <x v="4"/>
    <x v="0"/>
    <x v="307"/>
    <x v="154"/>
    <x v="1"/>
    <x v="0"/>
    <x v="177"/>
    <x v="214"/>
    <x v="252"/>
    <x v="1"/>
    <x v="1"/>
    <x v="11"/>
    <x v="11"/>
    <x v="0"/>
    <x v="0"/>
    <x v="1"/>
    <x v="0"/>
  </r>
  <r>
    <x v="0"/>
    <x v="0"/>
    <x v="243"/>
    <x v="259"/>
    <x v="4"/>
    <x v="0"/>
    <x v="308"/>
    <x v="155"/>
    <x v="1"/>
    <x v="0"/>
    <x v="178"/>
    <x v="215"/>
    <x v="253"/>
    <x v="1"/>
    <x v="1"/>
    <x v="11"/>
    <x v="11"/>
    <x v="0"/>
    <x v="0"/>
    <x v="1"/>
    <x v="0"/>
  </r>
  <r>
    <x v="0"/>
    <x v="0"/>
    <x v="244"/>
    <x v="260"/>
    <x v="4"/>
    <x v="0"/>
    <x v="309"/>
    <x v="156"/>
    <x v="1"/>
    <x v="0"/>
    <x v="179"/>
    <x v="216"/>
    <x v="254"/>
    <x v="1"/>
    <x v="1"/>
    <x v="10"/>
    <x v="10"/>
    <x v="0"/>
    <x v="0"/>
    <x v="1"/>
    <x v="0"/>
  </r>
  <r>
    <x v="0"/>
    <x v="0"/>
    <x v="34"/>
    <x v="34"/>
    <x v="4"/>
    <x v="0"/>
    <x v="310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4"/>
    <x v="0"/>
    <x v="311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4"/>
    <x v="0"/>
    <x v="312"/>
    <x v="4"/>
    <x v="1"/>
    <x v="0"/>
    <x v="4"/>
    <x v="34"/>
    <x v="0"/>
    <x v="2"/>
    <x v="1"/>
    <x v="13"/>
    <x v="13"/>
    <x v="0"/>
    <x v="0"/>
    <x v="1"/>
    <x v="0"/>
  </r>
  <r>
    <x v="0"/>
    <x v="0"/>
    <x v="36"/>
    <x v="36"/>
    <x v="4"/>
    <x v="0"/>
    <x v="313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4"/>
    <x v="0"/>
    <x v="314"/>
    <x v="4"/>
    <x v="1"/>
    <x v="0"/>
    <x v="4"/>
    <x v="34"/>
    <x v="0"/>
    <x v="2"/>
    <x v="1"/>
    <x v="13"/>
    <x v="13"/>
    <x v="0"/>
    <x v="0"/>
    <x v="1"/>
    <x v="0"/>
  </r>
  <r>
    <x v="0"/>
    <x v="0"/>
    <x v="137"/>
    <x v="147"/>
    <x v="4"/>
    <x v="0"/>
    <x v="315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4"/>
    <x v="0"/>
    <x v="316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4"/>
    <x v="0"/>
    <x v="317"/>
    <x v="4"/>
    <x v="1"/>
    <x v="0"/>
    <x v="4"/>
    <x v="121"/>
    <x v="0"/>
    <x v="2"/>
    <x v="1"/>
    <x v="13"/>
    <x v="13"/>
    <x v="0"/>
    <x v="0"/>
    <x v="1"/>
    <x v="0"/>
  </r>
  <r>
    <x v="0"/>
    <x v="0"/>
    <x v="246"/>
    <x v="262"/>
    <x v="4"/>
    <x v="0"/>
    <x v="318"/>
    <x v="36"/>
    <x v="2"/>
    <x v="1"/>
    <x v="36"/>
    <x v="217"/>
    <x v="255"/>
    <x v="2"/>
    <x v="1"/>
    <x v="14"/>
    <x v="14"/>
    <x v="0"/>
    <x v="0"/>
    <x v="1"/>
    <x v="0"/>
  </r>
  <r>
    <x v="0"/>
    <x v="0"/>
    <x v="247"/>
    <x v="263"/>
    <x v="4"/>
    <x v="0"/>
    <x v="319"/>
    <x v="157"/>
    <x v="2"/>
    <x v="1"/>
    <x v="180"/>
    <x v="218"/>
    <x v="256"/>
    <x v="1"/>
    <x v="1"/>
    <x v="15"/>
    <x v="15"/>
    <x v="0"/>
    <x v="0"/>
    <x v="1"/>
    <x v="0"/>
  </r>
  <r>
    <x v="0"/>
    <x v="0"/>
    <x v="248"/>
    <x v="264"/>
    <x v="4"/>
    <x v="0"/>
    <x v="320"/>
    <x v="158"/>
    <x v="2"/>
    <x v="1"/>
    <x v="181"/>
    <x v="219"/>
    <x v="257"/>
    <x v="1"/>
    <x v="1"/>
    <x v="15"/>
    <x v="15"/>
    <x v="0"/>
    <x v="0"/>
    <x v="1"/>
    <x v="0"/>
  </r>
  <r>
    <x v="0"/>
    <x v="0"/>
    <x v="249"/>
    <x v="265"/>
    <x v="4"/>
    <x v="0"/>
    <x v="321"/>
    <x v="159"/>
    <x v="2"/>
    <x v="2"/>
    <x v="182"/>
    <x v="220"/>
    <x v="258"/>
    <x v="2"/>
    <x v="1"/>
    <x v="14"/>
    <x v="14"/>
    <x v="0"/>
    <x v="0"/>
    <x v="1"/>
    <x v="0"/>
  </r>
  <r>
    <x v="0"/>
    <x v="0"/>
    <x v="143"/>
    <x v="153"/>
    <x v="4"/>
    <x v="0"/>
    <x v="322"/>
    <x v="84"/>
    <x v="2"/>
    <x v="2"/>
    <x v="183"/>
    <x v="124"/>
    <x v="259"/>
    <x v="2"/>
    <x v="1"/>
    <x v="14"/>
    <x v="14"/>
    <x v="0"/>
    <x v="0"/>
    <x v="1"/>
    <x v="0"/>
  </r>
  <r>
    <x v="0"/>
    <x v="0"/>
    <x v="250"/>
    <x v="266"/>
    <x v="4"/>
    <x v="0"/>
    <x v="323"/>
    <x v="160"/>
    <x v="2"/>
    <x v="1"/>
    <x v="184"/>
    <x v="221"/>
    <x v="260"/>
    <x v="2"/>
    <x v="1"/>
    <x v="5"/>
    <x v="5"/>
    <x v="0"/>
    <x v="0"/>
    <x v="1"/>
    <x v="0"/>
  </r>
  <r>
    <x v="0"/>
    <x v="0"/>
    <x v="251"/>
    <x v="267"/>
    <x v="4"/>
    <x v="0"/>
    <x v="324"/>
    <x v="47"/>
    <x v="2"/>
    <x v="2"/>
    <x v="47"/>
    <x v="55"/>
    <x v="261"/>
    <x v="4"/>
    <x v="3"/>
    <x v="16"/>
    <x v="16"/>
    <x v="0"/>
    <x v="0"/>
    <x v="1"/>
    <x v="0"/>
  </r>
  <r>
    <x v="0"/>
    <x v="0"/>
    <x v="49"/>
    <x v="49"/>
    <x v="4"/>
    <x v="0"/>
    <x v="325"/>
    <x v="45"/>
    <x v="2"/>
    <x v="2"/>
    <x v="45"/>
    <x v="47"/>
    <x v="46"/>
    <x v="4"/>
    <x v="3"/>
    <x v="16"/>
    <x v="16"/>
    <x v="0"/>
    <x v="0"/>
    <x v="1"/>
    <x v="0"/>
  </r>
  <r>
    <x v="0"/>
    <x v="0"/>
    <x v="252"/>
    <x v="268"/>
    <x v="4"/>
    <x v="0"/>
    <x v="326"/>
    <x v="70"/>
    <x v="2"/>
    <x v="2"/>
    <x v="185"/>
    <x v="222"/>
    <x v="262"/>
    <x v="4"/>
    <x v="3"/>
    <x v="16"/>
    <x v="16"/>
    <x v="0"/>
    <x v="0"/>
    <x v="1"/>
    <x v="0"/>
  </r>
  <r>
    <x v="0"/>
    <x v="0"/>
    <x v="253"/>
    <x v="269"/>
    <x v="4"/>
    <x v="0"/>
    <x v="327"/>
    <x v="161"/>
    <x v="2"/>
    <x v="1"/>
    <x v="186"/>
    <x v="223"/>
    <x v="263"/>
    <x v="2"/>
    <x v="1"/>
    <x v="5"/>
    <x v="5"/>
    <x v="0"/>
    <x v="0"/>
    <x v="1"/>
    <x v="0"/>
  </r>
  <r>
    <x v="0"/>
    <x v="0"/>
    <x v="254"/>
    <x v="270"/>
    <x v="4"/>
    <x v="0"/>
    <x v="328"/>
    <x v="162"/>
    <x v="2"/>
    <x v="1"/>
    <x v="43"/>
    <x v="224"/>
    <x v="264"/>
    <x v="2"/>
    <x v="1"/>
    <x v="5"/>
    <x v="5"/>
    <x v="0"/>
    <x v="0"/>
    <x v="1"/>
    <x v="0"/>
  </r>
  <r>
    <x v="0"/>
    <x v="0"/>
    <x v="56"/>
    <x v="55"/>
    <x v="4"/>
    <x v="0"/>
    <x v="329"/>
    <x v="45"/>
    <x v="2"/>
    <x v="2"/>
    <x v="45"/>
    <x v="53"/>
    <x v="265"/>
    <x v="4"/>
    <x v="3"/>
    <x v="16"/>
    <x v="16"/>
    <x v="0"/>
    <x v="0"/>
    <x v="1"/>
    <x v="0"/>
  </r>
  <r>
    <x v="0"/>
    <x v="0"/>
    <x v="58"/>
    <x v="57"/>
    <x v="4"/>
    <x v="0"/>
    <x v="330"/>
    <x v="116"/>
    <x v="2"/>
    <x v="2"/>
    <x v="187"/>
    <x v="54"/>
    <x v="266"/>
    <x v="4"/>
    <x v="3"/>
    <x v="16"/>
    <x v="16"/>
    <x v="0"/>
    <x v="0"/>
    <x v="1"/>
    <x v="0"/>
  </r>
  <r>
    <x v="0"/>
    <x v="0"/>
    <x v="61"/>
    <x v="60"/>
    <x v="4"/>
    <x v="0"/>
    <x v="331"/>
    <x v="163"/>
    <x v="2"/>
    <x v="2"/>
    <x v="188"/>
    <x v="56"/>
    <x v="267"/>
    <x v="2"/>
    <x v="1"/>
    <x v="14"/>
    <x v="14"/>
    <x v="0"/>
    <x v="0"/>
    <x v="1"/>
    <x v="0"/>
  </r>
  <r>
    <x v="0"/>
    <x v="0"/>
    <x v="255"/>
    <x v="271"/>
    <x v="4"/>
    <x v="0"/>
    <x v="332"/>
    <x v="45"/>
    <x v="2"/>
    <x v="2"/>
    <x v="45"/>
    <x v="225"/>
    <x v="268"/>
    <x v="4"/>
    <x v="3"/>
    <x v="16"/>
    <x v="16"/>
    <x v="0"/>
    <x v="0"/>
    <x v="1"/>
    <x v="0"/>
  </r>
  <r>
    <x v="0"/>
    <x v="0"/>
    <x v="62"/>
    <x v="61"/>
    <x v="4"/>
    <x v="0"/>
    <x v="333"/>
    <x v="164"/>
    <x v="2"/>
    <x v="2"/>
    <x v="189"/>
    <x v="57"/>
    <x v="269"/>
    <x v="2"/>
    <x v="1"/>
    <x v="14"/>
    <x v="14"/>
    <x v="0"/>
    <x v="0"/>
    <x v="1"/>
    <x v="0"/>
  </r>
  <r>
    <x v="0"/>
    <x v="0"/>
    <x v="63"/>
    <x v="62"/>
    <x v="4"/>
    <x v="0"/>
    <x v="334"/>
    <x v="165"/>
    <x v="2"/>
    <x v="1"/>
    <x v="190"/>
    <x v="58"/>
    <x v="270"/>
    <x v="3"/>
    <x v="2"/>
    <x v="17"/>
    <x v="17"/>
    <x v="0"/>
    <x v="0"/>
    <x v="1"/>
    <x v="0"/>
  </r>
  <r>
    <x v="0"/>
    <x v="0"/>
    <x v="63"/>
    <x v="62"/>
    <x v="4"/>
    <x v="0"/>
    <x v="335"/>
    <x v="4"/>
    <x v="2"/>
    <x v="1"/>
    <x v="4"/>
    <x v="58"/>
    <x v="0"/>
    <x v="1"/>
    <x v="1"/>
    <x v="28"/>
    <x v="28"/>
    <x v="0"/>
    <x v="0"/>
    <x v="1"/>
    <x v="0"/>
  </r>
  <r>
    <x v="0"/>
    <x v="0"/>
    <x v="65"/>
    <x v="64"/>
    <x v="4"/>
    <x v="0"/>
    <x v="336"/>
    <x v="166"/>
    <x v="2"/>
    <x v="1"/>
    <x v="191"/>
    <x v="60"/>
    <x v="271"/>
    <x v="1"/>
    <x v="1"/>
    <x v="18"/>
    <x v="18"/>
    <x v="0"/>
    <x v="0"/>
    <x v="1"/>
    <x v="0"/>
  </r>
  <r>
    <x v="0"/>
    <x v="0"/>
    <x v="256"/>
    <x v="272"/>
    <x v="4"/>
    <x v="0"/>
    <x v="337"/>
    <x v="167"/>
    <x v="2"/>
    <x v="1"/>
    <x v="192"/>
    <x v="226"/>
    <x v="272"/>
    <x v="1"/>
    <x v="1"/>
    <x v="18"/>
    <x v="18"/>
    <x v="0"/>
    <x v="0"/>
    <x v="1"/>
    <x v="0"/>
  </r>
  <r>
    <x v="0"/>
    <x v="0"/>
    <x v="257"/>
    <x v="273"/>
    <x v="4"/>
    <x v="0"/>
    <x v="338"/>
    <x v="47"/>
    <x v="2"/>
    <x v="2"/>
    <x v="85"/>
    <x v="227"/>
    <x v="273"/>
    <x v="4"/>
    <x v="3"/>
    <x v="19"/>
    <x v="19"/>
    <x v="0"/>
    <x v="0"/>
    <x v="1"/>
    <x v="0"/>
  </r>
  <r>
    <x v="0"/>
    <x v="0"/>
    <x v="258"/>
    <x v="274"/>
    <x v="4"/>
    <x v="0"/>
    <x v="339"/>
    <x v="59"/>
    <x v="2"/>
    <x v="2"/>
    <x v="129"/>
    <x v="67"/>
    <x v="274"/>
    <x v="4"/>
    <x v="3"/>
    <x v="20"/>
    <x v="20"/>
    <x v="0"/>
    <x v="0"/>
    <x v="1"/>
    <x v="0"/>
  </r>
  <r>
    <x v="0"/>
    <x v="0"/>
    <x v="259"/>
    <x v="275"/>
    <x v="4"/>
    <x v="0"/>
    <x v="340"/>
    <x v="59"/>
    <x v="2"/>
    <x v="2"/>
    <x v="129"/>
    <x v="228"/>
    <x v="275"/>
    <x v="4"/>
    <x v="3"/>
    <x v="20"/>
    <x v="20"/>
    <x v="0"/>
    <x v="0"/>
    <x v="1"/>
    <x v="0"/>
  </r>
  <r>
    <x v="0"/>
    <x v="0"/>
    <x v="260"/>
    <x v="276"/>
    <x v="4"/>
    <x v="0"/>
    <x v="341"/>
    <x v="45"/>
    <x v="2"/>
    <x v="2"/>
    <x v="61"/>
    <x v="229"/>
    <x v="276"/>
    <x v="4"/>
    <x v="3"/>
    <x v="20"/>
    <x v="20"/>
    <x v="0"/>
    <x v="0"/>
    <x v="1"/>
    <x v="0"/>
  </r>
  <r>
    <x v="0"/>
    <x v="0"/>
    <x v="261"/>
    <x v="277"/>
    <x v="4"/>
    <x v="0"/>
    <x v="342"/>
    <x v="52"/>
    <x v="2"/>
    <x v="2"/>
    <x v="193"/>
    <x v="230"/>
    <x v="277"/>
    <x v="4"/>
    <x v="3"/>
    <x v="21"/>
    <x v="21"/>
    <x v="0"/>
    <x v="0"/>
    <x v="1"/>
    <x v="0"/>
  </r>
  <r>
    <x v="0"/>
    <x v="0"/>
    <x v="262"/>
    <x v="278"/>
    <x v="4"/>
    <x v="0"/>
    <x v="343"/>
    <x v="52"/>
    <x v="2"/>
    <x v="2"/>
    <x v="67"/>
    <x v="231"/>
    <x v="278"/>
    <x v="4"/>
    <x v="3"/>
    <x v="20"/>
    <x v="20"/>
    <x v="0"/>
    <x v="0"/>
    <x v="1"/>
    <x v="0"/>
  </r>
  <r>
    <x v="0"/>
    <x v="0"/>
    <x v="263"/>
    <x v="279"/>
    <x v="4"/>
    <x v="0"/>
    <x v="344"/>
    <x v="70"/>
    <x v="2"/>
    <x v="2"/>
    <x v="194"/>
    <x v="232"/>
    <x v="279"/>
    <x v="4"/>
    <x v="3"/>
    <x v="21"/>
    <x v="21"/>
    <x v="0"/>
    <x v="0"/>
    <x v="1"/>
    <x v="0"/>
  </r>
  <r>
    <x v="0"/>
    <x v="0"/>
    <x v="264"/>
    <x v="280"/>
    <x v="4"/>
    <x v="0"/>
    <x v="345"/>
    <x v="168"/>
    <x v="2"/>
    <x v="2"/>
    <x v="128"/>
    <x v="233"/>
    <x v="280"/>
    <x v="4"/>
    <x v="3"/>
    <x v="26"/>
    <x v="26"/>
    <x v="0"/>
    <x v="0"/>
    <x v="1"/>
    <x v="0"/>
  </r>
  <r>
    <x v="0"/>
    <x v="0"/>
    <x v="265"/>
    <x v="281"/>
    <x v="4"/>
    <x v="0"/>
    <x v="346"/>
    <x v="70"/>
    <x v="2"/>
    <x v="2"/>
    <x v="80"/>
    <x v="234"/>
    <x v="281"/>
    <x v="4"/>
    <x v="3"/>
    <x v="20"/>
    <x v="20"/>
    <x v="0"/>
    <x v="0"/>
    <x v="1"/>
    <x v="0"/>
  </r>
  <r>
    <x v="0"/>
    <x v="0"/>
    <x v="86"/>
    <x v="85"/>
    <x v="4"/>
    <x v="0"/>
    <x v="347"/>
    <x v="47"/>
    <x v="2"/>
    <x v="2"/>
    <x v="68"/>
    <x v="67"/>
    <x v="282"/>
    <x v="4"/>
    <x v="3"/>
    <x v="20"/>
    <x v="20"/>
    <x v="0"/>
    <x v="0"/>
    <x v="1"/>
    <x v="0"/>
  </r>
  <r>
    <x v="0"/>
    <x v="0"/>
    <x v="266"/>
    <x v="282"/>
    <x v="4"/>
    <x v="0"/>
    <x v="348"/>
    <x v="66"/>
    <x v="2"/>
    <x v="2"/>
    <x v="46"/>
    <x v="235"/>
    <x v="283"/>
    <x v="4"/>
    <x v="3"/>
    <x v="19"/>
    <x v="19"/>
    <x v="0"/>
    <x v="0"/>
    <x v="1"/>
    <x v="0"/>
  </r>
  <r>
    <x v="0"/>
    <x v="0"/>
    <x v="267"/>
    <x v="283"/>
    <x v="4"/>
    <x v="0"/>
    <x v="349"/>
    <x v="45"/>
    <x v="2"/>
    <x v="2"/>
    <x v="61"/>
    <x v="236"/>
    <x v="284"/>
    <x v="4"/>
    <x v="3"/>
    <x v="20"/>
    <x v="20"/>
    <x v="0"/>
    <x v="0"/>
    <x v="1"/>
    <x v="0"/>
  </r>
  <r>
    <x v="0"/>
    <x v="0"/>
    <x v="268"/>
    <x v="284"/>
    <x v="4"/>
    <x v="0"/>
    <x v="350"/>
    <x v="45"/>
    <x v="2"/>
    <x v="2"/>
    <x v="131"/>
    <x v="237"/>
    <x v="285"/>
    <x v="4"/>
    <x v="3"/>
    <x v="19"/>
    <x v="19"/>
    <x v="0"/>
    <x v="0"/>
    <x v="1"/>
    <x v="0"/>
  </r>
  <r>
    <x v="0"/>
    <x v="0"/>
    <x v="269"/>
    <x v="285"/>
    <x v="4"/>
    <x v="0"/>
    <x v="351"/>
    <x v="66"/>
    <x v="2"/>
    <x v="2"/>
    <x v="81"/>
    <x v="238"/>
    <x v="286"/>
    <x v="4"/>
    <x v="3"/>
    <x v="20"/>
    <x v="20"/>
    <x v="0"/>
    <x v="0"/>
    <x v="1"/>
    <x v="0"/>
  </r>
  <r>
    <x v="0"/>
    <x v="0"/>
    <x v="270"/>
    <x v="286"/>
    <x v="4"/>
    <x v="0"/>
    <x v="352"/>
    <x v="169"/>
    <x v="2"/>
    <x v="2"/>
    <x v="195"/>
    <x v="239"/>
    <x v="287"/>
    <x v="4"/>
    <x v="3"/>
    <x v="26"/>
    <x v="26"/>
    <x v="0"/>
    <x v="0"/>
    <x v="1"/>
    <x v="0"/>
  </r>
  <r>
    <x v="0"/>
    <x v="0"/>
    <x v="271"/>
    <x v="287"/>
    <x v="4"/>
    <x v="0"/>
    <x v="353"/>
    <x v="52"/>
    <x v="2"/>
    <x v="2"/>
    <x v="67"/>
    <x v="65"/>
    <x v="288"/>
    <x v="4"/>
    <x v="3"/>
    <x v="20"/>
    <x v="20"/>
    <x v="0"/>
    <x v="0"/>
    <x v="1"/>
    <x v="0"/>
  </r>
  <r>
    <x v="0"/>
    <x v="0"/>
    <x v="272"/>
    <x v="288"/>
    <x v="4"/>
    <x v="0"/>
    <x v="354"/>
    <x v="47"/>
    <x v="2"/>
    <x v="2"/>
    <x v="85"/>
    <x v="240"/>
    <x v="289"/>
    <x v="4"/>
    <x v="3"/>
    <x v="21"/>
    <x v="21"/>
    <x v="0"/>
    <x v="0"/>
    <x v="1"/>
    <x v="0"/>
  </r>
  <r>
    <x v="0"/>
    <x v="0"/>
    <x v="273"/>
    <x v="289"/>
    <x v="4"/>
    <x v="0"/>
    <x v="355"/>
    <x v="45"/>
    <x v="2"/>
    <x v="2"/>
    <x v="131"/>
    <x v="241"/>
    <x v="290"/>
    <x v="4"/>
    <x v="3"/>
    <x v="21"/>
    <x v="21"/>
    <x v="0"/>
    <x v="0"/>
    <x v="1"/>
    <x v="0"/>
  </r>
  <r>
    <x v="0"/>
    <x v="0"/>
    <x v="274"/>
    <x v="290"/>
    <x v="4"/>
    <x v="0"/>
    <x v="356"/>
    <x v="170"/>
    <x v="2"/>
    <x v="2"/>
    <x v="196"/>
    <x v="242"/>
    <x v="291"/>
    <x v="4"/>
    <x v="3"/>
    <x v="19"/>
    <x v="19"/>
    <x v="0"/>
    <x v="0"/>
    <x v="1"/>
    <x v="0"/>
  </r>
  <r>
    <x v="0"/>
    <x v="0"/>
    <x v="275"/>
    <x v="291"/>
    <x v="4"/>
    <x v="0"/>
    <x v="357"/>
    <x v="171"/>
    <x v="2"/>
    <x v="2"/>
    <x v="197"/>
    <x v="243"/>
    <x v="292"/>
    <x v="4"/>
    <x v="3"/>
    <x v="21"/>
    <x v="21"/>
    <x v="0"/>
    <x v="0"/>
    <x v="1"/>
    <x v="0"/>
  </r>
  <r>
    <x v="0"/>
    <x v="0"/>
    <x v="276"/>
    <x v="292"/>
    <x v="4"/>
    <x v="0"/>
    <x v="358"/>
    <x v="45"/>
    <x v="2"/>
    <x v="2"/>
    <x v="131"/>
    <x v="244"/>
    <x v="293"/>
    <x v="4"/>
    <x v="3"/>
    <x v="19"/>
    <x v="19"/>
    <x v="0"/>
    <x v="0"/>
    <x v="1"/>
    <x v="0"/>
  </r>
  <r>
    <x v="0"/>
    <x v="0"/>
    <x v="277"/>
    <x v="293"/>
    <x v="4"/>
    <x v="0"/>
    <x v="359"/>
    <x v="172"/>
    <x v="2"/>
    <x v="2"/>
    <x v="198"/>
    <x v="245"/>
    <x v="294"/>
    <x v="4"/>
    <x v="3"/>
    <x v="19"/>
    <x v="19"/>
    <x v="0"/>
    <x v="0"/>
    <x v="1"/>
    <x v="0"/>
  </r>
  <r>
    <x v="0"/>
    <x v="0"/>
    <x v="278"/>
    <x v="294"/>
    <x v="4"/>
    <x v="0"/>
    <x v="360"/>
    <x v="173"/>
    <x v="2"/>
    <x v="2"/>
    <x v="199"/>
    <x v="246"/>
    <x v="295"/>
    <x v="1"/>
    <x v="1"/>
    <x v="23"/>
    <x v="23"/>
    <x v="0"/>
    <x v="0"/>
    <x v="1"/>
    <x v="0"/>
  </r>
  <r>
    <x v="0"/>
    <x v="0"/>
    <x v="279"/>
    <x v="295"/>
    <x v="4"/>
    <x v="0"/>
    <x v="361"/>
    <x v="60"/>
    <x v="2"/>
    <x v="2"/>
    <x v="200"/>
    <x v="247"/>
    <x v="296"/>
    <x v="1"/>
    <x v="1"/>
    <x v="23"/>
    <x v="23"/>
    <x v="0"/>
    <x v="0"/>
    <x v="1"/>
    <x v="0"/>
  </r>
  <r>
    <x v="0"/>
    <x v="0"/>
    <x v="280"/>
    <x v="296"/>
    <x v="4"/>
    <x v="0"/>
    <x v="362"/>
    <x v="45"/>
    <x v="2"/>
    <x v="2"/>
    <x v="201"/>
    <x v="248"/>
    <x v="297"/>
    <x v="4"/>
    <x v="3"/>
    <x v="26"/>
    <x v="26"/>
    <x v="0"/>
    <x v="0"/>
    <x v="1"/>
    <x v="0"/>
  </r>
  <r>
    <x v="0"/>
    <x v="0"/>
    <x v="281"/>
    <x v="297"/>
    <x v="4"/>
    <x v="0"/>
    <x v="363"/>
    <x v="45"/>
    <x v="2"/>
    <x v="2"/>
    <x v="131"/>
    <x v="249"/>
    <x v="298"/>
    <x v="4"/>
    <x v="3"/>
    <x v="19"/>
    <x v="19"/>
    <x v="0"/>
    <x v="0"/>
    <x v="1"/>
    <x v="0"/>
  </r>
  <r>
    <x v="0"/>
    <x v="0"/>
    <x v="116"/>
    <x v="115"/>
    <x v="4"/>
    <x v="0"/>
    <x v="364"/>
    <x v="174"/>
    <x v="2"/>
    <x v="2"/>
    <x v="202"/>
    <x v="101"/>
    <x v="299"/>
    <x v="4"/>
    <x v="3"/>
    <x v="20"/>
    <x v="20"/>
    <x v="0"/>
    <x v="0"/>
    <x v="1"/>
    <x v="0"/>
  </r>
  <r>
    <x v="0"/>
    <x v="0"/>
    <x v="282"/>
    <x v="298"/>
    <x v="4"/>
    <x v="0"/>
    <x v="365"/>
    <x v="175"/>
    <x v="2"/>
    <x v="2"/>
    <x v="203"/>
    <x v="250"/>
    <x v="300"/>
    <x v="2"/>
    <x v="1"/>
    <x v="29"/>
    <x v="29"/>
    <x v="0"/>
    <x v="0"/>
    <x v="1"/>
    <x v="0"/>
  </r>
  <r>
    <x v="0"/>
    <x v="0"/>
    <x v="118"/>
    <x v="117"/>
    <x v="4"/>
    <x v="0"/>
    <x v="366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4"/>
    <x v="0"/>
    <x v="367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4"/>
    <x v="0"/>
    <x v="368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17"/>
    <x v="4"/>
    <x v="0"/>
    <x v="369"/>
    <x v="4"/>
    <x v="3"/>
    <x v="3"/>
    <x v="4"/>
    <x v="0"/>
    <x v="0"/>
    <x v="0"/>
    <x v="0"/>
    <x v="24"/>
    <x v="24"/>
    <x v="0"/>
    <x v="0"/>
    <x v="1"/>
    <x v="0"/>
  </r>
  <r>
    <x v="0"/>
    <x v="0"/>
    <x v="118"/>
    <x v="299"/>
    <x v="4"/>
    <x v="0"/>
    <x v="370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121"/>
    <x v="4"/>
    <x v="0"/>
    <x v="371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1"/>
    <x v="4"/>
    <x v="0"/>
    <x v="372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300"/>
    <x v="4"/>
    <x v="0"/>
    <x v="373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4"/>
    <x v="0"/>
    <x v="374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4"/>
    <x v="0"/>
    <x v="375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1"/>
    <x v="4"/>
    <x v="0"/>
    <x v="376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221"/>
    <x v="4"/>
    <x v="0"/>
    <x v="377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2"/>
    <x v="4"/>
    <x v="0"/>
    <x v="378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3"/>
    <x v="4"/>
    <x v="0"/>
    <x v="379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124"/>
    <x v="4"/>
    <x v="0"/>
    <x v="380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4"/>
    <x v="0"/>
    <x v="381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04"/>
    <x v="4"/>
    <x v="0"/>
    <x v="382"/>
    <x v="4"/>
    <x v="3"/>
    <x v="3"/>
    <x v="4"/>
    <x v="0"/>
    <x v="0"/>
    <x v="1"/>
    <x v="1"/>
    <x v="12"/>
    <x v="12"/>
    <x v="0"/>
    <x v="0"/>
    <x v="1"/>
    <x v="0"/>
  </r>
  <r>
    <x v="0"/>
    <x v="0"/>
    <x v="119"/>
    <x v="129"/>
    <x v="5"/>
    <x v="0"/>
    <x v="383"/>
    <x v="176"/>
    <x v="1"/>
    <x v="0"/>
    <x v="204"/>
    <x v="103"/>
    <x v="301"/>
    <x v="0"/>
    <x v="0"/>
    <x v="1"/>
    <x v="1"/>
    <x v="0"/>
    <x v="0"/>
    <x v="1"/>
    <x v="0"/>
  </r>
  <r>
    <x v="0"/>
    <x v="0"/>
    <x v="283"/>
    <x v="305"/>
    <x v="5"/>
    <x v="0"/>
    <x v="384"/>
    <x v="4"/>
    <x v="1"/>
    <x v="0"/>
    <x v="4"/>
    <x v="251"/>
    <x v="0"/>
    <x v="5"/>
    <x v="0"/>
    <x v="27"/>
    <x v="27"/>
    <x v="0"/>
    <x v="0"/>
    <x v="1"/>
    <x v="0"/>
  </r>
  <r>
    <x v="0"/>
    <x v="0"/>
    <x v="222"/>
    <x v="238"/>
    <x v="5"/>
    <x v="0"/>
    <x v="385"/>
    <x v="177"/>
    <x v="1"/>
    <x v="0"/>
    <x v="205"/>
    <x v="194"/>
    <x v="302"/>
    <x v="5"/>
    <x v="0"/>
    <x v="27"/>
    <x v="27"/>
    <x v="0"/>
    <x v="0"/>
    <x v="1"/>
    <x v="0"/>
  </r>
  <r>
    <x v="0"/>
    <x v="0"/>
    <x v="2"/>
    <x v="2"/>
    <x v="5"/>
    <x v="0"/>
    <x v="386"/>
    <x v="178"/>
    <x v="1"/>
    <x v="0"/>
    <x v="206"/>
    <x v="2"/>
    <x v="303"/>
    <x v="0"/>
    <x v="0"/>
    <x v="0"/>
    <x v="0"/>
    <x v="0"/>
    <x v="0"/>
    <x v="1"/>
    <x v="0"/>
  </r>
  <r>
    <x v="0"/>
    <x v="0"/>
    <x v="121"/>
    <x v="131"/>
    <x v="5"/>
    <x v="0"/>
    <x v="387"/>
    <x v="179"/>
    <x v="1"/>
    <x v="0"/>
    <x v="207"/>
    <x v="105"/>
    <x v="304"/>
    <x v="0"/>
    <x v="0"/>
    <x v="0"/>
    <x v="0"/>
    <x v="0"/>
    <x v="0"/>
    <x v="1"/>
    <x v="0"/>
  </r>
  <r>
    <x v="0"/>
    <x v="0"/>
    <x v="284"/>
    <x v="306"/>
    <x v="5"/>
    <x v="0"/>
    <x v="388"/>
    <x v="83"/>
    <x v="1"/>
    <x v="0"/>
    <x v="208"/>
    <x v="252"/>
    <x v="305"/>
    <x v="0"/>
    <x v="0"/>
    <x v="0"/>
    <x v="0"/>
    <x v="0"/>
    <x v="0"/>
    <x v="1"/>
    <x v="0"/>
  </r>
  <r>
    <x v="0"/>
    <x v="0"/>
    <x v="7"/>
    <x v="7"/>
    <x v="5"/>
    <x v="0"/>
    <x v="389"/>
    <x v="180"/>
    <x v="1"/>
    <x v="0"/>
    <x v="209"/>
    <x v="7"/>
    <x v="306"/>
    <x v="0"/>
    <x v="0"/>
    <x v="2"/>
    <x v="2"/>
    <x v="0"/>
    <x v="0"/>
    <x v="1"/>
    <x v="0"/>
  </r>
  <r>
    <x v="0"/>
    <x v="0"/>
    <x v="285"/>
    <x v="307"/>
    <x v="5"/>
    <x v="0"/>
    <x v="390"/>
    <x v="181"/>
    <x v="1"/>
    <x v="0"/>
    <x v="210"/>
    <x v="253"/>
    <x v="307"/>
    <x v="0"/>
    <x v="0"/>
    <x v="2"/>
    <x v="2"/>
    <x v="0"/>
    <x v="0"/>
    <x v="1"/>
    <x v="0"/>
  </r>
  <r>
    <x v="0"/>
    <x v="0"/>
    <x v="286"/>
    <x v="308"/>
    <x v="5"/>
    <x v="0"/>
    <x v="391"/>
    <x v="182"/>
    <x v="1"/>
    <x v="0"/>
    <x v="211"/>
    <x v="254"/>
    <x v="308"/>
    <x v="0"/>
    <x v="0"/>
    <x v="0"/>
    <x v="0"/>
    <x v="0"/>
    <x v="0"/>
    <x v="1"/>
    <x v="0"/>
  </r>
  <r>
    <x v="0"/>
    <x v="0"/>
    <x v="287"/>
    <x v="309"/>
    <x v="5"/>
    <x v="0"/>
    <x v="392"/>
    <x v="183"/>
    <x v="1"/>
    <x v="0"/>
    <x v="212"/>
    <x v="255"/>
    <x v="309"/>
    <x v="0"/>
    <x v="0"/>
    <x v="2"/>
    <x v="2"/>
    <x v="0"/>
    <x v="0"/>
    <x v="1"/>
    <x v="0"/>
  </r>
  <r>
    <x v="0"/>
    <x v="0"/>
    <x v="288"/>
    <x v="310"/>
    <x v="5"/>
    <x v="0"/>
    <x v="393"/>
    <x v="184"/>
    <x v="1"/>
    <x v="0"/>
    <x v="213"/>
    <x v="256"/>
    <x v="310"/>
    <x v="0"/>
    <x v="0"/>
    <x v="0"/>
    <x v="0"/>
    <x v="0"/>
    <x v="0"/>
    <x v="1"/>
    <x v="0"/>
  </r>
  <r>
    <x v="0"/>
    <x v="0"/>
    <x v="289"/>
    <x v="311"/>
    <x v="5"/>
    <x v="0"/>
    <x v="394"/>
    <x v="185"/>
    <x v="1"/>
    <x v="0"/>
    <x v="214"/>
    <x v="257"/>
    <x v="311"/>
    <x v="0"/>
    <x v="0"/>
    <x v="30"/>
    <x v="30"/>
    <x v="0"/>
    <x v="0"/>
    <x v="1"/>
    <x v="0"/>
  </r>
  <r>
    <x v="0"/>
    <x v="0"/>
    <x v="290"/>
    <x v="312"/>
    <x v="5"/>
    <x v="0"/>
    <x v="395"/>
    <x v="186"/>
    <x v="1"/>
    <x v="0"/>
    <x v="215"/>
    <x v="258"/>
    <x v="312"/>
    <x v="0"/>
    <x v="0"/>
    <x v="30"/>
    <x v="30"/>
    <x v="0"/>
    <x v="0"/>
    <x v="1"/>
    <x v="0"/>
  </r>
  <r>
    <x v="0"/>
    <x v="0"/>
    <x v="291"/>
    <x v="313"/>
    <x v="5"/>
    <x v="0"/>
    <x v="396"/>
    <x v="187"/>
    <x v="1"/>
    <x v="0"/>
    <x v="216"/>
    <x v="259"/>
    <x v="313"/>
    <x v="0"/>
    <x v="0"/>
    <x v="30"/>
    <x v="30"/>
    <x v="0"/>
    <x v="0"/>
    <x v="1"/>
    <x v="0"/>
  </r>
  <r>
    <x v="0"/>
    <x v="0"/>
    <x v="129"/>
    <x v="139"/>
    <x v="5"/>
    <x v="0"/>
    <x v="397"/>
    <x v="188"/>
    <x v="1"/>
    <x v="0"/>
    <x v="217"/>
    <x v="113"/>
    <x v="314"/>
    <x v="2"/>
    <x v="1"/>
    <x v="5"/>
    <x v="5"/>
    <x v="0"/>
    <x v="0"/>
    <x v="1"/>
    <x v="0"/>
  </r>
  <r>
    <x v="0"/>
    <x v="0"/>
    <x v="15"/>
    <x v="15"/>
    <x v="5"/>
    <x v="0"/>
    <x v="398"/>
    <x v="189"/>
    <x v="1"/>
    <x v="0"/>
    <x v="218"/>
    <x v="15"/>
    <x v="315"/>
    <x v="1"/>
    <x v="1"/>
    <x v="4"/>
    <x v="4"/>
    <x v="0"/>
    <x v="0"/>
    <x v="1"/>
    <x v="0"/>
  </r>
  <r>
    <x v="0"/>
    <x v="0"/>
    <x v="16"/>
    <x v="16"/>
    <x v="5"/>
    <x v="0"/>
    <x v="399"/>
    <x v="190"/>
    <x v="1"/>
    <x v="0"/>
    <x v="219"/>
    <x v="16"/>
    <x v="316"/>
    <x v="2"/>
    <x v="1"/>
    <x v="7"/>
    <x v="7"/>
    <x v="0"/>
    <x v="0"/>
    <x v="1"/>
    <x v="0"/>
  </r>
  <r>
    <x v="0"/>
    <x v="0"/>
    <x v="292"/>
    <x v="314"/>
    <x v="5"/>
    <x v="0"/>
    <x v="400"/>
    <x v="191"/>
    <x v="1"/>
    <x v="0"/>
    <x v="220"/>
    <x v="260"/>
    <x v="317"/>
    <x v="2"/>
    <x v="1"/>
    <x v="5"/>
    <x v="5"/>
    <x v="0"/>
    <x v="0"/>
    <x v="1"/>
    <x v="0"/>
  </r>
  <r>
    <x v="0"/>
    <x v="0"/>
    <x v="293"/>
    <x v="315"/>
    <x v="5"/>
    <x v="0"/>
    <x v="401"/>
    <x v="192"/>
    <x v="1"/>
    <x v="0"/>
    <x v="221"/>
    <x v="261"/>
    <x v="318"/>
    <x v="2"/>
    <x v="1"/>
    <x v="7"/>
    <x v="7"/>
    <x v="0"/>
    <x v="0"/>
    <x v="1"/>
    <x v="0"/>
  </r>
  <r>
    <x v="0"/>
    <x v="0"/>
    <x v="21"/>
    <x v="21"/>
    <x v="5"/>
    <x v="0"/>
    <x v="402"/>
    <x v="193"/>
    <x v="1"/>
    <x v="0"/>
    <x v="222"/>
    <x v="21"/>
    <x v="319"/>
    <x v="1"/>
    <x v="1"/>
    <x v="8"/>
    <x v="8"/>
    <x v="0"/>
    <x v="0"/>
    <x v="1"/>
    <x v="0"/>
  </r>
  <r>
    <x v="0"/>
    <x v="0"/>
    <x v="294"/>
    <x v="316"/>
    <x v="5"/>
    <x v="0"/>
    <x v="403"/>
    <x v="194"/>
    <x v="1"/>
    <x v="0"/>
    <x v="223"/>
    <x v="262"/>
    <x v="320"/>
    <x v="1"/>
    <x v="1"/>
    <x v="25"/>
    <x v="25"/>
    <x v="0"/>
    <x v="0"/>
    <x v="1"/>
    <x v="0"/>
  </r>
  <r>
    <x v="0"/>
    <x v="0"/>
    <x v="295"/>
    <x v="317"/>
    <x v="5"/>
    <x v="0"/>
    <x v="404"/>
    <x v="195"/>
    <x v="1"/>
    <x v="0"/>
    <x v="224"/>
    <x v="263"/>
    <x v="321"/>
    <x v="2"/>
    <x v="1"/>
    <x v="5"/>
    <x v="5"/>
    <x v="0"/>
    <x v="0"/>
    <x v="1"/>
    <x v="0"/>
  </r>
  <r>
    <x v="0"/>
    <x v="0"/>
    <x v="296"/>
    <x v="318"/>
    <x v="5"/>
    <x v="0"/>
    <x v="405"/>
    <x v="196"/>
    <x v="1"/>
    <x v="0"/>
    <x v="225"/>
    <x v="264"/>
    <x v="322"/>
    <x v="2"/>
    <x v="1"/>
    <x v="5"/>
    <x v="5"/>
    <x v="0"/>
    <x v="0"/>
    <x v="1"/>
    <x v="0"/>
  </r>
  <r>
    <x v="0"/>
    <x v="0"/>
    <x v="297"/>
    <x v="319"/>
    <x v="5"/>
    <x v="0"/>
    <x v="406"/>
    <x v="197"/>
    <x v="1"/>
    <x v="0"/>
    <x v="226"/>
    <x v="265"/>
    <x v="323"/>
    <x v="2"/>
    <x v="1"/>
    <x v="5"/>
    <x v="5"/>
    <x v="0"/>
    <x v="0"/>
    <x v="1"/>
    <x v="0"/>
  </r>
  <r>
    <x v="0"/>
    <x v="0"/>
    <x v="134"/>
    <x v="144"/>
    <x v="5"/>
    <x v="0"/>
    <x v="407"/>
    <x v="198"/>
    <x v="1"/>
    <x v="0"/>
    <x v="227"/>
    <x v="118"/>
    <x v="324"/>
    <x v="1"/>
    <x v="1"/>
    <x v="4"/>
    <x v="4"/>
    <x v="0"/>
    <x v="0"/>
    <x v="1"/>
    <x v="0"/>
  </r>
  <r>
    <x v="0"/>
    <x v="0"/>
    <x v="298"/>
    <x v="320"/>
    <x v="5"/>
    <x v="0"/>
    <x v="408"/>
    <x v="199"/>
    <x v="1"/>
    <x v="0"/>
    <x v="228"/>
    <x v="266"/>
    <x v="325"/>
    <x v="1"/>
    <x v="1"/>
    <x v="10"/>
    <x v="10"/>
    <x v="0"/>
    <x v="0"/>
    <x v="1"/>
    <x v="0"/>
  </r>
  <r>
    <x v="0"/>
    <x v="0"/>
    <x v="235"/>
    <x v="251"/>
    <x v="5"/>
    <x v="0"/>
    <x v="409"/>
    <x v="200"/>
    <x v="1"/>
    <x v="0"/>
    <x v="229"/>
    <x v="207"/>
    <x v="326"/>
    <x v="1"/>
    <x v="1"/>
    <x v="11"/>
    <x v="11"/>
    <x v="0"/>
    <x v="0"/>
    <x v="1"/>
    <x v="0"/>
  </r>
  <r>
    <x v="0"/>
    <x v="0"/>
    <x v="136"/>
    <x v="146"/>
    <x v="5"/>
    <x v="0"/>
    <x v="410"/>
    <x v="201"/>
    <x v="1"/>
    <x v="0"/>
    <x v="230"/>
    <x v="120"/>
    <x v="327"/>
    <x v="1"/>
    <x v="1"/>
    <x v="11"/>
    <x v="11"/>
    <x v="0"/>
    <x v="0"/>
    <x v="1"/>
    <x v="0"/>
  </r>
  <r>
    <x v="0"/>
    <x v="0"/>
    <x v="299"/>
    <x v="321"/>
    <x v="5"/>
    <x v="0"/>
    <x v="411"/>
    <x v="202"/>
    <x v="1"/>
    <x v="0"/>
    <x v="231"/>
    <x v="267"/>
    <x v="328"/>
    <x v="2"/>
    <x v="1"/>
    <x v="22"/>
    <x v="22"/>
    <x v="0"/>
    <x v="0"/>
    <x v="1"/>
    <x v="0"/>
  </r>
  <r>
    <x v="0"/>
    <x v="0"/>
    <x v="300"/>
    <x v="322"/>
    <x v="5"/>
    <x v="0"/>
    <x v="412"/>
    <x v="203"/>
    <x v="1"/>
    <x v="0"/>
    <x v="232"/>
    <x v="268"/>
    <x v="329"/>
    <x v="3"/>
    <x v="2"/>
    <x v="9"/>
    <x v="9"/>
    <x v="0"/>
    <x v="0"/>
    <x v="1"/>
    <x v="0"/>
  </r>
  <r>
    <x v="0"/>
    <x v="0"/>
    <x v="301"/>
    <x v="323"/>
    <x v="5"/>
    <x v="0"/>
    <x v="413"/>
    <x v="204"/>
    <x v="1"/>
    <x v="0"/>
    <x v="233"/>
    <x v="269"/>
    <x v="330"/>
    <x v="3"/>
    <x v="2"/>
    <x v="9"/>
    <x v="9"/>
    <x v="0"/>
    <x v="0"/>
    <x v="1"/>
    <x v="0"/>
  </r>
  <r>
    <x v="0"/>
    <x v="0"/>
    <x v="302"/>
    <x v="324"/>
    <x v="5"/>
    <x v="0"/>
    <x v="414"/>
    <x v="205"/>
    <x v="1"/>
    <x v="0"/>
    <x v="234"/>
    <x v="270"/>
    <x v="331"/>
    <x v="3"/>
    <x v="2"/>
    <x v="9"/>
    <x v="9"/>
    <x v="0"/>
    <x v="0"/>
    <x v="1"/>
    <x v="0"/>
  </r>
  <r>
    <x v="0"/>
    <x v="0"/>
    <x v="303"/>
    <x v="325"/>
    <x v="5"/>
    <x v="0"/>
    <x v="415"/>
    <x v="206"/>
    <x v="1"/>
    <x v="0"/>
    <x v="235"/>
    <x v="271"/>
    <x v="332"/>
    <x v="1"/>
    <x v="1"/>
    <x v="12"/>
    <x v="12"/>
    <x v="0"/>
    <x v="0"/>
    <x v="1"/>
    <x v="0"/>
  </r>
  <r>
    <x v="0"/>
    <x v="0"/>
    <x v="304"/>
    <x v="326"/>
    <x v="5"/>
    <x v="0"/>
    <x v="416"/>
    <x v="207"/>
    <x v="1"/>
    <x v="0"/>
    <x v="236"/>
    <x v="272"/>
    <x v="333"/>
    <x v="1"/>
    <x v="1"/>
    <x v="12"/>
    <x v="12"/>
    <x v="0"/>
    <x v="0"/>
    <x v="1"/>
    <x v="0"/>
  </r>
  <r>
    <x v="0"/>
    <x v="0"/>
    <x v="31"/>
    <x v="31"/>
    <x v="5"/>
    <x v="0"/>
    <x v="417"/>
    <x v="208"/>
    <x v="1"/>
    <x v="0"/>
    <x v="237"/>
    <x v="31"/>
    <x v="334"/>
    <x v="1"/>
    <x v="1"/>
    <x v="11"/>
    <x v="11"/>
    <x v="0"/>
    <x v="0"/>
    <x v="1"/>
    <x v="0"/>
  </r>
  <r>
    <x v="0"/>
    <x v="0"/>
    <x v="32"/>
    <x v="32"/>
    <x v="5"/>
    <x v="0"/>
    <x v="418"/>
    <x v="111"/>
    <x v="1"/>
    <x v="0"/>
    <x v="238"/>
    <x v="32"/>
    <x v="335"/>
    <x v="1"/>
    <x v="1"/>
    <x v="11"/>
    <x v="11"/>
    <x v="0"/>
    <x v="0"/>
    <x v="1"/>
    <x v="0"/>
  </r>
  <r>
    <x v="0"/>
    <x v="0"/>
    <x v="247"/>
    <x v="263"/>
    <x v="5"/>
    <x v="0"/>
    <x v="419"/>
    <x v="209"/>
    <x v="2"/>
    <x v="1"/>
    <x v="239"/>
    <x v="218"/>
    <x v="336"/>
    <x v="1"/>
    <x v="1"/>
    <x v="15"/>
    <x v="15"/>
    <x v="0"/>
    <x v="0"/>
    <x v="1"/>
    <x v="0"/>
  </r>
  <r>
    <x v="0"/>
    <x v="0"/>
    <x v="305"/>
    <x v="327"/>
    <x v="5"/>
    <x v="0"/>
    <x v="420"/>
    <x v="210"/>
    <x v="2"/>
    <x v="1"/>
    <x v="240"/>
    <x v="273"/>
    <x v="337"/>
    <x v="2"/>
    <x v="1"/>
    <x v="13"/>
    <x v="13"/>
    <x v="0"/>
    <x v="0"/>
    <x v="1"/>
    <x v="0"/>
  </r>
  <r>
    <x v="0"/>
    <x v="0"/>
    <x v="306"/>
    <x v="328"/>
    <x v="5"/>
    <x v="0"/>
    <x v="421"/>
    <x v="211"/>
    <x v="2"/>
    <x v="1"/>
    <x v="241"/>
    <x v="274"/>
    <x v="338"/>
    <x v="2"/>
    <x v="1"/>
    <x v="13"/>
    <x v="13"/>
    <x v="0"/>
    <x v="0"/>
    <x v="1"/>
    <x v="0"/>
  </r>
  <r>
    <x v="0"/>
    <x v="0"/>
    <x v="307"/>
    <x v="329"/>
    <x v="5"/>
    <x v="0"/>
    <x v="422"/>
    <x v="212"/>
    <x v="2"/>
    <x v="2"/>
    <x v="242"/>
    <x v="275"/>
    <x v="339"/>
    <x v="4"/>
    <x v="3"/>
    <x v="16"/>
    <x v="16"/>
    <x v="0"/>
    <x v="0"/>
    <x v="1"/>
    <x v="0"/>
  </r>
  <r>
    <x v="0"/>
    <x v="0"/>
    <x v="308"/>
    <x v="330"/>
    <x v="5"/>
    <x v="0"/>
    <x v="423"/>
    <x v="71"/>
    <x v="2"/>
    <x v="2"/>
    <x v="243"/>
    <x v="276"/>
    <x v="340"/>
    <x v="4"/>
    <x v="3"/>
    <x v="16"/>
    <x v="16"/>
    <x v="0"/>
    <x v="0"/>
    <x v="1"/>
    <x v="0"/>
  </r>
  <r>
    <x v="0"/>
    <x v="0"/>
    <x v="309"/>
    <x v="331"/>
    <x v="5"/>
    <x v="0"/>
    <x v="424"/>
    <x v="47"/>
    <x v="2"/>
    <x v="2"/>
    <x v="47"/>
    <x v="277"/>
    <x v="341"/>
    <x v="4"/>
    <x v="3"/>
    <x v="16"/>
    <x v="16"/>
    <x v="0"/>
    <x v="0"/>
    <x v="1"/>
    <x v="0"/>
  </r>
  <r>
    <x v="0"/>
    <x v="0"/>
    <x v="53"/>
    <x v="53"/>
    <x v="5"/>
    <x v="0"/>
    <x v="425"/>
    <x v="48"/>
    <x v="2"/>
    <x v="2"/>
    <x v="48"/>
    <x v="50"/>
    <x v="50"/>
    <x v="4"/>
    <x v="3"/>
    <x v="16"/>
    <x v="16"/>
    <x v="0"/>
    <x v="0"/>
    <x v="1"/>
    <x v="0"/>
  </r>
  <r>
    <x v="0"/>
    <x v="0"/>
    <x v="310"/>
    <x v="332"/>
    <x v="5"/>
    <x v="0"/>
    <x v="426"/>
    <x v="52"/>
    <x v="2"/>
    <x v="2"/>
    <x v="52"/>
    <x v="278"/>
    <x v="342"/>
    <x v="4"/>
    <x v="3"/>
    <x v="16"/>
    <x v="16"/>
    <x v="0"/>
    <x v="0"/>
    <x v="1"/>
    <x v="0"/>
  </r>
  <r>
    <x v="0"/>
    <x v="0"/>
    <x v="311"/>
    <x v="333"/>
    <x v="5"/>
    <x v="0"/>
    <x v="427"/>
    <x v="116"/>
    <x v="2"/>
    <x v="2"/>
    <x v="187"/>
    <x v="279"/>
    <x v="343"/>
    <x v="4"/>
    <x v="3"/>
    <x v="16"/>
    <x v="16"/>
    <x v="0"/>
    <x v="0"/>
    <x v="1"/>
    <x v="0"/>
  </r>
  <r>
    <x v="0"/>
    <x v="0"/>
    <x v="60"/>
    <x v="59"/>
    <x v="5"/>
    <x v="0"/>
    <x v="428"/>
    <x v="52"/>
    <x v="2"/>
    <x v="2"/>
    <x v="52"/>
    <x v="46"/>
    <x v="57"/>
    <x v="4"/>
    <x v="3"/>
    <x v="16"/>
    <x v="16"/>
    <x v="0"/>
    <x v="0"/>
    <x v="1"/>
    <x v="0"/>
  </r>
  <r>
    <x v="0"/>
    <x v="0"/>
    <x v="312"/>
    <x v="334"/>
    <x v="5"/>
    <x v="0"/>
    <x v="429"/>
    <x v="60"/>
    <x v="2"/>
    <x v="2"/>
    <x v="193"/>
    <x v="280"/>
    <x v="344"/>
    <x v="4"/>
    <x v="3"/>
    <x v="16"/>
    <x v="16"/>
    <x v="0"/>
    <x v="0"/>
    <x v="1"/>
    <x v="0"/>
  </r>
  <r>
    <x v="0"/>
    <x v="0"/>
    <x v="313"/>
    <x v="335"/>
    <x v="5"/>
    <x v="0"/>
    <x v="430"/>
    <x v="52"/>
    <x v="2"/>
    <x v="2"/>
    <x v="52"/>
    <x v="281"/>
    <x v="345"/>
    <x v="4"/>
    <x v="3"/>
    <x v="16"/>
    <x v="16"/>
    <x v="0"/>
    <x v="0"/>
    <x v="1"/>
    <x v="0"/>
  </r>
  <r>
    <x v="0"/>
    <x v="0"/>
    <x v="314"/>
    <x v="336"/>
    <x v="5"/>
    <x v="0"/>
    <x v="431"/>
    <x v="45"/>
    <x v="2"/>
    <x v="2"/>
    <x v="45"/>
    <x v="282"/>
    <x v="346"/>
    <x v="4"/>
    <x v="3"/>
    <x v="16"/>
    <x v="16"/>
    <x v="0"/>
    <x v="0"/>
    <x v="1"/>
    <x v="0"/>
  </r>
  <r>
    <x v="0"/>
    <x v="0"/>
    <x v="255"/>
    <x v="271"/>
    <x v="5"/>
    <x v="0"/>
    <x v="432"/>
    <x v="45"/>
    <x v="2"/>
    <x v="2"/>
    <x v="45"/>
    <x v="225"/>
    <x v="268"/>
    <x v="4"/>
    <x v="3"/>
    <x v="16"/>
    <x v="16"/>
    <x v="0"/>
    <x v="0"/>
    <x v="1"/>
    <x v="0"/>
  </r>
  <r>
    <x v="0"/>
    <x v="0"/>
    <x v="255"/>
    <x v="271"/>
    <x v="5"/>
    <x v="0"/>
    <x v="433"/>
    <x v="47"/>
    <x v="2"/>
    <x v="2"/>
    <x v="47"/>
    <x v="225"/>
    <x v="347"/>
    <x v="4"/>
    <x v="3"/>
    <x v="16"/>
    <x v="16"/>
    <x v="0"/>
    <x v="0"/>
    <x v="1"/>
    <x v="0"/>
  </r>
  <r>
    <x v="0"/>
    <x v="0"/>
    <x v="147"/>
    <x v="157"/>
    <x v="5"/>
    <x v="0"/>
    <x v="434"/>
    <x v="213"/>
    <x v="2"/>
    <x v="1"/>
    <x v="244"/>
    <x v="128"/>
    <x v="348"/>
    <x v="2"/>
    <x v="1"/>
    <x v="14"/>
    <x v="14"/>
    <x v="0"/>
    <x v="0"/>
    <x v="1"/>
    <x v="0"/>
  </r>
  <r>
    <x v="0"/>
    <x v="0"/>
    <x v="315"/>
    <x v="337"/>
    <x v="5"/>
    <x v="0"/>
    <x v="435"/>
    <x v="214"/>
    <x v="2"/>
    <x v="1"/>
    <x v="245"/>
    <x v="283"/>
    <x v="349"/>
    <x v="2"/>
    <x v="1"/>
    <x v="22"/>
    <x v="22"/>
    <x v="0"/>
    <x v="0"/>
    <x v="1"/>
    <x v="0"/>
  </r>
  <r>
    <x v="0"/>
    <x v="0"/>
    <x v="316"/>
    <x v="338"/>
    <x v="5"/>
    <x v="0"/>
    <x v="436"/>
    <x v="109"/>
    <x v="2"/>
    <x v="1"/>
    <x v="246"/>
    <x v="283"/>
    <x v="350"/>
    <x v="2"/>
    <x v="1"/>
    <x v="22"/>
    <x v="22"/>
    <x v="0"/>
    <x v="0"/>
    <x v="1"/>
    <x v="0"/>
  </r>
  <r>
    <x v="0"/>
    <x v="0"/>
    <x v="317"/>
    <x v="339"/>
    <x v="5"/>
    <x v="0"/>
    <x v="437"/>
    <x v="215"/>
    <x v="2"/>
    <x v="1"/>
    <x v="247"/>
    <x v="284"/>
    <x v="351"/>
    <x v="2"/>
    <x v="1"/>
    <x v="22"/>
    <x v="22"/>
    <x v="0"/>
    <x v="0"/>
    <x v="1"/>
    <x v="0"/>
  </r>
  <r>
    <x v="0"/>
    <x v="0"/>
    <x v="318"/>
    <x v="340"/>
    <x v="5"/>
    <x v="0"/>
    <x v="438"/>
    <x v="104"/>
    <x v="2"/>
    <x v="1"/>
    <x v="248"/>
    <x v="285"/>
    <x v="352"/>
    <x v="2"/>
    <x v="1"/>
    <x v="22"/>
    <x v="22"/>
    <x v="0"/>
    <x v="0"/>
    <x v="1"/>
    <x v="0"/>
  </r>
  <r>
    <x v="0"/>
    <x v="0"/>
    <x v="256"/>
    <x v="272"/>
    <x v="5"/>
    <x v="0"/>
    <x v="439"/>
    <x v="216"/>
    <x v="2"/>
    <x v="1"/>
    <x v="249"/>
    <x v="226"/>
    <x v="353"/>
    <x v="1"/>
    <x v="1"/>
    <x v="18"/>
    <x v="18"/>
    <x v="0"/>
    <x v="0"/>
    <x v="1"/>
    <x v="0"/>
  </r>
  <r>
    <x v="0"/>
    <x v="0"/>
    <x v="319"/>
    <x v="341"/>
    <x v="5"/>
    <x v="0"/>
    <x v="440"/>
    <x v="217"/>
    <x v="2"/>
    <x v="2"/>
    <x v="250"/>
    <x v="286"/>
    <x v="354"/>
    <x v="4"/>
    <x v="3"/>
    <x v="21"/>
    <x v="21"/>
    <x v="0"/>
    <x v="0"/>
    <x v="1"/>
    <x v="0"/>
  </r>
  <r>
    <x v="0"/>
    <x v="0"/>
    <x v="320"/>
    <x v="342"/>
    <x v="5"/>
    <x v="0"/>
    <x v="441"/>
    <x v="45"/>
    <x v="2"/>
    <x v="2"/>
    <x v="131"/>
    <x v="287"/>
    <x v="355"/>
    <x v="4"/>
    <x v="3"/>
    <x v="20"/>
    <x v="20"/>
    <x v="0"/>
    <x v="0"/>
    <x v="1"/>
    <x v="0"/>
  </r>
  <r>
    <x v="0"/>
    <x v="0"/>
    <x v="321"/>
    <x v="343"/>
    <x v="5"/>
    <x v="0"/>
    <x v="442"/>
    <x v="218"/>
    <x v="2"/>
    <x v="2"/>
    <x v="251"/>
    <x v="288"/>
    <x v="356"/>
    <x v="4"/>
    <x v="3"/>
    <x v="19"/>
    <x v="19"/>
    <x v="0"/>
    <x v="0"/>
    <x v="1"/>
    <x v="0"/>
  </r>
  <r>
    <x v="0"/>
    <x v="0"/>
    <x v="322"/>
    <x v="344"/>
    <x v="5"/>
    <x v="0"/>
    <x v="443"/>
    <x v="52"/>
    <x v="2"/>
    <x v="2"/>
    <x v="67"/>
    <x v="289"/>
    <x v="357"/>
    <x v="4"/>
    <x v="3"/>
    <x v="21"/>
    <x v="21"/>
    <x v="0"/>
    <x v="0"/>
    <x v="1"/>
    <x v="0"/>
  </r>
  <r>
    <x v="0"/>
    <x v="0"/>
    <x v="323"/>
    <x v="345"/>
    <x v="5"/>
    <x v="0"/>
    <x v="444"/>
    <x v="46"/>
    <x v="2"/>
    <x v="2"/>
    <x v="252"/>
    <x v="183"/>
    <x v="358"/>
    <x v="4"/>
    <x v="3"/>
    <x v="20"/>
    <x v="20"/>
    <x v="0"/>
    <x v="0"/>
    <x v="1"/>
    <x v="0"/>
  </r>
  <r>
    <x v="0"/>
    <x v="0"/>
    <x v="324"/>
    <x v="346"/>
    <x v="5"/>
    <x v="0"/>
    <x v="445"/>
    <x v="45"/>
    <x v="2"/>
    <x v="2"/>
    <x v="61"/>
    <x v="66"/>
    <x v="72"/>
    <x v="4"/>
    <x v="3"/>
    <x v="21"/>
    <x v="21"/>
    <x v="0"/>
    <x v="0"/>
    <x v="1"/>
    <x v="0"/>
  </r>
  <r>
    <x v="0"/>
    <x v="0"/>
    <x v="325"/>
    <x v="347"/>
    <x v="5"/>
    <x v="0"/>
    <x v="446"/>
    <x v="45"/>
    <x v="2"/>
    <x v="2"/>
    <x v="131"/>
    <x v="290"/>
    <x v="359"/>
    <x v="4"/>
    <x v="3"/>
    <x v="20"/>
    <x v="20"/>
    <x v="0"/>
    <x v="0"/>
    <x v="1"/>
    <x v="0"/>
  </r>
  <r>
    <x v="0"/>
    <x v="0"/>
    <x v="70"/>
    <x v="69"/>
    <x v="5"/>
    <x v="0"/>
    <x v="447"/>
    <x v="45"/>
    <x v="2"/>
    <x v="2"/>
    <x v="61"/>
    <x v="64"/>
    <x v="66"/>
    <x v="4"/>
    <x v="3"/>
    <x v="21"/>
    <x v="21"/>
    <x v="0"/>
    <x v="0"/>
    <x v="1"/>
    <x v="0"/>
  </r>
  <r>
    <x v="0"/>
    <x v="0"/>
    <x v="73"/>
    <x v="72"/>
    <x v="5"/>
    <x v="0"/>
    <x v="448"/>
    <x v="47"/>
    <x v="2"/>
    <x v="2"/>
    <x v="68"/>
    <x v="66"/>
    <x v="360"/>
    <x v="4"/>
    <x v="3"/>
    <x v="21"/>
    <x v="21"/>
    <x v="0"/>
    <x v="0"/>
    <x v="1"/>
    <x v="0"/>
  </r>
  <r>
    <x v="0"/>
    <x v="0"/>
    <x v="326"/>
    <x v="348"/>
    <x v="5"/>
    <x v="0"/>
    <x v="449"/>
    <x v="66"/>
    <x v="2"/>
    <x v="2"/>
    <x v="81"/>
    <x v="64"/>
    <x v="361"/>
    <x v="4"/>
    <x v="3"/>
    <x v="21"/>
    <x v="21"/>
    <x v="0"/>
    <x v="0"/>
    <x v="1"/>
    <x v="0"/>
  </r>
  <r>
    <x v="0"/>
    <x v="0"/>
    <x v="327"/>
    <x v="349"/>
    <x v="5"/>
    <x v="0"/>
    <x v="450"/>
    <x v="116"/>
    <x v="2"/>
    <x v="2"/>
    <x v="253"/>
    <x v="291"/>
    <x v="362"/>
    <x v="4"/>
    <x v="3"/>
    <x v="20"/>
    <x v="20"/>
    <x v="0"/>
    <x v="0"/>
    <x v="1"/>
    <x v="0"/>
  </r>
  <r>
    <x v="0"/>
    <x v="0"/>
    <x v="76"/>
    <x v="75"/>
    <x v="5"/>
    <x v="0"/>
    <x v="451"/>
    <x v="52"/>
    <x v="2"/>
    <x v="2"/>
    <x v="67"/>
    <x v="66"/>
    <x v="209"/>
    <x v="4"/>
    <x v="3"/>
    <x v="21"/>
    <x v="21"/>
    <x v="0"/>
    <x v="0"/>
    <x v="1"/>
    <x v="0"/>
  </r>
  <r>
    <x v="0"/>
    <x v="0"/>
    <x v="328"/>
    <x v="350"/>
    <x v="5"/>
    <x v="0"/>
    <x v="452"/>
    <x v="217"/>
    <x v="2"/>
    <x v="2"/>
    <x v="82"/>
    <x v="292"/>
    <x v="363"/>
    <x v="4"/>
    <x v="3"/>
    <x v="19"/>
    <x v="19"/>
    <x v="0"/>
    <x v="0"/>
    <x v="1"/>
    <x v="0"/>
  </r>
  <r>
    <x v="0"/>
    <x v="0"/>
    <x v="78"/>
    <x v="77"/>
    <x v="5"/>
    <x v="0"/>
    <x v="453"/>
    <x v="116"/>
    <x v="2"/>
    <x v="2"/>
    <x v="142"/>
    <x v="70"/>
    <x v="364"/>
    <x v="4"/>
    <x v="3"/>
    <x v="21"/>
    <x v="21"/>
    <x v="0"/>
    <x v="0"/>
    <x v="1"/>
    <x v="0"/>
  </r>
  <r>
    <x v="0"/>
    <x v="0"/>
    <x v="81"/>
    <x v="80"/>
    <x v="5"/>
    <x v="0"/>
    <x v="454"/>
    <x v="47"/>
    <x v="2"/>
    <x v="2"/>
    <x v="68"/>
    <x v="64"/>
    <x v="77"/>
    <x v="4"/>
    <x v="3"/>
    <x v="21"/>
    <x v="21"/>
    <x v="0"/>
    <x v="0"/>
    <x v="1"/>
    <x v="0"/>
  </r>
  <r>
    <x v="0"/>
    <x v="0"/>
    <x v="170"/>
    <x v="180"/>
    <x v="5"/>
    <x v="0"/>
    <x v="455"/>
    <x v="219"/>
    <x v="2"/>
    <x v="2"/>
    <x v="254"/>
    <x v="151"/>
    <x v="365"/>
    <x v="4"/>
    <x v="3"/>
    <x v="20"/>
    <x v="20"/>
    <x v="0"/>
    <x v="0"/>
    <x v="1"/>
    <x v="0"/>
  </r>
  <r>
    <x v="0"/>
    <x v="0"/>
    <x v="83"/>
    <x v="82"/>
    <x v="5"/>
    <x v="0"/>
    <x v="456"/>
    <x v="220"/>
    <x v="2"/>
    <x v="2"/>
    <x v="255"/>
    <x v="74"/>
    <x v="366"/>
    <x v="4"/>
    <x v="3"/>
    <x v="20"/>
    <x v="20"/>
    <x v="0"/>
    <x v="0"/>
    <x v="1"/>
    <x v="0"/>
  </r>
  <r>
    <x v="0"/>
    <x v="0"/>
    <x v="329"/>
    <x v="351"/>
    <x v="5"/>
    <x v="0"/>
    <x v="457"/>
    <x v="114"/>
    <x v="2"/>
    <x v="2"/>
    <x v="140"/>
    <x v="293"/>
    <x v="367"/>
    <x v="4"/>
    <x v="3"/>
    <x v="19"/>
    <x v="19"/>
    <x v="0"/>
    <x v="0"/>
    <x v="1"/>
    <x v="0"/>
  </r>
  <r>
    <x v="0"/>
    <x v="0"/>
    <x v="330"/>
    <x v="352"/>
    <x v="5"/>
    <x v="0"/>
    <x v="458"/>
    <x v="64"/>
    <x v="2"/>
    <x v="2"/>
    <x v="256"/>
    <x v="294"/>
    <x v="368"/>
    <x v="4"/>
    <x v="3"/>
    <x v="19"/>
    <x v="19"/>
    <x v="0"/>
    <x v="0"/>
    <x v="1"/>
    <x v="0"/>
  </r>
  <r>
    <x v="0"/>
    <x v="0"/>
    <x v="331"/>
    <x v="353"/>
    <x v="5"/>
    <x v="0"/>
    <x v="459"/>
    <x v="58"/>
    <x v="2"/>
    <x v="2"/>
    <x v="257"/>
    <x v="295"/>
    <x v="369"/>
    <x v="4"/>
    <x v="3"/>
    <x v="20"/>
    <x v="20"/>
    <x v="0"/>
    <x v="0"/>
    <x v="1"/>
    <x v="0"/>
  </r>
  <r>
    <x v="0"/>
    <x v="0"/>
    <x v="175"/>
    <x v="185"/>
    <x v="5"/>
    <x v="0"/>
    <x v="460"/>
    <x v="45"/>
    <x v="2"/>
    <x v="2"/>
    <x v="131"/>
    <x v="156"/>
    <x v="370"/>
    <x v="4"/>
    <x v="3"/>
    <x v="20"/>
    <x v="20"/>
    <x v="0"/>
    <x v="0"/>
    <x v="1"/>
    <x v="0"/>
  </r>
  <r>
    <x v="0"/>
    <x v="0"/>
    <x v="332"/>
    <x v="354"/>
    <x v="5"/>
    <x v="0"/>
    <x v="461"/>
    <x v="45"/>
    <x v="2"/>
    <x v="2"/>
    <x v="128"/>
    <x v="296"/>
    <x v="371"/>
    <x v="4"/>
    <x v="3"/>
    <x v="20"/>
    <x v="20"/>
    <x v="0"/>
    <x v="0"/>
    <x v="1"/>
    <x v="0"/>
  </r>
  <r>
    <x v="0"/>
    <x v="0"/>
    <x v="268"/>
    <x v="284"/>
    <x v="5"/>
    <x v="0"/>
    <x v="462"/>
    <x v="66"/>
    <x v="2"/>
    <x v="2"/>
    <x v="46"/>
    <x v="237"/>
    <x v="372"/>
    <x v="4"/>
    <x v="3"/>
    <x v="19"/>
    <x v="19"/>
    <x v="0"/>
    <x v="0"/>
    <x v="1"/>
    <x v="0"/>
  </r>
  <r>
    <x v="0"/>
    <x v="0"/>
    <x v="208"/>
    <x v="223"/>
    <x v="5"/>
    <x v="0"/>
    <x v="463"/>
    <x v="221"/>
    <x v="2"/>
    <x v="2"/>
    <x v="258"/>
    <x v="182"/>
    <x v="373"/>
    <x v="4"/>
    <x v="3"/>
    <x v="21"/>
    <x v="21"/>
    <x v="0"/>
    <x v="0"/>
    <x v="1"/>
    <x v="0"/>
  </r>
  <r>
    <x v="0"/>
    <x v="0"/>
    <x v="209"/>
    <x v="224"/>
    <x v="5"/>
    <x v="0"/>
    <x v="464"/>
    <x v="218"/>
    <x v="2"/>
    <x v="2"/>
    <x v="251"/>
    <x v="183"/>
    <x v="374"/>
    <x v="4"/>
    <x v="3"/>
    <x v="20"/>
    <x v="20"/>
    <x v="0"/>
    <x v="0"/>
    <x v="1"/>
    <x v="0"/>
  </r>
  <r>
    <x v="0"/>
    <x v="0"/>
    <x v="333"/>
    <x v="355"/>
    <x v="5"/>
    <x v="0"/>
    <x v="465"/>
    <x v="222"/>
    <x v="2"/>
    <x v="2"/>
    <x v="259"/>
    <x v="297"/>
    <x v="375"/>
    <x v="4"/>
    <x v="3"/>
    <x v="19"/>
    <x v="19"/>
    <x v="0"/>
    <x v="0"/>
    <x v="1"/>
    <x v="0"/>
  </r>
  <r>
    <x v="0"/>
    <x v="0"/>
    <x v="90"/>
    <x v="89"/>
    <x v="5"/>
    <x v="0"/>
    <x v="466"/>
    <x v="51"/>
    <x v="2"/>
    <x v="2"/>
    <x v="76"/>
    <x v="66"/>
    <x v="85"/>
    <x v="4"/>
    <x v="3"/>
    <x v="21"/>
    <x v="21"/>
    <x v="0"/>
    <x v="0"/>
    <x v="1"/>
    <x v="0"/>
  </r>
  <r>
    <x v="0"/>
    <x v="0"/>
    <x v="334"/>
    <x v="356"/>
    <x v="5"/>
    <x v="0"/>
    <x v="467"/>
    <x v="45"/>
    <x v="2"/>
    <x v="2"/>
    <x v="128"/>
    <x v="298"/>
    <x v="376"/>
    <x v="4"/>
    <x v="3"/>
    <x v="20"/>
    <x v="20"/>
    <x v="0"/>
    <x v="0"/>
    <x v="1"/>
    <x v="0"/>
  </r>
  <r>
    <x v="0"/>
    <x v="0"/>
    <x v="210"/>
    <x v="225"/>
    <x v="5"/>
    <x v="0"/>
    <x v="468"/>
    <x v="45"/>
    <x v="2"/>
    <x v="2"/>
    <x v="61"/>
    <x v="184"/>
    <x v="377"/>
    <x v="4"/>
    <x v="3"/>
    <x v="21"/>
    <x v="21"/>
    <x v="0"/>
    <x v="0"/>
    <x v="1"/>
    <x v="0"/>
  </r>
  <r>
    <x v="0"/>
    <x v="0"/>
    <x v="216"/>
    <x v="232"/>
    <x v="5"/>
    <x v="0"/>
    <x v="469"/>
    <x v="116"/>
    <x v="2"/>
    <x v="2"/>
    <x v="142"/>
    <x v="188"/>
    <x v="378"/>
    <x v="4"/>
    <x v="3"/>
    <x v="21"/>
    <x v="21"/>
    <x v="0"/>
    <x v="0"/>
    <x v="1"/>
    <x v="0"/>
  </r>
  <r>
    <x v="0"/>
    <x v="0"/>
    <x v="97"/>
    <x v="96"/>
    <x v="5"/>
    <x v="0"/>
    <x v="470"/>
    <x v="47"/>
    <x v="2"/>
    <x v="2"/>
    <x v="68"/>
    <x v="84"/>
    <x v="379"/>
    <x v="4"/>
    <x v="3"/>
    <x v="20"/>
    <x v="20"/>
    <x v="0"/>
    <x v="0"/>
    <x v="1"/>
    <x v="0"/>
  </r>
  <r>
    <x v="0"/>
    <x v="0"/>
    <x v="100"/>
    <x v="99"/>
    <x v="5"/>
    <x v="0"/>
    <x v="471"/>
    <x v="45"/>
    <x v="2"/>
    <x v="2"/>
    <x v="61"/>
    <x v="86"/>
    <x v="380"/>
    <x v="4"/>
    <x v="3"/>
    <x v="21"/>
    <x v="21"/>
    <x v="0"/>
    <x v="0"/>
    <x v="1"/>
    <x v="0"/>
  </r>
  <r>
    <x v="0"/>
    <x v="0"/>
    <x v="335"/>
    <x v="357"/>
    <x v="5"/>
    <x v="0"/>
    <x v="472"/>
    <x v="60"/>
    <x v="2"/>
    <x v="2"/>
    <x v="63"/>
    <x v="299"/>
    <x v="381"/>
    <x v="4"/>
    <x v="3"/>
    <x v="19"/>
    <x v="19"/>
    <x v="0"/>
    <x v="0"/>
    <x v="1"/>
    <x v="0"/>
  </r>
  <r>
    <x v="0"/>
    <x v="0"/>
    <x v="103"/>
    <x v="102"/>
    <x v="5"/>
    <x v="0"/>
    <x v="473"/>
    <x v="47"/>
    <x v="2"/>
    <x v="2"/>
    <x v="68"/>
    <x v="89"/>
    <x v="382"/>
    <x v="4"/>
    <x v="3"/>
    <x v="21"/>
    <x v="21"/>
    <x v="0"/>
    <x v="0"/>
    <x v="1"/>
    <x v="0"/>
  </r>
  <r>
    <x v="0"/>
    <x v="0"/>
    <x v="105"/>
    <x v="104"/>
    <x v="5"/>
    <x v="0"/>
    <x v="474"/>
    <x v="66"/>
    <x v="2"/>
    <x v="2"/>
    <x v="81"/>
    <x v="91"/>
    <x v="383"/>
    <x v="4"/>
    <x v="3"/>
    <x v="21"/>
    <x v="21"/>
    <x v="0"/>
    <x v="0"/>
    <x v="1"/>
    <x v="0"/>
  </r>
  <r>
    <x v="0"/>
    <x v="0"/>
    <x v="336"/>
    <x v="358"/>
    <x v="5"/>
    <x v="0"/>
    <x v="475"/>
    <x v="72"/>
    <x v="2"/>
    <x v="2"/>
    <x v="260"/>
    <x v="300"/>
    <x v="384"/>
    <x v="4"/>
    <x v="3"/>
    <x v="26"/>
    <x v="26"/>
    <x v="0"/>
    <x v="0"/>
    <x v="1"/>
    <x v="0"/>
  </r>
  <r>
    <x v="0"/>
    <x v="0"/>
    <x v="219"/>
    <x v="235"/>
    <x v="5"/>
    <x v="0"/>
    <x v="476"/>
    <x v="52"/>
    <x v="2"/>
    <x v="2"/>
    <x v="67"/>
    <x v="191"/>
    <x v="385"/>
    <x v="4"/>
    <x v="3"/>
    <x v="21"/>
    <x v="21"/>
    <x v="0"/>
    <x v="0"/>
    <x v="1"/>
    <x v="0"/>
  </r>
  <r>
    <x v="0"/>
    <x v="0"/>
    <x v="337"/>
    <x v="359"/>
    <x v="5"/>
    <x v="0"/>
    <x v="477"/>
    <x v="46"/>
    <x v="2"/>
    <x v="2"/>
    <x v="261"/>
    <x v="301"/>
    <x v="386"/>
    <x v="1"/>
    <x v="1"/>
    <x v="23"/>
    <x v="23"/>
    <x v="0"/>
    <x v="0"/>
    <x v="1"/>
    <x v="0"/>
  </r>
  <r>
    <x v="0"/>
    <x v="0"/>
    <x v="109"/>
    <x v="108"/>
    <x v="5"/>
    <x v="0"/>
    <x v="478"/>
    <x v="168"/>
    <x v="2"/>
    <x v="2"/>
    <x v="262"/>
    <x v="95"/>
    <x v="387"/>
    <x v="1"/>
    <x v="1"/>
    <x v="23"/>
    <x v="23"/>
    <x v="0"/>
    <x v="0"/>
    <x v="1"/>
    <x v="0"/>
  </r>
  <r>
    <x v="0"/>
    <x v="0"/>
    <x v="111"/>
    <x v="110"/>
    <x v="5"/>
    <x v="0"/>
    <x v="479"/>
    <x v="52"/>
    <x v="2"/>
    <x v="2"/>
    <x v="67"/>
    <x v="97"/>
    <x v="388"/>
    <x v="4"/>
    <x v="3"/>
    <x v="21"/>
    <x v="21"/>
    <x v="0"/>
    <x v="0"/>
    <x v="1"/>
    <x v="0"/>
  </r>
  <r>
    <x v="0"/>
    <x v="0"/>
    <x v="206"/>
    <x v="216"/>
    <x v="5"/>
    <x v="0"/>
    <x v="480"/>
    <x v="223"/>
    <x v="2"/>
    <x v="2"/>
    <x v="263"/>
    <x v="180"/>
    <x v="389"/>
    <x v="4"/>
    <x v="3"/>
    <x v="26"/>
    <x v="26"/>
    <x v="0"/>
    <x v="0"/>
    <x v="1"/>
    <x v="0"/>
  </r>
  <r>
    <x v="0"/>
    <x v="0"/>
    <x v="338"/>
    <x v="360"/>
    <x v="5"/>
    <x v="0"/>
    <x v="481"/>
    <x v="224"/>
    <x v="2"/>
    <x v="2"/>
    <x v="264"/>
    <x v="302"/>
    <x v="390"/>
    <x v="2"/>
    <x v="1"/>
    <x v="29"/>
    <x v="29"/>
    <x v="0"/>
    <x v="0"/>
    <x v="1"/>
    <x v="0"/>
  </r>
  <r>
    <x v="0"/>
    <x v="0"/>
    <x v="118"/>
    <x v="117"/>
    <x v="5"/>
    <x v="0"/>
    <x v="482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5"/>
    <x v="0"/>
    <x v="483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5"/>
    <x v="0"/>
    <x v="484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99"/>
    <x v="5"/>
    <x v="0"/>
    <x v="485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361"/>
    <x v="5"/>
    <x v="0"/>
    <x v="486"/>
    <x v="4"/>
    <x v="3"/>
    <x v="3"/>
    <x v="4"/>
    <x v="0"/>
    <x v="0"/>
    <x v="2"/>
    <x v="1"/>
    <x v="22"/>
    <x v="22"/>
    <x v="0"/>
    <x v="0"/>
    <x v="1"/>
    <x v="0"/>
  </r>
  <r>
    <x v="0"/>
    <x v="0"/>
    <x v="118"/>
    <x v="121"/>
    <x v="5"/>
    <x v="0"/>
    <x v="487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218"/>
    <x v="5"/>
    <x v="0"/>
    <x v="488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5"/>
    <x v="0"/>
    <x v="489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122"/>
    <x v="5"/>
    <x v="0"/>
    <x v="490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362"/>
    <x v="5"/>
    <x v="0"/>
    <x v="491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2"/>
    <x v="5"/>
    <x v="0"/>
    <x v="492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2"/>
    <x v="5"/>
    <x v="0"/>
    <x v="493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3"/>
    <x v="5"/>
    <x v="0"/>
    <x v="494"/>
    <x v="4"/>
    <x v="3"/>
    <x v="3"/>
    <x v="4"/>
    <x v="0"/>
    <x v="0"/>
    <x v="3"/>
    <x v="2"/>
    <x v="17"/>
    <x v="17"/>
    <x v="0"/>
    <x v="0"/>
    <x v="1"/>
    <x v="0"/>
  </r>
  <r>
    <x v="0"/>
    <x v="0"/>
    <x v="118"/>
    <x v="364"/>
    <x v="5"/>
    <x v="0"/>
    <x v="495"/>
    <x v="4"/>
    <x v="3"/>
    <x v="3"/>
    <x v="4"/>
    <x v="0"/>
    <x v="0"/>
    <x v="0"/>
    <x v="0"/>
    <x v="30"/>
    <x v="30"/>
    <x v="0"/>
    <x v="0"/>
    <x v="1"/>
    <x v="0"/>
  </r>
  <r>
    <x v="0"/>
    <x v="0"/>
    <x v="118"/>
    <x v="221"/>
    <x v="5"/>
    <x v="0"/>
    <x v="496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124"/>
    <x v="5"/>
    <x v="0"/>
    <x v="497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65"/>
    <x v="5"/>
    <x v="0"/>
    <x v="498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66"/>
    <x v="5"/>
    <x v="0"/>
    <x v="499"/>
    <x v="4"/>
    <x v="3"/>
    <x v="3"/>
    <x v="4"/>
    <x v="0"/>
    <x v="0"/>
    <x v="0"/>
    <x v="0"/>
    <x v="30"/>
    <x v="30"/>
    <x v="0"/>
    <x v="0"/>
    <x v="1"/>
    <x v="0"/>
  </r>
  <r>
    <x v="0"/>
    <x v="0"/>
    <x v="1"/>
    <x v="1"/>
    <x v="6"/>
    <x v="0"/>
    <x v="500"/>
    <x v="225"/>
    <x v="1"/>
    <x v="0"/>
    <x v="265"/>
    <x v="1"/>
    <x v="391"/>
    <x v="0"/>
    <x v="0"/>
    <x v="1"/>
    <x v="1"/>
    <x v="0"/>
    <x v="0"/>
    <x v="1"/>
    <x v="0"/>
  </r>
  <r>
    <x v="0"/>
    <x v="0"/>
    <x v="283"/>
    <x v="305"/>
    <x v="6"/>
    <x v="0"/>
    <x v="501"/>
    <x v="78"/>
    <x v="1"/>
    <x v="0"/>
    <x v="266"/>
    <x v="251"/>
    <x v="392"/>
    <x v="5"/>
    <x v="0"/>
    <x v="27"/>
    <x v="27"/>
    <x v="0"/>
    <x v="0"/>
    <x v="1"/>
    <x v="0"/>
  </r>
  <r>
    <x v="0"/>
    <x v="0"/>
    <x v="5"/>
    <x v="5"/>
    <x v="6"/>
    <x v="0"/>
    <x v="502"/>
    <x v="36"/>
    <x v="1"/>
    <x v="0"/>
    <x v="267"/>
    <x v="5"/>
    <x v="393"/>
    <x v="0"/>
    <x v="0"/>
    <x v="0"/>
    <x v="0"/>
    <x v="0"/>
    <x v="0"/>
    <x v="1"/>
    <x v="0"/>
  </r>
  <r>
    <x v="0"/>
    <x v="0"/>
    <x v="6"/>
    <x v="6"/>
    <x v="6"/>
    <x v="0"/>
    <x v="503"/>
    <x v="36"/>
    <x v="1"/>
    <x v="0"/>
    <x v="268"/>
    <x v="6"/>
    <x v="394"/>
    <x v="0"/>
    <x v="0"/>
    <x v="0"/>
    <x v="0"/>
    <x v="0"/>
    <x v="0"/>
    <x v="1"/>
    <x v="0"/>
  </r>
  <r>
    <x v="0"/>
    <x v="0"/>
    <x v="7"/>
    <x v="7"/>
    <x v="6"/>
    <x v="0"/>
    <x v="504"/>
    <x v="56"/>
    <x v="1"/>
    <x v="0"/>
    <x v="269"/>
    <x v="7"/>
    <x v="395"/>
    <x v="0"/>
    <x v="0"/>
    <x v="2"/>
    <x v="2"/>
    <x v="0"/>
    <x v="0"/>
    <x v="1"/>
    <x v="0"/>
  </r>
  <r>
    <x v="0"/>
    <x v="0"/>
    <x v="10"/>
    <x v="10"/>
    <x v="6"/>
    <x v="0"/>
    <x v="505"/>
    <x v="226"/>
    <x v="1"/>
    <x v="0"/>
    <x v="270"/>
    <x v="10"/>
    <x v="396"/>
    <x v="0"/>
    <x v="0"/>
    <x v="0"/>
    <x v="0"/>
    <x v="0"/>
    <x v="0"/>
    <x v="1"/>
    <x v="0"/>
  </r>
  <r>
    <x v="0"/>
    <x v="0"/>
    <x v="339"/>
    <x v="367"/>
    <x v="6"/>
    <x v="0"/>
    <x v="506"/>
    <x v="227"/>
    <x v="1"/>
    <x v="0"/>
    <x v="271"/>
    <x v="303"/>
    <x v="397"/>
    <x v="0"/>
    <x v="0"/>
    <x v="0"/>
    <x v="0"/>
    <x v="0"/>
    <x v="0"/>
    <x v="1"/>
    <x v="0"/>
  </r>
  <r>
    <x v="0"/>
    <x v="0"/>
    <x v="126"/>
    <x v="136"/>
    <x v="6"/>
    <x v="0"/>
    <x v="507"/>
    <x v="154"/>
    <x v="1"/>
    <x v="0"/>
    <x v="272"/>
    <x v="110"/>
    <x v="398"/>
    <x v="0"/>
    <x v="0"/>
    <x v="2"/>
    <x v="2"/>
    <x v="0"/>
    <x v="0"/>
    <x v="1"/>
    <x v="0"/>
  </r>
  <r>
    <x v="0"/>
    <x v="0"/>
    <x v="340"/>
    <x v="368"/>
    <x v="6"/>
    <x v="0"/>
    <x v="508"/>
    <x v="4"/>
    <x v="1"/>
    <x v="0"/>
    <x v="4"/>
    <x v="304"/>
    <x v="0"/>
    <x v="1"/>
    <x v="1"/>
    <x v="4"/>
    <x v="4"/>
    <x v="0"/>
    <x v="0"/>
    <x v="1"/>
    <x v="0"/>
  </r>
  <r>
    <x v="0"/>
    <x v="0"/>
    <x v="341"/>
    <x v="369"/>
    <x v="6"/>
    <x v="0"/>
    <x v="509"/>
    <x v="228"/>
    <x v="1"/>
    <x v="0"/>
    <x v="273"/>
    <x v="305"/>
    <x v="399"/>
    <x v="2"/>
    <x v="1"/>
    <x v="5"/>
    <x v="5"/>
    <x v="0"/>
    <x v="0"/>
    <x v="1"/>
    <x v="0"/>
  </r>
  <r>
    <x v="0"/>
    <x v="0"/>
    <x v="342"/>
    <x v="370"/>
    <x v="6"/>
    <x v="0"/>
    <x v="510"/>
    <x v="229"/>
    <x v="1"/>
    <x v="0"/>
    <x v="274"/>
    <x v="306"/>
    <x v="400"/>
    <x v="2"/>
    <x v="1"/>
    <x v="5"/>
    <x v="5"/>
    <x v="0"/>
    <x v="0"/>
    <x v="1"/>
    <x v="0"/>
  </r>
  <r>
    <x v="0"/>
    <x v="0"/>
    <x v="21"/>
    <x v="21"/>
    <x v="6"/>
    <x v="0"/>
    <x v="511"/>
    <x v="230"/>
    <x v="1"/>
    <x v="0"/>
    <x v="275"/>
    <x v="21"/>
    <x v="401"/>
    <x v="1"/>
    <x v="1"/>
    <x v="8"/>
    <x v="8"/>
    <x v="0"/>
    <x v="0"/>
    <x v="1"/>
    <x v="0"/>
  </r>
  <r>
    <x v="0"/>
    <x v="0"/>
    <x v="294"/>
    <x v="316"/>
    <x v="6"/>
    <x v="0"/>
    <x v="512"/>
    <x v="211"/>
    <x v="1"/>
    <x v="0"/>
    <x v="276"/>
    <x v="262"/>
    <x v="402"/>
    <x v="1"/>
    <x v="1"/>
    <x v="25"/>
    <x v="25"/>
    <x v="0"/>
    <x v="0"/>
    <x v="1"/>
    <x v="0"/>
  </r>
  <r>
    <x v="0"/>
    <x v="0"/>
    <x v="343"/>
    <x v="371"/>
    <x v="6"/>
    <x v="0"/>
    <x v="513"/>
    <x v="231"/>
    <x v="1"/>
    <x v="0"/>
    <x v="277"/>
    <x v="307"/>
    <x v="403"/>
    <x v="1"/>
    <x v="1"/>
    <x v="4"/>
    <x v="4"/>
    <x v="0"/>
    <x v="0"/>
    <x v="1"/>
    <x v="0"/>
  </r>
  <r>
    <x v="0"/>
    <x v="0"/>
    <x v="344"/>
    <x v="372"/>
    <x v="6"/>
    <x v="0"/>
    <x v="514"/>
    <x v="93"/>
    <x v="1"/>
    <x v="0"/>
    <x v="107"/>
    <x v="308"/>
    <x v="404"/>
    <x v="2"/>
    <x v="1"/>
    <x v="5"/>
    <x v="5"/>
    <x v="0"/>
    <x v="0"/>
    <x v="1"/>
    <x v="0"/>
  </r>
  <r>
    <x v="0"/>
    <x v="0"/>
    <x v="345"/>
    <x v="373"/>
    <x v="6"/>
    <x v="0"/>
    <x v="515"/>
    <x v="232"/>
    <x v="1"/>
    <x v="0"/>
    <x v="278"/>
    <x v="309"/>
    <x v="405"/>
    <x v="2"/>
    <x v="1"/>
    <x v="5"/>
    <x v="5"/>
    <x v="0"/>
    <x v="0"/>
    <x v="1"/>
    <x v="0"/>
  </r>
  <r>
    <x v="0"/>
    <x v="0"/>
    <x v="346"/>
    <x v="374"/>
    <x v="6"/>
    <x v="0"/>
    <x v="516"/>
    <x v="233"/>
    <x v="1"/>
    <x v="0"/>
    <x v="279"/>
    <x v="310"/>
    <x v="406"/>
    <x v="2"/>
    <x v="1"/>
    <x v="7"/>
    <x v="7"/>
    <x v="0"/>
    <x v="0"/>
    <x v="1"/>
    <x v="0"/>
  </r>
  <r>
    <x v="0"/>
    <x v="0"/>
    <x v="347"/>
    <x v="375"/>
    <x v="6"/>
    <x v="0"/>
    <x v="517"/>
    <x v="234"/>
    <x v="1"/>
    <x v="0"/>
    <x v="280"/>
    <x v="311"/>
    <x v="407"/>
    <x v="2"/>
    <x v="1"/>
    <x v="7"/>
    <x v="7"/>
    <x v="0"/>
    <x v="0"/>
    <x v="1"/>
    <x v="0"/>
  </r>
  <r>
    <x v="0"/>
    <x v="0"/>
    <x v="348"/>
    <x v="376"/>
    <x v="6"/>
    <x v="0"/>
    <x v="518"/>
    <x v="235"/>
    <x v="1"/>
    <x v="0"/>
    <x v="281"/>
    <x v="312"/>
    <x v="408"/>
    <x v="1"/>
    <x v="1"/>
    <x v="4"/>
    <x v="4"/>
    <x v="0"/>
    <x v="0"/>
    <x v="1"/>
    <x v="0"/>
  </r>
  <r>
    <x v="0"/>
    <x v="0"/>
    <x v="349"/>
    <x v="377"/>
    <x v="6"/>
    <x v="0"/>
    <x v="519"/>
    <x v="236"/>
    <x v="1"/>
    <x v="0"/>
    <x v="282"/>
    <x v="313"/>
    <x v="409"/>
    <x v="1"/>
    <x v="1"/>
    <x v="4"/>
    <x v="4"/>
    <x v="0"/>
    <x v="0"/>
    <x v="1"/>
    <x v="0"/>
  </r>
  <r>
    <x v="0"/>
    <x v="0"/>
    <x v="350"/>
    <x v="378"/>
    <x v="6"/>
    <x v="0"/>
    <x v="520"/>
    <x v="237"/>
    <x v="1"/>
    <x v="0"/>
    <x v="283"/>
    <x v="198"/>
    <x v="410"/>
    <x v="1"/>
    <x v="1"/>
    <x v="4"/>
    <x v="4"/>
    <x v="0"/>
    <x v="0"/>
    <x v="1"/>
    <x v="0"/>
  </r>
  <r>
    <x v="0"/>
    <x v="0"/>
    <x v="351"/>
    <x v="379"/>
    <x v="6"/>
    <x v="0"/>
    <x v="521"/>
    <x v="238"/>
    <x v="1"/>
    <x v="0"/>
    <x v="284"/>
    <x v="314"/>
    <x v="411"/>
    <x v="1"/>
    <x v="1"/>
    <x v="4"/>
    <x v="4"/>
    <x v="0"/>
    <x v="0"/>
    <x v="1"/>
    <x v="0"/>
  </r>
  <r>
    <x v="0"/>
    <x v="0"/>
    <x v="352"/>
    <x v="380"/>
    <x v="6"/>
    <x v="0"/>
    <x v="522"/>
    <x v="4"/>
    <x v="1"/>
    <x v="0"/>
    <x v="4"/>
    <x v="315"/>
    <x v="0"/>
    <x v="1"/>
    <x v="1"/>
    <x v="4"/>
    <x v="4"/>
    <x v="0"/>
    <x v="0"/>
    <x v="1"/>
    <x v="0"/>
  </r>
  <r>
    <x v="0"/>
    <x v="0"/>
    <x v="353"/>
    <x v="381"/>
    <x v="6"/>
    <x v="0"/>
    <x v="523"/>
    <x v="4"/>
    <x v="1"/>
    <x v="0"/>
    <x v="4"/>
    <x v="316"/>
    <x v="0"/>
    <x v="1"/>
    <x v="1"/>
    <x v="4"/>
    <x v="4"/>
    <x v="0"/>
    <x v="0"/>
    <x v="1"/>
    <x v="0"/>
  </r>
  <r>
    <x v="0"/>
    <x v="0"/>
    <x v="354"/>
    <x v="382"/>
    <x v="6"/>
    <x v="0"/>
    <x v="524"/>
    <x v="239"/>
    <x v="1"/>
    <x v="0"/>
    <x v="285"/>
    <x v="317"/>
    <x v="412"/>
    <x v="1"/>
    <x v="1"/>
    <x v="4"/>
    <x v="4"/>
    <x v="0"/>
    <x v="0"/>
    <x v="1"/>
    <x v="0"/>
  </r>
  <r>
    <x v="0"/>
    <x v="0"/>
    <x v="355"/>
    <x v="383"/>
    <x v="6"/>
    <x v="0"/>
    <x v="525"/>
    <x v="240"/>
    <x v="1"/>
    <x v="0"/>
    <x v="286"/>
    <x v="318"/>
    <x v="413"/>
    <x v="1"/>
    <x v="1"/>
    <x v="4"/>
    <x v="4"/>
    <x v="0"/>
    <x v="0"/>
    <x v="1"/>
    <x v="0"/>
  </r>
  <r>
    <x v="0"/>
    <x v="0"/>
    <x v="356"/>
    <x v="384"/>
    <x v="6"/>
    <x v="0"/>
    <x v="526"/>
    <x v="78"/>
    <x v="1"/>
    <x v="0"/>
    <x v="287"/>
    <x v="118"/>
    <x v="414"/>
    <x v="1"/>
    <x v="1"/>
    <x v="4"/>
    <x v="4"/>
    <x v="0"/>
    <x v="0"/>
    <x v="1"/>
    <x v="0"/>
  </r>
  <r>
    <x v="0"/>
    <x v="0"/>
    <x v="357"/>
    <x v="385"/>
    <x v="6"/>
    <x v="0"/>
    <x v="527"/>
    <x v="78"/>
    <x v="1"/>
    <x v="0"/>
    <x v="287"/>
    <x v="319"/>
    <x v="415"/>
    <x v="1"/>
    <x v="1"/>
    <x v="4"/>
    <x v="4"/>
    <x v="0"/>
    <x v="0"/>
    <x v="1"/>
    <x v="0"/>
  </r>
  <r>
    <x v="0"/>
    <x v="0"/>
    <x v="358"/>
    <x v="386"/>
    <x v="6"/>
    <x v="0"/>
    <x v="528"/>
    <x v="241"/>
    <x v="1"/>
    <x v="0"/>
    <x v="288"/>
    <x v="320"/>
    <x v="416"/>
    <x v="1"/>
    <x v="1"/>
    <x v="4"/>
    <x v="4"/>
    <x v="0"/>
    <x v="0"/>
    <x v="1"/>
    <x v="0"/>
  </r>
  <r>
    <x v="0"/>
    <x v="0"/>
    <x v="359"/>
    <x v="387"/>
    <x v="6"/>
    <x v="0"/>
    <x v="529"/>
    <x v="242"/>
    <x v="1"/>
    <x v="0"/>
    <x v="289"/>
    <x v="321"/>
    <x v="417"/>
    <x v="2"/>
    <x v="1"/>
    <x v="7"/>
    <x v="7"/>
    <x v="0"/>
    <x v="0"/>
    <x v="1"/>
    <x v="0"/>
  </r>
  <r>
    <x v="0"/>
    <x v="0"/>
    <x v="24"/>
    <x v="24"/>
    <x v="6"/>
    <x v="0"/>
    <x v="530"/>
    <x v="243"/>
    <x v="1"/>
    <x v="0"/>
    <x v="290"/>
    <x v="24"/>
    <x v="418"/>
    <x v="3"/>
    <x v="2"/>
    <x v="9"/>
    <x v="9"/>
    <x v="0"/>
    <x v="0"/>
    <x v="1"/>
    <x v="0"/>
  </r>
  <r>
    <x v="0"/>
    <x v="0"/>
    <x v="25"/>
    <x v="25"/>
    <x v="6"/>
    <x v="0"/>
    <x v="531"/>
    <x v="244"/>
    <x v="1"/>
    <x v="0"/>
    <x v="291"/>
    <x v="25"/>
    <x v="419"/>
    <x v="3"/>
    <x v="2"/>
    <x v="9"/>
    <x v="9"/>
    <x v="0"/>
    <x v="0"/>
    <x v="1"/>
    <x v="0"/>
  </r>
  <r>
    <x v="0"/>
    <x v="0"/>
    <x v="26"/>
    <x v="26"/>
    <x v="6"/>
    <x v="0"/>
    <x v="532"/>
    <x v="245"/>
    <x v="1"/>
    <x v="0"/>
    <x v="292"/>
    <x v="26"/>
    <x v="420"/>
    <x v="3"/>
    <x v="2"/>
    <x v="9"/>
    <x v="9"/>
    <x v="0"/>
    <x v="0"/>
    <x v="1"/>
    <x v="0"/>
  </r>
  <r>
    <x v="0"/>
    <x v="0"/>
    <x v="360"/>
    <x v="388"/>
    <x v="6"/>
    <x v="0"/>
    <x v="533"/>
    <x v="246"/>
    <x v="1"/>
    <x v="0"/>
    <x v="293"/>
    <x v="322"/>
    <x v="421"/>
    <x v="1"/>
    <x v="1"/>
    <x v="10"/>
    <x v="10"/>
    <x v="0"/>
    <x v="0"/>
    <x v="1"/>
    <x v="0"/>
  </r>
  <r>
    <x v="0"/>
    <x v="0"/>
    <x v="135"/>
    <x v="145"/>
    <x v="6"/>
    <x v="0"/>
    <x v="534"/>
    <x v="247"/>
    <x v="1"/>
    <x v="0"/>
    <x v="294"/>
    <x v="119"/>
    <x v="422"/>
    <x v="1"/>
    <x v="1"/>
    <x v="10"/>
    <x v="10"/>
    <x v="0"/>
    <x v="0"/>
    <x v="1"/>
    <x v="0"/>
  </r>
  <r>
    <x v="0"/>
    <x v="0"/>
    <x v="361"/>
    <x v="389"/>
    <x v="6"/>
    <x v="0"/>
    <x v="535"/>
    <x v="248"/>
    <x v="1"/>
    <x v="0"/>
    <x v="295"/>
    <x v="323"/>
    <x v="423"/>
    <x v="2"/>
    <x v="1"/>
    <x v="22"/>
    <x v="22"/>
    <x v="0"/>
    <x v="0"/>
    <x v="1"/>
    <x v="0"/>
  </r>
  <r>
    <x v="0"/>
    <x v="0"/>
    <x v="235"/>
    <x v="251"/>
    <x v="6"/>
    <x v="0"/>
    <x v="536"/>
    <x v="249"/>
    <x v="1"/>
    <x v="0"/>
    <x v="296"/>
    <x v="207"/>
    <x v="424"/>
    <x v="1"/>
    <x v="1"/>
    <x v="11"/>
    <x v="11"/>
    <x v="0"/>
    <x v="0"/>
    <x v="1"/>
    <x v="0"/>
  </r>
  <r>
    <x v="0"/>
    <x v="0"/>
    <x v="29"/>
    <x v="29"/>
    <x v="6"/>
    <x v="0"/>
    <x v="537"/>
    <x v="250"/>
    <x v="1"/>
    <x v="0"/>
    <x v="297"/>
    <x v="29"/>
    <x v="425"/>
    <x v="1"/>
    <x v="1"/>
    <x v="11"/>
    <x v="11"/>
    <x v="0"/>
    <x v="0"/>
    <x v="1"/>
    <x v="0"/>
  </r>
  <r>
    <x v="0"/>
    <x v="0"/>
    <x v="362"/>
    <x v="390"/>
    <x v="6"/>
    <x v="0"/>
    <x v="538"/>
    <x v="251"/>
    <x v="1"/>
    <x v="0"/>
    <x v="298"/>
    <x v="324"/>
    <x v="426"/>
    <x v="2"/>
    <x v="1"/>
    <x v="22"/>
    <x v="22"/>
    <x v="0"/>
    <x v="0"/>
    <x v="1"/>
    <x v="0"/>
  </r>
  <r>
    <x v="0"/>
    <x v="0"/>
    <x v="363"/>
    <x v="391"/>
    <x v="6"/>
    <x v="0"/>
    <x v="539"/>
    <x v="252"/>
    <x v="1"/>
    <x v="0"/>
    <x v="299"/>
    <x v="325"/>
    <x v="427"/>
    <x v="2"/>
    <x v="1"/>
    <x v="22"/>
    <x v="22"/>
    <x v="0"/>
    <x v="0"/>
    <x v="1"/>
    <x v="0"/>
  </r>
  <r>
    <x v="0"/>
    <x v="0"/>
    <x v="364"/>
    <x v="392"/>
    <x v="6"/>
    <x v="0"/>
    <x v="540"/>
    <x v="253"/>
    <x v="1"/>
    <x v="0"/>
    <x v="300"/>
    <x v="326"/>
    <x v="428"/>
    <x v="2"/>
    <x v="1"/>
    <x v="22"/>
    <x v="22"/>
    <x v="0"/>
    <x v="0"/>
    <x v="1"/>
    <x v="0"/>
  </r>
  <r>
    <x v="0"/>
    <x v="0"/>
    <x v="365"/>
    <x v="393"/>
    <x v="6"/>
    <x v="0"/>
    <x v="541"/>
    <x v="254"/>
    <x v="1"/>
    <x v="0"/>
    <x v="301"/>
    <x v="327"/>
    <x v="429"/>
    <x v="2"/>
    <x v="1"/>
    <x v="22"/>
    <x v="22"/>
    <x v="0"/>
    <x v="0"/>
    <x v="1"/>
    <x v="0"/>
  </r>
  <r>
    <x v="0"/>
    <x v="0"/>
    <x v="366"/>
    <x v="394"/>
    <x v="6"/>
    <x v="0"/>
    <x v="542"/>
    <x v="156"/>
    <x v="1"/>
    <x v="0"/>
    <x v="179"/>
    <x v="29"/>
    <x v="430"/>
    <x v="1"/>
    <x v="1"/>
    <x v="10"/>
    <x v="10"/>
    <x v="0"/>
    <x v="0"/>
    <x v="1"/>
    <x v="0"/>
  </r>
  <r>
    <x v="0"/>
    <x v="0"/>
    <x v="34"/>
    <x v="34"/>
    <x v="6"/>
    <x v="0"/>
    <x v="543"/>
    <x v="255"/>
    <x v="1"/>
    <x v="0"/>
    <x v="302"/>
    <x v="34"/>
    <x v="431"/>
    <x v="2"/>
    <x v="1"/>
    <x v="13"/>
    <x v="13"/>
    <x v="0"/>
    <x v="0"/>
    <x v="1"/>
    <x v="0"/>
  </r>
  <r>
    <x v="0"/>
    <x v="0"/>
    <x v="245"/>
    <x v="261"/>
    <x v="6"/>
    <x v="0"/>
    <x v="544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6"/>
    <x v="0"/>
    <x v="545"/>
    <x v="256"/>
    <x v="1"/>
    <x v="0"/>
    <x v="303"/>
    <x v="34"/>
    <x v="432"/>
    <x v="2"/>
    <x v="1"/>
    <x v="13"/>
    <x v="13"/>
    <x v="0"/>
    <x v="0"/>
    <x v="1"/>
    <x v="0"/>
  </r>
  <r>
    <x v="0"/>
    <x v="0"/>
    <x v="36"/>
    <x v="36"/>
    <x v="6"/>
    <x v="0"/>
    <x v="546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6"/>
    <x v="0"/>
    <x v="547"/>
    <x v="257"/>
    <x v="1"/>
    <x v="0"/>
    <x v="304"/>
    <x v="34"/>
    <x v="433"/>
    <x v="2"/>
    <x v="1"/>
    <x v="13"/>
    <x v="13"/>
    <x v="0"/>
    <x v="0"/>
    <x v="1"/>
    <x v="0"/>
  </r>
  <r>
    <x v="0"/>
    <x v="0"/>
    <x v="137"/>
    <x v="147"/>
    <x v="6"/>
    <x v="0"/>
    <x v="548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6"/>
    <x v="0"/>
    <x v="549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6"/>
    <x v="0"/>
    <x v="550"/>
    <x v="4"/>
    <x v="1"/>
    <x v="0"/>
    <x v="4"/>
    <x v="121"/>
    <x v="0"/>
    <x v="2"/>
    <x v="1"/>
    <x v="13"/>
    <x v="13"/>
    <x v="0"/>
    <x v="0"/>
    <x v="1"/>
    <x v="0"/>
  </r>
  <r>
    <x v="0"/>
    <x v="0"/>
    <x v="367"/>
    <x v="395"/>
    <x v="6"/>
    <x v="0"/>
    <x v="551"/>
    <x v="44"/>
    <x v="2"/>
    <x v="1"/>
    <x v="305"/>
    <x v="328"/>
    <x v="434"/>
    <x v="1"/>
    <x v="1"/>
    <x v="15"/>
    <x v="15"/>
    <x v="0"/>
    <x v="0"/>
    <x v="1"/>
    <x v="0"/>
  </r>
  <r>
    <x v="0"/>
    <x v="0"/>
    <x v="246"/>
    <x v="262"/>
    <x v="6"/>
    <x v="0"/>
    <x v="552"/>
    <x v="258"/>
    <x v="2"/>
    <x v="1"/>
    <x v="306"/>
    <x v="217"/>
    <x v="435"/>
    <x v="2"/>
    <x v="1"/>
    <x v="14"/>
    <x v="14"/>
    <x v="0"/>
    <x v="0"/>
    <x v="1"/>
    <x v="0"/>
  </r>
  <r>
    <x v="0"/>
    <x v="0"/>
    <x v="39"/>
    <x v="39"/>
    <x v="6"/>
    <x v="0"/>
    <x v="553"/>
    <x v="36"/>
    <x v="2"/>
    <x v="1"/>
    <x v="36"/>
    <x v="37"/>
    <x v="35"/>
    <x v="2"/>
    <x v="1"/>
    <x v="14"/>
    <x v="14"/>
    <x v="0"/>
    <x v="0"/>
    <x v="1"/>
    <x v="0"/>
  </r>
  <r>
    <x v="0"/>
    <x v="0"/>
    <x v="40"/>
    <x v="40"/>
    <x v="6"/>
    <x v="0"/>
    <x v="554"/>
    <x v="259"/>
    <x v="2"/>
    <x v="1"/>
    <x v="307"/>
    <x v="38"/>
    <x v="436"/>
    <x v="2"/>
    <x v="1"/>
    <x v="14"/>
    <x v="14"/>
    <x v="0"/>
    <x v="0"/>
    <x v="1"/>
    <x v="0"/>
  </r>
  <r>
    <x v="0"/>
    <x v="0"/>
    <x v="41"/>
    <x v="41"/>
    <x v="6"/>
    <x v="0"/>
    <x v="555"/>
    <x v="39"/>
    <x v="2"/>
    <x v="1"/>
    <x v="39"/>
    <x v="39"/>
    <x v="38"/>
    <x v="1"/>
    <x v="1"/>
    <x v="15"/>
    <x v="15"/>
    <x v="0"/>
    <x v="0"/>
    <x v="1"/>
    <x v="0"/>
  </r>
  <r>
    <x v="0"/>
    <x v="0"/>
    <x v="41"/>
    <x v="41"/>
    <x v="6"/>
    <x v="0"/>
    <x v="556"/>
    <x v="260"/>
    <x v="2"/>
    <x v="1"/>
    <x v="308"/>
    <x v="39"/>
    <x v="437"/>
    <x v="1"/>
    <x v="1"/>
    <x v="15"/>
    <x v="15"/>
    <x v="0"/>
    <x v="0"/>
    <x v="1"/>
    <x v="0"/>
  </r>
  <r>
    <x v="0"/>
    <x v="0"/>
    <x v="368"/>
    <x v="396"/>
    <x v="6"/>
    <x v="0"/>
    <x v="557"/>
    <x v="58"/>
    <x v="2"/>
    <x v="2"/>
    <x v="309"/>
    <x v="49"/>
    <x v="438"/>
    <x v="4"/>
    <x v="3"/>
    <x v="16"/>
    <x v="16"/>
    <x v="0"/>
    <x v="0"/>
    <x v="1"/>
    <x v="0"/>
  </r>
  <r>
    <x v="0"/>
    <x v="0"/>
    <x v="47"/>
    <x v="47"/>
    <x v="6"/>
    <x v="0"/>
    <x v="558"/>
    <x v="45"/>
    <x v="2"/>
    <x v="2"/>
    <x v="45"/>
    <x v="45"/>
    <x v="44"/>
    <x v="4"/>
    <x v="3"/>
    <x v="16"/>
    <x v="16"/>
    <x v="0"/>
    <x v="0"/>
    <x v="1"/>
    <x v="0"/>
  </r>
  <r>
    <x v="0"/>
    <x v="0"/>
    <x v="48"/>
    <x v="48"/>
    <x v="6"/>
    <x v="0"/>
    <x v="559"/>
    <x v="45"/>
    <x v="2"/>
    <x v="2"/>
    <x v="45"/>
    <x v="46"/>
    <x v="45"/>
    <x v="4"/>
    <x v="3"/>
    <x v="16"/>
    <x v="16"/>
    <x v="0"/>
    <x v="0"/>
    <x v="1"/>
    <x v="0"/>
  </r>
  <r>
    <x v="0"/>
    <x v="0"/>
    <x v="49"/>
    <x v="49"/>
    <x v="6"/>
    <x v="0"/>
    <x v="560"/>
    <x v="125"/>
    <x v="2"/>
    <x v="2"/>
    <x v="310"/>
    <x v="47"/>
    <x v="439"/>
    <x v="4"/>
    <x v="3"/>
    <x v="16"/>
    <x v="16"/>
    <x v="0"/>
    <x v="0"/>
    <x v="1"/>
    <x v="0"/>
  </r>
  <r>
    <x v="0"/>
    <x v="0"/>
    <x v="50"/>
    <x v="50"/>
    <x v="6"/>
    <x v="0"/>
    <x v="561"/>
    <x v="116"/>
    <x v="2"/>
    <x v="2"/>
    <x v="187"/>
    <x v="45"/>
    <x v="440"/>
    <x v="4"/>
    <x v="3"/>
    <x v="16"/>
    <x v="16"/>
    <x v="0"/>
    <x v="0"/>
    <x v="1"/>
    <x v="0"/>
  </r>
  <r>
    <x v="0"/>
    <x v="0"/>
    <x v="55"/>
    <x v="54"/>
    <x v="6"/>
    <x v="0"/>
    <x v="562"/>
    <x v="261"/>
    <x v="2"/>
    <x v="2"/>
    <x v="311"/>
    <x v="52"/>
    <x v="441"/>
    <x v="4"/>
    <x v="3"/>
    <x v="16"/>
    <x v="16"/>
    <x v="0"/>
    <x v="0"/>
    <x v="1"/>
    <x v="0"/>
  </r>
  <r>
    <x v="0"/>
    <x v="0"/>
    <x v="56"/>
    <x v="55"/>
    <x v="6"/>
    <x v="0"/>
    <x v="563"/>
    <x v="46"/>
    <x v="2"/>
    <x v="2"/>
    <x v="46"/>
    <x v="53"/>
    <x v="442"/>
    <x v="4"/>
    <x v="3"/>
    <x v="16"/>
    <x v="16"/>
    <x v="0"/>
    <x v="0"/>
    <x v="1"/>
    <x v="0"/>
  </r>
  <r>
    <x v="0"/>
    <x v="0"/>
    <x v="147"/>
    <x v="157"/>
    <x v="6"/>
    <x v="0"/>
    <x v="564"/>
    <x v="262"/>
    <x v="2"/>
    <x v="1"/>
    <x v="312"/>
    <x v="128"/>
    <x v="443"/>
    <x v="2"/>
    <x v="1"/>
    <x v="14"/>
    <x v="14"/>
    <x v="0"/>
    <x v="0"/>
    <x v="1"/>
    <x v="0"/>
  </r>
  <r>
    <x v="0"/>
    <x v="0"/>
    <x v="369"/>
    <x v="397"/>
    <x v="6"/>
    <x v="0"/>
    <x v="565"/>
    <x v="104"/>
    <x v="2"/>
    <x v="1"/>
    <x v="248"/>
    <x v="329"/>
    <x v="444"/>
    <x v="2"/>
    <x v="1"/>
    <x v="22"/>
    <x v="22"/>
    <x v="0"/>
    <x v="0"/>
    <x v="1"/>
    <x v="0"/>
  </r>
  <r>
    <x v="0"/>
    <x v="0"/>
    <x v="370"/>
    <x v="398"/>
    <x v="6"/>
    <x v="0"/>
    <x v="566"/>
    <x v="263"/>
    <x v="2"/>
    <x v="2"/>
    <x v="313"/>
    <x v="330"/>
    <x v="445"/>
    <x v="2"/>
    <x v="1"/>
    <x v="14"/>
    <x v="14"/>
    <x v="0"/>
    <x v="0"/>
    <x v="1"/>
    <x v="0"/>
  </r>
  <r>
    <x v="0"/>
    <x v="0"/>
    <x v="371"/>
    <x v="399"/>
    <x v="6"/>
    <x v="0"/>
    <x v="567"/>
    <x v="264"/>
    <x v="2"/>
    <x v="1"/>
    <x v="314"/>
    <x v="331"/>
    <x v="446"/>
    <x v="3"/>
    <x v="2"/>
    <x v="17"/>
    <x v="17"/>
    <x v="0"/>
    <x v="0"/>
    <x v="1"/>
    <x v="0"/>
  </r>
  <r>
    <x v="0"/>
    <x v="0"/>
    <x v="157"/>
    <x v="167"/>
    <x v="6"/>
    <x v="0"/>
    <x v="568"/>
    <x v="265"/>
    <x v="2"/>
    <x v="1"/>
    <x v="315"/>
    <x v="138"/>
    <x v="447"/>
    <x v="3"/>
    <x v="2"/>
    <x v="9"/>
    <x v="9"/>
    <x v="0"/>
    <x v="0"/>
    <x v="1"/>
    <x v="0"/>
  </r>
  <r>
    <x v="0"/>
    <x v="0"/>
    <x v="157"/>
    <x v="167"/>
    <x v="6"/>
    <x v="0"/>
    <x v="569"/>
    <x v="4"/>
    <x v="2"/>
    <x v="1"/>
    <x v="4"/>
    <x v="138"/>
    <x v="0"/>
    <x v="1"/>
    <x v="1"/>
    <x v="28"/>
    <x v="28"/>
    <x v="0"/>
    <x v="0"/>
    <x v="1"/>
    <x v="0"/>
  </r>
  <r>
    <x v="0"/>
    <x v="0"/>
    <x v="372"/>
    <x v="400"/>
    <x v="6"/>
    <x v="0"/>
    <x v="570"/>
    <x v="266"/>
    <x v="2"/>
    <x v="1"/>
    <x v="316"/>
    <x v="332"/>
    <x v="448"/>
    <x v="2"/>
    <x v="1"/>
    <x v="22"/>
    <x v="22"/>
    <x v="0"/>
    <x v="0"/>
    <x v="1"/>
    <x v="0"/>
  </r>
  <r>
    <x v="0"/>
    <x v="0"/>
    <x v="373"/>
    <x v="401"/>
    <x v="6"/>
    <x v="0"/>
    <x v="571"/>
    <x v="267"/>
    <x v="2"/>
    <x v="1"/>
    <x v="317"/>
    <x v="333"/>
    <x v="449"/>
    <x v="2"/>
    <x v="1"/>
    <x v="22"/>
    <x v="22"/>
    <x v="0"/>
    <x v="0"/>
    <x v="1"/>
    <x v="0"/>
  </r>
  <r>
    <x v="0"/>
    <x v="0"/>
    <x v="256"/>
    <x v="272"/>
    <x v="6"/>
    <x v="0"/>
    <x v="572"/>
    <x v="167"/>
    <x v="2"/>
    <x v="1"/>
    <x v="192"/>
    <x v="226"/>
    <x v="272"/>
    <x v="1"/>
    <x v="1"/>
    <x v="18"/>
    <x v="18"/>
    <x v="0"/>
    <x v="0"/>
    <x v="1"/>
    <x v="0"/>
  </r>
  <r>
    <x v="0"/>
    <x v="0"/>
    <x v="66"/>
    <x v="65"/>
    <x v="6"/>
    <x v="0"/>
    <x v="573"/>
    <x v="268"/>
    <x v="2"/>
    <x v="2"/>
    <x v="318"/>
    <x v="61"/>
    <x v="450"/>
    <x v="4"/>
    <x v="3"/>
    <x v="19"/>
    <x v="19"/>
    <x v="0"/>
    <x v="0"/>
    <x v="1"/>
    <x v="0"/>
  </r>
  <r>
    <x v="0"/>
    <x v="0"/>
    <x v="374"/>
    <x v="402"/>
    <x v="6"/>
    <x v="0"/>
    <x v="574"/>
    <x v="52"/>
    <x v="2"/>
    <x v="2"/>
    <x v="67"/>
    <x v="334"/>
    <x v="451"/>
    <x v="4"/>
    <x v="3"/>
    <x v="20"/>
    <x v="20"/>
    <x v="0"/>
    <x v="0"/>
    <x v="1"/>
    <x v="0"/>
  </r>
  <r>
    <x v="0"/>
    <x v="0"/>
    <x v="375"/>
    <x v="403"/>
    <x v="6"/>
    <x v="0"/>
    <x v="575"/>
    <x v="218"/>
    <x v="2"/>
    <x v="2"/>
    <x v="319"/>
    <x v="335"/>
    <x v="452"/>
    <x v="4"/>
    <x v="3"/>
    <x v="20"/>
    <x v="20"/>
    <x v="0"/>
    <x v="0"/>
    <x v="1"/>
    <x v="0"/>
  </r>
  <r>
    <x v="0"/>
    <x v="0"/>
    <x v="376"/>
    <x v="404"/>
    <x v="6"/>
    <x v="0"/>
    <x v="576"/>
    <x v="269"/>
    <x v="2"/>
    <x v="2"/>
    <x v="320"/>
    <x v="336"/>
    <x v="453"/>
    <x v="4"/>
    <x v="3"/>
    <x v="21"/>
    <x v="21"/>
    <x v="0"/>
    <x v="0"/>
    <x v="1"/>
    <x v="0"/>
  </r>
  <r>
    <x v="0"/>
    <x v="0"/>
    <x v="68"/>
    <x v="67"/>
    <x v="6"/>
    <x v="0"/>
    <x v="577"/>
    <x v="51"/>
    <x v="2"/>
    <x v="2"/>
    <x v="60"/>
    <x v="63"/>
    <x v="65"/>
    <x v="4"/>
    <x v="3"/>
    <x v="19"/>
    <x v="19"/>
    <x v="0"/>
    <x v="0"/>
    <x v="1"/>
    <x v="0"/>
  </r>
  <r>
    <x v="0"/>
    <x v="0"/>
    <x v="69"/>
    <x v="68"/>
    <x v="6"/>
    <x v="0"/>
    <x v="578"/>
    <x v="45"/>
    <x v="2"/>
    <x v="2"/>
    <x v="65"/>
    <x v="63"/>
    <x v="454"/>
    <x v="4"/>
    <x v="3"/>
    <x v="19"/>
    <x v="19"/>
    <x v="0"/>
    <x v="0"/>
    <x v="1"/>
    <x v="0"/>
  </r>
  <r>
    <x v="0"/>
    <x v="0"/>
    <x v="377"/>
    <x v="405"/>
    <x v="6"/>
    <x v="0"/>
    <x v="579"/>
    <x v="45"/>
    <x v="2"/>
    <x v="2"/>
    <x v="61"/>
    <x v="231"/>
    <x v="455"/>
    <x v="4"/>
    <x v="3"/>
    <x v="20"/>
    <x v="20"/>
    <x v="0"/>
    <x v="0"/>
    <x v="1"/>
    <x v="0"/>
  </r>
  <r>
    <x v="0"/>
    <x v="0"/>
    <x v="378"/>
    <x v="406"/>
    <x v="6"/>
    <x v="0"/>
    <x v="580"/>
    <x v="45"/>
    <x v="2"/>
    <x v="2"/>
    <x v="61"/>
    <x v="238"/>
    <x v="456"/>
    <x v="4"/>
    <x v="3"/>
    <x v="20"/>
    <x v="20"/>
    <x v="0"/>
    <x v="0"/>
    <x v="1"/>
    <x v="0"/>
  </r>
  <r>
    <x v="0"/>
    <x v="0"/>
    <x v="379"/>
    <x v="407"/>
    <x v="6"/>
    <x v="0"/>
    <x v="581"/>
    <x v="46"/>
    <x v="2"/>
    <x v="2"/>
    <x v="252"/>
    <x v="337"/>
    <x v="457"/>
    <x v="4"/>
    <x v="3"/>
    <x v="19"/>
    <x v="19"/>
    <x v="0"/>
    <x v="0"/>
    <x v="1"/>
    <x v="0"/>
  </r>
  <r>
    <x v="0"/>
    <x v="0"/>
    <x v="380"/>
    <x v="408"/>
    <x v="6"/>
    <x v="0"/>
    <x v="582"/>
    <x v="45"/>
    <x v="2"/>
    <x v="2"/>
    <x v="61"/>
    <x v="231"/>
    <x v="455"/>
    <x v="4"/>
    <x v="3"/>
    <x v="20"/>
    <x v="20"/>
    <x v="0"/>
    <x v="0"/>
    <x v="1"/>
    <x v="0"/>
  </r>
  <r>
    <x v="0"/>
    <x v="0"/>
    <x v="381"/>
    <x v="409"/>
    <x v="6"/>
    <x v="0"/>
    <x v="583"/>
    <x v="116"/>
    <x v="2"/>
    <x v="2"/>
    <x v="321"/>
    <x v="338"/>
    <x v="458"/>
    <x v="4"/>
    <x v="3"/>
    <x v="26"/>
    <x v="26"/>
    <x v="0"/>
    <x v="0"/>
    <x v="1"/>
    <x v="0"/>
  </r>
  <r>
    <x v="0"/>
    <x v="0"/>
    <x v="382"/>
    <x v="410"/>
    <x v="6"/>
    <x v="0"/>
    <x v="584"/>
    <x v="47"/>
    <x v="2"/>
    <x v="2"/>
    <x v="85"/>
    <x v="187"/>
    <x v="210"/>
    <x v="4"/>
    <x v="3"/>
    <x v="20"/>
    <x v="20"/>
    <x v="0"/>
    <x v="0"/>
    <x v="1"/>
    <x v="0"/>
  </r>
  <r>
    <x v="0"/>
    <x v="0"/>
    <x v="75"/>
    <x v="74"/>
    <x v="6"/>
    <x v="0"/>
    <x v="585"/>
    <x v="52"/>
    <x v="2"/>
    <x v="2"/>
    <x v="72"/>
    <x v="68"/>
    <x v="459"/>
    <x v="4"/>
    <x v="3"/>
    <x v="19"/>
    <x v="19"/>
    <x v="0"/>
    <x v="0"/>
    <x v="1"/>
    <x v="0"/>
  </r>
  <r>
    <x v="0"/>
    <x v="0"/>
    <x v="165"/>
    <x v="175"/>
    <x v="6"/>
    <x v="0"/>
    <x v="586"/>
    <x v="52"/>
    <x v="2"/>
    <x v="2"/>
    <x v="67"/>
    <x v="146"/>
    <x v="460"/>
    <x v="4"/>
    <x v="3"/>
    <x v="21"/>
    <x v="21"/>
    <x v="0"/>
    <x v="0"/>
    <x v="1"/>
    <x v="0"/>
  </r>
  <r>
    <x v="0"/>
    <x v="0"/>
    <x v="383"/>
    <x v="411"/>
    <x v="6"/>
    <x v="0"/>
    <x v="587"/>
    <x v="47"/>
    <x v="2"/>
    <x v="2"/>
    <x v="68"/>
    <x v="339"/>
    <x v="461"/>
    <x v="4"/>
    <x v="3"/>
    <x v="20"/>
    <x v="20"/>
    <x v="0"/>
    <x v="0"/>
    <x v="1"/>
    <x v="0"/>
  </r>
  <r>
    <x v="0"/>
    <x v="0"/>
    <x v="260"/>
    <x v="276"/>
    <x v="6"/>
    <x v="0"/>
    <x v="588"/>
    <x v="45"/>
    <x v="2"/>
    <x v="2"/>
    <x v="61"/>
    <x v="229"/>
    <x v="276"/>
    <x v="4"/>
    <x v="3"/>
    <x v="20"/>
    <x v="20"/>
    <x v="0"/>
    <x v="0"/>
    <x v="1"/>
    <x v="0"/>
  </r>
  <r>
    <x v="0"/>
    <x v="0"/>
    <x v="384"/>
    <x v="412"/>
    <x v="6"/>
    <x v="0"/>
    <x v="589"/>
    <x v="116"/>
    <x v="2"/>
    <x v="2"/>
    <x v="321"/>
    <x v="340"/>
    <x v="462"/>
    <x v="4"/>
    <x v="3"/>
    <x v="26"/>
    <x v="26"/>
    <x v="0"/>
    <x v="0"/>
    <x v="1"/>
    <x v="0"/>
  </r>
  <r>
    <x v="0"/>
    <x v="0"/>
    <x v="262"/>
    <x v="278"/>
    <x v="6"/>
    <x v="0"/>
    <x v="590"/>
    <x v="116"/>
    <x v="2"/>
    <x v="2"/>
    <x v="142"/>
    <x v="231"/>
    <x v="463"/>
    <x v="4"/>
    <x v="3"/>
    <x v="20"/>
    <x v="20"/>
    <x v="0"/>
    <x v="0"/>
    <x v="1"/>
    <x v="0"/>
  </r>
  <r>
    <x v="0"/>
    <x v="0"/>
    <x v="214"/>
    <x v="230"/>
    <x v="6"/>
    <x v="0"/>
    <x v="591"/>
    <x v="116"/>
    <x v="2"/>
    <x v="2"/>
    <x v="253"/>
    <x v="187"/>
    <x v="464"/>
    <x v="4"/>
    <x v="3"/>
    <x v="20"/>
    <x v="20"/>
    <x v="0"/>
    <x v="0"/>
    <x v="1"/>
    <x v="0"/>
  </r>
  <r>
    <x v="0"/>
    <x v="0"/>
    <x v="385"/>
    <x v="413"/>
    <x v="6"/>
    <x v="0"/>
    <x v="592"/>
    <x v="52"/>
    <x v="2"/>
    <x v="2"/>
    <x v="67"/>
    <x v="341"/>
    <x v="465"/>
    <x v="4"/>
    <x v="3"/>
    <x v="20"/>
    <x v="20"/>
    <x v="0"/>
    <x v="0"/>
    <x v="1"/>
    <x v="0"/>
  </r>
  <r>
    <x v="0"/>
    <x v="0"/>
    <x v="386"/>
    <x v="414"/>
    <x v="6"/>
    <x v="0"/>
    <x v="593"/>
    <x v="45"/>
    <x v="2"/>
    <x v="2"/>
    <x v="131"/>
    <x v="342"/>
    <x v="466"/>
    <x v="4"/>
    <x v="3"/>
    <x v="20"/>
    <x v="20"/>
    <x v="0"/>
    <x v="0"/>
    <x v="1"/>
    <x v="0"/>
  </r>
  <r>
    <x v="0"/>
    <x v="0"/>
    <x v="169"/>
    <x v="179"/>
    <x v="6"/>
    <x v="0"/>
    <x v="594"/>
    <x v="52"/>
    <x v="2"/>
    <x v="2"/>
    <x v="67"/>
    <x v="150"/>
    <x v="467"/>
    <x v="4"/>
    <x v="3"/>
    <x v="21"/>
    <x v="21"/>
    <x v="0"/>
    <x v="0"/>
    <x v="1"/>
    <x v="0"/>
  </r>
  <r>
    <x v="0"/>
    <x v="0"/>
    <x v="84"/>
    <x v="83"/>
    <x v="6"/>
    <x v="0"/>
    <x v="595"/>
    <x v="52"/>
    <x v="2"/>
    <x v="2"/>
    <x v="72"/>
    <x v="68"/>
    <x v="459"/>
    <x v="4"/>
    <x v="3"/>
    <x v="19"/>
    <x v="19"/>
    <x v="0"/>
    <x v="0"/>
    <x v="1"/>
    <x v="0"/>
  </r>
  <r>
    <x v="0"/>
    <x v="0"/>
    <x v="387"/>
    <x v="415"/>
    <x v="6"/>
    <x v="0"/>
    <x v="596"/>
    <x v="45"/>
    <x v="2"/>
    <x v="2"/>
    <x v="61"/>
    <x v="343"/>
    <x v="468"/>
    <x v="4"/>
    <x v="3"/>
    <x v="20"/>
    <x v="20"/>
    <x v="0"/>
    <x v="0"/>
    <x v="1"/>
    <x v="0"/>
  </r>
  <r>
    <x v="0"/>
    <x v="0"/>
    <x v="85"/>
    <x v="84"/>
    <x v="6"/>
    <x v="0"/>
    <x v="597"/>
    <x v="52"/>
    <x v="2"/>
    <x v="2"/>
    <x v="72"/>
    <x v="75"/>
    <x v="80"/>
    <x v="4"/>
    <x v="3"/>
    <x v="19"/>
    <x v="19"/>
    <x v="0"/>
    <x v="0"/>
    <x v="1"/>
    <x v="0"/>
  </r>
  <r>
    <x v="0"/>
    <x v="0"/>
    <x v="86"/>
    <x v="85"/>
    <x v="6"/>
    <x v="0"/>
    <x v="598"/>
    <x v="59"/>
    <x v="2"/>
    <x v="2"/>
    <x v="129"/>
    <x v="67"/>
    <x v="274"/>
    <x v="4"/>
    <x v="3"/>
    <x v="20"/>
    <x v="20"/>
    <x v="0"/>
    <x v="0"/>
    <x v="1"/>
    <x v="0"/>
  </r>
  <r>
    <x v="0"/>
    <x v="0"/>
    <x v="266"/>
    <x v="282"/>
    <x v="6"/>
    <x v="0"/>
    <x v="599"/>
    <x v="61"/>
    <x v="2"/>
    <x v="2"/>
    <x v="136"/>
    <x v="235"/>
    <x v="469"/>
    <x v="4"/>
    <x v="3"/>
    <x v="19"/>
    <x v="19"/>
    <x v="0"/>
    <x v="0"/>
    <x v="1"/>
    <x v="0"/>
  </r>
  <r>
    <x v="0"/>
    <x v="0"/>
    <x v="267"/>
    <x v="283"/>
    <x v="6"/>
    <x v="0"/>
    <x v="600"/>
    <x v="116"/>
    <x v="2"/>
    <x v="2"/>
    <x v="142"/>
    <x v="236"/>
    <x v="470"/>
    <x v="4"/>
    <x v="3"/>
    <x v="20"/>
    <x v="20"/>
    <x v="0"/>
    <x v="0"/>
    <x v="1"/>
    <x v="0"/>
  </r>
  <r>
    <x v="0"/>
    <x v="0"/>
    <x v="88"/>
    <x v="87"/>
    <x v="6"/>
    <x v="0"/>
    <x v="601"/>
    <x v="47"/>
    <x v="2"/>
    <x v="2"/>
    <x v="69"/>
    <x v="77"/>
    <x v="471"/>
    <x v="4"/>
    <x v="3"/>
    <x v="19"/>
    <x v="19"/>
    <x v="0"/>
    <x v="0"/>
    <x v="1"/>
    <x v="0"/>
  </r>
  <r>
    <x v="0"/>
    <x v="0"/>
    <x v="269"/>
    <x v="285"/>
    <x v="6"/>
    <x v="0"/>
    <x v="602"/>
    <x v="125"/>
    <x v="2"/>
    <x v="2"/>
    <x v="322"/>
    <x v="238"/>
    <x v="472"/>
    <x v="4"/>
    <x v="3"/>
    <x v="20"/>
    <x v="20"/>
    <x v="0"/>
    <x v="0"/>
    <x v="1"/>
    <x v="0"/>
  </r>
  <r>
    <x v="0"/>
    <x v="0"/>
    <x v="270"/>
    <x v="286"/>
    <x v="6"/>
    <x v="0"/>
    <x v="603"/>
    <x v="117"/>
    <x v="2"/>
    <x v="2"/>
    <x v="323"/>
    <x v="239"/>
    <x v="473"/>
    <x v="4"/>
    <x v="3"/>
    <x v="26"/>
    <x v="26"/>
    <x v="0"/>
    <x v="0"/>
    <x v="1"/>
    <x v="0"/>
  </r>
  <r>
    <x v="0"/>
    <x v="0"/>
    <x v="333"/>
    <x v="355"/>
    <x v="6"/>
    <x v="0"/>
    <x v="604"/>
    <x v="169"/>
    <x v="2"/>
    <x v="2"/>
    <x v="324"/>
    <x v="297"/>
    <x v="474"/>
    <x v="4"/>
    <x v="3"/>
    <x v="19"/>
    <x v="19"/>
    <x v="0"/>
    <x v="0"/>
    <x v="1"/>
    <x v="0"/>
  </r>
  <r>
    <x v="0"/>
    <x v="0"/>
    <x v="271"/>
    <x v="287"/>
    <x v="6"/>
    <x v="0"/>
    <x v="605"/>
    <x v="169"/>
    <x v="2"/>
    <x v="2"/>
    <x v="325"/>
    <x v="65"/>
    <x v="475"/>
    <x v="4"/>
    <x v="3"/>
    <x v="20"/>
    <x v="20"/>
    <x v="0"/>
    <x v="0"/>
    <x v="1"/>
    <x v="0"/>
  </r>
  <r>
    <x v="0"/>
    <x v="0"/>
    <x v="178"/>
    <x v="188"/>
    <x v="6"/>
    <x v="0"/>
    <x v="606"/>
    <x v="47"/>
    <x v="2"/>
    <x v="2"/>
    <x v="68"/>
    <x v="158"/>
    <x v="476"/>
    <x v="4"/>
    <x v="3"/>
    <x v="21"/>
    <x v="21"/>
    <x v="0"/>
    <x v="0"/>
    <x v="1"/>
    <x v="0"/>
  </r>
  <r>
    <x v="0"/>
    <x v="0"/>
    <x v="388"/>
    <x v="416"/>
    <x v="6"/>
    <x v="0"/>
    <x v="607"/>
    <x v="217"/>
    <x v="2"/>
    <x v="2"/>
    <x v="250"/>
    <x v="344"/>
    <x v="477"/>
    <x v="4"/>
    <x v="3"/>
    <x v="21"/>
    <x v="21"/>
    <x v="0"/>
    <x v="0"/>
    <x v="1"/>
    <x v="0"/>
  </r>
  <r>
    <x v="0"/>
    <x v="0"/>
    <x v="182"/>
    <x v="192"/>
    <x v="6"/>
    <x v="0"/>
    <x v="608"/>
    <x v="45"/>
    <x v="2"/>
    <x v="2"/>
    <x v="61"/>
    <x v="146"/>
    <x v="157"/>
    <x v="4"/>
    <x v="3"/>
    <x v="21"/>
    <x v="21"/>
    <x v="0"/>
    <x v="0"/>
    <x v="1"/>
    <x v="0"/>
  </r>
  <r>
    <x v="0"/>
    <x v="0"/>
    <x v="389"/>
    <x v="417"/>
    <x v="6"/>
    <x v="0"/>
    <x v="609"/>
    <x v="45"/>
    <x v="2"/>
    <x v="2"/>
    <x v="61"/>
    <x v="238"/>
    <x v="456"/>
    <x v="4"/>
    <x v="3"/>
    <x v="20"/>
    <x v="20"/>
    <x v="0"/>
    <x v="0"/>
    <x v="1"/>
    <x v="0"/>
  </r>
  <r>
    <x v="0"/>
    <x v="0"/>
    <x v="212"/>
    <x v="227"/>
    <x v="6"/>
    <x v="0"/>
    <x v="610"/>
    <x v="45"/>
    <x v="2"/>
    <x v="2"/>
    <x v="131"/>
    <x v="185"/>
    <x v="206"/>
    <x v="4"/>
    <x v="3"/>
    <x v="20"/>
    <x v="20"/>
    <x v="0"/>
    <x v="0"/>
    <x v="1"/>
    <x v="0"/>
  </r>
  <r>
    <x v="0"/>
    <x v="0"/>
    <x v="183"/>
    <x v="193"/>
    <x v="6"/>
    <x v="0"/>
    <x v="611"/>
    <x v="45"/>
    <x v="2"/>
    <x v="2"/>
    <x v="61"/>
    <x v="162"/>
    <x v="478"/>
    <x v="4"/>
    <x v="3"/>
    <x v="21"/>
    <x v="21"/>
    <x v="0"/>
    <x v="0"/>
    <x v="1"/>
    <x v="0"/>
  </r>
  <r>
    <x v="0"/>
    <x v="0"/>
    <x v="390"/>
    <x v="418"/>
    <x v="6"/>
    <x v="0"/>
    <x v="612"/>
    <x v="47"/>
    <x v="2"/>
    <x v="2"/>
    <x v="68"/>
    <x v="345"/>
    <x v="479"/>
    <x v="4"/>
    <x v="3"/>
    <x v="21"/>
    <x v="21"/>
    <x v="0"/>
    <x v="0"/>
    <x v="1"/>
    <x v="0"/>
  </r>
  <r>
    <x v="0"/>
    <x v="0"/>
    <x v="391"/>
    <x v="419"/>
    <x v="6"/>
    <x v="0"/>
    <x v="613"/>
    <x v="52"/>
    <x v="2"/>
    <x v="2"/>
    <x v="67"/>
    <x v="346"/>
    <x v="480"/>
    <x v="4"/>
    <x v="3"/>
    <x v="21"/>
    <x v="21"/>
    <x v="0"/>
    <x v="0"/>
    <x v="1"/>
    <x v="0"/>
  </r>
  <r>
    <x v="0"/>
    <x v="0"/>
    <x v="392"/>
    <x v="420"/>
    <x v="6"/>
    <x v="0"/>
    <x v="614"/>
    <x v="52"/>
    <x v="2"/>
    <x v="2"/>
    <x v="193"/>
    <x v="290"/>
    <x v="481"/>
    <x v="4"/>
    <x v="3"/>
    <x v="20"/>
    <x v="20"/>
    <x v="0"/>
    <x v="0"/>
    <x v="1"/>
    <x v="0"/>
  </r>
  <r>
    <x v="0"/>
    <x v="0"/>
    <x v="393"/>
    <x v="421"/>
    <x v="6"/>
    <x v="0"/>
    <x v="615"/>
    <x v="47"/>
    <x v="2"/>
    <x v="2"/>
    <x v="68"/>
    <x v="347"/>
    <x v="482"/>
    <x v="4"/>
    <x v="3"/>
    <x v="20"/>
    <x v="20"/>
    <x v="0"/>
    <x v="0"/>
    <x v="1"/>
    <x v="0"/>
  </r>
  <r>
    <x v="0"/>
    <x v="0"/>
    <x v="394"/>
    <x v="422"/>
    <x v="6"/>
    <x v="0"/>
    <x v="616"/>
    <x v="52"/>
    <x v="2"/>
    <x v="2"/>
    <x v="193"/>
    <x v="348"/>
    <x v="483"/>
    <x v="4"/>
    <x v="3"/>
    <x v="19"/>
    <x v="19"/>
    <x v="0"/>
    <x v="0"/>
    <x v="1"/>
    <x v="0"/>
  </r>
  <r>
    <x v="0"/>
    <x v="0"/>
    <x v="395"/>
    <x v="423"/>
    <x v="6"/>
    <x v="0"/>
    <x v="617"/>
    <x v="52"/>
    <x v="2"/>
    <x v="2"/>
    <x v="193"/>
    <x v="183"/>
    <x v="484"/>
    <x v="4"/>
    <x v="3"/>
    <x v="20"/>
    <x v="20"/>
    <x v="0"/>
    <x v="0"/>
    <x v="1"/>
    <x v="0"/>
  </r>
  <r>
    <x v="0"/>
    <x v="0"/>
    <x v="187"/>
    <x v="197"/>
    <x v="6"/>
    <x v="0"/>
    <x v="618"/>
    <x v="59"/>
    <x v="2"/>
    <x v="2"/>
    <x v="129"/>
    <x v="157"/>
    <x v="172"/>
    <x v="4"/>
    <x v="3"/>
    <x v="21"/>
    <x v="21"/>
    <x v="0"/>
    <x v="0"/>
    <x v="1"/>
    <x v="0"/>
  </r>
  <r>
    <x v="0"/>
    <x v="0"/>
    <x v="396"/>
    <x v="424"/>
    <x v="6"/>
    <x v="0"/>
    <x v="619"/>
    <x v="46"/>
    <x v="2"/>
    <x v="2"/>
    <x v="326"/>
    <x v="238"/>
    <x v="485"/>
    <x v="4"/>
    <x v="3"/>
    <x v="20"/>
    <x v="20"/>
    <x v="0"/>
    <x v="0"/>
    <x v="1"/>
    <x v="0"/>
  </r>
  <r>
    <x v="0"/>
    <x v="0"/>
    <x v="397"/>
    <x v="425"/>
    <x v="6"/>
    <x v="0"/>
    <x v="620"/>
    <x v="222"/>
    <x v="2"/>
    <x v="2"/>
    <x v="327"/>
    <x v="349"/>
    <x v="486"/>
    <x v="4"/>
    <x v="3"/>
    <x v="21"/>
    <x v="21"/>
    <x v="0"/>
    <x v="0"/>
    <x v="1"/>
    <x v="0"/>
  </r>
  <r>
    <x v="0"/>
    <x v="0"/>
    <x v="188"/>
    <x v="198"/>
    <x v="6"/>
    <x v="0"/>
    <x v="621"/>
    <x v="52"/>
    <x v="2"/>
    <x v="2"/>
    <x v="67"/>
    <x v="166"/>
    <x v="487"/>
    <x v="4"/>
    <x v="3"/>
    <x v="21"/>
    <x v="21"/>
    <x v="0"/>
    <x v="0"/>
    <x v="1"/>
    <x v="0"/>
  </r>
  <r>
    <x v="0"/>
    <x v="0"/>
    <x v="276"/>
    <x v="292"/>
    <x v="6"/>
    <x v="0"/>
    <x v="622"/>
    <x v="47"/>
    <x v="2"/>
    <x v="2"/>
    <x v="85"/>
    <x v="244"/>
    <x v="488"/>
    <x v="4"/>
    <x v="3"/>
    <x v="19"/>
    <x v="19"/>
    <x v="0"/>
    <x v="0"/>
    <x v="1"/>
    <x v="0"/>
  </r>
  <r>
    <x v="0"/>
    <x v="0"/>
    <x v="398"/>
    <x v="426"/>
    <x v="6"/>
    <x v="0"/>
    <x v="623"/>
    <x v="51"/>
    <x v="2"/>
    <x v="2"/>
    <x v="76"/>
    <x v="350"/>
    <x v="489"/>
    <x v="4"/>
    <x v="3"/>
    <x v="21"/>
    <x v="21"/>
    <x v="0"/>
    <x v="0"/>
    <x v="1"/>
    <x v="0"/>
  </r>
  <r>
    <x v="0"/>
    <x v="0"/>
    <x v="106"/>
    <x v="105"/>
    <x v="6"/>
    <x v="0"/>
    <x v="624"/>
    <x v="60"/>
    <x v="2"/>
    <x v="2"/>
    <x v="63"/>
    <x v="92"/>
    <x v="490"/>
    <x v="4"/>
    <x v="3"/>
    <x v="21"/>
    <x v="21"/>
    <x v="0"/>
    <x v="0"/>
    <x v="1"/>
    <x v="0"/>
  </r>
  <r>
    <x v="0"/>
    <x v="0"/>
    <x v="190"/>
    <x v="200"/>
    <x v="6"/>
    <x v="0"/>
    <x v="625"/>
    <x v="51"/>
    <x v="2"/>
    <x v="2"/>
    <x v="76"/>
    <x v="166"/>
    <x v="491"/>
    <x v="4"/>
    <x v="3"/>
    <x v="21"/>
    <x v="21"/>
    <x v="0"/>
    <x v="0"/>
    <x v="1"/>
    <x v="0"/>
  </r>
  <r>
    <x v="0"/>
    <x v="0"/>
    <x v="191"/>
    <x v="201"/>
    <x v="6"/>
    <x v="0"/>
    <x v="626"/>
    <x v="45"/>
    <x v="2"/>
    <x v="2"/>
    <x v="61"/>
    <x v="167"/>
    <x v="492"/>
    <x v="4"/>
    <x v="3"/>
    <x v="21"/>
    <x v="21"/>
    <x v="0"/>
    <x v="0"/>
    <x v="1"/>
    <x v="0"/>
  </r>
  <r>
    <x v="0"/>
    <x v="0"/>
    <x v="192"/>
    <x v="202"/>
    <x v="6"/>
    <x v="0"/>
    <x v="627"/>
    <x v="47"/>
    <x v="2"/>
    <x v="2"/>
    <x v="68"/>
    <x v="168"/>
    <x v="493"/>
    <x v="4"/>
    <x v="3"/>
    <x v="21"/>
    <x v="21"/>
    <x v="0"/>
    <x v="0"/>
    <x v="1"/>
    <x v="0"/>
  </r>
  <r>
    <x v="0"/>
    <x v="0"/>
    <x v="399"/>
    <x v="427"/>
    <x v="6"/>
    <x v="0"/>
    <x v="628"/>
    <x v="270"/>
    <x v="2"/>
    <x v="1"/>
    <x v="328"/>
    <x v="351"/>
    <x v="494"/>
    <x v="3"/>
    <x v="2"/>
    <x v="17"/>
    <x v="17"/>
    <x v="0"/>
    <x v="0"/>
    <x v="1"/>
    <x v="0"/>
  </r>
  <r>
    <x v="0"/>
    <x v="0"/>
    <x v="400"/>
    <x v="428"/>
    <x v="6"/>
    <x v="0"/>
    <x v="629"/>
    <x v="46"/>
    <x v="2"/>
    <x v="2"/>
    <x v="326"/>
    <x v="352"/>
    <x v="495"/>
    <x v="4"/>
    <x v="3"/>
    <x v="21"/>
    <x v="21"/>
    <x v="0"/>
    <x v="0"/>
    <x v="1"/>
    <x v="0"/>
  </r>
  <r>
    <x v="0"/>
    <x v="0"/>
    <x v="280"/>
    <x v="296"/>
    <x v="6"/>
    <x v="0"/>
    <x v="630"/>
    <x v="47"/>
    <x v="2"/>
    <x v="2"/>
    <x v="329"/>
    <x v="248"/>
    <x v="496"/>
    <x v="4"/>
    <x v="3"/>
    <x v="26"/>
    <x v="26"/>
    <x v="0"/>
    <x v="0"/>
    <x v="1"/>
    <x v="0"/>
  </r>
  <r>
    <x v="0"/>
    <x v="0"/>
    <x v="281"/>
    <x v="297"/>
    <x v="6"/>
    <x v="0"/>
    <x v="631"/>
    <x v="116"/>
    <x v="2"/>
    <x v="2"/>
    <x v="253"/>
    <x v="249"/>
    <x v="497"/>
    <x v="4"/>
    <x v="3"/>
    <x v="19"/>
    <x v="19"/>
    <x v="0"/>
    <x v="0"/>
    <x v="1"/>
    <x v="0"/>
  </r>
  <r>
    <x v="0"/>
    <x v="0"/>
    <x v="196"/>
    <x v="206"/>
    <x v="6"/>
    <x v="0"/>
    <x v="632"/>
    <x v="47"/>
    <x v="2"/>
    <x v="2"/>
    <x v="68"/>
    <x v="172"/>
    <x v="498"/>
    <x v="4"/>
    <x v="3"/>
    <x v="21"/>
    <x v="21"/>
    <x v="0"/>
    <x v="0"/>
    <x v="1"/>
    <x v="0"/>
  </r>
  <r>
    <x v="0"/>
    <x v="0"/>
    <x v="112"/>
    <x v="111"/>
    <x v="6"/>
    <x v="0"/>
    <x v="633"/>
    <x v="47"/>
    <x v="2"/>
    <x v="2"/>
    <x v="68"/>
    <x v="98"/>
    <x v="106"/>
    <x v="4"/>
    <x v="3"/>
    <x v="21"/>
    <x v="21"/>
    <x v="0"/>
    <x v="0"/>
    <x v="1"/>
    <x v="0"/>
  </r>
  <r>
    <x v="0"/>
    <x v="0"/>
    <x v="197"/>
    <x v="207"/>
    <x v="6"/>
    <x v="0"/>
    <x v="634"/>
    <x v="45"/>
    <x v="2"/>
    <x v="2"/>
    <x v="61"/>
    <x v="172"/>
    <x v="189"/>
    <x v="4"/>
    <x v="3"/>
    <x v="21"/>
    <x v="21"/>
    <x v="0"/>
    <x v="0"/>
    <x v="1"/>
    <x v="0"/>
  </r>
  <r>
    <x v="0"/>
    <x v="0"/>
    <x v="401"/>
    <x v="429"/>
    <x v="6"/>
    <x v="0"/>
    <x v="635"/>
    <x v="45"/>
    <x v="2"/>
    <x v="2"/>
    <x v="89"/>
    <x v="353"/>
    <x v="499"/>
    <x v="4"/>
    <x v="3"/>
    <x v="20"/>
    <x v="20"/>
    <x v="0"/>
    <x v="0"/>
    <x v="1"/>
    <x v="0"/>
  </r>
  <r>
    <x v="0"/>
    <x v="0"/>
    <x v="115"/>
    <x v="114"/>
    <x v="6"/>
    <x v="0"/>
    <x v="636"/>
    <x v="52"/>
    <x v="2"/>
    <x v="2"/>
    <x v="67"/>
    <x v="98"/>
    <x v="500"/>
    <x v="4"/>
    <x v="3"/>
    <x v="21"/>
    <x v="21"/>
    <x v="0"/>
    <x v="0"/>
    <x v="1"/>
    <x v="0"/>
  </r>
  <r>
    <x v="0"/>
    <x v="0"/>
    <x v="200"/>
    <x v="210"/>
    <x v="6"/>
    <x v="0"/>
    <x v="637"/>
    <x v="52"/>
    <x v="2"/>
    <x v="2"/>
    <x v="67"/>
    <x v="174"/>
    <x v="501"/>
    <x v="4"/>
    <x v="3"/>
    <x v="21"/>
    <x v="21"/>
    <x v="0"/>
    <x v="0"/>
    <x v="1"/>
    <x v="0"/>
  </r>
  <r>
    <x v="0"/>
    <x v="0"/>
    <x v="201"/>
    <x v="211"/>
    <x v="6"/>
    <x v="0"/>
    <x v="638"/>
    <x v="52"/>
    <x v="2"/>
    <x v="2"/>
    <x v="67"/>
    <x v="175"/>
    <x v="502"/>
    <x v="4"/>
    <x v="3"/>
    <x v="21"/>
    <x v="21"/>
    <x v="0"/>
    <x v="0"/>
    <x v="1"/>
    <x v="0"/>
  </r>
  <r>
    <x v="0"/>
    <x v="0"/>
    <x v="204"/>
    <x v="214"/>
    <x v="6"/>
    <x v="0"/>
    <x v="639"/>
    <x v="47"/>
    <x v="2"/>
    <x v="2"/>
    <x v="68"/>
    <x v="178"/>
    <x v="503"/>
    <x v="4"/>
    <x v="3"/>
    <x v="21"/>
    <x v="21"/>
    <x v="0"/>
    <x v="0"/>
    <x v="1"/>
    <x v="0"/>
  </r>
  <r>
    <x v="0"/>
    <x v="0"/>
    <x v="205"/>
    <x v="215"/>
    <x v="6"/>
    <x v="0"/>
    <x v="640"/>
    <x v="52"/>
    <x v="2"/>
    <x v="2"/>
    <x v="67"/>
    <x v="179"/>
    <x v="504"/>
    <x v="4"/>
    <x v="3"/>
    <x v="21"/>
    <x v="21"/>
    <x v="0"/>
    <x v="0"/>
    <x v="1"/>
    <x v="0"/>
  </r>
  <r>
    <x v="0"/>
    <x v="0"/>
    <x v="338"/>
    <x v="360"/>
    <x v="6"/>
    <x v="0"/>
    <x v="641"/>
    <x v="271"/>
    <x v="2"/>
    <x v="2"/>
    <x v="330"/>
    <x v="302"/>
    <x v="505"/>
    <x v="2"/>
    <x v="1"/>
    <x v="29"/>
    <x v="29"/>
    <x v="0"/>
    <x v="0"/>
    <x v="1"/>
    <x v="0"/>
  </r>
  <r>
    <x v="0"/>
    <x v="0"/>
    <x v="118"/>
    <x v="117"/>
    <x v="6"/>
    <x v="0"/>
    <x v="642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6"/>
    <x v="0"/>
    <x v="643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6"/>
    <x v="0"/>
    <x v="644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99"/>
    <x v="6"/>
    <x v="0"/>
    <x v="645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121"/>
    <x v="6"/>
    <x v="0"/>
    <x v="646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2"/>
    <x v="6"/>
    <x v="0"/>
    <x v="647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221"/>
    <x v="6"/>
    <x v="0"/>
    <x v="648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49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50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51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3"/>
    <x v="6"/>
    <x v="0"/>
    <x v="652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125"/>
    <x v="6"/>
    <x v="0"/>
    <x v="653"/>
    <x v="4"/>
    <x v="3"/>
    <x v="3"/>
    <x v="4"/>
    <x v="0"/>
    <x v="0"/>
    <x v="3"/>
    <x v="2"/>
    <x v="9"/>
    <x v="9"/>
    <x v="0"/>
    <x v="0"/>
    <x v="1"/>
    <x v="0"/>
  </r>
  <r>
    <x v="0"/>
    <x v="0"/>
    <x v="402"/>
    <x v="430"/>
    <x v="7"/>
    <x v="0"/>
    <x v="654"/>
    <x v="272"/>
    <x v="1"/>
    <x v="0"/>
    <x v="331"/>
    <x v="354"/>
    <x v="506"/>
    <x v="0"/>
    <x v="0"/>
    <x v="1"/>
    <x v="1"/>
    <x v="0"/>
    <x v="0"/>
    <x v="1"/>
    <x v="0"/>
  </r>
  <r>
    <x v="0"/>
    <x v="0"/>
    <x v="403"/>
    <x v="431"/>
    <x v="7"/>
    <x v="0"/>
    <x v="655"/>
    <x v="273"/>
    <x v="1"/>
    <x v="0"/>
    <x v="332"/>
    <x v="355"/>
    <x v="507"/>
    <x v="0"/>
    <x v="0"/>
    <x v="1"/>
    <x v="1"/>
    <x v="0"/>
    <x v="0"/>
    <x v="1"/>
    <x v="0"/>
  </r>
  <r>
    <x v="0"/>
    <x v="0"/>
    <x v="404"/>
    <x v="432"/>
    <x v="7"/>
    <x v="0"/>
    <x v="656"/>
    <x v="274"/>
    <x v="1"/>
    <x v="2"/>
    <x v="333"/>
    <x v="356"/>
    <x v="508"/>
    <x v="0"/>
    <x v="0"/>
    <x v="0"/>
    <x v="0"/>
    <x v="0"/>
    <x v="0"/>
    <x v="1"/>
    <x v="0"/>
  </r>
  <r>
    <x v="0"/>
    <x v="0"/>
    <x v="4"/>
    <x v="4"/>
    <x v="7"/>
    <x v="0"/>
    <x v="657"/>
    <x v="275"/>
    <x v="1"/>
    <x v="0"/>
    <x v="334"/>
    <x v="4"/>
    <x v="509"/>
    <x v="0"/>
    <x v="0"/>
    <x v="2"/>
    <x v="2"/>
    <x v="0"/>
    <x v="0"/>
    <x v="1"/>
    <x v="0"/>
  </r>
  <r>
    <x v="0"/>
    <x v="0"/>
    <x v="405"/>
    <x v="433"/>
    <x v="7"/>
    <x v="0"/>
    <x v="658"/>
    <x v="276"/>
    <x v="1"/>
    <x v="0"/>
    <x v="335"/>
    <x v="357"/>
    <x v="510"/>
    <x v="0"/>
    <x v="0"/>
    <x v="2"/>
    <x v="2"/>
    <x v="0"/>
    <x v="0"/>
    <x v="1"/>
    <x v="0"/>
  </r>
  <r>
    <x v="0"/>
    <x v="0"/>
    <x v="406"/>
    <x v="434"/>
    <x v="7"/>
    <x v="0"/>
    <x v="659"/>
    <x v="277"/>
    <x v="1"/>
    <x v="0"/>
    <x v="336"/>
    <x v="358"/>
    <x v="511"/>
    <x v="0"/>
    <x v="0"/>
    <x v="0"/>
    <x v="0"/>
    <x v="0"/>
    <x v="0"/>
    <x v="1"/>
    <x v="0"/>
  </r>
  <r>
    <x v="0"/>
    <x v="0"/>
    <x v="407"/>
    <x v="435"/>
    <x v="7"/>
    <x v="0"/>
    <x v="660"/>
    <x v="278"/>
    <x v="1"/>
    <x v="0"/>
    <x v="337"/>
    <x v="359"/>
    <x v="512"/>
    <x v="0"/>
    <x v="0"/>
    <x v="0"/>
    <x v="0"/>
    <x v="0"/>
    <x v="0"/>
    <x v="1"/>
    <x v="0"/>
  </r>
  <r>
    <x v="0"/>
    <x v="0"/>
    <x v="123"/>
    <x v="133"/>
    <x v="7"/>
    <x v="0"/>
    <x v="661"/>
    <x v="279"/>
    <x v="1"/>
    <x v="0"/>
    <x v="338"/>
    <x v="107"/>
    <x v="513"/>
    <x v="0"/>
    <x v="0"/>
    <x v="2"/>
    <x v="2"/>
    <x v="0"/>
    <x v="0"/>
    <x v="1"/>
    <x v="0"/>
  </r>
  <r>
    <x v="0"/>
    <x v="0"/>
    <x v="12"/>
    <x v="12"/>
    <x v="7"/>
    <x v="0"/>
    <x v="662"/>
    <x v="280"/>
    <x v="1"/>
    <x v="0"/>
    <x v="339"/>
    <x v="12"/>
    <x v="514"/>
    <x v="1"/>
    <x v="1"/>
    <x v="4"/>
    <x v="4"/>
    <x v="0"/>
    <x v="0"/>
    <x v="1"/>
    <x v="0"/>
  </r>
  <r>
    <x v="0"/>
    <x v="0"/>
    <x v="408"/>
    <x v="436"/>
    <x v="7"/>
    <x v="0"/>
    <x v="663"/>
    <x v="281"/>
    <x v="1"/>
    <x v="0"/>
    <x v="340"/>
    <x v="360"/>
    <x v="515"/>
    <x v="1"/>
    <x v="1"/>
    <x v="4"/>
    <x v="4"/>
    <x v="0"/>
    <x v="0"/>
    <x v="1"/>
    <x v="0"/>
  </r>
  <r>
    <x v="0"/>
    <x v="0"/>
    <x v="409"/>
    <x v="437"/>
    <x v="7"/>
    <x v="0"/>
    <x v="664"/>
    <x v="282"/>
    <x v="1"/>
    <x v="0"/>
    <x v="341"/>
    <x v="361"/>
    <x v="516"/>
    <x v="1"/>
    <x v="1"/>
    <x v="4"/>
    <x v="4"/>
    <x v="0"/>
    <x v="0"/>
    <x v="1"/>
    <x v="0"/>
  </r>
  <r>
    <x v="0"/>
    <x v="0"/>
    <x v="13"/>
    <x v="13"/>
    <x v="7"/>
    <x v="0"/>
    <x v="665"/>
    <x v="283"/>
    <x v="1"/>
    <x v="0"/>
    <x v="342"/>
    <x v="13"/>
    <x v="517"/>
    <x v="2"/>
    <x v="1"/>
    <x v="5"/>
    <x v="5"/>
    <x v="0"/>
    <x v="0"/>
    <x v="1"/>
    <x v="0"/>
  </r>
  <r>
    <x v="0"/>
    <x v="0"/>
    <x v="129"/>
    <x v="139"/>
    <x v="7"/>
    <x v="0"/>
    <x v="666"/>
    <x v="284"/>
    <x v="1"/>
    <x v="0"/>
    <x v="343"/>
    <x v="113"/>
    <x v="518"/>
    <x v="2"/>
    <x v="1"/>
    <x v="5"/>
    <x v="5"/>
    <x v="0"/>
    <x v="0"/>
    <x v="1"/>
    <x v="0"/>
  </r>
  <r>
    <x v="0"/>
    <x v="0"/>
    <x v="130"/>
    <x v="140"/>
    <x v="7"/>
    <x v="0"/>
    <x v="667"/>
    <x v="285"/>
    <x v="1"/>
    <x v="0"/>
    <x v="344"/>
    <x v="114"/>
    <x v="519"/>
    <x v="2"/>
    <x v="1"/>
    <x v="5"/>
    <x v="5"/>
    <x v="0"/>
    <x v="0"/>
    <x v="1"/>
    <x v="0"/>
  </r>
  <r>
    <x v="0"/>
    <x v="0"/>
    <x v="224"/>
    <x v="240"/>
    <x v="7"/>
    <x v="0"/>
    <x v="668"/>
    <x v="286"/>
    <x v="1"/>
    <x v="0"/>
    <x v="345"/>
    <x v="196"/>
    <x v="520"/>
    <x v="1"/>
    <x v="1"/>
    <x v="4"/>
    <x v="4"/>
    <x v="0"/>
    <x v="0"/>
    <x v="1"/>
    <x v="0"/>
  </r>
  <r>
    <x v="0"/>
    <x v="0"/>
    <x v="15"/>
    <x v="15"/>
    <x v="7"/>
    <x v="0"/>
    <x v="669"/>
    <x v="287"/>
    <x v="1"/>
    <x v="0"/>
    <x v="346"/>
    <x v="15"/>
    <x v="521"/>
    <x v="1"/>
    <x v="1"/>
    <x v="4"/>
    <x v="4"/>
    <x v="0"/>
    <x v="0"/>
    <x v="1"/>
    <x v="0"/>
  </r>
  <r>
    <x v="0"/>
    <x v="0"/>
    <x v="410"/>
    <x v="438"/>
    <x v="7"/>
    <x v="0"/>
    <x v="670"/>
    <x v="288"/>
    <x v="1"/>
    <x v="0"/>
    <x v="347"/>
    <x v="362"/>
    <x v="522"/>
    <x v="1"/>
    <x v="1"/>
    <x v="4"/>
    <x v="4"/>
    <x v="0"/>
    <x v="0"/>
    <x v="1"/>
    <x v="0"/>
  </r>
  <r>
    <x v="0"/>
    <x v="0"/>
    <x v="21"/>
    <x v="21"/>
    <x v="7"/>
    <x v="0"/>
    <x v="671"/>
    <x v="289"/>
    <x v="1"/>
    <x v="0"/>
    <x v="348"/>
    <x v="21"/>
    <x v="523"/>
    <x v="1"/>
    <x v="1"/>
    <x v="8"/>
    <x v="8"/>
    <x v="0"/>
    <x v="0"/>
    <x v="1"/>
    <x v="0"/>
  </r>
  <r>
    <x v="0"/>
    <x v="0"/>
    <x v="294"/>
    <x v="316"/>
    <x v="7"/>
    <x v="0"/>
    <x v="672"/>
    <x v="290"/>
    <x v="1"/>
    <x v="0"/>
    <x v="349"/>
    <x v="262"/>
    <x v="524"/>
    <x v="1"/>
    <x v="1"/>
    <x v="25"/>
    <x v="25"/>
    <x v="0"/>
    <x v="0"/>
    <x v="1"/>
    <x v="0"/>
  </r>
  <r>
    <x v="0"/>
    <x v="0"/>
    <x v="411"/>
    <x v="439"/>
    <x v="7"/>
    <x v="0"/>
    <x v="673"/>
    <x v="291"/>
    <x v="1"/>
    <x v="0"/>
    <x v="350"/>
    <x v="363"/>
    <x v="525"/>
    <x v="1"/>
    <x v="1"/>
    <x v="4"/>
    <x v="4"/>
    <x v="0"/>
    <x v="0"/>
    <x v="1"/>
    <x v="0"/>
  </r>
  <r>
    <x v="0"/>
    <x v="0"/>
    <x v="412"/>
    <x v="440"/>
    <x v="7"/>
    <x v="0"/>
    <x v="674"/>
    <x v="292"/>
    <x v="1"/>
    <x v="0"/>
    <x v="351"/>
    <x v="310"/>
    <x v="526"/>
    <x v="1"/>
    <x v="1"/>
    <x v="4"/>
    <x v="4"/>
    <x v="0"/>
    <x v="0"/>
    <x v="1"/>
    <x v="0"/>
  </r>
  <r>
    <x v="0"/>
    <x v="0"/>
    <x v="228"/>
    <x v="244"/>
    <x v="7"/>
    <x v="0"/>
    <x v="675"/>
    <x v="293"/>
    <x v="1"/>
    <x v="0"/>
    <x v="352"/>
    <x v="200"/>
    <x v="527"/>
    <x v="1"/>
    <x v="1"/>
    <x v="4"/>
    <x v="4"/>
    <x v="0"/>
    <x v="0"/>
    <x v="1"/>
    <x v="0"/>
  </r>
  <r>
    <x v="0"/>
    <x v="0"/>
    <x v="229"/>
    <x v="245"/>
    <x v="7"/>
    <x v="0"/>
    <x v="676"/>
    <x v="294"/>
    <x v="1"/>
    <x v="0"/>
    <x v="353"/>
    <x v="201"/>
    <x v="528"/>
    <x v="1"/>
    <x v="1"/>
    <x v="4"/>
    <x v="4"/>
    <x v="0"/>
    <x v="0"/>
    <x v="1"/>
    <x v="0"/>
  </r>
  <r>
    <x v="0"/>
    <x v="0"/>
    <x v="413"/>
    <x v="441"/>
    <x v="7"/>
    <x v="0"/>
    <x v="677"/>
    <x v="295"/>
    <x v="1"/>
    <x v="0"/>
    <x v="354"/>
    <x v="364"/>
    <x v="529"/>
    <x v="1"/>
    <x v="1"/>
    <x v="4"/>
    <x v="4"/>
    <x v="0"/>
    <x v="0"/>
    <x v="1"/>
    <x v="0"/>
  </r>
  <r>
    <x v="0"/>
    <x v="0"/>
    <x v="414"/>
    <x v="442"/>
    <x v="7"/>
    <x v="0"/>
    <x v="678"/>
    <x v="296"/>
    <x v="1"/>
    <x v="0"/>
    <x v="355"/>
    <x v="365"/>
    <x v="530"/>
    <x v="2"/>
    <x v="1"/>
    <x v="7"/>
    <x v="7"/>
    <x v="0"/>
    <x v="0"/>
    <x v="1"/>
    <x v="0"/>
  </r>
  <r>
    <x v="0"/>
    <x v="0"/>
    <x v="415"/>
    <x v="443"/>
    <x v="7"/>
    <x v="0"/>
    <x v="679"/>
    <x v="297"/>
    <x v="1"/>
    <x v="0"/>
    <x v="356"/>
    <x v="366"/>
    <x v="531"/>
    <x v="2"/>
    <x v="1"/>
    <x v="7"/>
    <x v="7"/>
    <x v="0"/>
    <x v="0"/>
    <x v="1"/>
    <x v="0"/>
  </r>
  <r>
    <x v="0"/>
    <x v="0"/>
    <x v="27"/>
    <x v="27"/>
    <x v="7"/>
    <x v="0"/>
    <x v="680"/>
    <x v="27"/>
    <x v="1"/>
    <x v="0"/>
    <x v="27"/>
    <x v="27"/>
    <x v="26"/>
    <x v="1"/>
    <x v="1"/>
    <x v="10"/>
    <x v="10"/>
    <x v="0"/>
    <x v="0"/>
    <x v="1"/>
    <x v="0"/>
  </r>
  <r>
    <x v="0"/>
    <x v="0"/>
    <x v="28"/>
    <x v="28"/>
    <x v="7"/>
    <x v="0"/>
    <x v="681"/>
    <x v="298"/>
    <x v="1"/>
    <x v="0"/>
    <x v="357"/>
    <x v="28"/>
    <x v="532"/>
    <x v="1"/>
    <x v="1"/>
    <x v="10"/>
    <x v="10"/>
    <x v="0"/>
    <x v="0"/>
    <x v="1"/>
    <x v="0"/>
  </r>
  <r>
    <x v="0"/>
    <x v="0"/>
    <x v="136"/>
    <x v="146"/>
    <x v="7"/>
    <x v="0"/>
    <x v="682"/>
    <x v="299"/>
    <x v="1"/>
    <x v="0"/>
    <x v="358"/>
    <x v="120"/>
    <x v="533"/>
    <x v="1"/>
    <x v="1"/>
    <x v="11"/>
    <x v="11"/>
    <x v="0"/>
    <x v="0"/>
    <x v="1"/>
    <x v="0"/>
  </r>
  <r>
    <x v="0"/>
    <x v="0"/>
    <x v="416"/>
    <x v="444"/>
    <x v="7"/>
    <x v="0"/>
    <x v="683"/>
    <x v="254"/>
    <x v="1"/>
    <x v="0"/>
    <x v="301"/>
    <x v="367"/>
    <x v="534"/>
    <x v="2"/>
    <x v="1"/>
    <x v="22"/>
    <x v="22"/>
    <x v="0"/>
    <x v="0"/>
    <x v="1"/>
    <x v="0"/>
  </r>
  <r>
    <x v="0"/>
    <x v="0"/>
    <x v="30"/>
    <x v="30"/>
    <x v="7"/>
    <x v="0"/>
    <x v="684"/>
    <x v="300"/>
    <x v="1"/>
    <x v="0"/>
    <x v="359"/>
    <x v="30"/>
    <x v="535"/>
    <x v="1"/>
    <x v="1"/>
    <x v="12"/>
    <x v="12"/>
    <x v="0"/>
    <x v="0"/>
    <x v="1"/>
    <x v="0"/>
  </r>
  <r>
    <x v="0"/>
    <x v="0"/>
    <x v="240"/>
    <x v="256"/>
    <x v="7"/>
    <x v="0"/>
    <x v="685"/>
    <x v="301"/>
    <x v="1"/>
    <x v="0"/>
    <x v="360"/>
    <x v="212"/>
    <x v="536"/>
    <x v="1"/>
    <x v="1"/>
    <x v="11"/>
    <x v="11"/>
    <x v="0"/>
    <x v="0"/>
    <x v="1"/>
    <x v="0"/>
  </r>
  <r>
    <x v="0"/>
    <x v="0"/>
    <x v="241"/>
    <x v="257"/>
    <x v="7"/>
    <x v="0"/>
    <x v="686"/>
    <x v="302"/>
    <x v="1"/>
    <x v="0"/>
    <x v="361"/>
    <x v="213"/>
    <x v="537"/>
    <x v="1"/>
    <x v="1"/>
    <x v="11"/>
    <x v="11"/>
    <x v="0"/>
    <x v="0"/>
    <x v="1"/>
    <x v="0"/>
  </r>
  <r>
    <x v="0"/>
    <x v="0"/>
    <x v="34"/>
    <x v="34"/>
    <x v="7"/>
    <x v="0"/>
    <x v="687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7"/>
    <x v="0"/>
    <x v="688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7"/>
    <x v="0"/>
    <x v="689"/>
    <x v="4"/>
    <x v="1"/>
    <x v="0"/>
    <x v="4"/>
    <x v="34"/>
    <x v="0"/>
    <x v="2"/>
    <x v="1"/>
    <x v="13"/>
    <x v="13"/>
    <x v="0"/>
    <x v="0"/>
    <x v="1"/>
    <x v="0"/>
  </r>
  <r>
    <x v="0"/>
    <x v="0"/>
    <x v="36"/>
    <x v="36"/>
    <x v="7"/>
    <x v="0"/>
    <x v="690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7"/>
    <x v="0"/>
    <x v="691"/>
    <x v="303"/>
    <x v="1"/>
    <x v="0"/>
    <x v="362"/>
    <x v="34"/>
    <x v="538"/>
    <x v="2"/>
    <x v="1"/>
    <x v="13"/>
    <x v="13"/>
    <x v="0"/>
    <x v="0"/>
    <x v="1"/>
    <x v="0"/>
  </r>
  <r>
    <x v="0"/>
    <x v="0"/>
    <x v="137"/>
    <x v="147"/>
    <x v="7"/>
    <x v="0"/>
    <x v="692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7"/>
    <x v="0"/>
    <x v="693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7"/>
    <x v="0"/>
    <x v="694"/>
    <x v="4"/>
    <x v="1"/>
    <x v="0"/>
    <x v="4"/>
    <x v="121"/>
    <x v="0"/>
    <x v="2"/>
    <x v="1"/>
    <x v="13"/>
    <x v="13"/>
    <x v="0"/>
    <x v="0"/>
    <x v="1"/>
    <x v="0"/>
  </r>
  <r>
    <x v="0"/>
    <x v="0"/>
    <x v="417"/>
    <x v="445"/>
    <x v="7"/>
    <x v="0"/>
    <x v="695"/>
    <x v="304"/>
    <x v="2"/>
    <x v="1"/>
    <x v="363"/>
    <x v="368"/>
    <x v="539"/>
    <x v="2"/>
    <x v="1"/>
    <x v="14"/>
    <x v="14"/>
    <x v="0"/>
    <x v="0"/>
    <x v="1"/>
    <x v="0"/>
  </r>
  <r>
    <x v="0"/>
    <x v="0"/>
    <x v="41"/>
    <x v="41"/>
    <x v="7"/>
    <x v="0"/>
    <x v="696"/>
    <x v="227"/>
    <x v="2"/>
    <x v="1"/>
    <x v="364"/>
    <x v="39"/>
    <x v="540"/>
    <x v="1"/>
    <x v="1"/>
    <x v="15"/>
    <x v="15"/>
    <x v="0"/>
    <x v="0"/>
    <x v="1"/>
    <x v="0"/>
  </r>
  <r>
    <x v="0"/>
    <x v="0"/>
    <x v="42"/>
    <x v="42"/>
    <x v="7"/>
    <x v="0"/>
    <x v="697"/>
    <x v="305"/>
    <x v="2"/>
    <x v="1"/>
    <x v="365"/>
    <x v="40"/>
    <x v="541"/>
    <x v="2"/>
    <x v="1"/>
    <x v="5"/>
    <x v="5"/>
    <x v="0"/>
    <x v="0"/>
    <x v="1"/>
    <x v="0"/>
  </r>
  <r>
    <x v="0"/>
    <x v="0"/>
    <x v="43"/>
    <x v="43"/>
    <x v="7"/>
    <x v="0"/>
    <x v="698"/>
    <x v="306"/>
    <x v="2"/>
    <x v="1"/>
    <x v="366"/>
    <x v="41"/>
    <x v="542"/>
    <x v="2"/>
    <x v="1"/>
    <x v="5"/>
    <x v="5"/>
    <x v="0"/>
    <x v="0"/>
    <x v="1"/>
    <x v="0"/>
  </r>
  <r>
    <x v="0"/>
    <x v="0"/>
    <x v="45"/>
    <x v="45"/>
    <x v="7"/>
    <x v="0"/>
    <x v="699"/>
    <x v="307"/>
    <x v="2"/>
    <x v="1"/>
    <x v="367"/>
    <x v="43"/>
    <x v="543"/>
    <x v="2"/>
    <x v="1"/>
    <x v="5"/>
    <x v="5"/>
    <x v="0"/>
    <x v="0"/>
    <x v="1"/>
    <x v="0"/>
  </r>
  <r>
    <x v="0"/>
    <x v="0"/>
    <x v="45"/>
    <x v="45"/>
    <x v="7"/>
    <x v="0"/>
    <x v="700"/>
    <x v="308"/>
    <x v="2"/>
    <x v="1"/>
    <x v="368"/>
    <x v="43"/>
    <x v="544"/>
    <x v="2"/>
    <x v="1"/>
    <x v="5"/>
    <x v="5"/>
    <x v="0"/>
    <x v="0"/>
    <x v="1"/>
    <x v="0"/>
  </r>
  <r>
    <x v="0"/>
    <x v="0"/>
    <x v="418"/>
    <x v="446"/>
    <x v="7"/>
    <x v="0"/>
    <x v="701"/>
    <x v="309"/>
    <x v="2"/>
    <x v="1"/>
    <x v="369"/>
    <x v="369"/>
    <x v="545"/>
    <x v="2"/>
    <x v="1"/>
    <x v="14"/>
    <x v="14"/>
    <x v="0"/>
    <x v="0"/>
    <x v="1"/>
    <x v="0"/>
  </r>
  <r>
    <x v="0"/>
    <x v="0"/>
    <x v="419"/>
    <x v="447"/>
    <x v="7"/>
    <x v="0"/>
    <x v="702"/>
    <x v="224"/>
    <x v="2"/>
    <x v="1"/>
    <x v="370"/>
    <x v="370"/>
    <x v="546"/>
    <x v="2"/>
    <x v="1"/>
    <x v="14"/>
    <x v="14"/>
    <x v="0"/>
    <x v="0"/>
    <x v="1"/>
    <x v="0"/>
  </r>
  <r>
    <x v="0"/>
    <x v="0"/>
    <x v="51"/>
    <x v="51"/>
    <x v="7"/>
    <x v="0"/>
    <x v="703"/>
    <x v="217"/>
    <x v="2"/>
    <x v="2"/>
    <x v="74"/>
    <x v="48"/>
    <x v="547"/>
    <x v="4"/>
    <x v="3"/>
    <x v="16"/>
    <x v="16"/>
    <x v="0"/>
    <x v="0"/>
    <x v="1"/>
    <x v="0"/>
  </r>
  <r>
    <x v="0"/>
    <x v="0"/>
    <x v="52"/>
    <x v="52"/>
    <x v="7"/>
    <x v="0"/>
    <x v="704"/>
    <x v="116"/>
    <x v="2"/>
    <x v="2"/>
    <x v="187"/>
    <x v="49"/>
    <x v="548"/>
    <x v="4"/>
    <x v="3"/>
    <x v="16"/>
    <x v="16"/>
    <x v="0"/>
    <x v="0"/>
    <x v="1"/>
    <x v="0"/>
  </r>
  <r>
    <x v="0"/>
    <x v="0"/>
    <x v="57"/>
    <x v="56"/>
    <x v="7"/>
    <x v="0"/>
    <x v="705"/>
    <x v="51"/>
    <x v="2"/>
    <x v="2"/>
    <x v="51"/>
    <x v="45"/>
    <x v="54"/>
    <x v="4"/>
    <x v="3"/>
    <x v="16"/>
    <x v="16"/>
    <x v="0"/>
    <x v="0"/>
    <x v="1"/>
    <x v="0"/>
  </r>
  <r>
    <x v="0"/>
    <x v="0"/>
    <x v="59"/>
    <x v="58"/>
    <x v="7"/>
    <x v="0"/>
    <x v="706"/>
    <x v="116"/>
    <x v="2"/>
    <x v="2"/>
    <x v="187"/>
    <x v="55"/>
    <x v="549"/>
    <x v="4"/>
    <x v="3"/>
    <x v="16"/>
    <x v="16"/>
    <x v="0"/>
    <x v="0"/>
    <x v="1"/>
    <x v="0"/>
  </r>
  <r>
    <x v="0"/>
    <x v="0"/>
    <x v="420"/>
    <x v="446"/>
    <x v="7"/>
    <x v="0"/>
    <x v="707"/>
    <x v="310"/>
    <x v="2"/>
    <x v="1"/>
    <x v="371"/>
    <x v="371"/>
    <x v="550"/>
    <x v="2"/>
    <x v="1"/>
    <x v="14"/>
    <x v="14"/>
    <x v="0"/>
    <x v="0"/>
    <x v="1"/>
    <x v="0"/>
  </r>
  <r>
    <x v="0"/>
    <x v="0"/>
    <x v="421"/>
    <x v="448"/>
    <x v="7"/>
    <x v="0"/>
    <x v="708"/>
    <x v="311"/>
    <x v="2"/>
    <x v="1"/>
    <x v="372"/>
    <x v="372"/>
    <x v="551"/>
    <x v="2"/>
    <x v="1"/>
    <x v="14"/>
    <x v="14"/>
    <x v="0"/>
    <x v="0"/>
    <x v="1"/>
    <x v="0"/>
  </r>
  <r>
    <x v="0"/>
    <x v="0"/>
    <x v="422"/>
    <x v="449"/>
    <x v="7"/>
    <x v="0"/>
    <x v="709"/>
    <x v="4"/>
    <x v="2"/>
    <x v="2"/>
    <x v="4"/>
    <x v="373"/>
    <x v="0"/>
    <x v="2"/>
    <x v="1"/>
    <x v="14"/>
    <x v="14"/>
    <x v="0"/>
    <x v="0"/>
    <x v="1"/>
    <x v="0"/>
  </r>
  <r>
    <x v="0"/>
    <x v="0"/>
    <x v="150"/>
    <x v="160"/>
    <x v="7"/>
    <x v="0"/>
    <x v="710"/>
    <x v="106"/>
    <x v="2"/>
    <x v="1"/>
    <x v="121"/>
    <x v="131"/>
    <x v="552"/>
    <x v="2"/>
    <x v="1"/>
    <x v="22"/>
    <x v="22"/>
    <x v="0"/>
    <x v="0"/>
    <x v="1"/>
    <x v="0"/>
  </r>
  <r>
    <x v="0"/>
    <x v="0"/>
    <x v="151"/>
    <x v="161"/>
    <x v="7"/>
    <x v="0"/>
    <x v="711"/>
    <x v="109"/>
    <x v="2"/>
    <x v="1"/>
    <x v="124"/>
    <x v="132"/>
    <x v="553"/>
    <x v="2"/>
    <x v="1"/>
    <x v="22"/>
    <x v="22"/>
    <x v="0"/>
    <x v="0"/>
    <x v="1"/>
    <x v="0"/>
  </r>
  <r>
    <x v="0"/>
    <x v="0"/>
    <x v="151"/>
    <x v="161"/>
    <x v="7"/>
    <x v="0"/>
    <x v="712"/>
    <x v="312"/>
    <x v="2"/>
    <x v="1"/>
    <x v="373"/>
    <x v="132"/>
    <x v="554"/>
    <x v="2"/>
    <x v="1"/>
    <x v="22"/>
    <x v="22"/>
    <x v="0"/>
    <x v="0"/>
    <x v="1"/>
    <x v="0"/>
  </r>
  <r>
    <x v="0"/>
    <x v="0"/>
    <x v="152"/>
    <x v="162"/>
    <x v="7"/>
    <x v="0"/>
    <x v="713"/>
    <x v="313"/>
    <x v="2"/>
    <x v="1"/>
    <x v="374"/>
    <x v="133"/>
    <x v="555"/>
    <x v="2"/>
    <x v="1"/>
    <x v="22"/>
    <x v="22"/>
    <x v="0"/>
    <x v="0"/>
    <x v="1"/>
    <x v="0"/>
  </r>
  <r>
    <x v="0"/>
    <x v="0"/>
    <x v="153"/>
    <x v="163"/>
    <x v="7"/>
    <x v="0"/>
    <x v="714"/>
    <x v="109"/>
    <x v="2"/>
    <x v="1"/>
    <x v="124"/>
    <x v="134"/>
    <x v="556"/>
    <x v="2"/>
    <x v="1"/>
    <x v="22"/>
    <x v="22"/>
    <x v="0"/>
    <x v="0"/>
    <x v="1"/>
    <x v="0"/>
  </r>
  <r>
    <x v="0"/>
    <x v="0"/>
    <x v="153"/>
    <x v="163"/>
    <x v="7"/>
    <x v="0"/>
    <x v="715"/>
    <x v="312"/>
    <x v="2"/>
    <x v="1"/>
    <x v="373"/>
    <x v="134"/>
    <x v="557"/>
    <x v="2"/>
    <x v="1"/>
    <x v="22"/>
    <x v="22"/>
    <x v="0"/>
    <x v="0"/>
    <x v="1"/>
    <x v="0"/>
  </r>
  <r>
    <x v="0"/>
    <x v="0"/>
    <x v="154"/>
    <x v="164"/>
    <x v="7"/>
    <x v="0"/>
    <x v="716"/>
    <x v="106"/>
    <x v="2"/>
    <x v="1"/>
    <x v="121"/>
    <x v="135"/>
    <x v="558"/>
    <x v="2"/>
    <x v="1"/>
    <x v="22"/>
    <x v="22"/>
    <x v="0"/>
    <x v="0"/>
    <x v="1"/>
    <x v="0"/>
  </r>
  <r>
    <x v="0"/>
    <x v="0"/>
    <x v="155"/>
    <x v="165"/>
    <x v="7"/>
    <x v="0"/>
    <x v="717"/>
    <x v="314"/>
    <x v="2"/>
    <x v="1"/>
    <x v="375"/>
    <x v="136"/>
    <x v="559"/>
    <x v="2"/>
    <x v="1"/>
    <x v="22"/>
    <x v="22"/>
    <x v="0"/>
    <x v="0"/>
    <x v="1"/>
    <x v="0"/>
  </r>
  <r>
    <x v="0"/>
    <x v="0"/>
    <x v="423"/>
    <x v="450"/>
    <x v="7"/>
    <x v="0"/>
    <x v="718"/>
    <x v="4"/>
    <x v="2"/>
    <x v="1"/>
    <x v="4"/>
    <x v="374"/>
    <x v="0"/>
    <x v="3"/>
    <x v="2"/>
    <x v="9"/>
    <x v="9"/>
    <x v="0"/>
    <x v="0"/>
    <x v="1"/>
    <x v="0"/>
  </r>
  <r>
    <x v="0"/>
    <x v="0"/>
    <x v="424"/>
    <x v="451"/>
    <x v="7"/>
    <x v="0"/>
    <x v="719"/>
    <x v="315"/>
    <x v="2"/>
    <x v="1"/>
    <x v="376"/>
    <x v="375"/>
    <x v="560"/>
    <x v="3"/>
    <x v="2"/>
    <x v="9"/>
    <x v="9"/>
    <x v="0"/>
    <x v="0"/>
    <x v="1"/>
    <x v="0"/>
  </r>
  <r>
    <x v="0"/>
    <x v="0"/>
    <x v="158"/>
    <x v="168"/>
    <x v="7"/>
    <x v="0"/>
    <x v="720"/>
    <x v="118"/>
    <x v="2"/>
    <x v="1"/>
    <x v="377"/>
    <x v="139"/>
    <x v="561"/>
    <x v="2"/>
    <x v="1"/>
    <x v="22"/>
    <x v="22"/>
    <x v="0"/>
    <x v="0"/>
    <x v="1"/>
    <x v="0"/>
  </r>
  <r>
    <x v="0"/>
    <x v="0"/>
    <x v="425"/>
    <x v="452"/>
    <x v="7"/>
    <x v="0"/>
    <x v="721"/>
    <x v="316"/>
    <x v="2"/>
    <x v="1"/>
    <x v="378"/>
    <x v="376"/>
    <x v="562"/>
    <x v="3"/>
    <x v="2"/>
    <x v="9"/>
    <x v="9"/>
    <x v="0"/>
    <x v="0"/>
    <x v="1"/>
    <x v="0"/>
  </r>
  <r>
    <x v="0"/>
    <x v="0"/>
    <x v="64"/>
    <x v="63"/>
    <x v="7"/>
    <x v="0"/>
    <x v="722"/>
    <x v="317"/>
    <x v="2"/>
    <x v="1"/>
    <x v="379"/>
    <x v="59"/>
    <x v="563"/>
    <x v="3"/>
    <x v="2"/>
    <x v="9"/>
    <x v="9"/>
    <x v="0"/>
    <x v="0"/>
    <x v="1"/>
    <x v="0"/>
  </r>
  <r>
    <x v="0"/>
    <x v="0"/>
    <x v="426"/>
    <x v="427"/>
    <x v="7"/>
    <x v="0"/>
    <x v="723"/>
    <x v="318"/>
    <x v="2"/>
    <x v="1"/>
    <x v="380"/>
    <x v="377"/>
    <x v="564"/>
    <x v="3"/>
    <x v="2"/>
    <x v="9"/>
    <x v="9"/>
    <x v="0"/>
    <x v="0"/>
    <x v="1"/>
    <x v="0"/>
  </r>
  <r>
    <x v="0"/>
    <x v="0"/>
    <x v="427"/>
    <x v="453"/>
    <x v="7"/>
    <x v="0"/>
    <x v="724"/>
    <x v="319"/>
    <x v="2"/>
    <x v="1"/>
    <x v="381"/>
    <x v="378"/>
    <x v="565"/>
    <x v="3"/>
    <x v="2"/>
    <x v="17"/>
    <x v="17"/>
    <x v="0"/>
    <x v="0"/>
    <x v="1"/>
    <x v="0"/>
  </r>
  <r>
    <x v="0"/>
    <x v="0"/>
    <x v="67"/>
    <x v="66"/>
    <x v="7"/>
    <x v="0"/>
    <x v="725"/>
    <x v="59"/>
    <x v="2"/>
    <x v="2"/>
    <x v="59"/>
    <x v="62"/>
    <x v="64"/>
    <x v="4"/>
    <x v="3"/>
    <x v="20"/>
    <x v="20"/>
    <x v="0"/>
    <x v="0"/>
    <x v="1"/>
    <x v="0"/>
  </r>
  <r>
    <x v="0"/>
    <x v="0"/>
    <x v="428"/>
    <x v="454"/>
    <x v="7"/>
    <x v="0"/>
    <x v="726"/>
    <x v="51"/>
    <x v="2"/>
    <x v="2"/>
    <x v="84"/>
    <x v="379"/>
    <x v="566"/>
    <x v="4"/>
    <x v="3"/>
    <x v="20"/>
    <x v="20"/>
    <x v="0"/>
    <x v="0"/>
    <x v="1"/>
    <x v="0"/>
  </r>
  <r>
    <x v="0"/>
    <x v="0"/>
    <x v="429"/>
    <x v="455"/>
    <x v="7"/>
    <x v="0"/>
    <x v="727"/>
    <x v="116"/>
    <x v="2"/>
    <x v="2"/>
    <x v="243"/>
    <x v="380"/>
    <x v="567"/>
    <x v="4"/>
    <x v="3"/>
    <x v="20"/>
    <x v="20"/>
    <x v="0"/>
    <x v="0"/>
    <x v="1"/>
    <x v="0"/>
  </r>
  <r>
    <x v="0"/>
    <x v="0"/>
    <x v="430"/>
    <x v="456"/>
    <x v="7"/>
    <x v="0"/>
    <x v="728"/>
    <x v="51"/>
    <x v="2"/>
    <x v="2"/>
    <x v="382"/>
    <x v="62"/>
    <x v="568"/>
    <x v="4"/>
    <x v="3"/>
    <x v="20"/>
    <x v="20"/>
    <x v="0"/>
    <x v="0"/>
    <x v="1"/>
    <x v="0"/>
  </r>
  <r>
    <x v="0"/>
    <x v="0"/>
    <x v="431"/>
    <x v="457"/>
    <x v="7"/>
    <x v="0"/>
    <x v="729"/>
    <x v="45"/>
    <x v="2"/>
    <x v="2"/>
    <x v="128"/>
    <x v="381"/>
    <x v="569"/>
    <x v="4"/>
    <x v="3"/>
    <x v="20"/>
    <x v="20"/>
    <x v="0"/>
    <x v="0"/>
    <x v="1"/>
    <x v="0"/>
  </r>
  <r>
    <x v="0"/>
    <x v="0"/>
    <x v="432"/>
    <x v="458"/>
    <x v="7"/>
    <x v="0"/>
    <x v="730"/>
    <x v="45"/>
    <x v="2"/>
    <x v="2"/>
    <x v="61"/>
    <x v="382"/>
    <x v="570"/>
    <x v="4"/>
    <x v="3"/>
    <x v="21"/>
    <x v="21"/>
    <x v="0"/>
    <x v="0"/>
    <x v="1"/>
    <x v="0"/>
  </r>
  <r>
    <x v="0"/>
    <x v="0"/>
    <x v="433"/>
    <x v="459"/>
    <x v="7"/>
    <x v="0"/>
    <x v="731"/>
    <x v="45"/>
    <x v="2"/>
    <x v="2"/>
    <x v="128"/>
    <x v="173"/>
    <x v="191"/>
    <x v="4"/>
    <x v="3"/>
    <x v="20"/>
    <x v="20"/>
    <x v="0"/>
    <x v="0"/>
    <x v="1"/>
    <x v="0"/>
  </r>
  <r>
    <x v="0"/>
    <x v="0"/>
    <x v="72"/>
    <x v="71"/>
    <x v="7"/>
    <x v="0"/>
    <x v="732"/>
    <x v="66"/>
    <x v="2"/>
    <x v="2"/>
    <x v="74"/>
    <x v="63"/>
    <x v="571"/>
    <x v="4"/>
    <x v="3"/>
    <x v="19"/>
    <x v="19"/>
    <x v="0"/>
    <x v="0"/>
    <x v="1"/>
    <x v="0"/>
  </r>
  <r>
    <x v="0"/>
    <x v="0"/>
    <x v="74"/>
    <x v="73"/>
    <x v="7"/>
    <x v="0"/>
    <x v="733"/>
    <x v="59"/>
    <x v="2"/>
    <x v="2"/>
    <x v="129"/>
    <x v="67"/>
    <x v="274"/>
    <x v="4"/>
    <x v="3"/>
    <x v="20"/>
    <x v="20"/>
    <x v="0"/>
    <x v="0"/>
    <x v="1"/>
    <x v="0"/>
  </r>
  <r>
    <x v="0"/>
    <x v="0"/>
    <x v="161"/>
    <x v="171"/>
    <x v="7"/>
    <x v="0"/>
    <x v="734"/>
    <x v="45"/>
    <x v="2"/>
    <x v="2"/>
    <x v="65"/>
    <x v="142"/>
    <x v="152"/>
    <x v="4"/>
    <x v="3"/>
    <x v="19"/>
    <x v="19"/>
    <x v="0"/>
    <x v="0"/>
    <x v="1"/>
    <x v="0"/>
  </r>
  <r>
    <x v="0"/>
    <x v="0"/>
    <x v="75"/>
    <x v="74"/>
    <x v="7"/>
    <x v="0"/>
    <x v="735"/>
    <x v="52"/>
    <x v="2"/>
    <x v="2"/>
    <x v="72"/>
    <x v="68"/>
    <x v="459"/>
    <x v="4"/>
    <x v="3"/>
    <x v="19"/>
    <x v="19"/>
    <x v="0"/>
    <x v="0"/>
    <x v="1"/>
    <x v="0"/>
  </r>
  <r>
    <x v="0"/>
    <x v="0"/>
    <x v="164"/>
    <x v="174"/>
    <x v="7"/>
    <x v="0"/>
    <x v="736"/>
    <x v="66"/>
    <x v="2"/>
    <x v="2"/>
    <x v="46"/>
    <x v="145"/>
    <x v="572"/>
    <x v="4"/>
    <x v="3"/>
    <x v="16"/>
    <x v="16"/>
    <x v="0"/>
    <x v="0"/>
    <x v="1"/>
    <x v="0"/>
  </r>
  <r>
    <x v="0"/>
    <x v="0"/>
    <x v="434"/>
    <x v="460"/>
    <x v="7"/>
    <x v="0"/>
    <x v="737"/>
    <x v="52"/>
    <x v="2"/>
    <x v="2"/>
    <x v="383"/>
    <x v="383"/>
    <x v="573"/>
    <x v="4"/>
    <x v="3"/>
    <x v="20"/>
    <x v="20"/>
    <x v="0"/>
    <x v="0"/>
    <x v="1"/>
    <x v="0"/>
  </r>
  <r>
    <x v="0"/>
    <x v="0"/>
    <x v="166"/>
    <x v="176"/>
    <x v="7"/>
    <x v="0"/>
    <x v="738"/>
    <x v="52"/>
    <x v="2"/>
    <x v="2"/>
    <x v="52"/>
    <x v="147"/>
    <x v="574"/>
    <x v="4"/>
    <x v="3"/>
    <x v="16"/>
    <x v="16"/>
    <x v="0"/>
    <x v="0"/>
    <x v="1"/>
    <x v="0"/>
  </r>
  <r>
    <x v="0"/>
    <x v="0"/>
    <x v="435"/>
    <x v="461"/>
    <x v="7"/>
    <x v="0"/>
    <x v="739"/>
    <x v="52"/>
    <x v="2"/>
    <x v="2"/>
    <x v="67"/>
    <x v="384"/>
    <x v="575"/>
    <x v="4"/>
    <x v="3"/>
    <x v="21"/>
    <x v="21"/>
    <x v="0"/>
    <x v="0"/>
    <x v="1"/>
    <x v="0"/>
  </r>
  <r>
    <x v="0"/>
    <x v="0"/>
    <x v="261"/>
    <x v="277"/>
    <x v="7"/>
    <x v="0"/>
    <x v="740"/>
    <x v="52"/>
    <x v="2"/>
    <x v="2"/>
    <x v="193"/>
    <x v="230"/>
    <x v="277"/>
    <x v="4"/>
    <x v="3"/>
    <x v="21"/>
    <x v="21"/>
    <x v="0"/>
    <x v="0"/>
    <x v="1"/>
    <x v="0"/>
  </r>
  <r>
    <x v="0"/>
    <x v="0"/>
    <x v="436"/>
    <x v="462"/>
    <x v="7"/>
    <x v="0"/>
    <x v="741"/>
    <x v="52"/>
    <x v="2"/>
    <x v="2"/>
    <x v="383"/>
    <x v="62"/>
    <x v="576"/>
    <x v="4"/>
    <x v="3"/>
    <x v="20"/>
    <x v="20"/>
    <x v="0"/>
    <x v="0"/>
    <x v="1"/>
    <x v="0"/>
  </r>
  <r>
    <x v="0"/>
    <x v="0"/>
    <x v="77"/>
    <x v="76"/>
    <x v="7"/>
    <x v="0"/>
    <x v="742"/>
    <x v="46"/>
    <x v="2"/>
    <x v="2"/>
    <x v="252"/>
    <x v="69"/>
    <x v="577"/>
    <x v="4"/>
    <x v="3"/>
    <x v="20"/>
    <x v="20"/>
    <x v="0"/>
    <x v="0"/>
    <x v="1"/>
    <x v="0"/>
  </r>
  <r>
    <x v="0"/>
    <x v="0"/>
    <x v="437"/>
    <x v="463"/>
    <x v="7"/>
    <x v="0"/>
    <x v="743"/>
    <x v="61"/>
    <x v="2"/>
    <x v="2"/>
    <x v="135"/>
    <x v="75"/>
    <x v="167"/>
    <x v="4"/>
    <x v="3"/>
    <x v="19"/>
    <x v="19"/>
    <x v="0"/>
    <x v="0"/>
    <x v="1"/>
    <x v="0"/>
  </r>
  <r>
    <x v="0"/>
    <x v="0"/>
    <x v="79"/>
    <x v="78"/>
    <x v="7"/>
    <x v="0"/>
    <x v="744"/>
    <x v="47"/>
    <x v="2"/>
    <x v="2"/>
    <x v="68"/>
    <x v="71"/>
    <x v="75"/>
    <x v="4"/>
    <x v="3"/>
    <x v="20"/>
    <x v="20"/>
    <x v="0"/>
    <x v="0"/>
    <x v="1"/>
    <x v="0"/>
  </r>
  <r>
    <x v="0"/>
    <x v="0"/>
    <x v="167"/>
    <x v="177"/>
    <x v="7"/>
    <x v="0"/>
    <x v="745"/>
    <x v="47"/>
    <x v="2"/>
    <x v="2"/>
    <x v="384"/>
    <x v="148"/>
    <x v="578"/>
    <x v="4"/>
    <x v="3"/>
    <x v="20"/>
    <x v="20"/>
    <x v="0"/>
    <x v="0"/>
    <x v="1"/>
    <x v="0"/>
  </r>
  <r>
    <x v="0"/>
    <x v="0"/>
    <x v="168"/>
    <x v="178"/>
    <x v="7"/>
    <x v="0"/>
    <x v="746"/>
    <x v="59"/>
    <x v="2"/>
    <x v="2"/>
    <x v="385"/>
    <x v="149"/>
    <x v="579"/>
    <x v="4"/>
    <x v="3"/>
    <x v="16"/>
    <x v="16"/>
    <x v="0"/>
    <x v="0"/>
    <x v="1"/>
    <x v="0"/>
  </r>
  <r>
    <x v="0"/>
    <x v="0"/>
    <x v="80"/>
    <x v="79"/>
    <x v="7"/>
    <x v="0"/>
    <x v="747"/>
    <x v="47"/>
    <x v="2"/>
    <x v="2"/>
    <x v="69"/>
    <x v="72"/>
    <x v="76"/>
    <x v="4"/>
    <x v="3"/>
    <x v="19"/>
    <x v="19"/>
    <x v="0"/>
    <x v="0"/>
    <x v="1"/>
    <x v="0"/>
  </r>
  <r>
    <x v="0"/>
    <x v="0"/>
    <x v="80"/>
    <x v="79"/>
    <x v="7"/>
    <x v="0"/>
    <x v="748"/>
    <x v="45"/>
    <x v="2"/>
    <x v="2"/>
    <x v="65"/>
    <x v="72"/>
    <x v="580"/>
    <x v="4"/>
    <x v="3"/>
    <x v="19"/>
    <x v="19"/>
    <x v="0"/>
    <x v="0"/>
    <x v="1"/>
    <x v="0"/>
  </r>
  <r>
    <x v="0"/>
    <x v="0"/>
    <x v="438"/>
    <x v="464"/>
    <x v="7"/>
    <x v="0"/>
    <x v="749"/>
    <x v="45"/>
    <x v="2"/>
    <x v="2"/>
    <x v="61"/>
    <x v="384"/>
    <x v="581"/>
    <x v="4"/>
    <x v="3"/>
    <x v="21"/>
    <x v="21"/>
    <x v="0"/>
    <x v="0"/>
    <x v="1"/>
    <x v="0"/>
  </r>
  <r>
    <x v="0"/>
    <x v="0"/>
    <x v="83"/>
    <x v="82"/>
    <x v="7"/>
    <x v="0"/>
    <x v="750"/>
    <x v="46"/>
    <x v="2"/>
    <x v="2"/>
    <x v="326"/>
    <x v="74"/>
    <x v="582"/>
    <x v="4"/>
    <x v="3"/>
    <x v="20"/>
    <x v="20"/>
    <x v="0"/>
    <x v="0"/>
    <x v="1"/>
    <x v="0"/>
  </r>
  <r>
    <x v="0"/>
    <x v="0"/>
    <x v="264"/>
    <x v="280"/>
    <x v="7"/>
    <x v="0"/>
    <x v="751"/>
    <x v="70"/>
    <x v="2"/>
    <x v="2"/>
    <x v="386"/>
    <x v="233"/>
    <x v="583"/>
    <x v="4"/>
    <x v="3"/>
    <x v="26"/>
    <x v="26"/>
    <x v="0"/>
    <x v="0"/>
    <x v="1"/>
    <x v="0"/>
  </r>
  <r>
    <x v="0"/>
    <x v="0"/>
    <x v="85"/>
    <x v="84"/>
    <x v="7"/>
    <x v="0"/>
    <x v="752"/>
    <x v="217"/>
    <x v="2"/>
    <x v="2"/>
    <x v="387"/>
    <x v="75"/>
    <x v="584"/>
    <x v="4"/>
    <x v="3"/>
    <x v="19"/>
    <x v="19"/>
    <x v="0"/>
    <x v="0"/>
    <x v="1"/>
    <x v="0"/>
  </r>
  <r>
    <x v="0"/>
    <x v="0"/>
    <x v="87"/>
    <x v="86"/>
    <x v="7"/>
    <x v="0"/>
    <x v="753"/>
    <x v="320"/>
    <x v="2"/>
    <x v="1"/>
    <x v="388"/>
    <x v="76"/>
    <x v="585"/>
    <x v="1"/>
    <x v="1"/>
    <x v="18"/>
    <x v="18"/>
    <x v="0"/>
    <x v="0"/>
    <x v="1"/>
    <x v="0"/>
  </r>
  <r>
    <x v="0"/>
    <x v="0"/>
    <x v="332"/>
    <x v="354"/>
    <x v="7"/>
    <x v="0"/>
    <x v="754"/>
    <x v="218"/>
    <x v="2"/>
    <x v="2"/>
    <x v="389"/>
    <x v="296"/>
    <x v="586"/>
    <x v="4"/>
    <x v="3"/>
    <x v="20"/>
    <x v="20"/>
    <x v="0"/>
    <x v="0"/>
    <x v="1"/>
    <x v="0"/>
  </r>
  <r>
    <x v="0"/>
    <x v="0"/>
    <x v="88"/>
    <x v="87"/>
    <x v="7"/>
    <x v="0"/>
    <x v="755"/>
    <x v="45"/>
    <x v="2"/>
    <x v="2"/>
    <x v="65"/>
    <x v="77"/>
    <x v="587"/>
    <x v="4"/>
    <x v="3"/>
    <x v="19"/>
    <x v="19"/>
    <x v="0"/>
    <x v="0"/>
    <x v="1"/>
    <x v="0"/>
  </r>
  <r>
    <x v="0"/>
    <x v="0"/>
    <x v="439"/>
    <x v="465"/>
    <x v="7"/>
    <x v="0"/>
    <x v="756"/>
    <x v="321"/>
    <x v="2"/>
    <x v="2"/>
    <x v="390"/>
    <x v="385"/>
    <x v="588"/>
    <x v="4"/>
    <x v="3"/>
    <x v="20"/>
    <x v="20"/>
    <x v="0"/>
    <x v="0"/>
    <x v="1"/>
    <x v="0"/>
  </r>
  <r>
    <x v="0"/>
    <x v="0"/>
    <x v="176"/>
    <x v="186"/>
    <x v="7"/>
    <x v="0"/>
    <x v="757"/>
    <x v="221"/>
    <x v="2"/>
    <x v="2"/>
    <x v="391"/>
    <x v="68"/>
    <x v="589"/>
    <x v="4"/>
    <x v="3"/>
    <x v="19"/>
    <x v="19"/>
    <x v="0"/>
    <x v="0"/>
    <x v="1"/>
    <x v="0"/>
  </r>
  <r>
    <x v="0"/>
    <x v="0"/>
    <x v="440"/>
    <x v="466"/>
    <x v="7"/>
    <x v="0"/>
    <x v="758"/>
    <x v="169"/>
    <x v="2"/>
    <x v="2"/>
    <x v="325"/>
    <x v="386"/>
    <x v="590"/>
    <x v="4"/>
    <x v="3"/>
    <x v="21"/>
    <x v="21"/>
    <x v="0"/>
    <x v="0"/>
    <x v="1"/>
    <x v="0"/>
  </r>
  <r>
    <x v="0"/>
    <x v="0"/>
    <x v="441"/>
    <x v="467"/>
    <x v="7"/>
    <x v="0"/>
    <x v="759"/>
    <x v="60"/>
    <x v="2"/>
    <x v="2"/>
    <x v="63"/>
    <x v="382"/>
    <x v="591"/>
    <x v="4"/>
    <x v="3"/>
    <x v="21"/>
    <x v="21"/>
    <x v="0"/>
    <x v="0"/>
    <x v="1"/>
    <x v="0"/>
  </r>
  <r>
    <x v="0"/>
    <x v="0"/>
    <x v="442"/>
    <x v="468"/>
    <x v="7"/>
    <x v="0"/>
    <x v="760"/>
    <x v="52"/>
    <x v="2"/>
    <x v="2"/>
    <x v="67"/>
    <x v="387"/>
    <x v="592"/>
    <x v="4"/>
    <x v="3"/>
    <x v="21"/>
    <x v="21"/>
    <x v="0"/>
    <x v="0"/>
    <x v="1"/>
    <x v="0"/>
  </r>
  <r>
    <x v="0"/>
    <x v="0"/>
    <x v="443"/>
    <x v="469"/>
    <x v="7"/>
    <x v="0"/>
    <x v="761"/>
    <x v="52"/>
    <x v="2"/>
    <x v="2"/>
    <x v="67"/>
    <x v="382"/>
    <x v="593"/>
    <x v="4"/>
    <x v="3"/>
    <x v="21"/>
    <x v="21"/>
    <x v="0"/>
    <x v="0"/>
    <x v="1"/>
    <x v="0"/>
  </r>
  <r>
    <x v="0"/>
    <x v="0"/>
    <x v="444"/>
    <x v="470"/>
    <x v="7"/>
    <x v="0"/>
    <x v="762"/>
    <x v="61"/>
    <x v="2"/>
    <x v="2"/>
    <x v="64"/>
    <x v="382"/>
    <x v="594"/>
    <x v="4"/>
    <x v="3"/>
    <x v="21"/>
    <x v="21"/>
    <x v="0"/>
    <x v="0"/>
    <x v="1"/>
    <x v="0"/>
  </r>
  <r>
    <x v="0"/>
    <x v="0"/>
    <x v="445"/>
    <x v="471"/>
    <x v="7"/>
    <x v="0"/>
    <x v="763"/>
    <x v="322"/>
    <x v="2"/>
    <x v="2"/>
    <x v="392"/>
    <x v="298"/>
    <x v="595"/>
    <x v="4"/>
    <x v="3"/>
    <x v="20"/>
    <x v="20"/>
    <x v="0"/>
    <x v="0"/>
    <x v="1"/>
    <x v="0"/>
  </r>
  <r>
    <x v="0"/>
    <x v="0"/>
    <x v="180"/>
    <x v="190"/>
    <x v="7"/>
    <x v="0"/>
    <x v="764"/>
    <x v="47"/>
    <x v="2"/>
    <x v="2"/>
    <x v="68"/>
    <x v="160"/>
    <x v="596"/>
    <x v="4"/>
    <x v="3"/>
    <x v="21"/>
    <x v="21"/>
    <x v="0"/>
    <x v="0"/>
    <x v="1"/>
    <x v="0"/>
  </r>
  <r>
    <x v="0"/>
    <x v="0"/>
    <x v="181"/>
    <x v="191"/>
    <x v="7"/>
    <x v="0"/>
    <x v="765"/>
    <x v="47"/>
    <x v="2"/>
    <x v="2"/>
    <x v="68"/>
    <x v="161"/>
    <x v="176"/>
    <x v="4"/>
    <x v="3"/>
    <x v="21"/>
    <x v="21"/>
    <x v="0"/>
    <x v="0"/>
    <x v="1"/>
    <x v="0"/>
  </r>
  <r>
    <x v="0"/>
    <x v="0"/>
    <x v="215"/>
    <x v="231"/>
    <x v="7"/>
    <x v="0"/>
    <x v="766"/>
    <x v="51"/>
    <x v="2"/>
    <x v="2"/>
    <x v="60"/>
    <x v="90"/>
    <x v="212"/>
    <x v="4"/>
    <x v="3"/>
    <x v="19"/>
    <x v="19"/>
    <x v="0"/>
    <x v="0"/>
    <x v="1"/>
    <x v="0"/>
  </r>
  <r>
    <x v="0"/>
    <x v="0"/>
    <x v="446"/>
    <x v="472"/>
    <x v="7"/>
    <x v="0"/>
    <x v="767"/>
    <x v="51"/>
    <x v="2"/>
    <x v="2"/>
    <x v="76"/>
    <x v="388"/>
    <x v="597"/>
    <x v="4"/>
    <x v="3"/>
    <x v="20"/>
    <x v="20"/>
    <x v="0"/>
    <x v="0"/>
    <x v="1"/>
    <x v="0"/>
  </r>
  <r>
    <x v="0"/>
    <x v="0"/>
    <x v="91"/>
    <x v="90"/>
    <x v="7"/>
    <x v="0"/>
    <x v="768"/>
    <x v="52"/>
    <x v="2"/>
    <x v="2"/>
    <x v="72"/>
    <x v="79"/>
    <x v="598"/>
    <x v="4"/>
    <x v="3"/>
    <x v="19"/>
    <x v="19"/>
    <x v="0"/>
    <x v="0"/>
    <x v="1"/>
    <x v="0"/>
  </r>
  <r>
    <x v="0"/>
    <x v="0"/>
    <x v="91"/>
    <x v="90"/>
    <x v="7"/>
    <x v="0"/>
    <x v="769"/>
    <x v="116"/>
    <x v="2"/>
    <x v="2"/>
    <x v="138"/>
    <x v="79"/>
    <x v="599"/>
    <x v="4"/>
    <x v="3"/>
    <x v="19"/>
    <x v="19"/>
    <x v="0"/>
    <x v="0"/>
    <x v="1"/>
    <x v="0"/>
  </r>
  <r>
    <x v="0"/>
    <x v="0"/>
    <x v="447"/>
    <x v="473"/>
    <x v="7"/>
    <x v="0"/>
    <x v="770"/>
    <x v="45"/>
    <x v="2"/>
    <x v="2"/>
    <x v="45"/>
    <x v="389"/>
    <x v="600"/>
    <x v="4"/>
    <x v="3"/>
    <x v="16"/>
    <x v="16"/>
    <x v="0"/>
    <x v="0"/>
    <x v="1"/>
    <x v="0"/>
  </r>
  <r>
    <x v="0"/>
    <x v="0"/>
    <x v="448"/>
    <x v="474"/>
    <x v="7"/>
    <x v="0"/>
    <x v="771"/>
    <x v="47"/>
    <x v="2"/>
    <x v="2"/>
    <x v="69"/>
    <x v="390"/>
    <x v="601"/>
    <x v="4"/>
    <x v="3"/>
    <x v="19"/>
    <x v="19"/>
    <x v="0"/>
    <x v="0"/>
    <x v="1"/>
    <x v="0"/>
  </r>
  <r>
    <x v="0"/>
    <x v="0"/>
    <x v="272"/>
    <x v="288"/>
    <x v="7"/>
    <x v="0"/>
    <x v="772"/>
    <x v="52"/>
    <x v="2"/>
    <x v="2"/>
    <x v="193"/>
    <x v="240"/>
    <x v="602"/>
    <x v="4"/>
    <x v="3"/>
    <x v="21"/>
    <x v="21"/>
    <x v="0"/>
    <x v="0"/>
    <x v="1"/>
    <x v="0"/>
  </r>
  <r>
    <x v="0"/>
    <x v="0"/>
    <x v="96"/>
    <x v="95"/>
    <x v="7"/>
    <x v="0"/>
    <x v="773"/>
    <x v="47"/>
    <x v="2"/>
    <x v="2"/>
    <x v="69"/>
    <x v="83"/>
    <x v="90"/>
    <x v="4"/>
    <x v="3"/>
    <x v="19"/>
    <x v="19"/>
    <x v="0"/>
    <x v="0"/>
    <x v="1"/>
    <x v="0"/>
  </r>
  <r>
    <x v="0"/>
    <x v="0"/>
    <x v="96"/>
    <x v="95"/>
    <x v="7"/>
    <x v="0"/>
    <x v="774"/>
    <x v="45"/>
    <x v="2"/>
    <x v="2"/>
    <x v="65"/>
    <x v="83"/>
    <x v="603"/>
    <x v="4"/>
    <x v="3"/>
    <x v="19"/>
    <x v="19"/>
    <x v="0"/>
    <x v="0"/>
    <x v="1"/>
    <x v="0"/>
  </r>
  <r>
    <x v="0"/>
    <x v="0"/>
    <x v="97"/>
    <x v="96"/>
    <x v="7"/>
    <x v="0"/>
    <x v="775"/>
    <x v="45"/>
    <x v="2"/>
    <x v="2"/>
    <x v="61"/>
    <x v="84"/>
    <x v="91"/>
    <x v="4"/>
    <x v="3"/>
    <x v="20"/>
    <x v="20"/>
    <x v="0"/>
    <x v="0"/>
    <x v="1"/>
    <x v="0"/>
  </r>
  <r>
    <x v="0"/>
    <x v="0"/>
    <x v="449"/>
    <x v="475"/>
    <x v="7"/>
    <x v="0"/>
    <x v="776"/>
    <x v="47"/>
    <x v="2"/>
    <x v="2"/>
    <x v="68"/>
    <x v="391"/>
    <x v="604"/>
    <x v="4"/>
    <x v="3"/>
    <x v="21"/>
    <x v="21"/>
    <x v="0"/>
    <x v="0"/>
    <x v="1"/>
    <x v="0"/>
  </r>
  <r>
    <x v="0"/>
    <x v="0"/>
    <x v="98"/>
    <x v="97"/>
    <x v="7"/>
    <x v="0"/>
    <x v="777"/>
    <x v="46"/>
    <x v="2"/>
    <x v="2"/>
    <x v="82"/>
    <x v="63"/>
    <x v="605"/>
    <x v="4"/>
    <x v="3"/>
    <x v="19"/>
    <x v="19"/>
    <x v="0"/>
    <x v="0"/>
    <x v="1"/>
    <x v="0"/>
  </r>
  <r>
    <x v="0"/>
    <x v="0"/>
    <x v="98"/>
    <x v="97"/>
    <x v="7"/>
    <x v="0"/>
    <x v="778"/>
    <x v="45"/>
    <x v="2"/>
    <x v="2"/>
    <x v="65"/>
    <x v="63"/>
    <x v="454"/>
    <x v="4"/>
    <x v="3"/>
    <x v="19"/>
    <x v="19"/>
    <x v="0"/>
    <x v="0"/>
    <x v="1"/>
    <x v="0"/>
  </r>
  <r>
    <x v="0"/>
    <x v="0"/>
    <x v="450"/>
    <x v="476"/>
    <x v="7"/>
    <x v="0"/>
    <x v="779"/>
    <x v="47"/>
    <x v="2"/>
    <x v="2"/>
    <x v="68"/>
    <x v="344"/>
    <x v="606"/>
    <x v="4"/>
    <x v="3"/>
    <x v="21"/>
    <x v="21"/>
    <x v="0"/>
    <x v="0"/>
    <x v="1"/>
    <x v="0"/>
  </r>
  <r>
    <x v="0"/>
    <x v="0"/>
    <x v="273"/>
    <x v="289"/>
    <x v="7"/>
    <x v="0"/>
    <x v="780"/>
    <x v="47"/>
    <x v="2"/>
    <x v="2"/>
    <x v="85"/>
    <x v="241"/>
    <x v="607"/>
    <x v="4"/>
    <x v="3"/>
    <x v="21"/>
    <x v="21"/>
    <x v="0"/>
    <x v="0"/>
    <x v="1"/>
    <x v="0"/>
  </r>
  <r>
    <x v="0"/>
    <x v="0"/>
    <x v="451"/>
    <x v="477"/>
    <x v="7"/>
    <x v="0"/>
    <x v="781"/>
    <x v="62"/>
    <x v="2"/>
    <x v="2"/>
    <x v="393"/>
    <x v="392"/>
    <x v="608"/>
    <x v="4"/>
    <x v="3"/>
    <x v="21"/>
    <x v="21"/>
    <x v="0"/>
    <x v="0"/>
    <x v="1"/>
    <x v="0"/>
  </r>
  <r>
    <x v="0"/>
    <x v="0"/>
    <x v="99"/>
    <x v="98"/>
    <x v="7"/>
    <x v="0"/>
    <x v="782"/>
    <x v="45"/>
    <x v="2"/>
    <x v="2"/>
    <x v="65"/>
    <x v="85"/>
    <x v="609"/>
    <x v="4"/>
    <x v="3"/>
    <x v="19"/>
    <x v="19"/>
    <x v="0"/>
    <x v="0"/>
    <x v="1"/>
    <x v="0"/>
  </r>
  <r>
    <x v="0"/>
    <x v="0"/>
    <x v="185"/>
    <x v="195"/>
    <x v="7"/>
    <x v="0"/>
    <x v="783"/>
    <x v="45"/>
    <x v="2"/>
    <x v="2"/>
    <x v="61"/>
    <x v="164"/>
    <x v="610"/>
    <x v="4"/>
    <x v="3"/>
    <x v="21"/>
    <x v="21"/>
    <x v="0"/>
    <x v="0"/>
    <x v="1"/>
    <x v="0"/>
  </r>
  <r>
    <x v="0"/>
    <x v="0"/>
    <x v="102"/>
    <x v="101"/>
    <x v="7"/>
    <x v="0"/>
    <x v="784"/>
    <x v="218"/>
    <x v="2"/>
    <x v="2"/>
    <x v="394"/>
    <x v="88"/>
    <x v="611"/>
    <x v="4"/>
    <x v="3"/>
    <x v="19"/>
    <x v="19"/>
    <x v="0"/>
    <x v="0"/>
    <x v="1"/>
    <x v="0"/>
  </r>
  <r>
    <x v="0"/>
    <x v="0"/>
    <x v="452"/>
    <x v="478"/>
    <x v="7"/>
    <x v="0"/>
    <x v="785"/>
    <x v="60"/>
    <x v="2"/>
    <x v="2"/>
    <x v="63"/>
    <x v="393"/>
    <x v="612"/>
    <x v="4"/>
    <x v="3"/>
    <x v="16"/>
    <x v="16"/>
    <x v="0"/>
    <x v="0"/>
    <x v="1"/>
    <x v="0"/>
  </r>
  <r>
    <x v="0"/>
    <x v="0"/>
    <x v="104"/>
    <x v="103"/>
    <x v="7"/>
    <x v="0"/>
    <x v="786"/>
    <x v="45"/>
    <x v="2"/>
    <x v="2"/>
    <x v="65"/>
    <x v="90"/>
    <x v="613"/>
    <x v="4"/>
    <x v="3"/>
    <x v="19"/>
    <x v="19"/>
    <x v="0"/>
    <x v="0"/>
    <x v="1"/>
    <x v="0"/>
  </r>
  <r>
    <x v="0"/>
    <x v="0"/>
    <x v="453"/>
    <x v="479"/>
    <x v="7"/>
    <x v="0"/>
    <x v="787"/>
    <x v="47"/>
    <x v="2"/>
    <x v="2"/>
    <x v="68"/>
    <x v="394"/>
    <x v="614"/>
    <x v="4"/>
    <x v="3"/>
    <x v="21"/>
    <x v="21"/>
    <x v="0"/>
    <x v="0"/>
    <x v="1"/>
    <x v="0"/>
  </r>
  <r>
    <x v="0"/>
    <x v="0"/>
    <x v="454"/>
    <x v="480"/>
    <x v="7"/>
    <x v="0"/>
    <x v="788"/>
    <x v="51"/>
    <x v="2"/>
    <x v="2"/>
    <x v="84"/>
    <x v="93"/>
    <x v="101"/>
    <x v="4"/>
    <x v="3"/>
    <x v="20"/>
    <x v="20"/>
    <x v="0"/>
    <x v="0"/>
    <x v="1"/>
    <x v="0"/>
  </r>
  <r>
    <x v="0"/>
    <x v="0"/>
    <x v="107"/>
    <x v="106"/>
    <x v="7"/>
    <x v="0"/>
    <x v="789"/>
    <x v="51"/>
    <x v="2"/>
    <x v="2"/>
    <x v="84"/>
    <x v="93"/>
    <x v="101"/>
    <x v="4"/>
    <x v="3"/>
    <x v="20"/>
    <x v="20"/>
    <x v="0"/>
    <x v="0"/>
    <x v="1"/>
    <x v="0"/>
  </r>
  <r>
    <x v="0"/>
    <x v="0"/>
    <x v="455"/>
    <x v="481"/>
    <x v="7"/>
    <x v="0"/>
    <x v="790"/>
    <x v="45"/>
    <x v="2"/>
    <x v="2"/>
    <x v="61"/>
    <x v="395"/>
    <x v="615"/>
    <x v="4"/>
    <x v="3"/>
    <x v="21"/>
    <x v="21"/>
    <x v="0"/>
    <x v="0"/>
    <x v="1"/>
    <x v="0"/>
  </r>
  <r>
    <x v="0"/>
    <x v="0"/>
    <x v="456"/>
    <x v="482"/>
    <x v="7"/>
    <x v="0"/>
    <x v="791"/>
    <x v="47"/>
    <x v="2"/>
    <x v="2"/>
    <x v="85"/>
    <x v="230"/>
    <x v="616"/>
    <x v="4"/>
    <x v="3"/>
    <x v="21"/>
    <x v="21"/>
    <x v="0"/>
    <x v="0"/>
    <x v="1"/>
    <x v="0"/>
  </r>
  <r>
    <x v="0"/>
    <x v="0"/>
    <x v="194"/>
    <x v="204"/>
    <x v="7"/>
    <x v="0"/>
    <x v="792"/>
    <x v="323"/>
    <x v="2"/>
    <x v="1"/>
    <x v="395"/>
    <x v="170"/>
    <x v="617"/>
    <x v="2"/>
    <x v="1"/>
    <x v="22"/>
    <x v="22"/>
    <x v="0"/>
    <x v="0"/>
    <x v="1"/>
    <x v="0"/>
  </r>
  <r>
    <x v="0"/>
    <x v="0"/>
    <x v="108"/>
    <x v="107"/>
    <x v="7"/>
    <x v="0"/>
    <x v="793"/>
    <x v="47"/>
    <x v="2"/>
    <x v="2"/>
    <x v="85"/>
    <x v="94"/>
    <x v="102"/>
    <x v="4"/>
    <x v="3"/>
    <x v="20"/>
    <x v="20"/>
    <x v="0"/>
    <x v="0"/>
    <x v="1"/>
    <x v="0"/>
  </r>
  <r>
    <x v="0"/>
    <x v="0"/>
    <x v="457"/>
    <x v="483"/>
    <x v="7"/>
    <x v="0"/>
    <x v="794"/>
    <x v="60"/>
    <x v="2"/>
    <x v="2"/>
    <x v="200"/>
    <x v="141"/>
    <x v="618"/>
    <x v="4"/>
    <x v="3"/>
    <x v="20"/>
    <x v="20"/>
    <x v="0"/>
    <x v="0"/>
    <x v="1"/>
    <x v="0"/>
  </r>
  <r>
    <x v="0"/>
    <x v="0"/>
    <x v="278"/>
    <x v="294"/>
    <x v="7"/>
    <x v="0"/>
    <x v="795"/>
    <x v="173"/>
    <x v="2"/>
    <x v="2"/>
    <x v="199"/>
    <x v="246"/>
    <x v="295"/>
    <x v="1"/>
    <x v="1"/>
    <x v="23"/>
    <x v="23"/>
    <x v="0"/>
    <x v="0"/>
    <x v="1"/>
    <x v="0"/>
  </r>
  <r>
    <x v="0"/>
    <x v="0"/>
    <x v="109"/>
    <x v="108"/>
    <x v="7"/>
    <x v="0"/>
    <x v="796"/>
    <x v="60"/>
    <x v="2"/>
    <x v="2"/>
    <x v="200"/>
    <x v="95"/>
    <x v="619"/>
    <x v="1"/>
    <x v="1"/>
    <x v="23"/>
    <x v="23"/>
    <x v="0"/>
    <x v="0"/>
    <x v="1"/>
    <x v="0"/>
  </r>
  <r>
    <x v="0"/>
    <x v="0"/>
    <x v="279"/>
    <x v="295"/>
    <x v="7"/>
    <x v="0"/>
    <x v="797"/>
    <x v="173"/>
    <x v="2"/>
    <x v="2"/>
    <x v="199"/>
    <x v="247"/>
    <x v="620"/>
    <x v="1"/>
    <x v="1"/>
    <x v="23"/>
    <x v="23"/>
    <x v="0"/>
    <x v="0"/>
    <x v="1"/>
    <x v="0"/>
  </r>
  <r>
    <x v="0"/>
    <x v="0"/>
    <x v="195"/>
    <x v="205"/>
    <x v="7"/>
    <x v="0"/>
    <x v="798"/>
    <x v="324"/>
    <x v="2"/>
    <x v="2"/>
    <x v="396"/>
    <x v="171"/>
    <x v="621"/>
    <x v="4"/>
    <x v="3"/>
    <x v="16"/>
    <x v="16"/>
    <x v="0"/>
    <x v="0"/>
    <x v="1"/>
    <x v="0"/>
  </r>
  <r>
    <x v="0"/>
    <x v="0"/>
    <x v="220"/>
    <x v="236"/>
    <x v="7"/>
    <x v="0"/>
    <x v="799"/>
    <x v="169"/>
    <x v="2"/>
    <x v="2"/>
    <x v="324"/>
    <x v="192"/>
    <x v="622"/>
    <x v="4"/>
    <x v="3"/>
    <x v="16"/>
    <x v="16"/>
    <x v="0"/>
    <x v="0"/>
    <x v="1"/>
    <x v="0"/>
  </r>
  <r>
    <x v="0"/>
    <x v="0"/>
    <x v="198"/>
    <x v="208"/>
    <x v="7"/>
    <x v="0"/>
    <x v="800"/>
    <x v="45"/>
    <x v="2"/>
    <x v="2"/>
    <x v="131"/>
    <x v="145"/>
    <x v="156"/>
    <x v="4"/>
    <x v="3"/>
    <x v="16"/>
    <x v="16"/>
    <x v="0"/>
    <x v="0"/>
    <x v="1"/>
    <x v="0"/>
  </r>
  <r>
    <x v="0"/>
    <x v="0"/>
    <x v="114"/>
    <x v="113"/>
    <x v="7"/>
    <x v="0"/>
    <x v="801"/>
    <x v="45"/>
    <x v="2"/>
    <x v="2"/>
    <x v="61"/>
    <x v="100"/>
    <x v="108"/>
    <x v="4"/>
    <x v="3"/>
    <x v="20"/>
    <x v="20"/>
    <x v="0"/>
    <x v="0"/>
    <x v="1"/>
    <x v="0"/>
  </r>
  <r>
    <x v="0"/>
    <x v="0"/>
    <x v="458"/>
    <x v="484"/>
    <x v="7"/>
    <x v="0"/>
    <x v="802"/>
    <x v="45"/>
    <x v="2"/>
    <x v="2"/>
    <x v="45"/>
    <x v="396"/>
    <x v="623"/>
    <x v="4"/>
    <x v="3"/>
    <x v="16"/>
    <x v="16"/>
    <x v="0"/>
    <x v="0"/>
    <x v="1"/>
    <x v="0"/>
  </r>
  <r>
    <x v="0"/>
    <x v="0"/>
    <x v="117"/>
    <x v="116"/>
    <x v="7"/>
    <x v="0"/>
    <x v="803"/>
    <x v="71"/>
    <x v="2"/>
    <x v="2"/>
    <x v="321"/>
    <x v="102"/>
    <x v="624"/>
    <x v="4"/>
    <x v="3"/>
    <x v="20"/>
    <x v="20"/>
    <x v="0"/>
    <x v="0"/>
    <x v="1"/>
    <x v="0"/>
  </r>
  <r>
    <x v="0"/>
    <x v="0"/>
    <x v="118"/>
    <x v="117"/>
    <x v="7"/>
    <x v="0"/>
    <x v="804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7"/>
    <x v="0"/>
    <x v="805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7"/>
    <x v="0"/>
    <x v="806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00"/>
    <x v="7"/>
    <x v="0"/>
    <x v="807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0"/>
    <x v="7"/>
    <x v="0"/>
    <x v="808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7"/>
    <x v="0"/>
    <x v="809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7"/>
    <x v="0"/>
    <x v="810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485"/>
    <x v="7"/>
    <x v="0"/>
    <x v="811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124"/>
    <x v="7"/>
    <x v="0"/>
    <x v="812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7"/>
    <x v="0"/>
    <x v="813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7"/>
    <x v="0"/>
    <x v="814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486"/>
    <x v="7"/>
    <x v="0"/>
    <x v="815"/>
    <x v="4"/>
    <x v="3"/>
    <x v="3"/>
    <x v="4"/>
    <x v="0"/>
    <x v="0"/>
    <x v="0"/>
    <x v="0"/>
    <x v="0"/>
    <x v="0"/>
    <x v="0"/>
    <x v="0"/>
    <x v="1"/>
    <x v="0"/>
  </r>
  <r>
    <x v="0"/>
    <x v="0"/>
    <x v="0"/>
    <x v="0"/>
    <x v="8"/>
    <x v="0"/>
    <x v="816"/>
    <x v="325"/>
    <x v="0"/>
    <x v="0"/>
    <x v="397"/>
    <x v="0"/>
    <x v="0"/>
    <x v="0"/>
    <x v="0"/>
    <x v="0"/>
    <x v="0"/>
    <x v="0"/>
    <x v="0"/>
    <x v="1"/>
    <x v="0"/>
  </r>
  <r>
    <x v="0"/>
    <x v="0"/>
    <x v="1"/>
    <x v="1"/>
    <x v="8"/>
    <x v="0"/>
    <x v="817"/>
    <x v="326"/>
    <x v="1"/>
    <x v="0"/>
    <x v="398"/>
    <x v="1"/>
    <x v="625"/>
    <x v="0"/>
    <x v="0"/>
    <x v="1"/>
    <x v="1"/>
    <x v="0"/>
    <x v="0"/>
    <x v="1"/>
    <x v="0"/>
  </r>
  <r>
    <x v="0"/>
    <x v="0"/>
    <x v="120"/>
    <x v="130"/>
    <x v="8"/>
    <x v="0"/>
    <x v="818"/>
    <x v="327"/>
    <x v="1"/>
    <x v="0"/>
    <x v="399"/>
    <x v="104"/>
    <x v="626"/>
    <x v="0"/>
    <x v="0"/>
    <x v="1"/>
    <x v="1"/>
    <x v="0"/>
    <x v="0"/>
    <x v="1"/>
    <x v="0"/>
  </r>
  <r>
    <x v="0"/>
    <x v="0"/>
    <x v="2"/>
    <x v="2"/>
    <x v="8"/>
    <x v="0"/>
    <x v="819"/>
    <x v="328"/>
    <x v="1"/>
    <x v="0"/>
    <x v="400"/>
    <x v="2"/>
    <x v="627"/>
    <x v="0"/>
    <x v="0"/>
    <x v="0"/>
    <x v="0"/>
    <x v="0"/>
    <x v="0"/>
    <x v="1"/>
    <x v="0"/>
  </r>
  <r>
    <x v="0"/>
    <x v="0"/>
    <x v="121"/>
    <x v="131"/>
    <x v="8"/>
    <x v="0"/>
    <x v="820"/>
    <x v="329"/>
    <x v="1"/>
    <x v="0"/>
    <x v="401"/>
    <x v="105"/>
    <x v="628"/>
    <x v="0"/>
    <x v="0"/>
    <x v="0"/>
    <x v="0"/>
    <x v="0"/>
    <x v="0"/>
    <x v="1"/>
    <x v="0"/>
  </r>
  <r>
    <x v="0"/>
    <x v="0"/>
    <x v="7"/>
    <x v="7"/>
    <x v="8"/>
    <x v="0"/>
    <x v="821"/>
    <x v="330"/>
    <x v="1"/>
    <x v="0"/>
    <x v="402"/>
    <x v="7"/>
    <x v="629"/>
    <x v="0"/>
    <x v="0"/>
    <x v="2"/>
    <x v="2"/>
    <x v="0"/>
    <x v="0"/>
    <x v="1"/>
    <x v="0"/>
  </r>
  <r>
    <x v="0"/>
    <x v="0"/>
    <x v="126"/>
    <x v="136"/>
    <x v="8"/>
    <x v="0"/>
    <x v="822"/>
    <x v="331"/>
    <x v="1"/>
    <x v="0"/>
    <x v="403"/>
    <x v="110"/>
    <x v="630"/>
    <x v="0"/>
    <x v="0"/>
    <x v="2"/>
    <x v="2"/>
    <x v="0"/>
    <x v="0"/>
    <x v="1"/>
    <x v="0"/>
  </r>
  <r>
    <x v="0"/>
    <x v="0"/>
    <x v="459"/>
    <x v="487"/>
    <x v="8"/>
    <x v="0"/>
    <x v="823"/>
    <x v="332"/>
    <x v="1"/>
    <x v="0"/>
    <x v="404"/>
    <x v="397"/>
    <x v="631"/>
    <x v="2"/>
    <x v="1"/>
    <x v="5"/>
    <x v="5"/>
    <x v="0"/>
    <x v="0"/>
    <x v="1"/>
    <x v="0"/>
  </r>
  <r>
    <x v="0"/>
    <x v="0"/>
    <x v="132"/>
    <x v="142"/>
    <x v="8"/>
    <x v="0"/>
    <x v="824"/>
    <x v="333"/>
    <x v="1"/>
    <x v="0"/>
    <x v="405"/>
    <x v="116"/>
    <x v="632"/>
    <x v="2"/>
    <x v="1"/>
    <x v="5"/>
    <x v="5"/>
    <x v="0"/>
    <x v="0"/>
    <x v="1"/>
    <x v="0"/>
  </r>
  <r>
    <x v="0"/>
    <x v="0"/>
    <x v="21"/>
    <x v="21"/>
    <x v="8"/>
    <x v="0"/>
    <x v="825"/>
    <x v="334"/>
    <x v="1"/>
    <x v="0"/>
    <x v="406"/>
    <x v="21"/>
    <x v="633"/>
    <x v="1"/>
    <x v="1"/>
    <x v="8"/>
    <x v="8"/>
    <x v="0"/>
    <x v="0"/>
    <x v="1"/>
    <x v="0"/>
  </r>
  <r>
    <x v="0"/>
    <x v="0"/>
    <x v="133"/>
    <x v="143"/>
    <x v="8"/>
    <x v="0"/>
    <x v="826"/>
    <x v="335"/>
    <x v="1"/>
    <x v="0"/>
    <x v="407"/>
    <x v="117"/>
    <x v="634"/>
    <x v="2"/>
    <x v="1"/>
    <x v="5"/>
    <x v="5"/>
    <x v="0"/>
    <x v="0"/>
    <x v="1"/>
    <x v="0"/>
  </r>
  <r>
    <x v="0"/>
    <x v="0"/>
    <x v="134"/>
    <x v="144"/>
    <x v="8"/>
    <x v="0"/>
    <x v="827"/>
    <x v="336"/>
    <x v="1"/>
    <x v="0"/>
    <x v="408"/>
    <x v="118"/>
    <x v="635"/>
    <x v="1"/>
    <x v="1"/>
    <x v="4"/>
    <x v="4"/>
    <x v="0"/>
    <x v="0"/>
    <x v="1"/>
    <x v="0"/>
  </r>
  <r>
    <x v="0"/>
    <x v="0"/>
    <x v="235"/>
    <x v="251"/>
    <x v="8"/>
    <x v="0"/>
    <x v="828"/>
    <x v="337"/>
    <x v="1"/>
    <x v="0"/>
    <x v="409"/>
    <x v="207"/>
    <x v="636"/>
    <x v="1"/>
    <x v="1"/>
    <x v="11"/>
    <x v="11"/>
    <x v="0"/>
    <x v="0"/>
    <x v="1"/>
    <x v="0"/>
  </r>
  <r>
    <x v="0"/>
    <x v="0"/>
    <x v="362"/>
    <x v="390"/>
    <x v="8"/>
    <x v="0"/>
    <x v="829"/>
    <x v="338"/>
    <x v="1"/>
    <x v="0"/>
    <x v="410"/>
    <x v="324"/>
    <x v="637"/>
    <x v="2"/>
    <x v="1"/>
    <x v="22"/>
    <x v="22"/>
    <x v="0"/>
    <x v="0"/>
    <x v="1"/>
    <x v="0"/>
  </r>
  <r>
    <x v="0"/>
    <x v="0"/>
    <x v="460"/>
    <x v="488"/>
    <x v="8"/>
    <x v="0"/>
    <x v="830"/>
    <x v="339"/>
    <x v="1"/>
    <x v="0"/>
    <x v="411"/>
    <x v="398"/>
    <x v="638"/>
    <x v="2"/>
    <x v="1"/>
    <x v="22"/>
    <x v="22"/>
    <x v="0"/>
    <x v="0"/>
    <x v="1"/>
    <x v="0"/>
  </r>
  <r>
    <x v="0"/>
    <x v="0"/>
    <x v="416"/>
    <x v="444"/>
    <x v="8"/>
    <x v="0"/>
    <x v="831"/>
    <x v="340"/>
    <x v="1"/>
    <x v="0"/>
    <x v="412"/>
    <x v="367"/>
    <x v="639"/>
    <x v="2"/>
    <x v="1"/>
    <x v="22"/>
    <x v="22"/>
    <x v="0"/>
    <x v="0"/>
    <x v="1"/>
    <x v="0"/>
  </r>
  <r>
    <x v="0"/>
    <x v="0"/>
    <x v="461"/>
    <x v="489"/>
    <x v="8"/>
    <x v="0"/>
    <x v="832"/>
    <x v="341"/>
    <x v="1"/>
    <x v="0"/>
    <x v="413"/>
    <x v="315"/>
    <x v="640"/>
    <x v="2"/>
    <x v="1"/>
    <x v="22"/>
    <x v="22"/>
    <x v="0"/>
    <x v="0"/>
    <x v="1"/>
    <x v="0"/>
  </r>
  <r>
    <x v="0"/>
    <x v="0"/>
    <x v="363"/>
    <x v="391"/>
    <x v="8"/>
    <x v="0"/>
    <x v="833"/>
    <x v="342"/>
    <x v="1"/>
    <x v="0"/>
    <x v="414"/>
    <x v="325"/>
    <x v="641"/>
    <x v="2"/>
    <x v="1"/>
    <x v="22"/>
    <x v="22"/>
    <x v="0"/>
    <x v="0"/>
    <x v="1"/>
    <x v="0"/>
  </r>
  <r>
    <x v="0"/>
    <x v="0"/>
    <x v="207"/>
    <x v="222"/>
    <x v="8"/>
    <x v="0"/>
    <x v="834"/>
    <x v="343"/>
    <x v="1"/>
    <x v="0"/>
    <x v="415"/>
    <x v="181"/>
    <x v="642"/>
    <x v="2"/>
    <x v="1"/>
    <x v="22"/>
    <x v="22"/>
    <x v="0"/>
    <x v="0"/>
    <x v="1"/>
    <x v="0"/>
  </r>
  <r>
    <x v="0"/>
    <x v="0"/>
    <x v="364"/>
    <x v="392"/>
    <x v="8"/>
    <x v="0"/>
    <x v="835"/>
    <x v="344"/>
    <x v="1"/>
    <x v="0"/>
    <x v="416"/>
    <x v="326"/>
    <x v="643"/>
    <x v="2"/>
    <x v="1"/>
    <x v="22"/>
    <x v="22"/>
    <x v="0"/>
    <x v="0"/>
    <x v="1"/>
    <x v="0"/>
  </r>
  <r>
    <x v="0"/>
    <x v="0"/>
    <x v="365"/>
    <x v="393"/>
    <x v="8"/>
    <x v="0"/>
    <x v="836"/>
    <x v="345"/>
    <x v="1"/>
    <x v="0"/>
    <x v="417"/>
    <x v="327"/>
    <x v="644"/>
    <x v="2"/>
    <x v="1"/>
    <x v="22"/>
    <x v="22"/>
    <x v="0"/>
    <x v="0"/>
    <x v="1"/>
    <x v="0"/>
  </r>
  <r>
    <x v="0"/>
    <x v="0"/>
    <x v="31"/>
    <x v="31"/>
    <x v="8"/>
    <x v="0"/>
    <x v="837"/>
    <x v="346"/>
    <x v="1"/>
    <x v="0"/>
    <x v="418"/>
    <x v="31"/>
    <x v="645"/>
    <x v="1"/>
    <x v="1"/>
    <x v="11"/>
    <x v="11"/>
    <x v="0"/>
    <x v="0"/>
    <x v="1"/>
    <x v="0"/>
  </r>
  <r>
    <x v="0"/>
    <x v="0"/>
    <x v="34"/>
    <x v="34"/>
    <x v="8"/>
    <x v="0"/>
    <x v="838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8"/>
    <x v="0"/>
    <x v="839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8"/>
    <x v="0"/>
    <x v="840"/>
    <x v="347"/>
    <x v="1"/>
    <x v="0"/>
    <x v="419"/>
    <x v="34"/>
    <x v="646"/>
    <x v="2"/>
    <x v="1"/>
    <x v="13"/>
    <x v="13"/>
    <x v="0"/>
    <x v="0"/>
    <x v="1"/>
    <x v="0"/>
  </r>
  <r>
    <x v="0"/>
    <x v="0"/>
    <x v="36"/>
    <x v="36"/>
    <x v="8"/>
    <x v="0"/>
    <x v="841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8"/>
    <x v="0"/>
    <x v="842"/>
    <x v="4"/>
    <x v="1"/>
    <x v="0"/>
    <x v="4"/>
    <x v="34"/>
    <x v="0"/>
    <x v="2"/>
    <x v="1"/>
    <x v="13"/>
    <x v="13"/>
    <x v="0"/>
    <x v="0"/>
    <x v="1"/>
    <x v="0"/>
  </r>
  <r>
    <x v="0"/>
    <x v="0"/>
    <x v="137"/>
    <x v="147"/>
    <x v="8"/>
    <x v="0"/>
    <x v="843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8"/>
    <x v="0"/>
    <x v="844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8"/>
    <x v="0"/>
    <x v="845"/>
    <x v="4"/>
    <x v="1"/>
    <x v="0"/>
    <x v="4"/>
    <x v="121"/>
    <x v="0"/>
    <x v="2"/>
    <x v="1"/>
    <x v="13"/>
    <x v="13"/>
    <x v="0"/>
    <x v="0"/>
    <x v="1"/>
    <x v="0"/>
  </r>
  <r>
    <x v="0"/>
    <x v="0"/>
    <x v="141"/>
    <x v="151"/>
    <x v="8"/>
    <x v="0"/>
    <x v="846"/>
    <x v="4"/>
    <x v="2"/>
    <x v="1"/>
    <x v="4"/>
    <x v="123"/>
    <x v="0"/>
    <x v="1"/>
    <x v="1"/>
    <x v="15"/>
    <x v="15"/>
    <x v="0"/>
    <x v="0"/>
    <x v="1"/>
    <x v="0"/>
  </r>
  <r>
    <x v="0"/>
    <x v="0"/>
    <x v="142"/>
    <x v="152"/>
    <x v="8"/>
    <x v="0"/>
    <x v="847"/>
    <x v="348"/>
    <x v="2"/>
    <x v="1"/>
    <x v="420"/>
    <x v="123"/>
    <x v="647"/>
    <x v="1"/>
    <x v="1"/>
    <x v="15"/>
    <x v="15"/>
    <x v="0"/>
    <x v="0"/>
    <x v="1"/>
    <x v="0"/>
  </r>
  <r>
    <x v="0"/>
    <x v="0"/>
    <x v="246"/>
    <x v="262"/>
    <x v="8"/>
    <x v="0"/>
    <x v="848"/>
    <x v="4"/>
    <x v="2"/>
    <x v="1"/>
    <x v="4"/>
    <x v="217"/>
    <x v="0"/>
    <x v="2"/>
    <x v="1"/>
    <x v="14"/>
    <x v="14"/>
    <x v="0"/>
    <x v="0"/>
    <x v="1"/>
    <x v="0"/>
  </r>
  <r>
    <x v="0"/>
    <x v="0"/>
    <x v="462"/>
    <x v="490"/>
    <x v="8"/>
    <x v="0"/>
    <x v="849"/>
    <x v="349"/>
    <x v="2"/>
    <x v="1"/>
    <x v="421"/>
    <x v="399"/>
    <x v="648"/>
    <x v="2"/>
    <x v="1"/>
    <x v="14"/>
    <x v="14"/>
    <x v="0"/>
    <x v="0"/>
    <x v="1"/>
    <x v="0"/>
  </r>
  <r>
    <x v="0"/>
    <x v="0"/>
    <x v="463"/>
    <x v="491"/>
    <x v="8"/>
    <x v="0"/>
    <x v="850"/>
    <x v="4"/>
    <x v="2"/>
    <x v="1"/>
    <x v="4"/>
    <x v="400"/>
    <x v="0"/>
    <x v="2"/>
    <x v="1"/>
    <x v="14"/>
    <x v="14"/>
    <x v="0"/>
    <x v="0"/>
    <x v="1"/>
    <x v="0"/>
  </r>
  <r>
    <x v="0"/>
    <x v="0"/>
    <x v="252"/>
    <x v="268"/>
    <x v="8"/>
    <x v="0"/>
    <x v="851"/>
    <x v="350"/>
    <x v="2"/>
    <x v="2"/>
    <x v="422"/>
    <x v="222"/>
    <x v="649"/>
    <x v="4"/>
    <x v="3"/>
    <x v="16"/>
    <x v="16"/>
    <x v="0"/>
    <x v="0"/>
    <x v="1"/>
    <x v="0"/>
  </r>
  <r>
    <x v="0"/>
    <x v="0"/>
    <x v="148"/>
    <x v="158"/>
    <x v="8"/>
    <x v="0"/>
    <x v="852"/>
    <x v="104"/>
    <x v="2"/>
    <x v="1"/>
    <x v="117"/>
    <x v="129"/>
    <x v="140"/>
    <x v="2"/>
    <x v="1"/>
    <x v="22"/>
    <x v="22"/>
    <x v="0"/>
    <x v="0"/>
    <x v="1"/>
    <x v="0"/>
  </r>
  <r>
    <x v="0"/>
    <x v="0"/>
    <x v="149"/>
    <x v="159"/>
    <x v="8"/>
    <x v="0"/>
    <x v="853"/>
    <x v="351"/>
    <x v="2"/>
    <x v="1"/>
    <x v="43"/>
    <x v="130"/>
    <x v="650"/>
    <x v="2"/>
    <x v="1"/>
    <x v="22"/>
    <x v="22"/>
    <x v="0"/>
    <x v="0"/>
    <x v="1"/>
    <x v="0"/>
  </r>
  <r>
    <x v="0"/>
    <x v="0"/>
    <x v="149"/>
    <x v="159"/>
    <x v="8"/>
    <x v="0"/>
    <x v="854"/>
    <x v="312"/>
    <x v="2"/>
    <x v="1"/>
    <x v="373"/>
    <x v="130"/>
    <x v="651"/>
    <x v="2"/>
    <x v="1"/>
    <x v="22"/>
    <x v="22"/>
    <x v="0"/>
    <x v="0"/>
    <x v="1"/>
    <x v="0"/>
  </r>
  <r>
    <x v="0"/>
    <x v="0"/>
    <x v="370"/>
    <x v="398"/>
    <x v="8"/>
    <x v="0"/>
    <x v="855"/>
    <x v="352"/>
    <x v="2"/>
    <x v="2"/>
    <x v="423"/>
    <x v="330"/>
    <x v="652"/>
    <x v="2"/>
    <x v="1"/>
    <x v="14"/>
    <x v="14"/>
    <x v="0"/>
    <x v="0"/>
    <x v="1"/>
    <x v="0"/>
  </r>
  <r>
    <x v="0"/>
    <x v="0"/>
    <x v="156"/>
    <x v="166"/>
    <x v="8"/>
    <x v="0"/>
    <x v="856"/>
    <x v="4"/>
    <x v="2"/>
    <x v="1"/>
    <x v="4"/>
    <x v="137"/>
    <x v="0"/>
    <x v="2"/>
    <x v="1"/>
    <x v="22"/>
    <x v="22"/>
    <x v="0"/>
    <x v="0"/>
    <x v="1"/>
    <x v="0"/>
  </r>
  <r>
    <x v="0"/>
    <x v="0"/>
    <x v="159"/>
    <x v="169"/>
    <x v="8"/>
    <x v="0"/>
    <x v="857"/>
    <x v="353"/>
    <x v="2"/>
    <x v="1"/>
    <x v="424"/>
    <x v="140"/>
    <x v="653"/>
    <x v="1"/>
    <x v="1"/>
    <x v="10"/>
    <x v="10"/>
    <x v="0"/>
    <x v="0"/>
    <x v="1"/>
    <x v="0"/>
  </r>
  <r>
    <x v="0"/>
    <x v="0"/>
    <x v="160"/>
    <x v="170"/>
    <x v="8"/>
    <x v="0"/>
    <x v="858"/>
    <x v="45"/>
    <x v="2"/>
    <x v="2"/>
    <x v="128"/>
    <x v="141"/>
    <x v="151"/>
    <x v="4"/>
    <x v="3"/>
    <x v="20"/>
    <x v="20"/>
    <x v="0"/>
    <x v="0"/>
    <x v="1"/>
    <x v="0"/>
  </r>
  <r>
    <x v="0"/>
    <x v="0"/>
    <x v="257"/>
    <x v="273"/>
    <x v="8"/>
    <x v="0"/>
    <x v="859"/>
    <x v="45"/>
    <x v="2"/>
    <x v="2"/>
    <x v="131"/>
    <x v="227"/>
    <x v="654"/>
    <x v="4"/>
    <x v="3"/>
    <x v="19"/>
    <x v="19"/>
    <x v="0"/>
    <x v="0"/>
    <x v="1"/>
    <x v="0"/>
  </r>
  <r>
    <x v="0"/>
    <x v="0"/>
    <x v="162"/>
    <x v="172"/>
    <x v="8"/>
    <x v="0"/>
    <x v="860"/>
    <x v="59"/>
    <x v="2"/>
    <x v="2"/>
    <x v="129"/>
    <x v="143"/>
    <x v="153"/>
    <x v="4"/>
    <x v="3"/>
    <x v="21"/>
    <x v="21"/>
    <x v="0"/>
    <x v="0"/>
    <x v="1"/>
    <x v="0"/>
  </r>
  <r>
    <x v="0"/>
    <x v="0"/>
    <x v="258"/>
    <x v="274"/>
    <x v="8"/>
    <x v="0"/>
    <x v="861"/>
    <x v="45"/>
    <x v="2"/>
    <x v="2"/>
    <x v="61"/>
    <x v="67"/>
    <x v="655"/>
    <x v="4"/>
    <x v="3"/>
    <x v="20"/>
    <x v="20"/>
    <x v="0"/>
    <x v="0"/>
    <x v="1"/>
    <x v="0"/>
  </r>
  <r>
    <x v="0"/>
    <x v="0"/>
    <x v="259"/>
    <x v="275"/>
    <x v="8"/>
    <x v="0"/>
    <x v="862"/>
    <x v="45"/>
    <x v="2"/>
    <x v="2"/>
    <x v="61"/>
    <x v="228"/>
    <x v="656"/>
    <x v="4"/>
    <x v="3"/>
    <x v="20"/>
    <x v="20"/>
    <x v="0"/>
    <x v="0"/>
    <x v="1"/>
    <x v="0"/>
  </r>
  <r>
    <x v="0"/>
    <x v="0"/>
    <x v="163"/>
    <x v="173"/>
    <x v="8"/>
    <x v="0"/>
    <x v="863"/>
    <x v="45"/>
    <x v="2"/>
    <x v="2"/>
    <x v="131"/>
    <x v="144"/>
    <x v="657"/>
    <x v="4"/>
    <x v="3"/>
    <x v="20"/>
    <x v="20"/>
    <x v="0"/>
    <x v="0"/>
    <x v="1"/>
    <x v="0"/>
  </r>
  <r>
    <x v="0"/>
    <x v="0"/>
    <x v="326"/>
    <x v="348"/>
    <x v="8"/>
    <x v="0"/>
    <x v="864"/>
    <x v="47"/>
    <x v="2"/>
    <x v="2"/>
    <x v="68"/>
    <x v="64"/>
    <x v="77"/>
    <x v="4"/>
    <x v="3"/>
    <x v="21"/>
    <x v="21"/>
    <x v="0"/>
    <x v="0"/>
    <x v="1"/>
    <x v="0"/>
  </r>
  <r>
    <x v="0"/>
    <x v="0"/>
    <x v="383"/>
    <x v="411"/>
    <x v="8"/>
    <x v="0"/>
    <x v="865"/>
    <x v="45"/>
    <x v="2"/>
    <x v="2"/>
    <x v="61"/>
    <x v="339"/>
    <x v="658"/>
    <x v="4"/>
    <x v="3"/>
    <x v="20"/>
    <x v="20"/>
    <x v="0"/>
    <x v="0"/>
    <x v="1"/>
    <x v="0"/>
  </r>
  <r>
    <x v="0"/>
    <x v="0"/>
    <x v="260"/>
    <x v="276"/>
    <x v="8"/>
    <x v="0"/>
    <x v="866"/>
    <x v="45"/>
    <x v="2"/>
    <x v="2"/>
    <x v="61"/>
    <x v="229"/>
    <x v="276"/>
    <x v="4"/>
    <x v="3"/>
    <x v="20"/>
    <x v="20"/>
    <x v="0"/>
    <x v="0"/>
    <x v="1"/>
    <x v="0"/>
  </r>
  <r>
    <x v="0"/>
    <x v="0"/>
    <x v="384"/>
    <x v="412"/>
    <x v="8"/>
    <x v="0"/>
    <x v="867"/>
    <x v="45"/>
    <x v="2"/>
    <x v="2"/>
    <x v="201"/>
    <x v="340"/>
    <x v="659"/>
    <x v="4"/>
    <x v="3"/>
    <x v="26"/>
    <x v="26"/>
    <x v="0"/>
    <x v="0"/>
    <x v="1"/>
    <x v="0"/>
  </r>
  <r>
    <x v="0"/>
    <x v="0"/>
    <x v="327"/>
    <x v="349"/>
    <x v="8"/>
    <x v="0"/>
    <x v="868"/>
    <x v="47"/>
    <x v="2"/>
    <x v="2"/>
    <x v="85"/>
    <x v="291"/>
    <x v="660"/>
    <x v="4"/>
    <x v="3"/>
    <x v="20"/>
    <x v="20"/>
    <x v="0"/>
    <x v="0"/>
    <x v="1"/>
    <x v="0"/>
  </r>
  <r>
    <x v="0"/>
    <x v="0"/>
    <x v="76"/>
    <x v="75"/>
    <x v="8"/>
    <x v="0"/>
    <x v="869"/>
    <x v="45"/>
    <x v="2"/>
    <x v="2"/>
    <x v="61"/>
    <x v="66"/>
    <x v="72"/>
    <x v="4"/>
    <x v="3"/>
    <x v="21"/>
    <x v="21"/>
    <x v="0"/>
    <x v="0"/>
    <x v="1"/>
    <x v="0"/>
  </r>
  <r>
    <x v="0"/>
    <x v="0"/>
    <x v="262"/>
    <x v="278"/>
    <x v="8"/>
    <x v="0"/>
    <x v="870"/>
    <x v="52"/>
    <x v="2"/>
    <x v="2"/>
    <x v="67"/>
    <x v="231"/>
    <x v="278"/>
    <x v="4"/>
    <x v="3"/>
    <x v="20"/>
    <x v="20"/>
    <x v="0"/>
    <x v="0"/>
    <x v="1"/>
    <x v="0"/>
  </r>
  <r>
    <x v="0"/>
    <x v="0"/>
    <x v="214"/>
    <x v="230"/>
    <x v="8"/>
    <x v="0"/>
    <x v="871"/>
    <x v="47"/>
    <x v="2"/>
    <x v="2"/>
    <x v="85"/>
    <x v="187"/>
    <x v="210"/>
    <x v="4"/>
    <x v="3"/>
    <x v="20"/>
    <x v="20"/>
    <x v="0"/>
    <x v="0"/>
    <x v="1"/>
    <x v="0"/>
  </r>
  <r>
    <x v="0"/>
    <x v="0"/>
    <x v="263"/>
    <x v="279"/>
    <x v="8"/>
    <x v="0"/>
    <x v="872"/>
    <x v="172"/>
    <x v="2"/>
    <x v="2"/>
    <x v="198"/>
    <x v="232"/>
    <x v="661"/>
    <x v="4"/>
    <x v="3"/>
    <x v="21"/>
    <x v="21"/>
    <x v="0"/>
    <x v="0"/>
    <x v="1"/>
    <x v="0"/>
  </r>
  <r>
    <x v="0"/>
    <x v="0"/>
    <x v="171"/>
    <x v="181"/>
    <x v="8"/>
    <x v="0"/>
    <x v="873"/>
    <x v="124"/>
    <x v="2"/>
    <x v="2"/>
    <x v="425"/>
    <x v="152"/>
    <x v="662"/>
    <x v="4"/>
    <x v="3"/>
    <x v="19"/>
    <x v="19"/>
    <x v="0"/>
    <x v="0"/>
    <x v="1"/>
    <x v="0"/>
  </r>
  <r>
    <x v="0"/>
    <x v="0"/>
    <x v="82"/>
    <x v="81"/>
    <x v="8"/>
    <x v="0"/>
    <x v="874"/>
    <x v="354"/>
    <x v="2"/>
    <x v="2"/>
    <x v="426"/>
    <x v="73"/>
    <x v="663"/>
    <x v="4"/>
    <x v="3"/>
    <x v="21"/>
    <x v="21"/>
    <x v="0"/>
    <x v="0"/>
    <x v="1"/>
    <x v="0"/>
  </r>
  <r>
    <x v="0"/>
    <x v="0"/>
    <x v="83"/>
    <x v="82"/>
    <x v="8"/>
    <x v="0"/>
    <x v="875"/>
    <x v="72"/>
    <x v="2"/>
    <x v="2"/>
    <x v="427"/>
    <x v="74"/>
    <x v="664"/>
    <x v="4"/>
    <x v="3"/>
    <x v="20"/>
    <x v="20"/>
    <x v="0"/>
    <x v="0"/>
    <x v="1"/>
    <x v="0"/>
  </r>
  <r>
    <x v="0"/>
    <x v="0"/>
    <x v="172"/>
    <x v="182"/>
    <x v="8"/>
    <x v="0"/>
    <x v="876"/>
    <x v="122"/>
    <x v="2"/>
    <x v="2"/>
    <x v="428"/>
    <x v="153"/>
    <x v="665"/>
    <x v="4"/>
    <x v="3"/>
    <x v="16"/>
    <x v="16"/>
    <x v="0"/>
    <x v="0"/>
    <x v="1"/>
    <x v="0"/>
  </r>
  <r>
    <x v="0"/>
    <x v="0"/>
    <x v="265"/>
    <x v="281"/>
    <x v="8"/>
    <x v="0"/>
    <x v="877"/>
    <x v="172"/>
    <x v="2"/>
    <x v="2"/>
    <x v="377"/>
    <x v="234"/>
    <x v="666"/>
    <x v="4"/>
    <x v="3"/>
    <x v="20"/>
    <x v="20"/>
    <x v="0"/>
    <x v="0"/>
    <x v="1"/>
    <x v="0"/>
  </r>
  <r>
    <x v="0"/>
    <x v="0"/>
    <x v="86"/>
    <x v="85"/>
    <x v="8"/>
    <x v="0"/>
    <x v="878"/>
    <x v="60"/>
    <x v="2"/>
    <x v="2"/>
    <x v="63"/>
    <x v="67"/>
    <x v="81"/>
    <x v="4"/>
    <x v="3"/>
    <x v="20"/>
    <x v="20"/>
    <x v="0"/>
    <x v="0"/>
    <x v="1"/>
    <x v="0"/>
  </r>
  <r>
    <x v="0"/>
    <x v="0"/>
    <x v="175"/>
    <x v="185"/>
    <x v="8"/>
    <x v="0"/>
    <x v="879"/>
    <x v="60"/>
    <x v="2"/>
    <x v="2"/>
    <x v="429"/>
    <x v="156"/>
    <x v="667"/>
    <x v="4"/>
    <x v="3"/>
    <x v="20"/>
    <x v="20"/>
    <x v="0"/>
    <x v="0"/>
    <x v="1"/>
    <x v="0"/>
  </r>
  <r>
    <x v="0"/>
    <x v="0"/>
    <x v="266"/>
    <x v="282"/>
    <x v="8"/>
    <x v="0"/>
    <x v="880"/>
    <x v="46"/>
    <x v="2"/>
    <x v="2"/>
    <x v="252"/>
    <x v="235"/>
    <x v="668"/>
    <x v="4"/>
    <x v="3"/>
    <x v="19"/>
    <x v="19"/>
    <x v="0"/>
    <x v="0"/>
    <x v="1"/>
    <x v="0"/>
  </r>
  <r>
    <x v="0"/>
    <x v="0"/>
    <x v="87"/>
    <x v="86"/>
    <x v="8"/>
    <x v="0"/>
    <x v="881"/>
    <x v="355"/>
    <x v="2"/>
    <x v="1"/>
    <x v="430"/>
    <x v="76"/>
    <x v="669"/>
    <x v="1"/>
    <x v="1"/>
    <x v="18"/>
    <x v="18"/>
    <x v="0"/>
    <x v="0"/>
    <x v="1"/>
    <x v="0"/>
  </r>
  <r>
    <x v="0"/>
    <x v="0"/>
    <x v="267"/>
    <x v="283"/>
    <x v="8"/>
    <x v="0"/>
    <x v="882"/>
    <x v="45"/>
    <x v="2"/>
    <x v="2"/>
    <x v="61"/>
    <x v="236"/>
    <x v="284"/>
    <x v="4"/>
    <x v="3"/>
    <x v="20"/>
    <x v="20"/>
    <x v="0"/>
    <x v="0"/>
    <x v="1"/>
    <x v="0"/>
  </r>
  <r>
    <x v="0"/>
    <x v="0"/>
    <x v="268"/>
    <x v="284"/>
    <x v="8"/>
    <x v="0"/>
    <x v="883"/>
    <x v="45"/>
    <x v="2"/>
    <x v="2"/>
    <x v="131"/>
    <x v="237"/>
    <x v="285"/>
    <x v="4"/>
    <x v="3"/>
    <x v="19"/>
    <x v="19"/>
    <x v="0"/>
    <x v="0"/>
    <x v="1"/>
    <x v="0"/>
  </r>
  <r>
    <x v="0"/>
    <x v="0"/>
    <x v="208"/>
    <x v="223"/>
    <x v="8"/>
    <x v="0"/>
    <x v="884"/>
    <x v="125"/>
    <x v="2"/>
    <x v="2"/>
    <x v="322"/>
    <x v="182"/>
    <x v="670"/>
    <x v="4"/>
    <x v="3"/>
    <x v="21"/>
    <x v="21"/>
    <x v="0"/>
    <x v="0"/>
    <x v="1"/>
    <x v="0"/>
  </r>
  <r>
    <x v="0"/>
    <x v="0"/>
    <x v="269"/>
    <x v="285"/>
    <x v="8"/>
    <x v="0"/>
    <x v="885"/>
    <x v="125"/>
    <x v="2"/>
    <x v="2"/>
    <x v="322"/>
    <x v="238"/>
    <x v="472"/>
    <x v="4"/>
    <x v="3"/>
    <x v="20"/>
    <x v="20"/>
    <x v="0"/>
    <x v="0"/>
    <x v="1"/>
    <x v="0"/>
  </r>
  <r>
    <x v="0"/>
    <x v="0"/>
    <x v="209"/>
    <x v="224"/>
    <x v="8"/>
    <x v="0"/>
    <x v="886"/>
    <x v="116"/>
    <x v="2"/>
    <x v="2"/>
    <x v="253"/>
    <x v="183"/>
    <x v="671"/>
    <x v="4"/>
    <x v="3"/>
    <x v="20"/>
    <x v="20"/>
    <x v="0"/>
    <x v="0"/>
    <x v="1"/>
    <x v="0"/>
  </r>
  <r>
    <x v="0"/>
    <x v="0"/>
    <x v="176"/>
    <x v="186"/>
    <x v="8"/>
    <x v="0"/>
    <x v="887"/>
    <x v="222"/>
    <x v="2"/>
    <x v="2"/>
    <x v="426"/>
    <x v="68"/>
    <x v="672"/>
    <x v="4"/>
    <x v="3"/>
    <x v="19"/>
    <x v="19"/>
    <x v="0"/>
    <x v="0"/>
    <x v="1"/>
    <x v="0"/>
  </r>
  <r>
    <x v="0"/>
    <x v="0"/>
    <x v="270"/>
    <x v="286"/>
    <x v="8"/>
    <x v="0"/>
    <x v="888"/>
    <x v="58"/>
    <x v="2"/>
    <x v="2"/>
    <x v="431"/>
    <x v="239"/>
    <x v="673"/>
    <x v="4"/>
    <x v="3"/>
    <x v="26"/>
    <x v="26"/>
    <x v="0"/>
    <x v="0"/>
    <x v="1"/>
    <x v="0"/>
  </r>
  <r>
    <x v="0"/>
    <x v="0"/>
    <x v="333"/>
    <x v="355"/>
    <x v="8"/>
    <x v="0"/>
    <x v="889"/>
    <x v="63"/>
    <x v="2"/>
    <x v="2"/>
    <x v="432"/>
    <x v="297"/>
    <x v="674"/>
    <x v="4"/>
    <x v="3"/>
    <x v="19"/>
    <x v="19"/>
    <x v="0"/>
    <x v="0"/>
    <x v="1"/>
    <x v="0"/>
  </r>
  <r>
    <x v="0"/>
    <x v="0"/>
    <x v="440"/>
    <x v="466"/>
    <x v="8"/>
    <x v="0"/>
    <x v="890"/>
    <x v="52"/>
    <x v="2"/>
    <x v="2"/>
    <x v="67"/>
    <x v="386"/>
    <x v="675"/>
    <x v="4"/>
    <x v="3"/>
    <x v="21"/>
    <x v="21"/>
    <x v="0"/>
    <x v="0"/>
    <x v="1"/>
    <x v="0"/>
  </r>
  <r>
    <x v="0"/>
    <x v="0"/>
    <x v="271"/>
    <x v="287"/>
    <x v="8"/>
    <x v="0"/>
    <x v="891"/>
    <x v="46"/>
    <x v="2"/>
    <x v="2"/>
    <x v="326"/>
    <x v="65"/>
    <x v="676"/>
    <x v="4"/>
    <x v="3"/>
    <x v="20"/>
    <x v="20"/>
    <x v="0"/>
    <x v="0"/>
    <x v="1"/>
    <x v="0"/>
  </r>
  <r>
    <x v="0"/>
    <x v="0"/>
    <x v="441"/>
    <x v="467"/>
    <x v="8"/>
    <x v="0"/>
    <x v="892"/>
    <x v="61"/>
    <x v="2"/>
    <x v="2"/>
    <x v="64"/>
    <x v="382"/>
    <x v="594"/>
    <x v="4"/>
    <x v="3"/>
    <x v="21"/>
    <x v="21"/>
    <x v="0"/>
    <x v="0"/>
    <x v="1"/>
    <x v="0"/>
  </r>
  <r>
    <x v="0"/>
    <x v="0"/>
    <x v="464"/>
    <x v="492"/>
    <x v="8"/>
    <x v="0"/>
    <x v="893"/>
    <x v="4"/>
    <x v="2"/>
    <x v="1"/>
    <x v="4"/>
    <x v="401"/>
    <x v="0"/>
    <x v="3"/>
    <x v="2"/>
    <x v="17"/>
    <x v="17"/>
    <x v="0"/>
    <x v="0"/>
    <x v="1"/>
    <x v="0"/>
  </r>
  <r>
    <x v="0"/>
    <x v="0"/>
    <x v="211"/>
    <x v="226"/>
    <x v="8"/>
    <x v="0"/>
    <x v="894"/>
    <x v="45"/>
    <x v="2"/>
    <x v="2"/>
    <x v="131"/>
    <x v="183"/>
    <x v="203"/>
    <x v="4"/>
    <x v="3"/>
    <x v="20"/>
    <x v="20"/>
    <x v="0"/>
    <x v="0"/>
    <x v="1"/>
    <x v="0"/>
  </r>
  <r>
    <x v="0"/>
    <x v="0"/>
    <x v="389"/>
    <x v="417"/>
    <x v="8"/>
    <x v="0"/>
    <x v="895"/>
    <x v="45"/>
    <x v="2"/>
    <x v="2"/>
    <x v="61"/>
    <x v="238"/>
    <x v="456"/>
    <x v="4"/>
    <x v="3"/>
    <x v="20"/>
    <x v="20"/>
    <x v="0"/>
    <x v="0"/>
    <x v="1"/>
    <x v="0"/>
  </r>
  <r>
    <x v="0"/>
    <x v="0"/>
    <x v="216"/>
    <x v="232"/>
    <x v="8"/>
    <x v="0"/>
    <x v="896"/>
    <x v="47"/>
    <x v="2"/>
    <x v="2"/>
    <x v="68"/>
    <x v="188"/>
    <x v="677"/>
    <x v="4"/>
    <x v="3"/>
    <x v="21"/>
    <x v="21"/>
    <x v="0"/>
    <x v="0"/>
    <x v="1"/>
    <x v="0"/>
  </r>
  <r>
    <x v="0"/>
    <x v="0"/>
    <x v="212"/>
    <x v="227"/>
    <x v="8"/>
    <x v="0"/>
    <x v="897"/>
    <x v="45"/>
    <x v="2"/>
    <x v="2"/>
    <x v="131"/>
    <x v="185"/>
    <x v="206"/>
    <x v="4"/>
    <x v="3"/>
    <x v="20"/>
    <x v="20"/>
    <x v="0"/>
    <x v="0"/>
    <x v="1"/>
    <x v="0"/>
  </r>
  <r>
    <x v="0"/>
    <x v="0"/>
    <x v="272"/>
    <x v="288"/>
    <x v="8"/>
    <x v="0"/>
    <x v="898"/>
    <x v="45"/>
    <x v="2"/>
    <x v="2"/>
    <x v="131"/>
    <x v="240"/>
    <x v="678"/>
    <x v="4"/>
    <x v="3"/>
    <x v="21"/>
    <x v="21"/>
    <x v="0"/>
    <x v="0"/>
    <x v="1"/>
    <x v="0"/>
  </r>
  <r>
    <x v="0"/>
    <x v="0"/>
    <x v="97"/>
    <x v="96"/>
    <x v="8"/>
    <x v="0"/>
    <x v="899"/>
    <x v="45"/>
    <x v="2"/>
    <x v="2"/>
    <x v="61"/>
    <x v="84"/>
    <x v="91"/>
    <x v="4"/>
    <x v="3"/>
    <x v="20"/>
    <x v="20"/>
    <x v="0"/>
    <x v="0"/>
    <x v="1"/>
    <x v="0"/>
  </r>
  <r>
    <x v="0"/>
    <x v="0"/>
    <x v="393"/>
    <x v="421"/>
    <x v="8"/>
    <x v="0"/>
    <x v="900"/>
    <x v="45"/>
    <x v="2"/>
    <x v="2"/>
    <x v="61"/>
    <x v="347"/>
    <x v="679"/>
    <x v="4"/>
    <x v="3"/>
    <x v="20"/>
    <x v="20"/>
    <x v="0"/>
    <x v="0"/>
    <x v="1"/>
    <x v="0"/>
  </r>
  <r>
    <x v="0"/>
    <x v="0"/>
    <x v="394"/>
    <x v="422"/>
    <x v="8"/>
    <x v="0"/>
    <x v="901"/>
    <x v="45"/>
    <x v="2"/>
    <x v="2"/>
    <x v="131"/>
    <x v="348"/>
    <x v="680"/>
    <x v="4"/>
    <x v="3"/>
    <x v="19"/>
    <x v="19"/>
    <x v="0"/>
    <x v="0"/>
    <x v="1"/>
    <x v="0"/>
  </r>
  <r>
    <x v="0"/>
    <x v="0"/>
    <x v="100"/>
    <x v="99"/>
    <x v="8"/>
    <x v="0"/>
    <x v="902"/>
    <x v="45"/>
    <x v="2"/>
    <x v="2"/>
    <x v="61"/>
    <x v="86"/>
    <x v="380"/>
    <x v="4"/>
    <x v="3"/>
    <x v="21"/>
    <x v="21"/>
    <x v="0"/>
    <x v="0"/>
    <x v="1"/>
    <x v="0"/>
  </r>
  <r>
    <x v="0"/>
    <x v="0"/>
    <x v="217"/>
    <x v="233"/>
    <x v="8"/>
    <x v="0"/>
    <x v="903"/>
    <x v="172"/>
    <x v="2"/>
    <x v="2"/>
    <x v="198"/>
    <x v="189"/>
    <x v="681"/>
    <x v="4"/>
    <x v="3"/>
    <x v="16"/>
    <x v="16"/>
    <x v="0"/>
    <x v="0"/>
    <x v="1"/>
    <x v="0"/>
  </r>
  <r>
    <x v="0"/>
    <x v="0"/>
    <x v="101"/>
    <x v="100"/>
    <x v="8"/>
    <x v="0"/>
    <x v="904"/>
    <x v="173"/>
    <x v="2"/>
    <x v="2"/>
    <x v="433"/>
    <x v="87"/>
    <x v="682"/>
    <x v="4"/>
    <x v="3"/>
    <x v="21"/>
    <x v="21"/>
    <x v="0"/>
    <x v="0"/>
    <x v="1"/>
    <x v="0"/>
  </r>
  <r>
    <x v="0"/>
    <x v="0"/>
    <x v="275"/>
    <x v="291"/>
    <x v="8"/>
    <x v="0"/>
    <x v="905"/>
    <x v="356"/>
    <x v="2"/>
    <x v="2"/>
    <x v="434"/>
    <x v="243"/>
    <x v="683"/>
    <x v="4"/>
    <x v="3"/>
    <x v="16"/>
    <x v="16"/>
    <x v="0"/>
    <x v="0"/>
    <x v="1"/>
    <x v="0"/>
  </r>
  <r>
    <x v="0"/>
    <x v="0"/>
    <x v="103"/>
    <x v="102"/>
    <x v="8"/>
    <x v="0"/>
    <x v="906"/>
    <x v="52"/>
    <x v="2"/>
    <x v="2"/>
    <x v="67"/>
    <x v="89"/>
    <x v="684"/>
    <x v="4"/>
    <x v="3"/>
    <x v="21"/>
    <x v="21"/>
    <x v="0"/>
    <x v="0"/>
    <x v="1"/>
    <x v="0"/>
  </r>
  <r>
    <x v="0"/>
    <x v="0"/>
    <x v="453"/>
    <x v="479"/>
    <x v="8"/>
    <x v="0"/>
    <x v="907"/>
    <x v="45"/>
    <x v="2"/>
    <x v="2"/>
    <x v="61"/>
    <x v="394"/>
    <x v="685"/>
    <x v="4"/>
    <x v="3"/>
    <x v="21"/>
    <x v="21"/>
    <x v="0"/>
    <x v="0"/>
    <x v="1"/>
    <x v="0"/>
  </r>
  <r>
    <x v="0"/>
    <x v="0"/>
    <x v="465"/>
    <x v="493"/>
    <x v="8"/>
    <x v="0"/>
    <x v="908"/>
    <x v="59"/>
    <x v="2"/>
    <x v="2"/>
    <x v="130"/>
    <x v="402"/>
    <x v="686"/>
    <x v="4"/>
    <x v="3"/>
    <x v="21"/>
    <x v="21"/>
    <x v="0"/>
    <x v="0"/>
    <x v="1"/>
    <x v="0"/>
  </r>
  <r>
    <x v="0"/>
    <x v="0"/>
    <x v="455"/>
    <x v="481"/>
    <x v="8"/>
    <x v="0"/>
    <x v="909"/>
    <x v="45"/>
    <x v="2"/>
    <x v="2"/>
    <x v="61"/>
    <x v="395"/>
    <x v="615"/>
    <x v="4"/>
    <x v="3"/>
    <x v="21"/>
    <x v="21"/>
    <x v="0"/>
    <x v="0"/>
    <x v="1"/>
    <x v="0"/>
  </r>
  <r>
    <x v="0"/>
    <x v="0"/>
    <x v="219"/>
    <x v="235"/>
    <x v="8"/>
    <x v="0"/>
    <x v="910"/>
    <x v="45"/>
    <x v="2"/>
    <x v="2"/>
    <x v="61"/>
    <x v="191"/>
    <x v="218"/>
    <x v="4"/>
    <x v="3"/>
    <x v="21"/>
    <x v="21"/>
    <x v="0"/>
    <x v="0"/>
    <x v="1"/>
    <x v="0"/>
  </r>
  <r>
    <x v="0"/>
    <x v="0"/>
    <x v="337"/>
    <x v="359"/>
    <x v="8"/>
    <x v="0"/>
    <x v="911"/>
    <x v="354"/>
    <x v="2"/>
    <x v="2"/>
    <x v="324"/>
    <x v="301"/>
    <x v="687"/>
    <x v="1"/>
    <x v="1"/>
    <x v="23"/>
    <x v="23"/>
    <x v="0"/>
    <x v="0"/>
    <x v="1"/>
    <x v="0"/>
  </r>
  <r>
    <x v="0"/>
    <x v="0"/>
    <x v="281"/>
    <x v="297"/>
    <x v="8"/>
    <x v="0"/>
    <x v="912"/>
    <x v="45"/>
    <x v="2"/>
    <x v="2"/>
    <x v="131"/>
    <x v="249"/>
    <x v="298"/>
    <x v="4"/>
    <x v="3"/>
    <x v="19"/>
    <x v="19"/>
    <x v="0"/>
    <x v="0"/>
    <x v="1"/>
    <x v="0"/>
  </r>
  <r>
    <x v="0"/>
    <x v="0"/>
    <x v="466"/>
    <x v="494"/>
    <x v="8"/>
    <x v="0"/>
    <x v="913"/>
    <x v="47"/>
    <x v="2"/>
    <x v="2"/>
    <x v="68"/>
    <x v="403"/>
    <x v="688"/>
    <x v="4"/>
    <x v="3"/>
    <x v="21"/>
    <x v="21"/>
    <x v="0"/>
    <x v="0"/>
    <x v="1"/>
    <x v="0"/>
  </r>
  <r>
    <x v="0"/>
    <x v="0"/>
    <x v="112"/>
    <x v="111"/>
    <x v="8"/>
    <x v="0"/>
    <x v="914"/>
    <x v="45"/>
    <x v="2"/>
    <x v="2"/>
    <x v="61"/>
    <x v="98"/>
    <x v="109"/>
    <x v="4"/>
    <x v="3"/>
    <x v="21"/>
    <x v="21"/>
    <x v="0"/>
    <x v="0"/>
    <x v="1"/>
    <x v="0"/>
  </r>
  <r>
    <x v="0"/>
    <x v="0"/>
    <x v="401"/>
    <x v="429"/>
    <x v="8"/>
    <x v="0"/>
    <x v="915"/>
    <x v="47"/>
    <x v="2"/>
    <x v="2"/>
    <x v="435"/>
    <x v="353"/>
    <x v="689"/>
    <x v="4"/>
    <x v="3"/>
    <x v="20"/>
    <x v="20"/>
    <x v="0"/>
    <x v="0"/>
    <x v="1"/>
    <x v="0"/>
  </r>
  <r>
    <x v="0"/>
    <x v="0"/>
    <x v="113"/>
    <x v="112"/>
    <x v="8"/>
    <x v="0"/>
    <x v="916"/>
    <x v="357"/>
    <x v="2"/>
    <x v="1"/>
    <x v="436"/>
    <x v="99"/>
    <x v="690"/>
    <x v="3"/>
    <x v="2"/>
    <x v="17"/>
    <x v="17"/>
    <x v="0"/>
    <x v="0"/>
    <x v="1"/>
    <x v="0"/>
  </r>
  <r>
    <x v="0"/>
    <x v="0"/>
    <x v="115"/>
    <x v="114"/>
    <x v="8"/>
    <x v="0"/>
    <x v="917"/>
    <x v="45"/>
    <x v="2"/>
    <x v="2"/>
    <x v="61"/>
    <x v="98"/>
    <x v="109"/>
    <x v="4"/>
    <x v="3"/>
    <x v="21"/>
    <x v="21"/>
    <x v="0"/>
    <x v="0"/>
    <x v="1"/>
    <x v="0"/>
  </r>
  <r>
    <x v="0"/>
    <x v="0"/>
    <x v="467"/>
    <x v="427"/>
    <x v="8"/>
    <x v="0"/>
    <x v="918"/>
    <x v="4"/>
    <x v="2"/>
    <x v="1"/>
    <x v="4"/>
    <x v="404"/>
    <x v="0"/>
    <x v="3"/>
    <x v="2"/>
    <x v="17"/>
    <x v="17"/>
    <x v="0"/>
    <x v="0"/>
    <x v="1"/>
    <x v="0"/>
  </r>
  <r>
    <x v="0"/>
    <x v="0"/>
    <x v="116"/>
    <x v="115"/>
    <x v="8"/>
    <x v="0"/>
    <x v="919"/>
    <x v="223"/>
    <x v="2"/>
    <x v="2"/>
    <x v="437"/>
    <x v="101"/>
    <x v="691"/>
    <x v="4"/>
    <x v="3"/>
    <x v="20"/>
    <x v="20"/>
    <x v="0"/>
    <x v="0"/>
    <x v="1"/>
    <x v="0"/>
  </r>
  <r>
    <x v="0"/>
    <x v="0"/>
    <x v="338"/>
    <x v="360"/>
    <x v="8"/>
    <x v="0"/>
    <x v="920"/>
    <x v="358"/>
    <x v="2"/>
    <x v="2"/>
    <x v="438"/>
    <x v="302"/>
    <x v="692"/>
    <x v="2"/>
    <x v="1"/>
    <x v="29"/>
    <x v="29"/>
    <x v="0"/>
    <x v="0"/>
    <x v="1"/>
    <x v="0"/>
  </r>
  <r>
    <x v="0"/>
    <x v="0"/>
    <x v="118"/>
    <x v="117"/>
    <x v="8"/>
    <x v="0"/>
    <x v="921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8"/>
    <x v="0"/>
    <x v="922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8"/>
    <x v="0"/>
    <x v="923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121"/>
    <x v="8"/>
    <x v="0"/>
    <x v="924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300"/>
    <x v="8"/>
    <x v="0"/>
    <x v="925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8"/>
    <x v="0"/>
    <x v="926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8"/>
    <x v="0"/>
    <x v="927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122"/>
    <x v="8"/>
    <x v="0"/>
    <x v="928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122"/>
    <x v="8"/>
    <x v="0"/>
    <x v="929"/>
    <x v="359"/>
    <x v="1"/>
    <x v="0"/>
    <x v="4"/>
    <x v="0"/>
    <x v="0"/>
    <x v="4"/>
    <x v="3"/>
    <x v="20"/>
    <x v="20"/>
    <x v="0"/>
    <x v="0"/>
    <x v="1"/>
    <x v="0"/>
  </r>
  <r>
    <x v="0"/>
    <x v="0"/>
    <x v="118"/>
    <x v="362"/>
    <x v="8"/>
    <x v="0"/>
    <x v="930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220"/>
    <x v="8"/>
    <x v="0"/>
    <x v="931"/>
    <x v="4"/>
    <x v="3"/>
    <x v="3"/>
    <x v="4"/>
    <x v="0"/>
    <x v="0"/>
    <x v="2"/>
    <x v="1"/>
    <x v="14"/>
    <x v="14"/>
    <x v="0"/>
    <x v="0"/>
    <x v="1"/>
    <x v="0"/>
  </r>
  <r>
    <x v="0"/>
    <x v="0"/>
    <x v="118"/>
    <x v="221"/>
    <x v="8"/>
    <x v="0"/>
    <x v="932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2"/>
    <x v="8"/>
    <x v="0"/>
    <x v="933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3"/>
    <x v="8"/>
    <x v="0"/>
    <x v="934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495"/>
    <x v="8"/>
    <x v="0"/>
    <x v="935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65"/>
    <x v="8"/>
    <x v="0"/>
    <x v="936"/>
    <x v="4"/>
    <x v="3"/>
    <x v="3"/>
    <x v="4"/>
    <x v="0"/>
    <x v="0"/>
    <x v="1"/>
    <x v="1"/>
    <x v="23"/>
    <x v="23"/>
    <x v="0"/>
    <x v="0"/>
    <x v="1"/>
    <x v="0"/>
  </r>
  <r>
    <x v="0"/>
    <x v="0"/>
    <x v="1"/>
    <x v="1"/>
    <x v="9"/>
    <x v="0"/>
    <x v="937"/>
    <x v="137"/>
    <x v="1"/>
    <x v="0"/>
    <x v="439"/>
    <x v="1"/>
    <x v="693"/>
    <x v="0"/>
    <x v="0"/>
    <x v="1"/>
    <x v="1"/>
    <x v="0"/>
    <x v="0"/>
    <x v="1"/>
    <x v="0"/>
  </r>
  <r>
    <x v="0"/>
    <x v="0"/>
    <x v="468"/>
    <x v="496"/>
    <x v="9"/>
    <x v="0"/>
    <x v="938"/>
    <x v="47"/>
    <x v="2"/>
    <x v="2"/>
    <x v="384"/>
    <x v="62"/>
    <x v="694"/>
    <x v="4"/>
    <x v="3"/>
    <x v="20"/>
    <x v="20"/>
    <x v="0"/>
    <x v="0"/>
    <x v="1"/>
    <x v="0"/>
  </r>
  <r>
    <x v="0"/>
    <x v="0"/>
    <x v="434"/>
    <x v="460"/>
    <x v="9"/>
    <x v="0"/>
    <x v="939"/>
    <x v="47"/>
    <x v="2"/>
    <x v="2"/>
    <x v="384"/>
    <x v="383"/>
    <x v="695"/>
    <x v="4"/>
    <x v="3"/>
    <x v="20"/>
    <x v="20"/>
    <x v="0"/>
    <x v="0"/>
    <x v="1"/>
    <x v="0"/>
  </r>
  <r>
    <x v="0"/>
    <x v="0"/>
    <x v="118"/>
    <x v="119"/>
    <x v="9"/>
    <x v="0"/>
    <x v="940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63"/>
    <x v="9"/>
    <x v="0"/>
    <x v="941"/>
    <x v="4"/>
    <x v="3"/>
    <x v="3"/>
    <x v="4"/>
    <x v="0"/>
    <x v="0"/>
    <x v="3"/>
    <x v="2"/>
    <x v="17"/>
    <x v="17"/>
    <x v="0"/>
    <x v="0"/>
    <x v="1"/>
    <x v="0"/>
  </r>
  <r>
    <x v="0"/>
    <x v="0"/>
    <x v="118"/>
    <x v="228"/>
    <x v="9"/>
    <x v="0"/>
    <x v="942"/>
    <x v="4"/>
    <x v="3"/>
    <x v="3"/>
    <x v="4"/>
    <x v="0"/>
    <x v="0"/>
    <x v="1"/>
    <x v="1"/>
    <x v="10"/>
    <x v="10"/>
    <x v="0"/>
    <x v="0"/>
    <x v="1"/>
    <x v="0"/>
  </r>
  <r>
    <x v="0"/>
    <x v="0"/>
    <x v="118"/>
    <x v="221"/>
    <x v="9"/>
    <x v="0"/>
    <x v="943"/>
    <x v="4"/>
    <x v="3"/>
    <x v="3"/>
    <x v="4"/>
    <x v="0"/>
    <x v="0"/>
    <x v="4"/>
    <x v="3"/>
    <x v="21"/>
    <x v="21"/>
    <x v="0"/>
    <x v="0"/>
    <x v="1"/>
    <x v="0"/>
  </r>
  <r>
    <x v="0"/>
    <x v="0"/>
    <x v="251"/>
    <x v="267"/>
    <x v="10"/>
    <x v="0"/>
    <x v="944"/>
    <x v="60"/>
    <x v="2"/>
    <x v="2"/>
    <x v="193"/>
    <x v="55"/>
    <x v="696"/>
    <x v="4"/>
    <x v="3"/>
    <x v="16"/>
    <x v="16"/>
    <x v="0"/>
    <x v="0"/>
    <x v="1"/>
    <x v="0"/>
  </r>
  <r>
    <x v="0"/>
    <x v="0"/>
    <x v="53"/>
    <x v="53"/>
    <x v="10"/>
    <x v="0"/>
    <x v="945"/>
    <x v="360"/>
    <x v="2"/>
    <x v="2"/>
    <x v="440"/>
    <x v="50"/>
    <x v="697"/>
    <x v="4"/>
    <x v="3"/>
    <x v="16"/>
    <x v="16"/>
    <x v="0"/>
    <x v="0"/>
    <x v="1"/>
    <x v="0"/>
  </r>
  <r>
    <x v="0"/>
    <x v="0"/>
    <x v="58"/>
    <x v="57"/>
    <x v="10"/>
    <x v="0"/>
    <x v="946"/>
    <x v="47"/>
    <x v="2"/>
    <x v="2"/>
    <x v="47"/>
    <x v="54"/>
    <x v="698"/>
    <x v="4"/>
    <x v="3"/>
    <x v="16"/>
    <x v="16"/>
    <x v="0"/>
    <x v="0"/>
    <x v="1"/>
    <x v="0"/>
  </r>
  <r>
    <x v="0"/>
    <x v="0"/>
    <x v="311"/>
    <x v="333"/>
    <x v="10"/>
    <x v="0"/>
    <x v="947"/>
    <x v="47"/>
    <x v="2"/>
    <x v="2"/>
    <x v="47"/>
    <x v="279"/>
    <x v="699"/>
    <x v="4"/>
    <x v="3"/>
    <x v="16"/>
    <x v="16"/>
    <x v="0"/>
    <x v="0"/>
    <x v="1"/>
    <x v="0"/>
  </r>
  <r>
    <x v="0"/>
    <x v="0"/>
    <x v="60"/>
    <x v="59"/>
    <x v="10"/>
    <x v="0"/>
    <x v="948"/>
    <x v="116"/>
    <x v="2"/>
    <x v="2"/>
    <x v="187"/>
    <x v="46"/>
    <x v="700"/>
    <x v="4"/>
    <x v="3"/>
    <x v="16"/>
    <x v="16"/>
    <x v="0"/>
    <x v="0"/>
    <x v="1"/>
    <x v="0"/>
  </r>
  <r>
    <x v="0"/>
    <x v="0"/>
    <x v="165"/>
    <x v="175"/>
    <x v="10"/>
    <x v="0"/>
    <x v="949"/>
    <x v="52"/>
    <x v="2"/>
    <x v="2"/>
    <x v="67"/>
    <x v="146"/>
    <x v="460"/>
    <x v="4"/>
    <x v="3"/>
    <x v="21"/>
    <x v="21"/>
    <x v="0"/>
    <x v="0"/>
    <x v="1"/>
    <x v="0"/>
  </r>
  <r>
    <x v="0"/>
    <x v="0"/>
    <x v="436"/>
    <x v="462"/>
    <x v="10"/>
    <x v="0"/>
    <x v="950"/>
    <x v="47"/>
    <x v="2"/>
    <x v="2"/>
    <x v="384"/>
    <x v="62"/>
    <x v="694"/>
    <x v="4"/>
    <x v="3"/>
    <x v="20"/>
    <x v="20"/>
    <x v="0"/>
    <x v="0"/>
    <x v="1"/>
    <x v="0"/>
  </r>
  <r>
    <x v="0"/>
    <x v="0"/>
    <x v="170"/>
    <x v="180"/>
    <x v="10"/>
    <x v="0"/>
    <x v="951"/>
    <x v="63"/>
    <x v="2"/>
    <x v="2"/>
    <x v="441"/>
    <x v="151"/>
    <x v="701"/>
    <x v="4"/>
    <x v="3"/>
    <x v="20"/>
    <x v="20"/>
    <x v="0"/>
    <x v="0"/>
    <x v="1"/>
    <x v="0"/>
  </r>
  <r>
    <x v="0"/>
    <x v="0"/>
    <x v="170"/>
    <x v="180"/>
    <x v="10"/>
    <x v="0"/>
    <x v="952"/>
    <x v="361"/>
    <x v="2"/>
    <x v="2"/>
    <x v="442"/>
    <x v="151"/>
    <x v="702"/>
    <x v="4"/>
    <x v="3"/>
    <x v="20"/>
    <x v="20"/>
    <x v="0"/>
    <x v="0"/>
    <x v="1"/>
    <x v="0"/>
  </r>
  <r>
    <x v="0"/>
    <x v="0"/>
    <x v="173"/>
    <x v="183"/>
    <x v="10"/>
    <x v="0"/>
    <x v="953"/>
    <x v="362"/>
    <x v="2"/>
    <x v="2"/>
    <x v="443"/>
    <x v="154"/>
    <x v="703"/>
    <x v="4"/>
    <x v="3"/>
    <x v="16"/>
    <x v="16"/>
    <x v="0"/>
    <x v="0"/>
    <x v="1"/>
    <x v="0"/>
  </r>
  <r>
    <x v="0"/>
    <x v="0"/>
    <x v="174"/>
    <x v="184"/>
    <x v="10"/>
    <x v="0"/>
    <x v="954"/>
    <x v="64"/>
    <x v="2"/>
    <x v="2"/>
    <x v="71"/>
    <x v="155"/>
    <x v="704"/>
    <x v="4"/>
    <x v="3"/>
    <x v="21"/>
    <x v="21"/>
    <x v="0"/>
    <x v="0"/>
    <x v="1"/>
    <x v="0"/>
  </r>
  <r>
    <x v="0"/>
    <x v="0"/>
    <x v="329"/>
    <x v="351"/>
    <x v="10"/>
    <x v="0"/>
    <x v="955"/>
    <x v="118"/>
    <x v="2"/>
    <x v="2"/>
    <x v="119"/>
    <x v="293"/>
    <x v="705"/>
    <x v="4"/>
    <x v="3"/>
    <x v="26"/>
    <x v="26"/>
    <x v="0"/>
    <x v="0"/>
    <x v="1"/>
    <x v="0"/>
  </r>
  <r>
    <x v="0"/>
    <x v="0"/>
    <x v="330"/>
    <x v="352"/>
    <x v="10"/>
    <x v="0"/>
    <x v="956"/>
    <x v="70"/>
    <x v="2"/>
    <x v="2"/>
    <x v="194"/>
    <x v="294"/>
    <x v="706"/>
    <x v="4"/>
    <x v="3"/>
    <x v="26"/>
    <x v="26"/>
    <x v="0"/>
    <x v="0"/>
    <x v="1"/>
    <x v="0"/>
  </r>
  <r>
    <x v="0"/>
    <x v="0"/>
    <x v="332"/>
    <x v="354"/>
    <x v="10"/>
    <x v="0"/>
    <x v="957"/>
    <x v="45"/>
    <x v="2"/>
    <x v="2"/>
    <x v="128"/>
    <x v="296"/>
    <x v="371"/>
    <x v="4"/>
    <x v="3"/>
    <x v="20"/>
    <x v="20"/>
    <x v="0"/>
    <x v="0"/>
    <x v="1"/>
    <x v="0"/>
  </r>
  <r>
    <x v="0"/>
    <x v="0"/>
    <x v="439"/>
    <x v="465"/>
    <x v="10"/>
    <x v="0"/>
    <x v="958"/>
    <x v="66"/>
    <x v="2"/>
    <x v="2"/>
    <x v="444"/>
    <x v="385"/>
    <x v="707"/>
    <x v="4"/>
    <x v="3"/>
    <x v="20"/>
    <x v="20"/>
    <x v="0"/>
    <x v="0"/>
    <x v="1"/>
    <x v="0"/>
  </r>
  <r>
    <x v="0"/>
    <x v="0"/>
    <x v="177"/>
    <x v="187"/>
    <x v="10"/>
    <x v="0"/>
    <x v="959"/>
    <x v="59"/>
    <x v="2"/>
    <x v="2"/>
    <x v="129"/>
    <x v="157"/>
    <x v="172"/>
    <x v="4"/>
    <x v="3"/>
    <x v="21"/>
    <x v="21"/>
    <x v="0"/>
    <x v="0"/>
    <x v="1"/>
    <x v="0"/>
  </r>
  <r>
    <x v="0"/>
    <x v="0"/>
    <x v="178"/>
    <x v="188"/>
    <x v="10"/>
    <x v="0"/>
    <x v="960"/>
    <x v="61"/>
    <x v="2"/>
    <x v="2"/>
    <x v="64"/>
    <x v="158"/>
    <x v="708"/>
    <x v="4"/>
    <x v="3"/>
    <x v="21"/>
    <x v="21"/>
    <x v="0"/>
    <x v="0"/>
    <x v="1"/>
    <x v="0"/>
  </r>
  <r>
    <x v="0"/>
    <x v="0"/>
    <x v="334"/>
    <x v="356"/>
    <x v="10"/>
    <x v="0"/>
    <x v="961"/>
    <x v="47"/>
    <x v="2"/>
    <x v="2"/>
    <x v="384"/>
    <x v="298"/>
    <x v="709"/>
    <x v="4"/>
    <x v="3"/>
    <x v="20"/>
    <x v="20"/>
    <x v="0"/>
    <x v="0"/>
    <x v="1"/>
    <x v="0"/>
  </r>
  <r>
    <x v="0"/>
    <x v="0"/>
    <x v="182"/>
    <x v="192"/>
    <x v="10"/>
    <x v="0"/>
    <x v="962"/>
    <x v="47"/>
    <x v="2"/>
    <x v="2"/>
    <x v="68"/>
    <x v="146"/>
    <x v="710"/>
    <x v="4"/>
    <x v="3"/>
    <x v="21"/>
    <x v="21"/>
    <x v="0"/>
    <x v="0"/>
    <x v="1"/>
    <x v="0"/>
  </r>
  <r>
    <x v="0"/>
    <x v="0"/>
    <x v="183"/>
    <x v="193"/>
    <x v="10"/>
    <x v="0"/>
    <x v="963"/>
    <x v="45"/>
    <x v="2"/>
    <x v="2"/>
    <x v="61"/>
    <x v="162"/>
    <x v="478"/>
    <x v="4"/>
    <x v="3"/>
    <x v="21"/>
    <x v="21"/>
    <x v="0"/>
    <x v="0"/>
    <x v="1"/>
    <x v="0"/>
  </r>
  <r>
    <x v="0"/>
    <x v="0"/>
    <x v="390"/>
    <x v="418"/>
    <x v="10"/>
    <x v="0"/>
    <x v="964"/>
    <x v="47"/>
    <x v="2"/>
    <x v="2"/>
    <x v="68"/>
    <x v="345"/>
    <x v="479"/>
    <x v="4"/>
    <x v="3"/>
    <x v="21"/>
    <x v="21"/>
    <x v="0"/>
    <x v="0"/>
    <x v="1"/>
    <x v="0"/>
  </r>
  <r>
    <x v="0"/>
    <x v="0"/>
    <x v="184"/>
    <x v="194"/>
    <x v="10"/>
    <x v="0"/>
    <x v="965"/>
    <x v="47"/>
    <x v="2"/>
    <x v="2"/>
    <x v="68"/>
    <x v="163"/>
    <x v="711"/>
    <x v="4"/>
    <x v="3"/>
    <x v="21"/>
    <x v="21"/>
    <x v="0"/>
    <x v="0"/>
    <x v="1"/>
    <x v="0"/>
  </r>
  <r>
    <x v="0"/>
    <x v="0"/>
    <x v="274"/>
    <x v="290"/>
    <x v="10"/>
    <x v="0"/>
    <x v="966"/>
    <x v="363"/>
    <x v="2"/>
    <x v="2"/>
    <x v="445"/>
    <x v="242"/>
    <x v="712"/>
    <x v="4"/>
    <x v="3"/>
    <x v="19"/>
    <x v="19"/>
    <x v="0"/>
    <x v="0"/>
    <x v="1"/>
    <x v="0"/>
  </r>
  <r>
    <x v="0"/>
    <x v="0"/>
    <x v="192"/>
    <x v="202"/>
    <x v="10"/>
    <x v="0"/>
    <x v="967"/>
    <x v="45"/>
    <x v="2"/>
    <x v="2"/>
    <x v="61"/>
    <x v="168"/>
    <x v="185"/>
    <x v="4"/>
    <x v="3"/>
    <x v="21"/>
    <x v="21"/>
    <x v="0"/>
    <x v="0"/>
    <x v="1"/>
    <x v="0"/>
  </r>
  <r>
    <x v="0"/>
    <x v="0"/>
    <x v="277"/>
    <x v="293"/>
    <x v="10"/>
    <x v="0"/>
    <x v="968"/>
    <x v="172"/>
    <x v="2"/>
    <x v="2"/>
    <x v="198"/>
    <x v="245"/>
    <x v="294"/>
    <x v="4"/>
    <x v="3"/>
    <x v="19"/>
    <x v="19"/>
    <x v="0"/>
    <x v="0"/>
    <x v="1"/>
    <x v="0"/>
  </r>
  <r>
    <x v="0"/>
    <x v="0"/>
    <x v="457"/>
    <x v="483"/>
    <x v="10"/>
    <x v="0"/>
    <x v="969"/>
    <x v="60"/>
    <x v="2"/>
    <x v="2"/>
    <x v="200"/>
    <x v="141"/>
    <x v="618"/>
    <x v="4"/>
    <x v="3"/>
    <x v="20"/>
    <x v="20"/>
    <x v="0"/>
    <x v="0"/>
    <x v="1"/>
    <x v="0"/>
  </r>
  <r>
    <x v="0"/>
    <x v="0"/>
    <x v="199"/>
    <x v="209"/>
    <x v="10"/>
    <x v="0"/>
    <x v="970"/>
    <x v="47"/>
    <x v="2"/>
    <x v="2"/>
    <x v="384"/>
    <x v="173"/>
    <x v="713"/>
    <x v="4"/>
    <x v="3"/>
    <x v="20"/>
    <x v="20"/>
    <x v="0"/>
    <x v="0"/>
    <x v="1"/>
    <x v="0"/>
  </r>
  <r>
    <x v="0"/>
    <x v="0"/>
    <x v="200"/>
    <x v="210"/>
    <x v="10"/>
    <x v="0"/>
    <x v="971"/>
    <x v="52"/>
    <x v="2"/>
    <x v="2"/>
    <x v="67"/>
    <x v="174"/>
    <x v="501"/>
    <x v="4"/>
    <x v="3"/>
    <x v="21"/>
    <x v="21"/>
    <x v="0"/>
    <x v="0"/>
    <x v="1"/>
    <x v="0"/>
  </r>
  <r>
    <x v="0"/>
    <x v="0"/>
    <x v="201"/>
    <x v="211"/>
    <x v="10"/>
    <x v="0"/>
    <x v="972"/>
    <x v="47"/>
    <x v="2"/>
    <x v="2"/>
    <x v="68"/>
    <x v="175"/>
    <x v="714"/>
    <x v="4"/>
    <x v="3"/>
    <x v="21"/>
    <x v="21"/>
    <x v="0"/>
    <x v="0"/>
    <x v="1"/>
    <x v="0"/>
  </r>
  <r>
    <x v="0"/>
    <x v="0"/>
    <x v="118"/>
    <x v="121"/>
    <x v="10"/>
    <x v="0"/>
    <x v="973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1"/>
    <x v="10"/>
    <x v="0"/>
    <x v="974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218"/>
    <x v="10"/>
    <x v="0"/>
    <x v="975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21"/>
    <x v="10"/>
    <x v="0"/>
    <x v="976"/>
    <x v="4"/>
    <x v="3"/>
    <x v="3"/>
    <x v="4"/>
    <x v="0"/>
    <x v="0"/>
    <x v="4"/>
    <x v="3"/>
    <x v="21"/>
    <x v="21"/>
    <x v="0"/>
    <x v="0"/>
    <x v="1"/>
    <x v="0"/>
  </r>
  <r>
    <x v="0"/>
    <x v="0"/>
    <x v="469"/>
    <x v="497"/>
    <x v="11"/>
    <x v="0"/>
    <x v="977"/>
    <x v="364"/>
    <x v="1"/>
    <x v="0"/>
    <x v="446"/>
    <x v="405"/>
    <x v="715"/>
    <x v="0"/>
    <x v="0"/>
    <x v="24"/>
    <x v="24"/>
    <x v="0"/>
    <x v="0"/>
    <x v="2"/>
    <x v="0"/>
  </r>
  <r>
    <x v="0"/>
    <x v="0"/>
    <x v="403"/>
    <x v="431"/>
    <x v="11"/>
    <x v="0"/>
    <x v="978"/>
    <x v="37"/>
    <x v="1"/>
    <x v="0"/>
    <x v="447"/>
    <x v="355"/>
    <x v="716"/>
    <x v="0"/>
    <x v="0"/>
    <x v="24"/>
    <x v="24"/>
    <x v="0"/>
    <x v="0"/>
    <x v="2"/>
    <x v="0"/>
  </r>
  <r>
    <x v="0"/>
    <x v="0"/>
    <x v="1"/>
    <x v="1"/>
    <x v="11"/>
    <x v="0"/>
    <x v="979"/>
    <x v="365"/>
    <x v="1"/>
    <x v="0"/>
    <x v="448"/>
    <x v="1"/>
    <x v="717"/>
    <x v="0"/>
    <x v="0"/>
    <x v="1"/>
    <x v="1"/>
    <x v="0"/>
    <x v="0"/>
    <x v="2"/>
    <x v="0"/>
  </r>
  <r>
    <x v="0"/>
    <x v="0"/>
    <x v="119"/>
    <x v="129"/>
    <x v="11"/>
    <x v="0"/>
    <x v="980"/>
    <x v="366"/>
    <x v="1"/>
    <x v="0"/>
    <x v="449"/>
    <x v="103"/>
    <x v="718"/>
    <x v="0"/>
    <x v="0"/>
    <x v="1"/>
    <x v="1"/>
    <x v="0"/>
    <x v="0"/>
    <x v="2"/>
    <x v="0"/>
  </r>
  <r>
    <x v="0"/>
    <x v="0"/>
    <x v="5"/>
    <x v="5"/>
    <x v="11"/>
    <x v="0"/>
    <x v="981"/>
    <x v="367"/>
    <x v="1"/>
    <x v="0"/>
    <x v="450"/>
    <x v="5"/>
    <x v="719"/>
    <x v="0"/>
    <x v="0"/>
    <x v="0"/>
    <x v="0"/>
    <x v="0"/>
    <x v="0"/>
    <x v="2"/>
    <x v="0"/>
  </r>
  <r>
    <x v="0"/>
    <x v="0"/>
    <x v="7"/>
    <x v="7"/>
    <x v="11"/>
    <x v="0"/>
    <x v="982"/>
    <x v="368"/>
    <x v="1"/>
    <x v="0"/>
    <x v="451"/>
    <x v="7"/>
    <x v="720"/>
    <x v="0"/>
    <x v="0"/>
    <x v="2"/>
    <x v="2"/>
    <x v="0"/>
    <x v="0"/>
    <x v="2"/>
    <x v="0"/>
  </r>
  <r>
    <x v="0"/>
    <x v="0"/>
    <x v="223"/>
    <x v="239"/>
    <x v="11"/>
    <x v="0"/>
    <x v="983"/>
    <x v="369"/>
    <x v="1"/>
    <x v="0"/>
    <x v="452"/>
    <x v="195"/>
    <x v="721"/>
    <x v="0"/>
    <x v="0"/>
    <x v="0"/>
    <x v="0"/>
    <x v="0"/>
    <x v="0"/>
    <x v="2"/>
    <x v="0"/>
  </r>
  <r>
    <x v="0"/>
    <x v="0"/>
    <x v="10"/>
    <x v="10"/>
    <x v="11"/>
    <x v="0"/>
    <x v="984"/>
    <x v="370"/>
    <x v="1"/>
    <x v="0"/>
    <x v="453"/>
    <x v="10"/>
    <x v="722"/>
    <x v="0"/>
    <x v="0"/>
    <x v="0"/>
    <x v="0"/>
    <x v="0"/>
    <x v="0"/>
    <x v="2"/>
    <x v="0"/>
  </r>
  <r>
    <x v="0"/>
    <x v="0"/>
    <x v="470"/>
    <x v="498"/>
    <x v="11"/>
    <x v="0"/>
    <x v="985"/>
    <x v="371"/>
    <x v="1"/>
    <x v="0"/>
    <x v="454"/>
    <x v="406"/>
    <x v="723"/>
    <x v="0"/>
    <x v="0"/>
    <x v="0"/>
    <x v="0"/>
    <x v="0"/>
    <x v="0"/>
    <x v="2"/>
    <x v="0"/>
  </r>
  <r>
    <x v="0"/>
    <x v="0"/>
    <x v="471"/>
    <x v="499"/>
    <x v="11"/>
    <x v="0"/>
    <x v="986"/>
    <x v="372"/>
    <x v="1"/>
    <x v="0"/>
    <x v="455"/>
    <x v="407"/>
    <x v="724"/>
    <x v="0"/>
    <x v="0"/>
    <x v="0"/>
    <x v="0"/>
    <x v="0"/>
    <x v="0"/>
    <x v="2"/>
    <x v="0"/>
  </r>
  <r>
    <x v="0"/>
    <x v="0"/>
    <x v="11"/>
    <x v="11"/>
    <x v="11"/>
    <x v="0"/>
    <x v="987"/>
    <x v="373"/>
    <x v="1"/>
    <x v="0"/>
    <x v="456"/>
    <x v="11"/>
    <x v="725"/>
    <x v="1"/>
    <x v="1"/>
    <x v="3"/>
    <x v="3"/>
    <x v="0"/>
    <x v="0"/>
    <x v="2"/>
    <x v="0"/>
  </r>
  <r>
    <x v="0"/>
    <x v="0"/>
    <x v="472"/>
    <x v="500"/>
    <x v="11"/>
    <x v="0"/>
    <x v="988"/>
    <x v="374"/>
    <x v="1"/>
    <x v="0"/>
    <x v="457"/>
    <x v="408"/>
    <x v="726"/>
    <x v="1"/>
    <x v="1"/>
    <x v="12"/>
    <x v="12"/>
    <x v="0"/>
    <x v="0"/>
    <x v="2"/>
    <x v="0"/>
  </r>
  <r>
    <x v="0"/>
    <x v="0"/>
    <x v="126"/>
    <x v="136"/>
    <x v="11"/>
    <x v="0"/>
    <x v="989"/>
    <x v="375"/>
    <x v="1"/>
    <x v="0"/>
    <x v="458"/>
    <x v="110"/>
    <x v="727"/>
    <x v="0"/>
    <x v="0"/>
    <x v="2"/>
    <x v="2"/>
    <x v="0"/>
    <x v="0"/>
    <x v="2"/>
    <x v="0"/>
  </r>
  <r>
    <x v="0"/>
    <x v="0"/>
    <x v="287"/>
    <x v="309"/>
    <x v="11"/>
    <x v="0"/>
    <x v="990"/>
    <x v="376"/>
    <x v="1"/>
    <x v="0"/>
    <x v="459"/>
    <x v="255"/>
    <x v="728"/>
    <x v="0"/>
    <x v="0"/>
    <x v="0"/>
    <x v="0"/>
    <x v="0"/>
    <x v="0"/>
    <x v="2"/>
    <x v="0"/>
  </r>
  <r>
    <x v="0"/>
    <x v="0"/>
    <x v="128"/>
    <x v="138"/>
    <x v="11"/>
    <x v="0"/>
    <x v="991"/>
    <x v="377"/>
    <x v="1"/>
    <x v="0"/>
    <x v="460"/>
    <x v="112"/>
    <x v="729"/>
    <x v="2"/>
    <x v="1"/>
    <x v="5"/>
    <x v="5"/>
    <x v="0"/>
    <x v="0"/>
    <x v="2"/>
    <x v="0"/>
  </r>
  <r>
    <x v="0"/>
    <x v="0"/>
    <x v="15"/>
    <x v="15"/>
    <x v="11"/>
    <x v="0"/>
    <x v="992"/>
    <x v="378"/>
    <x v="1"/>
    <x v="0"/>
    <x v="461"/>
    <x v="15"/>
    <x v="730"/>
    <x v="1"/>
    <x v="1"/>
    <x v="4"/>
    <x v="4"/>
    <x v="0"/>
    <x v="0"/>
    <x v="2"/>
    <x v="0"/>
  </r>
  <r>
    <x v="0"/>
    <x v="0"/>
    <x v="225"/>
    <x v="241"/>
    <x v="11"/>
    <x v="0"/>
    <x v="993"/>
    <x v="379"/>
    <x v="1"/>
    <x v="0"/>
    <x v="462"/>
    <x v="197"/>
    <x v="731"/>
    <x v="1"/>
    <x v="1"/>
    <x v="12"/>
    <x v="12"/>
    <x v="0"/>
    <x v="0"/>
    <x v="2"/>
    <x v="0"/>
  </r>
  <r>
    <x v="0"/>
    <x v="0"/>
    <x v="293"/>
    <x v="315"/>
    <x v="11"/>
    <x v="0"/>
    <x v="994"/>
    <x v="380"/>
    <x v="1"/>
    <x v="0"/>
    <x v="463"/>
    <x v="261"/>
    <x v="732"/>
    <x v="2"/>
    <x v="1"/>
    <x v="7"/>
    <x v="7"/>
    <x v="0"/>
    <x v="0"/>
    <x v="2"/>
    <x v="0"/>
  </r>
  <r>
    <x v="0"/>
    <x v="0"/>
    <x v="21"/>
    <x v="21"/>
    <x v="11"/>
    <x v="0"/>
    <x v="995"/>
    <x v="381"/>
    <x v="1"/>
    <x v="0"/>
    <x v="464"/>
    <x v="21"/>
    <x v="733"/>
    <x v="1"/>
    <x v="1"/>
    <x v="8"/>
    <x v="8"/>
    <x v="0"/>
    <x v="0"/>
    <x v="2"/>
    <x v="0"/>
  </r>
  <r>
    <x v="0"/>
    <x v="0"/>
    <x v="473"/>
    <x v="501"/>
    <x v="11"/>
    <x v="0"/>
    <x v="996"/>
    <x v="382"/>
    <x v="1"/>
    <x v="0"/>
    <x v="465"/>
    <x v="409"/>
    <x v="734"/>
    <x v="1"/>
    <x v="1"/>
    <x v="12"/>
    <x v="12"/>
    <x v="0"/>
    <x v="0"/>
    <x v="2"/>
    <x v="0"/>
  </r>
  <r>
    <x v="0"/>
    <x v="0"/>
    <x v="227"/>
    <x v="243"/>
    <x v="11"/>
    <x v="0"/>
    <x v="997"/>
    <x v="383"/>
    <x v="1"/>
    <x v="0"/>
    <x v="466"/>
    <x v="199"/>
    <x v="735"/>
    <x v="2"/>
    <x v="1"/>
    <x v="5"/>
    <x v="5"/>
    <x v="0"/>
    <x v="0"/>
    <x v="2"/>
    <x v="0"/>
  </r>
  <r>
    <x v="0"/>
    <x v="0"/>
    <x v="474"/>
    <x v="502"/>
    <x v="11"/>
    <x v="0"/>
    <x v="998"/>
    <x v="384"/>
    <x v="1"/>
    <x v="0"/>
    <x v="467"/>
    <x v="410"/>
    <x v="736"/>
    <x v="2"/>
    <x v="1"/>
    <x v="7"/>
    <x v="7"/>
    <x v="0"/>
    <x v="0"/>
    <x v="2"/>
    <x v="0"/>
  </r>
  <r>
    <x v="0"/>
    <x v="0"/>
    <x v="230"/>
    <x v="246"/>
    <x v="11"/>
    <x v="0"/>
    <x v="999"/>
    <x v="385"/>
    <x v="1"/>
    <x v="0"/>
    <x v="468"/>
    <x v="202"/>
    <x v="737"/>
    <x v="2"/>
    <x v="1"/>
    <x v="22"/>
    <x v="22"/>
    <x v="0"/>
    <x v="0"/>
    <x v="2"/>
    <x v="0"/>
  </r>
  <r>
    <x v="0"/>
    <x v="0"/>
    <x v="231"/>
    <x v="247"/>
    <x v="11"/>
    <x v="0"/>
    <x v="1000"/>
    <x v="386"/>
    <x v="1"/>
    <x v="0"/>
    <x v="311"/>
    <x v="203"/>
    <x v="738"/>
    <x v="2"/>
    <x v="1"/>
    <x v="22"/>
    <x v="22"/>
    <x v="0"/>
    <x v="0"/>
    <x v="2"/>
    <x v="0"/>
  </r>
  <r>
    <x v="0"/>
    <x v="0"/>
    <x v="28"/>
    <x v="28"/>
    <x v="11"/>
    <x v="0"/>
    <x v="1001"/>
    <x v="387"/>
    <x v="1"/>
    <x v="0"/>
    <x v="469"/>
    <x v="28"/>
    <x v="739"/>
    <x v="1"/>
    <x v="1"/>
    <x v="10"/>
    <x v="10"/>
    <x v="0"/>
    <x v="0"/>
    <x v="2"/>
    <x v="0"/>
  </r>
  <r>
    <x v="0"/>
    <x v="0"/>
    <x v="34"/>
    <x v="34"/>
    <x v="11"/>
    <x v="0"/>
    <x v="1002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1"/>
    <x v="0"/>
    <x v="1003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1"/>
    <x v="0"/>
    <x v="1004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1"/>
    <x v="0"/>
    <x v="1005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1"/>
    <x v="0"/>
    <x v="1006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1"/>
    <x v="0"/>
    <x v="1007"/>
    <x v="4"/>
    <x v="1"/>
    <x v="0"/>
    <x v="4"/>
    <x v="121"/>
    <x v="0"/>
    <x v="2"/>
    <x v="1"/>
    <x v="13"/>
    <x v="13"/>
    <x v="0"/>
    <x v="0"/>
    <x v="2"/>
    <x v="0"/>
  </r>
  <r>
    <x v="0"/>
    <x v="0"/>
    <x v="246"/>
    <x v="262"/>
    <x v="11"/>
    <x v="0"/>
    <x v="1008"/>
    <x v="388"/>
    <x v="2"/>
    <x v="1"/>
    <x v="470"/>
    <x v="217"/>
    <x v="740"/>
    <x v="2"/>
    <x v="1"/>
    <x v="14"/>
    <x v="14"/>
    <x v="0"/>
    <x v="0"/>
    <x v="2"/>
    <x v="0"/>
  </r>
  <r>
    <x v="0"/>
    <x v="0"/>
    <x v="247"/>
    <x v="263"/>
    <x v="11"/>
    <x v="0"/>
    <x v="1009"/>
    <x v="389"/>
    <x v="2"/>
    <x v="1"/>
    <x v="471"/>
    <x v="218"/>
    <x v="741"/>
    <x v="1"/>
    <x v="1"/>
    <x v="15"/>
    <x v="15"/>
    <x v="0"/>
    <x v="0"/>
    <x v="2"/>
    <x v="0"/>
  </r>
  <r>
    <x v="0"/>
    <x v="0"/>
    <x v="475"/>
    <x v="503"/>
    <x v="11"/>
    <x v="0"/>
    <x v="1010"/>
    <x v="390"/>
    <x v="2"/>
    <x v="1"/>
    <x v="472"/>
    <x v="218"/>
    <x v="742"/>
    <x v="1"/>
    <x v="1"/>
    <x v="15"/>
    <x v="15"/>
    <x v="0"/>
    <x v="0"/>
    <x v="2"/>
    <x v="0"/>
  </r>
  <r>
    <x v="0"/>
    <x v="0"/>
    <x v="248"/>
    <x v="264"/>
    <x v="11"/>
    <x v="0"/>
    <x v="1011"/>
    <x v="158"/>
    <x v="2"/>
    <x v="1"/>
    <x v="181"/>
    <x v="219"/>
    <x v="257"/>
    <x v="1"/>
    <x v="1"/>
    <x v="15"/>
    <x v="15"/>
    <x v="0"/>
    <x v="0"/>
    <x v="2"/>
    <x v="0"/>
  </r>
  <r>
    <x v="0"/>
    <x v="0"/>
    <x v="476"/>
    <x v="504"/>
    <x v="11"/>
    <x v="0"/>
    <x v="1012"/>
    <x v="391"/>
    <x v="2"/>
    <x v="1"/>
    <x v="473"/>
    <x v="411"/>
    <x v="743"/>
    <x v="1"/>
    <x v="1"/>
    <x v="15"/>
    <x v="15"/>
    <x v="0"/>
    <x v="0"/>
    <x v="2"/>
    <x v="0"/>
  </r>
  <r>
    <x v="0"/>
    <x v="0"/>
    <x v="39"/>
    <x v="39"/>
    <x v="11"/>
    <x v="0"/>
    <x v="1013"/>
    <x v="392"/>
    <x v="2"/>
    <x v="1"/>
    <x v="474"/>
    <x v="37"/>
    <x v="744"/>
    <x v="2"/>
    <x v="1"/>
    <x v="14"/>
    <x v="14"/>
    <x v="0"/>
    <x v="0"/>
    <x v="2"/>
    <x v="0"/>
  </r>
  <r>
    <x v="0"/>
    <x v="0"/>
    <x v="40"/>
    <x v="40"/>
    <x v="11"/>
    <x v="0"/>
    <x v="1014"/>
    <x v="92"/>
    <x v="2"/>
    <x v="1"/>
    <x v="475"/>
    <x v="38"/>
    <x v="745"/>
    <x v="2"/>
    <x v="1"/>
    <x v="14"/>
    <x v="14"/>
    <x v="0"/>
    <x v="0"/>
    <x v="2"/>
    <x v="0"/>
  </r>
  <r>
    <x v="0"/>
    <x v="0"/>
    <x v="40"/>
    <x v="40"/>
    <x v="11"/>
    <x v="0"/>
    <x v="1015"/>
    <x v="393"/>
    <x v="2"/>
    <x v="1"/>
    <x v="476"/>
    <x v="38"/>
    <x v="746"/>
    <x v="2"/>
    <x v="1"/>
    <x v="14"/>
    <x v="14"/>
    <x v="0"/>
    <x v="0"/>
    <x v="2"/>
    <x v="0"/>
  </r>
  <r>
    <x v="0"/>
    <x v="0"/>
    <x v="477"/>
    <x v="505"/>
    <x v="11"/>
    <x v="0"/>
    <x v="1016"/>
    <x v="259"/>
    <x v="2"/>
    <x v="1"/>
    <x v="307"/>
    <x v="412"/>
    <x v="747"/>
    <x v="2"/>
    <x v="1"/>
    <x v="14"/>
    <x v="14"/>
    <x v="0"/>
    <x v="0"/>
    <x v="2"/>
    <x v="0"/>
  </r>
  <r>
    <x v="0"/>
    <x v="0"/>
    <x v="478"/>
    <x v="506"/>
    <x v="11"/>
    <x v="0"/>
    <x v="1017"/>
    <x v="394"/>
    <x v="2"/>
    <x v="1"/>
    <x v="477"/>
    <x v="412"/>
    <x v="748"/>
    <x v="2"/>
    <x v="1"/>
    <x v="14"/>
    <x v="14"/>
    <x v="0"/>
    <x v="0"/>
    <x v="2"/>
    <x v="0"/>
  </r>
  <r>
    <x v="0"/>
    <x v="0"/>
    <x v="463"/>
    <x v="491"/>
    <x v="11"/>
    <x v="0"/>
    <x v="1018"/>
    <x v="395"/>
    <x v="2"/>
    <x v="1"/>
    <x v="478"/>
    <x v="400"/>
    <x v="749"/>
    <x v="2"/>
    <x v="1"/>
    <x v="14"/>
    <x v="14"/>
    <x v="0"/>
    <x v="0"/>
    <x v="2"/>
    <x v="0"/>
  </r>
  <r>
    <x v="0"/>
    <x v="0"/>
    <x v="308"/>
    <x v="330"/>
    <x v="11"/>
    <x v="0"/>
    <x v="1019"/>
    <x v="4"/>
    <x v="2"/>
    <x v="2"/>
    <x v="4"/>
    <x v="276"/>
    <x v="0"/>
    <x v="4"/>
    <x v="3"/>
    <x v="16"/>
    <x v="16"/>
    <x v="0"/>
    <x v="0"/>
    <x v="2"/>
    <x v="0"/>
  </r>
  <r>
    <x v="0"/>
    <x v="0"/>
    <x v="309"/>
    <x v="331"/>
    <x v="11"/>
    <x v="0"/>
    <x v="1020"/>
    <x v="59"/>
    <x v="2"/>
    <x v="2"/>
    <x v="385"/>
    <x v="277"/>
    <x v="750"/>
    <x v="4"/>
    <x v="3"/>
    <x v="16"/>
    <x v="16"/>
    <x v="0"/>
    <x v="0"/>
    <x v="2"/>
    <x v="0"/>
  </r>
  <r>
    <x v="0"/>
    <x v="0"/>
    <x v="252"/>
    <x v="268"/>
    <x v="11"/>
    <x v="0"/>
    <x v="1021"/>
    <x v="113"/>
    <x v="2"/>
    <x v="2"/>
    <x v="479"/>
    <x v="222"/>
    <x v="751"/>
    <x v="4"/>
    <x v="3"/>
    <x v="16"/>
    <x v="16"/>
    <x v="0"/>
    <x v="0"/>
    <x v="2"/>
    <x v="0"/>
  </r>
  <r>
    <x v="0"/>
    <x v="0"/>
    <x v="253"/>
    <x v="269"/>
    <x v="11"/>
    <x v="0"/>
    <x v="1022"/>
    <x v="396"/>
    <x v="2"/>
    <x v="1"/>
    <x v="480"/>
    <x v="223"/>
    <x v="752"/>
    <x v="2"/>
    <x v="1"/>
    <x v="5"/>
    <x v="5"/>
    <x v="0"/>
    <x v="0"/>
    <x v="2"/>
    <x v="0"/>
  </r>
  <r>
    <x v="0"/>
    <x v="0"/>
    <x v="254"/>
    <x v="270"/>
    <x v="11"/>
    <x v="0"/>
    <x v="1023"/>
    <x v="290"/>
    <x v="2"/>
    <x v="1"/>
    <x v="481"/>
    <x v="224"/>
    <x v="753"/>
    <x v="2"/>
    <x v="1"/>
    <x v="5"/>
    <x v="5"/>
    <x v="0"/>
    <x v="0"/>
    <x v="2"/>
    <x v="0"/>
  </r>
  <r>
    <x v="0"/>
    <x v="0"/>
    <x v="310"/>
    <x v="332"/>
    <x v="11"/>
    <x v="0"/>
    <x v="1024"/>
    <x v="4"/>
    <x v="2"/>
    <x v="2"/>
    <x v="4"/>
    <x v="278"/>
    <x v="0"/>
    <x v="4"/>
    <x v="3"/>
    <x v="16"/>
    <x v="16"/>
    <x v="0"/>
    <x v="0"/>
    <x v="2"/>
    <x v="0"/>
  </r>
  <r>
    <x v="0"/>
    <x v="0"/>
    <x v="479"/>
    <x v="507"/>
    <x v="11"/>
    <x v="0"/>
    <x v="1025"/>
    <x v="397"/>
    <x v="2"/>
    <x v="1"/>
    <x v="482"/>
    <x v="413"/>
    <x v="754"/>
    <x v="2"/>
    <x v="1"/>
    <x v="5"/>
    <x v="5"/>
    <x v="0"/>
    <x v="0"/>
    <x v="2"/>
    <x v="0"/>
  </r>
  <r>
    <x v="0"/>
    <x v="0"/>
    <x v="314"/>
    <x v="336"/>
    <x v="11"/>
    <x v="0"/>
    <x v="1026"/>
    <x v="45"/>
    <x v="2"/>
    <x v="2"/>
    <x v="45"/>
    <x v="282"/>
    <x v="346"/>
    <x v="4"/>
    <x v="3"/>
    <x v="16"/>
    <x v="16"/>
    <x v="0"/>
    <x v="0"/>
    <x v="2"/>
    <x v="0"/>
  </r>
  <r>
    <x v="0"/>
    <x v="0"/>
    <x v="255"/>
    <x v="271"/>
    <x v="11"/>
    <x v="0"/>
    <x v="1027"/>
    <x v="125"/>
    <x v="2"/>
    <x v="2"/>
    <x v="310"/>
    <x v="225"/>
    <x v="755"/>
    <x v="4"/>
    <x v="3"/>
    <x v="16"/>
    <x v="16"/>
    <x v="0"/>
    <x v="0"/>
    <x v="2"/>
    <x v="0"/>
  </r>
  <r>
    <x v="0"/>
    <x v="0"/>
    <x v="157"/>
    <x v="167"/>
    <x v="11"/>
    <x v="0"/>
    <x v="1028"/>
    <x v="19"/>
    <x v="2"/>
    <x v="1"/>
    <x v="483"/>
    <x v="138"/>
    <x v="756"/>
    <x v="3"/>
    <x v="2"/>
    <x v="9"/>
    <x v="9"/>
    <x v="0"/>
    <x v="0"/>
    <x v="2"/>
    <x v="0"/>
  </r>
  <r>
    <x v="0"/>
    <x v="0"/>
    <x v="480"/>
    <x v="508"/>
    <x v="11"/>
    <x v="0"/>
    <x v="1029"/>
    <x v="398"/>
    <x v="2"/>
    <x v="1"/>
    <x v="484"/>
    <x v="414"/>
    <x v="757"/>
    <x v="1"/>
    <x v="1"/>
    <x v="18"/>
    <x v="18"/>
    <x v="0"/>
    <x v="0"/>
    <x v="2"/>
    <x v="0"/>
  </r>
  <r>
    <x v="0"/>
    <x v="0"/>
    <x v="481"/>
    <x v="509"/>
    <x v="11"/>
    <x v="0"/>
    <x v="1030"/>
    <x v="399"/>
    <x v="2"/>
    <x v="1"/>
    <x v="485"/>
    <x v="415"/>
    <x v="758"/>
    <x v="1"/>
    <x v="1"/>
    <x v="10"/>
    <x v="10"/>
    <x v="0"/>
    <x v="0"/>
    <x v="2"/>
    <x v="0"/>
  </r>
  <r>
    <x v="0"/>
    <x v="0"/>
    <x v="263"/>
    <x v="279"/>
    <x v="11"/>
    <x v="0"/>
    <x v="1031"/>
    <x v="400"/>
    <x v="2"/>
    <x v="2"/>
    <x v="486"/>
    <x v="232"/>
    <x v="759"/>
    <x v="4"/>
    <x v="3"/>
    <x v="20"/>
    <x v="20"/>
    <x v="0"/>
    <x v="0"/>
    <x v="2"/>
    <x v="0"/>
  </r>
  <r>
    <x v="0"/>
    <x v="0"/>
    <x v="82"/>
    <x v="81"/>
    <x v="11"/>
    <x v="0"/>
    <x v="1032"/>
    <x v="223"/>
    <x v="2"/>
    <x v="2"/>
    <x v="263"/>
    <x v="73"/>
    <x v="760"/>
    <x v="4"/>
    <x v="3"/>
    <x v="21"/>
    <x v="21"/>
    <x v="0"/>
    <x v="0"/>
    <x v="2"/>
    <x v="0"/>
  </r>
  <r>
    <x v="0"/>
    <x v="0"/>
    <x v="264"/>
    <x v="280"/>
    <x v="11"/>
    <x v="0"/>
    <x v="1033"/>
    <x v="219"/>
    <x v="2"/>
    <x v="2"/>
    <x v="441"/>
    <x v="233"/>
    <x v="761"/>
    <x v="4"/>
    <x v="3"/>
    <x v="26"/>
    <x v="26"/>
    <x v="0"/>
    <x v="0"/>
    <x v="2"/>
    <x v="0"/>
  </r>
  <r>
    <x v="0"/>
    <x v="0"/>
    <x v="265"/>
    <x v="281"/>
    <x v="11"/>
    <x v="0"/>
    <x v="1034"/>
    <x v="356"/>
    <x v="2"/>
    <x v="2"/>
    <x v="434"/>
    <x v="234"/>
    <x v="762"/>
    <x v="4"/>
    <x v="3"/>
    <x v="20"/>
    <x v="20"/>
    <x v="0"/>
    <x v="0"/>
    <x v="2"/>
    <x v="0"/>
  </r>
  <r>
    <x v="0"/>
    <x v="0"/>
    <x v="174"/>
    <x v="184"/>
    <x v="11"/>
    <x v="0"/>
    <x v="1035"/>
    <x v="70"/>
    <x v="2"/>
    <x v="2"/>
    <x v="80"/>
    <x v="155"/>
    <x v="763"/>
    <x v="4"/>
    <x v="3"/>
    <x v="21"/>
    <x v="21"/>
    <x v="0"/>
    <x v="0"/>
    <x v="2"/>
    <x v="0"/>
  </r>
  <r>
    <x v="0"/>
    <x v="0"/>
    <x v="329"/>
    <x v="351"/>
    <x v="11"/>
    <x v="0"/>
    <x v="1036"/>
    <x v="170"/>
    <x v="2"/>
    <x v="2"/>
    <x v="487"/>
    <x v="293"/>
    <x v="764"/>
    <x v="4"/>
    <x v="3"/>
    <x v="26"/>
    <x v="26"/>
    <x v="0"/>
    <x v="0"/>
    <x v="2"/>
    <x v="0"/>
  </r>
  <r>
    <x v="0"/>
    <x v="0"/>
    <x v="330"/>
    <x v="352"/>
    <x v="11"/>
    <x v="0"/>
    <x v="1037"/>
    <x v="113"/>
    <x v="2"/>
    <x v="2"/>
    <x v="488"/>
    <x v="294"/>
    <x v="765"/>
    <x v="4"/>
    <x v="3"/>
    <x v="19"/>
    <x v="19"/>
    <x v="0"/>
    <x v="0"/>
    <x v="2"/>
    <x v="0"/>
  </r>
  <r>
    <x v="0"/>
    <x v="0"/>
    <x v="179"/>
    <x v="189"/>
    <x v="11"/>
    <x v="0"/>
    <x v="1038"/>
    <x v="223"/>
    <x v="2"/>
    <x v="2"/>
    <x v="263"/>
    <x v="159"/>
    <x v="766"/>
    <x v="4"/>
    <x v="3"/>
    <x v="21"/>
    <x v="21"/>
    <x v="0"/>
    <x v="0"/>
    <x v="2"/>
    <x v="0"/>
  </r>
  <r>
    <x v="0"/>
    <x v="0"/>
    <x v="179"/>
    <x v="189"/>
    <x v="11"/>
    <x v="0"/>
    <x v="1039"/>
    <x v="114"/>
    <x v="2"/>
    <x v="2"/>
    <x v="140"/>
    <x v="159"/>
    <x v="174"/>
    <x v="4"/>
    <x v="3"/>
    <x v="21"/>
    <x v="21"/>
    <x v="0"/>
    <x v="0"/>
    <x v="2"/>
    <x v="0"/>
  </r>
  <r>
    <x v="0"/>
    <x v="0"/>
    <x v="185"/>
    <x v="195"/>
    <x v="11"/>
    <x v="0"/>
    <x v="1040"/>
    <x v="47"/>
    <x v="2"/>
    <x v="2"/>
    <x v="68"/>
    <x v="164"/>
    <x v="180"/>
    <x v="4"/>
    <x v="3"/>
    <x v="21"/>
    <x v="21"/>
    <x v="0"/>
    <x v="0"/>
    <x v="2"/>
    <x v="0"/>
  </r>
  <r>
    <x v="0"/>
    <x v="0"/>
    <x v="101"/>
    <x v="100"/>
    <x v="11"/>
    <x v="0"/>
    <x v="1041"/>
    <x v="124"/>
    <x v="2"/>
    <x v="2"/>
    <x v="489"/>
    <x v="87"/>
    <x v="767"/>
    <x v="4"/>
    <x v="3"/>
    <x v="21"/>
    <x v="21"/>
    <x v="0"/>
    <x v="0"/>
    <x v="2"/>
    <x v="0"/>
  </r>
  <r>
    <x v="0"/>
    <x v="0"/>
    <x v="399"/>
    <x v="427"/>
    <x v="11"/>
    <x v="0"/>
    <x v="1042"/>
    <x v="401"/>
    <x v="2"/>
    <x v="1"/>
    <x v="490"/>
    <x v="351"/>
    <x v="768"/>
    <x v="3"/>
    <x v="2"/>
    <x v="17"/>
    <x v="17"/>
    <x v="0"/>
    <x v="0"/>
    <x v="2"/>
    <x v="0"/>
  </r>
  <r>
    <x v="0"/>
    <x v="0"/>
    <x v="277"/>
    <x v="293"/>
    <x v="11"/>
    <x v="0"/>
    <x v="1043"/>
    <x v="219"/>
    <x v="2"/>
    <x v="2"/>
    <x v="491"/>
    <x v="245"/>
    <x v="769"/>
    <x v="4"/>
    <x v="3"/>
    <x v="19"/>
    <x v="19"/>
    <x v="0"/>
    <x v="0"/>
    <x v="2"/>
    <x v="0"/>
  </r>
  <r>
    <x v="0"/>
    <x v="0"/>
    <x v="336"/>
    <x v="358"/>
    <x v="11"/>
    <x v="0"/>
    <x v="1044"/>
    <x v="4"/>
    <x v="2"/>
    <x v="2"/>
    <x v="4"/>
    <x v="300"/>
    <x v="0"/>
    <x v="4"/>
    <x v="3"/>
    <x v="19"/>
    <x v="19"/>
    <x v="0"/>
    <x v="0"/>
    <x v="2"/>
    <x v="0"/>
  </r>
  <r>
    <x v="0"/>
    <x v="0"/>
    <x v="482"/>
    <x v="510"/>
    <x v="11"/>
    <x v="0"/>
    <x v="1045"/>
    <x v="402"/>
    <x v="2"/>
    <x v="1"/>
    <x v="492"/>
    <x v="416"/>
    <x v="770"/>
    <x v="3"/>
    <x v="2"/>
    <x v="9"/>
    <x v="9"/>
    <x v="0"/>
    <x v="0"/>
    <x v="2"/>
    <x v="0"/>
  </r>
  <r>
    <x v="0"/>
    <x v="0"/>
    <x v="467"/>
    <x v="427"/>
    <x v="11"/>
    <x v="0"/>
    <x v="1046"/>
    <x v="403"/>
    <x v="2"/>
    <x v="1"/>
    <x v="493"/>
    <x v="404"/>
    <x v="771"/>
    <x v="3"/>
    <x v="2"/>
    <x v="17"/>
    <x v="17"/>
    <x v="0"/>
    <x v="0"/>
    <x v="2"/>
    <x v="0"/>
  </r>
  <r>
    <x v="0"/>
    <x v="0"/>
    <x v="483"/>
    <x v="511"/>
    <x v="11"/>
    <x v="0"/>
    <x v="1047"/>
    <x v="404"/>
    <x v="2"/>
    <x v="1"/>
    <x v="494"/>
    <x v="417"/>
    <x v="772"/>
    <x v="3"/>
    <x v="2"/>
    <x v="17"/>
    <x v="17"/>
    <x v="0"/>
    <x v="0"/>
    <x v="2"/>
    <x v="0"/>
  </r>
  <r>
    <x v="0"/>
    <x v="0"/>
    <x v="116"/>
    <x v="115"/>
    <x v="11"/>
    <x v="0"/>
    <x v="1048"/>
    <x v="174"/>
    <x v="2"/>
    <x v="2"/>
    <x v="202"/>
    <x v="101"/>
    <x v="299"/>
    <x v="4"/>
    <x v="3"/>
    <x v="20"/>
    <x v="20"/>
    <x v="0"/>
    <x v="0"/>
    <x v="2"/>
    <x v="0"/>
  </r>
  <r>
    <x v="0"/>
    <x v="0"/>
    <x v="204"/>
    <x v="214"/>
    <x v="11"/>
    <x v="0"/>
    <x v="1049"/>
    <x v="47"/>
    <x v="2"/>
    <x v="2"/>
    <x v="68"/>
    <x v="178"/>
    <x v="503"/>
    <x v="4"/>
    <x v="3"/>
    <x v="21"/>
    <x v="21"/>
    <x v="0"/>
    <x v="0"/>
    <x v="2"/>
    <x v="0"/>
  </r>
  <r>
    <x v="0"/>
    <x v="0"/>
    <x v="484"/>
    <x v="512"/>
    <x v="11"/>
    <x v="0"/>
    <x v="1050"/>
    <x v="312"/>
    <x v="2"/>
    <x v="2"/>
    <x v="495"/>
    <x v="418"/>
    <x v="773"/>
    <x v="2"/>
    <x v="1"/>
    <x v="29"/>
    <x v="29"/>
    <x v="0"/>
    <x v="0"/>
    <x v="2"/>
    <x v="0"/>
  </r>
  <r>
    <x v="0"/>
    <x v="0"/>
    <x v="338"/>
    <x v="360"/>
    <x v="11"/>
    <x v="0"/>
    <x v="1051"/>
    <x v="405"/>
    <x v="2"/>
    <x v="2"/>
    <x v="496"/>
    <x v="302"/>
    <x v="774"/>
    <x v="2"/>
    <x v="1"/>
    <x v="29"/>
    <x v="29"/>
    <x v="0"/>
    <x v="0"/>
    <x v="2"/>
    <x v="0"/>
  </r>
  <r>
    <x v="0"/>
    <x v="0"/>
    <x v="118"/>
    <x v="117"/>
    <x v="11"/>
    <x v="0"/>
    <x v="1052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1"/>
    <x v="0"/>
    <x v="1053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1"/>
    <x v="0"/>
    <x v="1054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17"/>
    <x v="11"/>
    <x v="0"/>
    <x v="1055"/>
    <x v="4"/>
    <x v="3"/>
    <x v="3"/>
    <x v="4"/>
    <x v="0"/>
    <x v="0"/>
    <x v="0"/>
    <x v="0"/>
    <x v="24"/>
    <x v="24"/>
    <x v="0"/>
    <x v="0"/>
    <x v="2"/>
    <x v="0"/>
  </r>
  <r>
    <x v="0"/>
    <x v="0"/>
    <x v="118"/>
    <x v="121"/>
    <x v="11"/>
    <x v="0"/>
    <x v="105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1"/>
    <x v="0"/>
    <x v="1057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1"/>
    <x v="0"/>
    <x v="1058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218"/>
    <x v="11"/>
    <x v="0"/>
    <x v="1059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1"/>
    <x v="0"/>
    <x v="1060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1"/>
    <x v="0"/>
    <x v="1061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2"/>
    <x v="11"/>
    <x v="0"/>
    <x v="1062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01"/>
    <x v="11"/>
    <x v="0"/>
    <x v="1063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221"/>
    <x v="11"/>
    <x v="0"/>
    <x v="1064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1"/>
    <x v="0"/>
    <x v="106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1"/>
    <x v="0"/>
    <x v="1066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3"/>
    <x v="11"/>
    <x v="0"/>
    <x v="1067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303"/>
    <x v="11"/>
    <x v="0"/>
    <x v="1068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495"/>
    <x v="11"/>
    <x v="0"/>
    <x v="1069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304"/>
    <x v="11"/>
    <x v="0"/>
    <x v="1070"/>
    <x v="4"/>
    <x v="3"/>
    <x v="3"/>
    <x v="4"/>
    <x v="0"/>
    <x v="0"/>
    <x v="1"/>
    <x v="1"/>
    <x v="12"/>
    <x v="12"/>
    <x v="0"/>
    <x v="0"/>
    <x v="2"/>
    <x v="0"/>
  </r>
  <r>
    <x v="0"/>
    <x v="0"/>
    <x v="118"/>
    <x v="513"/>
    <x v="11"/>
    <x v="0"/>
    <x v="1071"/>
    <x v="4"/>
    <x v="3"/>
    <x v="3"/>
    <x v="4"/>
    <x v="0"/>
    <x v="0"/>
    <x v="3"/>
    <x v="2"/>
    <x v="9"/>
    <x v="9"/>
    <x v="0"/>
    <x v="0"/>
    <x v="2"/>
    <x v="0"/>
  </r>
  <r>
    <x v="0"/>
    <x v="0"/>
    <x v="469"/>
    <x v="497"/>
    <x v="12"/>
    <x v="0"/>
    <x v="1072"/>
    <x v="406"/>
    <x v="1"/>
    <x v="0"/>
    <x v="497"/>
    <x v="405"/>
    <x v="775"/>
    <x v="0"/>
    <x v="0"/>
    <x v="1"/>
    <x v="1"/>
    <x v="0"/>
    <x v="0"/>
    <x v="2"/>
    <x v="0"/>
  </r>
  <r>
    <x v="0"/>
    <x v="0"/>
    <x v="485"/>
    <x v="514"/>
    <x v="12"/>
    <x v="0"/>
    <x v="1073"/>
    <x v="369"/>
    <x v="1"/>
    <x v="0"/>
    <x v="498"/>
    <x v="419"/>
    <x v="776"/>
    <x v="0"/>
    <x v="0"/>
    <x v="1"/>
    <x v="1"/>
    <x v="0"/>
    <x v="0"/>
    <x v="2"/>
    <x v="0"/>
  </r>
  <r>
    <x v="0"/>
    <x v="0"/>
    <x v="486"/>
    <x v="515"/>
    <x v="12"/>
    <x v="0"/>
    <x v="1074"/>
    <x v="407"/>
    <x v="1"/>
    <x v="0"/>
    <x v="499"/>
    <x v="420"/>
    <x v="777"/>
    <x v="0"/>
    <x v="0"/>
    <x v="1"/>
    <x v="1"/>
    <x v="0"/>
    <x v="0"/>
    <x v="2"/>
    <x v="0"/>
  </r>
  <r>
    <x v="0"/>
    <x v="0"/>
    <x v="487"/>
    <x v="516"/>
    <x v="12"/>
    <x v="0"/>
    <x v="1075"/>
    <x v="4"/>
    <x v="1"/>
    <x v="0"/>
    <x v="4"/>
    <x v="421"/>
    <x v="0"/>
    <x v="0"/>
    <x v="0"/>
    <x v="1"/>
    <x v="1"/>
    <x v="0"/>
    <x v="0"/>
    <x v="2"/>
    <x v="0"/>
  </r>
  <r>
    <x v="0"/>
    <x v="0"/>
    <x v="488"/>
    <x v="517"/>
    <x v="12"/>
    <x v="0"/>
    <x v="1076"/>
    <x v="4"/>
    <x v="1"/>
    <x v="0"/>
    <x v="4"/>
    <x v="422"/>
    <x v="0"/>
    <x v="1"/>
    <x v="1"/>
    <x v="15"/>
    <x v="15"/>
    <x v="0"/>
    <x v="0"/>
    <x v="2"/>
    <x v="0"/>
  </r>
  <r>
    <x v="0"/>
    <x v="0"/>
    <x v="489"/>
    <x v="518"/>
    <x v="12"/>
    <x v="0"/>
    <x v="1077"/>
    <x v="408"/>
    <x v="1"/>
    <x v="0"/>
    <x v="4"/>
    <x v="423"/>
    <x v="778"/>
    <x v="1"/>
    <x v="1"/>
    <x v="15"/>
    <x v="15"/>
    <x v="0"/>
    <x v="0"/>
    <x v="2"/>
    <x v="0"/>
  </r>
  <r>
    <x v="0"/>
    <x v="0"/>
    <x v="2"/>
    <x v="2"/>
    <x v="12"/>
    <x v="0"/>
    <x v="1078"/>
    <x v="409"/>
    <x v="1"/>
    <x v="0"/>
    <x v="500"/>
    <x v="2"/>
    <x v="779"/>
    <x v="0"/>
    <x v="0"/>
    <x v="0"/>
    <x v="0"/>
    <x v="0"/>
    <x v="0"/>
    <x v="2"/>
    <x v="0"/>
  </r>
  <r>
    <x v="0"/>
    <x v="0"/>
    <x v="3"/>
    <x v="3"/>
    <x v="12"/>
    <x v="0"/>
    <x v="1079"/>
    <x v="398"/>
    <x v="1"/>
    <x v="0"/>
    <x v="501"/>
    <x v="3"/>
    <x v="780"/>
    <x v="0"/>
    <x v="0"/>
    <x v="0"/>
    <x v="0"/>
    <x v="0"/>
    <x v="0"/>
    <x v="2"/>
    <x v="0"/>
  </r>
  <r>
    <x v="0"/>
    <x v="0"/>
    <x v="121"/>
    <x v="131"/>
    <x v="12"/>
    <x v="0"/>
    <x v="1080"/>
    <x v="328"/>
    <x v="1"/>
    <x v="0"/>
    <x v="400"/>
    <x v="105"/>
    <x v="781"/>
    <x v="0"/>
    <x v="0"/>
    <x v="0"/>
    <x v="0"/>
    <x v="0"/>
    <x v="0"/>
    <x v="2"/>
    <x v="0"/>
  </r>
  <r>
    <x v="0"/>
    <x v="0"/>
    <x v="9"/>
    <x v="9"/>
    <x v="12"/>
    <x v="0"/>
    <x v="1081"/>
    <x v="410"/>
    <x v="1"/>
    <x v="0"/>
    <x v="502"/>
    <x v="9"/>
    <x v="782"/>
    <x v="0"/>
    <x v="0"/>
    <x v="2"/>
    <x v="2"/>
    <x v="0"/>
    <x v="0"/>
    <x v="2"/>
    <x v="0"/>
  </r>
  <r>
    <x v="0"/>
    <x v="0"/>
    <x v="10"/>
    <x v="10"/>
    <x v="12"/>
    <x v="0"/>
    <x v="1082"/>
    <x v="411"/>
    <x v="1"/>
    <x v="0"/>
    <x v="503"/>
    <x v="10"/>
    <x v="783"/>
    <x v="0"/>
    <x v="0"/>
    <x v="2"/>
    <x v="2"/>
    <x v="0"/>
    <x v="0"/>
    <x v="2"/>
    <x v="0"/>
  </r>
  <r>
    <x v="0"/>
    <x v="0"/>
    <x v="123"/>
    <x v="133"/>
    <x v="12"/>
    <x v="0"/>
    <x v="1083"/>
    <x v="412"/>
    <x v="1"/>
    <x v="0"/>
    <x v="504"/>
    <x v="107"/>
    <x v="784"/>
    <x v="0"/>
    <x v="0"/>
    <x v="2"/>
    <x v="2"/>
    <x v="0"/>
    <x v="0"/>
    <x v="2"/>
    <x v="0"/>
  </r>
  <r>
    <x v="0"/>
    <x v="0"/>
    <x v="126"/>
    <x v="136"/>
    <x v="12"/>
    <x v="0"/>
    <x v="1084"/>
    <x v="413"/>
    <x v="1"/>
    <x v="0"/>
    <x v="505"/>
    <x v="110"/>
    <x v="785"/>
    <x v="0"/>
    <x v="0"/>
    <x v="2"/>
    <x v="2"/>
    <x v="0"/>
    <x v="0"/>
    <x v="2"/>
    <x v="0"/>
  </r>
  <r>
    <x v="0"/>
    <x v="0"/>
    <x v="490"/>
    <x v="519"/>
    <x v="12"/>
    <x v="0"/>
    <x v="1085"/>
    <x v="4"/>
    <x v="1"/>
    <x v="0"/>
    <x v="4"/>
    <x v="424"/>
    <x v="0"/>
    <x v="2"/>
    <x v="1"/>
    <x v="14"/>
    <x v="14"/>
    <x v="0"/>
    <x v="0"/>
    <x v="2"/>
    <x v="0"/>
  </r>
  <r>
    <x v="0"/>
    <x v="0"/>
    <x v="289"/>
    <x v="311"/>
    <x v="12"/>
    <x v="0"/>
    <x v="1086"/>
    <x v="414"/>
    <x v="1"/>
    <x v="0"/>
    <x v="506"/>
    <x v="257"/>
    <x v="786"/>
    <x v="0"/>
    <x v="0"/>
    <x v="30"/>
    <x v="30"/>
    <x v="0"/>
    <x v="0"/>
    <x v="2"/>
    <x v="0"/>
  </r>
  <r>
    <x v="0"/>
    <x v="0"/>
    <x v="290"/>
    <x v="312"/>
    <x v="12"/>
    <x v="0"/>
    <x v="1087"/>
    <x v="415"/>
    <x v="1"/>
    <x v="0"/>
    <x v="507"/>
    <x v="258"/>
    <x v="787"/>
    <x v="0"/>
    <x v="0"/>
    <x v="30"/>
    <x v="30"/>
    <x v="0"/>
    <x v="0"/>
    <x v="2"/>
    <x v="0"/>
  </r>
  <r>
    <x v="0"/>
    <x v="0"/>
    <x v="291"/>
    <x v="313"/>
    <x v="12"/>
    <x v="0"/>
    <x v="1088"/>
    <x v="416"/>
    <x v="1"/>
    <x v="0"/>
    <x v="508"/>
    <x v="259"/>
    <x v="788"/>
    <x v="0"/>
    <x v="0"/>
    <x v="30"/>
    <x v="30"/>
    <x v="0"/>
    <x v="0"/>
    <x v="2"/>
    <x v="0"/>
  </r>
  <r>
    <x v="0"/>
    <x v="0"/>
    <x v="410"/>
    <x v="438"/>
    <x v="12"/>
    <x v="0"/>
    <x v="1089"/>
    <x v="417"/>
    <x v="1"/>
    <x v="0"/>
    <x v="509"/>
    <x v="362"/>
    <x v="789"/>
    <x v="1"/>
    <x v="1"/>
    <x v="4"/>
    <x v="4"/>
    <x v="0"/>
    <x v="0"/>
    <x v="2"/>
    <x v="0"/>
  </r>
  <r>
    <x v="0"/>
    <x v="0"/>
    <x v="341"/>
    <x v="369"/>
    <x v="12"/>
    <x v="0"/>
    <x v="1090"/>
    <x v="418"/>
    <x v="1"/>
    <x v="0"/>
    <x v="510"/>
    <x v="305"/>
    <x v="790"/>
    <x v="2"/>
    <x v="1"/>
    <x v="5"/>
    <x v="5"/>
    <x v="0"/>
    <x v="0"/>
    <x v="2"/>
    <x v="0"/>
  </r>
  <r>
    <x v="0"/>
    <x v="0"/>
    <x v="292"/>
    <x v="314"/>
    <x v="12"/>
    <x v="0"/>
    <x v="1091"/>
    <x v="419"/>
    <x v="1"/>
    <x v="0"/>
    <x v="511"/>
    <x v="260"/>
    <x v="791"/>
    <x v="2"/>
    <x v="1"/>
    <x v="5"/>
    <x v="5"/>
    <x v="0"/>
    <x v="0"/>
    <x v="2"/>
    <x v="0"/>
  </r>
  <r>
    <x v="0"/>
    <x v="0"/>
    <x v="491"/>
    <x v="520"/>
    <x v="12"/>
    <x v="0"/>
    <x v="1092"/>
    <x v="420"/>
    <x v="1"/>
    <x v="0"/>
    <x v="512"/>
    <x v="425"/>
    <x v="792"/>
    <x v="1"/>
    <x v="1"/>
    <x v="4"/>
    <x v="4"/>
    <x v="0"/>
    <x v="0"/>
    <x v="2"/>
    <x v="0"/>
  </r>
  <r>
    <x v="0"/>
    <x v="0"/>
    <x v="492"/>
    <x v="521"/>
    <x v="12"/>
    <x v="0"/>
    <x v="1093"/>
    <x v="421"/>
    <x v="1"/>
    <x v="0"/>
    <x v="513"/>
    <x v="426"/>
    <x v="793"/>
    <x v="1"/>
    <x v="1"/>
    <x v="4"/>
    <x v="4"/>
    <x v="0"/>
    <x v="0"/>
    <x v="2"/>
    <x v="0"/>
  </r>
  <r>
    <x v="0"/>
    <x v="0"/>
    <x v="493"/>
    <x v="522"/>
    <x v="12"/>
    <x v="0"/>
    <x v="1094"/>
    <x v="422"/>
    <x v="1"/>
    <x v="0"/>
    <x v="514"/>
    <x v="427"/>
    <x v="794"/>
    <x v="1"/>
    <x v="1"/>
    <x v="4"/>
    <x v="4"/>
    <x v="0"/>
    <x v="0"/>
    <x v="2"/>
    <x v="0"/>
  </r>
  <r>
    <x v="0"/>
    <x v="0"/>
    <x v="21"/>
    <x v="21"/>
    <x v="12"/>
    <x v="0"/>
    <x v="1095"/>
    <x v="423"/>
    <x v="1"/>
    <x v="0"/>
    <x v="515"/>
    <x v="21"/>
    <x v="795"/>
    <x v="1"/>
    <x v="1"/>
    <x v="8"/>
    <x v="8"/>
    <x v="0"/>
    <x v="0"/>
    <x v="2"/>
    <x v="0"/>
  </r>
  <r>
    <x v="0"/>
    <x v="0"/>
    <x v="21"/>
    <x v="21"/>
    <x v="12"/>
    <x v="0"/>
    <x v="1096"/>
    <x v="256"/>
    <x v="1"/>
    <x v="0"/>
    <x v="516"/>
    <x v="21"/>
    <x v="796"/>
    <x v="1"/>
    <x v="1"/>
    <x v="25"/>
    <x v="25"/>
    <x v="0"/>
    <x v="0"/>
    <x v="2"/>
    <x v="0"/>
  </r>
  <r>
    <x v="0"/>
    <x v="0"/>
    <x v="294"/>
    <x v="316"/>
    <x v="12"/>
    <x v="0"/>
    <x v="1097"/>
    <x v="424"/>
    <x v="1"/>
    <x v="0"/>
    <x v="517"/>
    <x v="262"/>
    <x v="797"/>
    <x v="1"/>
    <x v="1"/>
    <x v="25"/>
    <x v="25"/>
    <x v="0"/>
    <x v="0"/>
    <x v="2"/>
    <x v="0"/>
  </r>
  <r>
    <x v="0"/>
    <x v="0"/>
    <x v="134"/>
    <x v="144"/>
    <x v="12"/>
    <x v="0"/>
    <x v="1098"/>
    <x v="425"/>
    <x v="1"/>
    <x v="0"/>
    <x v="518"/>
    <x v="118"/>
    <x v="798"/>
    <x v="1"/>
    <x v="1"/>
    <x v="4"/>
    <x v="4"/>
    <x v="0"/>
    <x v="0"/>
    <x v="2"/>
    <x v="0"/>
  </r>
  <r>
    <x v="0"/>
    <x v="0"/>
    <x v="346"/>
    <x v="374"/>
    <x v="12"/>
    <x v="0"/>
    <x v="1099"/>
    <x v="426"/>
    <x v="1"/>
    <x v="0"/>
    <x v="519"/>
    <x v="310"/>
    <x v="799"/>
    <x v="2"/>
    <x v="1"/>
    <x v="7"/>
    <x v="7"/>
    <x v="0"/>
    <x v="0"/>
    <x v="2"/>
    <x v="0"/>
  </r>
  <r>
    <x v="0"/>
    <x v="0"/>
    <x v="347"/>
    <x v="375"/>
    <x v="12"/>
    <x v="0"/>
    <x v="1100"/>
    <x v="427"/>
    <x v="1"/>
    <x v="0"/>
    <x v="520"/>
    <x v="311"/>
    <x v="800"/>
    <x v="2"/>
    <x v="1"/>
    <x v="7"/>
    <x v="7"/>
    <x v="0"/>
    <x v="0"/>
    <x v="2"/>
    <x v="0"/>
  </r>
  <r>
    <x v="0"/>
    <x v="0"/>
    <x v="350"/>
    <x v="378"/>
    <x v="12"/>
    <x v="0"/>
    <x v="1101"/>
    <x v="428"/>
    <x v="1"/>
    <x v="0"/>
    <x v="521"/>
    <x v="198"/>
    <x v="801"/>
    <x v="1"/>
    <x v="1"/>
    <x v="4"/>
    <x v="4"/>
    <x v="0"/>
    <x v="0"/>
    <x v="2"/>
    <x v="0"/>
  </r>
  <r>
    <x v="0"/>
    <x v="0"/>
    <x v="354"/>
    <x v="382"/>
    <x v="12"/>
    <x v="0"/>
    <x v="1102"/>
    <x v="429"/>
    <x v="1"/>
    <x v="0"/>
    <x v="522"/>
    <x v="317"/>
    <x v="802"/>
    <x v="1"/>
    <x v="1"/>
    <x v="4"/>
    <x v="4"/>
    <x v="0"/>
    <x v="0"/>
    <x v="2"/>
    <x v="0"/>
  </r>
  <r>
    <x v="0"/>
    <x v="0"/>
    <x v="415"/>
    <x v="443"/>
    <x v="12"/>
    <x v="0"/>
    <x v="1103"/>
    <x v="430"/>
    <x v="1"/>
    <x v="0"/>
    <x v="523"/>
    <x v="366"/>
    <x v="803"/>
    <x v="2"/>
    <x v="1"/>
    <x v="7"/>
    <x v="7"/>
    <x v="0"/>
    <x v="0"/>
    <x v="2"/>
    <x v="0"/>
  </r>
  <r>
    <x v="0"/>
    <x v="0"/>
    <x v="360"/>
    <x v="388"/>
    <x v="12"/>
    <x v="0"/>
    <x v="1104"/>
    <x v="431"/>
    <x v="1"/>
    <x v="0"/>
    <x v="524"/>
    <x v="322"/>
    <x v="804"/>
    <x v="1"/>
    <x v="1"/>
    <x v="10"/>
    <x v="10"/>
    <x v="0"/>
    <x v="0"/>
    <x v="2"/>
    <x v="0"/>
  </r>
  <r>
    <x v="0"/>
    <x v="0"/>
    <x v="29"/>
    <x v="29"/>
    <x v="12"/>
    <x v="0"/>
    <x v="1105"/>
    <x v="432"/>
    <x v="1"/>
    <x v="0"/>
    <x v="525"/>
    <x v="29"/>
    <x v="805"/>
    <x v="1"/>
    <x v="1"/>
    <x v="11"/>
    <x v="11"/>
    <x v="0"/>
    <x v="0"/>
    <x v="2"/>
    <x v="0"/>
  </r>
  <r>
    <x v="0"/>
    <x v="0"/>
    <x v="136"/>
    <x v="146"/>
    <x v="12"/>
    <x v="0"/>
    <x v="1106"/>
    <x v="433"/>
    <x v="1"/>
    <x v="0"/>
    <x v="526"/>
    <x v="120"/>
    <x v="806"/>
    <x v="1"/>
    <x v="1"/>
    <x v="11"/>
    <x v="11"/>
    <x v="0"/>
    <x v="0"/>
    <x v="2"/>
    <x v="0"/>
  </r>
  <r>
    <x v="0"/>
    <x v="0"/>
    <x v="299"/>
    <x v="321"/>
    <x v="12"/>
    <x v="0"/>
    <x v="1107"/>
    <x v="434"/>
    <x v="1"/>
    <x v="0"/>
    <x v="527"/>
    <x v="267"/>
    <x v="807"/>
    <x v="2"/>
    <x v="1"/>
    <x v="22"/>
    <x v="22"/>
    <x v="0"/>
    <x v="0"/>
    <x v="2"/>
    <x v="0"/>
  </r>
  <r>
    <x v="0"/>
    <x v="0"/>
    <x v="242"/>
    <x v="258"/>
    <x v="12"/>
    <x v="0"/>
    <x v="1108"/>
    <x v="435"/>
    <x v="1"/>
    <x v="0"/>
    <x v="528"/>
    <x v="214"/>
    <x v="808"/>
    <x v="1"/>
    <x v="1"/>
    <x v="11"/>
    <x v="11"/>
    <x v="0"/>
    <x v="0"/>
    <x v="2"/>
    <x v="0"/>
  </r>
  <r>
    <x v="0"/>
    <x v="0"/>
    <x v="366"/>
    <x v="394"/>
    <x v="12"/>
    <x v="0"/>
    <x v="1109"/>
    <x v="436"/>
    <x v="1"/>
    <x v="0"/>
    <x v="529"/>
    <x v="29"/>
    <x v="809"/>
    <x v="1"/>
    <x v="1"/>
    <x v="10"/>
    <x v="10"/>
    <x v="0"/>
    <x v="0"/>
    <x v="2"/>
    <x v="0"/>
  </r>
  <r>
    <x v="0"/>
    <x v="0"/>
    <x v="34"/>
    <x v="34"/>
    <x v="12"/>
    <x v="0"/>
    <x v="1110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2"/>
    <x v="0"/>
    <x v="1111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2"/>
    <x v="0"/>
    <x v="1112"/>
    <x v="4"/>
    <x v="1"/>
    <x v="0"/>
    <x v="4"/>
    <x v="34"/>
    <x v="0"/>
    <x v="2"/>
    <x v="1"/>
    <x v="13"/>
    <x v="13"/>
    <x v="0"/>
    <x v="0"/>
    <x v="2"/>
    <x v="0"/>
  </r>
  <r>
    <x v="0"/>
    <x v="0"/>
    <x v="140"/>
    <x v="150"/>
    <x v="12"/>
    <x v="0"/>
    <x v="1113"/>
    <x v="437"/>
    <x v="2"/>
    <x v="1"/>
    <x v="530"/>
    <x v="122"/>
    <x v="810"/>
    <x v="1"/>
    <x v="1"/>
    <x v="3"/>
    <x v="3"/>
    <x v="0"/>
    <x v="0"/>
    <x v="2"/>
    <x v="0"/>
  </r>
  <r>
    <x v="0"/>
    <x v="0"/>
    <x v="463"/>
    <x v="491"/>
    <x v="12"/>
    <x v="0"/>
    <x v="1114"/>
    <x v="365"/>
    <x v="2"/>
    <x v="1"/>
    <x v="531"/>
    <x v="400"/>
    <x v="811"/>
    <x v="2"/>
    <x v="1"/>
    <x v="14"/>
    <x v="14"/>
    <x v="0"/>
    <x v="0"/>
    <x v="2"/>
    <x v="0"/>
  </r>
  <r>
    <x v="0"/>
    <x v="0"/>
    <x v="494"/>
    <x v="523"/>
    <x v="12"/>
    <x v="0"/>
    <x v="1115"/>
    <x v="438"/>
    <x v="2"/>
    <x v="1"/>
    <x v="532"/>
    <x v="428"/>
    <x v="812"/>
    <x v="2"/>
    <x v="1"/>
    <x v="14"/>
    <x v="14"/>
    <x v="0"/>
    <x v="0"/>
    <x v="2"/>
    <x v="0"/>
  </r>
  <r>
    <x v="0"/>
    <x v="0"/>
    <x v="306"/>
    <x v="328"/>
    <x v="12"/>
    <x v="0"/>
    <x v="1116"/>
    <x v="439"/>
    <x v="2"/>
    <x v="1"/>
    <x v="533"/>
    <x v="274"/>
    <x v="813"/>
    <x v="2"/>
    <x v="1"/>
    <x v="13"/>
    <x v="13"/>
    <x v="0"/>
    <x v="0"/>
    <x v="2"/>
    <x v="0"/>
  </r>
  <r>
    <x v="0"/>
    <x v="0"/>
    <x v="495"/>
    <x v="524"/>
    <x v="12"/>
    <x v="0"/>
    <x v="1117"/>
    <x v="440"/>
    <x v="2"/>
    <x v="1"/>
    <x v="534"/>
    <x v="429"/>
    <x v="814"/>
    <x v="2"/>
    <x v="1"/>
    <x v="14"/>
    <x v="14"/>
    <x v="0"/>
    <x v="0"/>
    <x v="2"/>
    <x v="0"/>
  </r>
  <r>
    <x v="0"/>
    <x v="0"/>
    <x v="496"/>
    <x v="525"/>
    <x v="12"/>
    <x v="0"/>
    <x v="1118"/>
    <x v="308"/>
    <x v="2"/>
    <x v="1"/>
    <x v="535"/>
    <x v="430"/>
    <x v="815"/>
    <x v="2"/>
    <x v="1"/>
    <x v="13"/>
    <x v="13"/>
    <x v="0"/>
    <x v="0"/>
    <x v="2"/>
    <x v="0"/>
  </r>
  <r>
    <x v="0"/>
    <x v="0"/>
    <x v="250"/>
    <x v="266"/>
    <x v="12"/>
    <x v="0"/>
    <x v="1119"/>
    <x v="441"/>
    <x v="2"/>
    <x v="1"/>
    <x v="536"/>
    <x v="221"/>
    <x v="816"/>
    <x v="2"/>
    <x v="1"/>
    <x v="5"/>
    <x v="5"/>
    <x v="0"/>
    <x v="0"/>
    <x v="2"/>
    <x v="0"/>
  </r>
  <r>
    <x v="0"/>
    <x v="0"/>
    <x v="48"/>
    <x v="48"/>
    <x v="12"/>
    <x v="0"/>
    <x v="1120"/>
    <x v="45"/>
    <x v="2"/>
    <x v="2"/>
    <x v="45"/>
    <x v="46"/>
    <x v="45"/>
    <x v="4"/>
    <x v="3"/>
    <x v="16"/>
    <x v="16"/>
    <x v="0"/>
    <x v="0"/>
    <x v="2"/>
    <x v="0"/>
  </r>
  <r>
    <x v="0"/>
    <x v="0"/>
    <x v="50"/>
    <x v="50"/>
    <x v="12"/>
    <x v="0"/>
    <x v="1121"/>
    <x v="218"/>
    <x v="2"/>
    <x v="2"/>
    <x v="537"/>
    <x v="45"/>
    <x v="817"/>
    <x v="4"/>
    <x v="3"/>
    <x v="16"/>
    <x v="16"/>
    <x v="0"/>
    <x v="0"/>
    <x v="2"/>
    <x v="0"/>
  </r>
  <r>
    <x v="0"/>
    <x v="0"/>
    <x v="52"/>
    <x v="52"/>
    <x v="12"/>
    <x v="0"/>
    <x v="1122"/>
    <x v="45"/>
    <x v="2"/>
    <x v="2"/>
    <x v="45"/>
    <x v="49"/>
    <x v="818"/>
    <x v="4"/>
    <x v="3"/>
    <x v="16"/>
    <x v="16"/>
    <x v="0"/>
    <x v="0"/>
    <x v="2"/>
    <x v="0"/>
  </r>
  <r>
    <x v="0"/>
    <x v="0"/>
    <x v="55"/>
    <x v="54"/>
    <x v="12"/>
    <x v="0"/>
    <x v="1123"/>
    <x v="442"/>
    <x v="2"/>
    <x v="2"/>
    <x v="538"/>
    <x v="52"/>
    <x v="819"/>
    <x v="4"/>
    <x v="3"/>
    <x v="16"/>
    <x v="16"/>
    <x v="0"/>
    <x v="0"/>
    <x v="2"/>
    <x v="0"/>
  </r>
  <r>
    <x v="0"/>
    <x v="0"/>
    <x v="56"/>
    <x v="55"/>
    <x v="12"/>
    <x v="0"/>
    <x v="1124"/>
    <x v="45"/>
    <x v="2"/>
    <x v="2"/>
    <x v="45"/>
    <x v="53"/>
    <x v="265"/>
    <x v="4"/>
    <x v="3"/>
    <x v="16"/>
    <x v="16"/>
    <x v="0"/>
    <x v="0"/>
    <x v="2"/>
    <x v="0"/>
  </r>
  <r>
    <x v="0"/>
    <x v="0"/>
    <x v="58"/>
    <x v="57"/>
    <x v="12"/>
    <x v="0"/>
    <x v="1125"/>
    <x v="47"/>
    <x v="2"/>
    <x v="2"/>
    <x v="47"/>
    <x v="54"/>
    <x v="698"/>
    <x v="4"/>
    <x v="3"/>
    <x v="16"/>
    <x v="16"/>
    <x v="0"/>
    <x v="0"/>
    <x v="2"/>
    <x v="0"/>
  </r>
  <r>
    <x v="0"/>
    <x v="0"/>
    <x v="59"/>
    <x v="58"/>
    <x v="12"/>
    <x v="0"/>
    <x v="1126"/>
    <x v="52"/>
    <x v="2"/>
    <x v="2"/>
    <x v="52"/>
    <x v="55"/>
    <x v="56"/>
    <x v="4"/>
    <x v="3"/>
    <x v="16"/>
    <x v="16"/>
    <x v="0"/>
    <x v="0"/>
    <x v="2"/>
    <x v="0"/>
  </r>
  <r>
    <x v="0"/>
    <x v="0"/>
    <x v="60"/>
    <x v="59"/>
    <x v="12"/>
    <x v="0"/>
    <x v="1127"/>
    <x v="47"/>
    <x v="2"/>
    <x v="2"/>
    <x v="47"/>
    <x v="46"/>
    <x v="820"/>
    <x v="4"/>
    <x v="3"/>
    <x v="16"/>
    <x v="16"/>
    <x v="0"/>
    <x v="0"/>
    <x v="2"/>
    <x v="0"/>
  </r>
  <r>
    <x v="0"/>
    <x v="0"/>
    <x v="312"/>
    <x v="334"/>
    <x v="12"/>
    <x v="0"/>
    <x v="1128"/>
    <x v="4"/>
    <x v="2"/>
    <x v="2"/>
    <x v="4"/>
    <x v="280"/>
    <x v="0"/>
    <x v="4"/>
    <x v="3"/>
    <x v="16"/>
    <x v="16"/>
    <x v="0"/>
    <x v="0"/>
    <x v="2"/>
    <x v="0"/>
  </r>
  <r>
    <x v="0"/>
    <x v="0"/>
    <x v="497"/>
    <x v="526"/>
    <x v="12"/>
    <x v="0"/>
    <x v="1129"/>
    <x v="209"/>
    <x v="2"/>
    <x v="1"/>
    <x v="166"/>
    <x v="431"/>
    <x v="821"/>
    <x v="2"/>
    <x v="1"/>
    <x v="14"/>
    <x v="14"/>
    <x v="0"/>
    <x v="0"/>
    <x v="2"/>
    <x v="0"/>
  </r>
  <r>
    <x v="0"/>
    <x v="0"/>
    <x v="313"/>
    <x v="335"/>
    <x v="12"/>
    <x v="0"/>
    <x v="1130"/>
    <x v="45"/>
    <x v="2"/>
    <x v="2"/>
    <x v="45"/>
    <x v="281"/>
    <x v="822"/>
    <x v="4"/>
    <x v="3"/>
    <x v="16"/>
    <x v="16"/>
    <x v="0"/>
    <x v="0"/>
    <x v="2"/>
    <x v="0"/>
  </r>
  <r>
    <x v="0"/>
    <x v="0"/>
    <x v="61"/>
    <x v="60"/>
    <x v="12"/>
    <x v="0"/>
    <x v="1131"/>
    <x v="4"/>
    <x v="2"/>
    <x v="2"/>
    <x v="4"/>
    <x v="56"/>
    <x v="0"/>
    <x v="2"/>
    <x v="1"/>
    <x v="14"/>
    <x v="14"/>
    <x v="0"/>
    <x v="0"/>
    <x v="2"/>
    <x v="0"/>
  </r>
  <r>
    <x v="0"/>
    <x v="0"/>
    <x v="63"/>
    <x v="62"/>
    <x v="12"/>
    <x v="0"/>
    <x v="1132"/>
    <x v="443"/>
    <x v="2"/>
    <x v="1"/>
    <x v="539"/>
    <x v="58"/>
    <x v="823"/>
    <x v="3"/>
    <x v="2"/>
    <x v="9"/>
    <x v="9"/>
    <x v="0"/>
    <x v="0"/>
    <x v="2"/>
    <x v="0"/>
  </r>
  <r>
    <x v="0"/>
    <x v="0"/>
    <x v="63"/>
    <x v="62"/>
    <x v="12"/>
    <x v="0"/>
    <x v="1133"/>
    <x v="444"/>
    <x v="2"/>
    <x v="1"/>
    <x v="540"/>
    <x v="58"/>
    <x v="824"/>
    <x v="3"/>
    <x v="2"/>
    <x v="17"/>
    <x v="17"/>
    <x v="0"/>
    <x v="0"/>
    <x v="2"/>
    <x v="0"/>
  </r>
  <r>
    <x v="0"/>
    <x v="0"/>
    <x v="64"/>
    <x v="63"/>
    <x v="12"/>
    <x v="0"/>
    <x v="1134"/>
    <x v="445"/>
    <x v="2"/>
    <x v="1"/>
    <x v="541"/>
    <x v="59"/>
    <x v="825"/>
    <x v="3"/>
    <x v="2"/>
    <x v="9"/>
    <x v="9"/>
    <x v="0"/>
    <x v="0"/>
    <x v="2"/>
    <x v="0"/>
  </r>
  <r>
    <x v="0"/>
    <x v="0"/>
    <x v="159"/>
    <x v="169"/>
    <x v="12"/>
    <x v="0"/>
    <x v="1135"/>
    <x v="21"/>
    <x v="2"/>
    <x v="1"/>
    <x v="542"/>
    <x v="140"/>
    <x v="826"/>
    <x v="1"/>
    <x v="1"/>
    <x v="10"/>
    <x v="10"/>
    <x v="0"/>
    <x v="0"/>
    <x v="2"/>
    <x v="0"/>
  </r>
  <r>
    <x v="0"/>
    <x v="0"/>
    <x v="498"/>
    <x v="527"/>
    <x v="12"/>
    <x v="0"/>
    <x v="1136"/>
    <x v="446"/>
    <x v="2"/>
    <x v="1"/>
    <x v="543"/>
    <x v="432"/>
    <x v="827"/>
    <x v="1"/>
    <x v="1"/>
    <x v="8"/>
    <x v="8"/>
    <x v="0"/>
    <x v="0"/>
    <x v="2"/>
    <x v="0"/>
  </r>
  <r>
    <x v="0"/>
    <x v="0"/>
    <x v="65"/>
    <x v="64"/>
    <x v="12"/>
    <x v="0"/>
    <x v="1137"/>
    <x v="447"/>
    <x v="2"/>
    <x v="1"/>
    <x v="544"/>
    <x v="60"/>
    <x v="828"/>
    <x v="1"/>
    <x v="1"/>
    <x v="18"/>
    <x v="18"/>
    <x v="0"/>
    <x v="0"/>
    <x v="2"/>
    <x v="0"/>
  </r>
  <r>
    <x v="0"/>
    <x v="0"/>
    <x v="256"/>
    <x v="272"/>
    <x v="12"/>
    <x v="0"/>
    <x v="1138"/>
    <x v="179"/>
    <x v="2"/>
    <x v="1"/>
    <x v="545"/>
    <x v="226"/>
    <x v="829"/>
    <x v="1"/>
    <x v="1"/>
    <x v="18"/>
    <x v="18"/>
    <x v="0"/>
    <x v="0"/>
    <x v="2"/>
    <x v="0"/>
  </r>
  <r>
    <x v="0"/>
    <x v="0"/>
    <x v="66"/>
    <x v="65"/>
    <x v="12"/>
    <x v="0"/>
    <x v="1139"/>
    <x v="125"/>
    <x v="2"/>
    <x v="2"/>
    <x v="546"/>
    <x v="61"/>
    <x v="830"/>
    <x v="4"/>
    <x v="3"/>
    <x v="19"/>
    <x v="19"/>
    <x v="0"/>
    <x v="0"/>
    <x v="2"/>
    <x v="0"/>
  </r>
  <r>
    <x v="0"/>
    <x v="0"/>
    <x v="374"/>
    <x v="402"/>
    <x v="12"/>
    <x v="0"/>
    <x v="1140"/>
    <x v="47"/>
    <x v="2"/>
    <x v="2"/>
    <x v="68"/>
    <x v="334"/>
    <x v="831"/>
    <x v="4"/>
    <x v="3"/>
    <x v="20"/>
    <x v="20"/>
    <x v="0"/>
    <x v="0"/>
    <x v="2"/>
    <x v="0"/>
  </r>
  <r>
    <x v="0"/>
    <x v="0"/>
    <x v="376"/>
    <x v="404"/>
    <x v="12"/>
    <x v="0"/>
    <x v="1141"/>
    <x v="448"/>
    <x v="2"/>
    <x v="2"/>
    <x v="547"/>
    <x v="336"/>
    <x v="832"/>
    <x v="4"/>
    <x v="3"/>
    <x v="21"/>
    <x v="21"/>
    <x v="0"/>
    <x v="0"/>
    <x v="2"/>
    <x v="0"/>
  </r>
  <r>
    <x v="0"/>
    <x v="0"/>
    <x v="499"/>
    <x v="528"/>
    <x v="12"/>
    <x v="0"/>
    <x v="1142"/>
    <x v="51"/>
    <x v="2"/>
    <x v="2"/>
    <x v="76"/>
    <x v="433"/>
    <x v="833"/>
    <x v="4"/>
    <x v="3"/>
    <x v="20"/>
    <x v="20"/>
    <x v="0"/>
    <x v="0"/>
    <x v="2"/>
    <x v="0"/>
  </r>
  <r>
    <x v="0"/>
    <x v="0"/>
    <x v="69"/>
    <x v="68"/>
    <x v="12"/>
    <x v="0"/>
    <x v="1143"/>
    <x v="45"/>
    <x v="2"/>
    <x v="2"/>
    <x v="65"/>
    <x v="63"/>
    <x v="454"/>
    <x v="4"/>
    <x v="3"/>
    <x v="19"/>
    <x v="19"/>
    <x v="0"/>
    <x v="0"/>
    <x v="2"/>
    <x v="0"/>
  </r>
  <r>
    <x v="0"/>
    <x v="0"/>
    <x v="500"/>
    <x v="529"/>
    <x v="12"/>
    <x v="0"/>
    <x v="1144"/>
    <x v="51"/>
    <x v="2"/>
    <x v="2"/>
    <x v="76"/>
    <x v="388"/>
    <x v="597"/>
    <x v="4"/>
    <x v="3"/>
    <x v="20"/>
    <x v="20"/>
    <x v="0"/>
    <x v="0"/>
    <x v="2"/>
    <x v="0"/>
  </r>
  <r>
    <x v="0"/>
    <x v="0"/>
    <x v="432"/>
    <x v="458"/>
    <x v="12"/>
    <x v="0"/>
    <x v="1145"/>
    <x v="45"/>
    <x v="2"/>
    <x v="2"/>
    <x v="61"/>
    <x v="382"/>
    <x v="570"/>
    <x v="4"/>
    <x v="3"/>
    <x v="21"/>
    <x v="21"/>
    <x v="0"/>
    <x v="0"/>
    <x v="2"/>
    <x v="0"/>
  </r>
  <r>
    <x v="0"/>
    <x v="0"/>
    <x v="213"/>
    <x v="229"/>
    <x v="12"/>
    <x v="0"/>
    <x v="1146"/>
    <x v="45"/>
    <x v="2"/>
    <x v="2"/>
    <x v="65"/>
    <x v="186"/>
    <x v="207"/>
    <x v="4"/>
    <x v="3"/>
    <x v="19"/>
    <x v="19"/>
    <x v="0"/>
    <x v="0"/>
    <x v="2"/>
    <x v="0"/>
  </r>
  <r>
    <x v="0"/>
    <x v="0"/>
    <x v="71"/>
    <x v="70"/>
    <x v="12"/>
    <x v="0"/>
    <x v="1147"/>
    <x v="45"/>
    <x v="2"/>
    <x v="2"/>
    <x v="61"/>
    <x v="65"/>
    <x v="67"/>
    <x v="4"/>
    <x v="3"/>
    <x v="20"/>
    <x v="20"/>
    <x v="0"/>
    <x v="0"/>
    <x v="2"/>
    <x v="0"/>
  </r>
  <r>
    <x v="0"/>
    <x v="0"/>
    <x v="72"/>
    <x v="71"/>
    <x v="12"/>
    <x v="0"/>
    <x v="1148"/>
    <x v="59"/>
    <x v="2"/>
    <x v="2"/>
    <x v="62"/>
    <x v="63"/>
    <x v="68"/>
    <x v="4"/>
    <x v="3"/>
    <x v="19"/>
    <x v="19"/>
    <x v="0"/>
    <x v="0"/>
    <x v="2"/>
    <x v="0"/>
  </r>
  <r>
    <x v="0"/>
    <x v="0"/>
    <x v="74"/>
    <x v="73"/>
    <x v="12"/>
    <x v="0"/>
    <x v="1149"/>
    <x v="45"/>
    <x v="2"/>
    <x v="2"/>
    <x v="61"/>
    <x v="67"/>
    <x v="655"/>
    <x v="4"/>
    <x v="3"/>
    <x v="20"/>
    <x v="20"/>
    <x v="0"/>
    <x v="0"/>
    <x v="2"/>
    <x v="0"/>
  </r>
  <r>
    <x v="0"/>
    <x v="0"/>
    <x v="161"/>
    <x v="171"/>
    <x v="12"/>
    <x v="0"/>
    <x v="1150"/>
    <x v="45"/>
    <x v="2"/>
    <x v="2"/>
    <x v="65"/>
    <x v="142"/>
    <x v="152"/>
    <x v="4"/>
    <x v="3"/>
    <x v="19"/>
    <x v="19"/>
    <x v="0"/>
    <x v="0"/>
    <x v="2"/>
    <x v="0"/>
  </r>
  <r>
    <x v="0"/>
    <x v="0"/>
    <x v="75"/>
    <x v="74"/>
    <x v="12"/>
    <x v="0"/>
    <x v="1151"/>
    <x v="47"/>
    <x v="2"/>
    <x v="2"/>
    <x v="69"/>
    <x v="68"/>
    <x v="155"/>
    <x v="4"/>
    <x v="3"/>
    <x v="19"/>
    <x v="19"/>
    <x v="0"/>
    <x v="0"/>
    <x v="2"/>
    <x v="0"/>
  </r>
  <r>
    <x v="0"/>
    <x v="0"/>
    <x v="79"/>
    <x v="78"/>
    <x v="12"/>
    <x v="0"/>
    <x v="1152"/>
    <x v="45"/>
    <x v="2"/>
    <x v="2"/>
    <x v="61"/>
    <x v="71"/>
    <x v="834"/>
    <x v="4"/>
    <x v="3"/>
    <x v="20"/>
    <x v="20"/>
    <x v="0"/>
    <x v="0"/>
    <x v="2"/>
    <x v="0"/>
  </r>
  <r>
    <x v="0"/>
    <x v="0"/>
    <x v="169"/>
    <x v="179"/>
    <x v="12"/>
    <x v="0"/>
    <x v="1153"/>
    <x v="52"/>
    <x v="2"/>
    <x v="2"/>
    <x v="67"/>
    <x v="150"/>
    <x v="467"/>
    <x v="4"/>
    <x v="3"/>
    <x v="21"/>
    <x v="21"/>
    <x v="0"/>
    <x v="0"/>
    <x v="2"/>
    <x v="0"/>
  </r>
  <r>
    <x v="0"/>
    <x v="0"/>
    <x v="80"/>
    <x v="79"/>
    <x v="12"/>
    <x v="0"/>
    <x v="1154"/>
    <x v="45"/>
    <x v="2"/>
    <x v="2"/>
    <x v="65"/>
    <x v="72"/>
    <x v="580"/>
    <x v="4"/>
    <x v="3"/>
    <x v="19"/>
    <x v="19"/>
    <x v="0"/>
    <x v="0"/>
    <x v="2"/>
    <x v="0"/>
  </r>
  <r>
    <x v="0"/>
    <x v="0"/>
    <x v="438"/>
    <x v="464"/>
    <x v="12"/>
    <x v="0"/>
    <x v="1155"/>
    <x v="47"/>
    <x v="2"/>
    <x v="2"/>
    <x v="68"/>
    <x v="384"/>
    <x v="835"/>
    <x v="4"/>
    <x v="3"/>
    <x v="21"/>
    <x v="21"/>
    <x v="0"/>
    <x v="0"/>
    <x v="2"/>
    <x v="0"/>
  </r>
  <r>
    <x v="0"/>
    <x v="0"/>
    <x v="501"/>
    <x v="530"/>
    <x v="12"/>
    <x v="0"/>
    <x v="1156"/>
    <x v="46"/>
    <x v="2"/>
    <x v="2"/>
    <x v="326"/>
    <x v="434"/>
    <x v="836"/>
    <x v="4"/>
    <x v="3"/>
    <x v="19"/>
    <x v="19"/>
    <x v="0"/>
    <x v="0"/>
    <x v="2"/>
    <x v="0"/>
  </r>
  <r>
    <x v="0"/>
    <x v="0"/>
    <x v="83"/>
    <x v="82"/>
    <x v="12"/>
    <x v="0"/>
    <x v="1157"/>
    <x v="449"/>
    <x v="2"/>
    <x v="2"/>
    <x v="548"/>
    <x v="74"/>
    <x v="837"/>
    <x v="4"/>
    <x v="3"/>
    <x v="20"/>
    <x v="20"/>
    <x v="0"/>
    <x v="0"/>
    <x v="2"/>
    <x v="0"/>
  </r>
  <r>
    <x v="0"/>
    <x v="0"/>
    <x v="84"/>
    <x v="83"/>
    <x v="12"/>
    <x v="0"/>
    <x v="1158"/>
    <x v="116"/>
    <x v="2"/>
    <x v="2"/>
    <x v="138"/>
    <x v="68"/>
    <x v="838"/>
    <x v="4"/>
    <x v="3"/>
    <x v="19"/>
    <x v="19"/>
    <x v="0"/>
    <x v="0"/>
    <x v="2"/>
    <x v="0"/>
  </r>
  <r>
    <x v="0"/>
    <x v="0"/>
    <x v="387"/>
    <x v="415"/>
    <x v="12"/>
    <x v="0"/>
    <x v="1159"/>
    <x v="47"/>
    <x v="2"/>
    <x v="2"/>
    <x v="68"/>
    <x v="343"/>
    <x v="839"/>
    <x v="4"/>
    <x v="3"/>
    <x v="20"/>
    <x v="20"/>
    <x v="0"/>
    <x v="0"/>
    <x v="2"/>
    <x v="0"/>
  </r>
  <r>
    <x v="0"/>
    <x v="0"/>
    <x v="85"/>
    <x v="84"/>
    <x v="12"/>
    <x v="0"/>
    <x v="1160"/>
    <x v="47"/>
    <x v="2"/>
    <x v="2"/>
    <x v="69"/>
    <x v="75"/>
    <x v="840"/>
    <x v="4"/>
    <x v="3"/>
    <x v="19"/>
    <x v="19"/>
    <x v="0"/>
    <x v="0"/>
    <x v="2"/>
    <x v="0"/>
  </r>
  <r>
    <x v="0"/>
    <x v="0"/>
    <x v="86"/>
    <x v="85"/>
    <x v="12"/>
    <x v="0"/>
    <x v="1161"/>
    <x v="59"/>
    <x v="2"/>
    <x v="2"/>
    <x v="129"/>
    <x v="67"/>
    <x v="274"/>
    <x v="4"/>
    <x v="3"/>
    <x v="20"/>
    <x v="20"/>
    <x v="0"/>
    <x v="0"/>
    <x v="2"/>
    <x v="0"/>
  </r>
  <r>
    <x v="0"/>
    <x v="0"/>
    <x v="88"/>
    <x v="87"/>
    <x v="12"/>
    <x v="0"/>
    <x v="1162"/>
    <x v="66"/>
    <x v="2"/>
    <x v="2"/>
    <x v="74"/>
    <x v="77"/>
    <x v="83"/>
    <x v="4"/>
    <x v="3"/>
    <x v="19"/>
    <x v="19"/>
    <x v="0"/>
    <x v="0"/>
    <x v="2"/>
    <x v="0"/>
  </r>
  <r>
    <x v="0"/>
    <x v="0"/>
    <x v="271"/>
    <x v="287"/>
    <x v="12"/>
    <x v="0"/>
    <x v="1163"/>
    <x v="116"/>
    <x v="2"/>
    <x v="2"/>
    <x v="142"/>
    <x v="65"/>
    <x v="841"/>
    <x v="4"/>
    <x v="3"/>
    <x v="20"/>
    <x v="20"/>
    <x v="0"/>
    <x v="0"/>
    <x v="2"/>
    <x v="0"/>
  </r>
  <r>
    <x v="0"/>
    <x v="0"/>
    <x v="441"/>
    <x v="467"/>
    <x v="12"/>
    <x v="0"/>
    <x v="1164"/>
    <x v="71"/>
    <x v="2"/>
    <x v="2"/>
    <x v="83"/>
    <x v="382"/>
    <x v="842"/>
    <x v="4"/>
    <x v="3"/>
    <x v="21"/>
    <x v="21"/>
    <x v="0"/>
    <x v="0"/>
    <x v="2"/>
    <x v="0"/>
  </r>
  <r>
    <x v="0"/>
    <x v="0"/>
    <x v="442"/>
    <x v="468"/>
    <x v="12"/>
    <x v="0"/>
    <x v="1165"/>
    <x v="66"/>
    <x v="2"/>
    <x v="2"/>
    <x v="81"/>
    <x v="387"/>
    <x v="843"/>
    <x v="4"/>
    <x v="3"/>
    <x v="21"/>
    <x v="21"/>
    <x v="0"/>
    <x v="0"/>
    <x v="2"/>
    <x v="0"/>
  </r>
  <r>
    <x v="0"/>
    <x v="0"/>
    <x v="444"/>
    <x v="470"/>
    <x v="12"/>
    <x v="0"/>
    <x v="1166"/>
    <x v="125"/>
    <x v="2"/>
    <x v="2"/>
    <x v="322"/>
    <x v="382"/>
    <x v="844"/>
    <x v="4"/>
    <x v="3"/>
    <x v="21"/>
    <x v="21"/>
    <x v="0"/>
    <x v="0"/>
    <x v="2"/>
    <x v="0"/>
  </r>
  <r>
    <x v="0"/>
    <x v="0"/>
    <x v="178"/>
    <x v="188"/>
    <x v="12"/>
    <x v="0"/>
    <x v="1167"/>
    <x v="60"/>
    <x v="2"/>
    <x v="2"/>
    <x v="63"/>
    <x v="158"/>
    <x v="173"/>
    <x v="4"/>
    <x v="3"/>
    <x v="21"/>
    <x v="21"/>
    <x v="0"/>
    <x v="0"/>
    <x v="2"/>
    <x v="0"/>
  </r>
  <r>
    <x v="0"/>
    <x v="0"/>
    <x v="502"/>
    <x v="531"/>
    <x v="12"/>
    <x v="0"/>
    <x v="1168"/>
    <x v="66"/>
    <x v="2"/>
    <x v="2"/>
    <x v="81"/>
    <x v="382"/>
    <x v="845"/>
    <x v="4"/>
    <x v="3"/>
    <x v="21"/>
    <x v="21"/>
    <x v="0"/>
    <x v="0"/>
    <x v="2"/>
    <x v="0"/>
  </r>
  <r>
    <x v="0"/>
    <x v="0"/>
    <x v="215"/>
    <x v="231"/>
    <x v="12"/>
    <x v="0"/>
    <x v="1169"/>
    <x v="51"/>
    <x v="2"/>
    <x v="2"/>
    <x v="60"/>
    <x v="90"/>
    <x v="212"/>
    <x v="4"/>
    <x v="3"/>
    <x v="19"/>
    <x v="19"/>
    <x v="0"/>
    <x v="0"/>
    <x v="2"/>
    <x v="0"/>
  </r>
  <r>
    <x v="0"/>
    <x v="0"/>
    <x v="91"/>
    <x v="90"/>
    <x v="12"/>
    <x v="0"/>
    <x v="1170"/>
    <x v="60"/>
    <x v="2"/>
    <x v="2"/>
    <x v="549"/>
    <x v="79"/>
    <x v="846"/>
    <x v="4"/>
    <x v="3"/>
    <x v="19"/>
    <x v="19"/>
    <x v="0"/>
    <x v="0"/>
    <x v="2"/>
    <x v="0"/>
  </r>
  <r>
    <x v="0"/>
    <x v="0"/>
    <x v="92"/>
    <x v="91"/>
    <x v="12"/>
    <x v="0"/>
    <x v="1171"/>
    <x v="45"/>
    <x v="2"/>
    <x v="2"/>
    <x v="61"/>
    <x v="65"/>
    <x v="67"/>
    <x v="4"/>
    <x v="3"/>
    <x v="20"/>
    <x v="20"/>
    <x v="0"/>
    <x v="0"/>
    <x v="2"/>
    <x v="0"/>
  </r>
  <r>
    <x v="0"/>
    <x v="0"/>
    <x v="448"/>
    <x v="474"/>
    <x v="12"/>
    <x v="0"/>
    <x v="1172"/>
    <x v="45"/>
    <x v="2"/>
    <x v="2"/>
    <x v="65"/>
    <x v="390"/>
    <x v="847"/>
    <x v="4"/>
    <x v="3"/>
    <x v="19"/>
    <x v="19"/>
    <x v="0"/>
    <x v="0"/>
    <x v="2"/>
    <x v="0"/>
  </r>
  <r>
    <x v="0"/>
    <x v="0"/>
    <x v="449"/>
    <x v="475"/>
    <x v="12"/>
    <x v="0"/>
    <x v="1173"/>
    <x v="45"/>
    <x v="2"/>
    <x v="2"/>
    <x v="61"/>
    <x v="391"/>
    <x v="848"/>
    <x v="4"/>
    <x v="3"/>
    <x v="21"/>
    <x v="21"/>
    <x v="0"/>
    <x v="0"/>
    <x v="2"/>
    <x v="0"/>
  </r>
  <r>
    <x v="0"/>
    <x v="0"/>
    <x v="98"/>
    <x v="97"/>
    <x v="12"/>
    <x v="0"/>
    <x v="1174"/>
    <x v="45"/>
    <x v="2"/>
    <x v="2"/>
    <x v="65"/>
    <x v="63"/>
    <x v="454"/>
    <x v="4"/>
    <x v="3"/>
    <x v="19"/>
    <x v="19"/>
    <x v="0"/>
    <x v="0"/>
    <x v="2"/>
    <x v="0"/>
  </r>
  <r>
    <x v="0"/>
    <x v="0"/>
    <x v="391"/>
    <x v="419"/>
    <x v="12"/>
    <x v="0"/>
    <x v="1175"/>
    <x v="47"/>
    <x v="2"/>
    <x v="2"/>
    <x v="68"/>
    <x v="346"/>
    <x v="849"/>
    <x v="4"/>
    <x v="3"/>
    <x v="21"/>
    <x v="21"/>
    <x v="0"/>
    <x v="0"/>
    <x v="2"/>
    <x v="0"/>
  </r>
  <r>
    <x v="0"/>
    <x v="0"/>
    <x v="451"/>
    <x v="477"/>
    <x v="12"/>
    <x v="0"/>
    <x v="1176"/>
    <x v="45"/>
    <x v="2"/>
    <x v="2"/>
    <x v="61"/>
    <x v="392"/>
    <x v="850"/>
    <x v="4"/>
    <x v="3"/>
    <x v="21"/>
    <x v="21"/>
    <x v="0"/>
    <x v="0"/>
    <x v="2"/>
    <x v="0"/>
  </r>
  <r>
    <x v="0"/>
    <x v="0"/>
    <x v="99"/>
    <x v="98"/>
    <x v="12"/>
    <x v="0"/>
    <x v="1177"/>
    <x v="47"/>
    <x v="2"/>
    <x v="2"/>
    <x v="69"/>
    <x v="85"/>
    <x v="93"/>
    <x v="4"/>
    <x v="3"/>
    <x v="19"/>
    <x v="19"/>
    <x v="0"/>
    <x v="0"/>
    <x v="2"/>
    <x v="0"/>
  </r>
  <r>
    <x v="0"/>
    <x v="0"/>
    <x v="184"/>
    <x v="194"/>
    <x v="12"/>
    <x v="0"/>
    <x v="1178"/>
    <x v="45"/>
    <x v="2"/>
    <x v="2"/>
    <x v="61"/>
    <x v="163"/>
    <x v="851"/>
    <x v="4"/>
    <x v="3"/>
    <x v="21"/>
    <x v="21"/>
    <x v="0"/>
    <x v="0"/>
    <x v="2"/>
    <x v="0"/>
  </r>
  <r>
    <x v="0"/>
    <x v="0"/>
    <x v="187"/>
    <x v="197"/>
    <x v="12"/>
    <x v="0"/>
    <x v="1179"/>
    <x v="59"/>
    <x v="2"/>
    <x v="2"/>
    <x v="129"/>
    <x v="157"/>
    <x v="172"/>
    <x v="4"/>
    <x v="3"/>
    <x v="21"/>
    <x v="21"/>
    <x v="0"/>
    <x v="0"/>
    <x v="2"/>
    <x v="0"/>
  </r>
  <r>
    <x v="0"/>
    <x v="0"/>
    <x v="335"/>
    <x v="357"/>
    <x v="12"/>
    <x v="0"/>
    <x v="1180"/>
    <x v="52"/>
    <x v="2"/>
    <x v="2"/>
    <x v="67"/>
    <x v="299"/>
    <x v="852"/>
    <x v="4"/>
    <x v="3"/>
    <x v="26"/>
    <x v="26"/>
    <x v="0"/>
    <x v="0"/>
    <x v="2"/>
    <x v="0"/>
  </r>
  <r>
    <x v="0"/>
    <x v="0"/>
    <x v="397"/>
    <x v="425"/>
    <x v="12"/>
    <x v="0"/>
    <x v="1181"/>
    <x v="46"/>
    <x v="2"/>
    <x v="2"/>
    <x v="326"/>
    <x v="349"/>
    <x v="853"/>
    <x v="4"/>
    <x v="3"/>
    <x v="21"/>
    <x v="21"/>
    <x v="0"/>
    <x v="0"/>
    <x v="2"/>
    <x v="0"/>
  </r>
  <r>
    <x v="0"/>
    <x v="0"/>
    <x v="104"/>
    <x v="103"/>
    <x v="12"/>
    <x v="0"/>
    <x v="1182"/>
    <x v="52"/>
    <x v="2"/>
    <x v="2"/>
    <x v="72"/>
    <x v="90"/>
    <x v="854"/>
    <x v="4"/>
    <x v="3"/>
    <x v="19"/>
    <x v="19"/>
    <x v="0"/>
    <x v="0"/>
    <x v="2"/>
    <x v="0"/>
  </r>
  <r>
    <x v="0"/>
    <x v="0"/>
    <x v="455"/>
    <x v="481"/>
    <x v="12"/>
    <x v="0"/>
    <x v="1183"/>
    <x v="45"/>
    <x v="2"/>
    <x v="2"/>
    <x v="61"/>
    <x v="395"/>
    <x v="615"/>
    <x v="4"/>
    <x v="3"/>
    <x v="21"/>
    <x v="21"/>
    <x v="0"/>
    <x v="0"/>
    <x v="2"/>
    <x v="0"/>
  </r>
  <r>
    <x v="0"/>
    <x v="0"/>
    <x v="192"/>
    <x v="202"/>
    <x v="12"/>
    <x v="0"/>
    <x v="1184"/>
    <x v="52"/>
    <x v="2"/>
    <x v="2"/>
    <x v="67"/>
    <x v="168"/>
    <x v="855"/>
    <x v="4"/>
    <x v="3"/>
    <x v="21"/>
    <x v="21"/>
    <x v="0"/>
    <x v="0"/>
    <x v="2"/>
    <x v="0"/>
  </r>
  <r>
    <x v="0"/>
    <x v="0"/>
    <x v="277"/>
    <x v="293"/>
    <x v="12"/>
    <x v="0"/>
    <x v="1185"/>
    <x v="450"/>
    <x v="2"/>
    <x v="2"/>
    <x v="550"/>
    <x v="245"/>
    <x v="856"/>
    <x v="4"/>
    <x v="3"/>
    <x v="19"/>
    <x v="19"/>
    <x v="0"/>
    <x v="0"/>
    <x v="2"/>
    <x v="0"/>
  </r>
  <r>
    <x v="0"/>
    <x v="0"/>
    <x v="466"/>
    <x v="494"/>
    <x v="12"/>
    <x v="0"/>
    <x v="1186"/>
    <x v="52"/>
    <x v="2"/>
    <x v="2"/>
    <x v="67"/>
    <x v="403"/>
    <x v="857"/>
    <x v="4"/>
    <x v="3"/>
    <x v="21"/>
    <x v="21"/>
    <x v="0"/>
    <x v="0"/>
    <x v="2"/>
    <x v="0"/>
  </r>
  <r>
    <x v="0"/>
    <x v="0"/>
    <x v="114"/>
    <x v="113"/>
    <x v="12"/>
    <x v="0"/>
    <x v="1187"/>
    <x v="47"/>
    <x v="2"/>
    <x v="2"/>
    <x v="68"/>
    <x v="100"/>
    <x v="858"/>
    <x v="4"/>
    <x v="3"/>
    <x v="20"/>
    <x v="20"/>
    <x v="0"/>
    <x v="0"/>
    <x v="2"/>
    <x v="0"/>
  </r>
  <r>
    <x v="0"/>
    <x v="0"/>
    <x v="200"/>
    <x v="210"/>
    <x v="12"/>
    <x v="0"/>
    <x v="1188"/>
    <x v="116"/>
    <x v="2"/>
    <x v="2"/>
    <x v="142"/>
    <x v="174"/>
    <x v="192"/>
    <x v="4"/>
    <x v="3"/>
    <x v="21"/>
    <x v="21"/>
    <x v="0"/>
    <x v="0"/>
    <x v="2"/>
    <x v="0"/>
  </r>
  <r>
    <x v="0"/>
    <x v="0"/>
    <x v="206"/>
    <x v="216"/>
    <x v="12"/>
    <x v="0"/>
    <x v="1189"/>
    <x v="124"/>
    <x v="2"/>
    <x v="2"/>
    <x v="489"/>
    <x v="180"/>
    <x v="859"/>
    <x v="4"/>
    <x v="3"/>
    <x v="26"/>
    <x v="26"/>
    <x v="0"/>
    <x v="0"/>
    <x v="2"/>
    <x v="0"/>
  </r>
  <r>
    <x v="0"/>
    <x v="0"/>
    <x v="118"/>
    <x v="532"/>
    <x v="12"/>
    <x v="0"/>
    <x v="119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7"/>
    <x v="12"/>
    <x v="0"/>
    <x v="1191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2"/>
    <x v="0"/>
    <x v="1192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2"/>
    <x v="0"/>
    <x v="1193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361"/>
    <x v="12"/>
    <x v="0"/>
    <x v="1194"/>
    <x v="4"/>
    <x v="3"/>
    <x v="3"/>
    <x v="4"/>
    <x v="0"/>
    <x v="0"/>
    <x v="2"/>
    <x v="1"/>
    <x v="22"/>
    <x v="22"/>
    <x v="0"/>
    <x v="0"/>
    <x v="2"/>
    <x v="0"/>
  </r>
  <r>
    <x v="0"/>
    <x v="0"/>
    <x v="118"/>
    <x v="121"/>
    <x v="12"/>
    <x v="0"/>
    <x v="1195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2"/>
    <x v="0"/>
    <x v="119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218"/>
    <x v="12"/>
    <x v="0"/>
    <x v="1197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2"/>
    <x v="0"/>
    <x v="1198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4"/>
    <x v="12"/>
    <x v="0"/>
    <x v="1199"/>
    <x v="4"/>
    <x v="3"/>
    <x v="3"/>
    <x v="4"/>
    <x v="0"/>
    <x v="0"/>
    <x v="0"/>
    <x v="0"/>
    <x v="30"/>
    <x v="30"/>
    <x v="0"/>
    <x v="0"/>
    <x v="2"/>
    <x v="0"/>
  </r>
  <r>
    <x v="0"/>
    <x v="0"/>
    <x v="118"/>
    <x v="485"/>
    <x v="12"/>
    <x v="0"/>
    <x v="1200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21"/>
    <x v="12"/>
    <x v="0"/>
    <x v="1201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4"/>
    <x v="12"/>
    <x v="0"/>
    <x v="1202"/>
    <x v="4"/>
    <x v="3"/>
    <x v="3"/>
    <x v="4"/>
    <x v="0"/>
    <x v="0"/>
    <x v="1"/>
    <x v="1"/>
    <x v="12"/>
    <x v="12"/>
    <x v="0"/>
    <x v="0"/>
    <x v="2"/>
    <x v="0"/>
  </r>
  <r>
    <x v="0"/>
    <x v="0"/>
    <x v="118"/>
    <x v="366"/>
    <x v="12"/>
    <x v="0"/>
    <x v="1203"/>
    <x v="4"/>
    <x v="3"/>
    <x v="3"/>
    <x v="4"/>
    <x v="0"/>
    <x v="0"/>
    <x v="0"/>
    <x v="0"/>
    <x v="30"/>
    <x v="30"/>
    <x v="0"/>
    <x v="0"/>
    <x v="2"/>
    <x v="0"/>
  </r>
  <r>
    <x v="0"/>
    <x v="0"/>
    <x v="402"/>
    <x v="430"/>
    <x v="13"/>
    <x v="1"/>
    <x v="1204"/>
    <x v="451"/>
    <x v="1"/>
    <x v="0"/>
    <x v="551"/>
    <x v="354"/>
    <x v="860"/>
    <x v="0"/>
    <x v="0"/>
    <x v="1"/>
    <x v="1"/>
    <x v="0"/>
    <x v="0"/>
    <x v="2"/>
    <x v="0"/>
  </r>
  <r>
    <x v="0"/>
    <x v="0"/>
    <x v="1"/>
    <x v="1"/>
    <x v="13"/>
    <x v="1"/>
    <x v="1205"/>
    <x v="452"/>
    <x v="1"/>
    <x v="0"/>
    <x v="552"/>
    <x v="1"/>
    <x v="861"/>
    <x v="0"/>
    <x v="0"/>
    <x v="24"/>
    <x v="24"/>
    <x v="0"/>
    <x v="0"/>
    <x v="2"/>
    <x v="0"/>
  </r>
  <r>
    <x v="0"/>
    <x v="0"/>
    <x v="503"/>
    <x v="533"/>
    <x v="13"/>
    <x v="1"/>
    <x v="1206"/>
    <x v="4"/>
    <x v="1"/>
    <x v="0"/>
    <x v="4"/>
    <x v="435"/>
    <x v="0"/>
    <x v="0"/>
    <x v="0"/>
    <x v="1"/>
    <x v="1"/>
    <x v="0"/>
    <x v="0"/>
    <x v="2"/>
    <x v="0"/>
  </r>
  <r>
    <x v="0"/>
    <x v="0"/>
    <x v="404"/>
    <x v="432"/>
    <x v="13"/>
    <x v="1"/>
    <x v="1207"/>
    <x v="453"/>
    <x v="1"/>
    <x v="2"/>
    <x v="553"/>
    <x v="356"/>
    <x v="862"/>
    <x v="0"/>
    <x v="0"/>
    <x v="0"/>
    <x v="0"/>
    <x v="0"/>
    <x v="0"/>
    <x v="2"/>
    <x v="0"/>
  </r>
  <r>
    <x v="0"/>
    <x v="0"/>
    <x v="2"/>
    <x v="2"/>
    <x v="13"/>
    <x v="1"/>
    <x v="1208"/>
    <x v="454"/>
    <x v="1"/>
    <x v="0"/>
    <x v="554"/>
    <x v="2"/>
    <x v="863"/>
    <x v="0"/>
    <x v="0"/>
    <x v="0"/>
    <x v="0"/>
    <x v="0"/>
    <x v="0"/>
    <x v="2"/>
    <x v="0"/>
  </r>
  <r>
    <x v="0"/>
    <x v="0"/>
    <x v="121"/>
    <x v="131"/>
    <x v="13"/>
    <x v="1"/>
    <x v="1209"/>
    <x v="455"/>
    <x v="1"/>
    <x v="0"/>
    <x v="555"/>
    <x v="105"/>
    <x v="864"/>
    <x v="0"/>
    <x v="0"/>
    <x v="0"/>
    <x v="0"/>
    <x v="0"/>
    <x v="0"/>
    <x v="2"/>
    <x v="0"/>
  </r>
  <r>
    <x v="0"/>
    <x v="0"/>
    <x v="7"/>
    <x v="7"/>
    <x v="13"/>
    <x v="1"/>
    <x v="1210"/>
    <x v="456"/>
    <x v="1"/>
    <x v="0"/>
    <x v="556"/>
    <x v="7"/>
    <x v="865"/>
    <x v="0"/>
    <x v="0"/>
    <x v="2"/>
    <x v="2"/>
    <x v="0"/>
    <x v="0"/>
    <x v="2"/>
    <x v="0"/>
  </r>
  <r>
    <x v="0"/>
    <x v="0"/>
    <x v="472"/>
    <x v="500"/>
    <x v="13"/>
    <x v="1"/>
    <x v="1211"/>
    <x v="457"/>
    <x v="1"/>
    <x v="0"/>
    <x v="557"/>
    <x v="408"/>
    <x v="866"/>
    <x v="1"/>
    <x v="1"/>
    <x v="12"/>
    <x v="12"/>
    <x v="0"/>
    <x v="0"/>
    <x v="2"/>
    <x v="0"/>
  </r>
  <r>
    <x v="0"/>
    <x v="0"/>
    <x v="126"/>
    <x v="136"/>
    <x v="13"/>
    <x v="1"/>
    <x v="1212"/>
    <x v="458"/>
    <x v="1"/>
    <x v="0"/>
    <x v="558"/>
    <x v="110"/>
    <x v="867"/>
    <x v="0"/>
    <x v="0"/>
    <x v="2"/>
    <x v="2"/>
    <x v="0"/>
    <x v="0"/>
    <x v="2"/>
    <x v="0"/>
  </r>
  <r>
    <x v="0"/>
    <x v="0"/>
    <x v="12"/>
    <x v="12"/>
    <x v="13"/>
    <x v="1"/>
    <x v="1213"/>
    <x v="459"/>
    <x v="1"/>
    <x v="0"/>
    <x v="559"/>
    <x v="12"/>
    <x v="868"/>
    <x v="1"/>
    <x v="1"/>
    <x v="4"/>
    <x v="4"/>
    <x v="0"/>
    <x v="0"/>
    <x v="2"/>
    <x v="0"/>
  </r>
  <r>
    <x v="0"/>
    <x v="0"/>
    <x v="408"/>
    <x v="436"/>
    <x v="13"/>
    <x v="1"/>
    <x v="1214"/>
    <x v="460"/>
    <x v="1"/>
    <x v="0"/>
    <x v="560"/>
    <x v="360"/>
    <x v="869"/>
    <x v="1"/>
    <x v="1"/>
    <x v="4"/>
    <x v="4"/>
    <x v="0"/>
    <x v="0"/>
    <x v="2"/>
    <x v="0"/>
  </r>
  <r>
    <x v="0"/>
    <x v="0"/>
    <x v="13"/>
    <x v="13"/>
    <x v="13"/>
    <x v="1"/>
    <x v="1215"/>
    <x v="461"/>
    <x v="1"/>
    <x v="0"/>
    <x v="561"/>
    <x v="13"/>
    <x v="870"/>
    <x v="2"/>
    <x v="1"/>
    <x v="5"/>
    <x v="5"/>
    <x v="0"/>
    <x v="0"/>
    <x v="2"/>
    <x v="0"/>
  </r>
  <r>
    <x v="0"/>
    <x v="0"/>
    <x v="21"/>
    <x v="21"/>
    <x v="13"/>
    <x v="1"/>
    <x v="1216"/>
    <x v="255"/>
    <x v="1"/>
    <x v="0"/>
    <x v="562"/>
    <x v="21"/>
    <x v="871"/>
    <x v="1"/>
    <x v="1"/>
    <x v="8"/>
    <x v="8"/>
    <x v="0"/>
    <x v="0"/>
    <x v="2"/>
    <x v="0"/>
  </r>
  <r>
    <x v="0"/>
    <x v="0"/>
    <x v="504"/>
    <x v="534"/>
    <x v="13"/>
    <x v="1"/>
    <x v="1217"/>
    <x v="462"/>
    <x v="1"/>
    <x v="0"/>
    <x v="563"/>
    <x v="436"/>
    <x v="872"/>
    <x v="0"/>
    <x v="0"/>
    <x v="1"/>
    <x v="1"/>
    <x v="0"/>
    <x v="0"/>
    <x v="2"/>
    <x v="0"/>
  </r>
  <r>
    <x v="0"/>
    <x v="0"/>
    <x v="294"/>
    <x v="316"/>
    <x v="13"/>
    <x v="1"/>
    <x v="1218"/>
    <x v="463"/>
    <x v="1"/>
    <x v="0"/>
    <x v="564"/>
    <x v="262"/>
    <x v="873"/>
    <x v="1"/>
    <x v="1"/>
    <x v="25"/>
    <x v="25"/>
    <x v="0"/>
    <x v="0"/>
    <x v="2"/>
    <x v="0"/>
  </r>
  <r>
    <x v="0"/>
    <x v="0"/>
    <x v="295"/>
    <x v="317"/>
    <x v="13"/>
    <x v="1"/>
    <x v="1219"/>
    <x v="464"/>
    <x v="1"/>
    <x v="0"/>
    <x v="565"/>
    <x v="263"/>
    <x v="874"/>
    <x v="2"/>
    <x v="1"/>
    <x v="5"/>
    <x v="5"/>
    <x v="0"/>
    <x v="0"/>
    <x v="2"/>
    <x v="0"/>
  </r>
  <r>
    <x v="0"/>
    <x v="0"/>
    <x v="296"/>
    <x v="318"/>
    <x v="13"/>
    <x v="1"/>
    <x v="1220"/>
    <x v="465"/>
    <x v="1"/>
    <x v="0"/>
    <x v="566"/>
    <x v="264"/>
    <x v="875"/>
    <x v="2"/>
    <x v="1"/>
    <x v="5"/>
    <x v="5"/>
    <x v="0"/>
    <x v="0"/>
    <x v="2"/>
    <x v="0"/>
  </r>
  <r>
    <x v="0"/>
    <x v="0"/>
    <x v="348"/>
    <x v="376"/>
    <x v="13"/>
    <x v="1"/>
    <x v="1221"/>
    <x v="466"/>
    <x v="1"/>
    <x v="0"/>
    <x v="567"/>
    <x v="312"/>
    <x v="876"/>
    <x v="1"/>
    <x v="1"/>
    <x v="4"/>
    <x v="4"/>
    <x v="0"/>
    <x v="0"/>
    <x v="2"/>
    <x v="0"/>
  </r>
  <r>
    <x v="0"/>
    <x v="0"/>
    <x v="359"/>
    <x v="387"/>
    <x v="13"/>
    <x v="1"/>
    <x v="1222"/>
    <x v="467"/>
    <x v="1"/>
    <x v="0"/>
    <x v="568"/>
    <x v="321"/>
    <x v="877"/>
    <x v="2"/>
    <x v="1"/>
    <x v="7"/>
    <x v="7"/>
    <x v="0"/>
    <x v="0"/>
    <x v="2"/>
    <x v="0"/>
  </r>
  <r>
    <x v="0"/>
    <x v="0"/>
    <x v="474"/>
    <x v="502"/>
    <x v="13"/>
    <x v="1"/>
    <x v="1223"/>
    <x v="468"/>
    <x v="1"/>
    <x v="0"/>
    <x v="569"/>
    <x v="410"/>
    <x v="878"/>
    <x v="2"/>
    <x v="1"/>
    <x v="7"/>
    <x v="7"/>
    <x v="0"/>
    <x v="0"/>
    <x v="2"/>
    <x v="0"/>
  </r>
  <r>
    <x v="0"/>
    <x v="0"/>
    <x v="27"/>
    <x v="27"/>
    <x v="13"/>
    <x v="1"/>
    <x v="1224"/>
    <x v="27"/>
    <x v="1"/>
    <x v="0"/>
    <x v="27"/>
    <x v="27"/>
    <x v="26"/>
    <x v="1"/>
    <x v="1"/>
    <x v="10"/>
    <x v="10"/>
    <x v="0"/>
    <x v="0"/>
    <x v="2"/>
    <x v="0"/>
  </r>
  <r>
    <x v="0"/>
    <x v="0"/>
    <x v="135"/>
    <x v="145"/>
    <x v="13"/>
    <x v="1"/>
    <x v="1225"/>
    <x v="469"/>
    <x v="1"/>
    <x v="0"/>
    <x v="570"/>
    <x v="119"/>
    <x v="879"/>
    <x v="1"/>
    <x v="1"/>
    <x v="10"/>
    <x v="10"/>
    <x v="0"/>
    <x v="0"/>
    <x v="2"/>
    <x v="0"/>
  </r>
  <r>
    <x v="0"/>
    <x v="0"/>
    <x v="28"/>
    <x v="28"/>
    <x v="13"/>
    <x v="1"/>
    <x v="1226"/>
    <x v="470"/>
    <x v="1"/>
    <x v="0"/>
    <x v="571"/>
    <x v="28"/>
    <x v="880"/>
    <x v="1"/>
    <x v="1"/>
    <x v="10"/>
    <x v="10"/>
    <x v="0"/>
    <x v="0"/>
    <x v="2"/>
    <x v="0"/>
  </r>
  <r>
    <x v="0"/>
    <x v="0"/>
    <x v="361"/>
    <x v="389"/>
    <x v="13"/>
    <x v="1"/>
    <x v="1227"/>
    <x v="471"/>
    <x v="1"/>
    <x v="0"/>
    <x v="572"/>
    <x v="323"/>
    <x v="881"/>
    <x v="2"/>
    <x v="1"/>
    <x v="22"/>
    <x v="22"/>
    <x v="0"/>
    <x v="0"/>
    <x v="2"/>
    <x v="0"/>
  </r>
  <r>
    <x v="0"/>
    <x v="0"/>
    <x v="240"/>
    <x v="256"/>
    <x v="13"/>
    <x v="1"/>
    <x v="1228"/>
    <x v="472"/>
    <x v="1"/>
    <x v="0"/>
    <x v="573"/>
    <x v="212"/>
    <x v="882"/>
    <x v="1"/>
    <x v="1"/>
    <x v="11"/>
    <x v="11"/>
    <x v="0"/>
    <x v="0"/>
    <x v="2"/>
    <x v="0"/>
  </r>
  <r>
    <x v="0"/>
    <x v="0"/>
    <x v="242"/>
    <x v="258"/>
    <x v="13"/>
    <x v="1"/>
    <x v="1229"/>
    <x v="473"/>
    <x v="1"/>
    <x v="0"/>
    <x v="574"/>
    <x v="214"/>
    <x v="883"/>
    <x v="1"/>
    <x v="1"/>
    <x v="11"/>
    <x v="11"/>
    <x v="0"/>
    <x v="0"/>
    <x v="2"/>
    <x v="0"/>
  </r>
  <r>
    <x v="0"/>
    <x v="0"/>
    <x v="34"/>
    <x v="34"/>
    <x v="13"/>
    <x v="1"/>
    <x v="1230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3"/>
    <x v="1"/>
    <x v="1231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3"/>
    <x v="1"/>
    <x v="1232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3"/>
    <x v="1"/>
    <x v="1233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3"/>
    <x v="1"/>
    <x v="1234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3"/>
    <x v="1"/>
    <x v="1235"/>
    <x v="4"/>
    <x v="1"/>
    <x v="0"/>
    <x v="4"/>
    <x v="121"/>
    <x v="0"/>
    <x v="2"/>
    <x v="1"/>
    <x v="13"/>
    <x v="13"/>
    <x v="0"/>
    <x v="0"/>
    <x v="2"/>
    <x v="0"/>
  </r>
  <r>
    <x v="0"/>
    <x v="0"/>
    <x v="247"/>
    <x v="263"/>
    <x v="13"/>
    <x v="1"/>
    <x v="1236"/>
    <x v="474"/>
    <x v="2"/>
    <x v="1"/>
    <x v="575"/>
    <x v="218"/>
    <x v="884"/>
    <x v="1"/>
    <x v="1"/>
    <x v="15"/>
    <x v="15"/>
    <x v="0"/>
    <x v="0"/>
    <x v="2"/>
    <x v="0"/>
  </r>
  <r>
    <x v="0"/>
    <x v="0"/>
    <x v="476"/>
    <x v="504"/>
    <x v="13"/>
    <x v="1"/>
    <x v="1237"/>
    <x v="475"/>
    <x v="2"/>
    <x v="1"/>
    <x v="576"/>
    <x v="411"/>
    <x v="885"/>
    <x v="1"/>
    <x v="1"/>
    <x v="15"/>
    <x v="15"/>
    <x v="0"/>
    <x v="0"/>
    <x v="2"/>
    <x v="0"/>
  </r>
  <r>
    <x v="0"/>
    <x v="0"/>
    <x v="42"/>
    <x v="42"/>
    <x v="13"/>
    <x v="1"/>
    <x v="1238"/>
    <x v="476"/>
    <x v="2"/>
    <x v="1"/>
    <x v="280"/>
    <x v="40"/>
    <x v="886"/>
    <x v="2"/>
    <x v="1"/>
    <x v="5"/>
    <x v="5"/>
    <x v="0"/>
    <x v="0"/>
    <x v="2"/>
    <x v="0"/>
  </r>
  <r>
    <x v="0"/>
    <x v="0"/>
    <x v="43"/>
    <x v="43"/>
    <x v="13"/>
    <x v="1"/>
    <x v="1239"/>
    <x v="477"/>
    <x v="2"/>
    <x v="1"/>
    <x v="577"/>
    <x v="41"/>
    <x v="887"/>
    <x v="2"/>
    <x v="1"/>
    <x v="5"/>
    <x v="5"/>
    <x v="0"/>
    <x v="0"/>
    <x v="2"/>
    <x v="0"/>
  </r>
  <r>
    <x v="0"/>
    <x v="0"/>
    <x v="44"/>
    <x v="44"/>
    <x v="13"/>
    <x v="1"/>
    <x v="1240"/>
    <x v="478"/>
    <x v="2"/>
    <x v="1"/>
    <x v="578"/>
    <x v="42"/>
    <x v="888"/>
    <x v="2"/>
    <x v="1"/>
    <x v="5"/>
    <x v="5"/>
    <x v="0"/>
    <x v="0"/>
    <x v="2"/>
    <x v="0"/>
  </r>
  <r>
    <x v="0"/>
    <x v="0"/>
    <x v="148"/>
    <x v="158"/>
    <x v="13"/>
    <x v="1"/>
    <x v="1241"/>
    <x v="479"/>
    <x v="2"/>
    <x v="1"/>
    <x v="579"/>
    <x v="129"/>
    <x v="889"/>
    <x v="2"/>
    <x v="1"/>
    <x v="22"/>
    <x v="22"/>
    <x v="0"/>
    <x v="0"/>
    <x v="2"/>
    <x v="0"/>
  </r>
  <r>
    <x v="0"/>
    <x v="0"/>
    <x v="149"/>
    <x v="159"/>
    <x v="13"/>
    <x v="1"/>
    <x v="1242"/>
    <x v="480"/>
    <x v="2"/>
    <x v="1"/>
    <x v="580"/>
    <x v="130"/>
    <x v="890"/>
    <x v="2"/>
    <x v="1"/>
    <x v="22"/>
    <x v="22"/>
    <x v="0"/>
    <x v="0"/>
    <x v="2"/>
    <x v="0"/>
  </r>
  <r>
    <x v="0"/>
    <x v="0"/>
    <x v="316"/>
    <x v="338"/>
    <x v="13"/>
    <x v="1"/>
    <x v="1243"/>
    <x v="85"/>
    <x v="2"/>
    <x v="1"/>
    <x v="581"/>
    <x v="283"/>
    <x v="891"/>
    <x v="2"/>
    <x v="1"/>
    <x v="22"/>
    <x v="22"/>
    <x v="0"/>
    <x v="0"/>
    <x v="2"/>
    <x v="0"/>
  </r>
  <r>
    <x v="0"/>
    <x v="0"/>
    <x v="317"/>
    <x v="339"/>
    <x v="13"/>
    <x v="1"/>
    <x v="1244"/>
    <x v="481"/>
    <x v="2"/>
    <x v="1"/>
    <x v="582"/>
    <x v="284"/>
    <x v="892"/>
    <x v="2"/>
    <x v="1"/>
    <x v="22"/>
    <x v="22"/>
    <x v="0"/>
    <x v="0"/>
    <x v="2"/>
    <x v="0"/>
  </r>
  <r>
    <x v="0"/>
    <x v="0"/>
    <x v="369"/>
    <x v="397"/>
    <x v="13"/>
    <x v="1"/>
    <x v="1245"/>
    <x v="104"/>
    <x v="2"/>
    <x v="1"/>
    <x v="248"/>
    <x v="329"/>
    <x v="444"/>
    <x v="2"/>
    <x v="1"/>
    <x v="22"/>
    <x v="22"/>
    <x v="0"/>
    <x v="0"/>
    <x v="2"/>
    <x v="0"/>
  </r>
  <r>
    <x v="0"/>
    <x v="0"/>
    <x v="505"/>
    <x v="535"/>
    <x v="13"/>
    <x v="1"/>
    <x v="1246"/>
    <x v="482"/>
    <x v="2"/>
    <x v="1"/>
    <x v="583"/>
    <x v="437"/>
    <x v="893"/>
    <x v="2"/>
    <x v="1"/>
    <x v="22"/>
    <x v="22"/>
    <x v="0"/>
    <x v="0"/>
    <x v="2"/>
    <x v="0"/>
  </r>
  <r>
    <x v="0"/>
    <x v="0"/>
    <x v="63"/>
    <x v="62"/>
    <x v="13"/>
    <x v="1"/>
    <x v="1247"/>
    <x v="4"/>
    <x v="2"/>
    <x v="1"/>
    <x v="4"/>
    <x v="58"/>
    <x v="0"/>
    <x v="1"/>
    <x v="1"/>
    <x v="28"/>
    <x v="28"/>
    <x v="0"/>
    <x v="0"/>
    <x v="2"/>
    <x v="0"/>
  </r>
  <r>
    <x v="0"/>
    <x v="0"/>
    <x v="318"/>
    <x v="340"/>
    <x v="13"/>
    <x v="1"/>
    <x v="1248"/>
    <x v="483"/>
    <x v="2"/>
    <x v="1"/>
    <x v="584"/>
    <x v="285"/>
    <x v="894"/>
    <x v="2"/>
    <x v="1"/>
    <x v="22"/>
    <x v="22"/>
    <x v="0"/>
    <x v="0"/>
    <x v="2"/>
    <x v="0"/>
  </r>
  <r>
    <x v="0"/>
    <x v="0"/>
    <x v="372"/>
    <x v="400"/>
    <x v="13"/>
    <x v="1"/>
    <x v="1249"/>
    <x v="484"/>
    <x v="2"/>
    <x v="1"/>
    <x v="585"/>
    <x v="332"/>
    <x v="895"/>
    <x v="2"/>
    <x v="1"/>
    <x v="22"/>
    <x v="22"/>
    <x v="0"/>
    <x v="0"/>
    <x v="2"/>
    <x v="0"/>
  </r>
  <r>
    <x v="0"/>
    <x v="0"/>
    <x v="425"/>
    <x v="452"/>
    <x v="13"/>
    <x v="1"/>
    <x v="1250"/>
    <x v="485"/>
    <x v="2"/>
    <x v="1"/>
    <x v="586"/>
    <x v="376"/>
    <x v="896"/>
    <x v="3"/>
    <x v="2"/>
    <x v="9"/>
    <x v="9"/>
    <x v="0"/>
    <x v="0"/>
    <x v="2"/>
    <x v="0"/>
  </r>
  <r>
    <x v="0"/>
    <x v="0"/>
    <x v="256"/>
    <x v="272"/>
    <x v="13"/>
    <x v="1"/>
    <x v="1251"/>
    <x v="486"/>
    <x v="2"/>
    <x v="1"/>
    <x v="587"/>
    <x v="226"/>
    <x v="897"/>
    <x v="1"/>
    <x v="1"/>
    <x v="18"/>
    <x v="18"/>
    <x v="0"/>
    <x v="0"/>
    <x v="2"/>
    <x v="0"/>
  </r>
  <r>
    <x v="0"/>
    <x v="0"/>
    <x v="319"/>
    <x v="341"/>
    <x v="13"/>
    <x v="1"/>
    <x v="1252"/>
    <x v="118"/>
    <x v="2"/>
    <x v="2"/>
    <x v="119"/>
    <x v="286"/>
    <x v="898"/>
    <x v="4"/>
    <x v="3"/>
    <x v="21"/>
    <x v="21"/>
    <x v="0"/>
    <x v="0"/>
    <x v="2"/>
    <x v="0"/>
  </r>
  <r>
    <x v="0"/>
    <x v="0"/>
    <x v="375"/>
    <x v="403"/>
    <x v="13"/>
    <x v="1"/>
    <x v="1253"/>
    <x v="125"/>
    <x v="2"/>
    <x v="2"/>
    <x v="322"/>
    <x v="335"/>
    <x v="899"/>
    <x v="4"/>
    <x v="3"/>
    <x v="20"/>
    <x v="20"/>
    <x v="0"/>
    <x v="0"/>
    <x v="2"/>
    <x v="0"/>
  </r>
  <r>
    <x v="0"/>
    <x v="0"/>
    <x v="320"/>
    <x v="342"/>
    <x v="13"/>
    <x v="1"/>
    <x v="1254"/>
    <x v="52"/>
    <x v="2"/>
    <x v="2"/>
    <x v="193"/>
    <x v="287"/>
    <x v="900"/>
    <x v="4"/>
    <x v="3"/>
    <x v="20"/>
    <x v="20"/>
    <x v="0"/>
    <x v="0"/>
    <x v="2"/>
    <x v="0"/>
  </r>
  <r>
    <x v="0"/>
    <x v="0"/>
    <x v="321"/>
    <x v="343"/>
    <x v="13"/>
    <x v="1"/>
    <x v="1255"/>
    <x v="52"/>
    <x v="2"/>
    <x v="2"/>
    <x v="193"/>
    <x v="288"/>
    <x v="901"/>
    <x v="4"/>
    <x v="3"/>
    <x v="26"/>
    <x v="26"/>
    <x v="0"/>
    <x v="0"/>
    <x v="2"/>
    <x v="0"/>
  </r>
  <r>
    <x v="0"/>
    <x v="0"/>
    <x v="322"/>
    <x v="344"/>
    <x v="13"/>
    <x v="1"/>
    <x v="1256"/>
    <x v="116"/>
    <x v="2"/>
    <x v="2"/>
    <x v="142"/>
    <x v="289"/>
    <x v="902"/>
    <x v="4"/>
    <x v="3"/>
    <x v="21"/>
    <x v="21"/>
    <x v="0"/>
    <x v="0"/>
    <x v="2"/>
    <x v="0"/>
  </r>
  <r>
    <x v="0"/>
    <x v="0"/>
    <x v="323"/>
    <x v="345"/>
    <x v="13"/>
    <x v="1"/>
    <x v="1257"/>
    <x v="45"/>
    <x v="2"/>
    <x v="2"/>
    <x v="131"/>
    <x v="183"/>
    <x v="203"/>
    <x v="4"/>
    <x v="3"/>
    <x v="20"/>
    <x v="20"/>
    <x v="0"/>
    <x v="0"/>
    <x v="2"/>
    <x v="0"/>
  </r>
  <r>
    <x v="0"/>
    <x v="0"/>
    <x v="68"/>
    <x v="67"/>
    <x v="13"/>
    <x v="1"/>
    <x v="1258"/>
    <x v="51"/>
    <x v="2"/>
    <x v="2"/>
    <x v="60"/>
    <x v="63"/>
    <x v="65"/>
    <x v="4"/>
    <x v="3"/>
    <x v="19"/>
    <x v="19"/>
    <x v="0"/>
    <x v="0"/>
    <x v="2"/>
    <x v="0"/>
  </r>
  <r>
    <x v="0"/>
    <x v="0"/>
    <x v="506"/>
    <x v="536"/>
    <x v="13"/>
    <x v="1"/>
    <x v="1259"/>
    <x v="51"/>
    <x v="2"/>
    <x v="2"/>
    <x v="76"/>
    <x v="66"/>
    <x v="85"/>
    <x v="4"/>
    <x v="3"/>
    <x v="21"/>
    <x v="21"/>
    <x v="0"/>
    <x v="0"/>
    <x v="2"/>
    <x v="0"/>
  </r>
  <r>
    <x v="0"/>
    <x v="0"/>
    <x v="324"/>
    <x v="346"/>
    <x v="13"/>
    <x v="1"/>
    <x v="1260"/>
    <x v="45"/>
    <x v="2"/>
    <x v="2"/>
    <x v="61"/>
    <x v="66"/>
    <x v="72"/>
    <x v="4"/>
    <x v="3"/>
    <x v="21"/>
    <x v="21"/>
    <x v="0"/>
    <x v="0"/>
    <x v="2"/>
    <x v="0"/>
  </r>
  <r>
    <x v="0"/>
    <x v="0"/>
    <x v="377"/>
    <x v="405"/>
    <x v="13"/>
    <x v="1"/>
    <x v="1261"/>
    <x v="45"/>
    <x v="2"/>
    <x v="2"/>
    <x v="61"/>
    <x v="231"/>
    <x v="455"/>
    <x v="4"/>
    <x v="3"/>
    <x v="20"/>
    <x v="20"/>
    <x v="0"/>
    <x v="0"/>
    <x v="2"/>
    <x v="0"/>
  </r>
  <r>
    <x v="0"/>
    <x v="0"/>
    <x v="325"/>
    <x v="347"/>
    <x v="13"/>
    <x v="1"/>
    <x v="1262"/>
    <x v="51"/>
    <x v="2"/>
    <x v="2"/>
    <x v="84"/>
    <x v="290"/>
    <x v="903"/>
    <x v="4"/>
    <x v="3"/>
    <x v="20"/>
    <x v="20"/>
    <x v="0"/>
    <x v="0"/>
    <x v="2"/>
    <x v="0"/>
  </r>
  <r>
    <x v="0"/>
    <x v="0"/>
    <x v="507"/>
    <x v="537"/>
    <x v="13"/>
    <x v="1"/>
    <x v="1263"/>
    <x v="45"/>
    <x v="2"/>
    <x v="2"/>
    <x v="131"/>
    <x v="438"/>
    <x v="904"/>
    <x v="4"/>
    <x v="3"/>
    <x v="26"/>
    <x v="26"/>
    <x v="0"/>
    <x v="0"/>
    <x v="2"/>
    <x v="0"/>
  </r>
  <r>
    <x v="0"/>
    <x v="0"/>
    <x v="378"/>
    <x v="406"/>
    <x v="13"/>
    <x v="1"/>
    <x v="1264"/>
    <x v="45"/>
    <x v="2"/>
    <x v="2"/>
    <x v="61"/>
    <x v="238"/>
    <x v="456"/>
    <x v="4"/>
    <x v="3"/>
    <x v="20"/>
    <x v="20"/>
    <x v="0"/>
    <x v="0"/>
    <x v="2"/>
    <x v="0"/>
  </r>
  <r>
    <x v="0"/>
    <x v="0"/>
    <x v="73"/>
    <x v="72"/>
    <x v="13"/>
    <x v="1"/>
    <x v="1265"/>
    <x v="45"/>
    <x v="2"/>
    <x v="2"/>
    <x v="61"/>
    <x v="66"/>
    <x v="72"/>
    <x v="4"/>
    <x v="3"/>
    <x v="21"/>
    <x v="21"/>
    <x v="0"/>
    <x v="0"/>
    <x v="2"/>
    <x v="0"/>
  </r>
  <r>
    <x v="0"/>
    <x v="0"/>
    <x v="380"/>
    <x v="408"/>
    <x v="13"/>
    <x v="1"/>
    <x v="1266"/>
    <x v="51"/>
    <x v="2"/>
    <x v="2"/>
    <x v="76"/>
    <x v="231"/>
    <x v="905"/>
    <x v="4"/>
    <x v="3"/>
    <x v="20"/>
    <x v="20"/>
    <x v="0"/>
    <x v="0"/>
    <x v="2"/>
    <x v="0"/>
  </r>
  <r>
    <x v="0"/>
    <x v="0"/>
    <x v="381"/>
    <x v="409"/>
    <x v="13"/>
    <x v="1"/>
    <x v="1267"/>
    <x v="52"/>
    <x v="2"/>
    <x v="2"/>
    <x v="588"/>
    <x v="338"/>
    <x v="906"/>
    <x v="4"/>
    <x v="3"/>
    <x v="26"/>
    <x v="26"/>
    <x v="0"/>
    <x v="0"/>
    <x v="2"/>
    <x v="0"/>
  </r>
  <r>
    <x v="0"/>
    <x v="0"/>
    <x v="257"/>
    <x v="273"/>
    <x v="13"/>
    <x v="1"/>
    <x v="1268"/>
    <x v="45"/>
    <x v="2"/>
    <x v="2"/>
    <x v="131"/>
    <x v="227"/>
    <x v="654"/>
    <x v="4"/>
    <x v="3"/>
    <x v="26"/>
    <x v="26"/>
    <x v="0"/>
    <x v="0"/>
    <x v="2"/>
    <x v="0"/>
  </r>
  <r>
    <x v="0"/>
    <x v="0"/>
    <x v="164"/>
    <x v="174"/>
    <x v="13"/>
    <x v="1"/>
    <x v="1269"/>
    <x v="45"/>
    <x v="2"/>
    <x v="2"/>
    <x v="131"/>
    <x v="145"/>
    <x v="156"/>
    <x v="4"/>
    <x v="3"/>
    <x v="16"/>
    <x v="16"/>
    <x v="0"/>
    <x v="0"/>
    <x v="2"/>
    <x v="0"/>
  </r>
  <r>
    <x v="0"/>
    <x v="0"/>
    <x v="326"/>
    <x v="348"/>
    <x v="13"/>
    <x v="1"/>
    <x v="1270"/>
    <x v="116"/>
    <x v="2"/>
    <x v="2"/>
    <x v="142"/>
    <x v="64"/>
    <x v="907"/>
    <x v="4"/>
    <x v="3"/>
    <x v="21"/>
    <x v="21"/>
    <x v="0"/>
    <x v="0"/>
    <x v="2"/>
    <x v="0"/>
  </r>
  <r>
    <x v="0"/>
    <x v="0"/>
    <x v="384"/>
    <x v="412"/>
    <x v="13"/>
    <x v="1"/>
    <x v="1271"/>
    <x v="46"/>
    <x v="2"/>
    <x v="2"/>
    <x v="243"/>
    <x v="340"/>
    <x v="908"/>
    <x v="4"/>
    <x v="3"/>
    <x v="26"/>
    <x v="26"/>
    <x v="0"/>
    <x v="0"/>
    <x v="2"/>
    <x v="0"/>
  </r>
  <r>
    <x v="0"/>
    <x v="0"/>
    <x v="166"/>
    <x v="176"/>
    <x v="13"/>
    <x v="1"/>
    <x v="1272"/>
    <x v="45"/>
    <x v="2"/>
    <x v="2"/>
    <x v="45"/>
    <x v="147"/>
    <x v="158"/>
    <x v="4"/>
    <x v="3"/>
    <x v="16"/>
    <x v="16"/>
    <x v="0"/>
    <x v="0"/>
    <x v="2"/>
    <x v="0"/>
  </r>
  <r>
    <x v="0"/>
    <x v="0"/>
    <x v="435"/>
    <x v="461"/>
    <x v="13"/>
    <x v="1"/>
    <x v="1273"/>
    <x v="45"/>
    <x v="2"/>
    <x v="2"/>
    <x v="61"/>
    <x v="384"/>
    <x v="581"/>
    <x v="4"/>
    <x v="3"/>
    <x v="21"/>
    <x v="21"/>
    <x v="0"/>
    <x v="0"/>
    <x v="2"/>
    <x v="0"/>
  </r>
  <r>
    <x v="0"/>
    <x v="0"/>
    <x v="327"/>
    <x v="349"/>
    <x v="13"/>
    <x v="1"/>
    <x v="1274"/>
    <x v="45"/>
    <x v="2"/>
    <x v="2"/>
    <x v="131"/>
    <x v="291"/>
    <x v="909"/>
    <x v="4"/>
    <x v="3"/>
    <x v="20"/>
    <x v="20"/>
    <x v="0"/>
    <x v="0"/>
    <x v="2"/>
    <x v="0"/>
  </r>
  <r>
    <x v="0"/>
    <x v="0"/>
    <x v="76"/>
    <x v="75"/>
    <x v="13"/>
    <x v="1"/>
    <x v="1275"/>
    <x v="66"/>
    <x v="2"/>
    <x v="2"/>
    <x v="81"/>
    <x v="66"/>
    <x v="910"/>
    <x v="4"/>
    <x v="3"/>
    <x v="21"/>
    <x v="21"/>
    <x v="0"/>
    <x v="0"/>
    <x v="2"/>
    <x v="0"/>
  </r>
  <r>
    <x v="0"/>
    <x v="0"/>
    <x v="262"/>
    <x v="278"/>
    <x v="13"/>
    <x v="1"/>
    <x v="1276"/>
    <x v="45"/>
    <x v="2"/>
    <x v="2"/>
    <x v="61"/>
    <x v="231"/>
    <x v="455"/>
    <x v="4"/>
    <x v="3"/>
    <x v="20"/>
    <x v="20"/>
    <x v="0"/>
    <x v="0"/>
    <x v="2"/>
    <x v="0"/>
  </r>
  <r>
    <x v="0"/>
    <x v="0"/>
    <x v="214"/>
    <x v="230"/>
    <x v="13"/>
    <x v="1"/>
    <x v="1277"/>
    <x v="47"/>
    <x v="2"/>
    <x v="2"/>
    <x v="85"/>
    <x v="187"/>
    <x v="210"/>
    <x v="4"/>
    <x v="3"/>
    <x v="20"/>
    <x v="20"/>
    <x v="0"/>
    <x v="0"/>
    <x v="2"/>
    <x v="0"/>
  </r>
  <r>
    <x v="0"/>
    <x v="0"/>
    <x v="437"/>
    <x v="463"/>
    <x v="13"/>
    <x v="1"/>
    <x v="1278"/>
    <x v="59"/>
    <x v="2"/>
    <x v="2"/>
    <x v="62"/>
    <x v="75"/>
    <x v="911"/>
    <x v="4"/>
    <x v="3"/>
    <x v="19"/>
    <x v="19"/>
    <x v="0"/>
    <x v="0"/>
    <x v="2"/>
    <x v="0"/>
  </r>
  <r>
    <x v="0"/>
    <x v="0"/>
    <x v="78"/>
    <x v="77"/>
    <x v="13"/>
    <x v="1"/>
    <x v="1279"/>
    <x v="59"/>
    <x v="2"/>
    <x v="2"/>
    <x v="129"/>
    <x v="70"/>
    <x v="912"/>
    <x v="4"/>
    <x v="3"/>
    <x v="21"/>
    <x v="21"/>
    <x v="0"/>
    <x v="0"/>
    <x v="2"/>
    <x v="0"/>
  </r>
  <r>
    <x v="0"/>
    <x v="0"/>
    <x v="168"/>
    <x v="178"/>
    <x v="13"/>
    <x v="1"/>
    <x v="1280"/>
    <x v="47"/>
    <x v="2"/>
    <x v="2"/>
    <x v="47"/>
    <x v="149"/>
    <x v="913"/>
    <x v="4"/>
    <x v="3"/>
    <x v="16"/>
    <x v="16"/>
    <x v="0"/>
    <x v="0"/>
    <x v="2"/>
    <x v="0"/>
  </r>
  <r>
    <x v="0"/>
    <x v="0"/>
    <x v="386"/>
    <x v="414"/>
    <x v="13"/>
    <x v="1"/>
    <x v="1281"/>
    <x v="51"/>
    <x v="2"/>
    <x v="2"/>
    <x v="84"/>
    <x v="342"/>
    <x v="914"/>
    <x v="4"/>
    <x v="3"/>
    <x v="20"/>
    <x v="20"/>
    <x v="0"/>
    <x v="0"/>
    <x v="2"/>
    <x v="0"/>
  </r>
  <r>
    <x v="0"/>
    <x v="0"/>
    <x v="81"/>
    <x v="80"/>
    <x v="13"/>
    <x v="1"/>
    <x v="1282"/>
    <x v="45"/>
    <x v="2"/>
    <x v="2"/>
    <x v="61"/>
    <x v="64"/>
    <x v="66"/>
    <x v="4"/>
    <x v="3"/>
    <x v="21"/>
    <x v="21"/>
    <x v="0"/>
    <x v="0"/>
    <x v="2"/>
    <x v="0"/>
  </r>
  <r>
    <x v="0"/>
    <x v="0"/>
    <x v="171"/>
    <x v="181"/>
    <x v="13"/>
    <x v="1"/>
    <x v="1283"/>
    <x v="64"/>
    <x v="2"/>
    <x v="2"/>
    <x v="589"/>
    <x v="152"/>
    <x v="915"/>
    <x v="4"/>
    <x v="3"/>
    <x v="19"/>
    <x v="19"/>
    <x v="0"/>
    <x v="0"/>
    <x v="2"/>
    <x v="0"/>
  </r>
  <r>
    <x v="0"/>
    <x v="0"/>
    <x v="82"/>
    <x v="81"/>
    <x v="13"/>
    <x v="1"/>
    <x v="1284"/>
    <x v="118"/>
    <x v="2"/>
    <x v="2"/>
    <x v="119"/>
    <x v="73"/>
    <x v="916"/>
    <x v="4"/>
    <x v="3"/>
    <x v="21"/>
    <x v="21"/>
    <x v="0"/>
    <x v="0"/>
    <x v="2"/>
    <x v="0"/>
  </r>
  <r>
    <x v="0"/>
    <x v="0"/>
    <x v="172"/>
    <x v="182"/>
    <x v="13"/>
    <x v="1"/>
    <x v="1285"/>
    <x v="64"/>
    <x v="2"/>
    <x v="2"/>
    <x v="590"/>
    <x v="153"/>
    <x v="917"/>
    <x v="4"/>
    <x v="3"/>
    <x v="16"/>
    <x v="16"/>
    <x v="0"/>
    <x v="0"/>
    <x v="2"/>
    <x v="0"/>
  </r>
  <r>
    <x v="0"/>
    <x v="0"/>
    <x v="264"/>
    <x v="280"/>
    <x v="13"/>
    <x v="1"/>
    <x v="1286"/>
    <x v="450"/>
    <x v="2"/>
    <x v="2"/>
    <x v="389"/>
    <x v="233"/>
    <x v="918"/>
    <x v="4"/>
    <x v="3"/>
    <x v="26"/>
    <x v="26"/>
    <x v="0"/>
    <x v="0"/>
    <x v="2"/>
    <x v="0"/>
  </r>
  <r>
    <x v="0"/>
    <x v="0"/>
    <x v="173"/>
    <x v="183"/>
    <x v="13"/>
    <x v="1"/>
    <x v="1287"/>
    <x v="354"/>
    <x v="2"/>
    <x v="2"/>
    <x v="591"/>
    <x v="154"/>
    <x v="919"/>
    <x v="4"/>
    <x v="3"/>
    <x v="16"/>
    <x v="16"/>
    <x v="0"/>
    <x v="0"/>
    <x v="2"/>
    <x v="0"/>
  </r>
  <r>
    <x v="0"/>
    <x v="0"/>
    <x v="331"/>
    <x v="353"/>
    <x v="13"/>
    <x v="1"/>
    <x v="1288"/>
    <x v="487"/>
    <x v="2"/>
    <x v="2"/>
    <x v="592"/>
    <x v="295"/>
    <x v="920"/>
    <x v="4"/>
    <x v="3"/>
    <x v="20"/>
    <x v="20"/>
    <x v="0"/>
    <x v="0"/>
    <x v="2"/>
    <x v="0"/>
  </r>
  <r>
    <x v="0"/>
    <x v="0"/>
    <x v="175"/>
    <x v="185"/>
    <x v="13"/>
    <x v="1"/>
    <x v="1289"/>
    <x v="47"/>
    <x v="2"/>
    <x v="2"/>
    <x v="85"/>
    <x v="156"/>
    <x v="921"/>
    <x v="4"/>
    <x v="3"/>
    <x v="20"/>
    <x v="20"/>
    <x v="0"/>
    <x v="0"/>
    <x v="2"/>
    <x v="0"/>
  </r>
  <r>
    <x v="0"/>
    <x v="0"/>
    <x v="266"/>
    <x v="282"/>
    <x v="13"/>
    <x v="1"/>
    <x v="1290"/>
    <x v="71"/>
    <x v="2"/>
    <x v="2"/>
    <x v="593"/>
    <x v="235"/>
    <x v="922"/>
    <x v="4"/>
    <x v="3"/>
    <x v="26"/>
    <x v="26"/>
    <x v="0"/>
    <x v="0"/>
    <x v="2"/>
    <x v="0"/>
  </r>
  <r>
    <x v="0"/>
    <x v="0"/>
    <x v="267"/>
    <x v="283"/>
    <x v="13"/>
    <x v="1"/>
    <x v="1291"/>
    <x v="66"/>
    <x v="2"/>
    <x v="2"/>
    <x v="81"/>
    <x v="236"/>
    <x v="923"/>
    <x v="4"/>
    <x v="3"/>
    <x v="20"/>
    <x v="20"/>
    <x v="0"/>
    <x v="0"/>
    <x v="2"/>
    <x v="0"/>
  </r>
  <r>
    <x v="0"/>
    <x v="0"/>
    <x v="268"/>
    <x v="284"/>
    <x v="13"/>
    <x v="1"/>
    <x v="1292"/>
    <x v="218"/>
    <x v="2"/>
    <x v="2"/>
    <x v="251"/>
    <x v="237"/>
    <x v="924"/>
    <x v="4"/>
    <x v="3"/>
    <x v="26"/>
    <x v="26"/>
    <x v="0"/>
    <x v="0"/>
    <x v="2"/>
    <x v="0"/>
  </r>
  <r>
    <x v="0"/>
    <x v="0"/>
    <x v="208"/>
    <x v="223"/>
    <x v="13"/>
    <x v="1"/>
    <x v="1293"/>
    <x v="125"/>
    <x v="2"/>
    <x v="2"/>
    <x v="322"/>
    <x v="182"/>
    <x v="670"/>
    <x v="4"/>
    <x v="3"/>
    <x v="21"/>
    <x v="21"/>
    <x v="0"/>
    <x v="0"/>
    <x v="2"/>
    <x v="0"/>
  </r>
  <r>
    <x v="0"/>
    <x v="0"/>
    <x v="269"/>
    <x v="285"/>
    <x v="13"/>
    <x v="1"/>
    <x v="1294"/>
    <x v="46"/>
    <x v="2"/>
    <x v="2"/>
    <x v="326"/>
    <x v="238"/>
    <x v="485"/>
    <x v="4"/>
    <x v="3"/>
    <x v="20"/>
    <x v="20"/>
    <x v="0"/>
    <x v="0"/>
    <x v="2"/>
    <x v="0"/>
  </r>
  <r>
    <x v="0"/>
    <x v="0"/>
    <x v="176"/>
    <x v="186"/>
    <x v="13"/>
    <x v="1"/>
    <x v="1295"/>
    <x v="354"/>
    <x v="2"/>
    <x v="2"/>
    <x v="257"/>
    <x v="68"/>
    <x v="925"/>
    <x v="4"/>
    <x v="3"/>
    <x v="19"/>
    <x v="19"/>
    <x v="0"/>
    <x v="0"/>
    <x v="2"/>
    <x v="0"/>
  </r>
  <r>
    <x v="0"/>
    <x v="0"/>
    <x v="270"/>
    <x v="286"/>
    <x v="13"/>
    <x v="1"/>
    <x v="1296"/>
    <x v="218"/>
    <x v="2"/>
    <x v="2"/>
    <x v="594"/>
    <x v="239"/>
    <x v="926"/>
    <x v="4"/>
    <x v="3"/>
    <x v="26"/>
    <x v="26"/>
    <x v="0"/>
    <x v="0"/>
    <x v="2"/>
    <x v="0"/>
  </r>
  <r>
    <x v="0"/>
    <x v="0"/>
    <x v="440"/>
    <x v="466"/>
    <x v="13"/>
    <x v="1"/>
    <x v="1297"/>
    <x v="46"/>
    <x v="2"/>
    <x v="2"/>
    <x v="326"/>
    <x v="386"/>
    <x v="927"/>
    <x v="4"/>
    <x v="3"/>
    <x v="21"/>
    <x v="21"/>
    <x v="0"/>
    <x v="0"/>
    <x v="2"/>
    <x v="0"/>
  </r>
  <r>
    <x v="0"/>
    <x v="0"/>
    <x v="508"/>
    <x v="538"/>
    <x v="13"/>
    <x v="1"/>
    <x v="1298"/>
    <x v="118"/>
    <x v="2"/>
    <x v="2"/>
    <x v="119"/>
    <x v="439"/>
    <x v="928"/>
    <x v="4"/>
    <x v="3"/>
    <x v="21"/>
    <x v="21"/>
    <x v="0"/>
    <x v="0"/>
    <x v="2"/>
    <x v="0"/>
  </r>
  <r>
    <x v="0"/>
    <x v="0"/>
    <x v="443"/>
    <x v="469"/>
    <x v="13"/>
    <x v="1"/>
    <x v="1299"/>
    <x v="47"/>
    <x v="2"/>
    <x v="2"/>
    <x v="68"/>
    <x v="382"/>
    <x v="929"/>
    <x v="4"/>
    <x v="3"/>
    <x v="21"/>
    <x v="21"/>
    <x v="0"/>
    <x v="0"/>
    <x v="2"/>
    <x v="0"/>
  </r>
  <r>
    <x v="0"/>
    <x v="0"/>
    <x v="89"/>
    <x v="88"/>
    <x v="13"/>
    <x v="1"/>
    <x v="1300"/>
    <x v="488"/>
    <x v="2"/>
    <x v="1"/>
    <x v="595"/>
    <x v="78"/>
    <x v="930"/>
    <x v="3"/>
    <x v="2"/>
    <x v="9"/>
    <x v="9"/>
    <x v="0"/>
    <x v="0"/>
    <x v="2"/>
    <x v="0"/>
  </r>
  <r>
    <x v="0"/>
    <x v="0"/>
    <x v="210"/>
    <x v="225"/>
    <x v="13"/>
    <x v="1"/>
    <x v="1301"/>
    <x v="45"/>
    <x v="2"/>
    <x v="2"/>
    <x v="61"/>
    <x v="184"/>
    <x v="377"/>
    <x v="4"/>
    <x v="3"/>
    <x v="21"/>
    <x v="21"/>
    <x v="0"/>
    <x v="0"/>
    <x v="2"/>
    <x v="0"/>
  </r>
  <r>
    <x v="0"/>
    <x v="0"/>
    <x v="447"/>
    <x v="473"/>
    <x v="13"/>
    <x v="1"/>
    <x v="1302"/>
    <x v="47"/>
    <x v="2"/>
    <x v="2"/>
    <x v="47"/>
    <x v="389"/>
    <x v="931"/>
    <x v="4"/>
    <x v="3"/>
    <x v="16"/>
    <x v="16"/>
    <x v="0"/>
    <x v="0"/>
    <x v="2"/>
    <x v="0"/>
  </r>
  <r>
    <x v="0"/>
    <x v="0"/>
    <x v="96"/>
    <x v="95"/>
    <x v="13"/>
    <x v="1"/>
    <x v="1303"/>
    <x v="47"/>
    <x v="2"/>
    <x v="2"/>
    <x v="69"/>
    <x v="83"/>
    <x v="90"/>
    <x v="4"/>
    <x v="3"/>
    <x v="19"/>
    <x v="19"/>
    <x v="0"/>
    <x v="0"/>
    <x v="2"/>
    <x v="0"/>
  </r>
  <r>
    <x v="0"/>
    <x v="0"/>
    <x v="392"/>
    <x v="420"/>
    <x v="13"/>
    <x v="1"/>
    <x v="1304"/>
    <x v="45"/>
    <x v="2"/>
    <x v="2"/>
    <x v="131"/>
    <x v="290"/>
    <x v="359"/>
    <x v="4"/>
    <x v="3"/>
    <x v="20"/>
    <x v="20"/>
    <x v="0"/>
    <x v="0"/>
    <x v="2"/>
    <x v="0"/>
  </r>
  <r>
    <x v="0"/>
    <x v="0"/>
    <x v="393"/>
    <x v="421"/>
    <x v="13"/>
    <x v="1"/>
    <x v="1305"/>
    <x v="45"/>
    <x v="2"/>
    <x v="2"/>
    <x v="61"/>
    <x v="347"/>
    <x v="679"/>
    <x v="4"/>
    <x v="3"/>
    <x v="20"/>
    <x v="20"/>
    <x v="0"/>
    <x v="0"/>
    <x v="2"/>
    <x v="0"/>
  </r>
  <r>
    <x v="0"/>
    <x v="0"/>
    <x v="100"/>
    <x v="99"/>
    <x v="13"/>
    <x v="1"/>
    <x v="1306"/>
    <x v="47"/>
    <x v="2"/>
    <x v="2"/>
    <x v="68"/>
    <x v="86"/>
    <x v="214"/>
    <x v="4"/>
    <x v="3"/>
    <x v="21"/>
    <x v="21"/>
    <x v="0"/>
    <x v="0"/>
    <x v="2"/>
    <x v="0"/>
  </r>
  <r>
    <x v="0"/>
    <x v="0"/>
    <x v="395"/>
    <x v="423"/>
    <x v="13"/>
    <x v="1"/>
    <x v="1307"/>
    <x v="45"/>
    <x v="2"/>
    <x v="2"/>
    <x v="131"/>
    <x v="183"/>
    <x v="203"/>
    <x v="4"/>
    <x v="3"/>
    <x v="20"/>
    <x v="20"/>
    <x v="0"/>
    <x v="0"/>
    <x v="2"/>
    <x v="0"/>
  </r>
  <r>
    <x v="0"/>
    <x v="0"/>
    <x v="274"/>
    <x v="290"/>
    <x v="13"/>
    <x v="1"/>
    <x v="1308"/>
    <x v="114"/>
    <x v="2"/>
    <x v="2"/>
    <x v="596"/>
    <x v="242"/>
    <x v="932"/>
    <x v="4"/>
    <x v="3"/>
    <x v="19"/>
    <x v="19"/>
    <x v="0"/>
    <x v="0"/>
    <x v="2"/>
    <x v="0"/>
  </r>
  <r>
    <x v="0"/>
    <x v="0"/>
    <x v="102"/>
    <x v="101"/>
    <x v="13"/>
    <x v="1"/>
    <x v="1309"/>
    <x v="125"/>
    <x v="2"/>
    <x v="2"/>
    <x v="546"/>
    <x v="88"/>
    <x v="933"/>
    <x v="4"/>
    <x v="3"/>
    <x v="19"/>
    <x v="19"/>
    <x v="0"/>
    <x v="0"/>
    <x v="2"/>
    <x v="0"/>
  </r>
  <r>
    <x v="0"/>
    <x v="0"/>
    <x v="396"/>
    <x v="424"/>
    <x v="13"/>
    <x v="1"/>
    <x v="1310"/>
    <x v="354"/>
    <x v="2"/>
    <x v="2"/>
    <x v="426"/>
    <x v="238"/>
    <x v="934"/>
    <x v="4"/>
    <x v="3"/>
    <x v="20"/>
    <x v="20"/>
    <x v="0"/>
    <x v="0"/>
    <x v="2"/>
    <x v="0"/>
  </r>
  <r>
    <x v="0"/>
    <x v="0"/>
    <x v="103"/>
    <x v="102"/>
    <x v="13"/>
    <x v="1"/>
    <x v="1311"/>
    <x v="47"/>
    <x v="2"/>
    <x v="2"/>
    <x v="68"/>
    <x v="89"/>
    <x v="382"/>
    <x v="4"/>
    <x v="3"/>
    <x v="21"/>
    <x v="21"/>
    <x v="0"/>
    <x v="0"/>
    <x v="2"/>
    <x v="0"/>
  </r>
  <r>
    <x v="0"/>
    <x v="0"/>
    <x v="105"/>
    <x v="104"/>
    <x v="13"/>
    <x v="1"/>
    <x v="1312"/>
    <x v="218"/>
    <x v="2"/>
    <x v="2"/>
    <x v="319"/>
    <x v="91"/>
    <x v="935"/>
    <x v="4"/>
    <x v="3"/>
    <x v="21"/>
    <x v="21"/>
    <x v="0"/>
    <x v="0"/>
    <x v="2"/>
    <x v="0"/>
  </r>
  <r>
    <x v="0"/>
    <x v="0"/>
    <x v="509"/>
    <x v="539"/>
    <x v="13"/>
    <x v="1"/>
    <x v="1313"/>
    <x v="51"/>
    <x v="2"/>
    <x v="2"/>
    <x v="76"/>
    <x v="440"/>
    <x v="936"/>
    <x v="4"/>
    <x v="3"/>
    <x v="21"/>
    <x v="21"/>
    <x v="0"/>
    <x v="0"/>
    <x v="2"/>
    <x v="0"/>
  </r>
  <r>
    <x v="0"/>
    <x v="0"/>
    <x v="106"/>
    <x v="105"/>
    <x v="13"/>
    <x v="1"/>
    <x v="1314"/>
    <x v="59"/>
    <x v="2"/>
    <x v="2"/>
    <x v="129"/>
    <x v="92"/>
    <x v="937"/>
    <x v="4"/>
    <x v="3"/>
    <x v="21"/>
    <x v="21"/>
    <x v="0"/>
    <x v="0"/>
    <x v="2"/>
    <x v="0"/>
  </r>
  <r>
    <x v="0"/>
    <x v="0"/>
    <x v="218"/>
    <x v="234"/>
    <x v="13"/>
    <x v="1"/>
    <x v="1315"/>
    <x v="489"/>
    <x v="2"/>
    <x v="2"/>
    <x v="597"/>
    <x v="190"/>
    <x v="938"/>
    <x v="4"/>
    <x v="3"/>
    <x v="16"/>
    <x v="16"/>
    <x v="0"/>
    <x v="0"/>
    <x v="2"/>
    <x v="0"/>
  </r>
  <r>
    <x v="0"/>
    <x v="0"/>
    <x v="336"/>
    <x v="358"/>
    <x v="13"/>
    <x v="1"/>
    <x v="1316"/>
    <x v="46"/>
    <x v="2"/>
    <x v="2"/>
    <x v="252"/>
    <x v="300"/>
    <x v="939"/>
    <x v="4"/>
    <x v="3"/>
    <x v="19"/>
    <x v="19"/>
    <x v="0"/>
    <x v="0"/>
    <x v="2"/>
    <x v="0"/>
  </r>
  <r>
    <x v="0"/>
    <x v="0"/>
    <x v="510"/>
    <x v="540"/>
    <x v="13"/>
    <x v="1"/>
    <x v="1317"/>
    <x v="46"/>
    <x v="2"/>
    <x v="2"/>
    <x v="252"/>
    <x v="441"/>
    <x v="940"/>
    <x v="4"/>
    <x v="3"/>
    <x v="16"/>
    <x v="16"/>
    <x v="0"/>
    <x v="0"/>
    <x v="2"/>
    <x v="0"/>
  </r>
  <r>
    <x v="0"/>
    <x v="0"/>
    <x v="278"/>
    <x v="294"/>
    <x v="13"/>
    <x v="1"/>
    <x v="1318"/>
    <x v="72"/>
    <x v="2"/>
    <x v="2"/>
    <x v="86"/>
    <x v="246"/>
    <x v="941"/>
    <x v="1"/>
    <x v="1"/>
    <x v="23"/>
    <x v="23"/>
    <x v="0"/>
    <x v="0"/>
    <x v="2"/>
    <x v="0"/>
  </r>
  <r>
    <x v="0"/>
    <x v="0"/>
    <x v="337"/>
    <x v="359"/>
    <x v="13"/>
    <x v="1"/>
    <x v="1319"/>
    <x v="118"/>
    <x v="2"/>
    <x v="2"/>
    <x v="598"/>
    <x v="301"/>
    <x v="942"/>
    <x v="1"/>
    <x v="1"/>
    <x v="23"/>
    <x v="23"/>
    <x v="0"/>
    <x v="0"/>
    <x v="2"/>
    <x v="0"/>
  </r>
  <r>
    <x v="0"/>
    <x v="0"/>
    <x v="110"/>
    <x v="109"/>
    <x v="13"/>
    <x v="1"/>
    <x v="1320"/>
    <x v="45"/>
    <x v="2"/>
    <x v="2"/>
    <x v="61"/>
    <x v="96"/>
    <x v="104"/>
    <x v="4"/>
    <x v="3"/>
    <x v="21"/>
    <x v="21"/>
    <x v="0"/>
    <x v="0"/>
    <x v="2"/>
    <x v="0"/>
  </r>
  <r>
    <x v="0"/>
    <x v="0"/>
    <x v="280"/>
    <x v="296"/>
    <x v="13"/>
    <x v="1"/>
    <x v="1321"/>
    <x v="47"/>
    <x v="2"/>
    <x v="2"/>
    <x v="329"/>
    <x v="248"/>
    <x v="496"/>
    <x v="4"/>
    <x v="3"/>
    <x v="26"/>
    <x v="26"/>
    <x v="0"/>
    <x v="0"/>
    <x v="2"/>
    <x v="0"/>
  </r>
  <r>
    <x v="0"/>
    <x v="0"/>
    <x v="111"/>
    <x v="110"/>
    <x v="13"/>
    <x v="1"/>
    <x v="1322"/>
    <x v="47"/>
    <x v="2"/>
    <x v="2"/>
    <x v="68"/>
    <x v="97"/>
    <x v="105"/>
    <x v="4"/>
    <x v="3"/>
    <x v="21"/>
    <x v="21"/>
    <x v="0"/>
    <x v="0"/>
    <x v="2"/>
    <x v="0"/>
  </r>
  <r>
    <x v="0"/>
    <x v="0"/>
    <x v="195"/>
    <x v="205"/>
    <x v="13"/>
    <x v="1"/>
    <x v="1323"/>
    <x v="324"/>
    <x v="2"/>
    <x v="2"/>
    <x v="396"/>
    <x v="171"/>
    <x v="621"/>
    <x v="4"/>
    <x v="3"/>
    <x v="16"/>
    <x v="16"/>
    <x v="0"/>
    <x v="0"/>
    <x v="2"/>
    <x v="0"/>
  </r>
  <r>
    <x v="0"/>
    <x v="0"/>
    <x v="281"/>
    <x v="297"/>
    <x v="13"/>
    <x v="1"/>
    <x v="1324"/>
    <x v="45"/>
    <x v="2"/>
    <x v="2"/>
    <x v="131"/>
    <x v="249"/>
    <x v="298"/>
    <x v="4"/>
    <x v="3"/>
    <x v="26"/>
    <x v="26"/>
    <x v="0"/>
    <x v="0"/>
    <x v="2"/>
    <x v="0"/>
  </r>
  <r>
    <x v="0"/>
    <x v="0"/>
    <x v="458"/>
    <x v="484"/>
    <x v="13"/>
    <x v="1"/>
    <x v="1325"/>
    <x v="47"/>
    <x v="2"/>
    <x v="2"/>
    <x v="47"/>
    <x v="396"/>
    <x v="943"/>
    <x v="4"/>
    <x v="3"/>
    <x v="16"/>
    <x v="16"/>
    <x v="0"/>
    <x v="0"/>
    <x v="2"/>
    <x v="0"/>
  </r>
  <r>
    <x v="0"/>
    <x v="0"/>
    <x v="115"/>
    <x v="114"/>
    <x v="13"/>
    <x v="1"/>
    <x v="1326"/>
    <x v="45"/>
    <x v="2"/>
    <x v="2"/>
    <x v="61"/>
    <x v="98"/>
    <x v="109"/>
    <x v="4"/>
    <x v="3"/>
    <x v="21"/>
    <x v="21"/>
    <x v="0"/>
    <x v="0"/>
    <x v="2"/>
    <x v="0"/>
  </r>
  <r>
    <x v="0"/>
    <x v="0"/>
    <x v="511"/>
    <x v="541"/>
    <x v="13"/>
    <x v="1"/>
    <x v="1327"/>
    <x v="51"/>
    <x v="2"/>
    <x v="2"/>
    <x v="60"/>
    <x v="90"/>
    <x v="212"/>
    <x v="4"/>
    <x v="3"/>
    <x v="19"/>
    <x v="19"/>
    <x v="0"/>
    <x v="0"/>
    <x v="2"/>
    <x v="0"/>
  </r>
  <r>
    <x v="0"/>
    <x v="0"/>
    <x v="512"/>
    <x v="542"/>
    <x v="13"/>
    <x v="1"/>
    <x v="1328"/>
    <x v="223"/>
    <x v="2"/>
    <x v="2"/>
    <x v="599"/>
    <x v="442"/>
    <x v="944"/>
    <x v="1"/>
    <x v="1"/>
    <x v="23"/>
    <x v="23"/>
    <x v="0"/>
    <x v="0"/>
    <x v="2"/>
    <x v="0"/>
  </r>
  <r>
    <x v="0"/>
    <x v="0"/>
    <x v="484"/>
    <x v="512"/>
    <x v="13"/>
    <x v="1"/>
    <x v="1329"/>
    <x v="4"/>
    <x v="2"/>
    <x v="2"/>
    <x v="4"/>
    <x v="418"/>
    <x v="0"/>
    <x v="2"/>
    <x v="1"/>
    <x v="29"/>
    <x v="29"/>
    <x v="0"/>
    <x v="0"/>
    <x v="2"/>
    <x v="0"/>
  </r>
  <r>
    <x v="0"/>
    <x v="0"/>
    <x v="118"/>
    <x v="532"/>
    <x v="13"/>
    <x v="1"/>
    <x v="133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543"/>
    <x v="13"/>
    <x v="1"/>
    <x v="1331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17"/>
    <x v="13"/>
    <x v="1"/>
    <x v="1332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3"/>
    <x v="1"/>
    <x v="1333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3"/>
    <x v="1"/>
    <x v="1334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17"/>
    <x v="13"/>
    <x v="1"/>
    <x v="1335"/>
    <x v="4"/>
    <x v="3"/>
    <x v="3"/>
    <x v="4"/>
    <x v="0"/>
    <x v="0"/>
    <x v="0"/>
    <x v="0"/>
    <x v="24"/>
    <x v="24"/>
    <x v="0"/>
    <x v="0"/>
    <x v="2"/>
    <x v="0"/>
  </r>
  <r>
    <x v="0"/>
    <x v="0"/>
    <x v="118"/>
    <x v="121"/>
    <x v="13"/>
    <x v="1"/>
    <x v="133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3"/>
    <x v="1"/>
    <x v="1337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3"/>
    <x v="1"/>
    <x v="1338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3"/>
    <x v="1"/>
    <x v="1339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3"/>
    <x v="1"/>
    <x v="1340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3"/>
    <x v="1"/>
    <x v="1341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2"/>
    <x v="13"/>
    <x v="1"/>
    <x v="1342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02"/>
    <x v="13"/>
    <x v="1"/>
    <x v="1343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4"/>
    <x v="13"/>
    <x v="1"/>
    <x v="1344"/>
    <x v="4"/>
    <x v="3"/>
    <x v="3"/>
    <x v="4"/>
    <x v="0"/>
    <x v="0"/>
    <x v="1"/>
    <x v="1"/>
    <x v="23"/>
    <x v="23"/>
    <x v="0"/>
    <x v="0"/>
    <x v="2"/>
    <x v="0"/>
  </r>
  <r>
    <x v="0"/>
    <x v="0"/>
    <x v="118"/>
    <x v="124"/>
    <x v="13"/>
    <x v="1"/>
    <x v="1345"/>
    <x v="4"/>
    <x v="3"/>
    <x v="3"/>
    <x v="4"/>
    <x v="0"/>
    <x v="0"/>
    <x v="1"/>
    <x v="1"/>
    <x v="23"/>
    <x v="23"/>
    <x v="0"/>
    <x v="0"/>
    <x v="2"/>
    <x v="0"/>
  </r>
  <r>
    <x v="0"/>
    <x v="0"/>
    <x v="118"/>
    <x v="125"/>
    <x v="13"/>
    <x v="1"/>
    <x v="1346"/>
    <x v="4"/>
    <x v="3"/>
    <x v="3"/>
    <x v="4"/>
    <x v="0"/>
    <x v="0"/>
    <x v="3"/>
    <x v="2"/>
    <x v="9"/>
    <x v="9"/>
    <x v="0"/>
    <x v="0"/>
    <x v="2"/>
    <x v="0"/>
  </r>
  <r>
    <x v="0"/>
    <x v="0"/>
    <x v="118"/>
    <x v="365"/>
    <x v="13"/>
    <x v="1"/>
    <x v="1347"/>
    <x v="4"/>
    <x v="3"/>
    <x v="3"/>
    <x v="4"/>
    <x v="0"/>
    <x v="0"/>
    <x v="1"/>
    <x v="1"/>
    <x v="23"/>
    <x v="23"/>
    <x v="0"/>
    <x v="0"/>
    <x v="2"/>
    <x v="0"/>
  </r>
  <r>
    <x v="0"/>
    <x v="0"/>
    <x v="0"/>
    <x v="0"/>
    <x v="14"/>
    <x v="1"/>
    <x v="1348"/>
    <x v="490"/>
    <x v="0"/>
    <x v="0"/>
    <x v="600"/>
    <x v="0"/>
    <x v="0"/>
    <x v="0"/>
    <x v="0"/>
    <x v="0"/>
    <x v="0"/>
    <x v="0"/>
    <x v="0"/>
    <x v="2"/>
    <x v="0"/>
  </r>
  <r>
    <x v="0"/>
    <x v="0"/>
    <x v="1"/>
    <x v="1"/>
    <x v="14"/>
    <x v="1"/>
    <x v="1349"/>
    <x v="491"/>
    <x v="1"/>
    <x v="0"/>
    <x v="601"/>
    <x v="1"/>
    <x v="945"/>
    <x v="0"/>
    <x v="0"/>
    <x v="1"/>
    <x v="1"/>
    <x v="0"/>
    <x v="0"/>
    <x v="2"/>
    <x v="0"/>
  </r>
  <r>
    <x v="0"/>
    <x v="0"/>
    <x v="2"/>
    <x v="2"/>
    <x v="14"/>
    <x v="1"/>
    <x v="1350"/>
    <x v="492"/>
    <x v="1"/>
    <x v="0"/>
    <x v="602"/>
    <x v="2"/>
    <x v="946"/>
    <x v="0"/>
    <x v="0"/>
    <x v="0"/>
    <x v="0"/>
    <x v="0"/>
    <x v="0"/>
    <x v="2"/>
    <x v="0"/>
  </r>
  <r>
    <x v="0"/>
    <x v="0"/>
    <x v="4"/>
    <x v="4"/>
    <x v="14"/>
    <x v="1"/>
    <x v="1351"/>
    <x v="227"/>
    <x v="1"/>
    <x v="0"/>
    <x v="603"/>
    <x v="4"/>
    <x v="947"/>
    <x v="0"/>
    <x v="0"/>
    <x v="2"/>
    <x v="2"/>
    <x v="0"/>
    <x v="0"/>
    <x v="2"/>
    <x v="0"/>
  </r>
  <r>
    <x v="0"/>
    <x v="0"/>
    <x v="121"/>
    <x v="131"/>
    <x v="14"/>
    <x v="1"/>
    <x v="1352"/>
    <x v="4"/>
    <x v="1"/>
    <x v="0"/>
    <x v="4"/>
    <x v="105"/>
    <x v="0"/>
    <x v="0"/>
    <x v="0"/>
    <x v="0"/>
    <x v="0"/>
    <x v="0"/>
    <x v="0"/>
    <x v="2"/>
    <x v="0"/>
  </r>
  <r>
    <x v="0"/>
    <x v="0"/>
    <x v="284"/>
    <x v="306"/>
    <x v="14"/>
    <x v="1"/>
    <x v="1353"/>
    <x v="4"/>
    <x v="1"/>
    <x v="0"/>
    <x v="4"/>
    <x v="252"/>
    <x v="0"/>
    <x v="0"/>
    <x v="0"/>
    <x v="0"/>
    <x v="0"/>
    <x v="0"/>
    <x v="0"/>
    <x v="2"/>
    <x v="0"/>
  </r>
  <r>
    <x v="0"/>
    <x v="0"/>
    <x v="405"/>
    <x v="433"/>
    <x v="14"/>
    <x v="1"/>
    <x v="1354"/>
    <x v="493"/>
    <x v="1"/>
    <x v="0"/>
    <x v="604"/>
    <x v="357"/>
    <x v="948"/>
    <x v="0"/>
    <x v="0"/>
    <x v="2"/>
    <x v="2"/>
    <x v="0"/>
    <x v="0"/>
    <x v="2"/>
    <x v="0"/>
  </r>
  <r>
    <x v="0"/>
    <x v="0"/>
    <x v="8"/>
    <x v="8"/>
    <x v="14"/>
    <x v="1"/>
    <x v="1355"/>
    <x v="494"/>
    <x v="1"/>
    <x v="0"/>
    <x v="605"/>
    <x v="8"/>
    <x v="949"/>
    <x v="0"/>
    <x v="0"/>
    <x v="0"/>
    <x v="0"/>
    <x v="0"/>
    <x v="0"/>
    <x v="2"/>
    <x v="0"/>
  </r>
  <r>
    <x v="0"/>
    <x v="0"/>
    <x v="123"/>
    <x v="133"/>
    <x v="14"/>
    <x v="1"/>
    <x v="1356"/>
    <x v="495"/>
    <x v="1"/>
    <x v="0"/>
    <x v="606"/>
    <x v="107"/>
    <x v="950"/>
    <x v="0"/>
    <x v="0"/>
    <x v="2"/>
    <x v="2"/>
    <x v="0"/>
    <x v="0"/>
    <x v="2"/>
    <x v="0"/>
  </r>
  <r>
    <x v="0"/>
    <x v="0"/>
    <x v="126"/>
    <x v="136"/>
    <x v="14"/>
    <x v="1"/>
    <x v="1357"/>
    <x v="496"/>
    <x v="1"/>
    <x v="0"/>
    <x v="607"/>
    <x v="110"/>
    <x v="951"/>
    <x v="0"/>
    <x v="0"/>
    <x v="2"/>
    <x v="2"/>
    <x v="0"/>
    <x v="0"/>
    <x v="2"/>
    <x v="0"/>
  </r>
  <r>
    <x v="0"/>
    <x v="0"/>
    <x v="409"/>
    <x v="437"/>
    <x v="14"/>
    <x v="1"/>
    <x v="1358"/>
    <x v="497"/>
    <x v="1"/>
    <x v="0"/>
    <x v="608"/>
    <x v="361"/>
    <x v="952"/>
    <x v="1"/>
    <x v="1"/>
    <x v="4"/>
    <x v="4"/>
    <x v="0"/>
    <x v="0"/>
    <x v="2"/>
    <x v="0"/>
  </r>
  <r>
    <x v="0"/>
    <x v="0"/>
    <x v="129"/>
    <x v="139"/>
    <x v="14"/>
    <x v="1"/>
    <x v="1359"/>
    <x v="498"/>
    <x v="1"/>
    <x v="0"/>
    <x v="609"/>
    <x v="113"/>
    <x v="953"/>
    <x v="2"/>
    <x v="1"/>
    <x v="5"/>
    <x v="5"/>
    <x v="0"/>
    <x v="0"/>
    <x v="2"/>
    <x v="0"/>
  </r>
  <r>
    <x v="0"/>
    <x v="0"/>
    <x v="14"/>
    <x v="14"/>
    <x v="14"/>
    <x v="1"/>
    <x v="1360"/>
    <x v="499"/>
    <x v="1"/>
    <x v="0"/>
    <x v="610"/>
    <x v="14"/>
    <x v="954"/>
    <x v="0"/>
    <x v="0"/>
    <x v="6"/>
    <x v="6"/>
    <x v="0"/>
    <x v="0"/>
    <x v="2"/>
    <x v="0"/>
  </r>
  <r>
    <x v="0"/>
    <x v="0"/>
    <x v="15"/>
    <x v="15"/>
    <x v="14"/>
    <x v="1"/>
    <x v="1361"/>
    <x v="500"/>
    <x v="1"/>
    <x v="0"/>
    <x v="611"/>
    <x v="15"/>
    <x v="955"/>
    <x v="1"/>
    <x v="1"/>
    <x v="4"/>
    <x v="4"/>
    <x v="0"/>
    <x v="0"/>
    <x v="2"/>
    <x v="0"/>
  </r>
  <r>
    <x v="0"/>
    <x v="0"/>
    <x v="410"/>
    <x v="438"/>
    <x v="14"/>
    <x v="1"/>
    <x v="1362"/>
    <x v="417"/>
    <x v="1"/>
    <x v="0"/>
    <x v="509"/>
    <x v="362"/>
    <x v="789"/>
    <x v="1"/>
    <x v="1"/>
    <x v="4"/>
    <x v="4"/>
    <x v="0"/>
    <x v="0"/>
    <x v="2"/>
    <x v="0"/>
  </r>
  <r>
    <x v="0"/>
    <x v="0"/>
    <x v="513"/>
    <x v="544"/>
    <x v="14"/>
    <x v="1"/>
    <x v="1363"/>
    <x v="501"/>
    <x v="1"/>
    <x v="0"/>
    <x v="612"/>
    <x v="443"/>
    <x v="956"/>
    <x v="0"/>
    <x v="0"/>
    <x v="6"/>
    <x v="6"/>
    <x v="0"/>
    <x v="0"/>
    <x v="2"/>
    <x v="0"/>
  </r>
  <r>
    <x v="0"/>
    <x v="0"/>
    <x v="21"/>
    <x v="21"/>
    <x v="14"/>
    <x v="1"/>
    <x v="1364"/>
    <x v="352"/>
    <x v="1"/>
    <x v="0"/>
    <x v="613"/>
    <x v="21"/>
    <x v="957"/>
    <x v="1"/>
    <x v="1"/>
    <x v="8"/>
    <x v="8"/>
    <x v="0"/>
    <x v="0"/>
    <x v="2"/>
    <x v="0"/>
  </r>
  <r>
    <x v="0"/>
    <x v="0"/>
    <x v="294"/>
    <x v="316"/>
    <x v="14"/>
    <x v="1"/>
    <x v="1365"/>
    <x v="93"/>
    <x v="1"/>
    <x v="0"/>
    <x v="614"/>
    <x v="262"/>
    <x v="958"/>
    <x v="1"/>
    <x v="1"/>
    <x v="25"/>
    <x v="25"/>
    <x v="0"/>
    <x v="0"/>
    <x v="2"/>
    <x v="0"/>
  </r>
  <r>
    <x v="0"/>
    <x v="0"/>
    <x v="343"/>
    <x v="371"/>
    <x v="14"/>
    <x v="1"/>
    <x v="1366"/>
    <x v="502"/>
    <x v="1"/>
    <x v="0"/>
    <x v="57"/>
    <x v="307"/>
    <x v="959"/>
    <x v="1"/>
    <x v="1"/>
    <x v="4"/>
    <x v="4"/>
    <x v="0"/>
    <x v="0"/>
    <x v="2"/>
    <x v="0"/>
  </r>
  <r>
    <x v="0"/>
    <x v="0"/>
    <x v="23"/>
    <x v="23"/>
    <x v="14"/>
    <x v="1"/>
    <x v="1367"/>
    <x v="503"/>
    <x v="1"/>
    <x v="0"/>
    <x v="615"/>
    <x v="23"/>
    <x v="960"/>
    <x v="0"/>
    <x v="0"/>
    <x v="6"/>
    <x v="6"/>
    <x v="0"/>
    <x v="0"/>
    <x v="2"/>
    <x v="0"/>
  </r>
  <r>
    <x v="0"/>
    <x v="0"/>
    <x v="514"/>
    <x v="545"/>
    <x v="14"/>
    <x v="1"/>
    <x v="1368"/>
    <x v="504"/>
    <x v="1"/>
    <x v="0"/>
    <x v="616"/>
    <x v="444"/>
    <x v="961"/>
    <x v="0"/>
    <x v="0"/>
    <x v="6"/>
    <x v="6"/>
    <x v="0"/>
    <x v="0"/>
    <x v="2"/>
    <x v="0"/>
  </r>
  <r>
    <x v="0"/>
    <x v="0"/>
    <x v="515"/>
    <x v="546"/>
    <x v="14"/>
    <x v="1"/>
    <x v="1369"/>
    <x v="505"/>
    <x v="1"/>
    <x v="0"/>
    <x v="617"/>
    <x v="445"/>
    <x v="962"/>
    <x v="0"/>
    <x v="0"/>
    <x v="6"/>
    <x v="6"/>
    <x v="0"/>
    <x v="0"/>
    <x v="2"/>
    <x v="0"/>
  </r>
  <r>
    <x v="0"/>
    <x v="0"/>
    <x v="349"/>
    <x v="377"/>
    <x v="14"/>
    <x v="1"/>
    <x v="1370"/>
    <x v="506"/>
    <x v="1"/>
    <x v="0"/>
    <x v="618"/>
    <x v="313"/>
    <x v="963"/>
    <x v="1"/>
    <x v="1"/>
    <x v="4"/>
    <x v="4"/>
    <x v="0"/>
    <x v="0"/>
    <x v="2"/>
    <x v="0"/>
  </r>
  <r>
    <x v="0"/>
    <x v="0"/>
    <x v="351"/>
    <x v="379"/>
    <x v="14"/>
    <x v="1"/>
    <x v="1371"/>
    <x v="507"/>
    <x v="1"/>
    <x v="0"/>
    <x v="619"/>
    <x v="314"/>
    <x v="964"/>
    <x v="1"/>
    <x v="1"/>
    <x v="4"/>
    <x v="4"/>
    <x v="0"/>
    <x v="0"/>
    <x v="2"/>
    <x v="0"/>
  </r>
  <r>
    <x v="0"/>
    <x v="0"/>
    <x v="355"/>
    <x v="383"/>
    <x v="14"/>
    <x v="1"/>
    <x v="1372"/>
    <x v="508"/>
    <x v="1"/>
    <x v="0"/>
    <x v="620"/>
    <x v="318"/>
    <x v="965"/>
    <x v="1"/>
    <x v="1"/>
    <x v="4"/>
    <x v="4"/>
    <x v="0"/>
    <x v="0"/>
    <x v="2"/>
    <x v="0"/>
  </r>
  <r>
    <x v="0"/>
    <x v="0"/>
    <x v="358"/>
    <x v="386"/>
    <x v="14"/>
    <x v="1"/>
    <x v="1373"/>
    <x v="509"/>
    <x v="1"/>
    <x v="0"/>
    <x v="621"/>
    <x v="320"/>
    <x v="966"/>
    <x v="1"/>
    <x v="1"/>
    <x v="4"/>
    <x v="4"/>
    <x v="0"/>
    <x v="0"/>
    <x v="2"/>
    <x v="0"/>
  </r>
  <r>
    <x v="0"/>
    <x v="0"/>
    <x v="414"/>
    <x v="442"/>
    <x v="14"/>
    <x v="1"/>
    <x v="1374"/>
    <x v="341"/>
    <x v="1"/>
    <x v="0"/>
    <x v="622"/>
    <x v="365"/>
    <x v="967"/>
    <x v="2"/>
    <x v="1"/>
    <x v="7"/>
    <x v="7"/>
    <x v="0"/>
    <x v="0"/>
    <x v="2"/>
    <x v="0"/>
  </r>
  <r>
    <x v="0"/>
    <x v="0"/>
    <x v="232"/>
    <x v="248"/>
    <x v="14"/>
    <x v="1"/>
    <x v="1375"/>
    <x v="510"/>
    <x v="1"/>
    <x v="0"/>
    <x v="623"/>
    <x v="204"/>
    <x v="968"/>
    <x v="1"/>
    <x v="1"/>
    <x v="10"/>
    <x v="10"/>
    <x v="0"/>
    <x v="0"/>
    <x v="2"/>
    <x v="0"/>
  </r>
  <r>
    <x v="0"/>
    <x v="0"/>
    <x v="233"/>
    <x v="249"/>
    <x v="14"/>
    <x v="1"/>
    <x v="1376"/>
    <x v="27"/>
    <x v="1"/>
    <x v="0"/>
    <x v="27"/>
    <x v="205"/>
    <x v="242"/>
    <x v="1"/>
    <x v="1"/>
    <x v="10"/>
    <x v="10"/>
    <x v="0"/>
    <x v="0"/>
    <x v="2"/>
    <x v="0"/>
  </r>
  <r>
    <x v="0"/>
    <x v="0"/>
    <x v="234"/>
    <x v="250"/>
    <x v="14"/>
    <x v="1"/>
    <x v="1377"/>
    <x v="511"/>
    <x v="1"/>
    <x v="0"/>
    <x v="391"/>
    <x v="206"/>
    <x v="969"/>
    <x v="1"/>
    <x v="1"/>
    <x v="10"/>
    <x v="10"/>
    <x v="0"/>
    <x v="0"/>
    <x v="2"/>
    <x v="0"/>
  </r>
  <r>
    <x v="0"/>
    <x v="0"/>
    <x v="300"/>
    <x v="322"/>
    <x v="14"/>
    <x v="1"/>
    <x v="1378"/>
    <x v="512"/>
    <x v="1"/>
    <x v="0"/>
    <x v="624"/>
    <x v="268"/>
    <x v="970"/>
    <x v="3"/>
    <x v="2"/>
    <x v="9"/>
    <x v="9"/>
    <x v="0"/>
    <x v="0"/>
    <x v="2"/>
    <x v="0"/>
  </r>
  <r>
    <x v="0"/>
    <x v="0"/>
    <x v="302"/>
    <x v="324"/>
    <x v="14"/>
    <x v="1"/>
    <x v="1379"/>
    <x v="513"/>
    <x v="1"/>
    <x v="0"/>
    <x v="625"/>
    <x v="270"/>
    <x v="971"/>
    <x v="3"/>
    <x v="2"/>
    <x v="9"/>
    <x v="9"/>
    <x v="0"/>
    <x v="0"/>
    <x v="2"/>
    <x v="0"/>
  </r>
  <r>
    <x v="0"/>
    <x v="0"/>
    <x v="239"/>
    <x v="255"/>
    <x v="14"/>
    <x v="1"/>
    <x v="1380"/>
    <x v="514"/>
    <x v="1"/>
    <x v="0"/>
    <x v="626"/>
    <x v="211"/>
    <x v="972"/>
    <x v="3"/>
    <x v="2"/>
    <x v="9"/>
    <x v="9"/>
    <x v="0"/>
    <x v="0"/>
    <x v="2"/>
    <x v="0"/>
  </r>
  <r>
    <x v="0"/>
    <x v="0"/>
    <x v="304"/>
    <x v="326"/>
    <x v="14"/>
    <x v="1"/>
    <x v="1381"/>
    <x v="515"/>
    <x v="1"/>
    <x v="0"/>
    <x v="627"/>
    <x v="272"/>
    <x v="973"/>
    <x v="1"/>
    <x v="1"/>
    <x v="12"/>
    <x v="12"/>
    <x v="0"/>
    <x v="0"/>
    <x v="2"/>
    <x v="0"/>
  </r>
  <r>
    <x v="0"/>
    <x v="0"/>
    <x v="31"/>
    <x v="31"/>
    <x v="14"/>
    <x v="1"/>
    <x v="1382"/>
    <x v="516"/>
    <x v="1"/>
    <x v="0"/>
    <x v="628"/>
    <x v="31"/>
    <x v="974"/>
    <x v="1"/>
    <x v="1"/>
    <x v="11"/>
    <x v="11"/>
    <x v="0"/>
    <x v="0"/>
    <x v="2"/>
    <x v="0"/>
  </r>
  <r>
    <x v="0"/>
    <x v="0"/>
    <x v="241"/>
    <x v="257"/>
    <x v="14"/>
    <x v="1"/>
    <x v="1383"/>
    <x v="517"/>
    <x v="1"/>
    <x v="0"/>
    <x v="629"/>
    <x v="213"/>
    <x v="975"/>
    <x v="1"/>
    <x v="1"/>
    <x v="11"/>
    <x v="11"/>
    <x v="0"/>
    <x v="0"/>
    <x v="2"/>
    <x v="0"/>
  </r>
  <r>
    <x v="0"/>
    <x v="0"/>
    <x v="32"/>
    <x v="32"/>
    <x v="14"/>
    <x v="1"/>
    <x v="1384"/>
    <x v="518"/>
    <x v="1"/>
    <x v="0"/>
    <x v="630"/>
    <x v="32"/>
    <x v="976"/>
    <x v="1"/>
    <x v="1"/>
    <x v="11"/>
    <x v="11"/>
    <x v="0"/>
    <x v="0"/>
    <x v="2"/>
    <x v="0"/>
  </r>
  <r>
    <x v="0"/>
    <x v="0"/>
    <x v="243"/>
    <x v="259"/>
    <x v="14"/>
    <x v="1"/>
    <x v="1385"/>
    <x v="519"/>
    <x v="1"/>
    <x v="0"/>
    <x v="631"/>
    <x v="215"/>
    <x v="977"/>
    <x v="1"/>
    <x v="1"/>
    <x v="11"/>
    <x v="11"/>
    <x v="0"/>
    <x v="0"/>
    <x v="2"/>
    <x v="0"/>
  </r>
  <r>
    <x v="0"/>
    <x v="0"/>
    <x v="244"/>
    <x v="260"/>
    <x v="14"/>
    <x v="1"/>
    <x v="1386"/>
    <x v="436"/>
    <x v="1"/>
    <x v="0"/>
    <x v="529"/>
    <x v="216"/>
    <x v="978"/>
    <x v="1"/>
    <x v="1"/>
    <x v="10"/>
    <x v="10"/>
    <x v="0"/>
    <x v="0"/>
    <x v="2"/>
    <x v="0"/>
  </r>
  <r>
    <x v="0"/>
    <x v="0"/>
    <x v="34"/>
    <x v="34"/>
    <x v="14"/>
    <x v="1"/>
    <x v="1387"/>
    <x v="4"/>
    <x v="1"/>
    <x v="0"/>
    <x v="4"/>
    <x v="34"/>
    <x v="0"/>
    <x v="2"/>
    <x v="1"/>
    <x v="13"/>
    <x v="13"/>
    <x v="0"/>
    <x v="0"/>
    <x v="2"/>
    <x v="0"/>
  </r>
  <r>
    <x v="0"/>
    <x v="0"/>
    <x v="245"/>
    <x v="261"/>
    <x v="14"/>
    <x v="1"/>
    <x v="1388"/>
    <x v="4"/>
    <x v="1"/>
    <x v="0"/>
    <x v="4"/>
    <x v="35"/>
    <x v="0"/>
    <x v="2"/>
    <x v="1"/>
    <x v="13"/>
    <x v="13"/>
    <x v="0"/>
    <x v="0"/>
    <x v="2"/>
    <x v="0"/>
  </r>
  <r>
    <x v="0"/>
    <x v="0"/>
    <x v="35"/>
    <x v="35"/>
    <x v="14"/>
    <x v="1"/>
    <x v="1389"/>
    <x v="4"/>
    <x v="1"/>
    <x v="0"/>
    <x v="4"/>
    <x v="34"/>
    <x v="0"/>
    <x v="2"/>
    <x v="1"/>
    <x v="13"/>
    <x v="13"/>
    <x v="0"/>
    <x v="0"/>
    <x v="2"/>
    <x v="0"/>
  </r>
  <r>
    <x v="0"/>
    <x v="0"/>
    <x v="36"/>
    <x v="36"/>
    <x v="14"/>
    <x v="1"/>
    <x v="1390"/>
    <x v="4"/>
    <x v="1"/>
    <x v="0"/>
    <x v="4"/>
    <x v="35"/>
    <x v="0"/>
    <x v="2"/>
    <x v="1"/>
    <x v="13"/>
    <x v="13"/>
    <x v="0"/>
    <x v="0"/>
    <x v="2"/>
    <x v="0"/>
  </r>
  <r>
    <x v="0"/>
    <x v="0"/>
    <x v="37"/>
    <x v="37"/>
    <x v="14"/>
    <x v="1"/>
    <x v="1391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4"/>
    <x v="1"/>
    <x v="1392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4"/>
    <x v="1"/>
    <x v="1393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4"/>
    <x v="1"/>
    <x v="1394"/>
    <x v="4"/>
    <x v="1"/>
    <x v="0"/>
    <x v="4"/>
    <x v="121"/>
    <x v="0"/>
    <x v="2"/>
    <x v="1"/>
    <x v="13"/>
    <x v="13"/>
    <x v="0"/>
    <x v="0"/>
    <x v="2"/>
    <x v="0"/>
  </r>
  <r>
    <x v="0"/>
    <x v="0"/>
    <x v="516"/>
    <x v="547"/>
    <x v="14"/>
    <x v="1"/>
    <x v="1395"/>
    <x v="520"/>
    <x v="2"/>
    <x v="1"/>
    <x v="632"/>
    <x v="446"/>
    <x v="979"/>
    <x v="2"/>
    <x v="1"/>
    <x v="14"/>
    <x v="14"/>
    <x v="0"/>
    <x v="0"/>
    <x v="2"/>
    <x v="0"/>
  </r>
  <r>
    <x v="0"/>
    <x v="0"/>
    <x v="367"/>
    <x v="395"/>
    <x v="14"/>
    <x v="1"/>
    <x v="1396"/>
    <x v="44"/>
    <x v="2"/>
    <x v="1"/>
    <x v="305"/>
    <x v="328"/>
    <x v="434"/>
    <x v="1"/>
    <x v="1"/>
    <x v="15"/>
    <x v="15"/>
    <x v="0"/>
    <x v="0"/>
    <x v="2"/>
    <x v="0"/>
  </r>
  <r>
    <x v="0"/>
    <x v="0"/>
    <x v="417"/>
    <x v="445"/>
    <x v="14"/>
    <x v="1"/>
    <x v="1397"/>
    <x v="521"/>
    <x v="2"/>
    <x v="1"/>
    <x v="633"/>
    <x v="368"/>
    <x v="980"/>
    <x v="2"/>
    <x v="1"/>
    <x v="14"/>
    <x v="14"/>
    <x v="0"/>
    <x v="0"/>
    <x v="2"/>
    <x v="0"/>
  </r>
  <r>
    <x v="0"/>
    <x v="0"/>
    <x v="247"/>
    <x v="263"/>
    <x v="14"/>
    <x v="1"/>
    <x v="1398"/>
    <x v="423"/>
    <x v="2"/>
    <x v="1"/>
    <x v="634"/>
    <x v="218"/>
    <x v="981"/>
    <x v="1"/>
    <x v="1"/>
    <x v="15"/>
    <x v="15"/>
    <x v="0"/>
    <x v="0"/>
    <x v="2"/>
    <x v="0"/>
  </r>
  <r>
    <x v="0"/>
    <x v="0"/>
    <x v="41"/>
    <x v="41"/>
    <x v="14"/>
    <x v="1"/>
    <x v="1399"/>
    <x v="2"/>
    <x v="2"/>
    <x v="1"/>
    <x v="477"/>
    <x v="39"/>
    <x v="982"/>
    <x v="1"/>
    <x v="1"/>
    <x v="15"/>
    <x v="15"/>
    <x v="0"/>
    <x v="0"/>
    <x v="2"/>
    <x v="0"/>
  </r>
  <r>
    <x v="0"/>
    <x v="0"/>
    <x v="41"/>
    <x v="41"/>
    <x v="14"/>
    <x v="1"/>
    <x v="1400"/>
    <x v="522"/>
    <x v="2"/>
    <x v="1"/>
    <x v="635"/>
    <x v="39"/>
    <x v="983"/>
    <x v="1"/>
    <x v="1"/>
    <x v="15"/>
    <x v="15"/>
    <x v="0"/>
    <x v="0"/>
    <x v="2"/>
    <x v="0"/>
  </r>
  <r>
    <x v="0"/>
    <x v="0"/>
    <x v="517"/>
    <x v="548"/>
    <x v="14"/>
    <x v="1"/>
    <x v="1401"/>
    <x v="523"/>
    <x v="2"/>
    <x v="1"/>
    <x v="636"/>
    <x v="39"/>
    <x v="984"/>
    <x v="1"/>
    <x v="1"/>
    <x v="15"/>
    <x v="15"/>
    <x v="0"/>
    <x v="0"/>
    <x v="2"/>
    <x v="0"/>
  </r>
  <r>
    <x v="0"/>
    <x v="0"/>
    <x v="419"/>
    <x v="447"/>
    <x v="14"/>
    <x v="1"/>
    <x v="1402"/>
    <x v="224"/>
    <x v="2"/>
    <x v="1"/>
    <x v="370"/>
    <x v="370"/>
    <x v="546"/>
    <x v="2"/>
    <x v="1"/>
    <x v="14"/>
    <x v="14"/>
    <x v="0"/>
    <x v="0"/>
    <x v="2"/>
    <x v="0"/>
  </r>
  <r>
    <x v="0"/>
    <x v="0"/>
    <x v="495"/>
    <x v="524"/>
    <x v="14"/>
    <x v="1"/>
    <x v="1403"/>
    <x v="524"/>
    <x v="2"/>
    <x v="1"/>
    <x v="637"/>
    <x v="429"/>
    <x v="985"/>
    <x v="2"/>
    <x v="1"/>
    <x v="14"/>
    <x v="14"/>
    <x v="0"/>
    <x v="0"/>
    <x v="2"/>
    <x v="0"/>
  </r>
  <r>
    <x v="0"/>
    <x v="0"/>
    <x v="47"/>
    <x v="47"/>
    <x v="14"/>
    <x v="1"/>
    <x v="1404"/>
    <x v="45"/>
    <x v="2"/>
    <x v="2"/>
    <x v="45"/>
    <x v="45"/>
    <x v="44"/>
    <x v="4"/>
    <x v="3"/>
    <x v="16"/>
    <x v="16"/>
    <x v="0"/>
    <x v="0"/>
    <x v="2"/>
    <x v="0"/>
  </r>
  <r>
    <x v="0"/>
    <x v="0"/>
    <x v="49"/>
    <x v="49"/>
    <x v="14"/>
    <x v="1"/>
    <x v="1405"/>
    <x v="52"/>
    <x v="2"/>
    <x v="2"/>
    <x v="52"/>
    <x v="47"/>
    <x v="986"/>
    <x v="4"/>
    <x v="3"/>
    <x v="16"/>
    <x v="16"/>
    <x v="0"/>
    <x v="0"/>
    <x v="2"/>
    <x v="0"/>
  </r>
  <r>
    <x v="0"/>
    <x v="0"/>
    <x v="51"/>
    <x v="51"/>
    <x v="14"/>
    <x v="1"/>
    <x v="1406"/>
    <x v="61"/>
    <x v="2"/>
    <x v="2"/>
    <x v="638"/>
    <x v="48"/>
    <x v="987"/>
    <x v="4"/>
    <x v="3"/>
    <x v="16"/>
    <x v="16"/>
    <x v="0"/>
    <x v="0"/>
    <x v="2"/>
    <x v="0"/>
  </r>
  <r>
    <x v="0"/>
    <x v="0"/>
    <x v="53"/>
    <x v="53"/>
    <x v="14"/>
    <x v="1"/>
    <x v="1407"/>
    <x v="223"/>
    <x v="2"/>
    <x v="2"/>
    <x v="639"/>
    <x v="50"/>
    <x v="988"/>
    <x v="4"/>
    <x v="3"/>
    <x v="16"/>
    <x v="16"/>
    <x v="0"/>
    <x v="0"/>
    <x v="2"/>
    <x v="0"/>
  </r>
  <r>
    <x v="0"/>
    <x v="0"/>
    <x v="252"/>
    <x v="268"/>
    <x v="14"/>
    <x v="1"/>
    <x v="1408"/>
    <x v="219"/>
    <x v="2"/>
    <x v="2"/>
    <x v="640"/>
    <x v="222"/>
    <x v="989"/>
    <x v="4"/>
    <x v="3"/>
    <x v="16"/>
    <x v="16"/>
    <x v="0"/>
    <x v="0"/>
    <x v="2"/>
    <x v="0"/>
  </r>
  <r>
    <x v="0"/>
    <x v="0"/>
    <x v="312"/>
    <x v="334"/>
    <x v="14"/>
    <x v="1"/>
    <x v="1409"/>
    <x v="269"/>
    <x v="2"/>
    <x v="2"/>
    <x v="641"/>
    <x v="280"/>
    <x v="990"/>
    <x v="4"/>
    <x v="3"/>
    <x v="16"/>
    <x v="16"/>
    <x v="0"/>
    <x v="0"/>
    <x v="2"/>
    <x v="0"/>
  </r>
  <r>
    <x v="0"/>
    <x v="0"/>
    <x v="255"/>
    <x v="271"/>
    <x v="14"/>
    <x v="1"/>
    <x v="1410"/>
    <x v="45"/>
    <x v="2"/>
    <x v="2"/>
    <x v="45"/>
    <x v="225"/>
    <x v="268"/>
    <x v="4"/>
    <x v="3"/>
    <x v="16"/>
    <x v="16"/>
    <x v="0"/>
    <x v="0"/>
    <x v="2"/>
    <x v="0"/>
  </r>
  <r>
    <x v="0"/>
    <x v="0"/>
    <x v="518"/>
    <x v="549"/>
    <x v="14"/>
    <x v="1"/>
    <x v="1411"/>
    <x v="45"/>
    <x v="2"/>
    <x v="2"/>
    <x v="45"/>
    <x v="447"/>
    <x v="991"/>
    <x v="4"/>
    <x v="3"/>
    <x v="16"/>
    <x v="16"/>
    <x v="0"/>
    <x v="0"/>
    <x v="2"/>
    <x v="0"/>
  </r>
  <r>
    <x v="0"/>
    <x v="0"/>
    <x v="150"/>
    <x v="160"/>
    <x v="14"/>
    <x v="1"/>
    <x v="1412"/>
    <x v="106"/>
    <x v="2"/>
    <x v="1"/>
    <x v="121"/>
    <x v="131"/>
    <x v="552"/>
    <x v="2"/>
    <x v="1"/>
    <x v="22"/>
    <x v="22"/>
    <x v="0"/>
    <x v="0"/>
    <x v="2"/>
    <x v="0"/>
  </r>
  <r>
    <x v="0"/>
    <x v="0"/>
    <x v="151"/>
    <x v="161"/>
    <x v="14"/>
    <x v="1"/>
    <x v="1413"/>
    <x v="397"/>
    <x v="2"/>
    <x v="1"/>
    <x v="642"/>
    <x v="132"/>
    <x v="992"/>
    <x v="2"/>
    <x v="1"/>
    <x v="22"/>
    <x v="22"/>
    <x v="0"/>
    <x v="0"/>
    <x v="2"/>
    <x v="0"/>
  </r>
  <r>
    <x v="0"/>
    <x v="0"/>
    <x v="152"/>
    <x v="162"/>
    <x v="14"/>
    <x v="1"/>
    <x v="1414"/>
    <x v="106"/>
    <x v="2"/>
    <x v="1"/>
    <x v="121"/>
    <x v="133"/>
    <x v="144"/>
    <x v="2"/>
    <x v="1"/>
    <x v="22"/>
    <x v="22"/>
    <x v="0"/>
    <x v="0"/>
    <x v="2"/>
    <x v="0"/>
  </r>
  <r>
    <x v="0"/>
    <x v="0"/>
    <x v="153"/>
    <x v="163"/>
    <x v="14"/>
    <x v="1"/>
    <x v="1415"/>
    <x v="525"/>
    <x v="2"/>
    <x v="1"/>
    <x v="643"/>
    <x v="134"/>
    <x v="993"/>
    <x v="2"/>
    <x v="1"/>
    <x v="22"/>
    <x v="22"/>
    <x v="0"/>
    <x v="0"/>
    <x v="2"/>
    <x v="0"/>
  </r>
  <r>
    <x v="0"/>
    <x v="0"/>
    <x v="154"/>
    <x v="164"/>
    <x v="14"/>
    <x v="1"/>
    <x v="1416"/>
    <x v="104"/>
    <x v="2"/>
    <x v="1"/>
    <x v="117"/>
    <x v="135"/>
    <x v="994"/>
    <x v="2"/>
    <x v="1"/>
    <x v="22"/>
    <x v="22"/>
    <x v="0"/>
    <x v="0"/>
    <x v="2"/>
    <x v="0"/>
  </r>
  <r>
    <x v="0"/>
    <x v="0"/>
    <x v="155"/>
    <x v="165"/>
    <x v="14"/>
    <x v="1"/>
    <x v="1417"/>
    <x v="109"/>
    <x v="2"/>
    <x v="1"/>
    <x v="124"/>
    <x v="136"/>
    <x v="147"/>
    <x v="2"/>
    <x v="1"/>
    <x v="22"/>
    <x v="22"/>
    <x v="0"/>
    <x v="0"/>
    <x v="2"/>
    <x v="0"/>
  </r>
  <r>
    <x v="0"/>
    <x v="0"/>
    <x v="423"/>
    <x v="450"/>
    <x v="14"/>
    <x v="1"/>
    <x v="1418"/>
    <x v="4"/>
    <x v="2"/>
    <x v="1"/>
    <x v="4"/>
    <x v="374"/>
    <x v="0"/>
    <x v="3"/>
    <x v="2"/>
    <x v="9"/>
    <x v="9"/>
    <x v="0"/>
    <x v="0"/>
    <x v="2"/>
    <x v="0"/>
  </r>
  <r>
    <x v="0"/>
    <x v="0"/>
    <x v="158"/>
    <x v="168"/>
    <x v="14"/>
    <x v="1"/>
    <x v="1419"/>
    <x v="104"/>
    <x v="2"/>
    <x v="1"/>
    <x v="117"/>
    <x v="139"/>
    <x v="995"/>
    <x v="2"/>
    <x v="1"/>
    <x v="22"/>
    <x v="22"/>
    <x v="0"/>
    <x v="0"/>
    <x v="2"/>
    <x v="0"/>
  </r>
  <r>
    <x v="0"/>
    <x v="0"/>
    <x v="426"/>
    <x v="427"/>
    <x v="14"/>
    <x v="1"/>
    <x v="1420"/>
    <x v="526"/>
    <x v="2"/>
    <x v="1"/>
    <x v="644"/>
    <x v="377"/>
    <x v="996"/>
    <x v="3"/>
    <x v="2"/>
    <x v="17"/>
    <x v="17"/>
    <x v="0"/>
    <x v="0"/>
    <x v="2"/>
    <x v="0"/>
  </r>
  <r>
    <x v="0"/>
    <x v="0"/>
    <x v="66"/>
    <x v="65"/>
    <x v="14"/>
    <x v="1"/>
    <x v="1421"/>
    <x v="51"/>
    <x v="2"/>
    <x v="2"/>
    <x v="60"/>
    <x v="61"/>
    <x v="997"/>
    <x v="4"/>
    <x v="3"/>
    <x v="19"/>
    <x v="19"/>
    <x v="0"/>
    <x v="0"/>
    <x v="2"/>
    <x v="0"/>
  </r>
  <r>
    <x v="0"/>
    <x v="0"/>
    <x v="428"/>
    <x v="454"/>
    <x v="14"/>
    <x v="1"/>
    <x v="1422"/>
    <x v="47"/>
    <x v="2"/>
    <x v="2"/>
    <x v="85"/>
    <x v="379"/>
    <x v="998"/>
    <x v="4"/>
    <x v="3"/>
    <x v="21"/>
    <x v="21"/>
    <x v="0"/>
    <x v="0"/>
    <x v="2"/>
    <x v="0"/>
  </r>
  <r>
    <x v="0"/>
    <x v="0"/>
    <x v="429"/>
    <x v="455"/>
    <x v="14"/>
    <x v="1"/>
    <x v="1423"/>
    <x v="47"/>
    <x v="2"/>
    <x v="2"/>
    <x v="384"/>
    <x v="380"/>
    <x v="999"/>
    <x v="4"/>
    <x v="3"/>
    <x v="20"/>
    <x v="20"/>
    <x v="0"/>
    <x v="0"/>
    <x v="2"/>
    <x v="0"/>
  </r>
  <r>
    <x v="0"/>
    <x v="0"/>
    <x v="213"/>
    <x v="229"/>
    <x v="14"/>
    <x v="1"/>
    <x v="1424"/>
    <x v="45"/>
    <x v="2"/>
    <x v="2"/>
    <x v="65"/>
    <x v="186"/>
    <x v="207"/>
    <x v="4"/>
    <x v="3"/>
    <x v="19"/>
    <x v="19"/>
    <x v="0"/>
    <x v="0"/>
    <x v="2"/>
    <x v="0"/>
  </r>
  <r>
    <x v="0"/>
    <x v="0"/>
    <x v="433"/>
    <x v="459"/>
    <x v="14"/>
    <x v="1"/>
    <x v="1425"/>
    <x v="45"/>
    <x v="2"/>
    <x v="2"/>
    <x v="128"/>
    <x v="173"/>
    <x v="191"/>
    <x v="4"/>
    <x v="3"/>
    <x v="20"/>
    <x v="20"/>
    <x v="0"/>
    <x v="0"/>
    <x v="2"/>
    <x v="0"/>
  </r>
  <r>
    <x v="0"/>
    <x v="0"/>
    <x v="72"/>
    <x v="71"/>
    <x v="14"/>
    <x v="1"/>
    <x v="1426"/>
    <x v="116"/>
    <x v="2"/>
    <x v="2"/>
    <x v="138"/>
    <x v="63"/>
    <x v="208"/>
    <x v="4"/>
    <x v="3"/>
    <x v="19"/>
    <x v="19"/>
    <x v="0"/>
    <x v="0"/>
    <x v="2"/>
    <x v="0"/>
  </r>
  <r>
    <x v="0"/>
    <x v="0"/>
    <x v="379"/>
    <x v="407"/>
    <x v="14"/>
    <x v="1"/>
    <x v="1427"/>
    <x v="46"/>
    <x v="2"/>
    <x v="2"/>
    <x v="252"/>
    <x v="337"/>
    <x v="457"/>
    <x v="4"/>
    <x v="3"/>
    <x v="26"/>
    <x v="26"/>
    <x v="0"/>
    <x v="0"/>
    <x v="2"/>
    <x v="0"/>
  </r>
  <r>
    <x v="0"/>
    <x v="0"/>
    <x v="160"/>
    <x v="170"/>
    <x v="14"/>
    <x v="1"/>
    <x v="1428"/>
    <x v="116"/>
    <x v="2"/>
    <x v="2"/>
    <x v="243"/>
    <x v="141"/>
    <x v="1000"/>
    <x v="4"/>
    <x v="3"/>
    <x v="20"/>
    <x v="20"/>
    <x v="0"/>
    <x v="0"/>
    <x v="2"/>
    <x v="0"/>
  </r>
  <r>
    <x v="0"/>
    <x v="0"/>
    <x v="75"/>
    <x v="74"/>
    <x v="14"/>
    <x v="1"/>
    <x v="1429"/>
    <x v="47"/>
    <x v="2"/>
    <x v="2"/>
    <x v="69"/>
    <x v="68"/>
    <x v="155"/>
    <x v="4"/>
    <x v="3"/>
    <x v="19"/>
    <x v="19"/>
    <x v="0"/>
    <x v="0"/>
    <x v="2"/>
    <x v="0"/>
  </r>
  <r>
    <x v="0"/>
    <x v="0"/>
    <x v="165"/>
    <x v="175"/>
    <x v="14"/>
    <x v="1"/>
    <x v="1430"/>
    <x v="45"/>
    <x v="2"/>
    <x v="2"/>
    <x v="61"/>
    <x v="146"/>
    <x v="157"/>
    <x v="4"/>
    <x v="3"/>
    <x v="21"/>
    <x v="21"/>
    <x v="0"/>
    <x v="0"/>
    <x v="2"/>
    <x v="0"/>
  </r>
  <r>
    <x v="0"/>
    <x v="0"/>
    <x v="261"/>
    <x v="277"/>
    <x v="14"/>
    <x v="1"/>
    <x v="1431"/>
    <x v="47"/>
    <x v="2"/>
    <x v="2"/>
    <x v="85"/>
    <x v="230"/>
    <x v="616"/>
    <x v="4"/>
    <x v="3"/>
    <x v="21"/>
    <x v="21"/>
    <x v="0"/>
    <x v="0"/>
    <x v="2"/>
    <x v="0"/>
  </r>
  <r>
    <x v="0"/>
    <x v="0"/>
    <x v="436"/>
    <x v="462"/>
    <x v="14"/>
    <x v="1"/>
    <x v="1432"/>
    <x v="46"/>
    <x v="2"/>
    <x v="2"/>
    <x v="645"/>
    <x v="62"/>
    <x v="1001"/>
    <x v="4"/>
    <x v="3"/>
    <x v="20"/>
    <x v="20"/>
    <x v="0"/>
    <x v="0"/>
    <x v="2"/>
    <x v="0"/>
  </r>
  <r>
    <x v="0"/>
    <x v="0"/>
    <x v="77"/>
    <x v="76"/>
    <x v="14"/>
    <x v="1"/>
    <x v="1433"/>
    <x v="47"/>
    <x v="2"/>
    <x v="2"/>
    <x v="85"/>
    <x v="69"/>
    <x v="1002"/>
    <x v="4"/>
    <x v="3"/>
    <x v="21"/>
    <x v="21"/>
    <x v="0"/>
    <x v="0"/>
    <x v="2"/>
    <x v="0"/>
  </r>
  <r>
    <x v="0"/>
    <x v="0"/>
    <x v="437"/>
    <x v="463"/>
    <x v="14"/>
    <x v="1"/>
    <x v="1434"/>
    <x v="116"/>
    <x v="2"/>
    <x v="2"/>
    <x v="138"/>
    <x v="75"/>
    <x v="1003"/>
    <x v="4"/>
    <x v="3"/>
    <x v="19"/>
    <x v="19"/>
    <x v="0"/>
    <x v="0"/>
    <x v="2"/>
    <x v="0"/>
  </r>
  <r>
    <x v="0"/>
    <x v="0"/>
    <x v="328"/>
    <x v="350"/>
    <x v="14"/>
    <x v="1"/>
    <x v="1435"/>
    <x v="47"/>
    <x v="2"/>
    <x v="2"/>
    <x v="85"/>
    <x v="292"/>
    <x v="1004"/>
    <x v="4"/>
    <x v="3"/>
    <x v="26"/>
    <x v="26"/>
    <x v="0"/>
    <x v="0"/>
    <x v="2"/>
    <x v="0"/>
  </r>
  <r>
    <x v="0"/>
    <x v="0"/>
    <x v="385"/>
    <x v="413"/>
    <x v="14"/>
    <x v="1"/>
    <x v="1436"/>
    <x v="59"/>
    <x v="2"/>
    <x v="2"/>
    <x v="129"/>
    <x v="341"/>
    <x v="1005"/>
    <x v="4"/>
    <x v="3"/>
    <x v="20"/>
    <x v="20"/>
    <x v="0"/>
    <x v="0"/>
    <x v="2"/>
    <x v="0"/>
  </r>
  <r>
    <x v="0"/>
    <x v="0"/>
    <x v="80"/>
    <x v="79"/>
    <x v="14"/>
    <x v="1"/>
    <x v="1437"/>
    <x v="45"/>
    <x v="2"/>
    <x v="2"/>
    <x v="65"/>
    <x v="72"/>
    <x v="580"/>
    <x v="4"/>
    <x v="3"/>
    <x v="19"/>
    <x v="19"/>
    <x v="0"/>
    <x v="0"/>
    <x v="2"/>
    <x v="0"/>
  </r>
  <r>
    <x v="0"/>
    <x v="0"/>
    <x v="263"/>
    <x v="279"/>
    <x v="14"/>
    <x v="1"/>
    <x v="1438"/>
    <x v="118"/>
    <x v="2"/>
    <x v="2"/>
    <x v="646"/>
    <x v="232"/>
    <x v="1006"/>
    <x v="4"/>
    <x v="3"/>
    <x v="21"/>
    <x v="21"/>
    <x v="0"/>
    <x v="0"/>
    <x v="2"/>
    <x v="0"/>
  </r>
  <r>
    <x v="0"/>
    <x v="0"/>
    <x v="171"/>
    <x v="181"/>
    <x v="14"/>
    <x v="1"/>
    <x v="1439"/>
    <x v="400"/>
    <x v="2"/>
    <x v="2"/>
    <x v="647"/>
    <x v="152"/>
    <x v="1007"/>
    <x v="4"/>
    <x v="3"/>
    <x v="19"/>
    <x v="19"/>
    <x v="0"/>
    <x v="0"/>
    <x v="2"/>
    <x v="0"/>
  </r>
  <r>
    <x v="0"/>
    <x v="0"/>
    <x v="265"/>
    <x v="281"/>
    <x v="14"/>
    <x v="1"/>
    <x v="1440"/>
    <x v="450"/>
    <x v="2"/>
    <x v="2"/>
    <x v="648"/>
    <x v="234"/>
    <x v="1008"/>
    <x v="4"/>
    <x v="3"/>
    <x v="20"/>
    <x v="20"/>
    <x v="0"/>
    <x v="0"/>
    <x v="2"/>
    <x v="0"/>
  </r>
  <r>
    <x v="0"/>
    <x v="0"/>
    <x v="329"/>
    <x v="351"/>
    <x v="14"/>
    <x v="1"/>
    <x v="1441"/>
    <x v="124"/>
    <x v="2"/>
    <x v="2"/>
    <x v="489"/>
    <x v="293"/>
    <x v="1009"/>
    <x v="4"/>
    <x v="3"/>
    <x v="26"/>
    <x v="26"/>
    <x v="0"/>
    <x v="0"/>
    <x v="2"/>
    <x v="0"/>
  </r>
  <r>
    <x v="0"/>
    <x v="0"/>
    <x v="330"/>
    <x v="352"/>
    <x v="14"/>
    <x v="1"/>
    <x v="1442"/>
    <x v="46"/>
    <x v="2"/>
    <x v="2"/>
    <x v="252"/>
    <x v="294"/>
    <x v="1010"/>
    <x v="4"/>
    <x v="3"/>
    <x v="26"/>
    <x v="26"/>
    <x v="0"/>
    <x v="0"/>
    <x v="2"/>
    <x v="0"/>
  </r>
  <r>
    <x v="0"/>
    <x v="0"/>
    <x v="85"/>
    <x v="84"/>
    <x v="14"/>
    <x v="1"/>
    <x v="1443"/>
    <x v="71"/>
    <x v="2"/>
    <x v="2"/>
    <x v="326"/>
    <x v="75"/>
    <x v="1011"/>
    <x v="4"/>
    <x v="3"/>
    <x v="19"/>
    <x v="19"/>
    <x v="0"/>
    <x v="0"/>
    <x v="2"/>
    <x v="0"/>
  </r>
  <r>
    <x v="0"/>
    <x v="0"/>
    <x v="87"/>
    <x v="86"/>
    <x v="14"/>
    <x v="1"/>
    <x v="1444"/>
    <x v="527"/>
    <x v="2"/>
    <x v="1"/>
    <x v="649"/>
    <x v="76"/>
    <x v="1012"/>
    <x v="1"/>
    <x v="1"/>
    <x v="18"/>
    <x v="18"/>
    <x v="0"/>
    <x v="0"/>
    <x v="2"/>
    <x v="0"/>
  </r>
  <r>
    <x v="0"/>
    <x v="0"/>
    <x v="332"/>
    <x v="354"/>
    <x v="14"/>
    <x v="1"/>
    <x v="1445"/>
    <x v="52"/>
    <x v="2"/>
    <x v="2"/>
    <x v="383"/>
    <x v="296"/>
    <x v="1013"/>
    <x v="4"/>
    <x v="3"/>
    <x v="20"/>
    <x v="20"/>
    <x v="0"/>
    <x v="0"/>
    <x v="2"/>
    <x v="0"/>
  </r>
  <r>
    <x v="0"/>
    <x v="0"/>
    <x v="88"/>
    <x v="87"/>
    <x v="14"/>
    <x v="1"/>
    <x v="1446"/>
    <x v="45"/>
    <x v="2"/>
    <x v="2"/>
    <x v="65"/>
    <x v="77"/>
    <x v="587"/>
    <x v="4"/>
    <x v="3"/>
    <x v="19"/>
    <x v="19"/>
    <x v="0"/>
    <x v="0"/>
    <x v="2"/>
    <x v="0"/>
  </r>
  <r>
    <x v="0"/>
    <x v="0"/>
    <x v="439"/>
    <x v="465"/>
    <x v="14"/>
    <x v="1"/>
    <x v="1447"/>
    <x v="47"/>
    <x v="2"/>
    <x v="2"/>
    <x v="384"/>
    <x v="385"/>
    <x v="1014"/>
    <x v="4"/>
    <x v="3"/>
    <x v="20"/>
    <x v="20"/>
    <x v="0"/>
    <x v="0"/>
    <x v="2"/>
    <x v="0"/>
  </r>
  <r>
    <x v="0"/>
    <x v="0"/>
    <x v="176"/>
    <x v="186"/>
    <x v="14"/>
    <x v="1"/>
    <x v="1448"/>
    <x v="528"/>
    <x v="2"/>
    <x v="2"/>
    <x v="650"/>
    <x v="68"/>
    <x v="1015"/>
    <x v="4"/>
    <x v="3"/>
    <x v="19"/>
    <x v="19"/>
    <x v="0"/>
    <x v="0"/>
    <x v="2"/>
    <x v="0"/>
  </r>
  <r>
    <x v="0"/>
    <x v="0"/>
    <x v="333"/>
    <x v="355"/>
    <x v="14"/>
    <x v="1"/>
    <x v="1449"/>
    <x v="218"/>
    <x v="2"/>
    <x v="2"/>
    <x v="251"/>
    <x v="297"/>
    <x v="1016"/>
    <x v="4"/>
    <x v="3"/>
    <x v="26"/>
    <x v="26"/>
    <x v="0"/>
    <x v="0"/>
    <x v="2"/>
    <x v="0"/>
  </r>
  <r>
    <x v="0"/>
    <x v="0"/>
    <x v="445"/>
    <x v="471"/>
    <x v="14"/>
    <x v="1"/>
    <x v="1450"/>
    <x v="529"/>
    <x v="2"/>
    <x v="2"/>
    <x v="651"/>
    <x v="298"/>
    <x v="1017"/>
    <x v="4"/>
    <x v="3"/>
    <x v="20"/>
    <x v="20"/>
    <x v="0"/>
    <x v="0"/>
    <x v="2"/>
    <x v="0"/>
  </r>
  <r>
    <x v="0"/>
    <x v="0"/>
    <x v="464"/>
    <x v="492"/>
    <x v="14"/>
    <x v="1"/>
    <x v="1451"/>
    <x v="530"/>
    <x v="2"/>
    <x v="1"/>
    <x v="652"/>
    <x v="401"/>
    <x v="1018"/>
    <x v="3"/>
    <x v="2"/>
    <x v="17"/>
    <x v="17"/>
    <x v="0"/>
    <x v="0"/>
    <x v="2"/>
    <x v="0"/>
  </r>
  <r>
    <x v="0"/>
    <x v="0"/>
    <x v="180"/>
    <x v="190"/>
    <x v="14"/>
    <x v="1"/>
    <x v="1452"/>
    <x v="59"/>
    <x v="2"/>
    <x v="2"/>
    <x v="129"/>
    <x v="160"/>
    <x v="1019"/>
    <x v="4"/>
    <x v="3"/>
    <x v="21"/>
    <x v="21"/>
    <x v="0"/>
    <x v="0"/>
    <x v="2"/>
    <x v="0"/>
  </r>
  <r>
    <x v="0"/>
    <x v="0"/>
    <x v="388"/>
    <x v="416"/>
    <x v="14"/>
    <x v="1"/>
    <x v="1453"/>
    <x v="531"/>
    <x v="2"/>
    <x v="2"/>
    <x v="653"/>
    <x v="344"/>
    <x v="1020"/>
    <x v="4"/>
    <x v="3"/>
    <x v="21"/>
    <x v="21"/>
    <x v="0"/>
    <x v="0"/>
    <x v="2"/>
    <x v="0"/>
  </r>
  <r>
    <x v="0"/>
    <x v="0"/>
    <x v="181"/>
    <x v="191"/>
    <x v="14"/>
    <x v="1"/>
    <x v="1454"/>
    <x v="47"/>
    <x v="2"/>
    <x v="2"/>
    <x v="68"/>
    <x v="161"/>
    <x v="176"/>
    <x v="4"/>
    <x v="3"/>
    <x v="21"/>
    <x v="21"/>
    <x v="0"/>
    <x v="0"/>
    <x v="2"/>
    <x v="0"/>
  </r>
  <r>
    <x v="0"/>
    <x v="0"/>
    <x v="502"/>
    <x v="531"/>
    <x v="14"/>
    <x v="1"/>
    <x v="1455"/>
    <x v="47"/>
    <x v="2"/>
    <x v="2"/>
    <x v="68"/>
    <x v="382"/>
    <x v="929"/>
    <x v="4"/>
    <x v="3"/>
    <x v="21"/>
    <x v="21"/>
    <x v="0"/>
    <x v="0"/>
    <x v="2"/>
    <x v="0"/>
  </r>
  <r>
    <x v="0"/>
    <x v="0"/>
    <x v="91"/>
    <x v="90"/>
    <x v="14"/>
    <x v="1"/>
    <x v="1456"/>
    <x v="71"/>
    <x v="2"/>
    <x v="2"/>
    <x v="326"/>
    <x v="79"/>
    <x v="1021"/>
    <x v="4"/>
    <x v="3"/>
    <x v="19"/>
    <x v="19"/>
    <x v="0"/>
    <x v="0"/>
    <x v="2"/>
    <x v="0"/>
  </r>
  <r>
    <x v="0"/>
    <x v="0"/>
    <x v="334"/>
    <x v="356"/>
    <x v="14"/>
    <x v="1"/>
    <x v="1457"/>
    <x v="47"/>
    <x v="2"/>
    <x v="2"/>
    <x v="384"/>
    <x v="298"/>
    <x v="709"/>
    <x v="4"/>
    <x v="3"/>
    <x v="20"/>
    <x v="20"/>
    <x v="0"/>
    <x v="0"/>
    <x v="2"/>
    <x v="0"/>
  </r>
  <r>
    <x v="0"/>
    <x v="0"/>
    <x v="182"/>
    <x v="192"/>
    <x v="14"/>
    <x v="1"/>
    <x v="1458"/>
    <x v="47"/>
    <x v="2"/>
    <x v="2"/>
    <x v="68"/>
    <x v="146"/>
    <x v="710"/>
    <x v="4"/>
    <x v="3"/>
    <x v="21"/>
    <x v="21"/>
    <x v="0"/>
    <x v="0"/>
    <x v="2"/>
    <x v="0"/>
  </r>
  <r>
    <x v="0"/>
    <x v="0"/>
    <x v="448"/>
    <x v="474"/>
    <x v="14"/>
    <x v="1"/>
    <x v="1459"/>
    <x v="47"/>
    <x v="2"/>
    <x v="2"/>
    <x v="69"/>
    <x v="390"/>
    <x v="601"/>
    <x v="4"/>
    <x v="3"/>
    <x v="19"/>
    <x v="19"/>
    <x v="0"/>
    <x v="0"/>
    <x v="2"/>
    <x v="0"/>
  </r>
  <r>
    <x v="0"/>
    <x v="0"/>
    <x v="183"/>
    <x v="193"/>
    <x v="14"/>
    <x v="1"/>
    <x v="1460"/>
    <x v="45"/>
    <x v="2"/>
    <x v="2"/>
    <x v="61"/>
    <x v="162"/>
    <x v="478"/>
    <x v="4"/>
    <x v="3"/>
    <x v="21"/>
    <x v="21"/>
    <x v="0"/>
    <x v="0"/>
    <x v="2"/>
    <x v="0"/>
  </r>
  <r>
    <x v="0"/>
    <x v="0"/>
    <x v="98"/>
    <x v="97"/>
    <x v="14"/>
    <x v="1"/>
    <x v="1461"/>
    <x v="47"/>
    <x v="2"/>
    <x v="2"/>
    <x v="69"/>
    <x v="63"/>
    <x v="1022"/>
    <x v="4"/>
    <x v="3"/>
    <x v="19"/>
    <x v="19"/>
    <x v="0"/>
    <x v="0"/>
    <x v="2"/>
    <x v="0"/>
  </r>
  <r>
    <x v="0"/>
    <x v="0"/>
    <x v="450"/>
    <x v="476"/>
    <x v="14"/>
    <x v="1"/>
    <x v="1462"/>
    <x v="47"/>
    <x v="2"/>
    <x v="2"/>
    <x v="68"/>
    <x v="344"/>
    <x v="606"/>
    <x v="4"/>
    <x v="3"/>
    <x v="21"/>
    <x v="21"/>
    <x v="0"/>
    <x v="0"/>
    <x v="2"/>
    <x v="0"/>
  </r>
  <r>
    <x v="0"/>
    <x v="0"/>
    <x v="99"/>
    <x v="98"/>
    <x v="14"/>
    <x v="1"/>
    <x v="1463"/>
    <x v="52"/>
    <x v="2"/>
    <x v="2"/>
    <x v="72"/>
    <x v="85"/>
    <x v="178"/>
    <x v="4"/>
    <x v="3"/>
    <x v="19"/>
    <x v="19"/>
    <x v="0"/>
    <x v="0"/>
    <x v="2"/>
    <x v="0"/>
  </r>
  <r>
    <x v="0"/>
    <x v="0"/>
    <x v="394"/>
    <x v="422"/>
    <x v="14"/>
    <x v="1"/>
    <x v="1464"/>
    <x v="45"/>
    <x v="2"/>
    <x v="2"/>
    <x v="131"/>
    <x v="348"/>
    <x v="680"/>
    <x v="4"/>
    <x v="3"/>
    <x v="26"/>
    <x v="26"/>
    <x v="0"/>
    <x v="0"/>
    <x v="2"/>
    <x v="0"/>
  </r>
  <r>
    <x v="0"/>
    <x v="0"/>
    <x v="185"/>
    <x v="195"/>
    <x v="14"/>
    <x v="1"/>
    <x v="1465"/>
    <x v="47"/>
    <x v="2"/>
    <x v="2"/>
    <x v="68"/>
    <x v="164"/>
    <x v="180"/>
    <x v="4"/>
    <x v="3"/>
    <x v="21"/>
    <x v="21"/>
    <x v="0"/>
    <x v="0"/>
    <x v="2"/>
    <x v="0"/>
  </r>
  <r>
    <x v="0"/>
    <x v="0"/>
    <x v="217"/>
    <x v="233"/>
    <x v="14"/>
    <x v="1"/>
    <x v="1466"/>
    <x v="173"/>
    <x v="2"/>
    <x v="2"/>
    <x v="654"/>
    <x v="189"/>
    <x v="1023"/>
    <x v="4"/>
    <x v="3"/>
    <x v="16"/>
    <x v="16"/>
    <x v="0"/>
    <x v="0"/>
    <x v="2"/>
    <x v="0"/>
  </r>
  <r>
    <x v="0"/>
    <x v="0"/>
    <x v="101"/>
    <x v="100"/>
    <x v="14"/>
    <x v="1"/>
    <x v="1467"/>
    <x v="223"/>
    <x v="2"/>
    <x v="2"/>
    <x v="263"/>
    <x v="87"/>
    <x v="1024"/>
    <x v="4"/>
    <x v="3"/>
    <x v="21"/>
    <x v="21"/>
    <x v="0"/>
    <x v="0"/>
    <x v="2"/>
    <x v="0"/>
  </r>
  <r>
    <x v="0"/>
    <x v="0"/>
    <x v="335"/>
    <x v="357"/>
    <x v="14"/>
    <x v="1"/>
    <x v="1468"/>
    <x v="71"/>
    <x v="2"/>
    <x v="2"/>
    <x v="83"/>
    <x v="299"/>
    <x v="1025"/>
    <x v="4"/>
    <x v="3"/>
    <x v="26"/>
    <x v="26"/>
    <x v="0"/>
    <x v="0"/>
    <x v="2"/>
    <x v="0"/>
  </r>
  <r>
    <x v="0"/>
    <x v="0"/>
    <x v="452"/>
    <x v="478"/>
    <x v="14"/>
    <x v="1"/>
    <x v="1469"/>
    <x v="45"/>
    <x v="2"/>
    <x v="2"/>
    <x v="61"/>
    <x v="393"/>
    <x v="1026"/>
    <x v="4"/>
    <x v="3"/>
    <x v="16"/>
    <x v="16"/>
    <x v="0"/>
    <x v="0"/>
    <x v="2"/>
    <x v="0"/>
  </r>
  <r>
    <x v="0"/>
    <x v="0"/>
    <x v="275"/>
    <x v="291"/>
    <x v="14"/>
    <x v="1"/>
    <x v="1470"/>
    <x v="219"/>
    <x v="2"/>
    <x v="2"/>
    <x v="655"/>
    <x v="243"/>
    <x v="1027"/>
    <x v="4"/>
    <x v="3"/>
    <x v="16"/>
    <x v="16"/>
    <x v="0"/>
    <x v="0"/>
    <x v="2"/>
    <x v="0"/>
  </r>
  <r>
    <x v="0"/>
    <x v="0"/>
    <x v="104"/>
    <x v="103"/>
    <x v="14"/>
    <x v="1"/>
    <x v="1471"/>
    <x v="45"/>
    <x v="2"/>
    <x v="2"/>
    <x v="65"/>
    <x v="90"/>
    <x v="613"/>
    <x v="4"/>
    <x v="3"/>
    <x v="19"/>
    <x v="19"/>
    <x v="0"/>
    <x v="0"/>
    <x v="2"/>
    <x v="0"/>
  </r>
  <r>
    <x v="0"/>
    <x v="0"/>
    <x v="188"/>
    <x v="198"/>
    <x v="14"/>
    <x v="1"/>
    <x v="1472"/>
    <x v="61"/>
    <x v="2"/>
    <x v="2"/>
    <x v="64"/>
    <x v="166"/>
    <x v="1028"/>
    <x v="4"/>
    <x v="3"/>
    <x v="21"/>
    <x v="21"/>
    <x v="0"/>
    <x v="0"/>
    <x v="2"/>
    <x v="0"/>
  </r>
  <r>
    <x v="0"/>
    <x v="0"/>
    <x v="276"/>
    <x v="292"/>
    <x v="14"/>
    <x v="1"/>
    <x v="1473"/>
    <x v="47"/>
    <x v="2"/>
    <x v="2"/>
    <x v="85"/>
    <x v="244"/>
    <x v="488"/>
    <x v="4"/>
    <x v="3"/>
    <x v="26"/>
    <x v="26"/>
    <x v="0"/>
    <x v="0"/>
    <x v="2"/>
    <x v="0"/>
  </r>
  <r>
    <x v="0"/>
    <x v="0"/>
    <x v="519"/>
    <x v="550"/>
    <x v="14"/>
    <x v="1"/>
    <x v="1474"/>
    <x v="51"/>
    <x v="2"/>
    <x v="2"/>
    <x v="84"/>
    <x v="448"/>
    <x v="1029"/>
    <x v="4"/>
    <x v="3"/>
    <x v="21"/>
    <x v="21"/>
    <x v="0"/>
    <x v="0"/>
    <x v="2"/>
    <x v="0"/>
  </r>
  <r>
    <x v="0"/>
    <x v="0"/>
    <x v="190"/>
    <x v="200"/>
    <x v="14"/>
    <x v="1"/>
    <x v="1475"/>
    <x v="45"/>
    <x v="2"/>
    <x v="2"/>
    <x v="61"/>
    <x v="166"/>
    <x v="183"/>
    <x v="4"/>
    <x v="3"/>
    <x v="21"/>
    <x v="21"/>
    <x v="0"/>
    <x v="0"/>
    <x v="2"/>
    <x v="0"/>
  </r>
  <r>
    <x v="0"/>
    <x v="0"/>
    <x v="191"/>
    <x v="201"/>
    <x v="14"/>
    <x v="1"/>
    <x v="1476"/>
    <x v="45"/>
    <x v="2"/>
    <x v="2"/>
    <x v="61"/>
    <x v="167"/>
    <x v="492"/>
    <x v="4"/>
    <x v="3"/>
    <x v="21"/>
    <x v="21"/>
    <x v="0"/>
    <x v="0"/>
    <x v="2"/>
    <x v="0"/>
  </r>
  <r>
    <x v="0"/>
    <x v="0"/>
    <x v="108"/>
    <x v="107"/>
    <x v="14"/>
    <x v="1"/>
    <x v="1477"/>
    <x v="47"/>
    <x v="2"/>
    <x v="2"/>
    <x v="85"/>
    <x v="94"/>
    <x v="102"/>
    <x v="4"/>
    <x v="3"/>
    <x v="21"/>
    <x v="21"/>
    <x v="0"/>
    <x v="0"/>
    <x v="2"/>
    <x v="0"/>
  </r>
  <r>
    <x v="0"/>
    <x v="0"/>
    <x v="457"/>
    <x v="483"/>
    <x v="14"/>
    <x v="1"/>
    <x v="1478"/>
    <x v="46"/>
    <x v="2"/>
    <x v="2"/>
    <x v="645"/>
    <x v="141"/>
    <x v="1030"/>
    <x v="4"/>
    <x v="3"/>
    <x v="20"/>
    <x v="20"/>
    <x v="0"/>
    <x v="0"/>
    <x v="2"/>
    <x v="0"/>
  </r>
  <r>
    <x v="0"/>
    <x v="0"/>
    <x v="400"/>
    <x v="428"/>
    <x v="14"/>
    <x v="1"/>
    <x v="1479"/>
    <x v="117"/>
    <x v="2"/>
    <x v="2"/>
    <x v="656"/>
    <x v="352"/>
    <x v="1031"/>
    <x v="4"/>
    <x v="3"/>
    <x v="21"/>
    <x v="21"/>
    <x v="0"/>
    <x v="0"/>
    <x v="2"/>
    <x v="0"/>
  </r>
  <r>
    <x v="0"/>
    <x v="0"/>
    <x v="520"/>
    <x v="551"/>
    <x v="14"/>
    <x v="1"/>
    <x v="1480"/>
    <x v="59"/>
    <x v="2"/>
    <x v="2"/>
    <x v="130"/>
    <x v="449"/>
    <x v="1032"/>
    <x v="4"/>
    <x v="3"/>
    <x v="16"/>
    <x v="16"/>
    <x v="0"/>
    <x v="0"/>
    <x v="2"/>
    <x v="0"/>
  </r>
  <r>
    <x v="0"/>
    <x v="0"/>
    <x v="196"/>
    <x v="206"/>
    <x v="14"/>
    <x v="1"/>
    <x v="1481"/>
    <x v="47"/>
    <x v="2"/>
    <x v="2"/>
    <x v="68"/>
    <x v="172"/>
    <x v="498"/>
    <x v="4"/>
    <x v="3"/>
    <x v="21"/>
    <x v="21"/>
    <x v="0"/>
    <x v="0"/>
    <x v="2"/>
    <x v="0"/>
  </r>
  <r>
    <x v="0"/>
    <x v="0"/>
    <x v="197"/>
    <x v="207"/>
    <x v="14"/>
    <x v="1"/>
    <x v="1482"/>
    <x v="45"/>
    <x v="2"/>
    <x v="2"/>
    <x v="61"/>
    <x v="172"/>
    <x v="189"/>
    <x v="4"/>
    <x v="3"/>
    <x v="21"/>
    <x v="21"/>
    <x v="0"/>
    <x v="0"/>
    <x v="2"/>
    <x v="0"/>
  </r>
  <r>
    <x v="0"/>
    <x v="0"/>
    <x v="116"/>
    <x v="115"/>
    <x v="14"/>
    <x v="1"/>
    <x v="1483"/>
    <x v="219"/>
    <x v="2"/>
    <x v="2"/>
    <x v="657"/>
    <x v="101"/>
    <x v="1033"/>
    <x v="4"/>
    <x v="3"/>
    <x v="20"/>
    <x v="20"/>
    <x v="0"/>
    <x v="0"/>
    <x v="2"/>
    <x v="0"/>
  </r>
  <r>
    <x v="0"/>
    <x v="0"/>
    <x v="205"/>
    <x v="215"/>
    <x v="14"/>
    <x v="1"/>
    <x v="1484"/>
    <x v="61"/>
    <x v="2"/>
    <x v="2"/>
    <x v="64"/>
    <x v="179"/>
    <x v="1034"/>
    <x v="4"/>
    <x v="3"/>
    <x v="21"/>
    <x v="21"/>
    <x v="0"/>
    <x v="0"/>
    <x v="2"/>
    <x v="0"/>
  </r>
  <r>
    <x v="0"/>
    <x v="0"/>
    <x v="206"/>
    <x v="216"/>
    <x v="14"/>
    <x v="1"/>
    <x v="1485"/>
    <x v="532"/>
    <x v="2"/>
    <x v="2"/>
    <x v="658"/>
    <x v="180"/>
    <x v="1035"/>
    <x v="4"/>
    <x v="3"/>
    <x v="26"/>
    <x v="26"/>
    <x v="0"/>
    <x v="0"/>
    <x v="2"/>
    <x v="0"/>
  </r>
  <r>
    <x v="0"/>
    <x v="0"/>
    <x v="117"/>
    <x v="116"/>
    <x v="14"/>
    <x v="1"/>
    <x v="1486"/>
    <x v="47"/>
    <x v="2"/>
    <x v="2"/>
    <x v="435"/>
    <x v="102"/>
    <x v="1036"/>
    <x v="4"/>
    <x v="3"/>
    <x v="20"/>
    <x v="20"/>
    <x v="0"/>
    <x v="0"/>
    <x v="2"/>
    <x v="0"/>
  </r>
  <r>
    <x v="0"/>
    <x v="0"/>
    <x v="484"/>
    <x v="512"/>
    <x v="14"/>
    <x v="1"/>
    <x v="1487"/>
    <x v="4"/>
    <x v="2"/>
    <x v="2"/>
    <x v="4"/>
    <x v="418"/>
    <x v="0"/>
    <x v="2"/>
    <x v="1"/>
    <x v="29"/>
    <x v="29"/>
    <x v="0"/>
    <x v="0"/>
    <x v="2"/>
    <x v="0"/>
  </r>
  <r>
    <x v="0"/>
    <x v="0"/>
    <x v="484"/>
    <x v="512"/>
    <x v="14"/>
    <x v="1"/>
    <x v="1488"/>
    <x v="4"/>
    <x v="2"/>
    <x v="2"/>
    <x v="4"/>
    <x v="418"/>
    <x v="0"/>
    <x v="2"/>
    <x v="1"/>
    <x v="29"/>
    <x v="29"/>
    <x v="0"/>
    <x v="0"/>
    <x v="2"/>
    <x v="0"/>
  </r>
  <r>
    <x v="0"/>
    <x v="0"/>
    <x v="118"/>
    <x v="532"/>
    <x v="14"/>
    <x v="1"/>
    <x v="1489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7"/>
    <x v="14"/>
    <x v="1"/>
    <x v="149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4"/>
    <x v="1"/>
    <x v="1491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4"/>
    <x v="1"/>
    <x v="1492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20"/>
    <x v="14"/>
    <x v="1"/>
    <x v="1493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1"/>
    <x v="14"/>
    <x v="1"/>
    <x v="1494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4"/>
    <x v="1"/>
    <x v="149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4"/>
    <x v="1"/>
    <x v="1496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4"/>
    <x v="1"/>
    <x v="1497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4"/>
    <x v="1"/>
    <x v="1498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362"/>
    <x v="14"/>
    <x v="1"/>
    <x v="1499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552"/>
    <x v="14"/>
    <x v="1"/>
    <x v="1500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23"/>
    <x v="14"/>
    <x v="1"/>
    <x v="1501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3"/>
    <x v="14"/>
    <x v="1"/>
    <x v="1502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3"/>
    <x v="14"/>
    <x v="1"/>
    <x v="1503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221"/>
    <x v="14"/>
    <x v="1"/>
    <x v="1504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6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7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8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3"/>
    <x v="14"/>
    <x v="1"/>
    <x v="1509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125"/>
    <x v="14"/>
    <x v="1"/>
    <x v="1510"/>
    <x v="4"/>
    <x v="3"/>
    <x v="3"/>
    <x v="4"/>
    <x v="0"/>
    <x v="0"/>
    <x v="3"/>
    <x v="2"/>
    <x v="9"/>
    <x v="9"/>
    <x v="0"/>
    <x v="0"/>
    <x v="2"/>
    <x v="0"/>
  </r>
  <r>
    <x v="0"/>
    <x v="0"/>
    <x v="1"/>
    <x v="1"/>
    <x v="15"/>
    <x v="1"/>
    <x v="1511"/>
    <x v="533"/>
    <x v="1"/>
    <x v="0"/>
    <x v="659"/>
    <x v="1"/>
    <x v="1037"/>
    <x v="0"/>
    <x v="0"/>
    <x v="1"/>
    <x v="1"/>
    <x v="0"/>
    <x v="0"/>
    <x v="2"/>
    <x v="0"/>
  </r>
  <r>
    <x v="0"/>
    <x v="0"/>
    <x v="7"/>
    <x v="7"/>
    <x v="15"/>
    <x v="1"/>
    <x v="1512"/>
    <x v="534"/>
    <x v="1"/>
    <x v="0"/>
    <x v="660"/>
    <x v="7"/>
    <x v="1038"/>
    <x v="0"/>
    <x v="0"/>
    <x v="0"/>
    <x v="0"/>
    <x v="0"/>
    <x v="0"/>
    <x v="2"/>
    <x v="0"/>
  </r>
  <r>
    <x v="0"/>
    <x v="0"/>
    <x v="285"/>
    <x v="307"/>
    <x v="15"/>
    <x v="1"/>
    <x v="1513"/>
    <x v="129"/>
    <x v="1"/>
    <x v="0"/>
    <x v="661"/>
    <x v="253"/>
    <x v="1039"/>
    <x v="0"/>
    <x v="0"/>
    <x v="0"/>
    <x v="0"/>
    <x v="0"/>
    <x v="0"/>
    <x v="2"/>
    <x v="0"/>
  </r>
  <r>
    <x v="0"/>
    <x v="0"/>
    <x v="10"/>
    <x v="10"/>
    <x v="15"/>
    <x v="1"/>
    <x v="1514"/>
    <x v="535"/>
    <x v="1"/>
    <x v="0"/>
    <x v="662"/>
    <x v="10"/>
    <x v="1040"/>
    <x v="0"/>
    <x v="0"/>
    <x v="2"/>
    <x v="2"/>
    <x v="0"/>
    <x v="0"/>
    <x v="2"/>
    <x v="0"/>
  </r>
  <r>
    <x v="0"/>
    <x v="0"/>
    <x v="470"/>
    <x v="498"/>
    <x v="15"/>
    <x v="1"/>
    <x v="1515"/>
    <x v="536"/>
    <x v="1"/>
    <x v="0"/>
    <x v="663"/>
    <x v="406"/>
    <x v="1041"/>
    <x v="0"/>
    <x v="0"/>
    <x v="2"/>
    <x v="2"/>
    <x v="0"/>
    <x v="0"/>
    <x v="2"/>
    <x v="0"/>
  </r>
  <r>
    <x v="0"/>
    <x v="0"/>
    <x v="472"/>
    <x v="500"/>
    <x v="15"/>
    <x v="1"/>
    <x v="1516"/>
    <x v="537"/>
    <x v="1"/>
    <x v="0"/>
    <x v="664"/>
    <x v="408"/>
    <x v="1042"/>
    <x v="1"/>
    <x v="1"/>
    <x v="12"/>
    <x v="12"/>
    <x v="0"/>
    <x v="0"/>
    <x v="2"/>
    <x v="0"/>
  </r>
  <r>
    <x v="0"/>
    <x v="0"/>
    <x v="287"/>
    <x v="309"/>
    <x v="15"/>
    <x v="1"/>
    <x v="1517"/>
    <x v="273"/>
    <x v="1"/>
    <x v="0"/>
    <x v="665"/>
    <x v="255"/>
    <x v="1043"/>
    <x v="0"/>
    <x v="0"/>
    <x v="2"/>
    <x v="2"/>
    <x v="0"/>
    <x v="0"/>
    <x v="2"/>
    <x v="0"/>
  </r>
  <r>
    <x v="0"/>
    <x v="0"/>
    <x v="128"/>
    <x v="138"/>
    <x v="15"/>
    <x v="1"/>
    <x v="1518"/>
    <x v="4"/>
    <x v="1"/>
    <x v="0"/>
    <x v="4"/>
    <x v="112"/>
    <x v="0"/>
    <x v="2"/>
    <x v="1"/>
    <x v="5"/>
    <x v="5"/>
    <x v="0"/>
    <x v="0"/>
    <x v="2"/>
    <x v="0"/>
  </r>
  <r>
    <x v="0"/>
    <x v="0"/>
    <x v="128"/>
    <x v="138"/>
    <x v="15"/>
    <x v="1"/>
    <x v="1519"/>
    <x v="538"/>
    <x v="1"/>
    <x v="0"/>
    <x v="666"/>
    <x v="112"/>
    <x v="1044"/>
    <x v="2"/>
    <x v="1"/>
    <x v="5"/>
    <x v="5"/>
    <x v="0"/>
    <x v="0"/>
    <x v="2"/>
    <x v="0"/>
  </r>
  <r>
    <x v="0"/>
    <x v="0"/>
    <x v="130"/>
    <x v="140"/>
    <x v="15"/>
    <x v="1"/>
    <x v="1520"/>
    <x v="539"/>
    <x v="1"/>
    <x v="0"/>
    <x v="667"/>
    <x v="114"/>
    <x v="1045"/>
    <x v="2"/>
    <x v="1"/>
    <x v="5"/>
    <x v="5"/>
    <x v="0"/>
    <x v="0"/>
    <x v="2"/>
    <x v="0"/>
  </r>
  <r>
    <x v="0"/>
    <x v="0"/>
    <x v="342"/>
    <x v="370"/>
    <x v="15"/>
    <x v="1"/>
    <x v="1521"/>
    <x v="540"/>
    <x v="1"/>
    <x v="0"/>
    <x v="668"/>
    <x v="306"/>
    <x v="1046"/>
    <x v="2"/>
    <x v="1"/>
    <x v="5"/>
    <x v="5"/>
    <x v="0"/>
    <x v="0"/>
    <x v="2"/>
    <x v="0"/>
  </r>
  <r>
    <x v="0"/>
    <x v="0"/>
    <x v="132"/>
    <x v="142"/>
    <x v="15"/>
    <x v="1"/>
    <x v="1522"/>
    <x v="541"/>
    <x v="1"/>
    <x v="0"/>
    <x v="669"/>
    <x v="116"/>
    <x v="1047"/>
    <x v="2"/>
    <x v="1"/>
    <x v="5"/>
    <x v="5"/>
    <x v="0"/>
    <x v="0"/>
    <x v="2"/>
    <x v="0"/>
  </r>
  <r>
    <x v="0"/>
    <x v="0"/>
    <x v="293"/>
    <x v="315"/>
    <x v="15"/>
    <x v="1"/>
    <x v="1523"/>
    <x v="4"/>
    <x v="1"/>
    <x v="0"/>
    <x v="4"/>
    <x v="261"/>
    <x v="0"/>
    <x v="2"/>
    <x v="1"/>
    <x v="7"/>
    <x v="7"/>
    <x v="0"/>
    <x v="0"/>
    <x v="2"/>
    <x v="0"/>
  </r>
  <r>
    <x v="0"/>
    <x v="0"/>
    <x v="21"/>
    <x v="21"/>
    <x v="15"/>
    <x v="1"/>
    <x v="1524"/>
    <x v="542"/>
    <x v="1"/>
    <x v="0"/>
    <x v="25"/>
    <x v="21"/>
    <x v="1048"/>
    <x v="1"/>
    <x v="1"/>
    <x v="8"/>
    <x v="8"/>
    <x v="0"/>
    <x v="0"/>
    <x v="2"/>
    <x v="0"/>
  </r>
  <r>
    <x v="0"/>
    <x v="0"/>
    <x v="22"/>
    <x v="22"/>
    <x v="15"/>
    <x v="1"/>
    <x v="1525"/>
    <x v="543"/>
    <x v="1"/>
    <x v="0"/>
    <x v="670"/>
    <x v="22"/>
    <x v="1049"/>
    <x v="0"/>
    <x v="0"/>
    <x v="6"/>
    <x v="6"/>
    <x v="0"/>
    <x v="0"/>
    <x v="2"/>
    <x v="0"/>
  </r>
  <r>
    <x v="0"/>
    <x v="0"/>
    <x v="134"/>
    <x v="144"/>
    <x v="15"/>
    <x v="1"/>
    <x v="1526"/>
    <x v="544"/>
    <x v="1"/>
    <x v="0"/>
    <x v="671"/>
    <x v="118"/>
    <x v="1050"/>
    <x v="1"/>
    <x v="1"/>
    <x v="4"/>
    <x v="4"/>
    <x v="0"/>
    <x v="0"/>
    <x v="2"/>
    <x v="0"/>
  </r>
  <r>
    <x v="0"/>
    <x v="0"/>
    <x v="346"/>
    <x v="374"/>
    <x v="15"/>
    <x v="1"/>
    <x v="1527"/>
    <x v="4"/>
    <x v="1"/>
    <x v="0"/>
    <x v="4"/>
    <x v="310"/>
    <x v="0"/>
    <x v="2"/>
    <x v="1"/>
    <x v="7"/>
    <x v="7"/>
    <x v="0"/>
    <x v="0"/>
    <x v="2"/>
    <x v="0"/>
  </r>
  <r>
    <x v="0"/>
    <x v="0"/>
    <x v="414"/>
    <x v="442"/>
    <x v="15"/>
    <x v="1"/>
    <x v="1528"/>
    <x v="545"/>
    <x v="1"/>
    <x v="0"/>
    <x v="672"/>
    <x v="365"/>
    <x v="1051"/>
    <x v="2"/>
    <x v="1"/>
    <x v="7"/>
    <x v="7"/>
    <x v="0"/>
    <x v="0"/>
    <x v="2"/>
    <x v="0"/>
  </r>
  <r>
    <x v="0"/>
    <x v="0"/>
    <x v="24"/>
    <x v="24"/>
    <x v="15"/>
    <x v="1"/>
    <x v="1529"/>
    <x v="546"/>
    <x v="1"/>
    <x v="0"/>
    <x v="673"/>
    <x v="24"/>
    <x v="1052"/>
    <x v="3"/>
    <x v="2"/>
    <x v="9"/>
    <x v="9"/>
    <x v="0"/>
    <x v="0"/>
    <x v="2"/>
    <x v="0"/>
  </r>
  <r>
    <x v="0"/>
    <x v="0"/>
    <x v="25"/>
    <x v="25"/>
    <x v="15"/>
    <x v="1"/>
    <x v="1530"/>
    <x v="547"/>
    <x v="1"/>
    <x v="0"/>
    <x v="674"/>
    <x v="25"/>
    <x v="1053"/>
    <x v="3"/>
    <x v="2"/>
    <x v="9"/>
    <x v="9"/>
    <x v="0"/>
    <x v="0"/>
    <x v="2"/>
    <x v="0"/>
  </r>
  <r>
    <x v="0"/>
    <x v="0"/>
    <x v="26"/>
    <x v="26"/>
    <x v="15"/>
    <x v="1"/>
    <x v="1531"/>
    <x v="342"/>
    <x v="1"/>
    <x v="0"/>
    <x v="675"/>
    <x v="26"/>
    <x v="1054"/>
    <x v="3"/>
    <x v="2"/>
    <x v="9"/>
    <x v="9"/>
    <x v="0"/>
    <x v="0"/>
    <x v="2"/>
    <x v="0"/>
  </r>
  <r>
    <x v="0"/>
    <x v="0"/>
    <x v="298"/>
    <x v="320"/>
    <x v="15"/>
    <x v="1"/>
    <x v="1532"/>
    <x v="548"/>
    <x v="1"/>
    <x v="0"/>
    <x v="676"/>
    <x v="266"/>
    <x v="1055"/>
    <x v="1"/>
    <x v="1"/>
    <x v="10"/>
    <x v="10"/>
    <x v="0"/>
    <x v="0"/>
    <x v="2"/>
    <x v="0"/>
  </r>
  <r>
    <x v="0"/>
    <x v="0"/>
    <x v="236"/>
    <x v="252"/>
    <x v="15"/>
    <x v="1"/>
    <x v="1533"/>
    <x v="549"/>
    <x v="1"/>
    <x v="0"/>
    <x v="677"/>
    <x v="208"/>
    <x v="1056"/>
    <x v="3"/>
    <x v="2"/>
    <x v="9"/>
    <x v="9"/>
    <x v="0"/>
    <x v="0"/>
    <x v="2"/>
    <x v="0"/>
  </r>
  <r>
    <x v="0"/>
    <x v="0"/>
    <x v="362"/>
    <x v="390"/>
    <x v="15"/>
    <x v="1"/>
    <x v="1534"/>
    <x v="550"/>
    <x v="1"/>
    <x v="0"/>
    <x v="678"/>
    <x v="324"/>
    <x v="1057"/>
    <x v="2"/>
    <x v="1"/>
    <x v="22"/>
    <x v="22"/>
    <x v="0"/>
    <x v="0"/>
    <x v="2"/>
    <x v="0"/>
  </r>
  <r>
    <x v="0"/>
    <x v="0"/>
    <x v="460"/>
    <x v="488"/>
    <x v="15"/>
    <x v="1"/>
    <x v="1535"/>
    <x v="551"/>
    <x v="1"/>
    <x v="0"/>
    <x v="679"/>
    <x v="398"/>
    <x v="1058"/>
    <x v="2"/>
    <x v="1"/>
    <x v="22"/>
    <x v="22"/>
    <x v="0"/>
    <x v="0"/>
    <x v="2"/>
    <x v="0"/>
  </r>
  <r>
    <x v="0"/>
    <x v="0"/>
    <x v="237"/>
    <x v="253"/>
    <x v="15"/>
    <x v="1"/>
    <x v="1536"/>
    <x v="552"/>
    <x v="1"/>
    <x v="0"/>
    <x v="680"/>
    <x v="209"/>
    <x v="1059"/>
    <x v="3"/>
    <x v="2"/>
    <x v="9"/>
    <x v="9"/>
    <x v="0"/>
    <x v="0"/>
    <x v="2"/>
    <x v="0"/>
  </r>
  <r>
    <x v="0"/>
    <x v="0"/>
    <x v="461"/>
    <x v="489"/>
    <x v="15"/>
    <x v="1"/>
    <x v="1537"/>
    <x v="471"/>
    <x v="1"/>
    <x v="0"/>
    <x v="572"/>
    <x v="315"/>
    <x v="1060"/>
    <x v="2"/>
    <x v="1"/>
    <x v="22"/>
    <x v="22"/>
    <x v="0"/>
    <x v="0"/>
    <x v="2"/>
    <x v="0"/>
  </r>
  <r>
    <x v="0"/>
    <x v="0"/>
    <x v="363"/>
    <x v="391"/>
    <x v="15"/>
    <x v="1"/>
    <x v="1538"/>
    <x v="553"/>
    <x v="1"/>
    <x v="0"/>
    <x v="681"/>
    <x v="325"/>
    <x v="1061"/>
    <x v="2"/>
    <x v="1"/>
    <x v="22"/>
    <x v="22"/>
    <x v="0"/>
    <x v="0"/>
    <x v="2"/>
    <x v="0"/>
  </r>
  <r>
    <x v="0"/>
    <x v="0"/>
    <x v="207"/>
    <x v="222"/>
    <x v="15"/>
    <x v="1"/>
    <x v="1539"/>
    <x v="554"/>
    <x v="1"/>
    <x v="0"/>
    <x v="682"/>
    <x v="181"/>
    <x v="1062"/>
    <x v="2"/>
    <x v="1"/>
    <x v="22"/>
    <x v="22"/>
    <x v="0"/>
    <x v="0"/>
    <x v="2"/>
    <x v="0"/>
  </r>
  <r>
    <x v="0"/>
    <x v="0"/>
    <x v="238"/>
    <x v="254"/>
    <x v="15"/>
    <x v="1"/>
    <x v="1540"/>
    <x v="555"/>
    <x v="1"/>
    <x v="0"/>
    <x v="683"/>
    <x v="210"/>
    <x v="1063"/>
    <x v="3"/>
    <x v="2"/>
    <x v="9"/>
    <x v="9"/>
    <x v="0"/>
    <x v="0"/>
    <x v="2"/>
    <x v="0"/>
  </r>
  <r>
    <x v="0"/>
    <x v="0"/>
    <x v="301"/>
    <x v="323"/>
    <x v="15"/>
    <x v="1"/>
    <x v="1541"/>
    <x v="556"/>
    <x v="1"/>
    <x v="0"/>
    <x v="684"/>
    <x v="269"/>
    <x v="1064"/>
    <x v="3"/>
    <x v="2"/>
    <x v="9"/>
    <x v="9"/>
    <x v="0"/>
    <x v="0"/>
    <x v="2"/>
    <x v="0"/>
  </r>
  <r>
    <x v="0"/>
    <x v="0"/>
    <x v="303"/>
    <x v="325"/>
    <x v="15"/>
    <x v="1"/>
    <x v="1542"/>
    <x v="557"/>
    <x v="1"/>
    <x v="0"/>
    <x v="685"/>
    <x v="271"/>
    <x v="1065"/>
    <x v="1"/>
    <x v="1"/>
    <x v="12"/>
    <x v="12"/>
    <x v="0"/>
    <x v="0"/>
    <x v="2"/>
    <x v="0"/>
  </r>
  <r>
    <x v="0"/>
    <x v="0"/>
    <x v="521"/>
    <x v="553"/>
    <x v="15"/>
    <x v="1"/>
    <x v="1543"/>
    <x v="558"/>
    <x v="1"/>
    <x v="0"/>
    <x v="686"/>
    <x v="450"/>
    <x v="1066"/>
    <x v="1"/>
    <x v="1"/>
    <x v="11"/>
    <x v="11"/>
    <x v="0"/>
    <x v="0"/>
    <x v="2"/>
    <x v="0"/>
  </r>
  <r>
    <x v="0"/>
    <x v="0"/>
    <x v="33"/>
    <x v="33"/>
    <x v="15"/>
    <x v="1"/>
    <x v="1544"/>
    <x v="559"/>
    <x v="1"/>
    <x v="0"/>
    <x v="687"/>
    <x v="33"/>
    <x v="1067"/>
    <x v="1"/>
    <x v="1"/>
    <x v="11"/>
    <x v="11"/>
    <x v="0"/>
    <x v="0"/>
    <x v="2"/>
    <x v="0"/>
  </r>
  <r>
    <x v="0"/>
    <x v="0"/>
    <x v="522"/>
    <x v="554"/>
    <x v="15"/>
    <x v="1"/>
    <x v="1545"/>
    <x v="560"/>
    <x v="1"/>
    <x v="0"/>
    <x v="688"/>
    <x v="451"/>
    <x v="1068"/>
    <x v="1"/>
    <x v="1"/>
    <x v="11"/>
    <x v="11"/>
    <x v="0"/>
    <x v="0"/>
    <x v="2"/>
    <x v="0"/>
  </r>
  <r>
    <x v="0"/>
    <x v="0"/>
    <x v="34"/>
    <x v="34"/>
    <x v="15"/>
    <x v="1"/>
    <x v="1546"/>
    <x v="257"/>
    <x v="1"/>
    <x v="0"/>
    <x v="304"/>
    <x v="34"/>
    <x v="433"/>
    <x v="2"/>
    <x v="1"/>
    <x v="13"/>
    <x v="13"/>
    <x v="0"/>
    <x v="0"/>
    <x v="2"/>
    <x v="0"/>
  </r>
  <r>
    <x v="0"/>
    <x v="0"/>
    <x v="245"/>
    <x v="261"/>
    <x v="15"/>
    <x v="1"/>
    <x v="1547"/>
    <x v="561"/>
    <x v="1"/>
    <x v="0"/>
    <x v="689"/>
    <x v="35"/>
    <x v="1069"/>
    <x v="2"/>
    <x v="1"/>
    <x v="13"/>
    <x v="13"/>
    <x v="0"/>
    <x v="0"/>
    <x v="2"/>
    <x v="0"/>
  </r>
  <r>
    <x v="0"/>
    <x v="0"/>
    <x v="35"/>
    <x v="35"/>
    <x v="15"/>
    <x v="1"/>
    <x v="1548"/>
    <x v="562"/>
    <x v="1"/>
    <x v="0"/>
    <x v="690"/>
    <x v="34"/>
    <x v="1070"/>
    <x v="2"/>
    <x v="1"/>
    <x v="13"/>
    <x v="13"/>
    <x v="0"/>
    <x v="0"/>
    <x v="2"/>
    <x v="0"/>
  </r>
  <r>
    <x v="0"/>
    <x v="0"/>
    <x v="36"/>
    <x v="36"/>
    <x v="15"/>
    <x v="1"/>
    <x v="1549"/>
    <x v="257"/>
    <x v="1"/>
    <x v="0"/>
    <x v="304"/>
    <x v="35"/>
    <x v="1071"/>
    <x v="2"/>
    <x v="1"/>
    <x v="13"/>
    <x v="13"/>
    <x v="0"/>
    <x v="0"/>
    <x v="2"/>
    <x v="0"/>
  </r>
  <r>
    <x v="0"/>
    <x v="0"/>
    <x v="37"/>
    <x v="37"/>
    <x v="15"/>
    <x v="1"/>
    <x v="1550"/>
    <x v="562"/>
    <x v="1"/>
    <x v="0"/>
    <x v="690"/>
    <x v="34"/>
    <x v="1070"/>
    <x v="2"/>
    <x v="1"/>
    <x v="13"/>
    <x v="13"/>
    <x v="0"/>
    <x v="0"/>
    <x v="2"/>
    <x v="0"/>
  </r>
  <r>
    <x v="0"/>
    <x v="0"/>
    <x v="137"/>
    <x v="147"/>
    <x v="15"/>
    <x v="1"/>
    <x v="1551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5"/>
    <x v="1"/>
    <x v="1552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5"/>
    <x v="1"/>
    <x v="1553"/>
    <x v="4"/>
    <x v="1"/>
    <x v="0"/>
    <x v="4"/>
    <x v="121"/>
    <x v="0"/>
    <x v="2"/>
    <x v="1"/>
    <x v="13"/>
    <x v="13"/>
    <x v="0"/>
    <x v="0"/>
    <x v="2"/>
    <x v="0"/>
  </r>
  <r>
    <x v="0"/>
    <x v="0"/>
    <x v="142"/>
    <x v="152"/>
    <x v="15"/>
    <x v="1"/>
    <x v="1554"/>
    <x v="4"/>
    <x v="2"/>
    <x v="1"/>
    <x v="4"/>
    <x v="123"/>
    <x v="0"/>
    <x v="1"/>
    <x v="1"/>
    <x v="15"/>
    <x v="15"/>
    <x v="0"/>
    <x v="0"/>
    <x v="2"/>
    <x v="0"/>
  </r>
  <r>
    <x v="0"/>
    <x v="0"/>
    <x v="247"/>
    <x v="263"/>
    <x v="15"/>
    <x v="1"/>
    <x v="1555"/>
    <x v="563"/>
    <x v="2"/>
    <x v="1"/>
    <x v="691"/>
    <x v="218"/>
    <x v="1072"/>
    <x v="1"/>
    <x v="1"/>
    <x v="15"/>
    <x v="15"/>
    <x v="0"/>
    <x v="0"/>
    <x v="2"/>
    <x v="0"/>
  </r>
  <r>
    <x v="0"/>
    <x v="0"/>
    <x v="53"/>
    <x v="53"/>
    <x v="15"/>
    <x v="1"/>
    <x v="1556"/>
    <x v="64"/>
    <x v="2"/>
    <x v="2"/>
    <x v="590"/>
    <x v="50"/>
    <x v="1073"/>
    <x v="4"/>
    <x v="3"/>
    <x v="16"/>
    <x v="16"/>
    <x v="0"/>
    <x v="0"/>
    <x v="2"/>
    <x v="0"/>
  </r>
  <r>
    <x v="0"/>
    <x v="0"/>
    <x v="156"/>
    <x v="166"/>
    <x v="15"/>
    <x v="1"/>
    <x v="1557"/>
    <x v="493"/>
    <x v="2"/>
    <x v="1"/>
    <x v="692"/>
    <x v="137"/>
    <x v="1074"/>
    <x v="2"/>
    <x v="1"/>
    <x v="22"/>
    <x v="22"/>
    <x v="0"/>
    <x v="0"/>
    <x v="2"/>
    <x v="0"/>
  </r>
  <r>
    <x v="0"/>
    <x v="0"/>
    <x v="371"/>
    <x v="399"/>
    <x v="15"/>
    <x v="1"/>
    <x v="1558"/>
    <x v="564"/>
    <x v="2"/>
    <x v="1"/>
    <x v="693"/>
    <x v="331"/>
    <x v="1075"/>
    <x v="3"/>
    <x v="2"/>
    <x v="17"/>
    <x v="17"/>
    <x v="0"/>
    <x v="0"/>
    <x v="2"/>
    <x v="0"/>
  </r>
  <r>
    <x v="0"/>
    <x v="0"/>
    <x v="63"/>
    <x v="62"/>
    <x v="15"/>
    <x v="1"/>
    <x v="1559"/>
    <x v="565"/>
    <x v="2"/>
    <x v="1"/>
    <x v="694"/>
    <x v="58"/>
    <x v="1076"/>
    <x v="3"/>
    <x v="2"/>
    <x v="17"/>
    <x v="17"/>
    <x v="0"/>
    <x v="0"/>
    <x v="2"/>
    <x v="0"/>
  </r>
  <r>
    <x v="0"/>
    <x v="0"/>
    <x v="481"/>
    <x v="509"/>
    <x v="15"/>
    <x v="1"/>
    <x v="1560"/>
    <x v="566"/>
    <x v="2"/>
    <x v="1"/>
    <x v="695"/>
    <x v="415"/>
    <x v="1077"/>
    <x v="1"/>
    <x v="1"/>
    <x v="10"/>
    <x v="10"/>
    <x v="0"/>
    <x v="0"/>
    <x v="2"/>
    <x v="0"/>
  </r>
  <r>
    <x v="0"/>
    <x v="0"/>
    <x v="67"/>
    <x v="66"/>
    <x v="15"/>
    <x v="1"/>
    <x v="1561"/>
    <x v="71"/>
    <x v="2"/>
    <x v="2"/>
    <x v="696"/>
    <x v="62"/>
    <x v="1078"/>
    <x v="4"/>
    <x v="3"/>
    <x v="20"/>
    <x v="20"/>
    <x v="0"/>
    <x v="0"/>
    <x v="2"/>
    <x v="0"/>
  </r>
  <r>
    <x v="0"/>
    <x v="0"/>
    <x v="431"/>
    <x v="457"/>
    <x v="15"/>
    <x v="1"/>
    <x v="1562"/>
    <x v="45"/>
    <x v="2"/>
    <x v="2"/>
    <x v="128"/>
    <x v="381"/>
    <x v="569"/>
    <x v="4"/>
    <x v="3"/>
    <x v="20"/>
    <x v="20"/>
    <x v="0"/>
    <x v="0"/>
    <x v="2"/>
    <x v="0"/>
  </r>
  <r>
    <x v="0"/>
    <x v="0"/>
    <x v="70"/>
    <x v="69"/>
    <x v="15"/>
    <x v="1"/>
    <x v="1563"/>
    <x v="45"/>
    <x v="2"/>
    <x v="2"/>
    <x v="61"/>
    <x v="64"/>
    <x v="66"/>
    <x v="4"/>
    <x v="3"/>
    <x v="21"/>
    <x v="21"/>
    <x v="0"/>
    <x v="0"/>
    <x v="2"/>
    <x v="0"/>
  </r>
  <r>
    <x v="0"/>
    <x v="0"/>
    <x v="73"/>
    <x v="72"/>
    <x v="15"/>
    <x v="1"/>
    <x v="1564"/>
    <x v="47"/>
    <x v="2"/>
    <x v="2"/>
    <x v="68"/>
    <x v="66"/>
    <x v="360"/>
    <x v="4"/>
    <x v="3"/>
    <x v="21"/>
    <x v="21"/>
    <x v="0"/>
    <x v="0"/>
    <x v="2"/>
    <x v="0"/>
  </r>
  <r>
    <x v="0"/>
    <x v="0"/>
    <x v="380"/>
    <x v="408"/>
    <x v="15"/>
    <x v="1"/>
    <x v="1565"/>
    <x v="59"/>
    <x v="2"/>
    <x v="2"/>
    <x v="129"/>
    <x v="231"/>
    <x v="1079"/>
    <x v="4"/>
    <x v="3"/>
    <x v="20"/>
    <x v="20"/>
    <x v="0"/>
    <x v="0"/>
    <x v="2"/>
    <x v="0"/>
  </r>
  <r>
    <x v="0"/>
    <x v="0"/>
    <x v="381"/>
    <x v="409"/>
    <x v="15"/>
    <x v="1"/>
    <x v="1566"/>
    <x v="61"/>
    <x v="2"/>
    <x v="2"/>
    <x v="697"/>
    <x v="338"/>
    <x v="1080"/>
    <x v="4"/>
    <x v="3"/>
    <x v="26"/>
    <x v="26"/>
    <x v="0"/>
    <x v="0"/>
    <x v="2"/>
    <x v="0"/>
  </r>
  <r>
    <x v="0"/>
    <x v="0"/>
    <x v="382"/>
    <x v="410"/>
    <x v="15"/>
    <x v="1"/>
    <x v="1567"/>
    <x v="45"/>
    <x v="2"/>
    <x v="2"/>
    <x v="131"/>
    <x v="187"/>
    <x v="1081"/>
    <x v="4"/>
    <x v="3"/>
    <x v="20"/>
    <x v="20"/>
    <x v="0"/>
    <x v="0"/>
    <x v="2"/>
    <x v="0"/>
  </r>
  <r>
    <x v="0"/>
    <x v="0"/>
    <x v="163"/>
    <x v="173"/>
    <x v="15"/>
    <x v="1"/>
    <x v="1568"/>
    <x v="51"/>
    <x v="2"/>
    <x v="2"/>
    <x v="84"/>
    <x v="144"/>
    <x v="1082"/>
    <x v="4"/>
    <x v="3"/>
    <x v="20"/>
    <x v="20"/>
    <x v="0"/>
    <x v="0"/>
    <x v="2"/>
    <x v="0"/>
  </r>
  <r>
    <x v="0"/>
    <x v="0"/>
    <x v="164"/>
    <x v="174"/>
    <x v="15"/>
    <x v="1"/>
    <x v="1569"/>
    <x v="45"/>
    <x v="2"/>
    <x v="2"/>
    <x v="131"/>
    <x v="145"/>
    <x v="156"/>
    <x v="4"/>
    <x v="3"/>
    <x v="16"/>
    <x v="16"/>
    <x v="0"/>
    <x v="0"/>
    <x v="2"/>
    <x v="0"/>
  </r>
  <r>
    <x v="0"/>
    <x v="0"/>
    <x v="434"/>
    <x v="460"/>
    <x v="15"/>
    <x v="1"/>
    <x v="1570"/>
    <x v="47"/>
    <x v="2"/>
    <x v="2"/>
    <x v="384"/>
    <x v="383"/>
    <x v="695"/>
    <x v="4"/>
    <x v="3"/>
    <x v="20"/>
    <x v="20"/>
    <x v="0"/>
    <x v="0"/>
    <x v="2"/>
    <x v="0"/>
  </r>
  <r>
    <x v="0"/>
    <x v="0"/>
    <x v="384"/>
    <x v="412"/>
    <x v="15"/>
    <x v="1"/>
    <x v="1571"/>
    <x v="116"/>
    <x v="2"/>
    <x v="2"/>
    <x v="321"/>
    <x v="340"/>
    <x v="462"/>
    <x v="4"/>
    <x v="3"/>
    <x v="26"/>
    <x v="26"/>
    <x v="0"/>
    <x v="0"/>
    <x v="2"/>
    <x v="0"/>
  </r>
  <r>
    <x v="0"/>
    <x v="0"/>
    <x v="166"/>
    <x v="176"/>
    <x v="15"/>
    <x v="1"/>
    <x v="1572"/>
    <x v="47"/>
    <x v="2"/>
    <x v="2"/>
    <x v="47"/>
    <x v="147"/>
    <x v="1083"/>
    <x v="4"/>
    <x v="3"/>
    <x v="16"/>
    <x v="16"/>
    <x v="0"/>
    <x v="0"/>
    <x v="2"/>
    <x v="0"/>
  </r>
  <r>
    <x v="0"/>
    <x v="0"/>
    <x v="435"/>
    <x v="461"/>
    <x v="15"/>
    <x v="1"/>
    <x v="1573"/>
    <x v="47"/>
    <x v="2"/>
    <x v="2"/>
    <x v="68"/>
    <x v="384"/>
    <x v="835"/>
    <x v="4"/>
    <x v="3"/>
    <x v="21"/>
    <x v="21"/>
    <x v="0"/>
    <x v="0"/>
    <x v="2"/>
    <x v="0"/>
  </r>
  <r>
    <x v="0"/>
    <x v="0"/>
    <x v="327"/>
    <x v="349"/>
    <x v="15"/>
    <x v="1"/>
    <x v="1574"/>
    <x v="47"/>
    <x v="2"/>
    <x v="2"/>
    <x v="85"/>
    <x v="291"/>
    <x v="660"/>
    <x v="4"/>
    <x v="3"/>
    <x v="20"/>
    <x v="20"/>
    <x v="0"/>
    <x v="0"/>
    <x v="2"/>
    <x v="0"/>
  </r>
  <r>
    <x v="0"/>
    <x v="0"/>
    <x v="76"/>
    <x v="75"/>
    <x v="15"/>
    <x v="1"/>
    <x v="1575"/>
    <x v="45"/>
    <x v="2"/>
    <x v="2"/>
    <x v="61"/>
    <x v="66"/>
    <x v="72"/>
    <x v="4"/>
    <x v="3"/>
    <x v="21"/>
    <x v="21"/>
    <x v="0"/>
    <x v="0"/>
    <x v="2"/>
    <x v="0"/>
  </r>
  <r>
    <x v="0"/>
    <x v="0"/>
    <x v="262"/>
    <x v="278"/>
    <x v="15"/>
    <x v="1"/>
    <x v="1576"/>
    <x v="47"/>
    <x v="2"/>
    <x v="2"/>
    <x v="68"/>
    <x v="231"/>
    <x v="1084"/>
    <x v="4"/>
    <x v="3"/>
    <x v="20"/>
    <x v="20"/>
    <x v="0"/>
    <x v="0"/>
    <x v="2"/>
    <x v="0"/>
  </r>
  <r>
    <x v="0"/>
    <x v="0"/>
    <x v="214"/>
    <x v="230"/>
    <x v="15"/>
    <x v="1"/>
    <x v="1577"/>
    <x v="47"/>
    <x v="2"/>
    <x v="2"/>
    <x v="85"/>
    <x v="187"/>
    <x v="210"/>
    <x v="4"/>
    <x v="3"/>
    <x v="20"/>
    <x v="20"/>
    <x v="0"/>
    <x v="0"/>
    <x v="2"/>
    <x v="0"/>
  </r>
  <r>
    <x v="0"/>
    <x v="0"/>
    <x v="328"/>
    <x v="350"/>
    <x v="15"/>
    <x v="1"/>
    <x v="1578"/>
    <x v="45"/>
    <x v="2"/>
    <x v="2"/>
    <x v="131"/>
    <x v="292"/>
    <x v="1085"/>
    <x v="4"/>
    <x v="3"/>
    <x v="19"/>
    <x v="19"/>
    <x v="0"/>
    <x v="0"/>
    <x v="2"/>
    <x v="0"/>
  </r>
  <r>
    <x v="0"/>
    <x v="0"/>
    <x v="167"/>
    <x v="177"/>
    <x v="15"/>
    <x v="1"/>
    <x v="1579"/>
    <x v="47"/>
    <x v="2"/>
    <x v="2"/>
    <x v="384"/>
    <x v="148"/>
    <x v="578"/>
    <x v="4"/>
    <x v="3"/>
    <x v="20"/>
    <x v="20"/>
    <x v="0"/>
    <x v="0"/>
    <x v="2"/>
    <x v="0"/>
  </r>
  <r>
    <x v="0"/>
    <x v="0"/>
    <x v="168"/>
    <x v="178"/>
    <x v="15"/>
    <x v="1"/>
    <x v="1580"/>
    <x v="45"/>
    <x v="2"/>
    <x v="2"/>
    <x v="45"/>
    <x v="149"/>
    <x v="160"/>
    <x v="4"/>
    <x v="3"/>
    <x v="16"/>
    <x v="16"/>
    <x v="0"/>
    <x v="0"/>
    <x v="2"/>
    <x v="0"/>
  </r>
  <r>
    <x v="0"/>
    <x v="0"/>
    <x v="386"/>
    <x v="414"/>
    <x v="15"/>
    <x v="1"/>
    <x v="1581"/>
    <x v="59"/>
    <x v="2"/>
    <x v="2"/>
    <x v="130"/>
    <x v="342"/>
    <x v="1086"/>
    <x v="4"/>
    <x v="3"/>
    <x v="20"/>
    <x v="20"/>
    <x v="0"/>
    <x v="0"/>
    <x v="2"/>
    <x v="0"/>
  </r>
  <r>
    <x v="0"/>
    <x v="0"/>
    <x v="81"/>
    <x v="80"/>
    <x v="15"/>
    <x v="1"/>
    <x v="1582"/>
    <x v="47"/>
    <x v="2"/>
    <x v="2"/>
    <x v="68"/>
    <x v="64"/>
    <x v="77"/>
    <x v="4"/>
    <x v="3"/>
    <x v="21"/>
    <x v="21"/>
    <x v="0"/>
    <x v="0"/>
    <x v="2"/>
    <x v="0"/>
  </r>
  <r>
    <x v="0"/>
    <x v="0"/>
    <x v="438"/>
    <x v="464"/>
    <x v="15"/>
    <x v="1"/>
    <x v="1583"/>
    <x v="45"/>
    <x v="2"/>
    <x v="2"/>
    <x v="61"/>
    <x v="384"/>
    <x v="581"/>
    <x v="4"/>
    <x v="3"/>
    <x v="21"/>
    <x v="21"/>
    <x v="0"/>
    <x v="0"/>
    <x v="2"/>
    <x v="0"/>
  </r>
  <r>
    <x v="0"/>
    <x v="0"/>
    <x v="170"/>
    <x v="180"/>
    <x v="15"/>
    <x v="1"/>
    <x v="1584"/>
    <x v="567"/>
    <x v="2"/>
    <x v="2"/>
    <x v="698"/>
    <x v="151"/>
    <x v="1087"/>
    <x v="4"/>
    <x v="3"/>
    <x v="20"/>
    <x v="20"/>
    <x v="0"/>
    <x v="0"/>
    <x v="2"/>
    <x v="0"/>
  </r>
  <r>
    <x v="0"/>
    <x v="0"/>
    <x v="501"/>
    <x v="530"/>
    <x v="15"/>
    <x v="1"/>
    <x v="1585"/>
    <x v="46"/>
    <x v="2"/>
    <x v="2"/>
    <x v="326"/>
    <x v="434"/>
    <x v="836"/>
    <x v="4"/>
    <x v="3"/>
    <x v="19"/>
    <x v="19"/>
    <x v="0"/>
    <x v="0"/>
    <x v="2"/>
    <x v="0"/>
  </r>
  <r>
    <x v="0"/>
    <x v="0"/>
    <x v="172"/>
    <x v="182"/>
    <x v="15"/>
    <x v="1"/>
    <x v="1586"/>
    <x v="171"/>
    <x v="2"/>
    <x v="2"/>
    <x v="699"/>
    <x v="153"/>
    <x v="1088"/>
    <x v="4"/>
    <x v="3"/>
    <x v="16"/>
    <x v="16"/>
    <x v="0"/>
    <x v="0"/>
    <x v="2"/>
    <x v="0"/>
  </r>
  <r>
    <x v="0"/>
    <x v="0"/>
    <x v="330"/>
    <x v="352"/>
    <x v="15"/>
    <x v="1"/>
    <x v="1587"/>
    <x v="124"/>
    <x v="2"/>
    <x v="2"/>
    <x v="146"/>
    <x v="294"/>
    <x v="1089"/>
    <x v="4"/>
    <x v="3"/>
    <x v="19"/>
    <x v="19"/>
    <x v="0"/>
    <x v="0"/>
    <x v="2"/>
    <x v="0"/>
  </r>
  <r>
    <x v="0"/>
    <x v="0"/>
    <x v="331"/>
    <x v="353"/>
    <x v="15"/>
    <x v="1"/>
    <x v="1588"/>
    <x v="45"/>
    <x v="2"/>
    <x v="2"/>
    <x v="131"/>
    <x v="295"/>
    <x v="1090"/>
    <x v="4"/>
    <x v="3"/>
    <x v="20"/>
    <x v="20"/>
    <x v="0"/>
    <x v="0"/>
    <x v="2"/>
    <x v="0"/>
  </r>
  <r>
    <x v="0"/>
    <x v="0"/>
    <x v="175"/>
    <x v="185"/>
    <x v="15"/>
    <x v="1"/>
    <x v="1589"/>
    <x v="59"/>
    <x v="2"/>
    <x v="2"/>
    <x v="130"/>
    <x v="156"/>
    <x v="1091"/>
    <x v="4"/>
    <x v="3"/>
    <x v="20"/>
    <x v="20"/>
    <x v="0"/>
    <x v="0"/>
    <x v="2"/>
    <x v="0"/>
  </r>
  <r>
    <x v="0"/>
    <x v="0"/>
    <x v="266"/>
    <x v="282"/>
    <x v="15"/>
    <x v="1"/>
    <x v="1590"/>
    <x v="71"/>
    <x v="2"/>
    <x v="2"/>
    <x v="593"/>
    <x v="235"/>
    <x v="922"/>
    <x v="4"/>
    <x v="3"/>
    <x v="19"/>
    <x v="19"/>
    <x v="0"/>
    <x v="0"/>
    <x v="2"/>
    <x v="0"/>
  </r>
  <r>
    <x v="0"/>
    <x v="0"/>
    <x v="87"/>
    <x v="86"/>
    <x v="15"/>
    <x v="1"/>
    <x v="1591"/>
    <x v="409"/>
    <x v="2"/>
    <x v="1"/>
    <x v="700"/>
    <x v="76"/>
    <x v="1092"/>
    <x v="1"/>
    <x v="1"/>
    <x v="18"/>
    <x v="18"/>
    <x v="0"/>
    <x v="0"/>
    <x v="2"/>
    <x v="0"/>
  </r>
  <r>
    <x v="0"/>
    <x v="0"/>
    <x v="267"/>
    <x v="283"/>
    <x v="15"/>
    <x v="1"/>
    <x v="1592"/>
    <x v="66"/>
    <x v="2"/>
    <x v="2"/>
    <x v="81"/>
    <x v="236"/>
    <x v="923"/>
    <x v="4"/>
    <x v="3"/>
    <x v="20"/>
    <x v="20"/>
    <x v="0"/>
    <x v="0"/>
    <x v="2"/>
    <x v="0"/>
  </r>
  <r>
    <x v="0"/>
    <x v="0"/>
    <x v="268"/>
    <x v="284"/>
    <x v="15"/>
    <x v="1"/>
    <x v="1593"/>
    <x v="45"/>
    <x v="2"/>
    <x v="2"/>
    <x v="131"/>
    <x v="237"/>
    <x v="285"/>
    <x v="4"/>
    <x v="3"/>
    <x v="19"/>
    <x v="19"/>
    <x v="0"/>
    <x v="0"/>
    <x v="2"/>
    <x v="0"/>
  </r>
  <r>
    <x v="0"/>
    <x v="0"/>
    <x v="269"/>
    <x v="285"/>
    <x v="15"/>
    <x v="1"/>
    <x v="1594"/>
    <x v="354"/>
    <x v="2"/>
    <x v="2"/>
    <x v="426"/>
    <x v="238"/>
    <x v="934"/>
    <x v="4"/>
    <x v="3"/>
    <x v="20"/>
    <x v="20"/>
    <x v="0"/>
    <x v="0"/>
    <x v="2"/>
    <x v="0"/>
  </r>
  <r>
    <x v="0"/>
    <x v="0"/>
    <x v="209"/>
    <x v="224"/>
    <x v="15"/>
    <x v="1"/>
    <x v="1595"/>
    <x v="52"/>
    <x v="2"/>
    <x v="2"/>
    <x v="193"/>
    <x v="183"/>
    <x v="484"/>
    <x v="4"/>
    <x v="3"/>
    <x v="20"/>
    <x v="20"/>
    <x v="0"/>
    <x v="0"/>
    <x v="2"/>
    <x v="0"/>
  </r>
  <r>
    <x v="0"/>
    <x v="0"/>
    <x v="270"/>
    <x v="286"/>
    <x v="15"/>
    <x v="1"/>
    <x v="1596"/>
    <x v="568"/>
    <x v="2"/>
    <x v="2"/>
    <x v="701"/>
    <x v="239"/>
    <x v="1093"/>
    <x v="4"/>
    <x v="3"/>
    <x v="26"/>
    <x v="26"/>
    <x v="0"/>
    <x v="0"/>
    <x v="2"/>
    <x v="0"/>
  </r>
  <r>
    <x v="0"/>
    <x v="0"/>
    <x v="333"/>
    <x v="355"/>
    <x v="15"/>
    <x v="1"/>
    <x v="1597"/>
    <x v="63"/>
    <x v="2"/>
    <x v="2"/>
    <x v="432"/>
    <x v="297"/>
    <x v="674"/>
    <x v="4"/>
    <x v="3"/>
    <x v="19"/>
    <x v="19"/>
    <x v="0"/>
    <x v="0"/>
    <x v="2"/>
    <x v="0"/>
  </r>
  <r>
    <x v="0"/>
    <x v="0"/>
    <x v="440"/>
    <x v="466"/>
    <x v="15"/>
    <x v="1"/>
    <x v="1598"/>
    <x v="58"/>
    <x v="2"/>
    <x v="2"/>
    <x v="702"/>
    <x v="386"/>
    <x v="1094"/>
    <x v="4"/>
    <x v="3"/>
    <x v="21"/>
    <x v="21"/>
    <x v="0"/>
    <x v="0"/>
    <x v="2"/>
    <x v="0"/>
  </r>
  <r>
    <x v="0"/>
    <x v="0"/>
    <x v="441"/>
    <x v="467"/>
    <x v="15"/>
    <x v="1"/>
    <x v="1599"/>
    <x v="52"/>
    <x v="2"/>
    <x v="2"/>
    <x v="67"/>
    <x v="382"/>
    <x v="593"/>
    <x v="4"/>
    <x v="3"/>
    <x v="21"/>
    <x v="21"/>
    <x v="0"/>
    <x v="0"/>
    <x v="2"/>
    <x v="0"/>
  </r>
  <r>
    <x v="0"/>
    <x v="0"/>
    <x v="443"/>
    <x v="469"/>
    <x v="15"/>
    <x v="1"/>
    <x v="1600"/>
    <x v="60"/>
    <x v="2"/>
    <x v="2"/>
    <x v="63"/>
    <x v="382"/>
    <x v="591"/>
    <x v="4"/>
    <x v="3"/>
    <x v="21"/>
    <x v="21"/>
    <x v="0"/>
    <x v="0"/>
    <x v="2"/>
    <x v="0"/>
  </r>
  <r>
    <x v="0"/>
    <x v="0"/>
    <x v="444"/>
    <x v="470"/>
    <x v="15"/>
    <x v="1"/>
    <x v="1601"/>
    <x v="51"/>
    <x v="2"/>
    <x v="2"/>
    <x v="76"/>
    <x v="382"/>
    <x v="1095"/>
    <x v="4"/>
    <x v="3"/>
    <x v="21"/>
    <x v="21"/>
    <x v="0"/>
    <x v="0"/>
    <x v="2"/>
    <x v="0"/>
  </r>
  <r>
    <x v="0"/>
    <x v="0"/>
    <x v="90"/>
    <x v="89"/>
    <x v="15"/>
    <x v="1"/>
    <x v="1602"/>
    <x v="51"/>
    <x v="2"/>
    <x v="2"/>
    <x v="76"/>
    <x v="66"/>
    <x v="85"/>
    <x v="4"/>
    <x v="3"/>
    <x v="21"/>
    <x v="21"/>
    <x v="0"/>
    <x v="0"/>
    <x v="2"/>
    <x v="0"/>
  </r>
  <r>
    <x v="0"/>
    <x v="0"/>
    <x v="523"/>
    <x v="555"/>
    <x v="15"/>
    <x v="1"/>
    <x v="1603"/>
    <x v="45"/>
    <x v="2"/>
    <x v="2"/>
    <x v="131"/>
    <x v="290"/>
    <x v="359"/>
    <x v="4"/>
    <x v="3"/>
    <x v="20"/>
    <x v="20"/>
    <x v="0"/>
    <x v="0"/>
    <x v="2"/>
    <x v="0"/>
  </r>
  <r>
    <x v="0"/>
    <x v="0"/>
    <x v="524"/>
    <x v="556"/>
    <x v="15"/>
    <x v="1"/>
    <x v="1604"/>
    <x v="51"/>
    <x v="2"/>
    <x v="2"/>
    <x v="76"/>
    <x v="382"/>
    <x v="1095"/>
    <x v="4"/>
    <x v="3"/>
    <x v="21"/>
    <x v="21"/>
    <x v="0"/>
    <x v="0"/>
    <x v="2"/>
    <x v="0"/>
  </r>
  <r>
    <x v="0"/>
    <x v="0"/>
    <x v="211"/>
    <x v="226"/>
    <x v="15"/>
    <x v="1"/>
    <x v="1605"/>
    <x v="47"/>
    <x v="2"/>
    <x v="2"/>
    <x v="85"/>
    <x v="183"/>
    <x v="205"/>
    <x v="4"/>
    <x v="3"/>
    <x v="20"/>
    <x v="20"/>
    <x v="0"/>
    <x v="0"/>
    <x v="2"/>
    <x v="0"/>
  </r>
  <r>
    <x v="0"/>
    <x v="0"/>
    <x v="389"/>
    <x v="417"/>
    <x v="15"/>
    <x v="1"/>
    <x v="1606"/>
    <x v="47"/>
    <x v="2"/>
    <x v="2"/>
    <x v="68"/>
    <x v="238"/>
    <x v="1096"/>
    <x v="4"/>
    <x v="3"/>
    <x v="20"/>
    <x v="20"/>
    <x v="0"/>
    <x v="0"/>
    <x v="2"/>
    <x v="0"/>
  </r>
  <r>
    <x v="0"/>
    <x v="0"/>
    <x v="212"/>
    <x v="227"/>
    <x v="15"/>
    <x v="1"/>
    <x v="1607"/>
    <x v="45"/>
    <x v="2"/>
    <x v="2"/>
    <x v="131"/>
    <x v="185"/>
    <x v="206"/>
    <x v="4"/>
    <x v="3"/>
    <x v="20"/>
    <x v="20"/>
    <x v="0"/>
    <x v="0"/>
    <x v="2"/>
    <x v="0"/>
  </r>
  <r>
    <x v="0"/>
    <x v="0"/>
    <x v="449"/>
    <x v="475"/>
    <x v="15"/>
    <x v="1"/>
    <x v="1608"/>
    <x v="45"/>
    <x v="2"/>
    <x v="2"/>
    <x v="61"/>
    <x v="391"/>
    <x v="848"/>
    <x v="4"/>
    <x v="3"/>
    <x v="21"/>
    <x v="21"/>
    <x v="0"/>
    <x v="0"/>
    <x v="2"/>
    <x v="0"/>
  </r>
  <r>
    <x v="0"/>
    <x v="0"/>
    <x v="451"/>
    <x v="477"/>
    <x v="15"/>
    <x v="1"/>
    <x v="1609"/>
    <x v="47"/>
    <x v="2"/>
    <x v="2"/>
    <x v="68"/>
    <x v="392"/>
    <x v="1097"/>
    <x v="4"/>
    <x v="3"/>
    <x v="21"/>
    <x v="21"/>
    <x v="0"/>
    <x v="0"/>
    <x v="2"/>
    <x v="0"/>
  </r>
  <r>
    <x v="0"/>
    <x v="0"/>
    <x v="394"/>
    <x v="422"/>
    <x v="15"/>
    <x v="1"/>
    <x v="1610"/>
    <x v="47"/>
    <x v="2"/>
    <x v="2"/>
    <x v="85"/>
    <x v="348"/>
    <x v="1098"/>
    <x v="4"/>
    <x v="3"/>
    <x v="19"/>
    <x v="19"/>
    <x v="0"/>
    <x v="0"/>
    <x v="2"/>
    <x v="0"/>
  </r>
  <r>
    <x v="0"/>
    <x v="0"/>
    <x v="100"/>
    <x v="99"/>
    <x v="15"/>
    <x v="1"/>
    <x v="1611"/>
    <x v="52"/>
    <x v="2"/>
    <x v="2"/>
    <x v="67"/>
    <x v="86"/>
    <x v="94"/>
    <x v="4"/>
    <x v="3"/>
    <x v="21"/>
    <x v="21"/>
    <x v="0"/>
    <x v="0"/>
    <x v="2"/>
    <x v="0"/>
  </r>
  <r>
    <x v="0"/>
    <x v="0"/>
    <x v="395"/>
    <x v="423"/>
    <x v="15"/>
    <x v="1"/>
    <x v="1612"/>
    <x v="45"/>
    <x v="2"/>
    <x v="2"/>
    <x v="131"/>
    <x v="183"/>
    <x v="203"/>
    <x v="4"/>
    <x v="3"/>
    <x v="20"/>
    <x v="20"/>
    <x v="0"/>
    <x v="0"/>
    <x v="2"/>
    <x v="0"/>
  </r>
  <r>
    <x v="0"/>
    <x v="0"/>
    <x v="453"/>
    <x v="479"/>
    <x v="15"/>
    <x v="1"/>
    <x v="1613"/>
    <x v="52"/>
    <x v="2"/>
    <x v="2"/>
    <x v="67"/>
    <x v="394"/>
    <x v="1099"/>
    <x v="4"/>
    <x v="3"/>
    <x v="21"/>
    <x v="21"/>
    <x v="0"/>
    <x v="0"/>
    <x v="2"/>
    <x v="0"/>
  </r>
  <r>
    <x v="0"/>
    <x v="0"/>
    <x v="276"/>
    <x v="292"/>
    <x v="15"/>
    <x v="1"/>
    <x v="1614"/>
    <x v="45"/>
    <x v="2"/>
    <x v="2"/>
    <x v="131"/>
    <x v="244"/>
    <x v="293"/>
    <x v="4"/>
    <x v="3"/>
    <x v="19"/>
    <x v="19"/>
    <x v="0"/>
    <x v="0"/>
    <x v="2"/>
    <x v="0"/>
  </r>
  <r>
    <x v="0"/>
    <x v="0"/>
    <x v="465"/>
    <x v="493"/>
    <x v="15"/>
    <x v="1"/>
    <x v="1615"/>
    <x v="47"/>
    <x v="2"/>
    <x v="2"/>
    <x v="85"/>
    <x v="402"/>
    <x v="1100"/>
    <x v="4"/>
    <x v="3"/>
    <x v="21"/>
    <x v="21"/>
    <x v="0"/>
    <x v="0"/>
    <x v="2"/>
    <x v="0"/>
  </r>
  <r>
    <x v="0"/>
    <x v="0"/>
    <x v="455"/>
    <x v="481"/>
    <x v="15"/>
    <x v="1"/>
    <x v="1616"/>
    <x v="47"/>
    <x v="2"/>
    <x v="2"/>
    <x v="68"/>
    <x v="395"/>
    <x v="1101"/>
    <x v="4"/>
    <x v="3"/>
    <x v="21"/>
    <x v="21"/>
    <x v="0"/>
    <x v="0"/>
    <x v="2"/>
    <x v="0"/>
  </r>
  <r>
    <x v="0"/>
    <x v="0"/>
    <x v="280"/>
    <x v="296"/>
    <x v="15"/>
    <x v="1"/>
    <x v="1617"/>
    <x v="52"/>
    <x v="2"/>
    <x v="2"/>
    <x v="588"/>
    <x v="248"/>
    <x v="1102"/>
    <x v="4"/>
    <x v="3"/>
    <x v="26"/>
    <x v="26"/>
    <x v="0"/>
    <x v="0"/>
    <x v="2"/>
    <x v="0"/>
  </r>
  <r>
    <x v="0"/>
    <x v="0"/>
    <x v="111"/>
    <x v="110"/>
    <x v="15"/>
    <x v="1"/>
    <x v="1618"/>
    <x v="45"/>
    <x v="2"/>
    <x v="2"/>
    <x v="61"/>
    <x v="97"/>
    <x v="220"/>
    <x v="4"/>
    <x v="3"/>
    <x v="21"/>
    <x v="21"/>
    <x v="0"/>
    <x v="0"/>
    <x v="2"/>
    <x v="0"/>
  </r>
  <r>
    <x v="0"/>
    <x v="0"/>
    <x v="195"/>
    <x v="205"/>
    <x v="15"/>
    <x v="1"/>
    <x v="1619"/>
    <x v="52"/>
    <x v="2"/>
    <x v="2"/>
    <x v="52"/>
    <x v="171"/>
    <x v="1103"/>
    <x v="4"/>
    <x v="3"/>
    <x v="16"/>
    <x v="16"/>
    <x v="0"/>
    <x v="0"/>
    <x v="2"/>
    <x v="0"/>
  </r>
  <r>
    <x v="0"/>
    <x v="0"/>
    <x v="281"/>
    <x v="297"/>
    <x v="15"/>
    <x v="1"/>
    <x v="1620"/>
    <x v="47"/>
    <x v="2"/>
    <x v="2"/>
    <x v="85"/>
    <x v="249"/>
    <x v="1104"/>
    <x v="4"/>
    <x v="3"/>
    <x v="19"/>
    <x v="19"/>
    <x v="0"/>
    <x v="0"/>
    <x v="2"/>
    <x v="0"/>
  </r>
  <r>
    <x v="0"/>
    <x v="0"/>
    <x v="466"/>
    <x v="494"/>
    <x v="15"/>
    <x v="1"/>
    <x v="1621"/>
    <x v="47"/>
    <x v="2"/>
    <x v="2"/>
    <x v="68"/>
    <x v="403"/>
    <x v="688"/>
    <x v="4"/>
    <x v="3"/>
    <x v="21"/>
    <x v="21"/>
    <x v="0"/>
    <x v="0"/>
    <x v="2"/>
    <x v="0"/>
  </r>
  <r>
    <x v="0"/>
    <x v="0"/>
    <x v="198"/>
    <x v="208"/>
    <x v="15"/>
    <x v="1"/>
    <x v="1622"/>
    <x v="47"/>
    <x v="2"/>
    <x v="2"/>
    <x v="85"/>
    <x v="145"/>
    <x v="1105"/>
    <x v="4"/>
    <x v="3"/>
    <x v="16"/>
    <x v="16"/>
    <x v="0"/>
    <x v="0"/>
    <x v="2"/>
    <x v="0"/>
  </r>
  <r>
    <x v="0"/>
    <x v="0"/>
    <x v="401"/>
    <x v="429"/>
    <x v="15"/>
    <x v="1"/>
    <x v="1623"/>
    <x v="45"/>
    <x v="2"/>
    <x v="2"/>
    <x v="89"/>
    <x v="353"/>
    <x v="499"/>
    <x v="4"/>
    <x v="3"/>
    <x v="20"/>
    <x v="20"/>
    <x v="0"/>
    <x v="0"/>
    <x v="2"/>
    <x v="0"/>
  </r>
  <r>
    <x v="0"/>
    <x v="0"/>
    <x v="458"/>
    <x v="484"/>
    <x v="15"/>
    <x v="1"/>
    <x v="1624"/>
    <x v="45"/>
    <x v="2"/>
    <x v="2"/>
    <x v="45"/>
    <x v="396"/>
    <x v="623"/>
    <x v="4"/>
    <x v="3"/>
    <x v="16"/>
    <x v="16"/>
    <x v="0"/>
    <x v="0"/>
    <x v="2"/>
    <x v="0"/>
  </r>
  <r>
    <x v="0"/>
    <x v="0"/>
    <x v="525"/>
    <x v="557"/>
    <x v="15"/>
    <x v="1"/>
    <x v="1625"/>
    <x v="45"/>
    <x v="2"/>
    <x v="2"/>
    <x v="61"/>
    <x v="452"/>
    <x v="1106"/>
    <x v="4"/>
    <x v="3"/>
    <x v="21"/>
    <x v="21"/>
    <x v="0"/>
    <x v="0"/>
    <x v="2"/>
    <x v="0"/>
  </r>
  <r>
    <x v="0"/>
    <x v="0"/>
    <x v="526"/>
    <x v="558"/>
    <x v="15"/>
    <x v="1"/>
    <x v="1626"/>
    <x v="45"/>
    <x v="2"/>
    <x v="2"/>
    <x v="131"/>
    <x v="287"/>
    <x v="355"/>
    <x v="4"/>
    <x v="3"/>
    <x v="20"/>
    <x v="20"/>
    <x v="0"/>
    <x v="0"/>
    <x v="2"/>
    <x v="0"/>
  </r>
  <r>
    <x v="0"/>
    <x v="0"/>
    <x v="511"/>
    <x v="541"/>
    <x v="15"/>
    <x v="1"/>
    <x v="1627"/>
    <x v="51"/>
    <x v="2"/>
    <x v="2"/>
    <x v="60"/>
    <x v="90"/>
    <x v="212"/>
    <x v="4"/>
    <x v="3"/>
    <x v="19"/>
    <x v="19"/>
    <x v="0"/>
    <x v="0"/>
    <x v="2"/>
    <x v="0"/>
  </r>
  <r>
    <x v="0"/>
    <x v="0"/>
    <x v="527"/>
    <x v="559"/>
    <x v="15"/>
    <x v="1"/>
    <x v="1628"/>
    <x v="45"/>
    <x v="2"/>
    <x v="2"/>
    <x v="45"/>
    <x v="453"/>
    <x v="1107"/>
    <x v="4"/>
    <x v="3"/>
    <x v="16"/>
    <x v="16"/>
    <x v="0"/>
    <x v="0"/>
    <x v="2"/>
    <x v="0"/>
  </r>
  <r>
    <x v="0"/>
    <x v="0"/>
    <x v="484"/>
    <x v="512"/>
    <x v="15"/>
    <x v="1"/>
    <x v="1629"/>
    <x v="312"/>
    <x v="2"/>
    <x v="2"/>
    <x v="495"/>
    <x v="418"/>
    <x v="773"/>
    <x v="2"/>
    <x v="1"/>
    <x v="29"/>
    <x v="29"/>
    <x v="0"/>
    <x v="0"/>
    <x v="2"/>
    <x v="0"/>
  </r>
  <r>
    <x v="0"/>
    <x v="0"/>
    <x v="528"/>
    <x v="560"/>
    <x v="15"/>
    <x v="1"/>
    <x v="1630"/>
    <x v="4"/>
    <x v="2"/>
    <x v="2"/>
    <x v="4"/>
    <x v="454"/>
    <x v="0"/>
    <x v="2"/>
    <x v="1"/>
    <x v="29"/>
    <x v="29"/>
    <x v="0"/>
    <x v="0"/>
    <x v="2"/>
    <x v="0"/>
  </r>
  <r>
    <x v="0"/>
    <x v="0"/>
    <x v="528"/>
    <x v="560"/>
    <x v="15"/>
    <x v="1"/>
    <x v="1631"/>
    <x v="4"/>
    <x v="2"/>
    <x v="2"/>
    <x v="4"/>
    <x v="454"/>
    <x v="0"/>
    <x v="2"/>
    <x v="1"/>
    <x v="29"/>
    <x v="29"/>
    <x v="0"/>
    <x v="0"/>
    <x v="2"/>
    <x v="0"/>
  </r>
  <r>
    <x v="0"/>
    <x v="0"/>
    <x v="118"/>
    <x v="561"/>
    <x v="15"/>
    <x v="1"/>
    <x v="1632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7"/>
    <x v="15"/>
    <x v="1"/>
    <x v="1633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5"/>
    <x v="1"/>
    <x v="1634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5"/>
    <x v="1"/>
    <x v="1635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20"/>
    <x v="15"/>
    <x v="1"/>
    <x v="1636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0"/>
    <x v="15"/>
    <x v="1"/>
    <x v="1637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562"/>
    <x v="15"/>
    <x v="1"/>
    <x v="1638"/>
    <x v="4"/>
    <x v="3"/>
    <x v="3"/>
    <x v="4"/>
    <x v="0"/>
    <x v="0"/>
    <x v="1"/>
    <x v="1"/>
    <x v="31"/>
    <x v="31"/>
    <x v="0"/>
    <x v="0"/>
    <x v="2"/>
    <x v="0"/>
  </r>
  <r>
    <x v="0"/>
    <x v="0"/>
    <x v="118"/>
    <x v="121"/>
    <x v="15"/>
    <x v="1"/>
    <x v="1639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5"/>
    <x v="1"/>
    <x v="1640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5"/>
    <x v="1"/>
    <x v="1641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5"/>
    <x v="1"/>
    <x v="1642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5"/>
    <x v="1"/>
    <x v="1643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5"/>
    <x v="1"/>
    <x v="1644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5"/>
    <x v="1"/>
    <x v="1645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122"/>
    <x v="15"/>
    <x v="1"/>
    <x v="1646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5"/>
    <x v="1"/>
    <x v="1647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3"/>
    <x v="15"/>
    <x v="1"/>
    <x v="1648"/>
    <x v="4"/>
    <x v="3"/>
    <x v="3"/>
    <x v="4"/>
    <x v="0"/>
    <x v="0"/>
    <x v="3"/>
    <x v="2"/>
    <x v="17"/>
    <x v="17"/>
    <x v="0"/>
    <x v="0"/>
    <x v="2"/>
    <x v="0"/>
  </r>
  <r>
    <x v="0"/>
    <x v="0"/>
    <x v="118"/>
    <x v="219"/>
    <x v="15"/>
    <x v="1"/>
    <x v="1649"/>
    <x v="4"/>
    <x v="3"/>
    <x v="3"/>
    <x v="4"/>
    <x v="0"/>
    <x v="0"/>
    <x v="3"/>
    <x v="2"/>
    <x v="9"/>
    <x v="9"/>
    <x v="0"/>
    <x v="0"/>
    <x v="2"/>
    <x v="0"/>
  </r>
  <r>
    <x v="0"/>
    <x v="0"/>
    <x v="118"/>
    <x v="228"/>
    <x v="15"/>
    <x v="1"/>
    <x v="1650"/>
    <x v="4"/>
    <x v="3"/>
    <x v="3"/>
    <x v="4"/>
    <x v="0"/>
    <x v="0"/>
    <x v="1"/>
    <x v="1"/>
    <x v="10"/>
    <x v="10"/>
    <x v="0"/>
    <x v="0"/>
    <x v="2"/>
    <x v="0"/>
  </r>
  <r>
    <x v="0"/>
    <x v="0"/>
    <x v="118"/>
    <x v="220"/>
    <x v="15"/>
    <x v="1"/>
    <x v="1651"/>
    <x v="4"/>
    <x v="3"/>
    <x v="3"/>
    <x v="4"/>
    <x v="0"/>
    <x v="0"/>
    <x v="2"/>
    <x v="1"/>
    <x v="14"/>
    <x v="14"/>
    <x v="0"/>
    <x v="0"/>
    <x v="2"/>
    <x v="0"/>
  </r>
  <r>
    <x v="0"/>
    <x v="0"/>
    <x v="118"/>
    <x v="563"/>
    <x v="15"/>
    <x v="1"/>
    <x v="1652"/>
    <x v="4"/>
    <x v="3"/>
    <x v="3"/>
    <x v="4"/>
    <x v="0"/>
    <x v="0"/>
    <x v="0"/>
    <x v="0"/>
    <x v="6"/>
    <x v="6"/>
    <x v="0"/>
    <x v="0"/>
    <x v="2"/>
    <x v="0"/>
  </r>
  <r>
    <x v="0"/>
    <x v="0"/>
    <x v="34"/>
    <x v="34"/>
    <x v="16"/>
    <x v="1"/>
    <x v="1653"/>
    <x v="4"/>
    <x v="1"/>
    <x v="0"/>
    <x v="4"/>
    <x v="34"/>
    <x v="0"/>
    <x v="2"/>
    <x v="1"/>
    <x v="13"/>
    <x v="13"/>
    <x v="0"/>
    <x v="0"/>
    <x v="2"/>
    <x v="0"/>
  </r>
  <r>
    <x v="0"/>
    <x v="0"/>
    <x v="245"/>
    <x v="261"/>
    <x v="16"/>
    <x v="1"/>
    <x v="1654"/>
    <x v="4"/>
    <x v="1"/>
    <x v="0"/>
    <x v="4"/>
    <x v="35"/>
    <x v="0"/>
    <x v="2"/>
    <x v="1"/>
    <x v="13"/>
    <x v="13"/>
    <x v="0"/>
    <x v="0"/>
    <x v="2"/>
    <x v="0"/>
  </r>
  <r>
    <x v="0"/>
    <x v="0"/>
    <x v="35"/>
    <x v="35"/>
    <x v="16"/>
    <x v="1"/>
    <x v="1655"/>
    <x v="4"/>
    <x v="1"/>
    <x v="0"/>
    <x v="4"/>
    <x v="34"/>
    <x v="0"/>
    <x v="2"/>
    <x v="1"/>
    <x v="13"/>
    <x v="13"/>
    <x v="0"/>
    <x v="0"/>
    <x v="2"/>
    <x v="0"/>
  </r>
  <r>
    <x v="0"/>
    <x v="0"/>
    <x v="36"/>
    <x v="36"/>
    <x v="16"/>
    <x v="1"/>
    <x v="1656"/>
    <x v="4"/>
    <x v="1"/>
    <x v="0"/>
    <x v="4"/>
    <x v="35"/>
    <x v="0"/>
    <x v="2"/>
    <x v="1"/>
    <x v="13"/>
    <x v="13"/>
    <x v="0"/>
    <x v="0"/>
    <x v="2"/>
    <x v="0"/>
  </r>
  <r>
    <x v="0"/>
    <x v="0"/>
    <x v="37"/>
    <x v="37"/>
    <x v="16"/>
    <x v="1"/>
    <x v="1657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6"/>
    <x v="1"/>
    <x v="1658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6"/>
    <x v="1"/>
    <x v="1659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6"/>
    <x v="1"/>
    <x v="1660"/>
    <x v="4"/>
    <x v="1"/>
    <x v="0"/>
    <x v="4"/>
    <x v="121"/>
    <x v="0"/>
    <x v="2"/>
    <x v="1"/>
    <x v="13"/>
    <x v="13"/>
    <x v="0"/>
    <x v="0"/>
    <x v="2"/>
    <x v="0"/>
  </r>
  <r>
    <x v="0"/>
    <x v="0"/>
    <x v="375"/>
    <x v="403"/>
    <x v="16"/>
    <x v="1"/>
    <x v="1661"/>
    <x v="51"/>
    <x v="2"/>
    <x v="2"/>
    <x v="76"/>
    <x v="335"/>
    <x v="1108"/>
    <x v="4"/>
    <x v="3"/>
    <x v="20"/>
    <x v="20"/>
    <x v="0"/>
    <x v="0"/>
    <x v="2"/>
    <x v="0"/>
  </r>
  <r>
    <x v="0"/>
    <x v="0"/>
    <x v="259"/>
    <x v="275"/>
    <x v="16"/>
    <x v="1"/>
    <x v="1662"/>
    <x v="51"/>
    <x v="2"/>
    <x v="2"/>
    <x v="76"/>
    <x v="228"/>
    <x v="1109"/>
    <x v="4"/>
    <x v="3"/>
    <x v="20"/>
    <x v="20"/>
    <x v="0"/>
    <x v="0"/>
    <x v="2"/>
    <x v="0"/>
  </r>
  <r>
    <x v="0"/>
    <x v="0"/>
    <x v="260"/>
    <x v="276"/>
    <x v="16"/>
    <x v="1"/>
    <x v="1663"/>
    <x v="45"/>
    <x v="2"/>
    <x v="2"/>
    <x v="61"/>
    <x v="229"/>
    <x v="276"/>
    <x v="4"/>
    <x v="3"/>
    <x v="20"/>
    <x v="20"/>
    <x v="0"/>
    <x v="0"/>
    <x v="2"/>
    <x v="0"/>
  </r>
  <r>
    <x v="0"/>
    <x v="0"/>
    <x v="385"/>
    <x v="413"/>
    <x v="16"/>
    <x v="1"/>
    <x v="1664"/>
    <x v="45"/>
    <x v="2"/>
    <x v="2"/>
    <x v="61"/>
    <x v="341"/>
    <x v="1110"/>
    <x v="4"/>
    <x v="3"/>
    <x v="20"/>
    <x v="20"/>
    <x v="0"/>
    <x v="0"/>
    <x v="2"/>
    <x v="0"/>
  </r>
  <r>
    <x v="0"/>
    <x v="0"/>
    <x v="173"/>
    <x v="183"/>
    <x v="16"/>
    <x v="1"/>
    <x v="1665"/>
    <x v="569"/>
    <x v="2"/>
    <x v="2"/>
    <x v="703"/>
    <x v="154"/>
    <x v="1111"/>
    <x v="4"/>
    <x v="3"/>
    <x v="16"/>
    <x v="16"/>
    <x v="0"/>
    <x v="0"/>
    <x v="2"/>
    <x v="0"/>
  </r>
  <r>
    <x v="0"/>
    <x v="0"/>
    <x v="336"/>
    <x v="358"/>
    <x v="16"/>
    <x v="1"/>
    <x v="1666"/>
    <x v="118"/>
    <x v="2"/>
    <x v="2"/>
    <x v="646"/>
    <x v="300"/>
    <x v="1112"/>
    <x v="4"/>
    <x v="3"/>
    <x v="19"/>
    <x v="19"/>
    <x v="0"/>
    <x v="0"/>
    <x v="2"/>
    <x v="0"/>
  </r>
  <r>
    <x v="0"/>
    <x v="0"/>
    <x v="118"/>
    <x v="219"/>
    <x v="16"/>
    <x v="1"/>
    <x v="1667"/>
    <x v="4"/>
    <x v="3"/>
    <x v="3"/>
    <x v="4"/>
    <x v="0"/>
    <x v="0"/>
    <x v="3"/>
    <x v="2"/>
    <x v="9"/>
    <x v="9"/>
    <x v="0"/>
    <x v="0"/>
    <x v="2"/>
    <x v="0"/>
  </r>
  <r>
    <x v="0"/>
    <x v="0"/>
    <x v="319"/>
    <x v="341"/>
    <x v="17"/>
    <x v="1"/>
    <x v="1668"/>
    <x v="51"/>
    <x v="2"/>
    <x v="2"/>
    <x v="76"/>
    <x v="286"/>
    <x v="1113"/>
    <x v="4"/>
    <x v="3"/>
    <x v="21"/>
    <x v="21"/>
    <x v="0"/>
    <x v="0"/>
    <x v="2"/>
    <x v="0"/>
  </r>
  <r>
    <x v="0"/>
    <x v="0"/>
    <x v="374"/>
    <x v="402"/>
    <x v="17"/>
    <x v="1"/>
    <x v="1669"/>
    <x v="51"/>
    <x v="2"/>
    <x v="2"/>
    <x v="76"/>
    <x v="334"/>
    <x v="1114"/>
    <x v="4"/>
    <x v="3"/>
    <x v="20"/>
    <x v="20"/>
    <x v="0"/>
    <x v="0"/>
    <x v="2"/>
    <x v="0"/>
  </r>
  <r>
    <x v="0"/>
    <x v="0"/>
    <x v="324"/>
    <x v="346"/>
    <x v="17"/>
    <x v="1"/>
    <x v="1670"/>
    <x v="51"/>
    <x v="2"/>
    <x v="2"/>
    <x v="76"/>
    <x v="66"/>
    <x v="85"/>
    <x v="4"/>
    <x v="3"/>
    <x v="21"/>
    <x v="21"/>
    <x v="0"/>
    <x v="0"/>
    <x v="2"/>
    <x v="0"/>
  </r>
  <r>
    <x v="0"/>
    <x v="0"/>
    <x v="74"/>
    <x v="73"/>
    <x v="17"/>
    <x v="1"/>
    <x v="1671"/>
    <x v="45"/>
    <x v="2"/>
    <x v="2"/>
    <x v="61"/>
    <x v="67"/>
    <x v="655"/>
    <x v="4"/>
    <x v="3"/>
    <x v="20"/>
    <x v="20"/>
    <x v="0"/>
    <x v="0"/>
    <x v="2"/>
    <x v="0"/>
  </r>
  <r>
    <x v="0"/>
    <x v="0"/>
    <x v="162"/>
    <x v="172"/>
    <x v="17"/>
    <x v="1"/>
    <x v="1672"/>
    <x v="59"/>
    <x v="2"/>
    <x v="2"/>
    <x v="129"/>
    <x v="143"/>
    <x v="153"/>
    <x v="4"/>
    <x v="3"/>
    <x v="21"/>
    <x v="21"/>
    <x v="0"/>
    <x v="0"/>
    <x v="2"/>
    <x v="0"/>
  </r>
  <r>
    <x v="0"/>
    <x v="0"/>
    <x v="258"/>
    <x v="274"/>
    <x v="17"/>
    <x v="1"/>
    <x v="1673"/>
    <x v="51"/>
    <x v="2"/>
    <x v="2"/>
    <x v="76"/>
    <x v="67"/>
    <x v="1115"/>
    <x v="4"/>
    <x v="3"/>
    <x v="20"/>
    <x v="20"/>
    <x v="0"/>
    <x v="0"/>
    <x v="2"/>
    <x v="0"/>
  </r>
  <r>
    <x v="0"/>
    <x v="0"/>
    <x v="326"/>
    <x v="348"/>
    <x v="17"/>
    <x v="1"/>
    <x v="1674"/>
    <x v="45"/>
    <x v="2"/>
    <x v="2"/>
    <x v="61"/>
    <x v="64"/>
    <x v="66"/>
    <x v="4"/>
    <x v="3"/>
    <x v="21"/>
    <x v="21"/>
    <x v="0"/>
    <x v="0"/>
    <x v="2"/>
    <x v="0"/>
  </r>
  <r>
    <x v="0"/>
    <x v="0"/>
    <x v="383"/>
    <x v="411"/>
    <x v="17"/>
    <x v="1"/>
    <x v="1675"/>
    <x v="47"/>
    <x v="2"/>
    <x v="2"/>
    <x v="68"/>
    <x v="339"/>
    <x v="461"/>
    <x v="4"/>
    <x v="3"/>
    <x v="20"/>
    <x v="20"/>
    <x v="0"/>
    <x v="0"/>
    <x v="2"/>
    <x v="0"/>
  </r>
  <r>
    <x v="0"/>
    <x v="0"/>
    <x v="78"/>
    <x v="77"/>
    <x v="17"/>
    <x v="1"/>
    <x v="1676"/>
    <x v="47"/>
    <x v="2"/>
    <x v="2"/>
    <x v="68"/>
    <x v="70"/>
    <x v="1116"/>
    <x v="4"/>
    <x v="3"/>
    <x v="21"/>
    <x v="21"/>
    <x v="0"/>
    <x v="0"/>
    <x v="2"/>
    <x v="0"/>
  </r>
  <r>
    <x v="0"/>
    <x v="0"/>
    <x v="79"/>
    <x v="78"/>
    <x v="17"/>
    <x v="1"/>
    <x v="1677"/>
    <x v="51"/>
    <x v="2"/>
    <x v="2"/>
    <x v="76"/>
    <x v="71"/>
    <x v="1117"/>
    <x v="4"/>
    <x v="3"/>
    <x v="20"/>
    <x v="20"/>
    <x v="0"/>
    <x v="0"/>
    <x v="2"/>
    <x v="0"/>
  </r>
  <r>
    <x v="0"/>
    <x v="0"/>
    <x v="171"/>
    <x v="181"/>
    <x v="17"/>
    <x v="1"/>
    <x v="1678"/>
    <x v="570"/>
    <x v="2"/>
    <x v="2"/>
    <x v="704"/>
    <x v="152"/>
    <x v="1118"/>
    <x v="4"/>
    <x v="3"/>
    <x v="19"/>
    <x v="19"/>
    <x v="0"/>
    <x v="0"/>
    <x v="2"/>
    <x v="0"/>
  </r>
  <r>
    <x v="0"/>
    <x v="0"/>
    <x v="82"/>
    <x v="81"/>
    <x v="17"/>
    <x v="1"/>
    <x v="1679"/>
    <x v="219"/>
    <x v="2"/>
    <x v="2"/>
    <x v="655"/>
    <x v="73"/>
    <x v="1119"/>
    <x v="4"/>
    <x v="3"/>
    <x v="21"/>
    <x v="21"/>
    <x v="0"/>
    <x v="0"/>
    <x v="2"/>
    <x v="0"/>
  </r>
  <r>
    <x v="0"/>
    <x v="0"/>
    <x v="83"/>
    <x v="82"/>
    <x v="17"/>
    <x v="1"/>
    <x v="1680"/>
    <x v="257"/>
    <x v="2"/>
    <x v="2"/>
    <x v="705"/>
    <x v="74"/>
    <x v="1120"/>
    <x v="4"/>
    <x v="3"/>
    <x v="20"/>
    <x v="20"/>
    <x v="0"/>
    <x v="0"/>
    <x v="2"/>
    <x v="0"/>
  </r>
  <r>
    <x v="0"/>
    <x v="0"/>
    <x v="264"/>
    <x v="280"/>
    <x v="17"/>
    <x v="1"/>
    <x v="1681"/>
    <x v="60"/>
    <x v="2"/>
    <x v="2"/>
    <x v="384"/>
    <x v="233"/>
    <x v="1121"/>
    <x v="4"/>
    <x v="3"/>
    <x v="26"/>
    <x v="26"/>
    <x v="0"/>
    <x v="0"/>
    <x v="2"/>
    <x v="0"/>
  </r>
  <r>
    <x v="0"/>
    <x v="0"/>
    <x v="265"/>
    <x v="281"/>
    <x v="17"/>
    <x v="1"/>
    <x v="1682"/>
    <x v="571"/>
    <x v="2"/>
    <x v="2"/>
    <x v="706"/>
    <x v="234"/>
    <x v="1122"/>
    <x v="4"/>
    <x v="3"/>
    <x v="20"/>
    <x v="20"/>
    <x v="0"/>
    <x v="0"/>
    <x v="2"/>
    <x v="0"/>
  </r>
  <r>
    <x v="0"/>
    <x v="0"/>
    <x v="86"/>
    <x v="85"/>
    <x v="17"/>
    <x v="1"/>
    <x v="1683"/>
    <x v="47"/>
    <x v="2"/>
    <x v="2"/>
    <x v="68"/>
    <x v="67"/>
    <x v="282"/>
    <x v="4"/>
    <x v="3"/>
    <x v="20"/>
    <x v="20"/>
    <x v="0"/>
    <x v="0"/>
    <x v="2"/>
    <x v="0"/>
  </r>
  <r>
    <x v="0"/>
    <x v="0"/>
    <x v="208"/>
    <x v="223"/>
    <x v="17"/>
    <x v="1"/>
    <x v="1684"/>
    <x v="63"/>
    <x v="2"/>
    <x v="2"/>
    <x v="70"/>
    <x v="182"/>
    <x v="1123"/>
    <x v="4"/>
    <x v="3"/>
    <x v="21"/>
    <x v="21"/>
    <x v="0"/>
    <x v="0"/>
    <x v="2"/>
    <x v="0"/>
  </r>
  <r>
    <x v="0"/>
    <x v="0"/>
    <x v="176"/>
    <x v="186"/>
    <x v="17"/>
    <x v="1"/>
    <x v="1685"/>
    <x v="572"/>
    <x v="2"/>
    <x v="2"/>
    <x v="707"/>
    <x v="68"/>
    <x v="1124"/>
    <x v="4"/>
    <x v="3"/>
    <x v="19"/>
    <x v="19"/>
    <x v="0"/>
    <x v="0"/>
    <x v="2"/>
    <x v="0"/>
  </r>
  <r>
    <x v="0"/>
    <x v="0"/>
    <x v="271"/>
    <x v="287"/>
    <x v="17"/>
    <x v="1"/>
    <x v="1686"/>
    <x v="125"/>
    <x v="2"/>
    <x v="2"/>
    <x v="322"/>
    <x v="65"/>
    <x v="1125"/>
    <x v="4"/>
    <x v="3"/>
    <x v="20"/>
    <x v="20"/>
    <x v="0"/>
    <x v="0"/>
    <x v="2"/>
    <x v="0"/>
  </r>
  <r>
    <x v="0"/>
    <x v="0"/>
    <x v="446"/>
    <x v="472"/>
    <x v="17"/>
    <x v="1"/>
    <x v="1687"/>
    <x v="45"/>
    <x v="2"/>
    <x v="2"/>
    <x v="61"/>
    <x v="388"/>
    <x v="1126"/>
    <x v="4"/>
    <x v="3"/>
    <x v="20"/>
    <x v="20"/>
    <x v="0"/>
    <x v="0"/>
    <x v="2"/>
    <x v="0"/>
  </r>
  <r>
    <x v="0"/>
    <x v="0"/>
    <x v="210"/>
    <x v="225"/>
    <x v="17"/>
    <x v="1"/>
    <x v="1688"/>
    <x v="47"/>
    <x v="2"/>
    <x v="2"/>
    <x v="68"/>
    <x v="184"/>
    <x v="204"/>
    <x v="4"/>
    <x v="3"/>
    <x v="21"/>
    <x v="21"/>
    <x v="0"/>
    <x v="0"/>
    <x v="2"/>
    <x v="0"/>
  </r>
  <r>
    <x v="0"/>
    <x v="0"/>
    <x v="92"/>
    <x v="91"/>
    <x v="17"/>
    <x v="1"/>
    <x v="1689"/>
    <x v="47"/>
    <x v="2"/>
    <x v="2"/>
    <x v="68"/>
    <x v="65"/>
    <x v="1127"/>
    <x v="4"/>
    <x v="3"/>
    <x v="20"/>
    <x v="20"/>
    <x v="0"/>
    <x v="0"/>
    <x v="2"/>
    <x v="0"/>
  </r>
  <r>
    <x v="0"/>
    <x v="0"/>
    <x v="216"/>
    <x v="232"/>
    <x v="17"/>
    <x v="1"/>
    <x v="1690"/>
    <x v="47"/>
    <x v="2"/>
    <x v="2"/>
    <x v="68"/>
    <x v="188"/>
    <x v="677"/>
    <x v="4"/>
    <x v="3"/>
    <x v="21"/>
    <x v="21"/>
    <x v="0"/>
    <x v="0"/>
    <x v="2"/>
    <x v="0"/>
  </r>
  <r>
    <x v="0"/>
    <x v="0"/>
    <x v="97"/>
    <x v="96"/>
    <x v="17"/>
    <x v="1"/>
    <x v="1691"/>
    <x v="52"/>
    <x v="2"/>
    <x v="2"/>
    <x v="67"/>
    <x v="84"/>
    <x v="1128"/>
    <x v="4"/>
    <x v="3"/>
    <x v="20"/>
    <x v="20"/>
    <x v="0"/>
    <x v="0"/>
    <x v="2"/>
    <x v="0"/>
  </r>
  <r>
    <x v="0"/>
    <x v="0"/>
    <x v="274"/>
    <x v="290"/>
    <x v="17"/>
    <x v="1"/>
    <x v="1692"/>
    <x v="354"/>
    <x v="2"/>
    <x v="2"/>
    <x v="310"/>
    <x v="242"/>
    <x v="1129"/>
    <x v="4"/>
    <x v="3"/>
    <x v="19"/>
    <x v="19"/>
    <x v="0"/>
    <x v="0"/>
    <x v="2"/>
    <x v="0"/>
  </r>
  <r>
    <x v="0"/>
    <x v="0"/>
    <x v="101"/>
    <x v="100"/>
    <x v="17"/>
    <x v="1"/>
    <x v="1693"/>
    <x v="64"/>
    <x v="2"/>
    <x v="2"/>
    <x v="71"/>
    <x v="87"/>
    <x v="1130"/>
    <x v="4"/>
    <x v="3"/>
    <x v="21"/>
    <x v="21"/>
    <x v="0"/>
    <x v="0"/>
    <x v="2"/>
    <x v="0"/>
  </r>
  <r>
    <x v="0"/>
    <x v="0"/>
    <x v="106"/>
    <x v="105"/>
    <x v="17"/>
    <x v="1"/>
    <x v="1694"/>
    <x v="47"/>
    <x v="2"/>
    <x v="2"/>
    <x v="68"/>
    <x v="92"/>
    <x v="100"/>
    <x v="4"/>
    <x v="3"/>
    <x v="21"/>
    <x v="21"/>
    <x v="0"/>
    <x v="0"/>
    <x v="2"/>
    <x v="0"/>
  </r>
  <r>
    <x v="0"/>
    <x v="0"/>
    <x v="277"/>
    <x v="293"/>
    <x v="17"/>
    <x v="1"/>
    <x v="1695"/>
    <x v="173"/>
    <x v="2"/>
    <x v="2"/>
    <x v="654"/>
    <x v="245"/>
    <x v="1131"/>
    <x v="4"/>
    <x v="3"/>
    <x v="19"/>
    <x v="19"/>
    <x v="0"/>
    <x v="0"/>
    <x v="2"/>
    <x v="0"/>
  </r>
  <r>
    <x v="0"/>
    <x v="0"/>
    <x v="219"/>
    <x v="235"/>
    <x v="17"/>
    <x v="1"/>
    <x v="1696"/>
    <x v="45"/>
    <x v="2"/>
    <x v="2"/>
    <x v="61"/>
    <x v="191"/>
    <x v="218"/>
    <x v="4"/>
    <x v="3"/>
    <x v="21"/>
    <x v="21"/>
    <x v="0"/>
    <x v="0"/>
    <x v="2"/>
    <x v="0"/>
  </r>
  <r>
    <x v="0"/>
    <x v="0"/>
    <x v="110"/>
    <x v="109"/>
    <x v="17"/>
    <x v="1"/>
    <x v="1697"/>
    <x v="52"/>
    <x v="2"/>
    <x v="2"/>
    <x v="67"/>
    <x v="96"/>
    <x v="1132"/>
    <x v="4"/>
    <x v="3"/>
    <x v="21"/>
    <x v="21"/>
    <x v="0"/>
    <x v="0"/>
    <x v="2"/>
    <x v="0"/>
  </r>
  <r>
    <x v="0"/>
    <x v="0"/>
    <x v="112"/>
    <x v="111"/>
    <x v="17"/>
    <x v="1"/>
    <x v="1698"/>
    <x v="47"/>
    <x v="2"/>
    <x v="2"/>
    <x v="68"/>
    <x v="98"/>
    <x v="106"/>
    <x v="4"/>
    <x v="3"/>
    <x v="21"/>
    <x v="21"/>
    <x v="0"/>
    <x v="0"/>
    <x v="2"/>
    <x v="0"/>
  </r>
  <r>
    <x v="0"/>
    <x v="0"/>
    <x v="115"/>
    <x v="114"/>
    <x v="17"/>
    <x v="1"/>
    <x v="1699"/>
    <x v="45"/>
    <x v="2"/>
    <x v="2"/>
    <x v="61"/>
    <x v="98"/>
    <x v="109"/>
    <x v="4"/>
    <x v="3"/>
    <x v="21"/>
    <x v="21"/>
    <x v="0"/>
    <x v="0"/>
    <x v="2"/>
    <x v="0"/>
  </r>
  <r>
    <x v="0"/>
    <x v="0"/>
    <x v="529"/>
    <x v="564"/>
    <x v="17"/>
    <x v="1"/>
    <x v="1700"/>
    <x v="45"/>
    <x v="2"/>
    <x v="2"/>
    <x v="61"/>
    <x v="286"/>
    <x v="1133"/>
    <x v="4"/>
    <x v="3"/>
    <x v="21"/>
    <x v="21"/>
    <x v="0"/>
    <x v="0"/>
    <x v="2"/>
    <x v="0"/>
  </r>
  <r>
    <x v="0"/>
    <x v="0"/>
    <x v="530"/>
    <x v="565"/>
    <x v="17"/>
    <x v="1"/>
    <x v="1701"/>
    <x v="45"/>
    <x v="2"/>
    <x v="2"/>
    <x v="131"/>
    <x v="455"/>
    <x v="1134"/>
    <x v="4"/>
    <x v="3"/>
    <x v="16"/>
    <x v="16"/>
    <x v="0"/>
    <x v="0"/>
    <x v="2"/>
    <x v="0"/>
  </r>
  <r>
    <x v="0"/>
    <x v="0"/>
    <x v="531"/>
    <x v="566"/>
    <x v="17"/>
    <x v="1"/>
    <x v="1702"/>
    <x v="45"/>
    <x v="2"/>
    <x v="2"/>
    <x v="61"/>
    <x v="456"/>
    <x v="1135"/>
    <x v="4"/>
    <x v="3"/>
    <x v="20"/>
    <x v="20"/>
    <x v="0"/>
    <x v="0"/>
    <x v="2"/>
    <x v="0"/>
  </r>
  <r>
    <x v="0"/>
    <x v="0"/>
    <x v="532"/>
    <x v="567"/>
    <x v="17"/>
    <x v="1"/>
    <x v="1703"/>
    <x v="45"/>
    <x v="2"/>
    <x v="2"/>
    <x v="61"/>
    <x v="457"/>
    <x v="1136"/>
    <x v="4"/>
    <x v="3"/>
    <x v="20"/>
    <x v="20"/>
    <x v="0"/>
    <x v="0"/>
    <x v="2"/>
    <x v="0"/>
  </r>
  <r>
    <x v="0"/>
    <x v="0"/>
    <x v="118"/>
    <x v="121"/>
    <x v="17"/>
    <x v="1"/>
    <x v="1704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7"/>
    <x v="1"/>
    <x v="1705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7"/>
    <x v="1"/>
    <x v="170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3"/>
    <x v="17"/>
    <x v="1"/>
    <x v="1707"/>
    <x v="4"/>
    <x v="3"/>
    <x v="3"/>
    <x v="4"/>
    <x v="0"/>
    <x v="0"/>
    <x v="4"/>
    <x v="3"/>
    <x v="20"/>
    <x v="20"/>
    <x v="0"/>
    <x v="0"/>
    <x v="2"/>
    <x v="0"/>
  </r>
  <r>
    <x v="0"/>
    <x v="0"/>
    <x v="533"/>
    <x v="568"/>
    <x v="18"/>
    <x v="1"/>
    <x v="1708"/>
    <x v="573"/>
    <x v="1"/>
    <x v="0"/>
    <x v="5"/>
    <x v="458"/>
    <x v="1137"/>
    <x v="0"/>
    <x v="0"/>
    <x v="24"/>
    <x v="24"/>
    <x v="0"/>
    <x v="0"/>
    <x v="3"/>
    <x v="0"/>
  </r>
  <r>
    <x v="0"/>
    <x v="0"/>
    <x v="487"/>
    <x v="516"/>
    <x v="18"/>
    <x v="1"/>
    <x v="1709"/>
    <x v="574"/>
    <x v="1"/>
    <x v="0"/>
    <x v="708"/>
    <x v="421"/>
    <x v="1138"/>
    <x v="0"/>
    <x v="0"/>
    <x v="24"/>
    <x v="24"/>
    <x v="0"/>
    <x v="0"/>
    <x v="3"/>
    <x v="0"/>
  </r>
  <r>
    <x v="0"/>
    <x v="0"/>
    <x v="119"/>
    <x v="129"/>
    <x v="18"/>
    <x v="1"/>
    <x v="1710"/>
    <x v="575"/>
    <x v="1"/>
    <x v="0"/>
    <x v="709"/>
    <x v="103"/>
    <x v="1139"/>
    <x v="0"/>
    <x v="0"/>
    <x v="1"/>
    <x v="1"/>
    <x v="0"/>
    <x v="0"/>
    <x v="3"/>
    <x v="0"/>
  </r>
  <r>
    <x v="0"/>
    <x v="0"/>
    <x v="534"/>
    <x v="569"/>
    <x v="18"/>
    <x v="1"/>
    <x v="1711"/>
    <x v="348"/>
    <x v="1"/>
    <x v="0"/>
    <x v="4"/>
    <x v="459"/>
    <x v="1140"/>
    <x v="0"/>
    <x v="0"/>
    <x v="24"/>
    <x v="24"/>
    <x v="0"/>
    <x v="0"/>
    <x v="3"/>
    <x v="0"/>
  </r>
  <r>
    <x v="0"/>
    <x v="0"/>
    <x v="2"/>
    <x v="2"/>
    <x v="18"/>
    <x v="1"/>
    <x v="1712"/>
    <x v="576"/>
    <x v="1"/>
    <x v="0"/>
    <x v="710"/>
    <x v="2"/>
    <x v="1141"/>
    <x v="0"/>
    <x v="0"/>
    <x v="0"/>
    <x v="0"/>
    <x v="0"/>
    <x v="0"/>
    <x v="3"/>
    <x v="0"/>
  </r>
  <r>
    <x v="0"/>
    <x v="0"/>
    <x v="405"/>
    <x v="433"/>
    <x v="18"/>
    <x v="1"/>
    <x v="1713"/>
    <x v="577"/>
    <x v="1"/>
    <x v="0"/>
    <x v="711"/>
    <x v="357"/>
    <x v="1142"/>
    <x v="0"/>
    <x v="0"/>
    <x v="2"/>
    <x v="2"/>
    <x v="0"/>
    <x v="0"/>
    <x v="3"/>
    <x v="0"/>
  </r>
  <r>
    <x v="0"/>
    <x v="0"/>
    <x v="535"/>
    <x v="570"/>
    <x v="18"/>
    <x v="1"/>
    <x v="1714"/>
    <x v="72"/>
    <x v="1"/>
    <x v="0"/>
    <x v="712"/>
    <x v="460"/>
    <x v="1143"/>
    <x v="0"/>
    <x v="0"/>
    <x v="0"/>
    <x v="0"/>
    <x v="0"/>
    <x v="0"/>
    <x v="3"/>
    <x v="0"/>
  </r>
  <r>
    <x v="0"/>
    <x v="0"/>
    <x v="406"/>
    <x v="434"/>
    <x v="18"/>
    <x v="1"/>
    <x v="1715"/>
    <x v="578"/>
    <x v="1"/>
    <x v="0"/>
    <x v="713"/>
    <x v="358"/>
    <x v="1144"/>
    <x v="0"/>
    <x v="0"/>
    <x v="0"/>
    <x v="0"/>
    <x v="0"/>
    <x v="0"/>
    <x v="3"/>
    <x v="0"/>
  </r>
  <r>
    <x v="0"/>
    <x v="0"/>
    <x v="7"/>
    <x v="7"/>
    <x v="18"/>
    <x v="1"/>
    <x v="1716"/>
    <x v="579"/>
    <x v="1"/>
    <x v="0"/>
    <x v="714"/>
    <x v="7"/>
    <x v="1145"/>
    <x v="0"/>
    <x v="0"/>
    <x v="2"/>
    <x v="2"/>
    <x v="0"/>
    <x v="0"/>
    <x v="3"/>
    <x v="0"/>
  </r>
  <r>
    <x v="0"/>
    <x v="0"/>
    <x v="407"/>
    <x v="435"/>
    <x v="18"/>
    <x v="1"/>
    <x v="1717"/>
    <x v="580"/>
    <x v="1"/>
    <x v="0"/>
    <x v="715"/>
    <x v="359"/>
    <x v="1146"/>
    <x v="0"/>
    <x v="0"/>
    <x v="0"/>
    <x v="0"/>
    <x v="0"/>
    <x v="0"/>
    <x v="3"/>
    <x v="0"/>
  </r>
  <r>
    <x v="0"/>
    <x v="0"/>
    <x v="9"/>
    <x v="9"/>
    <x v="18"/>
    <x v="1"/>
    <x v="1718"/>
    <x v="581"/>
    <x v="1"/>
    <x v="0"/>
    <x v="716"/>
    <x v="9"/>
    <x v="1147"/>
    <x v="0"/>
    <x v="0"/>
    <x v="2"/>
    <x v="2"/>
    <x v="0"/>
    <x v="0"/>
    <x v="3"/>
    <x v="0"/>
  </r>
  <r>
    <x v="0"/>
    <x v="0"/>
    <x v="126"/>
    <x v="136"/>
    <x v="18"/>
    <x v="1"/>
    <x v="1719"/>
    <x v="582"/>
    <x v="1"/>
    <x v="0"/>
    <x v="717"/>
    <x v="110"/>
    <x v="1148"/>
    <x v="0"/>
    <x v="0"/>
    <x v="2"/>
    <x v="2"/>
    <x v="0"/>
    <x v="0"/>
    <x v="3"/>
    <x v="0"/>
  </r>
  <r>
    <x v="0"/>
    <x v="0"/>
    <x v="536"/>
    <x v="571"/>
    <x v="18"/>
    <x v="1"/>
    <x v="1720"/>
    <x v="583"/>
    <x v="1"/>
    <x v="0"/>
    <x v="718"/>
    <x v="461"/>
    <x v="1149"/>
    <x v="0"/>
    <x v="0"/>
    <x v="30"/>
    <x v="30"/>
    <x v="0"/>
    <x v="0"/>
    <x v="3"/>
    <x v="0"/>
  </r>
  <r>
    <x v="0"/>
    <x v="0"/>
    <x v="537"/>
    <x v="572"/>
    <x v="18"/>
    <x v="1"/>
    <x v="1721"/>
    <x v="584"/>
    <x v="1"/>
    <x v="0"/>
    <x v="719"/>
    <x v="462"/>
    <x v="1150"/>
    <x v="0"/>
    <x v="0"/>
    <x v="30"/>
    <x v="30"/>
    <x v="0"/>
    <x v="0"/>
    <x v="3"/>
    <x v="0"/>
  </r>
  <r>
    <x v="0"/>
    <x v="0"/>
    <x v="538"/>
    <x v="573"/>
    <x v="18"/>
    <x v="1"/>
    <x v="1722"/>
    <x v="585"/>
    <x v="1"/>
    <x v="0"/>
    <x v="720"/>
    <x v="463"/>
    <x v="1151"/>
    <x v="0"/>
    <x v="0"/>
    <x v="30"/>
    <x v="30"/>
    <x v="0"/>
    <x v="0"/>
    <x v="3"/>
    <x v="0"/>
  </r>
  <r>
    <x v="0"/>
    <x v="0"/>
    <x v="224"/>
    <x v="240"/>
    <x v="18"/>
    <x v="1"/>
    <x v="1723"/>
    <x v="586"/>
    <x v="1"/>
    <x v="0"/>
    <x v="721"/>
    <x v="196"/>
    <x v="1152"/>
    <x v="1"/>
    <x v="1"/>
    <x v="4"/>
    <x v="4"/>
    <x v="0"/>
    <x v="0"/>
    <x v="3"/>
    <x v="0"/>
  </r>
  <r>
    <x v="0"/>
    <x v="0"/>
    <x v="226"/>
    <x v="242"/>
    <x v="18"/>
    <x v="1"/>
    <x v="1724"/>
    <x v="587"/>
    <x v="1"/>
    <x v="0"/>
    <x v="722"/>
    <x v="198"/>
    <x v="1153"/>
    <x v="1"/>
    <x v="1"/>
    <x v="12"/>
    <x v="12"/>
    <x v="0"/>
    <x v="0"/>
    <x v="3"/>
    <x v="0"/>
  </r>
  <r>
    <x v="0"/>
    <x v="0"/>
    <x v="21"/>
    <x v="21"/>
    <x v="18"/>
    <x v="1"/>
    <x v="1725"/>
    <x v="588"/>
    <x v="1"/>
    <x v="0"/>
    <x v="723"/>
    <x v="21"/>
    <x v="1154"/>
    <x v="1"/>
    <x v="1"/>
    <x v="8"/>
    <x v="8"/>
    <x v="0"/>
    <x v="0"/>
    <x v="3"/>
    <x v="0"/>
  </r>
  <r>
    <x v="0"/>
    <x v="0"/>
    <x v="473"/>
    <x v="501"/>
    <x v="18"/>
    <x v="1"/>
    <x v="1726"/>
    <x v="589"/>
    <x v="1"/>
    <x v="0"/>
    <x v="535"/>
    <x v="409"/>
    <x v="1155"/>
    <x v="1"/>
    <x v="1"/>
    <x v="12"/>
    <x v="12"/>
    <x v="0"/>
    <x v="0"/>
    <x v="3"/>
    <x v="0"/>
  </r>
  <r>
    <x v="0"/>
    <x v="0"/>
    <x v="411"/>
    <x v="439"/>
    <x v="18"/>
    <x v="1"/>
    <x v="1727"/>
    <x v="590"/>
    <x v="1"/>
    <x v="0"/>
    <x v="724"/>
    <x v="363"/>
    <x v="1156"/>
    <x v="1"/>
    <x v="1"/>
    <x v="4"/>
    <x v="4"/>
    <x v="0"/>
    <x v="0"/>
    <x v="3"/>
    <x v="0"/>
  </r>
  <r>
    <x v="0"/>
    <x v="0"/>
    <x v="227"/>
    <x v="243"/>
    <x v="18"/>
    <x v="1"/>
    <x v="1728"/>
    <x v="591"/>
    <x v="1"/>
    <x v="0"/>
    <x v="725"/>
    <x v="199"/>
    <x v="1157"/>
    <x v="2"/>
    <x v="1"/>
    <x v="5"/>
    <x v="5"/>
    <x v="0"/>
    <x v="0"/>
    <x v="3"/>
    <x v="0"/>
  </r>
  <r>
    <x v="0"/>
    <x v="0"/>
    <x v="228"/>
    <x v="244"/>
    <x v="18"/>
    <x v="1"/>
    <x v="1729"/>
    <x v="592"/>
    <x v="1"/>
    <x v="0"/>
    <x v="726"/>
    <x v="200"/>
    <x v="1158"/>
    <x v="1"/>
    <x v="1"/>
    <x v="4"/>
    <x v="4"/>
    <x v="0"/>
    <x v="0"/>
    <x v="3"/>
    <x v="0"/>
  </r>
  <r>
    <x v="0"/>
    <x v="0"/>
    <x v="229"/>
    <x v="245"/>
    <x v="18"/>
    <x v="1"/>
    <x v="1730"/>
    <x v="593"/>
    <x v="1"/>
    <x v="0"/>
    <x v="727"/>
    <x v="201"/>
    <x v="1159"/>
    <x v="1"/>
    <x v="1"/>
    <x v="4"/>
    <x v="4"/>
    <x v="0"/>
    <x v="0"/>
    <x v="3"/>
    <x v="0"/>
  </r>
  <r>
    <x v="0"/>
    <x v="0"/>
    <x v="413"/>
    <x v="441"/>
    <x v="18"/>
    <x v="1"/>
    <x v="1731"/>
    <x v="420"/>
    <x v="1"/>
    <x v="0"/>
    <x v="512"/>
    <x v="364"/>
    <x v="1160"/>
    <x v="1"/>
    <x v="1"/>
    <x v="4"/>
    <x v="4"/>
    <x v="0"/>
    <x v="0"/>
    <x v="3"/>
    <x v="0"/>
  </r>
  <r>
    <x v="0"/>
    <x v="0"/>
    <x v="347"/>
    <x v="375"/>
    <x v="18"/>
    <x v="1"/>
    <x v="1732"/>
    <x v="594"/>
    <x v="1"/>
    <x v="0"/>
    <x v="728"/>
    <x v="311"/>
    <x v="1161"/>
    <x v="2"/>
    <x v="1"/>
    <x v="7"/>
    <x v="7"/>
    <x v="0"/>
    <x v="0"/>
    <x v="3"/>
    <x v="0"/>
  </r>
  <r>
    <x v="0"/>
    <x v="0"/>
    <x v="414"/>
    <x v="442"/>
    <x v="18"/>
    <x v="1"/>
    <x v="1733"/>
    <x v="595"/>
    <x v="1"/>
    <x v="0"/>
    <x v="729"/>
    <x v="365"/>
    <x v="1162"/>
    <x v="2"/>
    <x v="1"/>
    <x v="7"/>
    <x v="7"/>
    <x v="0"/>
    <x v="0"/>
    <x v="3"/>
    <x v="0"/>
  </r>
  <r>
    <x v="0"/>
    <x v="0"/>
    <x v="232"/>
    <x v="248"/>
    <x v="18"/>
    <x v="1"/>
    <x v="1734"/>
    <x v="596"/>
    <x v="1"/>
    <x v="0"/>
    <x v="730"/>
    <x v="204"/>
    <x v="1163"/>
    <x v="1"/>
    <x v="1"/>
    <x v="10"/>
    <x v="10"/>
    <x v="0"/>
    <x v="0"/>
    <x v="3"/>
    <x v="0"/>
  </r>
  <r>
    <x v="0"/>
    <x v="0"/>
    <x v="298"/>
    <x v="320"/>
    <x v="18"/>
    <x v="1"/>
    <x v="1735"/>
    <x v="597"/>
    <x v="1"/>
    <x v="0"/>
    <x v="731"/>
    <x v="266"/>
    <x v="1164"/>
    <x v="1"/>
    <x v="1"/>
    <x v="10"/>
    <x v="10"/>
    <x v="0"/>
    <x v="0"/>
    <x v="3"/>
    <x v="0"/>
  </r>
  <r>
    <x v="0"/>
    <x v="0"/>
    <x v="29"/>
    <x v="29"/>
    <x v="18"/>
    <x v="1"/>
    <x v="1736"/>
    <x v="598"/>
    <x v="1"/>
    <x v="0"/>
    <x v="732"/>
    <x v="29"/>
    <x v="1165"/>
    <x v="1"/>
    <x v="1"/>
    <x v="11"/>
    <x v="11"/>
    <x v="0"/>
    <x v="0"/>
    <x v="3"/>
    <x v="0"/>
  </r>
  <r>
    <x v="0"/>
    <x v="0"/>
    <x v="136"/>
    <x v="146"/>
    <x v="18"/>
    <x v="1"/>
    <x v="1737"/>
    <x v="599"/>
    <x v="1"/>
    <x v="0"/>
    <x v="733"/>
    <x v="120"/>
    <x v="1166"/>
    <x v="1"/>
    <x v="1"/>
    <x v="11"/>
    <x v="11"/>
    <x v="0"/>
    <x v="0"/>
    <x v="3"/>
    <x v="0"/>
  </r>
  <r>
    <x v="0"/>
    <x v="0"/>
    <x v="363"/>
    <x v="391"/>
    <x v="18"/>
    <x v="1"/>
    <x v="1738"/>
    <x v="600"/>
    <x v="1"/>
    <x v="0"/>
    <x v="734"/>
    <x v="325"/>
    <x v="1167"/>
    <x v="2"/>
    <x v="1"/>
    <x v="22"/>
    <x v="22"/>
    <x v="0"/>
    <x v="0"/>
    <x v="3"/>
    <x v="0"/>
  </r>
  <r>
    <x v="0"/>
    <x v="0"/>
    <x v="364"/>
    <x v="392"/>
    <x v="18"/>
    <x v="1"/>
    <x v="1739"/>
    <x v="601"/>
    <x v="1"/>
    <x v="0"/>
    <x v="735"/>
    <x v="326"/>
    <x v="1168"/>
    <x v="2"/>
    <x v="1"/>
    <x v="22"/>
    <x v="22"/>
    <x v="0"/>
    <x v="0"/>
    <x v="3"/>
    <x v="0"/>
  </r>
  <r>
    <x v="0"/>
    <x v="0"/>
    <x v="299"/>
    <x v="321"/>
    <x v="18"/>
    <x v="1"/>
    <x v="1740"/>
    <x v="387"/>
    <x v="1"/>
    <x v="0"/>
    <x v="736"/>
    <x v="267"/>
    <x v="1169"/>
    <x v="2"/>
    <x v="1"/>
    <x v="22"/>
    <x v="22"/>
    <x v="0"/>
    <x v="0"/>
    <x v="3"/>
    <x v="0"/>
  </r>
  <r>
    <x v="0"/>
    <x v="0"/>
    <x v="30"/>
    <x v="30"/>
    <x v="18"/>
    <x v="1"/>
    <x v="1741"/>
    <x v="602"/>
    <x v="1"/>
    <x v="0"/>
    <x v="737"/>
    <x v="30"/>
    <x v="1170"/>
    <x v="1"/>
    <x v="1"/>
    <x v="12"/>
    <x v="12"/>
    <x v="0"/>
    <x v="0"/>
    <x v="3"/>
    <x v="0"/>
  </r>
  <r>
    <x v="0"/>
    <x v="0"/>
    <x v="303"/>
    <x v="325"/>
    <x v="18"/>
    <x v="1"/>
    <x v="1742"/>
    <x v="194"/>
    <x v="1"/>
    <x v="0"/>
    <x v="738"/>
    <x v="271"/>
    <x v="1171"/>
    <x v="1"/>
    <x v="1"/>
    <x v="12"/>
    <x v="12"/>
    <x v="0"/>
    <x v="0"/>
    <x v="3"/>
    <x v="0"/>
  </r>
  <r>
    <x v="0"/>
    <x v="0"/>
    <x v="244"/>
    <x v="260"/>
    <x v="18"/>
    <x v="1"/>
    <x v="1743"/>
    <x v="436"/>
    <x v="1"/>
    <x v="0"/>
    <x v="529"/>
    <x v="216"/>
    <x v="978"/>
    <x v="1"/>
    <x v="1"/>
    <x v="10"/>
    <x v="10"/>
    <x v="0"/>
    <x v="0"/>
    <x v="3"/>
    <x v="0"/>
  </r>
  <r>
    <x v="0"/>
    <x v="0"/>
    <x v="247"/>
    <x v="263"/>
    <x v="18"/>
    <x v="1"/>
    <x v="1744"/>
    <x v="603"/>
    <x v="2"/>
    <x v="1"/>
    <x v="739"/>
    <x v="218"/>
    <x v="1172"/>
    <x v="1"/>
    <x v="1"/>
    <x v="15"/>
    <x v="15"/>
    <x v="0"/>
    <x v="0"/>
    <x v="3"/>
    <x v="0"/>
  </r>
  <r>
    <x v="0"/>
    <x v="0"/>
    <x v="249"/>
    <x v="265"/>
    <x v="18"/>
    <x v="1"/>
    <x v="1745"/>
    <x v="604"/>
    <x v="2"/>
    <x v="2"/>
    <x v="740"/>
    <x v="220"/>
    <x v="1173"/>
    <x v="2"/>
    <x v="1"/>
    <x v="14"/>
    <x v="14"/>
    <x v="0"/>
    <x v="0"/>
    <x v="3"/>
    <x v="0"/>
  </r>
  <r>
    <x v="0"/>
    <x v="0"/>
    <x v="143"/>
    <x v="153"/>
    <x v="18"/>
    <x v="1"/>
    <x v="1746"/>
    <x v="605"/>
    <x v="2"/>
    <x v="2"/>
    <x v="741"/>
    <x v="124"/>
    <x v="1174"/>
    <x v="2"/>
    <x v="1"/>
    <x v="14"/>
    <x v="14"/>
    <x v="0"/>
    <x v="0"/>
    <x v="3"/>
    <x v="0"/>
  </r>
  <r>
    <x v="0"/>
    <x v="0"/>
    <x v="46"/>
    <x v="46"/>
    <x v="18"/>
    <x v="1"/>
    <x v="1747"/>
    <x v="107"/>
    <x v="2"/>
    <x v="1"/>
    <x v="742"/>
    <x v="44"/>
    <x v="1175"/>
    <x v="2"/>
    <x v="1"/>
    <x v="5"/>
    <x v="5"/>
    <x v="0"/>
    <x v="0"/>
    <x v="3"/>
    <x v="0"/>
  </r>
  <r>
    <x v="0"/>
    <x v="0"/>
    <x v="253"/>
    <x v="269"/>
    <x v="18"/>
    <x v="1"/>
    <x v="1748"/>
    <x v="606"/>
    <x v="2"/>
    <x v="1"/>
    <x v="743"/>
    <x v="223"/>
    <x v="1176"/>
    <x v="2"/>
    <x v="1"/>
    <x v="5"/>
    <x v="5"/>
    <x v="0"/>
    <x v="0"/>
    <x v="3"/>
    <x v="0"/>
  </r>
  <r>
    <x v="0"/>
    <x v="0"/>
    <x v="254"/>
    <x v="270"/>
    <x v="18"/>
    <x v="1"/>
    <x v="1749"/>
    <x v="607"/>
    <x v="2"/>
    <x v="1"/>
    <x v="744"/>
    <x v="224"/>
    <x v="1177"/>
    <x v="2"/>
    <x v="1"/>
    <x v="5"/>
    <x v="5"/>
    <x v="0"/>
    <x v="0"/>
    <x v="3"/>
    <x v="0"/>
  </r>
  <r>
    <x v="0"/>
    <x v="0"/>
    <x v="61"/>
    <x v="60"/>
    <x v="18"/>
    <x v="1"/>
    <x v="1750"/>
    <x v="328"/>
    <x v="2"/>
    <x v="2"/>
    <x v="745"/>
    <x v="56"/>
    <x v="1178"/>
    <x v="2"/>
    <x v="1"/>
    <x v="14"/>
    <x v="14"/>
    <x v="0"/>
    <x v="0"/>
    <x v="3"/>
    <x v="0"/>
  </r>
  <r>
    <x v="0"/>
    <x v="0"/>
    <x v="371"/>
    <x v="399"/>
    <x v="18"/>
    <x v="1"/>
    <x v="1751"/>
    <x v="608"/>
    <x v="2"/>
    <x v="1"/>
    <x v="746"/>
    <x v="331"/>
    <x v="1179"/>
    <x v="3"/>
    <x v="2"/>
    <x v="9"/>
    <x v="9"/>
    <x v="0"/>
    <x v="0"/>
    <x v="3"/>
    <x v="0"/>
  </r>
  <r>
    <x v="0"/>
    <x v="0"/>
    <x v="423"/>
    <x v="450"/>
    <x v="18"/>
    <x v="1"/>
    <x v="1752"/>
    <x v="609"/>
    <x v="2"/>
    <x v="1"/>
    <x v="747"/>
    <x v="374"/>
    <x v="1180"/>
    <x v="3"/>
    <x v="2"/>
    <x v="9"/>
    <x v="9"/>
    <x v="0"/>
    <x v="0"/>
    <x v="3"/>
    <x v="0"/>
  </r>
  <r>
    <x v="0"/>
    <x v="0"/>
    <x v="424"/>
    <x v="451"/>
    <x v="18"/>
    <x v="1"/>
    <x v="1753"/>
    <x v="610"/>
    <x v="2"/>
    <x v="1"/>
    <x v="748"/>
    <x v="375"/>
    <x v="1181"/>
    <x v="3"/>
    <x v="2"/>
    <x v="9"/>
    <x v="9"/>
    <x v="0"/>
    <x v="0"/>
    <x v="3"/>
    <x v="0"/>
  </r>
  <r>
    <x v="0"/>
    <x v="0"/>
    <x v="480"/>
    <x v="508"/>
    <x v="18"/>
    <x v="1"/>
    <x v="1754"/>
    <x v="273"/>
    <x v="2"/>
    <x v="1"/>
    <x v="749"/>
    <x v="414"/>
    <x v="1182"/>
    <x v="1"/>
    <x v="1"/>
    <x v="18"/>
    <x v="18"/>
    <x v="0"/>
    <x v="0"/>
    <x v="3"/>
    <x v="0"/>
  </r>
  <r>
    <x v="0"/>
    <x v="0"/>
    <x v="65"/>
    <x v="64"/>
    <x v="18"/>
    <x v="1"/>
    <x v="1755"/>
    <x v="611"/>
    <x v="2"/>
    <x v="1"/>
    <x v="750"/>
    <x v="60"/>
    <x v="1183"/>
    <x v="1"/>
    <x v="1"/>
    <x v="18"/>
    <x v="18"/>
    <x v="0"/>
    <x v="0"/>
    <x v="3"/>
    <x v="0"/>
  </r>
  <r>
    <x v="0"/>
    <x v="0"/>
    <x v="66"/>
    <x v="65"/>
    <x v="18"/>
    <x v="1"/>
    <x v="1756"/>
    <x v="222"/>
    <x v="2"/>
    <x v="2"/>
    <x v="426"/>
    <x v="61"/>
    <x v="1184"/>
    <x v="4"/>
    <x v="3"/>
    <x v="19"/>
    <x v="19"/>
    <x v="0"/>
    <x v="0"/>
    <x v="3"/>
    <x v="0"/>
  </r>
  <r>
    <x v="0"/>
    <x v="0"/>
    <x v="428"/>
    <x v="454"/>
    <x v="18"/>
    <x v="1"/>
    <x v="1757"/>
    <x v="51"/>
    <x v="2"/>
    <x v="2"/>
    <x v="84"/>
    <x v="379"/>
    <x v="566"/>
    <x v="4"/>
    <x v="3"/>
    <x v="20"/>
    <x v="20"/>
    <x v="0"/>
    <x v="0"/>
    <x v="3"/>
    <x v="0"/>
  </r>
  <r>
    <x v="0"/>
    <x v="0"/>
    <x v="376"/>
    <x v="404"/>
    <x v="18"/>
    <x v="1"/>
    <x v="1758"/>
    <x v="45"/>
    <x v="2"/>
    <x v="2"/>
    <x v="61"/>
    <x v="336"/>
    <x v="1185"/>
    <x v="4"/>
    <x v="3"/>
    <x v="21"/>
    <x v="21"/>
    <x v="0"/>
    <x v="0"/>
    <x v="3"/>
    <x v="0"/>
  </r>
  <r>
    <x v="0"/>
    <x v="0"/>
    <x v="321"/>
    <x v="343"/>
    <x v="18"/>
    <x v="1"/>
    <x v="1759"/>
    <x v="116"/>
    <x v="2"/>
    <x v="2"/>
    <x v="253"/>
    <x v="288"/>
    <x v="1186"/>
    <x v="4"/>
    <x v="3"/>
    <x v="19"/>
    <x v="19"/>
    <x v="0"/>
    <x v="0"/>
    <x v="3"/>
    <x v="0"/>
  </r>
  <r>
    <x v="0"/>
    <x v="0"/>
    <x v="72"/>
    <x v="71"/>
    <x v="18"/>
    <x v="1"/>
    <x v="1760"/>
    <x v="217"/>
    <x v="2"/>
    <x v="2"/>
    <x v="387"/>
    <x v="63"/>
    <x v="1187"/>
    <x v="4"/>
    <x v="3"/>
    <x v="19"/>
    <x v="19"/>
    <x v="0"/>
    <x v="0"/>
    <x v="3"/>
    <x v="0"/>
  </r>
  <r>
    <x v="0"/>
    <x v="0"/>
    <x v="160"/>
    <x v="170"/>
    <x v="18"/>
    <x v="1"/>
    <x v="1761"/>
    <x v="47"/>
    <x v="2"/>
    <x v="2"/>
    <x v="384"/>
    <x v="141"/>
    <x v="1188"/>
    <x v="4"/>
    <x v="3"/>
    <x v="20"/>
    <x v="20"/>
    <x v="0"/>
    <x v="0"/>
    <x v="3"/>
    <x v="0"/>
  </r>
  <r>
    <x v="0"/>
    <x v="0"/>
    <x v="468"/>
    <x v="496"/>
    <x v="18"/>
    <x v="1"/>
    <x v="1762"/>
    <x v="46"/>
    <x v="2"/>
    <x v="2"/>
    <x v="645"/>
    <x v="62"/>
    <x v="1001"/>
    <x v="4"/>
    <x v="3"/>
    <x v="20"/>
    <x v="20"/>
    <x v="0"/>
    <x v="0"/>
    <x v="3"/>
    <x v="0"/>
  </r>
  <r>
    <x v="0"/>
    <x v="0"/>
    <x v="434"/>
    <x v="460"/>
    <x v="18"/>
    <x v="1"/>
    <x v="1763"/>
    <x v="45"/>
    <x v="2"/>
    <x v="2"/>
    <x v="128"/>
    <x v="383"/>
    <x v="1189"/>
    <x v="4"/>
    <x v="3"/>
    <x v="20"/>
    <x v="20"/>
    <x v="0"/>
    <x v="0"/>
    <x v="3"/>
    <x v="0"/>
  </r>
  <r>
    <x v="0"/>
    <x v="0"/>
    <x v="77"/>
    <x v="76"/>
    <x v="18"/>
    <x v="1"/>
    <x v="1764"/>
    <x v="45"/>
    <x v="2"/>
    <x v="2"/>
    <x v="131"/>
    <x v="69"/>
    <x v="1190"/>
    <x v="4"/>
    <x v="3"/>
    <x v="20"/>
    <x v="20"/>
    <x v="0"/>
    <x v="0"/>
    <x v="3"/>
    <x v="0"/>
  </r>
  <r>
    <x v="0"/>
    <x v="0"/>
    <x v="170"/>
    <x v="180"/>
    <x v="18"/>
    <x v="1"/>
    <x v="1765"/>
    <x v="612"/>
    <x v="2"/>
    <x v="2"/>
    <x v="751"/>
    <x v="151"/>
    <x v="1191"/>
    <x v="4"/>
    <x v="3"/>
    <x v="20"/>
    <x v="20"/>
    <x v="0"/>
    <x v="0"/>
    <x v="3"/>
    <x v="0"/>
  </r>
  <r>
    <x v="0"/>
    <x v="0"/>
    <x v="329"/>
    <x v="351"/>
    <x v="18"/>
    <x v="1"/>
    <x v="1766"/>
    <x v="64"/>
    <x v="2"/>
    <x v="2"/>
    <x v="71"/>
    <x v="293"/>
    <x v="1192"/>
    <x v="4"/>
    <x v="3"/>
    <x v="19"/>
    <x v="19"/>
    <x v="0"/>
    <x v="0"/>
    <x v="3"/>
    <x v="0"/>
  </r>
  <r>
    <x v="0"/>
    <x v="0"/>
    <x v="84"/>
    <x v="83"/>
    <x v="18"/>
    <x v="1"/>
    <x v="1767"/>
    <x v="52"/>
    <x v="2"/>
    <x v="2"/>
    <x v="72"/>
    <x v="68"/>
    <x v="459"/>
    <x v="4"/>
    <x v="3"/>
    <x v="19"/>
    <x v="19"/>
    <x v="0"/>
    <x v="0"/>
    <x v="3"/>
    <x v="0"/>
  </r>
  <r>
    <x v="0"/>
    <x v="0"/>
    <x v="266"/>
    <x v="282"/>
    <x v="18"/>
    <x v="1"/>
    <x v="1768"/>
    <x v="125"/>
    <x v="2"/>
    <x v="2"/>
    <x v="147"/>
    <x v="235"/>
    <x v="1193"/>
    <x v="4"/>
    <x v="3"/>
    <x v="19"/>
    <x v="19"/>
    <x v="0"/>
    <x v="0"/>
    <x v="3"/>
    <x v="0"/>
  </r>
  <r>
    <x v="0"/>
    <x v="0"/>
    <x v="332"/>
    <x v="354"/>
    <x v="18"/>
    <x v="1"/>
    <x v="1769"/>
    <x v="47"/>
    <x v="2"/>
    <x v="2"/>
    <x v="384"/>
    <x v="296"/>
    <x v="1194"/>
    <x v="4"/>
    <x v="3"/>
    <x v="20"/>
    <x v="20"/>
    <x v="0"/>
    <x v="0"/>
    <x v="3"/>
    <x v="0"/>
  </r>
  <r>
    <x v="0"/>
    <x v="0"/>
    <x v="268"/>
    <x v="284"/>
    <x v="18"/>
    <x v="1"/>
    <x v="1770"/>
    <x v="116"/>
    <x v="2"/>
    <x v="2"/>
    <x v="253"/>
    <x v="237"/>
    <x v="1195"/>
    <x v="4"/>
    <x v="3"/>
    <x v="19"/>
    <x v="19"/>
    <x v="0"/>
    <x v="0"/>
    <x v="3"/>
    <x v="0"/>
  </r>
  <r>
    <x v="0"/>
    <x v="0"/>
    <x v="439"/>
    <x v="465"/>
    <x v="18"/>
    <x v="1"/>
    <x v="1771"/>
    <x v="125"/>
    <x v="2"/>
    <x v="2"/>
    <x v="437"/>
    <x v="385"/>
    <x v="1196"/>
    <x v="4"/>
    <x v="3"/>
    <x v="20"/>
    <x v="20"/>
    <x v="0"/>
    <x v="0"/>
    <x v="3"/>
    <x v="0"/>
  </r>
  <r>
    <x v="0"/>
    <x v="0"/>
    <x v="333"/>
    <x v="355"/>
    <x v="18"/>
    <x v="1"/>
    <x v="1772"/>
    <x v="354"/>
    <x v="2"/>
    <x v="2"/>
    <x v="591"/>
    <x v="297"/>
    <x v="1197"/>
    <x v="4"/>
    <x v="3"/>
    <x v="26"/>
    <x v="26"/>
    <x v="0"/>
    <x v="0"/>
    <x v="3"/>
    <x v="0"/>
  </r>
  <r>
    <x v="0"/>
    <x v="0"/>
    <x v="445"/>
    <x v="471"/>
    <x v="18"/>
    <x v="1"/>
    <x v="1773"/>
    <x v="45"/>
    <x v="2"/>
    <x v="2"/>
    <x v="128"/>
    <x v="298"/>
    <x v="376"/>
    <x v="4"/>
    <x v="3"/>
    <x v="20"/>
    <x v="20"/>
    <x v="0"/>
    <x v="0"/>
    <x v="3"/>
    <x v="0"/>
  </r>
  <r>
    <x v="0"/>
    <x v="0"/>
    <x v="177"/>
    <x v="187"/>
    <x v="18"/>
    <x v="1"/>
    <x v="1774"/>
    <x v="45"/>
    <x v="2"/>
    <x v="2"/>
    <x v="61"/>
    <x v="157"/>
    <x v="1198"/>
    <x v="4"/>
    <x v="3"/>
    <x v="21"/>
    <x v="21"/>
    <x v="0"/>
    <x v="0"/>
    <x v="3"/>
    <x v="0"/>
  </r>
  <r>
    <x v="0"/>
    <x v="0"/>
    <x v="178"/>
    <x v="188"/>
    <x v="18"/>
    <x v="1"/>
    <x v="1775"/>
    <x v="60"/>
    <x v="2"/>
    <x v="2"/>
    <x v="63"/>
    <x v="158"/>
    <x v="173"/>
    <x v="4"/>
    <x v="3"/>
    <x v="21"/>
    <x v="21"/>
    <x v="0"/>
    <x v="0"/>
    <x v="3"/>
    <x v="0"/>
  </r>
  <r>
    <x v="0"/>
    <x v="0"/>
    <x v="539"/>
    <x v="574"/>
    <x v="18"/>
    <x v="1"/>
    <x v="1776"/>
    <x v="47"/>
    <x v="2"/>
    <x v="2"/>
    <x v="85"/>
    <x v="464"/>
    <x v="1199"/>
    <x v="4"/>
    <x v="3"/>
    <x v="20"/>
    <x v="20"/>
    <x v="0"/>
    <x v="0"/>
    <x v="3"/>
    <x v="0"/>
  </r>
  <r>
    <x v="0"/>
    <x v="0"/>
    <x v="334"/>
    <x v="356"/>
    <x v="18"/>
    <x v="1"/>
    <x v="1777"/>
    <x v="45"/>
    <x v="2"/>
    <x v="2"/>
    <x v="128"/>
    <x v="298"/>
    <x v="376"/>
    <x v="4"/>
    <x v="3"/>
    <x v="20"/>
    <x v="20"/>
    <x v="0"/>
    <x v="0"/>
    <x v="3"/>
    <x v="0"/>
  </r>
  <r>
    <x v="0"/>
    <x v="0"/>
    <x v="390"/>
    <x v="418"/>
    <x v="18"/>
    <x v="1"/>
    <x v="1778"/>
    <x v="52"/>
    <x v="2"/>
    <x v="2"/>
    <x v="67"/>
    <x v="345"/>
    <x v="1200"/>
    <x v="4"/>
    <x v="3"/>
    <x v="21"/>
    <x v="21"/>
    <x v="0"/>
    <x v="0"/>
    <x v="3"/>
    <x v="0"/>
  </r>
  <r>
    <x v="0"/>
    <x v="0"/>
    <x v="184"/>
    <x v="194"/>
    <x v="18"/>
    <x v="1"/>
    <x v="1779"/>
    <x v="52"/>
    <x v="2"/>
    <x v="2"/>
    <x v="67"/>
    <x v="163"/>
    <x v="179"/>
    <x v="4"/>
    <x v="3"/>
    <x v="21"/>
    <x v="21"/>
    <x v="0"/>
    <x v="0"/>
    <x v="3"/>
    <x v="0"/>
  </r>
  <r>
    <x v="0"/>
    <x v="0"/>
    <x v="274"/>
    <x v="290"/>
    <x v="18"/>
    <x v="1"/>
    <x v="1780"/>
    <x v="613"/>
    <x v="2"/>
    <x v="2"/>
    <x v="752"/>
    <x v="242"/>
    <x v="1201"/>
    <x v="4"/>
    <x v="3"/>
    <x v="19"/>
    <x v="19"/>
    <x v="0"/>
    <x v="0"/>
    <x v="3"/>
    <x v="0"/>
  </r>
  <r>
    <x v="0"/>
    <x v="0"/>
    <x v="217"/>
    <x v="233"/>
    <x v="18"/>
    <x v="1"/>
    <x v="1781"/>
    <x v="174"/>
    <x v="2"/>
    <x v="2"/>
    <x v="753"/>
    <x v="189"/>
    <x v="1202"/>
    <x v="4"/>
    <x v="3"/>
    <x v="16"/>
    <x v="16"/>
    <x v="0"/>
    <x v="0"/>
    <x v="3"/>
    <x v="0"/>
  </r>
  <r>
    <x v="0"/>
    <x v="0"/>
    <x v="102"/>
    <x v="101"/>
    <x v="18"/>
    <x v="1"/>
    <x v="1782"/>
    <x v="218"/>
    <x v="2"/>
    <x v="2"/>
    <x v="394"/>
    <x v="88"/>
    <x v="611"/>
    <x v="4"/>
    <x v="3"/>
    <x v="19"/>
    <x v="19"/>
    <x v="0"/>
    <x v="0"/>
    <x v="3"/>
    <x v="0"/>
  </r>
  <r>
    <x v="0"/>
    <x v="0"/>
    <x v="452"/>
    <x v="478"/>
    <x v="18"/>
    <x v="1"/>
    <x v="1783"/>
    <x v="59"/>
    <x v="2"/>
    <x v="2"/>
    <x v="129"/>
    <x v="393"/>
    <x v="1203"/>
    <x v="4"/>
    <x v="3"/>
    <x v="21"/>
    <x v="21"/>
    <x v="0"/>
    <x v="0"/>
    <x v="3"/>
    <x v="0"/>
  </r>
  <r>
    <x v="0"/>
    <x v="0"/>
    <x v="540"/>
    <x v="575"/>
    <x v="18"/>
    <x v="1"/>
    <x v="1784"/>
    <x v="52"/>
    <x v="2"/>
    <x v="2"/>
    <x v="193"/>
    <x v="465"/>
    <x v="1204"/>
    <x v="4"/>
    <x v="3"/>
    <x v="20"/>
    <x v="20"/>
    <x v="0"/>
    <x v="0"/>
    <x v="3"/>
    <x v="0"/>
  </r>
  <r>
    <x v="0"/>
    <x v="0"/>
    <x v="275"/>
    <x v="291"/>
    <x v="18"/>
    <x v="1"/>
    <x v="1785"/>
    <x v="363"/>
    <x v="2"/>
    <x v="2"/>
    <x v="754"/>
    <x v="243"/>
    <x v="1205"/>
    <x v="4"/>
    <x v="3"/>
    <x v="21"/>
    <x v="21"/>
    <x v="0"/>
    <x v="0"/>
    <x v="3"/>
    <x v="0"/>
  </r>
  <r>
    <x v="0"/>
    <x v="0"/>
    <x v="189"/>
    <x v="199"/>
    <x v="18"/>
    <x v="1"/>
    <x v="1786"/>
    <x v="59"/>
    <x v="2"/>
    <x v="2"/>
    <x v="129"/>
    <x v="166"/>
    <x v="182"/>
    <x v="4"/>
    <x v="3"/>
    <x v="21"/>
    <x v="21"/>
    <x v="0"/>
    <x v="0"/>
    <x v="3"/>
    <x v="0"/>
  </r>
  <r>
    <x v="0"/>
    <x v="0"/>
    <x v="454"/>
    <x v="480"/>
    <x v="18"/>
    <x v="1"/>
    <x v="1787"/>
    <x v="45"/>
    <x v="2"/>
    <x v="2"/>
    <x v="131"/>
    <x v="93"/>
    <x v="1206"/>
    <x v="4"/>
    <x v="3"/>
    <x v="20"/>
    <x v="20"/>
    <x v="0"/>
    <x v="0"/>
    <x v="3"/>
    <x v="0"/>
  </r>
  <r>
    <x v="0"/>
    <x v="0"/>
    <x v="398"/>
    <x v="426"/>
    <x v="18"/>
    <x v="1"/>
    <x v="1788"/>
    <x v="51"/>
    <x v="2"/>
    <x v="2"/>
    <x v="76"/>
    <x v="350"/>
    <x v="489"/>
    <x v="4"/>
    <x v="3"/>
    <x v="21"/>
    <x v="21"/>
    <x v="0"/>
    <x v="0"/>
    <x v="3"/>
    <x v="0"/>
  </r>
  <r>
    <x v="0"/>
    <x v="0"/>
    <x v="191"/>
    <x v="201"/>
    <x v="18"/>
    <x v="1"/>
    <x v="1789"/>
    <x v="45"/>
    <x v="2"/>
    <x v="2"/>
    <x v="61"/>
    <x v="167"/>
    <x v="492"/>
    <x v="4"/>
    <x v="3"/>
    <x v="21"/>
    <x v="21"/>
    <x v="0"/>
    <x v="0"/>
    <x v="3"/>
    <x v="0"/>
  </r>
  <r>
    <x v="0"/>
    <x v="0"/>
    <x v="192"/>
    <x v="202"/>
    <x v="18"/>
    <x v="1"/>
    <x v="1790"/>
    <x v="45"/>
    <x v="2"/>
    <x v="2"/>
    <x v="61"/>
    <x v="168"/>
    <x v="185"/>
    <x v="4"/>
    <x v="3"/>
    <x v="21"/>
    <x v="21"/>
    <x v="0"/>
    <x v="0"/>
    <x v="3"/>
    <x v="0"/>
  </r>
  <r>
    <x v="0"/>
    <x v="0"/>
    <x v="399"/>
    <x v="427"/>
    <x v="18"/>
    <x v="1"/>
    <x v="1791"/>
    <x v="614"/>
    <x v="2"/>
    <x v="1"/>
    <x v="755"/>
    <x v="351"/>
    <x v="1207"/>
    <x v="3"/>
    <x v="2"/>
    <x v="17"/>
    <x v="17"/>
    <x v="0"/>
    <x v="0"/>
    <x v="3"/>
    <x v="0"/>
  </r>
  <r>
    <x v="0"/>
    <x v="0"/>
    <x v="218"/>
    <x v="234"/>
    <x v="18"/>
    <x v="1"/>
    <x v="1792"/>
    <x v="356"/>
    <x v="2"/>
    <x v="2"/>
    <x v="756"/>
    <x v="190"/>
    <x v="1208"/>
    <x v="4"/>
    <x v="3"/>
    <x v="16"/>
    <x v="16"/>
    <x v="0"/>
    <x v="0"/>
    <x v="3"/>
    <x v="0"/>
  </r>
  <r>
    <x v="0"/>
    <x v="0"/>
    <x v="108"/>
    <x v="107"/>
    <x v="18"/>
    <x v="1"/>
    <x v="1793"/>
    <x v="45"/>
    <x v="2"/>
    <x v="2"/>
    <x v="131"/>
    <x v="94"/>
    <x v="1209"/>
    <x v="4"/>
    <x v="3"/>
    <x v="20"/>
    <x v="20"/>
    <x v="0"/>
    <x v="0"/>
    <x v="3"/>
    <x v="0"/>
  </r>
  <r>
    <x v="0"/>
    <x v="0"/>
    <x v="457"/>
    <x v="483"/>
    <x v="18"/>
    <x v="1"/>
    <x v="1794"/>
    <x v="52"/>
    <x v="2"/>
    <x v="2"/>
    <x v="383"/>
    <x v="141"/>
    <x v="1210"/>
    <x v="4"/>
    <x v="3"/>
    <x v="20"/>
    <x v="20"/>
    <x v="0"/>
    <x v="0"/>
    <x v="3"/>
    <x v="0"/>
  </r>
  <r>
    <x v="0"/>
    <x v="0"/>
    <x v="278"/>
    <x v="294"/>
    <x v="18"/>
    <x v="1"/>
    <x v="1795"/>
    <x v="173"/>
    <x v="2"/>
    <x v="2"/>
    <x v="199"/>
    <x v="246"/>
    <x v="295"/>
    <x v="1"/>
    <x v="1"/>
    <x v="23"/>
    <x v="23"/>
    <x v="0"/>
    <x v="0"/>
    <x v="3"/>
    <x v="0"/>
  </r>
  <r>
    <x v="0"/>
    <x v="0"/>
    <x v="109"/>
    <x v="108"/>
    <x v="18"/>
    <x v="1"/>
    <x v="1796"/>
    <x v="168"/>
    <x v="2"/>
    <x v="2"/>
    <x v="262"/>
    <x v="95"/>
    <x v="387"/>
    <x v="1"/>
    <x v="1"/>
    <x v="23"/>
    <x v="23"/>
    <x v="0"/>
    <x v="0"/>
    <x v="3"/>
    <x v="0"/>
  </r>
  <r>
    <x v="0"/>
    <x v="0"/>
    <x v="541"/>
    <x v="576"/>
    <x v="18"/>
    <x v="1"/>
    <x v="1797"/>
    <x v="4"/>
    <x v="2"/>
    <x v="2"/>
    <x v="4"/>
    <x v="349"/>
    <x v="0"/>
    <x v="4"/>
    <x v="3"/>
    <x v="21"/>
    <x v="21"/>
    <x v="0"/>
    <x v="0"/>
    <x v="3"/>
    <x v="0"/>
  </r>
  <r>
    <x v="0"/>
    <x v="0"/>
    <x v="220"/>
    <x v="236"/>
    <x v="18"/>
    <x v="1"/>
    <x v="1798"/>
    <x v="45"/>
    <x v="2"/>
    <x v="2"/>
    <x v="131"/>
    <x v="192"/>
    <x v="1211"/>
    <x v="4"/>
    <x v="3"/>
    <x v="16"/>
    <x v="16"/>
    <x v="0"/>
    <x v="0"/>
    <x v="3"/>
    <x v="0"/>
  </r>
  <r>
    <x v="0"/>
    <x v="0"/>
    <x v="520"/>
    <x v="551"/>
    <x v="18"/>
    <x v="1"/>
    <x v="1799"/>
    <x v="61"/>
    <x v="2"/>
    <x v="2"/>
    <x v="136"/>
    <x v="449"/>
    <x v="1212"/>
    <x v="4"/>
    <x v="3"/>
    <x v="16"/>
    <x v="16"/>
    <x v="0"/>
    <x v="0"/>
    <x v="3"/>
    <x v="0"/>
  </r>
  <r>
    <x v="0"/>
    <x v="0"/>
    <x v="197"/>
    <x v="207"/>
    <x v="18"/>
    <x v="1"/>
    <x v="1800"/>
    <x v="45"/>
    <x v="2"/>
    <x v="2"/>
    <x v="61"/>
    <x v="172"/>
    <x v="189"/>
    <x v="4"/>
    <x v="3"/>
    <x v="21"/>
    <x v="21"/>
    <x v="0"/>
    <x v="0"/>
    <x v="3"/>
    <x v="0"/>
  </r>
  <r>
    <x v="0"/>
    <x v="0"/>
    <x v="199"/>
    <x v="209"/>
    <x v="18"/>
    <x v="1"/>
    <x v="1801"/>
    <x v="45"/>
    <x v="2"/>
    <x v="2"/>
    <x v="128"/>
    <x v="173"/>
    <x v="191"/>
    <x v="4"/>
    <x v="3"/>
    <x v="20"/>
    <x v="20"/>
    <x v="0"/>
    <x v="0"/>
    <x v="3"/>
    <x v="0"/>
  </r>
  <r>
    <x v="0"/>
    <x v="0"/>
    <x v="200"/>
    <x v="210"/>
    <x v="18"/>
    <x v="1"/>
    <x v="1802"/>
    <x v="45"/>
    <x v="2"/>
    <x v="2"/>
    <x v="61"/>
    <x v="174"/>
    <x v="1213"/>
    <x v="4"/>
    <x v="3"/>
    <x v="21"/>
    <x v="21"/>
    <x v="0"/>
    <x v="0"/>
    <x v="3"/>
    <x v="0"/>
  </r>
  <r>
    <x v="0"/>
    <x v="0"/>
    <x v="202"/>
    <x v="212"/>
    <x v="18"/>
    <x v="1"/>
    <x v="1803"/>
    <x v="45"/>
    <x v="2"/>
    <x v="2"/>
    <x v="61"/>
    <x v="176"/>
    <x v="1214"/>
    <x v="4"/>
    <x v="3"/>
    <x v="21"/>
    <x v="21"/>
    <x v="0"/>
    <x v="0"/>
    <x v="3"/>
    <x v="0"/>
  </r>
  <r>
    <x v="0"/>
    <x v="0"/>
    <x v="542"/>
    <x v="577"/>
    <x v="18"/>
    <x v="1"/>
    <x v="1804"/>
    <x v="45"/>
    <x v="2"/>
    <x v="2"/>
    <x v="61"/>
    <x v="466"/>
    <x v="1215"/>
    <x v="4"/>
    <x v="3"/>
    <x v="21"/>
    <x v="21"/>
    <x v="0"/>
    <x v="0"/>
    <x v="3"/>
    <x v="0"/>
  </r>
  <r>
    <x v="0"/>
    <x v="0"/>
    <x v="543"/>
    <x v="578"/>
    <x v="18"/>
    <x v="1"/>
    <x v="1805"/>
    <x v="45"/>
    <x v="2"/>
    <x v="2"/>
    <x v="61"/>
    <x v="176"/>
    <x v="1214"/>
    <x v="4"/>
    <x v="3"/>
    <x v="21"/>
    <x v="21"/>
    <x v="0"/>
    <x v="0"/>
    <x v="3"/>
    <x v="0"/>
  </r>
  <r>
    <x v="0"/>
    <x v="0"/>
    <x v="544"/>
    <x v="579"/>
    <x v="18"/>
    <x v="1"/>
    <x v="1806"/>
    <x v="51"/>
    <x v="2"/>
    <x v="2"/>
    <x v="382"/>
    <x v="467"/>
    <x v="1216"/>
    <x v="4"/>
    <x v="3"/>
    <x v="20"/>
    <x v="20"/>
    <x v="0"/>
    <x v="0"/>
    <x v="3"/>
    <x v="0"/>
  </r>
  <r>
    <x v="0"/>
    <x v="0"/>
    <x v="116"/>
    <x v="115"/>
    <x v="18"/>
    <x v="1"/>
    <x v="1807"/>
    <x v="615"/>
    <x v="2"/>
    <x v="2"/>
    <x v="757"/>
    <x v="101"/>
    <x v="1217"/>
    <x v="4"/>
    <x v="3"/>
    <x v="20"/>
    <x v="20"/>
    <x v="0"/>
    <x v="0"/>
    <x v="3"/>
    <x v="0"/>
  </r>
  <r>
    <x v="0"/>
    <x v="0"/>
    <x v="545"/>
    <x v="580"/>
    <x v="18"/>
    <x v="1"/>
    <x v="1808"/>
    <x v="45"/>
    <x v="2"/>
    <x v="2"/>
    <x v="61"/>
    <x v="468"/>
    <x v="1218"/>
    <x v="4"/>
    <x v="3"/>
    <x v="21"/>
    <x v="21"/>
    <x v="0"/>
    <x v="0"/>
    <x v="3"/>
    <x v="0"/>
  </r>
  <r>
    <x v="0"/>
    <x v="0"/>
    <x v="546"/>
    <x v="581"/>
    <x v="18"/>
    <x v="1"/>
    <x v="1809"/>
    <x v="45"/>
    <x v="2"/>
    <x v="2"/>
    <x v="61"/>
    <x v="469"/>
    <x v="1219"/>
    <x v="4"/>
    <x v="3"/>
    <x v="21"/>
    <x v="21"/>
    <x v="0"/>
    <x v="0"/>
    <x v="3"/>
    <x v="0"/>
  </r>
  <r>
    <x v="0"/>
    <x v="0"/>
    <x v="547"/>
    <x v="582"/>
    <x v="18"/>
    <x v="1"/>
    <x v="1810"/>
    <x v="45"/>
    <x v="2"/>
    <x v="2"/>
    <x v="61"/>
    <x v="346"/>
    <x v="1220"/>
    <x v="4"/>
    <x v="3"/>
    <x v="21"/>
    <x v="21"/>
    <x v="0"/>
    <x v="0"/>
    <x v="3"/>
    <x v="0"/>
  </r>
  <r>
    <x v="0"/>
    <x v="0"/>
    <x v="203"/>
    <x v="213"/>
    <x v="18"/>
    <x v="1"/>
    <x v="1811"/>
    <x v="47"/>
    <x v="2"/>
    <x v="2"/>
    <x v="68"/>
    <x v="177"/>
    <x v="1221"/>
    <x v="4"/>
    <x v="3"/>
    <x v="21"/>
    <x v="21"/>
    <x v="0"/>
    <x v="0"/>
    <x v="3"/>
    <x v="0"/>
  </r>
  <r>
    <x v="0"/>
    <x v="0"/>
    <x v="117"/>
    <x v="116"/>
    <x v="18"/>
    <x v="1"/>
    <x v="1812"/>
    <x v="45"/>
    <x v="2"/>
    <x v="2"/>
    <x v="89"/>
    <x v="102"/>
    <x v="111"/>
    <x v="4"/>
    <x v="3"/>
    <x v="20"/>
    <x v="20"/>
    <x v="0"/>
    <x v="0"/>
    <x v="3"/>
    <x v="0"/>
  </r>
  <r>
    <x v="0"/>
    <x v="0"/>
    <x v="484"/>
    <x v="512"/>
    <x v="18"/>
    <x v="1"/>
    <x v="1813"/>
    <x v="4"/>
    <x v="2"/>
    <x v="2"/>
    <x v="4"/>
    <x v="418"/>
    <x v="0"/>
    <x v="2"/>
    <x v="1"/>
    <x v="29"/>
    <x v="29"/>
    <x v="0"/>
    <x v="0"/>
    <x v="3"/>
    <x v="0"/>
  </r>
  <r>
    <x v="0"/>
    <x v="0"/>
    <x v="484"/>
    <x v="512"/>
    <x v="18"/>
    <x v="1"/>
    <x v="1814"/>
    <x v="616"/>
    <x v="2"/>
    <x v="2"/>
    <x v="758"/>
    <x v="418"/>
    <x v="1222"/>
    <x v="2"/>
    <x v="1"/>
    <x v="29"/>
    <x v="29"/>
    <x v="0"/>
    <x v="0"/>
    <x v="3"/>
    <x v="0"/>
  </r>
  <r>
    <x v="0"/>
    <x v="0"/>
    <x v="338"/>
    <x v="360"/>
    <x v="18"/>
    <x v="1"/>
    <x v="1815"/>
    <x v="4"/>
    <x v="2"/>
    <x v="2"/>
    <x v="4"/>
    <x v="302"/>
    <x v="0"/>
    <x v="2"/>
    <x v="1"/>
    <x v="29"/>
    <x v="29"/>
    <x v="0"/>
    <x v="0"/>
    <x v="3"/>
    <x v="0"/>
  </r>
  <r>
    <x v="0"/>
    <x v="0"/>
    <x v="118"/>
    <x v="117"/>
    <x v="18"/>
    <x v="1"/>
    <x v="1816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18"/>
    <x v="1"/>
    <x v="1817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18"/>
    <x v="1"/>
    <x v="1818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19"/>
    <x v="18"/>
    <x v="1"/>
    <x v="1819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18"/>
    <x v="1"/>
    <x v="1820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8"/>
    <x v="1"/>
    <x v="1821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8"/>
    <x v="1"/>
    <x v="1822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18"/>
    <x v="1"/>
    <x v="1823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18"/>
    <x v="1"/>
    <x v="1824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364"/>
    <x v="18"/>
    <x v="1"/>
    <x v="1825"/>
    <x v="4"/>
    <x v="3"/>
    <x v="3"/>
    <x v="4"/>
    <x v="0"/>
    <x v="0"/>
    <x v="0"/>
    <x v="0"/>
    <x v="30"/>
    <x v="30"/>
    <x v="0"/>
    <x v="0"/>
    <x v="3"/>
    <x v="0"/>
  </r>
  <r>
    <x v="0"/>
    <x v="0"/>
    <x v="118"/>
    <x v="221"/>
    <x v="18"/>
    <x v="1"/>
    <x v="1826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18"/>
    <x v="1"/>
    <x v="182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2"/>
    <x v="18"/>
    <x v="1"/>
    <x v="182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4"/>
    <x v="18"/>
    <x v="1"/>
    <x v="1829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124"/>
    <x v="18"/>
    <x v="1"/>
    <x v="1830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04"/>
    <x v="18"/>
    <x v="1"/>
    <x v="1831"/>
    <x v="4"/>
    <x v="3"/>
    <x v="3"/>
    <x v="4"/>
    <x v="0"/>
    <x v="0"/>
    <x v="1"/>
    <x v="1"/>
    <x v="12"/>
    <x v="12"/>
    <x v="0"/>
    <x v="0"/>
    <x v="3"/>
    <x v="0"/>
  </r>
  <r>
    <x v="0"/>
    <x v="0"/>
    <x v="118"/>
    <x v="366"/>
    <x v="18"/>
    <x v="1"/>
    <x v="1832"/>
    <x v="4"/>
    <x v="3"/>
    <x v="3"/>
    <x v="4"/>
    <x v="0"/>
    <x v="0"/>
    <x v="0"/>
    <x v="0"/>
    <x v="30"/>
    <x v="30"/>
    <x v="0"/>
    <x v="0"/>
    <x v="3"/>
    <x v="0"/>
  </r>
  <r>
    <x v="0"/>
    <x v="0"/>
    <x v="1"/>
    <x v="1"/>
    <x v="19"/>
    <x v="1"/>
    <x v="1833"/>
    <x v="617"/>
    <x v="1"/>
    <x v="0"/>
    <x v="759"/>
    <x v="1"/>
    <x v="1223"/>
    <x v="0"/>
    <x v="0"/>
    <x v="1"/>
    <x v="1"/>
    <x v="0"/>
    <x v="0"/>
    <x v="3"/>
    <x v="0"/>
  </r>
  <r>
    <x v="0"/>
    <x v="0"/>
    <x v="2"/>
    <x v="2"/>
    <x v="19"/>
    <x v="1"/>
    <x v="1834"/>
    <x v="618"/>
    <x v="1"/>
    <x v="0"/>
    <x v="760"/>
    <x v="2"/>
    <x v="1224"/>
    <x v="0"/>
    <x v="0"/>
    <x v="0"/>
    <x v="0"/>
    <x v="0"/>
    <x v="0"/>
    <x v="3"/>
    <x v="0"/>
  </r>
  <r>
    <x v="0"/>
    <x v="0"/>
    <x v="121"/>
    <x v="131"/>
    <x v="19"/>
    <x v="1"/>
    <x v="1835"/>
    <x v="619"/>
    <x v="1"/>
    <x v="0"/>
    <x v="761"/>
    <x v="105"/>
    <x v="1225"/>
    <x v="0"/>
    <x v="0"/>
    <x v="0"/>
    <x v="0"/>
    <x v="0"/>
    <x v="0"/>
    <x v="3"/>
    <x v="0"/>
  </r>
  <r>
    <x v="0"/>
    <x v="0"/>
    <x v="7"/>
    <x v="7"/>
    <x v="19"/>
    <x v="1"/>
    <x v="1836"/>
    <x v="620"/>
    <x v="1"/>
    <x v="0"/>
    <x v="762"/>
    <x v="7"/>
    <x v="1226"/>
    <x v="0"/>
    <x v="0"/>
    <x v="2"/>
    <x v="2"/>
    <x v="0"/>
    <x v="0"/>
    <x v="3"/>
    <x v="0"/>
  </r>
  <r>
    <x v="0"/>
    <x v="0"/>
    <x v="285"/>
    <x v="307"/>
    <x v="19"/>
    <x v="1"/>
    <x v="1837"/>
    <x v="210"/>
    <x v="1"/>
    <x v="0"/>
    <x v="763"/>
    <x v="253"/>
    <x v="1227"/>
    <x v="0"/>
    <x v="0"/>
    <x v="2"/>
    <x v="2"/>
    <x v="0"/>
    <x v="0"/>
    <x v="3"/>
    <x v="0"/>
  </r>
  <r>
    <x v="0"/>
    <x v="0"/>
    <x v="223"/>
    <x v="239"/>
    <x v="19"/>
    <x v="1"/>
    <x v="1838"/>
    <x v="439"/>
    <x v="1"/>
    <x v="0"/>
    <x v="764"/>
    <x v="195"/>
    <x v="1228"/>
    <x v="0"/>
    <x v="0"/>
    <x v="2"/>
    <x v="2"/>
    <x v="0"/>
    <x v="0"/>
    <x v="3"/>
    <x v="0"/>
  </r>
  <r>
    <x v="0"/>
    <x v="0"/>
    <x v="548"/>
    <x v="583"/>
    <x v="19"/>
    <x v="1"/>
    <x v="1839"/>
    <x v="621"/>
    <x v="1"/>
    <x v="0"/>
    <x v="765"/>
    <x v="470"/>
    <x v="1229"/>
    <x v="0"/>
    <x v="0"/>
    <x v="0"/>
    <x v="0"/>
    <x v="0"/>
    <x v="0"/>
    <x v="3"/>
    <x v="0"/>
  </r>
  <r>
    <x v="0"/>
    <x v="0"/>
    <x v="287"/>
    <x v="309"/>
    <x v="19"/>
    <x v="1"/>
    <x v="1840"/>
    <x v="622"/>
    <x v="1"/>
    <x v="0"/>
    <x v="766"/>
    <x v="255"/>
    <x v="1230"/>
    <x v="0"/>
    <x v="0"/>
    <x v="2"/>
    <x v="2"/>
    <x v="0"/>
    <x v="0"/>
    <x v="3"/>
    <x v="0"/>
  </r>
  <r>
    <x v="0"/>
    <x v="0"/>
    <x v="289"/>
    <x v="311"/>
    <x v="19"/>
    <x v="1"/>
    <x v="1841"/>
    <x v="623"/>
    <x v="1"/>
    <x v="0"/>
    <x v="767"/>
    <x v="257"/>
    <x v="1231"/>
    <x v="0"/>
    <x v="0"/>
    <x v="30"/>
    <x v="30"/>
    <x v="0"/>
    <x v="0"/>
    <x v="3"/>
    <x v="0"/>
  </r>
  <r>
    <x v="0"/>
    <x v="0"/>
    <x v="290"/>
    <x v="312"/>
    <x v="19"/>
    <x v="1"/>
    <x v="1842"/>
    <x v="624"/>
    <x v="1"/>
    <x v="0"/>
    <x v="768"/>
    <x v="258"/>
    <x v="1232"/>
    <x v="0"/>
    <x v="0"/>
    <x v="30"/>
    <x v="30"/>
    <x v="0"/>
    <x v="0"/>
    <x v="3"/>
    <x v="0"/>
  </r>
  <r>
    <x v="0"/>
    <x v="0"/>
    <x v="536"/>
    <x v="571"/>
    <x v="19"/>
    <x v="1"/>
    <x v="1843"/>
    <x v="625"/>
    <x v="1"/>
    <x v="0"/>
    <x v="769"/>
    <x v="461"/>
    <x v="1233"/>
    <x v="0"/>
    <x v="0"/>
    <x v="30"/>
    <x v="30"/>
    <x v="0"/>
    <x v="0"/>
    <x v="3"/>
    <x v="0"/>
  </r>
  <r>
    <x v="0"/>
    <x v="0"/>
    <x v="538"/>
    <x v="573"/>
    <x v="19"/>
    <x v="1"/>
    <x v="1844"/>
    <x v="626"/>
    <x v="1"/>
    <x v="0"/>
    <x v="770"/>
    <x v="463"/>
    <x v="1234"/>
    <x v="0"/>
    <x v="0"/>
    <x v="30"/>
    <x v="30"/>
    <x v="0"/>
    <x v="0"/>
    <x v="3"/>
    <x v="0"/>
  </r>
  <r>
    <x v="0"/>
    <x v="0"/>
    <x v="459"/>
    <x v="487"/>
    <x v="19"/>
    <x v="1"/>
    <x v="1845"/>
    <x v="627"/>
    <x v="1"/>
    <x v="0"/>
    <x v="771"/>
    <x v="397"/>
    <x v="1235"/>
    <x v="2"/>
    <x v="1"/>
    <x v="5"/>
    <x v="5"/>
    <x v="0"/>
    <x v="0"/>
    <x v="3"/>
    <x v="0"/>
  </r>
  <r>
    <x v="0"/>
    <x v="0"/>
    <x v="292"/>
    <x v="314"/>
    <x v="19"/>
    <x v="1"/>
    <x v="1846"/>
    <x v="628"/>
    <x v="1"/>
    <x v="0"/>
    <x v="772"/>
    <x v="260"/>
    <x v="1236"/>
    <x v="2"/>
    <x v="1"/>
    <x v="5"/>
    <x v="5"/>
    <x v="0"/>
    <x v="0"/>
    <x v="3"/>
    <x v="0"/>
  </r>
  <r>
    <x v="0"/>
    <x v="0"/>
    <x v="21"/>
    <x v="21"/>
    <x v="19"/>
    <x v="1"/>
    <x v="1847"/>
    <x v="629"/>
    <x v="1"/>
    <x v="0"/>
    <x v="773"/>
    <x v="21"/>
    <x v="1237"/>
    <x v="1"/>
    <x v="1"/>
    <x v="8"/>
    <x v="8"/>
    <x v="0"/>
    <x v="0"/>
    <x v="3"/>
    <x v="0"/>
  </r>
  <r>
    <x v="0"/>
    <x v="0"/>
    <x v="21"/>
    <x v="21"/>
    <x v="19"/>
    <x v="1"/>
    <x v="1848"/>
    <x v="630"/>
    <x v="1"/>
    <x v="0"/>
    <x v="774"/>
    <x v="21"/>
    <x v="1238"/>
    <x v="1"/>
    <x v="1"/>
    <x v="25"/>
    <x v="25"/>
    <x v="0"/>
    <x v="0"/>
    <x v="3"/>
    <x v="0"/>
  </r>
  <r>
    <x v="0"/>
    <x v="0"/>
    <x v="295"/>
    <x v="317"/>
    <x v="19"/>
    <x v="1"/>
    <x v="1849"/>
    <x v="631"/>
    <x v="1"/>
    <x v="0"/>
    <x v="775"/>
    <x v="263"/>
    <x v="1239"/>
    <x v="2"/>
    <x v="1"/>
    <x v="5"/>
    <x v="5"/>
    <x v="0"/>
    <x v="0"/>
    <x v="3"/>
    <x v="0"/>
  </r>
  <r>
    <x v="0"/>
    <x v="0"/>
    <x v="296"/>
    <x v="318"/>
    <x v="19"/>
    <x v="1"/>
    <x v="1850"/>
    <x v="632"/>
    <x v="1"/>
    <x v="0"/>
    <x v="776"/>
    <x v="264"/>
    <x v="1240"/>
    <x v="2"/>
    <x v="1"/>
    <x v="5"/>
    <x v="5"/>
    <x v="0"/>
    <x v="0"/>
    <x v="3"/>
    <x v="0"/>
  </r>
  <r>
    <x v="0"/>
    <x v="0"/>
    <x v="297"/>
    <x v="319"/>
    <x v="19"/>
    <x v="1"/>
    <x v="1851"/>
    <x v="382"/>
    <x v="1"/>
    <x v="0"/>
    <x v="245"/>
    <x v="265"/>
    <x v="1241"/>
    <x v="2"/>
    <x v="1"/>
    <x v="5"/>
    <x v="5"/>
    <x v="0"/>
    <x v="0"/>
    <x v="3"/>
    <x v="0"/>
  </r>
  <r>
    <x v="0"/>
    <x v="0"/>
    <x v="134"/>
    <x v="144"/>
    <x v="19"/>
    <x v="1"/>
    <x v="1852"/>
    <x v="633"/>
    <x v="1"/>
    <x v="0"/>
    <x v="777"/>
    <x v="118"/>
    <x v="1242"/>
    <x v="1"/>
    <x v="1"/>
    <x v="4"/>
    <x v="4"/>
    <x v="0"/>
    <x v="0"/>
    <x v="3"/>
    <x v="0"/>
  </r>
  <r>
    <x v="0"/>
    <x v="0"/>
    <x v="348"/>
    <x v="376"/>
    <x v="19"/>
    <x v="1"/>
    <x v="1853"/>
    <x v="634"/>
    <x v="1"/>
    <x v="0"/>
    <x v="778"/>
    <x v="312"/>
    <x v="1243"/>
    <x v="1"/>
    <x v="1"/>
    <x v="4"/>
    <x v="4"/>
    <x v="0"/>
    <x v="0"/>
    <x v="3"/>
    <x v="0"/>
  </r>
  <r>
    <x v="0"/>
    <x v="0"/>
    <x v="350"/>
    <x v="378"/>
    <x v="19"/>
    <x v="1"/>
    <x v="1854"/>
    <x v="635"/>
    <x v="1"/>
    <x v="0"/>
    <x v="779"/>
    <x v="198"/>
    <x v="1244"/>
    <x v="1"/>
    <x v="1"/>
    <x v="4"/>
    <x v="4"/>
    <x v="0"/>
    <x v="0"/>
    <x v="3"/>
    <x v="0"/>
  </r>
  <r>
    <x v="0"/>
    <x v="0"/>
    <x v="352"/>
    <x v="380"/>
    <x v="19"/>
    <x v="1"/>
    <x v="1855"/>
    <x v="78"/>
    <x v="1"/>
    <x v="0"/>
    <x v="287"/>
    <x v="315"/>
    <x v="1245"/>
    <x v="1"/>
    <x v="1"/>
    <x v="4"/>
    <x v="4"/>
    <x v="0"/>
    <x v="0"/>
    <x v="3"/>
    <x v="0"/>
  </r>
  <r>
    <x v="0"/>
    <x v="0"/>
    <x v="354"/>
    <x v="382"/>
    <x v="19"/>
    <x v="1"/>
    <x v="1856"/>
    <x v="240"/>
    <x v="1"/>
    <x v="0"/>
    <x v="286"/>
    <x v="317"/>
    <x v="1246"/>
    <x v="1"/>
    <x v="1"/>
    <x v="4"/>
    <x v="4"/>
    <x v="0"/>
    <x v="0"/>
    <x v="3"/>
    <x v="0"/>
  </r>
  <r>
    <x v="0"/>
    <x v="0"/>
    <x v="356"/>
    <x v="384"/>
    <x v="19"/>
    <x v="1"/>
    <x v="1857"/>
    <x v="78"/>
    <x v="1"/>
    <x v="0"/>
    <x v="287"/>
    <x v="118"/>
    <x v="414"/>
    <x v="1"/>
    <x v="1"/>
    <x v="4"/>
    <x v="4"/>
    <x v="0"/>
    <x v="0"/>
    <x v="3"/>
    <x v="0"/>
  </r>
  <r>
    <x v="0"/>
    <x v="0"/>
    <x v="359"/>
    <x v="387"/>
    <x v="19"/>
    <x v="1"/>
    <x v="1858"/>
    <x v="636"/>
    <x v="1"/>
    <x v="0"/>
    <x v="780"/>
    <x v="321"/>
    <x v="1247"/>
    <x v="2"/>
    <x v="1"/>
    <x v="7"/>
    <x v="7"/>
    <x v="0"/>
    <x v="0"/>
    <x v="3"/>
    <x v="0"/>
  </r>
  <r>
    <x v="0"/>
    <x v="0"/>
    <x v="235"/>
    <x v="251"/>
    <x v="19"/>
    <x v="1"/>
    <x v="1859"/>
    <x v="637"/>
    <x v="1"/>
    <x v="0"/>
    <x v="781"/>
    <x v="207"/>
    <x v="1248"/>
    <x v="1"/>
    <x v="1"/>
    <x v="11"/>
    <x v="11"/>
    <x v="0"/>
    <x v="0"/>
    <x v="3"/>
    <x v="0"/>
  </r>
  <r>
    <x v="0"/>
    <x v="0"/>
    <x v="304"/>
    <x v="326"/>
    <x v="19"/>
    <x v="1"/>
    <x v="1860"/>
    <x v="4"/>
    <x v="1"/>
    <x v="0"/>
    <x v="4"/>
    <x v="272"/>
    <x v="0"/>
    <x v="1"/>
    <x v="1"/>
    <x v="12"/>
    <x v="12"/>
    <x v="0"/>
    <x v="0"/>
    <x v="3"/>
    <x v="0"/>
  </r>
  <r>
    <x v="0"/>
    <x v="0"/>
    <x v="240"/>
    <x v="256"/>
    <x v="19"/>
    <x v="1"/>
    <x v="1861"/>
    <x v="638"/>
    <x v="1"/>
    <x v="0"/>
    <x v="782"/>
    <x v="212"/>
    <x v="1249"/>
    <x v="1"/>
    <x v="1"/>
    <x v="11"/>
    <x v="11"/>
    <x v="0"/>
    <x v="0"/>
    <x v="3"/>
    <x v="0"/>
  </r>
  <r>
    <x v="0"/>
    <x v="0"/>
    <x v="521"/>
    <x v="553"/>
    <x v="19"/>
    <x v="1"/>
    <x v="1862"/>
    <x v="639"/>
    <x v="1"/>
    <x v="0"/>
    <x v="783"/>
    <x v="450"/>
    <x v="1250"/>
    <x v="1"/>
    <x v="1"/>
    <x v="11"/>
    <x v="11"/>
    <x v="0"/>
    <x v="0"/>
    <x v="3"/>
    <x v="0"/>
  </r>
  <r>
    <x v="0"/>
    <x v="0"/>
    <x v="522"/>
    <x v="554"/>
    <x v="19"/>
    <x v="1"/>
    <x v="1863"/>
    <x v="640"/>
    <x v="1"/>
    <x v="0"/>
    <x v="784"/>
    <x v="451"/>
    <x v="1251"/>
    <x v="1"/>
    <x v="1"/>
    <x v="11"/>
    <x v="11"/>
    <x v="0"/>
    <x v="0"/>
    <x v="3"/>
    <x v="0"/>
  </r>
  <r>
    <x v="0"/>
    <x v="0"/>
    <x v="34"/>
    <x v="34"/>
    <x v="19"/>
    <x v="1"/>
    <x v="1864"/>
    <x v="4"/>
    <x v="1"/>
    <x v="0"/>
    <x v="4"/>
    <x v="34"/>
    <x v="0"/>
    <x v="2"/>
    <x v="1"/>
    <x v="13"/>
    <x v="13"/>
    <x v="0"/>
    <x v="0"/>
    <x v="3"/>
    <x v="0"/>
  </r>
  <r>
    <x v="0"/>
    <x v="0"/>
    <x v="245"/>
    <x v="261"/>
    <x v="19"/>
    <x v="1"/>
    <x v="1865"/>
    <x v="4"/>
    <x v="1"/>
    <x v="0"/>
    <x v="4"/>
    <x v="35"/>
    <x v="0"/>
    <x v="2"/>
    <x v="1"/>
    <x v="13"/>
    <x v="13"/>
    <x v="0"/>
    <x v="0"/>
    <x v="3"/>
    <x v="0"/>
  </r>
  <r>
    <x v="0"/>
    <x v="0"/>
    <x v="35"/>
    <x v="35"/>
    <x v="19"/>
    <x v="1"/>
    <x v="1866"/>
    <x v="4"/>
    <x v="1"/>
    <x v="0"/>
    <x v="4"/>
    <x v="34"/>
    <x v="0"/>
    <x v="2"/>
    <x v="1"/>
    <x v="13"/>
    <x v="13"/>
    <x v="0"/>
    <x v="0"/>
    <x v="3"/>
    <x v="0"/>
  </r>
  <r>
    <x v="0"/>
    <x v="0"/>
    <x v="37"/>
    <x v="37"/>
    <x v="19"/>
    <x v="1"/>
    <x v="1867"/>
    <x v="4"/>
    <x v="1"/>
    <x v="0"/>
    <x v="4"/>
    <x v="34"/>
    <x v="0"/>
    <x v="2"/>
    <x v="1"/>
    <x v="13"/>
    <x v="13"/>
    <x v="0"/>
    <x v="0"/>
    <x v="3"/>
    <x v="0"/>
  </r>
  <r>
    <x v="0"/>
    <x v="0"/>
    <x v="137"/>
    <x v="147"/>
    <x v="19"/>
    <x v="1"/>
    <x v="1868"/>
    <x v="641"/>
    <x v="1"/>
    <x v="0"/>
    <x v="785"/>
    <x v="121"/>
    <x v="1252"/>
    <x v="2"/>
    <x v="1"/>
    <x v="13"/>
    <x v="13"/>
    <x v="0"/>
    <x v="0"/>
    <x v="3"/>
    <x v="0"/>
  </r>
  <r>
    <x v="0"/>
    <x v="0"/>
    <x v="138"/>
    <x v="148"/>
    <x v="19"/>
    <x v="1"/>
    <x v="1869"/>
    <x v="257"/>
    <x v="1"/>
    <x v="0"/>
    <x v="786"/>
    <x v="121"/>
    <x v="1253"/>
    <x v="2"/>
    <x v="1"/>
    <x v="13"/>
    <x v="13"/>
    <x v="0"/>
    <x v="0"/>
    <x v="3"/>
    <x v="0"/>
  </r>
  <r>
    <x v="0"/>
    <x v="0"/>
    <x v="139"/>
    <x v="149"/>
    <x v="19"/>
    <x v="1"/>
    <x v="1870"/>
    <x v="642"/>
    <x v="1"/>
    <x v="0"/>
    <x v="787"/>
    <x v="121"/>
    <x v="1254"/>
    <x v="2"/>
    <x v="1"/>
    <x v="13"/>
    <x v="13"/>
    <x v="0"/>
    <x v="0"/>
    <x v="3"/>
    <x v="0"/>
  </r>
  <r>
    <x v="0"/>
    <x v="0"/>
    <x v="38"/>
    <x v="38"/>
    <x v="19"/>
    <x v="1"/>
    <x v="1871"/>
    <x v="643"/>
    <x v="2"/>
    <x v="1"/>
    <x v="788"/>
    <x v="36"/>
    <x v="1255"/>
    <x v="2"/>
    <x v="1"/>
    <x v="14"/>
    <x v="14"/>
    <x v="0"/>
    <x v="0"/>
    <x v="3"/>
    <x v="0"/>
  </r>
  <r>
    <x v="0"/>
    <x v="0"/>
    <x v="246"/>
    <x v="262"/>
    <x v="19"/>
    <x v="1"/>
    <x v="1872"/>
    <x v="644"/>
    <x v="2"/>
    <x v="1"/>
    <x v="789"/>
    <x v="217"/>
    <x v="1256"/>
    <x v="2"/>
    <x v="1"/>
    <x v="14"/>
    <x v="14"/>
    <x v="0"/>
    <x v="0"/>
    <x v="3"/>
    <x v="0"/>
  </r>
  <r>
    <x v="0"/>
    <x v="0"/>
    <x v="462"/>
    <x v="490"/>
    <x v="19"/>
    <x v="1"/>
    <x v="1873"/>
    <x v="645"/>
    <x v="2"/>
    <x v="1"/>
    <x v="790"/>
    <x v="399"/>
    <x v="1257"/>
    <x v="2"/>
    <x v="1"/>
    <x v="14"/>
    <x v="14"/>
    <x v="0"/>
    <x v="0"/>
    <x v="3"/>
    <x v="0"/>
  </r>
  <r>
    <x v="0"/>
    <x v="0"/>
    <x v="476"/>
    <x v="504"/>
    <x v="19"/>
    <x v="1"/>
    <x v="1874"/>
    <x v="646"/>
    <x v="2"/>
    <x v="1"/>
    <x v="791"/>
    <x v="411"/>
    <x v="1258"/>
    <x v="1"/>
    <x v="1"/>
    <x v="15"/>
    <x v="15"/>
    <x v="0"/>
    <x v="0"/>
    <x v="3"/>
    <x v="0"/>
  </r>
  <r>
    <x v="0"/>
    <x v="0"/>
    <x v="41"/>
    <x v="41"/>
    <x v="19"/>
    <x v="1"/>
    <x v="1875"/>
    <x v="647"/>
    <x v="2"/>
    <x v="1"/>
    <x v="792"/>
    <x v="39"/>
    <x v="1259"/>
    <x v="1"/>
    <x v="1"/>
    <x v="15"/>
    <x v="15"/>
    <x v="0"/>
    <x v="0"/>
    <x v="3"/>
    <x v="0"/>
  </r>
  <r>
    <x v="0"/>
    <x v="0"/>
    <x v="305"/>
    <x v="327"/>
    <x v="19"/>
    <x v="1"/>
    <x v="1876"/>
    <x v="269"/>
    <x v="2"/>
    <x v="1"/>
    <x v="793"/>
    <x v="273"/>
    <x v="1260"/>
    <x v="2"/>
    <x v="1"/>
    <x v="13"/>
    <x v="13"/>
    <x v="0"/>
    <x v="0"/>
    <x v="3"/>
    <x v="0"/>
  </r>
  <r>
    <x v="0"/>
    <x v="0"/>
    <x v="305"/>
    <x v="327"/>
    <x v="19"/>
    <x v="1"/>
    <x v="1877"/>
    <x v="648"/>
    <x v="2"/>
    <x v="1"/>
    <x v="794"/>
    <x v="273"/>
    <x v="1261"/>
    <x v="2"/>
    <x v="1"/>
    <x v="13"/>
    <x v="13"/>
    <x v="0"/>
    <x v="0"/>
    <x v="3"/>
    <x v="0"/>
  </r>
  <r>
    <x v="0"/>
    <x v="0"/>
    <x v="496"/>
    <x v="525"/>
    <x v="19"/>
    <x v="1"/>
    <x v="1878"/>
    <x v="446"/>
    <x v="2"/>
    <x v="1"/>
    <x v="795"/>
    <x v="430"/>
    <x v="1262"/>
    <x v="2"/>
    <x v="1"/>
    <x v="13"/>
    <x v="13"/>
    <x v="0"/>
    <x v="0"/>
    <x v="3"/>
    <x v="0"/>
  </r>
  <r>
    <x v="0"/>
    <x v="0"/>
    <x v="250"/>
    <x v="266"/>
    <x v="19"/>
    <x v="1"/>
    <x v="1879"/>
    <x v="649"/>
    <x v="2"/>
    <x v="1"/>
    <x v="796"/>
    <x v="221"/>
    <x v="1263"/>
    <x v="2"/>
    <x v="1"/>
    <x v="5"/>
    <x v="5"/>
    <x v="0"/>
    <x v="0"/>
    <x v="3"/>
    <x v="0"/>
  </r>
  <r>
    <x v="0"/>
    <x v="0"/>
    <x v="549"/>
    <x v="584"/>
    <x v="19"/>
    <x v="1"/>
    <x v="1880"/>
    <x v="650"/>
    <x v="2"/>
    <x v="4"/>
    <x v="797"/>
    <x v="471"/>
    <x v="1264"/>
    <x v="2"/>
    <x v="1"/>
    <x v="14"/>
    <x v="14"/>
    <x v="0"/>
    <x v="0"/>
    <x v="3"/>
    <x v="0"/>
  </r>
  <r>
    <x v="0"/>
    <x v="0"/>
    <x v="50"/>
    <x v="50"/>
    <x v="19"/>
    <x v="1"/>
    <x v="1881"/>
    <x v="47"/>
    <x v="2"/>
    <x v="2"/>
    <x v="47"/>
    <x v="45"/>
    <x v="1265"/>
    <x v="4"/>
    <x v="3"/>
    <x v="16"/>
    <x v="16"/>
    <x v="0"/>
    <x v="0"/>
    <x v="3"/>
    <x v="0"/>
  </r>
  <r>
    <x v="0"/>
    <x v="0"/>
    <x v="53"/>
    <x v="53"/>
    <x v="19"/>
    <x v="1"/>
    <x v="1882"/>
    <x v="570"/>
    <x v="2"/>
    <x v="2"/>
    <x v="798"/>
    <x v="50"/>
    <x v="1266"/>
    <x v="4"/>
    <x v="3"/>
    <x v="16"/>
    <x v="16"/>
    <x v="0"/>
    <x v="0"/>
    <x v="3"/>
    <x v="0"/>
  </r>
  <r>
    <x v="0"/>
    <x v="0"/>
    <x v="311"/>
    <x v="333"/>
    <x v="19"/>
    <x v="1"/>
    <x v="1883"/>
    <x v="45"/>
    <x v="2"/>
    <x v="2"/>
    <x v="45"/>
    <x v="279"/>
    <x v="1267"/>
    <x v="4"/>
    <x v="3"/>
    <x v="16"/>
    <x v="16"/>
    <x v="0"/>
    <x v="0"/>
    <x v="3"/>
    <x v="0"/>
  </r>
  <r>
    <x v="0"/>
    <x v="0"/>
    <x v="60"/>
    <x v="59"/>
    <x v="19"/>
    <x v="1"/>
    <x v="1884"/>
    <x v="47"/>
    <x v="2"/>
    <x v="2"/>
    <x v="47"/>
    <x v="46"/>
    <x v="820"/>
    <x v="4"/>
    <x v="3"/>
    <x v="16"/>
    <x v="16"/>
    <x v="0"/>
    <x v="0"/>
    <x v="3"/>
    <x v="0"/>
  </r>
  <r>
    <x v="0"/>
    <x v="0"/>
    <x v="550"/>
    <x v="585"/>
    <x v="19"/>
    <x v="1"/>
    <x v="1885"/>
    <x v="51"/>
    <x v="2"/>
    <x v="2"/>
    <x v="51"/>
    <x v="472"/>
    <x v="1268"/>
    <x v="4"/>
    <x v="3"/>
    <x v="16"/>
    <x v="16"/>
    <x v="0"/>
    <x v="0"/>
    <x v="3"/>
    <x v="0"/>
  </r>
  <r>
    <x v="0"/>
    <x v="0"/>
    <x v="316"/>
    <x v="338"/>
    <x v="19"/>
    <x v="1"/>
    <x v="1886"/>
    <x v="573"/>
    <x v="2"/>
    <x v="1"/>
    <x v="285"/>
    <x v="283"/>
    <x v="1269"/>
    <x v="2"/>
    <x v="1"/>
    <x v="22"/>
    <x v="22"/>
    <x v="0"/>
    <x v="0"/>
    <x v="3"/>
    <x v="0"/>
  </r>
  <r>
    <x v="0"/>
    <x v="0"/>
    <x v="317"/>
    <x v="339"/>
    <x v="19"/>
    <x v="1"/>
    <x v="1887"/>
    <x v="651"/>
    <x v="2"/>
    <x v="1"/>
    <x v="799"/>
    <x v="284"/>
    <x v="1270"/>
    <x v="2"/>
    <x v="1"/>
    <x v="22"/>
    <x v="22"/>
    <x v="0"/>
    <x v="0"/>
    <x v="3"/>
    <x v="0"/>
  </r>
  <r>
    <x v="0"/>
    <x v="0"/>
    <x v="157"/>
    <x v="167"/>
    <x v="19"/>
    <x v="1"/>
    <x v="1888"/>
    <x v="652"/>
    <x v="2"/>
    <x v="1"/>
    <x v="800"/>
    <x v="138"/>
    <x v="1271"/>
    <x v="3"/>
    <x v="2"/>
    <x v="9"/>
    <x v="9"/>
    <x v="0"/>
    <x v="0"/>
    <x v="3"/>
    <x v="0"/>
  </r>
  <r>
    <x v="0"/>
    <x v="0"/>
    <x v="318"/>
    <x v="340"/>
    <x v="19"/>
    <x v="1"/>
    <x v="1889"/>
    <x v="104"/>
    <x v="2"/>
    <x v="1"/>
    <x v="248"/>
    <x v="285"/>
    <x v="352"/>
    <x v="2"/>
    <x v="1"/>
    <x v="22"/>
    <x v="22"/>
    <x v="0"/>
    <x v="0"/>
    <x v="3"/>
    <x v="0"/>
  </r>
  <r>
    <x v="0"/>
    <x v="0"/>
    <x v="372"/>
    <x v="400"/>
    <x v="19"/>
    <x v="1"/>
    <x v="1890"/>
    <x v="111"/>
    <x v="2"/>
    <x v="1"/>
    <x v="106"/>
    <x v="332"/>
    <x v="1272"/>
    <x v="2"/>
    <x v="1"/>
    <x v="22"/>
    <x v="22"/>
    <x v="0"/>
    <x v="0"/>
    <x v="3"/>
    <x v="0"/>
  </r>
  <r>
    <x v="0"/>
    <x v="0"/>
    <x v="64"/>
    <x v="63"/>
    <x v="19"/>
    <x v="1"/>
    <x v="1891"/>
    <x v="428"/>
    <x v="2"/>
    <x v="1"/>
    <x v="801"/>
    <x v="59"/>
    <x v="1273"/>
    <x v="3"/>
    <x v="2"/>
    <x v="9"/>
    <x v="9"/>
    <x v="0"/>
    <x v="0"/>
    <x v="3"/>
    <x v="0"/>
  </r>
  <r>
    <x v="0"/>
    <x v="0"/>
    <x v="427"/>
    <x v="453"/>
    <x v="19"/>
    <x v="1"/>
    <x v="1892"/>
    <x v="653"/>
    <x v="2"/>
    <x v="1"/>
    <x v="802"/>
    <x v="378"/>
    <x v="1274"/>
    <x v="3"/>
    <x v="2"/>
    <x v="17"/>
    <x v="17"/>
    <x v="0"/>
    <x v="0"/>
    <x v="3"/>
    <x v="0"/>
  </r>
  <r>
    <x v="0"/>
    <x v="0"/>
    <x v="256"/>
    <x v="272"/>
    <x v="19"/>
    <x v="1"/>
    <x v="1893"/>
    <x v="654"/>
    <x v="2"/>
    <x v="1"/>
    <x v="803"/>
    <x v="226"/>
    <x v="1275"/>
    <x v="1"/>
    <x v="1"/>
    <x v="18"/>
    <x v="18"/>
    <x v="0"/>
    <x v="0"/>
    <x v="3"/>
    <x v="0"/>
  </r>
  <r>
    <x v="0"/>
    <x v="0"/>
    <x v="320"/>
    <x v="342"/>
    <x v="19"/>
    <x v="1"/>
    <x v="1894"/>
    <x v="47"/>
    <x v="2"/>
    <x v="2"/>
    <x v="85"/>
    <x v="287"/>
    <x v="1276"/>
    <x v="4"/>
    <x v="3"/>
    <x v="20"/>
    <x v="20"/>
    <x v="0"/>
    <x v="0"/>
    <x v="3"/>
    <x v="0"/>
  </r>
  <r>
    <x v="0"/>
    <x v="0"/>
    <x v="323"/>
    <x v="345"/>
    <x v="19"/>
    <x v="1"/>
    <x v="1895"/>
    <x v="47"/>
    <x v="2"/>
    <x v="2"/>
    <x v="85"/>
    <x v="183"/>
    <x v="205"/>
    <x v="4"/>
    <x v="3"/>
    <x v="20"/>
    <x v="20"/>
    <x v="0"/>
    <x v="0"/>
    <x v="3"/>
    <x v="0"/>
  </r>
  <r>
    <x v="0"/>
    <x v="0"/>
    <x v="325"/>
    <x v="347"/>
    <x v="19"/>
    <x v="1"/>
    <x v="1896"/>
    <x v="51"/>
    <x v="2"/>
    <x v="2"/>
    <x v="84"/>
    <x v="290"/>
    <x v="903"/>
    <x v="4"/>
    <x v="3"/>
    <x v="20"/>
    <x v="20"/>
    <x v="0"/>
    <x v="0"/>
    <x v="3"/>
    <x v="0"/>
  </r>
  <r>
    <x v="0"/>
    <x v="0"/>
    <x v="213"/>
    <x v="229"/>
    <x v="19"/>
    <x v="1"/>
    <x v="1897"/>
    <x v="45"/>
    <x v="2"/>
    <x v="2"/>
    <x v="65"/>
    <x v="186"/>
    <x v="207"/>
    <x v="4"/>
    <x v="3"/>
    <x v="19"/>
    <x v="19"/>
    <x v="0"/>
    <x v="0"/>
    <x v="3"/>
    <x v="0"/>
  </r>
  <r>
    <x v="0"/>
    <x v="0"/>
    <x v="382"/>
    <x v="410"/>
    <x v="19"/>
    <x v="1"/>
    <x v="1898"/>
    <x v="45"/>
    <x v="2"/>
    <x v="2"/>
    <x v="131"/>
    <x v="187"/>
    <x v="1081"/>
    <x v="4"/>
    <x v="3"/>
    <x v="20"/>
    <x v="20"/>
    <x v="0"/>
    <x v="0"/>
    <x v="3"/>
    <x v="0"/>
  </r>
  <r>
    <x v="0"/>
    <x v="0"/>
    <x v="75"/>
    <x v="74"/>
    <x v="19"/>
    <x v="1"/>
    <x v="1899"/>
    <x v="47"/>
    <x v="2"/>
    <x v="2"/>
    <x v="69"/>
    <x v="68"/>
    <x v="155"/>
    <x v="4"/>
    <x v="3"/>
    <x v="19"/>
    <x v="19"/>
    <x v="0"/>
    <x v="0"/>
    <x v="3"/>
    <x v="0"/>
  </r>
  <r>
    <x v="0"/>
    <x v="0"/>
    <x v="164"/>
    <x v="174"/>
    <x v="19"/>
    <x v="1"/>
    <x v="1900"/>
    <x v="45"/>
    <x v="2"/>
    <x v="2"/>
    <x v="131"/>
    <x v="145"/>
    <x v="156"/>
    <x v="4"/>
    <x v="3"/>
    <x v="16"/>
    <x v="16"/>
    <x v="0"/>
    <x v="0"/>
    <x v="3"/>
    <x v="0"/>
  </r>
  <r>
    <x v="0"/>
    <x v="0"/>
    <x v="165"/>
    <x v="175"/>
    <x v="19"/>
    <x v="1"/>
    <x v="1901"/>
    <x v="45"/>
    <x v="2"/>
    <x v="2"/>
    <x v="61"/>
    <x v="146"/>
    <x v="157"/>
    <x v="4"/>
    <x v="3"/>
    <x v="21"/>
    <x v="21"/>
    <x v="0"/>
    <x v="0"/>
    <x v="3"/>
    <x v="0"/>
  </r>
  <r>
    <x v="0"/>
    <x v="0"/>
    <x v="165"/>
    <x v="175"/>
    <x v="19"/>
    <x v="1"/>
    <x v="1902"/>
    <x v="45"/>
    <x v="2"/>
    <x v="2"/>
    <x v="61"/>
    <x v="146"/>
    <x v="157"/>
    <x v="4"/>
    <x v="3"/>
    <x v="21"/>
    <x v="21"/>
    <x v="0"/>
    <x v="0"/>
    <x v="3"/>
    <x v="0"/>
  </r>
  <r>
    <x v="0"/>
    <x v="0"/>
    <x v="435"/>
    <x v="461"/>
    <x v="19"/>
    <x v="1"/>
    <x v="1903"/>
    <x v="45"/>
    <x v="2"/>
    <x v="2"/>
    <x v="61"/>
    <x v="384"/>
    <x v="581"/>
    <x v="4"/>
    <x v="3"/>
    <x v="21"/>
    <x v="21"/>
    <x v="0"/>
    <x v="0"/>
    <x v="3"/>
    <x v="0"/>
  </r>
  <r>
    <x v="0"/>
    <x v="0"/>
    <x v="261"/>
    <x v="277"/>
    <x v="19"/>
    <x v="1"/>
    <x v="1904"/>
    <x v="45"/>
    <x v="2"/>
    <x v="2"/>
    <x v="131"/>
    <x v="230"/>
    <x v="1277"/>
    <x v="4"/>
    <x v="3"/>
    <x v="20"/>
    <x v="20"/>
    <x v="0"/>
    <x v="0"/>
    <x v="3"/>
    <x v="0"/>
  </r>
  <r>
    <x v="0"/>
    <x v="0"/>
    <x v="327"/>
    <x v="349"/>
    <x v="19"/>
    <x v="1"/>
    <x v="1905"/>
    <x v="45"/>
    <x v="2"/>
    <x v="2"/>
    <x v="131"/>
    <x v="291"/>
    <x v="909"/>
    <x v="4"/>
    <x v="3"/>
    <x v="20"/>
    <x v="20"/>
    <x v="0"/>
    <x v="0"/>
    <x v="3"/>
    <x v="0"/>
  </r>
  <r>
    <x v="0"/>
    <x v="0"/>
    <x v="262"/>
    <x v="278"/>
    <x v="19"/>
    <x v="1"/>
    <x v="1906"/>
    <x v="47"/>
    <x v="2"/>
    <x v="2"/>
    <x v="68"/>
    <x v="231"/>
    <x v="1084"/>
    <x v="4"/>
    <x v="3"/>
    <x v="20"/>
    <x v="20"/>
    <x v="0"/>
    <x v="0"/>
    <x v="3"/>
    <x v="0"/>
  </r>
  <r>
    <x v="0"/>
    <x v="0"/>
    <x v="214"/>
    <x v="230"/>
    <x v="19"/>
    <x v="1"/>
    <x v="1907"/>
    <x v="45"/>
    <x v="2"/>
    <x v="2"/>
    <x v="131"/>
    <x v="187"/>
    <x v="1081"/>
    <x v="4"/>
    <x v="3"/>
    <x v="20"/>
    <x v="20"/>
    <x v="0"/>
    <x v="0"/>
    <x v="3"/>
    <x v="0"/>
  </r>
  <r>
    <x v="0"/>
    <x v="0"/>
    <x v="328"/>
    <x v="350"/>
    <x v="19"/>
    <x v="1"/>
    <x v="1908"/>
    <x v="61"/>
    <x v="2"/>
    <x v="2"/>
    <x v="136"/>
    <x v="292"/>
    <x v="1278"/>
    <x v="4"/>
    <x v="3"/>
    <x v="26"/>
    <x v="26"/>
    <x v="0"/>
    <x v="0"/>
    <x v="3"/>
    <x v="0"/>
  </r>
  <r>
    <x v="0"/>
    <x v="0"/>
    <x v="386"/>
    <x v="414"/>
    <x v="19"/>
    <x v="1"/>
    <x v="1909"/>
    <x v="45"/>
    <x v="2"/>
    <x v="2"/>
    <x v="131"/>
    <x v="342"/>
    <x v="466"/>
    <x v="4"/>
    <x v="3"/>
    <x v="20"/>
    <x v="20"/>
    <x v="0"/>
    <x v="0"/>
    <x v="3"/>
    <x v="0"/>
  </r>
  <r>
    <x v="0"/>
    <x v="0"/>
    <x v="80"/>
    <x v="79"/>
    <x v="19"/>
    <x v="1"/>
    <x v="1910"/>
    <x v="47"/>
    <x v="2"/>
    <x v="2"/>
    <x v="69"/>
    <x v="72"/>
    <x v="76"/>
    <x v="4"/>
    <x v="3"/>
    <x v="19"/>
    <x v="19"/>
    <x v="0"/>
    <x v="0"/>
    <x v="3"/>
    <x v="0"/>
  </r>
  <r>
    <x v="0"/>
    <x v="0"/>
    <x v="263"/>
    <x v="279"/>
    <x v="19"/>
    <x v="1"/>
    <x v="1911"/>
    <x v="655"/>
    <x v="2"/>
    <x v="2"/>
    <x v="804"/>
    <x v="232"/>
    <x v="1279"/>
    <x v="4"/>
    <x v="3"/>
    <x v="20"/>
    <x v="20"/>
    <x v="0"/>
    <x v="0"/>
    <x v="3"/>
    <x v="0"/>
  </r>
  <r>
    <x v="0"/>
    <x v="0"/>
    <x v="501"/>
    <x v="530"/>
    <x v="19"/>
    <x v="1"/>
    <x v="1912"/>
    <x v="60"/>
    <x v="2"/>
    <x v="2"/>
    <x v="63"/>
    <x v="434"/>
    <x v="1280"/>
    <x v="4"/>
    <x v="3"/>
    <x v="19"/>
    <x v="19"/>
    <x v="0"/>
    <x v="0"/>
    <x v="3"/>
    <x v="0"/>
  </r>
  <r>
    <x v="0"/>
    <x v="0"/>
    <x v="173"/>
    <x v="183"/>
    <x v="19"/>
    <x v="1"/>
    <x v="1913"/>
    <x v="656"/>
    <x v="2"/>
    <x v="2"/>
    <x v="479"/>
    <x v="154"/>
    <x v="1281"/>
    <x v="4"/>
    <x v="3"/>
    <x v="16"/>
    <x v="16"/>
    <x v="0"/>
    <x v="0"/>
    <x v="3"/>
    <x v="0"/>
  </r>
  <r>
    <x v="0"/>
    <x v="0"/>
    <x v="330"/>
    <x v="352"/>
    <x v="19"/>
    <x v="1"/>
    <x v="1914"/>
    <x v="362"/>
    <x v="2"/>
    <x v="2"/>
    <x v="443"/>
    <x v="294"/>
    <x v="1282"/>
    <x v="4"/>
    <x v="3"/>
    <x v="26"/>
    <x v="26"/>
    <x v="0"/>
    <x v="0"/>
    <x v="3"/>
    <x v="0"/>
  </r>
  <r>
    <x v="0"/>
    <x v="0"/>
    <x v="331"/>
    <x v="353"/>
    <x v="19"/>
    <x v="1"/>
    <x v="1915"/>
    <x v="58"/>
    <x v="2"/>
    <x v="2"/>
    <x v="257"/>
    <x v="295"/>
    <x v="369"/>
    <x v="4"/>
    <x v="3"/>
    <x v="20"/>
    <x v="20"/>
    <x v="0"/>
    <x v="0"/>
    <x v="3"/>
    <x v="0"/>
  </r>
  <r>
    <x v="0"/>
    <x v="0"/>
    <x v="85"/>
    <x v="84"/>
    <x v="19"/>
    <x v="1"/>
    <x v="1916"/>
    <x v="218"/>
    <x v="2"/>
    <x v="2"/>
    <x v="394"/>
    <x v="75"/>
    <x v="1283"/>
    <x v="4"/>
    <x v="3"/>
    <x v="19"/>
    <x v="19"/>
    <x v="0"/>
    <x v="0"/>
    <x v="3"/>
    <x v="0"/>
  </r>
  <r>
    <x v="0"/>
    <x v="0"/>
    <x v="175"/>
    <x v="185"/>
    <x v="19"/>
    <x v="1"/>
    <x v="1917"/>
    <x v="60"/>
    <x v="2"/>
    <x v="2"/>
    <x v="429"/>
    <x v="156"/>
    <x v="667"/>
    <x v="4"/>
    <x v="3"/>
    <x v="20"/>
    <x v="20"/>
    <x v="0"/>
    <x v="0"/>
    <x v="3"/>
    <x v="0"/>
  </r>
  <r>
    <x v="0"/>
    <x v="0"/>
    <x v="88"/>
    <x v="87"/>
    <x v="19"/>
    <x v="1"/>
    <x v="1918"/>
    <x v="125"/>
    <x v="2"/>
    <x v="2"/>
    <x v="546"/>
    <x v="77"/>
    <x v="1284"/>
    <x v="4"/>
    <x v="3"/>
    <x v="19"/>
    <x v="19"/>
    <x v="0"/>
    <x v="0"/>
    <x v="3"/>
    <x v="0"/>
  </r>
  <r>
    <x v="0"/>
    <x v="0"/>
    <x v="209"/>
    <x v="224"/>
    <x v="19"/>
    <x v="1"/>
    <x v="1919"/>
    <x v="47"/>
    <x v="2"/>
    <x v="2"/>
    <x v="85"/>
    <x v="183"/>
    <x v="205"/>
    <x v="4"/>
    <x v="3"/>
    <x v="20"/>
    <x v="20"/>
    <x v="0"/>
    <x v="0"/>
    <x v="3"/>
    <x v="0"/>
  </r>
  <r>
    <x v="0"/>
    <x v="0"/>
    <x v="440"/>
    <x v="466"/>
    <x v="19"/>
    <x v="1"/>
    <x v="1920"/>
    <x v="218"/>
    <x v="2"/>
    <x v="2"/>
    <x v="319"/>
    <x v="386"/>
    <x v="1285"/>
    <x v="4"/>
    <x v="3"/>
    <x v="21"/>
    <x v="21"/>
    <x v="0"/>
    <x v="0"/>
    <x v="3"/>
    <x v="0"/>
  </r>
  <r>
    <x v="0"/>
    <x v="0"/>
    <x v="441"/>
    <x v="467"/>
    <x v="19"/>
    <x v="1"/>
    <x v="1921"/>
    <x v="60"/>
    <x v="2"/>
    <x v="2"/>
    <x v="63"/>
    <x v="382"/>
    <x v="591"/>
    <x v="4"/>
    <x v="3"/>
    <x v="21"/>
    <x v="21"/>
    <x v="0"/>
    <x v="0"/>
    <x v="3"/>
    <x v="0"/>
  </r>
  <r>
    <x v="0"/>
    <x v="0"/>
    <x v="442"/>
    <x v="468"/>
    <x v="19"/>
    <x v="1"/>
    <x v="1922"/>
    <x v="52"/>
    <x v="2"/>
    <x v="2"/>
    <x v="67"/>
    <x v="387"/>
    <x v="592"/>
    <x v="4"/>
    <x v="3"/>
    <x v="21"/>
    <x v="21"/>
    <x v="0"/>
    <x v="0"/>
    <x v="3"/>
    <x v="0"/>
  </r>
  <r>
    <x v="0"/>
    <x v="0"/>
    <x v="444"/>
    <x v="470"/>
    <x v="19"/>
    <x v="1"/>
    <x v="1923"/>
    <x v="52"/>
    <x v="2"/>
    <x v="2"/>
    <x v="67"/>
    <x v="382"/>
    <x v="593"/>
    <x v="4"/>
    <x v="3"/>
    <x v="21"/>
    <x v="21"/>
    <x v="0"/>
    <x v="0"/>
    <x v="3"/>
    <x v="0"/>
  </r>
  <r>
    <x v="0"/>
    <x v="0"/>
    <x v="179"/>
    <x v="189"/>
    <x v="19"/>
    <x v="1"/>
    <x v="1924"/>
    <x v="70"/>
    <x v="2"/>
    <x v="2"/>
    <x v="80"/>
    <x v="159"/>
    <x v="1286"/>
    <x v="4"/>
    <x v="3"/>
    <x v="21"/>
    <x v="21"/>
    <x v="0"/>
    <x v="0"/>
    <x v="3"/>
    <x v="0"/>
  </r>
  <r>
    <x v="0"/>
    <x v="0"/>
    <x v="180"/>
    <x v="190"/>
    <x v="19"/>
    <x v="1"/>
    <x v="1925"/>
    <x v="59"/>
    <x v="2"/>
    <x v="2"/>
    <x v="129"/>
    <x v="160"/>
    <x v="1019"/>
    <x v="4"/>
    <x v="3"/>
    <x v="21"/>
    <x v="21"/>
    <x v="0"/>
    <x v="0"/>
    <x v="3"/>
    <x v="0"/>
  </r>
  <r>
    <x v="0"/>
    <x v="0"/>
    <x v="388"/>
    <x v="416"/>
    <x v="19"/>
    <x v="1"/>
    <x v="1926"/>
    <x v="217"/>
    <x v="2"/>
    <x v="2"/>
    <x v="250"/>
    <x v="344"/>
    <x v="477"/>
    <x v="4"/>
    <x v="3"/>
    <x v="21"/>
    <x v="21"/>
    <x v="0"/>
    <x v="0"/>
    <x v="3"/>
    <x v="0"/>
  </r>
  <r>
    <x v="0"/>
    <x v="0"/>
    <x v="181"/>
    <x v="191"/>
    <x v="19"/>
    <x v="1"/>
    <x v="1927"/>
    <x v="59"/>
    <x v="2"/>
    <x v="2"/>
    <x v="129"/>
    <x v="161"/>
    <x v="1287"/>
    <x v="4"/>
    <x v="3"/>
    <x v="21"/>
    <x v="21"/>
    <x v="0"/>
    <x v="0"/>
    <x v="3"/>
    <x v="0"/>
  </r>
  <r>
    <x v="0"/>
    <x v="0"/>
    <x v="502"/>
    <x v="531"/>
    <x v="19"/>
    <x v="1"/>
    <x v="1928"/>
    <x v="47"/>
    <x v="2"/>
    <x v="2"/>
    <x v="68"/>
    <x v="382"/>
    <x v="929"/>
    <x v="4"/>
    <x v="3"/>
    <x v="21"/>
    <x v="21"/>
    <x v="0"/>
    <x v="0"/>
    <x v="3"/>
    <x v="0"/>
  </r>
  <r>
    <x v="0"/>
    <x v="0"/>
    <x v="215"/>
    <x v="231"/>
    <x v="19"/>
    <x v="1"/>
    <x v="1929"/>
    <x v="51"/>
    <x v="2"/>
    <x v="2"/>
    <x v="60"/>
    <x v="90"/>
    <x v="212"/>
    <x v="4"/>
    <x v="3"/>
    <x v="19"/>
    <x v="19"/>
    <x v="0"/>
    <x v="0"/>
    <x v="3"/>
    <x v="0"/>
  </r>
  <r>
    <x v="0"/>
    <x v="0"/>
    <x v="182"/>
    <x v="192"/>
    <x v="19"/>
    <x v="1"/>
    <x v="1930"/>
    <x v="45"/>
    <x v="2"/>
    <x v="2"/>
    <x v="61"/>
    <x v="146"/>
    <x v="157"/>
    <x v="4"/>
    <x v="3"/>
    <x v="21"/>
    <x v="21"/>
    <x v="0"/>
    <x v="0"/>
    <x v="3"/>
    <x v="0"/>
  </r>
  <r>
    <x v="0"/>
    <x v="0"/>
    <x v="449"/>
    <x v="475"/>
    <x v="19"/>
    <x v="1"/>
    <x v="1931"/>
    <x v="45"/>
    <x v="2"/>
    <x v="2"/>
    <x v="61"/>
    <x v="391"/>
    <x v="848"/>
    <x v="4"/>
    <x v="3"/>
    <x v="21"/>
    <x v="21"/>
    <x v="0"/>
    <x v="0"/>
    <x v="3"/>
    <x v="0"/>
  </r>
  <r>
    <x v="0"/>
    <x v="0"/>
    <x v="98"/>
    <x v="97"/>
    <x v="19"/>
    <x v="1"/>
    <x v="1932"/>
    <x v="116"/>
    <x v="2"/>
    <x v="2"/>
    <x v="138"/>
    <x v="63"/>
    <x v="208"/>
    <x v="4"/>
    <x v="3"/>
    <x v="19"/>
    <x v="19"/>
    <x v="0"/>
    <x v="0"/>
    <x v="3"/>
    <x v="0"/>
  </r>
  <r>
    <x v="0"/>
    <x v="0"/>
    <x v="450"/>
    <x v="476"/>
    <x v="19"/>
    <x v="1"/>
    <x v="1933"/>
    <x v="45"/>
    <x v="2"/>
    <x v="2"/>
    <x v="61"/>
    <x v="344"/>
    <x v="1288"/>
    <x v="4"/>
    <x v="3"/>
    <x v="21"/>
    <x v="21"/>
    <x v="0"/>
    <x v="0"/>
    <x v="3"/>
    <x v="0"/>
  </r>
  <r>
    <x v="0"/>
    <x v="0"/>
    <x v="273"/>
    <x v="289"/>
    <x v="19"/>
    <x v="1"/>
    <x v="1934"/>
    <x v="47"/>
    <x v="2"/>
    <x v="2"/>
    <x v="85"/>
    <x v="241"/>
    <x v="607"/>
    <x v="4"/>
    <x v="3"/>
    <x v="20"/>
    <x v="20"/>
    <x v="0"/>
    <x v="0"/>
    <x v="3"/>
    <x v="0"/>
  </r>
  <r>
    <x v="0"/>
    <x v="0"/>
    <x v="99"/>
    <x v="98"/>
    <x v="19"/>
    <x v="1"/>
    <x v="1935"/>
    <x v="116"/>
    <x v="2"/>
    <x v="2"/>
    <x v="138"/>
    <x v="85"/>
    <x v="1289"/>
    <x v="4"/>
    <x v="3"/>
    <x v="19"/>
    <x v="19"/>
    <x v="0"/>
    <x v="0"/>
    <x v="3"/>
    <x v="0"/>
  </r>
  <r>
    <x v="0"/>
    <x v="0"/>
    <x v="395"/>
    <x v="423"/>
    <x v="19"/>
    <x v="1"/>
    <x v="1936"/>
    <x v="47"/>
    <x v="2"/>
    <x v="2"/>
    <x v="85"/>
    <x v="183"/>
    <x v="205"/>
    <x v="4"/>
    <x v="3"/>
    <x v="20"/>
    <x v="20"/>
    <x v="0"/>
    <x v="0"/>
    <x v="3"/>
    <x v="0"/>
  </r>
  <r>
    <x v="0"/>
    <x v="0"/>
    <x v="185"/>
    <x v="195"/>
    <x v="19"/>
    <x v="1"/>
    <x v="1937"/>
    <x v="47"/>
    <x v="2"/>
    <x v="2"/>
    <x v="68"/>
    <x v="164"/>
    <x v="180"/>
    <x v="4"/>
    <x v="3"/>
    <x v="21"/>
    <x v="21"/>
    <x v="0"/>
    <x v="0"/>
    <x v="3"/>
    <x v="0"/>
  </r>
  <r>
    <x v="0"/>
    <x v="0"/>
    <x v="185"/>
    <x v="195"/>
    <x v="19"/>
    <x v="1"/>
    <x v="1938"/>
    <x v="47"/>
    <x v="2"/>
    <x v="2"/>
    <x v="68"/>
    <x v="164"/>
    <x v="180"/>
    <x v="4"/>
    <x v="3"/>
    <x v="21"/>
    <x v="21"/>
    <x v="0"/>
    <x v="0"/>
    <x v="3"/>
    <x v="0"/>
  </r>
  <r>
    <x v="0"/>
    <x v="0"/>
    <x v="104"/>
    <x v="103"/>
    <x v="19"/>
    <x v="1"/>
    <x v="1939"/>
    <x v="116"/>
    <x v="2"/>
    <x v="2"/>
    <x v="138"/>
    <x v="90"/>
    <x v="1290"/>
    <x v="4"/>
    <x v="3"/>
    <x v="19"/>
    <x v="19"/>
    <x v="0"/>
    <x v="0"/>
    <x v="3"/>
    <x v="0"/>
  </r>
  <r>
    <x v="0"/>
    <x v="0"/>
    <x v="455"/>
    <x v="481"/>
    <x v="19"/>
    <x v="1"/>
    <x v="1940"/>
    <x v="45"/>
    <x v="2"/>
    <x v="2"/>
    <x v="61"/>
    <x v="395"/>
    <x v="615"/>
    <x v="4"/>
    <x v="3"/>
    <x v="21"/>
    <x v="21"/>
    <x v="0"/>
    <x v="0"/>
    <x v="3"/>
    <x v="0"/>
  </r>
  <r>
    <x v="0"/>
    <x v="0"/>
    <x v="456"/>
    <x v="482"/>
    <x v="19"/>
    <x v="1"/>
    <x v="1941"/>
    <x v="45"/>
    <x v="2"/>
    <x v="2"/>
    <x v="131"/>
    <x v="230"/>
    <x v="1277"/>
    <x v="4"/>
    <x v="3"/>
    <x v="20"/>
    <x v="20"/>
    <x v="0"/>
    <x v="0"/>
    <x v="3"/>
    <x v="0"/>
  </r>
  <r>
    <x v="0"/>
    <x v="0"/>
    <x v="337"/>
    <x v="359"/>
    <x v="19"/>
    <x v="1"/>
    <x v="1942"/>
    <x v="46"/>
    <x v="2"/>
    <x v="2"/>
    <x v="261"/>
    <x v="301"/>
    <x v="386"/>
    <x v="1"/>
    <x v="1"/>
    <x v="23"/>
    <x v="23"/>
    <x v="0"/>
    <x v="0"/>
    <x v="3"/>
    <x v="0"/>
  </r>
  <r>
    <x v="0"/>
    <x v="0"/>
    <x v="466"/>
    <x v="494"/>
    <x v="19"/>
    <x v="1"/>
    <x v="1943"/>
    <x v="47"/>
    <x v="2"/>
    <x v="2"/>
    <x v="68"/>
    <x v="403"/>
    <x v="688"/>
    <x v="4"/>
    <x v="3"/>
    <x v="21"/>
    <x v="21"/>
    <x v="0"/>
    <x v="0"/>
    <x v="3"/>
    <x v="0"/>
  </r>
  <r>
    <x v="0"/>
    <x v="0"/>
    <x v="198"/>
    <x v="208"/>
    <x v="19"/>
    <x v="1"/>
    <x v="1944"/>
    <x v="45"/>
    <x v="2"/>
    <x v="2"/>
    <x v="131"/>
    <x v="145"/>
    <x v="156"/>
    <x v="4"/>
    <x v="3"/>
    <x v="16"/>
    <x v="16"/>
    <x v="0"/>
    <x v="0"/>
    <x v="3"/>
    <x v="0"/>
  </r>
  <r>
    <x v="0"/>
    <x v="0"/>
    <x v="201"/>
    <x v="211"/>
    <x v="19"/>
    <x v="1"/>
    <x v="1945"/>
    <x v="71"/>
    <x v="2"/>
    <x v="2"/>
    <x v="83"/>
    <x v="175"/>
    <x v="1291"/>
    <x v="4"/>
    <x v="3"/>
    <x v="21"/>
    <x v="21"/>
    <x v="0"/>
    <x v="0"/>
    <x v="3"/>
    <x v="0"/>
  </r>
  <r>
    <x v="0"/>
    <x v="0"/>
    <x v="511"/>
    <x v="541"/>
    <x v="19"/>
    <x v="1"/>
    <x v="1946"/>
    <x v="51"/>
    <x v="2"/>
    <x v="2"/>
    <x v="60"/>
    <x v="90"/>
    <x v="212"/>
    <x v="4"/>
    <x v="3"/>
    <x v="19"/>
    <x v="19"/>
    <x v="0"/>
    <x v="0"/>
    <x v="3"/>
    <x v="0"/>
  </r>
  <r>
    <x v="0"/>
    <x v="0"/>
    <x v="551"/>
    <x v="586"/>
    <x v="19"/>
    <x v="1"/>
    <x v="1947"/>
    <x v="51"/>
    <x v="2"/>
    <x v="2"/>
    <x v="76"/>
    <x v="473"/>
    <x v="1292"/>
    <x v="4"/>
    <x v="3"/>
    <x v="21"/>
    <x v="21"/>
    <x v="0"/>
    <x v="0"/>
    <x v="3"/>
    <x v="0"/>
  </r>
  <r>
    <x v="0"/>
    <x v="0"/>
    <x v="204"/>
    <x v="214"/>
    <x v="19"/>
    <x v="1"/>
    <x v="1948"/>
    <x v="47"/>
    <x v="2"/>
    <x v="2"/>
    <x v="68"/>
    <x v="178"/>
    <x v="503"/>
    <x v="4"/>
    <x v="3"/>
    <x v="21"/>
    <x v="21"/>
    <x v="0"/>
    <x v="0"/>
    <x v="3"/>
    <x v="0"/>
  </r>
  <r>
    <x v="0"/>
    <x v="0"/>
    <x v="204"/>
    <x v="214"/>
    <x v="19"/>
    <x v="1"/>
    <x v="1949"/>
    <x v="45"/>
    <x v="2"/>
    <x v="2"/>
    <x v="61"/>
    <x v="178"/>
    <x v="198"/>
    <x v="4"/>
    <x v="3"/>
    <x v="21"/>
    <x v="21"/>
    <x v="0"/>
    <x v="0"/>
    <x v="3"/>
    <x v="0"/>
  </r>
  <r>
    <x v="0"/>
    <x v="0"/>
    <x v="206"/>
    <x v="216"/>
    <x v="19"/>
    <x v="1"/>
    <x v="1950"/>
    <x v="354"/>
    <x v="2"/>
    <x v="2"/>
    <x v="426"/>
    <x v="180"/>
    <x v="1293"/>
    <x v="4"/>
    <x v="3"/>
    <x v="26"/>
    <x v="26"/>
    <x v="0"/>
    <x v="0"/>
    <x v="3"/>
    <x v="0"/>
  </r>
  <r>
    <x v="0"/>
    <x v="0"/>
    <x v="512"/>
    <x v="542"/>
    <x v="19"/>
    <x v="1"/>
    <x v="1951"/>
    <x v="657"/>
    <x v="2"/>
    <x v="2"/>
    <x v="618"/>
    <x v="442"/>
    <x v="1294"/>
    <x v="1"/>
    <x v="1"/>
    <x v="23"/>
    <x v="23"/>
    <x v="0"/>
    <x v="0"/>
    <x v="3"/>
    <x v="0"/>
  </r>
  <r>
    <x v="0"/>
    <x v="0"/>
    <x v="338"/>
    <x v="360"/>
    <x v="19"/>
    <x v="1"/>
    <x v="1952"/>
    <x v="658"/>
    <x v="2"/>
    <x v="2"/>
    <x v="805"/>
    <x v="302"/>
    <x v="1295"/>
    <x v="2"/>
    <x v="1"/>
    <x v="29"/>
    <x v="29"/>
    <x v="0"/>
    <x v="0"/>
    <x v="3"/>
    <x v="0"/>
  </r>
  <r>
    <x v="0"/>
    <x v="0"/>
    <x v="118"/>
    <x v="117"/>
    <x v="19"/>
    <x v="1"/>
    <x v="1953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19"/>
    <x v="1"/>
    <x v="1954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8"/>
    <x v="19"/>
    <x v="1"/>
    <x v="1955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19"/>
    <x v="1"/>
    <x v="1956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21"/>
    <x v="19"/>
    <x v="1"/>
    <x v="1957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9"/>
    <x v="1"/>
    <x v="1958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19"/>
    <x v="1"/>
    <x v="1959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19"/>
    <x v="1"/>
    <x v="196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19"/>
    <x v="1"/>
    <x v="1961"/>
    <x v="659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19"/>
    <x v="1"/>
    <x v="1962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122"/>
    <x v="19"/>
    <x v="1"/>
    <x v="1963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362"/>
    <x v="19"/>
    <x v="1"/>
    <x v="1964"/>
    <x v="4"/>
    <x v="3"/>
    <x v="3"/>
    <x v="4"/>
    <x v="0"/>
    <x v="0"/>
    <x v="4"/>
    <x v="3"/>
    <x v="26"/>
    <x v="26"/>
    <x v="0"/>
    <x v="0"/>
    <x v="3"/>
    <x v="0"/>
  </r>
  <r>
    <x v="0"/>
    <x v="0"/>
    <x v="118"/>
    <x v="362"/>
    <x v="19"/>
    <x v="1"/>
    <x v="1965"/>
    <x v="4"/>
    <x v="3"/>
    <x v="3"/>
    <x v="4"/>
    <x v="0"/>
    <x v="0"/>
    <x v="4"/>
    <x v="3"/>
    <x v="26"/>
    <x v="26"/>
    <x v="0"/>
    <x v="0"/>
    <x v="3"/>
    <x v="0"/>
  </r>
  <r>
    <x v="0"/>
    <x v="0"/>
    <x v="118"/>
    <x v="364"/>
    <x v="19"/>
    <x v="1"/>
    <x v="1966"/>
    <x v="4"/>
    <x v="3"/>
    <x v="3"/>
    <x v="4"/>
    <x v="0"/>
    <x v="0"/>
    <x v="0"/>
    <x v="0"/>
    <x v="30"/>
    <x v="30"/>
    <x v="0"/>
    <x v="0"/>
    <x v="3"/>
    <x v="0"/>
  </r>
  <r>
    <x v="0"/>
    <x v="0"/>
    <x v="118"/>
    <x v="303"/>
    <x v="19"/>
    <x v="1"/>
    <x v="1967"/>
    <x v="4"/>
    <x v="3"/>
    <x v="3"/>
    <x v="4"/>
    <x v="0"/>
    <x v="0"/>
    <x v="4"/>
    <x v="3"/>
    <x v="20"/>
    <x v="20"/>
    <x v="0"/>
    <x v="0"/>
    <x v="3"/>
    <x v="0"/>
  </r>
  <r>
    <x v="0"/>
    <x v="0"/>
    <x v="118"/>
    <x v="365"/>
    <x v="19"/>
    <x v="1"/>
    <x v="1968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65"/>
    <x v="19"/>
    <x v="1"/>
    <x v="1969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66"/>
    <x v="19"/>
    <x v="1"/>
    <x v="1970"/>
    <x v="4"/>
    <x v="3"/>
    <x v="3"/>
    <x v="4"/>
    <x v="0"/>
    <x v="0"/>
    <x v="0"/>
    <x v="0"/>
    <x v="30"/>
    <x v="30"/>
    <x v="0"/>
    <x v="0"/>
    <x v="3"/>
    <x v="0"/>
  </r>
  <r>
    <x v="0"/>
    <x v="0"/>
    <x v="0"/>
    <x v="0"/>
    <x v="20"/>
    <x v="1"/>
    <x v="1971"/>
    <x v="660"/>
    <x v="0"/>
    <x v="0"/>
    <x v="806"/>
    <x v="0"/>
    <x v="0"/>
    <x v="0"/>
    <x v="0"/>
    <x v="0"/>
    <x v="0"/>
    <x v="0"/>
    <x v="0"/>
    <x v="3"/>
    <x v="0"/>
  </r>
  <r>
    <x v="0"/>
    <x v="0"/>
    <x v="1"/>
    <x v="1"/>
    <x v="20"/>
    <x v="1"/>
    <x v="1972"/>
    <x v="661"/>
    <x v="1"/>
    <x v="0"/>
    <x v="807"/>
    <x v="1"/>
    <x v="1296"/>
    <x v="0"/>
    <x v="0"/>
    <x v="1"/>
    <x v="1"/>
    <x v="0"/>
    <x v="0"/>
    <x v="3"/>
    <x v="0"/>
  </r>
  <r>
    <x v="0"/>
    <x v="0"/>
    <x v="503"/>
    <x v="533"/>
    <x v="20"/>
    <x v="1"/>
    <x v="1973"/>
    <x v="662"/>
    <x v="1"/>
    <x v="0"/>
    <x v="808"/>
    <x v="435"/>
    <x v="1297"/>
    <x v="0"/>
    <x v="0"/>
    <x v="24"/>
    <x v="24"/>
    <x v="0"/>
    <x v="0"/>
    <x v="3"/>
    <x v="0"/>
  </r>
  <r>
    <x v="0"/>
    <x v="0"/>
    <x v="488"/>
    <x v="517"/>
    <x v="20"/>
    <x v="1"/>
    <x v="1974"/>
    <x v="663"/>
    <x v="1"/>
    <x v="0"/>
    <x v="809"/>
    <x v="422"/>
    <x v="1298"/>
    <x v="1"/>
    <x v="1"/>
    <x v="15"/>
    <x v="15"/>
    <x v="0"/>
    <x v="0"/>
    <x v="3"/>
    <x v="0"/>
  </r>
  <r>
    <x v="0"/>
    <x v="0"/>
    <x v="552"/>
    <x v="587"/>
    <x v="20"/>
    <x v="1"/>
    <x v="1975"/>
    <x v="664"/>
    <x v="1"/>
    <x v="0"/>
    <x v="810"/>
    <x v="474"/>
    <x v="1299"/>
    <x v="0"/>
    <x v="0"/>
    <x v="0"/>
    <x v="0"/>
    <x v="0"/>
    <x v="0"/>
    <x v="3"/>
    <x v="0"/>
  </r>
  <r>
    <x v="0"/>
    <x v="0"/>
    <x v="121"/>
    <x v="131"/>
    <x v="20"/>
    <x v="1"/>
    <x v="1976"/>
    <x v="4"/>
    <x v="1"/>
    <x v="0"/>
    <x v="4"/>
    <x v="105"/>
    <x v="0"/>
    <x v="0"/>
    <x v="0"/>
    <x v="0"/>
    <x v="0"/>
    <x v="0"/>
    <x v="0"/>
    <x v="3"/>
    <x v="0"/>
  </r>
  <r>
    <x v="0"/>
    <x v="0"/>
    <x v="5"/>
    <x v="5"/>
    <x v="20"/>
    <x v="1"/>
    <x v="1977"/>
    <x v="106"/>
    <x v="1"/>
    <x v="0"/>
    <x v="811"/>
    <x v="5"/>
    <x v="1300"/>
    <x v="0"/>
    <x v="0"/>
    <x v="2"/>
    <x v="2"/>
    <x v="0"/>
    <x v="0"/>
    <x v="3"/>
    <x v="0"/>
  </r>
  <r>
    <x v="0"/>
    <x v="0"/>
    <x v="6"/>
    <x v="6"/>
    <x v="20"/>
    <x v="1"/>
    <x v="1978"/>
    <x v="665"/>
    <x v="1"/>
    <x v="0"/>
    <x v="812"/>
    <x v="6"/>
    <x v="1301"/>
    <x v="0"/>
    <x v="0"/>
    <x v="2"/>
    <x v="2"/>
    <x v="0"/>
    <x v="0"/>
    <x v="3"/>
    <x v="0"/>
  </r>
  <r>
    <x v="0"/>
    <x v="0"/>
    <x v="553"/>
    <x v="588"/>
    <x v="20"/>
    <x v="1"/>
    <x v="1979"/>
    <x v="85"/>
    <x v="1"/>
    <x v="0"/>
    <x v="813"/>
    <x v="475"/>
    <x v="1302"/>
    <x v="0"/>
    <x v="0"/>
    <x v="2"/>
    <x v="2"/>
    <x v="0"/>
    <x v="0"/>
    <x v="3"/>
    <x v="0"/>
  </r>
  <r>
    <x v="0"/>
    <x v="0"/>
    <x v="10"/>
    <x v="10"/>
    <x v="20"/>
    <x v="1"/>
    <x v="1980"/>
    <x v="666"/>
    <x v="1"/>
    <x v="0"/>
    <x v="814"/>
    <x v="10"/>
    <x v="1303"/>
    <x v="0"/>
    <x v="0"/>
    <x v="2"/>
    <x v="2"/>
    <x v="0"/>
    <x v="0"/>
    <x v="3"/>
    <x v="0"/>
  </r>
  <r>
    <x v="0"/>
    <x v="0"/>
    <x v="339"/>
    <x v="367"/>
    <x v="20"/>
    <x v="1"/>
    <x v="1981"/>
    <x v="667"/>
    <x v="1"/>
    <x v="0"/>
    <x v="815"/>
    <x v="303"/>
    <x v="1304"/>
    <x v="0"/>
    <x v="0"/>
    <x v="2"/>
    <x v="2"/>
    <x v="0"/>
    <x v="0"/>
    <x v="3"/>
    <x v="0"/>
  </r>
  <r>
    <x v="0"/>
    <x v="0"/>
    <x v="472"/>
    <x v="500"/>
    <x v="20"/>
    <x v="1"/>
    <x v="1982"/>
    <x v="668"/>
    <x v="1"/>
    <x v="0"/>
    <x v="816"/>
    <x v="408"/>
    <x v="1305"/>
    <x v="1"/>
    <x v="1"/>
    <x v="12"/>
    <x v="12"/>
    <x v="0"/>
    <x v="0"/>
    <x v="3"/>
    <x v="0"/>
  </r>
  <r>
    <x v="0"/>
    <x v="0"/>
    <x v="12"/>
    <x v="12"/>
    <x v="20"/>
    <x v="1"/>
    <x v="1983"/>
    <x v="669"/>
    <x v="1"/>
    <x v="0"/>
    <x v="817"/>
    <x v="12"/>
    <x v="1306"/>
    <x v="1"/>
    <x v="1"/>
    <x v="4"/>
    <x v="4"/>
    <x v="0"/>
    <x v="0"/>
    <x v="3"/>
    <x v="0"/>
  </r>
  <r>
    <x v="0"/>
    <x v="0"/>
    <x v="408"/>
    <x v="436"/>
    <x v="20"/>
    <x v="1"/>
    <x v="1984"/>
    <x v="670"/>
    <x v="1"/>
    <x v="0"/>
    <x v="818"/>
    <x v="360"/>
    <x v="1307"/>
    <x v="1"/>
    <x v="1"/>
    <x v="4"/>
    <x v="4"/>
    <x v="0"/>
    <x v="0"/>
    <x v="3"/>
    <x v="0"/>
  </r>
  <r>
    <x v="0"/>
    <x v="0"/>
    <x v="409"/>
    <x v="437"/>
    <x v="20"/>
    <x v="1"/>
    <x v="1985"/>
    <x v="671"/>
    <x v="1"/>
    <x v="0"/>
    <x v="819"/>
    <x v="361"/>
    <x v="1308"/>
    <x v="1"/>
    <x v="1"/>
    <x v="4"/>
    <x v="4"/>
    <x v="0"/>
    <x v="0"/>
    <x v="3"/>
    <x v="0"/>
  </r>
  <r>
    <x v="0"/>
    <x v="0"/>
    <x v="340"/>
    <x v="368"/>
    <x v="20"/>
    <x v="1"/>
    <x v="1986"/>
    <x v="86"/>
    <x v="1"/>
    <x v="0"/>
    <x v="820"/>
    <x v="304"/>
    <x v="1309"/>
    <x v="1"/>
    <x v="1"/>
    <x v="4"/>
    <x v="4"/>
    <x v="0"/>
    <x v="0"/>
    <x v="3"/>
    <x v="0"/>
  </r>
  <r>
    <x v="0"/>
    <x v="0"/>
    <x v="13"/>
    <x v="13"/>
    <x v="20"/>
    <x v="1"/>
    <x v="1987"/>
    <x v="672"/>
    <x v="1"/>
    <x v="0"/>
    <x v="821"/>
    <x v="13"/>
    <x v="1310"/>
    <x v="2"/>
    <x v="1"/>
    <x v="5"/>
    <x v="5"/>
    <x v="0"/>
    <x v="0"/>
    <x v="3"/>
    <x v="0"/>
  </r>
  <r>
    <x v="0"/>
    <x v="0"/>
    <x v="129"/>
    <x v="139"/>
    <x v="20"/>
    <x v="1"/>
    <x v="1988"/>
    <x v="673"/>
    <x v="1"/>
    <x v="0"/>
    <x v="822"/>
    <x v="113"/>
    <x v="1311"/>
    <x v="2"/>
    <x v="1"/>
    <x v="5"/>
    <x v="5"/>
    <x v="0"/>
    <x v="0"/>
    <x v="3"/>
    <x v="0"/>
  </r>
  <r>
    <x v="0"/>
    <x v="0"/>
    <x v="341"/>
    <x v="369"/>
    <x v="20"/>
    <x v="1"/>
    <x v="1989"/>
    <x v="674"/>
    <x v="1"/>
    <x v="0"/>
    <x v="823"/>
    <x v="305"/>
    <x v="1312"/>
    <x v="2"/>
    <x v="1"/>
    <x v="5"/>
    <x v="5"/>
    <x v="0"/>
    <x v="0"/>
    <x v="3"/>
    <x v="0"/>
  </r>
  <r>
    <x v="0"/>
    <x v="0"/>
    <x v="342"/>
    <x v="370"/>
    <x v="20"/>
    <x v="1"/>
    <x v="1990"/>
    <x v="675"/>
    <x v="1"/>
    <x v="0"/>
    <x v="824"/>
    <x v="306"/>
    <x v="1313"/>
    <x v="2"/>
    <x v="1"/>
    <x v="5"/>
    <x v="5"/>
    <x v="0"/>
    <x v="0"/>
    <x v="3"/>
    <x v="0"/>
  </r>
  <r>
    <x v="0"/>
    <x v="0"/>
    <x v="21"/>
    <x v="21"/>
    <x v="20"/>
    <x v="1"/>
    <x v="1991"/>
    <x v="676"/>
    <x v="1"/>
    <x v="0"/>
    <x v="825"/>
    <x v="21"/>
    <x v="1314"/>
    <x v="1"/>
    <x v="1"/>
    <x v="8"/>
    <x v="8"/>
    <x v="0"/>
    <x v="0"/>
    <x v="3"/>
    <x v="0"/>
  </r>
  <r>
    <x v="0"/>
    <x v="0"/>
    <x v="21"/>
    <x v="21"/>
    <x v="20"/>
    <x v="1"/>
    <x v="1992"/>
    <x v="4"/>
    <x v="1"/>
    <x v="0"/>
    <x v="4"/>
    <x v="21"/>
    <x v="0"/>
    <x v="1"/>
    <x v="1"/>
    <x v="25"/>
    <x v="25"/>
    <x v="0"/>
    <x v="0"/>
    <x v="3"/>
    <x v="0"/>
  </r>
  <r>
    <x v="0"/>
    <x v="0"/>
    <x v="294"/>
    <x v="316"/>
    <x v="20"/>
    <x v="1"/>
    <x v="1993"/>
    <x v="677"/>
    <x v="1"/>
    <x v="0"/>
    <x v="826"/>
    <x v="262"/>
    <x v="1315"/>
    <x v="1"/>
    <x v="1"/>
    <x v="25"/>
    <x v="25"/>
    <x v="0"/>
    <x v="0"/>
    <x v="3"/>
    <x v="0"/>
  </r>
  <r>
    <x v="0"/>
    <x v="0"/>
    <x v="343"/>
    <x v="371"/>
    <x v="20"/>
    <x v="1"/>
    <x v="1994"/>
    <x v="678"/>
    <x v="1"/>
    <x v="0"/>
    <x v="827"/>
    <x v="307"/>
    <x v="1316"/>
    <x v="1"/>
    <x v="1"/>
    <x v="4"/>
    <x v="4"/>
    <x v="0"/>
    <x v="0"/>
    <x v="3"/>
    <x v="0"/>
  </r>
  <r>
    <x v="0"/>
    <x v="0"/>
    <x v="344"/>
    <x v="372"/>
    <x v="20"/>
    <x v="1"/>
    <x v="1995"/>
    <x v="679"/>
    <x v="1"/>
    <x v="0"/>
    <x v="828"/>
    <x v="308"/>
    <x v="1317"/>
    <x v="2"/>
    <x v="1"/>
    <x v="5"/>
    <x v="5"/>
    <x v="0"/>
    <x v="0"/>
    <x v="3"/>
    <x v="0"/>
  </r>
  <r>
    <x v="0"/>
    <x v="0"/>
    <x v="345"/>
    <x v="373"/>
    <x v="20"/>
    <x v="1"/>
    <x v="1996"/>
    <x v="680"/>
    <x v="1"/>
    <x v="0"/>
    <x v="829"/>
    <x v="309"/>
    <x v="1318"/>
    <x v="2"/>
    <x v="1"/>
    <x v="5"/>
    <x v="5"/>
    <x v="0"/>
    <x v="0"/>
    <x v="3"/>
    <x v="0"/>
  </r>
  <r>
    <x v="0"/>
    <x v="0"/>
    <x v="412"/>
    <x v="440"/>
    <x v="20"/>
    <x v="1"/>
    <x v="1997"/>
    <x v="619"/>
    <x v="1"/>
    <x v="0"/>
    <x v="830"/>
    <x v="310"/>
    <x v="1319"/>
    <x v="1"/>
    <x v="1"/>
    <x v="4"/>
    <x v="4"/>
    <x v="0"/>
    <x v="0"/>
    <x v="3"/>
    <x v="0"/>
  </r>
  <r>
    <x v="0"/>
    <x v="0"/>
    <x v="349"/>
    <x v="377"/>
    <x v="20"/>
    <x v="1"/>
    <x v="1998"/>
    <x v="681"/>
    <x v="1"/>
    <x v="0"/>
    <x v="831"/>
    <x v="313"/>
    <x v="1320"/>
    <x v="1"/>
    <x v="1"/>
    <x v="4"/>
    <x v="4"/>
    <x v="0"/>
    <x v="0"/>
    <x v="3"/>
    <x v="0"/>
  </r>
  <r>
    <x v="0"/>
    <x v="0"/>
    <x v="351"/>
    <x v="379"/>
    <x v="20"/>
    <x v="1"/>
    <x v="1999"/>
    <x v="682"/>
    <x v="1"/>
    <x v="0"/>
    <x v="832"/>
    <x v="314"/>
    <x v="1321"/>
    <x v="1"/>
    <x v="1"/>
    <x v="4"/>
    <x v="4"/>
    <x v="0"/>
    <x v="0"/>
    <x v="3"/>
    <x v="0"/>
  </r>
  <r>
    <x v="0"/>
    <x v="0"/>
    <x v="353"/>
    <x v="381"/>
    <x v="20"/>
    <x v="1"/>
    <x v="2000"/>
    <x v="683"/>
    <x v="1"/>
    <x v="0"/>
    <x v="833"/>
    <x v="316"/>
    <x v="1322"/>
    <x v="1"/>
    <x v="1"/>
    <x v="4"/>
    <x v="4"/>
    <x v="0"/>
    <x v="0"/>
    <x v="3"/>
    <x v="0"/>
  </r>
  <r>
    <x v="0"/>
    <x v="0"/>
    <x v="355"/>
    <x v="383"/>
    <x v="20"/>
    <x v="1"/>
    <x v="2001"/>
    <x v="684"/>
    <x v="1"/>
    <x v="0"/>
    <x v="834"/>
    <x v="318"/>
    <x v="1323"/>
    <x v="1"/>
    <x v="1"/>
    <x v="4"/>
    <x v="4"/>
    <x v="0"/>
    <x v="0"/>
    <x v="3"/>
    <x v="0"/>
  </r>
  <r>
    <x v="0"/>
    <x v="0"/>
    <x v="357"/>
    <x v="385"/>
    <x v="20"/>
    <x v="1"/>
    <x v="2002"/>
    <x v="589"/>
    <x v="1"/>
    <x v="0"/>
    <x v="835"/>
    <x v="319"/>
    <x v="1324"/>
    <x v="1"/>
    <x v="1"/>
    <x v="4"/>
    <x v="4"/>
    <x v="0"/>
    <x v="0"/>
    <x v="3"/>
    <x v="0"/>
  </r>
  <r>
    <x v="0"/>
    <x v="0"/>
    <x v="358"/>
    <x v="386"/>
    <x v="20"/>
    <x v="1"/>
    <x v="2003"/>
    <x v="685"/>
    <x v="1"/>
    <x v="0"/>
    <x v="836"/>
    <x v="320"/>
    <x v="1325"/>
    <x v="1"/>
    <x v="1"/>
    <x v="4"/>
    <x v="4"/>
    <x v="0"/>
    <x v="0"/>
    <x v="3"/>
    <x v="0"/>
  </r>
  <r>
    <x v="0"/>
    <x v="0"/>
    <x v="415"/>
    <x v="443"/>
    <x v="20"/>
    <x v="1"/>
    <x v="2004"/>
    <x v="686"/>
    <x v="1"/>
    <x v="0"/>
    <x v="837"/>
    <x v="366"/>
    <x v="1326"/>
    <x v="2"/>
    <x v="1"/>
    <x v="7"/>
    <x v="7"/>
    <x v="0"/>
    <x v="0"/>
    <x v="3"/>
    <x v="0"/>
  </r>
  <r>
    <x v="0"/>
    <x v="0"/>
    <x v="360"/>
    <x v="388"/>
    <x v="20"/>
    <x v="1"/>
    <x v="2005"/>
    <x v="687"/>
    <x v="1"/>
    <x v="0"/>
    <x v="838"/>
    <x v="322"/>
    <x v="1327"/>
    <x v="1"/>
    <x v="1"/>
    <x v="10"/>
    <x v="10"/>
    <x v="0"/>
    <x v="0"/>
    <x v="3"/>
    <x v="0"/>
  </r>
  <r>
    <x v="0"/>
    <x v="0"/>
    <x v="27"/>
    <x v="27"/>
    <x v="20"/>
    <x v="1"/>
    <x v="2006"/>
    <x v="27"/>
    <x v="1"/>
    <x v="0"/>
    <x v="27"/>
    <x v="27"/>
    <x v="26"/>
    <x v="1"/>
    <x v="1"/>
    <x v="10"/>
    <x v="10"/>
    <x v="0"/>
    <x v="0"/>
    <x v="3"/>
    <x v="0"/>
  </r>
  <r>
    <x v="0"/>
    <x v="0"/>
    <x v="233"/>
    <x v="249"/>
    <x v="20"/>
    <x v="1"/>
    <x v="2007"/>
    <x v="688"/>
    <x v="1"/>
    <x v="0"/>
    <x v="839"/>
    <x v="205"/>
    <x v="1328"/>
    <x v="1"/>
    <x v="1"/>
    <x v="10"/>
    <x v="10"/>
    <x v="0"/>
    <x v="0"/>
    <x v="3"/>
    <x v="0"/>
  </r>
  <r>
    <x v="0"/>
    <x v="0"/>
    <x v="135"/>
    <x v="145"/>
    <x v="20"/>
    <x v="1"/>
    <x v="2008"/>
    <x v="689"/>
    <x v="1"/>
    <x v="0"/>
    <x v="840"/>
    <x v="119"/>
    <x v="1329"/>
    <x v="1"/>
    <x v="1"/>
    <x v="10"/>
    <x v="10"/>
    <x v="0"/>
    <x v="0"/>
    <x v="3"/>
    <x v="0"/>
  </r>
  <r>
    <x v="0"/>
    <x v="0"/>
    <x v="234"/>
    <x v="250"/>
    <x v="20"/>
    <x v="1"/>
    <x v="2009"/>
    <x v="690"/>
    <x v="1"/>
    <x v="0"/>
    <x v="841"/>
    <x v="206"/>
    <x v="1330"/>
    <x v="1"/>
    <x v="1"/>
    <x v="10"/>
    <x v="10"/>
    <x v="0"/>
    <x v="0"/>
    <x v="3"/>
    <x v="0"/>
  </r>
  <r>
    <x v="0"/>
    <x v="0"/>
    <x v="28"/>
    <x v="28"/>
    <x v="20"/>
    <x v="1"/>
    <x v="2010"/>
    <x v="691"/>
    <x v="1"/>
    <x v="0"/>
    <x v="842"/>
    <x v="28"/>
    <x v="1331"/>
    <x v="1"/>
    <x v="1"/>
    <x v="10"/>
    <x v="10"/>
    <x v="0"/>
    <x v="0"/>
    <x v="3"/>
    <x v="0"/>
  </r>
  <r>
    <x v="0"/>
    <x v="0"/>
    <x v="361"/>
    <x v="389"/>
    <x v="20"/>
    <x v="1"/>
    <x v="2011"/>
    <x v="692"/>
    <x v="1"/>
    <x v="0"/>
    <x v="843"/>
    <x v="323"/>
    <x v="1332"/>
    <x v="2"/>
    <x v="1"/>
    <x v="22"/>
    <x v="22"/>
    <x v="0"/>
    <x v="0"/>
    <x v="3"/>
    <x v="0"/>
  </r>
  <r>
    <x v="0"/>
    <x v="0"/>
    <x v="362"/>
    <x v="390"/>
    <x v="20"/>
    <x v="1"/>
    <x v="2012"/>
    <x v="693"/>
    <x v="1"/>
    <x v="0"/>
    <x v="844"/>
    <x v="324"/>
    <x v="1333"/>
    <x v="2"/>
    <x v="1"/>
    <x v="22"/>
    <x v="22"/>
    <x v="0"/>
    <x v="0"/>
    <x v="3"/>
    <x v="0"/>
  </r>
  <r>
    <x v="0"/>
    <x v="0"/>
    <x v="460"/>
    <x v="488"/>
    <x v="20"/>
    <x v="1"/>
    <x v="2013"/>
    <x v="694"/>
    <x v="1"/>
    <x v="0"/>
    <x v="845"/>
    <x v="398"/>
    <x v="1334"/>
    <x v="2"/>
    <x v="1"/>
    <x v="22"/>
    <x v="22"/>
    <x v="0"/>
    <x v="0"/>
    <x v="3"/>
    <x v="0"/>
  </r>
  <r>
    <x v="0"/>
    <x v="0"/>
    <x v="304"/>
    <x v="326"/>
    <x v="20"/>
    <x v="1"/>
    <x v="2014"/>
    <x v="695"/>
    <x v="1"/>
    <x v="0"/>
    <x v="846"/>
    <x v="272"/>
    <x v="1335"/>
    <x v="1"/>
    <x v="1"/>
    <x v="12"/>
    <x v="12"/>
    <x v="0"/>
    <x v="0"/>
    <x v="3"/>
    <x v="0"/>
  </r>
  <r>
    <x v="0"/>
    <x v="0"/>
    <x v="241"/>
    <x v="257"/>
    <x v="20"/>
    <x v="1"/>
    <x v="2015"/>
    <x v="696"/>
    <x v="1"/>
    <x v="0"/>
    <x v="847"/>
    <x v="213"/>
    <x v="1336"/>
    <x v="1"/>
    <x v="1"/>
    <x v="11"/>
    <x v="11"/>
    <x v="0"/>
    <x v="0"/>
    <x v="3"/>
    <x v="0"/>
  </r>
  <r>
    <x v="0"/>
    <x v="0"/>
    <x v="366"/>
    <x v="394"/>
    <x v="20"/>
    <x v="1"/>
    <x v="2016"/>
    <x v="436"/>
    <x v="1"/>
    <x v="0"/>
    <x v="529"/>
    <x v="29"/>
    <x v="809"/>
    <x v="1"/>
    <x v="1"/>
    <x v="10"/>
    <x v="10"/>
    <x v="0"/>
    <x v="0"/>
    <x v="3"/>
    <x v="0"/>
  </r>
  <r>
    <x v="0"/>
    <x v="0"/>
    <x v="36"/>
    <x v="36"/>
    <x v="20"/>
    <x v="1"/>
    <x v="2017"/>
    <x v="4"/>
    <x v="1"/>
    <x v="0"/>
    <x v="4"/>
    <x v="35"/>
    <x v="0"/>
    <x v="2"/>
    <x v="1"/>
    <x v="13"/>
    <x v="13"/>
    <x v="0"/>
    <x v="0"/>
    <x v="3"/>
    <x v="0"/>
  </r>
  <r>
    <x v="0"/>
    <x v="0"/>
    <x v="39"/>
    <x v="39"/>
    <x v="20"/>
    <x v="1"/>
    <x v="2018"/>
    <x v="36"/>
    <x v="2"/>
    <x v="1"/>
    <x v="36"/>
    <x v="37"/>
    <x v="35"/>
    <x v="2"/>
    <x v="1"/>
    <x v="14"/>
    <x v="14"/>
    <x v="0"/>
    <x v="0"/>
    <x v="3"/>
    <x v="0"/>
  </r>
  <r>
    <x v="0"/>
    <x v="0"/>
    <x v="40"/>
    <x v="40"/>
    <x v="20"/>
    <x v="1"/>
    <x v="2019"/>
    <x v="697"/>
    <x v="2"/>
    <x v="1"/>
    <x v="848"/>
    <x v="38"/>
    <x v="1337"/>
    <x v="2"/>
    <x v="1"/>
    <x v="14"/>
    <x v="14"/>
    <x v="0"/>
    <x v="0"/>
    <x v="3"/>
    <x v="0"/>
  </r>
  <r>
    <x v="0"/>
    <x v="0"/>
    <x v="41"/>
    <x v="41"/>
    <x v="20"/>
    <x v="1"/>
    <x v="2020"/>
    <x v="2"/>
    <x v="2"/>
    <x v="1"/>
    <x v="477"/>
    <x v="39"/>
    <x v="982"/>
    <x v="1"/>
    <x v="1"/>
    <x v="15"/>
    <x v="15"/>
    <x v="0"/>
    <x v="0"/>
    <x v="3"/>
    <x v="0"/>
  </r>
  <r>
    <x v="0"/>
    <x v="0"/>
    <x v="41"/>
    <x v="41"/>
    <x v="20"/>
    <x v="1"/>
    <x v="2021"/>
    <x v="209"/>
    <x v="2"/>
    <x v="1"/>
    <x v="239"/>
    <x v="39"/>
    <x v="1338"/>
    <x v="1"/>
    <x v="1"/>
    <x v="15"/>
    <x v="15"/>
    <x v="0"/>
    <x v="0"/>
    <x v="3"/>
    <x v="0"/>
  </r>
  <r>
    <x v="0"/>
    <x v="0"/>
    <x v="494"/>
    <x v="523"/>
    <x v="20"/>
    <x v="1"/>
    <x v="2022"/>
    <x v="327"/>
    <x v="2"/>
    <x v="1"/>
    <x v="849"/>
    <x v="428"/>
    <x v="1339"/>
    <x v="2"/>
    <x v="1"/>
    <x v="14"/>
    <x v="14"/>
    <x v="0"/>
    <x v="0"/>
    <x v="3"/>
    <x v="0"/>
  </r>
  <r>
    <x v="0"/>
    <x v="0"/>
    <x v="554"/>
    <x v="589"/>
    <x v="20"/>
    <x v="1"/>
    <x v="2023"/>
    <x v="698"/>
    <x v="2"/>
    <x v="1"/>
    <x v="850"/>
    <x v="476"/>
    <x v="1340"/>
    <x v="2"/>
    <x v="1"/>
    <x v="14"/>
    <x v="14"/>
    <x v="0"/>
    <x v="0"/>
    <x v="3"/>
    <x v="0"/>
  </r>
  <r>
    <x v="0"/>
    <x v="0"/>
    <x v="308"/>
    <x v="330"/>
    <x v="20"/>
    <x v="1"/>
    <x v="2024"/>
    <x v="46"/>
    <x v="2"/>
    <x v="2"/>
    <x v="46"/>
    <x v="276"/>
    <x v="1341"/>
    <x v="4"/>
    <x v="3"/>
    <x v="16"/>
    <x v="16"/>
    <x v="0"/>
    <x v="0"/>
    <x v="3"/>
    <x v="0"/>
  </r>
  <r>
    <x v="0"/>
    <x v="0"/>
    <x v="309"/>
    <x v="331"/>
    <x v="20"/>
    <x v="1"/>
    <x v="2025"/>
    <x v="47"/>
    <x v="2"/>
    <x v="2"/>
    <x v="47"/>
    <x v="277"/>
    <x v="341"/>
    <x v="4"/>
    <x v="3"/>
    <x v="16"/>
    <x v="16"/>
    <x v="0"/>
    <x v="0"/>
    <x v="3"/>
    <x v="0"/>
  </r>
  <r>
    <x v="0"/>
    <x v="0"/>
    <x v="252"/>
    <x v="268"/>
    <x v="20"/>
    <x v="1"/>
    <x v="2026"/>
    <x v="170"/>
    <x v="2"/>
    <x v="2"/>
    <x v="851"/>
    <x v="222"/>
    <x v="1342"/>
    <x v="4"/>
    <x v="3"/>
    <x v="16"/>
    <x v="16"/>
    <x v="0"/>
    <x v="0"/>
    <x v="3"/>
    <x v="0"/>
  </r>
  <r>
    <x v="0"/>
    <x v="0"/>
    <x v="312"/>
    <x v="334"/>
    <x v="20"/>
    <x v="1"/>
    <x v="2027"/>
    <x v="59"/>
    <x v="2"/>
    <x v="2"/>
    <x v="385"/>
    <x v="280"/>
    <x v="1343"/>
    <x v="4"/>
    <x v="3"/>
    <x v="16"/>
    <x v="16"/>
    <x v="0"/>
    <x v="0"/>
    <x v="3"/>
    <x v="0"/>
  </r>
  <r>
    <x v="0"/>
    <x v="0"/>
    <x v="555"/>
    <x v="590"/>
    <x v="20"/>
    <x v="1"/>
    <x v="2028"/>
    <x v="4"/>
    <x v="2"/>
    <x v="2"/>
    <x v="4"/>
    <x v="477"/>
    <x v="0"/>
    <x v="2"/>
    <x v="1"/>
    <x v="14"/>
    <x v="14"/>
    <x v="0"/>
    <x v="0"/>
    <x v="3"/>
    <x v="0"/>
  </r>
  <r>
    <x v="0"/>
    <x v="0"/>
    <x v="555"/>
    <x v="590"/>
    <x v="20"/>
    <x v="1"/>
    <x v="2029"/>
    <x v="496"/>
    <x v="2"/>
    <x v="2"/>
    <x v="852"/>
    <x v="477"/>
    <x v="1344"/>
    <x v="2"/>
    <x v="1"/>
    <x v="14"/>
    <x v="14"/>
    <x v="0"/>
    <x v="0"/>
    <x v="3"/>
    <x v="0"/>
  </r>
  <r>
    <x v="0"/>
    <x v="0"/>
    <x v="556"/>
    <x v="591"/>
    <x v="20"/>
    <x v="1"/>
    <x v="2030"/>
    <x v="60"/>
    <x v="2"/>
    <x v="2"/>
    <x v="441"/>
    <x v="478"/>
    <x v="1345"/>
    <x v="2"/>
    <x v="1"/>
    <x v="14"/>
    <x v="14"/>
    <x v="0"/>
    <x v="0"/>
    <x v="3"/>
    <x v="0"/>
  </r>
  <r>
    <x v="0"/>
    <x v="0"/>
    <x v="557"/>
    <x v="592"/>
    <x v="20"/>
    <x v="1"/>
    <x v="2031"/>
    <x v="45"/>
    <x v="2"/>
    <x v="2"/>
    <x v="45"/>
    <x v="447"/>
    <x v="991"/>
    <x v="4"/>
    <x v="3"/>
    <x v="16"/>
    <x v="16"/>
    <x v="0"/>
    <x v="0"/>
    <x v="3"/>
    <x v="0"/>
  </r>
  <r>
    <x v="0"/>
    <x v="0"/>
    <x v="313"/>
    <x v="335"/>
    <x v="20"/>
    <x v="1"/>
    <x v="2032"/>
    <x v="45"/>
    <x v="2"/>
    <x v="2"/>
    <x v="45"/>
    <x v="281"/>
    <x v="822"/>
    <x v="4"/>
    <x v="3"/>
    <x v="16"/>
    <x v="16"/>
    <x v="0"/>
    <x v="0"/>
    <x v="3"/>
    <x v="0"/>
  </r>
  <r>
    <x v="0"/>
    <x v="0"/>
    <x v="314"/>
    <x v="336"/>
    <x v="20"/>
    <x v="1"/>
    <x v="2033"/>
    <x v="52"/>
    <x v="2"/>
    <x v="2"/>
    <x v="52"/>
    <x v="282"/>
    <x v="1346"/>
    <x v="4"/>
    <x v="3"/>
    <x v="16"/>
    <x v="16"/>
    <x v="0"/>
    <x v="0"/>
    <x v="3"/>
    <x v="0"/>
  </r>
  <r>
    <x v="0"/>
    <x v="0"/>
    <x v="255"/>
    <x v="271"/>
    <x v="20"/>
    <x v="1"/>
    <x v="2034"/>
    <x v="47"/>
    <x v="2"/>
    <x v="2"/>
    <x v="47"/>
    <x v="225"/>
    <x v="347"/>
    <x v="4"/>
    <x v="3"/>
    <x v="16"/>
    <x v="16"/>
    <x v="0"/>
    <x v="0"/>
    <x v="3"/>
    <x v="0"/>
  </r>
  <r>
    <x v="0"/>
    <x v="0"/>
    <x v="371"/>
    <x v="399"/>
    <x v="20"/>
    <x v="1"/>
    <x v="2035"/>
    <x v="699"/>
    <x v="2"/>
    <x v="1"/>
    <x v="853"/>
    <x v="331"/>
    <x v="1347"/>
    <x v="3"/>
    <x v="2"/>
    <x v="9"/>
    <x v="9"/>
    <x v="0"/>
    <x v="0"/>
    <x v="3"/>
    <x v="0"/>
  </r>
  <r>
    <x v="0"/>
    <x v="0"/>
    <x v="425"/>
    <x v="452"/>
    <x v="20"/>
    <x v="1"/>
    <x v="2036"/>
    <x v="700"/>
    <x v="2"/>
    <x v="1"/>
    <x v="854"/>
    <x v="376"/>
    <x v="1348"/>
    <x v="3"/>
    <x v="2"/>
    <x v="9"/>
    <x v="9"/>
    <x v="0"/>
    <x v="0"/>
    <x v="3"/>
    <x v="0"/>
  </r>
  <r>
    <x v="0"/>
    <x v="0"/>
    <x v="159"/>
    <x v="169"/>
    <x v="20"/>
    <x v="1"/>
    <x v="2037"/>
    <x v="701"/>
    <x v="2"/>
    <x v="1"/>
    <x v="855"/>
    <x v="140"/>
    <x v="1349"/>
    <x v="1"/>
    <x v="1"/>
    <x v="10"/>
    <x v="10"/>
    <x v="0"/>
    <x v="0"/>
    <x v="3"/>
    <x v="0"/>
  </r>
  <r>
    <x v="0"/>
    <x v="0"/>
    <x v="256"/>
    <x v="272"/>
    <x v="20"/>
    <x v="1"/>
    <x v="2038"/>
    <x v="4"/>
    <x v="2"/>
    <x v="1"/>
    <x v="4"/>
    <x v="226"/>
    <x v="0"/>
    <x v="1"/>
    <x v="1"/>
    <x v="18"/>
    <x v="18"/>
    <x v="0"/>
    <x v="0"/>
    <x v="3"/>
    <x v="0"/>
  </r>
  <r>
    <x v="0"/>
    <x v="0"/>
    <x v="319"/>
    <x v="341"/>
    <x v="20"/>
    <x v="1"/>
    <x v="2039"/>
    <x v="46"/>
    <x v="2"/>
    <x v="2"/>
    <x v="326"/>
    <x v="286"/>
    <x v="1350"/>
    <x v="4"/>
    <x v="3"/>
    <x v="21"/>
    <x v="21"/>
    <x v="0"/>
    <x v="0"/>
    <x v="3"/>
    <x v="0"/>
  </r>
  <r>
    <x v="0"/>
    <x v="0"/>
    <x v="374"/>
    <x v="402"/>
    <x v="20"/>
    <x v="1"/>
    <x v="2040"/>
    <x v="71"/>
    <x v="2"/>
    <x v="2"/>
    <x v="83"/>
    <x v="334"/>
    <x v="1351"/>
    <x v="4"/>
    <x v="3"/>
    <x v="20"/>
    <x v="20"/>
    <x v="0"/>
    <x v="0"/>
    <x v="3"/>
    <x v="0"/>
  </r>
  <r>
    <x v="0"/>
    <x v="0"/>
    <x v="375"/>
    <x v="403"/>
    <x v="20"/>
    <x v="1"/>
    <x v="2041"/>
    <x v="118"/>
    <x v="2"/>
    <x v="2"/>
    <x v="119"/>
    <x v="335"/>
    <x v="1352"/>
    <x v="4"/>
    <x v="3"/>
    <x v="20"/>
    <x v="20"/>
    <x v="0"/>
    <x v="0"/>
    <x v="3"/>
    <x v="0"/>
  </r>
  <r>
    <x v="0"/>
    <x v="0"/>
    <x v="321"/>
    <x v="343"/>
    <x v="20"/>
    <x v="1"/>
    <x v="2042"/>
    <x v="45"/>
    <x v="2"/>
    <x v="2"/>
    <x v="131"/>
    <x v="288"/>
    <x v="1353"/>
    <x v="4"/>
    <x v="3"/>
    <x v="19"/>
    <x v="19"/>
    <x v="0"/>
    <x v="0"/>
    <x v="3"/>
    <x v="0"/>
  </r>
  <r>
    <x v="0"/>
    <x v="0"/>
    <x v="322"/>
    <x v="344"/>
    <x v="20"/>
    <x v="1"/>
    <x v="2043"/>
    <x v="46"/>
    <x v="2"/>
    <x v="2"/>
    <x v="326"/>
    <x v="289"/>
    <x v="1354"/>
    <x v="4"/>
    <x v="3"/>
    <x v="21"/>
    <x v="21"/>
    <x v="0"/>
    <x v="0"/>
    <x v="3"/>
    <x v="0"/>
  </r>
  <r>
    <x v="0"/>
    <x v="0"/>
    <x v="68"/>
    <x v="67"/>
    <x v="20"/>
    <x v="1"/>
    <x v="2044"/>
    <x v="51"/>
    <x v="2"/>
    <x v="2"/>
    <x v="60"/>
    <x v="63"/>
    <x v="65"/>
    <x v="4"/>
    <x v="3"/>
    <x v="19"/>
    <x v="19"/>
    <x v="0"/>
    <x v="0"/>
    <x v="3"/>
    <x v="0"/>
  </r>
  <r>
    <x v="0"/>
    <x v="0"/>
    <x v="499"/>
    <x v="528"/>
    <x v="20"/>
    <x v="1"/>
    <x v="2045"/>
    <x v="51"/>
    <x v="2"/>
    <x v="2"/>
    <x v="76"/>
    <x v="433"/>
    <x v="833"/>
    <x v="4"/>
    <x v="3"/>
    <x v="20"/>
    <x v="20"/>
    <x v="0"/>
    <x v="0"/>
    <x v="3"/>
    <x v="0"/>
  </r>
  <r>
    <x v="0"/>
    <x v="0"/>
    <x v="69"/>
    <x v="68"/>
    <x v="20"/>
    <x v="1"/>
    <x v="2046"/>
    <x v="51"/>
    <x v="2"/>
    <x v="2"/>
    <x v="60"/>
    <x v="63"/>
    <x v="65"/>
    <x v="4"/>
    <x v="3"/>
    <x v="19"/>
    <x v="19"/>
    <x v="0"/>
    <x v="0"/>
    <x v="3"/>
    <x v="0"/>
  </r>
  <r>
    <x v="0"/>
    <x v="0"/>
    <x v="324"/>
    <x v="346"/>
    <x v="20"/>
    <x v="1"/>
    <x v="2047"/>
    <x v="45"/>
    <x v="2"/>
    <x v="2"/>
    <x v="61"/>
    <x v="66"/>
    <x v="72"/>
    <x v="4"/>
    <x v="3"/>
    <x v="21"/>
    <x v="21"/>
    <x v="0"/>
    <x v="0"/>
    <x v="3"/>
    <x v="0"/>
  </r>
  <r>
    <x v="0"/>
    <x v="0"/>
    <x v="500"/>
    <x v="529"/>
    <x v="20"/>
    <x v="1"/>
    <x v="2048"/>
    <x v="51"/>
    <x v="2"/>
    <x v="2"/>
    <x v="76"/>
    <x v="388"/>
    <x v="597"/>
    <x v="4"/>
    <x v="3"/>
    <x v="20"/>
    <x v="20"/>
    <x v="0"/>
    <x v="0"/>
    <x v="3"/>
    <x v="0"/>
  </r>
  <r>
    <x v="0"/>
    <x v="0"/>
    <x v="377"/>
    <x v="405"/>
    <x v="20"/>
    <x v="1"/>
    <x v="2049"/>
    <x v="51"/>
    <x v="2"/>
    <x v="2"/>
    <x v="76"/>
    <x v="231"/>
    <x v="905"/>
    <x v="4"/>
    <x v="3"/>
    <x v="20"/>
    <x v="20"/>
    <x v="0"/>
    <x v="0"/>
    <x v="3"/>
    <x v="0"/>
  </r>
  <r>
    <x v="0"/>
    <x v="0"/>
    <x v="432"/>
    <x v="458"/>
    <x v="20"/>
    <x v="1"/>
    <x v="2050"/>
    <x v="51"/>
    <x v="2"/>
    <x v="2"/>
    <x v="76"/>
    <x v="382"/>
    <x v="1095"/>
    <x v="4"/>
    <x v="3"/>
    <x v="21"/>
    <x v="21"/>
    <x v="0"/>
    <x v="0"/>
    <x v="3"/>
    <x v="0"/>
  </r>
  <r>
    <x v="0"/>
    <x v="0"/>
    <x v="71"/>
    <x v="70"/>
    <x v="20"/>
    <x v="1"/>
    <x v="2051"/>
    <x v="45"/>
    <x v="2"/>
    <x v="2"/>
    <x v="61"/>
    <x v="65"/>
    <x v="67"/>
    <x v="4"/>
    <x v="3"/>
    <x v="20"/>
    <x v="20"/>
    <x v="0"/>
    <x v="0"/>
    <x v="3"/>
    <x v="0"/>
  </r>
  <r>
    <x v="0"/>
    <x v="0"/>
    <x v="378"/>
    <x v="406"/>
    <x v="20"/>
    <x v="1"/>
    <x v="2052"/>
    <x v="45"/>
    <x v="2"/>
    <x v="2"/>
    <x v="61"/>
    <x v="238"/>
    <x v="456"/>
    <x v="4"/>
    <x v="3"/>
    <x v="20"/>
    <x v="20"/>
    <x v="0"/>
    <x v="0"/>
    <x v="3"/>
    <x v="0"/>
  </r>
  <r>
    <x v="0"/>
    <x v="0"/>
    <x v="379"/>
    <x v="407"/>
    <x v="20"/>
    <x v="1"/>
    <x v="2053"/>
    <x v="71"/>
    <x v="2"/>
    <x v="2"/>
    <x v="593"/>
    <x v="337"/>
    <x v="1355"/>
    <x v="4"/>
    <x v="3"/>
    <x v="19"/>
    <x v="19"/>
    <x v="0"/>
    <x v="0"/>
    <x v="3"/>
    <x v="0"/>
  </r>
  <r>
    <x v="0"/>
    <x v="0"/>
    <x v="73"/>
    <x v="72"/>
    <x v="20"/>
    <x v="1"/>
    <x v="2054"/>
    <x v="51"/>
    <x v="2"/>
    <x v="2"/>
    <x v="76"/>
    <x v="66"/>
    <x v="85"/>
    <x v="4"/>
    <x v="3"/>
    <x v="21"/>
    <x v="21"/>
    <x v="0"/>
    <x v="0"/>
    <x v="3"/>
    <x v="0"/>
  </r>
  <r>
    <x v="0"/>
    <x v="0"/>
    <x v="74"/>
    <x v="73"/>
    <x v="20"/>
    <x v="1"/>
    <x v="2055"/>
    <x v="45"/>
    <x v="2"/>
    <x v="2"/>
    <x v="61"/>
    <x v="67"/>
    <x v="655"/>
    <x v="4"/>
    <x v="3"/>
    <x v="20"/>
    <x v="20"/>
    <x v="0"/>
    <x v="0"/>
    <x v="3"/>
    <x v="0"/>
  </r>
  <r>
    <x v="0"/>
    <x v="0"/>
    <x v="380"/>
    <x v="408"/>
    <x v="20"/>
    <x v="1"/>
    <x v="2056"/>
    <x v="45"/>
    <x v="2"/>
    <x v="2"/>
    <x v="61"/>
    <x v="231"/>
    <x v="455"/>
    <x v="4"/>
    <x v="3"/>
    <x v="20"/>
    <x v="20"/>
    <x v="0"/>
    <x v="0"/>
    <x v="3"/>
    <x v="0"/>
  </r>
  <r>
    <x v="0"/>
    <x v="0"/>
    <x v="161"/>
    <x v="171"/>
    <x v="20"/>
    <x v="1"/>
    <x v="2057"/>
    <x v="51"/>
    <x v="2"/>
    <x v="2"/>
    <x v="60"/>
    <x v="142"/>
    <x v="1356"/>
    <x v="4"/>
    <x v="3"/>
    <x v="19"/>
    <x v="19"/>
    <x v="0"/>
    <x v="0"/>
    <x v="3"/>
    <x v="0"/>
  </r>
  <r>
    <x v="0"/>
    <x v="0"/>
    <x v="326"/>
    <x v="348"/>
    <x v="20"/>
    <x v="1"/>
    <x v="2058"/>
    <x v="45"/>
    <x v="2"/>
    <x v="2"/>
    <x v="61"/>
    <x v="64"/>
    <x v="66"/>
    <x v="4"/>
    <x v="3"/>
    <x v="21"/>
    <x v="21"/>
    <x v="0"/>
    <x v="0"/>
    <x v="3"/>
    <x v="0"/>
  </r>
  <r>
    <x v="0"/>
    <x v="0"/>
    <x v="383"/>
    <x v="411"/>
    <x v="20"/>
    <x v="1"/>
    <x v="2059"/>
    <x v="45"/>
    <x v="2"/>
    <x v="2"/>
    <x v="61"/>
    <x v="339"/>
    <x v="658"/>
    <x v="4"/>
    <x v="3"/>
    <x v="20"/>
    <x v="20"/>
    <x v="0"/>
    <x v="0"/>
    <x v="3"/>
    <x v="0"/>
  </r>
  <r>
    <x v="0"/>
    <x v="0"/>
    <x v="260"/>
    <x v="276"/>
    <x v="20"/>
    <x v="1"/>
    <x v="2060"/>
    <x v="45"/>
    <x v="2"/>
    <x v="2"/>
    <x v="61"/>
    <x v="229"/>
    <x v="276"/>
    <x v="4"/>
    <x v="3"/>
    <x v="20"/>
    <x v="20"/>
    <x v="0"/>
    <x v="0"/>
    <x v="3"/>
    <x v="0"/>
  </r>
  <r>
    <x v="0"/>
    <x v="0"/>
    <x v="76"/>
    <x v="75"/>
    <x v="20"/>
    <x v="1"/>
    <x v="2061"/>
    <x v="47"/>
    <x v="2"/>
    <x v="2"/>
    <x v="68"/>
    <x v="66"/>
    <x v="360"/>
    <x v="4"/>
    <x v="3"/>
    <x v="21"/>
    <x v="21"/>
    <x v="0"/>
    <x v="0"/>
    <x v="3"/>
    <x v="0"/>
  </r>
  <r>
    <x v="0"/>
    <x v="0"/>
    <x v="437"/>
    <x v="463"/>
    <x v="20"/>
    <x v="1"/>
    <x v="2062"/>
    <x v="61"/>
    <x v="2"/>
    <x v="2"/>
    <x v="135"/>
    <x v="75"/>
    <x v="167"/>
    <x v="4"/>
    <x v="3"/>
    <x v="19"/>
    <x v="19"/>
    <x v="0"/>
    <x v="0"/>
    <x v="3"/>
    <x v="0"/>
  </r>
  <r>
    <x v="0"/>
    <x v="0"/>
    <x v="78"/>
    <x v="77"/>
    <x v="20"/>
    <x v="1"/>
    <x v="2063"/>
    <x v="47"/>
    <x v="2"/>
    <x v="2"/>
    <x v="68"/>
    <x v="70"/>
    <x v="1116"/>
    <x v="4"/>
    <x v="3"/>
    <x v="21"/>
    <x v="21"/>
    <x v="0"/>
    <x v="0"/>
    <x v="3"/>
    <x v="0"/>
  </r>
  <r>
    <x v="0"/>
    <x v="0"/>
    <x v="79"/>
    <x v="78"/>
    <x v="20"/>
    <x v="1"/>
    <x v="2064"/>
    <x v="47"/>
    <x v="2"/>
    <x v="2"/>
    <x v="68"/>
    <x v="71"/>
    <x v="75"/>
    <x v="4"/>
    <x v="3"/>
    <x v="20"/>
    <x v="20"/>
    <x v="0"/>
    <x v="0"/>
    <x v="3"/>
    <x v="0"/>
  </r>
  <r>
    <x v="0"/>
    <x v="0"/>
    <x v="385"/>
    <x v="413"/>
    <x v="20"/>
    <x v="1"/>
    <x v="2065"/>
    <x v="45"/>
    <x v="2"/>
    <x v="2"/>
    <x v="61"/>
    <x v="341"/>
    <x v="1110"/>
    <x v="4"/>
    <x v="3"/>
    <x v="20"/>
    <x v="20"/>
    <x v="0"/>
    <x v="0"/>
    <x v="3"/>
    <x v="0"/>
  </r>
  <r>
    <x v="0"/>
    <x v="0"/>
    <x v="81"/>
    <x v="80"/>
    <x v="20"/>
    <x v="1"/>
    <x v="2066"/>
    <x v="45"/>
    <x v="2"/>
    <x v="2"/>
    <x v="61"/>
    <x v="64"/>
    <x v="66"/>
    <x v="4"/>
    <x v="3"/>
    <x v="21"/>
    <x v="21"/>
    <x v="0"/>
    <x v="0"/>
    <x v="3"/>
    <x v="0"/>
  </r>
  <r>
    <x v="0"/>
    <x v="0"/>
    <x v="171"/>
    <x v="181"/>
    <x v="20"/>
    <x v="1"/>
    <x v="2067"/>
    <x v="450"/>
    <x v="2"/>
    <x v="2"/>
    <x v="856"/>
    <x v="152"/>
    <x v="1357"/>
    <x v="4"/>
    <x v="3"/>
    <x v="19"/>
    <x v="19"/>
    <x v="0"/>
    <x v="0"/>
    <x v="3"/>
    <x v="0"/>
  </r>
  <r>
    <x v="0"/>
    <x v="0"/>
    <x v="171"/>
    <x v="181"/>
    <x v="20"/>
    <x v="1"/>
    <x v="2068"/>
    <x v="223"/>
    <x v="2"/>
    <x v="2"/>
    <x v="377"/>
    <x v="152"/>
    <x v="1358"/>
    <x v="4"/>
    <x v="3"/>
    <x v="19"/>
    <x v="19"/>
    <x v="0"/>
    <x v="0"/>
    <x v="3"/>
    <x v="0"/>
  </r>
  <r>
    <x v="0"/>
    <x v="0"/>
    <x v="82"/>
    <x v="81"/>
    <x v="20"/>
    <x v="1"/>
    <x v="2069"/>
    <x v="173"/>
    <x v="2"/>
    <x v="2"/>
    <x v="433"/>
    <x v="73"/>
    <x v="1359"/>
    <x v="4"/>
    <x v="3"/>
    <x v="21"/>
    <x v="21"/>
    <x v="0"/>
    <x v="0"/>
    <x v="3"/>
    <x v="0"/>
  </r>
  <r>
    <x v="0"/>
    <x v="0"/>
    <x v="83"/>
    <x v="82"/>
    <x v="20"/>
    <x v="1"/>
    <x v="2070"/>
    <x v="114"/>
    <x v="2"/>
    <x v="2"/>
    <x v="140"/>
    <x v="74"/>
    <x v="1360"/>
    <x v="4"/>
    <x v="3"/>
    <x v="20"/>
    <x v="20"/>
    <x v="0"/>
    <x v="0"/>
    <x v="3"/>
    <x v="0"/>
  </r>
  <r>
    <x v="0"/>
    <x v="0"/>
    <x v="265"/>
    <x v="281"/>
    <x v="20"/>
    <x v="1"/>
    <x v="2071"/>
    <x v="354"/>
    <x v="2"/>
    <x v="2"/>
    <x v="426"/>
    <x v="234"/>
    <x v="1361"/>
    <x v="4"/>
    <x v="3"/>
    <x v="20"/>
    <x v="20"/>
    <x v="0"/>
    <x v="0"/>
    <x v="3"/>
    <x v="0"/>
  </r>
  <r>
    <x v="0"/>
    <x v="0"/>
    <x v="387"/>
    <x v="415"/>
    <x v="20"/>
    <x v="1"/>
    <x v="2072"/>
    <x v="47"/>
    <x v="2"/>
    <x v="2"/>
    <x v="68"/>
    <x v="343"/>
    <x v="839"/>
    <x v="4"/>
    <x v="3"/>
    <x v="20"/>
    <x v="20"/>
    <x v="0"/>
    <x v="0"/>
    <x v="3"/>
    <x v="0"/>
  </r>
  <r>
    <x v="0"/>
    <x v="0"/>
    <x v="86"/>
    <x v="85"/>
    <x v="20"/>
    <x v="1"/>
    <x v="2073"/>
    <x v="60"/>
    <x v="2"/>
    <x v="2"/>
    <x v="63"/>
    <x v="67"/>
    <x v="81"/>
    <x v="4"/>
    <x v="3"/>
    <x v="20"/>
    <x v="20"/>
    <x v="0"/>
    <x v="0"/>
    <x v="3"/>
    <x v="0"/>
  </r>
  <r>
    <x v="0"/>
    <x v="0"/>
    <x v="266"/>
    <x v="282"/>
    <x v="20"/>
    <x v="1"/>
    <x v="2074"/>
    <x v="45"/>
    <x v="2"/>
    <x v="2"/>
    <x v="131"/>
    <x v="235"/>
    <x v="1362"/>
    <x v="4"/>
    <x v="3"/>
    <x v="19"/>
    <x v="19"/>
    <x v="0"/>
    <x v="0"/>
    <x v="3"/>
    <x v="0"/>
  </r>
  <r>
    <x v="0"/>
    <x v="0"/>
    <x v="267"/>
    <x v="283"/>
    <x v="20"/>
    <x v="1"/>
    <x v="2075"/>
    <x v="116"/>
    <x v="2"/>
    <x v="2"/>
    <x v="142"/>
    <x v="236"/>
    <x v="470"/>
    <x v="4"/>
    <x v="3"/>
    <x v="20"/>
    <x v="20"/>
    <x v="0"/>
    <x v="0"/>
    <x v="3"/>
    <x v="0"/>
  </r>
  <r>
    <x v="0"/>
    <x v="0"/>
    <x v="208"/>
    <x v="223"/>
    <x v="20"/>
    <x v="1"/>
    <x v="2076"/>
    <x v="218"/>
    <x v="2"/>
    <x v="2"/>
    <x v="319"/>
    <x v="182"/>
    <x v="1363"/>
    <x v="4"/>
    <x v="3"/>
    <x v="21"/>
    <x v="21"/>
    <x v="0"/>
    <x v="0"/>
    <x v="3"/>
    <x v="0"/>
  </r>
  <r>
    <x v="0"/>
    <x v="0"/>
    <x v="269"/>
    <x v="285"/>
    <x v="20"/>
    <x v="1"/>
    <x v="2077"/>
    <x v="52"/>
    <x v="2"/>
    <x v="2"/>
    <x v="67"/>
    <x v="238"/>
    <x v="1364"/>
    <x v="4"/>
    <x v="3"/>
    <x v="20"/>
    <x v="20"/>
    <x v="0"/>
    <x v="0"/>
    <x v="3"/>
    <x v="0"/>
  </r>
  <r>
    <x v="0"/>
    <x v="0"/>
    <x v="333"/>
    <x v="355"/>
    <x v="20"/>
    <x v="1"/>
    <x v="2078"/>
    <x v="125"/>
    <x v="2"/>
    <x v="2"/>
    <x v="147"/>
    <x v="297"/>
    <x v="1365"/>
    <x v="4"/>
    <x v="3"/>
    <x v="19"/>
    <x v="19"/>
    <x v="0"/>
    <x v="0"/>
    <x v="3"/>
    <x v="0"/>
  </r>
  <r>
    <x v="0"/>
    <x v="0"/>
    <x v="271"/>
    <x v="287"/>
    <x v="20"/>
    <x v="1"/>
    <x v="2079"/>
    <x v="218"/>
    <x v="2"/>
    <x v="2"/>
    <x v="319"/>
    <x v="65"/>
    <x v="1366"/>
    <x v="4"/>
    <x v="3"/>
    <x v="20"/>
    <x v="20"/>
    <x v="0"/>
    <x v="0"/>
    <x v="3"/>
    <x v="0"/>
  </r>
  <r>
    <x v="0"/>
    <x v="0"/>
    <x v="443"/>
    <x v="469"/>
    <x v="20"/>
    <x v="1"/>
    <x v="2080"/>
    <x v="702"/>
    <x v="2"/>
    <x v="2"/>
    <x v="857"/>
    <x v="382"/>
    <x v="1367"/>
    <x v="4"/>
    <x v="3"/>
    <x v="21"/>
    <x v="21"/>
    <x v="0"/>
    <x v="0"/>
    <x v="3"/>
    <x v="0"/>
  </r>
  <r>
    <x v="0"/>
    <x v="0"/>
    <x v="91"/>
    <x v="90"/>
    <x v="20"/>
    <x v="1"/>
    <x v="2081"/>
    <x v="60"/>
    <x v="2"/>
    <x v="2"/>
    <x v="549"/>
    <x v="79"/>
    <x v="846"/>
    <x v="4"/>
    <x v="3"/>
    <x v="19"/>
    <x v="19"/>
    <x v="0"/>
    <x v="0"/>
    <x v="3"/>
    <x v="0"/>
  </r>
  <r>
    <x v="0"/>
    <x v="0"/>
    <x v="448"/>
    <x v="474"/>
    <x v="20"/>
    <x v="1"/>
    <x v="2082"/>
    <x v="47"/>
    <x v="2"/>
    <x v="2"/>
    <x v="69"/>
    <x v="390"/>
    <x v="601"/>
    <x v="4"/>
    <x v="3"/>
    <x v="19"/>
    <x v="19"/>
    <x v="0"/>
    <x v="0"/>
    <x v="3"/>
    <x v="0"/>
  </r>
  <r>
    <x v="0"/>
    <x v="0"/>
    <x v="96"/>
    <x v="95"/>
    <x v="20"/>
    <x v="1"/>
    <x v="2083"/>
    <x v="116"/>
    <x v="2"/>
    <x v="2"/>
    <x v="138"/>
    <x v="83"/>
    <x v="1368"/>
    <x v="4"/>
    <x v="3"/>
    <x v="19"/>
    <x v="19"/>
    <x v="0"/>
    <x v="0"/>
    <x v="3"/>
    <x v="0"/>
  </r>
  <r>
    <x v="0"/>
    <x v="0"/>
    <x v="393"/>
    <x v="421"/>
    <x v="20"/>
    <x v="1"/>
    <x v="2084"/>
    <x v="45"/>
    <x v="2"/>
    <x v="2"/>
    <x v="61"/>
    <x v="347"/>
    <x v="679"/>
    <x v="4"/>
    <x v="3"/>
    <x v="20"/>
    <x v="20"/>
    <x v="0"/>
    <x v="0"/>
    <x v="3"/>
    <x v="0"/>
  </r>
  <r>
    <x v="0"/>
    <x v="0"/>
    <x v="394"/>
    <x v="422"/>
    <x v="20"/>
    <x v="1"/>
    <x v="2085"/>
    <x v="45"/>
    <x v="2"/>
    <x v="2"/>
    <x v="131"/>
    <x v="348"/>
    <x v="680"/>
    <x v="4"/>
    <x v="3"/>
    <x v="19"/>
    <x v="19"/>
    <x v="0"/>
    <x v="0"/>
    <x v="3"/>
    <x v="0"/>
  </r>
  <r>
    <x v="0"/>
    <x v="0"/>
    <x v="100"/>
    <x v="99"/>
    <x v="20"/>
    <x v="1"/>
    <x v="2086"/>
    <x v="116"/>
    <x v="2"/>
    <x v="2"/>
    <x v="142"/>
    <x v="86"/>
    <x v="1369"/>
    <x v="4"/>
    <x v="3"/>
    <x v="21"/>
    <x v="21"/>
    <x v="0"/>
    <x v="0"/>
    <x v="3"/>
    <x v="0"/>
  </r>
  <r>
    <x v="0"/>
    <x v="0"/>
    <x v="101"/>
    <x v="100"/>
    <x v="20"/>
    <x v="1"/>
    <x v="2087"/>
    <x v="64"/>
    <x v="2"/>
    <x v="2"/>
    <x v="71"/>
    <x v="87"/>
    <x v="1130"/>
    <x v="4"/>
    <x v="3"/>
    <x v="21"/>
    <x v="21"/>
    <x v="0"/>
    <x v="0"/>
    <x v="3"/>
    <x v="0"/>
  </r>
  <r>
    <x v="0"/>
    <x v="0"/>
    <x v="396"/>
    <x v="424"/>
    <x v="20"/>
    <x v="1"/>
    <x v="2088"/>
    <x v="46"/>
    <x v="2"/>
    <x v="2"/>
    <x v="326"/>
    <x v="238"/>
    <x v="485"/>
    <x v="4"/>
    <x v="3"/>
    <x v="20"/>
    <x v="20"/>
    <x v="0"/>
    <x v="0"/>
    <x v="3"/>
    <x v="0"/>
  </r>
  <r>
    <x v="0"/>
    <x v="0"/>
    <x v="103"/>
    <x v="102"/>
    <x v="20"/>
    <x v="1"/>
    <x v="2089"/>
    <x v="47"/>
    <x v="2"/>
    <x v="2"/>
    <x v="68"/>
    <x v="89"/>
    <x v="382"/>
    <x v="4"/>
    <x v="3"/>
    <x v="21"/>
    <x v="21"/>
    <x v="0"/>
    <x v="0"/>
    <x v="3"/>
    <x v="0"/>
  </r>
  <r>
    <x v="0"/>
    <x v="0"/>
    <x v="105"/>
    <x v="104"/>
    <x v="20"/>
    <x v="1"/>
    <x v="2090"/>
    <x v="116"/>
    <x v="2"/>
    <x v="2"/>
    <x v="142"/>
    <x v="91"/>
    <x v="1370"/>
    <x v="4"/>
    <x v="3"/>
    <x v="21"/>
    <x v="21"/>
    <x v="0"/>
    <x v="0"/>
    <x v="3"/>
    <x v="0"/>
  </r>
  <r>
    <x v="0"/>
    <x v="0"/>
    <x v="188"/>
    <x v="198"/>
    <x v="20"/>
    <x v="1"/>
    <x v="2091"/>
    <x v="59"/>
    <x v="2"/>
    <x v="2"/>
    <x v="129"/>
    <x v="166"/>
    <x v="182"/>
    <x v="4"/>
    <x v="3"/>
    <x v="21"/>
    <x v="21"/>
    <x v="0"/>
    <x v="0"/>
    <x v="3"/>
    <x v="0"/>
  </r>
  <r>
    <x v="0"/>
    <x v="0"/>
    <x v="276"/>
    <x v="292"/>
    <x v="20"/>
    <x v="1"/>
    <x v="2092"/>
    <x v="45"/>
    <x v="2"/>
    <x v="2"/>
    <x v="131"/>
    <x v="244"/>
    <x v="293"/>
    <x v="4"/>
    <x v="3"/>
    <x v="19"/>
    <x v="19"/>
    <x v="0"/>
    <x v="0"/>
    <x v="3"/>
    <x v="0"/>
  </r>
  <r>
    <x v="0"/>
    <x v="0"/>
    <x v="106"/>
    <x v="105"/>
    <x v="20"/>
    <x v="1"/>
    <x v="2093"/>
    <x v="45"/>
    <x v="2"/>
    <x v="2"/>
    <x v="61"/>
    <x v="92"/>
    <x v="1371"/>
    <x v="4"/>
    <x v="3"/>
    <x v="21"/>
    <x v="21"/>
    <x v="0"/>
    <x v="0"/>
    <x v="3"/>
    <x v="0"/>
  </r>
  <r>
    <x v="0"/>
    <x v="0"/>
    <x v="190"/>
    <x v="200"/>
    <x v="20"/>
    <x v="1"/>
    <x v="2094"/>
    <x v="51"/>
    <x v="2"/>
    <x v="2"/>
    <x v="76"/>
    <x v="166"/>
    <x v="491"/>
    <x v="4"/>
    <x v="3"/>
    <x v="21"/>
    <x v="21"/>
    <x v="0"/>
    <x v="0"/>
    <x v="3"/>
    <x v="0"/>
  </r>
  <r>
    <x v="0"/>
    <x v="0"/>
    <x v="277"/>
    <x v="293"/>
    <x v="20"/>
    <x v="1"/>
    <x v="2095"/>
    <x v="170"/>
    <x v="2"/>
    <x v="2"/>
    <x v="858"/>
    <x v="245"/>
    <x v="1372"/>
    <x v="4"/>
    <x v="3"/>
    <x v="19"/>
    <x v="19"/>
    <x v="0"/>
    <x v="0"/>
    <x v="3"/>
    <x v="0"/>
  </r>
  <r>
    <x v="0"/>
    <x v="0"/>
    <x v="336"/>
    <x v="358"/>
    <x v="20"/>
    <x v="1"/>
    <x v="2096"/>
    <x v="64"/>
    <x v="2"/>
    <x v="2"/>
    <x v="256"/>
    <x v="300"/>
    <x v="1373"/>
    <x v="4"/>
    <x v="3"/>
    <x v="19"/>
    <x v="19"/>
    <x v="0"/>
    <x v="0"/>
    <x v="3"/>
    <x v="0"/>
  </r>
  <r>
    <x v="0"/>
    <x v="0"/>
    <x v="510"/>
    <x v="540"/>
    <x v="20"/>
    <x v="1"/>
    <x v="2097"/>
    <x v="217"/>
    <x v="2"/>
    <x v="2"/>
    <x v="82"/>
    <x v="441"/>
    <x v="1374"/>
    <x v="4"/>
    <x v="3"/>
    <x v="16"/>
    <x v="16"/>
    <x v="0"/>
    <x v="0"/>
    <x v="3"/>
    <x v="0"/>
  </r>
  <r>
    <x v="0"/>
    <x v="0"/>
    <x v="482"/>
    <x v="510"/>
    <x v="20"/>
    <x v="1"/>
    <x v="2098"/>
    <x v="703"/>
    <x v="2"/>
    <x v="1"/>
    <x v="859"/>
    <x v="416"/>
    <x v="1375"/>
    <x v="3"/>
    <x v="2"/>
    <x v="9"/>
    <x v="9"/>
    <x v="0"/>
    <x v="0"/>
    <x v="3"/>
    <x v="0"/>
  </r>
  <r>
    <x v="0"/>
    <x v="0"/>
    <x v="219"/>
    <x v="235"/>
    <x v="20"/>
    <x v="1"/>
    <x v="2099"/>
    <x v="47"/>
    <x v="2"/>
    <x v="2"/>
    <x v="68"/>
    <x v="191"/>
    <x v="1376"/>
    <x v="4"/>
    <x v="3"/>
    <x v="21"/>
    <x v="21"/>
    <x v="0"/>
    <x v="0"/>
    <x v="3"/>
    <x v="0"/>
  </r>
  <r>
    <x v="0"/>
    <x v="0"/>
    <x v="278"/>
    <x v="294"/>
    <x v="20"/>
    <x v="1"/>
    <x v="2100"/>
    <x v="173"/>
    <x v="2"/>
    <x v="2"/>
    <x v="199"/>
    <x v="246"/>
    <x v="295"/>
    <x v="1"/>
    <x v="1"/>
    <x v="23"/>
    <x v="23"/>
    <x v="0"/>
    <x v="0"/>
    <x v="3"/>
    <x v="0"/>
  </r>
  <r>
    <x v="0"/>
    <x v="0"/>
    <x v="109"/>
    <x v="108"/>
    <x v="20"/>
    <x v="1"/>
    <x v="2101"/>
    <x v="60"/>
    <x v="2"/>
    <x v="2"/>
    <x v="200"/>
    <x v="95"/>
    <x v="619"/>
    <x v="1"/>
    <x v="1"/>
    <x v="23"/>
    <x v="23"/>
    <x v="0"/>
    <x v="0"/>
    <x v="3"/>
    <x v="0"/>
  </r>
  <r>
    <x v="0"/>
    <x v="0"/>
    <x v="558"/>
    <x v="593"/>
    <x v="20"/>
    <x v="1"/>
    <x v="2102"/>
    <x v="704"/>
    <x v="2"/>
    <x v="1"/>
    <x v="562"/>
    <x v="479"/>
    <x v="1377"/>
    <x v="2"/>
    <x v="1"/>
    <x v="22"/>
    <x v="22"/>
    <x v="0"/>
    <x v="0"/>
    <x v="3"/>
    <x v="0"/>
  </r>
  <r>
    <x v="0"/>
    <x v="0"/>
    <x v="111"/>
    <x v="110"/>
    <x v="20"/>
    <x v="1"/>
    <x v="2103"/>
    <x v="45"/>
    <x v="2"/>
    <x v="2"/>
    <x v="61"/>
    <x v="97"/>
    <x v="220"/>
    <x v="4"/>
    <x v="3"/>
    <x v="21"/>
    <x v="21"/>
    <x v="0"/>
    <x v="0"/>
    <x v="3"/>
    <x v="0"/>
  </r>
  <r>
    <x v="0"/>
    <x v="0"/>
    <x v="281"/>
    <x v="297"/>
    <x v="20"/>
    <x v="1"/>
    <x v="2104"/>
    <x v="116"/>
    <x v="2"/>
    <x v="2"/>
    <x v="253"/>
    <x v="249"/>
    <x v="497"/>
    <x v="4"/>
    <x v="3"/>
    <x v="19"/>
    <x v="19"/>
    <x v="0"/>
    <x v="0"/>
    <x v="3"/>
    <x v="0"/>
  </r>
  <r>
    <x v="0"/>
    <x v="0"/>
    <x v="196"/>
    <x v="206"/>
    <x v="20"/>
    <x v="1"/>
    <x v="2105"/>
    <x v="47"/>
    <x v="2"/>
    <x v="2"/>
    <x v="68"/>
    <x v="172"/>
    <x v="498"/>
    <x v="4"/>
    <x v="3"/>
    <x v="21"/>
    <x v="21"/>
    <x v="0"/>
    <x v="0"/>
    <x v="3"/>
    <x v="0"/>
  </r>
  <r>
    <x v="0"/>
    <x v="0"/>
    <x v="112"/>
    <x v="111"/>
    <x v="20"/>
    <x v="1"/>
    <x v="2106"/>
    <x v="47"/>
    <x v="2"/>
    <x v="2"/>
    <x v="68"/>
    <x v="98"/>
    <x v="106"/>
    <x v="4"/>
    <x v="3"/>
    <x v="21"/>
    <x v="21"/>
    <x v="0"/>
    <x v="0"/>
    <x v="3"/>
    <x v="0"/>
  </r>
  <r>
    <x v="0"/>
    <x v="0"/>
    <x v="197"/>
    <x v="207"/>
    <x v="20"/>
    <x v="1"/>
    <x v="2107"/>
    <x v="47"/>
    <x v="2"/>
    <x v="2"/>
    <x v="68"/>
    <x v="172"/>
    <x v="498"/>
    <x v="4"/>
    <x v="3"/>
    <x v="21"/>
    <x v="21"/>
    <x v="0"/>
    <x v="0"/>
    <x v="3"/>
    <x v="0"/>
  </r>
  <r>
    <x v="0"/>
    <x v="0"/>
    <x v="401"/>
    <x v="429"/>
    <x v="20"/>
    <x v="1"/>
    <x v="2108"/>
    <x v="52"/>
    <x v="2"/>
    <x v="2"/>
    <x v="860"/>
    <x v="353"/>
    <x v="1378"/>
    <x v="4"/>
    <x v="3"/>
    <x v="20"/>
    <x v="20"/>
    <x v="0"/>
    <x v="0"/>
    <x v="3"/>
    <x v="0"/>
  </r>
  <r>
    <x v="0"/>
    <x v="0"/>
    <x v="113"/>
    <x v="112"/>
    <x v="20"/>
    <x v="1"/>
    <x v="2109"/>
    <x v="705"/>
    <x v="2"/>
    <x v="1"/>
    <x v="861"/>
    <x v="99"/>
    <x v="1379"/>
    <x v="3"/>
    <x v="2"/>
    <x v="17"/>
    <x v="17"/>
    <x v="0"/>
    <x v="0"/>
    <x v="3"/>
    <x v="0"/>
  </r>
  <r>
    <x v="0"/>
    <x v="0"/>
    <x v="114"/>
    <x v="113"/>
    <x v="20"/>
    <x v="1"/>
    <x v="2110"/>
    <x v="52"/>
    <x v="2"/>
    <x v="2"/>
    <x v="67"/>
    <x v="100"/>
    <x v="1380"/>
    <x v="4"/>
    <x v="3"/>
    <x v="20"/>
    <x v="20"/>
    <x v="0"/>
    <x v="0"/>
    <x v="3"/>
    <x v="0"/>
  </r>
  <r>
    <x v="0"/>
    <x v="0"/>
    <x v="115"/>
    <x v="114"/>
    <x v="20"/>
    <x v="1"/>
    <x v="2111"/>
    <x v="45"/>
    <x v="2"/>
    <x v="2"/>
    <x v="61"/>
    <x v="98"/>
    <x v="109"/>
    <x v="4"/>
    <x v="3"/>
    <x v="21"/>
    <x v="21"/>
    <x v="0"/>
    <x v="0"/>
    <x v="3"/>
    <x v="0"/>
  </r>
  <r>
    <x v="0"/>
    <x v="0"/>
    <x v="202"/>
    <x v="212"/>
    <x v="20"/>
    <x v="1"/>
    <x v="2112"/>
    <x v="47"/>
    <x v="2"/>
    <x v="2"/>
    <x v="68"/>
    <x v="176"/>
    <x v="1381"/>
    <x v="4"/>
    <x v="3"/>
    <x v="21"/>
    <x v="21"/>
    <x v="0"/>
    <x v="0"/>
    <x v="3"/>
    <x v="0"/>
  </r>
  <r>
    <x v="0"/>
    <x v="0"/>
    <x v="511"/>
    <x v="541"/>
    <x v="20"/>
    <x v="1"/>
    <x v="2113"/>
    <x v="51"/>
    <x v="2"/>
    <x v="2"/>
    <x v="60"/>
    <x v="90"/>
    <x v="212"/>
    <x v="4"/>
    <x v="3"/>
    <x v="19"/>
    <x v="19"/>
    <x v="0"/>
    <x v="0"/>
    <x v="3"/>
    <x v="0"/>
  </r>
  <r>
    <x v="0"/>
    <x v="0"/>
    <x v="203"/>
    <x v="213"/>
    <x v="20"/>
    <x v="1"/>
    <x v="2114"/>
    <x v="45"/>
    <x v="2"/>
    <x v="2"/>
    <x v="61"/>
    <x v="177"/>
    <x v="1382"/>
    <x v="4"/>
    <x v="3"/>
    <x v="21"/>
    <x v="21"/>
    <x v="0"/>
    <x v="0"/>
    <x v="3"/>
    <x v="0"/>
  </r>
  <r>
    <x v="0"/>
    <x v="0"/>
    <x v="512"/>
    <x v="542"/>
    <x v="20"/>
    <x v="1"/>
    <x v="2115"/>
    <x v="450"/>
    <x v="2"/>
    <x v="2"/>
    <x v="862"/>
    <x v="442"/>
    <x v="1383"/>
    <x v="1"/>
    <x v="1"/>
    <x v="23"/>
    <x v="23"/>
    <x v="0"/>
    <x v="0"/>
    <x v="3"/>
    <x v="0"/>
  </r>
  <r>
    <x v="0"/>
    <x v="0"/>
    <x v="528"/>
    <x v="560"/>
    <x v="20"/>
    <x v="1"/>
    <x v="2116"/>
    <x v="622"/>
    <x v="2"/>
    <x v="2"/>
    <x v="622"/>
    <x v="454"/>
    <x v="1384"/>
    <x v="2"/>
    <x v="1"/>
    <x v="29"/>
    <x v="29"/>
    <x v="0"/>
    <x v="0"/>
    <x v="3"/>
    <x v="0"/>
  </r>
  <r>
    <x v="0"/>
    <x v="0"/>
    <x v="559"/>
    <x v="594"/>
    <x v="20"/>
    <x v="1"/>
    <x v="2117"/>
    <x v="706"/>
    <x v="0"/>
    <x v="2"/>
    <x v="863"/>
    <x v="480"/>
    <x v="1385"/>
    <x v="2"/>
    <x v="1"/>
    <x v="29"/>
    <x v="29"/>
    <x v="0"/>
    <x v="0"/>
    <x v="3"/>
    <x v="0"/>
  </r>
  <r>
    <x v="0"/>
    <x v="0"/>
    <x v="282"/>
    <x v="298"/>
    <x v="20"/>
    <x v="1"/>
    <x v="2118"/>
    <x v="309"/>
    <x v="2"/>
    <x v="2"/>
    <x v="864"/>
    <x v="250"/>
    <x v="1386"/>
    <x v="2"/>
    <x v="1"/>
    <x v="29"/>
    <x v="29"/>
    <x v="0"/>
    <x v="0"/>
    <x v="3"/>
    <x v="0"/>
  </r>
  <r>
    <x v="0"/>
    <x v="0"/>
    <x v="118"/>
    <x v="532"/>
    <x v="20"/>
    <x v="1"/>
    <x v="2119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7"/>
    <x v="20"/>
    <x v="1"/>
    <x v="2120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0"/>
    <x v="1"/>
    <x v="2121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0"/>
    <x v="1"/>
    <x v="2122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217"/>
    <x v="20"/>
    <x v="1"/>
    <x v="2123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20"/>
    <x v="1"/>
    <x v="2124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0"/>
    <x v="1"/>
    <x v="2125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0"/>
    <x v="1"/>
    <x v="2126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0"/>
    <x v="1"/>
    <x v="212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0"/>
    <x v="1"/>
    <x v="212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0"/>
    <x v="1"/>
    <x v="2129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21"/>
    <x v="20"/>
    <x v="1"/>
    <x v="2130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3"/>
    <x v="20"/>
    <x v="1"/>
    <x v="2131"/>
    <x v="4"/>
    <x v="3"/>
    <x v="3"/>
    <x v="4"/>
    <x v="0"/>
    <x v="0"/>
    <x v="4"/>
    <x v="3"/>
    <x v="20"/>
    <x v="20"/>
    <x v="0"/>
    <x v="0"/>
    <x v="3"/>
    <x v="0"/>
  </r>
  <r>
    <x v="0"/>
    <x v="0"/>
    <x v="118"/>
    <x v="124"/>
    <x v="20"/>
    <x v="1"/>
    <x v="2132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124"/>
    <x v="20"/>
    <x v="1"/>
    <x v="2133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513"/>
    <x v="20"/>
    <x v="1"/>
    <x v="2134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365"/>
    <x v="20"/>
    <x v="1"/>
    <x v="2135"/>
    <x v="4"/>
    <x v="3"/>
    <x v="3"/>
    <x v="4"/>
    <x v="0"/>
    <x v="0"/>
    <x v="1"/>
    <x v="1"/>
    <x v="23"/>
    <x v="23"/>
    <x v="0"/>
    <x v="0"/>
    <x v="3"/>
    <x v="0"/>
  </r>
  <r>
    <x v="0"/>
    <x v="0"/>
    <x v="560"/>
    <x v="595"/>
    <x v="21"/>
    <x v="1"/>
    <x v="2136"/>
    <x v="707"/>
    <x v="1"/>
    <x v="0"/>
    <x v="865"/>
    <x v="481"/>
    <x v="1387"/>
    <x v="1"/>
    <x v="1"/>
    <x v="12"/>
    <x v="12"/>
    <x v="0"/>
    <x v="0"/>
    <x v="3"/>
    <x v="0"/>
  </r>
  <r>
    <x v="0"/>
    <x v="0"/>
    <x v="561"/>
    <x v="596"/>
    <x v="21"/>
    <x v="1"/>
    <x v="2137"/>
    <x v="708"/>
    <x v="1"/>
    <x v="0"/>
    <x v="866"/>
    <x v="482"/>
    <x v="1388"/>
    <x v="1"/>
    <x v="1"/>
    <x v="12"/>
    <x v="12"/>
    <x v="0"/>
    <x v="0"/>
    <x v="3"/>
    <x v="0"/>
  </r>
  <r>
    <x v="0"/>
    <x v="0"/>
    <x v="1"/>
    <x v="1"/>
    <x v="21"/>
    <x v="1"/>
    <x v="2138"/>
    <x v="690"/>
    <x v="1"/>
    <x v="0"/>
    <x v="867"/>
    <x v="1"/>
    <x v="1389"/>
    <x v="0"/>
    <x v="0"/>
    <x v="1"/>
    <x v="1"/>
    <x v="0"/>
    <x v="0"/>
    <x v="3"/>
    <x v="0"/>
  </r>
  <r>
    <x v="0"/>
    <x v="0"/>
    <x v="2"/>
    <x v="2"/>
    <x v="21"/>
    <x v="1"/>
    <x v="2139"/>
    <x v="709"/>
    <x v="1"/>
    <x v="0"/>
    <x v="868"/>
    <x v="2"/>
    <x v="1390"/>
    <x v="0"/>
    <x v="0"/>
    <x v="0"/>
    <x v="0"/>
    <x v="0"/>
    <x v="0"/>
    <x v="3"/>
    <x v="0"/>
  </r>
  <r>
    <x v="0"/>
    <x v="0"/>
    <x v="121"/>
    <x v="131"/>
    <x v="21"/>
    <x v="1"/>
    <x v="2140"/>
    <x v="4"/>
    <x v="1"/>
    <x v="0"/>
    <x v="4"/>
    <x v="105"/>
    <x v="0"/>
    <x v="0"/>
    <x v="0"/>
    <x v="0"/>
    <x v="0"/>
    <x v="0"/>
    <x v="0"/>
    <x v="3"/>
    <x v="0"/>
  </r>
  <r>
    <x v="0"/>
    <x v="0"/>
    <x v="284"/>
    <x v="306"/>
    <x v="21"/>
    <x v="1"/>
    <x v="2141"/>
    <x v="4"/>
    <x v="1"/>
    <x v="0"/>
    <x v="4"/>
    <x v="252"/>
    <x v="0"/>
    <x v="0"/>
    <x v="0"/>
    <x v="0"/>
    <x v="0"/>
    <x v="0"/>
    <x v="0"/>
    <x v="3"/>
    <x v="0"/>
  </r>
  <r>
    <x v="0"/>
    <x v="0"/>
    <x v="406"/>
    <x v="434"/>
    <x v="21"/>
    <x v="1"/>
    <x v="2142"/>
    <x v="710"/>
    <x v="1"/>
    <x v="0"/>
    <x v="869"/>
    <x v="358"/>
    <x v="1391"/>
    <x v="0"/>
    <x v="0"/>
    <x v="0"/>
    <x v="0"/>
    <x v="0"/>
    <x v="0"/>
    <x v="3"/>
    <x v="0"/>
  </r>
  <r>
    <x v="0"/>
    <x v="0"/>
    <x v="7"/>
    <x v="7"/>
    <x v="21"/>
    <x v="1"/>
    <x v="2143"/>
    <x v="711"/>
    <x v="1"/>
    <x v="0"/>
    <x v="870"/>
    <x v="7"/>
    <x v="1392"/>
    <x v="0"/>
    <x v="0"/>
    <x v="2"/>
    <x v="2"/>
    <x v="0"/>
    <x v="0"/>
    <x v="3"/>
    <x v="0"/>
  </r>
  <r>
    <x v="0"/>
    <x v="0"/>
    <x v="407"/>
    <x v="435"/>
    <x v="21"/>
    <x v="1"/>
    <x v="2144"/>
    <x v="712"/>
    <x v="1"/>
    <x v="0"/>
    <x v="779"/>
    <x v="359"/>
    <x v="1393"/>
    <x v="0"/>
    <x v="0"/>
    <x v="0"/>
    <x v="0"/>
    <x v="0"/>
    <x v="0"/>
    <x v="3"/>
    <x v="0"/>
  </r>
  <r>
    <x v="0"/>
    <x v="0"/>
    <x v="126"/>
    <x v="136"/>
    <x v="21"/>
    <x v="1"/>
    <x v="2145"/>
    <x v="713"/>
    <x v="1"/>
    <x v="0"/>
    <x v="871"/>
    <x v="110"/>
    <x v="1394"/>
    <x v="0"/>
    <x v="0"/>
    <x v="2"/>
    <x v="2"/>
    <x v="0"/>
    <x v="0"/>
    <x v="3"/>
    <x v="0"/>
  </r>
  <r>
    <x v="0"/>
    <x v="0"/>
    <x v="562"/>
    <x v="597"/>
    <x v="21"/>
    <x v="1"/>
    <x v="2146"/>
    <x v="714"/>
    <x v="1"/>
    <x v="0"/>
    <x v="872"/>
    <x v="483"/>
    <x v="1395"/>
    <x v="1"/>
    <x v="1"/>
    <x v="3"/>
    <x v="3"/>
    <x v="0"/>
    <x v="0"/>
    <x v="3"/>
    <x v="0"/>
  </r>
  <r>
    <x v="0"/>
    <x v="0"/>
    <x v="14"/>
    <x v="14"/>
    <x v="21"/>
    <x v="1"/>
    <x v="2147"/>
    <x v="715"/>
    <x v="1"/>
    <x v="0"/>
    <x v="873"/>
    <x v="14"/>
    <x v="1396"/>
    <x v="0"/>
    <x v="0"/>
    <x v="6"/>
    <x v="6"/>
    <x v="0"/>
    <x v="0"/>
    <x v="3"/>
    <x v="0"/>
  </r>
  <r>
    <x v="0"/>
    <x v="0"/>
    <x v="15"/>
    <x v="15"/>
    <x v="21"/>
    <x v="1"/>
    <x v="2148"/>
    <x v="716"/>
    <x v="1"/>
    <x v="0"/>
    <x v="874"/>
    <x v="15"/>
    <x v="1397"/>
    <x v="1"/>
    <x v="1"/>
    <x v="4"/>
    <x v="4"/>
    <x v="0"/>
    <x v="0"/>
    <x v="3"/>
    <x v="0"/>
  </r>
  <r>
    <x v="0"/>
    <x v="0"/>
    <x v="563"/>
    <x v="598"/>
    <x v="21"/>
    <x v="1"/>
    <x v="2149"/>
    <x v="717"/>
    <x v="1"/>
    <x v="0"/>
    <x v="875"/>
    <x v="484"/>
    <x v="1398"/>
    <x v="0"/>
    <x v="0"/>
    <x v="6"/>
    <x v="6"/>
    <x v="0"/>
    <x v="0"/>
    <x v="3"/>
    <x v="0"/>
  </r>
  <r>
    <x v="0"/>
    <x v="0"/>
    <x v="19"/>
    <x v="19"/>
    <x v="21"/>
    <x v="1"/>
    <x v="2150"/>
    <x v="718"/>
    <x v="1"/>
    <x v="0"/>
    <x v="876"/>
    <x v="19"/>
    <x v="1399"/>
    <x v="0"/>
    <x v="0"/>
    <x v="6"/>
    <x v="6"/>
    <x v="0"/>
    <x v="0"/>
    <x v="3"/>
    <x v="0"/>
  </r>
  <r>
    <x v="0"/>
    <x v="0"/>
    <x v="513"/>
    <x v="544"/>
    <x v="21"/>
    <x v="1"/>
    <x v="2151"/>
    <x v="719"/>
    <x v="1"/>
    <x v="0"/>
    <x v="877"/>
    <x v="443"/>
    <x v="1400"/>
    <x v="0"/>
    <x v="0"/>
    <x v="6"/>
    <x v="6"/>
    <x v="0"/>
    <x v="0"/>
    <x v="3"/>
    <x v="0"/>
  </r>
  <r>
    <x v="0"/>
    <x v="0"/>
    <x v="293"/>
    <x v="315"/>
    <x v="21"/>
    <x v="1"/>
    <x v="2152"/>
    <x v="720"/>
    <x v="1"/>
    <x v="0"/>
    <x v="878"/>
    <x v="261"/>
    <x v="1401"/>
    <x v="2"/>
    <x v="1"/>
    <x v="7"/>
    <x v="7"/>
    <x v="0"/>
    <x v="0"/>
    <x v="3"/>
    <x v="0"/>
  </r>
  <r>
    <x v="0"/>
    <x v="0"/>
    <x v="21"/>
    <x v="21"/>
    <x v="21"/>
    <x v="1"/>
    <x v="2153"/>
    <x v="721"/>
    <x v="1"/>
    <x v="0"/>
    <x v="879"/>
    <x v="21"/>
    <x v="1402"/>
    <x v="1"/>
    <x v="1"/>
    <x v="8"/>
    <x v="8"/>
    <x v="0"/>
    <x v="0"/>
    <x v="3"/>
    <x v="0"/>
  </r>
  <r>
    <x v="0"/>
    <x v="0"/>
    <x v="23"/>
    <x v="23"/>
    <x v="21"/>
    <x v="1"/>
    <x v="2154"/>
    <x v="722"/>
    <x v="1"/>
    <x v="0"/>
    <x v="880"/>
    <x v="23"/>
    <x v="1403"/>
    <x v="0"/>
    <x v="0"/>
    <x v="6"/>
    <x v="6"/>
    <x v="0"/>
    <x v="0"/>
    <x v="3"/>
    <x v="0"/>
  </r>
  <r>
    <x v="0"/>
    <x v="0"/>
    <x v="474"/>
    <x v="502"/>
    <x v="21"/>
    <x v="1"/>
    <x v="2155"/>
    <x v="723"/>
    <x v="1"/>
    <x v="0"/>
    <x v="881"/>
    <x v="410"/>
    <x v="1404"/>
    <x v="2"/>
    <x v="1"/>
    <x v="7"/>
    <x v="7"/>
    <x v="0"/>
    <x v="0"/>
    <x v="3"/>
    <x v="0"/>
  </r>
  <r>
    <x v="0"/>
    <x v="0"/>
    <x v="416"/>
    <x v="444"/>
    <x v="21"/>
    <x v="1"/>
    <x v="2156"/>
    <x v="724"/>
    <x v="1"/>
    <x v="0"/>
    <x v="882"/>
    <x v="367"/>
    <x v="1405"/>
    <x v="2"/>
    <x v="1"/>
    <x v="22"/>
    <x v="22"/>
    <x v="0"/>
    <x v="0"/>
    <x v="3"/>
    <x v="0"/>
  </r>
  <r>
    <x v="0"/>
    <x v="0"/>
    <x v="461"/>
    <x v="489"/>
    <x v="21"/>
    <x v="1"/>
    <x v="2157"/>
    <x v="725"/>
    <x v="1"/>
    <x v="0"/>
    <x v="883"/>
    <x v="315"/>
    <x v="1406"/>
    <x v="2"/>
    <x v="1"/>
    <x v="22"/>
    <x v="22"/>
    <x v="0"/>
    <x v="0"/>
    <x v="3"/>
    <x v="0"/>
  </r>
  <r>
    <x v="0"/>
    <x v="0"/>
    <x v="365"/>
    <x v="393"/>
    <x v="21"/>
    <x v="1"/>
    <x v="2158"/>
    <x v="726"/>
    <x v="1"/>
    <x v="0"/>
    <x v="884"/>
    <x v="327"/>
    <x v="1407"/>
    <x v="2"/>
    <x v="1"/>
    <x v="22"/>
    <x v="22"/>
    <x v="0"/>
    <x v="0"/>
    <x v="3"/>
    <x v="0"/>
  </r>
  <r>
    <x v="0"/>
    <x v="0"/>
    <x v="300"/>
    <x v="322"/>
    <x v="21"/>
    <x v="1"/>
    <x v="2159"/>
    <x v="727"/>
    <x v="1"/>
    <x v="0"/>
    <x v="885"/>
    <x v="268"/>
    <x v="1408"/>
    <x v="3"/>
    <x v="2"/>
    <x v="9"/>
    <x v="9"/>
    <x v="0"/>
    <x v="0"/>
    <x v="3"/>
    <x v="0"/>
  </r>
  <r>
    <x v="0"/>
    <x v="0"/>
    <x v="239"/>
    <x v="255"/>
    <x v="21"/>
    <x v="1"/>
    <x v="2160"/>
    <x v="728"/>
    <x v="1"/>
    <x v="0"/>
    <x v="886"/>
    <x v="211"/>
    <x v="1409"/>
    <x v="3"/>
    <x v="2"/>
    <x v="9"/>
    <x v="9"/>
    <x v="0"/>
    <x v="0"/>
    <x v="3"/>
    <x v="0"/>
  </r>
  <r>
    <x v="0"/>
    <x v="0"/>
    <x v="31"/>
    <x v="31"/>
    <x v="21"/>
    <x v="1"/>
    <x v="2161"/>
    <x v="729"/>
    <x v="1"/>
    <x v="0"/>
    <x v="887"/>
    <x v="31"/>
    <x v="1410"/>
    <x v="1"/>
    <x v="1"/>
    <x v="11"/>
    <x v="11"/>
    <x v="0"/>
    <x v="0"/>
    <x v="3"/>
    <x v="0"/>
  </r>
  <r>
    <x v="0"/>
    <x v="0"/>
    <x v="33"/>
    <x v="33"/>
    <x v="21"/>
    <x v="1"/>
    <x v="2162"/>
    <x v="234"/>
    <x v="1"/>
    <x v="0"/>
    <x v="888"/>
    <x v="33"/>
    <x v="1411"/>
    <x v="1"/>
    <x v="1"/>
    <x v="11"/>
    <x v="11"/>
    <x v="0"/>
    <x v="0"/>
    <x v="3"/>
    <x v="0"/>
  </r>
  <r>
    <x v="0"/>
    <x v="0"/>
    <x v="564"/>
    <x v="599"/>
    <x v="21"/>
    <x v="1"/>
    <x v="2163"/>
    <x v="330"/>
    <x v="2"/>
    <x v="1"/>
    <x v="889"/>
    <x v="485"/>
    <x v="1412"/>
    <x v="1"/>
    <x v="1"/>
    <x v="3"/>
    <x v="3"/>
    <x v="0"/>
    <x v="0"/>
    <x v="3"/>
    <x v="0"/>
  </r>
  <r>
    <x v="0"/>
    <x v="0"/>
    <x v="45"/>
    <x v="45"/>
    <x v="21"/>
    <x v="1"/>
    <x v="2164"/>
    <x v="4"/>
    <x v="2"/>
    <x v="1"/>
    <x v="4"/>
    <x v="43"/>
    <x v="0"/>
    <x v="2"/>
    <x v="1"/>
    <x v="5"/>
    <x v="5"/>
    <x v="0"/>
    <x v="0"/>
    <x v="3"/>
    <x v="0"/>
  </r>
  <r>
    <x v="0"/>
    <x v="0"/>
    <x v="565"/>
    <x v="600"/>
    <x v="21"/>
    <x v="1"/>
    <x v="2165"/>
    <x v="730"/>
    <x v="2"/>
    <x v="1"/>
    <x v="890"/>
    <x v="486"/>
    <x v="1413"/>
    <x v="2"/>
    <x v="1"/>
    <x v="14"/>
    <x v="14"/>
    <x v="0"/>
    <x v="0"/>
    <x v="3"/>
    <x v="0"/>
  </r>
  <r>
    <x v="0"/>
    <x v="0"/>
    <x v="495"/>
    <x v="524"/>
    <x v="21"/>
    <x v="1"/>
    <x v="2166"/>
    <x v="731"/>
    <x v="2"/>
    <x v="1"/>
    <x v="891"/>
    <x v="429"/>
    <x v="1414"/>
    <x v="2"/>
    <x v="1"/>
    <x v="14"/>
    <x v="14"/>
    <x v="0"/>
    <x v="0"/>
    <x v="3"/>
    <x v="0"/>
  </r>
  <r>
    <x v="0"/>
    <x v="0"/>
    <x v="307"/>
    <x v="329"/>
    <x v="21"/>
    <x v="1"/>
    <x v="2167"/>
    <x v="529"/>
    <x v="2"/>
    <x v="2"/>
    <x v="345"/>
    <x v="275"/>
    <x v="1415"/>
    <x v="4"/>
    <x v="3"/>
    <x v="16"/>
    <x v="16"/>
    <x v="0"/>
    <x v="0"/>
    <x v="3"/>
    <x v="0"/>
  </r>
  <r>
    <x v="0"/>
    <x v="0"/>
    <x v="368"/>
    <x v="396"/>
    <x v="21"/>
    <x v="1"/>
    <x v="2168"/>
    <x v="47"/>
    <x v="2"/>
    <x v="2"/>
    <x v="47"/>
    <x v="49"/>
    <x v="49"/>
    <x v="4"/>
    <x v="3"/>
    <x v="16"/>
    <x v="16"/>
    <x v="0"/>
    <x v="0"/>
    <x v="3"/>
    <x v="0"/>
  </r>
  <r>
    <x v="0"/>
    <x v="0"/>
    <x v="47"/>
    <x v="47"/>
    <x v="21"/>
    <x v="1"/>
    <x v="2169"/>
    <x v="51"/>
    <x v="2"/>
    <x v="2"/>
    <x v="51"/>
    <x v="45"/>
    <x v="54"/>
    <x v="4"/>
    <x v="3"/>
    <x v="16"/>
    <x v="16"/>
    <x v="0"/>
    <x v="0"/>
    <x v="3"/>
    <x v="0"/>
  </r>
  <r>
    <x v="0"/>
    <x v="0"/>
    <x v="48"/>
    <x v="48"/>
    <x v="21"/>
    <x v="1"/>
    <x v="2170"/>
    <x v="45"/>
    <x v="2"/>
    <x v="2"/>
    <x v="45"/>
    <x v="46"/>
    <x v="45"/>
    <x v="4"/>
    <x v="3"/>
    <x v="16"/>
    <x v="16"/>
    <x v="0"/>
    <x v="0"/>
    <x v="3"/>
    <x v="0"/>
  </r>
  <r>
    <x v="0"/>
    <x v="0"/>
    <x v="49"/>
    <x v="49"/>
    <x v="21"/>
    <x v="1"/>
    <x v="2171"/>
    <x v="52"/>
    <x v="2"/>
    <x v="2"/>
    <x v="52"/>
    <x v="47"/>
    <x v="986"/>
    <x v="4"/>
    <x v="3"/>
    <x v="16"/>
    <x v="16"/>
    <x v="0"/>
    <x v="0"/>
    <x v="3"/>
    <x v="0"/>
  </r>
  <r>
    <x v="0"/>
    <x v="0"/>
    <x v="50"/>
    <x v="50"/>
    <x v="21"/>
    <x v="1"/>
    <x v="2172"/>
    <x v="46"/>
    <x v="2"/>
    <x v="2"/>
    <x v="46"/>
    <x v="45"/>
    <x v="47"/>
    <x v="4"/>
    <x v="3"/>
    <x v="16"/>
    <x v="16"/>
    <x v="0"/>
    <x v="0"/>
    <x v="3"/>
    <x v="0"/>
  </r>
  <r>
    <x v="0"/>
    <x v="0"/>
    <x v="52"/>
    <x v="52"/>
    <x v="21"/>
    <x v="1"/>
    <x v="2173"/>
    <x v="47"/>
    <x v="2"/>
    <x v="2"/>
    <x v="47"/>
    <x v="49"/>
    <x v="49"/>
    <x v="4"/>
    <x v="3"/>
    <x v="16"/>
    <x v="16"/>
    <x v="0"/>
    <x v="0"/>
    <x v="3"/>
    <x v="0"/>
  </r>
  <r>
    <x v="0"/>
    <x v="0"/>
    <x v="55"/>
    <x v="54"/>
    <x v="21"/>
    <x v="1"/>
    <x v="2174"/>
    <x v="732"/>
    <x v="2"/>
    <x v="2"/>
    <x v="892"/>
    <x v="52"/>
    <x v="1416"/>
    <x v="4"/>
    <x v="3"/>
    <x v="16"/>
    <x v="16"/>
    <x v="0"/>
    <x v="0"/>
    <x v="3"/>
    <x v="0"/>
  </r>
  <r>
    <x v="0"/>
    <x v="0"/>
    <x v="56"/>
    <x v="55"/>
    <x v="21"/>
    <x v="1"/>
    <x v="2175"/>
    <x v="45"/>
    <x v="2"/>
    <x v="2"/>
    <x v="45"/>
    <x v="53"/>
    <x v="265"/>
    <x v="4"/>
    <x v="3"/>
    <x v="16"/>
    <x v="16"/>
    <x v="0"/>
    <x v="0"/>
    <x v="3"/>
    <x v="0"/>
  </r>
  <r>
    <x v="0"/>
    <x v="0"/>
    <x v="58"/>
    <x v="57"/>
    <x v="21"/>
    <x v="1"/>
    <x v="2176"/>
    <x v="45"/>
    <x v="2"/>
    <x v="2"/>
    <x v="45"/>
    <x v="54"/>
    <x v="1417"/>
    <x v="4"/>
    <x v="3"/>
    <x v="16"/>
    <x v="16"/>
    <x v="0"/>
    <x v="0"/>
    <x v="3"/>
    <x v="0"/>
  </r>
  <r>
    <x v="0"/>
    <x v="0"/>
    <x v="311"/>
    <x v="333"/>
    <x v="21"/>
    <x v="1"/>
    <x v="2177"/>
    <x v="45"/>
    <x v="2"/>
    <x v="2"/>
    <x v="45"/>
    <x v="279"/>
    <x v="1267"/>
    <x v="4"/>
    <x v="3"/>
    <x v="16"/>
    <x v="16"/>
    <x v="0"/>
    <x v="0"/>
    <x v="3"/>
    <x v="0"/>
  </r>
  <r>
    <x v="0"/>
    <x v="0"/>
    <x v="59"/>
    <x v="58"/>
    <x v="21"/>
    <x v="1"/>
    <x v="2178"/>
    <x v="47"/>
    <x v="2"/>
    <x v="2"/>
    <x v="47"/>
    <x v="55"/>
    <x v="261"/>
    <x v="4"/>
    <x v="3"/>
    <x v="16"/>
    <x v="16"/>
    <x v="0"/>
    <x v="0"/>
    <x v="3"/>
    <x v="0"/>
  </r>
  <r>
    <x v="0"/>
    <x v="0"/>
    <x v="60"/>
    <x v="59"/>
    <x v="21"/>
    <x v="1"/>
    <x v="2179"/>
    <x v="52"/>
    <x v="2"/>
    <x v="2"/>
    <x v="52"/>
    <x v="46"/>
    <x v="57"/>
    <x v="4"/>
    <x v="3"/>
    <x v="16"/>
    <x v="16"/>
    <x v="0"/>
    <x v="0"/>
    <x v="3"/>
    <x v="0"/>
  </r>
  <r>
    <x v="0"/>
    <x v="0"/>
    <x v="566"/>
    <x v="601"/>
    <x v="21"/>
    <x v="1"/>
    <x v="2180"/>
    <x v="733"/>
    <x v="2"/>
    <x v="2"/>
    <x v="893"/>
    <x v="487"/>
    <x v="1418"/>
    <x v="2"/>
    <x v="1"/>
    <x v="14"/>
    <x v="14"/>
    <x v="0"/>
    <x v="0"/>
    <x v="3"/>
    <x v="0"/>
  </r>
  <r>
    <x v="0"/>
    <x v="0"/>
    <x v="567"/>
    <x v="602"/>
    <x v="21"/>
    <x v="1"/>
    <x v="2181"/>
    <x v="734"/>
    <x v="2"/>
    <x v="1"/>
    <x v="894"/>
    <x v="488"/>
    <x v="1419"/>
    <x v="2"/>
    <x v="1"/>
    <x v="5"/>
    <x v="5"/>
    <x v="0"/>
    <x v="0"/>
    <x v="3"/>
    <x v="0"/>
  </r>
  <r>
    <x v="0"/>
    <x v="0"/>
    <x v="151"/>
    <x v="161"/>
    <x v="21"/>
    <x v="1"/>
    <x v="2182"/>
    <x v="735"/>
    <x v="2"/>
    <x v="1"/>
    <x v="33"/>
    <x v="132"/>
    <x v="1420"/>
    <x v="2"/>
    <x v="1"/>
    <x v="22"/>
    <x v="22"/>
    <x v="0"/>
    <x v="0"/>
    <x v="3"/>
    <x v="0"/>
  </r>
  <r>
    <x v="0"/>
    <x v="0"/>
    <x v="154"/>
    <x v="164"/>
    <x v="21"/>
    <x v="1"/>
    <x v="2183"/>
    <x v="104"/>
    <x v="2"/>
    <x v="1"/>
    <x v="117"/>
    <x v="135"/>
    <x v="994"/>
    <x v="2"/>
    <x v="1"/>
    <x v="22"/>
    <x v="22"/>
    <x v="0"/>
    <x v="0"/>
    <x v="3"/>
    <x v="0"/>
  </r>
  <r>
    <x v="0"/>
    <x v="0"/>
    <x v="155"/>
    <x v="165"/>
    <x v="21"/>
    <x v="1"/>
    <x v="2184"/>
    <x v="43"/>
    <x v="2"/>
    <x v="1"/>
    <x v="895"/>
    <x v="136"/>
    <x v="1421"/>
    <x v="2"/>
    <x v="1"/>
    <x v="22"/>
    <x v="22"/>
    <x v="0"/>
    <x v="0"/>
    <x v="3"/>
    <x v="0"/>
  </r>
  <r>
    <x v="0"/>
    <x v="0"/>
    <x v="63"/>
    <x v="62"/>
    <x v="21"/>
    <x v="1"/>
    <x v="2185"/>
    <x v="736"/>
    <x v="2"/>
    <x v="1"/>
    <x v="896"/>
    <x v="58"/>
    <x v="1422"/>
    <x v="3"/>
    <x v="2"/>
    <x v="17"/>
    <x v="17"/>
    <x v="0"/>
    <x v="0"/>
    <x v="3"/>
    <x v="0"/>
  </r>
  <r>
    <x v="0"/>
    <x v="0"/>
    <x v="158"/>
    <x v="168"/>
    <x v="21"/>
    <x v="1"/>
    <x v="2186"/>
    <x v="104"/>
    <x v="2"/>
    <x v="1"/>
    <x v="117"/>
    <x v="139"/>
    <x v="995"/>
    <x v="2"/>
    <x v="1"/>
    <x v="22"/>
    <x v="22"/>
    <x v="0"/>
    <x v="0"/>
    <x v="3"/>
    <x v="0"/>
  </r>
  <r>
    <x v="0"/>
    <x v="0"/>
    <x v="67"/>
    <x v="66"/>
    <x v="21"/>
    <x v="1"/>
    <x v="2187"/>
    <x v="60"/>
    <x v="2"/>
    <x v="2"/>
    <x v="200"/>
    <x v="62"/>
    <x v="1423"/>
    <x v="4"/>
    <x v="3"/>
    <x v="20"/>
    <x v="20"/>
    <x v="0"/>
    <x v="0"/>
    <x v="3"/>
    <x v="0"/>
  </r>
  <r>
    <x v="0"/>
    <x v="0"/>
    <x v="376"/>
    <x v="404"/>
    <x v="21"/>
    <x v="1"/>
    <x v="2188"/>
    <x v="118"/>
    <x v="2"/>
    <x v="2"/>
    <x v="119"/>
    <x v="336"/>
    <x v="1424"/>
    <x v="4"/>
    <x v="3"/>
    <x v="21"/>
    <x v="21"/>
    <x v="0"/>
    <x v="0"/>
    <x v="3"/>
    <x v="0"/>
  </r>
  <r>
    <x v="0"/>
    <x v="0"/>
    <x v="429"/>
    <x v="455"/>
    <x v="21"/>
    <x v="1"/>
    <x v="2189"/>
    <x v="52"/>
    <x v="2"/>
    <x v="2"/>
    <x v="383"/>
    <x v="380"/>
    <x v="1425"/>
    <x v="4"/>
    <x v="3"/>
    <x v="20"/>
    <x v="20"/>
    <x v="0"/>
    <x v="0"/>
    <x v="3"/>
    <x v="0"/>
  </r>
  <r>
    <x v="0"/>
    <x v="0"/>
    <x v="430"/>
    <x v="456"/>
    <x v="21"/>
    <x v="1"/>
    <x v="2190"/>
    <x v="51"/>
    <x v="2"/>
    <x v="2"/>
    <x v="382"/>
    <x v="62"/>
    <x v="568"/>
    <x v="4"/>
    <x v="3"/>
    <x v="20"/>
    <x v="20"/>
    <x v="0"/>
    <x v="0"/>
    <x v="3"/>
    <x v="0"/>
  </r>
  <r>
    <x v="0"/>
    <x v="0"/>
    <x v="433"/>
    <x v="459"/>
    <x v="21"/>
    <x v="1"/>
    <x v="2191"/>
    <x v="45"/>
    <x v="2"/>
    <x v="2"/>
    <x v="128"/>
    <x v="173"/>
    <x v="191"/>
    <x v="4"/>
    <x v="3"/>
    <x v="20"/>
    <x v="20"/>
    <x v="0"/>
    <x v="0"/>
    <x v="3"/>
    <x v="0"/>
  </r>
  <r>
    <x v="0"/>
    <x v="0"/>
    <x v="379"/>
    <x v="407"/>
    <x v="21"/>
    <x v="1"/>
    <x v="2192"/>
    <x v="60"/>
    <x v="2"/>
    <x v="2"/>
    <x v="429"/>
    <x v="337"/>
    <x v="1426"/>
    <x v="4"/>
    <x v="3"/>
    <x v="19"/>
    <x v="19"/>
    <x v="0"/>
    <x v="0"/>
    <x v="3"/>
    <x v="0"/>
  </r>
  <r>
    <x v="0"/>
    <x v="0"/>
    <x v="160"/>
    <x v="170"/>
    <x v="21"/>
    <x v="1"/>
    <x v="2193"/>
    <x v="45"/>
    <x v="2"/>
    <x v="2"/>
    <x v="128"/>
    <x v="141"/>
    <x v="151"/>
    <x v="4"/>
    <x v="3"/>
    <x v="20"/>
    <x v="20"/>
    <x v="0"/>
    <x v="0"/>
    <x v="3"/>
    <x v="0"/>
  </r>
  <r>
    <x v="0"/>
    <x v="0"/>
    <x v="434"/>
    <x v="460"/>
    <x v="21"/>
    <x v="1"/>
    <x v="2194"/>
    <x v="45"/>
    <x v="2"/>
    <x v="2"/>
    <x v="128"/>
    <x v="383"/>
    <x v="1189"/>
    <x v="4"/>
    <x v="3"/>
    <x v="20"/>
    <x v="20"/>
    <x v="0"/>
    <x v="0"/>
    <x v="3"/>
    <x v="0"/>
  </r>
  <r>
    <x v="0"/>
    <x v="0"/>
    <x v="166"/>
    <x v="176"/>
    <x v="21"/>
    <x v="1"/>
    <x v="2195"/>
    <x v="45"/>
    <x v="2"/>
    <x v="2"/>
    <x v="45"/>
    <x v="147"/>
    <x v="158"/>
    <x v="4"/>
    <x v="3"/>
    <x v="21"/>
    <x v="21"/>
    <x v="0"/>
    <x v="0"/>
    <x v="3"/>
    <x v="0"/>
  </r>
  <r>
    <x v="0"/>
    <x v="0"/>
    <x v="436"/>
    <x v="462"/>
    <x v="21"/>
    <x v="1"/>
    <x v="2196"/>
    <x v="116"/>
    <x v="2"/>
    <x v="2"/>
    <x v="243"/>
    <x v="62"/>
    <x v="1427"/>
    <x v="4"/>
    <x v="3"/>
    <x v="20"/>
    <x v="20"/>
    <x v="0"/>
    <x v="0"/>
    <x v="3"/>
    <x v="0"/>
  </r>
  <r>
    <x v="0"/>
    <x v="0"/>
    <x v="77"/>
    <x v="76"/>
    <x v="21"/>
    <x v="1"/>
    <x v="2197"/>
    <x v="45"/>
    <x v="2"/>
    <x v="2"/>
    <x v="131"/>
    <x v="69"/>
    <x v="1190"/>
    <x v="4"/>
    <x v="3"/>
    <x v="20"/>
    <x v="20"/>
    <x v="0"/>
    <x v="0"/>
    <x v="3"/>
    <x v="0"/>
  </r>
  <r>
    <x v="0"/>
    <x v="0"/>
    <x v="167"/>
    <x v="177"/>
    <x v="21"/>
    <x v="1"/>
    <x v="2198"/>
    <x v="59"/>
    <x v="2"/>
    <x v="2"/>
    <x v="59"/>
    <x v="148"/>
    <x v="1428"/>
    <x v="4"/>
    <x v="3"/>
    <x v="20"/>
    <x v="20"/>
    <x v="0"/>
    <x v="0"/>
    <x v="3"/>
    <x v="0"/>
  </r>
  <r>
    <x v="0"/>
    <x v="0"/>
    <x v="168"/>
    <x v="178"/>
    <x v="21"/>
    <x v="1"/>
    <x v="2199"/>
    <x v="45"/>
    <x v="2"/>
    <x v="2"/>
    <x v="45"/>
    <x v="149"/>
    <x v="160"/>
    <x v="4"/>
    <x v="3"/>
    <x v="21"/>
    <x v="21"/>
    <x v="0"/>
    <x v="0"/>
    <x v="3"/>
    <x v="0"/>
  </r>
  <r>
    <x v="0"/>
    <x v="0"/>
    <x v="169"/>
    <x v="179"/>
    <x v="21"/>
    <x v="1"/>
    <x v="2200"/>
    <x v="59"/>
    <x v="2"/>
    <x v="2"/>
    <x v="129"/>
    <x v="150"/>
    <x v="1429"/>
    <x v="4"/>
    <x v="3"/>
    <x v="21"/>
    <x v="21"/>
    <x v="0"/>
    <x v="0"/>
    <x v="3"/>
    <x v="0"/>
  </r>
  <r>
    <x v="0"/>
    <x v="0"/>
    <x v="170"/>
    <x v="180"/>
    <x v="21"/>
    <x v="1"/>
    <x v="2201"/>
    <x v="174"/>
    <x v="2"/>
    <x v="2"/>
    <x v="133"/>
    <x v="151"/>
    <x v="1430"/>
    <x v="4"/>
    <x v="3"/>
    <x v="20"/>
    <x v="20"/>
    <x v="0"/>
    <x v="0"/>
    <x v="3"/>
    <x v="0"/>
  </r>
  <r>
    <x v="0"/>
    <x v="0"/>
    <x v="501"/>
    <x v="530"/>
    <x v="21"/>
    <x v="1"/>
    <x v="2202"/>
    <x v="72"/>
    <x v="2"/>
    <x v="2"/>
    <x v="427"/>
    <x v="434"/>
    <x v="1431"/>
    <x v="4"/>
    <x v="3"/>
    <x v="19"/>
    <x v="19"/>
    <x v="0"/>
    <x v="0"/>
    <x v="3"/>
    <x v="0"/>
  </r>
  <r>
    <x v="0"/>
    <x v="0"/>
    <x v="172"/>
    <x v="182"/>
    <x v="21"/>
    <x v="1"/>
    <x v="2203"/>
    <x v="615"/>
    <x v="2"/>
    <x v="2"/>
    <x v="897"/>
    <x v="153"/>
    <x v="1432"/>
    <x v="4"/>
    <x v="3"/>
    <x v="21"/>
    <x v="21"/>
    <x v="0"/>
    <x v="0"/>
    <x v="3"/>
    <x v="0"/>
  </r>
  <r>
    <x v="0"/>
    <x v="0"/>
    <x v="174"/>
    <x v="184"/>
    <x v="21"/>
    <x v="1"/>
    <x v="2204"/>
    <x v="172"/>
    <x v="2"/>
    <x v="2"/>
    <x v="377"/>
    <x v="155"/>
    <x v="1433"/>
    <x v="4"/>
    <x v="3"/>
    <x v="21"/>
    <x v="21"/>
    <x v="0"/>
    <x v="0"/>
    <x v="3"/>
    <x v="0"/>
  </r>
  <r>
    <x v="0"/>
    <x v="0"/>
    <x v="330"/>
    <x v="352"/>
    <x v="21"/>
    <x v="1"/>
    <x v="2205"/>
    <x v="70"/>
    <x v="2"/>
    <x v="2"/>
    <x v="194"/>
    <x v="294"/>
    <x v="706"/>
    <x v="4"/>
    <x v="3"/>
    <x v="19"/>
    <x v="19"/>
    <x v="0"/>
    <x v="0"/>
    <x v="3"/>
    <x v="0"/>
  </r>
  <r>
    <x v="0"/>
    <x v="0"/>
    <x v="87"/>
    <x v="86"/>
    <x v="21"/>
    <x v="1"/>
    <x v="2206"/>
    <x v="737"/>
    <x v="2"/>
    <x v="1"/>
    <x v="898"/>
    <x v="76"/>
    <x v="1434"/>
    <x v="1"/>
    <x v="1"/>
    <x v="18"/>
    <x v="18"/>
    <x v="0"/>
    <x v="0"/>
    <x v="3"/>
    <x v="0"/>
  </r>
  <r>
    <x v="0"/>
    <x v="0"/>
    <x v="332"/>
    <x v="354"/>
    <x v="21"/>
    <x v="1"/>
    <x v="2207"/>
    <x v="46"/>
    <x v="2"/>
    <x v="2"/>
    <x v="645"/>
    <x v="296"/>
    <x v="1435"/>
    <x v="4"/>
    <x v="3"/>
    <x v="20"/>
    <x v="20"/>
    <x v="0"/>
    <x v="0"/>
    <x v="3"/>
    <x v="0"/>
  </r>
  <r>
    <x v="0"/>
    <x v="0"/>
    <x v="439"/>
    <x v="465"/>
    <x v="21"/>
    <x v="1"/>
    <x v="2208"/>
    <x v="52"/>
    <x v="2"/>
    <x v="2"/>
    <x v="383"/>
    <x v="385"/>
    <x v="1436"/>
    <x v="4"/>
    <x v="3"/>
    <x v="20"/>
    <x v="20"/>
    <x v="0"/>
    <x v="0"/>
    <x v="3"/>
    <x v="0"/>
  </r>
  <r>
    <x v="0"/>
    <x v="0"/>
    <x v="333"/>
    <x v="355"/>
    <x v="21"/>
    <x v="1"/>
    <x v="2209"/>
    <x v="63"/>
    <x v="2"/>
    <x v="2"/>
    <x v="432"/>
    <x v="297"/>
    <x v="674"/>
    <x v="4"/>
    <x v="3"/>
    <x v="19"/>
    <x v="19"/>
    <x v="0"/>
    <x v="0"/>
    <x v="3"/>
    <x v="0"/>
  </r>
  <r>
    <x v="0"/>
    <x v="0"/>
    <x v="445"/>
    <x v="471"/>
    <x v="21"/>
    <x v="1"/>
    <x v="2210"/>
    <x v="125"/>
    <x v="2"/>
    <x v="2"/>
    <x v="437"/>
    <x v="298"/>
    <x v="1437"/>
    <x v="4"/>
    <x v="3"/>
    <x v="20"/>
    <x v="20"/>
    <x v="0"/>
    <x v="0"/>
    <x v="3"/>
    <x v="0"/>
  </r>
  <r>
    <x v="0"/>
    <x v="0"/>
    <x v="178"/>
    <x v="188"/>
    <x v="21"/>
    <x v="1"/>
    <x v="2211"/>
    <x v="47"/>
    <x v="2"/>
    <x v="2"/>
    <x v="68"/>
    <x v="158"/>
    <x v="476"/>
    <x v="4"/>
    <x v="3"/>
    <x v="21"/>
    <x v="21"/>
    <x v="0"/>
    <x v="0"/>
    <x v="3"/>
    <x v="0"/>
  </r>
  <r>
    <x v="0"/>
    <x v="0"/>
    <x v="447"/>
    <x v="473"/>
    <x v="21"/>
    <x v="1"/>
    <x v="2212"/>
    <x v="45"/>
    <x v="2"/>
    <x v="2"/>
    <x v="45"/>
    <x v="389"/>
    <x v="600"/>
    <x v="4"/>
    <x v="3"/>
    <x v="21"/>
    <x v="21"/>
    <x v="0"/>
    <x v="0"/>
    <x v="3"/>
    <x v="0"/>
  </r>
  <r>
    <x v="0"/>
    <x v="0"/>
    <x v="95"/>
    <x v="94"/>
    <x v="21"/>
    <x v="1"/>
    <x v="2213"/>
    <x v="738"/>
    <x v="2"/>
    <x v="1"/>
    <x v="899"/>
    <x v="82"/>
    <x v="1438"/>
    <x v="2"/>
    <x v="1"/>
    <x v="22"/>
    <x v="22"/>
    <x v="0"/>
    <x v="0"/>
    <x v="3"/>
    <x v="0"/>
  </r>
  <r>
    <x v="0"/>
    <x v="0"/>
    <x v="391"/>
    <x v="419"/>
    <x v="21"/>
    <x v="1"/>
    <x v="2214"/>
    <x v="45"/>
    <x v="2"/>
    <x v="2"/>
    <x v="61"/>
    <x v="346"/>
    <x v="1220"/>
    <x v="4"/>
    <x v="3"/>
    <x v="21"/>
    <x v="21"/>
    <x v="0"/>
    <x v="0"/>
    <x v="3"/>
    <x v="0"/>
  </r>
  <r>
    <x v="0"/>
    <x v="0"/>
    <x v="394"/>
    <x v="422"/>
    <x v="21"/>
    <x v="1"/>
    <x v="2215"/>
    <x v="47"/>
    <x v="2"/>
    <x v="2"/>
    <x v="85"/>
    <x v="348"/>
    <x v="1098"/>
    <x v="4"/>
    <x v="3"/>
    <x v="19"/>
    <x v="19"/>
    <x v="0"/>
    <x v="0"/>
    <x v="3"/>
    <x v="0"/>
  </r>
  <r>
    <x v="0"/>
    <x v="0"/>
    <x v="184"/>
    <x v="194"/>
    <x v="21"/>
    <x v="1"/>
    <x v="2216"/>
    <x v="52"/>
    <x v="2"/>
    <x v="2"/>
    <x v="67"/>
    <x v="163"/>
    <x v="179"/>
    <x v="4"/>
    <x v="3"/>
    <x v="21"/>
    <x v="21"/>
    <x v="0"/>
    <x v="0"/>
    <x v="3"/>
    <x v="0"/>
  </r>
  <r>
    <x v="0"/>
    <x v="0"/>
    <x v="274"/>
    <x v="290"/>
    <x v="21"/>
    <x v="1"/>
    <x v="2217"/>
    <x v="362"/>
    <x v="2"/>
    <x v="2"/>
    <x v="145"/>
    <x v="242"/>
    <x v="1439"/>
    <x v="4"/>
    <x v="3"/>
    <x v="19"/>
    <x v="19"/>
    <x v="0"/>
    <x v="0"/>
    <x v="3"/>
    <x v="0"/>
  </r>
  <r>
    <x v="0"/>
    <x v="0"/>
    <x v="217"/>
    <x v="233"/>
    <x v="21"/>
    <x v="1"/>
    <x v="2218"/>
    <x v="123"/>
    <x v="2"/>
    <x v="2"/>
    <x v="145"/>
    <x v="189"/>
    <x v="215"/>
    <x v="4"/>
    <x v="3"/>
    <x v="16"/>
    <x v="16"/>
    <x v="0"/>
    <x v="0"/>
    <x v="3"/>
    <x v="0"/>
  </r>
  <r>
    <x v="0"/>
    <x v="0"/>
    <x v="187"/>
    <x v="197"/>
    <x v="21"/>
    <x v="1"/>
    <x v="2219"/>
    <x v="51"/>
    <x v="2"/>
    <x v="2"/>
    <x v="76"/>
    <x v="157"/>
    <x v="1440"/>
    <x v="4"/>
    <x v="3"/>
    <x v="21"/>
    <x v="21"/>
    <x v="0"/>
    <x v="0"/>
    <x v="3"/>
    <x v="0"/>
  </r>
  <r>
    <x v="0"/>
    <x v="0"/>
    <x v="452"/>
    <x v="478"/>
    <x v="21"/>
    <x v="1"/>
    <x v="2220"/>
    <x v="51"/>
    <x v="2"/>
    <x v="2"/>
    <x v="76"/>
    <x v="393"/>
    <x v="1441"/>
    <x v="4"/>
    <x v="3"/>
    <x v="21"/>
    <x v="21"/>
    <x v="0"/>
    <x v="0"/>
    <x v="3"/>
    <x v="0"/>
  </r>
  <r>
    <x v="0"/>
    <x v="0"/>
    <x v="275"/>
    <x v="291"/>
    <x v="21"/>
    <x v="1"/>
    <x v="2221"/>
    <x v="64"/>
    <x v="2"/>
    <x v="2"/>
    <x v="71"/>
    <x v="243"/>
    <x v="1442"/>
    <x v="4"/>
    <x v="3"/>
    <x v="21"/>
    <x v="21"/>
    <x v="0"/>
    <x v="0"/>
    <x v="3"/>
    <x v="0"/>
  </r>
  <r>
    <x v="0"/>
    <x v="0"/>
    <x v="276"/>
    <x v="292"/>
    <x v="21"/>
    <x v="1"/>
    <x v="2222"/>
    <x v="45"/>
    <x v="2"/>
    <x v="2"/>
    <x v="131"/>
    <x v="244"/>
    <x v="293"/>
    <x v="4"/>
    <x v="3"/>
    <x v="19"/>
    <x v="19"/>
    <x v="0"/>
    <x v="0"/>
    <x v="3"/>
    <x v="0"/>
  </r>
  <r>
    <x v="0"/>
    <x v="0"/>
    <x v="398"/>
    <x v="426"/>
    <x v="21"/>
    <x v="1"/>
    <x v="2223"/>
    <x v="51"/>
    <x v="2"/>
    <x v="2"/>
    <x v="76"/>
    <x v="350"/>
    <x v="489"/>
    <x v="4"/>
    <x v="3"/>
    <x v="21"/>
    <x v="21"/>
    <x v="0"/>
    <x v="0"/>
    <x v="3"/>
    <x v="0"/>
  </r>
  <r>
    <x v="0"/>
    <x v="0"/>
    <x v="192"/>
    <x v="202"/>
    <x v="21"/>
    <x v="1"/>
    <x v="2224"/>
    <x v="47"/>
    <x v="2"/>
    <x v="2"/>
    <x v="68"/>
    <x v="168"/>
    <x v="493"/>
    <x v="4"/>
    <x v="3"/>
    <x v="21"/>
    <x v="21"/>
    <x v="0"/>
    <x v="0"/>
    <x v="3"/>
    <x v="0"/>
  </r>
  <r>
    <x v="0"/>
    <x v="0"/>
    <x v="336"/>
    <x v="358"/>
    <x v="21"/>
    <x v="1"/>
    <x v="2225"/>
    <x v="72"/>
    <x v="2"/>
    <x v="2"/>
    <x v="260"/>
    <x v="300"/>
    <x v="384"/>
    <x v="4"/>
    <x v="3"/>
    <x v="19"/>
    <x v="19"/>
    <x v="0"/>
    <x v="0"/>
    <x v="3"/>
    <x v="0"/>
  </r>
  <r>
    <x v="0"/>
    <x v="0"/>
    <x v="108"/>
    <x v="107"/>
    <x v="21"/>
    <x v="1"/>
    <x v="2226"/>
    <x v="47"/>
    <x v="2"/>
    <x v="2"/>
    <x v="85"/>
    <x v="94"/>
    <x v="102"/>
    <x v="4"/>
    <x v="3"/>
    <x v="20"/>
    <x v="20"/>
    <x v="0"/>
    <x v="0"/>
    <x v="3"/>
    <x v="0"/>
  </r>
  <r>
    <x v="0"/>
    <x v="0"/>
    <x v="457"/>
    <x v="483"/>
    <x v="21"/>
    <x v="1"/>
    <x v="2227"/>
    <x v="60"/>
    <x v="2"/>
    <x v="2"/>
    <x v="200"/>
    <x v="141"/>
    <x v="618"/>
    <x v="4"/>
    <x v="3"/>
    <x v="20"/>
    <x v="20"/>
    <x v="0"/>
    <x v="0"/>
    <x v="3"/>
    <x v="0"/>
  </r>
  <r>
    <x v="0"/>
    <x v="0"/>
    <x v="337"/>
    <x v="359"/>
    <x v="21"/>
    <x v="1"/>
    <x v="2228"/>
    <x v="450"/>
    <x v="2"/>
    <x v="2"/>
    <x v="862"/>
    <x v="301"/>
    <x v="1443"/>
    <x v="1"/>
    <x v="1"/>
    <x v="23"/>
    <x v="23"/>
    <x v="0"/>
    <x v="0"/>
    <x v="3"/>
    <x v="0"/>
  </r>
  <r>
    <x v="0"/>
    <x v="0"/>
    <x v="195"/>
    <x v="205"/>
    <x v="21"/>
    <x v="1"/>
    <x v="2229"/>
    <x v="58"/>
    <x v="2"/>
    <x v="2"/>
    <x v="309"/>
    <x v="171"/>
    <x v="1444"/>
    <x v="4"/>
    <x v="3"/>
    <x v="21"/>
    <x v="21"/>
    <x v="0"/>
    <x v="0"/>
    <x v="3"/>
    <x v="0"/>
  </r>
  <r>
    <x v="0"/>
    <x v="0"/>
    <x v="199"/>
    <x v="209"/>
    <x v="21"/>
    <x v="1"/>
    <x v="2230"/>
    <x v="45"/>
    <x v="2"/>
    <x v="2"/>
    <x v="128"/>
    <x v="173"/>
    <x v="191"/>
    <x v="4"/>
    <x v="3"/>
    <x v="20"/>
    <x v="20"/>
    <x v="0"/>
    <x v="0"/>
    <x v="3"/>
    <x v="0"/>
  </r>
  <r>
    <x v="0"/>
    <x v="0"/>
    <x v="458"/>
    <x v="484"/>
    <x v="21"/>
    <x v="1"/>
    <x v="2231"/>
    <x v="47"/>
    <x v="2"/>
    <x v="2"/>
    <x v="47"/>
    <x v="396"/>
    <x v="943"/>
    <x v="4"/>
    <x v="3"/>
    <x v="21"/>
    <x v="21"/>
    <x v="0"/>
    <x v="0"/>
    <x v="3"/>
    <x v="0"/>
  </r>
  <r>
    <x v="0"/>
    <x v="0"/>
    <x v="200"/>
    <x v="210"/>
    <x v="21"/>
    <x v="1"/>
    <x v="2232"/>
    <x v="52"/>
    <x v="2"/>
    <x v="2"/>
    <x v="67"/>
    <x v="174"/>
    <x v="501"/>
    <x v="4"/>
    <x v="3"/>
    <x v="21"/>
    <x v="21"/>
    <x v="0"/>
    <x v="0"/>
    <x v="3"/>
    <x v="0"/>
  </r>
  <r>
    <x v="0"/>
    <x v="0"/>
    <x v="116"/>
    <x v="115"/>
    <x v="21"/>
    <x v="1"/>
    <x v="2233"/>
    <x v="532"/>
    <x v="2"/>
    <x v="2"/>
    <x v="396"/>
    <x v="101"/>
    <x v="1445"/>
    <x v="4"/>
    <x v="3"/>
    <x v="20"/>
    <x v="20"/>
    <x v="0"/>
    <x v="0"/>
    <x v="3"/>
    <x v="0"/>
  </r>
  <r>
    <x v="0"/>
    <x v="0"/>
    <x v="117"/>
    <x v="116"/>
    <x v="21"/>
    <x v="1"/>
    <x v="2234"/>
    <x v="60"/>
    <x v="2"/>
    <x v="2"/>
    <x v="47"/>
    <x v="102"/>
    <x v="1446"/>
    <x v="4"/>
    <x v="3"/>
    <x v="20"/>
    <x v="20"/>
    <x v="0"/>
    <x v="0"/>
    <x v="3"/>
    <x v="0"/>
  </r>
  <r>
    <x v="0"/>
    <x v="0"/>
    <x v="118"/>
    <x v="117"/>
    <x v="21"/>
    <x v="1"/>
    <x v="2235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1"/>
    <x v="1"/>
    <x v="2236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1"/>
    <x v="1"/>
    <x v="2237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20"/>
    <x v="21"/>
    <x v="1"/>
    <x v="2238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121"/>
    <x v="21"/>
    <x v="1"/>
    <x v="2239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0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1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2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1"/>
    <x v="1"/>
    <x v="2243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1"/>
    <x v="1"/>
    <x v="2244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21"/>
    <x v="1"/>
    <x v="2245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123"/>
    <x v="21"/>
    <x v="1"/>
    <x v="2246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123"/>
    <x v="21"/>
    <x v="1"/>
    <x v="2247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221"/>
    <x v="21"/>
    <x v="1"/>
    <x v="2248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603"/>
    <x v="21"/>
    <x v="1"/>
    <x v="2249"/>
    <x v="4"/>
    <x v="3"/>
    <x v="3"/>
    <x v="4"/>
    <x v="0"/>
    <x v="0"/>
    <x v="2"/>
    <x v="1"/>
    <x v="5"/>
    <x v="5"/>
    <x v="0"/>
    <x v="0"/>
    <x v="3"/>
    <x v="0"/>
  </r>
  <r>
    <x v="0"/>
    <x v="0"/>
    <x v="118"/>
    <x v="603"/>
    <x v="21"/>
    <x v="1"/>
    <x v="2250"/>
    <x v="4"/>
    <x v="3"/>
    <x v="3"/>
    <x v="4"/>
    <x v="0"/>
    <x v="0"/>
    <x v="2"/>
    <x v="1"/>
    <x v="5"/>
    <x v="5"/>
    <x v="0"/>
    <x v="0"/>
    <x v="3"/>
    <x v="0"/>
  </r>
  <r>
    <x v="0"/>
    <x v="0"/>
    <x v="118"/>
    <x v="125"/>
    <x v="21"/>
    <x v="1"/>
    <x v="2251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304"/>
    <x v="21"/>
    <x v="1"/>
    <x v="2252"/>
    <x v="4"/>
    <x v="3"/>
    <x v="3"/>
    <x v="4"/>
    <x v="0"/>
    <x v="0"/>
    <x v="1"/>
    <x v="1"/>
    <x v="12"/>
    <x v="12"/>
    <x v="0"/>
    <x v="0"/>
    <x v="3"/>
    <x v="0"/>
  </r>
  <r>
    <x v="0"/>
    <x v="0"/>
    <x v="568"/>
    <x v="604"/>
    <x v="22"/>
    <x v="1"/>
    <x v="2253"/>
    <x v="4"/>
    <x v="1"/>
    <x v="0"/>
    <x v="4"/>
    <x v="489"/>
    <x v="0"/>
    <x v="0"/>
    <x v="0"/>
    <x v="1"/>
    <x v="1"/>
    <x v="0"/>
    <x v="0"/>
    <x v="3"/>
    <x v="0"/>
  </r>
  <r>
    <x v="0"/>
    <x v="0"/>
    <x v="119"/>
    <x v="129"/>
    <x v="22"/>
    <x v="1"/>
    <x v="2254"/>
    <x v="739"/>
    <x v="1"/>
    <x v="0"/>
    <x v="900"/>
    <x v="103"/>
    <x v="1447"/>
    <x v="0"/>
    <x v="0"/>
    <x v="1"/>
    <x v="1"/>
    <x v="0"/>
    <x v="0"/>
    <x v="3"/>
    <x v="0"/>
  </r>
  <r>
    <x v="0"/>
    <x v="0"/>
    <x v="569"/>
    <x v="605"/>
    <x v="22"/>
    <x v="1"/>
    <x v="2255"/>
    <x v="643"/>
    <x v="1"/>
    <x v="0"/>
    <x v="901"/>
    <x v="490"/>
    <x v="1448"/>
    <x v="0"/>
    <x v="0"/>
    <x v="1"/>
    <x v="1"/>
    <x v="0"/>
    <x v="0"/>
    <x v="3"/>
    <x v="0"/>
  </r>
  <r>
    <x v="0"/>
    <x v="0"/>
    <x v="120"/>
    <x v="130"/>
    <x v="22"/>
    <x v="1"/>
    <x v="2256"/>
    <x v="82"/>
    <x v="1"/>
    <x v="0"/>
    <x v="902"/>
    <x v="104"/>
    <x v="1449"/>
    <x v="0"/>
    <x v="0"/>
    <x v="24"/>
    <x v="24"/>
    <x v="0"/>
    <x v="0"/>
    <x v="3"/>
    <x v="0"/>
  </r>
  <r>
    <x v="0"/>
    <x v="0"/>
    <x v="122"/>
    <x v="132"/>
    <x v="22"/>
    <x v="1"/>
    <x v="2257"/>
    <x v="446"/>
    <x v="1"/>
    <x v="0"/>
    <x v="903"/>
    <x v="106"/>
    <x v="1450"/>
    <x v="0"/>
    <x v="0"/>
    <x v="0"/>
    <x v="0"/>
    <x v="0"/>
    <x v="0"/>
    <x v="3"/>
    <x v="0"/>
  </r>
  <r>
    <x v="0"/>
    <x v="0"/>
    <x v="223"/>
    <x v="239"/>
    <x v="22"/>
    <x v="1"/>
    <x v="2258"/>
    <x v="32"/>
    <x v="1"/>
    <x v="0"/>
    <x v="154"/>
    <x v="195"/>
    <x v="228"/>
    <x v="0"/>
    <x v="0"/>
    <x v="0"/>
    <x v="0"/>
    <x v="0"/>
    <x v="0"/>
    <x v="3"/>
    <x v="0"/>
  </r>
  <r>
    <x v="0"/>
    <x v="0"/>
    <x v="10"/>
    <x v="10"/>
    <x v="22"/>
    <x v="1"/>
    <x v="2259"/>
    <x v="740"/>
    <x v="1"/>
    <x v="0"/>
    <x v="904"/>
    <x v="10"/>
    <x v="1451"/>
    <x v="0"/>
    <x v="0"/>
    <x v="0"/>
    <x v="0"/>
    <x v="0"/>
    <x v="0"/>
    <x v="3"/>
    <x v="0"/>
  </r>
  <r>
    <x v="0"/>
    <x v="0"/>
    <x v="123"/>
    <x v="133"/>
    <x v="22"/>
    <x v="1"/>
    <x v="2260"/>
    <x v="741"/>
    <x v="1"/>
    <x v="0"/>
    <x v="905"/>
    <x v="107"/>
    <x v="1452"/>
    <x v="0"/>
    <x v="0"/>
    <x v="2"/>
    <x v="2"/>
    <x v="0"/>
    <x v="0"/>
    <x v="3"/>
    <x v="0"/>
  </r>
  <r>
    <x v="0"/>
    <x v="0"/>
    <x v="126"/>
    <x v="136"/>
    <x v="22"/>
    <x v="1"/>
    <x v="2261"/>
    <x v="742"/>
    <x v="1"/>
    <x v="0"/>
    <x v="906"/>
    <x v="110"/>
    <x v="1453"/>
    <x v="0"/>
    <x v="0"/>
    <x v="2"/>
    <x v="2"/>
    <x v="0"/>
    <x v="0"/>
    <x v="3"/>
    <x v="0"/>
  </r>
  <r>
    <x v="0"/>
    <x v="0"/>
    <x v="287"/>
    <x v="309"/>
    <x v="22"/>
    <x v="1"/>
    <x v="2262"/>
    <x v="743"/>
    <x v="1"/>
    <x v="0"/>
    <x v="907"/>
    <x v="255"/>
    <x v="1454"/>
    <x v="0"/>
    <x v="0"/>
    <x v="0"/>
    <x v="0"/>
    <x v="0"/>
    <x v="0"/>
    <x v="3"/>
    <x v="0"/>
  </r>
  <r>
    <x v="0"/>
    <x v="0"/>
    <x v="570"/>
    <x v="606"/>
    <x v="22"/>
    <x v="1"/>
    <x v="2263"/>
    <x v="4"/>
    <x v="1"/>
    <x v="0"/>
    <x v="4"/>
    <x v="491"/>
    <x v="0"/>
    <x v="0"/>
    <x v="0"/>
    <x v="1"/>
    <x v="1"/>
    <x v="0"/>
    <x v="0"/>
    <x v="3"/>
    <x v="0"/>
  </r>
  <r>
    <x v="0"/>
    <x v="0"/>
    <x v="224"/>
    <x v="240"/>
    <x v="22"/>
    <x v="1"/>
    <x v="2264"/>
    <x v="744"/>
    <x v="1"/>
    <x v="0"/>
    <x v="908"/>
    <x v="196"/>
    <x v="1455"/>
    <x v="1"/>
    <x v="1"/>
    <x v="4"/>
    <x v="4"/>
    <x v="0"/>
    <x v="0"/>
    <x v="3"/>
    <x v="0"/>
  </r>
  <r>
    <x v="0"/>
    <x v="0"/>
    <x v="132"/>
    <x v="142"/>
    <x v="22"/>
    <x v="1"/>
    <x v="2265"/>
    <x v="745"/>
    <x v="1"/>
    <x v="0"/>
    <x v="575"/>
    <x v="116"/>
    <x v="1456"/>
    <x v="2"/>
    <x v="1"/>
    <x v="5"/>
    <x v="5"/>
    <x v="0"/>
    <x v="0"/>
    <x v="3"/>
    <x v="0"/>
  </r>
  <r>
    <x v="0"/>
    <x v="0"/>
    <x v="21"/>
    <x v="21"/>
    <x v="22"/>
    <x v="1"/>
    <x v="2266"/>
    <x v="746"/>
    <x v="1"/>
    <x v="0"/>
    <x v="909"/>
    <x v="21"/>
    <x v="1457"/>
    <x v="1"/>
    <x v="1"/>
    <x v="8"/>
    <x v="8"/>
    <x v="0"/>
    <x v="0"/>
    <x v="3"/>
    <x v="0"/>
  </r>
  <r>
    <x v="0"/>
    <x v="0"/>
    <x v="411"/>
    <x v="439"/>
    <x v="22"/>
    <x v="1"/>
    <x v="2267"/>
    <x v="747"/>
    <x v="1"/>
    <x v="0"/>
    <x v="910"/>
    <x v="363"/>
    <x v="1458"/>
    <x v="1"/>
    <x v="1"/>
    <x v="4"/>
    <x v="4"/>
    <x v="0"/>
    <x v="0"/>
    <x v="3"/>
    <x v="0"/>
  </r>
  <r>
    <x v="0"/>
    <x v="0"/>
    <x v="133"/>
    <x v="143"/>
    <x v="22"/>
    <x v="1"/>
    <x v="2268"/>
    <x v="748"/>
    <x v="1"/>
    <x v="0"/>
    <x v="368"/>
    <x v="117"/>
    <x v="1459"/>
    <x v="2"/>
    <x v="1"/>
    <x v="5"/>
    <x v="5"/>
    <x v="0"/>
    <x v="0"/>
    <x v="3"/>
    <x v="0"/>
  </r>
  <r>
    <x v="0"/>
    <x v="0"/>
    <x v="228"/>
    <x v="244"/>
    <x v="22"/>
    <x v="1"/>
    <x v="2269"/>
    <x v="749"/>
    <x v="1"/>
    <x v="0"/>
    <x v="911"/>
    <x v="200"/>
    <x v="1460"/>
    <x v="1"/>
    <x v="1"/>
    <x v="4"/>
    <x v="4"/>
    <x v="0"/>
    <x v="0"/>
    <x v="3"/>
    <x v="0"/>
  </r>
  <r>
    <x v="0"/>
    <x v="0"/>
    <x v="229"/>
    <x v="245"/>
    <x v="22"/>
    <x v="1"/>
    <x v="2270"/>
    <x v="750"/>
    <x v="1"/>
    <x v="0"/>
    <x v="912"/>
    <x v="201"/>
    <x v="1461"/>
    <x v="1"/>
    <x v="1"/>
    <x v="4"/>
    <x v="4"/>
    <x v="0"/>
    <x v="0"/>
    <x v="3"/>
    <x v="0"/>
  </r>
  <r>
    <x v="0"/>
    <x v="0"/>
    <x v="413"/>
    <x v="441"/>
    <x v="22"/>
    <x v="1"/>
    <x v="2271"/>
    <x v="751"/>
    <x v="1"/>
    <x v="0"/>
    <x v="913"/>
    <x v="364"/>
    <x v="1462"/>
    <x v="1"/>
    <x v="1"/>
    <x v="4"/>
    <x v="4"/>
    <x v="0"/>
    <x v="0"/>
    <x v="3"/>
    <x v="0"/>
  </r>
  <r>
    <x v="0"/>
    <x v="0"/>
    <x v="346"/>
    <x v="374"/>
    <x v="22"/>
    <x v="1"/>
    <x v="2272"/>
    <x v="387"/>
    <x v="1"/>
    <x v="0"/>
    <x v="914"/>
    <x v="310"/>
    <x v="1463"/>
    <x v="2"/>
    <x v="1"/>
    <x v="7"/>
    <x v="7"/>
    <x v="0"/>
    <x v="0"/>
    <x v="3"/>
    <x v="0"/>
  </r>
  <r>
    <x v="0"/>
    <x v="0"/>
    <x v="347"/>
    <x v="375"/>
    <x v="22"/>
    <x v="1"/>
    <x v="2273"/>
    <x v="414"/>
    <x v="1"/>
    <x v="0"/>
    <x v="915"/>
    <x v="311"/>
    <x v="1464"/>
    <x v="2"/>
    <x v="1"/>
    <x v="7"/>
    <x v="7"/>
    <x v="0"/>
    <x v="0"/>
    <x v="3"/>
    <x v="0"/>
  </r>
  <r>
    <x v="0"/>
    <x v="0"/>
    <x v="571"/>
    <x v="607"/>
    <x v="22"/>
    <x v="1"/>
    <x v="2274"/>
    <x v="752"/>
    <x v="1"/>
    <x v="0"/>
    <x v="916"/>
    <x v="492"/>
    <x v="1465"/>
    <x v="2"/>
    <x v="1"/>
    <x v="5"/>
    <x v="5"/>
    <x v="0"/>
    <x v="0"/>
    <x v="3"/>
    <x v="0"/>
  </r>
  <r>
    <x v="0"/>
    <x v="0"/>
    <x v="572"/>
    <x v="608"/>
    <x v="22"/>
    <x v="1"/>
    <x v="2275"/>
    <x v="753"/>
    <x v="1"/>
    <x v="0"/>
    <x v="917"/>
    <x v="493"/>
    <x v="1466"/>
    <x v="2"/>
    <x v="1"/>
    <x v="5"/>
    <x v="5"/>
    <x v="0"/>
    <x v="0"/>
    <x v="3"/>
    <x v="0"/>
  </r>
  <r>
    <x v="0"/>
    <x v="0"/>
    <x v="29"/>
    <x v="29"/>
    <x v="22"/>
    <x v="1"/>
    <x v="2276"/>
    <x v="754"/>
    <x v="1"/>
    <x v="0"/>
    <x v="918"/>
    <x v="29"/>
    <x v="1467"/>
    <x v="1"/>
    <x v="1"/>
    <x v="11"/>
    <x v="11"/>
    <x v="0"/>
    <x v="0"/>
    <x v="3"/>
    <x v="0"/>
  </r>
  <r>
    <x v="0"/>
    <x v="0"/>
    <x v="363"/>
    <x v="391"/>
    <x v="22"/>
    <x v="1"/>
    <x v="2277"/>
    <x v="755"/>
    <x v="1"/>
    <x v="0"/>
    <x v="919"/>
    <x v="325"/>
    <x v="1468"/>
    <x v="2"/>
    <x v="1"/>
    <x v="22"/>
    <x v="22"/>
    <x v="0"/>
    <x v="0"/>
    <x v="3"/>
    <x v="0"/>
  </r>
  <r>
    <x v="0"/>
    <x v="0"/>
    <x v="207"/>
    <x v="222"/>
    <x v="22"/>
    <x v="1"/>
    <x v="2278"/>
    <x v="756"/>
    <x v="1"/>
    <x v="0"/>
    <x v="920"/>
    <x v="181"/>
    <x v="1469"/>
    <x v="2"/>
    <x v="1"/>
    <x v="22"/>
    <x v="22"/>
    <x v="0"/>
    <x v="0"/>
    <x v="3"/>
    <x v="0"/>
  </r>
  <r>
    <x v="0"/>
    <x v="0"/>
    <x v="364"/>
    <x v="392"/>
    <x v="22"/>
    <x v="1"/>
    <x v="2279"/>
    <x v="757"/>
    <x v="1"/>
    <x v="0"/>
    <x v="921"/>
    <x v="326"/>
    <x v="1470"/>
    <x v="2"/>
    <x v="1"/>
    <x v="22"/>
    <x v="22"/>
    <x v="0"/>
    <x v="0"/>
    <x v="3"/>
    <x v="0"/>
  </r>
  <r>
    <x v="0"/>
    <x v="0"/>
    <x v="301"/>
    <x v="323"/>
    <x v="22"/>
    <x v="1"/>
    <x v="2280"/>
    <x v="758"/>
    <x v="1"/>
    <x v="0"/>
    <x v="922"/>
    <x v="269"/>
    <x v="1471"/>
    <x v="3"/>
    <x v="2"/>
    <x v="9"/>
    <x v="9"/>
    <x v="0"/>
    <x v="0"/>
    <x v="3"/>
    <x v="0"/>
  </r>
  <r>
    <x v="0"/>
    <x v="0"/>
    <x v="302"/>
    <x v="324"/>
    <x v="22"/>
    <x v="1"/>
    <x v="2281"/>
    <x v="759"/>
    <x v="1"/>
    <x v="0"/>
    <x v="923"/>
    <x v="270"/>
    <x v="1472"/>
    <x v="3"/>
    <x v="2"/>
    <x v="9"/>
    <x v="9"/>
    <x v="0"/>
    <x v="0"/>
    <x v="3"/>
    <x v="0"/>
  </r>
  <r>
    <x v="0"/>
    <x v="0"/>
    <x v="30"/>
    <x v="30"/>
    <x v="22"/>
    <x v="1"/>
    <x v="2282"/>
    <x v="760"/>
    <x v="1"/>
    <x v="0"/>
    <x v="924"/>
    <x v="30"/>
    <x v="1473"/>
    <x v="1"/>
    <x v="1"/>
    <x v="12"/>
    <x v="12"/>
    <x v="0"/>
    <x v="0"/>
    <x v="3"/>
    <x v="0"/>
  </r>
  <r>
    <x v="0"/>
    <x v="0"/>
    <x v="303"/>
    <x v="325"/>
    <x v="22"/>
    <x v="1"/>
    <x v="2283"/>
    <x v="761"/>
    <x v="1"/>
    <x v="0"/>
    <x v="925"/>
    <x v="271"/>
    <x v="1474"/>
    <x v="1"/>
    <x v="1"/>
    <x v="12"/>
    <x v="12"/>
    <x v="0"/>
    <x v="0"/>
    <x v="3"/>
    <x v="0"/>
  </r>
  <r>
    <x v="0"/>
    <x v="0"/>
    <x v="304"/>
    <x v="326"/>
    <x v="22"/>
    <x v="1"/>
    <x v="2284"/>
    <x v="762"/>
    <x v="1"/>
    <x v="0"/>
    <x v="926"/>
    <x v="272"/>
    <x v="1475"/>
    <x v="1"/>
    <x v="1"/>
    <x v="12"/>
    <x v="12"/>
    <x v="0"/>
    <x v="0"/>
    <x v="3"/>
    <x v="0"/>
  </r>
  <r>
    <x v="0"/>
    <x v="0"/>
    <x v="34"/>
    <x v="34"/>
    <x v="22"/>
    <x v="1"/>
    <x v="2285"/>
    <x v="4"/>
    <x v="1"/>
    <x v="0"/>
    <x v="4"/>
    <x v="34"/>
    <x v="0"/>
    <x v="2"/>
    <x v="1"/>
    <x v="13"/>
    <x v="13"/>
    <x v="0"/>
    <x v="0"/>
    <x v="3"/>
    <x v="0"/>
  </r>
  <r>
    <x v="0"/>
    <x v="0"/>
    <x v="35"/>
    <x v="35"/>
    <x v="22"/>
    <x v="1"/>
    <x v="2286"/>
    <x v="4"/>
    <x v="1"/>
    <x v="0"/>
    <x v="4"/>
    <x v="34"/>
    <x v="0"/>
    <x v="2"/>
    <x v="1"/>
    <x v="13"/>
    <x v="13"/>
    <x v="0"/>
    <x v="0"/>
    <x v="3"/>
    <x v="0"/>
  </r>
  <r>
    <x v="0"/>
    <x v="0"/>
    <x v="37"/>
    <x v="37"/>
    <x v="22"/>
    <x v="1"/>
    <x v="2287"/>
    <x v="255"/>
    <x v="1"/>
    <x v="0"/>
    <x v="302"/>
    <x v="34"/>
    <x v="431"/>
    <x v="2"/>
    <x v="1"/>
    <x v="13"/>
    <x v="13"/>
    <x v="0"/>
    <x v="0"/>
    <x v="3"/>
    <x v="0"/>
  </r>
  <r>
    <x v="0"/>
    <x v="0"/>
    <x v="141"/>
    <x v="151"/>
    <x v="22"/>
    <x v="1"/>
    <x v="2288"/>
    <x v="4"/>
    <x v="2"/>
    <x v="1"/>
    <x v="4"/>
    <x v="123"/>
    <x v="0"/>
    <x v="1"/>
    <x v="1"/>
    <x v="15"/>
    <x v="15"/>
    <x v="0"/>
    <x v="0"/>
    <x v="3"/>
    <x v="0"/>
  </r>
  <r>
    <x v="0"/>
    <x v="0"/>
    <x v="142"/>
    <x v="152"/>
    <x v="22"/>
    <x v="1"/>
    <x v="2289"/>
    <x v="4"/>
    <x v="2"/>
    <x v="1"/>
    <x v="4"/>
    <x v="123"/>
    <x v="0"/>
    <x v="1"/>
    <x v="1"/>
    <x v="15"/>
    <x v="15"/>
    <x v="0"/>
    <x v="0"/>
    <x v="3"/>
    <x v="0"/>
  </r>
  <r>
    <x v="0"/>
    <x v="0"/>
    <x v="367"/>
    <x v="395"/>
    <x v="22"/>
    <x v="1"/>
    <x v="2290"/>
    <x v="358"/>
    <x v="2"/>
    <x v="1"/>
    <x v="927"/>
    <x v="328"/>
    <x v="1476"/>
    <x v="1"/>
    <x v="1"/>
    <x v="15"/>
    <x v="15"/>
    <x v="0"/>
    <x v="0"/>
    <x v="3"/>
    <x v="0"/>
  </r>
  <r>
    <x v="0"/>
    <x v="0"/>
    <x v="246"/>
    <x v="262"/>
    <x v="22"/>
    <x v="1"/>
    <x v="2291"/>
    <x v="763"/>
    <x v="2"/>
    <x v="1"/>
    <x v="495"/>
    <x v="217"/>
    <x v="1477"/>
    <x v="2"/>
    <x v="1"/>
    <x v="14"/>
    <x v="14"/>
    <x v="0"/>
    <x v="0"/>
    <x v="3"/>
    <x v="0"/>
  </r>
  <r>
    <x v="0"/>
    <x v="0"/>
    <x v="246"/>
    <x v="262"/>
    <x v="22"/>
    <x v="1"/>
    <x v="2292"/>
    <x v="764"/>
    <x v="2"/>
    <x v="1"/>
    <x v="928"/>
    <x v="217"/>
    <x v="1478"/>
    <x v="2"/>
    <x v="1"/>
    <x v="14"/>
    <x v="14"/>
    <x v="0"/>
    <x v="0"/>
    <x v="3"/>
    <x v="0"/>
  </r>
  <r>
    <x v="0"/>
    <x v="0"/>
    <x v="573"/>
    <x v="609"/>
    <x v="22"/>
    <x v="1"/>
    <x v="2293"/>
    <x v="520"/>
    <x v="2"/>
    <x v="2"/>
    <x v="246"/>
    <x v="494"/>
    <x v="1479"/>
    <x v="2"/>
    <x v="1"/>
    <x v="14"/>
    <x v="14"/>
    <x v="0"/>
    <x v="0"/>
    <x v="3"/>
    <x v="0"/>
  </r>
  <r>
    <x v="0"/>
    <x v="0"/>
    <x v="41"/>
    <x v="41"/>
    <x v="22"/>
    <x v="1"/>
    <x v="2294"/>
    <x v="351"/>
    <x v="2"/>
    <x v="1"/>
    <x v="929"/>
    <x v="39"/>
    <x v="1480"/>
    <x v="1"/>
    <x v="1"/>
    <x v="15"/>
    <x v="15"/>
    <x v="0"/>
    <x v="0"/>
    <x v="3"/>
    <x v="0"/>
  </r>
  <r>
    <x v="0"/>
    <x v="0"/>
    <x v="42"/>
    <x v="42"/>
    <x v="22"/>
    <x v="1"/>
    <x v="2295"/>
    <x v="765"/>
    <x v="2"/>
    <x v="1"/>
    <x v="930"/>
    <x v="40"/>
    <x v="1481"/>
    <x v="2"/>
    <x v="1"/>
    <x v="5"/>
    <x v="5"/>
    <x v="0"/>
    <x v="0"/>
    <x v="3"/>
    <x v="0"/>
  </r>
  <r>
    <x v="0"/>
    <x v="0"/>
    <x v="43"/>
    <x v="43"/>
    <x v="22"/>
    <x v="1"/>
    <x v="2296"/>
    <x v="766"/>
    <x v="2"/>
    <x v="1"/>
    <x v="931"/>
    <x v="41"/>
    <x v="1482"/>
    <x v="2"/>
    <x v="1"/>
    <x v="5"/>
    <x v="5"/>
    <x v="0"/>
    <x v="0"/>
    <x v="3"/>
    <x v="0"/>
  </r>
  <r>
    <x v="0"/>
    <x v="0"/>
    <x v="249"/>
    <x v="265"/>
    <x v="22"/>
    <x v="1"/>
    <x v="2297"/>
    <x v="767"/>
    <x v="2"/>
    <x v="2"/>
    <x v="932"/>
    <x v="220"/>
    <x v="1483"/>
    <x v="2"/>
    <x v="1"/>
    <x v="14"/>
    <x v="14"/>
    <x v="0"/>
    <x v="0"/>
    <x v="3"/>
    <x v="0"/>
  </r>
  <r>
    <x v="0"/>
    <x v="0"/>
    <x v="143"/>
    <x v="153"/>
    <x v="22"/>
    <x v="1"/>
    <x v="2298"/>
    <x v="84"/>
    <x v="2"/>
    <x v="2"/>
    <x v="183"/>
    <x v="124"/>
    <x v="259"/>
    <x v="2"/>
    <x v="1"/>
    <x v="14"/>
    <x v="14"/>
    <x v="0"/>
    <x v="0"/>
    <x v="3"/>
    <x v="0"/>
  </r>
  <r>
    <x v="0"/>
    <x v="0"/>
    <x v="463"/>
    <x v="491"/>
    <x v="22"/>
    <x v="1"/>
    <x v="2299"/>
    <x v="4"/>
    <x v="2"/>
    <x v="1"/>
    <x v="4"/>
    <x v="400"/>
    <x v="0"/>
    <x v="2"/>
    <x v="1"/>
    <x v="14"/>
    <x v="14"/>
    <x v="0"/>
    <x v="0"/>
    <x v="3"/>
    <x v="0"/>
  </r>
  <r>
    <x v="0"/>
    <x v="0"/>
    <x v="307"/>
    <x v="329"/>
    <x v="22"/>
    <x v="1"/>
    <x v="2300"/>
    <x v="71"/>
    <x v="2"/>
    <x v="2"/>
    <x v="243"/>
    <x v="275"/>
    <x v="1484"/>
    <x v="4"/>
    <x v="3"/>
    <x v="16"/>
    <x v="16"/>
    <x v="0"/>
    <x v="0"/>
    <x v="3"/>
    <x v="0"/>
  </r>
  <r>
    <x v="0"/>
    <x v="0"/>
    <x v="308"/>
    <x v="330"/>
    <x v="22"/>
    <x v="1"/>
    <x v="2301"/>
    <x v="45"/>
    <x v="2"/>
    <x v="2"/>
    <x v="45"/>
    <x v="276"/>
    <x v="1485"/>
    <x v="4"/>
    <x v="3"/>
    <x v="16"/>
    <x v="16"/>
    <x v="0"/>
    <x v="0"/>
    <x v="3"/>
    <x v="0"/>
  </r>
  <r>
    <x v="0"/>
    <x v="0"/>
    <x v="368"/>
    <x v="396"/>
    <x v="22"/>
    <x v="1"/>
    <x v="2302"/>
    <x v="52"/>
    <x v="2"/>
    <x v="2"/>
    <x v="52"/>
    <x v="49"/>
    <x v="1486"/>
    <x v="4"/>
    <x v="3"/>
    <x v="16"/>
    <x v="16"/>
    <x v="0"/>
    <x v="0"/>
    <x v="3"/>
    <x v="0"/>
  </r>
  <r>
    <x v="0"/>
    <x v="0"/>
    <x v="48"/>
    <x v="48"/>
    <x v="22"/>
    <x v="1"/>
    <x v="2303"/>
    <x v="45"/>
    <x v="2"/>
    <x v="2"/>
    <x v="45"/>
    <x v="46"/>
    <x v="45"/>
    <x v="4"/>
    <x v="3"/>
    <x v="16"/>
    <x v="16"/>
    <x v="0"/>
    <x v="0"/>
    <x v="3"/>
    <x v="0"/>
  </r>
  <r>
    <x v="0"/>
    <x v="0"/>
    <x v="50"/>
    <x v="50"/>
    <x v="22"/>
    <x v="1"/>
    <x v="2304"/>
    <x v="47"/>
    <x v="2"/>
    <x v="2"/>
    <x v="47"/>
    <x v="45"/>
    <x v="1265"/>
    <x v="4"/>
    <x v="3"/>
    <x v="16"/>
    <x v="16"/>
    <x v="0"/>
    <x v="0"/>
    <x v="3"/>
    <x v="0"/>
  </r>
  <r>
    <x v="0"/>
    <x v="0"/>
    <x v="51"/>
    <x v="51"/>
    <x v="22"/>
    <x v="1"/>
    <x v="2305"/>
    <x v="47"/>
    <x v="2"/>
    <x v="2"/>
    <x v="47"/>
    <x v="48"/>
    <x v="1487"/>
    <x v="4"/>
    <x v="3"/>
    <x v="16"/>
    <x v="16"/>
    <x v="0"/>
    <x v="0"/>
    <x v="3"/>
    <x v="0"/>
  </r>
  <r>
    <x v="0"/>
    <x v="0"/>
    <x v="309"/>
    <x v="331"/>
    <x v="22"/>
    <x v="1"/>
    <x v="2306"/>
    <x v="51"/>
    <x v="2"/>
    <x v="2"/>
    <x v="51"/>
    <x v="277"/>
    <x v="1488"/>
    <x v="4"/>
    <x v="3"/>
    <x v="16"/>
    <x v="16"/>
    <x v="0"/>
    <x v="0"/>
    <x v="3"/>
    <x v="0"/>
  </r>
  <r>
    <x v="0"/>
    <x v="0"/>
    <x v="53"/>
    <x v="53"/>
    <x v="22"/>
    <x v="1"/>
    <x v="2307"/>
    <x v="220"/>
    <x v="2"/>
    <x v="2"/>
    <x v="592"/>
    <x v="50"/>
    <x v="1489"/>
    <x v="4"/>
    <x v="3"/>
    <x v="16"/>
    <x v="16"/>
    <x v="0"/>
    <x v="0"/>
    <x v="3"/>
    <x v="0"/>
  </r>
  <r>
    <x v="0"/>
    <x v="0"/>
    <x v="252"/>
    <x v="268"/>
    <x v="22"/>
    <x v="1"/>
    <x v="2308"/>
    <x v="118"/>
    <x v="2"/>
    <x v="2"/>
    <x v="259"/>
    <x v="222"/>
    <x v="1490"/>
    <x v="4"/>
    <x v="3"/>
    <x v="16"/>
    <x v="16"/>
    <x v="0"/>
    <x v="0"/>
    <x v="3"/>
    <x v="0"/>
  </r>
  <r>
    <x v="0"/>
    <x v="0"/>
    <x v="55"/>
    <x v="54"/>
    <x v="22"/>
    <x v="1"/>
    <x v="2309"/>
    <x v="222"/>
    <x v="2"/>
    <x v="2"/>
    <x v="437"/>
    <x v="52"/>
    <x v="1491"/>
    <x v="4"/>
    <x v="3"/>
    <x v="16"/>
    <x v="16"/>
    <x v="0"/>
    <x v="0"/>
    <x v="3"/>
    <x v="0"/>
  </r>
  <r>
    <x v="0"/>
    <x v="0"/>
    <x v="57"/>
    <x v="56"/>
    <x v="22"/>
    <x v="1"/>
    <x v="2310"/>
    <x v="45"/>
    <x v="2"/>
    <x v="2"/>
    <x v="45"/>
    <x v="45"/>
    <x v="44"/>
    <x v="4"/>
    <x v="3"/>
    <x v="16"/>
    <x v="16"/>
    <x v="0"/>
    <x v="0"/>
    <x v="3"/>
    <x v="0"/>
  </r>
  <r>
    <x v="0"/>
    <x v="0"/>
    <x v="310"/>
    <x v="332"/>
    <x v="22"/>
    <x v="1"/>
    <x v="2311"/>
    <x v="47"/>
    <x v="2"/>
    <x v="2"/>
    <x v="47"/>
    <x v="278"/>
    <x v="1492"/>
    <x v="4"/>
    <x v="3"/>
    <x v="16"/>
    <x v="16"/>
    <x v="0"/>
    <x v="0"/>
    <x v="3"/>
    <x v="0"/>
  </r>
  <r>
    <x v="0"/>
    <x v="0"/>
    <x v="58"/>
    <x v="57"/>
    <x v="22"/>
    <x v="1"/>
    <x v="2312"/>
    <x v="45"/>
    <x v="2"/>
    <x v="2"/>
    <x v="45"/>
    <x v="54"/>
    <x v="1417"/>
    <x v="4"/>
    <x v="3"/>
    <x v="16"/>
    <x v="16"/>
    <x v="0"/>
    <x v="0"/>
    <x v="3"/>
    <x v="0"/>
  </r>
  <r>
    <x v="0"/>
    <x v="0"/>
    <x v="311"/>
    <x v="333"/>
    <x v="22"/>
    <x v="1"/>
    <x v="2313"/>
    <x v="45"/>
    <x v="2"/>
    <x v="2"/>
    <x v="45"/>
    <x v="279"/>
    <x v="1267"/>
    <x v="4"/>
    <x v="3"/>
    <x v="16"/>
    <x v="16"/>
    <x v="0"/>
    <x v="0"/>
    <x v="3"/>
    <x v="0"/>
  </r>
  <r>
    <x v="0"/>
    <x v="0"/>
    <x v="59"/>
    <x v="58"/>
    <x v="22"/>
    <x v="1"/>
    <x v="2314"/>
    <x v="45"/>
    <x v="2"/>
    <x v="2"/>
    <x v="45"/>
    <x v="55"/>
    <x v="1493"/>
    <x v="4"/>
    <x v="3"/>
    <x v="16"/>
    <x v="16"/>
    <x v="0"/>
    <x v="0"/>
    <x v="3"/>
    <x v="0"/>
  </r>
  <r>
    <x v="0"/>
    <x v="0"/>
    <x v="312"/>
    <x v="334"/>
    <x v="22"/>
    <x v="1"/>
    <x v="2315"/>
    <x v="52"/>
    <x v="2"/>
    <x v="2"/>
    <x v="52"/>
    <x v="280"/>
    <x v="1494"/>
    <x v="4"/>
    <x v="3"/>
    <x v="16"/>
    <x v="16"/>
    <x v="0"/>
    <x v="0"/>
    <x v="3"/>
    <x v="0"/>
  </r>
  <r>
    <x v="0"/>
    <x v="0"/>
    <x v="313"/>
    <x v="335"/>
    <x v="22"/>
    <x v="1"/>
    <x v="2316"/>
    <x v="45"/>
    <x v="2"/>
    <x v="2"/>
    <x v="45"/>
    <x v="281"/>
    <x v="822"/>
    <x v="4"/>
    <x v="3"/>
    <x v="16"/>
    <x v="16"/>
    <x v="0"/>
    <x v="0"/>
    <x v="3"/>
    <x v="0"/>
  </r>
  <r>
    <x v="0"/>
    <x v="0"/>
    <x v="255"/>
    <x v="271"/>
    <x v="22"/>
    <x v="1"/>
    <x v="2317"/>
    <x v="45"/>
    <x v="2"/>
    <x v="2"/>
    <x v="45"/>
    <x v="225"/>
    <x v="268"/>
    <x v="4"/>
    <x v="3"/>
    <x v="16"/>
    <x v="16"/>
    <x v="0"/>
    <x v="0"/>
    <x v="3"/>
    <x v="0"/>
  </r>
  <r>
    <x v="0"/>
    <x v="0"/>
    <x v="62"/>
    <x v="61"/>
    <x v="22"/>
    <x v="1"/>
    <x v="2318"/>
    <x v="712"/>
    <x v="2"/>
    <x v="2"/>
    <x v="933"/>
    <x v="57"/>
    <x v="1495"/>
    <x v="2"/>
    <x v="1"/>
    <x v="14"/>
    <x v="14"/>
    <x v="0"/>
    <x v="0"/>
    <x v="3"/>
    <x v="0"/>
  </r>
  <r>
    <x v="0"/>
    <x v="0"/>
    <x v="371"/>
    <x v="399"/>
    <x v="22"/>
    <x v="1"/>
    <x v="2319"/>
    <x v="768"/>
    <x v="2"/>
    <x v="1"/>
    <x v="934"/>
    <x v="331"/>
    <x v="1496"/>
    <x v="3"/>
    <x v="2"/>
    <x v="17"/>
    <x v="17"/>
    <x v="0"/>
    <x v="0"/>
    <x v="3"/>
    <x v="0"/>
  </r>
  <r>
    <x v="0"/>
    <x v="0"/>
    <x v="426"/>
    <x v="427"/>
    <x v="22"/>
    <x v="1"/>
    <x v="2320"/>
    <x v="769"/>
    <x v="2"/>
    <x v="1"/>
    <x v="935"/>
    <x v="377"/>
    <x v="1497"/>
    <x v="3"/>
    <x v="2"/>
    <x v="17"/>
    <x v="17"/>
    <x v="0"/>
    <x v="0"/>
    <x v="3"/>
    <x v="0"/>
  </r>
  <r>
    <x v="0"/>
    <x v="0"/>
    <x v="319"/>
    <x v="341"/>
    <x v="22"/>
    <x v="1"/>
    <x v="2321"/>
    <x v="51"/>
    <x v="2"/>
    <x v="2"/>
    <x v="76"/>
    <x v="286"/>
    <x v="1113"/>
    <x v="4"/>
    <x v="3"/>
    <x v="21"/>
    <x v="21"/>
    <x v="0"/>
    <x v="0"/>
    <x v="3"/>
    <x v="0"/>
  </r>
  <r>
    <x v="0"/>
    <x v="0"/>
    <x v="375"/>
    <x v="403"/>
    <x v="22"/>
    <x v="1"/>
    <x v="2322"/>
    <x v="59"/>
    <x v="2"/>
    <x v="2"/>
    <x v="129"/>
    <x v="335"/>
    <x v="1498"/>
    <x v="4"/>
    <x v="3"/>
    <x v="20"/>
    <x v="20"/>
    <x v="0"/>
    <x v="0"/>
    <x v="3"/>
    <x v="0"/>
  </r>
  <r>
    <x v="0"/>
    <x v="0"/>
    <x v="322"/>
    <x v="344"/>
    <x v="22"/>
    <x v="1"/>
    <x v="2323"/>
    <x v="45"/>
    <x v="2"/>
    <x v="2"/>
    <x v="61"/>
    <x v="289"/>
    <x v="1499"/>
    <x v="4"/>
    <x v="3"/>
    <x v="21"/>
    <x v="21"/>
    <x v="0"/>
    <x v="0"/>
    <x v="3"/>
    <x v="0"/>
  </r>
  <r>
    <x v="0"/>
    <x v="0"/>
    <x v="429"/>
    <x v="455"/>
    <x v="22"/>
    <x v="1"/>
    <x v="2324"/>
    <x v="45"/>
    <x v="2"/>
    <x v="2"/>
    <x v="128"/>
    <x v="380"/>
    <x v="1500"/>
    <x v="4"/>
    <x v="3"/>
    <x v="20"/>
    <x v="20"/>
    <x v="0"/>
    <x v="0"/>
    <x v="3"/>
    <x v="0"/>
  </r>
  <r>
    <x v="0"/>
    <x v="0"/>
    <x v="433"/>
    <x v="459"/>
    <x v="22"/>
    <x v="1"/>
    <x v="2325"/>
    <x v="45"/>
    <x v="2"/>
    <x v="2"/>
    <x v="128"/>
    <x v="173"/>
    <x v="191"/>
    <x v="4"/>
    <x v="3"/>
    <x v="20"/>
    <x v="20"/>
    <x v="0"/>
    <x v="0"/>
    <x v="3"/>
    <x v="0"/>
  </r>
  <r>
    <x v="0"/>
    <x v="0"/>
    <x v="73"/>
    <x v="72"/>
    <x v="22"/>
    <x v="1"/>
    <x v="2326"/>
    <x v="47"/>
    <x v="2"/>
    <x v="2"/>
    <x v="68"/>
    <x v="66"/>
    <x v="360"/>
    <x v="4"/>
    <x v="3"/>
    <x v="21"/>
    <x v="21"/>
    <x v="0"/>
    <x v="0"/>
    <x v="3"/>
    <x v="0"/>
  </r>
  <r>
    <x v="0"/>
    <x v="0"/>
    <x v="74"/>
    <x v="73"/>
    <x v="22"/>
    <x v="1"/>
    <x v="2327"/>
    <x v="59"/>
    <x v="2"/>
    <x v="2"/>
    <x v="129"/>
    <x v="67"/>
    <x v="274"/>
    <x v="4"/>
    <x v="3"/>
    <x v="20"/>
    <x v="20"/>
    <x v="0"/>
    <x v="0"/>
    <x v="3"/>
    <x v="0"/>
  </r>
  <r>
    <x v="0"/>
    <x v="0"/>
    <x v="160"/>
    <x v="170"/>
    <x v="22"/>
    <x v="1"/>
    <x v="2328"/>
    <x v="47"/>
    <x v="2"/>
    <x v="2"/>
    <x v="384"/>
    <x v="141"/>
    <x v="1188"/>
    <x v="4"/>
    <x v="3"/>
    <x v="20"/>
    <x v="20"/>
    <x v="0"/>
    <x v="0"/>
    <x v="3"/>
    <x v="0"/>
  </r>
  <r>
    <x v="0"/>
    <x v="0"/>
    <x v="380"/>
    <x v="408"/>
    <x v="22"/>
    <x v="1"/>
    <x v="2329"/>
    <x v="59"/>
    <x v="2"/>
    <x v="2"/>
    <x v="129"/>
    <x v="231"/>
    <x v="1079"/>
    <x v="4"/>
    <x v="3"/>
    <x v="20"/>
    <x v="20"/>
    <x v="0"/>
    <x v="0"/>
    <x v="3"/>
    <x v="0"/>
  </r>
  <r>
    <x v="0"/>
    <x v="0"/>
    <x v="381"/>
    <x v="409"/>
    <x v="22"/>
    <x v="1"/>
    <x v="2330"/>
    <x v="45"/>
    <x v="2"/>
    <x v="2"/>
    <x v="201"/>
    <x v="338"/>
    <x v="1501"/>
    <x v="4"/>
    <x v="3"/>
    <x v="19"/>
    <x v="19"/>
    <x v="0"/>
    <x v="0"/>
    <x v="3"/>
    <x v="0"/>
  </r>
  <r>
    <x v="0"/>
    <x v="0"/>
    <x v="382"/>
    <x v="410"/>
    <x v="22"/>
    <x v="1"/>
    <x v="2331"/>
    <x v="59"/>
    <x v="2"/>
    <x v="2"/>
    <x v="130"/>
    <x v="187"/>
    <x v="1502"/>
    <x v="4"/>
    <x v="3"/>
    <x v="20"/>
    <x v="20"/>
    <x v="0"/>
    <x v="0"/>
    <x v="3"/>
    <x v="0"/>
  </r>
  <r>
    <x v="0"/>
    <x v="0"/>
    <x v="326"/>
    <x v="348"/>
    <x v="22"/>
    <x v="1"/>
    <x v="2332"/>
    <x v="45"/>
    <x v="2"/>
    <x v="2"/>
    <x v="61"/>
    <x v="64"/>
    <x v="66"/>
    <x v="4"/>
    <x v="3"/>
    <x v="21"/>
    <x v="21"/>
    <x v="0"/>
    <x v="0"/>
    <x v="3"/>
    <x v="0"/>
  </r>
  <r>
    <x v="0"/>
    <x v="0"/>
    <x v="384"/>
    <x v="412"/>
    <x v="22"/>
    <x v="1"/>
    <x v="2333"/>
    <x v="47"/>
    <x v="2"/>
    <x v="2"/>
    <x v="329"/>
    <x v="340"/>
    <x v="1503"/>
    <x v="4"/>
    <x v="3"/>
    <x v="19"/>
    <x v="19"/>
    <x v="0"/>
    <x v="0"/>
    <x v="3"/>
    <x v="0"/>
  </r>
  <r>
    <x v="0"/>
    <x v="0"/>
    <x v="435"/>
    <x v="461"/>
    <x v="22"/>
    <x v="1"/>
    <x v="2334"/>
    <x v="45"/>
    <x v="2"/>
    <x v="2"/>
    <x v="61"/>
    <x v="384"/>
    <x v="581"/>
    <x v="4"/>
    <x v="3"/>
    <x v="21"/>
    <x v="21"/>
    <x v="0"/>
    <x v="0"/>
    <x v="3"/>
    <x v="0"/>
  </r>
  <r>
    <x v="0"/>
    <x v="0"/>
    <x v="78"/>
    <x v="77"/>
    <x v="22"/>
    <x v="1"/>
    <x v="2335"/>
    <x v="59"/>
    <x v="2"/>
    <x v="2"/>
    <x v="129"/>
    <x v="70"/>
    <x v="912"/>
    <x v="4"/>
    <x v="3"/>
    <x v="21"/>
    <x v="21"/>
    <x v="0"/>
    <x v="0"/>
    <x v="3"/>
    <x v="0"/>
  </r>
  <r>
    <x v="0"/>
    <x v="0"/>
    <x v="79"/>
    <x v="78"/>
    <x v="22"/>
    <x v="1"/>
    <x v="2336"/>
    <x v="45"/>
    <x v="2"/>
    <x v="2"/>
    <x v="61"/>
    <x v="71"/>
    <x v="834"/>
    <x v="4"/>
    <x v="3"/>
    <x v="20"/>
    <x v="20"/>
    <x v="0"/>
    <x v="0"/>
    <x v="3"/>
    <x v="0"/>
  </r>
  <r>
    <x v="0"/>
    <x v="0"/>
    <x v="167"/>
    <x v="177"/>
    <x v="22"/>
    <x v="1"/>
    <x v="2337"/>
    <x v="45"/>
    <x v="2"/>
    <x v="2"/>
    <x v="128"/>
    <x v="148"/>
    <x v="159"/>
    <x v="4"/>
    <x v="3"/>
    <x v="20"/>
    <x v="20"/>
    <x v="0"/>
    <x v="0"/>
    <x v="3"/>
    <x v="0"/>
  </r>
  <r>
    <x v="0"/>
    <x v="0"/>
    <x v="385"/>
    <x v="413"/>
    <x v="22"/>
    <x v="1"/>
    <x v="2338"/>
    <x v="45"/>
    <x v="2"/>
    <x v="2"/>
    <x v="61"/>
    <x v="341"/>
    <x v="1110"/>
    <x v="4"/>
    <x v="3"/>
    <x v="20"/>
    <x v="20"/>
    <x v="0"/>
    <x v="0"/>
    <x v="3"/>
    <x v="0"/>
  </r>
  <r>
    <x v="0"/>
    <x v="0"/>
    <x v="386"/>
    <x v="414"/>
    <x v="22"/>
    <x v="1"/>
    <x v="2339"/>
    <x v="51"/>
    <x v="2"/>
    <x v="2"/>
    <x v="84"/>
    <x v="342"/>
    <x v="914"/>
    <x v="4"/>
    <x v="3"/>
    <x v="20"/>
    <x v="20"/>
    <x v="0"/>
    <x v="0"/>
    <x v="3"/>
    <x v="0"/>
  </r>
  <r>
    <x v="0"/>
    <x v="0"/>
    <x v="81"/>
    <x v="80"/>
    <x v="22"/>
    <x v="1"/>
    <x v="2340"/>
    <x v="45"/>
    <x v="2"/>
    <x v="2"/>
    <x v="61"/>
    <x v="64"/>
    <x v="66"/>
    <x v="4"/>
    <x v="3"/>
    <x v="21"/>
    <x v="21"/>
    <x v="0"/>
    <x v="0"/>
    <x v="3"/>
    <x v="0"/>
  </r>
  <r>
    <x v="0"/>
    <x v="0"/>
    <x v="438"/>
    <x v="464"/>
    <x v="22"/>
    <x v="1"/>
    <x v="2341"/>
    <x v="45"/>
    <x v="2"/>
    <x v="2"/>
    <x v="61"/>
    <x v="384"/>
    <x v="581"/>
    <x v="4"/>
    <x v="3"/>
    <x v="21"/>
    <x v="21"/>
    <x v="0"/>
    <x v="0"/>
    <x v="3"/>
    <x v="0"/>
  </r>
  <r>
    <x v="0"/>
    <x v="0"/>
    <x v="170"/>
    <x v="180"/>
    <x v="22"/>
    <x v="1"/>
    <x v="2342"/>
    <x v="354"/>
    <x v="2"/>
    <x v="2"/>
    <x v="639"/>
    <x v="151"/>
    <x v="1504"/>
    <x v="4"/>
    <x v="3"/>
    <x v="20"/>
    <x v="20"/>
    <x v="0"/>
    <x v="0"/>
    <x v="3"/>
    <x v="0"/>
  </r>
  <r>
    <x v="0"/>
    <x v="0"/>
    <x v="83"/>
    <x v="82"/>
    <x v="22"/>
    <x v="1"/>
    <x v="2343"/>
    <x v="72"/>
    <x v="2"/>
    <x v="2"/>
    <x v="427"/>
    <x v="74"/>
    <x v="664"/>
    <x v="4"/>
    <x v="3"/>
    <x v="20"/>
    <x v="20"/>
    <x v="0"/>
    <x v="0"/>
    <x v="3"/>
    <x v="0"/>
  </r>
  <r>
    <x v="0"/>
    <x v="0"/>
    <x v="265"/>
    <x v="281"/>
    <x v="22"/>
    <x v="1"/>
    <x v="2344"/>
    <x v="118"/>
    <x v="2"/>
    <x v="2"/>
    <x v="119"/>
    <x v="234"/>
    <x v="1505"/>
    <x v="4"/>
    <x v="3"/>
    <x v="20"/>
    <x v="20"/>
    <x v="0"/>
    <x v="0"/>
    <x v="3"/>
    <x v="0"/>
  </r>
  <r>
    <x v="0"/>
    <x v="0"/>
    <x v="329"/>
    <x v="351"/>
    <x v="22"/>
    <x v="1"/>
    <x v="2345"/>
    <x v="118"/>
    <x v="2"/>
    <x v="2"/>
    <x v="119"/>
    <x v="293"/>
    <x v="705"/>
    <x v="4"/>
    <x v="3"/>
    <x v="19"/>
    <x v="19"/>
    <x v="0"/>
    <x v="0"/>
    <x v="3"/>
    <x v="0"/>
  </r>
  <r>
    <x v="0"/>
    <x v="0"/>
    <x v="331"/>
    <x v="353"/>
    <x v="22"/>
    <x v="1"/>
    <x v="2346"/>
    <x v="47"/>
    <x v="2"/>
    <x v="2"/>
    <x v="85"/>
    <x v="295"/>
    <x v="1506"/>
    <x v="4"/>
    <x v="3"/>
    <x v="20"/>
    <x v="20"/>
    <x v="0"/>
    <x v="0"/>
    <x v="3"/>
    <x v="0"/>
  </r>
  <r>
    <x v="0"/>
    <x v="0"/>
    <x v="87"/>
    <x v="86"/>
    <x v="22"/>
    <x v="1"/>
    <x v="2347"/>
    <x v="409"/>
    <x v="2"/>
    <x v="1"/>
    <x v="700"/>
    <x v="76"/>
    <x v="1092"/>
    <x v="1"/>
    <x v="1"/>
    <x v="18"/>
    <x v="18"/>
    <x v="0"/>
    <x v="0"/>
    <x v="3"/>
    <x v="0"/>
  </r>
  <r>
    <x v="0"/>
    <x v="0"/>
    <x v="267"/>
    <x v="283"/>
    <x v="22"/>
    <x v="1"/>
    <x v="2348"/>
    <x v="45"/>
    <x v="2"/>
    <x v="2"/>
    <x v="61"/>
    <x v="236"/>
    <x v="284"/>
    <x v="4"/>
    <x v="3"/>
    <x v="20"/>
    <x v="20"/>
    <x v="0"/>
    <x v="0"/>
    <x v="3"/>
    <x v="0"/>
  </r>
  <r>
    <x v="0"/>
    <x v="0"/>
    <x v="332"/>
    <x v="354"/>
    <x v="22"/>
    <x v="1"/>
    <x v="2349"/>
    <x v="45"/>
    <x v="2"/>
    <x v="2"/>
    <x v="128"/>
    <x v="296"/>
    <x v="371"/>
    <x v="4"/>
    <x v="3"/>
    <x v="20"/>
    <x v="20"/>
    <x v="0"/>
    <x v="0"/>
    <x v="3"/>
    <x v="0"/>
  </r>
  <r>
    <x v="0"/>
    <x v="0"/>
    <x v="208"/>
    <x v="223"/>
    <x v="22"/>
    <x v="1"/>
    <x v="2350"/>
    <x v="66"/>
    <x v="2"/>
    <x v="2"/>
    <x v="81"/>
    <x v="182"/>
    <x v="202"/>
    <x v="4"/>
    <x v="3"/>
    <x v="21"/>
    <x v="21"/>
    <x v="0"/>
    <x v="0"/>
    <x v="3"/>
    <x v="0"/>
  </r>
  <r>
    <x v="0"/>
    <x v="0"/>
    <x v="269"/>
    <x v="285"/>
    <x v="22"/>
    <x v="1"/>
    <x v="2351"/>
    <x v="46"/>
    <x v="2"/>
    <x v="2"/>
    <x v="326"/>
    <x v="238"/>
    <x v="485"/>
    <x v="4"/>
    <x v="3"/>
    <x v="20"/>
    <x v="20"/>
    <x v="0"/>
    <x v="0"/>
    <x v="3"/>
    <x v="0"/>
  </r>
  <r>
    <x v="0"/>
    <x v="0"/>
    <x v="439"/>
    <x v="465"/>
    <x v="22"/>
    <x v="1"/>
    <x v="2352"/>
    <x v="52"/>
    <x v="2"/>
    <x v="2"/>
    <x v="383"/>
    <x v="385"/>
    <x v="1436"/>
    <x v="4"/>
    <x v="3"/>
    <x v="20"/>
    <x v="20"/>
    <x v="0"/>
    <x v="0"/>
    <x v="3"/>
    <x v="0"/>
  </r>
  <r>
    <x v="0"/>
    <x v="0"/>
    <x v="209"/>
    <x v="224"/>
    <x v="22"/>
    <x v="1"/>
    <x v="2353"/>
    <x v="47"/>
    <x v="2"/>
    <x v="2"/>
    <x v="85"/>
    <x v="183"/>
    <x v="205"/>
    <x v="4"/>
    <x v="3"/>
    <x v="20"/>
    <x v="20"/>
    <x v="0"/>
    <x v="0"/>
    <x v="3"/>
    <x v="0"/>
  </r>
  <r>
    <x v="0"/>
    <x v="0"/>
    <x v="270"/>
    <x v="286"/>
    <x v="22"/>
    <x v="1"/>
    <x v="2354"/>
    <x v="58"/>
    <x v="2"/>
    <x v="2"/>
    <x v="431"/>
    <x v="239"/>
    <x v="673"/>
    <x v="4"/>
    <x v="3"/>
    <x v="19"/>
    <x v="19"/>
    <x v="0"/>
    <x v="0"/>
    <x v="3"/>
    <x v="0"/>
  </r>
  <r>
    <x v="0"/>
    <x v="0"/>
    <x v="440"/>
    <x v="466"/>
    <x v="22"/>
    <x v="1"/>
    <x v="2355"/>
    <x v="116"/>
    <x v="2"/>
    <x v="2"/>
    <x v="142"/>
    <x v="386"/>
    <x v="1507"/>
    <x v="4"/>
    <x v="3"/>
    <x v="21"/>
    <x v="21"/>
    <x v="0"/>
    <x v="0"/>
    <x v="3"/>
    <x v="0"/>
  </r>
  <r>
    <x v="0"/>
    <x v="0"/>
    <x v="271"/>
    <x v="287"/>
    <x v="22"/>
    <x v="1"/>
    <x v="2356"/>
    <x v="47"/>
    <x v="2"/>
    <x v="2"/>
    <x v="68"/>
    <x v="65"/>
    <x v="1127"/>
    <x v="4"/>
    <x v="3"/>
    <x v="20"/>
    <x v="20"/>
    <x v="0"/>
    <x v="0"/>
    <x v="3"/>
    <x v="0"/>
  </r>
  <r>
    <x v="0"/>
    <x v="0"/>
    <x v="442"/>
    <x v="468"/>
    <x v="22"/>
    <x v="1"/>
    <x v="2357"/>
    <x v="45"/>
    <x v="2"/>
    <x v="2"/>
    <x v="61"/>
    <x v="387"/>
    <x v="1508"/>
    <x v="4"/>
    <x v="3"/>
    <x v="21"/>
    <x v="21"/>
    <x v="0"/>
    <x v="0"/>
    <x v="3"/>
    <x v="0"/>
  </r>
  <r>
    <x v="0"/>
    <x v="0"/>
    <x v="443"/>
    <x v="469"/>
    <x v="22"/>
    <x v="1"/>
    <x v="2358"/>
    <x v="45"/>
    <x v="2"/>
    <x v="2"/>
    <x v="61"/>
    <x v="382"/>
    <x v="570"/>
    <x v="4"/>
    <x v="3"/>
    <x v="21"/>
    <x v="21"/>
    <x v="0"/>
    <x v="0"/>
    <x v="3"/>
    <x v="0"/>
  </r>
  <r>
    <x v="0"/>
    <x v="0"/>
    <x v="445"/>
    <x v="471"/>
    <x v="22"/>
    <x v="1"/>
    <x v="2359"/>
    <x v="47"/>
    <x v="2"/>
    <x v="2"/>
    <x v="384"/>
    <x v="298"/>
    <x v="709"/>
    <x v="4"/>
    <x v="3"/>
    <x v="20"/>
    <x v="20"/>
    <x v="0"/>
    <x v="0"/>
    <x v="3"/>
    <x v="0"/>
  </r>
  <r>
    <x v="0"/>
    <x v="0"/>
    <x v="464"/>
    <x v="492"/>
    <x v="22"/>
    <x v="1"/>
    <x v="2360"/>
    <x v="770"/>
    <x v="2"/>
    <x v="1"/>
    <x v="936"/>
    <x v="401"/>
    <x v="1509"/>
    <x v="3"/>
    <x v="2"/>
    <x v="17"/>
    <x v="17"/>
    <x v="0"/>
    <x v="0"/>
    <x v="3"/>
    <x v="0"/>
  </r>
  <r>
    <x v="0"/>
    <x v="0"/>
    <x v="210"/>
    <x v="225"/>
    <x v="22"/>
    <x v="1"/>
    <x v="2361"/>
    <x v="45"/>
    <x v="2"/>
    <x v="2"/>
    <x v="61"/>
    <x v="184"/>
    <x v="377"/>
    <x v="4"/>
    <x v="3"/>
    <x v="21"/>
    <x v="21"/>
    <x v="0"/>
    <x v="0"/>
    <x v="3"/>
    <x v="0"/>
  </r>
  <r>
    <x v="0"/>
    <x v="0"/>
    <x v="216"/>
    <x v="232"/>
    <x v="22"/>
    <x v="1"/>
    <x v="2362"/>
    <x v="45"/>
    <x v="2"/>
    <x v="2"/>
    <x v="61"/>
    <x v="188"/>
    <x v="1510"/>
    <x v="4"/>
    <x v="3"/>
    <x v="21"/>
    <x v="21"/>
    <x v="0"/>
    <x v="0"/>
    <x v="3"/>
    <x v="0"/>
  </r>
  <r>
    <x v="0"/>
    <x v="0"/>
    <x v="212"/>
    <x v="227"/>
    <x v="22"/>
    <x v="1"/>
    <x v="2363"/>
    <x v="45"/>
    <x v="2"/>
    <x v="2"/>
    <x v="131"/>
    <x v="185"/>
    <x v="206"/>
    <x v="4"/>
    <x v="3"/>
    <x v="20"/>
    <x v="20"/>
    <x v="0"/>
    <x v="0"/>
    <x v="3"/>
    <x v="0"/>
  </r>
  <r>
    <x v="0"/>
    <x v="0"/>
    <x v="94"/>
    <x v="93"/>
    <x v="22"/>
    <x v="1"/>
    <x v="2364"/>
    <x v="771"/>
    <x v="2"/>
    <x v="1"/>
    <x v="937"/>
    <x v="81"/>
    <x v="1511"/>
    <x v="2"/>
    <x v="1"/>
    <x v="22"/>
    <x v="22"/>
    <x v="0"/>
    <x v="0"/>
    <x v="3"/>
    <x v="0"/>
  </r>
  <r>
    <x v="0"/>
    <x v="0"/>
    <x v="390"/>
    <x v="418"/>
    <x v="22"/>
    <x v="1"/>
    <x v="2365"/>
    <x v="45"/>
    <x v="2"/>
    <x v="2"/>
    <x v="61"/>
    <x v="345"/>
    <x v="1512"/>
    <x v="4"/>
    <x v="3"/>
    <x v="21"/>
    <x v="21"/>
    <x v="0"/>
    <x v="0"/>
    <x v="3"/>
    <x v="0"/>
  </r>
  <r>
    <x v="0"/>
    <x v="0"/>
    <x v="97"/>
    <x v="96"/>
    <x v="22"/>
    <x v="1"/>
    <x v="2366"/>
    <x v="47"/>
    <x v="2"/>
    <x v="2"/>
    <x v="68"/>
    <x v="84"/>
    <x v="379"/>
    <x v="4"/>
    <x v="3"/>
    <x v="20"/>
    <x v="20"/>
    <x v="0"/>
    <x v="0"/>
    <x v="3"/>
    <x v="0"/>
  </r>
  <r>
    <x v="0"/>
    <x v="0"/>
    <x v="449"/>
    <x v="475"/>
    <x v="22"/>
    <x v="1"/>
    <x v="2367"/>
    <x v="45"/>
    <x v="2"/>
    <x v="2"/>
    <x v="61"/>
    <x v="391"/>
    <x v="848"/>
    <x v="4"/>
    <x v="3"/>
    <x v="21"/>
    <x v="21"/>
    <x v="0"/>
    <x v="0"/>
    <x v="3"/>
    <x v="0"/>
  </r>
  <r>
    <x v="0"/>
    <x v="0"/>
    <x v="392"/>
    <x v="420"/>
    <x v="22"/>
    <x v="1"/>
    <x v="2368"/>
    <x v="45"/>
    <x v="2"/>
    <x v="2"/>
    <x v="131"/>
    <x v="290"/>
    <x v="359"/>
    <x v="4"/>
    <x v="3"/>
    <x v="20"/>
    <x v="20"/>
    <x v="0"/>
    <x v="0"/>
    <x v="3"/>
    <x v="0"/>
  </r>
  <r>
    <x v="0"/>
    <x v="0"/>
    <x v="451"/>
    <x v="477"/>
    <x v="22"/>
    <x v="1"/>
    <x v="2369"/>
    <x v="45"/>
    <x v="2"/>
    <x v="2"/>
    <x v="61"/>
    <x v="392"/>
    <x v="850"/>
    <x v="4"/>
    <x v="3"/>
    <x v="21"/>
    <x v="21"/>
    <x v="0"/>
    <x v="0"/>
    <x v="3"/>
    <x v="0"/>
  </r>
  <r>
    <x v="0"/>
    <x v="0"/>
    <x v="393"/>
    <x v="421"/>
    <x v="22"/>
    <x v="1"/>
    <x v="2370"/>
    <x v="45"/>
    <x v="2"/>
    <x v="2"/>
    <x v="61"/>
    <x v="347"/>
    <x v="679"/>
    <x v="4"/>
    <x v="3"/>
    <x v="20"/>
    <x v="20"/>
    <x v="0"/>
    <x v="0"/>
    <x v="3"/>
    <x v="0"/>
  </r>
  <r>
    <x v="0"/>
    <x v="0"/>
    <x v="396"/>
    <x v="424"/>
    <x v="22"/>
    <x v="1"/>
    <x v="2371"/>
    <x v="45"/>
    <x v="2"/>
    <x v="2"/>
    <x v="61"/>
    <x v="238"/>
    <x v="456"/>
    <x v="4"/>
    <x v="3"/>
    <x v="20"/>
    <x v="20"/>
    <x v="0"/>
    <x v="0"/>
    <x v="3"/>
    <x v="0"/>
  </r>
  <r>
    <x v="0"/>
    <x v="0"/>
    <x v="397"/>
    <x v="425"/>
    <x v="22"/>
    <x v="1"/>
    <x v="2372"/>
    <x v="45"/>
    <x v="2"/>
    <x v="2"/>
    <x v="61"/>
    <x v="349"/>
    <x v="1513"/>
    <x v="4"/>
    <x v="3"/>
    <x v="21"/>
    <x v="21"/>
    <x v="0"/>
    <x v="0"/>
    <x v="3"/>
    <x v="0"/>
  </r>
  <r>
    <x v="0"/>
    <x v="0"/>
    <x v="103"/>
    <x v="102"/>
    <x v="22"/>
    <x v="1"/>
    <x v="2373"/>
    <x v="45"/>
    <x v="2"/>
    <x v="2"/>
    <x v="61"/>
    <x v="89"/>
    <x v="1514"/>
    <x v="4"/>
    <x v="3"/>
    <x v="21"/>
    <x v="21"/>
    <x v="0"/>
    <x v="0"/>
    <x v="3"/>
    <x v="0"/>
  </r>
  <r>
    <x v="0"/>
    <x v="0"/>
    <x v="188"/>
    <x v="198"/>
    <x v="22"/>
    <x v="1"/>
    <x v="2374"/>
    <x v="51"/>
    <x v="2"/>
    <x v="2"/>
    <x v="76"/>
    <x v="166"/>
    <x v="491"/>
    <x v="4"/>
    <x v="3"/>
    <x v="21"/>
    <x v="21"/>
    <x v="0"/>
    <x v="0"/>
    <x v="3"/>
    <x v="0"/>
  </r>
  <r>
    <x v="0"/>
    <x v="0"/>
    <x v="189"/>
    <x v="199"/>
    <x v="22"/>
    <x v="1"/>
    <x v="2375"/>
    <x v="52"/>
    <x v="2"/>
    <x v="2"/>
    <x v="67"/>
    <x v="166"/>
    <x v="487"/>
    <x v="4"/>
    <x v="3"/>
    <x v="21"/>
    <x v="21"/>
    <x v="0"/>
    <x v="0"/>
    <x v="3"/>
    <x v="0"/>
  </r>
  <r>
    <x v="0"/>
    <x v="0"/>
    <x v="453"/>
    <x v="479"/>
    <x v="22"/>
    <x v="1"/>
    <x v="2376"/>
    <x v="45"/>
    <x v="2"/>
    <x v="2"/>
    <x v="61"/>
    <x v="394"/>
    <x v="685"/>
    <x v="4"/>
    <x v="3"/>
    <x v="21"/>
    <x v="21"/>
    <x v="0"/>
    <x v="0"/>
    <x v="3"/>
    <x v="0"/>
  </r>
  <r>
    <x v="0"/>
    <x v="0"/>
    <x v="106"/>
    <x v="105"/>
    <x v="22"/>
    <x v="1"/>
    <x v="2377"/>
    <x v="47"/>
    <x v="2"/>
    <x v="2"/>
    <x v="68"/>
    <x v="92"/>
    <x v="100"/>
    <x v="4"/>
    <x v="3"/>
    <x v="21"/>
    <x v="21"/>
    <x v="0"/>
    <x v="0"/>
    <x v="3"/>
    <x v="0"/>
  </r>
  <r>
    <x v="0"/>
    <x v="0"/>
    <x v="218"/>
    <x v="234"/>
    <x v="22"/>
    <x v="1"/>
    <x v="2378"/>
    <x v="118"/>
    <x v="2"/>
    <x v="2"/>
    <x v="646"/>
    <x v="190"/>
    <x v="1515"/>
    <x v="4"/>
    <x v="3"/>
    <x v="21"/>
    <x v="21"/>
    <x v="0"/>
    <x v="0"/>
    <x v="3"/>
    <x v="0"/>
  </r>
  <r>
    <x v="0"/>
    <x v="0"/>
    <x v="277"/>
    <x v="293"/>
    <x v="22"/>
    <x v="1"/>
    <x v="2379"/>
    <x v="172"/>
    <x v="2"/>
    <x v="2"/>
    <x v="198"/>
    <x v="245"/>
    <x v="294"/>
    <x v="4"/>
    <x v="3"/>
    <x v="19"/>
    <x v="19"/>
    <x v="0"/>
    <x v="0"/>
    <x v="3"/>
    <x v="0"/>
  </r>
  <r>
    <x v="0"/>
    <x v="0"/>
    <x v="110"/>
    <x v="109"/>
    <x v="22"/>
    <x v="1"/>
    <x v="2380"/>
    <x v="45"/>
    <x v="2"/>
    <x v="2"/>
    <x v="61"/>
    <x v="96"/>
    <x v="104"/>
    <x v="4"/>
    <x v="3"/>
    <x v="21"/>
    <x v="21"/>
    <x v="0"/>
    <x v="0"/>
    <x v="3"/>
    <x v="0"/>
  </r>
  <r>
    <x v="0"/>
    <x v="0"/>
    <x v="111"/>
    <x v="110"/>
    <x v="22"/>
    <x v="1"/>
    <x v="2381"/>
    <x v="45"/>
    <x v="2"/>
    <x v="2"/>
    <x v="61"/>
    <x v="97"/>
    <x v="220"/>
    <x v="4"/>
    <x v="3"/>
    <x v="21"/>
    <x v="21"/>
    <x v="0"/>
    <x v="0"/>
    <x v="3"/>
    <x v="0"/>
  </r>
  <r>
    <x v="0"/>
    <x v="0"/>
    <x v="220"/>
    <x v="236"/>
    <x v="22"/>
    <x v="1"/>
    <x v="2382"/>
    <x v="46"/>
    <x v="2"/>
    <x v="2"/>
    <x v="252"/>
    <x v="192"/>
    <x v="1516"/>
    <x v="4"/>
    <x v="3"/>
    <x v="21"/>
    <x v="21"/>
    <x v="0"/>
    <x v="0"/>
    <x v="3"/>
    <x v="0"/>
  </r>
  <r>
    <x v="0"/>
    <x v="0"/>
    <x v="196"/>
    <x v="206"/>
    <x v="22"/>
    <x v="1"/>
    <x v="2383"/>
    <x v="45"/>
    <x v="2"/>
    <x v="2"/>
    <x v="61"/>
    <x v="172"/>
    <x v="189"/>
    <x v="4"/>
    <x v="3"/>
    <x v="21"/>
    <x v="21"/>
    <x v="0"/>
    <x v="0"/>
    <x v="3"/>
    <x v="0"/>
  </r>
  <r>
    <x v="0"/>
    <x v="0"/>
    <x v="115"/>
    <x v="114"/>
    <x v="22"/>
    <x v="1"/>
    <x v="2384"/>
    <x v="45"/>
    <x v="2"/>
    <x v="2"/>
    <x v="61"/>
    <x v="98"/>
    <x v="109"/>
    <x v="4"/>
    <x v="3"/>
    <x v="21"/>
    <x v="21"/>
    <x v="0"/>
    <x v="0"/>
    <x v="3"/>
    <x v="0"/>
  </r>
  <r>
    <x v="0"/>
    <x v="0"/>
    <x v="116"/>
    <x v="115"/>
    <x v="22"/>
    <x v="1"/>
    <x v="2385"/>
    <x v="168"/>
    <x v="2"/>
    <x v="2"/>
    <x v="45"/>
    <x v="101"/>
    <x v="1517"/>
    <x v="4"/>
    <x v="3"/>
    <x v="20"/>
    <x v="20"/>
    <x v="0"/>
    <x v="0"/>
    <x v="3"/>
    <x v="0"/>
  </r>
  <r>
    <x v="0"/>
    <x v="0"/>
    <x v="203"/>
    <x v="213"/>
    <x v="22"/>
    <x v="1"/>
    <x v="2386"/>
    <x v="45"/>
    <x v="2"/>
    <x v="2"/>
    <x v="61"/>
    <x v="177"/>
    <x v="1382"/>
    <x v="4"/>
    <x v="3"/>
    <x v="21"/>
    <x v="21"/>
    <x v="0"/>
    <x v="0"/>
    <x v="3"/>
    <x v="0"/>
  </r>
  <r>
    <x v="0"/>
    <x v="0"/>
    <x v="206"/>
    <x v="216"/>
    <x v="22"/>
    <x v="1"/>
    <x v="2387"/>
    <x v="220"/>
    <x v="2"/>
    <x v="2"/>
    <x v="255"/>
    <x v="180"/>
    <x v="1518"/>
    <x v="4"/>
    <x v="3"/>
    <x v="19"/>
    <x v="19"/>
    <x v="0"/>
    <x v="0"/>
    <x v="3"/>
    <x v="0"/>
  </r>
  <r>
    <x v="0"/>
    <x v="0"/>
    <x v="117"/>
    <x v="116"/>
    <x v="22"/>
    <x v="1"/>
    <x v="2388"/>
    <x v="45"/>
    <x v="2"/>
    <x v="2"/>
    <x v="89"/>
    <x v="102"/>
    <x v="111"/>
    <x v="4"/>
    <x v="3"/>
    <x v="20"/>
    <x v="20"/>
    <x v="0"/>
    <x v="0"/>
    <x v="3"/>
    <x v="0"/>
  </r>
  <r>
    <x v="0"/>
    <x v="0"/>
    <x v="118"/>
    <x v="543"/>
    <x v="22"/>
    <x v="1"/>
    <x v="2389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17"/>
    <x v="22"/>
    <x v="1"/>
    <x v="2390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2"/>
    <x v="1"/>
    <x v="2391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2"/>
    <x v="1"/>
    <x v="2392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217"/>
    <x v="22"/>
    <x v="1"/>
    <x v="2393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22"/>
    <x v="1"/>
    <x v="2394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2"/>
    <x v="1"/>
    <x v="2395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2"/>
    <x v="1"/>
    <x v="2396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2"/>
    <x v="1"/>
    <x v="239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2"/>
    <x v="1"/>
    <x v="239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2"/>
    <x v="1"/>
    <x v="2399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2"/>
    <x v="1"/>
    <x v="240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22"/>
    <x v="1"/>
    <x v="2401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219"/>
    <x v="22"/>
    <x v="1"/>
    <x v="2402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220"/>
    <x v="22"/>
    <x v="1"/>
    <x v="2403"/>
    <x v="4"/>
    <x v="3"/>
    <x v="3"/>
    <x v="4"/>
    <x v="0"/>
    <x v="0"/>
    <x v="2"/>
    <x v="1"/>
    <x v="14"/>
    <x v="14"/>
    <x v="0"/>
    <x v="0"/>
    <x v="3"/>
    <x v="0"/>
  </r>
  <r>
    <x v="0"/>
    <x v="0"/>
    <x v="118"/>
    <x v="221"/>
    <x v="22"/>
    <x v="1"/>
    <x v="2404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5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6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3"/>
    <x v="22"/>
    <x v="1"/>
    <x v="2408"/>
    <x v="4"/>
    <x v="3"/>
    <x v="3"/>
    <x v="4"/>
    <x v="0"/>
    <x v="0"/>
    <x v="4"/>
    <x v="3"/>
    <x v="20"/>
    <x v="20"/>
    <x v="0"/>
    <x v="0"/>
    <x v="3"/>
    <x v="0"/>
  </r>
  <r>
    <x v="0"/>
    <x v="0"/>
    <x v="447"/>
    <x v="473"/>
    <x v="23"/>
    <x v="1"/>
    <x v="2409"/>
    <x v="45"/>
    <x v="2"/>
    <x v="2"/>
    <x v="45"/>
    <x v="389"/>
    <x v="600"/>
    <x v="4"/>
    <x v="3"/>
    <x v="16"/>
    <x v="16"/>
    <x v="0"/>
    <x v="0"/>
    <x v="3"/>
    <x v="0"/>
  </r>
  <r>
    <x v="0"/>
    <x v="0"/>
    <x v="391"/>
    <x v="419"/>
    <x v="23"/>
    <x v="1"/>
    <x v="2410"/>
    <x v="45"/>
    <x v="2"/>
    <x v="2"/>
    <x v="61"/>
    <x v="346"/>
    <x v="1220"/>
    <x v="4"/>
    <x v="3"/>
    <x v="21"/>
    <x v="21"/>
    <x v="0"/>
    <x v="0"/>
    <x v="3"/>
    <x v="0"/>
  </r>
  <r>
    <x v="0"/>
    <x v="0"/>
    <x v="187"/>
    <x v="197"/>
    <x v="23"/>
    <x v="1"/>
    <x v="2411"/>
    <x v="59"/>
    <x v="2"/>
    <x v="2"/>
    <x v="129"/>
    <x v="157"/>
    <x v="172"/>
    <x v="4"/>
    <x v="3"/>
    <x v="21"/>
    <x v="21"/>
    <x v="0"/>
    <x v="0"/>
    <x v="3"/>
    <x v="0"/>
  </r>
  <r>
    <x v="0"/>
    <x v="0"/>
    <x v="192"/>
    <x v="202"/>
    <x v="23"/>
    <x v="1"/>
    <x v="2412"/>
    <x v="772"/>
    <x v="2"/>
    <x v="2"/>
    <x v="938"/>
    <x v="168"/>
    <x v="1519"/>
    <x v="4"/>
    <x v="3"/>
    <x v="21"/>
    <x v="21"/>
    <x v="0"/>
    <x v="0"/>
    <x v="3"/>
    <x v="0"/>
  </r>
  <r>
    <x v="0"/>
    <x v="0"/>
    <x v="195"/>
    <x v="205"/>
    <x v="23"/>
    <x v="1"/>
    <x v="2413"/>
    <x v="52"/>
    <x v="2"/>
    <x v="2"/>
    <x v="52"/>
    <x v="171"/>
    <x v="1103"/>
    <x v="4"/>
    <x v="3"/>
    <x v="16"/>
    <x v="16"/>
    <x v="0"/>
    <x v="0"/>
    <x v="3"/>
    <x v="0"/>
  </r>
  <r>
    <x v="0"/>
    <x v="0"/>
    <x v="118"/>
    <x v="122"/>
    <x v="23"/>
    <x v="1"/>
    <x v="2414"/>
    <x v="75"/>
    <x v="1"/>
    <x v="0"/>
    <x v="4"/>
    <x v="0"/>
    <x v="0"/>
    <x v="4"/>
    <x v="3"/>
    <x v="20"/>
    <x v="20"/>
    <x v="0"/>
    <x v="0"/>
    <x v="3"/>
    <x v="0"/>
  </r>
  <r>
    <x v="0"/>
    <x v="0"/>
    <x v="252"/>
    <x v="268"/>
    <x v="24"/>
    <x v="1"/>
    <x v="2415"/>
    <x v="356"/>
    <x v="2"/>
    <x v="2"/>
    <x v="145"/>
    <x v="222"/>
    <x v="1520"/>
    <x v="4"/>
    <x v="3"/>
    <x v="16"/>
    <x v="16"/>
    <x v="0"/>
    <x v="0"/>
    <x v="3"/>
    <x v="0"/>
  </r>
  <r>
    <x v="0"/>
    <x v="0"/>
    <x v="557"/>
    <x v="592"/>
    <x v="24"/>
    <x v="1"/>
    <x v="2416"/>
    <x v="51"/>
    <x v="2"/>
    <x v="2"/>
    <x v="51"/>
    <x v="447"/>
    <x v="1521"/>
    <x v="4"/>
    <x v="3"/>
    <x v="16"/>
    <x v="16"/>
    <x v="0"/>
    <x v="0"/>
    <x v="3"/>
    <x v="0"/>
  </r>
  <r>
    <x v="0"/>
    <x v="0"/>
    <x v="313"/>
    <x v="335"/>
    <x v="24"/>
    <x v="1"/>
    <x v="2417"/>
    <x v="45"/>
    <x v="2"/>
    <x v="2"/>
    <x v="45"/>
    <x v="281"/>
    <x v="822"/>
    <x v="4"/>
    <x v="3"/>
    <x v="16"/>
    <x v="16"/>
    <x v="0"/>
    <x v="0"/>
    <x v="3"/>
    <x v="0"/>
  </r>
  <r>
    <x v="0"/>
    <x v="0"/>
    <x v="314"/>
    <x v="336"/>
    <x v="24"/>
    <x v="1"/>
    <x v="2418"/>
    <x v="45"/>
    <x v="2"/>
    <x v="2"/>
    <x v="45"/>
    <x v="282"/>
    <x v="346"/>
    <x v="4"/>
    <x v="3"/>
    <x v="16"/>
    <x v="16"/>
    <x v="0"/>
    <x v="0"/>
    <x v="3"/>
    <x v="0"/>
  </r>
  <r>
    <x v="0"/>
    <x v="0"/>
    <x v="506"/>
    <x v="536"/>
    <x v="24"/>
    <x v="1"/>
    <x v="2419"/>
    <x v="51"/>
    <x v="2"/>
    <x v="2"/>
    <x v="76"/>
    <x v="66"/>
    <x v="85"/>
    <x v="4"/>
    <x v="3"/>
    <x v="21"/>
    <x v="21"/>
    <x v="0"/>
    <x v="0"/>
    <x v="3"/>
    <x v="0"/>
  </r>
  <r>
    <x v="0"/>
    <x v="0"/>
    <x v="324"/>
    <x v="346"/>
    <x v="24"/>
    <x v="1"/>
    <x v="2420"/>
    <x v="51"/>
    <x v="2"/>
    <x v="2"/>
    <x v="76"/>
    <x v="66"/>
    <x v="85"/>
    <x v="4"/>
    <x v="3"/>
    <x v="21"/>
    <x v="21"/>
    <x v="0"/>
    <x v="0"/>
    <x v="3"/>
    <x v="0"/>
  </r>
  <r>
    <x v="0"/>
    <x v="0"/>
    <x v="162"/>
    <x v="172"/>
    <x v="24"/>
    <x v="1"/>
    <x v="2421"/>
    <x v="51"/>
    <x v="2"/>
    <x v="2"/>
    <x v="76"/>
    <x v="143"/>
    <x v="1522"/>
    <x v="4"/>
    <x v="3"/>
    <x v="21"/>
    <x v="21"/>
    <x v="0"/>
    <x v="0"/>
    <x v="3"/>
    <x v="0"/>
  </r>
  <r>
    <x v="0"/>
    <x v="0"/>
    <x v="76"/>
    <x v="75"/>
    <x v="24"/>
    <x v="1"/>
    <x v="2422"/>
    <x v="47"/>
    <x v="2"/>
    <x v="2"/>
    <x v="68"/>
    <x v="66"/>
    <x v="360"/>
    <x v="4"/>
    <x v="3"/>
    <x v="21"/>
    <x v="21"/>
    <x v="0"/>
    <x v="0"/>
    <x v="3"/>
    <x v="0"/>
  </r>
  <r>
    <x v="0"/>
    <x v="0"/>
    <x v="214"/>
    <x v="230"/>
    <x v="24"/>
    <x v="1"/>
    <x v="2423"/>
    <x v="45"/>
    <x v="2"/>
    <x v="2"/>
    <x v="131"/>
    <x v="187"/>
    <x v="1081"/>
    <x v="4"/>
    <x v="3"/>
    <x v="20"/>
    <x v="20"/>
    <x v="0"/>
    <x v="0"/>
    <x v="3"/>
    <x v="0"/>
  </r>
  <r>
    <x v="0"/>
    <x v="0"/>
    <x v="168"/>
    <x v="178"/>
    <x v="24"/>
    <x v="1"/>
    <x v="2424"/>
    <x v="51"/>
    <x v="2"/>
    <x v="2"/>
    <x v="51"/>
    <x v="149"/>
    <x v="1523"/>
    <x v="4"/>
    <x v="3"/>
    <x v="16"/>
    <x v="16"/>
    <x v="0"/>
    <x v="0"/>
    <x v="3"/>
    <x v="0"/>
  </r>
  <r>
    <x v="0"/>
    <x v="0"/>
    <x v="169"/>
    <x v="179"/>
    <x v="24"/>
    <x v="1"/>
    <x v="2425"/>
    <x v="59"/>
    <x v="2"/>
    <x v="2"/>
    <x v="129"/>
    <x v="150"/>
    <x v="1429"/>
    <x v="4"/>
    <x v="3"/>
    <x v="21"/>
    <x v="21"/>
    <x v="0"/>
    <x v="0"/>
    <x v="3"/>
    <x v="0"/>
  </r>
  <r>
    <x v="0"/>
    <x v="0"/>
    <x v="263"/>
    <x v="279"/>
    <x v="24"/>
    <x v="1"/>
    <x v="2426"/>
    <x v="46"/>
    <x v="2"/>
    <x v="2"/>
    <x v="252"/>
    <x v="232"/>
    <x v="1524"/>
    <x v="4"/>
    <x v="3"/>
    <x v="20"/>
    <x v="20"/>
    <x v="0"/>
    <x v="0"/>
    <x v="3"/>
    <x v="0"/>
  </r>
  <r>
    <x v="0"/>
    <x v="0"/>
    <x v="172"/>
    <x v="182"/>
    <x v="24"/>
    <x v="1"/>
    <x v="2427"/>
    <x v="60"/>
    <x v="2"/>
    <x v="2"/>
    <x v="193"/>
    <x v="153"/>
    <x v="1525"/>
    <x v="4"/>
    <x v="3"/>
    <x v="16"/>
    <x v="16"/>
    <x v="0"/>
    <x v="0"/>
    <x v="3"/>
    <x v="0"/>
  </r>
  <r>
    <x v="0"/>
    <x v="0"/>
    <x v="264"/>
    <x v="280"/>
    <x v="24"/>
    <x v="1"/>
    <x v="2428"/>
    <x v="63"/>
    <x v="2"/>
    <x v="2"/>
    <x v="390"/>
    <x v="233"/>
    <x v="1526"/>
    <x v="4"/>
    <x v="3"/>
    <x v="19"/>
    <x v="19"/>
    <x v="0"/>
    <x v="0"/>
    <x v="3"/>
    <x v="0"/>
  </r>
  <r>
    <x v="0"/>
    <x v="0"/>
    <x v="173"/>
    <x v="183"/>
    <x v="24"/>
    <x v="1"/>
    <x v="2429"/>
    <x v="223"/>
    <x v="2"/>
    <x v="2"/>
    <x v="939"/>
    <x v="154"/>
    <x v="1527"/>
    <x v="4"/>
    <x v="3"/>
    <x v="16"/>
    <x v="16"/>
    <x v="0"/>
    <x v="0"/>
    <x v="3"/>
    <x v="0"/>
  </r>
  <r>
    <x v="0"/>
    <x v="0"/>
    <x v="174"/>
    <x v="184"/>
    <x v="24"/>
    <x v="1"/>
    <x v="2430"/>
    <x v="46"/>
    <x v="2"/>
    <x v="2"/>
    <x v="326"/>
    <x v="155"/>
    <x v="1528"/>
    <x v="4"/>
    <x v="3"/>
    <x v="21"/>
    <x v="21"/>
    <x v="0"/>
    <x v="0"/>
    <x v="3"/>
    <x v="0"/>
  </r>
  <r>
    <x v="0"/>
    <x v="0"/>
    <x v="175"/>
    <x v="185"/>
    <x v="24"/>
    <x v="1"/>
    <x v="2431"/>
    <x v="60"/>
    <x v="2"/>
    <x v="2"/>
    <x v="429"/>
    <x v="156"/>
    <x v="667"/>
    <x v="4"/>
    <x v="3"/>
    <x v="20"/>
    <x v="20"/>
    <x v="0"/>
    <x v="0"/>
    <x v="3"/>
    <x v="0"/>
  </r>
  <r>
    <x v="0"/>
    <x v="0"/>
    <x v="440"/>
    <x v="466"/>
    <x v="24"/>
    <x v="1"/>
    <x v="2432"/>
    <x v="47"/>
    <x v="2"/>
    <x v="2"/>
    <x v="68"/>
    <x v="386"/>
    <x v="1529"/>
    <x v="4"/>
    <x v="3"/>
    <x v="21"/>
    <x v="21"/>
    <x v="0"/>
    <x v="0"/>
    <x v="3"/>
    <x v="0"/>
  </r>
  <r>
    <x v="0"/>
    <x v="0"/>
    <x v="441"/>
    <x v="467"/>
    <x v="24"/>
    <x v="1"/>
    <x v="2433"/>
    <x v="60"/>
    <x v="2"/>
    <x v="2"/>
    <x v="63"/>
    <x v="382"/>
    <x v="591"/>
    <x v="4"/>
    <x v="3"/>
    <x v="21"/>
    <x v="21"/>
    <x v="0"/>
    <x v="0"/>
    <x v="3"/>
    <x v="0"/>
  </r>
  <r>
    <x v="0"/>
    <x v="0"/>
    <x v="179"/>
    <x v="189"/>
    <x v="24"/>
    <x v="1"/>
    <x v="2434"/>
    <x v="60"/>
    <x v="2"/>
    <x v="2"/>
    <x v="63"/>
    <x v="159"/>
    <x v="1530"/>
    <x v="4"/>
    <x v="3"/>
    <x v="21"/>
    <x v="21"/>
    <x v="0"/>
    <x v="0"/>
    <x v="3"/>
    <x v="0"/>
  </r>
  <r>
    <x v="0"/>
    <x v="0"/>
    <x v="180"/>
    <x v="190"/>
    <x v="24"/>
    <x v="1"/>
    <x v="2435"/>
    <x v="51"/>
    <x v="2"/>
    <x v="2"/>
    <x v="76"/>
    <x v="160"/>
    <x v="1531"/>
    <x v="4"/>
    <x v="3"/>
    <x v="21"/>
    <x v="21"/>
    <x v="0"/>
    <x v="0"/>
    <x v="3"/>
    <x v="0"/>
  </r>
  <r>
    <x v="0"/>
    <x v="0"/>
    <x v="388"/>
    <x v="416"/>
    <x v="24"/>
    <x v="1"/>
    <x v="2436"/>
    <x v="51"/>
    <x v="2"/>
    <x v="2"/>
    <x v="76"/>
    <x v="344"/>
    <x v="1532"/>
    <x v="4"/>
    <x v="3"/>
    <x v="21"/>
    <x v="21"/>
    <x v="0"/>
    <x v="0"/>
    <x v="3"/>
    <x v="0"/>
  </r>
  <r>
    <x v="0"/>
    <x v="0"/>
    <x v="181"/>
    <x v="191"/>
    <x v="24"/>
    <x v="1"/>
    <x v="2437"/>
    <x v="47"/>
    <x v="2"/>
    <x v="2"/>
    <x v="68"/>
    <x v="161"/>
    <x v="176"/>
    <x v="4"/>
    <x v="3"/>
    <x v="21"/>
    <x v="21"/>
    <x v="0"/>
    <x v="0"/>
    <x v="3"/>
    <x v="0"/>
  </r>
  <r>
    <x v="0"/>
    <x v="0"/>
    <x v="211"/>
    <x v="226"/>
    <x v="24"/>
    <x v="1"/>
    <x v="2438"/>
    <x v="45"/>
    <x v="2"/>
    <x v="2"/>
    <x v="131"/>
    <x v="183"/>
    <x v="203"/>
    <x v="4"/>
    <x v="3"/>
    <x v="20"/>
    <x v="20"/>
    <x v="0"/>
    <x v="0"/>
    <x v="3"/>
    <x v="0"/>
  </r>
  <r>
    <x v="0"/>
    <x v="0"/>
    <x v="182"/>
    <x v="192"/>
    <x v="24"/>
    <x v="1"/>
    <x v="2439"/>
    <x v="45"/>
    <x v="2"/>
    <x v="2"/>
    <x v="61"/>
    <x v="146"/>
    <x v="157"/>
    <x v="4"/>
    <x v="3"/>
    <x v="21"/>
    <x v="21"/>
    <x v="0"/>
    <x v="0"/>
    <x v="3"/>
    <x v="0"/>
  </r>
  <r>
    <x v="0"/>
    <x v="0"/>
    <x v="216"/>
    <x v="232"/>
    <x v="24"/>
    <x v="1"/>
    <x v="2440"/>
    <x v="47"/>
    <x v="2"/>
    <x v="2"/>
    <x v="68"/>
    <x v="188"/>
    <x v="677"/>
    <x v="4"/>
    <x v="3"/>
    <x v="21"/>
    <x v="21"/>
    <x v="0"/>
    <x v="0"/>
    <x v="3"/>
    <x v="0"/>
  </r>
  <r>
    <x v="0"/>
    <x v="0"/>
    <x v="183"/>
    <x v="193"/>
    <x v="24"/>
    <x v="1"/>
    <x v="2441"/>
    <x v="45"/>
    <x v="2"/>
    <x v="2"/>
    <x v="61"/>
    <x v="162"/>
    <x v="478"/>
    <x v="4"/>
    <x v="3"/>
    <x v="21"/>
    <x v="21"/>
    <x v="0"/>
    <x v="0"/>
    <x v="3"/>
    <x v="0"/>
  </r>
  <r>
    <x v="0"/>
    <x v="0"/>
    <x v="272"/>
    <x v="288"/>
    <x v="24"/>
    <x v="1"/>
    <x v="2442"/>
    <x v="45"/>
    <x v="2"/>
    <x v="2"/>
    <x v="131"/>
    <x v="240"/>
    <x v="678"/>
    <x v="4"/>
    <x v="3"/>
    <x v="20"/>
    <x v="20"/>
    <x v="0"/>
    <x v="0"/>
    <x v="3"/>
    <x v="0"/>
  </r>
  <r>
    <x v="0"/>
    <x v="0"/>
    <x v="449"/>
    <x v="475"/>
    <x v="24"/>
    <x v="1"/>
    <x v="2443"/>
    <x v="45"/>
    <x v="2"/>
    <x v="2"/>
    <x v="61"/>
    <x v="391"/>
    <x v="848"/>
    <x v="4"/>
    <x v="3"/>
    <x v="21"/>
    <x v="21"/>
    <x v="0"/>
    <x v="0"/>
    <x v="3"/>
    <x v="0"/>
  </r>
  <r>
    <x v="0"/>
    <x v="0"/>
    <x v="273"/>
    <x v="289"/>
    <x v="24"/>
    <x v="1"/>
    <x v="2444"/>
    <x v="45"/>
    <x v="2"/>
    <x v="2"/>
    <x v="131"/>
    <x v="241"/>
    <x v="290"/>
    <x v="4"/>
    <x v="3"/>
    <x v="20"/>
    <x v="20"/>
    <x v="0"/>
    <x v="0"/>
    <x v="3"/>
    <x v="0"/>
  </r>
  <r>
    <x v="0"/>
    <x v="0"/>
    <x v="451"/>
    <x v="477"/>
    <x v="24"/>
    <x v="1"/>
    <x v="2445"/>
    <x v="702"/>
    <x v="2"/>
    <x v="2"/>
    <x v="857"/>
    <x v="392"/>
    <x v="1533"/>
    <x v="4"/>
    <x v="3"/>
    <x v="21"/>
    <x v="21"/>
    <x v="0"/>
    <x v="0"/>
    <x v="3"/>
    <x v="0"/>
  </r>
  <r>
    <x v="0"/>
    <x v="0"/>
    <x v="100"/>
    <x v="99"/>
    <x v="24"/>
    <x v="1"/>
    <x v="2446"/>
    <x v="47"/>
    <x v="2"/>
    <x v="2"/>
    <x v="68"/>
    <x v="86"/>
    <x v="214"/>
    <x v="4"/>
    <x v="3"/>
    <x v="21"/>
    <x v="21"/>
    <x v="0"/>
    <x v="0"/>
    <x v="3"/>
    <x v="0"/>
  </r>
  <r>
    <x v="0"/>
    <x v="0"/>
    <x v="395"/>
    <x v="423"/>
    <x v="24"/>
    <x v="1"/>
    <x v="2447"/>
    <x v="45"/>
    <x v="2"/>
    <x v="2"/>
    <x v="131"/>
    <x v="183"/>
    <x v="203"/>
    <x v="4"/>
    <x v="3"/>
    <x v="20"/>
    <x v="20"/>
    <x v="0"/>
    <x v="0"/>
    <x v="3"/>
    <x v="0"/>
  </r>
  <r>
    <x v="0"/>
    <x v="0"/>
    <x v="217"/>
    <x v="233"/>
    <x v="24"/>
    <x v="1"/>
    <x v="2448"/>
    <x v="173"/>
    <x v="2"/>
    <x v="2"/>
    <x v="654"/>
    <x v="189"/>
    <x v="1023"/>
    <x v="4"/>
    <x v="3"/>
    <x v="16"/>
    <x v="16"/>
    <x v="0"/>
    <x v="0"/>
    <x v="3"/>
    <x v="0"/>
  </r>
  <r>
    <x v="0"/>
    <x v="0"/>
    <x v="452"/>
    <x v="478"/>
    <x v="24"/>
    <x v="1"/>
    <x v="2449"/>
    <x v="45"/>
    <x v="2"/>
    <x v="2"/>
    <x v="61"/>
    <x v="393"/>
    <x v="1026"/>
    <x v="4"/>
    <x v="3"/>
    <x v="21"/>
    <x v="21"/>
    <x v="0"/>
    <x v="0"/>
    <x v="3"/>
    <x v="0"/>
  </r>
  <r>
    <x v="0"/>
    <x v="0"/>
    <x v="275"/>
    <x v="291"/>
    <x v="24"/>
    <x v="1"/>
    <x v="2450"/>
    <x v="223"/>
    <x v="2"/>
    <x v="2"/>
    <x v="263"/>
    <x v="243"/>
    <x v="1534"/>
    <x v="4"/>
    <x v="3"/>
    <x v="21"/>
    <x v="21"/>
    <x v="0"/>
    <x v="0"/>
    <x v="3"/>
    <x v="0"/>
  </r>
  <r>
    <x v="0"/>
    <x v="0"/>
    <x v="455"/>
    <x v="481"/>
    <x v="24"/>
    <x v="1"/>
    <x v="2451"/>
    <x v="45"/>
    <x v="2"/>
    <x v="2"/>
    <x v="61"/>
    <x v="395"/>
    <x v="615"/>
    <x v="4"/>
    <x v="3"/>
    <x v="21"/>
    <x v="21"/>
    <x v="0"/>
    <x v="0"/>
    <x v="3"/>
    <x v="0"/>
  </r>
  <r>
    <x v="0"/>
    <x v="0"/>
    <x v="218"/>
    <x v="234"/>
    <x v="24"/>
    <x v="1"/>
    <x v="2452"/>
    <x v="46"/>
    <x v="2"/>
    <x v="2"/>
    <x v="252"/>
    <x v="190"/>
    <x v="1535"/>
    <x v="4"/>
    <x v="3"/>
    <x v="16"/>
    <x v="16"/>
    <x v="0"/>
    <x v="0"/>
    <x v="3"/>
    <x v="0"/>
  </r>
  <r>
    <x v="0"/>
    <x v="0"/>
    <x v="219"/>
    <x v="235"/>
    <x v="24"/>
    <x v="1"/>
    <x v="2453"/>
    <x v="47"/>
    <x v="2"/>
    <x v="2"/>
    <x v="68"/>
    <x v="191"/>
    <x v="1376"/>
    <x v="4"/>
    <x v="3"/>
    <x v="21"/>
    <x v="21"/>
    <x v="0"/>
    <x v="0"/>
    <x v="3"/>
    <x v="0"/>
  </r>
  <r>
    <x v="0"/>
    <x v="0"/>
    <x v="220"/>
    <x v="236"/>
    <x v="24"/>
    <x v="1"/>
    <x v="2454"/>
    <x v="47"/>
    <x v="2"/>
    <x v="2"/>
    <x v="85"/>
    <x v="192"/>
    <x v="1536"/>
    <x v="4"/>
    <x v="3"/>
    <x v="16"/>
    <x v="16"/>
    <x v="0"/>
    <x v="0"/>
    <x v="3"/>
    <x v="0"/>
  </r>
  <r>
    <x v="0"/>
    <x v="0"/>
    <x v="520"/>
    <x v="551"/>
    <x v="24"/>
    <x v="1"/>
    <x v="2455"/>
    <x v="47"/>
    <x v="2"/>
    <x v="2"/>
    <x v="85"/>
    <x v="449"/>
    <x v="1537"/>
    <x v="4"/>
    <x v="3"/>
    <x v="16"/>
    <x v="16"/>
    <x v="0"/>
    <x v="0"/>
    <x v="3"/>
    <x v="0"/>
  </r>
  <r>
    <x v="0"/>
    <x v="0"/>
    <x v="466"/>
    <x v="494"/>
    <x v="24"/>
    <x v="1"/>
    <x v="2456"/>
    <x v="45"/>
    <x v="2"/>
    <x v="2"/>
    <x v="61"/>
    <x v="403"/>
    <x v="1538"/>
    <x v="4"/>
    <x v="3"/>
    <x v="21"/>
    <x v="21"/>
    <x v="0"/>
    <x v="0"/>
    <x v="3"/>
    <x v="0"/>
  </r>
  <r>
    <x v="0"/>
    <x v="0"/>
    <x v="118"/>
    <x v="300"/>
    <x v="24"/>
    <x v="1"/>
    <x v="245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0"/>
    <x v="24"/>
    <x v="1"/>
    <x v="2458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0"/>
    <x v="24"/>
    <x v="1"/>
    <x v="2459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4"/>
    <x v="1"/>
    <x v="246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4"/>
    <x v="1"/>
    <x v="2461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21"/>
    <x v="24"/>
    <x v="1"/>
    <x v="2462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2"/>
    <x v="24"/>
    <x v="1"/>
    <x v="2463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303"/>
    <x v="24"/>
    <x v="1"/>
    <x v="2464"/>
    <x v="4"/>
    <x v="3"/>
    <x v="3"/>
    <x v="4"/>
    <x v="0"/>
    <x v="0"/>
    <x v="4"/>
    <x v="3"/>
    <x v="20"/>
    <x v="20"/>
    <x v="0"/>
    <x v="0"/>
    <x v="3"/>
    <x v="0"/>
  </r>
  <r>
    <x v="0"/>
    <x v="0"/>
    <x v="402"/>
    <x v="430"/>
    <x v="25"/>
    <x v="1"/>
    <x v="2465"/>
    <x v="4"/>
    <x v="1"/>
    <x v="0"/>
    <x v="4"/>
    <x v="354"/>
    <x v="0"/>
    <x v="0"/>
    <x v="0"/>
    <x v="24"/>
    <x v="24"/>
    <x v="0"/>
    <x v="0"/>
    <x v="4"/>
    <x v="0"/>
  </r>
  <r>
    <x v="0"/>
    <x v="0"/>
    <x v="486"/>
    <x v="515"/>
    <x v="25"/>
    <x v="1"/>
    <x v="2466"/>
    <x v="644"/>
    <x v="1"/>
    <x v="0"/>
    <x v="940"/>
    <x v="420"/>
    <x v="1539"/>
    <x v="0"/>
    <x v="0"/>
    <x v="1"/>
    <x v="1"/>
    <x v="0"/>
    <x v="0"/>
    <x v="4"/>
    <x v="0"/>
  </r>
  <r>
    <x v="0"/>
    <x v="0"/>
    <x v="574"/>
    <x v="610"/>
    <x v="25"/>
    <x v="1"/>
    <x v="2467"/>
    <x v="4"/>
    <x v="1"/>
    <x v="0"/>
    <x v="4"/>
    <x v="495"/>
    <x v="0"/>
    <x v="0"/>
    <x v="0"/>
    <x v="24"/>
    <x v="24"/>
    <x v="0"/>
    <x v="0"/>
    <x v="4"/>
    <x v="0"/>
  </r>
  <r>
    <x v="0"/>
    <x v="0"/>
    <x v="119"/>
    <x v="129"/>
    <x v="25"/>
    <x v="1"/>
    <x v="2468"/>
    <x v="122"/>
    <x v="1"/>
    <x v="0"/>
    <x v="941"/>
    <x v="103"/>
    <x v="1540"/>
    <x v="0"/>
    <x v="0"/>
    <x v="1"/>
    <x v="1"/>
    <x v="0"/>
    <x v="0"/>
    <x v="4"/>
    <x v="0"/>
  </r>
  <r>
    <x v="0"/>
    <x v="0"/>
    <x v="221"/>
    <x v="237"/>
    <x v="25"/>
    <x v="1"/>
    <x v="2469"/>
    <x v="773"/>
    <x v="1"/>
    <x v="0"/>
    <x v="942"/>
    <x v="193"/>
    <x v="1541"/>
    <x v="0"/>
    <x v="0"/>
    <x v="24"/>
    <x v="24"/>
    <x v="0"/>
    <x v="0"/>
    <x v="4"/>
    <x v="0"/>
  </r>
  <r>
    <x v="0"/>
    <x v="0"/>
    <x v="2"/>
    <x v="2"/>
    <x v="25"/>
    <x v="1"/>
    <x v="2470"/>
    <x v="567"/>
    <x v="1"/>
    <x v="0"/>
    <x v="943"/>
    <x v="2"/>
    <x v="1542"/>
    <x v="0"/>
    <x v="0"/>
    <x v="0"/>
    <x v="0"/>
    <x v="0"/>
    <x v="0"/>
    <x v="4"/>
    <x v="0"/>
  </r>
  <r>
    <x v="0"/>
    <x v="0"/>
    <x v="284"/>
    <x v="306"/>
    <x v="25"/>
    <x v="1"/>
    <x v="2471"/>
    <x v="774"/>
    <x v="1"/>
    <x v="0"/>
    <x v="944"/>
    <x v="252"/>
    <x v="1543"/>
    <x v="0"/>
    <x v="0"/>
    <x v="0"/>
    <x v="0"/>
    <x v="0"/>
    <x v="0"/>
    <x v="4"/>
    <x v="0"/>
  </r>
  <r>
    <x v="0"/>
    <x v="0"/>
    <x v="7"/>
    <x v="7"/>
    <x v="25"/>
    <x v="1"/>
    <x v="2472"/>
    <x v="775"/>
    <x v="1"/>
    <x v="0"/>
    <x v="945"/>
    <x v="7"/>
    <x v="1544"/>
    <x v="0"/>
    <x v="0"/>
    <x v="2"/>
    <x v="2"/>
    <x v="0"/>
    <x v="0"/>
    <x v="4"/>
    <x v="0"/>
  </r>
  <r>
    <x v="0"/>
    <x v="0"/>
    <x v="9"/>
    <x v="9"/>
    <x v="25"/>
    <x v="1"/>
    <x v="2473"/>
    <x v="411"/>
    <x v="1"/>
    <x v="0"/>
    <x v="946"/>
    <x v="9"/>
    <x v="1545"/>
    <x v="0"/>
    <x v="0"/>
    <x v="2"/>
    <x v="2"/>
    <x v="0"/>
    <x v="0"/>
    <x v="4"/>
    <x v="0"/>
  </r>
  <r>
    <x v="0"/>
    <x v="0"/>
    <x v="10"/>
    <x v="10"/>
    <x v="25"/>
    <x v="1"/>
    <x v="2474"/>
    <x v="776"/>
    <x v="1"/>
    <x v="0"/>
    <x v="947"/>
    <x v="10"/>
    <x v="1546"/>
    <x v="0"/>
    <x v="0"/>
    <x v="0"/>
    <x v="0"/>
    <x v="0"/>
    <x v="0"/>
    <x v="4"/>
    <x v="0"/>
  </r>
  <r>
    <x v="0"/>
    <x v="0"/>
    <x v="126"/>
    <x v="136"/>
    <x v="25"/>
    <x v="1"/>
    <x v="2475"/>
    <x v="777"/>
    <x v="1"/>
    <x v="0"/>
    <x v="948"/>
    <x v="110"/>
    <x v="1547"/>
    <x v="0"/>
    <x v="0"/>
    <x v="2"/>
    <x v="2"/>
    <x v="0"/>
    <x v="0"/>
    <x v="4"/>
    <x v="0"/>
  </r>
  <r>
    <x v="0"/>
    <x v="0"/>
    <x v="128"/>
    <x v="138"/>
    <x v="25"/>
    <x v="1"/>
    <x v="2476"/>
    <x v="778"/>
    <x v="1"/>
    <x v="0"/>
    <x v="949"/>
    <x v="112"/>
    <x v="1548"/>
    <x v="2"/>
    <x v="1"/>
    <x v="5"/>
    <x v="5"/>
    <x v="0"/>
    <x v="0"/>
    <x v="4"/>
    <x v="0"/>
  </r>
  <r>
    <x v="0"/>
    <x v="0"/>
    <x v="130"/>
    <x v="140"/>
    <x v="25"/>
    <x v="1"/>
    <x v="2477"/>
    <x v="779"/>
    <x v="1"/>
    <x v="0"/>
    <x v="950"/>
    <x v="114"/>
    <x v="1549"/>
    <x v="2"/>
    <x v="1"/>
    <x v="5"/>
    <x v="5"/>
    <x v="0"/>
    <x v="0"/>
    <x v="4"/>
    <x v="0"/>
  </r>
  <r>
    <x v="0"/>
    <x v="0"/>
    <x v="15"/>
    <x v="15"/>
    <x v="25"/>
    <x v="1"/>
    <x v="2478"/>
    <x v="780"/>
    <x v="1"/>
    <x v="0"/>
    <x v="951"/>
    <x v="15"/>
    <x v="1550"/>
    <x v="1"/>
    <x v="1"/>
    <x v="4"/>
    <x v="4"/>
    <x v="0"/>
    <x v="0"/>
    <x v="4"/>
    <x v="0"/>
  </r>
  <r>
    <x v="0"/>
    <x v="0"/>
    <x v="225"/>
    <x v="241"/>
    <x v="25"/>
    <x v="1"/>
    <x v="2479"/>
    <x v="781"/>
    <x v="1"/>
    <x v="0"/>
    <x v="952"/>
    <x v="197"/>
    <x v="1551"/>
    <x v="1"/>
    <x v="1"/>
    <x v="12"/>
    <x v="12"/>
    <x v="0"/>
    <x v="0"/>
    <x v="4"/>
    <x v="0"/>
  </r>
  <r>
    <x v="0"/>
    <x v="0"/>
    <x v="575"/>
    <x v="611"/>
    <x v="25"/>
    <x v="1"/>
    <x v="2480"/>
    <x v="782"/>
    <x v="1"/>
    <x v="0"/>
    <x v="953"/>
    <x v="496"/>
    <x v="1552"/>
    <x v="1"/>
    <x v="1"/>
    <x v="12"/>
    <x v="12"/>
    <x v="0"/>
    <x v="0"/>
    <x v="4"/>
    <x v="0"/>
  </r>
  <r>
    <x v="0"/>
    <x v="0"/>
    <x v="293"/>
    <x v="315"/>
    <x v="25"/>
    <x v="1"/>
    <x v="2481"/>
    <x v="783"/>
    <x v="1"/>
    <x v="0"/>
    <x v="604"/>
    <x v="261"/>
    <x v="1553"/>
    <x v="2"/>
    <x v="1"/>
    <x v="7"/>
    <x v="7"/>
    <x v="0"/>
    <x v="0"/>
    <x v="4"/>
    <x v="0"/>
  </r>
  <r>
    <x v="0"/>
    <x v="0"/>
    <x v="491"/>
    <x v="520"/>
    <x v="25"/>
    <x v="1"/>
    <x v="2482"/>
    <x v="784"/>
    <x v="1"/>
    <x v="0"/>
    <x v="954"/>
    <x v="425"/>
    <x v="1554"/>
    <x v="1"/>
    <x v="1"/>
    <x v="4"/>
    <x v="4"/>
    <x v="0"/>
    <x v="0"/>
    <x v="4"/>
    <x v="0"/>
  </r>
  <r>
    <x v="0"/>
    <x v="0"/>
    <x v="492"/>
    <x v="521"/>
    <x v="25"/>
    <x v="1"/>
    <x v="2483"/>
    <x v="785"/>
    <x v="1"/>
    <x v="0"/>
    <x v="955"/>
    <x v="426"/>
    <x v="1555"/>
    <x v="1"/>
    <x v="1"/>
    <x v="4"/>
    <x v="4"/>
    <x v="0"/>
    <x v="0"/>
    <x v="4"/>
    <x v="0"/>
  </r>
  <r>
    <x v="0"/>
    <x v="0"/>
    <x v="493"/>
    <x v="522"/>
    <x v="25"/>
    <x v="1"/>
    <x v="2484"/>
    <x v="786"/>
    <x v="1"/>
    <x v="0"/>
    <x v="956"/>
    <x v="427"/>
    <x v="1556"/>
    <x v="1"/>
    <x v="1"/>
    <x v="4"/>
    <x v="4"/>
    <x v="0"/>
    <x v="0"/>
    <x v="4"/>
    <x v="0"/>
  </r>
  <r>
    <x v="0"/>
    <x v="0"/>
    <x v="21"/>
    <x v="21"/>
    <x v="25"/>
    <x v="1"/>
    <x v="2485"/>
    <x v="787"/>
    <x v="1"/>
    <x v="0"/>
    <x v="957"/>
    <x v="21"/>
    <x v="1557"/>
    <x v="1"/>
    <x v="1"/>
    <x v="8"/>
    <x v="8"/>
    <x v="0"/>
    <x v="0"/>
    <x v="4"/>
    <x v="0"/>
  </r>
  <r>
    <x v="0"/>
    <x v="0"/>
    <x v="227"/>
    <x v="243"/>
    <x v="25"/>
    <x v="1"/>
    <x v="2486"/>
    <x v="788"/>
    <x v="1"/>
    <x v="0"/>
    <x v="958"/>
    <x v="199"/>
    <x v="1558"/>
    <x v="2"/>
    <x v="1"/>
    <x v="5"/>
    <x v="5"/>
    <x v="0"/>
    <x v="0"/>
    <x v="4"/>
    <x v="0"/>
  </r>
  <r>
    <x v="0"/>
    <x v="0"/>
    <x v="346"/>
    <x v="374"/>
    <x v="25"/>
    <x v="1"/>
    <x v="2487"/>
    <x v="789"/>
    <x v="1"/>
    <x v="0"/>
    <x v="959"/>
    <x v="310"/>
    <x v="1559"/>
    <x v="2"/>
    <x v="1"/>
    <x v="7"/>
    <x v="7"/>
    <x v="0"/>
    <x v="0"/>
    <x v="4"/>
    <x v="0"/>
  </r>
  <r>
    <x v="0"/>
    <x v="0"/>
    <x v="576"/>
    <x v="612"/>
    <x v="25"/>
    <x v="1"/>
    <x v="2488"/>
    <x v="245"/>
    <x v="1"/>
    <x v="0"/>
    <x v="960"/>
    <x v="497"/>
    <x v="1560"/>
    <x v="2"/>
    <x v="1"/>
    <x v="5"/>
    <x v="5"/>
    <x v="0"/>
    <x v="0"/>
    <x v="4"/>
    <x v="0"/>
  </r>
  <r>
    <x v="0"/>
    <x v="0"/>
    <x v="577"/>
    <x v="613"/>
    <x v="25"/>
    <x v="1"/>
    <x v="2489"/>
    <x v="790"/>
    <x v="1"/>
    <x v="0"/>
    <x v="961"/>
    <x v="498"/>
    <x v="1561"/>
    <x v="2"/>
    <x v="1"/>
    <x v="5"/>
    <x v="5"/>
    <x v="0"/>
    <x v="0"/>
    <x v="4"/>
    <x v="0"/>
  </r>
  <r>
    <x v="0"/>
    <x v="0"/>
    <x v="360"/>
    <x v="388"/>
    <x v="25"/>
    <x v="1"/>
    <x v="2490"/>
    <x v="791"/>
    <x v="1"/>
    <x v="0"/>
    <x v="962"/>
    <x v="322"/>
    <x v="1562"/>
    <x v="1"/>
    <x v="1"/>
    <x v="10"/>
    <x v="10"/>
    <x v="0"/>
    <x v="0"/>
    <x v="4"/>
    <x v="0"/>
  </r>
  <r>
    <x v="0"/>
    <x v="0"/>
    <x v="232"/>
    <x v="248"/>
    <x v="25"/>
    <x v="1"/>
    <x v="2491"/>
    <x v="792"/>
    <x v="1"/>
    <x v="0"/>
    <x v="963"/>
    <x v="204"/>
    <x v="1563"/>
    <x v="1"/>
    <x v="1"/>
    <x v="31"/>
    <x v="31"/>
    <x v="0"/>
    <x v="0"/>
    <x v="4"/>
    <x v="0"/>
  </r>
  <r>
    <x v="0"/>
    <x v="0"/>
    <x v="361"/>
    <x v="389"/>
    <x v="25"/>
    <x v="1"/>
    <x v="2492"/>
    <x v="793"/>
    <x v="1"/>
    <x v="0"/>
    <x v="964"/>
    <x v="323"/>
    <x v="1564"/>
    <x v="2"/>
    <x v="1"/>
    <x v="22"/>
    <x v="22"/>
    <x v="0"/>
    <x v="0"/>
    <x v="4"/>
    <x v="0"/>
  </r>
  <r>
    <x v="0"/>
    <x v="0"/>
    <x v="235"/>
    <x v="251"/>
    <x v="25"/>
    <x v="1"/>
    <x v="2493"/>
    <x v="794"/>
    <x v="1"/>
    <x v="0"/>
    <x v="965"/>
    <x v="207"/>
    <x v="1565"/>
    <x v="1"/>
    <x v="1"/>
    <x v="11"/>
    <x v="11"/>
    <x v="0"/>
    <x v="0"/>
    <x v="4"/>
    <x v="0"/>
  </r>
  <r>
    <x v="0"/>
    <x v="0"/>
    <x v="136"/>
    <x v="146"/>
    <x v="25"/>
    <x v="1"/>
    <x v="2494"/>
    <x v="795"/>
    <x v="1"/>
    <x v="0"/>
    <x v="966"/>
    <x v="120"/>
    <x v="1566"/>
    <x v="1"/>
    <x v="1"/>
    <x v="11"/>
    <x v="11"/>
    <x v="0"/>
    <x v="0"/>
    <x v="4"/>
    <x v="0"/>
  </r>
  <r>
    <x v="0"/>
    <x v="0"/>
    <x v="236"/>
    <x v="252"/>
    <x v="25"/>
    <x v="1"/>
    <x v="2495"/>
    <x v="796"/>
    <x v="1"/>
    <x v="0"/>
    <x v="967"/>
    <x v="208"/>
    <x v="1567"/>
    <x v="3"/>
    <x v="2"/>
    <x v="9"/>
    <x v="9"/>
    <x v="0"/>
    <x v="0"/>
    <x v="4"/>
    <x v="0"/>
  </r>
  <r>
    <x v="0"/>
    <x v="0"/>
    <x v="237"/>
    <x v="253"/>
    <x v="25"/>
    <x v="1"/>
    <x v="2496"/>
    <x v="797"/>
    <x v="1"/>
    <x v="0"/>
    <x v="968"/>
    <x v="209"/>
    <x v="1568"/>
    <x v="3"/>
    <x v="2"/>
    <x v="9"/>
    <x v="9"/>
    <x v="0"/>
    <x v="0"/>
    <x v="4"/>
    <x v="0"/>
  </r>
  <r>
    <x v="0"/>
    <x v="0"/>
    <x v="299"/>
    <x v="321"/>
    <x v="25"/>
    <x v="1"/>
    <x v="2497"/>
    <x v="798"/>
    <x v="1"/>
    <x v="0"/>
    <x v="969"/>
    <x v="267"/>
    <x v="1569"/>
    <x v="2"/>
    <x v="1"/>
    <x v="22"/>
    <x v="22"/>
    <x v="0"/>
    <x v="0"/>
    <x v="4"/>
    <x v="0"/>
  </r>
  <r>
    <x v="0"/>
    <x v="0"/>
    <x v="238"/>
    <x v="254"/>
    <x v="25"/>
    <x v="1"/>
    <x v="2498"/>
    <x v="799"/>
    <x v="1"/>
    <x v="0"/>
    <x v="970"/>
    <x v="210"/>
    <x v="1570"/>
    <x v="3"/>
    <x v="2"/>
    <x v="9"/>
    <x v="9"/>
    <x v="0"/>
    <x v="0"/>
    <x v="4"/>
    <x v="0"/>
  </r>
  <r>
    <x v="0"/>
    <x v="0"/>
    <x v="300"/>
    <x v="322"/>
    <x v="25"/>
    <x v="1"/>
    <x v="2499"/>
    <x v="800"/>
    <x v="1"/>
    <x v="0"/>
    <x v="971"/>
    <x v="268"/>
    <x v="1571"/>
    <x v="3"/>
    <x v="2"/>
    <x v="9"/>
    <x v="9"/>
    <x v="0"/>
    <x v="0"/>
    <x v="4"/>
    <x v="0"/>
  </r>
  <r>
    <x v="0"/>
    <x v="0"/>
    <x v="304"/>
    <x v="326"/>
    <x v="25"/>
    <x v="1"/>
    <x v="2500"/>
    <x v="801"/>
    <x v="1"/>
    <x v="0"/>
    <x v="972"/>
    <x v="272"/>
    <x v="1572"/>
    <x v="1"/>
    <x v="1"/>
    <x v="12"/>
    <x v="12"/>
    <x v="0"/>
    <x v="0"/>
    <x v="4"/>
    <x v="0"/>
  </r>
  <r>
    <x v="0"/>
    <x v="0"/>
    <x v="240"/>
    <x v="256"/>
    <x v="25"/>
    <x v="1"/>
    <x v="2501"/>
    <x v="802"/>
    <x v="1"/>
    <x v="0"/>
    <x v="973"/>
    <x v="212"/>
    <x v="1573"/>
    <x v="1"/>
    <x v="1"/>
    <x v="11"/>
    <x v="11"/>
    <x v="0"/>
    <x v="0"/>
    <x v="4"/>
    <x v="0"/>
  </r>
  <r>
    <x v="0"/>
    <x v="0"/>
    <x v="241"/>
    <x v="257"/>
    <x v="25"/>
    <x v="1"/>
    <x v="2502"/>
    <x v="803"/>
    <x v="1"/>
    <x v="0"/>
    <x v="974"/>
    <x v="213"/>
    <x v="1574"/>
    <x v="1"/>
    <x v="1"/>
    <x v="11"/>
    <x v="11"/>
    <x v="0"/>
    <x v="0"/>
    <x v="4"/>
    <x v="0"/>
  </r>
  <r>
    <x v="0"/>
    <x v="0"/>
    <x v="242"/>
    <x v="258"/>
    <x v="25"/>
    <x v="1"/>
    <x v="2503"/>
    <x v="804"/>
    <x v="1"/>
    <x v="0"/>
    <x v="975"/>
    <x v="214"/>
    <x v="1575"/>
    <x v="1"/>
    <x v="1"/>
    <x v="11"/>
    <x v="11"/>
    <x v="0"/>
    <x v="0"/>
    <x v="4"/>
    <x v="0"/>
  </r>
  <r>
    <x v="0"/>
    <x v="0"/>
    <x v="243"/>
    <x v="259"/>
    <x v="25"/>
    <x v="1"/>
    <x v="2504"/>
    <x v="805"/>
    <x v="1"/>
    <x v="0"/>
    <x v="976"/>
    <x v="215"/>
    <x v="1576"/>
    <x v="1"/>
    <x v="1"/>
    <x v="11"/>
    <x v="11"/>
    <x v="0"/>
    <x v="0"/>
    <x v="4"/>
    <x v="0"/>
  </r>
  <r>
    <x v="0"/>
    <x v="0"/>
    <x v="34"/>
    <x v="34"/>
    <x v="25"/>
    <x v="1"/>
    <x v="2505"/>
    <x v="4"/>
    <x v="1"/>
    <x v="0"/>
    <x v="4"/>
    <x v="34"/>
    <x v="0"/>
    <x v="2"/>
    <x v="1"/>
    <x v="13"/>
    <x v="13"/>
    <x v="0"/>
    <x v="0"/>
    <x v="4"/>
    <x v="0"/>
  </r>
  <r>
    <x v="0"/>
    <x v="0"/>
    <x v="35"/>
    <x v="35"/>
    <x v="25"/>
    <x v="1"/>
    <x v="2506"/>
    <x v="4"/>
    <x v="1"/>
    <x v="0"/>
    <x v="4"/>
    <x v="34"/>
    <x v="0"/>
    <x v="2"/>
    <x v="1"/>
    <x v="13"/>
    <x v="13"/>
    <x v="0"/>
    <x v="0"/>
    <x v="4"/>
    <x v="0"/>
  </r>
  <r>
    <x v="0"/>
    <x v="0"/>
    <x v="37"/>
    <x v="37"/>
    <x v="25"/>
    <x v="1"/>
    <x v="2507"/>
    <x v="4"/>
    <x v="1"/>
    <x v="0"/>
    <x v="4"/>
    <x v="34"/>
    <x v="0"/>
    <x v="2"/>
    <x v="1"/>
    <x v="13"/>
    <x v="13"/>
    <x v="0"/>
    <x v="0"/>
    <x v="4"/>
    <x v="0"/>
  </r>
  <r>
    <x v="0"/>
    <x v="0"/>
    <x v="137"/>
    <x v="147"/>
    <x v="25"/>
    <x v="1"/>
    <x v="2508"/>
    <x v="4"/>
    <x v="1"/>
    <x v="0"/>
    <x v="4"/>
    <x v="121"/>
    <x v="0"/>
    <x v="2"/>
    <x v="1"/>
    <x v="13"/>
    <x v="13"/>
    <x v="0"/>
    <x v="0"/>
    <x v="4"/>
    <x v="0"/>
  </r>
  <r>
    <x v="0"/>
    <x v="0"/>
    <x v="138"/>
    <x v="148"/>
    <x v="25"/>
    <x v="1"/>
    <x v="2509"/>
    <x v="4"/>
    <x v="1"/>
    <x v="0"/>
    <x v="4"/>
    <x v="121"/>
    <x v="0"/>
    <x v="2"/>
    <x v="1"/>
    <x v="13"/>
    <x v="13"/>
    <x v="0"/>
    <x v="0"/>
    <x v="4"/>
    <x v="0"/>
  </r>
  <r>
    <x v="0"/>
    <x v="0"/>
    <x v="139"/>
    <x v="149"/>
    <x v="25"/>
    <x v="1"/>
    <x v="2510"/>
    <x v="4"/>
    <x v="1"/>
    <x v="0"/>
    <x v="4"/>
    <x v="121"/>
    <x v="0"/>
    <x v="2"/>
    <x v="1"/>
    <x v="13"/>
    <x v="13"/>
    <x v="0"/>
    <x v="0"/>
    <x v="4"/>
    <x v="0"/>
  </r>
  <r>
    <x v="0"/>
    <x v="0"/>
    <x v="476"/>
    <x v="504"/>
    <x v="25"/>
    <x v="1"/>
    <x v="2511"/>
    <x v="806"/>
    <x v="2"/>
    <x v="1"/>
    <x v="977"/>
    <x v="411"/>
    <x v="1577"/>
    <x v="1"/>
    <x v="1"/>
    <x v="15"/>
    <x v="15"/>
    <x v="0"/>
    <x v="0"/>
    <x v="4"/>
    <x v="0"/>
  </r>
  <r>
    <x v="0"/>
    <x v="0"/>
    <x v="41"/>
    <x v="41"/>
    <x v="25"/>
    <x v="1"/>
    <x v="2512"/>
    <x v="807"/>
    <x v="2"/>
    <x v="1"/>
    <x v="978"/>
    <x v="39"/>
    <x v="1578"/>
    <x v="1"/>
    <x v="1"/>
    <x v="15"/>
    <x v="15"/>
    <x v="0"/>
    <x v="0"/>
    <x v="4"/>
    <x v="0"/>
  </r>
  <r>
    <x v="0"/>
    <x v="0"/>
    <x v="47"/>
    <x v="47"/>
    <x v="25"/>
    <x v="1"/>
    <x v="2513"/>
    <x v="51"/>
    <x v="2"/>
    <x v="2"/>
    <x v="51"/>
    <x v="45"/>
    <x v="54"/>
    <x v="4"/>
    <x v="3"/>
    <x v="16"/>
    <x v="16"/>
    <x v="0"/>
    <x v="0"/>
    <x v="4"/>
    <x v="0"/>
  </r>
  <r>
    <x v="0"/>
    <x v="0"/>
    <x v="251"/>
    <x v="267"/>
    <x v="25"/>
    <x v="1"/>
    <x v="2514"/>
    <x v="59"/>
    <x v="2"/>
    <x v="2"/>
    <x v="385"/>
    <x v="55"/>
    <x v="1579"/>
    <x v="4"/>
    <x v="3"/>
    <x v="16"/>
    <x v="16"/>
    <x v="0"/>
    <x v="0"/>
    <x v="4"/>
    <x v="0"/>
  </r>
  <r>
    <x v="0"/>
    <x v="0"/>
    <x v="49"/>
    <x v="49"/>
    <x v="25"/>
    <x v="1"/>
    <x v="2515"/>
    <x v="47"/>
    <x v="2"/>
    <x v="2"/>
    <x v="47"/>
    <x v="47"/>
    <x v="1580"/>
    <x v="4"/>
    <x v="3"/>
    <x v="16"/>
    <x v="16"/>
    <x v="0"/>
    <x v="0"/>
    <x v="4"/>
    <x v="0"/>
  </r>
  <r>
    <x v="0"/>
    <x v="0"/>
    <x v="52"/>
    <x v="52"/>
    <x v="25"/>
    <x v="1"/>
    <x v="2516"/>
    <x v="45"/>
    <x v="2"/>
    <x v="2"/>
    <x v="45"/>
    <x v="49"/>
    <x v="818"/>
    <x v="4"/>
    <x v="3"/>
    <x v="16"/>
    <x v="16"/>
    <x v="0"/>
    <x v="0"/>
    <x v="4"/>
    <x v="0"/>
  </r>
  <r>
    <x v="0"/>
    <x v="0"/>
    <x v="578"/>
    <x v="614"/>
    <x v="25"/>
    <x v="1"/>
    <x v="2517"/>
    <x v="808"/>
    <x v="2"/>
    <x v="1"/>
    <x v="979"/>
    <x v="499"/>
    <x v="1581"/>
    <x v="1"/>
    <x v="1"/>
    <x v="32"/>
    <x v="32"/>
    <x v="0"/>
    <x v="0"/>
    <x v="4"/>
    <x v="0"/>
  </r>
  <r>
    <x v="0"/>
    <x v="0"/>
    <x v="53"/>
    <x v="53"/>
    <x v="25"/>
    <x v="1"/>
    <x v="2518"/>
    <x v="809"/>
    <x v="2"/>
    <x v="2"/>
    <x v="980"/>
    <x v="50"/>
    <x v="1582"/>
    <x v="4"/>
    <x v="3"/>
    <x v="16"/>
    <x v="16"/>
    <x v="0"/>
    <x v="0"/>
    <x v="4"/>
    <x v="0"/>
  </r>
  <r>
    <x v="0"/>
    <x v="0"/>
    <x v="56"/>
    <x v="55"/>
    <x v="25"/>
    <x v="1"/>
    <x v="2519"/>
    <x v="47"/>
    <x v="2"/>
    <x v="2"/>
    <x v="47"/>
    <x v="53"/>
    <x v="53"/>
    <x v="4"/>
    <x v="3"/>
    <x v="16"/>
    <x v="16"/>
    <x v="0"/>
    <x v="0"/>
    <x v="4"/>
    <x v="0"/>
  </r>
  <r>
    <x v="0"/>
    <x v="0"/>
    <x v="58"/>
    <x v="57"/>
    <x v="25"/>
    <x v="1"/>
    <x v="2520"/>
    <x v="116"/>
    <x v="2"/>
    <x v="2"/>
    <x v="187"/>
    <x v="54"/>
    <x v="266"/>
    <x v="4"/>
    <x v="3"/>
    <x v="16"/>
    <x v="16"/>
    <x v="0"/>
    <x v="0"/>
    <x v="4"/>
    <x v="0"/>
  </r>
  <r>
    <x v="0"/>
    <x v="0"/>
    <x v="311"/>
    <x v="333"/>
    <x v="25"/>
    <x v="1"/>
    <x v="2521"/>
    <x v="47"/>
    <x v="2"/>
    <x v="2"/>
    <x v="47"/>
    <x v="279"/>
    <x v="699"/>
    <x v="4"/>
    <x v="3"/>
    <x v="16"/>
    <x v="16"/>
    <x v="0"/>
    <x v="0"/>
    <x v="4"/>
    <x v="0"/>
  </r>
  <r>
    <x v="0"/>
    <x v="0"/>
    <x v="59"/>
    <x v="58"/>
    <x v="25"/>
    <x v="1"/>
    <x v="2522"/>
    <x v="45"/>
    <x v="2"/>
    <x v="2"/>
    <x v="45"/>
    <x v="55"/>
    <x v="1493"/>
    <x v="4"/>
    <x v="3"/>
    <x v="16"/>
    <x v="16"/>
    <x v="0"/>
    <x v="0"/>
    <x v="4"/>
    <x v="0"/>
  </r>
  <r>
    <x v="0"/>
    <x v="0"/>
    <x v="60"/>
    <x v="59"/>
    <x v="25"/>
    <x v="1"/>
    <x v="2523"/>
    <x v="47"/>
    <x v="2"/>
    <x v="2"/>
    <x v="47"/>
    <x v="46"/>
    <x v="820"/>
    <x v="4"/>
    <x v="3"/>
    <x v="16"/>
    <x v="16"/>
    <x v="0"/>
    <x v="0"/>
    <x v="4"/>
    <x v="0"/>
  </r>
  <r>
    <x v="0"/>
    <x v="0"/>
    <x v="550"/>
    <x v="585"/>
    <x v="25"/>
    <x v="1"/>
    <x v="2524"/>
    <x v="51"/>
    <x v="2"/>
    <x v="2"/>
    <x v="51"/>
    <x v="472"/>
    <x v="1268"/>
    <x v="4"/>
    <x v="3"/>
    <x v="16"/>
    <x v="16"/>
    <x v="0"/>
    <x v="0"/>
    <x v="4"/>
    <x v="0"/>
  </r>
  <r>
    <x v="0"/>
    <x v="0"/>
    <x v="317"/>
    <x v="339"/>
    <x v="25"/>
    <x v="1"/>
    <x v="2525"/>
    <x v="116"/>
    <x v="2"/>
    <x v="1"/>
    <x v="243"/>
    <x v="284"/>
    <x v="1583"/>
    <x v="2"/>
    <x v="1"/>
    <x v="22"/>
    <x v="22"/>
    <x v="0"/>
    <x v="0"/>
    <x v="4"/>
    <x v="0"/>
  </r>
  <r>
    <x v="0"/>
    <x v="0"/>
    <x v="369"/>
    <x v="397"/>
    <x v="25"/>
    <x v="1"/>
    <x v="2526"/>
    <x v="810"/>
    <x v="2"/>
    <x v="1"/>
    <x v="981"/>
    <x v="329"/>
    <x v="1584"/>
    <x v="2"/>
    <x v="1"/>
    <x v="22"/>
    <x v="22"/>
    <x v="0"/>
    <x v="0"/>
    <x v="4"/>
    <x v="0"/>
  </r>
  <r>
    <x v="0"/>
    <x v="0"/>
    <x v="579"/>
    <x v="615"/>
    <x v="25"/>
    <x v="1"/>
    <x v="2527"/>
    <x v="811"/>
    <x v="2"/>
    <x v="2"/>
    <x v="982"/>
    <x v="500"/>
    <x v="1585"/>
    <x v="2"/>
    <x v="1"/>
    <x v="14"/>
    <x v="14"/>
    <x v="0"/>
    <x v="0"/>
    <x v="4"/>
    <x v="0"/>
  </r>
  <r>
    <x v="0"/>
    <x v="0"/>
    <x v="370"/>
    <x v="398"/>
    <x v="25"/>
    <x v="1"/>
    <x v="2528"/>
    <x v="86"/>
    <x v="2"/>
    <x v="2"/>
    <x v="453"/>
    <x v="330"/>
    <x v="1586"/>
    <x v="2"/>
    <x v="1"/>
    <x v="14"/>
    <x v="14"/>
    <x v="0"/>
    <x v="0"/>
    <x v="4"/>
    <x v="0"/>
  </r>
  <r>
    <x v="0"/>
    <x v="0"/>
    <x v="371"/>
    <x v="399"/>
    <x v="25"/>
    <x v="1"/>
    <x v="2529"/>
    <x v="812"/>
    <x v="2"/>
    <x v="1"/>
    <x v="983"/>
    <x v="331"/>
    <x v="1587"/>
    <x v="3"/>
    <x v="2"/>
    <x v="17"/>
    <x v="17"/>
    <x v="0"/>
    <x v="0"/>
    <x v="4"/>
    <x v="0"/>
  </r>
  <r>
    <x v="0"/>
    <x v="0"/>
    <x v="318"/>
    <x v="340"/>
    <x v="25"/>
    <x v="1"/>
    <x v="2530"/>
    <x v="111"/>
    <x v="2"/>
    <x v="1"/>
    <x v="106"/>
    <x v="285"/>
    <x v="1300"/>
    <x v="2"/>
    <x v="1"/>
    <x v="22"/>
    <x v="22"/>
    <x v="0"/>
    <x v="0"/>
    <x v="4"/>
    <x v="0"/>
  </r>
  <r>
    <x v="0"/>
    <x v="0"/>
    <x v="372"/>
    <x v="400"/>
    <x v="25"/>
    <x v="1"/>
    <x v="2531"/>
    <x v="111"/>
    <x v="2"/>
    <x v="1"/>
    <x v="106"/>
    <x v="332"/>
    <x v="1272"/>
    <x v="2"/>
    <x v="1"/>
    <x v="22"/>
    <x v="22"/>
    <x v="0"/>
    <x v="0"/>
    <x v="4"/>
    <x v="0"/>
  </r>
  <r>
    <x v="0"/>
    <x v="0"/>
    <x v="480"/>
    <x v="508"/>
    <x v="25"/>
    <x v="1"/>
    <x v="2532"/>
    <x v="365"/>
    <x v="2"/>
    <x v="1"/>
    <x v="984"/>
    <x v="414"/>
    <x v="1588"/>
    <x v="1"/>
    <x v="1"/>
    <x v="18"/>
    <x v="18"/>
    <x v="0"/>
    <x v="0"/>
    <x v="4"/>
    <x v="0"/>
  </r>
  <r>
    <x v="0"/>
    <x v="0"/>
    <x v="481"/>
    <x v="509"/>
    <x v="25"/>
    <x v="1"/>
    <x v="2533"/>
    <x v="813"/>
    <x v="2"/>
    <x v="1"/>
    <x v="985"/>
    <x v="415"/>
    <x v="1589"/>
    <x v="1"/>
    <x v="1"/>
    <x v="31"/>
    <x v="31"/>
    <x v="0"/>
    <x v="0"/>
    <x v="4"/>
    <x v="0"/>
  </r>
  <r>
    <x v="0"/>
    <x v="0"/>
    <x v="159"/>
    <x v="169"/>
    <x v="25"/>
    <x v="1"/>
    <x v="2534"/>
    <x v="566"/>
    <x v="2"/>
    <x v="1"/>
    <x v="695"/>
    <x v="140"/>
    <x v="1590"/>
    <x v="1"/>
    <x v="1"/>
    <x v="10"/>
    <x v="10"/>
    <x v="0"/>
    <x v="0"/>
    <x v="4"/>
    <x v="0"/>
  </r>
  <r>
    <x v="0"/>
    <x v="0"/>
    <x v="65"/>
    <x v="64"/>
    <x v="25"/>
    <x v="1"/>
    <x v="2535"/>
    <x v="814"/>
    <x v="2"/>
    <x v="1"/>
    <x v="692"/>
    <x v="60"/>
    <x v="1591"/>
    <x v="1"/>
    <x v="1"/>
    <x v="18"/>
    <x v="18"/>
    <x v="0"/>
    <x v="0"/>
    <x v="4"/>
    <x v="0"/>
  </r>
  <r>
    <x v="0"/>
    <x v="0"/>
    <x v="66"/>
    <x v="65"/>
    <x v="25"/>
    <x v="1"/>
    <x v="2536"/>
    <x v="222"/>
    <x v="2"/>
    <x v="2"/>
    <x v="426"/>
    <x v="61"/>
    <x v="1184"/>
    <x v="4"/>
    <x v="3"/>
    <x v="19"/>
    <x v="19"/>
    <x v="0"/>
    <x v="0"/>
    <x v="4"/>
    <x v="0"/>
  </r>
  <r>
    <x v="0"/>
    <x v="0"/>
    <x v="69"/>
    <x v="68"/>
    <x v="25"/>
    <x v="1"/>
    <x v="2537"/>
    <x v="45"/>
    <x v="2"/>
    <x v="2"/>
    <x v="65"/>
    <x v="63"/>
    <x v="454"/>
    <x v="4"/>
    <x v="3"/>
    <x v="19"/>
    <x v="19"/>
    <x v="0"/>
    <x v="0"/>
    <x v="4"/>
    <x v="0"/>
  </r>
  <r>
    <x v="0"/>
    <x v="0"/>
    <x v="377"/>
    <x v="405"/>
    <x v="25"/>
    <x v="1"/>
    <x v="2538"/>
    <x v="51"/>
    <x v="2"/>
    <x v="2"/>
    <x v="76"/>
    <x v="231"/>
    <x v="905"/>
    <x v="4"/>
    <x v="3"/>
    <x v="20"/>
    <x v="20"/>
    <x v="0"/>
    <x v="0"/>
    <x v="4"/>
    <x v="0"/>
  </r>
  <r>
    <x v="0"/>
    <x v="0"/>
    <x v="213"/>
    <x v="229"/>
    <x v="25"/>
    <x v="1"/>
    <x v="2539"/>
    <x v="45"/>
    <x v="2"/>
    <x v="2"/>
    <x v="65"/>
    <x v="186"/>
    <x v="207"/>
    <x v="4"/>
    <x v="3"/>
    <x v="19"/>
    <x v="19"/>
    <x v="0"/>
    <x v="0"/>
    <x v="4"/>
    <x v="0"/>
  </r>
  <r>
    <x v="0"/>
    <x v="0"/>
    <x v="72"/>
    <x v="71"/>
    <x v="25"/>
    <x v="1"/>
    <x v="2540"/>
    <x v="52"/>
    <x v="2"/>
    <x v="2"/>
    <x v="72"/>
    <x v="63"/>
    <x v="92"/>
    <x v="4"/>
    <x v="3"/>
    <x v="19"/>
    <x v="19"/>
    <x v="0"/>
    <x v="0"/>
    <x v="4"/>
    <x v="0"/>
  </r>
  <r>
    <x v="0"/>
    <x v="0"/>
    <x v="259"/>
    <x v="275"/>
    <x v="25"/>
    <x v="1"/>
    <x v="2541"/>
    <x v="51"/>
    <x v="2"/>
    <x v="2"/>
    <x v="76"/>
    <x v="228"/>
    <x v="1109"/>
    <x v="4"/>
    <x v="3"/>
    <x v="20"/>
    <x v="20"/>
    <x v="0"/>
    <x v="0"/>
    <x v="4"/>
    <x v="0"/>
  </r>
  <r>
    <x v="0"/>
    <x v="0"/>
    <x v="163"/>
    <x v="173"/>
    <x v="25"/>
    <x v="1"/>
    <x v="2542"/>
    <x v="45"/>
    <x v="2"/>
    <x v="2"/>
    <x v="131"/>
    <x v="144"/>
    <x v="657"/>
    <x v="4"/>
    <x v="3"/>
    <x v="20"/>
    <x v="20"/>
    <x v="0"/>
    <x v="0"/>
    <x v="4"/>
    <x v="0"/>
  </r>
  <r>
    <x v="0"/>
    <x v="0"/>
    <x v="75"/>
    <x v="74"/>
    <x v="25"/>
    <x v="1"/>
    <x v="2543"/>
    <x v="52"/>
    <x v="2"/>
    <x v="2"/>
    <x v="72"/>
    <x v="68"/>
    <x v="459"/>
    <x v="4"/>
    <x v="3"/>
    <x v="19"/>
    <x v="19"/>
    <x v="0"/>
    <x v="0"/>
    <x v="4"/>
    <x v="0"/>
  </r>
  <r>
    <x v="0"/>
    <x v="0"/>
    <x v="326"/>
    <x v="348"/>
    <x v="25"/>
    <x v="1"/>
    <x v="2544"/>
    <x v="45"/>
    <x v="2"/>
    <x v="2"/>
    <x v="61"/>
    <x v="64"/>
    <x v="66"/>
    <x v="4"/>
    <x v="3"/>
    <x v="21"/>
    <x v="21"/>
    <x v="0"/>
    <x v="0"/>
    <x v="4"/>
    <x v="0"/>
  </r>
  <r>
    <x v="0"/>
    <x v="0"/>
    <x v="260"/>
    <x v="276"/>
    <x v="25"/>
    <x v="1"/>
    <x v="2545"/>
    <x v="45"/>
    <x v="2"/>
    <x v="2"/>
    <x v="61"/>
    <x v="229"/>
    <x v="276"/>
    <x v="4"/>
    <x v="3"/>
    <x v="20"/>
    <x v="20"/>
    <x v="0"/>
    <x v="0"/>
    <x v="4"/>
    <x v="0"/>
  </r>
  <r>
    <x v="0"/>
    <x v="0"/>
    <x v="166"/>
    <x v="176"/>
    <x v="25"/>
    <x v="1"/>
    <x v="2546"/>
    <x v="45"/>
    <x v="2"/>
    <x v="2"/>
    <x v="45"/>
    <x v="147"/>
    <x v="158"/>
    <x v="4"/>
    <x v="3"/>
    <x v="16"/>
    <x v="16"/>
    <x v="0"/>
    <x v="0"/>
    <x v="4"/>
    <x v="0"/>
  </r>
  <r>
    <x v="0"/>
    <x v="0"/>
    <x v="327"/>
    <x v="349"/>
    <x v="25"/>
    <x v="1"/>
    <x v="2547"/>
    <x v="45"/>
    <x v="2"/>
    <x v="2"/>
    <x v="131"/>
    <x v="291"/>
    <x v="909"/>
    <x v="4"/>
    <x v="3"/>
    <x v="20"/>
    <x v="20"/>
    <x v="0"/>
    <x v="0"/>
    <x v="4"/>
    <x v="0"/>
  </r>
  <r>
    <x v="0"/>
    <x v="0"/>
    <x v="262"/>
    <x v="278"/>
    <x v="25"/>
    <x v="1"/>
    <x v="2548"/>
    <x v="45"/>
    <x v="2"/>
    <x v="2"/>
    <x v="61"/>
    <x v="231"/>
    <x v="455"/>
    <x v="4"/>
    <x v="3"/>
    <x v="20"/>
    <x v="20"/>
    <x v="0"/>
    <x v="0"/>
    <x v="4"/>
    <x v="0"/>
  </r>
  <r>
    <x v="0"/>
    <x v="0"/>
    <x v="437"/>
    <x v="463"/>
    <x v="25"/>
    <x v="1"/>
    <x v="2549"/>
    <x v="52"/>
    <x v="2"/>
    <x v="2"/>
    <x v="72"/>
    <x v="75"/>
    <x v="80"/>
    <x v="4"/>
    <x v="3"/>
    <x v="19"/>
    <x v="19"/>
    <x v="0"/>
    <x v="0"/>
    <x v="4"/>
    <x v="0"/>
  </r>
  <r>
    <x v="0"/>
    <x v="0"/>
    <x v="80"/>
    <x v="79"/>
    <x v="25"/>
    <x v="1"/>
    <x v="2550"/>
    <x v="45"/>
    <x v="2"/>
    <x v="2"/>
    <x v="65"/>
    <x v="72"/>
    <x v="580"/>
    <x v="4"/>
    <x v="3"/>
    <x v="19"/>
    <x v="19"/>
    <x v="0"/>
    <x v="0"/>
    <x v="4"/>
    <x v="0"/>
  </r>
  <r>
    <x v="0"/>
    <x v="0"/>
    <x v="171"/>
    <x v="181"/>
    <x v="25"/>
    <x v="1"/>
    <x v="2551"/>
    <x v="123"/>
    <x v="2"/>
    <x v="2"/>
    <x v="897"/>
    <x v="152"/>
    <x v="1592"/>
    <x v="4"/>
    <x v="3"/>
    <x v="19"/>
    <x v="19"/>
    <x v="0"/>
    <x v="0"/>
    <x v="4"/>
    <x v="0"/>
  </r>
  <r>
    <x v="0"/>
    <x v="0"/>
    <x v="82"/>
    <x v="81"/>
    <x v="25"/>
    <x v="1"/>
    <x v="2552"/>
    <x v="64"/>
    <x v="2"/>
    <x v="2"/>
    <x v="71"/>
    <x v="73"/>
    <x v="1593"/>
    <x v="4"/>
    <x v="3"/>
    <x v="21"/>
    <x v="21"/>
    <x v="0"/>
    <x v="0"/>
    <x v="4"/>
    <x v="0"/>
  </r>
  <r>
    <x v="0"/>
    <x v="0"/>
    <x v="83"/>
    <x v="82"/>
    <x v="25"/>
    <x v="1"/>
    <x v="2553"/>
    <x v="219"/>
    <x v="2"/>
    <x v="2"/>
    <x v="655"/>
    <x v="74"/>
    <x v="1594"/>
    <x v="4"/>
    <x v="3"/>
    <x v="20"/>
    <x v="20"/>
    <x v="0"/>
    <x v="0"/>
    <x v="4"/>
    <x v="0"/>
  </r>
  <r>
    <x v="0"/>
    <x v="0"/>
    <x v="172"/>
    <x v="182"/>
    <x v="25"/>
    <x v="1"/>
    <x v="2554"/>
    <x v="70"/>
    <x v="2"/>
    <x v="2"/>
    <x v="185"/>
    <x v="153"/>
    <x v="1595"/>
    <x v="4"/>
    <x v="3"/>
    <x v="16"/>
    <x v="16"/>
    <x v="0"/>
    <x v="0"/>
    <x v="4"/>
    <x v="0"/>
  </r>
  <r>
    <x v="0"/>
    <x v="0"/>
    <x v="265"/>
    <x v="281"/>
    <x v="25"/>
    <x v="1"/>
    <x v="2555"/>
    <x v="356"/>
    <x v="2"/>
    <x v="2"/>
    <x v="434"/>
    <x v="234"/>
    <x v="762"/>
    <x v="4"/>
    <x v="3"/>
    <x v="20"/>
    <x v="20"/>
    <x v="0"/>
    <x v="0"/>
    <x v="4"/>
    <x v="0"/>
  </r>
  <r>
    <x v="0"/>
    <x v="0"/>
    <x v="174"/>
    <x v="184"/>
    <x v="25"/>
    <x v="1"/>
    <x v="2556"/>
    <x v="172"/>
    <x v="2"/>
    <x v="2"/>
    <x v="377"/>
    <x v="155"/>
    <x v="1433"/>
    <x v="4"/>
    <x v="3"/>
    <x v="21"/>
    <x v="21"/>
    <x v="0"/>
    <x v="0"/>
    <x v="4"/>
    <x v="0"/>
  </r>
  <r>
    <x v="0"/>
    <x v="0"/>
    <x v="84"/>
    <x v="83"/>
    <x v="25"/>
    <x v="1"/>
    <x v="2557"/>
    <x v="52"/>
    <x v="2"/>
    <x v="2"/>
    <x v="72"/>
    <x v="68"/>
    <x v="459"/>
    <x v="4"/>
    <x v="3"/>
    <x v="19"/>
    <x v="19"/>
    <x v="0"/>
    <x v="0"/>
    <x v="4"/>
    <x v="0"/>
  </r>
  <r>
    <x v="0"/>
    <x v="0"/>
    <x v="86"/>
    <x v="85"/>
    <x v="25"/>
    <x v="1"/>
    <x v="2558"/>
    <x v="47"/>
    <x v="2"/>
    <x v="2"/>
    <x v="68"/>
    <x v="67"/>
    <x v="282"/>
    <x v="4"/>
    <x v="3"/>
    <x v="20"/>
    <x v="20"/>
    <x v="0"/>
    <x v="0"/>
    <x v="4"/>
    <x v="0"/>
  </r>
  <r>
    <x v="0"/>
    <x v="0"/>
    <x v="267"/>
    <x v="283"/>
    <x v="25"/>
    <x v="1"/>
    <x v="2559"/>
    <x v="52"/>
    <x v="2"/>
    <x v="2"/>
    <x v="67"/>
    <x v="236"/>
    <x v="1596"/>
    <x v="4"/>
    <x v="3"/>
    <x v="20"/>
    <x v="20"/>
    <x v="0"/>
    <x v="0"/>
    <x v="4"/>
    <x v="0"/>
  </r>
  <r>
    <x v="0"/>
    <x v="0"/>
    <x v="208"/>
    <x v="223"/>
    <x v="25"/>
    <x v="1"/>
    <x v="2560"/>
    <x v="218"/>
    <x v="2"/>
    <x v="2"/>
    <x v="319"/>
    <x v="182"/>
    <x v="1363"/>
    <x v="4"/>
    <x v="3"/>
    <x v="21"/>
    <x v="21"/>
    <x v="0"/>
    <x v="0"/>
    <x v="4"/>
    <x v="0"/>
  </r>
  <r>
    <x v="0"/>
    <x v="0"/>
    <x v="269"/>
    <x v="285"/>
    <x v="25"/>
    <x v="1"/>
    <x v="2561"/>
    <x v="46"/>
    <x v="2"/>
    <x v="2"/>
    <x v="326"/>
    <x v="238"/>
    <x v="485"/>
    <x v="4"/>
    <x v="3"/>
    <x v="20"/>
    <x v="20"/>
    <x v="0"/>
    <x v="0"/>
    <x v="4"/>
    <x v="0"/>
  </r>
  <r>
    <x v="0"/>
    <x v="0"/>
    <x v="271"/>
    <x v="287"/>
    <x v="25"/>
    <x v="1"/>
    <x v="2562"/>
    <x v="46"/>
    <x v="2"/>
    <x v="2"/>
    <x v="326"/>
    <x v="65"/>
    <x v="676"/>
    <x v="4"/>
    <x v="3"/>
    <x v="20"/>
    <x v="20"/>
    <x v="0"/>
    <x v="0"/>
    <x v="4"/>
    <x v="0"/>
  </r>
  <r>
    <x v="0"/>
    <x v="0"/>
    <x v="177"/>
    <x v="187"/>
    <x v="25"/>
    <x v="1"/>
    <x v="2563"/>
    <x v="59"/>
    <x v="2"/>
    <x v="2"/>
    <x v="129"/>
    <x v="157"/>
    <x v="172"/>
    <x v="4"/>
    <x v="3"/>
    <x v="21"/>
    <x v="21"/>
    <x v="0"/>
    <x v="0"/>
    <x v="4"/>
    <x v="0"/>
  </r>
  <r>
    <x v="0"/>
    <x v="0"/>
    <x v="178"/>
    <x v="188"/>
    <x v="25"/>
    <x v="1"/>
    <x v="2564"/>
    <x v="52"/>
    <x v="2"/>
    <x v="2"/>
    <x v="67"/>
    <x v="158"/>
    <x v="1597"/>
    <x v="4"/>
    <x v="3"/>
    <x v="21"/>
    <x v="21"/>
    <x v="0"/>
    <x v="0"/>
    <x v="4"/>
    <x v="0"/>
  </r>
  <r>
    <x v="0"/>
    <x v="0"/>
    <x v="215"/>
    <x v="231"/>
    <x v="25"/>
    <x v="1"/>
    <x v="2565"/>
    <x v="51"/>
    <x v="2"/>
    <x v="2"/>
    <x v="60"/>
    <x v="90"/>
    <x v="212"/>
    <x v="4"/>
    <x v="3"/>
    <x v="19"/>
    <x v="19"/>
    <x v="0"/>
    <x v="0"/>
    <x v="4"/>
    <x v="0"/>
  </r>
  <r>
    <x v="0"/>
    <x v="0"/>
    <x v="210"/>
    <x v="225"/>
    <x v="25"/>
    <x v="1"/>
    <x v="2566"/>
    <x v="47"/>
    <x v="2"/>
    <x v="2"/>
    <x v="68"/>
    <x v="184"/>
    <x v="204"/>
    <x v="4"/>
    <x v="3"/>
    <x v="21"/>
    <x v="21"/>
    <x v="0"/>
    <x v="0"/>
    <x v="4"/>
    <x v="0"/>
  </r>
  <r>
    <x v="0"/>
    <x v="0"/>
    <x v="389"/>
    <x v="417"/>
    <x v="25"/>
    <x v="1"/>
    <x v="2567"/>
    <x v="45"/>
    <x v="2"/>
    <x v="2"/>
    <x v="61"/>
    <x v="238"/>
    <x v="456"/>
    <x v="4"/>
    <x v="3"/>
    <x v="20"/>
    <x v="20"/>
    <x v="0"/>
    <x v="0"/>
    <x v="4"/>
    <x v="0"/>
  </r>
  <r>
    <x v="0"/>
    <x v="0"/>
    <x v="390"/>
    <x v="418"/>
    <x v="25"/>
    <x v="1"/>
    <x v="2568"/>
    <x v="45"/>
    <x v="2"/>
    <x v="2"/>
    <x v="61"/>
    <x v="345"/>
    <x v="1512"/>
    <x v="4"/>
    <x v="3"/>
    <x v="21"/>
    <x v="21"/>
    <x v="0"/>
    <x v="0"/>
    <x v="4"/>
    <x v="0"/>
  </r>
  <r>
    <x v="0"/>
    <x v="0"/>
    <x v="98"/>
    <x v="97"/>
    <x v="25"/>
    <x v="1"/>
    <x v="2569"/>
    <x v="47"/>
    <x v="2"/>
    <x v="2"/>
    <x v="69"/>
    <x v="63"/>
    <x v="1022"/>
    <x v="4"/>
    <x v="3"/>
    <x v="19"/>
    <x v="19"/>
    <x v="0"/>
    <x v="0"/>
    <x v="4"/>
    <x v="0"/>
  </r>
  <r>
    <x v="0"/>
    <x v="0"/>
    <x v="99"/>
    <x v="98"/>
    <x v="25"/>
    <x v="1"/>
    <x v="2570"/>
    <x v="45"/>
    <x v="2"/>
    <x v="2"/>
    <x v="65"/>
    <x v="85"/>
    <x v="609"/>
    <x v="4"/>
    <x v="3"/>
    <x v="19"/>
    <x v="19"/>
    <x v="0"/>
    <x v="0"/>
    <x v="4"/>
    <x v="0"/>
  </r>
  <r>
    <x v="0"/>
    <x v="0"/>
    <x v="184"/>
    <x v="194"/>
    <x v="25"/>
    <x v="1"/>
    <x v="2571"/>
    <x v="52"/>
    <x v="2"/>
    <x v="2"/>
    <x v="67"/>
    <x v="163"/>
    <x v="179"/>
    <x v="4"/>
    <x v="3"/>
    <x v="21"/>
    <x v="21"/>
    <x v="0"/>
    <x v="0"/>
    <x v="4"/>
    <x v="0"/>
  </r>
  <r>
    <x v="0"/>
    <x v="0"/>
    <x v="101"/>
    <x v="100"/>
    <x v="25"/>
    <x v="1"/>
    <x v="2572"/>
    <x v="170"/>
    <x v="2"/>
    <x v="2"/>
    <x v="487"/>
    <x v="87"/>
    <x v="1598"/>
    <x v="4"/>
    <x v="3"/>
    <x v="21"/>
    <x v="21"/>
    <x v="0"/>
    <x v="0"/>
    <x v="4"/>
    <x v="0"/>
  </r>
  <r>
    <x v="0"/>
    <x v="0"/>
    <x v="102"/>
    <x v="101"/>
    <x v="25"/>
    <x v="1"/>
    <x v="2573"/>
    <x v="47"/>
    <x v="2"/>
    <x v="2"/>
    <x v="69"/>
    <x v="88"/>
    <x v="1599"/>
    <x v="4"/>
    <x v="3"/>
    <x v="19"/>
    <x v="19"/>
    <x v="0"/>
    <x v="0"/>
    <x v="4"/>
    <x v="0"/>
  </r>
  <r>
    <x v="0"/>
    <x v="0"/>
    <x v="104"/>
    <x v="103"/>
    <x v="25"/>
    <x v="1"/>
    <x v="2574"/>
    <x v="47"/>
    <x v="2"/>
    <x v="2"/>
    <x v="69"/>
    <x v="90"/>
    <x v="1600"/>
    <x v="4"/>
    <x v="3"/>
    <x v="19"/>
    <x v="19"/>
    <x v="0"/>
    <x v="0"/>
    <x v="4"/>
    <x v="0"/>
  </r>
  <r>
    <x v="0"/>
    <x v="0"/>
    <x v="509"/>
    <x v="539"/>
    <x v="25"/>
    <x v="1"/>
    <x v="2575"/>
    <x v="51"/>
    <x v="2"/>
    <x v="2"/>
    <x v="76"/>
    <x v="440"/>
    <x v="936"/>
    <x v="4"/>
    <x v="3"/>
    <x v="21"/>
    <x v="21"/>
    <x v="0"/>
    <x v="0"/>
    <x v="4"/>
    <x v="0"/>
  </r>
  <r>
    <x v="0"/>
    <x v="0"/>
    <x v="191"/>
    <x v="201"/>
    <x v="25"/>
    <x v="1"/>
    <x v="2576"/>
    <x v="45"/>
    <x v="2"/>
    <x v="2"/>
    <x v="61"/>
    <x v="167"/>
    <x v="492"/>
    <x v="4"/>
    <x v="3"/>
    <x v="21"/>
    <x v="21"/>
    <x v="0"/>
    <x v="0"/>
    <x v="4"/>
    <x v="0"/>
  </r>
  <r>
    <x v="0"/>
    <x v="0"/>
    <x v="580"/>
    <x v="616"/>
    <x v="25"/>
    <x v="1"/>
    <x v="2577"/>
    <x v="106"/>
    <x v="2"/>
    <x v="1"/>
    <x v="27"/>
    <x v="501"/>
    <x v="1601"/>
    <x v="2"/>
    <x v="1"/>
    <x v="22"/>
    <x v="22"/>
    <x v="0"/>
    <x v="0"/>
    <x v="4"/>
    <x v="0"/>
  </r>
  <r>
    <x v="0"/>
    <x v="0"/>
    <x v="278"/>
    <x v="294"/>
    <x v="25"/>
    <x v="1"/>
    <x v="2578"/>
    <x v="46"/>
    <x v="2"/>
    <x v="2"/>
    <x v="645"/>
    <x v="246"/>
    <x v="1602"/>
    <x v="1"/>
    <x v="1"/>
    <x v="23"/>
    <x v="23"/>
    <x v="0"/>
    <x v="0"/>
    <x v="4"/>
    <x v="0"/>
  </r>
  <r>
    <x v="0"/>
    <x v="0"/>
    <x v="109"/>
    <x v="108"/>
    <x v="25"/>
    <x v="1"/>
    <x v="2579"/>
    <x v="168"/>
    <x v="2"/>
    <x v="2"/>
    <x v="262"/>
    <x v="95"/>
    <x v="387"/>
    <x v="1"/>
    <x v="1"/>
    <x v="23"/>
    <x v="23"/>
    <x v="0"/>
    <x v="0"/>
    <x v="4"/>
    <x v="0"/>
  </r>
  <r>
    <x v="0"/>
    <x v="0"/>
    <x v="110"/>
    <x v="109"/>
    <x v="25"/>
    <x v="1"/>
    <x v="2580"/>
    <x v="45"/>
    <x v="2"/>
    <x v="2"/>
    <x v="61"/>
    <x v="96"/>
    <x v="104"/>
    <x v="4"/>
    <x v="3"/>
    <x v="21"/>
    <x v="21"/>
    <x v="0"/>
    <x v="0"/>
    <x v="4"/>
    <x v="0"/>
  </r>
  <r>
    <x v="0"/>
    <x v="0"/>
    <x v="112"/>
    <x v="111"/>
    <x v="25"/>
    <x v="1"/>
    <x v="2581"/>
    <x v="47"/>
    <x v="2"/>
    <x v="2"/>
    <x v="68"/>
    <x v="98"/>
    <x v="106"/>
    <x v="4"/>
    <x v="3"/>
    <x v="21"/>
    <x v="21"/>
    <x v="0"/>
    <x v="0"/>
    <x v="4"/>
    <x v="0"/>
  </r>
  <r>
    <x v="0"/>
    <x v="0"/>
    <x v="197"/>
    <x v="207"/>
    <x v="25"/>
    <x v="1"/>
    <x v="2582"/>
    <x v="47"/>
    <x v="2"/>
    <x v="2"/>
    <x v="68"/>
    <x v="172"/>
    <x v="498"/>
    <x v="4"/>
    <x v="3"/>
    <x v="21"/>
    <x v="21"/>
    <x v="0"/>
    <x v="0"/>
    <x v="4"/>
    <x v="0"/>
  </r>
  <r>
    <x v="0"/>
    <x v="0"/>
    <x v="197"/>
    <x v="207"/>
    <x v="25"/>
    <x v="1"/>
    <x v="2583"/>
    <x v="47"/>
    <x v="2"/>
    <x v="2"/>
    <x v="68"/>
    <x v="172"/>
    <x v="498"/>
    <x v="4"/>
    <x v="3"/>
    <x v="21"/>
    <x v="21"/>
    <x v="0"/>
    <x v="0"/>
    <x v="4"/>
    <x v="0"/>
  </r>
  <r>
    <x v="0"/>
    <x v="0"/>
    <x v="200"/>
    <x v="210"/>
    <x v="25"/>
    <x v="1"/>
    <x v="2584"/>
    <x v="45"/>
    <x v="2"/>
    <x v="2"/>
    <x v="61"/>
    <x v="174"/>
    <x v="1213"/>
    <x v="4"/>
    <x v="3"/>
    <x v="21"/>
    <x v="21"/>
    <x v="0"/>
    <x v="0"/>
    <x v="4"/>
    <x v="0"/>
  </r>
  <r>
    <x v="0"/>
    <x v="0"/>
    <x v="202"/>
    <x v="212"/>
    <x v="25"/>
    <x v="1"/>
    <x v="2585"/>
    <x v="52"/>
    <x v="2"/>
    <x v="2"/>
    <x v="67"/>
    <x v="176"/>
    <x v="195"/>
    <x v="4"/>
    <x v="3"/>
    <x v="21"/>
    <x v="21"/>
    <x v="0"/>
    <x v="0"/>
    <x v="4"/>
    <x v="0"/>
  </r>
  <r>
    <x v="0"/>
    <x v="0"/>
    <x v="581"/>
    <x v="617"/>
    <x v="25"/>
    <x v="1"/>
    <x v="2586"/>
    <x v="51"/>
    <x v="2"/>
    <x v="2"/>
    <x v="76"/>
    <x v="346"/>
    <x v="1603"/>
    <x v="4"/>
    <x v="3"/>
    <x v="21"/>
    <x v="21"/>
    <x v="0"/>
    <x v="0"/>
    <x v="4"/>
    <x v="0"/>
  </r>
  <r>
    <x v="0"/>
    <x v="0"/>
    <x v="543"/>
    <x v="578"/>
    <x v="25"/>
    <x v="1"/>
    <x v="2587"/>
    <x v="51"/>
    <x v="2"/>
    <x v="2"/>
    <x v="76"/>
    <x v="176"/>
    <x v="1604"/>
    <x v="4"/>
    <x v="3"/>
    <x v="21"/>
    <x v="21"/>
    <x v="0"/>
    <x v="0"/>
    <x v="4"/>
    <x v="0"/>
  </r>
  <r>
    <x v="0"/>
    <x v="0"/>
    <x v="531"/>
    <x v="566"/>
    <x v="25"/>
    <x v="1"/>
    <x v="2588"/>
    <x v="51"/>
    <x v="2"/>
    <x v="2"/>
    <x v="76"/>
    <x v="456"/>
    <x v="1605"/>
    <x v="4"/>
    <x v="3"/>
    <x v="20"/>
    <x v="20"/>
    <x v="0"/>
    <x v="0"/>
    <x v="4"/>
    <x v="0"/>
  </r>
  <r>
    <x v="0"/>
    <x v="0"/>
    <x v="532"/>
    <x v="567"/>
    <x v="25"/>
    <x v="1"/>
    <x v="2589"/>
    <x v="51"/>
    <x v="2"/>
    <x v="2"/>
    <x v="76"/>
    <x v="457"/>
    <x v="1606"/>
    <x v="4"/>
    <x v="3"/>
    <x v="20"/>
    <x v="20"/>
    <x v="0"/>
    <x v="0"/>
    <x v="4"/>
    <x v="0"/>
  </r>
  <r>
    <x v="0"/>
    <x v="0"/>
    <x v="545"/>
    <x v="580"/>
    <x v="25"/>
    <x v="1"/>
    <x v="2590"/>
    <x v="51"/>
    <x v="2"/>
    <x v="2"/>
    <x v="76"/>
    <x v="468"/>
    <x v="1607"/>
    <x v="4"/>
    <x v="3"/>
    <x v="21"/>
    <x v="21"/>
    <x v="0"/>
    <x v="0"/>
    <x v="4"/>
    <x v="0"/>
  </r>
  <r>
    <x v="0"/>
    <x v="0"/>
    <x v="527"/>
    <x v="559"/>
    <x v="25"/>
    <x v="1"/>
    <x v="2591"/>
    <x v="51"/>
    <x v="2"/>
    <x v="2"/>
    <x v="51"/>
    <x v="453"/>
    <x v="1608"/>
    <x v="4"/>
    <x v="3"/>
    <x v="16"/>
    <x v="16"/>
    <x v="0"/>
    <x v="0"/>
    <x v="4"/>
    <x v="0"/>
  </r>
  <r>
    <x v="0"/>
    <x v="0"/>
    <x v="203"/>
    <x v="213"/>
    <x v="25"/>
    <x v="1"/>
    <x v="2592"/>
    <x v="45"/>
    <x v="2"/>
    <x v="2"/>
    <x v="61"/>
    <x v="177"/>
    <x v="1382"/>
    <x v="4"/>
    <x v="3"/>
    <x v="21"/>
    <x v="21"/>
    <x v="0"/>
    <x v="0"/>
    <x v="4"/>
    <x v="0"/>
  </r>
  <r>
    <x v="0"/>
    <x v="0"/>
    <x v="484"/>
    <x v="512"/>
    <x v="25"/>
    <x v="1"/>
    <x v="2593"/>
    <x v="258"/>
    <x v="2"/>
    <x v="2"/>
    <x v="720"/>
    <x v="418"/>
    <x v="1609"/>
    <x v="2"/>
    <x v="1"/>
    <x v="29"/>
    <x v="29"/>
    <x v="0"/>
    <x v="0"/>
    <x v="4"/>
    <x v="0"/>
  </r>
  <r>
    <x v="0"/>
    <x v="0"/>
    <x v="118"/>
    <x v="618"/>
    <x v="25"/>
    <x v="1"/>
    <x v="2594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17"/>
    <x v="25"/>
    <x v="1"/>
    <x v="259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5"/>
    <x v="1"/>
    <x v="259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5"/>
    <x v="1"/>
    <x v="259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5"/>
    <x v="1"/>
    <x v="2598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5"/>
    <x v="1"/>
    <x v="259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218"/>
    <x v="25"/>
    <x v="1"/>
    <x v="2600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218"/>
    <x v="25"/>
    <x v="1"/>
    <x v="2601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5"/>
    <x v="1"/>
    <x v="2602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301"/>
    <x v="25"/>
    <x v="1"/>
    <x v="2603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485"/>
    <x v="25"/>
    <x v="1"/>
    <x v="2604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21"/>
    <x v="25"/>
    <x v="1"/>
    <x v="260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21"/>
    <x v="25"/>
    <x v="1"/>
    <x v="2606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3"/>
    <x v="25"/>
    <x v="1"/>
    <x v="2607"/>
    <x v="4"/>
    <x v="3"/>
    <x v="3"/>
    <x v="4"/>
    <x v="0"/>
    <x v="0"/>
    <x v="4"/>
    <x v="3"/>
    <x v="20"/>
    <x v="20"/>
    <x v="0"/>
    <x v="0"/>
    <x v="4"/>
    <x v="0"/>
  </r>
  <r>
    <x v="0"/>
    <x v="0"/>
    <x v="118"/>
    <x v="124"/>
    <x v="25"/>
    <x v="1"/>
    <x v="2608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4"/>
    <x v="25"/>
    <x v="1"/>
    <x v="2609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304"/>
    <x v="25"/>
    <x v="1"/>
    <x v="2610"/>
    <x v="4"/>
    <x v="3"/>
    <x v="3"/>
    <x v="4"/>
    <x v="0"/>
    <x v="0"/>
    <x v="1"/>
    <x v="1"/>
    <x v="12"/>
    <x v="12"/>
    <x v="0"/>
    <x v="0"/>
    <x v="4"/>
    <x v="0"/>
  </r>
  <r>
    <x v="0"/>
    <x v="0"/>
    <x v="568"/>
    <x v="604"/>
    <x v="26"/>
    <x v="1"/>
    <x v="2611"/>
    <x v="4"/>
    <x v="1"/>
    <x v="0"/>
    <x v="4"/>
    <x v="489"/>
    <x v="0"/>
    <x v="0"/>
    <x v="0"/>
    <x v="24"/>
    <x v="24"/>
    <x v="0"/>
    <x v="0"/>
    <x v="4"/>
    <x v="0"/>
  </r>
  <r>
    <x v="0"/>
    <x v="0"/>
    <x v="1"/>
    <x v="1"/>
    <x v="26"/>
    <x v="1"/>
    <x v="2612"/>
    <x v="815"/>
    <x v="1"/>
    <x v="0"/>
    <x v="986"/>
    <x v="1"/>
    <x v="1610"/>
    <x v="0"/>
    <x v="0"/>
    <x v="1"/>
    <x v="1"/>
    <x v="0"/>
    <x v="0"/>
    <x v="4"/>
    <x v="0"/>
  </r>
  <r>
    <x v="0"/>
    <x v="0"/>
    <x v="582"/>
    <x v="619"/>
    <x v="26"/>
    <x v="1"/>
    <x v="2613"/>
    <x v="816"/>
    <x v="1"/>
    <x v="0"/>
    <x v="987"/>
    <x v="502"/>
    <x v="1611"/>
    <x v="0"/>
    <x v="0"/>
    <x v="0"/>
    <x v="0"/>
    <x v="0"/>
    <x v="0"/>
    <x v="4"/>
    <x v="0"/>
  </r>
  <r>
    <x v="0"/>
    <x v="0"/>
    <x v="583"/>
    <x v="620"/>
    <x v="26"/>
    <x v="1"/>
    <x v="2614"/>
    <x v="817"/>
    <x v="1"/>
    <x v="0"/>
    <x v="988"/>
    <x v="503"/>
    <x v="1612"/>
    <x v="0"/>
    <x v="0"/>
    <x v="0"/>
    <x v="0"/>
    <x v="0"/>
    <x v="0"/>
    <x v="4"/>
    <x v="0"/>
  </r>
  <r>
    <x v="0"/>
    <x v="0"/>
    <x v="120"/>
    <x v="130"/>
    <x v="26"/>
    <x v="1"/>
    <x v="2615"/>
    <x v="818"/>
    <x v="1"/>
    <x v="0"/>
    <x v="989"/>
    <x v="104"/>
    <x v="1613"/>
    <x v="0"/>
    <x v="0"/>
    <x v="24"/>
    <x v="24"/>
    <x v="0"/>
    <x v="0"/>
    <x v="4"/>
    <x v="0"/>
  </r>
  <r>
    <x v="0"/>
    <x v="0"/>
    <x v="121"/>
    <x v="131"/>
    <x v="26"/>
    <x v="1"/>
    <x v="2616"/>
    <x v="58"/>
    <x v="1"/>
    <x v="0"/>
    <x v="990"/>
    <x v="105"/>
    <x v="1614"/>
    <x v="0"/>
    <x v="0"/>
    <x v="0"/>
    <x v="0"/>
    <x v="0"/>
    <x v="0"/>
    <x v="4"/>
    <x v="0"/>
  </r>
  <r>
    <x v="0"/>
    <x v="0"/>
    <x v="584"/>
    <x v="621"/>
    <x v="26"/>
    <x v="1"/>
    <x v="2617"/>
    <x v="8"/>
    <x v="1"/>
    <x v="0"/>
    <x v="991"/>
    <x v="504"/>
    <x v="1615"/>
    <x v="0"/>
    <x v="0"/>
    <x v="2"/>
    <x v="2"/>
    <x v="0"/>
    <x v="0"/>
    <x v="4"/>
    <x v="0"/>
  </r>
  <r>
    <x v="0"/>
    <x v="0"/>
    <x v="7"/>
    <x v="7"/>
    <x v="26"/>
    <x v="1"/>
    <x v="2618"/>
    <x v="819"/>
    <x v="1"/>
    <x v="0"/>
    <x v="992"/>
    <x v="7"/>
    <x v="1616"/>
    <x v="0"/>
    <x v="0"/>
    <x v="2"/>
    <x v="2"/>
    <x v="0"/>
    <x v="0"/>
    <x v="4"/>
    <x v="0"/>
  </r>
  <r>
    <x v="0"/>
    <x v="0"/>
    <x v="126"/>
    <x v="136"/>
    <x v="26"/>
    <x v="1"/>
    <x v="2619"/>
    <x v="820"/>
    <x v="1"/>
    <x v="0"/>
    <x v="993"/>
    <x v="110"/>
    <x v="1617"/>
    <x v="0"/>
    <x v="0"/>
    <x v="2"/>
    <x v="2"/>
    <x v="0"/>
    <x v="0"/>
    <x v="4"/>
    <x v="0"/>
  </r>
  <r>
    <x v="0"/>
    <x v="0"/>
    <x v="289"/>
    <x v="311"/>
    <x v="26"/>
    <x v="1"/>
    <x v="2620"/>
    <x v="821"/>
    <x v="1"/>
    <x v="0"/>
    <x v="994"/>
    <x v="257"/>
    <x v="1618"/>
    <x v="0"/>
    <x v="0"/>
    <x v="30"/>
    <x v="30"/>
    <x v="0"/>
    <x v="0"/>
    <x v="4"/>
    <x v="0"/>
  </r>
  <r>
    <x v="0"/>
    <x v="0"/>
    <x v="290"/>
    <x v="312"/>
    <x v="26"/>
    <x v="1"/>
    <x v="2621"/>
    <x v="822"/>
    <x v="1"/>
    <x v="0"/>
    <x v="995"/>
    <x v="258"/>
    <x v="1619"/>
    <x v="0"/>
    <x v="0"/>
    <x v="30"/>
    <x v="30"/>
    <x v="0"/>
    <x v="0"/>
    <x v="4"/>
    <x v="0"/>
  </r>
  <r>
    <x v="0"/>
    <x v="0"/>
    <x v="408"/>
    <x v="436"/>
    <x v="26"/>
    <x v="1"/>
    <x v="2622"/>
    <x v="823"/>
    <x v="1"/>
    <x v="0"/>
    <x v="996"/>
    <x v="360"/>
    <x v="1620"/>
    <x v="1"/>
    <x v="1"/>
    <x v="4"/>
    <x v="4"/>
    <x v="0"/>
    <x v="0"/>
    <x v="4"/>
    <x v="0"/>
  </r>
  <r>
    <x v="0"/>
    <x v="0"/>
    <x v="409"/>
    <x v="437"/>
    <x v="26"/>
    <x v="1"/>
    <x v="2623"/>
    <x v="824"/>
    <x v="1"/>
    <x v="0"/>
    <x v="997"/>
    <x v="361"/>
    <x v="1621"/>
    <x v="1"/>
    <x v="1"/>
    <x v="4"/>
    <x v="4"/>
    <x v="0"/>
    <x v="0"/>
    <x v="4"/>
    <x v="0"/>
  </r>
  <r>
    <x v="0"/>
    <x v="0"/>
    <x v="570"/>
    <x v="606"/>
    <x v="26"/>
    <x v="1"/>
    <x v="2624"/>
    <x v="4"/>
    <x v="1"/>
    <x v="0"/>
    <x v="4"/>
    <x v="491"/>
    <x v="0"/>
    <x v="0"/>
    <x v="0"/>
    <x v="24"/>
    <x v="24"/>
    <x v="0"/>
    <x v="0"/>
    <x v="4"/>
    <x v="0"/>
  </r>
  <r>
    <x v="0"/>
    <x v="0"/>
    <x v="410"/>
    <x v="438"/>
    <x v="26"/>
    <x v="1"/>
    <x v="2625"/>
    <x v="825"/>
    <x v="1"/>
    <x v="0"/>
    <x v="998"/>
    <x v="362"/>
    <x v="1622"/>
    <x v="1"/>
    <x v="1"/>
    <x v="4"/>
    <x v="4"/>
    <x v="0"/>
    <x v="0"/>
    <x v="4"/>
    <x v="0"/>
  </r>
  <r>
    <x v="0"/>
    <x v="0"/>
    <x v="21"/>
    <x v="21"/>
    <x v="26"/>
    <x v="1"/>
    <x v="2626"/>
    <x v="826"/>
    <x v="1"/>
    <x v="0"/>
    <x v="999"/>
    <x v="21"/>
    <x v="1623"/>
    <x v="1"/>
    <x v="1"/>
    <x v="8"/>
    <x v="8"/>
    <x v="0"/>
    <x v="0"/>
    <x v="4"/>
    <x v="0"/>
  </r>
  <r>
    <x v="0"/>
    <x v="0"/>
    <x v="294"/>
    <x v="316"/>
    <x v="26"/>
    <x v="1"/>
    <x v="2627"/>
    <x v="4"/>
    <x v="1"/>
    <x v="0"/>
    <x v="4"/>
    <x v="262"/>
    <x v="0"/>
    <x v="1"/>
    <x v="1"/>
    <x v="25"/>
    <x v="25"/>
    <x v="0"/>
    <x v="0"/>
    <x v="4"/>
    <x v="0"/>
  </r>
  <r>
    <x v="0"/>
    <x v="0"/>
    <x v="134"/>
    <x v="144"/>
    <x v="26"/>
    <x v="1"/>
    <x v="2628"/>
    <x v="827"/>
    <x v="1"/>
    <x v="0"/>
    <x v="1000"/>
    <x v="118"/>
    <x v="1624"/>
    <x v="1"/>
    <x v="1"/>
    <x v="4"/>
    <x v="4"/>
    <x v="0"/>
    <x v="0"/>
    <x v="4"/>
    <x v="0"/>
  </r>
  <r>
    <x v="0"/>
    <x v="0"/>
    <x v="347"/>
    <x v="375"/>
    <x v="26"/>
    <x v="1"/>
    <x v="2629"/>
    <x v="828"/>
    <x v="1"/>
    <x v="0"/>
    <x v="1001"/>
    <x v="311"/>
    <x v="1625"/>
    <x v="2"/>
    <x v="1"/>
    <x v="7"/>
    <x v="7"/>
    <x v="0"/>
    <x v="0"/>
    <x v="4"/>
    <x v="0"/>
  </r>
  <r>
    <x v="0"/>
    <x v="0"/>
    <x v="414"/>
    <x v="442"/>
    <x v="26"/>
    <x v="1"/>
    <x v="2630"/>
    <x v="829"/>
    <x v="1"/>
    <x v="0"/>
    <x v="1002"/>
    <x v="365"/>
    <x v="1626"/>
    <x v="2"/>
    <x v="1"/>
    <x v="7"/>
    <x v="7"/>
    <x v="0"/>
    <x v="0"/>
    <x v="4"/>
    <x v="0"/>
  </r>
  <r>
    <x v="0"/>
    <x v="0"/>
    <x v="576"/>
    <x v="612"/>
    <x v="26"/>
    <x v="1"/>
    <x v="2631"/>
    <x v="830"/>
    <x v="1"/>
    <x v="0"/>
    <x v="1003"/>
    <x v="497"/>
    <x v="1627"/>
    <x v="2"/>
    <x v="1"/>
    <x v="5"/>
    <x v="5"/>
    <x v="0"/>
    <x v="0"/>
    <x v="4"/>
    <x v="0"/>
  </r>
  <r>
    <x v="0"/>
    <x v="0"/>
    <x v="571"/>
    <x v="607"/>
    <x v="26"/>
    <x v="1"/>
    <x v="2632"/>
    <x v="831"/>
    <x v="1"/>
    <x v="0"/>
    <x v="1004"/>
    <x v="492"/>
    <x v="1628"/>
    <x v="2"/>
    <x v="1"/>
    <x v="5"/>
    <x v="5"/>
    <x v="0"/>
    <x v="0"/>
    <x v="4"/>
    <x v="0"/>
  </r>
  <r>
    <x v="0"/>
    <x v="0"/>
    <x v="24"/>
    <x v="24"/>
    <x v="26"/>
    <x v="1"/>
    <x v="2633"/>
    <x v="832"/>
    <x v="1"/>
    <x v="0"/>
    <x v="1005"/>
    <x v="24"/>
    <x v="1629"/>
    <x v="3"/>
    <x v="2"/>
    <x v="9"/>
    <x v="9"/>
    <x v="0"/>
    <x v="0"/>
    <x v="4"/>
    <x v="0"/>
  </r>
  <r>
    <x v="0"/>
    <x v="0"/>
    <x v="25"/>
    <x v="25"/>
    <x v="26"/>
    <x v="1"/>
    <x v="2634"/>
    <x v="833"/>
    <x v="1"/>
    <x v="0"/>
    <x v="1006"/>
    <x v="25"/>
    <x v="1630"/>
    <x v="3"/>
    <x v="2"/>
    <x v="9"/>
    <x v="9"/>
    <x v="0"/>
    <x v="0"/>
    <x v="4"/>
    <x v="0"/>
  </r>
  <r>
    <x v="0"/>
    <x v="0"/>
    <x v="26"/>
    <x v="26"/>
    <x v="26"/>
    <x v="1"/>
    <x v="2635"/>
    <x v="834"/>
    <x v="1"/>
    <x v="0"/>
    <x v="1007"/>
    <x v="26"/>
    <x v="1631"/>
    <x v="3"/>
    <x v="2"/>
    <x v="9"/>
    <x v="9"/>
    <x v="0"/>
    <x v="0"/>
    <x v="4"/>
    <x v="0"/>
  </r>
  <r>
    <x v="0"/>
    <x v="0"/>
    <x v="135"/>
    <x v="145"/>
    <x v="26"/>
    <x v="1"/>
    <x v="2636"/>
    <x v="835"/>
    <x v="1"/>
    <x v="0"/>
    <x v="1008"/>
    <x v="119"/>
    <x v="1632"/>
    <x v="1"/>
    <x v="1"/>
    <x v="10"/>
    <x v="10"/>
    <x v="0"/>
    <x v="0"/>
    <x v="4"/>
    <x v="0"/>
  </r>
  <r>
    <x v="0"/>
    <x v="0"/>
    <x v="234"/>
    <x v="250"/>
    <x v="26"/>
    <x v="1"/>
    <x v="2637"/>
    <x v="836"/>
    <x v="1"/>
    <x v="0"/>
    <x v="1009"/>
    <x v="206"/>
    <x v="1633"/>
    <x v="1"/>
    <x v="1"/>
    <x v="31"/>
    <x v="31"/>
    <x v="0"/>
    <x v="0"/>
    <x v="4"/>
    <x v="0"/>
  </r>
  <r>
    <x v="0"/>
    <x v="0"/>
    <x v="28"/>
    <x v="28"/>
    <x v="26"/>
    <x v="1"/>
    <x v="2638"/>
    <x v="837"/>
    <x v="1"/>
    <x v="0"/>
    <x v="1010"/>
    <x v="28"/>
    <x v="1634"/>
    <x v="1"/>
    <x v="1"/>
    <x v="10"/>
    <x v="10"/>
    <x v="0"/>
    <x v="0"/>
    <x v="4"/>
    <x v="0"/>
  </r>
  <r>
    <x v="0"/>
    <x v="0"/>
    <x v="236"/>
    <x v="252"/>
    <x v="26"/>
    <x v="1"/>
    <x v="2639"/>
    <x v="838"/>
    <x v="1"/>
    <x v="0"/>
    <x v="1011"/>
    <x v="208"/>
    <x v="1635"/>
    <x v="3"/>
    <x v="2"/>
    <x v="9"/>
    <x v="9"/>
    <x v="0"/>
    <x v="0"/>
    <x v="4"/>
    <x v="0"/>
  </r>
  <r>
    <x v="0"/>
    <x v="0"/>
    <x v="237"/>
    <x v="253"/>
    <x v="26"/>
    <x v="1"/>
    <x v="2640"/>
    <x v="839"/>
    <x v="1"/>
    <x v="0"/>
    <x v="1012"/>
    <x v="209"/>
    <x v="1636"/>
    <x v="3"/>
    <x v="2"/>
    <x v="9"/>
    <x v="9"/>
    <x v="0"/>
    <x v="0"/>
    <x v="4"/>
    <x v="0"/>
  </r>
  <r>
    <x v="0"/>
    <x v="0"/>
    <x v="461"/>
    <x v="489"/>
    <x v="26"/>
    <x v="1"/>
    <x v="2641"/>
    <x v="840"/>
    <x v="1"/>
    <x v="0"/>
    <x v="1013"/>
    <x v="315"/>
    <x v="1637"/>
    <x v="2"/>
    <x v="1"/>
    <x v="22"/>
    <x v="22"/>
    <x v="0"/>
    <x v="0"/>
    <x v="4"/>
    <x v="0"/>
  </r>
  <r>
    <x v="0"/>
    <x v="0"/>
    <x v="238"/>
    <x v="254"/>
    <x v="26"/>
    <x v="1"/>
    <x v="2642"/>
    <x v="841"/>
    <x v="1"/>
    <x v="0"/>
    <x v="1014"/>
    <x v="210"/>
    <x v="1638"/>
    <x v="3"/>
    <x v="2"/>
    <x v="9"/>
    <x v="9"/>
    <x v="0"/>
    <x v="0"/>
    <x v="4"/>
    <x v="0"/>
  </r>
  <r>
    <x v="0"/>
    <x v="0"/>
    <x v="30"/>
    <x v="30"/>
    <x v="26"/>
    <x v="1"/>
    <x v="2643"/>
    <x v="842"/>
    <x v="1"/>
    <x v="0"/>
    <x v="1015"/>
    <x v="30"/>
    <x v="1639"/>
    <x v="1"/>
    <x v="1"/>
    <x v="12"/>
    <x v="12"/>
    <x v="0"/>
    <x v="0"/>
    <x v="4"/>
    <x v="0"/>
  </r>
  <r>
    <x v="0"/>
    <x v="0"/>
    <x v="303"/>
    <x v="325"/>
    <x v="26"/>
    <x v="1"/>
    <x v="2644"/>
    <x v="843"/>
    <x v="1"/>
    <x v="0"/>
    <x v="1016"/>
    <x v="271"/>
    <x v="1640"/>
    <x v="1"/>
    <x v="1"/>
    <x v="12"/>
    <x v="12"/>
    <x v="0"/>
    <x v="0"/>
    <x v="4"/>
    <x v="0"/>
  </r>
  <r>
    <x v="0"/>
    <x v="0"/>
    <x v="31"/>
    <x v="31"/>
    <x v="26"/>
    <x v="1"/>
    <x v="2645"/>
    <x v="844"/>
    <x v="1"/>
    <x v="0"/>
    <x v="1017"/>
    <x v="31"/>
    <x v="1641"/>
    <x v="1"/>
    <x v="1"/>
    <x v="11"/>
    <x v="11"/>
    <x v="0"/>
    <x v="0"/>
    <x v="4"/>
    <x v="0"/>
  </r>
  <r>
    <x v="0"/>
    <x v="0"/>
    <x v="32"/>
    <x v="32"/>
    <x v="26"/>
    <x v="1"/>
    <x v="2646"/>
    <x v="845"/>
    <x v="1"/>
    <x v="0"/>
    <x v="1018"/>
    <x v="32"/>
    <x v="1642"/>
    <x v="1"/>
    <x v="1"/>
    <x v="11"/>
    <x v="11"/>
    <x v="0"/>
    <x v="0"/>
    <x v="4"/>
    <x v="0"/>
  </r>
  <r>
    <x v="0"/>
    <x v="0"/>
    <x v="585"/>
    <x v="622"/>
    <x v="26"/>
    <x v="1"/>
    <x v="2647"/>
    <x v="846"/>
    <x v="2"/>
    <x v="1"/>
    <x v="1019"/>
    <x v="505"/>
    <x v="1643"/>
    <x v="2"/>
    <x v="1"/>
    <x v="14"/>
    <x v="14"/>
    <x v="0"/>
    <x v="0"/>
    <x v="4"/>
    <x v="0"/>
  </r>
  <r>
    <x v="0"/>
    <x v="0"/>
    <x v="247"/>
    <x v="263"/>
    <x v="26"/>
    <x v="1"/>
    <x v="2648"/>
    <x v="847"/>
    <x v="2"/>
    <x v="1"/>
    <x v="1020"/>
    <x v="218"/>
    <x v="1644"/>
    <x v="1"/>
    <x v="1"/>
    <x v="15"/>
    <x v="15"/>
    <x v="0"/>
    <x v="0"/>
    <x v="4"/>
    <x v="0"/>
  </r>
  <r>
    <x v="0"/>
    <x v="0"/>
    <x v="248"/>
    <x v="264"/>
    <x v="26"/>
    <x v="1"/>
    <x v="2649"/>
    <x v="5"/>
    <x v="2"/>
    <x v="1"/>
    <x v="1021"/>
    <x v="219"/>
    <x v="1645"/>
    <x v="1"/>
    <x v="1"/>
    <x v="15"/>
    <x v="15"/>
    <x v="0"/>
    <x v="0"/>
    <x v="4"/>
    <x v="0"/>
  </r>
  <r>
    <x v="0"/>
    <x v="0"/>
    <x v="586"/>
    <x v="623"/>
    <x v="26"/>
    <x v="1"/>
    <x v="2650"/>
    <x v="848"/>
    <x v="2"/>
    <x v="1"/>
    <x v="1022"/>
    <x v="506"/>
    <x v="1646"/>
    <x v="2"/>
    <x v="1"/>
    <x v="14"/>
    <x v="14"/>
    <x v="0"/>
    <x v="0"/>
    <x v="4"/>
    <x v="0"/>
  </r>
  <r>
    <x v="0"/>
    <x v="0"/>
    <x v="39"/>
    <x v="39"/>
    <x v="26"/>
    <x v="1"/>
    <x v="2651"/>
    <x v="36"/>
    <x v="2"/>
    <x v="1"/>
    <x v="36"/>
    <x v="37"/>
    <x v="35"/>
    <x v="2"/>
    <x v="1"/>
    <x v="14"/>
    <x v="14"/>
    <x v="0"/>
    <x v="0"/>
    <x v="4"/>
    <x v="0"/>
  </r>
  <r>
    <x v="0"/>
    <x v="0"/>
    <x v="40"/>
    <x v="40"/>
    <x v="26"/>
    <x v="1"/>
    <x v="2652"/>
    <x v="259"/>
    <x v="2"/>
    <x v="1"/>
    <x v="307"/>
    <x v="38"/>
    <x v="436"/>
    <x v="2"/>
    <x v="1"/>
    <x v="14"/>
    <x v="14"/>
    <x v="0"/>
    <x v="0"/>
    <x v="4"/>
    <x v="0"/>
  </r>
  <r>
    <x v="0"/>
    <x v="0"/>
    <x v="41"/>
    <x v="41"/>
    <x v="26"/>
    <x v="1"/>
    <x v="2653"/>
    <x v="849"/>
    <x v="2"/>
    <x v="1"/>
    <x v="1023"/>
    <x v="39"/>
    <x v="1647"/>
    <x v="1"/>
    <x v="1"/>
    <x v="15"/>
    <x v="15"/>
    <x v="0"/>
    <x v="0"/>
    <x v="4"/>
    <x v="0"/>
  </r>
  <r>
    <x v="0"/>
    <x v="0"/>
    <x v="42"/>
    <x v="42"/>
    <x v="26"/>
    <x v="1"/>
    <x v="2654"/>
    <x v="850"/>
    <x v="2"/>
    <x v="1"/>
    <x v="1024"/>
    <x v="40"/>
    <x v="1648"/>
    <x v="2"/>
    <x v="1"/>
    <x v="5"/>
    <x v="5"/>
    <x v="0"/>
    <x v="0"/>
    <x v="4"/>
    <x v="0"/>
  </r>
  <r>
    <x v="0"/>
    <x v="0"/>
    <x v="43"/>
    <x v="43"/>
    <x v="26"/>
    <x v="1"/>
    <x v="2655"/>
    <x v="851"/>
    <x v="2"/>
    <x v="1"/>
    <x v="1025"/>
    <x v="41"/>
    <x v="1649"/>
    <x v="2"/>
    <x v="1"/>
    <x v="5"/>
    <x v="5"/>
    <x v="0"/>
    <x v="0"/>
    <x v="4"/>
    <x v="0"/>
  </r>
  <r>
    <x v="0"/>
    <x v="0"/>
    <x v="45"/>
    <x v="45"/>
    <x v="26"/>
    <x v="1"/>
    <x v="2656"/>
    <x v="109"/>
    <x v="2"/>
    <x v="1"/>
    <x v="239"/>
    <x v="43"/>
    <x v="1650"/>
    <x v="2"/>
    <x v="1"/>
    <x v="5"/>
    <x v="5"/>
    <x v="0"/>
    <x v="0"/>
    <x v="4"/>
    <x v="0"/>
  </r>
  <r>
    <x v="0"/>
    <x v="0"/>
    <x v="587"/>
    <x v="624"/>
    <x v="26"/>
    <x v="1"/>
    <x v="2657"/>
    <x v="605"/>
    <x v="2"/>
    <x v="1"/>
    <x v="1026"/>
    <x v="507"/>
    <x v="1651"/>
    <x v="2"/>
    <x v="1"/>
    <x v="13"/>
    <x v="13"/>
    <x v="0"/>
    <x v="0"/>
    <x v="4"/>
    <x v="0"/>
  </r>
  <r>
    <x v="0"/>
    <x v="0"/>
    <x v="588"/>
    <x v="625"/>
    <x v="26"/>
    <x v="1"/>
    <x v="2658"/>
    <x v="603"/>
    <x v="2"/>
    <x v="1"/>
    <x v="1027"/>
    <x v="508"/>
    <x v="1652"/>
    <x v="2"/>
    <x v="1"/>
    <x v="14"/>
    <x v="14"/>
    <x v="0"/>
    <x v="0"/>
    <x v="4"/>
    <x v="0"/>
  </r>
  <r>
    <x v="0"/>
    <x v="0"/>
    <x v="306"/>
    <x v="328"/>
    <x v="26"/>
    <x v="1"/>
    <x v="2659"/>
    <x v="852"/>
    <x v="2"/>
    <x v="1"/>
    <x v="1028"/>
    <x v="274"/>
    <x v="1653"/>
    <x v="2"/>
    <x v="1"/>
    <x v="13"/>
    <x v="13"/>
    <x v="0"/>
    <x v="0"/>
    <x v="4"/>
    <x v="0"/>
  </r>
  <r>
    <x v="0"/>
    <x v="0"/>
    <x v="549"/>
    <x v="584"/>
    <x v="26"/>
    <x v="1"/>
    <x v="2660"/>
    <x v="853"/>
    <x v="2"/>
    <x v="4"/>
    <x v="1029"/>
    <x v="471"/>
    <x v="1654"/>
    <x v="2"/>
    <x v="1"/>
    <x v="14"/>
    <x v="14"/>
    <x v="0"/>
    <x v="0"/>
    <x v="4"/>
    <x v="0"/>
  </r>
  <r>
    <x v="0"/>
    <x v="0"/>
    <x v="567"/>
    <x v="602"/>
    <x v="26"/>
    <x v="1"/>
    <x v="2661"/>
    <x v="4"/>
    <x v="2"/>
    <x v="1"/>
    <x v="4"/>
    <x v="488"/>
    <x v="0"/>
    <x v="2"/>
    <x v="1"/>
    <x v="5"/>
    <x v="5"/>
    <x v="0"/>
    <x v="0"/>
    <x v="4"/>
    <x v="0"/>
  </r>
  <r>
    <x v="0"/>
    <x v="0"/>
    <x v="589"/>
    <x v="626"/>
    <x v="26"/>
    <x v="1"/>
    <x v="2662"/>
    <x v="854"/>
    <x v="2"/>
    <x v="2"/>
    <x v="1030"/>
    <x v="509"/>
    <x v="1655"/>
    <x v="2"/>
    <x v="1"/>
    <x v="14"/>
    <x v="14"/>
    <x v="0"/>
    <x v="0"/>
    <x v="4"/>
    <x v="0"/>
  </r>
  <r>
    <x v="0"/>
    <x v="0"/>
    <x v="426"/>
    <x v="427"/>
    <x v="26"/>
    <x v="1"/>
    <x v="2663"/>
    <x v="855"/>
    <x v="2"/>
    <x v="1"/>
    <x v="1031"/>
    <x v="377"/>
    <x v="1656"/>
    <x v="3"/>
    <x v="2"/>
    <x v="17"/>
    <x v="17"/>
    <x v="0"/>
    <x v="0"/>
    <x v="4"/>
    <x v="0"/>
  </r>
  <r>
    <x v="0"/>
    <x v="0"/>
    <x v="427"/>
    <x v="453"/>
    <x v="26"/>
    <x v="1"/>
    <x v="2664"/>
    <x v="856"/>
    <x v="2"/>
    <x v="1"/>
    <x v="1032"/>
    <x v="378"/>
    <x v="1657"/>
    <x v="3"/>
    <x v="2"/>
    <x v="17"/>
    <x v="17"/>
    <x v="0"/>
    <x v="0"/>
    <x v="4"/>
    <x v="0"/>
  </r>
  <r>
    <x v="0"/>
    <x v="0"/>
    <x v="65"/>
    <x v="64"/>
    <x v="26"/>
    <x v="1"/>
    <x v="2665"/>
    <x v="447"/>
    <x v="2"/>
    <x v="1"/>
    <x v="544"/>
    <x v="60"/>
    <x v="828"/>
    <x v="1"/>
    <x v="1"/>
    <x v="18"/>
    <x v="18"/>
    <x v="0"/>
    <x v="0"/>
    <x v="4"/>
    <x v="0"/>
  </r>
  <r>
    <x v="0"/>
    <x v="0"/>
    <x v="256"/>
    <x v="272"/>
    <x v="26"/>
    <x v="1"/>
    <x v="2666"/>
    <x v="447"/>
    <x v="2"/>
    <x v="1"/>
    <x v="544"/>
    <x v="226"/>
    <x v="1658"/>
    <x v="1"/>
    <x v="1"/>
    <x v="18"/>
    <x v="18"/>
    <x v="0"/>
    <x v="0"/>
    <x v="4"/>
    <x v="0"/>
  </r>
  <r>
    <x v="0"/>
    <x v="0"/>
    <x v="374"/>
    <x v="402"/>
    <x v="26"/>
    <x v="1"/>
    <x v="2667"/>
    <x v="116"/>
    <x v="2"/>
    <x v="2"/>
    <x v="142"/>
    <x v="334"/>
    <x v="1659"/>
    <x v="4"/>
    <x v="3"/>
    <x v="20"/>
    <x v="20"/>
    <x v="0"/>
    <x v="0"/>
    <x v="4"/>
    <x v="0"/>
  </r>
  <r>
    <x v="0"/>
    <x v="0"/>
    <x v="430"/>
    <x v="456"/>
    <x v="26"/>
    <x v="1"/>
    <x v="2668"/>
    <x v="51"/>
    <x v="2"/>
    <x v="2"/>
    <x v="382"/>
    <x v="62"/>
    <x v="568"/>
    <x v="4"/>
    <x v="3"/>
    <x v="20"/>
    <x v="20"/>
    <x v="0"/>
    <x v="0"/>
    <x v="4"/>
    <x v="0"/>
  </r>
  <r>
    <x v="0"/>
    <x v="0"/>
    <x v="500"/>
    <x v="529"/>
    <x v="26"/>
    <x v="1"/>
    <x v="2669"/>
    <x v="51"/>
    <x v="2"/>
    <x v="2"/>
    <x v="76"/>
    <x v="388"/>
    <x v="597"/>
    <x v="4"/>
    <x v="3"/>
    <x v="20"/>
    <x v="20"/>
    <x v="0"/>
    <x v="0"/>
    <x v="4"/>
    <x v="0"/>
  </r>
  <r>
    <x v="0"/>
    <x v="0"/>
    <x v="431"/>
    <x v="457"/>
    <x v="26"/>
    <x v="1"/>
    <x v="2670"/>
    <x v="51"/>
    <x v="2"/>
    <x v="2"/>
    <x v="382"/>
    <x v="381"/>
    <x v="1660"/>
    <x v="4"/>
    <x v="3"/>
    <x v="20"/>
    <x v="20"/>
    <x v="0"/>
    <x v="0"/>
    <x v="4"/>
    <x v="0"/>
  </r>
  <r>
    <x v="0"/>
    <x v="0"/>
    <x v="71"/>
    <x v="70"/>
    <x v="26"/>
    <x v="1"/>
    <x v="2671"/>
    <x v="47"/>
    <x v="2"/>
    <x v="2"/>
    <x v="68"/>
    <x v="65"/>
    <x v="1127"/>
    <x v="4"/>
    <x v="3"/>
    <x v="20"/>
    <x v="20"/>
    <x v="0"/>
    <x v="0"/>
    <x v="4"/>
    <x v="0"/>
  </r>
  <r>
    <x v="0"/>
    <x v="0"/>
    <x v="74"/>
    <x v="73"/>
    <x v="26"/>
    <x v="1"/>
    <x v="2672"/>
    <x v="116"/>
    <x v="2"/>
    <x v="2"/>
    <x v="142"/>
    <x v="67"/>
    <x v="1661"/>
    <x v="4"/>
    <x v="3"/>
    <x v="20"/>
    <x v="20"/>
    <x v="0"/>
    <x v="0"/>
    <x v="4"/>
    <x v="0"/>
  </r>
  <r>
    <x v="0"/>
    <x v="0"/>
    <x v="468"/>
    <x v="496"/>
    <x v="26"/>
    <x v="1"/>
    <x v="2673"/>
    <x v="45"/>
    <x v="2"/>
    <x v="2"/>
    <x v="128"/>
    <x v="62"/>
    <x v="1662"/>
    <x v="4"/>
    <x v="3"/>
    <x v="20"/>
    <x v="20"/>
    <x v="0"/>
    <x v="0"/>
    <x v="4"/>
    <x v="0"/>
  </r>
  <r>
    <x v="0"/>
    <x v="0"/>
    <x v="164"/>
    <x v="174"/>
    <x v="26"/>
    <x v="1"/>
    <x v="2674"/>
    <x v="47"/>
    <x v="2"/>
    <x v="2"/>
    <x v="85"/>
    <x v="145"/>
    <x v="1105"/>
    <x v="4"/>
    <x v="3"/>
    <x v="16"/>
    <x v="16"/>
    <x v="0"/>
    <x v="0"/>
    <x v="4"/>
    <x v="0"/>
  </r>
  <r>
    <x v="0"/>
    <x v="0"/>
    <x v="166"/>
    <x v="176"/>
    <x v="26"/>
    <x v="1"/>
    <x v="2675"/>
    <x v="45"/>
    <x v="2"/>
    <x v="2"/>
    <x v="45"/>
    <x v="147"/>
    <x v="158"/>
    <x v="4"/>
    <x v="3"/>
    <x v="16"/>
    <x v="16"/>
    <x v="0"/>
    <x v="0"/>
    <x v="4"/>
    <x v="0"/>
  </r>
  <r>
    <x v="0"/>
    <x v="0"/>
    <x v="77"/>
    <x v="76"/>
    <x v="26"/>
    <x v="1"/>
    <x v="2676"/>
    <x v="45"/>
    <x v="2"/>
    <x v="2"/>
    <x v="131"/>
    <x v="69"/>
    <x v="1190"/>
    <x v="4"/>
    <x v="3"/>
    <x v="20"/>
    <x v="20"/>
    <x v="0"/>
    <x v="0"/>
    <x v="4"/>
    <x v="0"/>
  </r>
  <r>
    <x v="0"/>
    <x v="0"/>
    <x v="79"/>
    <x v="78"/>
    <x v="26"/>
    <x v="1"/>
    <x v="2677"/>
    <x v="47"/>
    <x v="2"/>
    <x v="2"/>
    <x v="68"/>
    <x v="71"/>
    <x v="75"/>
    <x v="4"/>
    <x v="3"/>
    <x v="20"/>
    <x v="20"/>
    <x v="0"/>
    <x v="0"/>
    <x v="4"/>
    <x v="0"/>
  </r>
  <r>
    <x v="0"/>
    <x v="0"/>
    <x v="168"/>
    <x v="178"/>
    <x v="26"/>
    <x v="1"/>
    <x v="2678"/>
    <x v="59"/>
    <x v="2"/>
    <x v="2"/>
    <x v="385"/>
    <x v="149"/>
    <x v="579"/>
    <x v="4"/>
    <x v="3"/>
    <x v="16"/>
    <x v="16"/>
    <x v="0"/>
    <x v="0"/>
    <x v="4"/>
    <x v="0"/>
  </r>
  <r>
    <x v="0"/>
    <x v="0"/>
    <x v="501"/>
    <x v="530"/>
    <x v="26"/>
    <x v="1"/>
    <x v="2679"/>
    <x v="354"/>
    <x v="2"/>
    <x v="2"/>
    <x v="426"/>
    <x v="434"/>
    <x v="1663"/>
    <x v="4"/>
    <x v="3"/>
    <x v="19"/>
    <x v="19"/>
    <x v="0"/>
    <x v="0"/>
    <x v="4"/>
    <x v="0"/>
  </r>
  <r>
    <x v="0"/>
    <x v="0"/>
    <x v="83"/>
    <x v="82"/>
    <x v="26"/>
    <x v="1"/>
    <x v="2680"/>
    <x v="532"/>
    <x v="2"/>
    <x v="2"/>
    <x v="658"/>
    <x v="74"/>
    <x v="1664"/>
    <x v="4"/>
    <x v="3"/>
    <x v="20"/>
    <x v="20"/>
    <x v="0"/>
    <x v="0"/>
    <x v="4"/>
    <x v="0"/>
  </r>
  <r>
    <x v="0"/>
    <x v="0"/>
    <x v="173"/>
    <x v="183"/>
    <x v="26"/>
    <x v="1"/>
    <x v="2681"/>
    <x v="857"/>
    <x v="2"/>
    <x v="2"/>
    <x v="1033"/>
    <x v="154"/>
    <x v="1665"/>
    <x v="4"/>
    <x v="3"/>
    <x v="16"/>
    <x v="16"/>
    <x v="0"/>
    <x v="0"/>
    <x v="4"/>
    <x v="0"/>
  </r>
  <r>
    <x v="0"/>
    <x v="0"/>
    <x v="329"/>
    <x v="351"/>
    <x v="26"/>
    <x v="1"/>
    <x v="2682"/>
    <x v="174"/>
    <x v="2"/>
    <x v="2"/>
    <x v="139"/>
    <x v="293"/>
    <x v="1666"/>
    <x v="4"/>
    <x v="3"/>
    <x v="19"/>
    <x v="19"/>
    <x v="0"/>
    <x v="0"/>
    <x v="4"/>
    <x v="0"/>
  </r>
  <r>
    <x v="0"/>
    <x v="0"/>
    <x v="387"/>
    <x v="415"/>
    <x v="26"/>
    <x v="1"/>
    <x v="2683"/>
    <x v="47"/>
    <x v="2"/>
    <x v="2"/>
    <x v="68"/>
    <x v="343"/>
    <x v="839"/>
    <x v="4"/>
    <x v="3"/>
    <x v="20"/>
    <x v="20"/>
    <x v="0"/>
    <x v="0"/>
    <x v="4"/>
    <x v="0"/>
  </r>
  <r>
    <x v="0"/>
    <x v="0"/>
    <x v="85"/>
    <x v="84"/>
    <x v="26"/>
    <x v="1"/>
    <x v="2684"/>
    <x v="60"/>
    <x v="2"/>
    <x v="2"/>
    <x v="549"/>
    <x v="75"/>
    <x v="1667"/>
    <x v="4"/>
    <x v="3"/>
    <x v="19"/>
    <x v="19"/>
    <x v="0"/>
    <x v="0"/>
    <x v="4"/>
    <x v="0"/>
  </r>
  <r>
    <x v="0"/>
    <x v="0"/>
    <x v="332"/>
    <x v="354"/>
    <x v="26"/>
    <x v="1"/>
    <x v="2685"/>
    <x v="116"/>
    <x v="2"/>
    <x v="2"/>
    <x v="243"/>
    <x v="296"/>
    <x v="1668"/>
    <x v="4"/>
    <x v="3"/>
    <x v="20"/>
    <x v="20"/>
    <x v="0"/>
    <x v="0"/>
    <x v="4"/>
    <x v="0"/>
  </r>
  <r>
    <x v="0"/>
    <x v="0"/>
    <x v="88"/>
    <x v="87"/>
    <x v="26"/>
    <x v="1"/>
    <x v="2686"/>
    <x v="116"/>
    <x v="2"/>
    <x v="2"/>
    <x v="138"/>
    <x v="77"/>
    <x v="170"/>
    <x v="4"/>
    <x v="3"/>
    <x v="19"/>
    <x v="19"/>
    <x v="0"/>
    <x v="0"/>
    <x v="4"/>
    <x v="0"/>
  </r>
  <r>
    <x v="0"/>
    <x v="0"/>
    <x v="439"/>
    <x v="465"/>
    <x v="26"/>
    <x v="1"/>
    <x v="2687"/>
    <x v="52"/>
    <x v="2"/>
    <x v="2"/>
    <x v="383"/>
    <x v="385"/>
    <x v="1436"/>
    <x v="4"/>
    <x v="3"/>
    <x v="20"/>
    <x v="20"/>
    <x v="0"/>
    <x v="0"/>
    <x v="4"/>
    <x v="0"/>
  </r>
  <r>
    <x v="0"/>
    <x v="0"/>
    <x v="176"/>
    <x v="186"/>
    <x v="26"/>
    <x v="1"/>
    <x v="2688"/>
    <x v="58"/>
    <x v="2"/>
    <x v="2"/>
    <x v="58"/>
    <x v="68"/>
    <x v="1669"/>
    <x v="4"/>
    <x v="3"/>
    <x v="19"/>
    <x v="19"/>
    <x v="0"/>
    <x v="0"/>
    <x v="4"/>
    <x v="0"/>
  </r>
  <r>
    <x v="0"/>
    <x v="0"/>
    <x v="271"/>
    <x v="287"/>
    <x v="26"/>
    <x v="1"/>
    <x v="2689"/>
    <x v="321"/>
    <x v="2"/>
    <x v="2"/>
    <x v="431"/>
    <x v="65"/>
    <x v="1670"/>
    <x v="4"/>
    <x v="3"/>
    <x v="20"/>
    <x v="20"/>
    <x v="0"/>
    <x v="0"/>
    <x v="4"/>
    <x v="0"/>
  </r>
  <r>
    <x v="0"/>
    <x v="0"/>
    <x v="388"/>
    <x v="416"/>
    <x v="26"/>
    <x v="1"/>
    <x v="2690"/>
    <x v="71"/>
    <x v="2"/>
    <x v="2"/>
    <x v="83"/>
    <x v="344"/>
    <x v="1671"/>
    <x v="4"/>
    <x v="3"/>
    <x v="21"/>
    <x v="21"/>
    <x v="0"/>
    <x v="0"/>
    <x v="4"/>
    <x v="0"/>
  </r>
  <r>
    <x v="0"/>
    <x v="0"/>
    <x v="91"/>
    <x v="90"/>
    <x v="26"/>
    <x v="1"/>
    <x v="2691"/>
    <x v="61"/>
    <x v="2"/>
    <x v="2"/>
    <x v="135"/>
    <x v="79"/>
    <x v="1672"/>
    <x v="4"/>
    <x v="3"/>
    <x v="19"/>
    <x v="19"/>
    <x v="0"/>
    <x v="0"/>
    <x v="4"/>
    <x v="0"/>
  </r>
  <r>
    <x v="0"/>
    <x v="0"/>
    <x v="334"/>
    <x v="356"/>
    <x v="26"/>
    <x v="1"/>
    <x v="2692"/>
    <x v="45"/>
    <x v="2"/>
    <x v="2"/>
    <x v="128"/>
    <x v="298"/>
    <x v="376"/>
    <x v="4"/>
    <x v="3"/>
    <x v="20"/>
    <x v="20"/>
    <x v="0"/>
    <x v="0"/>
    <x v="4"/>
    <x v="0"/>
  </r>
  <r>
    <x v="0"/>
    <x v="0"/>
    <x v="182"/>
    <x v="192"/>
    <x v="26"/>
    <x v="1"/>
    <x v="2693"/>
    <x v="47"/>
    <x v="2"/>
    <x v="2"/>
    <x v="68"/>
    <x v="146"/>
    <x v="710"/>
    <x v="4"/>
    <x v="3"/>
    <x v="21"/>
    <x v="21"/>
    <x v="0"/>
    <x v="0"/>
    <x v="4"/>
    <x v="0"/>
  </r>
  <r>
    <x v="0"/>
    <x v="0"/>
    <x v="447"/>
    <x v="473"/>
    <x v="26"/>
    <x v="1"/>
    <x v="2694"/>
    <x v="45"/>
    <x v="2"/>
    <x v="2"/>
    <x v="45"/>
    <x v="389"/>
    <x v="600"/>
    <x v="4"/>
    <x v="3"/>
    <x v="16"/>
    <x v="16"/>
    <x v="0"/>
    <x v="0"/>
    <x v="4"/>
    <x v="0"/>
  </r>
  <r>
    <x v="0"/>
    <x v="0"/>
    <x v="92"/>
    <x v="91"/>
    <x v="26"/>
    <x v="1"/>
    <x v="2695"/>
    <x v="47"/>
    <x v="2"/>
    <x v="2"/>
    <x v="68"/>
    <x v="65"/>
    <x v="1127"/>
    <x v="4"/>
    <x v="3"/>
    <x v="20"/>
    <x v="20"/>
    <x v="0"/>
    <x v="0"/>
    <x v="4"/>
    <x v="0"/>
  </r>
  <r>
    <x v="0"/>
    <x v="0"/>
    <x v="448"/>
    <x v="474"/>
    <x v="26"/>
    <x v="1"/>
    <x v="2696"/>
    <x v="45"/>
    <x v="2"/>
    <x v="2"/>
    <x v="65"/>
    <x v="390"/>
    <x v="847"/>
    <x v="4"/>
    <x v="3"/>
    <x v="19"/>
    <x v="19"/>
    <x v="0"/>
    <x v="0"/>
    <x v="4"/>
    <x v="0"/>
  </r>
  <r>
    <x v="0"/>
    <x v="0"/>
    <x v="183"/>
    <x v="193"/>
    <x v="26"/>
    <x v="1"/>
    <x v="2697"/>
    <x v="45"/>
    <x v="2"/>
    <x v="2"/>
    <x v="61"/>
    <x v="162"/>
    <x v="478"/>
    <x v="4"/>
    <x v="3"/>
    <x v="21"/>
    <x v="21"/>
    <x v="0"/>
    <x v="0"/>
    <x v="4"/>
    <x v="0"/>
  </r>
  <r>
    <x v="0"/>
    <x v="0"/>
    <x v="93"/>
    <x v="92"/>
    <x v="26"/>
    <x v="1"/>
    <x v="2698"/>
    <x v="858"/>
    <x v="2"/>
    <x v="1"/>
    <x v="1034"/>
    <x v="80"/>
    <x v="1673"/>
    <x v="2"/>
    <x v="1"/>
    <x v="22"/>
    <x v="22"/>
    <x v="0"/>
    <x v="0"/>
    <x v="4"/>
    <x v="0"/>
  </r>
  <r>
    <x v="0"/>
    <x v="0"/>
    <x v="96"/>
    <x v="95"/>
    <x v="26"/>
    <x v="1"/>
    <x v="2699"/>
    <x v="45"/>
    <x v="2"/>
    <x v="2"/>
    <x v="65"/>
    <x v="83"/>
    <x v="603"/>
    <x v="4"/>
    <x v="3"/>
    <x v="19"/>
    <x v="19"/>
    <x v="0"/>
    <x v="0"/>
    <x v="4"/>
    <x v="0"/>
  </r>
  <r>
    <x v="0"/>
    <x v="0"/>
    <x v="97"/>
    <x v="96"/>
    <x v="26"/>
    <x v="1"/>
    <x v="2700"/>
    <x v="47"/>
    <x v="2"/>
    <x v="2"/>
    <x v="68"/>
    <x v="84"/>
    <x v="379"/>
    <x v="4"/>
    <x v="3"/>
    <x v="20"/>
    <x v="20"/>
    <x v="0"/>
    <x v="0"/>
    <x v="4"/>
    <x v="0"/>
  </r>
  <r>
    <x v="0"/>
    <x v="0"/>
    <x v="335"/>
    <x v="357"/>
    <x v="26"/>
    <x v="1"/>
    <x v="2701"/>
    <x v="47"/>
    <x v="2"/>
    <x v="2"/>
    <x v="68"/>
    <x v="299"/>
    <x v="1674"/>
    <x v="4"/>
    <x v="3"/>
    <x v="19"/>
    <x v="19"/>
    <x v="0"/>
    <x v="0"/>
    <x v="4"/>
    <x v="0"/>
  </r>
  <r>
    <x v="0"/>
    <x v="0"/>
    <x v="102"/>
    <x v="101"/>
    <x v="26"/>
    <x v="1"/>
    <x v="2702"/>
    <x v="116"/>
    <x v="2"/>
    <x v="2"/>
    <x v="138"/>
    <x v="88"/>
    <x v="1675"/>
    <x v="4"/>
    <x v="3"/>
    <x v="19"/>
    <x v="19"/>
    <x v="0"/>
    <x v="0"/>
    <x v="4"/>
    <x v="0"/>
  </r>
  <r>
    <x v="0"/>
    <x v="0"/>
    <x v="452"/>
    <x v="478"/>
    <x v="26"/>
    <x v="1"/>
    <x v="2703"/>
    <x v="61"/>
    <x v="2"/>
    <x v="2"/>
    <x v="64"/>
    <x v="393"/>
    <x v="1676"/>
    <x v="4"/>
    <x v="3"/>
    <x v="21"/>
    <x v="21"/>
    <x v="0"/>
    <x v="0"/>
    <x v="4"/>
    <x v="0"/>
  </r>
  <r>
    <x v="0"/>
    <x v="0"/>
    <x v="275"/>
    <x v="291"/>
    <x v="26"/>
    <x v="1"/>
    <x v="2704"/>
    <x v="859"/>
    <x v="2"/>
    <x v="2"/>
    <x v="1035"/>
    <x v="243"/>
    <x v="1677"/>
    <x v="4"/>
    <x v="3"/>
    <x v="21"/>
    <x v="21"/>
    <x v="0"/>
    <x v="0"/>
    <x v="4"/>
    <x v="0"/>
  </r>
  <r>
    <x v="0"/>
    <x v="0"/>
    <x v="108"/>
    <x v="107"/>
    <x v="26"/>
    <x v="1"/>
    <x v="2705"/>
    <x v="45"/>
    <x v="2"/>
    <x v="2"/>
    <x v="131"/>
    <x v="94"/>
    <x v="1209"/>
    <x v="4"/>
    <x v="3"/>
    <x v="20"/>
    <x v="20"/>
    <x v="0"/>
    <x v="0"/>
    <x v="4"/>
    <x v="0"/>
  </r>
  <r>
    <x v="0"/>
    <x v="0"/>
    <x v="457"/>
    <x v="483"/>
    <x v="26"/>
    <x v="1"/>
    <x v="2706"/>
    <x v="52"/>
    <x v="2"/>
    <x v="2"/>
    <x v="383"/>
    <x v="141"/>
    <x v="1210"/>
    <x v="4"/>
    <x v="3"/>
    <x v="20"/>
    <x v="20"/>
    <x v="0"/>
    <x v="0"/>
    <x v="4"/>
    <x v="0"/>
  </r>
  <r>
    <x v="0"/>
    <x v="0"/>
    <x v="195"/>
    <x v="205"/>
    <x v="26"/>
    <x v="1"/>
    <x v="2707"/>
    <x v="221"/>
    <x v="2"/>
    <x v="2"/>
    <x v="202"/>
    <x v="171"/>
    <x v="1678"/>
    <x v="4"/>
    <x v="3"/>
    <x v="16"/>
    <x v="16"/>
    <x v="0"/>
    <x v="0"/>
    <x v="4"/>
    <x v="0"/>
  </r>
  <r>
    <x v="0"/>
    <x v="0"/>
    <x v="198"/>
    <x v="208"/>
    <x v="26"/>
    <x v="1"/>
    <x v="2708"/>
    <x v="45"/>
    <x v="2"/>
    <x v="2"/>
    <x v="131"/>
    <x v="145"/>
    <x v="156"/>
    <x v="4"/>
    <x v="3"/>
    <x v="16"/>
    <x v="16"/>
    <x v="0"/>
    <x v="0"/>
    <x v="4"/>
    <x v="0"/>
  </r>
  <r>
    <x v="0"/>
    <x v="0"/>
    <x v="199"/>
    <x v="209"/>
    <x v="26"/>
    <x v="1"/>
    <x v="2709"/>
    <x v="45"/>
    <x v="2"/>
    <x v="2"/>
    <x v="128"/>
    <x v="173"/>
    <x v="191"/>
    <x v="4"/>
    <x v="3"/>
    <x v="20"/>
    <x v="20"/>
    <x v="0"/>
    <x v="0"/>
    <x v="4"/>
    <x v="0"/>
  </r>
  <r>
    <x v="0"/>
    <x v="0"/>
    <x v="201"/>
    <x v="211"/>
    <x v="26"/>
    <x v="1"/>
    <x v="2710"/>
    <x v="51"/>
    <x v="2"/>
    <x v="2"/>
    <x v="76"/>
    <x v="175"/>
    <x v="1679"/>
    <x v="4"/>
    <x v="3"/>
    <x v="21"/>
    <x v="21"/>
    <x v="0"/>
    <x v="0"/>
    <x v="4"/>
    <x v="0"/>
  </r>
  <r>
    <x v="0"/>
    <x v="0"/>
    <x v="542"/>
    <x v="577"/>
    <x v="26"/>
    <x v="1"/>
    <x v="2711"/>
    <x v="51"/>
    <x v="2"/>
    <x v="2"/>
    <x v="76"/>
    <x v="466"/>
    <x v="1680"/>
    <x v="4"/>
    <x v="3"/>
    <x v="21"/>
    <x v="21"/>
    <x v="0"/>
    <x v="0"/>
    <x v="4"/>
    <x v="0"/>
  </r>
  <r>
    <x v="0"/>
    <x v="0"/>
    <x v="530"/>
    <x v="565"/>
    <x v="26"/>
    <x v="1"/>
    <x v="2712"/>
    <x v="51"/>
    <x v="2"/>
    <x v="2"/>
    <x v="84"/>
    <x v="455"/>
    <x v="1681"/>
    <x v="4"/>
    <x v="3"/>
    <x v="16"/>
    <x v="16"/>
    <x v="0"/>
    <x v="0"/>
    <x v="4"/>
    <x v="0"/>
  </r>
  <r>
    <x v="0"/>
    <x v="0"/>
    <x v="544"/>
    <x v="579"/>
    <x v="26"/>
    <x v="1"/>
    <x v="2713"/>
    <x v="51"/>
    <x v="2"/>
    <x v="2"/>
    <x v="382"/>
    <x v="467"/>
    <x v="1216"/>
    <x v="4"/>
    <x v="3"/>
    <x v="20"/>
    <x v="20"/>
    <x v="0"/>
    <x v="0"/>
    <x v="4"/>
    <x v="0"/>
  </r>
  <r>
    <x v="0"/>
    <x v="0"/>
    <x v="206"/>
    <x v="216"/>
    <x v="26"/>
    <x v="1"/>
    <x v="2714"/>
    <x v="532"/>
    <x v="2"/>
    <x v="2"/>
    <x v="658"/>
    <x v="180"/>
    <x v="1035"/>
    <x v="4"/>
    <x v="3"/>
    <x v="19"/>
    <x v="19"/>
    <x v="0"/>
    <x v="0"/>
    <x v="4"/>
    <x v="0"/>
  </r>
  <r>
    <x v="0"/>
    <x v="0"/>
    <x v="118"/>
    <x v="117"/>
    <x v="26"/>
    <x v="1"/>
    <x v="271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6"/>
    <x v="1"/>
    <x v="271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6"/>
    <x v="1"/>
    <x v="271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6"/>
    <x v="1"/>
    <x v="2718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6"/>
    <x v="1"/>
    <x v="271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6"/>
    <x v="1"/>
    <x v="2720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300"/>
    <x v="26"/>
    <x v="1"/>
    <x v="2721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18"/>
    <x v="26"/>
    <x v="1"/>
    <x v="2722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6"/>
    <x v="1"/>
    <x v="2723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364"/>
    <x v="26"/>
    <x v="1"/>
    <x v="2724"/>
    <x v="4"/>
    <x v="3"/>
    <x v="3"/>
    <x v="4"/>
    <x v="0"/>
    <x v="0"/>
    <x v="0"/>
    <x v="0"/>
    <x v="30"/>
    <x v="30"/>
    <x v="0"/>
    <x v="0"/>
    <x v="4"/>
    <x v="0"/>
  </r>
  <r>
    <x v="0"/>
    <x v="0"/>
    <x v="118"/>
    <x v="221"/>
    <x v="26"/>
    <x v="1"/>
    <x v="272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486"/>
    <x v="26"/>
    <x v="1"/>
    <x v="2726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495"/>
    <x v="26"/>
    <x v="1"/>
    <x v="272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366"/>
    <x v="26"/>
    <x v="1"/>
    <x v="2728"/>
    <x v="4"/>
    <x v="3"/>
    <x v="3"/>
    <x v="4"/>
    <x v="0"/>
    <x v="0"/>
    <x v="0"/>
    <x v="0"/>
    <x v="30"/>
    <x v="30"/>
    <x v="0"/>
    <x v="0"/>
    <x v="4"/>
    <x v="0"/>
  </r>
  <r>
    <x v="0"/>
    <x v="0"/>
    <x v="590"/>
    <x v="627"/>
    <x v="27"/>
    <x v="1"/>
    <x v="2729"/>
    <x v="860"/>
    <x v="1"/>
    <x v="0"/>
    <x v="1036"/>
    <x v="510"/>
    <x v="1682"/>
    <x v="1"/>
    <x v="1"/>
    <x v="12"/>
    <x v="12"/>
    <x v="0"/>
    <x v="0"/>
    <x v="4"/>
    <x v="0"/>
  </r>
  <r>
    <x v="0"/>
    <x v="0"/>
    <x v="560"/>
    <x v="595"/>
    <x v="27"/>
    <x v="1"/>
    <x v="2730"/>
    <x v="861"/>
    <x v="1"/>
    <x v="0"/>
    <x v="1037"/>
    <x v="481"/>
    <x v="1683"/>
    <x v="1"/>
    <x v="1"/>
    <x v="12"/>
    <x v="12"/>
    <x v="0"/>
    <x v="0"/>
    <x v="4"/>
    <x v="0"/>
  </r>
  <r>
    <x v="0"/>
    <x v="0"/>
    <x v="0"/>
    <x v="0"/>
    <x v="27"/>
    <x v="1"/>
    <x v="2731"/>
    <x v="862"/>
    <x v="0"/>
    <x v="0"/>
    <x v="1038"/>
    <x v="0"/>
    <x v="0"/>
    <x v="0"/>
    <x v="0"/>
    <x v="0"/>
    <x v="0"/>
    <x v="0"/>
    <x v="0"/>
    <x v="4"/>
    <x v="0"/>
  </r>
  <r>
    <x v="0"/>
    <x v="0"/>
    <x v="1"/>
    <x v="1"/>
    <x v="27"/>
    <x v="1"/>
    <x v="2732"/>
    <x v="790"/>
    <x v="1"/>
    <x v="0"/>
    <x v="1039"/>
    <x v="1"/>
    <x v="1684"/>
    <x v="0"/>
    <x v="0"/>
    <x v="24"/>
    <x v="24"/>
    <x v="0"/>
    <x v="0"/>
    <x v="4"/>
    <x v="0"/>
  </r>
  <r>
    <x v="0"/>
    <x v="0"/>
    <x v="503"/>
    <x v="533"/>
    <x v="27"/>
    <x v="1"/>
    <x v="2733"/>
    <x v="4"/>
    <x v="1"/>
    <x v="0"/>
    <x v="4"/>
    <x v="435"/>
    <x v="0"/>
    <x v="0"/>
    <x v="0"/>
    <x v="1"/>
    <x v="1"/>
    <x v="0"/>
    <x v="0"/>
    <x v="4"/>
    <x v="0"/>
  </r>
  <r>
    <x v="0"/>
    <x v="0"/>
    <x v="2"/>
    <x v="2"/>
    <x v="27"/>
    <x v="1"/>
    <x v="2734"/>
    <x v="863"/>
    <x v="1"/>
    <x v="0"/>
    <x v="1040"/>
    <x v="2"/>
    <x v="1685"/>
    <x v="0"/>
    <x v="0"/>
    <x v="0"/>
    <x v="0"/>
    <x v="0"/>
    <x v="0"/>
    <x v="4"/>
    <x v="0"/>
  </r>
  <r>
    <x v="0"/>
    <x v="0"/>
    <x v="121"/>
    <x v="131"/>
    <x v="27"/>
    <x v="1"/>
    <x v="2735"/>
    <x v="864"/>
    <x v="1"/>
    <x v="0"/>
    <x v="1041"/>
    <x v="105"/>
    <x v="1686"/>
    <x v="0"/>
    <x v="0"/>
    <x v="0"/>
    <x v="0"/>
    <x v="0"/>
    <x v="0"/>
    <x v="4"/>
    <x v="0"/>
  </r>
  <r>
    <x v="0"/>
    <x v="0"/>
    <x v="284"/>
    <x v="306"/>
    <x v="27"/>
    <x v="1"/>
    <x v="2736"/>
    <x v="36"/>
    <x v="1"/>
    <x v="0"/>
    <x v="267"/>
    <x v="252"/>
    <x v="1687"/>
    <x v="0"/>
    <x v="0"/>
    <x v="0"/>
    <x v="0"/>
    <x v="0"/>
    <x v="0"/>
    <x v="4"/>
    <x v="0"/>
  </r>
  <r>
    <x v="0"/>
    <x v="0"/>
    <x v="7"/>
    <x v="7"/>
    <x v="27"/>
    <x v="1"/>
    <x v="2737"/>
    <x v="865"/>
    <x v="1"/>
    <x v="0"/>
    <x v="1042"/>
    <x v="7"/>
    <x v="1688"/>
    <x v="0"/>
    <x v="0"/>
    <x v="2"/>
    <x v="2"/>
    <x v="0"/>
    <x v="0"/>
    <x v="4"/>
    <x v="0"/>
  </r>
  <r>
    <x v="0"/>
    <x v="0"/>
    <x v="285"/>
    <x v="307"/>
    <x v="27"/>
    <x v="1"/>
    <x v="2738"/>
    <x v="577"/>
    <x v="1"/>
    <x v="0"/>
    <x v="1043"/>
    <x v="253"/>
    <x v="1689"/>
    <x v="0"/>
    <x v="0"/>
    <x v="2"/>
    <x v="2"/>
    <x v="0"/>
    <x v="0"/>
    <x v="4"/>
    <x v="0"/>
  </r>
  <r>
    <x v="0"/>
    <x v="0"/>
    <x v="10"/>
    <x v="10"/>
    <x v="27"/>
    <x v="1"/>
    <x v="2739"/>
    <x v="110"/>
    <x v="1"/>
    <x v="0"/>
    <x v="1044"/>
    <x v="10"/>
    <x v="1690"/>
    <x v="0"/>
    <x v="0"/>
    <x v="2"/>
    <x v="2"/>
    <x v="0"/>
    <x v="0"/>
    <x v="4"/>
    <x v="0"/>
  </r>
  <r>
    <x v="0"/>
    <x v="0"/>
    <x v="591"/>
    <x v="628"/>
    <x v="27"/>
    <x v="1"/>
    <x v="2740"/>
    <x v="4"/>
    <x v="1"/>
    <x v="0"/>
    <x v="4"/>
    <x v="511"/>
    <x v="0"/>
    <x v="0"/>
    <x v="0"/>
    <x v="1"/>
    <x v="1"/>
    <x v="0"/>
    <x v="0"/>
    <x v="4"/>
    <x v="0"/>
  </r>
  <r>
    <x v="0"/>
    <x v="0"/>
    <x v="11"/>
    <x v="11"/>
    <x v="27"/>
    <x v="1"/>
    <x v="2741"/>
    <x v="866"/>
    <x v="1"/>
    <x v="0"/>
    <x v="1045"/>
    <x v="11"/>
    <x v="1691"/>
    <x v="1"/>
    <x v="1"/>
    <x v="3"/>
    <x v="3"/>
    <x v="0"/>
    <x v="0"/>
    <x v="4"/>
    <x v="0"/>
  </r>
  <r>
    <x v="0"/>
    <x v="0"/>
    <x v="472"/>
    <x v="500"/>
    <x v="27"/>
    <x v="1"/>
    <x v="2742"/>
    <x v="867"/>
    <x v="1"/>
    <x v="0"/>
    <x v="1046"/>
    <x v="408"/>
    <x v="1692"/>
    <x v="1"/>
    <x v="1"/>
    <x v="12"/>
    <x v="12"/>
    <x v="0"/>
    <x v="0"/>
    <x v="4"/>
    <x v="0"/>
  </r>
  <r>
    <x v="0"/>
    <x v="0"/>
    <x v="592"/>
    <x v="629"/>
    <x v="27"/>
    <x v="1"/>
    <x v="2743"/>
    <x v="106"/>
    <x v="1"/>
    <x v="0"/>
    <x v="1047"/>
    <x v="512"/>
    <x v="1693"/>
    <x v="2"/>
    <x v="1"/>
    <x v="14"/>
    <x v="14"/>
    <x v="0"/>
    <x v="0"/>
    <x v="4"/>
    <x v="0"/>
  </r>
  <r>
    <x v="0"/>
    <x v="0"/>
    <x v="287"/>
    <x v="309"/>
    <x v="27"/>
    <x v="1"/>
    <x v="2744"/>
    <x v="868"/>
    <x v="1"/>
    <x v="0"/>
    <x v="1048"/>
    <x v="255"/>
    <x v="1694"/>
    <x v="0"/>
    <x v="0"/>
    <x v="2"/>
    <x v="2"/>
    <x v="0"/>
    <x v="0"/>
    <x v="4"/>
    <x v="0"/>
  </r>
  <r>
    <x v="0"/>
    <x v="0"/>
    <x v="593"/>
    <x v="630"/>
    <x v="27"/>
    <x v="1"/>
    <x v="2745"/>
    <x v="869"/>
    <x v="1"/>
    <x v="0"/>
    <x v="1049"/>
    <x v="513"/>
    <x v="1695"/>
    <x v="1"/>
    <x v="1"/>
    <x v="3"/>
    <x v="3"/>
    <x v="0"/>
    <x v="0"/>
    <x v="4"/>
    <x v="0"/>
  </r>
  <r>
    <x v="0"/>
    <x v="0"/>
    <x v="12"/>
    <x v="12"/>
    <x v="27"/>
    <x v="1"/>
    <x v="2746"/>
    <x v="870"/>
    <x v="1"/>
    <x v="0"/>
    <x v="1050"/>
    <x v="12"/>
    <x v="1696"/>
    <x v="1"/>
    <x v="1"/>
    <x v="4"/>
    <x v="4"/>
    <x v="0"/>
    <x v="0"/>
    <x v="4"/>
    <x v="0"/>
  </r>
  <r>
    <x v="0"/>
    <x v="0"/>
    <x v="594"/>
    <x v="631"/>
    <x v="27"/>
    <x v="1"/>
    <x v="2747"/>
    <x v="871"/>
    <x v="1"/>
    <x v="0"/>
    <x v="1051"/>
    <x v="514"/>
    <x v="1697"/>
    <x v="1"/>
    <x v="1"/>
    <x v="12"/>
    <x v="12"/>
    <x v="0"/>
    <x v="0"/>
    <x v="4"/>
    <x v="0"/>
  </r>
  <r>
    <x v="0"/>
    <x v="0"/>
    <x v="225"/>
    <x v="241"/>
    <x v="27"/>
    <x v="1"/>
    <x v="2748"/>
    <x v="457"/>
    <x v="1"/>
    <x v="0"/>
    <x v="683"/>
    <x v="197"/>
    <x v="1698"/>
    <x v="1"/>
    <x v="1"/>
    <x v="12"/>
    <x v="12"/>
    <x v="0"/>
    <x v="0"/>
    <x v="4"/>
    <x v="0"/>
  </r>
  <r>
    <x v="0"/>
    <x v="0"/>
    <x v="226"/>
    <x v="242"/>
    <x v="27"/>
    <x v="1"/>
    <x v="2749"/>
    <x v="872"/>
    <x v="1"/>
    <x v="0"/>
    <x v="1052"/>
    <x v="198"/>
    <x v="1699"/>
    <x v="1"/>
    <x v="1"/>
    <x v="12"/>
    <x v="12"/>
    <x v="0"/>
    <x v="0"/>
    <x v="4"/>
    <x v="0"/>
  </r>
  <r>
    <x v="0"/>
    <x v="0"/>
    <x v="21"/>
    <x v="21"/>
    <x v="27"/>
    <x v="1"/>
    <x v="2750"/>
    <x v="4"/>
    <x v="1"/>
    <x v="0"/>
    <x v="4"/>
    <x v="21"/>
    <x v="0"/>
    <x v="1"/>
    <x v="1"/>
    <x v="8"/>
    <x v="8"/>
    <x v="0"/>
    <x v="0"/>
    <x v="4"/>
    <x v="0"/>
  </r>
  <r>
    <x v="0"/>
    <x v="0"/>
    <x v="21"/>
    <x v="21"/>
    <x v="27"/>
    <x v="1"/>
    <x v="2751"/>
    <x v="873"/>
    <x v="1"/>
    <x v="0"/>
    <x v="1053"/>
    <x v="21"/>
    <x v="1700"/>
    <x v="1"/>
    <x v="1"/>
    <x v="25"/>
    <x v="25"/>
    <x v="0"/>
    <x v="0"/>
    <x v="4"/>
    <x v="0"/>
  </r>
  <r>
    <x v="0"/>
    <x v="0"/>
    <x v="294"/>
    <x v="316"/>
    <x v="27"/>
    <x v="1"/>
    <x v="2752"/>
    <x v="874"/>
    <x v="1"/>
    <x v="0"/>
    <x v="1054"/>
    <x v="262"/>
    <x v="1701"/>
    <x v="1"/>
    <x v="1"/>
    <x v="8"/>
    <x v="8"/>
    <x v="0"/>
    <x v="0"/>
    <x v="4"/>
    <x v="0"/>
  </r>
  <r>
    <x v="0"/>
    <x v="0"/>
    <x v="295"/>
    <x v="317"/>
    <x v="27"/>
    <x v="1"/>
    <x v="2753"/>
    <x v="875"/>
    <x v="1"/>
    <x v="0"/>
    <x v="1055"/>
    <x v="263"/>
    <x v="1702"/>
    <x v="2"/>
    <x v="1"/>
    <x v="5"/>
    <x v="5"/>
    <x v="0"/>
    <x v="0"/>
    <x v="4"/>
    <x v="0"/>
  </r>
  <r>
    <x v="0"/>
    <x v="0"/>
    <x v="296"/>
    <x v="318"/>
    <x v="27"/>
    <x v="1"/>
    <x v="2754"/>
    <x v="876"/>
    <x v="1"/>
    <x v="0"/>
    <x v="1056"/>
    <x v="264"/>
    <x v="1703"/>
    <x v="2"/>
    <x v="1"/>
    <x v="5"/>
    <x v="5"/>
    <x v="0"/>
    <x v="0"/>
    <x v="4"/>
    <x v="0"/>
  </r>
  <r>
    <x v="0"/>
    <x v="0"/>
    <x v="343"/>
    <x v="371"/>
    <x v="27"/>
    <x v="1"/>
    <x v="2755"/>
    <x v="822"/>
    <x v="1"/>
    <x v="0"/>
    <x v="1057"/>
    <x v="307"/>
    <x v="1704"/>
    <x v="1"/>
    <x v="1"/>
    <x v="4"/>
    <x v="4"/>
    <x v="0"/>
    <x v="0"/>
    <x v="4"/>
    <x v="0"/>
  </r>
  <r>
    <x v="0"/>
    <x v="0"/>
    <x v="412"/>
    <x v="440"/>
    <x v="27"/>
    <x v="1"/>
    <x v="2756"/>
    <x v="877"/>
    <x v="1"/>
    <x v="0"/>
    <x v="1058"/>
    <x v="310"/>
    <x v="1705"/>
    <x v="1"/>
    <x v="1"/>
    <x v="4"/>
    <x v="4"/>
    <x v="0"/>
    <x v="0"/>
    <x v="4"/>
    <x v="0"/>
  </r>
  <r>
    <x v="0"/>
    <x v="0"/>
    <x v="359"/>
    <x v="387"/>
    <x v="27"/>
    <x v="1"/>
    <x v="2757"/>
    <x v="878"/>
    <x v="1"/>
    <x v="0"/>
    <x v="1059"/>
    <x v="321"/>
    <x v="1706"/>
    <x v="2"/>
    <x v="1"/>
    <x v="7"/>
    <x v="7"/>
    <x v="0"/>
    <x v="0"/>
    <x v="4"/>
    <x v="0"/>
  </r>
  <r>
    <x v="0"/>
    <x v="0"/>
    <x v="577"/>
    <x v="613"/>
    <x v="27"/>
    <x v="1"/>
    <x v="2758"/>
    <x v="879"/>
    <x v="1"/>
    <x v="0"/>
    <x v="1060"/>
    <x v="498"/>
    <x v="1707"/>
    <x v="2"/>
    <x v="1"/>
    <x v="5"/>
    <x v="5"/>
    <x v="0"/>
    <x v="0"/>
    <x v="4"/>
    <x v="0"/>
  </r>
  <r>
    <x v="0"/>
    <x v="0"/>
    <x v="27"/>
    <x v="27"/>
    <x v="27"/>
    <x v="1"/>
    <x v="2759"/>
    <x v="27"/>
    <x v="1"/>
    <x v="0"/>
    <x v="27"/>
    <x v="27"/>
    <x v="26"/>
    <x v="1"/>
    <x v="1"/>
    <x v="10"/>
    <x v="10"/>
    <x v="0"/>
    <x v="0"/>
    <x v="4"/>
    <x v="0"/>
  </r>
  <r>
    <x v="0"/>
    <x v="0"/>
    <x v="233"/>
    <x v="249"/>
    <x v="27"/>
    <x v="1"/>
    <x v="2760"/>
    <x v="27"/>
    <x v="1"/>
    <x v="0"/>
    <x v="27"/>
    <x v="205"/>
    <x v="242"/>
    <x v="1"/>
    <x v="1"/>
    <x v="31"/>
    <x v="31"/>
    <x v="0"/>
    <x v="0"/>
    <x v="4"/>
    <x v="0"/>
  </r>
  <r>
    <x v="0"/>
    <x v="0"/>
    <x v="298"/>
    <x v="320"/>
    <x v="27"/>
    <x v="1"/>
    <x v="2761"/>
    <x v="880"/>
    <x v="1"/>
    <x v="0"/>
    <x v="1061"/>
    <x v="266"/>
    <x v="1708"/>
    <x v="1"/>
    <x v="1"/>
    <x v="31"/>
    <x v="31"/>
    <x v="0"/>
    <x v="0"/>
    <x v="4"/>
    <x v="0"/>
  </r>
  <r>
    <x v="0"/>
    <x v="0"/>
    <x v="362"/>
    <x v="390"/>
    <x v="27"/>
    <x v="1"/>
    <x v="2762"/>
    <x v="881"/>
    <x v="1"/>
    <x v="0"/>
    <x v="1062"/>
    <x v="324"/>
    <x v="1709"/>
    <x v="2"/>
    <x v="1"/>
    <x v="22"/>
    <x v="22"/>
    <x v="0"/>
    <x v="0"/>
    <x v="4"/>
    <x v="0"/>
  </r>
  <r>
    <x v="0"/>
    <x v="0"/>
    <x v="460"/>
    <x v="488"/>
    <x v="27"/>
    <x v="1"/>
    <x v="2763"/>
    <x v="387"/>
    <x v="1"/>
    <x v="0"/>
    <x v="736"/>
    <x v="398"/>
    <x v="1710"/>
    <x v="2"/>
    <x v="1"/>
    <x v="22"/>
    <x v="22"/>
    <x v="0"/>
    <x v="0"/>
    <x v="4"/>
    <x v="0"/>
  </r>
  <r>
    <x v="0"/>
    <x v="0"/>
    <x v="34"/>
    <x v="34"/>
    <x v="27"/>
    <x v="1"/>
    <x v="2764"/>
    <x v="4"/>
    <x v="1"/>
    <x v="0"/>
    <x v="4"/>
    <x v="34"/>
    <x v="0"/>
    <x v="2"/>
    <x v="1"/>
    <x v="13"/>
    <x v="13"/>
    <x v="0"/>
    <x v="0"/>
    <x v="4"/>
    <x v="0"/>
  </r>
  <r>
    <x v="0"/>
    <x v="0"/>
    <x v="245"/>
    <x v="261"/>
    <x v="27"/>
    <x v="1"/>
    <x v="2765"/>
    <x v="4"/>
    <x v="1"/>
    <x v="0"/>
    <x v="4"/>
    <x v="35"/>
    <x v="0"/>
    <x v="2"/>
    <x v="1"/>
    <x v="13"/>
    <x v="13"/>
    <x v="0"/>
    <x v="0"/>
    <x v="4"/>
    <x v="0"/>
  </r>
  <r>
    <x v="0"/>
    <x v="0"/>
    <x v="35"/>
    <x v="35"/>
    <x v="27"/>
    <x v="1"/>
    <x v="2766"/>
    <x v="4"/>
    <x v="1"/>
    <x v="0"/>
    <x v="4"/>
    <x v="34"/>
    <x v="0"/>
    <x v="2"/>
    <x v="1"/>
    <x v="13"/>
    <x v="13"/>
    <x v="0"/>
    <x v="0"/>
    <x v="4"/>
    <x v="0"/>
  </r>
  <r>
    <x v="0"/>
    <x v="0"/>
    <x v="36"/>
    <x v="36"/>
    <x v="27"/>
    <x v="1"/>
    <x v="2767"/>
    <x v="4"/>
    <x v="1"/>
    <x v="0"/>
    <x v="4"/>
    <x v="35"/>
    <x v="0"/>
    <x v="2"/>
    <x v="1"/>
    <x v="13"/>
    <x v="13"/>
    <x v="0"/>
    <x v="0"/>
    <x v="4"/>
    <x v="0"/>
  </r>
  <r>
    <x v="0"/>
    <x v="0"/>
    <x v="37"/>
    <x v="37"/>
    <x v="27"/>
    <x v="1"/>
    <x v="2768"/>
    <x v="4"/>
    <x v="1"/>
    <x v="0"/>
    <x v="4"/>
    <x v="34"/>
    <x v="0"/>
    <x v="2"/>
    <x v="1"/>
    <x v="13"/>
    <x v="13"/>
    <x v="0"/>
    <x v="0"/>
    <x v="4"/>
    <x v="0"/>
  </r>
  <r>
    <x v="0"/>
    <x v="0"/>
    <x v="595"/>
    <x v="632"/>
    <x v="27"/>
    <x v="1"/>
    <x v="2769"/>
    <x v="882"/>
    <x v="2"/>
    <x v="1"/>
    <x v="203"/>
    <x v="515"/>
    <x v="1711"/>
    <x v="1"/>
    <x v="1"/>
    <x v="3"/>
    <x v="3"/>
    <x v="0"/>
    <x v="0"/>
    <x v="4"/>
    <x v="0"/>
  </r>
  <r>
    <x v="0"/>
    <x v="0"/>
    <x v="463"/>
    <x v="491"/>
    <x v="27"/>
    <x v="1"/>
    <x v="2770"/>
    <x v="883"/>
    <x v="2"/>
    <x v="1"/>
    <x v="355"/>
    <x v="400"/>
    <x v="1712"/>
    <x v="2"/>
    <x v="1"/>
    <x v="14"/>
    <x v="14"/>
    <x v="0"/>
    <x v="0"/>
    <x v="4"/>
    <x v="0"/>
  </r>
  <r>
    <x v="0"/>
    <x v="0"/>
    <x v="494"/>
    <x v="523"/>
    <x v="27"/>
    <x v="1"/>
    <x v="2771"/>
    <x v="884"/>
    <x v="2"/>
    <x v="1"/>
    <x v="619"/>
    <x v="428"/>
    <x v="1713"/>
    <x v="2"/>
    <x v="1"/>
    <x v="14"/>
    <x v="14"/>
    <x v="0"/>
    <x v="0"/>
    <x v="4"/>
    <x v="0"/>
  </r>
  <r>
    <x v="0"/>
    <x v="0"/>
    <x v="250"/>
    <x v="266"/>
    <x v="27"/>
    <x v="1"/>
    <x v="2772"/>
    <x v="885"/>
    <x v="2"/>
    <x v="1"/>
    <x v="1063"/>
    <x v="221"/>
    <x v="1714"/>
    <x v="2"/>
    <x v="1"/>
    <x v="5"/>
    <x v="5"/>
    <x v="0"/>
    <x v="0"/>
    <x v="4"/>
    <x v="0"/>
  </r>
  <r>
    <x v="0"/>
    <x v="0"/>
    <x v="370"/>
    <x v="398"/>
    <x v="27"/>
    <x v="1"/>
    <x v="2773"/>
    <x v="683"/>
    <x v="2"/>
    <x v="2"/>
    <x v="1064"/>
    <x v="330"/>
    <x v="1715"/>
    <x v="2"/>
    <x v="1"/>
    <x v="14"/>
    <x v="14"/>
    <x v="0"/>
    <x v="0"/>
    <x v="4"/>
    <x v="0"/>
  </r>
  <r>
    <x v="0"/>
    <x v="0"/>
    <x v="481"/>
    <x v="509"/>
    <x v="27"/>
    <x v="1"/>
    <x v="2774"/>
    <x v="813"/>
    <x v="2"/>
    <x v="1"/>
    <x v="985"/>
    <x v="415"/>
    <x v="1589"/>
    <x v="1"/>
    <x v="1"/>
    <x v="31"/>
    <x v="31"/>
    <x v="0"/>
    <x v="0"/>
    <x v="4"/>
    <x v="0"/>
  </r>
  <r>
    <x v="0"/>
    <x v="0"/>
    <x v="256"/>
    <x v="272"/>
    <x v="27"/>
    <x v="1"/>
    <x v="2775"/>
    <x v="288"/>
    <x v="2"/>
    <x v="1"/>
    <x v="1065"/>
    <x v="226"/>
    <x v="1716"/>
    <x v="1"/>
    <x v="1"/>
    <x v="18"/>
    <x v="18"/>
    <x v="0"/>
    <x v="0"/>
    <x v="4"/>
    <x v="0"/>
  </r>
  <r>
    <x v="0"/>
    <x v="0"/>
    <x v="67"/>
    <x v="66"/>
    <x v="27"/>
    <x v="1"/>
    <x v="2776"/>
    <x v="60"/>
    <x v="2"/>
    <x v="2"/>
    <x v="200"/>
    <x v="62"/>
    <x v="1423"/>
    <x v="4"/>
    <x v="3"/>
    <x v="20"/>
    <x v="20"/>
    <x v="0"/>
    <x v="0"/>
    <x v="4"/>
    <x v="0"/>
  </r>
  <r>
    <x v="0"/>
    <x v="0"/>
    <x v="321"/>
    <x v="343"/>
    <x v="27"/>
    <x v="1"/>
    <x v="2777"/>
    <x v="116"/>
    <x v="2"/>
    <x v="2"/>
    <x v="253"/>
    <x v="288"/>
    <x v="1186"/>
    <x v="4"/>
    <x v="3"/>
    <x v="19"/>
    <x v="19"/>
    <x v="0"/>
    <x v="0"/>
    <x v="4"/>
    <x v="0"/>
  </r>
  <r>
    <x v="0"/>
    <x v="0"/>
    <x v="431"/>
    <x v="457"/>
    <x v="27"/>
    <x v="1"/>
    <x v="2778"/>
    <x v="51"/>
    <x v="2"/>
    <x v="2"/>
    <x v="382"/>
    <x v="381"/>
    <x v="1660"/>
    <x v="4"/>
    <x v="3"/>
    <x v="20"/>
    <x v="20"/>
    <x v="0"/>
    <x v="0"/>
    <x v="4"/>
    <x v="0"/>
  </r>
  <r>
    <x v="0"/>
    <x v="0"/>
    <x v="432"/>
    <x v="458"/>
    <x v="27"/>
    <x v="1"/>
    <x v="2779"/>
    <x v="51"/>
    <x v="2"/>
    <x v="2"/>
    <x v="76"/>
    <x v="382"/>
    <x v="1095"/>
    <x v="4"/>
    <x v="3"/>
    <x v="21"/>
    <x v="21"/>
    <x v="0"/>
    <x v="0"/>
    <x v="4"/>
    <x v="0"/>
  </r>
  <r>
    <x v="0"/>
    <x v="0"/>
    <x v="507"/>
    <x v="537"/>
    <x v="27"/>
    <x v="1"/>
    <x v="2780"/>
    <x v="45"/>
    <x v="2"/>
    <x v="2"/>
    <x v="131"/>
    <x v="438"/>
    <x v="904"/>
    <x v="4"/>
    <x v="3"/>
    <x v="19"/>
    <x v="19"/>
    <x v="0"/>
    <x v="0"/>
    <x v="4"/>
    <x v="0"/>
  </r>
  <r>
    <x v="0"/>
    <x v="0"/>
    <x v="70"/>
    <x v="69"/>
    <x v="27"/>
    <x v="1"/>
    <x v="2781"/>
    <x v="45"/>
    <x v="2"/>
    <x v="2"/>
    <x v="61"/>
    <x v="64"/>
    <x v="66"/>
    <x v="4"/>
    <x v="3"/>
    <x v="21"/>
    <x v="21"/>
    <x v="0"/>
    <x v="0"/>
    <x v="4"/>
    <x v="0"/>
  </r>
  <r>
    <x v="0"/>
    <x v="0"/>
    <x v="433"/>
    <x v="459"/>
    <x v="27"/>
    <x v="1"/>
    <x v="2782"/>
    <x v="52"/>
    <x v="2"/>
    <x v="2"/>
    <x v="383"/>
    <x v="173"/>
    <x v="1717"/>
    <x v="4"/>
    <x v="3"/>
    <x v="20"/>
    <x v="20"/>
    <x v="0"/>
    <x v="0"/>
    <x v="4"/>
    <x v="0"/>
  </r>
  <r>
    <x v="0"/>
    <x v="0"/>
    <x v="73"/>
    <x v="72"/>
    <x v="27"/>
    <x v="1"/>
    <x v="2783"/>
    <x v="52"/>
    <x v="2"/>
    <x v="2"/>
    <x v="67"/>
    <x v="66"/>
    <x v="209"/>
    <x v="4"/>
    <x v="3"/>
    <x v="21"/>
    <x v="21"/>
    <x v="0"/>
    <x v="0"/>
    <x v="4"/>
    <x v="0"/>
  </r>
  <r>
    <x v="0"/>
    <x v="0"/>
    <x v="160"/>
    <x v="170"/>
    <x v="27"/>
    <x v="1"/>
    <x v="2784"/>
    <x v="46"/>
    <x v="2"/>
    <x v="2"/>
    <x v="645"/>
    <x v="141"/>
    <x v="1030"/>
    <x v="4"/>
    <x v="3"/>
    <x v="20"/>
    <x v="20"/>
    <x v="0"/>
    <x v="0"/>
    <x v="4"/>
    <x v="0"/>
  </r>
  <r>
    <x v="0"/>
    <x v="0"/>
    <x v="381"/>
    <x v="409"/>
    <x v="27"/>
    <x v="1"/>
    <x v="2785"/>
    <x v="51"/>
    <x v="2"/>
    <x v="2"/>
    <x v="1066"/>
    <x v="338"/>
    <x v="1718"/>
    <x v="4"/>
    <x v="3"/>
    <x v="19"/>
    <x v="19"/>
    <x v="0"/>
    <x v="0"/>
    <x v="4"/>
    <x v="0"/>
  </r>
  <r>
    <x v="0"/>
    <x v="0"/>
    <x v="434"/>
    <x v="460"/>
    <x v="27"/>
    <x v="1"/>
    <x v="2786"/>
    <x v="46"/>
    <x v="2"/>
    <x v="2"/>
    <x v="645"/>
    <x v="383"/>
    <x v="1719"/>
    <x v="4"/>
    <x v="3"/>
    <x v="20"/>
    <x v="20"/>
    <x v="0"/>
    <x v="0"/>
    <x v="4"/>
    <x v="0"/>
  </r>
  <r>
    <x v="0"/>
    <x v="0"/>
    <x v="384"/>
    <x v="412"/>
    <x v="27"/>
    <x v="1"/>
    <x v="2787"/>
    <x v="47"/>
    <x v="2"/>
    <x v="2"/>
    <x v="329"/>
    <x v="340"/>
    <x v="1503"/>
    <x v="4"/>
    <x v="3"/>
    <x v="19"/>
    <x v="19"/>
    <x v="0"/>
    <x v="0"/>
    <x v="4"/>
    <x v="0"/>
  </r>
  <r>
    <x v="0"/>
    <x v="0"/>
    <x v="435"/>
    <x v="461"/>
    <x v="27"/>
    <x v="1"/>
    <x v="2788"/>
    <x v="47"/>
    <x v="2"/>
    <x v="2"/>
    <x v="68"/>
    <x v="384"/>
    <x v="835"/>
    <x v="4"/>
    <x v="3"/>
    <x v="21"/>
    <x v="21"/>
    <x v="0"/>
    <x v="0"/>
    <x v="4"/>
    <x v="0"/>
  </r>
  <r>
    <x v="0"/>
    <x v="0"/>
    <x v="76"/>
    <x v="75"/>
    <x v="27"/>
    <x v="1"/>
    <x v="2789"/>
    <x v="47"/>
    <x v="2"/>
    <x v="2"/>
    <x v="68"/>
    <x v="66"/>
    <x v="360"/>
    <x v="4"/>
    <x v="3"/>
    <x v="21"/>
    <x v="21"/>
    <x v="0"/>
    <x v="0"/>
    <x v="4"/>
    <x v="0"/>
  </r>
  <r>
    <x v="0"/>
    <x v="0"/>
    <x v="436"/>
    <x v="462"/>
    <x v="27"/>
    <x v="1"/>
    <x v="2790"/>
    <x v="116"/>
    <x v="2"/>
    <x v="2"/>
    <x v="243"/>
    <x v="62"/>
    <x v="1427"/>
    <x v="4"/>
    <x v="3"/>
    <x v="20"/>
    <x v="20"/>
    <x v="0"/>
    <x v="0"/>
    <x v="4"/>
    <x v="0"/>
  </r>
  <r>
    <x v="0"/>
    <x v="0"/>
    <x v="77"/>
    <x v="76"/>
    <x v="27"/>
    <x v="1"/>
    <x v="2791"/>
    <x v="47"/>
    <x v="2"/>
    <x v="2"/>
    <x v="85"/>
    <x v="69"/>
    <x v="1002"/>
    <x v="4"/>
    <x v="3"/>
    <x v="20"/>
    <x v="20"/>
    <x v="0"/>
    <x v="0"/>
    <x v="4"/>
    <x v="0"/>
  </r>
  <r>
    <x v="0"/>
    <x v="0"/>
    <x v="328"/>
    <x v="350"/>
    <x v="27"/>
    <x v="1"/>
    <x v="2792"/>
    <x v="47"/>
    <x v="2"/>
    <x v="2"/>
    <x v="85"/>
    <x v="292"/>
    <x v="1004"/>
    <x v="4"/>
    <x v="3"/>
    <x v="19"/>
    <x v="19"/>
    <x v="0"/>
    <x v="0"/>
    <x v="4"/>
    <x v="0"/>
  </r>
  <r>
    <x v="0"/>
    <x v="0"/>
    <x v="167"/>
    <x v="177"/>
    <x v="27"/>
    <x v="1"/>
    <x v="2793"/>
    <x v="71"/>
    <x v="2"/>
    <x v="2"/>
    <x v="696"/>
    <x v="148"/>
    <x v="1720"/>
    <x v="4"/>
    <x v="3"/>
    <x v="20"/>
    <x v="20"/>
    <x v="0"/>
    <x v="0"/>
    <x v="4"/>
    <x v="0"/>
  </r>
  <r>
    <x v="0"/>
    <x v="0"/>
    <x v="81"/>
    <x v="80"/>
    <x v="27"/>
    <x v="1"/>
    <x v="2794"/>
    <x v="47"/>
    <x v="2"/>
    <x v="2"/>
    <x v="68"/>
    <x v="64"/>
    <x v="77"/>
    <x v="4"/>
    <x v="3"/>
    <x v="21"/>
    <x v="21"/>
    <x v="0"/>
    <x v="0"/>
    <x v="4"/>
    <x v="0"/>
  </r>
  <r>
    <x v="0"/>
    <x v="0"/>
    <x v="172"/>
    <x v="182"/>
    <x v="27"/>
    <x v="1"/>
    <x v="2795"/>
    <x v="615"/>
    <x v="2"/>
    <x v="2"/>
    <x v="897"/>
    <x v="153"/>
    <x v="1432"/>
    <x v="4"/>
    <x v="3"/>
    <x v="16"/>
    <x v="16"/>
    <x v="0"/>
    <x v="0"/>
    <x v="4"/>
    <x v="0"/>
  </r>
  <r>
    <x v="0"/>
    <x v="0"/>
    <x v="330"/>
    <x v="352"/>
    <x v="27"/>
    <x v="1"/>
    <x v="2796"/>
    <x v="168"/>
    <x v="2"/>
    <x v="2"/>
    <x v="1067"/>
    <x v="294"/>
    <x v="1721"/>
    <x v="4"/>
    <x v="3"/>
    <x v="19"/>
    <x v="19"/>
    <x v="0"/>
    <x v="0"/>
    <x v="4"/>
    <x v="0"/>
  </r>
  <r>
    <x v="0"/>
    <x v="0"/>
    <x v="268"/>
    <x v="284"/>
    <x v="27"/>
    <x v="1"/>
    <x v="2797"/>
    <x v="66"/>
    <x v="2"/>
    <x v="2"/>
    <x v="46"/>
    <x v="237"/>
    <x v="372"/>
    <x v="4"/>
    <x v="3"/>
    <x v="19"/>
    <x v="19"/>
    <x v="0"/>
    <x v="0"/>
    <x v="4"/>
    <x v="0"/>
  </r>
  <r>
    <x v="0"/>
    <x v="0"/>
    <x v="270"/>
    <x v="286"/>
    <x v="27"/>
    <x v="1"/>
    <x v="2798"/>
    <x v="52"/>
    <x v="2"/>
    <x v="2"/>
    <x v="588"/>
    <x v="239"/>
    <x v="1722"/>
    <x v="4"/>
    <x v="3"/>
    <x v="19"/>
    <x v="19"/>
    <x v="0"/>
    <x v="0"/>
    <x v="4"/>
    <x v="0"/>
  </r>
  <r>
    <x v="0"/>
    <x v="0"/>
    <x v="333"/>
    <x v="355"/>
    <x v="27"/>
    <x v="1"/>
    <x v="2799"/>
    <x v="52"/>
    <x v="2"/>
    <x v="2"/>
    <x v="193"/>
    <x v="297"/>
    <x v="1723"/>
    <x v="4"/>
    <x v="3"/>
    <x v="19"/>
    <x v="19"/>
    <x v="0"/>
    <x v="0"/>
    <x v="4"/>
    <x v="0"/>
  </r>
  <r>
    <x v="0"/>
    <x v="0"/>
    <x v="440"/>
    <x v="466"/>
    <x v="27"/>
    <x v="1"/>
    <x v="2800"/>
    <x v="321"/>
    <x v="2"/>
    <x v="2"/>
    <x v="431"/>
    <x v="386"/>
    <x v="1724"/>
    <x v="4"/>
    <x v="3"/>
    <x v="21"/>
    <x v="21"/>
    <x v="0"/>
    <x v="0"/>
    <x v="4"/>
    <x v="0"/>
  </r>
  <r>
    <x v="0"/>
    <x v="0"/>
    <x v="441"/>
    <x v="467"/>
    <x v="27"/>
    <x v="1"/>
    <x v="2801"/>
    <x v="59"/>
    <x v="2"/>
    <x v="2"/>
    <x v="129"/>
    <x v="382"/>
    <x v="1725"/>
    <x v="4"/>
    <x v="3"/>
    <x v="21"/>
    <x v="21"/>
    <x v="0"/>
    <x v="0"/>
    <x v="4"/>
    <x v="0"/>
  </r>
  <r>
    <x v="0"/>
    <x v="0"/>
    <x v="442"/>
    <x v="468"/>
    <x v="27"/>
    <x v="1"/>
    <x v="2802"/>
    <x v="47"/>
    <x v="2"/>
    <x v="2"/>
    <x v="68"/>
    <x v="387"/>
    <x v="1726"/>
    <x v="4"/>
    <x v="3"/>
    <x v="21"/>
    <x v="21"/>
    <x v="0"/>
    <x v="0"/>
    <x v="4"/>
    <x v="0"/>
  </r>
  <r>
    <x v="0"/>
    <x v="0"/>
    <x v="443"/>
    <x v="469"/>
    <x v="27"/>
    <x v="1"/>
    <x v="2803"/>
    <x v="60"/>
    <x v="2"/>
    <x v="2"/>
    <x v="63"/>
    <x v="382"/>
    <x v="591"/>
    <x v="4"/>
    <x v="3"/>
    <x v="21"/>
    <x v="21"/>
    <x v="0"/>
    <x v="0"/>
    <x v="4"/>
    <x v="0"/>
  </r>
  <r>
    <x v="0"/>
    <x v="0"/>
    <x v="444"/>
    <x v="470"/>
    <x v="27"/>
    <x v="1"/>
    <x v="2804"/>
    <x v="61"/>
    <x v="2"/>
    <x v="2"/>
    <x v="64"/>
    <x v="382"/>
    <x v="594"/>
    <x v="4"/>
    <x v="3"/>
    <x v="21"/>
    <x v="21"/>
    <x v="0"/>
    <x v="0"/>
    <x v="4"/>
    <x v="0"/>
  </r>
  <r>
    <x v="0"/>
    <x v="0"/>
    <x v="445"/>
    <x v="471"/>
    <x v="27"/>
    <x v="1"/>
    <x v="2805"/>
    <x v="321"/>
    <x v="2"/>
    <x v="2"/>
    <x v="390"/>
    <x v="298"/>
    <x v="1727"/>
    <x v="4"/>
    <x v="3"/>
    <x v="20"/>
    <x v="20"/>
    <x v="0"/>
    <x v="0"/>
    <x v="4"/>
    <x v="0"/>
  </r>
  <r>
    <x v="0"/>
    <x v="0"/>
    <x v="464"/>
    <x v="492"/>
    <x v="27"/>
    <x v="1"/>
    <x v="2806"/>
    <x v="886"/>
    <x v="2"/>
    <x v="1"/>
    <x v="1068"/>
    <x v="401"/>
    <x v="1728"/>
    <x v="3"/>
    <x v="2"/>
    <x v="17"/>
    <x v="17"/>
    <x v="0"/>
    <x v="0"/>
    <x v="4"/>
    <x v="0"/>
  </r>
  <r>
    <x v="0"/>
    <x v="0"/>
    <x v="179"/>
    <x v="189"/>
    <x v="27"/>
    <x v="1"/>
    <x v="2807"/>
    <x v="64"/>
    <x v="2"/>
    <x v="2"/>
    <x v="71"/>
    <x v="159"/>
    <x v="1729"/>
    <x v="4"/>
    <x v="3"/>
    <x v="21"/>
    <x v="21"/>
    <x v="0"/>
    <x v="0"/>
    <x v="4"/>
    <x v="0"/>
  </r>
  <r>
    <x v="0"/>
    <x v="0"/>
    <x v="180"/>
    <x v="190"/>
    <x v="27"/>
    <x v="1"/>
    <x v="2808"/>
    <x v="116"/>
    <x v="2"/>
    <x v="2"/>
    <x v="142"/>
    <x v="160"/>
    <x v="1730"/>
    <x v="4"/>
    <x v="3"/>
    <x v="21"/>
    <x v="21"/>
    <x v="0"/>
    <x v="0"/>
    <x v="4"/>
    <x v="0"/>
  </r>
  <r>
    <x v="0"/>
    <x v="0"/>
    <x v="181"/>
    <x v="191"/>
    <x v="27"/>
    <x v="1"/>
    <x v="2809"/>
    <x v="71"/>
    <x v="2"/>
    <x v="2"/>
    <x v="83"/>
    <x v="161"/>
    <x v="1731"/>
    <x v="4"/>
    <x v="3"/>
    <x v="21"/>
    <x v="21"/>
    <x v="0"/>
    <x v="0"/>
    <x v="4"/>
    <x v="0"/>
  </r>
  <r>
    <x v="0"/>
    <x v="0"/>
    <x v="502"/>
    <x v="531"/>
    <x v="27"/>
    <x v="1"/>
    <x v="2810"/>
    <x v="45"/>
    <x v="2"/>
    <x v="2"/>
    <x v="61"/>
    <x v="382"/>
    <x v="570"/>
    <x v="4"/>
    <x v="3"/>
    <x v="21"/>
    <x v="21"/>
    <x v="0"/>
    <x v="0"/>
    <x v="4"/>
    <x v="0"/>
  </r>
  <r>
    <x v="0"/>
    <x v="0"/>
    <x v="90"/>
    <x v="89"/>
    <x v="27"/>
    <x v="1"/>
    <x v="2811"/>
    <x v="59"/>
    <x v="2"/>
    <x v="2"/>
    <x v="129"/>
    <x v="66"/>
    <x v="1732"/>
    <x v="4"/>
    <x v="3"/>
    <x v="21"/>
    <x v="21"/>
    <x v="0"/>
    <x v="0"/>
    <x v="4"/>
    <x v="0"/>
  </r>
  <r>
    <x v="0"/>
    <x v="0"/>
    <x v="524"/>
    <x v="556"/>
    <x v="27"/>
    <x v="1"/>
    <x v="2812"/>
    <x v="45"/>
    <x v="2"/>
    <x v="2"/>
    <x v="61"/>
    <x v="382"/>
    <x v="570"/>
    <x v="4"/>
    <x v="3"/>
    <x v="21"/>
    <x v="21"/>
    <x v="0"/>
    <x v="0"/>
    <x v="4"/>
    <x v="0"/>
  </r>
  <r>
    <x v="0"/>
    <x v="0"/>
    <x v="334"/>
    <x v="356"/>
    <x v="27"/>
    <x v="1"/>
    <x v="2813"/>
    <x v="47"/>
    <x v="2"/>
    <x v="2"/>
    <x v="384"/>
    <x v="298"/>
    <x v="709"/>
    <x v="4"/>
    <x v="3"/>
    <x v="20"/>
    <x v="20"/>
    <x v="0"/>
    <x v="0"/>
    <x v="4"/>
    <x v="0"/>
  </r>
  <r>
    <x v="0"/>
    <x v="0"/>
    <x v="449"/>
    <x v="475"/>
    <x v="27"/>
    <x v="1"/>
    <x v="2814"/>
    <x v="45"/>
    <x v="2"/>
    <x v="2"/>
    <x v="61"/>
    <x v="391"/>
    <x v="848"/>
    <x v="4"/>
    <x v="3"/>
    <x v="21"/>
    <x v="21"/>
    <x v="0"/>
    <x v="0"/>
    <x v="4"/>
    <x v="0"/>
  </r>
  <r>
    <x v="0"/>
    <x v="0"/>
    <x v="450"/>
    <x v="476"/>
    <x v="27"/>
    <x v="1"/>
    <x v="2815"/>
    <x v="45"/>
    <x v="2"/>
    <x v="2"/>
    <x v="61"/>
    <x v="344"/>
    <x v="1288"/>
    <x v="4"/>
    <x v="3"/>
    <x v="21"/>
    <x v="21"/>
    <x v="0"/>
    <x v="0"/>
    <x v="4"/>
    <x v="0"/>
  </r>
  <r>
    <x v="0"/>
    <x v="0"/>
    <x v="451"/>
    <x v="477"/>
    <x v="27"/>
    <x v="1"/>
    <x v="2816"/>
    <x v="45"/>
    <x v="2"/>
    <x v="2"/>
    <x v="61"/>
    <x v="392"/>
    <x v="850"/>
    <x v="4"/>
    <x v="3"/>
    <x v="21"/>
    <x v="21"/>
    <x v="0"/>
    <x v="0"/>
    <x v="4"/>
    <x v="0"/>
  </r>
  <r>
    <x v="0"/>
    <x v="0"/>
    <x v="394"/>
    <x v="422"/>
    <x v="27"/>
    <x v="1"/>
    <x v="2817"/>
    <x v="45"/>
    <x v="2"/>
    <x v="2"/>
    <x v="131"/>
    <x v="348"/>
    <x v="680"/>
    <x v="4"/>
    <x v="3"/>
    <x v="19"/>
    <x v="19"/>
    <x v="0"/>
    <x v="0"/>
    <x v="4"/>
    <x v="0"/>
  </r>
  <r>
    <x v="0"/>
    <x v="0"/>
    <x v="100"/>
    <x v="99"/>
    <x v="27"/>
    <x v="1"/>
    <x v="2818"/>
    <x v="47"/>
    <x v="2"/>
    <x v="2"/>
    <x v="68"/>
    <x v="86"/>
    <x v="214"/>
    <x v="4"/>
    <x v="3"/>
    <x v="21"/>
    <x v="21"/>
    <x v="0"/>
    <x v="0"/>
    <x v="4"/>
    <x v="0"/>
  </r>
  <r>
    <x v="0"/>
    <x v="0"/>
    <x v="185"/>
    <x v="195"/>
    <x v="27"/>
    <x v="1"/>
    <x v="2819"/>
    <x v="52"/>
    <x v="2"/>
    <x v="2"/>
    <x v="67"/>
    <x v="164"/>
    <x v="1733"/>
    <x v="4"/>
    <x v="3"/>
    <x v="21"/>
    <x v="21"/>
    <x v="0"/>
    <x v="0"/>
    <x v="4"/>
    <x v="0"/>
  </r>
  <r>
    <x v="0"/>
    <x v="0"/>
    <x v="453"/>
    <x v="479"/>
    <x v="27"/>
    <x v="1"/>
    <x v="2820"/>
    <x v="45"/>
    <x v="2"/>
    <x v="2"/>
    <x v="61"/>
    <x v="394"/>
    <x v="685"/>
    <x v="4"/>
    <x v="3"/>
    <x v="21"/>
    <x v="21"/>
    <x v="0"/>
    <x v="0"/>
    <x v="4"/>
    <x v="0"/>
  </r>
  <r>
    <x v="0"/>
    <x v="0"/>
    <x v="276"/>
    <x v="292"/>
    <x v="27"/>
    <x v="1"/>
    <x v="2821"/>
    <x v="47"/>
    <x v="2"/>
    <x v="2"/>
    <x v="85"/>
    <x v="244"/>
    <x v="488"/>
    <x v="4"/>
    <x v="3"/>
    <x v="19"/>
    <x v="19"/>
    <x v="0"/>
    <x v="0"/>
    <x v="4"/>
    <x v="0"/>
  </r>
  <r>
    <x v="0"/>
    <x v="0"/>
    <x v="107"/>
    <x v="106"/>
    <x v="27"/>
    <x v="1"/>
    <x v="2822"/>
    <x v="45"/>
    <x v="2"/>
    <x v="2"/>
    <x v="131"/>
    <x v="93"/>
    <x v="1206"/>
    <x v="4"/>
    <x v="3"/>
    <x v="20"/>
    <x v="20"/>
    <x v="0"/>
    <x v="0"/>
    <x v="4"/>
    <x v="0"/>
  </r>
  <r>
    <x v="0"/>
    <x v="0"/>
    <x v="455"/>
    <x v="481"/>
    <x v="27"/>
    <x v="1"/>
    <x v="2823"/>
    <x v="45"/>
    <x v="2"/>
    <x v="2"/>
    <x v="61"/>
    <x v="395"/>
    <x v="615"/>
    <x v="4"/>
    <x v="3"/>
    <x v="21"/>
    <x v="21"/>
    <x v="0"/>
    <x v="0"/>
    <x v="4"/>
    <x v="0"/>
  </r>
  <r>
    <x v="0"/>
    <x v="0"/>
    <x v="399"/>
    <x v="427"/>
    <x v="27"/>
    <x v="1"/>
    <x v="2824"/>
    <x v="887"/>
    <x v="2"/>
    <x v="1"/>
    <x v="1069"/>
    <x v="351"/>
    <x v="1734"/>
    <x v="3"/>
    <x v="2"/>
    <x v="9"/>
    <x v="9"/>
    <x v="0"/>
    <x v="0"/>
    <x v="4"/>
    <x v="0"/>
  </r>
  <r>
    <x v="0"/>
    <x v="0"/>
    <x v="218"/>
    <x v="234"/>
    <x v="27"/>
    <x v="1"/>
    <x v="2825"/>
    <x v="124"/>
    <x v="2"/>
    <x v="2"/>
    <x v="146"/>
    <x v="190"/>
    <x v="217"/>
    <x v="4"/>
    <x v="3"/>
    <x v="16"/>
    <x v="16"/>
    <x v="0"/>
    <x v="0"/>
    <x v="4"/>
    <x v="0"/>
  </r>
  <r>
    <x v="0"/>
    <x v="0"/>
    <x v="336"/>
    <x v="358"/>
    <x v="27"/>
    <x v="1"/>
    <x v="2826"/>
    <x v="46"/>
    <x v="2"/>
    <x v="2"/>
    <x v="252"/>
    <x v="300"/>
    <x v="939"/>
    <x v="4"/>
    <x v="3"/>
    <x v="19"/>
    <x v="19"/>
    <x v="0"/>
    <x v="0"/>
    <x v="4"/>
    <x v="0"/>
  </r>
  <r>
    <x v="0"/>
    <x v="0"/>
    <x v="278"/>
    <x v="294"/>
    <x v="27"/>
    <x v="1"/>
    <x v="2827"/>
    <x v="173"/>
    <x v="2"/>
    <x v="2"/>
    <x v="199"/>
    <x v="246"/>
    <x v="295"/>
    <x v="1"/>
    <x v="1"/>
    <x v="23"/>
    <x v="23"/>
    <x v="0"/>
    <x v="0"/>
    <x v="4"/>
    <x v="0"/>
  </r>
  <r>
    <x v="0"/>
    <x v="0"/>
    <x v="337"/>
    <x v="359"/>
    <x v="27"/>
    <x v="1"/>
    <x v="2828"/>
    <x v="354"/>
    <x v="2"/>
    <x v="2"/>
    <x v="324"/>
    <x v="301"/>
    <x v="687"/>
    <x v="1"/>
    <x v="1"/>
    <x v="23"/>
    <x v="23"/>
    <x v="0"/>
    <x v="0"/>
    <x v="4"/>
    <x v="0"/>
  </r>
  <r>
    <x v="0"/>
    <x v="0"/>
    <x v="558"/>
    <x v="593"/>
    <x v="27"/>
    <x v="1"/>
    <x v="2829"/>
    <x v="888"/>
    <x v="2"/>
    <x v="1"/>
    <x v="1070"/>
    <x v="479"/>
    <x v="1735"/>
    <x v="2"/>
    <x v="1"/>
    <x v="22"/>
    <x v="22"/>
    <x v="0"/>
    <x v="0"/>
    <x v="4"/>
    <x v="0"/>
  </r>
  <r>
    <x v="0"/>
    <x v="0"/>
    <x v="280"/>
    <x v="296"/>
    <x v="27"/>
    <x v="1"/>
    <x v="2830"/>
    <x v="47"/>
    <x v="2"/>
    <x v="2"/>
    <x v="329"/>
    <x v="248"/>
    <x v="496"/>
    <x v="4"/>
    <x v="3"/>
    <x v="19"/>
    <x v="19"/>
    <x v="0"/>
    <x v="0"/>
    <x v="4"/>
    <x v="0"/>
  </r>
  <r>
    <x v="0"/>
    <x v="0"/>
    <x v="220"/>
    <x v="236"/>
    <x v="27"/>
    <x v="1"/>
    <x v="2831"/>
    <x v="58"/>
    <x v="2"/>
    <x v="2"/>
    <x v="257"/>
    <x v="192"/>
    <x v="1736"/>
    <x v="4"/>
    <x v="3"/>
    <x v="16"/>
    <x v="16"/>
    <x v="0"/>
    <x v="0"/>
    <x v="4"/>
    <x v="0"/>
  </r>
  <r>
    <x v="0"/>
    <x v="0"/>
    <x v="466"/>
    <x v="494"/>
    <x v="27"/>
    <x v="1"/>
    <x v="2832"/>
    <x v="47"/>
    <x v="2"/>
    <x v="2"/>
    <x v="68"/>
    <x v="403"/>
    <x v="688"/>
    <x v="4"/>
    <x v="3"/>
    <x v="21"/>
    <x v="21"/>
    <x v="0"/>
    <x v="0"/>
    <x v="4"/>
    <x v="0"/>
  </r>
  <r>
    <x v="0"/>
    <x v="0"/>
    <x v="467"/>
    <x v="427"/>
    <x v="27"/>
    <x v="1"/>
    <x v="2833"/>
    <x v="786"/>
    <x v="2"/>
    <x v="1"/>
    <x v="1071"/>
    <x v="404"/>
    <x v="1737"/>
    <x v="3"/>
    <x v="2"/>
    <x v="9"/>
    <x v="9"/>
    <x v="0"/>
    <x v="0"/>
    <x v="4"/>
    <x v="0"/>
  </r>
  <r>
    <x v="0"/>
    <x v="0"/>
    <x v="116"/>
    <x v="115"/>
    <x v="27"/>
    <x v="1"/>
    <x v="2834"/>
    <x v="889"/>
    <x v="2"/>
    <x v="2"/>
    <x v="1072"/>
    <x v="101"/>
    <x v="1738"/>
    <x v="4"/>
    <x v="3"/>
    <x v="20"/>
    <x v="20"/>
    <x v="0"/>
    <x v="0"/>
    <x v="4"/>
    <x v="0"/>
  </r>
  <r>
    <x v="0"/>
    <x v="0"/>
    <x v="596"/>
    <x v="633"/>
    <x v="27"/>
    <x v="1"/>
    <x v="2835"/>
    <x v="45"/>
    <x v="2"/>
    <x v="2"/>
    <x v="61"/>
    <x v="161"/>
    <x v="1739"/>
    <x v="4"/>
    <x v="3"/>
    <x v="21"/>
    <x v="21"/>
    <x v="0"/>
    <x v="0"/>
    <x v="4"/>
    <x v="0"/>
  </r>
  <r>
    <x v="0"/>
    <x v="0"/>
    <x v="512"/>
    <x v="542"/>
    <x v="27"/>
    <x v="1"/>
    <x v="2836"/>
    <x v="72"/>
    <x v="2"/>
    <x v="2"/>
    <x v="1073"/>
    <x v="442"/>
    <x v="1740"/>
    <x v="1"/>
    <x v="1"/>
    <x v="23"/>
    <x v="23"/>
    <x v="0"/>
    <x v="0"/>
    <x v="4"/>
    <x v="0"/>
  </r>
  <r>
    <x v="0"/>
    <x v="0"/>
    <x v="597"/>
    <x v="634"/>
    <x v="27"/>
    <x v="1"/>
    <x v="2837"/>
    <x v="890"/>
    <x v="2"/>
    <x v="1"/>
    <x v="1074"/>
    <x v="516"/>
    <x v="1741"/>
    <x v="2"/>
    <x v="1"/>
    <x v="22"/>
    <x v="22"/>
    <x v="0"/>
    <x v="0"/>
    <x v="4"/>
    <x v="0"/>
  </r>
  <r>
    <x v="0"/>
    <x v="0"/>
    <x v="117"/>
    <x v="116"/>
    <x v="27"/>
    <x v="1"/>
    <x v="2838"/>
    <x v="59"/>
    <x v="2"/>
    <x v="2"/>
    <x v="1075"/>
    <x v="102"/>
    <x v="1742"/>
    <x v="4"/>
    <x v="3"/>
    <x v="20"/>
    <x v="20"/>
    <x v="0"/>
    <x v="0"/>
    <x v="4"/>
    <x v="0"/>
  </r>
  <r>
    <x v="0"/>
    <x v="0"/>
    <x v="118"/>
    <x v="543"/>
    <x v="27"/>
    <x v="1"/>
    <x v="2839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117"/>
    <x v="27"/>
    <x v="1"/>
    <x v="2840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7"/>
    <x v="1"/>
    <x v="2841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7"/>
    <x v="1"/>
    <x v="2842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7"/>
    <x v="1"/>
    <x v="2843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7"/>
    <x v="1"/>
    <x v="2844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7"/>
    <x v="1"/>
    <x v="2845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7"/>
    <x v="1"/>
    <x v="2846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300"/>
    <x v="27"/>
    <x v="1"/>
    <x v="2847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0"/>
    <x v="27"/>
    <x v="1"/>
    <x v="2848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18"/>
    <x v="27"/>
    <x v="1"/>
    <x v="2849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4"/>
    <x v="27"/>
    <x v="1"/>
    <x v="2850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4"/>
    <x v="27"/>
    <x v="1"/>
    <x v="2851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5"/>
    <x v="27"/>
    <x v="1"/>
    <x v="2852"/>
    <x v="4"/>
    <x v="3"/>
    <x v="3"/>
    <x v="4"/>
    <x v="0"/>
    <x v="0"/>
    <x v="3"/>
    <x v="2"/>
    <x v="9"/>
    <x v="9"/>
    <x v="0"/>
    <x v="0"/>
    <x v="4"/>
    <x v="0"/>
  </r>
  <r>
    <x v="0"/>
    <x v="0"/>
    <x v="118"/>
    <x v="304"/>
    <x v="27"/>
    <x v="1"/>
    <x v="2853"/>
    <x v="4"/>
    <x v="3"/>
    <x v="3"/>
    <x v="4"/>
    <x v="0"/>
    <x v="0"/>
    <x v="1"/>
    <x v="1"/>
    <x v="12"/>
    <x v="12"/>
    <x v="0"/>
    <x v="0"/>
    <x v="4"/>
    <x v="0"/>
  </r>
  <r>
    <x v="0"/>
    <x v="0"/>
    <x v="118"/>
    <x v="365"/>
    <x v="27"/>
    <x v="1"/>
    <x v="2854"/>
    <x v="4"/>
    <x v="3"/>
    <x v="3"/>
    <x v="4"/>
    <x v="0"/>
    <x v="0"/>
    <x v="1"/>
    <x v="1"/>
    <x v="23"/>
    <x v="23"/>
    <x v="0"/>
    <x v="0"/>
    <x v="4"/>
    <x v="0"/>
  </r>
  <r>
    <x v="0"/>
    <x v="0"/>
    <x v="402"/>
    <x v="430"/>
    <x v="28"/>
    <x v="1"/>
    <x v="2855"/>
    <x v="4"/>
    <x v="1"/>
    <x v="0"/>
    <x v="4"/>
    <x v="354"/>
    <x v="0"/>
    <x v="0"/>
    <x v="0"/>
    <x v="24"/>
    <x v="24"/>
    <x v="0"/>
    <x v="0"/>
    <x v="4"/>
    <x v="0"/>
  </r>
  <r>
    <x v="0"/>
    <x v="0"/>
    <x v="574"/>
    <x v="610"/>
    <x v="28"/>
    <x v="1"/>
    <x v="2856"/>
    <x v="4"/>
    <x v="1"/>
    <x v="0"/>
    <x v="4"/>
    <x v="495"/>
    <x v="0"/>
    <x v="0"/>
    <x v="0"/>
    <x v="24"/>
    <x v="24"/>
    <x v="0"/>
    <x v="0"/>
    <x v="4"/>
    <x v="0"/>
  </r>
  <r>
    <x v="0"/>
    <x v="0"/>
    <x v="1"/>
    <x v="1"/>
    <x v="28"/>
    <x v="1"/>
    <x v="2857"/>
    <x v="891"/>
    <x v="1"/>
    <x v="0"/>
    <x v="1076"/>
    <x v="1"/>
    <x v="1743"/>
    <x v="0"/>
    <x v="0"/>
    <x v="1"/>
    <x v="1"/>
    <x v="0"/>
    <x v="0"/>
    <x v="4"/>
    <x v="0"/>
  </r>
  <r>
    <x v="0"/>
    <x v="0"/>
    <x v="598"/>
    <x v="635"/>
    <x v="28"/>
    <x v="1"/>
    <x v="2858"/>
    <x v="892"/>
    <x v="1"/>
    <x v="0"/>
    <x v="1077"/>
    <x v="517"/>
    <x v="1744"/>
    <x v="0"/>
    <x v="0"/>
    <x v="0"/>
    <x v="0"/>
    <x v="0"/>
    <x v="0"/>
    <x v="4"/>
    <x v="0"/>
  </r>
  <r>
    <x v="0"/>
    <x v="0"/>
    <x v="552"/>
    <x v="587"/>
    <x v="28"/>
    <x v="1"/>
    <x v="2859"/>
    <x v="312"/>
    <x v="1"/>
    <x v="0"/>
    <x v="1078"/>
    <x v="474"/>
    <x v="1745"/>
    <x v="0"/>
    <x v="0"/>
    <x v="0"/>
    <x v="0"/>
    <x v="0"/>
    <x v="0"/>
    <x v="4"/>
    <x v="0"/>
  </r>
  <r>
    <x v="0"/>
    <x v="0"/>
    <x v="4"/>
    <x v="4"/>
    <x v="28"/>
    <x v="1"/>
    <x v="2860"/>
    <x v="173"/>
    <x v="1"/>
    <x v="0"/>
    <x v="1079"/>
    <x v="4"/>
    <x v="1746"/>
    <x v="0"/>
    <x v="0"/>
    <x v="2"/>
    <x v="2"/>
    <x v="0"/>
    <x v="0"/>
    <x v="4"/>
    <x v="0"/>
  </r>
  <r>
    <x v="0"/>
    <x v="0"/>
    <x v="284"/>
    <x v="306"/>
    <x v="28"/>
    <x v="1"/>
    <x v="2861"/>
    <x v="893"/>
    <x v="1"/>
    <x v="0"/>
    <x v="1080"/>
    <x v="252"/>
    <x v="1747"/>
    <x v="0"/>
    <x v="0"/>
    <x v="0"/>
    <x v="0"/>
    <x v="0"/>
    <x v="0"/>
    <x v="4"/>
    <x v="0"/>
  </r>
  <r>
    <x v="0"/>
    <x v="0"/>
    <x v="405"/>
    <x v="433"/>
    <x v="28"/>
    <x v="1"/>
    <x v="2862"/>
    <x v="4"/>
    <x v="1"/>
    <x v="0"/>
    <x v="4"/>
    <x v="357"/>
    <x v="0"/>
    <x v="0"/>
    <x v="0"/>
    <x v="2"/>
    <x v="2"/>
    <x v="0"/>
    <x v="0"/>
    <x v="4"/>
    <x v="0"/>
  </r>
  <r>
    <x v="0"/>
    <x v="0"/>
    <x v="123"/>
    <x v="133"/>
    <x v="28"/>
    <x v="1"/>
    <x v="2863"/>
    <x v="894"/>
    <x v="1"/>
    <x v="0"/>
    <x v="1081"/>
    <x v="107"/>
    <x v="1748"/>
    <x v="0"/>
    <x v="0"/>
    <x v="2"/>
    <x v="2"/>
    <x v="0"/>
    <x v="0"/>
    <x v="4"/>
    <x v="0"/>
  </r>
  <r>
    <x v="0"/>
    <x v="0"/>
    <x v="599"/>
    <x v="636"/>
    <x v="28"/>
    <x v="1"/>
    <x v="2864"/>
    <x v="895"/>
    <x v="1"/>
    <x v="0"/>
    <x v="1082"/>
    <x v="518"/>
    <x v="1749"/>
    <x v="2"/>
    <x v="1"/>
    <x v="14"/>
    <x v="14"/>
    <x v="0"/>
    <x v="0"/>
    <x v="4"/>
    <x v="0"/>
  </r>
  <r>
    <x v="0"/>
    <x v="0"/>
    <x v="13"/>
    <x v="13"/>
    <x v="28"/>
    <x v="1"/>
    <x v="2865"/>
    <x v="896"/>
    <x v="1"/>
    <x v="0"/>
    <x v="1034"/>
    <x v="13"/>
    <x v="1750"/>
    <x v="2"/>
    <x v="1"/>
    <x v="5"/>
    <x v="5"/>
    <x v="0"/>
    <x v="0"/>
    <x v="4"/>
    <x v="0"/>
  </r>
  <r>
    <x v="0"/>
    <x v="0"/>
    <x v="129"/>
    <x v="139"/>
    <x v="28"/>
    <x v="1"/>
    <x v="2866"/>
    <x v="897"/>
    <x v="1"/>
    <x v="0"/>
    <x v="1083"/>
    <x v="113"/>
    <x v="1751"/>
    <x v="2"/>
    <x v="1"/>
    <x v="5"/>
    <x v="5"/>
    <x v="0"/>
    <x v="0"/>
    <x v="4"/>
    <x v="0"/>
  </r>
  <r>
    <x v="0"/>
    <x v="0"/>
    <x v="224"/>
    <x v="240"/>
    <x v="28"/>
    <x v="1"/>
    <x v="2867"/>
    <x v="898"/>
    <x v="1"/>
    <x v="0"/>
    <x v="1084"/>
    <x v="196"/>
    <x v="1752"/>
    <x v="1"/>
    <x v="1"/>
    <x v="4"/>
    <x v="4"/>
    <x v="0"/>
    <x v="0"/>
    <x v="4"/>
    <x v="0"/>
  </r>
  <r>
    <x v="0"/>
    <x v="0"/>
    <x v="21"/>
    <x v="21"/>
    <x v="28"/>
    <x v="1"/>
    <x v="2868"/>
    <x v="899"/>
    <x v="1"/>
    <x v="0"/>
    <x v="1085"/>
    <x v="21"/>
    <x v="1753"/>
    <x v="1"/>
    <x v="1"/>
    <x v="8"/>
    <x v="8"/>
    <x v="0"/>
    <x v="0"/>
    <x v="4"/>
    <x v="0"/>
  </r>
  <r>
    <x v="0"/>
    <x v="0"/>
    <x v="411"/>
    <x v="439"/>
    <x v="28"/>
    <x v="1"/>
    <x v="2869"/>
    <x v="900"/>
    <x v="1"/>
    <x v="0"/>
    <x v="1086"/>
    <x v="363"/>
    <x v="1754"/>
    <x v="1"/>
    <x v="1"/>
    <x v="4"/>
    <x v="4"/>
    <x v="0"/>
    <x v="0"/>
    <x v="4"/>
    <x v="0"/>
  </r>
  <r>
    <x v="0"/>
    <x v="0"/>
    <x v="228"/>
    <x v="244"/>
    <x v="28"/>
    <x v="1"/>
    <x v="2870"/>
    <x v="901"/>
    <x v="1"/>
    <x v="0"/>
    <x v="1087"/>
    <x v="200"/>
    <x v="1755"/>
    <x v="1"/>
    <x v="1"/>
    <x v="4"/>
    <x v="4"/>
    <x v="0"/>
    <x v="0"/>
    <x v="4"/>
    <x v="0"/>
  </r>
  <r>
    <x v="0"/>
    <x v="0"/>
    <x v="229"/>
    <x v="245"/>
    <x v="28"/>
    <x v="1"/>
    <x v="2871"/>
    <x v="902"/>
    <x v="1"/>
    <x v="0"/>
    <x v="1088"/>
    <x v="201"/>
    <x v="1756"/>
    <x v="1"/>
    <x v="1"/>
    <x v="4"/>
    <x v="4"/>
    <x v="0"/>
    <x v="0"/>
    <x v="4"/>
    <x v="0"/>
  </r>
  <r>
    <x v="0"/>
    <x v="0"/>
    <x v="413"/>
    <x v="441"/>
    <x v="28"/>
    <x v="1"/>
    <x v="2872"/>
    <x v="903"/>
    <x v="1"/>
    <x v="0"/>
    <x v="1089"/>
    <x v="364"/>
    <x v="1757"/>
    <x v="1"/>
    <x v="1"/>
    <x v="4"/>
    <x v="4"/>
    <x v="0"/>
    <x v="0"/>
    <x v="4"/>
    <x v="0"/>
  </r>
  <r>
    <x v="0"/>
    <x v="0"/>
    <x v="348"/>
    <x v="376"/>
    <x v="28"/>
    <x v="1"/>
    <x v="2873"/>
    <x v="904"/>
    <x v="1"/>
    <x v="0"/>
    <x v="1090"/>
    <x v="312"/>
    <x v="1758"/>
    <x v="1"/>
    <x v="1"/>
    <x v="4"/>
    <x v="4"/>
    <x v="0"/>
    <x v="0"/>
    <x v="4"/>
    <x v="0"/>
  </r>
  <r>
    <x v="0"/>
    <x v="0"/>
    <x v="349"/>
    <x v="377"/>
    <x v="28"/>
    <x v="1"/>
    <x v="2874"/>
    <x v="905"/>
    <x v="1"/>
    <x v="0"/>
    <x v="1091"/>
    <x v="313"/>
    <x v="1759"/>
    <x v="1"/>
    <x v="1"/>
    <x v="4"/>
    <x v="4"/>
    <x v="0"/>
    <x v="0"/>
    <x v="4"/>
    <x v="0"/>
  </r>
  <r>
    <x v="0"/>
    <x v="0"/>
    <x v="350"/>
    <x v="378"/>
    <x v="28"/>
    <x v="1"/>
    <x v="2875"/>
    <x v="376"/>
    <x v="1"/>
    <x v="0"/>
    <x v="1092"/>
    <x v="198"/>
    <x v="1760"/>
    <x v="1"/>
    <x v="1"/>
    <x v="4"/>
    <x v="4"/>
    <x v="0"/>
    <x v="0"/>
    <x v="4"/>
    <x v="0"/>
  </r>
  <r>
    <x v="0"/>
    <x v="0"/>
    <x v="351"/>
    <x v="379"/>
    <x v="28"/>
    <x v="1"/>
    <x v="2876"/>
    <x v="906"/>
    <x v="1"/>
    <x v="0"/>
    <x v="1093"/>
    <x v="314"/>
    <x v="1761"/>
    <x v="1"/>
    <x v="1"/>
    <x v="4"/>
    <x v="4"/>
    <x v="0"/>
    <x v="0"/>
    <x v="4"/>
    <x v="0"/>
  </r>
  <r>
    <x v="0"/>
    <x v="0"/>
    <x v="354"/>
    <x v="382"/>
    <x v="28"/>
    <x v="1"/>
    <x v="2877"/>
    <x v="688"/>
    <x v="1"/>
    <x v="0"/>
    <x v="1094"/>
    <x v="317"/>
    <x v="1762"/>
    <x v="1"/>
    <x v="1"/>
    <x v="4"/>
    <x v="4"/>
    <x v="0"/>
    <x v="0"/>
    <x v="4"/>
    <x v="0"/>
  </r>
  <r>
    <x v="0"/>
    <x v="0"/>
    <x v="355"/>
    <x v="383"/>
    <x v="28"/>
    <x v="1"/>
    <x v="2878"/>
    <x v="907"/>
    <x v="1"/>
    <x v="0"/>
    <x v="1095"/>
    <x v="318"/>
    <x v="1763"/>
    <x v="1"/>
    <x v="1"/>
    <x v="4"/>
    <x v="4"/>
    <x v="0"/>
    <x v="0"/>
    <x v="4"/>
    <x v="0"/>
  </r>
  <r>
    <x v="0"/>
    <x v="0"/>
    <x v="356"/>
    <x v="384"/>
    <x v="28"/>
    <x v="1"/>
    <x v="2879"/>
    <x v="683"/>
    <x v="1"/>
    <x v="0"/>
    <x v="833"/>
    <x v="118"/>
    <x v="1764"/>
    <x v="1"/>
    <x v="1"/>
    <x v="4"/>
    <x v="4"/>
    <x v="0"/>
    <x v="0"/>
    <x v="4"/>
    <x v="0"/>
  </r>
  <r>
    <x v="0"/>
    <x v="0"/>
    <x v="357"/>
    <x v="385"/>
    <x v="28"/>
    <x v="1"/>
    <x v="2880"/>
    <x v="908"/>
    <x v="1"/>
    <x v="0"/>
    <x v="1096"/>
    <x v="319"/>
    <x v="1765"/>
    <x v="1"/>
    <x v="1"/>
    <x v="4"/>
    <x v="4"/>
    <x v="0"/>
    <x v="0"/>
    <x v="4"/>
    <x v="0"/>
  </r>
  <r>
    <x v="0"/>
    <x v="0"/>
    <x v="358"/>
    <x v="386"/>
    <x v="28"/>
    <x v="1"/>
    <x v="2881"/>
    <x v="909"/>
    <x v="1"/>
    <x v="0"/>
    <x v="1097"/>
    <x v="320"/>
    <x v="1766"/>
    <x v="1"/>
    <x v="1"/>
    <x v="4"/>
    <x v="4"/>
    <x v="0"/>
    <x v="0"/>
    <x v="4"/>
    <x v="0"/>
  </r>
  <r>
    <x v="0"/>
    <x v="0"/>
    <x v="576"/>
    <x v="612"/>
    <x v="28"/>
    <x v="1"/>
    <x v="2882"/>
    <x v="910"/>
    <x v="1"/>
    <x v="0"/>
    <x v="1098"/>
    <x v="497"/>
    <x v="1767"/>
    <x v="2"/>
    <x v="1"/>
    <x v="5"/>
    <x v="5"/>
    <x v="0"/>
    <x v="0"/>
    <x v="4"/>
    <x v="0"/>
  </r>
  <r>
    <x v="0"/>
    <x v="0"/>
    <x v="235"/>
    <x v="251"/>
    <x v="28"/>
    <x v="1"/>
    <x v="2883"/>
    <x v="911"/>
    <x v="1"/>
    <x v="0"/>
    <x v="1099"/>
    <x v="207"/>
    <x v="1768"/>
    <x v="1"/>
    <x v="1"/>
    <x v="11"/>
    <x v="11"/>
    <x v="0"/>
    <x v="0"/>
    <x v="4"/>
    <x v="0"/>
  </r>
  <r>
    <x v="0"/>
    <x v="0"/>
    <x v="416"/>
    <x v="444"/>
    <x v="28"/>
    <x v="1"/>
    <x v="2884"/>
    <x v="912"/>
    <x v="1"/>
    <x v="0"/>
    <x v="1100"/>
    <x v="367"/>
    <x v="1769"/>
    <x v="2"/>
    <x v="1"/>
    <x v="22"/>
    <x v="22"/>
    <x v="0"/>
    <x v="0"/>
    <x v="4"/>
    <x v="0"/>
  </r>
  <r>
    <x v="0"/>
    <x v="0"/>
    <x v="363"/>
    <x v="391"/>
    <x v="28"/>
    <x v="1"/>
    <x v="2885"/>
    <x v="913"/>
    <x v="1"/>
    <x v="0"/>
    <x v="1101"/>
    <x v="325"/>
    <x v="1770"/>
    <x v="2"/>
    <x v="1"/>
    <x v="22"/>
    <x v="22"/>
    <x v="0"/>
    <x v="0"/>
    <x v="4"/>
    <x v="0"/>
  </r>
  <r>
    <x v="0"/>
    <x v="0"/>
    <x v="365"/>
    <x v="393"/>
    <x v="28"/>
    <x v="1"/>
    <x v="2886"/>
    <x v="340"/>
    <x v="1"/>
    <x v="0"/>
    <x v="412"/>
    <x v="327"/>
    <x v="1771"/>
    <x v="2"/>
    <x v="1"/>
    <x v="22"/>
    <x v="22"/>
    <x v="0"/>
    <x v="0"/>
    <x v="4"/>
    <x v="0"/>
  </r>
  <r>
    <x v="0"/>
    <x v="0"/>
    <x v="140"/>
    <x v="150"/>
    <x v="28"/>
    <x v="1"/>
    <x v="2887"/>
    <x v="914"/>
    <x v="2"/>
    <x v="1"/>
    <x v="1102"/>
    <x v="122"/>
    <x v="1772"/>
    <x v="1"/>
    <x v="1"/>
    <x v="3"/>
    <x v="3"/>
    <x v="0"/>
    <x v="0"/>
    <x v="4"/>
    <x v="0"/>
  </r>
  <r>
    <x v="0"/>
    <x v="0"/>
    <x v="600"/>
    <x v="637"/>
    <x v="28"/>
    <x v="1"/>
    <x v="2888"/>
    <x v="915"/>
    <x v="2"/>
    <x v="1"/>
    <x v="1103"/>
    <x v="519"/>
    <x v="1773"/>
    <x v="2"/>
    <x v="1"/>
    <x v="14"/>
    <x v="14"/>
    <x v="0"/>
    <x v="0"/>
    <x v="4"/>
    <x v="0"/>
  </r>
  <r>
    <x v="0"/>
    <x v="0"/>
    <x v="601"/>
    <x v="446"/>
    <x v="28"/>
    <x v="1"/>
    <x v="2889"/>
    <x v="348"/>
    <x v="2"/>
    <x v="1"/>
    <x v="1104"/>
    <x v="520"/>
    <x v="1774"/>
    <x v="2"/>
    <x v="1"/>
    <x v="14"/>
    <x v="14"/>
    <x v="0"/>
    <x v="0"/>
    <x v="4"/>
    <x v="0"/>
  </r>
  <r>
    <x v="0"/>
    <x v="0"/>
    <x v="602"/>
    <x v="638"/>
    <x v="28"/>
    <x v="1"/>
    <x v="2890"/>
    <x v="309"/>
    <x v="2"/>
    <x v="1"/>
    <x v="369"/>
    <x v="521"/>
    <x v="1775"/>
    <x v="2"/>
    <x v="1"/>
    <x v="14"/>
    <x v="14"/>
    <x v="0"/>
    <x v="0"/>
    <x v="4"/>
    <x v="0"/>
  </r>
  <r>
    <x v="0"/>
    <x v="0"/>
    <x v="603"/>
    <x v="446"/>
    <x v="28"/>
    <x v="1"/>
    <x v="2891"/>
    <x v="916"/>
    <x v="2"/>
    <x v="1"/>
    <x v="1105"/>
    <x v="522"/>
    <x v="1776"/>
    <x v="2"/>
    <x v="1"/>
    <x v="14"/>
    <x v="14"/>
    <x v="0"/>
    <x v="0"/>
    <x v="4"/>
    <x v="0"/>
  </r>
  <r>
    <x v="0"/>
    <x v="0"/>
    <x v="604"/>
    <x v="639"/>
    <x v="28"/>
    <x v="1"/>
    <x v="2892"/>
    <x v="917"/>
    <x v="2"/>
    <x v="1"/>
    <x v="1106"/>
    <x v="523"/>
    <x v="1777"/>
    <x v="2"/>
    <x v="1"/>
    <x v="14"/>
    <x v="14"/>
    <x v="0"/>
    <x v="0"/>
    <x v="4"/>
    <x v="0"/>
  </r>
  <r>
    <x v="0"/>
    <x v="0"/>
    <x v="605"/>
    <x v="639"/>
    <x v="28"/>
    <x v="1"/>
    <x v="2893"/>
    <x v="224"/>
    <x v="2"/>
    <x v="1"/>
    <x v="370"/>
    <x v="523"/>
    <x v="1778"/>
    <x v="2"/>
    <x v="1"/>
    <x v="14"/>
    <x v="14"/>
    <x v="0"/>
    <x v="0"/>
    <x v="4"/>
    <x v="0"/>
  </r>
  <r>
    <x v="0"/>
    <x v="0"/>
    <x v="306"/>
    <x v="328"/>
    <x v="28"/>
    <x v="1"/>
    <x v="2894"/>
    <x v="122"/>
    <x v="2"/>
    <x v="1"/>
    <x v="1107"/>
    <x v="274"/>
    <x v="1779"/>
    <x v="2"/>
    <x v="1"/>
    <x v="13"/>
    <x v="13"/>
    <x v="0"/>
    <x v="0"/>
    <x v="4"/>
    <x v="0"/>
  </r>
  <r>
    <x v="0"/>
    <x v="0"/>
    <x v="495"/>
    <x v="524"/>
    <x v="28"/>
    <x v="1"/>
    <x v="2895"/>
    <x v="478"/>
    <x v="2"/>
    <x v="1"/>
    <x v="1108"/>
    <x v="429"/>
    <x v="1780"/>
    <x v="2"/>
    <x v="1"/>
    <x v="14"/>
    <x v="14"/>
    <x v="0"/>
    <x v="0"/>
    <x v="4"/>
    <x v="0"/>
  </r>
  <r>
    <x v="0"/>
    <x v="0"/>
    <x v="549"/>
    <x v="584"/>
    <x v="28"/>
    <x v="1"/>
    <x v="2896"/>
    <x v="918"/>
    <x v="2"/>
    <x v="4"/>
    <x v="1109"/>
    <x v="471"/>
    <x v="1781"/>
    <x v="2"/>
    <x v="1"/>
    <x v="14"/>
    <x v="14"/>
    <x v="0"/>
    <x v="0"/>
    <x v="4"/>
    <x v="0"/>
  </r>
  <r>
    <x v="0"/>
    <x v="0"/>
    <x v="308"/>
    <x v="330"/>
    <x v="28"/>
    <x v="1"/>
    <x v="2897"/>
    <x v="354"/>
    <x v="2"/>
    <x v="2"/>
    <x v="1110"/>
    <x v="276"/>
    <x v="1782"/>
    <x v="4"/>
    <x v="3"/>
    <x v="16"/>
    <x v="16"/>
    <x v="0"/>
    <x v="0"/>
    <x v="4"/>
    <x v="0"/>
  </r>
  <r>
    <x v="0"/>
    <x v="0"/>
    <x v="309"/>
    <x v="331"/>
    <x v="28"/>
    <x v="1"/>
    <x v="2898"/>
    <x v="52"/>
    <x v="2"/>
    <x v="2"/>
    <x v="52"/>
    <x v="277"/>
    <x v="1783"/>
    <x v="4"/>
    <x v="3"/>
    <x v="16"/>
    <x v="16"/>
    <x v="0"/>
    <x v="0"/>
    <x v="4"/>
    <x v="0"/>
  </r>
  <r>
    <x v="0"/>
    <x v="0"/>
    <x v="252"/>
    <x v="268"/>
    <x v="28"/>
    <x v="1"/>
    <x v="2899"/>
    <x v="615"/>
    <x v="2"/>
    <x v="2"/>
    <x v="897"/>
    <x v="222"/>
    <x v="1784"/>
    <x v="4"/>
    <x v="3"/>
    <x v="16"/>
    <x v="16"/>
    <x v="0"/>
    <x v="0"/>
    <x v="4"/>
    <x v="0"/>
  </r>
  <r>
    <x v="0"/>
    <x v="0"/>
    <x v="310"/>
    <x v="332"/>
    <x v="28"/>
    <x v="1"/>
    <x v="2900"/>
    <x v="52"/>
    <x v="2"/>
    <x v="2"/>
    <x v="52"/>
    <x v="278"/>
    <x v="342"/>
    <x v="4"/>
    <x v="3"/>
    <x v="16"/>
    <x v="16"/>
    <x v="0"/>
    <x v="0"/>
    <x v="4"/>
    <x v="0"/>
  </r>
  <r>
    <x v="0"/>
    <x v="0"/>
    <x v="312"/>
    <x v="334"/>
    <x v="28"/>
    <x v="1"/>
    <x v="2901"/>
    <x v="46"/>
    <x v="2"/>
    <x v="2"/>
    <x v="46"/>
    <x v="280"/>
    <x v="1785"/>
    <x v="4"/>
    <x v="3"/>
    <x v="16"/>
    <x v="16"/>
    <x v="0"/>
    <x v="0"/>
    <x v="4"/>
    <x v="0"/>
  </r>
  <r>
    <x v="0"/>
    <x v="0"/>
    <x v="606"/>
    <x v="640"/>
    <x v="28"/>
    <x v="1"/>
    <x v="2902"/>
    <x v="51"/>
    <x v="2"/>
    <x v="2"/>
    <x v="51"/>
    <x v="524"/>
    <x v="1786"/>
    <x v="4"/>
    <x v="3"/>
    <x v="16"/>
    <x v="16"/>
    <x v="0"/>
    <x v="0"/>
    <x v="4"/>
    <x v="0"/>
  </r>
  <r>
    <x v="0"/>
    <x v="0"/>
    <x v="313"/>
    <x v="335"/>
    <x v="28"/>
    <x v="1"/>
    <x v="2903"/>
    <x v="45"/>
    <x v="2"/>
    <x v="2"/>
    <x v="45"/>
    <x v="281"/>
    <x v="822"/>
    <x v="4"/>
    <x v="3"/>
    <x v="16"/>
    <x v="16"/>
    <x v="0"/>
    <x v="0"/>
    <x v="4"/>
    <x v="0"/>
  </r>
  <r>
    <x v="0"/>
    <x v="0"/>
    <x v="255"/>
    <x v="271"/>
    <x v="28"/>
    <x v="1"/>
    <x v="2904"/>
    <x v="45"/>
    <x v="2"/>
    <x v="2"/>
    <x v="45"/>
    <x v="225"/>
    <x v="268"/>
    <x v="4"/>
    <x v="3"/>
    <x v="16"/>
    <x v="16"/>
    <x v="0"/>
    <x v="0"/>
    <x v="4"/>
    <x v="0"/>
  </r>
  <r>
    <x v="0"/>
    <x v="0"/>
    <x v="148"/>
    <x v="158"/>
    <x v="28"/>
    <x v="1"/>
    <x v="2905"/>
    <x v="104"/>
    <x v="2"/>
    <x v="1"/>
    <x v="117"/>
    <x v="129"/>
    <x v="140"/>
    <x v="2"/>
    <x v="1"/>
    <x v="22"/>
    <x v="22"/>
    <x v="0"/>
    <x v="0"/>
    <x v="4"/>
    <x v="0"/>
  </r>
  <r>
    <x v="0"/>
    <x v="0"/>
    <x v="150"/>
    <x v="160"/>
    <x v="28"/>
    <x v="1"/>
    <x v="2906"/>
    <x v="106"/>
    <x v="2"/>
    <x v="1"/>
    <x v="121"/>
    <x v="131"/>
    <x v="552"/>
    <x v="2"/>
    <x v="1"/>
    <x v="22"/>
    <x v="22"/>
    <x v="0"/>
    <x v="0"/>
    <x v="4"/>
    <x v="0"/>
  </r>
  <r>
    <x v="0"/>
    <x v="0"/>
    <x v="154"/>
    <x v="164"/>
    <x v="28"/>
    <x v="1"/>
    <x v="2907"/>
    <x v="106"/>
    <x v="2"/>
    <x v="1"/>
    <x v="121"/>
    <x v="135"/>
    <x v="558"/>
    <x v="2"/>
    <x v="1"/>
    <x v="22"/>
    <x v="22"/>
    <x v="0"/>
    <x v="0"/>
    <x v="4"/>
    <x v="0"/>
  </r>
  <r>
    <x v="0"/>
    <x v="0"/>
    <x v="156"/>
    <x v="166"/>
    <x v="28"/>
    <x v="1"/>
    <x v="2908"/>
    <x v="365"/>
    <x v="2"/>
    <x v="1"/>
    <x v="1111"/>
    <x v="137"/>
    <x v="1787"/>
    <x v="2"/>
    <x v="1"/>
    <x v="22"/>
    <x v="22"/>
    <x v="0"/>
    <x v="0"/>
    <x v="4"/>
    <x v="0"/>
  </r>
  <r>
    <x v="0"/>
    <x v="0"/>
    <x v="63"/>
    <x v="62"/>
    <x v="28"/>
    <x v="1"/>
    <x v="2909"/>
    <x v="919"/>
    <x v="2"/>
    <x v="1"/>
    <x v="1112"/>
    <x v="58"/>
    <x v="1788"/>
    <x v="3"/>
    <x v="2"/>
    <x v="9"/>
    <x v="9"/>
    <x v="0"/>
    <x v="0"/>
    <x v="4"/>
    <x v="0"/>
  </r>
  <r>
    <x v="0"/>
    <x v="0"/>
    <x v="158"/>
    <x v="168"/>
    <x v="28"/>
    <x v="1"/>
    <x v="2910"/>
    <x v="920"/>
    <x v="2"/>
    <x v="1"/>
    <x v="1113"/>
    <x v="139"/>
    <x v="1789"/>
    <x v="2"/>
    <x v="1"/>
    <x v="22"/>
    <x v="22"/>
    <x v="0"/>
    <x v="0"/>
    <x v="4"/>
    <x v="0"/>
  </r>
  <r>
    <x v="0"/>
    <x v="0"/>
    <x v="319"/>
    <x v="341"/>
    <x v="28"/>
    <x v="1"/>
    <x v="2911"/>
    <x v="116"/>
    <x v="2"/>
    <x v="2"/>
    <x v="142"/>
    <x v="286"/>
    <x v="1790"/>
    <x v="4"/>
    <x v="3"/>
    <x v="21"/>
    <x v="21"/>
    <x v="0"/>
    <x v="0"/>
    <x v="4"/>
    <x v="0"/>
  </r>
  <r>
    <x v="0"/>
    <x v="0"/>
    <x v="375"/>
    <x v="403"/>
    <x v="28"/>
    <x v="1"/>
    <x v="2912"/>
    <x v="218"/>
    <x v="2"/>
    <x v="2"/>
    <x v="319"/>
    <x v="335"/>
    <x v="452"/>
    <x v="4"/>
    <x v="3"/>
    <x v="20"/>
    <x v="20"/>
    <x v="0"/>
    <x v="0"/>
    <x v="4"/>
    <x v="0"/>
  </r>
  <r>
    <x v="0"/>
    <x v="0"/>
    <x v="320"/>
    <x v="342"/>
    <x v="28"/>
    <x v="1"/>
    <x v="2913"/>
    <x v="47"/>
    <x v="2"/>
    <x v="2"/>
    <x v="85"/>
    <x v="287"/>
    <x v="1276"/>
    <x v="4"/>
    <x v="3"/>
    <x v="20"/>
    <x v="20"/>
    <x v="0"/>
    <x v="0"/>
    <x v="4"/>
    <x v="0"/>
  </r>
  <r>
    <x v="0"/>
    <x v="0"/>
    <x v="376"/>
    <x v="404"/>
    <x v="28"/>
    <x v="1"/>
    <x v="2914"/>
    <x v="218"/>
    <x v="2"/>
    <x v="2"/>
    <x v="319"/>
    <x v="336"/>
    <x v="1791"/>
    <x v="4"/>
    <x v="3"/>
    <x v="21"/>
    <x v="21"/>
    <x v="0"/>
    <x v="0"/>
    <x v="4"/>
    <x v="0"/>
  </r>
  <r>
    <x v="0"/>
    <x v="0"/>
    <x v="322"/>
    <x v="344"/>
    <x v="28"/>
    <x v="1"/>
    <x v="2915"/>
    <x v="116"/>
    <x v="2"/>
    <x v="2"/>
    <x v="142"/>
    <x v="289"/>
    <x v="902"/>
    <x v="4"/>
    <x v="3"/>
    <x v="21"/>
    <x v="21"/>
    <x v="0"/>
    <x v="0"/>
    <x v="4"/>
    <x v="0"/>
  </r>
  <r>
    <x v="0"/>
    <x v="0"/>
    <x v="323"/>
    <x v="345"/>
    <x v="28"/>
    <x v="1"/>
    <x v="2916"/>
    <x v="47"/>
    <x v="2"/>
    <x v="2"/>
    <x v="85"/>
    <x v="183"/>
    <x v="205"/>
    <x v="4"/>
    <x v="3"/>
    <x v="20"/>
    <x v="20"/>
    <x v="0"/>
    <x v="0"/>
    <x v="4"/>
    <x v="0"/>
  </r>
  <r>
    <x v="0"/>
    <x v="0"/>
    <x v="506"/>
    <x v="536"/>
    <x v="28"/>
    <x v="1"/>
    <x v="2917"/>
    <x v="51"/>
    <x v="2"/>
    <x v="2"/>
    <x v="76"/>
    <x v="66"/>
    <x v="85"/>
    <x v="4"/>
    <x v="3"/>
    <x v="21"/>
    <x v="21"/>
    <x v="0"/>
    <x v="0"/>
    <x v="4"/>
    <x v="0"/>
  </r>
  <r>
    <x v="0"/>
    <x v="0"/>
    <x v="324"/>
    <x v="346"/>
    <x v="28"/>
    <x v="1"/>
    <x v="2918"/>
    <x v="51"/>
    <x v="2"/>
    <x v="2"/>
    <x v="76"/>
    <x v="66"/>
    <x v="85"/>
    <x v="4"/>
    <x v="3"/>
    <x v="21"/>
    <x v="21"/>
    <x v="0"/>
    <x v="0"/>
    <x v="4"/>
    <x v="0"/>
  </r>
  <r>
    <x v="0"/>
    <x v="0"/>
    <x v="377"/>
    <x v="405"/>
    <x v="28"/>
    <x v="1"/>
    <x v="2919"/>
    <x v="51"/>
    <x v="2"/>
    <x v="2"/>
    <x v="76"/>
    <x v="231"/>
    <x v="905"/>
    <x v="4"/>
    <x v="3"/>
    <x v="20"/>
    <x v="20"/>
    <x v="0"/>
    <x v="0"/>
    <x v="4"/>
    <x v="0"/>
  </r>
  <r>
    <x v="0"/>
    <x v="0"/>
    <x v="325"/>
    <x v="347"/>
    <x v="28"/>
    <x v="1"/>
    <x v="2920"/>
    <x v="51"/>
    <x v="2"/>
    <x v="2"/>
    <x v="84"/>
    <x v="290"/>
    <x v="903"/>
    <x v="4"/>
    <x v="3"/>
    <x v="20"/>
    <x v="20"/>
    <x v="0"/>
    <x v="0"/>
    <x v="4"/>
    <x v="0"/>
  </r>
  <r>
    <x v="0"/>
    <x v="0"/>
    <x v="378"/>
    <x v="406"/>
    <x v="28"/>
    <x v="1"/>
    <x v="2921"/>
    <x v="45"/>
    <x v="2"/>
    <x v="2"/>
    <x v="61"/>
    <x v="238"/>
    <x v="456"/>
    <x v="4"/>
    <x v="3"/>
    <x v="20"/>
    <x v="20"/>
    <x v="0"/>
    <x v="0"/>
    <x v="4"/>
    <x v="0"/>
  </r>
  <r>
    <x v="0"/>
    <x v="0"/>
    <x v="380"/>
    <x v="408"/>
    <x v="28"/>
    <x v="1"/>
    <x v="2922"/>
    <x v="60"/>
    <x v="2"/>
    <x v="2"/>
    <x v="63"/>
    <x v="231"/>
    <x v="1792"/>
    <x v="4"/>
    <x v="3"/>
    <x v="20"/>
    <x v="20"/>
    <x v="0"/>
    <x v="0"/>
    <x v="4"/>
    <x v="0"/>
  </r>
  <r>
    <x v="0"/>
    <x v="0"/>
    <x v="382"/>
    <x v="410"/>
    <x v="28"/>
    <x v="1"/>
    <x v="2923"/>
    <x v="60"/>
    <x v="2"/>
    <x v="2"/>
    <x v="429"/>
    <x v="187"/>
    <x v="1793"/>
    <x v="4"/>
    <x v="3"/>
    <x v="20"/>
    <x v="20"/>
    <x v="0"/>
    <x v="0"/>
    <x v="4"/>
    <x v="0"/>
  </r>
  <r>
    <x v="0"/>
    <x v="0"/>
    <x v="326"/>
    <x v="348"/>
    <x v="28"/>
    <x v="1"/>
    <x v="2924"/>
    <x v="52"/>
    <x v="2"/>
    <x v="2"/>
    <x v="67"/>
    <x v="64"/>
    <x v="1794"/>
    <x v="4"/>
    <x v="3"/>
    <x v="21"/>
    <x v="21"/>
    <x v="0"/>
    <x v="0"/>
    <x v="4"/>
    <x v="0"/>
  </r>
  <r>
    <x v="0"/>
    <x v="0"/>
    <x v="260"/>
    <x v="276"/>
    <x v="28"/>
    <x v="1"/>
    <x v="2925"/>
    <x v="45"/>
    <x v="2"/>
    <x v="2"/>
    <x v="61"/>
    <x v="229"/>
    <x v="276"/>
    <x v="4"/>
    <x v="3"/>
    <x v="20"/>
    <x v="20"/>
    <x v="0"/>
    <x v="0"/>
    <x v="4"/>
    <x v="0"/>
  </r>
  <r>
    <x v="0"/>
    <x v="0"/>
    <x v="261"/>
    <x v="277"/>
    <x v="28"/>
    <x v="1"/>
    <x v="2926"/>
    <x v="45"/>
    <x v="2"/>
    <x v="2"/>
    <x v="131"/>
    <x v="230"/>
    <x v="1277"/>
    <x v="4"/>
    <x v="3"/>
    <x v="20"/>
    <x v="20"/>
    <x v="0"/>
    <x v="0"/>
    <x v="4"/>
    <x v="0"/>
  </r>
  <r>
    <x v="0"/>
    <x v="0"/>
    <x v="262"/>
    <x v="278"/>
    <x v="28"/>
    <x v="1"/>
    <x v="2927"/>
    <x v="47"/>
    <x v="2"/>
    <x v="2"/>
    <x v="68"/>
    <x v="231"/>
    <x v="1084"/>
    <x v="4"/>
    <x v="3"/>
    <x v="20"/>
    <x v="20"/>
    <x v="0"/>
    <x v="0"/>
    <x v="4"/>
    <x v="0"/>
  </r>
  <r>
    <x v="0"/>
    <x v="0"/>
    <x v="214"/>
    <x v="230"/>
    <x v="28"/>
    <x v="1"/>
    <x v="2928"/>
    <x v="45"/>
    <x v="2"/>
    <x v="2"/>
    <x v="131"/>
    <x v="187"/>
    <x v="1081"/>
    <x v="4"/>
    <x v="3"/>
    <x v="20"/>
    <x v="20"/>
    <x v="0"/>
    <x v="0"/>
    <x v="4"/>
    <x v="0"/>
  </r>
  <r>
    <x v="0"/>
    <x v="0"/>
    <x v="78"/>
    <x v="77"/>
    <x v="28"/>
    <x v="1"/>
    <x v="2929"/>
    <x v="47"/>
    <x v="2"/>
    <x v="2"/>
    <x v="68"/>
    <x v="70"/>
    <x v="1116"/>
    <x v="4"/>
    <x v="3"/>
    <x v="21"/>
    <x v="21"/>
    <x v="0"/>
    <x v="0"/>
    <x v="4"/>
    <x v="0"/>
  </r>
  <r>
    <x v="0"/>
    <x v="0"/>
    <x v="385"/>
    <x v="413"/>
    <x v="28"/>
    <x v="1"/>
    <x v="2930"/>
    <x v="52"/>
    <x v="2"/>
    <x v="2"/>
    <x v="67"/>
    <x v="341"/>
    <x v="465"/>
    <x v="4"/>
    <x v="3"/>
    <x v="20"/>
    <x v="20"/>
    <x v="0"/>
    <x v="0"/>
    <x v="4"/>
    <x v="0"/>
  </r>
  <r>
    <x v="0"/>
    <x v="0"/>
    <x v="263"/>
    <x v="279"/>
    <x v="28"/>
    <x v="1"/>
    <x v="2931"/>
    <x v="532"/>
    <x v="2"/>
    <x v="2"/>
    <x v="1114"/>
    <x v="232"/>
    <x v="1795"/>
    <x v="4"/>
    <x v="3"/>
    <x v="20"/>
    <x v="20"/>
    <x v="0"/>
    <x v="0"/>
    <x v="4"/>
    <x v="0"/>
  </r>
  <r>
    <x v="0"/>
    <x v="0"/>
    <x v="82"/>
    <x v="81"/>
    <x v="28"/>
    <x v="1"/>
    <x v="2932"/>
    <x v="64"/>
    <x v="2"/>
    <x v="2"/>
    <x v="71"/>
    <x v="73"/>
    <x v="1593"/>
    <x v="4"/>
    <x v="3"/>
    <x v="21"/>
    <x v="21"/>
    <x v="0"/>
    <x v="0"/>
    <x v="4"/>
    <x v="0"/>
  </r>
  <r>
    <x v="0"/>
    <x v="0"/>
    <x v="264"/>
    <x v="280"/>
    <x v="28"/>
    <x v="1"/>
    <x v="2933"/>
    <x v="4"/>
    <x v="2"/>
    <x v="2"/>
    <x v="4"/>
    <x v="233"/>
    <x v="0"/>
    <x v="4"/>
    <x v="3"/>
    <x v="19"/>
    <x v="19"/>
    <x v="0"/>
    <x v="0"/>
    <x v="4"/>
    <x v="0"/>
  </r>
  <r>
    <x v="0"/>
    <x v="0"/>
    <x v="329"/>
    <x v="351"/>
    <x v="28"/>
    <x v="1"/>
    <x v="2934"/>
    <x v="219"/>
    <x v="2"/>
    <x v="2"/>
    <x v="655"/>
    <x v="293"/>
    <x v="1796"/>
    <x v="4"/>
    <x v="3"/>
    <x v="19"/>
    <x v="19"/>
    <x v="0"/>
    <x v="0"/>
    <x v="4"/>
    <x v="0"/>
  </r>
  <r>
    <x v="0"/>
    <x v="0"/>
    <x v="87"/>
    <x v="86"/>
    <x v="28"/>
    <x v="1"/>
    <x v="2935"/>
    <x v="921"/>
    <x v="2"/>
    <x v="1"/>
    <x v="1115"/>
    <x v="76"/>
    <x v="1797"/>
    <x v="1"/>
    <x v="1"/>
    <x v="18"/>
    <x v="18"/>
    <x v="0"/>
    <x v="0"/>
    <x v="4"/>
    <x v="0"/>
  </r>
  <r>
    <x v="0"/>
    <x v="0"/>
    <x v="267"/>
    <x v="283"/>
    <x v="28"/>
    <x v="1"/>
    <x v="2936"/>
    <x v="218"/>
    <x v="2"/>
    <x v="2"/>
    <x v="319"/>
    <x v="236"/>
    <x v="1798"/>
    <x v="4"/>
    <x v="3"/>
    <x v="20"/>
    <x v="20"/>
    <x v="0"/>
    <x v="0"/>
    <x v="4"/>
    <x v="0"/>
  </r>
  <r>
    <x v="0"/>
    <x v="0"/>
    <x v="208"/>
    <x v="223"/>
    <x v="28"/>
    <x v="1"/>
    <x v="2937"/>
    <x v="221"/>
    <x v="2"/>
    <x v="2"/>
    <x v="258"/>
    <x v="182"/>
    <x v="373"/>
    <x v="4"/>
    <x v="3"/>
    <x v="21"/>
    <x v="21"/>
    <x v="0"/>
    <x v="0"/>
    <x v="4"/>
    <x v="0"/>
  </r>
  <r>
    <x v="0"/>
    <x v="0"/>
    <x v="269"/>
    <x v="285"/>
    <x v="28"/>
    <x v="1"/>
    <x v="2938"/>
    <x v="117"/>
    <x v="2"/>
    <x v="2"/>
    <x v="656"/>
    <x v="238"/>
    <x v="1799"/>
    <x v="4"/>
    <x v="3"/>
    <x v="20"/>
    <x v="20"/>
    <x v="0"/>
    <x v="0"/>
    <x v="4"/>
    <x v="0"/>
  </r>
  <r>
    <x v="0"/>
    <x v="0"/>
    <x v="464"/>
    <x v="492"/>
    <x v="28"/>
    <x v="1"/>
    <x v="2939"/>
    <x v="922"/>
    <x v="2"/>
    <x v="1"/>
    <x v="1116"/>
    <x v="401"/>
    <x v="1800"/>
    <x v="3"/>
    <x v="2"/>
    <x v="17"/>
    <x v="17"/>
    <x v="0"/>
    <x v="0"/>
    <x v="4"/>
    <x v="0"/>
  </r>
  <r>
    <x v="0"/>
    <x v="0"/>
    <x v="210"/>
    <x v="225"/>
    <x v="28"/>
    <x v="1"/>
    <x v="2940"/>
    <x v="45"/>
    <x v="2"/>
    <x v="2"/>
    <x v="61"/>
    <x v="184"/>
    <x v="377"/>
    <x v="4"/>
    <x v="3"/>
    <x v="21"/>
    <x v="21"/>
    <x v="0"/>
    <x v="0"/>
    <x v="4"/>
    <x v="0"/>
  </r>
  <r>
    <x v="0"/>
    <x v="0"/>
    <x v="389"/>
    <x v="417"/>
    <x v="28"/>
    <x v="1"/>
    <x v="2941"/>
    <x v="45"/>
    <x v="2"/>
    <x v="2"/>
    <x v="61"/>
    <x v="238"/>
    <x v="456"/>
    <x v="4"/>
    <x v="3"/>
    <x v="20"/>
    <x v="20"/>
    <x v="0"/>
    <x v="0"/>
    <x v="4"/>
    <x v="0"/>
  </r>
  <r>
    <x v="0"/>
    <x v="0"/>
    <x v="216"/>
    <x v="232"/>
    <x v="28"/>
    <x v="1"/>
    <x v="2942"/>
    <x v="47"/>
    <x v="2"/>
    <x v="2"/>
    <x v="68"/>
    <x v="188"/>
    <x v="677"/>
    <x v="4"/>
    <x v="3"/>
    <x v="21"/>
    <x v="21"/>
    <x v="0"/>
    <x v="0"/>
    <x v="4"/>
    <x v="0"/>
  </r>
  <r>
    <x v="0"/>
    <x v="0"/>
    <x v="272"/>
    <x v="288"/>
    <x v="28"/>
    <x v="1"/>
    <x v="2943"/>
    <x v="47"/>
    <x v="2"/>
    <x v="2"/>
    <x v="85"/>
    <x v="240"/>
    <x v="289"/>
    <x v="4"/>
    <x v="3"/>
    <x v="20"/>
    <x v="20"/>
    <x v="0"/>
    <x v="0"/>
    <x v="4"/>
    <x v="0"/>
  </r>
  <r>
    <x v="0"/>
    <x v="0"/>
    <x v="392"/>
    <x v="420"/>
    <x v="28"/>
    <x v="1"/>
    <x v="2944"/>
    <x v="45"/>
    <x v="2"/>
    <x v="2"/>
    <x v="131"/>
    <x v="290"/>
    <x v="359"/>
    <x v="4"/>
    <x v="3"/>
    <x v="20"/>
    <x v="20"/>
    <x v="0"/>
    <x v="0"/>
    <x v="4"/>
    <x v="0"/>
  </r>
  <r>
    <x v="0"/>
    <x v="0"/>
    <x v="273"/>
    <x v="289"/>
    <x v="28"/>
    <x v="1"/>
    <x v="2945"/>
    <x v="47"/>
    <x v="2"/>
    <x v="2"/>
    <x v="85"/>
    <x v="241"/>
    <x v="607"/>
    <x v="4"/>
    <x v="3"/>
    <x v="20"/>
    <x v="20"/>
    <x v="0"/>
    <x v="0"/>
    <x v="4"/>
    <x v="0"/>
  </r>
  <r>
    <x v="0"/>
    <x v="0"/>
    <x v="393"/>
    <x v="421"/>
    <x v="28"/>
    <x v="1"/>
    <x v="2946"/>
    <x v="45"/>
    <x v="2"/>
    <x v="2"/>
    <x v="61"/>
    <x v="347"/>
    <x v="679"/>
    <x v="4"/>
    <x v="3"/>
    <x v="20"/>
    <x v="20"/>
    <x v="0"/>
    <x v="0"/>
    <x v="4"/>
    <x v="0"/>
  </r>
  <r>
    <x v="0"/>
    <x v="0"/>
    <x v="274"/>
    <x v="290"/>
    <x v="28"/>
    <x v="1"/>
    <x v="2947"/>
    <x v="923"/>
    <x v="2"/>
    <x v="2"/>
    <x v="1117"/>
    <x v="242"/>
    <x v="1801"/>
    <x v="4"/>
    <x v="3"/>
    <x v="19"/>
    <x v="19"/>
    <x v="0"/>
    <x v="0"/>
    <x v="4"/>
    <x v="0"/>
  </r>
  <r>
    <x v="0"/>
    <x v="0"/>
    <x v="217"/>
    <x v="233"/>
    <x v="28"/>
    <x v="1"/>
    <x v="2948"/>
    <x v="124"/>
    <x v="2"/>
    <x v="2"/>
    <x v="146"/>
    <x v="189"/>
    <x v="1802"/>
    <x v="4"/>
    <x v="3"/>
    <x v="16"/>
    <x v="16"/>
    <x v="0"/>
    <x v="0"/>
    <x v="4"/>
    <x v="0"/>
  </r>
  <r>
    <x v="0"/>
    <x v="0"/>
    <x v="101"/>
    <x v="100"/>
    <x v="28"/>
    <x v="1"/>
    <x v="2949"/>
    <x v="63"/>
    <x v="2"/>
    <x v="2"/>
    <x v="70"/>
    <x v="87"/>
    <x v="1803"/>
    <x v="4"/>
    <x v="3"/>
    <x v="21"/>
    <x v="21"/>
    <x v="0"/>
    <x v="0"/>
    <x v="4"/>
    <x v="0"/>
  </r>
  <r>
    <x v="0"/>
    <x v="0"/>
    <x v="396"/>
    <x v="424"/>
    <x v="28"/>
    <x v="1"/>
    <x v="2950"/>
    <x v="52"/>
    <x v="2"/>
    <x v="2"/>
    <x v="67"/>
    <x v="238"/>
    <x v="1364"/>
    <x v="4"/>
    <x v="3"/>
    <x v="20"/>
    <x v="20"/>
    <x v="0"/>
    <x v="0"/>
    <x v="4"/>
    <x v="0"/>
  </r>
  <r>
    <x v="0"/>
    <x v="0"/>
    <x v="103"/>
    <x v="102"/>
    <x v="28"/>
    <x v="1"/>
    <x v="2951"/>
    <x v="46"/>
    <x v="2"/>
    <x v="2"/>
    <x v="326"/>
    <x v="89"/>
    <x v="1804"/>
    <x v="4"/>
    <x v="3"/>
    <x v="21"/>
    <x v="21"/>
    <x v="0"/>
    <x v="0"/>
    <x v="4"/>
    <x v="0"/>
  </r>
  <r>
    <x v="0"/>
    <x v="0"/>
    <x v="105"/>
    <x v="104"/>
    <x v="28"/>
    <x v="1"/>
    <x v="2952"/>
    <x v="116"/>
    <x v="2"/>
    <x v="2"/>
    <x v="142"/>
    <x v="91"/>
    <x v="1370"/>
    <x v="4"/>
    <x v="3"/>
    <x v="21"/>
    <x v="21"/>
    <x v="0"/>
    <x v="0"/>
    <x v="4"/>
    <x v="0"/>
  </r>
  <r>
    <x v="0"/>
    <x v="0"/>
    <x v="188"/>
    <x v="198"/>
    <x v="28"/>
    <x v="1"/>
    <x v="2953"/>
    <x v="52"/>
    <x v="2"/>
    <x v="2"/>
    <x v="67"/>
    <x v="166"/>
    <x v="487"/>
    <x v="4"/>
    <x v="3"/>
    <x v="21"/>
    <x v="21"/>
    <x v="0"/>
    <x v="0"/>
    <x v="4"/>
    <x v="0"/>
  </r>
  <r>
    <x v="0"/>
    <x v="0"/>
    <x v="519"/>
    <x v="550"/>
    <x v="28"/>
    <x v="1"/>
    <x v="2954"/>
    <x v="51"/>
    <x v="2"/>
    <x v="2"/>
    <x v="84"/>
    <x v="448"/>
    <x v="1029"/>
    <x v="4"/>
    <x v="3"/>
    <x v="20"/>
    <x v="20"/>
    <x v="0"/>
    <x v="0"/>
    <x v="4"/>
    <x v="0"/>
  </r>
  <r>
    <x v="0"/>
    <x v="0"/>
    <x v="106"/>
    <x v="105"/>
    <x v="28"/>
    <x v="1"/>
    <x v="2955"/>
    <x v="52"/>
    <x v="2"/>
    <x v="2"/>
    <x v="67"/>
    <x v="92"/>
    <x v="1805"/>
    <x v="4"/>
    <x v="3"/>
    <x v="21"/>
    <x v="21"/>
    <x v="0"/>
    <x v="0"/>
    <x v="4"/>
    <x v="0"/>
  </r>
  <r>
    <x v="0"/>
    <x v="0"/>
    <x v="190"/>
    <x v="200"/>
    <x v="28"/>
    <x v="1"/>
    <x v="2956"/>
    <x v="51"/>
    <x v="2"/>
    <x v="2"/>
    <x v="76"/>
    <x v="166"/>
    <x v="491"/>
    <x v="4"/>
    <x v="3"/>
    <x v="21"/>
    <x v="21"/>
    <x v="0"/>
    <x v="0"/>
    <x v="4"/>
    <x v="0"/>
  </r>
  <r>
    <x v="0"/>
    <x v="0"/>
    <x v="191"/>
    <x v="201"/>
    <x v="28"/>
    <x v="1"/>
    <x v="2957"/>
    <x v="45"/>
    <x v="2"/>
    <x v="2"/>
    <x v="61"/>
    <x v="167"/>
    <x v="492"/>
    <x v="4"/>
    <x v="3"/>
    <x v="21"/>
    <x v="21"/>
    <x v="0"/>
    <x v="0"/>
    <x v="4"/>
    <x v="0"/>
  </r>
  <r>
    <x v="0"/>
    <x v="0"/>
    <x v="456"/>
    <x v="482"/>
    <x v="28"/>
    <x v="1"/>
    <x v="2958"/>
    <x v="47"/>
    <x v="2"/>
    <x v="2"/>
    <x v="85"/>
    <x v="230"/>
    <x v="616"/>
    <x v="4"/>
    <x v="3"/>
    <x v="20"/>
    <x v="20"/>
    <x v="0"/>
    <x v="0"/>
    <x v="4"/>
    <x v="0"/>
  </r>
  <r>
    <x v="0"/>
    <x v="0"/>
    <x v="277"/>
    <x v="293"/>
    <x v="28"/>
    <x v="1"/>
    <x v="2959"/>
    <x v="172"/>
    <x v="2"/>
    <x v="2"/>
    <x v="198"/>
    <x v="245"/>
    <x v="294"/>
    <x v="4"/>
    <x v="3"/>
    <x v="19"/>
    <x v="19"/>
    <x v="0"/>
    <x v="0"/>
    <x v="4"/>
    <x v="0"/>
  </r>
  <r>
    <x v="0"/>
    <x v="0"/>
    <x v="510"/>
    <x v="540"/>
    <x v="28"/>
    <x v="1"/>
    <x v="2960"/>
    <x v="61"/>
    <x v="2"/>
    <x v="2"/>
    <x v="136"/>
    <x v="441"/>
    <x v="1806"/>
    <x v="4"/>
    <x v="3"/>
    <x v="16"/>
    <x v="16"/>
    <x v="0"/>
    <x v="0"/>
    <x v="4"/>
    <x v="0"/>
  </r>
  <r>
    <x v="0"/>
    <x v="0"/>
    <x v="219"/>
    <x v="235"/>
    <x v="28"/>
    <x v="1"/>
    <x v="2961"/>
    <x v="45"/>
    <x v="2"/>
    <x v="2"/>
    <x v="61"/>
    <x v="191"/>
    <x v="218"/>
    <x v="4"/>
    <x v="3"/>
    <x v="21"/>
    <x v="21"/>
    <x v="0"/>
    <x v="0"/>
    <x v="4"/>
    <x v="0"/>
  </r>
  <r>
    <x v="0"/>
    <x v="0"/>
    <x v="194"/>
    <x v="204"/>
    <x v="28"/>
    <x v="1"/>
    <x v="2962"/>
    <x v="924"/>
    <x v="2"/>
    <x v="1"/>
    <x v="1118"/>
    <x v="170"/>
    <x v="1807"/>
    <x v="2"/>
    <x v="1"/>
    <x v="22"/>
    <x v="22"/>
    <x v="0"/>
    <x v="0"/>
    <x v="4"/>
    <x v="0"/>
  </r>
  <r>
    <x v="0"/>
    <x v="0"/>
    <x v="110"/>
    <x v="109"/>
    <x v="28"/>
    <x v="1"/>
    <x v="2963"/>
    <x v="45"/>
    <x v="2"/>
    <x v="2"/>
    <x v="61"/>
    <x v="96"/>
    <x v="104"/>
    <x v="4"/>
    <x v="3"/>
    <x v="21"/>
    <x v="21"/>
    <x v="0"/>
    <x v="0"/>
    <x v="4"/>
    <x v="0"/>
  </r>
  <r>
    <x v="0"/>
    <x v="0"/>
    <x v="111"/>
    <x v="110"/>
    <x v="28"/>
    <x v="1"/>
    <x v="2964"/>
    <x v="47"/>
    <x v="2"/>
    <x v="2"/>
    <x v="68"/>
    <x v="97"/>
    <x v="105"/>
    <x v="4"/>
    <x v="3"/>
    <x v="21"/>
    <x v="21"/>
    <x v="0"/>
    <x v="0"/>
    <x v="4"/>
    <x v="0"/>
  </r>
  <r>
    <x v="0"/>
    <x v="0"/>
    <x v="520"/>
    <x v="551"/>
    <x v="28"/>
    <x v="1"/>
    <x v="2965"/>
    <x v="52"/>
    <x v="2"/>
    <x v="2"/>
    <x v="193"/>
    <x v="449"/>
    <x v="1808"/>
    <x v="4"/>
    <x v="3"/>
    <x v="16"/>
    <x v="16"/>
    <x v="0"/>
    <x v="0"/>
    <x v="4"/>
    <x v="0"/>
  </r>
  <r>
    <x v="0"/>
    <x v="0"/>
    <x v="196"/>
    <x v="206"/>
    <x v="28"/>
    <x v="1"/>
    <x v="2966"/>
    <x v="46"/>
    <x v="2"/>
    <x v="2"/>
    <x v="326"/>
    <x v="172"/>
    <x v="1809"/>
    <x v="4"/>
    <x v="3"/>
    <x v="21"/>
    <x v="21"/>
    <x v="0"/>
    <x v="0"/>
    <x v="4"/>
    <x v="0"/>
  </r>
  <r>
    <x v="0"/>
    <x v="0"/>
    <x v="112"/>
    <x v="111"/>
    <x v="28"/>
    <x v="1"/>
    <x v="2967"/>
    <x v="45"/>
    <x v="2"/>
    <x v="2"/>
    <x v="61"/>
    <x v="98"/>
    <x v="109"/>
    <x v="4"/>
    <x v="3"/>
    <x v="21"/>
    <x v="21"/>
    <x v="0"/>
    <x v="0"/>
    <x v="4"/>
    <x v="0"/>
  </r>
  <r>
    <x v="0"/>
    <x v="0"/>
    <x v="113"/>
    <x v="112"/>
    <x v="28"/>
    <x v="1"/>
    <x v="2968"/>
    <x v="925"/>
    <x v="2"/>
    <x v="1"/>
    <x v="1119"/>
    <x v="99"/>
    <x v="1810"/>
    <x v="3"/>
    <x v="2"/>
    <x v="17"/>
    <x v="17"/>
    <x v="0"/>
    <x v="0"/>
    <x v="4"/>
    <x v="0"/>
  </r>
  <r>
    <x v="0"/>
    <x v="0"/>
    <x v="115"/>
    <x v="114"/>
    <x v="28"/>
    <x v="1"/>
    <x v="2969"/>
    <x v="45"/>
    <x v="2"/>
    <x v="2"/>
    <x v="61"/>
    <x v="98"/>
    <x v="109"/>
    <x v="4"/>
    <x v="3"/>
    <x v="21"/>
    <x v="21"/>
    <x v="0"/>
    <x v="0"/>
    <x v="4"/>
    <x v="0"/>
  </r>
  <r>
    <x v="0"/>
    <x v="0"/>
    <x v="200"/>
    <x v="210"/>
    <x v="28"/>
    <x v="1"/>
    <x v="2970"/>
    <x v="45"/>
    <x v="2"/>
    <x v="2"/>
    <x v="61"/>
    <x v="174"/>
    <x v="1213"/>
    <x v="4"/>
    <x v="3"/>
    <x v="21"/>
    <x v="21"/>
    <x v="0"/>
    <x v="0"/>
    <x v="4"/>
    <x v="0"/>
  </r>
  <r>
    <x v="0"/>
    <x v="0"/>
    <x v="202"/>
    <x v="212"/>
    <x v="28"/>
    <x v="1"/>
    <x v="2971"/>
    <x v="45"/>
    <x v="2"/>
    <x v="2"/>
    <x v="61"/>
    <x v="176"/>
    <x v="1214"/>
    <x v="4"/>
    <x v="3"/>
    <x v="21"/>
    <x v="21"/>
    <x v="0"/>
    <x v="0"/>
    <x v="4"/>
    <x v="0"/>
  </r>
  <r>
    <x v="0"/>
    <x v="0"/>
    <x v="206"/>
    <x v="216"/>
    <x v="28"/>
    <x v="1"/>
    <x v="2972"/>
    <x v="118"/>
    <x v="2"/>
    <x v="2"/>
    <x v="119"/>
    <x v="180"/>
    <x v="1811"/>
    <x v="4"/>
    <x v="3"/>
    <x v="19"/>
    <x v="19"/>
    <x v="0"/>
    <x v="0"/>
    <x v="4"/>
    <x v="0"/>
  </r>
  <r>
    <x v="0"/>
    <x v="0"/>
    <x v="607"/>
    <x v="641"/>
    <x v="28"/>
    <x v="1"/>
    <x v="2973"/>
    <x v="450"/>
    <x v="2"/>
    <x v="2"/>
    <x v="862"/>
    <x v="525"/>
    <x v="1812"/>
    <x v="1"/>
    <x v="1"/>
    <x v="23"/>
    <x v="23"/>
    <x v="0"/>
    <x v="0"/>
    <x v="4"/>
    <x v="0"/>
  </r>
  <r>
    <x v="0"/>
    <x v="0"/>
    <x v="118"/>
    <x v="117"/>
    <x v="28"/>
    <x v="1"/>
    <x v="2974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8"/>
    <x v="1"/>
    <x v="2975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8"/>
    <x v="1"/>
    <x v="2976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8"/>
    <x v="1"/>
    <x v="2977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8"/>
    <x v="1"/>
    <x v="2978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7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80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81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218"/>
    <x v="28"/>
    <x v="1"/>
    <x v="2982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8"/>
    <x v="1"/>
    <x v="2983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122"/>
    <x v="28"/>
    <x v="1"/>
    <x v="2984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221"/>
    <x v="28"/>
    <x v="1"/>
    <x v="298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21"/>
    <x v="28"/>
    <x v="1"/>
    <x v="2986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2"/>
    <x v="28"/>
    <x v="1"/>
    <x v="2987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303"/>
    <x v="28"/>
    <x v="1"/>
    <x v="2988"/>
    <x v="4"/>
    <x v="3"/>
    <x v="3"/>
    <x v="4"/>
    <x v="0"/>
    <x v="0"/>
    <x v="4"/>
    <x v="3"/>
    <x v="20"/>
    <x v="20"/>
    <x v="0"/>
    <x v="0"/>
    <x v="4"/>
    <x v="0"/>
  </r>
  <r>
    <x v="0"/>
    <x v="0"/>
    <x v="118"/>
    <x v="486"/>
    <x v="28"/>
    <x v="1"/>
    <x v="2989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304"/>
    <x v="28"/>
    <x v="1"/>
    <x v="2990"/>
    <x v="4"/>
    <x v="3"/>
    <x v="3"/>
    <x v="4"/>
    <x v="0"/>
    <x v="0"/>
    <x v="1"/>
    <x v="1"/>
    <x v="12"/>
    <x v="12"/>
    <x v="0"/>
    <x v="0"/>
    <x v="4"/>
    <x v="0"/>
  </r>
  <r>
    <x v="0"/>
    <x v="0"/>
    <x v="118"/>
    <x v="365"/>
    <x v="28"/>
    <x v="1"/>
    <x v="2991"/>
    <x v="4"/>
    <x v="3"/>
    <x v="3"/>
    <x v="4"/>
    <x v="0"/>
    <x v="0"/>
    <x v="1"/>
    <x v="1"/>
    <x v="23"/>
    <x v="23"/>
    <x v="0"/>
    <x v="0"/>
    <x v="4"/>
    <x v="0"/>
  </r>
  <r>
    <x v="0"/>
    <x v="0"/>
    <x v="1"/>
    <x v="1"/>
    <x v="29"/>
    <x v="1"/>
    <x v="2992"/>
    <x v="926"/>
    <x v="1"/>
    <x v="0"/>
    <x v="1120"/>
    <x v="1"/>
    <x v="1813"/>
    <x v="0"/>
    <x v="0"/>
    <x v="1"/>
    <x v="1"/>
    <x v="0"/>
    <x v="0"/>
    <x v="4"/>
    <x v="0"/>
  </r>
  <r>
    <x v="0"/>
    <x v="0"/>
    <x v="489"/>
    <x v="518"/>
    <x v="29"/>
    <x v="1"/>
    <x v="2993"/>
    <x v="927"/>
    <x v="1"/>
    <x v="0"/>
    <x v="4"/>
    <x v="423"/>
    <x v="1814"/>
    <x v="1"/>
    <x v="1"/>
    <x v="15"/>
    <x v="15"/>
    <x v="0"/>
    <x v="0"/>
    <x v="4"/>
    <x v="0"/>
  </r>
  <r>
    <x v="0"/>
    <x v="0"/>
    <x v="7"/>
    <x v="7"/>
    <x v="29"/>
    <x v="1"/>
    <x v="2994"/>
    <x v="928"/>
    <x v="1"/>
    <x v="0"/>
    <x v="1121"/>
    <x v="7"/>
    <x v="1815"/>
    <x v="0"/>
    <x v="0"/>
    <x v="2"/>
    <x v="2"/>
    <x v="0"/>
    <x v="0"/>
    <x v="4"/>
    <x v="0"/>
  </r>
  <r>
    <x v="0"/>
    <x v="0"/>
    <x v="223"/>
    <x v="239"/>
    <x v="29"/>
    <x v="1"/>
    <x v="2995"/>
    <x v="929"/>
    <x v="1"/>
    <x v="0"/>
    <x v="1122"/>
    <x v="195"/>
    <x v="1816"/>
    <x v="0"/>
    <x v="0"/>
    <x v="0"/>
    <x v="0"/>
    <x v="0"/>
    <x v="0"/>
    <x v="4"/>
    <x v="0"/>
  </r>
  <r>
    <x v="0"/>
    <x v="0"/>
    <x v="10"/>
    <x v="10"/>
    <x v="29"/>
    <x v="1"/>
    <x v="2996"/>
    <x v="811"/>
    <x v="1"/>
    <x v="0"/>
    <x v="1123"/>
    <x v="10"/>
    <x v="1817"/>
    <x v="0"/>
    <x v="0"/>
    <x v="0"/>
    <x v="0"/>
    <x v="0"/>
    <x v="0"/>
    <x v="4"/>
    <x v="0"/>
  </r>
  <r>
    <x v="0"/>
    <x v="0"/>
    <x v="470"/>
    <x v="498"/>
    <x v="29"/>
    <x v="1"/>
    <x v="2997"/>
    <x v="930"/>
    <x v="1"/>
    <x v="0"/>
    <x v="1124"/>
    <x v="406"/>
    <x v="1818"/>
    <x v="0"/>
    <x v="0"/>
    <x v="0"/>
    <x v="0"/>
    <x v="0"/>
    <x v="0"/>
    <x v="4"/>
    <x v="0"/>
  </r>
  <r>
    <x v="0"/>
    <x v="0"/>
    <x v="471"/>
    <x v="499"/>
    <x v="29"/>
    <x v="1"/>
    <x v="2998"/>
    <x v="51"/>
    <x v="1"/>
    <x v="0"/>
    <x v="1125"/>
    <x v="407"/>
    <x v="1819"/>
    <x v="0"/>
    <x v="0"/>
    <x v="0"/>
    <x v="0"/>
    <x v="0"/>
    <x v="0"/>
    <x v="4"/>
    <x v="0"/>
  </r>
  <r>
    <x v="0"/>
    <x v="0"/>
    <x v="126"/>
    <x v="136"/>
    <x v="29"/>
    <x v="1"/>
    <x v="2999"/>
    <x v="931"/>
    <x v="1"/>
    <x v="0"/>
    <x v="1126"/>
    <x v="110"/>
    <x v="1820"/>
    <x v="0"/>
    <x v="0"/>
    <x v="2"/>
    <x v="2"/>
    <x v="0"/>
    <x v="0"/>
    <x v="4"/>
    <x v="0"/>
  </r>
  <r>
    <x v="0"/>
    <x v="0"/>
    <x v="287"/>
    <x v="309"/>
    <x v="29"/>
    <x v="1"/>
    <x v="3000"/>
    <x v="932"/>
    <x v="1"/>
    <x v="0"/>
    <x v="1127"/>
    <x v="255"/>
    <x v="1821"/>
    <x v="0"/>
    <x v="0"/>
    <x v="0"/>
    <x v="0"/>
    <x v="0"/>
    <x v="0"/>
    <x v="4"/>
    <x v="0"/>
  </r>
  <r>
    <x v="0"/>
    <x v="0"/>
    <x v="130"/>
    <x v="140"/>
    <x v="29"/>
    <x v="1"/>
    <x v="3001"/>
    <x v="933"/>
    <x v="1"/>
    <x v="0"/>
    <x v="1128"/>
    <x v="114"/>
    <x v="1822"/>
    <x v="2"/>
    <x v="1"/>
    <x v="5"/>
    <x v="5"/>
    <x v="0"/>
    <x v="0"/>
    <x v="4"/>
    <x v="0"/>
  </r>
  <r>
    <x v="0"/>
    <x v="0"/>
    <x v="15"/>
    <x v="15"/>
    <x v="29"/>
    <x v="1"/>
    <x v="3002"/>
    <x v="934"/>
    <x v="1"/>
    <x v="0"/>
    <x v="1129"/>
    <x v="15"/>
    <x v="1823"/>
    <x v="1"/>
    <x v="1"/>
    <x v="4"/>
    <x v="4"/>
    <x v="0"/>
    <x v="0"/>
    <x v="4"/>
    <x v="0"/>
  </r>
  <r>
    <x v="0"/>
    <x v="0"/>
    <x v="491"/>
    <x v="520"/>
    <x v="29"/>
    <x v="1"/>
    <x v="3003"/>
    <x v="935"/>
    <x v="1"/>
    <x v="0"/>
    <x v="1130"/>
    <x v="425"/>
    <x v="1824"/>
    <x v="1"/>
    <x v="1"/>
    <x v="4"/>
    <x v="4"/>
    <x v="0"/>
    <x v="0"/>
    <x v="4"/>
    <x v="0"/>
  </r>
  <r>
    <x v="0"/>
    <x v="0"/>
    <x v="492"/>
    <x v="521"/>
    <x v="29"/>
    <x v="1"/>
    <x v="3004"/>
    <x v="366"/>
    <x v="1"/>
    <x v="0"/>
    <x v="1131"/>
    <x v="426"/>
    <x v="1825"/>
    <x v="1"/>
    <x v="1"/>
    <x v="4"/>
    <x v="4"/>
    <x v="0"/>
    <x v="0"/>
    <x v="4"/>
    <x v="0"/>
  </r>
  <r>
    <x v="0"/>
    <x v="0"/>
    <x v="493"/>
    <x v="522"/>
    <x v="29"/>
    <x v="1"/>
    <x v="3005"/>
    <x v="786"/>
    <x v="1"/>
    <x v="0"/>
    <x v="956"/>
    <x v="427"/>
    <x v="1556"/>
    <x v="1"/>
    <x v="1"/>
    <x v="4"/>
    <x v="4"/>
    <x v="0"/>
    <x v="0"/>
    <x v="4"/>
    <x v="0"/>
  </r>
  <r>
    <x v="0"/>
    <x v="0"/>
    <x v="21"/>
    <x v="21"/>
    <x v="29"/>
    <x v="1"/>
    <x v="3006"/>
    <x v="542"/>
    <x v="1"/>
    <x v="0"/>
    <x v="25"/>
    <x v="21"/>
    <x v="1048"/>
    <x v="1"/>
    <x v="1"/>
    <x v="8"/>
    <x v="8"/>
    <x v="0"/>
    <x v="0"/>
    <x v="4"/>
    <x v="0"/>
  </r>
  <r>
    <x v="0"/>
    <x v="0"/>
    <x v="134"/>
    <x v="144"/>
    <x v="29"/>
    <x v="1"/>
    <x v="3007"/>
    <x v="936"/>
    <x v="1"/>
    <x v="0"/>
    <x v="1132"/>
    <x v="118"/>
    <x v="1826"/>
    <x v="1"/>
    <x v="1"/>
    <x v="4"/>
    <x v="4"/>
    <x v="0"/>
    <x v="0"/>
    <x v="4"/>
    <x v="0"/>
  </r>
  <r>
    <x v="0"/>
    <x v="0"/>
    <x v="474"/>
    <x v="502"/>
    <x v="29"/>
    <x v="1"/>
    <x v="3008"/>
    <x v="937"/>
    <x v="1"/>
    <x v="0"/>
    <x v="1133"/>
    <x v="410"/>
    <x v="1827"/>
    <x v="2"/>
    <x v="1"/>
    <x v="7"/>
    <x v="7"/>
    <x v="0"/>
    <x v="0"/>
    <x v="4"/>
    <x v="0"/>
  </r>
  <r>
    <x v="0"/>
    <x v="0"/>
    <x v="572"/>
    <x v="608"/>
    <x v="29"/>
    <x v="1"/>
    <x v="3009"/>
    <x v="938"/>
    <x v="1"/>
    <x v="0"/>
    <x v="1134"/>
    <x v="493"/>
    <x v="1828"/>
    <x v="2"/>
    <x v="1"/>
    <x v="5"/>
    <x v="5"/>
    <x v="0"/>
    <x v="0"/>
    <x v="4"/>
    <x v="0"/>
  </r>
  <r>
    <x v="0"/>
    <x v="0"/>
    <x v="608"/>
    <x v="642"/>
    <x v="29"/>
    <x v="1"/>
    <x v="3010"/>
    <x v="873"/>
    <x v="1"/>
    <x v="0"/>
    <x v="1135"/>
    <x v="526"/>
    <x v="1829"/>
    <x v="2"/>
    <x v="1"/>
    <x v="5"/>
    <x v="5"/>
    <x v="0"/>
    <x v="0"/>
    <x v="4"/>
    <x v="0"/>
  </r>
  <r>
    <x v="0"/>
    <x v="0"/>
    <x v="232"/>
    <x v="248"/>
    <x v="29"/>
    <x v="1"/>
    <x v="3011"/>
    <x v="4"/>
    <x v="1"/>
    <x v="0"/>
    <x v="4"/>
    <x v="204"/>
    <x v="0"/>
    <x v="1"/>
    <x v="1"/>
    <x v="31"/>
    <x v="31"/>
    <x v="0"/>
    <x v="0"/>
    <x v="4"/>
    <x v="0"/>
  </r>
  <r>
    <x v="0"/>
    <x v="0"/>
    <x v="29"/>
    <x v="29"/>
    <x v="29"/>
    <x v="1"/>
    <x v="3012"/>
    <x v="939"/>
    <x v="1"/>
    <x v="0"/>
    <x v="1136"/>
    <x v="29"/>
    <x v="1830"/>
    <x v="1"/>
    <x v="1"/>
    <x v="11"/>
    <x v="11"/>
    <x v="0"/>
    <x v="0"/>
    <x v="4"/>
    <x v="0"/>
  </r>
  <r>
    <x v="0"/>
    <x v="0"/>
    <x v="136"/>
    <x v="146"/>
    <x v="29"/>
    <x v="1"/>
    <x v="3013"/>
    <x v="940"/>
    <x v="1"/>
    <x v="0"/>
    <x v="1137"/>
    <x v="120"/>
    <x v="1831"/>
    <x v="1"/>
    <x v="1"/>
    <x v="11"/>
    <x v="11"/>
    <x v="0"/>
    <x v="0"/>
    <x v="4"/>
    <x v="0"/>
  </r>
  <r>
    <x v="0"/>
    <x v="0"/>
    <x v="241"/>
    <x v="257"/>
    <x v="29"/>
    <x v="1"/>
    <x v="3014"/>
    <x v="941"/>
    <x v="1"/>
    <x v="0"/>
    <x v="1138"/>
    <x v="213"/>
    <x v="1832"/>
    <x v="1"/>
    <x v="1"/>
    <x v="11"/>
    <x v="11"/>
    <x v="0"/>
    <x v="0"/>
    <x v="4"/>
    <x v="0"/>
  </r>
  <r>
    <x v="0"/>
    <x v="0"/>
    <x v="244"/>
    <x v="260"/>
    <x v="29"/>
    <x v="1"/>
    <x v="3015"/>
    <x v="4"/>
    <x v="1"/>
    <x v="0"/>
    <x v="4"/>
    <x v="216"/>
    <x v="0"/>
    <x v="1"/>
    <x v="1"/>
    <x v="31"/>
    <x v="31"/>
    <x v="0"/>
    <x v="0"/>
    <x v="4"/>
    <x v="0"/>
  </r>
  <r>
    <x v="0"/>
    <x v="0"/>
    <x v="521"/>
    <x v="553"/>
    <x v="29"/>
    <x v="1"/>
    <x v="3016"/>
    <x v="942"/>
    <x v="1"/>
    <x v="0"/>
    <x v="1139"/>
    <x v="450"/>
    <x v="1833"/>
    <x v="1"/>
    <x v="1"/>
    <x v="11"/>
    <x v="11"/>
    <x v="0"/>
    <x v="0"/>
    <x v="4"/>
    <x v="0"/>
  </r>
  <r>
    <x v="0"/>
    <x v="0"/>
    <x v="609"/>
    <x v="643"/>
    <x v="29"/>
    <x v="1"/>
    <x v="3017"/>
    <x v="321"/>
    <x v="1"/>
    <x v="0"/>
    <x v="52"/>
    <x v="527"/>
    <x v="1834"/>
    <x v="3"/>
    <x v="2"/>
    <x v="17"/>
    <x v="17"/>
    <x v="0"/>
    <x v="0"/>
    <x v="4"/>
    <x v="0"/>
  </r>
  <r>
    <x v="0"/>
    <x v="0"/>
    <x v="610"/>
    <x v="644"/>
    <x v="29"/>
    <x v="1"/>
    <x v="3018"/>
    <x v="784"/>
    <x v="1"/>
    <x v="0"/>
    <x v="1057"/>
    <x v="528"/>
    <x v="1835"/>
    <x v="3"/>
    <x v="2"/>
    <x v="17"/>
    <x v="17"/>
    <x v="0"/>
    <x v="0"/>
    <x v="4"/>
    <x v="0"/>
  </r>
  <r>
    <x v="0"/>
    <x v="0"/>
    <x v="611"/>
    <x v="645"/>
    <x v="29"/>
    <x v="1"/>
    <x v="3019"/>
    <x v="943"/>
    <x v="1"/>
    <x v="0"/>
    <x v="1140"/>
    <x v="529"/>
    <x v="1836"/>
    <x v="3"/>
    <x v="2"/>
    <x v="17"/>
    <x v="17"/>
    <x v="0"/>
    <x v="0"/>
    <x v="4"/>
    <x v="0"/>
  </r>
  <r>
    <x v="0"/>
    <x v="0"/>
    <x v="612"/>
    <x v="646"/>
    <x v="29"/>
    <x v="1"/>
    <x v="3020"/>
    <x v="944"/>
    <x v="1"/>
    <x v="0"/>
    <x v="1141"/>
    <x v="529"/>
    <x v="1837"/>
    <x v="3"/>
    <x v="2"/>
    <x v="17"/>
    <x v="17"/>
    <x v="0"/>
    <x v="0"/>
    <x v="4"/>
    <x v="0"/>
  </r>
  <r>
    <x v="0"/>
    <x v="0"/>
    <x v="613"/>
    <x v="647"/>
    <x v="29"/>
    <x v="1"/>
    <x v="3021"/>
    <x v="945"/>
    <x v="1"/>
    <x v="0"/>
    <x v="124"/>
    <x v="530"/>
    <x v="1838"/>
    <x v="3"/>
    <x v="2"/>
    <x v="17"/>
    <x v="17"/>
    <x v="0"/>
    <x v="0"/>
    <x v="4"/>
    <x v="0"/>
  </r>
  <r>
    <x v="0"/>
    <x v="0"/>
    <x v="614"/>
    <x v="648"/>
    <x v="29"/>
    <x v="1"/>
    <x v="3022"/>
    <x v="501"/>
    <x v="1"/>
    <x v="0"/>
    <x v="1142"/>
    <x v="530"/>
    <x v="1839"/>
    <x v="3"/>
    <x v="2"/>
    <x v="17"/>
    <x v="17"/>
    <x v="0"/>
    <x v="0"/>
    <x v="4"/>
    <x v="0"/>
  </r>
  <r>
    <x v="0"/>
    <x v="0"/>
    <x v="615"/>
    <x v="649"/>
    <x v="29"/>
    <x v="1"/>
    <x v="3023"/>
    <x v="946"/>
    <x v="1"/>
    <x v="0"/>
    <x v="895"/>
    <x v="531"/>
    <x v="1840"/>
    <x v="3"/>
    <x v="2"/>
    <x v="17"/>
    <x v="17"/>
    <x v="0"/>
    <x v="0"/>
    <x v="4"/>
    <x v="0"/>
  </r>
  <r>
    <x v="0"/>
    <x v="0"/>
    <x v="616"/>
    <x v="650"/>
    <x v="29"/>
    <x v="1"/>
    <x v="3024"/>
    <x v="947"/>
    <x v="1"/>
    <x v="0"/>
    <x v="783"/>
    <x v="531"/>
    <x v="1841"/>
    <x v="3"/>
    <x v="2"/>
    <x v="17"/>
    <x v="17"/>
    <x v="0"/>
    <x v="0"/>
    <x v="4"/>
    <x v="0"/>
  </r>
  <r>
    <x v="0"/>
    <x v="0"/>
    <x v="34"/>
    <x v="34"/>
    <x v="29"/>
    <x v="1"/>
    <x v="3025"/>
    <x v="4"/>
    <x v="1"/>
    <x v="0"/>
    <x v="4"/>
    <x v="34"/>
    <x v="0"/>
    <x v="2"/>
    <x v="1"/>
    <x v="13"/>
    <x v="13"/>
    <x v="0"/>
    <x v="0"/>
    <x v="4"/>
    <x v="0"/>
  </r>
  <r>
    <x v="0"/>
    <x v="0"/>
    <x v="35"/>
    <x v="35"/>
    <x v="29"/>
    <x v="1"/>
    <x v="3026"/>
    <x v="4"/>
    <x v="1"/>
    <x v="0"/>
    <x v="4"/>
    <x v="34"/>
    <x v="0"/>
    <x v="2"/>
    <x v="1"/>
    <x v="13"/>
    <x v="13"/>
    <x v="0"/>
    <x v="0"/>
    <x v="4"/>
    <x v="0"/>
  </r>
  <r>
    <x v="0"/>
    <x v="0"/>
    <x v="37"/>
    <x v="37"/>
    <x v="29"/>
    <x v="1"/>
    <x v="3027"/>
    <x v="40"/>
    <x v="1"/>
    <x v="0"/>
    <x v="1143"/>
    <x v="34"/>
    <x v="1842"/>
    <x v="2"/>
    <x v="1"/>
    <x v="13"/>
    <x v="13"/>
    <x v="0"/>
    <x v="0"/>
    <x v="4"/>
    <x v="0"/>
  </r>
  <r>
    <x v="0"/>
    <x v="0"/>
    <x v="137"/>
    <x v="147"/>
    <x v="29"/>
    <x v="1"/>
    <x v="3028"/>
    <x v="4"/>
    <x v="1"/>
    <x v="0"/>
    <x v="4"/>
    <x v="121"/>
    <x v="0"/>
    <x v="2"/>
    <x v="1"/>
    <x v="13"/>
    <x v="13"/>
    <x v="0"/>
    <x v="0"/>
    <x v="4"/>
    <x v="0"/>
  </r>
  <r>
    <x v="0"/>
    <x v="0"/>
    <x v="138"/>
    <x v="148"/>
    <x v="29"/>
    <x v="1"/>
    <x v="3029"/>
    <x v="4"/>
    <x v="1"/>
    <x v="0"/>
    <x v="4"/>
    <x v="121"/>
    <x v="0"/>
    <x v="2"/>
    <x v="1"/>
    <x v="13"/>
    <x v="13"/>
    <x v="0"/>
    <x v="0"/>
    <x v="4"/>
    <x v="0"/>
  </r>
  <r>
    <x v="0"/>
    <x v="0"/>
    <x v="139"/>
    <x v="149"/>
    <x v="29"/>
    <x v="1"/>
    <x v="3030"/>
    <x v="4"/>
    <x v="1"/>
    <x v="0"/>
    <x v="4"/>
    <x v="121"/>
    <x v="0"/>
    <x v="2"/>
    <x v="1"/>
    <x v="13"/>
    <x v="13"/>
    <x v="0"/>
    <x v="0"/>
    <x v="4"/>
    <x v="0"/>
  </r>
  <r>
    <x v="0"/>
    <x v="0"/>
    <x v="141"/>
    <x v="151"/>
    <x v="29"/>
    <x v="1"/>
    <x v="3031"/>
    <x v="4"/>
    <x v="2"/>
    <x v="1"/>
    <x v="4"/>
    <x v="123"/>
    <x v="0"/>
    <x v="1"/>
    <x v="1"/>
    <x v="15"/>
    <x v="15"/>
    <x v="0"/>
    <x v="0"/>
    <x v="4"/>
    <x v="0"/>
  </r>
  <r>
    <x v="0"/>
    <x v="0"/>
    <x v="367"/>
    <x v="395"/>
    <x v="29"/>
    <x v="1"/>
    <x v="3032"/>
    <x v="948"/>
    <x v="2"/>
    <x v="1"/>
    <x v="1144"/>
    <x v="328"/>
    <x v="1843"/>
    <x v="1"/>
    <x v="1"/>
    <x v="15"/>
    <x v="15"/>
    <x v="0"/>
    <x v="0"/>
    <x v="4"/>
    <x v="0"/>
  </r>
  <r>
    <x v="0"/>
    <x v="0"/>
    <x v="247"/>
    <x v="263"/>
    <x v="29"/>
    <x v="1"/>
    <x v="3033"/>
    <x v="4"/>
    <x v="2"/>
    <x v="1"/>
    <x v="4"/>
    <x v="218"/>
    <x v="0"/>
    <x v="1"/>
    <x v="1"/>
    <x v="15"/>
    <x v="15"/>
    <x v="0"/>
    <x v="0"/>
    <x v="4"/>
    <x v="0"/>
  </r>
  <r>
    <x v="0"/>
    <x v="0"/>
    <x v="463"/>
    <x v="491"/>
    <x v="29"/>
    <x v="1"/>
    <x v="3034"/>
    <x v="949"/>
    <x v="2"/>
    <x v="1"/>
    <x v="1145"/>
    <x v="400"/>
    <x v="1844"/>
    <x v="2"/>
    <x v="1"/>
    <x v="14"/>
    <x v="14"/>
    <x v="0"/>
    <x v="0"/>
    <x v="4"/>
    <x v="0"/>
  </r>
  <r>
    <x v="0"/>
    <x v="0"/>
    <x v="305"/>
    <x v="327"/>
    <x v="29"/>
    <x v="1"/>
    <x v="3035"/>
    <x v="410"/>
    <x v="2"/>
    <x v="1"/>
    <x v="1146"/>
    <x v="273"/>
    <x v="1845"/>
    <x v="2"/>
    <x v="1"/>
    <x v="13"/>
    <x v="13"/>
    <x v="0"/>
    <x v="0"/>
    <x v="4"/>
    <x v="0"/>
  </r>
  <r>
    <x v="0"/>
    <x v="0"/>
    <x v="617"/>
    <x v="651"/>
    <x v="29"/>
    <x v="1"/>
    <x v="3036"/>
    <x v="950"/>
    <x v="2"/>
    <x v="1"/>
    <x v="1147"/>
    <x v="532"/>
    <x v="1846"/>
    <x v="2"/>
    <x v="1"/>
    <x v="13"/>
    <x v="13"/>
    <x v="0"/>
    <x v="0"/>
    <x v="4"/>
    <x v="0"/>
  </r>
  <r>
    <x v="0"/>
    <x v="0"/>
    <x v="251"/>
    <x v="267"/>
    <x v="29"/>
    <x v="1"/>
    <x v="3037"/>
    <x v="116"/>
    <x v="2"/>
    <x v="2"/>
    <x v="187"/>
    <x v="55"/>
    <x v="549"/>
    <x v="4"/>
    <x v="3"/>
    <x v="16"/>
    <x v="16"/>
    <x v="0"/>
    <x v="0"/>
    <x v="4"/>
    <x v="0"/>
  </r>
  <r>
    <x v="0"/>
    <x v="0"/>
    <x v="50"/>
    <x v="50"/>
    <x v="29"/>
    <x v="1"/>
    <x v="3038"/>
    <x v="116"/>
    <x v="2"/>
    <x v="2"/>
    <x v="187"/>
    <x v="45"/>
    <x v="440"/>
    <x v="4"/>
    <x v="3"/>
    <x v="16"/>
    <x v="16"/>
    <x v="0"/>
    <x v="0"/>
    <x v="4"/>
    <x v="0"/>
  </r>
  <r>
    <x v="0"/>
    <x v="0"/>
    <x v="52"/>
    <x v="52"/>
    <x v="29"/>
    <x v="1"/>
    <x v="3039"/>
    <x v="47"/>
    <x v="2"/>
    <x v="2"/>
    <x v="47"/>
    <x v="49"/>
    <x v="49"/>
    <x v="4"/>
    <x v="3"/>
    <x v="16"/>
    <x v="16"/>
    <x v="0"/>
    <x v="0"/>
    <x v="4"/>
    <x v="0"/>
  </r>
  <r>
    <x v="0"/>
    <x v="0"/>
    <x v="253"/>
    <x v="269"/>
    <x v="29"/>
    <x v="1"/>
    <x v="3040"/>
    <x v="951"/>
    <x v="2"/>
    <x v="1"/>
    <x v="1148"/>
    <x v="223"/>
    <x v="1847"/>
    <x v="2"/>
    <x v="1"/>
    <x v="5"/>
    <x v="5"/>
    <x v="0"/>
    <x v="0"/>
    <x v="4"/>
    <x v="0"/>
  </r>
  <r>
    <x v="0"/>
    <x v="0"/>
    <x v="254"/>
    <x v="270"/>
    <x v="29"/>
    <x v="1"/>
    <x v="3041"/>
    <x v="226"/>
    <x v="2"/>
    <x v="1"/>
    <x v="205"/>
    <x v="224"/>
    <x v="1848"/>
    <x v="2"/>
    <x v="1"/>
    <x v="5"/>
    <x v="5"/>
    <x v="0"/>
    <x v="0"/>
    <x v="4"/>
    <x v="0"/>
  </r>
  <r>
    <x v="0"/>
    <x v="0"/>
    <x v="57"/>
    <x v="56"/>
    <x v="29"/>
    <x v="1"/>
    <x v="3042"/>
    <x v="59"/>
    <x v="2"/>
    <x v="2"/>
    <x v="385"/>
    <x v="45"/>
    <x v="1849"/>
    <x v="4"/>
    <x v="3"/>
    <x v="16"/>
    <x v="16"/>
    <x v="0"/>
    <x v="0"/>
    <x v="4"/>
    <x v="0"/>
  </r>
  <r>
    <x v="0"/>
    <x v="0"/>
    <x v="59"/>
    <x v="58"/>
    <x v="29"/>
    <x v="1"/>
    <x v="3043"/>
    <x v="52"/>
    <x v="2"/>
    <x v="2"/>
    <x v="52"/>
    <x v="55"/>
    <x v="56"/>
    <x v="4"/>
    <x v="3"/>
    <x v="16"/>
    <x v="16"/>
    <x v="0"/>
    <x v="0"/>
    <x v="4"/>
    <x v="0"/>
  </r>
  <r>
    <x v="0"/>
    <x v="0"/>
    <x v="60"/>
    <x v="59"/>
    <x v="29"/>
    <x v="1"/>
    <x v="3044"/>
    <x v="66"/>
    <x v="2"/>
    <x v="2"/>
    <x v="1149"/>
    <x v="46"/>
    <x v="1850"/>
    <x v="4"/>
    <x v="3"/>
    <x v="16"/>
    <x v="16"/>
    <x v="0"/>
    <x v="0"/>
    <x v="4"/>
    <x v="0"/>
  </r>
  <r>
    <x v="0"/>
    <x v="0"/>
    <x v="60"/>
    <x v="59"/>
    <x v="29"/>
    <x v="1"/>
    <x v="3045"/>
    <x v="52"/>
    <x v="2"/>
    <x v="2"/>
    <x v="52"/>
    <x v="46"/>
    <x v="57"/>
    <x v="4"/>
    <x v="3"/>
    <x v="16"/>
    <x v="16"/>
    <x v="0"/>
    <x v="0"/>
    <x v="4"/>
    <x v="0"/>
  </r>
  <r>
    <x v="0"/>
    <x v="0"/>
    <x v="618"/>
    <x v="652"/>
    <x v="29"/>
    <x v="1"/>
    <x v="3046"/>
    <x v="952"/>
    <x v="2"/>
    <x v="1"/>
    <x v="1150"/>
    <x v="533"/>
    <x v="1851"/>
    <x v="1"/>
    <x v="1"/>
    <x v="10"/>
    <x v="10"/>
    <x v="0"/>
    <x v="0"/>
    <x v="4"/>
    <x v="0"/>
  </r>
  <r>
    <x v="0"/>
    <x v="0"/>
    <x v="619"/>
    <x v="653"/>
    <x v="29"/>
    <x v="1"/>
    <x v="3047"/>
    <x v="222"/>
    <x v="2"/>
    <x v="1"/>
    <x v="139"/>
    <x v="534"/>
    <x v="1852"/>
    <x v="1"/>
    <x v="1"/>
    <x v="10"/>
    <x v="10"/>
    <x v="0"/>
    <x v="0"/>
    <x v="4"/>
    <x v="0"/>
  </r>
  <r>
    <x v="0"/>
    <x v="0"/>
    <x v="157"/>
    <x v="167"/>
    <x v="29"/>
    <x v="1"/>
    <x v="3048"/>
    <x v="953"/>
    <x v="2"/>
    <x v="1"/>
    <x v="1151"/>
    <x v="138"/>
    <x v="1853"/>
    <x v="3"/>
    <x v="2"/>
    <x v="9"/>
    <x v="9"/>
    <x v="0"/>
    <x v="0"/>
    <x v="4"/>
    <x v="0"/>
  </r>
  <r>
    <x v="0"/>
    <x v="0"/>
    <x v="481"/>
    <x v="509"/>
    <x v="29"/>
    <x v="1"/>
    <x v="3049"/>
    <x v="954"/>
    <x v="2"/>
    <x v="1"/>
    <x v="1152"/>
    <x v="415"/>
    <x v="1854"/>
    <x v="1"/>
    <x v="1"/>
    <x v="31"/>
    <x v="31"/>
    <x v="0"/>
    <x v="0"/>
    <x v="4"/>
    <x v="0"/>
  </r>
  <r>
    <x v="0"/>
    <x v="0"/>
    <x v="159"/>
    <x v="169"/>
    <x v="29"/>
    <x v="1"/>
    <x v="3050"/>
    <x v="955"/>
    <x v="2"/>
    <x v="1"/>
    <x v="1153"/>
    <x v="140"/>
    <x v="1855"/>
    <x v="1"/>
    <x v="1"/>
    <x v="10"/>
    <x v="10"/>
    <x v="0"/>
    <x v="0"/>
    <x v="4"/>
    <x v="0"/>
  </r>
  <r>
    <x v="0"/>
    <x v="0"/>
    <x v="426"/>
    <x v="427"/>
    <x v="29"/>
    <x v="1"/>
    <x v="3051"/>
    <x v="951"/>
    <x v="2"/>
    <x v="1"/>
    <x v="1154"/>
    <x v="377"/>
    <x v="1856"/>
    <x v="3"/>
    <x v="2"/>
    <x v="17"/>
    <x v="17"/>
    <x v="0"/>
    <x v="0"/>
    <x v="4"/>
    <x v="0"/>
  </r>
  <r>
    <x v="0"/>
    <x v="0"/>
    <x v="257"/>
    <x v="273"/>
    <x v="29"/>
    <x v="1"/>
    <x v="3052"/>
    <x v="45"/>
    <x v="2"/>
    <x v="2"/>
    <x v="131"/>
    <x v="227"/>
    <x v="654"/>
    <x v="4"/>
    <x v="3"/>
    <x v="19"/>
    <x v="19"/>
    <x v="0"/>
    <x v="0"/>
    <x v="4"/>
    <x v="0"/>
  </r>
  <r>
    <x v="0"/>
    <x v="0"/>
    <x v="258"/>
    <x v="274"/>
    <x v="29"/>
    <x v="1"/>
    <x v="3053"/>
    <x v="59"/>
    <x v="2"/>
    <x v="2"/>
    <x v="129"/>
    <x v="67"/>
    <x v="274"/>
    <x v="4"/>
    <x v="3"/>
    <x v="20"/>
    <x v="20"/>
    <x v="0"/>
    <x v="0"/>
    <x v="4"/>
    <x v="0"/>
  </r>
  <r>
    <x v="0"/>
    <x v="0"/>
    <x v="259"/>
    <x v="275"/>
    <x v="29"/>
    <x v="1"/>
    <x v="3054"/>
    <x v="59"/>
    <x v="2"/>
    <x v="2"/>
    <x v="129"/>
    <x v="228"/>
    <x v="275"/>
    <x v="4"/>
    <x v="3"/>
    <x v="20"/>
    <x v="20"/>
    <x v="0"/>
    <x v="0"/>
    <x v="4"/>
    <x v="0"/>
  </r>
  <r>
    <x v="0"/>
    <x v="0"/>
    <x v="383"/>
    <x v="411"/>
    <x v="29"/>
    <x v="1"/>
    <x v="3055"/>
    <x v="45"/>
    <x v="2"/>
    <x v="2"/>
    <x v="61"/>
    <x v="339"/>
    <x v="658"/>
    <x v="4"/>
    <x v="3"/>
    <x v="20"/>
    <x v="20"/>
    <x v="0"/>
    <x v="0"/>
    <x v="4"/>
    <x v="0"/>
  </r>
  <r>
    <x v="0"/>
    <x v="0"/>
    <x v="260"/>
    <x v="276"/>
    <x v="29"/>
    <x v="1"/>
    <x v="3056"/>
    <x v="45"/>
    <x v="2"/>
    <x v="2"/>
    <x v="61"/>
    <x v="229"/>
    <x v="276"/>
    <x v="4"/>
    <x v="3"/>
    <x v="20"/>
    <x v="20"/>
    <x v="0"/>
    <x v="0"/>
    <x v="4"/>
    <x v="0"/>
  </r>
  <r>
    <x v="0"/>
    <x v="0"/>
    <x v="327"/>
    <x v="349"/>
    <x v="29"/>
    <x v="1"/>
    <x v="3057"/>
    <x v="45"/>
    <x v="2"/>
    <x v="2"/>
    <x v="131"/>
    <x v="291"/>
    <x v="909"/>
    <x v="4"/>
    <x v="3"/>
    <x v="20"/>
    <x v="20"/>
    <x v="0"/>
    <x v="0"/>
    <x v="4"/>
    <x v="0"/>
  </r>
  <r>
    <x v="0"/>
    <x v="0"/>
    <x v="262"/>
    <x v="278"/>
    <x v="29"/>
    <x v="1"/>
    <x v="3058"/>
    <x v="45"/>
    <x v="2"/>
    <x v="2"/>
    <x v="61"/>
    <x v="231"/>
    <x v="455"/>
    <x v="4"/>
    <x v="3"/>
    <x v="20"/>
    <x v="20"/>
    <x v="0"/>
    <x v="0"/>
    <x v="4"/>
    <x v="0"/>
  </r>
  <r>
    <x v="0"/>
    <x v="0"/>
    <x v="386"/>
    <x v="414"/>
    <x v="29"/>
    <x v="1"/>
    <x v="3059"/>
    <x v="59"/>
    <x v="2"/>
    <x v="2"/>
    <x v="130"/>
    <x v="342"/>
    <x v="1086"/>
    <x v="4"/>
    <x v="3"/>
    <x v="20"/>
    <x v="20"/>
    <x v="0"/>
    <x v="0"/>
    <x v="4"/>
    <x v="0"/>
  </r>
  <r>
    <x v="0"/>
    <x v="0"/>
    <x v="169"/>
    <x v="179"/>
    <x v="29"/>
    <x v="1"/>
    <x v="3060"/>
    <x v="45"/>
    <x v="2"/>
    <x v="2"/>
    <x v="61"/>
    <x v="150"/>
    <x v="161"/>
    <x v="4"/>
    <x v="3"/>
    <x v="21"/>
    <x v="21"/>
    <x v="0"/>
    <x v="0"/>
    <x v="4"/>
    <x v="0"/>
  </r>
  <r>
    <x v="0"/>
    <x v="0"/>
    <x v="83"/>
    <x v="82"/>
    <x v="29"/>
    <x v="1"/>
    <x v="3061"/>
    <x v="356"/>
    <x v="2"/>
    <x v="2"/>
    <x v="434"/>
    <x v="74"/>
    <x v="1857"/>
    <x v="4"/>
    <x v="3"/>
    <x v="20"/>
    <x v="20"/>
    <x v="0"/>
    <x v="0"/>
    <x v="4"/>
    <x v="0"/>
  </r>
  <r>
    <x v="0"/>
    <x v="0"/>
    <x v="265"/>
    <x v="281"/>
    <x v="29"/>
    <x v="1"/>
    <x v="3062"/>
    <x v="171"/>
    <x v="2"/>
    <x v="2"/>
    <x v="197"/>
    <x v="234"/>
    <x v="1858"/>
    <x v="4"/>
    <x v="3"/>
    <x v="20"/>
    <x v="20"/>
    <x v="0"/>
    <x v="0"/>
    <x v="4"/>
    <x v="0"/>
  </r>
  <r>
    <x v="0"/>
    <x v="0"/>
    <x v="174"/>
    <x v="184"/>
    <x v="29"/>
    <x v="1"/>
    <x v="3063"/>
    <x v="70"/>
    <x v="2"/>
    <x v="2"/>
    <x v="80"/>
    <x v="155"/>
    <x v="763"/>
    <x v="4"/>
    <x v="3"/>
    <x v="21"/>
    <x v="21"/>
    <x v="0"/>
    <x v="0"/>
    <x v="4"/>
    <x v="0"/>
  </r>
  <r>
    <x v="0"/>
    <x v="0"/>
    <x v="331"/>
    <x v="353"/>
    <x v="29"/>
    <x v="1"/>
    <x v="3064"/>
    <x v="354"/>
    <x v="2"/>
    <x v="2"/>
    <x v="591"/>
    <x v="295"/>
    <x v="1859"/>
    <x v="4"/>
    <x v="3"/>
    <x v="20"/>
    <x v="20"/>
    <x v="0"/>
    <x v="0"/>
    <x v="4"/>
    <x v="0"/>
  </r>
  <r>
    <x v="0"/>
    <x v="0"/>
    <x v="86"/>
    <x v="85"/>
    <x v="29"/>
    <x v="1"/>
    <x v="3065"/>
    <x v="52"/>
    <x v="2"/>
    <x v="2"/>
    <x v="67"/>
    <x v="67"/>
    <x v="1860"/>
    <x v="4"/>
    <x v="3"/>
    <x v="20"/>
    <x v="20"/>
    <x v="0"/>
    <x v="0"/>
    <x v="4"/>
    <x v="0"/>
  </r>
  <r>
    <x v="0"/>
    <x v="0"/>
    <x v="175"/>
    <x v="185"/>
    <x v="29"/>
    <x v="1"/>
    <x v="3066"/>
    <x v="51"/>
    <x v="2"/>
    <x v="2"/>
    <x v="84"/>
    <x v="156"/>
    <x v="1861"/>
    <x v="4"/>
    <x v="3"/>
    <x v="20"/>
    <x v="20"/>
    <x v="0"/>
    <x v="0"/>
    <x v="4"/>
    <x v="0"/>
  </r>
  <r>
    <x v="0"/>
    <x v="0"/>
    <x v="266"/>
    <x v="282"/>
    <x v="29"/>
    <x v="1"/>
    <x v="3067"/>
    <x v="71"/>
    <x v="2"/>
    <x v="2"/>
    <x v="593"/>
    <x v="235"/>
    <x v="922"/>
    <x v="4"/>
    <x v="3"/>
    <x v="19"/>
    <x v="19"/>
    <x v="0"/>
    <x v="0"/>
    <x v="4"/>
    <x v="0"/>
  </r>
  <r>
    <x v="0"/>
    <x v="0"/>
    <x v="87"/>
    <x v="86"/>
    <x v="29"/>
    <x v="1"/>
    <x v="3068"/>
    <x v="409"/>
    <x v="2"/>
    <x v="1"/>
    <x v="700"/>
    <x v="76"/>
    <x v="1092"/>
    <x v="1"/>
    <x v="1"/>
    <x v="18"/>
    <x v="18"/>
    <x v="0"/>
    <x v="0"/>
    <x v="4"/>
    <x v="0"/>
  </r>
  <r>
    <x v="0"/>
    <x v="0"/>
    <x v="268"/>
    <x v="284"/>
    <x v="29"/>
    <x v="1"/>
    <x v="3069"/>
    <x v="45"/>
    <x v="2"/>
    <x v="2"/>
    <x v="131"/>
    <x v="237"/>
    <x v="285"/>
    <x v="4"/>
    <x v="3"/>
    <x v="19"/>
    <x v="19"/>
    <x v="0"/>
    <x v="0"/>
    <x v="4"/>
    <x v="0"/>
  </r>
  <r>
    <x v="0"/>
    <x v="0"/>
    <x v="269"/>
    <x v="285"/>
    <x v="29"/>
    <x v="1"/>
    <x v="3070"/>
    <x v="277"/>
    <x v="2"/>
    <x v="2"/>
    <x v="1155"/>
    <x v="238"/>
    <x v="1862"/>
    <x v="4"/>
    <x v="3"/>
    <x v="20"/>
    <x v="20"/>
    <x v="0"/>
    <x v="0"/>
    <x v="4"/>
    <x v="0"/>
  </r>
  <r>
    <x v="0"/>
    <x v="0"/>
    <x v="209"/>
    <x v="224"/>
    <x v="29"/>
    <x v="1"/>
    <x v="3071"/>
    <x v="47"/>
    <x v="2"/>
    <x v="2"/>
    <x v="85"/>
    <x v="183"/>
    <x v="205"/>
    <x v="4"/>
    <x v="3"/>
    <x v="20"/>
    <x v="20"/>
    <x v="0"/>
    <x v="0"/>
    <x v="4"/>
    <x v="0"/>
  </r>
  <r>
    <x v="0"/>
    <x v="0"/>
    <x v="333"/>
    <x v="355"/>
    <x v="29"/>
    <x v="1"/>
    <x v="3072"/>
    <x v="125"/>
    <x v="2"/>
    <x v="2"/>
    <x v="147"/>
    <x v="297"/>
    <x v="1365"/>
    <x v="4"/>
    <x v="3"/>
    <x v="19"/>
    <x v="19"/>
    <x v="0"/>
    <x v="0"/>
    <x v="4"/>
    <x v="0"/>
  </r>
  <r>
    <x v="0"/>
    <x v="0"/>
    <x v="271"/>
    <x v="287"/>
    <x v="29"/>
    <x v="1"/>
    <x v="3073"/>
    <x v="66"/>
    <x v="2"/>
    <x v="2"/>
    <x v="81"/>
    <x v="65"/>
    <x v="1863"/>
    <x v="4"/>
    <x v="3"/>
    <x v="20"/>
    <x v="20"/>
    <x v="0"/>
    <x v="0"/>
    <x v="4"/>
    <x v="0"/>
  </r>
  <r>
    <x v="0"/>
    <x v="0"/>
    <x v="177"/>
    <x v="187"/>
    <x v="29"/>
    <x v="1"/>
    <x v="3074"/>
    <x v="45"/>
    <x v="2"/>
    <x v="2"/>
    <x v="61"/>
    <x v="157"/>
    <x v="1198"/>
    <x v="4"/>
    <x v="3"/>
    <x v="21"/>
    <x v="21"/>
    <x v="0"/>
    <x v="0"/>
    <x v="4"/>
    <x v="0"/>
  </r>
  <r>
    <x v="0"/>
    <x v="0"/>
    <x v="178"/>
    <x v="188"/>
    <x v="29"/>
    <x v="1"/>
    <x v="3075"/>
    <x v="59"/>
    <x v="2"/>
    <x v="2"/>
    <x v="129"/>
    <x v="158"/>
    <x v="1864"/>
    <x v="4"/>
    <x v="3"/>
    <x v="21"/>
    <x v="21"/>
    <x v="0"/>
    <x v="0"/>
    <x v="4"/>
    <x v="0"/>
  </r>
  <r>
    <x v="0"/>
    <x v="0"/>
    <x v="178"/>
    <x v="188"/>
    <x v="29"/>
    <x v="1"/>
    <x v="3076"/>
    <x v="52"/>
    <x v="2"/>
    <x v="2"/>
    <x v="67"/>
    <x v="158"/>
    <x v="1597"/>
    <x v="4"/>
    <x v="3"/>
    <x v="21"/>
    <x v="21"/>
    <x v="0"/>
    <x v="0"/>
    <x v="4"/>
    <x v="0"/>
  </r>
  <r>
    <x v="0"/>
    <x v="0"/>
    <x v="211"/>
    <x v="226"/>
    <x v="29"/>
    <x v="1"/>
    <x v="3077"/>
    <x v="45"/>
    <x v="2"/>
    <x v="2"/>
    <x v="131"/>
    <x v="183"/>
    <x v="203"/>
    <x v="4"/>
    <x v="3"/>
    <x v="20"/>
    <x v="20"/>
    <x v="0"/>
    <x v="0"/>
    <x v="4"/>
    <x v="0"/>
  </r>
  <r>
    <x v="0"/>
    <x v="0"/>
    <x v="389"/>
    <x v="417"/>
    <x v="29"/>
    <x v="1"/>
    <x v="3078"/>
    <x v="45"/>
    <x v="2"/>
    <x v="2"/>
    <x v="61"/>
    <x v="238"/>
    <x v="456"/>
    <x v="4"/>
    <x v="3"/>
    <x v="20"/>
    <x v="20"/>
    <x v="0"/>
    <x v="0"/>
    <x v="4"/>
    <x v="0"/>
  </r>
  <r>
    <x v="0"/>
    <x v="0"/>
    <x v="390"/>
    <x v="418"/>
    <x v="29"/>
    <x v="1"/>
    <x v="3079"/>
    <x v="47"/>
    <x v="2"/>
    <x v="2"/>
    <x v="68"/>
    <x v="345"/>
    <x v="479"/>
    <x v="4"/>
    <x v="3"/>
    <x v="21"/>
    <x v="21"/>
    <x v="0"/>
    <x v="0"/>
    <x v="4"/>
    <x v="0"/>
  </r>
  <r>
    <x v="0"/>
    <x v="0"/>
    <x v="391"/>
    <x v="419"/>
    <x v="29"/>
    <x v="1"/>
    <x v="3080"/>
    <x v="45"/>
    <x v="2"/>
    <x v="2"/>
    <x v="61"/>
    <x v="346"/>
    <x v="1220"/>
    <x v="4"/>
    <x v="3"/>
    <x v="21"/>
    <x v="21"/>
    <x v="0"/>
    <x v="0"/>
    <x v="4"/>
    <x v="0"/>
  </r>
  <r>
    <x v="0"/>
    <x v="0"/>
    <x v="391"/>
    <x v="419"/>
    <x v="29"/>
    <x v="1"/>
    <x v="3081"/>
    <x v="47"/>
    <x v="2"/>
    <x v="2"/>
    <x v="68"/>
    <x v="346"/>
    <x v="849"/>
    <x v="4"/>
    <x v="3"/>
    <x v="21"/>
    <x v="21"/>
    <x v="0"/>
    <x v="0"/>
    <x v="4"/>
    <x v="0"/>
  </r>
  <r>
    <x v="0"/>
    <x v="0"/>
    <x v="184"/>
    <x v="194"/>
    <x v="29"/>
    <x v="1"/>
    <x v="3082"/>
    <x v="47"/>
    <x v="2"/>
    <x v="2"/>
    <x v="68"/>
    <x v="163"/>
    <x v="711"/>
    <x v="4"/>
    <x v="3"/>
    <x v="21"/>
    <x v="21"/>
    <x v="0"/>
    <x v="0"/>
    <x v="4"/>
    <x v="0"/>
  </r>
  <r>
    <x v="0"/>
    <x v="0"/>
    <x v="187"/>
    <x v="197"/>
    <x v="29"/>
    <x v="1"/>
    <x v="3083"/>
    <x v="59"/>
    <x v="2"/>
    <x v="2"/>
    <x v="129"/>
    <x v="157"/>
    <x v="172"/>
    <x v="4"/>
    <x v="3"/>
    <x v="21"/>
    <x v="21"/>
    <x v="0"/>
    <x v="0"/>
    <x v="4"/>
    <x v="0"/>
  </r>
  <r>
    <x v="0"/>
    <x v="0"/>
    <x v="187"/>
    <x v="197"/>
    <x v="29"/>
    <x v="1"/>
    <x v="3084"/>
    <x v="51"/>
    <x v="2"/>
    <x v="2"/>
    <x v="76"/>
    <x v="157"/>
    <x v="1440"/>
    <x v="4"/>
    <x v="3"/>
    <x v="21"/>
    <x v="21"/>
    <x v="0"/>
    <x v="0"/>
    <x v="4"/>
    <x v="0"/>
  </r>
  <r>
    <x v="0"/>
    <x v="0"/>
    <x v="397"/>
    <x v="425"/>
    <x v="29"/>
    <x v="1"/>
    <x v="3085"/>
    <x v="218"/>
    <x v="2"/>
    <x v="2"/>
    <x v="319"/>
    <x v="349"/>
    <x v="1865"/>
    <x v="4"/>
    <x v="3"/>
    <x v="21"/>
    <x v="21"/>
    <x v="0"/>
    <x v="0"/>
    <x v="4"/>
    <x v="0"/>
  </r>
  <r>
    <x v="0"/>
    <x v="0"/>
    <x v="275"/>
    <x v="291"/>
    <x v="29"/>
    <x v="1"/>
    <x v="3086"/>
    <x v="113"/>
    <x v="2"/>
    <x v="2"/>
    <x v="647"/>
    <x v="243"/>
    <x v="1866"/>
    <x v="4"/>
    <x v="3"/>
    <x v="21"/>
    <x v="21"/>
    <x v="0"/>
    <x v="0"/>
    <x v="4"/>
    <x v="0"/>
  </r>
  <r>
    <x v="0"/>
    <x v="0"/>
    <x v="276"/>
    <x v="292"/>
    <x v="29"/>
    <x v="1"/>
    <x v="3087"/>
    <x v="45"/>
    <x v="2"/>
    <x v="2"/>
    <x v="131"/>
    <x v="244"/>
    <x v="293"/>
    <x v="4"/>
    <x v="3"/>
    <x v="19"/>
    <x v="19"/>
    <x v="0"/>
    <x v="0"/>
    <x v="4"/>
    <x v="0"/>
  </r>
  <r>
    <x v="0"/>
    <x v="0"/>
    <x v="398"/>
    <x v="426"/>
    <x v="29"/>
    <x v="1"/>
    <x v="3088"/>
    <x v="51"/>
    <x v="2"/>
    <x v="2"/>
    <x v="76"/>
    <x v="350"/>
    <x v="489"/>
    <x v="4"/>
    <x v="3"/>
    <x v="21"/>
    <x v="21"/>
    <x v="0"/>
    <x v="0"/>
    <x v="4"/>
    <x v="0"/>
  </r>
  <r>
    <x v="0"/>
    <x v="0"/>
    <x v="192"/>
    <x v="202"/>
    <x v="29"/>
    <x v="1"/>
    <x v="3089"/>
    <x v="45"/>
    <x v="2"/>
    <x v="2"/>
    <x v="61"/>
    <x v="168"/>
    <x v="185"/>
    <x v="4"/>
    <x v="3"/>
    <x v="21"/>
    <x v="21"/>
    <x v="0"/>
    <x v="0"/>
    <x v="4"/>
    <x v="0"/>
  </r>
  <r>
    <x v="0"/>
    <x v="0"/>
    <x v="192"/>
    <x v="202"/>
    <x v="29"/>
    <x v="1"/>
    <x v="3090"/>
    <x v="47"/>
    <x v="2"/>
    <x v="2"/>
    <x v="68"/>
    <x v="168"/>
    <x v="493"/>
    <x v="4"/>
    <x v="3"/>
    <x v="21"/>
    <x v="21"/>
    <x v="0"/>
    <x v="0"/>
    <x v="4"/>
    <x v="0"/>
  </r>
  <r>
    <x v="0"/>
    <x v="0"/>
    <x v="401"/>
    <x v="429"/>
    <x v="29"/>
    <x v="1"/>
    <x v="3091"/>
    <x v="45"/>
    <x v="2"/>
    <x v="2"/>
    <x v="89"/>
    <x v="353"/>
    <x v="499"/>
    <x v="4"/>
    <x v="3"/>
    <x v="20"/>
    <x v="20"/>
    <x v="0"/>
    <x v="0"/>
    <x v="4"/>
    <x v="0"/>
  </r>
  <r>
    <x v="0"/>
    <x v="0"/>
    <x v="114"/>
    <x v="113"/>
    <x v="29"/>
    <x v="1"/>
    <x v="3092"/>
    <x v="47"/>
    <x v="2"/>
    <x v="2"/>
    <x v="68"/>
    <x v="100"/>
    <x v="858"/>
    <x v="4"/>
    <x v="3"/>
    <x v="20"/>
    <x v="20"/>
    <x v="0"/>
    <x v="0"/>
    <x v="4"/>
    <x v="0"/>
  </r>
  <r>
    <x v="0"/>
    <x v="0"/>
    <x v="200"/>
    <x v="210"/>
    <x v="29"/>
    <x v="1"/>
    <x v="3093"/>
    <x v="47"/>
    <x v="2"/>
    <x v="2"/>
    <x v="68"/>
    <x v="174"/>
    <x v="1867"/>
    <x v="4"/>
    <x v="3"/>
    <x v="21"/>
    <x v="21"/>
    <x v="0"/>
    <x v="0"/>
    <x v="4"/>
    <x v="0"/>
  </r>
  <r>
    <x v="0"/>
    <x v="0"/>
    <x v="546"/>
    <x v="581"/>
    <x v="29"/>
    <x v="1"/>
    <x v="3094"/>
    <x v="45"/>
    <x v="2"/>
    <x v="2"/>
    <x v="61"/>
    <x v="469"/>
    <x v="1219"/>
    <x v="4"/>
    <x v="3"/>
    <x v="21"/>
    <x v="21"/>
    <x v="0"/>
    <x v="0"/>
    <x v="4"/>
    <x v="0"/>
  </r>
  <r>
    <x v="0"/>
    <x v="0"/>
    <x v="118"/>
    <x v="117"/>
    <x v="29"/>
    <x v="1"/>
    <x v="309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9"/>
    <x v="1"/>
    <x v="309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9"/>
    <x v="1"/>
    <x v="309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8"/>
    <x v="29"/>
    <x v="1"/>
    <x v="3098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363"/>
    <x v="29"/>
    <x v="1"/>
    <x v="3099"/>
    <x v="4"/>
    <x v="3"/>
    <x v="3"/>
    <x v="4"/>
    <x v="0"/>
    <x v="0"/>
    <x v="3"/>
    <x v="2"/>
    <x v="17"/>
    <x v="17"/>
    <x v="0"/>
    <x v="0"/>
    <x v="4"/>
    <x v="0"/>
  </r>
  <r>
    <x v="0"/>
    <x v="0"/>
    <x v="118"/>
    <x v="363"/>
    <x v="29"/>
    <x v="1"/>
    <x v="3100"/>
    <x v="4"/>
    <x v="3"/>
    <x v="3"/>
    <x v="4"/>
    <x v="0"/>
    <x v="0"/>
    <x v="3"/>
    <x v="2"/>
    <x v="17"/>
    <x v="17"/>
    <x v="0"/>
    <x v="0"/>
    <x v="4"/>
    <x v="0"/>
  </r>
  <r>
    <x v="0"/>
    <x v="0"/>
    <x v="118"/>
    <x v="219"/>
    <x v="29"/>
    <x v="1"/>
    <x v="3101"/>
    <x v="4"/>
    <x v="3"/>
    <x v="3"/>
    <x v="4"/>
    <x v="0"/>
    <x v="0"/>
    <x v="3"/>
    <x v="2"/>
    <x v="9"/>
    <x v="9"/>
    <x v="0"/>
    <x v="0"/>
    <x v="4"/>
    <x v="0"/>
  </r>
  <r>
    <x v="0"/>
    <x v="0"/>
    <x v="118"/>
    <x v="228"/>
    <x v="29"/>
    <x v="1"/>
    <x v="3102"/>
    <x v="4"/>
    <x v="3"/>
    <x v="3"/>
    <x v="4"/>
    <x v="0"/>
    <x v="0"/>
    <x v="1"/>
    <x v="1"/>
    <x v="10"/>
    <x v="10"/>
    <x v="0"/>
    <x v="0"/>
    <x v="4"/>
    <x v="0"/>
  </r>
  <r>
    <x v="0"/>
    <x v="0"/>
    <x v="118"/>
    <x v="220"/>
    <x v="29"/>
    <x v="1"/>
    <x v="3103"/>
    <x v="4"/>
    <x v="3"/>
    <x v="3"/>
    <x v="4"/>
    <x v="0"/>
    <x v="0"/>
    <x v="2"/>
    <x v="1"/>
    <x v="14"/>
    <x v="14"/>
    <x v="0"/>
    <x v="0"/>
    <x v="4"/>
    <x v="0"/>
  </r>
  <r>
    <x v="0"/>
    <x v="0"/>
    <x v="118"/>
    <x v="301"/>
    <x v="29"/>
    <x v="1"/>
    <x v="3104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221"/>
    <x v="29"/>
    <x v="1"/>
    <x v="310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3"/>
    <x v="29"/>
    <x v="1"/>
    <x v="3106"/>
    <x v="4"/>
    <x v="3"/>
    <x v="3"/>
    <x v="4"/>
    <x v="0"/>
    <x v="0"/>
    <x v="4"/>
    <x v="3"/>
    <x v="20"/>
    <x v="20"/>
    <x v="0"/>
    <x v="0"/>
    <x v="4"/>
    <x v="0"/>
  </r>
  <r>
    <x v="0"/>
    <x v="0"/>
    <x v="1"/>
    <x v="1"/>
    <x v="30"/>
    <x v="1"/>
    <x v="3107"/>
    <x v="956"/>
    <x v="1"/>
    <x v="0"/>
    <x v="1156"/>
    <x v="1"/>
    <x v="1868"/>
    <x v="0"/>
    <x v="0"/>
    <x v="1"/>
    <x v="1"/>
    <x v="0"/>
    <x v="0"/>
    <x v="4"/>
    <x v="0"/>
  </r>
  <r>
    <x v="0"/>
    <x v="0"/>
    <x v="21"/>
    <x v="21"/>
    <x v="30"/>
    <x v="1"/>
    <x v="3108"/>
    <x v="4"/>
    <x v="1"/>
    <x v="0"/>
    <x v="4"/>
    <x v="21"/>
    <x v="0"/>
    <x v="1"/>
    <x v="1"/>
    <x v="8"/>
    <x v="8"/>
    <x v="0"/>
    <x v="0"/>
    <x v="4"/>
    <x v="0"/>
  </r>
  <r>
    <x v="0"/>
    <x v="0"/>
    <x v="118"/>
    <x v="119"/>
    <x v="30"/>
    <x v="1"/>
    <x v="3109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562"/>
    <x v="30"/>
    <x v="1"/>
    <x v="3110"/>
    <x v="4"/>
    <x v="3"/>
    <x v="3"/>
    <x v="4"/>
    <x v="0"/>
    <x v="0"/>
    <x v="1"/>
    <x v="1"/>
    <x v="31"/>
    <x v="31"/>
    <x v="0"/>
    <x v="0"/>
    <x v="4"/>
    <x v="0"/>
  </r>
  <r>
    <x v="0"/>
    <x v="0"/>
    <x v="118"/>
    <x v="300"/>
    <x v="30"/>
    <x v="1"/>
    <x v="3111"/>
    <x v="4"/>
    <x v="3"/>
    <x v="3"/>
    <x v="4"/>
    <x v="0"/>
    <x v="0"/>
    <x v="4"/>
    <x v="3"/>
    <x v="21"/>
    <x v="21"/>
    <x v="0"/>
    <x v="0"/>
    <x v="4"/>
    <x v="0"/>
  </r>
  <r>
    <x v="0"/>
    <x v="0"/>
    <x v="307"/>
    <x v="329"/>
    <x v="31"/>
    <x v="1"/>
    <x v="3112"/>
    <x v="59"/>
    <x v="2"/>
    <x v="2"/>
    <x v="385"/>
    <x v="275"/>
    <x v="1869"/>
    <x v="4"/>
    <x v="3"/>
    <x v="16"/>
    <x v="16"/>
    <x v="0"/>
    <x v="0"/>
    <x v="4"/>
    <x v="0"/>
  </r>
  <r>
    <x v="0"/>
    <x v="0"/>
    <x v="368"/>
    <x v="396"/>
    <x v="31"/>
    <x v="1"/>
    <x v="3113"/>
    <x v="45"/>
    <x v="2"/>
    <x v="2"/>
    <x v="45"/>
    <x v="49"/>
    <x v="818"/>
    <x v="4"/>
    <x v="3"/>
    <x v="16"/>
    <x v="16"/>
    <x v="0"/>
    <x v="0"/>
    <x v="4"/>
    <x v="0"/>
  </r>
  <r>
    <x v="0"/>
    <x v="0"/>
    <x v="49"/>
    <x v="49"/>
    <x v="31"/>
    <x v="1"/>
    <x v="3114"/>
    <x v="47"/>
    <x v="2"/>
    <x v="2"/>
    <x v="47"/>
    <x v="47"/>
    <x v="1580"/>
    <x v="4"/>
    <x v="3"/>
    <x v="16"/>
    <x v="16"/>
    <x v="0"/>
    <x v="0"/>
    <x v="4"/>
    <x v="0"/>
  </r>
  <r>
    <x v="0"/>
    <x v="0"/>
    <x v="51"/>
    <x v="51"/>
    <x v="31"/>
    <x v="1"/>
    <x v="3115"/>
    <x v="61"/>
    <x v="2"/>
    <x v="2"/>
    <x v="638"/>
    <x v="48"/>
    <x v="987"/>
    <x v="4"/>
    <x v="3"/>
    <x v="16"/>
    <x v="16"/>
    <x v="0"/>
    <x v="0"/>
    <x v="4"/>
    <x v="0"/>
  </r>
  <r>
    <x v="0"/>
    <x v="0"/>
    <x v="53"/>
    <x v="53"/>
    <x v="31"/>
    <x v="1"/>
    <x v="3116"/>
    <x v="957"/>
    <x v="2"/>
    <x v="2"/>
    <x v="1157"/>
    <x v="50"/>
    <x v="1870"/>
    <x v="4"/>
    <x v="3"/>
    <x v="16"/>
    <x v="16"/>
    <x v="0"/>
    <x v="0"/>
    <x v="4"/>
    <x v="0"/>
  </r>
  <r>
    <x v="0"/>
    <x v="0"/>
    <x v="55"/>
    <x v="54"/>
    <x v="31"/>
    <x v="1"/>
    <x v="3117"/>
    <x v="222"/>
    <x v="2"/>
    <x v="2"/>
    <x v="437"/>
    <x v="52"/>
    <x v="1491"/>
    <x v="4"/>
    <x v="3"/>
    <x v="16"/>
    <x v="16"/>
    <x v="0"/>
    <x v="0"/>
    <x v="4"/>
    <x v="0"/>
  </r>
  <r>
    <x v="0"/>
    <x v="0"/>
    <x v="56"/>
    <x v="55"/>
    <x v="31"/>
    <x v="1"/>
    <x v="3118"/>
    <x v="66"/>
    <x v="2"/>
    <x v="2"/>
    <x v="1149"/>
    <x v="53"/>
    <x v="1871"/>
    <x v="4"/>
    <x v="3"/>
    <x v="16"/>
    <x v="16"/>
    <x v="0"/>
    <x v="0"/>
    <x v="4"/>
    <x v="0"/>
  </r>
  <r>
    <x v="0"/>
    <x v="0"/>
    <x v="58"/>
    <x v="57"/>
    <x v="31"/>
    <x v="1"/>
    <x v="3119"/>
    <x v="218"/>
    <x v="2"/>
    <x v="2"/>
    <x v="537"/>
    <x v="54"/>
    <x v="1872"/>
    <x v="4"/>
    <x v="3"/>
    <x v="16"/>
    <x v="16"/>
    <x v="0"/>
    <x v="0"/>
    <x v="4"/>
    <x v="0"/>
  </r>
  <r>
    <x v="0"/>
    <x v="0"/>
    <x v="311"/>
    <x v="333"/>
    <x v="31"/>
    <x v="1"/>
    <x v="3120"/>
    <x v="52"/>
    <x v="2"/>
    <x v="2"/>
    <x v="52"/>
    <x v="279"/>
    <x v="1873"/>
    <x v="4"/>
    <x v="3"/>
    <x v="16"/>
    <x v="16"/>
    <x v="0"/>
    <x v="0"/>
    <x v="4"/>
    <x v="0"/>
  </r>
  <r>
    <x v="0"/>
    <x v="0"/>
    <x v="423"/>
    <x v="450"/>
    <x v="31"/>
    <x v="1"/>
    <x v="3121"/>
    <x v="958"/>
    <x v="2"/>
    <x v="1"/>
    <x v="1158"/>
    <x v="374"/>
    <x v="1874"/>
    <x v="3"/>
    <x v="2"/>
    <x v="9"/>
    <x v="9"/>
    <x v="0"/>
    <x v="0"/>
    <x v="4"/>
    <x v="0"/>
  </r>
  <r>
    <x v="0"/>
    <x v="0"/>
    <x v="162"/>
    <x v="172"/>
    <x v="31"/>
    <x v="1"/>
    <x v="3122"/>
    <x v="59"/>
    <x v="2"/>
    <x v="2"/>
    <x v="129"/>
    <x v="143"/>
    <x v="153"/>
    <x v="4"/>
    <x v="3"/>
    <x v="21"/>
    <x v="21"/>
    <x v="0"/>
    <x v="0"/>
    <x v="4"/>
    <x v="0"/>
  </r>
  <r>
    <x v="0"/>
    <x v="0"/>
    <x v="468"/>
    <x v="496"/>
    <x v="31"/>
    <x v="1"/>
    <x v="3123"/>
    <x v="116"/>
    <x v="2"/>
    <x v="2"/>
    <x v="243"/>
    <x v="62"/>
    <x v="1427"/>
    <x v="4"/>
    <x v="3"/>
    <x v="20"/>
    <x v="20"/>
    <x v="0"/>
    <x v="0"/>
    <x v="4"/>
    <x v="0"/>
  </r>
  <r>
    <x v="0"/>
    <x v="0"/>
    <x v="326"/>
    <x v="348"/>
    <x v="31"/>
    <x v="1"/>
    <x v="3124"/>
    <x v="47"/>
    <x v="2"/>
    <x v="2"/>
    <x v="68"/>
    <x v="64"/>
    <x v="77"/>
    <x v="4"/>
    <x v="3"/>
    <x v="21"/>
    <x v="21"/>
    <x v="0"/>
    <x v="0"/>
    <x v="4"/>
    <x v="0"/>
  </r>
  <r>
    <x v="0"/>
    <x v="0"/>
    <x v="434"/>
    <x v="460"/>
    <x v="31"/>
    <x v="1"/>
    <x v="3125"/>
    <x v="52"/>
    <x v="2"/>
    <x v="2"/>
    <x v="383"/>
    <x v="383"/>
    <x v="573"/>
    <x v="4"/>
    <x v="3"/>
    <x v="20"/>
    <x v="20"/>
    <x v="0"/>
    <x v="0"/>
    <x v="4"/>
    <x v="0"/>
  </r>
  <r>
    <x v="0"/>
    <x v="0"/>
    <x v="435"/>
    <x v="461"/>
    <x v="31"/>
    <x v="1"/>
    <x v="3126"/>
    <x v="45"/>
    <x v="2"/>
    <x v="2"/>
    <x v="61"/>
    <x v="384"/>
    <x v="581"/>
    <x v="4"/>
    <x v="3"/>
    <x v="21"/>
    <x v="21"/>
    <x v="0"/>
    <x v="0"/>
    <x v="4"/>
    <x v="0"/>
  </r>
  <r>
    <x v="0"/>
    <x v="0"/>
    <x v="76"/>
    <x v="75"/>
    <x v="31"/>
    <x v="1"/>
    <x v="3127"/>
    <x v="52"/>
    <x v="2"/>
    <x v="2"/>
    <x v="67"/>
    <x v="66"/>
    <x v="209"/>
    <x v="4"/>
    <x v="3"/>
    <x v="21"/>
    <x v="21"/>
    <x v="0"/>
    <x v="0"/>
    <x v="4"/>
    <x v="0"/>
  </r>
  <r>
    <x v="0"/>
    <x v="0"/>
    <x v="436"/>
    <x v="462"/>
    <x v="31"/>
    <x v="1"/>
    <x v="3128"/>
    <x v="45"/>
    <x v="2"/>
    <x v="2"/>
    <x v="128"/>
    <x v="62"/>
    <x v="1662"/>
    <x v="4"/>
    <x v="3"/>
    <x v="20"/>
    <x v="20"/>
    <x v="0"/>
    <x v="0"/>
    <x v="4"/>
    <x v="0"/>
  </r>
  <r>
    <x v="0"/>
    <x v="0"/>
    <x v="330"/>
    <x v="352"/>
    <x v="31"/>
    <x v="1"/>
    <x v="3129"/>
    <x v="170"/>
    <x v="2"/>
    <x v="2"/>
    <x v="858"/>
    <x v="294"/>
    <x v="1875"/>
    <x v="4"/>
    <x v="3"/>
    <x v="19"/>
    <x v="19"/>
    <x v="0"/>
    <x v="0"/>
    <x v="4"/>
    <x v="0"/>
  </r>
  <r>
    <x v="0"/>
    <x v="0"/>
    <x v="208"/>
    <x v="223"/>
    <x v="31"/>
    <x v="1"/>
    <x v="3130"/>
    <x v="58"/>
    <x v="2"/>
    <x v="2"/>
    <x v="702"/>
    <x v="182"/>
    <x v="1876"/>
    <x v="4"/>
    <x v="3"/>
    <x v="21"/>
    <x v="21"/>
    <x v="0"/>
    <x v="0"/>
    <x v="4"/>
    <x v="0"/>
  </r>
  <r>
    <x v="0"/>
    <x v="0"/>
    <x v="439"/>
    <x v="465"/>
    <x v="31"/>
    <x v="1"/>
    <x v="3131"/>
    <x v="354"/>
    <x v="2"/>
    <x v="2"/>
    <x v="639"/>
    <x v="385"/>
    <x v="1877"/>
    <x v="4"/>
    <x v="3"/>
    <x v="20"/>
    <x v="20"/>
    <x v="0"/>
    <x v="0"/>
    <x v="4"/>
    <x v="0"/>
  </r>
  <r>
    <x v="0"/>
    <x v="0"/>
    <x v="439"/>
    <x v="465"/>
    <x v="31"/>
    <x v="1"/>
    <x v="3132"/>
    <x v="116"/>
    <x v="2"/>
    <x v="2"/>
    <x v="243"/>
    <x v="385"/>
    <x v="1878"/>
    <x v="4"/>
    <x v="3"/>
    <x v="20"/>
    <x v="20"/>
    <x v="0"/>
    <x v="0"/>
    <x v="4"/>
    <x v="0"/>
  </r>
  <r>
    <x v="0"/>
    <x v="0"/>
    <x v="440"/>
    <x v="466"/>
    <x v="31"/>
    <x v="1"/>
    <x v="3133"/>
    <x v="47"/>
    <x v="2"/>
    <x v="2"/>
    <x v="68"/>
    <x v="386"/>
    <x v="1529"/>
    <x v="4"/>
    <x v="3"/>
    <x v="21"/>
    <x v="21"/>
    <x v="0"/>
    <x v="0"/>
    <x v="4"/>
    <x v="0"/>
  </r>
  <r>
    <x v="0"/>
    <x v="0"/>
    <x v="441"/>
    <x v="467"/>
    <x v="31"/>
    <x v="1"/>
    <x v="3134"/>
    <x v="60"/>
    <x v="2"/>
    <x v="2"/>
    <x v="63"/>
    <x v="382"/>
    <x v="591"/>
    <x v="4"/>
    <x v="3"/>
    <x v="21"/>
    <x v="21"/>
    <x v="0"/>
    <x v="0"/>
    <x v="4"/>
    <x v="0"/>
  </r>
  <r>
    <x v="0"/>
    <x v="0"/>
    <x v="179"/>
    <x v="189"/>
    <x v="31"/>
    <x v="1"/>
    <x v="3135"/>
    <x v="64"/>
    <x v="2"/>
    <x v="2"/>
    <x v="71"/>
    <x v="159"/>
    <x v="1729"/>
    <x v="4"/>
    <x v="3"/>
    <x v="21"/>
    <x v="21"/>
    <x v="0"/>
    <x v="0"/>
    <x v="4"/>
    <x v="0"/>
  </r>
  <r>
    <x v="0"/>
    <x v="0"/>
    <x v="502"/>
    <x v="531"/>
    <x v="31"/>
    <x v="1"/>
    <x v="3136"/>
    <x v="45"/>
    <x v="2"/>
    <x v="2"/>
    <x v="61"/>
    <x v="382"/>
    <x v="570"/>
    <x v="4"/>
    <x v="3"/>
    <x v="21"/>
    <x v="21"/>
    <x v="0"/>
    <x v="0"/>
    <x v="4"/>
    <x v="0"/>
  </r>
  <r>
    <x v="0"/>
    <x v="0"/>
    <x v="210"/>
    <x v="225"/>
    <x v="31"/>
    <x v="1"/>
    <x v="3137"/>
    <x v="52"/>
    <x v="2"/>
    <x v="2"/>
    <x v="67"/>
    <x v="184"/>
    <x v="1879"/>
    <x v="4"/>
    <x v="3"/>
    <x v="21"/>
    <x v="21"/>
    <x v="0"/>
    <x v="0"/>
    <x v="4"/>
    <x v="0"/>
  </r>
  <r>
    <x v="0"/>
    <x v="0"/>
    <x v="216"/>
    <x v="232"/>
    <x v="31"/>
    <x v="1"/>
    <x v="3138"/>
    <x v="45"/>
    <x v="2"/>
    <x v="2"/>
    <x v="61"/>
    <x v="188"/>
    <x v="1510"/>
    <x v="4"/>
    <x v="3"/>
    <x v="21"/>
    <x v="21"/>
    <x v="0"/>
    <x v="0"/>
    <x v="4"/>
    <x v="0"/>
  </r>
  <r>
    <x v="0"/>
    <x v="0"/>
    <x v="100"/>
    <x v="99"/>
    <x v="31"/>
    <x v="1"/>
    <x v="3139"/>
    <x v="45"/>
    <x v="2"/>
    <x v="2"/>
    <x v="61"/>
    <x v="86"/>
    <x v="380"/>
    <x v="4"/>
    <x v="3"/>
    <x v="21"/>
    <x v="21"/>
    <x v="0"/>
    <x v="0"/>
    <x v="4"/>
    <x v="0"/>
  </r>
  <r>
    <x v="0"/>
    <x v="0"/>
    <x v="185"/>
    <x v="195"/>
    <x v="31"/>
    <x v="1"/>
    <x v="3140"/>
    <x v="52"/>
    <x v="2"/>
    <x v="2"/>
    <x v="67"/>
    <x v="164"/>
    <x v="1733"/>
    <x v="4"/>
    <x v="3"/>
    <x v="21"/>
    <x v="21"/>
    <x v="0"/>
    <x v="0"/>
    <x v="4"/>
    <x v="0"/>
  </r>
  <r>
    <x v="0"/>
    <x v="0"/>
    <x v="453"/>
    <x v="479"/>
    <x v="31"/>
    <x v="1"/>
    <x v="3141"/>
    <x v="45"/>
    <x v="2"/>
    <x v="2"/>
    <x v="61"/>
    <x v="394"/>
    <x v="685"/>
    <x v="4"/>
    <x v="3"/>
    <x v="21"/>
    <x v="21"/>
    <x v="0"/>
    <x v="0"/>
    <x v="4"/>
    <x v="0"/>
  </r>
  <r>
    <x v="0"/>
    <x v="0"/>
    <x v="465"/>
    <x v="493"/>
    <x v="31"/>
    <x v="1"/>
    <x v="3142"/>
    <x v="45"/>
    <x v="2"/>
    <x v="2"/>
    <x v="131"/>
    <x v="402"/>
    <x v="1880"/>
    <x v="4"/>
    <x v="3"/>
    <x v="21"/>
    <x v="21"/>
    <x v="0"/>
    <x v="0"/>
    <x v="4"/>
    <x v="0"/>
  </r>
  <r>
    <x v="0"/>
    <x v="0"/>
    <x v="455"/>
    <x v="481"/>
    <x v="31"/>
    <x v="1"/>
    <x v="3143"/>
    <x v="45"/>
    <x v="2"/>
    <x v="2"/>
    <x v="61"/>
    <x v="395"/>
    <x v="615"/>
    <x v="4"/>
    <x v="3"/>
    <x v="21"/>
    <x v="21"/>
    <x v="0"/>
    <x v="0"/>
    <x v="4"/>
    <x v="0"/>
  </r>
  <r>
    <x v="0"/>
    <x v="0"/>
    <x v="108"/>
    <x v="107"/>
    <x v="31"/>
    <x v="1"/>
    <x v="3144"/>
    <x v="45"/>
    <x v="2"/>
    <x v="2"/>
    <x v="131"/>
    <x v="94"/>
    <x v="1209"/>
    <x v="4"/>
    <x v="3"/>
    <x v="20"/>
    <x v="20"/>
    <x v="0"/>
    <x v="0"/>
    <x v="4"/>
    <x v="0"/>
  </r>
  <r>
    <x v="0"/>
    <x v="0"/>
    <x v="457"/>
    <x v="483"/>
    <x v="31"/>
    <x v="1"/>
    <x v="3145"/>
    <x v="52"/>
    <x v="2"/>
    <x v="2"/>
    <x v="383"/>
    <x v="141"/>
    <x v="1210"/>
    <x v="4"/>
    <x v="3"/>
    <x v="20"/>
    <x v="20"/>
    <x v="0"/>
    <x v="0"/>
    <x v="4"/>
    <x v="0"/>
  </r>
  <r>
    <x v="0"/>
    <x v="0"/>
    <x v="111"/>
    <x v="110"/>
    <x v="31"/>
    <x v="1"/>
    <x v="3146"/>
    <x v="45"/>
    <x v="2"/>
    <x v="2"/>
    <x v="61"/>
    <x v="97"/>
    <x v="220"/>
    <x v="4"/>
    <x v="3"/>
    <x v="21"/>
    <x v="21"/>
    <x v="0"/>
    <x v="0"/>
    <x v="4"/>
    <x v="0"/>
  </r>
  <r>
    <x v="0"/>
    <x v="0"/>
    <x v="201"/>
    <x v="211"/>
    <x v="31"/>
    <x v="1"/>
    <x v="3147"/>
    <x v="45"/>
    <x v="2"/>
    <x v="2"/>
    <x v="61"/>
    <x v="175"/>
    <x v="1881"/>
    <x v="4"/>
    <x v="3"/>
    <x v="21"/>
    <x v="21"/>
    <x v="0"/>
    <x v="0"/>
    <x v="4"/>
    <x v="0"/>
  </r>
  <r>
    <x v="0"/>
    <x v="0"/>
    <x v="620"/>
    <x v="654"/>
    <x v="31"/>
    <x v="1"/>
    <x v="3148"/>
    <x v="45"/>
    <x v="2"/>
    <x v="2"/>
    <x v="128"/>
    <x v="62"/>
    <x v="1662"/>
    <x v="4"/>
    <x v="3"/>
    <x v="20"/>
    <x v="20"/>
    <x v="0"/>
    <x v="0"/>
    <x v="4"/>
    <x v="0"/>
  </r>
  <r>
    <x v="0"/>
    <x v="0"/>
    <x v="116"/>
    <x v="115"/>
    <x v="31"/>
    <x v="1"/>
    <x v="3149"/>
    <x v="362"/>
    <x v="2"/>
    <x v="2"/>
    <x v="145"/>
    <x v="101"/>
    <x v="1882"/>
    <x v="4"/>
    <x v="3"/>
    <x v="20"/>
    <x v="20"/>
    <x v="0"/>
    <x v="0"/>
    <x v="4"/>
    <x v="0"/>
  </r>
  <r>
    <x v="0"/>
    <x v="0"/>
    <x v="204"/>
    <x v="214"/>
    <x v="31"/>
    <x v="1"/>
    <x v="3150"/>
    <x v="45"/>
    <x v="2"/>
    <x v="2"/>
    <x v="61"/>
    <x v="178"/>
    <x v="198"/>
    <x v="4"/>
    <x v="3"/>
    <x v="21"/>
    <x v="21"/>
    <x v="0"/>
    <x v="0"/>
    <x v="4"/>
    <x v="0"/>
  </r>
  <r>
    <x v="0"/>
    <x v="0"/>
    <x v="118"/>
    <x v="300"/>
    <x v="31"/>
    <x v="1"/>
    <x v="3151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0"/>
    <x v="31"/>
    <x v="1"/>
    <x v="3152"/>
    <x v="4"/>
    <x v="3"/>
    <x v="3"/>
    <x v="4"/>
    <x v="0"/>
    <x v="0"/>
    <x v="4"/>
    <x v="3"/>
    <x v="21"/>
    <x v="21"/>
    <x v="0"/>
    <x v="0"/>
    <x v="4"/>
    <x v="0"/>
  </r>
  <r>
    <x v="0"/>
    <x v="0"/>
    <x v="119"/>
    <x v="129"/>
    <x v="32"/>
    <x v="1"/>
    <x v="3153"/>
    <x v="959"/>
    <x v="1"/>
    <x v="0"/>
    <x v="1159"/>
    <x v="103"/>
    <x v="1883"/>
    <x v="0"/>
    <x v="0"/>
    <x v="1"/>
    <x v="1"/>
    <x v="0"/>
    <x v="0"/>
    <x v="5"/>
    <x v="0"/>
  </r>
  <r>
    <x v="0"/>
    <x v="0"/>
    <x v="489"/>
    <x v="518"/>
    <x v="32"/>
    <x v="1"/>
    <x v="3154"/>
    <x v="927"/>
    <x v="1"/>
    <x v="0"/>
    <x v="4"/>
    <x v="423"/>
    <x v="1814"/>
    <x v="1"/>
    <x v="1"/>
    <x v="15"/>
    <x v="15"/>
    <x v="0"/>
    <x v="0"/>
    <x v="5"/>
    <x v="0"/>
  </r>
  <r>
    <x v="0"/>
    <x v="0"/>
    <x v="2"/>
    <x v="2"/>
    <x v="32"/>
    <x v="1"/>
    <x v="3155"/>
    <x v="576"/>
    <x v="1"/>
    <x v="0"/>
    <x v="710"/>
    <x v="2"/>
    <x v="1141"/>
    <x v="0"/>
    <x v="0"/>
    <x v="0"/>
    <x v="0"/>
    <x v="0"/>
    <x v="0"/>
    <x v="5"/>
    <x v="0"/>
  </r>
  <r>
    <x v="0"/>
    <x v="0"/>
    <x v="121"/>
    <x v="131"/>
    <x v="32"/>
    <x v="1"/>
    <x v="3156"/>
    <x v="960"/>
    <x v="1"/>
    <x v="0"/>
    <x v="1160"/>
    <x v="105"/>
    <x v="1884"/>
    <x v="0"/>
    <x v="0"/>
    <x v="0"/>
    <x v="0"/>
    <x v="0"/>
    <x v="0"/>
    <x v="5"/>
    <x v="0"/>
  </r>
  <r>
    <x v="0"/>
    <x v="0"/>
    <x v="5"/>
    <x v="5"/>
    <x v="32"/>
    <x v="1"/>
    <x v="3157"/>
    <x v="104"/>
    <x v="1"/>
    <x v="0"/>
    <x v="1161"/>
    <x v="5"/>
    <x v="1885"/>
    <x v="0"/>
    <x v="0"/>
    <x v="0"/>
    <x v="0"/>
    <x v="0"/>
    <x v="0"/>
    <x v="5"/>
    <x v="0"/>
  </r>
  <r>
    <x v="0"/>
    <x v="0"/>
    <x v="6"/>
    <x v="6"/>
    <x v="32"/>
    <x v="1"/>
    <x v="3158"/>
    <x v="961"/>
    <x v="1"/>
    <x v="0"/>
    <x v="1162"/>
    <x v="6"/>
    <x v="1886"/>
    <x v="0"/>
    <x v="0"/>
    <x v="0"/>
    <x v="0"/>
    <x v="0"/>
    <x v="0"/>
    <x v="5"/>
    <x v="0"/>
  </r>
  <r>
    <x v="0"/>
    <x v="0"/>
    <x v="7"/>
    <x v="7"/>
    <x v="32"/>
    <x v="1"/>
    <x v="3159"/>
    <x v="962"/>
    <x v="1"/>
    <x v="0"/>
    <x v="1163"/>
    <x v="7"/>
    <x v="1887"/>
    <x v="0"/>
    <x v="0"/>
    <x v="2"/>
    <x v="2"/>
    <x v="0"/>
    <x v="0"/>
    <x v="5"/>
    <x v="0"/>
  </r>
  <r>
    <x v="0"/>
    <x v="0"/>
    <x v="126"/>
    <x v="136"/>
    <x v="32"/>
    <x v="1"/>
    <x v="3160"/>
    <x v="963"/>
    <x v="1"/>
    <x v="0"/>
    <x v="1164"/>
    <x v="110"/>
    <x v="1888"/>
    <x v="0"/>
    <x v="0"/>
    <x v="2"/>
    <x v="2"/>
    <x v="0"/>
    <x v="0"/>
    <x v="5"/>
    <x v="0"/>
  </r>
  <r>
    <x v="0"/>
    <x v="0"/>
    <x v="13"/>
    <x v="13"/>
    <x v="32"/>
    <x v="1"/>
    <x v="3161"/>
    <x v="964"/>
    <x v="1"/>
    <x v="0"/>
    <x v="1165"/>
    <x v="13"/>
    <x v="1889"/>
    <x v="2"/>
    <x v="1"/>
    <x v="5"/>
    <x v="5"/>
    <x v="0"/>
    <x v="0"/>
    <x v="5"/>
    <x v="0"/>
  </r>
  <r>
    <x v="0"/>
    <x v="0"/>
    <x v="15"/>
    <x v="15"/>
    <x v="32"/>
    <x v="1"/>
    <x v="3162"/>
    <x v="965"/>
    <x v="1"/>
    <x v="0"/>
    <x v="1166"/>
    <x v="15"/>
    <x v="1890"/>
    <x v="1"/>
    <x v="1"/>
    <x v="4"/>
    <x v="4"/>
    <x v="0"/>
    <x v="0"/>
    <x v="5"/>
    <x v="0"/>
  </r>
  <r>
    <x v="0"/>
    <x v="0"/>
    <x v="594"/>
    <x v="631"/>
    <x v="32"/>
    <x v="1"/>
    <x v="3163"/>
    <x v="966"/>
    <x v="1"/>
    <x v="0"/>
    <x v="1167"/>
    <x v="514"/>
    <x v="1891"/>
    <x v="1"/>
    <x v="1"/>
    <x v="12"/>
    <x v="12"/>
    <x v="0"/>
    <x v="0"/>
    <x v="5"/>
    <x v="0"/>
  </r>
  <r>
    <x v="0"/>
    <x v="0"/>
    <x v="226"/>
    <x v="242"/>
    <x v="32"/>
    <x v="1"/>
    <x v="3164"/>
    <x v="967"/>
    <x v="1"/>
    <x v="0"/>
    <x v="1168"/>
    <x v="198"/>
    <x v="1892"/>
    <x v="1"/>
    <x v="1"/>
    <x v="12"/>
    <x v="12"/>
    <x v="0"/>
    <x v="0"/>
    <x v="5"/>
    <x v="0"/>
  </r>
  <r>
    <x v="0"/>
    <x v="0"/>
    <x v="21"/>
    <x v="21"/>
    <x v="32"/>
    <x v="1"/>
    <x v="3165"/>
    <x v="968"/>
    <x v="1"/>
    <x v="0"/>
    <x v="1169"/>
    <x v="21"/>
    <x v="1893"/>
    <x v="1"/>
    <x v="1"/>
    <x v="8"/>
    <x v="8"/>
    <x v="0"/>
    <x v="0"/>
    <x v="5"/>
    <x v="0"/>
  </r>
  <r>
    <x v="0"/>
    <x v="0"/>
    <x v="415"/>
    <x v="443"/>
    <x v="32"/>
    <x v="1"/>
    <x v="3166"/>
    <x v="969"/>
    <x v="1"/>
    <x v="0"/>
    <x v="1170"/>
    <x v="366"/>
    <x v="1894"/>
    <x v="2"/>
    <x v="1"/>
    <x v="7"/>
    <x v="7"/>
    <x v="0"/>
    <x v="0"/>
    <x v="5"/>
    <x v="0"/>
  </r>
  <r>
    <x v="0"/>
    <x v="0"/>
    <x v="474"/>
    <x v="502"/>
    <x v="32"/>
    <x v="1"/>
    <x v="3167"/>
    <x v="970"/>
    <x v="1"/>
    <x v="0"/>
    <x v="1171"/>
    <x v="410"/>
    <x v="1895"/>
    <x v="2"/>
    <x v="1"/>
    <x v="7"/>
    <x v="7"/>
    <x v="0"/>
    <x v="0"/>
    <x v="5"/>
    <x v="0"/>
  </r>
  <r>
    <x v="0"/>
    <x v="0"/>
    <x v="571"/>
    <x v="607"/>
    <x v="32"/>
    <x v="1"/>
    <x v="3168"/>
    <x v="971"/>
    <x v="1"/>
    <x v="0"/>
    <x v="1172"/>
    <x v="492"/>
    <x v="1896"/>
    <x v="2"/>
    <x v="1"/>
    <x v="5"/>
    <x v="5"/>
    <x v="0"/>
    <x v="0"/>
    <x v="5"/>
    <x v="0"/>
  </r>
  <r>
    <x v="0"/>
    <x v="0"/>
    <x v="621"/>
    <x v="655"/>
    <x v="32"/>
    <x v="1"/>
    <x v="3169"/>
    <x v="972"/>
    <x v="1"/>
    <x v="0"/>
    <x v="1173"/>
    <x v="535"/>
    <x v="1897"/>
    <x v="2"/>
    <x v="1"/>
    <x v="5"/>
    <x v="5"/>
    <x v="0"/>
    <x v="0"/>
    <x v="5"/>
    <x v="0"/>
  </r>
  <r>
    <x v="0"/>
    <x v="0"/>
    <x v="26"/>
    <x v="26"/>
    <x v="32"/>
    <x v="1"/>
    <x v="3170"/>
    <x v="973"/>
    <x v="1"/>
    <x v="0"/>
    <x v="1174"/>
    <x v="26"/>
    <x v="1898"/>
    <x v="3"/>
    <x v="2"/>
    <x v="9"/>
    <x v="9"/>
    <x v="0"/>
    <x v="0"/>
    <x v="5"/>
    <x v="0"/>
  </r>
  <r>
    <x v="0"/>
    <x v="0"/>
    <x v="361"/>
    <x v="389"/>
    <x v="32"/>
    <x v="1"/>
    <x v="3171"/>
    <x v="538"/>
    <x v="1"/>
    <x v="0"/>
    <x v="1175"/>
    <x v="323"/>
    <x v="1899"/>
    <x v="2"/>
    <x v="1"/>
    <x v="22"/>
    <x v="22"/>
    <x v="0"/>
    <x v="0"/>
    <x v="5"/>
    <x v="0"/>
  </r>
  <r>
    <x v="0"/>
    <x v="0"/>
    <x v="235"/>
    <x v="251"/>
    <x v="32"/>
    <x v="1"/>
    <x v="3172"/>
    <x v="974"/>
    <x v="1"/>
    <x v="0"/>
    <x v="1176"/>
    <x v="207"/>
    <x v="1900"/>
    <x v="1"/>
    <x v="1"/>
    <x v="11"/>
    <x v="11"/>
    <x v="0"/>
    <x v="0"/>
    <x v="5"/>
    <x v="0"/>
  </r>
  <r>
    <x v="0"/>
    <x v="0"/>
    <x v="236"/>
    <x v="252"/>
    <x v="32"/>
    <x v="1"/>
    <x v="3173"/>
    <x v="975"/>
    <x v="1"/>
    <x v="0"/>
    <x v="1177"/>
    <x v="208"/>
    <x v="1901"/>
    <x v="3"/>
    <x v="2"/>
    <x v="9"/>
    <x v="9"/>
    <x v="0"/>
    <x v="0"/>
    <x v="5"/>
    <x v="0"/>
  </r>
  <r>
    <x v="0"/>
    <x v="0"/>
    <x v="237"/>
    <x v="253"/>
    <x v="32"/>
    <x v="1"/>
    <x v="3174"/>
    <x v="976"/>
    <x v="1"/>
    <x v="0"/>
    <x v="1178"/>
    <x v="209"/>
    <x v="1902"/>
    <x v="3"/>
    <x v="2"/>
    <x v="9"/>
    <x v="9"/>
    <x v="0"/>
    <x v="0"/>
    <x v="5"/>
    <x v="0"/>
  </r>
  <r>
    <x v="0"/>
    <x v="0"/>
    <x v="299"/>
    <x v="321"/>
    <x v="32"/>
    <x v="1"/>
    <x v="3175"/>
    <x v="977"/>
    <x v="1"/>
    <x v="0"/>
    <x v="1179"/>
    <x v="267"/>
    <x v="1903"/>
    <x v="2"/>
    <x v="1"/>
    <x v="22"/>
    <x v="22"/>
    <x v="0"/>
    <x v="0"/>
    <x v="5"/>
    <x v="0"/>
  </r>
  <r>
    <x v="0"/>
    <x v="0"/>
    <x v="301"/>
    <x v="323"/>
    <x v="32"/>
    <x v="1"/>
    <x v="3176"/>
    <x v="978"/>
    <x v="1"/>
    <x v="0"/>
    <x v="1180"/>
    <x v="269"/>
    <x v="1904"/>
    <x v="3"/>
    <x v="2"/>
    <x v="9"/>
    <x v="9"/>
    <x v="0"/>
    <x v="0"/>
    <x v="5"/>
    <x v="0"/>
  </r>
  <r>
    <x v="0"/>
    <x v="0"/>
    <x v="302"/>
    <x v="324"/>
    <x v="32"/>
    <x v="1"/>
    <x v="3177"/>
    <x v="979"/>
    <x v="1"/>
    <x v="0"/>
    <x v="1181"/>
    <x v="270"/>
    <x v="1905"/>
    <x v="3"/>
    <x v="2"/>
    <x v="9"/>
    <x v="9"/>
    <x v="0"/>
    <x v="0"/>
    <x v="5"/>
    <x v="0"/>
  </r>
  <r>
    <x v="0"/>
    <x v="0"/>
    <x v="304"/>
    <x v="326"/>
    <x v="32"/>
    <x v="1"/>
    <x v="3178"/>
    <x v="980"/>
    <x v="1"/>
    <x v="0"/>
    <x v="1182"/>
    <x v="272"/>
    <x v="1906"/>
    <x v="1"/>
    <x v="1"/>
    <x v="12"/>
    <x v="12"/>
    <x v="0"/>
    <x v="0"/>
    <x v="5"/>
    <x v="0"/>
  </r>
  <r>
    <x v="0"/>
    <x v="0"/>
    <x v="240"/>
    <x v="256"/>
    <x v="32"/>
    <x v="1"/>
    <x v="3179"/>
    <x v="981"/>
    <x v="1"/>
    <x v="0"/>
    <x v="1183"/>
    <x v="212"/>
    <x v="1907"/>
    <x v="1"/>
    <x v="1"/>
    <x v="11"/>
    <x v="11"/>
    <x v="0"/>
    <x v="0"/>
    <x v="5"/>
    <x v="0"/>
  </r>
  <r>
    <x v="0"/>
    <x v="0"/>
    <x v="31"/>
    <x v="31"/>
    <x v="32"/>
    <x v="1"/>
    <x v="3180"/>
    <x v="982"/>
    <x v="1"/>
    <x v="0"/>
    <x v="1184"/>
    <x v="31"/>
    <x v="1908"/>
    <x v="1"/>
    <x v="1"/>
    <x v="11"/>
    <x v="11"/>
    <x v="0"/>
    <x v="0"/>
    <x v="5"/>
    <x v="0"/>
  </r>
  <r>
    <x v="0"/>
    <x v="0"/>
    <x v="366"/>
    <x v="394"/>
    <x v="32"/>
    <x v="1"/>
    <x v="3181"/>
    <x v="436"/>
    <x v="1"/>
    <x v="0"/>
    <x v="529"/>
    <x v="29"/>
    <x v="809"/>
    <x v="1"/>
    <x v="1"/>
    <x v="31"/>
    <x v="31"/>
    <x v="0"/>
    <x v="0"/>
    <x v="5"/>
    <x v="0"/>
  </r>
  <r>
    <x v="0"/>
    <x v="0"/>
    <x v="33"/>
    <x v="33"/>
    <x v="32"/>
    <x v="1"/>
    <x v="3182"/>
    <x v="983"/>
    <x v="1"/>
    <x v="0"/>
    <x v="1185"/>
    <x v="33"/>
    <x v="1909"/>
    <x v="1"/>
    <x v="1"/>
    <x v="11"/>
    <x v="11"/>
    <x v="0"/>
    <x v="0"/>
    <x v="5"/>
    <x v="0"/>
  </r>
  <r>
    <x v="0"/>
    <x v="0"/>
    <x v="522"/>
    <x v="554"/>
    <x v="32"/>
    <x v="1"/>
    <x v="3183"/>
    <x v="984"/>
    <x v="1"/>
    <x v="0"/>
    <x v="1186"/>
    <x v="451"/>
    <x v="1910"/>
    <x v="1"/>
    <x v="1"/>
    <x v="11"/>
    <x v="11"/>
    <x v="0"/>
    <x v="0"/>
    <x v="5"/>
    <x v="0"/>
  </r>
  <r>
    <x v="0"/>
    <x v="0"/>
    <x v="34"/>
    <x v="34"/>
    <x v="32"/>
    <x v="1"/>
    <x v="3184"/>
    <x v="257"/>
    <x v="1"/>
    <x v="0"/>
    <x v="304"/>
    <x v="34"/>
    <x v="433"/>
    <x v="2"/>
    <x v="1"/>
    <x v="13"/>
    <x v="13"/>
    <x v="0"/>
    <x v="0"/>
    <x v="5"/>
    <x v="0"/>
  </r>
  <r>
    <x v="0"/>
    <x v="0"/>
    <x v="245"/>
    <x v="261"/>
    <x v="32"/>
    <x v="1"/>
    <x v="3185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2"/>
    <x v="1"/>
    <x v="3186"/>
    <x v="4"/>
    <x v="1"/>
    <x v="0"/>
    <x v="4"/>
    <x v="34"/>
    <x v="0"/>
    <x v="2"/>
    <x v="1"/>
    <x v="13"/>
    <x v="13"/>
    <x v="0"/>
    <x v="0"/>
    <x v="5"/>
    <x v="0"/>
  </r>
  <r>
    <x v="0"/>
    <x v="0"/>
    <x v="36"/>
    <x v="36"/>
    <x v="32"/>
    <x v="1"/>
    <x v="3187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2"/>
    <x v="1"/>
    <x v="3188"/>
    <x v="40"/>
    <x v="1"/>
    <x v="0"/>
    <x v="1143"/>
    <x v="34"/>
    <x v="1842"/>
    <x v="2"/>
    <x v="1"/>
    <x v="13"/>
    <x v="13"/>
    <x v="0"/>
    <x v="0"/>
    <x v="5"/>
    <x v="0"/>
  </r>
  <r>
    <x v="0"/>
    <x v="0"/>
    <x v="137"/>
    <x v="147"/>
    <x v="32"/>
    <x v="1"/>
    <x v="3189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2"/>
    <x v="1"/>
    <x v="3190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2"/>
    <x v="1"/>
    <x v="3191"/>
    <x v="4"/>
    <x v="1"/>
    <x v="0"/>
    <x v="4"/>
    <x v="121"/>
    <x v="0"/>
    <x v="2"/>
    <x v="1"/>
    <x v="13"/>
    <x v="13"/>
    <x v="0"/>
    <x v="0"/>
    <x v="5"/>
    <x v="0"/>
  </r>
  <r>
    <x v="0"/>
    <x v="0"/>
    <x v="41"/>
    <x v="41"/>
    <x v="32"/>
    <x v="1"/>
    <x v="3192"/>
    <x v="929"/>
    <x v="2"/>
    <x v="1"/>
    <x v="1187"/>
    <x v="39"/>
    <x v="1911"/>
    <x v="1"/>
    <x v="1"/>
    <x v="15"/>
    <x v="15"/>
    <x v="0"/>
    <x v="0"/>
    <x v="5"/>
    <x v="0"/>
  </r>
  <r>
    <x v="0"/>
    <x v="0"/>
    <x v="41"/>
    <x v="41"/>
    <x v="32"/>
    <x v="1"/>
    <x v="3193"/>
    <x v="985"/>
    <x v="2"/>
    <x v="1"/>
    <x v="1188"/>
    <x v="39"/>
    <x v="1912"/>
    <x v="1"/>
    <x v="1"/>
    <x v="15"/>
    <x v="15"/>
    <x v="0"/>
    <x v="0"/>
    <x v="5"/>
    <x v="0"/>
  </r>
  <r>
    <x v="0"/>
    <x v="0"/>
    <x v="517"/>
    <x v="548"/>
    <x v="32"/>
    <x v="1"/>
    <x v="3194"/>
    <x v="2"/>
    <x v="2"/>
    <x v="1"/>
    <x v="477"/>
    <x v="39"/>
    <x v="982"/>
    <x v="1"/>
    <x v="1"/>
    <x v="15"/>
    <x v="15"/>
    <x v="0"/>
    <x v="0"/>
    <x v="5"/>
    <x v="0"/>
  </r>
  <r>
    <x v="0"/>
    <x v="0"/>
    <x v="42"/>
    <x v="42"/>
    <x v="32"/>
    <x v="1"/>
    <x v="3195"/>
    <x v="986"/>
    <x v="2"/>
    <x v="1"/>
    <x v="1189"/>
    <x v="40"/>
    <x v="1913"/>
    <x v="2"/>
    <x v="1"/>
    <x v="5"/>
    <x v="5"/>
    <x v="0"/>
    <x v="0"/>
    <x v="5"/>
    <x v="0"/>
  </r>
  <r>
    <x v="0"/>
    <x v="0"/>
    <x v="43"/>
    <x v="43"/>
    <x v="32"/>
    <x v="1"/>
    <x v="3196"/>
    <x v="987"/>
    <x v="2"/>
    <x v="1"/>
    <x v="1190"/>
    <x v="41"/>
    <x v="1914"/>
    <x v="2"/>
    <x v="1"/>
    <x v="5"/>
    <x v="5"/>
    <x v="0"/>
    <x v="0"/>
    <x v="5"/>
    <x v="0"/>
  </r>
  <r>
    <x v="0"/>
    <x v="0"/>
    <x v="44"/>
    <x v="44"/>
    <x v="32"/>
    <x v="1"/>
    <x v="3197"/>
    <x v="109"/>
    <x v="2"/>
    <x v="1"/>
    <x v="239"/>
    <x v="42"/>
    <x v="1915"/>
    <x v="2"/>
    <x v="1"/>
    <x v="5"/>
    <x v="5"/>
    <x v="0"/>
    <x v="0"/>
    <x v="5"/>
    <x v="0"/>
  </r>
  <r>
    <x v="0"/>
    <x v="0"/>
    <x v="463"/>
    <x v="491"/>
    <x v="32"/>
    <x v="1"/>
    <x v="3198"/>
    <x v="988"/>
    <x v="2"/>
    <x v="1"/>
    <x v="1191"/>
    <x v="400"/>
    <x v="1916"/>
    <x v="2"/>
    <x v="1"/>
    <x v="14"/>
    <x v="14"/>
    <x v="0"/>
    <x v="0"/>
    <x v="5"/>
    <x v="0"/>
  </r>
  <r>
    <x v="0"/>
    <x v="0"/>
    <x v="622"/>
    <x v="656"/>
    <x v="32"/>
    <x v="1"/>
    <x v="3199"/>
    <x v="116"/>
    <x v="2"/>
    <x v="1"/>
    <x v="187"/>
    <x v="536"/>
    <x v="1917"/>
    <x v="2"/>
    <x v="1"/>
    <x v="5"/>
    <x v="5"/>
    <x v="0"/>
    <x v="0"/>
    <x v="5"/>
    <x v="0"/>
  </r>
  <r>
    <x v="0"/>
    <x v="0"/>
    <x v="250"/>
    <x v="266"/>
    <x v="32"/>
    <x v="1"/>
    <x v="3200"/>
    <x v="989"/>
    <x v="2"/>
    <x v="1"/>
    <x v="1192"/>
    <x v="221"/>
    <x v="1918"/>
    <x v="2"/>
    <x v="1"/>
    <x v="5"/>
    <x v="5"/>
    <x v="0"/>
    <x v="0"/>
    <x v="5"/>
    <x v="0"/>
  </r>
  <r>
    <x v="0"/>
    <x v="0"/>
    <x v="623"/>
    <x v="657"/>
    <x v="32"/>
    <x v="1"/>
    <x v="3201"/>
    <x v="79"/>
    <x v="2"/>
    <x v="1"/>
    <x v="920"/>
    <x v="537"/>
    <x v="1919"/>
    <x v="1"/>
    <x v="1"/>
    <x v="32"/>
    <x v="32"/>
    <x v="0"/>
    <x v="0"/>
    <x v="5"/>
    <x v="0"/>
  </r>
  <r>
    <x v="0"/>
    <x v="0"/>
    <x v="252"/>
    <x v="268"/>
    <x v="32"/>
    <x v="1"/>
    <x v="3202"/>
    <x v="219"/>
    <x v="2"/>
    <x v="2"/>
    <x v="640"/>
    <x v="222"/>
    <x v="989"/>
    <x v="4"/>
    <x v="3"/>
    <x v="16"/>
    <x v="16"/>
    <x v="0"/>
    <x v="0"/>
    <x v="5"/>
    <x v="0"/>
  </r>
  <r>
    <x v="0"/>
    <x v="0"/>
    <x v="310"/>
    <x v="332"/>
    <x v="32"/>
    <x v="1"/>
    <x v="3203"/>
    <x v="52"/>
    <x v="2"/>
    <x v="2"/>
    <x v="52"/>
    <x v="278"/>
    <x v="342"/>
    <x v="4"/>
    <x v="3"/>
    <x v="16"/>
    <x v="16"/>
    <x v="0"/>
    <x v="0"/>
    <x v="5"/>
    <x v="0"/>
  </r>
  <r>
    <x v="0"/>
    <x v="0"/>
    <x v="606"/>
    <x v="640"/>
    <x v="32"/>
    <x v="1"/>
    <x v="3204"/>
    <x v="51"/>
    <x v="2"/>
    <x v="2"/>
    <x v="51"/>
    <x v="524"/>
    <x v="1786"/>
    <x v="4"/>
    <x v="3"/>
    <x v="16"/>
    <x v="16"/>
    <x v="0"/>
    <x v="0"/>
    <x v="5"/>
    <x v="0"/>
  </r>
  <r>
    <x v="0"/>
    <x v="0"/>
    <x v="313"/>
    <x v="335"/>
    <x v="32"/>
    <x v="1"/>
    <x v="3205"/>
    <x v="45"/>
    <x v="2"/>
    <x v="2"/>
    <x v="45"/>
    <x v="281"/>
    <x v="822"/>
    <x v="4"/>
    <x v="3"/>
    <x v="16"/>
    <x v="16"/>
    <x v="0"/>
    <x v="0"/>
    <x v="5"/>
    <x v="0"/>
  </r>
  <r>
    <x v="0"/>
    <x v="0"/>
    <x v="314"/>
    <x v="336"/>
    <x v="32"/>
    <x v="1"/>
    <x v="3206"/>
    <x v="45"/>
    <x v="2"/>
    <x v="2"/>
    <x v="45"/>
    <x v="282"/>
    <x v="346"/>
    <x v="4"/>
    <x v="3"/>
    <x v="16"/>
    <x v="16"/>
    <x v="0"/>
    <x v="0"/>
    <x v="5"/>
    <x v="0"/>
  </r>
  <r>
    <x v="0"/>
    <x v="0"/>
    <x v="255"/>
    <x v="271"/>
    <x v="32"/>
    <x v="1"/>
    <x v="3207"/>
    <x v="52"/>
    <x v="2"/>
    <x v="2"/>
    <x v="52"/>
    <x v="225"/>
    <x v="1920"/>
    <x v="4"/>
    <x v="3"/>
    <x v="16"/>
    <x v="16"/>
    <x v="0"/>
    <x v="0"/>
    <x v="5"/>
    <x v="0"/>
  </r>
  <r>
    <x v="0"/>
    <x v="0"/>
    <x v="317"/>
    <x v="339"/>
    <x v="32"/>
    <x v="1"/>
    <x v="3208"/>
    <x v="104"/>
    <x v="2"/>
    <x v="1"/>
    <x v="248"/>
    <x v="284"/>
    <x v="1921"/>
    <x v="2"/>
    <x v="1"/>
    <x v="22"/>
    <x v="22"/>
    <x v="0"/>
    <x v="0"/>
    <x v="5"/>
    <x v="0"/>
  </r>
  <r>
    <x v="0"/>
    <x v="0"/>
    <x v="369"/>
    <x v="397"/>
    <x v="32"/>
    <x v="1"/>
    <x v="3209"/>
    <x v="330"/>
    <x v="2"/>
    <x v="1"/>
    <x v="1193"/>
    <x v="329"/>
    <x v="1922"/>
    <x v="2"/>
    <x v="1"/>
    <x v="22"/>
    <x v="22"/>
    <x v="0"/>
    <x v="0"/>
    <x v="5"/>
    <x v="0"/>
  </r>
  <r>
    <x v="0"/>
    <x v="0"/>
    <x v="371"/>
    <x v="399"/>
    <x v="32"/>
    <x v="1"/>
    <x v="3210"/>
    <x v="990"/>
    <x v="2"/>
    <x v="1"/>
    <x v="1194"/>
    <x v="331"/>
    <x v="1923"/>
    <x v="3"/>
    <x v="2"/>
    <x v="17"/>
    <x v="17"/>
    <x v="0"/>
    <x v="0"/>
    <x v="5"/>
    <x v="0"/>
  </r>
  <r>
    <x v="0"/>
    <x v="0"/>
    <x v="318"/>
    <x v="340"/>
    <x v="32"/>
    <x v="1"/>
    <x v="3211"/>
    <x v="991"/>
    <x v="2"/>
    <x v="1"/>
    <x v="1195"/>
    <x v="285"/>
    <x v="1924"/>
    <x v="2"/>
    <x v="1"/>
    <x v="22"/>
    <x v="22"/>
    <x v="0"/>
    <x v="0"/>
    <x v="5"/>
    <x v="0"/>
  </r>
  <r>
    <x v="0"/>
    <x v="0"/>
    <x v="372"/>
    <x v="400"/>
    <x v="32"/>
    <x v="1"/>
    <x v="3212"/>
    <x v="111"/>
    <x v="2"/>
    <x v="1"/>
    <x v="106"/>
    <x v="332"/>
    <x v="1272"/>
    <x v="2"/>
    <x v="1"/>
    <x v="22"/>
    <x v="22"/>
    <x v="0"/>
    <x v="0"/>
    <x v="5"/>
    <x v="0"/>
  </r>
  <r>
    <x v="0"/>
    <x v="0"/>
    <x v="64"/>
    <x v="63"/>
    <x v="32"/>
    <x v="1"/>
    <x v="3213"/>
    <x v="992"/>
    <x v="2"/>
    <x v="1"/>
    <x v="1196"/>
    <x v="59"/>
    <x v="1925"/>
    <x v="3"/>
    <x v="2"/>
    <x v="9"/>
    <x v="9"/>
    <x v="0"/>
    <x v="0"/>
    <x v="5"/>
    <x v="0"/>
  </r>
  <r>
    <x v="0"/>
    <x v="0"/>
    <x v="624"/>
    <x v="658"/>
    <x v="32"/>
    <x v="1"/>
    <x v="3214"/>
    <x v="328"/>
    <x v="2"/>
    <x v="2"/>
    <x v="1197"/>
    <x v="538"/>
    <x v="1926"/>
    <x v="2"/>
    <x v="1"/>
    <x v="14"/>
    <x v="14"/>
    <x v="0"/>
    <x v="0"/>
    <x v="5"/>
    <x v="0"/>
  </r>
  <r>
    <x v="0"/>
    <x v="0"/>
    <x v="65"/>
    <x v="64"/>
    <x v="32"/>
    <x v="1"/>
    <x v="3215"/>
    <x v="179"/>
    <x v="2"/>
    <x v="1"/>
    <x v="545"/>
    <x v="60"/>
    <x v="1927"/>
    <x v="1"/>
    <x v="1"/>
    <x v="18"/>
    <x v="18"/>
    <x v="0"/>
    <x v="0"/>
    <x v="5"/>
    <x v="0"/>
  </r>
  <r>
    <x v="0"/>
    <x v="0"/>
    <x v="256"/>
    <x v="272"/>
    <x v="32"/>
    <x v="1"/>
    <x v="3216"/>
    <x v="409"/>
    <x v="2"/>
    <x v="1"/>
    <x v="1198"/>
    <x v="226"/>
    <x v="1928"/>
    <x v="1"/>
    <x v="1"/>
    <x v="18"/>
    <x v="18"/>
    <x v="0"/>
    <x v="0"/>
    <x v="5"/>
    <x v="0"/>
  </r>
  <r>
    <x v="0"/>
    <x v="0"/>
    <x v="320"/>
    <x v="342"/>
    <x v="32"/>
    <x v="1"/>
    <x v="3217"/>
    <x v="60"/>
    <x v="2"/>
    <x v="2"/>
    <x v="429"/>
    <x v="287"/>
    <x v="1929"/>
    <x v="4"/>
    <x v="3"/>
    <x v="20"/>
    <x v="20"/>
    <x v="0"/>
    <x v="0"/>
    <x v="5"/>
    <x v="0"/>
  </r>
  <r>
    <x v="0"/>
    <x v="0"/>
    <x v="161"/>
    <x v="171"/>
    <x v="32"/>
    <x v="1"/>
    <x v="3218"/>
    <x v="51"/>
    <x v="2"/>
    <x v="2"/>
    <x v="60"/>
    <x v="142"/>
    <x v="1356"/>
    <x v="4"/>
    <x v="3"/>
    <x v="19"/>
    <x v="19"/>
    <x v="0"/>
    <x v="0"/>
    <x v="5"/>
    <x v="0"/>
  </r>
  <r>
    <x v="0"/>
    <x v="0"/>
    <x v="163"/>
    <x v="173"/>
    <x v="32"/>
    <x v="1"/>
    <x v="3219"/>
    <x v="45"/>
    <x v="2"/>
    <x v="2"/>
    <x v="131"/>
    <x v="144"/>
    <x v="657"/>
    <x v="4"/>
    <x v="3"/>
    <x v="20"/>
    <x v="20"/>
    <x v="0"/>
    <x v="0"/>
    <x v="5"/>
    <x v="0"/>
  </r>
  <r>
    <x v="0"/>
    <x v="0"/>
    <x v="75"/>
    <x v="74"/>
    <x v="32"/>
    <x v="1"/>
    <x v="3220"/>
    <x v="47"/>
    <x v="2"/>
    <x v="2"/>
    <x v="69"/>
    <x v="68"/>
    <x v="155"/>
    <x v="4"/>
    <x v="3"/>
    <x v="19"/>
    <x v="19"/>
    <x v="0"/>
    <x v="0"/>
    <x v="5"/>
    <x v="0"/>
  </r>
  <r>
    <x v="0"/>
    <x v="0"/>
    <x v="166"/>
    <x v="176"/>
    <x v="32"/>
    <x v="1"/>
    <x v="3221"/>
    <x v="45"/>
    <x v="2"/>
    <x v="2"/>
    <x v="45"/>
    <x v="147"/>
    <x v="158"/>
    <x v="4"/>
    <x v="3"/>
    <x v="16"/>
    <x v="16"/>
    <x v="0"/>
    <x v="0"/>
    <x v="5"/>
    <x v="0"/>
  </r>
  <r>
    <x v="0"/>
    <x v="0"/>
    <x v="327"/>
    <x v="349"/>
    <x v="32"/>
    <x v="1"/>
    <x v="3222"/>
    <x v="45"/>
    <x v="2"/>
    <x v="2"/>
    <x v="131"/>
    <x v="291"/>
    <x v="909"/>
    <x v="4"/>
    <x v="3"/>
    <x v="20"/>
    <x v="20"/>
    <x v="0"/>
    <x v="0"/>
    <x v="5"/>
    <x v="0"/>
  </r>
  <r>
    <x v="0"/>
    <x v="0"/>
    <x v="214"/>
    <x v="230"/>
    <x v="32"/>
    <x v="1"/>
    <x v="3223"/>
    <x v="45"/>
    <x v="2"/>
    <x v="2"/>
    <x v="131"/>
    <x v="187"/>
    <x v="1081"/>
    <x v="4"/>
    <x v="3"/>
    <x v="20"/>
    <x v="20"/>
    <x v="0"/>
    <x v="0"/>
    <x v="5"/>
    <x v="0"/>
  </r>
  <r>
    <x v="0"/>
    <x v="0"/>
    <x v="170"/>
    <x v="180"/>
    <x v="32"/>
    <x v="1"/>
    <x v="3224"/>
    <x v="171"/>
    <x v="2"/>
    <x v="2"/>
    <x v="1199"/>
    <x v="151"/>
    <x v="1930"/>
    <x v="4"/>
    <x v="3"/>
    <x v="20"/>
    <x v="20"/>
    <x v="0"/>
    <x v="0"/>
    <x v="5"/>
    <x v="0"/>
  </r>
  <r>
    <x v="0"/>
    <x v="0"/>
    <x v="263"/>
    <x v="279"/>
    <x v="32"/>
    <x v="1"/>
    <x v="3225"/>
    <x v="993"/>
    <x v="2"/>
    <x v="2"/>
    <x v="1200"/>
    <x v="232"/>
    <x v="1931"/>
    <x v="4"/>
    <x v="3"/>
    <x v="20"/>
    <x v="20"/>
    <x v="0"/>
    <x v="0"/>
    <x v="5"/>
    <x v="0"/>
  </r>
  <r>
    <x v="0"/>
    <x v="0"/>
    <x v="82"/>
    <x v="81"/>
    <x v="32"/>
    <x v="1"/>
    <x v="3226"/>
    <x v="64"/>
    <x v="2"/>
    <x v="2"/>
    <x v="71"/>
    <x v="73"/>
    <x v="1593"/>
    <x v="4"/>
    <x v="3"/>
    <x v="21"/>
    <x v="21"/>
    <x v="0"/>
    <x v="0"/>
    <x v="5"/>
    <x v="0"/>
  </r>
  <r>
    <x v="0"/>
    <x v="0"/>
    <x v="173"/>
    <x v="183"/>
    <x v="32"/>
    <x v="1"/>
    <x v="3227"/>
    <x v="48"/>
    <x v="2"/>
    <x v="2"/>
    <x v="134"/>
    <x v="154"/>
    <x v="165"/>
    <x v="4"/>
    <x v="3"/>
    <x v="21"/>
    <x v="21"/>
    <x v="0"/>
    <x v="0"/>
    <x v="5"/>
    <x v="0"/>
  </r>
  <r>
    <x v="0"/>
    <x v="0"/>
    <x v="85"/>
    <x v="84"/>
    <x v="32"/>
    <x v="1"/>
    <x v="3228"/>
    <x v="217"/>
    <x v="2"/>
    <x v="2"/>
    <x v="387"/>
    <x v="75"/>
    <x v="584"/>
    <x v="4"/>
    <x v="3"/>
    <x v="19"/>
    <x v="19"/>
    <x v="0"/>
    <x v="0"/>
    <x v="5"/>
    <x v="0"/>
  </r>
  <r>
    <x v="0"/>
    <x v="0"/>
    <x v="175"/>
    <x v="185"/>
    <x v="32"/>
    <x v="1"/>
    <x v="3229"/>
    <x v="47"/>
    <x v="2"/>
    <x v="2"/>
    <x v="85"/>
    <x v="156"/>
    <x v="921"/>
    <x v="4"/>
    <x v="3"/>
    <x v="20"/>
    <x v="20"/>
    <x v="0"/>
    <x v="0"/>
    <x v="5"/>
    <x v="0"/>
  </r>
  <r>
    <x v="0"/>
    <x v="0"/>
    <x v="88"/>
    <x v="87"/>
    <x v="32"/>
    <x v="1"/>
    <x v="3230"/>
    <x v="47"/>
    <x v="2"/>
    <x v="2"/>
    <x v="69"/>
    <x v="77"/>
    <x v="471"/>
    <x v="4"/>
    <x v="3"/>
    <x v="19"/>
    <x v="19"/>
    <x v="0"/>
    <x v="0"/>
    <x v="5"/>
    <x v="0"/>
  </r>
  <r>
    <x v="0"/>
    <x v="0"/>
    <x v="209"/>
    <x v="224"/>
    <x v="32"/>
    <x v="1"/>
    <x v="3231"/>
    <x v="52"/>
    <x v="2"/>
    <x v="2"/>
    <x v="193"/>
    <x v="183"/>
    <x v="484"/>
    <x v="4"/>
    <x v="3"/>
    <x v="20"/>
    <x v="20"/>
    <x v="0"/>
    <x v="0"/>
    <x v="5"/>
    <x v="0"/>
  </r>
  <r>
    <x v="0"/>
    <x v="0"/>
    <x v="464"/>
    <x v="492"/>
    <x v="32"/>
    <x v="1"/>
    <x v="3232"/>
    <x v="994"/>
    <x v="2"/>
    <x v="1"/>
    <x v="1201"/>
    <x v="401"/>
    <x v="1932"/>
    <x v="3"/>
    <x v="2"/>
    <x v="17"/>
    <x v="17"/>
    <x v="0"/>
    <x v="0"/>
    <x v="5"/>
    <x v="0"/>
  </r>
  <r>
    <x v="0"/>
    <x v="0"/>
    <x v="447"/>
    <x v="473"/>
    <x v="32"/>
    <x v="1"/>
    <x v="3233"/>
    <x v="45"/>
    <x v="2"/>
    <x v="2"/>
    <x v="45"/>
    <x v="389"/>
    <x v="600"/>
    <x v="4"/>
    <x v="3"/>
    <x v="16"/>
    <x v="16"/>
    <x v="0"/>
    <x v="0"/>
    <x v="5"/>
    <x v="0"/>
  </r>
  <r>
    <x v="0"/>
    <x v="0"/>
    <x v="212"/>
    <x v="227"/>
    <x v="32"/>
    <x v="1"/>
    <x v="3234"/>
    <x v="45"/>
    <x v="2"/>
    <x v="2"/>
    <x v="131"/>
    <x v="185"/>
    <x v="206"/>
    <x v="4"/>
    <x v="3"/>
    <x v="20"/>
    <x v="20"/>
    <x v="0"/>
    <x v="0"/>
    <x v="5"/>
    <x v="0"/>
  </r>
  <r>
    <x v="0"/>
    <x v="0"/>
    <x v="272"/>
    <x v="288"/>
    <x v="32"/>
    <x v="1"/>
    <x v="3235"/>
    <x v="45"/>
    <x v="2"/>
    <x v="2"/>
    <x v="131"/>
    <x v="240"/>
    <x v="678"/>
    <x v="4"/>
    <x v="3"/>
    <x v="20"/>
    <x v="20"/>
    <x v="0"/>
    <x v="0"/>
    <x v="5"/>
    <x v="0"/>
  </r>
  <r>
    <x v="0"/>
    <x v="0"/>
    <x v="395"/>
    <x v="423"/>
    <x v="32"/>
    <x v="1"/>
    <x v="3236"/>
    <x v="47"/>
    <x v="2"/>
    <x v="2"/>
    <x v="85"/>
    <x v="183"/>
    <x v="205"/>
    <x v="4"/>
    <x v="3"/>
    <x v="20"/>
    <x v="20"/>
    <x v="0"/>
    <x v="0"/>
    <x v="5"/>
    <x v="0"/>
  </r>
  <r>
    <x v="0"/>
    <x v="0"/>
    <x v="274"/>
    <x v="290"/>
    <x v="32"/>
    <x v="1"/>
    <x v="3237"/>
    <x v="995"/>
    <x v="2"/>
    <x v="2"/>
    <x v="1202"/>
    <x v="242"/>
    <x v="1933"/>
    <x v="4"/>
    <x v="3"/>
    <x v="19"/>
    <x v="19"/>
    <x v="0"/>
    <x v="0"/>
    <x v="5"/>
    <x v="0"/>
  </r>
  <r>
    <x v="0"/>
    <x v="0"/>
    <x v="217"/>
    <x v="233"/>
    <x v="32"/>
    <x v="1"/>
    <x v="3238"/>
    <x v="70"/>
    <x v="2"/>
    <x v="2"/>
    <x v="194"/>
    <x v="189"/>
    <x v="1934"/>
    <x v="4"/>
    <x v="3"/>
    <x v="21"/>
    <x v="21"/>
    <x v="0"/>
    <x v="0"/>
    <x v="5"/>
    <x v="0"/>
  </r>
  <r>
    <x v="0"/>
    <x v="0"/>
    <x v="101"/>
    <x v="100"/>
    <x v="32"/>
    <x v="1"/>
    <x v="3239"/>
    <x v="996"/>
    <x v="2"/>
    <x v="2"/>
    <x v="1203"/>
    <x v="87"/>
    <x v="1935"/>
    <x v="4"/>
    <x v="3"/>
    <x v="21"/>
    <x v="21"/>
    <x v="0"/>
    <x v="0"/>
    <x v="5"/>
    <x v="0"/>
  </r>
  <r>
    <x v="0"/>
    <x v="0"/>
    <x v="189"/>
    <x v="199"/>
    <x v="32"/>
    <x v="1"/>
    <x v="3240"/>
    <x v="45"/>
    <x v="2"/>
    <x v="2"/>
    <x v="61"/>
    <x v="166"/>
    <x v="183"/>
    <x v="4"/>
    <x v="3"/>
    <x v="21"/>
    <x v="21"/>
    <x v="0"/>
    <x v="0"/>
    <x v="5"/>
    <x v="0"/>
  </r>
  <r>
    <x v="0"/>
    <x v="0"/>
    <x v="456"/>
    <x v="482"/>
    <x v="32"/>
    <x v="1"/>
    <x v="3241"/>
    <x v="45"/>
    <x v="2"/>
    <x v="2"/>
    <x v="131"/>
    <x v="230"/>
    <x v="1277"/>
    <x v="4"/>
    <x v="3"/>
    <x v="20"/>
    <x v="20"/>
    <x v="0"/>
    <x v="0"/>
    <x v="5"/>
    <x v="0"/>
  </r>
  <r>
    <x v="0"/>
    <x v="0"/>
    <x v="218"/>
    <x v="234"/>
    <x v="32"/>
    <x v="1"/>
    <x v="3242"/>
    <x v="124"/>
    <x v="2"/>
    <x v="2"/>
    <x v="146"/>
    <x v="190"/>
    <x v="217"/>
    <x v="4"/>
    <x v="3"/>
    <x v="16"/>
    <x v="16"/>
    <x v="0"/>
    <x v="0"/>
    <x v="5"/>
    <x v="0"/>
  </r>
  <r>
    <x v="0"/>
    <x v="0"/>
    <x v="336"/>
    <x v="358"/>
    <x v="32"/>
    <x v="1"/>
    <x v="3243"/>
    <x v="173"/>
    <x v="2"/>
    <x v="2"/>
    <x v="654"/>
    <x v="300"/>
    <x v="1936"/>
    <x v="4"/>
    <x v="3"/>
    <x v="19"/>
    <x v="19"/>
    <x v="0"/>
    <x v="0"/>
    <x v="5"/>
    <x v="0"/>
  </r>
  <r>
    <x v="0"/>
    <x v="0"/>
    <x v="219"/>
    <x v="235"/>
    <x v="32"/>
    <x v="1"/>
    <x v="3244"/>
    <x v="45"/>
    <x v="2"/>
    <x v="2"/>
    <x v="61"/>
    <x v="191"/>
    <x v="218"/>
    <x v="4"/>
    <x v="3"/>
    <x v="21"/>
    <x v="21"/>
    <x v="0"/>
    <x v="0"/>
    <x v="5"/>
    <x v="0"/>
  </r>
  <r>
    <x v="0"/>
    <x v="0"/>
    <x v="278"/>
    <x v="294"/>
    <x v="32"/>
    <x v="1"/>
    <x v="3245"/>
    <x v="118"/>
    <x v="2"/>
    <x v="2"/>
    <x v="1204"/>
    <x v="246"/>
    <x v="1937"/>
    <x v="1"/>
    <x v="1"/>
    <x v="23"/>
    <x v="23"/>
    <x v="0"/>
    <x v="0"/>
    <x v="5"/>
    <x v="0"/>
  </r>
  <r>
    <x v="0"/>
    <x v="0"/>
    <x v="110"/>
    <x v="109"/>
    <x v="32"/>
    <x v="1"/>
    <x v="3246"/>
    <x v="45"/>
    <x v="2"/>
    <x v="2"/>
    <x v="61"/>
    <x v="96"/>
    <x v="104"/>
    <x v="4"/>
    <x v="3"/>
    <x v="21"/>
    <x v="21"/>
    <x v="0"/>
    <x v="0"/>
    <x v="5"/>
    <x v="0"/>
  </r>
  <r>
    <x v="0"/>
    <x v="0"/>
    <x v="220"/>
    <x v="236"/>
    <x v="32"/>
    <x v="1"/>
    <x v="3247"/>
    <x v="116"/>
    <x v="2"/>
    <x v="2"/>
    <x v="253"/>
    <x v="192"/>
    <x v="1938"/>
    <x v="4"/>
    <x v="3"/>
    <x v="16"/>
    <x v="16"/>
    <x v="0"/>
    <x v="0"/>
    <x v="5"/>
    <x v="0"/>
  </r>
  <r>
    <x v="0"/>
    <x v="0"/>
    <x v="458"/>
    <x v="484"/>
    <x v="32"/>
    <x v="1"/>
    <x v="3248"/>
    <x v="47"/>
    <x v="2"/>
    <x v="2"/>
    <x v="47"/>
    <x v="396"/>
    <x v="943"/>
    <x v="4"/>
    <x v="3"/>
    <x v="16"/>
    <x v="16"/>
    <x v="0"/>
    <x v="0"/>
    <x v="5"/>
    <x v="0"/>
  </r>
  <r>
    <x v="0"/>
    <x v="0"/>
    <x v="115"/>
    <x v="114"/>
    <x v="32"/>
    <x v="1"/>
    <x v="3249"/>
    <x v="45"/>
    <x v="2"/>
    <x v="2"/>
    <x v="61"/>
    <x v="98"/>
    <x v="109"/>
    <x v="4"/>
    <x v="3"/>
    <x v="21"/>
    <x v="21"/>
    <x v="0"/>
    <x v="0"/>
    <x v="5"/>
    <x v="0"/>
  </r>
  <r>
    <x v="0"/>
    <x v="0"/>
    <x v="202"/>
    <x v="212"/>
    <x v="32"/>
    <x v="1"/>
    <x v="3250"/>
    <x v="47"/>
    <x v="2"/>
    <x v="2"/>
    <x v="68"/>
    <x v="176"/>
    <x v="1381"/>
    <x v="4"/>
    <x v="3"/>
    <x v="21"/>
    <x v="21"/>
    <x v="0"/>
    <x v="0"/>
    <x v="5"/>
    <x v="0"/>
  </r>
  <r>
    <x v="0"/>
    <x v="0"/>
    <x v="203"/>
    <x v="213"/>
    <x v="32"/>
    <x v="1"/>
    <x v="3251"/>
    <x v="45"/>
    <x v="2"/>
    <x v="2"/>
    <x v="61"/>
    <x v="177"/>
    <x v="1382"/>
    <x v="4"/>
    <x v="3"/>
    <x v="21"/>
    <x v="21"/>
    <x v="0"/>
    <x v="0"/>
    <x v="5"/>
    <x v="0"/>
  </r>
  <r>
    <x v="0"/>
    <x v="0"/>
    <x v="512"/>
    <x v="542"/>
    <x v="32"/>
    <x v="1"/>
    <x v="3252"/>
    <x v="172"/>
    <x v="2"/>
    <x v="2"/>
    <x v="1205"/>
    <x v="442"/>
    <x v="1939"/>
    <x v="1"/>
    <x v="1"/>
    <x v="23"/>
    <x v="23"/>
    <x v="0"/>
    <x v="0"/>
    <x v="5"/>
    <x v="0"/>
  </r>
  <r>
    <x v="0"/>
    <x v="0"/>
    <x v="118"/>
    <x v="117"/>
    <x v="32"/>
    <x v="1"/>
    <x v="3253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2"/>
    <x v="1"/>
    <x v="3254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2"/>
    <x v="1"/>
    <x v="3255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121"/>
    <x v="32"/>
    <x v="1"/>
    <x v="3256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2"/>
    <x v="1"/>
    <x v="3257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2"/>
    <x v="1"/>
    <x v="3258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2"/>
    <x v="1"/>
    <x v="3259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2"/>
    <x v="1"/>
    <x v="3260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18"/>
    <x v="32"/>
    <x v="1"/>
    <x v="3261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18"/>
    <x v="32"/>
    <x v="1"/>
    <x v="3262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2"/>
    <x v="1"/>
    <x v="3263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221"/>
    <x v="32"/>
    <x v="1"/>
    <x v="3264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21"/>
    <x v="32"/>
    <x v="1"/>
    <x v="326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3"/>
    <x v="32"/>
    <x v="1"/>
    <x v="3266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303"/>
    <x v="32"/>
    <x v="1"/>
    <x v="3267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2"/>
    <x v="1"/>
    <x v="3268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304"/>
    <x v="32"/>
    <x v="1"/>
    <x v="3269"/>
    <x v="4"/>
    <x v="3"/>
    <x v="3"/>
    <x v="4"/>
    <x v="0"/>
    <x v="0"/>
    <x v="1"/>
    <x v="1"/>
    <x v="12"/>
    <x v="12"/>
    <x v="0"/>
    <x v="0"/>
    <x v="5"/>
    <x v="0"/>
  </r>
  <r>
    <x v="0"/>
    <x v="0"/>
    <x v="533"/>
    <x v="568"/>
    <x v="33"/>
    <x v="1"/>
    <x v="3270"/>
    <x v="997"/>
    <x v="1"/>
    <x v="0"/>
    <x v="969"/>
    <x v="458"/>
    <x v="1940"/>
    <x v="0"/>
    <x v="0"/>
    <x v="24"/>
    <x v="24"/>
    <x v="0"/>
    <x v="0"/>
    <x v="5"/>
    <x v="0"/>
  </r>
  <r>
    <x v="0"/>
    <x v="0"/>
    <x v="487"/>
    <x v="516"/>
    <x v="33"/>
    <x v="1"/>
    <x v="3271"/>
    <x v="998"/>
    <x v="1"/>
    <x v="0"/>
    <x v="700"/>
    <x v="421"/>
    <x v="1941"/>
    <x v="0"/>
    <x v="0"/>
    <x v="24"/>
    <x v="24"/>
    <x v="0"/>
    <x v="0"/>
    <x v="5"/>
    <x v="0"/>
  </r>
  <r>
    <x v="0"/>
    <x v="0"/>
    <x v="1"/>
    <x v="1"/>
    <x v="33"/>
    <x v="1"/>
    <x v="3272"/>
    <x v="999"/>
    <x v="1"/>
    <x v="0"/>
    <x v="1206"/>
    <x v="1"/>
    <x v="1942"/>
    <x v="0"/>
    <x v="0"/>
    <x v="1"/>
    <x v="1"/>
    <x v="0"/>
    <x v="0"/>
    <x v="5"/>
    <x v="0"/>
  </r>
  <r>
    <x v="0"/>
    <x v="0"/>
    <x v="489"/>
    <x v="518"/>
    <x v="33"/>
    <x v="1"/>
    <x v="3273"/>
    <x v="327"/>
    <x v="1"/>
    <x v="0"/>
    <x v="4"/>
    <x v="423"/>
    <x v="1943"/>
    <x v="1"/>
    <x v="1"/>
    <x v="15"/>
    <x v="15"/>
    <x v="0"/>
    <x v="0"/>
    <x v="5"/>
    <x v="0"/>
  </r>
  <r>
    <x v="0"/>
    <x v="0"/>
    <x v="2"/>
    <x v="2"/>
    <x v="33"/>
    <x v="1"/>
    <x v="3274"/>
    <x v="932"/>
    <x v="1"/>
    <x v="0"/>
    <x v="1207"/>
    <x v="2"/>
    <x v="1944"/>
    <x v="0"/>
    <x v="0"/>
    <x v="0"/>
    <x v="0"/>
    <x v="0"/>
    <x v="0"/>
    <x v="5"/>
    <x v="0"/>
  </r>
  <r>
    <x v="0"/>
    <x v="0"/>
    <x v="121"/>
    <x v="131"/>
    <x v="33"/>
    <x v="1"/>
    <x v="3275"/>
    <x v="712"/>
    <x v="1"/>
    <x v="0"/>
    <x v="1208"/>
    <x v="105"/>
    <x v="1945"/>
    <x v="0"/>
    <x v="0"/>
    <x v="0"/>
    <x v="0"/>
    <x v="0"/>
    <x v="0"/>
    <x v="5"/>
    <x v="0"/>
  </r>
  <r>
    <x v="0"/>
    <x v="0"/>
    <x v="7"/>
    <x v="7"/>
    <x v="33"/>
    <x v="1"/>
    <x v="3276"/>
    <x v="1000"/>
    <x v="1"/>
    <x v="0"/>
    <x v="1209"/>
    <x v="7"/>
    <x v="1946"/>
    <x v="0"/>
    <x v="0"/>
    <x v="0"/>
    <x v="0"/>
    <x v="0"/>
    <x v="0"/>
    <x v="5"/>
    <x v="0"/>
  </r>
  <r>
    <x v="0"/>
    <x v="0"/>
    <x v="9"/>
    <x v="9"/>
    <x v="33"/>
    <x v="1"/>
    <x v="3277"/>
    <x v="104"/>
    <x v="1"/>
    <x v="0"/>
    <x v="1210"/>
    <x v="9"/>
    <x v="1947"/>
    <x v="0"/>
    <x v="0"/>
    <x v="2"/>
    <x v="2"/>
    <x v="0"/>
    <x v="0"/>
    <x v="5"/>
    <x v="0"/>
  </r>
  <r>
    <x v="0"/>
    <x v="0"/>
    <x v="10"/>
    <x v="10"/>
    <x v="33"/>
    <x v="1"/>
    <x v="3278"/>
    <x v="269"/>
    <x v="1"/>
    <x v="0"/>
    <x v="1211"/>
    <x v="10"/>
    <x v="1948"/>
    <x v="0"/>
    <x v="0"/>
    <x v="2"/>
    <x v="2"/>
    <x v="0"/>
    <x v="0"/>
    <x v="5"/>
    <x v="0"/>
  </r>
  <r>
    <x v="0"/>
    <x v="0"/>
    <x v="126"/>
    <x v="136"/>
    <x v="33"/>
    <x v="1"/>
    <x v="3279"/>
    <x v="1001"/>
    <x v="1"/>
    <x v="0"/>
    <x v="1212"/>
    <x v="110"/>
    <x v="1949"/>
    <x v="0"/>
    <x v="0"/>
    <x v="2"/>
    <x v="2"/>
    <x v="0"/>
    <x v="0"/>
    <x v="5"/>
    <x v="0"/>
  </r>
  <r>
    <x v="0"/>
    <x v="0"/>
    <x v="289"/>
    <x v="311"/>
    <x v="33"/>
    <x v="1"/>
    <x v="3280"/>
    <x v="4"/>
    <x v="1"/>
    <x v="0"/>
    <x v="4"/>
    <x v="257"/>
    <x v="0"/>
    <x v="0"/>
    <x v="0"/>
    <x v="30"/>
    <x v="30"/>
    <x v="0"/>
    <x v="0"/>
    <x v="5"/>
    <x v="0"/>
  </r>
  <r>
    <x v="0"/>
    <x v="0"/>
    <x v="290"/>
    <x v="312"/>
    <x v="33"/>
    <x v="1"/>
    <x v="3281"/>
    <x v="4"/>
    <x v="1"/>
    <x v="0"/>
    <x v="4"/>
    <x v="258"/>
    <x v="0"/>
    <x v="0"/>
    <x v="0"/>
    <x v="30"/>
    <x v="30"/>
    <x v="0"/>
    <x v="0"/>
    <x v="5"/>
    <x v="0"/>
  </r>
  <r>
    <x v="0"/>
    <x v="0"/>
    <x v="408"/>
    <x v="436"/>
    <x v="33"/>
    <x v="1"/>
    <x v="3282"/>
    <x v="1002"/>
    <x v="1"/>
    <x v="0"/>
    <x v="1213"/>
    <x v="360"/>
    <x v="1950"/>
    <x v="1"/>
    <x v="1"/>
    <x v="4"/>
    <x v="4"/>
    <x v="0"/>
    <x v="0"/>
    <x v="5"/>
    <x v="0"/>
  </r>
  <r>
    <x v="0"/>
    <x v="0"/>
    <x v="340"/>
    <x v="368"/>
    <x v="33"/>
    <x v="1"/>
    <x v="3283"/>
    <x v="92"/>
    <x v="1"/>
    <x v="0"/>
    <x v="1214"/>
    <x v="304"/>
    <x v="1951"/>
    <x v="1"/>
    <x v="1"/>
    <x v="4"/>
    <x v="4"/>
    <x v="0"/>
    <x v="0"/>
    <x v="5"/>
    <x v="0"/>
  </r>
  <r>
    <x v="0"/>
    <x v="0"/>
    <x v="130"/>
    <x v="140"/>
    <x v="33"/>
    <x v="1"/>
    <x v="3284"/>
    <x v="1003"/>
    <x v="1"/>
    <x v="0"/>
    <x v="1215"/>
    <x v="114"/>
    <x v="1952"/>
    <x v="2"/>
    <x v="1"/>
    <x v="5"/>
    <x v="5"/>
    <x v="0"/>
    <x v="0"/>
    <x v="5"/>
    <x v="0"/>
  </r>
  <r>
    <x v="0"/>
    <x v="0"/>
    <x v="293"/>
    <x v="315"/>
    <x v="33"/>
    <x v="1"/>
    <x v="3285"/>
    <x v="1004"/>
    <x v="1"/>
    <x v="0"/>
    <x v="1216"/>
    <x v="261"/>
    <x v="1953"/>
    <x v="2"/>
    <x v="1"/>
    <x v="7"/>
    <x v="7"/>
    <x v="0"/>
    <x v="0"/>
    <x v="5"/>
    <x v="0"/>
  </r>
  <r>
    <x v="0"/>
    <x v="0"/>
    <x v="21"/>
    <x v="21"/>
    <x v="33"/>
    <x v="1"/>
    <x v="3286"/>
    <x v="1005"/>
    <x v="1"/>
    <x v="0"/>
    <x v="1217"/>
    <x v="21"/>
    <x v="1954"/>
    <x v="1"/>
    <x v="1"/>
    <x v="8"/>
    <x v="8"/>
    <x v="0"/>
    <x v="0"/>
    <x v="5"/>
    <x v="0"/>
  </r>
  <r>
    <x v="0"/>
    <x v="0"/>
    <x v="294"/>
    <x v="316"/>
    <x v="33"/>
    <x v="1"/>
    <x v="3287"/>
    <x v="1006"/>
    <x v="1"/>
    <x v="0"/>
    <x v="1218"/>
    <x v="262"/>
    <x v="1955"/>
    <x v="1"/>
    <x v="1"/>
    <x v="8"/>
    <x v="8"/>
    <x v="0"/>
    <x v="0"/>
    <x v="5"/>
    <x v="0"/>
  </r>
  <r>
    <x v="0"/>
    <x v="0"/>
    <x v="134"/>
    <x v="144"/>
    <x v="33"/>
    <x v="1"/>
    <x v="3288"/>
    <x v="1007"/>
    <x v="1"/>
    <x v="0"/>
    <x v="1219"/>
    <x v="118"/>
    <x v="1956"/>
    <x v="1"/>
    <x v="1"/>
    <x v="4"/>
    <x v="4"/>
    <x v="0"/>
    <x v="0"/>
    <x v="5"/>
    <x v="0"/>
  </r>
  <r>
    <x v="0"/>
    <x v="0"/>
    <x v="348"/>
    <x v="376"/>
    <x v="33"/>
    <x v="1"/>
    <x v="3289"/>
    <x v="1008"/>
    <x v="1"/>
    <x v="0"/>
    <x v="1220"/>
    <x v="312"/>
    <x v="1957"/>
    <x v="1"/>
    <x v="1"/>
    <x v="4"/>
    <x v="4"/>
    <x v="0"/>
    <x v="0"/>
    <x v="5"/>
    <x v="0"/>
  </r>
  <r>
    <x v="0"/>
    <x v="0"/>
    <x v="350"/>
    <x v="378"/>
    <x v="33"/>
    <x v="1"/>
    <x v="3290"/>
    <x v="1009"/>
    <x v="1"/>
    <x v="0"/>
    <x v="1221"/>
    <x v="198"/>
    <x v="1958"/>
    <x v="1"/>
    <x v="1"/>
    <x v="4"/>
    <x v="4"/>
    <x v="0"/>
    <x v="0"/>
    <x v="5"/>
    <x v="0"/>
  </r>
  <r>
    <x v="0"/>
    <x v="0"/>
    <x v="352"/>
    <x v="380"/>
    <x v="33"/>
    <x v="1"/>
    <x v="3291"/>
    <x v="579"/>
    <x v="1"/>
    <x v="0"/>
    <x v="1222"/>
    <x v="315"/>
    <x v="1959"/>
    <x v="1"/>
    <x v="1"/>
    <x v="4"/>
    <x v="4"/>
    <x v="0"/>
    <x v="0"/>
    <x v="5"/>
    <x v="0"/>
  </r>
  <r>
    <x v="0"/>
    <x v="0"/>
    <x v="354"/>
    <x v="382"/>
    <x v="33"/>
    <x v="1"/>
    <x v="3292"/>
    <x v="1010"/>
    <x v="1"/>
    <x v="0"/>
    <x v="1223"/>
    <x v="317"/>
    <x v="1960"/>
    <x v="1"/>
    <x v="1"/>
    <x v="4"/>
    <x v="4"/>
    <x v="0"/>
    <x v="0"/>
    <x v="5"/>
    <x v="0"/>
  </r>
  <r>
    <x v="0"/>
    <x v="0"/>
    <x v="576"/>
    <x v="612"/>
    <x v="33"/>
    <x v="1"/>
    <x v="3293"/>
    <x v="1011"/>
    <x v="1"/>
    <x v="0"/>
    <x v="1224"/>
    <x v="497"/>
    <x v="1961"/>
    <x v="2"/>
    <x v="1"/>
    <x v="5"/>
    <x v="5"/>
    <x v="0"/>
    <x v="0"/>
    <x v="5"/>
    <x v="0"/>
  </r>
  <r>
    <x v="0"/>
    <x v="0"/>
    <x v="577"/>
    <x v="613"/>
    <x v="33"/>
    <x v="1"/>
    <x v="3294"/>
    <x v="1012"/>
    <x v="1"/>
    <x v="0"/>
    <x v="933"/>
    <x v="498"/>
    <x v="1962"/>
    <x v="2"/>
    <x v="1"/>
    <x v="5"/>
    <x v="5"/>
    <x v="0"/>
    <x v="0"/>
    <x v="5"/>
    <x v="0"/>
  </r>
  <r>
    <x v="0"/>
    <x v="0"/>
    <x v="625"/>
    <x v="659"/>
    <x v="33"/>
    <x v="1"/>
    <x v="3295"/>
    <x v="1013"/>
    <x v="1"/>
    <x v="0"/>
    <x v="1225"/>
    <x v="539"/>
    <x v="1963"/>
    <x v="2"/>
    <x v="1"/>
    <x v="5"/>
    <x v="5"/>
    <x v="0"/>
    <x v="0"/>
    <x v="5"/>
    <x v="0"/>
  </r>
  <r>
    <x v="0"/>
    <x v="0"/>
    <x v="626"/>
    <x v="660"/>
    <x v="33"/>
    <x v="1"/>
    <x v="3296"/>
    <x v="873"/>
    <x v="1"/>
    <x v="0"/>
    <x v="1135"/>
    <x v="540"/>
    <x v="1964"/>
    <x v="2"/>
    <x v="1"/>
    <x v="5"/>
    <x v="5"/>
    <x v="0"/>
    <x v="0"/>
    <x v="5"/>
    <x v="0"/>
  </r>
  <r>
    <x v="0"/>
    <x v="0"/>
    <x v="29"/>
    <x v="29"/>
    <x v="33"/>
    <x v="1"/>
    <x v="3297"/>
    <x v="1014"/>
    <x v="1"/>
    <x v="0"/>
    <x v="1226"/>
    <x v="29"/>
    <x v="1965"/>
    <x v="1"/>
    <x v="1"/>
    <x v="11"/>
    <x v="11"/>
    <x v="0"/>
    <x v="0"/>
    <x v="5"/>
    <x v="0"/>
  </r>
  <r>
    <x v="0"/>
    <x v="0"/>
    <x v="136"/>
    <x v="146"/>
    <x v="33"/>
    <x v="1"/>
    <x v="3298"/>
    <x v="1015"/>
    <x v="1"/>
    <x v="0"/>
    <x v="1227"/>
    <x v="120"/>
    <x v="1966"/>
    <x v="1"/>
    <x v="1"/>
    <x v="11"/>
    <x v="11"/>
    <x v="0"/>
    <x v="0"/>
    <x v="5"/>
    <x v="0"/>
  </r>
  <r>
    <x v="0"/>
    <x v="0"/>
    <x v="362"/>
    <x v="390"/>
    <x v="33"/>
    <x v="1"/>
    <x v="3299"/>
    <x v="1016"/>
    <x v="1"/>
    <x v="0"/>
    <x v="1228"/>
    <x v="324"/>
    <x v="1967"/>
    <x v="2"/>
    <x v="1"/>
    <x v="22"/>
    <x v="22"/>
    <x v="0"/>
    <x v="0"/>
    <x v="5"/>
    <x v="0"/>
  </r>
  <r>
    <x v="0"/>
    <x v="0"/>
    <x v="460"/>
    <x v="488"/>
    <x v="33"/>
    <x v="1"/>
    <x v="3300"/>
    <x v="387"/>
    <x v="1"/>
    <x v="0"/>
    <x v="736"/>
    <x v="398"/>
    <x v="1710"/>
    <x v="2"/>
    <x v="1"/>
    <x v="22"/>
    <x v="22"/>
    <x v="0"/>
    <x v="0"/>
    <x v="5"/>
    <x v="0"/>
  </r>
  <r>
    <x v="0"/>
    <x v="0"/>
    <x v="461"/>
    <x v="489"/>
    <x v="33"/>
    <x v="1"/>
    <x v="3301"/>
    <x v="387"/>
    <x v="1"/>
    <x v="0"/>
    <x v="736"/>
    <x v="315"/>
    <x v="1968"/>
    <x v="2"/>
    <x v="1"/>
    <x v="22"/>
    <x v="22"/>
    <x v="0"/>
    <x v="0"/>
    <x v="5"/>
    <x v="0"/>
  </r>
  <r>
    <x v="0"/>
    <x v="0"/>
    <x v="300"/>
    <x v="322"/>
    <x v="33"/>
    <x v="1"/>
    <x v="3302"/>
    <x v="1017"/>
    <x v="1"/>
    <x v="0"/>
    <x v="1229"/>
    <x v="268"/>
    <x v="1969"/>
    <x v="3"/>
    <x v="2"/>
    <x v="9"/>
    <x v="9"/>
    <x v="0"/>
    <x v="0"/>
    <x v="5"/>
    <x v="0"/>
  </r>
  <r>
    <x v="0"/>
    <x v="0"/>
    <x v="239"/>
    <x v="255"/>
    <x v="33"/>
    <x v="1"/>
    <x v="3303"/>
    <x v="1018"/>
    <x v="1"/>
    <x v="0"/>
    <x v="1230"/>
    <x v="211"/>
    <x v="1970"/>
    <x v="3"/>
    <x v="2"/>
    <x v="9"/>
    <x v="9"/>
    <x v="0"/>
    <x v="0"/>
    <x v="5"/>
    <x v="0"/>
  </r>
  <r>
    <x v="0"/>
    <x v="0"/>
    <x v="30"/>
    <x v="30"/>
    <x v="33"/>
    <x v="1"/>
    <x v="3304"/>
    <x v="254"/>
    <x v="1"/>
    <x v="0"/>
    <x v="301"/>
    <x v="30"/>
    <x v="1971"/>
    <x v="1"/>
    <x v="1"/>
    <x v="12"/>
    <x v="12"/>
    <x v="0"/>
    <x v="0"/>
    <x v="5"/>
    <x v="0"/>
  </r>
  <r>
    <x v="0"/>
    <x v="0"/>
    <x v="30"/>
    <x v="30"/>
    <x v="33"/>
    <x v="1"/>
    <x v="3305"/>
    <x v="1019"/>
    <x v="1"/>
    <x v="0"/>
    <x v="1231"/>
    <x v="30"/>
    <x v="1972"/>
    <x v="1"/>
    <x v="1"/>
    <x v="12"/>
    <x v="12"/>
    <x v="0"/>
    <x v="0"/>
    <x v="5"/>
    <x v="0"/>
  </r>
  <r>
    <x v="0"/>
    <x v="0"/>
    <x v="303"/>
    <x v="325"/>
    <x v="33"/>
    <x v="1"/>
    <x v="3306"/>
    <x v="1020"/>
    <x v="1"/>
    <x v="0"/>
    <x v="1232"/>
    <x v="271"/>
    <x v="1973"/>
    <x v="1"/>
    <x v="1"/>
    <x v="12"/>
    <x v="12"/>
    <x v="0"/>
    <x v="0"/>
    <x v="5"/>
    <x v="0"/>
  </r>
  <r>
    <x v="0"/>
    <x v="0"/>
    <x v="304"/>
    <x v="326"/>
    <x v="33"/>
    <x v="1"/>
    <x v="3307"/>
    <x v="1021"/>
    <x v="1"/>
    <x v="0"/>
    <x v="1233"/>
    <x v="272"/>
    <x v="1974"/>
    <x v="1"/>
    <x v="1"/>
    <x v="12"/>
    <x v="12"/>
    <x v="0"/>
    <x v="0"/>
    <x v="5"/>
    <x v="0"/>
  </r>
  <r>
    <x v="0"/>
    <x v="0"/>
    <x v="240"/>
    <x v="256"/>
    <x v="33"/>
    <x v="1"/>
    <x v="3308"/>
    <x v="1022"/>
    <x v="1"/>
    <x v="0"/>
    <x v="1234"/>
    <x v="212"/>
    <x v="1975"/>
    <x v="1"/>
    <x v="1"/>
    <x v="11"/>
    <x v="11"/>
    <x v="0"/>
    <x v="0"/>
    <x v="5"/>
    <x v="0"/>
  </r>
  <r>
    <x v="0"/>
    <x v="0"/>
    <x v="522"/>
    <x v="554"/>
    <x v="33"/>
    <x v="1"/>
    <x v="3309"/>
    <x v="1023"/>
    <x v="1"/>
    <x v="0"/>
    <x v="1235"/>
    <x v="451"/>
    <x v="1976"/>
    <x v="1"/>
    <x v="1"/>
    <x v="11"/>
    <x v="11"/>
    <x v="0"/>
    <x v="0"/>
    <x v="5"/>
    <x v="0"/>
  </r>
  <r>
    <x v="0"/>
    <x v="0"/>
    <x v="627"/>
    <x v="661"/>
    <x v="33"/>
    <x v="1"/>
    <x v="3310"/>
    <x v="4"/>
    <x v="2"/>
    <x v="1"/>
    <x v="4"/>
    <x v="541"/>
    <x v="0"/>
    <x v="1"/>
    <x v="1"/>
    <x v="15"/>
    <x v="15"/>
    <x v="0"/>
    <x v="0"/>
    <x v="5"/>
    <x v="0"/>
  </r>
  <r>
    <x v="0"/>
    <x v="0"/>
    <x v="585"/>
    <x v="622"/>
    <x v="33"/>
    <x v="1"/>
    <x v="3311"/>
    <x v="349"/>
    <x v="2"/>
    <x v="1"/>
    <x v="421"/>
    <x v="505"/>
    <x v="1977"/>
    <x v="2"/>
    <x v="1"/>
    <x v="14"/>
    <x v="14"/>
    <x v="0"/>
    <x v="0"/>
    <x v="5"/>
    <x v="0"/>
  </r>
  <r>
    <x v="0"/>
    <x v="0"/>
    <x v="586"/>
    <x v="623"/>
    <x v="33"/>
    <x v="1"/>
    <x v="3312"/>
    <x v="763"/>
    <x v="2"/>
    <x v="1"/>
    <x v="495"/>
    <x v="506"/>
    <x v="1978"/>
    <x v="2"/>
    <x v="1"/>
    <x v="14"/>
    <x v="14"/>
    <x v="0"/>
    <x v="0"/>
    <x v="5"/>
    <x v="0"/>
  </r>
  <r>
    <x v="0"/>
    <x v="0"/>
    <x v="39"/>
    <x v="39"/>
    <x v="33"/>
    <x v="1"/>
    <x v="3313"/>
    <x v="111"/>
    <x v="2"/>
    <x v="1"/>
    <x v="1236"/>
    <x v="37"/>
    <x v="1979"/>
    <x v="2"/>
    <x v="1"/>
    <x v="14"/>
    <x v="14"/>
    <x v="0"/>
    <x v="0"/>
    <x v="5"/>
    <x v="0"/>
  </r>
  <r>
    <x v="0"/>
    <x v="0"/>
    <x v="40"/>
    <x v="40"/>
    <x v="33"/>
    <x v="1"/>
    <x v="3314"/>
    <x v="71"/>
    <x v="2"/>
    <x v="1"/>
    <x v="259"/>
    <x v="38"/>
    <x v="1980"/>
    <x v="2"/>
    <x v="1"/>
    <x v="14"/>
    <x v="14"/>
    <x v="0"/>
    <x v="0"/>
    <x v="5"/>
    <x v="0"/>
  </r>
  <r>
    <x v="0"/>
    <x v="0"/>
    <x v="40"/>
    <x v="40"/>
    <x v="33"/>
    <x v="1"/>
    <x v="3315"/>
    <x v="4"/>
    <x v="2"/>
    <x v="1"/>
    <x v="4"/>
    <x v="38"/>
    <x v="0"/>
    <x v="2"/>
    <x v="1"/>
    <x v="14"/>
    <x v="14"/>
    <x v="0"/>
    <x v="0"/>
    <x v="5"/>
    <x v="0"/>
  </r>
  <r>
    <x v="0"/>
    <x v="0"/>
    <x v="628"/>
    <x v="662"/>
    <x v="33"/>
    <x v="1"/>
    <x v="3316"/>
    <x v="101"/>
    <x v="2"/>
    <x v="1"/>
    <x v="1237"/>
    <x v="542"/>
    <x v="1981"/>
    <x v="2"/>
    <x v="1"/>
    <x v="14"/>
    <x v="14"/>
    <x v="0"/>
    <x v="0"/>
    <x v="5"/>
    <x v="0"/>
  </r>
  <r>
    <x v="0"/>
    <x v="0"/>
    <x v="305"/>
    <x v="327"/>
    <x v="33"/>
    <x v="1"/>
    <x v="3317"/>
    <x v="1024"/>
    <x v="2"/>
    <x v="1"/>
    <x v="1238"/>
    <x v="273"/>
    <x v="1982"/>
    <x v="2"/>
    <x v="1"/>
    <x v="13"/>
    <x v="13"/>
    <x v="0"/>
    <x v="0"/>
    <x v="5"/>
    <x v="0"/>
  </r>
  <r>
    <x v="0"/>
    <x v="0"/>
    <x v="617"/>
    <x v="651"/>
    <x v="33"/>
    <x v="1"/>
    <x v="3318"/>
    <x v="1025"/>
    <x v="2"/>
    <x v="1"/>
    <x v="1239"/>
    <x v="532"/>
    <x v="1983"/>
    <x v="2"/>
    <x v="1"/>
    <x v="13"/>
    <x v="13"/>
    <x v="0"/>
    <x v="0"/>
    <x v="5"/>
    <x v="0"/>
  </r>
  <r>
    <x v="0"/>
    <x v="0"/>
    <x v="629"/>
    <x v="663"/>
    <x v="33"/>
    <x v="1"/>
    <x v="3319"/>
    <x v="915"/>
    <x v="2"/>
    <x v="1"/>
    <x v="1240"/>
    <x v="543"/>
    <x v="1984"/>
    <x v="1"/>
    <x v="1"/>
    <x v="32"/>
    <x v="32"/>
    <x v="0"/>
    <x v="0"/>
    <x v="5"/>
    <x v="0"/>
  </r>
  <r>
    <x v="0"/>
    <x v="0"/>
    <x v="549"/>
    <x v="584"/>
    <x v="33"/>
    <x v="1"/>
    <x v="3320"/>
    <x v="369"/>
    <x v="2"/>
    <x v="4"/>
    <x v="1241"/>
    <x v="471"/>
    <x v="1985"/>
    <x v="2"/>
    <x v="1"/>
    <x v="14"/>
    <x v="14"/>
    <x v="0"/>
    <x v="0"/>
    <x v="5"/>
    <x v="0"/>
  </r>
  <r>
    <x v="0"/>
    <x v="0"/>
    <x v="307"/>
    <x v="329"/>
    <x v="33"/>
    <x v="1"/>
    <x v="3321"/>
    <x v="1026"/>
    <x v="2"/>
    <x v="2"/>
    <x v="1242"/>
    <x v="275"/>
    <x v="1986"/>
    <x v="4"/>
    <x v="3"/>
    <x v="16"/>
    <x v="16"/>
    <x v="0"/>
    <x v="0"/>
    <x v="5"/>
    <x v="0"/>
  </r>
  <r>
    <x v="0"/>
    <x v="0"/>
    <x v="368"/>
    <x v="396"/>
    <x v="33"/>
    <x v="1"/>
    <x v="3322"/>
    <x v="529"/>
    <x v="2"/>
    <x v="2"/>
    <x v="345"/>
    <x v="49"/>
    <x v="1987"/>
    <x v="4"/>
    <x v="3"/>
    <x v="16"/>
    <x v="16"/>
    <x v="0"/>
    <x v="0"/>
    <x v="5"/>
    <x v="0"/>
  </r>
  <r>
    <x v="0"/>
    <x v="0"/>
    <x v="47"/>
    <x v="47"/>
    <x v="33"/>
    <x v="1"/>
    <x v="3323"/>
    <x v="59"/>
    <x v="2"/>
    <x v="2"/>
    <x v="385"/>
    <x v="45"/>
    <x v="1849"/>
    <x v="4"/>
    <x v="3"/>
    <x v="16"/>
    <x v="16"/>
    <x v="0"/>
    <x v="0"/>
    <x v="5"/>
    <x v="0"/>
  </r>
  <r>
    <x v="0"/>
    <x v="0"/>
    <x v="48"/>
    <x v="48"/>
    <x v="33"/>
    <x v="1"/>
    <x v="3324"/>
    <x v="47"/>
    <x v="2"/>
    <x v="2"/>
    <x v="47"/>
    <x v="46"/>
    <x v="820"/>
    <x v="4"/>
    <x v="3"/>
    <x v="16"/>
    <x v="16"/>
    <x v="0"/>
    <x v="0"/>
    <x v="5"/>
    <x v="0"/>
  </r>
  <r>
    <x v="0"/>
    <x v="0"/>
    <x v="49"/>
    <x v="49"/>
    <x v="33"/>
    <x v="1"/>
    <x v="3325"/>
    <x v="47"/>
    <x v="2"/>
    <x v="2"/>
    <x v="47"/>
    <x v="47"/>
    <x v="1580"/>
    <x v="4"/>
    <x v="3"/>
    <x v="16"/>
    <x v="16"/>
    <x v="0"/>
    <x v="0"/>
    <x v="5"/>
    <x v="0"/>
  </r>
  <r>
    <x v="0"/>
    <x v="0"/>
    <x v="50"/>
    <x v="50"/>
    <x v="33"/>
    <x v="1"/>
    <x v="3326"/>
    <x v="47"/>
    <x v="2"/>
    <x v="2"/>
    <x v="47"/>
    <x v="45"/>
    <x v="1265"/>
    <x v="4"/>
    <x v="3"/>
    <x v="16"/>
    <x v="16"/>
    <x v="0"/>
    <x v="0"/>
    <x v="5"/>
    <x v="0"/>
  </r>
  <r>
    <x v="0"/>
    <x v="0"/>
    <x v="630"/>
    <x v="664"/>
    <x v="33"/>
    <x v="1"/>
    <x v="3327"/>
    <x v="884"/>
    <x v="2"/>
    <x v="1"/>
    <x v="507"/>
    <x v="544"/>
    <x v="1988"/>
    <x v="1"/>
    <x v="1"/>
    <x v="32"/>
    <x v="32"/>
    <x v="0"/>
    <x v="0"/>
    <x v="5"/>
    <x v="0"/>
  </r>
  <r>
    <x v="0"/>
    <x v="0"/>
    <x v="55"/>
    <x v="54"/>
    <x v="33"/>
    <x v="1"/>
    <x v="3328"/>
    <x v="1027"/>
    <x v="2"/>
    <x v="2"/>
    <x v="1243"/>
    <x v="52"/>
    <x v="1989"/>
    <x v="4"/>
    <x v="3"/>
    <x v="16"/>
    <x v="16"/>
    <x v="0"/>
    <x v="0"/>
    <x v="5"/>
    <x v="0"/>
  </r>
  <r>
    <x v="0"/>
    <x v="0"/>
    <x v="57"/>
    <x v="56"/>
    <x v="33"/>
    <x v="1"/>
    <x v="3329"/>
    <x v="45"/>
    <x v="2"/>
    <x v="2"/>
    <x v="45"/>
    <x v="45"/>
    <x v="44"/>
    <x v="4"/>
    <x v="3"/>
    <x v="16"/>
    <x v="16"/>
    <x v="0"/>
    <x v="0"/>
    <x v="5"/>
    <x v="0"/>
  </r>
  <r>
    <x v="0"/>
    <x v="0"/>
    <x v="59"/>
    <x v="58"/>
    <x v="33"/>
    <x v="1"/>
    <x v="3330"/>
    <x v="46"/>
    <x v="2"/>
    <x v="2"/>
    <x v="46"/>
    <x v="55"/>
    <x v="1990"/>
    <x v="4"/>
    <x v="3"/>
    <x v="16"/>
    <x v="16"/>
    <x v="0"/>
    <x v="0"/>
    <x v="5"/>
    <x v="0"/>
  </r>
  <r>
    <x v="0"/>
    <x v="0"/>
    <x v="631"/>
    <x v="665"/>
    <x v="33"/>
    <x v="1"/>
    <x v="3331"/>
    <x v="998"/>
    <x v="2"/>
    <x v="1"/>
    <x v="191"/>
    <x v="545"/>
    <x v="1991"/>
    <x v="1"/>
    <x v="1"/>
    <x v="32"/>
    <x v="32"/>
    <x v="0"/>
    <x v="0"/>
    <x v="5"/>
    <x v="0"/>
  </r>
  <r>
    <x v="0"/>
    <x v="0"/>
    <x v="423"/>
    <x v="450"/>
    <x v="33"/>
    <x v="1"/>
    <x v="3332"/>
    <x v="1028"/>
    <x v="2"/>
    <x v="1"/>
    <x v="1244"/>
    <x v="374"/>
    <x v="1992"/>
    <x v="3"/>
    <x v="2"/>
    <x v="9"/>
    <x v="9"/>
    <x v="0"/>
    <x v="0"/>
    <x v="5"/>
    <x v="0"/>
  </r>
  <r>
    <x v="0"/>
    <x v="0"/>
    <x v="632"/>
    <x v="666"/>
    <x v="33"/>
    <x v="1"/>
    <x v="3333"/>
    <x v="1001"/>
    <x v="2"/>
    <x v="1"/>
    <x v="1245"/>
    <x v="546"/>
    <x v="1993"/>
    <x v="2"/>
    <x v="1"/>
    <x v="22"/>
    <x v="22"/>
    <x v="0"/>
    <x v="0"/>
    <x v="5"/>
    <x v="0"/>
  </r>
  <r>
    <x v="0"/>
    <x v="0"/>
    <x v="64"/>
    <x v="63"/>
    <x v="33"/>
    <x v="1"/>
    <x v="3334"/>
    <x v="1029"/>
    <x v="2"/>
    <x v="1"/>
    <x v="1246"/>
    <x v="59"/>
    <x v="1994"/>
    <x v="3"/>
    <x v="2"/>
    <x v="9"/>
    <x v="9"/>
    <x v="0"/>
    <x v="0"/>
    <x v="5"/>
    <x v="0"/>
  </r>
  <r>
    <x v="0"/>
    <x v="0"/>
    <x v="159"/>
    <x v="169"/>
    <x v="33"/>
    <x v="1"/>
    <x v="3335"/>
    <x v="1030"/>
    <x v="2"/>
    <x v="1"/>
    <x v="1247"/>
    <x v="140"/>
    <x v="1995"/>
    <x v="1"/>
    <x v="1"/>
    <x v="10"/>
    <x v="10"/>
    <x v="0"/>
    <x v="0"/>
    <x v="5"/>
    <x v="0"/>
  </r>
  <r>
    <x v="0"/>
    <x v="0"/>
    <x v="426"/>
    <x v="427"/>
    <x v="33"/>
    <x v="1"/>
    <x v="3336"/>
    <x v="1031"/>
    <x v="2"/>
    <x v="1"/>
    <x v="1248"/>
    <x v="377"/>
    <x v="1996"/>
    <x v="3"/>
    <x v="2"/>
    <x v="17"/>
    <x v="17"/>
    <x v="0"/>
    <x v="0"/>
    <x v="5"/>
    <x v="0"/>
  </r>
  <r>
    <x v="0"/>
    <x v="0"/>
    <x v="65"/>
    <x v="64"/>
    <x v="33"/>
    <x v="1"/>
    <x v="3337"/>
    <x v="998"/>
    <x v="2"/>
    <x v="1"/>
    <x v="1249"/>
    <x v="60"/>
    <x v="1997"/>
    <x v="1"/>
    <x v="1"/>
    <x v="18"/>
    <x v="18"/>
    <x v="0"/>
    <x v="0"/>
    <x v="5"/>
    <x v="0"/>
  </r>
  <r>
    <x v="0"/>
    <x v="0"/>
    <x v="375"/>
    <x v="403"/>
    <x v="33"/>
    <x v="1"/>
    <x v="3338"/>
    <x v="125"/>
    <x v="2"/>
    <x v="2"/>
    <x v="322"/>
    <x v="335"/>
    <x v="899"/>
    <x v="4"/>
    <x v="3"/>
    <x v="20"/>
    <x v="20"/>
    <x v="0"/>
    <x v="0"/>
    <x v="5"/>
    <x v="0"/>
  </r>
  <r>
    <x v="0"/>
    <x v="0"/>
    <x v="323"/>
    <x v="345"/>
    <x v="33"/>
    <x v="1"/>
    <x v="3339"/>
    <x v="116"/>
    <x v="2"/>
    <x v="2"/>
    <x v="253"/>
    <x v="183"/>
    <x v="671"/>
    <x v="4"/>
    <x v="3"/>
    <x v="20"/>
    <x v="20"/>
    <x v="0"/>
    <x v="0"/>
    <x v="5"/>
    <x v="0"/>
  </r>
  <r>
    <x v="0"/>
    <x v="0"/>
    <x v="377"/>
    <x v="405"/>
    <x v="33"/>
    <x v="1"/>
    <x v="3340"/>
    <x v="51"/>
    <x v="2"/>
    <x v="2"/>
    <x v="76"/>
    <x v="231"/>
    <x v="905"/>
    <x v="4"/>
    <x v="3"/>
    <x v="20"/>
    <x v="20"/>
    <x v="0"/>
    <x v="0"/>
    <x v="5"/>
    <x v="0"/>
  </r>
  <r>
    <x v="0"/>
    <x v="0"/>
    <x v="432"/>
    <x v="458"/>
    <x v="33"/>
    <x v="1"/>
    <x v="3341"/>
    <x v="51"/>
    <x v="2"/>
    <x v="2"/>
    <x v="76"/>
    <x v="382"/>
    <x v="1095"/>
    <x v="4"/>
    <x v="3"/>
    <x v="21"/>
    <x v="21"/>
    <x v="0"/>
    <x v="0"/>
    <x v="5"/>
    <x v="0"/>
  </r>
  <r>
    <x v="0"/>
    <x v="0"/>
    <x v="325"/>
    <x v="347"/>
    <x v="33"/>
    <x v="1"/>
    <x v="3342"/>
    <x v="51"/>
    <x v="2"/>
    <x v="2"/>
    <x v="84"/>
    <x v="290"/>
    <x v="903"/>
    <x v="4"/>
    <x v="3"/>
    <x v="20"/>
    <x v="20"/>
    <x v="0"/>
    <x v="0"/>
    <x v="5"/>
    <x v="0"/>
  </r>
  <r>
    <x v="0"/>
    <x v="0"/>
    <x v="380"/>
    <x v="408"/>
    <x v="33"/>
    <x v="1"/>
    <x v="3343"/>
    <x v="60"/>
    <x v="2"/>
    <x v="2"/>
    <x v="63"/>
    <x v="231"/>
    <x v="1792"/>
    <x v="4"/>
    <x v="3"/>
    <x v="20"/>
    <x v="20"/>
    <x v="0"/>
    <x v="0"/>
    <x v="5"/>
    <x v="0"/>
  </r>
  <r>
    <x v="0"/>
    <x v="0"/>
    <x v="382"/>
    <x v="410"/>
    <x v="33"/>
    <x v="1"/>
    <x v="3344"/>
    <x v="47"/>
    <x v="2"/>
    <x v="2"/>
    <x v="85"/>
    <x v="187"/>
    <x v="210"/>
    <x v="4"/>
    <x v="3"/>
    <x v="20"/>
    <x v="20"/>
    <x v="0"/>
    <x v="0"/>
    <x v="5"/>
    <x v="0"/>
  </r>
  <r>
    <x v="0"/>
    <x v="0"/>
    <x v="260"/>
    <x v="276"/>
    <x v="33"/>
    <x v="1"/>
    <x v="3345"/>
    <x v="45"/>
    <x v="2"/>
    <x v="2"/>
    <x v="61"/>
    <x v="229"/>
    <x v="276"/>
    <x v="4"/>
    <x v="3"/>
    <x v="20"/>
    <x v="20"/>
    <x v="0"/>
    <x v="0"/>
    <x v="5"/>
    <x v="0"/>
  </r>
  <r>
    <x v="0"/>
    <x v="0"/>
    <x v="262"/>
    <x v="278"/>
    <x v="33"/>
    <x v="1"/>
    <x v="3346"/>
    <x v="47"/>
    <x v="2"/>
    <x v="2"/>
    <x v="68"/>
    <x v="231"/>
    <x v="1084"/>
    <x v="4"/>
    <x v="3"/>
    <x v="20"/>
    <x v="20"/>
    <x v="0"/>
    <x v="0"/>
    <x v="5"/>
    <x v="0"/>
  </r>
  <r>
    <x v="0"/>
    <x v="0"/>
    <x v="214"/>
    <x v="230"/>
    <x v="33"/>
    <x v="1"/>
    <x v="3347"/>
    <x v="47"/>
    <x v="2"/>
    <x v="2"/>
    <x v="85"/>
    <x v="187"/>
    <x v="210"/>
    <x v="4"/>
    <x v="3"/>
    <x v="20"/>
    <x v="20"/>
    <x v="0"/>
    <x v="0"/>
    <x v="5"/>
    <x v="0"/>
  </r>
  <r>
    <x v="0"/>
    <x v="0"/>
    <x v="385"/>
    <x v="413"/>
    <x v="33"/>
    <x v="1"/>
    <x v="3348"/>
    <x v="217"/>
    <x v="2"/>
    <x v="2"/>
    <x v="250"/>
    <x v="341"/>
    <x v="1998"/>
    <x v="4"/>
    <x v="3"/>
    <x v="20"/>
    <x v="20"/>
    <x v="0"/>
    <x v="0"/>
    <x v="5"/>
    <x v="0"/>
  </r>
  <r>
    <x v="0"/>
    <x v="0"/>
    <x v="386"/>
    <x v="414"/>
    <x v="33"/>
    <x v="1"/>
    <x v="3349"/>
    <x v="59"/>
    <x v="2"/>
    <x v="2"/>
    <x v="130"/>
    <x v="342"/>
    <x v="1086"/>
    <x v="4"/>
    <x v="3"/>
    <x v="20"/>
    <x v="20"/>
    <x v="0"/>
    <x v="0"/>
    <x v="5"/>
    <x v="0"/>
  </r>
  <r>
    <x v="0"/>
    <x v="0"/>
    <x v="80"/>
    <x v="79"/>
    <x v="33"/>
    <x v="1"/>
    <x v="3350"/>
    <x v="45"/>
    <x v="2"/>
    <x v="2"/>
    <x v="65"/>
    <x v="72"/>
    <x v="580"/>
    <x v="4"/>
    <x v="3"/>
    <x v="19"/>
    <x v="19"/>
    <x v="0"/>
    <x v="0"/>
    <x v="5"/>
    <x v="0"/>
  </r>
  <r>
    <x v="0"/>
    <x v="0"/>
    <x v="438"/>
    <x v="464"/>
    <x v="33"/>
    <x v="1"/>
    <x v="3351"/>
    <x v="47"/>
    <x v="2"/>
    <x v="2"/>
    <x v="68"/>
    <x v="384"/>
    <x v="835"/>
    <x v="4"/>
    <x v="3"/>
    <x v="21"/>
    <x v="21"/>
    <x v="0"/>
    <x v="0"/>
    <x v="5"/>
    <x v="0"/>
  </r>
  <r>
    <x v="0"/>
    <x v="0"/>
    <x v="171"/>
    <x v="181"/>
    <x v="33"/>
    <x v="1"/>
    <x v="3352"/>
    <x v="1032"/>
    <x v="2"/>
    <x v="2"/>
    <x v="1250"/>
    <x v="152"/>
    <x v="1999"/>
    <x v="4"/>
    <x v="3"/>
    <x v="19"/>
    <x v="19"/>
    <x v="0"/>
    <x v="0"/>
    <x v="5"/>
    <x v="0"/>
  </r>
  <r>
    <x v="0"/>
    <x v="0"/>
    <x v="501"/>
    <x v="530"/>
    <x v="33"/>
    <x v="1"/>
    <x v="3353"/>
    <x v="46"/>
    <x v="2"/>
    <x v="2"/>
    <x v="326"/>
    <x v="434"/>
    <x v="836"/>
    <x v="4"/>
    <x v="3"/>
    <x v="19"/>
    <x v="19"/>
    <x v="0"/>
    <x v="0"/>
    <x v="5"/>
    <x v="0"/>
  </r>
  <r>
    <x v="0"/>
    <x v="0"/>
    <x v="172"/>
    <x v="182"/>
    <x v="33"/>
    <x v="1"/>
    <x v="3354"/>
    <x v="1033"/>
    <x v="2"/>
    <x v="2"/>
    <x v="1251"/>
    <x v="153"/>
    <x v="2000"/>
    <x v="4"/>
    <x v="3"/>
    <x v="21"/>
    <x v="21"/>
    <x v="0"/>
    <x v="0"/>
    <x v="5"/>
    <x v="0"/>
  </r>
  <r>
    <x v="0"/>
    <x v="0"/>
    <x v="331"/>
    <x v="353"/>
    <x v="33"/>
    <x v="1"/>
    <x v="3355"/>
    <x v="169"/>
    <x v="2"/>
    <x v="2"/>
    <x v="324"/>
    <x v="295"/>
    <x v="2001"/>
    <x v="4"/>
    <x v="3"/>
    <x v="20"/>
    <x v="20"/>
    <x v="0"/>
    <x v="0"/>
    <x v="5"/>
    <x v="0"/>
  </r>
  <r>
    <x v="0"/>
    <x v="0"/>
    <x v="175"/>
    <x v="185"/>
    <x v="33"/>
    <x v="1"/>
    <x v="3356"/>
    <x v="51"/>
    <x v="2"/>
    <x v="2"/>
    <x v="84"/>
    <x v="156"/>
    <x v="1861"/>
    <x v="4"/>
    <x v="3"/>
    <x v="20"/>
    <x v="20"/>
    <x v="0"/>
    <x v="0"/>
    <x v="5"/>
    <x v="0"/>
  </r>
  <r>
    <x v="0"/>
    <x v="0"/>
    <x v="267"/>
    <x v="283"/>
    <x v="33"/>
    <x v="1"/>
    <x v="3357"/>
    <x v="66"/>
    <x v="2"/>
    <x v="2"/>
    <x v="81"/>
    <x v="236"/>
    <x v="923"/>
    <x v="4"/>
    <x v="3"/>
    <x v="20"/>
    <x v="20"/>
    <x v="0"/>
    <x v="0"/>
    <x v="5"/>
    <x v="0"/>
  </r>
  <r>
    <x v="0"/>
    <x v="0"/>
    <x v="269"/>
    <x v="285"/>
    <x v="33"/>
    <x v="1"/>
    <x v="3358"/>
    <x v="66"/>
    <x v="2"/>
    <x v="2"/>
    <x v="81"/>
    <x v="238"/>
    <x v="286"/>
    <x v="4"/>
    <x v="3"/>
    <x v="20"/>
    <x v="20"/>
    <x v="0"/>
    <x v="0"/>
    <x v="5"/>
    <x v="0"/>
  </r>
  <r>
    <x v="0"/>
    <x v="0"/>
    <x v="209"/>
    <x v="224"/>
    <x v="33"/>
    <x v="1"/>
    <x v="3359"/>
    <x v="52"/>
    <x v="2"/>
    <x v="2"/>
    <x v="193"/>
    <x v="183"/>
    <x v="484"/>
    <x v="4"/>
    <x v="3"/>
    <x v="20"/>
    <x v="20"/>
    <x v="0"/>
    <x v="0"/>
    <x v="5"/>
    <x v="0"/>
  </r>
  <r>
    <x v="0"/>
    <x v="0"/>
    <x v="176"/>
    <x v="186"/>
    <x v="33"/>
    <x v="1"/>
    <x v="3360"/>
    <x v="222"/>
    <x v="2"/>
    <x v="2"/>
    <x v="426"/>
    <x v="68"/>
    <x v="672"/>
    <x v="4"/>
    <x v="3"/>
    <x v="19"/>
    <x v="19"/>
    <x v="0"/>
    <x v="0"/>
    <x v="5"/>
    <x v="0"/>
  </r>
  <r>
    <x v="0"/>
    <x v="0"/>
    <x v="440"/>
    <x v="466"/>
    <x v="33"/>
    <x v="1"/>
    <x v="3361"/>
    <x v="116"/>
    <x v="2"/>
    <x v="2"/>
    <x v="142"/>
    <x v="386"/>
    <x v="1507"/>
    <x v="4"/>
    <x v="3"/>
    <x v="21"/>
    <x v="21"/>
    <x v="0"/>
    <x v="0"/>
    <x v="5"/>
    <x v="0"/>
  </r>
  <r>
    <x v="0"/>
    <x v="0"/>
    <x v="441"/>
    <x v="467"/>
    <x v="33"/>
    <x v="1"/>
    <x v="3362"/>
    <x v="59"/>
    <x v="2"/>
    <x v="2"/>
    <x v="129"/>
    <x v="382"/>
    <x v="1725"/>
    <x v="4"/>
    <x v="3"/>
    <x v="21"/>
    <x v="21"/>
    <x v="0"/>
    <x v="0"/>
    <x v="5"/>
    <x v="0"/>
  </r>
  <r>
    <x v="0"/>
    <x v="0"/>
    <x v="442"/>
    <x v="468"/>
    <x v="33"/>
    <x v="1"/>
    <x v="3363"/>
    <x v="52"/>
    <x v="2"/>
    <x v="2"/>
    <x v="67"/>
    <x v="387"/>
    <x v="592"/>
    <x v="4"/>
    <x v="3"/>
    <x v="21"/>
    <x v="21"/>
    <x v="0"/>
    <x v="0"/>
    <x v="5"/>
    <x v="0"/>
  </r>
  <r>
    <x v="0"/>
    <x v="0"/>
    <x v="443"/>
    <x v="469"/>
    <x v="33"/>
    <x v="1"/>
    <x v="3364"/>
    <x v="52"/>
    <x v="2"/>
    <x v="2"/>
    <x v="67"/>
    <x v="382"/>
    <x v="593"/>
    <x v="4"/>
    <x v="3"/>
    <x v="21"/>
    <x v="21"/>
    <x v="0"/>
    <x v="0"/>
    <x v="5"/>
    <x v="0"/>
  </r>
  <r>
    <x v="0"/>
    <x v="0"/>
    <x v="444"/>
    <x v="470"/>
    <x v="33"/>
    <x v="1"/>
    <x v="3365"/>
    <x v="217"/>
    <x v="2"/>
    <x v="2"/>
    <x v="250"/>
    <x v="382"/>
    <x v="2002"/>
    <x v="4"/>
    <x v="3"/>
    <x v="21"/>
    <x v="21"/>
    <x v="0"/>
    <x v="0"/>
    <x v="5"/>
    <x v="0"/>
  </r>
  <r>
    <x v="0"/>
    <x v="0"/>
    <x v="464"/>
    <x v="492"/>
    <x v="33"/>
    <x v="1"/>
    <x v="3366"/>
    <x v="1034"/>
    <x v="2"/>
    <x v="1"/>
    <x v="1252"/>
    <x v="401"/>
    <x v="2003"/>
    <x v="3"/>
    <x v="2"/>
    <x v="17"/>
    <x v="17"/>
    <x v="0"/>
    <x v="0"/>
    <x v="5"/>
    <x v="0"/>
  </r>
  <r>
    <x v="0"/>
    <x v="0"/>
    <x v="502"/>
    <x v="531"/>
    <x v="33"/>
    <x v="1"/>
    <x v="3367"/>
    <x v="45"/>
    <x v="2"/>
    <x v="2"/>
    <x v="61"/>
    <x v="382"/>
    <x v="570"/>
    <x v="4"/>
    <x v="3"/>
    <x v="21"/>
    <x v="21"/>
    <x v="0"/>
    <x v="0"/>
    <x v="5"/>
    <x v="0"/>
  </r>
  <r>
    <x v="0"/>
    <x v="0"/>
    <x v="91"/>
    <x v="90"/>
    <x v="33"/>
    <x v="1"/>
    <x v="3368"/>
    <x v="47"/>
    <x v="2"/>
    <x v="2"/>
    <x v="69"/>
    <x v="79"/>
    <x v="2004"/>
    <x v="4"/>
    <x v="3"/>
    <x v="19"/>
    <x v="19"/>
    <x v="0"/>
    <x v="0"/>
    <x v="5"/>
    <x v="0"/>
  </r>
  <r>
    <x v="0"/>
    <x v="0"/>
    <x v="211"/>
    <x v="226"/>
    <x v="33"/>
    <x v="1"/>
    <x v="3369"/>
    <x v="45"/>
    <x v="2"/>
    <x v="2"/>
    <x v="131"/>
    <x v="183"/>
    <x v="203"/>
    <x v="4"/>
    <x v="3"/>
    <x v="20"/>
    <x v="20"/>
    <x v="0"/>
    <x v="0"/>
    <x v="5"/>
    <x v="0"/>
  </r>
  <r>
    <x v="0"/>
    <x v="0"/>
    <x v="448"/>
    <x v="474"/>
    <x v="33"/>
    <x v="1"/>
    <x v="3370"/>
    <x v="45"/>
    <x v="2"/>
    <x v="2"/>
    <x v="65"/>
    <x v="390"/>
    <x v="847"/>
    <x v="4"/>
    <x v="3"/>
    <x v="19"/>
    <x v="19"/>
    <x v="0"/>
    <x v="0"/>
    <x v="5"/>
    <x v="0"/>
  </r>
  <r>
    <x v="0"/>
    <x v="0"/>
    <x v="96"/>
    <x v="95"/>
    <x v="33"/>
    <x v="1"/>
    <x v="3371"/>
    <x v="45"/>
    <x v="2"/>
    <x v="2"/>
    <x v="65"/>
    <x v="83"/>
    <x v="603"/>
    <x v="4"/>
    <x v="3"/>
    <x v="19"/>
    <x v="19"/>
    <x v="0"/>
    <x v="0"/>
    <x v="5"/>
    <x v="0"/>
  </r>
  <r>
    <x v="0"/>
    <x v="0"/>
    <x v="449"/>
    <x v="475"/>
    <x v="33"/>
    <x v="1"/>
    <x v="3372"/>
    <x v="45"/>
    <x v="2"/>
    <x v="2"/>
    <x v="61"/>
    <x v="391"/>
    <x v="848"/>
    <x v="4"/>
    <x v="3"/>
    <x v="21"/>
    <x v="21"/>
    <x v="0"/>
    <x v="0"/>
    <x v="5"/>
    <x v="0"/>
  </r>
  <r>
    <x v="0"/>
    <x v="0"/>
    <x v="392"/>
    <x v="420"/>
    <x v="33"/>
    <x v="1"/>
    <x v="3373"/>
    <x v="45"/>
    <x v="2"/>
    <x v="2"/>
    <x v="131"/>
    <x v="290"/>
    <x v="359"/>
    <x v="4"/>
    <x v="3"/>
    <x v="20"/>
    <x v="20"/>
    <x v="0"/>
    <x v="0"/>
    <x v="5"/>
    <x v="0"/>
  </r>
  <r>
    <x v="0"/>
    <x v="0"/>
    <x v="393"/>
    <x v="421"/>
    <x v="33"/>
    <x v="1"/>
    <x v="3374"/>
    <x v="47"/>
    <x v="2"/>
    <x v="2"/>
    <x v="68"/>
    <x v="347"/>
    <x v="482"/>
    <x v="4"/>
    <x v="3"/>
    <x v="20"/>
    <x v="20"/>
    <x v="0"/>
    <x v="0"/>
    <x v="5"/>
    <x v="0"/>
  </r>
  <r>
    <x v="0"/>
    <x v="0"/>
    <x v="99"/>
    <x v="98"/>
    <x v="33"/>
    <x v="1"/>
    <x v="3375"/>
    <x v="52"/>
    <x v="2"/>
    <x v="2"/>
    <x v="72"/>
    <x v="85"/>
    <x v="178"/>
    <x v="4"/>
    <x v="3"/>
    <x v="19"/>
    <x v="19"/>
    <x v="0"/>
    <x v="0"/>
    <x v="5"/>
    <x v="0"/>
  </r>
  <r>
    <x v="0"/>
    <x v="0"/>
    <x v="396"/>
    <x v="424"/>
    <x v="33"/>
    <x v="1"/>
    <x v="3376"/>
    <x v="116"/>
    <x v="2"/>
    <x v="2"/>
    <x v="142"/>
    <x v="238"/>
    <x v="2005"/>
    <x v="4"/>
    <x v="3"/>
    <x v="20"/>
    <x v="20"/>
    <x v="0"/>
    <x v="0"/>
    <x v="5"/>
    <x v="0"/>
  </r>
  <r>
    <x v="0"/>
    <x v="0"/>
    <x v="104"/>
    <x v="103"/>
    <x v="33"/>
    <x v="1"/>
    <x v="3377"/>
    <x v="52"/>
    <x v="2"/>
    <x v="2"/>
    <x v="72"/>
    <x v="90"/>
    <x v="854"/>
    <x v="4"/>
    <x v="3"/>
    <x v="19"/>
    <x v="19"/>
    <x v="0"/>
    <x v="0"/>
    <x v="5"/>
    <x v="0"/>
  </r>
  <r>
    <x v="0"/>
    <x v="0"/>
    <x v="453"/>
    <x v="479"/>
    <x v="33"/>
    <x v="1"/>
    <x v="3378"/>
    <x v="45"/>
    <x v="2"/>
    <x v="2"/>
    <x v="61"/>
    <x v="394"/>
    <x v="685"/>
    <x v="4"/>
    <x v="3"/>
    <x v="21"/>
    <x v="21"/>
    <x v="0"/>
    <x v="0"/>
    <x v="5"/>
    <x v="0"/>
  </r>
  <r>
    <x v="0"/>
    <x v="0"/>
    <x v="277"/>
    <x v="293"/>
    <x v="33"/>
    <x v="1"/>
    <x v="3379"/>
    <x v="1035"/>
    <x v="2"/>
    <x v="2"/>
    <x v="1253"/>
    <x v="245"/>
    <x v="2006"/>
    <x v="4"/>
    <x v="3"/>
    <x v="19"/>
    <x v="19"/>
    <x v="0"/>
    <x v="0"/>
    <x v="5"/>
    <x v="0"/>
  </r>
  <r>
    <x v="0"/>
    <x v="0"/>
    <x v="337"/>
    <x v="359"/>
    <x v="33"/>
    <x v="1"/>
    <x v="3380"/>
    <x v="172"/>
    <x v="2"/>
    <x v="2"/>
    <x v="1205"/>
    <x v="301"/>
    <x v="2007"/>
    <x v="1"/>
    <x v="1"/>
    <x v="23"/>
    <x v="23"/>
    <x v="0"/>
    <x v="0"/>
    <x v="5"/>
    <x v="0"/>
  </r>
  <r>
    <x v="0"/>
    <x v="0"/>
    <x v="466"/>
    <x v="494"/>
    <x v="33"/>
    <x v="1"/>
    <x v="3381"/>
    <x v="45"/>
    <x v="2"/>
    <x v="2"/>
    <x v="61"/>
    <x v="403"/>
    <x v="1538"/>
    <x v="4"/>
    <x v="3"/>
    <x v="21"/>
    <x v="21"/>
    <x v="0"/>
    <x v="0"/>
    <x v="5"/>
    <x v="0"/>
  </r>
  <r>
    <x v="0"/>
    <x v="0"/>
    <x v="401"/>
    <x v="429"/>
    <x v="33"/>
    <x v="1"/>
    <x v="3382"/>
    <x v="45"/>
    <x v="2"/>
    <x v="2"/>
    <x v="89"/>
    <x v="353"/>
    <x v="499"/>
    <x v="4"/>
    <x v="3"/>
    <x v="20"/>
    <x v="20"/>
    <x v="0"/>
    <x v="0"/>
    <x v="5"/>
    <x v="0"/>
  </r>
  <r>
    <x v="0"/>
    <x v="0"/>
    <x v="483"/>
    <x v="511"/>
    <x v="33"/>
    <x v="1"/>
    <x v="3383"/>
    <x v="1036"/>
    <x v="2"/>
    <x v="1"/>
    <x v="1254"/>
    <x v="417"/>
    <x v="2008"/>
    <x v="3"/>
    <x v="2"/>
    <x v="17"/>
    <x v="17"/>
    <x v="0"/>
    <x v="0"/>
    <x v="5"/>
    <x v="0"/>
  </r>
  <r>
    <x v="0"/>
    <x v="0"/>
    <x v="531"/>
    <x v="566"/>
    <x v="33"/>
    <x v="1"/>
    <x v="3384"/>
    <x v="51"/>
    <x v="2"/>
    <x v="2"/>
    <x v="76"/>
    <x v="456"/>
    <x v="1605"/>
    <x v="4"/>
    <x v="3"/>
    <x v="20"/>
    <x v="20"/>
    <x v="0"/>
    <x v="0"/>
    <x v="5"/>
    <x v="0"/>
  </r>
  <r>
    <x v="0"/>
    <x v="0"/>
    <x v="484"/>
    <x v="512"/>
    <x v="33"/>
    <x v="1"/>
    <x v="3385"/>
    <x v="763"/>
    <x v="2"/>
    <x v="2"/>
    <x v="1141"/>
    <x v="418"/>
    <x v="2009"/>
    <x v="2"/>
    <x v="1"/>
    <x v="29"/>
    <x v="29"/>
    <x v="0"/>
    <x v="0"/>
    <x v="5"/>
    <x v="0"/>
  </r>
  <r>
    <x v="0"/>
    <x v="0"/>
    <x v="118"/>
    <x v="667"/>
    <x v="33"/>
    <x v="1"/>
    <x v="3386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532"/>
    <x v="33"/>
    <x v="1"/>
    <x v="3387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7"/>
    <x v="33"/>
    <x v="1"/>
    <x v="3388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3"/>
    <x v="1"/>
    <x v="3389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3"/>
    <x v="1"/>
    <x v="339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217"/>
    <x v="33"/>
    <x v="1"/>
    <x v="3391"/>
    <x v="4"/>
    <x v="3"/>
    <x v="3"/>
    <x v="4"/>
    <x v="0"/>
    <x v="0"/>
    <x v="0"/>
    <x v="0"/>
    <x v="24"/>
    <x v="24"/>
    <x v="0"/>
    <x v="0"/>
    <x v="5"/>
    <x v="0"/>
  </r>
  <r>
    <x v="0"/>
    <x v="0"/>
    <x v="118"/>
    <x v="121"/>
    <x v="33"/>
    <x v="1"/>
    <x v="3392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3"/>
    <x v="1"/>
    <x v="3393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3"/>
    <x v="1"/>
    <x v="3394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3"/>
    <x v="1"/>
    <x v="339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0"/>
    <x v="33"/>
    <x v="1"/>
    <x v="3396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3"/>
    <x v="1"/>
    <x v="3397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3"/>
    <x v="1"/>
    <x v="3398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364"/>
    <x v="33"/>
    <x v="1"/>
    <x v="3399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668"/>
    <x v="33"/>
    <x v="1"/>
    <x v="3400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125"/>
    <x v="33"/>
    <x v="1"/>
    <x v="3401"/>
    <x v="4"/>
    <x v="3"/>
    <x v="3"/>
    <x v="4"/>
    <x v="0"/>
    <x v="0"/>
    <x v="3"/>
    <x v="2"/>
    <x v="9"/>
    <x v="9"/>
    <x v="0"/>
    <x v="0"/>
    <x v="5"/>
    <x v="0"/>
  </r>
  <r>
    <x v="0"/>
    <x v="0"/>
    <x v="118"/>
    <x v="365"/>
    <x v="33"/>
    <x v="1"/>
    <x v="3402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366"/>
    <x v="33"/>
    <x v="1"/>
    <x v="3403"/>
    <x v="4"/>
    <x v="3"/>
    <x v="3"/>
    <x v="4"/>
    <x v="0"/>
    <x v="0"/>
    <x v="0"/>
    <x v="0"/>
    <x v="30"/>
    <x v="30"/>
    <x v="0"/>
    <x v="0"/>
    <x v="5"/>
    <x v="0"/>
  </r>
  <r>
    <x v="0"/>
    <x v="0"/>
    <x v="560"/>
    <x v="595"/>
    <x v="34"/>
    <x v="1"/>
    <x v="3404"/>
    <x v="1037"/>
    <x v="1"/>
    <x v="0"/>
    <x v="1255"/>
    <x v="481"/>
    <x v="2010"/>
    <x v="1"/>
    <x v="1"/>
    <x v="12"/>
    <x v="12"/>
    <x v="0"/>
    <x v="0"/>
    <x v="5"/>
    <x v="0"/>
  </r>
  <r>
    <x v="0"/>
    <x v="0"/>
    <x v="0"/>
    <x v="0"/>
    <x v="34"/>
    <x v="1"/>
    <x v="3405"/>
    <x v="1038"/>
    <x v="0"/>
    <x v="0"/>
    <x v="940"/>
    <x v="0"/>
    <x v="0"/>
    <x v="0"/>
    <x v="0"/>
    <x v="0"/>
    <x v="0"/>
    <x v="0"/>
    <x v="0"/>
    <x v="5"/>
    <x v="0"/>
  </r>
  <r>
    <x v="0"/>
    <x v="0"/>
    <x v="1"/>
    <x v="1"/>
    <x v="34"/>
    <x v="1"/>
    <x v="3406"/>
    <x v="1039"/>
    <x v="1"/>
    <x v="0"/>
    <x v="1256"/>
    <x v="1"/>
    <x v="2011"/>
    <x v="0"/>
    <x v="0"/>
    <x v="1"/>
    <x v="1"/>
    <x v="0"/>
    <x v="0"/>
    <x v="5"/>
    <x v="0"/>
  </r>
  <r>
    <x v="0"/>
    <x v="0"/>
    <x v="120"/>
    <x v="130"/>
    <x v="34"/>
    <x v="1"/>
    <x v="3407"/>
    <x v="61"/>
    <x v="1"/>
    <x v="0"/>
    <x v="1257"/>
    <x v="104"/>
    <x v="2012"/>
    <x v="0"/>
    <x v="0"/>
    <x v="24"/>
    <x v="24"/>
    <x v="0"/>
    <x v="0"/>
    <x v="5"/>
    <x v="0"/>
  </r>
  <r>
    <x v="0"/>
    <x v="0"/>
    <x v="489"/>
    <x v="518"/>
    <x v="34"/>
    <x v="1"/>
    <x v="3408"/>
    <x v="1040"/>
    <x v="1"/>
    <x v="0"/>
    <x v="4"/>
    <x v="423"/>
    <x v="2013"/>
    <x v="1"/>
    <x v="1"/>
    <x v="15"/>
    <x v="15"/>
    <x v="0"/>
    <x v="0"/>
    <x v="5"/>
    <x v="0"/>
  </r>
  <r>
    <x v="0"/>
    <x v="0"/>
    <x v="121"/>
    <x v="131"/>
    <x v="34"/>
    <x v="1"/>
    <x v="3409"/>
    <x v="410"/>
    <x v="1"/>
    <x v="0"/>
    <x v="502"/>
    <x v="105"/>
    <x v="2014"/>
    <x v="0"/>
    <x v="0"/>
    <x v="0"/>
    <x v="0"/>
    <x v="0"/>
    <x v="0"/>
    <x v="5"/>
    <x v="0"/>
  </r>
  <r>
    <x v="0"/>
    <x v="0"/>
    <x v="5"/>
    <x v="5"/>
    <x v="34"/>
    <x v="1"/>
    <x v="3410"/>
    <x v="106"/>
    <x v="1"/>
    <x v="0"/>
    <x v="811"/>
    <x v="5"/>
    <x v="1300"/>
    <x v="0"/>
    <x v="0"/>
    <x v="2"/>
    <x v="2"/>
    <x v="0"/>
    <x v="0"/>
    <x v="5"/>
    <x v="0"/>
  </r>
  <r>
    <x v="0"/>
    <x v="0"/>
    <x v="6"/>
    <x v="6"/>
    <x v="34"/>
    <x v="1"/>
    <x v="3411"/>
    <x v="1041"/>
    <x v="1"/>
    <x v="0"/>
    <x v="1258"/>
    <x v="6"/>
    <x v="2015"/>
    <x v="0"/>
    <x v="0"/>
    <x v="2"/>
    <x v="2"/>
    <x v="0"/>
    <x v="0"/>
    <x v="5"/>
    <x v="0"/>
  </r>
  <r>
    <x v="0"/>
    <x v="0"/>
    <x v="7"/>
    <x v="7"/>
    <x v="34"/>
    <x v="1"/>
    <x v="3412"/>
    <x v="1042"/>
    <x v="1"/>
    <x v="0"/>
    <x v="1259"/>
    <x v="7"/>
    <x v="2016"/>
    <x v="0"/>
    <x v="0"/>
    <x v="0"/>
    <x v="0"/>
    <x v="0"/>
    <x v="0"/>
    <x v="5"/>
    <x v="0"/>
  </r>
  <r>
    <x v="0"/>
    <x v="0"/>
    <x v="10"/>
    <x v="10"/>
    <x v="34"/>
    <x v="1"/>
    <x v="3413"/>
    <x v="1043"/>
    <x v="1"/>
    <x v="0"/>
    <x v="1260"/>
    <x v="10"/>
    <x v="2017"/>
    <x v="0"/>
    <x v="0"/>
    <x v="2"/>
    <x v="2"/>
    <x v="0"/>
    <x v="0"/>
    <x v="5"/>
    <x v="0"/>
  </r>
  <r>
    <x v="0"/>
    <x v="0"/>
    <x v="339"/>
    <x v="367"/>
    <x v="34"/>
    <x v="1"/>
    <x v="3414"/>
    <x v="163"/>
    <x v="1"/>
    <x v="0"/>
    <x v="1261"/>
    <x v="303"/>
    <x v="2018"/>
    <x v="0"/>
    <x v="0"/>
    <x v="2"/>
    <x v="2"/>
    <x v="0"/>
    <x v="0"/>
    <x v="5"/>
    <x v="0"/>
  </r>
  <r>
    <x v="0"/>
    <x v="0"/>
    <x v="633"/>
    <x v="669"/>
    <x v="34"/>
    <x v="1"/>
    <x v="3415"/>
    <x v="1044"/>
    <x v="1"/>
    <x v="0"/>
    <x v="1262"/>
    <x v="483"/>
    <x v="2019"/>
    <x v="1"/>
    <x v="1"/>
    <x v="3"/>
    <x v="3"/>
    <x v="0"/>
    <x v="0"/>
    <x v="5"/>
    <x v="0"/>
  </r>
  <r>
    <x v="0"/>
    <x v="0"/>
    <x v="12"/>
    <x v="12"/>
    <x v="34"/>
    <x v="1"/>
    <x v="3416"/>
    <x v="669"/>
    <x v="1"/>
    <x v="0"/>
    <x v="817"/>
    <x v="12"/>
    <x v="1306"/>
    <x v="1"/>
    <x v="1"/>
    <x v="4"/>
    <x v="4"/>
    <x v="0"/>
    <x v="0"/>
    <x v="5"/>
    <x v="0"/>
  </r>
  <r>
    <x v="0"/>
    <x v="0"/>
    <x v="409"/>
    <x v="437"/>
    <x v="34"/>
    <x v="1"/>
    <x v="3417"/>
    <x v="1045"/>
    <x v="1"/>
    <x v="0"/>
    <x v="1263"/>
    <x v="361"/>
    <x v="2020"/>
    <x v="1"/>
    <x v="1"/>
    <x v="4"/>
    <x v="4"/>
    <x v="0"/>
    <x v="0"/>
    <x v="5"/>
    <x v="0"/>
  </r>
  <r>
    <x v="0"/>
    <x v="0"/>
    <x v="224"/>
    <x v="240"/>
    <x v="34"/>
    <x v="1"/>
    <x v="3418"/>
    <x v="1046"/>
    <x v="1"/>
    <x v="0"/>
    <x v="1264"/>
    <x v="196"/>
    <x v="2021"/>
    <x v="1"/>
    <x v="1"/>
    <x v="4"/>
    <x v="4"/>
    <x v="0"/>
    <x v="0"/>
    <x v="5"/>
    <x v="0"/>
  </r>
  <r>
    <x v="0"/>
    <x v="0"/>
    <x v="410"/>
    <x v="438"/>
    <x v="34"/>
    <x v="1"/>
    <x v="3419"/>
    <x v="1047"/>
    <x v="1"/>
    <x v="0"/>
    <x v="1265"/>
    <x v="362"/>
    <x v="2022"/>
    <x v="1"/>
    <x v="1"/>
    <x v="4"/>
    <x v="4"/>
    <x v="0"/>
    <x v="0"/>
    <x v="5"/>
    <x v="0"/>
  </r>
  <r>
    <x v="0"/>
    <x v="0"/>
    <x v="293"/>
    <x v="315"/>
    <x v="34"/>
    <x v="1"/>
    <x v="3420"/>
    <x v="1048"/>
    <x v="1"/>
    <x v="0"/>
    <x v="1266"/>
    <x v="261"/>
    <x v="2023"/>
    <x v="2"/>
    <x v="1"/>
    <x v="7"/>
    <x v="7"/>
    <x v="0"/>
    <x v="0"/>
    <x v="5"/>
    <x v="0"/>
  </r>
  <r>
    <x v="0"/>
    <x v="0"/>
    <x v="21"/>
    <x v="21"/>
    <x v="34"/>
    <x v="1"/>
    <x v="3421"/>
    <x v="4"/>
    <x v="1"/>
    <x v="0"/>
    <x v="4"/>
    <x v="21"/>
    <x v="0"/>
    <x v="1"/>
    <x v="1"/>
    <x v="25"/>
    <x v="25"/>
    <x v="0"/>
    <x v="0"/>
    <x v="5"/>
    <x v="0"/>
  </r>
  <r>
    <x v="0"/>
    <x v="0"/>
    <x v="294"/>
    <x v="316"/>
    <x v="34"/>
    <x v="1"/>
    <x v="3422"/>
    <x v="4"/>
    <x v="1"/>
    <x v="0"/>
    <x v="4"/>
    <x v="262"/>
    <x v="0"/>
    <x v="1"/>
    <x v="1"/>
    <x v="25"/>
    <x v="25"/>
    <x v="0"/>
    <x v="0"/>
    <x v="5"/>
    <x v="0"/>
  </r>
  <r>
    <x v="0"/>
    <x v="0"/>
    <x v="411"/>
    <x v="439"/>
    <x v="34"/>
    <x v="1"/>
    <x v="3423"/>
    <x v="1049"/>
    <x v="1"/>
    <x v="0"/>
    <x v="1267"/>
    <x v="363"/>
    <x v="2024"/>
    <x v="1"/>
    <x v="1"/>
    <x v="4"/>
    <x v="4"/>
    <x v="0"/>
    <x v="0"/>
    <x v="5"/>
    <x v="0"/>
  </r>
  <r>
    <x v="0"/>
    <x v="0"/>
    <x v="227"/>
    <x v="243"/>
    <x v="34"/>
    <x v="1"/>
    <x v="3424"/>
    <x v="1050"/>
    <x v="1"/>
    <x v="0"/>
    <x v="1268"/>
    <x v="199"/>
    <x v="2025"/>
    <x v="2"/>
    <x v="1"/>
    <x v="5"/>
    <x v="5"/>
    <x v="0"/>
    <x v="0"/>
    <x v="5"/>
    <x v="0"/>
  </r>
  <r>
    <x v="0"/>
    <x v="0"/>
    <x v="343"/>
    <x v="371"/>
    <x v="34"/>
    <x v="1"/>
    <x v="3425"/>
    <x v="1051"/>
    <x v="1"/>
    <x v="0"/>
    <x v="1269"/>
    <x v="307"/>
    <x v="2026"/>
    <x v="1"/>
    <x v="1"/>
    <x v="4"/>
    <x v="4"/>
    <x v="0"/>
    <x v="0"/>
    <x v="5"/>
    <x v="0"/>
  </r>
  <r>
    <x v="0"/>
    <x v="0"/>
    <x v="228"/>
    <x v="244"/>
    <x v="34"/>
    <x v="1"/>
    <x v="3426"/>
    <x v="798"/>
    <x v="1"/>
    <x v="0"/>
    <x v="1270"/>
    <x v="200"/>
    <x v="2027"/>
    <x v="1"/>
    <x v="1"/>
    <x v="4"/>
    <x v="4"/>
    <x v="0"/>
    <x v="0"/>
    <x v="5"/>
    <x v="0"/>
  </r>
  <r>
    <x v="0"/>
    <x v="0"/>
    <x v="229"/>
    <x v="245"/>
    <x v="34"/>
    <x v="1"/>
    <x v="3427"/>
    <x v="1052"/>
    <x v="1"/>
    <x v="0"/>
    <x v="1271"/>
    <x v="201"/>
    <x v="2028"/>
    <x v="1"/>
    <x v="1"/>
    <x v="4"/>
    <x v="4"/>
    <x v="0"/>
    <x v="0"/>
    <x v="5"/>
    <x v="0"/>
  </r>
  <r>
    <x v="0"/>
    <x v="0"/>
    <x v="347"/>
    <x v="375"/>
    <x v="34"/>
    <x v="1"/>
    <x v="3428"/>
    <x v="1053"/>
    <x v="1"/>
    <x v="0"/>
    <x v="1272"/>
    <x v="311"/>
    <x v="2029"/>
    <x v="2"/>
    <x v="1"/>
    <x v="7"/>
    <x v="7"/>
    <x v="0"/>
    <x v="0"/>
    <x v="5"/>
    <x v="0"/>
  </r>
  <r>
    <x v="0"/>
    <x v="0"/>
    <x v="349"/>
    <x v="377"/>
    <x v="34"/>
    <x v="1"/>
    <x v="3429"/>
    <x v="1054"/>
    <x v="1"/>
    <x v="0"/>
    <x v="1273"/>
    <x v="313"/>
    <x v="2030"/>
    <x v="1"/>
    <x v="1"/>
    <x v="4"/>
    <x v="4"/>
    <x v="0"/>
    <x v="0"/>
    <x v="5"/>
    <x v="0"/>
  </r>
  <r>
    <x v="0"/>
    <x v="0"/>
    <x v="351"/>
    <x v="379"/>
    <x v="34"/>
    <x v="1"/>
    <x v="3430"/>
    <x v="1055"/>
    <x v="1"/>
    <x v="0"/>
    <x v="1274"/>
    <x v="314"/>
    <x v="2031"/>
    <x v="1"/>
    <x v="1"/>
    <x v="4"/>
    <x v="4"/>
    <x v="0"/>
    <x v="0"/>
    <x v="5"/>
    <x v="0"/>
  </r>
  <r>
    <x v="0"/>
    <x v="0"/>
    <x v="353"/>
    <x v="381"/>
    <x v="34"/>
    <x v="1"/>
    <x v="3431"/>
    <x v="78"/>
    <x v="1"/>
    <x v="0"/>
    <x v="287"/>
    <x v="316"/>
    <x v="2032"/>
    <x v="1"/>
    <x v="1"/>
    <x v="4"/>
    <x v="4"/>
    <x v="0"/>
    <x v="0"/>
    <x v="5"/>
    <x v="0"/>
  </r>
  <r>
    <x v="0"/>
    <x v="0"/>
    <x v="355"/>
    <x v="383"/>
    <x v="34"/>
    <x v="1"/>
    <x v="3432"/>
    <x v="240"/>
    <x v="1"/>
    <x v="0"/>
    <x v="286"/>
    <x v="318"/>
    <x v="413"/>
    <x v="1"/>
    <x v="1"/>
    <x v="4"/>
    <x v="4"/>
    <x v="0"/>
    <x v="0"/>
    <x v="5"/>
    <x v="0"/>
  </r>
  <r>
    <x v="0"/>
    <x v="0"/>
    <x v="358"/>
    <x v="386"/>
    <x v="34"/>
    <x v="1"/>
    <x v="3433"/>
    <x v="1056"/>
    <x v="1"/>
    <x v="0"/>
    <x v="1275"/>
    <x v="320"/>
    <x v="2033"/>
    <x v="1"/>
    <x v="1"/>
    <x v="4"/>
    <x v="4"/>
    <x v="0"/>
    <x v="0"/>
    <x v="5"/>
    <x v="0"/>
  </r>
  <r>
    <x v="0"/>
    <x v="0"/>
    <x v="360"/>
    <x v="388"/>
    <x v="34"/>
    <x v="1"/>
    <x v="3434"/>
    <x v="1057"/>
    <x v="1"/>
    <x v="0"/>
    <x v="1276"/>
    <x v="322"/>
    <x v="2034"/>
    <x v="1"/>
    <x v="1"/>
    <x v="10"/>
    <x v="10"/>
    <x v="0"/>
    <x v="0"/>
    <x v="5"/>
    <x v="0"/>
  </r>
  <r>
    <x v="0"/>
    <x v="0"/>
    <x v="235"/>
    <x v="251"/>
    <x v="34"/>
    <x v="1"/>
    <x v="3435"/>
    <x v="1058"/>
    <x v="1"/>
    <x v="0"/>
    <x v="1277"/>
    <x v="207"/>
    <x v="2035"/>
    <x v="1"/>
    <x v="1"/>
    <x v="11"/>
    <x v="11"/>
    <x v="0"/>
    <x v="0"/>
    <x v="5"/>
    <x v="0"/>
  </r>
  <r>
    <x v="0"/>
    <x v="0"/>
    <x v="416"/>
    <x v="444"/>
    <x v="34"/>
    <x v="1"/>
    <x v="3436"/>
    <x v="1059"/>
    <x v="1"/>
    <x v="0"/>
    <x v="1278"/>
    <x v="367"/>
    <x v="2036"/>
    <x v="2"/>
    <x v="1"/>
    <x v="22"/>
    <x v="22"/>
    <x v="0"/>
    <x v="0"/>
    <x v="5"/>
    <x v="0"/>
  </r>
  <r>
    <x v="0"/>
    <x v="0"/>
    <x v="365"/>
    <x v="393"/>
    <x v="34"/>
    <x v="1"/>
    <x v="3437"/>
    <x v="1060"/>
    <x v="1"/>
    <x v="0"/>
    <x v="1279"/>
    <x v="327"/>
    <x v="2037"/>
    <x v="2"/>
    <x v="1"/>
    <x v="22"/>
    <x v="22"/>
    <x v="0"/>
    <x v="0"/>
    <x v="5"/>
    <x v="0"/>
  </r>
  <r>
    <x v="0"/>
    <x v="0"/>
    <x v="31"/>
    <x v="31"/>
    <x v="34"/>
    <x v="1"/>
    <x v="3438"/>
    <x v="1061"/>
    <x v="1"/>
    <x v="0"/>
    <x v="106"/>
    <x v="31"/>
    <x v="2038"/>
    <x v="1"/>
    <x v="1"/>
    <x v="11"/>
    <x v="11"/>
    <x v="0"/>
    <x v="0"/>
    <x v="5"/>
    <x v="0"/>
  </r>
  <r>
    <x v="0"/>
    <x v="0"/>
    <x v="241"/>
    <x v="257"/>
    <x v="34"/>
    <x v="1"/>
    <x v="3439"/>
    <x v="1062"/>
    <x v="1"/>
    <x v="0"/>
    <x v="1280"/>
    <x v="213"/>
    <x v="2039"/>
    <x v="1"/>
    <x v="1"/>
    <x v="11"/>
    <x v="11"/>
    <x v="0"/>
    <x v="0"/>
    <x v="5"/>
    <x v="0"/>
  </r>
  <r>
    <x v="0"/>
    <x v="0"/>
    <x v="521"/>
    <x v="553"/>
    <x v="34"/>
    <x v="1"/>
    <x v="3440"/>
    <x v="1063"/>
    <x v="1"/>
    <x v="0"/>
    <x v="1281"/>
    <x v="450"/>
    <x v="2040"/>
    <x v="1"/>
    <x v="1"/>
    <x v="11"/>
    <x v="11"/>
    <x v="0"/>
    <x v="0"/>
    <x v="5"/>
    <x v="0"/>
  </r>
  <r>
    <x v="0"/>
    <x v="0"/>
    <x v="33"/>
    <x v="33"/>
    <x v="34"/>
    <x v="1"/>
    <x v="3441"/>
    <x v="1064"/>
    <x v="1"/>
    <x v="0"/>
    <x v="1282"/>
    <x v="33"/>
    <x v="2041"/>
    <x v="1"/>
    <x v="1"/>
    <x v="11"/>
    <x v="11"/>
    <x v="0"/>
    <x v="0"/>
    <x v="5"/>
    <x v="0"/>
  </r>
  <r>
    <x v="0"/>
    <x v="0"/>
    <x v="34"/>
    <x v="34"/>
    <x v="34"/>
    <x v="1"/>
    <x v="3442"/>
    <x v="1065"/>
    <x v="1"/>
    <x v="0"/>
    <x v="1283"/>
    <x v="34"/>
    <x v="2042"/>
    <x v="2"/>
    <x v="1"/>
    <x v="13"/>
    <x v="13"/>
    <x v="0"/>
    <x v="0"/>
    <x v="5"/>
    <x v="0"/>
  </r>
  <r>
    <x v="0"/>
    <x v="0"/>
    <x v="245"/>
    <x v="261"/>
    <x v="34"/>
    <x v="1"/>
    <x v="3443"/>
    <x v="1065"/>
    <x v="1"/>
    <x v="0"/>
    <x v="1283"/>
    <x v="35"/>
    <x v="2043"/>
    <x v="2"/>
    <x v="1"/>
    <x v="13"/>
    <x v="13"/>
    <x v="0"/>
    <x v="0"/>
    <x v="5"/>
    <x v="0"/>
  </r>
  <r>
    <x v="0"/>
    <x v="0"/>
    <x v="35"/>
    <x v="35"/>
    <x v="34"/>
    <x v="1"/>
    <x v="3444"/>
    <x v="642"/>
    <x v="1"/>
    <x v="0"/>
    <x v="1284"/>
    <x v="34"/>
    <x v="2044"/>
    <x v="2"/>
    <x v="1"/>
    <x v="13"/>
    <x v="13"/>
    <x v="0"/>
    <x v="0"/>
    <x v="5"/>
    <x v="0"/>
  </r>
  <r>
    <x v="0"/>
    <x v="0"/>
    <x v="36"/>
    <x v="36"/>
    <x v="34"/>
    <x v="1"/>
    <x v="3445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4"/>
    <x v="1"/>
    <x v="3446"/>
    <x v="612"/>
    <x v="1"/>
    <x v="0"/>
    <x v="1285"/>
    <x v="34"/>
    <x v="2045"/>
    <x v="2"/>
    <x v="1"/>
    <x v="13"/>
    <x v="13"/>
    <x v="0"/>
    <x v="0"/>
    <x v="5"/>
    <x v="0"/>
  </r>
  <r>
    <x v="0"/>
    <x v="0"/>
    <x v="137"/>
    <x v="147"/>
    <x v="34"/>
    <x v="1"/>
    <x v="3447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4"/>
    <x v="1"/>
    <x v="3448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4"/>
    <x v="1"/>
    <x v="3449"/>
    <x v="4"/>
    <x v="1"/>
    <x v="0"/>
    <x v="4"/>
    <x v="121"/>
    <x v="0"/>
    <x v="2"/>
    <x v="1"/>
    <x v="13"/>
    <x v="13"/>
    <x v="0"/>
    <x v="0"/>
    <x v="5"/>
    <x v="0"/>
  </r>
  <r>
    <x v="0"/>
    <x v="0"/>
    <x v="41"/>
    <x v="41"/>
    <x v="34"/>
    <x v="1"/>
    <x v="3450"/>
    <x v="1066"/>
    <x v="2"/>
    <x v="1"/>
    <x v="532"/>
    <x v="39"/>
    <x v="2046"/>
    <x v="1"/>
    <x v="1"/>
    <x v="15"/>
    <x v="15"/>
    <x v="0"/>
    <x v="0"/>
    <x v="5"/>
    <x v="0"/>
  </r>
  <r>
    <x v="0"/>
    <x v="0"/>
    <x v="634"/>
    <x v="670"/>
    <x v="34"/>
    <x v="1"/>
    <x v="3451"/>
    <x v="1067"/>
    <x v="2"/>
    <x v="1"/>
    <x v="1286"/>
    <x v="547"/>
    <x v="2047"/>
    <x v="2"/>
    <x v="1"/>
    <x v="14"/>
    <x v="14"/>
    <x v="0"/>
    <x v="0"/>
    <x v="5"/>
    <x v="0"/>
  </r>
  <r>
    <x v="0"/>
    <x v="0"/>
    <x v="635"/>
    <x v="671"/>
    <x v="34"/>
    <x v="1"/>
    <x v="3452"/>
    <x v="1068"/>
    <x v="2"/>
    <x v="1"/>
    <x v="1287"/>
    <x v="548"/>
    <x v="2048"/>
    <x v="2"/>
    <x v="1"/>
    <x v="14"/>
    <x v="14"/>
    <x v="0"/>
    <x v="0"/>
    <x v="5"/>
    <x v="0"/>
  </r>
  <r>
    <x v="0"/>
    <x v="0"/>
    <x v="636"/>
    <x v="672"/>
    <x v="34"/>
    <x v="1"/>
    <x v="3453"/>
    <x v="1069"/>
    <x v="2"/>
    <x v="1"/>
    <x v="1288"/>
    <x v="549"/>
    <x v="2049"/>
    <x v="2"/>
    <x v="1"/>
    <x v="14"/>
    <x v="14"/>
    <x v="0"/>
    <x v="0"/>
    <x v="5"/>
    <x v="0"/>
  </r>
  <r>
    <x v="0"/>
    <x v="0"/>
    <x v="144"/>
    <x v="154"/>
    <x v="34"/>
    <x v="1"/>
    <x v="3454"/>
    <x v="100"/>
    <x v="2"/>
    <x v="1"/>
    <x v="113"/>
    <x v="125"/>
    <x v="136"/>
    <x v="1"/>
    <x v="1"/>
    <x v="8"/>
    <x v="8"/>
    <x v="0"/>
    <x v="0"/>
    <x v="5"/>
    <x v="0"/>
  </r>
  <r>
    <x v="0"/>
    <x v="0"/>
    <x v="145"/>
    <x v="155"/>
    <x v="34"/>
    <x v="1"/>
    <x v="3455"/>
    <x v="1070"/>
    <x v="2"/>
    <x v="1"/>
    <x v="1289"/>
    <x v="126"/>
    <x v="2050"/>
    <x v="1"/>
    <x v="1"/>
    <x v="8"/>
    <x v="8"/>
    <x v="0"/>
    <x v="0"/>
    <x v="5"/>
    <x v="0"/>
  </r>
  <r>
    <x v="0"/>
    <x v="0"/>
    <x v="51"/>
    <x v="51"/>
    <x v="34"/>
    <x v="1"/>
    <x v="3456"/>
    <x v="118"/>
    <x v="2"/>
    <x v="2"/>
    <x v="259"/>
    <x v="48"/>
    <x v="2051"/>
    <x v="4"/>
    <x v="3"/>
    <x v="16"/>
    <x v="16"/>
    <x v="0"/>
    <x v="0"/>
    <x v="5"/>
    <x v="0"/>
  </r>
  <r>
    <x v="0"/>
    <x v="0"/>
    <x v="53"/>
    <x v="53"/>
    <x v="34"/>
    <x v="1"/>
    <x v="3457"/>
    <x v="1071"/>
    <x v="2"/>
    <x v="2"/>
    <x v="1290"/>
    <x v="50"/>
    <x v="2052"/>
    <x v="4"/>
    <x v="3"/>
    <x v="16"/>
    <x v="16"/>
    <x v="0"/>
    <x v="0"/>
    <x v="5"/>
    <x v="0"/>
  </r>
  <r>
    <x v="0"/>
    <x v="0"/>
    <x v="253"/>
    <x v="269"/>
    <x v="34"/>
    <x v="1"/>
    <x v="3458"/>
    <x v="1072"/>
    <x v="2"/>
    <x v="1"/>
    <x v="1291"/>
    <x v="223"/>
    <x v="2053"/>
    <x v="2"/>
    <x v="1"/>
    <x v="5"/>
    <x v="5"/>
    <x v="0"/>
    <x v="0"/>
    <x v="5"/>
    <x v="0"/>
  </r>
  <r>
    <x v="0"/>
    <x v="0"/>
    <x v="254"/>
    <x v="270"/>
    <x v="34"/>
    <x v="1"/>
    <x v="3459"/>
    <x v="43"/>
    <x v="2"/>
    <x v="1"/>
    <x v="1292"/>
    <x v="224"/>
    <x v="2054"/>
    <x v="2"/>
    <x v="1"/>
    <x v="5"/>
    <x v="5"/>
    <x v="0"/>
    <x v="0"/>
    <x v="5"/>
    <x v="0"/>
  </r>
  <r>
    <x v="0"/>
    <x v="0"/>
    <x v="56"/>
    <x v="55"/>
    <x v="34"/>
    <x v="1"/>
    <x v="3460"/>
    <x v="47"/>
    <x v="2"/>
    <x v="2"/>
    <x v="47"/>
    <x v="53"/>
    <x v="53"/>
    <x v="4"/>
    <x v="3"/>
    <x v="16"/>
    <x v="16"/>
    <x v="0"/>
    <x v="0"/>
    <x v="5"/>
    <x v="0"/>
  </r>
  <r>
    <x v="0"/>
    <x v="0"/>
    <x v="58"/>
    <x v="57"/>
    <x v="34"/>
    <x v="1"/>
    <x v="3461"/>
    <x v="47"/>
    <x v="2"/>
    <x v="2"/>
    <x v="47"/>
    <x v="54"/>
    <x v="698"/>
    <x v="4"/>
    <x v="3"/>
    <x v="16"/>
    <x v="16"/>
    <x v="0"/>
    <x v="0"/>
    <x v="5"/>
    <x v="0"/>
  </r>
  <r>
    <x v="0"/>
    <x v="0"/>
    <x v="58"/>
    <x v="57"/>
    <x v="34"/>
    <x v="1"/>
    <x v="3462"/>
    <x v="52"/>
    <x v="2"/>
    <x v="2"/>
    <x v="52"/>
    <x v="54"/>
    <x v="55"/>
    <x v="4"/>
    <x v="3"/>
    <x v="16"/>
    <x v="16"/>
    <x v="0"/>
    <x v="0"/>
    <x v="5"/>
    <x v="0"/>
  </r>
  <r>
    <x v="0"/>
    <x v="0"/>
    <x v="311"/>
    <x v="333"/>
    <x v="34"/>
    <x v="1"/>
    <x v="3463"/>
    <x v="47"/>
    <x v="2"/>
    <x v="2"/>
    <x v="47"/>
    <x v="279"/>
    <x v="699"/>
    <x v="4"/>
    <x v="3"/>
    <x v="16"/>
    <x v="16"/>
    <x v="0"/>
    <x v="0"/>
    <x v="5"/>
    <x v="0"/>
  </r>
  <r>
    <x v="0"/>
    <x v="0"/>
    <x v="550"/>
    <x v="585"/>
    <x v="34"/>
    <x v="1"/>
    <x v="3464"/>
    <x v="51"/>
    <x v="2"/>
    <x v="2"/>
    <x v="51"/>
    <x v="472"/>
    <x v="1268"/>
    <x v="4"/>
    <x v="3"/>
    <x v="16"/>
    <x v="16"/>
    <x v="0"/>
    <x v="0"/>
    <x v="5"/>
    <x v="0"/>
  </r>
  <r>
    <x v="0"/>
    <x v="0"/>
    <x v="156"/>
    <x v="166"/>
    <x v="34"/>
    <x v="1"/>
    <x v="3465"/>
    <x v="49"/>
    <x v="2"/>
    <x v="1"/>
    <x v="1293"/>
    <x v="137"/>
    <x v="2055"/>
    <x v="2"/>
    <x v="1"/>
    <x v="22"/>
    <x v="22"/>
    <x v="0"/>
    <x v="0"/>
    <x v="5"/>
    <x v="0"/>
  </r>
  <r>
    <x v="0"/>
    <x v="0"/>
    <x v="371"/>
    <x v="399"/>
    <x v="34"/>
    <x v="1"/>
    <x v="3466"/>
    <x v="1073"/>
    <x v="2"/>
    <x v="1"/>
    <x v="1294"/>
    <x v="331"/>
    <x v="2056"/>
    <x v="3"/>
    <x v="2"/>
    <x v="17"/>
    <x v="17"/>
    <x v="0"/>
    <x v="0"/>
    <x v="5"/>
    <x v="0"/>
  </r>
  <r>
    <x v="0"/>
    <x v="0"/>
    <x v="63"/>
    <x v="62"/>
    <x v="34"/>
    <x v="1"/>
    <x v="3467"/>
    <x v="1074"/>
    <x v="2"/>
    <x v="1"/>
    <x v="1295"/>
    <x v="58"/>
    <x v="2057"/>
    <x v="3"/>
    <x v="2"/>
    <x v="17"/>
    <x v="17"/>
    <x v="0"/>
    <x v="0"/>
    <x v="5"/>
    <x v="0"/>
  </r>
  <r>
    <x v="0"/>
    <x v="0"/>
    <x v="157"/>
    <x v="167"/>
    <x v="34"/>
    <x v="1"/>
    <x v="3468"/>
    <x v="1075"/>
    <x v="2"/>
    <x v="1"/>
    <x v="1296"/>
    <x v="138"/>
    <x v="2058"/>
    <x v="3"/>
    <x v="2"/>
    <x v="9"/>
    <x v="9"/>
    <x v="0"/>
    <x v="0"/>
    <x v="5"/>
    <x v="0"/>
  </r>
  <r>
    <x v="0"/>
    <x v="0"/>
    <x v="158"/>
    <x v="168"/>
    <x v="34"/>
    <x v="1"/>
    <x v="3469"/>
    <x v="1076"/>
    <x v="2"/>
    <x v="1"/>
    <x v="1297"/>
    <x v="139"/>
    <x v="2059"/>
    <x v="2"/>
    <x v="1"/>
    <x v="22"/>
    <x v="22"/>
    <x v="0"/>
    <x v="0"/>
    <x v="5"/>
    <x v="0"/>
  </r>
  <r>
    <x v="0"/>
    <x v="0"/>
    <x v="637"/>
    <x v="161"/>
    <x v="34"/>
    <x v="1"/>
    <x v="3470"/>
    <x v="125"/>
    <x v="2"/>
    <x v="1"/>
    <x v="309"/>
    <x v="550"/>
    <x v="2060"/>
    <x v="2"/>
    <x v="1"/>
    <x v="22"/>
    <x v="22"/>
    <x v="0"/>
    <x v="0"/>
    <x v="5"/>
    <x v="0"/>
  </r>
  <r>
    <x v="0"/>
    <x v="0"/>
    <x v="637"/>
    <x v="161"/>
    <x v="34"/>
    <x v="1"/>
    <x v="3471"/>
    <x v="40"/>
    <x v="2"/>
    <x v="1"/>
    <x v="1298"/>
    <x v="550"/>
    <x v="2061"/>
    <x v="2"/>
    <x v="1"/>
    <x v="22"/>
    <x v="22"/>
    <x v="0"/>
    <x v="0"/>
    <x v="5"/>
    <x v="0"/>
  </r>
  <r>
    <x v="0"/>
    <x v="0"/>
    <x v="632"/>
    <x v="666"/>
    <x v="34"/>
    <x v="1"/>
    <x v="3472"/>
    <x v="1077"/>
    <x v="2"/>
    <x v="1"/>
    <x v="1299"/>
    <x v="546"/>
    <x v="2062"/>
    <x v="2"/>
    <x v="1"/>
    <x v="22"/>
    <x v="22"/>
    <x v="0"/>
    <x v="0"/>
    <x v="5"/>
    <x v="0"/>
  </r>
  <r>
    <x v="0"/>
    <x v="0"/>
    <x v="319"/>
    <x v="341"/>
    <x v="34"/>
    <x v="1"/>
    <x v="3473"/>
    <x v="269"/>
    <x v="2"/>
    <x v="2"/>
    <x v="320"/>
    <x v="286"/>
    <x v="2063"/>
    <x v="4"/>
    <x v="3"/>
    <x v="21"/>
    <x v="21"/>
    <x v="0"/>
    <x v="0"/>
    <x v="5"/>
    <x v="0"/>
  </r>
  <r>
    <x v="0"/>
    <x v="0"/>
    <x v="374"/>
    <x v="402"/>
    <x v="34"/>
    <x v="1"/>
    <x v="3474"/>
    <x v="52"/>
    <x v="2"/>
    <x v="2"/>
    <x v="67"/>
    <x v="334"/>
    <x v="451"/>
    <x v="4"/>
    <x v="3"/>
    <x v="20"/>
    <x v="20"/>
    <x v="0"/>
    <x v="0"/>
    <x v="5"/>
    <x v="0"/>
  </r>
  <r>
    <x v="0"/>
    <x v="0"/>
    <x v="376"/>
    <x v="404"/>
    <x v="34"/>
    <x v="1"/>
    <x v="3475"/>
    <x v="354"/>
    <x v="2"/>
    <x v="2"/>
    <x v="426"/>
    <x v="336"/>
    <x v="2064"/>
    <x v="4"/>
    <x v="3"/>
    <x v="21"/>
    <x v="21"/>
    <x v="0"/>
    <x v="0"/>
    <x v="5"/>
    <x v="0"/>
  </r>
  <r>
    <x v="0"/>
    <x v="0"/>
    <x v="322"/>
    <x v="344"/>
    <x v="34"/>
    <x v="1"/>
    <x v="3476"/>
    <x v="46"/>
    <x v="2"/>
    <x v="2"/>
    <x v="326"/>
    <x v="289"/>
    <x v="1354"/>
    <x v="4"/>
    <x v="3"/>
    <x v="21"/>
    <x v="21"/>
    <x v="0"/>
    <x v="0"/>
    <x v="5"/>
    <x v="0"/>
  </r>
  <r>
    <x v="0"/>
    <x v="0"/>
    <x v="68"/>
    <x v="67"/>
    <x v="34"/>
    <x v="1"/>
    <x v="3477"/>
    <x v="51"/>
    <x v="2"/>
    <x v="2"/>
    <x v="60"/>
    <x v="63"/>
    <x v="65"/>
    <x v="4"/>
    <x v="3"/>
    <x v="19"/>
    <x v="19"/>
    <x v="0"/>
    <x v="0"/>
    <x v="5"/>
    <x v="0"/>
  </r>
  <r>
    <x v="0"/>
    <x v="0"/>
    <x v="506"/>
    <x v="536"/>
    <x v="34"/>
    <x v="1"/>
    <x v="3478"/>
    <x v="51"/>
    <x v="2"/>
    <x v="2"/>
    <x v="76"/>
    <x v="66"/>
    <x v="85"/>
    <x v="4"/>
    <x v="3"/>
    <x v="21"/>
    <x v="21"/>
    <x v="0"/>
    <x v="0"/>
    <x v="5"/>
    <x v="0"/>
  </r>
  <r>
    <x v="0"/>
    <x v="0"/>
    <x v="69"/>
    <x v="68"/>
    <x v="34"/>
    <x v="1"/>
    <x v="3479"/>
    <x v="51"/>
    <x v="2"/>
    <x v="2"/>
    <x v="60"/>
    <x v="63"/>
    <x v="65"/>
    <x v="4"/>
    <x v="3"/>
    <x v="19"/>
    <x v="19"/>
    <x v="0"/>
    <x v="0"/>
    <x v="5"/>
    <x v="0"/>
  </r>
  <r>
    <x v="0"/>
    <x v="0"/>
    <x v="324"/>
    <x v="346"/>
    <x v="34"/>
    <x v="1"/>
    <x v="3480"/>
    <x v="51"/>
    <x v="2"/>
    <x v="2"/>
    <x v="76"/>
    <x v="66"/>
    <x v="85"/>
    <x v="4"/>
    <x v="3"/>
    <x v="21"/>
    <x v="21"/>
    <x v="0"/>
    <x v="0"/>
    <x v="5"/>
    <x v="0"/>
  </r>
  <r>
    <x v="0"/>
    <x v="0"/>
    <x v="213"/>
    <x v="229"/>
    <x v="34"/>
    <x v="1"/>
    <x v="3481"/>
    <x v="45"/>
    <x v="2"/>
    <x v="2"/>
    <x v="65"/>
    <x v="186"/>
    <x v="207"/>
    <x v="4"/>
    <x v="3"/>
    <x v="19"/>
    <x v="19"/>
    <x v="0"/>
    <x v="0"/>
    <x v="5"/>
    <x v="0"/>
  </r>
  <r>
    <x v="0"/>
    <x v="0"/>
    <x v="70"/>
    <x v="69"/>
    <x v="34"/>
    <x v="1"/>
    <x v="3482"/>
    <x v="45"/>
    <x v="2"/>
    <x v="2"/>
    <x v="61"/>
    <x v="64"/>
    <x v="66"/>
    <x v="4"/>
    <x v="3"/>
    <x v="21"/>
    <x v="21"/>
    <x v="0"/>
    <x v="0"/>
    <x v="5"/>
    <x v="0"/>
  </r>
  <r>
    <x v="0"/>
    <x v="0"/>
    <x v="71"/>
    <x v="70"/>
    <x v="34"/>
    <x v="1"/>
    <x v="3483"/>
    <x v="47"/>
    <x v="2"/>
    <x v="2"/>
    <x v="68"/>
    <x v="65"/>
    <x v="1127"/>
    <x v="4"/>
    <x v="3"/>
    <x v="20"/>
    <x v="20"/>
    <x v="0"/>
    <x v="0"/>
    <x v="5"/>
    <x v="0"/>
  </r>
  <r>
    <x v="0"/>
    <x v="0"/>
    <x v="72"/>
    <x v="71"/>
    <x v="34"/>
    <x v="1"/>
    <x v="3484"/>
    <x v="52"/>
    <x v="2"/>
    <x v="2"/>
    <x v="72"/>
    <x v="63"/>
    <x v="92"/>
    <x v="4"/>
    <x v="3"/>
    <x v="19"/>
    <x v="19"/>
    <x v="0"/>
    <x v="0"/>
    <x v="5"/>
    <x v="0"/>
  </r>
  <r>
    <x v="0"/>
    <x v="0"/>
    <x v="73"/>
    <x v="72"/>
    <x v="34"/>
    <x v="1"/>
    <x v="3485"/>
    <x v="52"/>
    <x v="2"/>
    <x v="2"/>
    <x v="67"/>
    <x v="66"/>
    <x v="209"/>
    <x v="4"/>
    <x v="3"/>
    <x v="21"/>
    <x v="21"/>
    <x v="0"/>
    <x v="0"/>
    <x v="5"/>
    <x v="0"/>
  </r>
  <r>
    <x v="0"/>
    <x v="0"/>
    <x v="74"/>
    <x v="73"/>
    <x v="34"/>
    <x v="1"/>
    <x v="3486"/>
    <x v="52"/>
    <x v="2"/>
    <x v="2"/>
    <x v="67"/>
    <x v="67"/>
    <x v="1860"/>
    <x v="4"/>
    <x v="3"/>
    <x v="20"/>
    <x v="20"/>
    <x v="0"/>
    <x v="0"/>
    <x v="5"/>
    <x v="0"/>
  </r>
  <r>
    <x v="0"/>
    <x v="0"/>
    <x v="75"/>
    <x v="74"/>
    <x v="34"/>
    <x v="1"/>
    <x v="3487"/>
    <x v="47"/>
    <x v="2"/>
    <x v="2"/>
    <x v="69"/>
    <x v="68"/>
    <x v="155"/>
    <x v="4"/>
    <x v="3"/>
    <x v="19"/>
    <x v="19"/>
    <x v="0"/>
    <x v="0"/>
    <x v="5"/>
    <x v="0"/>
  </r>
  <r>
    <x v="0"/>
    <x v="0"/>
    <x v="326"/>
    <x v="348"/>
    <x v="34"/>
    <x v="1"/>
    <x v="3488"/>
    <x v="45"/>
    <x v="2"/>
    <x v="2"/>
    <x v="61"/>
    <x v="64"/>
    <x v="66"/>
    <x v="4"/>
    <x v="3"/>
    <x v="21"/>
    <x v="21"/>
    <x v="0"/>
    <x v="0"/>
    <x v="5"/>
    <x v="0"/>
  </r>
  <r>
    <x v="0"/>
    <x v="0"/>
    <x v="436"/>
    <x v="462"/>
    <x v="34"/>
    <x v="1"/>
    <x v="3489"/>
    <x v="47"/>
    <x v="2"/>
    <x v="2"/>
    <x v="384"/>
    <x v="62"/>
    <x v="694"/>
    <x v="4"/>
    <x v="3"/>
    <x v="20"/>
    <x v="20"/>
    <x v="0"/>
    <x v="0"/>
    <x v="5"/>
    <x v="0"/>
  </r>
  <r>
    <x v="0"/>
    <x v="0"/>
    <x v="437"/>
    <x v="463"/>
    <x v="34"/>
    <x v="1"/>
    <x v="3490"/>
    <x v="269"/>
    <x v="2"/>
    <x v="2"/>
    <x v="1300"/>
    <x v="75"/>
    <x v="2065"/>
    <x v="4"/>
    <x v="3"/>
    <x v="19"/>
    <x v="19"/>
    <x v="0"/>
    <x v="0"/>
    <x v="5"/>
    <x v="0"/>
  </r>
  <r>
    <x v="0"/>
    <x v="0"/>
    <x v="78"/>
    <x v="77"/>
    <x v="34"/>
    <x v="1"/>
    <x v="3491"/>
    <x v="47"/>
    <x v="2"/>
    <x v="2"/>
    <x v="68"/>
    <x v="70"/>
    <x v="1116"/>
    <x v="4"/>
    <x v="3"/>
    <x v="21"/>
    <x v="21"/>
    <x v="0"/>
    <x v="0"/>
    <x v="5"/>
    <x v="0"/>
  </r>
  <r>
    <x v="0"/>
    <x v="0"/>
    <x v="79"/>
    <x v="78"/>
    <x v="34"/>
    <x v="1"/>
    <x v="3492"/>
    <x v="47"/>
    <x v="2"/>
    <x v="2"/>
    <x v="68"/>
    <x v="71"/>
    <x v="75"/>
    <x v="4"/>
    <x v="3"/>
    <x v="20"/>
    <x v="20"/>
    <x v="0"/>
    <x v="0"/>
    <x v="5"/>
    <x v="0"/>
  </r>
  <r>
    <x v="0"/>
    <x v="0"/>
    <x v="80"/>
    <x v="79"/>
    <x v="34"/>
    <x v="1"/>
    <x v="3493"/>
    <x v="47"/>
    <x v="2"/>
    <x v="2"/>
    <x v="69"/>
    <x v="72"/>
    <x v="76"/>
    <x v="4"/>
    <x v="3"/>
    <x v="19"/>
    <x v="19"/>
    <x v="0"/>
    <x v="0"/>
    <x v="5"/>
    <x v="0"/>
  </r>
  <r>
    <x v="0"/>
    <x v="0"/>
    <x v="81"/>
    <x v="80"/>
    <x v="34"/>
    <x v="1"/>
    <x v="3494"/>
    <x v="47"/>
    <x v="2"/>
    <x v="2"/>
    <x v="68"/>
    <x v="64"/>
    <x v="77"/>
    <x v="4"/>
    <x v="3"/>
    <x v="21"/>
    <x v="21"/>
    <x v="0"/>
    <x v="0"/>
    <x v="5"/>
    <x v="0"/>
  </r>
  <r>
    <x v="0"/>
    <x v="0"/>
    <x v="82"/>
    <x v="81"/>
    <x v="34"/>
    <x v="1"/>
    <x v="3495"/>
    <x v="354"/>
    <x v="2"/>
    <x v="2"/>
    <x v="426"/>
    <x v="73"/>
    <x v="663"/>
    <x v="4"/>
    <x v="3"/>
    <x v="21"/>
    <x v="21"/>
    <x v="0"/>
    <x v="0"/>
    <x v="5"/>
    <x v="0"/>
  </r>
  <r>
    <x v="0"/>
    <x v="0"/>
    <x v="83"/>
    <x v="82"/>
    <x v="34"/>
    <x v="1"/>
    <x v="3496"/>
    <x v="615"/>
    <x v="2"/>
    <x v="2"/>
    <x v="1301"/>
    <x v="74"/>
    <x v="2066"/>
    <x v="4"/>
    <x v="3"/>
    <x v="20"/>
    <x v="20"/>
    <x v="0"/>
    <x v="0"/>
    <x v="5"/>
    <x v="0"/>
  </r>
  <r>
    <x v="0"/>
    <x v="0"/>
    <x v="265"/>
    <x v="281"/>
    <x v="34"/>
    <x v="1"/>
    <x v="3497"/>
    <x v="124"/>
    <x v="2"/>
    <x v="2"/>
    <x v="489"/>
    <x v="234"/>
    <x v="2067"/>
    <x v="4"/>
    <x v="3"/>
    <x v="20"/>
    <x v="20"/>
    <x v="0"/>
    <x v="0"/>
    <x v="5"/>
    <x v="0"/>
  </r>
  <r>
    <x v="0"/>
    <x v="0"/>
    <x v="330"/>
    <x v="352"/>
    <x v="34"/>
    <x v="1"/>
    <x v="3498"/>
    <x v="532"/>
    <x v="2"/>
    <x v="2"/>
    <x v="1114"/>
    <x v="294"/>
    <x v="2068"/>
    <x v="4"/>
    <x v="3"/>
    <x v="19"/>
    <x v="19"/>
    <x v="0"/>
    <x v="0"/>
    <x v="5"/>
    <x v="0"/>
  </r>
  <r>
    <x v="0"/>
    <x v="0"/>
    <x v="84"/>
    <x v="83"/>
    <x v="34"/>
    <x v="1"/>
    <x v="3499"/>
    <x v="52"/>
    <x v="2"/>
    <x v="2"/>
    <x v="72"/>
    <x v="68"/>
    <x v="459"/>
    <x v="4"/>
    <x v="3"/>
    <x v="19"/>
    <x v="19"/>
    <x v="0"/>
    <x v="0"/>
    <x v="5"/>
    <x v="0"/>
  </r>
  <r>
    <x v="0"/>
    <x v="0"/>
    <x v="85"/>
    <x v="84"/>
    <x v="34"/>
    <x v="1"/>
    <x v="3500"/>
    <x v="45"/>
    <x v="2"/>
    <x v="2"/>
    <x v="65"/>
    <x v="75"/>
    <x v="2069"/>
    <x v="4"/>
    <x v="3"/>
    <x v="19"/>
    <x v="19"/>
    <x v="0"/>
    <x v="0"/>
    <x v="5"/>
    <x v="0"/>
  </r>
  <r>
    <x v="0"/>
    <x v="0"/>
    <x v="86"/>
    <x v="85"/>
    <x v="34"/>
    <x v="1"/>
    <x v="3501"/>
    <x v="45"/>
    <x v="2"/>
    <x v="2"/>
    <x v="61"/>
    <x v="67"/>
    <x v="655"/>
    <x v="4"/>
    <x v="3"/>
    <x v="20"/>
    <x v="20"/>
    <x v="0"/>
    <x v="0"/>
    <x v="5"/>
    <x v="0"/>
  </r>
  <r>
    <x v="0"/>
    <x v="0"/>
    <x v="88"/>
    <x v="87"/>
    <x v="34"/>
    <x v="1"/>
    <x v="3502"/>
    <x v="52"/>
    <x v="2"/>
    <x v="2"/>
    <x v="72"/>
    <x v="77"/>
    <x v="2070"/>
    <x v="4"/>
    <x v="3"/>
    <x v="19"/>
    <x v="19"/>
    <x v="0"/>
    <x v="0"/>
    <x v="5"/>
    <x v="0"/>
  </r>
  <r>
    <x v="0"/>
    <x v="0"/>
    <x v="208"/>
    <x v="223"/>
    <x v="34"/>
    <x v="1"/>
    <x v="3503"/>
    <x v="928"/>
    <x v="2"/>
    <x v="2"/>
    <x v="1302"/>
    <x v="182"/>
    <x v="2071"/>
    <x v="4"/>
    <x v="3"/>
    <x v="21"/>
    <x v="21"/>
    <x v="0"/>
    <x v="0"/>
    <x v="5"/>
    <x v="0"/>
  </r>
  <r>
    <x v="0"/>
    <x v="0"/>
    <x v="176"/>
    <x v="186"/>
    <x v="34"/>
    <x v="1"/>
    <x v="3504"/>
    <x v="1078"/>
    <x v="2"/>
    <x v="2"/>
    <x v="1303"/>
    <x v="68"/>
    <x v="2072"/>
    <x v="4"/>
    <x v="3"/>
    <x v="19"/>
    <x v="19"/>
    <x v="0"/>
    <x v="0"/>
    <x v="5"/>
    <x v="0"/>
  </r>
  <r>
    <x v="0"/>
    <x v="0"/>
    <x v="271"/>
    <x v="287"/>
    <x v="34"/>
    <x v="1"/>
    <x v="3505"/>
    <x v="116"/>
    <x v="2"/>
    <x v="2"/>
    <x v="142"/>
    <x v="65"/>
    <x v="841"/>
    <x v="4"/>
    <x v="3"/>
    <x v="20"/>
    <x v="20"/>
    <x v="0"/>
    <x v="0"/>
    <x v="5"/>
    <x v="0"/>
  </r>
  <r>
    <x v="0"/>
    <x v="0"/>
    <x v="215"/>
    <x v="231"/>
    <x v="34"/>
    <x v="1"/>
    <x v="3506"/>
    <x v="51"/>
    <x v="2"/>
    <x v="2"/>
    <x v="60"/>
    <x v="90"/>
    <x v="212"/>
    <x v="4"/>
    <x v="3"/>
    <x v="19"/>
    <x v="19"/>
    <x v="0"/>
    <x v="0"/>
    <x v="5"/>
    <x v="0"/>
  </r>
  <r>
    <x v="0"/>
    <x v="0"/>
    <x v="90"/>
    <x v="89"/>
    <x v="34"/>
    <x v="1"/>
    <x v="3507"/>
    <x v="51"/>
    <x v="2"/>
    <x v="2"/>
    <x v="76"/>
    <x v="66"/>
    <x v="85"/>
    <x v="4"/>
    <x v="3"/>
    <x v="21"/>
    <x v="21"/>
    <x v="0"/>
    <x v="0"/>
    <x v="5"/>
    <x v="0"/>
  </r>
  <r>
    <x v="0"/>
    <x v="0"/>
    <x v="91"/>
    <x v="90"/>
    <x v="34"/>
    <x v="1"/>
    <x v="3508"/>
    <x v="47"/>
    <x v="2"/>
    <x v="2"/>
    <x v="69"/>
    <x v="79"/>
    <x v="2004"/>
    <x v="4"/>
    <x v="3"/>
    <x v="19"/>
    <x v="19"/>
    <x v="0"/>
    <x v="0"/>
    <x v="5"/>
    <x v="0"/>
  </r>
  <r>
    <x v="0"/>
    <x v="0"/>
    <x v="210"/>
    <x v="225"/>
    <x v="34"/>
    <x v="1"/>
    <x v="3509"/>
    <x v="45"/>
    <x v="2"/>
    <x v="2"/>
    <x v="61"/>
    <x v="184"/>
    <x v="377"/>
    <x v="4"/>
    <x v="3"/>
    <x v="21"/>
    <x v="21"/>
    <x v="0"/>
    <x v="0"/>
    <x v="5"/>
    <x v="0"/>
  </r>
  <r>
    <x v="0"/>
    <x v="0"/>
    <x v="448"/>
    <x v="474"/>
    <x v="34"/>
    <x v="1"/>
    <x v="3510"/>
    <x v="45"/>
    <x v="2"/>
    <x v="2"/>
    <x v="65"/>
    <x v="390"/>
    <x v="847"/>
    <x v="4"/>
    <x v="3"/>
    <x v="19"/>
    <x v="19"/>
    <x v="0"/>
    <x v="0"/>
    <x v="5"/>
    <x v="0"/>
  </r>
  <r>
    <x v="0"/>
    <x v="0"/>
    <x v="216"/>
    <x v="232"/>
    <x v="34"/>
    <x v="1"/>
    <x v="3511"/>
    <x v="52"/>
    <x v="2"/>
    <x v="2"/>
    <x v="67"/>
    <x v="188"/>
    <x v="213"/>
    <x v="4"/>
    <x v="3"/>
    <x v="21"/>
    <x v="21"/>
    <x v="0"/>
    <x v="0"/>
    <x v="5"/>
    <x v="0"/>
  </r>
  <r>
    <x v="0"/>
    <x v="0"/>
    <x v="96"/>
    <x v="95"/>
    <x v="34"/>
    <x v="1"/>
    <x v="3512"/>
    <x v="47"/>
    <x v="2"/>
    <x v="2"/>
    <x v="69"/>
    <x v="83"/>
    <x v="90"/>
    <x v="4"/>
    <x v="3"/>
    <x v="19"/>
    <x v="19"/>
    <x v="0"/>
    <x v="0"/>
    <x v="5"/>
    <x v="0"/>
  </r>
  <r>
    <x v="0"/>
    <x v="0"/>
    <x v="97"/>
    <x v="96"/>
    <x v="34"/>
    <x v="1"/>
    <x v="3513"/>
    <x v="480"/>
    <x v="2"/>
    <x v="2"/>
    <x v="1304"/>
    <x v="84"/>
    <x v="2073"/>
    <x v="4"/>
    <x v="3"/>
    <x v="20"/>
    <x v="20"/>
    <x v="0"/>
    <x v="0"/>
    <x v="5"/>
    <x v="0"/>
  </r>
  <r>
    <x v="0"/>
    <x v="0"/>
    <x v="98"/>
    <x v="97"/>
    <x v="34"/>
    <x v="1"/>
    <x v="3514"/>
    <x v="45"/>
    <x v="2"/>
    <x v="2"/>
    <x v="65"/>
    <x v="63"/>
    <x v="454"/>
    <x v="4"/>
    <x v="3"/>
    <x v="19"/>
    <x v="19"/>
    <x v="0"/>
    <x v="0"/>
    <x v="5"/>
    <x v="0"/>
  </r>
  <r>
    <x v="0"/>
    <x v="0"/>
    <x v="99"/>
    <x v="98"/>
    <x v="34"/>
    <x v="1"/>
    <x v="3515"/>
    <x v="45"/>
    <x v="2"/>
    <x v="2"/>
    <x v="65"/>
    <x v="85"/>
    <x v="609"/>
    <x v="4"/>
    <x v="3"/>
    <x v="19"/>
    <x v="19"/>
    <x v="0"/>
    <x v="0"/>
    <x v="5"/>
    <x v="0"/>
  </r>
  <r>
    <x v="0"/>
    <x v="0"/>
    <x v="100"/>
    <x v="99"/>
    <x v="34"/>
    <x v="1"/>
    <x v="3516"/>
    <x v="47"/>
    <x v="2"/>
    <x v="2"/>
    <x v="68"/>
    <x v="86"/>
    <x v="214"/>
    <x v="4"/>
    <x v="3"/>
    <x v="21"/>
    <x v="21"/>
    <x v="0"/>
    <x v="0"/>
    <x v="5"/>
    <x v="0"/>
  </r>
  <r>
    <x v="0"/>
    <x v="0"/>
    <x v="101"/>
    <x v="100"/>
    <x v="34"/>
    <x v="1"/>
    <x v="3517"/>
    <x v="64"/>
    <x v="2"/>
    <x v="2"/>
    <x v="71"/>
    <x v="87"/>
    <x v="1130"/>
    <x v="4"/>
    <x v="3"/>
    <x v="21"/>
    <x v="21"/>
    <x v="0"/>
    <x v="0"/>
    <x v="5"/>
    <x v="0"/>
  </r>
  <r>
    <x v="0"/>
    <x v="0"/>
    <x v="102"/>
    <x v="101"/>
    <x v="34"/>
    <x v="1"/>
    <x v="3518"/>
    <x v="46"/>
    <x v="2"/>
    <x v="2"/>
    <x v="82"/>
    <x v="88"/>
    <x v="2074"/>
    <x v="4"/>
    <x v="3"/>
    <x v="19"/>
    <x v="19"/>
    <x v="0"/>
    <x v="0"/>
    <x v="5"/>
    <x v="0"/>
  </r>
  <r>
    <x v="0"/>
    <x v="0"/>
    <x v="103"/>
    <x v="102"/>
    <x v="34"/>
    <x v="1"/>
    <x v="3519"/>
    <x v="52"/>
    <x v="2"/>
    <x v="2"/>
    <x v="67"/>
    <x v="89"/>
    <x v="684"/>
    <x v="4"/>
    <x v="3"/>
    <x v="21"/>
    <x v="21"/>
    <x v="0"/>
    <x v="0"/>
    <x v="5"/>
    <x v="0"/>
  </r>
  <r>
    <x v="0"/>
    <x v="0"/>
    <x v="104"/>
    <x v="103"/>
    <x v="34"/>
    <x v="1"/>
    <x v="3520"/>
    <x v="45"/>
    <x v="2"/>
    <x v="2"/>
    <x v="65"/>
    <x v="90"/>
    <x v="613"/>
    <x v="4"/>
    <x v="3"/>
    <x v="19"/>
    <x v="19"/>
    <x v="0"/>
    <x v="0"/>
    <x v="5"/>
    <x v="0"/>
  </r>
  <r>
    <x v="0"/>
    <x v="0"/>
    <x v="105"/>
    <x v="104"/>
    <x v="34"/>
    <x v="1"/>
    <x v="3521"/>
    <x v="46"/>
    <x v="2"/>
    <x v="2"/>
    <x v="326"/>
    <x v="91"/>
    <x v="2075"/>
    <x v="4"/>
    <x v="3"/>
    <x v="21"/>
    <x v="21"/>
    <x v="0"/>
    <x v="0"/>
    <x v="5"/>
    <x v="0"/>
  </r>
  <r>
    <x v="0"/>
    <x v="0"/>
    <x v="509"/>
    <x v="539"/>
    <x v="34"/>
    <x v="1"/>
    <x v="3522"/>
    <x v="51"/>
    <x v="2"/>
    <x v="2"/>
    <x v="76"/>
    <x v="440"/>
    <x v="936"/>
    <x v="4"/>
    <x v="3"/>
    <x v="21"/>
    <x v="21"/>
    <x v="0"/>
    <x v="0"/>
    <x v="5"/>
    <x v="0"/>
  </r>
  <r>
    <x v="0"/>
    <x v="0"/>
    <x v="106"/>
    <x v="105"/>
    <x v="34"/>
    <x v="1"/>
    <x v="3523"/>
    <x v="52"/>
    <x v="2"/>
    <x v="2"/>
    <x v="67"/>
    <x v="92"/>
    <x v="1805"/>
    <x v="4"/>
    <x v="3"/>
    <x v="21"/>
    <x v="21"/>
    <x v="0"/>
    <x v="0"/>
    <x v="5"/>
    <x v="0"/>
  </r>
  <r>
    <x v="0"/>
    <x v="0"/>
    <x v="399"/>
    <x v="427"/>
    <x v="34"/>
    <x v="1"/>
    <x v="3524"/>
    <x v="1079"/>
    <x v="2"/>
    <x v="1"/>
    <x v="1305"/>
    <x v="351"/>
    <x v="2076"/>
    <x v="3"/>
    <x v="2"/>
    <x v="17"/>
    <x v="17"/>
    <x v="0"/>
    <x v="0"/>
    <x v="5"/>
    <x v="0"/>
  </r>
  <r>
    <x v="0"/>
    <x v="0"/>
    <x v="219"/>
    <x v="235"/>
    <x v="34"/>
    <x v="1"/>
    <x v="3525"/>
    <x v="45"/>
    <x v="2"/>
    <x v="2"/>
    <x v="61"/>
    <x v="191"/>
    <x v="218"/>
    <x v="4"/>
    <x v="3"/>
    <x v="21"/>
    <x v="21"/>
    <x v="0"/>
    <x v="0"/>
    <x v="5"/>
    <x v="0"/>
  </r>
  <r>
    <x v="0"/>
    <x v="0"/>
    <x v="110"/>
    <x v="109"/>
    <x v="34"/>
    <x v="1"/>
    <x v="3526"/>
    <x v="45"/>
    <x v="2"/>
    <x v="2"/>
    <x v="61"/>
    <x v="96"/>
    <x v="104"/>
    <x v="4"/>
    <x v="3"/>
    <x v="21"/>
    <x v="21"/>
    <x v="0"/>
    <x v="0"/>
    <x v="5"/>
    <x v="0"/>
  </r>
  <r>
    <x v="0"/>
    <x v="0"/>
    <x v="113"/>
    <x v="112"/>
    <x v="34"/>
    <x v="1"/>
    <x v="3527"/>
    <x v="1080"/>
    <x v="2"/>
    <x v="1"/>
    <x v="1306"/>
    <x v="99"/>
    <x v="2077"/>
    <x v="3"/>
    <x v="2"/>
    <x v="9"/>
    <x v="9"/>
    <x v="0"/>
    <x v="0"/>
    <x v="5"/>
    <x v="0"/>
  </r>
  <r>
    <x v="0"/>
    <x v="0"/>
    <x v="115"/>
    <x v="114"/>
    <x v="34"/>
    <x v="1"/>
    <x v="3528"/>
    <x v="45"/>
    <x v="2"/>
    <x v="2"/>
    <x v="61"/>
    <x v="98"/>
    <x v="109"/>
    <x v="4"/>
    <x v="3"/>
    <x v="21"/>
    <x v="21"/>
    <x v="0"/>
    <x v="0"/>
    <x v="5"/>
    <x v="0"/>
  </r>
  <r>
    <x v="0"/>
    <x v="0"/>
    <x v="525"/>
    <x v="557"/>
    <x v="34"/>
    <x v="1"/>
    <x v="3529"/>
    <x v="51"/>
    <x v="2"/>
    <x v="2"/>
    <x v="76"/>
    <x v="452"/>
    <x v="2078"/>
    <x v="4"/>
    <x v="3"/>
    <x v="21"/>
    <x v="21"/>
    <x v="0"/>
    <x v="0"/>
    <x v="5"/>
    <x v="0"/>
  </r>
  <r>
    <x v="0"/>
    <x v="0"/>
    <x v="529"/>
    <x v="564"/>
    <x v="34"/>
    <x v="1"/>
    <x v="3530"/>
    <x v="51"/>
    <x v="2"/>
    <x v="2"/>
    <x v="76"/>
    <x v="286"/>
    <x v="1113"/>
    <x v="4"/>
    <x v="3"/>
    <x v="21"/>
    <x v="21"/>
    <x v="0"/>
    <x v="0"/>
    <x v="5"/>
    <x v="0"/>
  </r>
  <r>
    <x v="0"/>
    <x v="0"/>
    <x v="511"/>
    <x v="541"/>
    <x v="34"/>
    <x v="1"/>
    <x v="3531"/>
    <x v="51"/>
    <x v="2"/>
    <x v="2"/>
    <x v="60"/>
    <x v="90"/>
    <x v="212"/>
    <x v="4"/>
    <x v="3"/>
    <x v="19"/>
    <x v="19"/>
    <x v="0"/>
    <x v="0"/>
    <x v="5"/>
    <x v="0"/>
  </r>
  <r>
    <x v="0"/>
    <x v="0"/>
    <x v="116"/>
    <x v="115"/>
    <x v="34"/>
    <x v="1"/>
    <x v="3532"/>
    <x v="1081"/>
    <x v="2"/>
    <x v="2"/>
    <x v="1307"/>
    <x v="101"/>
    <x v="2079"/>
    <x v="4"/>
    <x v="3"/>
    <x v="20"/>
    <x v="20"/>
    <x v="0"/>
    <x v="0"/>
    <x v="5"/>
    <x v="0"/>
  </r>
  <r>
    <x v="0"/>
    <x v="0"/>
    <x v="532"/>
    <x v="567"/>
    <x v="34"/>
    <x v="1"/>
    <x v="3533"/>
    <x v="51"/>
    <x v="2"/>
    <x v="2"/>
    <x v="76"/>
    <x v="457"/>
    <x v="1606"/>
    <x v="4"/>
    <x v="3"/>
    <x v="20"/>
    <x v="20"/>
    <x v="0"/>
    <x v="0"/>
    <x v="5"/>
    <x v="0"/>
  </r>
  <r>
    <x v="0"/>
    <x v="0"/>
    <x v="638"/>
    <x v="673"/>
    <x v="34"/>
    <x v="1"/>
    <x v="3534"/>
    <x v="47"/>
    <x v="2"/>
    <x v="2"/>
    <x v="435"/>
    <x v="551"/>
    <x v="2080"/>
    <x v="4"/>
    <x v="3"/>
    <x v="20"/>
    <x v="20"/>
    <x v="0"/>
    <x v="0"/>
    <x v="5"/>
    <x v="0"/>
  </r>
  <r>
    <x v="0"/>
    <x v="0"/>
    <x v="117"/>
    <x v="116"/>
    <x v="34"/>
    <x v="1"/>
    <x v="3535"/>
    <x v="60"/>
    <x v="2"/>
    <x v="2"/>
    <x v="47"/>
    <x v="102"/>
    <x v="1446"/>
    <x v="4"/>
    <x v="3"/>
    <x v="20"/>
    <x v="20"/>
    <x v="0"/>
    <x v="0"/>
    <x v="5"/>
    <x v="0"/>
  </r>
  <r>
    <x v="0"/>
    <x v="0"/>
    <x v="607"/>
    <x v="641"/>
    <x v="34"/>
    <x v="1"/>
    <x v="3536"/>
    <x v="738"/>
    <x v="2"/>
    <x v="2"/>
    <x v="1308"/>
    <x v="525"/>
    <x v="2081"/>
    <x v="1"/>
    <x v="1"/>
    <x v="23"/>
    <x v="23"/>
    <x v="0"/>
    <x v="0"/>
    <x v="5"/>
    <x v="0"/>
  </r>
  <r>
    <x v="0"/>
    <x v="0"/>
    <x v="282"/>
    <x v="298"/>
    <x v="34"/>
    <x v="1"/>
    <x v="3537"/>
    <x v="1082"/>
    <x v="2"/>
    <x v="2"/>
    <x v="1309"/>
    <x v="250"/>
    <x v="2082"/>
    <x v="2"/>
    <x v="1"/>
    <x v="29"/>
    <x v="29"/>
    <x v="0"/>
    <x v="0"/>
    <x v="5"/>
    <x v="0"/>
  </r>
  <r>
    <x v="0"/>
    <x v="0"/>
    <x v="118"/>
    <x v="117"/>
    <x v="34"/>
    <x v="1"/>
    <x v="3538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4"/>
    <x v="1"/>
    <x v="3539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4"/>
    <x v="1"/>
    <x v="354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217"/>
    <x v="34"/>
    <x v="1"/>
    <x v="3541"/>
    <x v="4"/>
    <x v="3"/>
    <x v="3"/>
    <x v="4"/>
    <x v="0"/>
    <x v="0"/>
    <x v="0"/>
    <x v="0"/>
    <x v="24"/>
    <x v="24"/>
    <x v="0"/>
    <x v="0"/>
    <x v="5"/>
    <x v="0"/>
  </r>
  <r>
    <x v="0"/>
    <x v="0"/>
    <x v="118"/>
    <x v="121"/>
    <x v="34"/>
    <x v="1"/>
    <x v="3542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4"/>
    <x v="1"/>
    <x v="3543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4"/>
    <x v="1"/>
    <x v="3544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21"/>
    <x v="34"/>
    <x v="1"/>
    <x v="354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3"/>
    <x v="34"/>
    <x v="1"/>
    <x v="3546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4"/>
    <x v="1"/>
    <x v="3547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674"/>
    <x v="34"/>
    <x v="1"/>
    <x v="3548"/>
    <x v="4"/>
    <x v="3"/>
    <x v="3"/>
    <x v="4"/>
    <x v="0"/>
    <x v="0"/>
    <x v="1"/>
    <x v="1"/>
    <x v="18"/>
    <x v="18"/>
    <x v="0"/>
    <x v="0"/>
    <x v="5"/>
    <x v="0"/>
  </r>
  <r>
    <x v="0"/>
    <x v="0"/>
    <x v="118"/>
    <x v="674"/>
    <x v="34"/>
    <x v="1"/>
    <x v="3549"/>
    <x v="4"/>
    <x v="3"/>
    <x v="3"/>
    <x v="4"/>
    <x v="0"/>
    <x v="0"/>
    <x v="1"/>
    <x v="1"/>
    <x v="18"/>
    <x v="18"/>
    <x v="0"/>
    <x v="0"/>
    <x v="5"/>
    <x v="0"/>
  </r>
  <r>
    <x v="0"/>
    <x v="0"/>
    <x v="560"/>
    <x v="595"/>
    <x v="35"/>
    <x v="1"/>
    <x v="3550"/>
    <x v="1083"/>
    <x v="1"/>
    <x v="0"/>
    <x v="1310"/>
    <x v="481"/>
    <x v="2083"/>
    <x v="1"/>
    <x v="1"/>
    <x v="12"/>
    <x v="12"/>
    <x v="0"/>
    <x v="0"/>
    <x v="5"/>
    <x v="0"/>
  </r>
  <r>
    <x v="0"/>
    <x v="0"/>
    <x v="561"/>
    <x v="596"/>
    <x v="35"/>
    <x v="1"/>
    <x v="3551"/>
    <x v="1084"/>
    <x v="1"/>
    <x v="0"/>
    <x v="1311"/>
    <x v="482"/>
    <x v="2084"/>
    <x v="1"/>
    <x v="1"/>
    <x v="12"/>
    <x v="12"/>
    <x v="0"/>
    <x v="0"/>
    <x v="5"/>
    <x v="0"/>
  </r>
  <r>
    <x v="0"/>
    <x v="0"/>
    <x v="1"/>
    <x v="1"/>
    <x v="35"/>
    <x v="1"/>
    <x v="3552"/>
    <x v="1085"/>
    <x v="1"/>
    <x v="0"/>
    <x v="1312"/>
    <x v="1"/>
    <x v="2085"/>
    <x v="0"/>
    <x v="0"/>
    <x v="1"/>
    <x v="1"/>
    <x v="0"/>
    <x v="0"/>
    <x v="5"/>
    <x v="0"/>
  </r>
  <r>
    <x v="0"/>
    <x v="0"/>
    <x v="121"/>
    <x v="131"/>
    <x v="35"/>
    <x v="1"/>
    <x v="3553"/>
    <x v="767"/>
    <x v="1"/>
    <x v="0"/>
    <x v="1313"/>
    <x v="105"/>
    <x v="2086"/>
    <x v="0"/>
    <x v="0"/>
    <x v="0"/>
    <x v="0"/>
    <x v="0"/>
    <x v="0"/>
    <x v="5"/>
    <x v="0"/>
  </r>
  <r>
    <x v="0"/>
    <x v="0"/>
    <x v="284"/>
    <x v="306"/>
    <x v="35"/>
    <x v="1"/>
    <x v="3554"/>
    <x v="1086"/>
    <x v="1"/>
    <x v="0"/>
    <x v="1314"/>
    <x v="252"/>
    <x v="2087"/>
    <x v="0"/>
    <x v="0"/>
    <x v="0"/>
    <x v="0"/>
    <x v="0"/>
    <x v="0"/>
    <x v="5"/>
    <x v="0"/>
  </r>
  <r>
    <x v="0"/>
    <x v="0"/>
    <x v="122"/>
    <x v="132"/>
    <x v="35"/>
    <x v="1"/>
    <x v="3555"/>
    <x v="106"/>
    <x v="1"/>
    <x v="0"/>
    <x v="1315"/>
    <x v="106"/>
    <x v="2088"/>
    <x v="0"/>
    <x v="0"/>
    <x v="0"/>
    <x v="0"/>
    <x v="0"/>
    <x v="0"/>
    <x v="5"/>
    <x v="0"/>
  </r>
  <r>
    <x v="0"/>
    <x v="0"/>
    <x v="7"/>
    <x v="7"/>
    <x v="35"/>
    <x v="1"/>
    <x v="3556"/>
    <x v="440"/>
    <x v="1"/>
    <x v="0"/>
    <x v="1316"/>
    <x v="7"/>
    <x v="2089"/>
    <x v="0"/>
    <x v="0"/>
    <x v="0"/>
    <x v="0"/>
    <x v="0"/>
    <x v="0"/>
    <x v="5"/>
    <x v="0"/>
  </r>
  <r>
    <x v="0"/>
    <x v="0"/>
    <x v="123"/>
    <x v="133"/>
    <x v="35"/>
    <x v="1"/>
    <x v="3557"/>
    <x v="1087"/>
    <x v="1"/>
    <x v="0"/>
    <x v="1317"/>
    <x v="107"/>
    <x v="2090"/>
    <x v="0"/>
    <x v="0"/>
    <x v="2"/>
    <x v="2"/>
    <x v="0"/>
    <x v="0"/>
    <x v="5"/>
    <x v="0"/>
  </r>
  <r>
    <x v="0"/>
    <x v="0"/>
    <x v="126"/>
    <x v="136"/>
    <x v="35"/>
    <x v="1"/>
    <x v="3558"/>
    <x v="1088"/>
    <x v="1"/>
    <x v="0"/>
    <x v="1318"/>
    <x v="110"/>
    <x v="2091"/>
    <x v="0"/>
    <x v="0"/>
    <x v="2"/>
    <x v="2"/>
    <x v="0"/>
    <x v="0"/>
    <x v="5"/>
    <x v="0"/>
  </r>
  <r>
    <x v="0"/>
    <x v="0"/>
    <x v="633"/>
    <x v="669"/>
    <x v="35"/>
    <x v="1"/>
    <x v="3559"/>
    <x v="1089"/>
    <x v="1"/>
    <x v="0"/>
    <x v="1319"/>
    <x v="483"/>
    <x v="2092"/>
    <x v="1"/>
    <x v="1"/>
    <x v="3"/>
    <x v="3"/>
    <x v="0"/>
    <x v="0"/>
    <x v="5"/>
    <x v="0"/>
  </r>
  <r>
    <x v="0"/>
    <x v="0"/>
    <x v="459"/>
    <x v="487"/>
    <x v="35"/>
    <x v="1"/>
    <x v="3560"/>
    <x v="1090"/>
    <x v="1"/>
    <x v="0"/>
    <x v="1320"/>
    <x v="397"/>
    <x v="2093"/>
    <x v="2"/>
    <x v="1"/>
    <x v="5"/>
    <x v="5"/>
    <x v="0"/>
    <x v="0"/>
    <x v="5"/>
    <x v="0"/>
  </r>
  <r>
    <x v="0"/>
    <x v="0"/>
    <x v="128"/>
    <x v="138"/>
    <x v="35"/>
    <x v="1"/>
    <x v="3561"/>
    <x v="1091"/>
    <x v="1"/>
    <x v="0"/>
    <x v="1321"/>
    <x v="112"/>
    <x v="2094"/>
    <x v="2"/>
    <x v="1"/>
    <x v="5"/>
    <x v="5"/>
    <x v="0"/>
    <x v="0"/>
    <x v="5"/>
    <x v="0"/>
  </r>
  <r>
    <x v="0"/>
    <x v="0"/>
    <x v="13"/>
    <x v="13"/>
    <x v="35"/>
    <x v="1"/>
    <x v="3562"/>
    <x v="1092"/>
    <x v="1"/>
    <x v="0"/>
    <x v="1322"/>
    <x v="13"/>
    <x v="2095"/>
    <x v="2"/>
    <x v="1"/>
    <x v="5"/>
    <x v="5"/>
    <x v="0"/>
    <x v="0"/>
    <x v="5"/>
    <x v="0"/>
  </r>
  <r>
    <x v="0"/>
    <x v="0"/>
    <x v="15"/>
    <x v="15"/>
    <x v="35"/>
    <x v="1"/>
    <x v="3563"/>
    <x v="1093"/>
    <x v="1"/>
    <x v="0"/>
    <x v="1323"/>
    <x v="15"/>
    <x v="2096"/>
    <x v="1"/>
    <x v="1"/>
    <x v="4"/>
    <x v="4"/>
    <x v="0"/>
    <x v="0"/>
    <x v="5"/>
    <x v="0"/>
  </r>
  <r>
    <x v="0"/>
    <x v="0"/>
    <x v="491"/>
    <x v="520"/>
    <x v="35"/>
    <x v="1"/>
    <x v="3564"/>
    <x v="1094"/>
    <x v="1"/>
    <x v="0"/>
    <x v="1324"/>
    <x v="425"/>
    <x v="2097"/>
    <x v="1"/>
    <x v="1"/>
    <x v="4"/>
    <x v="4"/>
    <x v="0"/>
    <x v="0"/>
    <x v="5"/>
    <x v="0"/>
  </r>
  <r>
    <x v="0"/>
    <x v="0"/>
    <x v="492"/>
    <x v="521"/>
    <x v="35"/>
    <x v="1"/>
    <x v="3565"/>
    <x v="1095"/>
    <x v="1"/>
    <x v="0"/>
    <x v="1325"/>
    <x v="426"/>
    <x v="2098"/>
    <x v="1"/>
    <x v="1"/>
    <x v="4"/>
    <x v="4"/>
    <x v="0"/>
    <x v="0"/>
    <x v="5"/>
    <x v="0"/>
  </r>
  <r>
    <x v="0"/>
    <x v="0"/>
    <x v="493"/>
    <x v="522"/>
    <x v="35"/>
    <x v="1"/>
    <x v="3566"/>
    <x v="852"/>
    <x v="1"/>
    <x v="0"/>
    <x v="1326"/>
    <x v="427"/>
    <x v="2099"/>
    <x v="1"/>
    <x v="1"/>
    <x v="4"/>
    <x v="4"/>
    <x v="0"/>
    <x v="0"/>
    <x v="5"/>
    <x v="0"/>
  </r>
  <r>
    <x v="0"/>
    <x v="0"/>
    <x v="21"/>
    <x v="21"/>
    <x v="35"/>
    <x v="1"/>
    <x v="3567"/>
    <x v="1096"/>
    <x v="1"/>
    <x v="0"/>
    <x v="1327"/>
    <x v="21"/>
    <x v="2100"/>
    <x v="1"/>
    <x v="1"/>
    <x v="8"/>
    <x v="8"/>
    <x v="0"/>
    <x v="0"/>
    <x v="5"/>
    <x v="0"/>
  </r>
  <r>
    <x v="0"/>
    <x v="0"/>
    <x v="413"/>
    <x v="441"/>
    <x v="35"/>
    <x v="1"/>
    <x v="3568"/>
    <x v="1097"/>
    <x v="1"/>
    <x v="0"/>
    <x v="1328"/>
    <x v="364"/>
    <x v="2101"/>
    <x v="1"/>
    <x v="1"/>
    <x v="4"/>
    <x v="4"/>
    <x v="0"/>
    <x v="0"/>
    <x v="5"/>
    <x v="0"/>
  </r>
  <r>
    <x v="0"/>
    <x v="0"/>
    <x v="134"/>
    <x v="144"/>
    <x v="35"/>
    <x v="1"/>
    <x v="3569"/>
    <x v="1098"/>
    <x v="1"/>
    <x v="0"/>
    <x v="1329"/>
    <x v="118"/>
    <x v="2102"/>
    <x v="1"/>
    <x v="1"/>
    <x v="4"/>
    <x v="4"/>
    <x v="0"/>
    <x v="0"/>
    <x v="5"/>
    <x v="0"/>
  </r>
  <r>
    <x v="0"/>
    <x v="0"/>
    <x v="346"/>
    <x v="374"/>
    <x v="35"/>
    <x v="1"/>
    <x v="3570"/>
    <x v="1099"/>
    <x v="1"/>
    <x v="0"/>
    <x v="1330"/>
    <x v="310"/>
    <x v="2103"/>
    <x v="2"/>
    <x v="1"/>
    <x v="7"/>
    <x v="7"/>
    <x v="0"/>
    <x v="0"/>
    <x v="5"/>
    <x v="0"/>
  </r>
  <r>
    <x v="0"/>
    <x v="0"/>
    <x v="359"/>
    <x v="387"/>
    <x v="35"/>
    <x v="1"/>
    <x v="3571"/>
    <x v="1100"/>
    <x v="1"/>
    <x v="0"/>
    <x v="1331"/>
    <x v="321"/>
    <x v="2104"/>
    <x v="2"/>
    <x v="1"/>
    <x v="7"/>
    <x v="7"/>
    <x v="0"/>
    <x v="0"/>
    <x v="5"/>
    <x v="0"/>
  </r>
  <r>
    <x v="0"/>
    <x v="0"/>
    <x v="576"/>
    <x v="612"/>
    <x v="35"/>
    <x v="1"/>
    <x v="3572"/>
    <x v="1101"/>
    <x v="1"/>
    <x v="0"/>
    <x v="1332"/>
    <x v="497"/>
    <x v="2105"/>
    <x v="2"/>
    <x v="1"/>
    <x v="5"/>
    <x v="5"/>
    <x v="0"/>
    <x v="0"/>
    <x v="5"/>
    <x v="0"/>
  </r>
  <r>
    <x v="0"/>
    <x v="0"/>
    <x v="298"/>
    <x v="320"/>
    <x v="35"/>
    <x v="1"/>
    <x v="3573"/>
    <x v="1102"/>
    <x v="1"/>
    <x v="0"/>
    <x v="1333"/>
    <x v="266"/>
    <x v="2106"/>
    <x v="1"/>
    <x v="1"/>
    <x v="10"/>
    <x v="10"/>
    <x v="0"/>
    <x v="0"/>
    <x v="5"/>
    <x v="0"/>
  </r>
  <r>
    <x v="0"/>
    <x v="0"/>
    <x v="235"/>
    <x v="251"/>
    <x v="35"/>
    <x v="1"/>
    <x v="3574"/>
    <x v="1103"/>
    <x v="1"/>
    <x v="0"/>
    <x v="1334"/>
    <x v="207"/>
    <x v="2107"/>
    <x v="1"/>
    <x v="1"/>
    <x v="11"/>
    <x v="11"/>
    <x v="0"/>
    <x v="0"/>
    <x v="5"/>
    <x v="0"/>
  </r>
  <r>
    <x v="0"/>
    <x v="0"/>
    <x v="29"/>
    <x v="29"/>
    <x v="35"/>
    <x v="1"/>
    <x v="3575"/>
    <x v="1104"/>
    <x v="1"/>
    <x v="0"/>
    <x v="1335"/>
    <x v="29"/>
    <x v="2108"/>
    <x v="1"/>
    <x v="1"/>
    <x v="11"/>
    <x v="11"/>
    <x v="0"/>
    <x v="0"/>
    <x v="5"/>
    <x v="0"/>
  </r>
  <r>
    <x v="0"/>
    <x v="0"/>
    <x v="136"/>
    <x v="146"/>
    <x v="35"/>
    <x v="1"/>
    <x v="3576"/>
    <x v="1105"/>
    <x v="1"/>
    <x v="0"/>
    <x v="1336"/>
    <x v="120"/>
    <x v="2109"/>
    <x v="1"/>
    <x v="1"/>
    <x v="11"/>
    <x v="11"/>
    <x v="0"/>
    <x v="0"/>
    <x v="5"/>
    <x v="0"/>
  </r>
  <r>
    <x v="0"/>
    <x v="0"/>
    <x v="304"/>
    <x v="326"/>
    <x v="35"/>
    <x v="1"/>
    <x v="3577"/>
    <x v="1106"/>
    <x v="1"/>
    <x v="0"/>
    <x v="1337"/>
    <x v="272"/>
    <x v="2110"/>
    <x v="1"/>
    <x v="1"/>
    <x v="12"/>
    <x v="12"/>
    <x v="0"/>
    <x v="0"/>
    <x v="5"/>
    <x v="0"/>
  </r>
  <r>
    <x v="0"/>
    <x v="0"/>
    <x v="240"/>
    <x v="256"/>
    <x v="35"/>
    <x v="1"/>
    <x v="3578"/>
    <x v="1107"/>
    <x v="1"/>
    <x v="0"/>
    <x v="1338"/>
    <x v="212"/>
    <x v="2111"/>
    <x v="1"/>
    <x v="1"/>
    <x v="11"/>
    <x v="11"/>
    <x v="0"/>
    <x v="0"/>
    <x v="5"/>
    <x v="0"/>
  </r>
  <r>
    <x v="0"/>
    <x v="0"/>
    <x v="31"/>
    <x v="31"/>
    <x v="35"/>
    <x v="1"/>
    <x v="3579"/>
    <x v="1108"/>
    <x v="1"/>
    <x v="0"/>
    <x v="1339"/>
    <x v="31"/>
    <x v="2112"/>
    <x v="1"/>
    <x v="1"/>
    <x v="11"/>
    <x v="11"/>
    <x v="0"/>
    <x v="0"/>
    <x v="5"/>
    <x v="0"/>
  </r>
  <r>
    <x v="0"/>
    <x v="0"/>
    <x v="241"/>
    <x v="257"/>
    <x v="35"/>
    <x v="1"/>
    <x v="3580"/>
    <x v="1109"/>
    <x v="1"/>
    <x v="0"/>
    <x v="1340"/>
    <x v="213"/>
    <x v="2113"/>
    <x v="1"/>
    <x v="1"/>
    <x v="11"/>
    <x v="11"/>
    <x v="0"/>
    <x v="0"/>
    <x v="5"/>
    <x v="0"/>
  </r>
  <r>
    <x v="0"/>
    <x v="0"/>
    <x v="244"/>
    <x v="260"/>
    <x v="35"/>
    <x v="1"/>
    <x v="3581"/>
    <x v="1110"/>
    <x v="1"/>
    <x v="0"/>
    <x v="1341"/>
    <x v="216"/>
    <x v="2114"/>
    <x v="1"/>
    <x v="1"/>
    <x v="10"/>
    <x v="10"/>
    <x v="0"/>
    <x v="0"/>
    <x v="5"/>
    <x v="0"/>
  </r>
  <r>
    <x v="0"/>
    <x v="0"/>
    <x v="34"/>
    <x v="34"/>
    <x v="35"/>
    <x v="1"/>
    <x v="3582"/>
    <x v="4"/>
    <x v="1"/>
    <x v="0"/>
    <x v="4"/>
    <x v="34"/>
    <x v="0"/>
    <x v="2"/>
    <x v="1"/>
    <x v="13"/>
    <x v="13"/>
    <x v="0"/>
    <x v="0"/>
    <x v="5"/>
    <x v="0"/>
  </r>
  <r>
    <x v="0"/>
    <x v="0"/>
    <x v="245"/>
    <x v="261"/>
    <x v="35"/>
    <x v="1"/>
    <x v="3583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5"/>
    <x v="1"/>
    <x v="3584"/>
    <x v="561"/>
    <x v="1"/>
    <x v="0"/>
    <x v="689"/>
    <x v="34"/>
    <x v="2115"/>
    <x v="2"/>
    <x v="1"/>
    <x v="13"/>
    <x v="13"/>
    <x v="0"/>
    <x v="0"/>
    <x v="5"/>
    <x v="0"/>
  </r>
  <r>
    <x v="0"/>
    <x v="0"/>
    <x v="36"/>
    <x v="36"/>
    <x v="35"/>
    <x v="1"/>
    <x v="3585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5"/>
    <x v="1"/>
    <x v="3586"/>
    <x v="4"/>
    <x v="1"/>
    <x v="0"/>
    <x v="4"/>
    <x v="34"/>
    <x v="0"/>
    <x v="2"/>
    <x v="1"/>
    <x v="13"/>
    <x v="13"/>
    <x v="0"/>
    <x v="0"/>
    <x v="5"/>
    <x v="0"/>
  </r>
  <r>
    <x v="0"/>
    <x v="0"/>
    <x v="137"/>
    <x v="147"/>
    <x v="35"/>
    <x v="1"/>
    <x v="3587"/>
    <x v="1111"/>
    <x v="1"/>
    <x v="0"/>
    <x v="1342"/>
    <x v="121"/>
    <x v="2116"/>
    <x v="2"/>
    <x v="1"/>
    <x v="13"/>
    <x v="13"/>
    <x v="0"/>
    <x v="0"/>
    <x v="5"/>
    <x v="0"/>
  </r>
  <r>
    <x v="0"/>
    <x v="0"/>
    <x v="138"/>
    <x v="148"/>
    <x v="35"/>
    <x v="1"/>
    <x v="3588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5"/>
    <x v="1"/>
    <x v="3589"/>
    <x v="1112"/>
    <x v="1"/>
    <x v="0"/>
    <x v="1343"/>
    <x v="121"/>
    <x v="2117"/>
    <x v="2"/>
    <x v="1"/>
    <x v="13"/>
    <x v="13"/>
    <x v="0"/>
    <x v="0"/>
    <x v="5"/>
    <x v="0"/>
  </r>
  <r>
    <x v="0"/>
    <x v="0"/>
    <x v="639"/>
    <x v="675"/>
    <x v="35"/>
    <x v="1"/>
    <x v="3590"/>
    <x v="1113"/>
    <x v="2"/>
    <x v="1"/>
    <x v="1344"/>
    <x v="552"/>
    <x v="2118"/>
    <x v="1"/>
    <x v="1"/>
    <x v="3"/>
    <x v="3"/>
    <x v="0"/>
    <x v="0"/>
    <x v="5"/>
    <x v="0"/>
  </r>
  <r>
    <x v="0"/>
    <x v="0"/>
    <x v="639"/>
    <x v="675"/>
    <x v="35"/>
    <x v="1"/>
    <x v="3591"/>
    <x v="4"/>
    <x v="2"/>
    <x v="1"/>
    <x v="4"/>
    <x v="552"/>
    <x v="0"/>
    <x v="1"/>
    <x v="1"/>
    <x v="3"/>
    <x v="3"/>
    <x v="0"/>
    <x v="0"/>
    <x v="5"/>
    <x v="0"/>
  </r>
  <r>
    <x v="0"/>
    <x v="0"/>
    <x v="246"/>
    <x v="262"/>
    <x v="35"/>
    <x v="1"/>
    <x v="3592"/>
    <x v="951"/>
    <x v="2"/>
    <x v="1"/>
    <x v="1345"/>
    <x v="217"/>
    <x v="2119"/>
    <x v="2"/>
    <x v="1"/>
    <x v="14"/>
    <x v="14"/>
    <x v="0"/>
    <x v="0"/>
    <x v="5"/>
    <x v="0"/>
  </r>
  <r>
    <x v="0"/>
    <x v="0"/>
    <x v="462"/>
    <x v="490"/>
    <x v="35"/>
    <x v="1"/>
    <x v="3593"/>
    <x v="44"/>
    <x v="2"/>
    <x v="1"/>
    <x v="1346"/>
    <x v="399"/>
    <x v="2120"/>
    <x v="2"/>
    <x v="1"/>
    <x v="14"/>
    <x v="14"/>
    <x v="0"/>
    <x v="0"/>
    <x v="5"/>
    <x v="0"/>
  </r>
  <r>
    <x v="0"/>
    <x v="0"/>
    <x v="462"/>
    <x v="490"/>
    <x v="35"/>
    <x v="1"/>
    <x v="3594"/>
    <x v="259"/>
    <x v="2"/>
    <x v="1"/>
    <x v="307"/>
    <x v="399"/>
    <x v="2121"/>
    <x v="2"/>
    <x v="1"/>
    <x v="14"/>
    <x v="14"/>
    <x v="0"/>
    <x v="0"/>
    <x v="5"/>
    <x v="0"/>
  </r>
  <r>
    <x v="0"/>
    <x v="0"/>
    <x v="45"/>
    <x v="45"/>
    <x v="35"/>
    <x v="1"/>
    <x v="3595"/>
    <x v="1114"/>
    <x v="2"/>
    <x v="1"/>
    <x v="1347"/>
    <x v="43"/>
    <x v="2122"/>
    <x v="2"/>
    <x v="1"/>
    <x v="5"/>
    <x v="5"/>
    <x v="0"/>
    <x v="0"/>
    <x v="5"/>
    <x v="0"/>
  </r>
  <r>
    <x v="0"/>
    <x v="0"/>
    <x v="249"/>
    <x v="265"/>
    <x v="35"/>
    <x v="1"/>
    <x v="3596"/>
    <x v="605"/>
    <x v="2"/>
    <x v="2"/>
    <x v="741"/>
    <x v="220"/>
    <x v="2123"/>
    <x v="2"/>
    <x v="1"/>
    <x v="14"/>
    <x v="14"/>
    <x v="0"/>
    <x v="0"/>
    <x v="5"/>
    <x v="0"/>
  </r>
  <r>
    <x v="0"/>
    <x v="0"/>
    <x v="640"/>
    <x v="676"/>
    <x v="35"/>
    <x v="1"/>
    <x v="3597"/>
    <x v="948"/>
    <x v="2"/>
    <x v="1"/>
    <x v="1348"/>
    <x v="553"/>
    <x v="2124"/>
    <x v="2"/>
    <x v="1"/>
    <x v="14"/>
    <x v="14"/>
    <x v="0"/>
    <x v="0"/>
    <x v="5"/>
    <x v="0"/>
  </r>
  <r>
    <x v="0"/>
    <x v="0"/>
    <x v="641"/>
    <x v="448"/>
    <x v="35"/>
    <x v="1"/>
    <x v="3598"/>
    <x v="4"/>
    <x v="2"/>
    <x v="1"/>
    <x v="4"/>
    <x v="554"/>
    <x v="0"/>
    <x v="2"/>
    <x v="1"/>
    <x v="14"/>
    <x v="14"/>
    <x v="0"/>
    <x v="0"/>
    <x v="5"/>
    <x v="0"/>
  </r>
  <r>
    <x v="0"/>
    <x v="0"/>
    <x v="642"/>
    <x v="677"/>
    <x v="35"/>
    <x v="1"/>
    <x v="3599"/>
    <x v="1115"/>
    <x v="2"/>
    <x v="1"/>
    <x v="107"/>
    <x v="555"/>
    <x v="2125"/>
    <x v="2"/>
    <x v="1"/>
    <x v="14"/>
    <x v="14"/>
    <x v="0"/>
    <x v="0"/>
    <x v="5"/>
    <x v="0"/>
  </r>
  <r>
    <x v="0"/>
    <x v="0"/>
    <x v="308"/>
    <x v="330"/>
    <x v="35"/>
    <x v="1"/>
    <x v="3600"/>
    <x v="531"/>
    <x v="2"/>
    <x v="2"/>
    <x v="1349"/>
    <x v="276"/>
    <x v="2126"/>
    <x v="4"/>
    <x v="3"/>
    <x v="16"/>
    <x v="16"/>
    <x v="0"/>
    <x v="0"/>
    <x v="5"/>
    <x v="0"/>
  </r>
  <r>
    <x v="0"/>
    <x v="0"/>
    <x v="309"/>
    <x v="331"/>
    <x v="35"/>
    <x v="1"/>
    <x v="3601"/>
    <x v="59"/>
    <x v="2"/>
    <x v="2"/>
    <x v="385"/>
    <x v="277"/>
    <x v="750"/>
    <x v="4"/>
    <x v="3"/>
    <x v="16"/>
    <x v="16"/>
    <x v="0"/>
    <x v="0"/>
    <x v="5"/>
    <x v="0"/>
  </r>
  <r>
    <x v="0"/>
    <x v="0"/>
    <x v="252"/>
    <x v="268"/>
    <x v="35"/>
    <x v="1"/>
    <x v="3602"/>
    <x v="113"/>
    <x v="2"/>
    <x v="2"/>
    <x v="479"/>
    <x v="222"/>
    <x v="751"/>
    <x v="4"/>
    <x v="3"/>
    <x v="16"/>
    <x v="16"/>
    <x v="0"/>
    <x v="0"/>
    <x v="5"/>
    <x v="0"/>
  </r>
  <r>
    <x v="0"/>
    <x v="0"/>
    <x v="310"/>
    <x v="332"/>
    <x v="35"/>
    <x v="1"/>
    <x v="3603"/>
    <x v="47"/>
    <x v="2"/>
    <x v="2"/>
    <x v="47"/>
    <x v="278"/>
    <x v="1492"/>
    <x v="4"/>
    <x v="3"/>
    <x v="16"/>
    <x v="16"/>
    <x v="0"/>
    <x v="0"/>
    <x v="5"/>
    <x v="0"/>
  </r>
  <r>
    <x v="0"/>
    <x v="0"/>
    <x v="312"/>
    <x v="334"/>
    <x v="35"/>
    <x v="1"/>
    <x v="3604"/>
    <x v="52"/>
    <x v="2"/>
    <x v="2"/>
    <x v="52"/>
    <x v="280"/>
    <x v="1494"/>
    <x v="4"/>
    <x v="3"/>
    <x v="16"/>
    <x v="16"/>
    <x v="0"/>
    <x v="0"/>
    <x v="5"/>
    <x v="0"/>
  </r>
  <r>
    <x v="0"/>
    <x v="0"/>
    <x v="420"/>
    <x v="446"/>
    <x v="35"/>
    <x v="1"/>
    <x v="3605"/>
    <x v="1116"/>
    <x v="2"/>
    <x v="1"/>
    <x v="678"/>
    <x v="371"/>
    <x v="2127"/>
    <x v="2"/>
    <x v="1"/>
    <x v="14"/>
    <x v="14"/>
    <x v="0"/>
    <x v="0"/>
    <x v="5"/>
    <x v="0"/>
  </r>
  <r>
    <x v="0"/>
    <x v="0"/>
    <x v="421"/>
    <x v="448"/>
    <x v="35"/>
    <x v="1"/>
    <x v="3606"/>
    <x v="4"/>
    <x v="2"/>
    <x v="1"/>
    <x v="4"/>
    <x v="372"/>
    <x v="0"/>
    <x v="2"/>
    <x v="1"/>
    <x v="14"/>
    <x v="14"/>
    <x v="0"/>
    <x v="0"/>
    <x v="5"/>
    <x v="0"/>
  </r>
  <r>
    <x v="0"/>
    <x v="0"/>
    <x v="557"/>
    <x v="592"/>
    <x v="35"/>
    <x v="1"/>
    <x v="3607"/>
    <x v="51"/>
    <x v="2"/>
    <x v="2"/>
    <x v="51"/>
    <x v="447"/>
    <x v="1521"/>
    <x v="4"/>
    <x v="3"/>
    <x v="16"/>
    <x v="16"/>
    <x v="0"/>
    <x v="0"/>
    <x v="5"/>
    <x v="0"/>
  </r>
  <r>
    <x v="0"/>
    <x v="0"/>
    <x v="313"/>
    <x v="335"/>
    <x v="35"/>
    <x v="1"/>
    <x v="3608"/>
    <x v="45"/>
    <x v="2"/>
    <x v="2"/>
    <x v="45"/>
    <x v="281"/>
    <x v="822"/>
    <x v="4"/>
    <x v="3"/>
    <x v="16"/>
    <x v="16"/>
    <x v="0"/>
    <x v="0"/>
    <x v="5"/>
    <x v="0"/>
  </r>
  <r>
    <x v="0"/>
    <x v="0"/>
    <x v="255"/>
    <x v="271"/>
    <x v="35"/>
    <x v="1"/>
    <x v="3609"/>
    <x v="47"/>
    <x v="2"/>
    <x v="2"/>
    <x v="47"/>
    <x v="225"/>
    <x v="347"/>
    <x v="4"/>
    <x v="3"/>
    <x v="16"/>
    <x v="16"/>
    <x v="0"/>
    <x v="0"/>
    <x v="5"/>
    <x v="0"/>
  </r>
  <r>
    <x v="0"/>
    <x v="0"/>
    <x v="518"/>
    <x v="549"/>
    <x v="35"/>
    <x v="1"/>
    <x v="3610"/>
    <x v="51"/>
    <x v="2"/>
    <x v="2"/>
    <x v="51"/>
    <x v="447"/>
    <x v="1521"/>
    <x v="4"/>
    <x v="3"/>
    <x v="16"/>
    <x v="16"/>
    <x v="0"/>
    <x v="0"/>
    <x v="5"/>
    <x v="0"/>
  </r>
  <r>
    <x v="0"/>
    <x v="0"/>
    <x v="62"/>
    <x v="61"/>
    <x v="35"/>
    <x v="1"/>
    <x v="3611"/>
    <x v="712"/>
    <x v="2"/>
    <x v="2"/>
    <x v="933"/>
    <x v="57"/>
    <x v="1495"/>
    <x v="2"/>
    <x v="1"/>
    <x v="14"/>
    <x v="14"/>
    <x v="0"/>
    <x v="0"/>
    <x v="5"/>
    <x v="0"/>
  </r>
  <r>
    <x v="0"/>
    <x v="0"/>
    <x v="371"/>
    <x v="399"/>
    <x v="35"/>
    <x v="1"/>
    <x v="3612"/>
    <x v="1117"/>
    <x v="2"/>
    <x v="1"/>
    <x v="1350"/>
    <x v="331"/>
    <x v="2128"/>
    <x v="3"/>
    <x v="2"/>
    <x v="17"/>
    <x v="17"/>
    <x v="0"/>
    <x v="0"/>
    <x v="5"/>
    <x v="0"/>
  </r>
  <r>
    <x v="0"/>
    <x v="0"/>
    <x v="426"/>
    <x v="427"/>
    <x v="35"/>
    <x v="1"/>
    <x v="3613"/>
    <x v="1118"/>
    <x v="2"/>
    <x v="1"/>
    <x v="1351"/>
    <x v="377"/>
    <x v="2129"/>
    <x v="3"/>
    <x v="2"/>
    <x v="17"/>
    <x v="17"/>
    <x v="0"/>
    <x v="0"/>
    <x v="5"/>
    <x v="0"/>
  </r>
  <r>
    <x v="0"/>
    <x v="0"/>
    <x v="427"/>
    <x v="453"/>
    <x v="35"/>
    <x v="1"/>
    <x v="3614"/>
    <x v="1119"/>
    <x v="2"/>
    <x v="1"/>
    <x v="1352"/>
    <x v="378"/>
    <x v="2130"/>
    <x v="3"/>
    <x v="2"/>
    <x v="9"/>
    <x v="9"/>
    <x v="0"/>
    <x v="0"/>
    <x v="5"/>
    <x v="0"/>
  </r>
  <r>
    <x v="0"/>
    <x v="0"/>
    <x v="67"/>
    <x v="66"/>
    <x v="35"/>
    <x v="1"/>
    <x v="3615"/>
    <x v="217"/>
    <x v="2"/>
    <x v="2"/>
    <x v="119"/>
    <x v="62"/>
    <x v="2131"/>
    <x v="4"/>
    <x v="3"/>
    <x v="20"/>
    <x v="20"/>
    <x v="0"/>
    <x v="0"/>
    <x v="5"/>
    <x v="0"/>
  </r>
  <r>
    <x v="0"/>
    <x v="0"/>
    <x v="321"/>
    <x v="343"/>
    <x v="35"/>
    <x v="1"/>
    <x v="3616"/>
    <x v="52"/>
    <x v="2"/>
    <x v="2"/>
    <x v="193"/>
    <x v="288"/>
    <x v="901"/>
    <x v="4"/>
    <x v="3"/>
    <x v="19"/>
    <x v="19"/>
    <x v="0"/>
    <x v="0"/>
    <x v="5"/>
    <x v="0"/>
  </r>
  <r>
    <x v="0"/>
    <x v="0"/>
    <x v="429"/>
    <x v="455"/>
    <x v="35"/>
    <x v="1"/>
    <x v="3617"/>
    <x v="66"/>
    <x v="2"/>
    <x v="2"/>
    <x v="444"/>
    <x v="380"/>
    <x v="2132"/>
    <x v="4"/>
    <x v="3"/>
    <x v="20"/>
    <x v="20"/>
    <x v="0"/>
    <x v="0"/>
    <x v="5"/>
    <x v="0"/>
  </r>
  <r>
    <x v="0"/>
    <x v="0"/>
    <x v="430"/>
    <x v="456"/>
    <x v="35"/>
    <x v="1"/>
    <x v="3618"/>
    <x v="51"/>
    <x v="2"/>
    <x v="2"/>
    <x v="382"/>
    <x v="62"/>
    <x v="568"/>
    <x v="4"/>
    <x v="3"/>
    <x v="20"/>
    <x v="20"/>
    <x v="0"/>
    <x v="0"/>
    <x v="5"/>
    <x v="0"/>
  </r>
  <r>
    <x v="0"/>
    <x v="0"/>
    <x v="431"/>
    <x v="457"/>
    <x v="35"/>
    <x v="1"/>
    <x v="3619"/>
    <x v="51"/>
    <x v="2"/>
    <x v="2"/>
    <x v="382"/>
    <x v="381"/>
    <x v="1660"/>
    <x v="4"/>
    <x v="3"/>
    <x v="20"/>
    <x v="20"/>
    <x v="0"/>
    <x v="0"/>
    <x v="5"/>
    <x v="0"/>
  </r>
  <r>
    <x v="0"/>
    <x v="0"/>
    <x v="433"/>
    <x v="459"/>
    <x v="35"/>
    <x v="1"/>
    <x v="3620"/>
    <x v="45"/>
    <x v="2"/>
    <x v="2"/>
    <x v="128"/>
    <x v="173"/>
    <x v="191"/>
    <x v="4"/>
    <x v="3"/>
    <x v="20"/>
    <x v="20"/>
    <x v="0"/>
    <x v="0"/>
    <x v="5"/>
    <x v="0"/>
  </r>
  <r>
    <x v="0"/>
    <x v="0"/>
    <x v="379"/>
    <x v="407"/>
    <x v="35"/>
    <x v="1"/>
    <x v="3621"/>
    <x v="47"/>
    <x v="2"/>
    <x v="2"/>
    <x v="85"/>
    <x v="337"/>
    <x v="2133"/>
    <x v="4"/>
    <x v="3"/>
    <x v="19"/>
    <x v="19"/>
    <x v="0"/>
    <x v="0"/>
    <x v="5"/>
    <x v="0"/>
  </r>
  <r>
    <x v="0"/>
    <x v="0"/>
    <x v="160"/>
    <x v="170"/>
    <x v="35"/>
    <x v="1"/>
    <x v="3622"/>
    <x v="60"/>
    <x v="2"/>
    <x v="2"/>
    <x v="200"/>
    <x v="141"/>
    <x v="618"/>
    <x v="4"/>
    <x v="3"/>
    <x v="20"/>
    <x v="20"/>
    <x v="0"/>
    <x v="0"/>
    <x v="5"/>
    <x v="0"/>
  </r>
  <r>
    <x v="0"/>
    <x v="0"/>
    <x v="434"/>
    <x v="460"/>
    <x v="35"/>
    <x v="1"/>
    <x v="3623"/>
    <x v="45"/>
    <x v="2"/>
    <x v="2"/>
    <x v="128"/>
    <x v="383"/>
    <x v="1189"/>
    <x v="4"/>
    <x v="3"/>
    <x v="20"/>
    <x v="20"/>
    <x v="0"/>
    <x v="0"/>
    <x v="5"/>
    <x v="0"/>
  </r>
  <r>
    <x v="0"/>
    <x v="0"/>
    <x v="166"/>
    <x v="176"/>
    <x v="35"/>
    <x v="1"/>
    <x v="3624"/>
    <x v="47"/>
    <x v="2"/>
    <x v="2"/>
    <x v="47"/>
    <x v="147"/>
    <x v="1083"/>
    <x v="4"/>
    <x v="3"/>
    <x v="16"/>
    <x v="16"/>
    <x v="0"/>
    <x v="0"/>
    <x v="5"/>
    <x v="0"/>
  </r>
  <r>
    <x v="0"/>
    <x v="0"/>
    <x v="328"/>
    <x v="350"/>
    <x v="35"/>
    <x v="1"/>
    <x v="3625"/>
    <x v="60"/>
    <x v="2"/>
    <x v="2"/>
    <x v="429"/>
    <x v="292"/>
    <x v="2134"/>
    <x v="4"/>
    <x v="3"/>
    <x v="19"/>
    <x v="19"/>
    <x v="0"/>
    <x v="0"/>
    <x v="5"/>
    <x v="0"/>
  </r>
  <r>
    <x v="0"/>
    <x v="0"/>
    <x v="167"/>
    <x v="177"/>
    <x v="35"/>
    <x v="1"/>
    <x v="3626"/>
    <x v="116"/>
    <x v="2"/>
    <x v="2"/>
    <x v="243"/>
    <x v="148"/>
    <x v="2135"/>
    <x v="4"/>
    <x v="3"/>
    <x v="20"/>
    <x v="20"/>
    <x v="0"/>
    <x v="0"/>
    <x v="5"/>
    <x v="0"/>
  </r>
  <r>
    <x v="0"/>
    <x v="0"/>
    <x v="168"/>
    <x v="178"/>
    <x v="35"/>
    <x v="1"/>
    <x v="3627"/>
    <x v="60"/>
    <x v="2"/>
    <x v="2"/>
    <x v="193"/>
    <x v="149"/>
    <x v="2136"/>
    <x v="4"/>
    <x v="3"/>
    <x v="16"/>
    <x v="16"/>
    <x v="0"/>
    <x v="0"/>
    <x v="5"/>
    <x v="0"/>
  </r>
  <r>
    <x v="0"/>
    <x v="0"/>
    <x v="169"/>
    <x v="179"/>
    <x v="35"/>
    <x v="1"/>
    <x v="3628"/>
    <x v="61"/>
    <x v="2"/>
    <x v="2"/>
    <x v="64"/>
    <x v="150"/>
    <x v="2137"/>
    <x v="4"/>
    <x v="3"/>
    <x v="21"/>
    <x v="21"/>
    <x v="0"/>
    <x v="0"/>
    <x v="5"/>
    <x v="0"/>
  </r>
  <r>
    <x v="0"/>
    <x v="0"/>
    <x v="170"/>
    <x v="180"/>
    <x v="35"/>
    <x v="1"/>
    <x v="3629"/>
    <x v="656"/>
    <x v="2"/>
    <x v="2"/>
    <x v="1353"/>
    <x v="151"/>
    <x v="2138"/>
    <x v="4"/>
    <x v="3"/>
    <x v="20"/>
    <x v="20"/>
    <x v="0"/>
    <x v="0"/>
    <x v="5"/>
    <x v="0"/>
  </r>
  <r>
    <x v="0"/>
    <x v="0"/>
    <x v="172"/>
    <x v="182"/>
    <x v="35"/>
    <x v="1"/>
    <x v="3630"/>
    <x v="124"/>
    <x v="2"/>
    <x v="2"/>
    <x v="1354"/>
    <x v="153"/>
    <x v="2139"/>
    <x v="4"/>
    <x v="3"/>
    <x v="16"/>
    <x v="16"/>
    <x v="0"/>
    <x v="0"/>
    <x v="5"/>
    <x v="0"/>
  </r>
  <r>
    <x v="0"/>
    <x v="0"/>
    <x v="173"/>
    <x v="183"/>
    <x v="35"/>
    <x v="1"/>
    <x v="3631"/>
    <x v="1071"/>
    <x v="2"/>
    <x v="2"/>
    <x v="1355"/>
    <x v="154"/>
    <x v="2140"/>
    <x v="4"/>
    <x v="3"/>
    <x v="21"/>
    <x v="21"/>
    <x v="0"/>
    <x v="0"/>
    <x v="5"/>
    <x v="0"/>
  </r>
  <r>
    <x v="0"/>
    <x v="0"/>
    <x v="174"/>
    <x v="184"/>
    <x v="35"/>
    <x v="1"/>
    <x v="3632"/>
    <x v="532"/>
    <x v="2"/>
    <x v="2"/>
    <x v="658"/>
    <x v="155"/>
    <x v="2141"/>
    <x v="4"/>
    <x v="3"/>
    <x v="21"/>
    <x v="21"/>
    <x v="0"/>
    <x v="0"/>
    <x v="5"/>
    <x v="0"/>
  </r>
  <r>
    <x v="0"/>
    <x v="0"/>
    <x v="266"/>
    <x v="282"/>
    <x v="35"/>
    <x v="1"/>
    <x v="3633"/>
    <x v="59"/>
    <x v="2"/>
    <x v="2"/>
    <x v="130"/>
    <x v="235"/>
    <x v="2142"/>
    <x v="4"/>
    <x v="3"/>
    <x v="19"/>
    <x v="19"/>
    <x v="0"/>
    <x v="0"/>
    <x v="5"/>
    <x v="0"/>
  </r>
  <r>
    <x v="0"/>
    <x v="0"/>
    <x v="332"/>
    <x v="354"/>
    <x v="35"/>
    <x v="1"/>
    <x v="3634"/>
    <x v="116"/>
    <x v="2"/>
    <x v="2"/>
    <x v="243"/>
    <x v="296"/>
    <x v="1668"/>
    <x v="4"/>
    <x v="3"/>
    <x v="20"/>
    <x v="20"/>
    <x v="0"/>
    <x v="0"/>
    <x v="5"/>
    <x v="0"/>
  </r>
  <r>
    <x v="0"/>
    <x v="0"/>
    <x v="268"/>
    <x v="284"/>
    <x v="35"/>
    <x v="1"/>
    <x v="3635"/>
    <x v="47"/>
    <x v="2"/>
    <x v="2"/>
    <x v="85"/>
    <x v="237"/>
    <x v="2143"/>
    <x v="4"/>
    <x v="3"/>
    <x v="19"/>
    <x v="19"/>
    <x v="0"/>
    <x v="0"/>
    <x v="5"/>
    <x v="0"/>
  </r>
  <r>
    <x v="0"/>
    <x v="0"/>
    <x v="439"/>
    <x v="465"/>
    <x v="35"/>
    <x v="1"/>
    <x v="3636"/>
    <x v="47"/>
    <x v="2"/>
    <x v="2"/>
    <x v="384"/>
    <x v="385"/>
    <x v="1014"/>
    <x v="4"/>
    <x v="3"/>
    <x v="20"/>
    <x v="20"/>
    <x v="0"/>
    <x v="0"/>
    <x v="5"/>
    <x v="0"/>
  </r>
  <r>
    <x v="0"/>
    <x v="0"/>
    <x v="333"/>
    <x v="355"/>
    <x v="35"/>
    <x v="1"/>
    <x v="3637"/>
    <x v="221"/>
    <x v="2"/>
    <x v="2"/>
    <x v="1356"/>
    <x v="297"/>
    <x v="2144"/>
    <x v="4"/>
    <x v="3"/>
    <x v="19"/>
    <x v="19"/>
    <x v="0"/>
    <x v="0"/>
    <x v="5"/>
    <x v="0"/>
  </r>
  <r>
    <x v="0"/>
    <x v="0"/>
    <x v="445"/>
    <x v="471"/>
    <x v="35"/>
    <x v="1"/>
    <x v="3638"/>
    <x v="528"/>
    <x v="2"/>
    <x v="2"/>
    <x v="386"/>
    <x v="298"/>
    <x v="2145"/>
    <x v="4"/>
    <x v="3"/>
    <x v="20"/>
    <x v="20"/>
    <x v="0"/>
    <x v="0"/>
    <x v="5"/>
    <x v="0"/>
  </r>
  <r>
    <x v="0"/>
    <x v="0"/>
    <x v="464"/>
    <x v="492"/>
    <x v="35"/>
    <x v="1"/>
    <x v="3639"/>
    <x v="1120"/>
    <x v="2"/>
    <x v="1"/>
    <x v="1357"/>
    <x v="401"/>
    <x v="2146"/>
    <x v="3"/>
    <x v="2"/>
    <x v="17"/>
    <x v="17"/>
    <x v="0"/>
    <x v="0"/>
    <x v="5"/>
    <x v="0"/>
  </r>
  <r>
    <x v="0"/>
    <x v="0"/>
    <x v="334"/>
    <x v="356"/>
    <x v="35"/>
    <x v="1"/>
    <x v="3640"/>
    <x v="52"/>
    <x v="2"/>
    <x v="2"/>
    <x v="383"/>
    <x v="298"/>
    <x v="2147"/>
    <x v="4"/>
    <x v="3"/>
    <x v="20"/>
    <x v="20"/>
    <x v="0"/>
    <x v="0"/>
    <x v="5"/>
    <x v="0"/>
  </r>
  <r>
    <x v="0"/>
    <x v="0"/>
    <x v="447"/>
    <x v="473"/>
    <x v="35"/>
    <x v="1"/>
    <x v="3641"/>
    <x v="47"/>
    <x v="2"/>
    <x v="2"/>
    <x v="47"/>
    <x v="389"/>
    <x v="931"/>
    <x v="4"/>
    <x v="3"/>
    <x v="16"/>
    <x v="16"/>
    <x v="0"/>
    <x v="0"/>
    <x v="5"/>
    <x v="0"/>
  </r>
  <r>
    <x v="0"/>
    <x v="0"/>
    <x v="184"/>
    <x v="194"/>
    <x v="35"/>
    <x v="1"/>
    <x v="3642"/>
    <x v="52"/>
    <x v="2"/>
    <x v="2"/>
    <x v="67"/>
    <x v="163"/>
    <x v="179"/>
    <x v="4"/>
    <x v="3"/>
    <x v="21"/>
    <x v="21"/>
    <x v="0"/>
    <x v="0"/>
    <x v="5"/>
    <x v="0"/>
  </r>
  <r>
    <x v="0"/>
    <x v="0"/>
    <x v="274"/>
    <x v="290"/>
    <x v="35"/>
    <x v="1"/>
    <x v="3643"/>
    <x v="1121"/>
    <x v="2"/>
    <x v="2"/>
    <x v="1358"/>
    <x v="242"/>
    <x v="2148"/>
    <x v="4"/>
    <x v="3"/>
    <x v="19"/>
    <x v="19"/>
    <x v="0"/>
    <x v="0"/>
    <x v="5"/>
    <x v="0"/>
  </r>
  <r>
    <x v="0"/>
    <x v="0"/>
    <x v="187"/>
    <x v="197"/>
    <x v="35"/>
    <x v="1"/>
    <x v="3644"/>
    <x v="45"/>
    <x v="2"/>
    <x v="2"/>
    <x v="61"/>
    <x v="157"/>
    <x v="1198"/>
    <x v="4"/>
    <x v="3"/>
    <x v="21"/>
    <x v="21"/>
    <x v="0"/>
    <x v="0"/>
    <x v="5"/>
    <x v="0"/>
  </r>
  <r>
    <x v="0"/>
    <x v="0"/>
    <x v="452"/>
    <x v="478"/>
    <x v="35"/>
    <x v="1"/>
    <x v="3645"/>
    <x v="52"/>
    <x v="2"/>
    <x v="2"/>
    <x v="67"/>
    <x v="393"/>
    <x v="2149"/>
    <x v="4"/>
    <x v="3"/>
    <x v="21"/>
    <x v="21"/>
    <x v="0"/>
    <x v="0"/>
    <x v="5"/>
    <x v="0"/>
  </r>
  <r>
    <x v="0"/>
    <x v="0"/>
    <x v="397"/>
    <x v="425"/>
    <x v="35"/>
    <x v="1"/>
    <x v="3646"/>
    <x v="116"/>
    <x v="2"/>
    <x v="2"/>
    <x v="142"/>
    <x v="349"/>
    <x v="2150"/>
    <x v="4"/>
    <x v="3"/>
    <x v="21"/>
    <x v="21"/>
    <x v="0"/>
    <x v="0"/>
    <x v="5"/>
    <x v="0"/>
  </r>
  <r>
    <x v="0"/>
    <x v="0"/>
    <x v="275"/>
    <x v="291"/>
    <x v="35"/>
    <x v="1"/>
    <x v="3647"/>
    <x v="615"/>
    <x v="2"/>
    <x v="2"/>
    <x v="1301"/>
    <x v="243"/>
    <x v="2151"/>
    <x v="4"/>
    <x v="3"/>
    <x v="21"/>
    <x v="21"/>
    <x v="0"/>
    <x v="0"/>
    <x v="5"/>
    <x v="0"/>
  </r>
  <r>
    <x v="0"/>
    <x v="0"/>
    <x v="188"/>
    <x v="198"/>
    <x v="35"/>
    <x v="1"/>
    <x v="3648"/>
    <x v="61"/>
    <x v="2"/>
    <x v="2"/>
    <x v="64"/>
    <x v="166"/>
    <x v="1028"/>
    <x v="4"/>
    <x v="3"/>
    <x v="21"/>
    <x v="21"/>
    <x v="0"/>
    <x v="0"/>
    <x v="5"/>
    <x v="0"/>
  </r>
  <r>
    <x v="0"/>
    <x v="0"/>
    <x v="276"/>
    <x v="292"/>
    <x v="35"/>
    <x v="1"/>
    <x v="3649"/>
    <x v="47"/>
    <x v="2"/>
    <x v="2"/>
    <x v="85"/>
    <x v="244"/>
    <x v="488"/>
    <x v="4"/>
    <x v="3"/>
    <x v="19"/>
    <x v="19"/>
    <x v="0"/>
    <x v="0"/>
    <x v="5"/>
    <x v="0"/>
  </r>
  <r>
    <x v="0"/>
    <x v="0"/>
    <x v="191"/>
    <x v="201"/>
    <x v="35"/>
    <x v="1"/>
    <x v="3650"/>
    <x v="52"/>
    <x v="2"/>
    <x v="2"/>
    <x v="67"/>
    <x v="167"/>
    <x v="184"/>
    <x v="4"/>
    <x v="3"/>
    <x v="21"/>
    <x v="21"/>
    <x v="0"/>
    <x v="0"/>
    <x v="5"/>
    <x v="0"/>
  </r>
  <r>
    <x v="0"/>
    <x v="0"/>
    <x v="192"/>
    <x v="202"/>
    <x v="35"/>
    <x v="1"/>
    <x v="3651"/>
    <x v="45"/>
    <x v="2"/>
    <x v="2"/>
    <x v="61"/>
    <x v="168"/>
    <x v="185"/>
    <x v="4"/>
    <x v="3"/>
    <x v="21"/>
    <x v="21"/>
    <x v="0"/>
    <x v="0"/>
    <x v="5"/>
    <x v="0"/>
  </r>
  <r>
    <x v="0"/>
    <x v="0"/>
    <x v="457"/>
    <x v="483"/>
    <x v="35"/>
    <x v="1"/>
    <x v="3652"/>
    <x v="71"/>
    <x v="2"/>
    <x v="2"/>
    <x v="696"/>
    <x v="141"/>
    <x v="2152"/>
    <x v="4"/>
    <x v="3"/>
    <x v="20"/>
    <x v="20"/>
    <x v="0"/>
    <x v="0"/>
    <x v="5"/>
    <x v="0"/>
  </r>
  <r>
    <x v="0"/>
    <x v="0"/>
    <x v="337"/>
    <x v="359"/>
    <x v="35"/>
    <x v="1"/>
    <x v="3653"/>
    <x v="118"/>
    <x v="2"/>
    <x v="2"/>
    <x v="598"/>
    <x v="301"/>
    <x v="942"/>
    <x v="1"/>
    <x v="1"/>
    <x v="23"/>
    <x v="23"/>
    <x v="0"/>
    <x v="0"/>
    <x v="5"/>
    <x v="0"/>
  </r>
  <r>
    <x v="0"/>
    <x v="0"/>
    <x v="558"/>
    <x v="593"/>
    <x v="35"/>
    <x v="1"/>
    <x v="3654"/>
    <x v="1122"/>
    <x v="2"/>
    <x v="1"/>
    <x v="1359"/>
    <x v="479"/>
    <x v="2153"/>
    <x v="2"/>
    <x v="1"/>
    <x v="22"/>
    <x v="22"/>
    <x v="0"/>
    <x v="0"/>
    <x v="5"/>
    <x v="0"/>
  </r>
  <r>
    <x v="0"/>
    <x v="0"/>
    <x v="541"/>
    <x v="576"/>
    <x v="35"/>
    <x v="1"/>
    <x v="3655"/>
    <x v="45"/>
    <x v="2"/>
    <x v="2"/>
    <x v="61"/>
    <x v="349"/>
    <x v="1513"/>
    <x v="4"/>
    <x v="3"/>
    <x v="21"/>
    <x v="21"/>
    <x v="0"/>
    <x v="0"/>
    <x v="5"/>
    <x v="0"/>
  </r>
  <r>
    <x v="0"/>
    <x v="0"/>
    <x v="195"/>
    <x v="205"/>
    <x v="35"/>
    <x v="1"/>
    <x v="3656"/>
    <x v="221"/>
    <x v="2"/>
    <x v="2"/>
    <x v="202"/>
    <x v="171"/>
    <x v="1678"/>
    <x v="4"/>
    <x v="3"/>
    <x v="16"/>
    <x v="16"/>
    <x v="0"/>
    <x v="0"/>
    <x v="5"/>
    <x v="0"/>
  </r>
  <r>
    <x v="0"/>
    <x v="0"/>
    <x v="281"/>
    <x v="297"/>
    <x v="35"/>
    <x v="1"/>
    <x v="3657"/>
    <x v="52"/>
    <x v="2"/>
    <x v="2"/>
    <x v="193"/>
    <x v="249"/>
    <x v="2154"/>
    <x v="4"/>
    <x v="3"/>
    <x v="19"/>
    <x v="19"/>
    <x v="0"/>
    <x v="0"/>
    <x v="5"/>
    <x v="0"/>
  </r>
  <r>
    <x v="0"/>
    <x v="0"/>
    <x v="196"/>
    <x v="206"/>
    <x v="35"/>
    <x v="1"/>
    <x v="3658"/>
    <x v="116"/>
    <x v="2"/>
    <x v="2"/>
    <x v="142"/>
    <x v="172"/>
    <x v="2155"/>
    <x v="4"/>
    <x v="3"/>
    <x v="21"/>
    <x v="21"/>
    <x v="0"/>
    <x v="0"/>
    <x v="5"/>
    <x v="0"/>
  </r>
  <r>
    <x v="0"/>
    <x v="0"/>
    <x v="199"/>
    <x v="209"/>
    <x v="35"/>
    <x v="1"/>
    <x v="3659"/>
    <x v="45"/>
    <x v="2"/>
    <x v="2"/>
    <x v="128"/>
    <x v="173"/>
    <x v="191"/>
    <x v="4"/>
    <x v="3"/>
    <x v="20"/>
    <x v="20"/>
    <x v="0"/>
    <x v="0"/>
    <x v="5"/>
    <x v="0"/>
  </r>
  <r>
    <x v="0"/>
    <x v="0"/>
    <x v="542"/>
    <x v="577"/>
    <x v="35"/>
    <x v="1"/>
    <x v="3660"/>
    <x v="51"/>
    <x v="2"/>
    <x v="2"/>
    <x v="76"/>
    <x v="466"/>
    <x v="1680"/>
    <x v="4"/>
    <x v="3"/>
    <x v="21"/>
    <x v="21"/>
    <x v="0"/>
    <x v="0"/>
    <x v="5"/>
    <x v="0"/>
  </r>
  <r>
    <x v="0"/>
    <x v="0"/>
    <x v="543"/>
    <x v="578"/>
    <x v="35"/>
    <x v="1"/>
    <x v="3661"/>
    <x v="51"/>
    <x v="2"/>
    <x v="2"/>
    <x v="76"/>
    <x v="176"/>
    <x v="1604"/>
    <x v="4"/>
    <x v="3"/>
    <x v="21"/>
    <x v="21"/>
    <x v="0"/>
    <x v="0"/>
    <x v="5"/>
    <x v="0"/>
  </r>
  <r>
    <x v="0"/>
    <x v="0"/>
    <x v="530"/>
    <x v="565"/>
    <x v="35"/>
    <x v="1"/>
    <x v="3662"/>
    <x v="51"/>
    <x v="2"/>
    <x v="2"/>
    <x v="84"/>
    <x v="455"/>
    <x v="1681"/>
    <x v="4"/>
    <x v="3"/>
    <x v="21"/>
    <x v="21"/>
    <x v="0"/>
    <x v="0"/>
    <x v="5"/>
    <x v="0"/>
  </r>
  <r>
    <x v="0"/>
    <x v="0"/>
    <x v="544"/>
    <x v="579"/>
    <x v="35"/>
    <x v="1"/>
    <x v="3663"/>
    <x v="51"/>
    <x v="2"/>
    <x v="2"/>
    <x v="382"/>
    <x v="467"/>
    <x v="1216"/>
    <x v="4"/>
    <x v="3"/>
    <x v="20"/>
    <x v="20"/>
    <x v="0"/>
    <x v="0"/>
    <x v="5"/>
    <x v="0"/>
  </r>
  <r>
    <x v="0"/>
    <x v="0"/>
    <x v="643"/>
    <x v="678"/>
    <x v="35"/>
    <x v="1"/>
    <x v="3664"/>
    <x v="51"/>
    <x v="2"/>
    <x v="2"/>
    <x v="84"/>
    <x v="556"/>
    <x v="2156"/>
    <x v="4"/>
    <x v="3"/>
    <x v="19"/>
    <x v="19"/>
    <x v="0"/>
    <x v="0"/>
    <x v="5"/>
    <x v="0"/>
  </r>
  <r>
    <x v="0"/>
    <x v="0"/>
    <x v="545"/>
    <x v="580"/>
    <x v="35"/>
    <x v="1"/>
    <x v="3665"/>
    <x v="51"/>
    <x v="2"/>
    <x v="2"/>
    <x v="76"/>
    <x v="468"/>
    <x v="1607"/>
    <x v="4"/>
    <x v="3"/>
    <x v="21"/>
    <x v="21"/>
    <x v="0"/>
    <x v="0"/>
    <x v="5"/>
    <x v="0"/>
  </r>
  <r>
    <x v="0"/>
    <x v="0"/>
    <x v="527"/>
    <x v="559"/>
    <x v="35"/>
    <x v="1"/>
    <x v="3666"/>
    <x v="51"/>
    <x v="2"/>
    <x v="2"/>
    <x v="51"/>
    <x v="453"/>
    <x v="1608"/>
    <x v="4"/>
    <x v="3"/>
    <x v="16"/>
    <x v="16"/>
    <x v="0"/>
    <x v="0"/>
    <x v="5"/>
    <x v="0"/>
  </r>
  <r>
    <x v="0"/>
    <x v="0"/>
    <x v="547"/>
    <x v="582"/>
    <x v="35"/>
    <x v="1"/>
    <x v="3667"/>
    <x v="51"/>
    <x v="2"/>
    <x v="2"/>
    <x v="76"/>
    <x v="346"/>
    <x v="1603"/>
    <x v="4"/>
    <x v="3"/>
    <x v="21"/>
    <x v="21"/>
    <x v="0"/>
    <x v="0"/>
    <x v="5"/>
    <x v="0"/>
  </r>
  <r>
    <x v="0"/>
    <x v="0"/>
    <x v="203"/>
    <x v="213"/>
    <x v="35"/>
    <x v="1"/>
    <x v="3668"/>
    <x v="45"/>
    <x v="2"/>
    <x v="2"/>
    <x v="61"/>
    <x v="177"/>
    <x v="1382"/>
    <x v="4"/>
    <x v="3"/>
    <x v="21"/>
    <x v="21"/>
    <x v="0"/>
    <x v="0"/>
    <x v="5"/>
    <x v="0"/>
  </r>
  <r>
    <x v="0"/>
    <x v="0"/>
    <x v="597"/>
    <x v="634"/>
    <x v="35"/>
    <x v="1"/>
    <x v="3669"/>
    <x v="1123"/>
    <x v="2"/>
    <x v="1"/>
    <x v="1360"/>
    <x v="516"/>
    <x v="2157"/>
    <x v="2"/>
    <x v="1"/>
    <x v="22"/>
    <x v="22"/>
    <x v="0"/>
    <x v="0"/>
    <x v="5"/>
    <x v="0"/>
  </r>
  <r>
    <x v="0"/>
    <x v="0"/>
    <x v="118"/>
    <x v="117"/>
    <x v="35"/>
    <x v="1"/>
    <x v="3670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5"/>
    <x v="1"/>
    <x v="3671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5"/>
    <x v="1"/>
    <x v="3672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679"/>
    <x v="35"/>
    <x v="1"/>
    <x v="3673"/>
    <x v="4"/>
    <x v="3"/>
    <x v="3"/>
    <x v="4"/>
    <x v="0"/>
    <x v="0"/>
    <x v="1"/>
    <x v="1"/>
    <x v="12"/>
    <x v="12"/>
    <x v="0"/>
    <x v="0"/>
    <x v="5"/>
    <x v="0"/>
  </r>
  <r>
    <x v="0"/>
    <x v="0"/>
    <x v="118"/>
    <x v="121"/>
    <x v="35"/>
    <x v="1"/>
    <x v="3674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5"/>
    <x v="1"/>
    <x v="3675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221"/>
    <x v="35"/>
    <x v="1"/>
    <x v="3676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124"/>
    <x v="35"/>
    <x v="1"/>
    <x v="3677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674"/>
    <x v="35"/>
    <x v="1"/>
    <x v="3678"/>
    <x v="4"/>
    <x v="3"/>
    <x v="3"/>
    <x v="4"/>
    <x v="0"/>
    <x v="0"/>
    <x v="1"/>
    <x v="1"/>
    <x v="18"/>
    <x v="18"/>
    <x v="0"/>
    <x v="0"/>
    <x v="5"/>
    <x v="0"/>
  </r>
  <r>
    <x v="0"/>
    <x v="0"/>
    <x v="118"/>
    <x v="365"/>
    <x v="35"/>
    <x v="1"/>
    <x v="3679"/>
    <x v="4"/>
    <x v="3"/>
    <x v="3"/>
    <x v="4"/>
    <x v="0"/>
    <x v="0"/>
    <x v="1"/>
    <x v="1"/>
    <x v="23"/>
    <x v="23"/>
    <x v="0"/>
    <x v="0"/>
    <x v="5"/>
    <x v="0"/>
  </r>
  <r>
    <x v="0"/>
    <x v="0"/>
    <x v="561"/>
    <x v="596"/>
    <x v="36"/>
    <x v="1"/>
    <x v="3680"/>
    <x v="1124"/>
    <x v="1"/>
    <x v="0"/>
    <x v="1361"/>
    <x v="482"/>
    <x v="2158"/>
    <x v="1"/>
    <x v="1"/>
    <x v="12"/>
    <x v="12"/>
    <x v="0"/>
    <x v="0"/>
    <x v="5"/>
    <x v="0"/>
  </r>
  <r>
    <x v="0"/>
    <x v="0"/>
    <x v="1"/>
    <x v="1"/>
    <x v="36"/>
    <x v="1"/>
    <x v="3681"/>
    <x v="1125"/>
    <x v="1"/>
    <x v="0"/>
    <x v="1362"/>
    <x v="1"/>
    <x v="2159"/>
    <x v="0"/>
    <x v="0"/>
    <x v="1"/>
    <x v="1"/>
    <x v="0"/>
    <x v="0"/>
    <x v="5"/>
    <x v="0"/>
  </r>
  <r>
    <x v="0"/>
    <x v="0"/>
    <x v="503"/>
    <x v="533"/>
    <x v="36"/>
    <x v="1"/>
    <x v="3682"/>
    <x v="1126"/>
    <x v="1"/>
    <x v="0"/>
    <x v="1363"/>
    <x v="435"/>
    <x v="2160"/>
    <x v="0"/>
    <x v="0"/>
    <x v="1"/>
    <x v="1"/>
    <x v="0"/>
    <x v="0"/>
    <x v="5"/>
    <x v="0"/>
  </r>
  <r>
    <x v="0"/>
    <x v="0"/>
    <x v="2"/>
    <x v="2"/>
    <x v="36"/>
    <x v="1"/>
    <x v="3683"/>
    <x v="1127"/>
    <x v="1"/>
    <x v="0"/>
    <x v="1364"/>
    <x v="2"/>
    <x v="2161"/>
    <x v="0"/>
    <x v="0"/>
    <x v="2"/>
    <x v="2"/>
    <x v="0"/>
    <x v="0"/>
    <x v="5"/>
    <x v="0"/>
  </r>
  <r>
    <x v="0"/>
    <x v="0"/>
    <x v="121"/>
    <x v="131"/>
    <x v="36"/>
    <x v="1"/>
    <x v="3684"/>
    <x v="1128"/>
    <x v="1"/>
    <x v="0"/>
    <x v="1365"/>
    <x v="105"/>
    <x v="2162"/>
    <x v="0"/>
    <x v="0"/>
    <x v="2"/>
    <x v="2"/>
    <x v="0"/>
    <x v="0"/>
    <x v="5"/>
    <x v="0"/>
  </r>
  <r>
    <x v="0"/>
    <x v="0"/>
    <x v="405"/>
    <x v="433"/>
    <x v="36"/>
    <x v="1"/>
    <x v="3685"/>
    <x v="1129"/>
    <x v="1"/>
    <x v="0"/>
    <x v="1366"/>
    <x v="357"/>
    <x v="2163"/>
    <x v="0"/>
    <x v="0"/>
    <x v="2"/>
    <x v="2"/>
    <x v="0"/>
    <x v="0"/>
    <x v="5"/>
    <x v="0"/>
  </r>
  <r>
    <x v="0"/>
    <x v="0"/>
    <x v="7"/>
    <x v="7"/>
    <x v="36"/>
    <x v="1"/>
    <x v="3686"/>
    <x v="438"/>
    <x v="1"/>
    <x v="0"/>
    <x v="1367"/>
    <x v="7"/>
    <x v="2164"/>
    <x v="0"/>
    <x v="0"/>
    <x v="0"/>
    <x v="0"/>
    <x v="0"/>
    <x v="0"/>
    <x v="5"/>
    <x v="0"/>
  </r>
  <r>
    <x v="0"/>
    <x v="0"/>
    <x v="285"/>
    <x v="307"/>
    <x v="36"/>
    <x v="1"/>
    <x v="3687"/>
    <x v="116"/>
    <x v="1"/>
    <x v="0"/>
    <x v="1368"/>
    <x v="253"/>
    <x v="2165"/>
    <x v="0"/>
    <x v="0"/>
    <x v="0"/>
    <x v="0"/>
    <x v="0"/>
    <x v="0"/>
    <x v="5"/>
    <x v="0"/>
  </r>
  <r>
    <x v="0"/>
    <x v="0"/>
    <x v="9"/>
    <x v="9"/>
    <x v="36"/>
    <x v="1"/>
    <x v="3688"/>
    <x v="1126"/>
    <x v="1"/>
    <x v="0"/>
    <x v="1369"/>
    <x v="9"/>
    <x v="2166"/>
    <x v="0"/>
    <x v="0"/>
    <x v="2"/>
    <x v="2"/>
    <x v="0"/>
    <x v="0"/>
    <x v="5"/>
    <x v="0"/>
  </r>
  <r>
    <x v="0"/>
    <x v="0"/>
    <x v="223"/>
    <x v="239"/>
    <x v="36"/>
    <x v="1"/>
    <x v="3689"/>
    <x v="36"/>
    <x v="1"/>
    <x v="0"/>
    <x v="1370"/>
    <x v="195"/>
    <x v="2167"/>
    <x v="0"/>
    <x v="0"/>
    <x v="0"/>
    <x v="0"/>
    <x v="0"/>
    <x v="0"/>
    <x v="5"/>
    <x v="0"/>
  </r>
  <r>
    <x v="0"/>
    <x v="0"/>
    <x v="287"/>
    <x v="309"/>
    <x v="36"/>
    <x v="1"/>
    <x v="3690"/>
    <x v="1130"/>
    <x v="1"/>
    <x v="0"/>
    <x v="1371"/>
    <x v="255"/>
    <x v="2168"/>
    <x v="0"/>
    <x v="0"/>
    <x v="0"/>
    <x v="0"/>
    <x v="0"/>
    <x v="0"/>
    <x v="5"/>
    <x v="0"/>
  </r>
  <r>
    <x v="0"/>
    <x v="0"/>
    <x v="129"/>
    <x v="139"/>
    <x v="36"/>
    <x v="1"/>
    <x v="3691"/>
    <x v="1131"/>
    <x v="1"/>
    <x v="0"/>
    <x v="1372"/>
    <x v="113"/>
    <x v="2169"/>
    <x v="2"/>
    <x v="1"/>
    <x v="5"/>
    <x v="5"/>
    <x v="0"/>
    <x v="0"/>
    <x v="5"/>
    <x v="0"/>
  </r>
  <r>
    <x v="0"/>
    <x v="0"/>
    <x v="15"/>
    <x v="15"/>
    <x v="36"/>
    <x v="1"/>
    <x v="3692"/>
    <x v="1132"/>
    <x v="1"/>
    <x v="0"/>
    <x v="1373"/>
    <x v="15"/>
    <x v="2170"/>
    <x v="1"/>
    <x v="1"/>
    <x v="4"/>
    <x v="4"/>
    <x v="0"/>
    <x v="0"/>
    <x v="5"/>
    <x v="0"/>
  </r>
  <r>
    <x v="0"/>
    <x v="0"/>
    <x v="21"/>
    <x v="21"/>
    <x v="36"/>
    <x v="1"/>
    <x v="3693"/>
    <x v="762"/>
    <x v="1"/>
    <x v="0"/>
    <x v="1374"/>
    <x v="21"/>
    <x v="2171"/>
    <x v="1"/>
    <x v="1"/>
    <x v="8"/>
    <x v="8"/>
    <x v="0"/>
    <x v="0"/>
    <x v="5"/>
    <x v="0"/>
  </r>
  <r>
    <x v="0"/>
    <x v="0"/>
    <x v="414"/>
    <x v="442"/>
    <x v="36"/>
    <x v="1"/>
    <x v="3694"/>
    <x v="1133"/>
    <x v="1"/>
    <x v="0"/>
    <x v="1375"/>
    <x v="365"/>
    <x v="2172"/>
    <x v="2"/>
    <x v="1"/>
    <x v="7"/>
    <x v="7"/>
    <x v="0"/>
    <x v="0"/>
    <x v="5"/>
    <x v="0"/>
  </r>
  <r>
    <x v="0"/>
    <x v="0"/>
    <x v="572"/>
    <x v="608"/>
    <x v="36"/>
    <x v="1"/>
    <x v="3695"/>
    <x v="1134"/>
    <x v="1"/>
    <x v="0"/>
    <x v="1376"/>
    <x v="493"/>
    <x v="2173"/>
    <x v="2"/>
    <x v="1"/>
    <x v="5"/>
    <x v="5"/>
    <x v="0"/>
    <x v="0"/>
    <x v="5"/>
    <x v="0"/>
  </r>
  <r>
    <x v="0"/>
    <x v="0"/>
    <x v="608"/>
    <x v="642"/>
    <x v="36"/>
    <x v="1"/>
    <x v="3696"/>
    <x v="873"/>
    <x v="1"/>
    <x v="0"/>
    <x v="1135"/>
    <x v="526"/>
    <x v="1829"/>
    <x v="2"/>
    <x v="1"/>
    <x v="5"/>
    <x v="5"/>
    <x v="0"/>
    <x v="0"/>
    <x v="5"/>
    <x v="0"/>
  </r>
  <r>
    <x v="0"/>
    <x v="0"/>
    <x v="27"/>
    <x v="27"/>
    <x v="36"/>
    <x v="1"/>
    <x v="3697"/>
    <x v="1135"/>
    <x v="1"/>
    <x v="0"/>
    <x v="1377"/>
    <x v="27"/>
    <x v="2174"/>
    <x v="1"/>
    <x v="1"/>
    <x v="10"/>
    <x v="10"/>
    <x v="0"/>
    <x v="0"/>
    <x v="5"/>
    <x v="0"/>
  </r>
  <r>
    <x v="0"/>
    <x v="0"/>
    <x v="233"/>
    <x v="249"/>
    <x v="36"/>
    <x v="1"/>
    <x v="3698"/>
    <x v="1136"/>
    <x v="1"/>
    <x v="0"/>
    <x v="1378"/>
    <x v="205"/>
    <x v="2175"/>
    <x v="1"/>
    <x v="1"/>
    <x v="10"/>
    <x v="10"/>
    <x v="0"/>
    <x v="0"/>
    <x v="5"/>
    <x v="0"/>
  </r>
  <r>
    <x v="0"/>
    <x v="0"/>
    <x v="28"/>
    <x v="28"/>
    <x v="36"/>
    <x v="1"/>
    <x v="3699"/>
    <x v="1137"/>
    <x v="1"/>
    <x v="0"/>
    <x v="1379"/>
    <x v="28"/>
    <x v="2176"/>
    <x v="1"/>
    <x v="1"/>
    <x v="10"/>
    <x v="10"/>
    <x v="0"/>
    <x v="0"/>
    <x v="5"/>
    <x v="0"/>
  </r>
  <r>
    <x v="0"/>
    <x v="0"/>
    <x v="136"/>
    <x v="146"/>
    <x v="36"/>
    <x v="1"/>
    <x v="3700"/>
    <x v="242"/>
    <x v="1"/>
    <x v="0"/>
    <x v="1380"/>
    <x v="120"/>
    <x v="2177"/>
    <x v="1"/>
    <x v="1"/>
    <x v="11"/>
    <x v="11"/>
    <x v="0"/>
    <x v="0"/>
    <x v="5"/>
    <x v="0"/>
  </r>
  <r>
    <x v="0"/>
    <x v="0"/>
    <x v="363"/>
    <x v="391"/>
    <x v="36"/>
    <x v="1"/>
    <x v="3701"/>
    <x v="1138"/>
    <x v="1"/>
    <x v="0"/>
    <x v="1381"/>
    <x v="325"/>
    <x v="2178"/>
    <x v="2"/>
    <x v="1"/>
    <x v="22"/>
    <x v="22"/>
    <x v="0"/>
    <x v="0"/>
    <x v="5"/>
    <x v="0"/>
  </r>
  <r>
    <x v="0"/>
    <x v="0"/>
    <x v="207"/>
    <x v="222"/>
    <x v="36"/>
    <x v="1"/>
    <x v="3702"/>
    <x v="1139"/>
    <x v="1"/>
    <x v="0"/>
    <x v="1382"/>
    <x v="181"/>
    <x v="2179"/>
    <x v="2"/>
    <x v="1"/>
    <x v="22"/>
    <x v="22"/>
    <x v="0"/>
    <x v="0"/>
    <x v="5"/>
    <x v="0"/>
  </r>
  <r>
    <x v="0"/>
    <x v="0"/>
    <x v="364"/>
    <x v="392"/>
    <x v="36"/>
    <x v="1"/>
    <x v="3703"/>
    <x v="1140"/>
    <x v="1"/>
    <x v="0"/>
    <x v="1383"/>
    <x v="326"/>
    <x v="2180"/>
    <x v="2"/>
    <x v="1"/>
    <x v="22"/>
    <x v="22"/>
    <x v="0"/>
    <x v="0"/>
    <x v="5"/>
    <x v="0"/>
  </r>
  <r>
    <x v="0"/>
    <x v="0"/>
    <x v="34"/>
    <x v="34"/>
    <x v="36"/>
    <x v="1"/>
    <x v="3704"/>
    <x v="40"/>
    <x v="1"/>
    <x v="0"/>
    <x v="1143"/>
    <x v="34"/>
    <x v="1842"/>
    <x v="2"/>
    <x v="1"/>
    <x v="13"/>
    <x v="13"/>
    <x v="0"/>
    <x v="0"/>
    <x v="5"/>
    <x v="0"/>
  </r>
  <r>
    <x v="0"/>
    <x v="0"/>
    <x v="245"/>
    <x v="261"/>
    <x v="36"/>
    <x v="1"/>
    <x v="3705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6"/>
    <x v="1"/>
    <x v="3706"/>
    <x v="1141"/>
    <x v="1"/>
    <x v="0"/>
    <x v="1384"/>
    <x v="34"/>
    <x v="2181"/>
    <x v="2"/>
    <x v="1"/>
    <x v="13"/>
    <x v="13"/>
    <x v="0"/>
    <x v="0"/>
    <x v="5"/>
    <x v="0"/>
  </r>
  <r>
    <x v="0"/>
    <x v="0"/>
    <x v="36"/>
    <x v="36"/>
    <x v="36"/>
    <x v="1"/>
    <x v="3707"/>
    <x v="1142"/>
    <x v="1"/>
    <x v="0"/>
    <x v="1385"/>
    <x v="35"/>
    <x v="2182"/>
    <x v="2"/>
    <x v="1"/>
    <x v="13"/>
    <x v="13"/>
    <x v="0"/>
    <x v="0"/>
    <x v="5"/>
    <x v="0"/>
  </r>
  <r>
    <x v="0"/>
    <x v="0"/>
    <x v="37"/>
    <x v="37"/>
    <x v="36"/>
    <x v="1"/>
    <x v="3708"/>
    <x v="1143"/>
    <x v="1"/>
    <x v="0"/>
    <x v="1386"/>
    <x v="34"/>
    <x v="2183"/>
    <x v="2"/>
    <x v="1"/>
    <x v="13"/>
    <x v="13"/>
    <x v="0"/>
    <x v="0"/>
    <x v="5"/>
    <x v="0"/>
  </r>
  <r>
    <x v="0"/>
    <x v="0"/>
    <x v="137"/>
    <x v="147"/>
    <x v="36"/>
    <x v="1"/>
    <x v="3709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6"/>
    <x v="1"/>
    <x v="3710"/>
    <x v="257"/>
    <x v="1"/>
    <x v="0"/>
    <x v="786"/>
    <x v="121"/>
    <x v="1253"/>
    <x v="2"/>
    <x v="1"/>
    <x v="13"/>
    <x v="13"/>
    <x v="0"/>
    <x v="0"/>
    <x v="5"/>
    <x v="0"/>
  </r>
  <r>
    <x v="0"/>
    <x v="0"/>
    <x v="139"/>
    <x v="149"/>
    <x v="36"/>
    <x v="1"/>
    <x v="3711"/>
    <x v="4"/>
    <x v="1"/>
    <x v="0"/>
    <x v="4"/>
    <x v="121"/>
    <x v="0"/>
    <x v="2"/>
    <x v="1"/>
    <x v="13"/>
    <x v="13"/>
    <x v="0"/>
    <x v="0"/>
    <x v="5"/>
    <x v="0"/>
  </r>
  <r>
    <x v="0"/>
    <x v="0"/>
    <x v="371"/>
    <x v="399"/>
    <x v="36"/>
    <x v="1"/>
    <x v="3712"/>
    <x v="1144"/>
    <x v="2"/>
    <x v="1"/>
    <x v="1387"/>
    <x v="331"/>
    <x v="2184"/>
    <x v="3"/>
    <x v="2"/>
    <x v="17"/>
    <x v="17"/>
    <x v="0"/>
    <x v="0"/>
    <x v="5"/>
    <x v="0"/>
  </r>
  <r>
    <x v="0"/>
    <x v="0"/>
    <x v="425"/>
    <x v="452"/>
    <x v="36"/>
    <x v="1"/>
    <x v="3713"/>
    <x v="50"/>
    <x v="2"/>
    <x v="1"/>
    <x v="1388"/>
    <x v="376"/>
    <x v="2185"/>
    <x v="3"/>
    <x v="2"/>
    <x v="9"/>
    <x v="9"/>
    <x v="0"/>
    <x v="0"/>
    <x v="5"/>
    <x v="0"/>
  </r>
  <r>
    <x v="0"/>
    <x v="0"/>
    <x v="500"/>
    <x v="529"/>
    <x v="36"/>
    <x v="1"/>
    <x v="3714"/>
    <x v="51"/>
    <x v="2"/>
    <x v="2"/>
    <x v="76"/>
    <x v="388"/>
    <x v="597"/>
    <x v="4"/>
    <x v="3"/>
    <x v="20"/>
    <x v="20"/>
    <x v="0"/>
    <x v="0"/>
    <x v="5"/>
    <x v="0"/>
  </r>
  <r>
    <x v="0"/>
    <x v="0"/>
    <x v="381"/>
    <x v="409"/>
    <x v="36"/>
    <x v="1"/>
    <x v="3715"/>
    <x v="45"/>
    <x v="2"/>
    <x v="2"/>
    <x v="201"/>
    <x v="338"/>
    <x v="1501"/>
    <x v="4"/>
    <x v="3"/>
    <x v="19"/>
    <x v="19"/>
    <x v="0"/>
    <x v="0"/>
    <x v="5"/>
    <x v="0"/>
  </r>
  <r>
    <x v="0"/>
    <x v="0"/>
    <x v="258"/>
    <x v="274"/>
    <x v="36"/>
    <x v="1"/>
    <x v="3716"/>
    <x v="59"/>
    <x v="2"/>
    <x v="2"/>
    <x v="129"/>
    <x v="67"/>
    <x v="274"/>
    <x v="4"/>
    <x v="3"/>
    <x v="20"/>
    <x v="20"/>
    <x v="0"/>
    <x v="0"/>
    <x v="5"/>
    <x v="0"/>
  </r>
  <r>
    <x v="0"/>
    <x v="0"/>
    <x v="165"/>
    <x v="175"/>
    <x v="36"/>
    <x v="1"/>
    <x v="3717"/>
    <x v="47"/>
    <x v="2"/>
    <x v="2"/>
    <x v="68"/>
    <x v="146"/>
    <x v="710"/>
    <x v="4"/>
    <x v="3"/>
    <x v="21"/>
    <x v="21"/>
    <x v="0"/>
    <x v="0"/>
    <x v="5"/>
    <x v="0"/>
  </r>
  <r>
    <x v="0"/>
    <x v="0"/>
    <x v="383"/>
    <x v="411"/>
    <x v="36"/>
    <x v="1"/>
    <x v="3718"/>
    <x v="47"/>
    <x v="2"/>
    <x v="2"/>
    <x v="68"/>
    <x v="339"/>
    <x v="461"/>
    <x v="4"/>
    <x v="3"/>
    <x v="20"/>
    <x v="20"/>
    <x v="0"/>
    <x v="0"/>
    <x v="5"/>
    <x v="0"/>
  </r>
  <r>
    <x v="0"/>
    <x v="0"/>
    <x v="384"/>
    <x v="412"/>
    <x v="36"/>
    <x v="1"/>
    <x v="3719"/>
    <x v="45"/>
    <x v="2"/>
    <x v="2"/>
    <x v="201"/>
    <x v="340"/>
    <x v="659"/>
    <x v="4"/>
    <x v="3"/>
    <x v="19"/>
    <x v="19"/>
    <x v="0"/>
    <x v="0"/>
    <x v="5"/>
    <x v="0"/>
  </r>
  <r>
    <x v="0"/>
    <x v="0"/>
    <x v="261"/>
    <x v="277"/>
    <x v="36"/>
    <x v="1"/>
    <x v="3720"/>
    <x v="45"/>
    <x v="2"/>
    <x v="2"/>
    <x v="131"/>
    <x v="230"/>
    <x v="1277"/>
    <x v="4"/>
    <x v="3"/>
    <x v="20"/>
    <x v="20"/>
    <x v="0"/>
    <x v="0"/>
    <x v="5"/>
    <x v="0"/>
  </r>
  <r>
    <x v="0"/>
    <x v="0"/>
    <x v="263"/>
    <x v="279"/>
    <x v="36"/>
    <x v="1"/>
    <x v="3721"/>
    <x v="362"/>
    <x v="2"/>
    <x v="2"/>
    <x v="443"/>
    <x v="232"/>
    <x v="2186"/>
    <x v="4"/>
    <x v="3"/>
    <x v="20"/>
    <x v="20"/>
    <x v="0"/>
    <x v="0"/>
    <x v="5"/>
    <x v="0"/>
  </r>
  <r>
    <x v="0"/>
    <x v="0"/>
    <x v="83"/>
    <x v="82"/>
    <x v="36"/>
    <x v="1"/>
    <x v="3722"/>
    <x v="170"/>
    <x v="2"/>
    <x v="2"/>
    <x v="487"/>
    <x v="74"/>
    <x v="2187"/>
    <x v="4"/>
    <x v="3"/>
    <x v="20"/>
    <x v="20"/>
    <x v="0"/>
    <x v="0"/>
    <x v="5"/>
    <x v="0"/>
  </r>
  <r>
    <x v="0"/>
    <x v="0"/>
    <x v="329"/>
    <x v="351"/>
    <x v="36"/>
    <x v="1"/>
    <x v="3723"/>
    <x v="63"/>
    <x v="2"/>
    <x v="2"/>
    <x v="70"/>
    <x v="293"/>
    <x v="2188"/>
    <x v="4"/>
    <x v="3"/>
    <x v="19"/>
    <x v="19"/>
    <x v="0"/>
    <x v="0"/>
    <x v="5"/>
    <x v="0"/>
  </r>
  <r>
    <x v="0"/>
    <x v="0"/>
    <x v="86"/>
    <x v="85"/>
    <x v="36"/>
    <x v="1"/>
    <x v="3724"/>
    <x v="47"/>
    <x v="2"/>
    <x v="2"/>
    <x v="68"/>
    <x v="67"/>
    <x v="282"/>
    <x v="4"/>
    <x v="3"/>
    <x v="20"/>
    <x v="20"/>
    <x v="0"/>
    <x v="0"/>
    <x v="5"/>
    <x v="0"/>
  </r>
  <r>
    <x v="0"/>
    <x v="0"/>
    <x v="87"/>
    <x v="86"/>
    <x v="36"/>
    <x v="1"/>
    <x v="3725"/>
    <x v="1145"/>
    <x v="2"/>
    <x v="1"/>
    <x v="904"/>
    <x v="76"/>
    <x v="2189"/>
    <x v="1"/>
    <x v="1"/>
    <x v="18"/>
    <x v="18"/>
    <x v="0"/>
    <x v="0"/>
    <x v="5"/>
    <x v="0"/>
  </r>
  <r>
    <x v="0"/>
    <x v="0"/>
    <x v="270"/>
    <x v="286"/>
    <x v="36"/>
    <x v="1"/>
    <x v="3726"/>
    <x v="528"/>
    <x v="2"/>
    <x v="2"/>
    <x v="1389"/>
    <x v="239"/>
    <x v="2190"/>
    <x v="4"/>
    <x v="3"/>
    <x v="19"/>
    <x v="19"/>
    <x v="0"/>
    <x v="0"/>
    <x v="5"/>
    <x v="0"/>
  </r>
  <r>
    <x v="0"/>
    <x v="0"/>
    <x v="271"/>
    <x v="287"/>
    <x v="36"/>
    <x v="1"/>
    <x v="3727"/>
    <x v="116"/>
    <x v="2"/>
    <x v="2"/>
    <x v="142"/>
    <x v="65"/>
    <x v="841"/>
    <x v="4"/>
    <x v="3"/>
    <x v="20"/>
    <x v="20"/>
    <x v="0"/>
    <x v="0"/>
    <x v="5"/>
    <x v="0"/>
  </r>
  <r>
    <x v="0"/>
    <x v="0"/>
    <x v="89"/>
    <x v="88"/>
    <x v="36"/>
    <x v="1"/>
    <x v="3728"/>
    <x v="1146"/>
    <x v="2"/>
    <x v="1"/>
    <x v="1042"/>
    <x v="78"/>
    <x v="2191"/>
    <x v="3"/>
    <x v="2"/>
    <x v="9"/>
    <x v="9"/>
    <x v="0"/>
    <x v="0"/>
    <x v="5"/>
    <x v="0"/>
  </r>
  <r>
    <x v="0"/>
    <x v="0"/>
    <x v="464"/>
    <x v="492"/>
    <x v="36"/>
    <x v="1"/>
    <x v="3729"/>
    <x v="1147"/>
    <x v="2"/>
    <x v="1"/>
    <x v="1390"/>
    <x v="401"/>
    <x v="2192"/>
    <x v="3"/>
    <x v="2"/>
    <x v="17"/>
    <x v="17"/>
    <x v="0"/>
    <x v="0"/>
    <x v="5"/>
    <x v="0"/>
  </r>
  <r>
    <x v="0"/>
    <x v="0"/>
    <x v="182"/>
    <x v="192"/>
    <x v="36"/>
    <x v="1"/>
    <x v="3730"/>
    <x v="47"/>
    <x v="2"/>
    <x v="2"/>
    <x v="68"/>
    <x v="146"/>
    <x v="710"/>
    <x v="4"/>
    <x v="3"/>
    <x v="21"/>
    <x v="21"/>
    <x v="0"/>
    <x v="0"/>
    <x v="5"/>
    <x v="0"/>
  </r>
  <r>
    <x v="0"/>
    <x v="0"/>
    <x v="92"/>
    <x v="91"/>
    <x v="36"/>
    <x v="1"/>
    <x v="3731"/>
    <x v="45"/>
    <x v="2"/>
    <x v="2"/>
    <x v="61"/>
    <x v="65"/>
    <x v="67"/>
    <x v="4"/>
    <x v="3"/>
    <x v="20"/>
    <x v="20"/>
    <x v="0"/>
    <x v="0"/>
    <x v="5"/>
    <x v="0"/>
  </r>
  <r>
    <x v="0"/>
    <x v="0"/>
    <x v="183"/>
    <x v="193"/>
    <x v="36"/>
    <x v="1"/>
    <x v="3732"/>
    <x v="47"/>
    <x v="2"/>
    <x v="2"/>
    <x v="68"/>
    <x v="162"/>
    <x v="177"/>
    <x v="4"/>
    <x v="3"/>
    <x v="21"/>
    <x v="21"/>
    <x v="0"/>
    <x v="0"/>
    <x v="5"/>
    <x v="0"/>
  </r>
  <r>
    <x v="0"/>
    <x v="0"/>
    <x v="272"/>
    <x v="288"/>
    <x v="36"/>
    <x v="1"/>
    <x v="3733"/>
    <x v="45"/>
    <x v="2"/>
    <x v="2"/>
    <x v="131"/>
    <x v="240"/>
    <x v="678"/>
    <x v="4"/>
    <x v="3"/>
    <x v="20"/>
    <x v="20"/>
    <x v="0"/>
    <x v="0"/>
    <x v="5"/>
    <x v="0"/>
  </r>
  <r>
    <x v="0"/>
    <x v="0"/>
    <x v="97"/>
    <x v="96"/>
    <x v="36"/>
    <x v="1"/>
    <x v="3734"/>
    <x v="45"/>
    <x v="2"/>
    <x v="2"/>
    <x v="61"/>
    <x v="84"/>
    <x v="91"/>
    <x v="4"/>
    <x v="3"/>
    <x v="20"/>
    <x v="20"/>
    <x v="0"/>
    <x v="0"/>
    <x v="5"/>
    <x v="0"/>
  </r>
  <r>
    <x v="0"/>
    <x v="0"/>
    <x v="450"/>
    <x v="476"/>
    <x v="36"/>
    <x v="1"/>
    <x v="3735"/>
    <x v="47"/>
    <x v="2"/>
    <x v="2"/>
    <x v="68"/>
    <x v="344"/>
    <x v="606"/>
    <x v="4"/>
    <x v="3"/>
    <x v="21"/>
    <x v="21"/>
    <x v="0"/>
    <x v="0"/>
    <x v="5"/>
    <x v="0"/>
  </r>
  <r>
    <x v="0"/>
    <x v="0"/>
    <x v="273"/>
    <x v="289"/>
    <x v="36"/>
    <x v="1"/>
    <x v="3736"/>
    <x v="45"/>
    <x v="2"/>
    <x v="2"/>
    <x v="131"/>
    <x v="241"/>
    <x v="290"/>
    <x v="4"/>
    <x v="3"/>
    <x v="20"/>
    <x v="20"/>
    <x v="0"/>
    <x v="0"/>
    <x v="5"/>
    <x v="0"/>
  </r>
  <r>
    <x v="0"/>
    <x v="0"/>
    <x v="217"/>
    <x v="233"/>
    <x v="36"/>
    <x v="1"/>
    <x v="3737"/>
    <x v="1148"/>
    <x v="2"/>
    <x v="2"/>
    <x v="1391"/>
    <x v="189"/>
    <x v="2193"/>
    <x v="4"/>
    <x v="3"/>
    <x v="16"/>
    <x v="16"/>
    <x v="0"/>
    <x v="0"/>
    <x v="5"/>
    <x v="0"/>
  </r>
  <r>
    <x v="0"/>
    <x v="0"/>
    <x v="335"/>
    <x v="357"/>
    <x v="36"/>
    <x v="1"/>
    <x v="3738"/>
    <x v="45"/>
    <x v="2"/>
    <x v="2"/>
    <x v="61"/>
    <x v="299"/>
    <x v="2194"/>
    <x v="4"/>
    <x v="3"/>
    <x v="19"/>
    <x v="19"/>
    <x v="0"/>
    <x v="0"/>
    <x v="5"/>
    <x v="0"/>
  </r>
  <r>
    <x v="0"/>
    <x v="0"/>
    <x v="456"/>
    <x v="482"/>
    <x v="36"/>
    <x v="1"/>
    <x v="3739"/>
    <x v="47"/>
    <x v="2"/>
    <x v="2"/>
    <x v="85"/>
    <x v="230"/>
    <x v="616"/>
    <x v="4"/>
    <x v="3"/>
    <x v="20"/>
    <x v="20"/>
    <x v="0"/>
    <x v="0"/>
    <x v="5"/>
    <x v="0"/>
  </r>
  <r>
    <x v="0"/>
    <x v="0"/>
    <x v="218"/>
    <x v="234"/>
    <x v="36"/>
    <x v="1"/>
    <x v="3740"/>
    <x v="615"/>
    <x v="2"/>
    <x v="2"/>
    <x v="1392"/>
    <x v="190"/>
    <x v="2195"/>
    <x v="4"/>
    <x v="3"/>
    <x v="16"/>
    <x v="16"/>
    <x v="0"/>
    <x v="0"/>
    <x v="5"/>
    <x v="0"/>
  </r>
  <r>
    <x v="0"/>
    <x v="0"/>
    <x v="277"/>
    <x v="293"/>
    <x v="36"/>
    <x v="1"/>
    <x v="3741"/>
    <x v="354"/>
    <x v="2"/>
    <x v="2"/>
    <x v="591"/>
    <x v="245"/>
    <x v="2196"/>
    <x v="4"/>
    <x v="3"/>
    <x v="19"/>
    <x v="19"/>
    <x v="0"/>
    <x v="0"/>
    <x v="5"/>
    <x v="0"/>
  </r>
  <r>
    <x v="0"/>
    <x v="0"/>
    <x v="510"/>
    <x v="540"/>
    <x v="36"/>
    <x v="1"/>
    <x v="3742"/>
    <x v="71"/>
    <x v="2"/>
    <x v="2"/>
    <x v="593"/>
    <x v="441"/>
    <x v="2197"/>
    <x v="4"/>
    <x v="3"/>
    <x v="16"/>
    <x v="16"/>
    <x v="0"/>
    <x v="0"/>
    <x v="5"/>
    <x v="0"/>
  </r>
  <r>
    <x v="0"/>
    <x v="0"/>
    <x v="278"/>
    <x v="294"/>
    <x v="36"/>
    <x v="1"/>
    <x v="3743"/>
    <x v="450"/>
    <x v="2"/>
    <x v="2"/>
    <x v="1393"/>
    <x v="246"/>
    <x v="2198"/>
    <x v="1"/>
    <x v="1"/>
    <x v="23"/>
    <x v="23"/>
    <x v="0"/>
    <x v="0"/>
    <x v="5"/>
    <x v="0"/>
  </r>
  <r>
    <x v="0"/>
    <x v="0"/>
    <x v="280"/>
    <x v="296"/>
    <x v="36"/>
    <x v="1"/>
    <x v="3744"/>
    <x v="45"/>
    <x v="2"/>
    <x v="2"/>
    <x v="201"/>
    <x v="248"/>
    <x v="297"/>
    <x v="4"/>
    <x v="3"/>
    <x v="19"/>
    <x v="19"/>
    <x v="0"/>
    <x v="0"/>
    <x v="5"/>
    <x v="0"/>
  </r>
  <r>
    <x v="0"/>
    <x v="0"/>
    <x v="220"/>
    <x v="236"/>
    <x v="36"/>
    <x v="1"/>
    <x v="3745"/>
    <x v="125"/>
    <x v="2"/>
    <x v="2"/>
    <x v="147"/>
    <x v="192"/>
    <x v="221"/>
    <x v="4"/>
    <x v="3"/>
    <x v="16"/>
    <x v="16"/>
    <x v="0"/>
    <x v="0"/>
    <x v="5"/>
    <x v="0"/>
  </r>
  <r>
    <x v="0"/>
    <x v="0"/>
    <x v="520"/>
    <x v="551"/>
    <x v="36"/>
    <x v="1"/>
    <x v="3746"/>
    <x v="59"/>
    <x v="2"/>
    <x v="2"/>
    <x v="130"/>
    <x v="449"/>
    <x v="1032"/>
    <x v="4"/>
    <x v="3"/>
    <x v="16"/>
    <x v="16"/>
    <x v="0"/>
    <x v="0"/>
    <x v="5"/>
    <x v="0"/>
  </r>
  <r>
    <x v="0"/>
    <x v="0"/>
    <x v="114"/>
    <x v="113"/>
    <x v="36"/>
    <x v="1"/>
    <x v="3747"/>
    <x v="45"/>
    <x v="2"/>
    <x v="2"/>
    <x v="61"/>
    <x v="100"/>
    <x v="108"/>
    <x v="4"/>
    <x v="3"/>
    <x v="20"/>
    <x v="20"/>
    <x v="0"/>
    <x v="0"/>
    <x v="5"/>
    <x v="0"/>
  </r>
  <r>
    <x v="0"/>
    <x v="0"/>
    <x v="201"/>
    <x v="211"/>
    <x v="36"/>
    <x v="1"/>
    <x v="3748"/>
    <x v="45"/>
    <x v="2"/>
    <x v="2"/>
    <x v="61"/>
    <x v="175"/>
    <x v="1881"/>
    <x v="4"/>
    <x v="3"/>
    <x v="21"/>
    <x v="21"/>
    <x v="0"/>
    <x v="0"/>
    <x v="5"/>
    <x v="0"/>
  </r>
  <r>
    <x v="0"/>
    <x v="0"/>
    <x v="551"/>
    <x v="586"/>
    <x v="36"/>
    <x v="1"/>
    <x v="3749"/>
    <x v="51"/>
    <x v="2"/>
    <x v="2"/>
    <x v="76"/>
    <x v="473"/>
    <x v="1292"/>
    <x v="4"/>
    <x v="3"/>
    <x v="21"/>
    <x v="21"/>
    <x v="0"/>
    <x v="0"/>
    <x v="5"/>
    <x v="0"/>
  </r>
  <r>
    <x v="0"/>
    <x v="0"/>
    <x v="204"/>
    <x v="214"/>
    <x v="36"/>
    <x v="1"/>
    <x v="3750"/>
    <x v="45"/>
    <x v="2"/>
    <x v="2"/>
    <x v="61"/>
    <x v="178"/>
    <x v="198"/>
    <x v="4"/>
    <x v="3"/>
    <x v="21"/>
    <x v="21"/>
    <x v="0"/>
    <x v="0"/>
    <x v="5"/>
    <x v="0"/>
  </r>
  <r>
    <x v="0"/>
    <x v="0"/>
    <x v="206"/>
    <x v="216"/>
    <x v="36"/>
    <x v="1"/>
    <x v="3751"/>
    <x v="174"/>
    <x v="2"/>
    <x v="2"/>
    <x v="139"/>
    <x v="180"/>
    <x v="2199"/>
    <x v="4"/>
    <x v="3"/>
    <x v="19"/>
    <x v="19"/>
    <x v="0"/>
    <x v="0"/>
    <x v="5"/>
    <x v="0"/>
  </r>
  <r>
    <x v="0"/>
    <x v="0"/>
    <x v="607"/>
    <x v="641"/>
    <x v="36"/>
    <x v="1"/>
    <x v="3752"/>
    <x v="4"/>
    <x v="2"/>
    <x v="2"/>
    <x v="4"/>
    <x v="525"/>
    <x v="0"/>
    <x v="1"/>
    <x v="1"/>
    <x v="23"/>
    <x v="23"/>
    <x v="0"/>
    <x v="0"/>
    <x v="5"/>
    <x v="0"/>
  </r>
  <r>
    <x v="0"/>
    <x v="0"/>
    <x v="528"/>
    <x v="560"/>
    <x v="36"/>
    <x v="1"/>
    <x v="3753"/>
    <x v="224"/>
    <x v="2"/>
    <x v="2"/>
    <x v="1394"/>
    <x v="454"/>
    <x v="2200"/>
    <x v="2"/>
    <x v="1"/>
    <x v="29"/>
    <x v="29"/>
    <x v="0"/>
    <x v="0"/>
    <x v="5"/>
    <x v="0"/>
  </r>
  <r>
    <x v="0"/>
    <x v="0"/>
    <x v="118"/>
    <x v="117"/>
    <x v="36"/>
    <x v="1"/>
    <x v="3754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6"/>
    <x v="1"/>
    <x v="3755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6"/>
    <x v="1"/>
    <x v="3756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679"/>
    <x v="36"/>
    <x v="1"/>
    <x v="3757"/>
    <x v="4"/>
    <x v="3"/>
    <x v="3"/>
    <x v="4"/>
    <x v="0"/>
    <x v="0"/>
    <x v="1"/>
    <x v="1"/>
    <x v="12"/>
    <x v="12"/>
    <x v="0"/>
    <x v="0"/>
    <x v="5"/>
    <x v="0"/>
  </r>
  <r>
    <x v="0"/>
    <x v="0"/>
    <x v="118"/>
    <x v="121"/>
    <x v="36"/>
    <x v="1"/>
    <x v="3758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6"/>
    <x v="1"/>
    <x v="3759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6"/>
    <x v="1"/>
    <x v="3760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6"/>
    <x v="1"/>
    <x v="3761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6"/>
    <x v="1"/>
    <x v="3762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220"/>
    <x v="36"/>
    <x v="1"/>
    <x v="3763"/>
    <x v="4"/>
    <x v="3"/>
    <x v="3"/>
    <x v="4"/>
    <x v="0"/>
    <x v="0"/>
    <x v="2"/>
    <x v="1"/>
    <x v="14"/>
    <x v="14"/>
    <x v="0"/>
    <x v="0"/>
    <x v="5"/>
    <x v="0"/>
  </r>
  <r>
    <x v="0"/>
    <x v="0"/>
    <x v="118"/>
    <x v="303"/>
    <x v="36"/>
    <x v="1"/>
    <x v="3764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6"/>
    <x v="1"/>
    <x v="3765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495"/>
    <x v="36"/>
    <x v="1"/>
    <x v="3766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365"/>
    <x v="36"/>
    <x v="1"/>
    <x v="3767"/>
    <x v="4"/>
    <x v="3"/>
    <x v="3"/>
    <x v="4"/>
    <x v="0"/>
    <x v="0"/>
    <x v="1"/>
    <x v="1"/>
    <x v="23"/>
    <x v="23"/>
    <x v="0"/>
    <x v="0"/>
    <x v="5"/>
    <x v="0"/>
  </r>
  <r>
    <x v="0"/>
    <x v="0"/>
    <x v="1"/>
    <x v="1"/>
    <x v="37"/>
    <x v="1"/>
    <x v="3768"/>
    <x v="608"/>
    <x v="1"/>
    <x v="0"/>
    <x v="1395"/>
    <x v="1"/>
    <x v="2201"/>
    <x v="0"/>
    <x v="0"/>
    <x v="1"/>
    <x v="1"/>
    <x v="0"/>
    <x v="0"/>
    <x v="5"/>
    <x v="0"/>
  </r>
  <r>
    <x v="0"/>
    <x v="0"/>
    <x v="21"/>
    <x v="21"/>
    <x v="37"/>
    <x v="1"/>
    <x v="3769"/>
    <x v="4"/>
    <x v="1"/>
    <x v="0"/>
    <x v="4"/>
    <x v="21"/>
    <x v="0"/>
    <x v="1"/>
    <x v="1"/>
    <x v="8"/>
    <x v="8"/>
    <x v="0"/>
    <x v="0"/>
    <x v="5"/>
    <x v="0"/>
  </r>
  <r>
    <x v="0"/>
    <x v="0"/>
    <x v="118"/>
    <x v="119"/>
    <x v="37"/>
    <x v="1"/>
    <x v="377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363"/>
    <x v="37"/>
    <x v="1"/>
    <x v="3771"/>
    <x v="4"/>
    <x v="3"/>
    <x v="3"/>
    <x v="4"/>
    <x v="0"/>
    <x v="0"/>
    <x v="3"/>
    <x v="2"/>
    <x v="17"/>
    <x v="17"/>
    <x v="0"/>
    <x v="0"/>
    <x v="5"/>
    <x v="0"/>
  </r>
  <r>
    <x v="0"/>
    <x v="0"/>
    <x v="118"/>
    <x v="219"/>
    <x v="37"/>
    <x v="1"/>
    <x v="3772"/>
    <x v="4"/>
    <x v="3"/>
    <x v="3"/>
    <x v="4"/>
    <x v="0"/>
    <x v="0"/>
    <x v="3"/>
    <x v="2"/>
    <x v="9"/>
    <x v="9"/>
    <x v="0"/>
    <x v="0"/>
    <x v="5"/>
    <x v="0"/>
  </r>
  <r>
    <x v="0"/>
    <x v="0"/>
    <x v="118"/>
    <x v="228"/>
    <x v="37"/>
    <x v="1"/>
    <x v="3773"/>
    <x v="4"/>
    <x v="3"/>
    <x v="3"/>
    <x v="4"/>
    <x v="0"/>
    <x v="0"/>
    <x v="1"/>
    <x v="1"/>
    <x v="10"/>
    <x v="10"/>
    <x v="0"/>
    <x v="0"/>
    <x v="5"/>
    <x v="0"/>
  </r>
  <r>
    <x v="0"/>
    <x v="0"/>
    <x v="47"/>
    <x v="47"/>
    <x v="38"/>
    <x v="1"/>
    <x v="3774"/>
    <x v="45"/>
    <x v="2"/>
    <x v="2"/>
    <x v="45"/>
    <x v="45"/>
    <x v="44"/>
    <x v="4"/>
    <x v="3"/>
    <x v="16"/>
    <x v="16"/>
    <x v="0"/>
    <x v="0"/>
    <x v="5"/>
    <x v="0"/>
  </r>
  <r>
    <x v="0"/>
    <x v="0"/>
    <x v="251"/>
    <x v="267"/>
    <x v="38"/>
    <x v="1"/>
    <x v="3775"/>
    <x v="60"/>
    <x v="2"/>
    <x v="2"/>
    <x v="193"/>
    <x v="55"/>
    <x v="696"/>
    <x v="4"/>
    <x v="3"/>
    <x v="16"/>
    <x v="16"/>
    <x v="0"/>
    <x v="0"/>
    <x v="5"/>
    <x v="0"/>
  </r>
  <r>
    <x v="0"/>
    <x v="0"/>
    <x v="49"/>
    <x v="49"/>
    <x v="38"/>
    <x v="1"/>
    <x v="3776"/>
    <x v="47"/>
    <x v="2"/>
    <x v="2"/>
    <x v="47"/>
    <x v="47"/>
    <x v="1580"/>
    <x v="4"/>
    <x v="3"/>
    <x v="16"/>
    <x v="16"/>
    <x v="0"/>
    <x v="0"/>
    <x v="5"/>
    <x v="0"/>
  </r>
  <r>
    <x v="0"/>
    <x v="0"/>
    <x v="50"/>
    <x v="50"/>
    <x v="38"/>
    <x v="1"/>
    <x v="3777"/>
    <x v="45"/>
    <x v="2"/>
    <x v="2"/>
    <x v="45"/>
    <x v="45"/>
    <x v="44"/>
    <x v="4"/>
    <x v="3"/>
    <x v="16"/>
    <x v="16"/>
    <x v="0"/>
    <x v="0"/>
    <x v="5"/>
    <x v="0"/>
  </r>
  <r>
    <x v="0"/>
    <x v="0"/>
    <x v="51"/>
    <x v="51"/>
    <x v="38"/>
    <x v="1"/>
    <x v="3778"/>
    <x v="46"/>
    <x v="2"/>
    <x v="2"/>
    <x v="46"/>
    <x v="48"/>
    <x v="48"/>
    <x v="4"/>
    <x v="3"/>
    <x v="16"/>
    <x v="16"/>
    <x v="0"/>
    <x v="0"/>
    <x v="5"/>
    <x v="0"/>
  </r>
  <r>
    <x v="0"/>
    <x v="0"/>
    <x v="52"/>
    <x v="52"/>
    <x v="38"/>
    <x v="1"/>
    <x v="3779"/>
    <x v="45"/>
    <x v="2"/>
    <x v="2"/>
    <x v="45"/>
    <x v="49"/>
    <x v="818"/>
    <x v="4"/>
    <x v="3"/>
    <x v="16"/>
    <x v="16"/>
    <x v="0"/>
    <x v="0"/>
    <x v="5"/>
    <x v="0"/>
  </r>
  <r>
    <x v="0"/>
    <x v="0"/>
    <x v="53"/>
    <x v="53"/>
    <x v="38"/>
    <x v="1"/>
    <x v="3780"/>
    <x v="1149"/>
    <x v="2"/>
    <x v="2"/>
    <x v="1396"/>
    <x v="50"/>
    <x v="2202"/>
    <x v="4"/>
    <x v="3"/>
    <x v="16"/>
    <x v="16"/>
    <x v="0"/>
    <x v="0"/>
    <x v="5"/>
    <x v="0"/>
  </r>
  <r>
    <x v="0"/>
    <x v="0"/>
    <x v="55"/>
    <x v="54"/>
    <x v="38"/>
    <x v="1"/>
    <x v="3781"/>
    <x v="354"/>
    <x v="2"/>
    <x v="2"/>
    <x v="1110"/>
    <x v="52"/>
    <x v="2203"/>
    <x v="4"/>
    <x v="3"/>
    <x v="16"/>
    <x v="16"/>
    <x v="0"/>
    <x v="0"/>
    <x v="5"/>
    <x v="0"/>
  </r>
  <r>
    <x v="0"/>
    <x v="0"/>
    <x v="56"/>
    <x v="55"/>
    <x v="38"/>
    <x v="1"/>
    <x v="3782"/>
    <x v="116"/>
    <x v="2"/>
    <x v="2"/>
    <x v="187"/>
    <x v="53"/>
    <x v="2204"/>
    <x v="4"/>
    <x v="3"/>
    <x v="16"/>
    <x v="16"/>
    <x v="0"/>
    <x v="0"/>
    <x v="5"/>
    <x v="0"/>
  </r>
  <r>
    <x v="0"/>
    <x v="0"/>
    <x v="311"/>
    <x v="333"/>
    <x v="38"/>
    <x v="1"/>
    <x v="3783"/>
    <x v="47"/>
    <x v="2"/>
    <x v="2"/>
    <x v="47"/>
    <x v="279"/>
    <x v="699"/>
    <x v="4"/>
    <x v="3"/>
    <x v="16"/>
    <x v="16"/>
    <x v="0"/>
    <x v="0"/>
    <x v="5"/>
    <x v="0"/>
  </r>
  <r>
    <x v="0"/>
    <x v="0"/>
    <x v="427"/>
    <x v="453"/>
    <x v="38"/>
    <x v="1"/>
    <x v="3784"/>
    <x v="1150"/>
    <x v="2"/>
    <x v="1"/>
    <x v="1397"/>
    <x v="378"/>
    <x v="2205"/>
    <x v="3"/>
    <x v="2"/>
    <x v="17"/>
    <x v="17"/>
    <x v="0"/>
    <x v="0"/>
    <x v="5"/>
    <x v="0"/>
  </r>
  <r>
    <x v="0"/>
    <x v="0"/>
    <x v="431"/>
    <x v="457"/>
    <x v="38"/>
    <x v="1"/>
    <x v="3785"/>
    <x v="51"/>
    <x v="2"/>
    <x v="2"/>
    <x v="382"/>
    <x v="381"/>
    <x v="1660"/>
    <x v="4"/>
    <x v="3"/>
    <x v="20"/>
    <x v="20"/>
    <x v="0"/>
    <x v="0"/>
    <x v="5"/>
    <x v="0"/>
  </r>
  <r>
    <x v="0"/>
    <x v="0"/>
    <x v="468"/>
    <x v="496"/>
    <x v="38"/>
    <x v="1"/>
    <x v="3786"/>
    <x v="60"/>
    <x v="2"/>
    <x v="2"/>
    <x v="200"/>
    <x v="62"/>
    <x v="1423"/>
    <x v="4"/>
    <x v="3"/>
    <x v="20"/>
    <x v="20"/>
    <x v="0"/>
    <x v="0"/>
    <x v="5"/>
    <x v="0"/>
  </r>
  <r>
    <x v="0"/>
    <x v="0"/>
    <x v="434"/>
    <x v="460"/>
    <x v="38"/>
    <x v="1"/>
    <x v="3787"/>
    <x v="45"/>
    <x v="2"/>
    <x v="2"/>
    <x v="128"/>
    <x v="383"/>
    <x v="1189"/>
    <x v="4"/>
    <x v="3"/>
    <x v="20"/>
    <x v="20"/>
    <x v="0"/>
    <x v="0"/>
    <x v="5"/>
    <x v="0"/>
  </r>
  <r>
    <x v="0"/>
    <x v="0"/>
    <x v="435"/>
    <x v="461"/>
    <x v="38"/>
    <x v="1"/>
    <x v="3788"/>
    <x v="52"/>
    <x v="2"/>
    <x v="2"/>
    <x v="67"/>
    <x v="384"/>
    <x v="575"/>
    <x v="4"/>
    <x v="3"/>
    <x v="21"/>
    <x v="21"/>
    <x v="0"/>
    <x v="0"/>
    <x v="5"/>
    <x v="0"/>
  </r>
  <r>
    <x v="0"/>
    <x v="0"/>
    <x v="436"/>
    <x v="462"/>
    <x v="38"/>
    <x v="1"/>
    <x v="3789"/>
    <x v="47"/>
    <x v="2"/>
    <x v="2"/>
    <x v="384"/>
    <x v="62"/>
    <x v="694"/>
    <x v="4"/>
    <x v="3"/>
    <x v="20"/>
    <x v="20"/>
    <x v="0"/>
    <x v="0"/>
    <x v="5"/>
    <x v="0"/>
  </r>
  <r>
    <x v="0"/>
    <x v="0"/>
    <x v="77"/>
    <x v="76"/>
    <x v="38"/>
    <x v="1"/>
    <x v="3790"/>
    <x v="51"/>
    <x v="2"/>
    <x v="2"/>
    <x v="84"/>
    <x v="69"/>
    <x v="2206"/>
    <x v="4"/>
    <x v="3"/>
    <x v="20"/>
    <x v="20"/>
    <x v="0"/>
    <x v="0"/>
    <x v="5"/>
    <x v="0"/>
  </r>
  <r>
    <x v="0"/>
    <x v="0"/>
    <x v="167"/>
    <x v="177"/>
    <x v="38"/>
    <x v="1"/>
    <x v="3791"/>
    <x v="61"/>
    <x v="2"/>
    <x v="2"/>
    <x v="1398"/>
    <x v="148"/>
    <x v="2207"/>
    <x v="4"/>
    <x v="3"/>
    <x v="20"/>
    <x v="20"/>
    <x v="0"/>
    <x v="0"/>
    <x v="5"/>
    <x v="0"/>
  </r>
  <r>
    <x v="0"/>
    <x v="0"/>
    <x v="170"/>
    <x v="180"/>
    <x v="38"/>
    <x v="1"/>
    <x v="3792"/>
    <x v="615"/>
    <x v="2"/>
    <x v="2"/>
    <x v="647"/>
    <x v="151"/>
    <x v="2208"/>
    <x v="4"/>
    <x v="3"/>
    <x v="20"/>
    <x v="20"/>
    <x v="0"/>
    <x v="0"/>
    <x v="5"/>
    <x v="0"/>
  </r>
  <r>
    <x v="0"/>
    <x v="0"/>
    <x v="264"/>
    <x v="280"/>
    <x v="38"/>
    <x v="1"/>
    <x v="3793"/>
    <x v="356"/>
    <x v="2"/>
    <x v="2"/>
    <x v="133"/>
    <x v="233"/>
    <x v="2209"/>
    <x v="4"/>
    <x v="3"/>
    <x v="19"/>
    <x v="19"/>
    <x v="0"/>
    <x v="0"/>
    <x v="5"/>
    <x v="0"/>
  </r>
  <r>
    <x v="0"/>
    <x v="0"/>
    <x v="439"/>
    <x v="465"/>
    <x v="38"/>
    <x v="1"/>
    <x v="3794"/>
    <x v="354"/>
    <x v="2"/>
    <x v="2"/>
    <x v="639"/>
    <x v="385"/>
    <x v="1877"/>
    <x v="4"/>
    <x v="3"/>
    <x v="20"/>
    <x v="20"/>
    <x v="0"/>
    <x v="0"/>
    <x v="5"/>
    <x v="0"/>
  </r>
  <r>
    <x v="0"/>
    <x v="0"/>
    <x v="440"/>
    <x v="466"/>
    <x v="38"/>
    <x v="1"/>
    <x v="3795"/>
    <x v="125"/>
    <x v="2"/>
    <x v="2"/>
    <x v="322"/>
    <x v="386"/>
    <x v="2210"/>
    <x v="4"/>
    <x v="3"/>
    <x v="21"/>
    <x v="21"/>
    <x v="0"/>
    <x v="0"/>
    <x v="5"/>
    <x v="0"/>
  </r>
  <r>
    <x v="0"/>
    <x v="0"/>
    <x v="179"/>
    <x v="189"/>
    <x v="38"/>
    <x v="1"/>
    <x v="3796"/>
    <x v="122"/>
    <x v="2"/>
    <x v="2"/>
    <x v="144"/>
    <x v="159"/>
    <x v="2211"/>
    <x v="4"/>
    <x v="3"/>
    <x v="21"/>
    <x v="21"/>
    <x v="0"/>
    <x v="0"/>
    <x v="5"/>
    <x v="0"/>
  </r>
  <r>
    <x v="0"/>
    <x v="0"/>
    <x v="181"/>
    <x v="191"/>
    <x v="38"/>
    <x v="1"/>
    <x v="3797"/>
    <x v="59"/>
    <x v="2"/>
    <x v="2"/>
    <x v="129"/>
    <x v="161"/>
    <x v="1287"/>
    <x v="4"/>
    <x v="3"/>
    <x v="21"/>
    <x v="21"/>
    <x v="0"/>
    <x v="0"/>
    <x v="5"/>
    <x v="0"/>
  </r>
  <r>
    <x v="0"/>
    <x v="0"/>
    <x v="334"/>
    <x v="356"/>
    <x v="38"/>
    <x v="1"/>
    <x v="3798"/>
    <x v="45"/>
    <x v="2"/>
    <x v="2"/>
    <x v="128"/>
    <x v="298"/>
    <x v="376"/>
    <x v="4"/>
    <x v="3"/>
    <x v="20"/>
    <x v="20"/>
    <x v="0"/>
    <x v="0"/>
    <x v="5"/>
    <x v="0"/>
  </r>
  <r>
    <x v="0"/>
    <x v="0"/>
    <x v="185"/>
    <x v="195"/>
    <x v="38"/>
    <x v="1"/>
    <x v="3799"/>
    <x v="45"/>
    <x v="2"/>
    <x v="2"/>
    <x v="61"/>
    <x v="164"/>
    <x v="610"/>
    <x v="4"/>
    <x v="3"/>
    <x v="21"/>
    <x v="21"/>
    <x v="0"/>
    <x v="0"/>
    <x v="5"/>
    <x v="0"/>
  </r>
  <r>
    <x v="0"/>
    <x v="0"/>
    <x v="457"/>
    <x v="483"/>
    <x v="38"/>
    <x v="1"/>
    <x v="3800"/>
    <x v="60"/>
    <x v="2"/>
    <x v="2"/>
    <x v="200"/>
    <x v="141"/>
    <x v="618"/>
    <x v="4"/>
    <x v="3"/>
    <x v="20"/>
    <x v="20"/>
    <x v="0"/>
    <x v="0"/>
    <x v="5"/>
    <x v="0"/>
  </r>
  <r>
    <x v="0"/>
    <x v="0"/>
    <x v="113"/>
    <x v="112"/>
    <x v="38"/>
    <x v="1"/>
    <x v="3801"/>
    <x v="555"/>
    <x v="2"/>
    <x v="1"/>
    <x v="1399"/>
    <x v="99"/>
    <x v="2212"/>
    <x v="3"/>
    <x v="2"/>
    <x v="9"/>
    <x v="9"/>
    <x v="0"/>
    <x v="0"/>
    <x v="5"/>
    <x v="0"/>
  </r>
  <r>
    <x v="0"/>
    <x v="0"/>
    <x v="467"/>
    <x v="427"/>
    <x v="38"/>
    <x v="1"/>
    <x v="3802"/>
    <x v="889"/>
    <x v="2"/>
    <x v="1"/>
    <x v="1400"/>
    <x v="404"/>
    <x v="2213"/>
    <x v="3"/>
    <x v="2"/>
    <x v="17"/>
    <x v="17"/>
    <x v="0"/>
    <x v="0"/>
    <x v="5"/>
    <x v="0"/>
  </r>
  <r>
    <x v="0"/>
    <x v="0"/>
    <x v="116"/>
    <x v="115"/>
    <x v="38"/>
    <x v="1"/>
    <x v="3803"/>
    <x v="113"/>
    <x v="2"/>
    <x v="2"/>
    <x v="1401"/>
    <x v="101"/>
    <x v="2214"/>
    <x v="4"/>
    <x v="3"/>
    <x v="20"/>
    <x v="20"/>
    <x v="0"/>
    <x v="0"/>
    <x v="5"/>
    <x v="0"/>
  </r>
  <r>
    <x v="0"/>
    <x v="0"/>
    <x v="638"/>
    <x v="673"/>
    <x v="38"/>
    <x v="1"/>
    <x v="3804"/>
    <x v="45"/>
    <x v="2"/>
    <x v="2"/>
    <x v="89"/>
    <x v="551"/>
    <x v="2215"/>
    <x v="4"/>
    <x v="3"/>
    <x v="20"/>
    <x v="20"/>
    <x v="0"/>
    <x v="0"/>
    <x v="5"/>
    <x v="0"/>
  </r>
  <r>
    <x v="0"/>
    <x v="0"/>
    <x v="118"/>
    <x v="300"/>
    <x v="38"/>
    <x v="1"/>
    <x v="380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8"/>
    <x v="1"/>
    <x v="3806"/>
    <x v="75"/>
    <x v="1"/>
    <x v="0"/>
    <x v="4"/>
    <x v="0"/>
    <x v="0"/>
    <x v="4"/>
    <x v="3"/>
    <x v="16"/>
    <x v="16"/>
    <x v="0"/>
    <x v="0"/>
    <x v="5"/>
    <x v="0"/>
  </r>
  <r>
    <x v="0"/>
    <x v="0"/>
    <x v="560"/>
    <x v="595"/>
    <x v="39"/>
    <x v="1"/>
    <x v="3807"/>
    <x v="1151"/>
    <x v="1"/>
    <x v="0"/>
    <x v="1402"/>
    <x v="481"/>
    <x v="2216"/>
    <x v="1"/>
    <x v="1"/>
    <x v="12"/>
    <x v="12"/>
    <x v="0"/>
    <x v="0"/>
    <x v="6"/>
    <x v="0"/>
  </r>
  <r>
    <x v="0"/>
    <x v="0"/>
    <x v="561"/>
    <x v="596"/>
    <x v="39"/>
    <x v="1"/>
    <x v="3808"/>
    <x v="1152"/>
    <x v="1"/>
    <x v="0"/>
    <x v="686"/>
    <x v="482"/>
    <x v="2217"/>
    <x v="1"/>
    <x v="1"/>
    <x v="12"/>
    <x v="12"/>
    <x v="0"/>
    <x v="0"/>
    <x v="6"/>
    <x v="0"/>
  </r>
  <r>
    <x v="0"/>
    <x v="0"/>
    <x v="119"/>
    <x v="129"/>
    <x v="39"/>
    <x v="1"/>
    <x v="3809"/>
    <x v="1153"/>
    <x v="1"/>
    <x v="0"/>
    <x v="1403"/>
    <x v="103"/>
    <x v="2218"/>
    <x v="0"/>
    <x v="0"/>
    <x v="1"/>
    <x v="1"/>
    <x v="0"/>
    <x v="0"/>
    <x v="6"/>
    <x v="0"/>
  </r>
  <r>
    <x v="0"/>
    <x v="0"/>
    <x v="644"/>
    <x v="680"/>
    <x v="39"/>
    <x v="1"/>
    <x v="3810"/>
    <x v="258"/>
    <x v="1"/>
    <x v="0"/>
    <x v="1404"/>
    <x v="557"/>
    <x v="2219"/>
    <x v="0"/>
    <x v="0"/>
    <x v="1"/>
    <x v="1"/>
    <x v="0"/>
    <x v="0"/>
    <x v="6"/>
    <x v="0"/>
  </r>
  <r>
    <x v="0"/>
    <x v="0"/>
    <x v="222"/>
    <x v="238"/>
    <x v="39"/>
    <x v="1"/>
    <x v="3811"/>
    <x v="1154"/>
    <x v="1"/>
    <x v="0"/>
    <x v="1405"/>
    <x v="194"/>
    <x v="2220"/>
    <x v="5"/>
    <x v="0"/>
    <x v="27"/>
    <x v="27"/>
    <x v="0"/>
    <x v="0"/>
    <x v="6"/>
    <x v="0"/>
  </r>
  <r>
    <x v="0"/>
    <x v="0"/>
    <x v="2"/>
    <x v="2"/>
    <x v="39"/>
    <x v="1"/>
    <x v="3812"/>
    <x v="521"/>
    <x v="1"/>
    <x v="0"/>
    <x v="1331"/>
    <x v="2"/>
    <x v="2221"/>
    <x v="0"/>
    <x v="0"/>
    <x v="0"/>
    <x v="0"/>
    <x v="0"/>
    <x v="0"/>
    <x v="6"/>
    <x v="0"/>
  </r>
  <r>
    <x v="0"/>
    <x v="0"/>
    <x v="405"/>
    <x v="433"/>
    <x v="39"/>
    <x v="1"/>
    <x v="3813"/>
    <x v="1155"/>
    <x v="1"/>
    <x v="0"/>
    <x v="291"/>
    <x v="357"/>
    <x v="2222"/>
    <x v="0"/>
    <x v="0"/>
    <x v="2"/>
    <x v="2"/>
    <x v="0"/>
    <x v="0"/>
    <x v="6"/>
    <x v="0"/>
  </r>
  <r>
    <x v="0"/>
    <x v="0"/>
    <x v="406"/>
    <x v="434"/>
    <x v="39"/>
    <x v="1"/>
    <x v="3814"/>
    <x v="1156"/>
    <x v="1"/>
    <x v="0"/>
    <x v="1406"/>
    <x v="358"/>
    <x v="2223"/>
    <x v="0"/>
    <x v="0"/>
    <x v="0"/>
    <x v="0"/>
    <x v="0"/>
    <x v="0"/>
    <x v="6"/>
    <x v="0"/>
  </r>
  <r>
    <x v="0"/>
    <x v="0"/>
    <x v="7"/>
    <x v="7"/>
    <x v="39"/>
    <x v="1"/>
    <x v="3815"/>
    <x v="1157"/>
    <x v="1"/>
    <x v="0"/>
    <x v="1407"/>
    <x v="7"/>
    <x v="2224"/>
    <x v="0"/>
    <x v="0"/>
    <x v="2"/>
    <x v="2"/>
    <x v="0"/>
    <x v="0"/>
    <x v="6"/>
    <x v="0"/>
  </r>
  <r>
    <x v="0"/>
    <x v="0"/>
    <x v="407"/>
    <x v="435"/>
    <x v="39"/>
    <x v="1"/>
    <x v="3816"/>
    <x v="1158"/>
    <x v="1"/>
    <x v="0"/>
    <x v="1408"/>
    <x v="359"/>
    <x v="2225"/>
    <x v="0"/>
    <x v="0"/>
    <x v="0"/>
    <x v="0"/>
    <x v="0"/>
    <x v="0"/>
    <x v="6"/>
    <x v="0"/>
  </r>
  <r>
    <x v="0"/>
    <x v="0"/>
    <x v="10"/>
    <x v="10"/>
    <x v="39"/>
    <x v="1"/>
    <x v="3817"/>
    <x v="1159"/>
    <x v="1"/>
    <x v="0"/>
    <x v="1409"/>
    <x v="10"/>
    <x v="2226"/>
    <x v="0"/>
    <x v="0"/>
    <x v="2"/>
    <x v="2"/>
    <x v="0"/>
    <x v="0"/>
    <x v="6"/>
    <x v="0"/>
  </r>
  <r>
    <x v="0"/>
    <x v="0"/>
    <x v="126"/>
    <x v="136"/>
    <x v="39"/>
    <x v="1"/>
    <x v="3818"/>
    <x v="1160"/>
    <x v="1"/>
    <x v="0"/>
    <x v="1410"/>
    <x v="110"/>
    <x v="2227"/>
    <x v="0"/>
    <x v="0"/>
    <x v="2"/>
    <x v="2"/>
    <x v="0"/>
    <x v="0"/>
    <x v="6"/>
    <x v="0"/>
  </r>
  <r>
    <x v="0"/>
    <x v="0"/>
    <x v="633"/>
    <x v="669"/>
    <x v="39"/>
    <x v="1"/>
    <x v="3819"/>
    <x v="1161"/>
    <x v="1"/>
    <x v="0"/>
    <x v="1411"/>
    <x v="483"/>
    <x v="2228"/>
    <x v="1"/>
    <x v="1"/>
    <x v="3"/>
    <x v="3"/>
    <x v="0"/>
    <x v="0"/>
    <x v="6"/>
    <x v="0"/>
  </r>
  <r>
    <x v="0"/>
    <x v="0"/>
    <x v="459"/>
    <x v="487"/>
    <x v="39"/>
    <x v="1"/>
    <x v="3820"/>
    <x v="1162"/>
    <x v="1"/>
    <x v="0"/>
    <x v="1412"/>
    <x v="397"/>
    <x v="2229"/>
    <x v="2"/>
    <x v="1"/>
    <x v="5"/>
    <x v="5"/>
    <x v="0"/>
    <x v="0"/>
    <x v="6"/>
    <x v="0"/>
  </r>
  <r>
    <x v="0"/>
    <x v="0"/>
    <x v="129"/>
    <x v="139"/>
    <x v="39"/>
    <x v="1"/>
    <x v="3821"/>
    <x v="1163"/>
    <x v="1"/>
    <x v="0"/>
    <x v="1413"/>
    <x v="113"/>
    <x v="2230"/>
    <x v="2"/>
    <x v="1"/>
    <x v="5"/>
    <x v="5"/>
    <x v="0"/>
    <x v="0"/>
    <x v="6"/>
    <x v="0"/>
  </r>
  <r>
    <x v="0"/>
    <x v="0"/>
    <x v="129"/>
    <x v="139"/>
    <x v="39"/>
    <x v="1"/>
    <x v="3822"/>
    <x v="1164"/>
    <x v="1"/>
    <x v="0"/>
    <x v="1414"/>
    <x v="113"/>
    <x v="2231"/>
    <x v="2"/>
    <x v="1"/>
    <x v="5"/>
    <x v="5"/>
    <x v="0"/>
    <x v="0"/>
    <x v="6"/>
    <x v="0"/>
  </r>
  <r>
    <x v="0"/>
    <x v="0"/>
    <x v="130"/>
    <x v="140"/>
    <x v="39"/>
    <x v="1"/>
    <x v="3823"/>
    <x v="1165"/>
    <x v="1"/>
    <x v="0"/>
    <x v="1415"/>
    <x v="114"/>
    <x v="2232"/>
    <x v="2"/>
    <x v="1"/>
    <x v="5"/>
    <x v="5"/>
    <x v="0"/>
    <x v="0"/>
    <x v="6"/>
    <x v="0"/>
  </r>
  <r>
    <x v="0"/>
    <x v="0"/>
    <x v="21"/>
    <x v="21"/>
    <x v="39"/>
    <x v="1"/>
    <x v="3824"/>
    <x v="1166"/>
    <x v="1"/>
    <x v="0"/>
    <x v="1416"/>
    <x v="21"/>
    <x v="2233"/>
    <x v="1"/>
    <x v="1"/>
    <x v="8"/>
    <x v="8"/>
    <x v="0"/>
    <x v="0"/>
    <x v="6"/>
    <x v="0"/>
  </r>
  <r>
    <x v="0"/>
    <x v="0"/>
    <x v="295"/>
    <x v="317"/>
    <x v="39"/>
    <x v="1"/>
    <x v="3825"/>
    <x v="4"/>
    <x v="1"/>
    <x v="0"/>
    <x v="4"/>
    <x v="263"/>
    <x v="0"/>
    <x v="2"/>
    <x v="1"/>
    <x v="5"/>
    <x v="5"/>
    <x v="0"/>
    <x v="0"/>
    <x v="6"/>
    <x v="0"/>
  </r>
  <r>
    <x v="0"/>
    <x v="0"/>
    <x v="296"/>
    <x v="318"/>
    <x v="39"/>
    <x v="1"/>
    <x v="3826"/>
    <x v="4"/>
    <x v="1"/>
    <x v="0"/>
    <x v="4"/>
    <x v="264"/>
    <x v="0"/>
    <x v="2"/>
    <x v="1"/>
    <x v="5"/>
    <x v="5"/>
    <x v="0"/>
    <x v="0"/>
    <x v="6"/>
    <x v="0"/>
  </r>
  <r>
    <x v="0"/>
    <x v="0"/>
    <x v="134"/>
    <x v="144"/>
    <x v="39"/>
    <x v="1"/>
    <x v="3827"/>
    <x v="936"/>
    <x v="1"/>
    <x v="0"/>
    <x v="1132"/>
    <x v="118"/>
    <x v="1826"/>
    <x v="1"/>
    <x v="1"/>
    <x v="4"/>
    <x v="4"/>
    <x v="0"/>
    <x v="0"/>
    <x v="6"/>
    <x v="0"/>
  </r>
  <r>
    <x v="0"/>
    <x v="0"/>
    <x v="348"/>
    <x v="376"/>
    <x v="39"/>
    <x v="1"/>
    <x v="3828"/>
    <x v="357"/>
    <x v="1"/>
    <x v="0"/>
    <x v="1417"/>
    <x v="312"/>
    <x v="2234"/>
    <x v="1"/>
    <x v="1"/>
    <x v="4"/>
    <x v="4"/>
    <x v="0"/>
    <x v="0"/>
    <x v="6"/>
    <x v="0"/>
  </r>
  <r>
    <x v="0"/>
    <x v="0"/>
    <x v="350"/>
    <x v="378"/>
    <x v="39"/>
    <x v="1"/>
    <x v="3829"/>
    <x v="238"/>
    <x v="1"/>
    <x v="0"/>
    <x v="284"/>
    <x v="198"/>
    <x v="2235"/>
    <x v="1"/>
    <x v="1"/>
    <x v="4"/>
    <x v="4"/>
    <x v="0"/>
    <x v="0"/>
    <x v="6"/>
    <x v="0"/>
  </r>
  <r>
    <x v="0"/>
    <x v="0"/>
    <x v="354"/>
    <x v="382"/>
    <x v="39"/>
    <x v="1"/>
    <x v="3830"/>
    <x v="240"/>
    <x v="1"/>
    <x v="0"/>
    <x v="286"/>
    <x v="317"/>
    <x v="1246"/>
    <x v="1"/>
    <x v="1"/>
    <x v="4"/>
    <x v="4"/>
    <x v="0"/>
    <x v="0"/>
    <x v="6"/>
    <x v="0"/>
  </r>
  <r>
    <x v="0"/>
    <x v="0"/>
    <x v="474"/>
    <x v="502"/>
    <x v="39"/>
    <x v="1"/>
    <x v="3831"/>
    <x v="1167"/>
    <x v="1"/>
    <x v="0"/>
    <x v="1418"/>
    <x v="410"/>
    <x v="2236"/>
    <x v="2"/>
    <x v="1"/>
    <x v="7"/>
    <x v="7"/>
    <x v="0"/>
    <x v="0"/>
    <x v="6"/>
    <x v="0"/>
  </r>
  <r>
    <x v="0"/>
    <x v="0"/>
    <x v="230"/>
    <x v="246"/>
    <x v="39"/>
    <x v="1"/>
    <x v="3832"/>
    <x v="1168"/>
    <x v="1"/>
    <x v="0"/>
    <x v="1419"/>
    <x v="202"/>
    <x v="2237"/>
    <x v="2"/>
    <x v="1"/>
    <x v="22"/>
    <x v="22"/>
    <x v="0"/>
    <x v="0"/>
    <x v="6"/>
    <x v="0"/>
  </r>
  <r>
    <x v="0"/>
    <x v="0"/>
    <x v="231"/>
    <x v="247"/>
    <x v="39"/>
    <x v="1"/>
    <x v="3833"/>
    <x v="1169"/>
    <x v="1"/>
    <x v="0"/>
    <x v="1420"/>
    <x v="203"/>
    <x v="2238"/>
    <x v="2"/>
    <x v="1"/>
    <x v="22"/>
    <x v="22"/>
    <x v="0"/>
    <x v="0"/>
    <x v="6"/>
    <x v="0"/>
  </r>
  <r>
    <x v="0"/>
    <x v="0"/>
    <x v="25"/>
    <x v="25"/>
    <x v="39"/>
    <x v="1"/>
    <x v="3834"/>
    <x v="4"/>
    <x v="1"/>
    <x v="0"/>
    <x v="4"/>
    <x v="25"/>
    <x v="0"/>
    <x v="3"/>
    <x v="2"/>
    <x v="9"/>
    <x v="9"/>
    <x v="0"/>
    <x v="0"/>
    <x v="6"/>
    <x v="0"/>
  </r>
  <r>
    <x v="0"/>
    <x v="0"/>
    <x v="25"/>
    <x v="25"/>
    <x v="39"/>
    <x v="1"/>
    <x v="3835"/>
    <x v="1170"/>
    <x v="1"/>
    <x v="0"/>
    <x v="1421"/>
    <x v="25"/>
    <x v="2239"/>
    <x v="3"/>
    <x v="2"/>
    <x v="9"/>
    <x v="9"/>
    <x v="0"/>
    <x v="0"/>
    <x v="6"/>
    <x v="0"/>
  </r>
  <r>
    <x v="0"/>
    <x v="0"/>
    <x v="28"/>
    <x v="28"/>
    <x v="39"/>
    <x v="1"/>
    <x v="3836"/>
    <x v="1171"/>
    <x v="1"/>
    <x v="0"/>
    <x v="1422"/>
    <x v="28"/>
    <x v="2240"/>
    <x v="1"/>
    <x v="1"/>
    <x v="10"/>
    <x v="10"/>
    <x v="0"/>
    <x v="0"/>
    <x v="6"/>
    <x v="0"/>
  </r>
  <r>
    <x v="0"/>
    <x v="0"/>
    <x v="235"/>
    <x v="251"/>
    <x v="39"/>
    <x v="1"/>
    <x v="3837"/>
    <x v="1172"/>
    <x v="1"/>
    <x v="0"/>
    <x v="1423"/>
    <x v="207"/>
    <x v="2241"/>
    <x v="1"/>
    <x v="1"/>
    <x v="11"/>
    <x v="11"/>
    <x v="0"/>
    <x v="0"/>
    <x v="6"/>
    <x v="0"/>
  </r>
  <r>
    <x v="0"/>
    <x v="0"/>
    <x v="29"/>
    <x v="29"/>
    <x v="39"/>
    <x v="1"/>
    <x v="3838"/>
    <x v="1173"/>
    <x v="1"/>
    <x v="0"/>
    <x v="1424"/>
    <x v="29"/>
    <x v="2242"/>
    <x v="1"/>
    <x v="1"/>
    <x v="11"/>
    <x v="11"/>
    <x v="0"/>
    <x v="0"/>
    <x v="6"/>
    <x v="0"/>
  </r>
  <r>
    <x v="0"/>
    <x v="0"/>
    <x v="236"/>
    <x v="252"/>
    <x v="39"/>
    <x v="1"/>
    <x v="3839"/>
    <x v="1174"/>
    <x v="1"/>
    <x v="0"/>
    <x v="1425"/>
    <x v="208"/>
    <x v="2243"/>
    <x v="3"/>
    <x v="2"/>
    <x v="9"/>
    <x v="9"/>
    <x v="0"/>
    <x v="0"/>
    <x v="6"/>
    <x v="0"/>
  </r>
  <r>
    <x v="0"/>
    <x v="0"/>
    <x v="237"/>
    <x v="253"/>
    <x v="39"/>
    <x v="1"/>
    <x v="3840"/>
    <x v="1175"/>
    <x v="1"/>
    <x v="0"/>
    <x v="1426"/>
    <x v="209"/>
    <x v="2244"/>
    <x v="3"/>
    <x v="2"/>
    <x v="9"/>
    <x v="9"/>
    <x v="0"/>
    <x v="0"/>
    <x v="6"/>
    <x v="0"/>
  </r>
  <r>
    <x v="0"/>
    <x v="0"/>
    <x v="299"/>
    <x v="321"/>
    <x v="39"/>
    <x v="1"/>
    <x v="3841"/>
    <x v="1176"/>
    <x v="1"/>
    <x v="0"/>
    <x v="1427"/>
    <x v="267"/>
    <x v="2245"/>
    <x v="2"/>
    <x v="1"/>
    <x v="22"/>
    <x v="22"/>
    <x v="0"/>
    <x v="0"/>
    <x v="6"/>
    <x v="0"/>
  </r>
  <r>
    <x v="0"/>
    <x v="0"/>
    <x v="301"/>
    <x v="323"/>
    <x v="39"/>
    <x v="1"/>
    <x v="3842"/>
    <x v="1177"/>
    <x v="1"/>
    <x v="0"/>
    <x v="1428"/>
    <x v="269"/>
    <x v="2246"/>
    <x v="3"/>
    <x v="2"/>
    <x v="9"/>
    <x v="9"/>
    <x v="0"/>
    <x v="0"/>
    <x v="6"/>
    <x v="0"/>
  </r>
  <r>
    <x v="0"/>
    <x v="0"/>
    <x v="302"/>
    <x v="324"/>
    <x v="39"/>
    <x v="1"/>
    <x v="3843"/>
    <x v="1178"/>
    <x v="1"/>
    <x v="0"/>
    <x v="1429"/>
    <x v="270"/>
    <x v="2247"/>
    <x v="3"/>
    <x v="2"/>
    <x v="9"/>
    <x v="9"/>
    <x v="0"/>
    <x v="0"/>
    <x v="6"/>
    <x v="0"/>
  </r>
  <r>
    <x v="0"/>
    <x v="0"/>
    <x v="304"/>
    <x v="326"/>
    <x v="39"/>
    <x v="1"/>
    <x v="3844"/>
    <x v="1179"/>
    <x v="1"/>
    <x v="0"/>
    <x v="1430"/>
    <x v="272"/>
    <x v="2248"/>
    <x v="1"/>
    <x v="1"/>
    <x v="12"/>
    <x v="12"/>
    <x v="0"/>
    <x v="0"/>
    <x v="6"/>
    <x v="0"/>
  </r>
  <r>
    <x v="0"/>
    <x v="0"/>
    <x v="34"/>
    <x v="34"/>
    <x v="39"/>
    <x v="1"/>
    <x v="3845"/>
    <x v="4"/>
    <x v="1"/>
    <x v="0"/>
    <x v="4"/>
    <x v="34"/>
    <x v="0"/>
    <x v="2"/>
    <x v="1"/>
    <x v="13"/>
    <x v="13"/>
    <x v="0"/>
    <x v="0"/>
    <x v="6"/>
    <x v="0"/>
  </r>
  <r>
    <x v="0"/>
    <x v="0"/>
    <x v="245"/>
    <x v="261"/>
    <x v="39"/>
    <x v="1"/>
    <x v="3846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39"/>
    <x v="1"/>
    <x v="3847"/>
    <x v="1180"/>
    <x v="1"/>
    <x v="0"/>
    <x v="1431"/>
    <x v="34"/>
    <x v="2249"/>
    <x v="2"/>
    <x v="1"/>
    <x v="13"/>
    <x v="13"/>
    <x v="0"/>
    <x v="0"/>
    <x v="6"/>
    <x v="0"/>
  </r>
  <r>
    <x v="0"/>
    <x v="0"/>
    <x v="36"/>
    <x v="36"/>
    <x v="39"/>
    <x v="1"/>
    <x v="3848"/>
    <x v="4"/>
    <x v="1"/>
    <x v="0"/>
    <x v="4"/>
    <x v="35"/>
    <x v="0"/>
    <x v="2"/>
    <x v="1"/>
    <x v="13"/>
    <x v="13"/>
    <x v="0"/>
    <x v="0"/>
    <x v="6"/>
    <x v="0"/>
  </r>
  <r>
    <x v="0"/>
    <x v="0"/>
    <x v="37"/>
    <x v="37"/>
    <x v="39"/>
    <x v="1"/>
    <x v="3849"/>
    <x v="4"/>
    <x v="1"/>
    <x v="0"/>
    <x v="4"/>
    <x v="34"/>
    <x v="0"/>
    <x v="2"/>
    <x v="1"/>
    <x v="13"/>
    <x v="13"/>
    <x v="0"/>
    <x v="0"/>
    <x v="6"/>
    <x v="0"/>
  </r>
  <r>
    <x v="0"/>
    <x v="0"/>
    <x v="137"/>
    <x v="147"/>
    <x v="39"/>
    <x v="1"/>
    <x v="3850"/>
    <x v="4"/>
    <x v="1"/>
    <x v="0"/>
    <x v="4"/>
    <x v="121"/>
    <x v="0"/>
    <x v="2"/>
    <x v="1"/>
    <x v="13"/>
    <x v="13"/>
    <x v="0"/>
    <x v="0"/>
    <x v="6"/>
    <x v="0"/>
  </r>
  <r>
    <x v="0"/>
    <x v="0"/>
    <x v="138"/>
    <x v="148"/>
    <x v="39"/>
    <x v="1"/>
    <x v="3851"/>
    <x v="255"/>
    <x v="1"/>
    <x v="0"/>
    <x v="1432"/>
    <x v="121"/>
    <x v="2250"/>
    <x v="2"/>
    <x v="1"/>
    <x v="13"/>
    <x v="13"/>
    <x v="0"/>
    <x v="0"/>
    <x v="6"/>
    <x v="0"/>
  </r>
  <r>
    <x v="0"/>
    <x v="0"/>
    <x v="139"/>
    <x v="149"/>
    <x v="39"/>
    <x v="1"/>
    <x v="3852"/>
    <x v="4"/>
    <x v="1"/>
    <x v="0"/>
    <x v="4"/>
    <x v="121"/>
    <x v="0"/>
    <x v="2"/>
    <x v="1"/>
    <x v="13"/>
    <x v="13"/>
    <x v="0"/>
    <x v="0"/>
    <x v="6"/>
    <x v="0"/>
  </r>
  <r>
    <x v="0"/>
    <x v="0"/>
    <x v="639"/>
    <x v="675"/>
    <x v="39"/>
    <x v="1"/>
    <x v="3853"/>
    <x v="398"/>
    <x v="2"/>
    <x v="1"/>
    <x v="612"/>
    <x v="552"/>
    <x v="2251"/>
    <x v="1"/>
    <x v="1"/>
    <x v="3"/>
    <x v="3"/>
    <x v="0"/>
    <x v="0"/>
    <x v="6"/>
    <x v="0"/>
  </r>
  <r>
    <x v="0"/>
    <x v="0"/>
    <x v="573"/>
    <x v="609"/>
    <x v="39"/>
    <x v="1"/>
    <x v="3854"/>
    <x v="1181"/>
    <x v="2"/>
    <x v="2"/>
    <x v="888"/>
    <x v="494"/>
    <x v="2252"/>
    <x v="2"/>
    <x v="1"/>
    <x v="14"/>
    <x v="14"/>
    <x v="0"/>
    <x v="0"/>
    <x v="6"/>
    <x v="0"/>
  </r>
  <r>
    <x v="0"/>
    <x v="0"/>
    <x v="42"/>
    <x v="42"/>
    <x v="39"/>
    <x v="1"/>
    <x v="3855"/>
    <x v="1182"/>
    <x v="2"/>
    <x v="1"/>
    <x v="1433"/>
    <x v="40"/>
    <x v="2253"/>
    <x v="2"/>
    <x v="1"/>
    <x v="5"/>
    <x v="5"/>
    <x v="0"/>
    <x v="0"/>
    <x v="6"/>
    <x v="0"/>
  </r>
  <r>
    <x v="0"/>
    <x v="0"/>
    <x v="43"/>
    <x v="43"/>
    <x v="39"/>
    <x v="1"/>
    <x v="3856"/>
    <x v="1183"/>
    <x v="2"/>
    <x v="1"/>
    <x v="126"/>
    <x v="41"/>
    <x v="2254"/>
    <x v="2"/>
    <x v="1"/>
    <x v="5"/>
    <x v="5"/>
    <x v="0"/>
    <x v="0"/>
    <x v="6"/>
    <x v="0"/>
  </r>
  <r>
    <x v="0"/>
    <x v="0"/>
    <x v="143"/>
    <x v="153"/>
    <x v="39"/>
    <x v="1"/>
    <x v="3857"/>
    <x v="84"/>
    <x v="2"/>
    <x v="2"/>
    <x v="183"/>
    <x v="124"/>
    <x v="259"/>
    <x v="2"/>
    <x v="1"/>
    <x v="14"/>
    <x v="14"/>
    <x v="0"/>
    <x v="0"/>
    <x v="6"/>
    <x v="0"/>
  </r>
  <r>
    <x v="0"/>
    <x v="0"/>
    <x v="641"/>
    <x v="448"/>
    <x v="39"/>
    <x v="1"/>
    <x v="3858"/>
    <x v="1184"/>
    <x v="2"/>
    <x v="1"/>
    <x v="1434"/>
    <x v="554"/>
    <x v="2255"/>
    <x v="2"/>
    <x v="1"/>
    <x v="14"/>
    <x v="14"/>
    <x v="0"/>
    <x v="0"/>
    <x v="6"/>
    <x v="0"/>
  </r>
  <r>
    <x v="0"/>
    <x v="0"/>
    <x v="463"/>
    <x v="491"/>
    <x v="39"/>
    <x v="1"/>
    <x v="3859"/>
    <x v="4"/>
    <x v="2"/>
    <x v="1"/>
    <x v="4"/>
    <x v="400"/>
    <x v="0"/>
    <x v="2"/>
    <x v="1"/>
    <x v="14"/>
    <x v="14"/>
    <x v="0"/>
    <x v="0"/>
    <x v="6"/>
    <x v="0"/>
  </r>
  <r>
    <x v="0"/>
    <x v="0"/>
    <x v="252"/>
    <x v="268"/>
    <x v="39"/>
    <x v="1"/>
    <x v="3860"/>
    <x v="1185"/>
    <x v="2"/>
    <x v="2"/>
    <x v="1435"/>
    <x v="222"/>
    <x v="2256"/>
    <x v="4"/>
    <x v="3"/>
    <x v="16"/>
    <x v="16"/>
    <x v="0"/>
    <x v="0"/>
    <x v="6"/>
    <x v="0"/>
  </r>
  <r>
    <x v="0"/>
    <x v="0"/>
    <x v="254"/>
    <x v="270"/>
    <x v="39"/>
    <x v="1"/>
    <x v="3861"/>
    <x v="486"/>
    <x v="2"/>
    <x v="1"/>
    <x v="57"/>
    <x v="224"/>
    <x v="2257"/>
    <x v="2"/>
    <x v="1"/>
    <x v="5"/>
    <x v="5"/>
    <x v="0"/>
    <x v="0"/>
    <x v="6"/>
    <x v="0"/>
  </r>
  <r>
    <x v="0"/>
    <x v="0"/>
    <x v="310"/>
    <x v="332"/>
    <x v="39"/>
    <x v="1"/>
    <x v="3862"/>
    <x v="45"/>
    <x v="2"/>
    <x v="2"/>
    <x v="45"/>
    <x v="278"/>
    <x v="2258"/>
    <x v="4"/>
    <x v="3"/>
    <x v="16"/>
    <x v="16"/>
    <x v="0"/>
    <x v="0"/>
    <x v="6"/>
    <x v="0"/>
  </r>
  <r>
    <x v="0"/>
    <x v="0"/>
    <x v="421"/>
    <x v="448"/>
    <x v="39"/>
    <x v="1"/>
    <x v="3863"/>
    <x v="60"/>
    <x v="2"/>
    <x v="1"/>
    <x v="1436"/>
    <x v="372"/>
    <x v="2259"/>
    <x v="2"/>
    <x v="1"/>
    <x v="14"/>
    <x v="14"/>
    <x v="0"/>
    <x v="0"/>
    <x v="6"/>
    <x v="0"/>
  </r>
  <r>
    <x v="0"/>
    <x v="0"/>
    <x v="557"/>
    <x v="592"/>
    <x v="39"/>
    <x v="1"/>
    <x v="3864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39"/>
    <x v="1"/>
    <x v="3865"/>
    <x v="45"/>
    <x v="2"/>
    <x v="2"/>
    <x v="45"/>
    <x v="281"/>
    <x v="822"/>
    <x v="4"/>
    <x v="3"/>
    <x v="16"/>
    <x v="16"/>
    <x v="0"/>
    <x v="0"/>
    <x v="6"/>
    <x v="0"/>
  </r>
  <r>
    <x v="0"/>
    <x v="0"/>
    <x v="314"/>
    <x v="336"/>
    <x v="39"/>
    <x v="1"/>
    <x v="3866"/>
    <x v="45"/>
    <x v="2"/>
    <x v="2"/>
    <x v="45"/>
    <x v="282"/>
    <x v="346"/>
    <x v="4"/>
    <x v="3"/>
    <x v="16"/>
    <x v="16"/>
    <x v="0"/>
    <x v="0"/>
    <x v="6"/>
    <x v="0"/>
  </r>
  <r>
    <x v="0"/>
    <x v="0"/>
    <x v="255"/>
    <x v="271"/>
    <x v="39"/>
    <x v="1"/>
    <x v="3867"/>
    <x v="47"/>
    <x v="2"/>
    <x v="2"/>
    <x v="47"/>
    <x v="225"/>
    <x v="347"/>
    <x v="4"/>
    <x v="3"/>
    <x v="16"/>
    <x v="16"/>
    <x v="0"/>
    <x v="0"/>
    <x v="6"/>
    <x v="0"/>
  </r>
  <r>
    <x v="0"/>
    <x v="0"/>
    <x v="317"/>
    <x v="339"/>
    <x v="39"/>
    <x v="1"/>
    <x v="3868"/>
    <x v="111"/>
    <x v="2"/>
    <x v="1"/>
    <x v="106"/>
    <x v="284"/>
    <x v="2260"/>
    <x v="2"/>
    <x v="1"/>
    <x v="22"/>
    <x v="22"/>
    <x v="0"/>
    <x v="0"/>
    <x v="6"/>
    <x v="0"/>
  </r>
  <r>
    <x v="0"/>
    <x v="0"/>
    <x v="480"/>
    <x v="508"/>
    <x v="39"/>
    <x v="1"/>
    <x v="3869"/>
    <x v="4"/>
    <x v="2"/>
    <x v="1"/>
    <x v="4"/>
    <x v="414"/>
    <x v="0"/>
    <x v="1"/>
    <x v="1"/>
    <x v="18"/>
    <x v="18"/>
    <x v="0"/>
    <x v="0"/>
    <x v="6"/>
    <x v="0"/>
  </r>
  <r>
    <x v="0"/>
    <x v="0"/>
    <x v="159"/>
    <x v="169"/>
    <x v="39"/>
    <x v="1"/>
    <x v="3870"/>
    <x v="353"/>
    <x v="2"/>
    <x v="1"/>
    <x v="424"/>
    <x v="140"/>
    <x v="653"/>
    <x v="1"/>
    <x v="1"/>
    <x v="10"/>
    <x v="10"/>
    <x v="0"/>
    <x v="0"/>
    <x v="6"/>
    <x v="0"/>
  </r>
  <r>
    <x v="0"/>
    <x v="0"/>
    <x v="426"/>
    <x v="427"/>
    <x v="39"/>
    <x v="1"/>
    <x v="3871"/>
    <x v="1186"/>
    <x v="2"/>
    <x v="1"/>
    <x v="1437"/>
    <x v="377"/>
    <x v="2261"/>
    <x v="3"/>
    <x v="2"/>
    <x v="17"/>
    <x v="17"/>
    <x v="0"/>
    <x v="0"/>
    <x v="6"/>
    <x v="0"/>
  </r>
  <r>
    <x v="0"/>
    <x v="0"/>
    <x v="65"/>
    <x v="64"/>
    <x v="39"/>
    <x v="1"/>
    <x v="3872"/>
    <x v="447"/>
    <x v="2"/>
    <x v="1"/>
    <x v="544"/>
    <x v="60"/>
    <x v="828"/>
    <x v="1"/>
    <x v="1"/>
    <x v="18"/>
    <x v="18"/>
    <x v="0"/>
    <x v="0"/>
    <x v="6"/>
    <x v="0"/>
  </r>
  <r>
    <x v="0"/>
    <x v="0"/>
    <x v="256"/>
    <x v="272"/>
    <x v="39"/>
    <x v="1"/>
    <x v="3873"/>
    <x v="847"/>
    <x v="2"/>
    <x v="1"/>
    <x v="1438"/>
    <x v="226"/>
    <x v="2262"/>
    <x v="1"/>
    <x v="1"/>
    <x v="18"/>
    <x v="18"/>
    <x v="0"/>
    <x v="0"/>
    <x v="6"/>
    <x v="0"/>
  </r>
  <r>
    <x v="0"/>
    <x v="0"/>
    <x v="69"/>
    <x v="68"/>
    <x v="39"/>
    <x v="1"/>
    <x v="3874"/>
    <x v="51"/>
    <x v="2"/>
    <x v="2"/>
    <x v="60"/>
    <x v="63"/>
    <x v="65"/>
    <x v="4"/>
    <x v="3"/>
    <x v="19"/>
    <x v="19"/>
    <x v="0"/>
    <x v="0"/>
    <x v="6"/>
    <x v="0"/>
  </r>
  <r>
    <x v="0"/>
    <x v="0"/>
    <x v="324"/>
    <x v="346"/>
    <x v="39"/>
    <x v="1"/>
    <x v="3875"/>
    <x v="51"/>
    <x v="2"/>
    <x v="2"/>
    <x v="76"/>
    <x v="66"/>
    <x v="85"/>
    <x v="4"/>
    <x v="3"/>
    <x v="21"/>
    <x v="21"/>
    <x v="0"/>
    <x v="0"/>
    <x v="6"/>
    <x v="0"/>
  </r>
  <r>
    <x v="0"/>
    <x v="0"/>
    <x v="377"/>
    <x v="405"/>
    <x v="39"/>
    <x v="1"/>
    <x v="3876"/>
    <x v="51"/>
    <x v="2"/>
    <x v="2"/>
    <x v="76"/>
    <x v="231"/>
    <x v="905"/>
    <x v="4"/>
    <x v="3"/>
    <x v="20"/>
    <x v="20"/>
    <x v="0"/>
    <x v="0"/>
    <x v="6"/>
    <x v="0"/>
  </r>
  <r>
    <x v="0"/>
    <x v="0"/>
    <x v="432"/>
    <x v="458"/>
    <x v="39"/>
    <x v="1"/>
    <x v="3877"/>
    <x v="51"/>
    <x v="2"/>
    <x v="2"/>
    <x v="76"/>
    <x v="382"/>
    <x v="1095"/>
    <x v="4"/>
    <x v="3"/>
    <x v="21"/>
    <x v="21"/>
    <x v="0"/>
    <x v="0"/>
    <x v="6"/>
    <x v="0"/>
  </r>
  <r>
    <x v="0"/>
    <x v="0"/>
    <x v="325"/>
    <x v="347"/>
    <x v="39"/>
    <x v="1"/>
    <x v="3878"/>
    <x v="51"/>
    <x v="2"/>
    <x v="2"/>
    <x v="84"/>
    <x v="290"/>
    <x v="903"/>
    <x v="4"/>
    <x v="3"/>
    <x v="20"/>
    <x v="20"/>
    <x v="0"/>
    <x v="0"/>
    <x v="6"/>
    <x v="0"/>
  </r>
  <r>
    <x v="0"/>
    <x v="0"/>
    <x v="161"/>
    <x v="171"/>
    <x v="39"/>
    <x v="1"/>
    <x v="3879"/>
    <x v="51"/>
    <x v="2"/>
    <x v="2"/>
    <x v="60"/>
    <x v="142"/>
    <x v="1356"/>
    <x v="4"/>
    <x v="3"/>
    <x v="19"/>
    <x v="19"/>
    <x v="0"/>
    <x v="0"/>
    <x v="6"/>
    <x v="0"/>
  </r>
  <r>
    <x v="0"/>
    <x v="0"/>
    <x v="257"/>
    <x v="273"/>
    <x v="39"/>
    <x v="1"/>
    <x v="3880"/>
    <x v="60"/>
    <x v="2"/>
    <x v="2"/>
    <x v="429"/>
    <x v="227"/>
    <x v="2263"/>
    <x v="4"/>
    <x v="3"/>
    <x v="26"/>
    <x v="26"/>
    <x v="0"/>
    <x v="0"/>
    <x v="6"/>
    <x v="0"/>
  </r>
  <r>
    <x v="0"/>
    <x v="0"/>
    <x v="162"/>
    <x v="172"/>
    <x v="39"/>
    <x v="1"/>
    <x v="3881"/>
    <x v="59"/>
    <x v="2"/>
    <x v="2"/>
    <x v="129"/>
    <x v="143"/>
    <x v="153"/>
    <x v="4"/>
    <x v="3"/>
    <x v="21"/>
    <x v="21"/>
    <x v="0"/>
    <x v="0"/>
    <x v="6"/>
    <x v="0"/>
  </r>
  <r>
    <x v="0"/>
    <x v="0"/>
    <x v="259"/>
    <x v="275"/>
    <x v="39"/>
    <x v="1"/>
    <x v="3882"/>
    <x v="51"/>
    <x v="2"/>
    <x v="2"/>
    <x v="76"/>
    <x v="228"/>
    <x v="1109"/>
    <x v="4"/>
    <x v="3"/>
    <x v="20"/>
    <x v="20"/>
    <x v="0"/>
    <x v="0"/>
    <x v="6"/>
    <x v="0"/>
  </r>
  <r>
    <x v="0"/>
    <x v="0"/>
    <x v="163"/>
    <x v="173"/>
    <x v="39"/>
    <x v="1"/>
    <x v="3883"/>
    <x v="59"/>
    <x v="2"/>
    <x v="2"/>
    <x v="130"/>
    <x v="144"/>
    <x v="154"/>
    <x v="4"/>
    <x v="3"/>
    <x v="20"/>
    <x v="20"/>
    <x v="0"/>
    <x v="0"/>
    <x v="6"/>
    <x v="0"/>
  </r>
  <r>
    <x v="0"/>
    <x v="0"/>
    <x v="326"/>
    <x v="348"/>
    <x v="39"/>
    <x v="1"/>
    <x v="3884"/>
    <x v="47"/>
    <x v="2"/>
    <x v="2"/>
    <x v="68"/>
    <x v="64"/>
    <x v="77"/>
    <x v="4"/>
    <x v="3"/>
    <x v="21"/>
    <x v="21"/>
    <x v="0"/>
    <x v="0"/>
    <x v="6"/>
    <x v="0"/>
  </r>
  <r>
    <x v="0"/>
    <x v="0"/>
    <x v="166"/>
    <x v="176"/>
    <x v="39"/>
    <x v="1"/>
    <x v="3885"/>
    <x v="45"/>
    <x v="2"/>
    <x v="2"/>
    <x v="45"/>
    <x v="147"/>
    <x v="158"/>
    <x v="4"/>
    <x v="3"/>
    <x v="16"/>
    <x v="16"/>
    <x v="0"/>
    <x v="0"/>
    <x v="6"/>
    <x v="0"/>
  </r>
  <r>
    <x v="0"/>
    <x v="0"/>
    <x v="261"/>
    <x v="277"/>
    <x v="39"/>
    <x v="1"/>
    <x v="3886"/>
    <x v="45"/>
    <x v="2"/>
    <x v="2"/>
    <x v="131"/>
    <x v="230"/>
    <x v="1277"/>
    <x v="4"/>
    <x v="3"/>
    <x v="20"/>
    <x v="20"/>
    <x v="0"/>
    <x v="0"/>
    <x v="6"/>
    <x v="0"/>
  </r>
  <r>
    <x v="0"/>
    <x v="0"/>
    <x v="261"/>
    <x v="277"/>
    <x v="39"/>
    <x v="1"/>
    <x v="3887"/>
    <x v="47"/>
    <x v="2"/>
    <x v="2"/>
    <x v="85"/>
    <x v="230"/>
    <x v="616"/>
    <x v="4"/>
    <x v="3"/>
    <x v="20"/>
    <x v="20"/>
    <x v="0"/>
    <x v="0"/>
    <x v="6"/>
    <x v="0"/>
  </r>
  <r>
    <x v="0"/>
    <x v="0"/>
    <x v="76"/>
    <x v="75"/>
    <x v="39"/>
    <x v="1"/>
    <x v="3888"/>
    <x v="45"/>
    <x v="2"/>
    <x v="2"/>
    <x v="61"/>
    <x v="66"/>
    <x v="72"/>
    <x v="4"/>
    <x v="3"/>
    <x v="21"/>
    <x v="21"/>
    <x v="0"/>
    <x v="0"/>
    <x v="6"/>
    <x v="0"/>
  </r>
  <r>
    <x v="0"/>
    <x v="0"/>
    <x v="81"/>
    <x v="80"/>
    <x v="39"/>
    <x v="1"/>
    <x v="3889"/>
    <x v="45"/>
    <x v="2"/>
    <x v="2"/>
    <x v="61"/>
    <x v="64"/>
    <x v="66"/>
    <x v="4"/>
    <x v="3"/>
    <x v="21"/>
    <x v="21"/>
    <x v="0"/>
    <x v="0"/>
    <x v="6"/>
    <x v="0"/>
  </r>
  <r>
    <x v="0"/>
    <x v="0"/>
    <x v="263"/>
    <x v="279"/>
    <x v="39"/>
    <x v="1"/>
    <x v="3890"/>
    <x v="615"/>
    <x v="2"/>
    <x v="2"/>
    <x v="1392"/>
    <x v="232"/>
    <x v="2264"/>
    <x v="4"/>
    <x v="3"/>
    <x v="20"/>
    <x v="20"/>
    <x v="0"/>
    <x v="0"/>
    <x v="6"/>
    <x v="0"/>
  </r>
  <r>
    <x v="0"/>
    <x v="0"/>
    <x v="82"/>
    <x v="81"/>
    <x v="39"/>
    <x v="1"/>
    <x v="3891"/>
    <x v="173"/>
    <x v="2"/>
    <x v="2"/>
    <x v="433"/>
    <x v="73"/>
    <x v="1359"/>
    <x v="4"/>
    <x v="3"/>
    <x v="21"/>
    <x v="21"/>
    <x v="0"/>
    <x v="0"/>
    <x v="6"/>
    <x v="0"/>
  </r>
  <r>
    <x v="0"/>
    <x v="0"/>
    <x v="172"/>
    <x v="182"/>
    <x v="39"/>
    <x v="1"/>
    <x v="3892"/>
    <x v="356"/>
    <x v="2"/>
    <x v="2"/>
    <x v="145"/>
    <x v="153"/>
    <x v="2265"/>
    <x v="4"/>
    <x v="3"/>
    <x v="16"/>
    <x v="16"/>
    <x v="0"/>
    <x v="0"/>
    <x v="6"/>
    <x v="0"/>
  </r>
  <r>
    <x v="0"/>
    <x v="0"/>
    <x v="265"/>
    <x v="281"/>
    <x v="39"/>
    <x v="1"/>
    <x v="3893"/>
    <x v="172"/>
    <x v="2"/>
    <x v="2"/>
    <x v="377"/>
    <x v="234"/>
    <x v="666"/>
    <x v="4"/>
    <x v="3"/>
    <x v="20"/>
    <x v="20"/>
    <x v="0"/>
    <x v="0"/>
    <x v="6"/>
    <x v="0"/>
  </r>
  <r>
    <x v="0"/>
    <x v="0"/>
    <x v="174"/>
    <x v="184"/>
    <x v="39"/>
    <x v="1"/>
    <x v="3894"/>
    <x v="64"/>
    <x v="2"/>
    <x v="2"/>
    <x v="71"/>
    <x v="155"/>
    <x v="704"/>
    <x v="4"/>
    <x v="3"/>
    <x v="21"/>
    <x v="21"/>
    <x v="0"/>
    <x v="0"/>
    <x v="6"/>
    <x v="0"/>
  </r>
  <r>
    <x v="0"/>
    <x v="0"/>
    <x v="85"/>
    <x v="84"/>
    <x v="39"/>
    <x v="1"/>
    <x v="3895"/>
    <x v="52"/>
    <x v="2"/>
    <x v="2"/>
    <x v="72"/>
    <x v="75"/>
    <x v="80"/>
    <x v="4"/>
    <x v="3"/>
    <x v="19"/>
    <x v="19"/>
    <x v="0"/>
    <x v="0"/>
    <x v="6"/>
    <x v="0"/>
  </r>
  <r>
    <x v="0"/>
    <x v="0"/>
    <x v="175"/>
    <x v="185"/>
    <x v="39"/>
    <x v="1"/>
    <x v="3896"/>
    <x v="1187"/>
    <x v="2"/>
    <x v="2"/>
    <x v="1439"/>
    <x v="156"/>
    <x v="2266"/>
    <x v="4"/>
    <x v="3"/>
    <x v="20"/>
    <x v="20"/>
    <x v="0"/>
    <x v="0"/>
    <x v="6"/>
    <x v="0"/>
  </r>
  <r>
    <x v="0"/>
    <x v="0"/>
    <x v="266"/>
    <x v="282"/>
    <x v="39"/>
    <x v="1"/>
    <x v="3897"/>
    <x v="61"/>
    <x v="2"/>
    <x v="2"/>
    <x v="136"/>
    <x v="235"/>
    <x v="469"/>
    <x v="4"/>
    <x v="3"/>
    <x v="26"/>
    <x v="26"/>
    <x v="0"/>
    <x v="0"/>
    <x v="6"/>
    <x v="0"/>
  </r>
  <r>
    <x v="0"/>
    <x v="0"/>
    <x v="267"/>
    <x v="283"/>
    <x v="39"/>
    <x v="1"/>
    <x v="3898"/>
    <x v="45"/>
    <x v="2"/>
    <x v="2"/>
    <x v="61"/>
    <x v="236"/>
    <x v="284"/>
    <x v="4"/>
    <x v="3"/>
    <x v="20"/>
    <x v="20"/>
    <x v="0"/>
    <x v="0"/>
    <x v="6"/>
    <x v="0"/>
  </r>
  <r>
    <x v="0"/>
    <x v="0"/>
    <x v="332"/>
    <x v="354"/>
    <x v="39"/>
    <x v="1"/>
    <x v="3899"/>
    <x v="47"/>
    <x v="2"/>
    <x v="2"/>
    <x v="384"/>
    <x v="296"/>
    <x v="1194"/>
    <x v="4"/>
    <x v="3"/>
    <x v="20"/>
    <x v="20"/>
    <x v="0"/>
    <x v="0"/>
    <x v="6"/>
    <x v="0"/>
  </r>
  <r>
    <x v="0"/>
    <x v="0"/>
    <x v="88"/>
    <x v="87"/>
    <x v="39"/>
    <x v="1"/>
    <x v="3900"/>
    <x v="47"/>
    <x v="2"/>
    <x v="2"/>
    <x v="69"/>
    <x v="77"/>
    <x v="471"/>
    <x v="4"/>
    <x v="3"/>
    <x v="19"/>
    <x v="19"/>
    <x v="0"/>
    <x v="0"/>
    <x v="6"/>
    <x v="0"/>
  </r>
  <r>
    <x v="0"/>
    <x v="0"/>
    <x v="208"/>
    <x v="223"/>
    <x v="39"/>
    <x v="1"/>
    <x v="3901"/>
    <x v="218"/>
    <x v="2"/>
    <x v="2"/>
    <x v="319"/>
    <x v="182"/>
    <x v="1363"/>
    <x v="4"/>
    <x v="3"/>
    <x v="21"/>
    <x v="21"/>
    <x v="0"/>
    <x v="0"/>
    <x v="6"/>
    <x v="0"/>
  </r>
  <r>
    <x v="0"/>
    <x v="0"/>
    <x v="269"/>
    <x v="285"/>
    <x v="39"/>
    <x v="1"/>
    <x v="3902"/>
    <x v="66"/>
    <x v="2"/>
    <x v="2"/>
    <x v="81"/>
    <x v="238"/>
    <x v="286"/>
    <x v="4"/>
    <x v="3"/>
    <x v="20"/>
    <x v="20"/>
    <x v="0"/>
    <x v="0"/>
    <x v="6"/>
    <x v="0"/>
  </r>
  <r>
    <x v="0"/>
    <x v="0"/>
    <x v="441"/>
    <x v="467"/>
    <x v="39"/>
    <x v="1"/>
    <x v="3903"/>
    <x v="47"/>
    <x v="2"/>
    <x v="2"/>
    <x v="68"/>
    <x v="382"/>
    <x v="929"/>
    <x v="4"/>
    <x v="3"/>
    <x v="21"/>
    <x v="21"/>
    <x v="0"/>
    <x v="0"/>
    <x v="6"/>
    <x v="0"/>
  </r>
  <r>
    <x v="0"/>
    <x v="0"/>
    <x v="177"/>
    <x v="187"/>
    <x v="39"/>
    <x v="1"/>
    <x v="3904"/>
    <x v="45"/>
    <x v="2"/>
    <x v="2"/>
    <x v="61"/>
    <x v="157"/>
    <x v="1198"/>
    <x v="4"/>
    <x v="3"/>
    <x v="21"/>
    <x v="21"/>
    <x v="0"/>
    <x v="0"/>
    <x v="6"/>
    <x v="0"/>
  </r>
  <r>
    <x v="0"/>
    <x v="0"/>
    <x v="178"/>
    <x v="188"/>
    <x v="39"/>
    <x v="1"/>
    <x v="3905"/>
    <x v="47"/>
    <x v="2"/>
    <x v="2"/>
    <x v="68"/>
    <x v="158"/>
    <x v="476"/>
    <x v="4"/>
    <x v="3"/>
    <x v="21"/>
    <x v="21"/>
    <x v="0"/>
    <x v="0"/>
    <x v="6"/>
    <x v="0"/>
  </r>
  <r>
    <x v="0"/>
    <x v="0"/>
    <x v="91"/>
    <x v="90"/>
    <x v="39"/>
    <x v="1"/>
    <x v="3906"/>
    <x v="60"/>
    <x v="2"/>
    <x v="2"/>
    <x v="549"/>
    <x v="79"/>
    <x v="846"/>
    <x v="4"/>
    <x v="3"/>
    <x v="19"/>
    <x v="19"/>
    <x v="0"/>
    <x v="0"/>
    <x v="6"/>
    <x v="0"/>
  </r>
  <r>
    <x v="0"/>
    <x v="0"/>
    <x v="210"/>
    <x v="225"/>
    <x v="39"/>
    <x v="1"/>
    <x v="3907"/>
    <x v="45"/>
    <x v="2"/>
    <x v="2"/>
    <x v="61"/>
    <x v="184"/>
    <x v="377"/>
    <x v="4"/>
    <x v="3"/>
    <x v="21"/>
    <x v="21"/>
    <x v="0"/>
    <x v="0"/>
    <x v="6"/>
    <x v="0"/>
  </r>
  <r>
    <x v="0"/>
    <x v="0"/>
    <x v="211"/>
    <x v="226"/>
    <x v="39"/>
    <x v="1"/>
    <x v="3908"/>
    <x v="47"/>
    <x v="2"/>
    <x v="2"/>
    <x v="85"/>
    <x v="183"/>
    <x v="205"/>
    <x v="4"/>
    <x v="3"/>
    <x v="20"/>
    <x v="20"/>
    <x v="0"/>
    <x v="0"/>
    <x v="6"/>
    <x v="0"/>
  </r>
  <r>
    <x v="0"/>
    <x v="0"/>
    <x v="389"/>
    <x v="417"/>
    <x v="39"/>
    <x v="1"/>
    <x v="3909"/>
    <x v="45"/>
    <x v="2"/>
    <x v="2"/>
    <x v="61"/>
    <x v="238"/>
    <x v="456"/>
    <x v="4"/>
    <x v="3"/>
    <x v="20"/>
    <x v="20"/>
    <x v="0"/>
    <x v="0"/>
    <x v="6"/>
    <x v="0"/>
  </r>
  <r>
    <x v="0"/>
    <x v="0"/>
    <x v="448"/>
    <x v="474"/>
    <x v="39"/>
    <x v="1"/>
    <x v="3910"/>
    <x v="45"/>
    <x v="2"/>
    <x v="2"/>
    <x v="65"/>
    <x v="390"/>
    <x v="847"/>
    <x v="4"/>
    <x v="3"/>
    <x v="19"/>
    <x v="19"/>
    <x v="0"/>
    <x v="0"/>
    <x v="6"/>
    <x v="0"/>
  </r>
  <r>
    <x v="0"/>
    <x v="0"/>
    <x v="216"/>
    <x v="232"/>
    <x v="39"/>
    <x v="1"/>
    <x v="3911"/>
    <x v="45"/>
    <x v="2"/>
    <x v="2"/>
    <x v="61"/>
    <x v="188"/>
    <x v="1510"/>
    <x v="4"/>
    <x v="3"/>
    <x v="21"/>
    <x v="21"/>
    <x v="0"/>
    <x v="0"/>
    <x v="6"/>
    <x v="0"/>
  </r>
  <r>
    <x v="0"/>
    <x v="0"/>
    <x v="212"/>
    <x v="227"/>
    <x v="39"/>
    <x v="1"/>
    <x v="3912"/>
    <x v="45"/>
    <x v="2"/>
    <x v="2"/>
    <x v="131"/>
    <x v="185"/>
    <x v="206"/>
    <x v="4"/>
    <x v="3"/>
    <x v="20"/>
    <x v="20"/>
    <x v="0"/>
    <x v="0"/>
    <x v="6"/>
    <x v="0"/>
  </r>
  <r>
    <x v="0"/>
    <x v="0"/>
    <x v="272"/>
    <x v="288"/>
    <x v="39"/>
    <x v="1"/>
    <x v="3913"/>
    <x v="116"/>
    <x v="2"/>
    <x v="2"/>
    <x v="253"/>
    <x v="240"/>
    <x v="2267"/>
    <x v="4"/>
    <x v="3"/>
    <x v="20"/>
    <x v="20"/>
    <x v="0"/>
    <x v="0"/>
    <x v="6"/>
    <x v="0"/>
  </r>
  <r>
    <x v="0"/>
    <x v="0"/>
    <x v="390"/>
    <x v="418"/>
    <x v="39"/>
    <x v="1"/>
    <x v="3914"/>
    <x v="59"/>
    <x v="2"/>
    <x v="2"/>
    <x v="129"/>
    <x v="345"/>
    <x v="2268"/>
    <x v="4"/>
    <x v="3"/>
    <x v="21"/>
    <x v="21"/>
    <x v="0"/>
    <x v="0"/>
    <x v="6"/>
    <x v="0"/>
  </r>
  <r>
    <x v="0"/>
    <x v="0"/>
    <x v="449"/>
    <x v="475"/>
    <x v="39"/>
    <x v="1"/>
    <x v="3915"/>
    <x v="59"/>
    <x v="2"/>
    <x v="2"/>
    <x v="129"/>
    <x v="391"/>
    <x v="2269"/>
    <x v="4"/>
    <x v="3"/>
    <x v="21"/>
    <x v="21"/>
    <x v="0"/>
    <x v="0"/>
    <x v="6"/>
    <x v="0"/>
  </r>
  <r>
    <x v="0"/>
    <x v="0"/>
    <x v="98"/>
    <x v="97"/>
    <x v="39"/>
    <x v="1"/>
    <x v="3916"/>
    <x v="45"/>
    <x v="2"/>
    <x v="2"/>
    <x v="65"/>
    <x v="63"/>
    <x v="454"/>
    <x v="4"/>
    <x v="3"/>
    <x v="19"/>
    <x v="19"/>
    <x v="0"/>
    <x v="0"/>
    <x v="6"/>
    <x v="0"/>
  </r>
  <r>
    <x v="0"/>
    <x v="0"/>
    <x v="391"/>
    <x v="419"/>
    <x v="39"/>
    <x v="1"/>
    <x v="3917"/>
    <x v="45"/>
    <x v="2"/>
    <x v="2"/>
    <x v="61"/>
    <x v="346"/>
    <x v="1220"/>
    <x v="4"/>
    <x v="3"/>
    <x v="21"/>
    <x v="21"/>
    <x v="0"/>
    <x v="0"/>
    <x v="6"/>
    <x v="0"/>
  </r>
  <r>
    <x v="0"/>
    <x v="0"/>
    <x v="99"/>
    <x v="98"/>
    <x v="39"/>
    <x v="1"/>
    <x v="3918"/>
    <x v="47"/>
    <x v="2"/>
    <x v="2"/>
    <x v="69"/>
    <x v="85"/>
    <x v="93"/>
    <x v="4"/>
    <x v="3"/>
    <x v="19"/>
    <x v="19"/>
    <x v="0"/>
    <x v="0"/>
    <x v="6"/>
    <x v="0"/>
  </r>
  <r>
    <x v="0"/>
    <x v="0"/>
    <x v="184"/>
    <x v="194"/>
    <x v="39"/>
    <x v="1"/>
    <x v="3919"/>
    <x v="45"/>
    <x v="2"/>
    <x v="2"/>
    <x v="61"/>
    <x v="163"/>
    <x v="851"/>
    <x v="4"/>
    <x v="3"/>
    <x v="21"/>
    <x v="21"/>
    <x v="0"/>
    <x v="0"/>
    <x v="6"/>
    <x v="0"/>
  </r>
  <r>
    <x v="0"/>
    <x v="0"/>
    <x v="100"/>
    <x v="99"/>
    <x v="39"/>
    <x v="1"/>
    <x v="3920"/>
    <x v="45"/>
    <x v="2"/>
    <x v="2"/>
    <x v="61"/>
    <x v="86"/>
    <x v="380"/>
    <x v="4"/>
    <x v="3"/>
    <x v="21"/>
    <x v="21"/>
    <x v="0"/>
    <x v="0"/>
    <x v="6"/>
    <x v="0"/>
  </r>
  <r>
    <x v="0"/>
    <x v="0"/>
    <x v="395"/>
    <x v="423"/>
    <x v="39"/>
    <x v="1"/>
    <x v="3921"/>
    <x v="47"/>
    <x v="2"/>
    <x v="2"/>
    <x v="85"/>
    <x v="183"/>
    <x v="205"/>
    <x v="4"/>
    <x v="3"/>
    <x v="20"/>
    <x v="20"/>
    <x v="0"/>
    <x v="0"/>
    <x v="6"/>
    <x v="0"/>
  </r>
  <r>
    <x v="0"/>
    <x v="0"/>
    <x v="274"/>
    <x v="290"/>
    <x v="39"/>
    <x v="1"/>
    <x v="3922"/>
    <x v="170"/>
    <x v="2"/>
    <x v="2"/>
    <x v="196"/>
    <x v="242"/>
    <x v="291"/>
    <x v="4"/>
    <x v="3"/>
    <x v="19"/>
    <x v="19"/>
    <x v="0"/>
    <x v="0"/>
    <x v="6"/>
    <x v="0"/>
  </r>
  <r>
    <x v="0"/>
    <x v="0"/>
    <x v="101"/>
    <x v="100"/>
    <x v="39"/>
    <x v="1"/>
    <x v="3923"/>
    <x v="174"/>
    <x v="2"/>
    <x v="2"/>
    <x v="139"/>
    <x v="87"/>
    <x v="2270"/>
    <x v="4"/>
    <x v="3"/>
    <x v="21"/>
    <x v="21"/>
    <x v="0"/>
    <x v="0"/>
    <x v="6"/>
    <x v="0"/>
  </r>
  <r>
    <x v="0"/>
    <x v="0"/>
    <x v="104"/>
    <x v="103"/>
    <x v="39"/>
    <x v="1"/>
    <x v="3924"/>
    <x v="45"/>
    <x v="2"/>
    <x v="2"/>
    <x v="65"/>
    <x v="90"/>
    <x v="613"/>
    <x v="4"/>
    <x v="3"/>
    <x v="19"/>
    <x v="19"/>
    <x v="0"/>
    <x v="0"/>
    <x v="6"/>
    <x v="0"/>
  </r>
  <r>
    <x v="0"/>
    <x v="0"/>
    <x v="453"/>
    <x v="479"/>
    <x v="39"/>
    <x v="1"/>
    <x v="3925"/>
    <x v="45"/>
    <x v="2"/>
    <x v="2"/>
    <x v="61"/>
    <x v="394"/>
    <x v="685"/>
    <x v="4"/>
    <x v="3"/>
    <x v="21"/>
    <x v="21"/>
    <x v="0"/>
    <x v="0"/>
    <x v="6"/>
    <x v="0"/>
  </r>
  <r>
    <x v="0"/>
    <x v="0"/>
    <x v="465"/>
    <x v="493"/>
    <x v="39"/>
    <x v="1"/>
    <x v="3926"/>
    <x v="59"/>
    <x v="2"/>
    <x v="2"/>
    <x v="130"/>
    <x v="402"/>
    <x v="686"/>
    <x v="4"/>
    <x v="3"/>
    <x v="21"/>
    <x v="21"/>
    <x v="0"/>
    <x v="0"/>
    <x v="6"/>
    <x v="0"/>
  </r>
  <r>
    <x v="0"/>
    <x v="0"/>
    <x v="455"/>
    <x v="481"/>
    <x v="39"/>
    <x v="1"/>
    <x v="3927"/>
    <x v="52"/>
    <x v="2"/>
    <x v="2"/>
    <x v="67"/>
    <x v="395"/>
    <x v="2271"/>
    <x v="4"/>
    <x v="3"/>
    <x v="21"/>
    <x v="21"/>
    <x v="0"/>
    <x v="0"/>
    <x v="6"/>
    <x v="0"/>
  </r>
  <r>
    <x v="0"/>
    <x v="0"/>
    <x v="192"/>
    <x v="202"/>
    <x v="39"/>
    <x v="1"/>
    <x v="3928"/>
    <x v="45"/>
    <x v="2"/>
    <x v="2"/>
    <x v="61"/>
    <x v="168"/>
    <x v="185"/>
    <x v="4"/>
    <x v="3"/>
    <x v="21"/>
    <x v="21"/>
    <x v="0"/>
    <x v="0"/>
    <x v="6"/>
    <x v="0"/>
  </r>
  <r>
    <x v="0"/>
    <x v="0"/>
    <x v="277"/>
    <x v="293"/>
    <x v="39"/>
    <x v="1"/>
    <x v="3929"/>
    <x v="172"/>
    <x v="2"/>
    <x v="2"/>
    <x v="198"/>
    <x v="245"/>
    <x v="294"/>
    <x v="4"/>
    <x v="3"/>
    <x v="19"/>
    <x v="19"/>
    <x v="0"/>
    <x v="0"/>
    <x v="6"/>
    <x v="0"/>
  </r>
  <r>
    <x v="0"/>
    <x v="0"/>
    <x v="219"/>
    <x v="235"/>
    <x v="39"/>
    <x v="1"/>
    <x v="3930"/>
    <x v="45"/>
    <x v="2"/>
    <x v="2"/>
    <x v="61"/>
    <x v="191"/>
    <x v="218"/>
    <x v="4"/>
    <x v="3"/>
    <x v="21"/>
    <x v="21"/>
    <x v="0"/>
    <x v="0"/>
    <x v="6"/>
    <x v="0"/>
  </r>
  <r>
    <x v="0"/>
    <x v="0"/>
    <x v="110"/>
    <x v="109"/>
    <x v="39"/>
    <x v="1"/>
    <x v="3931"/>
    <x v="45"/>
    <x v="2"/>
    <x v="2"/>
    <x v="61"/>
    <x v="96"/>
    <x v="104"/>
    <x v="4"/>
    <x v="3"/>
    <x v="21"/>
    <x v="21"/>
    <x v="0"/>
    <x v="0"/>
    <x v="6"/>
    <x v="0"/>
  </r>
  <r>
    <x v="0"/>
    <x v="0"/>
    <x v="111"/>
    <x v="110"/>
    <x v="39"/>
    <x v="1"/>
    <x v="3932"/>
    <x v="45"/>
    <x v="2"/>
    <x v="2"/>
    <x v="61"/>
    <x v="97"/>
    <x v="220"/>
    <x v="4"/>
    <x v="3"/>
    <x v="21"/>
    <x v="21"/>
    <x v="0"/>
    <x v="0"/>
    <x v="6"/>
    <x v="0"/>
  </r>
  <r>
    <x v="0"/>
    <x v="0"/>
    <x v="466"/>
    <x v="494"/>
    <x v="39"/>
    <x v="1"/>
    <x v="3933"/>
    <x v="52"/>
    <x v="2"/>
    <x v="2"/>
    <x v="67"/>
    <x v="403"/>
    <x v="857"/>
    <x v="4"/>
    <x v="3"/>
    <x v="21"/>
    <x v="21"/>
    <x v="0"/>
    <x v="0"/>
    <x v="6"/>
    <x v="0"/>
  </r>
  <r>
    <x v="0"/>
    <x v="0"/>
    <x v="112"/>
    <x v="111"/>
    <x v="39"/>
    <x v="1"/>
    <x v="3934"/>
    <x v="45"/>
    <x v="2"/>
    <x v="2"/>
    <x v="61"/>
    <x v="98"/>
    <x v="109"/>
    <x v="4"/>
    <x v="3"/>
    <x v="21"/>
    <x v="21"/>
    <x v="0"/>
    <x v="0"/>
    <x v="6"/>
    <x v="0"/>
  </r>
  <r>
    <x v="0"/>
    <x v="0"/>
    <x v="401"/>
    <x v="429"/>
    <x v="39"/>
    <x v="1"/>
    <x v="3935"/>
    <x v="45"/>
    <x v="2"/>
    <x v="2"/>
    <x v="89"/>
    <x v="353"/>
    <x v="499"/>
    <x v="4"/>
    <x v="3"/>
    <x v="20"/>
    <x v="20"/>
    <x v="0"/>
    <x v="0"/>
    <x v="6"/>
    <x v="0"/>
  </r>
  <r>
    <x v="0"/>
    <x v="0"/>
    <x v="199"/>
    <x v="209"/>
    <x v="39"/>
    <x v="1"/>
    <x v="3936"/>
    <x v="47"/>
    <x v="2"/>
    <x v="2"/>
    <x v="384"/>
    <x v="173"/>
    <x v="713"/>
    <x v="4"/>
    <x v="3"/>
    <x v="20"/>
    <x v="20"/>
    <x v="0"/>
    <x v="0"/>
    <x v="6"/>
    <x v="0"/>
  </r>
  <r>
    <x v="0"/>
    <x v="0"/>
    <x v="115"/>
    <x v="114"/>
    <x v="39"/>
    <x v="1"/>
    <x v="3937"/>
    <x v="47"/>
    <x v="2"/>
    <x v="2"/>
    <x v="68"/>
    <x v="98"/>
    <x v="106"/>
    <x v="4"/>
    <x v="3"/>
    <x v="21"/>
    <x v="21"/>
    <x v="0"/>
    <x v="0"/>
    <x v="6"/>
    <x v="0"/>
  </r>
  <r>
    <x v="0"/>
    <x v="0"/>
    <x v="525"/>
    <x v="557"/>
    <x v="39"/>
    <x v="1"/>
    <x v="3938"/>
    <x v="51"/>
    <x v="2"/>
    <x v="2"/>
    <x v="76"/>
    <x v="452"/>
    <x v="2078"/>
    <x v="4"/>
    <x v="3"/>
    <x v="21"/>
    <x v="21"/>
    <x v="0"/>
    <x v="0"/>
    <x v="6"/>
    <x v="0"/>
  </r>
  <r>
    <x v="0"/>
    <x v="0"/>
    <x v="526"/>
    <x v="558"/>
    <x v="39"/>
    <x v="1"/>
    <x v="3939"/>
    <x v="51"/>
    <x v="2"/>
    <x v="2"/>
    <x v="84"/>
    <x v="287"/>
    <x v="2272"/>
    <x v="4"/>
    <x v="3"/>
    <x v="20"/>
    <x v="20"/>
    <x v="0"/>
    <x v="0"/>
    <x v="6"/>
    <x v="0"/>
  </r>
  <r>
    <x v="0"/>
    <x v="0"/>
    <x v="338"/>
    <x v="360"/>
    <x v="39"/>
    <x v="1"/>
    <x v="3940"/>
    <x v="622"/>
    <x v="2"/>
    <x v="2"/>
    <x v="1440"/>
    <x v="302"/>
    <x v="2273"/>
    <x v="2"/>
    <x v="1"/>
    <x v="29"/>
    <x v="29"/>
    <x v="0"/>
    <x v="0"/>
    <x v="6"/>
    <x v="0"/>
  </r>
  <r>
    <x v="0"/>
    <x v="0"/>
    <x v="118"/>
    <x v="117"/>
    <x v="39"/>
    <x v="1"/>
    <x v="3941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39"/>
    <x v="1"/>
    <x v="3942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39"/>
    <x v="1"/>
    <x v="3943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119"/>
    <x v="39"/>
    <x v="1"/>
    <x v="3944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39"/>
    <x v="1"/>
    <x v="3945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361"/>
    <x v="39"/>
    <x v="1"/>
    <x v="3946"/>
    <x v="4"/>
    <x v="3"/>
    <x v="3"/>
    <x v="4"/>
    <x v="0"/>
    <x v="0"/>
    <x v="2"/>
    <x v="1"/>
    <x v="22"/>
    <x v="22"/>
    <x v="0"/>
    <x v="0"/>
    <x v="6"/>
    <x v="0"/>
  </r>
  <r>
    <x v="0"/>
    <x v="0"/>
    <x v="118"/>
    <x v="679"/>
    <x v="39"/>
    <x v="1"/>
    <x v="3947"/>
    <x v="4"/>
    <x v="3"/>
    <x v="3"/>
    <x v="4"/>
    <x v="0"/>
    <x v="0"/>
    <x v="1"/>
    <x v="1"/>
    <x v="12"/>
    <x v="12"/>
    <x v="0"/>
    <x v="0"/>
    <x v="6"/>
    <x v="0"/>
  </r>
  <r>
    <x v="0"/>
    <x v="0"/>
    <x v="118"/>
    <x v="121"/>
    <x v="39"/>
    <x v="1"/>
    <x v="3948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39"/>
    <x v="1"/>
    <x v="3949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39"/>
    <x v="1"/>
    <x v="395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39"/>
    <x v="1"/>
    <x v="3951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39"/>
    <x v="1"/>
    <x v="3952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39"/>
    <x v="1"/>
    <x v="3953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39"/>
    <x v="1"/>
    <x v="3954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122"/>
    <x v="39"/>
    <x v="1"/>
    <x v="3955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221"/>
    <x v="39"/>
    <x v="1"/>
    <x v="3956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3"/>
    <x v="39"/>
    <x v="1"/>
    <x v="3957"/>
    <x v="4"/>
    <x v="3"/>
    <x v="3"/>
    <x v="4"/>
    <x v="0"/>
    <x v="0"/>
    <x v="4"/>
    <x v="3"/>
    <x v="20"/>
    <x v="20"/>
    <x v="0"/>
    <x v="0"/>
    <x v="6"/>
    <x v="0"/>
  </r>
  <r>
    <x v="0"/>
    <x v="0"/>
    <x v="1"/>
    <x v="1"/>
    <x v="40"/>
    <x v="1"/>
    <x v="3958"/>
    <x v="1188"/>
    <x v="1"/>
    <x v="0"/>
    <x v="1441"/>
    <x v="1"/>
    <x v="2274"/>
    <x v="0"/>
    <x v="0"/>
    <x v="1"/>
    <x v="1"/>
    <x v="0"/>
    <x v="0"/>
    <x v="6"/>
    <x v="0"/>
  </r>
  <r>
    <x v="0"/>
    <x v="0"/>
    <x v="119"/>
    <x v="129"/>
    <x v="40"/>
    <x v="1"/>
    <x v="3959"/>
    <x v="1189"/>
    <x v="1"/>
    <x v="0"/>
    <x v="1442"/>
    <x v="103"/>
    <x v="2275"/>
    <x v="0"/>
    <x v="0"/>
    <x v="1"/>
    <x v="1"/>
    <x v="0"/>
    <x v="0"/>
    <x v="6"/>
    <x v="0"/>
  </r>
  <r>
    <x v="0"/>
    <x v="0"/>
    <x v="583"/>
    <x v="620"/>
    <x v="40"/>
    <x v="1"/>
    <x v="3960"/>
    <x v="4"/>
    <x v="1"/>
    <x v="0"/>
    <x v="4"/>
    <x v="503"/>
    <x v="0"/>
    <x v="0"/>
    <x v="0"/>
    <x v="0"/>
    <x v="0"/>
    <x v="0"/>
    <x v="0"/>
    <x v="6"/>
    <x v="0"/>
  </r>
  <r>
    <x v="0"/>
    <x v="0"/>
    <x v="283"/>
    <x v="305"/>
    <x v="40"/>
    <x v="1"/>
    <x v="3961"/>
    <x v="1190"/>
    <x v="1"/>
    <x v="0"/>
    <x v="1443"/>
    <x v="251"/>
    <x v="2276"/>
    <x v="5"/>
    <x v="0"/>
    <x v="27"/>
    <x v="27"/>
    <x v="0"/>
    <x v="0"/>
    <x v="6"/>
    <x v="0"/>
  </r>
  <r>
    <x v="0"/>
    <x v="0"/>
    <x v="405"/>
    <x v="433"/>
    <x v="40"/>
    <x v="1"/>
    <x v="3962"/>
    <x v="1191"/>
    <x v="1"/>
    <x v="0"/>
    <x v="1444"/>
    <x v="357"/>
    <x v="2277"/>
    <x v="0"/>
    <x v="0"/>
    <x v="2"/>
    <x v="2"/>
    <x v="0"/>
    <x v="0"/>
    <x v="6"/>
    <x v="0"/>
  </r>
  <r>
    <x v="0"/>
    <x v="0"/>
    <x v="7"/>
    <x v="7"/>
    <x v="40"/>
    <x v="1"/>
    <x v="3963"/>
    <x v="1192"/>
    <x v="1"/>
    <x v="0"/>
    <x v="1445"/>
    <x v="7"/>
    <x v="2278"/>
    <x v="0"/>
    <x v="0"/>
    <x v="2"/>
    <x v="2"/>
    <x v="0"/>
    <x v="0"/>
    <x v="6"/>
    <x v="0"/>
  </r>
  <r>
    <x v="0"/>
    <x v="0"/>
    <x v="7"/>
    <x v="7"/>
    <x v="40"/>
    <x v="1"/>
    <x v="3964"/>
    <x v="1193"/>
    <x v="1"/>
    <x v="0"/>
    <x v="1446"/>
    <x v="7"/>
    <x v="2279"/>
    <x v="0"/>
    <x v="0"/>
    <x v="2"/>
    <x v="2"/>
    <x v="0"/>
    <x v="0"/>
    <x v="6"/>
    <x v="0"/>
  </r>
  <r>
    <x v="0"/>
    <x v="0"/>
    <x v="10"/>
    <x v="10"/>
    <x v="40"/>
    <x v="1"/>
    <x v="3965"/>
    <x v="1194"/>
    <x v="1"/>
    <x v="0"/>
    <x v="1447"/>
    <x v="10"/>
    <x v="2280"/>
    <x v="0"/>
    <x v="0"/>
    <x v="2"/>
    <x v="2"/>
    <x v="0"/>
    <x v="0"/>
    <x v="6"/>
    <x v="0"/>
  </r>
  <r>
    <x v="0"/>
    <x v="0"/>
    <x v="126"/>
    <x v="136"/>
    <x v="40"/>
    <x v="1"/>
    <x v="3966"/>
    <x v="1195"/>
    <x v="1"/>
    <x v="0"/>
    <x v="1448"/>
    <x v="110"/>
    <x v="2281"/>
    <x v="0"/>
    <x v="0"/>
    <x v="2"/>
    <x v="2"/>
    <x v="0"/>
    <x v="0"/>
    <x v="6"/>
    <x v="0"/>
  </r>
  <r>
    <x v="0"/>
    <x v="0"/>
    <x v="289"/>
    <x v="311"/>
    <x v="40"/>
    <x v="1"/>
    <x v="3967"/>
    <x v="1196"/>
    <x v="1"/>
    <x v="0"/>
    <x v="1449"/>
    <x v="257"/>
    <x v="2282"/>
    <x v="0"/>
    <x v="0"/>
    <x v="30"/>
    <x v="30"/>
    <x v="0"/>
    <x v="0"/>
    <x v="6"/>
    <x v="0"/>
  </r>
  <r>
    <x v="0"/>
    <x v="0"/>
    <x v="290"/>
    <x v="312"/>
    <x v="40"/>
    <x v="1"/>
    <x v="3968"/>
    <x v="4"/>
    <x v="1"/>
    <x v="0"/>
    <x v="4"/>
    <x v="258"/>
    <x v="0"/>
    <x v="0"/>
    <x v="0"/>
    <x v="30"/>
    <x v="30"/>
    <x v="0"/>
    <x v="0"/>
    <x v="6"/>
    <x v="0"/>
  </r>
  <r>
    <x v="0"/>
    <x v="0"/>
    <x v="12"/>
    <x v="12"/>
    <x v="40"/>
    <x v="1"/>
    <x v="3969"/>
    <x v="1197"/>
    <x v="1"/>
    <x v="0"/>
    <x v="1450"/>
    <x v="12"/>
    <x v="2283"/>
    <x v="1"/>
    <x v="1"/>
    <x v="4"/>
    <x v="4"/>
    <x v="0"/>
    <x v="0"/>
    <x v="6"/>
    <x v="0"/>
  </r>
  <r>
    <x v="0"/>
    <x v="0"/>
    <x v="408"/>
    <x v="436"/>
    <x v="40"/>
    <x v="1"/>
    <x v="3970"/>
    <x v="1198"/>
    <x v="1"/>
    <x v="0"/>
    <x v="1451"/>
    <x v="360"/>
    <x v="2284"/>
    <x v="1"/>
    <x v="1"/>
    <x v="4"/>
    <x v="4"/>
    <x v="0"/>
    <x v="0"/>
    <x v="6"/>
    <x v="0"/>
  </r>
  <r>
    <x v="0"/>
    <x v="0"/>
    <x v="409"/>
    <x v="437"/>
    <x v="40"/>
    <x v="1"/>
    <x v="3971"/>
    <x v="1045"/>
    <x v="1"/>
    <x v="0"/>
    <x v="1263"/>
    <x v="361"/>
    <x v="2020"/>
    <x v="1"/>
    <x v="1"/>
    <x v="4"/>
    <x v="4"/>
    <x v="0"/>
    <x v="0"/>
    <x v="6"/>
    <x v="0"/>
  </r>
  <r>
    <x v="0"/>
    <x v="0"/>
    <x v="224"/>
    <x v="240"/>
    <x v="40"/>
    <x v="1"/>
    <x v="3972"/>
    <x v="1046"/>
    <x v="1"/>
    <x v="0"/>
    <x v="1264"/>
    <x v="196"/>
    <x v="2021"/>
    <x v="1"/>
    <x v="1"/>
    <x v="4"/>
    <x v="4"/>
    <x v="0"/>
    <x v="0"/>
    <x v="6"/>
    <x v="0"/>
  </r>
  <r>
    <x v="0"/>
    <x v="0"/>
    <x v="410"/>
    <x v="438"/>
    <x v="40"/>
    <x v="1"/>
    <x v="3973"/>
    <x v="417"/>
    <x v="1"/>
    <x v="0"/>
    <x v="509"/>
    <x v="362"/>
    <x v="789"/>
    <x v="1"/>
    <x v="1"/>
    <x v="4"/>
    <x v="4"/>
    <x v="0"/>
    <x v="0"/>
    <x v="6"/>
    <x v="0"/>
  </r>
  <r>
    <x v="0"/>
    <x v="0"/>
    <x v="225"/>
    <x v="241"/>
    <x v="40"/>
    <x v="1"/>
    <x v="3974"/>
    <x v="1199"/>
    <x v="1"/>
    <x v="0"/>
    <x v="1452"/>
    <x v="197"/>
    <x v="2285"/>
    <x v="1"/>
    <x v="1"/>
    <x v="12"/>
    <x v="12"/>
    <x v="0"/>
    <x v="0"/>
    <x v="6"/>
    <x v="0"/>
  </r>
  <r>
    <x v="0"/>
    <x v="0"/>
    <x v="226"/>
    <x v="242"/>
    <x v="40"/>
    <x v="1"/>
    <x v="3975"/>
    <x v="1200"/>
    <x v="1"/>
    <x v="0"/>
    <x v="1453"/>
    <x v="198"/>
    <x v="2286"/>
    <x v="1"/>
    <x v="1"/>
    <x v="12"/>
    <x v="12"/>
    <x v="0"/>
    <x v="0"/>
    <x v="6"/>
    <x v="0"/>
  </r>
  <r>
    <x v="0"/>
    <x v="0"/>
    <x v="293"/>
    <x v="315"/>
    <x v="40"/>
    <x v="1"/>
    <x v="3976"/>
    <x v="1201"/>
    <x v="1"/>
    <x v="0"/>
    <x v="1454"/>
    <x v="261"/>
    <x v="2287"/>
    <x v="2"/>
    <x v="1"/>
    <x v="7"/>
    <x v="7"/>
    <x v="0"/>
    <x v="0"/>
    <x v="6"/>
    <x v="0"/>
  </r>
  <r>
    <x v="0"/>
    <x v="0"/>
    <x v="21"/>
    <x v="21"/>
    <x v="40"/>
    <x v="1"/>
    <x v="3977"/>
    <x v="1202"/>
    <x v="1"/>
    <x v="0"/>
    <x v="1455"/>
    <x v="21"/>
    <x v="2288"/>
    <x v="1"/>
    <x v="1"/>
    <x v="8"/>
    <x v="8"/>
    <x v="0"/>
    <x v="0"/>
    <x v="6"/>
    <x v="0"/>
  </r>
  <r>
    <x v="0"/>
    <x v="0"/>
    <x v="473"/>
    <x v="501"/>
    <x v="40"/>
    <x v="1"/>
    <x v="3978"/>
    <x v="815"/>
    <x v="1"/>
    <x v="0"/>
    <x v="1036"/>
    <x v="409"/>
    <x v="2289"/>
    <x v="1"/>
    <x v="1"/>
    <x v="12"/>
    <x v="12"/>
    <x v="0"/>
    <x v="0"/>
    <x v="6"/>
    <x v="0"/>
  </r>
  <r>
    <x v="0"/>
    <x v="0"/>
    <x v="296"/>
    <x v="318"/>
    <x v="40"/>
    <x v="1"/>
    <x v="3979"/>
    <x v="1203"/>
    <x v="1"/>
    <x v="0"/>
    <x v="1456"/>
    <x v="264"/>
    <x v="2290"/>
    <x v="2"/>
    <x v="1"/>
    <x v="5"/>
    <x v="5"/>
    <x v="0"/>
    <x v="0"/>
    <x v="6"/>
    <x v="0"/>
  </r>
  <r>
    <x v="0"/>
    <x v="0"/>
    <x v="343"/>
    <x v="371"/>
    <x v="40"/>
    <x v="1"/>
    <x v="3980"/>
    <x v="1204"/>
    <x v="1"/>
    <x v="0"/>
    <x v="1457"/>
    <x v="307"/>
    <x v="2291"/>
    <x v="1"/>
    <x v="1"/>
    <x v="4"/>
    <x v="4"/>
    <x v="0"/>
    <x v="0"/>
    <x v="6"/>
    <x v="0"/>
  </r>
  <r>
    <x v="0"/>
    <x v="0"/>
    <x v="412"/>
    <x v="440"/>
    <x v="40"/>
    <x v="1"/>
    <x v="3981"/>
    <x v="1205"/>
    <x v="1"/>
    <x v="0"/>
    <x v="1458"/>
    <x v="310"/>
    <x v="2292"/>
    <x v="1"/>
    <x v="1"/>
    <x v="4"/>
    <x v="4"/>
    <x v="0"/>
    <x v="0"/>
    <x v="6"/>
    <x v="0"/>
  </r>
  <r>
    <x v="0"/>
    <x v="0"/>
    <x v="228"/>
    <x v="244"/>
    <x v="40"/>
    <x v="1"/>
    <x v="3982"/>
    <x v="1206"/>
    <x v="1"/>
    <x v="0"/>
    <x v="1459"/>
    <x v="200"/>
    <x v="2293"/>
    <x v="1"/>
    <x v="1"/>
    <x v="4"/>
    <x v="4"/>
    <x v="0"/>
    <x v="0"/>
    <x v="6"/>
    <x v="0"/>
  </r>
  <r>
    <x v="0"/>
    <x v="0"/>
    <x v="229"/>
    <x v="245"/>
    <x v="40"/>
    <x v="1"/>
    <x v="3983"/>
    <x v="1207"/>
    <x v="1"/>
    <x v="0"/>
    <x v="1460"/>
    <x v="201"/>
    <x v="2294"/>
    <x v="1"/>
    <x v="1"/>
    <x v="4"/>
    <x v="4"/>
    <x v="0"/>
    <x v="0"/>
    <x v="6"/>
    <x v="0"/>
  </r>
  <r>
    <x v="0"/>
    <x v="0"/>
    <x v="346"/>
    <x v="374"/>
    <x v="40"/>
    <x v="1"/>
    <x v="3984"/>
    <x v="1208"/>
    <x v="1"/>
    <x v="0"/>
    <x v="1461"/>
    <x v="310"/>
    <x v="2295"/>
    <x v="2"/>
    <x v="1"/>
    <x v="7"/>
    <x v="7"/>
    <x v="0"/>
    <x v="0"/>
    <x v="6"/>
    <x v="0"/>
  </r>
  <r>
    <x v="0"/>
    <x v="0"/>
    <x v="347"/>
    <x v="375"/>
    <x v="40"/>
    <x v="1"/>
    <x v="3985"/>
    <x v="1209"/>
    <x v="1"/>
    <x v="0"/>
    <x v="1462"/>
    <x v="311"/>
    <x v="2296"/>
    <x v="2"/>
    <x v="1"/>
    <x v="7"/>
    <x v="7"/>
    <x v="0"/>
    <x v="0"/>
    <x v="6"/>
    <x v="0"/>
  </r>
  <r>
    <x v="0"/>
    <x v="0"/>
    <x v="349"/>
    <x v="377"/>
    <x v="40"/>
    <x v="1"/>
    <x v="3986"/>
    <x v="1210"/>
    <x v="1"/>
    <x v="0"/>
    <x v="1463"/>
    <x v="313"/>
    <x v="2297"/>
    <x v="1"/>
    <x v="1"/>
    <x v="4"/>
    <x v="4"/>
    <x v="0"/>
    <x v="0"/>
    <x v="6"/>
    <x v="0"/>
  </r>
  <r>
    <x v="0"/>
    <x v="0"/>
    <x v="351"/>
    <x v="379"/>
    <x v="40"/>
    <x v="1"/>
    <x v="3987"/>
    <x v="1211"/>
    <x v="1"/>
    <x v="0"/>
    <x v="1464"/>
    <x v="314"/>
    <x v="2298"/>
    <x v="1"/>
    <x v="1"/>
    <x v="4"/>
    <x v="4"/>
    <x v="0"/>
    <x v="0"/>
    <x v="6"/>
    <x v="0"/>
  </r>
  <r>
    <x v="0"/>
    <x v="0"/>
    <x v="355"/>
    <x v="383"/>
    <x v="40"/>
    <x v="1"/>
    <x v="3988"/>
    <x v="906"/>
    <x v="1"/>
    <x v="0"/>
    <x v="1093"/>
    <x v="318"/>
    <x v="2299"/>
    <x v="1"/>
    <x v="1"/>
    <x v="4"/>
    <x v="4"/>
    <x v="0"/>
    <x v="0"/>
    <x v="6"/>
    <x v="0"/>
  </r>
  <r>
    <x v="0"/>
    <x v="0"/>
    <x v="356"/>
    <x v="384"/>
    <x v="40"/>
    <x v="1"/>
    <x v="3989"/>
    <x v="507"/>
    <x v="1"/>
    <x v="0"/>
    <x v="619"/>
    <x v="118"/>
    <x v="2300"/>
    <x v="1"/>
    <x v="1"/>
    <x v="4"/>
    <x v="4"/>
    <x v="0"/>
    <x v="0"/>
    <x v="6"/>
    <x v="0"/>
  </r>
  <r>
    <x v="0"/>
    <x v="0"/>
    <x v="357"/>
    <x v="385"/>
    <x v="40"/>
    <x v="1"/>
    <x v="3990"/>
    <x v="507"/>
    <x v="1"/>
    <x v="0"/>
    <x v="619"/>
    <x v="319"/>
    <x v="2301"/>
    <x v="1"/>
    <x v="1"/>
    <x v="4"/>
    <x v="4"/>
    <x v="0"/>
    <x v="0"/>
    <x v="6"/>
    <x v="0"/>
  </r>
  <r>
    <x v="0"/>
    <x v="0"/>
    <x v="358"/>
    <x v="386"/>
    <x v="40"/>
    <x v="1"/>
    <x v="3991"/>
    <x v="1212"/>
    <x v="1"/>
    <x v="0"/>
    <x v="1465"/>
    <x v="320"/>
    <x v="2302"/>
    <x v="1"/>
    <x v="1"/>
    <x v="4"/>
    <x v="4"/>
    <x v="0"/>
    <x v="0"/>
    <x v="6"/>
    <x v="0"/>
  </r>
  <r>
    <x v="0"/>
    <x v="0"/>
    <x v="415"/>
    <x v="443"/>
    <x v="40"/>
    <x v="1"/>
    <x v="3992"/>
    <x v="1213"/>
    <x v="1"/>
    <x v="0"/>
    <x v="972"/>
    <x v="366"/>
    <x v="2303"/>
    <x v="2"/>
    <x v="1"/>
    <x v="7"/>
    <x v="7"/>
    <x v="0"/>
    <x v="0"/>
    <x v="6"/>
    <x v="0"/>
  </r>
  <r>
    <x v="0"/>
    <x v="0"/>
    <x v="571"/>
    <x v="607"/>
    <x v="40"/>
    <x v="1"/>
    <x v="3993"/>
    <x v="1214"/>
    <x v="1"/>
    <x v="0"/>
    <x v="1466"/>
    <x v="492"/>
    <x v="2304"/>
    <x v="2"/>
    <x v="1"/>
    <x v="5"/>
    <x v="5"/>
    <x v="0"/>
    <x v="0"/>
    <x v="6"/>
    <x v="0"/>
  </r>
  <r>
    <x v="0"/>
    <x v="0"/>
    <x v="577"/>
    <x v="613"/>
    <x v="40"/>
    <x v="1"/>
    <x v="3994"/>
    <x v="736"/>
    <x v="1"/>
    <x v="0"/>
    <x v="1467"/>
    <x v="498"/>
    <x v="2305"/>
    <x v="2"/>
    <x v="1"/>
    <x v="5"/>
    <x v="5"/>
    <x v="0"/>
    <x v="0"/>
    <x v="6"/>
    <x v="0"/>
  </r>
  <r>
    <x v="0"/>
    <x v="0"/>
    <x v="621"/>
    <x v="655"/>
    <x v="40"/>
    <x v="1"/>
    <x v="3995"/>
    <x v="1215"/>
    <x v="1"/>
    <x v="0"/>
    <x v="1468"/>
    <x v="535"/>
    <x v="2306"/>
    <x v="2"/>
    <x v="1"/>
    <x v="5"/>
    <x v="5"/>
    <x v="0"/>
    <x v="0"/>
    <x v="6"/>
    <x v="0"/>
  </r>
  <r>
    <x v="0"/>
    <x v="0"/>
    <x v="626"/>
    <x v="660"/>
    <x v="40"/>
    <x v="1"/>
    <x v="3996"/>
    <x v="1216"/>
    <x v="1"/>
    <x v="0"/>
    <x v="1469"/>
    <x v="540"/>
    <x v="2307"/>
    <x v="2"/>
    <x v="1"/>
    <x v="5"/>
    <x v="5"/>
    <x v="0"/>
    <x v="0"/>
    <x v="6"/>
    <x v="0"/>
  </r>
  <r>
    <x v="0"/>
    <x v="0"/>
    <x v="26"/>
    <x v="26"/>
    <x v="40"/>
    <x v="1"/>
    <x v="3997"/>
    <x v="1217"/>
    <x v="1"/>
    <x v="0"/>
    <x v="1470"/>
    <x v="26"/>
    <x v="2308"/>
    <x v="3"/>
    <x v="2"/>
    <x v="9"/>
    <x v="9"/>
    <x v="0"/>
    <x v="0"/>
    <x v="6"/>
    <x v="0"/>
  </r>
  <r>
    <x v="0"/>
    <x v="0"/>
    <x v="28"/>
    <x v="28"/>
    <x v="40"/>
    <x v="1"/>
    <x v="3998"/>
    <x v="1218"/>
    <x v="1"/>
    <x v="0"/>
    <x v="1471"/>
    <x v="28"/>
    <x v="2309"/>
    <x v="1"/>
    <x v="1"/>
    <x v="10"/>
    <x v="10"/>
    <x v="0"/>
    <x v="0"/>
    <x v="6"/>
    <x v="0"/>
  </r>
  <r>
    <x v="0"/>
    <x v="0"/>
    <x v="361"/>
    <x v="389"/>
    <x v="40"/>
    <x v="1"/>
    <x v="3999"/>
    <x v="1219"/>
    <x v="1"/>
    <x v="0"/>
    <x v="1472"/>
    <x v="323"/>
    <x v="2310"/>
    <x v="2"/>
    <x v="1"/>
    <x v="22"/>
    <x v="22"/>
    <x v="0"/>
    <x v="0"/>
    <x v="6"/>
    <x v="0"/>
  </r>
  <r>
    <x v="0"/>
    <x v="0"/>
    <x v="136"/>
    <x v="146"/>
    <x v="40"/>
    <x v="1"/>
    <x v="4000"/>
    <x v="1220"/>
    <x v="1"/>
    <x v="0"/>
    <x v="1473"/>
    <x v="120"/>
    <x v="2311"/>
    <x v="1"/>
    <x v="1"/>
    <x v="11"/>
    <x v="11"/>
    <x v="0"/>
    <x v="0"/>
    <x v="6"/>
    <x v="0"/>
  </r>
  <r>
    <x v="0"/>
    <x v="0"/>
    <x v="238"/>
    <x v="254"/>
    <x v="40"/>
    <x v="1"/>
    <x v="4001"/>
    <x v="1221"/>
    <x v="1"/>
    <x v="0"/>
    <x v="1474"/>
    <x v="210"/>
    <x v="2312"/>
    <x v="3"/>
    <x v="2"/>
    <x v="9"/>
    <x v="9"/>
    <x v="0"/>
    <x v="0"/>
    <x v="6"/>
    <x v="0"/>
  </r>
  <r>
    <x v="0"/>
    <x v="0"/>
    <x v="300"/>
    <x v="322"/>
    <x v="40"/>
    <x v="1"/>
    <x v="4002"/>
    <x v="1222"/>
    <x v="1"/>
    <x v="0"/>
    <x v="1475"/>
    <x v="268"/>
    <x v="2313"/>
    <x v="3"/>
    <x v="2"/>
    <x v="9"/>
    <x v="9"/>
    <x v="0"/>
    <x v="0"/>
    <x v="6"/>
    <x v="0"/>
  </r>
  <r>
    <x v="0"/>
    <x v="0"/>
    <x v="239"/>
    <x v="255"/>
    <x v="40"/>
    <x v="1"/>
    <x v="4003"/>
    <x v="1223"/>
    <x v="1"/>
    <x v="0"/>
    <x v="1476"/>
    <x v="211"/>
    <x v="2314"/>
    <x v="3"/>
    <x v="2"/>
    <x v="9"/>
    <x v="9"/>
    <x v="0"/>
    <x v="0"/>
    <x v="6"/>
    <x v="0"/>
  </r>
  <r>
    <x v="0"/>
    <x v="0"/>
    <x v="41"/>
    <x v="41"/>
    <x v="40"/>
    <x v="1"/>
    <x v="4004"/>
    <x v="985"/>
    <x v="2"/>
    <x v="1"/>
    <x v="1188"/>
    <x v="39"/>
    <x v="1912"/>
    <x v="1"/>
    <x v="1"/>
    <x v="15"/>
    <x v="15"/>
    <x v="0"/>
    <x v="0"/>
    <x v="6"/>
    <x v="0"/>
  </r>
  <r>
    <x v="0"/>
    <x v="0"/>
    <x v="41"/>
    <x v="41"/>
    <x v="40"/>
    <x v="1"/>
    <x v="4005"/>
    <x v="807"/>
    <x v="2"/>
    <x v="1"/>
    <x v="978"/>
    <x v="39"/>
    <x v="1578"/>
    <x v="1"/>
    <x v="1"/>
    <x v="15"/>
    <x v="15"/>
    <x v="0"/>
    <x v="0"/>
    <x v="6"/>
    <x v="0"/>
  </r>
  <r>
    <x v="0"/>
    <x v="0"/>
    <x v="305"/>
    <x v="327"/>
    <x v="40"/>
    <x v="1"/>
    <x v="4006"/>
    <x v="1224"/>
    <x v="2"/>
    <x v="1"/>
    <x v="1477"/>
    <x v="273"/>
    <x v="2315"/>
    <x v="2"/>
    <x v="1"/>
    <x v="13"/>
    <x v="13"/>
    <x v="0"/>
    <x v="0"/>
    <x v="6"/>
    <x v="0"/>
  </r>
  <r>
    <x v="0"/>
    <x v="0"/>
    <x v="306"/>
    <x v="328"/>
    <x v="40"/>
    <x v="1"/>
    <x v="4007"/>
    <x v="1225"/>
    <x v="2"/>
    <x v="1"/>
    <x v="1478"/>
    <x v="274"/>
    <x v="2316"/>
    <x v="2"/>
    <x v="1"/>
    <x v="13"/>
    <x v="13"/>
    <x v="0"/>
    <x v="0"/>
    <x v="6"/>
    <x v="0"/>
  </r>
  <r>
    <x v="0"/>
    <x v="0"/>
    <x v="496"/>
    <x v="525"/>
    <x v="40"/>
    <x v="1"/>
    <x v="4008"/>
    <x v="312"/>
    <x v="2"/>
    <x v="1"/>
    <x v="1479"/>
    <x v="430"/>
    <x v="2317"/>
    <x v="2"/>
    <x v="1"/>
    <x v="13"/>
    <x v="13"/>
    <x v="0"/>
    <x v="0"/>
    <x v="6"/>
    <x v="0"/>
  </r>
  <r>
    <x v="0"/>
    <x v="0"/>
    <x v="307"/>
    <x v="329"/>
    <x v="40"/>
    <x v="1"/>
    <x v="4009"/>
    <x v="1226"/>
    <x v="2"/>
    <x v="2"/>
    <x v="1480"/>
    <x v="275"/>
    <x v="2318"/>
    <x v="4"/>
    <x v="3"/>
    <x v="16"/>
    <x v="16"/>
    <x v="0"/>
    <x v="0"/>
    <x v="6"/>
    <x v="0"/>
  </r>
  <r>
    <x v="0"/>
    <x v="0"/>
    <x v="47"/>
    <x v="47"/>
    <x v="40"/>
    <x v="1"/>
    <x v="4010"/>
    <x v="45"/>
    <x v="2"/>
    <x v="2"/>
    <x v="45"/>
    <x v="45"/>
    <x v="44"/>
    <x v="4"/>
    <x v="3"/>
    <x v="16"/>
    <x v="16"/>
    <x v="0"/>
    <x v="0"/>
    <x v="6"/>
    <x v="0"/>
  </r>
  <r>
    <x v="0"/>
    <x v="0"/>
    <x v="148"/>
    <x v="158"/>
    <x v="40"/>
    <x v="1"/>
    <x v="4011"/>
    <x v="1227"/>
    <x v="2"/>
    <x v="1"/>
    <x v="1481"/>
    <x v="129"/>
    <x v="2319"/>
    <x v="3"/>
    <x v="2"/>
    <x v="9"/>
    <x v="9"/>
    <x v="0"/>
    <x v="0"/>
    <x v="6"/>
    <x v="0"/>
  </r>
  <r>
    <x v="0"/>
    <x v="0"/>
    <x v="152"/>
    <x v="162"/>
    <x v="40"/>
    <x v="1"/>
    <x v="4012"/>
    <x v="1228"/>
    <x v="2"/>
    <x v="1"/>
    <x v="1482"/>
    <x v="133"/>
    <x v="2320"/>
    <x v="3"/>
    <x v="2"/>
    <x v="9"/>
    <x v="9"/>
    <x v="0"/>
    <x v="0"/>
    <x v="6"/>
    <x v="0"/>
  </r>
  <r>
    <x v="0"/>
    <x v="0"/>
    <x v="154"/>
    <x v="164"/>
    <x v="40"/>
    <x v="1"/>
    <x v="4013"/>
    <x v="1229"/>
    <x v="2"/>
    <x v="1"/>
    <x v="1483"/>
    <x v="135"/>
    <x v="2321"/>
    <x v="3"/>
    <x v="2"/>
    <x v="9"/>
    <x v="9"/>
    <x v="0"/>
    <x v="0"/>
    <x v="6"/>
    <x v="0"/>
  </r>
  <r>
    <x v="0"/>
    <x v="0"/>
    <x v="318"/>
    <x v="340"/>
    <x v="40"/>
    <x v="1"/>
    <x v="4014"/>
    <x v="920"/>
    <x v="2"/>
    <x v="1"/>
    <x v="914"/>
    <x v="285"/>
    <x v="2322"/>
    <x v="2"/>
    <x v="1"/>
    <x v="22"/>
    <x v="22"/>
    <x v="0"/>
    <x v="0"/>
    <x v="6"/>
    <x v="0"/>
  </r>
  <r>
    <x v="0"/>
    <x v="0"/>
    <x v="372"/>
    <x v="400"/>
    <x v="40"/>
    <x v="1"/>
    <x v="4015"/>
    <x v="920"/>
    <x v="2"/>
    <x v="1"/>
    <x v="914"/>
    <x v="332"/>
    <x v="2323"/>
    <x v="2"/>
    <x v="1"/>
    <x v="22"/>
    <x v="22"/>
    <x v="0"/>
    <x v="0"/>
    <x v="6"/>
    <x v="0"/>
  </r>
  <r>
    <x v="0"/>
    <x v="0"/>
    <x v="375"/>
    <x v="403"/>
    <x v="40"/>
    <x v="1"/>
    <x v="4016"/>
    <x v="222"/>
    <x v="2"/>
    <x v="2"/>
    <x v="327"/>
    <x v="335"/>
    <x v="2324"/>
    <x v="4"/>
    <x v="3"/>
    <x v="20"/>
    <x v="20"/>
    <x v="0"/>
    <x v="0"/>
    <x v="6"/>
    <x v="0"/>
  </r>
  <r>
    <x v="0"/>
    <x v="0"/>
    <x v="320"/>
    <x v="342"/>
    <x v="40"/>
    <x v="1"/>
    <x v="4017"/>
    <x v="52"/>
    <x v="2"/>
    <x v="2"/>
    <x v="193"/>
    <x v="287"/>
    <x v="900"/>
    <x v="4"/>
    <x v="3"/>
    <x v="20"/>
    <x v="20"/>
    <x v="0"/>
    <x v="0"/>
    <x v="6"/>
    <x v="0"/>
  </r>
  <r>
    <x v="0"/>
    <x v="0"/>
    <x v="321"/>
    <x v="343"/>
    <x v="40"/>
    <x v="1"/>
    <x v="4018"/>
    <x v="46"/>
    <x v="2"/>
    <x v="2"/>
    <x v="252"/>
    <x v="288"/>
    <x v="2325"/>
    <x v="4"/>
    <x v="3"/>
    <x v="19"/>
    <x v="19"/>
    <x v="0"/>
    <x v="0"/>
    <x v="6"/>
    <x v="0"/>
  </r>
  <r>
    <x v="0"/>
    <x v="0"/>
    <x v="323"/>
    <x v="345"/>
    <x v="40"/>
    <x v="1"/>
    <x v="4019"/>
    <x v="116"/>
    <x v="2"/>
    <x v="2"/>
    <x v="253"/>
    <x v="183"/>
    <x v="671"/>
    <x v="4"/>
    <x v="3"/>
    <x v="20"/>
    <x v="20"/>
    <x v="0"/>
    <x v="0"/>
    <x v="6"/>
    <x v="0"/>
  </r>
  <r>
    <x v="0"/>
    <x v="0"/>
    <x v="377"/>
    <x v="405"/>
    <x v="40"/>
    <x v="1"/>
    <x v="4020"/>
    <x v="51"/>
    <x v="2"/>
    <x v="2"/>
    <x v="76"/>
    <x v="231"/>
    <x v="905"/>
    <x v="4"/>
    <x v="3"/>
    <x v="20"/>
    <x v="20"/>
    <x v="0"/>
    <x v="0"/>
    <x v="6"/>
    <x v="0"/>
  </r>
  <r>
    <x v="0"/>
    <x v="0"/>
    <x v="432"/>
    <x v="458"/>
    <x v="40"/>
    <x v="1"/>
    <x v="4021"/>
    <x v="45"/>
    <x v="2"/>
    <x v="2"/>
    <x v="61"/>
    <x v="382"/>
    <x v="570"/>
    <x v="4"/>
    <x v="3"/>
    <x v="21"/>
    <x v="21"/>
    <x v="0"/>
    <x v="0"/>
    <x v="6"/>
    <x v="0"/>
  </r>
  <r>
    <x v="0"/>
    <x v="0"/>
    <x v="378"/>
    <x v="406"/>
    <x v="40"/>
    <x v="1"/>
    <x v="4022"/>
    <x v="45"/>
    <x v="2"/>
    <x v="2"/>
    <x v="61"/>
    <x v="238"/>
    <x v="456"/>
    <x v="4"/>
    <x v="3"/>
    <x v="20"/>
    <x v="20"/>
    <x v="0"/>
    <x v="0"/>
    <x v="6"/>
    <x v="0"/>
  </r>
  <r>
    <x v="0"/>
    <x v="0"/>
    <x v="380"/>
    <x v="408"/>
    <x v="40"/>
    <x v="1"/>
    <x v="4023"/>
    <x v="60"/>
    <x v="2"/>
    <x v="2"/>
    <x v="63"/>
    <x v="231"/>
    <x v="1792"/>
    <x v="4"/>
    <x v="3"/>
    <x v="20"/>
    <x v="20"/>
    <x v="0"/>
    <x v="0"/>
    <x v="6"/>
    <x v="0"/>
  </r>
  <r>
    <x v="0"/>
    <x v="0"/>
    <x v="260"/>
    <x v="276"/>
    <x v="40"/>
    <x v="1"/>
    <x v="4024"/>
    <x v="45"/>
    <x v="2"/>
    <x v="2"/>
    <x v="61"/>
    <x v="229"/>
    <x v="276"/>
    <x v="4"/>
    <x v="3"/>
    <x v="20"/>
    <x v="20"/>
    <x v="0"/>
    <x v="0"/>
    <x v="6"/>
    <x v="0"/>
  </r>
  <r>
    <x v="0"/>
    <x v="0"/>
    <x v="435"/>
    <x v="461"/>
    <x v="40"/>
    <x v="1"/>
    <x v="4025"/>
    <x v="45"/>
    <x v="2"/>
    <x v="2"/>
    <x v="61"/>
    <x v="384"/>
    <x v="581"/>
    <x v="4"/>
    <x v="3"/>
    <x v="21"/>
    <x v="21"/>
    <x v="0"/>
    <x v="0"/>
    <x v="6"/>
    <x v="0"/>
  </r>
  <r>
    <x v="0"/>
    <x v="0"/>
    <x v="262"/>
    <x v="278"/>
    <x v="40"/>
    <x v="1"/>
    <x v="4026"/>
    <x v="47"/>
    <x v="2"/>
    <x v="2"/>
    <x v="68"/>
    <x v="231"/>
    <x v="1084"/>
    <x v="4"/>
    <x v="3"/>
    <x v="20"/>
    <x v="20"/>
    <x v="0"/>
    <x v="0"/>
    <x v="6"/>
    <x v="0"/>
  </r>
  <r>
    <x v="0"/>
    <x v="0"/>
    <x v="385"/>
    <x v="413"/>
    <x v="40"/>
    <x v="1"/>
    <x v="4027"/>
    <x v="60"/>
    <x v="2"/>
    <x v="2"/>
    <x v="63"/>
    <x v="341"/>
    <x v="2326"/>
    <x v="4"/>
    <x v="3"/>
    <x v="20"/>
    <x v="20"/>
    <x v="0"/>
    <x v="0"/>
    <x v="6"/>
    <x v="0"/>
  </r>
  <r>
    <x v="0"/>
    <x v="0"/>
    <x v="438"/>
    <x v="464"/>
    <x v="40"/>
    <x v="1"/>
    <x v="4028"/>
    <x v="45"/>
    <x v="2"/>
    <x v="2"/>
    <x v="61"/>
    <x v="384"/>
    <x v="581"/>
    <x v="4"/>
    <x v="3"/>
    <x v="21"/>
    <x v="21"/>
    <x v="0"/>
    <x v="0"/>
    <x v="6"/>
    <x v="0"/>
  </r>
  <r>
    <x v="0"/>
    <x v="0"/>
    <x v="171"/>
    <x v="181"/>
    <x v="40"/>
    <x v="1"/>
    <x v="4029"/>
    <x v="219"/>
    <x v="2"/>
    <x v="2"/>
    <x v="1484"/>
    <x v="152"/>
    <x v="2327"/>
    <x v="4"/>
    <x v="3"/>
    <x v="19"/>
    <x v="19"/>
    <x v="0"/>
    <x v="0"/>
    <x v="6"/>
    <x v="0"/>
  </r>
  <r>
    <x v="0"/>
    <x v="0"/>
    <x v="501"/>
    <x v="530"/>
    <x v="40"/>
    <x v="1"/>
    <x v="4030"/>
    <x v="118"/>
    <x v="2"/>
    <x v="2"/>
    <x v="119"/>
    <x v="434"/>
    <x v="2328"/>
    <x v="4"/>
    <x v="3"/>
    <x v="19"/>
    <x v="19"/>
    <x v="0"/>
    <x v="0"/>
    <x v="6"/>
    <x v="0"/>
  </r>
  <r>
    <x v="0"/>
    <x v="0"/>
    <x v="265"/>
    <x v="281"/>
    <x v="40"/>
    <x v="1"/>
    <x v="4031"/>
    <x v="174"/>
    <x v="2"/>
    <x v="2"/>
    <x v="139"/>
    <x v="234"/>
    <x v="2329"/>
    <x v="4"/>
    <x v="3"/>
    <x v="20"/>
    <x v="20"/>
    <x v="0"/>
    <x v="0"/>
    <x v="6"/>
    <x v="0"/>
  </r>
  <r>
    <x v="0"/>
    <x v="0"/>
    <x v="173"/>
    <x v="183"/>
    <x v="40"/>
    <x v="1"/>
    <x v="4032"/>
    <x v="171"/>
    <x v="2"/>
    <x v="2"/>
    <x v="132"/>
    <x v="154"/>
    <x v="2330"/>
    <x v="4"/>
    <x v="3"/>
    <x v="16"/>
    <x v="16"/>
    <x v="0"/>
    <x v="0"/>
    <x v="6"/>
    <x v="0"/>
  </r>
  <r>
    <x v="0"/>
    <x v="0"/>
    <x v="329"/>
    <x v="351"/>
    <x v="40"/>
    <x v="1"/>
    <x v="4033"/>
    <x v="532"/>
    <x v="2"/>
    <x v="2"/>
    <x v="658"/>
    <x v="293"/>
    <x v="2331"/>
    <x v="4"/>
    <x v="3"/>
    <x v="26"/>
    <x v="26"/>
    <x v="0"/>
    <x v="0"/>
    <x v="6"/>
    <x v="0"/>
  </r>
  <r>
    <x v="0"/>
    <x v="0"/>
    <x v="330"/>
    <x v="352"/>
    <x v="40"/>
    <x v="1"/>
    <x v="4034"/>
    <x v="70"/>
    <x v="2"/>
    <x v="2"/>
    <x v="194"/>
    <x v="294"/>
    <x v="706"/>
    <x v="4"/>
    <x v="3"/>
    <x v="19"/>
    <x v="19"/>
    <x v="0"/>
    <x v="0"/>
    <x v="6"/>
    <x v="0"/>
  </r>
  <r>
    <x v="0"/>
    <x v="0"/>
    <x v="266"/>
    <x v="282"/>
    <x v="40"/>
    <x v="1"/>
    <x v="4035"/>
    <x v="118"/>
    <x v="2"/>
    <x v="2"/>
    <x v="646"/>
    <x v="235"/>
    <x v="2332"/>
    <x v="4"/>
    <x v="3"/>
    <x v="19"/>
    <x v="19"/>
    <x v="0"/>
    <x v="0"/>
    <x v="6"/>
    <x v="0"/>
  </r>
  <r>
    <x v="0"/>
    <x v="0"/>
    <x v="267"/>
    <x v="283"/>
    <x v="40"/>
    <x v="1"/>
    <x v="4036"/>
    <x v="116"/>
    <x v="2"/>
    <x v="2"/>
    <x v="142"/>
    <x v="236"/>
    <x v="470"/>
    <x v="4"/>
    <x v="3"/>
    <x v="20"/>
    <x v="20"/>
    <x v="0"/>
    <x v="0"/>
    <x v="6"/>
    <x v="0"/>
  </r>
  <r>
    <x v="0"/>
    <x v="0"/>
    <x v="268"/>
    <x v="284"/>
    <x v="40"/>
    <x v="1"/>
    <x v="4037"/>
    <x v="321"/>
    <x v="2"/>
    <x v="2"/>
    <x v="1110"/>
    <x v="237"/>
    <x v="2333"/>
    <x v="4"/>
    <x v="3"/>
    <x v="19"/>
    <x v="19"/>
    <x v="0"/>
    <x v="0"/>
    <x v="6"/>
    <x v="0"/>
  </r>
  <r>
    <x v="0"/>
    <x v="0"/>
    <x v="269"/>
    <x v="285"/>
    <x v="40"/>
    <x v="1"/>
    <x v="4038"/>
    <x v="218"/>
    <x v="2"/>
    <x v="2"/>
    <x v="319"/>
    <x v="238"/>
    <x v="2334"/>
    <x v="4"/>
    <x v="3"/>
    <x v="20"/>
    <x v="20"/>
    <x v="0"/>
    <x v="0"/>
    <x v="6"/>
    <x v="0"/>
  </r>
  <r>
    <x v="0"/>
    <x v="0"/>
    <x v="440"/>
    <x v="466"/>
    <x v="40"/>
    <x v="1"/>
    <x v="4039"/>
    <x v="218"/>
    <x v="2"/>
    <x v="2"/>
    <x v="319"/>
    <x v="386"/>
    <x v="1285"/>
    <x v="4"/>
    <x v="3"/>
    <x v="21"/>
    <x v="21"/>
    <x v="0"/>
    <x v="0"/>
    <x v="6"/>
    <x v="0"/>
  </r>
  <r>
    <x v="0"/>
    <x v="0"/>
    <x v="441"/>
    <x v="467"/>
    <x v="40"/>
    <x v="1"/>
    <x v="4040"/>
    <x v="47"/>
    <x v="2"/>
    <x v="2"/>
    <x v="68"/>
    <x v="382"/>
    <x v="929"/>
    <x v="4"/>
    <x v="3"/>
    <x v="21"/>
    <x v="21"/>
    <x v="0"/>
    <x v="0"/>
    <x v="6"/>
    <x v="0"/>
  </r>
  <r>
    <x v="0"/>
    <x v="0"/>
    <x v="442"/>
    <x v="468"/>
    <x v="40"/>
    <x v="1"/>
    <x v="4041"/>
    <x v="45"/>
    <x v="2"/>
    <x v="2"/>
    <x v="61"/>
    <x v="387"/>
    <x v="1508"/>
    <x v="4"/>
    <x v="3"/>
    <x v="21"/>
    <x v="21"/>
    <x v="0"/>
    <x v="0"/>
    <x v="6"/>
    <x v="0"/>
  </r>
  <r>
    <x v="0"/>
    <x v="0"/>
    <x v="443"/>
    <x v="469"/>
    <x v="40"/>
    <x v="1"/>
    <x v="4042"/>
    <x v="47"/>
    <x v="2"/>
    <x v="2"/>
    <x v="68"/>
    <x v="382"/>
    <x v="929"/>
    <x v="4"/>
    <x v="3"/>
    <x v="21"/>
    <x v="21"/>
    <x v="0"/>
    <x v="0"/>
    <x v="6"/>
    <x v="0"/>
  </r>
  <r>
    <x v="0"/>
    <x v="0"/>
    <x v="444"/>
    <x v="470"/>
    <x v="40"/>
    <x v="1"/>
    <x v="4043"/>
    <x v="71"/>
    <x v="2"/>
    <x v="2"/>
    <x v="83"/>
    <x v="382"/>
    <x v="842"/>
    <x v="4"/>
    <x v="3"/>
    <x v="21"/>
    <x v="21"/>
    <x v="0"/>
    <x v="0"/>
    <x v="6"/>
    <x v="0"/>
  </r>
  <r>
    <x v="0"/>
    <x v="0"/>
    <x v="502"/>
    <x v="531"/>
    <x v="40"/>
    <x v="1"/>
    <x v="4044"/>
    <x v="116"/>
    <x v="2"/>
    <x v="2"/>
    <x v="142"/>
    <x v="382"/>
    <x v="2335"/>
    <x v="4"/>
    <x v="3"/>
    <x v="21"/>
    <x v="21"/>
    <x v="0"/>
    <x v="0"/>
    <x v="6"/>
    <x v="0"/>
  </r>
  <r>
    <x v="0"/>
    <x v="0"/>
    <x v="524"/>
    <x v="556"/>
    <x v="40"/>
    <x v="1"/>
    <x v="4045"/>
    <x v="51"/>
    <x v="2"/>
    <x v="2"/>
    <x v="76"/>
    <x v="382"/>
    <x v="1095"/>
    <x v="4"/>
    <x v="3"/>
    <x v="21"/>
    <x v="21"/>
    <x v="0"/>
    <x v="0"/>
    <x v="6"/>
    <x v="0"/>
  </r>
  <r>
    <x v="0"/>
    <x v="0"/>
    <x v="211"/>
    <x v="226"/>
    <x v="40"/>
    <x v="1"/>
    <x v="4046"/>
    <x v="45"/>
    <x v="2"/>
    <x v="2"/>
    <x v="131"/>
    <x v="183"/>
    <x v="203"/>
    <x v="4"/>
    <x v="3"/>
    <x v="20"/>
    <x v="20"/>
    <x v="0"/>
    <x v="0"/>
    <x v="6"/>
    <x v="0"/>
  </r>
  <r>
    <x v="0"/>
    <x v="0"/>
    <x v="389"/>
    <x v="417"/>
    <x v="40"/>
    <x v="1"/>
    <x v="4047"/>
    <x v="45"/>
    <x v="2"/>
    <x v="2"/>
    <x v="61"/>
    <x v="238"/>
    <x v="456"/>
    <x v="4"/>
    <x v="3"/>
    <x v="20"/>
    <x v="20"/>
    <x v="0"/>
    <x v="0"/>
    <x v="6"/>
    <x v="0"/>
  </r>
  <r>
    <x v="0"/>
    <x v="0"/>
    <x v="212"/>
    <x v="227"/>
    <x v="40"/>
    <x v="1"/>
    <x v="4048"/>
    <x v="45"/>
    <x v="2"/>
    <x v="2"/>
    <x v="131"/>
    <x v="185"/>
    <x v="206"/>
    <x v="4"/>
    <x v="3"/>
    <x v="20"/>
    <x v="20"/>
    <x v="0"/>
    <x v="0"/>
    <x v="6"/>
    <x v="0"/>
  </r>
  <r>
    <x v="0"/>
    <x v="0"/>
    <x v="96"/>
    <x v="95"/>
    <x v="40"/>
    <x v="1"/>
    <x v="4049"/>
    <x v="47"/>
    <x v="2"/>
    <x v="2"/>
    <x v="69"/>
    <x v="83"/>
    <x v="90"/>
    <x v="4"/>
    <x v="3"/>
    <x v="19"/>
    <x v="19"/>
    <x v="0"/>
    <x v="0"/>
    <x v="6"/>
    <x v="0"/>
  </r>
  <r>
    <x v="0"/>
    <x v="0"/>
    <x v="451"/>
    <x v="477"/>
    <x v="40"/>
    <x v="1"/>
    <x v="4050"/>
    <x v="45"/>
    <x v="2"/>
    <x v="2"/>
    <x v="61"/>
    <x v="392"/>
    <x v="850"/>
    <x v="4"/>
    <x v="3"/>
    <x v="21"/>
    <x v="21"/>
    <x v="0"/>
    <x v="0"/>
    <x v="6"/>
    <x v="0"/>
  </r>
  <r>
    <x v="0"/>
    <x v="0"/>
    <x v="393"/>
    <x v="421"/>
    <x v="40"/>
    <x v="1"/>
    <x v="4051"/>
    <x v="45"/>
    <x v="2"/>
    <x v="2"/>
    <x v="61"/>
    <x v="347"/>
    <x v="679"/>
    <x v="4"/>
    <x v="3"/>
    <x v="20"/>
    <x v="20"/>
    <x v="0"/>
    <x v="0"/>
    <x v="6"/>
    <x v="0"/>
  </r>
  <r>
    <x v="0"/>
    <x v="0"/>
    <x v="217"/>
    <x v="233"/>
    <x v="40"/>
    <x v="1"/>
    <x v="4052"/>
    <x v="74"/>
    <x v="2"/>
    <x v="2"/>
    <x v="1485"/>
    <x v="189"/>
    <x v="2336"/>
    <x v="4"/>
    <x v="3"/>
    <x v="16"/>
    <x v="16"/>
    <x v="0"/>
    <x v="0"/>
    <x v="6"/>
    <x v="0"/>
  </r>
  <r>
    <x v="0"/>
    <x v="0"/>
    <x v="335"/>
    <x v="357"/>
    <x v="40"/>
    <x v="1"/>
    <x v="4053"/>
    <x v="60"/>
    <x v="2"/>
    <x v="2"/>
    <x v="63"/>
    <x v="299"/>
    <x v="381"/>
    <x v="4"/>
    <x v="3"/>
    <x v="26"/>
    <x v="26"/>
    <x v="0"/>
    <x v="0"/>
    <x v="6"/>
    <x v="0"/>
  </r>
  <r>
    <x v="0"/>
    <x v="0"/>
    <x v="396"/>
    <x v="424"/>
    <x v="40"/>
    <x v="1"/>
    <x v="4054"/>
    <x v="116"/>
    <x v="2"/>
    <x v="2"/>
    <x v="142"/>
    <x v="238"/>
    <x v="2005"/>
    <x v="4"/>
    <x v="3"/>
    <x v="20"/>
    <x v="20"/>
    <x v="0"/>
    <x v="0"/>
    <x v="6"/>
    <x v="0"/>
  </r>
  <r>
    <x v="0"/>
    <x v="0"/>
    <x v="275"/>
    <x v="291"/>
    <x v="40"/>
    <x v="1"/>
    <x v="4055"/>
    <x v="1230"/>
    <x v="2"/>
    <x v="2"/>
    <x v="1486"/>
    <x v="243"/>
    <x v="2337"/>
    <x v="4"/>
    <x v="3"/>
    <x v="21"/>
    <x v="21"/>
    <x v="0"/>
    <x v="0"/>
    <x v="6"/>
    <x v="0"/>
  </r>
  <r>
    <x v="0"/>
    <x v="0"/>
    <x v="275"/>
    <x v="291"/>
    <x v="40"/>
    <x v="1"/>
    <x v="4056"/>
    <x v="46"/>
    <x v="2"/>
    <x v="2"/>
    <x v="326"/>
    <x v="243"/>
    <x v="2338"/>
    <x v="4"/>
    <x v="3"/>
    <x v="21"/>
    <x v="21"/>
    <x v="0"/>
    <x v="0"/>
    <x v="6"/>
    <x v="0"/>
  </r>
  <r>
    <x v="0"/>
    <x v="0"/>
    <x v="189"/>
    <x v="199"/>
    <x v="40"/>
    <x v="1"/>
    <x v="4057"/>
    <x v="59"/>
    <x v="2"/>
    <x v="2"/>
    <x v="129"/>
    <x v="166"/>
    <x v="182"/>
    <x v="4"/>
    <x v="3"/>
    <x v="21"/>
    <x v="21"/>
    <x v="0"/>
    <x v="0"/>
    <x v="6"/>
    <x v="0"/>
  </r>
  <r>
    <x v="0"/>
    <x v="0"/>
    <x v="453"/>
    <x v="479"/>
    <x v="40"/>
    <x v="1"/>
    <x v="4058"/>
    <x v="52"/>
    <x v="2"/>
    <x v="2"/>
    <x v="67"/>
    <x v="394"/>
    <x v="1099"/>
    <x v="4"/>
    <x v="3"/>
    <x v="21"/>
    <x v="21"/>
    <x v="0"/>
    <x v="0"/>
    <x v="6"/>
    <x v="0"/>
  </r>
  <r>
    <x v="0"/>
    <x v="0"/>
    <x v="190"/>
    <x v="200"/>
    <x v="40"/>
    <x v="1"/>
    <x v="4059"/>
    <x v="51"/>
    <x v="2"/>
    <x v="2"/>
    <x v="76"/>
    <x v="166"/>
    <x v="491"/>
    <x v="4"/>
    <x v="3"/>
    <x v="21"/>
    <x v="21"/>
    <x v="0"/>
    <x v="0"/>
    <x v="6"/>
    <x v="0"/>
  </r>
  <r>
    <x v="0"/>
    <x v="0"/>
    <x v="191"/>
    <x v="201"/>
    <x v="40"/>
    <x v="1"/>
    <x v="4060"/>
    <x v="45"/>
    <x v="2"/>
    <x v="2"/>
    <x v="61"/>
    <x v="167"/>
    <x v="492"/>
    <x v="4"/>
    <x v="3"/>
    <x v="21"/>
    <x v="21"/>
    <x v="0"/>
    <x v="0"/>
    <x v="6"/>
    <x v="0"/>
  </r>
  <r>
    <x v="0"/>
    <x v="0"/>
    <x v="399"/>
    <x v="427"/>
    <x v="40"/>
    <x v="1"/>
    <x v="4061"/>
    <x v="1231"/>
    <x v="2"/>
    <x v="1"/>
    <x v="1487"/>
    <x v="351"/>
    <x v="2339"/>
    <x v="3"/>
    <x v="2"/>
    <x v="17"/>
    <x v="17"/>
    <x v="0"/>
    <x v="0"/>
    <x v="6"/>
    <x v="0"/>
  </r>
  <r>
    <x v="0"/>
    <x v="0"/>
    <x v="281"/>
    <x v="297"/>
    <x v="40"/>
    <x v="1"/>
    <x v="4062"/>
    <x v="116"/>
    <x v="2"/>
    <x v="2"/>
    <x v="253"/>
    <x v="249"/>
    <x v="497"/>
    <x v="4"/>
    <x v="3"/>
    <x v="19"/>
    <x v="19"/>
    <x v="0"/>
    <x v="0"/>
    <x v="6"/>
    <x v="0"/>
  </r>
  <r>
    <x v="0"/>
    <x v="0"/>
    <x v="466"/>
    <x v="494"/>
    <x v="40"/>
    <x v="1"/>
    <x v="4063"/>
    <x v="47"/>
    <x v="2"/>
    <x v="2"/>
    <x v="68"/>
    <x v="403"/>
    <x v="688"/>
    <x v="4"/>
    <x v="3"/>
    <x v="21"/>
    <x v="21"/>
    <x v="0"/>
    <x v="0"/>
    <x v="6"/>
    <x v="0"/>
  </r>
  <r>
    <x v="0"/>
    <x v="0"/>
    <x v="467"/>
    <x v="427"/>
    <x v="40"/>
    <x v="1"/>
    <x v="4064"/>
    <x v="1232"/>
    <x v="2"/>
    <x v="1"/>
    <x v="1488"/>
    <x v="404"/>
    <x v="2340"/>
    <x v="3"/>
    <x v="2"/>
    <x v="17"/>
    <x v="17"/>
    <x v="0"/>
    <x v="0"/>
    <x v="6"/>
    <x v="0"/>
  </r>
  <r>
    <x v="0"/>
    <x v="0"/>
    <x v="483"/>
    <x v="511"/>
    <x v="40"/>
    <x v="1"/>
    <x v="4065"/>
    <x v="1233"/>
    <x v="2"/>
    <x v="1"/>
    <x v="1489"/>
    <x v="417"/>
    <x v="2341"/>
    <x v="3"/>
    <x v="2"/>
    <x v="17"/>
    <x v="17"/>
    <x v="0"/>
    <x v="0"/>
    <x v="6"/>
    <x v="0"/>
  </r>
  <r>
    <x v="0"/>
    <x v="0"/>
    <x v="525"/>
    <x v="557"/>
    <x v="40"/>
    <x v="1"/>
    <x v="4066"/>
    <x v="45"/>
    <x v="2"/>
    <x v="2"/>
    <x v="61"/>
    <x v="452"/>
    <x v="1106"/>
    <x v="4"/>
    <x v="3"/>
    <x v="21"/>
    <x v="21"/>
    <x v="0"/>
    <x v="0"/>
    <x v="6"/>
    <x v="0"/>
  </r>
  <r>
    <x v="0"/>
    <x v="0"/>
    <x v="531"/>
    <x v="566"/>
    <x v="40"/>
    <x v="1"/>
    <x v="4067"/>
    <x v="51"/>
    <x v="2"/>
    <x v="2"/>
    <x v="76"/>
    <x v="456"/>
    <x v="1605"/>
    <x v="4"/>
    <x v="3"/>
    <x v="20"/>
    <x v="20"/>
    <x v="0"/>
    <x v="0"/>
    <x v="6"/>
    <x v="0"/>
  </r>
  <r>
    <x v="0"/>
    <x v="0"/>
    <x v="203"/>
    <x v="213"/>
    <x v="40"/>
    <x v="1"/>
    <x v="4068"/>
    <x v="51"/>
    <x v="2"/>
    <x v="2"/>
    <x v="76"/>
    <x v="177"/>
    <x v="2342"/>
    <x v="4"/>
    <x v="3"/>
    <x v="21"/>
    <x v="21"/>
    <x v="0"/>
    <x v="0"/>
    <x v="6"/>
    <x v="0"/>
  </r>
  <r>
    <x v="0"/>
    <x v="0"/>
    <x v="512"/>
    <x v="542"/>
    <x v="40"/>
    <x v="1"/>
    <x v="4069"/>
    <x v="72"/>
    <x v="2"/>
    <x v="2"/>
    <x v="1073"/>
    <x v="442"/>
    <x v="1740"/>
    <x v="1"/>
    <x v="1"/>
    <x v="23"/>
    <x v="23"/>
    <x v="0"/>
    <x v="0"/>
    <x v="6"/>
    <x v="0"/>
  </r>
  <r>
    <x v="0"/>
    <x v="0"/>
    <x v="528"/>
    <x v="560"/>
    <x v="40"/>
    <x v="1"/>
    <x v="4070"/>
    <x v="175"/>
    <x v="2"/>
    <x v="2"/>
    <x v="1141"/>
    <x v="454"/>
    <x v="2343"/>
    <x v="2"/>
    <x v="1"/>
    <x v="29"/>
    <x v="29"/>
    <x v="0"/>
    <x v="0"/>
    <x v="6"/>
    <x v="0"/>
  </r>
  <r>
    <x v="0"/>
    <x v="0"/>
    <x v="282"/>
    <x v="298"/>
    <x v="40"/>
    <x v="1"/>
    <x v="4071"/>
    <x v="1234"/>
    <x v="2"/>
    <x v="2"/>
    <x v="1490"/>
    <x v="250"/>
    <x v="2344"/>
    <x v="2"/>
    <x v="1"/>
    <x v="29"/>
    <x v="29"/>
    <x v="0"/>
    <x v="0"/>
    <x v="6"/>
    <x v="0"/>
  </r>
  <r>
    <x v="0"/>
    <x v="0"/>
    <x v="118"/>
    <x v="543"/>
    <x v="40"/>
    <x v="1"/>
    <x v="4072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117"/>
    <x v="40"/>
    <x v="1"/>
    <x v="4073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0"/>
    <x v="1"/>
    <x v="4074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0"/>
    <x v="1"/>
    <x v="4075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99"/>
    <x v="40"/>
    <x v="1"/>
    <x v="4076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121"/>
    <x v="40"/>
    <x v="1"/>
    <x v="4077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0"/>
    <x v="1"/>
    <x v="4078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40"/>
    <x v="1"/>
    <x v="4079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0"/>
    <x v="40"/>
    <x v="1"/>
    <x v="4080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40"/>
    <x v="1"/>
    <x v="4081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0"/>
    <x v="1"/>
    <x v="4082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362"/>
    <x v="40"/>
    <x v="1"/>
    <x v="4083"/>
    <x v="4"/>
    <x v="3"/>
    <x v="3"/>
    <x v="4"/>
    <x v="0"/>
    <x v="0"/>
    <x v="4"/>
    <x v="3"/>
    <x v="26"/>
    <x v="26"/>
    <x v="0"/>
    <x v="0"/>
    <x v="6"/>
    <x v="0"/>
  </r>
  <r>
    <x v="0"/>
    <x v="0"/>
    <x v="118"/>
    <x v="364"/>
    <x v="40"/>
    <x v="1"/>
    <x v="4084"/>
    <x v="4"/>
    <x v="3"/>
    <x v="3"/>
    <x v="4"/>
    <x v="0"/>
    <x v="0"/>
    <x v="0"/>
    <x v="0"/>
    <x v="30"/>
    <x v="30"/>
    <x v="0"/>
    <x v="0"/>
    <x v="6"/>
    <x v="0"/>
  </r>
  <r>
    <x v="0"/>
    <x v="0"/>
    <x v="118"/>
    <x v="221"/>
    <x v="40"/>
    <x v="1"/>
    <x v="4085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3"/>
    <x v="40"/>
    <x v="1"/>
    <x v="4086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125"/>
    <x v="40"/>
    <x v="1"/>
    <x v="4087"/>
    <x v="4"/>
    <x v="3"/>
    <x v="3"/>
    <x v="4"/>
    <x v="0"/>
    <x v="0"/>
    <x v="3"/>
    <x v="2"/>
    <x v="9"/>
    <x v="9"/>
    <x v="0"/>
    <x v="0"/>
    <x v="6"/>
    <x v="0"/>
  </r>
  <r>
    <x v="0"/>
    <x v="0"/>
    <x v="118"/>
    <x v="365"/>
    <x v="40"/>
    <x v="1"/>
    <x v="4088"/>
    <x v="4"/>
    <x v="3"/>
    <x v="3"/>
    <x v="4"/>
    <x v="0"/>
    <x v="0"/>
    <x v="1"/>
    <x v="1"/>
    <x v="23"/>
    <x v="23"/>
    <x v="0"/>
    <x v="0"/>
    <x v="6"/>
    <x v="0"/>
  </r>
  <r>
    <x v="0"/>
    <x v="0"/>
    <x v="118"/>
    <x v="366"/>
    <x v="40"/>
    <x v="1"/>
    <x v="4089"/>
    <x v="4"/>
    <x v="3"/>
    <x v="3"/>
    <x v="4"/>
    <x v="0"/>
    <x v="0"/>
    <x v="0"/>
    <x v="0"/>
    <x v="30"/>
    <x v="30"/>
    <x v="0"/>
    <x v="0"/>
    <x v="6"/>
    <x v="0"/>
  </r>
  <r>
    <x v="0"/>
    <x v="0"/>
    <x v="0"/>
    <x v="0"/>
    <x v="41"/>
    <x v="1"/>
    <x v="4090"/>
    <x v="1235"/>
    <x v="0"/>
    <x v="0"/>
    <x v="1491"/>
    <x v="0"/>
    <x v="0"/>
    <x v="0"/>
    <x v="0"/>
    <x v="0"/>
    <x v="0"/>
    <x v="0"/>
    <x v="0"/>
    <x v="6"/>
    <x v="0"/>
  </r>
  <r>
    <x v="0"/>
    <x v="0"/>
    <x v="574"/>
    <x v="610"/>
    <x v="41"/>
    <x v="1"/>
    <x v="4091"/>
    <x v="1236"/>
    <x v="1"/>
    <x v="0"/>
    <x v="1492"/>
    <x v="495"/>
    <x v="2345"/>
    <x v="0"/>
    <x v="0"/>
    <x v="24"/>
    <x v="24"/>
    <x v="0"/>
    <x v="0"/>
    <x v="6"/>
    <x v="0"/>
  </r>
  <r>
    <x v="0"/>
    <x v="0"/>
    <x v="1"/>
    <x v="1"/>
    <x v="41"/>
    <x v="1"/>
    <x v="4092"/>
    <x v="703"/>
    <x v="1"/>
    <x v="0"/>
    <x v="1493"/>
    <x v="1"/>
    <x v="2346"/>
    <x v="0"/>
    <x v="0"/>
    <x v="1"/>
    <x v="1"/>
    <x v="0"/>
    <x v="0"/>
    <x v="6"/>
    <x v="0"/>
  </r>
  <r>
    <x v="0"/>
    <x v="0"/>
    <x v="645"/>
    <x v="681"/>
    <x v="41"/>
    <x v="1"/>
    <x v="4093"/>
    <x v="917"/>
    <x v="1"/>
    <x v="0"/>
    <x v="1494"/>
    <x v="558"/>
    <x v="2347"/>
    <x v="0"/>
    <x v="0"/>
    <x v="0"/>
    <x v="0"/>
    <x v="0"/>
    <x v="0"/>
    <x v="6"/>
    <x v="0"/>
  </r>
  <r>
    <x v="0"/>
    <x v="0"/>
    <x v="120"/>
    <x v="130"/>
    <x v="41"/>
    <x v="1"/>
    <x v="4094"/>
    <x v="437"/>
    <x v="1"/>
    <x v="0"/>
    <x v="1495"/>
    <x v="104"/>
    <x v="2348"/>
    <x v="0"/>
    <x v="0"/>
    <x v="24"/>
    <x v="24"/>
    <x v="0"/>
    <x v="0"/>
    <x v="6"/>
    <x v="0"/>
  </r>
  <r>
    <x v="0"/>
    <x v="0"/>
    <x v="552"/>
    <x v="587"/>
    <x v="41"/>
    <x v="1"/>
    <x v="4095"/>
    <x v="849"/>
    <x v="1"/>
    <x v="0"/>
    <x v="1496"/>
    <x v="474"/>
    <x v="2349"/>
    <x v="0"/>
    <x v="0"/>
    <x v="0"/>
    <x v="0"/>
    <x v="0"/>
    <x v="0"/>
    <x v="6"/>
    <x v="0"/>
  </r>
  <r>
    <x v="0"/>
    <x v="0"/>
    <x v="2"/>
    <x v="2"/>
    <x v="41"/>
    <x v="1"/>
    <x v="4096"/>
    <x v="676"/>
    <x v="1"/>
    <x v="0"/>
    <x v="1497"/>
    <x v="2"/>
    <x v="2350"/>
    <x v="0"/>
    <x v="0"/>
    <x v="0"/>
    <x v="0"/>
    <x v="0"/>
    <x v="0"/>
    <x v="6"/>
    <x v="0"/>
  </r>
  <r>
    <x v="0"/>
    <x v="0"/>
    <x v="4"/>
    <x v="4"/>
    <x v="41"/>
    <x v="1"/>
    <x v="4097"/>
    <x v="644"/>
    <x v="1"/>
    <x v="0"/>
    <x v="343"/>
    <x v="4"/>
    <x v="2351"/>
    <x v="0"/>
    <x v="0"/>
    <x v="2"/>
    <x v="2"/>
    <x v="0"/>
    <x v="0"/>
    <x v="6"/>
    <x v="0"/>
  </r>
  <r>
    <x v="0"/>
    <x v="0"/>
    <x v="6"/>
    <x v="6"/>
    <x v="41"/>
    <x v="1"/>
    <x v="4098"/>
    <x v="1237"/>
    <x v="1"/>
    <x v="0"/>
    <x v="1498"/>
    <x v="6"/>
    <x v="2352"/>
    <x v="0"/>
    <x v="0"/>
    <x v="0"/>
    <x v="0"/>
    <x v="0"/>
    <x v="0"/>
    <x v="6"/>
    <x v="0"/>
  </r>
  <r>
    <x v="0"/>
    <x v="0"/>
    <x v="126"/>
    <x v="136"/>
    <x v="41"/>
    <x v="1"/>
    <x v="4099"/>
    <x v="528"/>
    <x v="1"/>
    <x v="0"/>
    <x v="1499"/>
    <x v="110"/>
    <x v="2353"/>
    <x v="0"/>
    <x v="0"/>
    <x v="2"/>
    <x v="2"/>
    <x v="0"/>
    <x v="0"/>
    <x v="6"/>
    <x v="0"/>
  </r>
  <r>
    <x v="0"/>
    <x v="0"/>
    <x v="15"/>
    <x v="15"/>
    <x v="41"/>
    <x v="1"/>
    <x v="4100"/>
    <x v="1238"/>
    <x v="1"/>
    <x v="0"/>
    <x v="1500"/>
    <x v="15"/>
    <x v="2354"/>
    <x v="1"/>
    <x v="1"/>
    <x v="4"/>
    <x v="4"/>
    <x v="0"/>
    <x v="0"/>
    <x v="6"/>
    <x v="0"/>
  </r>
  <r>
    <x v="0"/>
    <x v="0"/>
    <x v="594"/>
    <x v="631"/>
    <x v="41"/>
    <x v="1"/>
    <x v="4101"/>
    <x v="1239"/>
    <x v="1"/>
    <x v="0"/>
    <x v="1501"/>
    <x v="514"/>
    <x v="2355"/>
    <x v="1"/>
    <x v="1"/>
    <x v="12"/>
    <x v="12"/>
    <x v="0"/>
    <x v="0"/>
    <x v="6"/>
    <x v="0"/>
  </r>
  <r>
    <x v="0"/>
    <x v="0"/>
    <x v="293"/>
    <x v="315"/>
    <x v="41"/>
    <x v="1"/>
    <x v="4102"/>
    <x v="1240"/>
    <x v="1"/>
    <x v="0"/>
    <x v="1502"/>
    <x v="261"/>
    <x v="2356"/>
    <x v="2"/>
    <x v="1"/>
    <x v="7"/>
    <x v="7"/>
    <x v="0"/>
    <x v="0"/>
    <x v="6"/>
    <x v="0"/>
  </r>
  <r>
    <x v="0"/>
    <x v="0"/>
    <x v="21"/>
    <x v="21"/>
    <x v="41"/>
    <x v="1"/>
    <x v="4103"/>
    <x v="435"/>
    <x v="1"/>
    <x v="0"/>
    <x v="1503"/>
    <x v="21"/>
    <x v="2357"/>
    <x v="1"/>
    <x v="1"/>
    <x v="8"/>
    <x v="8"/>
    <x v="0"/>
    <x v="0"/>
    <x v="6"/>
    <x v="0"/>
  </r>
  <r>
    <x v="0"/>
    <x v="0"/>
    <x v="294"/>
    <x v="316"/>
    <x v="41"/>
    <x v="1"/>
    <x v="4104"/>
    <x v="568"/>
    <x v="1"/>
    <x v="0"/>
    <x v="1504"/>
    <x v="262"/>
    <x v="2358"/>
    <x v="1"/>
    <x v="1"/>
    <x v="25"/>
    <x v="25"/>
    <x v="0"/>
    <x v="0"/>
    <x v="6"/>
    <x v="0"/>
  </r>
  <r>
    <x v="0"/>
    <x v="0"/>
    <x v="411"/>
    <x v="439"/>
    <x v="41"/>
    <x v="1"/>
    <x v="4105"/>
    <x v="1241"/>
    <x v="1"/>
    <x v="0"/>
    <x v="1505"/>
    <x v="363"/>
    <x v="2359"/>
    <x v="1"/>
    <x v="1"/>
    <x v="4"/>
    <x v="4"/>
    <x v="0"/>
    <x v="0"/>
    <x v="6"/>
    <x v="0"/>
  </r>
  <r>
    <x v="0"/>
    <x v="0"/>
    <x v="295"/>
    <x v="317"/>
    <x v="41"/>
    <x v="1"/>
    <x v="4106"/>
    <x v="1242"/>
    <x v="1"/>
    <x v="0"/>
    <x v="1506"/>
    <x v="263"/>
    <x v="2360"/>
    <x v="2"/>
    <x v="1"/>
    <x v="5"/>
    <x v="5"/>
    <x v="0"/>
    <x v="0"/>
    <x v="6"/>
    <x v="0"/>
  </r>
  <r>
    <x v="0"/>
    <x v="0"/>
    <x v="413"/>
    <x v="441"/>
    <x v="41"/>
    <x v="1"/>
    <x v="4107"/>
    <x v="1243"/>
    <x v="1"/>
    <x v="0"/>
    <x v="1507"/>
    <x v="364"/>
    <x v="2361"/>
    <x v="1"/>
    <x v="1"/>
    <x v="4"/>
    <x v="4"/>
    <x v="0"/>
    <x v="0"/>
    <x v="6"/>
    <x v="0"/>
  </r>
  <r>
    <x v="0"/>
    <x v="0"/>
    <x v="134"/>
    <x v="144"/>
    <x v="41"/>
    <x v="1"/>
    <x v="4108"/>
    <x v="1244"/>
    <x v="1"/>
    <x v="0"/>
    <x v="1508"/>
    <x v="118"/>
    <x v="2362"/>
    <x v="1"/>
    <x v="1"/>
    <x v="4"/>
    <x v="4"/>
    <x v="0"/>
    <x v="0"/>
    <x v="6"/>
    <x v="0"/>
  </r>
  <r>
    <x v="0"/>
    <x v="0"/>
    <x v="346"/>
    <x v="374"/>
    <x v="41"/>
    <x v="1"/>
    <x v="4109"/>
    <x v="1245"/>
    <x v="1"/>
    <x v="0"/>
    <x v="1509"/>
    <x v="310"/>
    <x v="2363"/>
    <x v="2"/>
    <x v="1"/>
    <x v="7"/>
    <x v="7"/>
    <x v="0"/>
    <x v="0"/>
    <x v="6"/>
    <x v="0"/>
  </r>
  <r>
    <x v="0"/>
    <x v="0"/>
    <x v="576"/>
    <x v="612"/>
    <x v="41"/>
    <x v="1"/>
    <x v="4110"/>
    <x v="1246"/>
    <x v="1"/>
    <x v="0"/>
    <x v="1510"/>
    <x v="497"/>
    <x v="2364"/>
    <x v="2"/>
    <x v="1"/>
    <x v="5"/>
    <x v="5"/>
    <x v="0"/>
    <x v="0"/>
    <x v="6"/>
    <x v="0"/>
  </r>
  <r>
    <x v="0"/>
    <x v="0"/>
    <x v="625"/>
    <x v="659"/>
    <x v="41"/>
    <x v="1"/>
    <x v="4111"/>
    <x v="1013"/>
    <x v="1"/>
    <x v="0"/>
    <x v="1225"/>
    <x v="539"/>
    <x v="1963"/>
    <x v="2"/>
    <x v="1"/>
    <x v="5"/>
    <x v="5"/>
    <x v="0"/>
    <x v="0"/>
    <x v="6"/>
    <x v="0"/>
  </r>
  <r>
    <x v="0"/>
    <x v="0"/>
    <x v="235"/>
    <x v="251"/>
    <x v="41"/>
    <x v="1"/>
    <x v="4112"/>
    <x v="1247"/>
    <x v="1"/>
    <x v="0"/>
    <x v="1511"/>
    <x v="207"/>
    <x v="2365"/>
    <x v="1"/>
    <x v="1"/>
    <x v="11"/>
    <x v="11"/>
    <x v="0"/>
    <x v="0"/>
    <x v="6"/>
    <x v="0"/>
  </r>
  <r>
    <x v="0"/>
    <x v="0"/>
    <x v="29"/>
    <x v="29"/>
    <x v="41"/>
    <x v="1"/>
    <x v="4113"/>
    <x v="1248"/>
    <x v="1"/>
    <x v="0"/>
    <x v="1512"/>
    <x v="29"/>
    <x v="2366"/>
    <x v="1"/>
    <x v="1"/>
    <x v="11"/>
    <x v="11"/>
    <x v="0"/>
    <x v="0"/>
    <x v="6"/>
    <x v="0"/>
  </r>
  <r>
    <x v="0"/>
    <x v="0"/>
    <x v="362"/>
    <x v="390"/>
    <x v="41"/>
    <x v="1"/>
    <x v="4114"/>
    <x v="1249"/>
    <x v="1"/>
    <x v="0"/>
    <x v="914"/>
    <x v="324"/>
    <x v="2367"/>
    <x v="2"/>
    <x v="1"/>
    <x v="22"/>
    <x v="22"/>
    <x v="0"/>
    <x v="0"/>
    <x v="6"/>
    <x v="0"/>
  </r>
  <r>
    <x v="0"/>
    <x v="0"/>
    <x v="460"/>
    <x v="488"/>
    <x v="41"/>
    <x v="1"/>
    <x v="4115"/>
    <x v="1250"/>
    <x v="1"/>
    <x v="0"/>
    <x v="1513"/>
    <x v="398"/>
    <x v="2368"/>
    <x v="2"/>
    <x v="1"/>
    <x v="22"/>
    <x v="22"/>
    <x v="0"/>
    <x v="0"/>
    <x v="6"/>
    <x v="0"/>
  </r>
  <r>
    <x v="0"/>
    <x v="0"/>
    <x v="416"/>
    <x v="444"/>
    <x v="41"/>
    <x v="1"/>
    <x v="4116"/>
    <x v="1251"/>
    <x v="1"/>
    <x v="0"/>
    <x v="1514"/>
    <x v="367"/>
    <x v="2369"/>
    <x v="2"/>
    <x v="1"/>
    <x v="22"/>
    <x v="22"/>
    <x v="0"/>
    <x v="0"/>
    <x v="6"/>
    <x v="0"/>
  </r>
  <r>
    <x v="0"/>
    <x v="0"/>
    <x v="365"/>
    <x v="393"/>
    <x v="41"/>
    <x v="1"/>
    <x v="4117"/>
    <x v="1252"/>
    <x v="1"/>
    <x v="0"/>
    <x v="1515"/>
    <x v="327"/>
    <x v="2370"/>
    <x v="2"/>
    <x v="1"/>
    <x v="22"/>
    <x v="22"/>
    <x v="0"/>
    <x v="0"/>
    <x v="6"/>
    <x v="0"/>
  </r>
  <r>
    <x v="0"/>
    <x v="0"/>
    <x v="34"/>
    <x v="34"/>
    <x v="41"/>
    <x v="1"/>
    <x v="4118"/>
    <x v="704"/>
    <x v="1"/>
    <x v="0"/>
    <x v="1516"/>
    <x v="34"/>
    <x v="2371"/>
    <x v="2"/>
    <x v="1"/>
    <x v="13"/>
    <x v="13"/>
    <x v="0"/>
    <x v="0"/>
    <x v="6"/>
    <x v="0"/>
  </r>
  <r>
    <x v="0"/>
    <x v="0"/>
    <x v="245"/>
    <x v="261"/>
    <x v="41"/>
    <x v="1"/>
    <x v="4119"/>
    <x v="257"/>
    <x v="1"/>
    <x v="0"/>
    <x v="304"/>
    <x v="35"/>
    <x v="1071"/>
    <x v="2"/>
    <x v="1"/>
    <x v="13"/>
    <x v="13"/>
    <x v="0"/>
    <x v="0"/>
    <x v="6"/>
    <x v="0"/>
  </r>
  <r>
    <x v="0"/>
    <x v="0"/>
    <x v="245"/>
    <x v="261"/>
    <x v="41"/>
    <x v="1"/>
    <x v="4120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41"/>
    <x v="1"/>
    <x v="4121"/>
    <x v="641"/>
    <x v="1"/>
    <x v="0"/>
    <x v="1517"/>
    <x v="34"/>
    <x v="2372"/>
    <x v="2"/>
    <x v="1"/>
    <x v="13"/>
    <x v="13"/>
    <x v="0"/>
    <x v="0"/>
    <x v="6"/>
    <x v="0"/>
  </r>
  <r>
    <x v="0"/>
    <x v="0"/>
    <x v="36"/>
    <x v="36"/>
    <x v="41"/>
    <x v="1"/>
    <x v="4122"/>
    <x v="4"/>
    <x v="1"/>
    <x v="0"/>
    <x v="4"/>
    <x v="35"/>
    <x v="0"/>
    <x v="2"/>
    <x v="1"/>
    <x v="13"/>
    <x v="13"/>
    <x v="0"/>
    <x v="0"/>
    <x v="6"/>
    <x v="0"/>
  </r>
  <r>
    <x v="0"/>
    <x v="0"/>
    <x v="36"/>
    <x v="36"/>
    <x v="41"/>
    <x v="1"/>
    <x v="4123"/>
    <x v="1253"/>
    <x v="1"/>
    <x v="0"/>
    <x v="1518"/>
    <x v="35"/>
    <x v="2373"/>
    <x v="2"/>
    <x v="1"/>
    <x v="13"/>
    <x v="13"/>
    <x v="0"/>
    <x v="0"/>
    <x v="6"/>
    <x v="0"/>
  </r>
  <r>
    <x v="0"/>
    <x v="0"/>
    <x v="37"/>
    <x v="37"/>
    <x v="41"/>
    <x v="1"/>
    <x v="4124"/>
    <x v="1254"/>
    <x v="1"/>
    <x v="0"/>
    <x v="1519"/>
    <x v="34"/>
    <x v="2374"/>
    <x v="2"/>
    <x v="1"/>
    <x v="13"/>
    <x v="13"/>
    <x v="0"/>
    <x v="0"/>
    <x v="6"/>
    <x v="0"/>
  </r>
  <r>
    <x v="0"/>
    <x v="0"/>
    <x v="137"/>
    <x v="147"/>
    <x v="41"/>
    <x v="1"/>
    <x v="4125"/>
    <x v="493"/>
    <x v="1"/>
    <x v="0"/>
    <x v="1520"/>
    <x v="121"/>
    <x v="2375"/>
    <x v="2"/>
    <x v="1"/>
    <x v="13"/>
    <x v="13"/>
    <x v="0"/>
    <x v="0"/>
    <x v="6"/>
    <x v="0"/>
  </r>
  <r>
    <x v="0"/>
    <x v="0"/>
    <x v="138"/>
    <x v="148"/>
    <x v="41"/>
    <x v="1"/>
    <x v="4126"/>
    <x v="257"/>
    <x v="1"/>
    <x v="0"/>
    <x v="786"/>
    <x v="121"/>
    <x v="1253"/>
    <x v="2"/>
    <x v="1"/>
    <x v="13"/>
    <x v="13"/>
    <x v="0"/>
    <x v="0"/>
    <x v="6"/>
    <x v="0"/>
  </r>
  <r>
    <x v="0"/>
    <x v="0"/>
    <x v="139"/>
    <x v="149"/>
    <x v="41"/>
    <x v="1"/>
    <x v="4127"/>
    <x v="1255"/>
    <x v="1"/>
    <x v="0"/>
    <x v="1521"/>
    <x v="121"/>
    <x v="2376"/>
    <x v="2"/>
    <x v="1"/>
    <x v="13"/>
    <x v="13"/>
    <x v="0"/>
    <x v="0"/>
    <x v="6"/>
    <x v="0"/>
  </r>
  <r>
    <x v="0"/>
    <x v="0"/>
    <x v="573"/>
    <x v="609"/>
    <x v="41"/>
    <x v="1"/>
    <x v="4128"/>
    <x v="520"/>
    <x v="2"/>
    <x v="2"/>
    <x v="246"/>
    <x v="494"/>
    <x v="1479"/>
    <x v="2"/>
    <x v="1"/>
    <x v="14"/>
    <x v="14"/>
    <x v="0"/>
    <x v="0"/>
    <x v="6"/>
    <x v="0"/>
  </r>
  <r>
    <x v="0"/>
    <x v="0"/>
    <x v="41"/>
    <x v="41"/>
    <x v="41"/>
    <x v="1"/>
    <x v="4129"/>
    <x v="1256"/>
    <x v="2"/>
    <x v="1"/>
    <x v="1522"/>
    <x v="39"/>
    <x v="2377"/>
    <x v="1"/>
    <x v="1"/>
    <x v="15"/>
    <x v="15"/>
    <x v="0"/>
    <x v="0"/>
    <x v="6"/>
    <x v="0"/>
  </r>
  <r>
    <x v="0"/>
    <x v="0"/>
    <x v="41"/>
    <x v="41"/>
    <x v="41"/>
    <x v="1"/>
    <x v="4130"/>
    <x v="1257"/>
    <x v="2"/>
    <x v="1"/>
    <x v="1523"/>
    <x v="39"/>
    <x v="2378"/>
    <x v="1"/>
    <x v="1"/>
    <x v="15"/>
    <x v="15"/>
    <x v="0"/>
    <x v="0"/>
    <x v="6"/>
    <x v="0"/>
  </r>
  <r>
    <x v="0"/>
    <x v="0"/>
    <x v="45"/>
    <x v="45"/>
    <x v="41"/>
    <x v="1"/>
    <x v="4131"/>
    <x v="493"/>
    <x v="2"/>
    <x v="1"/>
    <x v="1524"/>
    <x v="43"/>
    <x v="2379"/>
    <x v="2"/>
    <x v="1"/>
    <x v="5"/>
    <x v="5"/>
    <x v="0"/>
    <x v="0"/>
    <x v="6"/>
    <x v="0"/>
  </r>
  <r>
    <x v="0"/>
    <x v="0"/>
    <x v="143"/>
    <x v="153"/>
    <x v="41"/>
    <x v="1"/>
    <x v="4132"/>
    <x v="437"/>
    <x v="2"/>
    <x v="2"/>
    <x v="1525"/>
    <x v="124"/>
    <x v="2380"/>
    <x v="2"/>
    <x v="1"/>
    <x v="14"/>
    <x v="14"/>
    <x v="0"/>
    <x v="0"/>
    <x v="6"/>
    <x v="0"/>
  </r>
  <r>
    <x v="0"/>
    <x v="0"/>
    <x v="494"/>
    <x v="523"/>
    <x v="41"/>
    <x v="1"/>
    <x v="4133"/>
    <x v="704"/>
    <x v="2"/>
    <x v="1"/>
    <x v="1526"/>
    <x v="428"/>
    <x v="2381"/>
    <x v="2"/>
    <x v="1"/>
    <x v="14"/>
    <x v="14"/>
    <x v="0"/>
    <x v="0"/>
    <x v="6"/>
    <x v="0"/>
  </r>
  <r>
    <x v="0"/>
    <x v="0"/>
    <x v="554"/>
    <x v="589"/>
    <x v="41"/>
    <x v="1"/>
    <x v="4134"/>
    <x v="45"/>
    <x v="2"/>
    <x v="1"/>
    <x v="444"/>
    <x v="476"/>
    <x v="2382"/>
    <x v="2"/>
    <x v="1"/>
    <x v="14"/>
    <x v="14"/>
    <x v="0"/>
    <x v="0"/>
    <x v="6"/>
    <x v="0"/>
  </r>
  <r>
    <x v="0"/>
    <x v="0"/>
    <x v="368"/>
    <x v="396"/>
    <x v="41"/>
    <x v="1"/>
    <x v="4135"/>
    <x v="125"/>
    <x v="2"/>
    <x v="2"/>
    <x v="310"/>
    <x v="49"/>
    <x v="2383"/>
    <x v="4"/>
    <x v="3"/>
    <x v="16"/>
    <x v="16"/>
    <x v="0"/>
    <x v="0"/>
    <x v="6"/>
    <x v="0"/>
  </r>
  <r>
    <x v="0"/>
    <x v="0"/>
    <x v="48"/>
    <x v="48"/>
    <x v="41"/>
    <x v="1"/>
    <x v="4136"/>
    <x v="47"/>
    <x v="2"/>
    <x v="2"/>
    <x v="47"/>
    <x v="46"/>
    <x v="820"/>
    <x v="4"/>
    <x v="3"/>
    <x v="16"/>
    <x v="16"/>
    <x v="0"/>
    <x v="0"/>
    <x v="6"/>
    <x v="0"/>
  </r>
  <r>
    <x v="0"/>
    <x v="0"/>
    <x v="49"/>
    <x v="49"/>
    <x v="41"/>
    <x v="1"/>
    <x v="4137"/>
    <x v="46"/>
    <x v="2"/>
    <x v="2"/>
    <x v="46"/>
    <x v="47"/>
    <x v="2384"/>
    <x v="4"/>
    <x v="3"/>
    <x v="16"/>
    <x v="16"/>
    <x v="0"/>
    <x v="0"/>
    <x v="6"/>
    <x v="0"/>
  </r>
  <r>
    <x v="0"/>
    <x v="0"/>
    <x v="50"/>
    <x v="50"/>
    <x v="41"/>
    <x v="1"/>
    <x v="4138"/>
    <x v="46"/>
    <x v="2"/>
    <x v="2"/>
    <x v="46"/>
    <x v="45"/>
    <x v="47"/>
    <x v="4"/>
    <x v="3"/>
    <x v="16"/>
    <x v="16"/>
    <x v="0"/>
    <x v="0"/>
    <x v="6"/>
    <x v="0"/>
  </r>
  <r>
    <x v="0"/>
    <x v="0"/>
    <x v="51"/>
    <x v="51"/>
    <x v="41"/>
    <x v="1"/>
    <x v="4139"/>
    <x v="1258"/>
    <x v="2"/>
    <x v="2"/>
    <x v="1527"/>
    <x v="48"/>
    <x v="2385"/>
    <x v="4"/>
    <x v="3"/>
    <x v="16"/>
    <x v="16"/>
    <x v="0"/>
    <x v="0"/>
    <x v="6"/>
    <x v="0"/>
  </r>
  <r>
    <x v="0"/>
    <x v="0"/>
    <x v="52"/>
    <x v="52"/>
    <x v="41"/>
    <x v="1"/>
    <x v="4140"/>
    <x v="47"/>
    <x v="2"/>
    <x v="2"/>
    <x v="47"/>
    <x v="49"/>
    <x v="49"/>
    <x v="4"/>
    <x v="3"/>
    <x v="16"/>
    <x v="16"/>
    <x v="0"/>
    <x v="0"/>
    <x v="6"/>
    <x v="0"/>
  </r>
  <r>
    <x v="0"/>
    <x v="0"/>
    <x v="578"/>
    <x v="614"/>
    <x v="41"/>
    <x v="1"/>
    <x v="4141"/>
    <x v="1259"/>
    <x v="2"/>
    <x v="1"/>
    <x v="1528"/>
    <x v="499"/>
    <x v="2386"/>
    <x v="1"/>
    <x v="1"/>
    <x v="32"/>
    <x v="32"/>
    <x v="0"/>
    <x v="0"/>
    <x v="6"/>
    <x v="0"/>
  </r>
  <r>
    <x v="0"/>
    <x v="0"/>
    <x v="55"/>
    <x v="54"/>
    <x v="41"/>
    <x v="1"/>
    <x v="4142"/>
    <x v="1260"/>
    <x v="2"/>
    <x v="2"/>
    <x v="445"/>
    <x v="52"/>
    <x v="2387"/>
    <x v="4"/>
    <x v="3"/>
    <x v="16"/>
    <x v="16"/>
    <x v="0"/>
    <x v="0"/>
    <x v="6"/>
    <x v="0"/>
  </r>
  <r>
    <x v="0"/>
    <x v="0"/>
    <x v="56"/>
    <x v="55"/>
    <x v="41"/>
    <x v="1"/>
    <x v="4143"/>
    <x v="116"/>
    <x v="2"/>
    <x v="2"/>
    <x v="187"/>
    <x v="53"/>
    <x v="2204"/>
    <x v="4"/>
    <x v="3"/>
    <x v="16"/>
    <x v="16"/>
    <x v="0"/>
    <x v="0"/>
    <x v="6"/>
    <x v="0"/>
  </r>
  <r>
    <x v="0"/>
    <x v="0"/>
    <x v="58"/>
    <x v="57"/>
    <x v="41"/>
    <x v="1"/>
    <x v="4144"/>
    <x v="46"/>
    <x v="2"/>
    <x v="2"/>
    <x v="46"/>
    <x v="54"/>
    <x v="2388"/>
    <x v="4"/>
    <x v="3"/>
    <x v="16"/>
    <x v="16"/>
    <x v="0"/>
    <x v="0"/>
    <x v="6"/>
    <x v="0"/>
  </r>
  <r>
    <x v="0"/>
    <x v="0"/>
    <x v="311"/>
    <x v="333"/>
    <x v="41"/>
    <x v="1"/>
    <x v="4145"/>
    <x v="47"/>
    <x v="2"/>
    <x v="2"/>
    <x v="47"/>
    <x v="279"/>
    <x v="699"/>
    <x v="4"/>
    <x v="3"/>
    <x v="16"/>
    <x v="16"/>
    <x v="0"/>
    <x v="0"/>
    <x v="6"/>
    <x v="0"/>
  </r>
  <r>
    <x v="0"/>
    <x v="0"/>
    <x v="59"/>
    <x v="58"/>
    <x v="41"/>
    <x v="1"/>
    <x v="4146"/>
    <x v="116"/>
    <x v="2"/>
    <x v="2"/>
    <x v="187"/>
    <x v="55"/>
    <x v="549"/>
    <x v="4"/>
    <x v="3"/>
    <x v="16"/>
    <x v="16"/>
    <x v="0"/>
    <x v="0"/>
    <x v="6"/>
    <x v="0"/>
  </r>
  <r>
    <x v="0"/>
    <x v="0"/>
    <x v="60"/>
    <x v="59"/>
    <x v="41"/>
    <x v="1"/>
    <x v="4147"/>
    <x v="66"/>
    <x v="2"/>
    <x v="2"/>
    <x v="1149"/>
    <x v="46"/>
    <x v="1850"/>
    <x v="4"/>
    <x v="3"/>
    <x v="16"/>
    <x v="16"/>
    <x v="0"/>
    <x v="0"/>
    <x v="6"/>
    <x v="0"/>
  </r>
  <r>
    <x v="0"/>
    <x v="0"/>
    <x v="497"/>
    <x v="526"/>
    <x v="41"/>
    <x v="1"/>
    <x v="4148"/>
    <x v="1184"/>
    <x v="2"/>
    <x v="1"/>
    <x v="1434"/>
    <x v="431"/>
    <x v="2389"/>
    <x v="2"/>
    <x v="1"/>
    <x v="14"/>
    <x v="14"/>
    <x v="0"/>
    <x v="0"/>
    <x v="6"/>
    <x v="0"/>
  </r>
  <r>
    <x v="0"/>
    <x v="0"/>
    <x v="550"/>
    <x v="585"/>
    <x v="41"/>
    <x v="1"/>
    <x v="4149"/>
    <x v="51"/>
    <x v="2"/>
    <x v="2"/>
    <x v="51"/>
    <x v="472"/>
    <x v="1268"/>
    <x v="4"/>
    <x v="3"/>
    <x v="16"/>
    <x v="16"/>
    <x v="0"/>
    <x v="0"/>
    <x v="6"/>
    <x v="0"/>
  </r>
  <r>
    <x v="0"/>
    <x v="0"/>
    <x v="369"/>
    <x v="397"/>
    <x v="41"/>
    <x v="1"/>
    <x v="4150"/>
    <x v="1261"/>
    <x v="2"/>
    <x v="1"/>
    <x v="1529"/>
    <x v="329"/>
    <x v="2390"/>
    <x v="2"/>
    <x v="1"/>
    <x v="22"/>
    <x v="22"/>
    <x v="0"/>
    <x v="0"/>
    <x v="6"/>
    <x v="0"/>
  </r>
  <r>
    <x v="0"/>
    <x v="0"/>
    <x v="371"/>
    <x v="399"/>
    <x v="41"/>
    <x v="1"/>
    <x v="4151"/>
    <x v="1262"/>
    <x v="2"/>
    <x v="1"/>
    <x v="1530"/>
    <x v="331"/>
    <x v="2391"/>
    <x v="3"/>
    <x v="2"/>
    <x v="9"/>
    <x v="9"/>
    <x v="0"/>
    <x v="0"/>
    <x v="6"/>
    <x v="0"/>
  </r>
  <r>
    <x v="0"/>
    <x v="0"/>
    <x v="371"/>
    <x v="399"/>
    <x v="41"/>
    <x v="1"/>
    <x v="4152"/>
    <x v="1263"/>
    <x v="2"/>
    <x v="1"/>
    <x v="1531"/>
    <x v="331"/>
    <x v="2392"/>
    <x v="3"/>
    <x v="2"/>
    <x v="17"/>
    <x v="17"/>
    <x v="0"/>
    <x v="0"/>
    <x v="6"/>
    <x v="0"/>
  </r>
  <r>
    <x v="0"/>
    <x v="0"/>
    <x v="158"/>
    <x v="168"/>
    <x v="41"/>
    <x v="1"/>
    <x v="4153"/>
    <x v="920"/>
    <x v="2"/>
    <x v="1"/>
    <x v="1113"/>
    <x v="139"/>
    <x v="1789"/>
    <x v="2"/>
    <x v="1"/>
    <x v="22"/>
    <x v="22"/>
    <x v="0"/>
    <x v="0"/>
    <x v="6"/>
    <x v="0"/>
  </r>
  <r>
    <x v="0"/>
    <x v="0"/>
    <x v="425"/>
    <x v="452"/>
    <x v="41"/>
    <x v="1"/>
    <x v="4154"/>
    <x v="1264"/>
    <x v="2"/>
    <x v="1"/>
    <x v="1532"/>
    <x v="376"/>
    <x v="2393"/>
    <x v="3"/>
    <x v="2"/>
    <x v="9"/>
    <x v="9"/>
    <x v="0"/>
    <x v="0"/>
    <x v="6"/>
    <x v="0"/>
  </r>
  <r>
    <x v="0"/>
    <x v="0"/>
    <x v="64"/>
    <x v="63"/>
    <x v="41"/>
    <x v="1"/>
    <x v="4155"/>
    <x v="1073"/>
    <x v="2"/>
    <x v="1"/>
    <x v="1533"/>
    <x v="59"/>
    <x v="2394"/>
    <x v="3"/>
    <x v="2"/>
    <x v="9"/>
    <x v="9"/>
    <x v="0"/>
    <x v="0"/>
    <x v="6"/>
    <x v="0"/>
  </r>
  <r>
    <x v="0"/>
    <x v="0"/>
    <x v="498"/>
    <x v="527"/>
    <x v="41"/>
    <x v="1"/>
    <x v="4156"/>
    <x v="1265"/>
    <x v="2"/>
    <x v="1"/>
    <x v="319"/>
    <x v="432"/>
    <x v="2395"/>
    <x v="1"/>
    <x v="1"/>
    <x v="8"/>
    <x v="8"/>
    <x v="0"/>
    <x v="0"/>
    <x v="6"/>
    <x v="0"/>
  </r>
  <r>
    <x v="0"/>
    <x v="0"/>
    <x v="256"/>
    <x v="272"/>
    <x v="41"/>
    <x v="1"/>
    <x v="4157"/>
    <x v="1266"/>
    <x v="2"/>
    <x v="1"/>
    <x v="1534"/>
    <x v="226"/>
    <x v="2396"/>
    <x v="1"/>
    <x v="1"/>
    <x v="18"/>
    <x v="18"/>
    <x v="0"/>
    <x v="0"/>
    <x v="6"/>
    <x v="0"/>
  </r>
  <r>
    <x v="0"/>
    <x v="0"/>
    <x v="66"/>
    <x v="65"/>
    <x v="41"/>
    <x v="1"/>
    <x v="4158"/>
    <x v="222"/>
    <x v="2"/>
    <x v="2"/>
    <x v="426"/>
    <x v="61"/>
    <x v="1184"/>
    <x v="4"/>
    <x v="3"/>
    <x v="19"/>
    <x v="19"/>
    <x v="0"/>
    <x v="0"/>
    <x v="6"/>
    <x v="0"/>
  </r>
  <r>
    <x v="0"/>
    <x v="0"/>
    <x v="319"/>
    <x v="341"/>
    <x v="41"/>
    <x v="1"/>
    <x v="4159"/>
    <x v="118"/>
    <x v="2"/>
    <x v="2"/>
    <x v="119"/>
    <x v="286"/>
    <x v="898"/>
    <x v="4"/>
    <x v="3"/>
    <x v="21"/>
    <x v="21"/>
    <x v="0"/>
    <x v="0"/>
    <x v="6"/>
    <x v="0"/>
  </r>
  <r>
    <x v="0"/>
    <x v="0"/>
    <x v="374"/>
    <x v="402"/>
    <x v="41"/>
    <x v="1"/>
    <x v="4160"/>
    <x v="52"/>
    <x v="2"/>
    <x v="2"/>
    <x v="67"/>
    <x v="334"/>
    <x v="451"/>
    <x v="4"/>
    <x v="3"/>
    <x v="20"/>
    <x v="20"/>
    <x v="0"/>
    <x v="0"/>
    <x v="6"/>
    <x v="0"/>
  </r>
  <r>
    <x v="0"/>
    <x v="0"/>
    <x v="67"/>
    <x v="66"/>
    <x v="41"/>
    <x v="1"/>
    <x v="4161"/>
    <x v="66"/>
    <x v="2"/>
    <x v="2"/>
    <x v="444"/>
    <x v="62"/>
    <x v="2397"/>
    <x v="4"/>
    <x v="3"/>
    <x v="20"/>
    <x v="20"/>
    <x v="0"/>
    <x v="0"/>
    <x v="6"/>
    <x v="0"/>
  </r>
  <r>
    <x v="0"/>
    <x v="0"/>
    <x v="322"/>
    <x v="344"/>
    <x v="41"/>
    <x v="1"/>
    <x v="4162"/>
    <x v="46"/>
    <x v="2"/>
    <x v="2"/>
    <x v="326"/>
    <x v="289"/>
    <x v="1354"/>
    <x v="4"/>
    <x v="3"/>
    <x v="21"/>
    <x v="21"/>
    <x v="0"/>
    <x v="0"/>
    <x v="6"/>
    <x v="0"/>
  </r>
  <r>
    <x v="0"/>
    <x v="0"/>
    <x v="429"/>
    <x v="455"/>
    <x v="41"/>
    <x v="1"/>
    <x v="4163"/>
    <x v="46"/>
    <x v="2"/>
    <x v="2"/>
    <x v="645"/>
    <x v="380"/>
    <x v="2398"/>
    <x v="4"/>
    <x v="3"/>
    <x v="20"/>
    <x v="20"/>
    <x v="0"/>
    <x v="0"/>
    <x v="6"/>
    <x v="0"/>
  </r>
  <r>
    <x v="0"/>
    <x v="0"/>
    <x v="68"/>
    <x v="67"/>
    <x v="41"/>
    <x v="1"/>
    <x v="4164"/>
    <x v="51"/>
    <x v="2"/>
    <x v="2"/>
    <x v="60"/>
    <x v="63"/>
    <x v="65"/>
    <x v="4"/>
    <x v="3"/>
    <x v="19"/>
    <x v="19"/>
    <x v="0"/>
    <x v="0"/>
    <x v="6"/>
    <x v="0"/>
  </r>
  <r>
    <x v="0"/>
    <x v="0"/>
    <x v="499"/>
    <x v="528"/>
    <x v="41"/>
    <x v="1"/>
    <x v="4165"/>
    <x v="51"/>
    <x v="2"/>
    <x v="2"/>
    <x v="76"/>
    <x v="433"/>
    <x v="833"/>
    <x v="4"/>
    <x v="3"/>
    <x v="20"/>
    <x v="20"/>
    <x v="0"/>
    <x v="0"/>
    <x v="6"/>
    <x v="0"/>
  </r>
  <r>
    <x v="0"/>
    <x v="0"/>
    <x v="430"/>
    <x v="456"/>
    <x v="41"/>
    <x v="1"/>
    <x v="4166"/>
    <x v="51"/>
    <x v="2"/>
    <x v="2"/>
    <x v="382"/>
    <x v="62"/>
    <x v="568"/>
    <x v="4"/>
    <x v="3"/>
    <x v="20"/>
    <x v="20"/>
    <x v="0"/>
    <x v="0"/>
    <x v="6"/>
    <x v="0"/>
  </r>
  <r>
    <x v="0"/>
    <x v="0"/>
    <x v="69"/>
    <x v="68"/>
    <x v="41"/>
    <x v="1"/>
    <x v="4167"/>
    <x v="51"/>
    <x v="2"/>
    <x v="2"/>
    <x v="60"/>
    <x v="63"/>
    <x v="65"/>
    <x v="4"/>
    <x v="3"/>
    <x v="19"/>
    <x v="19"/>
    <x v="0"/>
    <x v="0"/>
    <x v="6"/>
    <x v="0"/>
  </r>
  <r>
    <x v="0"/>
    <x v="0"/>
    <x v="324"/>
    <x v="346"/>
    <x v="41"/>
    <x v="1"/>
    <x v="4168"/>
    <x v="45"/>
    <x v="2"/>
    <x v="2"/>
    <x v="61"/>
    <x v="66"/>
    <x v="72"/>
    <x v="4"/>
    <x v="3"/>
    <x v="21"/>
    <x v="21"/>
    <x v="0"/>
    <x v="0"/>
    <x v="6"/>
    <x v="0"/>
  </r>
  <r>
    <x v="0"/>
    <x v="0"/>
    <x v="500"/>
    <x v="529"/>
    <x v="41"/>
    <x v="1"/>
    <x v="4169"/>
    <x v="51"/>
    <x v="2"/>
    <x v="2"/>
    <x v="76"/>
    <x v="388"/>
    <x v="597"/>
    <x v="4"/>
    <x v="3"/>
    <x v="20"/>
    <x v="20"/>
    <x v="0"/>
    <x v="0"/>
    <x v="6"/>
    <x v="0"/>
  </r>
  <r>
    <x v="0"/>
    <x v="0"/>
    <x v="431"/>
    <x v="457"/>
    <x v="41"/>
    <x v="1"/>
    <x v="4170"/>
    <x v="45"/>
    <x v="2"/>
    <x v="2"/>
    <x v="128"/>
    <x v="381"/>
    <x v="569"/>
    <x v="4"/>
    <x v="3"/>
    <x v="20"/>
    <x v="20"/>
    <x v="0"/>
    <x v="0"/>
    <x v="6"/>
    <x v="0"/>
  </r>
  <r>
    <x v="0"/>
    <x v="0"/>
    <x v="507"/>
    <x v="537"/>
    <x v="41"/>
    <x v="1"/>
    <x v="4171"/>
    <x v="45"/>
    <x v="2"/>
    <x v="2"/>
    <x v="131"/>
    <x v="438"/>
    <x v="904"/>
    <x v="4"/>
    <x v="3"/>
    <x v="19"/>
    <x v="19"/>
    <x v="0"/>
    <x v="0"/>
    <x v="6"/>
    <x v="0"/>
  </r>
  <r>
    <x v="0"/>
    <x v="0"/>
    <x v="71"/>
    <x v="70"/>
    <x v="41"/>
    <x v="1"/>
    <x v="4172"/>
    <x v="45"/>
    <x v="2"/>
    <x v="2"/>
    <x v="61"/>
    <x v="65"/>
    <x v="67"/>
    <x v="4"/>
    <x v="3"/>
    <x v="20"/>
    <x v="20"/>
    <x v="0"/>
    <x v="0"/>
    <x v="6"/>
    <x v="0"/>
  </r>
  <r>
    <x v="0"/>
    <x v="0"/>
    <x v="379"/>
    <x v="407"/>
    <x v="41"/>
    <x v="1"/>
    <x v="4173"/>
    <x v="217"/>
    <x v="2"/>
    <x v="2"/>
    <x v="82"/>
    <x v="337"/>
    <x v="2399"/>
    <x v="4"/>
    <x v="3"/>
    <x v="19"/>
    <x v="19"/>
    <x v="0"/>
    <x v="0"/>
    <x v="6"/>
    <x v="0"/>
  </r>
  <r>
    <x v="0"/>
    <x v="0"/>
    <x v="73"/>
    <x v="72"/>
    <x v="41"/>
    <x v="1"/>
    <x v="4174"/>
    <x v="128"/>
    <x v="2"/>
    <x v="2"/>
    <x v="1535"/>
    <x v="66"/>
    <x v="2400"/>
    <x v="4"/>
    <x v="3"/>
    <x v="21"/>
    <x v="21"/>
    <x v="0"/>
    <x v="0"/>
    <x v="6"/>
    <x v="0"/>
  </r>
  <r>
    <x v="0"/>
    <x v="0"/>
    <x v="74"/>
    <x v="73"/>
    <x v="41"/>
    <x v="1"/>
    <x v="4175"/>
    <x v="60"/>
    <x v="2"/>
    <x v="2"/>
    <x v="63"/>
    <x v="67"/>
    <x v="81"/>
    <x v="4"/>
    <x v="3"/>
    <x v="20"/>
    <x v="20"/>
    <x v="0"/>
    <x v="0"/>
    <x v="6"/>
    <x v="0"/>
  </r>
  <r>
    <x v="0"/>
    <x v="0"/>
    <x v="75"/>
    <x v="74"/>
    <x v="41"/>
    <x v="1"/>
    <x v="4176"/>
    <x v="47"/>
    <x v="2"/>
    <x v="2"/>
    <x v="69"/>
    <x v="68"/>
    <x v="155"/>
    <x v="4"/>
    <x v="3"/>
    <x v="19"/>
    <x v="19"/>
    <x v="0"/>
    <x v="0"/>
    <x v="6"/>
    <x v="0"/>
  </r>
  <r>
    <x v="0"/>
    <x v="0"/>
    <x v="383"/>
    <x v="411"/>
    <x v="41"/>
    <x v="1"/>
    <x v="4177"/>
    <x v="45"/>
    <x v="2"/>
    <x v="2"/>
    <x v="61"/>
    <x v="339"/>
    <x v="658"/>
    <x v="4"/>
    <x v="3"/>
    <x v="20"/>
    <x v="20"/>
    <x v="0"/>
    <x v="0"/>
    <x v="6"/>
    <x v="0"/>
  </r>
  <r>
    <x v="0"/>
    <x v="0"/>
    <x v="76"/>
    <x v="75"/>
    <x v="41"/>
    <x v="1"/>
    <x v="4178"/>
    <x v="52"/>
    <x v="2"/>
    <x v="2"/>
    <x v="67"/>
    <x v="66"/>
    <x v="209"/>
    <x v="4"/>
    <x v="3"/>
    <x v="21"/>
    <x v="21"/>
    <x v="0"/>
    <x v="0"/>
    <x v="6"/>
    <x v="0"/>
  </r>
  <r>
    <x v="0"/>
    <x v="0"/>
    <x v="328"/>
    <x v="350"/>
    <x v="41"/>
    <x v="1"/>
    <x v="4179"/>
    <x v="52"/>
    <x v="2"/>
    <x v="2"/>
    <x v="193"/>
    <x v="292"/>
    <x v="2401"/>
    <x v="4"/>
    <x v="3"/>
    <x v="19"/>
    <x v="19"/>
    <x v="0"/>
    <x v="0"/>
    <x v="6"/>
    <x v="0"/>
  </r>
  <r>
    <x v="0"/>
    <x v="0"/>
    <x v="78"/>
    <x v="77"/>
    <x v="41"/>
    <x v="1"/>
    <x v="4180"/>
    <x v="52"/>
    <x v="2"/>
    <x v="2"/>
    <x v="67"/>
    <x v="70"/>
    <x v="74"/>
    <x v="4"/>
    <x v="3"/>
    <x v="21"/>
    <x v="21"/>
    <x v="0"/>
    <x v="0"/>
    <x v="6"/>
    <x v="0"/>
  </r>
  <r>
    <x v="0"/>
    <x v="0"/>
    <x v="82"/>
    <x v="81"/>
    <x v="41"/>
    <x v="1"/>
    <x v="4181"/>
    <x v="1267"/>
    <x v="2"/>
    <x v="2"/>
    <x v="1536"/>
    <x v="73"/>
    <x v="2402"/>
    <x v="4"/>
    <x v="3"/>
    <x v="21"/>
    <x v="21"/>
    <x v="0"/>
    <x v="0"/>
    <x v="6"/>
    <x v="0"/>
  </r>
  <r>
    <x v="0"/>
    <x v="0"/>
    <x v="83"/>
    <x v="82"/>
    <x v="41"/>
    <x v="1"/>
    <x v="4182"/>
    <x v="58"/>
    <x v="2"/>
    <x v="2"/>
    <x v="702"/>
    <x v="74"/>
    <x v="2403"/>
    <x v="4"/>
    <x v="3"/>
    <x v="20"/>
    <x v="20"/>
    <x v="0"/>
    <x v="0"/>
    <x v="6"/>
    <x v="0"/>
  </r>
  <r>
    <x v="0"/>
    <x v="0"/>
    <x v="84"/>
    <x v="83"/>
    <x v="41"/>
    <x v="1"/>
    <x v="4183"/>
    <x v="52"/>
    <x v="2"/>
    <x v="2"/>
    <x v="72"/>
    <x v="68"/>
    <x v="459"/>
    <x v="4"/>
    <x v="3"/>
    <x v="19"/>
    <x v="19"/>
    <x v="0"/>
    <x v="0"/>
    <x v="6"/>
    <x v="0"/>
  </r>
  <r>
    <x v="0"/>
    <x v="0"/>
    <x v="85"/>
    <x v="84"/>
    <x v="41"/>
    <x v="1"/>
    <x v="4184"/>
    <x v="52"/>
    <x v="2"/>
    <x v="2"/>
    <x v="72"/>
    <x v="75"/>
    <x v="80"/>
    <x v="4"/>
    <x v="3"/>
    <x v="19"/>
    <x v="19"/>
    <x v="0"/>
    <x v="0"/>
    <x v="6"/>
    <x v="0"/>
  </r>
  <r>
    <x v="0"/>
    <x v="0"/>
    <x v="86"/>
    <x v="85"/>
    <x v="41"/>
    <x v="1"/>
    <x v="4185"/>
    <x v="47"/>
    <x v="2"/>
    <x v="2"/>
    <x v="68"/>
    <x v="67"/>
    <x v="282"/>
    <x v="4"/>
    <x v="3"/>
    <x v="20"/>
    <x v="20"/>
    <x v="0"/>
    <x v="0"/>
    <x v="6"/>
    <x v="0"/>
  </r>
  <r>
    <x v="0"/>
    <x v="0"/>
    <x v="88"/>
    <x v="87"/>
    <x v="41"/>
    <x v="1"/>
    <x v="4186"/>
    <x v="125"/>
    <x v="2"/>
    <x v="2"/>
    <x v="546"/>
    <x v="77"/>
    <x v="1284"/>
    <x v="4"/>
    <x v="3"/>
    <x v="19"/>
    <x v="19"/>
    <x v="0"/>
    <x v="0"/>
    <x v="6"/>
    <x v="0"/>
  </r>
  <r>
    <x v="0"/>
    <x v="0"/>
    <x v="208"/>
    <x v="223"/>
    <x v="41"/>
    <x v="1"/>
    <x v="4187"/>
    <x v="66"/>
    <x v="2"/>
    <x v="2"/>
    <x v="81"/>
    <x v="182"/>
    <x v="202"/>
    <x v="4"/>
    <x v="3"/>
    <x v="21"/>
    <x v="21"/>
    <x v="0"/>
    <x v="0"/>
    <x v="6"/>
    <x v="0"/>
  </r>
  <r>
    <x v="0"/>
    <x v="0"/>
    <x v="333"/>
    <x v="355"/>
    <x v="41"/>
    <x v="1"/>
    <x v="4188"/>
    <x v="221"/>
    <x v="2"/>
    <x v="2"/>
    <x v="1356"/>
    <x v="297"/>
    <x v="2144"/>
    <x v="4"/>
    <x v="3"/>
    <x v="19"/>
    <x v="19"/>
    <x v="0"/>
    <x v="0"/>
    <x v="6"/>
    <x v="0"/>
  </r>
  <r>
    <x v="0"/>
    <x v="0"/>
    <x v="271"/>
    <x v="287"/>
    <x v="41"/>
    <x v="1"/>
    <x v="4189"/>
    <x v="125"/>
    <x v="2"/>
    <x v="2"/>
    <x v="322"/>
    <x v="65"/>
    <x v="1125"/>
    <x v="4"/>
    <x v="3"/>
    <x v="20"/>
    <x v="20"/>
    <x v="0"/>
    <x v="0"/>
    <x v="6"/>
    <x v="0"/>
  </r>
  <r>
    <x v="0"/>
    <x v="0"/>
    <x v="90"/>
    <x v="89"/>
    <x v="41"/>
    <x v="1"/>
    <x v="4190"/>
    <x v="51"/>
    <x v="2"/>
    <x v="2"/>
    <x v="76"/>
    <x v="66"/>
    <x v="85"/>
    <x v="4"/>
    <x v="3"/>
    <x v="21"/>
    <x v="21"/>
    <x v="0"/>
    <x v="0"/>
    <x v="6"/>
    <x v="0"/>
  </r>
  <r>
    <x v="0"/>
    <x v="0"/>
    <x v="91"/>
    <x v="90"/>
    <x v="41"/>
    <x v="1"/>
    <x v="4191"/>
    <x v="60"/>
    <x v="2"/>
    <x v="2"/>
    <x v="549"/>
    <x v="79"/>
    <x v="846"/>
    <x v="4"/>
    <x v="3"/>
    <x v="19"/>
    <x v="19"/>
    <x v="0"/>
    <x v="0"/>
    <x v="6"/>
    <x v="0"/>
  </r>
  <r>
    <x v="0"/>
    <x v="0"/>
    <x v="210"/>
    <x v="225"/>
    <x v="41"/>
    <x v="1"/>
    <x v="4192"/>
    <x v="47"/>
    <x v="2"/>
    <x v="2"/>
    <x v="68"/>
    <x v="184"/>
    <x v="204"/>
    <x v="4"/>
    <x v="3"/>
    <x v="21"/>
    <x v="21"/>
    <x v="0"/>
    <x v="0"/>
    <x v="6"/>
    <x v="0"/>
  </r>
  <r>
    <x v="0"/>
    <x v="0"/>
    <x v="92"/>
    <x v="91"/>
    <x v="41"/>
    <x v="1"/>
    <x v="4193"/>
    <x v="45"/>
    <x v="2"/>
    <x v="2"/>
    <x v="61"/>
    <x v="65"/>
    <x v="67"/>
    <x v="4"/>
    <x v="3"/>
    <x v="20"/>
    <x v="20"/>
    <x v="0"/>
    <x v="0"/>
    <x v="6"/>
    <x v="0"/>
  </r>
  <r>
    <x v="0"/>
    <x v="0"/>
    <x v="448"/>
    <x v="474"/>
    <x v="41"/>
    <x v="1"/>
    <x v="4194"/>
    <x v="47"/>
    <x v="2"/>
    <x v="2"/>
    <x v="69"/>
    <x v="390"/>
    <x v="601"/>
    <x v="4"/>
    <x v="3"/>
    <x v="19"/>
    <x v="19"/>
    <x v="0"/>
    <x v="0"/>
    <x v="6"/>
    <x v="0"/>
  </r>
  <r>
    <x v="0"/>
    <x v="0"/>
    <x v="216"/>
    <x v="232"/>
    <x v="41"/>
    <x v="1"/>
    <x v="4195"/>
    <x v="52"/>
    <x v="2"/>
    <x v="2"/>
    <x v="67"/>
    <x v="188"/>
    <x v="213"/>
    <x v="4"/>
    <x v="3"/>
    <x v="21"/>
    <x v="21"/>
    <x v="0"/>
    <x v="0"/>
    <x v="6"/>
    <x v="0"/>
  </r>
  <r>
    <x v="0"/>
    <x v="0"/>
    <x v="97"/>
    <x v="96"/>
    <x v="41"/>
    <x v="1"/>
    <x v="4196"/>
    <x v="45"/>
    <x v="2"/>
    <x v="2"/>
    <x v="61"/>
    <x v="84"/>
    <x v="91"/>
    <x v="4"/>
    <x v="3"/>
    <x v="20"/>
    <x v="20"/>
    <x v="0"/>
    <x v="0"/>
    <x v="6"/>
    <x v="0"/>
  </r>
  <r>
    <x v="0"/>
    <x v="0"/>
    <x v="394"/>
    <x v="422"/>
    <x v="41"/>
    <x v="1"/>
    <x v="4197"/>
    <x v="46"/>
    <x v="2"/>
    <x v="2"/>
    <x v="252"/>
    <x v="348"/>
    <x v="2404"/>
    <x v="4"/>
    <x v="3"/>
    <x v="19"/>
    <x v="19"/>
    <x v="0"/>
    <x v="0"/>
    <x v="6"/>
    <x v="0"/>
  </r>
  <r>
    <x v="0"/>
    <x v="0"/>
    <x v="100"/>
    <x v="99"/>
    <x v="41"/>
    <x v="1"/>
    <x v="4198"/>
    <x v="52"/>
    <x v="2"/>
    <x v="2"/>
    <x v="67"/>
    <x v="86"/>
    <x v="94"/>
    <x v="4"/>
    <x v="3"/>
    <x v="21"/>
    <x v="21"/>
    <x v="0"/>
    <x v="0"/>
    <x v="6"/>
    <x v="0"/>
  </r>
  <r>
    <x v="0"/>
    <x v="0"/>
    <x v="102"/>
    <x v="101"/>
    <x v="41"/>
    <x v="1"/>
    <x v="4199"/>
    <x v="46"/>
    <x v="2"/>
    <x v="2"/>
    <x v="82"/>
    <x v="88"/>
    <x v="2074"/>
    <x v="4"/>
    <x v="3"/>
    <x v="19"/>
    <x v="19"/>
    <x v="0"/>
    <x v="0"/>
    <x v="6"/>
    <x v="0"/>
  </r>
  <r>
    <x v="0"/>
    <x v="0"/>
    <x v="103"/>
    <x v="102"/>
    <x v="41"/>
    <x v="1"/>
    <x v="4200"/>
    <x v="45"/>
    <x v="2"/>
    <x v="2"/>
    <x v="61"/>
    <x v="89"/>
    <x v="1514"/>
    <x v="4"/>
    <x v="3"/>
    <x v="21"/>
    <x v="21"/>
    <x v="0"/>
    <x v="0"/>
    <x v="6"/>
    <x v="0"/>
  </r>
  <r>
    <x v="0"/>
    <x v="0"/>
    <x v="105"/>
    <x v="104"/>
    <x v="41"/>
    <x v="1"/>
    <x v="4201"/>
    <x v="66"/>
    <x v="2"/>
    <x v="2"/>
    <x v="81"/>
    <x v="91"/>
    <x v="383"/>
    <x v="4"/>
    <x v="3"/>
    <x v="21"/>
    <x v="21"/>
    <x v="0"/>
    <x v="0"/>
    <x v="6"/>
    <x v="0"/>
  </r>
  <r>
    <x v="0"/>
    <x v="0"/>
    <x v="276"/>
    <x v="292"/>
    <x v="41"/>
    <x v="1"/>
    <x v="4202"/>
    <x v="47"/>
    <x v="2"/>
    <x v="2"/>
    <x v="85"/>
    <x v="244"/>
    <x v="488"/>
    <x v="4"/>
    <x v="3"/>
    <x v="19"/>
    <x v="19"/>
    <x v="0"/>
    <x v="0"/>
    <x v="6"/>
    <x v="0"/>
  </r>
  <r>
    <x v="0"/>
    <x v="0"/>
    <x v="219"/>
    <x v="235"/>
    <x v="41"/>
    <x v="1"/>
    <x v="4203"/>
    <x v="45"/>
    <x v="2"/>
    <x v="2"/>
    <x v="61"/>
    <x v="191"/>
    <x v="218"/>
    <x v="4"/>
    <x v="3"/>
    <x v="21"/>
    <x v="21"/>
    <x v="0"/>
    <x v="0"/>
    <x v="6"/>
    <x v="0"/>
  </r>
  <r>
    <x v="0"/>
    <x v="0"/>
    <x v="111"/>
    <x v="110"/>
    <x v="41"/>
    <x v="1"/>
    <x v="4204"/>
    <x v="47"/>
    <x v="2"/>
    <x v="2"/>
    <x v="68"/>
    <x v="97"/>
    <x v="105"/>
    <x v="4"/>
    <x v="3"/>
    <x v="21"/>
    <x v="21"/>
    <x v="0"/>
    <x v="0"/>
    <x v="6"/>
    <x v="0"/>
  </r>
  <r>
    <x v="0"/>
    <x v="0"/>
    <x v="529"/>
    <x v="564"/>
    <x v="41"/>
    <x v="1"/>
    <x v="4205"/>
    <x v="45"/>
    <x v="2"/>
    <x v="2"/>
    <x v="61"/>
    <x v="286"/>
    <x v="1133"/>
    <x v="4"/>
    <x v="3"/>
    <x v="21"/>
    <x v="21"/>
    <x v="0"/>
    <x v="0"/>
    <x v="6"/>
    <x v="0"/>
  </r>
  <r>
    <x v="0"/>
    <x v="0"/>
    <x v="643"/>
    <x v="678"/>
    <x v="41"/>
    <x v="1"/>
    <x v="4206"/>
    <x v="51"/>
    <x v="2"/>
    <x v="2"/>
    <x v="84"/>
    <x v="556"/>
    <x v="2156"/>
    <x v="4"/>
    <x v="3"/>
    <x v="19"/>
    <x v="19"/>
    <x v="0"/>
    <x v="0"/>
    <x v="6"/>
    <x v="0"/>
  </r>
  <r>
    <x v="0"/>
    <x v="0"/>
    <x v="116"/>
    <x v="115"/>
    <x v="41"/>
    <x v="1"/>
    <x v="4207"/>
    <x v="1157"/>
    <x v="2"/>
    <x v="2"/>
    <x v="1537"/>
    <x v="101"/>
    <x v="2405"/>
    <x v="4"/>
    <x v="3"/>
    <x v="20"/>
    <x v="20"/>
    <x v="0"/>
    <x v="0"/>
    <x v="6"/>
    <x v="0"/>
  </r>
  <r>
    <x v="0"/>
    <x v="0"/>
    <x v="532"/>
    <x v="567"/>
    <x v="41"/>
    <x v="1"/>
    <x v="4208"/>
    <x v="51"/>
    <x v="2"/>
    <x v="2"/>
    <x v="76"/>
    <x v="457"/>
    <x v="1606"/>
    <x v="4"/>
    <x v="3"/>
    <x v="20"/>
    <x v="20"/>
    <x v="0"/>
    <x v="0"/>
    <x v="6"/>
    <x v="0"/>
  </r>
  <r>
    <x v="0"/>
    <x v="0"/>
    <x v="638"/>
    <x v="673"/>
    <x v="41"/>
    <x v="1"/>
    <x v="4209"/>
    <x v="480"/>
    <x v="2"/>
    <x v="2"/>
    <x v="1538"/>
    <x v="551"/>
    <x v="2406"/>
    <x v="4"/>
    <x v="3"/>
    <x v="20"/>
    <x v="20"/>
    <x v="0"/>
    <x v="0"/>
    <x v="6"/>
    <x v="0"/>
  </r>
  <r>
    <x v="0"/>
    <x v="0"/>
    <x v="206"/>
    <x v="216"/>
    <x v="41"/>
    <x v="1"/>
    <x v="4210"/>
    <x v="64"/>
    <x v="2"/>
    <x v="2"/>
    <x v="71"/>
    <x v="180"/>
    <x v="200"/>
    <x v="4"/>
    <x v="3"/>
    <x v="26"/>
    <x v="26"/>
    <x v="0"/>
    <x v="0"/>
    <x v="6"/>
    <x v="0"/>
  </r>
  <r>
    <x v="0"/>
    <x v="0"/>
    <x v="597"/>
    <x v="634"/>
    <x v="41"/>
    <x v="1"/>
    <x v="4211"/>
    <x v="1268"/>
    <x v="2"/>
    <x v="1"/>
    <x v="1539"/>
    <x v="516"/>
    <x v="2407"/>
    <x v="2"/>
    <x v="1"/>
    <x v="22"/>
    <x v="22"/>
    <x v="0"/>
    <x v="0"/>
    <x v="6"/>
    <x v="0"/>
  </r>
  <r>
    <x v="0"/>
    <x v="0"/>
    <x v="117"/>
    <x v="116"/>
    <x v="41"/>
    <x v="1"/>
    <x v="4212"/>
    <x v="60"/>
    <x v="2"/>
    <x v="2"/>
    <x v="47"/>
    <x v="102"/>
    <x v="1446"/>
    <x v="4"/>
    <x v="3"/>
    <x v="20"/>
    <x v="20"/>
    <x v="0"/>
    <x v="0"/>
    <x v="6"/>
    <x v="0"/>
  </r>
  <r>
    <x v="0"/>
    <x v="0"/>
    <x v="646"/>
    <x v="682"/>
    <x v="41"/>
    <x v="1"/>
    <x v="4213"/>
    <x v="116"/>
    <x v="2"/>
    <x v="2"/>
    <x v="1540"/>
    <x v="551"/>
    <x v="2408"/>
    <x v="4"/>
    <x v="3"/>
    <x v="20"/>
    <x v="20"/>
    <x v="0"/>
    <x v="0"/>
    <x v="6"/>
    <x v="0"/>
  </r>
  <r>
    <x v="0"/>
    <x v="0"/>
    <x v="647"/>
    <x v="683"/>
    <x v="41"/>
    <x v="1"/>
    <x v="4214"/>
    <x v="45"/>
    <x v="2"/>
    <x v="2"/>
    <x v="89"/>
    <x v="559"/>
    <x v="2409"/>
    <x v="4"/>
    <x v="3"/>
    <x v="20"/>
    <x v="20"/>
    <x v="0"/>
    <x v="0"/>
    <x v="6"/>
    <x v="0"/>
  </r>
  <r>
    <x v="0"/>
    <x v="0"/>
    <x v="484"/>
    <x v="512"/>
    <x v="41"/>
    <x v="1"/>
    <x v="4215"/>
    <x v="763"/>
    <x v="2"/>
    <x v="2"/>
    <x v="1141"/>
    <x v="418"/>
    <x v="2009"/>
    <x v="2"/>
    <x v="1"/>
    <x v="29"/>
    <x v="29"/>
    <x v="0"/>
    <x v="0"/>
    <x v="6"/>
    <x v="0"/>
  </r>
  <r>
    <x v="0"/>
    <x v="0"/>
    <x v="118"/>
    <x v="117"/>
    <x v="41"/>
    <x v="1"/>
    <x v="421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1"/>
    <x v="1"/>
    <x v="421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1"/>
    <x v="1"/>
    <x v="421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41"/>
    <x v="1"/>
    <x v="4219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1"/>
    <x v="41"/>
    <x v="1"/>
    <x v="422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3"/>
    <x v="41"/>
    <x v="1"/>
    <x v="4221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486"/>
    <x v="41"/>
    <x v="1"/>
    <x v="4222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684"/>
    <x v="41"/>
    <x v="1"/>
    <x v="4223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5"/>
    <x v="41"/>
    <x v="1"/>
    <x v="4224"/>
    <x v="4"/>
    <x v="3"/>
    <x v="3"/>
    <x v="4"/>
    <x v="0"/>
    <x v="0"/>
    <x v="3"/>
    <x v="2"/>
    <x v="9"/>
    <x v="9"/>
    <x v="0"/>
    <x v="0"/>
    <x v="6"/>
    <x v="0"/>
  </r>
  <r>
    <x v="0"/>
    <x v="0"/>
    <x v="1"/>
    <x v="1"/>
    <x v="42"/>
    <x v="1"/>
    <x v="4225"/>
    <x v="1269"/>
    <x v="1"/>
    <x v="0"/>
    <x v="1541"/>
    <x v="1"/>
    <x v="2410"/>
    <x v="0"/>
    <x v="0"/>
    <x v="1"/>
    <x v="1"/>
    <x v="0"/>
    <x v="0"/>
    <x v="6"/>
    <x v="0"/>
  </r>
  <r>
    <x v="0"/>
    <x v="0"/>
    <x v="283"/>
    <x v="305"/>
    <x v="42"/>
    <x v="1"/>
    <x v="4226"/>
    <x v="1270"/>
    <x v="1"/>
    <x v="0"/>
    <x v="1542"/>
    <x v="251"/>
    <x v="2411"/>
    <x v="5"/>
    <x v="0"/>
    <x v="27"/>
    <x v="27"/>
    <x v="0"/>
    <x v="0"/>
    <x v="6"/>
    <x v="0"/>
  </r>
  <r>
    <x v="0"/>
    <x v="0"/>
    <x v="222"/>
    <x v="238"/>
    <x v="42"/>
    <x v="1"/>
    <x v="4227"/>
    <x v="307"/>
    <x v="1"/>
    <x v="0"/>
    <x v="1543"/>
    <x v="194"/>
    <x v="2412"/>
    <x v="5"/>
    <x v="0"/>
    <x v="27"/>
    <x v="27"/>
    <x v="0"/>
    <x v="0"/>
    <x v="6"/>
    <x v="0"/>
  </r>
  <r>
    <x v="0"/>
    <x v="0"/>
    <x v="4"/>
    <x v="4"/>
    <x v="42"/>
    <x v="1"/>
    <x v="4228"/>
    <x v="1271"/>
    <x v="1"/>
    <x v="0"/>
    <x v="1544"/>
    <x v="4"/>
    <x v="2413"/>
    <x v="0"/>
    <x v="0"/>
    <x v="2"/>
    <x v="2"/>
    <x v="0"/>
    <x v="0"/>
    <x v="6"/>
    <x v="0"/>
  </r>
  <r>
    <x v="0"/>
    <x v="0"/>
    <x v="121"/>
    <x v="131"/>
    <x v="42"/>
    <x v="1"/>
    <x v="4229"/>
    <x v="494"/>
    <x v="1"/>
    <x v="0"/>
    <x v="1545"/>
    <x v="105"/>
    <x v="2414"/>
    <x v="0"/>
    <x v="0"/>
    <x v="0"/>
    <x v="0"/>
    <x v="0"/>
    <x v="0"/>
    <x v="6"/>
    <x v="0"/>
  </r>
  <r>
    <x v="0"/>
    <x v="0"/>
    <x v="5"/>
    <x v="5"/>
    <x v="42"/>
    <x v="1"/>
    <x v="4230"/>
    <x v="104"/>
    <x v="1"/>
    <x v="0"/>
    <x v="1161"/>
    <x v="5"/>
    <x v="1885"/>
    <x v="0"/>
    <x v="0"/>
    <x v="0"/>
    <x v="0"/>
    <x v="0"/>
    <x v="0"/>
    <x v="6"/>
    <x v="0"/>
  </r>
  <r>
    <x v="0"/>
    <x v="0"/>
    <x v="6"/>
    <x v="6"/>
    <x v="42"/>
    <x v="1"/>
    <x v="4231"/>
    <x v="1272"/>
    <x v="1"/>
    <x v="0"/>
    <x v="1546"/>
    <x v="6"/>
    <x v="2415"/>
    <x v="0"/>
    <x v="0"/>
    <x v="0"/>
    <x v="0"/>
    <x v="0"/>
    <x v="0"/>
    <x v="6"/>
    <x v="0"/>
  </r>
  <r>
    <x v="0"/>
    <x v="0"/>
    <x v="7"/>
    <x v="7"/>
    <x v="42"/>
    <x v="1"/>
    <x v="4232"/>
    <x v="1162"/>
    <x v="1"/>
    <x v="0"/>
    <x v="1547"/>
    <x v="7"/>
    <x v="2416"/>
    <x v="0"/>
    <x v="0"/>
    <x v="0"/>
    <x v="0"/>
    <x v="0"/>
    <x v="0"/>
    <x v="6"/>
    <x v="0"/>
  </r>
  <r>
    <x v="0"/>
    <x v="0"/>
    <x v="9"/>
    <x v="9"/>
    <x v="42"/>
    <x v="1"/>
    <x v="4233"/>
    <x v="397"/>
    <x v="1"/>
    <x v="0"/>
    <x v="1548"/>
    <x v="9"/>
    <x v="2417"/>
    <x v="0"/>
    <x v="0"/>
    <x v="2"/>
    <x v="2"/>
    <x v="0"/>
    <x v="0"/>
    <x v="6"/>
    <x v="0"/>
  </r>
  <r>
    <x v="0"/>
    <x v="0"/>
    <x v="123"/>
    <x v="133"/>
    <x v="42"/>
    <x v="1"/>
    <x v="4234"/>
    <x v="489"/>
    <x v="1"/>
    <x v="0"/>
    <x v="1549"/>
    <x v="107"/>
    <x v="2418"/>
    <x v="0"/>
    <x v="0"/>
    <x v="2"/>
    <x v="2"/>
    <x v="0"/>
    <x v="0"/>
    <x v="6"/>
    <x v="0"/>
  </r>
  <r>
    <x v="0"/>
    <x v="0"/>
    <x v="126"/>
    <x v="136"/>
    <x v="42"/>
    <x v="1"/>
    <x v="4235"/>
    <x v="776"/>
    <x v="1"/>
    <x v="0"/>
    <x v="1550"/>
    <x v="110"/>
    <x v="2419"/>
    <x v="0"/>
    <x v="0"/>
    <x v="2"/>
    <x v="2"/>
    <x v="0"/>
    <x v="0"/>
    <x v="6"/>
    <x v="0"/>
  </r>
  <r>
    <x v="0"/>
    <x v="0"/>
    <x v="13"/>
    <x v="13"/>
    <x v="42"/>
    <x v="1"/>
    <x v="4236"/>
    <x v="1273"/>
    <x v="1"/>
    <x v="0"/>
    <x v="1551"/>
    <x v="13"/>
    <x v="2420"/>
    <x v="2"/>
    <x v="1"/>
    <x v="5"/>
    <x v="5"/>
    <x v="0"/>
    <x v="0"/>
    <x v="6"/>
    <x v="0"/>
  </r>
  <r>
    <x v="0"/>
    <x v="0"/>
    <x v="15"/>
    <x v="15"/>
    <x v="42"/>
    <x v="1"/>
    <x v="4237"/>
    <x v="1274"/>
    <x v="1"/>
    <x v="0"/>
    <x v="1552"/>
    <x v="15"/>
    <x v="2421"/>
    <x v="1"/>
    <x v="1"/>
    <x v="4"/>
    <x v="4"/>
    <x v="0"/>
    <x v="0"/>
    <x v="6"/>
    <x v="0"/>
  </r>
  <r>
    <x v="0"/>
    <x v="0"/>
    <x v="648"/>
    <x v="685"/>
    <x v="42"/>
    <x v="1"/>
    <x v="4238"/>
    <x v="1275"/>
    <x v="1"/>
    <x v="0"/>
    <x v="1553"/>
    <x v="560"/>
    <x v="2422"/>
    <x v="1"/>
    <x v="1"/>
    <x v="12"/>
    <x v="12"/>
    <x v="0"/>
    <x v="0"/>
    <x v="6"/>
    <x v="0"/>
  </r>
  <r>
    <x v="0"/>
    <x v="0"/>
    <x v="21"/>
    <x v="21"/>
    <x v="42"/>
    <x v="1"/>
    <x v="4239"/>
    <x v="1276"/>
    <x v="1"/>
    <x v="0"/>
    <x v="1554"/>
    <x v="21"/>
    <x v="2423"/>
    <x v="1"/>
    <x v="1"/>
    <x v="8"/>
    <x v="8"/>
    <x v="0"/>
    <x v="0"/>
    <x v="6"/>
    <x v="0"/>
  </r>
  <r>
    <x v="0"/>
    <x v="0"/>
    <x v="294"/>
    <x v="316"/>
    <x v="42"/>
    <x v="1"/>
    <x v="4240"/>
    <x v="1277"/>
    <x v="1"/>
    <x v="0"/>
    <x v="1555"/>
    <x v="262"/>
    <x v="2424"/>
    <x v="1"/>
    <x v="1"/>
    <x v="8"/>
    <x v="8"/>
    <x v="0"/>
    <x v="0"/>
    <x v="6"/>
    <x v="0"/>
  </r>
  <r>
    <x v="0"/>
    <x v="0"/>
    <x v="347"/>
    <x v="375"/>
    <x v="42"/>
    <x v="1"/>
    <x v="4241"/>
    <x v="1278"/>
    <x v="1"/>
    <x v="0"/>
    <x v="1556"/>
    <x v="311"/>
    <x v="2425"/>
    <x v="2"/>
    <x v="1"/>
    <x v="7"/>
    <x v="7"/>
    <x v="0"/>
    <x v="0"/>
    <x v="6"/>
    <x v="0"/>
  </r>
  <r>
    <x v="0"/>
    <x v="0"/>
    <x v="415"/>
    <x v="443"/>
    <x v="42"/>
    <x v="1"/>
    <x v="4242"/>
    <x v="1279"/>
    <x v="1"/>
    <x v="0"/>
    <x v="1557"/>
    <x v="366"/>
    <x v="2426"/>
    <x v="2"/>
    <x v="1"/>
    <x v="7"/>
    <x v="7"/>
    <x v="0"/>
    <x v="0"/>
    <x v="6"/>
    <x v="0"/>
  </r>
  <r>
    <x v="0"/>
    <x v="0"/>
    <x v="626"/>
    <x v="660"/>
    <x v="42"/>
    <x v="1"/>
    <x v="4243"/>
    <x v="1280"/>
    <x v="1"/>
    <x v="0"/>
    <x v="262"/>
    <x v="540"/>
    <x v="2427"/>
    <x v="2"/>
    <x v="1"/>
    <x v="5"/>
    <x v="5"/>
    <x v="0"/>
    <x v="0"/>
    <x v="6"/>
    <x v="0"/>
  </r>
  <r>
    <x v="0"/>
    <x v="0"/>
    <x v="27"/>
    <x v="27"/>
    <x v="42"/>
    <x v="1"/>
    <x v="4244"/>
    <x v="27"/>
    <x v="1"/>
    <x v="0"/>
    <x v="27"/>
    <x v="27"/>
    <x v="26"/>
    <x v="1"/>
    <x v="1"/>
    <x v="10"/>
    <x v="10"/>
    <x v="0"/>
    <x v="0"/>
    <x v="6"/>
    <x v="0"/>
  </r>
  <r>
    <x v="0"/>
    <x v="0"/>
    <x v="135"/>
    <x v="145"/>
    <x v="42"/>
    <x v="1"/>
    <x v="4245"/>
    <x v="1281"/>
    <x v="1"/>
    <x v="0"/>
    <x v="1558"/>
    <x v="119"/>
    <x v="2428"/>
    <x v="1"/>
    <x v="1"/>
    <x v="10"/>
    <x v="10"/>
    <x v="0"/>
    <x v="0"/>
    <x v="6"/>
    <x v="0"/>
  </r>
  <r>
    <x v="0"/>
    <x v="0"/>
    <x v="298"/>
    <x v="320"/>
    <x v="42"/>
    <x v="1"/>
    <x v="4246"/>
    <x v="1282"/>
    <x v="1"/>
    <x v="0"/>
    <x v="1559"/>
    <x v="266"/>
    <x v="2429"/>
    <x v="1"/>
    <x v="1"/>
    <x v="10"/>
    <x v="10"/>
    <x v="0"/>
    <x v="0"/>
    <x v="6"/>
    <x v="0"/>
  </r>
  <r>
    <x v="0"/>
    <x v="0"/>
    <x v="136"/>
    <x v="146"/>
    <x v="42"/>
    <x v="1"/>
    <x v="4247"/>
    <x v="1283"/>
    <x v="1"/>
    <x v="0"/>
    <x v="1560"/>
    <x v="120"/>
    <x v="2430"/>
    <x v="1"/>
    <x v="1"/>
    <x v="11"/>
    <x v="11"/>
    <x v="0"/>
    <x v="0"/>
    <x v="6"/>
    <x v="0"/>
  </r>
  <r>
    <x v="0"/>
    <x v="0"/>
    <x v="461"/>
    <x v="489"/>
    <x v="42"/>
    <x v="1"/>
    <x v="4248"/>
    <x v="1284"/>
    <x v="1"/>
    <x v="0"/>
    <x v="1561"/>
    <x v="315"/>
    <x v="2431"/>
    <x v="2"/>
    <x v="1"/>
    <x v="22"/>
    <x v="22"/>
    <x v="0"/>
    <x v="0"/>
    <x v="6"/>
    <x v="0"/>
  </r>
  <r>
    <x v="0"/>
    <x v="0"/>
    <x v="366"/>
    <x v="394"/>
    <x v="42"/>
    <x v="1"/>
    <x v="4249"/>
    <x v="436"/>
    <x v="1"/>
    <x v="0"/>
    <x v="529"/>
    <x v="29"/>
    <x v="809"/>
    <x v="1"/>
    <x v="1"/>
    <x v="10"/>
    <x v="10"/>
    <x v="0"/>
    <x v="0"/>
    <x v="6"/>
    <x v="0"/>
  </r>
  <r>
    <x v="0"/>
    <x v="0"/>
    <x v="617"/>
    <x v="651"/>
    <x v="42"/>
    <x v="1"/>
    <x v="4250"/>
    <x v="906"/>
    <x v="2"/>
    <x v="1"/>
    <x v="1562"/>
    <x v="532"/>
    <x v="2432"/>
    <x v="2"/>
    <x v="1"/>
    <x v="13"/>
    <x v="13"/>
    <x v="0"/>
    <x v="0"/>
    <x v="6"/>
    <x v="0"/>
  </r>
  <r>
    <x v="0"/>
    <x v="0"/>
    <x v="649"/>
    <x v="686"/>
    <x v="42"/>
    <x v="1"/>
    <x v="4251"/>
    <x v="1285"/>
    <x v="2"/>
    <x v="1"/>
    <x v="1563"/>
    <x v="561"/>
    <x v="2433"/>
    <x v="2"/>
    <x v="1"/>
    <x v="13"/>
    <x v="13"/>
    <x v="0"/>
    <x v="0"/>
    <x v="6"/>
    <x v="0"/>
  </r>
  <r>
    <x v="0"/>
    <x v="0"/>
    <x v="308"/>
    <x v="330"/>
    <x v="42"/>
    <x v="1"/>
    <x v="4252"/>
    <x v="1258"/>
    <x v="2"/>
    <x v="2"/>
    <x v="1527"/>
    <x v="276"/>
    <x v="2434"/>
    <x v="4"/>
    <x v="3"/>
    <x v="16"/>
    <x v="16"/>
    <x v="0"/>
    <x v="0"/>
    <x v="6"/>
    <x v="0"/>
  </r>
  <r>
    <x v="0"/>
    <x v="0"/>
    <x v="309"/>
    <x v="331"/>
    <x v="42"/>
    <x v="1"/>
    <x v="4253"/>
    <x v="217"/>
    <x v="2"/>
    <x v="2"/>
    <x v="74"/>
    <x v="277"/>
    <x v="2435"/>
    <x v="4"/>
    <x v="3"/>
    <x v="16"/>
    <x v="16"/>
    <x v="0"/>
    <x v="0"/>
    <x v="6"/>
    <x v="0"/>
  </r>
  <r>
    <x v="0"/>
    <x v="0"/>
    <x v="53"/>
    <x v="53"/>
    <x v="42"/>
    <x v="1"/>
    <x v="4254"/>
    <x v="173"/>
    <x v="2"/>
    <x v="2"/>
    <x v="646"/>
    <x v="50"/>
    <x v="2436"/>
    <x v="4"/>
    <x v="3"/>
    <x v="16"/>
    <x v="16"/>
    <x v="0"/>
    <x v="0"/>
    <x v="6"/>
    <x v="0"/>
  </r>
  <r>
    <x v="0"/>
    <x v="0"/>
    <x v="53"/>
    <x v="53"/>
    <x v="42"/>
    <x v="1"/>
    <x v="4255"/>
    <x v="361"/>
    <x v="2"/>
    <x v="2"/>
    <x v="1564"/>
    <x v="50"/>
    <x v="2437"/>
    <x v="4"/>
    <x v="3"/>
    <x v="16"/>
    <x v="16"/>
    <x v="0"/>
    <x v="0"/>
    <x v="6"/>
    <x v="0"/>
  </r>
  <r>
    <x v="0"/>
    <x v="0"/>
    <x v="252"/>
    <x v="268"/>
    <x v="42"/>
    <x v="1"/>
    <x v="4256"/>
    <x v="48"/>
    <x v="2"/>
    <x v="2"/>
    <x v="48"/>
    <x v="222"/>
    <x v="2438"/>
    <x v="4"/>
    <x v="3"/>
    <x v="16"/>
    <x v="16"/>
    <x v="0"/>
    <x v="0"/>
    <x v="6"/>
    <x v="0"/>
  </r>
  <r>
    <x v="0"/>
    <x v="0"/>
    <x v="310"/>
    <x v="332"/>
    <x v="42"/>
    <x v="1"/>
    <x v="4257"/>
    <x v="52"/>
    <x v="2"/>
    <x v="2"/>
    <x v="52"/>
    <x v="278"/>
    <x v="342"/>
    <x v="4"/>
    <x v="3"/>
    <x v="16"/>
    <x v="16"/>
    <x v="0"/>
    <x v="0"/>
    <x v="6"/>
    <x v="0"/>
  </r>
  <r>
    <x v="0"/>
    <x v="0"/>
    <x v="312"/>
    <x v="334"/>
    <x v="42"/>
    <x v="1"/>
    <x v="4258"/>
    <x v="222"/>
    <x v="2"/>
    <x v="2"/>
    <x v="437"/>
    <x v="280"/>
    <x v="2439"/>
    <x v="4"/>
    <x v="3"/>
    <x v="16"/>
    <x v="16"/>
    <x v="0"/>
    <x v="0"/>
    <x v="6"/>
    <x v="0"/>
  </r>
  <r>
    <x v="0"/>
    <x v="0"/>
    <x v="557"/>
    <x v="592"/>
    <x v="42"/>
    <x v="1"/>
    <x v="4259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42"/>
    <x v="1"/>
    <x v="4260"/>
    <x v="45"/>
    <x v="2"/>
    <x v="2"/>
    <x v="45"/>
    <x v="281"/>
    <x v="822"/>
    <x v="4"/>
    <x v="3"/>
    <x v="16"/>
    <x v="16"/>
    <x v="0"/>
    <x v="0"/>
    <x v="6"/>
    <x v="0"/>
  </r>
  <r>
    <x v="0"/>
    <x v="0"/>
    <x v="255"/>
    <x v="271"/>
    <x v="42"/>
    <x v="1"/>
    <x v="4261"/>
    <x v="47"/>
    <x v="2"/>
    <x v="2"/>
    <x v="47"/>
    <x v="225"/>
    <x v="347"/>
    <x v="4"/>
    <x v="3"/>
    <x v="16"/>
    <x v="16"/>
    <x v="0"/>
    <x v="0"/>
    <x v="6"/>
    <x v="0"/>
  </r>
  <r>
    <x v="0"/>
    <x v="0"/>
    <x v="518"/>
    <x v="549"/>
    <x v="42"/>
    <x v="1"/>
    <x v="4262"/>
    <x v="45"/>
    <x v="2"/>
    <x v="2"/>
    <x v="45"/>
    <x v="447"/>
    <x v="991"/>
    <x v="4"/>
    <x v="3"/>
    <x v="16"/>
    <x v="16"/>
    <x v="0"/>
    <x v="0"/>
    <x v="6"/>
    <x v="0"/>
  </r>
  <r>
    <x v="0"/>
    <x v="0"/>
    <x v="63"/>
    <x v="62"/>
    <x v="42"/>
    <x v="1"/>
    <x v="4263"/>
    <x v="1286"/>
    <x v="2"/>
    <x v="1"/>
    <x v="1565"/>
    <x v="58"/>
    <x v="2440"/>
    <x v="3"/>
    <x v="2"/>
    <x v="17"/>
    <x v="17"/>
    <x v="0"/>
    <x v="0"/>
    <x v="6"/>
    <x v="0"/>
  </r>
  <r>
    <x v="0"/>
    <x v="0"/>
    <x v="423"/>
    <x v="450"/>
    <x v="42"/>
    <x v="1"/>
    <x v="4264"/>
    <x v="1287"/>
    <x v="2"/>
    <x v="1"/>
    <x v="1566"/>
    <x v="374"/>
    <x v="2441"/>
    <x v="3"/>
    <x v="2"/>
    <x v="9"/>
    <x v="9"/>
    <x v="0"/>
    <x v="0"/>
    <x v="6"/>
    <x v="0"/>
  </r>
  <r>
    <x v="0"/>
    <x v="0"/>
    <x v="424"/>
    <x v="451"/>
    <x v="42"/>
    <x v="1"/>
    <x v="4265"/>
    <x v="1288"/>
    <x v="2"/>
    <x v="1"/>
    <x v="1567"/>
    <x v="375"/>
    <x v="2442"/>
    <x v="3"/>
    <x v="2"/>
    <x v="9"/>
    <x v="9"/>
    <x v="0"/>
    <x v="0"/>
    <x v="6"/>
    <x v="0"/>
  </r>
  <r>
    <x v="0"/>
    <x v="0"/>
    <x v="157"/>
    <x v="167"/>
    <x v="42"/>
    <x v="1"/>
    <x v="4266"/>
    <x v="1289"/>
    <x v="2"/>
    <x v="1"/>
    <x v="1568"/>
    <x v="138"/>
    <x v="2443"/>
    <x v="3"/>
    <x v="2"/>
    <x v="9"/>
    <x v="9"/>
    <x v="0"/>
    <x v="0"/>
    <x v="6"/>
    <x v="0"/>
  </r>
  <r>
    <x v="0"/>
    <x v="0"/>
    <x v="637"/>
    <x v="161"/>
    <x v="42"/>
    <x v="1"/>
    <x v="4267"/>
    <x v="563"/>
    <x v="2"/>
    <x v="1"/>
    <x v="1569"/>
    <x v="550"/>
    <x v="2444"/>
    <x v="2"/>
    <x v="1"/>
    <x v="22"/>
    <x v="22"/>
    <x v="0"/>
    <x v="0"/>
    <x v="6"/>
    <x v="0"/>
  </r>
  <r>
    <x v="0"/>
    <x v="0"/>
    <x v="481"/>
    <x v="509"/>
    <x v="42"/>
    <x v="1"/>
    <x v="4268"/>
    <x v="353"/>
    <x v="2"/>
    <x v="1"/>
    <x v="424"/>
    <x v="415"/>
    <x v="2445"/>
    <x v="1"/>
    <x v="1"/>
    <x v="10"/>
    <x v="10"/>
    <x v="0"/>
    <x v="0"/>
    <x v="6"/>
    <x v="0"/>
  </r>
  <r>
    <x v="0"/>
    <x v="0"/>
    <x v="481"/>
    <x v="509"/>
    <x v="42"/>
    <x v="1"/>
    <x v="4269"/>
    <x v="566"/>
    <x v="2"/>
    <x v="1"/>
    <x v="695"/>
    <x v="415"/>
    <x v="1077"/>
    <x v="1"/>
    <x v="1"/>
    <x v="10"/>
    <x v="10"/>
    <x v="0"/>
    <x v="0"/>
    <x v="6"/>
    <x v="0"/>
  </r>
  <r>
    <x v="0"/>
    <x v="0"/>
    <x v="376"/>
    <x v="404"/>
    <x v="42"/>
    <x v="1"/>
    <x v="4270"/>
    <x v="218"/>
    <x v="2"/>
    <x v="2"/>
    <x v="319"/>
    <x v="336"/>
    <x v="1791"/>
    <x v="4"/>
    <x v="3"/>
    <x v="21"/>
    <x v="21"/>
    <x v="0"/>
    <x v="0"/>
    <x v="6"/>
    <x v="0"/>
  </r>
  <r>
    <x v="0"/>
    <x v="0"/>
    <x v="72"/>
    <x v="71"/>
    <x v="42"/>
    <x v="1"/>
    <x v="4271"/>
    <x v="269"/>
    <x v="2"/>
    <x v="2"/>
    <x v="1300"/>
    <x v="63"/>
    <x v="2446"/>
    <x v="4"/>
    <x v="3"/>
    <x v="19"/>
    <x v="19"/>
    <x v="0"/>
    <x v="0"/>
    <x v="6"/>
    <x v="0"/>
  </r>
  <r>
    <x v="0"/>
    <x v="0"/>
    <x v="381"/>
    <x v="409"/>
    <x v="42"/>
    <x v="1"/>
    <x v="4272"/>
    <x v="71"/>
    <x v="2"/>
    <x v="2"/>
    <x v="1570"/>
    <x v="338"/>
    <x v="2447"/>
    <x v="4"/>
    <x v="3"/>
    <x v="26"/>
    <x v="26"/>
    <x v="0"/>
    <x v="0"/>
    <x v="6"/>
    <x v="0"/>
  </r>
  <r>
    <x v="0"/>
    <x v="0"/>
    <x v="382"/>
    <x v="410"/>
    <x v="42"/>
    <x v="1"/>
    <x v="4273"/>
    <x v="52"/>
    <x v="2"/>
    <x v="2"/>
    <x v="193"/>
    <x v="187"/>
    <x v="2448"/>
    <x v="4"/>
    <x v="3"/>
    <x v="20"/>
    <x v="20"/>
    <x v="0"/>
    <x v="0"/>
    <x v="6"/>
    <x v="0"/>
  </r>
  <r>
    <x v="0"/>
    <x v="0"/>
    <x v="163"/>
    <x v="173"/>
    <x v="42"/>
    <x v="1"/>
    <x v="4274"/>
    <x v="45"/>
    <x v="2"/>
    <x v="2"/>
    <x v="131"/>
    <x v="144"/>
    <x v="657"/>
    <x v="4"/>
    <x v="3"/>
    <x v="20"/>
    <x v="20"/>
    <x v="0"/>
    <x v="0"/>
    <x v="6"/>
    <x v="0"/>
  </r>
  <r>
    <x v="0"/>
    <x v="0"/>
    <x v="165"/>
    <x v="175"/>
    <x v="42"/>
    <x v="1"/>
    <x v="4275"/>
    <x v="47"/>
    <x v="2"/>
    <x v="2"/>
    <x v="68"/>
    <x v="146"/>
    <x v="710"/>
    <x v="4"/>
    <x v="3"/>
    <x v="21"/>
    <x v="21"/>
    <x v="0"/>
    <x v="0"/>
    <x v="6"/>
    <x v="0"/>
  </r>
  <r>
    <x v="0"/>
    <x v="0"/>
    <x v="434"/>
    <x v="460"/>
    <x v="42"/>
    <x v="1"/>
    <x v="4276"/>
    <x v="116"/>
    <x v="2"/>
    <x v="2"/>
    <x v="243"/>
    <x v="383"/>
    <x v="2449"/>
    <x v="4"/>
    <x v="3"/>
    <x v="20"/>
    <x v="20"/>
    <x v="0"/>
    <x v="0"/>
    <x v="6"/>
    <x v="0"/>
  </r>
  <r>
    <x v="0"/>
    <x v="0"/>
    <x v="384"/>
    <x v="412"/>
    <x v="42"/>
    <x v="1"/>
    <x v="4277"/>
    <x v="47"/>
    <x v="2"/>
    <x v="2"/>
    <x v="329"/>
    <x v="340"/>
    <x v="1503"/>
    <x v="4"/>
    <x v="3"/>
    <x v="26"/>
    <x v="26"/>
    <x v="0"/>
    <x v="0"/>
    <x v="6"/>
    <x v="0"/>
  </r>
  <r>
    <x v="0"/>
    <x v="0"/>
    <x v="327"/>
    <x v="349"/>
    <x v="42"/>
    <x v="1"/>
    <x v="4278"/>
    <x v="47"/>
    <x v="2"/>
    <x v="2"/>
    <x v="85"/>
    <x v="291"/>
    <x v="660"/>
    <x v="4"/>
    <x v="3"/>
    <x v="20"/>
    <x v="20"/>
    <x v="0"/>
    <x v="0"/>
    <x v="6"/>
    <x v="0"/>
  </r>
  <r>
    <x v="0"/>
    <x v="0"/>
    <x v="214"/>
    <x v="230"/>
    <x v="42"/>
    <x v="1"/>
    <x v="4279"/>
    <x v="47"/>
    <x v="2"/>
    <x v="2"/>
    <x v="85"/>
    <x v="187"/>
    <x v="210"/>
    <x v="4"/>
    <x v="3"/>
    <x v="20"/>
    <x v="20"/>
    <x v="0"/>
    <x v="0"/>
    <x v="6"/>
    <x v="0"/>
  </r>
  <r>
    <x v="0"/>
    <x v="0"/>
    <x v="437"/>
    <x v="463"/>
    <x v="42"/>
    <x v="1"/>
    <x v="4280"/>
    <x v="52"/>
    <x v="2"/>
    <x v="2"/>
    <x v="72"/>
    <x v="75"/>
    <x v="80"/>
    <x v="4"/>
    <x v="3"/>
    <x v="19"/>
    <x v="19"/>
    <x v="0"/>
    <x v="0"/>
    <x v="6"/>
    <x v="0"/>
  </r>
  <r>
    <x v="0"/>
    <x v="0"/>
    <x v="167"/>
    <x v="177"/>
    <x v="42"/>
    <x v="1"/>
    <x v="4281"/>
    <x v="1290"/>
    <x v="2"/>
    <x v="2"/>
    <x v="1571"/>
    <x v="148"/>
    <x v="2450"/>
    <x v="4"/>
    <x v="3"/>
    <x v="20"/>
    <x v="20"/>
    <x v="0"/>
    <x v="0"/>
    <x v="6"/>
    <x v="0"/>
  </r>
  <r>
    <x v="0"/>
    <x v="0"/>
    <x v="386"/>
    <x v="414"/>
    <x v="42"/>
    <x v="1"/>
    <x v="4282"/>
    <x v="47"/>
    <x v="2"/>
    <x v="2"/>
    <x v="85"/>
    <x v="342"/>
    <x v="2451"/>
    <x v="4"/>
    <x v="3"/>
    <x v="20"/>
    <x v="20"/>
    <x v="0"/>
    <x v="0"/>
    <x v="6"/>
    <x v="0"/>
  </r>
  <r>
    <x v="0"/>
    <x v="0"/>
    <x v="169"/>
    <x v="179"/>
    <x v="42"/>
    <x v="1"/>
    <x v="4283"/>
    <x v="217"/>
    <x v="2"/>
    <x v="2"/>
    <x v="250"/>
    <x v="150"/>
    <x v="2452"/>
    <x v="4"/>
    <x v="3"/>
    <x v="21"/>
    <x v="21"/>
    <x v="0"/>
    <x v="0"/>
    <x v="6"/>
    <x v="0"/>
  </r>
  <r>
    <x v="0"/>
    <x v="0"/>
    <x v="80"/>
    <x v="79"/>
    <x v="42"/>
    <x v="1"/>
    <x v="4284"/>
    <x v="47"/>
    <x v="2"/>
    <x v="2"/>
    <x v="69"/>
    <x v="72"/>
    <x v="76"/>
    <x v="4"/>
    <x v="3"/>
    <x v="19"/>
    <x v="19"/>
    <x v="0"/>
    <x v="0"/>
    <x v="6"/>
    <x v="0"/>
  </r>
  <r>
    <x v="0"/>
    <x v="0"/>
    <x v="171"/>
    <x v="181"/>
    <x v="42"/>
    <x v="1"/>
    <x v="4285"/>
    <x v="46"/>
    <x v="2"/>
    <x v="2"/>
    <x v="82"/>
    <x v="152"/>
    <x v="2453"/>
    <x v="4"/>
    <x v="3"/>
    <x v="19"/>
    <x v="19"/>
    <x v="0"/>
    <x v="0"/>
    <x v="6"/>
    <x v="0"/>
  </r>
  <r>
    <x v="0"/>
    <x v="0"/>
    <x v="174"/>
    <x v="184"/>
    <x v="42"/>
    <x v="1"/>
    <x v="4286"/>
    <x v="354"/>
    <x v="2"/>
    <x v="2"/>
    <x v="426"/>
    <x v="155"/>
    <x v="2454"/>
    <x v="4"/>
    <x v="3"/>
    <x v="21"/>
    <x v="21"/>
    <x v="0"/>
    <x v="0"/>
    <x v="6"/>
    <x v="0"/>
  </r>
  <r>
    <x v="0"/>
    <x v="0"/>
    <x v="175"/>
    <x v="185"/>
    <x v="42"/>
    <x v="1"/>
    <x v="4287"/>
    <x v="59"/>
    <x v="2"/>
    <x v="2"/>
    <x v="130"/>
    <x v="156"/>
    <x v="1091"/>
    <x v="4"/>
    <x v="3"/>
    <x v="20"/>
    <x v="20"/>
    <x v="0"/>
    <x v="0"/>
    <x v="6"/>
    <x v="0"/>
  </r>
  <r>
    <x v="0"/>
    <x v="0"/>
    <x v="332"/>
    <x v="354"/>
    <x v="42"/>
    <x v="1"/>
    <x v="4288"/>
    <x v="218"/>
    <x v="2"/>
    <x v="2"/>
    <x v="389"/>
    <x v="296"/>
    <x v="586"/>
    <x v="4"/>
    <x v="3"/>
    <x v="20"/>
    <x v="20"/>
    <x v="0"/>
    <x v="0"/>
    <x v="6"/>
    <x v="0"/>
  </r>
  <r>
    <x v="0"/>
    <x v="0"/>
    <x v="439"/>
    <x v="465"/>
    <x v="42"/>
    <x v="1"/>
    <x v="4289"/>
    <x v="222"/>
    <x v="2"/>
    <x v="2"/>
    <x v="1572"/>
    <x v="385"/>
    <x v="2455"/>
    <x v="4"/>
    <x v="3"/>
    <x v="20"/>
    <x v="20"/>
    <x v="0"/>
    <x v="0"/>
    <x v="6"/>
    <x v="0"/>
  </r>
  <r>
    <x v="0"/>
    <x v="0"/>
    <x v="176"/>
    <x v="186"/>
    <x v="42"/>
    <x v="1"/>
    <x v="4290"/>
    <x v="1291"/>
    <x v="2"/>
    <x v="2"/>
    <x v="1573"/>
    <x v="68"/>
    <x v="2456"/>
    <x v="4"/>
    <x v="3"/>
    <x v="19"/>
    <x v="19"/>
    <x v="0"/>
    <x v="0"/>
    <x v="6"/>
    <x v="0"/>
  </r>
  <r>
    <x v="0"/>
    <x v="0"/>
    <x v="445"/>
    <x v="471"/>
    <x v="42"/>
    <x v="1"/>
    <x v="4291"/>
    <x v="169"/>
    <x v="2"/>
    <x v="2"/>
    <x v="1574"/>
    <x v="298"/>
    <x v="2457"/>
    <x v="4"/>
    <x v="3"/>
    <x v="20"/>
    <x v="20"/>
    <x v="0"/>
    <x v="0"/>
    <x v="6"/>
    <x v="0"/>
  </r>
  <r>
    <x v="0"/>
    <x v="0"/>
    <x v="178"/>
    <x v="188"/>
    <x v="42"/>
    <x v="1"/>
    <x v="4292"/>
    <x v="60"/>
    <x v="2"/>
    <x v="2"/>
    <x v="63"/>
    <x v="158"/>
    <x v="173"/>
    <x v="4"/>
    <x v="3"/>
    <x v="21"/>
    <x v="21"/>
    <x v="0"/>
    <x v="0"/>
    <x v="6"/>
    <x v="0"/>
  </r>
  <r>
    <x v="0"/>
    <x v="0"/>
    <x v="388"/>
    <x v="416"/>
    <x v="42"/>
    <x v="1"/>
    <x v="4293"/>
    <x v="217"/>
    <x v="2"/>
    <x v="2"/>
    <x v="250"/>
    <x v="344"/>
    <x v="477"/>
    <x v="4"/>
    <x v="3"/>
    <x v="21"/>
    <x v="21"/>
    <x v="0"/>
    <x v="0"/>
    <x v="6"/>
    <x v="0"/>
  </r>
  <r>
    <x v="0"/>
    <x v="0"/>
    <x v="215"/>
    <x v="231"/>
    <x v="42"/>
    <x v="1"/>
    <x v="4294"/>
    <x v="51"/>
    <x v="2"/>
    <x v="2"/>
    <x v="60"/>
    <x v="90"/>
    <x v="212"/>
    <x v="4"/>
    <x v="3"/>
    <x v="19"/>
    <x v="19"/>
    <x v="0"/>
    <x v="0"/>
    <x v="6"/>
    <x v="0"/>
  </r>
  <r>
    <x v="0"/>
    <x v="0"/>
    <x v="334"/>
    <x v="356"/>
    <x v="42"/>
    <x v="1"/>
    <x v="4295"/>
    <x v="47"/>
    <x v="2"/>
    <x v="2"/>
    <x v="384"/>
    <x v="298"/>
    <x v="709"/>
    <x v="4"/>
    <x v="3"/>
    <x v="20"/>
    <x v="20"/>
    <x v="0"/>
    <x v="0"/>
    <x v="6"/>
    <x v="0"/>
  </r>
  <r>
    <x v="0"/>
    <x v="0"/>
    <x v="182"/>
    <x v="192"/>
    <x v="42"/>
    <x v="1"/>
    <x v="4296"/>
    <x v="45"/>
    <x v="2"/>
    <x v="2"/>
    <x v="61"/>
    <x v="146"/>
    <x v="157"/>
    <x v="4"/>
    <x v="3"/>
    <x v="21"/>
    <x v="21"/>
    <x v="0"/>
    <x v="0"/>
    <x v="6"/>
    <x v="0"/>
  </r>
  <r>
    <x v="0"/>
    <x v="0"/>
    <x v="212"/>
    <x v="227"/>
    <x v="42"/>
    <x v="1"/>
    <x v="4297"/>
    <x v="45"/>
    <x v="2"/>
    <x v="2"/>
    <x v="131"/>
    <x v="185"/>
    <x v="206"/>
    <x v="4"/>
    <x v="3"/>
    <x v="20"/>
    <x v="20"/>
    <x v="0"/>
    <x v="0"/>
    <x v="6"/>
    <x v="0"/>
  </r>
  <r>
    <x v="0"/>
    <x v="0"/>
    <x v="93"/>
    <x v="92"/>
    <x v="42"/>
    <x v="1"/>
    <x v="4298"/>
    <x v="1292"/>
    <x v="2"/>
    <x v="1"/>
    <x v="376"/>
    <x v="80"/>
    <x v="2458"/>
    <x v="2"/>
    <x v="1"/>
    <x v="22"/>
    <x v="22"/>
    <x v="0"/>
    <x v="0"/>
    <x v="6"/>
    <x v="0"/>
  </r>
  <r>
    <x v="0"/>
    <x v="0"/>
    <x v="98"/>
    <x v="97"/>
    <x v="42"/>
    <x v="1"/>
    <x v="4299"/>
    <x v="47"/>
    <x v="2"/>
    <x v="2"/>
    <x v="69"/>
    <x v="63"/>
    <x v="1022"/>
    <x v="4"/>
    <x v="3"/>
    <x v="19"/>
    <x v="19"/>
    <x v="0"/>
    <x v="0"/>
    <x v="6"/>
    <x v="0"/>
  </r>
  <r>
    <x v="0"/>
    <x v="0"/>
    <x v="391"/>
    <x v="419"/>
    <x v="42"/>
    <x v="1"/>
    <x v="4300"/>
    <x v="480"/>
    <x v="2"/>
    <x v="2"/>
    <x v="1304"/>
    <x v="346"/>
    <x v="2459"/>
    <x v="4"/>
    <x v="3"/>
    <x v="21"/>
    <x v="21"/>
    <x v="0"/>
    <x v="0"/>
    <x v="6"/>
    <x v="0"/>
  </r>
  <r>
    <x v="0"/>
    <x v="0"/>
    <x v="99"/>
    <x v="98"/>
    <x v="42"/>
    <x v="1"/>
    <x v="4301"/>
    <x v="52"/>
    <x v="2"/>
    <x v="2"/>
    <x v="72"/>
    <x v="85"/>
    <x v="178"/>
    <x v="4"/>
    <x v="3"/>
    <x v="19"/>
    <x v="19"/>
    <x v="0"/>
    <x v="0"/>
    <x v="6"/>
    <x v="0"/>
  </r>
  <r>
    <x v="0"/>
    <x v="0"/>
    <x v="184"/>
    <x v="194"/>
    <x v="42"/>
    <x v="1"/>
    <x v="4302"/>
    <x v="47"/>
    <x v="2"/>
    <x v="2"/>
    <x v="68"/>
    <x v="163"/>
    <x v="711"/>
    <x v="4"/>
    <x v="3"/>
    <x v="21"/>
    <x v="21"/>
    <x v="0"/>
    <x v="0"/>
    <x v="6"/>
    <x v="0"/>
  </r>
  <r>
    <x v="0"/>
    <x v="0"/>
    <x v="395"/>
    <x v="423"/>
    <x v="42"/>
    <x v="1"/>
    <x v="4303"/>
    <x v="45"/>
    <x v="2"/>
    <x v="2"/>
    <x v="131"/>
    <x v="183"/>
    <x v="203"/>
    <x v="4"/>
    <x v="3"/>
    <x v="20"/>
    <x v="20"/>
    <x v="0"/>
    <x v="0"/>
    <x v="6"/>
    <x v="0"/>
  </r>
  <r>
    <x v="0"/>
    <x v="0"/>
    <x v="274"/>
    <x v="290"/>
    <x v="42"/>
    <x v="1"/>
    <x v="4304"/>
    <x v="1293"/>
    <x v="2"/>
    <x v="2"/>
    <x v="1575"/>
    <x v="242"/>
    <x v="2460"/>
    <x v="4"/>
    <x v="3"/>
    <x v="19"/>
    <x v="19"/>
    <x v="0"/>
    <x v="0"/>
    <x v="6"/>
    <x v="0"/>
  </r>
  <r>
    <x v="0"/>
    <x v="0"/>
    <x v="101"/>
    <x v="100"/>
    <x v="42"/>
    <x v="1"/>
    <x v="4305"/>
    <x v="354"/>
    <x v="2"/>
    <x v="2"/>
    <x v="426"/>
    <x v="87"/>
    <x v="2461"/>
    <x v="4"/>
    <x v="3"/>
    <x v="21"/>
    <x v="21"/>
    <x v="0"/>
    <x v="0"/>
    <x v="6"/>
    <x v="0"/>
  </r>
  <r>
    <x v="0"/>
    <x v="0"/>
    <x v="187"/>
    <x v="197"/>
    <x v="42"/>
    <x v="1"/>
    <x v="4306"/>
    <x v="60"/>
    <x v="2"/>
    <x v="2"/>
    <x v="63"/>
    <x v="157"/>
    <x v="2462"/>
    <x v="4"/>
    <x v="3"/>
    <x v="21"/>
    <x v="21"/>
    <x v="0"/>
    <x v="0"/>
    <x v="6"/>
    <x v="0"/>
  </r>
  <r>
    <x v="0"/>
    <x v="0"/>
    <x v="397"/>
    <x v="425"/>
    <x v="42"/>
    <x v="1"/>
    <x v="4307"/>
    <x v="45"/>
    <x v="2"/>
    <x v="2"/>
    <x v="61"/>
    <x v="349"/>
    <x v="1513"/>
    <x v="4"/>
    <x v="3"/>
    <x v="21"/>
    <x v="21"/>
    <x v="0"/>
    <x v="0"/>
    <x v="6"/>
    <x v="0"/>
  </r>
  <r>
    <x v="0"/>
    <x v="0"/>
    <x v="104"/>
    <x v="103"/>
    <x v="42"/>
    <x v="1"/>
    <x v="4308"/>
    <x v="52"/>
    <x v="2"/>
    <x v="2"/>
    <x v="72"/>
    <x v="90"/>
    <x v="854"/>
    <x v="4"/>
    <x v="3"/>
    <x v="19"/>
    <x v="19"/>
    <x v="0"/>
    <x v="0"/>
    <x v="6"/>
    <x v="0"/>
  </r>
  <r>
    <x v="0"/>
    <x v="0"/>
    <x v="188"/>
    <x v="198"/>
    <x v="42"/>
    <x v="1"/>
    <x v="4309"/>
    <x v="1294"/>
    <x v="2"/>
    <x v="2"/>
    <x v="1576"/>
    <x v="166"/>
    <x v="2463"/>
    <x v="4"/>
    <x v="3"/>
    <x v="21"/>
    <x v="21"/>
    <x v="0"/>
    <x v="0"/>
    <x v="6"/>
    <x v="0"/>
  </r>
  <r>
    <x v="0"/>
    <x v="0"/>
    <x v="398"/>
    <x v="426"/>
    <x v="42"/>
    <x v="1"/>
    <x v="4310"/>
    <x v="51"/>
    <x v="2"/>
    <x v="2"/>
    <x v="76"/>
    <x v="350"/>
    <x v="489"/>
    <x v="4"/>
    <x v="3"/>
    <x v="21"/>
    <x v="21"/>
    <x v="0"/>
    <x v="0"/>
    <x v="6"/>
    <x v="0"/>
  </r>
  <r>
    <x v="0"/>
    <x v="0"/>
    <x v="106"/>
    <x v="105"/>
    <x v="42"/>
    <x v="1"/>
    <x v="4311"/>
    <x v="60"/>
    <x v="2"/>
    <x v="2"/>
    <x v="63"/>
    <x v="92"/>
    <x v="490"/>
    <x v="4"/>
    <x v="3"/>
    <x v="21"/>
    <x v="21"/>
    <x v="0"/>
    <x v="0"/>
    <x v="6"/>
    <x v="0"/>
  </r>
  <r>
    <x v="0"/>
    <x v="0"/>
    <x v="190"/>
    <x v="200"/>
    <x v="42"/>
    <x v="1"/>
    <x v="4312"/>
    <x v="51"/>
    <x v="2"/>
    <x v="2"/>
    <x v="76"/>
    <x v="166"/>
    <x v="491"/>
    <x v="4"/>
    <x v="3"/>
    <x v="21"/>
    <x v="21"/>
    <x v="0"/>
    <x v="0"/>
    <x v="6"/>
    <x v="0"/>
  </r>
  <r>
    <x v="0"/>
    <x v="0"/>
    <x v="191"/>
    <x v="201"/>
    <x v="42"/>
    <x v="1"/>
    <x v="4313"/>
    <x v="45"/>
    <x v="2"/>
    <x v="2"/>
    <x v="61"/>
    <x v="167"/>
    <x v="492"/>
    <x v="4"/>
    <x v="3"/>
    <x v="21"/>
    <x v="21"/>
    <x v="0"/>
    <x v="0"/>
    <x v="6"/>
    <x v="0"/>
  </r>
  <r>
    <x v="0"/>
    <x v="0"/>
    <x v="192"/>
    <x v="202"/>
    <x v="42"/>
    <x v="1"/>
    <x v="4314"/>
    <x v="47"/>
    <x v="2"/>
    <x v="2"/>
    <x v="68"/>
    <x v="168"/>
    <x v="493"/>
    <x v="4"/>
    <x v="3"/>
    <x v="21"/>
    <x v="21"/>
    <x v="0"/>
    <x v="0"/>
    <x v="6"/>
    <x v="0"/>
  </r>
  <r>
    <x v="0"/>
    <x v="0"/>
    <x v="277"/>
    <x v="293"/>
    <x v="42"/>
    <x v="1"/>
    <x v="4315"/>
    <x v="354"/>
    <x v="2"/>
    <x v="2"/>
    <x v="591"/>
    <x v="245"/>
    <x v="2196"/>
    <x v="4"/>
    <x v="3"/>
    <x v="19"/>
    <x v="19"/>
    <x v="0"/>
    <x v="0"/>
    <x v="6"/>
    <x v="0"/>
  </r>
  <r>
    <x v="0"/>
    <x v="0"/>
    <x v="336"/>
    <x v="358"/>
    <x v="42"/>
    <x v="1"/>
    <x v="4316"/>
    <x v="46"/>
    <x v="2"/>
    <x v="2"/>
    <x v="252"/>
    <x v="300"/>
    <x v="939"/>
    <x v="4"/>
    <x v="3"/>
    <x v="19"/>
    <x v="19"/>
    <x v="0"/>
    <x v="0"/>
    <x v="6"/>
    <x v="0"/>
  </r>
  <r>
    <x v="0"/>
    <x v="0"/>
    <x v="457"/>
    <x v="483"/>
    <x v="42"/>
    <x v="1"/>
    <x v="4317"/>
    <x v="59"/>
    <x v="2"/>
    <x v="2"/>
    <x v="59"/>
    <x v="141"/>
    <x v="2464"/>
    <x v="4"/>
    <x v="3"/>
    <x v="20"/>
    <x v="20"/>
    <x v="0"/>
    <x v="0"/>
    <x v="6"/>
    <x v="0"/>
  </r>
  <r>
    <x v="0"/>
    <x v="0"/>
    <x v="337"/>
    <x v="359"/>
    <x v="42"/>
    <x v="1"/>
    <x v="4318"/>
    <x v="72"/>
    <x v="2"/>
    <x v="2"/>
    <x v="1073"/>
    <x v="301"/>
    <x v="2465"/>
    <x v="1"/>
    <x v="1"/>
    <x v="23"/>
    <x v="23"/>
    <x v="0"/>
    <x v="0"/>
    <x v="6"/>
    <x v="0"/>
  </r>
  <r>
    <x v="0"/>
    <x v="0"/>
    <x v="110"/>
    <x v="109"/>
    <x v="42"/>
    <x v="1"/>
    <x v="4319"/>
    <x v="47"/>
    <x v="2"/>
    <x v="2"/>
    <x v="68"/>
    <x v="96"/>
    <x v="219"/>
    <x v="4"/>
    <x v="3"/>
    <x v="21"/>
    <x v="21"/>
    <x v="0"/>
    <x v="0"/>
    <x v="6"/>
    <x v="0"/>
  </r>
  <r>
    <x v="0"/>
    <x v="0"/>
    <x v="280"/>
    <x v="296"/>
    <x v="42"/>
    <x v="1"/>
    <x v="4320"/>
    <x v="47"/>
    <x v="2"/>
    <x v="2"/>
    <x v="329"/>
    <x v="248"/>
    <x v="496"/>
    <x v="4"/>
    <x v="3"/>
    <x v="26"/>
    <x v="26"/>
    <x v="0"/>
    <x v="0"/>
    <x v="6"/>
    <x v="0"/>
  </r>
  <r>
    <x v="0"/>
    <x v="0"/>
    <x v="196"/>
    <x v="206"/>
    <x v="42"/>
    <x v="1"/>
    <x v="4321"/>
    <x v="45"/>
    <x v="2"/>
    <x v="2"/>
    <x v="61"/>
    <x v="172"/>
    <x v="189"/>
    <x v="4"/>
    <x v="3"/>
    <x v="21"/>
    <x v="21"/>
    <x v="0"/>
    <x v="0"/>
    <x v="6"/>
    <x v="0"/>
  </r>
  <r>
    <x v="0"/>
    <x v="0"/>
    <x v="112"/>
    <x v="111"/>
    <x v="42"/>
    <x v="1"/>
    <x v="4322"/>
    <x v="47"/>
    <x v="2"/>
    <x v="2"/>
    <x v="68"/>
    <x v="98"/>
    <x v="106"/>
    <x v="4"/>
    <x v="3"/>
    <x v="21"/>
    <x v="21"/>
    <x v="0"/>
    <x v="0"/>
    <x v="6"/>
    <x v="0"/>
  </r>
  <r>
    <x v="0"/>
    <x v="0"/>
    <x v="197"/>
    <x v="207"/>
    <x v="42"/>
    <x v="1"/>
    <x v="4323"/>
    <x v="47"/>
    <x v="2"/>
    <x v="2"/>
    <x v="68"/>
    <x v="172"/>
    <x v="498"/>
    <x v="4"/>
    <x v="3"/>
    <x v="21"/>
    <x v="21"/>
    <x v="0"/>
    <x v="0"/>
    <x v="6"/>
    <x v="0"/>
  </r>
  <r>
    <x v="0"/>
    <x v="0"/>
    <x v="200"/>
    <x v="210"/>
    <x v="42"/>
    <x v="1"/>
    <x v="4324"/>
    <x v="52"/>
    <x v="2"/>
    <x v="2"/>
    <x v="67"/>
    <x v="174"/>
    <x v="501"/>
    <x v="4"/>
    <x v="3"/>
    <x v="21"/>
    <x v="21"/>
    <x v="0"/>
    <x v="0"/>
    <x v="6"/>
    <x v="0"/>
  </r>
  <r>
    <x v="0"/>
    <x v="0"/>
    <x v="201"/>
    <x v="211"/>
    <x v="42"/>
    <x v="1"/>
    <x v="4325"/>
    <x v="52"/>
    <x v="2"/>
    <x v="2"/>
    <x v="67"/>
    <x v="175"/>
    <x v="502"/>
    <x v="4"/>
    <x v="3"/>
    <x v="21"/>
    <x v="21"/>
    <x v="0"/>
    <x v="0"/>
    <x v="6"/>
    <x v="0"/>
  </r>
  <r>
    <x v="0"/>
    <x v="0"/>
    <x v="202"/>
    <x v="212"/>
    <x v="42"/>
    <x v="1"/>
    <x v="4326"/>
    <x v="47"/>
    <x v="2"/>
    <x v="2"/>
    <x v="68"/>
    <x v="176"/>
    <x v="1381"/>
    <x v="4"/>
    <x v="3"/>
    <x v="21"/>
    <x v="21"/>
    <x v="0"/>
    <x v="0"/>
    <x v="6"/>
    <x v="0"/>
  </r>
  <r>
    <x v="0"/>
    <x v="0"/>
    <x v="543"/>
    <x v="578"/>
    <x v="42"/>
    <x v="1"/>
    <x v="4327"/>
    <x v="51"/>
    <x v="2"/>
    <x v="2"/>
    <x v="76"/>
    <x v="176"/>
    <x v="1604"/>
    <x v="4"/>
    <x v="3"/>
    <x v="21"/>
    <x v="21"/>
    <x v="0"/>
    <x v="0"/>
    <x v="6"/>
    <x v="0"/>
  </r>
  <r>
    <x v="0"/>
    <x v="0"/>
    <x v="544"/>
    <x v="579"/>
    <x v="42"/>
    <x v="1"/>
    <x v="4328"/>
    <x v="51"/>
    <x v="2"/>
    <x v="2"/>
    <x v="382"/>
    <x v="467"/>
    <x v="1216"/>
    <x v="4"/>
    <x v="3"/>
    <x v="20"/>
    <x v="20"/>
    <x v="0"/>
    <x v="0"/>
    <x v="6"/>
    <x v="0"/>
  </r>
  <r>
    <x v="0"/>
    <x v="0"/>
    <x v="526"/>
    <x v="558"/>
    <x v="42"/>
    <x v="1"/>
    <x v="4329"/>
    <x v="45"/>
    <x v="2"/>
    <x v="2"/>
    <x v="131"/>
    <x v="287"/>
    <x v="355"/>
    <x v="4"/>
    <x v="3"/>
    <x v="20"/>
    <x v="20"/>
    <x v="0"/>
    <x v="0"/>
    <x v="6"/>
    <x v="0"/>
  </r>
  <r>
    <x v="0"/>
    <x v="0"/>
    <x v="511"/>
    <x v="541"/>
    <x v="42"/>
    <x v="1"/>
    <x v="4330"/>
    <x v="45"/>
    <x v="2"/>
    <x v="2"/>
    <x v="65"/>
    <x v="90"/>
    <x v="613"/>
    <x v="4"/>
    <x v="3"/>
    <x v="19"/>
    <x v="19"/>
    <x v="0"/>
    <x v="0"/>
    <x v="6"/>
    <x v="0"/>
  </r>
  <r>
    <x v="0"/>
    <x v="0"/>
    <x v="545"/>
    <x v="580"/>
    <x v="42"/>
    <x v="1"/>
    <x v="4331"/>
    <x v="45"/>
    <x v="2"/>
    <x v="2"/>
    <x v="61"/>
    <x v="468"/>
    <x v="1218"/>
    <x v="4"/>
    <x v="3"/>
    <x v="21"/>
    <x v="21"/>
    <x v="0"/>
    <x v="0"/>
    <x v="6"/>
    <x v="0"/>
  </r>
  <r>
    <x v="0"/>
    <x v="0"/>
    <x v="547"/>
    <x v="582"/>
    <x v="42"/>
    <x v="1"/>
    <x v="4332"/>
    <x v="51"/>
    <x v="2"/>
    <x v="2"/>
    <x v="76"/>
    <x v="346"/>
    <x v="1603"/>
    <x v="4"/>
    <x v="3"/>
    <x v="21"/>
    <x v="21"/>
    <x v="0"/>
    <x v="0"/>
    <x v="6"/>
    <x v="0"/>
  </r>
  <r>
    <x v="0"/>
    <x v="0"/>
    <x v="607"/>
    <x v="641"/>
    <x v="42"/>
    <x v="1"/>
    <x v="4333"/>
    <x v="118"/>
    <x v="2"/>
    <x v="2"/>
    <x v="598"/>
    <x v="525"/>
    <x v="2466"/>
    <x v="1"/>
    <x v="1"/>
    <x v="23"/>
    <x v="23"/>
    <x v="0"/>
    <x v="0"/>
    <x v="6"/>
    <x v="0"/>
  </r>
  <r>
    <x v="0"/>
    <x v="0"/>
    <x v="528"/>
    <x v="560"/>
    <x v="42"/>
    <x v="1"/>
    <x v="4334"/>
    <x v="175"/>
    <x v="2"/>
    <x v="2"/>
    <x v="1141"/>
    <x v="454"/>
    <x v="2343"/>
    <x v="2"/>
    <x v="1"/>
    <x v="29"/>
    <x v="29"/>
    <x v="0"/>
    <x v="0"/>
    <x v="6"/>
    <x v="0"/>
  </r>
  <r>
    <x v="0"/>
    <x v="0"/>
    <x v="282"/>
    <x v="298"/>
    <x v="42"/>
    <x v="1"/>
    <x v="4335"/>
    <x v="224"/>
    <x v="2"/>
    <x v="2"/>
    <x v="264"/>
    <x v="250"/>
    <x v="2467"/>
    <x v="2"/>
    <x v="1"/>
    <x v="29"/>
    <x v="29"/>
    <x v="0"/>
    <x v="0"/>
    <x v="6"/>
    <x v="0"/>
  </r>
  <r>
    <x v="0"/>
    <x v="0"/>
    <x v="118"/>
    <x v="117"/>
    <x v="42"/>
    <x v="1"/>
    <x v="433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2"/>
    <x v="1"/>
    <x v="433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2"/>
    <x v="1"/>
    <x v="433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99"/>
    <x v="42"/>
    <x v="1"/>
    <x v="4339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121"/>
    <x v="42"/>
    <x v="1"/>
    <x v="434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1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2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3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218"/>
    <x v="42"/>
    <x v="1"/>
    <x v="434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2"/>
    <x v="1"/>
    <x v="434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2"/>
    <x v="1"/>
    <x v="4346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362"/>
    <x v="42"/>
    <x v="1"/>
    <x v="4347"/>
    <x v="4"/>
    <x v="3"/>
    <x v="3"/>
    <x v="4"/>
    <x v="0"/>
    <x v="0"/>
    <x v="4"/>
    <x v="3"/>
    <x v="26"/>
    <x v="26"/>
    <x v="0"/>
    <x v="0"/>
    <x v="6"/>
    <x v="0"/>
  </r>
  <r>
    <x v="0"/>
    <x v="0"/>
    <x v="118"/>
    <x v="687"/>
    <x v="42"/>
    <x v="1"/>
    <x v="4348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221"/>
    <x v="42"/>
    <x v="1"/>
    <x v="4349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21"/>
    <x v="42"/>
    <x v="1"/>
    <x v="4350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124"/>
    <x v="42"/>
    <x v="1"/>
    <x v="4351"/>
    <x v="4"/>
    <x v="3"/>
    <x v="3"/>
    <x v="4"/>
    <x v="0"/>
    <x v="0"/>
    <x v="1"/>
    <x v="1"/>
    <x v="23"/>
    <x v="23"/>
    <x v="0"/>
    <x v="0"/>
    <x v="6"/>
    <x v="0"/>
  </r>
  <r>
    <x v="0"/>
    <x v="0"/>
    <x v="118"/>
    <x v="365"/>
    <x v="42"/>
    <x v="1"/>
    <x v="4352"/>
    <x v="4"/>
    <x v="3"/>
    <x v="3"/>
    <x v="4"/>
    <x v="0"/>
    <x v="0"/>
    <x v="1"/>
    <x v="1"/>
    <x v="23"/>
    <x v="23"/>
    <x v="0"/>
    <x v="0"/>
    <x v="6"/>
    <x v="0"/>
  </r>
  <r>
    <x v="0"/>
    <x v="0"/>
    <x v="402"/>
    <x v="430"/>
    <x v="43"/>
    <x v="2"/>
    <x v="4353"/>
    <x v="1295"/>
    <x v="1"/>
    <x v="0"/>
    <x v="1577"/>
    <x v="354"/>
    <x v="2468"/>
    <x v="0"/>
    <x v="0"/>
    <x v="1"/>
    <x v="1"/>
    <x v="0"/>
    <x v="0"/>
    <x v="6"/>
    <x v="0"/>
  </r>
  <r>
    <x v="0"/>
    <x v="0"/>
    <x v="469"/>
    <x v="497"/>
    <x v="43"/>
    <x v="2"/>
    <x v="4354"/>
    <x v="854"/>
    <x v="1"/>
    <x v="0"/>
    <x v="1578"/>
    <x v="405"/>
    <x v="2469"/>
    <x v="0"/>
    <x v="0"/>
    <x v="1"/>
    <x v="1"/>
    <x v="0"/>
    <x v="0"/>
    <x v="6"/>
    <x v="0"/>
  </r>
  <r>
    <x v="0"/>
    <x v="0"/>
    <x v="533"/>
    <x v="568"/>
    <x v="43"/>
    <x v="2"/>
    <x v="4355"/>
    <x v="1296"/>
    <x v="1"/>
    <x v="0"/>
    <x v="1579"/>
    <x v="458"/>
    <x v="2470"/>
    <x v="0"/>
    <x v="0"/>
    <x v="24"/>
    <x v="24"/>
    <x v="0"/>
    <x v="0"/>
    <x v="6"/>
    <x v="0"/>
  </r>
  <r>
    <x v="0"/>
    <x v="0"/>
    <x v="486"/>
    <x v="515"/>
    <x v="43"/>
    <x v="2"/>
    <x v="4356"/>
    <x v="1191"/>
    <x v="1"/>
    <x v="0"/>
    <x v="1580"/>
    <x v="420"/>
    <x v="2471"/>
    <x v="0"/>
    <x v="0"/>
    <x v="24"/>
    <x v="24"/>
    <x v="0"/>
    <x v="0"/>
    <x v="6"/>
    <x v="0"/>
  </r>
  <r>
    <x v="0"/>
    <x v="0"/>
    <x v="1"/>
    <x v="1"/>
    <x v="43"/>
    <x v="2"/>
    <x v="4357"/>
    <x v="1297"/>
    <x v="1"/>
    <x v="0"/>
    <x v="1581"/>
    <x v="1"/>
    <x v="2472"/>
    <x v="0"/>
    <x v="0"/>
    <x v="1"/>
    <x v="1"/>
    <x v="0"/>
    <x v="0"/>
    <x v="6"/>
    <x v="0"/>
  </r>
  <r>
    <x v="0"/>
    <x v="0"/>
    <x v="582"/>
    <x v="619"/>
    <x v="43"/>
    <x v="2"/>
    <x v="4358"/>
    <x v="101"/>
    <x v="1"/>
    <x v="0"/>
    <x v="1582"/>
    <x v="502"/>
    <x v="2473"/>
    <x v="0"/>
    <x v="0"/>
    <x v="0"/>
    <x v="0"/>
    <x v="0"/>
    <x v="0"/>
    <x v="6"/>
    <x v="0"/>
  </r>
  <r>
    <x v="0"/>
    <x v="0"/>
    <x v="650"/>
    <x v="688"/>
    <x v="43"/>
    <x v="2"/>
    <x v="4359"/>
    <x v="525"/>
    <x v="1"/>
    <x v="0"/>
    <x v="1583"/>
    <x v="562"/>
    <x v="2474"/>
    <x v="0"/>
    <x v="0"/>
    <x v="0"/>
    <x v="0"/>
    <x v="0"/>
    <x v="0"/>
    <x v="6"/>
    <x v="0"/>
  </r>
  <r>
    <x v="0"/>
    <x v="0"/>
    <x v="583"/>
    <x v="620"/>
    <x v="43"/>
    <x v="2"/>
    <x v="4360"/>
    <x v="4"/>
    <x v="1"/>
    <x v="0"/>
    <x v="4"/>
    <x v="503"/>
    <x v="0"/>
    <x v="0"/>
    <x v="0"/>
    <x v="0"/>
    <x v="0"/>
    <x v="0"/>
    <x v="0"/>
    <x v="6"/>
    <x v="0"/>
  </r>
  <r>
    <x v="0"/>
    <x v="0"/>
    <x v="651"/>
    <x v="689"/>
    <x v="43"/>
    <x v="2"/>
    <x v="4361"/>
    <x v="98"/>
    <x v="1"/>
    <x v="0"/>
    <x v="1584"/>
    <x v="563"/>
    <x v="2475"/>
    <x v="0"/>
    <x v="0"/>
    <x v="0"/>
    <x v="0"/>
    <x v="0"/>
    <x v="0"/>
    <x v="6"/>
    <x v="0"/>
  </r>
  <r>
    <x v="0"/>
    <x v="0"/>
    <x v="488"/>
    <x v="517"/>
    <x v="43"/>
    <x v="2"/>
    <x v="4362"/>
    <x v="663"/>
    <x v="1"/>
    <x v="0"/>
    <x v="809"/>
    <x v="422"/>
    <x v="1298"/>
    <x v="1"/>
    <x v="1"/>
    <x v="15"/>
    <x v="15"/>
    <x v="0"/>
    <x v="0"/>
    <x v="6"/>
    <x v="0"/>
  </r>
  <r>
    <x v="0"/>
    <x v="0"/>
    <x v="122"/>
    <x v="132"/>
    <x v="43"/>
    <x v="2"/>
    <x v="4363"/>
    <x v="369"/>
    <x v="1"/>
    <x v="0"/>
    <x v="1585"/>
    <x v="106"/>
    <x v="2476"/>
    <x v="0"/>
    <x v="0"/>
    <x v="2"/>
    <x v="2"/>
    <x v="0"/>
    <x v="0"/>
    <x v="6"/>
    <x v="0"/>
  </r>
  <r>
    <x v="0"/>
    <x v="0"/>
    <x v="6"/>
    <x v="6"/>
    <x v="43"/>
    <x v="2"/>
    <x v="4364"/>
    <x v="1298"/>
    <x v="1"/>
    <x v="0"/>
    <x v="1586"/>
    <x v="6"/>
    <x v="2477"/>
    <x v="0"/>
    <x v="0"/>
    <x v="0"/>
    <x v="0"/>
    <x v="0"/>
    <x v="0"/>
    <x v="6"/>
    <x v="0"/>
  </r>
  <r>
    <x v="0"/>
    <x v="0"/>
    <x v="223"/>
    <x v="239"/>
    <x v="43"/>
    <x v="2"/>
    <x v="4365"/>
    <x v="116"/>
    <x v="1"/>
    <x v="0"/>
    <x v="892"/>
    <x v="195"/>
    <x v="2478"/>
    <x v="0"/>
    <x v="0"/>
    <x v="2"/>
    <x v="2"/>
    <x v="0"/>
    <x v="0"/>
    <x v="6"/>
    <x v="0"/>
  </r>
  <r>
    <x v="0"/>
    <x v="0"/>
    <x v="10"/>
    <x v="10"/>
    <x v="43"/>
    <x v="2"/>
    <x v="4366"/>
    <x v="1299"/>
    <x v="1"/>
    <x v="0"/>
    <x v="1587"/>
    <x v="10"/>
    <x v="2479"/>
    <x v="0"/>
    <x v="0"/>
    <x v="2"/>
    <x v="2"/>
    <x v="0"/>
    <x v="0"/>
    <x v="6"/>
    <x v="0"/>
  </r>
  <r>
    <x v="0"/>
    <x v="0"/>
    <x v="470"/>
    <x v="498"/>
    <x v="43"/>
    <x v="2"/>
    <x v="4367"/>
    <x v="72"/>
    <x v="1"/>
    <x v="0"/>
    <x v="488"/>
    <x v="406"/>
    <x v="2480"/>
    <x v="0"/>
    <x v="0"/>
    <x v="2"/>
    <x v="2"/>
    <x v="0"/>
    <x v="0"/>
    <x v="6"/>
    <x v="0"/>
  </r>
  <r>
    <x v="0"/>
    <x v="0"/>
    <x v="287"/>
    <x v="309"/>
    <x v="43"/>
    <x v="2"/>
    <x v="4368"/>
    <x v="1300"/>
    <x v="1"/>
    <x v="0"/>
    <x v="1588"/>
    <x v="255"/>
    <x v="2481"/>
    <x v="0"/>
    <x v="0"/>
    <x v="2"/>
    <x v="2"/>
    <x v="0"/>
    <x v="0"/>
    <x v="6"/>
    <x v="0"/>
  </r>
  <r>
    <x v="0"/>
    <x v="0"/>
    <x v="128"/>
    <x v="138"/>
    <x v="43"/>
    <x v="2"/>
    <x v="4369"/>
    <x v="4"/>
    <x v="1"/>
    <x v="0"/>
    <x v="4"/>
    <x v="112"/>
    <x v="0"/>
    <x v="2"/>
    <x v="1"/>
    <x v="5"/>
    <x v="5"/>
    <x v="0"/>
    <x v="0"/>
    <x v="6"/>
    <x v="0"/>
  </r>
  <r>
    <x v="0"/>
    <x v="0"/>
    <x v="21"/>
    <x v="21"/>
    <x v="43"/>
    <x v="2"/>
    <x v="4370"/>
    <x v="602"/>
    <x v="1"/>
    <x v="0"/>
    <x v="1589"/>
    <x v="21"/>
    <x v="2482"/>
    <x v="1"/>
    <x v="1"/>
    <x v="8"/>
    <x v="8"/>
    <x v="0"/>
    <x v="0"/>
    <x v="6"/>
    <x v="0"/>
  </r>
  <r>
    <x v="0"/>
    <x v="0"/>
    <x v="227"/>
    <x v="243"/>
    <x v="43"/>
    <x v="2"/>
    <x v="4371"/>
    <x v="4"/>
    <x v="1"/>
    <x v="0"/>
    <x v="4"/>
    <x v="199"/>
    <x v="0"/>
    <x v="2"/>
    <x v="1"/>
    <x v="5"/>
    <x v="5"/>
    <x v="0"/>
    <x v="0"/>
    <x v="6"/>
    <x v="0"/>
  </r>
  <r>
    <x v="0"/>
    <x v="0"/>
    <x v="228"/>
    <x v="244"/>
    <x v="43"/>
    <x v="2"/>
    <x v="4372"/>
    <x v="293"/>
    <x v="1"/>
    <x v="0"/>
    <x v="352"/>
    <x v="200"/>
    <x v="527"/>
    <x v="1"/>
    <x v="1"/>
    <x v="4"/>
    <x v="4"/>
    <x v="0"/>
    <x v="0"/>
    <x v="6"/>
    <x v="0"/>
  </r>
  <r>
    <x v="0"/>
    <x v="0"/>
    <x v="134"/>
    <x v="144"/>
    <x v="43"/>
    <x v="2"/>
    <x v="4373"/>
    <x v="1301"/>
    <x v="1"/>
    <x v="0"/>
    <x v="1577"/>
    <x v="118"/>
    <x v="2483"/>
    <x v="1"/>
    <x v="1"/>
    <x v="4"/>
    <x v="4"/>
    <x v="0"/>
    <x v="0"/>
    <x v="6"/>
    <x v="0"/>
  </r>
  <r>
    <x v="0"/>
    <x v="0"/>
    <x v="359"/>
    <x v="387"/>
    <x v="43"/>
    <x v="2"/>
    <x v="4374"/>
    <x v="1302"/>
    <x v="1"/>
    <x v="0"/>
    <x v="1590"/>
    <x v="321"/>
    <x v="2484"/>
    <x v="2"/>
    <x v="1"/>
    <x v="7"/>
    <x v="7"/>
    <x v="0"/>
    <x v="0"/>
    <x v="6"/>
    <x v="0"/>
  </r>
  <r>
    <x v="0"/>
    <x v="0"/>
    <x v="474"/>
    <x v="502"/>
    <x v="43"/>
    <x v="2"/>
    <x v="4375"/>
    <x v="1303"/>
    <x v="1"/>
    <x v="0"/>
    <x v="1591"/>
    <x v="410"/>
    <x v="2485"/>
    <x v="2"/>
    <x v="1"/>
    <x v="7"/>
    <x v="7"/>
    <x v="0"/>
    <x v="0"/>
    <x v="6"/>
    <x v="0"/>
  </r>
  <r>
    <x v="0"/>
    <x v="0"/>
    <x v="572"/>
    <x v="608"/>
    <x v="43"/>
    <x v="2"/>
    <x v="4376"/>
    <x v="1304"/>
    <x v="1"/>
    <x v="0"/>
    <x v="1592"/>
    <x v="493"/>
    <x v="2486"/>
    <x v="2"/>
    <x v="1"/>
    <x v="5"/>
    <x v="5"/>
    <x v="0"/>
    <x v="0"/>
    <x v="6"/>
    <x v="0"/>
  </r>
  <r>
    <x v="0"/>
    <x v="0"/>
    <x v="608"/>
    <x v="642"/>
    <x v="43"/>
    <x v="2"/>
    <x v="4377"/>
    <x v="1305"/>
    <x v="1"/>
    <x v="0"/>
    <x v="1593"/>
    <x v="526"/>
    <x v="2487"/>
    <x v="2"/>
    <x v="1"/>
    <x v="5"/>
    <x v="5"/>
    <x v="0"/>
    <x v="0"/>
    <x v="6"/>
    <x v="0"/>
  </r>
  <r>
    <x v="0"/>
    <x v="0"/>
    <x v="233"/>
    <x v="249"/>
    <x v="43"/>
    <x v="2"/>
    <x v="4378"/>
    <x v="27"/>
    <x v="1"/>
    <x v="0"/>
    <x v="27"/>
    <x v="205"/>
    <x v="242"/>
    <x v="1"/>
    <x v="1"/>
    <x v="10"/>
    <x v="10"/>
    <x v="0"/>
    <x v="0"/>
    <x v="6"/>
    <x v="0"/>
  </r>
  <r>
    <x v="0"/>
    <x v="0"/>
    <x v="234"/>
    <x v="250"/>
    <x v="43"/>
    <x v="2"/>
    <x v="4379"/>
    <x v="1306"/>
    <x v="1"/>
    <x v="0"/>
    <x v="1594"/>
    <x v="206"/>
    <x v="2488"/>
    <x v="1"/>
    <x v="1"/>
    <x v="10"/>
    <x v="10"/>
    <x v="0"/>
    <x v="0"/>
    <x v="6"/>
    <x v="0"/>
  </r>
  <r>
    <x v="0"/>
    <x v="0"/>
    <x v="29"/>
    <x v="29"/>
    <x v="43"/>
    <x v="2"/>
    <x v="4380"/>
    <x v="1307"/>
    <x v="1"/>
    <x v="0"/>
    <x v="1595"/>
    <x v="29"/>
    <x v="2489"/>
    <x v="1"/>
    <x v="1"/>
    <x v="11"/>
    <x v="11"/>
    <x v="0"/>
    <x v="0"/>
    <x v="6"/>
    <x v="0"/>
  </r>
  <r>
    <x v="0"/>
    <x v="0"/>
    <x v="363"/>
    <x v="391"/>
    <x v="43"/>
    <x v="2"/>
    <x v="4381"/>
    <x v="1308"/>
    <x v="1"/>
    <x v="0"/>
    <x v="1596"/>
    <x v="325"/>
    <x v="2490"/>
    <x v="2"/>
    <x v="1"/>
    <x v="22"/>
    <x v="22"/>
    <x v="0"/>
    <x v="0"/>
    <x v="6"/>
    <x v="0"/>
  </r>
  <r>
    <x v="0"/>
    <x v="0"/>
    <x v="207"/>
    <x v="222"/>
    <x v="43"/>
    <x v="2"/>
    <x v="4382"/>
    <x v="1309"/>
    <x v="1"/>
    <x v="0"/>
    <x v="1597"/>
    <x v="181"/>
    <x v="2491"/>
    <x v="2"/>
    <x v="1"/>
    <x v="22"/>
    <x v="22"/>
    <x v="0"/>
    <x v="0"/>
    <x v="6"/>
    <x v="0"/>
  </r>
  <r>
    <x v="0"/>
    <x v="0"/>
    <x v="364"/>
    <x v="392"/>
    <x v="43"/>
    <x v="2"/>
    <x v="4383"/>
    <x v="1310"/>
    <x v="1"/>
    <x v="0"/>
    <x v="1598"/>
    <x v="326"/>
    <x v="2492"/>
    <x v="2"/>
    <x v="1"/>
    <x v="22"/>
    <x v="22"/>
    <x v="0"/>
    <x v="0"/>
    <x v="6"/>
    <x v="0"/>
  </r>
  <r>
    <x v="0"/>
    <x v="0"/>
    <x v="244"/>
    <x v="260"/>
    <x v="43"/>
    <x v="2"/>
    <x v="4384"/>
    <x v="436"/>
    <x v="1"/>
    <x v="0"/>
    <x v="529"/>
    <x v="216"/>
    <x v="978"/>
    <x v="1"/>
    <x v="1"/>
    <x v="10"/>
    <x v="10"/>
    <x v="0"/>
    <x v="0"/>
    <x v="6"/>
    <x v="0"/>
  </r>
  <r>
    <x v="0"/>
    <x v="0"/>
    <x v="34"/>
    <x v="34"/>
    <x v="43"/>
    <x v="2"/>
    <x v="4385"/>
    <x v="1065"/>
    <x v="1"/>
    <x v="0"/>
    <x v="1283"/>
    <x v="34"/>
    <x v="2042"/>
    <x v="2"/>
    <x v="1"/>
    <x v="13"/>
    <x v="13"/>
    <x v="0"/>
    <x v="0"/>
    <x v="6"/>
    <x v="0"/>
  </r>
  <r>
    <x v="0"/>
    <x v="0"/>
    <x v="245"/>
    <x v="261"/>
    <x v="43"/>
    <x v="2"/>
    <x v="4386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43"/>
    <x v="2"/>
    <x v="4387"/>
    <x v="4"/>
    <x v="1"/>
    <x v="0"/>
    <x v="4"/>
    <x v="34"/>
    <x v="0"/>
    <x v="2"/>
    <x v="1"/>
    <x v="13"/>
    <x v="13"/>
    <x v="0"/>
    <x v="0"/>
    <x v="6"/>
    <x v="0"/>
  </r>
  <r>
    <x v="0"/>
    <x v="0"/>
    <x v="36"/>
    <x v="36"/>
    <x v="43"/>
    <x v="2"/>
    <x v="4388"/>
    <x v="4"/>
    <x v="1"/>
    <x v="0"/>
    <x v="4"/>
    <x v="35"/>
    <x v="0"/>
    <x v="2"/>
    <x v="1"/>
    <x v="13"/>
    <x v="13"/>
    <x v="0"/>
    <x v="0"/>
    <x v="6"/>
    <x v="0"/>
  </r>
  <r>
    <x v="0"/>
    <x v="0"/>
    <x v="37"/>
    <x v="37"/>
    <x v="43"/>
    <x v="2"/>
    <x v="4389"/>
    <x v="4"/>
    <x v="1"/>
    <x v="0"/>
    <x v="4"/>
    <x v="34"/>
    <x v="0"/>
    <x v="2"/>
    <x v="1"/>
    <x v="13"/>
    <x v="13"/>
    <x v="0"/>
    <x v="0"/>
    <x v="6"/>
    <x v="0"/>
  </r>
  <r>
    <x v="0"/>
    <x v="0"/>
    <x v="137"/>
    <x v="147"/>
    <x v="43"/>
    <x v="2"/>
    <x v="4390"/>
    <x v="4"/>
    <x v="1"/>
    <x v="0"/>
    <x v="4"/>
    <x v="121"/>
    <x v="0"/>
    <x v="2"/>
    <x v="1"/>
    <x v="13"/>
    <x v="13"/>
    <x v="0"/>
    <x v="0"/>
    <x v="6"/>
    <x v="0"/>
  </r>
  <r>
    <x v="0"/>
    <x v="0"/>
    <x v="138"/>
    <x v="148"/>
    <x v="43"/>
    <x v="2"/>
    <x v="4391"/>
    <x v="4"/>
    <x v="1"/>
    <x v="0"/>
    <x v="4"/>
    <x v="121"/>
    <x v="0"/>
    <x v="2"/>
    <x v="1"/>
    <x v="13"/>
    <x v="13"/>
    <x v="0"/>
    <x v="0"/>
    <x v="6"/>
    <x v="0"/>
  </r>
  <r>
    <x v="0"/>
    <x v="0"/>
    <x v="139"/>
    <x v="149"/>
    <x v="43"/>
    <x v="2"/>
    <x v="4392"/>
    <x v="4"/>
    <x v="1"/>
    <x v="0"/>
    <x v="4"/>
    <x v="121"/>
    <x v="0"/>
    <x v="2"/>
    <x v="1"/>
    <x v="13"/>
    <x v="13"/>
    <x v="0"/>
    <x v="0"/>
    <x v="6"/>
    <x v="0"/>
  </r>
  <r>
    <x v="0"/>
    <x v="0"/>
    <x v="41"/>
    <x v="41"/>
    <x v="43"/>
    <x v="2"/>
    <x v="4393"/>
    <x v="589"/>
    <x v="2"/>
    <x v="1"/>
    <x v="1599"/>
    <x v="39"/>
    <x v="2493"/>
    <x v="1"/>
    <x v="1"/>
    <x v="15"/>
    <x v="15"/>
    <x v="0"/>
    <x v="0"/>
    <x v="6"/>
    <x v="0"/>
  </r>
  <r>
    <x v="0"/>
    <x v="0"/>
    <x v="517"/>
    <x v="548"/>
    <x v="43"/>
    <x v="2"/>
    <x v="4394"/>
    <x v="523"/>
    <x v="2"/>
    <x v="1"/>
    <x v="636"/>
    <x v="39"/>
    <x v="984"/>
    <x v="1"/>
    <x v="1"/>
    <x v="15"/>
    <x v="15"/>
    <x v="0"/>
    <x v="0"/>
    <x v="6"/>
    <x v="0"/>
  </r>
  <r>
    <x v="0"/>
    <x v="0"/>
    <x v="249"/>
    <x v="265"/>
    <x v="43"/>
    <x v="2"/>
    <x v="4395"/>
    <x v="767"/>
    <x v="2"/>
    <x v="2"/>
    <x v="932"/>
    <x v="220"/>
    <x v="1483"/>
    <x v="2"/>
    <x v="1"/>
    <x v="14"/>
    <x v="14"/>
    <x v="0"/>
    <x v="0"/>
    <x v="6"/>
    <x v="0"/>
  </r>
  <r>
    <x v="0"/>
    <x v="0"/>
    <x v="143"/>
    <x v="153"/>
    <x v="43"/>
    <x v="2"/>
    <x v="4396"/>
    <x v="159"/>
    <x v="2"/>
    <x v="2"/>
    <x v="182"/>
    <x v="124"/>
    <x v="2494"/>
    <x v="2"/>
    <x v="1"/>
    <x v="14"/>
    <x v="14"/>
    <x v="0"/>
    <x v="0"/>
    <x v="6"/>
    <x v="0"/>
  </r>
  <r>
    <x v="0"/>
    <x v="0"/>
    <x v="622"/>
    <x v="656"/>
    <x v="43"/>
    <x v="2"/>
    <x v="4397"/>
    <x v="42"/>
    <x v="2"/>
    <x v="1"/>
    <x v="1600"/>
    <x v="536"/>
    <x v="2495"/>
    <x v="2"/>
    <x v="1"/>
    <x v="5"/>
    <x v="5"/>
    <x v="0"/>
    <x v="0"/>
    <x v="6"/>
    <x v="0"/>
  </r>
  <r>
    <x v="0"/>
    <x v="0"/>
    <x v="649"/>
    <x v="686"/>
    <x v="43"/>
    <x v="2"/>
    <x v="4398"/>
    <x v="1311"/>
    <x v="2"/>
    <x v="1"/>
    <x v="744"/>
    <x v="561"/>
    <x v="2496"/>
    <x v="2"/>
    <x v="1"/>
    <x v="13"/>
    <x v="13"/>
    <x v="0"/>
    <x v="0"/>
    <x v="6"/>
    <x v="0"/>
  </r>
  <r>
    <x v="0"/>
    <x v="0"/>
    <x v="53"/>
    <x v="53"/>
    <x v="43"/>
    <x v="2"/>
    <x v="4399"/>
    <x v="113"/>
    <x v="2"/>
    <x v="2"/>
    <x v="479"/>
    <x v="50"/>
    <x v="2497"/>
    <x v="4"/>
    <x v="3"/>
    <x v="16"/>
    <x v="16"/>
    <x v="0"/>
    <x v="0"/>
    <x v="6"/>
    <x v="0"/>
  </r>
  <r>
    <x v="0"/>
    <x v="0"/>
    <x v="252"/>
    <x v="268"/>
    <x v="43"/>
    <x v="2"/>
    <x v="4400"/>
    <x v="173"/>
    <x v="2"/>
    <x v="2"/>
    <x v="646"/>
    <x v="222"/>
    <x v="2498"/>
    <x v="4"/>
    <x v="3"/>
    <x v="16"/>
    <x v="16"/>
    <x v="0"/>
    <x v="0"/>
    <x v="6"/>
    <x v="0"/>
  </r>
  <r>
    <x v="0"/>
    <x v="0"/>
    <x v="254"/>
    <x v="270"/>
    <x v="43"/>
    <x v="2"/>
    <x v="4401"/>
    <x v="1312"/>
    <x v="2"/>
    <x v="1"/>
    <x v="1601"/>
    <x v="224"/>
    <x v="2499"/>
    <x v="2"/>
    <x v="1"/>
    <x v="5"/>
    <x v="5"/>
    <x v="0"/>
    <x v="0"/>
    <x v="6"/>
    <x v="0"/>
  </r>
  <r>
    <x v="0"/>
    <x v="0"/>
    <x v="497"/>
    <x v="526"/>
    <x v="43"/>
    <x v="2"/>
    <x v="4402"/>
    <x v="740"/>
    <x v="2"/>
    <x v="1"/>
    <x v="1602"/>
    <x v="431"/>
    <x v="2500"/>
    <x v="2"/>
    <x v="1"/>
    <x v="14"/>
    <x v="14"/>
    <x v="0"/>
    <x v="0"/>
    <x v="6"/>
    <x v="0"/>
  </r>
  <r>
    <x v="0"/>
    <x v="0"/>
    <x v="557"/>
    <x v="592"/>
    <x v="43"/>
    <x v="2"/>
    <x v="4403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43"/>
    <x v="2"/>
    <x v="4404"/>
    <x v="47"/>
    <x v="2"/>
    <x v="2"/>
    <x v="47"/>
    <x v="281"/>
    <x v="2501"/>
    <x v="4"/>
    <x v="3"/>
    <x v="16"/>
    <x v="16"/>
    <x v="0"/>
    <x v="0"/>
    <x v="6"/>
    <x v="0"/>
  </r>
  <r>
    <x v="0"/>
    <x v="0"/>
    <x v="255"/>
    <x v="271"/>
    <x v="43"/>
    <x v="2"/>
    <x v="4405"/>
    <x v="45"/>
    <x v="2"/>
    <x v="2"/>
    <x v="45"/>
    <x v="225"/>
    <x v="268"/>
    <x v="4"/>
    <x v="3"/>
    <x v="16"/>
    <x v="16"/>
    <x v="0"/>
    <x v="0"/>
    <x v="6"/>
    <x v="0"/>
  </r>
  <r>
    <x v="0"/>
    <x v="0"/>
    <x v="632"/>
    <x v="666"/>
    <x v="43"/>
    <x v="2"/>
    <x v="4406"/>
    <x v="59"/>
    <x v="2"/>
    <x v="1"/>
    <x v="63"/>
    <x v="546"/>
    <x v="2502"/>
    <x v="2"/>
    <x v="1"/>
    <x v="22"/>
    <x v="22"/>
    <x v="0"/>
    <x v="0"/>
    <x v="6"/>
    <x v="0"/>
  </r>
  <r>
    <x v="0"/>
    <x v="0"/>
    <x v="159"/>
    <x v="169"/>
    <x v="43"/>
    <x v="2"/>
    <x v="4407"/>
    <x v="1313"/>
    <x v="2"/>
    <x v="1"/>
    <x v="1603"/>
    <x v="140"/>
    <x v="2503"/>
    <x v="1"/>
    <x v="1"/>
    <x v="10"/>
    <x v="10"/>
    <x v="0"/>
    <x v="0"/>
    <x v="6"/>
    <x v="0"/>
  </r>
  <r>
    <x v="0"/>
    <x v="0"/>
    <x v="427"/>
    <x v="453"/>
    <x v="43"/>
    <x v="2"/>
    <x v="4408"/>
    <x v="1314"/>
    <x v="2"/>
    <x v="1"/>
    <x v="1604"/>
    <x v="378"/>
    <x v="2504"/>
    <x v="3"/>
    <x v="2"/>
    <x v="17"/>
    <x v="17"/>
    <x v="0"/>
    <x v="0"/>
    <x v="6"/>
    <x v="0"/>
  </r>
  <r>
    <x v="0"/>
    <x v="0"/>
    <x v="432"/>
    <x v="458"/>
    <x v="43"/>
    <x v="2"/>
    <x v="4409"/>
    <x v="51"/>
    <x v="2"/>
    <x v="2"/>
    <x v="76"/>
    <x v="382"/>
    <x v="1095"/>
    <x v="4"/>
    <x v="3"/>
    <x v="21"/>
    <x v="21"/>
    <x v="0"/>
    <x v="0"/>
    <x v="6"/>
    <x v="0"/>
  </r>
  <r>
    <x v="0"/>
    <x v="0"/>
    <x v="325"/>
    <x v="347"/>
    <x v="43"/>
    <x v="2"/>
    <x v="4410"/>
    <x v="51"/>
    <x v="2"/>
    <x v="2"/>
    <x v="84"/>
    <x v="290"/>
    <x v="903"/>
    <x v="4"/>
    <x v="3"/>
    <x v="20"/>
    <x v="20"/>
    <x v="0"/>
    <x v="0"/>
    <x v="6"/>
    <x v="0"/>
  </r>
  <r>
    <x v="0"/>
    <x v="0"/>
    <x v="433"/>
    <x v="459"/>
    <x v="43"/>
    <x v="2"/>
    <x v="4411"/>
    <x v="45"/>
    <x v="2"/>
    <x v="2"/>
    <x v="128"/>
    <x v="173"/>
    <x v="191"/>
    <x v="4"/>
    <x v="3"/>
    <x v="20"/>
    <x v="20"/>
    <x v="0"/>
    <x v="0"/>
    <x v="6"/>
    <x v="0"/>
  </r>
  <r>
    <x v="0"/>
    <x v="0"/>
    <x v="160"/>
    <x v="170"/>
    <x v="43"/>
    <x v="2"/>
    <x v="4412"/>
    <x v="116"/>
    <x v="2"/>
    <x v="2"/>
    <x v="243"/>
    <x v="141"/>
    <x v="1000"/>
    <x v="4"/>
    <x v="3"/>
    <x v="20"/>
    <x v="20"/>
    <x v="0"/>
    <x v="0"/>
    <x v="6"/>
    <x v="0"/>
  </r>
  <r>
    <x v="0"/>
    <x v="0"/>
    <x v="161"/>
    <x v="171"/>
    <x v="43"/>
    <x v="2"/>
    <x v="4413"/>
    <x v="51"/>
    <x v="2"/>
    <x v="2"/>
    <x v="60"/>
    <x v="142"/>
    <x v="1356"/>
    <x v="4"/>
    <x v="3"/>
    <x v="19"/>
    <x v="19"/>
    <x v="0"/>
    <x v="0"/>
    <x v="6"/>
    <x v="0"/>
  </r>
  <r>
    <x v="0"/>
    <x v="0"/>
    <x v="75"/>
    <x v="74"/>
    <x v="43"/>
    <x v="2"/>
    <x v="4414"/>
    <x v="47"/>
    <x v="2"/>
    <x v="2"/>
    <x v="69"/>
    <x v="68"/>
    <x v="155"/>
    <x v="4"/>
    <x v="3"/>
    <x v="19"/>
    <x v="19"/>
    <x v="0"/>
    <x v="0"/>
    <x v="6"/>
    <x v="0"/>
  </r>
  <r>
    <x v="0"/>
    <x v="0"/>
    <x v="260"/>
    <x v="276"/>
    <x v="43"/>
    <x v="2"/>
    <x v="4415"/>
    <x v="45"/>
    <x v="2"/>
    <x v="2"/>
    <x v="61"/>
    <x v="229"/>
    <x v="276"/>
    <x v="4"/>
    <x v="3"/>
    <x v="20"/>
    <x v="20"/>
    <x v="0"/>
    <x v="0"/>
    <x v="6"/>
    <x v="0"/>
  </r>
  <r>
    <x v="0"/>
    <x v="0"/>
    <x v="327"/>
    <x v="349"/>
    <x v="43"/>
    <x v="2"/>
    <x v="4416"/>
    <x v="116"/>
    <x v="2"/>
    <x v="2"/>
    <x v="253"/>
    <x v="291"/>
    <x v="362"/>
    <x v="4"/>
    <x v="3"/>
    <x v="20"/>
    <x v="20"/>
    <x v="0"/>
    <x v="0"/>
    <x v="6"/>
    <x v="0"/>
  </r>
  <r>
    <x v="0"/>
    <x v="0"/>
    <x v="436"/>
    <x v="462"/>
    <x v="43"/>
    <x v="2"/>
    <x v="4417"/>
    <x v="116"/>
    <x v="2"/>
    <x v="2"/>
    <x v="243"/>
    <x v="62"/>
    <x v="1427"/>
    <x v="4"/>
    <x v="3"/>
    <x v="20"/>
    <x v="20"/>
    <x v="0"/>
    <x v="0"/>
    <x v="6"/>
    <x v="0"/>
  </r>
  <r>
    <x v="0"/>
    <x v="0"/>
    <x v="262"/>
    <x v="278"/>
    <x v="43"/>
    <x v="2"/>
    <x v="4418"/>
    <x v="45"/>
    <x v="2"/>
    <x v="2"/>
    <x v="61"/>
    <x v="231"/>
    <x v="455"/>
    <x v="4"/>
    <x v="3"/>
    <x v="20"/>
    <x v="20"/>
    <x v="0"/>
    <x v="0"/>
    <x v="6"/>
    <x v="0"/>
  </r>
  <r>
    <x v="0"/>
    <x v="0"/>
    <x v="438"/>
    <x v="464"/>
    <x v="43"/>
    <x v="2"/>
    <x v="4419"/>
    <x v="45"/>
    <x v="2"/>
    <x v="2"/>
    <x v="61"/>
    <x v="384"/>
    <x v="581"/>
    <x v="4"/>
    <x v="3"/>
    <x v="21"/>
    <x v="21"/>
    <x v="0"/>
    <x v="0"/>
    <x v="6"/>
    <x v="0"/>
  </r>
  <r>
    <x v="0"/>
    <x v="0"/>
    <x v="170"/>
    <x v="180"/>
    <x v="43"/>
    <x v="2"/>
    <x v="4420"/>
    <x v="114"/>
    <x v="2"/>
    <x v="2"/>
    <x v="1605"/>
    <x v="151"/>
    <x v="2505"/>
    <x v="4"/>
    <x v="3"/>
    <x v="20"/>
    <x v="20"/>
    <x v="0"/>
    <x v="0"/>
    <x v="6"/>
    <x v="0"/>
  </r>
  <r>
    <x v="0"/>
    <x v="0"/>
    <x v="263"/>
    <x v="279"/>
    <x v="43"/>
    <x v="2"/>
    <x v="4421"/>
    <x v="60"/>
    <x v="2"/>
    <x v="2"/>
    <x v="429"/>
    <x v="232"/>
    <x v="2506"/>
    <x v="4"/>
    <x v="3"/>
    <x v="20"/>
    <x v="20"/>
    <x v="0"/>
    <x v="0"/>
    <x v="6"/>
    <x v="0"/>
  </r>
  <r>
    <x v="0"/>
    <x v="0"/>
    <x v="264"/>
    <x v="280"/>
    <x v="43"/>
    <x v="2"/>
    <x v="4422"/>
    <x v="354"/>
    <x v="2"/>
    <x v="2"/>
    <x v="437"/>
    <x v="233"/>
    <x v="2507"/>
    <x v="4"/>
    <x v="3"/>
    <x v="19"/>
    <x v="19"/>
    <x v="0"/>
    <x v="0"/>
    <x v="6"/>
    <x v="0"/>
  </r>
  <r>
    <x v="0"/>
    <x v="0"/>
    <x v="265"/>
    <x v="281"/>
    <x v="43"/>
    <x v="2"/>
    <x v="4423"/>
    <x v="64"/>
    <x v="2"/>
    <x v="2"/>
    <x v="71"/>
    <x v="234"/>
    <x v="2508"/>
    <x v="4"/>
    <x v="3"/>
    <x v="20"/>
    <x v="20"/>
    <x v="0"/>
    <x v="0"/>
    <x v="6"/>
    <x v="0"/>
  </r>
  <r>
    <x v="0"/>
    <x v="0"/>
    <x v="331"/>
    <x v="353"/>
    <x v="43"/>
    <x v="2"/>
    <x v="4424"/>
    <x v="222"/>
    <x v="2"/>
    <x v="2"/>
    <x v="259"/>
    <x v="295"/>
    <x v="2509"/>
    <x v="4"/>
    <x v="3"/>
    <x v="20"/>
    <x v="20"/>
    <x v="0"/>
    <x v="0"/>
    <x v="6"/>
    <x v="0"/>
  </r>
  <r>
    <x v="0"/>
    <x v="0"/>
    <x v="85"/>
    <x v="84"/>
    <x v="43"/>
    <x v="2"/>
    <x v="4425"/>
    <x v="61"/>
    <x v="2"/>
    <x v="2"/>
    <x v="135"/>
    <x v="75"/>
    <x v="167"/>
    <x v="4"/>
    <x v="3"/>
    <x v="19"/>
    <x v="19"/>
    <x v="0"/>
    <x v="0"/>
    <x v="6"/>
    <x v="0"/>
  </r>
  <r>
    <x v="0"/>
    <x v="0"/>
    <x v="175"/>
    <x v="185"/>
    <x v="43"/>
    <x v="2"/>
    <x v="4426"/>
    <x v="52"/>
    <x v="2"/>
    <x v="2"/>
    <x v="193"/>
    <x v="156"/>
    <x v="2510"/>
    <x v="4"/>
    <x v="3"/>
    <x v="20"/>
    <x v="20"/>
    <x v="0"/>
    <x v="0"/>
    <x v="6"/>
    <x v="0"/>
  </r>
  <r>
    <x v="0"/>
    <x v="0"/>
    <x v="87"/>
    <x v="86"/>
    <x v="43"/>
    <x v="2"/>
    <x v="4427"/>
    <x v="486"/>
    <x v="2"/>
    <x v="1"/>
    <x v="1198"/>
    <x v="76"/>
    <x v="2511"/>
    <x v="1"/>
    <x v="1"/>
    <x v="18"/>
    <x v="18"/>
    <x v="0"/>
    <x v="0"/>
    <x v="6"/>
    <x v="0"/>
  </r>
  <r>
    <x v="0"/>
    <x v="0"/>
    <x v="267"/>
    <x v="283"/>
    <x v="43"/>
    <x v="2"/>
    <x v="4428"/>
    <x v="45"/>
    <x v="2"/>
    <x v="2"/>
    <x v="61"/>
    <x v="236"/>
    <x v="284"/>
    <x v="4"/>
    <x v="3"/>
    <x v="20"/>
    <x v="20"/>
    <x v="0"/>
    <x v="0"/>
    <x v="6"/>
    <x v="0"/>
  </r>
  <r>
    <x v="0"/>
    <x v="0"/>
    <x v="88"/>
    <x v="87"/>
    <x v="43"/>
    <x v="2"/>
    <x v="4429"/>
    <x v="52"/>
    <x v="2"/>
    <x v="2"/>
    <x v="72"/>
    <x v="77"/>
    <x v="2070"/>
    <x v="4"/>
    <x v="3"/>
    <x v="19"/>
    <x v="19"/>
    <x v="0"/>
    <x v="0"/>
    <x v="6"/>
    <x v="0"/>
  </r>
  <r>
    <x v="0"/>
    <x v="0"/>
    <x v="269"/>
    <x v="285"/>
    <x v="43"/>
    <x v="2"/>
    <x v="4430"/>
    <x v="46"/>
    <x v="2"/>
    <x v="2"/>
    <x v="326"/>
    <x v="238"/>
    <x v="485"/>
    <x v="4"/>
    <x v="3"/>
    <x v="20"/>
    <x v="20"/>
    <x v="0"/>
    <x v="0"/>
    <x v="6"/>
    <x v="0"/>
  </r>
  <r>
    <x v="0"/>
    <x v="0"/>
    <x v="209"/>
    <x v="224"/>
    <x v="43"/>
    <x v="2"/>
    <x v="4431"/>
    <x v="52"/>
    <x v="2"/>
    <x v="2"/>
    <x v="193"/>
    <x v="183"/>
    <x v="484"/>
    <x v="4"/>
    <x v="3"/>
    <x v="20"/>
    <x v="20"/>
    <x v="0"/>
    <x v="0"/>
    <x v="6"/>
    <x v="0"/>
  </r>
  <r>
    <x v="0"/>
    <x v="0"/>
    <x v="176"/>
    <x v="186"/>
    <x v="43"/>
    <x v="2"/>
    <x v="4432"/>
    <x v="321"/>
    <x v="2"/>
    <x v="2"/>
    <x v="309"/>
    <x v="68"/>
    <x v="2512"/>
    <x v="4"/>
    <x v="3"/>
    <x v="19"/>
    <x v="19"/>
    <x v="0"/>
    <x v="0"/>
    <x v="6"/>
    <x v="0"/>
  </r>
  <r>
    <x v="0"/>
    <x v="0"/>
    <x v="270"/>
    <x v="286"/>
    <x v="43"/>
    <x v="2"/>
    <x v="4433"/>
    <x v="354"/>
    <x v="2"/>
    <x v="2"/>
    <x v="437"/>
    <x v="239"/>
    <x v="2513"/>
    <x v="4"/>
    <x v="3"/>
    <x v="19"/>
    <x v="19"/>
    <x v="0"/>
    <x v="0"/>
    <x v="6"/>
    <x v="0"/>
  </r>
  <r>
    <x v="0"/>
    <x v="0"/>
    <x v="440"/>
    <x v="466"/>
    <x v="43"/>
    <x v="2"/>
    <x v="4434"/>
    <x v="125"/>
    <x v="2"/>
    <x v="2"/>
    <x v="322"/>
    <x v="386"/>
    <x v="2210"/>
    <x v="4"/>
    <x v="3"/>
    <x v="21"/>
    <x v="21"/>
    <x v="0"/>
    <x v="0"/>
    <x v="6"/>
    <x v="0"/>
  </r>
  <r>
    <x v="0"/>
    <x v="0"/>
    <x v="441"/>
    <x v="467"/>
    <x v="43"/>
    <x v="2"/>
    <x v="4435"/>
    <x v="59"/>
    <x v="2"/>
    <x v="2"/>
    <x v="129"/>
    <x v="382"/>
    <x v="1725"/>
    <x v="4"/>
    <x v="3"/>
    <x v="21"/>
    <x v="21"/>
    <x v="0"/>
    <x v="0"/>
    <x v="6"/>
    <x v="0"/>
  </r>
  <r>
    <x v="0"/>
    <x v="0"/>
    <x v="464"/>
    <x v="492"/>
    <x v="43"/>
    <x v="2"/>
    <x v="4436"/>
    <x v="1315"/>
    <x v="2"/>
    <x v="1"/>
    <x v="1606"/>
    <x v="401"/>
    <x v="2514"/>
    <x v="3"/>
    <x v="2"/>
    <x v="9"/>
    <x v="9"/>
    <x v="0"/>
    <x v="0"/>
    <x v="6"/>
    <x v="0"/>
  </r>
  <r>
    <x v="0"/>
    <x v="0"/>
    <x v="179"/>
    <x v="189"/>
    <x v="43"/>
    <x v="2"/>
    <x v="4437"/>
    <x v="223"/>
    <x v="2"/>
    <x v="2"/>
    <x v="263"/>
    <x v="159"/>
    <x v="766"/>
    <x v="4"/>
    <x v="3"/>
    <x v="21"/>
    <x v="21"/>
    <x v="0"/>
    <x v="0"/>
    <x v="6"/>
    <x v="0"/>
  </r>
  <r>
    <x v="0"/>
    <x v="0"/>
    <x v="180"/>
    <x v="190"/>
    <x v="43"/>
    <x v="2"/>
    <x v="4438"/>
    <x v="60"/>
    <x v="2"/>
    <x v="2"/>
    <x v="63"/>
    <x v="160"/>
    <x v="2515"/>
    <x v="4"/>
    <x v="3"/>
    <x v="21"/>
    <x v="21"/>
    <x v="0"/>
    <x v="0"/>
    <x v="6"/>
    <x v="0"/>
  </r>
  <r>
    <x v="0"/>
    <x v="0"/>
    <x v="181"/>
    <x v="191"/>
    <x v="43"/>
    <x v="2"/>
    <x v="4439"/>
    <x v="60"/>
    <x v="2"/>
    <x v="2"/>
    <x v="63"/>
    <x v="161"/>
    <x v="2516"/>
    <x v="4"/>
    <x v="3"/>
    <x v="21"/>
    <x v="21"/>
    <x v="0"/>
    <x v="0"/>
    <x v="6"/>
    <x v="0"/>
  </r>
  <r>
    <x v="0"/>
    <x v="0"/>
    <x v="95"/>
    <x v="94"/>
    <x v="43"/>
    <x v="2"/>
    <x v="4440"/>
    <x v="603"/>
    <x v="2"/>
    <x v="1"/>
    <x v="1607"/>
    <x v="82"/>
    <x v="2517"/>
    <x v="2"/>
    <x v="1"/>
    <x v="22"/>
    <x v="22"/>
    <x v="0"/>
    <x v="0"/>
    <x v="6"/>
    <x v="0"/>
  </r>
  <r>
    <x v="0"/>
    <x v="0"/>
    <x v="96"/>
    <x v="95"/>
    <x v="43"/>
    <x v="2"/>
    <x v="4441"/>
    <x v="47"/>
    <x v="2"/>
    <x v="2"/>
    <x v="69"/>
    <x v="83"/>
    <x v="90"/>
    <x v="4"/>
    <x v="3"/>
    <x v="19"/>
    <x v="19"/>
    <x v="0"/>
    <x v="0"/>
    <x v="6"/>
    <x v="0"/>
  </r>
  <r>
    <x v="0"/>
    <x v="0"/>
    <x v="449"/>
    <x v="475"/>
    <x v="43"/>
    <x v="2"/>
    <x v="4442"/>
    <x v="47"/>
    <x v="2"/>
    <x v="2"/>
    <x v="68"/>
    <x v="391"/>
    <x v="604"/>
    <x v="4"/>
    <x v="3"/>
    <x v="21"/>
    <x v="21"/>
    <x v="0"/>
    <x v="0"/>
    <x v="6"/>
    <x v="0"/>
  </r>
  <r>
    <x v="0"/>
    <x v="0"/>
    <x v="451"/>
    <x v="477"/>
    <x v="43"/>
    <x v="2"/>
    <x v="4443"/>
    <x v="45"/>
    <x v="2"/>
    <x v="2"/>
    <x v="61"/>
    <x v="392"/>
    <x v="850"/>
    <x v="4"/>
    <x v="3"/>
    <x v="21"/>
    <x v="21"/>
    <x v="0"/>
    <x v="0"/>
    <x v="6"/>
    <x v="0"/>
  </r>
  <r>
    <x v="0"/>
    <x v="0"/>
    <x v="185"/>
    <x v="195"/>
    <x v="43"/>
    <x v="2"/>
    <x v="4444"/>
    <x v="47"/>
    <x v="2"/>
    <x v="2"/>
    <x v="68"/>
    <x v="164"/>
    <x v="180"/>
    <x v="4"/>
    <x v="3"/>
    <x v="21"/>
    <x v="21"/>
    <x v="0"/>
    <x v="0"/>
    <x v="6"/>
    <x v="0"/>
  </r>
  <r>
    <x v="0"/>
    <x v="0"/>
    <x v="453"/>
    <x v="479"/>
    <x v="43"/>
    <x v="2"/>
    <x v="4445"/>
    <x v="47"/>
    <x v="2"/>
    <x v="2"/>
    <x v="68"/>
    <x v="394"/>
    <x v="614"/>
    <x v="4"/>
    <x v="3"/>
    <x v="21"/>
    <x v="21"/>
    <x v="0"/>
    <x v="0"/>
    <x v="6"/>
    <x v="0"/>
  </r>
  <r>
    <x v="0"/>
    <x v="0"/>
    <x v="465"/>
    <x v="493"/>
    <x v="43"/>
    <x v="2"/>
    <x v="4446"/>
    <x v="45"/>
    <x v="2"/>
    <x v="2"/>
    <x v="131"/>
    <x v="402"/>
    <x v="1880"/>
    <x v="4"/>
    <x v="3"/>
    <x v="21"/>
    <x v="21"/>
    <x v="0"/>
    <x v="0"/>
    <x v="6"/>
    <x v="0"/>
  </r>
  <r>
    <x v="0"/>
    <x v="0"/>
    <x v="455"/>
    <x v="481"/>
    <x v="43"/>
    <x v="2"/>
    <x v="4447"/>
    <x v="45"/>
    <x v="2"/>
    <x v="2"/>
    <x v="61"/>
    <x v="395"/>
    <x v="615"/>
    <x v="4"/>
    <x v="3"/>
    <x v="21"/>
    <x v="21"/>
    <x v="0"/>
    <x v="0"/>
    <x v="6"/>
    <x v="0"/>
  </r>
  <r>
    <x v="0"/>
    <x v="0"/>
    <x v="456"/>
    <x v="482"/>
    <x v="43"/>
    <x v="2"/>
    <x v="4448"/>
    <x v="47"/>
    <x v="2"/>
    <x v="2"/>
    <x v="85"/>
    <x v="230"/>
    <x v="616"/>
    <x v="4"/>
    <x v="3"/>
    <x v="20"/>
    <x v="20"/>
    <x v="0"/>
    <x v="0"/>
    <x v="6"/>
    <x v="0"/>
  </r>
  <r>
    <x v="0"/>
    <x v="0"/>
    <x v="401"/>
    <x v="429"/>
    <x v="43"/>
    <x v="2"/>
    <x v="4449"/>
    <x v="47"/>
    <x v="2"/>
    <x v="2"/>
    <x v="435"/>
    <x v="353"/>
    <x v="689"/>
    <x v="4"/>
    <x v="3"/>
    <x v="20"/>
    <x v="20"/>
    <x v="0"/>
    <x v="0"/>
    <x v="6"/>
    <x v="0"/>
  </r>
  <r>
    <x v="0"/>
    <x v="0"/>
    <x v="551"/>
    <x v="586"/>
    <x v="43"/>
    <x v="2"/>
    <x v="4450"/>
    <x v="51"/>
    <x v="2"/>
    <x v="2"/>
    <x v="76"/>
    <x v="473"/>
    <x v="1292"/>
    <x v="4"/>
    <x v="3"/>
    <x v="21"/>
    <x v="21"/>
    <x v="0"/>
    <x v="0"/>
    <x v="6"/>
    <x v="0"/>
  </r>
  <r>
    <x v="0"/>
    <x v="0"/>
    <x v="204"/>
    <x v="214"/>
    <x v="43"/>
    <x v="2"/>
    <x v="4451"/>
    <x v="52"/>
    <x v="2"/>
    <x v="2"/>
    <x v="67"/>
    <x v="178"/>
    <x v="2518"/>
    <x v="4"/>
    <x v="3"/>
    <x v="21"/>
    <x v="21"/>
    <x v="0"/>
    <x v="0"/>
    <x v="6"/>
    <x v="0"/>
  </r>
  <r>
    <x v="0"/>
    <x v="0"/>
    <x v="528"/>
    <x v="560"/>
    <x v="43"/>
    <x v="2"/>
    <x v="4452"/>
    <x v="391"/>
    <x v="2"/>
    <x v="2"/>
    <x v="1608"/>
    <x v="454"/>
    <x v="2519"/>
    <x v="2"/>
    <x v="1"/>
    <x v="29"/>
    <x v="29"/>
    <x v="0"/>
    <x v="0"/>
    <x v="6"/>
    <x v="0"/>
  </r>
  <r>
    <x v="0"/>
    <x v="0"/>
    <x v="338"/>
    <x v="360"/>
    <x v="43"/>
    <x v="2"/>
    <x v="4453"/>
    <x v="224"/>
    <x v="2"/>
    <x v="2"/>
    <x v="264"/>
    <x v="302"/>
    <x v="390"/>
    <x v="2"/>
    <x v="1"/>
    <x v="29"/>
    <x v="29"/>
    <x v="0"/>
    <x v="0"/>
    <x v="6"/>
    <x v="0"/>
  </r>
  <r>
    <x v="0"/>
    <x v="0"/>
    <x v="338"/>
    <x v="360"/>
    <x v="43"/>
    <x v="2"/>
    <x v="4454"/>
    <x v="1067"/>
    <x v="2"/>
    <x v="2"/>
    <x v="1609"/>
    <x v="302"/>
    <x v="2520"/>
    <x v="2"/>
    <x v="1"/>
    <x v="29"/>
    <x v="29"/>
    <x v="0"/>
    <x v="0"/>
    <x v="6"/>
    <x v="0"/>
  </r>
  <r>
    <x v="0"/>
    <x v="0"/>
    <x v="118"/>
    <x v="561"/>
    <x v="43"/>
    <x v="2"/>
    <x v="4455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7"/>
    <x v="43"/>
    <x v="2"/>
    <x v="445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3"/>
    <x v="2"/>
    <x v="445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3"/>
    <x v="2"/>
    <x v="445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43"/>
    <x v="2"/>
    <x v="4459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1"/>
    <x v="43"/>
    <x v="2"/>
    <x v="446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43"/>
    <x v="2"/>
    <x v="4461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0"/>
    <x v="43"/>
    <x v="2"/>
    <x v="4462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43"/>
    <x v="2"/>
    <x v="4463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3"/>
    <x v="2"/>
    <x v="446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3"/>
    <x v="2"/>
    <x v="446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3"/>
    <x v="2"/>
    <x v="4466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122"/>
    <x v="43"/>
    <x v="2"/>
    <x v="4467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219"/>
    <x v="43"/>
    <x v="2"/>
    <x v="4468"/>
    <x v="4"/>
    <x v="3"/>
    <x v="3"/>
    <x v="4"/>
    <x v="0"/>
    <x v="0"/>
    <x v="3"/>
    <x v="2"/>
    <x v="9"/>
    <x v="9"/>
    <x v="0"/>
    <x v="0"/>
    <x v="6"/>
    <x v="0"/>
  </r>
  <r>
    <x v="0"/>
    <x v="0"/>
    <x v="118"/>
    <x v="220"/>
    <x v="43"/>
    <x v="2"/>
    <x v="4469"/>
    <x v="4"/>
    <x v="3"/>
    <x v="3"/>
    <x v="4"/>
    <x v="0"/>
    <x v="0"/>
    <x v="2"/>
    <x v="1"/>
    <x v="14"/>
    <x v="14"/>
    <x v="0"/>
    <x v="0"/>
    <x v="6"/>
    <x v="0"/>
  </r>
  <r>
    <x v="0"/>
    <x v="0"/>
    <x v="118"/>
    <x v="303"/>
    <x v="43"/>
    <x v="2"/>
    <x v="4470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486"/>
    <x v="43"/>
    <x v="2"/>
    <x v="4471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495"/>
    <x v="43"/>
    <x v="2"/>
    <x v="4472"/>
    <x v="4"/>
    <x v="3"/>
    <x v="3"/>
    <x v="4"/>
    <x v="0"/>
    <x v="0"/>
    <x v="0"/>
    <x v="0"/>
    <x v="1"/>
    <x v="1"/>
    <x v="0"/>
    <x v="0"/>
    <x v="6"/>
    <x v="0"/>
  </r>
  <r>
    <x v="0"/>
    <x v="0"/>
    <x v="568"/>
    <x v="604"/>
    <x v="44"/>
    <x v="2"/>
    <x v="4473"/>
    <x v="1316"/>
    <x v="1"/>
    <x v="0"/>
    <x v="1610"/>
    <x v="489"/>
    <x v="2521"/>
    <x v="0"/>
    <x v="0"/>
    <x v="1"/>
    <x v="1"/>
    <x v="0"/>
    <x v="0"/>
    <x v="6"/>
    <x v="0"/>
  </r>
  <r>
    <x v="0"/>
    <x v="0"/>
    <x v="570"/>
    <x v="606"/>
    <x v="44"/>
    <x v="2"/>
    <x v="4474"/>
    <x v="824"/>
    <x v="1"/>
    <x v="0"/>
    <x v="1611"/>
    <x v="491"/>
    <x v="2522"/>
    <x v="0"/>
    <x v="0"/>
    <x v="1"/>
    <x v="1"/>
    <x v="0"/>
    <x v="0"/>
    <x v="6"/>
    <x v="0"/>
  </r>
  <r>
    <x v="0"/>
    <x v="0"/>
    <x v="21"/>
    <x v="21"/>
    <x v="44"/>
    <x v="2"/>
    <x v="4475"/>
    <x v="1317"/>
    <x v="1"/>
    <x v="0"/>
    <x v="1612"/>
    <x v="21"/>
    <x v="2523"/>
    <x v="1"/>
    <x v="1"/>
    <x v="8"/>
    <x v="8"/>
    <x v="0"/>
    <x v="0"/>
    <x v="6"/>
    <x v="0"/>
  </r>
  <r>
    <x v="0"/>
    <x v="0"/>
    <x v="118"/>
    <x v="119"/>
    <x v="44"/>
    <x v="2"/>
    <x v="4476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363"/>
    <x v="44"/>
    <x v="2"/>
    <x v="4477"/>
    <x v="4"/>
    <x v="3"/>
    <x v="3"/>
    <x v="4"/>
    <x v="0"/>
    <x v="0"/>
    <x v="3"/>
    <x v="2"/>
    <x v="17"/>
    <x v="17"/>
    <x v="0"/>
    <x v="0"/>
    <x v="6"/>
    <x v="0"/>
  </r>
  <r>
    <x v="0"/>
    <x v="0"/>
    <x v="118"/>
    <x v="228"/>
    <x v="44"/>
    <x v="2"/>
    <x v="4478"/>
    <x v="4"/>
    <x v="3"/>
    <x v="3"/>
    <x v="4"/>
    <x v="0"/>
    <x v="0"/>
    <x v="1"/>
    <x v="1"/>
    <x v="10"/>
    <x v="10"/>
    <x v="0"/>
    <x v="0"/>
    <x v="6"/>
    <x v="0"/>
  </r>
  <r>
    <x v="0"/>
    <x v="0"/>
    <x v="118"/>
    <x v="495"/>
    <x v="44"/>
    <x v="2"/>
    <x v="4479"/>
    <x v="4"/>
    <x v="3"/>
    <x v="3"/>
    <x v="4"/>
    <x v="0"/>
    <x v="0"/>
    <x v="0"/>
    <x v="0"/>
    <x v="1"/>
    <x v="1"/>
    <x v="0"/>
    <x v="0"/>
    <x v="6"/>
    <x v="0"/>
  </r>
  <r>
    <x v="0"/>
    <x v="0"/>
    <x v="47"/>
    <x v="47"/>
    <x v="45"/>
    <x v="2"/>
    <x v="4480"/>
    <x v="51"/>
    <x v="2"/>
    <x v="2"/>
    <x v="51"/>
    <x v="45"/>
    <x v="54"/>
    <x v="4"/>
    <x v="3"/>
    <x v="16"/>
    <x v="16"/>
    <x v="0"/>
    <x v="0"/>
    <x v="6"/>
    <x v="0"/>
  </r>
  <r>
    <x v="0"/>
    <x v="0"/>
    <x v="251"/>
    <x v="267"/>
    <x v="45"/>
    <x v="2"/>
    <x v="4481"/>
    <x v="51"/>
    <x v="2"/>
    <x v="2"/>
    <x v="51"/>
    <x v="55"/>
    <x v="2524"/>
    <x v="4"/>
    <x v="3"/>
    <x v="16"/>
    <x v="16"/>
    <x v="0"/>
    <x v="0"/>
    <x v="6"/>
    <x v="0"/>
  </r>
  <r>
    <x v="0"/>
    <x v="0"/>
    <x v="49"/>
    <x v="49"/>
    <x v="45"/>
    <x v="2"/>
    <x v="4482"/>
    <x v="47"/>
    <x v="2"/>
    <x v="2"/>
    <x v="47"/>
    <x v="47"/>
    <x v="1580"/>
    <x v="4"/>
    <x v="3"/>
    <x v="16"/>
    <x v="16"/>
    <x v="0"/>
    <x v="0"/>
    <x v="6"/>
    <x v="0"/>
  </r>
  <r>
    <x v="0"/>
    <x v="0"/>
    <x v="50"/>
    <x v="50"/>
    <x v="45"/>
    <x v="2"/>
    <x v="4483"/>
    <x v="45"/>
    <x v="2"/>
    <x v="2"/>
    <x v="45"/>
    <x v="45"/>
    <x v="44"/>
    <x v="4"/>
    <x v="3"/>
    <x v="16"/>
    <x v="16"/>
    <x v="0"/>
    <x v="0"/>
    <x v="6"/>
    <x v="0"/>
  </r>
  <r>
    <x v="0"/>
    <x v="0"/>
    <x v="56"/>
    <x v="55"/>
    <x v="45"/>
    <x v="2"/>
    <x v="4484"/>
    <x v="47"/>
    <x v="2"/>
    <x v="2"/>
    <x v="47"/>
    <x v="53"/>
    <x v="53"/>
    <x v="4"/>
    <x v="3"/>
    <x v="16"/>
    <x v="16"/>
    <x v="0"/>
    <x v="0"/>
    <x v="6"/>
    <x v="0"/>
  </r>
  <r>
    <x v="0"/>
    <x v="0"/>
    <x v="58"/>
    <x v="57"/>
    <x v="45"/>
    <x v="2"/>
    <x v="4485"/>
    <x v="52"/>
    <x v="2"/>
    <x v="2"/>
    <x v="52"/>
    <x v="54"/>
    <x v="55"/>
    <x v="4"/>
    <x v="3"/>
    <x v="16"/>
    <x v="16"/>
    <x v="0"/>
    <x v="0"/>
    <x v="6"/>
    <x v="0"/>
  </r>
  <r>
    <x v="0"/>
    <x v="0"/>
    <x v="311"/>
    <x v="333"/>
    <x v="45"/>
    <x v="2"/>
    <x v="4486"/>
    <x v="47"/>
    <x v="2"/>
    <x v="2"/>
    <x v="47"/>
    <x v="279"/>
    <x v="699"/>
    <x v="4"/>
    <x v="3"/>
    <x v="16"/>
    <x v="16"/>
    <x v="0"/>
    <x v="0"/>
    <x v="6"/>
    <x v="0"/>
  </r>
  <r>
    <x v="0"/>
    <x v="0"/>
    <x v="59"/>
    <x v="58"/>
    <x v="45"/>
    <x v="2"/>
    <x v="4487"/>
    <x v="45"/>
    <x v="2"/>
    <x v="2"/>
    <x v="45"/>
    <x v="55"/>
    <x v="1493"/>
    <x v="4"/>
    <x v="3"/>
    <x v="16"/>
    <x v="16"/>
    <x v="0"/>
    <x v="0"/>
    <x v="6"/>
    <x v="0"/>
  </r>
  <r>
    <x v="0"/>
    <x v="0"/>
    <x v="60"/>
    <x v="59"/>
    <x v="45"/>
    <x v="2"/>
    <x v="4488"/>
    <x v="47"/>
    <x v="2"/>
    <x v="2"/>
    <x v="47"/>
    <x v="46"/>
    <x v="820"/>
    <x v="4"/>
    <x v="3"/>
    <x v="16"/>
    <x v="16"/>
    <x v="0"/>
    <x v="0"/>
    <x v="6"/>
    <x v="0"/>
  </r>
  <r>
    <x v="0"/>
    <x v="0"/>
    <x v="162"/>
    <x v="172"/>
    <x v="45"/>
    <x v="2"/>
    <x v="4489"/>
    <x v="45"/>
    <x v="2"/>
    <x v="2"/>
    <x v="61"/>
    <x v="143"/>
    <x v="2525"/>
    <x v="4"/>
    <x v="3"/>
    <x v="21"/>
    <x v="21"/>
    <x v="0"/>
    <x v="0"/>
    <x v="6"/>
    <x v="0"/>
  </r>
  <r>
    <x v="0"/>
    <x v="0"/>
    <x v="258"/>
    <x v="274"/>
    <x v="45"/>
    <x v="2"/>
    <x v="4490"/>
    <x v="51"/>
    <x v="2"/>
    <x v="2"/>
    <x v="76"/>
    <x v="67"/>
    <x v="1115"/>
    <x v="4"/>
    <x v="3"/>
    <x v="20"/>
    <x v="20"/>
    <x v="0"/>
    <x v="0"/>
    <x v="6"/>
    <x v="0"/>
  </r>
  <r>
    <x v="0"/>
    <x v="0"/>
    <x v="326"/>
    <x v="348"/>
    <x v="45"/>
    <x v="2"/>
    <x v="4491"/>
    <x v="52"/>
    <x v="2"/>
    <x v="2"/>
    <x v="67"/>
    <x v="64"/>
    <x v="1794"/>
    <x v="4"/>
    <x v="3"/>
    <x v="21"/>
    <x v="21"/>
    <x v="0"/>
    <x v="0"/>
    <x v="6"/>
    <x v="0"/>
  </r>
  <r>
    <x v="0"/>
    <x v="0"/>
    <x v="168"/>
    <x v="178"/>
    <x v="45"/>
    <x v="2"/>
    <x v="4492"/>
    <x v="59"/>
    <x v="2"/>
    <x v="2"/>
    <x v="385"/>
    <x v="149"/>
    <x v="579"/>
    <x v="4"/>
    <x v="3"/>
    <x v="16"/>
    <x v="16"/>
    <x v="0"/>
    <x v="0"/>
    <x v="6"/>
    <x v="0"/>
  </r>
  <r>
    <x v="0"/>
    <x v="0"/>
    <x v="81"/>
    <x v="80"/>
    <x v="45"/>
    <x v="2"/>
    <x v="4493"/>
    <x v="45"/>
    <x v="2"/>
    <x v="2"/>
    <x v="61"/>
    <x v="64"/>
    <x v="66"/>
    <x v="4"/>
    <x v="3"/>
    <x v="21"/>
    <x v="21"/>
    <x v="0"/>
    <x v="0"/>
    <x v="6"/>
    <x v="0"/>
  </r>
  <r>
    <x v="0"/>
    <x v="0"/>
    <x v="171"/>
    <x v="181"/>
    <x v="45"/>
    <x v="2"/>
    <x v="4494"/>
    <x v="64"/>
    <x v="2"/>
    <x v="2"/>
    <x v="589"/>
    <x v="152"/>
    <x v="915"/>
    <x v="4"/>
    <x v="3"/>
    <x v="19"/>
    <x v="19"/>
    <x v="0"/>
    <x v="0"/>
    <x v="6"/>
    <x v="0"/>
  </r>
  <r>
    <x v="0"/>
    <x v="0"/>
    <x v="82"/>
    <x v="81"/>
    <x v="45"/>
    <x v="2"/>
    <x v="4495"/>
    <x v="118"/>
    <x v="2"/>
    <x v="2"/>
    <x v="119"/>
    <x v="73"/>
    <x v="916"/>
    <x v="4"/>
    <x v="3"/>
    <x v="21"/>
    <x v="21"/>
    <x v="0"/>
    <x v="0"/>
    <x v="6"/>
    <x v="0"/>
  </r>
  <r>
    <x v="0"/>
    <x v="0"/>
    <x v="172"/>
    <x v="182"/>
    <x v="45"/>
    <x v="2"/>
    <x v="4496"/>
    <x v="450"/>
    <x v="2"/>
    <x v="2"/>
    <x v="1613"/>
    <x v="153"/>
    <x v="2526"/>
    <x v="4"/>
    <x v="3"/>
    <x v="16"/>
    <x v="16"/>
    <x v="0"/>
    <x v="0"/>
    <x v="6"/>
    <x v="0"/>
  </r>
  <r>
    <x v="0"/>
    <x v="0"/>
    <x v="173"/>
    <x v="183"/>
    <x v="45"/>
    <x v="2"/>
    <x v="4497"/>
    <x v="118"/>
    <x v="2"/>
    <x v="2"/>
    <x v="646"/>
    <x v="154"/>
    <x v="2527"/>
    <x v="4"/>
    <x v="3"/>
    <x v="16"/>
    <x v="16"/>
    <x v="0"/>
    <x v="0"/>
    <x v="6"/>
    <x v="0"/>
  </r>
  <r>
    <x v="0"/>
    <x v="0"/>
    <x v="86"/>
    <x v="85"/>
    <x v="45"/>
    <x v="2"/>
    <x v="4498"/>
    <x v="52"/>
    <x v="2"/>
    <x v="2"/>
    <x v="67"/>
    <x v="67"/>
    <x v="1860"/>
    <x v="4"/>
    <x v="3"/>
    <x v="20"/>
    <x v="20"/>
    <x v="0"/>
    <x v="0"/>
    <x v="6"/>
    <x v="0"/>
  </r>
  <r>
    <x v="0"/>
    <x v="0"/>
    <x v="208"/>
    <x v="223"/>
    <x v="45"/>
    <x v="2"/>
    <x v="4499"/>
    <x v="354"/>
    <x v="2"/>
    <x v="2"/>
    <x v="426"/>
    <x v="182"/>
    <x v="2528"/>
    <x v="4"/>
    <x v="3"/>
    <x v="21"/>
    <x v="21"/>
    <x v="0"/>
    <x v="0"/>
    <x v="6"/>
    <x v="0"/>
  </r>
  <r>
    <x v="0"/>
    <x v="0"/>
    <x v="271"/>
    <x v="287"/>
    <x v="45"/>
    <x v="2"/>
    <x v="4500"/>
    <x v="125"/>
    <x v="2"/>
    <x v="2"/>
    <x v="322"/>
    <x v="65"/>
    <x v="1125"/>
    <x v="4"/>
    <x v="3"/>
    <x v="20"/>
    <x v="20"/>
    <x v="0"/>
    <x v="0"/>
    <x v="6"/>
    <x v="0"/>
  </r>
  <r>
    <x v="0"/>
    <x v="0"/>
    <x v="92"/>
    <x v="91"/>
    <x v="45"/>
    <x v="2"/>
    <x v="4501"/>
    <x v="45"/>
    <x v="2"/>
    <x v="2"/>
    <x v="61"/>
    <x v="65"/>
    <x v="67"/>
    <x v="4"/>
    <x v="3"/>
    <x v="20"/>
    <x v="20"/>
    <x v="0"/>
    <x v="0"/>
    <x v="6"/>
    <x v="0"/>
  </r>
  <r>
    <x v="0"/>
    <x v="0"/>
    <x v="216"/>
    <x v="232"/>
    <x v="45"/>
    <x v="2"/>
    <x v="4502"/>
    <x v="45"/>
    <x v="2"/>
    <x v="2"/>
    <x v="61"/>
    <x v="188"/>
    <x v="1510"/>
    <x v="4"/>
    <x v="3"/>
    <x v="21"/>
    <x v="21"/>
    <x v="0"/>
    <x v="0"/>
    <x v="6"/>
    <x v="0"/>
  </r>
  <r>
    <x v="0"/>
    <x v="0"/>
    <x v="97"/>
    <x v="96"/>
    <x v="45"/>
    <x v="2"/>
    <x v="4503"/>
    <x v="59"/>
    <x v="2"/>
    <x v="2"/>
    <x v="129"/>
    <x v="84"/>
    <x v="2529"/>
    <x v="4"/>
    <x v="3"/>
    <x v="20"/>
    <x v="20"/>
    <x v="0"/>
    <x v="0"/>
    <x v="6"/>
    <x v="0"/>
  </r>
  <r>
    <x v="0"/>
    <x v="0"/>
    <x v="100"/>
    <x v="99"/>
    <x v="45"/>
    <x v="2"/>
    <x v="4504"/>
    <x v="45"/>
    <x v="2"/>
    <x v="2"/>
    <x v="61"/>
    <x v="86"/>
    <x v="380"/>
    <x v="4"/>
    <x v="3"/>
    <x v="21"/>
    <x v="21"/>
    <x v="0"/>
    <x v="0"/>
    <x v="6"/>
    <x v="0"/>
  </r>
  <r>
    <x v="0"/>
    <x v="0"/>
    <x v="217"/>
    <x v="233"/>
    <x v="45"/>
    <x v="2"/>
    <x v="4505"/>
    <x v="72"/>
    <x v="2"/>
    <x v="2"/>
    <x v="260"/>
    <x v="189"/>
    <x v="2530"/>
    <x v="4"/>
    <x v="3"/>
    <x v="16"/>
    <x v="16"/>
    <x v="0"/>
    <x v="0"/>
    <x v="6"/>
    <x v="0"/>
  </r>
  <r>
    <x v="0"/>
    <x v="0"/>
    <x v="101"/>
    <x v="100"/>
    <x v="45"/>
    <x v="2"/>
    <x v="4506"/>
    <x v="173"/>
    <x v="2"/>
    <x v="2"/>
    <x v="433"/>
    <x v="87"/>
    <x v="682"/>
    <x v="4"/>
    <x v="3"/>
    <x v="21"/>
    <x v="21"/>
    <x v="0"/>
    <x v="0"/>
    <x v="6"/>
    <x v="0"/>
  </r>
  <r>
    <x v="0"/>
    <x v="0"/>
    <x v="219"/>
    <x v="235"/>
    <x v="45"/>
    <x v="2"/>
    <x v="4507"/>
    <x v="47"/>
    <x v="2"/>
    <x v="2"/>
    <x v="68"/>
    <x v="191"/>
    <x v="1376"/>
    <x v="4"/>
    <x v="3"/>
    <x v="21"/>
    <x v="21"/>
    <x v="0"/>
    <x v="0"/>
    <x v="6"/>
    <x v="0"/>
  </r>
  <r>
    <x v="0"/>
    <x v="0"/>
    <x v="110"/>
    <x v="109"/>
    <x v="45"/>
    <x v="2"/>
    <x v="4508"/>
    <x v="47"/>
    <x v="2"/>
    <x v="2"/>
    <x v="68"/>
    <x v="96"/>
    <x v="219"/>
    <x v="4"/>
    <x v="3"/>
    <x v="21"/>
    <x v="21"/>
    <x v="0"/>
    <x v="0"/>
    <x v="6"/>
    <x v="0"/>
  </r>
  <r>
    <x v="0"/>
    <x v="0"/>
    <x v="220"/>
    <x v="236"/>
    <x v="45"/>
    <x v="2"/>
    <x v="4509"/>
    <x v="46"/>
    <x v="2"/>
    <x v="2"/>
    <x v="252"/>
    <x v="192"/>
    <x v="1516"/>
    <x v="4"/>
    <x v="3"/>
    <x v="16"/>
    <x v="16"/>
    <x v="0"/>
    <x v="0"/>
    <x v="6"/>
    <x v="0"/>
  </r>
  <r>
    <x v="0"/>
    <x v="0"/>
    <x v="520"/>
    <x v="551"/>
    <x v="45"/>
    <x v="2"/>
    <x v="4510"/>
    <x v="45"/>
    <x v="2"/>
    <x v="2"/>
    <x v="131"/>
    <x v="449"/>
    <x v="2531"/>
    <x v="4"/>
    <x v="3"/>
    <x v="16"/>
    <x v="16"/>
    <x v="0"/>
    <x v="0"/>
    <x v="6"/>
    <x v="0"/>
  </r>
  <r>
    <x v="0"/>
    <x v="0"/>
    <x v="198"/>
    <x v="208"/>
    <x v="45"/>
    <x v="2"/>
    <x v="4511"/>
    <x v="45"/>
    <x v="2"/>
    <x v="2"/>
    <x v="131"/>
    <x v="145"/>
    <x v="156"/>
    <x v="4"/>
    <x v="3"/>
    <x v="16"/>
    <x v="16"/>
    <x v="0"/>
    <x v="0"/>
    <x v="6"/>
    <x v="0"/>
  </r>
  <r>
    <x v="0"/>
    <x v="0"/>
    <x v="114"/>
    <x v="113"/>
    <x v="45"/>
    <x v="2"/>
    <x v="4512"/>
    <x v="45"/>
    <x v="2"/>
    <x v="2"/>
    <x v="61"/>
    <x v="100"/>
    <x v="108"/>
    <x v="4"/>
    <x v="3"/>
    <x v="20"/>
    <x v="20"/>
    <x v="0"/>
    <x v="0"/>
    <x v="6"/>
    <x v="0"/>
  </r>
  <r>
    <x v="0"/>
    <x v="0"/>
    <x v="206"/>
    <x v="216"/>
    <x v="45"/>
    <x v="2"/>
    <x v="4513"/>
    <x v="118"/>
    <x v="2"/>
    <x v="2"/>
    <x v="119"/>
    <x v="180"/>
    <x v="1811"/>
    <x v="4"/>
    <x v="3"/>
    <x v="26"/>
    <x v="26"/>
    <x v="0"/>
    <x v="0"/>
    <x v="6"/>
    <x v="0"/>
  </r>
  <r>
    <x v="0"/>
    <x v="0"/>
    <x v="118"/>
    <x v="218"/>
    <x v="45"/>
    <x v="2"/>
    <x v="451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5"/>
    <x v="2"/>
    <x v="451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303"/>
    <x v="45"/>
    <x v="2"/>
    <x v="4516"/>
    <x v="4"/>
    <x v="3"/>
    <x v="3"/>
    <x v="4"/>
    <x v="0"/>
    <x v="0"/>
    <x v="4"/>
    <x v="3"/>
    <x v="20"/>
    <x v="20"/>
    <x v="0"/>
    <x v="0"/>
    <x v="6"/>
    <x v="0"/>
  </r>
  <r>
    <x v="0"/>
    <x v="0"/>
    <x v="119"/>
    <x v="129"/>
    <x v="46"/>
    <x v="2"/>
    <x v="4517"/>
    <x v="1318"/>
    <x v="1"/>
    <x v="0"/>
    <x v="1614"/>
    <x v="103"/>
    <x v="2532"/>
    <x v="0"/>
    <x v="0"/>
    <x v="1"/>
    <x v="1"/>
    <x v="0"/>
    <x v="0"/>
    <x v="7"/>
    <x v="0"/>
  </r>
  <r>
    <x v="0"/>
    <x v="0"/>
    <x v="222"/>
    <x v="238"/>
    <x v="46"/>
    <x v="2"/>
    <x v="4518"/>
    <x v="240"/>
    <x v="1"/>
    <x v="0"/>
    <x v="1615"/>
    <x v="194"/>
    <x v="2533"/>
    <x v="5"/>
    <x v="0"/>
    <x v="27"/>
    <x v="27"/>
    <x v="0"/>
    <x v="0"/>
    <x v="7"/>
    <x v="0"/>
  </r>
  <r>
    <x v="0"/>
    <x v="0"/>
    <x v="2"/>
    <x v="2"/>
    <x v="46"/>
    <x v="2"/>
    <x v="4519"/>
    <x v="4"/>
    <x v="1"/>
    <x v="0"/>
    <x v="4"/>
    <x v="2"/>
    <x v="0"/>
    <x v="0"/>
    <x v="0"/>
    <x v="0"/>
    <x v="0"/>
    <x v="0"/>
    <x v="0"/>
    <x v="7"/>
    <x v="0"/>
  </r>
  <r>
    <x v="0"/>
    <x v="0"/>
    <x v="584"/>
    <x v="621"/>
    <x v="46"/>
    <x v="2"/>
    <x v="4520"/>
    <x v="811"/>
    <x v="1"/>
    <x v="0"/>
    <x v="1616"/>
    <x v="504"/>
    <x v="2534"/>
    <x v="0"/>
    <x v="0"/>
    <x v="2"/>
    <x v="2"/>
    <x v="0"/>
    <x v="0"/>
    <x v="7"/>
    <x v="0"/>
  </r>
  <r>
    <x v="0"/>
    <x v="0"/>
    <x v="405"/>
    <x v="433"/>
    <x v="46"/>
    <x v="2"/>
    <x v="4521"/>
    <x v="310"/>
    <x v="1"/>
    <x v="0"/>
    <x v="1617"/>
    <x v="357"/>
    <x v="2535"/>
    <x v="0"/>
    <x v="0"/>
    <x v="2"/>
    <x v="2"/>
    <x v="0"/>
    <x v="0"/>
    <x v="7"/>
    <x v="0"/>
  </r>
  <r>
    <x v="0"/>
    <x v="0"/>
    <x v="7"/>
    <x v="7"/>
    <x v="46"/>
    <x v="2"/>
    <x v="4522"/>
    <x v="1319"/>
    <x v="1"/>
    <x v="0"/>
    <x v="1618"/>
    <x v="7"/>
    <x v="2536"/>
    <x v="0"/>
    <x v="0"/>
    <x v="2"/>
    <x v="2"/>
    <x v="0"/>
    <x v="0"/>
    <x v="7"/>
    <x v="0"/>
  </r>
  <r>
    <x v="0"/>
    <x v="0"/>
    <x v="11"/>
    <x v="11"/>
    <x v="46"/>
    <x v="2"/>
    <x v="4523"/>
    <x v="1320"/>
    <x v="1"/>
    <x v="0"/>
    <x v="1619"/>
    <x v="11"/>
    <x v="2537"/>
    <x v="1"/>
    <x v="1"/>
    <x v="3"/>
    <x v="3"/>
    <x v="0"/>
    <x v="0"/>
    <x v="7"/>
    <x v="0"/>
  </r>
  <r>
    <x v="0"/>
    <x v="0"/>
    <x v="548"/>
    <x v="583"/>
    <x v="46"/>
    <x v="2"/>
    <x v="4524"/>
    <x v="4"/>
    <x v="1"/>
    <x v="0"/>
    <x v="4"/>
    <x v="470"/>
    <x v="0"/>
    <x v="0"/>
    <x v="0"/>
    <x v="0"/>
    <x v="0"/>
    <x v="0"/>
    <x v="0"/>
    <x v="7"/>
    <x v="0"/>
  </r>
  <r>
    <x v="0"/>
    <x v="0"/>
    <x v="126"/>
    <x v="136"/>
    <x v="46"/>
    <x v="2"/>
    <x v="4525"/>
    <x v="1321"/>
    <x v="1"/>
    <x v="0"/>
    <x v="1620"/>
    <x v="110"/>
    <x v="2538"/>
    <x v="0"/>
    <x v="0"/>
    <x v="2"/>
    <x v="2"/>
    <x v="0"/>
    <x v="0"/>
    <x v="7"/>
    <x v="0"/>
  </r>
  <r>
    <x v="0"/>
    <x v="0"/>
    <x v="12"/>
    <x v="12"/>
    <x v="46"/>
    <x v="2"/>
    <x v="4526"/>
    <x v="1322"/>
    <x v="1"/>
    <x v="0"/>
    <x v="1621"/>
    <x v="12"/>
    <x v="2539"/>
    <x v="1"/>
    <x v="1"/>
    <x v="4"/>
    <x v="4"/>
    <x v="0"/>
    <x v="0"/>
    <x v="7"/>
    <x v="0"/>
  </r>
  <r>
    <x v="0"/>
    <x v="0"/>
    <x v="408"/>
    <x v="436"/>
    <x v="46"/>
    <x v="2"/>
    <x v="4527"/>
    <x v="1198"/>
    <x v="1"/>
    <x v="0"/>
    <x v="1451"/>
    <x v="360"/>
    <x v="2284"/>
    <x v="1"/>
    <x v="1"/>
    <x v="4"/>
    <x v="4"/>
    <x v="0"/>
    <x v="0"/>
    <x v="7"/>
    <x v="0"/>
  </r>
  <r>
    <x v="0"/>
    <x v="0"/>
    <x v="409"/>
    <x v="437"/>
    <x v="46"/>
    <x v="2"/>
    <x v="4528"/>
    <x v="1205"/>
    <x v="1"/>
    <x v="0"/>
    <x v="1458"/>
    <x v="361"/>
    <x v="2540"/>
    <x v="1"/>
    <x v="1"/>
    <x v="4"/>
    <x v="4"/>
    <x v="0"/>
    <x v="0"/>
    <x v="7"/>
    <x v="0"/>
  </r>
  <r>
    <x v="0"/>
    <x v="0"/>
    <x v="652"/>
    <x v="690"/>
    <x v="46"/>
    <x v="2"/>
    <x v="4529"/>
    <x v="1323"/>
    <x v="1"/>
    <x v="0"/>
    <x v="1622"/>
    <x v="564"/>
    <x v="2541"/>
    <x v="0"/>
    <x v="0"/>
    <x v="6"/>
    <x v="6"/>
    <x v="0"/>
    <x v="0"/>
    <x v="7"/>
    <x v="0"/>
  </r>
  <r>
    <x v="0"/>
    <x v="0"/>
    <x v="14"/>
    <x v="14"/>
    <x v="46"/>
    <x v="2"/>
    <x v="4530"/>
    <x v="1324"/>
    <x v="1"/>
    <x v="0"/>
    <x v="1623"/>
    <x v="14"/>
    <x v="2542"/>
    <x v="0"/>
    <x v="0"/>
    <x v="6"/>
    <x v="6"/>
    <x v="0"/>
    <x v="0"/>
    <x v="7"/>
    <x v="0"/>
  </r>
  <r>
    <x v="0"/>
    <x v="0"/>
    <x v="653"/>
    <x v="691"/>
    <x v="46"/>
    <x v="2"/>
    <x v="4531"/>
    <x v="1325"/>
    <x v="1"/>
    <x v="0"/>
    <x v="1624"/>
    <x v="565"/>
    <x v="2543"/>
    <x v="0"/>
    <x v="0"/>
    <x v="6"/>
    <x v="6"/>
    <x v="0"/>
    <x v="0"/>
    <x v="7"/>
    <x v="0"/>
  </r>
  <r>
    <x v="0"/>
    <x v="0"/>
    <x v="224"/>
    <x v="240"/>
    <x v="46"/>
    <x v="2"/>
    <x v="4532"/>
    <x v="1326"/>
    <x v="1"/>
    <x v="0"/>
    <x v="1625"/>
    <x v="196"/>
    <x v="2544"/>
    <x v="1"/>
    <x v="1"/>
    <x v="4"/>
    <x v="4"/>
    <x v="0"/>
    <x v="0"/>
    <x v="7"/>
    <x v="0"/>
  </r>
  <r>
    <x v="0"/>
    <x v="0"/>
    <x v="410"/>
    <x v="438"/>
    <x v="46"/>
    <x v="2"/>
    <x v="4533"/>
    <x v="417"/>
    <x v="1"/>
    <x v="0"/>
    <x v="509"/>
    <x v="362"/>
    <x v="789"/>
    <x v="1"/>
    <x v="1"/>
    <x v="4"/>
    <x v="4"/>
    <x v="0"/>
    <x v="0"/>
    <x v="7"/>
    <x v="0"/>
  </r>
  <r>
    <x v="0"/>
    <x v="0"/>
    <x v="594"/>
    <x v="631"/>
    <x v="46"/>
    <x v="2"/>
    <x v="4534"/>
    <x v="1327"/>
    <x v="1"/>
    <x v="0"/>
    <x v="1626"/>
    <x v="514"/>
    <x v="2545"/>
    <x v="1"/>
    <x v="1"/>
    <x v="12"/>
    <x v="12"/>
    <x v="0"/>
    <x v="0"/>
    <x v="7"/>
    <x v="0"/>
  </r>
  <r>
    <x v="0"/>
    <x v="0"/>
    <x v="20"/>
    <x v="20"/>
    <x v="46"/>
    <x v="2"/>
    <x v="4535"/>
    <x v="1328"/>
    <x v="1"/>
    <x v="0"/>
    <x v="1627"/>
    <x v="20"/>
    <x v="2546"/>
    <x v="0"/>
    <x v="0"/>
    <x v="6"/>
    <x v="6"/>
    <x v="0"/>
    <x v="0"/>
    <x v="7"/>
    <x v="0"/>
  </r>
  <r>
    <x v="0"/>
    <x v="0"/>
    <x v="293"/>
    <x v="315"/>
    <x v="46"/>
    <x v="2"/>
    <x v="4536"/>
    <x v="1329"/>
    <x v="1"/>
    <x v="0"/>
    <x v="1628"/>
    <x v="261"/>
    <x v="2547"/>
    <x v="2"/>
    <x v="1"/>
    <x v="7"/>
    <x v="7"/>
    <x v="0"/>
    <x v="0"/>
    <x v="7"/>
    <x v="0"/>
  </r>
  <r>
    <x v="0"/>
    <x v="0"/>
    <x v="21"/>
    <x v="21"/>
    <x v="46"/>
    <x v="2"/>
    <x v="4537"/>
    <x v="1330"/>
    <x v="1"/>
    <x v="0"/>
    <x v="1629"/>
    <x v="21"/>
    <x v="2548"/>
    <x v="1"/>
    <x v="1"/>
    <x v="8"/>
    <x v="8"/>
    <x v="0"/>
    <x v="0"/>
    <x v="7"/>
    <x v="0"/>
  </r>
  <r>
    <x v="0"/>
    <x v="0"/>
    <x v="343"/>
    <x v="371"/>
    <x v="46"/>
    <x v="2"/>
    <x v="4538"/>
    <x v="1331"/>
    <x v="1"/>
    <x v="0"/>
    <x v="1630"/>
    <x v="307"/>
    <x v="2549"/>
    <x v="1"/>
    <x v="1"/>
    <x v="4"/>
    <x v="4"/>
    <x v="0"/>
    <x v="0"/>
    <x v="7"/>
    <x v="0"/>
  </r>
  <r>
    <x v="0"/>
    <x v="0"/>
    <x v="229"/>
    <x v="245"/>
    <x v="46"/>
    <x v="2"/>
    <x v="4539"/>
    <x v="1332"/>
    <x v="1"/>
    <x v="0"/>
    <x v="1631"/>
    <x v="201"/>
    <x v="2550"/>
    <x v="1"/>
    <x v="1"/>
    <x v="4"/>
    <x v="4"/>
    <x v="0"/>
    <x v="0"/>
    <x v="7"/>
    <x v="0"/>
  </r>
  <r>
    <x v="0"/>
    <x v="0"/>
    <x v="346"/>
    <x v="374"/>
    <x v="46"/>
    <x v="2"/>
    <x v="4540"/>
    <x v="1333"/>
    <x v="1"/>
    <x v="0"/>
    <x v="1632"/>
    <x v="310"/>
    <x v="2551"/>
    <x v="2"/>
    <x v="1"/>
    <x v="7"/>
    <x v="7"/>
    <x v="0"/>
    <x v="0"/>
    <x v="7"/>
    <x v="0"/>
  </r>
  <r>
    <x v="0"/>
    <x v="0"/>
    <x v="347"/>
    <x v="375"/>
    <x v="46"/>
    <x v="2"/>
    <x v="4541"/>
    <x v="1334"/>
    <x v="1"/>
    <x v="0"/>
    <x v="1633"/>
    <x v="311"/>
    <x v="2552"/>
    <x v="2"/>
    <x v="1"/>
    <x v="7"/>
    <x v="7"/>
    <x v="0"/>
    <x v="0"/>
    <x v="7"/>
    <x v="0"/>
  </r>
  <r>
    <x v="0"/>
    <x v="0"/>
    <x v="349"/>
    <x v="377"/>
    <x v="46"/>
    <x v="2"/>
    <x v="4542"/>
    <x v="1335"/>
    <x v="1"/>
    <x v="0"/>
    <x v="1634"/>
    <x v="313"/>
    <x v="2553"/>
    <x v="1"/>
    <x v="1"/>
    <x v="4"/>
    <x v="4"/>
    <x v="0"/>
    <x v="0"/>
    <x v="7"/>
    <x v="0"/>
  </r>
  <r>
    <x v="0"/>
    <x v="0"/>
    <x v="351"/>
    <x v="379"/>
    <x v="46"/>
    <x v="2"/>
    <x v="4543"/>
    <x v="1336"/>
    <x v="1"/>
    <x v="0"/>
    <x v="1635"/>
    <x v="314"/>
    <x v="2554"/>
    <x v="1"/>
    <x v="1"/>
    <x v="4"/>
    <x v="4"/>
    <x v="0"/>
    <x v="0"/>
    <x v="7"/>
    <x v="0"/>
  </r>
  <r>
    <x v="0"/>
    <x v="0"/>
    <x v="355"/>
    <x v="383"/>
    <x v="46"/>
    <x v="2"/>
    <x v="4544"/>
    <x v="1337"/>
    <x v="1"/>
    <x v="0"/>
    <x v="1636"/>
    <x v="318"/>
    <x v="2555"/>
    <x v="1"/>
    <x v="1"/>
    <x v="4"/>
    <x v="4"/>
    <x v="0"/>
    <x v="0"/>
    <x v="7"/>
    <x v="0"/>
  </r>
  <r>
    <x v="0"/>
    <x v="0"/>
    <x v="358"/>
    <x v="386"/>
    <x v="46"/>
    <x v="2"/>
    <x v="4545"/>
    <x v="1338"/>
    <x v="1"/>
    <x v="0"/>
    <x v="1637"/>
    <x v="320"/>
    <x v="2556"/>
    <x v="1"/>
    <x v="1"/>
    <x v="4"/>
    <x v="4"/>
    <x v="0"/>
    <x v="0"/>
    <x v="7"/>
    <x v="0"/>
  </r>
  <r>
    <x v="0"/>
    <x v="0"/>
    <x v="576"/>
    <x v="612"/>
    <x v="46"/>
    <x v="2"/>
    <x v="4546"/>
    <x v="1339"/>
    <x v="1"/>
    <x v="0"/>
    <x v="1638"/>
    <x v="497"/>
    <x v="2557"/>
    <x v="2"/>
    <x v="1"/>
    <x v="5"/>
    <x v="5"/>
    <x v="0"/>
    <x v="0"/>
    <x v="7"/>
    <x v="0"/>
  </r>
  <r>
    <x v="0"/>
    <x v="0"/>
    <x v="577"/>
    <x v="613"/>
    <x v="46"/>
    <x v="2"/>
    <x v="4547"/>
    <x v="1340"/>
    <x v="1"/>
    <x v="0"/>
    <x v="1639"/>
    <x v="498"/>
    <x v="2558"/>
    <x v="2"/>
    <x v="1"/>
    <x v="5"/>
    <x v="5"/>
    <x v="0"/>
    <x v="0"/>
    <x v="7"/>
    <x v="0"/>
  </r>
  <r>
    <x v="0"/>
    <x v="0"/>
    <x v="625"/>
    <x v="659"/>
    <x v="46"/>
    <x v="2"/>
    <x v="4548"/>
    <x v="1013"/>
    <x v="1"/>
    <x v="0"/>
    <x v="1225"/>
    <x v="539"/>
    <x v="1963"/>
    <x v="2"/>
    <x v="1"/>
    <x v="5"/>
    <x v="5"/>
    <x v="0"/>
    <x v="0"/>
    <x v="7"/>
    <x v="0"/>
  </r>
  <r>
    <x v="0"/>
    <x v="0"/>
    <x v="626"/>
    <x v="660"/>
    <x v="46"/>
    <x v="2"/>
    <x v="4549"/>
    <x v="873"/>
    <x v="1"/>
    <x v="0"/>
    <x v="1135"/>
    <x v="540"/>
    <x v="1964"/>
    <x v="2"/>
    <x v="1"/>
    <x v="5"/>
    <x v="5"/>
    <x v="0"/>
    <x v="0"/>
    <x v="7"/>
    <x v="0"/>
  </r>
  <r>
    <x v="0"/>
    <x v="0"/>
    <x v="230"/>
    <x v="246"/>
    <x v="46"/>
    <x v="2"/>
    <x v="4550"/>
    <x v="1341"/>
    <x v="1"/>
    <x v="0"/>
    <x v="1640"/>
    <x v="202"/>
    <x v="2559"/>
    <x v="2"/>
    <x v="1"/>
    <x v="22"/>
    <x v="22"/>
    <x v="0"/>
    <x v="0"/>
    <x v="7"/>
    <x v="0"/>
  </r>
  <r>
    <x v="0"/>
    <x v="0"/>
    <x v="231"/>
    <x v="247"/>
    <x v="46"/>
    <x v="2"/>
    <x v="4551"/>
    <x v="1342"/>
    <x v="1"/>
    <x v="0"/>
    <x v="1641"/>
    <x v="203"/>
    <x v="2560"/>
    <x v="2"/>
    <x v="1"/>
    <x v="22"/>
    <x v="22"/>
    <x v="0"/>
    <x v="0"/>
    <x v="7"/>
    <x v="0"/>
  </r>
  <r>
    <x v="0"/>
    <x v="0"/>
    <x v="235"/>
    <x v="251"/>
    <x v="46"/>
    <x v="2"/>
    <x v="4552"/>
    <x v="1343"/>
    <x v="1"/>
    <x v="0"/>
    <x v="1642"/>
    <x v="207"/>
    <x v="2561"/>
    <x v="1"/>
    <x v="1"/>
    <x v="11"/>
    <x v="11"/>
    <x v="0"/>
    <x v="0"/>
    <x v="7"/>
    <x v="0"/>
  </r>
  <r>
    <x v="0"/>
    <x v="0"/>
    <x v="29"/>
    <x v="29"/>
    <x v="46"/>
    <x v="2"/>
    <x v="4553"/>
    <x v="1344"/>
    <x v="1"/>
    <x v="0"/>
    <x v="1643"/>
    <x v="29"/>
    <x v="2562"/>
    <x v="1"/>
    <x v="1"/>
    <x v="11"/>
    <x v="11"/>
    <x v="0"/>
    <x v="0"/>
    <x v="7"/>
    <x v="0"/>
  </r>
  <r>
    <x v="0"/>
    <x v="0"/>
    <x v="136"/>
    <x v="146"/>
    <x v="46"/>
    <x v="2"/>
    <x v="4554"/>
    <x v="1345"/>
    <x v="1"/>
    <x v="0"/>
    <x v="1644"/>
    <x v="120"/>
    <x v="2563"/>
    <x v="1"/>
    <x v="1"/>
    <x v="11"/>
    <x v="11"/>
    <x v="0"/>
    <x v="0"/>
    <x v="7"/>
    <x v="0"/>
  </r>
  <r>
    <x v="0"/>
    <x v="0"/>
    <x v="654"/>
    <x v="692"/>
    <x v="46"/>
    <x v="2"/>
    <x v="4555"/>
    <x v="1346"/>
    <x v="1"/>
    <x v="0"/>
    <x v="1645"/>
    <x v="566"/>
    <x v="2564"/>
    <x v="3"/>
    <x v="2"/>
    <x v="9"/>
    <x v="9"/>
    <x v="0"/>
    <x v="0"/>
    <x v="7"/>
    <x v="0"/>
  </r>
  <r>
    <x v="0"/>
    <x v="0"/>
    <x v="34"/>
    <x v="34"/>
    <x v="46"/>
    <x v="2"/>
    <x v="4556"/>
    <x v="423"/>
    <x v="1"/>
    <x v="0"/>
    <x v="1646"/>
    <x v="34"/>
    <x v="2565"/>
    <x v="2"/>
    <x v="1"/>
    <x v="13"/>
    <x v="13"/>
    <x v="0"/>
    <x v="0"/>
    <x v="7"/>
    <x v="0"/>
  </r>
  <r>
    <x v="0"/>
    <x v="0"/>
    <x v="245"/>
    <x v="261"/>
    <x v="46"/>
    <x v="2"/>
    <x v="4557"/>
    <x v="4"/>
    <x v="1"/>
    <x v="0"/>
    <x v="4"/>
    <x v="35"/>
    <x v="0"/>
    <x v="2"/>
    <x v="1"/>
    <x v="13"/>
    <x v="13"/>
    <x v="0"/>
    <x v="0"/>
    <x v="7"/>
    <x v="0"/>
  </r>
  <r>
    <x v="0"/>
    <x v="0"/>
    <x v="35"/>
    <x v="35"/>
    <x v="46"/>
    <x v="2"/>
    <x v="4558"/>
    <x v="1347"/>
    <x v="1"/>
    <x v="0"/>
    <x v="1647"/>
    <x v="34"/>
    <x v="2566"/>
    <x v="2"/>
    <x v="1"/>
    <x v="13"/>
    <x v="13"/>
    <x v="0"/>
    <x v="0"/>
    <x v="7"/>
    <x v="0"/>
  </r>
  <r>
    <x v="0"/>
    <x v="0"/>
    <x v="36"/>
    <x v="36"/>
    <x v="46"/>
    <x v="2"/>
    <x v="4559"/>
    <x v="347"/>
    <x v="1"/>
    <x v="0"/>
    <x v="419"/>
    <x v="35"/>
    <x v="2567"/>
    <x v="2"/>
    <x v="1"/>
    <x v="13"/>
    <x v="13"/>
    <x v="0"/>
    <x v="0"/>
    <x v="7"/>
    <x v="0"/>
  </r>
  <r>
    <x v="0"/>
    <x v="0"/>
    <x v="37"/>
    <x v="37"/>
    <x v="46"/>
    <x v="2"/>
    <x v="4560"/>
    <x v="1348"/>
    <x v="1"/>
    <x v="0"/>
    <x v="1648"/>
    <x v="34"/>
    <x v="2568"/>
    <x v="2"/>
    <x v="1"/>
    <x v="13"/>
    <x v="13"/>
    <x v="0"/>
    <x v="0"/>
    <x v="7"/>
    <x v="0"/>
  </r>
  <r>
    <x v="0"/>
    <x v="0"/>
    <x v="137"/>
    <x v="147"/>
    <x v="46"/>
    <x v="2"/>
    <x v="4561"/>
    <x v="4"/>
    <x v="1"/>
    <x v="0"/>
    <x v="4"/>
    <x v="121"/>
    <x v="0"/>
    <x v="2"/>
    <x v="1"/>
    <x v="13"/>
    <x v="13"/>
    <x v="0"/>
    <x v="0"/>
    <x v="7"/>
    <x v="0"/>
  </r>
  <r>
    <x v="0"/>
    <x v="0"/>
    <x v="138"/>
    <x v="148"/>
    <x v="46"/>
    <x v="2"/>
    <x v="4562"/>
    <x v="4"/>
    <x v="1"/>
    <x v="0"/>
    <x v="4"/>
    <x v="121"/>
    <x v="0"/>
    <x v="2"/>
    <x v="1"/>
    <x v="13"/>
    <x v="13"/>
    <x v="0"/>
    <x v="0"/>
    <x v="7"/>
    <x v="0"/>
  </r>
  <r>
    <x v="0"/>
    <x v="0"/>
    <x v="139"/>
    <x v="149"/>
    <x v="46"/>
    <x v="2"/>
    <x v="4563"/>
    <x v="4"/>
    <x v="1"/>
    <x v="0"/>
    <x v="4"/>
    <x v="121"/>
    <x v="0"/>
    <x v="2"/>
    <x v="1"/>
    <x v="13"/>
    <x v="13"/>
    <x v="0"/>
    <x v="0"/>
    <x v="7"/>
    <x v="0"/>
  </r>
  <r>
    <x v="0"/>
    <x v="0"/>
    <x v="247"/>
    <x v="263"/>
    <x v="46"/>
    <x v="2"/>
    <x v="4564"/>
    <x v="1349"/>
    <x v="2"/>
    <x v="1"/>
    <x v="1649"/>
    <x v="218"/>
    <x v="2569"/>
    <x v="1"/>
    <x v="1"/>
    <x v="15"/>
    <x v="15"/>
    <x v="0"/>
    <x v="0"/>
    <x v="7"/>
    <x v="0"/>
  </r>
  <r>
    <x v="0"/>
    <x v="0"/>
    <x v="249"/>
    <x v="265"/>
    <x v="46"/>
    <x v="2"/>
    <x v="4565"/>
    <x v="84"/>
    <x v="2"/>
    <x v="2"/>
    <x v="183"/>
    <x v="220"/>
    <x v="2570"/>
    <x v="2"/>
    <x v="1"/>
    <x v="14"/>
    <x v="14"/>
    <x v="0"/>
    <x v="0"/>
    <x v="7"/>
    <x v="0"/>
  </r>
  <r>
    <x v="0"/>
    <x v="0"/>
    <x v="253"/>
    <x v="269"/>
    <x v="46"/>
    <x v="2"/>
    <x v="4566"/>
    <x v="1350"/>
    <x v="2"/>
    <x v="1"/>
    <x v="1650"/>
    <x v="223"/>
    <x v="2571"/>
    <x v="2"/>
    <x v="1"/>
    <x v="5"/>
    <x v="5"/>
    <x v="0"/>
    <x v="0"/>
    <x v="7"/>
    <x v="0"/>
  </r>
  <r>
    <x v="0"/>
    <x v="0"/>
    <x v="62"/>
    <x v="61"/>
    <x v="46"/>
    <x v="2"/>
    <x v="4567"/>
    <x v="44"/>
    <x v="2"/>
    <x v="2"/>
    <x v="1651"/>
    <x v="57"/>
    <x v="2572"/>
    <x v="2"/>
    <x v="1"/>
    <x v="14"/>
    <x v="14"/>
    <x v="0"/>
    <x v="0"/>
    <x v="7"/>
    <x v="0"/>
  </r>
  <r>
    <x v="0"/>
    <x v="0"/>
    <x v="631"/>
    <x v="665"/>
    <x v="46"/>
    <x v="2"/>
    <x v="4568"/>
    <x v="1265"/>
    <x v="2"/>
    <x v="1"/>
    <x v="1652"/>
    <x v="545"/>
    <x v="2573"/>
    <x v="1"/>
    <x v="1"/>
    <x v="32"/>
    <x v="32"/>
    <x v="0"/>
    <x v="0"/>
    <x v="7"/>
    <x v="0"/>
  </r>
  <r>
    <x v="0"/>
    <x v="0"/>
    <x v="655"/>
    <x v="693"/>
    <x v="46"/>
    <x v="2"/>
    <x v="4569"/>
    <x v="1351"/>
    <x v="2"/>
    <x v="1"/>
    <x v="612"/>
    <x v="567"/>
    <x v="2574"/>
    <x v="1"/>
    <x v="1"/>
    <x v="32"/>
    <x v="32"/>
    <x v="0"/>
    <x v="0"/>
    <x v="7"/>
    <x v="0"/>
  </r>
  <r>
    <x v="0"/>
    <x v="0"/>
    <x v="579"/>
    <x v="615"/>
    <x v="46"/>
    <x v="2"/>
    <x v="4570"/>
    <x v="811"/>
    <x v="2"/>
    <x v="2"/>
    <x v="982"/>
    <x v="500"/>
    <x v="1585"/>
    <x v="2"/>
    <x v="1"/>
    <x v="14"/>
    <x v="14"/>
    <x v="0"/>
    <x v="0"/>
    <x v="7"/>
    <x v="0"/>
  </r>
  <r>
    <x v="0"/>
    <x v="0"/>
    <x v="370"/>
    <x v="398"/>
    <x v="46"/>
    <x v="2"/>
    <x v="4571"/>
    <x v="355"/>
    <x v="2"/>
    <x v="2"/>
    <x v="1653"/>
    <x v="330"/>
    <x v="2575"/>
    <x v="2"/>
    <x v="1"/>
    <x v="14"/>
    <x v="14"/>
    <x v="0"/>
    <x v="0"/>
    <x v="7"/>
    <x v="0"/>
  </r>
  <r>
    <x v="0"/>
    <x v="0"/>
    <x v="65"/>
    <x v="64"/>
    <x v="46"/>
    <x v="2"/>
    <x v="4572"/>
    <x v="166"/>
    <x v="2"/>
    <x v="1"/>
    <x v="191"/>
    <x v="60"/>
    <x v="271"/>
    <x v="1"/>
    <x v="1"/>
    <x v="18"/>
    <x v="18"/>
    <x v="0"/>
    <x v="0"/>
    <x v="7"/>
    <x v="0"/>
  </r>
  <r>
    <x v="0"/>
    <x v="0"/>
    <x v="256"/>
    <x v="272"/>
    <x v="46"/>
    <x v="2"/>
    <x v="4573"/>
    <x v="998"/>
    <x v="2"/>
    <x v="1"/>
    <x v="1249"/>
    <x v="226"/>
    <x v="2576"/>
    <x v="1"/>
    <x v="1"/>
    <x v="18"/>
    <x v="18"/>
    <x v="0"/>
    <x v="0"/>
    <x v="7"/>
    <x v="0"/>
  </r>
  <r>
    <x v="0"/>
    <x v="0"/>
    <x v="433"/>
    <x v="459"/>
    <x v="46"/>
    <x v="2"/>
    <x v="4574"/>
    <x v="47"/>
    <x v="2"/>
    <x v="2"/>
    <x v="384"/>
    <x v="173"/>
    <x v="713"/>
    <x v="4"/>
    <x v="3"/>
    <x v="20"/>
    <x v="20"/>
    <x v="0"/>
    <x v="0"/>
    <x v="7"/>
    <x v="0"/>
  </r>
  <r>
    <x v="0"/>
    <x v="0"/>
    <x v="160"/>
    <x v="170"/>
    <x v="46"/>
    <x v="2"/>
    <x v="4575"/>
    <x v="60"/>
    <x v="2"/>
    <x v="2"/>
    <x v="200"/>
    <x v="141"/>
    <x v="618"/>
    <x v="4"/>
    <x v="3"/>
    <x v="20"/>
    <x v="20"/>
    <x v="0"/>
    <x v="0"/>
    <x v="7"/>
    <x v="0"/>
  </r>
  <r>
    <x v="0"/>
    <x v="0"/>
    <x v="257"/>
    <x v="273"/>
    <x v="46"/>
    <x v="2"/>
    <x v="4576"/>
    <x v="51"/>
    <x v="2"/>
    <x v="2"/>
    <x v="84"/>
    <x v="227"/>
    <x v="2577"/>
    <x v="4"/>
    <x v="3"/>
    <x v="19"/>
    <x v="19"/>
    <x v="0"/>
    <x v="0"/>
    <x v="7"/>
    <x v="0"/>
  </r>
  <r>
    <x v="0"/>
    <x v="0"/>
    <x v="468"/>
    <x v="496"/>
    <x v="46"/>
    <x v="2"/>
    <x v="4577"/>
    <x v="116"/>
    <x v="2"/>
    <x v="2"/>
    <x v="243"/>
    <x v="62"/>
    <x v="1427"/>
    <x v="4"/>
    <x v="3"/>
    <x v="20"/>
    <x v="20"/>
    <x v="0"/>
    <x v="0"/>
    <x v="7"/>
    <x v="0"/>
  </r>
  <r>
    <x v="0"/>
    <x v="0"/>
    <x v="434"/>
    <x v="460"/>
    <x v="46"/>
    <x v="2"/>
    <x v="4578"/>
    <x v="45"/>
    <x v="2"/>
    <x v="2"/>
    <x v="128"/>
    <x v="383"/>
    <x v="1189"/>
    <x v="4"/>
    <x v="3"/>
    <x v="20"/>
    <x v="20"/>
    <x v="0"/>
    <x v="0"/>
    <x v="7"/>
    <x v="0"/>
  </r>
  <r>
    <x v="0"/>
    <x v="0"/>
    <x v="384"/>
    <x v="412"/>
    <x v="46"/>
    <x v="2"/>
    <x v="4579"/>
    <x v="45"/>
    <x v="2"/>
    <x v="2"/>
    <x v="201"/>
    <x v="340"/>
    <x v="659"/>
    <x v="4"/>
    <x v="3"/>
    <x v="19"/>
    <x v="19"/>
    <x v="0"/>
    <x v="0"/>
    <x v="7"/>
    <x v="0"/>
  </r>
  <r>
    <x v="0"/>
    <x v="0"/>
    <x v="166"/>
    <x v="176"/>
    <x v="46"/>
    <x v="2"/>
    <x v="4580"/>
    <x v="45"/>
    <x v="2"/>
    <x v="2"/>
    <x v="45"/>
    <x v="147"/>
    <x v="158"/>
    <x v="4"/>
    <x v="3"/>
    <x v="16"/>
    <x v="16"/>
    <x v="0"/>
    <x v="0"/>
    <x v="7"/>
    <x v="0"/>
  </r>
  <r>
    <x v="0"/>
    <x v="0"/>
    <x v="261"/>
    <x v="277"/>
    <x v="46"/>
    <x v="2"/>
    <x v="4581"/>
    <x v="45"/>
    <x v="2"/>
    <x v="2"/>
    <x v="131"/>
    <x v="230"/>
    <x v="1277"/>
    <x v="4"/>
    <x v="3"/>
    <x v="20"/>
    <x v="20"/>
    <x v="0"/>
    <x v="0"/>
    <x v="7"/>
    <x v="0"/>
  </r>
  <r>
    <x v="0"/>
    <x v="0"/>
    <x v="436"/>
    <x v="462"/>
    <x v="46"/>
    <x v="2"/>
    <x v="4582"/>
    <x v="45"/>
    <x v="2"/>
    <x v="2"/>
    <x v="128"/>
    <x v="62"/>
    <x v="1662"/>
    <x v="4"/>
    <x v="3"/>
    <x v="20"/>
    <x v="20"/>
    <x v="0"/>
    <x v="0"/>
    <x v="7"/>
    <x v="0"/>
  </r>
  <r>
    <x v="0"/>
    <x v="0"/>
    <x v="77"/>
    <x v="76"/>
    <x v="46"/>
    <x v="2"/>
    <x v="4583"/>
    <x v="51"/>
    <x v="2"/>
    <x v="2"/>
    <x v="84"/>
    <x v="69"/>
    <x v="2206"/>
    <x v="4"/>
    <x v="3"/>
    <x v="20"/>
    <x v="20"/>
    <x v="0"/>
    <x v="0"/>
    <x v="7"/>
    <x v="0"/>
  </r>
  <r>
    <x v="0"/>
    <x v="0"/>
    <x v="170"/>
    <x v="180"/>
    <x v="46"/>
    <x v="2"/>
    <x v="4584"/>
    <x v="63"/>
    <x v="2"/>
    <x v="2"/>
    <x v="441"/>
    <x v="151"/>
    <x v="701"/>
    <x v="4"/>
    <x v="3"/>
    <x v="20"/>
    <x v="20"/>
    <x v="0"/>
    <x v="0"/>
    <x v="7"/>
    <x v="0"/>
  </r>
  <r>
    <x v="0"/>
    <x v="0"/>
    <x v="263"/>
    <x v="279"/>
    <x v="46"/>
    <x v="2"/>
    <x v="4585"/>
    <x v="122"/>
    <x v="2"/>
    <x v="2"/>
    <x v="1205"/>
    <x v="232"/>
    <x v="2578"/>
    <x v="4"/>
    <x v="3"/>
    <x v="20"/>
    <x v="20"/>
    <x v="0"/>
    <x v="0"/>
    <x v="7"/>
    <x v="0"/>
  </r>
  <r>
    <x v="0"/>
    <x v="0"/>
    <x v="83"/>
    <x v="82"/>
    <x v="46"/>
    <x v="2"/>
    <x v="4586"/>
    <x v="122"/>
    <x v="2"/>
    <x v="2"/>
    <x v="144"/>
    <x v="74"/>
    <x v="2579"/>
    <x v="4"/>
    <x v="3"/>
    <x v="20"/>
    <x v="20"/>
    <x v="0"/>
    <x v="0"/>
    <x v="7"/>
    <x v="0"/>
  </r>
  <r>
    <x v="0"/>
    <x v="0"/>
    <x v="172"/>
    <x v="182"/>
    <x v="46"/>
    <x v="2"/>
    <x v="4587"/>
    <x v="122"/>
    <x v="2"/>
    <x v="2"/>
    <x v="428"/>
    <x v="153"/>
    <x v="665"/>
    <x v="4"/>
    <x v="3"/>
    <x v="16"/>
    <x v="16"/>
    <x v="0"/>
    <x v="0"/>
    <x v="7"/>
    <x v="0"/>
  </r>
  <r>
    <x v="0"/>
    <x v="0"/>
    <x v="264"/>
    <x v="280"/>
    <x v="46"/>
    <x v="2"/>
    <x v="4588"/>
    <x v="173"/>
    <x v="2"/>
    <x v="2"/>
    <x v="645"/>
    <x v="233"/>
    <x v="2580"/>
    <x v="4"/>
    <x v="3"/>
    <x v="19"/>
    <x v="19"/>
    <x v="0"/>
    <x v="0"/>
    <x v="7"/>
    <x v="0"/>
  </r>
  <r>
    <x v="0"/>
    <x v="0"/>
    <x v="264"/>
    <x v="280"/>
    <x v="46"/>
    <x v="2"/>
    <x v="4589"/>
    <x v="532"/>
    <x v="2"/>
    <x v="2"/>
    <x v="1654"/>
    <x v="233"/>
    <x v="2581"/>
    <x v="4"/>
    <x v="3"/>
    <x v="19"/>
    <x v="19"/>
    <x v="0"/>
    <x v="0"/>
    <x v="7"/>
    <x v="0"/>
  </r>
  <r>
    <x v="0"/>
    <x v="0"/>
    <x v="174"/>
    <x v="184"/>
    <x v="46"/>
    <x v="2"/>
    <x v="4590"/>
    <x v="46"/>
    <x v="2"/>
    <x v="2"/>
    <x v="326"/>
    <x v="155"/>
    <x v="1528"/>
    <x v="4"/>
    <x v="3"/>
    <x v="21"/>
    <x v="21"/>
    <x v="0"/>
    <x v="0"/>
    <x v="7"/>
    <x v="0"/>
  </r>
  <r>
    <x v="0"/>
    <x v="0"/>
    <x v="329"/>
    <x v="351"/>
    <x v="46"/>
    <x v="2"/>
    <x v="4591"/>
    <x v="223"/>
    <x v="2"/>
    <x v="2"/>
    <x v="263"/>
    <x v="293"/>
    <x v="2582"/>
    <x v="4"/>
    <x v="3"/>
    <x v="26"/>
    <x v="26"/>
    <x v="0"/>
    <x v="0"/>
    <x v="7"/>
    <x v="0"/>
  </r>
  <r>
    <x v="0"/>
    <x v="0"/>
    <x v="330"/>
    <x v="352"/>
    <x v="46"/>
    <x v="2"/>
    <x v="4592"/>
    <x v="356"/>
    <x v="2"/>
    <x v="2"/>
    <x v="756"/>
    <x v="294"/>
    <x v="2583"/>
    <x v="4"/>
    <x v="3"/>
    <x v="19"/>
    <x v="19"/>
    <x v="0"/>
    <x v="0"/>
    <x v="7"/>
    <x v="0"/>
  </r>
  <r>
    <x v="0"/>
    <x v="0"/>
    <x v="439"/>
    <x v="465"/>
    <x v="46"/>
    <x v="2"/>
    <x v="4593"/>
    <x v="66"/>
    <x v="2"/>
    <x v="2"/>
    <x v="444"/>
    <x v="385"/>
    <x v="707"/>
    <x v="4"/>
    <x v="3"/>
    <x v="20"/>
    <x v="20"/>
    <x v="0"/>
    <x v="0"/>
    <x v="7"/>
    <x v="0"/>
  </r>
  <r>
    <x v="0"/>
    <x v="0"/>
    <x v="270"/>
    <x v="286"/>
    <x v="46"/>
    <x v="2"/>
    <x v="4594"/>
    <x v="52"/>
    <x v="2"/>
    <x v="2"/>
    <x v="588"/>
    <x v="239"/>
    <x v="1722"/>
    <x v="4"/>
    <x v="3"/>
    <x v="19"/>
    <x v="19"/>
    <x v="0"/>
    <x v="0"/>
    <x v="7"/>
    <x v="0"/>
  </r>
  <r>
    <x v="0"/>
    <x v="0"/>
    <x v="270"/>
    <x v="286"/>
    <x v="46"/>
    <x v="2"/>
    <x v="4595"/>
    <x v="354"/>
    <x v="2"/>
    <x v="2"/>
    <x v="437"/>
    <x v="239"/>
    <x v="2513"/>
    <x v="4"/>
    <x v="3"/>
    <x v="19"/>
    <x v="19"/>
    <x v="0"/>
    <x v="0"/>
    <x v="7"/>
    <x v="0"/>
  </r>
  <r>
    <x v="0"/>
    <x v="0"/>
    <x v="177"/>
    <x v="187"/>
    <x v="46"/>
    <x v="2"/>
    <x v="4596"/>
    <x v="59"/>
    <x v="2"/>
    <x v="2"/>
    <x v="129"/>
    <x v="157"/>
    <x v="172"/>
    <x v="4"/>
    <x v="3"/>
    <x v="21"/>
    <x v="21"/>
    <x v="0"/>
    <x v="0"/>
    <x v="7"/>
    <x v="0"/>
  </r>
  <r>
    <x v="0"/>
    <x v="0"/>
    <x v="178"/>
    <x v="188"/>
    <x v="46"/>
    <x v="2"/>
    <x v="4597"/>
    <x v="59"/>
    <x v="2"/>
    <x v="2"/>
    <x v="129"/>
    <x v="158"/>
    <x v="1864"/>
    <x v="4"/>
    <x v="3"/>
    <x v="21"/>
    <x v="21"/>
    <x v="0"/>
    <x v="0"/>
    <x v="7"/>
    <x v="0"/>
  </r>
  <r>
    <x v="0"/>
    <x v="0"/>
    <x v="334"/>
    <x v="356"/>
    <x v="46"/>
    <x v="2"/>
    <x v="4598"/>
    <x v="45"/>
    <x v="2"/>
    <x v="2"/>
    <x v="128"/>
    <x v="298"/>
    <x v="376"/>
    <x v="4"/>
    <x v="3"/>
    <x v="20"/>
    <x v="20"/>
    <x v="0"/>
    <x v="0"/>
    <x v="7"/>
    <x v="0"/>
  </r>
  <r>
    <x v="0"/>
    <x v="0"/>
    <x v="447"/>
    <x v="473"/>
    <x v="46"/>
    <x v="2"/>
    <x v="4599"/>
    <x v="45"/>
    <x v="2"/>
    <x v="2"/>
    <x v="45"/>
    <x v="389"/>
    <x v="600"/>
    <x v="4"/>
    <x v="3"/>
    <x v="16"/>
    <x v="16"/>
    <x v="0"/>
    <x v="0"/>
    <x v="7"/>
    <x v="0"/>
  </r>
  <r>
    <x v="0"/>
    <x v="0"/>
    <x v="272"/>
    <x v="288"/>
    <x v="46"/>
    <x v="2"/>
    <x v="4600"/>
    <x v="45"/>
    <x v="2"/>
    <x v="2"/>
    <x v="131"/>
    <x v="240"/>
    <x v="678"/>
    <x v="4"/>
    <x v="3"/>
    <x v="20"/>
    <x v="20"/>
    <x v="0"/>
    <x v="0"/>
    <x v="7"/>
    <x v="0"/>
  </r>
  <r>
    <x v="0"/>
    <x v="0"/>
    <x v="390"/>
    <x v="418"/>
    <x v="46"/>
    <x v="2"/>
    <x v="4601"/>
    <x v="47"/>
    <x v="2"/>
    <x v="2"/>
    <x v="68"/>
    <x v="345"/>
    <x v="479"/>
    <x v="4"/>
    <x v="3"/>
    <x v="21"/>
    <x v="21"/>
    <x v="0"/>
    <x v="0"/>
    <x v="7"/>
    <x v="0"/>
  </r>
  <r>
    <x v="0"/>
    <x v="0"/>
    <x v="273"/>
    <x v="289"/>
    <x v="46"/>
    <x v="2"/>
    <x v="4602"/>
    <x v="45"/>
    <x v="2"/>
    <x v="2"/>
    <x v="131"/>
    <x v="241"/>
    <x v="290"/>
    <x v="4"/>
    <x v="3"/>
    <x v="20"/>
    <x v="20"/>
    <x v="0"/>
    <x v="0"/>
    <x v="7"/>
    <x v="0"/>
  </r>
  <r>
    <x v="0"/>
    <x v="0"/>
    <x v="184"/>
    <x v="194"/>
    <x v="46"/>
    <x v="2"/>
    <x v="4603"/>
    <x v="47"/>
    <x v="2"/>
    <x v="2"/>
    <x v="68"/>
    <x v="163"/>
    <x v="711"/>
    <x v="4"/>
    <x v="3"/>
    <x v="21"/>
    <x v="21"/>
    <x v="0"/>
    <x v="0"/>
    <x v="7"/>
    <x v="0"/>
  </r>
  <r>
    <x v="0"/>
    <x v="0"/>
    <x v="274"/>
    <x v="290"/>
    <x v="46"/>
    <x v="2"/>
    <x v="4604"/>
    <x v="219"/>
    <x v="2"/>
    <x v="2"/>
    <x v="657"/>
    <x v="242"/>
    <x v="2584"/>
    <x v="4"/>
    <x v="3"/>
    <x v="19"/>
    <x v="19"/>
    <x v="0"/>
    <x v="0"/>
    <x v="7"/>
    <x v="0"/>
  </r>
  <r>
    <x v="0"/>
    <x v="0"/>
    <x v="275"/>
    <x v="291"/>
    <x v="46"/>
    <x v="2"/>
    <x v="4605"/>
    <x v="123"/>
    <x v="2"/>
    <x v="2"/>
    <x v="1655"/>
    <x v="243"/>
    <x v="2585"/>
    <x v="4"/>
    <x v="3"/>
    <x v="21"/>
    <x v="21"/>
    <x v="0"/>
    <x v="0"/>
    <x v="7"/>
    <x v="0"/>
  </r>
  <r>
    <x v="0"/>
    <x v="0"/>
    <x v="189"/>
    <x v="199"/>
    <x v="46"/>
    <x v="2"/>
    <x v="4606"/>
    <x v="59"/>
    <x v="2"/>
    <x v="2"/>
    <x v="129"/>
    <x v="166"/>
    <x v="182"/>
    <x v="4"/>
    <x v="3"/>
    <x v="21"/>
    <x v="21"/>
    <x v="0"/>
    <x v="0"/>
    <x v="7"/>
    <x v="0"/>
  </r>
  <r>
    <x v="0"/>
    <x v="0"/>
    <x v="218"/>
    <x v="234"/>
    <x v="46"/>
    <x v="2"/>
    <x v="4607"/>
    <x v="362"/>
    <x v="2"/>
    <x v="2"/>
    <x v="443"/>
    <x v="190"/>
    <x v="2586"/>
    <x v="4"/>
    <x v="3"/>
    <x v="16"/>
    <x v="16"/>
    <x v="0"/>
    <x v="0"/>
    <x v="7"/>
    <x v="0"/>
  </r>
  <r>
    <x v="0"/>
    <x v="0"/>
    <x v="277"/>
    <x v="293"/>
    <x v="46"/>
    <x v="2"/>
    <x v="4608"/>
    <x v="354"/>
    <x v="2"/>
    <x v="2"/>
    <x v="591"/>
    <x v="245"/>
    <x v="2196"/>
    <x v="4"/>
    <x v="3"/>
    <x v="19"/>
    <x v="19"/>
    <x v="0"/>
    <x v="0"/>
    <x v="7"/>
    <x v="0"/>
  </r>
  <r>
    <x v="0"/>
    <x v="0"/>
    <x v="336"/>
    <x v="358"/>
    <x v="46"/>
    <x v="2"/>
    <x v="4609"/>
    <x v="354"/>
    <x v="2"/>
    <x v="2"/>
    <x v="591"/>
    <x v="300"/>
    <x v="2587"/>
    <x v="4"/>
    <x v="3"/>
    <x v="19"/>
    <x v="19"/>
    <x v="0"/>
    <x v="0"/>
    <x v="7"/>
    <x v="0"/>
  </r>
  <r>
    <x v="0"/>
    <x v="0"/>
    <x v="108"/>
    <x v="107"/>
    <x v="46"/>
    <x v="2"/>
    <x v="4610"/>
    <x v="45"/>
    <x v="2"/>
    <x v="2"/>
    <x v="131"/>
    <x v="94"/>
    <x v="1209"/>
    <x v="4"/>
    <x v="3"/>
    <x v="20"/>
    <x v="20"/>
    <x v="0"/>
    <x v="0"/>
    <x v="7"/>
    <x v="0"/>
  </r>
  <r>
    <x v="0"/>
    <x v="0"/>
    <x v="457"/>
    <x v="483"/>
    <x v="46"/>
    <x v="2"/>
    <x v="4611"/>
    <x v="60"/>
    <x v="2"/>
    <x v="2"/>
    <x v="200"/>
    <x v="141"/>
    <x v="618"/>
    <x v="4"/>
    <x v="3"/>
    <x v="20"/>
    <x v="20"/>
    <x v="0"/>
    <x v="0"/>
    <x v="7"/>
    <x v="0"/>
  </r>
  <r>
    <x v="0"/>
    <x v="0"/>
    <x v="280"/>
    <x v="296"/>
    <x v="46"/>
    <x v="2"/>
    <x v="4612"/>
    <x v="45"/>
    <x v="2"/>
    <x v="2"/>
    <x v="201"/>
    <x v="248"/>
    <x v="297"/>
    <x v="4"/>
    <x v="3"/>
    <x v="19"/>
    <x v="19"/>
    <x v="0"/>
    <x v="0"/>
    <x v="7"/>
    <x v="0"/>
  </r>
  <r>
    <x v="0"/>
    <x v="0"/>
    <x v="197"/>
    <x v="207"/>
    <x v="46"/>
    <x v="2"/>
    <x v="4613"/>
    <x v="45"/>
    <x v="2"/>
    <x v="2"/>
    <x v="61"/>
    <x v="172"/>
    <x v="189"/>
    <x v="4"/>
    <x v="3"/>
    <x v="21"/>
    <x v="21"/>
    <x v="0"/>
    <x v="0"/>
    <x v="7"/>
    <x v="0"/>
  </r>
  <r>
    <x v="0"/>
    <x v="0"/>
    <x v="200"/>
    <x v="210"/>
    <x v="46"/>
    <x v="2"/>
    <x v="4614"/>
    <x v="45"/>
    <x v="2"/>
    <x v="2"/>
    <x v="61"/>
    <x v="174"/>
    <x v="1213"/>
    <x v="4"/>
    <x v="3"/>
    <x v="21"/>
    <x v="21"/>
    <x v="0"/>
    <x v="0"/>
    <x v="7"/>
    <x v="0"/>
  </r>
  <r>
    <x v="0"/>
    <x v="0"/>
    <x v="116"/>
    <x v="115"/>
    <x v="46"/>
    <x v="2"/>
    <x v="4615"/>
    <x v="354"/>
    <x v="2"/>
    <x v="2"/>
    <x v="310"/>
    <x v="101"/>
    <x v="2588"/>
    <x v="4"/>
    <x v="3"/>
    <x v="20"/>
    <x v="20"/>
    <x v="0"/>
    <x v="0"/>
    <x v="7"/>
    <x v="0"/>
  </r>
  <r>
    <x v="0"/>
    <x v="0"/>
    <x v="527"/>
    <x v="559"/>
    <x v="46"/>
    <x v="2"/>
    <x v="4616"/>
    <x v="51"/>
    <x v="2"/>
    <x v="2"/>
    <x v="51"/>
    <x v="453"/>
    <x v="1608"/>
    <x v="4"/>
    <x v="3"/>
    <x v="16"/>
    <x v="16"/>
    <x v="0"/>
    <x v="0"/>
    <x v="7"/>
    <x v="0"/>
  </r>
  <r>
    <x v="0"/>
    <x v="0"/>
    <x v="203"/>
    <x v="213"/>
    <x v="46"/>
    <x v="2"/>
    <x v="4617"/>
    <x v="47"/>
    <x v="2"/>
    <x v="2"/>
    <x v="68"/>
    <x v="177"/>
    <x v="1221"/>
    <x v="4"/>
    <x v="3"/>
    <x v="21"/>
    <x v="21"/>
    <x v="0"/>
    <x v="0"/>
    <x v="7"/>
    <x v="0"/>
  </r>
  <r>
    <x v="0"/>
    <x v="0"/>
    <x v="638"/>
    <x v="673"/>
    <x v="46"/>
    <x v="2"/>
    <x v="4618"/>
    <x v="47"/>
    <x v="2"/>
    <x v="2"/>
    <x v="435"/>
    <x v="551"/>
    <x v="2080"/>
    <x v="4"/>
    <x v="3"/>
    <x v="20"/>
    <x v="20"/>
    <x v="0"/>
    <x v="0"/>
    <x v="7"/>
    <x v="0"/>
  </r>
  <r>
    <x v="0"/>
    <x v="0"/>
    <x v="206"/>
    <x v="216"/>
    <x v="46"/>
    <x v="2"/>
    <x v="4619"/>
    <x v="63"/>
    <x v="2"/>
    <x v="2"/>
    <x v="70"/>
    <x v="180"/>
    <x v="2589"/>
    <x v="4"/>
    <x v="3"/>
    <x v="26"/>
    <x v="26"/>
    <x v="0"/>
    <x v="0"/>
    <x v="7"/>
    <x v="0"/>
  </r>
  <r>
    <x v="0"/>
    <x v="0"/>
    <x v="484"/>
    <x v="512"/>
    <x v="46"/>
    <x v="2"/>
    <x v="4620"/>
    <x v="367"/>
    <x v="2"/>
    <x v="2"/>
    <x v="1656"/>
    <x v="418"/>
    <x v="2590"/>
    <x v="2"/>
    <x v="1"/>
    <x v="29"/>
    <x v="29"/>
    <x v="0"/>
    <x v="0"/>
    <x v="7"/>
    <x v="0"/>
  </r>
  <r>
    <x v="0"/>
    <x v="0"/>
    <x v="118"/>
    <x v="117"/>
    <x v="46"/>
    <x v="2"/>
    <x v="4621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6"/>
    <x v="2"/>
    <x v="4622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6"/>
    <x v="2"/>
    <x v="4623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120"/>
    <x v="46"/>
    <x v="2"/>
    <x v="4624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1"/>
    <x v="46"/>
    <x v="2"/>
    <x v="4625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6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7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8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9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30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6"/>
    <x v="2"/>
    <x v="4631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18"/>
    <x v="46"/>
    <x v="2"/>
    <x v="4632"/>
    <x v="75"/>
    <x v="1"/>
    <x v="0"/>
    <x v="4"/>
    <x v="0"/>
    <x v="0"/>
    <x v="4"/>
    <x v="3"/>
    <x v="16"/>
    <x v="16"/>
    <x v="0"/>
    <x v="0"/>
    <x v="7"/>
    <x v="0"/>
  </r>
  <r>
    <x v="0"/>
    <x v="0"/>
    <x v="118"/>
    <x v="122"/>
    <x v="46"/>
    <x v="2"/>
    <x v="4633"/>
    <x v="75"/>
    <x v="1"/>
    <x v="0"/>
    <x v="4"/>
    <x v="0"/>
    <x v="0"/>
    <x v="4"/>
    <x v="3"/>
    <x v="20"/>
    <x v="20"/>
    <x v="0"/>
    <x v="0"/>
    <x v="7"/>
    <x v="0"/>
  </r>
  <r>
    <x v="0"/>
    <x v="0"/>
    <x v="118"/>
    <x v="362"/>
    <x v="46"/>
    <x v="2"/>
    <x v="4634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123"/>
    <x v="46"/>
    <x v="2"/>
    <x v="4635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6"/>
    <x v="2"/>
    <x v="4636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221"/>
    <x v="46"/>
    <x v="2"/>
    <x v="4637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21"/>
    <x v="46"/>
    <x v="2"/>
    <x v="4638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303"/>
    <x v="46"/>
    <x v="2"/>
    <x v="4639"/>
    <x v="4"/>
    <x v="3"/>
    <x v="3"/>
    <x v="4"/>
    <x v="0"/>
    <x v="0"/>
    <x v="4"/>
    <x v="3"/>
    <x v="20"/>
    <x v="20"/>
    <x v="0"/>
    <x v="0"/>
    <x v="7"/>
    <x v="0"/>
  </r>
  <r>
    <x v="0"/>
    <x v="0"/>
    <x v="1"/>
    <x v="1"/>
    <x v="47"/>
    <x v="2"/>
    <x v="4640"/>
    <x v="1352"/>
    <x v="1"/>
    <x v="0"/>
    <x v="1657"/>
    <x v="1"/>
    <x v="2591"/>
    <x v="0"/>
    <x v="0"/>
    <x v="1"/>
    <x v="1"/>
    <x v="0"/>
    <x v="0"/>
    <x v="7"/>
    <x v="0"/>
  </r>
  <r>
    <x v="0"/>
    <x v="0"/>
    <x v="488"/>
    <x v="517"/>
    <x v="47"/>
    <x v="2"/>
    <x v="4641"/>
    <x v="408"/>
    <x v="1"/>
    <x v="0"/>
    <x v="1328"/>
    <x v="422"/>
    <x v="2592"/>
    <x v="1"/>
    <x v="1"/>
    <x v="15"/>
    <x v="15"/>
    <x v="0"/>
    <x v="0"/>
    <x v="7"/>
    <x v="0"/>
  </r>
  <r>
    <x v="0"/>
    <x v="0"/>
    <x v="552"/>
    <x v="587"/>
    <x v="47"/>
    <x v="2"/>
    <x v="4642"/>
    <x v="520"/>
    <x v="1"/>
    <x v="0"/>
    <x v="1658"/>
    <x v="474"/>
    <x v="2593"/>
    <x v="0"/>
    <x v="0"/>
    <x v="0"/>
    <x v="0"/>
    <x v="0"/>
    <x v="0"/>
    <x v="7"/>
    <x v="0"/>
  </r>
  <r>
    <x v="0"/>
    <x v="0"/>
    <x v="283"/>
    <x v="305"/>
    <x v="47"/>
    <x v="2"/>
    <x v="4643"/>
    <x v="1353"/>
    <x v="1"/>
    <x v="0"/>
    <x v="950"/>
    <x v="251"/>
    <x v="2594"/>
    <x v="5"/>
    <x v="0"/>
    <x v="27"/>
    <x v="27"/>
    <x v="0"/>
    <x v="0"/>
    <x v="7"/>
    <x v="0"/>
  </r>
  <r>
    <x v="0"/>
    <x v="0"/>
    <x v="2"/>
    <x v="2"/>
    <x v="47"/>
    <x v="2"/>
    <x v="4644"/>
    <x v="278"/>
    <x v="1"/>
    <x v="0"/>
    <x v="1659"/>
    <x v="2"/>
    <x v="2595"/>
    <x v="0"/>
    <x v="0"/>
    <x v="0"/>
    <x v="0"/>
    <x v="0"/>
    <x v="0"/>
    <x v="7"/>
    <x v="0"/>
  </r>
  <r>
    <x v="0"/>
    <x v="0"/>
    <x v="122"/>
    <x v="132"/>
    <x v="47"/>
    <x v="2"/>
    <x v="4645"/>
    <x v="4"/>
    <x v="1"/>
    <x v="0"/>
    <x v="4"/>
    <x v="106"/>
    <x v="0"/>
    <x v="0"/>
    <x v="0"/>
    <x v="2"/>
    <x v="2"/>
    <x v="0"/>
    <x v="0"/>
    <x v="7"/>
    <x v="0"/>
  </r>
  <r>
    <x v="0"/>
    <x v="0"/>
    <x v="7"/>
    <x v="7"/>
    <x v="47"/>
    <x v="2"/>
    <x v="4646"/>
    <x v="820"/>
    <x v="1"/>
    <x v="0"/>
    <x v="993"/>
    <x v="7"/>
    <x v="2596"/>
    <x v="0"/>
    <x v="0"/>
    <x v="2"/>
    <x v="2"/>
    <x v="0"/>
    <x v="0"/>
    <x v="7"/>
    <x v="0"/>
  </r>
  <r>
    <x v="0"/>
    <x v="0"/>
    <x v="285"/>
    <x v="307"/>
    <x v="47"/>
    <x v="2"/>
    <x v="4647"/>
    <x v="310"/>
    <x v="1"/>
    <x v="0"/>
    <x v="1660"/>
    <x v="253"/>
    <x v="2597"/>
    <x v="0"/>
    <x v="0"/>
    <x v="2"/>
    <x v="2"/>
    <x v="0"/>
    <x v="0"/>
    <x v="7"/>
    <x v="0"/>
  </r>
  <r>
    <x v="0"/>
    <x v="0"/>
    <x v="223"/>
    <x v="239"/>
    <x v="47"/>
    <x v="2"/>
    <x v="4648"/>
    <x v="4"/>
    <x v="1"/>
    <x v="0"/>
    <x v="4"/>
    <x v="195"/>
    <x v="0"/>
    <x v="0"/>
    <x v="0"/>
    <x v="2"/>
    <x v="2"/>
    <x v="0"/>
    <x v="0"/>
    <x v="7"/>
    <x v="0"/>
  </r>
  <r>
    <x v="0"/>
    <x v="0"/>
    <x v="548"/>
    <x v="583"/>
    <x v="47"/>
    <x v="2"/>
    <x v="4649"/>
    <x v="303"/>
    <x v="1"/>
    <x v="0"/>
    <x v="1661"/>
    <x v="470"/>
    <x v="2598"/>
    <x v="0"/>
    <x v="0"/>
    <x v="0"/>
    <x v="0"/>
    <x v="0"/>
    <x v="0"/>
    <x v="7"/>
    <x v="0"/>
  </r>
  <r>
    <x v="0"/>
    <x v="0"/>
    <x v="287"/>
    <x v="309"/>
    <x v="47"/>
    <x v="2"/>
    <x v="4650"/>
    <x v="1354"/>
    <x v="1"/>
    <x v="0"/>
    <x v="1662"/>
    <x v="255"/>
    <x v="2599"/>
    <x v="0"/>
    <x v="0"/>
    <x v="2"/>
    <x v="2"/>
    <x v="0"/>
    <x v="0"/>
    <x v="7"/>
    <x v="0"/>
  </r>
  <r>
    <x v="0"/>
    <x v="0"/>
    <x v="289"/>
    <x v="311"/>
    <x v="47"/>
    <x v="2"/>
    <x v="4651"/>
    <x v="1355"/>
    <x v="1"/>
    <x v="0"/>
    <x v="1663"/>
    <x v="257"/>
    <x v="2600"/>
    <x v="0"/>
    <x v="0"/>
    <x v="30"/>
    <x v="30"/>
    <x v="0"/>
    <x v="0"/>
    <x v="7"/>
    <x v="0"/>
  </r>
  <r>
    <x v="0"/>
    <x v="0"/>
    <x v="290"/>
    <x v="312"/>
    <x v="47"/>
    <x v="2"/>
    <x v="4652"/>
    <x v="1356"/>
    <x v="1"/>
    <x v="0"/>
    <x v="1664"/>
    <x v="258"/>
    <x v="2601"/>
    <x v="0"/>
    <x v="0"/>
    <x v="30"/>
    <x v="30"/>
    <x v="0"/>
    <x v="0"/>
    <x v="7"/>
    <x v="0"/>
  </r>
  <r>
    <x v="0"/>
    <x v="0"/>
    <x v="656"/>
    <x v="694"/>
    <x v="47"/>
    <x v="2"/>
    <x v="4653"/>
    <x v="1357"/>
    <x v="1"/>
    <x v="0"/>
    <x v="1665"/>
    <x v="568"/>
    <x v="2602"/>
    <x v="1"/>
    <x v="1"/>
    <x v="12"/>
    <x v="12"/>
    <x v="0"/>
    <x v="0"/>
    <x v="7"/>
    <x v="0"/>
  </r>
  <r>
    <x v="0"/>
    <x v="0"/>
    <x v="21"/>
    <x v="21"/>
    <x v="47"/>
    <x v="2"/>
    <x v="4654"/>
    <x v="1358"/>
    <x v="1"/>
    <x v="0"/>
    <x v="1666"/>
    <x v="21"/>
    <x v="2603"/>
    <x v="1"/>
    <x v="1"/>
    <x v="8"/>
    <x v="8"/>
    <x v="0"/>
    <x v="0"/>
    <x v="7"/>
    <x v="0"/>
  </r>
  <r>
    <x v="0"/>
    <x v="0"/>
    <x v="348"/>
    <x v="376"/>
    <x v="47"/>
    <x v="2"/>
    <x v="4655"/>
    <x v="1359"/>
    <x v="1"/>
    <x v="0"/>
    <x v="1667"/>
    <x v="312"/>
    <x v="2604"/>
    <x v="1"/>
    <x v="1"/>
    <x v="4"/>
    <x v="4"/>
    <x v="0"/>
    <x v="0"/>
    <x v="7"/>
    <x v="0"/>
  </r>
  <r>
    <x v="0"/>
    <x v="0"/>
    <x v="350"/>
    <x v="378"/>
    <x v="47"/>
    <x v="2"/>
    <x v="4656"/>
    <x v="824"/>
    <x v="1"/>
    <x v="0"/>
    <x v="997"/>
    <x v="198"/>
    <x v="2605"/>
    <x v="1"/>
    <x v="1"/>
    <x v="4"/>
    <x v="4"/>
    <x v="0"/>
    <x v="0"/>
    <x v="7"/>
    <x v="0"/>
  </r>
  <r>
    <x v="0"/>
    <x v="0"/>
    <x v="354"/>
    <x v="382"/>
    <x v="47"/>
    <x v="2"/>
    <x v="4657"/>
    <x v="943"/>
    <x v="1"/>
    <x v="0"/>
    <x v="1668"/>
    <x v="317"/>
    <x v="2606"/>
    <x v="1"/>
    <x v="1"/>
    <x v="4"/>
    <x v="4"/>
    <x v="0"/>
    <x v="0"/>
    <x v="7"/>
    <x v="0"/>
  </r>
  <r>
    <x v="0"/>
    <x v="0"/>
    <x v="414"/>
    <x v="442"/>
    <x v="47"/>
    <x v="2"/>
    <x v="4658"/>
    <x v="1360"/>
    <x v="1"/>
    <x v="0"/>
    <x v="1669"/>
    <x v="365"/>
    <x v="2607"/>
    <x v="2"/>
    <x v="1"/>
    <x v="7"/>
    <x v="7"/>
    <x v="0"/>
    <x v="0"/>
    <x v="7"/>
    <x v="0"/>
  </r>
  <r>
    <x v="0"/>
    <x v="0"/>
    <x v="571"/>
    <x v="607"/>
    <x v="47"/>
    <x v="2"/>
    <x v="4659"/>
    <x v="1361"/>
    <x v="1"/>
    <x v="0"/>
    <x v="1670"/>
    <x v="492"/>
    <x v="2608"/>
    <x v="2"/>
    <x v="1"/>
    <x v="5"/>
    <x v="5"/>
    <x v="0"/>
    <x v="0"/>
    <x v="7"/>
    <x v="0"/>
  </r>
  <r>
    <x v="0"/>
    <x v="0"/>
    <x v="621"/>
    <x v="655"/>
    <x v="47"/>
    <x v="2"/>
    <x v="4660"/>
    <x v="1215"/>
    <x v="1"/>
    <x v="0"/>
    <x v="1468"/>
    <x v="535"/>
    <x v="2306"/>
    <x v="2"/>
    <x v="1"/>
    <x v="5"/>
    <x v="5"/>
    <x v="0"/>
    <x v="0"/>
    <x v="7"/>
    <x v="0"/>
  </r>
  <r>
    <x v="0"/>
    <x v="0"/>
    <x v="232"/>
    <x v="248"/>
    <x v="47"/>
    <x v="2"/>
    <x v="4661"/>
    <x v="1362"/>
    <x v="1"/>
    <x v="0"/>
    <x v="1671"/>
    <x v="204"/>
    <x v="2609"/>
    <x v="1"/>
    <x v="1"/>
    <x v="31"/>
    <x v="31"/>
    <x v="0"/>
    <x v="0"/>
    <x v="7"/>
    <x v="0"/>
  </r>
  <r>
    <x v="0"/>
    <x v="0"/>
    <x v="232"/>
    <x v="248"/>
    <x v="47"/>
    <x v="2"/>
    <x v="4662"/>
    <x v="332"/>
    <x v="1"/>
    <x v="0"/>
    <x v="1672"/>
    <x v="204"/>
    <x v="2610"/>
    <x v="1"/>
    <x v="1"/>
    <x v="31"/>
    <x v="31"/>
    <x v="0"/>
    <x v="0"/>
    <x v="7"/>
    <x v="0"/>
  </r>
  <r>
    <x v="0"/>
    <x v="0"/>
    <x v="232"/>
    <x v="248"/>
    <x v="47"/>
    <x v="2"/>
    <x v="4663"/>
    <x v="1363"/>
    <x v="1"/>
    <x v="0"/>
    <x v="1673"/>
    <x v="204"/>
    <x v="2611"/>
    <x v="1"/>
    <x v="1"/>
    <x v="31"/>
    <x v="31"/>
    <x v="0"/>
    <x v="0"/>
    <x v="7"/>
    <x v="0"/>
  </r>
  <r>
    <x v="0"/>
    <x v="0"/>
    <x v="298"/>
    <x v="320"/>
    <x v="47"/>
    <x v="2"/>
    <x v="4664"/>
    <x v="1364"/>
    <x v="1"/>
    <x v="0"/>
    <x v="1674"/>
    <x v="266"/>
    <x v="2612"/>
    <x v="1"/>
    <x v="1"/>
    <x v="31"/>
    <x v="31"/>
    <x v="0"/>
    <x v="0"/>
    <x v="7"/>
    <x v="0"/>
  </r>
  <r>
    <x v="0"/>
    <x v="0"/>
    <x v="361"/>
    <x v="389"/>
    <x v="47"/>
    <x v="2"/>
    <x v="4665"/>
    <x v="1365"/>
    <x v="1"/>
    <x v="0"/>
    <x v="1675"/>
    <x v="323"/>
    <x v="2613"/>
    <x v="2"/>
    <x v="1"/>
    <x v="22"/>
    <x v="22"/>
    <x v="0"/>
    <x v="0"/>
    <x v="7"/>
    <x v="0"/>
  </r>
  <r>
    <x v="0"/>
    <x v="0"/>
    <x v="299"/>
    <x v="321"/>
    <x v="47"/>
    <x v="2"/>
    <x v="4666"/>
    <x v="1366"/>
    <x v="1"/>
    <x v="0"/>
    <x v="1676"/>
    <x v="267"/>
    <x v="2614"/>
    <x v="2"/>
    <x v="1"/>
    <x v="22"/>
    <x v="22"/>
    <x v="0"/>
    <x v="0"/>
    <x v="7"/>
    <x v="0"/>
  </r>
  <r>
    <x v="0"/>
    <x v="0"/>
    <x v="240"/>
    <x v="256"/>
    <x v="47"/>
    <x v="2"/>
    <x v="4667"/>
    <x v="1367"/>
    <x v="1"/>
    <x v="0"/>
    <x v="1677"/>
    <x v="212"/>
    <x v="2615"/>
    <x v="1"/>
    <x v="1"/>
    <x v="11"/>
    <x v="11"/>
    <x v="0"/>
    <x v="0"/>
    <x v="7"/>
    <x v="0"/>
  </r>
  <r>
    <x v="0"/>
    <x v="0"/>
    <x v="241"/>
    <x v="257"/>
    <x v="47"/>
    <x v="2"/>
    <x v="4668"/>
    <x v="1364"/>
    <x v="1"/>
    <x v="0"/>
    <x v="1678"/>
    <x v="213"/>
    <x v="2616"/>
    <x v="1"/>
    <x v="1"/>
    <x v="11"/>
    <x v="11"/>
    <x v="0"/>
    <x v="0"/>
    <x v="7"/>
    <x v="0"/>
  </r>
  <r>
    <x v="0"/>
    <x v="0"/>
    <x v="242"/>
    <x v="258"/>
    <x v="47"/>
    <x v="2"/>
    <x v="4669"/>
    <x v="1368"/>
    <x v="1"/>
    <x v="0"/>
    <x v="1679"/>
    <x v="214"/>
    <x v="2617"/>
    <x v="1"/>
    <x v="1"/>
    <x v="11"/>
    <x v="11"/>
    <x v="0"/>
    <x v="0"/>
    <x v="7"/>
    <x v="0"/>
  </r>
  <r>
    <x v="0"/>
    <x v="0"/>
    <x v="32"/>
    <x v="32"/>
    <x v="47"/>
    <x v="2"/>
    <x v="4670"/>
    <x v="1369"/>
    <x v="1"/>
    <x v="0"/>
    <x v="1680"/>
    <x v="32"/>
    <x v="2618"/>
    <x v="1"/>
    <x v="1"/>
    <x v="11"/>
    <x v="11"/>
    <x v="0"/>
    <x v="0"/>
    <x v="7"/>
    <x v="0"/>
  </r>
  <r>
    <x v="0"/>
    <x v="0"/>
    <x v="243"/>
    <x v="259"/>
    <x v="47"/>
    <x v="2"/>
    <x v="4671"/>
    <x v="1370"/>
    <x v="1"/>
    <x v="0"/>
    <x v="1681"/>
    <x v="215"/>
    <x v="2619"/>
    <x v="1"/>
    <x v="1"/>
    <x v="11"/>
    <x v="11"/>
    <x v="0"/>
    <x v="0"/>
    <x v="7"/>
    <x v="0"/>
  </r>
  <r>
    <x v="0"/>
    <x v="0"/>
    <x v="244"/>
    <x v="260"/>
    <x v="47"/>
    <x v="2"/>
    <x v="4672"/>
    <x v="1371"/>
    <x v="1"/>
    <x v="0"/>
    <x v="1682"/>
    <x v="216"/>
    <x v="2620"/>
    <x v="1"/>
    <x v="1"/>
    <x v="31"/>
    <x v="31"/>
    <x v="0"/>
    <x v="0"/>
    <x v="7"/>
    <x v="0"/>
  </r>
  <r>
    <x v="0"/>
    <x v="0"/>
    <x v="521"/>
    <x v="553"/>
    <x v="47"/>
    <x v="2"/>
    <x v="4673"/>
    <x v="1372"/>
    <x v="1"/>
    <x v="0"/>
    <x v="1683"/>
    <x v="450"/>
    <x v="2621"/>
    <x v="1"/>
    <x v="1"/>
    <x v="11"/>
    <x v="11"/>
    <x v="0"/>
    <x v="0"/>
    <x v="7"/>
    <x v="0"/>
  </r>
  <r>
    <x v="0"/>
    <x v="0"/>
    <x v="33"/>
    <x v="33"/>
    <x v="47"/>
    <x v="2"/>
    <x v="4674"/>
    <x v="1373"/>
    <x v="1"/>
    <x v="0"/>
    <x v="1684"/>
    <x v="33"/>
    <x v="2622"/>
    <x v="1"/>
    <x v="1"/>
    <x v="11"/>
    <x v="11"/>
    <x v="0"/>
    <x v="0"/>
    <x v="7"/>
    <x v="0"/>
  </r>
  <r>
    <x v="0"/>
    <x v="0"/>
    <x v="522"/>
    <x v="554"/>
    <x v="47"/>
    <x v="2"/>
    <x v="4675"/>
    <x v="1374"/>
    <x v="1"/>
    <x v="0"/>
    <x v="1685"/>
    <x v="451"/>
    <x v="2623"/>
    <x v="1"/>
    <x v="1"/>
    <x v="11"/>
    <x v="11"/>
    <x v="0"/>
    <x v="0"/>
    <x v="7"/>
    <x v="0"/>
  </r>
  <r>
    <x v="0"/>
    <x v="0"/>
    <x v="657"/>
    <x v="695"/>
    <x v="47"/>
    <x v="2"/>
    <x v="4676"/>
    <x v="1375"/>
    <x v="1"/>
    <x v="0"/>
    <x v="1686"/>
    <x v="569"/>
    <x v="2624"/>
    <x v="3"/>
    <x v="2"/>
    <x v="9"/>
    <x v="9"/>
    <x v="0"/>
    <x v="0"/>
    <x v="7"/>
    <x v="0"/>
  </r>
  <r>
    <x v="0"/>
    <x v="0"/>
    <x v="34"/>
    <x v="34"/>
    <x v="47"/>
    <x v="2"/>
    <x v="4677"/>
    <x v="80"/>
    <x v="1"/>
    <x v="0"/>
    <x v="1687"/>
    <x v="34"/>
    <x v="2625"/>
    <x v="2"/>
    <x v="1"/>
    <x v="13"/>
    <x v="13"/>
    <x v="0"/>
    <x v="0"/>
    <x v="7"/>
    <x v="0"/>
  </r>
  <r>
    <x v="0"/>
    <x v="0"/>
    <x v="35"/>
    <x v="35"/>
    <x v="47"/>
    <x v="2"/>
    <x v="4678"/>
    <x v="1376"/>
    <x v="1"/>
    <x v="0"/>
    <x v="1688"/>
    <x v="34"/>
    <x v="2626"/>
    <x v="2"/>
    <x v="1"/>
    <x v="13"/>
    <x v="13"/>
    <x v="0"/>
    <x v="0"/>
    <x v="7"/>
    <x v="0"/>
  </r>
  <r>
    <x v="0"/>
    <x v="0"/>
    <x v="140"/>
    <x v="150"/>
    <x v="47"/>
    <x v="2"/>
    <x v="4679"/>
    <x v="882"/>
    <x v="2"/>
    <x v="1"/>
    <x v="49"/>
    <x v="122"/>
    <x v="2627"/>
    <x v="1"/>
    <x v="1"/>
    <x v="3"/>
    <x v="3"/>
    <x v="0"/>
    <x v="0"/>
    <x v="7"/>
    <x v="0"/>
  </r>
  <r>
    <x v="0"/>
    <x v="0"/>
    <x v="141"/>
    <x v="151"/>
    <x v="47"/>
    <x v="2"/>
    <x v="4680"/>
    <x v="1216"/>
    <x v="2"/>
    <x v="1"/>
    <x v="1689"/>
    <x v="123"/>
    <x v="2628"/>
    <x v="1"/>
    <x v="1"/>
    <x v="15"/>
    <x v="15"/>
    <x v="0"/>
    <x v="0"/>
    <x v="7"/>
    <x v="0"/>
  </r>
  <r>
    <x v="0"/>
    <x v="0"/>
    <x v="142"/>
    <x v="152"/>
    <x v="47"/>
    <x v="2"/>
    <x v="4681"/>
    <x v="1181"/>
    <x v="2"/>
    <x v="1"/>
    <x v="632"/>
    <x v="123"/>
    <x v="2629"/>
    <x v="1"/>
    <x v="1"/>
    <x v="15"/>
    <x v="15"/>
    <x v="0"/>
    <x v="0"/>
    <x v="7"/>
    <x v="0"/>
  </r>
  <r>
    <x v="0"/>
    <x v="0"/>
    <x v="42"/>
    <x v="42"/>
    <x v="47"/>
    <x v="2"/>
    <x v="4682"/>
    <x v="986"/>
    <x v="2"/>
    <x v="1"/>
    <x v="1189"/>
    <x v="40"/>
    <x v="1913"/>
    <x v="2"/>
    <x v="1"/>
    <x v="5"/>
    <x v="5"/>
    <x v="0"/>
    <x v="0"/>
    <x v="7"/>
    <x v="0"/>
  </r>
  <r>
    <x v="0"/>
    <x v="0"/>
    <x v="658"/>
    <x v="696"/>
    <x v="47"/>
    <x v="2"/>
    <x v="4683"/>
    <x v="99"/>
    <x v="2"/>
    <x v="1"/>
    <x v="1540"/>
    <x v="570"/>
    <x v="2630"/>
    <x v="2"/>
    <x v="1"/>
    <x v="14"/>
    <x v="14"/>
    <x v="0"/>
    <x v="0"/>
    <x v="7"/>
    <x v="0"/>
  </r>
  <r>
    <x v="0"/>
    <x v="0"/>
    <x v="640"/>
    <x v="676"/>
    <x v="47"/>
    <x v="2"/>
    <x v="4684"/>
    <x v="224"/>
    <x v="2"/>
    <x v="1"/>
    <x v="370"/>
    <x v="553"/>
    <x v="2631"/>
    <x v="2"/>
    <x v="1"/>
    <x v="14"/>
    <x v="14"/>
    <x v="0"/>
    <x v="0"/>
    <x v="7"/>
    <x v="0"/>
  </r>
  <r>
    <x v="0"/>
    <x v="0"/>
    <x v="659"/>
    <x v="697"/>
    <x v="47"/>
    <x v="2"/>
    <x v="4685"/>
    <x v="1377"/>
    <x v="2"/>
    <x v="1"/>
    <x v="1690"/>
    <x v="571"/>
    <x v="2632"/>
    <x v="1"/>
    <x v="1"/>
    <x v="32"/>
    <x v="32"/>
    <x v="0"/>
    <x v="0"/>
    <x v="7"/>
    <x v="0"/>
  </r>
  <r>
    <x v="0"/>
    <x v="0"/>
    <x v="617"/>
    <x v="651"/>
    <x v="47"/>
    <x v="2"/>
    <x v="4686"/>
    <x v="1378"/>
    <x v="2"/>
    <x v="1"/>
    <x v="1691"/>
    <x v="532"/>
    <x v="2633"/>
    <x v="2"/>
    <x v="1"/>
    <x v="13"/>
    <x v="13"/>
    <x v="0"/>
    <x v="0"/>
    <x v="7"/>
    <x v="0"/>
  </r>
  <r>
    <x v="0"/>
    <x v="0"/>
    <x v="250"/>
    <x v="266"/>
    <x v="47"/>
    <x v="2"/>
    <x v="4687"/>
    <x v="295"/>
    <x v="2"/>
    <x v="1"/>
    <x v="1692"/>
    <x v="221"/>
    <x v="2634"/>
    <x v="2"/>
    <x v="1"/>
    <x v="5"/>
    <x v="5"/>
    <x v="0"/>
    <x v="0"/>
    <x v="7"/>
    <x v="0"/>
  </r>
  <r>
    <x v="0"/>
    <x v="0"/>
    <x v="549"/>
    <x v="584"/>
    <x v="47"/>
    <x v="2"/>
    <x v="4688"/>
    <x v="1379"/>
    <x v="2"/>
    <x v="4"/>
    <x v="1693"/>
    <x v="471"/>
    <x v="2635"/>
    <x v="2"/>
    <x v="1"/>
    <x v="14"/>
    <x v="14"/>
    <x v="0"/>
    <x v="0"/>
    <x v="7"/>
    <x v="0"/>
  </r>
  <r>
    <x v="0"/>
    <x v="0"/>
    <x v="307"/>
    <x v="329"/>
    <x v="47"/>
    <x v="2"/>
    <x v="4689"/>
    <x v="125"/>
    <x v="2"/>
    <x v="2"/>
    <x v="310"/>
    <x v="275"/>
    <x v="2636"/>
    <x v="4"/>
    <x v="3"/>
    <x v="16"/>
    <x v="16"/>
    <x v="0"/>
    <x v="0"/>
    <x v="7"/>
    <x v="0"/>
  </r>
  <r>
    <x v="0"/>
    <x v="0"/>
    <x v="368"/>
    <x v="396"/>
    <x v="47"/>
    <x v="2"/>
    <x v="4690"/>
    <x v="47"/>
    <x v="2"/>
    <x v="2"/>
    <x v="47"/>
    <x v="49"/>
    <x v="49"/>
    <x v="4"/>
    <x v="3"/>
    <x v="16"/>
    <x v="16"/>
    <x v="0"/>
    <x v="0"/>
    <x v="7"/>
    <x v="0"/>
  </r>
  <r>
    <x v="0"/>
    <x v="0"/>
    <x v="47"/>
    <x v="47"/>
    <x v="47"/>
    <x v="2"/>
    <x v="4691"/>
    <x v="45"/>
    <x v="2"/>
    <x v="2"/>
    <x v="45"/>
    <x v="45"/>
    <x v="44"/>
    <x v="4"/>
    <x v="3"/>
    <x v="16"/>
    <x v="16"/>
    <x v="0"/>
    <x v="0"/>
    <x v="7"/>
    <x v="0"/>
  </r>
  <r>
    <x v="0"/>
    <x v="0"/>
    <x v="251"/>
    <x v="267"/>
    <x v="47"/>
    <x v="2"/>
    <x v="4692"/>
    <x v="47"/>
    <x v="2"/>
    <x v="2"/>
    <x v="47"/>
    <x v="55"/>
    <x v="261"/>
    <x v="4"/>
    <x v="3"/>
    <x v="16"/>
    <x v="16"/>
    <x v="0"/>
    <x v="0"/>
    <x v="7"/>
    <x v="0"/>
  </r>
  <r>
    <x v="0"/>
    <x v="0"/>
    <x v="49"/>
    <x v="49"/>
    <x v="47"/>
    <x v="2"/>
    <x v="4693"/>
    <x v="46"/>
    <x v="2"/>
    <x v="2"/>
    <x v="46"/>
    <x v="47"/>
    <x v="2384"/>
    <x v="4"/>
    <x v="3"/>
    <x v="16"/>
    <x v="16"/>
    <x v="0"/>
    <x v="0"/>
    <x v="7"/>
    <x v="0"/>
  </r>
  <r>
    <x v="0"/>
    <x v="0"/>
    <x v="52"/>
    <x v="52"/>
    <x v="47"/>
    <x v="2"/>
    <x v="4694"/>
    <x v="45"/>
    <x v="2"/>
    <x v="2"/>
    <x v="45"/>
    <x v="49"/>
    <x v="818"/>
    <x v="4"/>
    <x v="3"/>
    <x v="16"/>
    <x v="16"/>
    <x v="0"/>
    <x v="0"/>
    <x v="7"/>
    <x v="0"/>
  </r>
  <r>
    <x v="0"/>
    <x v="0"/>
    <x v="53"/>
    <x v="53"/>
    <x v="47"/>
    <x v="2"/>
    <x v="4695"/>
    <x v="322"/>
    <x v="2"/>
    <x v="2"/>
    <x v="1117"/>
    <x v="50"/>
    <x v="2637"/>
    <x v="4"/>
    <x v="3"/>
    <x v="16"/>
    <x v="16"/>
    <x v="0"/>
    <x v="0"/>
    <x v="7"/>
    <x v="0"/>
  </r>
  <r>
    <x v="0"/>
    <x v="0"/>
    <x v="317"/>
    <x v="339"/>
    <x v="47"/>
    <x v="2"/>
    <x v="4696"/>
    <x v="1000"/>
    <x v="2"/>
    <x v="1"/>
    <x v="1694"/>
    <x v="284"/>
    <x v="2638"/>
    <x v="2"/>
    <x v="1"/>
    <x v="22"/>
    <x v="22"/>
    <x v="0"/>
    <x v="0"/>
    <x v="7"/>
    <x v="0"/>
  </r>
  <r>
    <x v="0"/>
    <x v="0"/>
    <x v="318"/>
    <x v="340"/>
    <x v="47"/>
    <x v="2"/>
    <x v="4697"/>
    <x v="266"/>
    <x v="2"/>
    <x v="1"/>
    <x v="316"/>
    <x v="285"/>
    <x v="2639"/>
    <x v="2"/>
    <x v="1"/>
    <x v="22"/>
    <x v="22"/>
    <x v="0"/>
    <x v="0"/>
    <x v="7"/>
    <x v="0"/>
  </r>
  <r>
    <x v="0"/>
    <x v="0"/>
    <x v="372"/>
    <x v="400"/>
    <x v="47"/>
    <x v="2"/>
    <x v="4698"/>
    <x v="111"/>
    <x v="2"/>
    <x v="1"/>
    <x v="106"/>
    <x v="332"/>
    <x v="1272"/>
    <x v="2"/>
    <x v="1"/>
    <x v="22"/>
    <x v="22"/>
    <x v="0"/>
    <x v="0"/>
    <x v="7"/>
    <x v="0"/>
  </r>
  <r>
    <x v="0"/>
    <x v="0"/>
    <x v="426"/>
    <x v="427"/>
    <x v="47"/>
    <x v="2"/>
    <x v="4699"/>
    <x v="1380"/>
    <x v="2"/>
    <x v="1"/>
    <x v="1695"/>
    <x v="377"/>
    <x v="2640"/>
    <x v="3"/>
    <x v="2"/>
    <x v="17"/>
    <x v="17"/>
    <x v="0"/>
    <x v="0"/>
    <x v="7"/>
    <x v="0"/>
  </r>
  <r>
    <x v="0"/>
    <x v="0"/>
    <x v="256"/>
    <x v="272"/>
    <x v="47"/>
    <x v="2"/>
    <x v="4700"/>
    <x v="906"/>
    <x v="2"/>
    <x v="1"/>
    <x v="1696"/>
    <x v="226"/>
    <x v="2641"/>
    <x v="1"/>
    <x v="1"/>
    <x v="18"/>
    <x v="18"/>
    <x v="0"/>
    <x v="0"/>
    <x v="7"/>
    <x v="0"/>
  </r>
  <r>
    <x v="0"/>
    <x v="0"/>
    <x v="66"/>
    <x v="65"/>
    <x v="47"/>
    <x v="2"/>
    <x v="4701"/>
    <x v="66"/>
    <x v="2"/>
    <x v="2"/>
    <x v="74"/>
    <x v="61"/>
    <x v="2642"/>
    <x v="4"/>
    <x v="3"/>
    <x v="19"/>
    <x v="19"/>
    <x v="0"/>
    <x v="0"/>
    <x v="7"/>
    <x v="0"/>
  </r>
  <r>
    <x v="0"/>
    <x v="0"/>
    <x v="374"/>
    <x v="402"/>
    <x v="47"/>
    <x v="2"/>
    <x v="4702"/>
    <x v="47"/>
    <x v="2"/>
    <x v="2"/>
    <x v="68"/>
    <x v="334"/>
    <x v="831"/>
    <x v="4"/>
    <x v="3"/>
    <x v="20"/>
    <x v="20"/>
    <x v="0"/>
    <x v="0"/>
    <x v="7"/>
    <x v="0"/>
  </r>
  <r>
    <x v="0"/>
    <x v="0"/>
    <x v="375"/>
    <x v="403"/>
    <x v="47"/>
    <x v="2"/>
    <x v="4703"/>
    <x v="66"/>
    <x v="2"/>
    <x v="2"/>
    <x v="81"/>
    <x v="335"/>
    <x v="2643"/>
    <x v="4"/>
    <x v="3"/>
    <x v="20"/>
    <x v="20"/>
    <x v="0"/>
    <x v="0"/>
    <x v="7"/>
    <x v="0"/>
  </r>
  <r>
    <x v="0"/>
    <x v="0"/>
    <x v="68"/>
    <x v="67"/>
    <x v="47"/>
    <x v="2"/>
    <x v="4704"/>
    <x v="45"/>
    <x v="2"/>
    <x v="2"/>
    <x v="65"/>
    <x v="63"/>
    <x v="454"/>
    <x v="4"/>
    <x v="3"/>
    <x v="19"/>
    <x v="19"/>
    <x v="0"/>
    <x v="0"/>
    <x v="7"/>
    <x v="0"/>
  </r>
  <r>
    <x v="0"/>
    <x v="0"/>
    <x v="69"/>
    <x v="68"/>
    <x v="47"/>
    <x v="2"/>
    <x v="4705"/>
    <x v="45"/>
    <x v="2"/>
    <x v="2"/>
    <x v="65"/>
    <x v="63"/>
    <x v="454"/>
    <x v="4"/>
    <x v="3"/>
    <x v="19"/>
    <x v="19"/>
    <x v="0"/>
    <x v="0"/>
    <x v="7"/>
    <x v="0"/>
  </r>
  <r>
    <x v="0"/>
    <x v="0"/>
    <x v="377"/>
    <x v="405"/>
    <x v="47"/>
    <x v="2"/>
    <x v="4706"/>
    <x v="45"/>
    <x v="2"/>
    <x v="2"/>
    <x v="61"/>
    <x v="231"/>
    <x v="455"/>
    <x v="4"/>
    <x v="3"/>
    <x v="20"/>
    <x v="20"/>
    <x v="0"/>
    <x v="0"/>
    <x v="7"/>
    <x v="0"/>
  </r>
  <r>
    <x v="0"/>
    <x v="0"/>
    <x v="432"/>
    <x v="458"/>
    <x v="47"/>
    <x v="2"/>
    <x v="4707"/>
    <x v="45"/>
    <x v="2"/>
    <x v="2"/>
    <x v="61"/>
    <x v="382"/>
    <x v="570"/>
    <x v="4"/>
    <x v="3"/>
    <x v="21"/>
    <x v="21"/>
    <x v="0"/>
    <x v="0"/>
    <x v="7"/>
    <x v="0"/>
  </r>
  <r>
    <x v="0"/>
    <x v="0"/>
    <x v="213"/>
    <x v="229"/>
    <x v="47"/>
    <x v="2"/>
    <x v="4708"/>
    <x v="45"/>
    <x v="2"/>
    <x v="2"/>
    <x v="65"/>
    <x v="186"/>
    <x v="207"/>
    <x v="4"/>
    <x v="3"/>
    <x v="19"/>
    <x v="19"/>
    <x v="0"/>
    <x v="0"/>
    <x v="7"/>
    <x v="0"/>
  </r>
  <r>
    <x v="0"/>
    <x v="0"/>
    <x v="378"/>
    <x v="406"/>
    <x v="47"/>
    <x v="2"/>
    <x v="4709"/>
    <x v="45"/>
    <x v="2"/>
    <x v="2"/>
    <x v="61"/>
    <x v="238"/>
    <x v="456"/>
    <x v="4"/>
    <x v="3"/>
    <x v="20"/>
    <x v="20"/>
    <x v="0"/>
    <x v="0"/>
    <x v="7"/>
    <x v="0"/>
  </r>
  <r>
    <x v="0"/>
    <x v="0"/>
    <x v="72"/>
    <x v="71"/>
    <x v="47"/>
    <x v="2"/>
    <x v="4710"/>
    <x v="52"/>
    <x v="2"/>
    <x v="2"/>
    <x v="72"/>
    <x v="63"/>
    <x v="92"/>
    <x v="4"/>
    <x v="3"/>
    <x v="19"/>
    <x v="19"/>
    <x v="0"/>
    <x v="0"/>
    <x v="7"/>
    <x v="0"/>
  </r>
  <r>
    <x v="0"/>
    <x v="0"/>
    <x v="161"/>
    <x v="171"/>
    <x v="47"/>
    <x v="2"/>
    <x v="4711"/>
    <x v="51"/>
    <x v="2"/>
    <x v="2"/>
    <x v="60"/>
    <x v="142"/>
    <x v="1356"/>
    <x v="4"/>
    <x v="3"/>
    <x v="19"/>
    <x v="19"/>
    <x v="0"/>
    <x v="0"/>
    <x v="7"/>
    <x v="0"/>
  </r>
  <r>
    <x v="0"/>
    <x v="0"/>
    <x v="258"/>
    <x v="274"/>
    <x v="47"/>
    <x v="2"/>
    <x v="4712"/>
    <x v="45"/>
    <x v="2"/>
    <x v="2"/>
    <x v="61"/>
    <x v="67"/>
    <x v="655"/>
    <x v="4"/>
    <x v="3"/>
    <x v="20"/>
    <x v="20"/>
    <x v="0"/>
    <x v="0"/>
    <x v="7"/>
    <x v="0"/>
  </r>
  <r>
    <x v="0"/>
    <x v="0"/>
    <x v="259"/>
    <x v="275"/>
    <x v="47"/>
    <x v="2"/>
    <x v="4713"/>
    <x v="45"/>
    <x v="2"/>
    <x v="2"/>
    <x v="61"/>
    <x v="228"/>
    <x v="656"/>
    <x v="4"/>
    <x v="3"/>
    <x v="20"/>
    <x v="20"/>
    <x v="0"/>
    <x v="0"/>
    <x v="7"/>
    <x v="0"/>
  </r>
  <r>
    <x v="0"/>
    <x v="0"/>
    <x v="75"/>
    <x v="74"/>
    <x v="47"/>
    <x v="2"/>
    <x v="4714"/>
    <x v="116"/>
    <x v="2"/>
    <x v="2"/>
    <x v="138"/>
    <x v="68"/>
    <x v="838"/>
    <x v="4"/>
    <x v="3"/>
    <x v="19"/>
    <x v="19"/>
    <x v="0"/>
    <x v="0"/>
    <x v="7"/>
    <x v="0"/>
  </r>
  <r>
    <x v="0"/>
    <x v="0"/>
    <x v="165"/>
    <x v="175"/>
    <x v="47"/>
    <x v="2"/>
    <x v="4715"/>
    <x v="45"/>
    <x v="2"/>
    <x v="2"/>
    <x v="61"/>
    <x v="146"/>
    <x v="157"/>
    <x v="4"/>
    <x v="3"/>
    <x v="21"/>
    <x v="21"/>
    <x v="0"/>
    <x v="0"/>
    <x v="7"/>
    <x v="0"/>
  </r>
  <r>
    <x v="0"/>
    <x v="0"/>
    <x v="165"/>
    <x v="175"/>
    <x v="47"/>
    <x v="2"/>
    <x v="4716"/>
    <x v="45"/>
    <x v="2"/>
    <x v="2"/>
    <x v="61"/>
    <x v="146"/>
    <x v="157"/>
    <x v="4"/>
    <x v="3"/>
    <x v="21"/>
    <x v="21"/>
    <x v="0"/>
    <x v="0"/>
    <x v="7"/>
    <x v="0"/>
  </r>
  <r>
    <x v="0"/>
    <x v="0"/>
    <x v="383"/>
    <x v="411"/>
    <x v="47"/>
    <x v="2"/>
    <x v="4717"/>
    <x v="47"/>
    <x v="2"/>
    <x v="2"/>
    <x v="68"/>
    <x v="339"/>
    <x v="461"/>
    <x v="4"/>
    <x v="3"/>
    <x v="20"/>
    <x v="20"/>
    <x v="0"/>
    <x v="0"/>
    <x v="7"/>
    <x v="0"/>
  </r>
  <r>
    <x v="0"/>
    <x v="0"/>
    <x v="260"/>
    <x v="276"/>
    <x v="47"/>
    <x v="2"/>
    <x v="4718"/>
    <x v="47"/>
    <x v="2"/>
    <x v="2"/>
    <x v="68"/>
    <x v="229"/>
    <x v="2644"/>
    <x v="4"/>
    <x v="3"/>
    <x v="20"/>
    <x v="20"/>
    <x v="0"/>
    <x v="0"/>
    <x v="7"/>
    <x v="0"/>
  </r>
  <r>
    <x v="0"/>
    <x v="0"/>
    <x v="435"/>
    <x v="461"/>
    <x v="47"/>
    <x v="2"/>
    <x v="4719"/>
    <x v="52"/>
    <x v="2"/>
    <x v="2"/>
    <x v="67"/>
    <x v="384"/>
    <x v="575"/>
    <x v="4"/>
    <x v="3"/>
    <x v="21"/>
    <x v="21"/>
    <x v="0"/>
    <x v="0"/>
    <x v="7"/>
    <x v="0"/>
  </r>
  <r>
    <x v="0"/>
    <x v="0"/>
    <x v="262"/>
    <x v="278"/>
    <x v="47"/>
    <x v="2"/>
    <x v="4720"/>
    <x v="45"/>
    <x v="2"/>
    <x v="2"/>
    <x v="61"/>
    <x v="231"/>
    <x v="455"/>
    <x v="4"/>
    <x v="3"/>
    <x v="20"/>
    <x v="20"/>
    <x v="0"/>
    <x v="0"/>
    <x v="7"/>
    <x v="0"/>
  </r>
  <r>
    <x v="0"/>
    <x v="0"/>
    <x v="79"/>
    <x v="78"/>
    <x v="47"/>
    <x v="2"/>
    <x v="4721"/>
    <x v="45"/>
    <x v="2"/>
    <x v="2"/>
    <x v="61"/>
    <x v="71"/>
    <x v="834"/>
    <x v="4"/>
    <x v="3"/>
    <x v="20"/>
    <x v="20"/>
    <x v="0"/>
    <x v="0"/>
    <x v="7"/>
    <x v="0"/>
  </r>
  <r>
    <x v="0"/>
    <x v="0"/>
    <x v="385"/>
    <x v="413"/>
    <x v="47"/>
    <x v="2"/>
    <x v="4722"/>
    <x v="51"/>
    <x v="2"/>
    <x v="2"/>
    <x v="76"/>
    <x v="341"/>
    <x v="2645"/>
    <x v="4"/>
    <x v="3"/>
    <x v="20"/>
    <x v="20"/>
    <x v="0"/>
    <x v="0"/>
    <x v="7"/>
    <x v="0"/>
  </r>
  <r>
    <x v="0"/>
    <x v="0"/>
    <x v="80"/>
    <x v="79"/>
    <x v="47"/>
    <x v="2"/>
    <x v="4723"/>
    <x v="45"/>
    <x v="2"/>
    <x v="2"/>
    <x v="65"/>
    <x v="72"/>
    <x v="580"/>
    <x v="4"/>
    <x v="3"/>
    <x v="19"/>
    <x v="19"/>
    <x v="0"/>
    <x v="0"/>
    <x v="7"/>
    <x v="0"/>
  </r>
  <r>
    <x v="0"/>
    <x v="0"/>
    <x v="501"/>
    <x v="530"/>
    <x v="47"/>
    <x v="2"/>
    <x v="4724"/>
    <x v="172"/>
    <x v="2"/>
    <x v="2"/>
    <x v="377"/>
    <x v="434"/>
    <x v="2646"/>
    <x v="4"/>
    <x v="3"/>
    <x v="19"/>
    <x v="19"/>
    <x v="0"/>
    <x v="0"/>
    <x v="7"/>
    <x v="0"/>
  </r>
  <r>
    <x v="0"/>
    <x v="0"/>
    <x v="265"/>
    <x v="281"/>
    <x v="47"/>
    <x v="2"/>
    <x v="4725"/>
    <x v="1381"/>
    <x v="2"/>
    <x v="2"/>
    <x v="1697"/>
    <x v="234"/>
    <x v="2647"/>
    <x v="4"/>
    <x v="3"/>
    <x v="20"/>
    <x v="20"/>
    <x v="0"/>
    <x v="0"/>
    <x v="7"/>
    <x v="0"/>
  </r>
  <r>
    <x v="0"/>
    <x v="0"/>
    <x v="173"/>
    <x v="183"/>
    <x v="47"/>
    <x v="2"/>
    <x v="4726"/>
    <x v="1382"/>
    <x v="2"/>
    <x v="2"/>
    <x v="1698"/>
    <x v="154"/>
    <x v="2648"/>
    <x v="4"/>
    <x v="3"/>
    <x v="16"/>
    <x v="16"/>
    <x v="0"/>
    <x v="0"/>
    <x v="7"/>
    <x v="0"/>
  </r>
  <r>
    <x v="0"/>
    <x v="0"/>
    <x v="329"/>
    <x v="351"/>
    <x v="47"/>
    <x v="2"/>
    <x v="4727"/>
    <x v="114"/>
    <x v="2"/>
    <x v="2"/>
    <x v="140"/>
    <x v="293"/>
    <x v="367"/>
    <x v="4"/>
    <x v="3"/>
    <x v="26"/>
    <x v="26"/>
    <x v="0"/>
    <x v="0"/>
    <x v="7"/>
    <x v="0"/>
  </r>
  <r>
    <x v="0"/>
    <x v="0"/>
    <x v="84"/>
    <x v="83"/>
    <x v="47"/>
    <x v="2"/>
    <x v="4728"/>
    <x v="52"/>
    <x v="2"/>
    <x v="2"/>
    <x v="72"/>
    <x v="68"/>
    <x v="459"/>
    <x v="4"/>
    <x v="3"/>
    <x v="19"/>
    <x v="19"/>
    <x v="0"/>
    <x v="0"/>
    <x v="7"/>
    <x v="0"/>
  </r>
  <r>
    <x v="0"/>
    <x v="0"/>
    <x v="85"/>
    <x v="84"/>
    <x v="47"/>
    <x v="2"/>
    <x v="4729"/>
    <x v="218"/>
    <x v="2"/>
    <x v="2"/>
    <x v="394"/>
    <x v="75"/>
    <x v="1283"/>
    <x v="4"/>
    <x v="3"/>
    <x v="19"/>
    <x v="19"/>
    <x v="0"/>
    <x v="0"/>
    <x v="7"/>
    <x v="0"/>
  </r>
  <r>
    <x v="0"/>
    <x v="0"/>
    <x v="86"/>
    <x v="85"/>
    <x v="47"/>
    <x v="2"/>
    <x v="4730"/>
    <x v="52"/>
    <x v="2"/>
    <x v="2"/>
    <x v="67"/>
    <x v="67"/>
    <x v="1860"/>
    <x v="4"/>
    <x v="3"/>
    <x v="20"/>
    <x v="20"/>
    <x v="0"/>
    <x v="0"/>
    <x v="7"/>
    <x v="0"/>
  </r>
  <r>
    <x v="0"/>
    <x v="0"/>
    <x v="267"/>
    <x v="283"/>
    <x v="47"/>
    <x v="2"/>
    <x v="4731"/>
    <x v="46"/>
    <x v="2"/>
    <x v="2"/>
    <x v="326"/>
    <x v="236"/>
    <x v="2649"/>
    <x v="4"/>
    <x v="3"/>
    <x v="20"/>
    <x v="20"/>
    <x v="0"/>
    <x v="0"/>
    <x v="7"/>
    <x v="0"/>
  </r>
  <r>
    <x v="0"/>
    <x v="0"/>
    <x v="88"/>
    <x v="87"/>
    <x v="47"/>
    <x v="2"/>
    <x v="4732"/>
    <x v="1258"/>
    <x v="2"/>
    <x v="2"/>
    <x v="1699"/>
    <x v="77"/>
    <x v="2650"/>
    <x v="4"/>
    <x v="3"/>
    <x v="19"/>
    <x v="19"/>
    <x v="0"/>
    <x v="0"/>
    <x v="7"/>
    <x v="0"/>
  </r>
  <r>
    <x v="0"/>
    <x v="0"/>
    <x v="269"/>
    <x v="285"/>
    <x v="47"/>
    <x v="2"/>
    <x v="4733"/>
    <x v="125"/>
    <x v="2"/>
    <x v="2"/>
    <x v="322"/>
    <x v="238"/>
    <x v="472"/>
    <x v="4"/>
    <x v="3"/>
    <x v="20"/>
    <x v="20"/>
    <x v="0"/>
    <x v="0"/>
    <x v="7"/>
    <x v="0"/>
  </r>
  <r>
    <x v="0"/>
    <x v="0"/>
    <x v="176"/>
    <x v="186"/>
    <x v="47"/>
    <x v="2"/>
    <x v="4734"/>
    <x v="1383"/>
    <x v="2"/>
    <x v="2"/>
    <x v="1700"/>
    <x v="68"/>
    <x v="2651"/>
    <x v="4"/>
    <x v="3"/>
    <x v="19"/>
    <x v="19"/>
    <x v="0"/>
    <x v="0"/>
    <x v="7"/>
    <x v="0"/>
  </r>
  <r>
    <x v="0"/>
    <x v="0"/>
    <x v="440"/>
    <x v="466"/>
    <x v="47"/>
    <x v="2"/>
    <x v="4735"/>
    <x v="58"/>
    <x v="2"/>
    <x v="2"/>
    <x v="702"/>
    <x v="386"/>
    <x v="1094"/>
    <x v="4"/>
    <x v="3"/>
    <x v="21"/>
    <x v="21"/>
    <x v="0"/>
    <x v="0"/>
    <x v="7"/>
    <x v="0"/>
  </r>
  <r>
    <x v="0"/>
    <x v="0"/>
    <x v="441"/>
    <x v="467"/>
    <x v="47"/>
    <x v="2"/>
    <x v="4736"/>
    <x v="61"/>
    <x v="2"/>
    <x v="2"/>
    <x v="64"/>
    <x v="382"/>
    <x v="594"/>
    <x v="4"/>
    <x v="3"/>
    <x v="21"/>
    <x v="21"/>
    <x v="0"/>
    <x v="0"/>
    <x v="7"/>
    <x v="0"/>
  </r>
  <r>
    <x v="0"/>
    <x v="0"/>
    <x v="442"/>
    <x v="468"/>
    <x v="47"/>
    <x v="2"/>
    <x v="4737"/>
    <x v="52"/>
    <x v="2"/>
    <x v="2"/>
    <x v="67"/>
    <x v="387"/>
    <x v="592"/>
    <x v="4"/>
    <x v="3"/>
    <x v="21"/>
    <x v="21"/>
    <x v="0"/>
    <x v="0"/>
    <x v="7"/>
    <x v="0"/>
  </r>
  <r>
    <x v="0"/>
    <x v="0"/>
    <x v="179"/>
    <x v="189"/>
    <x v="47"/>
    <x v="2"/>
    <x v="4738"/>
    <x v="122"/>
    <x v="2"/>
    <x v="2"/>
    <x v="144"/>
    <x v="159"/>
    <x v="2211"/>
    <x v="4"/>
    <x v="3"/>
    <x v="21"/>
    <x v="21"/>
    <x v="0"/>
    <x v="0"/>
    <x v="7"/>
    <x v="0"/>
  </r>
  <r>
    <x v="0"/>
    <x v="0"/>
    <x v="179"/>
    <x v="189"/>
    <x v="47"/>
    <x v="2"/>
    <x v="4739"/>
    <x v="173"/>
    <x v="2"/>
    <x v="2"/>
    <x v="433"/>
    <x v="159"/>
    <x v="2652"/>
    <x v="4"/>
    <x v="3"/>
    <x v="21"/>
    <x v="21"/>
    <x v="0"/>
    <x v="0"/>
    <x v="7"/>
    <x v="0"/>
  </r>
  <r>
    <x v="0"/>
    <x v="0"/>
    <x v="180"/>
    <x v="190"/>
    <x v="47"/>
    <x v="2"/>
    <x v="4740"/>
    <x v="47"/>
    <x v="2"/>
    <x v="2"/>
    <x v="68"/>
    <x v="160"/>
    <x v="596"/>
    <x v="4"/>
    <x v="3"/>
    <x v="21"/>
    <x v="21"/>
    <x v="0"/>
    <x v="0"/>
    <x v="7"/>
    <x v="0"/>
  </r>
  <r>
    <x v="0"/>
    <x v="0"/>
    <x v="388"/>
    <x v="416"/>
    <x v="47"/>
    <x v="2"/>
    <x v="4741"/>
    <x v="61"/>
    <x v="2"/>
    <x v="2"/>
    <x v="64"/>
    <x v="344"/>
    <x v="2653"/>
    <x v="4"/>
    <x v="3"/>
    <x v="21"/>
    <x v="21"/>
    <x v="0"/>
    <x v="0"/>
    <x v="7"/>
    <x v="0"/>
  </r>
  <r>
    <x v="0"/>
    <x v="0"/>
    <x v="181"/>
    <x v="191"/>
    <x v="47"/>
    <x v="2"/>
    <x v="4742"/>
    <x v="45"/>
    <x v="2"/>
    <x v="2"/>
    <x v="61"/>
    <x v="161"/>
    <x v="1739"/>
    <x v="4"/>
    <x v="3"/>
    <x v="21"/>
    <x v="21"/>
    <x v="0"/>
    <x v="0"/>
    <x v="7"/>
    <x v="0"/>
  </r>
  <r>
    <x v="0"/>
    <x v="0"/>
    <x v="215"/>
    <x v="231"/>
    <x v="47"/>
    <x v="2"/>
    <x v="4743"/>
    <x v="51"/>
    <x v="2"/>
    <x v="2"/>
    <x v="60"/>
    <x v="90"/>
    <x v="212"/>
    <x v="4"/>
    <x v="3"/>
    <x v="19"/>
    <x v="19"/>
    <x v="0"/>
    <x v="0"/>
    <x v="7"/>
    <x v="0"/>
  </r>
  <r>
    <x v="0"/>
    <x v="0"/>
    <x v="91"/>
    <x v="90"/>
    <x v="47"/>
    <x v="2"/>
    <x v="4744"/>
    <x v="45"/>
    <x v="2"/>
    <x v="2"/>
    <x v="65"/>
    <x v="79"/>
    <x v="86"/>
    <x v="4"/>
    <x v="3"/>
    <x v="19"/>
    <x v="19"/>
    <x v="0"/>
    <x v="0"/>
    <x v="7"/>
    <x v="0"/>
  </r>
  <r>
    <x v="0"/>
    <x v="0"/>
    <x v="182"/>
    <x v="192"/>
    <x v="47"/>
    <x v="2"/>
    <x v="4745"/>
    <x v="45"/>
    <x v="2"/>
    <x v="2"/>
    <x v="61"/>
    <x v="146"/>
    <x v="157"/>
    <x v="4"/>
    <x v="3"/>
    <x v="21"/>
    <x v="21"/>
    <x v="0"/>
    <x v="0"/>
    <x v="7"/>
    <x v="0"/>
  </r>
  <r>
    <x v="0"/>
    <x v="0"/>
    <x v="389"/>
    <x v="417"/>
    <x v="47"/>
    <x v="2"/>
    <x v="4746"/>
    <x v="45"/>
    <x v="2"/>
    <x v="2"/>
    <x v="61"/>
    <x v="238"/>
    <x v="456"/>
    <x v="4"/>
    <x v="3"/>
    <x v="20"/>
    <x v="20"/>
    <x v="0"/>
    <x v="0"/>
    <x v="7"/>
    <x v="0"/>
  </r>
  <r>
    <x v="0"/>
    <x v="0"/>
    <x v="448"/>
    <x v="474"/>
    <x v="47"/>
    <x v="2"/>
    <x v="4747"/>
    <x v="47"/>
    <x v="2"/>
    <x v="2"/>
    <x v="69"/>
    <x v="390"/>
    <x v="601"/>
    <x v="4"/>
    <x v="3"/>
    <x v="19"/>
    <x v="19"/>
    <x v="0"/>
    <x v="0"/>
    <x v="7"/>
    <x v="0"/>
  </r>
  <r>
    <x v="0"/>
    <x v="0"/>
    <x v="183"/>
    <x v="193"/>
    <x v="47"/>
    <x v="2"/>
    <x v="4748"/>
    <x v="47"/>
    <x v="2"/>
    <x v="2"/>
    <x v="68"/>
    <x v="162"/>
    <x v="177"/>
    <x v="4"/>
    <x v="3"/>
    <x v="21"/>
    <x v="21"/>
    <x v="0"/>
    <x v="0"/>
    <x v="7"/>
    <x v="0"/>
  </r>
  <r>
    <x v="0"/>
    <x v="0"/>
    <x v="96"/>
    <x v="95"/>
    <x v="47"/>
    <x v="2"/>
    <x v="4749"/>
    <x v="60"/>
    <x v="2"/>
    <x v="2"/>
    <x v="549"/>
    <x v="83"/>
    <x v="2654"/>
    <x v="4"/>
    <x v="3"/>
    <x v="19"/>
    <x v="19"/>
    <x v="0"/>
    <x v="0"/>
    <x v="7"/>
    <x v="0"/>
  </r>
  <r>
    <x v="0"/>
    <x v="0"/>
    <x v="98"/>
    <x v="97"/>
    <x v="47"/>
    <x v="2"/>
    <x v="4750"/>
    <x v="45"/>
    <x v="2"/>
    <x v="2"/>
    <x v="65"/>
    <x v="63"/>
    <x v="454"/>
    <x v="4"/>
    <x v="3"/>
    <x v="19"/>
    <x v="19"/>
    <x v="0"/>
    <x v="0"/>
    <x v="7"/>
    <x v="0"/>
  </r>
  <r>
    <x v="0"/>
    <x v="0"/>
    <x v="450"/>
    <x v="476"/>
    <x v="47"/>
    <x v="2"/>
    <x v="4751"/>
    <x v="45"/>
    <x v="2"/>
    <x v="2"/>
    <x v="61"/>
    <x v="344"/>
    <x v="1288"/>
    <x v="4"/>
    <x v="3"/>
    <x v="21"/>
    <x v="21"/>
    <x v="0"/>
    <x v="0"/>
    <x v="7"/>
    <x v="0"/>
  </r>
  <r>
    <x v="0"/>
    <x v="0"/>
    <x v="393"/>
    <x v="421"/>
    <x v="47"/>
    <x v="2"/>
    <x v="4752"/>
    <x v="45"/>
    <x v="2"/>
    <x v="2"/>
    <x v="61"/>
    <x v="347"/>
    <x v="679"/>
    <x v="4"/>
    <x v="3"/>
    <x v="20"/>
    <x v="20"/>
    <x v="0"/>
    <x v="0"/>
    <x v="7"/>
    <x v="0"/>
  </r>
  <r>
    <x v="0"/>
    <x v="0"/>
    <x v="99"/>
    <x v="98"/>
    <x v="47"/>
    <x v="2"/>
    <x v="4753"/>
    <x v="116"/>
    <x v="2"/>
    <x v="2"/>
    <x v="138"/>
    <x v="85"/>
    <x v="1289"/>
    <x v="4"/>
    <x v="3"/>
    <x v="19"/>
    <x v="19"/>
    <x v="0"/>
    <x v="0"/>
    <x v="7"/>
    <x v="0"/>
  </r>
  <r>
    <x v="0"/>
    <x v="0"/>
    <x v="185"/>
    <x v="195"/>
    <x v="47"/>
    <x v="2"/>
    <x v="4754"/>
    <x v="45"/>
    <x v="2"/>
    <x v="2"/>
    <x v="61"/>
    <x v="164"/>
    <x v="610"/>
    <x v="4"/>
    <x v="3"/>
    <x v="21"/>
    <x v="21"/>
    <x v="0"/>
    <x v="0"/>
    <x v="7"/>
    <x v="0"/>
  </r>
  <r>
    <x v="0"/>
    <x v="0"/>
    <x v="185"/>
    <x v="195"/>
    <x v="47"/>
    <x v="2"/>
    <x v="4755"/>
    <x v="45"/>
    <x v="2"/>
    <x v="2"/>
    <x v="61"/>
    <x v="164"/>
    <x v="610"/>
    <x v="4"/>
    <x v="3"/>
    <x v="21"/>
    <x v="21"/>
    <x v="0"/>
    <x v="0"/>
    <x v="7"/>
    <x v="0"/>
  </r>
  <r>
    <x v="0"/>
    <x v="0"/>
    <x v="185"/>
    <x v="195"/>
    <x v="47"/>
    <x v="2"/>
    <x v="4756"/>
    <x v="47"/>
    <x v="2"/>
    <x v="2"/>
    <x v="68"/>
    <x v="164"/>
    <x v="180"/>
    <x v="4"/>
    <x v="3"/>
    <x v="21"/>
    <x v="21"/>
    <x v="0"/>
    <x v="0"/>
    <x v="7"/>
    <x v="0"/>
  </r>
  <r>
    <x v="0"/>
    <x v="0"/>
    <x v="217"/>
    <x v="233"/>
    <x v="47"/>
    <x v="2"/>
    <x v="4757"/>
    <x v="223"/>
    <x v="2"/>
    <x v="2"/>
    <x v="939"/>
    <x v="189"/>
    <x v="2655"/>
    <x v="4"/>
    <x v="3"/>
    <x v="16"/>
    <x v="16"/>
    <x v="0"/>
    <x v="0"/>
    <x v="7"/>
    <x v="0"/>
  </r>
  <r>
    <x v="0"/>
    <x v="0"/>
    <x v="102"/>
    <x v="101"/>
    <x v="47"/>
    <x v="2"/>
    <x v="4758"/>
    <x v="66"/>
    <x v="2"/>
    <x v="2"/>
    <x v="74"/>
    <x v="88"/>
    <x v="96"/>
    <x v="4"/>
    <x v="3"/>
    <x v="19"/>
    <x v="19"/>
    <x v="0"/>
    <x v="0"/>
    <x v="7"/>
    <x v="0"/>
  </r>
  <r>
    <x v="0"/>
    <x v="0"/>
    <x v="396"/>
    <x v="424"/>
    <x v="47"/>
    <x v="2"/>
    <x v="4759"/>
    <x v="116"/>
    <x v="2"/>
    <x v="2"/>
    <x v="142"/>
    <x v="238"/>
    <x v="2005"/>
    <x v="4"/>
    <x v="3"/>
    <x v="20"/>
    <x v="20"/>
    <x v="0"/>
    <x v="0"/>
    <x v="7"/>
    <x v="0"/>
  </r>
  <r>
    <x v="0"/>
    <x v="0"/>
    <x v="104"/>
    <x v="103"/>
    <x v="47"/>
    <x v="2"/>
    <x v="4760"/>
    <x v="45"/>
    <x v="2"/>
    <x v="2"/>
    <x v="65"/>
    <x v="90"/>
    <x v="613"/>
    <x v="4"/>
    <x v="3"/>
    <x v="19"/>
    <x v="19"/>
    <x v="0"/>
    <x v="0"/>
    <x v="7"/>
    <x v="0"/>
  </r>
  <r>
    <x v="0"/>
    <x v="0"/>
    <x v="337"/>
    <x v="359"/>
    <x v="47"/>
    <x v="2"/>
    <x v="4761"/>
    <x v="118"/>
    <x v="2"/>
    <x v="2"/>
    <x v="598"/>
    <x v="301"/>
    <x v="942"/>
    <x v="1"/>
    <x v="1"/>
    <x v="23"/>
    <x v="23"/>
    <x v="0"/>
    <x v="0"/>
    <x v="7"/>
    <x v="0"/>
  </r>
  <r>
    <x v="0"/>
    <x v="0"/>
    <x v="401"/>
    <x v="429"/>
    <x v="47"/>
    <x v="2"/>
    <x v="4762"/>
    <x v="45"/>
    <x v="2"/>
    <x v="2"/>
    <x v="89"/>
    <x v="353"/>
    <x v="499"/>
    <x v="4"/>
    <x v="3"/>
    <x v="20"/>
    <x v="20"/>
    <x v="0"/>
    <x v="0"/>
    <x v="7"/>
    <x v="0"/>
  </r>
  <r>
    <x v="0"/>
    <x v="0"/>
    <x v="201"/>
    <x v="211"/>
    <x v="47"/>
    <x v="2"/>
    <x v="4763"/>
    <x v="45"/>
    <x v="2"/>
    <x v="2"/>
    <x v="61"/>
    <x v="175"/>
    <x v="1881"/>
    <x v="4"/>
    <x v="3"/>
    <x v="21"/>
    <x v="21"/>
    <x v="0"/>
    <x v="0"/>
    <x v="7"/>
    <x v="0"/>
  </r>
  <r>
    <x v="0"/>
    <x v="0"/>
    <x v="530"/>
    <x v="565"/>
    <x v="47"/>
    <x v="2"/>
    <x v="4764"/>
    <x v="51"/>
    <x v="2"/>
    <x v="2"/>
    <x v="84"/>
    <x v="455"/>
    <x v="1681"/>
    <x v="4"/>
    <x v="3"/>
    <x v="16"/>
    <x v="16"/>
    <x v="0"/>
    <x v="0"/>
    <x v="7"/>
    <x v="0"/>
  </r>
  <r>
    <x v="0"/>
    <x v="0"/>
    <x v="531"/>
    <x v="566"/>
    <x v="47"/>
    <x v="2"/>
    <x v="4765"/>
    <x v="51"/>
    <x v="2"/>
    <x v="2"/>
    <x v="76"/>
    <x v="456"/>
    <x v="1605"/>
    <x v="4"/>
    <x v="3"/>
    <x v="20"/>
    <x v="20"/>
    <x v="0"/>
    <x v="0"/>
    <x v="7"/>
    <x v="0"/>
  </r>
  <r>
    <x v="0"/>
    <x v="0"/>
    <x v="511"/>
    <x v="541"/>
    <x v="47"/>
    <x v="2"/>
    <x v="4766"/>
    <x v="51"/>
    <x v="2"/>
    <x v="2"/>
    <x v="60"/>
    <x v="90"/>
    <x v="212"/>
    <x v="4"/>
    <x v="3"/>
    <x v="19"/>
    <x v="19"/>
    <x v="0"/>
    <x v="0"/>
    <x v="7"/>
    <x v="0"/>
  </r>
  <r>
    <x v="0"/>
    <x v="0"/>
    <x v="596"/>
    <x v="633"/>
    <x v="47"/>
    <x v="2"/>
    <x v="4767"/>
    <x v="51"/>
    <x v="2"/>
    <x v="2"/>
    <x v="76"/>
    <x v="161"/>
    <x v="2656"/>
    <x v="4"/>
    <x v="3"/>
    <x v="21"/>
    <x v="21"/>
    <x v="0"/>
    <x v="0"/>
    <x v="7"/>
    <x v="0"/>
  </r>
  <r>
    <x v="0"/>
    <x v="0"/>
    <x v="204"/>
    <x v="214"/>
    <x v="47"/>
    <x v="2"/>
    <x v="4768"/>
    <x v="45"/>
    <x v="2"/>
    <x v="2"/>
    <x v="61"/>
    <x v="178"/>
    <x v="198"/>
    <x v="4"/>
    <x v="3"/>
    <x v="21"/>
    <x v="21"/>
    <x v="0"/>
    <x v="0"/>
    <x v="7"/>
    <x v="0"/>
  </r>
  <r>
    <x v="0"/>
    <x v="0"/>
    <x v="512"/>
    <x v="542"/>
    <x v="47"/>
    <x v="2"/>
    <x v="4769"/>
    <x v="118"/>
    <x v="2"/>
    <x v="2"/>
    <x v="598"/>
    <x v="442"/>
    <x v="2657"/>
    <x v="1"/>
    <x v="1"/>
    <x v="23"/>
    <x v="23"/>
    <x v="0"/>
    <x v="0"/>
    <x v="7"/>
    <x v="0"/>
  </r>
  <r>
    <x v="0"/>
    <x v="0"/>
    <x v="607"/>
    <x v="641"/>
    <x v="47"/>
    <x v="2"/>
    <x v="4770"/>
    <x v="354"/>
    <x v="2"/>
    <x v="2"/>
    <x v="324"/>
    <x v="525"/>
    <x v="2658"/>
    <x v="1"/>
    <x v="1"/>
    <x v="23"/>
    <x v="23"/>
    <x v="0"/>
    <x v="0"/>
    <x v="7"/>
    <x v="0"/>
  </r>
  <r>
    <x v="0"/>
    <x v="0"/>
    <x v="118"/>
    <x v="532"/>
    <x v="47"/>
    <x v="2"/>
    <x v="4771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7"/>
    <x v="47"/>
    <x v="2"/>
    <x v="4772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7"/>
    <x v="2"/>
    <x v="4773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7"/>
    <x v="2"/>
    <x v="4774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361"/>
    <x v="47"/>
    <x v="2"/>
    <x v="4775"/>
    <x v="4"/>
    <x v="3"/>
    <x v="3"/>
    <x v="4"/>
    <x v="0"/>
    <x v="0"/>
    <x v="2"/>
    <x v="1"/>
    <x v="22"/>
    <x v="22"/>
    <x v="0"/>
    <x v="0"/>
    <x v="7"/>
    <x v="0"/>
  </r>
  <r>
    <x v="0"/>
    <x v="0"/>
    <x v="118"/>
    <x v="121"/>
    <x v="47"/>
    <x v="2"/>
    <x v="4776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7"/>
    <x v="2"/>
    <x v="4777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18"/>
    <x v="47"/>
    <x v="2"/>
    <x v="4778"/>
    <x v="75"/>
    <x v="1"/>
    <x v="0"/>
    <x v="4"/>
    <x v="0"/>
    <x v="0"/>
    <x v="4"/>
    <x v="3"/>
    <x v="16"/>
    <x v="16"/>
    <x v="0"/>
    <x v="0"/>
    <x v="7"/>
    <x v="0"/>
  </r>
  <r>
    <x v="0"/>
    <x v="0"/>
    <x v="118"/>
    <x v="364"/>
    <x v="47"/>
    <x v="2"/>
    <x v="4779"/>
    <x v="4"/>
    <x v="3"/>
    <x v="3"/>
    <x v="4"/>
    <x v="0"/>
    <x v="0"/>
    <x v="0"/>
    <x v="0"/>
    <x v="30"/>
    <x v="30"/>
    <x v="0"/>
    <x v="0"/>
    <x v="7"/>
    <x v="0"/>
  </r>
  <r>
    <x v="0"/>
    <x v="0"/>
    <x v="118"/>
    <x v="687"/>
    <x v="47"/>
    <x v="2"/>
    <x v="4780"/>
    <x v="4"/>
    <x v="3"/>
    <x v="3"/>
    <x v="4"/>
    <x v="0"/>
    <x v="0"/>
    <x v="5"/>
    <x v="0"/>
    <x v="27"/>
    <x v="27"/>
    <x v="0"/>
    <x v="0"/>
    <x v="7"/>
    <x v="0"/>
  </r>
  <r>
    <x v="0"/>
    <x v="0"/>
    <x v="118"/>
    <x v="303"/>
    <x v="47"/>
    <x v="2"/>
    <x v="4781"/>
    <x v="4"/>
    <x v="3"/>
    <x v="3"/>
    <x v="4"/>
    <x v="0"/>
    <x v="0"/>
    <x v="4"/>
    <x v="3"/>
    <x v="20"/>
    <x v="20"/>
    <x v="0"/>
    <x v="0"/>
    <x v="7"/>
    <x v="0"/>
  </r>
  <r>
    <x v="0"/>
    <x v="0"/>
    <x v="118"/>
    <x v="124"/>
    <x v="47"/>
    <x v="2"/>
    <x v="4782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5"/>
    <x v="47"/>
    <x v="2"/>
    <x v="4783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5"/>
    <x v="47"/>
    <x v="2"/>
    <x v="4784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6"/>
    <x v="47"/>
    <x v="2"/>
    <x v="4785"/>
    <x v="4"/>
    <x v="3"/>
    <x v="3"/>
    <x v="4"/>
    <x v="0"/>
    <x v="0"/>
    <x v="0"/>
    <x v="0"/>
    <x v="30"/>
    <x v="30"/>
    <x v="0"/>
    <x v="0"/>
    <x v="7"/>
    <x v="0"/>
  </r>
  <r>
    <x v="0"/>
    <x v="0"/>
    <x v="0"/>
    <x v="0"/>
    <x v="48"/>
    <x v="2"/>
    <x v="4786"/>
    <x v="4"/>
    <x v="0"/>
    <x v="0"/>
    <x v="4"/>
    <x v="0"/>
    <x v="0"/>
    <x v="0"/>
    <x v="0"/>
    <x v="0"/>
    <x v="0"/>
    <x v="0"/>
    <x v="0"/>
    <x v="7"/>
    <x v="0"/>
  </r>
  <r>
    <x v="0"/>
    <x v="0"/>
    <x v="1"/>
    <x v="1"/>
    <x v="48"/>
    <x v="2"/>
    <x v="4787"/>
    <x v="1384"/>
    <x v="1"/>
    <x v="0"/>
    <x v="1701"/>
    <x v="1"/>
    <x v="2659"/>
    <x v="0"/>
    <x v="0"/>
    <x v="1"/>
    <x v="1"/>
    <x v="0"/>
    <x v="0"/>
    <x v="7"/>
    <x v="0"/>
  </r>
  <r>
    <x v="0"/>
    <x v="0"/>
    <x v="2"/>
    <x v="2"/>
    <x v="48"/>
    <x v="2"/>
    <x v="4788"/>
    <x v="1385"/>
    <x v="1"/>
    <x v="0"/>
    <x v="1702"/>
    <x v="2"/>
    <x v="2660"/>
    <x v="0"/>
    <x v="0"/>
    <x v="0"/>
    <x v="0"/>
    <x v="0"/>
    <x v="0"/>
    <x v="7"/>
    <x v="0"/>
  </r>
  <r>
    <x v="0"/>
    <x v="0"/>
    <x v="7"/>
    <x v="7"/>
    <x v="48"/>
    <x v="2"/>
    <x v="4789"/>
    <x v="1386"/>
    <x v="1"/>
    <x v="0"/>
    <x v="1703"/>
    <x v="7"/>
    <x v="2661"/>
    <x v="0"/>
    <x v="0"/>
    <x v="2"/>
    <x v="2"/>
    <x v="0"/>
    <x v="0"/>
    <x v="7"/>
    <x v="0"/>
  </r>
  <r>
    <x v="0"/>
    <x v="0"/>
    <x v="8"/>
    <x v="8"/>
    <x v="48"/>
    <x v="2"/>
    <x v="4790"/>
    <x v="347"/>
    <x v="1"/>
    <x v="0"/>
    <x v="1704"/>
    <x v="8"/>
    <x v="2662"/>
    <x v="0"/>
    <x v="0"/>
    <x v="0"/>
    <x v="0"/>
    <x v="0"/>
    <x v="0"/>
    <x v="7"/>
    <x v="0"/>
  </r>
  <r>
    <x v="0"/>
    <x v="0"/>
    <x v="339"/>
    <x v="367"/>
    <x v="48"/>
    <x v="2"/>
    <x v="4791"/>
    <x v="1294"/>
    <x v="1"/>
    <x v="0"/>
    <x v="1705"/>
    <x v="303"/>
    <x v="2663"/>
    <x v="0"/>
    <x v="0"/>
    <x v="2"/>
    <x v="2"/>
    <x v="0"/>
    <x v="0"/>
    <x v="7"/>
    <x v="0"/>
  </r>
  <r>
    <x v="0"/>
    <x v="0"/>
    <x v="11"/>
    <x v="11"/>
    <x v="48"/>
    <x v="2"/>
    <x v="4792"/>
    <x v="1387"/>
    <x v="1"/>
    <x v="0"/>
    <x v="1706"/>
    <x v="11"/>
    <x v="2664"/>
    <x v="1"/>
    <x v="1"/>
    <x v="3"/>
    <x v="3"/>
    <x v="0"/>
    <x v="0"/>
    <x v="7"/>
    <x v="0"/>
  </r>
  <r>
    <x v="0"/>
    <x v="0"/>
    <x v="126"/>
    <x v="136"/>
    <x v="48"/>
    <x v="2"/>
    <x v="4793"/>
    <x v="1388"/>
    <x v="1"/>
    <x v="0"/>
    <x v="1707"/>
    <x v="110"/>
    <x v="2665"/>
    <x v="0"/>
    <x v="0"/>
    <x v="2"/>
    <x v="2"/>
    <x v="0"/>
    <x v="0"/>
    <x v="7"/>
    <x v="0"/>
  </r>
  <r>
    <x v="0"/>
    <x v="0"/>
    <x v="129"/>
    <x v="139"/>
    <x v="48"/>
    <x v="2"/>
    <x v="4794"/>
    <x v="1389"/>
    <x v="1"/>
    <x v="0"/>
    <x v="1708"/>
    <x v="113"/>
    <x v="2666"/>
    <x v="2"/>
    <x v="1"/>
    <x v="5"/>
    <x v="5"/>
    <x v="0"/>
    <x v="0"/>
    <x v="7"/>
    <x v="0"/>
  </r>
  <r>
    <x v="0"/>
    <x v="0"/>
    <x v="130"/>
    <x v="140"/>
    <x v="48"/>
    <x v="2"/>
    <x v="4795"/>
    <x v="1390"/>
    <x v="1"/>
    <x v="0"/>
    <x v="1709"/>
    <x v="114"/>
    <x v="2667"/>
    <x v="2"/>
    <x v="1"/>
    <x v="5"/>
    <x v="5"/>
    <x v="0"/>
    <x v="0"/>
    <x v="7"/>
    <x v="0"/>
  </r>
  <r>
    <x v="0"/>
    <x v="0"/>
    <x v="660"/>
    <x v="698"/>
    <x v="48"/>
    <x v="2"/>
    <x v="4796"/>
    <x v="1391"/>
    <x v="1"/>
    <x v="0"/>
    <x v="1710"/>
    <x v="572"/>
    <x v="2668"/>
    <x v="0"/>
    <x v="0"/>
    <x v="6"/>
    <x v="6"/>
    <x v="0"/>
    <x v="0"/>
    <x v="7"/>
    <x v="0"/>
  </r>
  <r>
    <x v="0"/>
    <x v="0"/>
    <x v="652"/>
    <x v="690"/>
    <x v="48"/>
    <x v="2"/>
    <x v="4797"/>
    <x v="1392"/>
    <x v="1"/>
    <x v="0"/>
    <x v="1711"/>
    <x v="564"/>
    <x v="2669"/>
    <x v="0"/>
    <x v="0"/>
    <x v="6"/>
    <x v="6"/>
    <x v="0"/>
    <x v="0"/>
    <x v="7"/>
    <x v="0"/>
  </r>
  <r>
    <x v="0"/>
    <x v="0"/>
    <x v="15"/>
    <x v="15"/>
    <x v="48"/>
    <x v="2"/>
    <x v="4798"/>
    <x v="1393"/>
    <x v="1"/>
    <x v="0"/>
    <x v="1712"/>
    <x v="15"/>
    <x v="2670"/>
    <x v="1"/>
    <x v="1"/>
    <x v="4"/>
    <x v="4"/>
    <x v="0"/>
    <x v="0"/>
    <x v="7"/>
    <x v="0"/>
  </r>
  <r>
    <x v="0"/>
    <x v="0"/>
    <x v="563"/>
    <x v="598"/>
    <x v="48"/>
    <x v="2"/>
    <x v="4799"/>
    <x v="1394"/>
    <x v="1"/>
    <x v="0"/>
    <x v="1713"/>
    <x v="484"/>
    <x v="2671"/>
    <x v="0"/>
    <x v="0"/>
    <x v="6"/>
    <x v="6"/>
    <x v="0"/>
    <x v="0"/>
    <x v="7"/>
    <x v="0"/>
  </r>
  <r>
    <x v="0"/>
    <x v="0"/>
    <x v="513"/>
    <x v="544"/>
    <x v="48"/>
    <x v="2"/>
    <x v="4800"/>
    <x v="1395"/>
    <x v="1"/>
    <x v="0"/>
    <x v="1714"/>
    <x v="443"/>
    <x v="2672"/>
    <x v="0"/>
    <x v="0"/>
    <x v="6"/>
    <x v="6"/>
    <x v="0"/>
    <x v="0"/>
    <x v="7"/>
    <x v="0"/>
  </r>
  <r>
    <x v="0"/>
    <x v="0"/>
    <x v="21"/>
    <x v="21"/>
    <x v="48"/>
    <x v="2"/>
    <x v="4801"/>
    <x v="110"/>
    <x v="1"/>
    <x v="0"/>
    <x v="1715"/>
    <x v="21"/>
    <x v="2673"/>
    <x v="1"/>
    <x v="1"/>
    <x v="8"/>
    <x v="8"/>
    <x v="0"/>
    <x v="0"/>
    <x v="7"/>
    <x v="0"/>
  </r>
  <r>
    <x v="0"/>
    <x v="0"/>
    <x v="294"/>
    <x v="316"/>
    <x v="48"/>
    <x v="2"/>
    <x v="4802"/>
    <x v="1396"/>
    <x v="1"/>
    <x v="0"/>
    <x v="454"/>
    <x v="262"/>
    <x v="2674"/>
    <x v="1"/>
    <x v="1"/>
    <x v="8"/>
    <x v="8"/>
    <x v="0"/>
    <x v="0"/>
    <x v="7"/>
    <x v="0"/>
  </r>
  <r>
    <x v="0"/>
    <x v="0"/>
    <x v="294"/>
    <x v="316"/>
    <x v="48"/>
    <x v="2"/>
    <x v="4803"/>
    <x v="1397"/>
    <x v="1"/>
    <x v="0"/>
    <x v="1716"/>
    <x v="262"/>
    <x v="2675"/>
    <x v="1"/>
    <x v="1"/>
    <x v="25"/>
    <x v="25"/>
    <x v="0"/>
    <x v="0"/>
    <x v="7"/>
    <x v="0"/>
  </r>
  <r>
    <x v="0"/>
    <x v="0"/>
    <x v="295"/>
    <x v="317"/>
    <x v="48"/>
    <x v="2"/>
    <x v="4804"/>
    <x v="1398"/>
    <x v="1"/>
    <x v="0"/>
    <x v="1717"/>
    <x v="263"/>
    <x v="2676"/>
    <x v="2"/>
    <x v="1"/>
    <x v="5"/>
    <x v="5"/>
    <x v="0"/>
    <x v="0"/>
    <x v="7"/>
    <x v="0"/>
  </r>
  <r>
    <x v="0"/>
    <x v="0"/>
    <x v="296"/>
    <x v="318"/>
    <x v="48"/>
    <x v="2"/>
    <x v="4805"/>
    <x v="1399"/>
    <x v="1"/>
    <x v="0"/>
    <x v="1718"/>
    <x v="264"/>
    <x v="2677"/>
    <x v="2"/>
    <x v="1"/>
    <x v="5"/>
    <x v="5"/>
    <x v="0"/>
    <x v="0"/>
    <x v="7"/>
    <x v="0"/>
  </r>
  <r>
    <x v="0"/>
    <x v="0"/>
    <x v="514"/>
    <x v="545"/>
    <x v="48"/>
    <x v="2"/>
    <x v="4806"/>
    <x v="1400"/>
    <x v="1"/>
    <x v="0"/>
    <x v="1719"/>
    <x v="444"/>
    <x v="2678"/>
    <x v="0"/>
    <x v="0"/>
    <x v="6"/>
    <x v="6"/>
    <x v="0"/>
    <x v="0"/>
    <x v="7"/>
    <x v="0"/>
  </r>
  <r>
    <x v="0"/>
    <x v="0"/>
    <x v="515"/>
    <x v="546"/>
    <x v="48"/>
    <x v="2"/>
    <x v="4807"/>
    <x v="1401"/>
    <x v="1"/>
    <x v="0"/>
    <x v="1720"/>
    <x v="445"/>
    <x v="2679"/>
    <x v="0"/>
    <x v="0"/>
    <x v="6"/>
    <x v="6"/>
    <x v="0"/>
    <x v="0"/>
    <x v="7"/>
    <x v="0"/>
  </r>
  <r>
    <x v="0"/>
    <x v="0"/>
    <x v="413"/>
    <x v="441"/>
    <x v="48"/>
    <x v="2"/>
    <x v="4808"/>
    <x v="1402"/>
    <x v="1"/>
    <x v="0"/>
    <x v="1721"/>
    <x v="364"/>
    <x v="2680"/>
    <x v="1"/>
    <x v="1"/>
    <x v="4"/>
    <x v="4"/>
    <x v="0"/>
    <x v="0"/>
    <x v="7"/>
    <x v="0"/>
  </r>
  <r>
    <x v="0"/>
    <x v="0"/>
    <x v="414"/>
    <x v="442"/>
    <x v="48"/>
    <x v="2"/>
    <x v="4809"/>
    <x v="1403"/>
    <x v="1"/>
    <x v="0"/>
    <x v="823"/>
    <x v="365"/>
    <x v="2681"/>
    <x v="2"/>
    <x v="1"/>
    <x v="7"/>
    <x v="7"/>
    <x v="0"/>
    <x v="0"/>
    <x v="7"/>
    <x v="0"/>
  </r>
  <r>
    <x v="0"/>
    <x v="0"/>
    <x v="359"/>
    <x v="387"/>
    <x v="48"/>
    <x v="2"/>
    <x v="4810"/>
    <x v="1404"/>
    <x v="1"/>
    <x v="0"/>
    <x v="1722"/>
    <x v="321"/>
    <x v="2682"/>
    <x v="2"/>
    <x v="1"/>
    <x v="7"/>
    <x v="7"/>
    <x v="0"/>
    <x v="0"/>
    <x v="7"/>
    <x v="0"/>
  </r>
  <r>
    <x v="0"/>
    <x v="0"/>
    <x v="25"/>
    <x v="25"/>
    <x v="48"/>
    <x v="2"/>
    <x v="4811"/>
    <x v="1405"/>
    <x v="1"/>
    <x v="0"/>
    <x v="1723"/>
    <x v="25"/>
    <x v="2683"/>
    <x v="3"/>
    <x v="2"/>
    <x v="9"/>
    <x v="9"/>
    <x v="0"/>
    <x v="0"/>
    <x v="7"/>
    <x v="0"/>
  </r>
  <r>
    <x v="0"/>
    <x v="0"/>
    <x v="26"/>
    <x v="26"/>
    <x v="48"/>
    <x v="2"/>
    <x v="4812"/>
    <x v="1406"/>
    <x v="1"/>
    <x v="0"/>
    <x v="1724"/>
    <x v="26"/>
    <x v="2684"/>
    <x v="3"/>
    <x v="2"/>
    <x v="9"/>
    <x v="9"/>
    <x v="0"/>
    <x v="0"/>
    <x v="7"/>
    <x v="0"/>
  </r>
  <r>
    <x v="0"/>
    <x v="0"/>
    <x v="233"/>
    <x v="249"/>
    <x v="48"/>
    <x v="2"/>
    <x v="4813"/>
    <x v="27"/>
    <x v="1"/>
    <x v="0"/>
    <x v="27"/>
    <x v="205"/>
    <x v="242"/>
    <x v="1"/>
    <x v="1"/>
    <x v="31"/>
    <x v="31"/>
    <x v="0"/>
    <x v="0"/>
    <x v="7"/>
    <x v="0"/>
  </r>
  <r>
    <x v="0"/>
    <x v="0"/>
    <x v="298"/>
    <x v="320"/>
    <x v="48"/>
    <x v="2"/>
    <x v="4814"/>
    <x v="1407"/>
    <x v="1"/>
    <x v="0"/>
    <x v="1725"/>
    <x v="266"/>
    <x v="2685"/>
    <x v="1"/>
    <x v="1"/>
    <x v="31"/>
    <x v="31"/>
    <x v="0"/>
    <x v="0"/>
    <x v="7"/>
    <x v="0"/>
  </r>
  <r>
    <x v="0"/>
    <x v="0"/>
    <x v="298"/>
    <x v="320"/>
    <x v="48"/>
    <x v="2"/>
    <x v="4815"/>
    <x v="1408"/>
    <x v="1"/>
    <x v="0"/>
    <x v="1726"/>
    <x v="266"/>
    <x v="2686"/>
    <x v="1"/>
    <x v="1"/>
    <x v="10"/>
    <x v="10"/>
    <x v="0"/>
    <x v="0"/>
    <x v="7"/>
    <x v="0"/>
  </r>
  <r>
    <x v="0"/>
    <x v="0"/>
    <x v="235"/>
    <x v="251"/>
    <x v="48"/>
    <x v="2"/>
    <x v="4816"/>
    <x v="1409"/>
    <x v="1"/>
    <x v="0"/>
    <x v="1727"/>
    <x v="207"/>
    <x v="2687"/>
    <x v="1"/>
    <x v="1"/>
    <x v="11"/>
    <x v="11"/>
    <x v="0"/>
    <x v="0"/>
    <x v="7"/>
    <x v="0"/>
  </r>
  <r>
    <x v="0"/>
    <x v="0"/>
    <x v="362"/>
    <x v="390"/>
    <x v="48"/>
    <x v="2"/>
    <x v="4817"/>
    <x v="1410"/>
    <x v="1"/>
    <x v="0"/>
    <x v="1728"/>
    <x v="324"/>
    <x v="2688"/>
    <x v="2"/>
    <x v="1"/>
    <x v="22"/>
    <x v="22"/>
    <x v="0"/>
    <x v="0"/>
    <x v="7"/>
    <x v="0"/>
  </r>
  <r>
    <x v="0"/>
    <x v="0"/>
    <x v="460"/>
    <x v="488"/>
    <x v="48"/>
    <x v="2"/>
    <x v="4818"/>
    <x v="1411"/>
    <x v="1"/>
    <x v="0"/>
    <x v="1729"/>
    <x v="398"/>
    <x v="2689"/>
    <x v="2"/>
    <x v="1"/>
    <x v="22"/>
    <x v="22"/>
    <x v="0"/>
    <x v="0"/>
    <x v="7"/>
    <x v="0"/>
  </r>
  <r>
    <x v="0"/>
    <x v="0"/>
    <x v="461"/>
    <x v="489"/>
    <x v="48"/>
    <x v="2"/>
    <x v="4819"/>
    <x v="1412"/>
    <x v="1"/>
    <x v="0"/>
    <x v="1730"/>
    <x v="315"/>
    <x v="2690"/>
    <x v="2"/>
    <x v="1"/>
    <x v="22"/>
    <x v="22"/>
    <x v="0"/>
    <x v="0"/>
    <x v="7"/>
    <x v="0"/>
  </r>
  <r>
    <x v="0"/>
    <x v="0"/>
    <x v="302"/>
    <x v="324"/>
    <x v="48"/>
    <x v="2"/>
    <x v="4820"/>
    <x v="1413"/>
    <x v="1"/>
    <x v="0"/>
    <x v="1731"/>
    <x v="270"/>
    <x v="2691"/>
    <x v="3"/>
    <x v="2"/>
    <x v="9"/>
    <x v="9"/>
    <x v="0"/>
    <x v="0"/>
    <x v="7"/>
    <x v="0"/>
  </r>
  <r>
    <x v="0"/>
    <x v="0"/>
    <x v="31"/>
    <x v="31"/>
    <x v="48"/>
    <x v="2"/>
    <x v="4821"/>
    <x v="1414"/>
    <x v="1"/>
    <x v="0"/>
    <x v="1732"/>
    <x v="31"/>
    <x v="2692"/>
    <x v="1"/>
    <x v="1"/>
    <x v="11"/>
    <x v="11"/>
    <x v="0"/>
    <x v="0"/>
    <x v="7"/>
    <x v="0"/>
  </r>
  <r>
    <x v="0"/>
    <x v="0"/>
    <x v="247"/>
    <x v="263"/>
    <x v="48"/>
    <x v="2"/>
    <x v="4822"/>
    <x v="1415"/>
    <x v="2"/>
    <x v="1"/>
    <x v="1733"/>
    <x v="218"/>
    <x v="2693"/>
    <x v="1"/>
    <x v="1"/>
    <x v="15"/>
    <x v="15"/>
    <x v="0"/>
    <x v="0"/>
    <x v="7"/>
    <x v="0"/>
  </r>
  <r>
    <x v="0"/>
    <x v="0"/>
    <x v="475"/>
    <x v="503"/>
    <x v="48"/>
    <x v="2"/>
    <x v="4823"/>
    <x v="390"/>
    <x v="2"/>
    <x v="1"/>
    <x v="472"/>
    <x v="218"/>
    <x v="742"/>
    <x v="1"/>
    <x v="1"/>
    <x v="15"/>
    <x v="15"/>
    <x v="0"/>
    <x v="0"/>
    <x v="7"/>
    <x v="0"/>
  </r>
  <r>
    <x v="0"/>
    <x v="0"/>
    <x v="248"/>
    <x v="264"/>
    <x v="48"/>
    <x v="2"/>
    <x v="4824"/>
    <x v="4"/>
    <x v="2"/>
    <x v="1"/>
    <x v="4"/>
    <x v="219"/>
    <x v="0"/>
    <x v="1"/>
    <x v="1"/>
    <x v="15"/>
    <x v="15"/>
    <x v="0"/>
    <x v="0"/>
    <x v="7"/>
    <x v="0"/>
  </r>
  <r>
    <x v="0"/>
    <x v="0"/>
    <x v="248"/>
    <x v="264"/>
    <x v="48"/>
    <x v="2"/>
    <x v="4825"/>
    <x v="1351"/>
    <x v="2"/>
    <x v="1"/>
    <x v="1734"/>
    <x v="219"/>
    <x v="2694"/>
    <x v="1"/>
    <x v="1"/>
    <x v="15"/>
    <x v="15"/>
    <x v="0"/>
    <x v="0"/>
    <x v="7"/>
    <x v="0"/>
  </r>
  <r>
    <x v="0"/>
    <x v="0"/>
    <x v="248"/>
    <x v="264"/>
    <x v="48"/>
    <x v="2"/>
    <x v="4826"/>
    <x v="4"/>
    <x v="2"/>
    <x v="1"/>
    <x v="4"/>
    <x v="219"/>
    <x v="0"/>
    <x v="1"/>
    <x v="1"/>
    <x v="15"/>
    <x v="15"/>
    <x v="0"/>
    <x v="0"/>
    <x v="7"/>
    <x v="0"/>
  </r>
  <r>
    <x v="0"/>
    <x v="0"/>
    <x v="40"/>
    <x v="40"/>
    <x v="48"/>
    <x v="2"/>
    <x v="4827"/>
    <x v="908"/>
    <x v="2"/>
    <x v="1"/>
    <x v="1735"/>
    <x v="38"/>
    <x v="2695"/>
    <x v="2"/>
    <x v="1"/>
    <x v="14"/>
    <x v="14"/>
    <x v="0"/>
    <x v="0"/>
    <x v="7"/>
    <x v="0"/>
  </r>
  <r>
    <x v="0"/>
    <x v="0"/>
    <x v="40"/>
    <x v="40"/>
    <x v="48"/>
    <x v="2"/>
    <x v="4828"/>
    <x v="908"/>
    <x v="2"/>
    <x v="1"/>
    <x v="1735"/>
    <x v="38"/>
    <x v="2695"/>
    <x v="2"/>
    <x v="1"/>
    <x v="14"/>
    <x v="14"/>
    <x v="0"/>
    <x v="0"/>
    <x v="7"/>
    <x v="0"/>
  </r>
  <r>
    <x v="0"/>
    <x v="0"/>
    <x v="40"/>
    <x v="40"/>
    <x v="48"/>
    <x v="2"/>
    <x v="4829"/>
    <x v="92"/>
    <x v="2"/>
    <x v="1"/>
    <x v="475"/>
    <x v="38"/>
    <x v="745"/>
    <x v="2"/>
    <x v="1"/>
    <x v="14"/>
    <x v="14"/>
    <x v="0"/>
    <x v="0"/>
    <x v="7"/>
    <x v="0"/>
  </r>
  <r>
    <x v="0"/>
    <x v="0"/>
    <x v="661"/>
    <x v="699"/>
    <x v="48"/>
    <x v="2"/>
    <x v="4830"/>
    <x v="57"/>
    <x v="2"/>
    <x v="1"/>
    <x v="57"/>
    <x v="573"/>
    <x v="2696"/>
    <x v="2"/>
    <x v="1"/>
    <x v="13"/>
    <x v="13"/>
    <x v="0"/>
    <x v="0"/>
    <x v="7"/>
    <x v="0"/>
  </r>
  <r>
    <x v="0"/>
    <x v="0"/>
    <x v="617"/>
    <x v="651"/>
    <x v="48"/>
    <x v="2"/>
    <x v="4831"/>
    <x v="1416"/>
    <x v="2"/>
    <x v="1"/>
    <x v="1683"/>
    <x v="532"/>
    <x v="2697"/>
    <x v="2"/>
    <x v="1"/>
    <x v="13"/>
    <x v="13"/>
    <x v="0"/>
    <x v="0"/>
    <x v="7"/>
    <x v="0"/>
  </r>
  <r>
    <x v="0"/>
    <x v="0"/>
    <x v="145"/>
    <x v="155"/>
    <x v="48"/>
    <x v="2"/>
    <x v="4832"/>
    <x v="1187"/>
    <x v="2"/>
    <x v="1"/>
    <x v="1736"/>
    <x v="126"/>
    <x v="2698"/>
    <x v="1"/>
    <x v="1"/>
    <x v="8"/>
    <x v="8"/>
    <x v="0"/>
    <x v="0"/>
    <x v="7"/>
    <x v="0"/>
  </r>
  <r>
    <x v="0"/>
    <x v="0"/>
    <x v="48"/>
    <x v="48"/>
    <x v="48"/>
    <x v="2"/>
    <x v="4833"/>
    <x v="45"/>
    <x v="2"/>
    <x v="2"/>
    <x v="45"/>
    <x v="46"/>
    <x v="45"/>
    <x v="4"/>
    <x v="3"/>
    <x v="16"/>
    <x v="16"/>
    <x v="0"/>
    <x v="0"/>
    <x v="7"/>
    <x v="0"/>
  </r>
  <r>
    <x v="0"/>
    <x v="0"/>
    <x v="50"/>
    <x v="50"/>
    <x v="48"/>
    <x v="2"/>
    <x v="4834"/>
    <x v="45"/>
    <x v="2"/>
    <x v="2"/>
    <x v="45"/>
    <x v="45"/>
    <x v="44"/>
    <x v="4"/>
    <x v="3"/>
    <x v="16"/>
    <x v="16"/>
    <x v="0"/>
    <x v="0"/>
    <x v="7"/>
    <x v="0"/>
  </r>
  <r>
    <x v="0"/>
    <x v="0"/>
    <x v="51"/>
    <x v="51"/>
    <x v="48"/>
    <x v="2"/>
    <x v="4835"/>
    <x v="71"/>
    <x v="2"/>
    <x v="2"/>
    <x v="243"/>
    <x v="48"/>
    <x v="2699"/>
    <x v="4"/>
    <x v="3"/>
    <x v="16"/>
    <x v="16"/>
    <x v="0"/>
    <x v="0"/>
    <x v="7"/>
    <x v="0"/>
  </r>
  <r>
    <x v="0"/>
    <x v="0"/>
    <x v="52"/>
    <x v="52"/>
    <x v="48"/>
    <x v="2"/>
    <x v="4836"/>
    <x v="47"/>
    <x v="2"/>
    <x v="2"/>
    <x v="47"/>
    <x v="49"/>
    <x v="49"/>
    <x v="4"/>
    <x v="3"/>
    <x v="16"/>
    <x v="16"/>
    <x v="0"/>
    <x v="0"/>
    <x v="7"/>
    <x v="0"/>
  </r>
  <r>
    <x v="0"/>
    <x v="0"/>
    <x v="53"/>
    <x v="53"/>
    <x v="48"/>
    <x v="2"/>
    <x v="4837"/>
    <x v="1417"/>
    <x v="2"/>
    <x v="2"/>
    <x v="1737"/>
    <x v="50"/>
    <x v="2700"/>
    <x v="4"/>
    <x v="3"/>
    <x v="16"/>
    <x v="16"/>
    <x v="0"/>
    <x v="0"/>
    <x v="7"/>
    <x v="0"/>
  </r>
  <r>
    <x v="0"/>
    <x v="0"/>
    <x v="55"/>
    <x v="54"/>
    <x v="48"/>
    <x v="2"/>
    <x v="4838"/>
    <x v="50"/>
    <x v="2"/>
    <x v="2"/>
    <x v="50"/>
    <x v="52"/>
    <x v="52"/>
    <x v="4"/>
    <x v="3"/>
    <x v="16"/>
    <x v="16"/>
    <x v="0"/>
    <x v="0"/>
    <x v="7"/>
    <x v="0"/>
  </r>
  <r>
    <x v="0"/>
    <x v="0"/>
    <x v="56"/>
    <x v="55"/>
    <x v="48"/>
    <x v="2"/>
    <x v="4839"/>
    <x v="47"/>
    <x v="2"/>
    <x v="2"/>
    <x v="47"/>
    <x v="53"/>
    <x v="53"/>
    <x v="4"/>
    <x v="3"/>
    <x v="16"/>
    <x v="16"/>
    <x v="0"/>
    <x v="0"/>
    <x v="7"/>
    <x v="0"/>
  </r>
  <r>
    <x v="0"/>
    <x v="0"/>
    <x v="57"/>
    <x v="56"/>
    <x v="48"/>
    <x v="2"/>
    <x v="4840"/>
    <x v="45"/>
    <x v="2"/>
    <x v="2"/>
    <x v="45"/>
    <x v="45"/>
    <x v="44"/>
    <x v="4"/>
    <x v="3"/>
    <x v="16"/>
    <x v="16"/>
    <x v="0"/>
    <x v="0"/>
    <x v="7"/>
    <x v="0"/>
  </r>
  <r>
    <x v="0"/>
    <x v="0"/>
    <x v="58"/>
    <x v="57"/>
    <x v="48"/>
    <x v="2"/>
    <x v="4841"/>
    <x v="46"/>
    <x v="2"/>
    <x v="2"/>
    <x v="46"/>
    <x v="54"/>
    <x v="2388"/>
    <x v="4"/>
    <x v="3"/>
    <x v="16"/>
    <x v="16"/>
    <x v="0"/>
    <x v="0"/>
    <x v="7"/>
    <x v="0"/>
  </r>
  <r>
    <x v="0"/>
    <x v="0"/>
    <x v="311"/>
    <x v="333"/>
    <x v="48"/>
    <x v="2"/>
    <x v="4842"/>
    <x v="60"/>
    <x v="2"/>
    <x v="2"/>
    <x v="193"/>
    <x v="279"/>
    <x v="2701"/>
    <x v="4"/>
    <x v="3"/>
    <x v="16"/>
    <x v="16"/>
    <x v="0"/>
    <x v="0"/>
    <x v="7"/>
    <x v="0"/>
  </r>
  <r>
    <x v="0"/>
    <x v="0"/>
    <x v="59"/>
    <x v="58"/>
    <x v="48"/>
    <x v="2"/>
    <x v="4843"/>
    <x v="47"/>
    <x v="2"/>
    <x v="2"/>
    <x v="47"/>
    <x v="55"/>
    <x v="261"/>
    <x v="4"/>
    <x v="3"/>
    <x v="16"/>
    <x v="16"/>
    <x v="0"/>
    <x v="0"/>
    <x v="7"/>
    <x v="0"/>
  </r>
  <r>
    <x v="0"/>
    <x v="0"/>
    <x v="60"/>
    <x v="59"/>
    <x v="48"/>
    <x v="2"/>
    <x v="4844"/>
    <x v="116"/>
    <x v="2"/>
    <x v="2"/>
    <x v="187"/>
    <x v="46"/>
    <x v="700"/>
    <x v="4"/>
    <x v="3"/>
    <x v="16"/>
    <x v="16"/>
    <x v="0"/>
    <x v="0"/>
    <x v="7"/>
    <x v="0"/>
  </r>
  <r>
    <x v="0"/>
    <x v="0"/>
    <x v="550"/>
    <x v="585"/>
    <x v="48"/>
    <x v="2"/>
    <x v="4845"/>
    <x v="45"/>
    <x v="2"/>
    <x v="2"/>
    <x v="45"/>
    <x v="472"/>
    <x v="2702"/>
    <x v="4"/>
    <x v="3"/>
    <x v="16"/>
    <x v="16"/>
    <x v="0"/>
    <x v="0"/>
    <x v="7"/>
    <x v="0"/>
  </r>
  <r>
    <x v="0"/>
    <x v="0"/>
    <x v="150"/>
    <x v="160"/>
    <x v="48"/>
    <x v="2"/>
    <x v="4846"/>
    <x v="1418"/>
    <x v="2"/>
    <x v="1"/>
    <x v="1738"/>
    <x v="131"/>
    <x v="2703"/>
    <x v="3"/>
    <x v="2"/>
    <x v="9"/>
    <x v="9"/>
    <x v="0"/>
    <x v="0"/>
    <x v="7"/>
    <x v="0"/>
  </r>
  <r>
    <x v="0"/>
    <x v="0"/>
    <x v="154"/>
    <x v="164"/>
    <x v="48"/>
    <x v="2"/>
    <x v="4847"/>
    <x v="1419"/>
    <x v="2"/>
    <x v="1"/>
    <x v="1739"/>
    <x v="135"/>
    <x v="2704"/>
    <x v="3"/>
    <x v="2"/>
    <x v="9"/>
    <x v="9"/>
    <x v="0"/>
    <x v="0"/>
    <x v="7"/>
    <x v="0"/>
  </r>
  <r>
    <x v="0"/>
    <x v="0"/>
    <x v="371"/>
    <x v="399"/>
    <x v="48"/>
    <x v="2"/>
    <x v="4848"/>
    <x v="1420"/>
    <x v="2"/>
    <x v="1"/>
    <x v="1740"/>
    <x v="331"/>
    <x v="2705"/>
    <x v="3"/>
    <x v="2"/>
    <x v="17"/>
    <x v="17"/>
    <x v="0"/>
    <x v="0"/>
    <x v="7"/>
    <x v="0"/>
  </r>
  <r>
    <x v="0"/>
    <x v="0"/>
    <x v="63"/>
    <x v="62"/>
    <x v="48"/>
    <x v="2"/>
    <x v="4849"/>
    <x v="1421"/>
    <x v="2"/>
    <x v="1"/>
    <x v="1741"/>
    <x v="58"/>
    <x v="2706"/>
    <x v="3"/>
    <x v="2"/>
    <x v="17"/>
    <x v="17"/>
    <x v="0"/>
    <x v="0"/>
    <x v="7"/>
    <x v="0"/>
  </r>
  <r>
    <x v="0"/>
    <x v="0"/>
    <x v="159"/>
    <x v="169"/>
    <x v="48"/>
    <x v="2"/>
    <x v="4850"/>
    <x v="1422"/>
    <x v="2"/>
    <x v="1"/>
    <x v="1742"/>
    <x v="140"/>
    <x v="2707"/>
    <x v="1"/>
    <x v="1"/>
    <x v="10"/>
    <x v="10"/>
    <x v="0"/>
    <x v="0"/>
    <x v="7"/>
    <x v="0"/>
  </r>
  <r>
    <x v="0"/>
    <x v="0"/>
    <x v="256"/>
    <x v="272"/>
    <x v="48"/>
    <x v="2"/>
    <x v="4851"/>
    <x v="774"/>
    <x v="2"/>
    <x v="1"/>
    <x v="1743"/>
    <x v="226"/>
    <x v="2708"/>
    <x v="1"/>
    <x v="1"/>
    <x v="18"/>
    <x v="18"/>
    <x v="0"/>
    <x v="0"/>
    <x v="7"/>
    <x v="0"/>
  </r>
  <r>
    <x v="0"/>
    <x v="0"/>
    <x v="319"/>
    <x v="341"/>
    <x v="48"/>
    <x v="2"/>
    <x v="4852"/>
    <x v="71"/>
    <x v="2"/>
    <x v="2"/>
    <x v="83"/>
    <x v="286"/>
    <x v="2709"/>
    <x v="4"/>
    <x v="3"/>
    <x v="21"/>
    <x v="21"/>
    <x v="0"/>
    <x v="0"/>
    <x v="7"/>
    <x v="0"/>
  </r>
  <r>
    <x v="0"/>
    <x v="0"/>
    <x v="321"/>
    <x v="343"/>
    <x v="48"/>
    <x v="2"/>
    <x v="4853"/>
    <x v="116"/>
    <x v="2"/>
    <x v="2"/>
    <x v="253"/>
    <x v="288"/>
    <x v="1186"/>
    <x v="4"/>
    <x v="3"/>
    <x v="19"/>
    <x v="19"/>
    <x v="0"/>
    <x v="0"/>
    <x v="7"/>
    <x v="0"/>
  </r>
  <r>
    <x v="0"/>
    <x v="0"/>
    <x v="322"/>
    <x v="344"/>
    <x v="48"/>
    <x v="2"/>
    <x v="4854"/>
    <x v="52"/>
    <x v="2"/>
    <x v="2"/>
    <x v="67"/>
    <x v="289"/>
    <x v="357"/>
    <x v="4"/>
    <x v="3"/>
    <x v="21"/>
    <x v="21"/>
    <x v="0"/>
    <x v="0"/>
    <x v="7"/>
    <x v="0"/>
  </r>
  <r>
    <x v="0"/>
    <x v="0"/>
    <x v="324"/>
    <x v="346"/>
    <x v="48"/>
    <x v="2"/>
    <x v="4855"/>
    <x v="45"/>
    <x v="2"/>
    <x v="2"/>
    <x v="61"/>
    <x v="66"/>
    <x v="72"/>
    <x v="4"/>
    <x v="3"/>
    <x v="21"/>
    <x v="21"/>
    <x v="0"/>
    <x v="0"/>
    <x v="7"/>
    <x v="0"/>
  </r>
  <r>
    <x v="0"/>
    <x v="0"/>
    <x v="70"/>
    <x v="69"/>
    <x v="48"/>
    <x v="2"/>
    <x v="4856"/>
    <x v="45"/>
    <x v="2"/>
    <x v="2"/>
    <x v="61"/>
    <x v="64"/>
    <x v="66"/>
    <x v="4"/>
    <x v="3"/>
    <x v="21"/>
    <x v="21"/>
    <x v="0"/>
    <x v="0"/>
    <x v="7"/>
    <x v="0"/>
  </r>
  <r>
    <x v="0"/>
    <x v="0"/>
    <x v="71"/>
    <x v="70"/>
    <x v="48"/>
    <x v="2"/>
    <x v="4857"/>
    <x v="45"/>
    <x v="2"/>
    <x v="2"/>
    <x v="61"/>
    <x v="65"/>
    <x v="67"/>
    <x v="4"/>
    <x v="3"/>
    <x v="20"/>
    <x v="20"/>
    <x v="0"/>
    <x v="0"/>
    <x v="7"/>
    <x v="0"/>
  </r>
  <r>
    <x v="0"/>
    <x v="0"/>
    <x v="73"/>
    <x v="72"/>
    <x v="48"/>
    <x v="2"/>
    <x v="4858"/>
    <x v="59"/>
    <x v="2"/>
    <x v="2"/>
    <x v="129"/>
    <x v="66"/>
    <x v="1732"/>
    <x v="4"/>
    <x v="3"/>
    <x v="21"/>
    <x v="21"/>
    <x v="0"/>
    <x v="0"/>
    <x v="7"/>
    <x v="0"/>
  </r>
  <r>
    <x v="0"/>
    <x v="0"/>
    <x v="381"/>
    <x v="409"/>
    <x v="48"/>
    <x v="2"/>
    <x v="4859"/>
    <x v="47"/>
    <x v="2"/>
    <x v="2"/>
    <x v="329"/>
    <x v="338"/>
    <x v="2710"/>
    <x v="4"/>
    <x v="3"/>
    <x v="26"/>
    <x v="26"/>
    <x v="0"/>
    <x v="0"/>
    <x v="7"/>
    <x v="0"/>
  </r>
  <r>
    <x v="0"/>
    <x v="0"/>
    <x v="257"/>
    <x v="273"/>
    <x v="48"/>
    <x v="2"/>
    <x v="4860"/>
    <x v="45"/>
    <x v="2"/>
    <x v="2"/>
    <x v="131"/>
    <x v="227"/>
    <x v="654"/>
    <x v="4"/>
    <x v="3"/>
    <x v="19"/>
    <x v="19"/>
    <x v="0"/>
    <x v="0"/>
    <x v="7"/>
    <x v="0"/>
  </r>
  <r>
    <x v="0"/>
    <x v="0"/>
    <x v="162"/>
    <x v="172"/>
    <x v="48"/>
    <x v="2"/>
    <x v="4861"/>
    <x v="59"/>
    <x v="2"/>
    <x v="2"/>
    <x v="129"/>
    <x v="143"/>
    <x v="153"/>
    <x v="4"/>
    <x v="3"/>
    <x v="21"/>
    <x v="21"/>
    <x v="0"/>
    <x v="0"/>
    <x v="7"/>
    <x v="0"/>
  </r>
  <r>
    <x v="0"/>
    <x v="0"/>
    <x v="326"/>
    <x v="348"/>
    <x v="48"/>
    <x v="2"/>
    <x v="4862"/>
    <x v="116"/>
    <x v="2"/>
    <x v="2"/>
    <x v="142"/>
    <x v="64"/>
    <x v="907"/>
    <x v="4"/>
    <x v="3"/>
    <x v="21"/>
    <x v="21"/>
    <x v="0"/>
    <x v="0"/>
    <x v="7"/>
    <x v="0"/>
  </r>
  <r>
    <x v="0"/>
    <x v="0"/>
    <x v="384"/>
    <x v="412"/>
    <x v="48"/>
    <x v="2"/>
    <x v="4863"/>
    <x v="116"/>
    <x v="2"/>
    <x v="2"/>
    <x v="321"/>
    <x v="340"/>
    <x v="462"/>
    <x v="4"/>
    <x v="3"/>
    <x v="26"/>
    <x v="26"/>
    <x v="0"/>
    <x v="0"/>
    <x v="7"/>
    <x v="0"/>
  </r>
  <r>
    <x v="0"/>
    <x v="0"/>
    <x v="76"/>
    <x v="75"/>
    <x v="48"/>
    <x v="2"/>
    <x v="4864"/>
    <x v="45"/>
    <x v="2"/>
    <x v="2"/>
    <x v="61"/>
    <x v="66"/>
    <x v="72"/>
    <x v="4"/>
    <x v="3"/>
    <x v="21"/>
    <x v="21"/>
    <x v="0"/>
    <x v="0"/>
    <x v="7"/>
    <x v="0"/>
  </r>
  <r>
    <x v="0"/>
    <x v="0"/>
    <x v="437"/>
    <x v="463"/>
    <x v="48"/>
    <x v="2"/>
    <x v="4865"/>
    <x v="47"/>
    <x v="2"/>
    <x v="2"/>
    <x v="69"/>
    <x v="75"/>
    <x v="840"/>
    <x v="4"/>
    <x v="3"/>
    <x v="19"/>
    <x v="19"/>
    <x v="0"/>
    <x v="0"/>
    <x v="7"/>
    <x v="0"/>
  </r>
  <r>
    <x v="0"/>
    <x v="0"/>
    <x v="78"/>
    <x v="77"/>
    <x v="48"/>
    <x v="2"/>
    <x v="4866"/>
    <x v="47"/>
    <x v="2"/>
    <x v="2"/>
    <x v="68"/>
    <x v="70"/>
    <x v="1116"/>
    <x v="4"/>
    <x v="3"/>
    <x v="21"/>
    <x v="21"/>
    <x v="0"/>
    <x v="0"/>
    <x v="7"/>
    <x v="0"/>
  </r>
  <r>
    <x v="0"/>
    <x v="0"/>
    <x v="79"/>
    <x v="78"/>
    <x v="48"/>
    <x v="2"/>
    <x v="4867"/>
    <x v="51"/>
    <x v="2"/>
    <x v="2"/>
    <x v="76"/>
    <x v="71"/>
    <x v="1117"/>
    <x v="4"/>
    <x v="3"/>
    <x v="20"/>
    <x v="20"/>
    <x v="0"/>
    <x v="0"/>
    <x v="7"/>
    <x v="0"/>
  </r>
  <r>
    <x v="0"/>
    <x v="0"/>
    <x v="81"/>
    <x v="80"/>
    <x v="48"/>
    <x v="2"/>
    <x v="4868"/>
    <x v="47"/>
    <x v="2"/>
    <x v="2"/>
    <x v="68"/>
    <x v="64"/>
    <x v="77"/>
    <x v="4"/>
    <x v="3"/>
    <x v="21"/>
    <x v="21"/>
    <x v="0"/>
    <x v="0"/>
    <x v="7"/>
    <x v="0"/>
  </r>
  <r>
    <x v="0"/>
    <x v="0"/>
    <x v="438"/>
    <x v="464"/>
    <x v="48"/>
    <x v="2"/>
    <x v="4869"/>
    <x v="45"/>
    <x v="2"/>
    <x v="2"/>
    <x v="61"/>
    <x v="384"/>
    <x v="581"/>
    <x v="4"/>
    <x v="3"/>
    <x v="21"/>
    <x v="21"/>
    <x v="0"/>
    <x v="0"/>
    <x v="7"/>
    <x v="0"/>
  </r>
  <r>
    <x v="0"/>
    <x v="0"/>
    <x v="171"/>
    <x v="181"/>
    <x v="48"/>
    <x v="2"/>
    <x v="4870"/>
    <x v="1423"/>
    <x v="2"/>
    <x v="2"/>
    <x v="1744"/>
    <x v="152"/>
    <x v="2711"/>
    <x v="4"/>
    <x v="3"/>
    <x v="19"/>
    <x v="19"/>
    <x v="0"/>
    <x v="0"/>
    <x v="7"/>
    <x v="0"/>
  </r>
  <r>
    <x v="0"/>
    <x v="0"/>
    <x v="82"/>
    <x v="81"/>
    <x v="48"/>
    <x v="2"/>
    <x v="4871"/>
    <x v="114"/>
    <x v="2"/>
    <x v="2"/>
    <x v="140"/>
    <x v="73"/>
    <x v="2712"/>
    <x v="4"/>
    <x v="3"/>
    <x v="21"/>
    <x v="21"/>
    <x v="0"/>
    <x v="0"/>
    <x v="7"/>
    <x v="0"/>
  </r>
  <r>
    <x v="0"/>
    <x v="0"/>
    <x v="83"/>
    <x v="82"/>
    <x v="48"/>
    <x v="2"/>
    <x v="4872"/>
    <x v="655"/>
    <x v="2"/>
    <x v="2"/>
    <x v="1745"/>
    <x v="74"/>
    <x v="2713"/>
    <x v="4"/>
    <x v="3"/>
    <x v="20"/>
    <x v="20"/>
    <x v="0"/>
    <x v="0"/>
    <x v="7"/>
    <x v="0"/>
  </r>
  <r>
    <x v="0"/>
    <x v="0"/>
    <x v="329"/>
    <x v="351"/>
    <x v="48"/>
    <x v="2"/>
    <x v="4873"/>
    <x v="46"/>
    <x v="2"/>
    <x v="2"/>
    <x v="326"/>
    <x v="293"/>
    <x v="2714"/>
    <x v="4"/>
    <x v="3"/>
    <x v="26"/>
    <x v="26"/>
    <x v="0"/>
    <x v="0"/>
    <x v="7"/>
    <x v="0"/>
  </r>
  <r>
    <x v="0"/>
    <x v="0"/>
    <x v="266"/>
    <x v="282"/>
    <x v="48"/>
    <x v="2"/>
    <x v="4874"/>
    <x v="66"/>
    <x v="2"/>
    <x v="2"/>
    <x v="46"/>
    <x v="235"/>
    <x v="283"/>
    <x v="4"/>
    <x v="3"/>
    <x v="19"/>
    <x v="19"/>
    <x v="0"/>
    <x v="0"/>
    <x v="7"/>
    <x v="0"/>
  </r>
  <r>
    <x v="0"/>
    <x v="0"/>
    <x v="208"/>
    <x v="223"/>
    <x v="48"/>
    <x v="2"/>
    <x v="4875"/>
    <x v="1026"/>
    <x v="2"/>
    <x v="2"/>
    <x v="1746"/>
    <x v="182"/>
    <x v="2715"/>
    <x v="4"/>
    <x v="3"/>
    <x v="21"/>
    <x v="21"/>
    <x v="0"/>
    <x v="0"/>
    <x v="7"/>
    <x v="0"/>
  </r>
  <r>
    <x v="0"/>
    <x v="0"/>
    <x v="270"/>
    <x v="286"/>
    <x v="48"/>
    <x v="2"/>
    <x v="4876"/>
    <x v="324"/>
    <x v="2"/>
    <x v="2"/>
    <x v="1747"/>
    <x v="239"/>
    <x v="2716"/>
    <x v="4"/>
    <x v="3"/>
    <x v="26"/>
    <x v="26"/>
    <x v="0"/>
    <x v="0"/>
    <x v="7"/>
    <x v="0"/>
  </r>
  <r>
    <x v="0"/>
    <x v="0"/>
    <x v="271"/>
    <x v="287"/>
    <x v="48"/>
    <x v="2"/>
    <x v="4877"/>
    <x v="1424"/>
    <x v="2"/>
    <x v="2"/>
    <x v="1748"/>
    <x v="65"/>
    <x v="2717"/>
    <x v="4"/>
    <x v="3"/>
    <x v="20"/>
    <x v="20"/>
    <x v="0"/>
    <x v="0"/>
    <x v="7"/>
    <x v="0"/>
  </r>
  <r>
    <x v="0"/>
    <x v="0"/>
    <x v="443"/>
    <x v="469"/>
    <x v="48"/>
    <x v="2"/>
    <x v="4878"/>
    <x v="59"/>
    <x v="2"/>
    <x v="2"/>
    <x v="129"/>
    <x v="382"/>
    <x v="1725"/>
    <x v="4"/>
    <x v="3"/>
    <x v="21"/>
    <x v="21"/>
    <x v="0"/>
    <x v="0"/>
    <x v="7"/>
    <x v="0"/>
  </r>
  <r>
    <x v="0"/>
    <x v="0"/>
    <x v="444"/>
    <x v="470"/>
    <x v="48"/>
    <x v="2"/>
    <x v="4879"/>
    <x v="52"/>
    <x v="2"/>
    <x v="2"/>
    <x v="67"/>
    <x v="382"/>
    <x v="593"/>
    <x v="4"/>
    <x v="3"/>
    <x v="21"/>
    <x v="21"/>
    <x v="0"/>
    <x v="0"/>
    <x v="7"/>
    <x v="0"/>
  </r>
  <r>
    <x v="0"/>
    <x v="0"/>
    <x v="464"/>
    <x v="492"/>
    <x v="48"/>
    <x v="2"/>
    <x v="4880"/>
    <x v="1425"/>
    <x v="2"/>
    <x v="1"/>
    <x v="1749"/>
    <x v="401"/>
    <x v="2718"/>
    <x v="3"/>
    <x v="2"/>
    <x v="9"/>
    <x v="9"/>
    <x v="0"/>
    <x v="0"/>
    <x v="7"/>
    <x v="0"/>
  </r>
  <r>
    <x v="0"/>
    <x v="0"/>
    <x v="502"/>
    <x v="531"/>
    <x v="48"/>
    <x v="2"/>
    <x v="4881"/>
    <x v="45"/>
    <x v="2"/>
    <x v="2"/>
    <x v="61"/>
    <x v="382"/>
    <x v="570"/>
    <x v="4"/>
    <x v="3"/>
    <x v="21"/>
    <x v="21"/>
    <x v="0"/>
    <x v="0"/>
    <x v="7"/>
    <x v="0"/>
  </r>
  <r>
    <x v="0"/>
    <x v="0"/>
    <x v="90"/>
    <x v="89"/>
    <x v="48"/>
    <x v="2"/>
    <x v="4882"/>
    <x v="51"/>
    <x v="2"/>
    <x v="2"/>
    <x v="76"/>
    <x v="66"/>
    <x v="85"/>
    <x v="4"/>
    <x v="3"/>
    <x v="21"/>
    <x v="21"/>
    <x v="0"/>
    <x v="0"/>
    <x v="7"/>
    <x v="0"/>
  </r>
  <r>
    <x v="0"/>
    <x v="0"/>
    <x v="446"/>
    <x v="472"/>
    <x v="48"/>
    <x v="2"/>
    <x v="4883"/>
    <x v="51"/>
    <x v="2"/>
    <x v="2"/>
    <x v="76"/>
    <x v="388"/>
    <x v="597"/>
    <x v="4"/>
    <x v="3"/>
    <x v="20"/>
    <x v="20"/>
    <x v="0"/>
    <x v="0"/>
    <x v="7"/>
    <x v="0"/>
  </r>
  <r>
    <x v="0"/>
    <x v="0"/>
    <x v="210"/>
    <x v="225"/>
    <x v="48"/>
    <x v="2"/>
    <x v="4884"/>
    <x v="47"/>
    <x v="2"/>
    <x v="2"/>
    <x v="68"/>
    <x v="184"/>
    <x v="204"/>
    <x v="4"/>
    <x v="3"/>
    <x v="21"/>
    <x v="21"/>
    <x v="0"/>
    <x v="0"/>
    <x v="7"/>
    <x v="0"/>
  </r>
  <r>
    <x v="0"/>
    <x v="0"/>
    <x v="216"/>
    <x v="232"/>
    <x v="48"/>
    <x v="2"/>
    <x v="4885"/>
    <x v="116"/>
    <x v="2"/>
    <x v="2"/>
    <x v="142"/>
    <x v="188"/>
    <x v="378"/>
    <x v="4"/>
    <x v="3"/>
    <x v="21"/>
    <x v="21"/>
    <x v="0"/>
    <x v="0"/>
    <x v="7"/>
    <x v="0"/>
  </r>
  <r>
    <x v="0"/>
    <x v="0"/>
    <x v="97"/>
    <x v="96"/>
    <x v="48"/>
    <x v="2"/>
    <x v="4886"/>
    <x v="47"/>
    <x v="2"/>
    <x v="2"/>
    <x v="68"/>
    <x v="84"/>
    <x v="379"/>
    <x v="4"/>
    <x v="3"/>
    <x v="20"/>
    <x v="20"/>
    <x v="0"/>
    <x v="0"/>
    <x v="7"/>
    <x v="0"/>
  </r>
  <r>
    <x v="0"/>
    <x v="0"/>
    <x v="449"/>
    <x v="475"/>
    <x v="48"/>
    <x v="2"/>
    <x v="4887"/>
    <x v="51"/>
    <x v="2"/>
    <x v="2"/>
    <x v="76"/>
    <x v="391"/>
    <x v="2719"/>
    <x v="4"/>
    <x v="3"/>
    <x v="21"/>
    <x v="21"/>
    <x v="0"/>
    <x v="0"/>
    <x v="7"/>
    <x v="0"/>
  </r>
  <r>
    <x v="0"/>
    <x v="0"/>
    <x v="451"/>
    <x v="477"/>
    <x v="48"/>
    <x v="2"/>
    <x v="4888"/>
    <x v="45"/>
    <x v="2"/>
    <x v="2"/>
    <x v="61"/>
    <x v="392"/>
    <x v="850"/>
    <x v="4"/>
    <x v="3"/>
    <x v="21"/>
    <x v="21"/>
    <x v="0"/>
    <x v="0"/>
    <x v="7"/>
    <x v="0"/>
  </r>
  <r>
    <x v="0"/>
    <x v="0"/>
    <x v="100"/>
    <x v="99"/>
    <x v="48"/>
    <x v="2"/>
    <x v="4889"/>
    <x v="66"/>
    <x v="2"/>
    <x v="2"/>
    <x v="81"/>
    <x v="86"/>
    <x v="2720"/>
    <x v="4"/>
    <x v="3"/>
    <x v="21"/>
    <x v="21"/>
    <x v="0"/>
    <x v="0"/>
    <x v="7"/>
    <x v="0"/>
  </r>
  <r>
    <x v="0"/>
    <x v="0"/>
    <x v="335"/>
    <x v="357"/>
    <x v="48"/>
    <x v="2"/>
    <x v="4890"/>
    <x v="47"/>
    <x v="2"/>
    <x v="2"/>
    <x v="68"/>
    <x v="299"/>
    <x v="1674"/>
    <x v="4"/>
    <x v="3"/>
    <x v="26"/>
    <x v="26"/>
    <x v="0"/>
    <x v="0"/>
    <x v="7"/>
    <x v="0"/>
  </r>
  <r>
    <x v="0"/>
    <x v="0"/>
    <x v="103"/>
    <x v="102"/>
    <x v="48"/>
    <x v="2"/>
    <x v="4891"/>
    <x v="47"/>
    <x v="2"/>
    <x v="2"/>
    <x v="68"/>
    <x v="89"/>
    <x v="382"/>
    <x v="4"/>
    <x v="3"/>
    <x v="21"/>
    <x v="21"/>
    <x v="0"/>
    <x v="0"/>
    <x v="7"/>
    <x v="0"/>
  </r>
  <r>
    <x v="0"/>
    <x v="0"/>
    <x v="105"/>
    <x v="104"/>
    <x v="48"/>
    <x v="2"/>
    <x v="4892"/>
    <x v="47"/>
    <x v="2"/>
    <x v="2"/>
    <x v="68"/>
    <x v="91"/>
    <x v="2721"/>
    <x v="4"/>
    <x v="3"/>
    <x v="21"/>
    <x v="21"/>
    <x v="0"/>
    <x v="0"/>
    <x v="7"/>
    <x v="0"/>
  </r>
  <r>
    <x v="0"/>
    <x v="0"/>
    <x v="453"/>
    <x v="479"/>
    <x v="48"/>
    <x v="2"/>
    <x v="4893"/>
    <x v="52"/>
    <x v="2"/>
    <x v="2"/>
    <x v="67"/>
    <x v="394"/>
    <x v="1099"/>
    <x v="4"/>
    <x v="3"/>
    <x v="21"/>
    <x v="21"/>
    <x v="0"/>
    <x v="0"/>
    <x v="7"/>
    <x v="0"/>
  </r>
  <r>
    <x v="0"/>
    <x v="0"/>
    <x v="465"/>
    <x v="493"/>
    <x v="48"/>
    <x v="2"/>
    <x v="4894"/>
    <x v="45"/>
    <x v="2"/>
    <x v="2"/>
    <x v="131"/>
    <x v="402"/>
    <x v="1880"/>
    <x v="4"/>
    <x v="3"/>
    <x v="21"/>
    <x v="21"/>
    <x v="0"/>
    <x v="0"/>
    <x v="7"/>
    <x v="0"/>
  </r>
  <r>
    <x v="0"/>
    <x v="0"/>
    <x v="455"/>
    <x v="481"/>
    <x v="48"/>
    <x v="2"/>
    <x v="4895"/>
    <x v="45"/>
    <x v="2"/>
    <x v="2"/>
    <x v="61"/>
    <x v="395"/>
    <x v="615"/>
    <x v="4"/>
    <x v="3"/>
    <x v="21"/>
    <x v="21"/>
    <x v="0"/>
    <x v="0"/>
    <x v="7"/>
    <x v="0"/>
  </r>
  <r>
    <x v="0"/>
    <x v="0"/>
    <x v="219"/>
    <x v="235"/>
    <x v="48"/>
    <x v="2"/>
    <x v="4896"/>
    <x v="45"/>
    <x v="2"/>
    <x v="2"/>
    <x v="61"/>
    <x v="191"/>
    <x v="218"/>
    <x v="4"/>
    <x v="3"/>
    <x v="21"/>
    <x v="21"/>
    <x v="0"/>
    <x v="0"/>
    <x v="7"/>
    <x v="0"/>
  </r>
  <r>
    <x v="0"/>
    <x v="0"/>
    <x v="280"/>
    <x v="296"/>
    <x v="48"/>
    <x v="2"/>
    <x v="4897"/>
    <x v="45"/>
    <x v="2"/>
    <x v="2"/>
    <x v="201"/>
    <x v="248"/>
    <x v="297"/>
    <x v="4"/>
    <x v="3"/>
    <x v="26"/>
    <x v="26"/>
    <x v="0"/>
    <x v="0"/>
    <x v="7"/>
    <x v="0"/>
  </r>
  <r>
    <x v="0"/>
    <x v="0"/>
    <x v="111"/>
    <x v="110"/>
    <x v="48"/>
    <x v="2"/>
    <x v="4898"/>
    <x v="47"/>
    <x v="2"/>
    <x v="2"/>
    <x v="68"/>
    <x v="97"/>
    <x v="105"/>
    <x v="4"/>
    <x v="3"/>
    <x v="21"/>
    <x v="21"/>
    <x v="0"/>
    <x v="0"/>
    <x v="7"/>
    <x v="0"/>
  </r>
  <r>
    <x v="0"/>
    <x v="0"/>
    <x v="466"/>
    <x v="494"/>
    <x v="48"/>
    <x v="2"/>
    <x v="4899"/>
    <x v="47"/>
    <x v="2"/>
    <x v="2"/>
    <x v="68"/>
    <x v="403"/>
    <x v="688"/>
    <x v="4"/>
    <x v="3"/>
    <x v="21"/>
    <x v="21"/>
    <x v="0"/>
    <x v="0"/>
    <x v="7"/>
    <x v="0"/>
  </r>
  <r>
    <x v="0"/>
    <x v="0"/>
    <x v="113"/>
    <x v="112"/>
    <x v="48"/>
    <x v="2"/>
    <x v="4900"/>
    <x v="4"/>
    <x v="2"/>
    <x v="1"/>
    <x v="4"/>
    <x v="99"/>
    <x v="0"/>
    <x v="3"/>
    <x v="2"/>
    <x v="9"/>
    <x v="9"/>
    <x v="0"/>
    <x v="0"/>
    <x v="7"/>
    <x v="0"/>
  </r>
  <r>
    <x v="0"/>
    <x v="0"/>
    <x v="114"/>
    <x v="113"/>
    <x v="48"/>
    <x v="2"/>
    <x v="4901"/>
    <x v="47"/>
    <x v="2"/>
    <x v="2"/>
    <x v="68"/>
    <x v="100"/>
    <x v="858"/>
    <x v="4"/>
    <x v="3"/>
    <x v="20"/>
    <x v="20"/>
    <x v="0"/>
    <x v="0"/>
    <x v="7"/>
    <x v="0"/>
  </r>
  <r>
    <x v="0"/>
    <x v="0"/>
    <x v="529"/>
    <x v="564"/>
    <x v="48"/>
    <x v="2"/>
    <x v="4902"/>
    <x v="45"/>
    <x v="2"/>
    <x v="2"/>
    <x v="61"/>
    <x v="286"/>
    <x v="1133"/>
    <x v="4"/>
    <x v="3"/>
    <x v="21"/>
    <x v="21"/>
    <x v="0"/>
    <x v="0"/>
    <x v="7"/>
    <x v="0"/>
  </r>
  <r>
    <x v="0"/>
    <x v="0"/>
    <x v="532"/>
    <x v="567"/>
    <x v="48"/>
    <x v="2"/>
    <x v="4903"/>
    <x v="51"/>
    <x v="2"/>
    <x v="2"/>
    <x v="76"/>
    <x v="457"/>
    <x v="1606"/>
    <x v="4"/>
    <x v="3"/>
    <x v="20"/>
    <x v="20"/>
    <x v="0"/>
    <x v="0"/>
    <x v="7"/>
    <x v="0"/>
  </r>
  <r>
    <x v="0"/>
    <x v="0"/>
    <x v="638"/>
    <x v="673"/>
    <x v="48"/>
    <x v="2"/>
    <x v="4904"/>
    <x v="45"/>
    <x v="2"/>
    <x v="2"/>
    <x v="89"/>
    <x v="551"/>
    <x v="2215"/>
    <x v="4"/>
    <x v="3"/>
    <x v="20"/>
    <x v="20"/>
    <x v="0"/>
    <x v="0"/>
    <x v="7"/>
    <x v="0"/>
  </r>
  <r>
    <x v="0"/>
    <x v="0"/>
    <x v="206"/>
    <x v="216"/>
    <x v="48"/>
    <x v="2"/>
    <x v="4905"/>
    <x v="356"/>
    <x v="2"/>
    <x v="2"/>
    <x v="434"/>
    <x v="180"/>
    <x v="2722"/>
    <x v="4"/>
    <x v="3"/>
    <x v="26"/>
    <x v="26"/>
    <x v="0"/>
    <x v="0"/>
    <x v="7"/>
    <x v="0"/>
  </r>
  <r>
    <x v="0"/>
    <x v="0"/>
    <x v="484"/>
    <x v="512"/>
    <x v="48"/>
    <x v="2"/>
    <x v="4906"/>
    <x v="1116"/>
    <x v="2"/>
    <x v="2"/>
    <x v="1750"/>
    <x v="418"/>
    <x v="2723"/>
    <x v="2"/>
    <x v="1"/>
    <x v="29"/>
    <x v="29"/>
    <x v="0"/>
    <x v="0"/>
    <x v="7"/>
    <x v="0"/>
  </r>
  <r>
    <x v="0"/>
    <x v="0"/>
    <x v="118"/>
    <x v="532"/>
    <x v="48"/>
    <x v="2"/>
    <x v="4907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7"/>
    <x v="48"/>
    <x v="2"/>
    <x v="4908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8"/>
    <x v="2"/>
    <x v="4909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8"/>
    <x v="2"/>
    <x v="4910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299"/>
    <x v="48"/>
    <x v="2"/>
    <x v="4911"/>
    <x v="4"/>
    <x v="3"/>
    <x v="3"/>
    <x v="4"/>
    <x v="0"/>
    <x v="0"/>
    <x v="5"/>
    <x v="0"/>
    <x v="27"/>
    <x v="27"/>
    <x v="0"/>
    <x v="0"/>
    <x v="7"/>
    <x v="0"/>
  </r>
  <r>
    <x v="0"/>
    <x v="0"/>
    <x v="118"/>
    <x v="120"/>
    <x v="48"/>
    <x v="2"/>
    <x v="4912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1"/>
    <x v="48"/>
    <x v="2"/>
    <x v="4913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8"/>
    <x v="2"/>
    <x v="4914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362"/>
    <x v="48"/>
    <x v="2"/>
    <x v="4915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362"/>
    <x v="48"/>
    <x v="2"/>
    <x v="4916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123"/>
    <x v="48"/>
    <x v="2"/>
    <x v="4917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8"/>
    <x v="2"/>
    <x v="4918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8"/>
    <x v="2"/>
    <x v="4919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5"/>
    <x v="48"/>
    <x v="2"/>
    <x v="4920"/>
    <x v="4"/>
    <x v="3"/>
    <x v="3"/>
    <x v="4"/>
    <x v="0"/>
    <x v="0"/>
    <x v="3"/>
    <x v="2"/>
    <x v="9"/>
    <x v="9"/>
    <x v="0"/>
    <x v="0"/>
    <x v="7"/>
    <x v="0"/>
  </r>
  <r>
    <x v="1"/>
    <x v="0"/>
    <x v="560"/>
    <x v="595"/>
    <x v="49"/>
    <x v="2"/>
    <x v="4921"/>
    <x v="1426"/>
    <x v="1"/>
    <x v="0"/>
    <x v="1751"/>
    <x v="481"/>
    <x v="2724"/>
    <x v="1"/>
    <x v="1"/>
    <x v="12"/>
    <x v="12"/>
    <x v="0"/>
    <x v="0"/>
    <x v="8"/>
    <x v="0"/>
  </r>
  <r>
    <x v="1"/>
    <x v="0"/>
    <x v="403"/>
    <x v="431"/>
    <x v="49"/>
    <x v="2"/>
    <x v="4922"/>
    <x v="1427"/>
    <x v="1"/>
    <x v="0"/>
    <x v="1752"/>
    <x v="355"/>
    <x v="2725"/>
    <x v="0"/>
    <x v="0"/>
    <x v="24"/>
    <x v="24"/>
    <x v="0"/>
    <x v="0"/>
    <x v="8"/>
    <x v="0"/>
  </r>
  <r>
    <x v="1"/>
    <x v="0"/>
    <x v="1"/>
    <x v="1"/>
    <x v="49"/>
    <x v="2"/>
    <x v="4923"/>
    <x v="1428"/>
    <x v="1"/>
    <x v="0"/>
    <x v="1753"/>
    <x v="1"/>
    <x v="2726"/>
    <x v="0"/>
    <x v="0"/>
    <x v="1"/>
    <x v="1"/>
    <x v="0"/>
    <x v="0"/>
    <x v="8"/>
    <x v="0"/>
  </r>
  <r>
    <x v="1"/>
    <x v="0"/>
    <x v="119"/>
    <x v="129"/>
    <x v="49"/>
    <x v="2"/>
    <x v="4924"/>
    <x v="1429"/>
    <x v="1"/>
    <x v="0"/>
    <x v="1754"/>
    <x v="103"/>
    <x v="2727"/>
    <x v="0"/>
    <x v="0"/>
    <x v="1"/>
    <x v="1"/>
    <x v="0"/>
    <x v="0"/>
    <x v="8"/>
    <x v="0"/>
  </r>
  <r>
    <x v="1"/>
    <x v="0"/>
    <x v="222"/>
    <x v="238"/>
    <x v="49"/>
    <x v="2"/>
    <x v="4925"/>
    <x v="1430"/>
    <x v="1"/>
    <x v="0"/>
    <x v="1755"/>
    <x v="194"/>
    <x v="2728"/>
    <x v="5"/>
    <x v="0"/>
    <x v="27"/>
    <x v="27"/>
    <x v="0"/>
    <x v="0"/>
    <x v="8"/>
    <x v="0"/>
  </r>
  <r>
    <x v="1"/>
    <x v="0"/>
    <x v="7"/>
    <x v="7"/>
    <x v="49"/>
    <x v="2"/>
    <x v="4926"/>
    <x v="1431"/>
    <x v="1"/>
    <x v="0"/>
    <x v="1756"/>
    <x v="7"/>
    <x v="2729"/>
    <x v="0"/>
    <x v="0"/>
    <x v="2"/>
    <x v="2"/>
    <x v="0"/>
    <x v="0"/>
    <x v="8"/>
    <x v="0"/>
  </r>
  <r>
    <x v="1"/>
    <x v="0"/>
    <x v="10"/>
    <x v="10"/>
    <x v="49"/>
    <x v="2"/>
    <x v="4927"/>
    <x v="1432"/>
    <x v="1"/>
    <x v="0"/>
    <x v="134"/>
    <x v="10"/>
    <x v="2730"/>
    <x v="0"/>
    <x v="0"/>
    <x v="2"/>
    <x v="2"/>
    <x v="0"/>
    <x v="0"/>
    <x v="8"/>
    <x v="0"/>
  </r>
  <r>
    <x v="1"/>
    <x v="0"/>
    <x v="126"/>
    <x v="136"/>
    <x v="49"/>
    <x v="2"/>
    <x v="4928"/>
    <x v="1433"/>
    <x v="1"/>
    <x v="0"/>
    <x v="1757"/>
    <x v="110"/>
    <x v="2731"/>
    <x v="0"/>
    <x v="0"/>
    <x v="2"/>
    <x v="2"/>
    <x v="0"/>
    <x v="0"/>
    <x v="8"/>
    <x v="0"/>
  </r>
  <r>
    <x v="1"/>
    <x v="0"/>
    <x v="128"/>
    <x v="138"/>
    <x v="49"/>
    <x v="2"/>
    <x v="4929"/>
    <x v="1434"/>
    <x v="1"/>
    <x v="0"/>
    <x v="1758"/>
    <x v="112"/>
    <x v="2732"/>
    <x v="2"/>
    <x v="1"/>
    <x v="5"/>
    <x v="5"/>
    <x v="0"/>
    <x v="0"/>
    <x v="8"/>
    <x v="0"/>
  </r>
  <r>
    <x v="1"/>
    <x v="0"/>
    <x v="225"/>
    <x v="241"/>
    <x v="49"/>
    <x v="2"/>
    <x v="4930"/>
    <x v="1435"/>
    <x v="1"/>
    <x v="0"/>
    <x v="982"/>
    <x v="197"/>
    <x v="2733"/>
    <x v="1"/>
    <x v="1"/>
    <x v="12"/>
    <x v="12"/>
    <x v="0"/>
    <x v="0"/>
    <x v="8"/>
    <x v="0"/>
  </r>
  <r>
    <x v="1"/>
    <x v="0"/>
    <x v="226"/>
    <x v="242"/>
    <x v="49"/>
    <x v="2"/>
    <x v="4931"/>
    <x v="1436"/>
    <x v="1"/>
    <x v="0"/>
    <x v="1759"/>
    <x v="198"/>
    <x v="2734"/>
    <x v="1"/>
    <x v="1"/>
    <x v="12"/>
    <x v="12"/>
    <x v="0"/>
    <x v="0"/>
    <x v="8"/>
    <x v="0"/>
  </r>
  <r>
    <x v="1"/>
    <x v="0"/>
    <x v="21"/>
    <x v="21"/>
    <x v="49"/>
    <x v="2"/>
    <x v="4932"/>
    <x v="1437"/>
    <x v="1"/>
    <x v="0"/>
    <x v="1760"/>
    <x v="21"/>
    <x v="2735"/>
    <x v="1"/>
    <x v="1"/>
    <x v="8"/>
    <x v="8"/>
    <x v="0"/>
    <x v="0"/>
    <x v="8"/>
    <x v="0"/>
  </r>
  <r>
    <x v="1"/>
    <x v="0"/>
    <x v="473"/>
    <x v="501"/>
    <x v="49"/>
    <x v="2"/>
    <x v="4933"/>
    <x v="1438"/>
    <x v="1"/>
    <x v="0"/>
    <x v="1412"/>
    <x v="409"/>
    <x v="2736"/>
    <x v="1"/>
    <x v="1"/>
    <x v="12"/>
    <x v="12"/>
    <x v="0"/>
    <x v="0"/>
    <x v="8"/>
    <x v="0"/>
  </r>
  <r>
    <x v="1"/>
    <x v="0"/>
    <x v="227"/>
    <x v="243"/>
    <x v="49"/>
    <x v="2"/>
    <x v="4934"/>
    <x v="1439"/>
    <x v="1"/>
    <x v="0"/>
    <x v="1761"/>
    <x v="199"/>
    <x v="2737"/>
    <x v="2"/>
    <x v="1"/>
    <x v="5"/>
    <x v="5"/>
    <x v="0"/>
    <x v="0"/>
    <x v="8"/>
    <x v="0"/>
  </r>
  <r>
    <x v="1"/>
    <x v="0"/>
    <x v="134"/>
    <x v="144"/>
    <x v="49"/>
    <x v="2"/>
    <x v="4935"/>
    <x v="1440"/>
    <x v="1"/>
    <x v="0"/>
    <x v="1762"/>
    <x v="118"/>
    <x v="2738"/>
    <x v="1"/>
    <x v="1"/>
    <x v="4"/>
    <x v="4"/>
    <x v="0"/>
    <x v="0"/>
    <x v="8"/>
    <x v="0"/>
  </r>
  <r>
    <x v="1"/>
    <x v="0"/>
    <x v="348"/>
    <x v="376"/>
    <x v="49"/>
    <x v="2"/>
    <x v="4936"/>
    <x v="1441"/>
    <x v="1"/>
    <x v="0"/>
    <x v="1763"/>
    <x v="312"/>
    <x v="2739"/>
    <x v="1"/>
    <x v="1"/>
    <x v="4"/>
    <x v="4"/>
    <x v="0"/>
    <x v="0"/>
    <x v="8"/>
    <x v="0"/>
  </r>
  <r>
    <x v="1"/>
    <x v="0"/>
    <x v="350"/>
    <x v="378"/>
    <x v="49"/>
    <x v="2"/>
    <x v="4937"/>
    <x v="237"/>
    <x v="1"/>
    <x v="0"/>
    <x v="283"/>
    <x v="198"/>
    <x v="410"/>
    <x v="1"/>
    <x v="1"/>
    <x v="4"/>
    <x v="4"/>
    <x v="0"/>
    <x v="0"/>
    <x v="8"/>
    <x v="0"/>
  </r>
  <r>
    <x v="1"/>
    <x v="0"/>
    <x v="354"/>
    <x v="382"/>
    <x v="49"/>
    <x v="2"/>
    <x v="4938"/>
    <x v="398"/>
    <x v="1"/>
    <x v="0"/>
    <x v="1764"/>
    <x v="317"/>
    <x v="2740"/>
    <x v="1"/>
    <x v="1"/>
    <x v="4"/>
    <x v="4"/>
    <x v="0"/>
    <x v="0"/>
    <x v="8"/>
    <x v="0"/>
  </r>
  <r>
    <x v="1"/>
    <x v="0"/>
    <x v="414"/>
    <x v="442"/>
    <x v="49"/>
    <x v="2"/>
    <x v="4939"/>
    <x v="1442"/>
    <x v="1"/>
    <x v="0"/>
    <x v="1765"/>
    <x v="365"/>
    <x v="2741"/>
    <x v="2"/>
    <x v="1"/>
    <x v="7"/>
    <x v="7"/>
    <x v="0"/>
    <x v="0"/>
    <x v="8"/>
    <x v="0"/>
  </r>
  <r>
    <x v="1"/>
    <x v="0"/>
    <x v="359"/>
    <x v="387"/>
    <x v="49"/>
    <x v="2"/>
    <x v="4940"/>
    <x v="1443"/>
    <x v="1"/>
    <x v="0"/>
    <x v="1766"/>
    <x v="321"/>
    <x v="2742"/>
    <x v="2"/>
    <x v="1"/>
    <x v="7"/>
    <x v="7"/>
    <x v="0"/>
    <x v="0"/>
    <x v="8"/>
    <x v="0"/>
  </r>
  <r>
    <x v="1"/>
    <x v="0"/>
    <x v="230"/>
    <x v="246"/>
    <x v="49"/>
    <x v="2"/>
    <x v="4941"/>
    <x v="1444"/>
    <x v="1"/>
    <x v="0"/>
    <x v="1767"/>
    <x v="202"/>
    <x v="2743"/>
    <x v="2"/>
    <x v="1"/>
    <x v="22"/>
    <x v="22"/>
    <x v="0"/>
    <x v="0"/>
    <x v="8"/>
    <x v="0"/>
  </r>
  <r>
    <x v="1"/>
    <x v="0"/>
    <x v="231"/>
    <x v="247"/>
    <x v="49"/>
    <x v="2"/>
    <x v="4942"/>
    <x v="1445"/>
    <x v="1"/>
    <x v="0"/>
    <x v="1768"/>
    <x v="203"/>
    <x v="2744"/>
    <x v="2"/>
    <x v="1"/>
    <x v="22"/>
    <x v="22"/>
    <x v="0"/>
    <x v="0"/>
    <x v="8"/>
    <x v="0"/>
  </r>
  <r>
    <x v="1"/>
    <x v="0"/>
    <x v="24"/>
    <x v="24"/>
    <x v="49"/>
    <x v="2"/>
    <x v="4943"/>
    <x v="1446"/>
    <x v="1"/>
    <x v="0"/>
    <x v="1769"/>
    <x v="24"/>
    <x v="2745"/>
    <x v="3"/>
    <x v="2"/>
    <x v="9"/>
    <x v="9"/>
    <x v="0"/>
    <x v="0"/>
    <x v="8"/>
    <x v="0"/>
  </r>
  <r>
    <x v="1"/>
    <x v="0"/>
    <x v="25"/>
    <x v="25"/>
    <x v="49"/>
    <x v="2"/>
    <x v="4944"/>
    <x v="1447"/>
    <x v="1"/>
    <x v="0"/>
    <x v="1770"/>
    <x v="25"/>
    <x v="2746"/>
    <x v="3"/>
    <x v="2"/>
    <x v="9"/>
    <x v="9"/>
    <x v="0"/>
    <x v="0"/>
    <x v="8"/>
    <x v="0"/>
  </r>
  <r>
    <x v="1"/>
    <x v="0"/>
    <x v="26"/>
    <x v="26"/>
    <x v="49"/>
    <x v="2"/>
    <x v="4945"/>
    <x v="1448"/>
    <x v="1"/>
    <x v="0"/>
    <x v="1771"/>
    <x v="26"/>
    <x v="2747"/>
    <x v="3"/>
    <x v="2"/>
    <x v="9"/>
    <x v="9"/>
    <x v="0"/>
    <x v="0"/>
    <x v="8"/>
    <x v="0"/>
  </r>
  <r>
    <x v="1"/>
    <x v="0"/>
    <x v="232"/>
    <x v="248"/>
    <x v="49"/>
    <x v="2"/>
    <x v="4946"/>
    <x v="1449"/>
    <x v="1"/>
    <x v="0"/>
    <x v="1772"/>
    <x v="204"/>
    <x v="2748"/>
    <x v="1"/>
    <x v="1"/>
    <x v="31"/>
    <x v="31"/>
    <x v="0"/>
    <x v="0"/>
    <x v="8"/>
    <x v="0"/>
  </r>
  <r>
    <x v="1"/>
    <x v="0"/>
    <x v="234"/>
    <x v="250"/>
    <x v="49"/>
    <x v="2"/>
    <x v="4947"/>
    <x v="1450"/>
    <x v="1"/>
    <x v="0"/>
    <x v="1773"/>
    <x v="206"/>
    <x v="2749"/>
    <x v="1"/>
    <x v="1"/>
    <x v="31"/>
    <x v="31"/>
    <x v="0"/>
    <x v="0"/>
    <x v="8"/>
    <x v="0"/>
  </r>
  <r>
    <x v="1"/>
    <x v="0"/>
    <x v="29"/>
    <x v="29"/>
    <x v="49"/>
    <x v="2"/>
    <x v="4948"/>
    <x v="1451"/>
    <x v="1"/>
    <x v="0"/>
    <x v="1774"/>
    <x v="29"/>
    <x v="2750"/>
    <x v="1"/>
    <x v="1"/>
    <x v="11"/>
    <x v="11"/>
    <x v="0"/>
    <x v="0"/>
    <x v="8"/>
    <x v="0"/>
  </r>
  <r>
    <x v="1"/>
    <x v="0"/>
    <x v="302"/>
    <x v="324"/>
    <x v="49"/>
    <x v="2"/>
    <x v="4949"/>
    <x v="1452"/>
    <x v="1"/>
    <x v="0"/>
    <x v="1775"/>
    <x v="270"/>
    <x v="2751"/>
    <x v="3"/>
    <x v="2"/>
    <x v="9"/>
    <x v="9"/>
    <x v="0"/>
    <x v="0"/>
    <x v="8"/>
    <x v="0"/>
  </r>
  <r>
    <x v="1"/>
    <x v="0"/>
    <x v="241"/>
    <x v="257"/>
    <x v="49"/>
    <x v="2"/>
    <x v="4950"/>
    <x v="1453"/>
    <x v="1"/>
    <x v="0"/>
    <x v="1776"/>
    <x v="213"/>
    <x v="2752"/>
    <x v="1"/>
    <x v="1"/>
    <x v="11"/>
    <x v="11"/>
    <x v="0"/>
    <x v="0"/>
    <x v="8"/>
    <x v="0"/>
  </r>
  <r>
    <x v="1"/>
    <x v="0"/>
    <x v="243"/>
    <x v="259"/>
    <x v="49"/>
    <x v="2"/>
    <x v="4951"/>
    <x v="1454"/>
    <x v="1"/>
    <x v="0"/>
    <x v="1777"/>
    <x v="215"/>
    <x v="2753"/>
    <x v="1"/>
    <x v="1"/>
    <x v="11"/>
    <x v="11"/>
    <x v="0"/>
    <x v="0"/>
    <x v="8"/>
    <x v="0"/>
  </r>
  <r>
    <x v="1"/>
    <x v="0"/>
    <x v="521"/>
    <x v="553"/>
    <x v="49"/>
    <x v="2"/>
    <x v="4952"/>
    <x v="1455"/>
    <x v="1"/>
    <x v="0"/>
    <x v="1778"/>
    <x v="450"/>
    <x v="2754"/>
    <x v="1"/>
    <x v="1"/>
    <x v="11"/>
    <x v="11"/>
    <x v="0"/>
    <x v="0"/>
    <x v="8"/>
    <x v="0"/>
  </r>
  <r>
    <x v="1"/>
    <x v="0"/>
    <x v="33"/>
    <x v="33"/>
    <x v="49"/>
    <x v="2"/>
    <x v="4953"/>
    <x v="1456"/>
    <x v="1"/>
    <x v="0"/>
    <x v="1779"/>
    <x v="33"/>
    <x v="2755"/>
    <x v="1"/>
    <x v="1"/>
    <x v="11"/>
    <x v="11"/>
    <x v="0"/>
    <x v="0"/>
    <x v="8"/>
    <x v="0"/>
  </r>
  <r>
    <x v="1"/>
    <x v="0"/>
    <x v="522"/>
    <x v="554"/>
    <x v="49"/>
    <x v="2"/>
    <x v="4954"/>
    <x v="1457"/>
    <x v="1"/>
    <x v="0"/>
    <x v="1780"/>
    <x v="451"/>
    <x v="2756"/>
    <x v="1"/>
    <x v="1"/>
    <x v="11"/>
    <x v="11"/>
    <x v="0"/>
    <x v="0"/>
    <x v="8"/>
    <x v="0"/>
  </r>
  <r>
    <x v="1"/>
    <x v="0"/>
    <x v="247"/>
    <x v="263"/>
    <x v="49"/>
    <x v="2"/>
    <x v="4955"/>
    <x v="1155"/>
    <x v="2"/>
    <x v="1"/>
    <x v="1781"/>
    <x v="218"/>
    <x v="2757"/>
    <x v="1"/>
    <x v="1"/>
    <x v="15"/>
    <x v="15"/>
    <x v="0"/>
    <x v="0"/>
    <x v="8"/>
    <x v="0"/>
  </r>
  <r>
    <x v="1"/>
    <x v="0"/>
    <x v="248"/>
    <x v="264"/>
    <x v="49"/>
    <x v="2"/>
    <x v="4956"/>
    <x v="351"/>
    <x v="2"/>
    <x v="1"/>
    <x v="929"/>
    <x v="219"/>
    <x v="2758"/>
    <x v="1"/>
    <x v="1"/>
    <x v="15"/>
    <x v="15"/>
    <x v="0"/>
    <x v="0"/>
    <x v="8"/>
    <x v="0"/>
  </r>
  <r>
    <x v="1"/>
    <x v="0"/>
    <x v="143"/>
    <x v="153"/>
    <x v="49"/>
    <x v="2"/>
    <x v="4957"/>
    <x v="84"/>
    <x v="2"/>
    <x v="2"/>
    <x v="183"/>
    <x v="124"/>
    <x v="259"/>
    <x v="2"/>
    <x v="1"/>
    <x v="14"/>
    <x v="14"/>
    <x v="0"/>
    <x v="0"/>
    <x v="8"/>
    <x v="0"/>
  </r>
  <r>
    <x v="1"/>
    <x v="0"/>
    <x v="629"/>
    <x v="663"/>
    <x v="49"/>
    <x v="2"/>
    <x v="4958"/>
    <x v="370"/>
    <x v="2"/>
    <x v="1"/>
    <x v="1782"/>
    <x v="543"/>
    <x v="2759"/>
    <x v="1"/>
    <x v="1"/>
    <x v="32"/>
    <x v="32"/>
    <x v="0"/>
    <x v="0"/>
    <x v="8"/>
    <x v="0"/>
  </r>
  <r>
    <x v="1"/>
    <x v="0"/>
    <x v="250"/>
    <x v="266"/>
    <x v="49"/>
    <x v="2"/>
    <x v="4959"/>
    <x v="1458"/>
    <x v="2"/>
    <x v="1"/>
    <x v="1783"/>
    <x v="221"/>
    <x v="2760"/>
    <x v="2"/>
    <x v="1"/>
    <x v="5"/>
    <x v="5"/>
    <x v="0"/>
    <x v="0"/>
    <x v="8"/>
    <x v="0"/>
  </r>
  <r>
    <x v="1"/>
    <x v="0"/>
    <x v="662"/>
    <x v="700"/>
    <x v="49"/>
    <x v="2"/>
    <x v="4960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1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2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3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4"/>
    <x v="4"/>
    <x v="2"/>
    <x v="1"/>
    <x v="4"/>
    <x v="574"/>
    <x v="0"/>
    <x v="1"/>
    <x v="1"/>
    <x v="33"/>
    <x v="33"/>
    <x v="0"/>
    <x v="0"/>
    <x v="8"/>
    <x v="0"/>
  </r>
  <r>
    <x v="1"/>
    <x v="0"/>
    <x v="368"/>
    <x v="396"/>
    <x v="49"/>
    <x v="2"/>
    <x v="4965"/>
    <x v="52"/>
    <x v="2"/>
    <x v="2"/>
    <x v="52"/>
    <x v="49"/>
    <x v="1486"/>
    <x v="4"/>
    <x v="3"/>
    <x v="16"/>
    <x v="16"/>
    <x v="0"/>
    <x v="0"/>
    <x v="8"/>
    <x v="0"/>
  </r>
  <r>
    <x v="1"/>
    <x v="0"/>
    <x v="251"/>
    <x v="267"/>
    <x v="49"/>
    <x v="2"/>
    <x v="4966"/>
    <x v="59"/>
    <x v="2"/>
    <x v="2"/>
    <x v="385"/>
    <x v="55"/>
    <x v="1579"/>
    <x v="4"/>
    <x v="3"/>
    <x v="16"/>
    <x v="16"/>
    <x v="0"/>
    <x v="0"/>
    <x v="8"/>
    <x v="0"/>
  </r>
  <r>
    <x v="1"/>
    <x v="0"/>
    <x v="51"/>
    <x v="51"/>
    <x v="49"/>
    <x v="2"/>
    <x v="4967"/>
    <x v="46"/>
    <x v="2"/>
    <x v="2"/>
    <x v="46"/>
    <x v="48"/>
    <x v="48"/>
    <x v="4"/>
    <x v="3"/>
    <x v="16"/>
    <x v="16"/>
    <x v="0"/>
    <x v="0"/>
    <x v="8"/>
    <x v="0"/>
  </r>
  <r>
    <x v="1"/>
    <x v="0"/>
    <x v="52"/>
    <x v="52"/>
    <x v="49"/>
    <x v="2"/>
    <x v="4968"/>
    <x v="47"/>
    <x v="2"/>
    <x v="2"/>
    <x v="47"/>
    <x v="49"/>
    <x v="49"/>
    <x v="4"/>
    <x v="3"/>
    <x v="16"/>
    <x v="16"/>
    <x v="0"/>
    <x v="0"/>
    <x v="8"/>
    <x v="0"/>
  </r>
  <r>
    <x v="1"/>
    <x v="0"/>
    <x v="53"/>
    <x v="53"/>
    <x v="49"/>
    <x v="2"/>
    <x v="4969"/>
    <x v="1459"/>
    <x v="2"/>
    <x v="2"/>
    <x v="1784"/>
    <x v="50"/>
    <x v="2761"/>
    <x v="4"/>
    <x v="3"/>
    <x v="16"/>
    <x v="16"/>
    <x v="0"/>
    <x v="0"/>
    <x v="8"/>
    <x v="0"/>
  </r>
  <r>
    <x v="1"/>
    <x v="0"/>
    <x v="253"/>
    <x v="269"/>
    <x v="49"/>
    <x v="2"/>
    <x v="4970"/>
    <x v="1460"/>
    <x v="2"/>
    <x v="1"/>
    <x v="1785"/>
    <x v="223"/>
    <x v="2762"/>
    <x v="2"/>
    <x v="1"/>
    <x v="5"/>
    <x v="5"/>
    <x v="0"/>
    <x v="0"/>
    <x v="8"/>
    <x v="0"/>
  </r>
  <r>
    <x v="1"/>
    <x v="0"/>
    <x v="254"/>
    <x v="270"/>
    <x v="49"/>
    <x v="2"/>
    <x v="4971"/>
    <x v="43"/>
    <x v="2"/>
    <x v="1"/>
    <x v="1292"/>
    <x v="224"/>
    <x v="2054"/>
    <x v="2"/>
    <x v="1"/>
    <x v="5"/>
    <x v="5"/>
    <x v="0"/>
    <x v="0"/>
    <x v="8"/>
    <x v="0"/>
  </r>
  <r>
    <x v="1"/>
    <x v="0"/>
    <x v="56"/>
    <x v="55"/>
    <x v="49"/>
    <x v="2"/>
    <x v="4972"/>
    <x v="52"/>
    <x v="2"/>
    <x v="2"/>
    <x v="52"/>
    <x v="53"/>
    <x v="2763"/>
    <x v="4"/>
    <x v="3"/>
    <x v="16"/>
    <x v="16"/>
    <x v="0"/>
    <x v="0"/>
    <x v="8"/>
    <x v="0"/>
  </r>
  <r>
    <x v="1"/>
    <x v="0"/>
    <x v="56"/>
    <x v="55"/>
    <x v="49"/>
    <x v="2"/>
    <x v="4973"/>
    <x v="116"/>
    <x v="2"/>
    <x v="2"/>
    <x v="187"/>
    <x v="53"/>
    <x v="2204"/>
    <x v="4"/>
    <x v="3"/>
    <x v="16"/>
    <x v="16"/>
    <x v="0"/>
    <x v="0"/>
    <x v="8"/>
    <x v="0"/>
  </r>
  <r>
    <x v="1"/>
    <x v="0"/>
    <x v="57"/>
    <x v="56"/>
    <x v="49"/>
    <x v="2"/>
    <x v="4974"/>
    <x v="45"/>
    <x v="2"/>
    <x v="2"/>
    <x v="45"/>
    <x v="45"/>
    <x v="44"/>
    <x v="4"/>
    <x v="3"/>
    <x v="16"/>
    <x v="16"/>
    <x v="0"/>
    <x v="0"/>
    <x v="8"/>
    <x v="0"/>
  </r>
  <r>
    <x v="1"/>
    <x v="0"/>
    <x v="59"/>
    <x v="58"/>
    <x v="49"/>
    <x v="2"/>
    <x v="4975"/>
    <x v="47"/>
    <x v="2"/>
    <x v="2"/>
    <x v="47"/>
    <x v="55"/>
    <x v="261"/>
    <x v="4"/>
    <x v="3"/>
    <x v="16"/>
    <x v="16"/>
    <x v="0"/>
    <x v="0"/>
    <x v="8"/>
    <x v="0"/>
  </r>
  <r>
    <x v="1"/>
    <x v="0"/>
    <x v="62"/>
    <x v="61"/>
    <x v="49"/>
    <x v="2"/>
    <x v="4976"/>
    <x v="619"/>
    <x v="2"/>
    <x v="2"/>
    <x v="1038"/>
    <x v="57"/>
    <x v="2764"/>
    <x v="2"/>
    <x v="1"/>
    <x v="14"/>
    <x v="14"/>
    <x v="0"/>
    <x v="0"/>
    <x v="8"/>
    <x v="0"/>
  </r>
  <r>
    <x v="1"/>
    <x v="0"/>
    <x v="481"/>
    <x v="509"/>
    <x v="49"/>
    <x v="2"/>
    <x v="4977"/>
    <x v="1461"/>
    <x v="2"/>
    <x v="1"/>
    <x v="1786"/>
    <x v="415"/>
    <x v="2765"/>
    <x v="1"/>
    <x v="1"/>
    <x v="31"/>
    <x v="31"/>
    <x v="0"/>
    <x v="0"/>
    <x v="8"/>
    <x v="0"/>
  </r>
  <r>
    <x v="1"/>
    <x v="0"/>
    <x v="426"/>
    <x v="427"/>
    <x v="49"/>
    <x v="2"/>
    <x v="4978"/>
    <x v="1462"/>
    <x v="2"/>
    <x v="1"/>
    <x v="1787"/>
    <x v="377"/>
    <x v="2766"/>
    <x v="3"/>
    <x v="2"/>
    <x v="17"/>
    <x v="17"/>
    <x v="0"/>
    <x v="0"/>
    <x v="8"/>
    <x v="0"/>
  </r>
  <r>
    <x v="1"/>
    <x v="0"/>
    <x v="65"/>
    <x v="64"/>
    <x v="49"/>
    <x v="2"/>
    <x v="4979"/>
    <x v="654"/>
    <x v="2"/>
    <x v="1"/>
    <x v="803"/>
    <x v="60"/>
    <x v="2767"/>
    <x v="1"/>
    <x v="1"/>
    <x v="18"/>
    <x v="18"/>
    <x v="0"/>
    <x v="0"/>
    <x v="8"/>
    <x v="0"/>
  </r>
  <r>
    <x v="1"/>
    <x v="0"/>
    <x v="321"/>
    <x v="343"/>
    <x v="49"/>
    <x v="2"/>
    <x v="4980"/>
    <x v="116"/>
    <x v="2"/>
    <x v="2"/>
    <x v="253"/>
    <x v="288"/>
    <x v="1186"/>
    <x v="4"/>
    <x v="3"/>
    <x v="19"/>
    <x v="19"/>
    <x v="0"/>
    <x v="0"/>
    <x v="8"/>
    <x v="0"/>
  </r>
  <r>
    <x v="1"/>
    <x v="0"/>
    <x v="507"/>
    <x v="537"/>
    <x v="49"/>
    <x v="2"/>
    <x v="4981"/>
    <x v="45"/>
    <x v="2"/>
    <x v="2"/>
    <x v="131"/>
    <x v="438"/>
    <x v="904"/>
    <x v="4"/>
    <x v="3"/>
    <x v="19"/>
    <x v="19"/>
    <x v="0"/>
    <x v="0"/>
    <x v="8"/>
    <x v="0"/>
  </r>
  <r>
    <x v="1"/>
    <x v="0"/>
    <x v="379"/>
    <x v="407"/>
    <x v="49"/>
    <x v="2"/>
    <x v="4982"/>
    <x v="47"/>
    <x v="2"/>
    <x v="2"/>
    <x v="85"/>
    <x v="337"/>
    <x v="2133"/>
    <x v="4"/>
    <x v="3"/>
    <x v="19"/>
    <x v="19"/>
    <x v="0"/>
    <x v="0"/>
    <x v="8"/>
    <x v="0"/>
  </r>
  <r>
    <x v="1"/>
    <x v="0"/>
    <x v="257"/>
    <x v="273"/>
    <x v="49"/>
    <x v="2"/>
    <x v="4983"/>
    <x v="51"/>
    <x v="2"/>
    <x v="2"/>
    <x v="84"/>
    <x v="227"/>
    <x v="2577"/>
    <x v="4"/>
    <x v="3"/>
    <x v="19"/>
    <x v="19"/>
    <x v="0"/>
    <x v="0"/>
    <x v="8"/>
    <x v="0"/>
  </r>
  <r>
    <x v="1"/>
    <x v="0"/>
    <x v="328"/>
    <x v="350"/>
    <x v="49"/>
    <x v="2"/>
    <x v="4984"/>
    <x v="60"/>
    <x v="2"/>
    <x v="2"/>
    <x v="429"/>
    <x v="292"/>
    <x v="2134"/>
    <x v="4"/>
    <x v="3"/>
    <x v="19"/>
    <x v="19"/>
    <x v="0"/>
    <x v="0"/>
    <x v="8"/>
    <x v="0"/>
  </r>
  <r>
    <x v="1"/>
    <x v="0"/>
    <x v="80"/>
    <x v="79"/>
    <x v="49"/>
    <x v="2"/>
    <x v="4985"/>
    <x v="47"/>
    <x v="2"/>
    <x v="2"/>
    <x v="69"/>
    <x v="72"/>
    <x v="76"/>
    <x v="4"/>
    <x v="3"/>
    <x v="26"/>
    <x v="26"/>
    <x v="0"/>
    <x v="0"/>
    <x v="8"/>
    <x v="0"/>
  </r>
  <r>
    <x v="1"/>
    <x v="0"/>
    <x v="170"/>
    <x v="180"/>
    <x v="49"/>
    <x v="2"/>
    <x v="4986"/>
    <x v="1463"/>
    <x v="2"/>
    <x v="2"/>
    <x v="1788"/>
    <x v="151"/>
    <x v="2768"/>
    <x v="4"/>
    <x v="3"/>
    <x v="20"/>
    <x v="20"/>
    <x v="0"/>
    <x v="0"/>
    <x v="8"/>
    <x v="0"/>
  </r>
  <r>
    <x v="1"/>
    <x v="0"/>
    <x v="171"/>
    <x v="181"/>
    <x v="49"/>
    <x v="2"/>
    <x v="4987"/>
    <x v="356"/>
    <x v="2"/>
    <x v="2"/>
    <x v="1392"/>
    <x v="152"/>
    <x v="2769"/>
    <x v="4"/>
    <x v="3"/>
    <x v="26"/>
    <x v="26"/>
    <x v="0"/>
    <x v="0"/>
    <x v="8"/>
    <x v="0"/>
  </r>
  <r>
    <x v="1"/>
    <x v="0"/>
    <x v="83"/>
    <x v="82"/>
    <x v="49"/>
    <x v="2"/>
    <x v="4988"/>
    <x v="70"/>
    <x v="2"/>
    <x v="2"/>
    <x v="80"/>
    <x v="74"/>
    <x v="2770"/>
    <x v="4"/>
    <x v="3"/>
    <x v="20"/>
    <x v="20"/>
    <x v="0"/>
    <x v="0"/>
    <x v="8"/>
    <x v="0"/>
  </r>
  <r>
    <x v="1"/>
    <x v="0"/>
    <x v="172"/>
    <x v="182"/>
    <x v="49"/>
    <x v="2"/>
    <x v="4989"/>
    <x v="1464"/>
    <x v="2"/>
    <x v="2"/>
    <x v="1789"/>
    <x v="153"/>
    <x v="2771"/>
    <x v="4"/>
    <x v="3"/>
    <x v="21"/>
    <x v="21"/>
    <x v="0"/>
    <x v="0"/>
    <x v="8"/>
    <x v="0"/>
  </r>
  <r>
    <x v="1"/>
    <x v="0"/>
    <x v="174"/>
    <x v="184"/>
    <x v="49"/>
    <x v="2"/>
    <x v="4990"/>
    <x v="1121"/>
    <x v="2"/>
    <x v="2"/>
    <x v="1790"/>
    <x v="155"/>
    <x v="2772"/>
    <x v="4"/>
    <x v="3"/>
    <x v="21"/>
    <x v="21"/>
    <x v="0"/>
    <x v="0"/>
    <x v="8"/>
    <x v="0"/>
  </r>
  <r>
    <x v="1"/>
    <x v="0"/>
    <x v="330"/>
    <x v="352"/>
    <x v="49"/>
    <x v="2"/>
    <x v="4991"/>
    <x v="1465"/>
    <x v="2"/>
    <x v="2"/>
    <x v="1791"/>
    <x v="294"/>
    <x v="2773"/>
    <x v="4"/>
    <x v="3"/>
    <x v="19"/>
    <x v="19"/>
    <x v="0"/>
    <x v="0"/>
    <x v="8"/>
    <x v="0"/>
  </r>
  <r>
    <x v="1"/>
    <x v="0"/>
    <x v="215"/>
    <x v="231"/>
    <x v="49"/>
    <x v="2"/>
    <x v="4992"/>
    <x v="45"/>
    <x v="2"/>
    <x v="2"/>
    <x v="65"/>
    <x v="90"/>
    <x v="613"/>
    <x v="4"/>
    <x v="3"/>
    <x v="26"/>
    <x v="26"/>
    <x v="0"/>
    <x v="0"/>
    <x v="8"/>
    <x v="0"/>
  </r>
  <r>
    <x v="1"/>
    <x v="0"/>
    <x v="98"/>
    <x v="97"/>
    <x v="49"/>
    <x v="2"/>
    <x v="4993"/>
    <x v="47"/>
    <x v="2"/>
    <x v="2"/>
    <x v="69"/>
    <x v="63"/>
    <x v="1022"/>
    <x v="4"/>
    <x v="3"/>
    <x v="26"/>
    <x v="26"/>
    <x v="0"/>
    <x v="0"/>
    <x v="8"/>
    <x v="0"/>
  </r>
  <r>
    <x v="1"/>
    <x v="0"/>
    <x v="394"/>
    <x v="422"/>
    <x v="49"/>
    <x v="2"/>
    <x v="4994"/>
    <x v="47"/>
    <x v="2"/>
    <x v="2"/>
    <x v="85"/>
    <x v="348"/>
    <x v="1098"/>
    <x v="4"/>
    <x v="3"/>
    <x v="19"/>
    <x v="19"/>
    <x v="0"/>
    <x v="0"/>
    <x v="8"/>
    <x v="0"/>
  </r>
  <r>
    <x v="1"/>
    <x v="0"/>
    <x v="101"/>
    <x v="100"/>
    <x v="49"/>
    <x v="2"/>
    <x v="4995"/>
    <x v="923"/>
    <x v="2"/>
    <x v="2"/>
    <x v="1792"/>
    <x v="87"/>
    <x v="2774"/>
    <x v="4"/>
    <x v="3"/>
    <x v="21"/>
    <x v="21"/>
    <x v="0"/>
    <x v="0"/>
    <x v="8"/>
    <x v="0"/>
  </r>
  <r>
    <x v="1"/>
    <x v="0"/>
    <x v="276"/>
    <x v="292"/>
    <x v="49"/>
    <x v="2"/>
    <x v="4996"/>
    <x v="116"/>
    <x v="2"/>
    <x v="2"/>
    <x v="253"/>
    <x v="244"/>
    <x v="2775"/>
    <x v="4"/>
    <x v="3"/>
    <x v="19"/>
    <x v="19"/>
    <x v="0"/>
    <x v="0"/>
    <x v="8"/>
    <x v="0"/>
  </r>
  <r>
    <x v="1"/>
    <x v="0"/>
    <x v="116"/>
    <x v="115"/>
    <x v="49"/>
    <x v="2"/>
    <x v="4997"/>
    <x v="1466"/>
    <x v="2"/>
    <x v="2"/>
    <x v="1793"/>
    <x v="101"/>
    <x v="2776"/>
    <x v="4"/>
    <x v="3"/>
    <x v="20"/>
    <x v="20"/>
    <x v="0"/>
    <x v="0"/>
    <x v="8"/>
    <x v="0"/>
  </r>
  <r>
    <x v="1"/>
    <x v="0"/>
    <x v="638"/>
    <x v="701"/>
    <x v="49"/>
    <x v="2"/>
    <x v="4998"/>
    <x v="47"/>
    <x v="2"/>
    <x v="2"/>
    <x v="435"/>
    <x v="551"/>
    <x v="2080"/>
    <x v="4"/>
    <x v="3"/>
    <x v="20"/>
    <x v="20"/>
    <x v="0"/>
    <x v="0"/>
    <x v="8"/>
    <x v="0"/>
  </r>
  <r>
    <x v="1"/>
    <x v="0"/>
    <x v="117"/>
    <x v="116"/>
    <x v="49"/>
    <x v="2"/>
    <x v="4999"/>
    <x v="47"/>
    <x v="2"/>
    <x v="2"/>
    <x v="435"/>
    <x v="102"/>
    <x v="1036"/>
    <x v="4"/>
    <x v="3"/>
    <x v="20"/>
    <x v="20"/>
    <x v="0"/>
    <x v="0"/>
    <x v="8"/>
    <x v="0"/>
  </r>
  <r>
    <x v="1"/>
    <x v="0"/>
    <x v="484"/>
    <x v="512"/>
    <x v="49"/>
    <x v="2"/>
    <x v="5000"/>
    <x v="853"/>
    <x v="2"/>
    <x v="2"/>
    <x v="1794"/>
    <x v="418"/>
    <x v="2777"/>
    <x v="2"/>
    <x v="1"/>
    <x v="29"/>
    <x v="29"/>
    <x v="0"/>
    <x v="0"/>
    <x v="8"/>
    <x v="0"/>
  </r>
  <r>
    <x v="1"/>
    <x v="0"/>
    <x v="338"/>
    <x v="360"/>
    <x v="49"/>
    <x v="2"/>
    <x v="5001"/>
    <x v="271"/>
    <x v="2"/>
    <x v="2"/>
    <x v="330"/>
    <x v="302"/>
    <x v="505"/>
    <x v="2"/>
    <x v="1"/>
    <x v="29"/>
    <x v="29"/>
    <x v="0"/>
    <x v="0"/>
    <x v="8"/>
    <x v="0"/>
  </r>
  <r>
    <x v="1"/>
    <x v="0"/>
    <x v="118"/>
    <x v="543"/>
    <x v="49"/>
    <x v="2"/>
    <x v="5002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8"/>
    <x v="49"/>
    <x v="2"/>
    <x v="5003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49"/>
    <x v="2"/>
    <x v="5004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17"/>
    <x v="49"/>
    <x v="2"/>
    <x v="5005"/>
    <x v="4"/>
    <x v="3"/>
    <x v="3"/>
    <x v="4"/>
    <x v="0"/>
    <x v="0"/>
    <x v="0"/>
    <x v="0"/>
    <x v="24"/>
    <x v="24"/>
    <x v="0"/>
    <x v="0"/>
    <x v="8"/>
    <x v="0"/>
  </r>
  <r>
    <x v="1"/>
    <x v="0"/>
    <x v="118"/>
    <x v="679"/>
    <x v="49"/>
    <x v="2"/>
    <x v="5006"/>
    <x v="4"/>
    <x v="3"/>
    <x v="3"/>
    <x v="4"/>
    <x v="0"/>
    <x v="0"/>
    <x v="1"/>
    <x v="1"/>
    <x v="12"/>
    <x v="12"/>
    <x v="0"/>
    <x v="0"/>
    <x v="8"/>
    <x v="0"/>
  </r>
  <r>
    <x v="1"/>
    <x v="0"/>
    <x v="118"/>
    <x v="121"/>
    <x v="49"/>
    <x v="2"/>
    <x v="5007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218"/>
    <x v="49"/>
    <x v="2"/>
    <x v="5008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221"/>
    <x v="49"/>
    <x v="2"/>
    <x v="5009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21"/>
    <x v="49"/>
    <x v="2"/>
    <x v="5010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3"/>
    <x v="49"/>
    <x v="2"/>
    <x v="5011"/>
    <x v="4"/>
    <x v="3"/>
    <x v="3"/>
    <x v="4"/>
    <x v="0"/>
    <x v="0"/>
    <x v="4"/>
    <x v="3"/>
    <x v="20"/>
    <x v="20"/>
    <x v="0"/>
    <x v="0"/>
    <x v="8"/>
    <x v="0"/>
  </r>
  <r>
    <x v="1"/>
    <x v="0"/>
    <x v="0"/>
    <x v="0"/>
    <x v="50"/>
    <x v="2"/>
    <x v="5012"/>
    <x v="1467"/>
    <x v="0"/>
    <x v="0"/>
    <x v="1795"/>
    <x v="0"/>
    <x v="0"/>
    <x v="0"/>
    <x v="0"/>
    <x v="0"/>
    <x v="0"/>
    <x v="0"/>
    <x v="0"/>
    <x v="8"/>
    <x v="0"/>
  </r>
  <r>
    <x v="1"/>
    <x v="0"/>
    <x v="403"/>
    <x v="431"/>
    <x v="50"/>
    <x v="2"/>
    <x v="5013"/>
    <x v="1270"/>
    <x v="1"/>
    <x v="0"/>
    <x v="1766"/>
    <x v="355"/>
    <x v="2778"/>
    <x v="0"/>
    <x v="0"/>
    <x v="1"/>
    <x v="1"/>
    <x v="0"/>
    <x v="0"/>
    <x v="8"/>
    <x v="0"/>
  </r>
  <r>
    <x v="1"/>
    <x v="0"/>
    <x v="1"/>
    <x v="1"/>
    <x v="50"/>
    <x v="2"/>
    <x v="5014"/>
    <x v="1468"/>
    <x v="1"/>
    <x v="0"/>
    <x v="1796"/>
    <x v="1"/>
    <x v="2779"/>
    <x v="0"/>
    <x v="0"/>
    <x v="1"/>
    <x v="1"/>
    <x v="0"/>
    <x v="0"/>
    <x v="8"/>
    <x v="0"/>
  </r>
  <r>
    <x v="1"/>
    <x v="0"/>
    <x v="283"/>
    <x v="305"/>
    <x v="50"/>
    <x v="2"/>
    <x v="5015"/>
    <x v="1469"/>
    <x v="1"/>
    <x v="0"/>
    <x v="1797"/>
    <x v="251"/>
    <x v="2780"/>
    <x v="5"/>
    <x v="0"/>
    <x v="27"/>
    <x v="27"/>
    <x v="0"/>
    <x v="0"/>
    <x v="8"/>
    <x v="0"/>
  </r>
  <r>
    <x v="1"/>
    <x v="0"/>
    <x v="2"/>
    <x v="2"/>
    <x v="50"/>
    <x v="2"/>
    <x v="5016"/>
    <x v="1470"/>
    <x v="1"/>
    <x v="0"/>
    <x v="1798"/>
    <x v="2"/>
    <x v="2781"/>
    <x v="0"/>
    <x v="0"/>
    <x v="0"/>
    <x v="0"/>
    <x v="0"/>
    <x v="0"/>
    <x v="8"/>
    <x v="0"/>
  </r>
  <r>
    <x v="1"/>
    <x v="0"/>
    <x v="4"/>
    <x v="4"/>
    <x v="50"/>
    <x v="2"/>
    <x v="5017"/>
    <x v="908"/>
    <x v="1"/>
    <x v="0"/>
    <x v="1799"/>
    <x v="4"/>
    <x v="2782"/>
    <x v="0"/>
    <x v="0"/>
    <x v="2"/>
    <x v="2"/>
    <x v="0"/>
    <x v="0"/>
    <x v="8"/>
    <x v="0"/>
  </r>
  <r>
    <x v="1"/>
    <x v="0"/>
    <x v="121"/>
    <x v="131"/>
    <x v="50"/>
    <x v="2"/>
    <x v="5018"/>
    <x v="1471"/>
    <x v="1"/>
    <x v="0"/>
    <x v="1800"/>
    <x v="105"/>
    <x v="2783"/>
    <x v="0"/>
    <x v="0"/>
    <x v="0"/>
    <x v="0"/>
    <x v="0"/>
    <x v="0"/>
    <x v="8"/>
    <x v="0"/>
  </r>
  <r>
    <x v="1"/>
    <x v="0"/>
    <x v="405"/>
    <x v="433"/>
    <x v="50"/>
    <x v="2"/>
    <x v="5019"/>
    <x v="1472"/>
    <x v="1"/>
    <x v="0"/>
    <x v="1801"/>
    <x v="357"/>
    <x v="2784"/>
    <x v="0"/>
    <x v="0"/>
    <x v="2"/>
    <x v="2"/>
    <x v="0"/>
    <x v="0"/>
    <x v="8"/>
    <x v="0"/>
  </r>
  <r>
    <x v="1"/>
    <x v="0"/>
    <x v="7"/>
    <x v="7"/>
    <x v="50"/>
    <x v="2"/>
    <x v="5020"/>
    <x v="1473"/>
    <x v="1"/>
    <x v="0"/>
    <x v="1802"/>
    <x v="7"/>
    <x v="2785"/>
    <x v="0"/>
    <x v="0"/>
    <x v="2"/>
    <x v="2"/>
    <x v="0"/>
    <x v="0"/>
    <x v="8"/>
    <x v="0"/>
  </r>
  <r>
    <x v="1"/>
    <x v="0"/>
    <x v="126"/>
    <x v="136"/>
    <x v="50"/>
    <x v="2"/>
    <x v="5021"/>
    <x v="1474"/>
    <x v="1"/>
    <x v="0"/>
    <x v="1803"/>
    <x v="110"/>
    <x v="2786"/>
    <x v="0"/>
    <x v="0"/>
    <x v="2"/>
    <x v="2"/>
    <x v="0"/>
    <x v="0"/>
    <x v="8"/>
    <x v="0"/>
  </r>
  <r>
    <x v="1"/>
    <x v="0"/>
    <x v="562"/>
    <x v="597"/>
    <x v="50"/>
    <x v="2"/>
    <x v="5022"/>
    <x v="1475"/>
    <x v="1"/>
    <x v="0"/>
    <x v="1804"/>
    <x v="483"/>
    <x v="2787"/>
    <x v="1"/>
    <x v="1"/>
    <x v="3"/>
    <x v="3"/>
    <x v="0"/>
    <x v="0"/>
    <x v="8"/>
    <x v="0"/>
  </r>
  <r>
    <x v="1"/>
    <x v="0"/>
    <x v="12"/>
    <x v="12"/>
    <x v="50"/>
    <x v="2"/>
    <x v="5023"/>
    <x v="1476"/>
    <x v="1"/>
    <x v="0"/>
    <x v="1805"/>
    <x v="12"/>
    <x v="2788"/>
    <x v="1"/>
    <x v="1"/>
    <x v="4"/>
    <x v="4"/>
    <x v="0"/>
    <x v="0"/>
    <x v="8"/>
    <x v="0"/>
  </r>
  <r>
    <x v="1"/>
    <x v="0"/>
    <x v="408"/>
    <x v="436"/>
    <x v="50"/>
    <x v="2"/>
    <x v="5024"/>
    <x v="1477"/>
    <x v="1"/>
    <x v="0"/>
    <x v="1806"/>
    <x v="360"/>
    <x v="2789"/>
    <x v="1"/>
    <x v="1"/>
    <x v="4"/>
    <x v="4"/>
    <x v="0"/>
    <x v="0"/>
    <x v="8"/>
    <x v="0"/>
  </r>
  <r>
    <x v="1"/>
    <x v="0"/>
    <x v="409"/>
    <x v="437"/>
    <x v="50"/>
    <x v="2"/>
    <x v="5025"/>
    <x v="925"/>
    <x v="1"/>
    <x v="0"/>
    <x v="1807"/>
    <x v="361"/>
    <x v="2790"/>
    <x v="1"/>
    <x v="1"/>
    <x v="4"/>
    <x v="4"/>
    <x v="0"/>
    <x v="0"/>
    <x v="8"/>
    <x v="0"/>
  </r>
  <r>
    <x v="1"/>
    <x v="0"/>
    <x v="410"/>
    <x v="438"/>
    <x v="50"/>
    <x v="2"/>
    <x v="5026"/>
    <x v="1478"/>
    <x v="1"/>
    <x v="0"/>
    <x v="1808"/>
    <x v="362"/>
    <x v="2791"/>
    <x v="1"/>
    <x v="1"/>
    <x v="4"/>
    <x v="4"/>
    <x v="0"/>
    <x v="0"/>
    <x v="8"/>
    <x v="0"/>
  </r>
  <r>
    <x v="1"/>
    <x v="0"/>
    <x v="21"/>
    <x v="21"/>
    <x v="50"/>
    <x v="2"/>
    <x v="5027"/>
    <x v="1386"/>
    <x v="1"/>
    <x v="0"/>
    <x v="1809"/>
    <x v="21"/>
    <x v="2792"/>
    <x v="1"/>
    <x v="1"/>
    <x v="8"/>
    <x v="8"/>
    <x v="0"/>
    <x v="0"/>
    <x v="8"/>
    <x v="0"/>
  </r>
  <r>
    <x v="1"/>
    <x v="0"/>
    <x v="295"/>
    <x v="317"/>
    <x v="50"/>
    <x v="2"/>
    <x v="5028"/>
    <x v="1479"/>
    <x v="1"/>
    <x v="0"/>
    <x v="1810"/>
    <x v="263"/>
    <x v="2793"/>
    <x v="2"/>
    <x v="1"/>
    <x v="5"/>
    <x v="5"/>
    <x v="0"/>
    <x v="0"/>
    <x v="8"/>
    <x v="0"/>
  </r>
  <r>
    <x v="1"/>
    <x v="0"/>
    <x v="296"/>
    <x v="318"/>
    <x v="50"/>
    <x v="2"/>
    <x v="5029"/>
    <x v="1480"/>
    <x v="1"/>
    <x v="0"/>
    <x v="1811"/>
    <x v="264"/>
    <x v="2794"/>
    <x v="2"/>
    <x v="1"/>
    <x v="5"/>
    <x v="5"/>
    <x v="0"/>
    <x v="0"/>
    <x v="8"/>
    <x v="0"/>
  </r>
  <r>
    <x v="1"/>
    <x v="0"/>
    <x v="343"/>
    <x v="371"/>
    <x v="50"/>
    <x v="2"/>
    <x v="5030"/>
    <x v="1481"/>
    <x v="1"/>
    <x v="0"/>
    <x v="1812"/>
    <x v="307"/>
    <x v="2795"/>
    <x v="1"/>
    <x v="1"/>
    <x v="4"/>
    <x v="4"/>
    <x v="0"/>
    <x v="0"/>
    <x v="8"/>
    <x v="0"/>
  </r>
  <r>
    <x v="1"/>
    <x v="0"/>
    <x v="349"/>
    <x v="377"/>
    <x v="50"/>
    <x v="2"/>
    <x v="5031"/>
    <x v="953"/>
    <x v="1"/>
    <x v="0"/>
    <x v="1813"/>
    <x v="313"/>
    <x v="2796"/>
    <x v="1"/>
    <x v="1"/>
    <x v="4"/>
    <x v="4"/>
    <x v="0"/>
    <x v="0"/>
    <x v="8"/>
    <x v="0"/>
  </r>
  <r>
    <x v="1"/>
    <x v="0"/>
    <x v="351"/>
    <x v="379"/>
    <x v="50"/>
    <x v="2"/>
    <x v="5032"/>
    <x v="1482"/>
    <x v="1"/>
    <x v="0"/>
    <x v="1814"/>
    <x v="314"/>
    <x v="2797"/>
    <x v="1"/>
    <x v="1"/>
    <x v="4"/>
    <x v="4"/>
    <x v="0"/>
    <x v="0"/>
    <x v="8"/>
    <x v="0"/>
  </r>
  <r>
    <x v="1"/>
    <x v="0"/>
    <x v="355"/>
    <x v="383"/>
    <x v="50"/>
    <x v="2"/>
    <x v="5033"/>
    <x v="618"/>
    <x v="1"/>
    <x v="0"/>
    <x v="1815"/>
    <x v="318"/>
    <x v="2798"/>
    <x v="1"/>
    <x v="1"/>
    <x v="4"/>
    <x v="4"/>
    <x v="0"/>
    <x v="0"/>
    <x v="8"/>
    <x v="0"/>
  </r>
  <r>
    <x v="1"/>
    <x v="0"/>
    <x v="358"/>
    <x v="386"/>
    <x v="50"/>
    <x v="2"/>
    <x v="5034"/>
    <x v="1483"/>
    <x v="1"/>
    <x v="0"/>
    <x v="1816"/>
    <x v="320"/>
    <x v="2799"/>
    <x v="1"/>
    <x v="1"/>
    <x v="4"/>
    <x v="4"/>
    <x v="0"/>
    <x v="0"/>
    <x v="8"/>
    <x v="0"/>
  </r>
  <r>
    <x v="1"/>
    <x v="0"/>
    <x v="415"/>
    <x v="443"/>
    <x v="50"/>
    <x v="2"/>
    <x v="5035"/>
    <x v="1484"/>
    <x v="1"/>
    <x v="0"/>
    <x v="1817"/>
    <x v="366"/>
    <x v="2800"/>
    <x v="2"/>
    <x v="1"/>
    <x v="7"/>
    <x v="7"/>
    <x v="0"/>
    <x v="0"/>
    <x v="8"/>
    <x v="0"/>
  </r>
  <r>
    <x v="1"/>
    <x v="0"/>
    <x v="474"/>
    <x v="502"/>
    <x v="50"/>
    <x v="2"/>
    <x v="5036"/>
    <x v="1485"/>
    <x v="1"/>
    <x v="0"/>
    <x v="599"/>
    <x v="410"/>
    <x v="2801"/>
    <x v="2"/>
    <x v="1"/>
    <x v="7"/>
    <x v="7"/>
    <x v="0"/>
    <x v="0"/>
    <x v="8"/>
    <x v="0"/>
  </r>
  <r>
    <x v="1"/>
    <x v="0"/>
    <x v="576"/>
    <x v="612"/>
    <x v="50"/>
    <x v="2"/>
    <x v="5037"/>
    <x v="1486"/>
    <x v="1"/>
    <x v="0"/>
    <x v="1818"/>
    <x v="497"/>
    <x v="2802"/>
    <x v="2"/>
    <x v="1"/>
    <x v="5"/>
    <x v="5"/>
    <x v="0"/>
    <x v="0"/>
    <x v="8"/>
    <x v="0"/>
  </r>
  <r>
    <x v="1"/>
    <x v="0"/>
    <x v="625"/>
    <x v="659"/>
    <x v="50"/>
    <x v="2"/>
    <x v="5038"/>
    <x v="76"/>
    <x v="1"/>
    <x v="0"/>
    <x v="1819"/>
    <x v="539"/>
    <x v="2803"/>
    <x v="2"/>
    <x v="1"/>
    <x v="5"/>
    <x v="5"/>
    <x v="0"/>
    <x v="0"/>
    <x v="8"/>
    <x v="0"/>
  </r>
  <r>
    <x v="1"/>
    <x v="0"/>
    <x v="298"/>
    <x v="320"/>
    <x v="50"/>
    <x v="2"/>
    <x v="5039"/>
    <x v="1487"/>
    <x v="1"/>
    <x v="0"/>
    <x v="1820"/>
    <x v="266"/>
    <x v="2804"/>
    <x v="1"/>
    <x v="1"/>
    <x v="31"/>
    <x v="31"/>
    <x v="0"/>
    <x v="0"/>
    <x v="8"/>
    <x v="0"/>
  </r>
  <r>
    <x v="1"/>
    <x v="0"/>
    <x v="235"/>
    <x v="251"/>
    <x v="50"/>
    <x v="2"/>
    <x v="5040"/>
    <x v="1488"/>
    <x v="1"/>
    <x v="0"/>
    <x v="1821"/>
    <x v="207"/>
    <x v="2805"/>
    <x v="1"/>
    <x v="1"/>
    <x v="11"/>
    <x v="11"/>
    <x v="0"/>
    <x v="0"/>
    <x v="8"/>
    <x v="0"/>
  </r>
  <r>
    <x v="1"/>
    <x v="0"/>
    <x v="236"/>
    <x v="252"/>
    <x v="50"/>
    <x v="2"/>
    <x v="5041"/>
    <x v="1489"/>
    <x v="1"/>
    <x v="0"/>
    <x v="1822"/>
    <x v="208"/>
    <x v="2806"/>
    <x v="3"/>
    <x v="2"/>
    <x v="9"/>
    <x v="9"/>
    <x v="0"/>
    <x v="0"/>
    <x v="8"/>
    <x v="0"/>
  </r>
  <r>
    <x v="1"/>
    <x v="0"/>
    <x v="238"/>
    <x v="254"/>
    <x v="50"/>
    <x v="2"/>
    <x v="5042"/>
    <x v="33"/>
    <x v="1"/>
    <x v="0"/>
    <x v="1823"/>
    <x v="210"/>
    <x v="2807"/>
    <x v="3"/>
    <x v="2"/>
    <x v="9"/>
    <x v="9"/>
    <x v="0"/>
    <x v="0"/>
    <x v="8"/>
    <x v="0"/>
  </r>
  <r>
    <x v="1"/>
    <x v="0"/>
    <x v="300"/>
    <x v="322"/>
    <x v="50"/>
    <x v="2"/>
    <x v="5043"/>
    <x v="1490"/>
    <x v="1"/>
    <x v="0"/>
    <x v="1824"/>
    <x v="268"/>
    <x v="2808"/>
    <x v="3"/>
    <x v="2"/>
    <x v="9"/>
    <x v="9"/>
    <x v="0"/>
    <x v="0"/>
    <x v="8"/>
    <x v="0"/>
  </r>
  <r>
    <x v="1"/>
    <x v="0"/>
    <x v="301"/>
    <x v="323"/>
    <x v="50"/>
    <x v="2"/>
    <x v="5044"/>
    <x v="1491"/>
    <x v="1"/>
    <x v="0"/>
    <x v="1825"/>
    <x v="269"/>
    <x v="2809"/>
    <x v="3"/>
    <x v="2"/>
    <x v="9"/>
    <x v="9"/>
    <x v="0"/>
    <x v="0"/>
    <x v="8"/>
    <x v="0"/>
  </r>
  <r>
    <x v="1"/>
    <x v="0"/>
    <x v="31"/>
    <x v="31"/>
    <x v="50"/>
    <x v="2"/>
    <x v="5045"/>
    <x v="1492"/>
    <x v="1"/>
    <x v="0"/>
    <x v="1826"/>
    <x v="31"/>
    <x v="2810"/>
    <x v="1"/>
    <x v="1"/>
    <x v="11"/>
    <x v="11"/>
    <x v="0"/>
    <x v="0"/>
    <x v="8"/>
    <x v="0"/>
  </r>
  <r>
    <x v="1"/>
    <x v="0"/>
    <x v="32"/>
    <x v="32"/>
    <x v="50"/>
    <x v="2"/>
    <x v="5046"/>
    <x v="1317"/>
    <x v="1"/>
    <x v="0"/>
    <x v="1827"/>
    <x v="32"/>
    <x v="2811"/>
    <x v="1"/>
    <x v="1"/>
    <x v="11"/>
    <x v="11"/>
    <x v="0"/>
    <x v="0"/>
    <x v="8"/>
    <x v="0"/>
  </r>
  <r>
    <x v="1"/>
    <x v="0"/>
    <x v="654"/>
    <x v="692"/>
    <x v="50"/>
    <x v="2"/>
    <x v="5047"/>
    <x v="1493"/>
    <x v="1"/>
    <x v="0"/>
    <x v="1828"/>
    <x v="566"/>
    <x v="2812"/>
    <x v="3"/>
    <x v="2"/>
    <x v="9"/>
    <x v="9"/>
    <x v="0"/>
    <x v="0"/>
    <x v="8"/>
    <x v="0"/>
  </r>
  <r>
    <x v="1"/>
    <x v="0"/>
    <x v="39"/>
    <x v="39"/>
    <x v="50"/>
    <x v="2"/>
    <x v="5048"/>
    <x v="1494"/>
    <x v="2"/>
    <x v="1"/>
    <x v="1829"/>
    <x v="37"/>
    <x v="2813"/>
    <x v="2"/>
    <x v="1"/>
    <x v="14"/>
    <x v="14"/>
    <x v="0"/>
    <x v="0"/>
    <x v="8"/>
    <x v="0"/>
  </r>
  <r>
    <x v="1"/>
    <x v="0"/>
    <x v="40"/>
    <x v="40"/>
    <x v="50"/>
    <x v="2"/>
    <x v="5049"/>
    <x v="92"/>
    <x v="2"/>
    <x v="1"/>
    <x v="475"/>
    <x v="38"/>
    <x v="745"/>
    <x v="2"/>
    <x v="1"/>
    <x v="14"/>
    <x v="14"/>
    <x v="0"/>
    <x v="0"/>
    <x v="8"/>
    <x v="0"/>
  </r>
  <r>
    <x v="1"/>
    <x v="0"/>
    <x v="305"/>
    <x v="327"/>
    <x v="50"/>
    <x v="2"/>
    <x v="5050"/>
    <x v="1495"/>
    <x v="2"/>
    <x v="1"/>
    <x v="1830"/>
    <x v="273"/>
    <x v="2814"/>
    <x v="2"/>
    <x v="1"/>
    <x v="13"/>
    <x v="13"/>
    <x v="0"/>
    <x v="0"/>
    <x v="8"/>
    <x v="0"/>
  </r>
  <r>
    <x v="1"/>
    <x v="0"/>
    <x v="306"/>
    <x v="328"/>
    <x v="50"/>
    <x v="2"/>
    <x v="5051"/>
    <x v="1496"/>
    <x v="2"/>
    <x v="1"/>
    <x v="1831"/>
    <x v="274"/>
    <x v="2815"/>
    <x v="2"/>
    <x v="1"/>
    <x v="13"/>
    <x v="13"/>
    <x v="0"/>
    <x v="0"/>
    <x v="8"/>
    <x v="0"/>
  </r>
  <r>
    <x v="1"/>
    <x v="0"/>
    <x v="629"/>
    <x v="663"/>
    <x v="50"/>
    <x v="2"/>
    <x v="5052"/>
    <x v="1497"/>
    <x v="2"/>
    <x v="1"/>
    <x v="299"/>
    <x v="543"/>
    <x v="2816"/>
    <x v="1"/>
    <x v="1"/>
    <x v="32"/>
    <x v="32"/>
    <x v="0"/>
    <x v="0"/>
    <x v="8"/>
    <x v="0"/>
  </r>
  <r>
    <x v="1"/>
    <x v="0"/>
    <x v="496"/>
    <x v="525"/>
    <x v="50"/>
    <x v="2"/>
    <x v="5053"/>
    <x v="453"/>
    <x v="2"/>
    <x v="1"/>
    <x v="1832"/>
    <x v="430"/>
    <x v="2817"/>
    <x v="2"/>
    <x v="1"/>
    <x v="13"/>
    <x v="13"/>
    <x v="0"/>
    <x v="0"/>
    <x v="8"/>
    <x v="0"/>
  </r>
  <r>
    <x v="1"/>
    <x v="0"/>
    <x v="307"/>
    <x v="329"/>
    <x v="50"/>
    <x v="2"/>
    <x v="5054"/>
    <x v="66"/>
    <x v="2"/>
    <x v="2"/>
    <x v="1149"/>
    <x v="275"/>
    <x v="2818"/>
    <x v="4"/>
    <x v="3"/>
    <x v="16"/>
    <x v="16"/>
    <x v="0"/>
    <x v="0"/>
    <x v="8"/>
    <x v="0"/>
  </r>
  <r>
    <x v="1"/>
    <x v="0"/>
    <x v="47"/>
    <x v="47"/>
    <x v="50"/>
    <x v="2"/>
    <x v="5055"/>
    <x v="45"/>
    <x v="2"/>
    <x v="2"/>
    <x v="45"/>
    <x v="45"/>
    <x v="44"/>
    <x v="4"/>
    <x v="3"/>
    <x v="16"/>
    <x v="16"/>
    <x v="0"/>
    <x v="0"/>
    <x v="8"/>
    <x v="0"/>
  </r>
  <r>
    <x v="1"/>
    <x v="0"/>
    <x v="48"/>
    <x v="48"/>
    <x v="50"/>
    <x v="2"/>
    <x v="5056"/>
    <x v="45"/>
    <x v="2"/>
    <x v="2"/>
    <x v="45"/>
    <x v="46"/>
    <x v="45"/>
    <x v="4"/>
    <x v="3"/>
    <x v="16"/>
    <x v="16"/>
    <x v="0"/>
    <x v="0"/>
    <x v="8"/>
    <x v="0"/>
  </r>
  <r>
    <x v="1"/>
    <x v="0"/>
    <x v="251"/>
    <x v="267"/>
    <x v="50"/>
    <x v="2"/>
    <x v="5057"/>
    <x v="47"/>
    <x v="2"/>
    <x v="2"/>
    <x v="47"/>
    <x v="55"/>
    <x v="261"/>
    <x v="4"/>
    <x v="3"/>
    <x v="16"/>
    <x v="16"/>
    <x v="0"/>
    <x v="0"/>
    <x v="8"/>
    <x v="0"/>
  </r>
  <r>
    <x v="1"/>
    <x v="0"/>
    <x v="50"/>
    <x v="50"/>
    <x v="50"/>
    <x v="2"/>
    <x v="5058"/>
    <x v="59"/>
    <x v="2"/>
    <x v="2"/>
    <x v="385"/>
    <x v="45"/>
    <x v="1849"/>
    <x v="4"/>
    <x v="3"/>
    <x v="16"/>
    <x v="16"/>
    <x v="0"/>
    <x v="0"/>
    <x v="8"/>
    <x v="0"/>
  </r>
  <r>
    <x v="1"/>
    <x v="0"/>
    <x v="53"/>
    <x v="53"/>
    <x v="50"/>
    <x v="2"/>
    <x v="5059"/>
    <x v="1032"/>
    <x v="2"/>
    <x v="2"/>
    <x v="1833"/>
    <x v="50"/>
    <x v="2819"/>
    <x v="4"/>
    <x v="3"/>
    <x v="16"/>
    <x v="16"/>
    <x v="0"/>
    <x v="0"/>
    <x v="8"/>
    <x v="0"/>
  </r>
  <r>
    <x v="1"/>
    <x v="0"/>
    <x v="55"/>
    <x v="54"/>
    <x v="50"/>
    <x v="2"/>
    <x v="5060"/>
    <x v="656"/>
    <x v="2"/>
    <x v="2"/>
    <x v="1504"/>
    <x v="52"/>
    <x v="2820"/>
    <x v="4"/>
    <x v="3"/>
    <x v="16"/>
    <x v="16"/>
    <x v="0"/>
    <x v="0"/>
    <x v="8"/>
    <x v="0"/>
  </r>
  <r>
    <x v="1"/>
    <x v="0"/>
    <x v="58"/>
    <x v="57"/>
    <x v="50"/>
    <x v="2"/>
    <x v="5061"/>
    <x v="66"/>
    <x v="2"/>
    <x v="2"/>
    <x v="1149"/>
    <x v="54"/>
    <x v="2821"/>
    <x v="4"/>
    <x v="3"/>
    <x v="16"/>
    <x v="16"/>
    <x v="0"/>
    <x v="0"/>
    <x v="8"/>
    <x v="0"/>
  </r>
  <r>
    <x v="1"/>
    <x v="0"/>
    <x v="311"/>
    <x v="333"/>
    <x v="50"/>
    <x v="2"/>
    <x v="5062"/>
    <x v="60"/>
    <x v="2"/>
    <x v="2"/>
    <x v="193"/>
    <x v="279"/>
    <x v="2701"/>
    <x v="4"/>
    <x v="3"/>
    <x v="16"/>
    <x v="16"/>
    <x v="0"/>
    <x v="0"/>
    <x v="8"/>
    <x v="0"/>
  </r>
  <r>
    <x v="1"/>
    <x v="0"/>
    <x v="60"/>
    <x v="59"/>
    <x v="50"/>
    <x v="2"/>
    <x v="5063"/>
    <x v="116"/>
    <x v="2"/>
    <x v="2"/>
    <x v="187"/>
    <x v="46"/>
    <x v="700"/>
    <x v="4"/>
    <x v="3"/>
    <x v="16"/>
    <x v="16"/>
    <x v="0"/>
    <x v="0"/>
    <x v="8"/>
    <x v="0"/>
  </r>
  <r>
    <x v="1"/>
    <x v="0"/>
    <x v="550"/>
    <x v="585"/>
    <x v="50"/>
    <x v="2"/>
    <x v="5064"/>
    <x v="45"/>
    <x v="2"/>
    <x v="2"/>
    <x v="45"/>
    <x v="472"/>
    <x v="2702"/>
    <x v="4"/>
    <x v="3"/>
    <x v="16"/>
    <x v="16"/>
    <x v="0"/>
    <x v="0"/>
    <x v="8"/>
    <x v="0"/>
  </r>
  <r>
    <x v="1"/>
    <x v="0"/>
    <x v="663"/>
    <x v="702"/>
    <x v="50"/>
    <x v="2"/>
    <x v="5065"/>
    <x v="1498"/>
    <x v="2"/>
    <x v="2"/>
    <x v="1834"/>
    <x v="575"/>
    <x v="2822"/>
    <x v="2"/>
    <x v="1"/>
    <x v="14"/>
    <x v="14"/>
    <x v="0"/>
    <x v="0"/>
    <x v="8"/>
    <x v="0"/>
  </r>
  <r>
    <x v="1"/>
    <x v="0"/>
    <x v="664"/>
    <x v="703"/>
    <x v="50"/>
    <x v="2"/>
    <x v="5066"/>
    <x v="1499"/>
    <x v="2"/>
    <x v="2"/>
    <x v="1835"/>
    <x v="576"/>
    <x v="2823"/>
    <x v="2"/>
    <x v="1"/>
    <x v="14"/>
    <x v="14"/>
    <x v="0"/>
    <x v="0"/>
    <x v="8"/>
    <x v="0"/>
  </r>
  <r>
    <x v="1"/>
    <x v="0"/>
    <x v="66"/>
    <x v="65"/>
    <x v="50"/>
    <x v="2"/>
    <x v="5067"/>
    <x v="71"/>
    <x v="2"/>
    <x v="2"/>
    <x v="326"/>
    <x v="61"/>
    <x v="2824"/>
    <x v="4"/>
    <x v="3"/>
    <x v="19"/>
    <x v="19"/>
    <x v="0"/>
    <x v="0"/>
    <x v="8"/>
    <x v="0"/>
  </r>
  <r>
    <x v="1"/>
    <x v="0"/>
    <x v="319"/>
    <x v="341"/>
    <x v="50"/>
    <x v="2"/>
    <x v="5068"/>
    <x v="46"/>
    <x v="2"/>
    <x v="2"/>
    <x v="326"/>
    <x v="286"/>
    <x v="1350"/>
    <x v="4"/>
    <x v="3"/>
    <x v="21"/>
    <x v="21"/>
    <x v="0"/>
    <x v="0"/>
    <x v="8"/>
    <x v="0"/>
  </r>
  <r>
    <x v="1"/>
    <x v="0"/>
    <x v="375"/>
    <x v="403"/>
    <x v="50"/>
    <x v="2"/>
    <x v="5069"/>
    <x v="217"/>
    <x v="2"/>
    <x v="2"/>
    <x v="250"/>
    <x v="335"/>
    <x v="2825"/>
    <x v="4"/>
    <x v="3"/>
    <x v="20"/>
    <x v="20"/>
    <x v="0"/>
    <x v="0"/>
    <x v="8"/>
    <x v="0"/>
  </r>
  <r>
    <x v="1"/>
    <x v="0"/>
    <x v="320"/>
    <x v="342"/>
    <x v="50"/>
    <x v="2"/>
    <x v="5070"/>
    <x v="45"/>
    <x v="2"/>
    <x v="2"/>
    <x v="131"/>
    <x v="287"/>
    <x v="355"/>
    <x v="4"/>
    <x v="3"/>
    <x v="20"/>
    <x v="20"/>
    <x v="0"/>
    <x v="0"/>
    <x v="8"/>
    <x v="0"/>
  </r>
  <r>
    <x v="1"/>
    <x v="0"/>
    <x v="322"/>
    <x v="344"/>
    <x v="50"/>
    <x v="2"/>
    <x v="5071"/>
    <x v="46"/>
    <x v="2"/>
    <x v="2"/>
    <x v="326"/>
    <x v="289"/>
    <x v="1354"/>
    <x v="4"/>
    <x v="3"/>
    <x v="21"/>
    <x v="21"/>
    <x v="0"/>
    <x v="0"/>
    <x v="8"/>
    <x v="0"/>
  </r>
  <r>
    <x v="1"/>
    <x v="0"/>
    <x v="323"/>
    <x v="345"/>
    <x v="50"/>
    <x v="2"/>
    <x v="5072"/>
    <x v="47"/>
    <x v="2"/>
    <x v="2"/>
    <x v="85"/>
    <x v="183"/>
    <x v="205"/>
    <x v="4"/>
    <x v="3"/>
    <x v="20"/>
    <x v="20"/>
    <x v="0"/>
    <x v="0"/>
    <x v="8"/>
    <x v="0"/>
  </r>
  <r>
    <x v="1"/>
    <x v="0"/>
    <x v="506"/>
    <x v="536"/>
    <x v="50"/>
    <x v="2"/>
    <x v="5073"/>
    <x v="51"/>
    <x v="2"/>
    <x v="2"/>
    <x v="76"/>
    <x v="66"/>
    <x v="85"/>
    <x v="4"/>
    <x v="3"/>
    <x v="21"/>
    <x v="21"/>
    <x v="0"/>
    <x v="0"/>
    <x v="8"/>
    <x v="0"/>
  </r>
  <r>
    <x v="1"/>
    <x v="0"/>
    <x v="69"/>
    <x v="68"/>
    <x v="50"/>
    <x v="2"/>
    <x v="5074"/>
    <x v="45"/>
    <x v="2"/>
    <x v="2"/>
    <x v="65"/>
    <x v="63"/>
    <x v="454"/>
    <x v="4"/>
    <x v="3"/>
    <x v="19"/>
    <x v="19"/>
    <x v="0"/>
    <x v="0"/>
    <x v="8"/>
    <x v="0"/>
  </r>
  <r>
    <x v="1"/>
    <x v="0"/>
    <x v="324"/>
    <x v="346"/>
    <x v="50"/>
    <x v="2"/>
    <x v="5075"/>
    <x v="45"/>
    <x v="2"/>
    <x v="2"/>
    <x v="61"/>
    <x v="66"/>
    <x v="72"/>
    <x v="4"/>
    <x v="3"/>
    <x v="21"/>
    <x v="21"/>
    <x v="0"/>
    <x v="0"/>
    <x v="8"/>
    <x v="0"/>
  </r>
  <r>
    <x v="1"/>
    <x v="0"/>
    <x v="377"/>
    <x v="405"/>
    <x v="50"/>
    <x v="2"/>
    <x v="5076"/>
    <x v="51"/>
    <x v="2"/>
    <x v="2"/>
    <x v="76"/>
    <x v="231"/>
    <x v="905"/>
    <x v="4"/>
    <x v="3"/>
    <x v="20"/>
    <x v="20"/>
    <x v="0"/>
    <x v="0"/>
    <x v="8"/>
    <x v="0"/>
  </r>
  <r>
    <x v="1"/>
    <x v="0"/>
    <x v="432"/>
    <x v="458"/>
    <x v="50"/>
    <x v="2"/>
    <x v="5077"/>
    <x v="51"/>
    <x v="2"/>
    <x v="2"/>
    <x v="76"/>
    <x v="382"/>
    <x v="1095"/>
    <x v="4"/>
    <x v="3"/>
    <x v="21"/>
    <x v="21"/>
    <x v="0"/>
    <x v="0"/>
    <x v="8"/>
    <x v="0"/>
  </r>
  <r>
    <x v="1"/>
    <x v="0"/>
    <x v="325"/>
    <x v="347"/>
    <x v="50"/>
    <x v="2"/>
    <x v="5078"/>
    <x v="51"/>
    <x v="2"/>
    <x v="2"/>
    <x v="84"/>
    <x v="290"/>
    <x v="903"/>
    <x v="4"/>
    <x v="3"/>
    <x v="20"/>
    <x v="20"/>
    <x v="0"/>
    <x v="0"/>
    <x v="8"/>
    <x v="0"/>
  </r>
  <r>
    <x v="1"/>
    <x v="0"/>
    <x v="380"/>
    <x v="408"/>
    <x v="50"/>
    <x v="2"/>
    <x v="5079"/>
    <x v="45"/>
    <x v="2"/>
    <x v="2"/>
    <x v="61"/>
    <x v="231"/>
    <x v="455"/>
    <x v="4"/>
    <x v="3"/>
    <x v="20"/>
    <x v="20"/>
    <x v="0"/>
    <x v="0"/>
    <x v="8"/>
    <x v="0"/>
  </r>
  <r>
    <x v="1"/>
    <x v="0"/>
    <x v="161"/>
    <x v="171"/>
    <x v="50"/>
    <x v="2"/>
    <x v="5080"/>
    <x v="45"/>
    <x v="2"/>
    <x v="2"/>
    <x v="65"/>
    <x v="142"/>
    <x v="152"/>
    <x v="4"/>
    <x v="3"/>
    <x v="19"/>
    <x v="19"/>
    <x v="0"/>
    <x v="0"/>
    <x v="8"/>
    <x v="0"/>
  </r>
  <r>
    <x v="1"/>
    <x v="0"/>
    <x v="257"/>
    <x v="273"/>
    <x v="50"/>
    <x v="2"/>
    <x v="5081"/>
    <x v="45"/>
    <x v="2"/>
    <x v="2"/>
    <x v="131"/>
    <x v="227"/>
    <x v="654"/>
    <x v="4"/>
    <x v="3"/>
    <x v="19"/>
    <x v="19"/>
    <x v="0"/>
    <x v="0"/>
    <x v="8"/>
    <x v="0"/>
  </r>
  <r>
    <x v="1"/>
    <x v="0"/>
    <x v="259"/>
    <x v="275"/>
    <x v="50"/>
    <x v="2"/>
    <x v="5082"/>
    <x v="45"/>
    <x v="2"/>
    <x v="2"/>
    <x v="61"/>
    <x v="228"/>
    <x v="656"/>
    <x v="4"/>
    <x v="3"/>
    <x v="20"/>
    <x v="20"/>
    <x v="0"/>
    <x v="0"/>
    <x v="8"/>
    <x v="0"/>
  </r>
  <r>
    <x v="1"/>
    <x v="0"/>
    <x v="163"/>
    <x v="173"/>
    <x v="50"/>
    <x v="2"/>
    <x v="5083"/>
    <x v="45"/>
    <x v="2"/>
    <x v="2"/>
    <x v="131"/>
    <x v="144"/>
    <x v="657"/>
    <x v="4"/>
    <x v="3"/>
    <x v="20"/>
    <x v="20"/>
    <x v="0"/>
    <x v="0"/>
    <x v="8"/>
    <x v="0"/>
  </r>
  <r>
    <x v="1"/>
    <x v="0"/>
    <x v="262"/>
    <x v="278"/>
    <x v="50"/>
    <x v="2"/>
    <x v="5084"/>
    <x v="47"/>
    <x v="2"/>
    <x v="2"/>
    <x v="68"/>
    <x v="231"/>
    <x v="1084"/>
    <x v="4"/>
    <x v="3"/>
    <x v="20"/>
    <x v="20"/>
    <x v="0"/>
    <x v="0"/>
    <x v="8"/>
    <x v="0"/>
  </r>
  <r>
    <x v="1"/>
    <x v="0"/>
    <x v="385"/>
    <x v="413"/>
    <x v="50"/>
    <x v="2"/>
    <x v="5085"/>
    <x v="47"/>
    <x v="2"/>
    <x v="2"/>
    <x v="68"/>
    <x v="341"/>
    <x v="2826"/>
    <x v="4"/>
    <x v="3"/>
    <x v="20"/>
    <x v="20"/>
    <x v="0"/>
    <x v="0"/>
    <x v="8"/>
    <x v="0"/>
  </r>
  <r>
    <x v="1"/>
    <x v="0"/>
    <x v="438"/>
    <x v="464"/>
    <x v="50"/>
    <x v="2"/>
    <x v="5086"/>
    <x v="47"/>
    <x v="2"/>
    <x v="2"/>
    <x v="68"/>
    <x v="384"/>
    <x v="835"/>
    <x v="4"/>
    <x v="3"/>
    <x v="21"/>
    <x v="21"/>
    <x v="0"/>
    <x v="0"/>
    <x v="8"/>
    <x v="0"/>
  </r>
  <r>
    <x v="1"/>
    <x v="0"/>
    <x v="501"/>
    <x v="530"/>
    <x v="50"/>
    <x v="2"/>
    <x v="5087"/>
    <x v="72"/>
    <x v="2"/>
    <x v="2"/>
    <x v="427"/>
    <x v="434"/>
    <x v="1431"/>
    <x v="4"/>
    <x v="3"/>
    <x v="19"/>
    <x v="19"/>
    <x v="0"/>
    <x v="0"/>
    <x v="8"/>
    <x v="0"/>
  </r>
  <r>
    <x v="1"/>
    <x v="0"/>
    <x v="264"/>
    <x v="280"/>
    <x v="50"/>
    <x v="2"/>
    <x v="5088"/>
    <x v="124"/>
    <x v="2"/>
    <x v="2"/>
    <x v="1836"/>
    <x v="233"/>
    <x v="2827"/>
    <x v="4"/>
    <x v="3"/>
    <x v="26"/>
    <x v="26"/>
    <x v="0"/>
    <x v="0"/>
    <x v="8"/>
    <x v="0"/>
  </r>
  <r>
    <x v="1"/>
    <x v="0"/>
    <x v="265"/>
    <x v="281"/>
    <x v="50"/>
    <x v="2"/>
    <x v="5089"/>
    <x v="118"/>
    <x v="2"/>
    <x v="2"/>
    <x v="119"/>
    <x v="234"/>
    <x v="1505"/>
    <x v="4"/>
    <x v="3"/>
    <x v="20"/>
    <x v="20"/>
    <x v="0"/>
    <x v="0"/>
    <x v="8"/>
    <x v="0"/>
  </r>
  <r>
    <x v="1"/>
    <x v="0"/>
    <x v="331"/>
    <x v="353"/>
    <x v="50"/>
    <x v="2"/>
    <x v="5090"/>
    <x v="1500"/>
    <x v="2"/>
    <x v="2"/>
    <x v="1837"/>
    <x v="295"/>
    <x v="2828"/>
    <x v="4"/>
    <x v="3"/>
    <x v="20"/>
    <x v="20"/>
    <x v="0"/>
    <x v="0"/>
    <x v="8"/>
    <x v="0"/>
  </r>
  <r>
    <x v="1"/>
    <x v="0"/>
    <x v="85"/>
    <x v="84"/>
    <x v="50"/>
    <x v="2"/>
    <x v="5091"/>
    <x v="269"/>
    <x v="2"/>
    <x v="2"/>
    <x v="1300"/>
    <x v="75"/>
    <x v="2065"/>
    <x v="4"/>
    <x v="3"/>
    <x v="19"/>
    <x v="19"/>
    <x v="0"/>
    <x v="0"/>
    <x v="8"/>
    <x v="0"/>
  </r>
  <r>
    <x v="1"/>
    <x v="0"/>
    <x v="266"/>
    <x v="282"/>
    <x v="50"/>
    <x v="2"/>
    <x v="5092"/>
    <x v="218"/>
    <x v="2"/>
    <x v="2"/>
    <x v="251"/>
    <x v="235"/>
    <x v="2829"/>
    <x v="4"/>
    <x v="3"/>
    <x v="19"/>
    <x v="19"/>
    <x v="0"/>
    <x v="0"/>
    <x v="8"/>
    <x v="0"/>
  </r>
  <r>
    <x v="1"/>
    <x v="0"/>
    <x v="267"/>
    <x v="283"/>
    <x v="50"/>
    <x v="2"/>
    <x v="5093"/>
    <x v="46"/>
    <x v="2"/>
    <x v="2"/>
    <x v="326"/>
    <x v="236"/>
    <x v="2649"/>
    <x v="4"/>
    <x v="3"/>
    <x v="20"/>
    <x v="20"/>
    <x v="0"/>
    <x v="0"/>
    <x v="8"/>
    <x v="0"/>
  </r>
  <r>
    <x v="1"/>
    <x v="0"/>
    <x v="88"/>
    <x v="87"/>
    <x v="50"/>
    <x v="2"/>
    <x v="5094"/>
    <x v="321"/>
    <x v="2"/>
    <x v="2"/>
    <x v="309"/>
    <x v="77"/>
    <x v="2830"/>
    <x v="4"/>
    <x v="3"/>
    <x v="19"/>
    <x v="19"/>
    <x v="0"/>
    <x v="0"/>
    <x v="8"/>
    <x v="0"/>
  </r>
  <r>
    <x v="1"/>
    <x v="0"/>
    <x v="268"/>
    <x v="284"/>
    <x v="50"/>
    <x v="2"/>
    <x v="5095"/>
    <x v="46"/>
    <x v="2"/>
    <x v="2"/>
    <x v="252"/>
    <x v="237"/>
    <x v="2831"/>
    <x v="4"/>
    <x v="3"/>
    <x v="19"/>
    <x v="19"/>
    <x v="0"/>
    <x v="0"/>
    <x v="8"/>
    <x v="0"/>
  </r>
  <r>
    <x v="1"/>
    <x v="0"/>
    <x v="269"/>
    <x v="285"/>
    <x v="50"/>
    <x v="2"/>
    <x v="5096"/>
    <x v="66"/>
    <x v="2"/>
    <x v="2"/>
    <x v="81"/>
    <x v="238"/>
    <x v="286"/>
    <x v="4"/>
    <x v="3"/>
    <x v="20"/>
    <x v="20"/>
    <x v="0"/>
    <x v="0"/>
    <x v="8"/>
    <x v="0"/>
  </r>
  <r>
    <x v="1"/>
    <x v="0"/>
    <x v="333"/>
    <x v="355"/>
    <x v="50"/>
    <x v="2"/>
    <x v="5097"/>
    <x v="125"/>
    <x v="2"/>
    <x v="2"/>
    <x v="147"/>
    <x v="297"/>
    <x v="1365"/>
    <x v="4"/>
    <x v="3"/>
    <x v="19"/>
    <x v="19"/>
    <x v="0"/>
    <x v="0"/>
    <x v="8"/>
    <x v="0"/>
  </r>
  <r>
    <x v="1"/>
    <x v="0"/>
    <x v="440"/>
    <x v="466"/>
    <x v="50"/>
    <x v="2"/>
    <x v="5098"/>
    <x v="52"/>
    <x v="2"/>
    <x v="2"/>
    <x v="67"/>
    <x v="386"/>
    <x v="675"/>
    <x v="4"/>
    <x v="3"/>
    <x v="21"/>
    <x v="21"/>
    <x v="0"/>
    <x v="0"/>
    <x v="8"/>
    <x v="0"/>
  </r>
  <r>
    <x v="1"/>
    <x v="0"/>
    <x v="441"/>
    <x v="467"/>
    <x v="50"/>
    <x v="2"/>
    <x v="5099"/>
    <x v="62"/>
    <x v="2"/>
    <x v="2"/>
    <x v="393"/>
    <x v="382"/>
    <x v="2832"/>
    <x v="4"/>
    <x v="3"/>
    <x v="21"/>
    <x v="21"/>
    <x v="0"/>
    <x v="0"/>
    <x v="8"/>
    <x v="0"/>
  </r>
  <r>
    <x v="1"/>
    <x v="0"/>
    <x v="442"/>
    <x v="468"/>
    <x v="50"/>
    <x v="2"/>
    <x v="5100"/>
    <x v="52"/>
    <x v="2"/>
    <x v="2"/>
    <x v="67"/>
    <x v="387"/>
    <x v="592"/>
    <x v="4"/>
    <x v="3"/>
    <x v="21"/>
    <x v="21"/>
    <x v="0"/>
    <x v="0"/>
    <x v="8"/>
    <x v="0"/>
  </r>
  <r>
    <x v="1"/>
    <x v="0"/>
    <x v="443"/>
    <x v="469"/>
    <x v="50"/>
    <x v="2"/>
    <x v="5101"/>
    <x v="59"/>
    <x v="2"/>
    <x v="2"/>
    <x v="129"/>
    <x v="382"/>
    <x v="1725"/>
    <x v="4"/>
    <x v="3"/>
    <x v="21"/>
    <x v="21"/>
    <x v="0"/>
    <x v="0"/>
    <x v="8"/>
    <x v="0"/>
  </r>
  <r>
    <x v="1"/>
    <x v="0"/>
    <x v="444"/>
    <x v="470"/>
    <x v="50"/>
    <x v="2"/>
    <x v="5102"/>
    <x v="60"/>
    <x v="2"/>
    <x v="2"/>
    <x v="63"/>
    <x v="382"/>
    <x v="591"/>
    <x v="4"/>
    <x v="3"/>
    <x v="21"/>
    <x v="21"/>
    <x v="0"/>
    <x v="0"/>
    <x v="8"/>
    <x v="0"/>
  </r>
  <r>
    <x v="1"/>
    <x v="0"/>
    <x v="464"/>
    <x v="492"/>
    <x v="50"/>
    <x v="2"/>
    <x v="5103"/>
    <x v="1501"/>
    <x v="2"/>
    <x v="1"/>
    <x v="1838"/>
    <x v="401"/>
    <x v="2833"/>
    <x v="3"/>
    <x v="2"/>
    <x v="9"/>
    <x v="9"/>
    <x v="0"/>
    <x v="0"/>
    <x v="8"/>
    <x v="0"/>
  </r>
  <r>
    <x v="1"/>
    <x v="0"/>
    <x v="502"/>
    <x v="531"/>
    <x v="50"/>
    <x v="2"/>
    <x v="5104"/>
    <x v="47"/>
    <x v="2"/>
    <x v="2"/>
    <x v="68"/>
    <x v="382"/>
    <x v="929"/>
    <x v="4"/>
    <x v="3"/>
    <x v="21"/>
    <x v="21"/>
    <x v="0"/>
    <x v="0"/>
    <x v="8"/>
    <x v="0"/>
  </r>
  <r>
    <x v="1"/>
    <x v="0"/>
    <x v="524"/>
    <x v="556"/>
    <x v="50"/>
    <x v="2"/>
    <x v="5105"/>
    <x v="51"/>
    <x v="2"/>
    <x v="2"/>
    <x v="76"/>
    <x v="382"/>
    <x v="1095"/>
    <x v="4"/>
    <x v="3"/>
    <x v="21"/>
    <x v="21"/>
    <x v="0"/>
    <x v="0"/>
    <x v="8"/>
    <x v="0"/>
  </r>
  <r>
    <x v="1"/>
    <x v="0"/>
    <x v="91"/>
    <x v="90"/>
    <x v="50"/>
    <x v="2"/>
    <x v="5106"/>
    <x v="60"/>
    <x v="2"/>
    <x v="2"/>
    <x v="549"/>
    <x v="79"/>
    <x v="846"/>
    <x v="4"/>
    <x v="3"/>
    <x v="19"/>
    <x v="19"/>
    <x v="0"/>
    <x v="0"/>
    <x v="8"/>
    <x v="0"/>
  </r>
  <r>
    <x v="1"/>
    <x v="0"/>
    <x v="91"/>
    <x v="90"/>
    <x v="50"/>
    <x v="2"/>
    <x v="5107"/>
    <x v="46"/>
    <x v="2"/>
    <x v="2"/>
    <x v="82"/>
    <x v="79"/>
    <x v="2834"/>
    <x v="4"/>
    <x v="3"/>
    <x v="19"/>
    <x v="19"/>
    <x v="0"/>
    <x v="0"/>
    <x v="8"/>
    <x v="0"/>
  </r>
  <r>
    <x v="1"/>
    <x v="0"/>
    <x v="448"/>
    <x v="474"/>
    <x v="50"/>
    <x v="2"/>
    <x v="5108"/>
    <x v="47"/>
    <x v="2"/>
    <x v="2"/>
    <x v="69"/>
    <x v="390"/>
    <x v="601"/>
    <x v="4"/>
    <x v="3"/>
    <x v="19"/>
    <x v="19"/>
    <x v="0"/>
    <x v="0"/>
    <x v="8"/>
    <x v="0"/>
  </r>
  <r>
    <x v="1"/>
    <x v="0"/>
    <x v="96"/>
    <x v="95"/>
    <x v="50"/>
    <x v="2"/>
    <x v="5109"/>
    <x v="79"/>
    <x v="2"/>
    <x v="2"/>
    <x v="1839"/>
    <x v="83"/>
    <x v="2835"/>
    <x v="4"/>
    <x v="3"/>
    <x v="19"/>
    <x v="19"/>
    <x v="0"/>
    <x v="0"/>
    <x v="8"/>
    <x v="0"/>
  </r>
  <r>
    <x v="1"/>
    <x v="0"/>
    <x v="449"/>
    <x v="475"/>
    <x v="50"/>
    <x v="2"/>
    <x v="5110"/>
    <x v="47"/>
    <x v="2"/>
    <x v="2"/>
    <x v="68"/>
    <x v="391"/>
    <x v="604"/>
    <x v="4"/>
    <x v="3"/>
    <x v="21"/>
    <x v="21"/>
    <x v="0"/>
    <x v="0"/>
    <x v="8"/>
    <x v="0"/>
  </r>
  <r>
    <x v="1"/>
    <x v="0"/>
    <x v="451"/>
    <x v="477"/>
    <x v="50"/>
    <x v="2"/>
    <x v="5111"/>
    <x v="47"/>
    <x v="2"/>
    <x v="2"/>
    <x v="68"/>
    <x v="392"/>
    <x v="1097"/>
    <x v="4"/>
    <x v="3"/>
    <x v="21"/>
    <x v="21"/>
    <x v="0"/>
    <x v="0"/>
    <x v="8"/>
    <x v="0"/>
  </r>
  <r>
    <x v="1"/>
    <x v="0"/>
    <x v="393"/>
    <x v="421"/>
    <x v="50"/>
    <x v="2"/>
    <x v="5112"/>
    <x v="45"/>
    <x v="2"/>
    <x v="2"/>
    <x v="61"/>
    <x v="347"/>
    <x v="679"/>
    <x v="4"/>
    <x v="3"/>
    <x v="20"/>
    <x v="20"/>
    <x v="0"/>
    <x v="0"/>
    <x v="8"/>
    <x v="0"/>
  </r>
  <r>
    <x v="1"/>
    <x v="0"/>
    <x v="99"/>
    <x v="98"/>
    <x v="50"/>
    <x v="2"/>
    <x v="5113"/>
    <x v="52"/>
    <x v="2"/>
    <x v="2"/>
    <x v="72"/>
    <x v="85"/>
    <x v="178"/>
    <x v="4"/>
    <x v="3"/>
    <x v="19"/>
    <x v="19"/>
    <x v="0"/>
    <x v="0"/>
    <x v="8"/>
    <x v="0"/>
  </r>
  <r>
    <x v="1"/>
    <x v="0"/>
    <x v="102"/>
    <x v="101"/>
    <x v="50"/>
    <x v="2"/>
    <x v="5114"/>
    <x v="66"/>
    <x v="2"/>
    <x v="2"/>
    <x v="74"/>
    <x v="88"/>
    <x v="96"/>
    <x v="4"/>
    <x v="3"/>
    <x v="19"/>
    <x v="19"/>
    <x v="0"/>
    <x v="0"/>
    <x v="8"/>
    <x v="0"/>
  </r>
  <r>
    <x v="1"/>
    <x v="0"/>
    <x v="396"/>
    <x v="424"/>
    <x v="50"/>
    <x v="2"/>
    <x v="5115"/>
    <x v="116"/>
    <x v="2"/>
    <x v="2"/>
    <x v="142"/>
    <x v="238"/>
    <x v="2005"/>
    <x v="4"/>
    <x v="3"/>
    <x v="20"/>
    <x v="20"/>
    <x v="0"/>
    <x v="0"/>
    <x v="8"/>
    <x v="0"/>
  </r>
  <r>
    <x v="1"/>
    <x v="0"/>
    <x v="453"/>
    <x v="479"/>
    <x v="50"/>
    <x v="2"/>
    <x v="5116"/>
    <x v="47"/>
    <x v="2"/>
    <x v="2"/>
    <x v="68"/>
    <x v="394"/>
    <x v="614"/>
    <x v="4"/>
    <x v="3"/>
    <x v="21"/>
    <x v="21"/>
    <x v="0"/>
    <x v="0"/>
    <x v="8"/>
    <x v="0"/>
  </r>
  <r>
    <x v="1"/>
    <x v="0"/>
    <x v="465"/>
    <x v="493"/>
    <x v="50"/>
    <x v="2"/>
    <x v="5117"/>
    <x v="59"/>
    <x v="2"/>
    <x v="2"/>
    <x v="130"/>
    <x v="402"/>
    <x v="686"/>
    <x v="4"/>
    <x v="3"/>
    <x v="21"/>
    <x v="21"/>
    <x v="0"/>
    <x v="0"/>
    <x v="8"/>
    <x v="0"/>
  </r>
  <r>
    <x v="1"/>
    <x v="0"/>
    <x v="399"/>
    <x v="427"/>
    <x v="50"/>
    <x v="2"/>
    <x v="5118"/>
    <x v="1502"/>
    <x v="2"/>
    <x v="1"/>
    <x v="1840"/>
    <x v="351"/>
    <x v="2836"/>
    <x v="3"/>
    <x v="2"/>
    <x v="17"/>
    <x v="17"/>
    <x v="0"/>
    <x v="0"/>
    <x v="8"/>
    <x v="0"/>
  </r>
  <r>
    <x v="1"/>
    <x v="0"/>
    <x v="278"/>
    <x v="294"/>
    <x v="50"/>
    <x v="2"/>
    <x v="5119"/>
    <x v="118"/>
    <x v="2"/>
    <x v="2"/>
    <x v="1204"/>
    <x v="246"/>
    <x v="1937"/>
    <x v="1"/>
    <x v="1"/>
    <x v="23"/>
    <x v="23"/>
    <x v="0"/>
    <x v="0"/>
    <x v="8"/>
    <x v="0"/>
  </r>
  <r>
    <x v="1"/>
    <x v="0"/>
    <x v="466"/>
    <x v="494"/>
    <x v="50"/>
    <x v="2"/>
    <x v="5120"/>
    <x v="52"/>
    <x v="2"/>
    <x v="2"/>
    <x v="67"/>
    <x v="403"/>
    <x v="857"/>
    <x v="4"/>
    <x v="3"/>
    <x v="21"/>
    <x v="21"/>
    <x v="0"/>
    <x v="0"/>
    <x v="8"/>
    <x v="0"/>
  </r>
  <r>
    <x v="1"/>
    <x v="0"/>
    <x v="401"/>
    <x v="429"/>
    <x v="50"/>
    <x v="2"/>
    <x v="5121"/>
    <x v="47"/>
    <x v="2"/>
    <x v="2"/>
    <x v="435"/>
    <x v="353"/>
    <x v="689"/>
    <x v="4"/>
    <x v="3"/>
    <x v="20"/>
    <x v="20"/>
    <x v="0"/>
    <x v="0"/>
    <x v="8"/>
    <x v="0"/>
  </r>
  <r>
    <x v="1"/>
    <x v="0"/>
    <x v="525"/>
    <x v="557"/>
    <x v="50"/>
    <x v="2"/>
    <x v="5122"/>
    <x v="45"/>
    <x v="2"/>
    <x v="2"/>
    <x v="61"/>
    <x v="452"/>
    <x v="1106"/>
    <x v="4"/>
    <x v="3"/>
    <x v="21"/>
    <x v="21"/>
    <x v="0"/>
    <x v="0"/>
    <x v="8"/>
    <x v="0"/>
  </r>
  <r>
    <x v="1"/>
    <x v="0"/>
    <x v="511"/>
    <x v="541"/>
    <x v="50"/>
    <x v="2"/>
    <x v="5123"/>
    <x v="45"/>
    <x v="2"/>
    <x v="2"/>
    <x v="65"/>
    <x v="90"/>
    <x v="613"/>
    <x v="4"/>
    <x v="3"/>
    <x v="19"/>
    <x v="19"/>
    <x v="0"/>
    <x v="0"/>
    <x v="8"/>
    <x v="0"/>
  </r>
  <r>
    <x v="1"/>
    <x v="0"/>
    <x v="643"/>
    <x v="678"/>
    <x v="50"/>
    <x v="2"/>
    <x v="5124"/>
    <x v="45"/>
    <x v="2"/>
    <x v="2"/>
    <x v="131"/>
    <x v="556"/>
    <x v="2837"/>
    <x v="4"/>
    <x v="3"/>
    <x v="19"/>
    <x v="19"/>
    <x v="0"/>
    <x v="0"/>
    <x v="8"/>
    <x v="0"/>
  </r>
  <r>
    <x v="1"/>
    <x v="0"/>
    <x v="559"/>
    <x v="594"/>
    <x v="50"/>
    <x v="2"/>
    <x v="5125"/>
    <x v="1503"/>
    <x v="0"/>
    <x v="2"/>
    <x v="1841"/>
    <x v="480"/>
    <x v="2838"/>
    <x v="2"/>
    <x v="1"/>
    <x v="29"/>
    <x v="29"/>
    <x v="0"/>
    <x v="0"/>
    <x v="8"/>
    <x v="0"/>
  </r>
  <r>
    <x v="1"/>
    <x v="0"/>
    <x v="118"/>
    <x v="532"/>
    <x v="50"/>
    <x v="2"/>
    <x v="5126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7"/>
    <x v="50"/>
    <x v="2"/>
    <x v="5127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0"/>
    <x v="2"/>
    <x v="5128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0"/>
    <x v="2"/>
    <x v="5129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99"/>
    <x v="50"/>
    <x v="2"/>
    <x v="5130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361"/>
    <x v="50"/>
    <x v="2"/>
    <x v="5131"/>
    <x v="4"/>
    <x v="3"/>
    <x v="3"/>
    <x v="4"/>
    <x v="0"/>
    <x v="0"/>
    <x v="2"/>
    <x v="1"/>
    <x v="22"/>
    <x v="22"/>
    <x v="0"/>
    <x v="0"/>
    <x v="8"/>
    <x v="0"/>
  </r>
  <r>
    <x v="1"/>
    <x v="0"/>
    <x v="118"/>
    <x v="121"/>
    <x v="50"/>
    <x v="2"/>
    <x v="5132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0"/>
    <x v="2"/>
    <x v="5133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300"/>
    <x v="50"/>
    <x v="2"/>
    <x v="5134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0"/>
    <x v="50"/>
    <x v="2"/>
    <x v="5135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122"/>
    <x v="50"/>
    <x v="2"/>
    <x v="5136"/>
    <x v="75"/>
    <x v="1"/>
    <x v="0"/>
    <x v="4"/>
    <x v="0"/>
    <x v="0"/>
    <x v="4"/>
    <x v="3"/>
    <x v="20"/>
    <x v="20"/>
    <x v="0"/>
    <x v="0"/>
    <x v="8"/>
    <x v="0"/>
  </r>
  <r>
    <x v="1"/>
    <x v="0"/>
    <x v="118"/>
    <x v="362"/>
    <x v="50"/>
    <x v="2"/>
    <x v="5137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687"/>
    <x v="50"/>
    <x v="2"/>
    <x v="5138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303"/>
    <x v="50"/>
    <x v="2"/>
    <x v="5139"/>
    <x v="4"/>
    <x v="3"/>
    <x v="3"/>
    <x v="4"/>
    <x v="0"/>
    <x v="0"/>
    <x v="4"/>
    <x v="3"/>
    <x v="20"/>
    <x v="20"/>
    <x v="0"/>
    <x v="0"/>
    <x v="8"/>
    <x v="0"/>
  </r>
  <r>
    <x v="1"/>
    <x v="0"/>
    <x v="118"/>
    <x v="124"/>
    <x v="50"/>
    <x v="2"/>
    <x v="5140"/>
    <x v="4"/>
    <x v="3"/>
    <x v="3"/>
    <x v="4"/>
    <x v="0"/>
    <x v="0"/>
    <x v="1"/>
    <x v="1"/>
    <x v="23"/>
    <x v="23"/>
    <x v="0"/>
    <x v="0"/>
    <x v="8"/>
    <x v="0"/>
  </r>
  <r>
    <x v="1"/>
    <x v="0"/>
    <x v="118"/>
    <x v="125"/>
    <x v="50"/>
    <x v="2"/>
    <x v="5141"/>
    <x v="4"/>
    <x v="3"/>
    <x v="3"/>
    <x v="4"/>
    <x v="0"/>
    <x v="0"/>
    <x v="3"/>
    <x v="2"/>
    <x v="9"/>
    <x v="9"/>
    <x v="0"/>
    <x v="0"/>
    <x v="8"/>
    <x v="0"/>
  </r>
  <r>
    <x v="1"/>
    <x v="0"/>
    <x v="590"/>
    <x v="627"/>
    <x v="51"/>
    <x v="2"/>
    <x v="5142"/>
    <x v="1504"/>
    <x v="1"/>
    <x v="0"/>
    <x v="1842"/>
    <x v="510"/>
    <x v="2839"/>
    <x v="1"/>
    <x v="1"/>
    <x v="12"/>
    <x v="12"/>
    <x v="0"/>
    <x v="0"/>
    <x v="8"/>
    <x v="0"/>
  </r>
  <r>
    <x v="1"/>
    <x v="0"/>
    <x v="560"/>
    <x v="595"/>
    <x v="51"/>
    <x v="2"/>
    <x v="5143"/>
    <x v="701"/>
    <x v="1"/>
    <x v="0"/>
    <x v="1843"/>
    <x v="481"/>
    <x v="2840"/>
    <x v="1"/>
    <x v="1"/>
    <x v="12"/>
    <x v="12"/>
    <x v="0"/>
    <x v="0"/>
    <x v="8"/>
    <x v="0"/>
  </r>
  <r>
    <x v="1"/>
    <x v="0"/>
    <x v="402"/>
    <x v="430"/>
    <x v="51"/>
    <x v="2"/>
    <x v="5144"/>
    <x v="1505"/>
    <x v="1"/>
    <x v="0"/>
    <x v="1844"/>
    <x v="354"/>
    <x v="2841"/>
    <x v="0"/>
    <x v="0"/>
    <x v="1"/>
    <x v="1"/>
    <x v="0"/>
    <x v="0"/>
    <x v="8"/>
    <x v="0"/>
  </r>
  <r>
    <x v="1"/>
    <x v="0"/>
    <x v="469"/>
    <x v="497"/>
    <x v="51"/>
    <x v="2"/>
    <x v="5145"/>
    <x v="453"/>
    <x v="1"/>
    <x v="0"/>
    <x v="1845"/>
    <x v="405"/>
    <x v="2842"/>
    <x v="0"/>
    <x v="0"/>
    <x v="1"/>
    <x v="1"/>
    <x v="0"/>
    <x v="0"/>
    <x v="8"/>
    <x v="0"/>
  </r>
  <r>
    <x v="1"/>
    <x v="0"/>
    <x v="1"/>
    <x v="1"/>
    <x v="51"/>
    <x v="2"/>
    <x v="5146"/>
    <x v="1506"/>
    <x v="1"/>
    <x v="0"/>
    <x v="1846"/>
    <x v="1"/>
    <x v="2843"/>
    <x v="0"/>
    <x v="0"/>
    <x v="1"/>
    <x v="1"/>
    <x v="0"/>
    <x v="0"/>
    <x v="8"/>
    <x v="0"/>
  </r>
  <r>
    <x v="1"/>
    <x v="0"/>
    <x v="665"/>
    <x v="704"/>
    <x v="51"/>
    <x v="2"/>
    <x v="5147"/>
    <x v="525"/>
    <x v="1"/>
    <x v="0"/>
    <x v="1847"/>
    <x v="577"/>
    <x v="2844"/>
    <x v="0"/>
    <x v="0"/>
    <x v="1"/>
    <x v="1"/>
    <x v="0"/>
    <x v="0"/>
    <x v="8"/>
    <x v="0"/>
  </r>
  <r>
    <x v="1"/>
    <x v="0"/>
    <x v="404"/>
    <x v="432"/>
    <x v="51"/>
    <x v="2"/>
    <x v="5148"/>
    <x v="1507"/>
    <x v="1"/>
    <x v="2"/>
    <x v="1848"/>
    <x v="356"/>
    <x v="2845"/>
    <x v="0"/>
    <x v="0"/>
    <x v="0"/>
    <x v="0"/>
    <x v="0"/>
    <x v="0"/>
    <x v="8"/>
    <x v="0"/>
  </r>
  <r>
    <x v="1"/>
    <x v="0"/>
    <x v="5"/>
    <x v="5"/>
    <x v="51"/>
    <x v="2"/>
    <x v="5149"/>
    <x v="521"/>
    <x v="1"/>
    <x v="0"/>
    <x v="1849"/>
    <x v="5"/>
    <x v="2846"/>
    <x v="0"/>
    <x v="0"/>
    <x v="0"/>
    <x v="0"/>
    <x v="0"/>
    <x v="0"/>
    <x v="8"/>
    <x v="0"/>
  </r>
  <r>
    <x v="1"/>
    <x v="0"/>
    <x v="6"/>
    <x v="6"/>
    <x v="51"/>
    <x v="2"/>
    <x v="5150"/>
    <x v="618"/>
    <x v="1"/>
    <x v="0"/>
    <x v="1850"/>
    <x v="6"/>
    <x v="2847"/>
    <x v="0"/>
    <x v="0"/>
    <x v="0"/>
    <x v="0"/>
    <x v="0"/>
    <x v="0"/>
    <x v="8"/>
    <x v="0"/>
  </r>
  <r>
    <x v="1"/>
    <x v="0"/>
    <x v="7"/>
    <x v="7"/>
    <x v="51"/>
    <x v="2"/>
    <x v="5151"/>
    <x v="1508"/>
    <x v="1"/>
    <x v="0"/>
    <x v="1851"/>
    <x v="7"/>
    <x v="2848"/>
    <x v="0"/>
    <x v="0"/>
    <x v="2"/>
    <x v="2"/>
    <x v="0"/>
    <x v="0"/>
    <x v="8"/>
    <x v="0"/>
  </r>
  <r>
    <x v="1"/>
    <x v="0"/>
    <x v="285"/>
    <x v="307"/>
    <x v="51"/>
    <x v="2"/>
    <x v="5152"/>
    <x v="158"/>
    <x v="1"/>
    <x v="0"/>
    <x v="1142"/>
    <x v="253"/>
    <x v="2849"/>
    <x v="0"/>
    <x v="0"/>
    <x v="2"/>
    <x v="2"/>
    <x v="0"/>
    <x v="0"/>
    <x v="8"/>
    <x v="0"/>
  </r>
  <r>
    <x v="1"/>
    <x v="0"/>
    <x v="223"/>
    <x v="239"/>
    <x v="51"/>
    <x v="2"/>
    <x v="5153"/>
    <x v="774"/>
    <x v="1"/>
    <x v="0"/>
    <x v="1852"/>
    <x v="195"/>
    <x v="2850"/>
    <x v="0"/>
    <x v="0"/>
    <x v="2"/>
    <x v="2"/>
    <x v="0"/>
    <x v="0"/>
    <x v="8"/>
    <x v="0"/>
  </r>
  <r>
    <x v="1"/>
    <x v="0"/>
    <x v="287"/>
    <x v="309"/>
    <x v="51"/>
    <x v="2"/>
    <x v="5154"/>
    <x v="1509"/>
    <x v="1"/>
    <x v="0"/>
    <x v="1853"/>
    <x v="255"/>
    <x v="2851"/>
    <x v="0"/>
    <x v="0"/>
    <x v="2"/>
    <x v="2"/>
    <x v="0"/>
    <x v="0"/>
    <x v="8"/>
    <x v="0"/>
  </r>
  <r>
    <x v="1"/>
    <x v="0"/>
    <x v="562"/>
    <x v="597"/>
    <x v="51"/>
    <x v="2"/>
    <x v="5155"/>
    <x v="1510"/>
    <x v="1"/>
    <x v="0"/>
    <x v="864"/>
    <x v="483"/>
    <x v="2852"/>
    <x v="1"/>
    <x v="1"/>
    <x v="3"/>
    <x v="3"/>
    <x v="0"/>
    <x v="0"/>
    <x v="8"/>
    <x v="0"/>
  </r>
  <r>
    <x v="1"/>
    <x v="0"/>
    <x v="666"/>
    <x v="705"/>
    <x v="51"/>
    <x v="2"/>
    <x v="5156"/>
    <x v="1511"/>
    <x v="1"/>
    <x v="0"/>
    <x v="1854"/>
    <x v="578"/>
    <x v="2853"/>
    <x v="0"/>
    <x v="0"/>
    <x v="6"/>
    <x v="6"/>
    <x v="0"/>
    <x v="0"/>
    <x v="8"/>
    <x v="0"/>
  </r>
  <r>
    <x v="1"/>
    <x v="0"/>
    <x v="14"/>
    <x v="14"/>
    <x v="51"/>
    <x v="2"/>
    <x v="5157"/>
    <x v="1512"/>
    <x v="1"/>
    <x v="0"/>
    <x v="1855"/>
    <x v="14"/>
    <x v="2854"/>
    <x v="0"/>
    <x v="0"/>
    <x v="6"/>
    <x v="6"/>
    <x v="0"/>
    <x v="0"/>
    <x v="8"/>
    <x v="0"/>
  </r>
  <r>
    <x v="1"/>
    <x v="0"/>
    <x v="224"/>
    <x v="240"/>
    <x v="51"/>
    <x v="2"/>
    <x v="5158"/>
    <x v="1513"/>
    <x v="1"/>
    <x v="0"/>
    <x v="1856"/>
    <x v="196"/>
    <x v="2855"/>
    <x v="1"/>
    <x v="1"/>
    <x v="4"/>
    <x v="4"/>
    <x v="0"/>
    <x v="0"/>
    <x v="8"/>
    <x v="0"/>
  </r>
  <r>
    <x v="1"/>
    <x v="0"/>
    <x v="19"/>
    <x v="19"/>
    <x v="51"/>
    <x v="2"/>
    <x v="5159"/>
    <x v="1514"/>
    <x v="1"/>
    <x v="0"/>
    <x v="1857"/>
    <x v="19"/>
    <x v="2856"/>
    <x v="0"/>
    <x v="0"/>
    <x v="6"/>
    <x v="6"/>
    <x v="0"/>
    <x v="0"/>
    <x v="8"/>
    <x v="0"/>
  </r>
  <r>
    <x v="1"/>
    <x v="0"/>
    <x v="21"/>
    <x v="21"/>
    <x v="51"/>
    <x v="2"/>
    <x v="5160"/>
    <x v="1295"/>
    <x v="1"/>
    <x v="0"/>
    <x v="1858"/>
    <x v="21"/>
    <x v="2857"/>
    <x v="1"/>
    <x v="1"/>
    <x v="8"/>
    <x v="8"/>
    <x v="0"/>
    <x v="0"/>
    <x v="8"/>
    <x v="0"/>
  </r>
  <r>
    <x v="1"/>
    <x v="0"/>
    <x v="294"/>
    <x v="316"/>
    <x v="51"/>
    <x v="2"/>
    <x v="5161"/>
    <x v="1005"/>
    <x v="1"/>
    <x v="0"/>
    <x v="1859"/>
    <x v="262"/>
    <x v="2858"/>
    <x v="1"/>
    <x v="1"/>
    <x v="8"/>
    <x v="8"/>
    <x v="0"/>
    <x v="0"/>
    <x v="8"/>
    <x v="0"/>
  </r>
  <r>
    <x v="1"/>
    <x v="0"/>
    <x v="23"/>
    <x v="23"/>
    <x v="51"/>
    <x v="2"/>
    <x v="5162"/>
    <x v="1515"/>
    <x v="1"/>
    <x v="0"/>
    <x v="1860"/>
    <x v="23"/>
    <x v="2859"/>
    <x v="0"/>
    <x v="0"/>
    <x v="6"/>
    <x v="6"/>
    <x v="0"/>
    <x v="0"/>
    <x v="8"/>
    <x v="0"/>
  </r>
  <r>
    <x v="1"/>
    <x v="0"/>
    <x v="228"/>
    <x v="244"/>
    <x v="51"/>
    <x v="2"/>
    <x v="5163"/>
    <x v="1516"/>
    <x v="1"/>
    <x v="0"/>
    <x v="1861"/>
    <x v="200"/>
    <x v="2860"/>
    <x v="1"/>
    <x v="1"/>
    <x v="4"/>
    <x v="4"/>
    <x v="0"/>
    <x v="0"/>
    <x v="8"/>
    <x v="0"/>
  </r>
  <r>
    <x v="1"/>
    <x v="0"/>
    <x v="229"/>
    <x v="245"/>
    <x v="51"/>
    <x v="2"/>
    <x v="5164"/>
    <x v="902"/>
    <x v="1"/>
    <x v="0"/>
    <x v="1088"/>
    <x v="201"/>
    <x v="1756"/>
    <x v="1"/>
    <x v="1"/>
    <x v="4"/>
    <x v="4"/>
    <x v="0"/>
    <x v="0"/>
    <x v="8"/>
    <x v="0"/>
  </r>
  <r>
    <x v="1"/>
    <x v="0"/>
    <x v="350"/>
    <x v="378"/>
    <x v="51"/>
    <x v="2"/>
    <x v="5165"/>
    <x v="1336"/>
    <x v="1"/>
    <x v="0"/>
    <x v="1635"/>
    <x v="198"/>
    <x v="2861"/>
    <x v="1"/>
    <x v="1"/>
    <x v="4"/>
    <x v="4"/>
    <x v="0"/>
    <x v="0"/>
    <x v="8"/>
    <x v="0"/>
  </r>
  <r>
    <x v="1"/>
    <x v="0"/>
    <x v="571"/>
    <x v="607"/>
    <x v="51"/>
    <x v="2"/>
    <x v="5166"/>
    <x v="1517"/>
    <x v="1"/>
    <x v="0"/>
    <x v="1862"/>
    <x v="492"/>
    <x v="2862"/>
    <x v="2"/>
    <x v="1"/>
    <x v="5"/>
    <x v="5"/>
    <x v="0"/>
    <x v="0"/>
    <x v="8"/>
    <x v="0"/>
  </r>
  <r>
    <x v="1"/>
    <x v="0"/>
    <x v="577"/>
    <x v="613"/>
    <x v="51"/>
    <x v="2"/>
    <x v="5167"/>
    <x v="319"/>
    <x v="1"/>
    <x v="0"/>
    <x v="661"/>
    <x v="498"/>
    <x v="2863"/>
    <x v="2"/>
    <x v="1"/>
    <x v="5"/>
    <x v="5"/>
    <x v="0"/>
    <x v="0"/>
    <x v="8"/>
    <x v="0"/>
  </r>
  <r>
    <x v="1"/>
    <x v="0"/>
    <x v="621"/>
    <x v="655"/>
    <x v="51"/>
    <x v="2"/>
    <x v="5168"/>
    <x v="1153"/>
    <x v="1"/>
    <x v="0"/>
    <x v="1863"/>
    <x v="535"/>
    <x v="2864"/>
    <x v="2"/>
    <x v="1"/>
    <x v="5"/>
    <x v="5"/>
    <x v="0"/>
    <x v="0"/>
    <x v="8"/>
    <x v="0"/>
  </r>
  <r>
    <x v="1"/>
    <x v="0"/>
    <x v="626"/>
    <x v="660"/>
    <x v="51"/>
    <x v="2"/>
    <x v="5169"/>
    <x v="1013"/>
    <x v="1"/>
    <x v="0"/>
    <x v="1225"/>
    <x v="540"/>
    <x v="2865"/>
    <x v="2"/>
    <x v="1"/>
    <x v="5"/>
    <x v="5"/>
    <x v="0"/>
    <x v="0"/>
    <x v="8"/>
    <x v="0"/>
  </r>
  <r>
    <x v="1"/>
    <x v="0"/>
    <x v="135"/>
    <x v="145"/>
    <x v="51"/>
    <x v="2"/>
    <x v="5170"/>
    <x v="1518"/>
    <x v="1"/>
    <x v="0"/>
    <x v="1864"/>
    <x v="119"/>
    <x v="2866"/>
    <x v="1"/>
    <x v="1"/>
    <x v="10"/>
    <x v="10"/>
    <x v="0"/>
    <x v="0"/>
    <x v="8"/>
    <x v="0"/>
  </r>
  <r>
    <x v="1"/>
    <x v="0"/>
    <x v="28"/>
    <x v="28"/>
    <x v="51"/>
    <x v="2"/>
    <x v="5171"/>
    <x v="1519"/>
    <x v="1"/>
    <x v="0"/>
    <x v="1865"/>
    <x v="28"/>
    <x v="2867"/>
    <x v="1"/>
    <x v="1"/>
    <x v="10"/>
    <x v="10"/>
    <x v="0"/>
    <x v="0"/>
    <x v="8"/>
    <x v="0"/>
  </r>
  <r>
    <x v="1"/>
    <x v="0"/>
    <x v="361"/>
    <x v="389"/>
    <x v="51"/>
    <x v="2"/>
    <x v="5172"/>
    <x v="4"/>
    <x v="1"/>
    <x v="0"/>
    <x v="4"/>
    <x v="323"/>
    <x v="0"/>
    <x v="2"/>
    <x v="1"/>
    <x v="22"/>
    <x v="22"/>
    <x v="0"/>
    <x v="0"/>
    <x v="8"/>
    <x v="0"/>
  </r>
  <r>
    <x v="1"/>
    <x v="0"/>
    <x v="235"/>
    <x v="251"/>
    <x v="51"/>
    <x v="2"/>
    <x v="5173"/>
    <x v="1520"/>
    <x v="1"/>
    <x v="0"/>
    <x v="1866"/>
    <x v="207"/>
    <x v="2868"/>
    <x v="1"/>
    <x v="1"/>
    <x v="11"/>
    <x v="11"/>
    <x v="0"/>
    <x v="0"/>
    <x v="8"/>
    <x v="0"/>
  </r>
  <r>
    <x v="1"/>
    <x v="0"/>
    <x v="29"/>
    <x v="29"/>
    <x v="51"/>
    <x v="2"/>
    <x v="5174"/>
    <x v="1364"/>
    <x v="1"/>
    <x v="0"/>
    <x v="1678"/>
    <x v="29"/>
    <x v="2869"/>
    <x v="1"/>
    <x v="1"/>
    <x v="11"/>
    <x v="11"/>
    <x v="0"/>
    <x v="0"/>
    <x v="8"/>
    <x v="0"/>
  </r>
  <r>
    <x v="1"/>
    <x v="0"/>
    <x v="136"/>
    <x v="146"/>
    <x v="51"/>
    <x v="2"/>
    <x v="5175"/>
    <x v="1521"/>
    <x v="1"/>
    <x v="0"/>
    <x v="1867"/>
    <x v="120"/>
    <x v="2870"/>
    <x v="1"/>
    <x v="1"/>
    <x v="11"/>
    <x v="11"/>
    <x v="0"/>
    <x v="0"/>
    <x v="8"/>
    <x v="0"/>
  </r>
  <r>
    <x v="1"/>
    <x v="0"/>
    <x v="362"/>
    <x v="390"/>
    <x v="51"/>
    <x v="2"/>
    <x v="5176"/>
    <x v="1522"/>
    <x v="1"/>
    <x v="0"/>
    <x v="1868"/>
    <x v="324"/>
    <x v="2871"/>
    <x v="2"/>
    <x v="1"/>
    <x v="22"/>
    <x v="22"/>
    <x v="0"/>
    <x v="0"/>
    <x v="8"/>
    <x v="0"/>
  </r>
  <r>
    <x v="1"/>
    <x v="0"/>
    <x v="460"/>
    <x v="488"/>
    <x v="51"/>
    <x v="2"/>
    <x v="5177"/>
    <x v="4"/>
    <x v="1"/>
    <x v="0"/>
    <x v="4"/>
    <x v="398"/>
    <x v="0"/>
    <x v="2"/>
    <x v="1"/>
    <x v="22"/>
    <x v="22"/>
    <x v="0"/>
    <x v="0"/>
    <x v="8"/>
    <x v="0"/>
  </r>
  <r>
    <x v="1"/>
    <x v="0"/>
    <x v="461"/>
    <x v="489"/>
    <x v="51"/>
    <x v="2"/>
    <x v="5178"/>
    <x v="4"/>
    <x v="1"/>
    <x v="0"/>
    <x v="4"/>
    <x v="315"/>
    <x v="0"/>
    <x v="2"/>
    <x v="1"/>
    <x v="22"/>
    <x v="22"/>
    <x v="0"/>
    <x v="0"/>
    <x v="8"/>
    <x v="0"/>
  </r>
  <r>
    <x v="1"/>
    <x v="0"/>
    <x v="365"/>
    <x v="393"/>
    <x v="51"/>
    <x v="2"/>
    <x v="5179"/>
    <x v="1523"/>
    <x v="1"/>
    <x v="0"/>
    <x v="1869"/>
    <x v="327"/>
    <x v="2872"/>
    <x v="2"/>
    <x v="1"/>
    <x v="22"/>
    <x v="22"/>
    <x v="0"/>
    <x v="0"/>
    <x v="8"/>
    <x v="0"/>
  </r>
  <r>
    <x v="1"/>
    <x v="0"/>
    <x v="299"/>
    <x v="321"/>
    <x v="51"/>
    <x v="2"/>
    <x v="5180"/>
    <x v="1524"/>
    <x v="1"/>
    <x v="0"/>
    <x v="1870"/>
    <x v="267"/>
    <x v="2873"/>
    <x v="2"/>
    <x v="1"/>
    <x v="22"/>
    <x v="22"/>
    <x v="0"/>
    <x v="0"/>
    <x v="8"/>
    <x v="0"/>
  </r>
  <r>
    <x v="1"/>
    <x v="0"/>
    <x v="34"/>
    <x v="34"/>
    <x v="51"/>
    <x v="2"/>
    <x v="5181"/>
    <x v="1525"/>
    <x v="1"/>
    <x v="0"/>
    <x v="49"/>
    <x v="34"/>
    <x v="2874"/>
    <x v="2"/>
    <x v="1"/>
    <x v="13"/>
    <x v="13"/>
    <x v="0"/>
    <x v="0"/>
    <x v="8"/>
    <x v="0"/>
  </r>
  <r>
    <x v="1"/>
    <x v="0"/>
    <x v="245"/>
    <x v="261"/>
    <x v="51"/>
    <x v="2"/>
    <x v="5182"/>
    <x v="1526"/>
    <x v="1"/>
    <x v="0"/>
    <x v="1871"/>
    <x v="35"/>
    <x v="2875"/>
    <x v="2"/>
    <x v="1"/>
    <x v="13"/>
    <x v="13"/>
    <x v="0"/>
    <x v="0"/>
    <x v="8"/>
    <x v="0"/>
  </r>
  <r>
    <x v="1"/>
    <x v="0"/>
    <x v="35"/>
    <x v="35"/>
    <x v="51"/>
    <x v="2"/>
    <x v="5183"/>
    <x v="1112"/>
    <x v="1"/>
    <x v="0"/>
    <x v="1872"/>
    <x v="34"/>
    <x v="2876"/>
    <x v="2"/>
    <x v="1"/>
    <x v="13"/>
    <x v="13"/>
    <x v="0"/>
    <x v="0"/>
    <x v="8"/>
    <x v="0"/>
  </r>
  <r>
    <x v="1"/>
    <x v="0"/>
    <x v="35"/>
    <x v="35"/>
    <x v="51"/>
    <x v="2"/>
    <x v="5184"/>
    <x v="921"/>
    <x v="1"/>
    <x v="0"/>
    <x v="1734"/>
    <x v="34"/>
    <x v="2877"/>
    <x v="2"/>
    <x v="1"/>
    <x v="13"/>
    <x v="13"/>
    <x v="0"/>
    <x v="0"/>
    <x v="8"/>
    <x v="0"/>
  </r>
  <r>
    <x v="1"/>
    <x v="0"/>
    <x v="36"/>
    <x v="36"/>
    <x v="51"/>
    <x v="2"/>
    <x v="5185"/>
    <x v="161"/>
    <x v="1"/>
    <x v="0"/>
    <x v="1873"/>
    <x v="35"/>
    <x v="2878"/>
    <x v="2"/>
    <x v="1"/>
    <x v="13"/>
    <x v="13"/>
    <x v="0"/>
    <x v="0"/>
    <x v="8"/>
    <x v="0"/>
  </r>
  <r>
    <x v="1"/>
    <x v="0"/>
    <x v="37"/>
    <x v="37"/>
    <x v="51"/>
    <x v="2"/>
    <x v="5186"/>
    <x v="1527"/>
    <x v="1"/>
    <x v="0"/>
    <x v="785"/>
    <x v="34"/>
    <x v="2879"/>
    <x v="2"/>
    <x v="1"/>
    <x v="13"/>
    <x v="13"/>
    <x v="0"/>
    <x v="0"/>
    <x v="8"/>
    <x v="0"/>
  </r>
  <r>
    <x v="1"/>
    <x v="0"/>
    <x v="137"/>
    <x v="147"/>
    <x v="51"/>
    <x v="2"/>
    <x v="5187"/>
    <x v="4"/>
    <x v="1"/>
    <x v="0"/>
    <x v="4"/>
    <x v="121"/>
    <x v="0"/>
    <x v="2"/>
    <x v="1"/>
    <x v="13"/>
    <x v="13"/>
    <x v="0"/>
    <x v="0"/>
    <x v="8"/>
    <x v="0"/>
  </r>
  <r>
    <x v="1"/>
    <x v="0"/>
    <x v="138"/>
    <x v="148"/>
    <x v="51"/>
    <x v="2"/>
    <x v="5188"/>
    <x v="1028"/>
    <x v="1"/>
    <x v="0"/>
    <x v="1874"/>
    <x v="121"/>
    <x v="2880"/>
    <x v="2"/>
    <x v="1"/>
    <x v="13"/>
    <x v="13"/>
    <x v="0"/>
    <x v="0"/>
    <x v="8"/>
    <x v="0"/>
  </r>
  <r>
    <x v="1"/>
    <x v="0"/>
    <x v="139"/>
    <x v="149"/>
    <x v="51"/>
    <x v="2"/>
    <x v="5189"/>
    <x v="4"/>
    <x v="1"/>
    <x v="0"/>
    <x v="4"/>
    <x v="121"/>
    <x v="0"/>
    <x v="2"/>
    <x v="1"/>
    <x v="13"/>
    <x v="13"/>
    <x v="0"/>
    <x v="0"/>
    <x v="8"/>
    <x v="0"/>
  </r>
  <r>
    <x v="1"/>
    <x v="0"/>
    <x v="564"/>
    <x v="599"/>
    <x v="51"/>
    <x v="2"/>
    <x v="5190"/>
    <x v="132"/>
    <x v="2"/>
    <x v="1"/>
    <x v="1875"/>
    <x v="485"/>
    <x v="2881"/>
    <x v="1"/>
    <x v="1"/>
    <x v="3"/>
    <x v="3"/>
    <x v="0"/>
    <x v="0"/>
    <x v="8"/>
    <x v="0"/>
  </r>
  <r>
    <x v="1"/>
    <x v="0"/>
    <x v="629"/>
    <x v="663"/>
    <x v="51"/>
    <x v="2"/>
    <x v="5191"/>
    <x v="712"/>
    <x v="2"/>
    <x v="1"/>
    <x v="1876"/>
    <x v="543"/>
    <x v="2882"/>
    <x v="1"/>
    <x v="1"/>
    <x v="32"/>
    <x v="32"/>
    <x v="0"/>
    <x v="0"/>
    <x v="8"/>
    <x v="0"/>
  </r>
  <r>
    <x v="1"/>
    <x v="0"/>
    <x v="629"/>
    <x v="663"/>
    <x v="51"/>
    <x v="2"/>
    <x v="5192"/>
    <x v="267"/>
    <x v="2"/>
    <x v="1"/>
    <x v="1877"/>
    <x v="543"/>
    <x v="2883"/>
    <x v="1"/>
    <x v="1"/>
    <x v="32"/>
    <x v="32"/>
    <x v="0"/>
    <x v="0"/>
    <x v="8"/>
    <x v="0"/>
  </r>
  <r>
    <x v="1"/>
    <x v="0"/>
    <x v="308"/>
    <x v="330"/>
    <x v="51"/>
    <x v="2"/>
    <x v="5193"/>
    <x v="60"/>
    <x v="2"/>
    <x v="2"/>
    <x v="193"/>
    <x v="276"/>
    <x v="2884"/>
    <x v="4"/>
    <x v="3"/>
    <x v="16"/>
    <x v="16"/>
    <x v="0"/>
    <x v="0"/>
    <x v="8"/>
    <x v="0"/>
  </r>
  <r>
    <x v="1"/>
    <x v="0"/>
    <x v="308"/>
    <x v="330"/>
    <x v="51"/>
    <x v="2"/>
    <x v="5194"/>
    <x v="59"/>
    <x v="2"/>
    <x v="2"/>
    <x v="385"/>
    <x v="276"/>
    <x v="2885"/>
    <x v="4"/>
    <x v="3"/>
    <x v="16"/>
    <x v="16"/>
    <x v="0"/>
    <x v="0"/>
    <x v="8"/>
    <x v="0"/>
  </r>
  <r>
    <x v="1"/>
    <x v="0"/>
    <x v="309"/>
    <x v="331"/>
    <x v="51"/>
    <x v="2"/>
    <x v="5195"/>
    <x v="61"/>
    <x v="2"/>
    <x v="2"/>
    <x v="638"/>
    <x v="277"/>
    <x v="2886"/>
    <x v="4"/>
    <x v="3"/>
    <x v="16"/>
    <x v="16"/>
    <x v="0"/>
    <x v="0"/>
    <x v="8"/>
    <x v="0"/>
  </r>
  <r>
    <x v="1"/>
    <x v="0"/>
    <x v="252"/>
    <x v="268"/>
    <x v="51"/>
    <x v="2"/>
    <x v="5196"/>
    <x v="400"/>
    <x v="2"/>
    <x v="2"/>
    <x v="1878"/>
    <x v="222"/>
    <x v="2887"/>
    <x v="4"/>
    <x v="3"/>
    <x v="16"/>
    <x v="16"/>
    <x v="0"/>
    <x v="0"/>
    <x v="8"/>
    <x v="0"/>
  </r>
  <r>
    <x v="1"/>
    <x v="0"/>
    <x v="310"/>
    <x v="332"/>
    <x v="51"/>
    <x v="2"/>
    <x v="5197"/>
    <x v="47"/>
    <x v="2"/>
    <x v="2"/>
    <x v="47"/>
    <x v="278"/>
    <x v="1492"/>
    <x v="4"/>
    <x v="3"/>
    <x v="16"/>
    <x v="16"/>
    <x v="0"/>
    <x v="0"/>
    <x v="8"/>
    <x v="0"/>
  </r>
  <r>
    <x v="1"/>
    <x v="0"/>
    <x v="310"/>
    <x v="332"/>
    <x v="51"/>
    <x v="2"/>
    <x v="5198"/>
    <x v="47"/>
    <x v="2"/>
    <x v="2"/>
    <x v="47"/>
    <x v="278"/>
    <x v="1492"/>
    <x v="4"/>
    <x v="3"/>
    <x v="16"/>
    <x v="16"/>
    <x v="0"/>
    <x v="0"/>
    <x v="8"/>
    <x v="0"/>
  </r>
  <r>
    <x v="1"/>
    <x v="0"/>
    <x v="312"/>
    <x v="334"/>
    <x v="51"/>
    <x v="2"/>
    <x v="5199"/>
    <x v="61"/>
    <x v="2"/>
    <x v="2"/>
    <x v="638"/>
    <x v="280"/>
    <x v="2888"/>
    <x v="4"/>
    <x v="3"/>
    <x v="16"/>
    <x v="16"/>
    <x v="0"/>
    <x v="0"/>
    <x v="8"/>
    <x v="0"/>
  </r>
  <r>
    <x v="1"/>
    <x v="0"/>
    <x v="606"/>
    <x v="640"/>
    <x v="51"/>
    <x v="2"/>
    <x v="5200"/>
    <x v="45"/>
    <x v="2"/>
    <x v="2"/>
    <x v="45"/>
    <x v="524"/>
    <x v="2889"/>
    <x v="4"/>
    <x v="3"/>
    <x v="16"/>
    <x v="16"/>
    <x v="0"/>
    <x v="0"/>
    <x v="8"/>
    <x v="0"/>
  </r>
  <r>
    <x v="1"/>
    <x v="0"/>
    <x v="557"/>
    <x v="592"/>
    <x v="51"/>
    <x v="2"/>
    <x v="5201"/>
    <x v="45"/>
    <x v="2"/>
    <x v="2"/>
    <x v="45"/>
    <x v="447"/>
    <x v="991"/>
    <x v="4"/>
    <x v="3"/>
    <x v="16"/>
    <x v="16"/>
    <x v="0"/>
    <x v="0"/>
    <x v="8"/>
    <x v="0"/>
  </r>
  <r>
    <x v="1"/>
    <x v="0"/>
    <x v="313"/>
    <x v="335"/>
    <x v="51"/>
    <x v="2"/>
    <x v="5202"/>
    <x v="47"/>
    <x v="2"/>
    <x v="2"/>
    <x v="47"/>
    <x v="281"/>
    <x v="2501"/>
    <x v="4"/>
    <x v="3"/>
    <x v="16"/>
    <x v="16"/>
    <x v="0"/>
    <x v="0"/>
    <x v="8"/>
    <x v="0"/>
  </r>
  <r>
    <x v="1"/>
    <x v="0"/>
    <x v="314"/>
    <x v="336"/>
    <x v="51"/>
    <x v="2"/>
    <x v="5203"/>
    <x v="45"/>
    <x v="2"/>
    <x v="2"/>
    <x v="45"/>
    <x v="282"/>
    <x v="346"/>
    <x v="4"/>
    <x v="3"/>
    <x v="16"/>
    <x v="16"/>
    <x v="0"/>
    <x v="0"/>
    <x v="8"/>
    <x v="0"/>
  </r>
  <r>
    <x v="1"/>
    <x v="0"/>
    <x v="255"/>
    <x v="271"/>
    <x v="51"/>
    <x v="2"/>
    <x v="5204"/>
    <x v="47"/>
    <x v="2"/>
    <x v="2"/>
    <x v="47"/>
    <x v="225"/>
    <x v="347"/>
    <x v="4"/>
    <x v="3"/>
    <x v="16"/>
    <x v="16"/>
    <x v="0"/>
    <x v="0"/>
    <x v="8"/>
    <x v="0"/>
  </r>
  <r>
    <x v="1"/>
    <x v="0"/>
    <x v="518"/>
    <x v="549"/>
    <x v="51"/>
    <x v="2"/>
    <x v="5205"/>
    <x v="45"/>
    <x v="2"/>
    <x v="2"/>
    <x v="45"/>
    <x v="447"/>
    <x v="991"/>
    <x v="4"/>
    <x v="3"/>
    <x v="16"/>
    <x v="16"/>
    <x v="0"/>
    <x v="0"/>
    <x v="8"/>
    <x v="0"/>
  </r>
  <r>
    <x v="1"/>
    <x v="0"/>
    <x v="62"/>
    <x v="61"/>
    <x v="51"/>
    <x v="2"/>
    <x v="5206"/>
    <x v="1528"/>
    <x v="2"/>
    <x v="2"/>
    <x v="1879"/>
    <x v="57"/>
    <x v="2890"/>
    <x v="2"/>
    <x v="1"/>
    <x v="14"/>
    <x v="14"/>
    <x v="0"/>
    <x v="0"/>
    <x v="8"/>
    <x v="0"/>
  </r>
  <r>
    <x v="1"/>
    <x v="0"/>
    <x v="317"/>
    <x v="339"/>
    <x v="51"/>
    <x v="2"/>
    <x v="5207"/>
    <x v="1529"/>
    <x v="2"/>
    <x v="1"/>
    <x v="1880"/>
    <x v="284"/>
    <x v="2891"/>
    <x v="2"/>
    <x v="1"/>
    <x v="22"/>
    <x v="22"/>
    <x v="0"/>
    <x v="0"/>
    <x v="8"/>
    <x v="0"/>
  </r>
  <r>
    <x v="1"/>
    <x v="0"/>
    <x v="369"/>
    <x v="397"/>
    <x v="51"/>
    <x v="2"/>
    <x v="5208"/>
    <x v="1530"/>
    <x v="2"/>
    <x v="1"/>
    <x v="1881"/>
    <x v="329"/>
    <x v="2892"/>
    <x v="2"/>
    <x v="1"/>
    <x v="22"/>
    <x v="22"/>
    <x v="0"/>
    <x v="0"/>
    <x v="8"/>
    <x v="0"/>
  </r>
  <r>
    <x v="1"/>
    <x v="0"/>
    <x v="63"/>
    <x v="62"/>
    <x v="51"/>
    <x v="2"/>
    <x v="5209"/>
    <x v="1531"/>
    <x v="2"/>
    <x v="1"/>
    <x v="1882"/>
    <x v="58"/>
    <x v="2893"/>
    <x v="3"/>
    <x v="2"/>
    <x v="17"/>
    <x v="17"/>
    <x v="0"/>
    <x v="0"/>
    <x v="8"/>
    <x v="0"/>
  </r>
  <r>
    <x v="1"/>
    <x v="0"/>
    <x v="157"/>
    <x v="167"/>
    <x v="51"/>
    <x v="2"/>
    <x v="5210"/>
    <x v="1532"/>
    <x v="2"/>
    <x v="1"/>
    <x v="1883"/>
    <x v="138"/>
    <x v="2894"/>
    <x v="3"/>
    <x v="2"/>
    <x v="9"/>
    <x v="9"/>
    <x v="0"/>
    <x v="0"/>
    <x v="8"/>
    <x v="0"/>
  </r>
  <r>
    <x v="1"/>
    <x v="0"/>
    <x v="318"/>
    <x v="340"/>
    <x v="51"/>
    <x v="2"/>
    <x v="5211"/>
    <x v="104"/>
    <x v="2"/>
    <x v="1"/>
    <x v="248"/>
    <x v="285"/>
    <x v="352"/>
    <x v="2"/>
    <x v="1"/>
    <x v="22"/>
    <x v="22"/>
    <x v="0"/>
    <x v="0"/>
    <x v="8"/>
    <x v="0"/>
  </r>
  <r>
    <x v="1"/>
    <x v="0"/>
    <x v="372"/>
    <x v="400"/>
    <x v="51"/>
    <x v="2"/>
    <x v="5212"/>
    <x v="1533"/>
    <x v="2"/>
    <x v="1"/>
    <x v="1884"/>
    <x v="332"/>
    <x v="2895"/>
    <x v="2"/>
    <x v="1"/>
    <x v="22"/>
    <x v="22"/>
    <x v="0"/>
    <x v="0"/>
    <x v="8"/>
    <x v="0"/>
  </r>
  <r>
    <x v="1"/>
    <x v="0"/>
    <x v="425"/>
    <x v="452"/>
    <x v="51"/>
    <x v="2"/>
    <x v="5213"/>
    <x v="1534"/>
    <x v="2"/>
    <x v="1"/>
    <x v="1885"/>
    <x v="376"/>
    <x v="2896"/>
    <x v="3"/>
    <x v="2"/>
    <x v="9"/>
    <x v="9"/>
    <x v="0"/>
    <x v="0"/>
    <x v="8"/>
    <x v="0"/>
  </r>
  <r>
    <x v="1"/>
    <x v="0"/>
    <x v="159"/>
    <x v="169"/>
    <x v="51"/>
    <x v="2"/>
    <x v="5214"/>
    <x v="1535"/>
    <x v="2"/>
    <x v="1"/>
    <x v="1886"/>
    <x v="140"/>
    <x v="2897"/>
    <x v="1"/>
    <x v="1"/>
    <x v="31"/>
    <x v="31"/>
    <x v="0"/>
    <x v="0"/>
    <x v="8"/>
    <x v="0"/>
  </r>
  <r>
    <x v="1"/>
    <x v="0"/>
    <x v="256"/>
    <x v="272"/>
    <x v="51"/>
    <x v="2"/>
    <x v="5215"/>
    <x v="713"/>
    <x v="2"/>
    <x v="1"/>
    <x v="1887"/>
    <x v="226"/>
    <x v="2898"/>
    <x v="1"/>
    <x v="1"/>
    <x v="18"/>
    <x v="18"/>
    <x v="0"/>
    <x v="0"/>
    <x v="8"/>
    <x v="0"/>
  </r>
  <r>
    <x v="1"/>
    <x v="0"/>
    <x v="66"/>
    <x v="65"/>
    <x v="51"/>
    <x v="2"/>
    <x v="5216"/>
    <x v="59"/>
    <x v="2"/>
    <x v="2"/>
    <x v="62"/>
    <x v="61"/>
    <x v="2899"/>
    <x v="4"/>
    <x v="3"/>
    <x v="19"/>
    <x v="19"/>
    <x v="0"/>
    <x v="0"/>
    <x v="8"/>
    <x v="0"/>
  </r>
  <r>
    <x v="1"/>
    <x v="0"/>
    <x v="319"/>
    <x v="341"/>
    <x v="51"/>
    <x v="2"/>
    <x v="5217"/>
    <x v="59"/>
    <x v="2"/>
    <x v="2"/>
    <x v="129"/>
    <x v="286"/>
    <x v="2900"/>
    <x v="4"/>
    <x v="3"/>
    <x v="21"/>
    <x v="21"/>
    <x v="0"/>
    <x v="0"/>
    <x v="8"/>
    <x v="0"/>
  </r>
  <r>
    <x v="1"/>
    <x v="0"/>
    <x v="320"/>
    <x v="342"/>
    <x v="51"/>
    <x v="2"/>
    <x v="5218"/>
    <x v="51"/>
    <x v="2"/>
    <x v="2"/>
    <x v="84"/>
    <x v="287"/>
    <x v="2272"/>
    <x v="4"/>
    <x v="3"/>
    <x v="20"/>
    <x v="20"/>
    <x v="0"/>
    <x v="0"/>
    <x v="8"/>
    <x v="0"/>
  </r>
  <r>
    <x v="1"/>
    <x v="0"/>
    <x v="70"/>
    <x v="69"/>
    <x v="51"/>
    <x v="2"/>
    <x v="5219"/>
    <x v="45"/>
    <x v="2"/>
    <x v="2"/>
    <x v="61"/>
    <x v="64"/>
    <x v="66"/>
    <x v="4"/>
    <x v="3"/>
    <x v="21"/>
    <x v="21"/>
    <x v="0"/>
    <x v="0"/>
    <x v="8"/>
    <x v="0"/>
  </r>
  <r>
    <x v="1"/>
    <x v="0"/>
    <x v="72"/>
    <x v="71"/>
    <x v="51"/>
    <x v="2"/>
    <x v="5220"/>
    <x v="818"/>
    <x v="2"/>
    <x v="2"/>
    <x v="1888"/>
    <x v="63"/>
    <x v="2901"/>
    <x v="4"/>
    <x v="3"/>
    <x v="19"/>
    <x v="19"/>
    <x v="0"/>
    <x v="0"/>
    <x v="8"/>
    <x v="0"/>
  </r>
  <r>
    <x v="1"/>
    <x v="0"/>
    <x v="73"/>
    <x v="72"/>
    <x v="51"/>
    <x v="2"/>
    <x v="5221"/>
    <x v="60"/>
    <x v="2"/>
    <x v="2"/>
    <x v="63"/>
    <x v="66"/>
    <x v="69"/>
    <x v="4"/>
    <x v="3"/>
    <x v="21"/>
    <x v="21"/>
    <x v="0"/>
    <x v="0"/>
    <x v="8"/>
    <x v="0"/>
  </r>
  <r>
    <x v="1"/>
    <x v="0"/>
    <x v="381"/>
    <x v="409"/>
    <x v="51"/>
    <x v="2"/>
    <x v="5222"/>
    <x v="47"/>
    <x v="2"/>
    <x v="2"/>
    <x v="329"/>
    <x v="338"/>
    <x v="2710"/>
    <x v="4"/>
    <x v="3"/>
    <x v="26"/>
    <x v="26"/>
    <x v="0"/>
    <x v="0"/>
    <x v="8"/>
    <x v="0"/>
  </r>
  <r>
    <x v="1"/>
    <x v="0"/>
    <x v="382"/>
    <x v="410"/>
    <x v="51"/>
    <x v="2"/>
    <x v="5223"/>
    <x v="45"/>
    <x v="2"/>
    <x v="2"/>
    <x v="131"/>
    <x v="187"/>
    <x v="1081"/>
    <x v="4"/>
    <x v="3"/>
    <x v="20"/>
    <x v="20"/>
    <x v="0"/>
    <x v="0"/>
    <x v="8"/>
    <x v="0"/>
  </r>
  <r>
    <x v="1"/>
    <x v="0"/>
    <x v="162"/>
    <x v="172"/>
    <x v="51"/>
    <x v="2"/>
    <x v="5224"/>
    <x v="59"/>
    <x v="2"/>
    <x v="2"/>
    <x v="129"/>
    <x v="143"/>
    <x v="153"/>
    <x v="4"/>
    <x v="3"/>
    <x v="21"/>
    <x v="21"/>
    <x v="0"/>
    <x v="0"/>
    <x v="8"/>
    <x v="0"/>
  </r>
  <r>
    <x v="1"/>
    <x v="0"/>
    <x v="75"/>
    <x v="74"/>
    <x v="51"/>
    <x v="2"/>
    <x v="5225"/>
    <x v="116"/>
    <x v="2"/>
    <x v="2"/>
    <x v="138"/>
    <x v="68"/>
    <x v="838"/>
    <x v="4"/>
    <x v="3"/>
    <x v="19"/>
    <x v="19"/>
    <x v="0"/>
    <x v="0"/>
    <x v="8"/>
    <x v="0"/>
  </r>
  <r>
    <x v="1"/>
    <x v="0"/>
    <x v="326"/>
    <x v="348"/>
    <x v="51"/>
    <x v="2"/>
    <x v="5226"/>
    <x v="47"/>
    <x v="2"/>
    <x v="2"/>
    <x v="68"/>
    <x v="64"/>
    <x v="77"/>
    <x v="4"/>
    <x v="3"/>
    <x v="21"/>
    <x v="21"/>
    <x v="0"/>
    <x v="0"/>
    <x v="8"/>
    <x v="0"/>
  </r>
  <r>
    <x v="1"/>
    <x v="0"/>
    <x v="384"/>
    <x v="412"/>
    <x v="51"/>
    <x v="2"/>
    <x v="5227"/>
    <x v="47"/>
    <x v="2"/>
    <x v="2"/>
    <x v="329"/>
    <x v="340"/>
    <x v="1503"/>
    <x v="4"/>
    <x v="3"/>
    <x v="26"/>
    <x v="26"/>
    <x v="0"/>
    <x v="0"/>
    <x v="8"/>
    <x v="0"/>
  </r>
  <r>
    <x v="1"/>
    <x v="0"/>
    <x v="327"/>
    <x v="349"/>
    <x v="51"/>
    <x v="2"/>
    <x v="5228"/>
    <x v="47"/>
    <x v="2"/>
    <x v="2"/>
    <x v="85"/>
    <x v="291"/>
    <x v="660"/>
    <x v="4"/>
    <x v="3"/>
    <x v="20"/>
    <x v="20"/>
    <x v="0"/>
    <x v="0"/>
    <x v="8"/>
    <x v="0"/>
  </r>
  <r>
    <x v="1"/>
    <x v="0"/>
    <x v="76"/>
    <x v="75"/>
    <x v="51"/>
    <x v="2"/>
    <x v="5229"/>
    <x v="47"/>
    <x v="2"/>
    <x v="2"/>
    <x v="68"/>
    <x v="66"/>
    <x v="360"/>
    <x v="4"/>
    <x v="3"/>
    <x v="21"/>
    <x v="21"/>
    <x v="0"/>
    <x v="0"/>
    <x v="8"/>
    <x v="0"/>
  </r>
  <r>
    <x v="1"/>
    <x v="0"/>
    <x v="214"/>
    <x v="230"/>
    <x v="51"/>
    <x v="2"/>
    <x v="5230"/>
    <x v="45"/>
    <x v="2"/>
    <x v="2"/>
    <x v="131"/>
    <x v="187"/>
    <x v="1081"/>
    <x v="4"/>
    <x v="3"/>
    <x v="20"/>
    <x v="20"/>
    <x v="0"/>
    <x v="0"/>
    <x v="8"/>
    <x v="0"/>
  </r>
  <r>
    <x v="1"/>
    <x v="0"/>
    <x v="437"/>
    <x v="463"/>
    <x v="51"/>
    <x v="2"/>
    <x v="5231"/>
    <x v="52"/>
    <x v="2"/>
    <x v="2"/>
    <x v="72"/>
    <x v="75"/>
    <x v="80"/>
    <x v="4"/>
    <x v="3"/>
    <x v="19"/>
    <x v="19"/>
    <x v="0"/>
    <x v="0"/>
    <x v="8"/>
    <x v="0"/>
  </r>
  <r>
    <x v="1"/>
    <x v="0"/>
    <x v="78"/>
    <x v="77"/>
    <x v="51"/>
    <x v="2"/>
    <x v="5232"/>
    <x v="52"/>
    <x v="2"/>
    <x v="2"/>
    <x v="67"/>
    <x v="70"/>
    <x v="74"/>
    <x v="4"/>
    <x v="3"/>
    <x v="21"/>
    <x v="21"/>
    <x v="0"/>
    <x v="0"/>
    <x v="8"/>
    <x v="0"/>
  </r>
  <r>
    <x v="1"/>
    <x v="0"/>
    <x v="386"/>
    <x v="414"/>
    <x v="51"/>
    <x v="2"/>
    <x v="5233"/>
    <x v="47"/>
    <x v="2"/>
    <x v="2"/>
    <x v="85"/>
    <x v="342"/>
    <x v="2451"/>
    <x v="4"/>
    <x v="3"/>
    <x v="20"/>
    <x v="20"/>
    <x v="0"/>
    <x v="0"/>
    <x v="8"/>
    <x v="0"/>
  </r>
  <r>
    <x v="1"/>
    <x v="0"/>
    <x v="81"/>
    <x v="80"/>
    <x v="51"/>
    <x v="2"/>
    <x v="5234"/>
    <x v="47"/>
    <x v="2"/>
    <x v="2"/>
    <x v="68"/>
    <x v="64"/>
    <x v="77"/>
    <x v="4"/>
    <x v="3"/>
    <x v="21"/>
    <x v="21"/>
    <x v="0"/>
    <x v="0"/>
    <x v="8"/>
    <x v="0"/>
  </r>
  <r>
    <x v="1"/>
    <x v="0"/>
    <x v="82"/>
    <x v="81"/>
    <x v="51"/>
    <x v="2"/>
    <x v="5235"/>
    <x v="173"/>
    <x v="2"/>
    <x v="2"/>
    <x v="433"/>
    <x v="73"/>
    <x v="1359"/>
    <x v="4"/>
    <x v="3"/>
    <x v="21"/>
    <x v="21"/>
    <x v="0"/>
    <x v="0"/>
    <x v="8"/>
    <x v="0"/>
  </r>
  <r>
    <x v="1"/>
    <x v="0"/>
    <x v="331"/>
    <x v="353"/>
    <x v="51"/>
    <x v="2"/>
    <x v="5236"/>
    <x v="529"/>
    <x v="2"/>
    <x v="2"/>
    <x v="1257"/>
    <x v="295"/>
    <x v="2902"/>
    <x v="4"/>
    <x v="3"/>
    <x v="20"/>
    <x v="20"/>
    <x v="0"/>
    <x v="0"/>
    <x v="8"/>
    <x v="0"/>
  </r>
  <r>
    <x v="1"/>
    <x v="0"/>
    <x v="175"/>
    <x v="185"/>
    <x v="51"/>
    <x v="2"/>
    <x v="5237"/>
    <x v="52"/>
    <x v="2"/>
    <x v="2"/>
    <x v="193"/>
    <x v="156"/>
    <x v="2510"/>
    <x v="4"/>
    <x v="3"/>
    <x v="20"/>
    <x v="20"/>
    <x v="0"/>
    <x v="0"/>
    <x v="8"/>
    <x v="0"/>
  </r>
  <r>
    <x v="1"/>
    <x v="0"/>
    <x v="208"/>
    <x v="223"/>
    <x v="51"/>
    <x v="2"/>
    <x v="5238"/>
    <x v="1536"/>
    <x v="2"/>
    <x v="2"/>
    <x v="1889"/>
    <x v="182"/>
    <x v="2903"/>
    <x v="4"/>
    <x v="3"/>
    <x v="21"/>
    <x v="21"/>
    <x v="0"/>
    <x v="0"/>
    <x v="8"/>
    <x v="0"/>
  </r>
  <r>
    <x v="1"/>
    <x v="0"/>
    <x v="209"/>
    <x v="224"/>
    <x v="51"/>
    <x v="2"/>
    <x v="5239"/>
    <x v="116"/>
    <x v="2"/>
    <x v="2"/>
    <x v="253"/>
    <x v="183"/>
    <x v="671"/>
    <x v="4"/>
    <x v="3"/>
    <x v="20"/>
    <x v="20"/>
    <x v="0"/>
    <x v="0"/>
    <x v="8"/>
    <x v="0"/>
  </r>
  <r>
    <x v="1"/>
    <x v="0"/>
    <x v="176"/>
    <x v="186"/>
    <x v="51"/>
    <x v="2"/>
    <x v="5240"/>
    <x v="487"/>
    <x v="2"/>
    <x v="2"/>
    <x v="1890"/>
    <x v="68"/>
    <x v="2904"/>
    <x v="4"/>
    <x v="3"/>
    <x v="19"/>
    <x v="19"/>
    <x v="0"/>
    <x v="0"/>
    <x v="8"/>
    <x v="0"/>
  </r>
  <r>
    <x v="1"/>
    <x v="0"/>
    <x v="270"/>
    <x v="286"/>
    <x v="51"/>
    <x v="2"/>
    <x v="5241"/>
    <x v="321"/>
    <x v="2"/>
    <x v="2"/>
    <x v="1891"/>
    <x v="239"/>
    <x v="2905"/>
    <x v="4"/>
    <x v="3"/>
    <x v="26"/>
    <x v="26"/>
    <x v="0"/>
    <x v="0"/>
    <x v="8"/>
    <x v="0"/>
  </r>
  <r>
    <x v="1"/>
    <x v="0"/>
    <x v="270"/>
    <x v="286"/>
    <x v="51"/>
    <x v="2"/>
    <x v="5242"/>
    <x v="354"/>
    <x v="2"/>
    <x v="2"/>
    <x v="437"/>
    <x v="239"/>
    <x v="2513"/>
    <x v="4"/>
    <x v="3"/>
    <x v="26"/>
    <x v="26"/>
    <x v="0"/>
    <x v="0"/>
    <x v="8"/>
    <x v="0"/>
  </r>
  <r>
    <x v="1"/>
    <x v="0"/>
    <x v="333"/>
    <x v="355"/>
    <x v="51"/>
    <x v="2"/>
    <x v="5243"/>
    <x v="58"/>
    <x v="2"/>
    <x v="2"/>
    <x v="257"/>
    <x v="297"/>
    <x v="2906"/>
    <x v="4"/>
    <x v="3"/>
    <x v="19"/>
    <x v="19"/>
    <x v="0"/>
    <x v="0"/>
    <x v="8"/>
    <x v="0"/>
  </r>
  <r>
    <x v="1"/>
    <x v="0"/>
    <x v="90"/>
    <x v="89"/>
    <x v="51"/>
    <x v="2"/>
    <x v="5244"/>
    <x v="51"/>
    <x v="2"/>
    <x v="2"/>
    <x v="76"/>
    <x v="66"/>
    <x v="85"/>
    <x v="4"/>
    <x v="3"/>
    <x v="21"/>
    <x v="21"/>
    <x v="0"/>
    <x v="0"/>
    <x v="8"/>
    <x v="0"/>
  </r>
  <r>
    <x v="1"/>
    <x v="0"/>
    <x v="523"/>
    <x v="555"/>
    <x v="51"/>
    <x v="2"/>
    <x v="5245"/>
    <x v="51"/>
    <x v="2"/>
    <x v="2"/>
    <x v="84"/>
    <x v="290"/>
    <x v="903"/>
    <x v="4"/>
    <x v="3"/>
    <x v="20"/>
    <x v="20"/>
    <x v="0"/>
    <x v="0"/>
    <x v="8"/>
    <x v="0"/>
  </r>
  <r>
    <x v="1"/>
    <x v="0"/>
    <x v="210"/>
    <x v="225"/>
    <x v="51"/>
    <x v="2"/>
    <x v="5246"/>
    <x v="47"/>
    <x v="2"/>
    <x v="2"/>
    <x v="68"/>
    <x v="184"/>
    <x v="204"/>
    <x v="4"/>
    <x v="3"/>
    <x v="21"/>
    <x v="21"/>
    <x v="0"/>
    <x v="0"/>
    <x v="8"/>
    <x v="0"/>
  </r>
  <r>
    <x v="1"/>
    <x v="0"/>
    <x v="216"/>
    <x v="232"/>
    <x v="51"/>
    <x v="2"/>
    <x v="5247"/>
    <x v="46"/>
    <x v="2"/>
    <x v="2"/>
    <x v="326"/>
    <x v="188"/>
    <x v="2907"/>
    <x v="4"/>
    <x v="3"/>
    <x v="21"/>
    <x v="21"/>
    <x v="0"/>
    <x v="0"/>
    <x v="8"/>
    <x v="0"/>
  </r>
  <r>
    <x v="1"/>
    <x v="0"/>
    <x v="212"/>
    <x v="227"/>
    <x v="51"/>
    <x v="2"/>
    <x v="5248"/>
    <x v="1537"/>
    <x v="2"/>
    <x v="2"/>
    <x v="1892"/>
    <x v="185"/>
    <x v="2908"/>
    <x v="4"/>
    <x v="3"/>
    <x v="20"/>
    <x v="20"/>
    <x v="0"/>
    <x v="0"/>
    <x v="8"/>
    <x v="0"/>
  </r>
  <r>
    <x v="1"/>
    <x v="0"/>
    <x v="392"/>
    <x v="420"/>
    <x v="51"/>
    <x v="2"/>
    <x v="5249"/>
    <x v="45"/>
    <x v="2"/>
    <x v="2"/>
    <x v="131"/>
    <x v="290"/>
    <x v="359"/>
    <x v="4"/>
    <x v="3"/>
    <x v="20"/>
    <x v="20"/>
    <x v="0"/>
    <x v="0"/>
    <x v="8"/>
    <x v="0"/>
  </r>
  <r>
    <x v="1"/>
    <x v="0"/>
    <x v="100"/>
    <x v="99"/>
    <x v="51"/>
    <x v="2"/>
    <x v="5250"/>
    <x v="52"/>
    <x v="2"/>
    <x v="2"/>
    <x v="67"/>
    <x v="86"/>
    <x v="94"/>
    <x v="4"/>
    <x v="3"/>
    <x v="21"/>
    <x v="21"/>
    <x v="0"/>
    <x v="0"/>
    <x v="8"/>
    <x v="0"/>
  </r>
  <r>
    <x v="1"/>
    <x v="0"/>
    <x v="395"/>
    <x v="423"/>
    <x v="51"/>
    <x v="2"/>
    <x v="5251"/>
    <x v="47"/>
    <x v="2"/>
    <x v="2"/>
    <x v="85"/>
    <x v="183"/>
    <x v="205"/>
    <x v="4"/>
    <x v="3"/>
    <x v="20"/>
    <x v="20"/>
    <x v="0"/>
    <x v="0"/>
    <x v="8"/>
    <x v="0"/>
  </r>
  <r>
    <x v="1"/>
    <x v="0"/>
    <x v="101"/>
    <x v="100"/>
    <x v="51"/>
    <x v="2"/>
    <x v="5252"/>
    <x v="400"/>
    <x v="2"/>
    <x v="2"/>
    <x v="1893"/>
    <x v="87"/>
    <x v="2909"/>
    <x v="4"/>
    <x v="3"/>
    <x v="21"/>
    <x v="21"/>
    <x v="0"/>
    <x v="0"/>
    <x v="8"/>
    <x v="0"/>
  </r>
  <r>
    <x v="1"/>
    <x v="0"/>
    <x v="335"/>
    <x v="357"/>
    <x v="51"/>
    <x v="2"/>
    <x v="5253"/>
    <x v="60"/>
    <x v="2"/>
    <x v="2"/>
    <x v="63"/>
    <x v="299"/>
    <x v="381"/>
    <x v="4"/>
    <x v="3"/>
    <x v="26"/>
    <x v="26"/>
    <x v="0"/>
    <x v="0"/>
    <x v="8"/>
    <x v="0"/>
  </r>
  <r>
    <x v="1"/>
    <x v="0"/>
    <x v="103"/>
    <x v="102"/>
    <x v="51"/>
    <x v="2"/>
    <x v="5254"/>
    <x v="47"/>
    <x v="2"/>
    <x v="2"/>
    <x v="68"/>
    <x v="89"/>
    <x v="382"/>
    <x v="4"/>
    <x v="3"/>
    <x v="21"/>
    <x v="21"/>
    <x v="0"/>
    <x v="0"/>
    <x v="8"/>
    <x v="0"/>
  </r>
  <r>
    <x v="1"/>
    <x v="0"/>
    <x v="104"/>
    <x v="103"/>
    <x v="51"/>
    <x v="2"/>
    <x v="5255"/>
    <x v="47"/>
    <x v="2"/>
    <x v="2"/>
    <x v="69"/>
    <x v="90"/>
    <x v="1600"/>
    <x v="4"/>
    <x v="3"/>
    <x v="19"/>
    <x v="19"/>
    <x v="0"/>
    <x v="0"/>
    <x v="8"/>
    <x v="0"/>
  </r>
  <r>
    <x v="1"/>
    <x v="0"/>
    <x v="105"/>
    <x v="104"/>
    <x v="51"/>
    <x v="2"/>
    <x v="5256"/>
    <x v="47"/>
    <x v="2"/>
    <x v="2"/>
    <x v="68"/>
    <x v="91"/>
    <x v="2721"/>
    <x v="4"/>
    <x v="3"/>
    <x v="21"/>
    <x v="21"/>
    <x v="0"/>
    <x v="0"/>
    <x v="8"/>
    <x v="0"/>
  </r>
  <r>
    <x v="1"/>
    <x v="0"/>
    <x v="509"/>
    <x v="539"/>
    <x v="51"/>
    <x v="2"/>
    <x v="5257"/>
    <x v="51"/>
    <x v="2"/>
    <x v="2"/>
    <x v="76"/>
    <x v="440"/>
    <x v="936"/>
    <x v="4"/>
    <x v="3"/>
    <x v="21"/>
    <x v="21"/>
    <x v="0"/>
    <x v="0"/>
    <x v="8"/>
    <x v="0"/>
  </r>
  <r>
    <x v="1"/>
    <x v="0"/>
    <x v="218"/>
    <x v="234"/>
    <x v="51"/>
    <x v="2"/>
    <x v="5258"/>
    <x v="1482"/>
    <x v="2"/>
    <x v="2"/>
    <x v="1894"/>
    <x v="190"/>
    <x v="2910"/>
    <x v="4"/>
    <x v="3"/>
    <x v="16"/>
    <x v="16"/>
    <x v="0"/>
    <x v="0"/>
    <x v="8"/>
    <x v="0"/>
  </r>
  <r>
    <x v="1"/>
    <x v="0"/>
    <x v="219"/>
    <x v="235"/>
    <x v="51"/>
    <x v="2"/>
    <x v="5259"/>
    <x v="47"/>
    <x v="2"/>
    <x v="2"/>
    <x v="68"/>
    <x v="191"/>
    <x v="1376"/>
    <x v="4"/>
    <x v="3"/>
    <x v="21"/>
    <x v="21"/>
    <x v="0"/>
    <x v="0"/>
    <x v="8"/>
    <x v="0"/>
  </r>
  <r>
    <x v="1"/>
    <x v="0"/>
    <x v="110"/>
    <x v="109"/>
    <x v="51"/>
    <x v="2"/>
    <x v="5260"/>
    <x v="116"/>
    <x v="2"/>
    <x v="2"/>
    <x v="142"/>
    <x v="96"/>
    <x v="2911"/>
    <x v="4"/>
    <x v="3"/>
    <x v="21"/>
    <x v="21"/>
    <x v="0"/>
    <x v="0"/>
    <x v="8"/>
    <x v="0"/>
  </r>
  <r>
    <x v="1"/>
    <x v="0"/>
    <x v="280"/>
    <x v="296"/>
    <x v="51"/>
    <x v="2"/>
    <x v="5261"/>
    <x v="45"/>
    <x v="2"/>
    <x v="2"/>
    <x v="201"/>
    <x v="248"/>
    <x v="297"/>
    <x v="4"/>
    <x v="3"/>
    <x v="26"/>
    <x v="26"/>
    <x v="0"/>
    <x v="0"/>
    <x v="8"/>
    <x v="0"/>
  </r>
  <r>
    <x v="1"/>
    <x v="0"/>
    <x v="111"/>
    <x v="110"/>
    <x v="51"/>
    <x v="2"/>
    <x v="5262"/>
    <x v="47"/>
    <x v="2"/>
    <x v="2"/>
    <x v="68"/>
    <x v="97"/>
    <x v="105"/>
    <x v="4"/>
    <x v="3"/>
    <x v="21"/>
    <x v="21"/>
    <x v="0"/>
    <x v="0"/>
    <x v="8"/>
    <x v="0"/>
  </r>
  <r>
    <x v="1"/>
    <x v="0"/>
    <x v="281"/>
    <x v="297"/>
    <x v="51"/>
    <x v="2"/>
    <x v="5263"/>
    <x v="116"/>
    <x v="2"/>
    <x v="2"/>
    <x v="253"/>
    <x v="249"/>
    <x v="497"/>
    <x v="4"/>
    <x v="3"/>
    <x v="19"/>
    <x v="19"/>
    <x v="0"/>
    <x v="0"/>
    <x v="8"/>
    <x v="0"/>
  </r>
  <r>
    <x v="1"/>
    <x v="0"/>
    <x v="220"/>
    <x v="236"/>
    <x v="51"/>
    <x v="2"/>
    <x v="5264"/>
    <x v="324"/>
    <x v="2"/>
    <x v="2"/>
    <x v="1895"/>
    <x v="192"/>
    <x v="2912"/>
    <x v="4"/>
    <x v="3"/>
    <x v="16"/>
    <x v="16"/>
    <x v="0"/>
    <x v="0"/>
    <x v="8"/>
    <x v="0"/>
  </r>
  <r>
    <x v="1"/>
    <x v="0"/>
    <x v="112"/>
    <x v="111"/>
    <x v="51"/>
    <x v="2"/>
    <x v="5265"/>
    <x v="47"/>
    <x v="2"/>
    <x v="2"/>
    <x v="68"/>
    <x v="98"/>
    <x v="106"/>
    <x v="4"/>
    <x v="3"/>
    <x v="21"/>
    <x v="21"/>
    <x v="0"/>
    <x v="0"/>
    <x v="8"/>
    <x v="0"/>
  </r>
  <r>
    <x v="1"/>
    <x v="0"/>
    <x v="529"/>
    <x v="564"/>
    <x v="51"/>
    <x v="2"/>
    <x v="5266"/>
    <x v="45"/>
    <x v="2"/>
    <x v="2"/>
    <x v="61"/>
    <x v="286"/>
    <x v="1133"/>
    <x v="4"/>
    <x v="3"/>
    <x v="21"/>
    <x v="21"/>
    <x v="0"/>
    <x v="0"/>
    <x v="8"/>
    <x v="0"/>
  </r>
  <r>
    <x v="1"/>
    <x v="0"/>
    <x v="526"/>
    <x v="558"/>
    <x v="51"/>
    <x v="2"/>
    <x v="5267"/>
    <x v="51"/>
    <x v="2"/>
    <x v="2"/>
    <x v="84"/>
    <x v="287"/>
    <x v="2272"/>
    <x v="4"/>
    <x v="3"/>
    <x v="20"/>
    <x v="20"/>
    <x v="0"/>
    <x v="0"/>
    <x v="8"/>
    <x v="0"/>
  </r>
  <r>
    <x v="1"/>
    <x v="0"/>
    <x v="206"/>
    <x v="216"/>
    <x v="51"/>
    <x v="2"/>
    <x v="5268"/>
    <x v="63"/>
    <x v="2"/>
    <x v="2"/>
    <x v="70"/>
    <x v="180"/>
    <x v="2589"/>
    <x v="4"/>
    <x v="3"/>
    <x v="26"/>
    <x v="26"/>
    <x v="0"/>
    <x v="0"/>
    <x v="8"/>
    <x v="0"/>
  </r>
  <r>
    <x v="1"/>
    <x v="0"/>
    <x v="512"/>
    <x v="542"/>
    <x v="51"/>
    <x v="2"/>
    <x v="5269"/>
    <x v="173"/>
    <x v="2"/>
    <x v="2"/>
    <x v="1896"/>
    <x v="442"/>
    <x v="2913"/>
    <x v="1"/>
    <x v="1"/>
    <x v="23"/>
    <x v="23"/>
    <x v="0"/>
    <x v="0"/>
    <x v="8"/>
    <x v="0"/>
  </r>
  <r>
    <x v="1"/>
    <x v="0"/>
    <x v="607"/>
    <x v="641"/>
    <x v="51"/>
    <x v="2"/>
    <x v="5270"/>
    <x v="450"/>
    <x v="2"/>
    <x v="2"/>
    <x v="862"/>
    <x v="525"/>
    <x v="1812"/>
    <x v="1"/>
    <x v="1"/>
    <x v="23"/>
    <x v="23"/>
    <x v="0"/>
    <x v="0"/>
    <x v="8"/>
    <x v="0"/>
  </r>
  <r>
    <x v="1"/>
    <x v="0"/>
    <x v="484"/>
    <x v="512"/>
    <x v="51"/>
    <x v="2"/>
    <x v="5271"/>
    <x v="763"/>
    <x v="2"/>
    <x v="2"/>
    <x v="1141"/>
    <x v="418"/>
    <x v="2009"/>
    <x v="2"/>
    <x v="1"/>
    <x v="29"/>
    <x v="29"/>
    <x v="0"/>
    <x v="0"/>
    <x v="8"/>
    <x v="0"/>
  </r>
  <r>
    <x v="1"/>
    <x v="0"/>
    <x v="118"/>
    <x v="117"/>
    <x v="51"/>
    <x v="2"/>
    <x v="5272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1"/>
    <x v="2"/>
    <x v="5273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1"/>
    <x v="2"/>
    <x v="5274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9"/>
    <x v="51"/>
    <x v="2"/>
    <x v="527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20"/>
    <x v="51"/>
    <x v="2"/>
    <x v="5276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1"/>
    <x v="51"/>
    <x v="2"/>
    <x v="5277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218"/>
    <x v="51"/>
    <x v="2"/>
    <x v="5278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218"/>
    <x v="51"/>
    <x v="2"/>
    <x v="5279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122"/>
    <x v="51"/>
    <x v="2"/>
    <x v="5280"/>
    <x v="1538"/>
    <x v="1"/>
    <x v="0"/>
    <x v="4"/>
    <x v="0"/>
    <x v="0"/>
    <x v="4"/>
    <x v="3"/>
    <x v="20"/>
    <x v="20"/>
    <x v="0"/>
    <x v="0"/>
    <x v="8"/>
    <x v="0"/>
  </r>
  <r>
    <x v="1"/>
    <x v="0"/>
    <x v="118"/>
    <x v="362"/>
    <x v="51"/>
    <x v="2"/>
    <x v="5281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123"/>
    <x v="51"/>
    <x v="2"/>
    <x v="5282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4"/>
    <x v="51"/>
    <x v="2"/>
    <x v="5283"/>
    <x v="4"/>
    <x v="3"/>
    <x v="3"/>
    <x v="4"/>
    <x v="0"/>
    <x v="0"/>
    <x v="1"/>
    <x v="1"/>
    <x v="23"/>
    <x v="23"/>
    <x v="0"/>
    <x v="0"/>
    <x v="8"/>
    <x v="0"/>
  </r>
  <r>
    <x v="1"/>
    <x v="0"/>
    <x v="118"/>
    <x v="486"/>
    <x v="51"/>
    <x v="2"/>
    <x v="5284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495"/>
    <x v="51"/>
    <x v="2"/>
    <x v="528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365"/>
    <x v="51"/>
    <x v="2"/>
    <x v="5286"/>
    <x v="4"/>
    <x v="3"/>
    <x v="3"/>
    <x v="4"/>
    <x v="0"/>
    <x v="0"/>
    <x v="1"/>
    <x v="1"/>
    <x v="23"/>
    <x v="23"/>
    <x v="0"/>
    <x v="0"/>
    <x v="8"/>
    <x v="0"/>
  </r>
  <r>
    <x v="1"/>
    <x v="0"/>
    <x v="469"/>
    <x v="497"/>
    <x v="52"/>
    <x v="2"/>
    <x v="5287"/>
    <x v="1539"/>
    <x v="1"/>
    <x v="0"/>
    <x v="1897"/>
    <x v="405"/>
    <x v="2914"/>
    <x v="0"/>
    <x v="0"/>
    <x v="0"/>
    <x v="0"/>
    <x v="0"/>
    <x v="0"/>
    <x v="8"/>
    <x v="0"/>
  </r>
  <r>
    <x v="1"/>
    <x v="0"/>
    <x v="1"/>
    <x v="1"/>
    <x v="52"/>
    <x v="2"/>
    <x v="5288"/>
    <x v="1540"/>
    <x v="1"/>
    <x v="0"/>
    <x v="1898"/>
    <x v="1"/>
    <x v="2915"/>
    <x v="0"/>
    <x v="0"/>
    <x v="1"/>
    <x v="1"/>
    <x v="0"/>
    <x v="0"/>
    <x v="8"/>
    <x v="0"/>
  </r>
  <r>
    <x v="1"/>
    <x v="0"/>
    <x v="667"/>
    <x v="706"/>
    <x v="52"/>
    <x v="2"/>
    <x v="5289"/>
    <x v="1541"/>
    <x v="1"/>
    <x v="0"/>
    <x v="1899"/>
    <x v="579"/>
    <x v="2916"/>
    <x v="0"/>
    <x v="0"/>
    <x v="0"/>
    <x v="0"/>
    <x v="0"/>
    <x v="0"/>
    <x v="8"/>
    <x v="0"/>
  </r>
  <r>
    <x v="1"/>
    <x v="0"/>
    <x v="283"/>
    <x v="305"/>
    <x v="52"/>
    <x v="2"/>
    <x v="5290"/>
    <x v="521"/>
    <x v="1"/>
    <x v="0"/>
    <x v="604"/>
    <x v="251"/>
    <x v="2917"/>
    <x v="5"/>
    <x v="0"/>
    <x v="27"/>
    <x v="27"/>
    <x v="0"/>
    <x v="0"/>
    <x v="8"/>
    <x v="0"/>
  </r>
  <r>
    <x v="1"/>
    <x v="0"/>
    <x v="222"/>
    <x v="238"/>
    <x v="52"/>
    <x v="2"/>
    <x v="5291"/>
    <x v="1542"/>
    <x v="1"/>
    <x v="0"/>
    <x v="1900"/>
    <x v="194"/>
    <x v="2918"/>
    <x v="5"/>
    <x v="0"/>
    <x v="27"/>
    <x v="27"/>
    <x v="0"/>
    <x v="0"/>
    <x v="8"/>
    <x v="0"/>
  </r>
  <r>
    <x v="1"/>
    <x v="0"/>
    <x v="4"/>
    <x v="4"/>
    <x v="52"/>
    <x v="2"/>
    <x v="5292"/>
    <x v="997"/>
    <x v="1"/>
    <x v="0"/>
    <x v="1901"/>
    <x v="4"/>
    <x v="2919"/>
    <x v="0"/>
    <x v="0"/>
    <x v="2"/>
    <x v="2"/>
    <x v="0"/>
    <x v="0"/>
    <x v="8"/>
    <x v="0"/>
  </r>
  <r>
    <x v="1"/>
    <x v="0"/>
    <x v="405"/>
    <x v="433"/>
    <x v="52"/>
    <x v="2"/>
    <x v="5293"/>
    <x v="4"/>
    <x v="1"/>
    <x v="0"/>
    <x v="4"/>
    <x v="357"/>
    <x v="0"/>
    <x v="0"/>
    <x v="0"/>
    <x v="2"/>
    <x v="2"/>
    <x v="0"/>
    <x v="0"/>
    <x v="8"/>
    <x v="0"/>
  </r>
  <r>
    <x v="1"/>
    <x v="0"/>
    <x v="123"/>
    <x v="133"/>
    <x v="52"/>
    <x v="2"/>
    <x v="5294"/>
    <x v="1130"/>
    <x v="1"/>
    <x v="0"/>
    <x v="1902"/>
    <x v="107"/>
    <x v="2920"/>
    <x v="0"/>
    <x v="0"/>
    <x v="2"/>
    <x v="2"/>
    <x v="0"/>
    <x v="0"/>
    <x v="8"/>
    <x v="0"/>
  </r>
  <r>
    <x v="1"/>
    <x v="0"/>
    <x v="126"/>
    <x v="136"/>
    <x v="52"/>
    <x v="2"/>
    <x v="5295"/>
    <x v="1543"/>
    <x v="1"/>
    <x v="0"/>
    <x v="1903"/>
    <x v="110"/>
    <x v="2921"/>
    <x v="0"/>
    <x v="0"/>
    <x v="2"/>
    <x v="2"/>
    <x v="0"/>
    <x v="0"/>
    <x v="8"/>
    <x v="0"/>
  </r>
  <r>
    <x v="1"/>
    <x v="0"/>
    <x v="13"/>
    <x v="13"/>
    <x v="52"/>
    <x v="2"/>
    <x v="5296"/>
    <x v="1544"/>
    <x v="1"/>
    <x v="0"/>
    <x v="1904"/>
    <x v="13"/>
    <x v="2922"/>
    <x v="2"/>
    <x v="1"/>
    <x v="5"/>
    <x v="5"/>
    <x v="0"/>
    <x v="0"/>
    <x v="8"/>
    <x v="0"/>
  </r>
  <r>
    <x v="1"/>
    <x v="0"/>
    <x v="129"/>
    <x v="139"/>
    <x v="52"/>
    <x v="2"/>
    <x v="5297"/>
    <x v="1545"/>
    <x v="1"/>
    <x v="0"/>
    <x v="1905"/>
    <x v="113"/>
    <x v="2923"/>
    <x v="2"/>
    <x v="1"/>
    <x v="5"/>
    <x v="5"/>
    <x v="0"/>
    <x v="0"/>
    <x v="8"/>
    <x v="0"/>
  </r>
  <r>
    <x v="1"/>
    <x v="0"/>
    <x v="130"/>
    <x v="140"/>
    <x v="52"/>
    <x v="2"/>
    <x v="5298"/>
    <x v="592"/>
    <x v="1"/>
    <x v="0"/>
    <x v="1906"/>
    <x v="114"/>
    <x v="2924"/>
    <x v="2"/>
    <x v="1"/>
    <x v="5"/>
    <x v="5"/>
    <x v="0"/>
    <x v="0"/>
    <x v="8"/>
    <x v="0"/>
  </r>
  <r>
    <x v="1"/>
    <x v="0"/>
    <x v="21"/>
    <x v="21"/>
    <x v="52"/>
    <x v="2"/>
    <x v="5299"/>
    <x v="972"/>
    <x v="1"/>
    <x v="0"/>
    <x v="1907"/>
    <x v="21"/>
    <x v="2925"/>
    <x v="1"/>
    <x v="1"/>
    <x v="8"/>
    <x v="8"/>
    <x v="0"/>
    <x v="0"/>
    <x v="8"/>
    <x v="0"/>
  </r>
  <r>
    <x v="1"/>
    <x v="0"/>
    <x v="411"/>
    <x v="439"/>
    <x v="52"/>
    <x v="2"/>
    <x v="5300"/>
    <x v="1546"/>
    <x v="1"/>
    <x v="0"/>
    <x v="1908"/>
    <x v="363"/>
    <x v="2926"/>
    <x v="1"/>
    <x v="1"/>
    <x v="4"/>
    <x v="4"/>
    <x v="0"/>
    <x v="0"/>
    <x v="8"/>
    <x v="0"/>
  </r>
  <r>
    <x v="1"/>
    <x v="0"/>
    <x v="360"/>
    <x v="388"/>
    <x v="52"/>
    <x v="2"/>
    <x v="5301"/>
    <x v="1547"/>
    <x v="1"/>
    <x v="0"/>
    <x v="1909"/>
    <x v="322"/>
    <x v="2927"/>
    <x v="1"/>
    <x v="1"/>
    <x v="10"/>
    <x v="10"/>
    <x v="0"/>
    <x v="0"/>
    <x v="8"/>
    <x v="0"/>
  </r>
  <r>
    <x v="1"/>
    <x v="0"/>
    <x v="232"/>
    <x v="248"/>
    <x v="52"/>
    <x v="2"/>
    <x v="5302"/>
    <x v="1548"/>
    <x v="1"/>
    <x v="0"/>
    <x v="1910"/>
    <x v="204"/>
    <x v="2928"/>
    <x v="1"/>
    <x v="1"/>
    <x v="31"/>
    <x v="31"/>
    <x v="0"/>
    <x v="0"/>
    <x v="8"/>
    <x v="0"/>
  </r>
  <r>
    <x v="1"/>
    <x v="0"/>
    <x v="28"/>
    <x v="28"/>
    <x v="52"/>
    <x v="2"/>
    <x v="5303"/>
    <x v="1549"/>
    <x v="1"/>
    <x v="0"/>
    <x v="1911"/>
    <x v="28"/>
    <x v="2929"/>
    <x v="1"/>
    <x v="1"/>
    <x v="10"/>
    <x v="10"/>
    <x v="0"/>
    <x v="0"/>
    <x v="8"/>
    <x v="0"/>
  </r>
  <r>
    <x v="1"/>
    <x v="0"/>
    <x v="235"/>
    <x v="251"/>
    <x v="52"/>
    <x v="2"/>
    <x v="5304"/>
    <x v="1550"/>
    <x v="1"/>
    <x v="0"/>
    <x v="1912"/>
    <x v="207"/>
    <x v="2930"/>
    <x v="1"/>
    <x v="1"/>
    <x v="11"/>
    <x v="11"/>
    <x v="0"/>
    <x v="0"/>
    <x v="8"/>
    <x v="0"/>
  </r>
  <r>
    <x v="1"/>
    <x v="0"/>
    <x v="29"/>
    <x v="29"/>
    <x v="52"/>
    <x v="2"/>
    <x v="5305"/>
    <x v="341"/>
    <x v="1"/>
    <x v="0"/>
    <x v="413"/>
    <x v="29"/>
    <x v="2931"/>
    <x v="1"/>
    <x v="1"/>
    <x v="11"/>
    <x v="11"/>
    <x v="0"/>
    <x v="0"/>
    <x v="8"/>
    <x v="0"/>
  </r>
  <r>
    <x v="1"/>
    <x v="0"/>
    <x v="136"/>
    <x v="146"/>
    <x v="52"/>
    <x v="2"/>
    <x v="5306"/>
    <x v="1551"/>
    <x v="1"/>
    <x v="0"/>
    <x v="1913"/>
    <x v="120"/>
    <x v="2932"/>
    <x v="1"/>
    <x v="1"/>
    <x v="11"/>
    <x v="11"/>
    <x v="0"/>
    <x v="0"/>
    <x v="8"/>
    <x v="0"/>
  </r>
  <r>
    <x v="1"/>
    <x v="0"/>
    <x v="416"/>
    <x v="444"/>
    <x v="52"/>
    <x v="2"/>
    <x v="5307"/>
    <x v="756"/>
    <x v="1"/>
    <x v="0"/>
    <x v="920"/>
    <x v="367"/>
    <x v="2933"/>
    <x v="2"/>
    <x v="1"/>
    <x v="22"/>
    <x v="22"/>
    <x v="0"/>
    <x v="0"/>
    <x v="8"/>
    <x v="0"/>
  </r>
  <r>
    <x v="1"/>
    <x v="0"/>
    <x v="363"/>
    <x v="391"/>
    <x v="52"/>
    <x v="2"/>
    <x v="5308"/>
    <x v="1552"/>
    <x v="1"/>
    <x v="0"/>
    <x v="1914"/>
    <x v="325"/>
    <x v="2934"/>
    <x v="2"/>
    <x v="1"/>
    <x v="22"/>
    <x v="22"/>
    <x v="0"/>
    <x v="0"/>
    <x v="8"/>
    <x v="0"/>
  </r>
  <r>
    <x v="1"/>
    <x v="0"/>
    <x v="207"/>
    <x v="222"/>
    <x v="52"/>
    <x v="2"/>
    <x v="5309"/>
    <x v="1553"/>
    <x v="1"/>
    <x v="0"/>
    <x v="1915"/>
    <x v="181"/>
    <x v="2935"/>
    <x v="2"/>
    <x v="1"/>
    <x v="22"/>
    <x v="22"/>
    <x v="0"/>
    <x v="0"/>
    <x v="8"/>
    <x v="0"/>
  </r>
  <r>
    <x v="1"/>
    <x v="0"/>
    <x v="364"/>
    <x v="392"/>
    <x v="52"/>
    <x v="2"/>
    <x v="5310"/>
    <x v="1554"/>
    <x v="1"/>
    <x v="0"/>
    <x v="1916"/>
    <x v="326"/>
    <x v="2936"/>
    <x v="2"/>
    <x v="1"/>
    <x v="22"/>
    <x v="22"/>
    <x v="0"/>
    <x v="0"/>
    <x v="8"/>
    <x v="0"/>
  </r>
  <r>
    <x v="1"/>
    <x v="0"/>
    <x v="41"/>
    <x v="41"/>
    <x v="52"/>
    <x v="2"/>
    <x v="5311"/>
    <x v="1285"/>
    <x v="2"/>
    <x v="1"/>
    <x v="1917"/>
    <x v="39"/>
    <x v="2937"/>
    <x v="1"/>
    <x v="1"/>
    <x v="15"/>
    <x v="15"/>
    <x v="0"/>
    <x v="0"/>
    <x v="8"/>
    <x v="0"/>
  </r>
  <r>
    <x v="1"/>
    <x v="0"/>
    <x v="41"/>
    <x v="41"/>
    <x v="52"/>
    <x v="2"/>
    <x v="5312"/>
    <x v="523"/>
    <x v="2"/>
    <x v="1"/>
    <x v="636"/>
    <x v="39"/>
    <x v="984"/>
    <x v="1"/>
    <x v="1"/>
    <x v="15"/>
    <x v="15"/>
    <x v="0"/>
    <x v="0"/>
    <x v="8"/>
    <x v="0"/>
  </r>
  <r>
    <x v="1"/>
    <x v="0"/>
    <x v="42"/>
    <x v="42"/>
    <x v="52"/>
    <x v="2"/>
    <x v="5313"/>
    <x v="1183"/>
    <x v="2"/>
    <x v="1"/>
    <x v="126"/>
    <x v="40"/>
    <x v="2938"/>
    <x v="2"/>
    <x v="1"/>
    <x v="5"/>
    <x v="5"/>
    <x v="0"/>
    <x v="0"/>
    <x v="8"/>
    <x v="0"/>
  </r>
  <r>
    <x v="1"/>
    <x v="0"/>
    <x v="43"/>
    <x v="43"/>
    <x v="52"/>
    <x v="2"/>
    <x v="5314"/>
    <x v="1266"/>
    <x v="2"/>
    <x v="1"/>
    <x v="1918"/>
    <x v="41"/>
    <x v="2939"/>
    <x v="2"/>
    <x v="1"/>
    <x v="5"/>
    <x v="5"/>
    <x v="0"/>
    <x v="0"/>
    <x v="8"/>
    <x v="0"/>
  </r>
  <r>
    <x v="1"/>
    <x v="0"/>
    <x v="549"/>
    <x v="584"/>
    <x v="52"/>
    <x v="2"/>
    <x v="5315"/>
    <x v="733"/>
    <x v="2"/>
    <x v="4"/>
    <x v="1919"/>
    <x v="471"/>
    <x v="2940"/>
    <x v="2"/>
    <x v="1"/>
    <x v="14"/>
    <x v="14"/>
    <x v="0"/>
    <x v="0"/>
    <x v="8"/>
    <x v="0"/>
  </r>
  <r>
    <x v="1"/>
    <x v="0"/>
    <x v="578"/>
    <x v="614"/>
    <x v="52"/>
    <x v="2"/>
    <x v="5316"/>
    <x v="1555"/>
    <x v="2"/>
    <x v="1"/>
    <x v="1920"/>
    <x v="499"/>
    <x v="2941"/>
    <x v="1"/>
    <x v="1"/>
    <x v="32"/>
    <x v="32"/>
    <x v="0"/>
    <x v="0"/>
    <x v="8"/>
    <x v="0"/>
  </r>
  <r>
    <x v="1"/>
    <x v="0"/>
    <x v="61"/>
    <x v="60"/>
    <x v="52"/>
    <x v="2"/>
    <x v="5317"/>
    <x v="478"/>
    <x v="2"/>
    <x v="2"/>
    <x v="1921"/>
    <x v="56"/>
    <x v="2942"/>
    <x v="2"/>
    <x v="1"/>
    <x v="14"/>
    <x v="14"/>
    <x v="0"/>
    <x v="0"/>
    <x v="8"/>
    <x v="0"/>
  </r>
  <r>
    <x v="1"/>
    <x v="0"/>
    <x v="156"/>
    <x v="166"/>
    <x v="52"/>
    <x v="2"/>
    <x v="5318"/>
    <x v="1114"/>
    <x v="2"/>
    <x v="1"/>
    <x v="1922"/>
    <x v="137"/>
    <x v="2943"/>
    <x v="2"/>
    <x v="1"/>
    <x v="22"/>
    <x v="22"/>
    <x v="0"/>
    <x v="0"/>
    <x v="8"/>
    <x v="0"/>
  </r>
  <r>
    <x v="1"/>
    <x v="0"/>
    <x v="423"/>
    <x v="450"/>
    <x v="52"/>
    <x v="2"/>
    <x v="5319"/>
    <x v="1556"/>
    <x v="2"/>
    <x v="1"/>
    <x v="1923"/>
    <x v="374"/>
    <x v="2944"/>
    <x v="3"/>
    <x v="2"/>
    <x v="9"/>
    <x v="9"/>
    <x v="0"/>
    <x v="0"/>
    <x v="8"/>
    <x v="0"/>
  </r>
  <r>
    <x v="1"/>
    <x v="0"/>
    <x v="424"/>
    <x v="451"/>
    <x v="52"/>
    <x v="2"/>
    <x v="5320"/>
    <x v="335"/>
    <x v="2"/>
    <x v="1"/>
    <x v="1924"/>
    <x v="375"/>
    <x v="2945"/>
    <x v="3"/>
    <x v="2"/>
    <x v="9"/>
    <x v="9"/>
    <x v="0"/>
    <x v="0"/>
    <x v="8"/>
    <x v="0"/>
  </r>
  <r>
    <x v="1"/>
    <x v="0"/>
    <x v="158"/>
    <x v="168"/>
    <x v="52"/>
    <x v="2"/>
    <x v="5321"/>
    <x v="104"/>
    <x v="2"/>
    <x v="1"/>
    <x v="117"/>
    <x v="139"/>
    <x v="995"/>
    <x v="2"/>
    <x v="1"/>
    <x v="22"/>
    <x v="22"/>
    <x v="0"/>
    <x v="0"/>
    <x v="8"/>
    <x v="0"/>
  </r>
  <r>
    <x v="1"/>
    <x v="0"/>
    <x v="64"/>
    <x v="63"/>
    <x v="52"/>
    <x v="2"/>
    <x v="5322"/>
    <x v="1557"/>
    <x v="2"/>
    <x v="1"/>
    <x v="1925"/>
    <x v="59"/>
    <x v="2946"/>
    <x v="3"/>
    <x v="2"/>
    <x v="9"/>
    <x v="9"/>
    <x v="0"/>
    <x v="0"/>
    <x v="8"/>
    <x v="0"/>
  </r>
  <r>
    <x v="1"/>
    <x v="0"/>
    <x v="65"/>
    <x v="64"/>
    <x v="52"/>
    <x v="2"/>
    <x v="5323"/>
    <x v="57"/>
    <x v="2"/>
    <x v="1"/>
    <x v="57"/>
    <x v="60"/>
    <x v="62"/>
    <x v="1"/>
    <x v="1"/>
    <x v="18"/>
    <x v="18"/>
    <x v="0"/>
    <x v="0"/>
    <x v="8"/>
    <x v="0"/>
  </r>
  <r>
    <x v="1"/>
    <x v="0"/>
    <x v="256"/>
    <x v="272"/>
    <x v="52"/>
    <x v="2"/>
    <x v="5324"/>
    <x v="1558"/>
    <x v="2"/>
    <x v="1"/>
    <x v="1926"/>
    <x v="226"/>
    <x v="2947"/>
    <x v="1"/>
    <x v="1"/>
    <x v="18"/>
    <x v="18"/>
    <x v="0"/>
    <x v="0"/>
    <x v="8"/>
    <x v="0"/>
  </r>
  <r>
    <x v="1"/>
    <x v="0"/>
    <x v="374"/>
    <x v="402"/>
    <x v="52"/>
    <x v="2"/>
    <x v="5325"/>
    <x v="47"/>
    <x v="2"/>
    <x v="2"/>
    <x v="68"/>
    <x v="334"/>
    <x v="831"/>
    <x v="4"/>
    <x v="3"/>
    <x v="20"/>
    <x v="20"/>
    <x v="0"/>
    <x v="0"/>
    <x v="8"/>
    <x v="0"/>
  </r>
  <r>
    <x v="1"/>
    <x v="0"/>
    <x v="67"/>
    <x v="66"/>
    <x v="52"/>
    <x v="2"/>
    <x v="5326"/>
    <x v="47"/>
    <x v="2"/>
    <x v="2"/>
    <x v="384"/>
    <x v="62"/>
    <x v="694"/>
    <x v="4"/>
    <x v="3"/>
    <x v="20"/>
    <x v="20"/>
    <x v="0"/>
    <x v="0"/>
    <x v="8"/>
    <x v="0"/>
  </r>
  <r>
    <x v="1"/>
    <x v="0"/>
    <x v="375"/>
    <x v="403"/>
    <x v="52"/>
    <x v="2"/>
    <x v="5327"/>
    <x v="45"/>
    <x v="2"/>
    <x v="2"/>
    <x v="61"/>
    <x v="335"/>
    <x v="2948"/>
    <x v="4"/>
    <x v="3"/>
    <x v="20"/>
    <x v="20"/>
    <x v="0"/>
    <x v="0"/>
    <x v="8"/>
    <x v="0"/>
  </r>
  <r>
    <x v="1"/>
    <x v="0"/>
    <x v="376"/>
    <x v="404"/>
    <x v="52"/>
    <x v="2"/>
    <x v="5328"/>
    <x v="116"/>
    <x v="2"/>
    <x v="2"/>
    <x v="142"/>
    <x v="336"/>
    <x v="2949"/>
    <x v="4"/>
    <x v="3"/>
    <x v="21"/>
    <x v="21"/>
    <x v="0"/>
    <x v="0"/>
    <x v="8"/>
    <x v="0"/>
  </r>
  <r>
    <x v="1"/>
    <x v="0"/>
    <x v="429"/>
    <x v="455"/>
    <x v="52"/>
    <x v="2"/>
    <x v="5329"/>
    <x v="47"/>
    <x v="2"/>
    <x v="2"/>
    <x v="384"/>
    <x v="380"/>
    <x v="999"/>
    <x v="4"/>
    <x v="3"/>
    <x v="20"/>
    <x v="20"/>
    <x v="0"/>
    <x v="0"/>
    <x v="8"/>
    <x v="0"/>
  </r>
  <r>
    <x v="1"/>
    <x v="0"/>
    <x v="430"/>
    <x v="456"/>
    <x v="52"/>
    <x v="2"/>
    <x v="5330"/>
    <x v="51"/>
    <x v="2"/>
    <x v="2"/>
    <x v="382"/>
    <x v="62"/>
    <x v="568"/>
    <x v="4"/>
    <x v="3"/>
    <x v="20"/>
    <x v="20"/>
    <x v="0"/>
    <x v="0"/>
    <x v="8"/>
    <x v="0"/>
  </r>
  <r>
    <x v="1"/>
    <x v="0"/>
    <x v="500"/>
    <x v="529"/>
    <x v="52"/>
    <x v="2"/>
    <x v="5331"/>
    <x v="51"/>
    <x v="2"/>
    <x v="2"/>
    <x v="76"/>
    <x v="388"/>
    <x v="597"/>
    <x v="4"/>
    <x v="3"/>
    <x v="20"/>
    <x v="20"/>
    <x v="0"/>
    <x v="0"/>
    <x v="8"/>
    <x v="0"/>
  </r>
  <r>
    <x v="1"/>
    <x v="0"/>
    <x v="74"/>
    <x v="73"/>
    <x v="52"/>
    <x v="2"/>
    <x v="5332"/>
    <x v="59"/>
    <x v="2"/>
    <x v="2"/>
    <x v="129"/>
    <x v="67"/>
    <x v="274"/>
    <x v="4"/>
    <x v="3"/>
    <x v="20"/>
    <x v="20"/>
    <x v="0"/>
    <x v="0"/>
    <x v="8"/>
    <x v="0"/>
  </r>
  <r>
    <x v="1"/>
    <x v="0"/>
    <x v="258"/>
    <x v="274"/>
    <x v="52"/>
    <x v="2"/>
    <x v="5333"/>
    <x v="51"/>
    <x v="2"/>
    <x v="2"/>
    <x v="76"/>
    <x v="67"/>
    <x v="1115"/>
    <x v="4"/>
    <x v="3"/>
    <x v="20"/>
    <x v="20"/>
    <x v="0"/>
    <x v="0"/>
    <x v="8"/>
    <x v="0"/>
  </r>
  <r>
    <x v="1"/>
    <x v="0"/>
    <x v="468"/>
    <x v="496"/>
    <x v="52"/>
    <x v="2"/>
    <x v="5334"/>
    <x v="47"/>
    <x v="2"/>
    <x v="2"/>
    <x v="384"/>
    <x v="62"/>
    <x v="694"/>
    <x v="4"/>
    <x v="3"/>
    <x v="20"/>
    <x v="20"/>
    <x v="0"/>
    <x v="0"/>
    <x v="8"/>
    <x v="0"/>
  </r>
  <r>
    <x v="1"/>
    <x v="0"/>
    <x v="383"/>
    <x v="411"/>
    <x v="52"/>
    <x v="2"/>
    <x v="5335"/>
    <x v="47"/>
    <x v="2"/>
    <x v="2"/>
    <x v="68"/>
    <x v="339"/>
    <x v="461"/>
    <x v="4"/>
    <x v="3"/>
    <x v="20"/>
    <x v="20"/>
    <x v="0"/>
    <x v="0"/>
    <x v="8"/>
    <x v="0"/>
  </r>
  <r>
    <x v="1"/>
    <x v="0"/>
    <x v="434"/>
    <x v="460"/>
    <x v="52"/>
    <x v="2"/>
    <x v="5336"/>
    <x v="45"/>
    <x v="2"/>
    <x v="2"/>
    <x v="128"/>
    <x v="383"/>
    <x v="1189"/>
    <x v="4"/>
    <x v="3"/>
    <x v="20"/>
    <x v="20"/>
    <x v="0"/>
    <x v="0"/>
    <x v="8"/>
    <x v="0"/>
  </r>
  <r>
    <x v="1"/>
    <x v="0"/>
    <x v="260"/>
    <x v="276"/>
    <x v="52"/>
    <x v="2"/>
    <x v="5337"/>
    <x v="47"/>
    <x v="2"/>
    <x v="2"/>
    <x v="68"/>
    <x v="229"/>
    <x v="2644"/>
    <x v="4"/>
    <x v="3"/>
    <x v="20"/>
    <x v="20"/>
    <x v="0"/>
    <x v="0"/>
    <x v="8"/>
    <x v="0"/>
  </r>
  <r>
    <x v="1"/>
    <x v="0"/>
    <x v="166"/>
    <x v="176"/>
    <x v="52"/>
    <x v="2"/>
    <x v="5338"/>
    <x v="47"/>
    <x v="2"/>
    <x v="2"/>
    <x v="47"/>
    <x v="147"/>
    <x v="1083"/>
    <x v="4"/>
    <x v="3"/>
    <x v="16"/>
    <x v="16"/>
    <x v="0"/>
    <x v="0"/>
    <x v="8"/>
    <x v="0"/>
  </r>
  <r>
    <x v="1"/>
    <x v="0"/>
    <x v="79"/>
    <x v="78"/>
    <x v="52"/>
    <x v="2"/>
    <x v="5339"/>
    <x v="51"/>
    <x v="2"/>
    <x v="2"/>
    <x v="76"/>
    <x v="71"/>
    <x v="1117"/>
    <x v="4"/>
    <x v="3"/>
    <x v="20"/>
    <x v="20"/>
    <x v="0"/>
    <x v="0"/>
    <x v="8"/>
    <x v="0"/>
  </r>
  <r>
    <x v="1"/>
    <x v="0"/>
    <x v="168"/>
    <x v="178"/>
    <x v="52"/>
    <x v="2"/>
    <x v="5340"/>
    <x v="47"/>
    <x v="2"/>
    <x v="2"/>
    <x v="47"/>
    <x v="149"/>
    <x v="913"/>
    <x v="4"/>
    <x v="3"/>
    <x v="16"/>
    <x v="16"/>
    <x v="0"/>
    <x v="0"/>
    <x v="8"/>
    <x v="0"/>
  </r>
  <r>
    <x v="1"/>
    <x v="0"/>
    <x v="169"/>
    <x v="179"/>
    <x v="52"/>
    <x v="2"/>
    <x v="5341"/>
    <x v="52"/>
    <x v="2"/>
    <x v="2"/>
    <x v="67"/>
    <x v="150"/>
    <x v="467"/>
    <x v="4"/>
    <x v="3"/>
    <x v="21"/>
    <x v="21"/>
    <x v="0"/>
    <x v="0"/>
    <x v="8"/>
    <x v="0"/>
  </r>
  <r>
    <x v="1"/>
    <x v="0"/>
    <x v="174"/>
    <x v="184"/>
    <x v="52"/>
    <x v="2"/>
    <x v="5342"/>
    <x v="124"/>
    <x v="2"/>
    <x v="2"/>
    <x v="489"/>
    <x v="155"/>
    <x v="2950"/>
    <x v="4"/>
    <x v="3"/>
    <x v="21"/>
    <x v="21"/>
    <x v="0"/>
    <x v="0"/>
    <x v="8"/>
    <x v="0"/>
  </r>
  <r>
    <x v="1"/>
    <x v="0"/>
    <x v="86"/>
    <x v="85"/>
    <x v="52"/>
    <x v="2"/>
    <x v="5343"/>
    <x v="52"/>
    <x v="2"/>
    <x v="2"/>
    <x v="67"/>
    <x v="67"/>
    <x v="1860"/>
    <x v="4"/>
    <x v="3"/>
    <x v="20"/>
    <x v="20"/>
    <x v="0"/>
    <x v="0"/>
    <x v="8"/>
    <x v="0"/>
  </r>
  <r>
    <x v="1"/>
    <x v="0"/>
    <x v="269"/>
    <x v="285"/>
    <x v="52"/>
    <x v="2"/>
    <x v="5344"/>
    <x v="125"/>
    <x v="2"/>
    <x v="2"/>
    <x v="322"/>
    <x v="238"/>
    <x v="472"/>
    <x v="4"/>
    <x v="3"/>
    <x v="20"/>
    <x v="20"/>
    <x v="0"/>
    <x v="0"/>
    <x v="8"/>
    <x v="0"/>
  </r>
  <r>
    <x v="1"/>
    <x v="0"/>
    <x v="271"/>
    <x v="287"/>
    <x v="52"/>
    <x v="2"/>
    <x v="5345"/>
    <x v="321"/>
    <x v="2"/>
    <x v="2"/>
    <x v="431"/>
    <x v="65"/>
    <x v="1670"/>
    <x v="4"/>
    <x v="3"/>
    <x v="20"/>
    <x v="20"/>
    <x v="0"/>
    <x v="0"/>
    <x v="8"/>
    <x v="0"/>
  </r>
  <r>
    <x v="1"/>
    <x v="0"/>
    <x v="89"/>
    <x v="88"/>
    <x v="52"/>
    <x v="2"/>
    <x v="5346"/>
    <x v="117"/>
    <x v="2"/>
    <x v="1"/>
    <x v="1927"/>
    <x v="78"/>
    <x v="2951"/>
    <x v="3"/>
    <x v="2"/>
    <x v="9"/>
    <x v="9"/>
    <x v="0"/>
    <x v="0"/>
    <x v="8"/>
    <x v="0"/>
  </r>
  <r>
    <x v="1"/>
    <x v="0"/>
    <x v="177"/>
    <x v="187"/>
    <x v="52"/>
    <x v="2"/>
    <x v="5347"/>
    <x v="45"/>
    <x v="2"/>
    <x v="2"/>
    <x v="61"/>
    <x v="157"/>
    <x v="1198"/>
    <x v="4"/>
    <x v="3"/>
    <x v="21"/>
    <x v="21"/>
    <x v="0"/>
    <x v="0"/>
    <x v="8"/>
    <x v="0"/>
  </r>
  <r>
    <x v="1"/>
    <x v="0"/>
    <x v="178"/>
    <x v="188"/>
    <x v="52"/>
    <x v="2"/>
    <x v="5348"/>
    <x v="60"/>
    <x v="2"/>
    <x v="2"/>
    <x v="63"/>
    <x v="158"/>
    <x v="173"/>
    <x v="4"/>
    <x v="3"/>
    <x v="21"/>
    <x v="21"/>
    <x v="0"/>
    <x v="0"/>
    <x v="8"/>
    <x v="0"/>
  </r>
  <r>
    <x v="1"/>
    <x v="0"/>
    <x v="446"/>
    <x v="472"/>
    <x v="52"/>
    <x v="2"/>
    <x v="5349"/>
    <x v="51"/>
    <x v="2"/>
    <x v="2"/>
    <x v="76"/>
    <x v="388"/>
    <x v="597"/>
    <x v="4"/>
    <x v="3"/>
    <x v="20"/>
    <x v="20"/>
    <x v="0"/>
    <x v="0"/>
    <x v="8"/>
    <x v="0"/>
  </r>
  <r>
    <x v="1"/>
    <x v="0"/>
    <x v="92"/>
    <x v="91"/>
    <x v="52"/>
    <x v="2"/>
    <x v="5350"/>
    <x v="45"/>
    <x v="2"/>
    <x v="2"/>
    <x v="61"/>
    <x v="65"/>
    <x v="67"/>
    <x v="4"/>
    <x v="3"/>
    <x v="20"/>
    <x v="20"/>
    <x v="0"/>
    <x v="0"/>
    <x v="8"/>
    <x v="0"/>
  </r>
  <r>
    <x v="1"/>
    <x v="0"/>
    <x v="389"/>
    <x v="417"/>
    <x v="52"/>
    <x v="2"/>
    <x v="5351"/>
    <x v="45"/>
    <x v="2"/>
    <x v="2"/>
    <x v="61"/>
    <x v="238"/>
    <x v="456"/>
    <x v="4"/>
    <x v="3"/>
    <x v="20"/>
    <x v="20"/>
    <x v="0"/>
    <x v="0"/>
    <x v="8"/>
    <x v="0"/>
  </r>
  <r>
    <x v="1"/>
    <x v="0"/>
    <x v="390"/>
    <x v="418"/>
    <x v="52"/>
    <x v="2"/>
    <x v="5352"/>
    <x v="47"/>
    <x v="2"/>
    <x v="2"/>
    <x v="68"/>
    <x v="345"/>
    <x v="479"/>
    <x v="4"/>
    <x v="3"/>
    <x v="21"/>
    <x v="21"/>
    <x v="0"/>
    <x v="0"/>
    <x v="8"/>
    <x v="0"/>
  </r>
  <r>
    <x v="1"/>
    <x v="0"/>
    <x v="97"/>
    <x v="96"/>
    <x v="52"/>
    <x v="2"/>
    <x v="5353"/>
    <x v="47"/>
    <x v="2"/>
    <x v="2"/>
    <x v="68"/>
    <x v="84"/>
    <x v="379"/>
    <x v="4"/>
    <x v="3"/>
    <x v="20"/>
    <x v="20"/>
    <x v="0"/>
    <x v="0"/>
    <x v="8"/>
    <x v="0"/>
  </r>
  <r>
    <x v="1"/>
    <x v="0"/>
    <x v="391"/>
    <x v="419"/>
    <x v="52"/>
    <x v="2"/>
    <x v="5354"/>
    <x v="45"/>
    <x v="2"/>
    <x v="2"/>
    <x v="61"/>
    <x v="346"/>
    <x v="1220"/>
    <x v="4"/>
    <x v="3"/>
    <x v="21"/>
    <x v="21"/>
    <x v="0"/>
    <x v="0"/>
    <x v="8"/>
    <x v="0"/>
  </r>
  <r>
    <x v="1"/>
    <x v="0"/>
    <x v="184"/>
    <x v="194"/>
    <x v="52"/>
    <x v="2"/>
    <x v="5355"/>
    <x v="52"/>
    <x v="2"/>
    <x v="2"/>
    <x v="67"/>
    <x v="163"/>
    <x v="179"/>
    <x v="4"/>
    <x v="3"/>
    <x v="21"/>
    <x v="21"/>
    <x v="0"/>
    <x v="0"/>
    <x v="8"/>
    <x v="0"/>
  </r>
  <r>
    <x v="1"/>
    <x v="0"/>
    <x v="274"/>
    <x v="290"/>
    <x v="52"/>
    <x v="2"/>
    <x v="5356"/>
    <x v="1559"/>
    <x v="2"/>
    <x v="2"/>
    <x v="1928"/>
    <x v="242"/>
    <x v="2952"/>
    <x v="4"/>
    <x v="3"/>
    <x v="19"/>
    <x v="19"/>
    <x v="0"/>
    <x v="0"/>
    <x v="8"/>
    <x v="0"/>
  </r>
  <r>
    <x v="1"/>
    <x v="0"/>
    <x v="217"/>
    <x v="233"/>
    <x v="52"/>
    <x v="2"/>
    <x v="5357"/>
    <x v="113"/>
    <x v="2"/>
    <x v="2"/>
    <x v="488"/>
    <x v="189"/>
    <x v="2953"/>
    <x v="4"/>
    <x v="3"/>
    <x v="16"/>
    <x v="16"/>
    <x v="0"/>
    <x v="0"/>
    <x v="8"/>
    <x v="0"/>
  </r>
  <r>
    <x v="1"/>
    <x v="0"/>
    <x v="187"/>
    <x v="197"/>
    <x v="52"/>
    <x v="2"/>
    <x v="5358"/>
    <x v="59"/>
    <x v="2"/>
    <x v="2"/>
    <x v="129"/>
    <x v="157"/>
    <x v="172"/>
    <x v="4"/>
    <x v="3"/>
    <x v="21"/>
    <x v="21"/>
    <x v="0"/>
    <x v="0"/>
    <x v="8"/>
    <x v="0"/>
  </r>
  <r>
    <x v="1"/>
    <x v="0"/>
    <x v="452"/>
    <x v="478"/>
    <x v="52"/>
    <x v="2"/>
    <x v="5359"/>
    <x v="47"/>
    <x v="2"/>
    <x v="2"/>
    <x v="68"/>
    <x v="393"/>
    <x v="2954"/>
    <x v="4"/>
    <x v="3"/>
    <x v="21"/>
    <x v="21"/>
    <x v="0"/>
    <x v="0"/>
    <x v="8"/>
    <x v="0"/>
  </r>
  <r>
    <x v="1"/>
    <x v="0"/>
    <x v="397"/>
    <x v="425"/>
    <x v="52"/>
    <x v="2"/>
    <x v="5360"/>
    <x v="61"/>
    <x v="2"/>
    <x v="2"/>
    <x v="64"/>
    <x v="349"/>
    <x v="2955"/>
    <x v="4"/>
    <x v="3"/>
    <x v="21"/>
    <x v="21"/>
    <x v="0"/>
    <x v="0"/>
    <x v="8"/>
    <x v="0"/>
  </r>
  <r>
    <x v="1"/>
    <x v="0"/>
    <x v="188"/>
    <x v="198"/>
    <x v="52"/>
    <x v="2"/>
    <x v="5361"/>
    <x v="60"/>
    <x v="2"/>
    <x v="2"/>
    <x v="63"/>
    <x v="166"/>
    <x v="2956"/>
    <x v="4"/>
    <x v="3"/>
    <x v="21"/>
    <x v="21"/>
    <x v="0"/>
    <x v="0"/>
    <x v="8"/>
    <x v="0"/>
  </r>
  <r>
    <x v="1"/>
    <x v="0"/>
    <x v="189"/>
    <x v="199"/>
    <x v="52"/>
    <x v="2"/>
    <x v="5362"/>
    <x v="47"/>
    <x v="2"/>
    <x v="2"/>
    <x v="68"/>
    <x v="166"/>
    <x v="2957"/>
    <x v="4"/>
    <x v="3"/>
    <x v="21"/>
    <x v="21"/>
    <x v="0"/>
    <x v="0"/>
    <x v="8"/>
    <x v="0"/>
  </r>
  <r>
    <x v="1"/>
    <x v="0"/>
    <x v="190"/>
    <x v="200"/>
    <x v="52"/>
    <x v="2"/>
    <x v="5363"/>
    <x v="45"/>
    <x v="2"/>
    <x v="2"/>
    <x v="61"/>
    <x v="166"/>
    <x v="183"/>
    <x v="4"/>
    <x v="3"/>
    <x v="21"/>
    <x v="21"/>
    <x v="0"/>
    <x v="0"/>
    <x v="8"/>
    <x v="0"/>
  </r>
  <r>
    <x v="1"/>
    <x v="0"/>
    <x v="277"/>
    <x v="293"/>
    <x v="52"/>
    <x v="2"/>
    <x v="5364"/>
    <x v="356"/>
    <x v="2"/>
    <x v="2"/>
    <x v="756"/>
    <x v="245"/>
    <x v="2958"/>
    <x v="4"/>
    <x v="3"/>
    <x v="19"/>
    <x v="19"/>
    <x v="0"/>
    <x v="0"/>
    <x v="8"/>
    <x v="0"/>
  </r>
  <r>
    <x v="1"/>
    <x v="0"/>
    <x v="510"/>
    <x v="540"/>
    <x v="52"/>
    <x v="2"/>
    <x v="5365"/>
    <x v="59"/>
    <x v="2"/>
    <x v="2"/>
    <x v="130"/>
    <x v="441"/>
    <x v="2959"/>
    <x v="4"/>
    <x v="3"/>
    <x v="16"/>
    <x v="16"/>
    <x v="0"/>
    <x v="0"/>
    <x v="8"/>
    <x v="0"/>
  </r>
  <r>
    <x v="1"/>
    <x v="0"/>
    <x v="510"/>
    <x v="540"/>
    <x v="52"/>
    <x v="2"/>
    <x v="5366"/>
    <x v="51"/>
    <x v="2"/>
    <x v="2"/>
    <x v="84"/>
    <x v="441"/>
    <x v="2960"/>
    <x v="4"/>
    <x v="3"/>
    <x v="16"/>
    <x v="16"/>
    <x v="0"/>
    <x v="0"/>
    <x v="8"/>
    <x v="0"/>
  </r>
  <r>
    <x v="1"/>
    <x v="0"/>
    <x v="337"/>
    <x v="359"/>
    <x v="52"/>
    <x v="2"/>
    <x v="5367"/>
    <x v="450"/>
    <x v="2"/>
    <x v="2"/>
    <x v="862"/>
    <x v="301"/>
    <x v="1443"/>
    <x v="1"/>
    <x v="1"/>
    <x v="23"/>
    <x v="23"/>
    <x v="0"/>
    <x v="0"/>
    <x v="8"/>
    <x v="0"/>
  </r>
  <r>
    <x v="1"/>
    <x v="0"/>
    <x v="541"/>
    <x v="576"/>
    <x v="52"/>
    <x v="2"/>
    <x v="5368"/>
    <x v="45"/>
    <x v="2"/>
    <x v="2"/>
    <x v="61"/>
    <x v="349"/>
    <x v="1513"/>
    <x v="4"/>
    <x v="3"/>
    <x v="21"/>
    <x v="21"/>
    <x v="0"/>
    <x v="0"/>
    <x v="8"/>
    <x v="0"/>
  </r>
  <r>
    <x v="1"/>
    <x v="0"/>
    <x v="195"/>
    <x v="205"/>
    <x v="52"/>
    <x v="2"/>
    <x v="5369"/>
    <x v="117"/>
    <x v="2"/>
    <x v="2"/>
    <x v="596"/>
    <x v="171"/>
    <x v="2961"/>
    <x v="4"/>
    <x v="3"/>
    <x v="16"/>
    <x v="16"/>
    <x v="0"/>
    <x v="0"/>
    <x v="8"/>
    <x v="0"/>
  </r>
  <r>
    <x v="1"/>
    <x v="0"/>
    <x v="520"/>
    <x v="551"/>
    <x v="52"/>
    <x v="2"/>
    <x v="5370"/>
    <x v="45"/>
    <x v="2"/>
    <x v="2"/>
    <x v="131"/>
    <x v="449"/>
    <x v="2531"/>
    <x v="4"/>
    <x v="3"/>
    <x v="16"/>
    <x v="16"/>
    <x v="0"/>
    <x v="0"/>
    <x v="8"/>
    <x v="0"/>
  </r>
  <r>
    <x v="1"/>
    <x v="0"/>
    <x v="196"/>
    <x v="206"/>
    <x v="52"/>
    <x v="2"/>
    <x v="5371"/>
    <x v="47"/>
    <x v="2"/>
    <x v="2"/>
    <x v="68"/>
    <x v="172"/>
    <x v="498"/>
    <x v="4"/>
    <x v="3"/>
    <x v="21"/>
    <x v="21"/>
    <x v="0"/>
    <x v="0"/>
    <x v="8"/>
    <x v="0"/>
  </r>
  <r>
    <x v="1"/>
    <x v="0"/>
    <x v="197"/>
    <x v="207"/>
    <x v="52"/>
    <x v="2"/>
    <x v="5372"/>
    <x v="47"/>
    <x v="2"/>
    <x v="2"/>
    <x v="68"/>
    <x v="172"/>
    <x v="498"/>
    <x v="4"/>
    <x v="3"/>
    <x v="21"/>
    <x v="21"/>
    <x v="0"/>
    <x v="0"/>
    <x v="8"/>
    <x v="0"/>
  </r>
  <r>
    <x v="1"/>
    <x v="0"/>
    <x v="114"/>
    <x v="113"/>
    <x v="52"/>
    <x v="2"/>
    <x v="5373"/>
    <x v="45"/>
    <x v="2"/>
    <x v="2"/>
    <x v="61"/>
    <x v="100"/>
    <x v="108"/>
    <x v="4"/>
    <x v="3"/>
    <x v="20"/>
    <x v="20"/>
    <x v="0"/>
    <x v="0"/>
    <x v="8"/>
    <x v="0"/>
  </r>
  <r>
    <x v="1"/>
    <x v="0"/>
    <x v="458"/>
    <x v="484"/>
    <x v="52"/>
    <x v="2"/>
    <x v="5374"/>
    <x v="45"/>
    <x v="2"/>
    <x v="2"/>
    <x v="45"/>
    <x v="396"/>
    <x v="623"/>
    <x v="4"/>
    <x v="3"/>
    <x v="16"/>
    <x v="16"/>
    <x v="0"/>
    <x v="0"/>
    <x v="8"/>
    <x v="0"/>
  </r>
  <r>
    <x v="1"/>
    <x v="0"/>
    <x v="200"/>
    <x v="210"/>
    <x v="52"/>
    <x v="2"/>
    <x v="5375"/>
    <x v="45"/>
    <x v="2"/>
    <x v="2"/>
    <x v="61"/>
    <x v="174"/>
    <x v="1213"/>
    <x v="4"/>
    <x v="3"/>
    <x v="21"/>
    <x v="21"/>
    <x v="0"/>
    <x v="0"/>
    <x v="8"/>
    <x v="0"/>
  </r>
  <r>
    <x v="1"/>
    <x v="0"/>
    <x v="581"/>
    <x v="617"/>
    <x v="52"/>
    <x v="2"/>
    <x v="5376"/>
    <x v="45"/>
    <x v="2"/>
    <x v="2"/>
    <x v="61"/>
    <x v="346"/>
    <x v="1220"/>
    <x v="4"/>
    <x v="3"/>
    <x v="21"/>
    <x v="21"/>
    <x v="0"/>
    <x v="0"/>
    <x v="8"/>
    <x v="0"/>
  </r>
  <r>
    <x v="1"/>
    <x v="0"/>
    <x v="542"/>
    <x v="577"/>
    <x v="52"/>
    <x v="2"/>
    <x v="5377"/>
    <x v="47"/>
    <x v="2"/>
    <x v="2"/>
    <x v="68"/>
    <x v="466"/>
    <x v="2962"/>
    <x v="4"/>
    <x v="3"/>
    <x v="21"/>
    <x v="21"/>
    <x v="0"/>
    <x v="0"/>
    <x v="8"/>
    <x v="0"/>
  </r>
  <r>
    <x v="1"/>
    <x v="0"/>
    <x v="543"/>
    <x v="578"/>
    <x v="52"/>
    <x v="2"/>
    <x v="5378"/>
    <x v="45"/>
    <x v="2"/>
    <x v="2"/>
    <x v="61"/>
    <x v="176"/>
    <x v="1214"/>
    <x v="4"/>
    <x v="3"/>
    <x v="21"/>
    <x v="21"/>
    <x v="0"/>
    <x v="0"/>
    <x v="8"/>
    <x v="0"/>
  </r>
  <r>
    <x v="1"/>
    <x v="0"/>
    <x v="116"/>
    <x v="115"/>
    <x v="52"/>
    <x v="2"/>
    <x v="5379"/>
    <x v="1232"/>
    <x v="2"/>
    <x v="2"/>
    <x v="1929"/>
    <x v="101"/>
    <x v="2963"/>
    <x v="4"/>
    <x v="3"/>
    <x v="20"/>
    <x v="20"/>
    <x v="0"/>
    <x v="0"/>
    <x v="8"/>
    <x v="0"/>
  </r>
  <r>
    <x v="1"/>
    <x v="0"/>
    <x v="532"/>
    <x v="567"/>
    <x v="52"/>
    <x v="2"/>
    <x v="5380"/>
    <x v="51"/>
    <x v="2"/>
    <x v="2"/>
    <x v="76"/>
    <x v="457"/>
    <x v="1606"/>
    <x v="4"/>
    <x v="3"/>
    <x v="20"/>
    <x v="20"/>
    <x v="0"/>
    <x v="0"/>
    <x v="8"/>
    <x v="0"/>
  </r>
  <r>
    <x v="1"/>
    <x v="0"/>
    <x v="545"/>
    <x v="580"/>
    <x v="52"/>
    <x v="2"/>
    <x v="5381"/>
    <x v="45"/>
    <x v="2"/>
    <x v="2"/>
    <x v="61"/>
    <x v="468"/>
    <x v="1218"/>
    <x v="4"/>
    <x v="3"/>
    <x v="21"/>
    <x v="21"/>
    <x v="0"/>
    <x v="0"/>
    <x v="8"/>
    <x v="0"/>
  </r>
  <r>
    <x v="1"/>
    <x v="0"/>
    <x v="527"/>
    <x v="559"/>
    <x v="52"/>
    <x v="2"/>
    <x v="5382"/>
    <x v="45"/>
    <x v="2"/>
    <x v="2"/>
    <x v="45"/>
    <x v="453"/>
    <x v="1107"/>
    <x v="4"/>
    <x v="3"/>
    <x v="16"/>
    <x v="16"/>
    <x v="0"/>
    <x v="0"/>
    <x v="8"/>
    <x v="0"/>
  </r>
  <r>
    <x v="1"/>
    <x v="0"/>
    <x v="203"/>
    <x v="213"/>
    <x v="52"/>
    <x v="2"/>
    <x v="5383"/>
    <x v="45"/>
    <x v="2"/>
    <x v="2"/>
    <x v="61"/>
    <x v="177"/>
    <x v="1382"/>
    <x v="4"/>
    <x v="3"/>
    <x v="21"/>
    <x v="21"/>
    <x v="0"/>
    <x v="0"/>
    <x v="8"/>
    <x v="0"/>
  </r>
  <r>
    <x v="1"/>
    <x v="0"/>
    <x v="638"/>
    <x v="701"/>
    <x v="52"/>
    <x v="2"/>
    <x v="5384"/>
    <x v="47"/>
    <x v="2"/>
    <x v="2"/>
    <x v="435"/>
    <x v="551"/>
    <x v="2080"/>
    <x v="4"/>
    <x v="3"/>
    <x v="20"/>
    <x v="20"/>
    <x v="0"/>
    <x v="0"/>
    <x v="8"/>
    <x v="0"/>
  </r>
  <r>
    <x v="1"/>
    <x v="0"/>
    <x v="668"/>
    <x v="707"/>
    <x v="52"/>
    <x v="2"/>
    <x v="5385"/>
    <x v="59"/>
    <x v="2"/>
    <x v="2"/>
    <x v="1075"/>
    <x v="580"/>
    <x v="2964"/>
    <x v="4"/>
    <x v="3"/>
    <x v="20"/>
    <x v="20"/>
    <x v="0"/>
    <x v="0"/>
    <x v="8"/>
    <x v="0"/>
  </r>
  <r>
    <x v="1"/>
    <x v="0"/>
    <x v="646"/>
    <x v="682"/>
    <x v="52"/>
    <x v="2"/>
    <x v="5386"/>
    <x v="47"/>
    <x v="2"/>
    <x v="2"/>
    <x v="435"/>
    <x v="551"/>
    <x v="2080"/>
    <x v="4"/>
    <x v="3"/>
    <x v="20"/>
    <x v="20"/>
    <x v="0"/>
    <x v="0"/>
    <x v="8"/>
    <x v="0"/>
  </r>
  <r>
    <x v="1"/>
    <x v="0"/>
    <x v="669"/>
    <x v="708"/>
    <x v="52"/>
    <x v="2"/>
    <x v="5387"/>
    <x v="4"/>
    <x v="2"/>
    <x v="2"/>
    <x v="4"/>
    <x v="559"/>
    <x v="0"/>
    <x v="4"/>
    <x v="3"/>
    <x v="20"/>
    <x v="20"/>
    <x v="0"/>
    <x v="0"/>
    <x v="8"/>
    <x v="0"/>
  </r>
  <r>
    <x v="1"/>
    <x v="0"/>
    <x v="670"/>
    <x v="709"/>
    <x v="52"/>
    <x v="2"/>
    <x v="5388"/>
    <x v="118"/>
    <x v="2"/>
    <x v="2"/>
    <x v="259"/>
    <x v="581"/>
    <x v="2965"/>
    <x v="4"/>
    <x v="3"/>
    <x v="21"/>
    <x v="21"/>
    <x v="0"/>
    <x v="0"/>
    <x v="8"/>
    <x v="0"/>
  </r>
  <r>
    <x v="1"/>
    <x v="0"/>
    <x v="118"/>
    <x v="117"/>
    <x v="52"/>
    <x v="2"/>
    <x v="5389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2"/>
    <x v="2"/>
    <x v="5390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2"/>
    <x v="2"/>
    <x v="5391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9"/>
    <x v="52"/>
    <x v="2"/>
    <x v="5392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361"/>
    <x v="52"/>
    <x v="2"/>
    <x v="5393"/>
    <x v="4"/>
    <x v="3"/>
    <x v="3"/>
    <x v="4"/>
    <x v="0"/>
    <x v="0"/>
    <x v="2"/>
    <x v="1"/>
    <x v="22"/>
    <x v="22"/>
    <x v="0"/>
    <x v="0"/>
    <x v="8"/>
    <x v="0"/>
  </r>
  <r>
    <x v="1"/>
    <x v="0"/>
    <x v="118"/>
    <x v="121"/>
    <x v="52"/>
    <x v="2"/>
    <x v="5394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2"/>
    <x v="2"/>
    <x v="5395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2"/>
    <x v="2"/>
    <x v="5396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300"/>
    <x v="52"/>
    <x v="2"/>
    <x v="5397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62"/>
    <x v="52"/>
    <x v="2"/>
    <x v="5398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687"/>
    <x v="52"/>
    <x v="2"/>
    <x v="5399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221"/>
    <x v="52"/>
    <x v="2"/>
    <x v="5400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21"/>
    <x v="52"/>
    <x v="2"/>
    <x v="5401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2"/>
    <x v="52"/>
    <x v="2"/>
    <x v="5402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303"/>
    <x v="52"/>
    <x v="2"/>
    <x v="5403"/>
    <x v="4"/>
    <x v="3"/>
    <x v="3"/>
    <x v="4"/>
    <x v="0"/>
    <x v="0"/>
    <x v="4"/>
    <x v="3"/>
    <x v="20"/>
    <x v="20"/>
    <x v="0"/>
    <x v="0"/>
    <x v="8"/>
    <x v="0"/>
  </r>
  <r>
    <x v="1"/>
    <x v="0"/>
    <x v="118"/>
    <x v="486"/>
    <x v="52"/>
    <x v="2"/>
    <x v="5404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365"/>
    <x v="52"/>
    <x v="2"/>
    <x v="5405"/>
    <x v="4"/>
    <x v="3"/>
    <x v="3"/>
    <x v="4"/>
    <x v="0"/>
    <x v="0"/>
    <x v="1"/>
    <x v="1"/>
    <x v="23"/>
    <x v="23"/>
    <x v="0"/>
    <x v="0"/>
    <x v="8"/>
    <x v="0"/>
  </r>
  <r>
    <x v="1"/>
    <x v="0"/>
    <x v="1"/>
    <x v="1"/>
    <x v="53"/>
    <x v="2"/>
    <x v="5406"/>
    <x v="1347"/>
    <x v="1"/>
    <x v="0"/>
    <x v="1930"/>
    <x v="1"/>
    <x v="2966"/>
    <x v="0"/>
    <x v="0"/>
    <x v="1"/>
    <x v="1"/>
    <x v="0"/>
    <x v="0"/>
    <x v="8"/>
    <x v="0"/>
  </r>
  <r>
    <x v="1"/>
    <x v="0"/>
    <x v="598"/>
    <x v="635"/>
    <x v="53"/>
    <x v="2"/>
    <x v="5407"/>
    <x v="1560"/>
    <x v="1"/>
    <x v="0"/>
    <x v="1931"/>
    <x v="517"/>
    <x v="2967"/>
    <x v="0"/>
    <x v="0"/>
    <x v="0"/>
    <x v="0"/>
    <x v="0"/>
    <x v="0"/>
    <x v="8"/>
    <x v="0"/>
  </r>
  <r>
    <x v="1"/>
    <x v="0"/>
    <x v="582"/>
    <x v="619"/>
    <x v="53"/>
    <x v="2"/>
    <x v="5408"/>
    <x v="1191"/>
    <x v="1"/>
    <x v="0"/>
    <x v="617"/>
    <x v="502"/>
    <x v="2968"/>
    <x v="0"/>
    <x v="0"/>
    <x v="0"/>
    <x v="0"/>
    <x v="0"/>
    <x v="0"/>
    <x v="8"/>
    <x v="0"/>
  </r>
  <r>
    <x v="1"/>
    <x v="0"/>
    <x v="583"/>
    <x v="620"/>
    <x v="53"/>
    <x v="2"/>
    <x v="5409"/>
    <x v="1561"/>
    <x v="1"/>
    <x v="0"/>
    <x v="1932"/>
    <x v="503"/>
    <x v="2969"/>
    <x v="0"/>
    <x v="0"/>
    <x v="0"/>
    <x v="0"/>
    <x v="0"/>
    <x v="0"/>
    <x v="8"/>
    <x v="0"/>
  </r>
  <r>
    <x v="1"/>
    <x v="0"/>
    <x v="569"/>
    <x v="605"/>
    <x v="53"/>
    <x v="2"/>
    <x v="5410"/>
    <x v="496"/>
    <x v="1"/>
    <x v="0"/>
    <x v="1933"/>
    <x v="490"/>
    <x v="2970"/>
    <x v="0"/>
    <x v="0"/>
    <x v="1"/>
    <x v="1"/>
    <x v="0"/>
    <x v="0"/>
    <x v="8"/>
    <x v="0"/>
  </r>
  <r>
    <x v="1"/>
    <x v="0"/>
    <x v="121"/>
    <x v="131"/>
    <x v="53"/>
    <x v="2"/>
    <x v="5411"/>
    <x v="1562"/>
    <x v="1"/>
    <x v="0"/>
    <x v="1934"/>
    <x v="105"/>
    <x v="2971"/>
    <x v="0"/>
    <x v="0"/>
    <x v="2"/>
    <x v="2"/>
    <x v="0"/>
    <x v="0"/>
    <x v="8"/>
    <x v="0"/>
  </r>
  <r>
    <x v="1"/>
    <x v="0"/>
    <x v="10"/>
    <x v="10"/>
    <x v="53"/>
    <x v="2"/>
    <x v="5412"/>
    <x v="1194"/>
    <x v="1"/>
    <x v="0"/>
    <x v="1447"/>
    <x v="10"/>
    <x v="2280"/>
    <x v="0"/>
    <x v="0"/>
    <x v="0"/>
    <x v="0"/>
    <x v="0"/>
    <x v="0"/>
    <x v="8"/>
    <x v="0"/>
  </r>
  <r>
    <x v="1"/>
    <x v="0"/>
    <x v="459"/>
    <x v="487"/>
    <x v="53"/>
    <x v="2"/>
    <x v="5413"/>
    <x v="1563"/>
    <x v="1"/>
    <x v="0"/>
    <x v="1935"/>
    <x v="397"/>
    <x v="2972"/>
    <x v="2"/>
    <x v="1"/>
    <x v="5"/>
    <x v="5"/>
    <x v="0"/>
    <x v="0"/>
    <x v="8"/>
    <x v="0"/>
  </r>
  <r>
    <x v="1"/>
    <x v="0"/>
    <x v="128"/>
    <x v="138"/>
    <x v="53"/>
    <x v="2"/>
    <x v="5414"/>
    <x v="1564"/>
    <x v="1"/>
    <x v="0"/>
    <x v="1936"/>
    <x v="112"/>
    <x v="2973"/>
    <x v="2"/>
    <x v="1"/>
    <x v="5"/>
    <x v="5"/>
    <x v="0"/>
    <x v="0"/>
    <x v="8"/>
    <x v="0"/>
  </r>
  <r>
    <x v="1"/>
    <x v="0"/>
    <x v="671"/>
    <x v="710"/>
    <x v="53"/>
    <x v="2"/>
    <x v="5415"/>
    <x v="1565"/>
    <x v="1"/>
    <x v="0"/>
    <x v="1937"/>
    <x v="582"/>
    <x v="2974"/>
    <x v="0"/>
    <x v="0"/>
    <x v="6"/>
    <x v="6"/>
    <x v="0"/>
    <x v="0"/>
    <x v="8"/>
    <x v="0"/>
  </r>
  <r>
    <x v="1"/>
    <x v="0"/>
    <x v="672"/>
    <x v="711"/>
    <x v="53"/>
    <x v="2"/>
    <x v="5416"/>
    <x v="882"/>
    <x v="1"/>
    <x v="0"/>
    <x v="1750"/>
    <x v="583"/>
    <x v="2975"/>
    <x v="0"/>
    <x v="0"/>
    <x v="1"/>
    <x v="1"/>
    <x v="0"/>
    <x v="0"/>
    <x v="8"/>
    <x v="0"/>
  </r>
  <r>
    <x v="1"/>
    <x v="0"/>
    <x v="673"/>
    <x v="712"/>
    <x v="53"/>
    <x v="2"/>
    <x v="5417"/>
    <x v="1566"/>
    <x v="1"/>
    <x v="0"/>
    <x v="1938"/>
    <x v="584"/>
    <x v="2976"/>
    <x v="0"/>
    <x v="0"/>
    <x v="6"/>
    <x v="6"/>
    <x v="0"/>
    <x v="0"/>
    <x v="8"/>
    <x v="0"/>
  </r>
  <r>
    <x v="1"/>
    <x v="0"/>
    <x v="674"/>
    <x v="713"/>
    <x v="53"/>
    <x v="2"/>
    <x v="5418"/>
    <x v="1567"/>
    <x v="1"/>
    <x v="0"/>
    <x v="1939"/>
    <x v="585"/>
    <x v="2977"/>
    <x v="0"/>
    <x v="0"/>
    <x v="6"/>
    <x v="6"/>
    <x v="0"/>
    <x v="0"/>
    <x v="8"/>
    <x v="0"/>
  </r>
  <r>
    <x v="1"/>
    <x v="0"/>
    <x v="653"/>
    <x v="691"/>
    <x v="53"/>
    <x v="2"/>
    <x v="5419"/>
    <x v="1568"/>
    <x v="1"/>
    <x v="0"/>
    <x v="1940"/>
    <x v="565"/>
    <x v="2978"/>
    <x v="0"/>
    <x v="0"/>
    <x v="6"/>
    <x v="6"/>
    <x v="0"/>
    <x v="0"/>
    <x v="8"/>
    <x v="0"/>
  </r>
  <r>
    <x v="1"/>
    <x v="0"/>
    <x v="18"/>
    <x v="18"/>
    <x v="53"/>
    <x v="2"/>
    <x v="5420"/>
    <x v="1394"/>
    <x v="1"/>
    <x v="0"/>
    <x v="1713"/>
    <x v="18"/>
    <x v="2979"/>
    <x v="0"/>
    <x v="0"/>
    <x v="6"/>
    <x v="6"/>
    <x v="0"/>
    <x v="0"/>
    <x v="8"/>
    <x v="0"/>
  </r>
  <r>
    <x v="1"/>
    <x v="0"/>
    <x v="293"/>
    <x v="315"/>
    <x v="53"/>
    <x v="2"/>
    <x v="5421"/>
    <x v="4"/>
    <x v="1"/>
    <x v="0"/>
    <x v="4"/>
    <x v="261"/>
    <x v="0"/>
    <x v="2"/>
    <x v="1"/>
    <x v="7"/>
    <x v="7"/>
    <x v="0"/>
    <x v="0"/>
    <x v="8"/>
    <x v="0"/>
  </r>
  <r>
    <x v="1"/>
    <x v="0"/>
    <x v="491"/>
    <x v="520"/>
    <x v="53"/>
    <x v="2"/>
    <x v="5422"/>
    <x v="1211"/>
    <x v="1"/>
    <x v="0"/>
    <x v="1464"/>
    <x v="425"/>
    <x v="2980"/>
    <x v="1"/>
    <x v="1"/>
    <x v="4"/>
    <x v="4"/>
    <x v="0"/>
    <x v="0"/>
    <x v="8"/>
    <x v="0"/>
  </r>
  <r>
    <x v="1"/>
    <x v="0"/>
    <x v="492"/>
    <x v="521"/>
    <x v="53"/>
    <x v="2"/>
    <x v="5423"/>
    <x v="786"/>
    <x v="1"/>
    <x v="0"/>
    <x v="956"/>
    <x v="426"/>
    <x v="2981"/>
    <x v="1"/>
    <x v="1"/>
    <x v="4"/>
    <x v="4"/>
    <x v="0"/>
    <x v="0"/>
    <x v="8"/>
    <x v="0"/>
  </r>
  <r>
    <x v="1"/>
    <x v="0"/>
    <x v="493"/>
    <x v="522"/>
    <x v="53"/>
    <x v="2"/>
    <x v="5424"/>
    <x v="1569"/>
    <x v="1"/>
    <x v="0"/>
    <x v="1941"/>
    <x v="427"/>
    <x v="2982"/>
    <x v="1"/>
    <x v="1"/>
    <x v="4"/>
    <x v="4"/>
    <x v="0"/>
    <x v="0"/>
    <x v="8"/>
    <x v="0"/>
  </r>
  <r>
    <x v="1"/>
    <x v="0"/>
    <x v="21"/>
    <x v="21"/>
    <x v="53"/>
    <x v="2"/>
    <x v="5425"/>
    <x v="1525"/>
    <x v="1"/>
    <x v="0"/>
    <x v="1942"/>
    <x v="21"/>
    <x v="2983"/>
    <x v="1"/>
    <x v="1"/>
    <x v="8"/>
    <x v="8"/>
    <x v="0"/>
    <x v="0"/>
    <x v="8"/>
    <x v="0"/>
  </r>
  <r>
    <x v="1"/>
    <x v="0"/>
    <x v="413"/>
    <x v="441"/>
    <x v="53"/>
    <x v="2"/>
    <x v="5426"/>
    <x v="1570"/>
    <x v="1"/>
    <x v="0"/>
    <x v="1943"/>
    <x v="364"/>
    <x v="2984"/>
    <x v="1"/>
    <x v="1"/>
    <x v="4"/>
    <x v="4"/>
    <x v="0"/>
    <x v="0"/>
    <x v="8"/>
    <x v="0"/>
  </r>
  <r>
    <x v="1"/>
    <x v="0"/>
    <x v="346"/>
    <x v="374"/>
    <x v="53"/>
    <x v="2"/>
    <x v="5427"/>
    <x v="4"/>
    <x v="1"/>
    <x v="0"/>
    <x v="4"/>
    <x v="310"/>
    <x v="0"/>
    <x v="2"/>
    <x v="1"/>
    <x v="7"/>
    <x v="7"/>
    <x v="0"/>
    <x v="0"/>
    <x v="8"/>
    <x v="0"/>
  </r>
  <r>
    <x v="1"/>
    <x v="0"/>
    <x v="347"/>
    <x v="375"/>
    <x v="53"/>
    <x v="2"/>
    <x v="5428"/>
    <x v="4"/>
    <x v="1"/>
    <x v="0"/>
    <x v="4"/>
    <x v="311"/>
    <x v="0"/>
    <x v="2"/>
    <x v="1"/>
    <x v="7"/>
    <x v="7"/>
    <x v="0"/>
    <x v="0"/>
    <x v="8"/>
    <x v="0"/>
  </r>
  <r>
    <x v="1"/>
    <x v="0"/>
    <x v="572"/>
    <x v="608"/>
    <x v="53"/>
    <x v="2"/>
    <x v="5429"/>
    <x v="1571"/>
    <x v="1"/>
    <x v="0"/>
    <x v="1944"/>
    <x v="493"/>
    <x v="2985"/>
    <x v="2"/>
    <x v="1"/>
    <x v="5"/>
    <x v="5"/>
    <x v="0"/>
    <x v="0"/>
    <x v="8"/>
    <x v="0"/>
  </r>
  <r>
    <x v="1"/>
    <x v="0"/>
    <x v="608"/>
    <x v="642"/>
    <x v="53"/>
    <x v="2"/>
    <x v="5430"/>
    <x v="476"/>
    <x v="1"/>
    <x v="0"/>
    <x v="1945"/>
    <x v="526"/>
    <x v="2986"/>
    <x v="2"/>
    <x v="1"/>
    <x v="5"/>
    <x v="5"/>
    <x v="0"/>
    <x v="0"/>
    <x v="8"/>
    <x v="0"/>
  </r>
  <r>
    <x v="1"/>
    <x v="0"/>
    <x v="230"/>
    <x v="246"/>
    <x v="53"/>
    <x v="2"/>
    <x v="5431"/>
    <x v="1572"/>
    <x v="1"/>
    <x v="0"/>
    <x v="1946"/>
    <x v="202"/>
    <x v="2987"/>
    <x v="2"/>
    <x v="1"/>
    <x v="22"/>
    <x v="22"/>
    <x v="0"/>
    <x v="0"/>
    <x v="8"/>
    <x v="0"/>
  </r>
  <r>
    <x v="1"/>
    <x v="0"/>
    <x v="231"/>
    <x v="247"/>
    <x v="53"/>
    <x v="2"/>
    <x v="5432"/>
    <x v="1573"/>
    <x v="1"/>
    <x v="0"/>
    <x v="1947"/>
    <x v="203"/>
    <x v="2988"/>
    <x v="2"/>
    <x v="1"/>
    <x v="22"/>
    <x v="22"/>
    <x v="0"/>
    <x v="0"/>
    <x v="8"/>
    <x v="0"/>
  </r>
  <r>
    <x v="1"/>
    <x v="0"/>
    <x v="28"/>
    <x v="28"/>
    <x v="53"/>
    <x v="2"/>
    <x v="5433"/>
    <x v="1574"/>
    <x v="1"/>
    <x v="0"/>
    <x v="1948"/>
    <x v="28"/>
    <x v="2989"/>
    <x v="1"/>
    <x v="1"/>
    <x v="31"/>
    <x v="31"/>
    <x v="0"/>
    <x v="0"/>
    <x v="8"/>
    <x v="0"/>
  </r>
  <r>
    <x v="1"/>
    <x v="0"/>
    <x v="29"/>
    <x v="29"/>
    <x v="53"/>
    <x v="2"/>
    <x v="5434"/>
    <x v="1575"/>
    <x v="1"/>
    <x v="0"/>
    <x v="1949"/>
    <x v="29"/>
    <x v="2990"/>
    <x v="1"/>
    <x v="1"/>
    <x v="11"/>
    <x v="11"/>
    <x v="0"/>
    <x v="0"/>
    <x v="8"/>
    <x v="0"/>
  </r>
  <r>
    <x v="1"/>
    <x v="0"/>
    <x v="136"/>
    <x v="146"/>
    <x v="53"/>
    <x v="2"/>
    <x v="5435"/>
    <x v="1576"/>
    <x v="1"/>
    <x v="0"/>
    <x v="1950"/>
    <x v="120"/>
    <x v="2991"/>
    <x v="1"/>
    <x v="1"/>
    <x v="11"/>
    <x v="11"/>
    <x v="0"/>
    <x v="0"/>
    <x v="8"/>
    <x v="0"/>
  </r>
  <r>
    <x v="1"/>
    <x v="0"/>
    <x v="207"/>
    <x v="222"/>
    <x v="53"/>
    <x v="2"/>
    <x v="5436"/>
    <x v="4"/>
    <x v="1"/>
    <x v="0"/>
    <x v="4"/>
    <x v="181"/>
    <x v="0"/>
    <x v="2"/>
    <x v="1"/>
    <x v="22"/>
    <x v="22"/>
    <x v="0"/>
    <x v="0"/>
    <x v="8"/>
    <x v="0"/>
  </r>
  <r>
    <x v="1"/>
    <x v="0"/>
    <x v="364"/>
    <x v="392"/>
    <x v="53"/>
    <x v="2"/>
    <x v="5437"/>
    <x v="4"/>
    <x v="1"/>
    <x v="0"/>
    <x v="4"/>
    <x v="326"/>
    <x v="0"/>
    <x v="2"/>
    <x v="1"/>
    <x v="22"/>
    <x v="22"/>
    <x v="0"/>
    <x v="0"/>
    <x v="8"/>
    <x v="0"/>
  </r>
  <r>
    <x v="1"/>
    <x v="0"/>
    <x v="41"/>
    <x v="41"/>
    <x v="53"/>
    <x v="2"/>
    <x v="5438"/>
    <x v="581"/>
    <x v="2"/>
    <x v="1"/>
    <x v="1951"/>
    <x v="39"/>
    <x v="2992"/>
    <x v="1"/>
    <x v="1"/>
    <x v="15"/>
    <x v="15"/>
    <x v="0"/>
    <x v="0"/>
    <x v="8"/>
    <x v="0"/>
  </r>
  <r>
    <x v="1"/>
    <x v="0"/>
    <x v="45"/>
    <x v="45"/>
    <x v="53"/>
    <x v="2"/>
    <x v="5439"/>
    <x v="1577"/>
    <x v="2"/>
    <x v="1"/>
    <x v="1952"/>
    <x v="43"/>
    <x v="2993"/>
    <x v="2"/>
    <x v="1"/>
    <x v="5"/>
    <x v="5"/>
    <x v="0"/>
    <x v="0"/>
    <x v="8"/>
    <x v="0"/>
  </r>
  <r>
    <x v="1"/>
    <x v="0"/>
    <x v="143"/>
    <x v="153"/>
    <x v="53"/>
    <x v="2"/>
    <x v="5440"/>
    <x v="159"/>
    <x v="2"/>
    <x v="2"/>
    <x v="182"/>
    <x v="124"/>
    <x v="2494"/>
    <x v="2"/>
    <x v="1"/>
    <x v="14"/>
    <x v="14"/>
    <x v="0"/>
    <x v="0"/>
    <x v="8"/>
    <x v="0"/>
  </r>
  <r>
    <x v="1"/>
    <x v="0"/>
    <x v="481"/>
    <x v="509"/>
    <x v="53"/>
    <x v="2"/>
    <x v="5441"/>
    <x v="566"/>
    <x v="2"/>
    <x v="1"/>
    <x v="695"/>
    <x v="415"/>
    <x v="1077"/>
    <x v="1"/>
    <x v="1"/>
    <x v="31"/>
    <x v="31"/>
    <x v="0"/>
    <x v="0"/>
    <x v="8"/>
    <x v="0"/>
  </r>
  <r>
    <x v="1"/>
    <x v="0"/>
    <x v="159"/>
    <x v="169"/>
    <x v="53"/>
    <x v="2"/>
    <x v="5442"/>
    <x v="1255"/>
    <x v="2"/>
    <x v="1"/>
    <x v="710"/>
    <x v="140"/>
    <x v="2994"/>
    <x v="1"/>
    <x v="1"/>
    <x v="31"/>
    <x v="31"/>
    <x v="0"/>
    <x v="0"/>
    <x v="8"/>
    <x v="0"/>
  </r>
  <r>
    <x v="1"/>
    <x v="0"/>
    <x v="66"/>
    <x v="65"/>
    <x v="53"/>
    <x v="2"/>
    <x v="5443"/>
    <x v="116"/>
    <x v="2"/>
    <x v="2"/>
    <x v="138"/>
    <x v="61"/>
    <x v="2995"/>
    <x v="4"/>
    <x v="3"/>
    <x v="19"/>
    <x v="19"/>
    <x v="0"/>
    <x v="0"/>
    <x v="8"/>
    <x v="0"/>
  </r>
  <r>
    <x v="1"/>
    <x v="0"/>
    <x v="433"/>
    <x v="459"/>
    <x v="53"/>
    <x v="2"/>
    <x v="5444"/>
    <x v="66"/>
    <x v="2"/>
    <x v="2"/>
    <x v="444"/>
    <x v="173"/>
    <x v="2996"/>
    <x v="4"/>
    <x v="3"/>
    <x v="20"/>
    <x v="20"/>
    <x v="0"/>
    <x v="0"/>
    <x v="8"/>
    <x v="0"/>
  </r>
  <r>
    <x v="1"/>
    <x v="0"/>
    <x v="160"/>
    <x v="170"/>
    <x v="53"/>
    <x v="2"/>
    <x v="5445"/>
    <x v="60"/>
    <x v="2"/>
    <x v="2"/>
    <x v="200"/>
    <x v="141"/>
    <x v="618"/>
    <x v="4"/>
    <x v="3"/>
    <x v="20"/>
    <x v="20"/>
    <x v="0"/>
    <x v="0"/>
    <x v="8"/>
    <x v="0"/>
  </r>
  <r>
    <x v="1"/>
    <x v="0"/>
    <x v="164"/>
    <x v="174"/>
    <x v="53"/>
    <x v="2"/>
    <x v="5446"/>
    <x v="47"/>
    <x v="2"/>
    <x v="2"/>
    <x v="85"/>
    <x v="145"/>
    <x v="1105"/>
    <x v="4"/>
    <x v="3"/>
    <x v="16"/>
    <x v="16"/>
    <x v="0"/>
    <x v="0"/>
    <x v="8"/>
    <x v="0"/>
  </r>
  <r>
    <x v="1"/>
    <x v="0"/>
    <x v="436"/>
    <x v="462"/>
    <x v="53"/>
    <x v="2"/>
    <x v="5447"/>
    <x v="47"/>
    <x v="2"/>
    <x v="2"/>
    <x v="384"/>
    <x v="62"/>
    <x v="694"/>
    <x v="4"/>
    <x v="3"/>
    <x v="20"/>
    <x v="20"/>
    <x v="0"/>
    <x v="0"/>
    <x v="8"/>
    <x v="0"/>
  </r>
  <r>
    <x v="1"/>
    <x v="0"/>
    <x v="167"/>
    <x v="177"/>
    <x v="53"/>
    <x v="2"/>
    <x v="5448"/>
    <x v="47"/>
    <x v="2"/>
    <x v="2"/>
    <x v="384"/>
    <x v="148"/>
    <x v="578"/>
    <x v="4"/>
    <x v="3"/>
    <x v="20"/>
    <x v="20"/>
    <x v="0"/>
    <x v="0"/>
    <x v="8"/>
    <x v="0"/>
  </r>
  <r>
    <x v="1"/>
    <x v="0"/>
    <x v="170"/>
    <x v="180"/>
    <x v="53"/>
    <x v="2"/>
    <x v="5449"/>
    <x v="48"/>
    <x v="2"/>
    <x v="2"/>
    <x v="1953"/>
    <x v="151"/>
    <x v="2997"/>
    <x v="4"/>
    <x v="3"/>
    <x v="20"/>
    <x v="20"/>
    <x v="0"/>
    <x v="0"/>
    <x v="8"/>
    <x v="0"/>
  </r>
  <r>
    <x v="1"/>
    <x v="0"/>
    <x v="171"/>
    <x v="181"/>
    <x v="53"/>
    <x v="2"/>
    <x v="5450"/>
    <x v="261"/>
    <x v="2"/>
    <x v="2"/>
    <x v="1954"/>
    <x v="152"/>
    <x v="2998"/>
    <x v="4"/>
    <x v="3"/>
    <x v="19"/>
    <x v="19"/>
    <x v="0"/>
    <x v="0"/>
    <x v="8"/>
    <x v="0"/>
  </r>
  <r>
    <x v="1"/>
    <x v="0"/>
    <x v="173"/>
    <x v="183"/>
    <x v="53"/>
    <x v="2"/>
    <x v="5451"/>
    <x v="656"/>
    <x v="2"/>
    <x v="2"/>
    <x v="479"/>
    <x v="154"/>
    <x v="1281"/>
    <x v="4"/>
    <x v="3"/>
    <x v="16"/>
    <x v="16"/>
    <x v="0"/>
    <x v="0"/>
    <x v="8"/>
    <x v="0"/>
  </r>
  <r>
    <x v="1"/>
    <x v="0"/>
    <x v="85"/>
    <x v="84"/>
    <x v="53"/>
    <x v="2"/>
    <x v="5452"/>
    <x v="46"/>
    <x v="2"/>
    <x v="2"/>
    <x v="82"/>
    <x v="75"/>
    <x v="2999"/>
    <x v="4"/>
    <x v="3"/>
    <x v="19"/>
    <x v="19"/>
    <x v="0"/>
    <x v="0"/>
    <x v="8"/>
    <x v="0"/>
  </r>
  <r>
    <x v="1"/>
    <x v="0"/>
    <x v="87"/>
    <x v="86"/>
    <x v="53"/>
    <x v="2"/>
    <x v="5453"/>
    <x v="1578"/>
    <x v="2"/>
    <x v="1"/>
    <x v="1955"/>
    <x v="76"/>
    <x v="3000"/>
    <x v="1"/>
    <x v="1"/>
    <x v="18"/>
    <x v="18"/>
    <x v="0"/>
    <x v="0"/>
    <x v="8"/>
    <x v="0"/>
  </r>
  <r>
    <x v="1"/>
    <x v="0"/>
    <x v="332"/>
    <x v="354"/>
    <x v="53"/>
    <x v="2"/>
    <x v="5454"/>
    <x v="52"/>
    <x v="2"/>
    <x v="2"/>
    <x v="383"/>
    <x v="296"/>
    <x v="1013"/>
    <x v="4"/>
    <x v="3"/>
    <x v="20"/>
    <x v="20"/>
    <x v="0"/>
    <x v="0"/>
    <x v="8"/>
    <x v="0"/>
  </r>
  <r>
    <x v="1"/>
    <x v="0"/>
    <x v="439"/>
    <x v="465"/>
    <x v="53"/>
    <x v="2"/>
    <x v="5455"/>
    <x v="1579"/>
    <x v="2"/>
    <x v="2"/>
    <x v="1956"/>
    <x v="385"/>
    <x v="3001"/>
    <x v="4"/>
    <x v="3"/>
    <x v="20"/>
    <x v="20"/>
    <x v="0"/>
    <x v="0"/>
    <x v="8"/>
    <x v="0"/>
  </r>
  <r>
    <x v="1"/>
    <x v="0"/>
    <x v="176"/>
    <x v="186"/>
    <x v="53"/>
    <x v="2"/>
    <x v="5456"/>
    <x v="324"/>
    <x v="2"/>
    <x v="2"/>
    <x v="1957"/>
    <x v="68"/>
    <x v="3002"/>
    <x v="4"/>
    <x v="3"/>
    <x v="19"/>
    <x v="19"/>
    <x v="0"/>
    <x v="0"/>
    <x v="8"/>
    <x v="0"/>
  </r>
  <r>
    <x v="1"/>
    <x v="0"/>
    <x v="445"/>
    <x v="471"/>
    <x v="53"/>
    <x v="2"/>
    <x v="5457"/>
    <x v="63"/>
    <x v="2"/>
    <x v="2"/>
    <x v="441"/>
    <x v="298"/>
    <x v="3003"/>
    <x v="4"/>
    <x v="3"/>
    <x v="20"/>
    <x v="20"/>
    <x v="0"/>
    <x v="0"/>
    <x v="8"/>
    <x v="0"/>
  </r>
  <r>
    <x v="1"/>
    <x v="0"/>
    <x v="464"/>
    <x v="492"/>
    <x v="53"/>
    <x v="2"/>
    <x v="5458"/>
    <x v="530"/>
    <x v="2"/>
    <x v="1"/>
    <x v="652"/>
    <x v="401"/>
    <x v="1018"/>
    <x v="3"/>
    <x v="2"/>
    <x v="17"/>
    <x v="17"/>
    <x v="0"/>
    <x v="0"/>
    <x v="8"/>
    <x v="0"/>
  </r>
  <r>
    <x v="1"/>
    <x v="0"/>
    <x v="334"/>
    <x v="356"/>
    <x v="53"/>
    <x v="2"/>
    <x v="5459"/>
    <x v="47"/>
    <x v="2"/>
    <x v="2"/>
    <x v="384"/>
    <x v="298"/>
    <x v="709"/>
    <x v="4"/>
    <x v="3"/>
    <x v="20"/>
    <x v="20"/>
    <x v="0"/>
    <x v="0"/>
    <x v="8"/>
    <x v="0"/>
  </r>
  <r>
    <x v="1"/>
    <x v="0"/>
    <x v="275"/>
    <x v="291"/>
    <x v="53"/>
    <x v="2"/>
    <x v="5460"/>
    <x v="1580"/>
    <x v="2"/>
    <x v="2"/>
    <x v="1958"/>
    <x v="243"/>
    <x v="3004"/>
    <x v="4"/>
    <x v="3"/>
    <x v="21"/>
    <x v="21"/>
    <x v="0"/>
    <x v="0"/>
    <x v="8"/>
    <x v="0"/>
  </r>
  <r>
    <x v="1"/>
    <x v="0"/>
    <x v="399"/>
    <x v="427"/>
    <x v="53"/>
    <x v="2"/>
    <x v="5461"/>
    <x v="1581"/>
    <x v="2"/>
    <x v="1"/>
    <x v="1959"/>
    <x v="351"/>
    <x v="3005"/>
    <x v="3"/>
    <x v="2"/>
    <x v="17"/>
    <x v="17"/>
    <x v="0"/>
    <x v="0"/>
    <x v="8"/>
    <x v="0"/>
  </r>
  <r>
    <x v="1"/>
    <x v="0"/>
    <x v="457"/>
    <x v="483"/>
    <x v="53"/>
    <x v="2"/>
    <x v="5462"/>
    <x v="52"/>
    <x v="2"/>
    <x v="2"/>
    <x v="383"/>
    <x v="141"/>
    <x v="1210"/>
    <x v="4"/>
    <x v="3"/>
    <x v="20"/>
    <x v="20"/>
    <x v="0"/>
    <x v="0"/>
    <x v="8"/>
    <x v="0"/>
  </r>
  <r>
    <x v="1"/>
    <x v="0"/>
    <x v="198"/>
    <x v="208"/>
    <x v="53"/>
    <x v="2"/>
    <x v="5463"/>
    <x v="47"/>
    <x v="2"/>
    <x v="2"/>
    <x v="85"/>
    <x v="145"/>
    <x v="1105"/>
    <x v="4"/>
    <x v="3"/>
    <x v="16"/>
    <x v="16"/>
    <x v="0"/>
    <x v="0"/>
    <x v="8"/>
    <x v="0"/>
  </r>
  <r>
    <x v="1"/>
    <x v="0"/>
    <x v="113"/>
    <x v="112"/>
    <x v="53"/>
    <x v="2"/>
    <x v="5464"/>
    <x v="1582"/>
    <x v="2"/>
    <x v="1"/>
    <x v="1960"/>
    <x v="99"/>
    <x v="3006"/>
    <x v="3"/>
    <x v="2"/>
    <x v="9"/>
    <x v="9"/>
    <x v="0"/>
    <x v="0"/>
    <x v="8"/>
    <x v="0"/>
  </r>
  <r>
    <x v="1"/>
    <x v="0"/>
    <x v="199"/>
    <x v="209"/>
    <x v="53"/>
    <x v="2"/>
    <x v="5465"/>
    <x v="45"/>
    <x v="2"/>
    <x v="2"/>
    <x v="128"/>
    <x v="173"/>
    <x v="191"/>
    <x v="4"/>
    <x v="3"/>
    <x v="20"/>
    <x v="20"/>
    <x v="0"/>
    <x v="0"/>
    <x v="8"/>
    <x v="0"/>
  </r>
  <r>
    <x v="1"/>
    <x v="0"/>
    <x v="483"/>
    <x v="511"/>
    <x v="53"/>
    <x v="2"/>
    <x v="5466"/>
    <x v="4"/>
    <x v="2"/>
    <x v="1"/>
    <x v="4"/>
    <x v="417"/>
    <x v="0"/>
    <x v="3"/>
    <x v="2"/>
    <x v="9"/>
    <x v="9"/>
    <x v="0"/>
    <x v="0"/>
    <x v="8"/>
    <x v="0"/>
  </r>
  <r>
    <x v="1"/>
    <x v="0"/>
    <x v="483"/>
    <x v="511"/>
    <x v="53"/>
    <x v="2"/>
    <x v="5467"/>
    <x v="1583"/>
    <x v="2"/>
    <x v="1"/>
    <x v="1961"/>
    <x v="417"/>
    <x v="3007"/>
    <x v="3"/>
    <x v="2"/>
    <x v="9"/>
    <x v="9"/>
    <x v="0"/>
    <x v="0"/>
    <x v="8"/>
    <x v="0"/>
  </r>
  <r>
    <x v="1"/>
    <x v="0"/>
    <x v="530"/>
    <x v="565"/>
    <x v="53"/>
    <x v="2"/>
    <x v="5468"/>
    <x v="51"/>
    <x v="2"/>
    <x v="2"/>
    <x v="84"/>
    <x v="455"/>
    <x v="1681"/>
    <x v="4"/>
    <x v="3"/>
    <x v="16"/>
    <x v="16"/>
    <x v="0"/>
    <x v="0"/>
    <x v="8"/>
    <x v="0"/>
  </r>
  <r>
    <x v="1"/>
    <x v="0"/>
    <x v="544"/>
    <x v="579"/>
    <x v="53"/>
    <x v="2"/>
    <x v="5469"/>
    <x v="45"/>
    <x v="2"/>
    <x v="2"/>
    <x v="128"/>
    <x v="467"/>
    <x v="3008"/>
    <x v="4"/>
    <x v="3"/>
    <x v="20"/>
    <x v="20"/>
    <x v="0"/>
    <x v="0"/>
    <x v="8"/>
    <x v="0"/>
  </r>
  <r>
    <x v="1"/>
    <x v="0"/>
    <x v="484"/>
    <x v="512"/>
    <x v="53"/>
    <x v="2"/>
    <x v="5470"/>
    <x v="1584"/>
    <x v="2"/>
    <x v="2"/>
    <x v="1962"/>
    <x v="418"/>
    <x v="3009"/>
    <x v="2"/>
    <x v="1"/>
    <x v="29"/>
    <x v="29"/>
    <x v="0"/>
    <x v="0"/>
    <x v="8"/>
    <x v="0"/>
  </r>
  <r>
    <x v="1"/>
    <x v="0"/>
    <x v="528"/>
    <x v="560"/>
    <x v="53"/>
    <x v="2"/>
    <x v="5471"/>
    <x v="492"/>
    <x v="2"/>
    <x v="2"/>
    <x v="1214"/>
    <x v="454"/>
    <x v="3010"/>
    <x v="2"/>
    <x v="1"/>
    <x v="29"/>
    <x v="29"/>
    <x v="0"/>
    <x v="0"/>
    <x v="8"/>
    <x v="0"/>
  </r>
  <r>
    <x v="1"/>
    <x v="0"/>
    <x v="528"/>
    <x v="560"/>
    <x v="53"/>
    <x v="2"/>
    <x v="5472"/>
    <x v="573"/>
    <x v="2"/>
    <x v="2"/>
    <x v="1963"/>
    <x v="454"/>
    <x v="3011"/>
    <x v="2"/>
    <x v="1"/>
    <x v="29"/>
    <x v="29"/>
    <x v="0"/>
    <x v="0"/>
    <x v="8"/>
    <x v="0"/>
  </r>
  <r>
    <x v="1"/>
    <x v="0"/>
    <x v="118"/>
    <x v="117"/>
    <x v="53"/>
    <x v="2"/>
    <x v="5473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3"/>
    <x v="2"/>
    <x v="5474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3"/>
    <x v="2"/>
    <x v="547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99"/>
    <x v="53"/>
    <x v="2"/>
    <x v="5476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120"/>
    <x v="53"/>
    <x v="2"/>
    <x v="5477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220"/>
    <x v="53"/>
    <x v="2"/>
    <x v="5478"/>
    <x v="4"/>
    <x v="3"/>
    <x v="3"/>
    <x v="4"/>
    <x v="0"/>
    <x v="0"/>
    <x v="2"/>
    <x v="1"/>
    <x v="14"/>
    <x v="14"/>
    <x v="0"/>
    <x v="0"/>
    <x v="8"/>
    <x v="0"/>
  </r>
  <r>
    <x v="1"/>
    <x v="0"/>
    <x v="118"/>
    <x v="123"/>
    <x v="53"/>
    <x v="2"/>
    <x v="5479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3"/>
    <x v="53"/>
    <x v="2"/>
    <x v="5480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486"/>
    <x v="53"/>
    <x v="2"/>
    <x v="5481"/>
    <x v="4"/>
    <x v="3"/>
    <x v="3"/>
    <x v="4"/>
    <x v="0"/>
    <x v="0"/>
    <x v="0"/>
    <x v="0"/>
    <x v="0"/>
    <x v="0"/>
    <x v="0"/>
    <x v="0"/>
    <x v="8"/>
    <x v="0"/>
  </r>
  <r>
    <x v="1"/>
    <x v="0"/>
    <x v="307"/>
    <x v="329"/>
    <x v="54"/>
    <x v="2"/>
    <x v="5482"/>
    <x v="47"/>
    <x v="2"/>
    <x v="2"/>
    <x v="47"/>
    <x v="275"/>
    <x v="3012"/>
    <x v="4"/>
    <x v="3"/>
    <x v="16"/>
    <x v="16"/>
    <x v="0"/>
    <x v="0"/>
    <x v="8"/>
    <x v="0"/>
  </r>
  <r>
    <x v="1"/>
    <x v="0"/>
    <x v="47"/>
    <x v="47"/>
    <x v="54"/>
    <x v="2"/>
    <x v="5483"/>
    <x v="51"/>
    <x v="2"/>
    <x v="2"/>
    <x v="51"/>
    <x v="45"/>
    <x v="54"/>
    <x v="4"/>
    <x v="3"/>
    <x v="16"/>
    <x v="16"/>
    <x v="0"/>
    <x v="0"/>
    <x v="8"/>
    <x v="0"/>
  </r>
  <r>
    <x v="1"/>
    <x v="0"/>
    <x v="49"/>
    <x v="49"/>
    <x v="54"/>
    <x v="2"/>
    <x v="5484"/>
    <x v="47"/>
    <x v="2"/>
    <x v="2"/>
    <x v="47"/>
    <x v="47"/>
    <x v="1580"/>
    <x v="4"/>
    <x v="3"/>
    <x v="16"/>
    <x v="16"/>
    <x v="0"/>
    <x v="0"/>
    <x v="8"/>
    <x v="0"/>
  </r>
  <r>
    <x v="1"/>
    <x v="0"/>
    <x v="165"/>
    <x v="175"/>
    <x v="54"/>
    <x v="2"/>
    <x v="5485"/>
    <x v="47"/>
    <x v="2"/>
    <x v="2"/>
    <x v="68"/>
    <x v="146"/>
    <x v="710"/>
    <x v="4"/>
    <x v="3"/>
    <x v="21"/>
    <x v="21"/>
    <x v="0"/>
    <x v="0"/>
    <x v="8"/>
    <x v="0"/>
  </r>
  <r>
    <x v="1"/>
    <x v="0"/>
    <x v="261"/>
    <x v="277"/>
    <x v="54"/>
    <x v="2"/>
    <x v="5486"/>
    <x v="45"/>
    <x v="2"/>
    <x v="2"/>
    <x v="131"/>
    <x v="230"/>
    <x v="1277"/>
    <x v="4"/>
    <x v="3"/>
    <x v="20"/>
    <x v="20"/>
    <x v="0"/>
    <x v="0"/>
    <x v="8"/>
    <x v="0"/>
  </r>
  <r>
    <x v="1"/>
    <x v="0"/>
    <x v="263"/>
    <x v="279"/>
    <x v="54"/>
    <x v="2"/>
    <x v="5487"/>
    <x v="64"/>
    <x v="2"/>
    <x v="2"/>
    <x v="256"/>
    <x v="232"/>
    <x v="3013"/>
    <x v="4"/>
    <x v="3"/>
    <x v="20"/>
    <x v="20"/>
    <x v="0"/>
    <x v="0"/>
    <x v="8"/>
    <x v="0"/>
  </r>
  <r>
    <x v="1"/>
    <x v="0"/>
    <x v="173"/>
    <x v="183"/>
    <x v="54"/>
    <x v="2"/>
    <x v="5488"/>
    <x v="569"/>
    <x v="2"/>
    <x v="2"/>
    <x v="703"/>
    <x v="154"/>
    <x v="1111"/>
    <x v="4"/>
    <x v="3"/>
    <x v="16"/>
    <x v="16"/>
    <x v="0"/>
    <x v="0"/>
    <x v="8"/>
    <x v="0"/>
  </r>
  <r>
    <x v="1"/>
    <x v="0"/>
    <x v="88"/>
    <x v="87"/>
    <x v="54"/>
    <x v="2"/>
    <x v="5489"/>
    <x v="46"/>
    <x v="2"/>
    <x v="2"/>
    <x v="82"/>
    <x v="77"/>
    <x v="3014"/>
    <x v="4"/>
    <x v="3"/>
    <x v="19"/>
    <x v="19"/>
    <x v="0"/>
    <x v="0"/>
    <x v="8"/>
    <x v="0"/>
  </r>
  <r>
    <x v="1"/>
    <x v="0"/>
    <x v="179"/>
    <x v="189"/>
    <x v="54"/>
    <x v="2"/>
    <x v="5490"/>
    <x v="995"/>
    <x v="2"/>
    <x v="2"/>
    <x v="1964"/>
    <x v="159"/>
    <x v="3015"/>
    <x v="4"/>
    <x v="3"/>
    <x v="21"/>
    <x v="21"/>
    <x v="0"/>
    <x v="0"/>
    <x v="8"/>
    <x v="0"/>
  </r>
  <r>
    <x v="1"/>
    <x v="0"/>
    <x v="180"/>
    <x v="190"/>
    <x v="54"/>
    <x v="2"/>
    <x v="5491"/>
    <x v="47"/>
    <x v="2"/>
    <x v="2"/>
    <x v="68"/>
    <x v="160"/>
    <x v="596"/>
    <x v="4"/>
    <x v="3"/>
    <x v="21"/>
    <x v="21"/>
    <x v="0"/>
    <x v="0"/>
    <x v="8"/>
    <x v="0"/>
  </r>
  <r>
    <x v="1"/>
    <x v="0"/>
    <x v="388"/>
    <x v="416"/>
    <x v="54"/>
    <x v="2"/>
    <x v="5492"/>
    <x v="61"/>
    <x v="2"/>
    <x v="2"/>
    <x v="64"/>
    <x v="344"/>
    <x v="2653"/>
    <x v="4"/>
    <x v="3"/>
    <x v="21"/>
    <x v="21"/>
    <x v="0"/>
    <x v="0"/>
    <x v="8"/>
    <x v="0"/>
  </r>
  <r>
    <x v="1"/>
    <x v="0"/>
    <x v="181"/>
    <x v="191"/>
    <x v="54"/>
    <x v="2"/>
    <x v="5493"/>
    <x v="59"/>
    <x v="2"/>
    <x v="2"/>
    <x v="129"/>
    <x v="161"/>
    <x v="1287"/>
    <x v="4"/>
    <x v="3"/>
    <x v="21"/>
    <x v="21"/>
    <x v="0"/>
    <x v="0"/>
    <x v="8"/>
    <x v="0"/>
  </r>
  <r>
    <x v="1"/>
    <x v="0"/>
    <x v="183"/>
    <x v="193"/>
    <x v="54"/>
    <x v="2"/>
    <x v="5494"/>
    <x v="47"/>
    <x v="2"/>
    <x v="2"/>
    <x v="68"/>
    <x v="162"/>
    <x v="177"/>
    <x v="4"/>
    <x v="3"/>
    <x v="21"/>
    <x v="21"/>
    <x v="0"/>
    <x v="0"/>
    <x v="8"/>
    <x v="0"/>
  </r>
  <r>
    <x v="1"/>
    <x v="0"/>
    <x v="272"/>
    <x v="288"/>
    <x v="54"/>
    <x v="2"/>
    <x v="5495"/>
    <x v="52"/>
    <x v="2"/>
    <x v="2"/>
    <x v="193"/>
    <x v="240"/>
    <x v="602"/>
    <x v="4"/>
    <x v="3"/>
    <x v="20"/>
    <x v="20"/>
    <x v="0"/>
    <x v="0"/>
    <x v="8"/>
    <x v="0"/>
  </r>
  <r>
    <x v="1"/>
    <x v="0"/>
    <x v="450"/>
    <x v="476"/>
    <x v="54"/>
    <x v="2"/>
    <x v="5496"/>
    <x v="47"/>
    <x v="2"/>
    <x v="2"/>
    <x v="68"/>
    <x v="344"/>
    <x v="606"/>
    <x v="4"/>
    <x v="3"/>
    <x v="21"/>
    <x v="21"/>
    <x v="0"/>
    <x v="0"/>
    <x v="8"/>
    <x v="0"/>
  </r>
  <r>
    <x v="1"/>
    <x v="0"/>
    <x v="273"/>
    <x v="289"/>
    <x v="54"/>
    <x v="2"/>
    <x v="5497"/>
    <x v="47"/>
    <x v="2"/>
    <x v="2"/>
    <x v="85"/>
    <x v="241"/>
    <x v="607"/>
    <x v="4"/>
    <x v="3"/>
    <x v="20"/>
    <x v="20"/>
    <x v="0"/>
    <x v="0"/>
    <x v="8"/>
    <x v="0"/>
  </r>
  <r>
    <x v="1"/>
    <x v="0"/>
    <x v="185"/>
    <x v="195"/>
    <x v="54"/>
    <x v="2"/>
    <x v="5498"/>
    <x v="47"/>
    <x v="2"/>
    <x v="2"/>
    <x v="68"/>
    <x v="164"/>
    <x v="180"/>
    <x v="4"/>
    <x v="3"/>
    <x v="21"/>
    <x v="21"/>
    <x v="0"/>
    <x v="0"/>
    <x v="8"/>
    <x v="0"/>
  </r>
  <r>
    <x v="1"/>
    <x v="0"/>
    <x v="102"/>
    <x v="101"/>
    <x v="54"/>
    <x v="2"/>
    <x v="5499"/>
    <x v="46"/>
    <x v="2"/>
    <x v="2"/>
    <x v="82"/>
    <x v="88"/>
    <x v="2074"/>
    <x v="4"/>
    <x v="3"/>
    <x v="19"/>
    <x v="19"/>
    <x v="0"/>
    <x v="0"/>
    <x v="8"/>
    <x v="0"/>
  </r>
  <r>
    <x v="1"/>
    <x v="0"/>
    <x v="201"/>
    <x v="211"/>
    <x v="54"/>
    <x v="2"/>
    <x v="5500"/>
    <x v="47"/>
    <x v="2"/>
    <x v="2"/>
    <x v="68"/>
    <x v="175"/>
    <x v="714"/>
    <x v="4"/>
    <x v="3"/>
    <x v="21"/>
    <x v="21"/>
    <x v="0"/>
    <x v="0"/>
    <x v="8"/>
    <x v="0"/>
  </r>
  <r>
    <x v="1"/>
    <x v="0"/>
    <x v="551"/>
    <x v="586"/>
    <x v="54"/>
    <x v="2"/>
    <x v="5501"/>
    <x v="45"/>
    <x v="2"/>
    <x v="2"/>
    <x v="61"/>
    <x v="473"/>
    <x v="3016"/>
    <x v="4"/>
    <x v="3"/>
    <x v="21"/>
    <x v="21"/>
    <x v="0"/>
    <x v="0"/>
    <x v="8"/>
    <x v="0"/>
  </r>
  <r>
    <x v="1"/>
    <x v="0"/>
    <x v="204"/>
    <x v="214"/>
    <x v="54"/>
    <x v="2"/>
    <x v="5502"/>
    <x v="45"/>
    <x v="2"/>
    <x v="2"/>
    <x v="61"/>
    <x v="178"/>
    <x v="198"/>
    <x v="4"/>
    <x v="3"/>
    <x v="21"/>
    <x v="21"/>
    <x v="0"/>
    <x v="0"/>
    <x v="8"/>
    <x v="0"/>
  </r>
  <r>
    <x v="1"/>
    <x v="0"/>
    <x v="118"/>
    <x v="300"/>
    <x v="54"/>
    <x v="2"/>
    <x v="5503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18"/>
    <x v="54"/>
    <x v="2"/>
    <x v="5504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122"/>
    <x v="54"/>
    <x v="2"/>
    <x v="5505"/>
    <x v="75"/>
    <x v="1"/>
    <x v="0"/>
    <x v="4"/>
    <x v="0"/>
    <x v="0"/>
    <x v="4"/>
    <x v="3"/>
    <x v="20"/>
    <x v="20"/>
    <x v="0"/>
    <x v="0"/>
    <x v="8"/>
    <x v="0"/>
  </r>
  <r>
    <x v="2"/>
    <x v="0"/>
    <x v="1"/>
    <x v="1"/>
    <x v="55"/>
    <x v="2"/>
    <x v="5506"/>
    <x v="163"/>
    <x v="1"/>
    <x v="0"/>
    <x v="1965"/>
    <x v="1"/>
    <x v="3017"/>
    <x v="0"/>
    <x v="0"/>
    <x v="1"/>
    <x v="1"/>
    <x v="0"/>
    <x v="0"/>
    <x v="9"/>
    <x v="0"/>
  </r>
  <r>
    <x v="2"/>
    <x v="0"/>
    <x v="119"/>
    <x v="129"/>
    <x v="55"/>
    <x v="2"/>
    <x v="5507"/>
    <x v="1585"/>
    <x v="1"/>
    <x v="0"/>
    <x v="1966"/>
    <x v="103"/>
    <x v="3018"/>
    <x v="0"/>
    <x v="0"/>
    <x v="1"/>
    <x v="1"/>
    <x v="0"/>
    <x v="0"/>
    <x v="9"/>
    <x v="0"/>
  </r>
  <r>
    <x v="2"/>
    <x v="0"/>
    <x v="222"/>
    <x v="238"/>
    <x v="55"/>
    <x v="2"/>
    <x v="5508"/>
    <x v="256"/>
    <x v="1"/>
    <x v="0"/>
    <x v="1967"/>
    <x v="194"/>
    <x v="3019"/>
    <x v="5"/>
    <x v="0"/>
    <x v="27"/>
    <x v="27"/>
    <x v="0"/>
    <x v="0"/>
    <x v="9"/>
    <x v="0"/>
  </r>
  <r>
    <x v="2"/>
    <x v="0"/>
    <x v="2"/>
    <x v="2"/>
    <x v="55"/>
    <x v="2"/>
    <x v="5509"/>
    <x v="657"/>
    <x v="1"/>
    <x v="0"/>
    <x v="1968"/>
    <x v="2"/>
    <x v="3020"/>
    <x v="0"/>
    <x v="0"/>
    <x v="2"/>
    <x v="2"/>
    <x v="0"/>
    <x v="0"/>
    <x v="9"/>
    <x v="0"/>
  </r>
  <r>
    <x v="2"/>
    <x v="0"/>
    <x v="5"/>
    <x v="5"/>
    <x v="55"/>
    <x v="2"/>
    <x v="5510"/>
    <x v="104"/>
    <x v="1"/>
    <x v="0"/>
    <x v="1161"/>
    <x v="5"/>
    <x v="1885"/>
    <x v="0"/>
    <x v="0"/>
    <x v="2"/>
    <x v="2"/>
    <x v="0"/>
    <x v="0"/>
    <x v="9"/>
    <x v="0"/>
  </r>
  <r>
    <x v="2"/>
    <x v="0"/>
    <x v="6"/>
    <x v="6"/>
    <x v="55"/>
    <x v="2"/>
    <x v="5511"/>
    <x v="128"/>
    <x v="1"/>
    <x v="0"/>
    <x v="355"/>
    <x v="6"/>
    <x v="3021"/>
    <x v="0"/>
    <x v="0"/>
    <x v="2"/>
    <x v="2"/>
    <x v="0"/>
    <x v="0"/>
    <x v="9"/>
    <x v="0"/>
  </r>
  <r>
    <x v="2"/>
    <x v="0"/>
    <x v="9"/>
    <x v="9"/>
    <x v="55"/>
    <x v="2"/>
    <x v="5512"/>
    <x v="355"/>
    <x v="1"/>
    <x v="0"/>
    <x v="1969"/>
    <x v="9"/>
    <x v="3022"/>
    <x v="0"/>
    <x v="0"/>
    <x v="2"/>
    <x v="2"/>
    <x v="0"/>
    <x v="0"/>
    <x v="9"/>
    <x v="0"/>
  </r>
  <r>
    <x v="2"/>
    <x v="0"/>
    <x v="10"/>
    <x v="10"/>
    <x v="55"/>
    <x v="2"/>
    <x v="5513"/>
    <x v="1471"/>
    <x v="1"/>
    <x v="0"/>
    <x v="1970"/>
    <x v="10"/>
    <x v="3023"/>
    <x v="0"/>
    <x v="0"/>
    <x v="2"/>
    <x v="2"/>
    <x v="0"/>
    <x v="0"/>
    <x v="9"/>
    <x v="0"/>
  </r>
  <r>
    <x v="2"/>
    <x v="0"/>
    <x v="472"/>
    <x v="500"/>
    <x v="55"/>
    <x v="2"/>
    <x v="5514"/>
    <x v="1586"/>
    <x v="1"/>
    <x v="0"/>
    <x v="1971"/>
    <x v="408"/>
    <x v="3024"/>
    <x v="2"/>
    <x v="1"/>
    <x v="13"/>
    <x v="13"/>
    <x v="0"/>
    <x v="0"/>
    <x v="9"/>
    <x v="0"/>
  </r>
  <r>
    <x v="2"/>
    <x v="0"/>
    <x v="592"/>
    <x v="629"/>
    <x v="55"/>
    <x v="2"/>
    <x v="5515"/>
    <x v="110"/>
    <x v="1"/>
    <x v="0"/>
    <x v="1972"/>
    <x v="512"/>
    <x v="3025"/>
    <x v="2"/>
    <x v="1"/>
    <x v="14"/>
    <x v="14"/>
    <x v="0"/>
    <x v="0"/>
    <x v="9"/>
    <x v="0"/>
  </r>
  <r>
    <x v="2"/>
    <x v="0"/>
    <x v="12"/>
    <x v="12"/>
    <x v="55"/>
    <x v="2"/>
    <x v="5516"/>
    <x v="1587"/>
    <x v="1"/>
    <x v="0"/>
    <x v="1973"/>
    <x v="12"/>
    <x v="3026"/>
    <x v="1"/>
    <x v="1"/>
    <x v="4"/>
    <x v="4"/>
    <x v="0"/>
    <x v="0"/>
    <x v="9"/>
    <x v="0"/>
  </r>
  <r>
    <x v="2"/>
    <x v="0"/>
    <x v="408"/>
    <x v="436"/>
    <x v="55"/>
    <x v="2"/>
    <x v="5517"/>
    <x v="1588"/>
    <x v="1"/>
    <x v="0"/>
    <x v="1974"/>
    <x v="360"/>
    <x v="3027"/>
    <x v="1"/>
    <x v="1"/>
    <x v="4"/>
    <x v="4"/>
    <x v="0"/>
    <x v="0"/>
    <x v="9"/>
    <x v="0"/>
  </r>
  <r>
    <x v="2"/>
    <x v="0"/>
    <x v="409"/>
    <x v="437"/>
    <x v="55"/>
    <x v="2"/>
    <x v="5518"/>
    <x v="1045"/>
    <x v="1"/>
    <x v="0"/>
    <x v="1263"/>
    <x v="361"/>
    <x v="2020"/>
    <x v="1"/>
    <x v="1"/>
    <x v="4"/>
    <x v="4"/>
    <x v="0"/>
    <x v="0"/>
    <x v="9"/>
    <x v="0"/>
  </r>
  <r>
    <x v="2"/>
    <x v="0"/>
    <x v="673"/>
    <x v="712"/>
    <x v="55"/>
    <x v="2"/>
    <x v="5519"/>
    <x v="1589"/>
    <x v="1"/>
    <x v="0"/>
    <x v="1975"/>
    <x v="584"/>
    <x v="3028"/>
    <x v="0"/>
    <x v="0"/>
    <x v="6"/>
    <x v="6"/>
    <x v="0"/>
    <x v="0"/>
    <x v="9"/>
    <x v="0"/>
  </r>
  <r>
    <x v="2"/>
    <x v="0"/>
    <x v="14"/>
    <x v="14"/>
    <x v="55"/>
    <x v="2"/>
    <x v="5520"/>
    <x v="1590"/>
    <x v="1"/>
    <x v="0"/>
    <x v="1976"/>
    <x v="14"/>
    <x v="3029"/>
    <x v="0"/>
    <x v="0"/>
    <x v="6"/>
    <x v="6"/>
    <x v="0"/>
    <x v="0"/>
    <x v="9"/>
    <x v="0"/>
  </r>
  <r>
    <x v="2"/>
    <x v="0"/>
    <x v="653"/>
    <x v="691"/>
    <x v="55"/>
    <x v="2"/>
    <x v="5521"/>
    <x v="201"/>
    <x v="1"/>
    <x v="0"/>
    <x v="1977"/>
    <x v="565"/>
    <x v="3030"/>
    <x v="0"/>
    <x v="0"/>
    <x v="6"/>
    <x v="6"/>
    <x v="0"/>
    <x v="0"/>
    <x v="9"/>
    <x v="0"/>
  </r>
  <r>
    <x v="2"/>
    <x v="0"/>
    <x v="410"/>
    <x v="438"/>
    <x v="55"/>
    <x v="2"/>
    <x v="5522"/>
    <x v="417"/>
    <x v="1"/>
    <x v="0"/>
    <x v="509"/>
    <x v="362"/>
    <x v="789"/>
    <x v="1"/>
    <x v="1"/>
    <x v="4"/>
    <x v="4"/>
    <x v="0"/>
    <x v="0"/>
    <x v="9"/>
    <x v="0"/>
  </r>
  <r>
    <x v="2"/>
    <x v="0"/>
    <x v="491"/>
    <x v="520"/>
    <x v="55"/>
    <x v="2"/>
    <x v="5523"/>
    <x v="1591"/>
    <x v="1"/>
    <x v="0"/>
    <x v="1978"/>
    <x v="425"/>
    <x v="3031"/>
    <x v="1"/>
    <x v="1"/>
    <x v="4"/>
    <x v="4"/>
    <x v="0"/>
    <x v="0"/>
    <x v="9"/>
    <x v="0"/>
  </r>
  <r>
    <x v="2"/>
    <x v="0"/>
    <x v="492"/>
    <x v="521"/>
    <x v="55"/>
    <x v="2"/>
    <x v="5524"/>
    <x v="174"/>
    <x v="1"/>
    <x v="0"/>
    <x v="193"/>
    <x v="426"/>
    <x v="3032"/>
    <x v="1"/>
    <x v="1"/>
    <x v="4"/>
    <x v="4"/>
    <x v="0"/>
    <x v="0"/>
    <x v="9"/>
    <x v="0"/>
  </r>
  <r>
    <x v="2"/>
    <x v="0"/>
    <x v="493"/>
    <x v="522"/>
    <x v="55"/>
    <x v="2"/>
    <x v="5525"/>
    <x v="1592"/>
    <x v="1"/>
    <x v="0"/>
    <x v="1979"/>
    <x v="427"/>
    <x v="3033"/>
    <x v="1"/>
    <x v="1"/>
    <x v="4"/>
    <x v="4"/>
    <x v="0"/>
    <x v="0"/>
    <x v="9"/>
    <x v="0"/>
  </r>
  <r>
    <x v="2"/>
    <x v="0"/>
    <x v="21"/>
    <x v="21"/>
    <x v="55"/>
    <x v="2"/>
    <x v="5526"/>
    <x v="1593"/>
    <x v="1"/>
    <x v="0"/>
    <x v="1980"/>
    <x v="21"/>
    <x v="3034"/>
    <x v="1"/>
    <x v="1"/>
    <x v="8"/>
    <x v="8"/>
    <x v="0"/>
    <x v="0"/>
    <x v="9"/>
    <x v="0"/>
  </r>
  <r>
    <x v="2"/>
    <x v="0"/>
    <x v="227"/>
    <x v="243"/>
    <x v="55"/>
    <x v="2"/>
    <x v="5527"/>
    <x v="1594"/>
    <x v="1"/>
    <x v="0"/>
    <x v="1981"/>
    <x v="199"/>
    <x v="3035"/>
    <x v="2"/>
    <x v="1"/>
    <x v="5"/>
    <x v="5"/>
    <x v="0"/>
    <x v="0"/>
    <x v="9"/>
    <x v="0"/>
  </r>
  <r>
    <x v="2"/>
    <x v="0"/>
    <x v="343"/>
    <x v="371"/>
    <x v="55"/>
    <x v="2"/>
    <x v="5528"/>
    <x v="1595"/>
    <x v="1"/>
    <x v="0"/>
    <x v="1982"/>
    <x v="307"/>
    <x v="3036"/>
    <x v="1"/>
    <x v="1"/>
    <x v="4"/>
    <x v="4"/>
    <x v="0"/>
    <x v="0"/>
    <x v="9"/>
    <x v="0"/>
  </r>
  <r>
    <x v="2"/>
    <x v="0"/>
    <x v="412"/>
    <x v="440"/>
    <x v="55"/>
    <x v="2"/>
    <x v="5529"/>
    <x v="1478"/>
    <x v="1"/>
    <x v="0"/>
    <x v="1808"/>
    <x v="310"/>
    <x v="3037"/>
    <x v="1"/>
    <x v="1"/>
    <x v="4"/>
    <x v="4"/>
    <x v="0"/>
    <x v="0"/>
    <x v="9"/>
    <x v="0"/>
  </r>
  <r>
    <x v="2"/>
    <x v="0"/>
    <x v="348"/>
    <x v="376"/>
    <x v="55"/>
    <x v="2"/>
    <x v="5530"/>
    <x v="1596"/>
    <x v="1"/>
    <x v="0"/>
    <x v="1983"/>
    <x v="312"/>
    <x v="3038"/>
    <x v="1"/>
    <x v="1"/>
    <x v="4"/>
    <x v="4"/>
    <x v="0"/>
    <x v="0"/>
    <x v="9"/>
    <x v="0"/>
  </r>
  <r>
    <x v="2"/>
    <x v="0"/>
    <x v="350"/>
    <x v="378"/>
    <x v="55"/>
    <x v="2"/>
    <x v="5531"/>
    <x v="1597"/>
    <x v="1"/>
    <x v="0"/>
    <x v="1984"/>
    <x v="198"/>
    <x v="3039"/>
    <x v="1"/>
    <x v="1"/>
    <x v="4"/>
    <x v="4"/>
    <x v="0"/>
    <x v="0"/>
    <x v="9"/>
    <x v="0"/>
  </r>
  <r>
    <x v="2"/>
    <x v="0"/>
    <x v="354"/>
    <x v="382"/>
    <x v="55"/>
    <x v="2"/>
    <x v="5532"/>
    <x v="1598"/>
    <x v="1"/>
    <x v="0"/>
    <x v="1985"/>
    <x v="317"/>
    <x v="3040"/>
    <x v="1"/>
    <x v="1"/>
    <x v="4"/>
    <x v="4"/>
    <x v="0"/>
    <x v="0"/>
    <x v="9"/>
    <x v="0"/>
  </r>
  <r>
    <x v="2"/>
    <x v="0"/>
    <x v="576"/>
    <x v="612"/>
    <x v="55"/>
    <x v="2"/>
    <x v="5533"/>
    <x v="1599"/>
    <x v="1"/>
    <x v="0"/>
    <x v="1986"/>
    <x v="497"/>
    <x v="3041"/>
    <x v="2"/>
    <x v="1"/>
    <x v="5"/>
    <x v="5"/>
    <x v="0"/>
    <x v="0"/>
    <x v="9"/>
    <x v="0"/>
  </r>
  <r>
    <x v="2"/>
    <x v="0"/>
    <x v="230"/>
    <x v="246"/>
    <x v="55"/>
    <x v="2"/>
    <x v="5534"/>
    <x v="1600"/>
    <x v="1"/>
    <x v="0"/>
    <x v="1987"/>
    <x v="202"/>
    <x v="3042"/>
    <x v="2"/>
    <x v="1"/>
    <x v="22"/>
    <x v="22"/>
    <x v="0"/>
    <x v="0"/>
    <x v="9"/>
    <x v="0"/>
  </r>
  <r>
    <x v="2"/>
    <x v="0"/>
    <x v="231"/>
    <x v="247"/>
    <x v="55"/>
    <x v="2"/>
    <x v="5535"/>
    <x v="1601"/>
    <x v="1"/>
    <x v="0"/>
    <x v="1988"/>
    <x v="203"/>
    <x v="3043"/>
    <x v="2"/>
    <x v="1"/>
    <x v="22"/>
    <x v="22"/>
    <x v="0"/>
    <x v="0"/>
    <x v="9"/>
    <x v="0"/>
  </r>
  <r>
    <x v="2"/>
    <x v="0"/>
    <x v="24"/>
    <x v="24"/>
    <x v="55"/>
    <x v="2"/>
    <x v="5536"/>
    <x v="1602"/>
    <x v="1"/>
    <x v="0"/>
    <x v="1989"/>
    <x v="24"/>
    <x v="3044"/>
    <x v="3"/>
    <x v="2"/>
    <x v="9"/>
    <x v="9"/>
    <x v="0"/>
    <x v="0"/>
    <x v="9"/>
    <x v="0"/>
  </r>
  <r>
    <x v="2"/>
    <x v="0"/>
    <x v="26"/>
    <x v="26"/>
    <x v="55"/>
    <x v="2"/>
    <x v="5537"/>
    <x v="1603"/>
    <x v="1"/>
    <x v="0"/>
    <x v="1990"/>
    <x v="26"/>
    <x v="3045"/>
    <x v="3"/>
    <x v="2"/>
    <x v="9"/>
    <x v="9"/>
    <x v="0"/>
    <x v="0"/>
    <x v="9"/>
    <x v="0"/>
  </r>
  <r>
    <x v="2"/>
    <x v="0"/>
    <x v="360"/>
    <x v="388"/>
    <x v="55"/>
    <x v="2"/>
    <x v="5538"/>
    <x v="1604"/>
    <x v="1"/>
    <x v="0"/>
    <x v="1991"/>
    <x v="322"/>
    <x v="3046"/>
    <x v="1"/>
    <x v="1"/>
    <x v="31"/>
    <x v="31"/>
    <x v="0"/>
    <x v="0"/>
    <x v="9"/>
    <x v="0"/>
  </r>
  <r>
    <x v="2"/>
    <x v="0"/>
    <x v="236"/>
    <x v="252"/>
    <x v="55"/>
    <x v="2"/>
    <x v="5539"/>
    <x v="1605"/>
    <x v="1"/>
    <x v="0"/>
    <x v="1992"/>
    <x v="208"/>
    <x v="3047"/>
    <x v="3"/>
    <x v="2"/>
    <x v="9"/>
    <x v="9"/>
    <x v="0"/>
    <x v="0"/>
    <x v="9"/>
    <x v="0"/>
  </r>
  <r>
    <x v="2"/>
    <x v="0"/>
    <x v="237"/>
    <x v="253"/>
    <x v="55"/>
    <x v="2"/>
    <x v="5540"/>
    <x v="1606"/>
    <x v="1"/>
    <x v="0"/>
    <x v="1993"/>
    <x v="209"/>
    <x v="3048"/>
    <x v="3"/>
    <x v="2"/>
    <x v="9"/>
    <x v="9"/>
    <x v="0"/>
    <x v="0"/>
    <x v="9"/>
    <x v="0"/>
  </r>
  <r>
    <x v="2"/>
    <x v="0"/>
    <x v="238"/>
    <x v="254"/>
    <x v="55"/>
    <x v="2"/>
    <x v="5541"/>
    <x v="296"/>
    <x v="1"/>
    <x v="0"/>
    <x v="1994"/>
    <x v="210"/>
    <x v="3049"/>
    <x v="3"/>
    <x v="2"/>
    <x v="9"/>
    <x v="9"/>
    <x v="0"/>
    <x v="0"/>
    <x v="9"/>
    <x v="0"/>
  </r>
  <r>
    <x v="2"/>
    <x v="0"/>
    <x v="241"/>
    <x v="257"/>
    <x v="55"/>
    <x v="2"/>
    <x v="5542"/>
    <x v="693"/>
    <x v="1"/>
    <x v="0"/>
    <x v="844"/>
    <x v="213"/>
    <x v="3050"/>
    <x v="1"/>
    <x v="1"/>
    <x v="11"/>
    <x v="11"/>
    <x v="0"/>
    <x v="0"/>
    <x v="9"/>
    <x v="0"/>
  </r>
  <r>
    <x v="2"/>
    <x v="0"/>
    <x v="241"/>
    <x v="257"/>
    <x v="55"/>
    <x v="2"/>
    <x v="5543"/>
    <x v="4"/>
    <x v="1"/>
    <x v="0"/>
    <x v="4"/>
    <x v="213"/>
    <x v="0"/>
    <x v="1"/>
    <x v="1"/>
    <x v="11"/>
    <x v="11"/>
    <x v="0"/>
    <x v="0"/>
    <x v="9"/>
    <x v="0"/>
  </r>
  <r>
    <x v="2"/>
    <x v="0"/>
    <x v="366"/>
    <x v="394"/>
    <x v="55"/>
    <x v="2"/>
    <x v="5544"/>
    <x v="1607"/>
    <x v="1"/>
    <x v="0"/>
    <x v="1995"/>
    <x v="29"/>
    <x v="3051"/>
    <x v="1"/>
    <x v="1"/>
    <x v="31"/>
    <x v="31"/>
    <x v="0"/>
    <x v="0"/>
    <x v="9"/>
    <x v="0"/>
  </r>
  <r>
    <x v="2"/>
    <x v="0"/>
    <x v="521"/>
    <x v="553"/>
    <x v="55"/>
    <x v="2"/>
    <x v="5545"/>
    <x v="1608"/>
    <x v="1"/>
    <x v="0"/>
    <x v="1996"/>
    <x v="450"/>
    <x v="3052"/>
    <x v="1"/>
    <x v="1"/>
    <x v="11"/>
    <x v="11"/>
    <x v="0"/>
    <x v="0"/>
    <x v="9"/>
    <x v="0"/>
  </r>
  <r>
    <x v="2"/>
    <x v="0"/>
    <x v="34"/>
    <x v="34"/>
    <x v="55"/>
    <x v="2"/>
    <x v="5546"/>
    <x v="351"/>
    <x v="1"/>
    <x v="0"/>
    <x v="39"/>
    <x v="34"/>
    <x v="3053"/>
    <x v="2"/>
    <x v="1"/>
    <x v="13"/>
    <x v="13"/>
    <x v="0"/>
    <x v="0"/>
    <x v="9"/>
    <x v="0"/>
  </r>
  <r>
    <x v="2"/>
    <x v="0"/>
    <x v="35"/>
    <x v="35"/>
    <x v="55"/>
    <x v="2"/>
    <x v="5547"/>
    <x v="1430"/>
    <x v="1"/>
    <x v="0"/>
    <x v="1997"/>
    <x v="34"/>
    <x v="3054"/>
    <x v="2"/>
    <x v="1"/>
    <x v="13"/>
    <x v="13"/>
    <x v="0"/>
    <x v="0"/>
    <x v="9"/>
    <x v="0"/>
  </r>
  <r>
    <x v="2"/>
    <x v="0"/>
    <x v="37"/>
    <x v="37"/>
    <x v="55"/>
    <x v="2"/>
    <x v="5548"/>
    <x v="1609"/>
    <x v="1"/>
    <x v="0"/>
    <x v="1998"/>
    <x v="34"/>
    <x v="3055"/>
    <x v="2"/>
    <x v="1"/>
    <x v="13"/>
    <x v="13"/>
    <x v="0"/>
    <x v="0"/>
    <x v="9"/>
    <x v="0"/>
  </r>
  <r>
    <x v="2"/>
    <x v="0"/>
    <x v="137"/>
    <x v="147"/>
    <x v="55"/>
    <x v="2"/>
    <x v="5549"/>
    <x v="1288"/>
    <x v="1"/>
    <x v="0"/>
    <x v="1999"/>
    <x v="121"/>
    <x v="3056"/>
    <x v="2"/>
    <x v="1"/>
    <x v="13"/>
    <x v="13"/>
    <x v="0"/>
    <x v="0"/>
    <x v="9"/>
    <x v="0"/>
  </r>
  <r>
    <x v="2"/>
    <x v="0"/>
    <x v="138"/>
    <x v="148"/>
    <x v="55"/>
    <x v="2"/>
    <x v="5550"/>
    <x v="1610"/>
    <x v="1"/>
    <x v="0"/>
    <x v="2000"/>
    <x v="121"/>
    <x v="3057"/>
    <x v="2"/>
    <x v="1"/>
    <x v="13"/>
    <x v="13"/>
    <x v="0"/>
    <x v="0"/>
    <x v="9"/>
    <x v="0"/>
  </r>
  <r>
    <x v="2"/>
    <x v="0"/>
    <x v="139"/>
    <x v="149"/>
    <x v="55"/>
    <x v="2"/>
    <x v="5551"/>
    <x v="4"/>
    <x v="1"/>
    <x v="0"/>
    <x v="4"/>
    <x v="121"/>
    <x v="0"/>
    <x v="2"/>
    <x v="1"/>
    <x v="13"/>
    <x v="13"/>
    <x v="0"/>
    <x v="0"/>
    <x v="9"/>
    <x v="0"/>
  </r>
  <r>
    <x v="2"/>
    <x v="0"/>
    <x v="585"/>
    <x v="622"/>
    <x v="55"/>
    <x v="2"/>
    <x v="5552"/>
    <x v="307"/>
    <x v="2"/>
    <x v="1"/>
    <x v="2001"/>
    <x v="505"/>
    <x v="3058"/>
    <x v="2"/>
    <x v="1"/>
    <x v="14"/>
    <x v="14"/>
    <x v="0"/>
    <x v="0"/>
    <x v="9"/>
    <x v="0"/>
  </r>
  <r>
    <x v="2"/>
    <x v="0"/>
    <x v="247"/>
    <x v="263"/>
    <x v="55"/>
    <x v="2"/>
    <x v="5553"/>
    <x v="1611"/>
    <x v="2"/>
    <x v="1"/>
    <x v="2002"/>
    <x v="218"/>
    <x v="3059"/>
    <x v="1"/>
    <x v="1"/>
    <x v="15"/>
    <x v="15"/>
    <x v="0"/>
    <x v="0"/>
    <x v="9"/>
    <x v="0"/>
  </r>
  <r>
    <x v="2"/>
    <x v="0"/>
    <x v="248"/>
    <x v="264"/>
    <x v="55"/>
    <x v="2"/>
    <x v="5554"/>
    <x v="998"/>
    <x v="2"/>
    <x v="1"/>
    <x v="2003"/>
    <x v="219"/>
    <x v="3060"/>
    <x v="1"/>
    <x v="1"/>
    <x v="15"/>
    <x v="15"/>
    <x v="0"/>
    <x v="0"/>
    <x v="9"/>
    <x v="0"/>
  </r>
  <r>
    <x v="2"/>
    <x v="0"/>
    <x v="573"/>
    <x v="609"/>
    <x v="55"/>
    <x v="2"/>
    <x v="5555"/>
    <x v="175"/>
    <x v="2"/>
    <x v="2"/>
    <x v="1774"/>
    <x v="494"/>
    <x v="3061"/>
    <x v="2"/>
    <x v="1"/>
    <x v="14"/>
    <x v="14"/>
    <x v="0"/>
    <x v="0"/>
    <x v="9"/>
    <x v="0"/>
  </r>
  <r>
    <x v="2"/>
    <x v="0"/>
    <x v="249"/>
    <x v="265"/>
    <x v="55"/>
    <x v="2"/>
    <x v="5556"/>
    <x v="84"/>
    <x v="2"/>
    <x v="2"/>
    <x v="183"/>
    <x v="220"/>
    <x v="2570"/>
    <x v="2"/>
    <x v="1"/>
    <x v="14"/>
    <x v="14"/>
    <x v="0"/>
    <x v="0"/>
    <x v="9"/>
    <x v="0"/>
  </r>
  <r>
    <x v="2"/>
    <x v="0"/>
    <x v="143"/>
    <x v="153"/>
    <x v="55"/>
    <x v="2"/>
    <x v="5557"/>
    <x v="84"/>
    <x v="2"/>
    <x v="2"/>
    <x v="183"/>
    <x v="124"/>
    <x v="259"/>
    <x v="2"/>
    <x v="1"/>
    <x v="14"/>
    <x v="14"/>
    <x v="0"/>
    <x v="0"/>
    <x v="9"/>
    <x v="0"/>
  </r>
  <r>
    <x v="2"/>
    <x v="0"/>
    <x v="623"/>
    <x v="657"/>
    <x v="55"/>
    <x v="2"/>
    <x v="5558"/>
    <x v="224"/>
    <x v="2"/>
    <x v="1"/>
    <x v="2004"/>
    <x v="537"/>
    <x v="3062"/>
    <x v="1"/>
    <x v="1"/>
    <x v="32"/>
    <x v="32"/>
    <x v="0"/>
    <x v="0"/>
    <x v="9"/>
    <x v="0"/>
  </r>
  <r>
    <x v="2"/>
    <x v="0"/>
    <x v="623"/>
    <x v="657"/>
    <x v="55"/>
    <x v="2"/>
    <x v="5559"/>
    <x v="1612"/>
    <x v="2"/>
    <x v="1"/>
    <x v="2005"/>
    <x v="537"/>
    <x v="3063"/>
    <x v="1"/>
    <x v="1"/>
    <x v="32"/>
    <x v="32"/>
    <x v="0"/>
    <x v="0"/>
    <x v="9"/>
    <x v="0"/>
  </r>
  <r>
    <x v="2"/>
    <x v="0"/>
    <x v="53"/>
    <x v="53"/>
    <x v="55"/>
    <x v="2"/>
    <x v="5560"/>
    <x v="1613"/>
    <x v="2"/>
    <x v="2"/>
    <x v="2006"/>
    <x v="50"/>
    <x v="3064"/>
    <x v="4"/>
    <x v="3"/>
    <x v="16"/>
    <x v="16"/>
    <x v="0"/>
    <x v="0"/>
    <x v="9"/>
    <x v="0"/>
  </r>
  <r>
    <x v="2"/>
    <x v="0"/>
    <x v="253"/>
    <x v="269"/>
    <x v="55"/>
    <x v="2"/>
    <x v="5561"/>
    <x v="1614"/>
    <x v="2"/>
    <x v="1"/>
    <x v="2007"/>
    <x v="223"/>
    <x v="3065"/>
    <x v="2"/>
    <x v="1"/>
    <x v="5"/>
    <x v="5"/>
    <x v="0"/>
    <x v="0"/>
    <x v="9"/>
    <x v="0"/>
  </r>
  <r>
    <x v="2"/>
    <x v="0"/>
    <x v="254"/>
    <x v="270"/>
    <x v="55"/>
    <x v="2"/>
    <x v="5562"/>
    <x v="1615"/>
    <x v="2"/>
    <x v="1"/>
    <x v="2008"/>
    <x v="224"/>
    <x v="3066"/>
    <x v="2"/>
    <x v="1"/>
    <x v="5"/>
    <x v="5"/>
    <x v="0"/>
    <x v="0"/>
    <x v="9"/>
    <x v="0"/>
  </r>
  <r>
    <x v="2"/>
    <x v="0"/>
    <x v="55"/>
    <x v="54"/>
    <x v="55"/>
    <x v="2"/>
    <x v="5563"/>
    <x v="261"/>
    <x v="2"/>
    <x v="2"/>
    <x v="311"/>
    <x v="52"/>
    <x v="441"/>
    <x v="4"/>
    <x v="3"/>
    <x v="16"/>
    <x v="16"/>
    <x v="0"/>
    <x v="0"/>
    <x v="9"/>
    <x v="0"/>
  </r>
  <r>
    <x v="2"/>
    <x v="0"/>
    <x v="62"/>
    <x v="61"/>
    <x v="55"/>
    <x v="2"/>
    <x v="5564"/>
    <x v="1616"/>
    <x v="2"/>
    <x v="2"/>
    <x v="2009"/>
    <x v="57"/>
    <x v="3067"/>
    <x v="2"/>
    <x v="1"/>
    <x v="14"/>
    <x v="14"/>
    <x v="0"/>
    <x v="0"/>
    <x v="9"/>
    <x v="0"/>
  </r>
  <r>
    <x v="2"/>
    <x v="0"/>
    <x v="371"/>
    <x v="399"/>
    <x v="55"/>
    <x v="2"/>
    <x v="5565"/>
    <x v="1617"/>
    <x v="2"/>
    <x v="1"/>
    <x v="2010"/>
    <x v="331"/>
    <x v="3068"/>
    <x v="3"/>
    <x v="2"/>
    <x v="17"/>
    <x v="17"/>
    <x v="0"/>
    <x v="0"/>
    <x v="9"/>
    <x v="0"/>
  </r>
  <r>
    <x v="2"/>
    <x v="0"/>
    <x v="65"/>
    <x v="64"/>
    <x v="55"/>
    <x v="2"/>
    <x v="5566"/>
    <x v="1618"/>
    <x v="2"/>
    <x v="1"/>
    <x v="2011"/>
    <x v="60"/>
    <x v="3069"/>
    <x v="1"/>
    <x v="1"/>
    <x v="18"/>
    <x v="18"/>
    <x v="0"/>
    <x v="0"/>
    <x v="9"/>
    <x v="0"/>
  </r>
  <r>
    <x v="2"/>
    <x v="0"/>
    <x v="66"/>
    <x v="65"/>
    <x v="55"/>
    <x v="2"/>
    <x v="5567"/>
    <x v="59"/>
    <x v="2"/>
    <x v="2"/>
    <x v="62"/>
    <x v="61"/>
    <x v="2899"/>
    <x v="4"/>
    <x v="3"/>
    <x v="19"/>
    <x v="19"/>
    <x v="0"/>
    <x v="0"/>
    <x v="9"/>
    <x v="0"/>
  </r>
  <r>
    <x v="2"/>
    <x v="0"/>
    <x v="321"/>
    <x v="343"/>
    <x v="55"/>
    <x v="2"/>
    <x v="5568"/>
    <x v="52"/>
    <x v="2"/>
    <x v="2"/>
    <x v="193"/>
    <x v="288"/>
    <x v="901"/>
    <x v="4"/>
    <x v="3"/>
    <x v="19"/>
    <x v="19"/>
    <x v="0"/>
    <x v="0"/>
    <x v="9"/>
    <x v="0"/>
  </r>
  <r>
    <x v="2"/>
    <x v="0"/>
    <x v="213"/>
    <x v="229"/>
    <x v="55"/>
    <x v="2"/>
    <x v="5569"/>
    <x v="47"/>
    <x v="2"/>
    <x v="2"/>
    <x v="69"/>
    <x v="186"/>
    <x v="3070"/>
    <x v="4"/>
    <x v="3"/>
    <x v="19"/>
    <x v="19"/>
    <x v="0"/>
    <x v="0"/>
    <x v="9"/>
    <x v="0"/>
  </r>
  <r>
    <x v="2"/>
    <x v="0"/>
    <x v="72"/>
    <x v="71"/>
    <x v="55"/>
    <x v="2"/>
    <x v="5570"/>
    <x v="52"/>
    <x v="2"/>
    <x v="2"/>
    <x v="72"/>
    <x v="63"/>
    <x v="92"/>
    <x v="4"/>
    <x v="3"/>
    <x v="19"/>
    <x v="19"/>
    <x v="0"/>
    <x v="0"/>
    <x v="9"/>
    <x v="0"/>
  </r>
  <r>
    <x v="2"/>
    <x v="0"/>
    <x v="379"/>
    <x v="407"/>
    <x v="55"/>
    <x v="2"/>
    <x v="5571"/>
    <x v="60"/>
    <x v="2"/>
    <x v="2"/>
    <x v="429"/>
    <x v="337"/>
    <x v="1426"/>
    <x v="4"/>
    <x v="3"/>
    <x v="19"/>
    <x v="19"/>
    <x v="0"/>
    <x v="0"/>
    <x v="9"/>
    <x v="0"/>
  </r>
  <r>
    <x v="2"/>
    <x v="0"/>
    <x v="435"/>
    <x v="461"/>
    <x v="55"/>
    <x v="2"/>
    <x v="5572"/>
    <x v="47"/>
    <x v="2"/>
    <x v="2"/>
    <x v="68"/>
    <x v="384"/>
    <x v="835"/>
    <x v="4"/>
    <x v="3"/>
    <x v="21"/>
    <x v="21"/>
    <x v="0"/>
    <x v="0"/>
    <x v="9"/>
    <x v="0"/>
  </r>
  <r>
    <x v="2"/>
    <x v="0"/>
    <x v="80"/>
    <x v="79"/>
    <x v="55"/>
    <x v="2"/>
    <x v="5573"/>
    <x v="52"/>
    <x v="2"/>
    <x v="2"/>
    <x v="72"/>
    <x v="72"/>
    <x v="3071"/>
    <x v="4"/>
    <x v="3"/>
    <x v="19"/>
    <x v="19"/>
    <x v="0"/>
    <x v="0"/>
    <x v="9"/>
    <x v="0"/>
  </r>
  <r>
    <x v="2"/>
    <x v="0"/>
    <x v="263"/>
    <x v="279"/>
    <x v="55"/>
    <x v="2"/>
    <x v="5574"/>
    <x v="655"/>
    <x v="2"/>
    <x v="2"/>
    <x v="804"/>
    <x v="232"/>
    <x v="1279"/>
    <x v="4"/>
    <x v="3"/>
    <x v="20"/>
    <x v="20"/>
    <x v="0"/>
    <x v="0"/>
    <x v="9"/>
    <x v="0"/>
  </r>
  <r>
    <x v="2"/>
    <x v="0"/>
    <x v="265"/>
    <x v="281"/>
    <x v="55"/>
    <x v="2"/>
    <x v="5575"/>
    <x v="1071"/>
    <x v="2"/>
    <x v="2"/>
    <x v="699"/>
    <x v="234"/>
    <x v="3072"/>
    <x v="4"/>
    <x v="3"/>
    <x v="20"/>
    <x v="20"/>
    <x v="0"/>
    <x v="0"/>
    <x v="9"/>
    <x v="0"/>
  </r>
  <r>
    <x v="2"/>
    <x v="0"/>
    <x v="330"/>
    <x v="352"/>
    <x v="55"/>
    <x v="2"/>
    <x v="5576"/>
    <x v="400"/>
    <x v="2"/>
    <x v="2"/>
    <x v="486"/>
    <x v="294"/>
    <x v="3073"/>
    <x v="4"/>
    <x v="3"/>
    <x v="19"/>
    <x v="19"/>
    <x v="0"/>
    <x v="0"/>
    <x v="9"/>
    <x v="0"/>
  </r>
  <r>
    <x v="2"/>
    <x v="0"/>
    <x v="331"/>
    <x v="353"/>
    <x v="55"/>
    <x v="2"/>
    <x v="5577"/>
    <x v="529"/>
    <x v="2"/>
    <x v="2"/>
    <x v="1257"/>
    <x v="295"/>
    <x v="2902"/>
    <x v="4"/>
    <x v="3"/>
    <x v="20"/>
    <x v="20"/>
    <x v="0"/>
    <x v="0"/>
    <x v="9"/>
    <x v="0"/>
  </r>
  <r>
    <x v="2"/>
    <x v="0"/>
    <x v="85"/>
    <x v="84"/>
    <x v="55"/>
    <x v="2"/>
    <x v="5578"/>
    <x v="47"/>
    <x v="2"/>
    <x v="2"/>
    <x v="69"/>
    <x v="75"/>
    <x v="840"/>
    <x v="4"/>
    <x v="3"/>
    <x v="19"/>
    <x v="19"/>
    <x v="0"/>
    <x v="0"/>
    <x v="9"/>
    <x v="0"/>
  </r>
  <r>
    <x v="2"/>
    <x v="0"/>
    <x v="266"/>
    <x v="282"/>
    <x v="55"/>
    <x v="2"/>
    <x v="5579"/>
    <x v="217"/>
    <x v="2"/>
    <x v="2"/>
    <x v="82"/>
    <x v="235"/>
    <x v="3074"/>
    <x v="4"/>
    <x v="3"/>
    <x v="19"/>
    <x v="19"/>
    <x v="0"/>
    <x v="0"/>
    <x v="9"/>
    <x v="0"/>
  </r>
  <r>
    <x v="2"/>
    <x v="0"/>
    <x v="266"/>
    <x v="282"/>
    <x v="55"/>
    <x v="2"/>
    <x v="5580"/>
    <x v="218"/>
    <x v="2"/>
    <x v="2"/>
    <x v="251"/>
    <x v="235"/>
    <x v="2829"/>
    <x v="4"/>
    <x v="3"/>
    <x v="19"/>
    <x v="19"/>
    <x v="0"/>
    <x v="0"/>
    <x v="9"/>
    <x v="0"/>
  </r>
  <r>
    <x v="2"/>
    <x v="0"/>
    <x v="268"/>
    <x v="284"/>
    <x v="55"/>
    <x v="2"/>
    <x v="5581"/>
    <x v="52"/>
    <x v="2"/>
    <x v="2"/>
    <x v="193"/>
    <x v="237"/>
    <x v="3075"/>
    <x v="4"/>
    <x v="3"/>
    <x v="19"/>
    <x v="19"/>
    <x v="0"/>
    <x v="0"/>
    <x v="9"/>
    <x v="0"/>
  </r>
  <r>
    <x v="2"/>
    <x v="0"/>
    <x v="269"/>
    <x v="285"/>
    <x v="55"/>
    <x v="2"/>
    <x v="5582"/>
    <x v="125"/>
    <x v="2"/>
    <x v="2"/>
    <x v="322"/>
    <x v="238"/>
    <x v="472"/>
    <x v="4"/>
    <x v="3"/>
    <x v="20"/>
    <x v="20"/>
    <x v="0"/>
    <x v="0"/>
    <x v="9"/>
    <x v="0"/>
  </r>
  <r>
    <x v="2"/>
    <x v="0"/>
    <x v="333"/>
    <x v="355"/>
    <x v="55"/>
    <x v="2"/>
    <x v="5583"/>
    <x v="63"/>
    <x v="2"/>
    <x v="2"/>
    <x v="432"/>
    <x v="297"/>
    <x v="674"/>
    <x v="4"/>
    <x v="3"/>
    <x v="19"/>
    <x v="19"/>
    <x v="0"/>
    <x v="0"/>
    <x v="9"/>
    <x v="0"/>
  </r>
  <r>
    <x v="2"/>
    <x v="0"/>
    <x v="440"/>
    <x v="466"/>
    <x v="55"/>
    <x v="2"/>
    <x v="5584"/>
    <x v="125"/>
    <x v="2"/>
    <x v="2"/>
    <x v="322"/>
    <x v="386"/>
    <x v="2210"/>
    <x v="4"/>
    <x v="3"/>
    <x v="21"/>
    <x v="21"/>
    <x v="0"/>
    <x v="0"/>
    <x v="9"/>
    <x v="0"/>
  </r>
  <r>
    <x v="2"/>
    <x v="0"/>
    <x v="440"/>
    <x v="466"/>
    <x v="55"/>
    <x v="2"/>
    <x v="5585"/>
    <x v="125"/>
    <x v="2"/>
    <x v="2"/>
    <x v="322"/>
    <x v="386"/>
    <x v="2210"/>
    <x v="4"/>
    <x v="3"/>
    <x v="21"/>
    <x v="21"/>
    <x v="0"/>
    <x v="0"/>
    <x v="9"/>
    <x v="0"/>
  </r>
  <r>
    <x v="2"/>
    <x v="0"/>
    <x v="441"/>
    <x v="467"/>
    <x v="55"/>
    <x v="2"/>
    <x v="5586"/>
    <x v="51"/>
    <x v="2"/>
    <x v="2"/>
    <x v="76"/>
    <x v="382"/>
    <x v="1095"/>
    <x v="4"/>
    <x v="3"/>
    <x v="21"/>
    <x v="21"/>
    <x v="0"/>
    <x v="0"/>
    <x v="9"/>
    <x v="0"/>
  </r>
  <r>
    <x v="2"/>
    <x v="0"/>
    <x v="444"/>
    <x v="470"/>
    <x v="55"/>
    <x v="2"/>
    <x v="5587"/>
    <x v="51"/>
    <x v="2"/>
    <x v="2"/>
    <x v="76"/>
    <x v="382"/>
    <x v="1095"/>
    <x v="4"/>
    <x v="3"/>
    <x v="21"/>
    <x v="21"/>
    <x v="0"/>
    <x v="0"/>
    <x v="9"/>
    <x v="0"/>
  </r>
  <r>
    <x v="2"/>
    <x v="0"/>
    <x v="215"/>
    <x v="231"/>
    <x v="55"/>
    <x v="2"/>
    <x v="5588"/>
    <x v="45"/>
    <x v="2"/>
    <x v="2"/>
    <x v="65"/>
    <x v="90"/>
    <x v="613"/>
    <x v="4"/>
    <x v="3"/>
    <x v="19"/>
    <x v="19"/>
    <x v="0"/>
    <x v="0"/>
    <x v="9"/>
    <x v="0"/>
  </r>
  <r>
    <x v="2"/>
    <x v="0"/>
    <x v="96"/>
    <x v="95"/>
    <x v="55"/>
    <x v="2"/>
    <x v="5589"/>
    <x v="60"/>
    <x v="2"/>
    <x v="2"/>
    <x v="549"/>
    <x v="83"/>
    <x v="2654"/>
    <x v="4"/>
    <x v="3"/>
    <x v="19"/>
    <x v="19"/>
    <x v="0"/>
    <x v="0"/>
    <x v="9"/>
    <x v="0"/>
  </r>
  <r>
    <x v="2"/>
    <x v="0"/>
    <x v="98"/>
    <x v="97"/>
    <x v="55"/>
    <x v="2"/>
    <x v="5590"/>
    <x v="47"/>
    <x v="2"/>
    <x v="2"/>
    <x v="69"/>
    <x v="63"/>
    <x v="1022"/>
    <x v="4"/>
    <x v="3"/>
    <x v="19"/>
    <x v="19"/>
    <x v="0"/>
    <x v="0"/>
    <x v="9"/>
    <x v="0"/>
  </r>
  <r>
    <x v="2"/>
    <x v="0"/>
    <x v="99"/>
    <x v="98"/>
    <x v="55"/>
    <x v="2"/>
    <x v="5591"/>
    <x v="116"/>
    <x v="2"/>
    <x v="2"/>
    <x v="138"/>
    <x v="85"/>
    <x v="1289"/>
    <x v="4"/>
    <x v="3"/>
    <x v="19"/>
    <x v="19"/>
    <x v="0"/>
    <x v="0"/>
    <x v="9"/>
    <x v="0"/>
  </r>
  <r>
    <x v="2"/>
    <x v="0"/>
    <x v="275"/>
    <x v="291"/>
    <x v="55"/>
    <x v="2"/>
    <x v="5592"/>
    <x v="1619"/>
    <x v="2"/>
    <x v="2"/>
    <x v="2012"/>
    <x v="243"/>
    <x v="3076"/>
    <x v="4"/>
    <x v="3"/>
    <x v="21"/>
    <x v="21"/>
    <x v="0"/>
    <x v="0"/>
    <x v="9"/>
    <x v="0"/>
  </r>
  <r>
    <x v="2"/>
    <x v="0"/>
    <x v="104"/>
    <x v="103"/>
    <x v="55"/>
    <x v="2"/>
    <x v="5593"/>
    <x v="52"/>
    <x v="2"/>
    <x v="2"/>
    <x v="72"/>
    <x v="90"/>
    <x v="854"/>
    <x v="4"/>
    <x v="3"/>
    <x v="19"/>
    <x v="19"/>
    <x v="0"/>
    <x v="0"/>
    <x v="9"/>
    <x v="0"/>
  </r>
  <r>
    <x v="2"/>
    <x v="0"/>
    <x v="218"/>
    <x v="714"/>
    <x v="55"/>
    <x v="2"/>
    <x v="5594"/>
    <x v="219"/>
    <x v="2"/>
    <x v="2"/>
    <x v="2013"/>
    <x v="190"/>
    <x v="3077"/>
    <x v="4"/>
    <x v="3"/>
    <x v="21"/>
    <x v="21"/>
    <x v="0"/>
    <x v="0"/>
    <x v="9"/>
    <x v="0"/>
  </r>
  <r>
    <x v="2"/>
    <x v="0"/>
    <x v="281"/>
    <x v="297"/>
    <x v="55"/>
    <x v="2"/>
    <x v="5595"/>
    <x v="52"/>
    <x v="2"/>
    <x v="2"/>
    <x v="193"/>
    <x v="249"/>
    <x v="2154"/>
    <x v="4"/>
    <x v="3"/>
    <x v="19"/>
    <x v="19"/>
    <x v="0"/>
    <x v="0"/>
    <x v="9"/>
    <x v="0"/>
  </r>
  <r>
    <x v="2"/>
    <x v="0"/>
    <x v="220"/>
    <x v="236"/>
    <x v="55"/>
    <x v="2"/>
    <x v="5596"/>
    <x v="321"/>
    <x v="2"/>
    <x v="2"/>
    <x v="1110"/>
    <x v="192"/>
    <x v="3078"/>
    <x v="4"/>
    <x v="3"/>
    <x v="21"/>
    <x v="21"/>
    <x v="0"/>
    <x v="0"/>
    <x v="9"/>
    <x v="0"/>
  </r>
  <r>
    <x v="2"/>
    <x v="0"/>
    <x v="467"/>
    <x v="427"/>
    <x v="55"/>
    <x v="2"/>
    <x v="5597"/>
    <x v="1620"/>
    <x v="2"/>
    <x v="1"/>
    <x v="2014"/>
    <x v="404"/>
    <x v="3079"/>
    <x v="3"/>
    <x v="2"/>
    <x v="17"/>
    <x v="17"/>
    <x v="0"/>
    <x v="0"/>
    <x v="9"/>
    <x v="0"/>
  </r>
  <r>
    <x v="2"/>
    <x v="0"/>
    <x v="511"/>
    <x v="541"/>
    <x v="55"/>
    <x v="2"/>
    <x v="5598"/>
    <x v="45"/>
    <x v="2"/>
    <x v="2"/>
    <x v="65"/>
    <x v="90"/>
    <x v="613"/>
    <x v="4"/>
    <x v="3"/>
    <x v="19"/>
    <x v="19"/>
    <x v="0"/>
    <x v="0"/>
    <x v="9"/>
    <x v="0"/>
  </r>
  <r>
    <x v="2"/>
    <x v="0"/>
    <x v="643"/>
    <x v="678"/>
    <x v="55"/>
    <x v="2"/>
    <x v="5599"/>
    <x v="45"/>
    <x v="2"/>
    <x v="2"/>
    <x v="131"/>
    <x v="556"/>
    <x v="2837"/>
    <x v="4"/>
    <x v="3"/>
    <x v="19"/>
    <x v="19"/>
    <x v="0"/>
    <x v="0"/>
    <x v="9"/>
    <x v="0"/>
  </r>
  <r>
    <x v="2"/>
    <x v="0"/>
    <x v="118"/>
    <x v="543"/>
    <x v="55"/>
    <x v="2"/>
    <x v="5600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715"/>
    <x v="55"/>
    <x v="2"/>
    <x v="5601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5"/>
    <x v="2"/>
    <x v="5602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5"/>
    <x v="2"/>
    <x v="5603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120"/>
    <x v="55"/>
    <x v="2"/>
    <x v="5604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5"/>
    <x v="2"/>
    <x v="560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5"/>
    <x v="2"/>
    <x v="5606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5"/>
    <x v="2"/>
    <x v="560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5"/>
    <x v="2"/>
    <x v="5608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5"/>
    <x v="2"/>
    <x v="5609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122"/>
    <x v="55"/>
    <x v="2"/>
    <x v="5610"/>
    <x v="75"/>
    <x v="1"/>
    <x v="0"/>
    <x v="4"/>
    <x v="0"/>
    <x v="0"/>
    <x v="4"/>
    <x v="3"/>
    <x v="20"/>
    <x v="20"/>
    <x v="0"/>
    <x v="0"/>
    <x v="9"/>
    <x v="0"/>
  </r>
  <r>
    <x v="2"/>
    <x v="0"/>
    <x v="118"/>
    <x v="687"/>
    <x v="55"/>
    <x v="2"/>
    <x v="5611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3"/>
    <x v="55"/>
    <x v="2"/>
    <x v="5612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303"/>
    <x v="55"/>
    <x v="2"/>
    <x v="5613"/>
    <x v="4"/>
    <x v="3"/>
    <x v="3"/>
    <x v="4"/>
    <x v="0"/>
    <x v="0"/>
    <x v="4"/>
    <x v="3"/>
    <x v="20"/>
    <x v="20"/>
    <x v="0"/>
    <x v="0"/>
    <x v="9"/>
    <x v="0"/>
  </r>
  <r>
    <x v="2"/>
    <x v="0"/>
    <x v="0"/>
    <x v="0"/>
    <x v="56"/>
    <x v="2"/>
    <x v="5614"/>
    <x v="235"/>
    <x v="0"/>
    <x v="0"/>
    <x v="2015"/>
    <x v="0"/>
    <x v="0"/>
    <x v="0"/>
    <x v="0"/>
    <x v="2"/>
    <x v="2"/>
    <x v="0"/>
    <x v="0"/>
    <x v="9"/>
    <x v="0"/>
  </r>
  <r>
    <x v="2"/>
    <x v="0"/>
    <x v="1"/>
    <x v="1"/>
    <x v="56"/>
    <x v="2"/>
    <x v="5615"/>
    <x v="1621"/>
    <x v="1"/>
    <x v="0"/>
    <x v="2016"/>
    <x v="1"/>
    <x v="3080"/>
    <x v="0"/>
    <x v="0"/>
    <x v="1"/>
    <x v="1"/>
    <x v="0"/>
    <x v="0"/>
    <x v="9"/>
    <x v="0"/>
  </r>
  <r>
    <x v="2"/>
    <x v="0"/>
    <x v="667"/>
    <x v="706"/>
    <x v="56"/>
    <x v="2"/>
    <x v="5616"/>
    <x v="1622"/>
    <x v="1"/>
    <x v="0"/>
    <x v="2017"/>
    <x v="579"/>
    <x v="3081"/>
    <x v="0"/>
    <x v="0"/>
    <x v="0"/>
    <x v="0"/>
    <x v="0"/>
    <x v="0"/>
    <x v="9"/>
    <x v="0"/>
  </r>
  <r>
    <x v="2"/>
    <x v="0"/>
    <x v="283"/>
    <x v="305"/>
    <x v="56"/>
    <x v="2"/>
    <x v="5617"/>
    <x v="577"/>
    <x v="1"/>
    <x v="0"/>
    <x v="1043"/>
    <x v="251"/>
    <x v="3082"/>
    <x v="5"/>
    <x v="0"/>
    <x v="27"/>
    <x v="27"/>
    <x v="0"/>
    <x v="0"/>
    <x v="9"/>
    <x v="0"/>
  </r>
  <r>
    <x v="2"/>
    <x v="0"/>
    <x v="8"/>
    <x v="716"/>
    <x v="56"/>
    <x v="2"/>
    <x v="5618"/>
    <x v="1623"/>
    <x v="1"/>
    <x v="0"/>
    <x v="2018"/>
    <x v="8"/>
    <x v="3083"/>
    <x v="0"/>
    <x v="0"/>
    <x v="2"/>
    <x v="2"/>
    <x v="0"/>
    <x v="0"/>
    <x v="9"/>
    <x v="0"/>
  </r>
  <r>
    <x v="2"/>
    <x v="0"/>
    <x v="289"/>
    <x v="311"/>
    <x v="56"/>
    <x v="2"/>
    <x v="5619"/>
    <x v="1501"/>
    <x v="1"/>
    <x v="0"/>
    <x v="2019"/>
    <x v="257"/>
    <x v="3084"/>
    <x v="0"/>
    <x v="0"/>
    <x v="30"/>
    <x v="30"/>
    <x v="0"/>
    <x v="0"/>
    <x v="9"/>
    <x v="0"/>
  </r>
  <r>
    <x v="2"/>
    <x v="0"/>
    <x v="290"/>
    <x v="312"/>
    <x v="56"/>
    <x v="2"/>
    <x v="5620"/>
    <x v="1624"/>
    <x v="1"/>
    <x v="0"/>
    <x v="2020"/>
    <x v="258"/>
    <x v="3085"/>
    <x v="0"/>
    <x v="0"/>
    <x v="30"/>
    <x v="30"/>
    <x v="0"/>
    <x v="0"/>
    <x v="9"/>
    <x v="0"/>
  </r>
  <r>
    <x v="2"/>
    <x v="0"/>
    <x v="672"/>
    <x v="711"/>
    <x v="56"/>
    <x v="2"/>
    <x v="5621"/>
    <x v="882"/>
    <x v="1"/>
    <x v="0"/>
    <x v="1750"/>
    <x v="583"/>
    <x v="2975"/>
    <x v="0"/>
    <x v="0"/>
    <x v="1"/>
    <x v="1"/>
    <x v="0"/>
    <x v="0"/>
    <x v="9"/>
    <x v="0"/>
  </r>
  <r>
    <x v="2"/>
    <x v="0"/>
    <x v="224"/>
    <x v="240"/>
    <x v="56"/>
    <x v="2"/>
    <x v="5622"/>
    <x v="1625"/>
    <x v="1"/>
    <x v="0"/>
    <x v="2021"/>
    <x v="196"/>
    <x v="3086"/>
    <x v="1"/>
    <x v="1"/>
    <x v="4"/>
    <x v="4"/>
    <x v="0"/>
    <x v="0"/>
    <x v="9"/>
    <x v="0"/>
  </r>
  <r>
    <x v="2"/>
    <x v="0"/>
    <x v="293"/>
    <x v="315"/>
    <x v="56"/>
    <x v="2"/>
    <x v="5623"/>
    <x v="1626"/>
    <x v="1"/>
    <x v="0"/>
    <x v="2022"/>
    <x v="261"/>
    <x v="3087"/>
    <x v="2"/>
    <x v="1"/>
    <x v="7"/>
    <x v="7"/>
    <x v="0"/>
    <x v="0"/>
    <x v="9"/>
    <x v="0"/>
  </r>
  <r>
    <x v="2"/>
    <x v="0"/>
    <x v="21"/>
    <x v="21"/>
    <x v="56"/>
    <x v="2"/>
    <x v="5624"/>
    <x v="1627"/>
    <x v="1"/>
    <x v="0"/>
    <x v="2023"/>
    <x v="21"/>
    <x v="3088"/>
    <x v="1"/>
    <x v="1"/>
    <x v="8"/>
    <x v="8"/>
    <x v="0"/>
    <x v="0"/>
    <x v="9"/>
    <x v="0"/>
  </r>
  <r>
    <x v="2"/>
    <x v="0"/>
    <x v="296"/>
    <x v="318"/>
    <x v="56"/>
    <x v="2"/>
    <x v="5625"/>
    <x v="1628"/>
    <x v="1"/>
    <x v="0"/>
    <x v="2024"/>
    <x v="264"/>
    <x v="3089"/>
    <x v="2"/>
    <x v="1"/>
    <x v="5"/>
    <x v="5"/>
    <x v="0"/>
    <x v="0"/>
    <x v="9"/>
    <x v="0"/>
  </r>
  <r>
    <x v="2"/>
    <x v="0"/>
    <x v="228"/>
    <x v="244"/>
    <x v="56"/>
    <x v="2"/>
    <x v="5626"/>
    <x v="1629"/>
    <x v="1"/>
    <x v="0"/>
    <x v="2025"/>
    <x v="200"/>
    <x v="3090"/>
    <x v="1"/>
    <x v="1"/>
    <x v="4"/>
    <x v="4"/>
    <x v="0"/>
    <x v="0"/>
    <x v="9"/>
    <x v="0"/>
  </r>
  <r>
    <x v="2"/>
    <x v="0"/>
    <x v="229"/>
    <x v="245"/>
    <x v="56"/>
    <x v="2"/>
    <x v="5627"/>
    <x v="1630"/>
    <x v="1"/>
    <x v="0"/>
    <x v="2026"/>
    <x v="201"/>
    <x v="3091"/>
    <x v="1"/>
    <x v="1"/>
    <x v="4"/>
    <x v="4"/>
    <x v="0"/>
    <x v="0"/>
    <x v="9"/>
    <x v="0"/>
  </r>
  <r>
    <x v="2"/>
    <x v="0"/>
    <x v="346"/>
    <x v="374"/>
    <x v="56"/>
    <x v="2"/>
    <x v="5628"/>
    <x v="1631"/>
    <x v="1"/>
    <x v="0"/>
    <x v="2027"/>
    <x v="310"/>
    <x v="3092"/>
    <x v="2"/>
    <x v="1"/>
    <x v="7"/>
    <x v="7"/>
    <x v="0"/>
    <x v="0"/>
    <x v="9"/>
    <x v="0"/>
  </r>
  <r>
    <x v="2"/>
    <x v="0"/>
    <x v="347"/>
    <x v="375"/>
    <x v="56"/>
    <x v="2"/>
    <x v="5629"/>
    <x v="1632"/>
    <x v="1"/>
    <x v="0"/>
    <x v="2028"/>
    <x v="311"/>
    <x v="3093"/>
    <x v="2"/>
    <x v="1"/>
    <x v="7"/>
    <x v="7"/>
    <x v="0"/>
    <x v="0"/>
    <x v="9"/>
    <x v="0"/>
  </r>
  <r>
    <x v="2"/>
    <x v="0"/>
    <x v="349"/>
    <x v="377"/>
    <x v="56"/>
    <x v="2"/>
    <x v="5630"/>
    <x v="1054"/>
    <x v="1"/>
    <x v="0"/>
    <x v="1273"/>
    <x v="313"/>
    <x v="2030"/>
    <x v="1"/>
    <x v="1"/>
    <x v="4"/>
    <x v="4"/>
    <x v="0"/>
    <x v="0"/>
    <x v="9"/>
    <x v="0"/>
  </r>
  <r>
    <x v="2"/>
    <x v="0"/>
    <x v="351"/>
    <x v="379"/>
    <x v="56"/>
    <x v="2"/>
    <x v="5631"/>
    <x v="237"/>
    <x v="1"/>
    <x v="0"/>
    <x v="283"/>
    <x v="314"/>
    <x v="3094"/>
    <x v="1"/>
    <x v="1"/>
    <x v="4"/>
    <x v="4"/>
    <x v="0"/>
    <x v="0"/>
    <x v="9"/>
    <x v="0"/>
  </r>
  <r>
    <x v="2"/>
    <x v="0"/>
    <x v="355"/>
    <x v="383"/>
    <x v="56"/>
    <x v="2"/>
    <x v="5632"/>
    <x v="1633"/>
    <x v="1"/>
    <x v="0"/>
    <x v="2029"/>
    <x v="318"/>
    <x v="3095"/>
    <x v="1"/>
    <x v="1"/>
    <x v="4"/>
    <x v="4"/>
    <x v="0"/>
    <x v="0"/>
    <x v="9"/>
    <x v="0"/>
  </r>
  <r>
    <x v="2"/>
    <x v="0"/>
    <x v="357"/>
    <x v="385"/>
    <x v="56"/>
    <x v="2"/>
    <x v="5633"/>
    <x v="1634"/>
    <x v="1"/>
    <x v="0"/>
    <x v="2030"/>
    <x v="319"/>
    <x v="3096"/>
    <x v="1"/>
    <x v="1"/>
    <x v="4"/>
    <x v="4"/>
    <x v="0"/>
    <x v="0"/>
    <x v="9"/>
    <x v="0"/>
  </r>
  <r>
    <x v="2"/>
    <x v="0"/>
    <x v="358"/>
    <x v="386"/>
    <x v="56"/>
    <x v="2"/>
    <x v="5634"/>
    <x v="1635"/>
    <x v="1"/>
    <x v="0"/>
    <x v="2031"/>
    <x v="320"/>
    <x v="3097"/>
    <x v="1"/>
    <x v="1"/>
    <x v="4"/>
    <x v="4"/>
    <x v="0"/>
    <x v="0"/>
    <x v="9"/>
    <x v="0"/>
  </r>
  <r>
    <x v="2"/>
    <x v="0"/>
    <x v="571"/>
    <x v="607"/>
    <x v="56"/>
    <x v="2"/>
    <x v="5635"/>
    <x v="1636"/>
    <x v="1"/>
    <x v="0"/>
    <x v="2032"/>
    <x v="492"/>
    <x v="3098"/>
    <x v="2"/>
    <x v="1"/>
    <x v="5"/>
    <x v="5"/>
    <x v="0"/>
    <x v="0"/>
    <x v="9"/>
    <x v="0"/>
  </r>
  <r>
    <x v="2"/>
    <x v="0"/>
    <x v="577"/>
    <x v="613"/>
    <x v="56"/>
    <x v="2"/>
    <x v="5636"/>
    <x v="1637"/>
    <x v="1"/>
    <x v="0"/>
    <x v="2033"/>
    <x v="498"/>
    <x v="3099"/>
    <x v="2"/>
    <x v="1"/>
    <x v="5"/>
    <x v="5"/>
    <x v="0"/>
    <x v="0"/>
    <x v="9"/>
    <x v="0"/>
  </r>
  <r>
    <x v="2"/>
    <x v="0"/>
    <x v="25"/>
    <x v="25"/>
    <x v="56"/>
    <x v="2"/>
    <x v="5637"/>
    <x v="1638"/>
    <x v="1"/>
    <x v="0"/>
    <x v="2034"/>
    <x v="25"/>
    <x v="3100"/>
    <x v="3"/>
    <x v="2"/>
    <x v="9"/>
    <x v="9"/>
    <x v="0"/>
    <x v="0"/>
    <x v="9"/>
    <x v="0"/>
  </r>
  <r>
    <x v="2"/>
    <x v="0"/>
    <x v="27"/>
    <x v="27"/>
    <x v="56"/>
    <x v="2"/>
    <x v="5638"/>
    <x v="27"/>
    <x v="1"/>
    <x v="0"/>
    <x v="27"/>
    <x v="27"/>
    <x v="26"/>
    <x v="1"/>
    <x v="1"/>
    <x v="31"/>
    <x v="31"/>
    <x v="0"/>
    <x v="0"/>
    <x v="9"/>
    <x v="0"/>
  </r>
  <r>
    <x v="2"/>
    <x v="0"/>
    <x v="233"/>
    <x v="249"/>
    <x v="56"/>
    <x v="2"/>
    <x v="5639"/>
    <x v="27"/>
    <x v="1"/>
    <x v="0"/>
    <x v="27"/>
    <x v="205"/>
    <x v="242"/>
    <x v="1"/>
    <x v="1"/>
    <x v="31"/>
    <x v="31"/>
    <x v="0"/>
    <x v="0"/>
    <x v="9"/>
    <x v="0"/>
  </r>
  <r>
    <x v="2"/>
    <x v="0"/>
    <x v="135"/>
    <x v="145"/>
    <x v="56"/>
    <x v="2"/>
    <x v="5640"/>
    <x v="1639"/>
    <x v="1"/>
    <x v="0"/>
    <x v="2035"/>
    <x v="119"/>
    <x v="3101"/>
    <x v="1"/>
    <x v="1"/>
    <x v="31"/>
    <x v="31"/>
    <x v="0"/>
    <x v="0"/>
    <x v="9"/>
    <x v="0"/>
  </r>
  <r>
    <x v="2"/>
    <x v="0"/>
    <x v="234"/>
    <x v="250"/>
    <x v="56"/>
    <x v="2"/>
    <x v="5641"/>
    <x v="977"/>
    <x v="1"/>
    <x v="0"/>
    <x v="2036"/>
    <x v="206"/>
    <x v="3102"/>
    <x v="1"/>
    <x v="1"/>
    <x v="31"/>
    <x v="31"/>
    <x v="0"/>
    <x v="0"/>
    <x v="9"/>
    <x v="0"/>
  </r>
  <r>
    <x v="2"/>
    <x v="0"/>
    <x v="299"/>
    <x v="321"/>
    <x v="56"/>
    <x v="2"/>
    <x v="5642"/>
    <x v="25"/>
    <x v="1"/>
    <x v="0"/>
    <x v="766"/>
    <x v="267"/>
    <x v="3103"/>
    <x v="2"/>
    <x v="1"/>
    <x v="22"/>
    <x v="22"/>
    <x v="0"/>
    <x v="0"/>
    <x v="9"/>
    <x v="0"/>
  </r>
  <r>
    <x v="2"/>
    <x v="0"/>
    <x v="300"/>
    <x v="322"/>
    <x v="56"/>
    <x v="2"/>
    <x v="5643"/>
    <x v="4"/>
    <x v="1"/>
    <x v="0"/>
    <x v="4"/>
    <x v="268"/>
    <x v="0"/>
    <x v="3"/>
    <x v="2"/>
    <x v="9"/>
    <x v="9"/>
    <x v="0"/>
    <x v="0"/>
    <x v="9"/>
    <x v="0"/>
  </r>
  <r>
    <x v="2"/>
    <x v="0"/>
    <x v="300"/>
    <x v="322"/>
    <x v="56"/>
    <x v="2"/>
    <x v="5644"/>
    <x v="1640"/>
    <x v="1"/>
    <x v="0"/>
    <x v="2037"/>
    <x v="268"/>
    <x v="3104"/>
    <x v="3"/>
    <x v="2"/>
    <x v="9"/>
    <x v="9"/>
    <x v="0"/>
    <x v="0"/>
    <x v="9"/>
    <x v="0"/>
  </r>
  <r>
    <x v="2"/>
    <x v="0"/>
    <x v="301"/>
    <x v="323"/>
    <x v="56"/>
    <x v="2"/>
    <x v="5645"/>
    <x v="1641"/>
    <x v="1"/>
    <x v="0"/>
    <x v="2038"/>
    <x v="269"/>
    <x v="3105"/>
    <x v="3"/>
    <x v="2"/>
    <x v="9"/>
    <x v="9"/>
    <x v="0"/>
    <x v="0"/>
    <x v="9"/>
    <x v="0"/>
  </r>
  <r>
    <x v="2"/>
    <x v="0"/>
    <x v="302"/>
    <x v="324"/>
    <x v="56"/>
    <x v="2"/>
    <x v="5646"/>
    <x v="1642"/>
    <x v="1"/>
    <x v="0"/>
    <x v="2039"/>
    <x v="270"/>
    <x v="3106"/>
    <x v="3"/>
    <x v="2"/>
    <x v="9"/>
    <x v="9"/>
    <x v="0"/>
    <x v="0"/>
    <x v="9"/>
    <x v="0"/>
  </r>
  <r>
    <x v="2"/>
    <x v="0"/>
    <x v="240"/>
    <x v="256"/>
    <x v="56"/>
    <x v="2"/>
    <x v="5647"/>
    <x v="1643"/>
    <x v="1"/>
    <x v="0"/>
    <x v="2040"/>
    <x v="212"/>
    <x v="3107"/>
    <x v="1"/>
    <x v="1"/>
    <x v="11"/>
    <x v="11"/>
    <x v="0"/>
    <x v="0"/>
    <x v="9"/>
    <x v="0"/>
  </r>
  <r>
    <x v="2"/>
    <x v="0"/>
    <x v="33"/>
    <x v="33"/>
    <x v="56"/>
    <x v="2"/>
    <x v="5648"/>
    <x v="1644"/>
    <x v="1"/>
    <x v="0"/>
    <x v="2041"/>
    <x v="33"/>
    <x v="3108"/>
    <x v="1"/>
    <x v="1"/>
    <x v="11"/>
    <x v="11"/>
    <x v="0"/>
    <x v="0"/>
    <x v="9"/>
    <x v="0"/>
  </r>
  <r>
    <x v="2"/>
    <x v="0"/>
    <x v="522"/>
    <x v="554"/>
    <x v="56"/>
    <x v="2"/>
    <x v="5649"/>
    <x v="1645"/>
    <x v="1"/>
    <x v="0"/>
    <x v="2042"/>
    <x v="451"/>
    <x v="3109"/>
    <x v="1"/>
    <x v="1"/>
    <x v="11"/>
    <x v="11"/>
    <x v="0"/>
    <x v="0"/>
    <x v="9"/>
    <x v="0"/>
  </r>
  <r>
    <x v="2"/>
    <x v="0"/>
    <x v="654"/>
    <x v="692"/>
    <x v="56"/>
    <x v="2"/>
    <x v="5650"/>
    <x v="1646"/>
    <x v="1"/>
    <x v="0"/>
    <x v="2043"/>
    <x v="566"/>
    <x v="3110"/>
    <x v="3"/>
    <x v="2"/>
    <x v="9"/>
    <x v="9"/>
    <x v="0"/>
    <x v="0"/>
    <x v="9"/>
    <x v="0"/>
  </r>
  <r>
    <x v="2"/>
    <x v="0"/>
    <x v="600"/>
    <x v="637"/>
    <x v="56"/>
    <x v="2"/>
    <x v="5651"/>
    <x v="645"/>
    <x v="2"/>
    <x v="1"/>
    <x v="2044"/>
    <x v="519"/>
    <x v="3111"/>
    <x v="2"/>
    <x v="1"/>
    <x v="14"/>
    <x v="14"/>
    <x v="0"/>
    <x v="0"/>
    <x v="9"/>
    <x v="0"/>
  </r>
  <r>
    <x v="2"/>
    <x v="0"/>
    <x v="675"/>
    <x v="717"/>
    <x v="56"/>
    <x v="2"/>
    <x v="5652"/>
    <x v="101"/>
    <x v="2"/>
    <x v="1"/>
    <x v="1237"/>
    <x v="586"/>
    <x v="3112"/>
    <x v="2"/>
    <x v="1"/>
    <x v="14"/>
    <x v="14"/>
    <x v="0"/>
    <x v="0"/>
    <x v="9"/>
    <x v="0"/>
  </r>
  <r>
    <x v="2"/>
    <x v="0"/>
    <x v="38"/>
    <x v="38"/>
    <x v="56"/>
    <x v="2"/>
    <x v="5653"/>
    <x v="1647"/>
    <x v="2"/>
    <x v="1"/>
    <x v="2045"/>
    <x v="36"/>
    <x v="3113"/>
    <x v="2"/>
    <x v="1"/>
    <x v="14"/>
    <x v="14"/>
    <x v="0"/>
    <x v="0"/>
    <x v="9"/>
    <x v="0"/>
  </r>
  <r>
    <x v="2"/>
    <x v="0"/>
    <x v="246"/>
    <x v="262"/>
    <x v="56"/>
    <x v="2"/>
    <x v="5654"/>
    <x v="111"/>
    <x v="2"/>
    <x v="1"/>
    <x v="1236"/>
    <x v="217"/>
    <x v="3114"/>
    <x v="2"/>
    <x v="1"/>
    <x v="14"/>
    <x v="14"/>
    <x v="0"/>
    <x v="0"/>
    <x v="9"/>
    <x v="0"/>
  </r>
  <r>
    <x v="2"/>
    <x v="0"/>
    <x v="247"/>
    <x v="263"/>
    <x v="56"/>
    <x v="2"/>
    <x v="5655"/>
    <x v="1305"/>
    <x v="2"/>
    <x v="1"/>
    <x v="2046"/>
    <x v="218"/>
    <x v="3115"/>
    <x v="1"/>
    <x v="1"/>
    <x v="15"/>
    <x v="15"/>
    <x v="0"/>
    <x v="0"/>
    <x v="9"/>
    <x v="0"/>
  </r>
  <r>
    <x v="2"/>
    <x v="0"/>
    <x v="476"/>
    <x v="504"/>
    <x v="56"/>
    <x v="2"/>
    <x v="5656"/>
    <x v="1187"/>
    <x v="2"/>
    <x v="1"/>
    <x v="2047"/>
    <x v="411"/>
    <x v="3116"/>
    <x v="1"/>
    <x v="1"/>
    <x v="15"/>
    <x v="15"/>
    <x v="0"/>
    <x v="0"/>
    <x v="9"/>
    <x v="0"/>
  </r>
  <r>
    <x v="2"/>
    <x v="0"/>
    <x v="586"/>
    <x v="623"/>
    <x v="56"/>
    <x v="2"/>
    <x v="5657"/>
    <x v="1069"/>
    <x v="2"/>
    <x v="1"/>
    <x v="1288"/>
    <x v="506"/>
    <x v="3117"/>
    <x v="2"/>
    <x v="1"/>
    <x v="14"/>
    <x v="14"/>
    <x v="0"/>
    <x v="0"/>
    <x v="9"/>
    <x v="0"/>
  </r>
  <r>
    <x v="2"/>
    <x v="0"/>
    <x v="676"/>
    <x v="718"/>
    <x v="56"/>
    <x v="2"/>
    <x v="5658"/>
    <x v="394"/>
    <x v="2"/>
    <x v="1"/>
    <x v="477"/>
    <x v="587"/>
    <x v="3118"/>
    <x v="2"/>
    <x v="1"/>
    <x v="14"/>
    <x v="14"/>
    <x v="0"/>
    <x v="0"/>
    <x v="9"/>
    <x v="0"/>
  </r>
  <r>
    <x v="2"/>
    <x v="0"/>
    <x v="39"/>
    <x v="39"/>
    <x v="56"/>
    <x v="2"/>
    <x v="5659"/>
    <x v="36"/>
    <x v="2"/>
    <x v="1"/>
    <x v="36"/>
    <x v="37"/>
    <x v="35"/>
    <x v="2"/>
    <x v="1"/>
    <x v="14"/>
    <x v="14"/>
    <x v="0"/>
    <x v="0"/>
    <x v="9"/>
    <x v="0"/>
  </r>
  <r>
    <x v="2"/>
    <x v="0"/>
    <x v="40"/>
    <x v="40"/>
    <x v="56"/>
    <x v="2"/>
    <x v="5660"/>
    <x v="312"/>
    <x v="2"/>
    <x v="1"/>
    <x v="1047"/>
    <x v="38"/>
    <x v="3119"/>
    <x v="2"/>
    <x v="1"/>
    <x v="14"/>
    <x v="14"/>
    <x v="0"/>
    <x v="0"/>
    <x v="9"/>
    <x v="0"/>
  </r>
  <r>
    <x v="2"/>
    <x v="0"/>
    <x v="305"/>
    <x v="327"/>
    <x v="56"/>
    <x v="2"/>
    <x v="5661"/>
    <x v="1648"/>
    <x v="2"/>
    <x v="1"/>
    <x v="2048"/>
    <x v="273"/>
    <x v="3120"/>
    <x v="2"/>
    <x v="1"/>
    <x v="13"/>
    <x v="13"/>
    <x v="0"/>
    <x v="0"/>
    <x v="9"/>
    <x v="0"/>
  </r>
  <r>
    <x v="2"/>
    <x v="0"/>
    <x v="306"/>
    <x v="328"/>
    <x v="56"/>
    <x v="2"/>
    <x v="5662"/>
    <x v="93"/>
    <x v="2"/>
    <x v="1"/>
    <x v="920"/>
    <x v="274"/>
    <x v="3121"/>
    <x v="2"/>
    <x v="1"/>
    <x v="13"/>
    <x v="13"/>
    <x v="0"/>
    <x v="0"/>
    <x v="9"/>
    <x v="0"/>
  </r>
  <r>
    <x v="2"/>
    <x v="0"/>
    <x v="495"/>
    <x v="524"/>
    <x v="56"/>
    <x v="2"/>
    <x v="5663"/>
    <x v="1649"/>
    <x v="2"/>
    <x v="1"/>
    <x v="2049"/>
    <x v="588"/>
    <x v="3122"/>
    <x v="2"/>
    <x v="1"/>
    <x v="14"/>
    <x v="14"/>
    <x v="0"/>
    <x v="0"/>
    <x v="9"/>
    <x v="0"/>
  </r>
  <r>
    <x v="2"/>
    <x v="0"/>
    <x v="307"/>
    <x v="329"/>
    <x v="56"/>
    <x v="2"/>
    <x v="5664"/>
    <x v="125"/>
    <x v="2"/>
    <x v="2"/>
    <x v="310"/>
    <x v="275"/>
    <x v="2636"/>
    <x v="4"/>
    <x v="3"/>
    <x v="16"/>
    <x v="16"/>
    <x v="0"/>
    <x v="0"/>
    <x v="9"/>
    <x v="0"/>
  </r>
  <r>
    <x v="2"/>
    <x v="0"/>
    <x v="308"/>
    <x v="330"/>
    <x v="56"/>
    <x v="2"/>
    <x v="5665"/>
    <x v="61"/>
    <x v="2"/>
    <x v="2"/>
    <x v="638"/>
    <x v="276"/>
    <x v="3123"/>
    <x v="4"/>
    <x v="3"/>
    <x v="16"/>
    <x v="16"/>
    <x v="0"/>
    <x v="0"/>
    <x v="9"/>
    <x v="0"/>
  </r>
  <r>
    <x v="2"/>
    <x v="0"/>
    <x v="308"/>
    <x v="330"/>
    <x v="56"/>
    <x v="2"/>
    <x v="5666"/>
    <x v="45"/>
    <x v="2"/>
    <x v="2"/>
    <x v="45"/>
    <x v="276"/>
    <x v="1485"/>
    <x v="4"/>
    <x v="3"/>
    <x v="16"/>
    <x v="16"/>
    <x v="0"/>
    <x v="0"/>
    <x v="9"/>
    <x v="0"/>
  </r>
  <r>
    <x v="2"/>
    <x v="0"/>
    <x v="368"/>
    <x v="396"/>
    <x v="56"/>
    <x v="2"/>
    <x v="5667"/>
    <x v="47"/>
    <x v="2"/>
    <x v="2"/>
    <x v="47"/>
    <x v="49"/>
    <x v="49"/>
    <x v="4"/>
    <x v="3"/>
    <x v="16"/>
    <x v="16"/>
    <x v="0"/>
    <x v="0"/>
    <x v="9"/>
    <x v="0"/>
  </r>
  <r>
    <x v="2"/>
    <x v="0"/>
    <x v="47"/>
    <x v="47"/>
    <x v="56"/>
    <x v="2"/>
    <x v="5668"/>
    <x v="45"/>
    <x v="2"/>
    <x v="2"/>
    <x v="45"/>
    <x v="45"/>
    <x v="44"/>
    <x v="4"/>
    <x v="3"/>
    <x v="16"/>
    <x v="16"/>
    <x v="0"/>
    <x v="0"/>
    <x v="9"/>
    <x v="0"/>
  </r>
  <r>
    <x v="2"/>
    <x v="0"/>
    <x v="48"/>
    <x v="48"/>
    <x v="56"/>
    <x v="2"/>
    <x v="5669"/>
    <x v="47"/>
    <x v="2"/>
    <x v="2"/>
    <x v="47"/>
    <x v="46"/>
    <x v="820"/>
    <x v="4"/>
    <x v="3"/>
    <x v="16"/>
    <x v="16"/>
    <x v="0"/>
    <x v="0"/>
    <x v="9"/>
    <x v="0"/>
  </r>
  <r>
    <x v="2"/>
    <x v="0"/>
    <x v="49"/>
    <x v="49"/>
    <x v="56"/>
    <x v="2"/>
    <x v="5670"/>
    <x v="46"/>
    <x v="2"/>
    <x v="2"/>
    <x v="46"/>
    <x v="47"/>
    <x v="2384"/>
    <x v="4"/>
    <x v="3"/>
    <x v="16"/>
    <x v="16"/>
    <x v="0"/>
    <x v="0"/>
    <x v="9"/>
    <x v="0"/>
  </r>
  <r>
    <x v="2"/>
    <x v="0"/>
    <x v="50"/>
    <x v="50"/>
    <x v="56"/>
    <x v="2"/>
    <x v="5671"/>
    <x v="62"/>
    <x v="2"/>
    <x v="2"/>
    <x v="2050"/>
    <x v="45"/>
    <x v="3124"/>
    <x v="4"/>
    <x v="3"/>
    <x v="16"/>
    <x v="16"/>
    <x v="0"/>
    <x v="0"/>
    <x v="9"/>
    <x v="0"/>
  </r>
  <r>
    <x v="2"/>
    <x v="0"/>
    <x v="51"/>
    <x v="51"/>
    <x v="56"/>
    <x v="2"/>
    <x v="5672"/>
    <x v="71"/>
    <x v="2"/>
    <x v="2"/>
    <x v="243"/>
    <x v="48"/>
    <x v="2699"/>
    <x v="4"/>
    <x v="3"/>
    <x v="16"/>
    <x v="16"/>
    <x v="0"/>
    <x v="0"/>
    <x v="9"/>
    <x v="0"/>
  </r>
  <r>
    <x v="2"/>
    <x v="0"/>
    <x v="52"/>
    <x v="52"/>
    <x v="56"/>
    <x v="2"/>
    <x v="5673"/>
    <x v="47"/>
    <x v="2"/>
    <x v="2"/>
    <x v="47"/>
    <x v="49"/>
    <x v="49"/>
    <x v="4"/>
    <x v="3"/>
    <x v="16"/>
    <x v="16"/>
    <x v="0"/>
    <x v="0"/>
    <x v="9"/>
    <x v="0"/>
  </r>
  <r>
    <x v="2"/>
    <x v="0"/>
    <x v="309"/>
    <x v="331"/>
    <x v="56"/>
    <x v="2"/>
    <x v="5674"/>
    <x v="61"/>
    <x v="2"/>
    <x v="2"/>
    <x v="638"/>
    <x v="277"/>
    <x v="2886"/>
    <x v="4"/>
    <x v="3"/>
    <x v="16"/>
    <x v="16"/>
    <x v="0"/>
    <x v="0"/>
    <x v="9"/>
    <x v="0"/>
  </r>
  <r>
    <x v="2"/>
    <x v="0"/>
    <x v="252"/>
    <x v="268"/>
    <x v="56"/>
    <x v="2"/>
    <x v="5675"/>
    <x v="356"/>
    <x v="2"/>
    <x v="2"/>
    <x v="145"/>
    <x v="222"/>
    <x v="1520"/>
    <x v="4"/>
    <x v="3"/>
    <x v="16"/>
    <x v="16"/>
    <x v="0"/>
    <x v="0"/>
    <x v="9"/>
    <x v="0"/>
  </r>
  <r>
    <x v="2"/>
    <x v="0"/>
    <x v="57"/>
    <x v="56"/>
    <x v="56"/>
    <x v="2"/>
    <x v="5676"/>
    <x v="51"/>
    <x v="2"/>
    <x v="2"/>
    <x v="51"/>
    <x v="45"/>
    <x v="54"/>
    <x v="4"/>
    <x v="3"/>
    <x v="16"/>
    <x v="16"/>
    <x v="0"/>
    <x v="0"/>
    <x v="9"/>
    <x v="0"/>
  </r>
  <r>
    <x v="2"/>
    <x v="0"/>
    <x v="58"/>
    <x v="57"/>
    <x v="56"/>
    <x v="2"/>
    <x v="5677"/>
    <x v="66"/>
    <x v="2"/>
    <x v="2"/>
    <x v="1149"/>
    <x v="54"/>
    <x v="2821"/>
    <x v="4"/>
    <x v="3"/>
    <x v="16"/>
    <x v="16"/>
    <x v="0"/>
    <x v="0"/>
    <x v="9"/>
    <x v="0"/>
  </r>
  <r>
    <x v="2"/>
    <x v="0"/>
    <x v="311"/>
    <x v="333"/>
    <x v="56"/>
    <x v="2"/>
    <x v="5678"/>
    <x v="60"/>
    <x v="2"/>
    <x v="2"/>
    <x v="193"/>
    <x v="279"/>
    <x v="2701"/>
    <x v="4"/>
    <x v="3"/>
    <x v="16"/>
    <x v="16"/>
    <x v="0"/>
    <x v="0"/>
    <x v="9"/>
    <x v="0"/>
  </r>
  <r>
    <x v="2"/>
    <x v="0"/>
    <x v="59"/>
    <x v="58"/>
    <x v="56"/>
    <x v="2"/>
    <x v="5679"/>
    <x v="998"/>
    <x v="2"/>
    <x v="2"/>
    <x v="2051"/>
    <x v="55"/>
    <x v="3125"/>
    <x v="4"/>
    <x v="3"/>
    <x v="16"/>
    <x v="16"/>
    <x v="0"/>
    <x v="0"/>
    <x v="9"/>
    <x v="0"/>
  </r>
  <r>
    <x v="2"/>
    <x v="0"/>
    <x v="60"/>
    <x v="59"/>
    <x v="56"/>
    <x v="2"/>
    <x v="5680"/>
    <x v="116"/>
    <x v="2"/>
    <x v="2"/>
    <x v="187"/>
    <x v="46"/>
    <x v="700"/>
    <x v="4"/>
    <x v="3"/>
    <x v="16"/>
    <x v="16"/>
    <x v="0"/>
    <x v="0"/>
    <x v="9"/>
    <x v="0"/>
  </r>
  <r>
    <x v="2"/>
    <x v="0"/>
    <x v="312"/>
    <x v="334"/>
    <x v="56"/>
    <x v="2"/>
    <x v="5681"/>
    <x v="61"/>
    <x v="2"/>
    <x v="2"/>
    <x v="638"/>
    <x v="280"/>
    <x v="2888"/>
    <x v="4"/>
    <x v="3"/>
    <x v="16"/>
    <x v="16"/>
    <x v="0"/>
    <x v="0"/>
    <x v="9"/>
    <x v="0"/>
  </r>
  <r>
    <x v="2"/>
    <x v="0"/>
    <x v="606"/>
    <x v="640"/>
    <x v="56"/>
    <x v="2"/>
    <x v="5682"/>
    <x v="51"/>
    <x v="2"/>
    <x v="2"/>
    <x v="51"/>
    <x v="524"/>
    <x v="1786"/>
    <x v="4"/>
    <x v="3"/>
    <x v="16"/>
    <x v="16"/>
    <x v="0"/>
    <x v="0"/>
    <x v="9"/>
    <x v="0"/>
  </r>
  <r>
    <x v="2"/>
    <x v="0"/>
    <x v="557"/>
    <x v="592"/>
    <x v="56"/>
    <x v="2"/>
    <x v="5683"/>
    <x v="51"/>
    <x v="2"/>
    <x v="2"/>
    <x v="51"/>
    <x v="447"/>
    <x v="1521"/>
    <x v="4"/>
    <x v="3"/>
    <x v="16"/>
    <x v="16"/>
    <x v="0"/>
    <x v="0"/>
    <x v="9"/>
    <x v="0"/>
  </r>
  <r>
    <x v="2"/>
    <x v="0"/>
    <x v="313"/>
    <x v="335"/>
    <x v="56"/>
    <x v="2"/>
    <x v="5684"/>
    <x v="45"/>
    <x v="2"/>
    <x v="2"/>
    <x v="45"/>
    <x v="281"/>
    <x v="822"/>
    <x v="4"/>
    <x v="3"/>
    <x v="16"/>
    <x v="16"/>
    <x v="0"/>
    <x v="0"/>
    <x v="9"/>
    <x v="0"/>
  </r>
  <r>
    <x v="2"/>
    <x v="0"/>
    <x v="314"/>
    <x v="336"/>
    <x v="56"/>
    <x v="2"/>
    <x v="5685"/>
    <x v="52"/>
    <x v="2"/>
    <x v="2"/>
    <x v="52"/>
    <x v="282"/>
    <x v="1346"/>
    <x v="4"/>
    <x v="3"/>
    <x v="16"/>
    <x v="16"/>
    <x v="0"/>
    <x v="0"/>
    <x v="9"/>
    <x v="0"/>
  </r>
  <r>
    <x v="2"/>
    <x v="0"/>
    <x v="255"/>
    <x v="271"/>
    <x v="56"/>
    <x v="2"/>
    <x v="5686"/>
    <x v="52"/>
    <x v="2"/>
    <x v="2"/>
    <x v="52"/>
    <x v="225"/>
    <x v="1920"/>
    <x v="4"/>
    <x v="3"/>
    <x v="16"/>
    <x v="16"/>
    <x v="0"/>
    <x v="0"/>
    <x v="9"/>
    <x v="0"/>
  </r>
  <r>
    <x v="2"/>
    <x v="0"/>
    <x v="550"/>
    <x v="585"/>
    <x v="56"/>
    <x v="2"/>
    <x v="5687"/>
    <x v="45"/>
    <x v="2"/>
    <x v="2"/>
    <x v="45"/>
    <x v="472"/>
    <x v="2702"/>
    <x v="4"/>
    <x v="3"/>
    <x v="16"/>
    <x v="16"/>
    <x v="0"/>
    <x v="0"/>
    <x v="9"/>
    <x v="0"/>
  </r>
  <r>
    <x v="2"/>
    <x v="0"/>
    <x v="518"/>
    <x v="549"/>
    <x v="56"/>
    <x v="2"/>
    <x v="5688"/>
    <x v="45"/>
    <x v="2"/>
    <x v="2"/>
    <x v="45"/>
    <x v="447"/>
    <x v="991"/>
    <x v="4"/>
    <x v="3"/>
    <x v="16"/>
    <x v="16"/>
    <x v="0"/>
    <x v="0"/>
    <x v="9"/>
    <x v="0"/>
  </r>
  <r>
    <x v="2"/>
    <x v="0"/>
    <x v="677"/>
    <x v="719"/>
    <x v="56"/>
    <x v="2"/>
    <x v="5689"/>
    <x v="52"/>
    <x v="2"/>
    <x v="1"/>
    <x v="596"/>
    <x v="589"/>
    <x v="3126"/>
    <x v="1"/>
    <x v="1"/>
    <x v="32"/>
    <x v="32"/>
    <x v="0"/>
    <x v="0"/>
    <x v="9"/>
    <x v="0"/>
  </r>
  <r>
    <x v="2"/>
    <x v="0"/>
    <x v="148"/>
    <x v="158"/>
    <x v="56"/>
    <x v="2"/>
    <x v="5690"/>
    <x v="1650"/>
    <x v="2"/>
    <x v="1"/>
    <x v="2052"/>
    <x v="129"/>
    <x v="3127"/>
    <x v="3"/>
    <x v="2"/>
    <x v="9"/>
    <x v="9"/>
    <x v="0"/>
    <x v="0"/>
    <x v="9"/>
    <x v="0"/>
  </r>
  <r>
    <x v="2"/>
    <x v="0"/>
    <x v="150"/>
    <x v="160"/>
    <x v="56"/>
    <x v="2"/>
    <x v="5691"/>
    <x v="1651"/>
    <x v="2"/>
    <x v="1"/>
    <x v="2053"/>
    <x v="131"/>
    <x v="3128"/>
    <x v="3"/>
    <x v="2"/>
    <x v="9"/>
    <x v="9"/>
    <x v="0"/>
    <x v="0"/>
    <x v="9"/>
    <x v="0"/>
  </r>
  <r>
    <x v="2"/>
    <x v="0"/>
    <x v="152"/>
    <x v="162"/>
    <x v="56"/>
    <x v="2"/>
    <x v="5692"/>
    <x v="4"/>
    <x v="2"/>
    <x v="1"/>
    <x v="4"/>
    <x v="133"/>
    <x v="0"/>
    <x v="3"/>
    <x v="2"/>
    <x v="9"/>
    <x v="9"/>
    <x v="0"/>
    <x v="0"/>
    <x v="9"/>
    <x v="0"/>
  </r>
  <r>
    <x v="2"/>
    <x v="0"/>
    <x v="152"/>
    <x v="162"/>
    <x v="56"/>
    <x v="2"/>
    <x v="5693"/>
    <x v="1652"/>
    <x v="2"/>
    <x v="1"/>
    <x v="2054"/>
    <x v="133"/>
    <x v="3129"/>
    <x v="3"/>
    <x v="2"/>
    <x v="9"/>
    <x v="9"/>
    <x v="0"/>
    <x v="0"/>
    <x v="9"/>
    <x v="0"/>
  </r>
  <r>
    <x v="2"/>
    <x v="0"/>
    <x v="317"/>
    <x v="339"/>
    <x v="56"/>
    <x v="2"/>
    <x v="5694"/>
    <x v="111"/>
    <x v="2"/>
    <x v="1"/>
    <x v="106"/>
    <x v="284"/>
    <x v="2260"/>
    <x v="2"/>
    <x v="1"/>
    <x v="22"/>
    <x v="22"/>
    <x v="0"/>
    <x v="0"/>
    <x v="9"/>
    <x v="0"/>
  </r>
  <r>
    <x v="2"/>
    <x v="0"/>
    <x v="157"/>
    <x v="167"/>
    <x v="56"/>
    <x v="2"/>
    <x v="5695"/>
    <x v="1653"/>
    <x v="2"/>
    <x v="1"/>
    <x v="2055"/>
    <x v="138"/>
    <x v="3130"/>
    <x v="3"/>
    <x v="2"/>
    <x v="9"/>
    <x v="9"/>
    <x v="0"/>
    <x v="0"/>
    <x v="9"/>
    <x v="0"/>
  </r>
  <r>
    <x v="2"/>
    <x v="0"/>
    <x v="318"/>
    <x v="340"/>
    <x v="56"/>
    <x v="2"/>
    <x v="5696"/>
    <x v="582"/>
    <x v="2"/>
    <x v="1"/>
    <x v="2056"/>
    <x v="285"/>
    <x v="3131"/>
    <x v="2"/>
    <x v="1"/>
    <x v="22"/>
    <x v="22"/>
    <x v="0"/>
    <x v="0"/>
    <x v="9"/>
    <x v="0"/>
  </r>
  <r>
    <x v="2"/>
    <x v="0"/>
    <x v="372"/>
    <x v="400"/>
    <x v="56"/>
    <x v="2"/>
    <x v="5697"/>
    <x v="1654"/>
    <x v="2"/>
    <x v="1"/>
    <x v="2057"/>
    <x v="332"/>
    <x v="3132"/>
    <x v="2"/>
    <x v="1"/>
    <x v="22"/>
    <x v="22"/>
    <x v="0"/>
    <x v="0"/>
    <x v="9"/>
    <x v="0"/>
  </r>
  <r>
    <x v="2"/>
    <x v="0"/>
    <x v="426"/>
    <x v="427"/>
    <x v="56"/>
    <x v="2"/>
    <x v="5698"/>
    <x v="1655"/>
    <x v="2"/>
    <x v="1"/>
    <x v="2058"/>
    <x v="377"/>
    <x v="3133"/>
    <x v="3"/>
    <x v="2"/>
    <x v="17"/>
    <x v="17"/>
    <x v="0"/>
    <x v="0"/>
    <x v="9"/>
    <x v="0"/>
  </r>
  <r>
    <x v="2"/>
    <x v="0"/>
    <x v="256"/>
    <x v="272"/>
    <x v="56"/>
    <x v="2"/>
    <x v="5699"/>
    <x v="1656"/>
    <x v="2"/>
    <x v="1"/>
    <x v="2059"/>
    <x v="226"/>
    <x v="3134"/>
    <x v="1"/>
    <x v="1"/>
    <x v="18"/>
    <x v="18"/>
    <x v="0"/>
    <x v="0"/>
    <x v="9"/>
    <x v="0"/>
  </r>
  <r>
    <x v="2"/>
    <x v="0"/>
    <x v="319"/>
    <x v="341"/>
    <x v="56"/>
    <x v="2"/>
    <x v="5700"/>
    <x v="269"/>
    <x v="2"/>
    <x v="2"/>
    <x v="320"/>
    <x v="286"/>
    <x v="2063"/>
    <x v="4"/>
    <x v="3"/>
    <x v="21"/>
    <x v="21"/>
    <x v="0"/>
    <x v="0"/>
    <x v="9"/>
    <x v="0"/>
  </r>
  <r>
    <x v="2"/>
    <x v="0"/>
    <x v="375"/>
    <x v="403"/>
    <x v="56"/>
    <x v="2"/>
    <x v="5701"/>
    <x v="66"/>
    <x v="2"/>
    <x v="2"/>
    <x v="81"/>
    <x v="335"/>
    <x v="2643"/>
    <x v="4"/>
    <x v="3"/>
    <x v="20"/>
    <x v="20"/>
    <x v="0"/>
    <x v="0"/>
    <x v="9"/>
    <x v="0"/>
  </r>
  <r>
    <x v="2"/>
    <x v="0"/>
    <x v="375"/>
    <x v="403"/>
    <x v="56"/>
    <x v="2"/>
    <x v="5702"/>
    <x v="51"/>
    <x v="2"/>
    <x v="2"/>
    <x v="76"/>
    <x v="335"/>
    <x v="1108"/>
    <x v="4"/>
    <x v="3"/>
    <x v="20"/>
    <x v="20"/>
    <x v="0"/>
    <x v="0"/>
    <x v="9"/>
    <x v="0"/>
  </r>
  <r>
    <x v="2"/>
    <x v="0"/>
    <x v="320"/>
    <x v="342"/>
    <x v="56"/>
    <x v="2"/>
    <x v="5703"/>
    <x v="59"/>
    <x v="2"/>
    <x v="2"/>
    <x v="130"/>
    <x v="287"/>
    <x v="3135"/>
    <x v="4"/>
    <x v="3"/>
    <x v="20"/>
    <x v="20"/>
    <x v="0"/>
    <x v="0"/>
    <x v="9"/>
    <x v="0"/>
  </r>
  <r>
    <x v="2"/>
    <x v="0"/>
    <x v="322"/>
    <x v="344"/>
    <x v="56"/>
    <x v="2"/>
    <x v="5704"/>
    <x v="52"/>
    <x v="2"/>
    <x v="2"/>
    <x v="67"/>
    <x v="289"/>
    <x v="357"/>
    <x v="4"/>
    <x v="3"/>
    <x v="21"/>
    <x v="21"/>
    <x v="0"/>
    <x v="0"/>
    <x v="9"/>
    <x v="0"/>
  </r>
  <r>
    <x v="2"/>
    <x v="0"/>
    <x v="323"/>
    <x v="345"/>
    <x v="56"/>
    <x v="2"/>
    <x v="5705"/>
    <x v="47"/>
    <x v="2"/>
    <x v="2"/>
    <x v="85"/>
    <x v="183"/>
    <x v="205"/>
    <x v="4"/>
    <x v="3"/>
    <x v="20"/>
    <x v="20"/>
    <x v="0"/>
    <x v="0"/>
    <x v="9"/>
    <x v="0"/>
  </r>
  <r>
    <x v="2"/>
    <x v="0"/>
    <x v="506"/>
    <x v="536"/>
    <x v="56"/>
    <x v="2"/>
    <x v="5706"/>
    <x v="51"/>
    <x v="2"/>
    <x v="2"/>
    <x v="76"/>
    <x v="66"/>
    <x v="85"/>
    <x v="4"/>
    <x v="3"/>
    <x v="21"/>
    <x v="21"/>
    <x v="0"/>
    <x v="0"/>
    <x v="9"/>
    <x v="0"/>
  </r>
  <r>
    <x v="2"/>
    <x v="0"/>
    <x v="69"/>
    <x v="68"/>
    <x v="56"/>
    <x v="2"/>
    <x v="5707"/>
    <x v="45"/>
    <x v="2"/>
    <x v="2"/>
    <x v="65"/>
    <x v="63"/>
    <x v="454"/>
    <x v="4"/>
    <x v="3"/>
    <x v="19"/>
    <x v="19"/>
    <x v="0"/>
    <x v="0"/>
    <x v="9"/>
    <x v="0"/>
  </r>
  <r>
    <x v="2"/>
    <x v="0"/>
    <x v="324"/>
    <x v="346"/>
    <x v="56"/>
    <x v="2"/>
    <x v="5708"/>
    <x v="45"/>
    <x v="2"/>
    <x v="2"/>
    <x v="61"/>
    <x v="66"/>
    <x v="72"/>
    <x v="4"/>
    <x v="3"/>
    <x v="21"/>
    <x v="21"/>
    <x v="0"/>
    <x v="0"/>
    <x v="9"/>
    <x v="0"/>
  </r>
  <r>
    <x v="2"/>
    <x v="0"/>
    <x v="377"/>
    <x v="405"/>
    <x v="56"/>
    <x v="2"/>
    <x v="5709"/>
    <x v="51"/>
    <x v="2"/>
    <x v="2"/>
    <x v="76"/>
    <x v="231"/>
    <x v="905"/>
    <x v="4"/>
    <x v="3"/>
    <x v="20"/>
    <x v="20"/>
    <x v="0"/>
    <x v="0"/>
    <x v="9"/>
    <x v="0"/>
  </r>
  <r>
    <x v="2"/>
    <x v="0"/>
    <x v="432"/>
    <x v="458"/>
    <x v="56"/>
    <x v="2"/>
    <x v="5710"/>
    <x v="51"/>
    <x v="2"/>
    <x v="2"/>
    <x v="76"/>
    <x v="382"/>
    <x v="1095"/>
    <x v="4"/>
    <x v="3"/>
    <x v="21"/>
    <x v="21"/>
    <x v="0"/>
    <x v="0"/>
    <x v="9"/>
    <x v="0"/>
  </r>
  <r>
    <x v="2"/>
    <x v="0"/>
    <x v="325"/>
    <x v="347"/>
    <x v="56"/>
    <x v="2"/>
    <x v="5711"/>
    <x v="51"/>
    <x v="2"/>
    <x v="2"/>
    <x v="84"/>
    <x v="290"/>
    <x v="903"/>
    <x v="4"/>
    <x v="3"/>
    <x v="20"/>
    <x v="20"/>
    <x v="0"/>
    <x v="0"/>
    <x v="9"/>
    <x v="0"/>
  </r>
  <r>
    <x v="2"/>
    <x v="0"/>
    <x v="378"/>
    <x v="406"/>
    <x v="56"/>
    <x v="2"/>
    <x v="5712"/>
    <x v="45"/>
    <x v="2"/>
    <x v="2"/>
    <x v="61"/>
    <x v="238"/>
    <x v="456"/>
    <x v="4"/>
    <x v="3"/>
    <x v="20"/>
    <x v="20"/>
    <x v="0"/>
    <x v="0"/>
    <x v="9"/>
    <x v="0"/>
  </r>
  <r>
    <x v="2"/>
    <x v="0"/>
    <x v="381"/>
    <x v="409"/>
    <x v="56"/>
    <x v="2"/>
    <x v="5713"/>
    <x v="60"/>
    <x v="2"/>
    <x v="2"/>
    <x v="384"/>
    <x v="338"/>
    <x v="3136"/>
    <x v="4"/>
    <x v="3"/>
    <x v="26"/>
    <x v="26"/>
    <x v="0"/>
    <x v="0"/>
    <x v="9"/>
    <x v="0"/>
  </r>
  <r>
    <x v="2"/>
    <x v="0"/>
    <x v="382"/>
    <x v="410"/>
    <x v="56"/>
    <x v="2"/>
    <x v="5714"/>
    <x v="51"/>
    <x v="2"/>
    <x v="2"/>
    <x v="84"/>
    <x v="187"/>
    <x v="3137"/>
    <x v="4"/>
    <x v="3"/>
    <x v="20"/>
    <x v="20"/>
    <x v="0"/>
    <x v="0"/>
    <x v="9"/>
    <x v="0"/>
  </r>
  <r>
    <x v="2"/>
    <x v="0"/>
    <x v="161"/>
    <x v="171"/>
    <x v="56"/>
    <x v="2"/>
    <x v="5715"/>
    <x v="51"/>
    <x v="2"/>
    <x v="2"/>
    <x v="60"/>
    <x v="142"/>
    <x v="1356"/>
    <x v="4"/>
    <x v="3"/>
    <x v="19"/>
    <x v="19"/>
    <x v="0"/>
    <x v="0"/>
    <x v="9"/>
    <x v="0"/>
  </r>
  <r>
    <x v="2"/>
    <x v="0"/>
    <x v="257"/>
    <x v="273"/>
    <x v="56"/>
    <x v="2"/>
    <x v="5716"/>
    <x v="59"/>
    <x v="2"/>
    <x v="2"/>
    <x v="130"/>
    <x v="227"/>
    <x v="3138"/>
    <x v="4"/>
    <x v="3"/>
    <x v="19"/>
    <x v="19"/>
    <x v="0"/>
    <x v="0"/>
    <x v="9"/>
    <x v="0"/>
  </r>
  <r>
    <x v="2"/>
    <x v="0"/>
    <x v="162"/>
    <x v="172"/>
    <x v="56"/>
    <x v="2"/>
    <x v="5717"/>
    <x v="51"/>
    <x v="2"/>
    <x v="2"/>
    <x v="76"/>
    <x v="143"/>
    <x v="1522"/>
    <x v="4"/>
    <x v="3"/>
    <x v="21"/>
    <x v="21"/>
    <x v="0"/>
    <x v="0"/>
    <x v="9"/>
    <x v="0"/>
  </r>
  <r>
    <x v="2"/>
    <x v="0"/>
    <x v="259"/>
    <x v="275"/>
    <x v="56"/>
    <x v="2"/>
    <x v="5718"/>
    <x v="45"/>
    <x v="2"/>
    <x v="2"/>
    <x v="61"/>
    <x v="228"/>
    <x v="656"/>
    <x v="4"/>
    <x v="3"/>
    <x v="20"/>
    <x v="20"/>
    <x v="0"/>
    <x v="0"/>
    <x v="9"/>
    <x v="0"/>
  </r>
  <r>
    <x v="2"/>
    <x v="0"/>
    <x v="163"/>
    <x v="173"/>
    <x v="56"/>
    <x v="2"/>
    <x v="5719"/>
    <x v="51"/>
    <x v="2"/>
    <x v="2"/>
    <x v="84"/>
    <x v="144"/>
    <x v="1082"/>
    <x v="4"/>
    <x v="3"/>
    <x v="20"/>
    <x v="20"/>
    <x v="0"/>
    <x v="0"/>
    <x v="9"/>
    <x v="0"/>
  </r>
  <r>
    <x v="2"/>
    <x v="0"/>
    <x v="75"/>
    <x v="74"/>
    <x v="56"/>
    <x v="2"/>
    <x v="5720"/>
    <x v="46"/>
    <x v="2"/>
    <x v="2"/>
    <x v="82"/>
    <x v="68"/>
    <x v="3139"/>
    <x v="4"/>
    <x v="3"/>
    <x v="19"/>
    <x v="19"/>
    <x v="0"/>
    <x v="0"/>
    <x v="9"/>
    <x v="0"/>
  </r>
  <r>
    <x v="2"/>
    <x v="0"/>
    <x v="326"/>
    <x v="348"/>
    <x v="56"/>
    <x v="2"/>
    <x v="5721"/>
    <x v="116"/>
    <x v="2"/>
    <x v="2"/>
    <x v="142"/>
    <x v="64"/>
    <x v="907"/>
    <x v="4"/>
    <x v="3"/>
    <x v="21"/>
    <x v="21"/>
    <x v="0"/>
    <x v="0"/>
    <x v="9"/>
    <x v="0"/>
  </r>
  <r>
    <x v="2"/>
    <x v="0"/>
    <x v="260"/>
    <x v="276"/>
    <x v="56"/>
    <x v="2"/>
    <x v="5722"/>
    <x v="47"/>
    <x v="2"/>
    <x v="2"/>
    <x v="68"/>
    <x v="229"/>
    <x v="2644"/>
    <x v="4"/>
    <x v="3"/>
    <x v="20"/>
    <x v="20"/>
    <x v="0"/>
    <x v="0"/>
    <x v="9"/>
    <x v="0"/>
  </r>
  <r>
    <x v="2"/>
    <x v="0"/>
    <x v="384"/>
    <x v="412"/>
    <x v="56"/>
    <x v="2"/>
    <x v="5723"/>
    <x v="116"/>
    <x v="2"/>
    <x v="2"/>
    <x v="321"/>
    <x v="340"/>
    <x v="462"/>
    <x v="4"/>
    <x v="3"/>
    <x v="26"/>
    <x v="26"/>
    <x v="0"/>
    <x v="0"/>
    <x v="9"/>
    <x v="0"/>
  </r>
  <r>
    <x v="2"/>
    <x v="0"/>
    <x v="435"/>
    <x v="461"/>
    <x v="56"/>
    <x v="2"/>
    <x v="5724"/>
    <x v="47"/>
    <x v="2"/>
    <x v="2"/>
    <x v="68"/>
    <x v="384"/>
    <x v="835"/>
    <x v="4"/>
    <x v="3"/>
    <x v="21"/>
    <x v="21"/>
    <x v="0"/>
    <x v="0"/>
    <x v="9"/>
    <x v="0"/>
  </r>
  <r>
    <x v="2"/>
    <x v="0"/>
    <x v="327"/>
    <x v="349"/>
    <x v="56"/>
    <x v="2"/>
    <x v="5725"/>
    <x v="52"/>
    <x v="2"/>
    <x v="2"/>
    <x v="193"/>
    <x v="291"/>
    <x v="3140"/>
    <x v="4"/>
    <x v="3"/>
    <x v="20"/>
    <x v="20"/>
    <x v="0"/>
    <x v="0"/>
    <x v="9"/>
    <x v="0"/>
  </r>
  <r>
    <x v="2"/>
    <x v="0"/>
    <x v="214"/>
    <x v="230"/>
    <x v="56"/>
    <x v="2"/>
    <x v="5726"/>
    <x v="52"/>
    <x v="2"/>
    <x v="2"/>
    <x v="193"/>
    <x v="187"/>
    <x v="2448"/>
    <x v="4"/>
    <x v="3"/>
    <x v="20"/>
    <x v="20"/>
    <x v="0"/>
    <x v="0"/>
    <x v="9"/>
    <x v="0"/>
  </r>
  <r>
    <x v="2"/>
    <x v="0"/>
    <x v="437"/>
    <x v="463"/>
    <x v="56"/>
    <x v="2"/>
    <x v="5727"/>
    <x v="52"/>
    <x v="2"/>
    <x v="2"/>
    <x v="72"/>
    <x v="75"/>
    <x v="80"/>
    <x v="4"/>
    <x v="3"/>
    <x v="19"/>
    <x v="19"/>
    <x v="0"/>
    <x v="0"/>
    <x v="9"/>
    <x v="0"/>
  </r>
  <r>
    <x v="2"/>
    <x v="0"/>
    <x v="328"/>
    <x v="350"/>
    <x v="56"/>
    <x v="2"/>
    <x v="5728"/>
    <x v="60"/>
    <x v="2"/>
    <x v="2"/>
    <x v="429"/>
    <x v="292"/>
    <x v="2134"/>
    <x v="4"/>
    <x v="3"/>
    <x v="19"/>
    <x v="19"/>
    <x v="0"/>
    <x v="0"/>
    <x v="9"/>
    <x v="0"/>
  </r>
  <r>
    <x v="2"/>
    <x v="0"/>
    <x v="438"/>
    <x v="464"/>
    <x v="56"/>
    <x v="2"/>
    <x v="5729"/>
    <x v="47"/>
    <x v="2"/>
    <x v="2"/>
    <x v="68"/>
    <x v="384"/>
    <x v="835"/>
    <x v="4"/>
    <x v="3"/>
    <x v="21"/>
    <x v="21"/>
    <x v="0"/>
    <x v="0"/>
    <x v="9"/>
    <x v="0"/>
  </r>
  <r>
    <x v="2"/>
    <x v="0"/>
    <x v="171"/>
    <x v="181"/>
    <x v="56"/>
    <x v="2"/>
    <x v="5730"/>
    <x v="123"/>
    <x v="2"/>
    <x v="2"/>
    <x v="897"/>
    <x v="152"/>
    <x v="1592"/>
    <x v="4"/>
    <x v="3"/>
    <x v="19"/>
    <x v="19"/>
    <x v="0"/>
    <x v="0"/>
    <x v="9"/>
    <x v="0"/>
  </r>
  <r>
    <x v="2"/>
    <x v="0"/>
    <x v="501"/>
    <x v="720"/>
    <x v="56"/>
    <x v="2"/>
    <x v="5731"/>
    <x v="450"/>
    <x v="2"/>
    <x v="2"/>
    <x v="2060"/>
    <x v="434"/>
    <x v="3141"/>
    <x v="4"/>
    <x v="3"/>
    <x v="19"/>
    <x v="19"/>
    <x v="0"/>
    <x v="0"/>
    <x v="9"/>
    <x v="0"/>
  </r>
  <r>
    <x v="2"/>
    <x v="0"/>
    <x v="329"/>
    <x v="351"/>
    <x v="56"/>
    <x v="2"/>
    <x v="5732"/>
    <x v="72"/>
    <x v="2"/>
    <x v="2"/>
    <x v="427"/>
    <x v="293"/>
    <x v="3142"/>
    <x v="4"/>
    <x v="3"/>
    <x v="26"/>
    <x v="26"/>
    <x v="0"/>
    <x v="0"/>
    <x v="9"/>
    <x v="0"/>
  </r>
  <r>
    <x v="2"/>
    <x v="0"/>
    <x v="331"/>
    <x v="353"/>
    <x v="56"/>
    <x v="2"/>
    <x v="5733"/>
    <x v="221"/>
    <x v="2"/>
    <x v="2"/>
    <x v="1356"/>
    <x v="295"/>
    <x v="3143"/>
    <x v="4"/>
    <x v="3"/>
    <x v="20"/>
    <x v="20"/>
    <x v="0"/>
    <x v="0"/>
    <x v="9"/>
    <x v="0"/>
  </r>
  <r>
    <x v="2"/>
    <x v="0"/>
    <x v="175"/>
    <x v="185"/>
    <x v="56"/>
    <x v="2"/>
    <x v="5734"/>
    <x v="52"/>
    <x v="2"/>
    <x v="2"/>
    <x v="193"/>
    <x v="156"/>
    <x v="2510"/>
    <x v="4"/>
    <x v="3"/>
    <x v="20"/>
    <x v="20"/>
    <x v="0"/>
    <x v="0"/>
    <x v="9"/>
    <x v="0"/>
  </r>
  <r>
    <x v="2"/>
    <x v="0"/>
    <x v="266"/>
    <x v="282"/>
    <x v="56"/>
    <x v="2"/>
    <x v="5735"/>
    <x v="51"/>
    <x v="2"/>
    <x v="2"/>
    <x v="84"/>
    <x v="235"/>
    <x v="3144"/>
    <x v="4"/>
    <x v="3"/>
    <x v="19"/>
    <x v="19"/>
    <x v="0"/>
    <x v="0"/>
    <x v="9"/>
    <x v="0"/>
  </r>
  <r>
    <x v="2"/>
    <x v="0"/>
    <x v="267"/>
    <x v="283"/>
    <x v="56"/>
    <x v="2"/>
    <x v="5736"/>
    <x v="46"/>
    <x v="2"/>
    <x v="2"/>
    <x v="326"/>
    <x v="236"/>
    <x v="2649"/>
    <x v="4"/>
    <x v="3"/>
    <x v="20"/>
    <x v="20"/>
    <x v="0"/>
    <x v="0"/>
    <x v="9"/>
    <x v="0"/>
  </r>
  <r>
    <x v="2"/>
    <x v="0"/>
    <x v="268"/>
    <x v="284"/>
    <x v="56"/>
    <x v="2"/>
    <x v="5737"/>
    <x v="47"/>
    <x v="2"/>
    <x v="2"/>
    <x v="85"/>
    <x v="237"/>
    <x v="2143"/>
    <x v="4"/>
    <x v="3"/>
    <x v="19"/>
    <x v="19"/>
    <x v="0"/>
    <x v="0"/>
    <x v="9"/>
    <x v="0"/>
  </r>
  <r>
    <x v="2"/>
    <x v="0"/>
    <x v="208"/>
    <x v="223"/>
    <x v="56"/>
    <x v="2"/>
    <x v="5738"/>
    <x v="487"/>
    <x v="2"/>
    <x v="2"/>
    <x v="2061"/>
    <x v="182"/>
    <x v="3145"/>
    <x v="4"/>
    <x v="3"/>
    <x v="21"/>
    <x v="21"/>
    <x v="0"/>
    <x v="0"/>
    <x v="9"/>
    <x v="0"/>
  </r>
  <r>
    <x v="2"/>
    <x v="0"/>
    <x v="269"/>
    <x v="285"/>
    <x v="56"/>
    <x v="2"/>
    <x v="5739"/>
    <x v="321"/>
    <x v="2"/>
    <x v="2"/>
    <x v="431"/>
    <x v="238"/>
    <x v="3146"/>
    <x v="4"/>
    <x v="3"/>
    <x v="20"/>
    <x v="20"/>
    <x v="0"/>
    <x v="0"/>
    <x v="9"/>
    <x v="0"/>
  </r>
  <r>
    <x v="2"/>
    <x v="0"/>
    <x v="209"/>
    <x v="224"/>
    <x v="56"/>
    <x v="2"/>
    <x v="5740"/>
    <x v="66"/>
    <x v="2"/>
    <x v="2"/>
    <x v="46"/>
    <x v="183"/>
    <x v="3147"/>
    <x v="4"/>
    <x v="3"/>
    <x v="20"/>
    <x v="20"/>
    <x v="0"/>
    <x v="0"/>
    <x v="9"/>
    <x v="0"/>
  </r>
  <r>
    <x v="2"/>
    <x v="0"/>
    <x v="176"/>
    <x v="186"/>
    <x v="56"/>
    <x v="2"/>
    <x v="5741"/>
    <x v="52"/>
    <x v="2"/>
    <x v="2"/>
    <x v="72"/>
    <x v="68"/>
    <x v="459"/>
    <x v="4"/>
    <x v="3"/>
    <x v="19"/>
    <x v="19"/>
    <x v="0"/>
    <x v="0"/>
    <x v="9"/>
    <x v="0"/>
  </r>
  <r>
    <x v="2"/>
    <x v="0"/>
    <x v="176"/>
    <x v="186"/>
    <x v="56"/>
    <x v="2"/>
    <x v="5742"/>
    <x v="52"/>
    <x v="2"/>
    <x v="2"/>
    <x v="72"/>
    <x v="68"/>
    <x v="459"/>
    <x v="4"/>
    <x v="3"/>
    <x v="19"/>
    <x v="19"/>
    <x v="0"/>
    <x v="0"/>
    <x v="9"/>
    <x v="0"/>
  </r>
  <r>
    <x v="2"/>
    <x v="0"/>
    <x v="270"/>
    <x v="286"/>
    <x v="56"/>
    <x v="2"/>
    <x v="5743"/>
    <x v="1383"/>
    <x v="2"/>
    <x v="2"/>
    <x v="2062"/>
    <x v="239"/>
    <x v="3148"/>
    <x v="4"/>
    <x v="3"/>
    <x v="26"/>
    <x v="26"/>
    <x v="0"/>
    <x v="0"/>
    <x v="9"/>
    <x v="0"/>
  </r>
  <r>
    <x v="2"/>
    <x v="0"/>
    <x v="333"/>
    <x v="355"/>
    <x v="56"/>
    <x v="2"/>
    <x v="5744"/>
    <x v="110"/>
    <x v="2"/>
    <x v="2"/>
    <x v="1972"/>
    <x v="297"/>
    <x v="3149"/>
    <x v="4"/>
    <x v="3"/>
    <x v="19"/>
    <x v="19"/>
    <x v="0"/>
    <x v="0"/>
    <x v="9"/>
    <x v="0"/>
  </r>
  <r>
    <x v="2"/>
    <x v="0"/>
    <x v="440"/>
    <x v="466"/>
    <x v="56"/>
    <x v="2"/>
    <x v="5745"/>
    <x v="52"/>
    <x v="2"/>
    <x v="2"/>
    <x v="67"/>
    <x v="386"/>
    <x v="675"/>
    <x v="4"/>
    <x v="3"/>
    <x v="21"/>
    <x v="21"/>
    <x v="0"/>
    <x v="0"/>
    <x v="9"/>
    <x v="0"/>
  </r>
  <r>
    <x v="2"/>
    <x v="0"/>
    <x v="441"/>
    <x v="467"/>
    <x v="56"/>
    <x v="2"/>
    <x v="5746"/>
    <x v="61"/>
    <x v="2"/>
    <x v="2"/>
    <x v="64"/>
    <x v="382"/>
    <x v="594"/>
    <x v="4"/>
    <x v="3"/>
    <x v="21"/>
    <x v="21"/>
    <x v="0"/>
    <x v="0"/>
    <x v="9"/>
    <x v="0"/>
  </r>
  <r>
    <x v="2"/>
    <x v="0"/>
    <x v="442"/>
    <x v="468"/>
    <x v="56"/>
    <x v="2"/>
    <x v="5747"/>
    <x v="52"/>
    <x v="2"/>
    <x v="2"/>
    <x v="67"/>
    <x v="387"/>
    <x v="592"/>
    <x v="4"/>
    <x v="3"/>
    <x v="21"/>
    <x v="21"/>
    <x v="0"/>
    <x v="0"/>
    <x v="9"/>
    <x v="0"/>
  </r>
  <r>
    <x v="2"/>
    <x v="0"/>
    <x v="443"/>
    <x v="469"/>
    <x v="56"/>
    <x v="2"/>
    <x v="5748"/>
    <x v="59"/>
    <x v="2"/>
    <x v="2"/>
    <x v="129"/>
    <x v="382"/>
    <x v="1725"/>
    <x v="4"/>
    <x v="3"/>
    <x v="21"/>
    <x v="21"/>
    <x v="0"/>
    <x v="0"/>
    <x v="9"/>
    <x v="0"/>
  </r>
  <r>
    <x v="2"/>
    <x v="0"/>
    <x v="444"/>
    <x v="470"/>
    <x v="56"/>
    <x v="2"/>
    <x v="5749"/>
    <x v="52"/>
    <x v="2"/>
    <x v="2"/>
    <x v="67"/>
    <x v="382"/>
    <x v="593"/>
    <x v="4"/>
    <x v="3"/>
    <x v="21"/>
    <x v="21"/>
    <x v="0"/>
    <x v="0"/>
    <x v="9"/>
    <x v="0"/>
  </r>
  <r>
    <x v="2"/>
    <x v="0"/>
    <x v="502"/>
    <x v="531"/>
    <x v="56"/>
    <x v="2"/>
    <x v="5750"/>
    <x v="47"/>
    <x v="2"/>
    <x v="2"/>
    <x v="68"/>
    <x v="382"/>
    <x v="929"/>
    <x v="4"/>
    <x v="3"/>
    <x v="21"/>
    <x v="21"/>
    <x v="0"/>
    <x v="0"/>
    <x v="9"/>
    <x v="0"/>
  </r>
  <r>
    <x v="2"/>
    <x v="0"/>
    <x v="523"/>
    <x v="555"/>
    <x v="56"/>
    <x v="2"/>
    <x v="5751"/>
    <x v="45"/>
    <x v="2"/>
    <x v="2"/>
    <x v="131"/>
    <x v="290"/>
    <x v="359"/>
    <x v="4"/>
    <x v="3"/>
    <x v="20"/>
    <x v="20"/>
    <x v="0"/>
    <x v="0"/>
    <x v="9"/>
    <x v="0"/>
  </r>
  <r>
    <x v="2"/>
    <x v="0"/>
    <x v="524"/>
    <x v="556"/>
    <x v="56"/>
    <x v="2"/>
    <x v="5752"/>
    <x v="45"/>
    <x v="2"/>
    <x v="2"/>
    <x v="61"/>
    <x v="382"/>
    <x v="570"/>
    <x v="4"/>
    <x v="3"/>
    <x v="21"/>
    <x v="21"/>
    <x v="0"/>
    <x v="0"/>
    <x v="9"/>
    <x v="0"/>
  </r>
  <r>
    <x v="2"/>
    <x v="0"/>
    <x v="389"/>
    <x v="417"/>
    <x v="56"/>
    <x v="2"/>
    <x v="5753"/>
    <x v="45"/>
    <x v="2"/>
    <x v="2"/>
    <x v="61"/>
    <x v="238"/>
    <x v="456"/>
    <x v="4"/>
    <x v="3"/>
    <x v="20"/>
    <x v="20"/>
    <x v="0"/>
    <x v="0"/>
    <x v="9"/>
    <x v="0"/>
  </r>
  <r>
    <x v="2"/>
    <x v="0"/>
    <x v="448"/>
    <x v="474"/>
    <x v="56"/>
    <x v="2"/>
    <x v="5754"/>
    <x v="47"/>
    <x v="2"/>
    <x v="2"/>
    <x v="69"/>
    <x v="390"/>
    <x v="601"/>
    <x v="4"/>
    <x v="3"/>
    <x v="19"/>
    <x v="19"/>
    <x v="0"/>
    <x v="0"/>
    <x v="9"/>
    <x v="0"/>
  </r>
  <r>
    <x v="2"/>
    <x v="0"/>
    <x v="212"/>
    <x v="227"/>
    <x v="56"/>
    <x v="2"/>
    <x v="5755"/>
    <x v="47"/>
    <x v="2"/>
    <x v="2"/>
    <x v="85"/>
    <x v="185"/>
    <x v="3150"/>
    <x v="4"/>
    <x v="3"/>
    <x v="20"/>
    <x v="20"/>
    <x v="0"/>
    <x v="0"/>
    <x v="9"/>
    <x v="0"/>
  </r>
  <r>
    <x v="2"/>
    <x v="0"/>
    <x v="96"/>
    <x v="95"/>
    <x v="56"/>
    <x v="2"/>
    <x v="5756"/>
    <x v="51"/>
    <x v="2"/>
    <x v="2"/>
    <x v="60"/>
    <x v="83"/>
    <x v="3151"/>
    <x v="4"/>
    <x v="3"/>
    <x v="19"/>
    <x v="19"/>
    <x v="0"/>
    <x v="0"/>
    <x v="9"/>
    <x v="0"/>
  </r>
  <r>
    <x v="2"/>
    <x v="0"/>
    <x v="449"/>
    <x v="475"/>
    <x v="56"/>
    <x v="2"/>
    <x v="5757"/>
    <x v="59"/>
    <x v="2"/>
    <x v="2"/>
    <x v="129"/>
    <x v="391"/>
    <x v="2269"/>
    <x v="4"/>
    <x v="3"/>
    <x v="21"/>
    <x v="21"/>
    <x v="0"/>
    <x v="0"/>
    <x v="9"/>
    <x v="0"/>
  </r>
  <r>
    <x v="2"/>
    <x v="0"/>
    <x v="451"/>
    <x v="477"/>
    <x v="56"/>
    <x v="2"/>
    <x v="5758"/>
    <x v="47"/>
    <x v="2"/>
    <x v="2"/>
    <x v="68"/>
    <x v="392"/>
    <x v="1097"/>
    <x v="4"/>
    <x v="3"/>
    <x v="21"/>
    <x v="21"/>
    <x v="0"/>
    <x v="0"/>
    <x v="9"/>
    <x v="0"/>
  </r>
  <r>
    <x v="2"/>
    <x v="0"/>
    <x v="394"/>
    <x v="422"/>
    <x v="56"/>
    <x v="2"/>
    <x v="5759"/>
    <x v="47"/>
    <x v="2"/>
    <x v="2"/>
    <x v="85"/>
    <x v="348"/>
    <x v="1098"/>
    <x v="4"/>
    <x v="3"/>
    <x v="19"/>
    <x v="19"/>
    <x v="0"/>
    <x v="0"/>
    <x v="9"/>
    <x v="0"/>
  </r>
  <r>
    <x v="2"/>
    <x v="0"/>
    <x v="395"/>
    <x v="423"/>
    <x v="56"/>
    <x v="2"/>
    <x v="5760"/>
    <x v="47"/>
    <x v="2"/>
    <x v="2"/>
    <x v="85"/>
    <x v="183"/>
    <x v="205"/>
    <x v="4"/>
    <x v="3"/>
    <x v="20"/>
    <x v="20"/>
    <x v="0"/>
    <x v="0"/>
    <x v="9"/>
    <x v="0"/>
  </r>
  <r>
    <x v="2"/>
    <x v="0"/>
    <x v="335"/>
    <x v="357"/>
    <x v="56"/>
    <x v="2"/>
    <x v="5761"/>
    <x v="60"/>
    <x v="2"/>
    <x v="2"/>
    <x v="63"/>
    <x v="299"/>
    <x v="381"/>
    <x v="4"/>
    <x v="3"/>
    <x v="26"/>
    <x v="26"/>
    <x v="0"/>
    <x v="0"/>
    <x v="9"/>
    <x v="0"/>
  </r>
  <r>
    <x v="2"/>
    <x v="0"/>
    <x v="102"/>
    <x v="101"/>
    <x v="56"/>
    <x v="2"/>
    <x v="5762"/>
    <x v="45"/>
    <x v="2"/>
    <x v="2"/>
    <x v="65"/>
    <x v="88"/>
    <x v="3152"/>
    <x v="4"/>
    <x v="3"/>
    <x v="19"/>
    <x v="19"/>
    <x v="0"/>
    <x v="0"/>
    <x v="9"/>
    <x v="0"/>
  </r>
  <r>
    <x v="2"/>
    <x v="0"/>
    <x v="396"/>
    <x v="424"/>
    <x v="56"/>
    <x v="2"/>
    <x v="5763"/>
    <x v="52"/>
    <x v="2"/>
    <x v="2"/>
    <x v="67"/>
    <x v="238"/>
    <x v="1364"/>
    <x v="4"/>
    <x v="3"/>
    <x v="20"/>
    <x v="20"/>
    <x v="0"/>
    <x v="0"/>
    <x v="9"/>
    <x v="0"/>
  </r>
  <r>
    <x v="2"/>
    <x v="0"/>
    <x v="453"/>
    <x v="479"/>
    <x v="56"/>
    <x v="2"/>
    <x v="5764"/>
    <x v="52"/>
    <x v="2"/>
    <x v="2"/>
    <x v="67"/>
    <x v="394"/>
    <x v="1099"/>
    <x v="4"/>
    <x v="3"/>
    <x v="21"/>
    <x v="21"/>
    <x v="0"/>
    <x v="0"/>
    <x v="9"/>
    <x v="0"/>
  </r>
  <r>
    <x v="2"/>
    <x v="0"/>
    <x v="276"/>
    <x v="292"/>
    <x v="56"/>
    <x v="2"/>
    <x v="5765"/>
    <x v="47"/>
    <x v="2"/>
    <x v="2"/>
    <x v="85"/>
    <x v="244"/>
    <x v="488"/>
    <x v="4"/>
    <x v="3"/>
    <x v="19"/>
    <x v="19"/>
    <x v="0"/>
    <x v="0"/>
    <x v="9"/>
    <x v="0"/>
  </r>
  <r>
    <x v="2"/>
    <x v="0"/>
    <x v="465"/>
    <x v="493"/>
    <x v="56"/>
    <x v="2"/>
    <x v="5766"/>
    <x v="45"/>
    <x v="2"/>
    <x v="2"/>
    <x v="131"/>
    <x v="402"/>
    <x v="1880"/>
    <x v="4"/>
    <x v="3"/>
    <x v="21"/>
    <x v="21"/>
    <x v="0"/>
    <x v="0"/>
    <x v="9"/>
    <x v="0"/>
  </r>
  <r>
    <x v="2"/>
    <x v="0"/>
    <x v="455"/>
    <x v="481"/>
    <x v="56"/>
    <x v="2"/>
    <x v="5767"/>
    <x v="45"/>
    <x v="2"/>
    <x v="2"/>
    <x v="61"/>
    <x v="395"/>
    <x v="615"/>
    <x v="4"/>
    <x v="3"/>
    <x v="21"/>
    <x v="21"/>
    <x v="0"/>
    <x v="0"/>
    <x v="9"/>
    <x v="0"/>
  </r>
  <r>
    <x v="2"/>
    <x v="0"/>
    <x v="280"/>
    <x v="296"/>
    <x v="56"/>
    <x v="2"/>
    <x v="5768"/>
    <x v="45"/>
    <x v="2"/>
    <x v="2"/>
    <x v="201"/>
    <x v="248"/>
    <x v="297"/>
    <x v="4"/>
    <x v="3"/>
    <x v="26"/>
    <x v="26"/>
    <x v="0"/>
    <x v="0"/>
    <x v="9"/>
    <x v="0"/>
  </r>
  <r>
    <x v="2"/>
    <x v="0"/>
    <x v="281"/>
    <x v="297"/>
    <x v="56"/>
    <x v="2"/>
    <x v="5769"/>
    <x v="52"/>
    <x v="2"/>
    <x v="2"/>
    <x v="193"/>
    <x v="249"/>
    <x v="2154"/>
    <x v="4"/>
    <x v="3"/>
    <x v="19"/>
    <x v="19"/>
    <x v="0"/>
    <x v="0"/>
    <x v="9"/>
    <x v="0"/>
  </r>
  <r>
    <x v="2"/>
    <x v="0"/>
    <x v="466"/>
    <x v="494"/>
    <x v="56"/>
    <x v="2"/>
    <x v="5770"/>
    <x v="52"/>
    <x v="2"/>
    <x v="2"/>
    <x v="67"/>
    <x v="403"/>
    <x v="857"/>
    <x v="4"/>
    <x v="3"/>
    <x v="21"/>
    <x v="21"/>
    <x v="0"/>
    <x v="0"/>
    <x v="9"/>
    <x v="0"/>
  </r>
  <r>
    <x v="2"/>
    <x v="0"/>
    <x v="401"/>
    <x v="429"/>
    <x v="56"/>
    <x v="2"/>
    <x v="5771"/>
    <x v="52"/>
    <x v="2"/>
    <x v="2"/>
    <x v="860"/>
    <x v="353"/>
    <x v="1378"/>
    <x v="4"/>
    <x v="3"/>
    <x v="20"/>
    <x v="20"/>
    <x v="0"/>
    <x v="0"/>
    <x v="9"/>
    <x v="0"/>
  </r>
  <r>
    <x v="2"/>
    <x v="0"/>
    <x v="525"/>
    <x v="557"/>
    <x v="56"/>
    <x v="2"/>
    <x v="5772"/>
    <x v="45"/>
    <x v="2"/>
    <x v="2"/>
    <x v="61"/>
    <x v="452"/>
    <x v="1106"/>
    <x v="4"/>
    <x v="3"/>
    <x v="21"/>
    <x v="21"/>
    <x v="0"/>
    <x v="0"/>
    <x v="9"/>
    <x v="0"/>
  </r>
  <r>
    <x v="2"/>
    <x v="0"/>
    <x v="531"/>
    <x v="566"/>
    <x v="56"/>
    <x v="2"/>
    <x v="5773"/>
    <x v="45"/>
    <x v="2"/>
    <x v="2"/>
    <x v="61"/>
    <x v="456"/>
    <x v="1135"/>
    <x v="4"/>
    <x v="3"/>
    <x v="20"/>
    <x v="20"/>
    <x v="0"/>
    <x v="0"/>
    <x v="9"/>
    <x v="0"/>
  </r>
  <r>
    <x v="2"/>
    <x v="0"/>
    <x v="526"/>
    <x v="558"/>
    <x v="56"/>
    <x v="2"/>
    <x v="5774"/>
    <x v="45"/>
    <x v="2"/>
    <x v="2"/>
    <x v="131"/>
    <x v="287"/>
    <x v="355"/>
    <x v="4"/>
    <x v="3"/>
    <x v="20"/>
    <x v="20"/>
    <x v="0"/>
    <x v="0"/>
    <x v="9"/>
    <x v="0"/>
  </r>
  <r>
    <x v="2"/>
    <x v="0"/>
    <x v="206"/>
    <x v="721"/>
    <x v="56"/>
    <x v="2"/>
    <x v="5775"/>
    <x v="63"/>
    <x v="2"/>
    <x v="2"/>
    <x v="441"/>
    <x v="180"/>
    <x v="3153"/>
    <x v="4"/>
    <x v="3"/>
    <x v="26"/>
    <x v="26"/>
    <x v="0"/>
    <x v="0"/>
    <x v="9"/>
    <x v="0"/>
  </r>
  <r>
    <x v="2"/>
    <x v="0"/>
    <x v="338"/>
    <x v="360"/>
    <x v="56"/>
    <x v="2"/>
    <x v="5776"/>
    <x v="6"/>
    <x v="2"/>
    <x v="2"/>
    <x v="2063"/>
    <x v="302"/>
    <x v="3154"/>
    <x v="2"/>
    <x v="1"/>
    <x v="29"/>
    <x v="29"/>
    <x v="0"/>
    <x v="0"/>
    <x v="9"/>
    <x v="0"/>
  </r>
  <r>
    <x v="2"/>
    <x v="0"/>
    <x v="118"/>
    <x v="117"/>
    <x v="56"/>
    <x v="2"/>
    <x v="5777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6"/>
    <x v="2"/>
    <x v="5778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6"/>
    <x v="2"/>
    <x v="5779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6"/>
    <x v="2"/>
    <x v="5780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361"/>
    <x v="56"/>
    <x v="2"/>
    <x v="5781"/>
    <x v="4"/>
    <x v="3"/>
    <x v="3"/>
    <x v="4"/>
    <x v="0"/>
    <x v="0"/>
    <x v="2"/>
    <x v="1"/>
    <x v="22"/>
    <x v="22"/>
    <x v="0"/>
    <x v="0"/>
    <x v="9"/>
    <x v="0"/>
  </r>
  <r>
    <x v="2"/>
    <x v="0"/>
    <x v="118"/>
    <x v="121"/>
    <x v="56"/>
    <x v="2"/>
    <x v="5782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6"/>
    <x v="2"/>
    <x v="5783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6"/>
    <x v="2"/>
    <x v="5784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218"/>
    <x v="56"/>
    <x v="2"/>
    <x v="5785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8"/>
    <x v="56"/>
    <x v="2"/>
    <x v="5786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2"/>
    <x v="56"/>
    <x v="2"/>
    <x v="5787"/>
    <x v="359"/>
    <x v="1"/>
    <x v="0"/>
    <x v="4"/>
    <x v="0"/>
    <x v="0"/>
    <x v="4"/>
    <x v="3"/>
    <x v="20"/>
    <x v="20"/>
    <x v="0"/>
    <x v="0"/>
    <x v="9"/>
    <x v="0"/>
  </r>
  <r>
    <x v="2"/>
    <x v="0"/>
    <x v="118"/>
    <x v="362"/>
    <x v="56"/>
    <x v="2"/>
    <x v="5788"/>
    <x v="4"/>
    <x v="3"/>
    <x v="3"/>
    <x v="4"/>
    <x v="0"/>
    <x v="0"/>
    <x v="4"/>
    <x v="3"/>
    <x v="26"/>
    <x v="26"/>
    <x v="0"/>
    <x v="0"/>
    <x v="9"/>
    <x v="0"/>
  </r>
  <r>
    <x v="2"/>
    <x v="0"/>
    <x v="118"/>
    <x v="364"/>
    <x v="56"/>
    <x v="2"/>
    <x v="5789"/>
    <x v="4"/>
    <x v="3"/>
    <x v="3"/>
    <x v="4"/>
    <x v="0"/>
    <x v="0"/>
    <x v="0"/>
    <x v="0"/>
    <x v="30"/>
    <x v="30"/>
    <x v="0"/>
    <x v="0"/>
    <x v="9"/>
    <x v="0"/>
  </r>
  <r>
    <x v="2"/>
    <x v="0"/>
    <x v="118"/>
    <x v="221"/>
    <x v="56"/>
    <x v="2"/>
    <x v="5790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6"/>
    <x v="2"/>
    <x v="5791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5"/>
    <x v="56"/>
    <x v="2"/>
    <x v="5792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125"/>
    <x v="56"/>
    <x v="2"/>
    <x v="5793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6"/>
    <x v="56"/>
    <x v="2"/>
    <x v="5794"/>
    <x v="4"/>
    <x v="3"/>
    <x v="3"/>
    <x v="4"/>
    <x v="0"/>
    <x v="0"/>
    <x v="0"/>
    <x v="0"/>
    <x v="30"/>
    <x v="30"/>
    <x v="0"/>
    <x v="0"/>
    <x v="9"/>
    <x v="0"/>
  </r>
  <r>
    <x v="2"/>
    <x v="0"/>
    <x v="1"/>
    <x v="1"/>
    <x v="57"/>
    <x v="2"/>
    <x v="5795"/>
    <x v="1657"/>
    <x v="1"/>
    <x v="0"/>
    <x v="2064"/>
    <x v="1"/>
    <x v="3155"/>
    <x v="0"/>
    <x v="0"/>
    <x v="1"/>
    <x v="1"/>
    <x v="0"/>
    <x v="0"/>
    <x v="9"/>
    <x v="0"/>
  </r>
  <r>
    <x v="2"/>
    <x v="0"/>
    <x v="283"/>
    <x v="305"/>
    <x v="57"/>
    <x v="2"/>
    <x v="5796"/>
    <x v="616"/>
    <x v="1"/>
    <x v="0"/>
    <x v="2065"/>
    <x v="251"/>
    <x v="3156"/>
    <x v="5"/>
    <x v="0"/>
    <x v="27"/>
    <x v="27"/>
    <x v="0"/>
    <x v="0"/>
    <x v="9"/>
    <x v="0"/>
  </r>
  <r>
    <x v="2"/>
    <x v="0"/>
    <x v="121"/>
    <x v="131"/>
    <x v="57"/>
    <x v="2"/>
    <x v="5797"/>
    <x v="1658"/>
    <x v="1"/>
    <x v="0"/>
    <x v="2066"/>
    <x v="105"/>
    <x v="3157"/>
    <x v="0"/>
    <x v="0"/>
    <x v="0"/>
    <x v="0"/>
    <x v="0"/>
    <x v="0"/>
    <x v="9"/>
    <x v="0"/>
  </r>
  <r>
    <x v="2"/>
    <x v="0"/>
    <x v="284"/>
    <x v="306"/>
    <x v="57"/>
    <x v="2"/>
    <x v="5798"/>
    <x v="83"/>
    <x v="1"/>
    <x v="0"/>
    <x v="208"/>
    <x v="252"/>
    <x v="305"/>
    <x v="0"/>
    <x v="0"/>
    <x v="0"/>
    <x v="0"/>
    <x v="0"/>
    <x v="0"/>
    <x v="9"/>
    <x v="0"/>
  </r>
  <r>
    <x v="2"/>
    <x v="0"/>
    <x v="5"/>
    <x v="5"/>
    <x v="57"/>
    <x v="2"/>
    <x v="5799"/>
    <x v="1659"/>
    <x v="1"/>
    <x v="0"/>
    <x v="2067"/>
    <x v="5"/>
    <x v="3158"/>
    <x v="0"/>
    <x v="0"/>
    <x v="0"/>
    <x v="0"/>
    <x v="0"/>
    <x v="0"/>
    <x v="9"/>
    <x v="0"/>
  </r>
  <r>
    <x v="2"/>
    <x v="0"/>
    <x v="553"/>
    <x v="588"/>
    <x v="57"/>
    <x v="2"/>
    <x v="5800"/>
    <x v="410"/>
    <x v="1"/>
    <x v="0"/>
    <x v="2068"/>
    <x v="475"/>
    <x v="3159"/>
    <x v="0"/>
    <x v="0"/>
    <x v="0"/>
    <x v="0"/>
    <x v="0"/>
    <x v="0"/>
    <x v="9"/>
    <x v="0"/>
  </r>
  <r>
    <x v="2"/>
    <x v="0"/>
    <x v="10"/>
    <x v="10"/>
    <x v="57"/>
    <x v="2"/>
    <x v="5801"/>
    <x v="1660"/>
    <x v="1"/>
    <x v="0"/>
    <x v="2069"/>
    <x v="10"/>
    <x v="3160"/>
    <x v="0"/>
    <x v="0"/>
    <x v="2"/>
    <x v="2"/>
    <x v="0"/>
    <x v="0"/>
    <x v="9"/>
    <x v="0"/>
  </r>
  <r>
    <x v="2"/>
    <x v="0"/>
    <x v="339"/>
    <x v="367"/>
    <x v="57"/>
    <x v="2"/>
    <x v="5802"/>
    <x v="1298"/>
    <x v="1"/>
    <x v="0"/>
    <x v="2070"/>
    <x v="303"/>
    <x v="3161"/>
    <x v="0"/>
    <x v="0"/>
    <x v="2"/>
    <x v="2"/>
    <x v="0"/>
    <x v="0"/>
    <x v="9"/>
    <x v="0"/>
  </r>
  <r>
    <x v="2"/>
    <x v="0"/>
    <x v="472"/>
    <x v="500"/>
    <x v="57"/>
    <x v="2"/>
    <x v="5803"/>
    <x v="1661"/>
    <x v="1"/>
    <x v="0"/>
    <x v="2071"/>
    <x v="408"/>
    <x v="3162"/>
    <x v="2"/>
    <x v="1"/>
    <x v="13"/>
    <x v="13"/>
    <x v="0"/>
    <x v="0"/>
    <x v="9"/>
    <x v="0"/>
  </r>
  <r>
    <x v="2"/>
    <x v="0"/>
    <x v="548"/>
    <x v="583"/>
    <x v="57"/>
    <x v="2"/>
    <x v="5804"/>
    <x v="763"/>
    <x v="1"/>
    <x v="0"/>
    <x v="1330"/>
    <x v="470"/>
    <x v="3163"/>
    <x v="0"/>
    <x v="0"/>
    <x v="0"/>
    <x v="0"/>
    <x v="0"/>
    <x v="0"/>
    <x v="9"/>
    <x v="0"/>
  </r>
  <r>
    <x v="2"/>
    <x v="0"/>
    <x v="459"/>
    <x v="487"/>
    <x v="57"/>
    <x v="2"/>
    <x v="5805"/>
    <x v="1402"/>
    <x v="1"/>
    <x v="0"/>
    <x v="2072"/>
    <x v="397"/>
    <x v="3164"/>
    <x v="2"/>
    <x v="1"/>
    <x v="5"/>
    <x v="5"/>
    <x v="0"/>
    <x v="0"/>
    <x v="9"/>
    <x v="0"/>
  </r>
  <r>
    <x v="2"/>
    <x v="0"/>
    <x v="13"/>
    <x v="13"/>
    <x v="57"/>
    <x v="2"/>
    <x v="5806"/>
    <x v="1662"/>
    <x v="1"/>
    <x v="0"/>
    <x v="2073"/>
    <x v="13"/>
    <x v="3165"/>
    <x v="2"/>
    <x v="1"/>
    <x v="5"/>
    <x v="5"/>
    <x v="0"/>
    <x v="0"/>
    <x v="9"/>
    <x v="0"/>
  </r>
  <r>
    <x v="2"/>
    <x v="0"/>
    <x v="671"/>
    <x v="710"/>
    <x v="57"/>
    <x v="2"/>
    <x v="5807"/>
    <x v="1663"/>
    <x v="1"/>
    <x v="0"/>
    <x v="2074"/>
    <x v="582"/>
    <x v="3166"/>
    <x v="0"/>
    <x v="0"/>
    <x v="6"/>
    <x v="6"/>
    <x v="0"/>
    <x v="0"/>
    <x v="9"/>
    <x v="0"/>
  </r>
  <r>
    <x v="2"/>
    <x v="0"/>
    <x v="666"/>
    <x v="705"/>
    <x v="57"/>
    <x v="2"/>
    <x v="5808"/>
    <x v="1664"/>
    <x v="1"/>
    <x v="0"/>
    <x v="2075"/>
    <x v="578"/>
    <x v="3167"/>
    <x v="0"/>
    <x v="0"/>
    <x v="6"/>
    <x v="6"/>
    <x v="0"/>
    <x v="0"/>
    <x v="9"/>
    <x v="0"/>
  </r>
  <r>
    <x v="2"/>
    <x v="0"/>
    <x v="21"/>
    <x v="21"/>
    <x v="57"/>
    <x v="2"/>
    <x v="5809"/>
    <x v="618"/>
    <x v="1"/>
    <x v="0"/>
    <x v="2076"/>
    <x v="21"/>
    <x v="3168"/>
    <x v="1"/>
    <x v="1"/>
    <x v="8"/>
    <x v="8"/>
    <x v="0"/>
    <x v="0"/>
    <x v="9"/>
    <x v="0"/>
  </r>
  <r>
    <x v="2"/>
    <x v="0"/>
    <x v="294"/>
    <x v="316"/>
    <x v="57"/>
    <x v="2"/>
    <x v="5810"/>
    <x v="1665"/>
    <x v="1"/>
    <x v="0"/>
    <x v="2077"/>
    <x v="262"/>
    <x v="3169"/>
    <x v="1"/>
    <x v="1"/>
    <x v="8"/>
    <x v="8"/>
    <x v="0"/>
    <x v="0"/>
    <x v="9"/>
    <x v="0"/>
  </r>
  <r>
    <x v="2"/>
    <x v="0"/>
    <x v="295"/>
    <x v="317"/>
    <x v="57"/>
    <x v="2"/>
    <x v="5811"/>
    <x v="583"/>
    <x v="1"/>
    <x v="0"/>
    <x v="2078"/>
    <x v="263"/>
    <x v="3170"/>
    <x v="2"/>
    <x v="1"/>
    <x v="5"/>
    <x v="5"/>
    <x v="0"/>
    <x v="0"/>
    <x v="9"/>
    <x v="0"/>
  </r>
  <r>
    <x v="2"/>
    <x v="0"/>
    <x v="24"/>
    <x v="24"/>
    <x v="57"/>
    <x v="2"/>
    <x v="5812"/>
    <x v="830"/>
    <x v="1"/>
    <x v="0"/>
    <x v="2079"/>
    <x v="24"/>
    <x v="3171"/>
    <x v="3"/>
    <x v="2"/>
    <x v="9"/>
    <x v="9"/>
    <x v="0"/>
    <x v="0"/>
    <x v="9"/>
    <x v="0"/>
  </r>
  <r>
    <x v="2"/>
    <x v="0"/>
    <x v="232"/>
    <x v="248"/>
    <x v="57"/>
    <x v="2"/>
    <x v="5813"/>
    <x v="1666"/>
    <x v="1"/>
    <x v="0"/>
    <x v="2080"/>
    <x v="204"/>
    <x v="3172"/>
    <x v="1"/>
    <x v="1"/>
    <x v="31"/>
    <x v="31"/>
    <x v="0"/>
    <x v="0"/>
    <x v="9"/>
    <x v="0"/>
  </r>
  <r>
    <x v="2"/>
    <x v="0"/>
    <x v="298"/>
    <x v="320"/>
    <x v="57"/>
    <x v="2"/>
    <x v="5814"/>
    <x v="1667"/>
    <x v="1"/>
    <x v="0"/>
    <x v="2081"/>
    <x v="266"/>
    <x v="3173"/>
    <x v="1"/>
    <x v="1"/>
    <x v="31"/>
    <x v="31"/>
    <x v="0"/>
    <x v="0"/>
    <x v="9"/>
    <x v="0"/>
  </r>
  <r>
    <x v="2"/>
    <x v="0"/>
    <x v="361"/>
    <x v="389"/>
    <x v="57"/>
    <x v="2"/>
    <x v="5815"/>
    <x v="687"/>
    <x v="1"/>
    <x v="0"/>
    <x v="279"/>
    <x v="323"/>
    <x v="3174"/>
    <x v="2"/>
    <x v="1"/>
    <x v="22"/>
    <x v="22"/>
    <x v="0"/>
    <x v="0"/>
    <x v="9"/>
    <x v="0"/>
  </r>
  <r>
    <x v="2"/>
    <x v="0"/>
    <x v="235"/>
    <x v="251"/>
    <x v="57"/>
    <x v="2"/>
    <x v="5816"/>
    <x v="1668"/>
    <x v="1"/>
    <x v="0"/>
    <x v="2082"/>
    <x v="207"/>
    <x v="3175"/>
    <x v="1"/>
    <x v="1"/>
    <x v="11"/>
    <x v="11"/>
    <x v="0"/>
    <x v="0"/>
    <x v="9"/>
    <x v="0"/>
  </r>
  <r>
    <x v="2"/>
    <x v="0"/>
    <x v="362"/>
    <x v="390"/>
    <x v="57"/>
    <x v="2"/>
    <x v="5817"/>
    <x v="550"/>
    <x v="1"/>
    <x v="0"/>
    <x v="678"/>
    <x v="324"/>
    <x v="1057"/>
    <x v="2"/>
    <x v="1"/>
    <x v="22"/>
    <x v="22"/>
    <x v="0"/>
    <x v="0"/>
    <x v="9"/>
    <x v="0"/>
  </r>
  <r>
    <x v="2"/>
    <x v="0"/>
    <x v="460"/>
    <x v="488"/>
    <x v="57"/>
    <x v="2"/>
    <x v="5818"/>
    <x v="1669"/>
    <x v="1"/>
    <x v="0"/>
    <x v="2083"/>
    <x v="398"/>
    <x v="3176"/>
    <x v="2"/>
    <x v="1"/>
    <x v="22"/>
    <x v="22"/>
    <x v="0"/>
    <x v="0"/>
    <x v="9"/>
    <x v="0"/>
  </r>
  <r>
    <x v="2"/>
    <x v="0"/>
    <x v="461"/>
    <x v="489"/>
    <x v="57"/>
    <x v="2"/>
    <x v="5819"/>
    <x v="1670"/>
    <x v="1"/>
    <x v="0"/>
    <x v="2084"/>
    <x v="315"/>
    <x v="3177"/>
    <x v="2"/>
    <x v="1"/>
    <x v="22"/>
    <x v="22"/>
    <x v="0"/>
    <x v="0"/>
    <x v="9"/>
    <x v="0"/>
  </r>
  <r>
    <x v="2"/>
    <x v="0"/>
    <x v="302"/>
    <x v="324"/>
    <x v="57"/>
    <x v="2"/>
    <x v="5820"/>
    <x v="4"/>
    <x v="1"/>
    <x v="0"/>
    <x v="4"/>
    <x v="270"/>
    <x v="0"/>
    <x v="3"/>
    <x v="2"/>
    <x v="9"/>
    <x v="9"/>
    <x v="0"/>
    <x v="0"/>
    <x v="9"/>
    <x v="0"/>
  </r>
  <r>
    <x v="2"/>
    <x v="0"/>
    <x v="31"/>
    <x v="31"/>
    <x v="57"/>
    <x v="2"/>
    <x v="5821"/>
    <x v="1671"/>
    <x v="1"/>
    <x v="0"/>
    <x v="2085"/>
    <x v="31"/>
    <x v="3178"/>
    <x v="1"/>
    <x v="1"/>
    <x v="11"/>
    <x v="11"/>
    <x v="0"/>
    <x v="0"/>
    <x v="9"/>
    <x v="0"/>
  </r>
  <r>
    <x v="2"/>
    <x v="0"/>
    <x v="244"/>
    <x v="260"/>
    <x v="57"/>
    <x v="2"/>
    <x v="5822"/>
    <x v="1672"/>
    <x v="1"/>
    <x v="0"/>
    <x v="2086"/>
    <x v="216"/>
    <x v="3179"/>
    <x v="1"/>
    <x v="1"/>
    <x v="31"/>
    <x v="31"/>
    <x v="0"/>
    <x v="0"/>
    <x v="9"/>
    <x v="0"/>
  </r>
  <r>
    <x v="2"/>
    <x v="0"/>
    <x v="678"/>
    <x v="722"/>
    <x v="57"/>
    <x v="2"/>
    <x v="5823"/>
    <x v="1673"/>
    <x v="1"/>
    <x v="0"/>
    <x v="2087"/>
    <x v="590"/>
    <x v="3180"/>
    <x v="3"/>
    <x v="2"/>
    <x v="17"/>
    <x v="17"/>
    <x v="0"/>
    <x v="0"/>
    <x v="9"/>
    <x v="0"/>
  </r>
  <r>
    <x v="2"/>
    <x v="0"/>
    <x v="654"/>
    <x v="692"/>
    <x v="57"/>
    <x v="2"/>
    <x v="5824"/>
    <x v="1674"/>
    <x v="1"/>
    <x v="0"/>
    <x v="2088"/>
    <x v="566"/>
    <x v="3181"/>
    <x v="3"/>
    <x v="2"/>
    <x v="17"/>
    <x v="17"/>
    <x v="0"/>
    <x v="0"/>
    <x v="9"/>
    <x v="0"/>
  </r>
  <r>
    <x v="2"/>
    <x v="0"/>
    <x v="34"/>
    <x v="34"/>
    <x v="57"/>
    <x v="2"/>
    <x v="5825"/>
    <x v="257"/>
    <x v="1"/>
    <x v="0"/>
    <x v="304"/>
    <x v="34"/>
    <x v="433"/>
    <x v="2"/>
    <x v="1"/>
    <x v="13"/>
    <x v="13"/>
    <x v="0"/>
    <x v="0"/>
    <x v="9"/>
    <x v="0"/>
  </r>
  <r>
    <x v="2"/>
    <x v="0"/>
    <x v="245"/>
    <x v="261"/>
    <x v="57"/>
    <x v="2"/>
    <x v="5826"/>
    <x v="4"/>
    <x v="1"/>
    <x v="0"/>
    <x v="4"/>
    <x v="35"/>
    <x v="0"/>
    <x v="2"/>
    <x v="1"/>
    <x v="13"/>
    <x v="13"/>
    <x v="0"/>
    <x v="0"/>
    <x v="9"/>
    <x v="0"/>
  </r>
  <r>
    <x v="2"/>
    <x v="0"/>
    <x v="35"/>
    <x v="35"/>
    <x v="57"/>
    <x v="2"/>
    <x v="5827"/>
    <x v="257"/>
    <x v="1"/>
    <x v="0"/>
    <x v="304"/>
    <x v="34"/>
    <x v="433"/>
    <x v="2"/>
    <x v="1"/>
    <x v="13"/>
    <x v="13"/>
    <x v="0"/>
    <x v="0"/>
    <x v="9"/>
    <x v="0"/>
  </r>
  <r>
    <x v="2"/>
    <x v="0"/>
    <x v="36"/>
    <x v="36"/>
    <x v="57"/>
    <x v="2"/>
    <x v="5828"/>
    <x v="4"/>
    <x v="1"/>
    <x v="0"/>
    <x v="4"/>
    <x v="35"/>
    <x v="0"/>
    <x v="2"/>
    <x v="1"/>
    <x v="13"/>
    <x v="13"/>
    <x v="0"/>
    <x v="0"/>
    <x v="9"/>
    <x v="0"/>
  </r>
  <r>
    <x v="2"/>
    <x v="0"/>
    <x v="37"/>
    <x v="37"/>
    <x v="57"/>
    <x v="2"/>
    <x v="5829"/>
    <x v="1675"/>
    <x v="1"/>
    <x v="0"/>
    <x v="792"/>
    <x v="34"/>
    <x v="3182"/>
    <x v="2"/>
    <x v="1"/>
    <x v="13"/>
    <x v="13"/>
    <x v="0"/>
    <x v="0"/>
    <x v="9"/>
    <x v="0"/>
  </r>
  <r>
    <x v="2"/>
    <x v="0"/>
    <x v="137"/>
    <x v="147"/>
    <x v="57"/>
    <x v="2"/>
    <x v="5830"/>
    <x v="4"/>
    <x v="1"/>
    <x v="0"/>
    <x v="4"/>
    <x v="121"/>
    <x v="0"/>
    <x v="2"/>
    <x v="1"/>
    <x v="13"/>
    <x v="13"/>
    <x v="0"/>
    <x v="0"/>
    <x v="9"/>
    <x v="0"/>
  </r>
  <r>
    <x v="2"/>
    <x v="0"/>
    <x v="138"/>
    <x v="148"/>
    <x v="57"/>
    <x v="2"/>
    <x v="5831"/>
    <x v="4"/>
    <x v="1"/>
    <x v="0"/>
    <x v="4"/>
    <x v="121"/>
    <x v="0"/>
    <x v="2"/>
    <x v="1"/>
    <x v="13"/>
    <x v="13"/>
    <x v="0"/>
    <x v="0"/>
    <x v="9"/>
    <x v="0"/>
  </r>
  <r>
    <x v="2"/>
    <x v="0"/>
    <x v="139"/>
    <x v="149"/>
    <x v="57"/>
    <x v="2"/>
    <x v="5832"/>
    <x v="4"/>
    <x v="1"/>
    <x v="0"/>
    <x v="4"/>
    <x v="121"/>
    <x v="0"/>
    <x v="2"/>
    <x v="1"/>
    <x v="13"/>
    <x v="13"/>
    <x v="0"/>
    <x v="0"/>
    <x v="9"/>
    <x v="0"/>
  </r>
  <r>
    <x v="2"/>
    <x v="0"/>
    <x v="141"/>
    <x v="151"/>
    <x v="57"/>
    <x v="2"/>
    <x v="5833"/>
    <x v="1676"/>
    <x v="2"/>
    <x v="1"/>
    <x v="2089"/>
    <x v="123"/>
    <x v="3183"/>
    <x v="1"/>
    <x v="1"/>
    <x v="15"/>
    <x v="15"/>
    <x v="0"/>
    <x v="0"/>
    <x v="9"/>
    <x v="0"/>
  </r>
  <r>
    <x v="2"/>
    <x v="0"/>
    <x v="142"/>
    <x v="152"/>
    <x v="57"/>
    <x v="2"/>
    <x v="5834"/>
    <x v="44"/>
    <x v="2"/>
    <x v="1"/>
    <x v="305"/>
    <x v="123"/>
    <x v="3184"/>
    <x v="1"/>
    <x v="1"/>
    <x v="15"/>
    <x v="15"/>
    <x v="0"/>
    <x v="0"/>
    <x v="9"/>
    <x v="0"/>
  </r>
  <r>
    <x v="2"/>
    <x v="0"/>
    <x v="142"/>
    <x v="152"/>
    <x v="57"/>
    <x v="2"/>
    <x v="5835"/>
    <x v="99"/>
    <x v="2"/>
    <x v="1"/>
    <x v="91"/>
    <x v="123"/>
    <x v="135"/>
    <x v="1"/>
    <x v="1"/>
    <x v="15"/>
    <x v="15"/>
    <x v="0"/>
    <x v="0"/>
    <x v="9"/>
    <x v="0"/>
  </r>
  <r>
    <x v="2"/>
    <x v="0"/>
    <x v="367"/>
    <x v="395"/>
    <x v="57"/>
    <x v="2"/>
    <x v="5836"/>
    <x v="1677"/>
    <x v="2"/>
    <x v="1"/>
    <x v="830"/>
    <x v="328"/>
    <x v="3185"/>
    <x v="1"/>
    <x v="1"/>
    <x v="15"/>
    <x v="15"/>
    <x v="0"/>
    <x v="0"/>
    <x v="9"/>
    <x v="0"/>
  </r>
  <r>
    <x v="2"/>
    <x v="0"/>
    <x v="41"/>
    <x v="41"/>
    <x v="57"/>
    <x v="2"/>
    <x v="5837"/>
    <x v="1678"/>
    <x v="2"/>
    <x v="1"/>
    <x v="2090"/>
    <x v="39"/>
    <x v="3186"/>
    <x v="1"/>
    <x v="1"/>
    <x v="15"/>
    <x v="15"/>
    <x v="0"/>
    <x v="0"/>
    <x v="9"/>
    <x v="0"/>
  </r>
  <r>
    <x v="2"/>
    <x v="0"/>
    <x v="42"/>
    <x v="42"/>
    <x v="57"/>
    <x v="2"/>
    <x v="5838"/>
    <x v="1267"/>
    <x v="2"/>
    <x v="1"/>
    <x v="2091"/>
    <x v="40"/>
    <x v="3187"/>
    <x v="2"/>
    <x v="1"/>
    <x v="5"/>
    <x v="5"/>
    <x v="0"/>
    <x v="0"/>
    <x v="9"/>
    <x v="0"/>
  </r>
  <r>
    <x v="2"/>
    <x v="0"/>
    <x v="43"/>
    <x v="43"/>
    <x v="57"/>
    <x v="2"/>
    <x v="5839"/>
    <x v="290"/>
    <x v="2"/>
    <x v="1"/>
    <x v="481"/>
    <x v="41"/>
    <x v="3188"/>
    <x v="2"/>
    <x v="1"/>
    <x v="5"/>
    <x v="5"/>
    <x v="0"/>
    <x v="0"/>
    <x v="9"/>
    <x v="0"/>
  </r>
  <r>
    <x v="2"/>
    <x v="0"/>
    <x v="44"/>
    <x v="44"/>
    <x v="57"/>
    <x v="2"/>
    <x v="5840"/>
    <x v="10"/>
    <x v="2"/>
    <x v="1"/>
    <x v="2092"/>
    <x v="42"/>
    <x v="3189"/>
    <x v="2"/>
    <x v="1"/>
    <x v="5"/>
    <x v="5"/>
    <x v="0"/>
    <x v="0"/>
    <x v="9"/>
    <x v="0"/>
  </r>
  <r>
    <x v="2"/>
    <x v="0"/>
    <x v="629"/>
    <x v="663"/>
    <x v="57"/>
    <x v="2"/>
    <x v="5841"/>
    <x v="961"/>
    <x v="2"/>
    <x v="1"/>
    <x v="2093"/>
    <x v="543"/>
    <x v="3190"/>
    <x v="1"/>
    <x v="1"/>
    <x v="32"/>
    <x v="32"/>
    <x v="0"/>
    <x v="0"/>
    <x v="9"/>
    <x v="0"/>
  </r>
  <r>
    <x v="2"/>
    <x v="0"/>
    <x v="308"/>
    <x v="330"/>
    <x v="57"/>
    <x v="2"/>
    <x v="5842"/>
    <x v="125"/>
    <x v="2"/>
    <x v="2"/>
    <x v="310"/>
    <x v="276"/>
    <x v="3191"/>
    <x v="4"/>
    <x v="3"/>
    <x v="16"/>
    <x v="16"/>
    <x v="0"/>
    <x v="0"/>
    <x v="9"/>
    <x v="0"/>
  </r>
  <r>
    <x v="2"/>
    <x v="0"/>
    <x v="423"/>
    <x v="450"/>
    <x v="57"/>
    <x v="2"/>
    <x v="5843"/>
    <x v="1679"/>
    <x v="2"/>
    <x v="1"/>
    <x v="2094"/>
    <x v="374"/>
    <x v="3192"/>
    <x v="3"/>
    <x v="2"/>
    <x v="9"/>
    <x v="9"/>
    <x v="0"/>
    <x v="0"/>
    <x v="9"/>
    <x v="0"/>
  </r>
  <r>
    <x v="2"/>
    <x v="0"/>
    <x v="425"/>
    <x v="452"/>
    <x v="57"/>
    <x v="2"/>
    <x v="5844"/>
    <x v="1526"/>
    <x v="2"/>
    <x v="1"/>
    <x v="2095"/>
    <x v="376"/>
    <x v="3193"/>
    <x v="3"/>
    <x v="2"/>
    <x v="9"/>
    <x v="9"/>
    <x v="0"/>
    <x v="0"/>
    <x v="9"/>
    <x v="0"/>
  </r>
  <r>
    <x v="2"/>
    <x v="0"/>
    <x v="427"/>
    <x v="453"/>
    <x v="57"/>
    <x v="2"/>
    <x v="5845"/>
    <x v="1680"/>
    <x v="2"/>
    <x v="1"/>
    <x v="2096"/>
    <x v="378"/>
    <x v="3194"/>
    <x v="3"/>
    <x v="2"/>
    <x v="17"/>
    <x v="17"/>
    <x v="0"/>
    <x v="0"/>
    <x v="9"/>
    <x v="0"/>
  </r>
  <r>
    <x v="2"/>
    <x v="0"/>
    <x v="256"/>
    <x v="272"/>
    <x v="57"/>
    <x v="2"/>
    <x v="5846"/>
    <x v="611"/>
    <x v="2"/>
    <x v="1"/>
    <x v="750"/>
    <x v="226"/>
    <x v="3195"/>
    <x v="1"/>
    <x v="1"/>
    <x v="18"/>
    <x v="18"/>
    <x v="0"/>
    <x v="0"/>
    <x v="9"/>
    <x v="0"/>
  </r>
  <r>
    <x v="2"/>
    <x v="0"/>
    <x v="374"/>
    <x v="402"/>
    <x v="57"/>
    <x v="2"/>
    <x v="5847"/>
    <x v="47"/>
    <x v="2"/>
    <x v="2"/>
    <x v="68"/>
    <x v="334"/>
    <x v="831"/>
    <x v="4"/>
    <x v="3"/>
    <x v="20"/>
    <x v="20"/>
    <x v="0"/>
    <x v="0"/>
    <x v="9"/>
    <x v="0"/>
  </r>
  <r>
    <x v="2"/>
    <x v="0"/>
    <x v="67"/>
    <x v="66"/>
    <x v="57"/>
    <x v="2"/>
    <x v="5848"/>
    <x v="60"/>
    <x v="2"/>
    <x v="2"/>
    <x v="200"/>
    <x v="62"/>
    <x v="1423"/>
    <x v="4"/>
    <x v="3"/>
    <x v="20"/>
    <x v="20"/>
    <x v="0"/>
    <x v="0"/>
    <x v="9"/>
    <x v="0"/>
  </r>
  <r>
    <x v="2"/>
    <x v="0"/>
    <x v="376"/>
    <x v="404"/>
    <x v="57"/>
    <x v="2"/>
    <x v="5849"/>
    <x v="116"/>
    <x v="2"/>
    <x v="2"/>
    <x v="142"/>
    <x v="336"/>
    <x v="2949"/>
    <x v="4"/>
    <x v="3"/>
    <x v="21"/>
    <x v="21"/>
    <x v="0"/>
    <x v="0"/>
    <x v="9"/>
    <x v="0"/>
  </r>
  <r>
    <x v="2"/>
    <x v="0"/>
    <x v="429"/>
    <x v="455"/>
    <x v="57"/>
    <x v="2"/>
    <x v="5850"/>
    <x v="45"/>
    <x v="2"/>
    <x v="2"/>
    <x v="128"/>
    <x v="380"/>
    <x v="1500"/>
    <x v="4"/>
    <x v="3"/>
    <x v="20"/>
    <x v="20"/>
    <x v="0"/>
    <x v="0"/>
    <x v="9"/>
    <x v="0"/>
  </r>
  <r>
    <x v="2"/>
    <x v="0"/>
    <x v="499"/>
    <x v="528"/>
    <x v="57"/>
    <x v="2"/>
    <x v="5851"/>
    <x v="51"/>
    <x v="2"/>
    <x v="2"/>
    <x v="76"/>
    <x v="433"/>
    <x v="833"/>
    <x v="4"/>
    <x v="3"/>
    <x v="20"/>
    <x v="20"/>
    <x v="0"/>
    <x v="0"/>
    <x v="9"/>
    <x v="0"/>
  </r>
  <r>
    <x v="2"/>
    <x v="0"/>
    <x v="500"/>
    <x v="529"/>
    <x v="57"/>
    <x v="2"/>
    <x v="5852"/>
    <x v="51"/>
    <x v="2"/>
    <x v="2"/>
    <x v="76"/>
    <x v="388"/>
    <x v="597"/>
    <x v="4"/>
    <x v="3"/>
    <x v="20"/>
    <x v="20"/>
    <x v="0"/>
    <x v="0"/>
    <x v="9"/>
    <x v="0"/>
  </r>
  <r>
    <x v="2"/>
    <x v="0"/>
    <x v="431"/>
    <x v="457"/>
    <x v="57"/>
    <x v="2"/>
    <x v="5853"/>
    <x v="51"/>
    <x v="2"/>
    <x v="2"/>
    <x v="382"/>
    <x v="381"/>
    <x v="1660"/>
    <x v="4"/>
    <x v="3"/>
    <x v="20"/>
    <x v="20"/>
    <x v="0"/>
    <x v="0"/>
    <x v="9"/>
    <x v="0"/>
  </r>
  <r>
    <x v="2"/>
    <x v="0"/>
    <x v="70"/>
    <x v="69"/>
    <x v="57"/>
    <x v="2"/>
    <x v="5854"/>
    <x v="45"/>
    <x v="2"/>
    <x v="2"/>
    <x v="61"/>
    <x v="64"/>
    <x v="66"/>
    <x v="4"/>
    <x v="3"/>
    <x v="21"/>
    <x v="21"/>
    <x v="0"/>
    <x v="0"/>
    <x v="9"/>
    <x v="0"/>
  </r>
  <r>
    <x v="2"/>
    <x v="0"/>
    <x v="71"/>
    <x v="70"/>
    <x v="57"/>
    <x v="2"/>
    <x v="5855"/>
    <x v="47"/>
    <x v="2"/>
    <x v="2"/>
    <x v="68"/>
    <x v="65"/>
    <x v="1127"/>
    <x v="4"/>
    <x v="3"/>
    <x v="20"/>
    <x v="20"/>
    <x v="0"/>
    <x v="0"/>
    <x v="9"/>
    <x v="0"/>
  </r>
  <r>
    <x v="2"/>
    <x v="0"/>
    <x v="73"/>
    <x v="72"/>
    <x v="57"/>
    <x v="2"/>
    <x v="5856"/>
    <x v="60"/>
    <x v="2"/>
    <x v="2"/>
    <x v="63"/>
    <x v="66"/>
    <x v="69"/>
    <x v="4"/>
    <x v="3"/>
    <x v="21"/>
    <x v="21"/>
    <x v="0"/>
    <x v="0"/>
    <x v="9"/>
    <x v="0"/>
  </r>
  <r>
    <x v="2"/>
    <x v="0"/>
    <x v="74"/>
    <x v="73"/>
    <x v="57"/>
    <x v="2"/>
    <x v="5857"/>
    <x v="1187"/>
    <x v="2"/>
    <x v="2"/>
    <x v="2097"/>
    <x v="67"/>
    <x v="3196"/>
    <x v="4"/>
    <x v="3"/>
    <x v="20"/>
    <x v="20"/>
    <x v="0"/>
    <x v="0"/>
    <x v="9"/>
    <x v="0"/>
  </r>
  <r>
    <x v="2"/>
    <x v="0"/>
    <x v="380"/>
    <x v="408"/>
    <x v="57"/>
    <x v="2"/>
    <x v="5858"/>
    <x v="45"/>
    <x v="2"/>
    <x v="2"/>
    <x v="61"/>
    <x v="231"/>
    <x v="455"/>
    <x v="4"/>
    <x v="3"/>
    <x v="20"/>
    <x v="20"/>
    <x v="0"/>
    <x v="0"/>
    <x v="9"/>
    <x v="0"/>
  </r>
  <r>
    <x v="2"/>
    <x v="0"/>
    <x v="258"/>
    <x v="274"/>
    <x v="57"/>
    <x v="2"/>
    <x v="5859"/>
    <x v="51"/>
    <x v="2"/>
    <x v="2"/>
    <x v="76"/>
    <x v="67"/>
    <x v="1115"/>
    <x v="4"/>
    <x v="3"/>
    <x v="20"/>
    <x v="20"/>
    <x v="0"/>
    <x v="0"/>
    <x v="9"/>
    <x v="0"/>
  </r>
  <r>
    <x v="2"/>
    <x v="0"/>
    <x v="468"/>
    <x v="496"/>
    <x v="57"/>
    <x v="2"/>
    <x v="5860"/>
    <x v="47"/>
    <x v="2"/>
    <x v="2"/>
    <x v="384"/>
    <x v="62"/>
    <x v="694"/>
    <x v="4"/>
    <x v="3"/>
    <x v="20"/>
    <x v="20"/>
    <x v="0"/>
    <x v="0"/>
    <x v="9"/>
    <x v="0"/>
  </r>
  <r>
    <x v="2"/>
    <x v="0"/>
    <x v="164"/>
    <x v="174"/>
    <x v="57"/>
    <x v="2"/>
    <x v="5861"/>
    <x v="1681"/>
    <x v="2"/>
    <x v="2"/>
    <x v="2098"/>
    <x v="145"/>
    <x v="3197"/>
    <x v="4"/>
    <x v="3"/>
    <x v="16"/>
    <x v="16"/>
    <x v="0"/>
    <x v="0"/>
    <x v="9"/>
    <x v="0"/>
  </r>
  <r>
    <x v="2"/>
    <x v="0"/>
    <x v="383"/>
    <x v="411"/>
    <x v="57"/>
    <x v="2"/>
    <x v="5862"/>
    <x v="45"/>
    <x v="2"/>
    <x v="2"/>
    <x v="61"/>
    <x v="339"/>
    <x v="658"/>
    <x v="4"/>
    <x v="3"/>
    <x v="20"/>
    <x v="20"/>
    <x v="0"/>
    <x v="0"/>
    <x v="9"/>
    <x v="0"/>
  </r>
  <r>
    <x v="2"/>
    <x v="0"/>
    <x v="166"/>
    <x v="176"/>
    <x v="57"/>
    <x v="2"/>
    <x v="5863"/>
    <x v="47"/>
    <x v="2"/>
    <x v="2"/>
    <x v="47"/>
    <x v="147"/>
    <x v="1083"/>
    <x v="4"/>
    <x v="3"/>
    <x v="16"/>
    <x v="16"/>
    <x v="0"/>
    <x v="0"/>
    <x v="9"/>
    <x v="0"/>
  </r>
  <r>
    <x v="2"/>
    <x v="0"/>
    <x v="76"/>
    <x v="75"/>
    <x v="57"/>
    <x v="2"/>
    <x v="5864"/>
    <x v="45"/>
    <x v="2"/>
    <x v="2"/>
    <x v="61"/>
    <x v="66"/>
    <x v="72"/>
    <x v="4"/>
    <x v="3"/>
    <x v="21"/>
    <x v="21"/>
    <x v="0"/>
    <x v="0"/>
    <x v="9"/>
    <x v="0"/>
  </r>
  <r>
    <x v="2"/>
    <x v="0"/>
    <x v="78"/>
    <x v="77"/>
    <x v="57"/>
    <x v="2"/>
    <x v="5865"/>
    <x v="52"/>
    <x v="2"/>
    <x v="2"/>
    <x v="67"/>
    <x v="70"/>
    <x v="74"/>
    <x v="4"/>
    <x v="3"/>
    <x v="21"/>
    <x v="21"/>
    <x v="0"/>
    <x v="0"/>
    <x v="9"/>
    <x v="0"/>
  </r>
  <r>
    <x v="2"/>
    <x v="0"/>
    <x v="79"/>
    <x v="78"/>
    <x v="57"/>
    <x v="2"/>
    <x v="5866"/>
    <x v="59"/>
    <x v="2"/>
    <x v="2"/>
    <x v="129"/>
    <x v="71"/>
    <x v="3198"/>
    <x v="4"/>
    <x v="3"/>
    <x v="20"/>
    <x v="20"/>
    <x v="0"/>
    <x v="0"/>
    <x v="9"/>
    <x v="0"/>
  </r>
  <r>
    <x v="2"/>
    <x v="0"/>
    <x v="385"/>
    <x v="413"/>
    <x v="57"/>
    <x v="2"/>
    <x v="5867"/>
    <x v="47"/>
    <x v="2"/>
    <x v="2"/>
    <x v="68"/>
    <x v="341"/>
    <x v="2826"/>
    <x v="4"/>
    <x v="3"/>
    <x v="20"/>
    <x v="20"/>
    <x v="0"/>
    <x v="0"/>
    <x v="9"/>
    <x v="0"/>
  </r>
  <r>
    <x v="2"/>
    <x v="0"/>
    <x v="168"/>
    <x v="178"/>
    <x v="57"/>
    <x v="2"/>
    <x v="5868"/>
    <x v="47"/>
    <x v="2"/>
    <x v="2"/>
    <x v="47"/>
    <x v="149"/>
    <x v="913"/>
    <x v="4"/>
    <x v="3"/>
    <x v="16"/>
    <x v="16"/>
    <x v="0"/>
    <x v="0"/>
    <x v="9"/>
    <x v="0"/>
  </r>
  <r>
    <x v="2"/>
    <x v="0"/>
    <x v="81"/>
    <x v="80"/>
    <x v="57"/>
    <x v="2"/>
    <x v="5869"/>
    <x v="52"/>
    <x v="2"/>
    <x v="2"/>
    <x v="67"/>
    <x v="64"/>
    <x v="1794"/>
    <x v="4"/>
    <x v="3"/>
    <x v="21"/>
    <x v="21"/>
    <x v="0"/>
    <x v="0"/>
    <x v="9"/>
    <x v="0"/>
  </r>
  <r>
    <x v="2"/>
    <x v="0"/>
    <x v="82"/>
    <x v="81"/>
    <x v="57"/>
    <x v="2"/>
    <x v="5870"/>
    <x v="356"/>
    <x v="2"/>
    <x v="2"/>
    <x v="434"/>
    <x v="73"/>
    <x v="3199"/>
    <x v="4"/>
    <x v="3"/>
    <x v="21"/>
    <x v="21"/>
    <x v="0"/>
    <x v="0"/>
    <x v="9"/>
    <x v="0"/>
  </r>
  <r>
    <x v="2"/>
    <x v="0"/>
    <x v="264"/>
    <x v="280"/>
    <x v="57"/>
    <x v="2"/>
    <x v="5871"/>
    <x v="122"/>
    <x v="2"/>
    <x v="2"/>
    <x v="1574"/>
    <x v="233"/>
    <x v="3200"/>
    <x v="4"/>
    <x v="3"/>
    <x v="26"/>
    <x v="26"/>
    <x v="0"/>
    <x v="0"/>
    <x v="9"/>
    <x v="0"/>
  </r>
  <r>
    <x v="2"/>
    <x v="0"/>
    <x v="265"/>
    <x v="281"/>
    <x v="57"/>
    <x v="2"/>
    <x v="5872"/>
    <x v="1682"/>
    <x v="2"/>
    <x v="2"/>
    <x v="2099"/>
    <x v="234"/>
    <x v="3201"/>
    <x v="4"/>
    <x v="3"/>
    <x v="20"/>
    <x v="20"/>
    <x v="0"/>
    <x v="0"/>
    <x v="9"/>
    <x v="0"/>
  </r>
  <r>
    <x v="2"/>
    <x v="0"/>
    <x v="173"/>
    <x v="183"/>
    <x v="57"/>
    <x v="2"/>
    <x v="5873"/>
    <x v="113"/>
    <x v="2"/>
    <x v="2"/>
    <x v="488"/>
    <x v="154"/>
    <x v="3202"/>
    <x v="4"/>
    <x v="3"/>
    <x v="16"/>
    <x v="16"/>
    <x v="0"/>
    <x v="0"/>
    <x v="9"/>
    <x v="0"/>
  </r>
  <r>
    <x v="2"/>
    <x v="0"/>
    <x v="330"/>
    <x v="352"/>
    <x v="57"/>
    <x v="2"/>
    <x v="5874"/>
    <x v="995"/>
    <x v="2"/>
    <x v="2"/>
    <x v="2100"/>
    <x v="294"/>
    <x v="3203"/>
    <x v="4"/>
    <x v="3"/>
    <x v="19"/>
    <x v="19"/>
    <x v="0"/>
    <x v="0"/>
    <x v="9"/>
    <x v="0"/>
  </r>
  <r>
    <x v="2"/>
    <x v="0"/>
    <x v="330"/>
    <x v="352"/>
    <x v="57"/>
    <x v="2"/>
    <x v="5875"/>
    <x v="114"/>
    <x v="2"/>
    <x v="2"/>
    <x v="640"/>
    <x v="294"/>
    <x v="3204"/>
    <x v="4"/>
    <x v="3"/>
    <x v="19"/>
    <x v="19"/>
    <x v="0"/>
    <x v="0"/>
    <x v="9"/>
    <x v="0"/>
  </r>
  <r>
    <x v="2"/>
    <x v="0"/>
    <x v="86"/>
    <x v="85"/>
    <x v="57"/>
    <x v="2"/>
    <x v="5876"/>
    <x v="52"/>
    <x v="2"/>
    <x v="2"/>
    <x v="67"/>
    <x v="67"/>
    <x v="1860"/>
    <x v="4"/>
    <x v="3"/>
    <x v="20"/>
    <x v="20"/>
    <x v="0"/>
    <x v="0"/>
    <x v="9"/>
    <x v="0"/>
  </r>
  <r>
    <x v="2"/>
    <x v="0"/>
    <x v="271"/>
    <x v="287"/>
    <x v="57"/>
    <x v="2"/>
    <x v="5877"/>
    <x v="321"/>
    <x v="2"/>
    <x v="2"/>
    <x v="431"/>
    <x v="65"/>
    <x v="1670"/>
    <x v="4"/>
    <x v="3"/>
    <x v="20"/>
    <x v="20"/>
    <x v="0"/>
    <x v="0"/>
    <x v="9"/>
    <x v="0"/>
  </r>
  <r>
    <x v="2"/>
    <x v="0"/>
    <x v="178"/>
    <x v="188"/>
    <x v="57"/>
    <x v="2"/>
    <x v="5878"/>
    <x v="60"/>
    <x v="2"/>
    <x v="2"/>
    <x v="63"/>
    <x v="158"/>
    <x v="173"/>
    <x v="4"/>
    <x v="3"/>
    <x v="21"/>
    <x v="21"/>
    <x v="0"/>
    <x v="0"/>
    <x v="9"/>
    <x v="0"/>
  </r>
  <r>
    <x v="2"/>
    <x v="0"/>
    <x v="90"/>
    <x v="89"/>
    <x v="57"/>
    <x v="2"/>
    <x v="5879"/>
    <x v="45"/>
    <x v="2"/>
    <x v="2"/>
    <x v="61"/>
    <x v="66"/>
    <x v="72"/>
    <x v="4"/>
    <x v="3"/>
    <x v="21"/>
    <x v="21"/>
    <x v="0"/>
    <x v="0"/>
    <x v="9"/>
    <x v="0"/>
  </r>
  <r>
    <x v="2"/>
    <x v="0"/>
    <x v="446"/>
    <x v="472"/>
    <x v="57"/>
    <x v="2"/>
    <x v="5880"/>
    <x v="51"/>
    <x v="2"/>
    <x v="2"/>
    <x v="76"/>
    <x v="388"/>
    <x v="597"/>
    <x v="4"/>
    <x v="3"/>
    <x v="20"/>
    <x v="20"/>
    <x v="0"/>
    <x v="0"/>
    <x v="9"/>
    <x v="0"/>
  </r>
  <r>
    <x v="2"/>
    <x v="0"/>
    <x v="210"/>
    <x v="225"/>
    <x v="57"/>
    <x v="2"/>
    <x v="5881"/>
    <x v="45"/>
    <x v="2"/>
    <x v="2"/>
    <x v="61"/>
    <x v="184"/>
    <x v="377"/>
    <x v="4"/>
    <x v="3"/>
    <x v="21"/>
    <x v="21"/>
    <x v="0"/>
    <x v="0"/>
    <x v="9"/>
    <x v="0"/>
  </r>
  <r>
    <x v="2"/>
    <x v="0"/>
    <x v="211"/>
    <x v="226"/>
    <x v="57"/>
    <x v="2"/>
    <x v="5882"/>
    <x v="47"/>
    <x v="2"/>
    <x v="2"/>
    <x v="85"/>
    <x v="183"/>
    <x v="205"/>
    <x v="4"/>
    <x v="3"/>
    <x v="20"/>
    <x v="20"/>
    <x v="0"/>
    <x v="0"/>
    <x v="9"/>
    <x v="0"/>
  </r>
  <r>
    <x v="2"/>
    <x v="0"/>
    <x v="447"/>
    <x v="473"/>
    <x v="57"/>
    <x v="2"/>
    <x v="5883"/>
    <x v="45"/>
    <x v="2"/>
    <x v="2"/>
    <x v="45"/>
    <x v="389"/>
    <x v="600"/>
    <x v="4"/>
    <x v="3"/>
    <x v="16"/>
    <x v="16"/>
    <x v="0"/>
    <x v="0"/>
    <x v="9"/>
    <x v="0"/>
  </r>
  <r>
    <x v="2"/>
    <x v="0"/>
    <x v="216"/>
    <x v="232"/>
    <x v="57"/>
    <x v="2"/>
    <x v="5884"/>
    <x v="116"/>
    <x v="2"/>
    <x v="2"/>
    <x v="142"/>
    <x v="188"/>
    <x v="378"/>
    <x v="4"/>
    <x v="3"/>
    <x v="21"/>
    <x v="21"/>
    <x v="0"/>
    <x v="0"/>
    <x v="9"/>
    <x v="0"/>
  </r>
  <r>
    <x v="2"/>
    <x v="0"/>
    <x v="390"/>
    <x v="418"/>
    <x v="57"/>
    <x v="2"/>
    <x v="5885"/>
    <x v="47"/>
    <x v="2"/>
    <x v="2"/>
    <x v="68"/>
    <x v="345"/>
    <x v="479"/>
    <x v="4"/>
    <x v="3"/>
    <x v="21"/>
    <x v="21"/>
    <x v="0"/>
    <x v="0"/>
    <x v="9"/>
    <x v="0"/>
  </r>
  <r>
    <x v="2"/>
    <x v="0"/>
    <x v="97"/>
    <x v="96"/>
    <x v="57"/>
    <x v="2"/>
    <x v="5886"/>
    <x v="47"/>
    <x v="2"/>
    <x v="2"/>
    <x v="68"/>
    <x v="84"/>
    <x v="379"/>
    <x v="4"/>
    <x v="3"/>
    <x v="20"/>
    <x v="20"/>
    <x v="0"/>
    <x v="0"/>
    <x v="9"/>
    <x v="0"/>
  </r>
  <r>
    <x v="2"/>
    <x v="0"/>
    <x v="393"/>
    <x v="421"/>
    <x v="57"/>
    <x v="2"/>
    <x v="5887"/>
    <x v="45"/>
    <x v="2"/>
    <x v="2"/>
    <x v="61"/>
    <x v="347"/>
    <x v="679"/>
    <x v="4"/>
    <x v="3"/>
    <x v="20"/>
    <x v="20"/>
    <x v="0"/>
    <x v="0"/>
    <x v="9"/>
    <x v="0"/>
  </r>
  <r>
    <x v="2"/>
    <x v="0"/>
    <x v="100"/>
    <x v="99"/>
    <x v="57"/>
    <x v="2"/>
    <x v="5888"/>
    <x v="1609"/>
    <x v="2"/>
    <x v="2"/>
    <x v="2101"/>
    <x v="86"/>
    <x v="3205"/>
    <x v="4"/>
    <x v="3"/>
    <x v="21"/>
    <x v="21"/>
    <x v="0"/>
    <x v="0"/>
    <x v="9"/>
    <x v="0"/>
  </r>
  <r>
    <x v="2"/>
    <x v="0"/>
    <x v="274"/>
    <x v="290"/>
    <x v="57"/>
    <x v="2"/>
    <x v="5889"/>
    <x v="400"/>
    <x v="2"/>
    <x v="2"/>
    <x v="2102"/>
    <x v="242"/>
    <x v="3206"/>
    <x v="4"/>
    <x v="3"/>
    <x v="19"/>
    <x v="19"/>
    <x v="0"/>
    <x v="0"/>
    <x v="9"/>
    <x v="0"/>
  </r>
  <r>
    <x v="2"/>
    <x v="0"/>
    <x v="217"/>
    <x v="233"/>
    <x v="57"/>
    <x v="2"/>
    <x v="5890"/>
    <x v="123"/>
    <x v="2"/>
    <x v="2"/>
    <x v="145"/>
    <x v="189"/>
    <x v="215"/>
    <x v="4"/>
    <x v="3"/>
    <x v="16"/>
    <x v="16"/>
    <x v="0"/>
    <x v="0"/>
    <x v="9"/>
    <x v="0"/>
  </r>
  <r>
    <x v="2"/>
    <x v="0"/>
    <x v="101"/>
    <x v="100"/>
    <x v="57"/>
    <x v="2"/>
    <x v="5891"/>
    <x v="1683"/>
    <x v="2"/>
    <x v="2"/>
    <x v="2103"/>
    <x v="87"/>
    <x v="3207"/>
    <x v="4"/>
    <x v="3"/>
    <x v="21"/>
    <x v="21"/>
    <x v="0"/>
    <x v="0"/>
    <x v="9"/>
    <x v="0"/>
  </r>
  <r>
    <x v="2"/>
    <x v="0"/>
    <x v="397"/>
    <x v="425"/>
    <x v="57"/>
    <x v="2"/>
    <x v="5892"/>
    <x v="47"/>
    <x v="2"/>
    <x v="2"/>
    <x v="68"/>
    <x v="349"/>
    <x v="3208"/>
    <x v="4"/>
    <x v="3"/>
    <x v="21"/>
    <x v="21"/>
    <x v="0"/>
    <x v="0"/>
    <x v="9"/>
    <x v="0"/>
  </r>
  <r>
    <x v="2"/>
    <x v="0"/>
    <x v="103"/>
    <x v="102"/>
    <x v="57"/>
    <x v="2"/>
    <x v="5893"/>
    <x v="47"/>
    <x v="2"/>
    <x v="2"/>
    <x v="68"/>
    <x v="89"/>
    <x v="382"/>
    <x v="4"/>
    <x v="3"/>
    <x v="21"/>
    <x v="21"/>
    <x v="0"/>
    <x v="0"/>
    <x v="9"/>
    <x v="0"/>
  </r>
  <r>
    <x v="2"/>
    <x v="0"/>
    <x v="105"/>
    <x v="104"/>
    <x v="57"/>
    <x v="2"/>
    <x v="5894"/>
    <x v="47"/>
    <x v="2"/>
    <x v="2"/>
    <x v="68"/>
    <x v="91"/>
    <x v="2721"/>
    <x v="4"/>
    <x v="3"/>
    <x v="21"/>
    <x v="21"/>
    <x v="0"/>
    <x v="0"/>
    <x v="9"/>
    <x v="0"/>
  </r>
  <r>
    <x v="2"/>
    <x v="0"/>
    <x v="398"/>
    <x v="426"/>
    <x v="57"/>
    <x v="2"/>
    <x v="5895"/>
    <x v="51"/>
    <x v="2"/>
    <x v="2"/>
    <x v="76"/>
    <x v="350"/>
    <x v="489"/>
    <x v="4"/>
    <x v="3"/>
    <x v="21"/>
    <x v="21"/>
    <x v="0"/>
    <x v="0"/>
    <x v="9"/>
    <x v="0"/>
  </r>
  <r>
    <x v="2"/>
    <x v="0"/>
    <x v="106"/>
    <x v="105"/>
    <x v="57"/>
    <x v="2"/>
    <x v="5896"/>
    <x v="59"/>
    <x v="2"/>
    <x v="2"/>
    <x v="129"/>
    <x v="92"/>
    <x v="937"/>
    <x v="4"/>
    <x v="3"/>
    <x v="21"/>
    <x v="21"/>
    <x v="0"/>
    <x v="0"/>
    <x v="9"/>
    <x v="0"/>
  </r>
  <r>
    <x v="2"/>
    <x v="0"/>
    <x v="192"/>
    <x v="202"/>
    <x v="57"/>
    <x v="2"/>
    <x v="5897"/>
    <x v="47"/>
    <x v="2"/>
    <x v="2"/>
    <x v="68"/>
    <x v="168"/>
    <x v="493"/>
    <x v="4"/>
    <x v="3"/>
    <x v="21"/>
    <x v="21"/>
    <x v="0"/>
    <x v="0"/>
    <x v="9"/>
    <x v="0"/>
  </r>
  <r>
    <x v="2"/>
    <x v="0"/>
    <x v="277"/>
    <x v="293"/>
    <x v="57"/>
    <x v="2"/>
    <x v="5898"/>
    <x v="532"/>
    <x v="2"/>
    <x v="2"/>
    <x v="1114"/>
    <x v="245"/>
    <x v="3209"/>
    <x v="4"/>
    <x v="3"/>
    <x v="19"/>
    <x v="19"/>
    <x v="0"/>
    <x v="0"/>
    <x v="9"/>
    <x v="0"/>
  </r>
  <r>
    <x v="2"/>
    <x v="0"/>
    <x v="510"/>
    <x v="540"/>
    <x v="57"/>
    <x v="2"/>
    <x v="5899"/>
    <x v="47"/>
    <x v="2"/>
    <x v="2"/>
    <x v="85"/>
    <x v="441"/>
    <x v="3210"/>
    <x v="4"/>
    <x v="3"/>
    <x v="16"/>
    <x v="16"/>
    <x v="0"/>
    <x v="0"/>
    <x v="9"/>
    <x v="0"/>
  </r>
  <r>
    <x v="2"/>
    <x v="0"/>
    <x v="219"/>
    <x v="235"/>
    <x v="57"/>
    <x v="2"/>
    <x v="5900"/>
    <x v="47"/>
    <x v="2"/>
    <x v="2"/>
    <x v="68"/>
    <x v="191"/>
    <x v="1376"/>
    <x v="4"/>
    <x v="3"/>
    <x v="21"/>
    <x v="21"/>
    <x v="0"/>
    <x v="0"/>
    <x v="9"/>
    <x v="0"/>
  </r>
  <r>
    <x v="2"/>
    <x v="0"/>
    <x v="278"/>
    <x v="294"/>
    <x v="57"/>
    <x v="2"/>
    <x v="5901"/>
    <x v="450"/>
    <x v="2"/>
    <x v="2"/>
    <x v="1393"/>
    <x v="246"/>
    <x v="2198"/>
    <x v="1"/>
    <x v="1"/>
    <x v="23"/>
    <x v="23"/>
    <x v="0"/>
    <x v="0"/>
    <x v="9"/>
    <x v="0"/>
  </r>
  <r>
    <x v="2"/>
    <x v="0"/>
    <x v="337"/>
    <x v="359"/>
    <x v="57"/>
    <x v="2"/>
    <x v="5902"/>
    <x v="172"/>
    <x v="2"/>
    <x v="2"/>
    <x v="1205"/>
    <x v="301"/>
    <x v="2007"/>
    <x v="1"/>
    <x v="1"/>
    <x v="23"/>
    <x v="23"/>
    <x v="0"/>
    <x v="0"/>
    <x v="9"/>
    <x v="0"/>
  </r>
  <r>
    <x v="2"/>
    <x v="0"/>
    <x v="110"/>
    <x v="109"/>
    <x v="57"/>
    <x v="2"/>
    <x v="5903"/>
    <x v="47"/>
    <x v="2"/>
    <x v="2"/>
    <x v="68"/>
    <x v="96"/>
    <x v="219"/>
    <x v="4"/>
    <x v="3"/>
    <x v="21"/>
    <x v="21"/>
    <x v="0"/>
    <x v="0"/>
    <x v="9"/>
    <x v="0"/>
  </r>
  <r>
    <x v="2"/>
    <x v="0"/>
    <x v="111"/>
    <x v="110"/>
    <x v="57"/>
    <x v="2"/>
    <x v="5904"/>
    <x v="47"/>
    <x v="2"/>
    <x v="2"/>
    <x v="68"/>
    <x v="97"/>
    <x v="105"/>
    <x v="4"/>
    <x v="3"/>
    <x v="21"/>
    <x v="21"/>
    <x v="0"/>
    <x v="0"/>
    <x v="9"/>
    <x v="0"/>
  </r>
  <r>
    <x v="2"/>
    <x v="0"/>
    <x v="195"/>
    <x v="205"/>
    <x v="57"/>
    <x v="2"/>
    <x v="5905"/>
    <x v="169"/>
    <x v="2"/>
    <x v="2"/>
    <x v="2104"/>
    <x v="171"/>
    <x v="3211"/>
    <x v="4"/>
    <x v="3"/>
    <x v="16"/>
    <x v="16"/>
    <x v="0"/>
    <x v="0"/>
    <x v="9"/>
    <x v="0"/>
  </r>
  <r>
    <x v="2"/>
    <x v="0"/>
    <x v="520"/>
    <x v="551"/>
    <x v="57"/>
    <x v="2"/>
    <x v="5906"/>
    <x v="45"/>
    <x v="2"/>
    <x v="2"/>
    <x v="131"/>
    <x v="449"/>
    <x v="2531"/>
    <x v="4"/>
    <x v="3"/>
    <x v="16"/>
    <x v="16"/>
    <x v="0"/>
    <x v="0"/>
    <x v="9"/>
    <x v="0"/>
  </r>
  <r>
    <x v="2"/>
    <x v="0"/>
    <x v="112"/>
    <x v="111"/>
    <x v="57"/>
    <x v="2"/>
    <x v="5907"/>
    <x v="47"/>
    <x v="2"/>
    <x v="2"/>
    <x v="68"/>
    <x v="98"/>
    <x v="106"/>
    <x v="4"/>
    <x v="3"/>
    <x v="21"/>
    <x v="21"/>
    <x v="0"/>
    <x v="0"/>
    <x v="9"/>
    <x v="0"/>
  </r>
  <r>
    <x v="2"/>
    <x v="0"/>
    <x v="198"/>
    <x v="208"/>
    <x v="57"/>
    <x v="2"/>
    <x v="5908"/>
    <x v="45"/>
    <x v="2"/>
    <x v="2"/>
    <x v="131"/>
    <x v="145"/>
    <x v="156"/>
    <x v="4"/>
    <x v="3"/>
    <x v="16"/>
    <x v="16"/>
    <x v="0"/>
    <x v="0"/>
    <x v="9"/>
    <x v="0"/>
  </r>
  <r>
    <x v="2"/>
    <x v="0"/>
    <x v="113"/>
    <x v="112"/>
    <x v="57"/>
    <x v="2"/>
    <x v="5909"/>
    <x v="1684"/>
    <x v="2"/>
    <x v="1"/>
    <x v="2105"/>
    <x v="99"/>
    <x v="3212"/>
    <x v="3"/>
    <x v="2"/>
    <x v="17"/>
    <x v="17"/>
    <x v="0"/>
    <x v="0"/>
    <x v="9"/>
    <x v="0"/>
  </r>
  <r>
    <x v="2"/>
    <x v="0"/>
    <x v="114"/>
    <x v="113"/>
    <x v="57"/>
    <x v="2"/>
    <x v="5910"/>
    <x v="45"/>
    <x v="2"/>
    <x v="2"/>
    <x v="61"/>
    <x v="100"/>
    <x v="108"/>
    <x v="4"/>
    <x v="3"/>
    <x v="20"/>
    <x v="20"/>
    <x v="0"/>
    <x v="0"/>
    <x v="9"/>
    <x v="0"/>
  </r>
  <r>
    <x v="2"/>
    <x v="0"/>
    <x v="458"/>
    <x v="484"/>
    <x v="57"/>
    <x v="2"/>
    <x v="5911"/>
    <x v="47"/>
    <x v="2"/>
    <x v="2"/>
    <x v="47"/>
    <x v="396"/>
    <x v="943"/>
    <x v="4"/>
    <x v="3"/>
    <x v="16"/>
    <x v="16"/>
    <x v="0"/>
    <x v="0"/>
    <x v="9"/>
    <x v="0"/>
  </r>
  <r>
    <x v="2"/>
    <x v="0"/>
    <x v="115"/>
    <x v="114"/>
    <x v="57"/>
    <x v="2"/>
    <x v="5912"/>
    <x v="45"/>
    <x v="2"/>
    <x v="2"/>
    <x v="61"/>
    <x v="98"/>
    <x v="109"/>
    <x v="4"/>
    <x v="3"/>
    <x v="21"/>
    <x v="21"/>
    <x v="0"/>
    <x v="0"/>
    <x v="9"/>
    <x v="0"/>
  </r>
  <r>
    <x v="2"/>
    <x v="0"/>
    <x v="529"/>
    <x v="564"/>
    <x v="57"/>
    <x v="2"/>
    <x v="5913"/>
    <x v="45"/>
    <x v="2"/>
    <x v="2"/>
    <x v="61"/>
    <x v="286"/>
    <x v="1133"/>
    <x v="4"/>
    <x v="3"/>
    <x v="21"/>
    <x v="21"/>
    <x v="0"/>
    <x v="0"/>
    <x v="9"/>
    <x v="0"/>
  </r>
  <r>
    <x v="2"/>
    <x v="0"/>
    <x v="530"/>
    <x v="565"/>
    <x v="57"/>
    <x v="2"/>
    <x v="5914"/>
    <x v="51"/>
    <x v="2"/>
    <x v="2"/>
    <x v="84"/>
    <x v="455"/>
    <x v="1681"/>
    <x v="4"/>
    <x v="3"/>
    <x v="16"/>
    <x v="16"/>
    <x v="0"/>
    <x v="0"/>
    <x v="9"/>
    <x v="0"/>
  </r>
  <r>
    <x v="2"/>
    <x v="0"/>
    <x v="532"/>
    <x v="567"/>
    <x v="57"/>
    <x v="2"/>
    <x v="5915"/>
    <x v="45"/>
    <x v="2"/>
    <x v="2"/>
    <x v="61"/>
    <x v="457"/>
    <x v="1136"/>
    <x v="4"/>
    <x v="3"/>
    <x v="20"/>
    <x v="20"/>
    <x v="0"/>
    <x v="0"/>
    <x v="9"/>
    <x v="0"/>
  </r>
  <r>
    <x v="2"/>
    <x v="0"/>
    <x v="527"/>
    <x v="559"/>
    <x v="57"/>
    <x v="2"/>
    <x v="5916"/>
    <x v="45"/>
    <x v="2"/>
    <x v="2"/>
    <x v="45"/>
    <x v="453"/>
    <x v="1107"/>
    <x v="4"/>
    <x v="3"/>
    <x v="16"/>
    <x v="16"/>
    <x v="0"/>
    <x v="0"/>
    <x v="9"/>
    <x v="0"/>
  </r>
  <r>
    <x v="2"/>
    <x v="0"/>
    <x v="547"/>
    <x v="582"/>
    <x v="57"/>
    <x v="2"/>
    <x v="5917"/>
    <x v="51"/>
    <x v="2"/>
    <x v="2"/>
    <x v="76"/>
    <x v="346"/>
    <x v="1603"/>
    <x v="4"/>
    <x v="3"/>
    <x v="21"/>
    <x v="21"/>
    <x v="0"/>
    <x v="0"/>
    <x v="9"/>
    <x v="0"/>
  </r>
  <r>
    <x v="2"/>
    <x v="0"/>
    <x v="512"/>
    <x v="542"/>
    <x v="57"/>
    <x v="2"/>
    <x v="5918"/>
    <x v="354"/>
    <x v="2"/>
    <x v="2"/>
    <x v="324"/>
    <x v="442"/>
    <x v="3213"/>
    <x v="1"/>
    <x v="1"/>
    <x v="23"/>
    <x v="23"/>
    <x v="0"/>
    <x v="0"/>
    <x v="9"/>
    <x v="0"/>
  </r>
  <r>
    <x v="2"/>
    <x v="0"/>
    <x v="117"/>
    <x v="116"/>
    <x v="57"/>
    <x v="2"/>
    <x v="5919"/>
    <x v="47"/>
    <x v="2"/>
    <x v="2"/>
    <x v="435"/>
    <x v="102"/>
    <x v="1036"/>
    <x v="4"/>
    <x v="3"/>
    <x v="20"/>
    <x v="20"/>
    <x v="0"/>
    <x v="0"/>
    <x v="9"/>
    <x v="0"/>
  </r>
  <r>
    <x v="2"/>
    <x v="0"/>
    <x v="668"/>
    <x v="707"/>
    <x v="57"/>
    <x v="2"/>
    <x v="5920"/>
    <x v="47"/>
    <x v="2"/>
    <x v="2"/>
    <x v="435"/>
    <x v="580"/>
    <x v="3214"/>
    <x v="4"/>
    <x v="3"/>
    <x v="20"/>
    <x v="20"/>
    <x v="0"/>
    <x v="0"/>
    <x v="9"/>
    <x v="0"/>
  </r>
  <r>
    <x v="2"/>
    <x v="0"/>
    <x v="607"/>
    <x v="641"/>
    <x v="57"/>
    <x v="2"/>
    <x v="5921"/>
    <x v="173"/>
    <x v="2"/>
    <x v="2"/>
    <x v="1896"/>
    <x v="525"/>
    <x v="3215"/>
    <x v="1"/>
    <x v="1"/>
    <x v="23"/>
    <x v="23"/>
    <x v="0"/>
    <x v="0"/>
    <x v="9"/>
    <x v="0"/>
  </r>
  <r>
    <x v="2"/>
    <x v="0"/>
    <x v="646"/>
    <x v="682"/>
    <x v="57"/>
    <x v="2"/>
    <x v="5922"/>
    <x v="47"/>
    <x v="2"/>
    <x v="2"/>
    <x v="435"/>
    <x v="551"/>
    <x v="2080"/>
    <x v="4"/>
    <x v="3"/>
    <x v="20"/>
    <x v="20"/>
    <x v="0"/>
    <x v="0"/>
    <x v="9"/>
    <x v="0"/>
  </r>
  <r>
    <x v="2"/>
    <x v="0"/>
    <x v="669"/>
    <x v="708"/>
    <x v="57"/>
    <x v="2"/>
    <x v="5923"/>
    <x v="4"/>
    <x v="2"/>
    <x v="2"/>
    <x v="4"/>
    <x v="559"/>
    <x v="0"/>
    <x v="4"/>
    <x v="3"/>
    <x v="20"/>
    <x v="20"/>
    <x v="0"/>
    <x v="0"/>
    <x v="9"/>
    <x v="0"/>
  </r>
  <r>
    <x v="2"/>
    <x v="0"/>
    <x v="647"/>
    <x v="683"/>
    <x v="57"/>
    <x v="2"/>
    <x v="5924"/>
    <x v="51"/>
    <x v="2"/>
    <x v="2"/>
    <x v="2106"/>
    <x v="559"/>
    <x v="3216"/>
    <x v="4"/>
    <x v="3"/>
    <x v="20"/>
    <x v="20"/>
    <x v="0"/>
    <x v="0"/>
    <x v="9"/>
    <x v="0"/>
  </r>
  <r>
    <x v="2"/>
    <x v="0"/>
    <x v="679"/>
    <x v="723"/>
    <x v="57"/>
    <x v="2"/>
    <x v="5925"/>
    <x v="45"/>
    <x v="2"/>
    <x v="2"/>
    <x v="89"/>
    <x v="559"/>
    <x v="2409"/>
    <x v="4"/>
    <x v="3"/>
    <x v="20"/>
    <x v="20"/>
    <x v="0"/>
    <x v="0"/>
    <x v="9"/>
    <x v="0"/>
  </r>
  <r>
    <x v="2"/>
    <x v="0"/>
    <x v="680"/>
    <x v="724"/>
    <x v="57"/>
    <x v="2"/>
    <x v="5926"/>
    <x v="220"/>
    <x v="2"/>
    <x v="2"/>
    <x v="651"/>
    <x v="591"/>
    <x v="3217"/>
    <x v="4"/>
    <x v="3"/>
    <x v="20"/>
    <x v="20"/>
    <x v="0"/>
    <x v="0"/>
    <x v="9"/>
    <x v="0"/>
  </r>
  <r>
    <x v="2"/>
    <x v="0"/>
    <x v="484"/>
    <x v="512"/>
    <x v="57"/>
    <x v="2"/>
    <x v="5927"/>
    <x v="1040"/>
    <x v="2"/>
    <x v="2"/>
    <x v="619"/>
    <x v="418"/>
    <x v="3218"/>
    <x v="2"/>
    <x v="1"/>
    <x v="29"/>
    <x v="29"/>
    <x v="0"/>
    <x v="0"/>
    <x v="9"/>
    <x v="0"/>
  </r>
  <r>
    <x v="2"/>
    <x v="0"/>
    <x v="282"/>
    <x v="298"/>
    <x v="57"/>
    <x v="2"/>
    <x v="5928"/>
    <x v="224"/>
    <x v="2"/>
    <x v="2"/>
    <x v="264"/>
    <x v="250"/>
    <x v="2467"/>
    <x v="2"/>
    <x v="1"/>
    <x v="29"/>
    <x v="29"/>
    <x v="0"/>
    <x v="0"/>
    <x v="9"/>
    <x v="0"/>
  </r>
  <r>
    <x v="2"/>
    <x v="0"/>
    <x v="118"/>
    <x v="117"/>
    <x v="57"/>
    <x v="2"/>
    <x v="5929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7"/>
    <x v="2"/>
    <x v="5930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7"/>
    <x v="2"/>
    <x v="5931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7"/>
    <x v="2"/>
    <x v="5932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0"/>
    <x v="57"/>
    <x v="2"/>
    <x v="5933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7"/>
    <x v="2"/>
    <x v="5934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7"/>
    <x v="2"/>
    <x v="593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218"/>
    <x v="57"/>
    <x v="2"/>
    <x v="5936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8"/>
    <x v="57"/>
    <x v="2"/>
    <x v="5937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3"/>
    <x v="57"/>
    <x v="2"/>
    <x v="5938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221"/>
    <x v="57"/>
    <x v="2"/>
    <x v="5939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7"/>
    <x v="2"/>
    <x v="5940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4"/>
    <x v="57"/>
    <x v="2"/>
    <x v="5941"/>
    <x v="4"/>
    <x v="3"/>
    <x v="3"/>
    <x v="4"/>
    <x v="0"/>
    <x v="0"/>
    <x v="1"/>
    <x v="1"/>
    <x v="23"/>
    <x v="23"/>
    <x v="0"/>
    <x v="0"/>
    <x v="9"/>
    <x v="0"/>
  </r>
  <r>
    <x v="2"/>
    <x v="0"/>
    <x v="118"/>
    <x v="124"/>
    <x v="57"/>
    <x v="2"/>
    <x v="5942"/>
    <x v="4"/>
    <x v="3"/>
    <x v="3"/>
    <x v="4"/>
    <x v="0"/>
    <x v="0"/>
    <x v="1"/>
    <x v="1"/>
    <x v="23"/>
    <x v="23"/>
    <x v="0"/>
    <x v="0"/>
    <x v="9"/>
    <x v="0"/>
  </r>
  <r>
    <x v="2"/>
    <x v="0"/>
    <x v="118"/>
    <x v="725"/>
    <x v="57"/>
    <x v="2"/>
    <x v="5943"/>
    <x v="4"/>
    <x v="3"/>
    <x v="3"/>
    <x v="4"/>
    <x v="0"/>
    <x v="0"/>
    <x v="3"/>
    <x v="2"/>
    <x v="17"/>
    <x v="17"/>
    <x v="0"/>
    <x v="0"/>
    <x v="9"/>
    <x v="0"/>
  </r>
  <r>
    <x v="2"/>
    <x v="0"/>
    <x v="118"/>
    <x v="125"/>
    <x v="57"/>
    <x v="2"/>
    <x v="5944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5"/>
    <x v="57"/>
    <x v="2"/>
    <x v="5945"/>
    <x v="4"/>
    <x v="3"/>
    <x v="3"/>
    <x v="4"/>
    <x v="0"/>
    <x v="0"/>
    <x v="1"/>
    <x v="1"/>
    <x v="23"/>
    <x v="23"/>
    <x v="0"/>
    <x v="0"/>
    <x v="9"/>
    <x v="0"/>
  </r>
  <r>
    <x v="2"/>
    <x v="0"/>
    <x v="0"/>
    <x v="0"/>
    <x v="58"/>
    <x v="2"/>
    <x v="5946"/>
    <x v="1685"/>
    <x v="0"/>
    <x v="0"/>
    <x v="2107"/>
    <x v="0"/>
    <x v="0"/>
    <x v="0"/>
    <x v="0"/>
    <x v="0"/>
    <x v="0"/>
    <x v="0"/>
    <x v="0"/>
    <x v="9"/>
    <x v="0"/>
  </r>
  <r>
    <x v="2"/>
    <x v="0"/>
    <x v="486"/>
    <x v="515"/>
    <x v="58"/>
    <x v="2"/>
    <x v="5947"/>
    <x v="310"/>
    <x v="1"/>
    <x v="0"/>
    <x v="2108"/>
    <x v="420"/>
    <x v="3219"/>
    <x v="0"/>
    <x v="0"/>
    <x v="1"/>
    <x v="1"/>
    <x v="0"/>
    <x v="0"/>
    <x v="9"/>
    <x v="0"/>
  </r>
  <r>
    <x v="2"/>
    <x v="0"/>
    <x v="1"/>
    <x v="1"/>
    <x v="58"/>
    <x v="2"/>
    <x v="5948"/>
    <x v="1686"/>
    <x v="1"/>
    <x v="0"/>
    <x v="2109"/>
    <x v="1"/>
    <x v="3220"/>
    <x v="0"/>
    <x v="0"/>
    <x v="1"/>
    <x v="1"/>
    <x v="0"/>
    <x v="0"/>
    <x v="9"/>
    <x v="0"/>
  </r>
  <r>
    <x v="2"/>
    <x v="0"/>
    <x v="404"/>
    <x v="432"/>
    <x v="58"/>
    <x v="2"/>
    <x v="5949"/>
    <x v="313"/>
    <x v="1"/>
    <x v="2"/>
    <x v="2110"/>
    <x v="356"/>
    <x v="3221"/>
    <x v="0"/>
    <x v="0"/>
    <x v="0"/>
    <x v="0"/>
    <x v="0"/>
    <x v="0"/>
    <x v="9"/>
    <x v="0"/>
  </r>
  <r>
    <x v="2"/>
    <x v="0"/>
    <x v="283"/>
    <x v="305"/>
    <x v="58"/>
    <x v="2"/>
    <x v="5950"/>
    <x v="1560"/>
    <x v="1"/>
    <x v="0"/>
    <x v="2111"/>
    <x v="251"/>
    <x v="3222"/>
    <x v="5"/>
    <x v="0"/>
    <x v="27"/>
    <x v="27"/>
    <x v="0"/>
    <x v="0"/>
    <x v="9"/>
    <x v="0"/>
  </r>
  <r>
    <x v="2"/>
    <x v="0"/>
    <x v="222"/>
    <x v="238"/>
    <x v="58"/>
    <x v="2"/>
    <x v="5951"/>
    <x v="924"/>
    <x v="1"/>
    <x v="0"/>
    <x v="2112"/>
    <x v="194"/>
    <x v="3223"/>
    <x v="5"/>
    <x v="0"/>
    <x v="27"/>
    <x v="27"/>
    <x v="0"/>
    <x v="0"/>
    <x v="9"/>
    <x v="0"/>
  </r>
  <r>
    <x v="2"/>
    <x v="0"/>
    <x v="2"/>
    <x v="2"/>
    <x v="58"/>
    <x v="2"/>
    <x v="5952"/>
    <x v="104"/>
    <x v="1"/>
    <x v="0"/>
    <x v="1210"/>
    <x v="2"/>
    <x v="3224"/>
    <x v="0"/>
    <x v="0"/>
    <x v="0"/>
    <x v="0"/>
    <x v="0"/>
    <x v="0"/>
    <x v="9"/>
    <x v="0"/>
  </r>
  <r>
    <x v="2"/>
    <x v="0"/>
    <x v="123"/>
    <x v="133"/>
    <x v="58"/>
    <x v="2"/>
    <x v="5953"/>
    <x v="1687"/>
    <x v="1"/>
    <x v="0"/>
    <x v="2113"/>
    <x v="107"/>
    <x v="3225"/>
    <x v="0"/>
    <x v="0"/>
    <x v="2"/>
    <x v="2"/>
    <x v="0"/>
    <x v="0"/>
    <x v="9"/>
    <x v="0"/>
  </r>
  <r>
    <x v="2"/>
    <x v="0"/>
    <x v="126"/>
    <x v="136"/>
    <x v="58"/>
    <x v="2"/>
    <x v="5954"/>
    <x v="1272"/>
    <x v="1"/>
    <x v="0"/>
    <x v="2114"/>
    <x v="110"/>
    <x v="3226"/>
    <x v="0"/>
    <x v="0"/>
    <x v="2"/>
    <x v="2"/>
    <x v="0"/>
    <x v="0"/>
    <x v="9"/>
    <x v="0"/>
  </r>
  <r>
    <x v="2"/>
    <x v="0"/>
    <x v="459"/>
    <x v="487"/>
    <x v="58"/>
    <x v="2"/>
    <x v="5955"/>
    <x v="1688"/>
    <x v="1"/>
    <x v="0"/>
    <x v="2115"/>
    <x v="397"/>
    <x v="3227"/>
    <x v="2"/>
    <x v="1"/>
    <x v="5"/>
    <x v="5"/>
    <x v="0"/>
    <x v="0"/>
    <x v="9"/>
    <x v="0"/>
  </r>
  <r>
    <x v="2"/>
    <x v="0"/>
    <x v="129"/>
    <x v="139"/>
    <x v="58"/>
    <x v="2"/>
    <x v="5956"/>
    <x v="1689"/>
    <x v="1"/>
    <x v="0"/>
    <x v="2116"/>
    <x v="113"/>
    <x v="3228"/>
    <x v="2"/>
    <x v="1"/>
    <x v="5"/>
    <x v="5"/>
    <x v="0"/>
    <x v="0"/>
    <x v="9"/>
    <x v="0"/>
  </r>
  <r>
    <x v="2"/>
    <x v="0"/>
    <x v="130"/>
    <x v="140"/>
    <x v="58"/>
    <x v="2"/>
    <x v="5957"/>
    <x v="1690"/>
    <x v="1"/>
    <x v="0"/>
    <x v="2117"/>
    <x v="114"/>
    <x v="3229"/>
    <x v="2"/>
    <x v="1"/>
    <x v="5"/>
    <x v="5"/>
    <x v="0"/>
    <x v="0"/>
    <x v="9"/>
    <x v="0"/>
  </r>
  <r>
    <x v="2"/>
    <x v="0"/>
    <x v="15"/>
    <x v="15"/>
    <x v="58"/>
    <x v="2"/>
    <x v="5958"/>
    <x v="1691"/>
    <x v="1"/>
    <x v="0"/>
    <x v="2118"/>
    <x v="15"/>
    <x v="3230"/>
    <x v="1"/>
    <x v="1"/>
    <x v="4"/>
    <x v="4"/>
    <x v="0"/>
    <x v="0"/>
    <x v="9"/>
    <x v="0"/>
  </r>
  <r>
    <x v="2"/>
    <x v="0"/>
    <x v="21"/>
    <x v="21"/>
    <x v="58"/>
    <x v="2"/>
    <x v="5959"/>
    <x v="1692"/>
    <x v="1"/>
    <x v="0"/>
    <x v="2119"/>
    <x v="21"/>
    <x v="3231"/>
    <x v="1"/>
    <x v="1"/>
    <x v="8"/>
    <x v="8"/>
    <x v="0"/>
    <x v="0"/>
    <x v="9"/>
    <x v="0"/>
  </r>
  <r>
    <x v="2"/>
    <x v="0"/>
    <x v="411"/>
    <x v="439"/>
    <x v="58"/>
    <x v="2"/>
    <x v="5960"/>
    <x v="1693"/>
    <x v="1"/>
    <x v="0"/>
    <x v="2120"/>
    <x v="363"/>
    <x v="3232"/>
    <x v="1"/>
    <x v="1"/>
    <x v="4"/>
    <x v="4"/>
    <x v="0"/>
    <x v="0"/>
    <x v="9"/>
    <x v="0"/>
  </r>
  <r>
    <x v="2"/>
    <x v="0"/>
    <x v="413"/>
    <x v="441"/>
    <x v="58"/>
    <x v="2"/>
    <x v="5961"/>
    <x v="1694"/>
    <x v="1"/>
    <x v="0"/>
    <x v="2121"/>
    <x v="364"/>
    <x v="3233"/>
    <x v="1"/>
    <x v="1"/>
    <x v="4"/>
    <x v="4"/>
    <x v="0"/>
    <x v="0"/>
    <x v="9"/>
    <x v="0"/>
  </r>
  <r>
    <x v="2"/>
    <x v="0"/>
    <x v="414"/>
    <x v="442"/>
    <x v="58"/>
    <x v="2"/>
    <x v="5962"/>
    <x v="246"/>
    <x v="1"/>
    <x v="0"/>
    <x v="2122"/>
    <x v="365"/>
    <x v="3234"/>
    <x v="2"/>
    <x v="1"/>
    <x v="7"/>
    <x v="7"/>
    <x v="0"/>
    <x v="0"/>
    <x v="9"/>
    <x v="0"/>
  </r>
  <r>
    <x v="2"/>
    <x v="0"/>
    <x v="359"/>
    <x v="387"/>
    <x v="58"/>
    <x v="2"/>
    <x v="5963"/>
    <x v="1695"/>
    <x v="1"/>
    <x v="0"/>
    <x v="2123"/>
    <x v="321"/>
    <x v="3235"/>
    <x v="2"/>
    <x v="1"/>
    <x v="7"/>
    <x v="7"/>
    <x v="0"/>
    <x v="0"/>
    <x v="9"/>
    <x v="0"/>
  </r>
  <r>
    <x v="2"/>
    <x v="0"/>
    <x v="25"/>
    <x v="25"/>
    <x v="58"/>
    <x v="2"/>
    <x v="5964"/>
    <x v="1602"/>
    <x v="1"/>
    <x v="0"/>
    <x v="1989"/>
    <x v="25"/>
    <x v="3236"/>
    <x v="3"/>
    <x v="2"/>
    <x v="9"/>
    <x v="9"/>
    <x v="0"/>
    <x v="0"/>
    <x v="9"/>
    <x v="0"/>
  </r>
  <r>
    <x v="2"/>
    <x v="0"/>
    <x v="26"/>
    <x v="26"/>
    <x v="58"/>
    <x v="2"/>
    <x v="5965"/>
    <x v="1696"/>
    <x v="1"/>
    <x v="0"/>
    <x v="2124"/>
    <x v="26"/>
    <x v="3237"/>
    <x v="3"/>
    <x v="2"/>
    <x v="9"/>
    <x v="9"/>
    <x v="0"/>
    <x v="0"/>
    <x v="9"/>
    <x v="0"/>
  </r>
  <r>
    <x v="2"/>
    <x v="0"/>
    <x v="28"/>
    <x v="28"/>
    <x v="58"/>
    <x v="2"/>
    <x v="5966"/>
    <x v="1697"/>
    <x v="1"/>
    <x v="0"/>
    <x v="2125"/>
    <x v="28"/>
    <x v="3238"/>
    <x v="1"/>
    <x v="1"/>
    <x v="10"/>
    <x v="10"/>
    <x v="0"/>
    <x v="0"/>
    <x v="9"/>
    <x v="0"/>
  </r>
  <r>
    <x v="2"/>
    <x v="0"/>
    <x v="136"/>
    <x v="146"/>
    <x v="58"/>
    <x v="2"/>
    <x v="5967"/>
    <x v="1698"/>
    <x v="1"/>
    <x v="0"/>
    <x v="2126"/>
    <x v="120"/>
    <x v="3239"/>
    <x v="1"/>
    <x v="1"/>
    <x v="11"/>
    <x v="11"/>
    <x v="0"/>
    <x v="0"/>
    <x v="9"/>
    <x v="0"/>
  </r>
  <r>
    <x v="2"/>
    <x v="0"/>
    <x v="416"/>
    <x v="444"/>
    <x v="58"/>
    <x v="2"/>
    <x v="5968"/>
    <x v="1398"/>
    <x v="1"/>
    <x v="0"/>
    <x v="2127"/>
    <x v="367"/>
    <x v="3240"/>
    <x v="2"/>
    <x v="1"/>
    <x v="22"/>
    <x v="22"/>
    <x v="0"/>
    <x v="0"/>
    <x v="9"/>
    <x v="0"/>
  </r>
  <r>
    <x v="2"/>
    <x v="0"/>
    <x v="365"/>
    <x v="393"/>
    <x v="58"/>
    <x v="2"/>
    <x v="5969"/>
    <x v="1699"/>
    <x v="1"/>
    <x v="0"/>
    <x v="2128"/>
    <x v="327"/>
    <x v="3241"/>
    <x v="2"/>
    <x v="1"/>
    <x v="22"/>
    <x v="22"/>
    <x v="0"/>
    <x v="0"/>
    <x v="9"/>
    <x v="0"/>
  </r>
  <r>
    <x v="2"/>
    <x v="0"/>
    <x v="300"/>
    <x v="322"/>
    <x v="58"/>
    <x v="2"/>
    <x v="5970"/>
    <x v="1700"/>
    <x v="1"/>
    <x v="0"/>
    <x v="2129"/>
    <x v="268"/>
    <x v="3242"/>
    <x v="3"/>
    <x v="2"/>
    <x v="17"/>
    <x v="17"/>
    <x v="0"/>
    <x v="0"/>
    <x v="9"/>
    <x v="0"/>
  </r>
  <r>
    <x v="2"/>
    <x v="0"/>
    <x v="301"/>
    <x v="323"/>
    <x v="58"/>
    <x v="2"/>
    <x v="5971"/>
    <x v="4"/>
    <x v="1"/>
    <x v="0"/>
    <x v="4"/>
    <x v="269"/>
    <x v="0"/>
    <x v="3"/>
    <x v="2"/>
    <x v="9"/>
    <x v="9"/>
    <x v="0"/>
    <x v="0"/>
    <x v="9"/>
    <x v="0"/>
  </r>
  <r>
    <x v="2"/>
    <x v="0"/>
    <x v="301"/>
    <x v="323"/>
    <x v="58"/>
    <x v="2"/>
    <x v="5972"/>
    <x v="1701"/>
    <x v="1"/>
    <x v="0"/>
    <x v="2130"/>
    <x v="269"/>
    <x v="3243"/>
    <x v="3"/>
    <x v="2"/>
    <x v="17"/>
    <x v="17"/>
    <x v="0"/>
    <x v="0"/>
    <x v="9"/>
    <x v="0"/>
  </r>
  <r>
    <x v="2"/>
    <x v="0"/>
    <x v="301"/>
    <x v="323"/>
    <x v="58"/>
    <x v="2"/>
    <x v="5973"/>
    <x v="1702"/>
    <x v="1"/>
    <x v="0"/>
    <x v="2131"/>
    <x v="269"/>
    <x v="3244"/>
    <x v="3"/>
    <x v="2"/>
    <x v="9"/>
    <x v="9"/>
    <x v="0"/>
    <x v="0"/>
    <x v="9"/>
    <x v="0"/>
  </r>
  <r>
    <x v="2"/>
    <x v="0"/>
    <x v="302"/>
    <x v="324"/>
    <x v="58"/>
    <x v="2"/>
    <x v="5974"/>
    <x v="1703"/>
    <x v="1"/>
    <x v="0"/>
    <x v="2132"/>
    <x v="270"/>
    <x v="3245"/>
    <x v="3"/>
    <x v="2"/>
    <x v="9"/>
    <x v="9"/>
    <x v="0"/>
    <x v="0"/>
    <x v="9"/>
    <x v="0"/>
  </r>
  <r>
    <x v="2"/>
    <x v="0"/>
    <x v="681"/>
    <x v="726"/>
    <x v="58"/>
    <x v="2"/>
    <x v="5975"/>
    <x v="1704"/>
    <x v="1"/>
    <x v="0"/>
    <x v="2133"/>
    <x v="592"/>
    <x v="3246"/>
    <x v="3"/>
    <x v="2"/>
    <x v="9"/>
    <x v="9"/>
    <x v="0"/>
    <x v="0"/>
    <x v="9"/>
    <x v="0"/>
  </r>
  <r>
    <x v="2"/>
    <x v="0"/>
    <x v="495"/>
    <x v="524"/>
    <x v="58"/>
    <x v="2"/>
    <x v="5976"/>
    <x v="1705"/>
    <x v="2"/>
    <x v="1"/>
    <x v="2134"/>
    <x v="588"/>
    <x v="3247"/>
    <x v="2"/>
    <x v="1"/>
    <x v="14"/>
    <x v="14"/>
    <x v="0"/>
    <x v="0"/>
    <x v="9"/>
    <x v="0"/>
  </r>
  <r>
    <x v="2"/>
    <x v="0"/>
    <x v="309"/>
    <x v="331"/>
    <x v="58"/>
    <x v="2"/>
    <x v="5977"/>
    <x v="52"/>
    <x v="2"/>
    <x v="2"/>
    <x v="52"/>
    <x v="277"/>
    <x v="1783"/>
    <x v="4"/>
    <x v="3"/>
    <x v="16"/>
    <x v="16"/>
    <x v="0"/>
    <x v="0"/>
    <x v="9"/>
    <x v="0"/>
  </r>
  <r>
    <x v="2"/>
    <x v="0"/>
    <x v="252"/>
    <x v="268"/>
    <x v="58"/>
    <x v="2"/>
    <x v="5978"/>
    <x v="1706"/>
    <x v="2"/>
    <x v="2"/>
    <x v="2135"/>
    <x v="222"/>
    <x v="3248"/>
    <x v="4"/>
    <x v="3"/>
    <x v="16"/>
    <x v="16"/>
    <x v="0"/>
    <x v="0"/>
    <x v="9"/>
    <x v="0"/>
  </r>
  <r>
    <x v="2"/>
    <x v="0"/>
    <x v="312"/>
    <x v="334"/>
    <x v="58"/>
    <x v="2"/>
    <x v="5979"/>
    <x v="116"/>
    <x v="2"/>
    <x v="2"/>
    <x v="187"/>
    <x v="280"/>
    <x v="3249"/>
    <x v="4"/>
    <x v="3"/>
    <x v="16"/>
    <x v="16"/>
    <x v="0"/>
    <x v="0"/>
    <x v="9"/>
    <x v="0"/>
  </r>
  <r>
    <x v="2"/>
    <x v="0"/>
    <x v="61"/>
    <x v="60"/>
    <x v="58"/>
    <x v="2"/>
    <x v="5980"/>
    <x v="406"/>
    <x v="2"/>
    <x v="2"/>
    <x v="2093"/>
    <x v="56"/>
    <x v="3250"/>
    <x v="2"/>
    <x v="1"/>
    <x v="14"/>
    <x v="14"/>
    <x v="0"/>
    <x v="0"/>
    <x v="9"/>
    <x v="0"/>
  </r>
  <r>
    <x v="2"/>
    <x v="0"/>
    <x v="158"/>
    <x v="168"/>
    <x v="58"/>
    <x v="2"/>
    <x v="5981"/>
    <x v="1155"/>
    <x v="2"/>
    <x v="1"/>
    <x v="2136"/>
    <x v="139"/>
    <x v="3251"/>
    <x v="2"/>
    <x v="1"/>
    <x v="22"/>
    <x v="22"/>
    <x v="0"/>
    <x v="0"/>
    <x v="9"/>
    <x v="0"/>
  </r>
  <r>
    <x v="2"/>
    <x v="0"/>
    <x v="427"/>
    <x v="453"/>
    <x v="58"/>
    <x v="2"/>
    <x v="5982"/>
    <x v="1707"/>
    <x v="2"/>
    <x v="1"/>
    <x v="2137"/>
    <x v="378"/>
    <x v="3252"/>
    <x v="3"/>
    <x v="2"/>
    <x v="17"/>
    <x v="17"/>
    <x v="0"/>
    <x v="0"/>
    <x v="9"/>
    <x v="0"/>
  </r>
  <r>
    <x v="2"/>
    <x v="0"/>
    <x v="66"/>
    <x v="65"/>
    <x v="58"/>
    <x v="2"/>
    <x v="5983"/>
    <x v="116"/>
    <x v="2"/>
    <x v="2"/>
    <x v="138"/>
    <x v="61"/>
    <x v="2995"/>
    <x v="4"/>
    <x v="3"/>
    <x v="19"/>
    <x v="19"/>
    <x v="0"/>
    <x v="0"/>
    <x v="9"/>
    <x v="0"/>
  </r>
  <r>
    <x v="2"/>
    <x v="0"/>
    <x v="375"/>
    <x v="403"/>
    <x v="58"/>
    <x v="2"/>
    <x v="5984"/>
    <x v="1708"/>
    <x v="2"/>
    <x v="2"/>
    <x v="2138"/>
    <x v="335"/>
    <x v="3253"/>
    <x v="4"/>
    <x v="3"/>
    <x v="20"/>
    <x v="20"/>
    <x v="0"/>
    <x v="0"/>
    <x v="9"/>
    <x v="0"/>
  </r>
  <r>
    <x v="2"/>
    <x v="0"/>
    <x v="433"/>
    <x v="459"/>
    <x v="58"/>
    <x v="2"/>
    <x v="5985"/>
    <x v="47"/>
    <x v="2"/>
    <x v="2"/>
    <x v="384"/>
    <x v="173"/>
    <x v="713"/>
    <x v="4"/>
    <x v="3"/>
    <x v="20"/>
    <x v="20"/>
    <x v="0"/>
    <x v="0"/>
    <x v="9"/>
    <x v="0"/>
  </r>
  <r>
    <x v="2"/>
    <x v="0"/>
    <x v="160"/>
    <x v="170"/>
    <x v="58"/>
    <x v="2"/>
    <x v="5986"/>
    <x v="71"/>
    <x v="2"/>
    <x v="2"/>
    <x v="696"/>
    <x v="141"/>
    <x v="2152"/>
    <x v="4"/>
    <x v="3"/>
    <x v="20"/>
    <x v="20"/>
    <x v="0"/>
    <x v="0"/>
    <x v="9"/>
    <x v="0"/>
  </r>
  <r>
    <x v="2"/>
    <x v="0"/>
    <x v="75"/>
    <x v="74"/>
    <x v="58"/>
    <x v="2"/>
    <x v="5987"/>
    <x v="47"/>
    <x v="2"/>
    <x v="2"/>
    <x v="69"/>
    <x v="68"/>
    <x v="155"/>
    <x v="4"/>
    <x v="3"/>
    <x v="19"/>
    <x v="19"/>
    <x v="0"/>
    <x v="0"/>
    <x v="9"/>
    <x v="0"/>
  </r>
  <r>
    <x v="2"/>
    <x v="0"/>
    <x v="165"/>
    <x v="175"/>
    <x v="58"/>
    <x v="2"/>
    <x v="5988"/>
    <x v="47"/>
    <x v="2"/>
    <x v="2"/>
    <x v="68"/>
    <x v="146"/>
    <x v="710"/>
    <x v="4"/>
    <x v="3"/>
    <x v="21"/>
    <x v="21"/>
    <x v="0"/>
    <x v="0"/>
    <x v="9"/>
    <x v="0"/>
  </r>
  <r>
    <x v="2"/>
    <x v="0"/>
    <x v="434"/>
    <x v="460"/>
    <x v="58"/>
    <x v="2"/>
    <x v="5989"/>
    <x v="52"/>
    <x v="2"/>
    <x v="2"/>
    <x v="383"/>
    <x v="383"/>
    <x v="573"/>
    <x v="4"/>
    <x v="3"/>
    <x v="20"/>
    <x v="20"/>
    <x v="0"/>
    <x v="0"/>
    <x v="9"/>
    <x v="0"/>
  </r>
  <r>
    <x v="2"/>
    <x v="0"/>
    <x v="436"/>
    <x v="462"/>
    <x v="58"/>
    <x v="2"/>
    <x v="5990"/>
    <x v="52"/>
    <x v="2"/>
    <x v="2"/>
    <x v="383"/>
    <x v="62"/>
    <x v="576"/>
    <x v="4"/>
    <x v="3"/>
    <x v="20"/>
    <x v="20"/>
    <x v="0"/>
    <x v="0"/>
    <x v="9"/>
    <x v="0"/>
  </r>
  <r>
    <x v="2"/>
    <x v="0"/>
    <x v="167"/>
    <x v="177"/>
    <x v="58"/>
    <x v="2"/>
    <x v="5991"/>
    <x v="47"/>
    <x v="2"/>
    <x v="2"/>
    <x v="384"/>
    <x v="148"/>
    <x v="578"/>
    <x v="4"/>
    <x v="3"/>
    <x v="20"/>
    <x v="20"/>
    <x v="0"/>
    <x v="0"/>
    <x v="9"/>
    <x v="0"/>
  </r>
  <r>
    <x v="2"/>
    <x v="0"/>
    <x v="169"/>
    <x v="179"/>
    <x v="58"/>
    <x v="2"/>
    <x v="5992"/>
    <x v="52"/>
    <x v="2"/>
    <x v="2"/>
    <x v="67"/>
    <x v="150"/>
    <x v="467"/>
    <x v="4"/>
    <x v="3"/>
    <x v="21"/>
    <x v="21"/>
    <x v="0"/>
    <x v="0"/>
    <x v="9"/>
    <x v="0"/>
  </r>
  <r>
    <x v="2"/>
    <x v="0"/>
    <x v="170"/>
    <x v="180"/>
    <x v="58"/>
    <x v="2"/>
    <x v="5993"/>
    <x v="63"/>
    <x v="2"/>
    <x v="2"/>
    <x v="441"/>
    <x v="151"/>
    <x v="701"/>
    <x v="4"/>
    <x v="3"/>
    <x v="20"/>
    <x v="20"/>
    <x v="0"/>
    <x v="0"/>
    <x v="9"/>
    <x v="0"/>
  </r>
  <r>
    <x v="2"/>
    <x v="0"/>
    <x v="171"/>
    <x v="181"/>
    <x v="58"/>
    <x v="2"/>
    <x v="5994"/>
    <x v="46"/>
    <x v="2"/>
    <x v="2"/>
    <x v="82"/>
    <x v="152"/>
    <x v="2453"/>
    <x v="4"/>
    <x v="3"/>
    <x v="19"/>
    <x v="19"/>
    <x v="0"/>
    <x v="0"/>
    <x v="9"/>
    <x v="0"/>
  </r>
  <r>
    <x v="2"/>
    <x v="0"/>
    <x v="171"/>
    <x v="181"/>
    <x v="58"/>
    <x v="2"/>
    <x v="5995"/>
    <x v="1709"/>
    <x v="2"/>
    <x v="2"/>
    <x v="2139"/>
    <x v="152"/>
    <x v="3254"/>
    <x v="4"/>
    <x v="3"/>
    <x v="19"/>
    <x v="19"/>
    <x v="0"/>
    <x v="0"/>
    <x v="9"/>
    <x v="0"/>
  </r>
  <r>
    <x v="2"/>
    <x v="0"/>
    <x v="172"/>
    <x v="182"/>
    <x v="58"/>
    <x v="2"/>
    <x v="5996"/>
    <x v="1115"/>
    <x v="2"/>
    <x v="2"/>
    <x v="2140"/>
    <x v="153"/>
    <x v="3255"/>
    <x v="4"/>
    <x v="3"/>
    <x v="16"/>
    <x v="16"/>
    <x v="0"/>
    <x v="0"/>
    <x v="9"/>
    <x v="0"/>
  </r>
  <r>
    <x v="2"/>
    <x v="0"/>
    <x v="172"/>
    <x v="182"/>
    <x v="58"/>
    <x v="2"/>
    <x v="5997"/>
    <x v="400"/>
    <x v="2"/>
    <x v="2"/>
    <x v="1878"/>
    <x v="153"/>
    <x v="3256"/>
    <x v="4"/>
    <x v="3"/>
    <x v="16"/>
    <x v="16"/>
    <x v="0"/>
    <x v="0"/>
    <x v="9"/>
    <x v="0"/>
  </r>
  <r>
    <x v="2"/>
    <x v="0"/>
    <x v="85"/>
    <x v="84"/>
    <x v="58"/>
    <x v="2"/>
    <x v="5998"/>
    <x v="61"/>
    <x v="2"/>
    <x v="2"/>
    <x v="135"/>
    <x v="75"/>
    <x v="167"/>
    <x v="4"/>
    <x v="3"/>
    <x v="19"/>
    <x v="19"/>
    <x v="0"/>
    <x v="0"/>
    <x v="9"/>
    <x v="0"/>
  </r>
  <r>
    <x v="2"/>
    <x v="0"/>
    <x v="87"/>
    <x v="86"/>
    <x v="58"/>
    <x v="2"/>
    <x v="5999"/>
    <x v="1710"/>
    <x v="2"/>
    <x v="1"/>
    <x v="2141"/>
    <x v="76"/>
    <x v="3257"/>
    <x v="1"/>
    <x v="1"/>
    <x v="18"/>
    <x v="18"/>
    <x v="0"/>
    <x v="0"/>
    <x v="9"/>
    <x v="0"/>
  </r>
  <r>
    <x v="2"/>
    <x v="0"/>
    <x v="267"/>
    <x v="283"/>
    <x v="58"/>
    <x v="2"/>
    <x v="6000"/>
    <x v="46"/>
    <x v="2"/>
    <x v="2"/>
    <x v="326"/>
    <x v="236"/>
    <x v="2649"/>
    <x v="4"/>
    <x v="3"/>
    <x v="20"/>
    <x v="20"/>
    <x v="0"/>
    <x v="0"/>
    <x v="9"/>
    <x v="0"/>
  </r>
  <r>
    <x v="2"/>
    <x v="0"/>
    <x v="332"/>
    <x v="354"/>
    <x v="58"/>
    <x v="2"/>
    <x v="6001"/>
    <x v="52"/>
    <x v="2"/>
    <x v="2"/>
    <x v="383"/>
    <x v="296"/>
    <x v="1013"/>
    <x v="4"/>
    <x v="3"/>
    <x v="20"/>
    <x v="20"/>
    <x v="0"/>
    <x v="0"/>
    <x v="9"/>
    <x v="0"/>
  </r>
  <r>
    <x v="2"/>
    <x v="0"/>
    <x v="88"/>
    <x v="87"/>
    <x v="58"/>
    <x v="2"/>
    <x v="6002"/>
    <x v="116"/>
    <x v="2"/>
    <x v="2"/>
    <x v="138"/>
    <x v="77"/>
    <x v="170"/>
    <x v="4"/>
    <x v="3"/>
    <x v="19"/>
    <x v="19"/>
    <x v="0"/>
    <x v="0"/>
    <x v="9"/>
    <x v="0"/>
  </r>
  <r>
    <x v="2"/>
    <x v="0"/>
    <x v="439"/>
    <x v="465"/>
    <x v="58"/>
    <x v="2"/>
    <x v="6003"/>
    <x v="46"/>
    <x v="2"/>
    <x v="2"/>
    <x v="645"/>
    <x v="385"/>
    <x v="3258"/>
    <x v="4"/>
    <x v="3"/>
    <x v="20"/>
    <x v="20"/>
    <x v="0"/>
    <x v="0"/>
    <x v="9"/>
    <x v="0"/>
  </r>
  <r>
    <x v="2"/>
    <x v="0"/>
    <x v="176"/>
    <x v="186"/>
    <x v="58"/>
    <x v="2"/>
    <x v="6004"/>
    <x v="321"/>
    <x v="2"/>
    <x v="2"/>
    <x v="309"/>
    <x v="68"/>
    <x v="2512"/>
    <x v="4"/>
    <x v="3"/>
    <x v="19"/>
    <x v="19"/>
    <x v="0"/>
    <x v="0"/>
    <x v="9"/>
    <x v="0"/>
  </r>
  <r>
    <x v="2"/>
    <x v="0"/>
    <x v="445"/>
    <x v="471"/>
    <x v="58"/>
    <x v="2"/>
    <x v="6005"/>
    <x v="116"/>
    <x v="2"/>
    <x v="2"/>
    <x v="243"/>
    <x v="298"/>
    <x v="3259"/>
    <x v="4"/>
    <x v="3"/>
    <x v="20"/>
    <x v="20"/>
    <x v="0"/>
    <x v="0"/>
    <x v="9"/>
    <x v="0"/>
  </r>
  <r>
    <x v="2"/>
    <x v="0"/>
    <x v="177"/>
    <x v="187"/>
    <x v="58"/>
    <x v="2"/>
    <x v="6006"/>
    <x v="45"/>
    <x v="2"/>
    <x v="2"/>
    <x v="61"/>
    <x v="157"/>
    <x v="1198"/>
    <x v="4"/>
    <x v="3"/>
    <x v="21"/>
    <x v="21"/>
    <x v="0"/>
    <x v="0"/>
    <x v="9"/>
    <x v="0"/>
  </r>
  <r>
    <x v="2"/>
    <x v="0"/>
    <x v="179"/>
    <x v="189"/>
    <x v="58"/>
    <x v="2"/>
    <x v="6007"/>
    <x v="261"/>
    <x v="2"/>
    <x v="2"/>
    <x v="50"/>
    <x v="159"/>
    <x v="3260"/>
    <x v="4"/>
    <x v="3"/>
    <x v="21"/>
    <x v="21"/>
    <x v="0"/>
    <x v="0"/>
    <x v="9"/>
    <x v="0"/>
  </r>
  <r>
    <x v="2"/>
    <x v="0"/>
    <x v="180"/>
    <x v="190"/>
    <x v="58"/>
    <x v="2"/>
    <x v="6008"/>
    <x v="47"/>
    <x v="2"/>
    <x v="2"/>
    <x v="68"/>
    <x v="160"/>
    <x v="596"/>
    <x v="4"/>
    <x v="3"/>
    <x v="21"/>
    <x v="21"/>
    <x v="0"/>
    <x v="0"/>
    <x v="9"/>
    <x v="0"/>
  </r>
  <r>
    <x v="2"/>
    <x v="0"/>
    <x v="388"/>
    <x v="416"/>
    <x v="58"/>
    <x v="2"/>
    <x v="6009"/>
    <x v="61"/>
    <x v="2"/>
    <x v="2"/>
    <x v="64"/>
    <x v="344"/>
    <x v="2653"/>
    <x v="4"/>
    <x v="3"/>
    <x v="21"/>
    <x v="21"/>
    <x v="0"/>
    <x v="0"/>
    <x v="9"/>
    <x v="0"/>
  </r>
  <r>
    <x v="2"/>
    <x v="0"/>
    <x v="181"/>
    <x v="191"/>
    <x v="58"/>
    <x v="2"/>
    <x v="6010"/>
    <x v="59"/>
    <x v="2"/>
    <x v="2"/>
    <x v="129"/>
    <x v="161"/>
    <x v="1287"/>
    <x v="4"/>
    <x v="3"/>
    <x v="21"/>
    <x v="21"/>
    <x v="0"/>
    <x v="0"/>
    <x v="9"/>
    <x v="0"/>
  </r>
  <r>
    <x v="2"/>
    <x v="0"/>
    <x v="334"/>
    <x v="356"/>
    <x v="58"/>
    <x v="2"/>
    <x v="6011"/>
    <x v="47"/>
    <x v="2"/>
    <x v="2"/>
    <x v="384"/>
    <x v="298"/>
    <x v="709"/>
    <x v="4"/>
    <x v="3"/>
    <x v="20"/>
    <x v="20"/>
    <x v="0"/>
    <x v="0"/>
    <x v="9"/>
    <x v="0"/>
  </r>
  <r>
    <x v="2"/>
    <x v="0"/>
    <x v="182"/>
    <x v="192"/>
    <x v="58"/>
    <x v="2"/>
    <x v="6012"/>
    <x v="47"/>
    <x v="2"/>
    <x v="2"/>
    <x v="68"/>
    <x v="146"/>
    <x v="710"/>
    <x v="4"/>
    <x v="3"/>
    <x v="21"/>
    <x v="21"/>
    <x v="0"/>
    <x v="0"/>
    <x v="9"/>
    <x v="0"/>
  </r>
  <r>
    <x v="2"/>
    <x v="0"/>
    <x v="183"/>
    <x v="193"/>
    <x v="58"/>
    <x v="2"/>
    <x v="6013"/>
    <x v="47"/>
    <x v="2"/>
    <x v="2"/>
    <x v="68"/>
    <x v="162"/>
    <x v="177"/>
    <x v="4"/>
    <x v="3"/>
    <x v="21"/>
    <x v="21"/>
    <x v="0"/>
    <x v="0"/>
    <x v="9"/>
    <x v="0"/>
  </r>
  <r>
    <x v="2"/>
    <x v="0"/>
    <x v="93"/>
    <x v="92"/>
    <x v="58"/>
    <x v="2"/>
    <x v="6014"/>
    <x v="1079"/>
    <x v="2"/>
    <x v="1"/>
    <x v="2142"/>
    <x v="80"/>
    <x v="3261"/>
    <x v="2"/>
    <x v="1"/>
    <x v="22"/>
    <x v="22"/>
    <x v="0"/>
    <x v="0"/>
    <x v="9"/>
    <x v="0"/>
  </r>
  <r>
    <x v="2"/>
    <x v="0"/>
    <x v="391"/>
    <x v="419"/>
    <x v="58"/>
    <x v="2"/>
    <x v="6015"/>
    <x v="47"/>
    <x v="2"/>
    <x v="2"/>
    <x v="68"/>
    <x v="346"/>
    <x v="849"/>
    <x v="4"/>
    <x v="3"/>
    <x v="21"/>
    <x v="21"/>
    <x v="0"/>
    <x v="0"/>
    <x v="9"/>
    <x v="0"/>
  </r>
  <r>
    <x v="2"/>
    <x v="0"/>
    <x v="450"/>
    <x v="476"/>
    <x v="58"/>
    <x v="2"/>
    <x v="6016"/>
    <x v="47"/>
    <x v="2"/>
    <x v="2"/>
    <x v="68"/>
    <x v="344"/>
    <x v="606"/>
    <x v="4"/>
    <x v="3"/>
    <x v="21"/>
    <x v="21"/>
    <x v="0"/>
    <x v="0"/>
    <x v="9"/>
    <x v="0"/>
  </r>
  <r>
    <x v="2"/>
    <x v="0"/>
    <x v="184"/>
    <x v="194"/>
    <x v="58"/>
    <x v="2"/>
    <x v="6017"/>
    <x v="52"/>
    <x v="2"/>
    <x v="2"/>
    <x v="67"/>
    <x v="163"/>
    <x v="179"/>
    <x v="4"/>
    <x v="3"/>
    <x v="21"/>
    <x v="21"/>
    <x v="0"/>
    <x v="0"/>
    <x v="9"/>
    <x v="0"/>
  </r>
  <r>
    <x v="2"/>
    <x v="0"/>
    <x v="185"/>
    <x v="195"/>
    <x v="58"/>
    <x v="2"/>
    <x v="6018"/>
    <x v="52"/>
    <x v="2"/>
    <x v="2"/>
    <x v="67"/>
    <x v="164"/>
    <x v="1733"/>
    <x v="4"/>
    <x v="3"/>
    <x v="21"/>
    <x v="21"/>
    <x v="0"/>
    <x v="0"/>
    <x v="9"/>
    <x v="0"/>
  </r>
  <r>
    <x v="2"/>
    <x v="0"/>
    <x v="187"/>
    <x v="197"/>
    <x v="58"/>
    <x v="2"/>
    <x v="6019"/>
    <x v="45"/>
    <x v="2"/>
    <x v="2"/>
    <x v="61"/>
    <x v="157"/>
    <x v="1198"/>
    <x v="4"/>
    <x v="3"/>
    <x v="21"/>
    <x v="21"/>
    <x v="0"/>
    <x v="0"/>
    <x v="9"/>
    <x v="0"/>
  </r>
  <r>
    <x v="2"/>
    <x v="0"/>
    <x v="102"/>
    <x v="101"/>
    <x v="58"/>
    <x v="2"/>
    <x v="6020"/>
    <x v="46"/>
    <x v="2"/>
    <x v="2"/>
    <x v="82"/>
    <x v="88"/>
    <x v="2074"/>
    <x v="4"/>
    <x v="3"/>
    <x v="19"/>
    <x v="19"/>
    <x v="0"/>
    <x v="0"/>
    <x v="9"/>
    <x v="0"/>
  </r>
  <r>
    <x v="2"/>
    <x v="0"/>
    <x v="452"/>
    <x v="478"/>
    <x v="58"/>
    <x v="2"/>
    <x v="6021"/>
    <x v="60"/>
    <x v="2"/>
    <x v="2"/>
    <x v="63"/>
    <x v="393"/>
    <x v="612"/>
    <x v="4"/>
    <x v="3"/>
    <x v="21"/>
    <x v="21"/>
    <x v="0"/>
    <x v="0"/>
    <x v="9"/>
    <x v="0"/>
  </r>
  <r>
    <x v="2"/>
    <x v="0"/>
    <x v="396"/>
    <x v="424"/>
    <x v="58"/>
    <x v="2"/>
    <x v="6022"/>
    <x v="46"/>
    <x v="2"/>
    <x v="2"/>
    <x v="326"/>
    <x v="238"/>
    <x v="485"/>
    <x v="4"/>
    <x v="3"/>
    <x v="20"/>
    <x v="20"/>
    <x v="0"/>
    <x v="0"/>
    <x v="9"/>
    <x v="0"/>
  </r>
  <r>
    <x v="2"/>
    <x v="0"/>
    <x v="275"/>
    <x v="291"/>
    <x v="58"/>
    <x v="2"/>
    <x v="6023"/>
    <x v="173"/>
    <x v="2"/>
    <x v="2"/>
    <x v="433"/>
    <x v="243"/>
    <x v="3262"/>
    <x v="4"/>
    <x v="3"/>
    <x v="21"/>
    <x v="21"/>
    <x v="0"/>
    <x v="0"/>
    <x v="9"/>
    <x v="0"/>
  </r>
  <r>
    <x v="2"/>
    <x v="0"/>
    <x v="188"/>
    <x v="198"/>
    <x v="58"/>
    <x v="2"/>
    <x v="6024"/>
    <x v="60"/>
    <x v="2"/>
    <x v="2"/>
    <x v="63"/>
    <x v="166"/>
    <x v="2956"/>
    <x v="4"/>
    <x v="3"/>
    <x v="21"/>
    <x v="21"/>
    <x v="0"/>
    <x v="0"/>
    <x v="9"/>
    <x v="0"/>
  </r>
  <r>
    <x v="2"/>
    <x v="0"/>
    <x v="189"/>
    <x v="199"/>
    <x v="58"/>
    <x v="2"/>
    <x v="6025"/>
    <x v="45"/>
    <x v="2"/>
    <x v="2"/>
    <x v="61"/>
    <x v="166"/>
    <x v="183"/>
    <x v="4"/>
    <x v="3"/>
    <x v="21"/>
    <x v="21"/>
    <x v="0"/>
    <x v="0"/>
    <x v="9"/>
    <x v="0"/>
  </r>
  <r>
    <x v="2"/>
    <x v="0"/>
    <x v="190"/>
    <x v="200"/>
    <x v="58"/>
    <x v="2"/>
    <x v="6026"/>
    <x v="51"/>
    <x v="2"/>
    <x v="2"/>
    <x v="76"/>
    <x v="166"/>
    <x v="491"/>
    <x v="4"/>
    <x v="3"/>
    <x v="21"/>
    <x v="21"/>
    <x v="0"/>
    <x v="0"/>
    <x v="9"/>
    <x v="0"/>
  </r>
  <r>
    <x v="2"/>
    <x v="0"/>
    <x v="191"/>
    <x v="201"/>
    <x v="58"/>
    <x v="2"/>
    <x v="6027"/>
    <x v="47"/>
    <x v="2"/>
    <x v="2"/>
    <x v="68"/>
    <x v="167"/>
    <x v="3263"/>
    <x v="4"/>
    <x v="3"/>
    <x v="21"/>
    <x v="21"/>
    <x v="0"/>
    <x v="0"/>
    <x v="9"/>
    <x v="0"/>
  </r>
  <r>
    <x v="2"/>
    <x v="0"/>
    <x v="399"/>
    <x v="427"/>
    <x v="58"/>
    <x v="2"/>
    <x v="6028"/>
    <x v="1711"/>
    <x v="2"/>
    <x v="1"/>
    <x v="2143"/>
    <x v="351"/>
    <x v="3264"/>
    <x v="3"/>
    <x v="2"/>
    <x v="9"/>
    <x v="9"/>
    <x v="0"/>
    <x v="0"/>
    <x v="9"/>
    <x v="0"/>
  </r>
  <r>
    <x v="2"/>
    <x v="0"/>
    <x v="457"/>
    <x v="483"/>
    <x v="58"/>
    <x v="2"/>
    <x v="6029"/>
    <x v="52"/>
    <x v="2"/>
    <x v="2"/>
    <x v="383"/>
    <x v="141"/>
    <x v="1210"/>
    <x v="4"/>
    <x v="3"/>
    <x v="20"/>
    <x v="20"/>
    <x v="0"/>
    <x v="0"/>
    <x v="9"/>
    <x v="0"/>
  </r>
  <r>
    <x v="2"/>
    <x v="0"/>
    <x v="558"/>
    <x v="593"/>
    <x v="58"/>
    <x v="2"/>
    <x v="6030"/>
    <x v="210"/>
    <x v="2"/>
    <x v="1"/>
    <x v="2144"/>
    <x v="479"/>
    <x v="3265"/>
    <x v="2"/>
    <x v="1"/>
    <x v="22"/>
    <x v="22"/>
    <x v="0"/>
    <x v="0"/>
    <x v="9"/>
    <x v="0"/>
  </r>
  <r>
    <x v="2"/>
    <x v="0"/>
    <x v="196"/>
    <x v="206"/>
    <x v="58"/>
    <x v="2"/>
    <x v="6031"/>
    <x v="47"/>
    <x v="2"/>
    <x v="2"/>
    <x v="68"/>
    <x v="172"/>
    <x v="498"/>
    <x v="4"/>
    <x v="3"/>
    <x v="21"/>
    <x v="21"/>
    <x v="0"/>
    <x v="0"/>
    <x v="9"/>
    <x v="0"/>
  </r>
  <r>
    <x v="2"/>
    <x v="0"/>
    <x v="197"/>
    <x v="207"/>
    <x v="58"/>
    <x v="2"/>
    <x v="6032"/>
    <x v="47"/>
    <x v="2"/>
    <x v="2"/>
    <x v="68"/>
    <x v="172"/>
    <x v="498"/>
    <x v="4"/>
    <x v="3"/>
    <x v="21"/>
    <x v="21"/>
    <x v="0"/>
    <x v="0"/>
    <x v="9"/>
    <x v="0"/>
  </r>
  <r>
    <x v="2"/>
    <x v="0"/>
    <x v="199"/>
    <x v="209"/>
    <x v="58"/>
    <x v="2"/>
    <x v="6033"/>
    <x v="45"/>
    <x v="2"/>
    <x v="2"/>
    <x v="128"/>
    <x v="173"/>
    <x v="191"/>
    <x v="4"/>
    <x v="3"/>
    <x v="20"/>
    <x v="20"/>
    <x v="0"/>
    <x v="0"/>
    <x v="9"/>
    <x v="0"/>
  </r>
  <r>
    <x v="2"/>
    <x v="0"/>
    <x v="200"/>
    <x v="210"/>
    <x v="58"/>
    <x v="2"/>
    <x v="6034"/>
    <x v="52"/>
    <x v="2"/>
    <x v="2"/>
    <x v="67"/>
    <x v="174"/>
    <x v="501"/>
    <x v="4"/>
    <x v="3"/>
    <x v="21"/>
    <x v="21"/>
    <x v="0"/>
    <x v="0"/>
    <x v="9"/>
    <x v="0"/>
  </r>
  <r>
    <x v="2"/>
    <x v="0"/>
    <x v="201"/>
    <x v="211"/>
    <x v="58"/>
    <x v="2"/>
    <x v="6035"/>
    <x v="45"/>
    <x v="2"/>
    <x v="2"/>
    <x v="61"/>
    <x v="175"/>
    <x v="1881"/>
    <x v="4"/>
    <x v="3"/>
    <x v="21"/>
    <x v="21"/>
    <x v="0"/>
    <x v="0"/>
    <x v="9"/>
    <x v="0"/>
  </r>
  <r>
    <x v="2"/>
    <x v="0"/>
    <x v="202"/>
    <x v="212"/>
    <x v="58"/>
    <x v="2"/>
    <x v="6036"/>
    <x v="52"/>
    <x v="2"/>
    <x v="2"/>
    <x v="67"/>
    <x v="176"/>
    <x v="195"/>
    <x v="4"/>
    <x v="3"/>
    <x v="21"/>
    <x v="21"/>
    <x v="0"/>
    <x v="0"/>
    <x v="9"/>
    <x v="0"/>
  </r>
  <r>
    <x v="2"/>
    <x v="0"/>
    <x v="581"/>
    <x v="617"/>
    <x v="58"/>
    <x v="2"/>
    <x v="6037"/>
    <x v="45"/>
    <x v="2"/>
    <x v="2"/>
    <x v="61"/>
    <x v="346"/>
    <x v="1220"/>
    <x v="4"/>
    <x v="3"/>
    <x v="21"/>
    <x v="21"/>
    <x v="0"/>
    <x v="0"/>
    <x v="9"/>
    <x v="0"/>
  </r>
  <r>
    <x v="2"/>
    <x v="0"/>
    <x v="620"/>
    <x v="654"/>
    <x v="58"/>
    <x v="2"/>
    <x v="6038"/>
    <x v="51"/>
    <x v="2"/>
    <x v="2"/>
    <x v="382"/>
    <x v="62"/>
    <x v="568"/>
    <x v="4"/>
    <x v="3"/>
    <x v="20"/>
    <x v="20"/>
    <x v="0"/>
    <x v="0"/>
    <x v="9"/>
    <x v="0"/>
  </r>
  <r>
    <x v="2"/>
    <x v="0"/>
    <x v="543"/>
    <x v="578"/>
    <x v="58"/>
    <x v="2"/>
    <x v="6039"/>
    <x v="45"/>
    <x v="2"/>
    <x v="2"/>
    <x v="61"/>
    <x v="176"/>
    <x v="1214"/>
    <x v="4"/>
    <x v="3"/>
    <x v="21"/>
    <x v="21"/>
    <x v="0"/>
    <x v="0"/>
    <x v="9"/>
    <x v="0"/>
  </r>
  <r>
    <x v="2"/>
    <x v="0"/>
    <x v="544"/>
    <x v="579"/>
    <x v="58"/>
    <x v="2"/>
    <x v="6040"/>
    <x v="45"/>
    <x v="2"/>
    <x v="2"/>
    <x v="128"/>
    <x v="467"/>
    <x v="3008"/>
    <x v="4"/>
    <x v="3"/>
    <x v="20"/>
    <x v="20"/>
    <x v="0"/>
    <x v="0"/>
    <x v="9"/>
    <x v="0"/>
  </r>
  <r>
    <x v="2"/>
    <x v="0"/>
    <x v="551"/>
    <x v="586"/>
    <x v="58"/>
    <x v="2"/>
    <x v="6041"/>
    <x v="45"/>
    <x v="2"/>
    <x v="2"/>
    <x v="61"/>
    <x v="473"/>
    <x v="3016"/>
    <x v="4"/>
    <x v="3"/>
    <x v="21"/>
    <x v="21"/>
    <x v="0"/>
    <x v="0"/>
    <x v="9"/>
    <x v="0"/>
  </r>
  <r>
    <x v="2"/>
    <x v="0"/>
    <x v="545"/>
    <x v="580"/>
    <x v="58"/>
    <x v="2"/>
    <x v="6042"/>
    <x v="45"/>
    <x v="2"/>
    <x v="2"/>
    <x v="61"/>
    <x v="468"/>
    <x v="1218"/>
    <x v="4"/>
    <x v="3"/>
    <x v="21"/>
    <x v="21"/>
    <x v="0"/>
    <x v="0"/>
    <x v="9"/>
    <x v="0"/>
  </r>
  <r>
    <x v="2"/>
    <x v="0"/>
    <x v="546"/>
    <x v="581"/>
    <x v="58"/>
    <x v="2"/>
    <x v="6043"/>
    <x v="51"/>
    <x v="2"/>
    <x v="2"/>
    <x v="76"/>
    <x v="469"/>
    <x v="3266"/>
    <x v="4"/>
    <x v="3"/>
    <x v="21"/>
    <x v="21"/>
    <x v="0"/>
    <x v="0"/>
    <x v="9"/>
    <x v="0"/>
  </r>
  <r>
    <x v="2"/>
    <x v="0"/>
    <x v="596"/>
    <x v="633"/>
    <x v="58"/>
    <x v="2"/>
    <x v="6044"/>
    <x v="51"/>
    <x v="2"/>
    <x v="2"/>
    <x v="76"/>
    <x v="161"/>
    <x v="2656"/>
    <x v="4"/>
    <x v="3"/>
    <x v="21"/>
    <x v="21"/>
    <x v="0"/>
    <x v="0"/>
    <x v="9"/>
    <x v="0"/>
  </r>
  <r>
    <x v="2"/>
    <x v="0"/>
    <x v="203"/>
    <x v="213"/>
    <x v="58"/>
    <x v="2"/>
    <x v="6045"/>
    <x v="573"/>
    <x v="2"/>
    <x v="2"/>
    <x v="2145"/>
    <x v="177"/>
    <x v="3267"/>
    <x v="4"/>
    <x v="3"/>
    <x v="21"/>
    <x v="21"/>
    <x v="0"/>
    <x v="0"/>
    <x v="9"/>
    <x v="0"/>
  </r>
  <r>
    <x v="2"/>
    <x v="0"/>
    <x v="204"/>
    <x v="214"/>
    <x v="58"/>
    <x v="2"/>
    <x v="6046"/>
    <x v="45"/>
    <x v="2"/>
    <x v="2"/>
    <x v="61"/>
    <x v="178"/>
    <x v="198"/>
    <x v="4"/>
    <x v="3"/>
    <x v="21"/>
    <x v="21"/>
    <x v="0"/>
    <x v="0"/>
    <x v="9"/>
    <x v="0"/>
  </r>
  <r>
    <x v="2"/>
    <x v="0"/>
    <x v="670"/>
    <x v="709"/>
    <x v="58"/>
    <x v="2"/>
    <x v="6047"/>
    <x v="118"/>
    <x v="2"/>
    <x v="2"/>
    <x v="259"/>
    <x v="581"/>
    <x v="2965"/>
    <x v="4"/>
    <x v="3"/>
    <x v="21"/>
    <x v="21"/>
    <x v="0"/>
    <x v="0"/>
    <x v="9"/>
    <x v="0"/>
  </r>
  <r>
    <x v="2"/>
    <x v="0"/>
    <x v="680"/>
    <x v="724"/>
    <x v="58"/>
    <x v="2"/>
    <x v="6048"/>
    <x v="64"/>
    <x v="2"/>
    <x v="2"/>
    <x v="70"/>
    <x v="591"/>
    <x v="3268"/>
    <x v="4"/>
    <x v="3"/>
    <x v="20"/>
    <x v="20"/>
    <x v="0"/>
    <x v="0"/>
    <x v="9"/>
    <x v="0"/>
  </r>
  <r>
    <x v="2"/>
    <x v="0"/>
    <x v="528"/>
    <x v="560"/>
    <x v="58"/>
    <x v="2"/>
    <x v="6049"/>
    <x v="1040"/>
    <x v="2"/>
    <x v="2"/>
    <x v="2146"/>
    <x v="454"/>
    <x v="3269"/>
    <x v="2"/>
    <x v="1"/>
    <x v="29"/>
    <x v="29"/>
    <x v="0"/>
    <x v="0"/>
    <x v="9"/>
    <x v="0"/>
  </r>
  <r>
    <x v="2"/>
    <x v="0"/>
    <x v="118"/>
    <x v="532"/>
    <x v="58"/>
    <x v="2"/>
    <x v="6050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7"/>
    <x v="58"/>
    <x v="2"/>
    <x v="6051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8"/>
    <x v="2"/>
    <x v="6052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8"/>
    <x v="2"/>
    <x v="6053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8"/>
    <x v="2"/>
    <x v="6054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1"/>
    <x v="58"/>
    <x v="2"/>
    <x v="605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8"/>
    <x v="2"/>
    <x v="6056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8"/>
    <x v="2"/>
    <x v="605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8"/>
    <x v="2"/>
    <x v="6058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218"/>
    <x v="58"/>
    <x v="2"/>
    <x v="6059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2"/>
    <x v="58"/>
    <x v="2"/>
    <x v="6060"/>
    <x v="75"/>
    <x v="1"/>
    <x v="0"/>
    <x v="4"/>
    <x v="0"/>
    <x v="0"/>
    <x v="4"/>
    <x v="3"/>
    <x v="20"/>
    <x v="20"/>
    <x v="0"/>
    <x v="0"/>
    <x v="9"/>
    <x v="0"/>
  </r>
  <r>
    <x v="2"/>
    <x v="0"/>
    <x v="118"/>
    <x v="122"/>
    <x v="58"/>
    <x v="2"/>
    <x v="6061"/>
    <x v="1538"/>
    <x v="1"/>
    <x v="0"/>
    <x v="4"/>
    <x v="0"/>
    <x v="0"/>
    <x v="4"/>
    <x v="3"/>
    <x v="20"/>
    <x v="20"/>
    <x v="0"/>
    <x v="0"/>
    <x v="9"/>
    <x v="0"/>
  </r>
  <r>
    <x v="2"/>
    <x v="0"/>
    <x v="118"/>
    <x v="485"/>
    <x v="58"/>
    <x v="2"/>
    <x v="6062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687"/>
    <x v="58"/>
    <x v="2"/>
    <x v="6063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221"/>
    <x v="58"/>
    <x v="2"/>
    <x v="6064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8"/>
    <x v="2"/>
    <x v="6065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5"/>
    <x v="58"/>
    <x v="2"/>
    <x v="6066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5"/>
    <x v="58"/>
    <x v="2"/>
    <x v="6067"/>
    <x v="4"/>
    <x v="3"/>
    <x v="3"/>
    <x v="4"/>
    <x v="0"/>
    <x v="0"/>
    <x v="1"/>
    <x v="1"/>
    <x v="23"/>
    <x v="23"/>
    <x v="0"/>
    <x v="0"/>
    <x v="9"/>
    <x v="0"/>
  </r>
  <r>
    <x v="2"/>
    <x v="0"/>
    <x v="1"/>
    <x v="1"/>
    <x v="59"/>
    <x v="2"/>
    <x v="6068"/>
    <x v="1113"/>
    <x v="1"/>
    <x v="0"/>
    <x v="2147"/>
    <x v="1"/>
    <x v="3270"/>
    <x v="0"/>
    <x v="0"/>
    <x v="1"/>
    <x v="1"/>
    <x v="0"/>
    <x v="0"/>
    <x v="9"/>
    <x v="0"/>
  </r>
  <r>
    <x v="2"/>
    <x v="0"/>
    <x v="598"/>
    <x v="635"/>
    <x v="59"/>
    <x v="2"/>
    <x v="6069"/>
    <x v="1712"/>
    <x v="1"/>
    <x v="0"/>
    <x v="2148"/>
    <x v="517"/>
    <x v="3271"/>
    <x v="0"/>
    <x v="0"/>
    <x v="0"/>
    <x v="0"/>
    <x v="0"/>
    <x v="0"/>
    <x v="9"/>
    <x v="0"/>
  </r>
  <r>
    <x v="2"/>
    <x v="0"/>
    <x v="2"/>
    <x v="2"/>
    <x v="59"/>
    <x v="2"/>
    <x v="6070"/>
    <x v="1713"/>
    <x v="1"/>
    <x v="0"/>
    <x v="2149"/>
    <x v="2"/>
    <x v="3272"/>
    <x v="0"/>
    <x v="0"/>
    <x v="0"/>
    <x v="0"/>
    <x v="0"/>
    <x v="0"/>
    <x v="9"/>
    <x v="0"/>
  </r>
  <r>
    <x v="2"/>
    <x v="0"/>
    <x v="7"/>
    <x v="7"/>
    <x v="59"/>
    <x v="2"/>
    <x v="6071"/>
    <x v="1714"/>
    <x v="1"/>
    <x v="0"/>
    <x v="2150"/>
    <x v="7"/>
    <x v="3273"/>
    <x v="0"/>
    <x v="0"/>
    <x v="2"/>
    <x v="2"/>
    <x v="0"/>
    <x v="0"/>
    <x v="9"/>
    <x v="0"/>
  </r>
  <r>
    <x v="2"/>
    <x v="0"/>
    <x v="10"/>
    <x v="10"/>
    <x v="59"/>
    <x v="2"/>
    <x v="6072"/>
    <x v="11"/>
    <x v="1"/>
    <x v="0"/>
    <x v="2151"/>
    <x v="10"/>
    <x v="3274"/>
    <x v="0"/>
    <x v="0"/>
    <x v="0"/>
    <x v="0"/>
    <x v="0"/>
    <x v="0"/>
    <x v="9"/>
    <x v="0"/>
  </r>
  <r>
    <x v="2"/>
    <x v="0"/>
    <x v="126"/>
    <x v="136"/>
    <x v="59"/>
    <x v="2"/>
    <x v="6073"/>
    <x v="1715"/>
    <x v="1"/>
    <x v="0"/>
    <x v="2152"/>
    <x v="110"/>
    <x v="3275"/>
    <x v="0"/>
    <x v="0"/>
    <x v="2"/>
    <x v="2"/>
    <x v="0"/>
    <x v="0"/>
    <x v="9"/>
    <x v="0"/>
  </r>
  <r>
    <x v="2"/>
    <x v="0"/>
    <x v="128"/>
    <x v="138"/>
    <x v="59"/>
    <x v="2"/>
    <x v="6074"/>
    <x v="1716"/>
    <x v="1"/>
    <x v="0"/>
    <x v="2153"/>
    <x v="112"/>
    <x v="3276"/>
    <x v="2"/>
    <x v="1"/>
    <x v="5"/>
    <x v="5"/>
    <x v="0"/>
    <x v="0"/>
    <x v="9"/>
    <x v="0"/>
  </r>
  <r>
    <x v="2"/>
    <x v="0"/>
    <x v="660"/>
    <x v="698"/>
    <x v="59"/>
    <x v="2"/>
    <x v="6075"/>
    <x v="542"/>
    <x v="1"/>
    <x v="0"/>
    <x v="239"/>
    <x v="572"/>
    <x v="3277"/>
    <x v="0"/>
    <x v="0"/>
    <x v="6"/>
    <x v="6"/>
    <x v="0"/>
    <x v="0"/>
    <x v="9"/>
    <x v="0"/>
  </r>
  <r>
    <x v="2"/>
    <x v="0"/>
    <x v="674"/>
    <x v="713"/>
    <x v="59"/>
    <x v="2"/>
    <x v="6076"/>
    <x v="1717"/>
    <x v="1"/>
    <x v="0"/>
    <x v="2154"/>
    <x v="585"/>
    <x v="3278"/>
    <x v="0"/>
    <x v="0"/>
    <x v="6"/>
    <x v="6"/>
    <x v="0"/>
    <x v="0"/>
    <x v="9"/>
    <x v="0"/>
  </r>
  <r>
    <x v="2"/>
    <x v="0"/>
    <x v="682"/>
    <x v="727"/>
    <x v="59"/>
    <x v="2"/>
    <x v="6077"/>
    <x v="1718"/>
    <x v="1"/>
    <x v="0"/>
    <x v="2155"/>
    <x v="593"/>
    <x v="3279"/>
    <x v="0"/>
    <x v="0"/>
    <x v="6"/>
    <x v="6"/>
    <x v="0"/>
    <x v="0"/>
    <x v="9"/>
    <x v="0"/>
  </r>
  <r>
    <x v="2"/>
    <x v="0"/>
    <x v="683"/>
    <x v="728"/>
    <x v="59"/>
    <x v="2"/>
    <x v="6078"/>
    <x v="1719"/>
    <x v="1"/>
    <x v="0"/>
    <x v="2156"/>
    <x v="594"/>
    <x v="3280"/>
    <x v="0"/>
    <x v="0"/>
    <x v="6"/>
    <x v="6"/>
    <x v="0"/>
    <x v="0"/>
    <x v="9"/>
    <x v="0"/>
  </r>
  <r>
    <x v="2"/>
    <x v="0"/>
    <x v="18"/>
    <x v="18"/>
    <x v="59"/>
    <x v="2"/>
    <x v="6079"/>
    <x v="1720"/>
    <x v="1"/>
    <x v="0"/>
    <x v="2157"/>
    <x v="18"/>
    <x v="3281"/>
    <x v="0"/>
    <x v="0"/>
    <x v="6"/>
    <x v="6"/>
    <x v="0"/>
    <x v="0"/>
    <x v="9"/>
    <x v="0"/>
  </r>
  <r>
    <x v="2"/>
    <x v="0"/>
    <x v="293"/>
    <x v="315"/>
    <x v="59"/>
    <x v="2"/>
    <x v="6080"/>
    <x v="4"/>
    <x v="1"/>
    <x v="0"/>
    <x v="4"/>
    <x v="261"/>
    <x v="0"/>
    <x v="2"/>
    <x v="1"/>
    <x v="7"/>
    <x v="7"/>
    <x v="0"/>
    <x v="0"/>
    <x v="9"/>
    <x v="0"/>
  </r>
  <r>
    <x v="2"/>
    <x v="0"/>
    <x v="21"/>
    <x v="21"/>
    <x v="59"/>
    <x v="2"/>
    <x v="6081"/>
    <x v="1721"/>
    <x v="1"/>
    <x v="0"/>
    <x v="2158"/>
    <x v="21"/>
    <x v="3282"/>
    <x v="1"/>
    <x v="1"/>
    <x v="8"/>
    <x v="8"/>
    <x v="0"/>
    <x v="0"/>
    <x v="9"/>
    <x v="0"/>
  </r>
  <r>
    <x v="2"/>
    <x v="0"/>
    <x v="227"/>
    <x v="243"/>
    <x v="59"/>
    <x v="2"/>
    <x v="6082"/>
    <x v="1722"/>
    <x v="1"/>
    <x v="0"/>
    <x v="2159"/>
    <x v="199"/>
    <x v="3283"/>
    <x v="2"/>
    <x v="1"/>
    <x v="5"/>
    <x v="5"/>
    <x v="0"/>
    <x v="0"/>
    <x v="9"/>
    <x v="0"/>
  </r>
  <r>
    <x v="2"/>
    <x v="0"/>
    <x v="134"/>
    <x v="144"/>
    <x v="59"/>
    <x v="2"/>
    <x v="6083"/>
    <x v="1723"/>
    <x v="1"/>
    <x v="0"/>
    <x v="2160"/>
    <x v="118"/>
    <x v="3284"/>
    <x v="1"/>
    <x v="1"/>
    <x v="4"/>
    <x v="4"/>
    <x v="0"/>
    <x v="0"/>
    <x v="9"/>
    <x v="0"/>
  </r>
  <r>
    <x v="2"/>
    <x v="0"/>
    <x v="356"/>
    <x v="384"/>
    <x v="59"/>
    <x v="2"/>
    <x v="6084"/>
    <x v="610"/>
    <x v="1"/>
    <x v="0"/>
    <x v="2161"/>
    <x v="118"/>
    <x v="3285"/>
    <x v="1"/>
    <x v="1"/>
    <x v="4"/>
    <x v="4"/>
    <x v="0"/>
    <x v="0"/>
    <x v="9"/>
    <x v="0"/>
  </r>
  <r>
    <x v="2"/>
    <x v="0"/>
    <x v="415"/>
    <x v="443"/>
    <x v="59"/>
    <x v="2"/>
    <x v="6085"/>
    <x v="1575"/>
    <x v="1"/>
    <x v="0"/>
    <x v="2162"/>
    <x v="366"/>
    <x v="3286"/>
    <x v="2"/>
    <x v="1"/>
    <x v="7"/>
    <x v="7"/>
    <x v="0"/>
    <x v="0"/>
    <x v="9"/>
    <x v="0"/>
  </r>
  <r>
    <x v="2"/>
    <x v="0"/>
    <x v="474"/>
    <x v="502"/>
    <x v="59"/>
    <x v="2"/>
    <x v="6086"/>
    <x v="1724"/>
    <x v="1"/>
    <x v="0"/>
    <x v="2163"/>
    <x v="410"/>
    <x v="3287"/>
    <x v="2"/>
    <x v="1"/>
    <x v="7"/>
    <x v="7"/>
    <x v="0"/>
    <x v="0"/>
    <x v="9"/>
    <x v="0"/>
  </r>
  <r>
    <x v="2"/>
    <x v="0"/>
    <x v="572"/>
    <x v="608"/>
    <x v="59"/>
    <x v="2"/>
    <x v="6087"/>
    <x v="139"/>
    <x v="1"/>
    <x v="0"/>
    <x v="2164"/>
    <x v="493"/>
    <x v="3288"/>
    <x v="2"/>
    <x v="1"/>
    <x v="5"/>
    <x v="5"/>
    <x v="0"/>
    <x v="0"/>
    <x v="9"/>
    <x v="0"/>
  </r>
  <r>
    <x v="2"/>
    <x v="0"/>
    <x v="29"/>
    <x v="29"/>
    <x v="59"/>
    <x v="2"/>
    <x v="6088"/>
    <x v="341"/>
    <x v="1"/>
    <x v="0"/>
    <x v="413"/>
    <x v="29"/>
    <x v="2931"/>
    <x v="1"/>
    <x v="1"/>
    <x v="11"/>
    <x v="11"/>
    <x v="0"/>
    <x v="0"/>
    <x v="9"/>
    <x v="0"/>
  </r>
  <r>
    <x v="2"/>
    <x v="0"/>
    <x v="363"/>
    <x v="391"/>
    <x v="59"/>
    <x v="2"/>
    <x v="6089"/>
    <x v="415"/>
    <x v="1"/>
    <x v="0"/>
    <x v="2165"/>
    <x v="325"/>
    <x v="3289"/>
    <x v="2"/>
    <x v="1"/>
    <x v="22"/>
    <x v="22"/>
    <x v="0"/>
    <x v="0"/>
    <x v="9"/>
    <x v="0"/>
  </r>
  <r>
    <x v="2"/>
    <x v="0"/>
    <x v="207"/>
    <x v="222"/>
    <x v="59"/>
    <x v="2"/>
    <x v="6090"/>
    <x v="1725"/>
    <x v="1"/>
    <x v="0"/>
    <x v="2166"/>
    <x v="181"/>
    <x v="3290"/>
    <x v="2"/>
    <x v="1"/>
    <x v="22"/>
    <x v="22"/>
    <x v="0"/>
    <x v="0"/>
    <x v="9"/>
    <x v="0"/>
  </r>
  <r>
    <x v="2"/>
    <x v="0"/>
    <x v="364"/>
    <x v="392"/>
    <x v="59"/>
    <x v="2"/>
    <x v="6091"/>
    <x v="1726"/>
    <x v="1"/>
    <x v="0"/>
    <x v="2167"/>
    <x v="326"/>
    <x v="3291"/>
    <x v="2"/>
    <x v="1"/>
    <x v="22"/>
    <x v="22"/>
    <x v="0"/>
    <x v="0"/>
    <x v="9"/>
    <x v="0"/>
  </r>
  <r>
    <x v="2"/>
    <x v="0"/>
    <x v="34"/>
    <x v="34"/>
    <x v="59"/>
    <x v="2"/>
    <x v="6092"/>
    <x v="4"/>
    <x v="1"/>
    <x v="0"/>
    <x v="4"/>
    <x v="34"/>
    <x v="0"/>
    <x v="2"/>
    <x v="1"/>
    <x v="13"/>
    <x v="13"/>
    <x v="0"/>
    <x v="0"/>
    <x v="9"/>
    <x v="0"/>
  </r>
  <r>
    <x v="2"/>
    <x v="0"/>
    <x v="245"/>
    <x v="261"/>
    <x v="59"/>
    <x v="2"/>
    <x v="6093"/>
    <x v="1288"/>
    <x v="1"/>
    <x v="0"/>
    <x v="2168"/>
    <x v="35"/>
    <x v="3292"/>
    <x v="2"/>
    <x v="1"/>
    <x v="13"/>
    <x v="13"/>
    <x v="0"/>
    <x v="0"/>
    <x v="9"/>
    <x v="0"/>
  </r>
  <r>
    <x v="2"/>
    <x v="0"/>
    <x v="35"/>
    <x v="35"/>
    <x v="59"/>
    <x v="2"/>
    <x v="6094"/>
    <x v="4"/>
    <x v="1"/>
    <x v="0"/>
    <x v="4"/>
    <x v="34"/>
    <x v="0"/>
    <x v="2"/>
    <x v="1"/>
    <x v="13"/>
    <x v="13"/>
    <x v="0"/>
    <x v="0"/>
    <x v="9"/>
    <x v="0"/>
  </r>
  <r>
    <x v="2"/>
    <x v="0"/>
    <x v="36"/>
    <x v="36"/>
    <x v="59"/>
    <x v="2"/>
    <x v="6095"/>
    <x v="4"/>
    <x v="1"/>
    <x v="0"/>
    <x v="4"/>
    <x v="35"/>
    <x v="0"/>
    <x v="2"/>
    <x v="1"/>
    <x v="13"/>
    <x v="13"/>
    <x v="0"/>
    <x v="0"/>
    <x v="9"/>
    <x v="0"/>
  </r>
  <r>
    <x v="2"/>
    <x v="0"/>
    <x v="36"/>
    <x v="36"/>
    <x v="59"/>
    <x v="2"/>
    <x v="6096"/>
    <x v="4"/>
    <x v="1"/>
    <x v="0"/>
    <x v="4"/>
    <x v="35"/>
    <x v="0"/>
    <x v="2"/>
    <x v="1"/>
    <x v="13"/>
    <x v="13"/>
    <x v="0"/>
    <x v="0"/>
    <x v="9"/>
    <x v="0"/>
  </r>
  <r>
    <x v="2"/>
    <x v="0"/>
    <x v="37"/>
    <x v="37"/>
    <x v="59"/>
    <x v="2"/>
    <x v="6097"/>
    <x v="4"/>
    <x v="1"/>
    <x v="0"/>
    <x v="4"/>
    <x v="34"/>
    <x v="0"/>
    <x v="2"/>
    <x v="1"/>
    <x v="13"/>
    <x v="13"/>
    <x v="0"/>
    <x v="0"/>
    <x v="9"/>
    <x v="0"/>
  </r>
  <r>
    <x v="2"/>
    <x v="0"/>
    <x v="137"/>
    <x v="147"/>
    <x v="59"/>
    <x v="2"/>
    <x v="6098"/>
    <x v="4"/>
    <x v="1"/>
    <x v="0"/>
    <x v="4"/>
    <x v="121"/>
    <x v="0"/>
    <x v="2"/>
    <x v="1"/>
    <x v="13"/>
    <x v="13"/>
    <x v="0"/>
    <x v="0"/>
    <x v="9"/>
    <x v="0"/>
  </r>
  <r>
    <x v="2"/>
    <x v="0"/>
    <x v="138"/>
    <x v="148"/>
    <x v="59"/>
    <x v="2"/>
    <x v="6099"/>
    <x v="4"/>
    <x v="1"/>
    <x v="0"/>
    <x v="4"/>
    <x v="121"/>
    <x v="0"/>
    <x v="2"/>
    <x v="1"/>
    <x v="13"/>
    <x v="13"/>
    <x v="0"/>
    <x v="0"/>
    <x v="9"/>
    <x v="0"/>
  </r>
  <r>
    <x v="2"/>
    <x v="0"/>
    <x v="139"/>
    <x v="149"/>
    <x v="59"/>
    <x v="2"/>
    <x v="6100"/>
    <x v="824"/>
    <x v="1"/>
    <x v="0"/>
    <x v="2169"/>
    <x v="121"/>
    <x v="3293"/>
    <x v="2"/>
    <x v="1"/>
    <x v="13"/>
    <x v="13"/>
    <x v="0"/>
    <x v="0"/>
    <x v="9"/>
    <x v="0"/>
  </r>
  <r>
    <x v="2"/>
    <x v="0"/>
    <x v="41"/>
    <x v="41"/>
    <x v="59"/>
    <x v="2"/>
    <x v="6101"/>
    <x v="906"/>
    <x v="2"/>
    <x v="1"/>
    <x v="1328"/>
    <x v="39"/>
    <x v="3294"/>
    <x v="1"/>
    <x v="1"/>
    <x v="15"/>
    <x v="15"/>
    <x v="0"/>
    <x v="0"/>
    <x v="9"/>
    <x v="0"/>
  </r>
  <r>
    <x v="2"/>
    <x v="0"/>
    <x v="41"/>
    <x v="41"/>
    <x v="59"/>
    <x v="2"/>
    <x v="6102"/>
    <x v="1067"/>
    <x v="2"/>
    <x v="1"/>
    <x v="1764"/>
    <x v="39"/>
    <x v="3295"/>
    <x v="1"/>
    <x v="1"/>
    <x v="15"/>
    <x v="15"/>
    <x v="0"/>
    <x v="0"/>
    <x v="9"/>
    <x v="0"/>
  </r>
  <r>
    <x v="2"/>
    <x v="0"/>
    <x v="307"/>
    <x v="329"/>
    <x v="59"/>
    <x v="2"/>
    <x v="6103"/>
    <x v="125"/>
    <x v="2"/>
    <x v="2"/>
    <x v="310"/>
    <x v="275"/>
    <x v="2636"/>
    <x v="4"/>
    <x v="3"/>
    <x v="16"/>
    <x v="16"/>
    <x v="0"/>
    <x v="0"/>
    <x v="9"/>
    <x v="0"/>
  </r>
  <r>
    <x v="2"/>
    <x v="0"/>
    <x v="49"/>
    <x v="49"/>
    <x v="59"/>
    <x v="2"/>
    <x v="6104"/>
    <x v="52"/>
    <x v="2"/>
    <x v="2"/>
    <x v="52"/>
    <x v="47"/>
    <x v="986"/>
    <x v="4"/>
    <x v="3"/>
    <x v="16"/>
    <x v="16"/>
    <x v="0"/>
    <x v="0"/>
    <x v="9"/>
    <x v="0"/>
  </r>
  <r>
    <x v="2"/>
    <x v="0"/>
    <x v="51"/>
    <x v="51"/>
    <x v="59"/>
    <x v="2"/>
    <x v="6105"/>
    <x v="71"/>
    <x v="2"/>
    <x v="2"/>
    <x v="243"/>
    <x v="48"/>
    <x v="2699"/>
    <x v="4"/>
    <x v="3"/>
    <x v="16"/>
    <x v="16"/>
    <x v="0"/>
    <x v="0"/>
    <x v="9"/>
    <x v="0"/>
  </r>
  <r>
    <x v="2"/>
    <x v="0"/>
    <x v="53"/>
    <x v="53"/>
    <x v="59"/>
    <x v="2"/>
    <x v="6106"/>
    <x v="1727"/>
    <x v="2"/>
    <x v="2"/>
    <x v="2170"/>
    <x v="50"/>
    <x v="3296"/>
    <x v="4"/>
    <x v="3"/>
    <x v="16"/>
    <x v="16"/>
    <x v="0"/>
    <x v="0"/>
    <x v="9"/>
    <x v="0"/>
  </r>
  <r>
    <x v="2"/>
    <x v="0"/>
    <x v="253"/>
    <x v="269"/>
    <x v="59"/>
    <x v="2"/>
    <x v="6107"/>
    <x v="1539"/>
    <x v="2"/>
    <x v="1"/>
    <x v="2171"/>
    <x v="223"/>
    <x v="3297"/>
    <x v="2"/>
    <x v="1"/>
    <x v="5"/>
    <x v="5"/>
    <x v="0"/>
    <x v="0"/>
    <x v="9"/>
    <x v="0"/>
  </r>
  <r>
    <x v="2"/>
    <x v="0"/>
    <x v="479"/>
    <x v="507"/>
    <x v="59"/>
    <x v="2"/>
    <x v="6108"/>
    <x v="1728"/>
    <x v="2"/>
    <x v="1"/>
    <x v="2172"/>
    <x v="413"/>
    <x v="3298"/>
    <x v="2"/>
    <x v="1"/>
    <x v="5"/>
    <x v="5"/>
    <x v="0"/>
    <x v="0"/>
    <x v="9"/>
    <x v="0"/>
  </r>
  <r>
    <x v="2"/>
    <x v="0"/>
    <x v="684"/>
    <x v="700"/>
    <x v="59"/>
    <x v="2"/>
    <x v="6109"/>
    <x v="4"/>
    <x v="2"/>
    <x v="1"/>
    <x v="4"/>
    <x v="0"/>
    <x v="0"/>
    <x v="1"/>
    <x v="1"/>
    <x v="33"/>
    <x v="33"/>
    <x v="0"/>
    <x v="0"/>
    <x v="9"/>
    <x v="0"/>
  </r>
  <r>
    <x v="2"/>
    <x v="0"/>
    <x v="618"/>
    <x v="652"/>
    <x v="59"/>
    <x v="2"/>
    <x v="6110"/>
    <x v="1729"/>
    <x v="2"/>
    <x v="1"/>
    <x v="2173"/>
    <x v="533"/>
    <x v="3299"/>
    <x v="1"/>
    <x v="1"/>
    <x v="10"/>
    <x v="10"/>
    <x v="0"/>
    <x v="0"/>
    <x v="9"/>
    <x v="0"/>
  </r>
  <r>
    <x v="2"/>
    <x v="0"/>
    <x v="619"/>
    <x v="653"/>
    <x v="59"/>
    <x v="2"/>
    <x v="6111"/>
    <x v="1730"/>
    <x v="2"/>
    <x v="1"/>
    <x v="2136"/>
    <x v="534"/>
    <x v="3300"/>
    <x v="1"/>
    <x v="1"/>
    <x v="10"/>
    <x v="10"/>
    <x v="0"/>
    <x v="0"/>
    <x v="9"/>
    <x v="0"/>
  </r>
  <r>
    <x v="2"/>
    <x v="0"/>
    <x v="63"/>
    <x v="62"/>
    <x v="59"/>
    <x v="2"/>
    <x v="6112"/>
    <x v="1731"/>
    <x v="2"/>
    <x v="1"/>
    <x v="2174"/>
    <x v="58"/>
    <x v="3301"/>
    <x v="3"/>
    <x v="2"/>
    <x v="9"/>
    <x v="9"/>
    <x v="0"/>
    <x v="0"/>
    <x v="9"/>
    <x v="0"/>
  </r>
  <r>
    <x v="2"/>
    <x v="0"/>
    <x v="63"/>
    <x v="62"/>
    <x v="59"/>
    <x v="2"/>
    <x v="6113"/>
    <x v="1732"/>
    <x v="2"/>
    <x v="1"/>
    <x v="2175"/>
    <x v="58"/>
    <x v="3302"/>
    <x v="3"/>
    <x v="2"/>
    <x v="17"/>
    <x v="17"/>
    <x v="0"/>
    <x v="0"/>
    <x v="9"/>
    <x v="0"/>
  </r>
  <r>
    <x v="2"/>
    <x v="0"/>
    <x v="481"/>
    <x v="509"/>
    <x v="59"/>
    <x v="2"/>
    <x v="6114"/>
    <x v="1733"/>
    <x v="2"/>
    <x v="1"/>
    <x v="2176"/>
    <x v="415"/>
    <x v="3303"/>
    <x v="1"/>
    <x v="1"/>
    <x v="31"/>
    <x v="31"/>
    <x v="0"/>
    <x v="0"/>
    <x v="9"/>
    <x v="0"/>
  </r>
  <r>
    <x v="2"/>
    <x v="0"/>
    <x v="426"/>
    <x v="427"/>
    <x v="59"/>
    <x v="2"/>
    <x v="6115"/>
    <x v="1734"/>
    <x v="2"/>
    <x v="1"/>
    <x v="2177"/>
    <x v="377"/>
    <x v="3304"/>
    <x v="3"/>
    <x v="2"/>
    <x v="17"/>
    <x v="17"/>
    <x v="0"/>
    <x v="0"/>
    <x v="9"/>
    <x v="0"/>
  </r>
  <r>
    <x v="2"/>
    <x v="0"/>
    <x v="427"/>
    <x v="453"/>
    <x v="59"/>
    <x v="2"/>
    <x v="6116"/>
    <x v="4"/>
    <x v="2"/>
    <x v="1"/>
    <x v="4"/>
    <x v="378"/>
    <x v="0"/>
    <x v="3"/>
    <x v="2"/>
    <x v="17"/>
    <x v="17"/>
    <x v="0"/>
    <x v="0"/>
    <x v="9"/>
    <x v="0"/>
  </r>
  <r>
    <x v="2"/>
    <x v="0"/>
    <x v="381"/>
    <x v="409"/>
    <x v="59"/>
    <x v="2"/>
    <x v="6117"/>
    <x v="4"/>
    <x v="2"/>
    <x v="2"/>
    <x v="4"/>
    <x v="338"/>
    <x v="0"/>
    <x v="4"/>
    <x v="3"/>
    <x v="26"/>
    <x v="26"/>
    <x v="0"/>
    <x v="0"/>
    <x v="9"/>
    <x v="0"/>
  </r>
  <r>
    <x v="2"/>
    <x v="0"/>
    <x v="383"/>
    <x v="411"/>
    <x v="59"/>
    <x v="2"/>
    <x v="6118"/>
    <x v="47"/>
    <x v="2"/>
    <x v="2"/>
    <x v="68"/>
    <x v="339"/>
    <x v="461"/>
    <x v="4"/>
    <x v="3"/>
    <x v="20"/>
    <x v="20"/>
    <x v="0"/>
    <x v="0"/>
    <x v="9"/>
    <x v="0"/>
  </r>
  <r>
    <x v="2"/>
    <x v="0"/>
    <x v="384"/>
    <x v="412"/>
    <x v="59"/>
    <x v="2"/>
    <x v="6119"/>
    <x v="4"/>
    <x v="2"/>
    <x v="2"/>
    <x v="4"/>
    <x v="340"/>
    <x v="0"/>
    <x v="4"/>
    <x v="3"/>
    <x v="26"/>
    <x v="26"/>
    <x v="0"/>
    <x v="0"/>
    <x v="9"/>
    <x v="0"/>
  </r>
  <r>
    <x v="2"/>
    <x v="0"/>
    <x v="83"/>
    <x v="82"/>
    <x v="59"/>
    <x v="2"/>
    <x v="6120"/>
    <x v="1141"/>
    <x v="2"/>
    <x v="2"/>
    <x v="2178"/>
    <x v="74"/>
    <x v="3305"/>
    <x v="4"/>
    <x v="3"/>
    <x v="20"/>
    <x v="20"/>
    <x v="0"/>
    <x v="0"/>
    <x v="9"/>
    <x v="0"/>
  </r>
  <r>
    <x v="2"/>
    <x v="0"/>
    <x v="264"/>
    <x v="280"/>
    <x v="59"/>
    <x v="2"/>
    <x v="6121"/>
    <x v="223"/>
    <x v="2"/>
    <x v="2"/>
    <x v="1572"/>
    <x v="233"/>
    <x v="3306"/>
    <x v="4"/>
    <x v="3"/>
    <x v="26"/>
    <x v="26"/>
    <x v="0"/>
    <x v="0"/>
    <x v="9"/>
    <x v="0"/>
  </r>
  <r>
    <x v="2"/>
    <x v="0"/>
    <x v="264"/>
    <x v="280"/>
    <x v="59"/>
    <x v="2"/>
    <x v="6122"/>
    <x v="4"/>
    <x v="2"/>
    <x v="2"/>
    <x v="4"/>
    <x v="233"/>
    <x v="0"/>
    <x v="4"/>
    <x v="3"/>
    <x v="26"/>
    <x v="26"/>
    <x v="0"/>
    <x v="0"/>
    <x v="9"/>
    <x v="0"/>
  </r>
  <r>
    <x v="2"/>
    <x v="0"/>
    <x v="329"/>
    <x v="351"/>
    <x v="59"/>
    <x v="2"/>
    <x v="6123"/>
    <x v="354"/>
    <x v="2"/>
    <x v="2"/>
    <x v="426"/>
    <x v="293"/>
    <x v="3307"/>
    <x v="4"/>
    <x v="3"/>
    <x v="19"/>
    <x v="19"/>
    <x v="0"/>
    <x v="0"/>
    <x v="9"/>
    <x v="0"/>
  </r>
  <r>
    <x v="2"/>
    <x v="0"/>
    <x v="330"/>
    <x v="352"/>
    <x v="59"/>
    <x v="2"/>
    <x v="6124"/>
    <x v="1087"/>
    <x v="2"/>
    <x v="2"/>
    <x v="2179"/>
    <x v="294"/>
    <x v="3308"/>
    <x v="4"/>
    <x v="3"/>
    <x v="19"/>
    <x v="19"/>
    <x v="0"/>
    <x v="0"/>
    <x v="9"/>
    <x v="0"/>
  </r>
  <r>
    <x v="2"/>
    <x v="0"/>
    <x v="86"/>
    <x v="85"/>
    <x v="59"/>
    <x v="2"/>
    <x v="6125"/>
    <x v="46"/>
    <x v="2"/>
    <x v="2"/>
    <x v="326"/>
    <x v="67"/>
    <x v="3309"/>
    <x v="4"/>
    <x v="3"/>
    <x v="20"/>
    <x v="20"/>
    <x v="0"/>
    <x v="0"/>
    <x v="9"/>
    <x v="0"/>
  </r>
  <r>
    <x v="2"/>
    <x v="0"/>
    <x v="266"/>
    <x v="282"/>
    <x v="59"/>
    <x v="2"/>
    <x v="6126"/>
    <x v="116"/>
    <x v="2"/>
    <x v="2"/>
    <x v="253"/>
    <x v="235"/>
    <x v="3310"/>
    <x v="4"/>
    <x v="3"/>
    <x v="19"/>
    <x v="19"/>
    <x v="0"/>
    <x v="0"/>
    <x v="9"/>
    <x v="0"/>
  </r>
  <r>
    <x v="2"/>
    <x v="0"/>
    <x v="87"/>
    <x v="86"/>
    <x v="59"/>
    <x v="2"/>
    <x v="6127"/>
    <x v="1735"/>
    <x v="2"/>
    <x v="1"/>
    <x v="2180"/>
    <x v="76"/>
    <x v="3311"/>
    <x v="1"/>
    <x v="1"/>
    <x v="18"/>
    <x v="18"/>
    <x v="0"/>
    <x v="0"/>
    <x v="9"/>
    <x v="0"/>
  </r>
  <r>
    <x v="2"/>
    <x v="0"/>
    <x v="268"/>
    <x v="284"/>
    <x v="59"/>
    <x v="2"/>
    <x v="6128"/>
    <x v="47"/>
    <x v="2"/>
    <x v="2"/>
    <x v="85"/>
    <x v="237"/>
    <x v="2143"/>
    <x v="4"/>
    <x v="3"/>
    <x v="19"/>
    <x v="19"/>
    <x v="0"/>
    <x v="0"/>
    <x v="9"/>
    <x v="0"/>
  </r>
  <r>
    <x v="2"/>
    <x v="0"/>
    <x v="333"/>
    <x v="355"/>
    <x v="59"/>
    <x v="2"/>
    <x v="6129"/>
    <x v="169"/>
    <x v="2"/>
    <x v="2"/>
    <x v="324"/>
    <x v="297"/>
    <x v="474"/>
    <x v="4"/>
    <x v="3"/>
    <x v="19"/>
    <x v="19"/>
    <x v="0"/>
    <x v="0"/>
    <x v="9"/>
    <x v="0"/>
  </r>
  <r>
    <x v="2"/>
    <x v="0"/>
    <x v="271"/>
    <x v="287"/>
    <x v="59"/>
    <x v="2"/>
    <x v="6130"/>
    <x v="216"/>
    <x v="2"/>
    <x v="2"/>
    <x v="2181"/>
    <x v="65"/>
    <x v="3312"/>
    <x v="4"/>
    <x v="3"/>
    <x v="20"/>
    <x v="20"/>
    <x v="0"/>
    <x v="0"/>
    <x v="9"/>
    <x v="0"/>
  </r>
  <r>
    <x v="2"/>
    <x v="0"/>
    <x v="179"/>
    <x v="189"/>
    <x v="59"/>
    <x v="2"/>
    <x v="6131"/>
    <x v="63"/>
    <x v="2"/>
    <x v="2"/>
    <x v="70"/>
    <x v="159"/>
    <x v="3313"/>
    <x v="4"/>
    <x v="3"/>
    <x v="21"/>
    <x v="21"/>
    <x v="0"/>
    <x v="0"/>
    <x v="9"/>
    <x v="0"/>
  </r>
  <r>
    <x v="2"/>
    <x v="0"/>
    <x v="94"/>
    <x v="93"/>
    <x v="59"/>
    <x v="2"/>
    <x v="6132"/>
    <x v="1736"/>
    <x v="2"/>
    <x v="1"/>
    <x v="2182"/>
    <x v="81"/>
    <x v="3314"/>
    <x v="2"/>
    <x v="1"/>
    <x v="22"/>
    <x v="22"/>
    <x v="0"/>
    <x v="0"/>
    <x v="9"/>
    <x v="0"/>
  </r>
  <r>
    <x v="2"/>
    <x v="0"/>
    <x v="95"/>
    <x v="94"/>
    <x v="59"/>
    <x v="2"/>
    <x v="6133"/>
    <x v="4"/>
    <x v="2"/>
    <x v="1"/>
    <x v="4"/>
    <x v="82"/>
    <x v="0"/>
    <x v="2"/>
    <x v="1"/>
    <x v="22"/>
    <x v="22"/>
    <x v="0"/>
    <x v="0"/>
    <x v="9"/>
    <x v="0"/>
  </r>
  <r>
    <x v="2"/>
    <x v="0"/>
    <x v="97"/>
    <x v="96"/>
    <x v="59"/>
    <x v="2"/>
    <x v="6134"/>
    <x v="116"/>
    <x v="2"/>
    <x v="2"/>
    <x v="142"/>
    <x v="84"/>
    <x v="3315"/>
    <x v="4"/>
    <x v="3"/>
    <x v="20"/>
    <x v="20"/>
    <x v="0"/>
    <x v="0"/>
    <x v="9"/>
    <x v="0"/>
  </r>
  <r>
    <x v="2"/>
    <x v="0"/>
    <x v="185"/>
    <x v="195"/>
    <x v="59"/>
    <x v="2"/>
    <x v="6135"/>
    <x v="47"/>
    <x v="2"/>
    <x v="2"/>
    <x v="68"/>
    <x v="164"/>
    <x v="180"/>
    <x v="4"/>
    <x v="3"/>
    <x v="21"/>
    <x v="21"/>
    <x v="0"/>
    <x v="0"/>
    <x v="9"/>
    <x v="0"/>
  </r>
  <r>
    <x v="2"/>
    <x v="0"/>
    <x v="274"/>
    <x v="290"/>
    <x v="59"/>
    <x v="2"/>
    <x v="6136"/>
    <x v="63"/>
    <x v="2"/>
    <x v="2"/>
    <x v="1286"/>
    <x v="242"/>
    <x v="3316"/>
    <x v="4"/>
    <x v="3"/>
    <x v="19"/>
    <x v="19"/>
    <x v="0"/>
    <x v="0"/>
    <x v="9"/>
    <x v="0"/>
  </r>
  <r>
    <x v="2"/>
    <x v="0"/>
    <x v="217"/>
    <x v="233"/>
    <x v="59"/>
    <x v="2"/>
    <x v="6137"/>
    <x v="118"/>
    <x v="2"/>
    <x v="2"/>
    <x v="646"/>
    <x v="189"/>
    <x v="3317"/>
    <x v="4"/>
    <x v="3"/>
    <x v="16"/>
    <x v="16"/>
    <x v="0"/>
    <x v="0"/>
    <x v="9"/>
    <x v="0"/>
  </r>
  <r>
    <x v="2"/>
    <x v="0"/>
    <x v="399"/>
    <x v="427"/>
    <x v="59"/>
    <x v="2"/>
    <x v="6138"/>
    <x v="1737"/>
    <x v="2"/>
    <x v="1"/>
    <x v="2183"/>
    <x v="351"/>
    <x v="3318"/>
    <x v="3"/>
    <x v="2"/>
    <x v="17"/>
    <x v="17"/>
    <x v="0"/>
    <x v="0"/>
    <x v="9"/>
    <x v="0"/>
  </r>
  <r>
    <x v="2"/>
    <x v="0"/>
    <x v="218"/>
    <x v="714"/>
    <x v="59"/>
    <x v="2"/>
    <x v="6139"/>
    <x v="356"/>
    <x v="2"/>
    <x v="2"/>
    <x v="640"/>
    <x v="190"/>
    <x v="3319"/>
    <x v="4"/>
    <x v="3"/>
    <x v="21"/>
    <x v="21"/>
    <x v="0"/>
    <x v="0"/>
    <x v="9"/>
    <x v="0"/>
  </r>
  <r>
    <x v="2"/>
    <x v="0"/>
    <x v="218"/>
    <x v="714"/>
    <x v="59"/>
    <x v="2"/>
    <x v="6140"/>
    <x v="703"/>
    <x v="2"/>
    <x v="2"/>
    <x v="2184"/>
    <x v="190"/>
    <x v="3320"/>
    <x v="4"/>
    <x v="3"/>
    <x v="21"/>
    <x v="21"/>
    <x v="0"/>
    <x v="0"/>
    <x v="9"/>
    <x v="0"/>
  </r>
  <r>
    <x v="2"/>
    <x v="0"/>
    <x v="280"/>
    <x v="296"/>
    <x v="59"/>
    <x v="2"/>
    <x v="6141"/>
    <x v="4"/>
    <x v="2"/>
    <x v="2"/>
    <x v="4"/>
    <x v="248"/>
    <x v="0"/>
    <x v="4"/>
    <x v="3"/>
    <x v="26"/>
    <x v="26"/>
    <x v="0"/>
    <x v="0"/>
    <x v="9"/>
    <x v="0"/>
  </r>
  <r>
    <x v="2"/>
    <x v="0"/>
    <x v="114"/>
    <x v="113"/>
    <x v="59"/>
    <x v="2"/>
    <x v="6142"/>
    <x v="47"/>
    <x v="2"/>
    <x v="2"/>
    <x v="68"/>
    <x v="100"/>
    <x v="858"/>
    <x v="4"/>
    <x v="3"/>
    <x v="20"/>
    <x v="20"/>
    <x v="0"/>
    <x v="0"/>
    <x v="9"/>
    <x v="0"/>
  </r>
  <r>
    <x v="2"/>
    <x v="0"/>
    <x v="116"/>
    <x v="115"/>
    <x v="59"/>
    <x v="2"/>
    <x v="6143"/>
    <x v="356"/>
    <x v="2"/>
    <x v="2"/>
    <x v="2185"/>
    <x v="101"/>
    <x v="3321"/>
    <x v="4"/>
    <x v="3"/>
    <x v="20"/>
    <x v="20"/>
    <x v="0"/>
    <x v="0"/>
    <x v="9"/>
    <x v="0"/>
  </r>
  <r>
    <x v="2"/>
    <x v="0"/>
    <x v="117"/>
    <x v="116"/>
    <x v="59"/>
    <x v="2"/>
    <x v="6144"/>
    <x v="47"/>
    <x v="2"/>
    <x v="2"/>
    <x v="435"/>
    <x v="102"/>
    <x v="1036"/>
    <x v="4"/>
    <x v="3"/>
    <x v="20"/>
    <x v="20"/>
    <x v="0"/>
    <x v="0"/>
    <x v="9"/>
    <x v="0"/>
  </r>
  <r>
    <x v="2"/>
    <x v="0"/>
    <x v="646"/>
    <x v="682"/>
    <x v="59"/>
    <x v="2"/>
    <x v="6145"/>
    <x v="47"/>
    <x v="2"/>
    <x v="2"/>
    <x v="435"/>
    <x v="551"/>
    <x v="2080"/>
    <x v="4"/>
    <x v="3"/>
    <x v="20"/>
    <x v="20"/>
    <x v="0"/>
    <x v="0"/>
    <x v="9"/>
    <x v="0"/>
  </r>
  <r>
    <x v="2"/>
    <x v="0"/>
    <x v="282"/>
    <x v="298"/>
    <x v="59"/>
    <x v="2"/>
    <x v="6146"/>
    <x v="175"/>
    <x v="2"/>
    <x v="2"/>
    <x v="203"/>
    <x v="250"/>
    <x v="300"/>
    <x v="2"/>
    <x v="1"/>
    <x v="29"/>
    <x v="29"/>
    <x v="0"/>
    <x v="0"/>
    <x v="9"/>
    <x v="0"/>
  </r>
  <r>
    <x v="2"/>
    <x v="0"/>
    <x v="118"/>
    <x v="117"/>
    <x v="59"/>
    <x v="2"/>
    <x v="6147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9"/>
    <x v="2"/>
    <x v="6148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9"/>
    <x v="2"/>
    <x v="6149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120"/>
    <x v="59"/>
    <x v="2"/>
    <x v="6150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9"/>
    <x v="2"/>
    <x v="6151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9"/>
    <x v="2"/>
    <x v="6152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218"/>
    <x v="59"/>
    <x v="2"/>
    <x v="6153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9"/>
    <x v="59"/>
    <x v="2"/>
    <x v="6154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220"/>
    <x v="59"/>
    <x v="2"/>
    <x v="6155"/>
    <x v="4"/>
    <x v="3"/>
    <x v="3"/>
    <x v="4"/>
    <x v="0"/>
    <x v="0"/>
    <x v="2"/>
    <x v="1"/>
    <x v="14"/>
    <x v="14"/>
    <x v="0"/>
    <x v="0"/>
    <x v="9"/>
    <x v="0"/>
  </r>
  <r>
    <x v="2"/>
    <x v="0"/>
    <x v="118"/>
    <x v="123"/>
    <x v="59"/>
    <x v="2"/>
    <x v="6156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221"/>
    <x v="59"/>
    <x v="2"/>
    <x v="615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486"/>
    <x v="59"/>
    <x v="2"/>
    <x v="6158"/>
    <x v="4"/>
    <x v="3"/>
    <x v="3"/>
    <x v="4"/>
    <x v="0"/>
    <x v="0"/>
    <x v="0"/>
    <x v="0"/>
    <x v="0"/>
    <x v="0"/>
    <x v="0"/>
    <x v="0"/>
    <x v="9"/>
    <x v="0"/>
  </r>
  <r>
    <x v="2"/>
    <x v="0"/>
    <x v="1"/>
    <x v="1"/>
    <x v="60"/>
    <x v="2"/>
    <x v="6159"/>
    <x v="1738"/>
    <x v="1"/>
    <x v="0"/>
    <x v="2186"/>
    <x v="1"/>
    <x v="3322"/>
    <x v="0"/>
    <x v="0"/>
    <x v="1"/>
    <x v="1"/>
    <x v="0"/>
    <x v="0"/>
    <x v="9"/>
    <x v="0"/>
  </r>
  <r>
    <x v="2"/>
    <x v="0"/>
    <x v="118"/>
    <x v="119"/>
    <x v="60"/>
    <x v="2"/>
    <x v="6160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361"/>
    <x v="60"/>
    <x v="2"/>
    <x v="6161"/>
    <x v="4"/>
    <x v="3"/>
    <x v="3"/>
    <x v="4"/>
    <x v="0"/>
    <x v="0"/>
    <x v="2"/>
    <x v="1"/>
    <x v="22"/>
    <x v="22"/>
    <x v="0"/>
    <x v="0"/>
    <x v="9"/>
    <x v="0"/>
  </r>
  <r>
    <x v="2"/>
    <x v="0"/>
    <x v="118"/>
    <x v="363"/>
    <x v="60"/>
    <x v="2"/>
    <x v="6162"/>
    <x v="4"/>
    <x v="3"/>
    <x v="3"/>
    <x v="4"/>
    <x v="0"/>
    <x v="0"/>
    <x v="3"/>
    <x v="2"/>
    <x v="17"/>
    <x v="17"/>
    <x v="0"/>
    <x v="0"/>
    <x v="9"/>
    <x v="0"/>
  </r>
  <r>
    <x v="2"/>
    <x v="0"/>
    <x v="67"/>
    <x v="66"/>
    <x v="61"/>
    <x v="2"/>
    <x v="6163"/>
    <x v="116"/>
    <x v="2"/>
    <x v="2"/>
    <x v="243"/>
    <x v="62"/>
    <x v="1427"/>
    <x v="4"/>
    <x v="3"/>
    <x v="20"/>
    <x v="20"/>
    <x v="0"/>
    <x v="0"/>
    <x v="9"/>
    <x v="0"/>
  </r>
  <r>
    <x v="2"/>
    <x v="0"/>
    <x v="160"/>
    <x v="170"/>
    <x v="61"/>
    <x v="2"/>
    <x v="6164"/>
    <x v="222"/>
    <x v="2"/>
    <x v="2"/>
    <x v="1572"/>
    <x v="141"/>
    <x v="3323"/>
    <x v="4"/>
    <x v="3"/>
    <x v="20"/>
    <x v="20"/>
    <x v="0"/>
    <x v="0"/>
    <x v="9"/>
    <x v="0"/>
  </r>
  <r>
    <x v="2"/>
    <x v="0"/>
    <x v="434"/>
    <x v="460"/>
    <x v="61"/>
    <x v="2"/>
    <x v="6165"/>
    <x v="116"/>
    <x v="2"/>
    <x v="2"/>
    <x v="243"/>
    <x v="383"/>
    <x v="2449"/>
    <x v="4"/>
    <x v="3"/>
    <x v="20"/>
    <x v="20"/>
    <x v="0"/>
    <x v="0"/>
    <x v="9"/>
    <x v="0"/>
  </r>
  <r>
    <x v="2"/>
    <x v="0"/>
    <x v="167"/>
    <x v="177"/>
    <x v="61"/>
    <x v="2"/>
    <x v="6166"/>
    <x v="116"/>
    <x v="2"/>
    <x v="2"/>
    <x v="243"/>
    <x v="148"/>
    <x v="2135"/>
    <x v="4"/>
    <x v="3"/>
    <x v="20"/>
    <x v="20"/>
    <x v="0"/>
    <x v="0"/>
    <x v="9"/>
    <x v="0"/>
  </r>
  <r>
    <x v="2"/>
    <x v="0"/>
    <x v="170"/>
    <x v="180"/>
    <x v="61"/>
    <x v="2"/>
    <x v="6167"/>
    <x v="70"/>
    <x v="2"/>
    <x v="2"/>
    <x v="2187"/>
    <x v="151"/>
    <x v="3324"/>
    <x v="4"/>
    <x v="3"/>
    <x v="20"/>
    <x v="20"/>
    <x v="0"/>
    <x v="0"/>
    <x v="9"/>
    <x v="0"/>
  </r>
  <r>
    <x v="2"/>
    <x v="0"/>
    <x v="332"/>
    <x v="354"/>
    <x v="61"/>
    <x v="2"/>
    <x v="6168"/>
    <x v="66"/>
    <x v="2"/>
    <x v="2"/>
    <x v="444"/>
    <x v="296"/>
    <x v="3325"/>
    <x v="4"/>
    <x v="3"/>
    <x v="20"/>
    <x v="20"/>
    <x v="0"/>
    <x v="0"/>
    <x v="9"/>
    <x v="0"/>
  </r>
  <r>
    <x v="2"/>
    <x v="0"/>
    <x v="439"/>
    <x v="465"/>
    <x v="61"/>
    <x v="2"/>
    <x v="6169"/>
    <x v="354"/>
    <x v="2"/>
    <x v="2"/>
    <x v="639"/>
    <x v="385"/>
    <x v="1877"/>
    <x v="4"/>
    <x v="3"/>
    <x v="20"/>
    <x v="20"/>
    <x v="0"/>
    <x v="0"/>
    <x v="9"/>
    <x v="0"/>
  </r>
  <r>
    <x v="2"/>
    <x v="0"/>
    <x v="445"/>
    <x v="471"/>
    <x v="61"/>
    <x v="2"/>
    <x v="6170"/>
    <x v="125"/>
    <x v="2"/>
    <x v="2"/>
    <x v="437"/>
    <x v="298"/>
    <x v="1437"/>
    <x v="4"/>
    <x v="3"/>
    <x v="20"/>
    <x v="20"/>
    <x v="0"/>
    <x v="0"/>
    <x v="9"/>
    <x v="0"/>
  </r>
  <r>
    <x v="2"/>
    <x v="0"/>
    <x v="457"/>
    <x v="483"/>
    <x v="61"/>
    <x v="2"/>
    <x v="6171"/>
    <x v="66"/>
    <x v="2"/>
    <x v="2"/>
    <x v="444"/>
    <x v="141"/>
    <x v="3326"/>
    <x v="4"/>
    <x v="3"/>
    <x v="20"/>
    <x v="20"/>
    <x v="0"/>
    <x v="0"/>
    <x v="9"/>
    <x v="0"/>
  </r>
  <r>
    <x v="2"/>
    <x v="0"/>
    <x v="220"/>
    <x v="236"/>
    <x v="61"/>
    <x v="2"/>
    <x v="6172"/>
    <x v="354"/>
    <x v="2"/>
    <x v="2"/>
    <x v="591"/>
    <x v="192"/>
    <x v="3327"/>
    <x v="4"/>
    <x v="3"/>
    <x v="21"/>
    <x v="21"/>
    <x v="0"/>
    <x v="0"/>
    <x v="9"/>
    <x v="0"/>
  </r>
  <r>
    <x v="3"/>
    <x v="0"/>
    <x v="119"/>
    <x v="129"/>
    <x v="62"/>
    <x v="2"/>
    <x v="6173"/>
    <x v="1739"/>
    <x v="1"/>
    <x v="0"/>
    <x v="2188"/>
    <x v="103"/>
    <x v="3328"/>
    <x v="0"/>
    <x v="0"/>
    <x v="1"/>
    <x v="1"/>
    <x v="0"/>
    <x v="0"/>
    <x v="10"/>
    <x v="0"/>
  </r>
  <r>
    <x v="3"/>
    <x v="0"/>
    <x v="222"/>
    <x v="238"/>
    <x v="62"/>
    <x v="2"/>
    <x v="6174"/>
    <x v="589"/>
    <x v="1"/>
    <x v="0"/>
    <x v="2189"/>
    <x v="194"/>
    <x v="3329"/>
    <x v="5"/>
    <x v="0"/>
    <x v="27"/>
    <x v="27"/>
    <x v="0"/>
    <x v="0"/>
    <x v="10"/>
    <x v="0"/>
  </r>
  <r>
    <x v="3"/>
    <x v="0"/>
    <x v="121"/>
    <x v="131"/>
    <x v="62"/>
    <x v="2"/>
    <x v="6175"/>
    <x v="4"/>
    <x v="1"/>
    <x v="0"/>
    <x v="4"/>
    <x v="105"/>
    <x v="0"/>
    <x v="0"/>
    <x v="0"/>
    <x v="0"/>
    <x v="0"/>
    <x v="0"/>
    <x v="0"/>
    <x v="10"/>
    <x v="0"/>
  </r>
  <r>
    <x v="3"/>
    <x v="0"/>
    <x v="9"/>
    <x v="9"/>
    <x v="62"/>
    <x v="2"/>
    <x v="6176"/>
    <x v="4"/>
    <x v="1"/>
    <x v="0"/>
    <x v="4"/>
    <x v="9"/>
    <x v="0"/>
    <x v="0"/>
    <x v="0"/>
    <x v="0"/>
    <x v="0"/>
    <x v="0"/>
    <x v="0"/>
    <x v="10"/>
    <x v="0"/>
  </r>
  <r>
    <x v="3"/>
    <x v="0"/>
    <x v="223"/>
    <x v="239"/>
    <x v="62"/>
    <x v="2"/>
    <x v="6177"/>
    <x v="1558"/>
    <x v="1"/>
    <x v="0"/>
    <x v="2190"/>
    <x v="195"/>
    <x v="3330"/>
    <x v="0"/>
    <x v="0"/>
    <x v="2"/>
    <x v="2"/>
    <x v="0"/>
    <x v="0"/>
    <x v="10"/>
    <x v="0"/>
  </r>
  <r>
    <x v="3"/>
    <x v="0"/>
    <x v="10"/>
    <x v="10"/>
    <x v="62"/>
    <x v="2"/>
    <x v="6178"/>
    <x v="1740"/>
    <x v="1"/>
    <x v="0"/>
    <x v="2191"/>
    <x v="10"/>
    <x v="3331"/>
    <x v="0"/>
    <x v="0"/>
    <x v="2"/>
    <x v="2"/>
    <x v="0"/>
    <x v="0"/>
    <x v="10"/>
    <x v="0"/>
  </r>
  <r>
    <x v="3"/>
    <x v="0"/>
    <x v="470"/>
    <x v="498"/>
    <x v="62"/>
    <x v="2"/>
    <x v="6179"/>
    <x v="66"/>
    <x v="1"/>
    <x v="0"/>
    <x v="1290"/>
    <x v="406"/>
    <x v="3332"/>
    <x v="0"/>
    <x v="0"/>
    <x v="2"/>
    <x v="2"/>
    <x v="0"/>
    <x v="0"/>
    <x v="10"/>
    <x v="0"/>
  </r>
  <r>
    <x v="3"/>
    <x v="0"/>
    <x v="287"/>
    <x v="309"/>
    <x v="62"/>
    <x v="2"/>
    <x v="6180"/>
    <x v="354"/>
    <x v="1"/>
    <x v="0"/>
    <x v="2192"/>
    <x v="255"/>
    <x v="3333"/>
    <x v="0"/>
    <x v="0"/>
    <x v="2"/>
    <x v="2"/>
    <x v="0"/>
    <x v="0"/>
    <x v="10"/>
    <x v="0"/>
  </r>
  <r>
    <x v="3"/>
    <x v="0"/>
    <x v="660"/>
    <x v="698"/>
    <x v="62"/>
    <x v="2"/>
    <x v="6181"/>
    <x v="1741"/>
    <x v="1"/>
    <x v="0"/>
    <x v="2193"/>
    <x v="572"/>
    <x v="3334"/>
    <x v="0"/>
    <x v="0"/>
    <x v="6"/>
    <x v="6"/>
    <x v="0"/>
    <x v="0"/>
    <x v="10"/>
    <x v="0"/>
  </r>
  <r>
    <x v="3"/>
    <x v="0"/>
    <x v="652"/>
    <x v="690"/>
    <x v="62"/>
    <x v="2"/>
    <x v="6182"/>
    <x v="1742"/>
    <x v="1"/>
    <x v="0"/>
    <x v="2194"/>
    <x v="564"/>
    <x v="3335"/>
    <x v="0"/>
    <x v="0"/>
    <x v="6"/>
    <x v="6"/>
    <x v="0"/>
    <x v="0"/>
    <x v="10"/>
    <x v="0"/>
  </r>
  <r>
    <x v="3"/>
    <x v="0"/>
    <x v="685"/>
    <x v="729"/>
    <x v="62"/>
    <x v="2"/>
    <x v="6183"/>
    <x v="1743"/>
    <x v="1"/>
    <x v="0"/>
    <x v="2195"/>
    <x v="595"/>
    <x v="3336"/>
    <x v="0"/>
    <x v="0"/>
    <x v="6"/>
    <x v="6"/>
    <x v="0"/>
    <x v="0"/>
    <x v="10"/>
    <x v="0"/>
  </r>
  <r>
    <x v="3"/>
    <x v="0"/>
    <x v="563"/>
    <x v="598"/>
    <x v="62"/>
    <x v="2"/>
    <x v="6184"/>
    <x v="565"/>
    <x v="1"/>
    <x v="0"/>
    <x v="256"/>
    <x v="484"/>
    <x v="3337"/>
    <x v="0"/>
    <x v="0"/>
    <x v="6"/>
    <x v="6"/>
    <x v="0"/>
    <x v="0"/>
    <x v="10"/>
    <x v="0"/>
  </r>
  <r>
    <x v="3"/>
    <x v="0"/>
    <x v="513"/>
    <x v="544"/>
    <x v="62"/>
    <x v="2"/>
    <x v="6185"/>
    <x v="1744"/>
    <x v="1"/>
    <x v="0"/>
    <x v="2196"/>
    <x v="443"/>
    <x v="3338"/>
    <x v="0"/>
    <x v="0"/>
    <x v="6"/>
    <x v="6"/>
    <x v="0"/>
    <x v="0"/>
    <x v="10"/>
    <x v="0"/>
  </r>
  <r>
    <x v="3"/>
    <x v="0"/>
    <x v="293"/>
    <x v="315"/>
    <x v="62"/>
    <x v="2"/>
    <x v="6186"/>
    <x v="1745"/>
    <x v="1"/>
    <x v="0"/>
    <x v="2197"/>
    <x v="261"/>
    <x v="3339"/>
    <x v="2"/>
    <x v="1"/>
    <x v="7"/>
    <x v="7"/>
    <x v="0"/>
    <x v="0"/>
    <x v="10"/>
    <x v="0"/>
  </r>
  <r>
    <x v="3"/>
    <x v="0"/>
    <x v="21"/>
    <x v="21"/>
    <x v="62"/>
    <x v="2"/>
    <x v="6187"/>
    <x v="770"/>
    <x v="1"/>
    <x v="0"/>
    <x v="2198"/>
    <x v="21"/>
    <x v="3340"/>
    <x v="1"/>
    <x v="1"/>
    <x v="8"/>
    <x v="8"/>
    <x v="0"/>
    <x v="0"/>
    <x v="10"/>
    <x v="0"/>
  </r>
  <r>
    <x v="3"/>
    <x v="0"/>
    <x v="134"/>
    <x v="144"/>
    <x v="62"/>
    <x v="2"/>
    <x v="6188"/>
    <x v="1746"/>
    <x v="1"/>
    <x v="0"/>
    <x v="2199"/>
    <x v="118"/>
    <x v="3341"/>
    <x v="1"/>
    <x v="1"/>
    <x v="4"/>
    <x v="4"/>
    <x v="0"/>
    <x v="0"/>
    <x v="10"/>
    <x v="0"/>
  </r>
  <r>
    <x v="3"/>
    <x v="0"/>
    <x v="230"/>
    <x v="246"/>
    <x v="62"/>
    <x v="2"/>
    <x v="6189"/>
    <x v="1747"/>
    <x v="1"/>
    <x v="0"/>
    <x v="2200"/>
    <x v="202"/>
    <x v="3342"/>
    <x v="2"/>
    <x v="1"/>
    <x v="22"/>
    <x v="22"/>
    <x v="0"/>
    <x v="0"/>
    <x v="10"/>
    <x v="0"/>
  </r>
  <r>
    <x v="3"/>
    <x v="0"/>
    <x v="231"/>
    <x v="247"/>
    <x v="62"/>
    <x v="2"/>
    <x v="6190"/>
    <x v="1748"/>
    <x v="1"/>
    <x v="0"/>
    <x v="2201"/>
    <x v="203"/>
    <x v="3343"/>
    <x v="2"/>
    <x v="1"/>
    <x v="22"/>
    <x v="22"/>
    <x v="0"/>
    <x v="0"/>
    <x v="10"/>
    <x v="0"/>
  </r>
  <r>
    <x v="3"/>
    <x v="0"/>
    <x v="28"/>
    <x v="28"/>
    <x v="62"/>
    <x v="2"/>
    <x v="6191"/>
    <x v="1749"/>
    <x v="1"/>
    <x v="0"/>
    <x v="2202"/>
    <x v="28"/>
    <x v="3344"/>
    <x v="1"/>
    <x v="1"/>
    <x v="31"/>
    <x v="31"/>
    <x v="0"/>
    <x v="0"/>
    <x v="10"/>
    <x v="0"/>
  </r>
  <r>
    <x v="3"/>
    <x v="0"/>
    <x v="241"/>
    <x v="257"/>
    <x v="62"/>
    <x v="2"/>
    <x v="6192"/>
    <x v="341"/>
    <x v="1"/>
    <x v="0"/>
    <x v="413"/>
    <x v="213"/>
    <x v="3345"/>
    <x v="1"/>
    <x v="1"/>
    <x v="11"/>
    <x v="11"/>
    <x v="0"/>
    <x v="0"/>
    <x v="10"/>
    <x v="0"/>
  </r>
  <r>
    <x v="3"/>
    <x v="0"/>
    <x v="243"/>
    <x v="259"/>
    <x v="62"/>
    <x v="2"/>
    <x v="6193"/>
    <x v="946"/>
    <x v="1"/>
    <x v="0"/>
    <x v="2203"/>
    <x v="215"/>
    <x v="3346"/>
    <x v="1"/>
    <x v="1"/>
    <x v="11"/>
    <x v="11"/>
    <x v="0"/>
    <x v="0"/>
    <x v="10"/>
    <x v="0"/>
  </r>
  <r>
    <x v="3"/>
    <x v="0"/>
    <x v="521"/>
    <x v="553"/>
    <x v="62"/>
    <x v="2"/>
    <x v="6194"/>
    <x v="1307"/>
    <x v="1"/>
    <x v="0"/>
    <x v="1595"/>
    <x v="450"/>
    <x v="3347"/>
    <x v="1"/>
    <x v="1"/>
    <x v="11"/>
    <x v="11"/>
    <x v="0"/>
    <x v="0"/>
    <x v="10"/>
    <x v="0"/>
  </r>
  <r>
    <x v="3"/>
    <x v="0"/>
    <x v="34"/>
    <x v="34"/>
    <x v="62"/>
    <x v="2"/>
    <x v="6195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2"/>
    <x v="2"/>
    <x v="6196"/>
    <x v="562"/>
    <x v="1"/>
    <x v="0"/>
    <x v="690"/>
    <x v="35"/>
    <x v="3348"/>
    <x v="2"/>
    <x v="1"/>
    <x v="13"/>
    <x v="13"/>
    <x v="0"/>
    <x v="0"/>
    <x v="10"/>
    <x v="0"/>
  </r>
  <r>
    <x v="3"/>
    <x v="0"/>
    <x v="35"/>
    <x v="35"/>
    <x v="62"/>
    <x v="2"/>
    <x v="6197"/>
    <x v="1750"/>
    <x v="1"/>
    <x v="0"/>
    <x v="2204"/>
    <x v="34"/>
    <x v="3349"/>
    <x v="2"/>
    <x v="1"/>
    <x v="13"/>
    <x v="13"/>
    <x v="0"/>
    <x v="0"/>
    <x v="10"/>
    <x v="0"/>
  </r>
  <r>
    <x v="3"/>
    <x v="0"/>
    <x v="36"/>
    <x v="36"/>
    <x v="62"/>
    <x v="2"/>
    <x v="6198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2"/>
    <x v="2"/>
    <x v="6199"/>
    <x v="1751"/>
    <x v="1"/>
    <x v="0"/>
    <x v="2205"/>
    <x v="34"/>
    <x v="3350"/>
    <x v="2"/>
    <x v="1"/>
    <x v="13"/>
    <x v="13"/>
    <x v="0"/>
    <x v="0"/>
    <x v="10"/>
    <x v="0"/>
  </r>
  <r>
    <x v="3"/>
    <x v="0"/>
    <x v="137"/>
    <x v="147"/>
    <x v="62"/>
    <x v="2"/>
    <x v="6200"/>
    <x v="873"/>
    <x v="1"/>
    <x v="0"/>
    <x v="2206"/>
    <x v="121"/>
    <x v="3351"/>
    <x v="2"/>
    <x v="1"/>
    <x v="13"/>
    <x v="13"/>
    <x v="0"/>
    <x v="0"/>
    <x v="10"/>
    <x v="0"/>
  </r>
  <r>
    <x v="3"/>
    <x v="0"/>
    <x v="138"/>
    <x v="148"/>
    <x v="62"/>
    <x v="2"/>
    <x v="6201"/>
    <x v="1112"/>
    <x v="1"/>
    <x v="0"/>
    <x v="1343"/>
    <x v="121"/>
    <x v="2117"/>
    <x v="2"/>
    <x v="1"/>
    <x v="13"/>
    <x v="13"/>
    <x v="0"/>
    <x v="0"/>
    <x v="10"/>
    <x v="0"/>
  </r>
  <r>
    <x v="3"/>
    <x v="0"/>
    <x v="139"/>
    <x v="149"/>
    <x v="62"/>
    <x v="2"/>
    <x v="6202"/>
    <x v="873"/>
    <x v="1"/>
    <x v="0"/>
    <x v="2206"/>
    <x v="121"/>
    <x v="3351"/>
    <x v="2"/>
    <x v="1"/>
    <x v="13"/>
    <x v="13"/>
    <x v="0"/>
    <x v="0"/>
    <x v="10"/>
    <x v="0"/>
  </r>
  <r>
    <x v="3"/>
    <x v="0"/>
    <x v="43"/>
    <x v="43"/>
    <x v="62"/>
    <x v="2"/>
    <x v="6203"/>
    <x v="1752"/>
    <x v="2"/>
    <x v="1"/>
    <x v="2207"/>
    <x v="41"/>
    <x v="3352"/>
    <x v="2"/>
    <x v="1"/>
    <x v="5"/>
    <x v="5"/>
    <x v="0"/>
    <x v="0"/>
    <x v="10"/>
    <x v="0"/>
  </r>
  <r>
    <x v="3"/>
    <x v="0"/>
    <x v="686"/>
    <x v="730"/>
    <x v="62"/>
    <x v="2"/>
    <x v="6204"/>
    <x v="1337"/>
    <x v="2"/>
    <x v="1"/>
    <x v="222"/>
    <x v="596"/>
    <x v="3353"/>
    <x v="1"/>
    <x v="1"/>
    <x v="10"/>
    <x v="10"/>
    <x v="0"/>
    <x v="0"/>
    <x v="10"/>
    <x v="0"/>
  </r>
  <r>
    <x v="3"/>
    <x v="0"/>
    <x v="686"/>
    <x v="730"/>
    <x v="62"/>
    <x v="2"/>
    <x v="6205"/>
    <x v="619"/>
    <x v="2"/>
    <x v="1"/>
    <x v="2208"/>
    <x v="596"/>
    <x v="3354"/>
    <x v="1"/>
    <x v="1"/>
    <x v="10"/>
    <x v="10"/>
    <x v="0"/>
    <x v="0"/>
    <x v="10"/>
    <x v="0"/>
  </r>
  <r>
    <x v="3"/>
    <x v="0"/>
    <x v="686"/>
    <x v="730"/>
    <x v="62"/>
    <x v="2"/>
    <x v="6206"/>
    <x v="222"/>
    <x v="2"/>
    <x v="1"/>
    <x v="139"/>
    <x v="596"/>
    <x v="3355"/>
    <x v="1"/>
    <x v="1"/>
    <x v="10"/>
    <x v="10"/>
    <x v="0"/>
    <x v="0"/>
    <x v="10"/>
    <x v="0"/>
  </r>
  <r>
    <x v="3"/>
    <x v="0"/>
    <x v="495"/>
    <x v="524"/>
    <x v="62"/>
    <x v="2"/>
    <x v="6207"/>
    <x v="1349"/>
    <x v="2"/>
    <x v="1"/>
    <x v="2209"/>
    <x v="588"/>
    <x v="3356"/>
    <x v="2"/>
    <x v="1"/>
    <x v="14"/>
    <x v="14"/>
    <x v="0"/>
    <x v="0"/>
    <x v="10"/>
    <x v="0"/>
  </r>
  <r>
    <x v="3"/>
    <x v="0"/>
    <x v="250"/>
    <x v="266"/>
    <x v="62"/>
    <x v="2"/>
    <x v="6208"/>
    <x v="1753"/>
    <x v="2"/>
    <x v="1"/>
    <x v="2210"/>
    <x v="221"/>
    <x v="3357"/>
    <x v="2"/>
    <x v="1"/>
    <x v="5"/>
    <x v="5"/>
    <x v="0"/>
    <x v="0"/>
    <x v="10"/>
    <x v="0"/>
  </r>
  <r>
    <x v="3"/>
    <x v="0"/>
    <x v="253"/>
    <x v="269"/>
    <x v="62"/>
    <x v="2"/>
    <x v="6209"/>
    <x v="1754"/>
    <x v="2"/>
    <x v="1"/>
    <x v="2211"/>
    <x v="223"/>
    <x v="3358"/>
    <x v="2"/>
    <x v="1"/>
    <x v="5"/>
    <x v="5"/>
    <x v="0"/>
    <x v="0"/>
    <x v="10"/>
    <x v="0"/>
  </r>
  <r>
    <x v="3"/>
    <x v="0"/>
    <x v="567"/>
    <x v="602"/>
    <x v="62"/>
    <x v="2"/>
    <x v="6210"/>
    <x v="916"/>
    <x v="2"/>
    <x v="1"/>
    <x v="2212"/>
    <x v="488"/>
    <x v="3359"/>
    <x v="2"/>
    <x v="1"/>
    <x v="5"/>
    <x v="5"/>
    <x v="0"/>
    <x v="0"/>
    <x v="10"/>
    <x v="0"/>
  </r>
  <r>
    <x v="3"/>
    <x v="0"/>
    <x v="371"/>
    <x v="399"/>
    <x v="62"/>
    <x v="2"/>
    <x v="6211"/>
    <x v="1755"/>
    <x v="2"/>
    <x v="1"/>
    <x v="2213"/>
    <x v="331"/>
    <x v="3360"/>
    <x v="3"/>
    <x v="2"/>
    <x v="17"/>
    <x v="17"/>
    <x v="0"/>
    <x v="0"/>
    <x v="10"/>
    <x v="0"/>
  </r>
  <r>
    <x v="3"/>
    <x v="0"/>
    <x v="157"/>
    <x v="167"/>
    <x v="62"/>
    <x v="2"/>
    <x v="6212"/>
    <x v="1756"/>
    <x v="2"/>
    <x v="1"/>
    <x v="2214"/>
    <x v="138"/>
    <x v="3361"/>
    <x v="3"/>
    <x v="2"/>
    <x v="9"/>
    <x v="9"/>
    <x v="0"/>
    <x v="0"/>
    <x v="10"/>
    <x v="0"/>
  </r>
  <r>
    <x v="3"/>
    <x v="0"/>
    <x v="256"/>
    <x v="272"/>
    <x v="62"/>
    <x v="2"/>
    <x v="6213"/>
    <x v="921"/>
    <x v="2"/>
    <x v="1"/>
    <x v="2215"/>
    <x v="226"/>
    <x v="3362"/>
    <x v="1"/>
    <x v="1"/>
    <x v="18"/>
    <x v="18"/>
    <x v="0"/>
    <x v="0"/>
    <x v="10"/>
    <x v="0"/>
  </r>
  <r>
    <x v="3"/>
    <x v="0"/>
    <x v="319"/>
    <x v="341"/>
    <x v="62"/>
    <x v="2"/>
    <x v="6214"/>
    <x v="222"/>
    <x v="2"/>
    <x v="2"/>
    <x v="327"/>
    <x v="286"/>
    <x v="3363"/>
    <x v="4"/>
    <x v="3"/>
    <x v="21"/>
    <x v="21"/>
    <x v="0"/>
    <x v="0"/>
    <x v="10"/>
    <x v="0"/>
  </r>
  <r>
    <x v="3"/>
    <x v="0"/>
    <x v="376"/>
    <x v="404"/>
    <x v="62"/>
    <x v="2"/>
    <x v="6215"/>
    <x v="125"/>
    <x v="2"/>
    <x v="2"/>
    <x v="322"/>
    <x v="336"/>
    <x v="3364"/>
    <x v="4"/>
    <x v="3"/>
    <x v="21"/>
    <x v="21"/>
    <x v="0"/>
    <x v="0"/>
    <x v="10"/>
    <x v="0"/>
  </r>
  <r>
    <x v="3"/>
    <x v="0"/>
    <x v="322"/>
    <x v="344"/>
    <x v="62"/>
    <x v="2"/>
    <x v="6216"/>
    <x v="66"/>
    <x v="2"/>
    <x v="2"/>
    <x v="81"/>
    <x v="289"/>
    <x v="3365"/>
    <x v="4"/>
    <x v="3"/>
    <x v="21"/>
    <x v="21"/>
    <x v="0"/>
    <x v="0"/>
    <x v="10"/>
    <x v="0"/>
  </r>
  <r>
    <x v="3"/>
    <x v="0"/>
    <x v="73"/>
    <x v="72"/>
    <x v="62"/>
    <x v="2"/>
    <x v="6217"/>
    <x v="47"/>
    <x v="2"/>
    <x v="2"/>
    <x v="68"/>
    <x v="66"/>
    <x v="360"/>
    <x v="4"/>
    <x v="3"/>
    <x v="21"/>
    <x v="21"/>
    <x v="0"/>
    <x v="0"/>
    <x v="10"/>
    <x v="0"/>
  </r>
  <r>
    <x v="3"/>
    <x v="0"/>
    <x v="326"/>
    <x v="348"/>
    <x v="62"/>
    <x v="2"/>
    <x v="6218"/>
    <x v="116"/>
    <x v="2"/>
    <x v="2"/>
    <x v="142"/>
    <x v="64"/>
    <x v="907"/>
    <x v="4"/>
    <x v="3"/>
    <x v="21"/>
    <x v="21"/>
    <x v="0"/>
    <x v="0"/>
    <x v="10"/>
    <x v="0"/>
  </r>
  <r>
    <x v="3"/>
    <x v="0"/>
    <x v="435"/>
    <x v="461"/>
    <x v="62"/>
    <x v="2"/>
    <x v="6219"/>
    <x v="116"/>
    <x v="2"/>
    <x v="2"/>
    <x v="142"/>
    <x v="384"/>
    <x v="3366"/>
    <x v="4"/>
    <x v="3"/>
    <x v="21"/>
    <x v="21"/>
    <x v="0"/>
    <x v="0"/>
    <x v="10"/>
    <x v="0"/>
  </r>
  <r>
    <x v="3"/>
    <x v="0"/>
    <x v="78"/>
    <x v="77"/>
    <x v="62"/>
    <x v="2"/>
    <x v="6220"/>
    <x v="47"/>
    <x v="2"/>
    <x v="2"/>
    <x v="68"/>
    <x v="70"/>
    <x v="1116"/>
    <x v="4"/>
    <x v="3"/>
    <x v="21"/>
    <x v="21"/>
    <x v="0"/>
    <x v="0"/>
    <x v="10"/>
    <x v="0"/>
  </r>
  <r>
    <x v="3"/>
    <x v="0"/>
    <x v="169"/>
    <x v="179"/>
    <x v="62"/>
    <x v="2"/>
    <x v="6221"/>
    <x v="52"/>
    <x v="2"/>
    <x v="2"/>
    <x v="67"/>
    <x v="150"/>
    <x v="467"/>
    <x v="4"/>
    <x v="3"/>
    <x v="21"/>
    <x v="21"/>
    <x v="0"/>
    <x v="0"/>
    <x v="10"/>
    <x v="0"/>
  </r>
  <r>
    <x v="3"/>
    <x v="0"/>
    <x v="81"/>
    <x v="80"/>
    <x v="62"/>
    <x v="2"/>
    <x v="6222"/>
    <x v="47"/>
    <x v="2"/>
    <x v="2"/>
    <x v="68"/>
    <x v="64"/>
    <x v="77"/>
    <x v="4"/>
    <x v="3"/>
    <x v="21"/>
    <x v="21"/>
    <x v="0"/>
    <x v="0"/>
    <x v="10"/>
    <x v="0"/>
  </r>
  <r>
    <x v="3"/>
    <x v="0"/>
    <x v="172"/>
    <x v="182"/>
    <x v="62"/>
    <x v="2"/>
    <x v="6223"/>
    <x v="173"/>
    <x v="2"/>
    <x v="2"/>
    <x v="646"/>
    <x v="153"/>
    <x v="3367"/>
    <x v="4"/>
    <x v="3"/>
    <x v="16"/>
    <x v="16"/>
    <x v="0"/>
    <x v="0"/>
    <x v="10"/>
    <x v="0"/>
  </r>
  <r>
    <x v="3"/>
    <x v="0"/>
    <x v="329"/>
    <x v="351"/>
    <x v="62"/>
    <x v="2"/>
    <x v="6224"/>
    <x v="173"/>
    <x v="2"/>
    <x v="2"/>
    <x v="433"/>
    <x v="293"/>
    <x v="3368"/>
    <x v="4"/>
    <x v="3"/>
    <x v="19"/>
    <x v="19"/>
    <x v="0"/>
    <x v="0"/>
    <x v="10"/>
    <x v="0"/>
  </r>
  <r>
    <x v="3"/>
    <x v="0"/>
    <x v="331"/>
    <x v="353"/>
    <x v="62"/>
    <x v="2"/>
    <x v="6225"/>
    <x v="1757"/>
    <x v="2"/>
    <x v="2"/>
    <x v="2216"/>
    <x v="295"/>
    <x v="3369"/>
    <x v="4"/>
    <x v="3"/>
    <x v="20"/>
    <x v="20"/>
    <x v="0"/>
    <x v="0"/>
    <x v="10"/>
    <x v="0"/>
  </r>
  <r>
    <x v="3"/>
    <x v="0"/>
    <x v="208"/>
    <x v="223"/>
    <x v="62"/>
    <x v="2"/>
    <x v="6226"/>
    <x v="321"/>
    <x v="2"/>
    <x v="2"/>
    <x v="431"/>
    <x v="182"/>
    <x v="3370"/>
    <x v="4"/>
    <x v="3"/>
    <x v="21"/>
    <x v="21"/>
    <x v="0"/>
    <x v="0"/>
    <x v="10"/>
    <x v="0"/>
  </r>
  <r>
    <x v="3"/>
    <x v="0"/>
    <x v="440"/>
    <x v="466"/>
    <x v="62"/>
    <x v="2"/>
    <x v="6227"/>
    <x v="116"/>
    <x v="2"/>
    <x v="2"/>
    <x v="142"/>
    <x v="386"/>
    <x v="1507"/>
    <x v="4"/>
    <x v="3"/>
    <x v="21"/>
    <x v="21"/>
    <x v="0"/>
    <x v="0"/>
    <x v="10"/>
    <x v="0"/>
  </r>
  <r>
    <x v="3"/>
    <x v="0"/>
    <x v="441"/>
    <x v="467"/>
    <x v="62"/>
    <x v="2"/>
    <x v="6228"/>
    <x v="66"/>
    <x v="2"/>
    <x v="2"/>
    <x v="81"/>
    <x v="382"/>
    <x v="845"/>
    <x v="4"/>
    <x v="3"/>
    <x v="21"/>
    <x v="21"/>
    <x v="0"/>
    <x v="0"/>
    <x v="10"/>
    <x v="0"/>
  </r>
  <r>
    <x v="3"/>
    <x v="0"/>
    <x v="442"/>
    <x v="468"/>
    <x v="62"/>
    <x v="2"/>
    <x v="6229"/>
    <x v="66"/>
    <x v="2"/>
    <x v="2"/>
    <x v="81"/>
    <x v="387"/>
    <x v="843"/>
    <x v="4"/>
    <x v="3"/>
    <x v="21"/>
    <x v="21"/>
    <x v="0"/>
    <x v="0"/>
    <x v="10"/>
    <x v="0"/>
  </r>
  <r>
    <x v="3"/>
    <x v="0"/>
    <x v="444"/>
    <x v="470"/>
    <x v="62"/>
    <x v="2"/>
    <x v="6230"/>
    <x v="66"/>
    <x v="2"/>
    <x v="2"/>
    <x v="81"/>
    <x v="382"/>
    <x v="845"/>
    <x v="4"/>
    <x v="3"/>
    <x v="21"/>
    <x v="21"/>
    <x v="0"/>
    <x v="0"/>
    <x v="10"/>
    <x v="0"/>
  </r>
  <r>
    <x v="3"/>
    <x v="0"/>
    <x v="464"/>
    <x v="492"/>
    <x v="62"/>
    <x v="2"/>
    <x v="6231"/>
    <x v="1297"/>
    <x v="2"/>
    <x v="1"/>
    <x v="2217"/>
    <x v="401"/>
    <x v="3371"/>
    <x v="3"/>
    <x v="2"/>
    <x v="9"/>
    <x v="9"/>
    <x v="0"/>
    <x v="0"/>
    <x v="10"/>
    <x v="0"/>
  </r>
  <r>
    <x v="3"/>
    <x v="0"/>
    <x v="178"/>
    <x v="188"/>
    <x v="62"/>
    <x v="2"/>
    <x v="6232"/>
    <x v="52"/>
    <x v="2"/>
    <x v="2"/>
    <x v="67"/>
    <x v="158"/>
    <x v="1597"/>
    <x v="4"/>
    <x v="3"/>
    <x v="21"/>
    <x v="21"/>
    <x v="0"/>
    <x v="0"/>
    <x v="10"/>
    <x v="0"/>
  </r>
  <r>
    <x v="3"/>
    <x v="0"/>
    <x v="216"/>
    <x v="232"/>
    <x v="62"/>
    <x v="2"/>
    <x v="6233"/>
    <x v="116"/>
    <x v="2"/>
    <x v="2"/>
    <x v="142"/>
    <x v="188"/>
    <x v="378"/>
    <x v="4"/>
    <x v="3"/>
    <x v="21"/>
    <x v="21"/>
    <x v="0"/>
    <x v="0"/>
    <x v="10"/>
    <x v="0"/>
  </r>
  <r>
    <x v="3"/>
    <x v="0"/>
    <x v="184"/>
    <x v="194"/>
    <x v="62"/>
    <x v="2"/>
    <x v="6234"/>
    <x v="66"/>
    <x v="2"/>
    <x v="2"/>
    <x v="81"/>
    <x v="163"/>
    <x v="3372"/>
    <x v="4"/>
    <x v="3"/>
    <x v="21"/>
    <x v="21"/>
    <x v="0"/>
    <x v="0"/>
    <x v="10"/>
    <x v="0"/>
  </r>
  <r>
    <x v="3"/>
    <x v="0"/>
    <x v="100"/>
    <x v="99"/>
    <x v="62"/>
    <x v="2"/>
    <x v="6235"/>
    <x v="218"/>
    <x v="2"/>
    <x v="2"/>
    <x v="319"/>
    <x v="86"/>
    <x v="3373"/>
    <x v="4"/>
    <x v="3"/>
    <x v="21"/>
    <x v="21"/>
    <x v="0"/>
    <x v="0"/>
    <x v="10"/>
    <x v="0"/>
  </r>
  <r>
    <x v="3"/>
    <x v="0"/>
    <x v="217"/>
    <x v="233"/>
    <x v="62"/>
    <x v="2"/>
    <x v="6236"/>
    <x v="124"/>
    <x v="2"/>
    <x v="2"/>
    <x v="146"/>
    <x v="189"/>
    <x v="1802"/>
    <x v="4"/>
    <x v="3"/>
    <x v="16"/>
    <x v="16"/>
    <x v="0"/>
    <x v="0"/>
    <x v="10"/>
    <x v="0"/>
  </r>
  <r>
    <x v="3"/>
    <x v="0"/>
    <x v="335"/>
    <x v="357"/>
    <x v="62"/>
    <x v="2"/>
    <x v="6237"/>
    <x v="61"/>
    <x v="2"/>
    <x v="2"/>
    <x v="64"/>
    <x v="299"/>
    <x v="3374"/>
    <x v="4"/>
    <x v="3"/>
    <x v="19"/>
    <x v="19"/>
    <x v="0"/>
    <x v="0"/>
    <x v="10"/>
    <x v="0"/>
  </r>
  <r>
    <x v="3"/>
    <x v="0"/>
    <x v="275"/>
    <x v="291"/>
    <x v="62"/>
    <x v="2"/>
    <x v="6238"/>
    <x v="400"/>
    <x v="2"/>
    <x v="2"/>
    <x v="1893"/>
    <x v="243"/>
    <x v="3375"/>
    <x v="4"/>
    <x v="3"/>
    <x v="16"/>
    <x v="16"/>
    <x v="0"/>
    <x v="0"/>
    <x v="10"/>
    <x v="0"/>
  </r>
  <r>
    <x v="3"/>
    <x v="0"/>
    <x v="275"/>
    <x v="291"/>
    <x v="62"/>
    <x v="2"/>
    <x v="6239"/>
    <x v="114"/>
    <x v="2"/>
    <x v="2"/>
    <x v="140"/>
    <x v="243"/>
    <x v="3376"/>
    <x v="4"/>
    <x v="3"/>
    <x v="16"/>
    <x v="16"/>
    <x v="0"/>
    <x v="0"/>
    <x v="10"/>
    <x v="0"/>
  </r>
  <r>
    <x v="3"/>
    <x v="0"/>
    <x v="103"/>
    <x v="102"/>
    <x v="62"/>
    <x v="2"/>
    <x v="6240"/>
    <x v="52"/>
    <x v="2"/>
    <x v="2"/>
    <x v="67"/>
    <x v="89"/>
    <x v="684"/>
    <x v="4"/>
    <x v="3"/>
    <x v="21"/>
    <x v="21"/>
    <x v="0"/>
    <x v="0"/>
    <x v="10"/>
    <x v="0"/>
  </r>
  <r>
    <x v="3"/>
    <x v="0"/>
    <x v="105"/>
    <x v="104"/>
    <x v="62"/>
    <x v="2"/>
    <x v="6241"/>
    <x v="116"/>
    <x v="2"/>
    <x v="2"/>
    <x v="142"/>
    <x v="91"/>
    <x v="1370"/>
    <x v="4"/>
    <x v="3"/>
    <x v="21"/>
    <x v="21"/>
    <x v="0"/>
    <x v="0"/>
    <x v="10"/>
    <x v="0"/>
  </r>
  <r>
    <x v="3"/>
    <x v="0"/>
    <x v="453"/>
    <x v="479"/>
    <x v="62"/>
    <x v="2"/>
    <x v="6242"/>
    <x v="46"/>
    <x v="2"/>
    <x v="2"/>
    <x v="326"/>
    <x v="394"/>
    <x v="3377"/>
    <x v="4"/>
    <x v="3"/>
    <x v="21"/>
    <x v="21"/>
    <x v="0"/>
    <x v="0"/>
    <x v="10"/>
    <x v="0"/>
  </r>
  <r>
    <x v="3"/>
    <x v="0"/>
    <x v="106"/>
    <x v="105"/>
    <x v="62"/>
    <x v="2"/>
    <x v="6243"/>
    <x v="47"/>
    <x v="2"/>
    <x v="2"/>
    <x v="68"/>
    <x v="92"/>
    <x v="100"/>
    <x v="4"/>
    <x v="3"/>
    <x v="21"/>
    <x v="21"/>
    <x v="0"/>
    <x v="0"/>
    <x v="10"/>
    <x v="0"/>
  </r>
  <r>
    <x v="3"/>
    <x v="0"/>
    <x v="192"/>
    <x v="202"/>
    <x v="62"/>
    <x v="2"/>
    <x v="6244"/>
    <x v="47"/>
    <x v="2"/>
    <x v="2"/>
    <x v="68"/>
    <x v="168"/>
    <x v="493"/>
    <x v="4"/>
    <x v="3"/>
    <x v="21"/>
    <x v="21"/>
    <x v="0"/>
    <x v="0"/>
    <x v="10"/>
    <x v="0"/>
  </r>
  <r>
    <x v="3"/>
    <x v="0"/>
    <x v="110"/>
    <x v="109"/>
    <x v="62"/>
    <x v="2"/>
    <x v="6245"/>
    <x v="116"/>
    <x v="2"/>
    <x v="2"/>
    <x v="142"/>
    <x v="96"/>
    <x v="2911"/>
    <x v="4"/>
    <x v="3"/>
    <x v="21"/>
    <x v="21"/>
    <x v="0"/>
    <x v="0"/>
    <x v="10"/>
    <x v="0"/>
  </r>
  <r>
    <x v="3"/>
    <x v="0"/>
    <x v="111"/>
    <x v="110"/>
    <x v="62"/>
    <x v="2"/>
    <x v="6246"/>
    <x v="47"/>
    <x v="2"/>
    <x v="2"/>
    <x v="68"/>
    <x v="97"/>
    <x v="105"/>
    <x v="4"/>
    <x v="3"/>
    <x v="21"/>
    <x v="21"/>
    <x v="0"/>
    <x v="0"/>
    <x v="10"/>
    <x v="0"/>
  </r>
  <r>
    <x v="3"/>
    <x v="0"/>
    <x v="112"/>
    <x v="111"/>
    <x v="62"/>
    <x v="2"/>
    <x v="6247"/>
    <x v="116"/>
    <x v="2"/>
    <x v="2"/>
    <x v="142"/>
    <x v="98"/>
    <x v="3378"/>
    <x v="4"/>
    <x v="3"/>
    <x v="21"/>
    <x v="21"/>
    <x v="0"/>
    <x v="0"/>
    <x v="10"/>
    <x v="0"/>
  </r>
  <r>
    <x v="3"/>
    <x v="0"/>
    <x v="484"/>
    <x v="512"/>
    <x v="62"/>
    <x v="2"/>
    <x v="6248"/>
    <x v="1271"/>
    <x v="2"/>
    <x v="2"/>
    <x v="2218"/>
    <x v="418"/>
    <x v="3379"/>
    <x v="2"/>
    <x v="1"/>
    <x v="29"/>
    <x v="29"/>
    <x v="0"/>
    <x v="0"/>
    <x v="10"/>
    <x v="0"/>
  </r>
  <r>
    <x v="3"/>
    <x v="0"/>
    <x v="118"/>
    <x v="561"/>
    <x v="62"/>
    <x v="2"/>
    <x v="6249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7"/>
    <x v="62"/>
    <x v="2"/>
    <x v="6250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2"/>
    <x v="2"/>
    <x v="6251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2"/>
    <x v="2"/>
    <x v="6252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2"/>
    <x v="2"/>
    <x v="6253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2"/>
    <x v="2"/>
    <x v="6254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1"/>
    <x v="62"/>
    <x v="2"/>
    <x v="6255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2"/>
    <x v="2"/>
    <x v="6256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2"/>
    <x v="2"/>
    <x v="6257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2"/>
    <x v="2"/>
    <x v="6258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3"/>
    <x v="62"/>
    <x v="2"/>
    <x v="6259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221"/>
    <x v="62"/>
    <x v="2"/>
    <x v="6260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21"/>
    <x v="62"/>
    <x v="2"/>
    <x v="6261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603"/>
    <x v="62"/>
    <x v="2"/>
    <x v="6262"/>
    <x v="4"/>
    <x v="3"/>
    <x v="3"/>
    <x v="4"/>
    <x v="0"/>
    <x v="0"/>
    <x v="2"/>
    <x v="1"/>
    <x v="5"/>
    <x v="5"/>
    <x v="0"/>
    <x v="0"/>
    <x v="10"/>
    <x v="0"/>
  </r>
  <r>
    <x v="3"/>
    <x v="0"/>
    <x v="118"/>
    <x v="603"/>
    <x v="62"/>
    <x v="2"/>
    <x v="6263"/>
    <x v="4"/>
    <x v="3"/>
    <x v="3"/>
    <x v="4"/>
    <x v="0"/>
    <x v="0"/>
    <x v="2"/>
    <x v="1"/>
    <x v="5"/>
    <x v="5"/>
    <x v="0"/>
    <x v="0"/>
    <x v="10"/>
    <x v="0"/>
  </r>
  <r>
    <x v="3"/>
    <x v="0"/>
    <x v="403"/>
    <x v="431"/>
    <x v="63"/>
    <x v="2"/>
    <x v="6264"/>
    <x v="1010"/>
    <x v="1"/>
    <x v="0"/>
    <x v="2219"/>
    <x v="355"/>
    <x v="3380"/>
    <x v="0"/>
    <x v="0"/>
    <x v="24"/>
    <x v="24"/>
    <x v="0"/>
    <x v="0"/>
    <x v="10"/>
    <x v="0"/>
  </r>
  <r>
    <x v="3"/>
    <x v="0"/>
    <x v="1"/>
    <x v="1"/>
    <x v="63"/>
    <x v="2"/>
    <x v="6265"/>
    <x v="1180"/>
    <x v="1"/>
    <x v="0"/>
    <x v="2220"/>
    <x v="1"/>
    <x v="3381"/>
    <x v="0"/>
    <x v="0"/>
    <x v="1"/>
    <x v="1"/>
    <x v="0"/>
    <x v="0"/>
    <x v="10"/>
    <x v="0"/>
  </r>
  <r>
    <x v="3"/>
    <x v="0"/>
    <x v="667"/>
    <x v="706"/>
    <x v="63"/>
    <x v="2"/>
    <x v="6266"/>
    <x v="1758"/>
    <x v="1"/>
    <x v="0"/>
    <x v="2221"/>
    <x v="579"/>
    <x v="3382"/>
    <x v="0"/>
    <x v="0"/>
    <x v="0"/>
    <x v="0"/>
    <x v="0"/>
    <x v="0"/>
    <x v="10"/>
    <x v="0"/>
  </r>
  <r>
    <x v="3"/>
    <x v="0"/>
    <x v="283"/>
    <x v="305"/>
    <x v="63"/>
    <x v="2"/>
    <x v="6267"/>
    <x v="82"/>
    <x v="1"/>
    <x v="0"/>
    <x v="2222"/>
    <x v="251"/>
    <x v="3383"/>
    <x v="5"/>
    <x v="0"/>
    <x v="27"/>
    <x v="27"/>
    <x v="0"/>
    <x v="0"/>
    <x v="10"/>
    <x v="0"/>
  </r>
  <r>
    <x v="3"/>
    <x v="0"/>
    <x v="222"/>
    <x v="238"/>
    <x v="63"/>
    <x v="2"/>
    <x v="6268"/>
    <x v="1759"/>
    <x v="1"/>
    <x v="0"/>
    <x v="1216"/>
    <x v="194"/>
    <x v="3384"/>
    <x v="5"/>
    <x v="0"/>
    <x v="27"/>
    <x v="27"/>
    <x v="0"/>
    <x v="0"/>
    <x v="10"/>
    <x v="0"/>
  </r>
  <r>
    <x v="3"/>
    <x v="0"/>
    <x v="7"/>
    <x v="7"/>
    <x v="63"/>
    <x v="2"/>
    <x v="6269"/>
    <x v="1760"/>
    <x v="1"/>
    <x v="0"/>
    <x v="2223"/>
    <x v="7"/>
    <x v="3385"/>
    <x v="0"/>
    <x v="0"/>
    <x v="2"/>
    <x v="2"/>
    <x v="0"/>
    <x v="0"/>
    <x v="10"/>
    <x v="0"/>
  </r>
  <r>
    <x v="3"/>
    <x v="0"/>
    <x v="285"/>
    <x v="307"/>
    <x v="63"/>
    <x v="2"/>
    <x v="6270"/>
    <x v="32"/>
    <x v="1"/>
    <x v="0"/>
    <x v="2224"/>
    <x v="253"/>
    <x v="3386"/>
    <x v="0"/>
    <x v="0"/>
    <x v="2"/>
    <x v="2"/>
    <x v="0"/>
    <x v="0"/>
    <x v="10"/>
    <x v="0"/>
  </r>
  <r>
    <x v="3"/>
    <x v="0"/>
    <x v="289"/>
    <x v="311"/>
    <x v="63"/>
    <x v="2"/>
    <x v="6271"/>
    <x v="1761"/>
    <x v="1"/>
    <x v="0"/>
    <x v="2225"/>
    <x v="257"/>
    <x v="3387"/>
    <x v="0"/>
    <x v="0"/>
    <x v="30"/>
    <x v="30"/>
    <x v="0"/>
    <x v="0"/>
    <x v="10"/>
    <x v="0"/>
  </r>
  <r>
    <x v="3"/>
    <x v="0"/>
    <x v="290"/>
    <x v="312"/>
    <x v="63"/>
    <x v="2"/>
    <x v="6272"/>
    <x v="1762"/>
    <x v="1"/>
    <x v="0"/>
    <x v="1398"/>
    <x v="258"/>
    <x v="3388"/>
    <x v="0"/>
    <x v="0"/>
    <x v="30"/>
    <x v="30"/>
    <x v="0"/>
    <x v="0"/>
    <x v="10"/>
    <x v="0"/>
  </r>
  <r>
    <x v="3"/>
    <x v="0"/>
    <x v="15"/>
    <x v="15"/>
    <x v="63"/>
    <x v="2"/>
    <x v="6273"/>
    <x v="1763"/>
    <x v="1"/>
    <x v="0"/>
    <x v="2226"/>
    <x v="15"/>
    <x v="3389"/>
    <x v="1"/>
    <x v="1"/>
    <x v="4"/>
    <x v="4"/>
    <x v="0"/>
    <x v="0"/>
    <x v="10"/>
    <x v="0"/>
  </r>
  <r>
    <x v="3"/>
    <x v="0"/>
    <x v="21"/>
    <x v="21"/>
    <x v="63"/>
    <x v="2"/>
    <x v="6274"/>
    <x v="1764"/>
    <x v="1"/>
    <x v="0"/>
    <x v="2227"/>
    <x v="21"/>
    <x v="3390"/>
    <x v="1"/>
    <x v="1"/>
    <x v="8"/>
    <x v="8"/>
    <x v="0"/>
    <x v="0"/>
    <x v="10"/>
    <x v="0"/>
  </r>
  <r>
    <x v="3"/>
    <x v="0"/>
    <x v="295"/>
    <x v="317"/>
    <x v="63"/>
    <x v="2"/>
    <x v="6275"/>
    <x v="1765"/>
    <x v="1"/>
    <x v="0"/>
    <x v="2228"/>
    <x v="263"/>
    <x v="3391"/>
    <x v="2"/>
    <x v="1"/>
    <x v="5"/>
    <x v="5"/>
    <x v="0"/>
    <x v="0"/>
    <x v="10"/>
    <x v="0"/>
  </r>
  <r>
    <x v="3"/>
    <x v="0"/>
    <x v="296"/>
    <x v="318"/>
    <x v="63"/>
    <x v="2"/>
    <x v="6276"/>
    <x v="505"/>
    <x v="1"/>
    <x v="0"/>
    <x v="617"/>
    <x v="264"/>
    <x v="3392"/>
    <x v="2"/>
    <x v="1"/>
    <x v="5"/>
    <x v="5"/>
    <x v="0"/>
    <x v="0"/>
    <x v="10"/>
    <x v="0"/>
  </r>
  <r>
    <x v="3"/>
    <x v="0"/>
    <x v="346"/>
    <x v="374"/>
    <x v="63"/>
    <x v="2"/>
    <x v="6277"/>
    <x v="1766"/>
    <x v="1"/>
    <x v="0"/>
    <x v="2229"/>
    <x v="310"/>
    <x v="3393"/>
    <x v="2"/>
    <x v="1"/>
    <x v="7"/>
    <x v="7"/>
    <x v="0"/>
    <x v="0"/>
    <x v="10"/>
    <x v="0"/>
  </r>
  <r>
    <x v="3"/>
    <x v="0"/>
    <x v="359"/>
    <x v="387"/>
    <x v="63"/>
    <x v="2"/>
    <x v="6278"/>
    <x v="1767"/>
    <x v="1"/>
    <x v="0"/>
    <x v="2230"/>
    <x v="321"/>
    <x v="3394"/>
    <x v="2"/>
    <x v="1"/>
    <x v="7"/>
    <x v="7"/>
    <x v="0"/>
    <x v="0"/>
    <x v="10"/>
    <x v="0"/>
  </r>
  <r>
    <x v="3"/>
    <x v="0"/>
    <x v="576"/>
    <x v="612"/>
    <x v="63"/>
    <x v="2"/>
    <x v="6279"/>
    <x v="1768"/>
    <x v="1"/>
    <x v="0"/>
    <x v="2231"/>
    <x v="497"/>
    <x v="3395"/>
    <x v="2"/>
    <x v="1"/>
    <x v="5"/>
    <x v="5"/>
    <x v="0"/>
    <x v="0"/>
    <x v="10"/>
    <x v="0"/>
  </r>
  <r>
    <x v="3"/>
    <x v="0"/>
    <x v="230"/>
    <x v="246"/>
    <x v="63"/>
    <x v="2"/>
    <x v="6280"/>
    <x v="1769"/>
    <x v="1"/>
    <x v="0"/>
    <x v="2232"/>
    <x v="202"/>
    <x v="3396"/>
    <x v="2"/>
    <x v="1"/>
    <x v="22"/>
    <x v="22"/>
    <x v="0"/>
    <x v="0"/>
    <x v="10"/>
    <x v="0"/>
  </r>
  <r>
    <x v="3"/>
    <x v="0"/>
    <x v="28"/>
    <x v="28"/>
    <x v="63"/>
    <x v="2"/>
    <x v="6281"/>
    <x v="1770"/>
    <x v="1"/>
    <x v="0"/>
    <x v="2233"/>
    <x v="28"/>
    <x v="3397"/>
    <x v="1"/>
    <x v="1"/>
    <x v="10"/>
    <x v="10"/>
    <x v="0"/>
    <x v="0"/>
    <x v="10"/>
    <x v="0"/>
  </r>
  <r>
    <x v="3"/>
    <x v="0"/>
    <x v="299"/>
    <x v="321"/>
    <x v="63"/>
    <x v="2"/>
    <x v="6282"/>
    <x v="1639"/>
    <x v="1"/>
    <x v="0"/>
    <x v="2234"/>
    <x v="267"/>
    <x v="3398"/>
    <x v="2"/>
    <x v="1"/>
    <x v="22"/>
    <x v="22"/>
    <x v="0"/>
    <x v="0"/>
    <x v="10"/>
    <x v="0"/>
  </r>
  <r>
    <x v="3"/>
    <x v="0"/>
    <x v="300"/>
    <x v="322"/>
    <x v="63"/>
    <x v="2"/>
    <x v="6283"/>
    <x v="1771"/>
    <x v="1"/>
    <x v="0"/>
    <x v="2235"/>
    <x v="268"/>
    <x v="3399"/>
    <x v="3"/>
    <x v="2"/>
    <x v="9"/>
    <x v="9"/>
    <x v="0"/>
    <x v="0"/>
    <x v="10"/>
    <x v="0"/>
  </r>
  <r>
    <x v="3"/>
    <x v="0"/>
    <x v="240"/>
    <x v="256"/>
    <x v="63"/>
    <x v="2"/>
    <x v="6284"/>
    <x v="1772"/>
    <x v="1"/>
    <x v="0"/>
    <x v="2236"/>
    <x v="212"/>
    <x v="3400"/>
    <x v="1"/>
    <x v="1"/>
    <x v="11"/>
    <x v="11"/>
    <x v="0"/>
    <x v="0"/>
    <x v="10"/>
    <x v="0"/>
  </r>
  <r>
    <x v="3"/>
    <x v="0"/>
    <x v="242"/>
    <x v="258"/>
    <x v="63"/>
    <x v="2"/>
    <x v="6285"/>
    <x v="1026"/>
    <x v="1"/>
    <x v="0"/>
    <x v="2237"/>
    <x v="214"/>
    <x v="3401"/>
    <x v="1"/>
    <x v="1"/>
    <x v="11"/>
    <x v="11"/>
    <x v="0"/>
    <x v="0"/>
    <x v="10"/>
    <x v="0"/>
  </r>
  <r>
    <x v="3"/>
    <x v="0"/>
    <x v="33"/>
    <x v="33"/>
    <x v="63"/>
    <x v="2"/>
    <x v="6286"/>
    <x v="843"/>
    <x v="1"/>
    <x v="0"/>
    <x v="1016"/>
    <x v="33"/>
    <x v="3402"/>
    <x v="1"/>
    <x v="1"/>
    <x v="11"/>
    <x v="11"/>
    <x v="0"/>
    <x v="0"/>
    <x v="10"/>
    <x v="0"/>
  </r>
  <r>
    <x v="3"/>
    <x v="0"/>
    <x v="522"/>
    <x v="554"/>
    <x v="63"/>
    <x v="2"/>
    <x v="6287"/>
    <x v="1773"/>
    <x v="1"/>
    <x v="0"/>
    <x v="2238"/>
    <x v="451"/>
    <x v="3403"/>
    <x v="1"/>
    <x v="1"/>
    <x v="11"/>
    <x v="11"/>
    <x v="0"/>
    <x v="0"/>
    <x v="10"/>
    <x v="0"/>
  </r>
  <r>
    <x v="3"/>
    <x v="0"/>
    <x v="654"/>
    <x v="692"/>
    <x v="63"/>
    <x v="2"/>
    <x v="6288"/>
    <x v="1774"/>
    <x v="1"/>
    <x v="0"/>
    <x v="2239"/>
    <x v="566"/>
    <x v="3404"/>
    <x v="3"/>
    <x v="2"/>
    <x v="9"/>
    <x v="9"/>
    <x v="0"/>
    <x v="0"/>
    <x v="10"/>
    <x v="0"/>
  </r>
  <r>
    <x v="3"/>
    <x v="0"/>
    <x v="34"/>
    <x v="34"/>
    <x v="63"/>
    <x v="2"/>
    <x v="6289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3"/>
    <x v="2"/>
    <x v="6290"/>
    <x v="576"/>
    <x v="1"/>
    <x v="0"/>
    <x v="2240"/>
    <x v="35"/>
    <x v="3405"/>
    <x v="2"/>
    <x v="1"/>
    <x v="13"/>
    <x v="13"/>
    <x v="0"/>
    <x v="0"/>
    <x v="10"/>
    <x v="0"/>
  </r>
  <r>
    <x v="3"/>
    <x v="0"/>
    <x v="35"/>
    <x v="35"/>
    <x v="63"/>
    <x v="2"/>
    <x v="6291"/>
    <x v="1775"/>
    <x v="1"/>
    <x v="0"/>
    <x v="2241"/>
    <x v="34"/>
    <x v="3406"/>
    <x v="2"/>
    <x v="1"/>
    <x v="13"/>
    <x v="13"/>
    <x v="0"/>
    <x v="0"/>
    <x v="10"/>
    <x v="0"/>
  </r>
  <r>
    <x v="3"/>
    <x v="0"/>
    <x v="36"/>
    <x v="36"/>
    <x v="63"/>
    <x v="2"/>
    <x v="6292"/>
    <x v="642"/>
    <x v="1"/>
    <x v="0"/>
    <x v="1284"/>
    <x v="35"/>
    <x v="3407"/>
    <x v="2"/>
    <x v="1"/>
    <x v="13"/>
    <x v="13"/>
    <x v="0"/>
    <x v="0"/>
    <x v="10"/>
    <x v="0"/>
  </r>
  <r>
    <x v="3"/>
    <x v="0"/>
    <x v="36"/>
    <x v="36"/>
    <x v="63"/>
    <x v="2"/>
    <x v="6293"/>
    <x v="410"/>
    <x v="1"/>
    <x v="0"/>
    <x v="2242"/>
    <x v="35"/>
    <x v="3408"/>
    <x v="2"/>
    <x v="1"/>
    <x v="13"/>
    <x v="13"/>
    <x v="0"/>
    <x v="0"/>
    <x v="10"/>
    <x v="0"/>
  </r>
  <r>
    <x v="3"/>
    <x v="0"/>
    <x v="37"/>
    <x v="37"/>
    <x v="63"/>
    <x v="2"/>
    <x v="6294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3"/>
    <x v="2"/>
    <x v="6295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3"/>
    <x v="2"/>
    <x v="6296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3"/>
    <x v="2"/>
    <x v="6297"/>
    <x v="4"/>
    <x v="1"/>
    <x v="0"/>
    <x v="4"/>
    <x v="121"/>
    <x v="0"/>
    <x v="2"/>
    <x v="1"/>
    <x v="13"/>
    <x v="13"/>
    <x v="0"/>
    <x v="0"/>
    <x v="10"/>
    <x v="0"/>
  </r>
  <r>
    <x v="3"/>
    <x v="0"/>
    <x v="42"/>
    <x v="42"/>
    <x v="63"/>
    <x v="2"/>
    <x v="6298"/>
    <x v="1349"/>
    <x v="2"/>
    <x v="1"/>
    <x v="2243"/>
    <x v="40"/>
    <x v="3409"/>
    <x v="2"/>
    <x v="1"/>
    <x v="5"/>
    <x v="5"/>
    <x v="0"/>
    <x v="0"/>
    <x v="10"/>
    <x v="0"/>
  </r>
  <r>
    <x v="3"/>
    <x v="0"/>
    <x v="44"/>
    <x v="44"/>
    <x v="63"/>
    <x v="2"/>
    <x v="6299"/>
    <x v="1776"/>
    <x v="2"/>
    <x v="1"/>
    <x v="2020"/>
    <x v="42"/>
    <x v="3410"/>
    <x v="2"/>
    <x v="1"/>
    <x v="5"/>
    <x v="5"/>
    <x v="0"/>
    <x v="0"/>
    <x v="10"/>
    <x v="0"/>
  </r>
  <r>
    <x v="3"/>
    <x v="0"/>
    <x v="45"/>
    <x v="45"/>
    <x v="63"/>
    <x v="2"/>
    <x v="6300"/>
    <x v="1777"/>
    <x v="2"/>
    <x v="1"/>
    <x v="2244"/>
    <x v="43"/>
    <x v="3411"/>
    <x v="2"/>
    <x v="1"/>
    <x v="5"/>
    <x v="5"/>
    <x v="0"/>
    <x v="0"/>
    <x v="10"/>
    <x v="0"/>
  </r>
  <r>
    <x v="3"/>
    <x v="0"/>
    <x v="368"/>
    <x v="396"/>
    <x v="63"/>
    <x v="2"/>
    <x v="6301"/>
    <x v="47"/>
    <x v="2"/>
    <x v="2"/>
    <x v="47"/>
    <x v="49"/>
    <x v="49"/>
    <x v="4"/>
    <x v="3"/>
    <x v="16"/>
    <x v="16"/>
    <x v="0"/>
    <x v="0"/>
    <x v="10"/>
    <x v="0"/>
  </r>
  <r>
    <x v="3"/>
    <x v="0"/>
    <x v="251"/>
    <x v="267"/>
    <x v="63"/>
    <x v="2"/>
    <x v="6302"/>
    <x v="47"/>
    <x v="2"/>
    <x v="2"/>
    <x v="47"/>
    <x v="55"/>
    <x v="261"/>
    <x v="4"/>
    <x v="3"/>
    <x v="16"/>
    <x v="16"/>
    <x v="0"/>
    <x v="0"/>
    <x v="10"/>
    <x v="0"/>
  </r>
  <r>
    <x v="3"/>
    <x v="0"/>
    <x v="49"/>
    <x v="49"/>
    <x v="63"/>
    <x v="2"/>
    <x v="6303"/>
    <x v="47"/>
    <x v="2"/>
    <x v="2"/>
    <x v="47"/>
    <x v="47"/>
    <x v="1580"/>
    <x v="4"/>
    <x v="3"/>
    <x v="16"/>
    <x v="16"/>
    <x v="0"/>
    <x v="0"/>
    <x v="10"/>
    <x v="0"/>
  </r>
  <r>
    <x v="3"/>
    <x v="0"/>
    <x v="55"/>
    <x v="54"/>
    <x v="63"/>
    <x v="2"/>
    <x v="6304"/>
    <x v="1260"/>
    <x v="2"/>
    <x v="2"/>
    <x v="445"/>
    <x v="52"/>
    <x v="2387"/>
    <x v="4"/>
    <x v="3"/>
    <x v="16"/>
    <x v="16"/>
    <x v="0"/>
    <x v="0"/>
    <x v="10"/>
    <x v="0"/>
  </r>
  <r>
    <x v="3"/>
    <x v="0"/>
    <x v="56"/>
    <x v="55"/>
    <x v="63"/>
    <x v="2"/>
    <x v="6305"/>
    <x v="45"/>
    <x v="2"/>
    <x v="2"/>
    <x v="45"/>
    <x v="53"/>
    <x v="265"/>
    <x v="4"/>
    <x v="3"/>
    <x v="16"/>
    <x v="16"/>
    <x v="0"/>
    <x v="0"/>
    <x v="10"/>
    <x v="0"/>
  </r>
  <r>
    <x v="3"/>
    <x v="0"/>
    <x v="58"/>
    <x v="57"/>
    <x v="63"/>
    <x v="2"/>
    <x v="6306"/>
    <x v="116"/>
    <x v="2"/>
    <x v="2"/>
    <x v="187"/>
    <x v="54"/>
    <x v="266"/>
    <x v="4"/>
    <x v="3"/>
    <x v="16"/>
    <x v="16"/>
    <x v="0"/>
    <x v="0"/>
    <x v="10"/>
    <x v="0"/>
  </r>
  <r>
    <x v="3"/>
    <x v="0"/>
    <x v="311"/>
    <x v="333"/>
    <x v="63"/>
    <x v="2"/>
    <x v="6307"/>
    <x v="47"/>
    <x v="2"/>
    <x v="2"/>
    <x v="47"/>
    <x v="279"/>
    <x v="699"/>
    <x v="4"/>
    <x v="3"/>
    <x v="16"/>
    <x v="16"/>
    <x v="0"/>
    <x v="0"/>
    <x v="10"/>
    <x v="0"/>
  </r>
  <r>
    <x v="3"/>
    <x v="0"/>
    <x v="317"/>
    <x v="339"/>
    <x v="63"/>
    <x v="2"/>
    <x v="6308"/>
    <x v="1778"/>
    <x v="2"/>
    <x v="1"/>
    <x v="2245"/>
    <x v="284"/>
    <x v="3412"/>
    <x v="2"/>
    <x v="1"/>
    <x v="22"/>
    <x v="22"/>
    <x v="0"/>
    <x v="0"/>
    <x v="10"/>
    <x v="0"/>
  </r>
  <r>
    <x v="3"/>
    <x v="0"/>
    <x v="318"/>
    <x v="340"/>
    <x v="63"/>
    <x v="2"/>
    <x v="6309"/>
    <x v="111"/>
    <x v="2"/>
    <x v="1"/>
    <x v="106"/>
    <x v="285"/>
    <x v="1300"/>
    <x v="2"/>
    <x v="1"/>
    <x v="22"/>
    <x v="22"/>
    <x v="0"/>
    <x v="0"/>
    <x v="10"/>
    <x v="0"/>
  </r>
  <r>
    <x v="3"/>
    <x v="0"/>
    <x v="159"/>
    <x v="169"/>
    <x v="63"/>
    <x v="2"/>
    <x v="6310"/>
    <x v="566"/>
    <x v="2"/>
    <x v="1"/>
    <x v="695"/>
    <x v="140"/>
    <x v="1590"/>
    <x v="1"/>
    <x v="1"/>
    <x v="10"/>
    <x v="10"/>
    <x v="0"/>
    <x v="0"/>
    <x v="10"/>
    <x v="0"/>
  </r>
  <r>
    <x v="3"/>
    <x v="0"/>
    <x v="427"/>
    <x v="453"/>
    <x v="63"/>
    <x v="2"/>
    <x v="6311"/>
    <x v="879"/>
    <x v="2"/>
    <x v="1"/>
    <x v="2246"/>
    <x v="378"/>
    <x v="3413"/>
    <x v="3"/>
    <x v="2"/>
    <x v="17"/>
    <x v="17"/>
    <x v="0"/>
    <x v="0"/>
    <x v="10"/>
    <x v="0"/>
  </r>
  <r>
    <x v="3"/>
    <x v="0"/>
    <x v="256"/>
    <x v="272"/>
    <x v="63"/>
    <x v="2"/>
    <x v="6312"/>
    <x v="2"/>
    <x v="2"/>
    <x v="1"/>
    <x v="2247"/>
    <x v="226"/>
    <x v="3414"/>
    <x v="1"/>
    <x v="1"/>
    <x v="18"/>
    <x v="18"/>
    <x v="0"/>
    <x v="0"/>
    <x v="10"/>
    <x v="0"/>
  </r>
  <r>
    <x v="3"/>
    <x v="0"/>
    <x v="256"/>
    <x v="272"/>
    <x v="63"/>
    <x v="2"/>
    <x v="6313"/>
    <x v="894"/>
    <x v="2"/>
    <x v="1"/>
    <x v="2248"/>
    <x v="226"/>
    <x v="3415"/>
    <x v="1"/>
    <x v="1"/>
    <x v="18"/>
    <x v="18"/>
    <x v="0"/>
    <x v="0"/>
    <x v="10"/>
    <x v="0"/>
  </r>
  <r>
    <x v="3"/>
    <x v="0"/>
    <x v="66"/>
    <x v="65"/>
    <x v="63"/>
    <x v="2"/>
    <x v="6314"/>
    <x v="47"/>
    <x v="2"/>
    <x v="2"/>
    <x v="69"/>
    <x v="61"/>
    <x v="3416"/>
    <x v="4"/>
    <x v="3"/>
    <x v="19"/>
    <x v="19"/>
    <x v="0"/>
    <x v="0"/>
    <x v="10"/>
    <x v="0"/>
  </r>
  <r>
    <x v="3"/>
    <x v="0"/>
    <x v="375"/>
    <x v="403"/>
    <x v="63"/>
    <x v="2"/>
    <x v="6315"/>
    <x v="59"/>
    <x v="2"/>
    <x v="2"/>
    <x v="129"/>
    <x v="335"/>
    <x v="1498"/>
    <x v="4"/>
    <x v="3"/>
    <x v="20"/>
    <x v="20"/>
    <x v="0"/>
    <x v="0"/>
    <x v="10"/>
    <x v="0"/>
  </r>
  <r>
    <x v="3"/>
    <x v="0"/>
    <x v="320"/>
    <x v="342"/>
    <x v="63"/>
    <x v="2"/>
    <x v="6316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1"/>
    <x v="343"/>
    <x v="63"/>
    <x v="2"/>
    <x v="6317"/>
    <x v="52"/>
    <x v="2"/>
    <x v="2"/>
    <x v="193"/>
    <x v="288"/>
    <x v="901"/>
    <x v="4"/>
    <x v="3"/>
    <x v="19"/>
    <x v="19"/>
    <x v="0"/>
    <x v="0"/>
    <x v="10"/>
    <x v="0"/>
  </r>
  <r>
    <x v="3"/>
    <x v="0"/>
    <x v="323"/>
    <x v="345"/>
    <x v="63"/>
    <x v="2"/>
    <x v="6318"/>
    <x v="45"/>
    <x v="2"/>
    <x v="2"/>
    <x v="131"/>
    <x v="183"/>
    <x v="203"/>
    <x v="4"/>
    <x v="3"/>
    <x v="20"/>
    <x v="20"/>
    <x v="0"/>
    <x v="0"/>
    <x v="10"/>
    <x v="0"/>
  </r>
  <r>
    <x v="3"/>
    <x v="0"/>
    <x v="68"/>
    <x v="67"/>
    <x v="63"/>
    <x v="2"/>
    <x v="6319"/>
    <x v="51"/>
    <x v="2"/>
    <x v="2"/>
    <x v="60"/>
    <x v="63"/>
    <x v="65"/>
    <x v="4"/>
    <x v="3"/>
    <x v="19"/>
    <x v="19"/>
    <x v="0"/>
    <x v="0"/>
    <x v="10"/>
    <x v="0"/>
  </r>
  <r>
    <x v="3"/>
    <x v="0"/>
    <x v="69"/>
    <x v="68"/>
    <x v="63"/>
    <x v="2"/>
    <x v="6320"/>
    <x v="45"/>
    <x v="2"/>
    <x v="2"/>
    <x v="65"/>
    <x v="63"/>
    <x v="454"/>
    <x v="4"/>
    <x v="3"/>
    <x v="19"/>
    <x v="19"/>
    <x v="0"/>
    <x v="0"/>
    <x v="10"/>
    <x v="0"/>
  </r>
  <r>
    <x v="3"/>
    <x v="0"/>
    <x v="324"/>
    <x v="346"/>
    <x v="63"/>
    <x v="2"/>
    <x v="6321"/>
    <x v="45"/>
    <x v="2"/>
    <x v="2"/>
    <x v="61"/>
    <x v="66"/>
    <x v="72"/>
    <x v="4"/>
    <x v="3"/>
    <x v="21"/>
    <x v="21"/>
    <x v="0"/>
    <x v="0"/>
    <x v="10"/>
    <x v="0"/>
  </r>
  <r>
    <x v="3"/>
    <x v="0"/>
    <x v="377"/>
    <x v="405"/>
    <x v="63"/>
    <x v="2"/>
    <x v="6322"/>
    <x v="51"/>
    <x v="2"/>
    <x v="2"/>
    <x v="76"/>
    <x v="231"/>
    <x v="905"/>
    <x v="4"/>
    <x v="3"/>
    <x v="20"/>
    <x v="20"/>
    <x v="0"/>
    <x v="0"/>
    <x v="10"/>
    <x v="0"/>
  </r>
  <r>
    <x v="3"/>
    <x v="0"/>
    <x v="432"/>
    <x v="458"/>
    <x v="63"/>
    <x v="2"/>
    <x v="6323"/>
    <x v="45"/>
    <x v="2"/>
    <x v="2"/>
    <x v="61"/>
    <x v="382"/>
    <x v="570"/>
    <x v="4"/>
    <x v="3"/>
    <x v="21"/>
    <x v="21"/>
    <x v="0"/>
    <x v="0"/>
    <x v="10"/>
    <x v="0"/>
  </r>
  <r>
    <x v="3"/>
    <x v="0"/>
    <x v="213"/>
    <x v="229"/>
    <x v="63"/>
    <x v="2"/>
    <x v="6324"/>
    <x v="45"/>
    <x v="2"/>
    <x v="2"/>
    <x v="65"/>
    <x v="186"/>
    <x v="207"/>
    <x v="4"/>
    <x v="3"/>
    <x v="19"/>
    <x v="19"/>
    <x v="0"/>
    <x v="0"/>
    <x v="10"/>
    <x v="0"/>
  </r>
  <r>
    <x v="3"/>
    <x v="0"/>
    <x v="70"/>
    <x v="69"/>
    <x v="63"/>
    <x v="2"/>
    <x v="6325"/>
    <x v="45"/>
    <x v="2"/>
    <x v="2"/>
    <x v="61"/>
    <x v="64"/>
    <x v="66"/>
    <x v="4"/>
    <x v="3"/>
    <x v="21"/>
    <x v="21"/>
    <x v="0"/>
    <x v="0"/>
    <x v="10"/>
    <x v="0"/>
  </r>
  <r>
    <x v="3"/>
    <x v="0"/>
    <x v="378"/>
    <x v="406"/>
    <x v="63"/>
    <x v="2"/>
    <x v="6326"/>
    <x v="47"/>
    <x v="2"/>
    <x v="2"/>
    <x v="68"/>
    <x v="238"/>
    <x v="1096"/>
    <x v="4"/>
    <x v="3"/>
    <x v="20"/>
    <x v="20"/>
    <x v="0"/>
    <x v="0"/>
    <x v="10"/>
    <x v="0"/>
  </r>
  <r>
    <x v="3"/>
    <x v="0"/>
    <x v="72"/>
    <x v="71"/>
    <x v="63"/>
    <x v="2"/>
    <x v="6327"/>
    <x v="52"/>
    <x v="2"/>
    <x v="2"/>
    <x v="72"/>
    <x v="63"/>
    <x v="92"/>
    <x v="4"/>
    <x v="3"/>
    <x v="19"/>
    <x v="19"/>
    <x v="0"/>
    <x v="0"/>
    <x v="10"/>
    <x v="0"/>
  </r>
  <r>
    <x v="3"/>
    <x v="0"/>
    <x v="380"/>
    <x v="408"/>
    <x v="63"/>
    <x v="2"/>
    <x v="6328"/>
    <x v="45"/>
    <x v="2"/>
    <x v="2"/>
    <x v="61"/>
    <x v="231"/>
    <x v="455"/>
    <x v="4"/>
    <x v="3"/>
    <x v="20"/>
    <x v="20"/>
    <x v="0"/>
    <x v="0"/>
    <x v="10"/>
    <x v="0"/>
  </r>
  <r>
    <x v="3"/>
    <x v="0"/>
    <x v="382"/>
    <x v="410"/>
    <x v="63"/>
    <x v="2"/>
    <x v="6329"/>
    <x v="45"/>
    <x v="2"/>
    <x v="2"/>
    <x v="131"/>
    <x v="187"/>
    <x v="1081"/>
    <x v="4"/>
    <x v="3"/>
    <x v="20"/>
    <x v="20"/>
    <x v="0"/>
    <x v="0"/>
    <x v="10"/>
    <x v="0"/>
  </r>
  <r>
    <x v="3"/>
    <x v="0"/>
    <x v="161"/>
    <x v="171"/>
    <x v="63"/>
    <x v="2"/>
    <x v="6330"/>
    <x v="45"/>
    <x v="2"/>
    <x v="2"/>
    <x v="65"/>
    <x v="142"/>
    <x v="152"/>
    <x v="4"/>
    <x v="3"/>
    <x v="19"/>
    <x v="19"/>
    <x v="0"/>
    <x v="0"/>
    <x v="10"/>
    <x v="0"/>
  </r>
  <r>
    <x v="3"/>
    <x v="0"/>
    <x v="257"/>
    <x v="273"/>
    <x v="63"/>
    <x v="2"/>
    <x v="6331"/>
    <x v="51"/>
    <x v="2"/>
    <x v="2"/>
    <x v="84"/>
    <x v="227"/>
    <x v="2577"/>
    <x v="4"/>
    <x v="3"/>
    <x v="19"/>
    <x v="19"/>
    <x v="0"/>
    <x v="0"/>
    <x v="10"/>
    <x v="0"/>
  </r>
  <r>
    <x v="3"/>
    <x v="0"/>
    <x v="162"/>
    <x v="172"/>
    <x v="63"/>
    <x v="2"/>
    <x v="6332"/>
    <x v="59"/>
    <x v="2"/>
    <x v="2"/>
    <x v="129"/>
    <x v="143"/>
    <x v="153"/>
    <x v="4"/>
    <x v="3"/>
    <x v="21"/>
    <x v="21"/>
    <x v="0"/>
    <x v="0"/>
    <x v="10"/>
    <x v="0"/>
  </r>
  <r>
    <x v="3"/>
    <x v="0"/>
    <x v="259"/>
    <x v="275"/>
    <x v="63"/>
    <x v="2"/>
    <x v="6333"/>
    <x v="45"/>
    <x v="2"/>
    <x v="2"/>
    <x v="61"/>
    <x v="228"/>
    <x v="656"/>
    <x v="4"/>
    <x v="3"/>
    <x v="20"/>
    <x v="20"/>
    <x v="0"/>
    <x v="0"/>
    <x v="10"/>
    <x v="0"/>
  </r>
  <r>
    <x v="3"/>
    <x v="0"/>
    <x v="163"/>
    <x v="173"/>
    <x v="63"/>
    <x v="2"/>
    <x v="6334"/>
    <x v="45"/>
    <x v="2"/>
    <x v="2"/>
    <x v="131"/>
    <x v="144"/>
    <x v="657"/>
    <x v="4"/>
    <x v="3"/>
    <x v="20"/>
    <x v="20"/>
    <x v="0"/>
    <x v="0"/>
    <x v="10"/>
    <x v="0"/>
  </r>
  <r>
    <x v="3"/>
    <x v="0"/>
    <x v="75"/>
    <x v="74"/>
    <x v="63"/>
    <x v="2"/>
    <x v="6335"/>
    <x v="47"/>
    <x v="2"/>
    <x v="2"/>
    <x v="69"/>
    <x v="68"/>
    <x v="155"/>
    <x v="4"/>
    <x v="3"/>
    <x v="19"/>
    <x v="19"/>
    <x v="0"/>
    <x v="0"/>
    <x v="10"/>
    <x v="0"/>
  </r>
  <r>
    <x v="3"/>
    <x v="0"/>
    <x v="164"/>
    <x v="174"/>
    <x v="63"/>
    <x v="2"/>
    <x v="6336"/>
    <x v="47"/>
    <x v="2"/>
    <x v="2"/>
    <x v="85"/>
    <x v="145"/>
    <x v="1105"/>
    <x v="4"/>
    <x v="3"/>
    <x v="16"/>
    <x v="16"/>
    <x v="0"/>
    <x v="0"/>
    <x v="10"/>
    <x v="0"/>
  </r>
  <r>
    <x v="3"/>
    <x v="0"/>
    <x v="165"/>
    <x v="175"/>
    <x v="63"/>
    <x v="2"/>
    <x v="6337"/>
    <x v="47"/>
    <x v="2"/>
    <x v="2"/>
    <x v="68"/>
    <x v="146"/>
    <x v="710"/>
    <x v="4"/>
    <x v="3"/>
    <x v="21"/>
    <x v="21"/>
    <x v="0"/>
    <x v="0"/>
    <x v="10"/>
    <x v="0"/>
  </r>
  <r>
    <x v="3"/>
    <x v="0"/>
    <x v="260"/>
    <x v="276"/>
    <x v="63"/>
    <x v="2"/>
    <x v="6338"/>
    <x v="47"/>
    <x v="2"/>
    <x v="2"/>
    <x v="68"/>
    <x v="229"/>
    <x v="2644"/>
    <x v="4"/>
    <x v="3"/>
    <x v="20"/>
    <x v="20"/>
    <x v="0"/>
    <x v="0"/>
    <x v="10"/>
    <x v="0"/>
  </r>
  <r>
    <x v="3"/>
    <x v="0"/>
    <x v="327"/>
    <x v="349"/>
    <x v="63"/>
    <x v="2"/>
    <x v="6339"/>
    <x v="47"/>
    <x v="2"/>
    <x v="2"/>
    <x v="85"/>
    <x v="291"/>
    <x v="660"/>
    <x v="4"/>
    <x v="3"/>
    <x v="20"/>
    <x v="20"/>
    <x v="0"/>
    <x v="0"/>
    <x v="10"/>
    <x v="0"/>
  </r>
  <r>
    <x v="3"/>
    <x v="0"/>
    <x v="262"/>
    <x v="278"/>
    <x v="63"/>
    <x v="2"/>
    <x v="6340"/>
    <x v="52"/>
    <x v="2"/>
    <x v="2"/>
    <x v="67"/>
    <x v="231"/>
    <x v="278"/>
    <x v="4"/>
    <x v="3"/>
    <x v="20"/>
    <x v="20"/>
    <x v="0"/>
    <x v="0"/>
    <x v="10"/>
    <x v="0"/>
  </r>
  <r>
    <x v="3"/>
    <x v="0"/>
    <x v="214"/>
    <x v="230"/>
    <x v="63"/>
    <x v="2"/>
    <x v="6341"/>
    <x v="52"/>
    <x v="2"/>
    <x v="2"/>
    <x v="193"/>
    <x v="187"/>
    <x v="2448"/>
    <x v="4"/>
    <x v="3"/>
    <x v="20"/>
    <x v="20"/>
    <x v="0"/>
    <x v="0"/>
    <x v="10"/>
    <x v="0"/>
  </r>
  <r>
    <x v="3"/>
    <x v="0"/>
    <x v="437"/>
    <x v="463"/>
    <x v="63"/>
    <x v="2"/>
    <x v="6342"/>
    <x v="52"/>
    <x v="2"/>
    <x v="2"/>
    <x v="72"/>
    <x v="75"/>
    <x v="80"/>
    <x v="4"/>
    <x v="3"/>
    <x v="19"/>
    <x v="19"/>
    <x v="0"/>
    <x v="0"/>
    <x v="10"/>
    <x v="0"/>
  </r>
  <r>
    <x v="3"/>
    <x v="0"/>
    <x v="385"/>
    <x v="413"/>
    <x v="63"/>
    <x v="2"/>
    <x v="6343"/>
    <x v="47"/>
    <x v="2"/>
    <x v="2"/>
    <x v="68"/>
    <x v="341"/>
    <x v="2826"/>
    <x v="4"/>
    <x v="3"/>
    <x v="20"/>
    <x v="20"/>
    <x v="0"/>
    <x v="0"/>
    <x v="10"/>
    <x v="0"/>
  </r>
  <r>
    <x v="3"/>
    <x v="0"/>
    <x v="386"/>
    <x v="414"/>
    <x v="63"/>
    <x v="2"/>
    <x v="6344"/>
    <x v="60"/>
    <x v="2"/>
    <x v="2"/>
    <x v="429"/>
    <x v="342"/>
    <x v="3417"/>
    <x v="4"/>
    <x v="3"/>
    <x v="20"/>
    <x v="20"/>
    <x v="0"/>
    <x v="0"/>
    <x v="10"/>
    <x v="0"/>
  </r>
  <r>
    <x v="3"/>
    <x v="0"/>
    <x v="80"/>
    <x v="79"/>
    <x v="63"/>
    <x v="2"/>
    <x v="6345"/>
    <x v="47"/>
    <x v="2"/>
    <x v="2"/>
    <x v="69"/>
    <x v="72"/>
    <x v="76"/>
    <x v="4"/>
    <x v="3"/>
    <x v="19"/>
    <x v="19"/>
    <x v="0"/>
    <x v="0"/>
    <x v="10"/>
    <x v="0"/>
  </r>
  <r>
    <x v="3"/>
    <x v="0"/>
    <x v="438"/>
    <x v="464"/>
    <x v="63"/>
    <x v="2"/>
    <x v="6346"/>
    <x v="45"/>
    <x v="2"/>
    <x v="2"/>
    <x v="61"/>
    <x v="384"/>
    <x v="581"/>
    <x v="4"/>
    <x v="3"/>
    <x v="21"/>
    <x v="21"/>
    <x v="0"/>
    <x v="0"/>
    <x v="10"/>
    <x v="0"/>
  </r>
  <r>
    <x v="3"/>
    <x v="0"/>
    <x v="171"/>
    <x v="181"/>
    <x v="63"/>
    <x v="2"/>
    <x v="6347"/>
    <x v="220"/>
    <x v="2"/>
    <x v="2"/>
    <x v="2249"/>
    <x v="152"/>
    <x v="3418"/>
    <x v="4"/>
    <x v="3"/>
    <x v="19"/>
    <x v="19"/>
    <x v="0"/>
    <x v="0"/>
    <x v="10"/>
    <x v="0"/>
  </r>
  <r>
    <x v="3"/>
    <x v="0"/>
    <x v="501"/>
    <x v="731"/>
    <x v="63"/>
    <x v="2"/>
    <x v="6348"/>
    <x v="118"/>
    <x v="2"/>
    <x v="2"/>
    <x v="646"/>
    <x v="434"/>
    <x v="3419"/>
    <x v="4"/>
    <x v="3"/>
    <x v="19"/>
    <x v="19"/>
    <x v="0"/>
    <x v="0"/>
    <x v="10"/>
    <x v="0"/>
  </r>
  <r>
    <x v="3"/>
    <x v="0"/>
    <x v="173"/>
    <x v="183"/>
    <x v="63"/>
    <x v="2"/>
    <x v="6349"/>
    <x v="63"/>
    <x v="2"/>
    <x v="2"/>
    <x v="432"/>
    <x v="154"/>
    <x v="3420"/>
    <x v="4"/>
    <x v="3"/>
    <x v="16"/>
    <x v="16"/>
    <x v="0"/>
    <x v="0"/>
    <x v="10"/>
    <x v="0"/>
  </r>
  <r>
    <x v="3"/>
    <x v="0"/>
    <x v="174"/>
    <x v="184"/>
    <x v="63"/>
    <x v="2"/>
    <x v="6350"/>
    <x v="220"/>
    <x v="2"/>
    <x v="2"/>
    <x v="255"/>
    <x v="155"/>
    <x v="3421"/>
    <x v="4"/>
    <x v="3"/>
    <x v="21"/>
    <x v="21"/>
    <x v="0"/>
    <x v="0"/>
    <x v="10"/>
    <x v="0"/>
  </r>
  <r>
    <x v="3"/>
    <x v="0"/>
    <x v="85"/>
    <x v="84"/>
    <x v="63"/>
    <x v="2"/>
    <x v="6351"/>
    <x v="47"/>
    <x v="2"/>
    <x v="2"/>
    <x v="69"/>
    <x v="75"/>
    <x v="840"/>
    <x v="4"/>
    <x v="3"/>
    <x v="19"/>
    <x v="19"/>
    <x v="0"/>
    <x v="0"/>
    <x v="10"/>
    <x v="0"/>
  </r>
  <r>
    <x v="3"/>
    <x v="0"/>
    <x v="175"/>
    <x v="185"/>
    <x v="63"/>
    <x v="2"/>
    <x v="6352"/>
    <x v="52"/>
    <x v="2"/>
    <x v="2"/>
    <x v="193"/>
    <x v="156"/>
    <x v="2510"/>
    <x v="4"/>
    <x v="3"/>
    <x v="20"/>
    <x v="20"/>
    <x v="0"/>
    <x v="0"/>
    <x v="10"/>
    <x v="0"/>
  </r>
  <r>
    <x v="3"/>
    <x v="0"/>
    <x v="88"/>
    <x v="87"/>
    <x v="63"/>
    <x v="2"/>
    <x v="6353"/>
    <x v="47"/>
    <x v="2"/>
    <x v="2"/>
    <x v="69"/>
    <x v="77"/>
    <x v="471"/>
    <x v="4"/>
    <x v="3"/>
    <x v="19"/>
    <x v="19"/>
    <x v="0"/>
    <x v="0"/>
    <x v="10"/>
    <x v="0"/>
  </r>
  <r>
    <x v="3"/>
    <x v="0"/>
    <x v="268"/>
    <x v="284"/>
    <x v="63"/>
    <x v="2"/>
    <x v="6354"/>
    <x v="52"/>
    <x v="2"/>
    <x v="2"/>
    <x v="193"/>
    <x v="237"/>
    <x v="3075"/>
    <x v="4"/>
    <x v="3"/>
    <x v="19"/>
    <x v="19"/>
    <x v="0"/>
    <x v="0"/>
    <x v="10"/>
    <x v="0"/>
  </r>
  <r>
    <x v="3"/>
    <x v="0"/>
    <x v="208"/>
    <x v="223"/>
    <x v="63"/>
    <x v="2"/>
    <x v="6355"/>
    <x v="354"/>
    <x v="2"/>
    <x v="2"/>
    <x v="426"/>
    <x v="182"/>
    <x v="2528"/>
    <x v="4"/>
    <x v="3"/>
    <x v="21"/>
    <x v="21"/>
    <x v="0"/>
    <x v="0"/>
    <x v="10"/>
    <x v="0"/>
  </r>
  <r>
    <x v="3"/>
    <x v="0"/>
    <x v="269"/>
    <x v="285"/>
    <x v="63"/>
    <x v="2"/>
    <x v="6356"/>
    <x v="125"/>
    <x v="2"/>
    <x v="2"/>
    <x v="322"/>
    <x v="238"/>
    <x v="472"/>
    <x v="4"/>
    <x v="3"/>
    <x v="20"/>
    <x v="20"/>
    <x v="0"/>
    <x v="0"/>
    <x v="10"/>
    <x v="0"/>
  </r>
  <r>
    <x v="3"/>
    <x v="0"/>
    <x v="209"/>
    <x v="224"/>
    <x v="63"/>
    <x v="2"/>
    <x v="6357"/>
    <x v="66"/>
    <x v="2"/>
    <x v="2"/>
    <x v="46"/>
    <x v="183"/>
    <x v="3147"/>
    <x v="4"/>
    <x v="3"/>
    <x v="20"/>
    <x v="20"/>
    <x v="0"/>
    <x v="0"/>
    <x v="10"/>
    <x v="0"/>
  </r>
  <r>
    <x v="3"/>
    <x v="0"/>
    <x v="176"/>
    <x v="186"/>
    <x v="63"/>
    <x v="2"/>
    <x v="6358"/>
    <x v="125"/>
    <x v="2"/>
    <x v="2"/>
    <x v="546"/>
    <x v="68"/>
    <x v="3422"/>
    <x v="4"/>
    <x v="3"/>
    <x v="19"/>
    <x v="19"/>
    <x v="0"/>
    <x v="0"/>
    <x v="10"/>
    <x v="0"/>
  </r>
  <r>
    <x v="3"/>
    <x v="0"/>
    <x v="440"/>
    <x v="466"/>
    <x v="63"/>
    <x v="2"/>
    <x v="6359"/>
    <x v="218"/>
    <x v="2"/>
    <x v="2"/>
    <x v="319"/>
    <x v="386"/>
    <x v="1285"/>
    <x v="4"/>
    <x v="3"/>
    <x v="21"/>
    <x v="21"/>
    <x v="0"/>
    <x v="0"/>
    <x v="10"/>
    <x v="0"/>
  </r>
  <r>
    <x v="3"/>
    <x v="0"/>
    <x v="443"/>
    <x v="469"/>
    <x v="63"/>
    <x v="2"/>
    <x v="6360"/>
    <x v="59"/>
    <x v="2"/>
    <x v="2"/>
    <x v="129"/>
    <x v="382"/>
    <x v="1725"/>
    <x v="4"/>
    <x v="3"/>
    <x v="21"/>
    <x v="21"/>
    <x v="0"/>
    <x v="0"/>
    <x v="10"/>
    <x v="0"/>
  </r>
  <r>
    <x v="3"/>
    <x v="0"/>
    <x v="177"/>
    <x v="187"/>
    <x v="63"/>
    <x v="2"/>
    <x v="6361"/>
    <x v="45"/>
    <x v="2"/>
    <x v="2"/>
    <x v="61"/>
    <x v="157"/>
    <x v="1198"/>
    <x v="4"/>
    <x v="3"/>
    <x v="21"/>
    <x v="21"/>
    <x v="0"/>
    <x v="0"/>
    <x v="10"/>
    <x v="0"/>
  </r>
  <r>
    <x v="3"/>
    <x v="0"/>
    <x v="179"/>
    <x v="189"/>
    <x v="63"/>
    <x v="2"/>
    <x v="6362"/>
    <x v="220"/>
    <x v="2"/>
    <x v="2"/>
    <x v="255"/>
    <x v="159"/>
    <x v="3423"/>
    <x v="4"/>
    <x v="3"/>
    <x v="21"/>
    <x v="21"/>
    <x v="0"/>
    <x v="0"/>
    <x v="10"/>
    <x v="0"/>
  </r>
  <r>
    <x v="3"/>
    <x v="0"/>
    <x v="180"/>
    <x v="190"/>
    <x v="63"/>
    <x v="2"/>
    <x v="6363"/>
    <x v="47"/>
    <x v="2"/>
    <x v="2"/>
    <x v="68"/>
    <x v="160"/>
    <x v="596"/>
    <x v="4"/>
    <x v="3"/>
    <x v="21"/>
    <x v="21"/>
    <x v="0"/>
    <x v="0"/>
    <x v="10"/>
    <x v="0"/>
  </r>
  <r>
    <x v="3"/>
    <x v="0"/>
    <x v="388"/>
    <x v="416"/>
    <x v="63"/>
    <x v="2"/>
    <x v="6364"/>
    <x v="59"/>
    <x v="2"/>
    <x v="2"/>
    <x v="129"/>
    <x v="344"/>
    <x v="3424"/>
    <x v="4"/>
    <x v="3"/>
    <x v="21"/>
    <x v="21"/>
    <x v="0"/>
    <x v="0"/>
    <x v="10"/>
    <x v="0"/>
  </r>
  <r>
    <x v="3"/>
    <x v="0"/>
    <x v="181"/>
    <x v="191"/>
    <x v="63"/>
    <x v="2"/>
    <x v="6365"/>
    <x v="59"/>
    <x v="2"/>
    <x v="2"/>
    <x v="129"/>
    <x v="161"/>
    <x v="1287"/>
    <x v="4"/>
    <x v="3"/>
    <x v="21"/>
    <x v="21"/>
    <x v="0"/>
    <x v="0"/>
    <x v="10"/>
    <x v="0"/>
  </r>
  <r>
    <x v="3"/>
    <x v="0"/>
    <x v="502"/>
    <x v="531"/>
    <x v="63"/>
    <x v="2"/>
    <x v="6366"/>
    <x v="52"/>
    <x v="2"/>
    <x v="2"/>
    <x v="67"/>
    <x v="382"/>
    <x v="593"/>
    <x v="4"/>
    <x v="3"/>
    <x v="21"/>
    <x v="21"/>
    <x v="0"/>
    <x v="0"/>
    <x v="10"/>
    <x v="0"/>
  </r>
  <r>
    <x v="3"/>
    <x v="0"/>
    <x v="215"/>
    <x v="231"/>
    <x v="63"/>
    <x v="2"/>
    <x v="6367"/>
    <x v="51"/>
    <x v="2"/>
    <x v="2"/>
    <x v="60"/>
    <x v="90"/>
    <x v="212"/>
    <x v="4"/>
    <x v="3"/>
    <x v="19"/>
    <x v="19"/>
    <x v="0"/>
    <x v="0"/>
    <x v="10"/>
    <x v="0"/>
  </r>
  <r>
    <x v="3"/>
    <x v="0"/>
    <x v="91"/>
    <x v="90"/>
    <x v="63"/>
    <x v="2"/>
    <x v="6368"/>
    <x v="47"/>
    <x v="2"/>
    <x v="2"/>
    <x v="69"/>
    <x v="79"/>
    <x v="2004"/>
    <x v="4"/>
    <x v="3"/>
    <x v="19"/>
    <x v="19"/>
    <x v="0"/>
    <x v="0"/>
    <x v="10"/>
    <x v="0"/>
  </r>
  <r>
    <x v="3"/>
    <x v="0"/>
    <x v="210"/>
    <x v="225"/>
    <x v="63"/>
    <x v="2"/>
    <x v="6369"/>
    <x v="52"/>
    <x v="2"/>
    <x v="2"/>
    <x v="67"/>
    <x v="184"/>
    <x v="1879"/>
    <x v="4"/>
    <x v="3"/>
    <x v="21"/>
    <x v="21"/>
    <x v="0"/>
    <x v="0"/>
    <x v="10"/>
    <x v="0"/>
  </r>
  <r>
    <x v="3"/>
    <x v="0"/>
    <x v="211"/>
    <x v="226"/>
    <x v="63"/>
    <x v="2"/>
    <x v="6370"/>
    <x v="45"/>
    <x v="2"/>
    <x v="2"/>
    <x v="131"/>
    <x v="183"/>
    <x v="203"/>
    <x v="4"/>
    <x v="3"/>
    <x v="20"/>
    <x v="20"/>
    <x v="0"/>
    <x v="0"/>
    <x v="10"/>
    <x v="0"/>
  </r>
  <r>
    <x v="3"/>
    <x v="0"/>
    <x v="182"/>
    <x v="192"/>
    <x v="63"/>
    <x v="2"/>
    <x v="6371"/>
    <x v="45"/>
    <x v="2"/>
    <x v="2"/>
    <x v="61"/>
    <x v="146"/>
    <x v="157"/>
    <x v="4"/>
    <x v="3"/>
    <x v="21"/>
    <x v="21"/>
    <x v="0"/>
    <x v="0"/>
    <x v="10"/>
    <x v="0"/>
  </r>
  <r>
    <x v="3"/>
    <x v="0"/>
    <x v="389"/>
    <x v="417"/>
    <x v="63"/>
    <x v="2"/>
    <x v="6372"/>
    <x v="45"/>
    <x v="2"/>
    <x v="2"/>
    <x v="61"/>
    <x v="238"/>
    <x v="456"/>
    <x v="4"/>
    <x v="3"/>
    <x v="20"/>
    <x v="20"/>
    <x v="0"/>
    <x v="0"/>
    <x v="10"/>
    <x v="0"/>
  </r>
  <r>
    <x v="3"/>
    <x v="0"/>
    <x v="448"/>
    <x v="474"/>
    <x v="63"/>
    <x v="2"/>
    <x v="6373"/>
    <x v="45"/>
    <x v="2"/>
    <x v="2"/>
    <x v="65"/>
    <x v="390"/>
    <x v="847"/>
    <x v="4"/>
    <x v="3"/>
    <x v="19"/>
    <x v="19"/>
    <x v="0"/>
    <x v="0"/>
    <x v="10"/>
    <x v="0"/>
  </r>
  <r>
    <x v="3"/>
    <x v="0"/>
    <x v="183"/>
    <x v="193"/>
    <x v="63"/>
    <x v="2"/>
    <x v="6374"/>
    <x v="45"/>
    <x v="2"/>
    <x v="2"/>
    <x v="61"/>
    <x v="162"/>
    <x v="478"/>
    <x v="4"/>
    <x v="3"/>
    <x v="21"/>
    <x v="21"/>
    <x v="0"/>
    <x v="0"/>
    <x v="10"/>
    <x v="0"/>
  </r>
  <r>
    <x v="3"/>
    <x v="0"/>
    <x v="96"/>
    <x v="95"/>
    <x v="63"/>
    <x v="2"/>
    <x v="6375"/>
    <x v="47"/>
    <x v="2"/>
    <x v="2"/>
    <x v="69"/>
    <x v="83"/>
    <x v="90"/>
    <x v="4"/>
    <x v="3"/>
    <x v="19"/>
    <x v="19"/>
    <x v="0"/>
    <x v="0"/>
    <x v="10"/>
    <x v="0"/>
  </r>
  <r>
    <x v="3"/>
    <x v="0"/>
    <x v="390"/>
    <x v="418"/>
    <x v="63"/>
    <x v="2"/>
    <x v="6376"/>
    <x v="59"/>
    <x v="2"/>
    <x v="2"/>
    <x v="129"/>
    <x v="345"/>
    <x v="2268"/>
    <x v="4"/>
    <x v="3"/>
    <x v="21"/>
    <x v="21"/>
    <x v="0"/>
    <x v="0"/>
    <x v="10"/>
    <x v="0"/>
  </r>
  <r>
    <x v="3"/>
    <x v="0"/>
    <x v="449"/>
    <x v="475"/>
    <x v="63"/>
    <x v="2"/>
    <x v="6377"/>
    <x v="59"/>
    <x v="2"/>
    <x v="2"/>
    <x v="129"/>
    <x v="391"/>
    <x v="2269"/>
    <x v="4"/>
    <x v="3"/>
    <x v="21"/>
    <x v="21"/>
    <x v="0"/>
    <x v="0"/>
    <x v="10"/>
    <x v="0"/>
  </r>
  <r>
    <x v="3"/>
    <x v="0"/>
    <x v="98"/>
    <x v="97"/>
    <x v="63"/>
    <x v="2"/>
    <x v="6378"/>
    <x v="47"/>
    <x v="2"/>
    <x v="2"/>
    <x v="69"/>
    <x v="63"/>
    <x v="1022"/>
    <x v="4"/>
    <x v="3"/>
    <x v="19"/>
    <x v="19"/>
    <x v="0"/>
    <x v="0"/>
    <x v="10"/>
    <x v="0"/>
  </r>
  <r>
    <x v="3"/>
    <x v="0"/>
    <x v="391"/>
    <x v="419"/>
    <x v="63"/>
    <x v="2"/>
    <x v="6379"/>
    <x v="47"/>
    <x v="2"/>
    <x v="2"/>
    <x v="68"/>
    <x v="346"/>
    <x v="849"/>
    <x v="4"/>
    <x v="3"/>
    <x v="21"/>
    <x v="21"/>
    <x v="0"/>
    <x v="0"/>
    <x v="10"/>
    <x v="0"/>
  </r>
  <r>
    <x v="3"/>
    <x v="0"/>
    <x v="451"/>
    <x v="477"/>
    <x v="63"/>
    <x v="2"/>
    <x v="6380"/>
    <x v="45"/>
    <x v="2"/>
    <x v="2"/>
    <x v="61"/>
    <x v="392"/>
    <x v="850"/>
    <x v="4"/>
    <x v="3"/>
    <x v="21"/>
    <x v="21"/>
    <x v="0"/>
    <x v="0"/>
    <x v="10"/>
    <x v="0"/>
  </r>
  <r>
    <x v="3"/>
    <x v="0"/>
    <x v="393"/>
    <x v="421"/>
    <x v="63"/>
    <x v="2"/>
    <x v="6381"/>
    <x v="45"/>
    <x v="2"/>
    <x v="2"/>
    <x v="61"/>
    <x v="347"/>
    <x v="679"/>
    <x v="4"/>
    <x v="3"/>
    <x v="20"/>
    <x v="20"/>
    <x v="0"/>
    <x v="0"/>
    <x v="10"/>
    <x v="0"/>
  </r>
  <r>
    <x v="3"/>
    <x v="0"/>
    <x v="99"/>
    <x v="98"/>
    <x v="63"/>
    <x v="2"/>
    <x v="6382"/>
    <x v="52"/>
    <x v="2"/>
    <x v="2"/>
    <x v="72"/>
    <x v="85"/>
    <x v="178"/>
    <x v="4"/>
    <x v="3"/>
    <x v="19"/>
    <x v="19"/>
    <x v="0"/>
    <x v="0"/>
    <x v="10"/>
    <x v="0"/>
  </r>
  <r>
    <x v="3"/>
    <x v="0"/>
    <x v="99"/>
    <x v="98"/>
    <x v="63"/>
    <x v="2"/>
    <x v="6383"/>
    <x v="45"/>
    <x v="2"/>
    <x v="2"/>
    <x v="65"/>
    <x v="85"/>
    <x v="609"/>
    <x v="4"/>
    <x v="3"/>
    <x v="19"/>
    <x v="19"/>
    <x v="0"/>
    <x v="0"/>
    <x v="10"/>
    <x v="0"/>
  </r>
  <r>
    <x v="3"/>
    <x v="0"/>
    <x v="395"/>
    <x v="423"/>
    <x v="63"/>
    <x v="2"/>
    <x v="6384"/>
    <x v="47"/>
    <x v="2"/>
    <x v="2"/>
    <x v="85"/>
    <x v="183"/>
    <x v="205"/>
    <x v="4"/>
    <x v="3"/>
    <x v="20"/>
    <x v="20"/>
    <x v="0"/>
    <x v="0"/>
    <x v="10"/>
    <x v="0"/>
  </r>
  <r>
    <x v="3"/>
    <x v="0"/>
    <x v="185"/>
    <x v="195"/>
    <x v="63"/>
    <x v="2"/>
    <x v="6385"/>
    <x v="45"/>
    <x v="2"/>
    <x v="2"/>
    <x v="61"/>
    <x v="164"/>
    <x v="610"/>
    <x v="4"/>
    <x v="3"/>
    <x v="21"/>
    <x v="21"/>
    <x v="0"/>
    <x v="0"/>
    <x v="10"/>
    <x v="0"/>
  </r>
  <r>
    <x v="3"/>
    <x v="0"/>
    <x v="187"/>
    <x v="197"/>
    <x v="63"/>
    <x v="2"/>
    <x v="6386"/>
    <x v="59"/>
    <x v="2"/>
    <x v="2"/>
    <x v="129"/>
    <x v="157"/>
    <x v="172"/>
    <x v="4"/>
    <x v="3"/>
    <x v="21"/>
    <x v="21"/>
    <x v="0"/>
    <x v="0"/>
    <x v="10"/>
    <x v="0"/>
  </r>
  <r>
    <x v="3"/>
    <x v="0"/>
    <x v="102"/>
    <x v="101"/>
    <x v="63"/>
    <x v="2"/>
    <x v="6387"/>
    <x v="45"/>
    <x v="2"/>
    <x v="2"/>
    <x v="65"/>
    <x v="88"/>
    <x v="3152"/>
    <x v="4"/>
    <x v="3"/>
    <x v="19"/>
    <x v="19"/>
    <x v="0"/>
    <x v="0"/>
    <x v="10"/>
    <x v="0"/>
  </r>
  <r>
    <x v="3"/>
    <x v="0"/>
    <x v="452"/>
    <x v="478"/>
    <x v="63"/>
    <x v="2"/>
    <x v="6388"/>
    <x v="59"/>
    <x v="2"/>
    <x v="2"/>
    <x v="129"/>
    <x v="393"/>
    <x v="1203"/>
    <x v="4"/>
    <x v="3"/>
    <x v="16"/>
    <x v="16"/>
    <x v="0"/>
    <x v="0"/>
    <x v="10"/>
    <x v="0"/>
  </r>
  <r>
    <x v="3"/>
    <x v="0"/>
    <x v="397"/>
    <x v="425"/>
    <x v="63"/>
    <x v="2"/>
    <x v="6389"/>
    <x v="45"/>
    <x v="2"/>
    <x v="2"/>
    <x v="61"/>
    <x v="349"/>
    <x v="1513"/>
    <x v="4"/>
    <x v="3"/>
    <x v="21"/>
    <x v="21"/>
    <x v="0"/>
    <x v="0"/>
    <x v="10"/>
    <x v="0"/>
  </r>
  <r>
    <x v="3"/>
    <x v="0"/>
    <x v="104"/>
    <x v="103"/>
    <x v="63"/>
    <x v="2"/>
    <x v="6390"/>
    <x v="47"/>
    <x v="2"/>
    <x v="2"/>
    <x v="69"/>
    <x v="90"/>
    <x v="1600"/>
    <x v="4"/>
    <x v="3"/>
    <x v="19"/>
    <x v="19"/>
    <x v="0"/>
    <x v="0"/>
    <x v="10"/>
    <x v="0"/>
  </r>
  <r>
    <x v="3"/>
    <x v="0"/>
    <x v="188"/>
    <x v="198"/>
    <x v="63"/>
    <x v="2"/>
    <x v="6391"/>
    <x v="60"/>
    <x v="2"/>
    <x v="2"/>
    <x v="63"/>
    <x v="166"/>
    <x v="2956"/>
    <x v="4"/>
    <x v="3"/>
    <x v="21"/>
    <x v="21"/>
    <x v="0"/>
    <x v="0"/>
    <x v="10"/>
    <x v="0"/>
  </r>
  <r>
    <x v="3"/>
    <x v="0"/>
    <x v="189"/>
    <x v="199"/>
    <x v="63"/>
    <x v="2"/>
    <x v="6392"/>
    <x v="47"/>
    <x v="2"/>
    <x v="2"/>
    <x v="68"/>
    <x v="166"/>
    <x v="2957"/>
    <x v="4"/>
    <x v="3"/>
    <x v="21"/>
    <x v="21"/>
    <x v="0"/>
    <x v="0"/>
    <x v="10"/>
    <x v="0"/>
  </r>
  <r>
    <x v="3"/>
    <x v="0"/>
    <x v="465"/>
    <x v="493"/>
    <x v="63"/>
    <x v="2"/>
    <x v="6393"/>
    <x v="45"/>
    <x v="2"/>
    <x v="2"/>
    <x v="131"/>
    <x v="402"/>
    <x v="1880"/>
    <x v="4"/>
    <x v="3"/>
    <x v="21"/>
    <x v="21"/>
    <x v="0"/>
    <x v="0"/>
    <x v="10"/>
    <x v="0"/>
  </r>
  <r>
    <x v="3"/>
    <x v="0"/>
    <x v="190"/>
    <x v="200"/>
    <x v="63"/>
    <x v="2"/>
    <x v="6394"/>
    <x v="51"/>
    <x v="2"/>
    <x v="2"/>
    <x v="76"/>
    <x v="166"/>
    <x v="491"/>
    <x v="4"/>
    <x v="3"/>
    <x v="21"/>
    <x v="21"/>
    <x v="0"/>
    <x v="0"/>
    <x v="10"/>
    <x v="0"/>
  </r>
  <r>
    <x v="3"/>
    <x v="0"/>
    <x v="455"/>
    <x v="481"/>
    <x v="63"/>
    <x v="2"/>
    <x v="6395"/>
    <x v="45"/>
    <x v="2"/>
    <x v="2"/>
    <x v="61"/>
    <x v="395"/>
    <x v="615"/>
    <x v="4"/>
    <x v="3"/>
    <x v="21"/>
    <x v="21"/>
    <x v="0"/>
    <x v="0"/>
    <x v="10"/>
    <x v="0"/>
  </r>
  <r>
    <x v="3"/>
    <x v="0"/>
    <x v="219"/>
    <x v="235"/>
    <x v="63"/>
    <x v="2"/>
    <x v="6396"/>
    <x v="47"/>
    <x v="2"/>
    <x v="2"/>
    <x v="68"/>
    <x v="191"/>
    <x v="1376"/>
    <x v="4"/>
    <x v="3"/>
    <x v="21"/>
    <x v="21"/>
    <x v="0"/>
    <x v="0"/>
    <x v="10"/>
    <x v="0"/>
  </r>
  <r>
    <x v="3"/>
    <x v="0"/>
    <x v="541"/>
    <x v="576"/>
    <x v="63"/>
    <x v="2"/>
    <x v="6397"/>
    <x v="45"/>
    <x v="2"/>
    <x v="2"/>
    <x v="61"/>
    <x v="349"/>
    <x v="1513"/>
    <x v="4"/>
    <x v="3"/>
    <x v="21"/>
    <x v="21"/>
    <x v="0"/>
    <x v="0"/>
    <x v="10"/>
    <x v="0"/>
  </r>
  <r>
    <x v="3"/>
    <x v="0"/>
    <x v="196"/>
    <x v="206"/>
    <x v="63"/>
    <x v="2"/>
    <x v="6398"/>
    <x v="47"/>
    <x v="2"/>
    <x v="2"/>
    <x v="68"/>
    <x v="172"/>
    <x v="498"/>
    <x v="4"/>
    <x v="3"/>
    <x v="21"/>
    <x v="21"/>
    <x v="0"/>
    <x v="0"/>
    <x v="10"/>
    <x v="0"/>
  </r>
  <r>
    <x v="3"/>
    <x v="0"/>
    <x v="466"/>
    <x v="494"/>
    <x v="63"/>
    <x v="2"/>
    <x v="6399"/>
    <x v="45"/>
    <x v="2"/>
    <x v="2"/>
    <x v="61"/>
    <x v="403"/>
    <x v="1538"/>
    <x v="4"/>
    <x v="3"/>
    <x v="21"/>
    <x v="21"/>
    <x v="0"/>
    <x v="0"/>
    <x v="10"/>
    <x v="0"/>
  </r>
  <r>
    <x v="3"/>
    <x v="0"/>
    <x v="197"/>
    <x v="207"/>
    <x v="63"/>
    <x v="2"/>
    <x v="6400"/>
    <x v="47"/>
    <x v="2"/>
    <x v="2"/>
    <x v="68"/>
    <x v="172"/>
    <x v="498"/>
    <x v="4"/>
    <x v="3"/>
    <x v="21"/>
    <x v="21"/>
    <x v="0"/>
    <x v="0"/>
    <x v="10"/>
    <x v="0"/>
  </r>
  <r>
    <x v="3"/>
    <x v="0"/>
    <x v="198"/>
    <x v="208"/>
    <x v="63"/>
    <x v="2"/>
    <x v="6401"/>
    <x v="47"/>
    <x v="2"/>
    <x v="2"/>
    <x v="85"/>
    <x v="145"/>
    <x v="1105"/>
    <x v="4"/>
    <x v="3"/>
    <x v="16"/>
    <x v="16"/>
    <x v="0"/>
    <x v="0"/>
    <x v="10"/>
    <x v="0"/>
  </r>
  <r>
    <x v="3"/>
    <x v="0"/>
    <x v="401"/>
    <x v="429"/>
    <x v="63"/>
    <x v="2"/>
    <x v="6402"/>
    <x v="45"/>
    <x v="2"/>
    <x v="2"/>
    <x v="89"/>
    <x v="353"/>
    <x v="499"/>
    <x v="4"/>
    <x v="3"/>
    <x v="20"/>
    <x v="20"/>
    <x v="0"/>
    <x v="0"/>
    <x v="10"/>
    <x v="0"/>
  </r>
  <r>
    <x v="3"/>
    <x v="0"/>
    <x v="113"/>
    <x v="112"/>
    <x v="63"/>
    <x v="2"/>
    <x v="6403"/>
    <x v="1779"/>
    <x v="2"/>
    <x v="1"/>
    <x v="2250"/>
    <x v="99"/>
    <x v="3425"/>
    <x v="3"/>
    <x v="2"/>
    <x v="17"/>
    <x v="17"/>
    <x v="0"/>
    <x v="0"/>
    <x v="10"/>
    <x v="0"/>
  </r>
  <r>
    <x v="3"/>
    <x v="0"/>
    <x v="115"/>
    <x v="114"/>
    <x v="63"/>
    <x v="2"/>
    <x v="6404"/>
    <x v="47"/>
    <x v="2"/>
    <x v="2"/>
    <x v="68"/>
    <x v="98"/>
    <x v="106"/>
    <x v="4"/>
    <x v="3"/>
    <x v="21"/>
    <x v="21"/>
    <x v="0"/>
    <x v="0"/>
    <x v="10"/>
    <x v="0"/>
  </r>
  <r>
    <x v="3"/>
    <x v="0"/>
    <x v="200"/>
    <x v="210"/>
    <x v="63"/>
    <x v="2"/>
    <x v="6405"/>
    <x v="52"/>
    <x v="2"/>
    <x v="2"/>
    <x v="67"/>
    <x v="174"/>
    <x v="501"/>
    <x v="4"/>
    <x v="3"/>
    <x v="21"/>
    <x v="21"/>
    <x v="0"/>
    <x v="0"/>
    <x v="10"/>
    <x v="0"/>
  </r>
  <r>
    <x v="3"/>
    <x v="0"/>
    <x v="201"/>
    <x v="211"/>
    <x v="63"/>
    <x v="2"/>
    <x v="6406"/>
    <x v="47"/>
    <x v="2"/>
    <x v="2"/>
    <x v="68"/>
    <x v="175"/>
    <x v="714"/>
    <x v="4"/>
    <x v="3"/>
    <x v="21"/>
    <x v="21"/>
    <x v="0"/>
    <x v="0"/>
    <x v="10"/>
    <x v="0"/>
  </r>
  <r>
    <x v="3"/>
    <x v="0"/>
    <x v="202"/>
    <x v="212"/>
    <x v="63"/>
    <x v="2"/>
    <x v="6407"/>
    <x v="61"/>
    <x v="2"/>
    <x v="2"/>
    <x v="64"/>
    <x v="176"/>
    <x v="3426"/>
    <x v="4"/>
    <x v="3"/>
    <x v="21"/>
    <x v="21"/>
    <x v="0"/>
    <x v="0"/>
    <x v="10"/>
    <x v="0"/>
  </r>
  <r>
    <x v="3"/>
    <x v="0"/>
    <x v="581"/>
    <x v="617"/>
    <x v="63"/>
    <x v="2"/>
    <x v="6408"/>
    <x v="51"/>
    <x v="2"/>
    <x v="2"/>
    <x v="76"/>
    <x v="346"/>
    <x v="1603"/>
    <x v="4"/>
    <x v="3"/>
    <x v="21"/>
    <x v="21"/>
    <x v="0"/>
    <x v="0"/>
    <x v="10"/>
    <x v="0"/>
  </r>
  <r>
    <x v="3"/>
    <x v="0"/>
    <x v="542"/>
    <x v="577"/>
    <x v="63"/>
    <x v="2"/>
    <x v="6409"/>
    <x v="45"/>
    <x v="2"/>
    <x v="2"/>
    <x v="61"/>
    <x v="466"/>
    <x v="1215"/>
    <x v="4"/>
    <x v="3"/>
    <x v="16"/>
    <x v="16"/>
    <x v="0"/>
    <x v="0"/>
    <x v="10"/>
    <x v="0"/>
  </r>
  <r>
    <x v="3"/>
    <x v="0"/>
    <x v="530"/>
    <x v="565"/>
    <x v="63"/>
    <x v="2"/>
    <x v="6410"/>
    <x v="45"/>
    <x v="2"/>
    <x v="2"/>
    <x v="131"/>
    <x v="455"/>
    <x v="1134"/>
    <x v="4"/>
    <x v="3"/>
    <x v="16"/>
    <x v="16"/>
    <x v="0"/>
    <x v="0"/>
    <x v="10"/>
    <x v="0"/>
  </r>
  <r>
    <x v="3"/>
    <x v="0"/>
    <x v="531"/>
    <x v="566"/>
    <x v="63"/>
    <x v="2"/>
    <x v="6411"/>
    <x v="45"/>
    <x v="2"/>
    <x v="2"/>
    <x v="61"/>
    <x v="456"/>
    <x v="1135"/>
    <x v="4"/>
    <x v="3"/>
    <x v="20"/>
    <x v="20"/>
    <x v="0"/>
    <x v="0"/>
    <x v="10"/>
    <x v="0"/>
  </r>
  <r>
    <x v="3"/>
    <x v="0"/>
    <x v="526"/>
    <x v="558"/>
    <x v="63"/>
    <x v="2"/>
    <x v="6412"/>
    <x v="51"/>
    <x v="2"/>
    <x v="2"/>
    <x v="84"/>
    <x v="287"/>
    <x v="2272"/>
    <x v="4"/>
    <x v="3"/>
    <x v="20"/>
    <x v="20"/>
    <x v="0"/>
    <x v="0"/>
    <x v="10"/>
    <x v="0"/>
  </r>
  <r>
    <x v="3"/>
    <x v="0"/>
    <x v="511"/>
    <x v="541"/>
    <x v="63"/>
    <x v="2"/>
    <x v="6413"/>
    <x v="51"/>
    <x v="2"/>
    <x v="2"/>
    <x v="60"/>
    <x v="90"/>
    <x v="212"/>
    <x v="4"/>
    <x v="3"/>
    <x v="19"/>
    <x v="19"/>
    <x v="0"/>
    <x v="0"/>
    <x v="10"/>
    <x v="0"/>
  </r>
  <r>
    <x v="3"/>
    <x v="0"/>
    <x v="551"/>
    <x v="586"/>
    <x v="63"/>
    <x v="2"/>
    <x v="6414"/>
    <x v="51"/>
    <x v="2"/>
    <x v="2"/>
    <x v="76"/>
    <x v="473"/>
    <x v="1292"/>
    <x v="4"/>
    <x v="3"/>
    <x v="21"/>
    <x v="21"/>
    <x v="0"/>
    <x v="0"/>
    <x v="10"/>
    <x v="0"/>
  </r>
  <r>
    <x v="3"/>
    <x v="0"/>
    <x v="545"/>
    <x v="580"/>
    <x v="63"/>
    <x v="2"/>
    <x v="6415"/>
    <x v="45"/>
    <x v="2"/>
    <x v="2"/>
    <x v="61"/>
    <x v="468"/>
    <x v="1218"/>
    <x v="4"/>
    <x v="3"/>
    <x v="21"/>
    <x v="21"/>
    <x v="0"/>
    <x v="0"/>
    <x v="10"/>
    <x v="0"/>
  </r>
  <r>
    <x v="3"/>
    <x v="0"/>
    <x v="547"/>
    <x v="582"/>
    <x v="63"/>
    <x v="2"/>
    <x v="6416"/>
    <x v="51"/>
    <x v="2"/>
    <x v="2"/>
    <x v="76"/>
    <x v="346"/>
    <x v="1603"/>
    <x v="4"/>
    <x v="3"/>
    <x v="21"/>
    <x v="21"/>
    <x v="0"/>
    <x v="0"/>
    <x v="10"/>
    <x v="0"/>
  </r>
  <r>
    <x v="3"/>
    <x v="0"/>
    <x v="203"/>
    <x v="213"/>
    <x v="63"/>
    <x v="2"/>
    <x v="6417"/>
    <x v="59"/>
    <x v="2"/>
    <x v="2"/>
    <x v="129"/>
    <x v="177"/>
    <x v="197"/>
    <x v="4"/>
    <x v="3"/>
    <x v="21"/>
    <x v="21"/>
    <x v="0"/>
    <x v="0"/>
    <x v="10"/>
    <x v="0"/>
  </r>
  <r>
    <x v="3"/>
    <x v="0"/>
    <x v="204"/>
    <x v="214"/>
    <x v="63"/>
    <x v="2"/>
    <x v="6418"/>
    <x v="45"/>
    <x v="2"/>
    <x v="2"/>
    <x v="61"/>
    <x v="178"/>
    <x v="198"/>
    <x v="4"/>
    <x v="3"/>
    <x v="21"/>
    <x v="21"/>
    <x v="0"/>
    <x v="0"/>
    <x v="10"/>
    <x v="0"/>
  </r>
  <r>
    <x v="3"/>
    <x v="0"/>
    <x v="528"/>
    <x v="560"/>
    <x v="63"/>
    <x v="2"/>
    <x v="6419"/>
    <x v="109"/>
    <x v="2"/>
    <x v="2"/>
    <x v="413"/>
    <x v="454"/>
    <x v="3427"/>
    <x v="2"/>
    <x v="1"/>
    <x v="29"/>
    <x v="29"/>
    <x v="0"/>
    <x v="0"/>
    <x v="10"/>
    <x v="0"/>
  </r>
  <r>
    <x v="3"/>
    <x v="0"/>
    <x v="118"/>
    <x v="117"/>
    <x v="63"/>
    <x v="2"/>
    <x v="6420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3"/>
    <x v="2"/>
    <x v="6421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3"/>
    <x v="2"/>
    <x v="6422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17"/>
    <x v="63"/>
    <x v="2"/>
    <x v="6423"/>
    <x v="4"/>
    <x v="3"/>
    <x v="3"/>
    <x v="4"/>
    <x v="0"/>
    <x v="0"/>
    <x v="0"/>
    <x v="0"/>
    <x v="24"/>
    <x v="24"/>
    <x v="0"/>
    <x v="0"/>
    <x v="10"/>
    <x v="0"/>
  </r>
  <r>
    <x v="3"/>
    <x v="0"/>
    <x v="118"/>
    <x v="299"/>
    <x v="63"/>
    <x v="2"/>
    <x v="6424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361"/>
    <x v="63"/>
    <x v="2"/>
    <x v="6425"/>
    <x v="4"/>
    <x v="3"/>
    <x v="3"/>
    <x v="4"/>
    <x v="0"/>
    <x v="0"/>
    <x v="2"/>
    <x v="1"/>
    <x v="22"/>
    <x v="22"/>
    <x v="0"/>
    <x v="0"/>
    <x v="10"/>
    <x v="0"/>
  </r>
  <r>
    <x v="3"/>
    <x v="0"/>
    <x v="118"/>
    <x v="121"/>
    <x v="63"/>
    <x v="2"/>
    <x v="6426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3"/>
    <x v="2"/>
    <x v="6427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3"/>
    <x v="2"/>
    <x v="6428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3"/>
    <x v="2"/>
    <x v="6429"/>
    <x v="1538"/>
    <x v="1"/>
    <x v="0"/>
    <x v="4"/>
    <x v="0"/>
    <x v="0"/>
    <x v="4"/>
    <x v="3"/>
    <x v="20"/>
    <x v="20"/>
    <x v="0"/>
    <x v="0"/>
    <x v="10"/>
    <x v="0"/>
  </r>
  <r>
    <x v="3"/>
    <x v="0"/>
    <x v="118"/>
    <x v="122"/>
    <x v="63"/>
    <x v="2"/>
    <x v="6430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364"/>
    <x v="63"/>
    <x v="2"/>
    <x v="6431"/>
    <x v="4"/>
    <x v="3"/>
    <x v="3"/>
    <x v="4"/>
    <x v="0"/>
    <x v="0"/>
    <x v="0"/>
    <x v="0"/>
    <x v="30"/>
    <x v="30"/>
    <x v="0"/>
    <x v="0"/>
    <x v="10"/>
    <x v="0"/>
  </r>
  <r>
    <x v="3"/>
    <x v="0"/>
    <x v="118"/>
    <x v="687"/>
    <x v="63"/>
    <x v="2"/>
    <x v="6432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221"/>
    <x v="63"/>
    <x v="2"/>
    <x v="6433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21"/>
    <x v="63"/>
    <x v="2"/>
    <x v="6434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125"/>
    <x v="63"/>
    <x v="2"/>
    <x v="6435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366"/>
    <x v="63"/>
    <x v="2"/>
    <x v="6436"/>
    <x v="4"/>
    <x v="3"/>
    <x v="3"/>
    <x v="4"/>
    <x v="0"/>
    <x v="0"/>
    <x v="0"/>
    <x v="0"/>
    <x v="30"/>
    <x v="30"/>
    <x v="0"/>
    <x v="0"/>
    <x v="10"/>
    <x v="0"/>
  </r>
  <r>
    <x v="3"/>
    <x v="0"/>
    <x v="1"/>
    <x v="1"/>
    <x v="64"/>
    <x v="2"/>
    <x v="6437"/>
    <x v="1780"/>
    <x v="1"/>
    <x v="0"/>
    <x v="2251"/>
    <x v="1"/>
    <x v="3428"/>
    <x v="0"/>
    <x v="0"/>
    <x v="1"/>
    <x v="1"/>
    <x v="0"/>
    <x v="0"/>
    <x v="10"/>
    <x v="0"/>
  </r>
  <r>
    <x v="3"/>
    <x v="0"/>
    <x v="283"/>
    <x v="305"/>
    <x v="64"/>
    <x v="2"/>
    <x v="6438"/>
    <x v="1781"/>
    <x v="1"/>
    <x v="0"/>
    <x v="2252"/>
    <x v="251"/>
    <x v="3429"/>
    <x v="5"/>
    <x v="0"/>
    <x v="27"/>
    <x v="27"/>
    <x v="0"/>
    <x v="0"/>
    <x v="10"/>
    <x v="0"/>
  </r>
  <r>
    <x v="3"/>
    <x v="0"/>
    <x v="2"/>
    <x v="2"/>
    <x v="64"/>
    <x v="2"/>
    <x v="6439"/>
    <x v="1782"/>
    <x v="1"/>
    <x v="0"/>
    <x v="2253"/>
    <x v="2"/>
    <x v="3430"/>
    <x v="0"/>
    <x v="0"/>
    <x v="0"/>
    <x v="0"/>
    <x v="0"/>
    <x v="0"/>
    <x v="10"/>
    <x v="0"/>
  </r>
  <r>
    <x v="3"/>
    <x v="0"/>
    <x v="121"/>
    <x v="131"/>
    <x v="64"/>
    <x v="2"/>
    <x v="6440"/>
    <x v="1783"/>
    <x v="1"/>
    <x v="0"/>
    <x v="2254"/>
    <x v="105"/>
    <x v="3431"/>
    <x v="0"/>
    <x v="0"/>
    <x v="0"/>
    <x v="0"/>
    <x v="0"/>
    <x v="0"/>
    <x v="10"/>
    <x v="0"/>
  </r>
  <r>
    <x v="3"/>
    <x v="0"/>
    <x v="405"/>
    <x v="433"/>
    <x v="64"/>
    <x v="2"/>
    <x v="6441"/>
    <x v="482"/>
    <x v="1"/>
    <x v="0"/>
    <x v="2255"/>
    <x v="357"/>
    <x v="3432"/>
    <x v="0"/>
    <x v="0"/>
    <x v="2"/>
    <x v="2"/>
    <x v="0"/>
    <x v="0"/>
    <x v="10"/>
    <x v="0"/>
  </r>
  <r>
    <x v="3"/>
    <x v="0"/>
    <x v="6"/>
    <x v="6"/>
    <x v="64"/>
    <x v="2"/>
    <x v="6442"/>
    <x v="643"/>
    <x v="1"/>
    <x v="0"/>
    <x v="2256"/>
    <x v="6"/>
    <x v="3433"/>
    <x v="0"/>
    <x v="0"/>
    <x v="2"/>
    <x v="2"/>
    <x v="0"/>
    <x v="0"/>
    <x v="10"/>
    <x v="0"/>
  </r>
  <r>
    <x v="3"/>
    <x v="0"/>
    <x v="9"/>
    <x v="9"/>
    <x v="64"/>
    <x v="2"/>
    <x v="6443"/>
    <x v="453"/>
    <x v="1"/>
    <x v="0"/>
    <x v="2257"/>
    <x v="9"/>
    <x v="3434"/>
    <x v="0"/>
    <x v="0"/>
    <x v="2"/>
    <x v="2"/>
    <x v="0"/>
    <x v="0"/>
    <x v="10"/>
    <x v="0"/>
  </r>
  <r>
    <x v="3"/>
    <x v="0"/>
    <x v="123"/>
    <x v="133"/>
    <x v="64"/>
    <x v="2"/>
    <x v="6444"/>
    <x v="218"/>
    <x v="1"/>
    <x v="0"/>
    <x v="2258"/>
    <x v="107"/>
    <x v="3435"/>
    <x v="0"/>
    <x v="0"/>
    <x v="2"/>
    <x v="2"/>
    <x v="0"/>
    <x v="0"/>
    <x v="10"/>
    <x v="0"/>
  </r>
  <r>
    <x v="3"/>
    <x v="0"/>
    <x v="126"/>
    <x v="136"/>
    <x v="64"/>
    <x v="2"/>
    <x v="6445"/>
    <x v="1784"/>
    <x v="1"/>
    <x v="0"/>
    <x v="2259"/>
    <x v="110"/>
    <x v="3436"/>
    <x v="0"/>
    <x v="0"/>
    <x v="2"/>
    <x v="2"/>
    <x v="0"/>
    <x v="0"/>
    <x v="10"/>
    <x v="0"/>
  </r>
  <r>
    <x v="3"/>
    <x v="0"/>
    <x v="12"/>
    <x v="12"/>
    <x v="64"/>
    <x v="2"/>
    <x v="6446"/>
    <x v="669"/>
    <x v="1"/>
    <x v="0"/>
    <x v="817"/>
    <x v="12"/>
    <x v="1306"/>
    <x v="1"/>
    <x v="1"/>
    <x v="4"/>
    <x v="4"/>
    <x v="0"/>
    <x v="0"/>
    <x v="10"/>
    <x v="0"/>
  </r>
  <r>
    <x v="3"/>
    <x v="0"/>
    <x v="408"/>
    <x v="436"/>
    <x v="64"/>
    <x v="2"/>
    <x v="6447"/>
    <x v="1785"/>
    <x v="1"/>
    <x v="0"/>
    <x v="2260"/>
    <x v="360"/>
    <x v="3437"/>
    <x v="1"/>
    <x v="1"/>
    <x v="4"/>
    <x v="4"/>
    <x v="0"/>
    <x v="0"/>
    <x v="10"/>
    <x v="0"/>
  </r>
  <r>
    <x v="3"/>
    <x v="0"/>
    <x v="409"/>
    <x v="437"/>
    <x v="64"/>
    <x v="2"/>
    <x v="6448"/>
    <x v="602"/>
    <x v="1"/>
    <x v="0"/>
    <x v="2261"/>
    <x v="361"/>
    <x v="3438"/>
    <x v="1"/>
    <x v="1"/>
    <x v="4"/>
    <x v="4"/>
    <x v="0"/>
    <x v="0"/>
    <x v="10"/>
    <x v="0"/>
  </r>
  <r>
    <x v="3"/>
    <x v="0"/>
    <x v="13"/>
    <x v="13"/>
    <x v="64"/>
    <x v="2"/>
    <x v="6449"/>
    <x v="1786"/>
    <x v="1"/>
    <x v="0"/>
    <x v="2262"/>
    <x v="13"/>
    <x v="3439"/>
    <x v="2"/>
    <x v="1"/>
    <x v="5"/>
    <x v="5"/>
    <x v="0"/>
    <x v="0"/>
    <x v="10"/>
    <x v="0"/>
  </r>
  <r>
    <x v="3"/>
    <x v="0"/>
    <x v="671"/>
    <x v="710"/>
    <x v="64"/>
    <x v="2"/>
    <x v="6450"/>
    <x v="1787"/>
    <x v="1"/>
    <x v="0"/>
    <x v="2263"/>
    <x v="582"/>
    <x v="3440"/>
    <x v="0"/>
    <x v="0"/>
    <x v="6"/>
    <x v="6"/>
    <x v="0"/>
    <x v="0"/>
    <x v="10"/>
    <x v="0"/>
  </r>
  <r>
    <x v="3"/>
    <x v="0"/>
    <x v="666"/>
    <x v="705"/>
    <x v="64"/>
    <x v="2"/>
    <x v="6451"/>
    <x v="1788"/>
    <x v="1"/>
    <x v="0"/>
    <x v="2264"/>
    <x v="578"/>
    <x v="3441"/>
    <x v="0"/>
    <x v="0"/>
    <x v="6"/>
    <x v="6"/>
    <x v="0"/>
    <x v="0"/>
    <x v="10"/>
    <x v="0"/>
  </r>
  <r>
    <x v="3"/>
    <x v="0"/>
    <x v="14"/>
    <x v="14"/>
    <x v="64"/>
    <x v="2"/>
    <x v="6452"/>
    <x v="1789"/>
    <x v="1"/>
    <x v="0"/>
    <x v="1653"/>
    <x v="14"/>
    <x v="3442"/>
    <x v="0"/>
    <x v="0"/>
    <x v="6"/>
    <x v="6"/>
    <x v="0"/>
    <x v="0"/>
    <x v="10"/>
    <x v="0"/>
  </r>
  <r>
    <x v="3"/>
    <x v="0"/>
    <x v="410"/>
    <x v="438"/>
    <x v="64"/>
    <x v="2"/>
    <x v="6453"/>
    <x v="1790"/>
    <x v="1"/>
    <x v="0"/>
    <x v="2265"/>
    <x v="362"/>
    <x v="3443"/>
    <x v="1"/>
    <x v="1"/>
    <x v="4"/>
    <x v="4"/>
    <x v="0"/>
    <x v="0"/>
    <x v="10"/>
    <x v="0"/>
  </r>
  <r>
    <x v="3"/>
    <x v="0"/>
    <x v="19"/>
    <x v="19"/>
    <x v="64"/>
    <x v="2"/>
    <x v="6454"/>
    <x v="1791"/>
    <x v="1"/>
    <x v="0"/>
    <x v="2266"/>
    <x v="19"/>
    <x v="3444"/>
    <x v="0"/>
    <x v="0"/>
    <x v="6"/>
    <x v="6"/>
    <x v="0"/>
    <x v="0"/>
    <x v="10"/>
    <x v="0"/>
  </r>
  <r>
    <x v="3"/>
    <x v="0"/>
    <x v="21"/>
    <x v="21"/>
    <x v="64"/>
    <x v="2"/>
    <x v="6455"/>
    <x v="767"/>
    <x v="1"/>
    <x v="0"/>
    <x v="2267"/>
    <x v="21"/>
    <x v="3445"/>
    <x v="1"/>
    <x v="1"/>
    <x v="8"/>
    <x v="8"/>
    <x v="0"/>
    <x v="0"/>
    <x v="10"/>
    <x v="0"/>
  </r>
  <r>
    <x v="3"/>
    <x v="0"/>
    <x v="294"/>
    <x v="316"/>
    <x v="64"/>
    <x v="2"/>
    <x v="6456"/>
    <x v="1546"/>
    <x v="1"/>
    <x v="0"/>
    <x v="2268"/>
    <x v="262"/>
    <x v="3446"/>
    <x v="1"/>
    <x v="1"/>
    <x v="8"/>
    <x v="8"/>
    <x v="0"/>
    <x v="0"/>
    <x v="10"/>
    <x v="0"/>
  </r>
  <r>
    <x v="3"/>
    <x v="0"/>
    <x v="343"/>
    <x v="371"/>
    <x v="64"/>
    <x v="2"/>
    <x v="6457"/>
    <x v="1792"/>
    <x v="1"/>
    <x v="0"/>
    <x v="895"/>
    <x v="307"/>
    <x v="3447"/>
    <x v="1"/>
    <x v="1"/>
    <x v="4"/>
    <x v="4"/>
    <x v="0"/>
    <x v="0"/>
    <x v="10"/>
    <x v="0"/>
  </r>
  <r>
    <x v="3"/>
    <x v="0"/>
    <x v="23"/>
    <x v="23"/>
    <x v="64"/>
    <x v="2"/>
    <x v="6458"/>
    <x v="1793"/>
    <x v="1"/>
    <x v="0"/>
    <x v="2269"/>
    <x v="23"/>
    <x v="3448"/>
    <x v="0"/>
    <x v="0"/>
    <x v="6"/>
    <x v="6"/>
    <x v="0"/>
    <x v="0"/>
    <x v="10"/>
    <x v="0"/>
  </r>
  <r>
    <x v="3"/>
    <x v="0"/>
    <x v="347"/>
    <x v="375"/>
    <x v="64"/>
    <x v="2"/>
    <x v="6459"/>
    <x v="1794"/>
    <x v="1"/>
    <x v="0"/>
    <x v="2270"/>
    <x v="311"/>
    <x v="3449"/>
    <x v="2"/>
    <x v="1"/>
    <x v="7"/>
    <x v="7"/>
    <x v="0"/>
    <x v="0"/>
    <x v="10"/>
    <x v="0"/>
  </r>
  <r>
    <x v="3"/>
    <x v="0"/>
    <x v="348"/>
    <x v="376"/>
    <x v="64"/>
    <x v="2"/>
    <x v="6460"/>
    <x v="1795"/>
    <x v="1"/>
    <x v="0"/>
    <x v="2271"/>
    <x v="312"/>
    <x v="3450"/>
    <x v="1"/>
    <x v="1"/>
    <x v="4"/>
    <x v="4"/>
    <x v="0"/>
    <x v="0"/>
    <x v="10"/>
    <x v="0"/>
  </r>
  <r>
    <x v="3"/>
    <x v="0"/>
    <x v="349"/>
    <x v="377"/>
    <x v="64"/>
    <x v="2"/>
    <x v="6461"/>
    <x v="1796"/>
    <x v="1"/>
    <x v="0"/>
    <x v="2272"/>
    <x v="313"/>
    <x v="3451"/>
    <x v="1"/>
    <x v="1"/>
    <x v="4"/>
    <x v="4"/>
    <x v="0"/>
    <x v="0"/>
    <x v="10"/>
    <x v="0"/>
  </r>
  <r>
    <x v="3"/>
    <x v="0"/>
    <x v="350"/>
    <x v="378"/>
    <x v="64"/>
    <x v="2"/>
    <x v="6462"/>
    <x v="1797"/>
    <x v="1"/>
    <x v="0"/>
    <x v="2273"/>
    <x v="198"/>
    <x v="3452"/>
    <x v="1"/>
    <x v="1"/>
    <x v="4"/>
    <x v="4"/>
    <x v="0"/>
    <x v="0"/>
    <x v="10"/>
    <x v="0"/>
  </r>
  <r>
    <x v="3"/>
    <x v="0"/>
    <x v="351"/>
    <x v="379"/>
    <x v="64"/>
    <x v="2"/>
    <x v="6463"/>
    <x v="1798"/>
    <x v="1"/>
    <x v="0"/>
    <x v="2067"/>
    <x v="314"/>
    <x v="3453"/>
    <x v="1"/>
    <x v="1"/>
    <x v="4"/>
    <x v="4"/>
    <x v="0"/>
    <x v="0"/>
    <x v="10"/>
    <x v="0"/>
  </r>
  <r>
    <x v="3"/>
    <x v="0"/>
    <x v="354"/>
    <x v="382"/>
    <x v="64"/>
    <x v="2"/>
    <x v="6464"/>
    <x v="1799"/>
    <x v="1"/>
    <x v="0"/>
    <x v="2274"/>
    <x v="317"/>
    <x v="3454"/>
    <x v="1"/>
    <x v="1"/>
    <x v="4"/>
    <x v="4"/>
    <x v="0"/>
    <x v="0"/>
    <x v="10"/>
    <x v="0"/>
  </r>
  <r>
    <x v="3"/>
    <x v="0"/>
    <x v="355"/>
    <x v="383"/>
    <x v="64"/>
    <x v="2"/>
    <x v="6465"/>
    <x v="1336"/>
    <x v="1"/>
    <x v="0"/>
    <x v="1635"/>
    <x v="318"/>
    <x v="3455"/>
    <x v="1"/>
    <x v="1"/>
    <x v="4"/>
    <x v="4"/>
    <x v="0"/>
    <x v="0"/>
    <x v="10"/>
    <x v="0"/>
  </r>
  <r>
    <x v="3"/>
    <x v="0"/>
    <x v="358"/>
    <x v="386"/>
    <x v="64"/>
    <x v="2"/>
    <x v="6466"/>
    <x v="186"/>
    <x v="1"/>
    <x v="0"/>
    <x v="2275"/>
    <x v="320"/>
    <x v="3456"/>
    <x v="1"/>
    <x v="1"/>
    <x v="4"/>
    <x v="4"/>
    <x v="0"/>
    <x v="0"/>
    <x v="10"/>
    <x v="0"/>
  </r>
  <r>
    <x v="3"/>
    <x v="0"/>
    <x v="414"/>
    <x v="442"/>
    <x v="64"/>
    <x v="2"/>
    <x v="6467"/>
    <x v="1800"/>
    <x v="1"/>
    <x v="0"/>
    <x v="2276"/>
    <x v="365"/>
    <x v="3457"/>
    <x v="2"/>
    <x v="1"/>
    <x v="7"/>
    <x v="7"/>
    <x v="0"/>
    <x v="0"/>
    <x v="10"/>
    <x v="0"/>
  </r>
  <r>
    <x v="3"/>
    <x v="0"/>
    <x v="415"/>
    <x v="443"/>
    <x v="64"/>
    <x v="2"/>
    <x v="6468"/>
    <x v="1801"/>
    <x v="1"/>
    <x v="0"/>
    <x v="2277"/>
    <x v="366"/>
    <x v="3458"/>
    <x v="2"/>
    <x v="1"/>
    <x v="7"/>
    <x v="7"/>
    <x v="0"/>
    <x v="0"/>
    <x v="10"/>
    <x v="0"/>
  </r>
  <r>
    <x v="3"/>
    <x v="0"/>
    <x v="571"/>
    <x v="607"/>
    <x v="64"/>
    <x v="2"/>
    <x v="6469"/>
    <x v="1802"/>
    <x v="1"/>
    <x v="0"/>
    <x v="2278"/>
    <x v="492"/>
    <x v="3459"/>
    <x v="2"/>
    <x v="1"/>
    <x v="5"/>
    <x v="5"/>
    <x v="0"/>
    <x v="0"/>
    <x v="10"/>
    <x v="0"/>
  </r>
  <r>
    <x v="3"/>
    <x v="0"/>
    <x v="577"/>
    <x v="613"/>
    <x v="64"/>
    <x v="2"/>
    <x v="6470"/>
    <x v="1803"/>
    <x v="1"/>
    <x v="0"/>
    <x v="2279"/>
    <x v="498"/>
    <x v="3460"/>
    <x v="2"/>
    <x v="1"/>
    <x v="5"/>
    <x v="5"/>
    <x v="0"/>
    <x v="0"/>
    <x v="10"/>
    <x v="0"/>
  </r>
  <r>
    <x v="3"/>
    <x v="0"/>
    <x v="24"/>
    <x v="24"/>
    <x v="64"/>
    <x v="2"/>
    <x v="6471"/>
    <x v="687"/>
    <x v="1"/>
    <x v="0"/>
    <x v="268"/>
    <x v="24"/>
    <x v="3461"/>
    <x v="3"/>
    <x v="2"/>
    <x v="9"/>
    <x v="9"/>
    <x v="0"/>
    <x v="0"/>
    <x v="10"/>
    <x v="0"/>
  </r>
  <r>
    <x v="3"/>
    <x v="0"/>
    <x v="25"/>
    <x v="25"/>
    <x v="64"/>
    <x v="2"/>
    <x v="6472"/>
    <x v="252"/>
    <x v="1"/>
    <x v="0"/>
    <x v="2280"/>
    <x v="25"/>
    <x v="3462"/>
    <x v="3"/>
    <x v="2"/>
    <x v="9"/>
    <x v="9"/>
    <x v="0"/>
    <x v="0"/>
    <x v="10"/>
    <x v="0"/>
  </r>
  <r>
    <x v="3"/>
    <x v="0"/>
    <x v="26"/>
    <x v="26"/>
    <x v="64"/>
    <x v="2"/>
    <x v="6473"/>
    <x v="252"/>
    <x v="1"/>
    <x v="0"/>
    <x v="2280"/>
    <x v="26"/>
    <x v="3463"/>
    <x v="3"/>
    <x v="2"/>
    <x v="9"/>
    <x v="9"/>
    <x v="0"/>
    <x v="0"/>
    <x v="10"/>
    <x v="0"/>
  </r>
  <r>
    <x v="3"/>
    <x v="0"/>
    <x v="360"/>
    <x v="388"/>
    <x v="64"/>
    <x v="2"/>
    <x v="6474"/>
    <x v="233"/>
    <x v="1"/>
    <x v="0"/>
    <x v="2281"/>
    <x v="322"/>
    <x v="3464"/>
    <x v="1"/>
    <x v="1"/>
    <x v="31"/>
    <x v="31"/>
    <x v="0"/>
    <x v="0"/>
    <x v="10"/>
    <x v="0"/>
  </r>
  <r>
    <x v="3"/>
    <x v="0"/>
    <x v="27"/>
    <x v="27"/>
    <x v="64"/>
    <x v="2"/>
    <x v="6475"/>
    <x v="27"/>
    <x v="1"/>
    <x v="0"/>
    <x v="27"/>
    <x v="27"/>
    <x v="26"/>
    <x v="1"/>
    <x v="1"/>
    <x v="31"/>
    <x v="31"/>
    <x v="0"/>
    <x v="0"/>
    <x v="10"/>
    <x v="0"/>
  </r>
  <r>
    <x v="3"/>
    <x v="0"/>
    <x v="233"/>
    <x v="249"/>
    <x v="64"/>
    <x v="2"/>
    <x v="6476"/>
    <x v="27"/>
    <x v="1"/>
    <x v="0"/>
    <x v="27"/>
    <x v="205"/>
    <x v="242"/>
    <x v="1"/>
    <x v="1"/>
    <x v="31"/>
    <x v="31"/>
    <x v="0"/>
    <x v="0"/>
    <x v="10"/>
    <x v="0"/>
  </r>
  <r>
    <x v="3"/>
    <x v="0"/>
    <x v="135"/>
    <x v="145"/>
    <x v="64"/>
    <x v="2"/>
    <x v="6477"/>
    <x v="1804"/>
    <x v="1"/>
    <x v="0"/>
    <x v="2282"/>
    <x v="119"/>
    <x v="3465"/>
    <x v="1"/>
    <x v="1"/>
    <x v="31"/>
    <x v="31"/>
    <x v="0"/>
    <x v="0"/>
    <x v="10"/>
    <x v="0"/>
  </r>
  <r>
    <x v="3"/>
    <x v="0"/>
    <x v="361"/>
    <x v="389"/>
    <x v="64"/>
    <x v="2"/>
    <x v="6478"/>
    <x v="346"/>
    <x v="1"/>
    <x v="0"/>
    <x v="418"/>
    <x v="323"/>
    <x v="3466"/>
    <x v="2"/>
    <x v="1"/>
    <x v="22"/>
    <x v="22"/>
    <x v="0"/>
    <x v="0"/>
    <x v="10"/>
    <x v="0"/>
  </r>
  <r>
    <x v="3"/>
    <x v="0"/>
    <x v="235"/>
    <x v="251"/>
    <x v="64"/>
    <x v="2"/>
    <x v="6479"/>
    <x v="1805"/>
    <x v="1"/>
    <x v="0"/>
    <x v="2283"/>
    <x v="207"/>
    <x v="3467"/>
    <x v="1"/>
    <x v="1"/>
    <x v="11"/>
    <x v="11"/>
    <x v="0"/>
    <x v="0"/>
    <x v="10"/>
    <x v="0"/>
  </r>
  <r>
    <x v="3"/>
    <x v="0"/>
    <x v="362"/>
    <x v="390"/>
    <x v="64"/>
    <x v="2"/>
    <x v="6480"/>
    <x v="1806"/>
    <x v="1"/>
    <x v="0"/>
    <x v="2284"/>
    <x v="324"/>
    <x v="3468"/>
    <x v="2"/>
    <x v="1"/>
    <x v="22"/>
    <x v="22"/>
    <x v="0"/>
    <x v="0"/>
    <x v="10"/>
    <x v="0"/>
  </r>
  <r>
    <x v="3"/>
    <x v="0"/>
    <x v="460"/>
    <x v="488"/>
    <x v="64"/>
    <x v="2"/>
    <x v="6481"/>
    <x v="687"/>
    <x v="1"/>
    <x v="0"/>
    <x v="279"/>
    <x v="398"/>
    <x v="3469"/>
    <x v="2"/>
    <x v="1"/>
    <x v="22"/>
    <x v="22"/>
    <x v="0"/>
    <x v="0"/>
    <x v="10"/>
    <x v="0"/>
  </r>
  <r>
    <x v="3"/>
    <x v="0"/>
    <x v="461"/>
    <x v="489"/>
    <x v="64"/>
    <x v="2"/>
    <x v="6482"/>
    <x v="687"/>
    <x v="1"/>
    <x v="0"/>
    <x v="279"/>
    <x v="315"/>
    <x v="3470"/>
    <x v="2"/>
    <x v="1"/>
    <x v="22"/>
    <x v="22"/>
    <x v="0"/>
    <x v="0"/>
    <x v="10"/>
    <x v="0"/>
  </r>
  <r>
    <x v="3"/>
    <x v="0"/>
    <x v="365"/>
    <x v="393"/>
    <x v="64"/>
    <x v="2"/>
    <x v="6483"/>
    <x v="1807"/>
    <x v="1"/>
    <x v="0"/>
    <x v="2285"/>
    <x v="327"/>
    <x v="3471"/>
    <x v="2"/>
    <x v="1"/>
    <x v="22"/>
    <x v="22"/>
    <x v="0"/>
    <x v="0"/>
    <x v="10"/>
    <x v="0"/>
  </r>
  <r>
    <x v="3"/>
    <x v="0"/>
    <x v="301"/>
    <x v="323"/>
    <x v="64"/>
    <x v="2"/>
    <x v="6484"/>
    <x v="1808"/>
    <x v="1"/>
    <x v="0"/>
    <x v="2286"/>
    <x v="269"/>
    <x v="3472"/>
    <x v="3"/>
    <x v="2"/>
    <x v="9"/>
    <x v="9"/>
    <x v="0"/>
    <x v="0"/>
    <x v="10"/>
    <x v="0"/>
  </r>
  <r>
    <x v="3"/>
    <x v="0"/>
    <x v="302"/>
    <x v="324"/>
    <x v="64"/>
    <x v="2"/>
    <x v="6485"/>
    <x v="1809"/>
    <x v="1"/>
    <x v="0"/>
    <x v="2287"/>
    <x v="270"/>
    <x v="3473"/>
    <x v="3"/>
    <x v="2"/>
    <x v="17"/>
    <x v="17"/>
    <x v="0"/>
    <x v="0"/>
    <x v="10"/>
    <x v="0"/>
  </r>
  <r>
    <x v="3"/>
    <x v="0"/>
    <x v="31"/>
    <x v="31"/>
    <x v="64"/>
    <x v="2"/>
    <x v="6486"/>
    <x v="695"/>
    <x v="1"/>
    <x v="0"/>
    <x v="846"/>
    <x v="31"/>
    <x v="3474"/>
    <x v="1"/>
    <x v="1"/>
    <x v="11"/>
    <x v="11"/>
    <x v="0"/>
    <x v="0"/>
    <x v="10"/>
    <x v="0"/>
  </r>
  <r>
    <x v="3"/>
    <x v="0"/>
    <x v="32"/>
    <x v="32"/>
    <x v="64"/>
    <x v="2"/>
    <x v="6487"/>
    <x v="1336"/>
    <x v="1"/>
    <x v="0"/>
    <x v="2288"/>
    <x v="32"/>
    <x v="3475"/>
    <x v="1"/>
    <x v="1"/>
    <x v="11"/>
    <x v="11"/>
    <x v="0"/>
    <x v="0"/>
    <x v="10"/>
    <x v="0"/>
  </r>
  <r>
    <x v="3"/>
    <x v="0"/>
    <x v="244"/>
    <x v="260"/>
    <x v="64"/>
    <x v="2"/>
    <x v="6488"/>
    <x v="1810"/>
    <x v="1"/>
    <x v="0"/>
    <x v="2289"/>
    <x v="216"/>
    <x v="3476"/>
    <x v="1"/>
    <x v="1"/>
    <x v="31"/>
    <x v="31"/>
    <x v="0"/>
    <x v="0"/>
    <x v="10"/>
    <x v="0"/>
  </r>
  <r>
    <x v="3"/>
    <x v="0"/>
    <x v="678"/>
    <x v="722"/>
    <x v="64"/>
    <x v="2"/>
    <x v="6489"/>
    <x v="1811"/>
    <x v="1"/>
    <x v="0"/>
    <x v="2290"/>
    <x v="590"/>
    <x v="3477"/>
    <x v="3"/>
    <x v="2"/>
    <x v="9"/>
    <x v="9"/>
    <x v="0"/>
    <x v="0"/>
    <x v="10"/>
    <x v="0"/>
  </r>
  <r>
    <x v="3"/>
    <x v="0"/>
    <x v="681"/>
    <x v="726"/>
    <x v="64"/>
    <x v="2"/>
    <x v="6490"/>
    <x v="1812"/>
    <x v="1"/>
    <x v="0"/>
    <x v="2291"/>
    <x v="592"/>
    <x v="3478"/>
    <x v="3"/>
    <x v="2"/>
    <x v="9"/>
    <x v="9"/>
    <x v="0"/>
    <x v="0"/>
    <x v="10"/>
    <x v="0"/>
  </r>
  <r>
    <x v="3"/>
    <x v="0"/>
    <x v="245"/>
    <x v="261"/>
    <x v="64"/>
    <x v="2"/>
    <x v="6491"/>
    <x v="398"/>
    <x v="1"/>
    <x v="0"/>
    <x v="2292"/>
    <x v="35"/>
    <x v="3479"/>
    <x v="2"/>
    <x v="1"/>
    <x v="13"/>
    <x v="13"/>
    <x v="0"/>
    <x v="0"/>
    <x v="10"/>
    <x v="0"/>
  </r>
  <r>
    <x v="3"/>
    <x v="0"/>
    <x v="35"/>
    <x v="35"/>
    <x v="64"/>
    <x v="2"/>
    <x v="6492"/>
    <x v="256"/>
    <x v="1"/>
    <x v="0"/>
    <x v="303"/>
    <x v="34"/>
    <x v="432"/>
    <x v="2"/>
    <x v="1"/>
    <x v="13"/>
    <x v="13"/>
    <x v="0"/>
    <x v="0"/>
    <x v="10"/>
    <x v="0"/>
  </r>
  <r>
    <x v="3"/>
    <x v="0"/>
    <x v="36"/>
    <x v="36"/>
    <x v="64"/>
    <x v="2"/>
    <x v="6493"/>
    <x v="1813"/>
    <x v="1"/>
    <x v="0"/>
    <x v="2293"/>
    <x v="35"/>
    <x v="3480"/>
    <x v="2"/>
    <x v="1"/>
    <x v="13"/>
    <x v="13"/>
    <x v="0"/>
    <x v="0"/>
    <x v="10"/>
    <x v="0"/>
  </r>
  <r>
    <x v="3"/>
    <x v="0"/>
    <x v="37"/>
    <x v="37"/>
    <x v="64"/>
    <x v="2"/>
    <x v="6494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4"/>
    <x v="2"/>
    <x v="6495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4"/>
    <x v="2"/>
    <x v="6496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4"/>
    <x v="2"/>
    <x v="6497"/>
    <x v="4"/>
    <x v="1"/>
    <x v="0"/>
    <x v="4"/>
    <x v="121"/>
    <x v="0"/>
    <x v="2"/>
    <x v="1"/>
    <x v="13"/>
    <x v="13"/>
    <x v="0"/>
    <x v="0"/>
    <x v="10"/>
    <x v="0"/>
  </r>
  <r>
    <x v="3"/>
    <x v="0"/>
    <x v="463"/>
    <x v="491"/>
    <x v="64"/>
    <x v="2"/>
    <x v="6498"/>
    <x v="1751"/>
    <x v="2"/>
    <x v="1"/>
    <x v="2294"/>
    <x v="400"/>
    <x v="3481"/>
    <x v="2"/>
    <x v="1"/>
    <x v="14"/>
    <x v="14"/>
    <x v="0"/>
    <x v="0"/>
    <x v="10"/>
    <x v="0"/>
  </r>
  <r>
    <x v="3"/>
    <x v="0"/>
    <x v="48"/>
    <x v="48"/>
    <x v="64"/>
    <x v="2"/>
    <x v="6499"/>
    <x v="47"/>
    <x v="2"/>
    <x v="2"/>
    <x v="47"/>
    <x v="46"/>
    <x v="820"/>
    <x v="4"/>
    <x v="3"/>
    <x v="16"/>
    <x v="16"/>
    <x v="0"/>
    <x v="0"/>
    <x v="10"/>
    <x v="0"/>
  </r>
  <r>
    <x v="3"/>
    <x v="0"/>
    <x v="50"/>
    <x v="50"/>
    <x v="64"/>
    <x v="2"/>
    <x v="6500"/>
    <x v="61"/>
    <x v="2"/>
    <x v="2"/>
    <x v="638"/>
    <x v="45"/>
    <x v="3482"/>
    <x v="4"/>
    <x v="3"/>
    <x v="16"/>
    <x v="16"/>
    <x v="0"/>
    <x v="0"/>
    <x v="10"/>
    <x v="0"/>
  </r>
  <r>
    <x v="3"/>
    <x v="0"/>
    <x v="52"/>
    <x v="52"/>
    <x v="64"/>
    <x v="2"/>
    <x v="6501"/>
    <x v="47"/>
    <x v="2"/>
    <x v="2"/>
    <x v="47"/>
    <x v="49"/>
    <x v="49"/>
    <x v="4"/>
    <x v="3"/>
    <x v="16"/>
    <x v="16"/>
    <x v="0"/>
    <x v="0"/>
    <x v="10"/>
    <x v="0"/>
  </r>
  <r>
    <x v="3"/>
    <x v="0"/>
    <x v="53"/>
    <x v="53"/>
    <x v="64"/>
    <x v="2"/>
    <x v="6502"/>
    <x v="362"/>
    <x v="2"/>
    <x v="2"/>
    <x v="488"/>
    <x v="50"/>
    <x v="3483"/>
    <x v="4"/>
    <x v="3"/>
    <x v="16"/>
    <x v="16"/>
    <x v="0"/>
    <x v="0"/>
    <x v="10"/>
    <x v="0"/>
  </r>
  <r>
    <x v="3"/>
    <x v="0"/>
    <x v="252"/>
    <x v="268"/>
    <x v="64"/>
    <x v="2"/>
    <x v="6503"/>
    <x v="1814"/>
    <x v="2"/>
    <x v="2"/>
    <x v="2295"/>
    <x v="222"/>
    <x v="3484"/>
    <x v="4"/>
    <x v="3"/>
    <x v="16"/>
    <x v="16"/>
    <x v="0"/>
    <x v="0"/>
    <x v="10"/>
    <x v="0"/>
  </r>
  <r>
    <x v="3"/>
    <x v="0"/>
    <x v="57"/>
    <x v="56"/>
    <x v="64"/>
    <x v="2"/>
    <x v="6504"/>
    <x v="45"/>
    <x v="2"/>
    <x v="2"/>
    <x v="45"/>
    <x v="45"/>
    <x v="44"/>
    <x v="4"/>
    <x v="3"/>
    <x v="16"/>
    <x v="16"/>
    <x v="0"/>
    <x v="0"/>
    <x v="10"/>
    <x v="0"/>
  </r>
  <r>
    <x v="3"/>
    <x v="0"/>
    <x v="310"/>
    <x v="332"/>
    <x v="64"/>
    <x v="2"/>
    <x v="6505"/>
    <x v="52"/>
    <x v="2"/>
    <x v="2"/>
    <x v="52"/>
    <x v="278"/>
    <x v="342"/>
    <x v="4"/>
    <x v="3"/>
    <x v="16"/>
    <x v="16"/>
    <x v="0"/>
    <x v="0"/>
    <x v="10"/>
    <x v="0"/>
  </r>
  <r>
    <x v="3"/>
    <x v="0"/>
    <x v="59"/>
    <x v="58"/>
    <x v="64"/>
    <x v="2"/>
    <x v="6506"/>
    <x v="52"/>
    <x v="2"/>
    <x v="2"/>
    <x v="52"/>
    <x v="55"/>
    <x v="56"/>
    <x v="4"/>
    <x v="3"/>
    <x v="16"/>
    <x v="16"/>
    <x v="0"/>
    <x v="0"/>
    <x v="10"/>
    <x v="0"/>
  </r>
  <r>
    <x v="3"/>
    <x v="0"/>
    <x v="60"/>
    <x v="59"/>
    <x v="64"/>
    <x v="2"/>
    <x v="6507"/>
    <x v="116"/>
    <x v="2"/>
    <x v="2"/>
    <x v="187"/>
    <x v="46"/>
    <x v="700"/>
    <x v="4"/>
    <x v="3"/>
    <x v="16"/>
    <x v="16"/>
    <x v="0"/>
    <x v="0"/>
    <x v="10"/>
    <x v="0"/>
  </r>
  <r>
    <x v="3"/>
    <x v="0"/>
    <x v="557"/>
    <x v="592"/>
    <x v="64"/>
    <x v="2"/>
    <x v="6508"/>
    <x v="51"/>
    <x v="2"/>
    <x v="2"/>
    <x v="51"/>
    <x v="447"/>
    <x v="1521"/>
    <x v="4"/>
    <x v="3"/>
    <x v="16"/>
    <x v="16"/>
    <x v="0"/>
    <x v="0"/>
    <x v="10"/>
    <x v="0"/>
  </r>
  <r>
    <x v="3"/>
    <x v="0"/>
    <x v="313"/>
    <x v="335"/>
    <x v="64"/>
    <x v="2"/>
    <x v="6509"/>
    <x v="47"/>
    <x v="2"/>
    <x v="2"/>
    <x v="47"/>
    <x v="281"/>
    <x v="2501"/>
    <x v="4"/>
    <x v="3"/>
    <x v="16"/>
    <x v="16"/>
    <x v="0"/>
    <x v="0"/>
    <x v="10"/>
    <x v="0"/>
  </r>
  <r>
    <x v="3"/>
    <x v="0"/>
    <x v="314"/>
    <x v="336"/>
    <x v="64"/>
    <x v="2"/>
    <x v="6510"/>
    <x v="480"/>
    <x v="2"/>
    <x v="2"/>
    <x v="473"/>
    <x v="282"/>
    <x v="3485"/>
    <x v="4"/>
    <x v="3"/>
    <x v="16"/>
    <x v="16"/>
    <x v="0"/>
    <x v="0"/>
    <x v="10"/>
    <x v="0"/>
  </r>
  <r>
    <x v="3"/>
    <x v="0"/>
    <x v="255"/>
    <x v="271"/>
    <x v="64"/>
    <x v="2"/>
    <x v="6511"/>
    <x v="62"/>
    <x v="2"/>
    <x v="2"/>
    <x v="2050"/>
    <x v="225"/>
    <x v="3486"/>
    <x v="4"/>
    <x v="3"/>
    <x v="16"/>
    <x v="16"/>
    <x v="0"/>
    <x v="0"/>
    <x v="10"/>
    <x v="0"/>
  </r>
  <r>
    <x v="3"/>
    <x v="0"/>
    <x v="550"/>
    <x v="585"/>
    <x v="64"/>
    <x v="2"/>
    <x v="6512"/>
    <x v="45"/>
    <x v="2"/>
    <x v="2"/>
    <x v="45"/>
    <x v="472"/>
    <x v="2702"/>
    <x v="4"/>
    <x v="3"/>
    <x v="16"/>
    <x v="16"/>
    <x v="0"/>
    <x v="0"/>
    <x v="10"/>
    <x v="0"/>
  </r>
  <r>
    <x v="3"/>
    <x v="0"/>
    <x v="518"/>
    <x v="549"/>
    <x v="64"/>
    <x v="2"/>
    <x v="6513"/>
    <x v="45"/>
    <x v="2"/>
    <x v="2"/>
    <x v="45"/>
    <x v="447"/>
    <x v="991"/>
    <x v="4"/>
    <x v="3"/>
    <x v="16"/>
    <x v="16"/>
    <x v="0"/>
    <x v="0"/>
    <x v="10"/>
    <x v="0"/>
  </r>
  <r>
    <x v="3"/>
    <x v="0"/>
    <x v="684"/>
    <x v="700"/>
    <x v="64"/>
    <x v="2"/>
    <x v="6514"/>
    <x v="4"/>
    <x v="2"/>
    <x v="1"/>
    <x v="4"/>
    <x v="0"/>
    <x v="0"/>
    <x v="1"/>
    <x v="1"/>
    <x v="33"/>
    <x v="33"/>
    <x v="0"/>
    <x v="0"/>
    <x v="10"/>
    <x v="0"/>
  </r>
  <r>
    <x v="3"/>
    <x v="0"/>
    <x v="663"/>
    <x v="702"/>
    <x v="64"/>
    <x v="2"/>
    <x v="6515"/>
    <x v="1539"/>
    <x v="2"/>
    <x v="2"/>
    <x v="2296"/>
    <x v="575"/>
    <x v="3487"/>
    <x v="2"/>
    <x v="1"/>
    <x v="14"/>
    <x v="14"/>
    <x v="0"/>
    <x v="0"/>
    <x v="10"/>
    <x v="0"/>
  </r>
  <r>
    <x v="3"/>
    <x v="0"/>
    <x v="370"/>
    <x v="398"/>
    <x v="64"/>
    <x v="2"/>
    <x v="6516"/>
    <x v="355"/>
    <x v="2"/>
    <x v="2"/>
    <x v="1653"/>
    <x v="330"/>
    <x v="2575"/>
    <x v="2"/>
    <x v="1"/>
    <x v="14"/>
    <x v="14"/>
    <x v="0"/>
    <x v="0"/>
    <x v="10"/>
    <x v="0"/>
  </r>
  <r>
    <x v="3"/>
    <x v="0"/>
    <x v="372"/>
    <x v="400"/>
    <x v="64"/>
    <x v="2"/>
    <x v="6517"/>
    <x v="920"/>
    <x v="2"/>
    <x v="1"/>
    <x v="914"/>
    <x v="332"/>
    <x v="2323"/>
    <x v="2"/>
    <x v="1"/>
    <x v="22"/>
    <x v="22"/>
    <x v="0"/>
    <x v="0"/>
    <x v="10"/>
    <x v="0"/>
  </r>
  <r>
    <x v="3"/>
    <x v="0"/>
    <x v="65"/>
    <x v="64"/>
    <x v="64"/>
    <x v="2"/>
    <x v="6518"/>
    <x v="4"/>
    <x v="2"/>
    <x v="1"/>
    <x v="4"/>
    <x v="60"/>
    <x v="0"/>
    <x v="1"/>
    <x v="1"/>
    <x v="18"/>
    <x v="18"/>
    <x v="0"/>
    <x v="0"/>
    <x v="10"/>
    <x v="0"/>
  </r>
  <r>
    <x v="3"/>
    <x v="0"/>
    <x v="256"/>
    <x v="272"/>
    <x v="64"/>
    <x v="2"/>
    <x v="6519"/>
    <x v="1815"/>
    <x v="2"/>
    <x v="1"/>
    <x v="2297"/>
    <x v="226"/>
    <x v="3488"/>
    <x v="1"/>
    <x v="1"/>
    <x v="18"/>
    <x v="18"/>
    <x v="0"/>
    <x v="0"/>
    <x v="10"/>
    <x v="0"/>
  </r>
  <r>
    <x v="3"/>
    <x v="0"/>
    <x v="319"/>
    <x v="341"/>
    <x v="64"/>
    <x v="2"/>
    <x v="6520"/>
    <x v="269"/>
    <x v="2"/>
    <x v="2"/>
    <x v="320"/>
    <x v="286"/>
    <x v="2063"/>
    <x v="4"/>
    <x v="3"/>
    <x v="21"/>
    <x v="21"/>
    <x v="0"/>
    <x v="0"/>
    <x v="10"/>
    <x v="0"/>
  </r>
  <r>
    <x v="3"/>
    <x v="0"/>
    <x v="374"/>
    <x v="402"/>
    <x v="64"/>
    <x v="2"/>
    <x v="6521"/>
    <x v="47"/>
    <x v="2"/>
    <x v="2"/>
    <x v="68"/>
    <x v="334"/>
    <x v="831"/>
    <x v="4"/>
    <x v="3"/>
    <x v="20"/>
    <x v="20"/>
    <x v="0"/>
    <x v="0"/>
    <x v="10"/>
    <x v="0"/>
  </r>
  <r>
    <x v="3"/>
    <x v="0"/>
    <x v="320"/>
    <x v="342"/>
    <x v="64"/>
    <x v="2"/>
    <x v="6522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1"/>
    <x v="343"/>
    <x v="64"/>
    <x v="2"/>
    <x v="6523"/>
    <x v="45"/>
    <x v="2"/>
    <x v="2"/>
    <x v="131"/>
    <x v="288"/>
    <x v="1353"/>
    <x v="4"/>
    <x v="3"/>
    <x v="19"/>
    <x v="19"/>
    <x v="0"/>
    <x v="0"/>
    <x v="10"/>
    <x v="0"/>
  </r>
  <r>
    <x v="3"/>
    <x v="0"/>
    <x v="322"/>
    <x v="344"/>
    <x v="64"/>
    <x v="2"/>
    <x v="6524"/>
    <x v="66"/>
    <x v="2"/>
    <x v="2"/>
    <x v="81"/>
    <x v="289"/>
    <x v="3365"/>
    <x v="4"/>
    <x v="3"/>
    <x v="21"/>
    <x v="21"/>
    <x v="0"/>
    <x v="0"/>
    <x v="10"/>
    <x v="0"/>
  </r>
  <r>
    <x v="3"/>
    <x v="0"/>
    <x v="429"/>
    <x v="455"/>
    <x v="64"/>
    <x v="2"/>
    <x v="6525"/>
    <x v="47"/>
    <x v="2"/>
    <x v="2"/>
    <x v="384"/>
    <x v="380"/>
    <x v="999"/>
    <x v="4"/>
    <x v="3"/>
    <x v="20"/>
    <x v="20"/>
    <x v="0"/>
    <x v="0"/>
    <x v="10"/>
    <x v="0"/>
  </r>
  <r>
    <x v="3"/>
    <x v="0"/>
    <x v="323"/>
    <x v="345"/>
    <x v="64"/>
    <x v="2"/>
    <x v="6526"/>
    <x v="52"/>
    <x v="2"/>
    <x v="2"/>
    <x v="193"/>
    <x v="183"/>
    <x v="484"/>
    <x v="4"/>
    <x v="3"/>
    <x v="20"/>
    <x v="20"/>
    <x v="0"/>
    <x v="0"/>
    <x v="10"/>
    <x v="0"/>
  </r>
  <r>
    <x v="3"/>
    <x v="0"/>
    <x v="430"/>
    <x v="456"/>
    <x v="64"/>
    <x v="2"/>
    <x v="6527"/>
    <x v="51"/>
    <x v="2"/>
    <x v="2"/>
    <x v="382"/>
    <x v="62"/>
    <x v="568"/>
    <x v="4"/>
    <x v="3"/>
    <x v="20"/>
    <x v="20"/>
    <x v="0"/>
    <x v="0"/>
    <x v="10"/>
    <x v="0"/>
  </r>
  <r>
    <x v="3"/>
    <x v="0"/>
    <x v="500"/>
    <x v="529"/>
    <x v="64"/>
    <x v="2"/>
    <x v="6528"/>
    <x v="51"/>
    <x v="2"/>
    <x v="2"/>
    <x v="76"/>
    <x v="388"/>
    <x v="597"/>
    <x v="4"/>
    <x v="3"/>
    <x v="20"/>
    <x v="20"/>
    <x v="0"/>
    <x v="0"/>
    <x v="10"/>
    <x v="0"/>
  </r>
  <r>
    <x v="3"/>
    <x v="0"/>
    <x v="431"/>
    <x v="457"/>
    <x v="64"/>
    <x v="2"/>
    <x v="6529"/>
    <x v="51"/>
    <x v="2"/>
    <x v="2"/>
    <x v="382"/>
    <x v="381"/>
    <x v="1660"/>
    <x v="4"/>
    <x v="3"/>
    <x v="20"/>
    <x v="20"/>
    <x v="0"/>
    <x v="0"/>
    <x v="10"/>
    <x v="0"/>
  </r>
  <r>
    <x v="3"/>
    <x v="0"/>
    <x v="507"/>
    <x v="537"/>
    <x v="64"/>
    <x v="2"/>
    <x v="6530"/>
    <x v="45"/>
    <x v="2"/>
    <x v="2"/>
    <x v="131"/>
    <x v="438"/>
    <x v="904"/>
    <x v="4"/>
    <x v="3"/>
    <x v="19"/>
    <x v="19"/>
    <x v="0"/>
    <x v="0"/>
    <x v="10"/>
    <x v="0"/>
  </r>
  <r>
    <x v="3"/>
    <x v="0"/>
    <x v="71"/>
    <x v="70"/>
    <x v="64"/>
    <x v="2"/>
    <x v="6531"/>
    <x v="47"/>
    <x v="2"/>
    <x v="2"/>
    <x v="68"/>
    <x v="65"/>
    <x v="1127"/>
    <x v="4"/>
    <x v="3"/>
    <x v="20"/>
    <x v="20"/>
    <x v="0"/>
    <x v="0"/>
    <x v="10"/>
    <x v="0"/>
  </r>
  <r>
    <x v="3"/>
    <x v="0"/>
    <x v="379"/>
    <x v="407"/>
    <x v="64"/>
    <x v="2"/>
    <x v="6532"/>
    <x v="60"/>
    <x v="2"/>
    <x v="2"/>
    <x v="429"/>
    <x v="337"/>
    <x v="1426"/>
    <x v="4"/>
    <x v="3"/>
    <x v="19"/>
    <x v="19"/>
    <x v="0"/>
    <x v="0"/>
    <x v="10"/>
    <x v="0"/>
  </r>
  <r>
    <x v="3"/>
    <x v="0"/>
    <x v="73"/>
    <x v="72"/>
    <x v="64"/>
    <x v="2"/>
    <x v="6533"/>
    <x v="51"/>
    <x v="2"/>
    <x v="2"/>
    <x v="76"/>
    <x v="66"/>
    <x v="85"/>
    <x v="4"/>
    <x v="3"/>
    <x v="21"/>
    <x v="21"/>
    <x v="0"/>
    <x v="0"/>
    <x v="10"/>
    <x v="0"/>
  </r>
  <r>
    <x v="3"/>
    <x v="0"/>
    <x v="73"/>
    <x v="72"/>
    <x v="64"/>
    <x v="2"/>
    <x v="6534"/>
    <x v="47"/>
    <x v="2"/>
    <x v="2"/>
    <x v="68"/>
    <x v="66"/>
    <x v="360"/>
    <x v="4"/>
    <x v="3"/>
    <x v="21"/>
    <x v="21"/>
    <x v="0"/>
    <x v="0"/>
    <x v="10"/>
    <x v="0"/>
  </r>
  <r>
    <x v="3"/>
    <x v="0"/>
    <x v="74"/>
    <x v="73"/>
    <x v="64"/>
    <x v="2"/>
    <x v="6535"/>
    <x v="47"/>
    <x v="2"/>
    <x v="2"/>
    <x v="68"/>
    <x v="67"/>
    <x v="282"/>
    <x v="4"/>
    <x v="3"/>
    <x v="20"/>
    <x v="20"/>
    <x v="0"/>
    <x v="0"/>
    <x v="10"/>
    <x v="0"/>
  </r>
  <r>
    <x v="3"/>
    <x v="0"/>
    <x v="381"/>
    <x v="409"/>
    <x v="64"/>
    <x v="2"/>
    <x v="6536"/>
    <x v="60"/>
    <x v="2"/>
    <x v="2"/>
    <x v="384"/>
    <x v="338"/>
    <x v="3136"/>
    <x v="4"/>
    <x v="3"/>
    <x v="19"/>
    <x v="19"/>
    <x v="0"/>
    <x v="0"/>
    <x v="10"/>
    <x v="0"/>
  </r>
  <r>
    <x v="3"/>
    <x v="0"/>
    <x v="258"/>
    <x v="274"/>
    <x v="64"/>
    <x v="2"/>
    <x v="6537"/>
    <x v="45"/>
    <x v="2"/>
    <x v="2"/>
    <x v="61"/>
    <x v="67"/>
    <x v="655"/>
    <x v="4"/>
    <x v="3"/>
    <x v="20"/>
    <x v="20"/>
    <x v="0"/>
    <x v="0"/>
    <x v="10"/>
    <x v="0"/>
  </r>
  <r>
    <x v="3"/>
    <x v="0"/>
    <x v="468"/>
    <x v="496"/>
    <x v="64"/>
    <x v="2"/>
    <x v="6538"/>
    <x v="47"/>
    <x v="2"/>
    <x v="2"/>
    <x v="384"/>
    <x v="62"/>
    <x v="694"/>
    <x v="4"/>
    <x v="3"/>
    <x v="20"/>
    <x v="20"/>
    <x v="0"/>
    <x v="0"/>
    <x v="10"/>
    <x v="0"/>
  </r>
  <r>
    <x v="3"/>
    <x v="0"/>
    <x v="163"/>
    <x v="173"/>
    <x v="64"/>
    <x v="2"/>
    <x v="6539"/>
    <x v="45"/>
    <x v="2"/>
    <x v="2"/>
    <x v="131"/>
    <x v="144"/>
    <x v="657"/>
    <x v="4"/>
    <x v="3"/>
    <x v="20"/>
    <x v="20"/>
    <x v="0"/>
    <x v="0"/>
    <x v="10"/>
    <x v="0"/>
  </r>
  <r>
    <x v="3"/>
    <x v="0"/>
    <x v="326"/>
    <x v="348"/>
    <x v="64"/>
    <x v="2"/>
    <x v="6540"/>
    <x v="116"/>
    <x v="2"/>
    <x v="2"/>
    <x v="142"/>
    <x v="64"/>
    <x v="907"/>
    <x v="4"/>
    <x v="3"/>
    <x v="21"/>
    <x v="21"/>
    <x v="0"/>
    <x v="0"/>
    <x v="10"/>
    <x v="0"/>
  </r>
  <r>
    <x v="3"/>
    <x v="0"/>
    <x v="383"/>
    <x v="411"/>
    <x v="64"/>
    <x v="2"/>
    <x v="6541"/>
    <x v="47"/>
    <x v="2"/>
    <x v="2"/>
    <x v="68"/>
    <x v="339"/>
    <x v="461"/>
    <x v="4"/>
    <x v="3"/>
    <x v="20"/>
    <x v="20"/>
    <x v="0"/>
    <x v="0"/>
    <x v="10"/>
    <x v="0"/>
  </r>
  <r>
    <x v="3"/>
    <x v="0"/>
    <x v="384"/>
    <x v="412"/>
    <x v="64"/>
    <x v="2"/>
    <x v="6542"/>
    <x v="46"/>
    <x v="2"/>
    <x v="2"/>
    <x v="243"/>
    <x v="340"/>
    <x v="908"/>
    <x v="4"/>
    <x v="3"/>
    <x v="19"/>
    <x v="19"/>
    <x v="0"/>
    <x v="0"/>
    <x v="10"/>
    <x v="0"/>
  </r>
  <r>
    <x v="3"/>
    <x v="0"/>
    <x v="435"/>
    <x v="461"/>
    <x v="64"/>
    <x v="2"/>
    <x v="6543"/>
    <x v="52"/>
    <x v="2"/>
    <x v="2"/>
    <x v="67"/>
    <x v="384"/>
    <x v="575"/>
    <x v="4"/>
    <x v="3"/>
    <x v="21"/>
    <x v="21"/>
    <x v="0"/>
    <x v="0"/>
    <x v="10"/>
    <x v="0"/>
  </r>
  <r>
    <x v="3"/>
    <x v="0"/>
    <x v="327"/>
    <x v="349"/>
    <x v="64"/>
    <x v="2"/>
    <x v="6544"/>
    <x v="47"/>
    <x v="2"/>
    <x v="2"/>
    <x v="85"/>
    <x v="291"/>
    <x v="660"/>
    <x v="4"/>
    <x v="3"/>
    <x v="20"/>
    <x v="20"/>
    <x v="0"/>
    <x v="0"/>
    <x v="10"/>
    <x v="0"/>
  </r>
  <r>
    <x v="3"/>
    <x v="0"/>
    <x v="76"/>
    <x v="75"/>
    <x v="64"/>
    <x v="2"/>
    <x v="6545"/>
    <x v="52"/>
    <x v="2"/>
    <x v="2"/>
    <x v="67"/>
    <x v="66"/>
    <x v="209"/>
    <x v="4"/>
    <x v="3"/>
    <x v="21"/>
    <x v="21"/>
    <x v="0"/>
    <x v="0"/>
    <x v="10"/>
    <x v="0"/>
  </r>
  <r>
    <x v="3"/>
    <x v="0"/>
    <x v="436"/>
    <x v="462"/>
    <x v="64"/>
    <x v="2"/>
    <x v="6546"/>
    <x v="52"/>
    <x v="2"/>
    <x v="2"/>
    <x v="383"/>
    <x v="62"/>
    <x v="576"/>
    <x v="4"/>
    <x v="3"/>
    <x v="20"/>
    <x v="20"/>
    <x v="0"/>
    <x v="0"/>
    <x v="10"/>
    <x v="0"/>
  </r>
  <r>
    <x v="3"/>
    <x v="0"/>
    <x v="328"/>
    <x v="350"/>
    <x v="64"/>
    <x v="2"/>
    <x v="6547"/>
    <x v="60"/>
    <x v="2"/>
    <x v="2"/>
    <x v="429"/>
    <x v="292"/>
    <x v="2134"/>
    <x v="4"/>
    <x v="3"/>
    <x v="19"/>
    <x v="19"/>
    <x v="0"/>
    <x v="0"/>
    <x v="10"/>
    <x v="0"/>
  </r>
  <r>
    <x v="3"/>
    <x v="0"/>
    <x v="78"/>
    <x v="77"/>
    <x v="64"/>
    <x v="2"/>
    <x v="6548"/>
    <x v="51"/>
    <x v="2"/>
    <x v="2"/>
    <x v="76"/>
    <x v="70"/>
    <x v="3489"/>
    <x v="4"/>
    <x v="3"/>
    <x v="21"/>
    <x v="21"/>
    <x v="0"/>
    <x v="0"/>
    <x v="10"/>
    <x v="0"/>
  </r>
  <r>
    <x v="3"/>
    <x v="0"/>
    <x v="79"/>
    <x v="78"/>
    <x v="64"/>
    <x v="2"/>
    <x v="6549"/>
    <x v="59"/>
    <x v="2"/>
    <x v="2"/>
    <x v="129"/>
    <x v="71"/>
    <x v="3198"/>
    <x v="4"/>
    <x v="3"/>
    <x v="20"/>
    <x v="20"/>
    <x v="0"/>
    <x v="0"/>
    <x v="10"/>
    <x v="0"/>
  </r>
  <r>
    <x v="3"/>
    <x v="0"/>
    <x v="386"/>
    <x v="414"/>
    <x v="64"/>
    <x v="2"/>
    <x v="6550"/>
    <x v="47"/>
    <x v="2"/>
    <x v="2"/>
    <x v="85"/>
    <x v="342"/>
    <x v="2451"/>
    <x v="4"/>
    <x v="3"/>
    <x v="20"/>
    <x v="20"/>
    <x v="0"/>
    <x v="0"/>
    <x v="10"/>
    <x v="0"/>
  </r>
  <r>
    <x v="3"/>
    <x v="0"/>
    <x v="169"/>
    <x v="179"/>
    <x v="64"/>
    <x v="2"/>
    <x v="6551"/>
    <x v="71"/>
    <x v="2"/>
    <x v="2"/>
    <x v="83"/>
    <x v="150"/>
    <x v="3490"/>
    <x v="4"/>
    <x v="3"/>
    <x v="21"/>
    <x v="21"/>
    <x v="0"/>
    <x v="0"/>
    <x v="10"/>
    <x v="0"/>
  </r>
  <r>
    <x v="3"/>
    <x v="0"/>
    <x v="170"/>
    <x v="180"/>
    <x v="64"/>
    <x v="2"/>
    <x v="6552"/>
    <x v="1578"/>
    <x v="2"/>
    <x v="2"/>
    <x v="2298"/>
    <x v="151"/>
    <x v="3491"/>
    <x v="4"/>
    <x v="3"/>
    <x v="20"/>
    <x v="20"/>
    <x v="0"/>
    <x v="0"/>
    <x v="10"/>
    <x v="0"/>
  </r>
  <r>
    <x v="3"/>
    <x v="0"/>
    <x v="264"/>
    <x v="280"/>
    <x v="64"/>
    <x v="2"/>
    <x v="6553"/>
    <x v="64"/>
    <x v="2"/>
    <x v="2"/>
    <x v="70"/>
    <x v="233"/>
    <x v="3492"/>
    <x v="4"/>
    <x v="3"/>
    <x v="19"/>
    <x v="19"/>
    <x v="0"/>
    <x v="0"/>
    <x v="10"/>
    <x v="0"/>
  </r>
  <r>
    <x v="3"/>
    <x v="0"/>
    <x v="174"/>
    <x v="184"/>
    <x v="64"/>
    <x v="2"/>
    <x v="6554"/>
    <x v="739"/>
    <x v="2"/>
    <x v="2"/>
    <x v="2299"/>
    <x v="155"/>
    <x v="3493"/>
    <x v="4"/>
    <x v="3"/>
    <x v="21"/>
    <x v="21"/>
    <x v="0"/>
    <x v="0"/>
    <x v="10"/>
    <x v="0"/>
  </r>
  <r>
    <x v="3"/>
    <x v="0"/>
    <x v="175"/>
    <x v="185"/>
    <x v="64"/>
    <x v="2"/>
    <x v="6555"/>
    <x v="52"/>
    <x v="2"/>
    <x v="2"/>
    <x v="193"/>
    <x v="156"/>
    <x v="2510"/>
    <x v="4"/>
    <x v="3"/>
    <x v="20"/>
    <x v="20"/>
    <x v="0"/>
    <x v="0"/>
    <x v="10"/>
    <x v="0"/>
  </r>
  <r>
    <x v="3"/>
    <x v="0"/>
    <x v="208"/>
    <x v="223"/>
    <x v="64"/>
    <x v="2"/>
    <x v="6556"/>
    <x v="117"/>
    <x v="2"/>
    <x v="2"/>
    <x v="656"/>
    <x v="182"/>
    <x v="3494"/>
    <x v="4"/>
    <x v="3"/>
    <x v="21"/>
    <x v="21"/>
    <x v="0"/>
    <x v="0"/>
    <x v="10"/>
    <x v="0"/>
  </r>
  <r>
    <x v="3"/>
    <x v="0"/>
    <x v="439"/>
    <x v="465"/>
    <x v="64"/>
    <x v="2"/>
    <x v="6557"/>
    <x v="116"/>
    <x v="2"/>
    <x v="2"/>
    <x v="243"/>
    <x v="385"/>
    <x v="1878"/>
    <x v="4"/>
    <x v="3"/>
    <x v="20"/>
    <x v="20"/>
    <x v="0"/>
    <x v="0"/>
    <x v="10"/>
    <x v="0"/>
  </r>
  <r>
    <x v="3"/>
    <x v="0"/>
    <x v="209"/>
    <x v="224"/>
    <x v="64"/>
    <x v="2"/>
    <x v="6558"/>
    <x v="66"/>
    <x v="2"/>
    <x v="2"/>
    <x v="46"/>
    <x v="183"/>
    <x v="3147"/>
    <x v="4"/>
    <x v="3"/>
    <x v="20"/>
    <x v="20"/>
    <x v="0"/>
    <x v="0"/>
    <x v="10"/>
    <x v="0"/>
  </r>
  <r>
    <x v="3"/>
    <x v="0"/>
    <x v="270"/>
    <x v="286"/>
    <x v="64"/>
    <x v="2"/>
    <x v="6559"/>
    <x v="1383"/>
    <x v="2"/>
    <x v="2"/>
    <x v="2062"/>
    <x v="239"/>
    <x v="3148"/>
    <x v="4"/>
    <x v="3"/>
    <x v="19"/>
    <x v="19"/>
    <x v="0"/>
    <x v="0"/>
    <x v="10"/>
    <x v="0"/>
  </r>
  <r>
    <x v="3"/>
    <x v="0"/>
    <x v="333"/>
    <x v="355"/>
    <x v="64"/>
    <x v="2"/>
    <x v="6560"/>
    <x v="222"/>
    <x v="2"/>
    <x v="2"/>
    <x v="259"/>
    <x v="297"/>
    <x v="375"/>
    <x v="4"/>
    <x v="3"/>
    <x v="19"/>
    <x v="19"/>
    <x v="0"/>
    <x v="0"/>
    <x v="10"/>
    <x v="0"/>
  </r>
  <r>
    <x v="3"/>
    <x v="0"/>
    <x v="440"/>
    <x v="466"/>
    <x v="64"/>
    <x v="2"/>
    <x v="6561"/>
    <x v="1816"/>
    <x v="2"/>
    <x v="2"/>
    <x v="2300"/>
    <x v="386"/>
    <x v="3495"/>
    <x v="4"/>
    <x v="3"/>
    <x v="21"/>
    <x v="21"/>
    <x v="0"/>
    <x v="0"/>
    <x v="10"/>
    <x v="0"/>
  </r>
  <r>
    <x v="3"/>
    <x v="0"/>
    <x v="445"/>
    <x v="471"/>
    <x v="64"/>
    <x v="2"/>
    <x v="6562"/>
    <x v="47"/>
    <x v="2"/>
    <x v="2"/>
    <x v="384"/>
    <x v="298"/>
    <x v="709"/>
    <x v="4"/>
    <x v="3"/>
    <x v="20"/>
    <x v="20"/>
    <x v="0"/>
    <x v="0"/>
    <x v="10"/>
    <x v="0"/>
  </r>
  <r>
    <x v="3"/>
    <x v="0"/>
    <x v="464"/>
    <x v="492"/>
    <x v="64"/>
    <x v="2"/>
    <x v="6563"/>
    <x v="1817"/>
    <x v="2"/>
    <x v="1"/>
    <x v="2301"/>
    <x v="401"/>
    <x v="3496"/>
    <x v="3"/>
    <x v="2"/>
    <x v="17"/>
    <x v="17"/>
    <x v="0"/>
    <x v="0"/>
    <x v="10"/>
    <x v="0"/>
  </r>
  <r>
    <x v="3"/>
    <x v="0"/>
    <x v="90"/>
    <x v="89"/>
    <x v="64"/>
    <x v="2"/>
    <x v="6564"/>
    <x v="45"/>
    <x v="2"/>
    <x v="2"/>
    <x v="61"/>
    <x v="66"/>
    <x v="72"/>
    <x v="4"/>
    <x v="3"/>
    <x v="21"/>
    <x v="21"/>
    <x v="0"/>
    <x v="0"/>
    <x v="10"/>
    <x v="0"/>
  </r>
  <r>
    <x v="3"/>
    <x v="0"/>
    <x v="334"/>
    <x v="356"/>
    <x v="64"/>
    <x v="2"/>
    <x v="6565"/>
    <x v="47"/>
    <x v="2"/>
    <x v="2"/>
    <x v="384"/>
    <x v="298"/>
    <x v="709"/>
    <x v="4"/>
    <x v="3"/>
    <x v="20"/>
    <x v="20"/>
    <x v="0"/>
    <x v="0"/>
    <x v="10"/>
    <x v="0"/>
  </r>
  <r>
    <x v="3"/>
    <x v="0"/>
    <x v="92"/>
    <x v="91"/>
    <x v="64"/>
    <x v="2"/>
    <x v="6566"/>
    <x v="45"/>
    <x v="2"/>
    <x v="2"/>
    <x v="61"/>
    <x v="65"/>
    <x v="67"/>
    <x v="4"/>
    <x v="3"/>
    <x v="20"/>
    <x v="20"/>
    <x v="0"/>
    <x v="0"/>
    <x v="10"/>
    <x v="0"/>
  </r>
  <r>
    <x v="3"/>
    <x v="0"/>
    <x v="394"/>
    <x v="422"/>
    <x v="64"/>
    <x v="2"/>
    <x v="6567"/>
    <x v="45"/>
    <x v="2"/>
    <x v="2"/>
    <x v="131"/>
    <x v="348"/>
    <x v="680"/>
    <x v="4"/>
    <x v="3"/>
    <x v="19"/>
    <x v="19"/>
    <x v="0"/>
    <x v="0"/>
    <x v="10"/>
    <x v="0"/>
  </r>
  <r>
    <x v="3"/>
    <x v="0"/>
    <x v="394"/>
    <x v="422"/>
    <x v="64"/>
    <x v="2"/>
    <x v="6568"/>
    <x v="45"/>
    <x v="2"/>
    <x v="2"/>
    <x v="131"/>
    <x v="348"/>
    <x v="680"/>
    <x v="4"/>
    <x v="3"/>
    <x v="19"/>
    <x v="19"/>
    <x v="0"/>
    <x v="0"/>
    <x v="10"/>
    <x v="0"/>
  </r>
  <r>
    <x v="3"/>
    <x v="0"/>
    <x v="274"/>
    <x v="290"/>
    <x v="64"/>
    <x v="2"/>
    <x v="6569"/>
    <x v="1818"/>
    <x v="2"/>
    <x v="2"/>
    <x v="2302"/>
    <x v="242"/>
    <x v="3497"/>
    <x v="4"/>
    <x v="3"/>
    <x v="19"/>
    <x v="19"/>
    <x v="0"/>
    <x v="0"/>
    <x v="10"/>
    <x v="0"/>
  </r>
  <r>
    <x v="3"/>
    <x v="0"/>
    <x v="217"/>
    <x v="233"/>
    <x v="64"/>
    <x v="2"/>
    <x v="6570"/>
    <x v="1819"/>
    <x v="2"/>
    <x v="2"/>
    <x v="2303"/>
    <x v="189"/>
    <x v="3498"/>
    <x v="4"/>
    <x v="3"/>
    <x v="16"/>
    <x v="16"/>
    <x v="0"/>
    <x v="0"/>
    <x v="10"/>
    <x v="0"/>
  </r>
  <r>
    <x v="3"/>
    <x v="0"/>
    <x v="397"/>
    <x v="425"/>
    <x v="64"/>
    <x v="2"/>
    <x v="6571"/>
    <x v="52"/>
    <x v="2"/>
    <x v="2"/>
    <x v="67"/>
    <x v="349"/>
    <x v="3499"/>
    <x v="4"/>
    <x v="3"/>
    <x v="21"/>
    <x v="21"/>
    <x v="0"/>
    <x v="0"/>
    <x v="10"/>
    <x v="0"/>
  </r>
  <r>
    <x v="3"/>
    <x v="0"/>
    <x v="276"/>
    <x v="292"/>
    <x v="64"/>
    <x v="2"/>
    <x v="6572"/>
    <x v="45"/>
    <x v="2"/>
    <x v="2"/>
    <x v="131"/>
    <x v="244"/>
    <x v="293"/>
    <x v="4"/>
    <x v="3"/>
    <x v="19"/>
    <x v="19"/>
    <x v="0"/>
    <x v="0"/>
    <x v="10"/>
    <x v="0"/>
  </r>
  <r>
    <x v="3"/>
    <x v="0"/>
    <x v="277"/>
    <x v="293"/>
    <x v="64"/>
    <x v="2"/>
    <x v="6573"/>
    <x v="70"/>
    <x v="2"/>
    <x v="2"/>
    <x v="194"/>
    <x v="245"/>
    <x v="3500"/>
    <x v="4"/>
    <x v="3"/>
    <x v="26"/>
    <x v="26"/>
    <x v="0"/>
    <x v="0"/>
    <x v="10"/>
    <x v="0"/>
  </r>
  <r>
    <x v="3"/>
    <x v="0"/>
    <x v="510"/>
    <x v="540"/>
    <x v="64"/>
    <x v="2"/>
    <x v="6574"/>
    <x v="59"/>
    <x v="2"/>
    <x v="2"/>
    <x v="130"/>
    <x v="441"/>
    <x v="2959"/>
    <x v="4"/>
    <x v="3"/>
    <x v="16"/>
    <x v="16"/>
    <x v="0"/>
    <x v="0"/>
    <x v="10"/>
    <x v="0"/>
  </r>
  <r>
    <x v="3"/>
    <x v="0"/>
    <x v="278"/>
    <x v="294"/>
    <x v="64"/>
    <x v="2"/>
    <x v="6575"/>
    <x v="173"/>
    <x v="2"/>
    <x v="2"/>
    <x v="199"/>
    <x v="246"/>
    <x v="295"/>
    <x v="1"/>
    <x v="1"/>
    <x v="23"/>
    <x v="23"/>
    <x v="0"/>
    <x v="0"/>
    <x v="10"/>
    <x v="0"/>
  </r>
  <r>
    <x v="3"/>
    <x v="0"/>
    <x v="520"/>
    <x v="551"/>
    <x v="64"/>
    <x v="2"/>
    <x v="6576"/>
    <x v="45"/>
    <x v="2"/>
    <x v="2"/>
    <x v="131"/>
    <x v="449"/>
    <x v="2531"/>
    <x v="4"/>
    <x v="3"/>
    <x v="16"/>
    <x v="16"/>
    <x v="0"/>
    <x v="0"/>
    <x v="10"/>
    <x v="0"/>
  </r>
  <r>
    <x v="3"/>
    <x v="0"/>
    <x v="532"/>
    <x v="567"/>
    <x v="64"/>
    <x v="2"/>
    <x v="6577"/>
    <x v="51"/>
    <x v="2"/>
    <x v="2"/>
    <x v="76"/>
    <x v="457"/>
    <x v="1606"/>
    <x v="4"/>
    <x v="3"/>
    <x v="20"/>
    <x v="20"/>
    <x v="0"/>
    <x v="0"/>
    <x v="10"/>
    <x v="0"/>
  </r>
  <r>
    <x v="3"/>
    <x v="0"/>
    <x v="206"/>
    <x v="216"/>
    <x v="64"/>
    <x v="2"/>
    <x v="6578"/>
    <x v="122"/>
    <x v="2"/>
    <x v="2"/>
    <x v="144"/>
    <x v="180"/>
    <x v="3501"/>
    <x v="4"/>
    <x v="3"/>
    <x v="19"/>
    <x v="19"/>
    <x v="0"/>
    <x v="0"/>
    <x v="10"/>
    <x v="0"/>
  </r>
  <r>
    <x v="3"/>
    <x v="0"/>
    <x v="512"/>
    <x v="542"/>
    <x v="64"/>
    <x v="2"/>
    <x v="6579"/>
    <x v="46"/>
    <x v="2"/>
    <x v="2"/>
    <x v="261"/>
    <x v="442"/>
    <x v="3502"/>
    <x v="1"/>
    <x v="1"/>
    <x v="23"/>
    <x v="23"/>
    <x v="0"/>
    <x v="0"/>
    <x v="10"/>
    <x v="0"/>
  </r>
  <r>
    <x v="3"/>
    <x v="0"/>
    <x v="668"/>
    <x v="707"/>
    <x v="64"/>
    <x v="2"/>
    <x v="6580"/>
    <x v="47"/>
    <x v="2"/>
    <x v="2"/>
    <x v="435"/>
    <x v="580"/>
    <x v="3214"/>
    <x v="4"/>
    <x v="3"/>
    <x v="20"/>
    <x v="20"/>
    <x v="0"/>
    <x v="0"/>
    <x v="10"/>
    <x v="0"/>
  </r>
  <r>
    <x v="3"/>
    <x v="0"/>
    <x v="647"/>
    <x v="683"/>
    <x v="64"/>
    <x v="2"/>
    <x v="6581"/>
    <x v="45"/>
    <x v="2"/>
    <x v="2"/>
    <x v="89"/>
    <x v="559"/>
    <x v="2409"/>
    <x v="4"/>
    <x v="3"/>
    <x v="20"/>
    <x v="20"/>
    <x v="0"/>
    <x v="0"/>
    <x v="10"/>
    <x v="0"/>
  </r>
  <r>
    <x v="3"/>
    <x v="0"/>
    <x v="679"/>
    <x v="723"/>
    <x v="64"/>
    <x v="2"/>
    <x v="6582"/>
    <x v="45"/>
    <x v="2"/>
    <x v="2"/>
    <x v="89"/>
    <x v="559"/>
    <x v="2409"/>
    <x v="4"/>
    <x v="3"/>
    <x v="20"/>
    <x v="20"/>
    <x v="0"/>
    <x v="0"/>
    <x v="10"/>
    <x v="0"/>
  </r>
  <r>
    <x v="3"/>
    <x v="0"/>
    <x v="670"/>
    <x v="709"/>
    <x v="64"/>
    <x v="2"/>
    <x v="6583"/>
    <x v="72"/>
    <x v="2"/>
    <x v="2"/>
    <x v="593"/>
    <x v="581"/>
    <x v="3503"/>
    <x v="4"/>
    <x v="3"/>
    <x v="21"/>
    <x v="21"/>
    <x v="0"/>
    <x v="0"/>
    <x v="10"/>
    <x v="0"/>
  </r>
  <r>
    <x v="3"/>
    <x v="0"/>
    <x v="680"/>
    <x v="724"/>
    <x v="64"/>
    <x v="2"/>
    <x v="6584"/>
    <x v="172"/>
    <x v="2"/>
    <x v="2"/>
    <x v="639"/>
    <x v="591"/>
    <x v="3504"/>
    <x v="4"/>
    <x v="3"/>
    <x v="20"/>
    <x v="20"/>
    <x v="0"/>
    <x v="0"/>
    <x v="10"/>
    <x v="0"/>
  </r>
  <r>
    <x v="3"/>
    <x v="0"/>
    <x v="338"/>
    <x v="360"/>
    <x v="64"/>
    <x v="2"/>
    <x v="6585"/>
    <x v="259"/>
    <x v="2"/>
    <x v="2"/>
    <x v="2304"/>
    <x v="302"/>
    <x v="3505"/>
    <x v="2"/>
    <x v="1"/>
    <x v="29"/>
    <x v="29"/>
    <x v="0"/>
    <x v="0"/>
    <x v="10"/>
    <x v="0"/>
  </r>
  <r>
    <x v="3"/>
    <x v="0"/>
    <x v="118"/>
    <x v="117"/>
    <x v="64"/>
    <x v="2"/>
    <x v="6586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4"/>
    <x v="2"/>
    <x v="6587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4"/>
    <x v="2"/>
    <x v="6588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4"/>
    <x v="2"/>
    <x v="6589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4"/>
    <x v="2"/>
    <x v="6590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1"/>
    <x v="64"/>
    <x v="2"/>
    <x v="6591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4"/>
    <x v="2"/>
    <x v="6592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4"/>
    <x v="2"/>
    <x v="6593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4"/>
    <x v="2"/>
    <x v="6594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4"/>
    <x v="2"/>
    <x v="6595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4"/>
    <x v="2"/>
    <x v="6596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4"/>
    <x v="2"/>
    <x v="6597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4"/>
    <x v="2"/>
    <x v="6598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3"/>
    <x v="64"/>
    <x v="2"/>
    <x v="6599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3"/>
    <x v="64"/>
    <x v="2"/>
    <x v="6600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221"/>
    <x v="64"/>
    <x v="2"/>
    <x v="6601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3"/>
    <x v="64"/>
    <x v="2"/>
    <x v="6602"/>
    <x v="4"/>
    <x v="3"/>
    <x v="3"/>
    <x v="4"/>
    <x v="0"/>
    <x v="0"/>
    <x v="4"/>
    <x v="3"/>
    <x v="20"/>
    <x v="20"/>
    <x v="0"/>
    <x v="0"/>
    <x v="10"/>
    <x v="0"/>
  </r>
  <r>
    <x v="3"/>
    <x v="0"/>
    <x v="118"/>
    <x v="124"/>
    <x v="64"/>
    <x v="2"/>
    <x v="6603"/>
    <x v="4"/>
    <x v="3"/>
    <x v="3"/>
    <x v="4"/>
    <x v="0"/>
    <x v="0"/>
    <x v="1"/>
    <x v="1"/>
    <x v="23"/>
    <x v="23"/>
    <x v="0"/>
    <x v="0"/>
    <x v="10"/>
    <x v="0"/>
  </r>
  <r>
    <x v="3"/>
    <x v="0"/>
    <x v="118"/>
    <x v="365"/>
    <x v="64"/>
    <x v="2"/>
    <x v="6604"/>
    <x v="4"/>
    <x v="3"/>
    <x v="3"/>
    <x v="4"/>
    <x v="0"/>
    <x v="0"/>
    <x v="1"/>
    <x v="1"/>
    <x v="23"/>
    <x v="23"/>
    <x v="0"/>
    <x v="0"/>
    <x v="10"/>
    <x v="0"/>
  </r>
  <r>
    <x v="3"/>
    <x v="0"/>
    <x v="486"/>
    <x v="515"/>
    <x v="65"/>
    <x v="2"/>
    <x v="6605"/>
    <x v="4"/>
    <x v="1"/>
    <x v="0"/>
    <x v="4"/>
    <x v="420"/>
    <x v="0"/>
    <x v="0"/>
    <x v="0"/>
    <x v="1"/>
    <x v="1"/>
    <x v="0"/>
    <x v="0"/>
    <x v="10"/>
    <x v="0"/>
  </r>
  <r>
    <x v="3"/>
    <x v="0"/>
    <x v="598"/>
    <x v="635"/>
    <x v="65"/>
    <x v="2"/>
    <x v="6606"/>
    <x v="478"/>
    <x v="1"/>
    <x v="0"/>
    <x v="2305"/>
    <x v="517"/>
    <x v="3506"/>
    <x v="0"/>
    <x v="0"/>
    <x v="0"/>
    <x v="0"/>
    <x v="0"/>
    <x v="0"/>
    <x v="10"/>
    <x v="0"/>
  </r>
  <r>
    <x v="3"/>
    <x v="0"/>
    <x v="582"/>
    <x v="619"/>
    <x v="65"/>
    <x v="2"/>
    <x v="6607"/>
    <x v="1612"/>
    <x v="1"/>
    <x v="0"/>
    <x v="2306"/>
    <x v="502"/>
    <x v="3507"/>
    <x v="0"/>
    <x v="0"/>
    <x v="0"/>
    <x v="0"/>
    <x v="0"/>
    <x v="0"/>
    <x v="10"/>
    <x v="0"/>
  </r>
  <r>
    <x v="3"/>
    <x v="0"/>
    <x v="687"/>
    <x v="732"/>
    <x v="65"/>
    <x v="2"/>
    <x v="6608"/>
    <x v="1041"/>
    <x v="1"/>
    <x v="0"/>
    <x v="2307"/>
    <x v="597"/>
    <x v="3508"/>
    <x v="0"/>
    <x v="0"/>
    <x v="1"/>
    <x v="1"/>
    <x v="0"/>
    <x v="0"/>
    <x v="10"/>
    <x v="0"/>
  </r>
  <r>
    <x v="3"/>
    <x v="0"/>
    <x v="222"/>
    <x v="238"/>
    <x v="65"/>
    <x v="2"/>
    <x v="6609"/>
    <x v="1820"/>
    <x v="1"/>
    <x v="0"/>
    <x v="236"/>
    <x v="194"/>
    <x v="3509"/>
    <x v="5"/>
    <x v="0"/>
    <x v="27"/>
    <x v="27"/>
    <x v="0"/>
    <x v="0"/>
    <x v="10"/>
    <x v="0"/>
  </r>
  <r>
    <x v="3"/>
    <x v="0"/>
    <x v="4"/>
    <x v="4"/>
    <x v="65"/>
    <x v="2"/>
    <x v="6610"/>
    <x v="367"/>
    <x v="1"/>
    <x v="0"/>
    <x v="450"/>
    <x v="4"/>
    <x v="3510"/>
    <x v="0"/>
    <x v="0"/>
    <x v="2"/>
    <x v="2"/>
    <x v="0"/>
    <x v="0"/>
    <x v="10"/>
    <x v="0"/>
  </r>
  <r>
    <x v="3"/>
    <x v="0"/>
    <x v="7"/>
    <x v="7"/>
    <x v="65"/>
    <x v="2"/>
    <x v="6611"/>
    <x v="1821"/>
    <x v="1"/>
    <x v="0"/>
    <x v="2308"/>
    <x v="7"/>
    <x v="3511"/>
    <x v="0"/>
    <x v="0"/>
    <x v="2"/>
    <x v="2"/>
    <x v="0"/>
    <x v="0"/>
    <x v="10"/>
    <x v="0"/>
  </r>
  <r>
    <x v="3"/>
    <x v="0"/>
    <x v="8"/>
    <x v="716"/>
    <x v="65"/>
    <x v="2"/>
    <x v="6612"/>
    <x v="1651"/>
    <x v="1"/>
    <x v="0"/>
    <x v="2309"/>
    <x v="8"/>
    <x v="3512"/>
    <x v="0"/>
    <x v="0"/>
    <x v="0"/>
    <x v="0"/>
    <x v="0"/>
    <x v="0"/>
    <x v="10"/>
    <x v="0"/>
  </r>
  <r>
    <x v="3"/>
    <x v="0"/>
    <x v="126"/>
    <x v="136"/>
    <x v="65"/>
    <x v="2"/>
    <x v="6613"/>
    <x v="1822"/>
    <x v="1"/>
    <x v="0"/>
    <x v="2310"/>
    <x v="110"/>
    <x v="3513"/>
    <x v="0"/>
    <x v="0"/>
    <x v="2"/>
    <x v="2"/>
    <x v="0"/>
    <x v="0"/>
    <x v="10"/>
    <x v="0"/>
  </r>
  <r>
    <x v="3"/>
    <x v="0"/>
    <x v="129"/>
    <x v="139"/>
    <x v="65"/>
    <x v="2"/>
    <x v="6614"/>
    <x v="1823"/>
    <x v="1"/>
    <x v="0"/>
    <x v="1782"/>
    <x v="113"/>
    <x v="3514"/>
    <x v="2"/>
    <x v="1"/>
    <x v="5"/>
    <x v="5"/>
    <x v="0"/>
    <x v="0"/>
    <x v="10"/>
    <x v="0"/>
  </r>
  <r>
    <x v="3"/>
    <x v="0"/>
    <x v="130"/>
    <x v="140"/>
    <x v="65"/>
    <x v="2"/>
    <x v="6615"/>
    <x v="1824"/>
    <x v="1"/>
    <x v="0"/>
    <x v="2311"/>
    <x v="114"/>
    <x v="3515"/>
    <x v="2"/>
    <x v="1"/>
    <x v="5"/>
    <x v="5"/>
    <x v="0"/>
    <x v="0"/>
    <x v="10"/>
    <x v="0"/>
  </r>
  <r>
    <x v="3"/>
    <x v="0"/>
    <x v="15"/>
    <x v="15"/>
    <x v="65"/>
    <x v="2"/>
    <x v="6616"/>
    <x v="1825"/>
    <x v="1"/>
    <x v="0"/>
    <x v="2312"/>
    <x v="15"/>
    <x v="3516"/>
    <x v="1"/>
    <x v="1"/>
    <x v="4"/>
    <x v="4"/>
    <x v="0"/>
    <x v="0"/>
    <x v="10"/>
    <x v="0"/>
  </r>
  <r>
    <x v="3"/>
    <x v="0"/>
    <x v="491"/>
    <x v="520"/>
    <x v="65"/>
    <x v="2"/>
    <x v="6617"/>
    <x v="1826"/>
    <x v="1"/>
    <x v="0"/>
    <x v="2313"/>
    <x v="425"/>
    <x v="3517"/>
    <x v="1"/>
    <x v="1"/>
    <x v="4"/>
    <x v="4"/>
    <x v="0"/>
    <x v="0"/>
    <x v="10"/>
    <x v="0"/>
  </r>
  <r>
    <x v="3"/>
    <x v="0"/>
    <x v="492"/>
    <x v="521"/>
    <x v="65"/>
    <x v="2"/>
    <x v="6618"/>
    <x v="1827"/>
    <x v="1"/>
    <x v="0"/>
    <x v="2314"/>
    <x v="426"/>
    <x v="3518"/>
    <x v="1"/>
    <x v="1"/>
    <x v="4"/>
    <x v="4"/>
    <x v="0"/>
    <x v="0"/>
    <x v="10"/>
    <x v="0"/>
  </r>
  <r>
    <x v="3"/>
    <x v="0"/>
    <x v="493"/>
    <x v="522"/>
    <x v="65"/>
    <x v="2"/>
    <x v="6619"/>
    <x v="786"/>
    <x v="1"/>
    <x v="0"/>
    <x v="956"/>
    <x v="427"/>
    <x v="1556"/>
    <x v="1"/>
    <x v="1"/>
    <x v="4"/>
    <x v="4"/>
    <x v="0"/>
    <x v="0"/>
    <x v="10"/>
    <x v="0"/>
  </r>
  <r>
    <x v="3"/>
    <x v="0"/>
    <x v="21"/>
    <x v="21"/>
    <x v="65"/>
    <x v="2"/>
    <x v="6620"/>
    <x v="566"/>
    <x v="1"/>
    <x v="0"/>
    <x v="2315"/>
    <x v="21"/>
    <x v="3519"/>
    <x v="1"/>
    <x v="1"/>
    <x v="8"/>
    <x v="8"/>
    <x v="0"/>
    <x v="0"/>
    <x v="10"/>
    <x v="0"/>
  </r>
  <r>
    <x v="3"/>
    <x v="0"/>
    <x v="134"/>
    <x v="144"/>
    <x v="65"/>
    <x v="2"/>
    <x v="6621"/>
    <x v="1828"/>
    <x v="1"/>
    <x v="0"/>
    <x v="2316"/>
    <x v="118"/>
    <x v="3520"/>
    <x v="1"/>
    <x v="1"/>
    <x v="4"/>
    <x v="4"/>
    <x v="0"/>
    <x v="0"/>
    <x v="10"/>
    <x v="0"/>
  </r>
  <r>
    <x v="3"/>
    <x v="0"/>
    <x v="347"/>
    <x v="375"/>
    <x v="65"/>
    <x v="2"/>
    <x v="6622"/>
    <x v="1414"/>
    <x v="1"/>
    <x v="0"/>
    <x v="2317"/>
    <x v="311"/>
    <x v="3521"/>
    <x v="2"/>
    <x v="1"/>
    <x v="7"/>
    <x v="7"/>
    <x v="0"/>
    <x v="0"/>
    <x v="10"/>
    <x v="0"/>
  </r>
  <r>
    <x v="3"/>
    <x v="0"/>
    <x v="474"/>
    <x v="502"/>
    <x v="65"/>
    <x v="2"/>
    <x v="6623"/>
    <x v="1829"/>
    <x v="1"/>
    <x v="0"/>
    <x v="2318"/>
    <x v="410"/>
    <x v="3522"/>
    <x v="2"/>
    <x v="1"/>
    <x v="7"/>
    <x v="7"/>
    <x v="0"/>
    <x v="0"/>
    <x v="10"/>
    <x v="0"/>
  </r>
  <r>
    <x v="3"/>
    <x v="0"/>
    <x v="232"/>
    <x v="248"/>
    <x v="65"/>
    <x v="2"/>
    <x v="6624"/>
    <x v="233"/>
    <x v="1"/>
    <x v="0"/>
    <x v="2281"/>
    <x v="204"/>
    <x v="3523"/>
    <x v="1"/>
    <x v="1"/>
    <x v="31"/>
    <x v="31"/>
    <x v="0"/>
    <x v="0"/>
    <x v="10"/>
    <x v="0"/>
  </r>
  <r>
    <x v="3"/>
    <x v="0"/>
    <x v="234"/>
    <x v="250"/>
    <x v="65"/>
    <x v="2"/>
    <x v="6625"/>
    <x v="1830"/>
    <x v="1"/>
    <x v="0"/>
    <x v="2319"/>
    <x v="206"/>
    <x v="3524"/>
    <x v="1"/>
    <x v="1"/>
    <x v="31"/>
    <x v="31"/>
    <x v="0"/>
    <x v="0"/>
    <x v="10"/>
    <x v="0"/>
  </r>
  <r>
    <x v="3"/>
    <x v="0"/>
    <x v="298"/>
    <x v="320"/>
    <x v="65"/>
    <x v="2"/>
    <x v="6626"/>
    <x v="1831"/>
    <x v="1"/>
    <x v="0"/>
    <x v="2320"/>
    <x v="266"/>
    <x v="3525"/>
    <x v="1"/>
    <x v="1"/>
    <x v="31"/>
    <x v="31"/>
    <x v="0"/>
    <x v="0"/>
    <x v="10"/>
    <x v="0"/>
  </r>
  <r>
    <x v="3"/>
    <x v="0"/>
    <x v="136"/>
    <x v="146"/>
    <x v="65"/>
    <x v="2"/>
    <x v="6627"/>
    <x v="1832"/>
    <x v="1"/>
    <x v="0"/>
    <x v="2321"/>
    <x v="120"/>
    <x v="3526"/>
    <x v="1"/>
    <x v="1"/>
    <x v="11"/>
    <x v="11"/>
    <x v="0"/>
    <x v="0"/>
    <x v="10"/>
    <x v="0"/>
  </r>
  <r>
    <x v="3"/>
    <x v="0"/>
    <x v="363"/>
    <x v="391"/>
    <x v="65"/>
    <x v="2"/>
    <x v="6628"/>
    <x v="4"/>
    <x v="1"/>
    <x v="0"/>
    <x v="4"/>
    <x v="325"/>
    <x v="0"/>
    <x v="2"/>
    <x v="1"/>
    <x v="22"/>
    <x v="22"/>
    <x v="0"/>
    <x v="0"/>
    <x v="10"/>
    <x v="0"/>
  </r>
  <r>
    <x v="3"/>
    <x v="0"/>
    <x v="207"/>
    <x v="222"/>
    <x v="65"/>
    <x v="2"/>
    <x v="6629"/>
    <x v="1833"/>
    <x v="1"/>
    <x v="0"/>
    <x v="2322"/>
    <x v="181"/>
    <x v="3527"/>
    <x v="2"/>
    <x v="1"/>
    <x v="22"/>
    <x v="22"/>
    <x v="0"/>
    <x v="0"/>
    <x v="10"/>
    <x v="0"/>
  </r>
  <r>
    <x v="3"/>
    <x v="0"/>
    <x v="366"/>
    <x v="394"/>
    <x v="65"/>
    <x v="2"/>
    <x v="6630"/>
    <x v="1834"/>
    <x v="1"/>
    <x v="0"/>
    <x v="2323"/>
    <x v="29"/>
    <x v="3528"/>
    <x v="1"/>
    <x v="1"/>
    <x v="10"/>
    <x v="10"/>
    <x v="0"/>
    <x v="0"/>
    <x v="10"/>
    <x v="0"/>
  </r>
  <r>
    <x v="3"/>
    <x v="0"/>
    <x v="34"/>
    <x v="34"/>
    <x v="65"/>
    <x v="2"/>
    <x v="6631"/>
    <x v="1835"/>
    <x v="1"/>
    <x v="0"/>
    <x v="2324"/>
    <x v="34"/>
    <x v="3529"/>
    <x v="2"/>
    <x v="1"/>
    <x v="13"/>
    <x v="13"/>
    <x v="0"/>
    <x v="0"/>
    <x v="10"/>
    <x v="0"/>
  </r>
  <r>
    <x v="3"/>
    <x v="0"/>
    <x v="34"/>
    <x v="34"/>
    <x v="65"/>
    <x v="2"/>
    <x v="6632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5"/>
    <x v="2"/>
    <x v="6633"/>
    <x v="4"/>
    <x v="1"/>
    <x v="0"/>
    <x v="4"/>
    <x v="35"/>
    <x v="0"/>
    <x v="2"/>
    <x v="1"/>
    <x v="13"/>
    <x v="13"/>
    <x v="0"/>
    <x v="0"/>
    <x v="10"/>
    <x v="0"/>
  </r>
  <r>
    <x v="3"/>
    <x v="0"/>
    <x v="35"/>
    <x v="35"/>
    <x v="65"/>
    <x v="2"/>
    <x v="6634"/>
    <x v="1272"/>
    <x v="1"/>
    <x v="0"/>
    <x v="2325"/>
    <x v="34"/>
    <x v="3530"/>
    <x v="2"/>
    <x v="1"/>
    <x v="13"/>
    <x v="13"/>
    <x v="0"/>
    <x v="0"/>
    <x v="10"/>
    <x v="0"/>
  </r>
  <r>
    <x v="3"/>
    <x v="0"/>
    <x v="36"/>
    <x v="36"/>
    <x v="65"/>
    <x v="2"/>
    <x v="6635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5"/>
    <x v="2"/>
    <x v="6636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5"/>
    <x v="2"/>
    <x v="6637"/>
    <x v="1836"/>
    <x v="1"/>
    <x v="0"/>
    <x v="2326"/>
    <x v="121"/>
    <x v="3531"/>
    <x v="2"/>
    <x v="1"/>
    <x v="13"/>
    <x v="13"/>
    <x v="0"/>
    <x v="0"/>
    <x v="10"/>
    <x v="0"/>
  </r>
  <r>
    <x v="3"/>
    <x v="0"/>
    <x v="138"/>
    <x v="148"/>
    <x v="65"/>
    <x v="2"/>
    <x v="6638"/>
    <x v="561"/>
    <x v="1"/>
    <x v="0"/>
    <x v="2327"/>
    <x v="121"/>
    <x v="3532"/>
    <x v="2"/>
    <x v="1"/>
    <x v="13"/>
    <x v="13"/>
    <x v="0"/>
    <x v="0"/>
    <x v="10"/>
    <x v="0"/>
  </r>
  <r>
    <x v="3"/>
    <x v="0"/>
    <x v="139"/>
    <x v="149"/>
    <x v="65"/>
    <x v="2"/>
    <x v="6639"/>
    <x v="1837"/>
    <x v="1"/>
    <x v="0"/>
    <x v="2328"/>
    <x v="121"/>
    <x v="3533"/>
    <x v="2"/>
    <x v="1"/>
    <x v="13"/>
    <x v="13"/>
    <x v="0"/>
    <x v="0"/>
    <x v="10"/>
    <x v="0"/>
  </r>
  <r>
    <x v="3"/>
    <x v="0"/>
    <x v="41"/>
    <x v="41"/>
    <x v="65"/>
    <x v="2"/>
    <x v="6640"/>
    <x v="1838"/>
    <x v="2"/>
    <x v="1"/>
    <x v="2329"/>
    <x v="39"/>
    <x v="3534"/>
    <x v="1"/>
    <x v="1"/>
    <x v="15"/>
    <x v="15"/>
    <x v="0"/>
    <x v="0"/>
    <x v="10"/>
    <x v="0"/>
  </r>
  <r>
    <x v="3"/>
    <x v="0"/>
    <x v="588"/>
    <x v="625"/>
    <x v="65"/>
    <x v="2"/>
    <x v="6641"/>
    <x v="5"/>
    <x v="2"/>
    <x v="1"/>
    <x v="2330"/>
    <x v="508"/>
    <x v="3535"/>
    <x v="2"/>
    <x v="1"/>
    <x v="14"/>
    <x v="14"/>
    <x v="0"/>
    <x v="0"/>
    <x v="10"/>
    <x v="0"/>
  </r>
  <r>
    <x v="3"/>
    <x v="0"/>
    <x v="53"/>
    <x v="53"/>
    <x v="65"/>
    <x v="2"/>
    <x v="6642"/>
    <x v="1580"/>
    <x v="2"/>
    <x v="2"/>
    <x v="2331"/>
    <x v="50"/>
    <x v="3536"/>
    <x v="4"/>
    <x v="3"/>
    <x v="16"/>
    <x v="16"/>
    <x v="0"/>
    <x v="0"/>
    <x v="10"/>
    <x v="0"/>
  </r>
  <r>
    <x v="3"/>
    <x v="0"/>
    <x v="62"/>
    <x v="61"/>
    <x v="65"/>
    <x v="2"/>
    <x v="6643"/>
    <x v="103"/>
    <x v="2"/>
    <x v="2"/>
    <x v="2332"/>
    <x v="57"/>
    <x v="3537"/>
    <x v="2"/>
    <x v="1"/>
    <x v="14"/>
    <x v="14"/>
    <x v="0"/>
    <x v="0"/>
    <x v="10"/>
    <x v="0"/>
  </r>
  <r>
    <x v="3"/>
    <x v="0"/>
    <x v="148"/>
    <x v="158"/>
    <x v="65"/>
    <x v="2"/>
    <x v="6644"/>
    <x v="1839"/>
    <x v="2"/>
    <x v="1"/>
    <x v="658"/>
    <x v="129"/>
    <x v="3538"/>
    <x v="3"/>
    <x v="2"/>
    <x v="9"/>
    <x v="9"/>
    <x v="0"/>
    <x v="0"/>
    <x v="10"/>
    <x v="0"/>
  </r>
  <r>
    <x v="3"/>
    <x v="0"/>
    <x v="152"/>
    <x v="162"/>
    <x v="65"/>
    <x v="2"/>
    <x v="6645"/>
    <x v="1650"/>
    <x v="2"/>
    <x v="1"/>
    <x v="2052"/>
    <x v="133"/>
    <x v="3539"/>
    <x v="3"/>
    <x v="2"/>
    <x v="9"/>
    <x v="9"/>
    <x v="0"/>
    <x v="0"/>
    <x v="10"/>
    <x v="0"/>
  </r>
  <r>
    <x v="3"/>
    <x v="0"/>
    <x v="154"/>
    <x v="164"/>
    <x v="65"/>
    <x v="2"/>
    <x v="6646"/>
    <x v="1840"/>
    <x v="2"/>
    <x v="1"/>
    <x v="2333"/>
    <x v="135"/>
    <x v="3540"/>
    <x v="3"/>
    <x v="2"/>
    <x v="9"/>
    <x v="9"/>
    <x v="0"/>
    <x v="0"/>
    <x v="10"/>
    <x v="0"/>
  </r>
  <r>
    <x v="3"/>
    <x v="0"/>
    <x v="156"/>
    <x v="166"/>
    <x v="65"/>
    <x v="2"/>
    <x v="6647"/>
    <x v="734"/>
    <x v="2"/>
    <x v="1"/>
    <x v="2334"/>
    <x v="137"/>
    <x v="3541"/>
    <x v="2"/>
    <x v="1"/>
    <x v="22"/>
    <x v="22"/>
    <x v="0"/>
    <x v="0"/>
    <x v="10"/>
    <x v="0"/>
  </r>
  <r>
    <x v="3"/>
    <x v="0"/>
    <x v="371"/>
    <x v="399"/>
    <x v="65"/>
    <x v="2"/>
    <x v="6648"/>
    <x v="1841"/>
    <x v="2"/>
    <x v="1"/>
    <x v="2335"/>
    <x v="331"/>
    <x v="3542"/>
    <x v="3"/>
    <x v="2"/>
    <x v="17"/>
    <x v="17"/>
    <x v="0"/>
    <x v="0"/>
    <x v="10"/>
    <x v="0"/>
  </r>
  <r>
    <x v="3"/>
    <x v="0"/>
    <x v="423"/>
    <x v="450"/>
    <x v="65"/>
    <x v="2"/>
    <x v="6649"/>
    <x v="1842"/>
    <x v="2"/>
    <x v="1"/>
    <x v="2336"/>
    <x v="374"/>
    <x v="3543"/>
    <x v="3"/>
    <x v="2"/>
    <x v="9"/>
    <x v="9"/>
    <x v="0"/>
    <x v="0"/>
    <x v="10"/>
    <x v="0"/>
  </r>
  <r>
    <x v="3"/>
    <x v="0"/>
    <x v="424"/>
    <x v="451"/>
    <x v="65"/>
    <x v="2"/>
    <x v="6650"/>
    <x v="1843"/>
    <x v="2"/>
    <x v="1"/>
    <x v="2337"/>
    <x v="375"/>
    <x v="3544"/>
    <x v="3"/>
    <x v="2"/>
    <x v="9"/>
    <x v="9"/>
    <x v="0"/>
    <x v="0"/>
    <x v="10"/>
    <x v="0"/>
  </r>
  <r>
    <x v="3"/>
    <x v="0"/>
    <x v="425"/>
    <x v="452"/>
    <x v="65"/>
    <x v="2"/>
    <x v="6651"/>
    <x v="1844"/>
    <x v="2"/>
    <x v="1"/>
    <x v="2338"/>
    <x v="376"/>
    <x v="3545"/>
    <x v="3"/>
    <x v="2"/>
    <x v="9"/>
    <x v="9"/>
    <x v="0"/>
    <x v="0"/>
    <x v="10"/>
    <x v="0"/>
  </r>
  <r>
    <x v="3"/>
    <x v="0"/>
    <x v="425"/>
    <x v="452"/>
    <x v="65"/>
    <x v="2"/>
    <x v="6652"/>
    <x v="1845"/>
    <x v="2"/>
    <x v="1"/>
    <x v="2339"/>
    <x v="376"/>
    <x v="3546"/>
    <x v="3"/>
    <x v="2"/>
    <x v="9"/>
    <x v="9"/>
    <x v="0"/>
    <x v="0"/>
    <x v="10"/>
    <x v="0"/>
  </r>
  <r>
    <x v="3"/>
    <x v="0"/>
    <x v="78"/>
    <x v="77"/>
    <x v="65"/>
    <x v="2"/>
    <x v="6653"/>
    <x v="47"/>
    <x v="2"/>
    <x v="2"/>
    <x v="68"/>
    <x v="70"/>
    <x v="1116"/>
    <x v="4"/>
    <x v="3"/>
    <x v="21"/>
    <x v="21"/>
    <x v="0"/>
    <x v="0"/>
    <x v="10"/>
    <x v="0"/>
  </r>
  <r>
    <x v="3"/>
    <x v="0"/>
    <x v="170"/>
    <x v="180"/>
    <x v="65"/>
    <x v="2"/>
    <x v="6654"/>
    <x v="1846"/>
    <x v="2"/>
    <x v="2"/>
    <x v="2340"/>
    <x v="151"/>
    <x v="3547"/>
    <x v="4"/>
    <x v="3"/>
    <x v="20"/>
    <x v="20"/>
    <x v="0"/>
    <x v="0"/>
    <x v="10"/>
    <x v="0"/>
  </r>
  <r>
    <x v="3"/>
    <x v="0"/>
    <x v="171"/>
    <x v="181"/>
    <x v="65"/>
    <x v="2"/>
    <x v="6655"/>
    <x v="48"/>
    <x v="2"/>
    <x v="2"/>
    <x v="2341"/>
    <x v="152"/>
    <x v="3548"/>
    <x v="4"/>
    <x v="3"/>
    <x v="19"/>
    <x v="19"/>
    <x v="0"/>
    <x v="0"/>
    <x v="10"/>
    <x v="0"/>
  </r>
  <r>
    <x v="3"/>
    <x v="0"/>
    <x v="501"/>
    <x v="731"/>
    <x v="65"/>
    <x v="2"/>
    <x v="6656"/>
    <x v="118"/>
    <x v="2"/>
    <x v="2"/>
    <x v="646"/>
    <x v="434"/>
    <x v="3419"/>
    <x v="4"/>
    <x v="3"/>
    <x v="19"/>
    <x v="19"/>
    <x v="0"/>
    <x v="0"/>
    <x v="10"/>
    <x v="0"/>
  </r>
  <r>
    <x v="3"/>
    <x v="0"/>
    <x v="172"/>
    <x v="182"/>
    <x v="65"/>
    <x v="2"/>
    <x v="6657"/>
    <x v="361"/>
    <x v="2"/>
    <x v="2"/>
    <x v="1564"/>
    <x v="153"/>
    <x v="3549"/>
    <x v="4"/>
    <x v="3"/>
    <x v="16"/>
    <x v="16"/>
    <x v="0"/>
    <x v="0"/>
    <x v="10"/>
    <x v="0"/>
  </r>
  <r>
    <x v="3"/>
    <x v="0"/>
    <x v="265"/>
    <x v="281"/>
    <x v="65"/>
    <x v="2"/>
    <x v="6658"/>
    <x v="1482"/>
    <x v="2"/>
    <x v="2"/>
    <x v="2342"/>
    <x v="234"/>
    <x v="3550"/>
    <x v="4"/>
    <x v="3"/>
    <x v="20"/>
    <x v="20"/>
    <x v="0"/>
    <x v="0"/>
    <x v="10"/>
    <x v="0"/>
  </r>
  <r>
    <x v="3"/>
    <x v="0"/>
    <x v="173"/>
    <x v="183"/>
    <x v="65"/>
    <x v="2"/>
    <x v="6659"/>
    <x v="1847"/>
    <x v="2"/>
    <x v="2"/>
    <x v="2343"/>
    <x v="154"/>
    <x v="3551"/>
    <x v="4"/>
    <x v="3"/>
    <x v="16"/>
    <x v="16"/>
    <x v="0"/>
    <x v="0"/>
    <x v="10"/>
    <x v="0"/>
  </r>
  <r>
    <x v="3"/>
    <x v="0"/>
    <x v="329"/>
    <x v="351"/>
    <x v="65"/>
    <x v="2"/>
    <x v="6660"/>
    <x v="172"/>
    <x v="2"/>
    <x v="2"/>
    <x v="377"/>
    <x v="293"/>
    <x v="3552"/>
    <x v="4"/>
    <x v="3"/>
    <x v="19"/>
    <x v="19"/>
    <x v="0"/>
    <x v="0"/>
    <x v="10"/>
    <x v="0"/>
  </r>
  <r>
    <x v="3"/>
    <x v="0"/>
    <x v="330"/>
    <x v="352"/>
    <x v="65"/>
    <x v="2"/>
    <x v="6661"/>
    <x v="219"/>
    <x v="2"/>
    <x v="2"/>
    <x v="491"/>
    <x v="294"/>
    <x v="3553"/>
    <x v="4"/>
    <x v="3"/>
    <x v="19"/>
    <x v="19"/>
    <x v="0"/>
    <x v="0"/>
    <x v="10"/>
    <x v="0"/>
  </r>
  <r>
    <x v="3"/>
    <x v="0"/>
    <x v="87"/>
    <x v="86"/>
    <x v="65"/>
    <x v="2"/>
    <x v="6662"/>
    <x v="1848"/>
    <x v="2"/>
    <x v="1"/>
    <x v="2344"/>
    <x v="76"/>
    <x v="3554"/>
    <x v="1"/>
    <x v="1"/>
    <x v="18"/>
    <x v="18"/>
    <x v="0"/>
    <x v="0"/>
    <x v="10"/>
    <x v="0"/>
  </r>
  <r>
    <x v="3"/>
    <x v="0"/>
    <x v="464"/>
    <x v="492"/>
    <x v="65"/>
    <x v="2"/>
    <x v="6663"/>
    <x v="1849"/>
    <x v="2"/>
    <x v="1"/>
    <x v="2345"/>
    <x v="401"/>
    <x v="3555"/>
    <x v="3"/>
    <x v="2"/>
    <x v="17"/>
    <x v="17"/>
    <x v="0"/>
    <x v="0"/>
    <x v="10"/>
    <x v="0"/>
  </r>
  <r>
    <x v="3"/>
    <x v="0"/>
    <x v="94"/>
    <x v="93"/>
    <x v="65"/>
    <x v="2"/>
    <x v="6664"/>
    <x v="561"/>
    <x v="2"/>
    <x v="1"/>
    <x v="2346"/>
    <x v="81"/>
    <x v="3556"/>
    <x v="2"/>
    <x v="1"/>
    <x v="22"/>
    <x v="22"/>
    <x v="0"/>
    <x v="0"/>
    <x v="10"/>
    <x v="0"/>
  </r>
  <r>
    <x v="3"/>
    <x v="0"/>
    <x v="100"/>
    <x v="99"/>
    <x v="65"/>
    <x v="2"/>
    <x v="6665"/>
    <x v="52"/>
    <x v="2"/>
    <x v="2"/>
    <x v="67"/>
    <x v="86"/>
    <x v="94"/>
    <x v="4"/>
    <x v="3"/>
    <x v="21"/>
    <x v="21"/>
    <x v="0"/>
    <x v="0"/>
    <x v="10"/>
    <x v="0"/>
  </r>
  <r>
    <x v="3"/>
    <x v="0"/>
    <x v="101"/>
    <x v="100"/>
    <x v="65"/>
    <x v="2"/>
    <x v="6666"/>
    <x v="63"/>
    <x v="2"/>
    <x v="2"/>
    <x v="70"/>
    <x v="87"/>
    <x v="1803"/>
    <x v="4"/>
    <x v="3"/>
    <x v="21"/>
    <x v="21"/>
    <x v="0"/>
    <x v="0"/>
    <x v="10"/>
    <x v="0"/>
  </r>
  <r>
    <x v="3"/>
    <x v="0"/>
    <x v="275"/>
    <x v="291"/>
    <x v="65"/>
    <x v="2"/>
    <x v="6667"/>
    <x v="1850"/>
    <x v="2"/>
    <x v="2"/>
    <x v="2347"/>
    <x v="243"/>
    <x v="3557"/>
    <x v="4"/>
    <x v="3"/>
    <x v="21"/>
    <x v="21"/>
    <x v="0"/>
    <x v="0"/>
    <x v="10"/>
    <x v="0"/>
  </r>
  <r>
    <x v="3"/>
    <x v="0"/>
    <x v="218"/>
    <x v="714"/>
    <x v="65"/>
    <x v="2"/>
    <x v="6668"/>
    <x v="995"/>
    <x v="2"/>
    <x v="2"/>
    <x v="851"/>
    <x v="190"/>
    <x v="3558"/>
    <x v="4"/>
    <x v="3"/>
    <x v="21"/>
    <x v="21"/>
    <x v="0"/>
    <x v="0"/>
    <x v="10"/>
    <x v="0"/>
  </r>
  <r>
    <x v="3"/>
    <x v="0"/>
    <x v="337"/>
    <x v="359"/>
    <x v="65"/>
    <x v="2"/>
    <x v="6669"/>
    <x v="118"/>
    <x v="2"/>
    <x v="2"/>
    <x v="598"/>
    <x v="301"/>
    <x v="942"/>
    <x v="1"/>
    <x v="1"/>
    <x v="23"/>
    <x v="23"/>
    <x v="0"/>
    <x v="0"/>
    <x v="10"/>
    <x v="0"/>
  </r>
  <r>
    <x v="3"/>
    <x v="0"/>
    <x v="195"/>
    <x v="205"/>
    <x v="65"/>
    <x v="2"/>
    <x v="6670"/>
    <x v="324"/>
    <x v="2"/>
    <x v="2"/>
    <x v="396"/>
    <x v="171"/>
    <x v="621"/>
    <x v="4"/>
    <x v="3"/>
    <x v="16"/>
    <x v="16"/>
    <x v="0"/>
    <x v="0"/>
    <x v="10"/>
    <x v="0"/>
  </r>
  <r>
    <x v="3"/>
    <x v="0"/>
    <x v="116"/>
    <x v="115"/>
    <x v="65"/>
    <x v="2"/>
    <x v="6671"/>
    <x v="261"/>
    <x v="2"/>
    <x v="2"/>
    <x v="2348"/>
    <x v="101"/>
    <x v="3559"/>
    <x v="4"/>
    <x v="3"/>
    <x v="20"/>
    <x v="20"/>
    <x v="0"/>
    <x v="0"/>
    <x v="10"/>
    <x v="0"/>
  </r>
  <r>
    <x v="3"/>
    <x v="0"/>
    <x v="597"/>
    <x v="634"/>
    <x v="65"/>
    <x v="2"/>
    <x v="6672"/>
    <x v="1837"/>
    <x v="2"/>
    <x v="1"/>
    <x v="2349"/>
    <x v="516"/>
    <x v="3560"/>
    <x v="2"/>
    <x v="1"/>
    <x v="22"/>
    <x v="22"/>
    <x v="0"/>
    <x v="0"/>
    <x v="10"/>
    <x v="0"/>
  </r>
  <r>
    <x v="3"/>
    <x v="0"/>
    <x v="607"/>
    <x v="641"/>
    <x v="65"/>
    <x v="2"/>
    <x v="6673"/>
    <x v="930"/>
    <x v="2"/>
    <x v="2"/>
    <x v="2350"/>
    <x v="525"/>
    <x v="3561"/>
    <x v="1"/>
    <x v="1"/>
    <x v="23"/>
    <x v="23"/>
    <x v="0"/>
    <x v="0"/>
    <x v="10"/>
    <x v="0"/>
  </r>
  <r>
    <x v="3"/>
    <x v="0"/>
    <x v="484"/>
    <x v="512"/>
    <x v="65"/>
    <x v="2"/>
    <x v="6674"/>
    <x v="175"/>
    <x v="2"/>
    <x v="2"/>
    <x v="203"/>
    <x v="418"/>
    <x v="3562"/>
    <x v="2"/>
    <x v="1"/>
    <x v="29"/>
    <x v="29"/>
    <x v="0"/>
    <x v="0"/>
    <x v="10"/>
    <x v="0"/>
  </r>
  <r>
    <x v="3"/>
    <x v="0"/>
    <x v="118"/>
    <x v="117"/>
    <x v="65"/>
    <x v="2"/>
    <x v="6675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5"/>
    <x v="2"/>
    <x v="6676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5"/>
    <x v="2"/>
    <x v="6677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121"/>
    <x v="65"/>
    <x v="2"/>
    <x v="6678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79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0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1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2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218"/>
    <x v="65"/>
    <x v="2"/>
    <x v="6683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5"/>
    <x v="2"/>
    <x v="6684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485"/>
    <x v="65"/>
    <x v="2"/>
    <x v="6685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21"/>
    <x v="65"/>
    <x v="2"/>
    <x v="6686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3"/>
    <x v="65"/>
    <x v="2"/>
    <x v="6687"/>
    <x v="4"/>
    <x v="3"/>
    <x v="3"/>
    <x v="4"/>
    <x v="0"/>
    <x v="0"/>
    <x v="4"/>
    <x v="3"/>
    <x v="20"/>
    <x v="20"/>
    <x v="0"/>
    <x v="0"/>
    <x v="10"/>
    <x v="0"/>
  </r>
  <r>
    <x v="3"/>
    <x v="0"/>
    <x v="118"/>
    <x v="124"/>
    <x v="65"/>
    <x v="2"/>
    <x v="6688"/>
    <x v="4"/>
    <x v="3"/>
    <x v="3"/>
    <x v="4"/>
    <x v="0"/>
    <x v="0"/>
    <x v="1"/>
    <x v="1"/>
    <x v="23"/>
    <x v="23"/>
    <x v="0"/>
    <x v="0"/>
    <x v="10"/>
    <x v="0"/>
  </r>
  <r>
    <x v="3"/>
    <x v="0"/>
    <x v="118"/>
    <x v="486"/>
    <x v="65"/>
    <x v="2"/>
    <x v="6689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25"/>
    <x v="65"/>
    <x v="2"/>
    <x v="6690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125"/>
    <x v="65"/>
    <x v="2"/>
    <x v="6691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365"/>
    <x v="65"/>
    <x v="2"/>
    <x v="6692"/>
    <x v="4"/>
    <x v="3"/>
    <x v="3"/>
    <x v="4"/>
    <x v="0"/>
    <x v="0"/>
    <x v="1"/>
    <x v="1"/>
    <x v="23"/>
    <x v="23"/>
    <x v="0"/>
    <x v="0"/>
    <x v="10"/>
    <x v="0"/>
  </r>
  <r>
    <x v="3"/>
    <x v="0"/>
    <x v="1"/>
    <x v="1"/>
    <x v="66"/>
    <x v="2"/>
    <x v="6693"/>
    <x v="127"/>
    <x v="1"/>
    <x v="0"/>
    <x v="148"/>
    <x v="1"/>
    <x v="222"/>
    <x v="0"/>
    <x v="0"/>
    <x v="1"/>
    <x v="1"/>
    <x v="0"/>
    <x v="0"/>
    <x v="10"/>
    <x v="0"/>
  </r>
  <r>
    <x v="3"/>
    <x v="0"/>
    <x v="283"/>
    <x v="305"/>
    <x v="66"/>
    <x v="2"/>
    <x v="6694"/>
    <x v="1851"/>
    <x v="1"/>
    <x v="0"/>
    <x v="2351"/>
    <x v="251"/>
    <x v="3563"/>
    <x v="5"/>
    <x v="0"/>
    <x v="27"/>
    <x v="27"/>
    <x v="0"/>
    <x v="0"/>
    <x v="10"/>
    <x v="0"/>
  </r>
  <r>
    <x v="3"/>
    <x v="0"/>
    <x v="2"/>
    <x v="2"/>
    <x v="66"/>
    <x v="2"/>
    <x v="6695"/>
    <x v="118"/>
    <x v="1"/>
    <x v="0"/>
    <x v="2352"/>
    <x v="2"/>
    <x v="3564"/>
    <x v="0"/>
    <x v="0"/>
    <x v="0"/>
    <x v="0"/>
    <x v="0"/>
    <x v="0"/>
    <x v="10"/>
    <x v="0"/>
  </r>
  <r>
    <x v="3"/>
    <x v="0"/>
    <x v="406"/>
    <x v="434"/>
    <x v="66"/>
    <x v="2"/>
    <x v="6696"/>
    <x v="1852"/>
    <x v="1"/>
    <x v="0"/>
    <x v="2353"/>
    <x v="358"/>
    <x v="3565"/>
    <x v="0"/>
    <x v="0"/>
    <x v="0"/>
    <x v="0"/>
    <x v="0"/>
    <x v="0"/>
    <x v="10"/>
    <x v="0"/>
  </r>
  <r>
    <x v="3"/>
    <x v="0"/>
    <x v="8"/>
    <x v="716"/>
    <x v="66"/>
    <x v="2"/>
    <x v="6697"/>
    <x v="111"/>
    <x v="1"/>
    <x v="0"/>
    <x v="2354"/>
    <x v="8"/>
    <x v="3566"/>
    <x v="0"/>
    <x v="0"/>
    <x v="0"/>
    <x v="0"/>
    <x v="0"/>
    <x v="0"/>
    <x v="10"/>
    <x v="0"/>
  </r>
  <r>
    <x v="3"/>
    <x v="0"/>
    <x v="10"/>
    <x v="10"/>
    <x v="66"/>
    <x v="2"/>
    <x v="6698"/>
    <x v="240"/>
    <x v="1"/>
    <x v="0"/>
    <x v="2355"/>
    <x v="10"/>
    <x v="3567"/>
    <x v="0"/>
    <x v="0"/>
    <x v="2"/>
    <x v="2"/>
    <x v="0"/>
    <x v="0"/>
    <x v="10"/>
    <x v="0"/>
  </r>
  <r>
    <x v="3"/>
    <x v="0"/>
    <x v="123"/>
    <x v="133"/>
    <x v="66"/>
    <x v="2"/>
    <x v="6699"/>
    <x v="1853"/>
    <x v="1"/>
    <x v="0"/>
    <x v="2356"/>
    <x v="107"/>
    <x v="3568"/>
    <x v="0"/>
    <x v="0"/>
    <x v="2"/>
    <x v="2"/>
    <x v="0"/>
    <x v="0"/>
    <x v="10"/>
    <x v="0"/>
  </r>
  <r>
    <x v="3"/>
    <x v="0"/>
    <x v="124"/>
    <x v="134"/>
    <x v="66"/>
    <x v="2"/>
    <x v="6700"/>
    <x v="1471"/>
    <x v="1"/>
    <x v="0"/>
    <x v="2357"/>
    <x v="108"/>
    <x v="3569"/>
    <x v="0"/>
    <x v="0"/>
    <x v="0"/>
    <x v="0"/>
    <x v="0"/>
    <x v="0"/>
    <x v="10"/>
    <x v="0"/>
  </r>
  <r>
    <x v="3"/>
    <x v="0"/>
    <x v="126"/>
    <x v="136"/>
    <x v="66"/>
    <x v="2"/>
    <x v="6701"/>
    <x v="1650"/>
    <x v="1"/>
    <x v="0"/>
    <x v="2358"/>
    <x v="110"/>
    <x v="3570"/>
    <x v="0"/>
    <x v="0"/>
    <x v="2"/>
    <x v="2"/>
    <x v="0"/>
    <x v="0"/>
    <x v="10"/>
    <x v="0"/>
  </r>
  <r>
    <x v="3"/>
    <x v="0"/>
    <x v="128"/>
    <x v="138"/>
    <x v="66"/>
    <x v="2"/>
    <x v="6702"/>
    <x v="1015"/>
    <x v="1"/>
    <x v="0"/>
    <x v="2359"/>
    <x v="112"/>
    <x v="3571"/>
    <x v="2"/>
    <x v="1"/>
    <x v="5"/>
    <x v="5"/>
    <x v="0"/>
    <x v="0"/>
    <x v="10"/>
    <x v="0"/>
  </r>
  <r>
    <x v="3"/>
    <x v="0"/>
    <x v="293"/>
    <x v="315"/>
    <x v="66"/>
    <x v="2"/>
    <x v="6703"/>
    <x v="1854"/>
    <x v="1"/>
    <x v="0"/>
    <x v="2360"/>
    <x v="261"/>
    <x v="3572"/>
    <x v="2"/>
    <x v="1"/>
    <x v="7"/>
    <x v="7"/>
    <x v="0"/>
    <x v="0"/>
    <x v="10"/>
    <x v="0"/>
  </r>
  <r>
    <x v="3"/>
    <x v="0"/>
    <x v="21"/>
    <x v="21"/>
    <x v="66"/>
    <x v="2"/>
    <x v="6704"/>
    <x v="1855"/>
    <x v="1"/>
    <x v="0"/>
    <x v="2361"/>
    <x v="21"/>
    <x v="3573"/>
    <x v="1"/>
    <x v="1"/>
    <x v="8"/>
    <x v="8"/>
    <x v="0"/>
    <x v="0"/>
    <x v="10"/>
    <x v="0"/>
  </r>
  <r>
    <x v="3"/>
    <x v="0"/>
    <x v="227"/>
    <x v="243"/>
    <x v="66"/>
    <x v="2"/>
    <x v="6705"/>
    <x v="1856"/>
    <x v="1"/>
    <x v="0"/>
    <x v="2362"/>
    <x v="199"/>
    <x v="3574"/>
    <x v="2"/>
    <x v="1"/>
    <x v="5"/>
    <x v="5"/>
    <x v="0"/>
    <x v="0"/>
    <x v="10"/>
    <x v="0"/>
  </r>
  <r>
    <x v="3"/>
    <x v="0"/>
    <x v="688"/>
    <x v="733"/>
    <x v="66"/>
    <x v="2"/>
    <x v="6706"/>
    <x v="1857"/>
    <x v="1"/>
    <x v="0"/>
    <x v="4"/>
    <x v="598"/>
    <x v="3575"/>
    <x v="0"/>
    <x v="0"/>
    <x v="6"/>
    <x v="6"/>
    <x v="0"/>
    <x v="0"/>
    <x v="10"/>
    <x v="0"/>
  </r>
  <r>
    <x v="3"/>
    <x v="0"/>
    <x v="346"/>
    <x v="374"/>
    <x v="66"/>
    <x v="2"/>
    <x v="6707"/>
    <x v="1240"/>
    <x v="1"/>
    <x v="0"/>
    <x v="1502"/>
    <x v="310"/>
    <x v="3576"/>
    <x v="2"/>
    <x v="1"/>
    <x v="7"/>
    <x v="7"/>
    <x v="0"/>
    <x v="0"/>
    <x v="10"/>
    <x v="0"/>
  </r>
  <r>
    <x v="3"/>
    <x v="0"/>
    <x v="572"/>
    <x v="608"/>
    <x v="66"/>
    <x v="2"/>
    <x v="6708"/>
    <x v="592"/>
    <x v="1"/>
    <x v="0"/>
    <x v="2363"/>
    <x v="493"/>
    <x v="3577"/>
    <x v="2"/>
    <x v="1"/>
    <x v="5"/>
    <x v="5"/>
    <x v="0"/>
    <x v="0"/>
    <x v="10"/>
    <x v="0"/>
  </r>
  <r>
    <x v="3"/>
    <x v="0"/>
    <x v="231"/>
    <x v="247"/>
    <x v="66"/>
    <x v="2"/>
    <x v="6709"/>
    <x v="4"/>
    <x v="1"/>
    <x v="0"/>
    <x v="4"/>
    <x v="203"/>
    <x v="0"/>
    <x v="2"/>
    <x v="1"/>
    <x v="22"/>
    <x v="22"/>
    <x v="0"/>
    <x v="0"/>
    <x v="10"/>
    <x v="0"/>
  </r>
  <r>
    <x v="3"/>
    <x v="0"/>
    <x v="362"/>
    <x v="390"/>
    <x v="66"/>
    <x v="2"/>
    <x v="6710"/>
    <x v="756"/>
    <x v="1"/>
    <x v="0"/>
    <x v="920"/>
    <x v="324"/>
    <x v="3578"/>
    <x v="2"/>
    <x v="1"/>
    <x v="22"/>
    <x v="22"/>
    <x v="0"/>
    <x v="0"/>
    <x v="10"/>
    <x v="0"/>
  </r>
  <r>
    <x v="3"/>
    <x v="0"/>
    <x v="460"/>
    <x v="488"/>
    <x v="66"/>
    <x v="2"/>
    <x v="6711"/>
    <x v="687"/>
    <x v="1"/>
    <x v="0"/>
    <x v="279"/>
    <x v="398"/>
    <x v="3469"/>
    <x v="2"/>
    <x v="1"/>
    <x v="22"/>
    <x v="22"/>
    <x v="0"/>
    <x v="0"/>
    <x v="10"/>
    <x v="0"/>
  </r>
  <r>
    <x v="3"/>
    <x v="0"/>
    <x v="416"/>
    <x v="444"/>
    <x v="66"/>
    <x v="2"/>
    <x v="6712"/>
    <x v="1858"/>
    <x v="1"/>
    <x v="0"/>
    <x v="2364"/>
    <x v="367"/>
    <x v="3579"/>
    <x v="2"/>
    <x v="1"/>
    <x v="22"/>
    <x v="22"/>
    <x v="0"/>
    <x v="0"/>
    <x v="10"/>
    <x v="0"/>
  </r>
  <r>
    <x v="3"/>
    <x v="0"/>
    <x v="364"/>
    <x v="392"/>
    <x v="66"/>
    <x v="2"/>
    <x v="6713"/>
    <x v="1614"/>
    <x v="1"/>
    <x v="0"/>
    <x v="205"/>
    <x v="326"/>
    <x v="3580"/>
    <x v="2"/>
    <x v="1"/>
    <x v="22"/>
    <x v="22"/>
    <x v="0"/>
    <x v="0"/>
    <x v="10"/>
    <x v="0"/>
  </r>
  <r>
    <x v="3"/>
    <x v="0"/>
    <x v="34"/>
    <x v="34"/>
    <x v="66"/>
    <x v="2"/>
    <x v="6714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6"/>
    <x v="2"/>
    <x v="6715"/>
    <x v="4"/>
    <x v="1"/>
    <x v="0"/>
    <x v="4"/>
    <x v="35"/>
    <x v="0"/>
    <x v="2"/>
    <x v="1"/>
    <x v="13"/>
    <x v="13"/>
    <x v="0"/>
    <x v="0"/>
    <x v="10"/>
    <x v="0"/>
  </r>
  <r>
    <x v="3"/>
    <x v="0"/>
    <x v="35"/>
    <x v="35"/>
    <x v="66"/>
    <x v="2"/>
    <x v="6716"/>
    <x v="4"/>
    <x v="1"/>
    <x v="0"/>
    <x v="4"/>
    <x v="34"/>
    <x v="0"/>
    <x v="2"/>
    <x v="1"/>
    <x v="13"/>
    <x v="13"/>
    <x v="0"/>
    <x v="0"/>
    <x v="10"/>
    <x v="0"/>
  </r>
  <r>
    <x v="3"/>
    <x v="0"/>
    <x v="36"/>
    <x v="36"/>
    <x v="66"/>
    <x v="2"/>
    <x v="6717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6"/>
    <x v="2"/>
    <x v="6718"/>
    <x v="1859"/>
    <x v="1"/>
    <x v="0"/>
    <x v="2365"/>
    <x v="34"/>
    <x v="3581"/>
    <x v="2"/>
    <x v="1"/>
    <x v="13"/>
    <x v="13"/>
    <x v="0"/>
    <x v="0"/>
    <x v="10"/>
    <x v="0"/>
  </r>
  <r>
    <x v="3"/>
    <x v="0"/>
    <x v="137"/>
    <x v="147"/>
    <x v="66"/>
    <x v="2"/>
    <x v="6719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6"/>
    <x v="2"/>
    <x v="6720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6"/>
    <x v="2"/>
    <x v="6721"/>
    <x v="4"/>
    <x v="1"/>
    <x v="0"/>
    <x v="4"/>
    <x v="121"/>
    <x v="0"/>
    <x v="2"/>
    <x v="1"/>
    <x v="13"/>
    <x v="13"/>
    <x v="0"/>
    <x v="0"/>
    <x v="10"/>
    <x v="0"/>
  </r>
  <r>
    <x v="3"/>
    <x v="0"/>
    <x v="142"/>
    <x v="152"/>
    <x v="66"/>
    <x v="2"/>
    <x v="6722"/>
    <x v="99"/>
    <x v="2"/>
    <x v="1"/>
    <x v="91"/>
    <x v="123"/>
    <x v="135"/>
    <x v="1"/>
    <x v="1"/>
    <x v="15"/>
    <x v="15"/>
    <x v="0"/>
    <x v="0"/>
    <x v="10"/>
    <x v="0"/>
  </r>
  <r>
    <x v="3"/>
    <x v="0"/>
    <x v="41"/>
    <x v="41"/>
    <x v="66"/>
    <x v="2"/>
    <x v="6723"/>
    <x v="260"/>
    <x v="2"/>
    <x v="1"/>
    <x v="308"/>
    <x v="39"/>
    <x v="437"/>
    <x v="1"/>
    <x v="1"/>
    <x v="15"/>
    <x v="15"/>
    <x v="0"/>
    <x v="0"/>
    <x v="10"/>
    <x v="0"/>
  </r>
  <r>
    <x v="3"/>
    <x v="0"/>
    <x v="41"/>
    <x v="41"/>
    <x v="66"/>
    <x v="2"/>
    <x v="6724"/>
    <x v="1067"/>
    <x v="2"/>
    <x v="1"/>
    <x v="1764"/>
    <x v="39"/>
    <x v="3295"/>
    <x v="1"/>
    <x v="1"/>
    <x v="15"/>
    <x v="15"/>
    <x v="0"/>
    <x v="0"/>
    <x v="10"/>
    <x v="0"/>
  </r>
  <r>
    <x v="3"/>
    <x v="0"/>
    <x v="306"/>
    <x v="328"/>
    <x v="66"/>
    <x v="2"/>
    <x v="6725"/>
    <x v="1225"/>
    <x v="2"/>
    <x v="1"/>
    <x v="1478"/>
    <x v="274"/>
    <x v="2316"/>
    <x v="2"/>
    <x v="1"/>
    <x v="13"/>
    <x v="13"/>
    <x v="0"/>
    <x v="0"/>
    <x v="10"/>
    <x v="0"/>
  </r>
  <r>
    <x v="3"/>
    <x v="0"/>
    <x v="252"/>
    <x v="268"/>
    <x v="66"/>
    <x v="2"/>
    <x v="6726"/>
    <x v="219"/>
    <x v="2"/>
    <x v="2"/>
    <x v="640"/>
    <x v="222"/>
    <x v="989"/>
    <x v="4"/>
    <x v="3"/>
    <x v="16"/>
    <x v="16"/>
    <x v="0"/>
    <x v="0"/>
    <x v="10"/>
    <x v="0"/>
  </r>
  <r>
    <x v="3"/>
    <x v="0"/>
    <x v="254"/>
    <x v="270"/>
    <x v="66"/>
    <x v="2"/>
    <x v="6727"/>
    <x v="226"/>
    <x v="2"/>
    <x v="1"/>
    <x v="205"/>
    <x v="224"/>
    <x v="1848"/>
    <x v="2"/>
    <x v="1"/>
    <x v="5"/>
    <x v="5"/>
    <x v="0"/>
    <x v="0"/>
    <x v="10"/>
    <x v="0"/>
  </r>
  <r>
    <x v="3"/>
    <x v="0"/>
    <x v="63"/>
    <x v="62"/>
    <x v="66"/>
    <x v="2"/>
    <x v="6728"/>
    <x v="1860"/>
    <x v="2"/>
    <x v="1"/>
    <x v="2366"/>
    <x v="58"/>
    <x v="3582"/>
    <x v="3"/>
    <x v="2"/>
    <x v="17"/>
    <x v="17"/>
    <x v="0"/>
    <x v="0"/>
    <x v="10"/>
    <x v="0"/>
  </r>
  <r>
    <x v="3"/>
    <x v="0"/>
    <x v="63"/>
    <x v="62"/>
    <x v="66"/>
    <x v="2"/>
    <x v="6729"/>
    <x v="1861"/>
    <x v="2"/>
    <x v="1"/>
    <x v="2367"/>
    <x v="58"/>
    <x v="3583"/>
    <x v="3"/>
    <x v="2"/>
    <x v="9"/>
    <x v="9"/>
    <x v="0"/>
    <x v="0"/>
    <x v="10"/>
    <x v="0"/>
  </r>
  <r>
    <x v="3"/>
    <x v="0"/>
    <x v="158"/>
    <x v="168"/>
    <x v="66"/>
    <x v="2"/>
    <x v="6730"/>
    <x v="104"/>
    <x v="2"/>
    <x v="1"/>
    <x v="117"/>
    <x v="139"/>
    <x v="995"/>
    <x v="2"/>
    <x v="1"/>
    <x v="22"/>
    <x v="22"/>
    <x v="0"/>
    <x v="0"/>
    <x v="10"/>
    <x v="0"/>
  </r>
  <r>
    <x v="3"/>
    <x v="0"/>
    <x v="159"/>
    <x v="169"/>
    <x v="66"/>
    <x v="2"/>
    <x v="6731"/>
    <x v="1862"/>
    <x v="2"/>
    <x v="1"/>
    <x v="2368"/>
    <x v="140"/>
    <x v="3584"/>
    <x v="1"/>
    <x v="1"/>
    <x v="10"/>
    <x v="10"/>
    <x v="0"/>
    <x v="0"/>
    <x v="10"/>
    <x v="0"/>
  </r>
  <r>
    <x v="3"/>
    <x v="0"/>
    <x v="320"/>
    <x v="342"/>
    <x v="66"/>
    <x v="2"/>
    <x v="6732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3"/>
    <x v="345"/>
    <x v="66"/>
    <x v="2"/>
    <x v="6733"/>
    <x v="45"/>
    <x v="2"/>
    <x v="2"/>
    <x v="131"/>
    <x v="183"/>
    <x v="203"/>
    <x v="4"/>
    <x v="3"/>
    <x v="20"/>
    <x v="20"/>
    <x v="0"/>
    <x v="0"/>
    <x v="10"/>
    <x v="0"/>
  </r>
  <r>
    <x v="3"/>
    <x v="0"/>
    <x v="327"/>
    <x v="349"/>
    <x v="66"/>
    <x v="2"/>
    <x v="6734"/>
    <x v="47"/>
    <x v="2"/>
    <x v="2"/>
    <x v="85"/>
    <x v="291"/>
    <x v="660"/>
    <x v="4"/>
    <x v="3"/>
    <x v="20"/>
    <x v="20"/>
    <x v="0"/>
    <x v="0"/>
    <x v="10"/>
    <x v="0"/>
  </r>
  <r>
    <x v="3"/>
    <x v="0"/>
    <x v="173"/>
    <x v="183"/>
    <x v="66"/>
    <x v="2"/>
    <x v="6735"/>
    <x v="173"/>
    <x v="2"/>
    <x v="2"/>
    <x v="654"/>
    <x v="154"/>
    <x v="3585"/>
    <x v="4"/>
    <x v="3"/>
    <x v="19"/>
    <x v="19"/>
    <x v="0"/>
    <x v="0"/>
    <x v="10"/>
    <x v="0"/>
  </r>
  <r>
    <x v="3"/>
    <x v="0"/>
    <x v="87"/>
    <x v="86"/>
    <x v="66"/>
    <x v="2"/>
    <x v="6736"/>
    <x v="166"/>
    <x v="2"/>
    <x v="1"/>
    <x v="2369"/>
    <x v="76"/>
    <x v="3586"/>
    <x v="1"/>
    <x v="1"/>
    <x v="18"/>
    <x v="18"/>
    <x v="0"/>
    <x v="0"/>
    <x v="10"/>
    <x v="0"/>
  </r>
  <r>
    <x v="3"/>
    <x v="0"/>
    <x v="439"/>
    <x v="465"/>
    <x v="66"/>
    <x v="2"/>
    <x v="6737"/>
    <x v="322"/>
    <x v="2"/>
    <x v="2"/>
    <x v="392"/>
    <x v="385"/>
    <x v="3587"/>
    <x v="4"/>
    <x v="3"/>
    <x v="20"/>
    <x v="20"/>
    <x v="0"/>
    <x v="0"/>
    <x v="10"/>
    <x v="0"/>
  </r>
  <r>
    <x v="3"/>
    <x v="0"/>
    <x v="271"/>
    <x v="287"/>
    <x v="66"/>
    <x v="2"/>
    <x v="6738"/>
    <x v="63"/>
    <x v="2"/>
    <x v="2"/>
    <x v="70"/>
    <x v="65"/>
    <x v="3588"/>
    <x v="4"/>
    <x v="3"/>
    <x v="21"/>
    <x v="21"/>
    <x v="0"/>
    <x v="0"/>
    <x v="10"/>
    <x v="0"/>
  </r>
  <r>
    <x v="3"/>
    <x v="0"/>
    <x v="445"/>
    <x v="471"/>
    <x v="66"/>
    <x v="2"/>
    <x v="6739"/>
    <x v="117"/>
    <x v="2"/>
    <x v="2"/>
    <x v="2370"/>
    <x v="298"/>
    <x v="3589"/>
    <x v="4"/>
    <x v="3"/>
    <x v="20"/>
    <x v="20"/>
    <x v="0"/>
    <x v="0"/>
    <x v="10"/>
    <x v="0"/>
  </r>
  <r>
    <x v="3"/>
    <x v="0"/>
    <x v="483"/>
    <x v="511"/>
    <x v="66"/>
    <x v="2"/>
    <x v="6740"/>
    <x v="1863"/>
    <x v="2"/>
    <x v="1"/>
    <x v="2371"/>
    <x v="417"/>
    <x v="3590"/>
    <x v="3"/>
    <x v="2"/>
    <x v="17"/>
    <x v="17"/>
    <x v="0"/>
    <x v="0"/>
    <x v="10"/>
    <x v="0"/>
  </r>
  <r>
    <x v="3"/>
    <x v="0"/>
    <x v="680"/>
    <x v="724"/>
    <x v="66"/>
    <x v="2"/>
    <x v="6741"/>
    <x v="63"/>
    <x v="2"/>
    <x v="2"/>
    <x v="390"/>
    <x v="591"/>
    <x v="3591"/>
    <x v="4"/>
    <x v="3"/>
    <x v="20"/>
    <x v="20"/>
    <x v="0"/>
    <x v="0"/>
    <x v="10"/>
    <x v="0"/>
  </r>
  <r>
    <x v="3"/>
    <x v="0"/>
    <x v="559"/>
    <x v="594"/>
    <x v="66"/>
    <x v="2"/>
    <x v="6742"/>
    <x v="1864"/>
    <x v="0"/>
    <x v="2"/>
    <x v="2372"/>
    <x v="480"/>
    <x v="3592"/>
    <x v="2"/>
    <x v="1"/>
    <x v="29"/>
    <x v="29"/>
    <x v="0"/>
    <x v="0"/>
    <x v="10"/>
    <x v="0"/>
  </r>
  <r>
    <x v="3"/>
    <x v="0"/>
    <x v="118"/>
    <x v="117"/>
    <x v="66"/>
    <x v="2"/>
    <x v="6743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6"/>
    <x v="2"/>
    <x v="6744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6"/>
    <x v="2"/>
    <x v="6745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6"/>
    <x v="2"/>
    <x v="6746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6"/>
    <x v="2"/>
    <x v="6747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361"/>
    <x v="66"/>
    <x v="2"/>
    <x v="6748"/>
    <x v="4"/>
    <x v="3"/>
    <x v="3"/>
    <x v="4"/>
    <x v="0"/>
    <x v="0"/>
    <x v="2"/>
    <x v="1"/>
    <x v="22"/>
    <x v="22"/>
    <x v="0"/>
    <x v="0"/>
    <x v="10"/>
    <x v="0"/>
  </r>
  <r>
    <x v="3"/>
    <x v="0"/>
    <x v="118"/>
    <x v="300"/>
    <x v="66"/>
    <x v="2"/>
    <x v="6749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6"/>
    <x v="2"/>
    <x v="6750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6"/>
    <x v="2"/>
    <x v="6751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6"/>
    <x v="2"/>
    <x v="6752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6"/>
    <x v="2"/>
    <x v="6753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2"/>
    <x v="66"/>
    <x v="2"/>
    <x v="6754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363"/>
    <x v="66"/>
    <x v="2"/>
    <x v="6755"/>
    <x v="4"/>
    <x v="3"/>
    <x v="3"/>
    <x v="4"/>
    <x v="0"/>
    <x v="0"/>
    <x v="3"/>
    <x v="2"/>
    <x v="17"/>
    <x v="17"/>
    <x v="0"/>
    <x v="0"/>
    <x v="10"/>
    <x v="0"/>
  </r>
  <r>
    <x v="3"/>
    <x v="0"/>
    <x v="118"/>
    <x v="219"/>
    <x v="66"/>
    <x v="2"/>
    <x v="6756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221"/>
    <x v="66"/>
    <x v="2"/>
    <x v="6757"/>
    <x v="4"/>
    <x v="3"/>
    <x v="3"/>
    <x v="4"/>
    <x v="0"/>
    <x v="0"/>
    <x v="4"/>
    <x v="3"/>
    <x v="21"/>
    <x v="21"/>
    <x v="0"/>
    <x v="0"/>
    <x v="10"/>
    <x v="0"/>
  </r>
  <r>
    <x v="3"/>
    <x v="0"/>
    <x v="402"/>
    <x v="430"/>
    <x v="67"/>
    <x v="2"/>
    <x v="6758"/>
    <x v="1460"/>
    <x v="1"/>
    <x v="0"/>
    <x v="2373"/>
    <x v="354"/>
    <x v="3593"/>
    <x v="0"/>
    <x v="0"/>
    <x v="24"/>
    <x v="24"/>
    <x v="0"/>
    <x v="0"/>
    <x v="10"/>
    <x v="0"/>
  </r>
  <r>
    <x v="3"/>
    <x v="0"/>
    <x v="1"/>
    <x v="1"/>
    <x v="67"/>
    <x v="2"/>
    <x v="6759"/>
    <x v="1865"/>
    <x v="1"/>
    <x v="0"/>
    <x v="2374"/>
    <x v="1"/>
    <x v="3594"/>
    <x v="0"/>
    <x v="0"/>
    <x v="1"/>
    <x v="1"/>
    <x v="0"/>
    <x v="0"/>
    <x v="10"/>
    <x v="0"/>
  </r>
  <r>
    <x v="3"/>
    <x v="0"/>
    <x v="503"/>
    <x v="533"/>
    <x v="67"/>
    <x v="2"/>
    <x v="6760"/>
    <x v="1866"/>
    <x v="1"/>
    <x v="0"/>
    <x v="2107"/>
    <x v="435"/>
    <x v="3595"/>
    <x v="0"/>
    <x v="0"/>
    <x v="24"/>
    <x v="24"/>
    <x v="0"/>
    <x v="0"/>
    <x v="10"/>
    <x v="0"/>
  </r>
  <r>
    <x v="3"/>
    <x v="0"/>
    <x v="118"/>
    <x v="119"/>
    <x v="67"/>
    <x v="2"/>
    <x v="6761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17"/>
    <x v="67"/>
    <x v="2"/>
    <x v="6762"/>
    <x v="4"/>
    <x v="3"/>
    <x v="3"/>
    <x v="4"/>
    <x v="0"/>
    <x v="0"/>
    <x v="0"/>
    <x v="0"/>
    <x v="24"/>
    <x v="24"/>
    <x v="0"/>
    <x v="0"/>
    <x v="10"/>
    <x v="0"/>
  </r>
  <r>
    <x v="3"/>
    <x v="0"/>
    <x v="307"/>
    <x v="329"/>
    <x v="68"/>
    <x v="2"/>
    <x v="6763"/>
    <x v="125"/>
    <x v="2"/>
    <x v="2"/>
    <x v="310"/>
    <x v="275"/>
    <x v="2636"/>
    <x v="4"/>
    <x v="3"/>
    <x v="16"/>
    <x v="16"/>
    <x v="0"/>
    <x v="0"/>
    <x v="10"/>
    <x v="0"/>
  </r>
  <r>
    <x v="3"/>
    <x v="0"/>
    <x v="368"/>
    <x v="396"/>
    <x v="68"/>
    <x v="2"/>
    <x v="6764"/>
    <x v="47"/>
    <x v="2"/>
    <x v="2"/>
    <x v="47"/>
    <x v="49"/>
    <x v="49"/>
    <x v="4"/>
    <x v="3"/>
    <x v="16"/>
    <x v="16"/>
    <x v="0"/>
    <x v="0"/>
    <x v="10"/>
    <x v="0"/>
  </r>
  <r>
    <x v="3"/>
    <x v="0"/>
    <x v="47"/>
    <x v="47"/>
    <x v="68"/>
    <x v="2"/>
    <x v="6765"/>
    <x v="45"/>
    <x v="2"/>
    <x v="2"/>
    <x v="45"/>
    <x v="45"/>
    <x v="44"/>
    <x v="4"/>
    <x v="3"/>
    <x v="16"/>
    <x v="16"/>
    <x v="0"/>
    <x v="0"/>
    <x v="10"/>
    <x v="0"/>
  </r>
  <r>
    <x v="3"/>
    <x v="0"/>
    <x v="251"/>
    <x v="267"/>
    <x v="68"/>
    <x v="2"/>
    <x v="6766"/>
    <x v="47"/>
    <x v="2"/>
    <x v="2"/>
    <x v="47"/>
    <x v="55"/>
    <x v="261"/>
    <x v="4"/>
    <x v="3"/>
    <x v="16"/>
    <x v="16"/>
    <x v="0"/>
    <x v="0"/>
    <x v="10"/>
    <x v="0"/>
  </r>
  <r>
    <x v="3"/>
    <x v="0"/>
    <x v="49"/>
    <x v="49"/>
    <x v="68"/>
    <x v="2"/>
    <x v="6767"/>
    <x v="46"/>
    <x v="2"/>
    <x v="2"/>
    <x v="46"/>
    <x v="47"/>
    <x v="2384"/>
    <x v="4"/>
    <x v="3"/>
    <x v="16"/>
    <x v="16"/>
    <x v="0"/>
    <x v="0"/>
    <x v="10"/>
    <x v="0"/>
  </r>
  <r>
    <x v="3"/>
    <x v="0"/>
    <x v="309"/>
    <x v="331"/>
    <x v="68"/>
    <x v="2"/>
    <x v="6768"/>
    <x v="52"/>
    <x v="2"/>
    <x v="2"/>
    <x v="52"/>
    <x v="277"/>
    <x v="1783"/>
    <x v="4"/>
    <x v="3"/>
    <x v="16"/>
    <x v="16"/>
    <x v="0"/>
    <x v="0"/>
    <x v="10"/>
    <x v="0"/>
  </r>
  <r>
    <x v="3"/>
    <x v="0"/>
    <x v="252"/>
    <x v="268"/>
    <x v="68"/>
    <x v="2"/>
    <x v="6769"/>
    <x v="70"/>
    <x v="2"/>
    <x v="2"/>
    <x v="185"/>
    <x v="222"/>
    <x v="262"/>
    <x v="4"/>
    <x v="3"/>
    <x v="16"/>
    <x v="16"/>
    <x v="0"/>
    <x v="0"/>
    <x v="10"/>
    <x v="0"/>
  </r>
  <r>
    <x v="3"/>
    <x v="0"/>
    <x v="55"/>
    <x v="54"/>
    <x v="68"/>
    <x v="2"/>
    <x v="6770"/>
    <x v="528"/>
    <x v="2"/>
    <x v="2"/>
    <x v="2375"/>
    <x v="52"/>
    <x v="3596"/>
    <x v="4"/>
    <x v="3"/>
    <x v="16"/>
    <x v="16"/>
    <x v="0"/>
    <x v="0"/>
    <x v="10"/>
    <x v="0"/>
  </r>
  <r>
    <x v="3"/>
    <x v="0"/>
    <x v="310"/>
    <x v="332"/>
    <x v="68"/>
    <x v="2"/>
    <x v="6771"/>
    <x v="47"/>
    <x v="2"/>
    <x v="2"/>
    <x v="47"/>
    <x v="278"/>
    <x v="1492"/>
    <x v="4"/>
    <x v="3"/>
    <x v="16"/>
    <x v="16"/>
    <x v="0"/>
    <x v="0"/>
    <x v="10"/>
    <x v="0"/>
  </r>
  <r>
    <x v="3"/>
    <x v="0"/>
    <x v="312"/>
    <x v="334"/>
    <x v="68"/>
    <x v="2"/>
    <x v="6772"/>
    <x v="52"/>
    <x v="2"/>
    <x v="2"/>
    <x v="52"/>
    <x v="280"/>
    <x v="1494"/>
    <x v="4"/>
    <x v="3"/>
    <x v="16"/>
    <x v="16"/>
    <x v="0"/>
    <x v="0"/>
    <x v="10"/>
    <x v="0"/>
  </r>
  <r>
    <x v="3"/>
    <x v="0"/>
    <x v="313"/>
    <x v="335"/>
    <x v="68"/>
    <x v="2"/>
    <x v="6773"/>
    <x v="45"/>
    <x v="2"/>
    <x v="2"/>
    <x v="45"/>
    <x v="281"/>
    <x v="822"/>
    <x v="4"/>
    <x v="3"/>
    <x v="16"/>
    <x v="16"/>
    <x v="0"/>
    <x v="0"/>
    <x v="10"/>
    <x v="0"/>
  </r>
  <r>
    <x v="3"/>
    <x v="0"/>
    <x v="314"/>
    <x v="336"/>
    <x v="68"/>
    <x v="2"/>
    <x v="6774"/>
    <x v="52"/>
    <x v="2"/>
    <x v="2"/>
    <x v="52"/>
    <x v="282"/>
    <x v="1346"/>
    <x v="4"/>
    <x v="3"/>
    <x v="16"/>
    <x v="16"/>
    <x v="0"/>
    <x v="0"/>
    <x v="10"/>
    <x v="0"/>
  </r>
  <r>
    <x v="3"/>
    <x v="0"/>
    <x v="255"/>
    <x v="271"/>
    <x v="68"/>
    <x v="2"/>
    <x v="6775"/>
    <x v="61"/>
    <x v="2"/>
    <x v="2"/>
    <x v="638"/>
    <x v="225"/>
    <x v="3597"/>
    <x v="4"/>
    <x v="3"/>
    <x v="16"/>
    <x v="16"/>
    <x v="0"/>
    <x v="0"/>
    <x v="10"/>
    <x v="0"/>
  </r>
  <r>
    <x v="3"/>
    <x v="0"/>
    <x v="518"/>
    <x v="549"/>
    <x v="68"/>
    <x v="2"/>
    <x v="6776"/>
    <x v="45"/>
    <x v="2"/>
    <x v="2"/>
    <x v="45"/>
    <x v="447"/>
    <x v="991"/>
    <x v="4"/>
    <x v="3"/>
    <x v="16"/>
    <x v="16"/>
    <x v="0"/>
    <x v="0"/>
    <x v="10"/>
    <x v="0"/>
  </r>
  <r>
    <x v="3"/>
    <x v="0"/>
    <x v="320"/>
    <x v="342"/>
    <x v="68"/>
    <x v="2"/>
    <x v="6777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2"/>
    <x v="344"/>
    <x v="68"/>
    <x v="2"/>
    <x v="6778"/>
    <x v="116"/>
    <x v="2"/>
    <x v="2"/>
    <x v="142"/>
    <x v="289"/>
    <x v="902"/>
    <x v="4"/>
    <x v="3"/>
    <x v="21"/>
    <x v="21"/>
    <x v="0"/>
    <x v="0"/>
    <x v="10"/>
    <x v="0"/>
  </r>
  <r>
    <x v="3"/>
    <x v="0"/>
    <x v="323"/>
    <x v="345"/>
    <x v="68"/>
    <x v="2"/>
    <x v="6779"/>
    <x v="47"/>
    <x v="2"/>
    <x v="2"/>
    <x v="85"/>
    <x v="183"/>
    <x v="205"/>
    <x v="4"/>
    <x v="3"/>
    <x v="20"/>
    <x v="20"/>
    <x v="0"/>
    <x v="0"/>
    <x v="10"/>
    <x v="0"/>
  </r>
  <r>
    <x v="3"/>
    <x v="0"/>
    <x v="506"/>
    <x v="536"/>
    <x v="68"/>
    <x v="2"/>
    <x v="6780"/>
    <x v="51"/>
    <x v="2"/>
    <x v="2"/>
    <x v="76"/>
    <x v="66"/>
    <x v="85"/>
    <x v="4"/>
    <x v="3"/>
    <x v="21"/>
    <x v="21"/>
    <x v="0"/>
    <x v="0"/>
    <x v="10"/>
    <x v="0"/>
  </r>
  <r>
    <x v="3"/>
    <x v="0"/>
    <x v="324"/>
    <x v="346"/>
    <x v="68"/>
    <x v="2"/>
    <x v="6781"/>
    <x v="47"/>
    <x v="2"/>
    <x v="2"/>
    <x v="68"/>
    <x v="66"/>
    <x v="360"/>
    <x v="4"/>
    <x v="3"/>
    <x v="21"/>
    <x v="21"/>
    <x v="0"/>
    <x v="0"/>
    <x v="10"/>
    <x v="0"/>
  </r>
  <r>
    <x v="3"/>
    <x v="0"/>
    <x v="432"/>
    <x v="458"/>
    <x v="68"/>
    <x v="2"/>
    <x v="6782"/>
    <x v="45"/>
    <x v="2"/>
    <x v="2"/>
    <x v="61"/>
    <x v="382"/>
    <x v="570"/>
    <x v="4"/>
    <x v="3"/>
    <x v="21"/>
    <x v="21"/>
    <x v="0"/>
    <x v="0"/>
    <x v="10"/>
    <x v="0"/>
  </r>
  <r>
    <x v="3"/>
    <x v="0"/>
    <x v="325"/>
    <x v="347"/>
    <x v="68"/>
    <x v="2"/>
    <x v="6783"/>
    <x v="45"/>
    <x v="2"/>
    <x v="2"/>
    <x v="131"/>
    <x v="290"/>
    <x v="359"/>
    <x v="4"/>
    <x v="3"/>
    <x v="20"/>
    <x v="20"/>
    <x v="0"/>
    <x v="0"/>
    <x v="10"/>
    <x v="0"/>
  </r>
  <r>
    <x v="3"/>
    <x v="0"/>
    <x v="162"/>
    <x v="172"/>
    <x v="68"/>
    <x v="2"/>
    <x v="6784"/>
    <x v="60"/>
    <x v="2"/>
    <x v="2"/>
    <x v="63"/>
    <x v="143"/>
    <x v="3598"/>
    <x v="4"/>
    <x v="3"/>
    <x v="21"/>
    <x v="21"/>
    <x v="0"/>
    <x v="0"/>
    <x v="10"/>
    <x v="0"/>
  </r>
  <r>
    <x v="3"/>
    <x v="0"/>
    <x v="327"/>
    <x v="349"/>
    <x v="68"/>
    <x v="2"/>
    <x v="6785"/>
    <x v="47"/>
    <x v="2"/>
    <x v="2"/>
    <x v="85"/>
    <x v="291"/>
    <x v="660"/>
    <x v="4"/>
    <x v="3"/>
    <x v="20"/>
    <x v="20"/>
    <x v="0"/>
    <x v="0"/>
    <x v="10"/>
    <x v="0"/>
  </r>
  <r>
    <x v="3"/>
    <x v="0"/>
    <x v="438"/>
    <x v="464"/>
    <x v="68"/>
    <x v="2"/>
    <x v="6786"/>
    <x v="52"/>
    <x v="2"/>
    <x v="2"/>
    <x v="67"/>
    <x v="384"/>
    <x v="575"/>
    <x v="4"/>
    <x v="3"/>
    <x v="21"/>
    <x v="21"/>
    <x v="0"/>
    <x v="0"/>
    <x v="10"/>
    <x v="0"/>
  </r>
  <r>
    <x v="3"/>
    <x v="0"/>
    <x v="331"/>
    <x v="353"/>
    <x v="68"/>
    <x v="2"/>
    <x v="6787"/>
    <x v="66"/>
    <x v="2"/>
    <x v="2"/>
    <x v="46"/>
    <x v="295"/>
    <x v="3599"/>
    <x v="4"/>
    <x v="3"/>
    <x v="20"/>
    <x v="20"/>
    <x v="0"/>
    <x v="0"/>
    <x v="10"/>
    <x v="0"/>
  </r>
  <r>
    <x v="3"/>
    <x v="0"/>
    <x v="331"/>
    <x v="353"/>
    <x v="68"/>
    <x v="2"/>
    <x v="6788"/>
    <x v="46"/>
    <x v="2"/>
    <x v="2"/>
    <x v="252"/>
    <x v="295"/>
    <x v="3600"/>
    <x v="4"/>
    <x v="3"/>
    <x v="20"/>
    <x v="20"/>
    <x v="0"/>
    <x v="0"/>
    <x v="10"/>
    <x v="0"/>
  </r>
  <r>
    <x v="3"/>
    <x v="0"/>
    <x v="331"/>
    <x v="353"/>
    <x v="68"/>
    <x v="2"/>
    <x v="6789"/>
    <x v="63"/>
    <x v="2"/>
    <x v="2"/>
    <x v="432"/>
    <x v="295"/>
    <x v="3601"/>
    <x v="4"/>
    <x v="3"/>
    <x v="20"/>
    <x v="20"/>
    <x v="0"/>
    <x v="0"/>
    <x v="10"/>
    <x v="0"/>
  </r>
  <r>
    <x v="3"/>
    <x v="0"/>
    <x v="175"/>
    <x v="185"/>
    <x v="68"/>
    <x v="2"/>
    <x v="6790"/>
    <x v="52"/>
    <x v="2"/>
    <x v="2"/>
    <x v="193"/>
    <x v="156"/>
    <x v="2510"/>
    <x v="4"/>
    <x v="3"/>
    <x v="20"/>
    <x v="20"/>
    <x v="0"/>
    <x v="0"/>
    <x v="10"/>
    <x v="0"/>
  </r>
  <r>
    <x v="3"/>
    <x v="0"/>
    <x v="440"/>
    <x v="466"/>
    <x v="68"/>
    <x v="2"/>
    <x v="6791"/>
    <x v="63"/>
    <x v="2"/>
    <x v="2"/>
    <x v="70"/>
    <x v="386"/>
    <x v="3602"/>
    <x v="4"/>
    <x v="3"/>
    <x v="21"/>
    <x v="21"/>
    <x v="0"/>
    <x v="0"/>
    <x v="10"/>
    <x v="0"/>
  </r>
  <r>
    <x v="3"/>
    <x v="0"/>
    <x v="441"/>
    <x v="467"/>
    <x v="68"/>
    <x v="2"/>
    <x v="6792"/>
    <x v="60"/>
    <x v="2"/>
    <x v="2"/>
    <x v="63"/>
    <x v="382"/>
    <x v="591"/>
    <x v="4"/>
    <x v="3"/>
    <x v="21"/>
    <x v="21"/>
    <x v="0"/>
    <x v="0"/>
    <x v="10"/>
    <x v="0"/>
  </r>
  <r>
    <x v="3"/>
    <x v="0"/>
    <x v="442"/>
    <x v="468"/>
    <x v="68"/>
    <x v="2"/>
    <x v="6793"/>
    <x v="47"/>
    <x v="2"/>
    <x v="2"/>
    <x v="68"/>
    <x v="387"/>
    <x v="1726"/>
    <x v="4"/>
    <x v="3"/>
    <x v="21"/>
    <x v="21"/>
    <x v="0"/>
    <x v="0"/>
    <x v="10"/>
    <x v="0"/>
  </r>
  <r>
    <x v="3"/>
    <x v="0"/>
    <x v="443"/>
    <x v="469"/>
    <x v="68"/>
    <x v="2"/>
    <x v="6794"/>
    <x v="52"/>
    <x v="2"/>
    <x v="2"/>
    <x v="67"/>
    <x v="382"/>
    <x v="593"/>
    <x v="4"/>
    <x v="3"/>
    <x v="21"/>
    <x v="21"/>
    <x v="0"/>
    <x v="0"/>
    <x v="10"/>
    <x v="0"/>
  </r>
  <r>
    <x v="3"/>
    <x v="0"/>
    <x v="444"/>
    <x v="470"/>
    <x v="68"/>
    <x v="2"/>
    <x v="6795"/>
    <x v="52"/>
    <x v="2"/>
    <x v="2"/>
    <x v="67"/>
    <x v="382"/>
    <x v="593"/>
    <x v="4"/>
    <x v="3"/>
    <x v="21"/>
    <x v="21"/>
    <x v="0"/>
    <x v="0"/>
    <x v="10"/>
    <x v="0"/>
  </r>
  <r>
    <x v="3"/>
    <x v="0"/>
    <x v="502"/>
    <x v="531"/>
    <x v="68"/>
    <x v="2"/>
    <x v="6796"/>
    <x v="116"/>
    <x v="2"/>
    <x v="2"/>
    <x v="142"/>
    <x v="382"/>
    <x v="2335"/>
    <x v="4"/>
    <x v="3"/>
    <x v="21"/>
    <x v="21"/>
    <x v="0"/>
    <x v="0"/>
    <x v="10"/>
    <x v="0"/>
  </r>
  <r>
    <x v="3"/>
    <x v="0"/>
    <x v="210"/>
    <x v="225"/>
    <x v="68"/>
    <x v="2"/>
    <x v="6797"/>
    <x v="47"/>
    <x v="2"/>
    <x v="2"/>
    <x v="68"/>
    <x v="184"/>
    <x v="204"/>
    <x v="4"/>
    <x v="3"/>
    <x v="21"/>
    <x v="21"/>
    <x v="0"/>
    <x v="0"/>
    <x v="10"/>
    <x v="0"/>
  </r>
  <r>
    <x v="3"/>
    <x v="0"/>
    <x v="449"/>
    <x v="475"/>
    <x v="68"/>
    <x v="2"/>
    <x v="6798"/>
    <x v="60"/>
    <x v="2"/>
    <x v="2"/>
    <x v="63"/>
    <x v="391"/>
    <x v="3603"/>
    <x v="4"/>
    <x v="3"/>
    <x v="21"/>
    <x v="21"/>
    <x v="0"/>
    <x v="0"/>
    <x v="10"/>
    <x v="0"/>
  </r>
  <r>
    <x v="3"/>
    <x v="0"/>
    <x v="451"/>
    <x v="477"/>
    <x v="68"/>
    <x v="2"/>
    <x v="6799"/>
    <x v="52"/>
    <x v="2"/>
    <x v="2"/>
    <x v="67"/>
    <x v="392"/>
    <x v="3604"/>
    <x v="4"/>
    <x v="3"/>
    <x v="21"/>
    <x v="21"/>
    <x v="0"/>
    <x v="0"/>
    <x v="10"/>
    <x v="0"/>
  </r>
  <r>
    <x v="3"/>
    <x v="0"/>
    <x v="465"/>
    <x v="493"/>
    <x v="68"/>
    <x v="2"/>
    <x v="6800"/>
    <x v="47"/>
    <x v="2"/>
    <x v="2"/>
    <x v="85"/>
    <x v="402"/>
    <x v="1100"/>
    <x v="4"/>
    <x v="3"/>
    <x v="21"/>
    <x v="21"/>
    <x v="0"/>
    <x v="0"/>
    <x v="10"/>
    <x v="0"/>
  </r>
  <r>
    <x v="3"/>
    <x v="0"/>
    <x v="455"/>
    <x v="481"/>
    <x v="68"/>
    <x v="2"/>
    <x v="6801"/>
    <x v="47"/>
    <x v="2"/>
    <x v="2"/>
    <x v="68"/>
    <x v="395"/>
    <x v="1101"/>
    <x v="4"/>
    <x v="3"/>
    <x v="21"/>
    <x v="21"/>
    <x v="0"/>
    <x v="0"/>
    <x v="10"/>
    <x v="0"/>
  </r>
  <r>
    <x v="3"/>
    <x v="0"/>
    <x v="219"/>
    <x v="235"/>
    <x v="68"/>
    <x v="2"/>
    <x v="6802"/>
    <x v="116"/>
    <x v="2"/>
    <x v="2"/>
    <x v="142"/>
    <x v="191"/>
    <x v="3605"/>
    <x v="4"/>
    <x v="3"/>
    <x v="21"/>
    <x v="21"/>
    <x v="0"/>
    <x v="0"/>
    <x v="10"/>
    <x v="0"/>
  </r>
  <r>
    <x v="3"/>
    <x v="0"/>
    <x v="466"/>
    <x v="494"/>
    <x v="68"/>
    <x v="2"/>
    <x v="6803"/>
    <x v="66"/>
    <x v="2"/>
    <x v="2"/>
    <x v="81"/>
    <x v="403"/>
    <x v="3606"/>
    <x v="4"/>
    <x v="3"/>
    <x v="21"/>
    <x v="21"/>
    <x v="0"/>
    <x v="0"/>
    <x v="10"/>
    <x v="0"/>
  </r>
  <r>
    <x v="3"/>
    <x v="0"/>
    <x v="525"/>
    <x v="557"/>
    <x v="68"/>
    <x v="2"/>
    <x v="6804"/>
    <x v="45"/>
    <x v="2"/>
    <x v="2"/>
    <x v="61"/>
    <x v="452"/>
    <x v="1106"/>
    <x v="4"/>
    <x v="3"/>
    <x v="21"/>
    <x v="21"/>
    <x v="0"/>
    <x v="0"/>
    <x v="10"/>
    <x v="0"/>
  </r>
  <r>
    <x v="3"/>
    <x v="0"/>
    <x v="529"/>
    <x v="564"/>
    <x v="68"/>
    <x v="2"/>
    <x v="6805"/>
    <x v="51"/>
    <x v="2"/>
    <x v="2"/>
    <x v="76"/>
    <x v="286"/>
    <x v="1113"/>
    <x v="4"/>
    <x v="3"/>
    <x v="21"/>
    <x v="21"/>
    <x v="0"/>
    <x v="0"/>
    <x v="10"/>
    <x v="0"/>
  </r>
  <r>
    <x v="3"/>
    <x v="0"/>
    <x v="526"/>
    <x v="558"/>
    <x v="68"/>
    <x v="2"/>
    <x v="6806"/>
    <x v="51"/>
    <x v="2"/>
    <x v="2"/>
    <x v="84"/>
    <x v="287"/>
    <x v="2272"/>
    <x v="4"/>
    <x v="3"/>
    <x v="20"/>
    <x v="20"/>
    <x v="0"/>
    <x v="0"/>
    <x v="10"/>
    <x v="0"/>
  </r>
  <r>
    <x v="3"/>
    <x v="0"/>
    <x v="118"/>
    <x v="300"/>
    <x v="68"/>
    <x v="2"/>
    <x v="6807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8"/>
    <x v="2"/>
    <x v="6808"/>
    <x v="75"/>
    <x v="1"/>
    <x v="0"/>
    <x v="4"/>
    <x v="0"/>
    <x v="0"/>
    <x v="4"/>
    <x v="3"/>
    <x v="16"/>
    <x v="16"/>
    <x v="0"/>
    <x v="0"/>
    <x v="10"/>
    <x v="0"/>
  </r>
  <r>
    <x v="4"/>
    <x v="0"/>
    <x v="48"/>
    <x v="48"/>
    <x v="69"/>
    <x v="3"/>
    <x v="6809"/>
    <x v="47"/>
    <x v="2"/>
    <x v="2"/>
    <x v="47"/>
    <x v="599"/>
    <x v="3607"/>
    <x v="4"/>
    <x v="3"/>
    <x v="16"/>
    <x v="16"/>
    <x v="0"/>
    <x v="0"/>
    <x v="11"/>
    <x v="0"/>
  </r>
  <r>
    <x v="4"/>
    <x v="0"/>
    <x v="50"/>
    <x v="50"/>
    <x v="69"/>
    <x v="3"/>
    <x v="6810"/>
    <x v="60"/>
    <x v="2"/>
    <x v="2"/>
    <x v="193"/>
    <x v="600"/>
    <x v="3608"/>
    <x v="4"/>
    <x v="3"/>
    <x v="16"/>
    <x v="16"/>
    <x v="0"/>
    <x v="0"/>
    <x v="11"/>
    <x v="0"/>
  </r>
  <r>
    <x v="4"/>
    <x v="0"/>
    <x v="51"/>
    <x v="51"/>
    <x v="69"/>
    <x v="3"/>
    <x v="6811"/>
    <x v="71"/>
    <x v="2"/>
    <x v="2"/>
    <x v="243"/>
    <x v="601"/>
    <x v="3609"/>
    <x v="4"/>
    <x v="3"/>
    <x v="16"/>
    <x v="16"/>
    <x v="0"/>
    <x v="0"/>
    <x v="11"/>
    <x v="0"/>
  </r>
  <r>
    <x v="4"/>
    <x v="0"/>
    <x v="52"/>
    <x v="52"/>
    <x v="69"/>
    <x v="3"/>
    <x v="6812"/>
    <x v="45"/>
    <x v="2"/>
    <x v="2"/>
    <x v="45"/>
    <x v="599"/>
    <x v="3610"/>
    <x v="4"/>
    <x v="3"/>
    <x v="16"/>
    <x v="16"/>
    <x v="0"/>
    <x v="0"/>
    <x v="11"/>
    <x v="0"/>
  </r>
  <r>
    <x v="4"/>
    <x v="0"/>
    <x v="53"/>
    <x v="53"/>
    <x v="69"/>
    <x v="3"/>
    <x v="6813"/>
    <x v="1232"/>
    <x v="2"/>
    <x v="2"/>
    <x v="2376"/>
    <x v="602"/>
    <x v="3611"/>
    <x v="4"/>
    <x v="3"/>
    <x v="16"/>
    <x v="16"/>
    <x v="0"/>
    <x v="0"/>
    <x v="11"/>
    <x v="0"/>
  </r>
  <r>
    <x v="4"/>
    <x v="0"/>
    <x v="56"/>
    <x v="55"/>
    <x v="69"/>
    <x v="3"/>
    <x v="6814"/>
    <x v="47"/>
    <x v="2"/>
    <x v="2"/>
    <x v="47"/>
    <x v="603"/>
    <x v="3612"/>
    <x v="4"/>
    <x v="3"/>
    <x v="16"/>
    <x v="16"/>
    <x v="0"/>
    <x v="0"/>
    <x v="11"/>
    <x v="0"/>
  </r>
  <r>
    <x v="4"/>
    <x v="0"/>
    <x v="58"/>
    <x v="57"/>
    <x v="69"/>
    <x v="3"/>
    <x v="6815"/>
    <x v="116"/>
    <x v="2"/>
    <x v="2"/>
    <x v="187"/>
    <x v="604"/>
    <x v="3613"/>
    <x v="4"/>
    <x v="3"/>
    <x v="16"/>
    <x v="16"/>
    <x v="0"/>
    <x v="0"/>
    <x v="11"/>
    <x v="0"/>
  </r>
  <r>
    <x v="4"/>
    <x v="0"/>
    <x v="311"/>
    <x v="333"/>
    <x v="69"/>
    <x v="3"/>
    <x v="6816"/>
    <x v="60"/>
    <x v="2"/>
    <x v="2"/>
    <x v="193"/>
    <x v="605"/>
    <x v="3614"/>
    <x v="4"/>
    <x v="3"/>
    <x v="16"/>
    <x v="16"/>
    <x v="0"/>
    <x v="0"/>
    <x v="11"/>
    <x v="0"/>
  </r>
  <r>
    <x v="4"/>
    <x v="0"/>
    <x v="59"/>
    <x v="58"/>
    <x v="69"/>
    <x v="3"/>
    <x v="6817"/>
    <x v="45"/>
    <x v="2"/>
    <x v="2"/>
    <x v="45"/>
    <x v="606"/>
    <x v="3615"/>
    <x v="4"/>
    <x v="3"/>
    <x v="16"/>
    <x v="16"/>
    <x v="0"/>
    <x v="0"/>
    <x v="11"/>
    <x v="0"/>
  </r>
  <r>
    <x v="4"/>
    <x v="0"/>
    <x v="60"/>
    <x v="59"/>
    <x v="69"/>
    <x v="3"/>
    <x v="6818"/>
    <x v="52"/>
    <x v="2"/>
    <x v="2"/>
    <x v="52"/>
    <x v="599"/>
    <x v="3616"/>
    <x v="4"/>
    <x v="3"/>
    <x v="16"/>
    <x v="16"/>
    <x v="0"/>
    <x v="0"/>
    <x v="11"/>
    <x v="0"/>
  </r>
  <r>
    <x v="4"/>
    <x v="0"/>
    <x v="550"/>
    <x v="585"/>
    <x v="69"/>
    <x v="3"/>
    <x v="6819"/>
    <x v="45"/>
    <x v="2"/>
    <x v="2"/>
    <x v="45"/>
    <x v="606"/>
    <x v="3615"/>
    <x v="4"/>
    <x v="3"/>
    <x v="16"/>
    <x v="16"/>
    <x v="0"/>
    <x v="0"/>
    <x v="11"/>
    <x v="0"/>
  </r>
  <r>
    <x v="4"/>
    <x v="0"/>
    <x v="66"/>
    <x v="65"/>
    <x v="69"/>
    <x v="3"/>
    <x v="6820"/>
    <x v="66"/>
    <x v="2"/>
    <x v="2"/>
    <x v="74"/>
    <x v="607"/>
    <x v="3617"/>
    <x v="4"/>
    <x v="3"/>
    <x v="19"/>
    <x v="19"/>
    <x v="0"/>
    <x v="0"/>
    <x v="11"/>
    <x v="0"/>
  </r>
  <r>
    <x v="4"/>
    <x v="0"/>
    <x v="375"/>
    <x v="403"/>
    <x v="69"/>
    <x v="3"/>
    <x v="6821"/>
    <x v="321"/>
    <x v="2"/>
    <x v="2"/>
    <x v="431"/>
    <x v="608"/>
    <x v="3618"/>
    <x v="4"/>
    <x v="3"/>
    <x v="20"/>
    <x v="20"/>
    <x v="0"/>
    <x v="0"/>
    <x v="11"/>
    <x v="0"/>
  </r>
  <r>
    <x v="4"/>
    <x v="0"/>
    <x v="376"/>
    <x v="404"/>
    <x v="69"/>
    <x v="3"/>
    <x v="6822"/>
    <x v="116"/>
    <x v="2"/>
    <x v="2"/>
    <x v="142"/>
    <x v="609"/>
    <x v="3619"/>
    <x v="4"/>
    <x v="3"/>
    <x v="21"/>
    <x v="21"/>
    <x v="0"/>
    <x v="0"/>
    <x v="11"/>
    <x v="0"/>
  </r>
  <r>
    <x v="4"/>
    <x v="0"/>
    <x v="68"/>
    <x v="67"/>
    <x v="69"/>
    <x v="3"/>
    <x v="6823"/>
    <x v="51"/>
    <x v="2"/>
    <x v="2"/>
    <x v="60"/>
    <x v="610"/>
    <x v="3620"/>
    <x v="4"/>
    <x v="3"/>
    <x v="19"/>
    <x v="19"/>
    <x v="0"/>
    <x v="0"/>
    <x v="11"/>
    <x v="0"/>
  </r>
  <r>
    <x v="4"/>
    <x v="0"/>
    <x v="69"/>
    <x v="68"/>
    <x v="69"/>
    <x v="3"/>
    <x v="6824"/>
    <x v="51"/>
    <x v="2"/>
    <x v="2"/>
    <x v="60"/>
    <x v="610"/>
    <x v="3620"/>
    <x v="4"/>
    <x v="3"/>
    <x v="19"/>
    <x v="19"/>
    <x v="0"/>
    <x v="0"/>
    <x v="11"/>
    <x v="0"/>
  </r>
  <r>
    <x v="4"/>
    <x v="0"/>
    <x v="377"/>
    <x v="405"/>
    <x v="69"/>
    <x v="3"/>
    <x v="6825"/>
    <x v="45"/>
    <x v="2"/>
    <x v="2"/>
    <x v="61"/>
    <x v="611"/>
    <x v="3621"/>
    <x v="4"/>
    <x v="3"/>
    <x v="20"/>
    <x v="20"/>
    <x v="0"/>
    <x v="0"/>
    <x v="11"/>
    <x v="0"/>
  </r>
  <r>
    <x v="4"/>
    <x v="0"/>
    <x v="70"/>
    <x v="69"/>
    <x v="69"/>
    <x v="3"/>
    <x v="6826"/>
    <x v="47"/>
    <x v="2"/>
    <x v="2"/>
    <x v="68"/>
    <x v="612"/>
    <x v="3622"/>
    <x v="4"/>
    <x v="3"/>
    <x v="21"/>
    <x v="21"/>
    <x v="0"/>
    <x v="0"/>
    <x v="11"/>
    <x v="0"/>
  </r>
  <r>
    <x v="4"/>
    <x v="0"/>
    <x v="71"/>
    <x v="70"/>
    <x v="69"/>
    <x v="3"/>
    <x v="6827"/>
    <x v="47"/>
    <x v="2"/>
    <x v="2"/>
    <x v="68"/>
    <x v="613"/>
    <x v="3623"/>
    <x v="4"/>
    <x v="3"/>
    <x v="20"/>
    <x v="20"/>
    <x v="0"/>
    <x v="0"/>
    <x v="11"/>
    <x v="0"/>
  </r>
  <r>
    <x v="4"/>
    <x v="0"/>
    <x v="378"/>
    <x v="406"/>
    <x v="69"/>
    <x v="3"/>
    <x v="6828"/>
    <x v="45"/>
    <x v="2"/>
    <x v="2"/>
    <x v="61"/>
    <x v="614"/>
    <x v="3624"/>
    <x v="4"/>
    <x v="3"/>
    <x v="20"/>
    <x v="20"/>
    <x v="0"/>
    <x v="0"/>
    <x v="11"/>
    <x v="0"/>
  </r>
  <r>
    <x v="4"/>
    <x v="0"/>
    <x v="73"/>
    <x v="72"/>
    <x v="69"/>
    <x v="3"/>
    <x v="6829"/>
    <x v="60"/>
    <x v="2"/>
    <x v="2"/>
    <x v="63"/>
    <x v="615"/>
    <x v="3625"/>
    <x v="4"/>
    <x v="3"/>
    <x v="21"/>
    <x v="21"/>
    <x v="0"/>
    <x v="0"/>
    <x v="11"/>
    <x v="0"/>
  </r>
  <r>
    <x v="4"/>
    <x v="0"/>
    <x v="74"/>
    <x v="73"/>
    <x v="69"/>
    <x v="3"/>
    <x v="6830"/>
    <x v="45"/>
    <x v="2"/>
    <x v="2"/>
    <x v="61"/>
    <x v="616"/>
    <x v="3626"/>
    <x v="4"/>
    <x v="3"/>
    <x v="20"/>
    <x v="20"/>
    <x v="0"/>
    <x v="0"/>
    <x v="11"/>
    <x v="0"/>
  </r>
  <r>
    <x v="4"/>
    <x v="0"/>
    <x v="380"/>
    <x v="408"/>
    <x v="69"/>
    <x v="3"/>
    <x v="6831"/>
    <x v="45"/>
    <x v="2"/>
    <x v="2"/>
    <x v="61"/>
    <x v="611"/>
    <x v="3621"/>
    <x v="4"/>
    <x v="3"/>
    <x v="20"/>
    <x v="20"/>
    <x v="0"/>
    <x v="0"/>
    <x v="11"/>
    <x v="0"/>
  </r>
  <r>
    <x v="4"/>
    <x v="0"/>
    <x v="382"/>
    <x v="410"/>
    <x v="69"/>
    <x v="3"/>
    <x v="6832"/>
    <x v="45"/>
    <x v="2"/>
    <x v="2"/>
    <x v="131"/>
    <x v="617"/>
    <x v="3627"/>
    <x v="4"/>
    <x v="3"/>
    <x v="20"/>
    <x v="20"/>
    <x v="0"/>
    <x v="0"/>
    <x v="11"/>
    <x v="0"/>
  </r>
  <r>
    <x v="4"/>
    <x v="0"/>
    <x v="259"/>
    <x v="275"/>
    <x v="69"/>
    <x v="3"/>
    <x v="6833"/>
    <x v="45"/>
    <x v="2"/>
    <x v="2"/>
    <x v="61"/>
    <x v="618"/>
    <x v="3628"/>
    <x v="4"/>
    <x v="3"/>
    <x v="20"/>
    <x v="20"/>
    <x v="0"/>
    <x v="0"/>
    <x v="11"/>
    <x v="0"/>
  </r>
  <r>
    <x v="4"/>
    <x v="0"/>
    <x v="75"/>
    <x v="74"/>
    <x v="69"/>
    <x v="3"/>
    <x v="6834"/>
    <x v="52"/>
    <x v="2"/>
    <x v="2"/>
    <x v="72"/>
    <x v="619"/>
    <x v="3629"/>
    <x v="4"/>
    <x v="3"/>
    <x v="19"/>
    <x v="19"/>
    <x v="0"/>
    <x v="0"/>
    <x v="11"/>
    <x v="0"/>
  </r>
  <r>
    <x v="4"/>
    <x v="0"/>
    <x v="326"/>
    <x v="348"/>
    <x v="69"/>
    <x v="3"/>
    <x v="6835"/>
    <x v="116"/>
    <x v="2"/>
    <x v="2"/>
    <x v="142"/>
    <x v="620"/>
    <x v="3630"/>
    <x v="4"/>
    <x v="3"/>
    <x v="21"/>
    <x v="21"/>
    <x v="0"/>
    <x v="0"/>
    <x v="11"/>
    <x v="0"/>
  </r>
  <r>
    <x v="4"/>
    <x v="0"/>
    <x v="260"/>
    <x v="276"/>
    <x v="69"/>
    <x v="3"/>
    <x v="6836"/>
    <x v="1528"/>
    <x v="2"/>
    <x v="2"/>
    <x v="2377"/>
    <x v="621"/>
    <x v="3631"/>
    <x v="4"/>
    <x v="3"/>
    <x v="20"/>
    <x v="20"/>
    <x v="0"/>
    <x v="0"/>
    <x v="11"/>
    <x v="0"/>
  </r>
  <r>
    <x v="4"/>
    <x v="0"/>
    <x v="76"/>
    <x v="75"/>
    <x v="69"/>
    <x v="3"/>
    <x v="6837"/>
    <x v="52"/>
    <x v="2"/>
    <x v="2"/>
    <x v="67"/>
    <x v="622"/>
    <x v="3632"/>
    <x v="4"/>
    <x v="3"/>
    <x v="21"/>
    <x v="21"/>
    <x v="0"/>
    <x v="0"/>
    <x v="11"/>
    <x v="0"/>
  </r>
  <r>
    <x v="4"/>
    <x v="0"/>
    <x v="262"/>
    <x v="278"/>
    <x v="69"/>
    <x v="3"/>
    <x v="6838"/>
    <x v="52"/>
    <x v="2"/>
    <x v="2"/>
    <x v="67"/>
    <x v="611"/>
    <x v="3633"/>
    <x v="4"/>
    <x v="3"/>
    <x v="20"/>
    <x v="20"/>
    <x v="0"/>
    <x v="0"/>
    <x v="11"/>
    <x v="0"/>
  </r>
  <r>
    <x v="4"/>
    <x v="0"/>
    <x v="214"/>
    <x v="230"/>
    <x v="69"/>
    <x v="3"/>
    <x v="6839"/>
    <x v="52"/>
    <x v="2"/>
    <x v="2"/>
    <x v="193"/>
    <x v="617"/>
    <x v="3634"/>
    <x v="4"/>
    <x v="3"/>
    <x v="20"/>
    <x v="20"/>
    <x v="0"/>
    <x v="0"/>
    <x v="11"/>
    <x v="0"/>
  </r>
  <r>
    <x v="4"/>
    <x v="0"/>
    <x v="78"/>
    <x v="77"/>
    <x v="69"/>
    <x v="3"/>
    <x v="6840"/>
    <x v="60"/>
    <x v="2"/>
    <x v="2"/>
    <x v="63"/>
    <x v="623"/>
    <x v="3635"/>
    <x v="4"/>
    <x v="3"/>
    <x v="21"/>
    <x v="21"/>
    <x v="0"/>
    <x v="0"/>
    <x v="11"/>
    <x v="0"/>
  </r>
  <r>
    <x v="4"/>
    <x v="0"/>
    <x v="81"/>
    <x v="80"/>
    <x v="69"/>
    <x v="3"/>
    <x v="6841"/>
    <x v="52"/>
    <x v="2"/>
    <x v="2"/>
    <x v="67"/>
    <x v="612"/>
    <x v="3636"/>
    <x v="4"/>
    <x v="3"/>
    <x v="21"/>
    <x v="21"/>
    <x v="0"/>
    <x v="0"/>
    <x v="11"/>
    <x v="0"/>
  </r>
  <r>
    <x v="4"/>
    <x v="0"/>
    <x v="172"/>
    <x v="182"/>
    <x v="69"/>
    <x v="3"/>
    <x v="6842"/>
    <x v="173"/>
    <x v="2"/>
    <x v="2"/>
    <x v="646"/>
    <x v="624"/>
    <x v="3637"/>
    <x v="4"/>
    <x v="3"/>
    <x v="19"/>
    <x v="19"/>
    <x v="0"/>
    <x v="0"/>
    <x v="11"/>
    <x v="0"/>
  </r>
  <r>
    <x v="4"/>
    <x v="0"/>
    <x v="86"/>
    <x v="85"/>
    <x v="69"/>
    <x v="3"/>
    <x v="6843"/>
    <x v="116"/>
    <x v="2"/>
    <x v="2"/>
    <x v="142"/>
    <x v="616"/>
    <x v="3638"/>
    <x v="4"/>
    <x v="3"/>
    <x v="20"/>
    <x v="20"/>
    <x v="0"/>
    <x v="0"/>
    <x v="11"/>
    <x v="0"/>
  </r>
  <r>
    <x v="4"/>
    <x v="0"/>
    <x v="267"/>
    <x v="283"/>
    <x v="69"/>
    <x v="3"/>
    <x v="6844"/>
    <x v="354"/>
    <x v="2"/>
    <x v="2"/>
    <x v="426"/>
    <x v="625"/>
    <x v="3639"/>
    <x v="4"/>
    <x v="3"/>
    <x v="20"/>
    <x v="20"/>
    <x v="0"/>
    <x v="0"/>
    <x v="11"/>
    <x v="0"/>
  </r>
  <r>
    <x v="4"/>
    <x v="0"/>
    <x v="88"/>
    <x v="87"/>
    <x v="69"/>
    <x v="3"/>
    <x v="6845"/>
    <x v="47"/>
    <x v="2"/>
    <x v="2"/>
    <x v="69"/>
    <x v="626"/>
    <x v="3640"/>
    <x v="4"/>
    <x v="3"/>
    <x v="19"/>
    <x v="19"/>
    <x v="0"/>
    <x v="0"/>
    <x v="11"/>
    <x v="0"/>
  </r>
  <r>
    <x v="4"/>
    <x v="0"/>
    <x v="208"/>
    <x v="223"/>
    <x v="69"/>
    <x v="3"/>
    <x v="6846"/>
    <x v="1867"/>
    <x v="2"/>
    <x v="2"/>
    <x v="2378"/>
    <x v="620"/>
    <x v="3641"/>
    <x v="4"/>
    <x v="3"/>
    <x v="21"/>
    <x v="21"/>
    <x v="0"/>
    <x v="0"/>
    <x v="11"/>
    <x v="0"/>
  </r>
  <r>
    <x v="4"/>
    <x v="0"/>
    <x v="269"/>
    <x v="285"/>
    <x v="69"/>
    <x v="3"/>
    <x v="6847"/>
    <x v="1383"/>
    <x v="2"/>
    <x v="2"/>
    <x v="2379"/>
    <x v="627"/>
    <x v="3642"/>
    <x v="4"/>
    <x v="3"/>
    <x v="20"/>
    <x v="20"/>
    <x v="0"/>
    <x v="0"/>
    <x v="11"/>
    <x v="0"/>
  </r>
  <r>
    <x v="4"/>
    <x v="0"/>
    <x v="177"/>
    <x v="187"/>
    <x v="69"/>
    <x v="3"/>
    <x v="6848"/>
    <x v="47"/>
    <x v="2"/>
    <x v="2"/>
    <x v="68"/>
    <x v="628"/>
    <x v="3643"/>
    <x v="4"/>
    <x v="3"/>
    <x v="21"/>
    <x v="21"/>
    <x v="0"/>
    <x v="0"/>
    <x v="11"/>
    <x v="0"/>
  </r>
  <r>
    <x v="4"/>
    <x v="0"/>
    <x v="178"/>
    <x v="188"/>
    <x v="69"/>
    <x v="3"/>
    <x v="6849"/>
    <x v="116"/>
    <x v="2"/>
    <x v="2"/>
    <x v="142"/>
    <x v="629"/>
    <x v="3644"/>
    <x v="4"/>
    <x v="3"/>
    <x v="21"/>
    <x v="21"/>
    <x v="0"/>
    <x v="0"/>
    <x v="11"/>
    <x v="0"/>
  </r>
  <r>
    <x v="4"/>
    <x v="0"/>
    <x v="90"/>
    <x v="89"/>
    <x v="69"/>
    <x v="3"/>
    <x v="6850"/>
    <x v="45"/>
    <x v="2"/>
    <x v="2"/>
    <x v="61"/>
    <x v="615"/>
    <x v="3645"/>
    <x v="4"/>
    <x v="3"/>
    <x v="21"/>
    <x v="21"/>
    <x v="0"/>
    <x v="0"/>
    <x v="11"/>
    <x v="0"/>
  </r>
  <r>
    <x v="4"/>
    <x v="0"/>
    <x v="523"/>
    <x v="555"/>
    <x v="69"/>
    <x v="3"/>
    <x v="6851"/>
    <x v="51"/>
    <x v="2"/>
    <x v="2"/>
    <x v="84"/>
    <x v="630"/>
    <x v="3646"/>
    <x v="4"/>
    <x v="3"/>
    <x v="20"/>
    <x v="20"/>
    <x v="0"/>
    <x v="0"/>
    <x v="11"/>
    <x v="0"/>
  </r>
  <r>
    <x v="4"/>
    <x v="0"/>
    <x v="446"/>
    <x v="472"/>
    <x v="69"/>
    <x v="3"/>
    <x v="6852"/>
    <x v="51"/>
    <x v="2"/>
    <x v="2"/>
    <x v="76"/>
    <x v="631"/>
    <x v="3647"/>
    <x v="4"/>
    <x v="3"/>
    <x v="20"/>
    <x v="20"/>
    <x v="0"/>
    <x v="0"/>
    <x v="11"/>
    <x v="0"/>
  </r>
  <r>
    <x v="4"/>
    <x v="0"/>
    <x v="91"/>
    <x v="90"/>
    <x v="69"/>
    <x v="3"/>
    <x v="6853"/>
    <x v="59"/>
    <x v="2"/>
    <x v="2"/>
    <x v="62"/>
    <x v="632"/>
    <x v="3648"/>
    <x v="4"/>
    <x v="3"/>
    <x v="19"/>
    <x v="19"/>
    <x v="0"/>
    <x v="0"/>
    <x v="11"/>
    <x v="0"/>
  </r>
  <r>
    <x v="4"/>
    <x v="0"/>
    <x v="389"/>
    <x v="417"/>
    <x v="69"/>
    <x v="3"/>
    <x v="6854"/>
    <x v="47"/>
    <x v="2"/>
    <x v="2"/>
    <x v="68"/>
    <x v="614"/>
    <x v="3649"/>
    <x v="4"/>
    <x v="3"/>
    <x v="20"/>
    <x v="20"/>
    <x v="0"/>
    <x v="0"/>
    <x v="11"/>
    <x v="0"/>
  </r>
  <r>
    <x v="4"/>
    <x v="0"/>
    <x v="216"/>
    <x v="232"/>
    <x v="69"/>
    <x v="3"/>
    <x v="6855"/>
    <x v="62"/>
    <x v="2"/>
    <x v="2"/>
    <x v="393"/>
    <x v="633"/>
    <x v="3650"/>
    <x v="4"/>
    <x v="3"/>
    <x v="21"/>
    <x v="21"/>
    <x v="0"/>
    <x v="0"/>
    <x v="11"/>
    <x v="0"/>
  </r>
  <r>
    <x v="4"/>
    <x v="0"/>
    <x v="390"/>
    <x v="418"/>
    <x v="69"/>
    <x v="3"/>
    <x v="6856"/>
    <x v="116"/>
    <x v="2"/>
    <x v="2"/>
    <x v="142"/>
    <x v="634"/>
    <x v="3651"/>
    <x v="4"/>
    <x v="3"/>
    <x v="21"/>
    <x v="21"/>
    <x v="0"/>
    <x v="0"/>
    <x v="11"/>
    <x v="0"/>
  </r>
  <r>
    <x v="4"/>
    <x v="0"/>
    <x v="393"/>
    <x v="421"/>
    <x v="69"/>
    <x v="3"/>
    <x v="6857"/>
    <x v="47"/>
    <x v="2"/>
    <x v="2"/>
    <x v="68"/>
    <x v="635"/>
    <x v="3652"/>
    <x v="4"/>
    <x v="3"/>
    <x v="20"/>
    <x v="20"/>
    <x v="0"/>
    <x v="0"/>
    <x v="11"/>
    <x v="0"/>
  </r>
  <r>
    <x v="4"/>
    <x v="0"/>
    <x v="100"/>
    <x v="99"/>
    <x v="69"/>
    <x v="3"/>
    <x v="6858"/>
    <x v="46"/>
    <x v="2"/>
    <x v="2"/>
    <x v="326"/>
    <x v="612"/>
    <x v="3653"/>
    <x v="4"/>
    <x v="3"/>
    <x v="21"/>
    <x v="21"/>
    <x v="0"/>
    <x v="0"/>
    <x v="11"/>
    <x v="0"/>
  </r>
  <r>
    <x v="4"/>
    <x v="0"/>
    <x v="395"/>
    <x v="423"/>
    <x v="69"/>
    <x v="3"/>
    <x v="6859"/>
    <x v="45"/>
    <x v="2"/>
    <x v="2"/>
    <x v="131"/>
    <x v="636"/>
    <x v="3654"/>
    <x v="4"/>
    <x v="3"/>
    <x v="20"/>
    <x v="20"/>
    <x v="0"/>
    <x v="0"/>
    <x v="11"/>
    <x v="0"/>
  </r>
  <r>
    <x v="4"/>
    <x v="0"/>
    <x v="217"/>
    <x v="233"/>
    <x v="69"/>
    <x v="3"/>
    <x v="6860"/>
    <x v="171"/>
    <x v="2"/>
    <x v="2"/>
    <x v="132"/>
    <x v="637"/>
    <x v="3655"/>
    <x v="4"/>
    <x v="3"/>
    <x v="16"/>
    <x v="16"/>
    <x v="0"/>
    <x v="0"/>
    <x v="11"/>
    <x v="0"/>
  </r>
  <r>
    <x v="4"/>
    <x v="0"/>
    <x v="217"/>
    <x v="233"/>
    <x v="69"/>
    <x v="3"/>
    <x v="6861"/>
    <x v="1868"/>
    <x v="2"/>
    <x v="2"/>
    <x v="2380"/>
    <x v="637"/>
    <x v="3656"/>
    <x v="4"/>
    <x v="3"/>
    <x v="19"/>
    <x v="19"/>
    <x v="0"/>
    <x v="0"/>
    <x v="11"/>
    <x v="0"/>
  </r>
  <r>
    <x v="4"/>
    <x v="0"/>
    <x v="396"/>
    <x v="424"/>
    <x v="69"/>
    <x v="3"/>
    <x v="6862"/>
    <x v="125"/>
    <x v="2"/>
    <x v="2"/>
    <x v="322"/>
    <x v="614"/>
    <x v="3657"/>
    <x v="4"/>
    <x v="3"/>
    <x v="20"/>
    <x v="20"/>
    <x v="0"/>
    <x v="0"/>
    <x v="11"/>
    <x v="0"/>
  </r>
  <r>
    <x v="4"/>
    <x v="0"/>
    <x v="397"/>
    <x v="425"/>
    <x v="69"/>
    <x v="3"/>
    <x v="6863"/>
    <x v="52"/>
    <x v="2"/>
    <x v="2"/>
    <x v="67"/>
    <x v="638"/>
    <x v="3658"/>
    <x v="4"/>
    <x v="3"/>
    <x v="21"/>
    <x v="21"/>
    <x v="0"/>
    <x v="0"/>
    <x v="11"/>
    <x v="0"/>
  </r>
  <r>
    <x v="4"/>
    <x v="0"/>
    <x v="275"/>
    <x v="291"/>
    <x v="69"/>
    <x v="3"/>
    <x v="6864"/>
    <x v="46"/>
    <x v="2"/>
    <x v="2"/>
    <x v="326"/>
    <x v="639"/>
    <x v="3659"/>
    <x v="4"/>
    <x v="3"/>
    <x v="19"/>
    <x v="19"/>
    <x v="0"/>
    <x v="0"/>
    <x v="11"/>
    <x v="0"/>
  </r>
  <r>
    <x v="4"/>
    <x v="0"/>
    <x v="103"/>
    <x v="102"/>
    <x v="69"/>
    <x v="3"/>
    <x v="6865"/>
    <x v="116"/>
    <x v="2"/>
    <x v="2"/>
    <x v="142"/>
    <x v="640"/>
    <x v="3660"/>
    <x v="4"/>
    <x v="3"/>
    <x v="21"/>
    <x v="21"/>
    <x v="0"/>
    <x v="0"/>
    <x v="11"/>
    <x v="0"/>
  </r>
  <r>
    <x v="4"/>
    <x v="0"/>
    <x v="105"/>
    <x v="104"/>
    <x v="69"/>
    <x v="3"/>
    <x v="6866"/>
    <x v="116"/>
    <x v="2"/>
    <x v="2"/>
    <x v="142"/>
    <x v="641"/>
    <x v="3661"/>
    <x v="4"/>
    <x v="3"/>
    <x v="21"/>
    <x v="21"/>
    <x v="0"/>
    <x v="0"/>
    <x v="11"/>
    <x v="0"/>
  </r>
  <r>
    <x v="4"/>
    <x v="0"/>
    <x v="106"/>
    <x v="105"/>
    <x v="69"/>
    <x v="3"/>
    <x v="6867"/>
    <x v="47"/>
    <x v="2"/>
    <x v="2"/>
    <x v="68"/>
    <x v="642"/>
    <x v="3662"/>
    <x v="4"/>
    <x v="3"/>
    <x v="21"/>
    <x v="21"/>
    <x v="0"/>
    <x v="0"/>
    <x v="11"/>
    <x v="0"/>
  </r>
  <r>
    <x v="4"/>
    <x v="0"/>
    <x v="399"/>
    <x v="427"/>
    <x v="69"/>
    <x v="3"/>
    <x v="6868"/>
    <x v="466"/>
    <x v="2"/>
    <x v="1"/>
    <x v="2381"/>
    <x v="643"/>
    <x v="3663"/>
    <x v="3"/>
    <x v="2"/>
    <x v="17"/>
    <x v="17"/>
    <x v="0"/>
    <x v="0"/>
    <x v="11"/>
    <x v="0"/>
  </r>
  <r>
    <x v="4"/>
    <x v="0"/>
    <x v="510"/>
    <x v="540"/>
    <x v="69"/>
    <x v="3"/>
    <x v="6869"/>
    <x v="1123"/>
    <x v="2"/>
    <x v="2"/>
    <x v="2382"/>
    <x v="644"/>
    <x v="3664"/>
    <x v="4"/>
    <x v="3"/>
    <x v="16"/>
    <x v="16"/>
    <x v="0"/>
    <x v="0"/>
    <x v="11"/>
    <x v="0"/>
  </r>
  <r>
    <x v="4"/>
    <x v="0"/>
    <x v="110"/>
    <x v="109"/>
    <x v="69"/>
    <x v="3"/>
    <x v="6870"/>
    <x v="116"/>
    <x v="2"/>
    <x v="2"/>
    <x v="142"/>
    <x v="645"/>
    <x v="3665"/>
    <x v="4"/>
    <x v="3"/>
    <x v="21"/>
    <x v="21"/>
    <x v="0"/>
    <x v="0"/>
    <x v="11"/>
    <x v="0"/>
  </r>
  <r>
    <x v="4"/>
    <x v="0"/>
    <x v="111"/>
    <x v="110"/>
    <x v="69"/>
    <x v="3"/>
    <x v="6871"/>
    <x v="47"/>
    <x v="2"/>
    <x v="2"/>
    <x v="68"/>
    <x v="646"/>
    <x v="3666"/>
    <x v="4"/>
    <x v="3"/>
    <x v="21"/>
    <x v="21"/>
    <x v="0"/>
    <x v="0"/>
    <x v="11"/>
    <x v="0"/>
  </r>
  <r>
    <x v="4"/>
    <x v="0"/>
    <x v="520"/>
    <x v="551"/>
    <x v="69"/>
    <x v="3"/>
    <x v="6872"/>
    <x v="47"/>
    <x v="2"/>
    <x v="2"/>
    <x v="85"/>
    <x v="647"/>
    <x v="3667"/>
    <x v="4"/>
    <x v="3"/>
    <x v="16"/>
    <x v="16"/>
    <x v="0"/>
    <x v="0"/>
    <x v="11"/>
    <x v="0"/>
  </r>
  <r>
    <x v="4"/>
    <x v="0"/>
    <x v="112"/>
    <x v="111"/>
    <x v="69"/>
    <x v="3"/>
    <x v="6873"/>
    <x v="52"/>
    <x v="2"/>
    <x v="2"/>
    <x v="67"/>
    <x v="648"/>
    <x v="3668"/>
    <x v="4"/>
    <x v="3"/>
    <x v="21"/>
    <x v="21"/>
    <x v="0"/>
    <x v="0"/>
    <x v="11"/>
    <x v="0"/>
  </r>
  <r>
    <x v="4"/>
    <x v="0"/>
    <x v="401"/>
    <x v="429"/>
    <x v="69"/>
    <x v="3"/>
    <x v="6874"/>
    <x v="45"/>
    <x v="2"/>
    <x v="2"/>
    <x v="89"/>
    <x v="649"/>
    <x v="3669"/>
    <x v="4"/>
    <x v="3"/>
    <x v="20"/>
    <x v="20"/>
    <x v="0"/>
    <x v="0"/>
    <x v="11"/>
    <x v="0"/>
  </r>
  <r>
    <x v="4"/>
    <x v="0"/>
    <x v="114"/>
    <x v="113"/>
    <x v="69"/>
    <x v="3"/>
    <x v="6875"/>
    <x v="47"/>
    <x v="2"/>
    <x v="2"/>
    <x v="68"/>
    <x v="650"/>
    <x v="3670"/>
    <x v="4"/>
    <x v="3"/>
    <x v="20"/>
    <x v="20"/>
    <x v="0"/>
    <x v="0"/>
    <x v="11"/>
    <x v="0"/>
  </r>
  <r>
    <x v="4"/>
    <x v="0"/>
    <x v="200"/>
    <x v="210"/>
    <x v="69"/>
    <x v="3"/>
    <x v="6876"/>
    <x v="116"/>
    <x v="2"/>
    <x v="2"/>
    <x v="142"/>
    <x v="651"/>
    <x v="3671"/>
    <x v="4"/>
    <x v="3"/>
    <x v="21"/>
    <x v="21"/>
    <x v="0"/>
    <x v="0"/>
    <x v="11"/>
    <x v="0"/>
  </r>
  <r>
    <x v="4"/>
    <x v="0"/>
    <x v="581"/>
    <x v="617"/>
    <x v="69"/>
    <x v="3"/>
    <x v="6877"/>
    <x v="59"/>
    <x v="2"/>
    <x v="2"/>
    <x v="129"/>
    <x v="652"/>
    <x v="3672"/>
    <x v="4"/>
    <x v="3"/>
    <x v="21"/>
    <x v="21"/>
    <x v="0"/>
    <x v="0"/>
    <x v="11"/>
    <x v="0"/>
  </r>
  <r>
    <x v="4"/>
    <x v="0"/>
    <x v="531"/>
    <x v="566"/>
    <x v="69"/>
    <x v="3"/>
    <x v="6878"/>
    <x v="45"/>
    <x v="2"/>
    <x v="2"/>
    <x v="61"/>
    <x v="653"/>
    <x v="3673"/>
    <x v="4"/>
    <x v="3"/>
    <x v="20"/>
    <x v="20"/>
    <x v="0"/>
    <x v="0"/>
    <x v="11"/>
    <x v="0"/>
  </r>
  <r>
    <x v="4"/>
    <x v="0"/>
    <x v="545"/>
    <x v="580"/>
    <x v="69"/>
    <x v="3"/>
    <x v="6879"/>
    <x v="59"/>
    <x v="2"/>
    <x v="2"/>
    <x v="129"/>
    <x v="654"/>
    <x v="3674"/>
    <x v="4"/>
    <x v="3"/>
    <x v="21"/>
    <x v="21"/>
    <x v="0"/>
    <x v="0"/>
    <x v="11"/>
    <x v="0"/>
  </r>
  <r>
    <x v="4"/>
    <x v="0"/>
    <x v="547"/>
    <x v="582"/>
    <x v="69"/>
    <x v="3"/>
    <x v="6880"/>
    <x v="45"/>
    <x v="2"/>
    <x v="2"/>
    <x v="61"/>
    <x v="652"/>
    <x v="3675"/>
    <x v="4"/>
    <x v="3"/>
    <x v="21"/>
    <x v="21"/>
    <x v="0"/>
    <x v="0"/>
    <x v="11"/>
    <x v="0"/>
  </r>
  <r>
    <x v="4"/>
    <x v="0"/>
    <x v="118"/>
    <x v="121"/>
    <x v="69"/>
    <x v="3"/>
    <x v="6881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218"/>
    <x v="69"/>
    <x v="3"/>
    <x v="6882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69"/>
    <x v="3"/>
    <x v="6883"/>
    <x v="1538"/>
    <x v="1"/>
    <x v="0"/>
    <x v="4"/>
    <x v="0"/>
    <x v="0"/>
    <x v="4"/>
    <x v="3"/>
    <x v="20"/>
    <x v="20"/>
    <x v="0"/>
    <x v="0"/>
    <x v="11"/>
    <x v="0"/>
  </r>
  <r>
    <x v="4"/>
    <x v="0"/>
    <x v="118"/>
    <x v="220"/>
    <x v="69"/>
    <x v="3"/>
    <x v="6884"/>
    <x v="4"/>
    <x v="3"/>
    <x v="3"/>
    <x v="4"/>
    <x v="0"/>
    <x v="0"/>
    <x v="2"/>
    <x v="1"/>
    <x v="14"/>
    <x v="14"/>
    <x v="0"/>
    <x v="0"/>
    <x v="11"/>
    <x v="0"/>
  </r>
  <r>
    <x v="4"/>
    <x v="0"/>
    <x v="118"/>
    <x v="221"/>
    <x v="69"/>
    <x v="3"/>
    <x v="6885"/>
    <x v="4"/>
    <x v="3"/>
    <x v="3"/>
    <x v="4"/>
    <x v="0"/>
    <x v="0"/>
    <x v="4"/>
    <x v="3"/>
    <x v="21"/>
    <x v="21"/>
    <x v="0"/>
    <x v="0"/>
    <x v="11"/>
    <x v="0"/>
  </r>
  <r>
    <x v="4"/>
    <x v="0"/>
    <x v="689"/>
    <x v="734"/>
    <x v="70"/>
    <x v="3"/>
    <x v="6886"/>
    <x v="1869"/>
    <x v="0"/>
    <x v="2"/>
    <x v="2383"/>
    <x v="655"/>
    <x v="3676"/>
    <x v="6"/>
    <x v="0"/>
    <x v="34"/>
    <x v="34"/>
    <x v="0"/>
    <x v="0"/>
    <x v="11"/>
    <x v="0"/>
  </r>
  <r>
    <x v="4"/>
    <x v="0"/>
    <x v="0"/>
    <x v="0"/>
    <x v="70"/>
    <x v="3"/>
    <x v="6887"/>
    <x v="1870"/>
    <x v="0"/>
    <x v="0"/>
    <x v="2384"/>
    <x v="0"/>
    <x v="0"/>
    <x v="0"/>
    <x v="0"/>
    <x v="0"/>
    <x v="0"/>
    <x v="0"/>
    <x v="0"/>
    <x v="11"/>
    <x v="0"/>
  </r>
  <r>
    <x v="4"/>
    <x v="0"/>
    <x v="119"/>
    <x v="129"/>
    <x v="70"/>
    <x v="3"/>
    <x v="6888"/>
    <x v="1871"/>
    <x v="1"/>
    <x v="0"/>
    <x v="2385"/>
    <x v="656"/>
    <x v="3677"/>
    <x v="0"/>
    <x v="0"/>
    <x v="1"/>
    <x v="1"/>
    <x v="0"/>
    <x v="0"/>
    <x v="11"/>
    <x v="0"/>
  </r>
  <r>
    <x v="4"/>
    <x v="0"/>
    <x v="222"/>
    <x v="238"/>
    <x v="70"/>
    <x v="3"/>
    <x v="6889"/>
    <x v="1872"/>
    <x v="1"/>
    <x v="0"/>
    <x v="2386"/>
    <x v="657"/>
    <x v="3678"/>
    <x v="5"/>
    <x v="0"/>
    <x v="27"/>
    <x v="27"/>
    <x v="0"/>
    <x v="0"/>
    <x v="11"/>
    <x v="0"/>
  </r>
  <r>
    <x v="4"/>
    <x v="0"/>
    <x v="7"/>
    <x v="7"/>
    <x v="70"/>
    <x v="3"/>
    <x v="6890"/>
    <x v="621"/>
    <x v="1"/>
    <x v="0"/>
    <x v="2387"/>
    <x v="658"/>
    <x v="3679"/>
    <x v="0"/>
    <x v="0"/>
    <x v="2"/>
    <x v="2"/>
    <x v="0"/>
    <x v="0"/>
    <x v="11"/>
    <x v="0"/>
  </r>
  <r>
    <x v="4"/>
    <x v="0"/>
    <x v="223"/>
    <x v="239"/>
    <x v="70"/>
    <x v="3"/>
    <x v="6891"/>
    <x v="877"/>
    <x v="1"/>
    <x v="0"/>
    <x v="2388"/>
    <x v="659"/>
    <x v="3680"/>
    <x v="0"/>
    <x v="0"/>
    <x v="2"/>
    <x v="2"/>
    <x v="0"/>
    <x v="0"/>
    <x v="11"/>
    <x v="0"/>
  </r>
  <r>
    <x v="4"/>
    <x v="0"/>
    <x v="287"/>
    <x v="309"/>
    <x v="70"/>
    <x v="3"/>
    <x v="6892"/>
    <x v="852"/>
    <x v="1"/>
    <x v="0"/>
    <x v="2389"/>
    <x v="660"/>
    <x v="3681"/>
    <x v="0"/>
    <x v="0"/>
    <x v="2"/>
    <x v="2"/>
    <x v="0"/>
    <x v="0"/>
    <x v="11"/>
    <x v="0"/>
  </r>
  <r>
    <x v="4"/>
    <x v="0"/>
    <x v="289"/>
    <x v="311"/>
    <x v="70"/>
    <x v="3"/>
    <x v="6893"/>
    <x v="1873"/>
    <x v="1"/>
    <x v="0"/>
    <x v="2390"/>
    <x v="661"/>
    <x v="3682"/>
    <x v="0"/>
    <x v="0"/>
    <x v="30"/>
    <x v="30"/>
    <x v="0"/>
    <x v="0"/>
    <x v="11"/>
    <x v="0"/>
  </r>
  <r>
    <x v="4"/>
    <x v="0"/>
    <x v="690"/>
    <x v="735"/>
    <x v="70"/>
    <x v="3"/>
    <x v="6894"/>
    <x v="64"/>
    <x v="1"/>
    <x v="0"/>
    <x v="2391"/>
    <x v="662"/>
    <x v="3683"/>
    <x v="0"/>
    <x v="0"/>
    <x v="30"/>
    <x v="30"/>
    <x v="0"/>
    <x v="0"/>
    <x v="11"/>
    <x v="0"/>
  </r>
  <r>
    <x v="4"/>
    <x v="0"/>
    <x v="691"/>
    <x v="736"/>
    <x v="70"/>
    <x v="3"/>
    <x v="6895"/>
    <x v="1705"/>
    <x v="1"/>
    <x v="0"/>
    <x v="2392"/>
    <x v="663"/>
    <x v="3684"/>
    <x v="0"/>
    <x v="0"/>
    <x v="30"/>
    <x v="30"/>
    <x v="0"/>
    <x v="0"/>
    <x v="11"/>
    <x v="0"/>
  </r>
  <r>
    <x v="4"/>
    <x v="0"/>
    <x v="290"/>
    <x v="312"/>
    <x v="70"/>
    <x v="3"/>
    <x v="6896"/>
    <x v="1874"/>
    <x v="1"/>
    <x v="0"/>
    <x v="2393"/>
    <x v="664"/>
    <x v="3685"/>
    <x v="0"/>
    <x v="0"/>
    <x v="30"/>
    <x v="30"/>
    <x v="0"/>
    <x v="0"/>
    <x v="11"/>
    <x v="0"/>
  </r>
  <r>
    <x v="4"/>
    <x v="0"/>
    <x v="692"/>
    <x v="737"/>
    <x v="70"/>
    <x v="3"/>
    <x v="6897"/>
    <x v="1875"/>
    <x v="1"/>
    <x v="0"/>
    <x v="2394"/>
    <x v="665"/>
    <x v="3686"/>
    <x v="0"/>
    <x v="0"/>
    <x v="1"/>
    <x v="1"/>
    <x v="0"/>
    <x v="0"/>
    <x v="11"/>
    <x v="0"/>
  </r>
  <r>
    <x v="4"/>
    <x v="0"/>
    <x v="15"/>
    <x v="15"/>
    <x v="70"/>
    <x v="3"/>
    <x v="6898"/>
    <x v="1876"/>
    <x v="1"/>
    <x v="0"/>
    <x v="206"/>
    <x v="666"/>
    <x v="3687"/>
    <x v="1"/>
    <x v="1"/>
    <x v="4"/>
    <x v="4"/>
    <x v="0"/>
    <x v="0"/>
    <x v="11"/>
    <x v="0"/>
  </r>
  <r>
    <x v="4"/>
    <x v="0"/>
    <x v="21"/>
    <x v="21"/>
    <x v="70"/>
    <x v="3"/>
    <x v="6899"/>
    <x v="1877"/>
    <x v="1"/>
    <x v="0"/>
    <x v="2395"/>
    <x v="667"/>
    <x v="3688"/>
    <x v="1"/>
    <x v="1"/>
    <x v="8"/>
    <x v="8"/>
    <x v="0"/>
    <x v="0"/>
    <x v="11"/>
    <x v="0"/>
  </r>
  <r>
    <x v="4"/>
    <x v="0"/>
    <x v="295"/>
    <x v="317"/>
    <x v="70"/>
    <x v="3"/>
    <x v="6900"/>
    <x v="1878"/>
    <x v="1"/>
    <x v="0"/>
    <x v="2396"/>
    <x v="668"/>
    <x v="3689"/>
    <x v="2"/>
    <x v="1"/>
    <x v="5"/>
    <x v="5"/>
    <x v="0"/>
    <x v="0"/>
    <x v="11"/>
    <x v="0"/>
  </r>
  <r>
    <x v="4"/>
    <x v="0"/>
    <x v="359"/>
    <x v="738"/>
    <x v="70"/>
    <x v="3"/>
    <x v="6901"/>
    <x v="1879"/>
    <x v="1"/>
    <x v="0"/>
    <x v="2397"/>
    <x v="427"/>
    <x v="3690"/>
    <x v="2"/>
    <x v="1"/>
    <x v="7"/>
    <x v="7"/>
    <x v="0"/>
    <x v="0"/>
    <x v="11"/>
    <x v="0"/>
  </r>
  <r>
    <x v="4"/>
    <x v="0"/>
    <x v="571"/>
    <x v="607"/>
    <x v="70"/>
    <x v="3"/>
    <x v="6902"/>
    <x v="1880"/>
    <x v="1"/>
    <x v="0"/>
    <x v="2398"/>
    <x v="669"/>
    <x v="3691"/>
    <x v="2"/>
    <x v="1"/>
    <x v="5"/>
    <x v="5"/>
    <x v="0"/>
    <x v="0"/>
    <x v="11"/>
    <x v="0"/>
  </r>
  <r>
    <x v="4"/>
    <x v="0"/>
    <x v="621"/>
    <x v="655"/>
    <x v="70"/>
    <x v="3"/>
    <x v="6903"/>
    <x v="1881"/>
    <x v="1"/>
    <x v="0"/>
    <x v="2399"/>
    <x v="670"/>
    <x v="3692"/>
    <x v="2"/>
    <x v="1"/>
    <x v="5"/>
    <x v="5"/>
    <x v="0"/>
    <x v="0"/>
    <x v="11"/>
    <x v="0"/>
  </r>
  <r>
    <x v="4"/>
    <x v="0"/>
    <x v="230"/>
    <x v="246"/>
    <x v="70"/>
    <x v="3"/>
    <x v="6904"/>
    <x v="26"/>
    <x v="1"/>
    <x v="0"/>
    <x v="2400"/>
    <x v="671"/>
    <x v="3693"/>
    <x v="2"/>
    <x v="1"/>
    <x v="22"/>
    <x v="22"/>
    <x v="0"/>
    <x v="0"/>
    <x v="11"/>
    <x v="0"/>
  </r>
  <r>
    <x v="4"/>
    <x v="0"/>
    <x v="231"/>
    <x v="247"/>
    <x v="70"/>
    <x v="3"/>
    <x v="6905"/>
    <x v="1882"/>
    <x v="1"/>
    <x v="0"/>
    <x v="2401"/>
    <x v="672"/>
    <x v="3694"/>
    <x v="2"/>
    <x v="1"/>
    <x v="22"/>
    <x v="22"/>
    <x v="0"/>
    <x v="0"/>
    <x v="11"/>
    <x v="0"/>
  </r>
  <r>
    <x v="4"/>
    <x v="0"/>
    <x v="360"/>
    <x v="388"/>
    <x v="70"/>
    <x v="3"/>
    <x v="6906"/>
    <x v="1883"/>
    <x v="1"/>
    <x v="0"/>
    <x v="2402"/>
    <x v="673"/>
    <x v="3695"/>
    <x v="1"/>
    <x v="1"/>
    <x v="31"/>
    <x v="31"/>
    <x v="0"/>
    <x v="0"/>
    <x v="11"/>
    <x v="0"/>
  </r>
  <r>
    <x v="4"/>
    <x v="0"/>
    <x v="232"/>
    <x v="248"/>
    <x v="70"/>
    <x v="3"/>
    <x v="6907"/>
    <x v="1884"/>
    <x v="1"/>
    <x v="0"/>
    <x v="2403"/>
    <x v="674"/>
    <x v="3696"/>
    <x v="1"/>
    <x v="1"/>
    <x v="31"/>
    <x v="31"/>
    <x v="0"/>
    <x v="0"/>
    <x v="11"/>
    <x v="0"/>
  </r>
  <r>
    <x v="4"/>
    <x v="0"/>
    <x v="27"/>
    <x v="27"/>
    <x v="70"/>
    <x v="3"/>
    <x v="6908"/>
    <x v="27"/>
    <x v="1"/>
    <x v="0"/>
    <x v="27"/>
    <x v="675"/>
    <x v="3697"/>
    <x v="1"/>
    <x v="1"/>
    <x v="31"/>
    <x v="31"/>
    <x v="0"/>
    <x v="0"/>
    <x v="11"/>
    <x v="0"/>
  </r>
  <r>
    <x v="4"/>
    <x v="0"/>
    <x v="233"/>
    <x v="249"/>
    <x v="70"/>
    <x v="3"/>
    <x v="6909"/>
    <x v="27"/>
    <x v="1"/>
    <x v="0"/>
    <x v="27"/>
    <x v="676"/>
    <x v="3698"/>
    <x v="1"/>
    <x v="1"/>
    <x v="31"/>
    <x v="31"/>
    <x v="0"/>
    <x v="0"/>
    <x v="11"/>
    <x v="0"/>
  </r>
  <r>
    <x v="4"/>
    <x v="0"/>
    <x v="298"/>
    <x v="320"/>
    <x v="70"/>
    <x v="3"/>
    <x v="6910"/>
    <x v="1885"/>
    <x v="1"/>
    <x v="0"/>
    <x v="2404"/>
    <x v="677"/>
    <x v="3699"/>
    <x v="1"/>
    <x v="1"/>
    <x v="31"/>
    <x v="31"/>
    <x v="0"/>
    <x v="0"/>
    <x v="11"/>
    <x v="0"/>
  </r>
  <r>
    <x v="4"/>
    <x v="0"/>
    <x v="235"/>
    <x v="251"/>
    <x v="70"/>
    <x v="3"/>
    <x v="6911"/>
    <x v="1886"/>
    <x v="1"/>
    <x v="0"/>
    <x v="2405"/>
    <x v="678"/>
    <x v="3700"/>
    <x v="1"/>
    <x v="1"/>
    <x v="11"/>
    <x v="11"/>
    <x v="0"/>
    <x v="0"/>
    <x v="11"/>
    <x v="0"/>
  </r>
  <r>
    <x v="4"/>
    <x v="0"/>
    <x v="29"/>
    <x v="29"/>
    <x v="70"/>
    <x v="3"/>
    <x v="6912"/>
    <x v="1887"/>
    <x v="1"/>
    <x v="0"/>
    <x v="2406"/>
    <x v="679"/>
    <x v="3701"/>
    <x v="1"/>
    <x v="1"/>
    <x v="11"/>
    <x v="11"/>
    <x v="0"/>
    <x v="0"/>
    <x v="11"/>
    <x v="0"/>
  </r>
  <r>
    <x v="4"/>
    <x v="0"/>
    <x v="302"/>
    <x v="324"/>
    <x v="70"/>
    <x v="3"/>
    <x v="6913"/>
    <x v="228"/>
    <x v="1"/>
    <x v="0"/>
    <x v="2407"/>
    <x v="680"/>
    <x v="3702"/>
    <x v="3"/>
    <x v="2"/>
    <x v="9"/>
    <x v="9"/>
    <x v="0"/>
    <x v="0"/>
    <x v="11"/>
    <x v="0"/>
  </r>
  <r>
    <x v="4"/>
    <x v="0"/>
    <x v="240"/>
    <x v="256"/>
    <x v="70"/>
    <x v="3"/>
    <x v="6914"/>
    <x v="1888"/>
    <x v="1"/>
    <x v="0"/>
    <x v="614"/>
    <x v="681"/>
    <x v="3703"/>
    <x v="1"/>
    <x v="1"/>
    <x v="11"/>
    <x v="11"/>
    <x v="0"/>
    <x v="0"/>
    <x v="11"/>
    <x v="0"/>
  </r>
  <r>
    <x v="4"/>
    <x v="0"/>
    <x v="31"/>
    <x v="31"/>
    <x v="70"/>
    <x v="3"/>
    <x v="6915"/>
    <x v="1889"/>
    <x v="1"/>
    <x v="0"/>
    <x v="2408"/>
    <x v="682"/>
    <x v="3704"/>
    <x v="1"/>
    <x v="1"/>
    <x v="11"/>
    <x v="11"/>
    <x v="0"/>
    <x v="0"/>
    <x v="11"/>
    <x v="0"/>
  </r>
  <r>
    <x v="4"/>
    <x v="0"/>
    <x v="241"/>
    <x v="257"/>
    <x v="70"/>
    <x v="3"/>
    <x v="6916"/>
    <x v="1888"/>
    <x v="1"/>
    <x v="0"/>
    <x v="614"/>
    <x v="683"/>
    <x v="3705"/>
    <x v="1"/>
    <x v="1"/>
    <x v="11"/>
    <x v="11"/>
    <x v="0"/>
    <x v="0"/>
    <x v="11"/>
    <x v="0"/>
  </r>
  <r>
    <x v="4"/>
    <x v="0"/>
    <x v="521"/>
    <x v="553"/>
    <x v="70"/>
    <x v="3"/>
    <x v="6917"/>
    <x v="1890"/>
    <x v="1"/>
    <x v="0"/>
    <x v="2409"/>
    <x v="684"/>
    <x v="3706"/>
    <x v="1"/>
    <x v="1"/>
    <x v="11"/>
    <x v="11"/>
    <x v="0"/>
    <x v="0"/>
    <x v="11"/>
    <x v="0"/>
  </r>
  <r>
    <x v="4"/>
    <x v="0"/>
    <x v="522"/>
    <x v="554"/>
    <x v="70"/>
    <x v="3"/>
    <x v="6918"/>
    <x v="1891"/>
    <x v="1"/>
    <x v="0"/>
    <x v="2410"/>
    <x v="685"/>
    <x v="3707"/>
    <x v="1"/>
    <x v="1"/>
    <x v="11"/>
    <x v="11"/>
    <x v="0"/>
    <x v="0"/>
    <x v="11"/>
    <x v="0"/>
  </r>
  <r>
    <x v="4"/>
    <x v="0"/>
    <x v="654"/>
    <x v="692"/>
    <x v="70"/>
    <x v="3"/>
    <x v="6919"/>
    <x v="1892"/>
    <x v="1"/>
    <x v="0"/>
    <x v="2411"/>
    <x v="686"/>
    <x v="3708"/>
    <x v="3"/>
    <x v="2"/>
    <x v="9"/>
    <x v="9"/>
    <x v="0"/>
    <x v="0"/>
    <x v="11"/>
    <x v="0"/>
  </r>
  <r>
    <x v="4"/>
    <x v="0"/>
    <x v="247"/>
    <x v="263"/>
    <x v="70"/>
    <x v="3"/>
    <x v="6920"/>
    <x v="1529"/>
    <x v="2"/>
    <x v="1"/>
    <x v="2412"/>
    <x v="687"/>
    <x v="3709"/>
    <x v="1"/>
    <x v="1"/>
    <x v="15"/>
    <x v="15"/>
    <x v="0"/>
    <x v="0"/>
    <x v="11"/>
    <x v="0"/>
  </r>
  <r>
    <x v="4"/>
    <x v="0"/>
    <x v="248"/>
    <x v="264"/>
    <x v="70"/>
    <x v="3"/>
    <x v="6921"/>
    <x v="1351"/>
    <x v="2"/>
    <x v="1"/>
    <x v="1734"/>
    <x v="688"/>
    <x v="3710"/>
    <x v="1"/>
    <x v="1"/>
    <x v="15"/>
    <x v="15"/>
    <x v="0"/>
    <x v="0"/>
    <x v="11"/>
    <x v="0"/>
  </r>
  <r>
    <x v="4"/>
    <x v="0"/>
    <x v="248"/>
    <x v="264"/>
    <x v="70"/>
    <x v="3"/>
    <x v="6922"/>
    <x v="351"/>
    <x v="2"/>
    <x v="1"/>
    <x v="929"/>
    <x v="688"/>
    <x v="3711"/>
    <x v="1"/>
    <x v="1"/>
    <x v="15"/>
    <x v="15"/>
    <x v="0"/>
    <x v="0"/>
    <x v="11"/>
    <x v="0"/>
  </r>
  <r>
    <x v="4"/>
    <x v="0"/>
    <x v="588"/>
    <x v="625"/>
    <x v="70"/>
    <x v="3"/>
    <x v="6641"/>
    <x v="331"/>
    <x v="2"/>
    <x v="1"/>
    <x v="2413"/>
    <x v="689"/>
    <x v="3712"/>
    <x v="2"/>
    <x v="1"/>
    <x v="14"/>
    <x v="14"/>
    <x v="0"/>
    <x v="0"/>
    <x v="11"/>
    <x v="0"/>
  </r>
  <r>
    <x v="4"/>
    <x v="0"/>
    <x v="305"/>
    <x v="327"/>
    <x v="70"/>
    <x v="3"/>
    <x v="6923"/>
    <x v="1893"/>
    <x v="2"/>
    <x v="1"/>
    <x v="2414"/>
    <x v="690"/>
    <x v="3713"/>
    <x v="2"/>
    <x v="1"/>
    <x v="13"/>
    <x v="13"/>
    <x v="0"/>
    <x v="0"/>
    <x v="11"/>
    <x v="0"/>
  </r>
  <r>
    <x v="4"/>
    <x v="0"/>
    <x v="306"/>
    <x v="328"/>
    <x v="70"/>
    <x v="3"/>
    <x v="6924"/>
    <x v="1894"/>
    <x v="2"/>
    <x v="1"/>
    <x v="2128"/>
    <x v="691"/>
    <x v="3714"/>
    <x v="2"/>
    <x v="1"/>
    <x v="13"/>
    <x v="13"/>
    <x v="0"/>
    <x v="0"/>
    <x v="11"/>
    <x v="0"/>
  </r>
  <r>
    <x v="4"/>
    <x v="0"/>
    <x v="693"/>
    <x v="739"/>
    <x v="70"/>
    <x v="3"/>
    <x v="6925"/>
    <x v="1895"/>
    <x v="2"/>
    <x v="1"/>
    <x v="2415"/>
    <x v="692"/>
    <x v="3715"/>
    <x v="1"/>
    <x v="1"/>
    <x v="32"/>
    <x v="32"/>
    <x v="0"/>
    <x v="0"/>
    <x v="11"/>
    <x v="0"/>
  </r>
  <r>
    <x v="4"/>
    <x v="0"/>
    <x v="250"/>
    <x v="266"/>
    <x v="70"/>
    <x v="3"/>
    <x v="6926"/>
    <x v="1896"/>
    <x v="2"/>
    <x v="1"/>
    <x v="2038"/>
    <x v="693"/>
    <x v="3716"/>
    <x v="2"/>
    <x v="1"/>
    <x v="5"/>
    <x v="5"/>
    <x v="0"/>
    <x v="0"/>
    <x v="11"/>
    <x v="0"/>
  </r>
  <r>
    <x v="4"/>
    <x v="0"/>
    <x v="623"/>
    <x v="657"/>
    <x v="70"/>
    <x v="3"/>
    <x v="6927"/>
    <x v="1254"/>
    <x v="2"/>
    <x v="1"/>
    <x v="2416"/>
    <x v="694"/>
    <x v="3717"/>
    <x v="1"/>
    <x v="1"/>
    <x v="32"/>
    <x v="32"/>
    <x v="0"/>
    <x v="0"/>
    <x v="11"/>
    <x v="0"/>
  </r>
  <r>
    <x v="4"/>
    <x v="0"/>
    <x v="253"/>
    <x v="269"/>
    <x v="70"/>
    <x v="3"/>
    <x v="6928"/>
    <x v="945"/>
    <x v="2"/>
    <x v="1"/>
    <x v="2417"/>
    <x v="695"/>
    <x v="3718"/>
    <x v="2"/>
    <x v="1"/>
    <x v="5"/>
    <x v="5"/>
    <x v="0"/>
    <x v="0"/>
    <x v="11"/>
    <x v="0"/>
  </r>
  <r>
    <x v="4"/>
    <x v="0"/>
    <x v="426"/>
    <x v="427"/>
    <x v="70"/>
    <x v="3"/>
    <x v="6929"/>
    <x v="1897"/>
    <x v="2"/>
    <x v="1"/>
    <x v="2418"/>
    <x v="696"/>
    <x v="3719"/>
    <x v="3"/>
    <x v="2"/>
    <x v="17"/>
    <x v="17"/>
    <x v="0"/>
    <x v="0"/>
    <x v="11"/>
    <x v="0"/>
  </r>
  <r>
    <x v="4"/>
    <x v="0"/>
    <x v="65"/>
    <x v="64"/>
    <x v="70"/>
    <x v="3"/>
    <x v="6930"/>
    <x v="654"/>
    <x v="2"/>
    <x v="1"/>
    <x v="803"/>
    <x v="697"/>
    <x v="3720"/>
    <x v="1"/>
    <x v="1"/>
    <x v="18"/>
    <x v="18"/>
    <x v="0"/>
    <x v="0"/>
    <x v="11"/>
    <x v="0"/>
  </r>
  <r>
    <x v="4"/>
    <x v="0"/>
    <x v="256"/>
    <x v="272"/>
    <x v="70"/>
    <x v="3"/>
    <x v="6931"/>
    <x v="702"/>
    <x v="2"/>
    <x v="1"/>
    <x v="2419"/>
    <x v="698"/>
    <x v="3721"/>
    <x v="1"/>
    <x v="1"/>
    <x v="18"/>
    <x v="18"/>
    <x v="0"/>
    <x v="0"/>
    <x v="11"/>
    <x v="0"/>
  </r>
  <r>
    <x v="4"/>
    <x v="0"/>
    <x v="374"/>
    <x v="402"/>
    <x v="70"/>
    <x v="3"/>
    <x v="6932"/>
    <x v="116"/>
    <x v="2"/>
    <x v="2"/>
    <x v="142"/>
    <x v="699"/>
    <x v="3722"/>
    <x v="4"/>
    <x v="3"/>
    <x v="20"/>
    <x v="20"/>
    <x v="0"/>
    <x v="0"/>
    <x v="11"/>
    <x v="0"/>
  </r>
  <r>
    <x v="4"/>
    <x v="0"/>
    <x v="429"/>
    <x v="455"/>
    <x v="70"/>
    <x v="3"/>
    <x v="6933"/>
    <x v="47"/>
    <x v="2"/>
    <x v="2"/>
    <x v="384"/>
    <x v="700"/>
    <x v="3723"/>
    <x v="4"/>
    <x v="3"/>
    <x v="20"/>
    <x v="20"/>
    <x v="0"/>
    <x v="0"/>
    <x v="11"/>
    <x v="0"/>
  </r>
  <r>
    <x v="4"/>
    <x v="0"/>
    <x v="431"/>
    <x v="457"/>
    <x v="70"/>
    <x v="3"/>
    <x v="6934"/>
    <x v="51"/>
    <x v="2"/>
    <x v="2"/>
    <x v="382"/>
    <x v="701"/>
    <x v="3724"/>
    <x v="4"/>
    <x v="3"/>
    <x v="20"/>
    <x v="20"/>
    <x v="0"/>
    <x v="0"/>
    <x v="11"/>
    <x v="0"/>
  </r>
  <r>
    <x v="4"/>
    <x v="0"/>
    <x v="72"/>
    <x v="71"/>
    <x v="70"/>
    <x v="3"/>
    <x v="6935"/>
    <x v="61"/>
    <x v="2"/>
    <x v="2"/>
    <x v="135"/>
    <x v="610"/>
    <x v="3725"/>
    <x v="4"/>
    <x v="3"/>
    <x v="19"/>
    <x v="19"/>
    <x v="0"/>
    <x v="0"/>
    <x v="11"/>
    <x v="0"/>
  </r>
  <r>
    <x v="4"/>
    <x v="0"/>
    <x v="161"/>
    <x v="171"/>
    <x v="70"/>
    <x v="3"/>
    <x v="6936"/>
    <x v="51"/>
    <x v="2"/>
    <x v="2"/>
    <x v="60"/>
    <x v="607"/>
    <x v="3726"/>
    <x v="4"/>
    <x v="3"/>
    <x v="19"/>
    <x v="19"/>
    <x v="0"/>
    <x v="0"/>
    <x v="11"/>
    <x v="0"/>
  </r>
  <r>
    <x v="4"/>
    <x v="0"/>
    <x v="258"/>
    <x v="274"/>
    <x v="70"/>
    <x v="3"/>
    <x v="6937"/>
    <x v="59"/>
    <x v="2"/>
    <x v="2"/>
    <x v="129"/>
    <x v="616"/>
    <x v="3727"/>
    <x v="4"/>
    <x v="3"/>
    <x v="20"/>
    <x v="20"/>
    <x v="0"/>
    <x v="0"/>
    <x v="11"/>
    <x v="0"/>
  </r>
  <r>
    <x v="4"/>
    <x v="0"/>
    <x v="468"/>
    <x v="496"/>
    <x v="70"/>
    <x v="3"/>
    <x v="6938"/>
    <x v="66"/>
    <x v="2"/>
    <x v="2"/>
    <x v="444"/>
    <x v="702"/>
    <x v="3728"/>
    <x v="4"/>
    <x v="3"/>
    <x v="20"/>
    <x v="20"/>
    <x v="0"/>
    <x v="0"/>
    <x v="11"/>
    <x v="0"/>
  </r>
  <r>
    <x v="4"/>
    <x v="0"/>
    <x v="75"/>
    <x v="74"/>
    <x v="70"/>
    <x v="3"/>
    <x v="6939"/>
    <x v="45"/>
    <x v="2"/>
    <x v="2"/>
    <x v="65"/>
    <x v="619"/>
    <x v="3729"/>
    <x v="4"/>
    <x v="3"/>
    <x v="19"/>
    <x v="19"/>
    <x v="0"/>
    <x v="0"/>
    <x v="11"/>
    <x v="0"/>
  </r>
  <r>
    <x v="4"/>
    <x v="0"/>
    <x v="164"/>
    <x v="174"/>
    <x v="70"/>
    <x v="3"/>
    <x v="6940"/>
    <x v="116"/>
    <x v="2"/>
    <x v="2"/>
    <x v="253"/>
    <x v="703"/>
    <x v="3730"/>
    <x v="4"/>
    <x v="3"/>
    <x v="16"/>
    <x v="16"/>
    <x v="0"/>
    <x v="0"/>
    <x v="11"/>
    <x v="0"/>
  </r>
  <r>
    <x v="4"/>
    <x v="0"/>
    <x v="434"/>
    <x v="460"/>
    <x v="70"/>
    <x v="3"/>
    <x v="6941"/>
    <x v="66"/>
    <x v="2"/>
    <x v="2"/>
    <x v="444"/>
    <x v="704"/>
    <x v="3731"/>
    <x v="4"/>
    <x v="3"/>
    <x v="20"/>
    <x v="20"/>
    <x v="0"/>
    <x v="0"/>
    <x v="11"/>
    <x v="0"/>
  </r>
  <r>
    <x v="4"/>
    <x v="0"/>
    <x v="437"/>
    <x v="463"/>
    <x v="70"/>
    <x v="3"/>
    <x v="6942"/>
    <x v="60"/>
    <x v="2"/>
    <x v="2"/>
    <x v="549"/>
    <x v="705"/>
    <x v="3732"/>
    <x v="4"/>
    <x v="3"/>
    <x v="19"/>
    <x v="19"/>
    <x v="0"/>
    <x v="0"/>
    <x v="11"/>
    <x v="0"/>
  </r>
  <r>
    <x v="4"/>
    <x v="0"/>
    <x v="79"/>
    <x v="78"/>
    <x v="70"/>
    <x v="3"/>
    <x v="6943"/>
    <x v="52"/>
    <x v="2"/>
    <x v="2"/>
    <x v="67"/>
    <x v="706"/>
    <x v="3733"/>
    <x v="4"/>
    <x v="3"/>
    <x v="20"/>
    <x v="20"/>
    <x v="0"/>
    <x v="0"/>
    <x v="11"/>
    <x v="0"/>
  </r>
  <r>
    <x v="4"/>
    <x v="0"/>
    <x v="385"/>
    <x v="413"/>
    <x v="70"/>
    <x v="3"/>
    <x v="6944"/>
    <x v="59"/>
    <x v="2"/>
    <x v="2"/>
    <x v="129"/>
    <x v="707"/>
    <x v="3734"/>
    <x v="4"/>
    <x v="3"/>
    <x v="20"/>
    <x v="20"/>
    <x v="0"/>
    <x v="0"/>
    <x v="11"/>
    <x v="0"/>
  </r>
  <r>
    <x v="4"/>
    <x v="0"/>
    <x v="80"/>
    <x v="79"/>
    <x v="70"/>
    <x v="3"/>
    <x v="6945"/>
    <x v="45"/>
    <x v="2"/>
    <x v="2"/>
    <x v="65"/>
    <x v="708"/>
    <x v="3735"/>
    <x v="4"/>
    <x v="3"/>
    <x v="19"/>
    <x v="19"/>
    <x v="0"/>
    <x v="0"/>
    <x v="11"/>
    <x v="0"/>
  </r>
  <r>
    <x v="4"/>
    <x v="0"/>
    <x v="80"/>
    <x v="79"/>
    <x v="70"/>
    <x v="3"/>
    <x v="6946"/>
    <x v="47"/>
    <x v="2"/>
    <x v="2"/>
    <x v="69"/>
    <x v="708"/>
    <x v="3736"/>
    <x v="4"/>
    <x v="3"/>
    <x v="19"/>
    <x v="19"/>
    <x v="0"/>
    <x v="0"/>
    <x v="11"/>
    <x v="0"/>
  </r>
  <r>
    <x v="4"/>
    <x v="0"/>
    <x v="171"/>
    <x v="181"/>
    <x v="70"/>
    <x v="3"/>
    <x v="6947"/>
    <x v="63"/>
    <x v="2"/>
    <x v="2"/>
    <x v="590"/>
    <x v="709"/>
    <x v="3737"/>
    <x v="4"/>
    <x v="3"/>
    <x v="19"/>
    <x v="19"/>
    <x v="0"/>
    <x v="0"/>
    <x v="11"/>
    <x v="0"/>
  </r>
  <r>
    <x v="4"/>
    <x v="0"/>
    <x v="501"/>
    <x v="731"/>
    <x v="70"/>
    <x v="3"/>
    <x v="6948"/>
    <x v="168"/>
    <x v="2"/>
    <x v="2"/>
    <x v="1067"/>
    <x v="710"/>
    <x v="3738"/>
    <x v="4"/>
    <x v="3"/>
    <x v="19"/>
    <x v="19"/>
    <x v="0"/>
    <x v="0"/>
    <x v="11"/>
    <x v="0"/>
  </r>
  <r>
    <x v="4"/>
    <x v="0"/>
    <x v="83"/>
    <x v="82"/>
    <x v="70"/>
    <x v="3"/>
    <x v="6949"/>
    <x v="119"/>
    <x v="2"/>
    <x v="2"/>
    <x v="141"/>
    <x v="711"/>
    <x v="3739"/>
    <x v="4"/>
    <x v="3"/>
    <x v="20"/>
    <x v="20"/>
    <x v="0"/>
    <x v="0"/>
    <x v="11"/>
    <x v="0"/>
  </r>
  <r>
    <x v="4"/>
    <x v="0"/>
    <x v="173"/>
    <x v="183"/>
    <x v="70"/>
    <x v="3"/>
    <x v="6950"/>
    <x v="565"/>
    <x v="2"/>
    <x v="2"/>
    <x v="2420"/>
    <x v="712"/>
    <x v="3740"/>
    <x v="4"/>
    <x v="3"/>
    <x v="16"/>
    <x v="16"/>
    <x v="0"/>
    <x v="0"/>
    <x v="11"/>
    <x v="0"/>
  </r>
  <r>
    <x v="4"/>
    <x v="0"/>
    <x v="174"/>
    <x v="184"/>
    <x v="70"/>
    <x v="3"/>
    <x v="6951"/>
    <x v="356"/>
    <x v="2"/>
    <x v="2"/>
    <x v="434"/>
    <x v="713"/>
    <x v="3741"/>
    <x v="4"/>
    <x v="3"/>
    <x v="21"/>
    <x v="21"/>
    <x v="0"/>
    <x v="0"/>
    <x v="11"/>
    <x v="0"/>
  </r>
  <r>
    <x v="4"/>
    <x v="0"/>
    <x v="85"/>
    <x v="84"/>
    <x v="70"/>
    <x v="3"/>
    <x v="6952"/>
    <x v="218"/>
    <x v="2"/>
    <x v="2"/>
    <x v="394"/>
    <x v="714"/>
    <x v="3742"/>
    <x v="4"/>
    <x v="3"/>
    <x v="19"/>
    <x v="19"/>
    <x v="0"/>
    <x v="0"/>
    <x v="11"/>
    <x v="0"/>
  </r>
  <r>
    <x v="4"/>
    <x v="0"/>
    <x v="332"/>
    <x v="354"/>
    <x v="70"/>
    <x v="3"/>
    <x v="6953"/>
    <x v="66"/>
    <x v="2"/>
    <x v="2"/>
    <x v="444"/>
    <x v="704"/>
    <x v="3731"/>
    <x v="4"/>
    <x v="3"/>
    <x v="20"/>
    <x v="20"/>
    <x v="0"/>
    <x v="0"/>
    <x v="11"/>
    <x v="0"/>
  </r>
  <r>
    <x v="4"/>
    <x v="0"/>
    <x v="176"/>
    <x v="186"/>
    <x v="70"/>
    <x v="3"/>
    <x v="6954"/>
    <x v="1383"/>
    <x v="2"/>
    <x v="2"/>
    <x v="1700"/>
    <x v="632"/>
    <x v="3743"/>
    <x v="4"/>
    <x v="3"/>
    <x v="19"/>
    <x v="19"/>
    <x v="0"/>
    <x v="0"/>
    <x v="11"/>
    <x v="0"/>
  </r>
  <r>
    <x v="4"/>
    <x v="0"/>
    <x v="464"/>
    <x v="492"/>
    <x v="70"/>
    <x v="3"/>
    <x v="6955"/>
    <x v="1898"/>
    <x v="2"/>
    <x v="1"/>
    <x v="2421"/>
    <x v="715"/>
    <x v="3744"/>
    <x v="3"/>
    <x v="2"/>
    <x v="9"/>
    <x v="9"/>
    <x v="0"/>
    <x v="0"/>
    <x v="11"/>
    <x v="0"/>
  </r>
  <r>
    <x v="4"/>
    <x v="0"/>
    <x v="215"/>
    <x v="231"/>
    <x v="70"/>
    <x v="3"/>
    <x v="6956"/>
    <x v="51"/>
    <x v="2"/>
    <x v="2"/>
    <x v="60"/>
    <x v="716"/>
    <x v="3745"/>
    <x v="4"/>
    <x v="3"/>
    <x v="19"/>
    <x v="19"/>
    <x v="0"/>
    <x v="0"/>
    <x v="11"/>
    <x v="0"/>
  </r>
  <r>
    <x v="4"/>
    <x v="0"/>
    <x v="448"/>
    <x v="474"/>
    <x v="70"/>
    <x v="3"/>
    <x v="6957"/>
    <x v="45"/>
    <x v="2"/>
    <x v="2"/>
    <x v="65"/>
    <x v="717"/>
    <x v="3746"/>
    <x v="4"/>
    <x v="3"/>
    <x v="19"/>
    <x v="19"/>
    <x v="0"/>
    <x v="0"/>
    <x v="11"/>
    <x v="0"/>
  </r>
  <r>
    <x v="4"/>
    <x v="0"/>
    <x v="448"/>
    <x v="474"/>
    <x v="70"/>
    <x v="3"/>
    <x v="6958"/>
    <x v="45"/>
    <x v="2"/>
    <x v="2"/>
    <x v="65"/>
    <x v="717"/>
    <x v="3746"/>
    <x v="4"/>
    <x v="3"/>
    <x v="19"/>
    <x v="19"/>
    <x v="0"/>
    <x v="0"/>
    <x v="11"/>
    <x v="0"/>
  </r>
  <r>
    <x v="4"/>
    <x v="0"/>
    <x v="96"/>
    <x v="95"/>
    <x v="70"/>
    <x v="3"/>
    <x v="6959"/>
    <x v="60"/>
    <x v="2"/>
    <x v="2"/>
    <x v="549"/>
    <x v="718"/>
    <x v="3747"/>
    <x v="4"/>
    <x v="3"/>
    <x v="19"/>
    <x v="19"/>
    <x v="0"/>
    <x v="0"/>
    <x v="11"/>
    <x v="0"/>
  </r>
  <r>
    <x v="4"/>
    <x v="0"/>
    <x v="98"/>
    <x v="97"/>
    <x v="70"/>
    <x v="3"/>
    <x v="6960"/>
    <x v="47"/>
    <x v="2"/>
    <x v="2"/>
    <x v="69"/>
    <x v="719"/>
    <x v="3748"/>
    <x v="4"/>
    <x v="3"/>
    <x v="19"/>
    <x v="19"/>
    <x v="0"/>
    <x v="0"/>
    <x v="11"/>
    <x v="0"/>
  </r>
  <r>
    <x v="4"/>
    <x v="0"/>
    <x v="391"/>
    <x v="419"/>
    <x v="70"/>
    <x v="3"/>
    <x v="6961"/>
    <x v="47"/>
    <x v="2"/>
    <x v="2"/>
    <x v="68"/>
    <x v="550"/>
    <x v="3749"/>
    <x v="4"/>
    <x v="3"/>
    <x v="21"/>
    <x v="21"/>
    <x v="0"/>
    <x v="0"/>
    <x v="11"/>
    <x v="0"/>
  </r>
  <r>
    <x v="4"/>
    <x v="0"/>
    <x v="99"/>
    <x v="98"/>
    <x v="70"/>
    <x v="3"/>
    <x v="6962"/>
    <x v="52"/>
    <x v="2"/>
    <x v="2"/>
    <x v="72"/>
    <x v="708"/>
    <x v="3750"/>
    <x v="4"/>
    <x v="3"/>
    <x v="19"/>
    <x v="19"/>
    <x v="0"/>
    <x v="0"/>
    <x v="11"/>
    <x v="0"/>
  </r>
  <r>
    <x v="4"/>
    <x v="0"/>
    <x v="99"/>
    <x v="98"/>
    <x v="70"/>
    <x v="3"/>
    <x v="6963"/>
    <x v="45"/>
    <x v="2"/>
    <x v="2"/>
    <x v="65"/>
    <x v="708"/>
    <x v="3735"/>
    <x v="4"/>
    <x v="3"/>
    <x v="19"/>
    <x v="19"/>
    <x v="0"/>
    <x v="0"/>
    <x v="11"/>
    <x v="0"/>
  </r>
  <r>
    <x v="4"/>
    <x v="0"/>
    <x v="187"/>
    <x v="197"/>
    <x v="70"/>
    <x v="3"/>
    <x v="6964"/>
    <x v="59"/>
    <x v="2"/>
    <x v="2"/>
    <x v="129"/>
    <x v="720"/>
    <x v="3751"/>
    <x v="4"/>
    <x v="3"/>
    <x v="21"/>
    <x v="21"/>
    <x v="0"/>
    <x v="0"/>
    <x v="11"/>
    <x v="0"/>
  </r>
  <r>
    <x v="4"/>
    <x v="0"/>
    <x v="102"/>
    <x v="101"/>
    <x v="70"/>
    <x v="3"/>
    <x v="6965"/>
    <x v="66"/>
    <x v="2"/>
    <x v="2"/>
    <x v="74"/>
    <x v="721"/>
    <x v="3752"/>
    <x v="4"/>
    <x v="3"/>
    <x v="19"/>
    <x v="19"/>
    <x v="0"/>
    <x v="0"/>
    <x v="11"/>
    <x v="0"/>
  </r>
  <r>
    <x v="4"/>
    <x v="0"/>
    <x v="452"/>
    <x v="478"/>
    <x v="70"/>
    <x v="3"/>
    <x v="6966"/>
    <x v="47"/>
    <x v="2"/>
    <x v="2"/>
    <x v="68"/>
    <x v="722"/>
    <x v="3753"/>
    <x v="4"/>
    <x v="3"/>
    <x v="21"/>
    <x v="21"/>
    <x v="0"/>
    <x v="0"/>
    <x v="11"/>
    <x v="0"/>
  </r>
  <r>
    <x v="4"/>
    <x v="0"/>
    <x v="275"/>
    <x v="291"/>
    <x v="70"/>
    <x v="3"/>
    <x v="6967"/>
    <x v="171"/>
    <x v="2"/>
    <x v="2"/>
    <x v="197"/>
    <x v="639"/>
    <x v="3754"/>
    <x v="4"/>
    <x v="3"/>
    <x v="21"/>
    <x v="21"/>
    <x v="0"/>
    <x v="0"/>
    <x v="11"/>
    <x v="0"/>
  </r>
  <r>
    <x v="4"/>
    <x v="0"/>
    <x v="104"/>
    <x v="103"/>
    <x v="70"/>
    <x v="3"/>
    <x v="6968"/>
    <x v="52"/>
    <x v="2"/>
    <x v="2"/>
    <x v="72"/>
    <x v="716"/>
    <x v="3755"/>
    <x v="4"/>
    <x v="3"/>
    <x v="19"/>
    <x v="19"/>
    <x v="0"/>
    <x v="0"/>
    <x v="11"/>
    <x v="0"/>
  </r>
  <r>
    <x v="4"/>
    <x v="0"/>
    <x v="188"/>
    <x v="198"/>
    <x v="70"/>
    <x v="3"/>
    <x v="6969"/>
    <x v="46"/>
    <x v="2"/>
    <x v="2"/>
    <x v="326"/>
    <x v="723"/>
    <x v="3756"/>
    <x v="4"/>
    <x v="3"/>
    <x v="21"/>
    <x v="21"/>
    <x v="0"/>
    <x v="0"/>
    <x v="11"/>
    <x v="0"/>
  </r>
  <r>
    <x v="4"/>
    <x v="0"/>
    <x v="189"/>
    <x v="199"/>
    <x v="70"/>
    <x v="3"/>
    <x v="6970"/>
    <x v="52"/>
    <x v="2"/>
    <x v="2"/>
    <x v="67"/>
    <x v="724"/>
    <x v="3757"/>
    <x v="4"/>
    <x v="3"/>
    <x v="21"/>
    <x v="21"/>
    <x v="0"/>
    <x v="0"/>
    <x v="11"/>
    <x v="0"/>
  </r>
  <r>
    <x v="4"/>
    <x v="0"/>
    <x v="190"/>
    <x v="200"/>
    <x v="70"/>
    <x v="3"/>
    <x v="6971"/>
    <x v="45"/>
    <x v="2"/>
    <x v="2"/>
    <x v="61"/>
    <x v="725"/>
    <x v="3758"/>
    <x v="4"/>
    <x v="3"/>
    <x v="21"/>
    <x v="21"/>
    <x v="0"/>
    <x v="0"/>
    <x v="11"/>
    <x v="0"/>
  </r>
  <r>
    <x v="4"/>
    <x v="0"/>
    <x v="191"/>
    <x v="201"/>
    <x v="70"/>
    <x v="3"/>
    <x v="6972"/>
    <x v="47"/>
    <x v="2"/>
    <x v="2"/>
    <x v="68"/>
    <x v="726"/>
    <x v="3759"/>
    <x v="4"/>
    <x v="3"/>
    <x v="21"/>
    <x v="21"/>
    <x v="0"/>
    <x v="0"/>
    <x v="11"/>
    <x v="0"/>
  </r>
  <r>
    <x v="4"/>
    <x v="0"/>
    <x v="192"/>
    <x v="202"/>
    <x v="70"/>
    <x v="3"/>
    <x v="6973"/>
    <x v="47"/>
    <x v="2"/>
    <x v="2"/>
    <x v="68"/>
    <x v="638"/>
    <x v="3760"/>
    <x v="4"/>
    <x v="3"/>
    <x v="21"/>
    <x v="21"/>
    <x v="0"/>
    <x v="0"/>
    <x v="11"/>
    <x v="0"/>
  </r>
  <r>
    <x v="4"/>
    <x v="0"/>
    <x v="541"/>
    <x v="576"/>
    <x v="70"/>
    <x v="3"/>
    <x v="6974"/>
    <x v="45"/>
    <x v="2"/>
    <x v="2"/>
    <x v="61"/>
    <x v="727"/>
    <x v="3761"/>
    <x v="4"/>
    <x v="3"/>
    <x v="21"/>
    <x v="21"/>
    <x v="0"/>
    <x v="0"/>
    <x v="11"/>
    <x v="0"/>
  </r>
  <r>
    <x v="4"/>
    <x v="0"/>
    <x v="196"/>
    <x v="206"/>
    <x v="70"/>
    <x v="3"/>
    <x v="6975"/>
    <x v="52"/>
    <x v="2"/>
    <x v="2"/>
    <x v="67"/>
    <x v="728"/>
    <x v="3762"/>
    <x v="4"/>
    <x v="3"/>
    <x v="21"/>
    <x v="21"/>
    <x v="0"/>
    <x v="0"/>
    <x v="11"/>
    <x v="0"/>
  </r>
  <r>
    <x v="4"/>
    <x v="0"/>
    <x v="197"/>
    <x v="207"/>
    <x v="70"/>
    <x v="3"/>
    <x v="6976"/>
    <x v="116"/>
    <x v="2"/>
    <x v="2"/>
    <x v="142"/>
    <x v="728"/>
    <x v="3763"/>
    <x v="4"/>
    <x v="3"/>
    <x v="21"/>
    <x v="21"/>
    <x v="0"/>
    <x v="0"/>
    <x v="11"/>
    <x v="0"/>
  </r>
  <r>
    <x v="4"/>
    <x v="0"/>
    <x v="198"/>
    <x v="208"/>
    <x v="70"/>
    <x v="3"/>
    <x v="6977"/>
    <x v="52"/>
    <x v="2"/>
    <x v="2"/>
    <x v="193"/>
    <x v="729"/>
    <x v="3764"/>
    <x v="4"/>
    <x v="3"/>
    <x v="16"/>
    <x v="16"/>
    <x v="0"/>
    <x v="0"/>
    <x v="11"/>
    <x v="0"/>
  </r>
  <r>
    <x v="4"/>
    <x v="0"/>
    <x v="199"/>
    <x v="209"/>
    <x v="70"/>
    <x v="3"/>
    <x v="6978"/>
    <x v="47"/>
    <x v="2"/>
    <x v="2"/>
    <x v="384"/>
    <x v="730"/>
    <x v="3765"/>
    <x v="4"/>
    <x v="3"/>
    <x v="20"/>
    <x v="20"/>
    <x v="0"/>
    <x v="0"/>
    <x v="11"/>
    <x v="0"/>
  </r>
  <r>
    <x v="4"/>
    <x v="0"/>
    <x v="202"/>
    <x v="212"/>
    <x v="70"/>
    <x v="3"/>
    <x v="6979"/>
    <x v="59"/>
    <x v="2"/>
    <x v="2"/>
    <x v="129"/>
    <x v="731"/>
    <x v="3766"/>
    <x v="4"/>
    <x v="3"/>
    <x v="21"/>
    <x v="21"/>
    <x v="0"/>
    <x v="0"/>
    <x v="11"/>
    <x v="0"/>
  </r>
  <r>
    <x v="4"/>
    <x v="0"/>
    <x v="543"/>
    <x v="578"/>
    <x v="70"/>
    <x v="3"/>
    <x v="6980"/>
    <x v="51"/>
    <x v="2"/>
    <x v="2"/>
    <x v="76"/>
    <x v="731"/>
    <x v="3767"/>
    <x v="4"/>
    <x v="3"/>
    <x v="21"/>
    <x v="21"/>
    <x v="0"/>
    <x v="0"/>
    <x v="11"/>
    <x v="0"/>
  </r>
  <r>
    <x v="4"/>
    <x v="0"/>
    <x v="544"/>
    <x v="579"/>
    <x v="70"/>
    <x v="3"/>
    <x v="6981"/>
    <x v="51"/>
    <x v="2"/>
    <x v="2"/>
    <x v="382"/>
    <x v="732"/>
    <x v="3768"/>
    <x v="4"/>
    <x v="3"/>
    <x v="20"/>
    <x v="20"/>
    <x v="0"/>
    <x v="0"/>
    <x v="11"/>
    <x v="0"/>
  </r>
  <r>
    <x v="4"/>
    <x v="0"/>
    <x v="511"/>
    <x v="541"/>
    <x v="70"/>
    <x v="3"/>
    <x v="6982"/>
    <x v="51"/>
    <x v="2"/>
    <x v="2"/>
    <x v="60"/>
    <x v="716"/>
    <x v="3745"/>
    <x v="4"/>
    <x v="3"/>
    <x v="19"/>
    <x v="19"/>
    <x v="0"/>
    <x v="0"/>
    <x v="11"/>
    <x v="0"/>
  </r>
  <r>
    <x v="4"/>
    <x v="0"/>
    <x v="116"/>
    <x v="115"/>
    <x v="70"/>
    <x v="3"/>
    <x v="6983"/>
    <x v="46"/>
    <x v="2"/>
    <x v="2"/>
    <x v="187"/>
    <x v="733"/>
    <x v="3769"/>
    <x v="4"/>
    <x v="3"/>
    <x v="20"/>
    <x v="20"/>
    <x v="0"/>
    <x v="0"/>
    <x v="11"/>
    <x v="0"/>
  </r>
  <r>
    <x v="4"/>
    <x v="0"/>
    <x v="546"/>
    <x v="581"/>
    <x v="70"/>
    <x v="3"/>
    <x v="6984"/>
    <x v="51"/>
    <x v="2"/>
    <x v="2"/>
    <x v="76"/>
    <x v="734"/>
    <x v="3770"/>
    <x v="4"/>
    <x v="3"/>
    <x v="21"/>
    <x v="21"/>
    <x v="0"/>
    <x v="0"/>
    <x v="11"/>
    <x v="0"/>
  </r>
  <r>
    <x v="4"/>
    <x v="0"/>
    <x v="203"/>
    <x v="213"/>
    <x v="70"/>
    <x v="3"/>
    <x v="6985"/>
    <x v="59"/>
    <x v="2"/>
    <x v="2"/>
    <x v="129"/>
    <x v="735"/>
    <x v="3771"/>
    <x v="4"/>
    <x v="3"/>
    <x v="21"/>
    <x v="21"/>
    <x v="0"/>
    <x v="0"/>
    <x v="11"/>
    <x v="0"/>
  </r>
  <r>
    <x v="4"/>
    <x v="0"/>
    <x v="638"/>
    <x v="701"/>
    <x v="70"/>
    <x v="3"/>
    <x v="6986"/>
    <x v="47"/>
    <x v="2"/>
    <x v="2"/>
    <x v="435"/>
    <x v="736"/>
    <x v="3772"/>
    <x v="4"/>
    <x v="3"/>
    <x v="20"/>
    <x v="20"/>
    <x v="0"/>
    <x v="0"/>
    <x v="11"/>
    <x v="0"/>
  </r>
  <r>
    <x v="4"/>
    <x v="0"/>
    <x v="117"/>
    <x v="116"/>
    <x v="70"/>
    <x v="3"/>
    <x v="6987"/>
    <x v="116"/>
    <x v="2"/>
    <x v="2"/>
    <x v="1540"/>
    <x v="737"/>
    <x v="3773"/>
    <x v="4"/>
    <x v="3"/>
    <x v="20"/>
    <x v="20"/>
    <x v="0"/>
    <x v="0"/>
    <x v="11"/>
    <x v="0"/>
  </r>
  <r>
    <x v="4"/>
    <x v="0"/>
    <x v="668"/>
    <x v="707"/>
    <x v="70"/>
    <x v="3"/>
    <x v="6988"/>
    <x v="45"/>
    <x v="2"/>
    <x v="2"/>
    <x v="89"/>
    <x v="738"/>
    <x v="3774"/>
    <x v="4"/>
    <x v="3"/>
    <x v="20"/>
    <x v="20"/>
    <x v="0"/>
    <x v="0"/>
    <x v="11"/>
    <x v="0"/>
  </r>
  <r>
    <x v="4"/>
    <x v="0"/>
    <x v="646"/>
    <x v="682"/>
    <x v="70"/>
    <x v="3"/>
    <x v="6989"/>
    <x v="116"/>
    <x v="2"/>
    <x v="2"/>
    <x v="1540"/>
    <x v="736"/>
    <x v="3775"/>
    <x v="4"/>
    <x v="3"/>
    <x v="20"/>
    <x v="20"/>
    <x v="0"/>
    <x v="0"/>
    <x v="11"/>
    <x v="0"/>
  </r>
  <r>
    <x v="4"/>
    <x v="0"/>
    <x v="694"/>
    <x v="740"/>
    <x v="70"/>
    <x v="3"/>
    <x v="6990"/>
    <x v="45"/>
    <x v="2"/>
    <x v="2"/>
    <x v="89"/>
    <x v="738"/>
    <x v="3774"/>
    <x v="4"/>
    <x v="3"/>
    <x v="20"/>
    <x v="20"/>
    <x v="0"/>
    <x v="0"/>
    <x v="11"/>
    <x v="0"/>
  </r>
  <r>
    <x v="4"/>
    <x v="0"/>
    <x v="670"/>
    <x v="709"/>
    <x v="70"/>
    <x v="3"/>
    <x v="6991"/>
    <x v="46"/>
    <x v="2"/>
    <x v="2"/>
    <x v="46"/>
    <x v="739"/>
    <x v="3776"/>
    <x v="4"/>
    <x v="3"/>
    <x v="21"/>
    <x v="21"/>
    <x v="0"/>
    <x v="0"/>
    <x v="11"/>
    <x v="0"/>
  </r>
  <r>
    <x v="4"/>
    <x v="0"/>
    <x v="680"/>
    <x v="724"/>
    <x v="70"/>
    <x v="3"/>
    <x v="6992"/>
    <x v="122"/>
    <x v="2"/>
    <x v="2"/>
    <x v="1574"/>
    <x v="740"/>
    <x v="3777"/>
    <x v="4"/>
    <x v="3"/>
    <x v="20"/>
    <x v="20"/>
    <x v="0"/>
    <x v="0"/>
    <x v="11"/>
    <x v="0"/>
  </r>
  <r>
    <x v="4"/>
    <x v="0"/>
    <x v="695"/>
    <x v="741"/>
    <x v="70"/>
    <x v="3"/>
    <x v="6993"/>
    <x v="61"/>
    <x v="2"/>
    <x v="2"/>
    <x v="697"/>
    <x v="741"/>
    <x v="3778"/>
    <x v="4"/>
    <x v="3"/>
    <x v="20"/>
    <x v="20"/>
    <x v="0"/>
    <x v="0"/>
    <x v="11"/>
    <x v="0"/>
  </r>
  <r>
    <x v="4"/>
    <x v="0"/>
    <x v="696"/>
    <x v="742"/>
    <x v="70"/>
    <x v="3"/>
    <x v="6994"/>
    <x v="52"/>
    <x v="2"/>
    <x v="2"/>
    <x v="588"/>
    <x v="742"/>
    <x v="3779"/>
    <x v="4"/>
    <x v="3"/>
    <x v="20"/>
    <x v="20"/>
    <x v="0"/>
    <x v="0"/>
    <x v="11"/>
    <x v="0"/>
  </r>
  <r>
    <x v="4"/>
    <x v="0"/>
    <x v="697"/>
    <x v="743"/>
    <x v="70"/>
    <x v="3"/>
    <x v="6995"/>
    <x v="47"/>
    <x v="2"/>
    <x v="2"/>
    <x v="329"/>
    <x v="742"/>
    <x v="3780"/>
    <x v="4"/>
    <x v="3"/>
    <x v="20"/>
    <x v="20"/>
    <x v="0"/>
    <x v="0"/>
    <x v="11"/>
    <x v="0"/>
  </r>
  <r>
    <x v="4"/>
    <x v="0"/>
    <x v="484"/>
    <x v="512"/>
    <x v="70"/>
    <x v="3"/>
    <x v="6996"/>
    <x v="372"/>
    <x v="2"/>
    <x v="2"/>
    <x v="1096"/>
    <x v="743"/>
    <x v="3781"/>
    <x v="2"/>
    <x v="1"/>
    <x v="29"/>
    <x v="29"/>
    <x v="0"/>
    <x v="0"/>
    <x v="11"/>
    <x v="0"/>
  </r>
  <r>
    <x v="4"/>
    <x v="0"/>
    <x v="338"/>
    <x v="360"/>
    <x v="70"/>
    <x v="3"/>
    <x v="6997"/>
    <x v="710"/>
    <x v="2"/>
    <x v="2"/>
    <x v="2422"/>
    <x v="744"/>
    <x v="3782"/>
    <x v="2"/>
    <x v="1"/>
    <x v="29"/>
    <x v="29"/>
    <x v="0"/>
    <x v="0"/>
    <x v="11"/>
    <x v="0"/>
  </r>
  <r>
    <x v="4"/>
    <x v="0"/>
    <x v="118"/>
    <x v="117"/>
    <x v="70"/>
    <x v="3"/>
    <x v="6998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0"/>
    <x v="3"/>
    <x v="6999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0"/>
    <x v="3"/>
    <x v="7000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99"/>
    <x v="70"/>
    <x v="3"/>
    <x v="7001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121"/>
    <x v="70"/>
    <x v="3"/>
    <x v="7002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0"/>
    <x v="3"/>
    <x v="7003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64"/>
    <x v="70"/>
    <x v="3"/>
    <x v="7004"/>
    <x v="4"/>
    <x v="3"/>
    <x v="3"/>
    <x v="4"/>
    <x v="0"/>
    <x v="0"/>
    <x v="0"/>
    <x v="0"/>
    <x v="30"/>
    <x v="30"/>
    <x v="0"/>
    <x v="0"/>
    <x v="11"/>
    <x v="0"/>
  </r>
  <r>
    <x v="4"/>
    <x v="0"/>
    <x v="118"/>
    <x v="221"/>
    <x v="70"/>
    <x v="3"/>
    <x v="700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3"/>
    <x v="70"/>
    <x v="3"/>
    <x v="7006"/>
    <x v="4"/>
    <x v="3"/>
    <x v="3"/>
    <x v="4"/>
    <x v="0"/>
    <x v="0"/>
    <x v="4"/>
    <x v="3"/>
    <x v="20"/>
    <x v="20"/>
    <x v="0"/>
    <x v="0"/>
    <x v="11"/>
    <x v="0"/>
  </r>
  <r>
    <x v="4"/>
    <x v="0"/>
    <x v="118"/>
    <x v="366"/>
    <x v="70"/>
    <x v="3"/>
    <x v="7007"/>
    <x v="4"/>
    <x v="3"/>
    <x v="3"/>
    <x v="4"/>
    <x v="0"/>
    <x v="0"/>
    <x v="0"/>
    <x v="0"/>
    <x v="30"/>
    <x v="30"/>
    <x v="0"/>
    <x v="0"/>
    <x v="11"/>
    <x v="0"/>
  </r>
  <r>
    <x v="4"/>
    <x v="0"/>
    <x v="0"/>
    <x v="0"/>
    <x v="71"/>
    <x v="3"/>
    <x v="7008"/>
    <x v="1797"/>
    <x v="0"/>
    <x v="0"/>
    <x v="2423"/>
    <x v="0"/>
    <x v="0"/>
    <x v="0"/>
    <x v="0"/>
    <x v="0"/>
    <x v="0"/>
    <x v="0"/>
    <x v="0"/>
    <x v="11"/>
    <x v="0"/>
  </r>
  <r>
    <x v="4"/>
    <x v="0"/>
    <x v="403"/>
    <x v="431"/>
    <x v="71"/>
    <x v="3"/>
    <x v="7009"/>
    <x v="4"/>
    <x v="1"/>
    <x v="0"/>
    <x v="4"/>
    <x v="745"/>
    <x v="0"/>
    <x v="0"/>
    <x v="0"/>
    <x v="24"/>
    <x v="24"/>
    <x v="0"/>
    <x v="0"/>
    <x v="11"/>
    <x v="0"/>
  </r>
  <r>
    <x v="4"/>
    <x v="0"/>
    <x v="1"/>
    <x v="1"/>
    <x v="71"/>
    <x v="3"/>
    <x v="7010"/>
    <x v="959"/>
    <x v="1"/>
    <x v="0"/>
    <x v="2424"/>
    <x v="746"/>
    <x v="3783"/>
    <x v="0"/>
    <x v="0"/>
    <x v="1"/>
    <x v="1"/>
    <x v="0"/>
    <x v="0"/>
    <x v="11"/>
    <x v="0"/>
  </r>
  <r>
    <x v="4"/>
    <x v="0"/>
    <x v="283"/>
    <x v="305"/>
    <x v="71"/>
    <x v="3"/>
    <x v="7011"/>
    <x v="1868"/>
    <x v="1"/>
    <x v="0"/>
    <x v="2425"/>
    <x v="747"/>
    <x v="3784"/>
    <x v="5"/>
    <x v="0"/>
    <x v="27"/>
    <x v="27"/>
    <x v="0"/>
    <x v="0"/>
    <x v="11"/>
    <x v="0"/>
  </r>
  <r>
    <x v="4"/>
    <x v="0"/>
    <x v="2"/>
    <x v="2"/>
    <x v="71"/>
    <x v="3"/>
    <x v="7012"/>
    <x v="239"/>
    <x v="1"/>
    <x v="0"/>
    <x v="2426"/>
    <x v="748"/>
    <x v="3785"/>
    <x v="0"/>
    <x v="0"/>
    <x v="0"/>
    <x v="0"/>
    <x v="0"/>
    <x v="0"/>
    <x v="11"/>
    <x v="0"/>
  </r>
  <r>
    <x v="4"/>
    <x v="0"/>
    <x v="121"/>
    <x v="131"/>
    <x v="71"/>
    <x v="3"/>
    <x v="7013"/>
    <x v="409"/>
    <x v="1"/>
    <x v="0"/>
    <x v="500"/>
    <x v="749"/>
    <x v="3786"/>
    <x v="0"/>
    <x v="0"/>
    <x v="0"/>
    <x v="0"/>
    <x v="0"/>
    <x v="0"/>
    <x v="11"/>
    <x v="0"/>
  </r>
  <r>
    <x v="4"/>
    <x v="0"/>
    <x v="284"/>
    <x v="306"/>
    <x v="71"/>
    <x v="3"/>
    <x v="7014"/>
    <x v="1728"/>
    <x v="1"/>
    <x v="0"/>
    <x v="2427"/>
    <x v="750"/>
    <x v="3787"/>
    <x v="0"/>
    <x v="0"/>
    <x v="0"/>
    <x v="0"/>
    <x v="0"/>
    <x v="0"/>
    <x v="11"/>
    <x v="0"/>
  </r>
  <r>
    <x v="4"/>
    <x v="0"/>
    <x v="584"/>
    <x v="621"/>
    <x v="71"/>
    <x v="3"/>
    <x v="7015"/>
    <x v="581"/>
    <x v="1"/>
    <x v="0"/>
    <x v="2428"/>
    <x v="751"/>
    <x v="3788"/>
    <x v="0"/>
    <x v="0"/>
    <x v="2"/>
    <x v="2"/>
    <x v="0"/>
    <x v="0"/>
    <x v="11"/>
    <x v="0"/>
  </r>
  <r>
    <x v="4"/>
    <x v="0"/>
    <x v="405"/>
    <x v="433"/>
    <x v="71"/>
    <x v="3"/>
    <x v="7016"/>
    <x v="412"/>
    <x v="1"/>
    <x v="0"/>
    <x v="2429"/>
    <x v="752"/>
    <x v="3789"/>
    <x v="0"/>
    <x v="0"/>
    <x v="2"/>
    <x v="2"/>
    <x v="0"/>
    <x v="0"/>
    <x v="11"/>
    <x v="0"/>
  </r>
  <r>
    <x v="4"/>
    <x v="0"/>
    <x v="6"/>
    <x v="6"/>
    <x v="71"/>
    <x v="3"/>
    <x v="7017"/>
    <x v="1899"/>
    <x v="1"/>
    <x v="0"/>
    <x v="2430"/>
    <x v="753"/>
    <x v="3790"/>
    <x v="0"/>
    <x v="0"/>
    <x v="2"/>
    <x v="2"/>
    <x v="0"/>
    <x v="0"/>
    <x v="11"/>
    <x v="0"/>
  </r>
  <r>
    <x v="4"/>
    <x v="0"/>
    <x v="7"/>
    <x v="7"/>
    <x v="71"/>
    <x v="3"/>
    <x v="7018"/>
    <x v="1078"/>
    <x v="1"/>
    <x v="0"/>
    <x v="2431"/>
    <x v="658"/>
    <x v="3791"/>
    <x v="0"/>
    <x v="0"/>
    <x v="2"/>
    <x v="2"/>
    <x v="0"/>
    <x v="0"/>
    <x v="11"/>
    <x v="0"/>
  </r>
  <r>
    <x v="4"/>
    <x v="0"/>
    <x v="10"/>
    <x v="10"/>
    <x v="71"/>
    <x v="3"/>
    <x v="7019"/>
    <x v="1900"/>
    <x v="1"/>
    <x v="0"/>
    <x v="2432"/>
    <x v="754"/>
    <x v="3792"/>
    <x v="0"/>
    <x v="0"/>
    <x v="2"/>
    <x v="2"/>
    <x v="0"/>
    <x v="0"/>
    <x v="11"/>
    <x v="0"/>
  </r>
  <r>
    <x v="4"/>
    <x v="0"/>
    <x v="472"/>
    <x v="500"/>
    <x v="71"/>
    <x v="3"/>
    <x v="7020"/>
    <x v="1901"/>
    <x v="1"/>
    <x v="0"/>
    <x v="2433"/>
    <x v="755"/>
    <x v="3793"/>
    <x v="2"/>
    <x v="1"/>
    <x v="13"/>
    <x v="13"/>
    <x v="0"/>
    <x v="0"/>
    <x v="11"/>
    <x v="0"/>
  </r>
  <r>
    <x v="4"/>
    <x v="0"/>
    <x v="125"/>
    <x v="135"/>
    <x v="71"/>
    <x v="3"/>
    <x v="7021"/>
    <x v="650"/>
    <x v="1"/>
    <x v="0"/>
    <x v="2434"/>
    <x v="756"/>
    <x v="3794"/>
    <x v="0"/>
    <x v="0"/>
    <x v="2"/>
    <x v="2"/>
    <x v="0"/>
    <x v="0"/>
    <x v="11"/>
    <x v="0"/>
  </r>
  <r>
    <x v="4"/>
    <x v="0"/>
    <x v="13"/>
    <x v="13"/>
    <x v="71"/>
    <x v="3"/>
    <x v="7022"/>
    <x v="1902"/>
    <x v="1"/>
    <x v="0"/>
    <x v="2435"/>
    <x v="757"/>
    <x v="3795"/>
    <x v="2"/>
    <x v="1"/>
    <x v="5"/>
    <x v="5"/>
    <x v="0"/>
    <x v="0"/>
    <x v="11"/>
    <x v="0"/>
  </r>
  <r>
    <x v="4"/>
    <x v="0"/>
    <x v="21"/>
    <x v="21"/>
    <x v="71"/>
    <x v="3"/>
    <x v="7023"/>
    <x v="1903"/>
    <x v="1"/>
    <x v="0"/>
    <x v="2436"/>
    <x v="667"/>
    <x v="3796"/>
    <x v="1"/>
    <x v="1"/>
    <x v="8"/>
    <x v="8"/>
    <x v="0"/>
    <x v="0"/>
    <x v="11"/>
    <x v="0"/>
  </r>
  <r>
    <x v="4"/>
    <x v="0"/>
    <x v="411"/>
    <x v="439"/>
    <x v="71"/>
    <x v="3"/>
    <x v="7024"/>
    <x v="782"/>
    <x v="1"/>
    <x v="0"/>
    <x v="953"/>
    <x v="758"/>
    <x v="3797"/>
    <x v="1"/>
    <x v="1"/>
    <x v="4"/>
    <x v="4"/>
    <x v="0"/>
    <x v="0"/>
    <x v="11"/>
    <x v="0"/>
  </r>
  <r>
    <x v="4"/>
    <x v="0"/>
    <x v="296"/>
    <x v="318"/>
    <x v="71"/>
    <x v="3"/>
    <x v="7025"/>
    <x v="4"/>
    <x v="1"/>
    <x v="0"/>
    <x v="4"/>
    <x v="759"/>
    <x v="0"/>
    <x v="2"/>
    <x v="1"/>
    <x v="5"/>
    <x v="5"/>
    <x v="0"/>
    <x v="0"/>
    <x v="11"/>
    <x v="0"/>
  </r>
  <r>
    <x v="4"/>
    <x v="0"/>
    <x v="413"/>
    <x v="441"/>
    <x v="71"/>
    <x v="3"/>
    <x v="7026"/>
    <x v="1904"/>
    <x v="1"/>
    <x v="0"/>
    <x v="2437"/>
    <x v="760"/>
    <x v="3798"/>
    <x v="1"/>
    <x v="1"/>
    <x v="4"/>
    <x v="4"/>
    <x v="0"/>
    <x v="0"/>
    <x v="11"/>
    <x v="0"/>
  </r>
  <r>
    <x v="4"/>
    <x v="0"/>
    <x v="134"/>
    <x v="144"/>
    <x v="71"/>
    <x v="3"/>
    <x v="7027"/>
    <x v="1905"/>
    <x v="1"/>
    <x v="0"/>
    <x v="2438"/>
    <x v="761"/>
    <x v="3799"/>
    <x v="1"/>
    <x v="1"/>
    <x v="4"/>
    <x v="4"/>
    <x v="0"/>
    <x v="0"/>
    <x v="11"/>
    <x v="0"/>
  </r>
  <r>
    <x v="4"/>
    <x v="0"/>
    <x v="414"/>
    <x v="744"/>
    <x v="71"/>
    <x v="3"/>
    <x v="7028"/>
    <x v="1906"/>
    <x v="1"/>
    <x v="0"/>
    <x v="2439"/>
    <x v="762"/>
    <x v="3800"/>
    <x v="2"/>
    <x v="1"/>
    <x v="7"/>
    <x v="7"/>
    <x v="0"/>
    <x v="0"/>
    <x v="11"/>
    <x v="0"/>
  </r>
  <r>
    <x v="4"/>
    <x v="0"/>
    <x v="474"/>
    <x v="745"/>
    <x v="71"/>
    <x v="3"/>
    <x v="7029"/>
    <x v="1907"/>
    <x v="1"/>
    <x v="0"/>
    <x v="2440"/>
    <x v="763"/>
    <x v="3801"/>
    <x v="2"/>
    <x v="1"/>
    <x v="7"/>
    <x v="7"/>
    <x v="0"/>
    <x v="0"/>
    <x v="11"/>
    <x v="0"/>
  </r>
  <r>
    <x v="4"/>
    <x v="0"/>
    <x v="576"/>
    <x v="612"/>
    <x v="71"/>
    <x v="3"/>
    <x v="7030"/>
    <x v="1908"/>
    <x v="1"/>
    <x v="0"/>
    <x v="2441"/>
    <x v="764"/>
    <x v="3802"/>
    <x v="2"/>
    <x v="1"/>
    <x v="5"/>
    <x v="5"/>
    <x v="0"/>
    <x v="0"/>
    <x v="11"/>
    <x v="0"/>
  </r>
  <r>
    <x v="4"/>
    <x v="0"/>
    <x v="577"/>
    <x v="613"/>
    <x v="71"/>
    <x v="3"/>
    <x v="7031"/>
    <x v="1909"/>
    <x v="1"/>
    <x v="0"/>
    <x v="2442"/>
    <x v="498"/>
    <x v="3803"/>
    <x v="2"/>
    <x v="1"/>
    <x v="5"/>
    <x v="5"/>
    <x v="0"/>
    <x v="0"/>
    <x v="11"/>
    <x v="0"/>
  </r>
  <r>
    <x v="4"/>
    <x v="0"/>
    <x v="625"/>
    <x v="659"/>
    <x v="71"/>
    <x v="3"/>
    <x v="7032"/>
    <x v="288"/>
    <x v="1"/>
    <x v="0"/>
    <x v="2443"/>
    <x v="765"/>
    <x v="3804"/>
    <x v="2"/>
    <x v="1"/>
    <x v="5"/>
    <x v="5"/>
    <x v="0"/>
    <x v="0"/>
    <x v="11"/>
    <x v="0"/>
  </r>
  <r>
    <x v="4"/>
    <x v="0"/>
    <x v="626"/>
    <x v="660"/>
    <x v="71"/>
    <x v="3"/>
    <x v="7033"/>
    <x v="447"/>
    <x v="1"/>
    <x v="0"/>
    <x v="2444"/>
    <x v="766"/>
    <x v="3805"/>
    <x v="2"/>
    <x v="1"/>
    <x v="5"/>
    <x v="5"/>
    <x v="0"/>
    <x v="0"/>
    <x v="11"/>
    <x v="0"/>
  </r>
  <r>
    <x v="4"/>
    <x v="0"/>
    <x v="230"/>
    <x v="246"/>
    <x v="71"/>
    <x v="3"/>
    <x v="7034"/>
    <x v="1910"/>
    <x v="1"/>
    <x v="0"/>
    <x v="2445"/>
    <x v="671"/>
    <x v="3806"/>
    <x v="2"/>
    <x v="1"/>
    <x v="22"/>
    <x v="22"/>
    <x v="0"/>
    <x v="0"/>
    <x v="11"/>
    <x v="0"/>
  </r>
  <r>
    <x v="4"/>
    <x v="0"/>
    <x v="25"/>
    <x v="25"/>
    <x v="71"/>
    <x v="3"/>
    <x v="7035"/>
    <x v="1911"/>
    <x v="1"/>
    <x v="0"/>
    <x v="2446"/>
    <x v="767"/>
    <x v="3807"/>
    <x v="3"/>
    <x v="2"/>
    <x v="9"/>
    <x v="9"/>
    <x v="0"/>
    <x v="0"/>
    <x v="11"/>
    <x v="0"/>
  </r>
  <r>
    <x v="4"/>
    <x v="0"/>
    <x v="26"/>
    <x v="26"/>
    <x v="71"/>
    <x v="3"/>
    <x v="7036"/>
    <x v="1912"/>
    <x v="1"/>
    <x v="0"/>
    <x v="2447"/>
    <x v="768"/>
    <x v="3808"/>
    <x v="3"/>
    <x v="2"/>
    <x v="9"/>
    <x v="9"/>
    <x v="0"/>
    <x v="0"/>
    <x v="11"/>
    <x v="0"/>
  </r>
  <r>
    <x v="4"/>
    <x v="0"/>
    <x v="28"/>
    <x v="28"/>
    <x v="71"/>
    <x v="3"/>
    <x v="7037"/>
    <x v="1913"/>
    <x v="1"/>
    <x v="0"/>
    <x v="2448"/>
    <x v="769"/>
    <x v="3809"/>
    <x v="1"/>
    <x v="1"/>
    <x v="31"/>
    <x v="31"/>
    <x v="0"/>
    <x v="0"/>
    <x v="11"/>
    <x v="0"/>
  </r>
  <r>
    <x v="4"/>
    <x v="0"/>
    <x v="29"/>
    <x v="29"/>
    <x v="71"/>
    <x v="3"/>
    <x v="7038"/>
    <x v="1914"/>
    <x v="1"/>
    <x v="0"/>
    <x v="2449"/>
    <x v="679"/>
    <x v="3810"/>
    <x v="1"/>
    <x v="1"/>
    <x v="11"/>
    <x v="11"/>
    <x v="0"/>
    <x v="0"/>
    <x v="11"/>
    <x v="0"/>
  </r>
  <r>
    <x v="4"/>
    <x v="0"/>
    <x v="136"/>
    <x v="146"/>
    <x v="71"/>
    <x v="3"/>
    <x v="7039"/>
    <x v="1915"/>
    <x v="1"/>
    <x v="0"/>
    <x v="2450"/>
    <x v="770"/>
    <x v="3811"/>
    <x v="1"/>
    <x v="1"/>
    <x v="11"/>
    <x v="11"/>
    <x v="0"/>
    <x v="0"/>
    <x v="11"/>
    <x v="0"/>
  </r>
  <r>
    <x v="4"/>
    <x v="0"/>
    <x v="299"/>
    <x v="321"/>
    <x v="71"/>
    <x v="3"/>
    <x v="7040"/>
    <x v="1916"/>
    <x v="1"/>
    <x v="0"/>
    <x v="2451"/>
    <x v="771"/>
    <x v="3812"/>
    <x v="2"/>
    <x v="1"/>
    <x v="22"/>
    <x v="22"/>
    <x v="0"/>
    <x v="0"/>
    <x v="11"/>
    <x v="0"/>
  </r>
  <r>
    <x v="4"/>
    <x v="0"/>
    <x v="681"/>
    <x v="726"/>
    <x v="71"/>
    <x v="3"/>
    <x v="7041"/>
    <x v="1917"/>
    <x v="1"/>
    <x v="0"/>
    <x v="2452"/>
    <x v="772"/>
    <x v="3813"/>
    <x v="3"/>
    <x v="2"/>
    <x v="9"/>
    <x v="9"/>
    <x v="0"/>
    <x v="0"/>
    <x v="11"/>
    <x v="0"/>
  </r>
  <r>
    <x v="4"/>
    <x v="0"/>
    <x v="34"/>
    <x v="34"/>
    <x v="71"/>
    <x v="3"/>
    <x v="7042"/>
    <x v="4"/>
    <x v="1"/>
    <x v="0"/>
    <x v="4"/>
    <x v="34"/>
    <x v="0"/>
    <x v="2"/>
    <x v="1"/>
    <x v="13"/>
    <x v="13"/>
    <x v="0"/>
    <x v="0"/>
    <x v="11"/>
    <x v="0"/>
  </r>
  <r>
    <x v="4"/>
    <x v="0"/>
    <x v="35"/>
    <x v="35"/>
    <x v="71"/>
    <x v="3"/>
    <x v="7043"/>
    <x v="4"/>
    <x v="1"/>
    <x v="0"/>
    <x v="4"/>
    <x v="34"/>
    <x v="0"/>
    <x v="2"/>
    <x v="1"/>
    <x v="13"/>
    <x v="13"/>
    <x v="0"/>
    <x v="0"/>
    <x v="11"/>
    <x v="0"/>
  </r>
  <r>
    <x v="4"/>
    <x v="0"/>
    <x v="37"/>
    <x v="37"/>
    <x v="71"/>
    <x v="3"/>
    <x v="7044"/>
    <x v="4"/>
    <x v="1"/>
    <x v="0"/>
    <x v="4"/>
    <x v="34"/>
    <x v="0"/>
    <x v="2"/>
    <x v="1"/>
    <x v="13"/>
    <x v="13"/>
    <x v="0"/>
    <x v="0"/>
    <x v="11"/>
    <x v="0"/>
  </r>
  <r>
    <x v="4"/>
    <x v="0"/>
    <x v="246"/>
    <x v="262"/>
    <x v="71"/>
    <x v="3"/>
    <x v="7045"/>
    <x v="1918"/>
    <x v="2"/>
    <x v="1"/>
    <x v="1452"/>
    <x v="773"/>
    <x v="3814"/>
    <x v="2"/>
    <x v="1"/>
    <x v="14"/>
    <x v="14"/>
    <x v="0"/>
    <x v="0"/>
    <x v="11"/>
    <x v="0"/>
  </r>
  <r>
    <x v="4"/>
    <x v="0"/>
    <x v="247"/>
    <x v="263"/>
    <x v="71"/>
    <x v="3"/>
    <x v="7046"/>
    <x v="635"/>
    <x v="2"/>
    <x v="1"/>
    <x v="2453"/>
    <x v="687"/>
    <x v="3815"/>
    <x v="1"/>
    <x v="1"/>
    <x v="15"/>
    <x v="15"/>
    <x v="0"/>
    <x v="0"/>
    <x v="11"/>
    <x v="0"/>
  </r>
  <r>
    <x v="4"/>
    <x v="0"/>
    <x v="573"/>
    <x v="609"/>
    <x v="71"/>
    <x v="3"/>
    <x v="7047"/>
    <x v="175"/>
    <x v="2"/>
    <x v="2"/>
    <x v="1774"/>
    <x v="774"/>
    <x v="3816"/>
    <x v="2"/>
    <x v="1"/>
    <x v="14"/>
    <x v="14"/>
    <x v="0"/>
    <x v="0"/>
    <x v="11"/>
    <x v="0"/>
  </r>
  <r>
    <x v="4"/>
    <x v="0"/>
    <x v="307"/>
    <x v="329"/>
    <x v="71"/>
    <x v="3"/>
    <x v="7048"/>
    <x v="125"/>
    <x v="2"/>
    <x v="2"/>
    <x v="310"/>
    <x v="775"/>
    <x v="3817"/>
    <x v="4"/>
    <x v="3"/>
    <x v="16"/>
    <x v="16"/>
    <x v="0"/>
    <x v="0"/>
    <x v="11"/>
    <x v="0"/>
  </r>
  <r>
    <x v="4"/>
    <x v="0"/>
    <x v="368"/>
    <x v="396"/>
    <x v="71"/>
    <x v="3"/>
    <x v="7049"/>
    <x v="47"/>
    <x v="2"/>
    <x v="2"/>
    <x v="47"/>
    <x v="606"/>
    <x v="3818"/>
    <x v="4"/>
    <x v="3"/>
    <x v="16"/>
    <x v="16"/>
    <x v="0"/>
    <x v="0"/>
    <x v="11"/>
    <x v="0"/>
  </r>
  <r>
    <x v="4"/>
    <x v="0"/>
    <x v="51"/>
    <x v="51"/>
    <x v="71"/>
    <x v="3"/>
    <x v="7050"/>
    <x v="71"/>
    <x v="2"/>
    <x v="2"/>
    <x v="243"/>
    <x v="601"/>
    <x v="3609"/>
    <x v="4"/>
    <x v="3"/>
    <x v="16"/>
    <x v="16"/>
    <x v="0"/>
    <x v="0"/>
    <x v="11"/>
    <x v="0"/>
  </r>
  <r>
    <x v="4"/>
    <x v="0"/>
    <x v="52"/>
    <x v="52"/>
    <x v="71"/>
    <x v="3"/>
    <x v="7051"/>
    <x v="47"/>
    <x v="2"/>
    <x v="2"/>
    <x v="47"/>
    <x v="599"/>
    <x v="3607"/>
    <x v="4"/>
    <x v="3"/>
    <x v="16"/>
    <x v="16"/>
    <x v="0"/>
    <x v="0"/>
    <x v="11"/>
    <x v="0"/>
  </r>
  <r>
    <x v="4"/>
    <x v="0"/>
    <x v="53"/>
    <x v="53"/>
    <x v="71"/>
    <x v="3"/>
    <x v="7052"/>
    <x v="354"/>
    <x v="2"/>
    <x v="2"/>
    <x v="1110"/>
    <x v="602"/>
    <x v="3819"/>
    <x v="4"/>
    <x v="3"/>
    <x v="16"/>
    <x v="16"/>
    <x v="0"/>
    <x v="0"/>
    <x v="11"/>
    <x v="0"/>
  </r>
  <r>
    <x v="4"/>
    <x v="0"/>
    <x v="55"/>
    <x v="54"/>
    <x v="71"/>
    <x v="3"/>
    <x v="7053"/>
    <x v="63"/>
    <x v="2"/>
    <x v="2"/>
    <x v="657"/>
    <x v="776"/>
    <x v="3820"/>
    <x v="4"/>
    <x v="3"/>
    <x v="16"/>
    <x v="16"/>
    <x v="0"/>
    <x v="0"/>
    <x v="11"/>
    <x v="0"/>
  </r>
  <r>
    <x v="4"/>
    <x v="0"/>
    <x v="58"/>
    <x v="57"/>
    <x v="71"/>
    <x v="3"/>
    <x v="7054"/>
    <x v="116"/>
    <x v="2"/>
    <x v="2"/>
    <x v="187"/>
    <x v="604"/>
    <x v="3613"/>
    <x v="4"/>
    <x v="3"/>
    <x v="16"/>
    <x v="16"/>
    <x v="0"/>
    <x v="0"/>
    <x v="11"/>
    <x v="0"/>
  </r>
  <r>
    <x v="4"/>
    <x v="0"/>
    <x v="59"/>
    <x v="58"/>
    <x v="71"/>
    <x v="3"/>
    <x v="7055"/>
    <x v="47"/>
    <x v="2"/>
    <x v="2"/>
    <x v="47"/>
    <x v="606"/>
    <x v="3818"/>
    <x v="4"/>
    <x v="3"/>
    <x v="16"/>
    <x v="16"/>
    <x v="0"/>
    <x v="0"/>
    <x v="11"/>
    <x v="0"/>
  </r>
  <r>
    <x v="4"/>
    <x v="0"/>
    <x v="60"/>
    <x v="59"/>
    <x v="71"/>
    <x v="3"/>
    <x v="7056"/>
    <x v="66"/>
    <x v="2"/>
    <x v="2"/>
    <x v="1149"/>
    <x v="599"/>
    <x v="3821"/>
    <x v="4"/>
    <x v="3"/>
    <x v="16"/>
    <x v="16"/>
    <x v="0"/>
    <x v="0"/>
    <x v="11"/>
    <x v="0"/>
  </r>
  <r>
    <x v="4"/>
    <x v="0"/>
    <x v="61"/>
    <x v="60"/>
    <x v="71"/>
    <x v="3"/>
    <x v="7057"/>
    <x v="1919"/>
    <x v="2"/>
    <x v="2"/>
    <x v="2454"/>
    <x v="777"/>
    <x v="3822"/>
    <x v="2"/>
    <x v="1"/>
    <x v="14"/>
    <x v="14"/>
    <x v="0"/>
    <x v="0"/>
    <x v="11"/>
    <x v="0"/>
  </r>
  <r>
    <x v="4"/>
    <x v="0"/>
    <x v="317"/>
    <x v="339"/>
    <x v="71"/>
    <x v="3"/>
    <x v="7058"/>
    <x v="111"/>
    <x v="2"/>
    <x v="1"/>
    <x v="106"/>
    <x v="778"/>
    <x v="3823"/>
    <x v="2"/>
    <x v="1"/>
    <x v="22"/>
    <x v="22"/>
    <x v="0"/>
    <x v="0"/>
    <x v="11"/>
    <x v="0"/>
  </r>
  <r>
    <x v="4"/>
    <x v="0"/>
    <x v="318"/>
    <x v="340"/>
    <x v="71"/>
    <x v="3"/>
    <x v="7059"/>
    <x v="104"/>
    <x v="2"/>
    <x v="1"/>
    <x v="248"/>
    <x v="779"/>
    <x v="3824"/>
    <x v="2"/>
    <x v="1"/>
    <x v="22"/>
    <x v="22"/>
    <x v="0"/>
    <x v="0"/>
    <x v="11"/>
    <x v="0"/>
  </r>
  <r>
    <x v="4"/>
    <x v="0"/>
    <x v="481"/>
    <x v="509"/>
    <x v="71"/>
    <x v="3"/>
    <x v="7060"/>
    <x v="566"/>
    <x v="2"/>
    <x v="1"/>
    <x v="695"/>
    <x v="780"/>
    <x v="3825"/>
    <x v="1"/>
    <x v="1"/>
    <x v="31"/>
    <x v="31"/>
    <x v="0"/>
    <x v="0"/>
    <x v="11"/>
    <x v="0"/>
  </r>
  <r>
    <x v="4"/>
    <x v="0"/>
    <x v="426"/>
    <x v="427"/>
    <x v="71"/>
    <x v="3"/>
    <x v="7061"/>
    <x v="1920"/>
    <x v="2"/>
    <x v="1"/>
    <x v="2455"/>
    <x v="696"/>
    <x v="3826"/>
    <x v="3"/>
    <x v="2"/>
    <x v="17"/>
    <x v="17"/>
    <x v="0"/>
    <x v="0"/>
    <x v="11"/>
    <x v="0"/>
  </r>
  <r>
    <x v="4"/>
    <x v="0"/>
    <x v="256"/>
    <x v="272"/>
    <x v="71"/>
    <x v="3"/>
    <x v="7062"/>
    <x v="1921"/>
    <x v="2"/>
    <x v="1"/>
    <x v="2456"/>
    <x v="698"/>
    <x v="3827"/>
    <x v="1"/>
    <x v="1"/>
    <x v="18"/>
    <x v="18"/>
    <x v="0"/>
    <x v="0"/>
    <x v="11"/>
    <x v="0"/>
  </r>
  <r>
    <x v="4"/>
    <x v="0"/>
    <x v="67"/>
    <x v="66"/>
    <x v="71"/>
    <x v="3"/>
    <x v="7063"/>
    <x v="116"/>
    <x v="2"/>
    <x v="2"/>
    <x v="243"/>
    <x v="702"/>
    <x v="3828"/>
    <x v="4"/>
    <x v="3"/>
    <x v="20"/>
    <x v="20"/>
    <x v="0"/>
    <x v="0"/>
    <x v="11"/>
    <x v="0"/>
  </r>
  <r>
    <x v="4"/>
    <x v="0"/>
    <x v="321"/>
    <x v="343"/>
    <x v="71"/>
    <x v="3"/>
    <x v="7064"/>
    <x v="46"/>
    <x v="2"/>
    <x v="2"/>
    <x v="252"/>
    <x v="781"/>
    <x v="3829"/>
    <x v="4"/>
    <x v="3"/>
    <x v="19"/>
    <x v="19"/>
    <x v="0"/>
    <x v="0"/>
    <x v="11"/>
    <x v="0"/>
  </r>
  <r>
    <x v="4"/>
    <x v="0"/>
    <x v="507"/>
    <x v="537"/>
    <x v="71"/>
    <x v="3"/>
    <x v="7065"/>
    <x v="45"/>
    <x v="2"/>
    <x v="2"/>
    <x v="131"/>
    <x v="782"/>
    <x v="3830"/>
    <x v="4"/>
    <x v="3"/>
    <x v="19"/>
    <x v="19"/>
    <x v="0"/>
    <x v="0"/>
    <x v="11"/>
    <x v="0"/>
  </r>
  <r>
    <x v="4"/>
    <x v="0"/>
    <x v="379"/>
    <x v="407"/>
    <x v="71"/>
    <x v="3"/>
    <x v="7066"/>
    <x v="60"/>
    <x v="2"/>
    <x v="2"/>
    <x v="429"/>
    <x v="783"/>
    <x v="3831"/>
    <x v="4"/>
    <x v="3"/>
    <x v="19"/>
    <x v="19"/>
    <x v="0"/>
    <x v="0"/>
    <x v="11"/>
    <x v="0"/>
  </r>
  <r>
    <x v="4"/>
    <x v="0"/>
    <x v="381"/>
    <x v="409"/>
    <x v="71"/>
    <x v="3"/>
    <x v="7067"/>
    <x v="52"/>
    <x v="2"/>
    <x v="2"/>
    <x v="588"/>
    <x v="784"/>
    <x v="3832"/>
    <x v="4"/>
    <x v="3"/>
    <x v="26"/>
    <x v="26"/>
    <x v="0"/>
    <x v="0"/>
    <x v="11"/>
    <x v="0"/>
  </r>
  <r>
    <x v="4"/>
    <x v="0"/>
    <x v="257"/>
    <x v="273"/>
    <x v="71"/>
    <x v="3"/>
    <x v="7068"/>
    <x v="45"/>
    <x v="2"/>
    <x v="2"/>
    <x v="131"/>
    <x v="785"/>
    <x v="3833"/>
    <x v="4"/>
    <x v="3"/>
    <x v="19"/>
    <x v="19"/>
    <x v="0"/>
    <x v="0"/>
    <x v="11"/>
    <x v="0"/>
  </r>
  <r>
    <x v="4"/>
    <x v="0"/>
    <x v="165"/>
    <x v="175"/>
    <x v="71"/>
    <x v="3"/>
    <x v="7069"/>
    <x v="47"/>
    <x v="2"/>
    <x v="2"/>
    <x v="68"/>
    <x v="786"/>
    <x v="3834"/>
    <x v="4"/>
    <x v="3"/>
    <x v="21"/>
    <x v="21"/>
    <x v="0"/>
    <x v="0"/>
    <x v="11"/>
    <x v="0"/>
  </r>
  <r>
    <x v="4"/>
    <x v="0"/>
    <x v="384"/>
    <x v="412"/>
    <x v="71"/>
    <x v="3"/>
    <x v="7070"/>
    <x v="116"/>
    <x v="2"/>
    <x v="2"/>
    <x v="321"/>
    <x v="787"/>
    <x v="3835"/>
    <x v="4"/>
    <x v="3"/>
    <x v="26"/>
    <x v="26"/>
    <x v="0"/>
    <x v="0"/>
    <x v="11"/>
    <x v="0"/>
  </r>
  <r>
    <x v="4"/>
    <x v="0"/>
    <x v="264"/>
    <x v="280"/>
    <x v="71"/>
    <x v="3"/>
    <x v="7071"/>
    <x v="354"/>
    <x v="2"/>
    <x v="2"/>
    <x v="437"/>
    <x v="788"/>
    <x v="3836"/>
    <x v="4"/>
    <x v="3"/>
    <x v="26"/>
    <x v="26"/>
    <x v="0"/>
    <x v="0"/>
    <x v="11"/>
    <x v="0"/>
  </r>
  <r>
    <x v="4"/>
    <x v="0"/>
    <x v="330"/>
    <x v="352"/>
    <x v="71"/>
    <x v="3"/>
    <x v="7072"/>
    <x v="174"/>
    <x v="2"/>
    <x v="2"/>
    <x v="753"/>
    <x v="789"/>
    <x v="3837"/>
    <x v="4"/>
    <x v="3"/>
    <x v="19"/>
    <x v="19"/>
    <x v="0"/>
    <x v="0"/>
    <x v="11"/>
    <x v="0"/>
  </r>
  <r>
    <x v="4"/>
    <x v="0"/>
    <x v="266"/>
    <x v="282"/>
    <x v="71"/>
    <x v="3"/>
    <x v="7073"/>
    <x v="218"/>
    <x v="2"/>
    <x v="2"/>
    <x v="251"/>
    <x v="790"/>
    <x v="3838"/>
    <x v="4"/>
    <x v="3"/>
    <x v="19"/>
    <x v="19"/>
    <x v="0"/>
    <x v="0"/>
    <x v="11"/>
    <x v="0"/>
  </r>
  <r>
    <x v="4"/>
    <x v="0"/>
    <x v="268"/>
    <x v="284"/>
    <x v="71"/>
    <x v="3"/>
    <x v="7074"/>
    <x v="52"/>
    <x v="2"/>
    <x v="2"/>
    <x v="193"/>
    <x v="791"/>
    <x v="3839"/>
    <x v="4"/>
    <x v="3"/>
    <x v="19"/>
    <x v="19"/>
    <x v="0"/>
    <x v="0"/>
    <x v="11"/>
    <x v="0"/>
  </r>
  <r>
    <x v="4"/>
    <x v="0"/>
    <x v="268"/>
    <x v="284"/>
    <x v="71"/>
    <x v="3"/>
    <x v="7075"/>
    <x v="52"/>
    <x v="2"/>
    <x v="2"/>
    <x v="193"/>
    <x v="791"/>
    <x v="3839"/>
    <x v="4"/>
    <x v="3"/>
    <x v="19"/>
    <x v="19"/>
    <x v="0"/>
    <x v="0"/>
    <x v="11"/>
    <x v="0"/>
  </r>
  <r>
    <x v="4"/>
    <x v="0"/>
    <x v="270"/>
    <x v="286"/>
    <x v="71"/>
    <x v="3"/>
    <x v="7076"/>
    <x v="572"/>
    <x v="2"/>
    <x v="2"/>
    <x v="613"/>
    <x v="792"/>
    <x v="3840"/>
    <x v="4"/>
    <x v="3"/>
    <x v="26"/>
    <x v="26"/>
    <x v="0"/>
    <x v="0"/>
    <x v="11"/>
    <x v="0"/>
  </r>
  <r>
    <x v="4"/>
    <x v="0"/>
    <x v="333"/>
    <x v="355"/>
    <x v="71"/>
    <x v="3"/>
    <x v="7077"/>
    <x v="528"/>
    <x v="2"/>
    <x v="2"/>
    <x v="2457"/>
    <x v="793"/>
    <x v="3841"/>
    <x v="4"/>
    <x v="3"/>
    <x v="19"/>
    <x v="19"/>
    <x v="0"/>
    <x v="0"/>
    <x v="11"/>
    <x v="0"/>
  </r>
  <r>
    <x v="4"/>
    <x v="0"/>
    <x v="180"/>
    <x v="190"/>
    <x v="71"/>
    <x v="3"/>
    <x v="7078"/>
    <x v="47"/>
    <x v="2"/>
    <x v="2"/>
    <x v="68"/>
    <x v="794"/>
    <x v="3842"/>
    <x v="4"/>
    <x v="3"/>
    <x v="21"/>
    <x v="21"/>
    <x v="0"/>
    <x v="0"/>
    <x v="11"/>
    <x v="0"/>
  </r>
  <r>
    <x v="4"/>
    <x v="0"/>
    <x v="388"/>
    <x v="416"/>
    <x v="71"/>
    <x v="3"/>
    <x v="7079"/>
    <x v="61"/>
    <x v="2"/>
    <x v="2"/>
    <x v="64"/>
    <x v="795"/>
    <x v="3843"/>
    <x v="4"/>
    <x v="3"/>
    <x v="21"/>
    <x v="21"/>
    <x v="0"/>
    <x v="0"/>
    <x v="11"/>
    <x v="0"/>
  </r>
  <r>
    <x v="4"/>
    <x v="0"/>
    <x v="181"/>
    <x v="191"/>
    <x v="71"/>
    <x v="3"/>
    <x v="7080"/>
    <x v="59"/>
    <x v="2"/>
    <x v="2"/>
    <x v="129"/>
    <x v="796"/>
    <x v="3844"/>
    <x v="4"/>
    <x v="3"/>
    <x v="21"/>
    <x v="21"/>
    <x v="0"/>
    <x v="0"/>
    <x v="11"/>
    <x v="0"/>
  </r>
  <r>
    <x v="4"/>
    <x v="0"/>
    <x v="334"/>
    <x v="356"/>
    <x v="71"/>
    <x v="3"/>
    <x v="7081"/>
    <x v="128"/>
    <x v="2"/>
    <x v="2"/>
    <x v="2458"/>
    <x v="797"/>
    <x v="3845"/>
    <x v="4"/>
    <x v="3"/>
    <x v="20"/>
    <x v="20"/>
    <x v="0"/>
    <x v="0"/>
    <x v="11"/>
    <x v="0"/>
  </r>
  <r>
    <x v="4"/>
    <x v="0"/>
    <x v="182"/>
    <x v="192"/>
    <x v="71"/>
    <x v="3"/>
    <x v="7082"/>
    <x v="47"/>
    <x v="2"/>
    <x v="2"/>
    <x v="68"/>
    <x v="786"/>
    <x v="3834"/>
    <x v="4"/>
    <x v="3"/>
    <x v="21"/>
    <x v="21"/>
    <x v="0"/>
    <x v="0"/>
    <x v="11"/>
    <x v="0"/>
  </r>
  <r>
    <x v="4"/>
    <x v="0"/>
    <x v="183"/>
    <x v="193"/>
    <x v="71"/>
    <x v="3"/>
    <x v="7083"/>
    <x v="45"/>
    <x v="2"/>
    <x v="2"/>
    <x v="61"/>
    <x v="786"/>
    <x v="3846"/>
    <x v="4"/>
    <x v="3"/>
    <x v="21"/>
    <x v="21"/>
    <x v="0"/>
    <x v="0"/>
    <x v="11"/>
    <x v="0"/>
  </r>
  <r>
    <x v="4"/>
    <x v="0"/>
    <x v="450"/>
    <x v="476"/>
    <x v="71"/>
    <x v="3"/>
    <x v="7084"/>
    <x v="47"/>
    <x v="2"/>
    <x v="2"/>
    <x v="68"/>
    <x v="798"/>
    <x v="3847"/>
    <x v="4"/>
    <x v="3"/>
    <x v="21"/>
    <x v="21"/>
    <x v="0"/>
    <x v="0"/>
    <x v="11"/>
    <x v="0"/>
  </r>
  <r>
    <x v="4"/>
    <x v="0"/>
    <x v="394"/>
    <x v="422"/>
    <x v="71"/>
    <x v="3"/>
    <x v="7085"/>
    <x v="47"/>
    <x v="2"/>
    <x v="2"/>
    <x v="85"/>
    <x v="799"/>
    <x v="3848"/>
    <x v="4"/>
    <x v="3"/>
    <x v="19"/>
    <x v="19"/>
    <x v="0"/>
    <x v="0"/>
    <x v="11"/>
    <x v="0"/>
  </r>
  <r>
    <x v="4"/>
    <x v="0"/>
    <x v="185"/>
    <x v="195"/>
    <x v="71"/>
    <x v="3"/>
    <x v="7086"/>
    <x v="47"/>
    <x v="2"/>
    <x v="2"/>
    <x v="68"/>
    <x v="798"/>
    <x v="3847"/>
    <x v="4"/>
    <x v="3"/>
    <x v="21"/>
    <x v="21"/>
    <x v="0"/>
    <x v="0"/>
    <x v="11"/>
    <x v="0"/>
  </r>
  <r>
    <x v="4"/>
    <x v="0"/>
    <x v="335"/>
    <x v="357"/>
    <x v="71"/>
    <x v="3"/>
    <x v="7087"/>
    <x v="4"/>
    <x v="2"/>
    <x v="2"/>
    <x v="4"/>
    <x v="800"/>
    <x v="0"/>
    <x v="4"/>
    <x v="3"/>
    <x v="26"/>
    <x v="26"/>
    <x v="0"/>
    <x v="0"/>
    <x v="11"/>
    <x v="0"/>
  </r>
  <r>
    <x v="4"/>
    <x v="0"/>
    <x v="276"/>
    <x v="292"/>
    <x v="71"/>
    <x v="3"/>
    <x v="7088"/>
    <x v="47"/>
    <x v="2"/>
    <x v="2"/>
    <x v="85"/>
    <x v="801"/>
    <x v="3849"/>
    <x v="4"/>
    <x v="3"/>
    <x v="19"/>
    <x v="19"/>
    <x v="0"/>
    <x v="0"/>
    <x v="11"/>
    <x v="0"/>
  </r>
  <r>
    <x v="4"/>
    <x v="0"/>
    <x v="218"/>
    <x v="234"/>
    <x v="71"/>
    <x v="3"/>
    <x v="7089"/>
    <x v="400"/>
    <x v="2"/>
    <x v="2"/>
    <x v="486"/>
    <x v="802"/>
    <x v="3850"/>
    <x v="4"/>
    <x v="3"/>
    <x v="21"/>
    <x v="21"/>
    <x v="0"/>
    <x v="0"/>
    <x v="11"/>
    <x v="0"/>
  </r>
  <r>
    <x v="4"/>
    <x v="0"/>
    <x v="281"/>
    <x v="297"/>
    <x v="71"/>
    <x v="3"/>
    <x v="7090"/>
    <x v="116"/>
    <x v="2"/>
    <x v="2"/>
    <x v="253"/>
    <x v="782"/>
    <x v="3851"/>
    <x v="4"/>
    <x v="3"/>
    <x v="19"/>
    <x v="19"/>
    <x v="0"/>
    <x v="0"/>
    <x v="11"/>
    <x v="0"/>
  </r>
  <r>
    <x v="4"/>
    <x v="0"/>
    <x v="281"/>
    <x v="297"/>
    <x v="71"/>
    <x v="3"/>
    <x v="7091"/>
    <x v="45"/>
    <x v="2"/>
    <x v="2"/>
    <x v="131"/>
    <x v="782"/>
    <x v="3830"/>
    <x v="4"/>
    <x v="3"/>
    <x v="19"/>
    <x v="19"/>
    <x v="0"/>
    <x v="0"/>
    <x v="11"/>
    <x v="0"/>
  </r>
  <r>
    <x v="4"/>
    <x v="0"/>
    <x v="220"/>
    <x v="236"/>
    <x v="71"/>
    <x v="3"/>
    <x v="7092"/>
    <x v="1922"/>
    <x v="2"/>
    <x v="2"/>
    <x v="2185"/>
    <x v="803"/>
    <x v="3852"/>
    <x v="4"/>
    <x v="3"/>
    <x v="21"/>
    <x v="21"/>
    <x v="0"/>
    <x v="0"/>
    <x v="11"/>
    <x v="0"/>
  </r>
  <r>
    <x v="4"/>
    <x v="0"/>
    <x v="113"/>
    <x v="112"/>
    <x v="71"/>
    <x v="3"/>
    <x v="7093"/>
    <x v="1006"/>
    <x v="2"/>
    <x v="1"/>
    <x v="2459"/>
    <x v="804"/>
    <x v="3853"/>
    <x v="3"/>
    <x v="2"/>
    <x v="17"/>
    <x v="17"/>
    <x v="0"/>
    <x v="0"/>
    <x v="11"/>
    <x v="0"/>
  </r>
  <r>
    <x v="4"/>
    <x v="0"/>
    <x v="201"/>
    <x v="211"/>
    <x v="71"/>
    <x v="3"/>
    <x v="7094"/>
    <x v="47"/>
    <x v="2"/>
    <x v="2"/>
    <x v="68"/>
    <x v="805"/>
    <x v="3854"/>
    <x v="4"/>
    <x v="3"/>
    <x v="21"/>
    <x v="21"/>
    <x v="0"/>
    <x v="0"/>
    <x v="11"/>
    <x v="0"/>
  </r>
  <r>
    <x v="4"/>
    <x v="0"/>
    <x v="643"/>
    <x v="678"/>
    <x v="71"/>
    <x v="3"/>
    <x v="7095"/>
    <x v="51"/>
    <x v="2"/>
    <x v="2"/>
    <x v="84"/>
    <x v="806"/>
    <x v="3855"/>
    <x v="4"/>
    <x v="3"/>
    <x v="19"/>
    <x v="19"/>
    <x v="0"/>
    <x v="0"/>
    <x v="11"/>
    <x v="0"/>
  </r>
  <r>
    <x v="4"/>
    <x v="0"/>
    <x v="116"/>
    <x v="115"/>
    <x v="71"/>
    <x v="3"/>
    <x v="7096"/>
    <x v="1923"/>
    <x v="2"/>
    <x v="2"/>
    <x v="2460"/>
    <x v="733"/>
    <x v="3856"/>
    <x v="4"/>
    <x v="3"/>
    <x v="20"/>
    <x v="20"/>
    <x v="0"/>
    <x v="0"/>
    <x v="11"/>
    <x v="0"/>
  </r>
  <r>
    <x v="4"/>
    <x v="0"/>
    <x v="596"/>
    <x v="633"/>
    <x v="71"/>
    <x v="3"/>
    <x v="7097"/>
    <x v="51"/>
    <x v="2"/>
    <x v="2"/>
    <x v="76"/>
    <x v="796"/>
    <x v="3857"/>
    <x v="4"/>
    <x v="3"/>
    <x v="21"/>
    <x v="21"/>
    <x v="0"/>
    <x v="0"/>
    <x v="11"/>
    <x v="0"/>
  </r>
  <r>
    <x v="4"/>
    <x v="0"/>
    <x v="204"/>
    <x v="214"/>
    <x v="71"/>
    <x v="3"/>
    <x v="7098"/>
    <x v="45"/>
    <x v="2"/>
    <x v="2"/>
    <x v="61"/>
    <x v="807"/>
    <x v="3858"/>
    <x v="4"/>
    <x v="3"/>
    <x v="21"/>
    <x v="21"/>
    <x v="0"/>
    <x v="0"/>
    <x v="11"/>
    <x v="0"/>
  </r>
  <r>
    <x v="4"/>
    <x v="0"/>
    <x v="118"/>
    <x v="117"/>
    <x v="71"/>
    <x v="3"/>
    <x v="7099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1"/>
    <x v="3"/>
    <x v="7100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1"/>
    <x v="3"/>
    <x v="7101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17"/>
    <x v="71"/>
    <x v="3"/>
    <x v="7102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299"/>
    <x v="71"/>
    <x v="3"/>
    <x v="7103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361"/>
    <x v="71"/>
    <x v="3"/>
    <x v="7104"/>
    <x v="4"/>
    <x v="3"/>
    <x v="3"/>
    <x v="4"/>
    <x v="0"/>
    <x v="0"/>
    <x v="2"/>
    <x v="1"/>
    <x v="22"/>
    <x v="22"/>
    <x v="0"/>
    <x v="0"/>
    <x v="11"/>
    <x v="0"/>
  </r>
  <r>
    <x v="4"/>
    <x v="0"/>
    <x v="118"/>
    <x v="121"/>
    <x v="71"/>
    <x v="3"/>
    <x v="7105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1"/>
    <x v="3"/>
    <x v="7106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0"/>
    <x v="71"/>
    <x v="3"/>
    <x v="7107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1"/>
    <x v="3"/>
    <x v="7108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218"/>
    <x v="71"/>
    <x v="3"/>
    <x v="7109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71"/>
    <x v="3"/>
    <x v="7110"/>
    <x v="75"/>
    <x v="1"/>
    <x v="0"/>
    <x v="4"/>
    <x v="0"/>
    <x v="0"/>
    <x v="4"/>
    <x v="3"/>
    <x v="20"/>
    <x v="20"/>
    <x v="0"/>
    <x v="0"/>
    <x v="11"/>
    <x v="0"/>
  </r>
  <r>
    <x v="4"/>
    <x v="0"/>
    <x v="118"/>
    <x v="486"/>
    <x v="71"/>
    <x v="3"/>
    <x v="7111"/>
    <x v="4"/>
    <x v="3"/>
    <x v="3"/>
    <x v="4"/>
    <x v="0"/>
    <x v="0"/>
    <x v="0"/>
    <x v="0"/>
    <x v="0"/>
    <x v="0"/>
    <x v="0"/>
    <x v="0"/>
    <x v="11"/>
    <x v="0"/>
  </r>
  <r>
    <x v="4"/>
    <x v="0"/>
    <x v="485"/>
    <x v="514"/>
    <x v="72"/>
    <x v="3"/>
    <x v="7112"/>
    <x v="51"/>
    <x v="1"/>
    <x v="0"/>
    <x v="252"/>
    <x v="808"/>
    <x v="3859"/>
    <x v="0"/>
    <x v="0"/>
    <x v="1"/>
    <x v="1"/>
    <x v="0"/>
    <x v="0"/>
    <x v="11"/>
    <x v="0"/>
  </r>
  <r>
    <x v="4"/>
    <x v="0"/>
    <x v="486"/>
    <x v="515"/>
    <x v="72"/>
    <x v="3"/>
    <x v="7113"/>
    <x v="877"/>
    <x v="1"/>
    <x v="0"/>
    <x v="2461"/>
    <x v="809"/>
    <x v="3860"/>
    <x v="0"/>
    <x v="0"/>
    <x v="1"/>
    <x v="1"/>
    <x v="0"/>
    <x v="0"/>
    <x v="11"/>
    <x v="0"/>
  </r>
  <r>
    <x v="4"/>
    <x v="0"/>
    <x v="487"/>
    <x v="516"/>
    <x v="72"/>
    <x v="3"/>
    <x v="7114"/>
    <x v="848"/>
    <x v="1"/>
    <x v="0"/>
    <x v="2462"/>
    <x v="810"/>
    <x v="3861"/>
    <x v="0"/>
    <x v="0"/>
    <x v="1"/>
    <x v="1"/>
    <x v="0"/>
    <x v="0"/>
    <x v="11"/>
    <x v="0"/>
  </r>
  <r>
    <x v="4"/>
    <x v="0"/>
    <x v="404"/>
    <x v="432"/>
    <x v="72"/>
    <x v="3"/>
    <x v="7115"/>
    <x v="1497"/>
    <x v="1"/>
    <x v="2"/>
    <x v="2463"/>
    <x v="811"/>
    <x v="3862"/>
    <x v="0"/>
    <x v="0"/>
    <x v="0"/>
    <x v="0"/>
    <x v="0"/>
    <x v="0"/>
    <x v="11"/>
    <x v="0"/>
  </r>
  <r>
    <x v="4"/>
    <x v="0"/>
    <x v="222"/>
    <x v="238"/>
    <x v="72"/>
    <x v="3"/>
    <x v="7116"/>
    <x v="1924"/>
    <x v="1"/>
    <x v="0"/>
    <x v="1932"/>
    <x v="657"/>
    <x v="3863"/>
    <x v="5"/>
    <x v="0"/>
    <x v="27"/>
    <x v="27"/>
    <x v="0"/>
    <x v="0"/>
    <x v="11"/>
    <x v="0"/>
  </r>
  <r>
    <x v="4"/>
    <x v="0"/>
    <x v="2"/>
    <x v="2"/>
    <x v="72"/>
    <x v="3"/>
    <x v="7117"/>
    <x v="1224"/>
    <x v="1"/>
    <x v="0"/>
    <x v="2464"/>
    <x v="748"/>
    <x v="3864"/>
    <x v="0"/>
    <x v="0"/>
    <x v="0"/>
    <x v="0"/>
    <x v="0"/>
    <x v="0"/>
    <x v="11"/>
    <x v="0"/>
  </r>
  <r>
    <x v="4"/>
    <x v="0"/>
    <x v="3"/>
    <x v="3"/>
    <x v="72"/>
    <x v="3"/>
    <x v="7118"/>
    <x v="989"/>
    <x v="1"/>
    <x v="0"/>
    <x v="2465"/>
    <x v="812"/>
    <x v="3865"/>
    <x v="0"/>
    <x v="0"/>
    <x v="0"/>
    <x v="0"/>
    <x v="0"/>
    <x v="0"/>
    <x v="11"/>
    <x v="0"/>
  </r>
  <r>
    <x v="4"/>
    <x v="0"/>
    <x v="698"/>
    <x v="746"/>
    <x v="72"/>
    <x v="3"/>
    <x v="7119"/>
    <x v="371"/>
    <x v="1"/>
    <x v="0"/>
    <x v="2466"/>
    <x v="813"/>
    <x v="3866"/>
    <x v="0"/>
    <x v="0"/>
    <x v="0"/>
    <x v="0"/>
    <x v="0"/>
    <x v="0"/>
    <x v="11"/>
    <x v="0"/>
  </r>
  <r>
    <x v="4"/>
    <x v="0"/>
    <x v="4"/>
    <x v="4"/>
    <x v="72"/>
    <x v="3"/>
    <x v="7120"/>
    <x v="710"/>
    <x v="1"/>
    <x v="0"/>
    <x v="2467"/>
    <x v="814"/>
    <x v="3867"/>
    <x v="0"/>
    <x v="0"/>
    <x v="2"/>
    <x v="2"/>
    <x v="0"/>
    <x v="0"/>
    <x v="11"/>
    <x v="0"/>
  </r>
  <r>
    <x v="4"/>
    <x v="0"/>
    <x v="121"/>
    <x v="131"/>
    <x v="72"/>
    <x v="3"/>
    <x v="7121"/>
    <x v="657"/>
    <x v="1"/>
    <x v="0"/>
    <x v="1968"/>
    <x v="749"/>
    <x v="3868"/>
    <x v="0"/>
    <x v="0"/>
    <x v="2"/>
    <x v="2"/>
    <x v="0"/>
    <x v="0"/>
    <x v="11"/>
    <x v="0"/>
  </r>
  <r>
    <x v="4"/>
    <x v="0"/>
    <x v="5"/>
    <x v="5"/>
    <x v="72"/>
    <x v="3"/>
    <x v="7122"/>
    <x v="480"/>
    <x v="1"/>
    <x v="0"/>
    <x v="2468"/>
    <x v="815"/>
    <x v="3869"/>
    <x v="0"/>
    <x v="0"/>
    <x v="2"/>
    <x v="2"/>
    <x v="0"/>
    <x v="0"/>
    <x v="11"/>
    <x v="0"/>
  </r>
  <r>
    <x v="4"/>
    <x v="0"/>
    <x v="9"/>
    <x v="9"/>
    <x v="72"/>
    <x v="3"/>
    <x v="7123"/>
    <x v="1298"/>
    <x v="1"/>
    <x v="0"/>
    <x v="2469"/>
    <x v="816"/>
    <x v="3870"/>
    <x v="0"/>
    <x v="0"/>
    <x v="2"/>
    <x v="2"/>
    <x v="0"/>
    <x v="0"/>
    <x v="11"/>
    <x v="0"/>
  </r>
  <r>
    <x v="4"/>
    <x v="0"/>
    <x v="339"/>
    <x v="367"/>
    <x v="72"/>
    <x v="3"/>
    <x v="7124"/>
    <x v="589"/>
    <x v="1"/>
    <x v="0"/>
    <x v="2470"/>
    <x v="817"/>
    <x v="3871"/>
    <x v="0"/>
    <x v="0"/>
    <x v="2"/>
    <x v="2"/>
    <x v="0"/>
    <x v="0"/>
    <x v="11"/>
    <x v="0"/>
  </r>
  <r>
    <x v="4"/>
    <x v="0"/>
    <x v="459"/>
    <x v="487"/>
    <x v="72"/>
    <x v="3"/>
    <x v="7125"/>
    <x v="1925"/>
    <x v="1"/>
    <x v="0"/>
    <x v="2471"/>
    <x v="818"/>
    <x v="3872"/>
    <x v="2"/>
    <x v="1"/>
    <x v="5"/>
    <x v="5"/>
    <x v="0"/>
    <x v="0"/>
    <x v="11"/>
    <x v="0"/>
  </r>
  <r>
    <x v="4"/>
    <x v="0"/>
    <x v="12"/>
    <x v="12"/>
    <x v="72"/>
    <x v="3"/>
    <x v="7126"/>
    <x v="4"/>
    <x v="1"/>
    <x v="0"/>
    <x v="4"/>
    <x v="444"/>
    <x v="0"/>
    <x v="1"/>
    <x v="1"/>
    <x v="4"/>
    <x v="4"/>
    <x v="0"/>
    <x v="0"/>
    <x v="11"/>
    <x v="0"/>
  </r>
  <r>
    <x v="4"/>
    <x v="0"/>
    <x v="409"/>
    <x v="437"/>
    <x v="72"/>
    <x v="3"/>
    <x v="7127"/>
    <x v="1926"/>
    <x v="1"/>
    <x v="0"/>
    <x v="2472"/>
    <x v="819"/>
    <x v="3873"/>
    <x v="1"/>
    <x v="1"/>
    <x v="4"/>
    <x v="4"/>
    <x v="0"/>
    <x v="0"/>
    <x v="11"/>
    <x v="0"/>
  </r>
  <r>
    <x v="4"/>
    <x v="0"/>
    <x v="13"/>
    <x v="13"/>
    <x v="72"/>
    <x v="3"/>
    <x v="7128"/>
    <x v="1927"/>
    <x v="1"/>
    <x v="0"/>
    <x v="2473"/>
    <x v="757"/>
    <x v="3874"/>
    <x v="2"/>
    <x v="1"/>
    <x v="5"/>
    <x v="5"/>
    <x v="0"/>
    <x v="0"/>
    <x v="11"/>
    <x v="0"/>
  </r>
  <r>
    <x v="4"/>
    <x v="0"/>
    <x v="129"/>
    <x v="139"/>
    <x v="72"/>
    <x v="3"/>
    <x v="7129"/>
    <x v="802"/>
    <x v="1"/>
    <x v="0"/>
    <x v="973"/>
    <x v="820"/>
    <x v="3875"/>
    <x v="2"/>
    <x v="1"/>
    <x v="5"/>
    <x v="5"/>
    <x v="0"/>
    <x v="0"/>
    <x v="11"/>
    <x v="0"/>
  </r>
  <r>
    <x v="4"/>
    <x v="0"/>
    <x v="130"/>
    <x v="140"/>
    <x v="72"/>
    <x v="3"/>
    <x v="7130"/>
    <x v="1928"/>
    <x v="1"/>
    <x v="0"/>
    <x v="2474"/>
    <x v="821"/>
    <x v="3876"/>
    <x v="2"/>
    <x v="1"/>
    <x v="5"/>
    <x v="5"/>
    <x v="0"/>
    <x v="0"/>
    <x v="11"/>
    <x v="0"/>
  </r>
  <r>
    <x v="4"/>
    <x v="0"/>
    <x v="224"/>
    <x v="240"/>
    <x v="72"/>
    <x v="3"/>
    <x v="7131"/>
    <x v="1897"/>
    <x v="1"/>
    <x v="0"/>
    <x v="2475"/>
    <x v="822"/>
    <x v="3877"/>
    <x v="1"/>
    <x v="1"/>
    <x v="4"/>
    <x v="4"/>
    <x v="0"/>
    <x v="0"/>
    <x v="11"/>
    <x v="0"/>
  </r>
  <r>
    <x v="4"/>
    <x v="0"/>
    <x v="410"/>
    <x v="438"/>
    <x v="72"/>
    <x v="3"/>
    <x v="7132"/>
    <x v="1929"/>
    <x v="1"/>
    <x v="0"/>
    <x v="2476"/>
    <x v="823"/>
    <x v="3878"/>
    <x v="1"/>
    <x v="1"/>
    <x v="4"/>
    <x v="4"/>
    <x v="0"/>
    <x v="0"/>
    <x v="11"/>
    <x v="0"/>
  </r>
  <r>
    <x v="4"/>
    <x v="0"/>
    <x v="21"/>
    <x v="21"/>
    <x v="72"/>
    <x v="3"/>
    <x v="7133"/>
    <x v="1930"/>
    <x v="1"/>
    <x v="0"/>
    <x v="2477"/>
    <x v="667"/>
    <x v="3879"/>
    <x v="1"/>
    <x v="1"/>
    <x v="8"/>
    <x v="8"/>
    <x v="0"/>
    <x v="0"/>
    <x v="11"/>
    <x v="0"/>
  </r>
  <r>
    <x v="4"/>
    <x v="0"/>
    <x v="294"/>
    <x v="316"/>
    <x v="72"/>
    <x v="3"/>
    <x v="7134"/>
    <x v="1931"/>
    <x v="1"/>
    <x v="0"/>
    <x v="2478"/>
    <x v="824"/>
    <x v="3880"/>
    <x v="1"/>
    <x v="1"/>
    <x v="8"/>
    <x v="8"/>
    <x v="0"/>
    <x v="0"/>
    <x v="11"/>
    <x v="0"/>
  </r>
  <r>
    <x v="4"/>
    <x v="0"/>
    <x v="343"/>
    <x v="371"/>
    <x v="72"/>
    <x v="3"/>
    <x v="7135"/>
    <x v="1932"/>
    <x v="1"/>
    <x v="0"/>
    <x v="2479"/>
    <x v="825"/>
    <x v="3881"/>
    <x v="1"/>
    <x v="1"/>
    <x v="4"/>
    <x v="4"/>
    <x v="0"/>
    <x v="0"/>
    <x v="11"/>
    <x v="0"/>
  </r>
  <r>
    <x v="4"/>
    <x v="0"/>
    <x v="228"/>
    <x v="244"/>
    <x v="72"/>
    <x v="3"/>
    <x v="7136"/>
    <x v="1933"/>
    <x v="1"/>
    <x v="0"/>
    <x v="537"/>
    <x v="826"/>
    <x v="3882"/>
    <x v="1"/>
    <x v="1"/>
    <x v="4"/>
    <x v="4"/>
    <x v="0"/>
    <x v="0"/>
    <x v="11"/>
    <x v="0"/>
  </r>
  <r>
    <x v="4"/>
    <x v="0"/>
    <x v="229"/>
    <x v="245"/>
    <x v="72"/>
    <x v="3"/>
    <x v="7137"/>
    <x v="1934"/>
    <x v="1"/>
    <x v="0"/>
    <x v="2480"/>
    <x v="827"/>
    <x v="3883"/>
    <x v="1"/>
    <x v="1"/>
    <x v="4"/>
    <x v="4"/>
    <x v="0"/>
    <x v="0"/>
    <x v="11"/>
    <x v="0"/>
  </r>
  <r>
    <x v="4"/>
    <x v="0"/>
    <x v="347"/>
    <x v="375"/>
    <x v="72"/>
    <x v="3"/>
    <x v="7138"/>
    <x v="1935"/>
    <x v="1"/>
    <x v="0"/>
    <x v="2453"/>
    <x v="828"/>
    <x v="3884"/>
    <x v="2"/>
    <x v="1"/>
    <x v="7"/>
    <x v="7"/>
    <x v="0"/>
    <x v="0"/>
    <x v="11"/>
    <x v="0"/>
  </r>
  <r>
    <x v="4"/>
    <x v="0"/>
    <x v="349"/>
    <x v="377"/>
    <x v="72"/>
    <x v="3"/>
    <x v="7139"/>
    <x v="953"/>
    <x v="1"/>
    <x v="0"/>
    <x v="1813"/>
    <x v="829"/>
    <x v="3885"/>
    <x v="1"/>
    <x v="1"/>
    <x v="4"/>
    <x v="4"/>
    <x v="0"/>
    <x v="0"/>
    <x v="11"/>
    <x v="0"/>
  </r>
  <r>
    <x v="4"/>
    <x v="0"/>
    <x v="351"/>
    <x v="379"/>
    <x v="72"/>
    <x v="3"/>
    <x v="7140"/>
    <x v="238"/>
    <x v="1"/>
    <x v="0"/>
    <x v="284"/>
    <x v="830"/>
    <x v="3886"/>
    <x v="1"/>
    <x v="1"/>
    <x v="4"/>
    <x v="4"/>
    <x v="0"/>
    <x v="0"/>
    <x v="11"/>
    <x v="0"/>
  </r>
  <r>
    <x v="4"/>
    <x v="0"/>
    <x v="355"/>
    <x v="383"/>
    <x v="72"/>
    <x v="3"/>
    <x v="7141"/>
    <x v="684"/>
    <x v="1"/>
    <x v="0"/>
    <x v="834"/>
    <x v="761"/>
    <x v="3887"/>
    <x v="1"/>
    <x v="1"/>
    <x v="4"/>
    <x v="4"/>
    <x v="0"/>
    <x v="0"/>
    <x v="11"/>
    <x v="0"/>
  </r>
  <r>
    <x v="4"/>
    <x v="0"/>
    <x v="358"/>
    <x v="386"/>
    <x v="72"/>
    <x v="3"/>
    <x v="7142"/>
    <x v="1049"/>
    <x v="1"/>
    <x v="0"/>
    <x v="1267"/>
    <x v="196"/>
    <x v="3888"/>
    <x v="1"/>
    <x v="1"/>
    <x v="4"/>
    <x v="4"/>
    <x v="0"/>
    <x v="0"/>
    <x v="11"/>
    <x v="0"/>
  </r>
  <r>
    <x v="4"/>
    <x v="0"/>
    <x v="415"/>
    <x v="747"/>
    <x v="72"/>
    <x v="3"/>
    <x v="7143"/>
    <x v="1936"/>
    <x v="1"/>
    <x v="0"/>
    <x v="2481"/>
    <x v="831"/>
    <x v="3889"/>
    <x v="2"/>
    <x v="1"/>
    <x v="7"/>
    <x v="7"/>
    <x v="0"/>
    <x v="0"/>
    <x v="11"/>
    <x v="0"/>
  </r>
  <r>
    <x v="4"/>
    <x v="0"/>
    <x v="28"/>
    <x v="28"/>
    <x v="72"/>
    <x v="3"/>
    <x v="7144"/>
    <x v="1937"/>
    <x v="1"/>
    <x v="0"/>
    <x v="2482"/>
    <x v="769"/>
    <x v="3890"/>
    <x v="1"/>
    <x v="1"/>
    <x v="10"/>
    <x v="10"/>
    <x v="0"/>
    <x v="0"/>
    <x v="11"/>
    <x v="0"/>
  </r>
  <r>
    <x v="4"/>
    <x v="0"/>
    <x v="298"/>
    <x v="320"/>
    <x v="72"/>
    <x v="3"/>
    <x v="7145"/>
    <x v="1938"/>
    <x v="1"/>
    <x v="0"/>
    <x v="2483"/>
    <x v="677"/>
    <x v="3891"/>
    <x v="1"/>
    <x v="1"/>
    <x v="31"/>
    <x v="31"/>
    <x v="0"/>
    <x v="0"/>
    <x v="11"/>
    <x v="0"/>
  </r>
  <r>
    <x v="4"/>
    <x v="0"/>
    <x v="361"/>
    <x v="389"/>
    <x v="72"/>
    <x v="3"/>
    <x v="7146"/>
    <x v="687"/>
    <x v="1"/>
    <x v="0"/>
    <x v="279"/>
    <x v="832"/>
    <x v="3892"/>
    <x v="2"/>
    <x v="1"/>
    <x v="22"/>
    <x v="22"/>
    <x v="0"/>
    <x v="0"/>
    <x v="11"/>
    <x v="0"/>
  </r>
  <r>
    <x v="4"/>
    <x v="0"/>
    <x v="235"/>
    <x v="251"/>
    <x v="72"/>
    <x v="3"/>
    <x v="7147"/>
    <x v="1939"/>
    <x v="1"/>
    <x v="0"/>
    <x v="2484"/>
    <x v="678"/>
    <x v="3893"/>
    <x v="1"/>
    <x v="1"/>
    <x v="11"/>
    <x v="11"/>
    <x v="0"/>
    <x v="0"/>
    <x v="11"/>
    <x v="0"/>
  </r>
  <r>
    <x v="4"/>
    <x v="0"/>
    <x v="136"/>
    <x v="146"/>
    <x v="72"/>
    <x v="3"/>
    <x v="7148"/>
    <x v="1940"/>
    <x v="1"/>
    <x v="0"/>
    <x v="2485"/>
    <x v="770"/>
    <x v="3894"/>
    <x v="1"/>
    <x v="1"/>
    <x v="11"/>
    <x v="11"/>
    <x v="0"/>
    <x v="0"/>
    <x v="11"/>
    <x v="0"/>
  </r>
  <r>
    <x v="4"/>
    <x v="0"/>
    <x v="416"/>
    <x v="444"/>
    <x v="72"/>
    <x v="3"/>
    <x v="7149"/>
    <x v="340"/>
    <x v="1"/>
    <x v="0"/>
    <x v="412"/>
    <x v="833"/>
    <x v="3895"/>
    <x v="2"/>
    <x v="1"/>
    <x v="22"/>
    <x v="22"/>
    <x v="0"/>
    <x v="0"/>
    <x v="11"/>
    <x v="0"/>
  </r>
  <r>
    <x v="4"/>
    <x v="0"/>
    <x v="461"/>
    <x v="489"/>
    <x v="72"/>
    <x v="3"/>
    <x v="7150"/>
    <x v="1941"/>
    <x v="1"/>
    <x v="0"/>
    <x v="2486"/>
    <x v="834"/>
    <x v="3896"/>
    <x v="2"/>
    <x v="1"/>
    <x v="22"/>
    <x v="22"/>
    <x v="0"/>
    <x v="0"/>
    <x v="11"/>
    <x v="0"/>
  </r>
  <r>
    <x v="4"/>
    <x v="0"/>
    <x v="365"/>
    <x v="393"/>
    <x v="72"/>
    <x v="3"/>
    <x v="7151"/>
    <x v="1942"/>
    <x v="1"/>
    <x v="0"/>
    <x v="2487"/>
    <x v="835"/>
    <x v="3897"/>
    <x v="2"/>
    <x v="1"/>
    <x v="22"/>
    <x v="22"/>
    <x v="0"/>
    <x v="0"/>
    <x v="11"/>
    <x v="0"/>
  </r>
  <r>
    <x v="4"/>
    <x v="0"/>
    <x v="675"/>
    <x v="717"/>
    <x v="72"/>
    <x v="3"/>
    <x v="7152"/>
    <x v="1040"/>
    <x v="2"/>
    <x v="1"/>
    <x v="2488"/>
    <x v="836"/>
    <x v="3898"/>
    <x v="2"/>
    <x v="1"/>
    <x v="14"/>
    <x v="14"/>
    <x v="0"/>
    <x v="0"/>
    <x v="11"/>
    <x v="0"/>
  </r>
  <r>
    <x v="4"/>
    <x v="0"/>
    <x v="462"/>
    <x v="490"/>
    <x v="72"/>
    <x v="3"/>
    <x v="7153"/>
    <x v="44"/>
    <x v="2"/>
    <x v="1"/>
    <x v="1346"/>
    <x v="837"/>
    <x v="3899"/>
    <x v="2"/>
    <x v="1"/>
    <x v="14"/>
    <x v="14"/>
    <x v="0"/>
    <x v="0"/>
    <x v="11"/>
    <x v="0"/>
  </r>
  <r>
    <x v="4"/>
    <x v="0"/>
    <x v="247"/>
    <x v="263"/>
    <x v="72"/>
    <x v="3"/>
    <x v="7154"/>
    <x v="7"/>
    <x v="2"/>
    <x v="1"/>
    <x v="2489"/>
    <x v="687"/>
    <x v="3900"/>
    <x v="1"/>
    <x v="1"/>
    <x v="15"/>
    <x v="15"/>
    <x v="0"/>
    <x v="0"/>
    <x v="11"/>
    <x v="0"/>
  </r>
  <r>
    <x v="4"/>
    <x v="0"/>
    <x v="476"/>
    <x v="504"/>
    <x v="72"/>
    <x v="3"/>
    <x v="7155"/>
    <x v="351"/>
    <x v="2"/>
    <x v="1"/>
    <x v="216"/>
    <x v="838"/>
    <x v="3901"/>
    <x v="1"/>
    <x v="1"/>
    <x v="15"/>
    <x v="15"/>
    <x v="0"/>
    <x v="0"/>
    <x v="11"/>
    <x v="0"/>
  </r>
  <r>
    <x v="4"/>
    <x v="0"/>
    <x v="586"/>
    <x v="623"/>
    <x v="72"/>
    <x v="3"/>
    <x v="7156"/>
    <x v="604"/>
    <x v="2"/>
    <x v="1"/>
    <x v="2490"/>
    <x v="839"/>
    <x v="3902"/>
    <x v="2"/>
    <x v="1"/>
    <x v="14"/>
    <x v="14"/>
    <x v="0"/>
    <x v="0"/>
    <x v="11"/>
    <x v="0"/>
  </r>
  <r>
    <x v="4"/>
    <x v="0"/>
    <x v="39"/>
    <x v="39"/>
    <x v="72"/>
    <x v="3"/>
    <x v="7157"/>
    <x v="36"/>
    <x v="2"/>
    <x v="1"/>
    <x v="36"/>
    <x v="840"/>
    <x v="3903"/>
    <x v="2"/>
    <x v="1"/>
    <x v="14"/>
    <x v="14"/>
    <x v="0"/>
    <x v="0"/>
    <x v="11"/>
    <x v="0"/>
  </r>
  <r>
    <x v="4"/>
    <x v="0"/>
    <x v="40"/>
    <x v="40"/>
    <x v="72"/>
    <x v="3"/>
    <x v="7158"/>
    <x v="908"/>
    <x v="2"/>
    <x v="1"/>
    <x v="1735"/>
    <x v="841"/>
    <x v="3904"/>
    <x v="2"/>
    <x v="1"/>
    <x v="14"/>
    <x v="14"/>
    <x v="0"/>
    <x v="0"/>
    <x v="11"/>
    <x v="0"/>
  </r>
  <r>
    <x v="4"/>
    <x v="0"/>
    <x v="42"/>
    <x v="42"/>
    <x v="72"/>
    <x v="3"/>
    <x v="7159"/>
    <x v="1943"/>
    <x v="2"/>
    <x v="1"/>
    <x v="2491"/>
    <x v="842"/>
    <x v="3905"/>
    <x v="2"/>
    <x v="1"/>
    <x v="5"/>
    <x v="5"/>
    <x v="0"/>
    <x v="0"/>
    <x v="11"/>
    <x v="0"/>
  </r>
  <r>
    <x v="4"/>
    <x v="0"/>
    <x v="43"/>
    <x v="43"/>
    <x v="72"/>
    <x v="3"/>
    <x v="7160"/>
    <x v="1077"/>
    <x v="2"/>
    <x v="1"/>
    <x v="2492"/>
    <x v="843"/>
    <x v="3906"/>
    <x v="2"/>
    <x v="1"/>
    <x v="5"/>
    <x v="5"/>
    <x v="0"/>
    <x v="0"/>
    <x v="11"/>
    <x v="0"/>
  </r>
  <r>
    <x v="4"/>
    <x v="0"/>
    <x v="45"/>
    <x v="45"/>
    <x v="72"/>
    <x v="3"/>
    <x v="7161"/>
    <x v="748"/>
    <x v="2"/>
    <x v="1"/>
    <x v="2493"/>
    <x v="844"/>
    <x v="3907"/>
    <x v="2"/>
    <x v="1"/>
    <x v="5"/>
    <x v="5"/>
    <x v="0"/>
    <x v="0"/>
    <x v="11"/>
    <x v="0"/>
  </r>
  <r>
    <x v="4"/>
    <x v="0"/>
    <x v="143"/>
    <x v="153"/>
    <x v="72"/>
    <x v="3"/>
    <x v="7162"/>
    <x v="84"/>
    <x v="2"/>
    <x v="2"/>
    <x v="183"/>
    <x v="845"/>
    <x v="3908"/>
    <x v="2"/>
    <x v="1"/>
    <x v="14"/>
    <x v="14"/>
    <x v="0"/>
    <x v="0"/>
    <x v="11"/>
    <x v="0"/>
  </r>
  <r>
    <x v="4"/>
    <x v="0"/>
    <x v="659"/>
    <x v="697"/>
    <x v="72"/>
    <x v="3"/>
    <x v="7163"/>
    <x v="1944"/>
    <x v="2"/>
    <x v="1"/>
    <x v="2494"/>
    <x v="846"/>
    <x v="3909"/>
    <x v="1"/>
    <x v="1"/>
    <x v="32"/>
    <x v="32"/>
    <x v="0"/>
    <x v="0"/>
    <x v="11"/>
    <x v="0"/>
  </r>
  <r>
    <x v="4"/>
    <x v="0"/>
    <x v="369"/>
    <x v="397"/>
    <x v="72"/>
    <x v="3"/>
    <x v="7164"/>
    <x v="108"/>
    <x v="2"/>
    <x v="1"/>
    <x v="2495"/>
    <x v="847"/>
    <x v="3910"/>
    <x v="2"/>
    <x v="1"/>
    <x v="22"/>
    <x v="22"/>
    <x v="0"/>
    <x v="0"/>
    <x v="11"/>
    <x v="0"/>
  </r>
  <r>
    <x v="4"/>
    <x v="0"/>
    <x v="663"/>
    <x v="702"/>
    <x v="72"/>
    <x v="3"/>
    <x v="7165"/>
    <x v="1945"/>
    <x v="2"/>
    <x v="2"/>
    <x v="2496"/>
    <x v="848"/>
    <x v="3911"/>
    <x v="2"/>
    <x v="1"/>
    <x v="14"/>
    <x v="14"/>
    <x v="0"/>
    <x v="0"/>
    <x v="11"/>
    <x v="0"/>
  </r>
  <r>
    <x v="4"/>
    <x v="0"/>
    <x v="63"/>
    <x v="62"/>
    <x v="72"/>
    <x v="3"/>
    <x v="7166"/>
    <x v="1946"/>
    <x v="2"/>
    <x v="1"/>
    <x v="2497"/>
    <x v="849"/>
    <x v="3912"/>
    <x v="3"/>
    <x v="2"/>
    <x v="17"/>
    <x v="17"/>
    <x v="0"/>
    <x v="0"/>
    <x v="11"/>
    <x v="0"/>
  </r>
  <r>
    <x v="4"/>
    <x v="0"/>
    <x v="157"/>
    <x v="167"/>
    <x v="72"/>
    <x v="3"/>
    <x v="7167"/>
    <x v="1947"/>
    <x v="2"/>
    <x v="1"/>
    <x v="2498"/>
    <x v="850"/>
    <x v="3913"/>
    <x v="3"/>
    <x v="2"/>
    <x v="9"/>
    <x v="9"/>
    <x v="0"/>
    <x v="0"/>
    <x v="11"/>
    <x v="0"/>
  </r>
  <r>
    <x v="4"/>
    <x v="0"/>
    <x v="372"/>
    <x v="400"/>
    <x v="72"/>
    <x v="3"/>
    <x v="7168"/>
    <x v="108"/>
    <x v="2"/>
    <x v="1"/>
    <x v="2495"/>
    <x v="851"/>
    <x v="3914"/>
    <x v="2"/>
    <x v="1"/>
    <x v="22"/>
    <x v="22"/>
    <x v="0"/>
    <x v="0"/>
    <x v="11"/>
    <x v="0"/>
  </r>
  <r>
    <x v="4"/>
    <x v="0"/>
    <x v="427"/>
    <x v="453"/>
    <x v="72"/>
    <x v="3"/>
    <x v="7169"/>
    <x v="1948"/>
    <x v="2"/>
    <x v="1"/>
    <x v="2499"/>
    <x v="804"/>
    <x v="3915"/>
    <x v="3"/>
    <x v="2"/>
    <x v="17"/>
    <x v="17"/>
    <x v="0"/>
    <x v="0"/>
    <x v="11"/>
    <x v="0"/>
  </r>
  <r>
    <x v="4"/>
    <x v="0"/>
    <x v="624"/>
    <x v="658"/>
    <x v="72"/>
    <x v="3"/>
    <x v="7170"/>
    <x v="1949"/>
    <x v="2"/>
    <x v="2"/>
    <x v="609"/>
    <x v="852"/>
    <x v="3916"/>
    <x v="2"/>
    <x v="1"/>
    <x v="14"/>
    <x v="14"/>
    <x v="0"/>
    <x v="0"/>
    <x v="11"/>
    <x v="0"/>
  </r>
  <r>
    <x v="4"/>
    <x v="0"/>
    <x v="324"/>
    <x v="346"/>
    <x v="72"/>
    <x v="3"/>
    <x v="7171"/>
    <x v="47"/>
    <x v="2"/>
    <x v="2"/>
    <x v="68"/>
    <x v="622"/>
    <x v="3917"/>
    <x v="4"/>
    <x v="3"/>
    <x v="21"/>
    <x v="21"/>
    <x v="0"/>
    <x v="0"/>
    <x v="11"/>
    <x v="0"/>
  </r>
  <r>
    <x v="4"/>
    <x v="0"/>
    <x v="433"/>
    <x v="459"/>
    <x v="72"/>
    <x v="3"/>
    <x v="7172"/>
    <x v="46"/>
    <x v="2"/>
    <x v="2"/>
    <x v="645"/>
    <x v="730"/>
    <x v="3918"/>
    <x v="4"/>
    <x v="3"/>
    <x v="20"/>
    <x v="20"/>
    <x v="0"/>
    <x v="0"/>
    <x v="11"/>
    <x v="0"/>
  </r>
  <r>
    <x v="4"/>
    <x v="0"/>
    <x v="160"/>
    <x v="170"/>
    <x v="72"/>
    <x v="3"/>
    <x v="7173"/>
    <x v="1258"/>
    <x v="2"/>
    <x v="2"/>
    <x v="2500"/>
    <x v="853"/>
    <x v="3919"/>
    <x v="4"/>
    <x v="3"/>
    <x v="20"/>
    <x v="20"/>
    <x v="0"/>
    <x v="0"/>
    <x v="11"/>
    <x v="0"/>
  </r>
  <r>
    <x v="4"/>
    <x v="0"/>
    <x v="165"/>
    <x v="175"/>
    <x v="72"/>
    <x v="3"/>
    <x v="7174"/>
    <x v="47"/>
    <x v="2"/>
    <x v="2"/>
    <x v="68"/>
    <x v="786"/>
    <x v="3834"/>
    <x v="4"/>
    <x v="3"/>
    <x v="21"/>
    <x v="21"/>
    <x v="0"/>
    <x v="0"/>
    <x v="11"/>
    <x v="0"/>
  </r>
  <r>
    <x v="4"/>
    <x v="0"/>
    <x v="166"/>
    <x v="176"/>
    <x v="72"/>
    <x v="3"/>
    <x v="7175"/>
    <x v="116"/>
    <x v="2"/>
    <x v="2"/>
    <x v="187"/>
    <x v="854"/>
    <x v="3920"/>
    <x v="4"/>
    <x v="3"/>
    <x v="16"/>
    <x v="16"/>
    <x v="0"/>
    <x v="0"/>
    <x v="11"/>
    <x v="0"/>
  </r>
  <r>
    <x v="4"/>
    <x v="0"/>
    <x v="76"/>
    <x v="75"/>
    <x v="72"/>
    <x v="3"/>
    <x v="7176"/>
    <x v="47"/>
    <x v="2"/>
    <x v="2"/>
    <x v="68"/>
    <x v="622"/>
    <x v="3917"/>
    <x v="4"/>
    <x v="3"/>
    <x v="21"/>
    <x v="21"/>
    <x v="0"/>
    <x v="0"/>
    <x v="11"/>
    <x v="0"/>
  </r>
  <r>
    <x v="4"/>
    <x v="0"/>
    <x v="436"/>
    <x v="462"/>
    <x v="72"/>
    <x v="3"/>
    <x v="7177"/>
    <x v="116"/>
    <x v="2"/>
    <x v="2"/>
    <x v="243"/>
    <x v="702"/>
    <x v="3828"/>
    <x v="4"/>
    <x v="3"/>
    <x v="20"/>
    <x v="20"/>
    <x v="0"/>
    <x v="0"/>
    <x v="11"/>
    <x v="0"/>
  </r>
  <r>
    <x v="4"/>
    <x v="0"/>
    <x v="167"/>
    <x v="177"/>
    <x v="72"/>
    <x v="3"/>
    <x v="7178"/>
    <x v="52"/>
    <x v="2"/>
    <x v="2"/>
    <x v="383"/>
    <x v="855"/>
    <x v="3921"/>
    <x v="4"/>
    <x v="3"/>
    <x v="20"/>
    <x v="20"/>
    <x v="0"/>
    <x v="0"/>
    <x v="11"/>
    <x v="0"/>
  </r>
  <r>
    <x v="4"/>
    <x v="0"/>
    <x v="168"/>
    <x v="178"/>
    <x v="72"/>
    <x v="3"/>
    <x v="7179"/>
    <x v="116"/>
    <x v="2"/>
    <x v="2"/>
    <x v="187"/>
    <x v="856"/>
    <x v="3922"/>
    <x v="4"/>
    <x v="3"/>
    <x v="16"/>
    <x v="16"/>
    <x v="0"/>
    <x v="0"/>
    <x v="11"/>
    <x v="0"/>
  </r>
  <r>
    <x v="4"/>
    <x v="0"/>
    <x v="699"/>
    <x v="666"/>
    <x v="72"/>
    <x v="3"/>
    <x v="7180"/>
    <x v="477"/>
    <x v="2"/>
    <x v="1"/>
    <x v="2501"/>
    <x v="857"/>
    <x v="3923"/>
    <x v="2"/>
    <x v="1"/>
    <x v="22"/>
    <x v="22"/>
    <x v="0"/>
    <x v="0"/>
    <x v="11"/>
    <x v="0"/>
  </r>
  <r>
    <x v="4"/>
    <x v="0"/>
    <x v="170"/>
    <x v="180"/>
    <x v="72"/>
    <x v="3"/>
    <x v="7181"/>
    <x v="570"/>
    <x v="2"/>
    <x v="2"/>
    <x v="2502"/>
    <x v="858"/>
    <x v="3924"/>
    <x v="4"/>
    <x v="3"/>
    <x v="20"/>
    <x v="20"/>
    <x v="0"/>
    <x v="0"/>
    <x v="11"/>
    <x v="0"/>
  </r>
  <r>
    <x v="4"/>
    <x v="0"/>
    <x v="83"/>
    <x v="82"/>
    <x v="72"/>
    <x v="3"/>
    <x v="7182"/>
    <x v="122"/>
    <x v="2"/>
    <x v="2"/>
    <x v="144"/>
    <x v="711"/>
    <x v="3925"/>
    <x v="4"/>
    <x v="3"/>
    <x v="21"/>
    <x v="21"/>
    <x v="0"/>
    <x v="0"/>
    <x v="11"/>
    <x v="0"/>
  </r>
  <r>
    <x v="4"/>
    <x v="0"/>
    <x v="172"/>
    <x v="182"/>
    <x v="72"/>
    <x v="3"/>
    <x v="7183"/>
    <x v="174"/>
    <x v="2"/>
    <x v="2"/>
    <x v="2185"/>
    <x v="624"/>
    <x v="3926"/>
    <x v="4"/>
    <x v="3"/>
    <x v="16"/>
    <x v="16"/>
    <x v="0"/>
    <x v="0"/>
    <x v="11"/>
    <x v="0"/>
  </r>
  <r>
    <x v="4"/>
    <x v="0"/>
    <x v="172"/>
    <x v="182"/>
    <x v="72"/>
    <x v="3"/>
    <x v="7184"/>
    <x v="1950"/>
    <x v="2"/>
    <x v="2"/>
    <x v="2503"/>
    <x v="624"/>
    <x v="3927"/>
    <x v="4"/>
    <x v="3"/>
    <x v="16"/>
    <x v="16"/>
    <x v="0"/>
    <x v="0"/>
    <x v="11"/>
    <x v="0"/>
  </r>
  <r>
    <x v="4"/>
    <x v="0"/>
    <x v="173"/>
    <x v="183"/>
    <x v="72"/>
    <x v="3"/>
    <x v="7185"/>
    <x v="223"/>
    <x v="2"/>
    <x v="2"/>
    <x v="939"/>
    <x v="712"/>
    <x v="3928"/>
    <x v="4"/>
    <x v="3"/>
    <x v="21"/>
    <x v="21"/>
    <x v="0"/>
    <x v="0"/>
    <x v="11"/>
    <x v="0"/>
  </r>
  <r>
    <x v="4"/>
    <x v="0"/>
    <x v="329"/>
    <x v="351"/>
    <x v="72"/>
    <x v="3"/>
    <x v="7186"/>
    <x v="118"/>
    <x v="2"/>
    <x v="2"/>
    <x v="119"/>
    <x v="859"/>
    <x v="3929"/>
    <x v="4"/>
    <x v="3"/>
    <x v="19"/>
    <x v="19"/>
    <x v="0"/>
    <x v="0"/>
    <x v="11"/>
    <x v="0"/>
  </r>
  <r>
    <x v="4"/>
    <x v="0"/>
    <x v="330"/>
    <x v="352"/>
    <x v="72"/>
    <x v="3"/>
    <x v="7187"/>
    <x v="354"/>
    <x v="2"/>
    <x v="2"/>
    <x v="591"/>
    <x v="789"/>
    <x v="3930"/>
    <x v="4"/>
    <x v="3"/>
    <x v="19"/>
    <x v="19"/>
    <x v="0"/>
    <x v="0"/>
    <x v="11"/>
    <x v="0"/>
  </r>
  <r>
    <x v="4"/>
    <x v="0"/>
    <x v="87"/>
    <x v="86"/>
    <x v="72"/>
    <x v="3"/>
    <x v="7188"/>
    <x v="1848"/>
    <x v="2"/>
    <x v="1"/>
    <x v="2344"/>
    <x v="860"/>
    <x v="3931"/>
    <x v="1"/>
    <x v="1"/>
    <x v="18"/>
    <x v="18"/>
    <x v="0"/>
    <x v="0"/>
    <x v="11"/>
    <x v="0"/>
  </r>
  <r>
    <x v="4"/>
    <x v="0"/>
    <x v="439"/>
    <x v="465"/>
    <x v="72"/>
    <x v="3"/>
    <x v="7189"/>
    <x v="1929"/>
    <x v="2"/>
    <x v="2"/>
    <x v="2504"/>
    <x v="861"/>
    <x v="3932"/>
    <x v="4"/>
    <x v="3"/>
    <x v="20"/>
    <x v="20"/>
    <x v="0"/>
    <x v="0"/>
    <x v="11"/>
    <x v="0"/>
  </r>
  <r>
    <x v="4"/>
    <x v="0"/>
    <x v="445"/>
    <x v="471"/>
    <x v="72"/>
    <x v="3"/>
    <x v="7190"/>
    <x v="125"/>
    <x v="2"/>
    <x v="2"/>
    <x v="437"/>
    <x v="797"/>
    <x v="3933"/>
    <x v="4"/>
    <x v="3"/>
    <x v="20"/>
    <x v="20"/>
    <x v="0"/>
    <x v="0"/>
    <x v="11"/>
    <x v="0"/>
  </r>
  <r>
    <x v="4"/>
    <x v="0"/>
    <x v="179"/>
    <x v="189"/>
    <x v="72"/>
    <x v="3"/>
    <x v="7191"/>
    <x v="124"/>
    <x v="2"/>
    <x v="2"/>
    <x v="489"/>
    <x v="862"/>
    <x v="3934"/>
    <x v="4"/>
    <x v="3"/>
    <x v="21"/>
    <x v="21"/>
    <x v="0"/>
    <x v="0"/>
    <x v="11"/>
    <x v="0"/>
  </r>
  <r>
    <x v="4"/>
    <x v="0"/>
    <x v="179"/>
    <x v="189"/>
    <x v="72"/>
    <x v="3"/>
    <x v="7192"/>
    <x v="995"/>
    <x v="2"/>
    <x v="2"/>
    <x v="1964"/>
    <x v="862"/>
    <x v="3935"/>
    <x v="4"/>
    <x v="3"/>
    <x v="21"/>
    <x v="21"/>
    <x v="0"/>
    <x v="0"/>
    <x v="11"/>
    <x v="0"/>
  </r>
  <r>
    <x v="4"/>
    <x v="0"/>
    <x v="180"/>
    <x v="190"/>
    <x v="72"/>
    <x v="3"/>
    <x v="7193"/>
    <x v="47"/>
    <x v="2"/>
    <x v="2"/>
    <x v="68"/>
    <x v="794"/>
    <x v="3842"/>
    <x v="4"/>
    <x v="3"/>
    <x v="21"/>
    <x v="21"/>
    <x v="0"/>
    <x v="0"/>
    <x v="11"/>
    <x v="0"/>
  </r>
  <r>
    <x v="4"/>
    <x v="0"/>
    <x v="388"/>
    <x v="416"/>
    <x v="72"/>
    <x v="3"/>
    <x v="7194"/>
    <x v="61"/>
    <x v="2"/>
    <x v="2"/>
    <x v="64"/>
    <x v="795"/>
    <x v="3843"/>
    <x v="4"/>
    <x v="3"/>
    <x v="21"/>
    <x v="21"/>
    <x v="0"/>
    <x v="0"/>
    <x v="11"/>
    <x v="0"/>
  </r>
  <r>
    <x v="4"/>
    <x v="0"/>
    <x v="181"/>
    <x v="191"/>
    <x v="72"/>
    <x v="3"/>
    <x v="7195"/>
    <x v="47"/>
    <x v="2"/>
    <x v="2"/>
    <x v="68"/>
    <x v="796"/>
    <x v="3936"/>
    <x v="4"/>
    <x v="3"/>
    <x v="21"/>
    <x v="21"/>
    <x v="0"/>
    <x v="0"/>
    <x v="11"/>
    <x v="0"/>
  </r>
  <r>
    <x v="4"/>
    <x v="0"/>
    <x v="447"/>
    <x v="473"/>
    <x v="72"/>
    <x v="3"/>
    <x v="7196"/>
    <x v="47"/>
    <x v="2"/>
    <x v="2"/>
    <x v="47"/>
    <x v="856"/>
    <x v="3937"/>
    <x v="4"/>
    <x v="3"/>
    <x v="16"/>
    <x v="16"/>
    <x v="0"/>
    <x v="0"/>
    <x v="11"/>
    <x v="0"/>
  </r>
  <r>
    <x v="4"/>
    <x v="0"/>
    <x v="183"/>
    <x v="193"/>
    <x v="72"/>
    <x v="3"/>
    <x v="7197"/>
    <x v="45"/>
    <x v="2"/>
    <x v="2"/>
    <x v="61"/>
    <x v="786"/>
    <x v="3846"/>
    <x v="4"/>
    <x v="3"/>
    <x v="21"/>
    <x v="21"/>
    <x v="0"/>
    <x v="0"/>
    <x v="11"/>
    <x v="0"/>
  </r>
  <r>
    <x v="4"/>
    <x v="0"/>
    <x v="185"/>
    <x v="195"/>
    <x v="72"/>
    <x v="3"/>
    <x v="7198"/>
    <x v="116"/>
    <x v="2"/>
    <x v="2"/>
    <x v="142"/>
    <x v="798"/>
    <x v="3938"/>
    <x v="4"/>
    <x v="3"/>
    <x v="21"/>
    <x v="21"/>
    <x v="0"/>
    <x v="0"/>
    <x v="11"/>
    <x v="0"/>
  </r>
  <r>
    <x v="4"/>
    <x v="0"/>
    <x v="274"/>
    <x v="290"/>
    <x v="72"/>
    <x v="3"/>
    <x v="7199"/>
    <x v="1951"/>
    <x v="2"/>
    <x v="2"/>
    <x v="1290"/>
    <x v="863"/>
    <x v="3939"/>
    <x v="4"/>
    <x v="3"/>
    <x v="19"/>
    <x v="19"/>
    <x v="0"/>
    <x v="0"/>
    <x v="11"/>
    <x v="0"/>
  </r>
  <r>
    <x v="4"/>
    <x v="0"/>
    <x v="217"/>
    <x v="233"/>
    <x v="72"/>
    <x v="3"/>
    <x v="7200"/>
    <x v="1952"/>
    <x v="2"/>
    <x v="2"/>
    <x v="2505"/>
    <x v="637"/>
    <x v="3940"/>
    <x v="4"/>
    <x v="3"/>
    <x v="16"/>
    <x v="16"/>
    <x v="0"/>
    <x v="0"/>
    <x v="11"/>
    <x v="0"/>
  </r>
  <r>
    <x v="4"/>
    <x v="0"/>
    <x v="335"/>
    <x v="357"/>
    <x v="72"/>
    <x v="3"/>
    <x v="7201"/>
    <x v="47"/>
    <x v="2"/>
    <x v="2"/>
    <x v="68"/>
    <x v="800"/>
    <x v="3941"/>
    <x v="4"/>
    <x v="3"/>
    <x v="19"/>
    <x v="19"/>
    <x v="0"/>
    <x v="0"/>
    <x v="11"/>
    <x v="0"/>
  </r>
  <r>
    <x v="4"/>
    <x v="0"/>
    <x v="457"/>
    <x v="483"/>
    <x v="72"/>
    <x v="3"/>
    <x v="7202"/>
    <x v="52"/>
    <x v="2"/>
    <x v="2"/>
    <x v="383"/>
    <x v="864"/>
    <x v="3942"/>
    <x v="4"/>
    <x v="3"/>
    <x v="20"/>
    <x v="20"/>
    <x v="0"/>
    <x v="0"/>
    <x v="11"/>
    <x v="0"/>
  </r>
  <r>
    <x v="4"/>
    <x v="0"/>
    <x v="278"/>
    <x v="294"/>
    <x v="72"/>
    <x v="3"/>
    <x v="7203"/>
    <x v="118"/>
    <x v="2"/>
    <x v="2"/>
    <x v="1204"/>
    <x v="865"/>
    <x v="3943"/>
    <x v="1"/>
    <x v="1"/>
    <x v="23"/>
    <x v="23"/>
    <x v="0"/>
    <x v="0"/>
    <x v="11"/>
    <x v="0"/>
  </r>
  <r>
    <x v="4"/>
    <x v="0"/>
    <x v="195"/>
    <x v="205"/>
    <x v="72"/>
    <x v="3"/>
    <x v="7204"/>
    <x v="324"/>
    <x v="2"/>
    <x v="2"/>
    <x v="396"/>
    <x v="866"/>
    <x v="3944"/>
    <x v="4"/>
    <x v="3"/>
    <x v="16"/>
    <x v="16"/>
    <x v="0"/>
    <x v="0"/>
    <x v="11"/>
    <x v="0"/>
  </r>
  <r>
    <x v="4"/>
    <x v="0"/>
    <x v="458"/>
    <x v="484"/>
    <x v="72"/>
    <x v="3"/>
    <x v="7205"/>
    <x v="47"/>
    <x v="2"/>
    <x v="2"/>
    <x v="47"/>
    <x v="867"/>
    <x v="3945"/>
    <x v="4"/>
    <x v="3"/>
    <x v="16"/>
    <x v="16"/>
    <x v="0"/>
    <x v="0"/>
    <x v="11"/>
    <x v="0"/>
  </r>
  <r>
    <x v="4"/>
    <x v="0"/>
    <x v="458"/>
    <x v="484"/>
    <x v="72"/>
    <x v="3"/>
    <x v="7206"/>
    <x v="45"/>
    <x v="2"/>
    <x v="2"/>
    <x v="45"/>
    <x v="867"/>
    <x v="3946"/>
    <x v="4"/>
    <x v="3"/>
    <x v="16"/>
    <x v="16"/>
    <x v="0"/>
    <x v="0"/>
    <x v="11"/>
    <x v="0"/>
  </r>
  <r>
    <x v="4"/>
    <x v="0"/>
    <x v="467"/>
    <x v="427"/>
    <x v="72"/>
    <x v="3"/>
    <x v="7207"/>
    <x v="1953"/>
    <x v="2"/>
    <x v="1"/>
    <x v="2506"/>
    <x v="868"/>
    <x v="3947"/>
    <x v="3"/>
    <x v="2"/>
    <x v="9"/>
    <x v="9"/>
    <x v="0"/>
    <x v="0"/>
    <x v="11"/>
    <x v="0"/>
  </r>
  <r>
    <x v="4"/>
    <x v="0"/>
    <x v="467"/>
    <x v="427"/>
    <x v="72"/>
    <x v="3"/>
    <x v="7208"/>
    <x v="1954"/>
    <x v="2"/>
    <x v="1"/>
    <x v="2507"/>
    <x v="868"/>
    <x v="3948"/>
    <x v="3"/>
    <x v="2"/>
    <x v="9"/>
    <x v="9"/>
    <x v="0"/>
    <x v="0"/>
    <x v="11"/>
    <x v="0"/>
  </r>
  <r>
    <x v="4"/>
    <x v="0"/>
    <x v="201"/>
    <x v="211"/>
    <x v="72"/>
    <x v="3"/>
    <x v="7209"/>
    <x v="47"/>
    <x v="2"/>
    <x v="2"/>
    <x v="68"/>
    <x v="805"/>
    <x v="3854"/>
    <x v="4"/>
    <x v="3"/>
    <x v="21"/>
    <x v="21"/>
    <x v="0"/>
    <x v="0"/>
    <x v="11"/>
    <x v="0"/>
  </r>
  <r>
    <x v="4"/>
    <x v="0"/>
    <x v="204"/>
    <x v="214"/>
    <x v="72"/>
    <x v="3"/>
    <x v="7210"/>
    <x v="45"/>
    <x v="2"/>
    <x v="2"/>
    <x v="61"/>
    <x v="807"/>
    <x v="3858"/>
    <x v="4"/>
    <x v="3"/>
    <x v="21"/>
    <x v="21"/>
    <x v="0"/>
    <x v="0"/>
    <x v="11"/>
    <x v="0"/>
  </r>
  <r>
    <x v="4"/>
    <x v="0"/>
    <x v="206"/>
    <x v="216"/>
    <x v="72"/>
    <x v="3"/>
    <x v="7211"/>
    <x v="532"/>
    <x v="2"/>
    <x v="2"/>
    <x v="658"/>
    <x v="869"/>
    <x v="3949"/>
    <x v="4"/>
    <x v="3"/>
    <x v="19"/>
    <x v="19"/>
    <x v="0"/>
    <x v="0"/>
    <x v="11"/>
    <x v="0"/>
  </r>
  <r>
    <x v="4"/>
    <x v="0"/>
    <x v="512"/>
    <x v="542"/>
    <x v="72"/>
    <x v="3"/>
    <x v="7212"/>
    <x v="173"/>
    <x v="2"/>
    <x v="2"/>
    <x v="1896"/>
    <x v="870"/>
    <x v="3950"/>
    <x v="1"/>
    <x v="1"/>
    <x v="23"/>
    <x v="23"/>
    <x v="0"/>
    <x v="0"/>
    <x v="11"/>
    <x v="0"/>
  </r>
  <r>
    <x v="4"/>
    <x v="0"/>
    <x v="670"/>
    <x v="709"/>
    <x v="72"/>
    <x v="3"/>
    <x v="7213"/>
    <x v="450"/>
    <x v="2"/>
    <x v="2"/>
    <x v="1613"/>
    <x v="739"/>
    <x v="3951"/>
    <x v="4"/>
    <x v="3"/>
    <x v="21"/>
    <x v="21"/>
    <x v="0"/>
    <x v="0"/>
    <x v="11"/>
    <x v="0"/>
  </r>
  <r>
    <x v="4"/>
    <x v="0"/>
    <x v="680"/>
    <x v="724"/>
    <x v="72"/>
    <x v="3"/>
    <x v="7214"/>
    <x v="923"/>
    <x v="2"/>
    <x v="2"/>
    <x v="392"/>
    <x v="740"/>
    <x v="3952"/>
    <x v="4"/>
    <x v="3"/>
    <x v="20"/>
    <x v="20"/>
    <x v="0"/>
    <x v="0"/>
    <x v="11"/>
    <x v="0"/>
  </r>
  <r>
    <x v="4"/>
    <x v="0"/>
    <x v="680"/>
    <x v="724"/>
    <x v="72"/>
    <x v="3"/>
    <x v="7215"/>
    <x v="223"/>
    <x v="2"/>
    <x v="2"/>
    <x v="1572"/>
    <x v="740"/>
    <x v="3953"/>
    <x v="4"/>
    <x v="3"/>
    <x v="20"/>
    <x v="20"/>
    <x v="0"/>
    <x v="0"/>
    <x v="11"/>
    <x v="0"/>
  </r>
  <r>
    <x v="4"/>
    <x v="0"/>
    <x v="700"/>
    <x v="748"/>
    <x v="72"/>
    <x v="3"/>
    <x v="7216"/>
    <x v="45"/>
    <x v="2"/>
    <x v="2"/>
    <x v="131"/>
    <x v="729"/>
    <x v="3954"/>
    <x v="4"/>
    <x v="3"/>
    <x v="16"/>
    <x v="16"/>
    <x v="0"/>
    <x v="0"/>
    <x v="11"/>
    <x v="0"/>
  </r>
  <r>
    <x v="4"/>
    <x v="0"/>
    <x v="559"/>
    <x v="594"/>
    <x v="72"/>
    <x v="3"/>
    <x v="7217"/>
    <x v="1955"/>
    <x v="0"/>
    <x v="2"/>
    <x v="2508"/>
    <x v="480"/>
    <x v="3955"/>
    <x v="2"/>
    <x v="1"/>
    <x v="29"/>
    <x v="29"/>
    <x v="0"/>
    <x v="0"/>
    <x v="11"/>
    <x v="0"/>
  </r>
  <r>
    <x v="4"/>
    <x v="0"/>
    <x v="118"/>
    <x v="117"/>
    <x v="72"/>
    <x v="3"/>
    <x v="7218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2"/>
    <x v="3"/>
    <x v="7219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8"/>
    <x v="72"/>
    <x v="3"/>
    <x v="7220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2"/>
    <x v="3"/>
    <x v="7221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99"/>
    <x v="72"/>
    <x v="3"/>
    <x v="7222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121"/>
    <x v="72"/>
    <x v="3"/>
    <x v="7223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121"/>
    <x v="72"/>
    <x v="3"/>
    <x v="7224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2"/>
    <x v="3"/>
    <x v="722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0"/>
    <x v="72"/>
    <x v="3"/>
    <x v="7226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2"/>
    <x v="3"/>
    <x v="7227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362"/>
    <x v="72"/>
    <x v="3"/>
    <x v="7228"/>
    <x v="4"/>
    <x v="3"/>
    <x v="3"/>
    <x v="4"/>
    <x v="0"/>
    <x v="0"/>
    <x v="4"/>
    <x v="3"/>
    <x v="26"/>
    <x v="26"/>
    <x v="0"/>
    <x v="0"/>
    <x v="11"/>
    <x v="0"/>
  </r>
  <r>
    <x v="4"/>
    <x v="0"/>
    <x v="118"/>
    <x v="221"/>
    <x v="72"/>
    <x v="3"/>
    <x v="7229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124"/>
    <x v="72"/>
    <x v="3"/>
    <x v="7230"/>
    <x v="4"/>
    <x v="3"/>
    <x v="3"/>
    <x v="4"/>
    <x v="0"/>
    <x v="0"/>
    <x v="1"/>
    <x v="1"/>
    <x v="23"/>
    <x v="23"/>
    <x v="0"/>
    <x v="0"/>
    <x v="11"/>
    <x v="0"/>
  </r>
  <r>
    <x v="4"/>
    <x v="0"/>
    <x v="118"/>
    <x v="486"/>
    <x v="72"/>
    <x v="3"/>
    <x v="7231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365"/>
    <x v="72"/>
    <x v="3"/>
    <x v="7232"/>
    <x v="4"/>
    <x v="3"/>
    <x v="3"/>
    <x v="4"/>
    <x v="0"/>
    <x v="0"/>
    <x v="1"/>
    <x v="1"/>
    <x v="23"/>
    <x v="23"/>
    <x v="0"/>
    <x v="0"/>
    <x v="11"/>
    <x v="0"/>
  </r>
  <r>
    <x v="4"/>
    <x v="0"/>
    <x v="0"/>
    <x v="0"/>
    <x v="73"/>
    <x v="3"/>
    <x v="7233"/>
    <x v="1956"/>
    <x v="0"/>
    <x v="0"/>
    <x v="2509"/>
    <x v="0"/>
    <x v="0"/>
    <x v="0"/>
    <x v="0"/>
    <x v="0"/>
    <x v="0"/>
    <x v="0"/>
    <x v="0"/>
    <x v="11"/>
    <x v="0"/>
  </r>
  <r>
    <x v="4"/>
    <x v="0"/>
    <x v="533"/>
    <x v="568"/>
    <x v="73"/>
    <x v="3"/>
    <x v="7234"/>
    <x v="916"/>
    <x v="1"/>
    <x v="0"/>
    <x v="2510"/>
    <x v="871"/>
    <x v="3956"/>
    <x v="0"/>
    <x v="0"/>
    <x v="1"/>
    <x v="1"/>
    <x v="0"/>
    <x v="0"/>
    <x v="11"/>
    <x v="0"/>
  </r>
  <r>
    <x v="4"/>
    <x v="0"/>
    <x v="701"/>
    <x v="749"/>
    <x v="73"/>
    <x v="3"/>
    <x v="7235"/>
    <x v="523"/>
    <x v="1"/>
    <x v="0"/>
    <x v="476"/>
    <x v="872"/>
    <x v="3957"/>
    <x v="0"/>
    <x v="0"/>
    <x v="1"/>
    <x v="1"/>
    <x v="0"/>
    <x v="0"/>
    <x v="11"/>
    <x v="0"/>
  </r>
  <r>
    <x v="4"/>
    <x v="0"/>
    <x v="582"/>
    <x v="619"/>
    <x v="73"/>
    <x v="3"/>
    <x v="7236"/>
    <x v="1351"/>
    <x v="1"/>
    <x v="0"/>
    <x v="2511"/>
    <x v="873"/>
    <x v="3958"/>
    <x v="0"/>
    <x v="0"/>
    <x v="0"/>
    <x v="0"/>
    <x v="0"/>
    <x v="0"/>
    <x v="11"/>
    <x v="0"/>
  </r>
  <r>
    <x v="4"/>
    <x v="0"/>
    <x v="650"/>
    <x v="688"/>
    <x v="73"/>
    <x v="3"/>
    <x v="7237"/>
    <x v="578"/>
    <x v="1"/>
    <x v="0"/>
    <x v="2512"/>
    <x v="874"/>
    <x v="3959"/>
    <x v="0"/>
    <x v="0"/>
    <x v="0"/>
    <x v="0"/>
    <x v="0"/>
    <x v="0"/>
    <x v="11"/>
    <x v="0"/>
  </r>
  <r>
    <x v="4"/>
    <x v="0"/>
    <x v="222"/>
    <x v="238"/>
    <x v="73"/>
    <x v="3"/>
    <x v="7238"/>
    <x v="679"/>
    <x v="1"/>
    <x v="0"/>
    <x v="2038"/>
    <x v="657"/>
    <x v="3960"/>
    <x v="5"/>
    <x v="0"/>
    <x v="27"/>
    <x v="27"/>
    <x v="0"/>
    <x v="0"/>
    <x v="11"/>
    <x v="0"/>
  </r>
  <r>
    <x v="4"/>
    <x v="0"/>
    <x v="702"/>
    <x v="750"/>
    <x v="73"/>
    <x v="3"/>
    <x v="7239"/>
    <x v="4"/>
    <x v="1"/>
    <x v="0"/>
    <x v="4"/>
    <x v="875"/>
    <x v="0"/>
    <x v="0"/>
    <x v="0"/>
    <x v="24"/>
    <x v="24"/>
    <x v="0"/>
    <x v="0"/>
    <x v="11"/>
    <x v="0"/>
  </r>
  <r>
    <x v="4"/>
    <x v="0"/>
    <x v="7"/>
    <x v="7"/>
    <x v="73"/>
    <x v="3"/>
    <x v="7240"/>
    <x v="1957"/>
    <x v="1"/>
    <x v="0"/>
    <x v="2283"/>
    <x v="658"/>
    <x v="3961"/>
    <x v="0"/>
    <x v="0"/>
    <x v="0"/>
    <x v="0"/>
    <x v="0"/>
    <x v="0"/>
    <x v="11"/>
    <x v="0"/>
  </r>
  <r>
    <x v="4"/>
    <x v="0"/>
    <x v="10"/>
    <x v="10"/>
    <x v="73"/>
    <x v="3"/>
    <x v="7241"/>
    <x v="1958"/>
    <x v="1"/>
    <x v="0"/>
    <x v="2513"/>
    <x v="754"/>
    <x v="3962"/>
    <x v="0"/>
    <x v="0"/>
    <x v="2"/>
    <x v="2"/>
    <x v="0"/>
    <x v="0"/>
    <x v="11"/>
    <x v="0"/>
  </r>
  <r>
    <x v="4"/>
    <x v="0"/>
    <x v="123"/>
    <x v="133"/>
    <x v="73"/>
    <x v="3"/>
    <x v="7242"/>
    <x v="109"/>
    <x v="1"/>
    <x v="0"/>
    <x v="2445"/>
    <x v="876"/>
    <x v="3963"/>
    <x v="0"/>
    <x v="0"/>
    <x v="2"/>
    <x v="2"/>
    <x v="0"/>
    <x v="0"/>
    <x v="11"/>
    <x v="0"/>
  </r>
  <r>
    <x v="4"/>
    <x v="0"/>
    <x v="126"/>
    <x v="136"/>
    <x v="73"/>
    <x v="3"/>
    <x v="7243"/>
    <x v="621"/>
    <x v="1"/>
    <x v="0"/>
    <x v="2387"/>
    <x v="877"/>
    <x v="3964"/>
    <x v="0"/>
    <x v="0"/>
    <x v="2"/>
    <x v="2"/>
    <x v="0"/>
    <x v="0"/>
    <x v="11"/>
    <x v="0"/>
  </r>
  <r>
    <x v="4"/>
    <x v="0"/>
    <x v="408"/>
    <x v="436"/>
    <x v="73"/>
    <x v="3"/>
    <x v="7244"/>
    <x v="1794"/>
    <x v="1"/>
    <x v="0"/>
    <x v="2270"/>
    <x v="878"/>
    <x v="3965"/>
    <x v="1"/>
    <x v="1"/>
    <x v="4"/>
    <x v="4"/>
    <x v="0"/>
    <x v="0"/>
    <x v="11"/>
    <x v="0"/>
  </r>
  <r>
    <x v="4"/>
    <x v="0"/>
    <x v="570"/>
    <x v="606"/>
    <x v="73"/>
    <x v="3"/>
    <x v="7245"/>
    <x v="1959"/>
    <x v="1"/>
    <x v="0"/>
    <x v="2514"/>
    <x v="879"/>
    <x v="3966"/>
    <x v="0"/>
    <x v="0"/>
    <x v="1"/>
    <x v="1"/>
    <x v="0"/>
    <x v="0"/>
    <x v="11"/>
    <x v="0"/>
  </r>
  <r>
    <x v="4"/>
    <x v="0"/>
    <x v="224"/>
    <x v="240"/>
    <x v="73"/>
    <x v="3"/>
    <x v="7246"/>
    <x v="1960"/>
    <x v="1"/>
    <x v="0"/>
    <x v="2515"/>
    <x v="822"/>
    <x v="3967"/>
    <x v="1"/>
    <x v="1"/>
    <x v="4"/>
    <x v="4"/>
    <x v="0"/>
    <x v="0"/>
    <x v="11"/>
    <x v="0"/>
  </r>
  <r>
    <x v="4"/>
    <x v="0"/>
    <x v="293"/>
    <x v="315"/>
    <x v="73"/>
    <x v="3"/>
    <x v="7247"/>
    <x v="1961"/>
    <x v="1"/>
    <x v="0"/>
    <x v="2516"/>
    <x v="880"/>
    <x v="3968"/>
    <x v="2"/>
    <x v="1"/>
    <x v="7"/>
    <x v="7"/>
    <x v="0"/>
    <x v="0"/>
    <x v="11"/>
    <x v="0"/>
  </r>
  <r>
    <x v="4"/>
    <x v="0"/>
    <x v="21"/>
    <x v="21"/>
    <x v="73"/>
    <x v="3"/>
    <x v="7248"/>
    <x v="1962"/>
    <x v="1"/>
    <x v="0"/>
    <x v="2517"/>
    <x v="667"/>
    <x v="3969"/>
    <x v="1"/>
    <x v="1"/>
    <x v="8"/>
    <x v="8"/>
    <x v="0"/>
    <x v="0"/>
    <x v="11"/>
    <x v="0"/>
  </r>
  <r>
    <x v="4"/>
    <x v="0"/>
    <x v="411"/>
    <x v="439"/>
    <x v="73"/>
    <x v="3"/>
    <x v="7249"/>
    <x v="876"/>
    <x v="1"/>
    <x v="0"/>
    <x v="2518"/>
    <x v="758"/>
    <x v="3970"/>
    <x v="1"/>
    <x v="1"/>
    <x v="4"/>
    <x v="4"/>
    <x v="0"/>
    <x v="0"/>
    <x v="11"/>
    <x v="0"/>
  </r>
  <r>
    <x v="4"/>
    <x v="0"/>
    <x v="228"/>
    <x v="244"/>
    <x v="73"/>
    <x v="3"/>
    <x v="7250"/>
    <x v="1932"/>
    <x v="1"/>
    <x v="0"/>
    <x v="2479"/>
    <x v="826"/>
    <x v="3971"/>
    <x v="1"/>
    <x v="1"/>
    <x v="4"/>
    <x v="4"/>
    <x v="0"/>
    <x v="0"/>
    <x v="11"/>
    <x v="0"/>
  </r>
  <r>
    <x v="4"/>
    <x v="0"/>
    <x v="229"/>
    <x v="245"/>
    <x v="73"/>
    <x v="3"/>
    <x v="7251"/>
    <x v="4"/>
    <x v="1"/>
    <x v="0"/>
    <x v="4"/>
    <x v="827"/>
    <x v="0"/>
    <x v="1"/>
    <x v="1"/>
    <x v="4"/>
    <x v="4"/>
    <x v="0"/>
    <x v="0"/>
    <x v="11"/>
    <x v="0"/>
  </r>
  <r>
    <x v="4"/>
    <x v="0"/>
    <x v="346"/>
    <x v="374"/>
    <x v="73"/>
    <x v="3"/>
    <x v="7252"/>
    <x v="1963"/>
    <x v="1"/>
    <x v="0"/>
    <x v="2519"/>
    <x v="881"/>
    <x v="3972"/>
    <x v="2"/>
    <x v="1"/>
    <x v="7"/>
    <x v="7"/>
    <x v="0"/>
    <x v="0"/>
    <x v="11"/>
    <x v="0"/>
  </r>
  <r>
    <x v="4"/>
    <x v="0"/>
    <x v="348"/>
    <x v="376"/>
    <x v="73"/>
    <x v="3"/>
    <x v="7253"/>
    <x v="1964"/>
    <x v="1"/>
    <x v="0"/>
    <x v="2520"/>
    <x v="882"/>
    <x v="3973"/>
    <x v="1"/>
    <x v="1"/>
    <x v="4"/>
    <x v="4"/>
    <x v="0"/>
    <x v="0"/>
    <x v="11"/>
    <x v="0"/>
  </r>
  <r>
    <x v="4"/>
    <x v="0"/>
    <x v="350"/>
    <x v="378"/>
    <x v="73"/>
    <x v="3"/>
    <x v="7254"/>
    <x v="194"/>
    <x v="1"/>
    <x v="0"/>
    <x v="2521"/>
    <x v="883"/>
    <x v="3974"/>
    <x v="1"/>
    <x v="1"/>
    <x v="4"/>
    <x v="4"/>
    <x v="0"/>
    <x v="0"/>
    <x v="11"/>
    <x v="0"/>
  </r>
  <r>
    <x v="4"/>
    <x v="0"/>
    <x v="354"/>
    <x v="382"/>
    <x v="73"/>
    <x v="3"/>
    <x v="7255"/>
    <x v="684"/>
    <x v="1"/>
    <x v="0"/>
    <x v="834"/>
    <x v="884"/>
    <x v="3975"/>
    <x v="1"/>
    <x v="1"/>
    <x v="4"/>
    <x v="4"/>
    <x v="0"/>
    <x v="0"/>
    <x v="11"/>
    <x v="0"/>
  </r>
  <r>
    <x v="4"/>
    <x v="0"/>
    <x v="572"/>
    <x v="608"/>
    <x v="73"/>
    <x v="3"/>
    <x v="7256"/>
    <x v="1965"/>
    <x v="1"/>
    <x v="0"/>
    <x v="2522"/>
    <x v="493"/>
    <x v="3976"/>
    <x v="2"/>
    <x v="1"/>
    <x v="5"/>
    <x v="5"/>
    <x v="0"/>
    <x v="0"/>
    <x v="11"/>
    <x v="0"/>
  </r>
  <r>
    <x v="4"/>
    <x v="0"/>
    <x v="608"/>
    <x v="642"/>
    <x v="73"/>
    <x v="3"/>
    <x v="7257"/>
    <x v="873"/>
    <x v="1"/>
    <x v="0"/>
    <x v="1135"/>
    <x v="885"/>
    <x v="3977"/>
    <x v="2"/>
    <x v="1"/>
    <x v="5"/>
    <x v="5"/>
    <x v="0"/>
    <x v="0"/>
    <x v="11"/>
    <x v="0"/>
  </r>
  <r>
    <x v="4"/>
    <x v="0"/>
    <x v="230"/>
    <x v="246"/>
    <x v="73"/>
    <x v="3"/>
    <x v="7258"/>
    <x v="4"/>
    <x v="1"/>
    <x v="0"/>
    <x v="4"/>
    <x v="671"/>
    <x v="0"/>
    <x v="2"/>
    <x v="1"/>
    <x v="22"/>
    <x v="22"/>
    <x v="0"/>
    <x v="0"/>
    <x v="11"/>
    <x v="0"/>
  </r>
  <r>
    <x v="4"/>
    <x v="0"/>
    <x v="231"/>
    <x v="247"/>
    <x v="73"/>
    <x v="3"/>
    <x v="7259"/>
    <x v="1966"/>
    <x v="1"/>
    <x v="0"/>
    <x v="2523"/>
    <x v="672"/>
    <x v="3978"/>
    <x v="2"/>
    <x v="1"/>
    <x v="22"/>
    <x v="22"/>
    <x v="0"/>
    <x v="0"/>
    <x v="11"/>
    <x v="0"/>
  </r>
  <r>
    <x v="4"/>
    <x v="0"/>
    <x v="135"/>
    <x v="145"/>
    <x v="73"/>
    <x v="3"/>
    <x v="7260"/>
    <x v="1967"/>
    <x v="1"/>
    <x v="0"/>
    <x v="2524"/>
    <x v="886"/>
    <x v="3979"/>
    <x v="1"/>
    <x v="1"/>
    <x v="31"/>
    <x v="31"/>
    <x v="0"/>
    <x v="0"/>
    <x v="11"/>
    <x v="0"/>
  </r>
  <r>
    <x v="4"/>
    <x v="0"/>
    <x v="234"/>
    <x v="250"/>
    <x v="73"/>
    <x v="3"/>
    <x v="7261"/>
    <x v="1968"/>
    <x v="1"/>
    <x v="0"/>
    <x v="2525"/>
    <x v="887"/>
    <x v="3980"/>
    <x v="1"/>
    <x v="1"/>
    <x v="31"/>
    <x v="31"/>
    <x v="0"/>
    <x v="0"/>
    <x v="11"/>
    <x v="0"/>
  </r>
  <r>
    <x v="4"/>
    <x v="0"/>
    <x v="28"/>
    <x v="28"/>
    <x v="73"/>
    <x v="3"/>
    <x v="7262"/>
    <x v="4"/>
    <x v="1"/>
    <x v="0"/>
    <x v="4"/>
    <x v="769"/>
    <x v="0"/>
    <x v="1"/>
    <x v="1"/>
    <x v="31"/>
    <x v="31"/>
    <x v="0"/>
    <x v="0"/>
    <x v="11"/>
    <x v="0"/>
  </r>
  <r>
    <x v="4"/>
    <x v="0"/>
    <x v="235"/>
    <x v="251"/>
    <x v="73"/>
    <x v="3"/>
    <x v="7263"/>
    <x v="1969"/>
    <x v="1"/>
    <x v="0"/>
    <x v="268"/>
    <x v="678"/>
    <x v="3981"/>
    <x v="1"/>
    <x v="1"/>
    <x v="11"/>
    <x v="11"/>
    <x v="0"/>
    <x v="0"/>
    <x v="11"/>
    <x v="0"/>
  </r>
  <r>
    <x v="4"/>
    <x v="0"/>
    <x v="29"/>
    <x v="29"/>
    <x v="73"/>
    <x v="3"/>
    <x v="7264"/>
    <x v="1970"/>
    <x v="1"/>
    <x v="0"/>
    <x v="2526"/>
    <x v="679"/>
    <x v="3982"/>
    <x v="1"/>
    <x v="1"/>
    <x v="11"/>
    <x v="11"/>
    <x v="0"/>
    <x v="0"/>
    <x v="11"/>
    <x v="0"/>
  </r>
  <r>
    <x v="4"/>
    <x v="0"/>
    <x v="34"/>
    <x v="34"/>
    <x v="73"/>
    <x v="3"/>
    <x v="7265"/>
    <x v="713"/>
    <x v="1"/>
    <x v="0"/>
    <x v="2527"/>
    <x v="34"/>
    <x v="3983"/>
    <x v="2"/>
    <x v="1"/>
    <x v="13"/>
    <x v="13"/>
    <x v="0"/>
    <x v="0"/>
    <x v="11"/>
    <x v="0"/>
  </r>
  <r>
    <x v="4"/>
    <x v="0"/>
    <x v="245"/>
    <x v="261"/>
    <x v="73"/>
    <x v="3"/>
    <x v="7266"/>
    <x v="4"/>
    <x v="1"/>
    <x v="0"/>
    <x v="4"/>
    <x v="35"/>
    <x v="0"/>
    <x v="2"/>
    <x v="1"/>
    <x v="13"/>
    <x v="13"/>
    <x v="0"/>
    <x v="0"/>
    <x v="11"/>
    <x v="0"/>
  </r>
  <r>
    <x v="4"/>
    <x v="0"/>
    <x v="35"/>
    <x v="35"/>
    <x v="73"/>
    <x v="3"/>
    <x v="7267"/>
    <x v="1971"/>
    <x v="1"/>
    <x v="0"/>
    <x v="2528"/>
    <x v="34"/>
    <x v="3984"/>
    <x v="2"/>
    <x v="1"/>
    <x v="13"/>
    <x v="13"/>
    <x v="0"/>
    <x v="0"/>
    <x v="11"/>
    <x v="0"/>
  </r>
  <r>
    <x v="4"/>
    <x v="0"/>
    <x v="35"/>
    <x v="35"/>
    <x v="73"/>
    <x v="3"/>
    <x v="7268"/>
    <x v="4"/>
    <x v="1"/>
    <x v="0"/>
    <x v="4"/>
    <x v="34"/>
    <x v="0"/>
    <x v="2"/>
    <x v="1"/>
    <x v="13"/>
    <x v="13"/>
    <x v="0"/>
    <x v="0"/>
    <x v="11"/>
    <x v="0"/>
  </r>
  <r>
    <x v="4"/>
    <x v="0"/>
    <x v="36"/>
    <x v="36"/>
    <x v="73"/>
    <x v="3"/>
    <x v="7269"/>
    <x v="4"/>
    <x v="1"/>
    <x v="0"/>
    <x v="4"/>
    <x v="35"/>
    <x v="0"/>
    <x v="2"/>
    <x v="1"/>
    <x v="13"/>
    <x v="13"/>
    <x v="0"/>
    <x v="0"/>
    <x v="11"/>
    <x v="0"/>
  </r>
  <r>
    <x v="4"/>
    <x v="0"/>
    <x v="37"/>
    <x v="37"/>
    <x v="73"/>
    <x v="3"/>
    <x v="7270"/>
    <x v="572"/>
    <x v="1"/>
    <x v="0"/>
    <x v="2529"/>
    <x v="34"/>
    <x v="3985"/>
    <x v="2"/>
    <x v="1"/>
    <x v="13"/>
    <x v="13"/>
    <x v="0"/>
    <x v="0"/>
    <x v="11"/>
    <x v="0"/>
  </r>
  <r>
    <x v="4"/>
    <x v="0"/>
    <x v="137"/>
    <x v="147"/>
    <x v="73"/>
    <x v="3"/>
    <x v="7271"/>
    <x v="4"/>
    <x v="1"/>
    <x v="0"/>
    <x v="4"/>
    <x v="121"/>
    <x v="0"/>
    <x v="2"/>
    <x v="1"/>
    <x v="13"/>
    <x v="13"/>
    <x v="0"/>
    <x v="0"/>
    <x v="11"/>
    <x v="0"/>
  </r>
  <r>
    <x v="4"/>
    <x v="0"/>
    <x v="138"/>
    <x v="148"/>
    <x v="73"/>
    <x v="3"/>
    <x v="7272"/>
    <x v="4"/>
    <x v="1"/>
    <x v="0"/>
    <x v="4"/>
    <x v="121"/>
    <x v="0"/>
    <x v="2"/>
    <x v="1"/>
    <x v="13"/>
    <x v="13"/>
    <x v="0"/>
    <x v="0"/>
    <x v="11"/>
    <x v="0"/>
  </r>
  <r>
    <x v="4"/>
    <x v="0"/>
    <x v="139"/>
    <x v="149"/>
    <x v="73"/>
    <x v="3"/>
    <x v="7273"/>
    <x v="4"/>
    <x v="1"/>
    <x v="0"/>
    <x v="4"/>
    <x v="121"/>
    <x v="0"/>
    <x v="2"/>
    <x v="1"/>
    <x v="13"/>
    <x v="13"/>
    <x v="0"/>
    <x v="0"/>
    <x v="11"/>
    <x v="0"/>
  </r>
  <r>
    <x v="4"/>
    <x v="0"/>
    <x v="495"/>
    <x v="524"/>
    <x v="73"/>
    <x v="3"/>
    <x v="7274"/>
    <x v="961"/>
    <x v="2"/>
    <x v="1"/>
    <x v="2530"/>
    <x v="888"/>
    <x v="3986"/>
    <x v="2"/>
    <x v="1"/>
    <x v="14"/>
    <x v="14"/>
    <x v="0"/>
    <x v="0"/>
    <x v="11"/>
    <x v="0"/>
  </r>
  <r>
    <x v="4"/>
    <x v="0"/>
    <x v="578"/>
    <x v="614"/>
    <x v="73"/>
    <x v="3"/>
    <x v="7275"/>
    <x v="1972"/>
    <x v="2"/>
    <x v="1"/>
    <x v="2531"/>
    <x v="889"/>
    <x v="3987"/>
    <x v="1"/>
    <x v="1"/>
    <x v="32"/>
    <x v="32"/>
    <x v="0"/>
    <x v="0"/>
    <x v="11"/>
    <x v="0"/>
  </r>
  <r>
    <x v="4"/>
    <x v="0"/>
    <x v="53"/>
    <x v="53"/>
    <x v="73"/>
    <x v="3"/>
    <x v="7276"/>
    <x v="1973"/>
    <x v="2"/>
    <x v="2"/>
    <x v="423"/>
    <x v="602"/>
    <x v="3988"/>
    <x v="4"/>
    <x v="3"/>
    <x v="16"/>
    <x v="16"/>
    <x v="0"/>
    <x v="0"/>
    <x v="11"/>
    <x v="0"/>
  </r>
  <r>
    <x v="4"/>
    <x v="0"/>
    <x v="252"/>
    <x v="268"/>
    <x v="73"/>
    <x v="3"/>
    <x v="7277"/>
    <x v="1974"/>
    <x v="2"/>
    <x v="2"/>
    <x v="661"/>
    <x v="890"/>
    <x v="3989"/>
    <x v="4"/>
    <x v="3"/>
    <x v="16"/>
    <x v="16"/>
    <x v="0"/>
    <x v="0"/>
    <x v="11"/>
    <x v="0"/>
  </r>
  <r>
    <x v="4"/>
    <x v="0"/>
    <x v="56"/>
    <x v="55"/>
    <x v="73"/>
    <x v="3"/>
    <x v="7278"/>
    <x v="47"/>
    <x v="2"/>
    <x v="2"/>
    <x v="47"/>
    <x v="603"/>
    <x v="3612"/>
    <x v="4"/>
    <x v="3"/>
    <x v="16"/>
    <x v="16"/>
    <x v="0"/>
    <x v="0"/>
    <x v="11"/>
    <x v="0"/>
  </r>
  <r>
    <x v="4"/>
    <x v="0"/>
    <x v="703"/>
    <x v="751"/>
    <x v="73"/>
    <x v="3"/>
    <x v="7279"/>
    <x v="1187"/>
    <x v="2"/>
    <x v="1"/>
    <x v="2532"/>
    <x v="891"/>
    <x v="3990"/>
    <x v="2"/>
    <x v="1"/>
    <x v="14"/>
    <x v="14"/>
    <x v="0"/>
    <x v="0"/>
    <x v="11"/>
    <x v="0"/>
  </r>
  <r>
    <x v="4"/>
    <x v="0"/>
    <x v="371"/>
    <x v="399"/>
    <x v="73"/>
    <x v="3"/>
    <x v="7280"/>
    <x v="1975"/>
    <x v="2"/>
    <x v="1"/>
    <x v="2533"/>
    <x v="892"/>
    <x v="3991"/>
    <x v="3"/>
    <x v="2"/>
    <x v="9"/>
    <x v="9"/>
    <x v="0"/>
    <x v="0"/>
    <x v="11"/>
    <x v="0"/>
  </r>
  <r>
    <x v="4"/>
    <x v="0"/>
    <x v="371"/>
    <x v="399"/>
    <x v="73"/>
    <x v="3"/>
    <x v="7281"/>
    <x v="1796"/>
    <x v="2"/>
    <x v="1"/>
    <x v="2534"/>
    <x v="892"/>
    <x v="3992"/>
    <x v="3"/>
    <x v="2"/>
    <x v="17"/>
    <x v="17"/>
    <x v="0"/>
    <x v="0"/>
    <x v="11"/>
    <x v="0"/>
  </r>
  <r>
    <x v="4"/>
    <x v="0"/>
    <x v="423"/>
    <x v="450"/>
    <x v="73"/>
    <x v="3"/>
    <x v="7282"/>
    <x v="4"/>
    <x v="2"/>
    <x v="1"/>
    <x v="4"/>
    <x v="893"/>
    <x v="0"/>
    <x v="3"/>
    <x v="2"/>
    <x v="9"/>
    <x v="9"/>
    <x v="0"/>
    <x v="0"/>
    <x v="11"/>
    <x v="0"/>
  </r>
  <r>
    <x v="4"/>
    <x v="0"/>
    <x v="158"/>
    <x v="168"/>
    <x v="73"/>
    <x v="3"/>
    <x v="7283"/>
    <x v="483"/>
    <x v="2"/>
    <x v="1"/>
    <x v="2535"/>
    <x v="894"/>
    <x v="3993"/>
    <x v="2"/>
    <x v="1"/>
    <x v="22"/>
    <x v="22"/>
    <x v="0"/>
    <x v="0"/>
    <x v="11"/>
    <x v="0"/>
  </r>
  <r>
    <x v="4"/>
    <x v="0"/>
    <x v="425"/>
    <x v="452"/>
    <x v="73"/>
    <x v="3"/>
    <x v="7284"/>
    <x v="1976"/>
    <x v="2"/>
    <x v="1"/>
    <x v="2536"/>
    <x v="895"/>
    <x v="3994"/>
    <x v="3"/>
    <x v="2"/>
    <x v="9"/>
    <x v="9"/>
    <x v="0"/>
    <x v="0"/>
    <x v="11"/>
    <x v="0"/>
  </r>
  <r>
    <x v="4"/>
    <x v="0"/>
    <x v="589"/>
    <x v="626"/>
    <x v="73"/>
    <x v="3"/>
    <x v="7285"/>
    <x v="854"/>
    <x v="2"/>
    <x v="2"/>
    <x v="1030"/>
    <x v="896"/>
    <x v="3995"/>
    <x v="2"/>
    <x v="1"/>
    <x v="14"/>
    <x v="14"/>
    <x v="0"/>
    <x v="0"/>
    <x v="11"/>
    <x v="0"/>
  </r>
  <r>
    <x v="4"/>
    <x v="0"/>
    <x v="426"/>
    <x v="427"/>
    <x v="73"/>
    <x v="3"/>
    <x v="7286"/>
    <x v="1977"/>
    <x v="2"/>
    <x v="1"/>
    <x v="2537"/>
    <x v="696"/>
    <x v="3996"/>
    <x v="3"/>
    <x v="2"/>
    <x v="17"/>
    <x v="17"/>
    <x v="0"/>
    <x v="0"/>
    <x v="11"/>
    <x v="0"/>
  </r>
  <r>
    <x v="4"/>
    <x v="0"/>
    <x v="74"/>
    <x v="73"/>
    <x v="73"/>
    <x v="3"/>
    <x v="7287"/>
    <x v="59"/>
    <x v="2"/>
    <x v="2"/>
    <x v="129"/>
    <x v="616"/>
    <x v="3727"/>
    <x v="4"/>
    <x v="3"/>
    <x v="21"/>
    <x v="21"/>
    <x v="0"/>
    <x v="0"/>
    <x v="11"/>
    <x v="0"/>
  </r>
  <r>
    <x v="4"/>
    <x v="0"/>
    <x v="383"/>
    <x v="411"/>
    <x v="73"/>
    <x v="3"/>
    <x v="7288"/>
    <x v="45"/>
    <x v="2"/>
    <x v="2"/>
    <x v="61"/>
    <x v="897"/>
    <x v="3997"/>
    <x v="4"/>
    <x v="3"/>
    <x v="21"/>
    <x v="21"/>
    <x v="0"/>
    <x v="0"/>
    <x v="11"/>
    <x v="0"/>
  </r>
  <r>
    <x v="4"/>
    <x v="0"/>
    <x v="171"/>
    <x v="181"/>
    <x v="73"/>
    <x v="3"/>
    <x v="7289"/>
    <x v="4"/>
    <x v="2"/>
    <x v="2"/>
    <x v="4"/>
    <x v="709"/>
    <x v="0"/>
    <x v="4"/>
    <x v="3"/>
    <x v="19"/>
    <x v="19"/>
    <x v="0"/>
    <x v="0"/>
    <x v="11"/>
    <x v="0"/>
  </r>
  <r>
    <x v="4"/>
    <x v="0"/>
    <x v="82"/>
    <x v="81"/>
    <x v="73"/>
    <x v="3"/>
    <x v="7290"/>
    <x v="118"/>
    <x v="2"/>
    <x v="2"/>
    <x v="119"/>
    <x v="898"/>
    <x v="3998"/>
    <x v="4"/>
    <x v="3"/>
    <x v="21"/>
    <x v="21"/>
    <x v="0"/>
    <x v="0"/>
    <x v="11"/>
    <x v="0"/>
  </r>
  <r>
    <x v="4"/>
    <x v="0"/>
    <x v="83"/>
    <x v="82"/>
    <x v="73"/>
    <x v="3"/>
    <x v="7291"/>
    <x v="532"/>
    <x v="2"/>
    <x v="2"/>
    <x v="658"/>
    <x v="711"/>
    <x v="3999"/>
    <x v="4"/>
    <x v="3"/>
    <x v="21"/>
    <x v="21"/>
    <x v="0"/>
    <x v="0"/>
    <x v="11"/>
    <x v="0"/>
  </r>
  <r>
    <x v="4"/>
    <x v="0"/>
    <x v="265"/>
    <x v="281"/>
    <x v="73"/>
    <x v="3"/>
    <x v="7292"/>
    <x v="857"/>
    <x v="2"/>
    <x v="2"/>
    <x v="2538"/>
    <x v="899"/>
    <x v="4000"/>
    <x v="4"/>
    <x v="3"/>
    <x v="20"/>
    <x v="20"/>
    <x v="0"/>
    <x v="0"/>
    <x v="11"/>
    <x v="0"/>
  </r>
  <r>
    <x v="4"/>
    <x v="0"/>
    <x v="86"/>
    <x v="85"/>
    <x v="73"/>
    <x v="3"/>
    <x v="7293"/>
    <x v="52"/>
    <x v="2"/>
    <x v="2"/>
    <x v="67"/>
    <x v="616"/>
    <x v="4001"/>
    <x v="4"/>
    <x v="3"/>
    <x v="21"/>
    <x v="21"/>
    <x v="0"/>
    <x v="0"/>
    <x v="11"/>
    <x v="0"/>
  </r>
  <r>
    <x v="4"/>
    <x v="0"/>
    <x v="704"/>
    <x v="161"/>
    <x v="73"/>
    <x v="3"/>
    <x v="7294"/>
    <x v="1978"/>
    <x v="2"/>
    <x v="1"/>
    <x v="2539"/>
    <x v="900"/>
    <x v="4002"/>
    <x v="2"/>
    <x v="1"/>
    <x v="22"/>
    <x v="22"/>
    <x v="0"/>
    <x v="0"/>
    <x v="11"/>
    <x v="0"/>
  </r>
  <r>
    <x v="4"/>
    <x v="0"/>
    <x v="87"/>
    <x v="86"/>
    <x v="73"/>
    <x v="3"/>
    <x v="7295"/>
    <x v="663"/>
    <x v="2"/>
    <x v="1"/>
    <x v="2146"/>
    <x v="860"/>
    <x v="4003"/>
    <x v="1"/>
    <x v="1"/>
    <x v="18"/>
    <x v="18"/>
    <x v="0"/>
    <x v="0"/>
    <x v="11"/>
    <x v="0"/>
  </r>
  <r>
    <x v="4"/>
    <x v="0"/>
    <x v="97"/>
    <x v="96"/>
    <x v="73"/>
    <x v="3"/>
    <x v="7296"/>
    <x v="47"/>
    <x v="2"/>
    <x v="2"/>
    <x v="68"/>
    <x v="901"/>
    <x v="4004"/>
    <x v="4"/>
    <x v="3"/>
    <x v="21"/>
    <x v="21"/>
    <x v="0"/>
    <x v="0"/>
    <x v="11"/>
    <x v="0"/>
  </r>
  <r>
    <x v="4"/>
    <x v="0"/>
    <x v="101"/>
    <x v="100"/>
    <x v="73"/>
    <x v="3"/>
    <x v="7297"/>
    <x v="114"/>
    <x v="2"/>
    <x v="2"/>
    <x v="140"/>
    <x v="902"/>
    <x v="4005"/>
    <x v="4"/>
    <x v="3"/>
    <x v="21"/>
    <x v="21"/>
    <x v="0"/>
    <x v="0"/>
    <x v="11"/>
    <x v="0"/>
  </r>
  <r>
    <x v="4"/>
    <x v="0"/>
    <x v="277"/>
    <x v="293"/>
    <x v="73"/>
    <x v="3"/>
    <x v="7298"/>
    <x v="118"/>
    <x v="2"/>
    <x v="2"/>
    <x v="646"/>
    <x v="903"/>
    <x v="4006"/>
    <x v="4"/>
    <x v="3"/>
    <x v="19"/>
    <x v="19"/>
    <x v="0"/>
    <x v="0"/>
    <x v="11"/>
    <x v="0"/>
  </r>
  <r>
    <x v="4"/>
    <x v="0"/>
    <x v="337"/>
    <x v="359"/>
    <x v="73"/>
    <x v="3"/>
    <x v="7299"/>
    <x v="118"/>
    <x v="2"/>
    <x v="2"/>
    <x v="598"/>
    <x v="904"/>
    <x v="4007"/>
    <x v="1"/>
    <x v="1"/>
    <x v="23"/>
    <x v="23"/>
    <x v="0"/>
    <x v="0"/>
    <x v="11"/>
    <x v="0"/>
  </r>
  <r>
    <x v="4"/>
    <x v="0"/>
    <x v="112"/>
    <x v="111"/>
    <x v="73"/>
    <x v="3"/>
    <x v="7300"/>
    <x v="47"/>
    <x v="2"/>
    <x v="2"/>
    <x v="68"/>
    <x v="648"/>
    <x v="4008"/>
    <x v="4"/>
    <x v="3"/>
    <x v="21"/>
    <x v="21"/>
    <x v="0"/>
    <x v="0"/>
    <x v="11"/>
    <x v="0"/>
  </r>
  <r>
    <x v="4"/>
    <x v="0"/>
    <x v="114"/>
    <x v="113"/>
    <x v="73"/>
    <x v="3"/>
    <x v="7301"/>
    <x v="47"/>
    <x v="2"/>
    <x v="2"/>
    <x v="68"/>
    <x v="650"/>
    <x v="3670"/>
    <x v="4"/>
    <x v="3"/>
    <x v="21"/>
    <x v="21"/>
    <x v="0"/>
    <x v="0"/>
    <x v="11"/>
    <x v="0"/>
  </r>
  <r>
    <x v="4"/>
    <x v="0"/>
    <x v="607"/>
    <x v="641"/>
    <x v="73"/>
    <x v="3"/>
    <x v="7302"/>
    <x v="1299"/>
    <x v="2"/>
    <x v="2"/>
    <x v="2540"/>
    <x v="905"/>
    <x v="4009"/>
    <x v="1"/>
    <x v="1"/>
    <x v="23"/>
    <x v="23"/>
    <x v="0"/>
    <x v="0"/>
    <x v="11"/>
    <x v="0"/>
  </r>
  <r>
    <x v="4"/>
    <x v="0"/>
    <x v="670"/>
    <x v="709"/>
    <x v="73"/>
    <x v="3"/>
    <x v="7303"/>
    <x v="46"/>
    <x v="2"/>
    <x v="2"/>
    <x v="46"/>
    <x v="739"/>
    <x v="3776"/>
    <x v="4"/>
    <x v="3"/>
    <x v="21"/>
    <x v="21"/>
    <x v="0"/>
    <x v="0"/>
    <x v="11"/>
    <x v="0"/>
  </r>
  <r>
    <x v="4"/>
    <x v="0"/>
    <x v="484"/>
    <x v="512"/>
    <x v="73"/>
    <x v="3"/>
    <x v="7304"/>
    <x v="1377"/>
    <x v="2"/>
    <x v="2"/>
    <x v="1600"/>
    <x v="743"/>
    <x v="4010"/>
    <x v="2"/>
    <x v="1"/>
    <x v="29"/>
    <x v="29"/>
    <x v="0"/>
    <x v="0"/>
    <x v="11"/>
    <x v="0"/>
  </r>
  <r>
    <x v="4"/>
    <x v="0"/>
    <x v="528"/>
    <x v="560"/>
    <x v="73"/>
    <x v="3"/>
    <x v="7305"/>
    <x v="224"/>
    <x v="2"/>
    <x v="2"/>
    <x v="1394"/>
    <x v="906"/>
    <x v="4011"/>
    <x v="2"/>
    <x v="1"/>
    <x v="29"/>
    <x v="29"/>
    <x v="0"/>
    <x v="0"/>
    <x v="11"/>
    <x v="0"/>
  </r>
  <r>
    <x v="4"/>
    <x v="0"/>
    <x v="118"/>
    <x v="117"/>
    <x v="73"/>
    <x v="3"/>
    <x v="7306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3"/>
    <x v="3"/>
    <x v="7307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3"/>
    <x v="3"/>
    <x v="7308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119"/>
    <x v="73"/>
    <x v="3"/>
    <x v="7309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17"/>
    <x v="73"/>
    <x v="3"/>
    <x v="7310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299"/>
    <x v="73"/>
    <x v="3"/>
    <x v="7311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361"/>
    <x v="73"/>
    <x v="3"/>
    <x v="7312"/>
    <x v="4"/>
    <x v="3"/>
    <x v="3"/>
    <x v="4"/>
    <x v="0"/>
    <x v="0"/>
    <x v="2"/>
    <x v="1"/>
    <x v="22"/>
    <x v="22"/>
    <x v="0"/>
    <x v="0"/>
    <x v="11"/>
    <x v="0"/>
  </r>
  <r>
    <x v="4"/>
    <x v="0"/>
    <x v="118"/>
    <x v="121"/>
    <x v="73"/>
    <x v="3"/>
    <x v="7313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121"/>
    <x v="73"/>
    <x v="3"/>
    <x v="7314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3"/>
    <x v="3"/>
    <x v="731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3"/>
    <x v="3"/>
    <x v="7316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218"/>
    <x v="73"/>
    <x v="3"/>
    <x v="7317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73"/>
    <x v="3"/>
    <x v="7318"/>
    <x v="75"/>
    <x v="1"/>
    <x v="0"/>
    <x v="4"/>
    <x v="0"/>
    <x v="0"/>
    <x v="4"/>
    <x v="3"/>
    <x v="20"/>
    <x v="20"/>
    <x v="0"/>
    <x v="0"/>
    <x v="11"/>
    <x v="0"/>
  </r>
  <r>
    <x v="4"/>
    <x v="0"/>
    <x v="118"/>
    <x v="221"/>
    <x v="73"/>
    <x v="3"/>
    <x v="7319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124"/>
    <x v="73"/>
    <x v="3"/>
    <x v="7320"/>
    <x v="4"/>
    <x v="3"/>
    <x v="3"/>
    <x v="4"/>
    <x v="0"/>
    <x v="0"/>
    <x v="1"/>
    <x v="1"/>
    <x v="23"/>
    <x v="23"/>
    <x v="0"/>
    <x v="0"/>
    <x v="11"/>
    <x v="0"/>
  </r>
  <r>
    <x v="4"/>
    <x v="0"/>
    <x v="118"/>
    <x v="486"/>
    <x v="73"/>
    <x v="3"/>
    <x v="7321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486"/>
    <x v="73"/>
    <x v="3"/>
    <x v="7322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365"/>
    <x v="73"/>
    <x v="3"/>
    <x v="7323"/>
    <x v="4"/>
    <x v="3"/>
    <x v="3"/>
    <x v="4"/>
    <x v="0"/>
    <x v="0"/>
    <x v="1"/>
    <x v="1"/>
    <x v="23"/>
    <x v="23"/>
    <x v="0"/>
    <x v="0"/>
    <x v="11"/>
    <x v="0"/>
  </r>
  <r>
    <x v="4"/>
    <x v="0"/>
    <x v="469"/>
    <x v="497"/>
    <x v="74"/>
    <x v="3"/>
    <x v="7324"/>
    <x v="423"/>
    <x v="1"/>
    <x v="0"/>
    <x v="993"/>
    <x v="907"/>
    <x v="4012"/>
    <x v="0"/>
    <x v="0"/>
    <x v="1"/>
    <x v="1"/>
    <x v="0"/>
    <x v="0"/>
    <x v="11"/>
    <x v="0"/>
  </r>
  <r>
    <x v="4"/>
    <x v="0"/>
    <x v="403"/>
    <x v="431"/>
    <x v="74"/>
    <x v="3"/>
    <x v="7325"/>
    <x v="1979"/>
    <x v="1"/>
    <x v="0"/>
    <x v="2541"/>
    <x v="745"/>
    <x v="4013"/>
    <x v="0"/>
    <x v="0"/>
    <x v="1"/>
    <x v="1"/>
    <x v="0"/>
    <x v="0"/>
    <x v="11"/>
    <x v="0"/>
  </r>
  <r>
    <x v="4"/>
    <x v="0"/>
    <x v="1"/>
    <x v="1"/>
    <x v="74"/>
    <x v="3"/>
    <x v="7326"/>
    <x v="627"/>
    <x v="1"/>
    <x v="0"/>
    <x v="2542"/>
    <x v="746"/>
    <x v="4014"/>
    <x v="0"/>
    <x v="0"/>
    <x v="24"/>
    <x v="24"/>
    <x v="0"/>
    <x v="0"/>
    <x v="11"/>
    <x v="0"/>
  </r>
  <r>
    <x v="4"/>
    <x v="0"/>
    <x v="503"/>
    <x v="533"/>
    <x v="74"/>
    <x v="3"/>
    <x v="7327"/>
    <x v="578"/>
    <x v="1"/>
    <x v="0"/>
    <x v="2543"/>
    <x v="908"/>
    <x v="4015"/>
    <x v="0"/>
    <x v="0"/>
    <x v="24"/>
    <x v="24"/>
    <x v="0"/>
    <x v="0"/>
    <x v="11"/>
    <x v="0"/>
  </r>
  <r>
    <x v="4"/>
    <x v="0"/>
    <x v="497"/>
    <x v="526"/>
    <x v="74"/>
    <x v="3"/>
    <x v="7328"/>
    <x v="1560"/>
    <x v="2"/>
    <x v="1"/>
    <x v="2544"/>
    <x v="909"/>
    <x v="4016"/>
    <x v="2"/>
    <x v="1"/>
    <x v="14"/>
    <x v="14"/>
    <x v="0"/>
    <x v="0"/>
    <x v="11"/>
    <x v="0"/>
  </r>
  <r>
    <x v="4"/>
    <x v="0"/>
    <x v="118"/>
    <x v="119"/>
    <x v="74"/>
    <x v="3"/>
    <x v="7329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119"/>
    <x v="74"/>
    <x v="3"/>
    <x v="7330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562"/>
    <x v="74"/>
    <x v="3"/>
    <x v="7331"/>
    <x v="4"/>
    <x v="3"/>
    <x v="3"/>
    <x v="4"/>
    <x v="0"/>
    <x v="0"/>
    <x v="1"/>
    <x v="1"/>
    <x v="31"/>
    <x v="31"/>
    <x v="0"/>
    <x v="0"/>
    <x v="11"/>
    <x v="0"/>
  </r>
  <r>
    <x v="4"/>
    <x v="0"/>
    <x v="118"/>
    <x v="220"/>
    <x v="74"/>
    <x v="3"/>
    <x v="7332"/>
    <x v="4"/>
    <x v="3"/>
    <x v="3"/>
    <x v="4"/>
    <x v="0"/>
    <x v="0"/>
    <x v="2"/>
    <x v="1"/>
    <x v="14"/>
    <x v="14"/>
    <x v="0"/>
    <x v="0"/>
    <x v="11"/>
    <x v="0"/>
  </r>
  <r>
    <x v="4"/>
    <x v="0"/>
    <x v="118"/>
    <x v="495"/>
    <x v="74"/>
    <x v="3"/>
    <x v="7333"/>
    <x v="4"/>
    <x v="3"/>
    <x v="3"/>
    <x v="4"/>
    <x v="0"/>
    <x v="0"/>
    <x v="0"/>
    <x v="0"/>
    <x v="24"/>
    <x v="24"/>
    <x v="0"/>
    <x v="0"/>
    <x v="11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6">
  <r>
    <s v="BU3"/>
    <n v="28"/>
    <d v="2021-08-19T00:00:00"/>
    <s v="Offen ungeschält VOS"/>
    <x v="0"/>
    <s v="Schimmel"/>
    <s v="VOS &gt; Einsatz"/>
    <s v="-"/>
    <n v="33"/>
    <s v="Produkte"/>
    <s v="BUs"/>
    <s v="Symptome"/>
    <s v="0"/>
    <s v="L4"/>
    <n v="29500481"/>
    <n v="12"/>
    <s v="L4"/>
    <n v="29500481"/>
    <n v="28"/>
    <n v="12"/>
    <d v="2021-08-19T00:00:00"/>
    <s v="VOS &gt; Einsatz"/>
    <m/>
    <s v="VOS Walnuss Roulette"/>
  </r>
  <r>
    <s v="BU1"/>
    <n v="15"/>
    <d v="2021-08-19T00:00:00"/>
    <s v="Offen ungeschält VOS"/>
    <x v="1"/>
    <s v="Schimmel"/>
    <s v="keine Verarbeitung"/>
    <s v="stehen geblieben / übersehen"/>
    <n v="33"/>
    <s v="Produkte"/>
    <s v="BUs"/>
    <s v="Symptome"/>
    <n v="7.5"/>
    <s v="Abfüllung"/>
    <n v="29500514"/>
    <n v="12"/>
    <s v="Abfüllung"/>
    <n v="29500514"/>
    <n v="15"/>
    <n v="12"/>
    <d v="2021-08-19T00:00:00"/>
    <s v="keine Verarbeitung"/>
    <s v="stehen geblieben / übersehen"/>
    <s v="VOS Schmelzkäsezub. Pon"/>
  </r>
  <r>
    <s v="BU3"/>
    <n v="153.4"/>
    <d v="2021-08-19T00:00:00"/>
    <s v="Offen ungeschält VOS"/>
    <x v="2"/>
    <s v="Schimmel"/>
    <s v="VOS &gt; Einsatz"/>
    <s v="Produktion unregelmäßig"/>
    <n v="33"/>
    <s v="Produkte"/>
    <s v="BUs"/>
    <s v="Symptome"/>
    <n v="76.7"/>
    <s v="L34"/>
    <n v="29500939"/>
    <n v="12"/>
    <s v="L34"/>
    <n v="29500939"/>
    <n v="153.4"/>
    <n v="12"/>
    <d v="2021-08-19T00:00:00"/>
    <s v="VOS &gt; Einsatz"/>
    <s v="Produktion unregelmäßig"/>
    <s v="VOS URW-GRS-KRÄU OGT"/>
  </r>
  <r>
    <s v="BU1"/>
    <n v="19.399999999999999"/>
    <d v="2021-08-19T00:00:00"/>
    <s v="Offen ungeschält VOS"/>
    <x v="3"/>
    <s v="Schimmel"/>
    <s v="keine Verarbeitung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  <s v="Schmelze"/>
    <n v="29501021"/>
    <n v="19.399999999999999"/>
    <n v="12"/>
    <d v="2021-08-19T00:00:00"/>
    <s v="keine Verarbeitung"/>
    <s v="Aufgrund Konsistenz nicht genommen. Zu wenig VOS verarbeitet. Vom Warmen ins Kalte -&gt; Schimmel"/>
    <s v="VOS URW NATUR AMM CO RE"/>
  </r>
  <r>
    <s v="BU4"/>
    <n v="18"/>
    <d v="2021-08-19T00:00:00"/>
    <s v="Offen ungeschält ABS"/>
    <x v="4"/>
    <s v="Rest"/>
    <s v="blaues Klebeband im Produkt"/>
    <s v="Trennung vom Klebeband aus Produkt zu aufwendig"/>
    <n v="33"/>
    <s v="Produkte"/>
    <s v="BUs"/>
    <s v="Symptome"/>
    <n v="1.8000000000000002E-3"/>
    <s v="L22"/>
    <n v="29501028"/>
    <n v="22"/>
    <s v="L22"/>
    <n v="29501028"/>
    <n v="18"/>
    <n v="22"/>
    <d v="2021-08-19T00:00:00"/>
    <s v="blaues Klebeband im Produkt"/>
    <s v="Trennung vom Klebeband aus Produkt zu aufwendig"/>
    <s v="ABS KELLERGEIST"/>
  </r>
  <r>
    <s v="BU1"/>
    <n v="21.2"/>
    <d v="2021-08-19T00:00:00"/>
    <s v="Offen ungeschält VOS"/>
    <x v="5"/>
    <s v="Schimmel"/>
    <s v="keine Verarbeitung"/>
    <s v="Aufgrund Konsistenz nicht genommen. Zu wenig VOS verarbeitet. Vom Warmen ins Kalte -&gt; Schimmel"/>
    <n v="33"/>
    <s v="Produkte"/>
    <s v="BUs"/>
    <s v="Symptome"/>
    <n v="10.6"/>
    <s v="Schmelze"/>
    <n v="29501052"/>
    <n v="12"/>
    <s v="Schmelze"/>
    <n v="29501052"/>
    <n v="21.2"/>
    <n v="12"/>
    <d v="2021-08-19T00:00:00"/>
    <s v="keine Verarbeitung"/>
    <s v="Aufgrund Konsistenz nicht genommen. Zu wenig VOS verarbeitet. Vom Warmen ins Kalte -&gt; Schimmel"/>
    <s v="VOS URW-SPASTUP-3500034"/>
  </r>
  <r>
    <s v="BU1"/>
    <n v="37.200000000000003"/>
    <d v="2021-08-19T00:00:00"/>
    <s v="Offen ungeschält VOS"/>
    <x v="6"/>
    <s v="Schimmel"/>
    <s v="keine Verarbeitung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  <s v="Schmelze"/>
    <n v="29501057"/>
    <n v="37.200000000000003"/>
    <n v="12"/>
    <d v="2021-08-19T00:00:00"/>
    <s v="keine Verarbeitung"/>
    <s v="Aufgrund Konsistenz nicht genommen. Zu wenig VOS verarbeitet. Vom Warmen ins Kalte -&gt; Schimmel"/>
    <s v="VOS URGW CHILI-NATRIUMA"/>
  </r>
  <r>
    <s v="BU1"/>
    <n v="35.4"/>
    <d v="2021-08-19T00:00:00"/>
    <s v="Sammelnr. geschält"/>
    <x v="7"/>
    <s v="Schimmel"/>
    <s v="keine Verarbeitung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  <s v="Schmelze"/>
    <n v="29600027"/>
    <n v="35.4"/>
    <n v="12"/>
    <d v="2021-08-19T00:00:00"/>
    <s v="keine Verarbeitung"/>
    <s v="Aufgrund Konsistenz nicht genommen. Zu wenig VOS verarbeitet. Vom Warmen ins Kalte -&gt; Schimmel"/>
    <s v="VS Chili geschält"/>
  </r>
  <r>
    <s v="BU3"/>
    <n v="305"/>
    <d v="2021-08-19T00:00:00"/>
    <s v="Vakuumierter ABS ungeschält"/>
    <x v="8"/>
    <s v="Schimmel"/>
    <s v="VOS &gt; Einsatz"/>
    <s v="Produktion unregelmäßig"/>
    <n v="33"/>
    <s v="Produkte"/>
    <s v="BUs"/>
    <s v="Symptome"/>
    <n v="309.27"/>
    <s v="L1"/>
    <n v="49500052"/>
    <n v="12"/>
    <s v="L1"/>
    <n v="49500052"/>
    <n v="305"/>
    <n v="12"/>
    <d v="2021-08-19T00:00:00"/>
    <s v="VOS &gt; Einsatz"/>
    <s v="Produktion unregelmäßig"/>
    <s v="ABS HAV-DILL-VAKU"/>
  </r>
  <r>
    <s v="BU4"/>
    <n v="81.5"/>
    <d v="2021-08-19T00:00:00"/>
    <s v="Vakuumierter ABS ungeschält"/>
    <x v="9"/>
    <s v="Schimmel"/>
    <s v="gesammelt für möglichen Einsatz"/>
    <s v="&lt;300kg/Monat"/>
    <n v="33"/>
    <s v="Produkte"/>
    <s v="BUs"/>
    <s v="Symptome"/>
    <n v="1.1491499999999999"/>
    <s v="L20"/>
    <n v="49500194"/>
    <n v="12"/>
    <s v="L20"/>
    <n v="49500194"/>
    <n v="81.5"/>
    <n v="12"/>
    <d v="2021-08-19T00:00:00"/>
    <s v="gesammelt für möglichen Einsatz"/>
    <s v="&lt;300kg/Monat"/>
    <s v="ABS CAMBOZOLA-VAKU"/>
  </r>
  <r>
    <s v="BU3"/>
    <n v="45"/>
    <d v="2021-08-19T00:00:00"/>
    <s v="Vakuumierter VOS vegan"/>
    <x v="10"/>
    <s v="Schimmel"/>
    <s v="VOS &gt; Einsatz (vegan)"/>
    <s v="-"/>
    <n v="33"/>
    <s v="Produkte"/>
    <s v="BUs"/>
    <s v="Symptome"/>
    <n v="23.13"/>
    <s v="L1"/>
    <n v="49900001"/>
    <n v="12"/>
    <s v="L1"/>
    <n v="49900001"/>
    <n v="45"/>
    <n v="12"/>
    <d v="2021-08-19T00:00:00"/>
    <s v="VOS &gt; Einsatz (vegan)"/>
    <m/>
    <s v="VOS VEG-SCH-MILD-VAKU"/>
  </r>
  <r>
    <s v="BU3"/>
    <n v="150"/>
    <d v="2021-08-19T00:00:00"/>
    <s v="Vakuumierter VOS vegan"/>
    <x v="11"/>
    <s v="keinen Verwendungszweck"/>
    <s v="VOS &gt; Einsatz (vegan)"/>
    <s v="-"/>
    <n v="33"/>
    <s v="Produkte"/>
    <s v="BUs"/>
    <s v="Symptome"/>
    <n v="77.100000000000009"/>
    <s v="L1"/>
    <n v="49900002"/>
    <n v="61"/>
    <s v="L1"/>
    <n v="49900002"/>
    <n v="150"/>
    <n v="61"/>
    <d v="2021-08-19T00:00:00"/>
    <s v="VOS &gt; Einsatz (vegan)"/>
    <m/>
    <s v="VOS VEG-SCH-WÜRZIG-VAKU"/>
  </r>
  <r>
    <s v="Verkauf"/>
    <n v="15.2"/>
    <d v="2021-08-19T00:00:00"/>
    <s v="-"/>
    <x v="12"/>
    <s v="Schimmel"/>
    <s v="gesammelt für möglichen Einsatz"/>
    <s v="keinen Abnehmer/Schälen"/>
    <n v="33"/>
    <s v="Produkte"/>
    <s v="BUs"/>
    <s v="Symptome"/>
    <s v="0"/>
    <s v="Verkauf"/>
    <s v="Div. Zipfel, Endstücke"/>
    <n v="12"/>
    <s v="Verkauf"/>
    <s v="Div. Zipfel, Endstücke"/>
    <n v="15.2"/>
    <n v="12"/>
    <d v="2021-08-19T00:00:00"/>
    <s v="gesammelt für möglichen Einsatz"/>
    <s v="keinen Abnehmer/Schälen"/>
    <s v="Div. Zipfel, Endstücke"/>
  </r>
  <r>
    <s v="BU2"/>
    <n v="90.6"/>
    <d v="2021-08-19T00:00:00"/>
    <s v="Diverses"/>
    <x v="13"/>
    <s v="Linienbezogen"/>
    <s v="gesammelt für möglichen Einsatz"/>
    <s v="-"/>
    <n v="33"/>
    <s v="Produkte"/>
    <s v="BUs"/>
    <s v="Symptome"/>
    <s v="0"/>
    <s v="BU2"/>
    <s v="Diverses"/>
    <n v="30"/>
    <s v="BU2"/>
    <s v="Diverses"/>
    <n v="90.6"/>
    <n v="30"/>
    <d v="2021-08-19T00:00:00"/>
    <s v="gesammelt für möglichen Einsatz"/>
    <m/>
    <s v="Diverses"/>
  </r>
  <r>
    <s v="BU1"/>
    <n v="55.6"/>
    <d v="2021-08-19T00:00:00"/>
    <s v="Diverses"/>
    <x v="14"/>
    <s v="Linienbezogen"/>
    <s v="gesammelt für möglichen Einsatz"/>
    <s v="-"/>
    <n v="33"/>
    <s v="Produkte"/>
    <s v="BUs"/>
    <s v="Symptome"/>
    <s v="0"/>
    <s v="Abfüllung"/>
    <s v="Diverses aus Abfüllung"/>
    <n v="30"/>
    <s v="Abfüllung"/>
    <s v="Diverses aus Abfüllung"/>
    <n v="55.6"/>
    <n v="30"/>
    <d v="2021-08-19T00:00:00"/>
    <s v="gesammelt für möglichen Einsatz"/>
    <m/>
    <s v="Diverses aus Abfüllung"/>
  </r>
  <r>
    <s v="BU1"/>
    <n v="91.2"/>
    <d v="2021-08-19T00:00:00"/>
    <s v="Diverses"/>
    <x v="14"/>
    <s v="Linienbezogen"/>
    <s v="zu wenig Menge für LKW"/>
    <s v="-"/>
    <n v="33"/>
    <s v="Produkte"/>
    <s v="BUs"/>
    <s v="Symptome"/>
    <s v="0"/>
    <s v="Abfüllung"/>
    <s v="Diverses aus Abfüllung"/>
    <n v="30"/>
    <s v="Abfüllung"/>
    <s v="Diverses aus Abfüllung"/>
    <n v="91.2"/>
    <n v="30"/>
    <d v="2021-08-19T00:00:00"/>
    <s v="zu wenig Menge für LKW"/>
    <m/>
    <s v="Diverses aus Abfüllung"/>
  </r>
  <r>
    <s v="BU1"/>
    <n v="8"/>
    <d v="2021-08-19T00:00:00"/>
    <s v="Diverses"/>
    <x v="14"/>
    <s v="Rest"/>
    <s v="zu wenig Menge für LKW"/>
    <s v="Metall"/>
    <n v="33"/>
    <s v="Produkte"/>
    <s v="BUs"/>
    <s v="Symptome"/>
    <s v="0"/>
    <s v="Abfüllung"/>
    <s v="Diverses aus Abfüllung"/>
    <n v="40"/>
    <s v="Abfüllung"/>
    <s v="Diverses aus Abfüllung"/>
    <n v="8"/>
    <n v="40"/>
    <d v="2021-08-19T00:00:00"/>
    <s v="zu wenig Menge für LKW"/>
    <s v="Metall"/>
    <s v="Diverses aus Abfüllung"/>
  </r>
  <r>
    <s v="Rest"/>
    <n v="15"/>
    <d v="2021-08-19T00:00:00"/>
    <s v="Qualitätssicherung"/>
    <x v="15"/>
    <s v="Qualitätssicherung"/>
    <s v="zu wenig Menge für LKW"/>
    <s v="Sensorik"/>
    <n v="33"/>
    <s v="Produkte"/>
    <s v="BUs"/>
    <s v="Symptome"/>
    <s v="0"/>
    <s v="QM"/>
    <s v="Diverses QM"/>
    <n v="74"/>
    <s v="QM"/>
    <s v="Diverses QM"/>
    <n v="15"/>
    <n v="74"/>
    <d v="2021-08-19T00:00:00"/>
    <s v="zu wenig Menge für LKW"/>
    <s v="Sensorik"/>
    <s v="Diverses QM"/>
  </r>
  <r>
    <s v="Rest"/>
    <n v="51"/>
    <d v="2021-08-19T00:00:00"/>
    <s v="Qualitätssicherung"/>
    <x v="16"/>
    <s v="Qualitätssicherung"/>
    <s v="gesammelt für möglichen Einsatz"/>
    <s v="Laborprobe"/>
    <n v="33"/>
    <s v="Produkte"/>
    <s v="BUs"/>
    <s v="Symptome"/>
    <s v="0"/>
    <s v="Labor"/>
    <s v="Laborproben"/>
    <n v="73"/>
    <s v="Labor"/>
    <s v="Laborproben"/>
    <n v="51"/>
    <n v="73"/>
    <d v="2021-08-19T00:00:00"/>
    <s v="gesammelt für möglichen Einsatz"/>
    <s v="Laborprobe"/>
    <s v="Laborproben"/>
  </r>
  <r>
    <s v="BU1"/>
    <n v="54"/>
    <d v="2021-08-19T00:00:00"/>
    <s v="RW"/>
    <x v="17"/>
    <s v="Rest"/>
    <s v="gesammelt für möglichen Einsatz"/>
    <s v="keine Verwendung möglich"/>
    <n v="33"/>
    <s v="Produkte"/>
    <s v="BUs"/>
    <s v="Symptome"/>
    <s v="0"/>
    <s v="RWV"/>
    <s v="Räucher Ammerland"/>
    <n v="60"/>
    <s v="RWV"/>
    <s v="Räucher Ammerland"/>
    <n v="54"/>
    <n v="60"/>
    <d v="2021-08-19T00:00:00"/>
    <s v="gesammelt für möglichen Einsatz"/>
    <s v="keine Verwendung möglich"/>
    <s v="Räucher Ammerland"/>
  </r>
  <r>
    <s v="BU3"/>
    <n v="28"/>
    <d v="2021-08-20T00:00:00"/>
    <s v="Offen ungeschält ABS"/>
    <x v="18"/>
    <s v="Rest"/>
    <s v="Schmutz"/>
    <s v="-"/>
    <n v="33"/>
    <s v="Produkte"/>
    <s v="BUs"/>
    <s v="Symptome"/>
    <n v="28"/>
    <s v="L33"/>
    <n v="29501032"/>
    <n v="42"/>
    <s v="L33"/>
    <n v="29501032"/>
    <n v="28"/>
    <n v="42"/>
    <d v="2021-08-20T00:00:00"/>
    <m/>
    <m/>
    <s v="ABS CHED-ROT MIT ß-CARO"/>
  </r>
  <r>
    <s v="BU1"/>
    <n v="184"/>
    <d v="2021-08-20T00:00:00"/>
    <s v="Sammelnr. ungeschält VS"/>
    <x v="19"/>
    <s v="Schimmel"/>
    <s v="gesammelt für möglichen Einsatz"/>
    <s v="Aufgrund Konsistenz nicht genommen. Zu wenig VOS verarbeitet. Vom Warmen ins Kalte -&gt; Schimmel"/>
    <n v="33"/>
    <s v="Produkte"/>
    <s v="BUs"/>
    <s v="Symptome"/>
    <n v="1048.7816"/>
    <s v="Schmelze"/>
    <n v="29600013"/>
    <n v="12"/>
    <s v="Schmelze"/>
    <n v="29600013"/>
    <n v="184"/>
    <n v="12"/>
    <d v="2021-08-20T00:00:00"/>
    <s v="gesammelt für möglichen Einsatz"/>
    <s v="Aufgrund Konsistenz nicht genommen. Zu wenig VOS verarbeitet. Vom Warmen ins Kalte -&gt; Schimmel"/>
    <s v="VS GRS Chili mit Rinde"/>
  </r>
  <r>
    <s v="Rest"/>
    <n v="1780"/>
    <d v="2021-08-20T00:00:00"/>
    <s v="Weisenhorn Ware"/>
    <x v="20"/>
    <s v="Rest"/>
    <s v="gesammelt für möglichen Einsatz"/>
    <s v="Freigabe QM über Produktion Weisenhorn(Ethylinoxid)"/>
    <n v="33"/>
    <s v="Produkte"/>
    <s v="BUs"/>
    <s v="Symptome"/>
    <s v="0"/>
    <s v="Weisenhorn"/>
    <n v="50000011"/>
    <n v="22"/>
    <s v="Weisenhorn"/>
    <n v="50000011"/>
    <n v="1780"/>
    <n v="22"/>
    <d v="2021-08-20T00:00:00"/>
    <s v="gesammelt für möglichen Einsatz"/>
    <s v="Freigabe QM über Produktion Weisenhorn(Ethylinoxid)"/>
    <s v="AM FK-Röllchen England"/>
  </r>
  <r>
    <s v="BU2"/>
    <n v="93.5"/>
    <d v="2021-08-20T00:00:00"/>
    <s v="Rohware"/>
    <x v="21"/>
    <s v="Schimmel"/>
    <s v="gesammelt für möglichen Einsatz"/>
    <s v="Luftzieher/Folienriss durch Transport"/>
    <n v="33"/>
    <s v="Produkte"/>
    <s v="BUs"/>
    <s v="Symptome"/>
    <s v="0"/>
    <s v="BU2"/>
    <s v="Blöcke"/>
    <n v="12"/>
    <s v="BU2"/>
    <s v="Blöcke"/>
    <n v="93.5"/>
    <n v="12"/>
    <d v="2021-08-20T00:00:00"/>
    <s v="gesammelt für möglichen Einsatz"/>
    <s v="Luftzieher/Folienriss durch Transport"/>
    <s v="Blöcke"/>
  </r>
  <r>
    <s v="Verkauf"/>
    <n v="101"/>
    <d v="2021-08-20T00:00:00"/>
    <s v="-"/>
    <x v="12"/>
    <s v="Schimmel"/>
    <s v="gesammelt für möglichen Einsatz"/>
    <s v="keinen Abnehmer/Schälen"/>
    <n v="33"/>
    <s v="Produkte"/>
    <s v="BUs"/>
    <s v="Symptome"/>
    <s v="0"/>
    <s v="Verkauf"/>
    <s v="Div. Zipfel, Endstücke"/>
    <n v="12"/>
    <s v="Verkauf"/>
    <s v="Div. Zipfel, Endstücke"/>
    <n v="101"/>
    <n v="12"/>
    <d v="2021-08-20T00:00:00"/>
    <s v="gesammelt für möglichen Einsatz"/>
    <s v="keinen Abnehmer/Schälen"/>
    <s v="Div. Zipfel, Endstücke"/>
  </r>
  <r>
    <s v="Verkauf"/>
    <n v="11.5"/>
    <d v="2021-08-20T00:00:00"/>
    <s v="-"/>
    <x v="12"/>
    <s v="Schimmel"/>
    <s v="gesammelt für möglichen Einsatz"/>
    <s v="keinen Abnehmer/Schälen"/>
    <n v="33"/>
    <s v="Produkte"/>
    <s v="BUs"/>
    <s v="Symptome"/>
    <s v="0"/>
    <s v="Verkauf"/>
    <s v="Div. Zipfel, Endstücke"/>
    <n v="12"/>
    <s v="Verkauf"/>
    <s v="Div. Zipfel, Endstücke"/>
    <n v="11.5"/>
    <n v="12"/>
    <d v="2021-08-20T00:00:00"/>
    <s v="gesammelt für möglichen Einsatz"/>
    <s v="keinen Abnehmer/Schälen"/>
    <s v="Div. Zipfel, Endstücke"/>
  </r>
  <r>
    <s v="Verkauf"/>
    <n v="97"/>
    <d v="2021-08-20T00:00:00"/>
    <s v="-"/>
    <x v="12"/>
    <s v="Schimmel"/>
    <s v="gesammelt für möglichen Einsatz"/>
    <s v="keinen Abnehmer/Schälen"/>
    <n v="33"/>
    <s v="Produkte"/>
    <s v="BUs"/>
    <s v="Symptome"/>
    <s v="0"/>
    <s v="Verkauf"/>
    <s v="Div. Zipfel, Endstücke"/>
    <n v="12"/>
    <s v="Verkauf"/>
    <s v="Div. Zipfel, Endstücke"/>
    <n v="97"/>
    <n v="12"/>
    <d v="2021-08-20T00:00:00"/>
    <s v="gesammelt für möglichen Einsatz"/>
    <s v="keinen Abnehmer/Schälen"/>
    <s v="Div. Zipfel, Endstücke"/>
  </r>
  <r>
    <s v="BU1"/>
    <n v="5"/>
    <d v="2021-08-20T00:00:00"/>
    <s v="-"/>
    <x v="12"/>
    <s v="Rest"/>
    <s v="gesammelt für möglichen Einsatz"/>
    <s v="keine Verwendung möglich"/>
    <n v="33"/>
    <s v="Produkte"/>
    <s v="BUs"/>
    <s v="Symptome"/>
    <s v="0"/>
    <s v="RWV"/>
    <s v="Div. Zipfel, Endstücke"/>
    <n v="60"/>
    <s v="RWV"/>
    <s v="Div. Zipfel, Endstücke"/>
    <n v="5"/>
    <n v="60"/>
    <d v="2021-08-20T00:00:00"/>
    <s v="gesammelt für möglichen Einsatz"/>
    <s v="keine Verwendung möglich"/>
    <s v="Div. Zipfel, Endstücke"/>
  </r>
  <r>
    <s v="BU1"/>
    <n v="20"/>
    <d v="2021-08-20T00:00:00"/>
    <s v="-"/>
    <x v="12"/>
    <s v="Rest"/>
    <s v="gesammelt für möglichen Einsatz"/>
    <s v="keine Verwendung möglich"/>
    <n v="33"/>
    <s v="Produkte"/>
    <s v="BUs"/>
    <s v="Symptome"/>
    <s v="0"/>
    <s v="RWV"/>
    <s v="Div. Zipfel, Endstücke"/>
    <n v="60"/>
    <s v="RWV"/>
    <s v="Div. Zipfel, Endstücke"/>
    <n v="20"/>
    <n v="60"/>
    <d v="2021-08-20T00:00:00"/>
    <s v="gesammelt für möglichen Einsatz"/>
    <s v="keine Verwendung möglich"/>
    <s v="Div. Zipfel, Endstücke"/>
  </r>
  <r>
    <s v="BU3"/>
    <n v="25"/>
    <d v="2021-08-20T00:00:00"/>
    <s v="Vorschmelz"/>
    <x v="22"/>
    <s v="Linienbezogen"/>
    <s v="Maschinenabfall"/>
    <s v="-"/>
    <n v="33"/>
    <s v="Produkte"/>
    <s v="BUs"/>
    <s v="Symptome"/>
    <s v="0"/>
    <s v="WVP"/>
    <s v="Vorschmelz Diverses"/>
    <n v="30"/>
    <s v="WVP"/>
    <s v="Vorschmelz Diverses"/>
    <n v="25"/>
    <n v="30"/>
    <d v="2021-08-20T00:00:00"/>
    <m/>
    <m/>
    <s v="Vorschmelz Diverses"/>
  </r>
  <r>
    <s v="BU3"/>
    <n v="75"/>
    <d v="2021-08-20T00:00:00"/>
    <s v="-"/>
    <x v="23"/>
    <s v="Linienbezogen"/>
    <s v="Maschinenabfall"/>
    <s v="-"/>
    <n v="33"/>
    <s v="Produkte"/>
    <s v="BUs"/>
    <s v="Symptome"/>
    <s v="0"/>
    <s v="Bu3"/>
    <s v="Maschinenabfall"/>
    <n v="30"/>
    <s v="Bu3"/>
    <s v="Maschinenabfall"/>
    <n v="75"/>
    <n v="30"/>
    <d v="2021-08-20T00:00:00"/>
    <m/>
    <m/>
    <s v="Maschinenabfall"/>
  </r>
  <r>
    <s v="BU4"/>
    <n v="1"/>
    <d v="2021-08-20T00:00:00"/>
    <s v="Diverses"/>
    <x v="13"/>
    <s v="Linienbezogen"/>
    <s v="Maschinenabfall"/>
    <s v="-"/>
    <n v="33"/>
    <s v="Produkte"/>
    <s v="BUs"/>
    <s v="Symptome"/>
    <s v="0"/>
    <s v="BU4"/>
    <s v="Diverses"/>
    <n v="30"/>
    <s v="BU4"/>
    <s v="Diverses"/>
    <n v="1"/>
    <n v="30"/>
    <d v="2021-08-20T00:00:00"/>
    <m/>
    <m/>
    <s v="Diverses"/>
  </r>
  <r>
    <s v="BU1"/>
    <n v="143.5"/>
    <d v="2021-08-20T00:00:00"/>
    <s v="Diverses"/>
    <x v="14"/>
    <s v="Linienbezogen"/>
    <s v="gesammelt für möglichen Einsatz"/>
    <s v="-"/>
    <n v="33"/>
    <s v="Produkte"/>
    <s v="BUs"/>
    <s v="Symptome"/>
    <s v="0"/>
    <s v="Abfüllung"/>
    <s v="Diverses aus Abfüllung"/>
    <n v="30"/>
    <s v="Abfüllung"/>
    <s v="Diverses aus Abfüllung"/>
    <n v="143.5"/>
    <n v="30"/>
    <d v="2021-08-20T00:00:00"/>
    <s v="gesammelt für möglichen Einsatz"/>
    <m/>
    <s v="Diverses aus Abfüllung"/>
  </r>
  <r>
    <s v="BU1"/>
    <n v="242.5"/>
    <d v="2021-08-20T00:00:00"/>
    <s v="Diverses"/>
    <x v="14"/>
    <s v="Linienbezogen"/>
    <s v="gesammelt für möglichen Einsatz"/>
    <s v="-"/>
    <n v="33"/>
    <s v="Produkte"/>
    <s v="BUs"/>
    <s v="Symptome"/>
    <s v="0"/>
    <s v="Abfüllung"/>
    <s v="Diverses aus Abfüllung"/>
    <n v="30"/>
    <s v="Abfüllung"/>
    <s v="Diverses aus Abfüllung"/>
    <n v="242.5"/>
    <n v="30"/>
    <d v="2021-08-20T00:00:00"/>
    <s v="gesammelt für möglichen Einsatz"/>
    <m/>
    <s v="Diverses aus Abfüllung"/>
  </r>
  <r>
    <s v="BU1"/>
    <n v="183"/>
    <d v="2021-08-20T00:00:00"/>
    <s v="Diverses"/>
    <x v="24"/>
    <s v="Schimmel"/>
    <s v="gesammelt für möglichen Einsatz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  <s v="Schmelze"/>
    <s v="Diverses aus Schmelze"/>
    <n v="183"/>
    <n v="12"/>
    <d v="2021-08-20T00:00:00"/>
    <s v="gesammelt für möglichen Einsatz"/>
    <s v="Aufgrund Konsistenz nicht genommen. Zu wenig VOS verarbeitet. Vom Warmen ins Kalte -&gt; Schimmel"/>
    <s v="Diverses aus Schmelze"/>
  </r>
  <r>
    <s v="Rest"/>
    <n v="10"/>
    <d v="2021-08-20T00:00:00"/>
    <s v="Qualitätssicherung"/>
    <x v="15"/>
    <s v="Qualitätssicherung"/>
    <s v="gesammelt für möglichen Einsatz"/>
    <s v="Sensorik"/>
    <n v="33"/>
    <s v="Produkte"/>
    <s v="BUs"/>
    <s v="Symptome"/>
    <s v="0"/>
    <s v="QM"/>
    <s v="Diverses QM"/>
    <n v="74"/>
    <s v="QM"/>
    <s v="Diverses QM"/>
    <n v="10"/>
    <n v="74"/>
    <d v="2021-08-20T00:00:00"/>
    <s v="gesammelt für möglichen Einsatz"/>
    <s v="Sensorik"/>
    <s v="Diverses QM"/>
  </r>
  <r>
    <s v="Rest"/>
    <n v="129.4"/>
    <d v="2021-08-20T00:00:00"/>
    <s v="Qualitätssicherung"/>
    <x v="25"/>
    <s v="Qualitätssicherung"/>
    <s v="gesammelt für möglichen Einsatz"/>
    <s v="Rückstellproben"/>
    <n v="33"/>
    <s v="Produkte"/>
    <s v="BUs"/>
    <s v="Symptome"/>
    <s v="0"/>
    <s v="Labor"/>
    <s v="Rückstellproben"/>
    <n v="70"/>
    <s v="Labor"/>
    <s v="Rückstellproben"/>
    <n v="129.4"/>
    <n v="70"/>
    <d v="2021-08-20T00:00:00"/>
    <s v="gesammelt für möglichen Einsatz"/>
    <s v="Rückstellproben"/>
    <s v="Rückstellproben"/>
  </r>
  <r>
    <s v="Rest"/>
    <n v="150"/>
    <d v="2021-08-20T00:00:00"/>
    <s v="Qualitätssicherung"/>
    <x v="25"/>
    <s v="Qualitätssicherung"/>
    <s v="gesammelt für möglichen Einsatz"/>
    <s v="Rückstellproben"/>
    <n v="33"/>
    <s v="Produkte"/>
    <s v="BUs"/>
    <s v="Symptome"/>
    <s v="0"/>
    <s v="Labor"/>
    <s v="Rückstellproben"/>
    <n v="70"/>
    <s v="Labor"/>
    <s v="Rückstellproben"/>
    <n v="150"/>
    <n v="70"/>
    <d v="2021-08-20T00:00:00"/>
    <s v="gesammelt für möglichen Einsatz"/>
    <s v="Rückstellproben"/>
    <s v="Rückstellproben"/>
  </r>
  <r>
    <s v="Rest"/>
    <n v="86.6"/>
    <d v="2021-08-20T00:00:00"/>
    <s v="Qualitätssicherung"/>
    <x v="25"/>
    <s v="Qualitätssicherung"/>
    <s v="gesammelt für möglichen Einsatz"/>
    <s v="Rückstellproben"/>
    <n v="33"/>
    <s v="Produkte"/>
    <s v="BUs"/>
    <s v="Symptome"/>
    <s v="0"/>
    <s v="Labor"/>
    <s v="Rückstellproben"/>
    <n v="70"/>
    <s v="Labor"/>
    <s v="Rückstellproben"/>
    <n v="86.6"/>
    <n v="70"/>
    <d v="2021-08-20T00:00:00"/>
    <s v="gesammelt für möglichen Einsatz"/>
    <s v="Rückstellproben"/>
    <s v="Rückstellproben"/>
  </r>
  <r>
    <s v="Rest"/>
    <n v="4.5999999999999996"/>
    <d v="2021-08-21T00:00:00"/>
    <s v="Qualitätssicherung"/>
    <x v="25"/>
    <s v="Qualitätssicherung"/>
    <s v="gesammelt für möglichen Einsatz"/>
    <s v="Rückstellproben"/>
    <n v="33"/>
    <s v="Produkte"/>
    <s v="BUs"/>
    <s v="Symptome"/>
    <s v="0"/>
    <s v="Labor"/>
    <s v="Rückstellproben"/>
    <n v="70"/>
    <s v="Labor"/>
    <s v="Rückstellproben"/>
    <n v="4.5999999999999996"/>
    <n v="70"/>
    <d v="2021-08-21T00:00:00"/>
    <s v="gesammelt für möglichen Einsatz"/>
    <s v="Rückstellproben"/>
    <s v="Rückstellproben"/>
  </r>
  <r>
    <s v="Verkauf"/>
    <n v="207.5"/>
    <d v="2021-08-23T00:00:00"/>
    <s v="Offen ungeschält VOS"/>
    <x v="26"/>
    <s v="Schimmel"/>
    <s v="gesammelt für möglichen Einsatz"/>
    <s v="keinen Abnehmer/Schälen"/>
    <n v="34"/>
    <s v="Produkte"/>
    <s v="BUs"/>
    <s v="Symptome"/>
    <n v="103.75"/>
    <s v="Verkauf"/>
    <n v="29500527"/>
    <n v="12"/>
    <s v="Verkauf"/>
    <n v="29500527"/>
    <n v="207.5"/>
    <n v="12"/>
    <d v="2021-08-23T00:00:00"/>
    <s v="gesammelt für möglichen Einsatz"/>
    <s v="keinen Abnehmer/Schälen"/>
    <s v="VOS Räucher Chili Vorsc"/>
  </r>
  <r>
    <s v="Verkauf"/>
    <n v="177"/>
    <d v="2021-08-23T00:00:00"/>
    <s v="Offen ungeschält VOS"/>
    <x v="27"/>
    <s v="Schimmel"/>
    <s v="gesammelt für möglichen Einsatz"/>
    <s v="keinen Abnehmer/Schälen"/>
    <n v="34"/>
    <s v="Produkte"/>
    <s v="BUs"/>
    <s v="Symptome"/>
    <n v="88.5"/>
    <s v="Verkauf"/>
    <n v="29500528"/>
    <n v="12"/>
    <s v="Verkauf"/>
    <n v="29500528"/>
    <n v="177"/>
    <n v="12"/>
    <d v="2021-08-23T00:00:00"/>
    <s v="gesammelt für möglichen Einsatz"/>
    <s v="keinen Abnehmer/Schälen"/>
    <s v="VOS Räucher Schinken Vo"/>
  </r>
  <r>
    <s v="BU3"/>
    <n v="50"/>
    <d v="2021-08-23T00:00:00"/>
    <s v="Offen ungeschält ABS"/>
    <x v="28"/>
    <s v="Schimmel"/>
    <s v="Schimmel"/>
    <s v="-"/>
    <n v="34"/>
    <s v="Produkte"/>
    <s v="BUs"/>
    <s v="Symptome"/>
    <s v="0"/>
    <s v="L1"/>
    <n v="29500776"/>
    <n v="12"/>
    <s v="L1"/>
    <n v="29500776"/>
    <n v="50"/>
    <n v="12"/>
    <d v="2021-08-23T00:00:00"/>
    <m/>
    <m/>
    <s v="ABS Cheddar rot"/>
  </r>
  <r>
    <s v="BU1"/>
    <n v="56"/>
    <d v="2021-08-23T00:00:00"/>
    <s v="Offen ungeschält VOS"/>
    <x v="29"/>
    <s v="Schimmel"/>
    <s v="gesammelt für möglichen Einsatz"/>
    <s v="Aufgrund Konsistenz nicht genommen. Zu wenig VOS verarbeitet. Vom Warmen ins Kalte -&gt; Schimmel"/>
    <n v="34"/>
    <s v="Produkte"/>
    <s v="BUs"/>
    <s v="Symptome"/>
    <n v="28"/>
    <s v="Schmelze"/>
    <n v="29500950"/>
    <n v="12"/>
    <s v="Schmelze"/>
    <n v="29500950"/>
    <n v="56"/>
    <n v="12"/>
    <d v="2021-08-23T00:00:00"/>
    <s v="gesammelt für möglichen Einsatz"/>
    <s v="Aufgrund Konsistenz nicht genommen. Zu wenig VOS verarbeitet. Vom Warmen ins Kalte -&gt; Schimmel"/>
    <s v="VOS URW-VS-CHILI"/>
  </r>
  <r>
    <s v="BU3"/>
    <n v="241"/>
    <d v="2021-08-23T00:00:00"/>
    <s v="Offen ungeschält ABS"/>
    <x v="30"/>
    <s v="Linienbezogen"/>
    <s v="gemischtes Produkt"/>
    <s v="-"/>
    <n v="34"/>
    <s v="Produkte"/>
    <s v="BUs"/>
    <s v="Symptome"/>
    <n v="241"/>
    <s v="L33"/>
    <n v="29501003"/>
    <n v="81"/>
    <s v="L33"/>
    <n v="29501003"/>
    <n v="241"/>
    <n v="81"/>
    <d v="2021-08-23T00:00:00"/>
    <m/>
    <m/>
    <s v="ABS CHED-PF-KRÄUK gemis"/>
  </r>
  <r>
    <s v="BU3"/>
    <n v="17"/>
    <d v="2021-08-23T00:00:00"/>
    <s v="Offen ungeschält ABS"/>
    <x v="30"/>
    <s v="Linienbezogen"/>
    <s v="gemischtes Produkt"/>
    <s v="-"/>
    <n v="34"/>
    <s v="Produkte"/>
    <s v="BUs"/>
    <s v="Symptome"/>
    <n v="17"/>
    <s v="L33"/>
    <n v="29501003"/>
    <n v="81"/>
    <s v="L33"/>
    <n v="29501003"/>
    <n v="17"/>
    <n v="81"/>
    <d v="2021-08-23T00:00:00"/>
    <m/>
    <m/>
    <s v="ABS CHED-PF-KRÄUK gemis"/>
  </r>
  <r>
    <s v="Verkauf"/>
    <n v="90"/>
    <d v="2021-08-23T00:00:00"/>
    <s v="Offen ungeschält VOS"/>
    <x v="31"/>
    <s v="Schimmel"/>
    <s v="gesammelt für möglichen Einsatz"/>
    <s v="keinen Abnehmer/Schälen"/>
    <n v="34"/>
    <s v="Produkte"/>
    <s v="BUs"/>
    <s v="Symptome"/>
    <n v="45"/>
    <s v="Verkauf"/>
    <n v="29501022"/>
    <n v="12"/>
    <s v="Verkauf"/>
    <n v="29501022"/>
    <n v="90"/>
    <n v="12"/>
    <d v="2021-08-23T00:00:00"/>
    <s v="gesammelt für möglichen Einsatz"/>
    <s v="keinen Abnehmer/Schälen"/>
    <s v="VOS RW NATUR AMM CO REZ"/>
  </r>
  <r>
    <s v="Verkauf"/>
    <n v="870"/>
    <d v="2021-08-23T00:00:00"/>
    <s v="Offen ungeschält VOS"/>
    <x v="31"/>
    <s v="Schimmel"/>
    <s v="gesammelt für möglichen Einsatz"/>
    <s v="keinen Abnehmer/Schälen"/>
    <n v="34"/>
    <s v="Produkte"/>
    <s v="BUs"/>
    <s v="Symptome"/>
    <n v="435"/>
    <s v="Verkauf"/>
    <n v="29501022"/>
    <n v="12"/>
    <s v="Verkauf"/>
    <n v="29501022"/>
    <n v="870"/>
    <n v="12"/>
    <d v="2021-08-23T00:00:00"/>
    <s v="gesammelt für möglichen Einsatz"/>
    <s v="keinen Abnehmer/Schälen"/>
    <s v="VOS RW NATUR AMM CO REZ"/>
  </r>
  <r>
    <s v="BU3"/>
    <n v="60"/>
    <d v="2021-08-23T00:00:00"/>
    <s v="Offen ungeschält ABS"/>
    <x v="18"/>
    <s v="Rest"/>
    <s v="Schmutz"/>
    <s v="-"/>
    <n v="34"/>
    <s v="Produkte"/>
    <s v="BUs"/>
    <s v="Symptome"/>
    <n v="60"/>
    <s v="L33"/>
    <n v="29501032"/>
    <n v="42"/>
    <s v="L33"/>
    <n v="29501032"/>
    <n v="60"/>
    <n v="42"/>
    <d v="2021-08-23T00:00:00"/>
    <m/>
    <m/>
    <s v="ABS CHED-ROT MIT ß-CARO"/>
  </r>
  <r>
    <s v="Verkauf"/>
    <n v="63"/>
    <d v="2021-08-23T00:00:00"/>
    <s v="Offen ungeschält VOS"/>
    <x v="32"/>
    <s v="Schimmel"/>
    <s v="gesammelt für möglichen Einsatz"/>
    <s v="keinen Abnehmer/Schälen"/>
    <n v="34"/>
    <s v="Produkte"/>
    <s v="BUs"/>
    <s v="Symptome"/>
    <n v="31.5"/>
    <s v="Verkauf"/>
    <n v="29501053"/>
    <n v="12"/>
    <s v="Verkauf"/>
    <n v="29501053"/>
    <n v="63"/>
    <n v="12"/>
    <d v="2021-08-23T00:00:00"/>
    <s v="gesammelt für möglichen Einsatz"/>
    <s v="keinen Abnehmer/Schälen"/>
    <s v="VOS RW-ROT-CHEDD 8,1KG"/>
  </r>
  <r>
    <s v="BU3"/>
    <n v="63"/>
    <d v="2021-08-23T00:00:00"/>
    <s v="Offen ungeschält VOS"/>
    <x v="33"/>
    <s v="Schimmel"/>
    <s v="Schimmel"/>
    <s v="-"/>
    <n v="34"/>
    <s v="Produkte"/>
    <s v="BUs"/>
    <s v="Symptome"/>
    <n v="31.5"/>
    <s v="L16"/>
    <n v="29501055"/>
    <n v="12"/>
    <s v="L16"/>
    <n v="29501055"/>
    <n v="63"/>
    <n v="12"/>
    <d v="2021-08-23T00:00:00"/>
    <m/>
    <s v="-"/>
    <s v="VOS RW BUN-PF"/>
  </r>
  <r>
    <s v="Verkauf"/>
    <n v="546"/>
    <d v="2021-08-23T00:00:00"/>
    <s v="Offen Zipfel"/>
    <x v="34"/>
    <s v="Schimmel"/>
    <s v="gesammelt für möglichen Einsatz"/>
    <s v="keinen Abnehmer/Schälen"/>
    <n v="34"/>
    <s v="Produkte"/>
    <s v="BUs"/>
    <s v="Symptome"/>
    <n v="273"/>
    <s v="Verkauf"/>
    <n v="29501063"/>
    <n v="12"/>
    <s v="Verkauf"/>
    <n v="29501063"/>
    <n v="546"/>
    <n v="12"/>
    <d v="2021-08-23T00:00:00"/>
    <s v="gesammelt für möglichen Einsatz"/>
    <s v="keinen Abnehmer/Schälen"/>
    <s v="VOS GRW-NATUR ZIPFEL 35"/>
  </r>
  <r>
    <s v="Verkauf"/>
    <n v="252"/>
    <d v="2021-08-23T00:00:00"/>
    <s v="Offen Zipfel"/>
    <x v="35"/>
    <s v="Schimmel"/>
    <s v="gesammelt für möglichen Einsatz"/>
    <s v="keinen Abnehmer/Schälen"/>
    <n v="34"/>
    <s v="Produkte"/>
    <s v="BUs"/>
    <s v="Symptome"/>
    <n v="126"/>
    <s v="Verkauf"/>
    <n v="29501064"/>
    <n v="12"/>
    <s v="Verkauf"/>
    <n v="29501064"/>
    <n v="252"/>
    <n v="12"/>
    <d v="2021-08-23T00:00:00"/>
    <s v="gesammelt für möglichen Einsatz"/>
    <s v="keinen Abnehmer/Schälen"/>
    <s v="VOS GRW-SCHI ZIPFEL 350"/>
  </r>
  <r>
    <s v="Verkauf"/>
    <n v="252"/>
    <d v="2021-08-23T00:00:00"/>
    <s v="Offen Endstücke"/>
    <x v="36"/>
    <s v="Schimmel"/>
    <s v="gesammelt für möglichen Einsatz"/>
    <s v="keinen Abnehmer/Schälen"/>
    <n v="34"/>
    <s v="Produkte"/>
    <s v="BUs"/>
    <s v="Symptome"/>
    <n v="126"/>
    <s v="Verkauf"/>
    <n v="29501070"/>
    <n v="12"/>
    <s v="Verkauf"/>
    <n v="29501070"/>
    <n v="252"/>
    <n v="12"/>
    <d v="2021-08-23T00:00:00"/>
    <s v="gesammelt für möglichen Einsatz"/>
    <s v="keinen Abnehmer/Schälen"/>
    <s v="VOS GRW-SCHI-NAT ENDSTÜ"/>
  </r>
  <r>
    <s v="Verkauf"/>
    <n v="177"/>
    <d v="2021-08-23T00:00:00"/>
    <s v="Offen Zipfel"/>
    <x v="37"/>
    <s v="Schimmel"/>
    <s v="gesammelt für möglichen Einsatz"/>
    <s v="keinen Abnehmer/Schälen"/>
    <n v="34"/>
    <s v="Produkte"/>
    <s v="BUs"/>
    <s v="Symptome"/>
    <n v="88.5"/>
    <s v="Verkauf"/>
    <n v="29501086"/>
    <n v="12"/>
    <s v="Verkauf"/>
    <n v="29501086"/>
    <n v="177"/>
    <n v="12"/>
    <d v="2021-08-23T00:00:00"/>
    <s v="gesammelt für möglichen Einsatz"/>
    <s v="keinen Abnehmer/Schälen"/>
    <s v="VOS VS-SCHI ZIPFEL"/>
  </r>
  <r>
    <s v="Verkauf"/>
    <n v="207.5"/>
    <d v="2021-08-23T00:00:00"/>
    <s v="Offen Zipfel"/>
    <x v="38"/>
    <s v="Schimmel"/>
    <s v="gesammelt für möglichen Einsatz"/>
    <s v="keinen Abnehmer/Schälen"/>
    <n v="34"/>
    <s v="Produkte"/>
    <s v="BUs"/>
    <s v="Symptome"/>
    <n v="103.75"/>
    <s v="Verkauf"/>
    <n v="29501087"/>
    <n v="12"/>
    <s v="Verkauf"/>
    <n v="29501087"/>
    <n v="207.5"/>
    <n v="12"/>
    <d v="2021-08-23T00:00:00"/>
    <s v="gesammelt für möglichen Einsatz"/>
    <s v="keinen Abnehmer/Schälen"/>
    <s v="VOS VS-CHILI ZIPFEL"/>
  </r>
  <r>
    <s v="BU3"/>
    <n v="72.5"/>
    <d v="2021-08-23T00:00:00"/>
    <s v="Offen vegan"/>
    <x v="39"/>
    <s v="keinen Verwendungszweck"/>
    <s v="VOS &gt; Einsatz (vegan)"/>
    <s v="-"/>
    <n v="34"/>
    <s v="Produkte"/>
    <s v="BUs"/>
    <s v="Symptome"/>
    <n v="36.25"/>
    <s v="L1"/>
    <n v="29900002"/>
    <n v="61"/>
    <s v="L1"/>
    <n v="29900002"/>
    <n v="72.5"/>
    <n v="61"/>
    <d v="2021-08-23T00:00:00"/>
    <s v="VOS &gt; Einsatz (vegan)"/>
    <m/>
    <s v="VOS VEG-SCH MILD"/>
  </r>
  <r>
    <s v="BU1"/>
    <n v="306"/>
    <d v="2021-08-23T00:00:00"/>
    <s v="RW"/>
    <x v="40"/>
    <s v="Schimmel"/>
    <s v="gesammelt für möglichen Einsatz"/>
    <s v="MHD abgelaufen"/>
    <n v="34"/>
    <s v="Produkte"/>
    <s v="BUs"/>
    <s v="Symptome"/>
    <s v="0"/>
    <s v="Schmelze"/>
    <n v="31000108"/>
    <n v="12"/>
    <s v="Schmelze"/>
    <n v="31000108"/>
    <n v="306"/>
    <n v="12"/>
    <d v="2021-08-23T00:00:00"/>
    <s v="gesammelt für möglichen Einsatz"/>
    <s v="MHD abgelaufen"/>
    <s v="Gouda RW mit Staubkäse"/>
  </r>
  <r>
    <s v="Verkauf"/>
    <n v="45"/>
    <d v="2021-08-23T00:00:00"/>
    <s v="-"/>
    <x v="12"/>
    <s v="Schimmel"/>
    <s v="gesammelt für möglichen Einsatz"/>
    <s v="keinen Abnehmer/Schälen"/>
    <n v="34"/>
    <s v="Produkte"/>
    <s v="BUs"/>
    <s v="Symptome"/>
    <s v="0"/>
    <s v="Verkauf"/>
    <s v="Div. Zipfel, Endstücke"/>
    <n v="12"/>
    <s v="Verkauf"/>
    <s v="Div. Zipfel, Endstücke"/>
    <n v="45"/>
    <n v="12"/>
    <d v="2021-08-23T00:00:00"/>
    <s v="gesammelt für möglichen Einsatz"/>
    <s v="keinen Abnehmer/Schälen"/>
    <s v="Div. Zipfel, Endstücke"/>
  </r>
  <r>
    <s v="BU4"/>
    <n v="2"/>
    <d v="2021-08-23T00:00:00"/>
    <s v="Diverses"/>
    <x v="13"/>
    <s v="Linienbezogen"/>
    <s v="gesammelt für möglichen Einsatz"/>
    <s v="-"/>
    <n v="34"/>
    <s v="Produkte"/>
    <s v="BUs"/>
    <s v="Symptome"/>
    <s v="0"/>
    <s v="BU4"/>
    <s v="Diverses"/>
    <n v="30"/>
    <s v="BU4"/>
    <s v="Diverses"/>
    <n v="2"/>
    <n v="30"/>
    <d v="2021-08-23T00:00:00"/>
    <s v="gesammelt für möglichen Einsatz"/>
    <m/>
    <s v="Diverses"/>
  </r>
  <r>
    <s v="BU1"/>
    <n v="280"/>
    <d v="2021-08-23T00:00:00"/>
    <s v="Diverses"/>
    <x v="14"/>
    <s v="Linienbezogen"/>
    <s v="gesammelt für möglichen Einsatz"/>
    <s v="-"/>
    <n v="34"/>
    <s v="Produkte"/>
    <s v="BUs"/>
    <s v="Symptome"/>
    <s v="0"/>
    <s v="Abfüllung"/>
    <s v="Diverses aus Abfüllung"/>
    <n v="30"/>
    <s v="Abfüllung"/>
    <s v="Diverses aus Abfüllung"/>
    <n v="280"/>
    <n v="30"/>
    <d v="2021-08-23T00:00:00"/>
    <s v="gesammelt für möglichen Einsatz"/>
    <m/>
    <s v="Diverses aus Abfüllung"/>
  </r>
  <r>
    <s v="BU1"/>
    <n v="279.5"/>
    <d v="2021-08-23T00:00:00"/>
    <s v="Diverses"/>
    <x v="14"/>
    <s v="Linienbezogen"/>
    <s v="gesammelt für möglichen Einsatz"/>
    <s v="-"/>
    <n v="34"/>
    <s v="Produkte"/>
    <s v="BUs"/>
    <s v="Symptome"/>
    <s v="0"/>
    <s v="Abfüllung"/>
    <s v="Diverses aus Abfüllung"/>
    <n v="30"/>
    <s v="Abfüllung"/>
    <s v="Diverses aus Abfüllung"/>
    <n v="279.5"/>
    <n v="30"/>
    <d v="2021-08-23T00:00:00"/>
    <s v="gesammelt für möglichen Einsatz"/>
    <m/>
    <s v="Diverses aus Abfüllung"/>
  </r>
  <r>
    <s v="BU1"/>
    <n v="229"/>
    <d v="2021-08-23T00:00:00"/>
    <s v="Diverses"/>
    <x v="24"/>
    <s v="Linienbezogen"/>
    <s v="gesammelt für möglichen Einsatz"/>
    <s v="-"/>
    <n v="34"/>
    <s v="Produkte"/>
    <s v="BUs"/>
    <s v="Symptome"/>
    <s v="0"/>
    <s v="Schmelze"/>
    <s v="Diverses aus Schmelze"/>
    <n v="10"/>
    <s v="Schmelze"/>
    <s v="Diverses aus Schmelze"/>
    <n v="229"/>
    <n v="10"/>
    <d v="2021-08-23T00:00:00"/>
    <s v="gesammelt für möglichen Einsatz"/>
    <m/>
    <s v="Diverses aus Schmelze"/>
  </r>
  <r>
    <s v="Rest"/>
    <n v="18"/>
    <d v="2021-08-23T00:00:00"/>
    <s v="Qualitätssicherung"/>
    <x v="15"/>
    <s v="Qualitätssicherung"/>
    <s v="Sensorik"/>
    <s v="Sensorik"/>
    <n v="34"/>
    <s v="Produkte"/>
    <s v="BUs"/>
    <s v="Symptome"/>
    <s v="0"/>
    <s v="QM"/>
    <s v="Diverses QM"/>
    <n v="74"/>
    <s v="QM"/>
    <s v="Diverses QM"/>
    <n v="18"/>
    <n v="74"/>
    <d v="2021-08-23T00:00:00"/>
    <s v="Sensorik"/>
    <s v="Sensorik"/>
    <s v="Diverses QM"/>
  </r>
  <r>
    <s v="Rest"/>
    <n v="175"/>
    <d v="2021-08-23T00:00:00"/>
    <s v="Qualitätssicherung"/>
    <x v="16"/>
    <s v="Qualitätssicherung"/>
    <s v="Laborprobe"/>
    <s v="Laborprobe"/>
    <n v="34"/>
    <s v="Produkte"/>
    <s v="BUs"/>
    <s v="Symptome"/>
    <s v="0"/>
    <s v="Labor"/>
    <s v="Laborproben"/>
    <n v="73"/>
    <s v="Labor"/>
    <s v="Laborproben"/>
    <n v="175"/>
    <n v="73"/>
    <d v="2021-08-23T00:00:00"/>
    <s v="Laborprobe"/>
    <s v="Laborprobe"/>
    <s v="Laborproben"/>
  </r>
  <r>
    <s v="BU1"/>
    <n v="44.7"/>
    <d v="2021-08-23T00:00:00"/>
    <s v="Rest"/>
    <x v="41"/>
    <s v="Rest"/>
    <s v="geschälte Rinde"/>
    <s v="keine Verwendung möglich"/>
    <n v="34"/>
    <s v="Produkte"/>
    <s v="BUs"/>
    <s v="Symptome"/>
    <s v="0"/>
    <s v="RWV"/>
    <s v="Rinde"/>
    <n v="60"/>
    <s v="RWV"/>
    <s v="Rinde"/>
    <n v="44.7"/>
    <n v="60"/>
    <d v="2021-08-23T00:00:00"/>
    <s v="geschälte Rinde"/>
    <s v="keine Verwendung möglich"/>
    <s v="Rinde"/>
  </r>
  <r>
    <s v="Rest"/>
    <n v="10"/>
    <d v="2021-08-23T00:00:00"/>
    <s v="Qualitätssicherung"/>
    <x v="25"/>
    <s v="Qualitätssicherung"/>
    <s v="Rückstellproben"/>
    <s v="Rückstellproben"/>
    <n v="34"/>
    <s v="Produkte"/>
    <s v="BUs"/>
    <s v="Symptome"/>
    <s v="0"/>
    <s v="Labor"/>
    <s v="Rückstellproben"/>
    <n v="70"/>
    <s v="Labor"/>
    <s v="Rückstellproben"/>
    <n v="10"/>
    <n v="70"/>
    <d v="2021-08-23T00:00:00"/>
    <s v="Rückstellproben"/>
    <s v="Rückstellproben"/>
    <s v="Rückstellproben"/>
  </r>
  <r>
    <s v="BU3"/>
    <n v="306"/>
    <d v="2021-08-23T00:00:00"/>
    <s v="Vorschmelz"/>
    <x v="42"/>
    <s v="Schimmel"/>
    <s v="Rest"/>
    <s v="nur bestimmter Einsatz möglich"/>
    <n v="34"/>
    <s v="Produkte"/>
    <s v="BUs"/>
    <s v="Symptome"/>
    <s v="0"/>
    <s v="WVP"/>
    <s v="VOR RW staubk"/>
    <n v="12"/>
    <s v="WVP"/>
    <s v="VOR RW staubk"/>
    <n v="306"/>
    <n v="12"/>
    <d v="2021-08-23T00:00:00"/>
    <s v="Rest"/>
    <s v="nur bestimmter Einsatz möglich"/>
    <s v="VOR RW staubk"/>
  </r>
  <r>
    <s v="Rest"/>
    <n v="547"/>
    <d v="2021-08-24T00:00:00"/>
    <s v="Offen ungeschält VOS"/>
    <x v="31"/>
    <s v="Rest"/>
    <s v="Rückrufaktion"/>
    <s v="-"/>
    <n v="34"/>
    <s v="Produkte"/>
    <s v="BUs"/>
    <s v="Symptome"/>
    <n v="273.5"/>
    <s v="Rest"/>
    <n v="29501022"/>
    <n v="22"/>
    <s v="Rest"/>
    <n v="29501022"/>
    <n v="547"/>
    <n v="22"/>
    <d v="2021-08-24T00:00:00"/>
    <s v="Rückrufaktion"/>
    <m/>
    <s v="VOS RW NATUR AMM CO REZ"/>
  </r>
  <r>
    <s v="BU1"/>
    <n v="143"/>
    <d v="2021-08-24T00:00:00"/>
    <s v="Offen ungeschält VOS"/>
    <x v="5"/>
    <s v="Schimmel"/>
    <s v="keine Verarbeitung"/>
    <s v="Aufgrund Konsistenz nicht genommen. Zu wenig VOS verarbeitet. Vom Warmen ins Kalte -&gt; Schimmel"/>
    <n v="34"/>
    <s v="Produkte"/>
    <s v="BUs"/>
    <s v="Symptome"/>
    <n v="71.5"/>
    <s v="Schmelze"/>
    <n v="29501052"/>
    <n v="12"/>
    <s v="Schmelze"/>
    <n v="29501052"/>
    <n v="143"/>
    <n v="12"/>
    <d v="2021-08-24T00:00:00"/>
    <s v="keine Verarbeitung"/>
    <s v="Aufgrund Konsistenz nicht genommen. Zu wenig VOS verarbeitet. Vom Warmen ins Kalte -&gt; Schimmel"/>
    <s v="VOS URW-SPASTUP-3500034"/>
  </r>
  <r>
    <s v="BU3"/>
    <n v="290"/>
    <d v="2021-08-24T00:00:00"/>
    <s v="Vakuumierter VOS vegan"/>
    <x v="11"/>
    <s v="keinen Verwendungszweck"/>
    <s v="VOS &gt; Einsatz (vegan)"/>
    <s v="-"/>
    <n v="34"/>
    <s v="Produkte"/>
    <s v="BUs"/>
    <s v="Symptome"/>
    <n v="149.06"/>
    <s v="L1"/>
    <n v="49900002"/>
    <n v="61"/>
    <s v="L1"/>
    <n v="49900002"/>
    <n v="290"/>
    <n v="61"/>
    <d v="2021-08-24T00:00:00"/>
    <s v="VOS &gt; Einsatz (vegan)"/>
    <m/>
    <s v="VOS VEG-SCH-WÜRZIG-VAKU"/>
  </r>
  <r>
    <s v="BU2"/>
    <n v="188"/>
    <d v="2021-08-24T00:00:00"/>
    <s v="Rohware"/>
    <x v="21"/>
    <s v="Schimmel"/>
    <s v="Luftzieher/Folienriss durch Transport"/>
    <s v="Luftzieher/Folienriss durch Transport"/>
    <n v="34"/>
    <s v="Produkte"/>
    <s v="BUs"/>
    <s v="Symptome"/>
    <s v="0"/>
    <s v="BU2"/>
    <s v="Blöcke"/>
    <n v="12"/>
    <s v="BU2"/>
    <s v="Blöcke"/>
    <n v="188"/>
    <n v="12"/>
    <d v="2021-08-24T00:00:00"/>
    <s v="Luftzieher/Folienriss durch Transport"/>
    <s v="Luftzieher/Folienriss durch Transport"/>
    <s v="Blöcke"/>
  </r>
  <r>
    <s v="BU1"/>
    <n v="203"/>
    <d v="2021-08-24T00:00:00"/>
    <s v="Diverses"/>
    <x v="14"/>
    <s v="Linienbezogen"/>
    <s v="Reinigung"/>
    <s v="-"/>
    <n v="34"/>
    <s v="Produkte"/>
    <s v="BUs"/>
    <s v="Symptome"/>
    <s v="0"/>
    <s v="Abfüllung"/>
    <s v="Diverses aus Abfüllung"/>
    <n v="10"/>
    <s v="Abfüllung"/>
    <s v="Diverses aus Abfüllung"/>
    <n v="203"/>
    <n v="10"/>
    <d v="2021-08-24T00:00:00"/>
    <m/>
    <m/>
    <s v="Diverses aus Abfüllung"/>
  </r>
  <r>
    <s v="Rest"/>
    <n v="75"/>
    <d v="2021-08-24T00:00:00"/>
    <s v="Qualitätssicherung"/>
    <x v="16"/>
    <s v="Qualitätssicherung"/>
    <s v="Einwaage Labor"/>
    <s v="Einwaage Labor"/>
    <n v="34"/>
    <s v="Produkte"/>
    <s v="BUs"/>
    <s v="Symptome"/>
    <s v="0"/>
    <s v="Labor"/>
    <s v="Laborproben"/>
    <n v="71"/>
    <s v="Labor"/>
    <s v="Laborproben"/>
    <n v="75"/>
    <n v="71"/>
    <d v="2021-08-24T00:00:00"/>
    <s v="Einwaage Labor"/>
    <s v="Einwaage Labor"/>
    <s v="Laborproben"/>
  </r>
  <r>
    <s v="Rest"/>
    <n v="54"/>
    <d v="2021-08-24T00:00:00"/>
    <s v="Qualitätssicherung"/>
    <x v="25"/>
    <s v="Qualitätssicherung"/>
    <s v="Rückstellproben"/>
    <s v="Rückstellproben"/>
    <n v="34"/>
    <s v="Produkte"/>
    <s v="BUs"/>
    <s v="Symptome"/>
    <s v="0"/>
    <s v="Labor"/>
    <s v="Rückstellproben"/>
    <n v="70"/>
    <s v="Labor"/>
    <s v="Rückstellproben"/>
    <n v="54"/>
    <n v="70"/>
    <d v="2021-08-24T00:00:00"/>
    <s v="Rückstellproben"/>
    <s v="Rückstellproben"/>
    <s v="Rückstellproben"/>
  </r>
  <r>
    <s v="BU1"/>
    <n v="46"/>
    <d v="2021-08-25T00:00:00"/>
    <s v="Offen ungeschält VOS"/>
    <x v="43"/>
    <s v="Rest"/>
    <s v="geschälte Rinde"/>
    <s v="keine Verwendung möglich"/>
    <n v="34"/>
    <s v="Produkte"/>
    <s v="BUs"/>
    <s v="Symptome"/>
    <n v="23"/>
    <s v="RWV"/>
    <n v="29500498"/>
    <n v="60"/>
    <s v="RWV"/>
    <n v="29500498"/>
    <n v="46"/>
    <n v="60"/>
    <d v="2021-08-25T00:00:00"/>
    <s v="geschälte Rinde"/>
    <s v="keine Verwendung möglich"/>
    <s v="VOS Räucher Natur Natri"/>
  </r>
  <r>
    <s v="BU3"/>
    <n v="1.2"/>
    <d v="2021-08-25T00:00:00"/>
    <s v="Offen ungeschält VOS"/>
    <x v="43"/>
    <s v="Linienbezogen"/>
    <s v="Maschinenabfall"/>
    <s v="nicht eindeutig"/>
    <n v="34"/>
    <s v="Produkte"/>
    <s v="BUs"/>
    <s v="Symptome"/>
    <n v="0.6"/>
    <s v="WVP"/>
    <n v="29500498"/>
    <n v="30"/>
    <s v="WVP"/>
    <n v="29500498"/>
    <n v="1.2"/>
    <n v="30"/>
    <d v="2021-08-25T00:00:00"/>
    <s v="Maschinenabfall"/>
    <s v="nicht eindeutig"/>
    <s v="VOS Räucher Natur Natri"/>
  </r>
  <r>
    <s v="BU3"/>
    <n v="30"/>
    <d v="2021-08-25T00:00:00"/>
    <s v="Offen ungeschält VOS"/>
    <x v="44"/>
    <s v="Schimmel"/>
    <s v="Rest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  <s v="L16"/>
    <n v="29500861"/>
    <n v="30"/>
    <n v="12"/>
    <d v="2021-08-25T00:00:00"/>
    <s v="Rest"/>
    <s v="sporalische Produktion, kein Vakuunieren , da Allergene --&gt; Zeitliche Probleme. A zu wenig Leute. B zu sporalische Produktion C. Allergen sorgt für zu lange Zeiten. D Schmelze nimmt VOS eventuell nicht (Wärme produkt)"/>
    <s v="VOS RW-NUSS OGT"/>
  </r>
  <r>
    <s v="BU1"/>
    <n v="44"/>
    <d v="2021-08-25T00:00:00"/>
    <s v="Vorschmelz"/>
    <x v="45"/>
    <s v="Rest"/>
    <s v="geschälte Rinde"/>
    <s v="keine Verwendung möglich"/>
    <n v="34"/>
    <s v="Produkte"/>
    <s v="BUs"/>
    <s v="Symptome"/>
    <n v="0.44"/>
    <s v="RWV"/>
    <n v="29500917"/>
    <n v="60"/>
    <s v="RWV"/>
    <n v="29500917"/>
    <n v="44"/>
    <n v="60"/>
    <d v="2021-08-25T00:00:00"/>
    <s v="geschälte Rinde"/>
    <s v="keine Verwendung möglich"/>
    <s v="VOS-ABS ENTSORGUNG"/>
  </r>
  <r>
    <s v="BU1"/>
    <n v="131.6"/>
    <d v="2021-08-25T00:00:00"/>
    <s v="ganze Würste"/>
    <x v="46"/>
    <s v="Linienbezogen"/>
    <s v="Darm geplatzt"/>
    <s v="Darm geplatzt"/>
    <n v="34"/>
    <s v="Produkte"/>
    <s v="BUs"/>
    <s v="Symptome"/>
    <s v="0"/>
    <s v="Abfüllung"/>
    <n v="31000084"/>
    <n v="34"/>
    <s v="Abfüllung"/>
    <n v="31000084"/>
    <n v="131.6"/>
    <n v="34"/>
    <d v="2021-08-25T00:00:00"/>
    <m/>
    <s v="Darm geplatzt"/>
    <s v="Würste 6700g Räucher na"/>
  </r>
  <r>
    <s v="BU3"/>
    <n v="450"/>
    <d v="2021-08-25T00:00:00"/>
    <s v="Vakuumierter VOS vegan"/>
    <x v="11"/>
    <s v="keinen Verwendungszweck"/>
    <s v="Schmutz"/>
    <s v="Schmutz"/>
    <n v="34"/>
    <s v="Produkte"/>
    <s v="BUs"/>
    <s v="Symptome"/>
    <n v="231.3"/>
    <s v="L1"/>
    <n v="49900002"/>
    <n v="61"/>
    <s v="L1"/>
    <n v="49900002"/>
    <n v="450"/>
    <n v="61"/>
    <d v="2021-08-25T00:00:00"/>
    <s v="Schmutz"/>
    <s v="Schmutz"/>
    <s v="VOS VEG-SCH-WÜRZIG-VAKU"/>
  </r>
  <r>
    <s v="BU3"/>
    <n v="11"/>
    <d v="2021-08-25T00:00:00"/>
    <s v="Vakuumierter VOS vegan"/>
    <x v="11"/>
    <s v="keinen Verwendungszweck"/>
    <s v="Schmutz"/>
    <s v="Schmutz"/>
    <n v="34"/>
    <s v="Produkte"/>
    <s v="BUs"/>
    <s v="Symptome"/>
    <n v="5.6539999999999999"/>
    <s v="L1"/>
    <n v="49900002"/>
    <n v="61"/>
    <s v="L1"/>
    <n v="49900002"/>
    <n v="11"/>
    <n v="61"/>
    <d v="2021-08-25T00:00:00"/>
    <s v="Schmutz"/>
    <s v="Schmutz"/>
    <s v="VOS VEG-SCH-WÜRZIG-VAKU"/>
  </r>
  <r>
    <s v="Verkauf"/>
    <n v="220"/>
    <d v="2021-08-25T00:00:00"/>
    <s v="Div. Zipfel, ES ohne Verwendung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220"/>
    <n v="12"/>
    <d v="2021-08-25T00:00:00"/>
    <s v="keinen Abnehmer/kein Schälpersonal"/>
    <s v="keinen Abnehmer/Schälen"/>
    <s v="Div. Zipfel, Endstücke"/>
  </r>
  <r>
    <s v="Verkauf"/>
    <n v="30"/>
    <d v="2021-08-25T00:00:00"/>
    <s v="Div. Zipfel, ES ohne Verwendung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30"/>
    <n v="12"/>
    <d v="2021-08-25T00:00:00"/>
    <s v="keinen Abnehmer/kein Schälpersonal"/>
    <s v="keinen Abnehmer/Schälen"/>
    <s v="Div. Zipfel, Endstücke"/>
  </r>
  <r>
    <s v="Verkauf"/>
    <n v="85.2"/>
    <d v="2021-08-25T00:00:00"/>
    <s v="Div. Zipfel, ES ohne Verwendung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85.2"/>
    <n v="12"/>
    <d v="2021-08-25T00:00:00"/>
    <s v="keinen Abnehmer/kein Schälpersonal"/>
    <s v="keinen Abnehmer/Schälen"/>
    <s v="Div. Zipfel, Endstücke"/>
  </r>
  <r>
    <s v="Verkauf"/>
    <n v="140"/>
    <d v="2021-08-25T00:00:00"/>
    <s v="Div. Zipfel, ES ohne Verwendung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140"/>
    <n v="12"/>
    <d v="2021-08-25T00:00:00"/>
    <s v="keinen Abnehmer/kein Schälpersonal"/>
    <s v="keinen Abnehmer/Schälen"/>
    <s v="Div. Zipfel, Endstücke"/>
  </r>
  <r>
    <s v="Verkauf"/>
    <n v="250"/>
    <d v="2021-08-25T00:00:00"/>
    <s v="Div. Zipfel, ES ohne Verwendung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250"/>
    <n v="12"/>
    <d v="2021-08-25T00:00:00"/>
    <s v="keinen Abnehmer/kein Schälpersonal"/>
    <s v="keinen Abnehmer/Schälen"/>
    <s v="Div. Zipfel, Endstücke"/>
  </r>
  <r>
    <s v="BU1"/>
    <n v="30"/>
    <d v="2021-08-25T00:00:00"/>
    <s v="Diverses"/>
    <x v="13"/>
    <s v="Linienbezogen"/>
    <s v="Maschinenabfall"/>
    <s v="-"/>
    <n v="34"/>
    <s v="Produkte"/>
    <s v="BUs"/>
    <s v="Symptome"/>
    <s v="0"/>
    <s v="Strudelline"/>
    <s v="Diverses"/>
    <n v="30"/>
    <s v="Strudelline"/>
    <s v="Diverses"/>
    <n v="30"/>
    <n v="30"/>
    <d v="2021-08-25T00:00:00"/>
    <m/>
    <s v="-"/>
    <s v="Diverses"/>
  </r>
  <r>
    <s v="BU1"/>
    <n v="320"/>
    <d v="2021-08-25T00:00:00"/>
    <s v="Diverses"/>
    <x v="14"/>
    <s v="Linienbezogen"/>
    <s v="Maschinenabfall"/>
    <s v="-"/>
    <n v="34"/>
    <s v="Produkte"/>
    <s v="BUs"/>
    <s v="Symptome"/>
    <s v="0"/>
    <s v="Abfüllung"/>
    <s v="Diverses aus Abfüllung"/>
    <n v="30"/>
    <s v="Abfüllung"/>
    <s v="Diverses aus Abfüllung"/>
    <n v="320"/>
    <n v="30"/>
    <d v="2021-08-25T00:00:00"/>
    <m/>
    <m/>
    <s v="Diverses aus Abfüllung"/>
  </r>
  <r>
    <s v="BU1"/>
    <n v="146.4"/>
    <d v="2021-08-25T00:00:00"/>
    <s v="Diverses"/>
    <x v="14"/>
    <s v="Linienbezogen"/>
    <s v="Reinigung"/>
    <s v="-"/>
    <n v="34"/>
    <s v="Produkte"/>
    <s v="BUs"/>
    <s v="Symptome"/>
    <s v="0"/>
    <s v="Abfüllung"/>
    <s v="Diverses aus Abfüllung"/>
    <n v="10"/>
    <s v="Abfüllung"/>
    <s v="Diverses aus Abfüllung"/>
    <n v="146.4"/>
    <n v="10"/>
    <d v="2021-08-25T00:00:00"/>
    <m/>
    <m/>
    <s v="Diverses aus Abfüllung"/>
  </r>
  <r>
    <s v="BU1"/>
    <n v="10"/>
    <d v="2021-08-25T00:00:00"/>
    <s v="Diverses"/>
    <x v="24"/>
    <s v="Linienbezogen"/>
    <s v="Reinigung"/>
    <s v="-"/>
    <n v="34"/>
    <s v="Produkte"/>
    <s v="BUs"/>
    <s v="Symptome"/>
    <s v="0"/>
    <s v="Schmelze"/>
    <s v="Diverses aus Schmelze"/>
    <n v="10"/>
    <s v="Schmelze"/>
    <s v="Diverses aus Schmelze"/>
    <n v="10"/>
    <n v="10"/>
    <d v="2021-08-25T00:00:00"/>
    <m/>
    <m/>
    <s v="Diverses aus Schmelze"/>
  </r>
  <r>
    <s v="Rest"/>
    <n v="10"/>
    <d v="2021-08-25T00:00:00"/>
    <s v="Qualitätssicherung"/>
    <x v="15"/>
    <s v="Qualitätssicherung"/>
    <s v="Sensorik"/>
    <s v="Sensorik"/>
    <n v="34"/>
    <s v="Produkte"/>
    <s v="BUs"/>
    <s v="Symptome"/>
    <s v="0"/>
    <s v="QM"/>
    <s v="Diverses QM"/>
    <n v="74"/>
    <s v="QM"/>
    <s v="Diverses QM"/>
    <n v="10"/>
    <n v="74"/>
    <d v="2021-08-25T00:00:00"/>
    <s v="Sensorik"/>
    <s v="Sensorik"/>
    <s v="Diverses QM"/>
  </r>
  <r>
    <s v="Rest"/>
    <n v="15"/>
    <d v="2021-08-25T00:00:00"/>
    <s v="Qualitätssicherung"/>
    <x v="15"/>
    <s v="Qualitätssicherung"/>
    <s v="Sensorik"/>
    <s v="Sensorik"/>
    <n v="34"/>
    <s v="Produkte"/>
    <s v="BUs"/>
    <s v="Symptome"/>
    <s v="0"/>
    <s v="QM"/>
    <s v="Diverses QM"/>
    <n v="74"/>
    <s v="QM"/>
    <s v="Diverses QM"/>
    <n v="15"/>
    <n v="74"/>
    <d v="2021-08-25T00:00:00"/>
    <s v="Sensorik"/>
    <s v="Sensorik"/>
    <s v="Diverses QM"/>
  </r>
  <r>
    <s v="Rest"/>
    <n v="75"/>
    <d v="2021-08-25T00:00:00"/>
    <s v="Qualitätssicherung"/>
    <x v="16"/>
    <s v="Qualitätssicherung"/>
    <s v="Laborprobe"/>
    <s v="Laborprobe"/>
    <n v="34"/>
    <s v="Produkte"/>
    <s v="BUs"/>
    <s v="Symptome"/>
    <s v="0"/>
    <s v="Labor"/>
    <s v="Laborproben"/>
    <n v="73"/>
    <s v="Labor"/>
    <s v="Laborproben"/>
    <n v="75"/>
    <n v="73"/>
    <d v="2021-08-25T00:00:00"/>
    <s v="Laborprobe"/>
    <s v="Laborprobe"/>
    <s v="Laborproben"/>
  </r>
  <r>
    <s v="Rest"/>
    <n v="40.4"/>
    <d v="2021-08-25T00:00:00"/>
    <s v="Qualitätssicherung"/>
    <x v="25"/>
    <s v="Qualitätssicherung"/>
    <s v="Rückstellproben"/>
    <s v="Rückstellproben"/>
    <n v="34"/>
    <s v="Produkte"/>
    <s v="BUs"/>
    <s v="Symptome"/>
    <s v="0"/>
    <s v="Labor"/>
    <s v="Rückstellproben"/>
    <n v="70"/>
    <s v="Labor"/>
    <s v="Rückstellproben"/>
    <n v="40.4"/>
    <n v="70"/>
    <d v="2021-08-25T00:00:00"/>
    <s v="Rückstellproben"/>
    <s v="Rückstellproben"/>
    <s v="Rückstellproben"/>
  </r>
  <r>
    <s v="BU3"/>
    <n v="18"/>
    <d v="2021-08-25T00:00:00"/>
    <s v="-"/>
    <x v="23"/>
    <s v="Linienbezogen"/>
    <s v="Maschinenabfall"/>
    <s v="-"/>
    <n v="34"/>
    <s v="Produkte"/>
    <s v="BUs"/>
    <s v="Symptome"/>
    <s v="0"/>
    <s v="WVP"/>
    <s v="Maschinenabfall"/>
    <n v="30"/>
    <s v="WVP"/>
    <s v="Maschinenabfall"/>
    <n v="18"/>
    <n v="30"/>
    <d v="2021-08-25T00:00:00"/>
    <m/>
    <m/>
    <s v="Maschinenabfall"/>
  </r>
  <r>
    <s v="BU3"/>
    <n v="248"/>
    <d v="2021-08-25T00:00:00"/>
    <s v="-"/>
    <x v="23"/>
    <s v="Linienbezogen"/>
    <s v="Maschinenabfall"/>
    <s v="-"/>
    <n v="34"/>
    <s v="Produkte"/>
    <s v="BUs"/>
    <s v="Symptome"/>
    <s v="0"/>
    <s v="L9"/>
    <s v="Maschinenabfall"/>
    <n v="30"/>
    <s v="L9"/>
    <s v="Maschinenabfall"/>
    <n v="248"/>
    <n v="30"/>
    <d v="2021-08-25T00:00:00"/>
    <m/>
    <m/>
    <s v="Maschinenabfall"/>
  </r>
  <r>
    <s v="BU3"/>
    <n v="270"/>
    <d v="2021-08-25T00:00:00"/>
    <s v="RW"/>
    <x v="47"/>
    <s v="Schimmel"/>
    <s v="VOS &gt; Einsatz"/>
    <s v="VOS &gt; Einsatz"/>
    <n v="34"/>
    <s v="Produkte"/>
    <s v="BUs"/>
    <s v="Symptome"/>
    <s v="0"/>
    <s v="L9"/>
    <s v="RW Natur"/>
    <n v="12"/>
    <s v="L9"/>
    <s v="RW Natur"/>
    <n v="270"/>
    <n v="12"/>
    <d v="2021-08-25T00:00:00"/>
    <s v="VOS &gt; Einsatz"/>
    <s v="VOS &gt; Einsatz"/>
    <s v="RW Natur"/>
  </r>
  <r>
    <s v="Verkauf"/>
    <n v="12"/>
    <d v="2021-08-25T00:00:00"/>
    <s v="Div. Zipfel, ES ohne Verwendung"/>
    <x v="48"/>
    <s v="Schimmel"/>
    <s v="keinen Abnehmer/kein Schälpersonal"/>
    <s v="keinen Abnehmer/Schälen"/>
    <n v="34"/>
    <s v="Produkte"/>
    <s v="BUs"/>
    <s v="Symptome"/>
    <s v="0"/>
    <s v="Verkauf"/>
    <s v="RW Schinken Endstücke"/>
    <n v="12"/>
    <s v="Verkauf"/>
    <s v="RW Schinken Endstücke"/>
    <n v="12"/>
    <n v="12"/>
    <d v="2021-08-25T00:00:00"/>
    <s v="keinen Abnehmer/kein Schälpersonal"/>
    <s v="keinen Abnehmer/Schälen"/>
    <s v="RW Schinken Endstücke"/>
  </r>
  <r>
    <s v="BU3"/>
    <n v="142"/>
    <d v="2021-08-26T00:00:00"/>
    <s v="Räucherwürste"/>
    <x v="49"/>
    <s v="Schimmel"/>
    <s v="VOS &gt; Einsatz"/>
    <s v="-"/>
    <n v="34"/>
    <s v="Produkte"/>
    <s v="BUs"/>
    <s v="Symptome"/>
    <s v="0"/>
    <s v="Bu3"/>
    <n v="32000070"/>
    <n v="12"/>
    <s v="Bu3"/>
    <n v="32000070"/>
    <n v="142"/>
    <n v="12"/>
    <d v="2021-08-26T00:00:00"/>
    <s v="VOS &gt; Einsatz"/>
    <s v="-"/>
    <s v="RW NUSS 10,0KG AN"/>
  </r>
  <r>
    <s v="Verkauf"/>
    <n v="1260"/>
    <d v="2021-08-26T00:00:00"/>
    <s v="Div. Zipfel, ES ohne Verwendung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1260"/>
    <n v="12"/>
    <d v="2021-08-26T00:00:00"/>
    <s v="keinen Abnehmer/kein Schälpersonal"/>
    <s v="keinen Abnehmer/Schälen"/>
    <s v="Div. Zipfel, Endstücke"/>
  </r>
  <r>
    <s v="BU3"/>
    <n v="900"/>
    <d v="2021-08-26T00:00:00"/>
    <s v="-"/>
    <x v="50"/>
    <s v="Linienbezogen"/>
    <s v="Reinigung"/>
    <s v="-"/>
    <n v="34"/>
    <s v="Produkte"/>
    <s v="BUs"/>
    <s v="Symptome"/>
    <s v="0"/>
    <s v="Bu3"/>
    <s v="Reinigung"/>
    <n v="10"/>
    <s v="Bu3"/>
    <s v="Reinigung"/>
    <n v="900"/>
    <n v="10"/>
    <d v="2021-08-26T00:00:00"/>
    <m/>
    <m/>
    <s v="Reinigung"/>
  </r>
  <r>
    <s v="BU1"/>
    <n v="150"/>
    <d v="2021-08-26T00:00:00"/>
    <s v="Diverses"/>
    <x v="14"/>
    <s v="Linienbezogen"/>
    <s v="Reinigung"/>
    <s v="-"/>
    <n v="34"/>
    <s v="Produkte"/>
    <s v="BUs"/>
    <s v="Symptome"/>
    <s v="0"/>
    <s v="Abfüllung"/>
    <s v="Diverses aus Abfüllung"/>
    <n v="10"/>
    <s v="Abfüllung"/>
    <s v="Diverses aus Abfüllung"/>
    <n v="150"/>
    <n v="10"/>
    <d v="2021-08-26T00:00:00"/>
    <m/>
    <m/>
    <s v="Diverses aus Abfüllung"/>
  </r>
  <r>
    <s v="BU1"/>
    <n v="390"/>
    <d v="2021-08-26T00:00:00"/>
    <s v="Diverses"/>
    <x v="14"/>
    <s v="Linienbezogen"/>
    <s v="Reinigung"/>
    <s v="-"/>
    <n v="34"/>
    <s v="Produkte"/>
    <s v="BUs"/>
    <s v="Symptome"/>
    <s v="0"/>
    <s v="Abfüllung"/>
    <s v="Diverses aus Abfüllung"/>
    <n v="10"/>
    <s v="Abfüllung"/>
    <s v="Diverses aus Abfüllung"/>
    <n v="390"/>
    <n v="10"/>
    <d v="2021-08-26T00:00:00"/>
    <m/>
    <m/>
    <s v="Diverses aus Abfüllung"/>
  </r>
  <r>
    <s v="Rest"/>
    <n v="10"/>
    <d v="2021-08-26T00:00:00"/>
    <s v="Qualitätssicherung"/>
    <x v="15"/>
    <s v="Qualitätssicherung"/>
    <s v="Sensorik"/>
    <s v="Sensorik"/>
    <n v="34"/>
    <s v="Produkte"/>
    <s v="BUs"/>
    <s v="Symptome"/>
    <s v="0"/>
    <s v="QM"/>
    <s v="Diverses QM"/>
    <n v="74"/>
    <s v="QM"/>
    <s v="Diverses QM"/>
    <n v="10"/>
    <n v="74"/>
    <d v="2021-08-26T00:00:00"/>
    <s v="Sensorik"/>
    <s v="Sensorik"/>
    <s v="Diverses QM"/>
  </r>
  <r>
    <s v="Rest"/>
    <n v="51"/>
    <d v="2021-08-26T00:00:00"/>
    <s v="Qualitätssicherung"/>
    <x v="16"/>
    <s v="Qualitätssicherung"/>
    <s v="Laborprobe"/>
    <s v="Laborprobe"/>
    <n v="34"/>
    <s v="Produkte"/>
    <s v="BUs"/>
    <s v="Symptome"/>
    <s v="0"/>
    <s v="Labor"/>
    <s v="Laborproben"/>
    <n v="73"/>
    <s v="Labor"/>
    <s v="Laborproben"/>
    <n v="51"/>
    <n v="73"/>
    <d v="2021-08-26T00:00:00"/>
    <s v="Laborprobe"/>
    <s v="Laborprobe"/>
    <s v="Laborproben"/>
  </r>
  <r>
    <s v="BU1"/>
    <n v="1401"/>
    <d v="2021-08-26T00:00:00"/>
    <s v="RW"/>
    <x v="51"/>
    <s v="Schimmel"/>
    <s v="Qualitätsfehler"/>
    <s v="ausgefettet"/>
    <n v="34"/>
    <s v="Produkte"/>
    <s v="BUs"/>
    <s v="Symptome"/>
    <s v="0"/>
    <s v="Abfüllung"/>
    <s v="Räucher Blauschimmel"/>
    <n v="120"/>
    <s v="Abfüllung"/>
    <s v="Räucher Blauschimmel"/>
    <n v="1401"/>
    <n v="120"/>
    <d v="2021-08-26T00:00:00"/>
    <s v="Qualitätsfehler"/>
    <s v="ausgefettet"/>
    <s v="Räucher Blauschimmel"/>
  </r>
  <r>
    <s v="Rest"/>
    <n v="28.8"/>
    <d v="2021-08-26T00:00:00"/>
    <s v="Qualitätssicherung"/>
    <x v="25"/>
    <s v="Qualitätssicherung"/>
    <s v="Rückstellproben"/>
    <s v="Rückstellproben"/>
    <n v="34"/>
    <s v="Produkte"/>
    <s v="BUs"/>
    <s v="Symptome"/>
    <s v="0"/>
    <s v="Labor"/>
    <s v="Rückstellproben"/>
    <n v="70"/>
    <s v="Labor"/>
    <s v="Rückstellproben"/>
    <n v="28.8"/>
    <n v="70"/>
    <d v="2021-08-26T00:00:00"/>
    <s v="Rückstellproben"/>
    <s v="Rückstellproben"/>
    <s v="Rückstellproben"/>
  </r>
  <r>
    <s v="BU3"/>
    <n v="42"/>
    <d v="2021-08-26T00:00:00"/>
    <s v="RW"/>
    <x v="47"/>
    <s v="Schimmel"/>
    <s v="VOS &gt; Einsatz"/>
    <s v="VOS &gt; Einsatz"/>
    <n v="34"/>
    <s v="Produkte"/>
    <s v="BUs"/>
    <s v="Symptome"/>
    <s v="0"/>
    <s v="L9"/>
    <s v="RW Natur"/>
    <n v="12"/>
    <s v="L9"/>
    <s v="RW Natur"/>
    <n v="42"/>
    <n v="12"/>
    <d v="2021-08-26T00:00:00"/>
    <s v="VOS &gt; Einsatz"/>
    <s v="VOS &gt; Einsatz"/>
    <s v="RW Natur"/>
  </r>
  <r>
    <s v="BU4"/>
    <n v="180"/>
    <d v="2021-08-27T00:00:00"/>
    <s v="Offen ungeschält VOS"/>
    <x v="52"/>
    <s v="Schimmel"/>
    <s v="Verformung"/>
    <s v="Verformung"/>
    <n v="34"/>
    <s v="Produkte"/>
    <s v="BUs"/>
    <s v="Symptome"/>
    <n v="90"/>
    <s v="L22"/>
    <n v="29500482"/>
    <n v="120"/>
    <s v="L22"/>
    <n v="29500482"/>
    <n v="180"/>
    <n v="120"/>
    <d v="2021-08-27T00:00:00"/>
    <s v="Verformung"/>
    <s v="Verformung"/>
    <s v="VOS Schwarzer Pfeffer R"/>
  </r>
  <r>
    <s v="BU3"/>
    <n v="30"/>
    <d v="2021-08-27T00:00:00"/>
    <s v="Offen ungeschält ABS"/>
    <x v="28"/>
    <s v="Linienbezogen"/>
    <s v="Maschinenabfall"/>
    <s v="nicht eindeutig"/>
    <n v="34"/>
    <s v="Produkte"/>
    <s v="BUs"/>
    <s v="Symptome"/>
    <s v="0"/>
    <s v="L1"/>
    <n v="29500776"/>
    <n v="30"/>
    <s v="L1"/>
    <n v="29500776"/>
    <n v="30"/>
    <n v="30"/>
    <d v="2021-08-27T00:00:00"/>
    <s v="Maschinenabfall"/>
    <s v="nicht eindeutig"/>
    <s v="ABS Cheddar rot"/>
  </r>
  <r>
    <s v="BU3"/>
    <n v="10"/>
    <d v="2021-08-27T00:00:00"/>
    <s v="Offen ungeschält ABS"/>
    <x v="53"/>
    <s v="Schimmel"/>
    <s v="Rest"/>
    <s v="wird eigentlich gesammelt und verarbeitet"/>
    <n v="34"/>
    <s v="Produkte"/>
    <s v="BUs"/>
    <s v="Symptome"/>
    <n v="20"/>
    <s v="L18"/>
    <n v="29500821"/>
    <n v="12"/>
    <s v="L18"/>
    <n v="29500821"/>
    <n v="10"/>
    <n v="12"/>
    <d v="2021-08-27T00:00:00"/>
    <s v="Rest"/>
    <s v="wird eigentlich gesammelt und verarbeitet"/>
    <s v="ABS Gouda Mittelalt 45%"/>
  </r>
  <r>
    <s v="BU1"/>
    <n v="12"/>
    <d v="2021-08-27T00:00:00"/>
    <s v="Offen ungeschält VOS"/>
    <x v="54"/>
    <s v="Schimmel"/>
    <s v="Rest"/>
    <s v="Ware konnte nicht vakuumiert werden, nicht genügend LA"/>
    <n v="34"/>
    <s v="Produkte"/>
    <s v="BUs"/>
    <s v="Symptome"/>
    <n v="6"/>
    <s v="RWV"/>
    <n v="29500879"/>
    <n v="12"/>
    <s v="RWV"/>
    <n v="29500879"/>
    <n v="12"/>
    <n v="12"/>
    <d v="2021-08-27T00:00:00"/>
    <s v="Rest"/>
    <s v="Ware konnte nicht vakuumiert werden, nicht genügend LA"/>
    <s v="VOS SKZ AMMERLAND"/>
  </r>
  <r>
    <s v="BU3"/>
    <n v="143"/>
    <d v="2021-08-27T00:00:00"/>
    <s v="Offen ungeschält ABS"/>
    <x v="30"/>
    <s v="Linienbezogen"/>
    <s v="gemischtes Produkt"/>
    <s v="-"/>
    <n v="34"/>
    <s v="Produkte"/>
    <s v="BUs"/>
    <s v="Symptome"/>
    <n v="143"/>
    <s v="L33"/>
    <n v="29501003"/>
    <n v="81"/>
    <s v="L33"/>
    <n v="29501003"/>
    <n v="143"/>
    <n v="81"/>
    <d v="2021-08-27T00:00:00"/>
    <m/>
    <m/>
    <s v="ABS CHED-PF-KRÄUK gemis"/>
  </r>
  <r>
    <s v="BU1"/>
    <n v="79"/>
    <d v="2021-08-27T00:00:00"/>
    <s v="Sammelnr. geschält"/>
    <x v="55"/>
    <s v="Schimmel"/>
    <s v="keine Verarbeitung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  <s v="Schmelze"/>
    <n v="29600025"/>
    <n v="79"/>
    <n v="12"/>
    <d v="2021-08-27T00:00:00"/>
    <s v="keine Verarbeitung"/>
    <s v="Aufgrund Konsistenz nicht genommen. Zu wenig VOS verarbeitet. Vom Warmen ins Kalte -&gt; Schimmel"/>
    <s v="VS Schinken geschält"/>
  </r>
  <r>
    <s v="Verkauf"/>
    <n v="28.5"/>
    <d v="2021-08-27T00:00:00"/>
    <s v="Div. Zipfel, ES ohne Verwendung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28.5"/>
    <n v="12"/>
    <d v="2021-08-27T00:00:00"/>
    <s v="keinen Abnehmer/kein Schälpersonal"/>
    <s v="keinen Abnehmer/Schälen"/>
    <s v="Div. Zipfel, Endstücke"/>
  </r>
  <r>
    <s v="Verkauf"/>
    <n v="155"/>
    <d v="2021-08-27T00:00:00"/>
    <s v="Div. Zipfel, ES ohne Verwendung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155"/>
    <n v="12"/>
    <d v="2021-08-27T00:00:00"/>
    <s v="keinen Abnehmer/kein Schälpersonal"/>
    <s v="keinen Abnehmer/Schälen"/>
    <s v="Div. Zipfel, Endstücke"/>
  </r>
  <r>
    <s v="BU1"/>
    <n v="30"/>
    <d v="2021-08-27T00:00:00"/>
    <s v="Diverses"/>
    <x v="13"/>
    <s v="Schimmel"/>
    <s v="keine Verarbeitung"/>
    <s v="MHD abgelaufen"/>
    <n v="34"/>
    <s v="Produkte"/>
    <s v="BUs"/>
    <s v="Symptome"/>
    <s v="0"/>
    <s v="RWV"/>
    <s v="Diverses"/>
    <n v="12"/>
    <s v="RWV"/>
    <s v="Diverses"/>
    <n v="30"/>
    <n v="12"/>
    <d v="2021-08-27T00:00:00"/>
    <s v="keine Verarbeitung"/>
    <s v="MHD abgelaufen"/>
    <s v="Diverses"/>
  </r>
  <r>
    <s v="BU2"/>
    <n v="200"/>
    <d v="2021-08-27T00:00:00"/>
    <s v="Diverses"/>
    <x v="13"/>
    <s v="Linienbezogen"/>
    <s v="Maschinenabfall"/>
    <s v="-"/>
    <n v="34"/>
    <s v="Produkte"/>
    <s v="BUs"/>
    <s v="Symptome"/>
    <s v="0"/>
    <s v="BU2"/>
    <s v="Diverses"/>
    <n v="30"/>
    <s v="BU2"/>
    <s v="Diverses"/>
    <n v="200"/>
    <n v="30"/>
    <d v="2021-08-27T00:00:00"/>
    <m/>
    <m/>
    <s v="Diverses"/>
  </r>
  <r>
    <s v="Rest"/>
    <n v="10.4"/>
    <d v="2021-08-27T00:00:00"/>
    <s v="Qualitätssicherung"/>
    <x v="16"/>
    <s v="Qualitätssicherung"/>
    <s v="Laborprobe"/>
    <s v="Laborprobe"/>
    <n v="34"/>
    <s v="Produkte"/>
    <s v="BUs"/>
    <s v="Symptome"/>
    <s v="0"/>
    <s v="Labor"/>
    <s v="Laborproben"/>
    <n v="73"/>
    <s v="Labor"/>
    <s v="Laborproben"/>
    <n v="10.4"/>
    <n v="73"/>
    <d v="2021-08-27T00:00:00"/>
    <s v="Laborprobe"/>
    <s v="Laborprobe"/>
    <s v="Laborproben"/>
  </r>
  <r>
    <s v="Rest"/>
    <n v="70"/>
    <d v="2021-08-27T00:00:00"/>
    <s v="Qualitätssicherung"/>
    <x v="16"/>
    <s v="Qualitätssicherung"/>
    <s v="Laborprobe"/>
    <s v="Laborprobe"/>
    <n v="34"/>
    <s v="Produkte"/>
    <s v="BUs"/>
    <s v="Symptome"/>
    <s v="0"/>
    <s v="Labor"/>
    <s v="Laborproben"/>
    <n v="73"/>
    <s v="Labor"/>
    <s v="Laborproben"/>
    <n v="70"/>
    <n v="73"/>
    <d v="2021-08-27T00:00:00"/>
    <s v="Laborprobe"/>
    <s v="Laborprobe"/>
    <s v="Laborproben"/>
  </r>
  <r>
    <s v="BU3"/>
    <n v="86"/>
    <d v="2021-08-30T00:00:00"/>
    <s v="Offen ungeschält ABS"/>
    <x v="30"/>
    <s v="Linienbezogen"/>
    <s v="gemischtes Produkt"/>
    <s v="-"/>
    <n v="35"/>
    <s v="Produkte"/>
    <s v="BUs"/>
    <s v="Symptome"/>
    <n v="86"/>
    <s v="L33"/>
    <n v="29501003"/>
    <n v="81"/>
    <s v="L33"/>
    <n v="29501003"/>
    <n v="86"/>
    <n v="81"/>
    <d v="2021-08-30T00:00:00"/>
    <m/>
    <m/>
    <s v="ABS CHED-PF-KRÄUK gemis"/>
  </r>
  <r>
    <s v="BU4"/>
    <n v="35.5"/>
    <d v="2021-08-30T00:00:00"/>
    <s v="Offen ungeschält VOS"/>
    <x v="56"/>
    <s v="Rest"/>
    <s v="blaues Klebeband im Produkt"/>
    <s v="Trennung vom Klebeband aus Produkt zu aufwendig"/>
    <n v="35"/>
    <s v="Produkte"/>
    <s v="BUs"/>
    <s v="Symptome"/>
    <n v="17.75"/>
    <s v="L22"/>
    <n v="29501020"/>
    <n v="22"/>
    <s v="L22"/>
    <n v="29501020"/>
    <n v="35.5"/>
    <n v="22"/>
    <d v="2021-08-30T00:00:00"/>
    <s v="blaues Klebeband im Produkt"/>
    <s v="Trennung vom Klebeband aus Produkt zu aufwendig"/>
    <s v="VOS WAL-THEKE"/>
  </r>
  <r>
    <s v="Verkauf"/>
    <n v="80"/>
    <d v="2021-08-30T00:00:00"/>
    <s v="Div. Zipfel, ES ohne Verwendung"/>
    <x v="12"/>
    <s v="Schimmel"/>
    <s v="keinen Abnehmer/kein Schälpersonal"/>
    <s v="keinen Abnehmer/Schälen"/>
    <n v="35"/>
    <s v="Produkte"/>
    <s v="BUs"/>
    <s v="Symptome"/>
    <s v="0"/>
    <s v="Verkauf"/>
    <s v="Div. Zipfel, Endstücke"/>
    <n v="12"/>
    <s v="Verkauf"/>
    <s v="Div. Zipfel, Endstücke"/>
    <n v="80"/>
    <n v="12"/>
    <d v="2021-08-30T00:00:00"/>
    <s v="keinen Abnehmer/kein Schälpersonal"/>
    <s v="keinen Abnehmer/Schälen"/>
    <s v="Div. Zipfel, Endstücke"/>
  </r>
  <r>
    <s v="BU2"/>
    <n v="101"/>
    <d v="2021-08-30T00:00:00"/>
    <s v="Diverses"/>
    <x v="13"/>
    <s v="Linienbezogen"/>
    <s v="Maschinenabfall"/>
    <s v="-"/>
    <n v="35"/>
    <s v="Produkte"/>
    <s v="BUs"/>
    <s v="Symptome"/>
    <s v="0"/>
    <s v="BU2"/>
    <s v="Diverses"/>
    <n v="30"/>
    <s v="BU2"/>
    <s v="Diverses"/>
    <n v="101"/>
    <n v="30"/>
    <d v="2021-08-30T00:00:00"/>
    <m/>
    <m/>
    <s v="Diverses"/>
  </r>
  <r>
    <s v="BU1"/>
    <n v="526.6"/>
    <d v="2021-08-30T00:00:00"/>
    <s v="Diverses"/>
    <x v="14"/>
    <s v="Linienbezogen"/>
    <s v="Maschinenabfall"/>
    <s v="-"/>
    <n v="35"/>
    <s v="Produkte"/>
    <s v="BUs"/>
    <s v="Symptome"/>
    <s v="0"/>
    <s v="Abfüllung"/>
    <s v="Diverses aus Abfüllung"/>
    <n v="30"/>
    <s v="Abfüllung"/>
    <s v="Diverses aus Abfüllung"/>
    <n v="526.6"/>
    <n v="30"/>
    <d v="2021-08-30T00:00:00"/>
    <m/>
    <m/>
    <s v="Diverses aus Abfüllung"/>
  </r>
  <r>
    <s v="Rest"/>
    <n v="8"/>
    <d v="2021-08-30T00:00:00"/>
    <s v="Qualitätssicherung"/>
    <x v="15"/>
    <s v="Qualitätssicherung"/>
    <s v="Sensorik"/>
    <s v="Sensorik"/>
    <n v="35"/>
    <s v="Produkte"/>
    <s v="BUs"/>
    <s v="Symptome"/>
    <s v="0"/>
    <s v="QM"/>
    <s v="Diverses QM"/>
    <n v="74"/>
    <s v="QM"/>
    <s v="Diverses QM"/>
    <n v="8"/>
    <n v="74"/>
    <d v="2021-08-30T00:00:00"/>
    <s v="Sensorik"/>
    <s v="Sensorik"/>
    <s v="Diverses QM"/>
  </r>
  <r>
    <s v="Rest"/>
    <n v="8.9"/>
    <d v="2021-08-30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s v="Rest"/>
    <n v="8.9"/>
    <d v="2021-08-30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s v="Rest"/>
    <n v="106"/>
    <d v="2021-08-30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106"/>
    <n v="73"/>
    <d v="2021-08-30T00:00:00"/>
    <s v="Laborprobe"/>
    <s v="Laborprobe"/>
    <s v="Laborproben"/>
  </r>
  <r>
    <s v="Rest"/>
    <n v="10"/>
    <d v="2021-08-30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10"/>
    <n v="73"/>
    <d v="2021-08-30T00:00:00"/>
    <s v="Laborprobe"/>
    <s v="Laborprobe"/>
    <s v="Laborproben"/>
  </r>
  <r>
    <s v="Rest"/>
    <n v="65"/>
    <d v="2021-08-30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65"/>
    <n v="73"/>
    <d v="2021-08-30T00:00:00"/>
    <s v="Laborprobe"/>
    <s v="Laborprobe"/>
    <s v="Laborproben"/>
  </r>
  <r>
    <s v="Rest"/>
    <n v="10"/>
    <d v="2021-08-30T00:00:00"/>
    <s v="Qualitätssicherung"/>
    <x v="25"/>
    <s v="Qualitätssicherung"/>
    <s v="Laborprobe"/>
    <s v="Laborprobe"/>
    <n v="35"/>
    <s v="Produkte"/>
    <s v="BUs"/>
    <s v="Symptome"/>
    <s v="0"/>
    <s v="QM"/>
    <s v="Rückstellproben"/>
    <n v="70"/>
    <s v="QM"/>
    <s v="Rückstellproben"/>
    <n v="10"/>
    <n v="70"/>
    <d v="2021-08-30T00:00:00"/>
    <s v="Laborprobe"/>
    <s v="Laborprobe"/>
    <s v="Rückstellproben"/>
  </r>
  <r>
    <s v="BU4"/>
    <n v="51"/>
    <d v="2021-08-31T00:00:00"/>
    <s v="Offen ungeschält VOS"/>
    <x v="52"/>
    <s v="keinen Verwendungszweck"/>
    <s v="keinen Verwendungszweck"/>
    <s v="keinen Verwendungszweck"/>
    <n v="35"/>
    <s v="Produkte"/>
    <s v="BUs"/>
    <s v="Symptome"/>
    <n v="25.5"/>
    <s v="L22"/>
    <n v="29500482"/>
    <n v="61"/>
    <s v="L22"/>
    <n v="29500482"/>
    <n v="51"/>
    <n v="61"/>
    <d v="2021-08-31T00:00:00"/>
    <m/>
    <s v="keinen Verwendungszweck"/>
    <s v="VOS Schwarzer Pfeffer R"/>
  </r>
  <r>
    <s v="BU1"/>
    <n v="123.5"/>
    <d v="2021-08-31T00:00:00"/>
    <s v="Offen ungeschält VOS"/>
    <x v="57"/>
    <s v="Schimmel"/>
    <s v="keine Verarbeitung"/>
    <s v="Aufgrund Konsistenz nicht genommen. Zu wenig VOS verarbeitet. Vom Warmen ins Kalte -&gt; Schimmel"/>
    <n v="35"/>
    <s v="Produkte"/>
    <s v="BUs"/>
    <s v="Symptome"/>
    <n v="61.75"/>
    <s v="Schmelze"/>
    <n v="29500860"/>
    <n v="12"/>
    <s v="Schmelze"/>
    <n v="29500860"/>
    <n v="123.5"/>
    <n v="12"/>
    <d v="2021-08-31T00:00:00"/>
    <s v="keine Verarbeitung"/>
    <s v="Aufgrund Konsistenz nicht genommen. Zu wenig VOS verarbeitet. Vom Warmen ins Kalte -&gt; Schimmel"/>
    <s v="VOS RW-CHILI OGT"/>
  </r>
  <r>
    <s v="BU4"/>
    <n v="147"/>
    <d v="2021-08-31T00:00:00"/>
    <s v="ABS"/>
    <x v="58"/>
    <s v="keinen Verwendungszweck"/>
    <s v="keinen Verwendungszweck"/>
    <s v="&lt;300kg/Monat"/>
    <n v="35"/>
    <s v="Produkte"/>
    <s v="BUs"/>
    <s v="Symptome"/>
    <s v="0"/>
    <s v="L21"/>
    <n v="29500878"/>
    <n v="61"/>
    <s v="L21"/>
    <n v="29500878"/>
    <n v="147"/>
    <n v="61"/>
    <d v="2021-08-31T00:00:00"/>
    <m/>
    <s v="&lt;300kg/Monat"/>
    <s v="ABS HEUBLUM"/>
  </r>
  <r>
    <s v="BU4"/>
    <n v="160"/>
    <d v="2021-08-31T00:00:00"/>
    <s v="Offen ungeschält ABS"/>
    <x v="59"/>
    <s v="keinen Verwendungszweck"/>
    <s v="keinen Verwendungszweck"/>
    <s v="&lt;300kg/Monat"/>
    <n v="35"/>
    <s v="Produkte"/>
    <s v="BUs"/>
    <s v="Symptome"/>
    <n v="240"/>
    <s v="L21"/>
    <n v="29500886"/>
    <n v="61"/>
    <s v="L21"/>
    <n v="29500886"/>
    <n v="160"/>
    <n v="61"/>
    <d v="2021-08-31T00:00:00"/>
    <m/>
    <s v="&lt;300kg/Monat"/>
    <s v="ABS MEDI-KRÄUK"/>
  </r>
  <r>
    <s v="BU4"/>
    <n v="22"/>
    <d v="2021-08-31T00:00:00"/>
    <s v="Offen ungeschält ABS"/>
    <x v="60"/>
    <s v="keinen Verwendungszweck"/>
    <s v="keinen Verwendungszweck"/>
    <s v="&lt;300kg/Monat"/>
    <n v="35"/>
    <s v="Produkte"/>
    <s v="BUs"/>
    <s v="Symptome"/>
    <n v="44"/>
    <s v="L23"/>
    <n v="29500891"/>
    <n v="61"/>
    <s v="L23"/>
    <n v="29500891"/>
    <n v="22"/>
    <n v="61"/>
    <d v="2021-08-31T00:00:00"/>
    <m/>
    <s v="&lt;300kg/Monat"/>
    <s v="ABS PECO"/>
  </r>
  <r>
    <s v="BU4"/>
    <n v="6"/>
    <d v="2021-08-31T00:00:00"/>
    <s v="Offen ungeschält ABS"/>
    <x v="61"/>
    <s v="keinen Verwendungszweck"/>
    <s v="keinen Verwendungszweck"/>
    <s v="&lt;20kg/Monat"/>
    <n v="35"/>
    <s v="Produkte"/>
    <s v="BUs"/>
    <s v="Symptome"/>
    <n v="0.06"/>
    <s v="L20"/>
    <n v="29500895"/>
    <n v="61"/>
    <s v="L20"/>
    <n v="29500895"/>
    <n v="6"/>
    <n v="61"/>
    <d v="2021-08-31T00:00:00"/>
    <m/>
    <s v="&lt;20kg/Monat"/>
    <s v="ABS BRIE"/>
  </r>
  <r>
    <s v="BU4"/>
    <n v="44"/>
    <d v="2021-08-31T00:00:00"/>
    <s v="Offen ungeschält ABS"/>
    <x v="62"/>
    <s v="keinen Verwendungszweck"/>
    <s v="keinen Verwendungszweck"/>
    <s v="&lt;300kg/Monat"/>
    <n v="35"/>
    <s v="Produkte"/>
    <s v="BUs"/>
    <s v="Symptome"/>
    <n v="0.44"/>
    <s v="L23"/>
    <n v="29500900"/>
    <n v="61"/>
    <s v="L23"/>
    <n v="29500900"/>
    <n v="44"/>
    <n v="61"/>
    <d v="2021-08-31T00:00:00"/>
    <m/>
    <s v="&lt;300kg/Monat"/>
    <s v="ABS ROVIN"/>
  </r>
  <r>
    <s v="BU4"/>
    <n v="15"/>
    <d v="2021-08-31T00:00:00"/>
    <s v="Offen ungeschält ABS"/>
    <x v="63"/>
    <s v="keinen Verwendungszweck"/>
    <s v="keinen Verwendungszweck"/>
    <s v="&lt;50kg/Monat"/>
    <n v="35"/>
    <s v="Produkte"/>
    <s v="BUs"/>
    <s v="Symptome"/>
    <n v="0.15"/>
    <s v="L23"/>
    <n v="29500904"/>
    <n v="61"/>
    <s v="L23"/>
    <n v="29500904"/>
    <n v="15"/>
    <n v="61"/>
    <d v="2021-08-31T00:00:00"/>
    <m/>
    <s v="&lt;50kg/Monat"/>
    <s v="ABS TI-AD"/>
  </r>
  <r>
    <s v="BU4"/>
    <n v="45"/>
    <d v="2021-08-31T00:00:00"/>
    <s v="Offen ungeschält ABS"/>
    <x v="64"/>
    <s v="keinen Verwendungszweck"/>
    <s v="keinen Verwendungszweck"/>
    <s v="&lt;300kg/Monat"/>
    <n v="35"/>
    <s v="Produkte"/>
    <s v="BUs"/>
    <s v="Symptome"/>
    <n v="0.45"/>
    <s v="L21"/>
    <n v="29500906"/>
    <n v="61"/>
    <s v="L21"/>
    <n v="29500906"/>
    <n v="45"/>
    <n v="61"/>
    <d v="2021-08-31T00:00:00"/>
    <m/>
    <s v="&lt;300kg/Monat"/>
    <s v="ABS SCH-PAUL"/>
  </r>
  <r>
    <s v="BU4"/>
    <n v="3"/>
    <d v="2021-08-31T00:00:00"/>
    <s v="Offen ungeschält ABS"/>
    <x v="65"/>
    <s v="keinen Verwendungszweck"/>
    <s v="keinen Verwendungszweck"/>
    <s v="&lt;20kg/Monat"/>
    <n v="35"/>
    <s v="Produkte"/>
    <s v="BUs"/>
    <s v="Symptome"/>
    <n v="0.03"/>
    <s v="L23"/>
    <n v="29500909"/>
    <n v="61"/>
    <s v="L23"/>
    <n v="29500909"/>
    <n v="3"/>
    <n v="61"/>
    <d v="2021-08-31T00:00:00"/>
    <m/>
    <s v="&lt;20kg/Monat"/>
    <s v="ABS APPEN"/>
  </r>
  <r>
    <s v="BU4"/>
    <n v="45"/>
    <d v="2021-08-31T00:00:00"/>
    <s v="Offen ungeschält ABS"/>
    <x v="66"/>
    <s v="keinen Verwendungszweck"/>
    <s v="keinen Verwendungszweck"/>
    <s v="&lt;50kg/Monat"/>
    <n v="35"/>
    <s v="Produkte"/>
    <s v="BUs"/>
    <s v="Symptome"/>
    <s v="0"/>
    <s v="L21"/>
    <n v="29500925"/>
    <n v="61"/>
    <s v="L21"/>
    <n v="29500925"/>
    <n v="45"/>
    <n v="61"/>
    <d v="2021-08-31T00:00:00"/>
    <m/>
    <s v="&lt;50kg/Monat"/>
    <s v="ABS GOU HALAL"/>
  </r>
  <r>
    <s v="BU4"/>
    <n v="24"/>
    <d v="2021-08-31T00:00:00"/>
    <s v="ABS"/>
    <x v="67"/>
    <s v="keinen Verwendungszweck"/>
    <s v="keinen Verwendungszweck"/>
    <s v="&lt;50kg/Monat"/>
    <n v="35"/>
    <s v="Produkte"/>
    <s v="BUs"/>
    <s v="Symptome"/>
    <s v="0"/>
    <s v="BU4"/>
    <n v="29500966"/>
    <n v="61"/>
    <s v="BU4"/>
    <n v="29500966"/>
    <n v="24"/>
    <n v="61"/>
    <d v="2021-08-31T00:00:00"/>
    <m/>
    <s v="&lt;50kg/Monat"/>
    <s v="ABS BIOLAND-RINGELB"/>
  </r>
  <r>
    <s v="BU4"/>
    <n v="41"/>
    <d v="2021-08-31T00:00:00"/>
    <s v="Offen ungeschält ABS"/>
    <x v="68"/>
    <s v="keinen Verwendungszweck"/>
    <s v="keinen Verwendungszweck"/>
    <s v="&lt;300kg/Monat"/>
    <n v="35"/>
    <s v="Produkte"/>
    <s v="BUs"/>
    <s v="Symptome"/>
    <n v="61.5"/>
    <s v="L21"/>
    <n v="29501009"/>
    <n v="61"/>
    <s v="L21"/>
    <n v="29501009"/>
    <n v="41"/>
    <n v="61"/>
    <d v="2021-08-31T00:00:00"/>
    <m/>
    <s v="&lt;300kg/Monat"/>
    <s v="ABS Whisky-Nuts"/>
  </r>
  <r>
    <s v="BU4"/>
    <n v="7"/>
    <d v="2021-08-31T00:00:00"/>
    <s v="Offen ungeschält ABS"/>
    <x v="69"/>
    <s v="keinen Verwendungszweck"/>
    <s v="keinen Verwendungszweck"/>
    <s v="&lt;20kg/Monat"/>
    <n v="35"/>
    <s v="Produkte"/>
    <s v="BUs"/>
    <s v="Symptome"/>
    <n v="6.9999999999999999E-4"/>
    <s v="L23"/>
    <n v="29501013"/>
    <n v="61"/>
    <s v="L23"/>
    <n v="29501013"/>
    <n v="7"/>
    <n v="61"/>
    <d v="2021-08-31T00:00:00"/>
    <m/>
    <s v="&lt;20kg/Monat"/>
    <s v="ABS AT-ROTWEIN"/>
  </r>
  <r>
    <s v="BU4"/>
    <n v="175"/>
    <d v="2021-08-31T00:00:00"/>
    <s v="Offen ungeschält VOS"/>
    <x v="56"/>
    <s v="keinen Verwendungszweck"/>
    <s v="keinen Verwendungszweck"/>
    <s v="keinen Verwendungszweck"/>
    <n v="35"/>
    <s v="Produkte"/>
    <s v="BUs"/>
    <s v="Symptome"/>
    <n v="87.5"/>
    <s v="L22"/>
    <n v="29501020"/>
    <n v="61"/>
    <s v="L22"/>
    <n v="29501020"/>
    <n v="175"/>
    <n v="61"/>
    <d v="2021-08-31T00:00:00"/>
    <m/>
    <s v="keinen Verwendungszweck"/>
    <s v="VOS WAL-THEKE"/>
  </r>
  <r>
    <s v="Verkauf"/>
    <n v="1029"/>
    <d v="2021-08-31T00:00:00"/>
    <s v="Offen ungeschält VOS"/>
    <x v="31"/>
    <s v="Schimmel"/>
    <s v="keinen Abnehmer/kein Schälpersonal"/>
    <s v="keinen Abnehmer/Schälen"/>
    <n v="35"/>
    <s v="Produkte"/>
    <s v="BUs"/>
    <s v="Symptome"/>
    <n v="514.5"/>
    <s v="Verkauf"/>
    <n v="29501022"/>
    <n v="12"/>
    <s v="Verkauf"/>
    <n v="29501022"/>
    <n v="1029"/>
    <n v="12"/>
    <d v="2021-08-31T00:00:00"/>
    <s v="keinen Abnehmer/kein Schälpersonal"/>
    <s v="keinen Abnehmer/Schälen"/>
    <s v="VOS RW NATUR AMM CO REZ"/>
  </r>
  <r>
    <s v="BU4"/>
    <n v="31"/>
    <d v="2021-08-31T00:00:00"/>
    <s v="Offen ungeschält ABS"/>
    <x v="4"/>
    <s v="keinen Verwendungszweck"/>
    <s v="keinen Verwendungszweck"/>
    <s v="&lt;300kg/Monat"/>
    <n v="35"/>
    <s v="Produkte"/>
    <s v="BUs"/>
    <s v="Symptome"/>
    <n v="3.1000000000000003E-3"/>
    <s v="L22"/>
    <n v="29501028"/>
    <n v="61"/>
    <s v="L22"/>
    <n v="29501028"/>
    <n v="31"/>
    <n v="61"/>
    <d v="2021-08-31T00:00:00"/>
    <m/>
    <s v="&lt;300kg/Monat"/>
    <s v="ABS KELLERGEIST"/>
  </r>
  <r>
    <s v="BU4"/>
    <n v="64"/>
    <d v="2021-08-31T00:00:00"/>
    <s v="Offen ungeschält ABS"/>
    <x v="70"/>
    <s v="keinen Verwendungszweck"/>
    <s v="keinen Verwendungszweck"/>
    <s v="&lt;300kg/Monat"/>
    <n v="35"/>
    <s v="Produkte"/>
    <s v="BUs"/>
    <s v="Symptome"/>
    <n v="96"/>
    <s v="L21"/>
    <n v="29501029"/>
    <n v="61"/>
    <s v="L21"/>
    <n v="29501029"/>
    <n v="64"/>
    <n v="61"/>
    <d v="2021-08-31T00:00:00"/>
    <m/>
    <s v="&lt;300kg/Monat"/>
    <s v="ABS BRUSCHETTA"/>
  </r>
  <r>
    <s v="BU4"/>
    <n v="53"/>
    <d v="2021-08-31T00:00:00"/>
    <s v="Offen ungeschält ABS"/>
    <x v="71"/>
    <s v="keinen Verwendungszweck"/>
    <s v="keinen Verwendungszweck"/>
    <s v="&lt;100kg/Monat"/>
    <n v="35"/>
    <s v="Produkte"/>
    <s v="BUs"/>
    <s v="Symptome"/>
    <n v="79.5"/>
    <s v="L21"/>
    <n v="29501030"/>
    <n v="61"/>
    <s v="L21"/>
    <n v="29501030"/>
    <n v="53"/>
    <n v="61"/>
    <d v="2021-08-31T00:00:00"/>
    <m/>
    <s v="&lt;100kg/Monat"/>
    <s v="ABS ORANG-PESTO"/>
  </r>
  <r>
    <s v="BU4"/>
    <n v="312"/>
    <d v="2021-08-31T00:00:00"/>
    <s v="Offen ungeschält ABS"/>
    <x v="72"/>
    <s v="keinen Verwendungszweck"/>
    <s v="keinen Verwendungszweck"/>
    <s v="&lt;1000kg/Monat"/>
    <n v="35"/>
    <s v="Produkte"/>
    <s v="BUs"/>
    <s v="Symptome"/>
    <n v="3.1200000000000002E-2"/>
    <s v="L22"/>
    <n v="29501039"/>
    <n v="61"/>
    <s v="L22"/>
    <n v="29501039"/>
    <n v="312"/>
    <n v="61"/>
    <d v="2021-08-31T00:00:00"/>
    <m/>
    <s v="&lt;1000kg/Monat"/>
    <s v="ABS OLD-AMSTERDAM"/>
  </r>
  <r>
    <s v="BU4"/>
    <n v="194"/>
    <d v="2021-08-31T00:00:00"/>
    <s v="Offen ungeschält ABS"/>
    <x v="73"/>
    <s v="keinen Verwendungszweck"/>
    <s v="keinen Verwendungszweck"/>
    <s v="&lt;100kg/Monat"/>
    <n v="35"/>
    <s v="Produkte"/>
    <s v="BUs"/>
    <s v="Symptome"/>
    <n v="291"/>
    <s v="L21"/>
    <n v="29501041"/>
    <n v="61"/>
    <s v="L21"/>
    <n v="29501041"/>
    <n v="194"/>
    <n v="61"/>
    <d v="2021-08-31T00:00:00"/>
    <m/>
    <s v="&lt;100kg/Monat"/>
    <s v="ABS CHILI-ROUVEEN"/>
  </r>
  <r>
    <s v="BU1"/>
    <n v="26.6"/>
    <d v="2021-08-31T00:00:00"/>
    <s v="ganze Würste"/>
    <x v="74"/>
    <s v="Linienbezogen"/>
    <s v="Clip gerissen"/>
    <s v="Clip gerissen"/>
    <n v="35"/>
    <s v="Produkte"/>
    <s v="BUs"/>
    <s v="Symptome"/>
    <s v="0"/>
    <s v="Abfüllung"/>
    <n v="31000076"/>
    <n v="31"/>
    <s v="Abfüllung"/>
    <n v="31000076"/>
    <n v="26.6"/>
    <n v="31"/>
    <d v="2021-08-31T00:00:00"/>
    <m/>
    <s v="Clip gerissen"/>
    <s v="Würste 9100g USA- Räuch"/>
  </r>
  <r>
    <s v="BU3"/>
    <n v="125"/>
    <d v="2021-08-31T00:00:00"/>
    <s v="Vakuumierter VOS ungeschält"/>
    <x v="75"/>
    <s v="Schimmel"/>
    <s v="VOS &gt; Einsatz"/>
    <s v="-"/>
    <n v="35"/>
    <s v="Produkte"/>
    <s v="BUs"/>
    <s v="Symptome"/>
    <n v="64.25"/>
    <s v="L9"/>
    <n v="49500205"/>
    <n v="12"/>
    <s v="L9"/>
    <n v="49500205"/>
    <n v="125"/>
    <n v="12"/>
    <d v="2021-08-31T00:00:00"/>
    <s v="VOS &gt; Einsatz"/>
    <m/>
    <s v="VOS GRW-CHILI-NAT-VAKU"/>
  </r>
  <r>
    <s v="BU3"/>
    <n v="28"/>
    <d v="2021-08-31T00:00:00"/>
    <s v="Vorschmelz"/>
    <x v="22"/>
    <s v="Linienbezogen"/>
    <s v="Maschinenabfall"/>
    <s v="-"/>
    <n v="35"/>
    <s v="Produkte"/>
    <s v="BUs"/>
    <s v="Symptome"/>
    <s v="0"/>
    <s v="L16"/>
    <s v="Vorschmelz Diverses"/>
    <n v="30"/>
    <s v="L16"/>
    <s v="Vorschmelz Diverses"/>
    <n v="28"/>
    <n v="30"/>
    <d v="2021-08-31T00:00:00"/>
    <m/>
    <m/>
    <s v="Vorschmelz Diverses"/>
  </r>
  <r>
    <s v="Verkauf"/>
    <n v="47.5"/>
    <d v="2021-08-31T00:00:00"/>
    <s v="Div. Zipfel, ES ohne Verwendung"/>
    <x v="12"/>
    <s v="Schimmel"/>
    <s v="keinen Abnehmer/kein Schälpersonal"/>
    <s v="keinen Abnehmer/Schälen"/>
    <n v="35"/>
    <s v="Produkte"/>
    <s v="BUs"/>
    <s v="Symptome"/>
    <s v="0"/>
    <s v="Verkauf"/>
    <s v="Div. Zipfel, Endstücke"/>
    <n v="12"/>
    <s v="Verkauf"/>
    <s v="Div. Zipfel, Endstücke"/>
    <n v="47.5"/>
    <n v="12"/>
    <d v="2021-08-31T00:00:00"/>
    <s v="keinen Abnehmer/kein Schälpersonal"/>
    <s v="keinen Abnehmer/Schälen"/>
    <s v="Div. Zipfel, Endstücke"/>
  </r>
  <r>
    <s v="Verkauf"/>
    <n v="1048"/>
    <d v="2021-08-31T00:00:00"/>
    <s v="Div. Zipfel, ES ohne Verwendung"/>
    <x v="12"/>
    <s v="Schimmel"/>
    <s v="keinen Abnehmer/kein Schälpersonal"/>
    <s v="keinen Abnehmer/Schälen"/>
    <n v="35"/>
    <s v="Produkte"/>
    <s v="BUs"/>
    <s v="Symptome"/>
    <s v="0"/>
    <s v="Verkauf"/>
    <s v="Div. Zipfel, Endstücke"/>
    <n v="12"/>
    <s v="Verkauf"/>
    <s v="Div. Zipfel, Endstücke"/>
    <n v="1048"/>
    <n v="12"/>
    <d v="2021-08-31T00:00:00"/>
    <s v="keinen Abnehmer/kein Schälpersonal"/>
    <s v="keinen Abnehmer/Schälen"/>
    <s v="Div. Zipfel, Endstücke"/>
  </r>
  <r>
    <s v="BU3"/>
    <n v="33"/>
    <d v="2021-08-31T00:00:00"/>
    <s v="-"/>
    <x v="23"/>
    <s v="Linienbezogen"/>
    <s v="Maschinenabfall"/>
    <s v="-"/>
    <n v="35"/>
    <s v="Produkte"/>
    <s v="BUs"/>
    <s v="Symptome"/>
    <s v="0"/>
    <s v="Bu3"/>
    <s v="Maschinenabfall"/>
    <n v="30"/>
    <s v="Bu3"/>
    <s v="Maschinenabfall"/>
    <n v="33"/>
    <n v="30"/>
    <d v="2021-08-31T00:00:00"/>
    <m/>
    <m/>
    <s v="Maschinenabfall"/>
  </r>
  <r>
    <s v="BU2"/>
    <n v="53"/>
    <d v="2021-08-31T00:00:00"/>
    <s v="Diverses"/>
    <x v="13"/>
    <s v="Linienbezogen"/>
    <s v="Maschinenabfall"/>
    <s v="-"/>
    <n v="35"/>
    <s v="Produkte"/>
    <s v="BUs"/>
    <s v="Symptome"/>
    <s v="0"/>
    <s v="BU2"/>
    <s v="Diverses"/>
    <n v="30"/>
    <s v="BU2"/>
    <s v="Diverses"/>
    <n v="53"/>
    <n v="30"/>
    <d v="2021-08-31T00:00:00"/>
    <m/>
    <m/>
    <s v="Diverses"/>
  </r>
  <r>
    <s v="BU1"/>
    <n v="23.2"/>
    <d v="2021-08-31T00:00:00"/>
    <s v="Diverses"/>
    <x v="14"/>
    <s v="Linienbezogen"/>
    <s v="Reinigung"/>
    <s v="-"/>
    <n v="35"/>
    <s v="Produkte"/>
    <s v="BUs"/>
    <s v="Symptome"/>
    <s v="0"/>
    <s v="Abfüllung"/>
    <s v="Diverses aus Abfüllung"/>
    <n v="10"/>
    <s v="Abfüllung"/>
    <s v="Diverses aus Abfüllung"/>
    <n v="23.2"/>
    <n v="10"/>
    <d v="2021-08-31T00:00:00"/>
    <m/>
    <m/>
    <s v="Diverses aus Abfüllung"/>
  </r>
  <r>
    <s v="BU1"/>
    <n v="115"/>
    <d v="2021-08-31T00:00:00"/>
    <s v="Diverses"/>
    <x v="14"/>
    <s v="Linienbezogen"/>
    <s v="Reinigung"/>
    <s v="-"/>
    <n v="35"/>
    <s v="Produkte"/>
    <s v="BUs"/>
    <s v="Symptome"/>
    <s v="0"/>
    <s v="Abfüllung"/>
    <s v="Diverses aus Abfüllung"/>
    <n v="10"/>
    <s v="Abfüllung"/>
    <s v="Diverses aus Abfüllung"/>
    <n v="115"/>
    <n v="10"/>
    <d v="2021-08-31T00:00:00"/>
    <m/>
    <m/>
    <s v="Diverses aus Abfüllung"/>
  </r>
  <r>
    <s v="Rest"/>
    <n v="10"/>
    <d v="2021-08-31T00:00:00"/>
    <s v="Qualitätssicherung"/>
    <x v="16"/>
    <s v="Qualitätssicherung"/>
    <s v="Sensorik"/>
    <s v="Sensorik"/>
    <n v="35"/>
    <s v="Produkte"/>
    <s v="BUs"/>
    <s v="Symptome"/>
    <s v="0"/>
    <s v="Labor"/>
    <s v="Laborproben"/>
    <n v="74"/>
    <s v="Labor"/>
    <s v="Laborproben"/>
    <n v="10"/>
    <n v="74"/>
    <d v="2021-08-31T00:00:00"/>
    <s v="Sensorik"/>
    <s v="Sensorik"/>
    <s v="Laborproben"/>
  </r>
  <r>
    <s v="Rest"/>
    <n v="3.2"/>
    <d v="2021-08-31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s v="Rest"/>
    <n v="3.2"/>
    <d v="2021-08-31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s v="Rest"/>
    <n v="130"/>
    <d v="2021-08-31T00:00:00"/>
    <s v="Rest"/>
    <x v="76"/>
    <s v="Qualitätssicherung"/>
    <s v="Muster"/>
    <s v="Muster"/>
    <n v="35"/>
    <s v="Produkte"/>
    <s v="BUs"/>
    <s v="Symptome"/>
    <s v="0"/>
    <s v="Labor"/>
    <s v="Muster"/>
    <n v="72"/>
    <s v="Labor"/>
    <s v="Muster"/>
    <n v="130"/>
    <n v="72"/>
    <d v="2021-08-31T00:00:00"/>
    <s v="Muster"/>
    <s v="Muster"/>
    <s v="Muster"/>
  </r>
  <r>
    <s v="Rest"/>
    <n v="75"/>
    <d v="2021-08-31T00:00:00"/>
    <s v="Rest"/>
    <x v="76"/>
    <s v="Qualitätssicherung"/>
    <s v="Muster"/>
    <s v="Muster"/>
    <n v="35"/>
    <s v="Produkte"/>
    <s v="BUs"/>
    <s v="Symptome"/>
    <s v="0"/>
    <s v="Labor"/>
    <s v="Muster"/>
    <n v="72"/>
    <s v="Labor"/>
    <s v="Muster"/>
    <n v="75"/>
    <n v="72"/>
    <d v="2021-08-31T00:00:00"/>
    <s v="Muster"/>
    <s v="Muster"/>
    <s v="Muster"/>
  </r>
  <r>
    <s v="Rest"/>
    <n v="60"/>
    <d v="2021-08-31T00:00:00"/>
    <s v="Qualitätssicherung"/>
    <x v="25"/>
    <s v="Qualitätssicherung"/>
    <s v="Rückstellproben"/>
    <s v="Rückstellproben"/>
    <n v="35"/>
    <s v="Produkte"/>
    <s v="BUs"/>
    <s v="Symptome"/>
    <s v="0"/>
    <s v="Labor"/>
    <s v="Rückstellproben"/>
    <n v="70"/>
    <s v="Labor"/>
    <s v="Rückstellproben"/>
    <n v="60"/>
    <n v="70"/>
    <d v="2021-08-31T00:00:00"/>
    <s v="Rückstellproben"/>
    <s v="Rückstellproben"/>
    <s v="Rückstellproben"/>
  </r>
  <r>
    <s v="BU3"/>
    <n v="30"/>
    <d v="2021-08-31T00:00:00"/>
    <s v="-"/>
    <x v="23"/>
    <s v="Linienbezogen"/>
    <s v="Maschinenabfall"/>
    <s v="-"/>
    <n v="35"/>
    <s v="Produkte"/>
    <s v="BUs"/>
    <s v="Symptome"/>
    <s v="0"/>
    <s v="WVP"/>
    <s v="Maschinenabfall"/>
    <n v="30"/>
    <s v="WVP"/>
    <s v="Maschinenabfall"/>
    <n v="30"/>
    <n v="30"/>
    <d v="2021-08-31T00:00:00"/>
    <m/>
    <m/>
    <s v="Maschinenabfall"/>
  </r>
  <r>
    <s v="BU1"/>
    <n v="19"/>
    <d v="2021-08-31T00:00:00"/>
    <s v="Rest"/>
    <x v="77"/>
    <s v="Rest"/>
    <s v="geschälte Rinde"/>
    <s v="keine Verwendung möglich"/>
    <n v="35"/>
    <s v="Produkte"/>
    <s v="BUs"/>
    <s v="Symptome"/>
    <s v="0"/>
    <s v="RWV"/>
    <s v="RW Natriumarm Rinde"/>
    <n v="60"/>
    <s v="RWV"/>
    <s v="RW Natriumarm Rinde"/>
    <n v="19"/>
    <n v="60"/>
    <d v="2021-08-31T00:00:00"/>
    <s v="geschälte Rinde"/>
    <s v="keine Verwendung möglich"/>
    <s v="RW Natriumarm Rinde"/>
  </r>
  <r>
    <s v="BU1"/>
    <n v="20.2"/>
    <d v="2021-09-01T00:00:00"/>
    <s v="Rohware"/>
    <x v="78"/>
    <s v="Schimmel"/>
    <s v="Luftzieher"/>
    <s v="Luftzieher"/>
    <n v="35"/>
    <s v="Produkte"/>
    <s v="BUs"/>
    <s v="Symptome"/>
    <s v="0"/>
    <s v="RWV"/>
    <n v="23000512"/>
    <n v="12"/>
    <s v="RWV"/>
    <n v="23000512"/>
    <n v="20.2"/>
    <n v="12"/>
    <d v="2021-09-01T00:00:00"/>
    <s v="Luftzieher"/>
    <s v="Luftzieher"/>
    <s v="Cheddar white 50% Fett"/>
  </r>
  <r>
    <s v="Verkauf"/>
    <n v="222"/>
    <d v="2021-09-01T00:00:00"/>
    <s v="Offen ungeschält VOS"/>
    <x v="79"/>
    <s v="Schimmel"/>
    <s v="keinen Abnehmer/kein Schälpersonal"/>
    <s v="keinen Abnehmer/Schälen"/>
    <n v="35"/>
    <s v="Produkte"/>
    <s v="BUs"/>
    <s v="Symptome"/>
    <n v="111"/>
    <s v="Verkauf"/>
    <n v="29500489"/>
    <n v="12"/>
    <s v="Verkauf"/>
    <n v="29500489"/>
    <n v="222"/>
    <n v="12"/>
    <d v="2021-09-01T00:00:00"/>
    <s v="keinen Abnehmer/kein Schälpersonal"/>
    <s v="keinen Abnehmer/Schälen"/>
    <s v="VOS Räucher Natur"/>
  </r>
  <r>
    <s v="Verkauf"/>
    <n v="70.400000000000006"/>
    <d v="2021-09-01T00:00:00"/>
    <s v="Offen ungeschält VOS"/>
    <x v="80"/>
    <s v="Schimmel"/>
    <s v="keinen Abnehmer/kein Schälpersonal"/>
    <s v="keinen Abnehmer/Schälen"/>
    <n v="35"/>
    <s v="Produkte"/>
    <s v="BUs"/>
    <s v="Symptome"/>
    <s v="0"/>
    <s v="Verkauf"/>
    <n v="29500963"/>
    <n v="12"/>
    <s v="Verkauf"/>
    <n v="29500963"/>
    <n v="70.400000000000006"/>
    <n v="12"/>
    <d v="2021-09-01T00:00:00"/>
    <s v="keinen Abnehmer/kein Schälpersonal"/>
    <s v="keinen Abnehmer/Schälen"/>
    <s v="VOS SKZ AMM Geräuchert"/>
  </r>
  <r>
    <s v="Verkauf"/>
    <n v="48"/>
    <d v="2021-09-01T00:00:00"/>
    <s v="Offen Endstücke"/>
    <x v="81"/>
    <s v="Schimmel"/>
    <s v="keinen Abnehmer/kein Schälpersonal"/>
    <s v="keinen Abnehmer/Schälen"/>
    <n v="35"/>
    <s v="Produkte"/>
    <s v="BUs"/>
    <s v="Symptome"/>
    <n v="24"/>
    <s v="Verkauf"/>
    <n v="29501079"/>
    <n v="12"/>
    <s v="Verkauf"/>
    <n v="29501079"/>
    <n v="48"/>
    <n v="12"/>
    <d v="2021-09-01T00:00:00"/>
    <s v="keinen Abnehmer/kein Schälpersonal"/>
    <s v="keinen Abnehmer/Schälen"/>
    <s v="VOS GRW-CHILI-NAT ENDST"/>
  </r>
  <r>
    <s v="BU1"/>
    <n v="47"/>
    <d v="2021-09-01T00:00:00"/>
    <s v="Vakuumierter ABS ungeschält"/>
    <x v="82"/>
    <s v="Schimmel"/>
    <s v="keine Verarbeitung"/>
    <s v="Produktion unregelmäßig"/>
    <n v="35"/>
    <s v="Produkte"/>
    <s v="BUs"/>
    <s v="Symptome"/>
    <n v="104.05799999999999"/>
    <s v="RWV"/>
    <n v="49500056"/>
    <n v="12"/>
    <s v="RWV"/>
    <n v="49500056"/>
    <n v="47"/>
    <n v="12"/>
    <d v="2021-09-01T00:00:00"/>
    <s v="keine Verarbeitung"/>
    <s v="Produktion unregelmäßig"/>
    <s v="ABS GOU-MI-VAKU"/>
  </r>
  <r>
    <s v="BU1"/>
    <n v="106"/>
    <d v="2021-09-01T00:00:00"/>
    <s v="Vakuumierter ABS ungeschält"/>
    <x v="82"/>
    <s v="Schimmel"/>
    <s v="keine Verarbeitung"/>
    <s v="Produktion unregelmäßig"/>
    <n v="35"/>
    <s v="Produkte"/>
    <s v="BUs"/>
    <s v="Symptome"/>
    <n v="234.684"/>
    <s v="RWV"/>
    <n v="49500056"/>
    <n v="12"/>
    <s v="RWV"/>
    <n v="49500056"/>
    <n v="106"/>
    <n v="12"/>
    <d v="2021-09-01T00:00:00"/>
    <s v="keine Verarbeitung"/>
    <s v="Produktion unregelmäßig"/>
    <s v="ABS GOU-MI-VAKU"/>
  </r>
  <r>
    <s v="BU4"/>
    <n v="101"/>
    <d v="2021-09-01T00:00:00"/>
    <s v="Vakuumierter ABS ungeschält"/>
    <x v="83"/>
    <s v="Schimmel"/>
    <s v="Rest"/>
    <s v="Abschnitte eingelagert, um Verwendung zu finden. Aber keine Verwendungsentscheidung gefunden"/>
    <n v="35"/>
    <s v="Produkte"/>
    <s v="BUs"/>
    <s v="Symptome"/>
    <n v="223.614"/>
    <s v="BU4"/>
    <n v="49500174"/>
    <n v="12"/>
    <s v="BU4"/>
    <n v="49500174"/>
    <n v="101"/>
    <n v="12"/>
    <d v="2021-09-01T00:00:00"/>
    <s v="Rest"/>
    <s v="Abschnitte eingelagert, um Verwendung zu finden. Aber keine Verwendungsentscheidung gefunden"/>
    <s v="ABS PECO-TRE-VAKU"/>
  </r>
  <r>
    <s v="BU2"/>
    <n v="30.4"/>
    <d v="2021-09-01T00:00:00"/>
    <s v="Rohware"/>
    <x v="21"/>
    <s v="Schimmel"/>
    <s v="Luftzieher/Folienriss durch Transport"/>
    <s v="Luftzieher/Folienriss durch Transport"/>
    <n v="35"/>
    <s v="Produkte"/>
    <s v="BUs"/>
    <s v="Symptome"/>
    <s v="0"/>
    <s v="BU2"/>
    <s v="Blöcke"/>
    <n v="12"/>
    <s v="BU2"/>
    <s v="Blöcke"/>
    <n v="30.4"/>
    <n v="12"/>
    <d v="2021-09-01T00:00:00"/>
    <s v="Luftzieher/Folienriss durch Transport"/>
    <s v="Luftzieher/Folienriss durch Transport"/>
    <s v="Blöcke"/>
  </r>
  <r>
    <s v="Verkauf"/>
    <n v="1770"/>
    <d v="2021-09-01T00:00:00"/>
    <s v="Div. Zipfel, ES ohne Verwendung"/>
    <x v="12"/>
    <s v="Schimmel"/>
    <s v="keinen Abnehmer/kein Schälpersonal"/>
    <s v="keinen Abnehmer/Schälen"/>
    <n v="35"/>
    <s v="Produkte"/>
    <s v="BUs"/>
    <s v="Symptome"/>
    <s v="0"/>
    <s v="Verkauf"/>
    <s v="Div. Zipfel, Endstücke"/>
    <n v="12"/>
    <s v="Verkauf"/>
    <s v="Div. Zipfel, Endstücke"/>
    <n v="1770"/>
    <n v="12"/>
    <d v="2021-09-01T00:00:00"/>
    <s v="keinen Abnehmer/kein Schälpersonal"/>
    <s v="keinen Abnehmer/Schälen"/>
    <s v="Div. Zipfel, Endstücke"/>
  </r>
  <r>
    <s v="BU4"/>
    <n v="34.4"/>
    <d v="2021-09-01T00:00:00"/>
    <s v="Diverses"/>
    <x v="13"/>
    <s v="Linienbezogen"/>
    <s v="Maschinenabfall"/>
    <s v="-"/>
    <n v="35"/>
    <s v="Produkte"/>
    <s v="BUs"/>
    <s v="Symptome"/>
    <s v="0"/>
    <s v="BU4"/>
    <s v="Diverses"/>
    <n v="30"/>
    <s v="BU4"/>
    <s v="Diverses"/>
    <n v="34.4"/>
    <n v="30"/>
    <d v="2021-09-01T00:00:00"/>
    <m/>
    <m/>
    <s v="Diverses"/>
  </r>
  <r>
    <s v="BU1"/>
    <n v="30.4"/>
    <d v="2021-09-01T00:00:00"/>
    <s v="Diverses"/>
    <x v="13"/>
    <s v="Linienbezogen"/>
    <s v="Maschinenabfall"/>
    <s v="-"/>
    <n v="35"/>
    <s v="Produkte"/>
    <s v="BUs"/>
    <s v="Symptome"/>
    <s v="0"/>
    <s v="Strudelline"/>
    <s v="Diverses"/>
    <n v="30"/>
    <s v="Strudelline"/>
    <s v="Diverses"/>
    <n v="30.4"/>
    <n v="30"/>
    <d v="2021-09-01T00:00:00"/>
    <m/>
    <s v="-"/>
    <s v="Diverses"/>
  </r>
  <r>
    <s v="BU2"/>
    <n v="35.000000000000007"/>
    <d v="2021-09-01T00:00:00"/>
    <s v="Diverses"/>
    <x v="13"/>
    <s v="Linienbezogen"/>
    <s v="Maschinenabfall"/>
    <s v="-"/>
    <n v="35"/>
    <s v="Produkte"/>
    <s v="BUs"/>
    <s v="Symptome"/>
    <s v="0"/>
    <s v="BU2"/>
    <s v="Diverses"/>
    <n v="30"/>
    <s v="BU2"/>
    <s v="Diverses"/>
    <n v="35.000000000000007"/>
    <n v="30"/>
    <d v="2021-09-01T00:00:00"/>
    <m/>
    <m/>
    <s v="Diverses"/>
  </r>
  <r>
    <s v="BU2"/>
    <n v="36"/>
    <d v="2021-09-01T00:00:00"/>
    <s v="Diverses"/>
    <x v="13"/>
    <s v="Linienbezogen"/>
    <s v="Maschinenabfall"/>
    <s v="-"/>
    <n v="35"/>
    <s v="Produkte"/>
    <s v="BUs"/>
    <s v="Symptome"/>
    <s v="0"/>
    <s v="BU2"/>
    <s v="Diverses"/>
    <n v="30"/>
    <s v="BU2"/>
    <s v="Diverses"/>
    <n v="36"/>
    <n v="30"/>
    <d v="2021-09-01T00:00:00"/>
    <m/>
    <m/>
    <s v="Diverses"/>
  </r>
  <r>
    <s v="BU2"/>
    <n v="102"/>
    <d v="2021-09-01T00:00:00"/>
    <s v="Diverses"/>
    <x v="13"/>
    <s v="Linienbezogen"/>
    <s v="Maschinenabfall"/>
    <s v="-"/>
    <n v="35"/>
    <s v="Produkte"/>
    <s v="BUs"/>
    <s v="Symptome"/>
    <s v="0"/>
    <s v="BU2"/>
    <s v="Diverses"/>
    <n v="30"/>
    <s v="BU2"/>
    <s v="Diverses"/>
    <n v="102"/>
    <n v="30"/>
    <d v="2021-09-01T00:00:00"/>
    <m/>
    <m/>
    <s v="Diverses"/>
  </r>
  <r>
    <s v="BU1"/>
    <n v="23"/>
    <d v="2021-09-01T00:00:00"/>
    <s v="Diverses"/>
    <x v="14"/>
    <s v="Linienbezogen"/>
    <s v="Maschinenabfall"/>
    <s v="-"/>
    <n v="35"/>
    <s v="Produkte"/>
    <s v="BUs"/>
    <s v="Symptome"/>
    <s v="0"/>
    <s v="Abfüllung"/>
    <s v="Diverses aus Abfüllung"/>
    <n v="30"/>
    <s v="Abfüllung"/>
    <s v="Diverses aus Abfüllung"/>
    <n v="23"/>
    <n v="30"/>
    <d v="2021-09-01T00:00:00"/>
    <m/>
    <m/>
    <s v="Diverses aus Abfüllung"/>
  </r>
  <r>
    <s v="BU1"/>
    <n v="45.4"/>
    <d v="2021-09-01T00:00:00"/>
    <s v="Diverses"/>
    <x v="14"/>
    <s v="Linienbezogen"/>
    <s v="Maschinenabfall"/>
    <s v="-"/>
    <n v="35"/>
    <s v="Produkte"/>
    <s v="BUs"/>
    <s v="Symptome"/>
    <s v="0"/>
    <s v="Abfüllung"/>
    <s v="Diverses aus Abfüllung"/>
    <n v="30"/>
    <s v="Abfüllung"/>
    <s v="Diverses aus Abfüllung"/>
    <n v="45.4"/>
    <n v="30"/>
    <d v="2021-09-01T00:00:00"/>
    <m/>
    <m/>
    <s v="Diverses aus Abfüllung"/>
  </r>
  <r>
    <s v="Rest"/>
    <n v="10"/>
    <d v="2021-09-01T00:00:00"/>
    <s v="Qualitätssicherung"/>
    <x v="15"/>
    <s v="Qualitätssicherung"/>
    <s v="Sensorik"/>
    <s v="Sensorik"/>
    <n v="35"/>
    <s v="Produkte"/>
    <s v="BUs"/>
    <s v="Symptome"/>
    <s v="0"/>
    <s v="QM"/>
    <s v="Diverses QM"/>
    <n v="74"/>
    <s v="QM"/>
    <s v="Diverses QM"/>
    <n v="10"/>
    <n v="74"/>
    <d v="2021-09-01T00:00:00"/>
    <s v="Sensorik"/>
    <s v="Sensorik"/>
    <s v="Diverses QM"/>
  </r>
  <r>
    <s v="Rest"/>
    <n v="2"/>
    <d v="2021-09-01T00:00:00"/>
    <s v="Qualitätssicherung"/>
    <x v="16"/>
    <s v="Qualitätssicherung"/>
    <s v="Sensorik"/>
    <s v="Sensorik"/>
    <n v="35"/>
    <s v="Produkte"/>
    <s v="BUs"/>
    <s v="Symptome"/>
    <s v="0"/>
    <s v="Labor"/>
    <s v="Laborproben"/>
    <n v="74"/>
    <s v="Labor"/>
    <s v="Laborproben"/>
    <n v="2"/>
    <n v="74"/>
    <d v="2021-09-01T00:00:00"/>
    <s v="Sensorik"/>
    <s v="Sensorik"/>
    <s v="Laborproben"/>
  </r>
  <r>
    <s v="Rest"/>
    <n v="26"/>
    <d v="2021-09-01T00:00:00"/>
    <s v="Qualitätssicherung"/>
    <x v="16"/>
    <s v="Qualitätssicherung"/>
    <s v="Einwaage Labor"/>
    <s v="Einwaage Labor"/>
    <n v="35"/>
    <s v="Produkte"/>
    <s v="BUs"/>
    <s v="Symptome"/>
    <s v="0"/>
    <s v="Labor"/>
    <s v="Laborproben"/>
    <n v="71"/>
    <s v="Labor"/>
    <s v="Laborproben"/>
    <n v="26"/>
    <n v="71"/>
    <d v="2021-09-01T00:00:00"/>
    <s v="Einwaage Labor"/>
    <s v="Einwaage Labor"/>
    <s v="Laborproben"/>
  </r>
  <r>
    <s v="Rest"/>
    <n v="58"/>
    <d v="2021-09-01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58"/>
    <n v="73"/>
    <d v="2021-09-01T00:00:00"/>
    <s v="Laborprobe"/>
    <s v="Laborprobe"/>
    <s v="Laborproben"/>
  </r>
  <r>
    <s v="Rest"/>
    <n v="44"/>
    <d v="2021-09-01T00:00:00"/>
    <s v="Qualitätssicherung"/>
    <x v="25"/>
    <s v="Qualitätssicherung"/>
    <s v="Rückstellproben"/>
    <s v="Rückstellproben"/>
    <n v="35"/>
    <s v="Produkte"/>
    <s v="BUs"/>
    <s v="Symptome"/>
    <s v="0"/>
    <s v="Labor"/>
    <s v="Rückstellproben"/>
    <n v="70"/>
    <s v="Labor"/>
    <s v="Rückstellproben"/>
    <n v="44"/>
    <n v="70"/>
    <d v="2021-09-01T00:00:00"/>
    <s v="Rückstellproben"/>
    <s v="Rückstellproben"/>
    <s v="Rückstellproben"/>
  </r>
  <r>
    <s v="Rest"/>
    <n v="130"/>
    <d v="2021-09-01T00:00:00"/>
    <s v="Qualitätssicherung"/>
    <x v="25"/>
    <s v="Qualitätssicherung"/>
    <s v="Rückstellproben"/>
    <s v="Rückstellproben"/>
    <n v="35"/>
    <s v="Produkte"/>
    <s v="BUs"/>
    <s v="Symptome"/>
    <s v="0"/>
    <s v="Labor"/>
    <s v="Rückstellproben"/>
    <n v="70"/>
    <s v="Labor"/>
    <s v="Rückstellproben"/>
    <n v="130"/>
    <n v="70"/>
    <d v="2021-09-01T00:00:00"/>
    <s v="Rückstellproben"/>
    <s v="Rückstellproben"/>
    <s v="Rückstellproben"/>
  </r>
  <r>
    <s v="BU1"/>
    <n v="20"/>
    <d v="2021-09-01T00:00:00"/>
    <s v="RW"/>
    <x v="84"/>
    <s v="Rest"/>
    <s v="geschälte Rinde"/>
    <s v="keine Verwendung möglich"/>
    <n v="35"/>
    <s v="Produkte"/>
    <s v="BUs"/>
    <s v="Symptome"/>
    <s v="0"/>
    <s v="RWV"/>
    <s v="RW Natrium"/>
    <n v="60"/>
    <s v="RWV"/>
    <s v="RW Natrium"/>
    <n v="20"/>
    <n v="60"/>
    <d v="2021-09-01T00:00:00"/>
    <s v="geschälte Rinde"/>
    <s v="keine Verwendung möglich"/>
    <s v="RW Natrium"/>
  </r>
  <r>
    <s v="BU3"/>
    <n v="65"/>
    <d v="2021-09-02T00:00:00"/>
    <s v="ABS"/>
    <x v="85"/>
    <s v="Schimmel"/>
    <s v="Schimmel"/>
    <s v="-"/>
    <n v="35"/>
    <s v="Produkte"/>
    <s v="BUs"/>
    <s v="Symptome"/>
    <n v="143"/>
    <s v="L18"/>
    <n v="29500754"/>
    <n v="12"/>
    <s v="L18"/>
    <n v="29500754"/>
    <n v="65"/>
    <n v="12"/>
    <d v="2021-09-02T00:00:00"/>
    <m/>
    <m/>
    <s v="ABS Bio Gouda 48%, mitt"/>
  </r>
  <r>
    <s v="BU4"/>
    <n v="54"/>
    <d v="2021-09-02T00:00:00"/>
    <s v="Offen ungeschält ABS"/>
    <x v="59"/>
    <s v="Rest"/>
    <s v="blaues Klebeband im Produkt"/>
    <s v="Trennung vom Klebeband aus Produkt zu aufwendig"/>
    <n v="35"/>
    <s v="Produkte"/>
    <s v="BUs"/>
    <s v="Symptome"/>
    <n v="81"/>
    <s v="L21"/>
    <n v="29500886"/>
    <n v="22"/>
    <s v="L21"/>
    <n v="29500886"/>
    <n v="54"/>
    <n v="22"/>
    <d v="2021-09-02T00:00:00"/>
    <s v="blaues Klebeband im Produkt"/>
    <s v="Trennung vom Klebeband aus Produkt zu aufwendig"/>
    <s v="ABS MEDI-KRÄUK"/>
  </r>
  <r>
    <s v="BU4"/>
    <n v="22"/>
    <d v="2021-09-02T00:00:00"/>
    <s v="Offen ungeschält ABS"/>
    <x v="62"/>
    <s v="Rest"/>
    <s v="blaues Klebeband im Produkt"/>
    <s v="Trennung vom Klebeband aus Produkt zu aufwendig"/>
    <n v="35"/>
    <s v="Produkte"/>
    <s v="BUs"/>
    <s v="Symptome"/>
    <n v="0.22"/>
    <s v="L23"/>
    <n v="29500900"/>
    <n v="22"/>
    <s v="L23"/>
    <n v="29500900"/>
    <n v="22"/>
    <n v="22"/>
    <d v="2021-09-02T00:00:00"/>
    <s v="blaues Klebeband im Produkt"/>
    <s v="Trennung vom Klebeband aus Produkt zu aufwendig"/>
    <s v="ABS ROVIN"/>
  </r>
  <r>
    <s v="BU1"/>
    <n v="572.5"/>
    <d v="2021-09-02T00:00:00"/>
    <s v="Offen ungeschält VOS"/>
    <x v="86"/>
    <s v="Schimmel"/>
    <s v="keine Verarbeitung"/>
    <s v="Aufgrund Konsistenz nicht genommen. Zu wenig VOS verarbeitet. Vom Warmen ins Kalte -&gt; Schimmel"/>
    <n v="35"/>
    <s v="Produkte"/>
    <s v="BUs"/>
    <s v="Symptome"/>
    <n v="286.25"/>
    <s v="Schmelze"/>
    <n v="29500949"/>
    <n v="12"/>
    <s v="Schmelze"/>
    <n v="29500949"/>
    <n v="572.5"/>
    <n v="12"/>
    <d v="2021-09-02T00:00:00"/>
    <s v="keine Verarbeitung"/>
    <s v="Aufgrund Konsistenz nicht genommen. Zu wenig VOS verarbeitet. Vom Warmen ins Kalte -&gt; Schimmel"/>
    <s v="VOS URW-VS-SCHI"/>
  </r>
  <r>
    <s v="BU4"/>
    <n v="21"/>
    <d v="2021-09-02T00:00:00"/>
    <s v="Offen ungeschält ABS"/>
    <x v="70"/>
    <s v="Rest"/>
    <s v="blaues Klebeband im Produkt"/>
    <s v="Trennung vom Klebeband aus Produkt zu aufwendig"/>
    <n v="35"/>
    <s v="Produkte"/>
    <s v="BUs"/>
    <s v="Symptome"/>
    <n v="31.5"/>
    <s v="L21"/>
    <n v="29501029"/>
    <n v="22"/>
    <s v="L21"/>
    <n v="29501029"/>
    <n v="21"/>
    <n v="22"/>
    <d v="2021-09-02T00:00:00"/>
    <s v="blaues Klebeband im Produkt"/>
    <s v="Trennung vom Klebeband aus Produkt zu aufwendig"/>
    <s v="ABS BRUSCHETTA"/>
  </r>
  <r>
    <s v="BU4"/>
    <n v="45"/>
    <d v="2021-09-02T00:00:00"/>
    <s v="Offen ungeschält ABS"/>
    <x v="72"/>
    <s v="Rest"/>
    <s v="blaues Klebeband im Produkt"/>
    <s v="Trennung vom Klebeband aus Produkt zu aufwendig"/>
    <n v="35"/>
    <s v="Produkte"/>
    <s v="BUs"/>
    <s v="Symptome"/>
    <n v="4.5000000000000005E-3"/>
    <s v="L22"/>
    <n v="29501039"/>
    <n v="22"/>
    <s v="L22"/>
    <n v="29501039"/>
    <n v="45"/>
    <n v="22"/>
    <d v="2021-09-02T00:00:00"/>
    <s v="blaues Klebeband im Produkt"/>
    <s v="Trennung vom Klebeband aus Produkt zu aufwendig"/>
    <s v="ABS OLD-AMSTERDAM"/>
  </r>
  <r>
    <s v="Verkauf"/>
    <n v="68"/>
    <d v="2021-09-02T00:00:00"/>
    <s v="Offen Endstücke"/>
    <x v="87"/>
    <s v="Schimmel"/>
    <s v="keinen Abnehmer/kein Schälpersonal"/>
    <s v="-"/>
    <n v="35"/>
    <s v="Produkte"/>
    <s v="BUs"/>
    <s v="Symptome"/>
    <n v="34"/>
    <s v="Verkauf"/>
    <n v="29501067"/>
    <n v="12"/>
    <s v="Verkauf"/>
    <n v="29501067"/>
    <n v="68"/>
    <n v="12"/>
    <d v="2021-09-02T00:00:00"/>
    <s v="keinen Abnehmer/kein Schälpersonal"/>
    <s v="-"/>
    <s v="VOS RW-SCHI ENDSTÜCK 35"/>
  </r>
  <r>
    <s v="Verkauf"/>
    <n v="58"/>
    <d v="2021-09-02T00:00:00"/>
    <s v="Offen Zipfel"/>
    <x v="88"/>
    <s v="Schimmel"/>
    <s v="keinen Abnehmer/kein Schälpersonal"/>
    <s v="keinen Abnehmer/Schälen"/>
    <n v="35"/>
    <s v="Produkte"/>
    <s v="BUs"/>
    <s v="Symptome"/>
    <n v="29"/>
    <s v="Verkauf"/>
    <n v="29501072"/>
    <n v="12"/>
    <s v="Verkauf"/>
    <n v="29501072"/>
    <n v="58"/>
    <n v="12"/>
    <d v="2021-09-02T00:00:00"/>
    <s v="keinen Abnehmer/kein Schälpersonal"/>
    <s v="keinen Abnehmer/Schälen"/>
    <s v="VOS RW-CHILI-ZIPFEL"/>
  </r>
  <r>
    <s v="BU4"/>
    <n v="10"/>
    <d v="2021-09-02T00:00:00"/>
    <s v="Offen ungeschält ABS"/>
    <x v="89"/>
    <s v="Rest"/>
    <s v="blaues Klebeband im Produkt"/>
    <s v="Trennung vom Klebeband aus Produkt zu aufwendig"/>
    <n v="35"/>
    <s v="Produkte"/>
    <s v="BUs"/>
    <s v="Symptome"/>
    <n v="0.1"/>
    <s v="L29"/>
    <n v="29501101"/>
    <n v="22"/>
    <s v="L29"/>
    <n v="29501101"/>
    <n v="10"/>
    <n v="22"/>
    <d v="2021-09-02T00:00:00"/>
    <s v="blaues Klebeband im Produkt"/>
    <s v="Trennung vom Klebeband aus Produkt zu aufwendig"/>
    <s v="ABS BRIE-PAP"/>
  </r>
  <r>
    <s v="BU1"/>
    <n v="47.5"/>
    <d v="2021-09-02T00:00:00"/>
    <s v="ganze Würste"/>
    <x v="90"/>
    <s v="Linienbezogen"/>
    <s v="Schlaufe gerissen"/>
    <s v="Schlaufe gerissen"/>
    <n v="35"/>
    <s v="Produkte"/>
    <s v="BUs"/>
    <s v="Symptome"/>
    <s v="0"/>
    <s v="Abfüllung"/>
    <n v="31000083"/>
    <n v="33"/>
    <s v="Abfüllung"/>
    <n v="31000083"/>
    <n v="47.5"/>
    <n v="33"/>
    <d v="2021-09-02T00:00:00"/>
    <m/>
    <s v="Schlaufe gerissen"/>
    <s v="Würste 9300g Räucher na"/>
  </r>
  <r>
    <s v="BU1"/>
    <n v="6"/>
    <d v="2021-09-02T00:00:00"/>
    <s v="Fertigware"/>
    <x v="91"/>
    <s v="Schimmel"/>
    <s v="Rest"/>
    <s v="Riss in Alufolie"/>
    <n v="35"/>
    <s v="Produkte"/>
    <s v="BUs"/>
    <s v="Symptome"/>
    <s v="0"/>
    <s v="Abfüllung"/>
    <n v="31000169"/>
    <n v="12"/>
    <s v="Abfüllung"/>
    <n v="31000169"/>
    <n v="6"/>
    <n v="12"/>
    <d v="2021-09-02T00:00:00"/>
    <s v="Rest"/>
    <s v="Riss in Alufolie"/>
    <s v="TORT WAL 1,93KG JER DE"/>
  </r>
  <r>
    <s v="BU2"/>
    <n v="15"/>
    <d v="2021-09-02T00:00:00"/>
    <s v="Rohware"/>
    <x v="21"/>
    <s v="Schimmel"/>
    <s v="Luftzieher/Folienriss durch Transport"/>
    <s v="Luftzieher/Folienriss durch Transport"/>
    <n v="35"/>
    <s v="Produkte"/>
    <s v="BUs"/>
    <s v="Symptome"/>
    <s v="0"/>
    <s v="BU2"/>
    <s v="Blöcke"/>
    <n v="12"/>
    <s v="BU2"/>
    <s v="Blöcke"/>
    <n v="15"/>
    <n v="12"/>
    <d v="2021-09-02T00:00:00"/>
    <s v="Luftzieher/Folienriss durch Transport"/>
    <s v="Luftzieher/Folienriss durch Transport"/>
    <s v="Blöcke"/>
  </r>
  <r>
    <s v="BU2"/>
    <n v="45"/>
    <d v="2021-09-02T00:00:00"/>
    <s v="Rohware"/>
    <x v="21"/>
    <s v="Schimmel"/>
    <s v="Luftzieher/Folienriss durch Transport"/>
    <s v="Luftzieher/Folienriss durch Transport"/>
    <n v="35"/>
    <s v="Produkte"/>
    <s v="BUs"/>
    <s v="Symptome"/>
    <s v="0"/>
    <s v="BU2"/>
    <s v="Blöcke"/>
    <n v="12"/>
    <s v="BU2"/>
    <s v="Blöcke"/>
    <n v="45"/>
    <n v="12"/>
    <d v="2021-09-02T00:00:00"/>
    <s v="Luftzieher/Folienriss durch Transport"/>
    <s v="Luftzieher/Folienriss durch Transport"/>
    <s v="Blöcke"/>
  </r>
  <r>
    <s v="Verkauf"/>
    <n v="20"/>
    <d v="2021-09-02T00:00:00"/>
    <s v="Div. Zipfel, ES ohne Verwendung"/>
    <x v="12"/>
    <s v="Schimmel"/>
    <s v="keinen Abnehmer/kein Schälpersonal"/>
    <s v="keinen Abnehmer/Schälen"/>
    <n v="35"/>
    <s v="Produkte"/>
    <s v="BUs"/>
    <s v="Symptome"/>
    <s v="0"/>
    <s v="Verkauf"/>
    <s v="Div. Zipfel, Endstücke"/>
    <n v="12"/>
    <s v="Verkauf"/>
    <s v="Div. Zipfel, Endstücke"/>
    <n v="20"/>
    <n v="12"/>
    <d v="2021-09-02T00:00:00"/>
    <s v="keinen Abnehmer/kein Schälpersonal"/>
    <s v="keinen Abnehmer/Schälen"/>
    <s v="Div. Zipfel, Endstücke"/>
  </r>
  <r>
    <s v="BU3"/>
    <n v="23.5"/>
    <d v="2021-09-02T00:00:00"/>
    <s v="Vorschmelz"/>
    <x v="22"/>
    <s v="Linienbezogen"/>
    <s v="Maschinenabfall"/>
    <s v="nicht eindeutig"/>
    <n v="35"/>
    <s v="Produkte"/>
    <s v="BUs"/>
    <s v="Symptome"/>
    <s v="0"/>
    <s v="Bu3"/>
    <s v="Vorschmelz Diverses"/>
    <n v="30"/>
    <s v="Bu3"/>
    <s v="Vorschmelz Diverses"/>
    <n v="23.5"/>
    <n v="30"/>
    <d v="2021-09-02T00:00:00"/>
    <s v="Maschinenabfall"/>
    <s v="nicht eindeutig"/>
    <s v="Vorschmelz Diverses"/>
  </r>
  <r>
    <s v="BU4"/>
    <n v="28"/>
    <d v="2021-09-02T00:00:00"/>
    <s v="Diverses"/>
    <x v="13"/>
    <s v="Linienbezogen"/>
    <s v="Maschinenabfall"/>
    <s v="-"/>
    <n v="35"/>
    <s v="Produkte"/>
    <s v="BUs"/>
    <s v="Symptome"/>
    <s v="0"/>
    <s v="BU4"/>
    <s v="Diverses"/>
    <n v="30"/>
    <s v="BU4"/>
    <s v="Diverses"/>
    <n v="28"/>
    <n v="30"/>
    <d v="2021-09-02T00:00:00"/>
    <m/>
    <m/>
    <s v="Diverses"/>
  </r>
  <r>
    <s v="BU3"/>
    <n v="33.5"/>
    <d v="2021-09-02T00:00:00"/>
    <s v="-"/>
    <x v="23"/>
    <s v="Linienbezogen"/>
    <s v="Maschinenabfall"/>
    <s v="-"/>
    <n v="35"/>
    <s v="Produkte"/>
    <s v="BUs"/>
    <s v="Symptome"/>
    <s v="0"/>
    <s v="Bu3"/>
    <s v="Maschinenabfall"/>
    <n v="30"/>
    <s v="Bu3"/>
    <s v="Maschinenabfall"/>
    <n v="33.5"/>
    <n v="30"/>
    <d v="2021-09-02T00:00:00"/>
    <m/>
    <m/>
    <s v="Maschinenabfall"/>
  </r>
  <r>
    <s v="BU1"/>
    <n v="40.5"/>
    <d v="2021-09-02T00:00:00"/>
    <s v="Diverses"/>
    <x v="14"/>
    <s v="Linienbezogen"/>
    <s v="Maschinenabfall"/>
    <s v="-"/>
    <n v="35"/>
    <s v="Produkte"/>
    <s v="BUs"/>
    <s v="Symptome"/>
    <s v="0"/>
    <s v="Abfüllung"/>
    <s v="Diverses aus Abfüllung"/>
    <n v="30"/>
    <s v="Abfüllung"/>
    <s v="Diverses aus Abfüllung"/>
    <n v="40.5"/>
    <n v="30"/>
    <d v="2021-09-02T00:00:00"/>
    <m/>
    <m/>
    <s v="Diverses aus Abfüllung"/>
  </r>
  <r>
    <s v="BU1"/>
    <n v="166"/>
    <d v="2021-09-02T00:00:00"/>
    <s v="Diverses"/>
    <x v="14"/>
    <s v="Linienbezogen"/>
    <s v="Reinigung"/>
    <s v="-"/>
    <n v="35"/>
    <s v="Produkte"/>
    <s v="BUs"/>
    <s v="Symptome"/>
    <s v="0"/>
    <s v="Abfüllung"/>
    <s v="Diverses aus Abfüllung"/>
    <n v="10"/>
    <s v="Abfüllung"/>
    <s v="Diverses aus Abfüllung"/>
    <n v="166"/>
    <n v="10"/>
    <d v="2021-09-02T00:00:00"/>
    <m/>
    <m/>
    <s v="Diverses aus Abfüllung"/>
  </r>
  <r>
    <s v="Rest"/>
    <n v="10"/>
    <d v="2021-09-02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10"/>
    <n v="73"/>
    <d v="2021-09-02T00:00:00"/>
    <s v="Laborprobe"/>
    <s v="Laborprobe"/>
    <s v="Laborproben"/>
  </r>
  <r>
    <s v="BU1"/>
    <n v="20"/>
    <d v="2021-09-02T00:00:00"/>
    <s v="RW"/>
    <x v="92"/>
    <s v="Rest"/>
    <s v="geschälte Rinde"/>
    <s v="keine Verwendung möglich"/>
    <n v="35"/>
    <s v="Produkte"/>
    <s v="BUs"/>
    <s v="Symptome"/>
    <s v="0"/>
    <s v="RWV"/>
    <s v="Rächer Natrium"/>
    <n v="60"/>
    <s v="RWV"/>
    <s v="Rächer Natrium"/>
    <n v="20"/>
    <n v="60"/>
    <d v="2021-09-02T00:00:00"/>
    <s v="geschälte Rinde"/>
    <s v="keine Verwendung möglich"/>
    <s v="Rächer Natrium"/>
  </r>
  <r>
    <s v="BU1"/>
    <n v="18"/>
    <d v="2021-09-02T00:00:00"/>
    <s v="RW"/>
    <x v="84"/>
    <s v="Rest"/>
    <s v="geschälte Rinde"/>
    <s v="keine Verwendung möglich"/>
    <n v="35"/>
    <s v="Produkte"/>
    <s v="BUs"/>
    <s v="Symptome"/>
    <s v="0"/>
    <s v="RWV"/>
    <s v="RW Natrium"/>
    <n v="60"/>
    <s v="RWV"/>
    <s v="RW Natrium"/>
    <n v="18"/>
    <n v="60"/>
    <d v="2021-09-02T00:00:00"/>
    <s v="geschälte Rinde"/>
    <s v="keine Verwendung möglich"/>
    <s v="RW Natrium"/>
  </r>
  <r>
    <s v="BU3"/>
    <n v="47"/>
    <d v="2021-09-03T00:00:00"/>
    <s v="Riemen"/>
    <x v="93"/>
    <s v="Schimmel"/>
    <s v="Produkt ausgelistet, zu viel geschnitten"/>
    <s v="-"/>
    <n v="35"/>
    <s v="Produkte"/>
    <s v="BUs"/>
    <s v="Symptome"/>
    <n v="349.87270000000001"/>
    <s v="Bu3"/>
    <n v="23500062"/>
    <n v="12"/>
    <s v="Bu3"/>
    <n v="23500062"/>
    <n v="47"/>
    <n v="12"/>
    <d v="2021-09-03T00:00:00"/>
    <s v="Produkt ausgelistet, zu viel geschnitten"/>
    <m/>
    <s v="RIE Bio Gouda Mittelalt"/>
  </r>
  <r>
    <s v="BU1"/>
    <n v="31"/>
    <d v="2021-09-03T00:00:00"/>
    <s v="Offen ungeschält ABS"/>
    <x v="94"/>
    <s v="Schimmel"/>
    <s v="keine Verarbeitung"/>
    <s v="stehen geblieben / übersehen"/>
    <n v="35"/>
    <s v="Produkte"/>
    <s v="BUs"/>
    <s v="Symptome"/>
    <s v="0"/>
    <s v="Schmelze"/>
    <n v="29500967"/>
    <n v="12"/>
    <s v="Schmelze"/>
    <n v="29500967"/>
    <n v="31"/>
    <n v="12"/>
    <d v="2021-09-03T00:00:00"/>
    <s v="keine Verarbeitung"/>
    <s v="stehen geblieben / übersehen"/>
    <s v="ABS BERGK BERGLANDMILCH"/>
  </r>
  <r>
    <s v="BU3"/>
    <n v="145"/>
    <d v="2021-09-03T00:00:00"/>
    <s v="Offen ungeschält ABS"/>
    <x v="30"/>
    <s v="Linienbezogen"/>
    <s v="gemischtes Produkt"/>
    <s v="-"/>
    <n v="35"/>
    <s v="Produkte"/>
    <s v="BUs"/>
    <s v="Symptome"/>
    <n v="145"/>
    <s v="L33"/>
    <n v="29501003"/>
    <n v="81"/>
    <s v="L33"/>
    <n v="29501003"/>
    <n v="145"/>
    <n v="81"/>
    <d v="2021-09-03T00:00:00"/>
    <m/>
    <m/>
    <s v="ABS CHED-PF-KRÄUK gemis"/>
  </r>
  <r>
    <s v="BU3"/>
    <n v="30"/>
    <d v="2021-09-03T00:00:00"/>
    <s v="Offen ungeschält ABS"/>
    <x v="18"/>
    <s v="Rest"/>
    <s v="Schmutz"/>
    <s v="-"/>
    <n v="35"/>
    <s v="Produkte"/>
    <s v="BUs"/>
    <s v="Symptome"/>
    <n v="30"/>
    <s v="L33"/>
    <n v="29501032"/>
    <n v="42"/>
    <s v="L33"/>
    <n v="29501032"/>
    <n v="30"/>
    <n v="42"/>
    <d v="2021-09-03T00:00:00"/>
    <m/>
    <m/>
    <s v="ABS CHED-ROT MIT ß-CARO"/>
  </r>
  <r>
    <s v="BU1"/>
    <n v="25"/>
    <d v="2021-09-03T00:00:00"/>
    <s v="Offen ungeschält VOS"/>
    <x v="95"/>
    <s v="Schimmel"/>
    <s v="keine Verarbeitung"/>
    <s v="Aufgrund Konsistenz nicht genommen. Zu wenig VOS verarbeitet. Vom Warmen ins Kalte -&gt; Schimmel"/>
    <n v="35"/>
    <s v="Produkte"/>
    <s v="BUs"/>
    <s v="Symptome"/>
    <n v="12.5"/>
    <s v="Schmelze"/>
    <n v="29501056"/>
    <n v="12"/>
    <s v="Schmelze"/>
    <n v="29501056"/>
    <n v="25"/>
    <n v="12"/>
    <d v="2021-09-03T00:00:00"/>
    <s v="keine Verarbeitung"/>
    <s v="Aufgrund Konsistenz nicht genommen. Zu wenig VOS verarbeitet. Vom Warmen ins Kalte -&gt; Schimmel"/>
    <s v="VOS UGRW SCHI-NATRIUMAR"/>
  </r>
  <r>
    <s v="Verkauf"/>
    <n v="20"/>
    <d v="2021-09-03T00:00:00"/>
    <s v="Offen Zipfel"/>
    <x v="88"/>
    <s v="Schimmel"/>
    <s v="keinen Abnehmer/kein Schälpersonal"/>
    <s v="keinen Abnehmer/Schälen"/>
    <n v="35"/>
    <s v="Produkte"/>
    <s v="BUs"/>
    <s v="Symptome"/>
    <n v="10"/>
    <s v="Verkauf"/>
    <n v="29501072"/>
    <n v="12"/>
    <s v="Verkauf"/>
    <n v="29501072"/>
    <n v="20"/>
    <n v="12"/>
    <d v="2021-09-03T00:00:00"/>
    <s v="keinen Abnehmer/kein Schälpersonal"/>
    <s v="keinen Abnehmer/Schälen"/>
    <s v="VOS RW-CHILI-ZIPFEL"/>
  </r>
  <r>
    <s v="Verkauf"/>
    <n v="3"/>
    <d v="2021-09-03T00:00:00"/>
    <s v="Offen Endstücke"/>
    <x v="96"/>
    <s v="Schimmel"/>
    <s v="keinen Abnehmer/kein Schälpersonal"/>
    <s v="keinen Abnehmer/Schälen"/>
    <n v="35"/>
    <s v="Produkte"/>
    <s v="BUs"/>
    <s v="Symptome"/>
    <n v="1.5"/>
    <s v="Verkauf"/>
    <n v="29501075"/>
    <n v="12"/>
    <s v="Verkauf"/>
    <n v="29501075"/>
    <n v="3"/>
    <n v="12"/>
    <d v="2021-09-03T00:00:00"/>
    <s v="keinen Abnehmer/kein Schälpersonal"/>
    <s v="keinen Abnehmer/Schälen"/>
    <s v="VOS RW-CHILI-ENDSTÜCK"/>
  </r>
  <r>
    <s v="Verkauf"/>
    <n v="24"/>
    <d v="2021-09-03T00:00:00"/>
    <s v="Offen Zipfel"/>
    <x v="97"/>
    <s v="Schimmel"/>
    <s v="keinen Abnehmer/kein Schälpersonal"/>
    <s v="keinen Abnehmer/Schälen"/>
    <n v="35"/>
    <s v="Produkte"/>
    <s v="BUs"/>
    <s v="Symptome"/>
    <n v="12"/>
    <s v="Verkauf"/>
    <n v="29501082"/>
    <n v="12"/>
    <s v="Verkauf"/>
    <n v="29501082"/>
    <n v="24"/>
    <n v="12"/>
    <d v="2021-09-03T00:00:00"/>
    <s v="keinen Abnehmer/kein Schälpersonal"/>
    <s v="keinen Abnehmer/Schälen"/>
    <s v="VOS RW-NATUR-EXTRA ZIPF"/>
  </r>
  <r>
    <s v="BU1"/>
    <n v="145.6"/>
    <d v="2021-09-03T00:00:00"/>
    <s v="Räucherwürste"/>
    <x v="98"/>
    <s v="Schimmel"/>
    <s v="Qualitätsfehler"/>
    <s v="Verformung"/>
    <n v="35"/>
    <s v="Produkte"/>
    <s v="BUs"/>
    <s v="Symptome"/>
    <n v="2676.18624"/>
    <s v="Abfüllung"/>
    <n v="32000059"/>
    <n v="120"/>
    <s v="Abfüllung"/>
    <n v="32000059"/>
    <n v="145.6"/>
    <n v="120"/>
    <d v="2021-09-03T00:00:00"/>
    <s v="Qualitätsfehler"/>
    <s v="Verformung"/>
    <s v="RW BERGK 9,1KG"/>
  </r>
  <r>
    <s v="BU1"/>
    <n v="27.6"/>
    <d v="2021-09-03T00:00:00"/>
    <s v="Räucherwürste"/>
    <x v="99"/>
    <s v="Linienbezogen"/>
    <s v="Maschinenabfall"/>
    <s v="-"/>
    <n v="35"/>
    <s v="Produkte"/>
    <s v="BUs"/>
    <s v="Symptome"/>
    <s v="0"/>
    <s v="Abfüllung"/>
    <n v="32000106"/>
    <n v="30"/>
    <s v="Abfüllung"/>
    <n v="32000106"/>
    <n v="27.6"/>
    <n v="30"/>
    <d v="2021-09-03T00:00:00"/>
    <m/>
    <m/>
    <s v="GRW SCHI-NAT 7,2GK NEUE"/>
  </r>
  <r>
    <s v="Verkauf"/>
    <n v="340"/>
    <d v="2021-09-03T00:00:00"/>
    <s v="Div. Zipfel, ES ohne Verwendung"/>
    <x v="100"/>
    <s v="Schimmel"/>
    <s v="keinen Abnehmer/kein Schälpersonal"/>
    <s v="keinen Abnehmer/Schälen"/>
    <n v="35"/>
    <s v="Produkte"/>
    <s v="BUs"/>
    <s v="Symptome"/>
    <n v="3622.6659999999997"/>
    <s v="Verkauf"/>
    <n v="32100108"/>
    <n v="12"/>
    <s v="Verkauf"/>
    <n v="32100108"/>
    <n v="340"/>
    <n v="12"/>
    <d v="2021-09-03T00:00:00"/>
    <s v="keinen Abnehmer/kein Schälpersonal"/>
    <s v="keinen Abnehmer/Schälen"/>
    <s v="RW BLAUSCH 8,1KG SOPO E"/>
  </r>
  <r>
    <s v="BU2"/>
    <n v="75"/>
    <d v="2021-09-03T00:00:00"/>
    <s v="Rohware"/>
    <x v="21"/>
    <s v="Schimmel"/>
    <s v="Luftzieher/Folienriss durch Transport"/>
    <s v="Luftzieher/Folienriss durch Transport"/>
    <n v="35"/>
    <s v="Produkte"/>
    <s v="BUs"/>
    <s v="Symptome"/>
    <s v="0"/>
    <s v="BU2"/>
    <s v="Blöcke"/>
    <n v="12"/>
    <s v="BU2"/>
    <s v="Blöcke"/>
    <n v="75"/>
    <n v="12"/>
    <d v="2021-09-03T00:00:00"/>
    <s v="Luftzieher/Folienriss durch Transport"/>
    <s v="Luftzieher/Folienriss durch Transport"/>
    <s v="Blöcke"/>
  </r>
  <r>
    <s v="BU2"/>
    <n v="90"/>
    <d v="2021-09-03T00:00:00"/>
    <s v="Rohware"/>
    <x v="21"/>
    <s v="Schimmel"/>
    <s v="Luftzieher/Folienriss durch Transport"/>
    <s v="Luftzieher/Folienriss durch Transport"/>
    <n v="35"/>
    <s v="Produkte"/>
    <s v="BUs"/>
    <s v="Symptome"/>
    <s v="0"/>
    <s v="BU2"/>
    <s v="Blöcke"/>
    <n v="12"/>
    <s v="BU2"/>
    <s v="Blöcke"/>
    <n v="90"/>
    <n v="12"/>
    <d v="2021-09-03T00:00:00"/>
    <s v="Luftzieher/Folienriss durch Transport"/>
    <s v="Luftzieher/Folienriss durch Transport"/>
    <s v="Blöcke"/>
  </r>
  <r>
    <s v="BU4"/>
    <n v="23"/>
    <d v="2021-09-03T00:00:00"/>
    <s v="Diverses"/>
    <x v="13"/>
    <s v="Linienbezogen"/>
    <s v="Maschinenabfall"/>
    <s v="-"/>
    <n v="35"/>
    <s v="Produkte"/>
    <s v="BUs"/>
    <s v="Symptome"/>
    <s v="0"/>
    <s v="BU4"/>
    <s v="Diverses"/>
    <n v="30"/>
    <s v="BU4"/>
    <s v="Diverses"/>
    <n v="23"/>
    <n v="30"/>
    <d v="2021-09-03T00:00:00"/>
    <m/>
    <m/>
    <s v="Diverses"/>
  </r>
  <r>
    <s v="BU3"/>
    <n v="18"/>
    <d v="2021-09-03T00:00:00"/>
    <s v="-"/>
    <x v="23"/>
    <s v="Linienbezogen"/>
    <s v="Maschinenabfall"/>
    <s v="-"/>
    <n v="35"/>
    <s v="Produkte"/>
    <s v="BUs"/>
    <s v="Symptome"/>
    <s v="0"/>
    <s v="WVP"/>
    <s v="Maschinenabfall"/>
    <n v="30"/>
    <s v="WVP"/>
    <s v="Maschinenabfall"/>
    <n v="18"/>
    <n v="30"/>
    <d v="2021-09-03T00:00:00"/>
    <m/>
    <m/>
    <s v="Maschinenabfall"/>
  </r>
  <r>
    <s v="BU3"/>
    <n v="87.2"/>
    <d v="2021-09-03T00:00:00"/>
    <s v="-"/>
    <x v="23"/>
    <s v="Linienbezogen"/>
    <s v="Maschinenabfall"/>
    <s v="-"/>
    <n v="35"/>
    <s v="Produkte"/>
    <s v="BUs"/>
    <s v="Symptome"/>
    <s v="0"/>
    <s v="Bu3"/>
    <s v="Maschinenabfall"/>
    <n v="30"/>
    <s v="Bu3"/>
    <s v="Maschinenabfall"/>
    <n v="87.2"/>
    <n v="30"/>
    <d v="2021-09-03T00:00:00"/>
    <m/>
    <m/>
    <s v="Maschinenabfall"/>
  </r>
  <r>
    <s v="BU2"/>
    <n v="39"/>
    <d v="2021-09-03T00:00:00"/>
    <s v="Diverses"/>
    <x v="13"/>
    <s v="Linienbezogen"/>
    <s v="Maschinenabfall"/>
    <s v="-"/>
    <n v="35"/>
    <s v="Produkte"/>
    <s v="BUs"/>
    <s v="Symptome"/>
    <s v="0"/>
    <s v="BU2"/>
    <s v="Diverses"/>
    <n v="30"/>
    <s v="BU2"/>
    <s v="Diverses"/>
    <n v="39"/>
    <n v="30"/>
    <d v="2021-09-03T00:00:00"/>
    <m/>
    <m/>
    <s v="Diverses"/>
  </r>
  <r>
    <s v="BU2"/>
    <n v="65"/>
    <d v="2021-09-03T00:00:00"/>
    <s v="Diverses"/>
    <x v="13"/>
    <s v="Linienbezogen"/>
    <s v="Maschinenabfall"/>
    <s v="-"/>
    <n v="35"/>
    <s v="Produkte"/>
    <s v="BUs"/>
    <s v="Symptome"/>
    <s v="0"/>
    <s v="BU2"/>
    <s v="Diverses"/>
    <n v="30"/>
    <s v="BU2"/>
    <s v="Diverses"/>
    <n v="65"/>
    <n v="30"/>
    <d v="2021-09-03T00:00:00"/>
    <m/>
    <m/>
    <s v="Diverses"/>
  </r>
  <r>
    <s v="BU1"/>
    <n v="326.8"/>
    <d v="2021-09-03T00:00:00"/>
    <s v="Diverses"/>
    <x v="14"/>
    <s v="Linienbezogen"/>
    <s v="Maschinenabfall"/>
    <s v="-"/>
    <n v="35"/>
    <s v="Produkte"/>
    <s v="BUs"/>
    <s v="Symptome"/>
    <s v="0"/>
    <s v="Abfüllung"/>
    <s v="Diverses aus Abfüllung"/>
    <n v="30"/>
    <s v="Abfüllung"/>
    <s v="Diverses aus Abfüllung"/>
    <n v="326.8"/>
    <n v="30"/>
    <d v="2021-09-03T00:00:00"/>
    <m/>
    <m/>
    <s v="Diverses aus Abfüllung"/>
  </r>
  <r>
    <s v="Rest"/>
    <n v="7.2"/>
    <d v="2021-09-03T00:00:00"/>
    <s v="Qualitätssicherung"/>
    <x v="15"/>
    <s v="Qualitätssicherung"/>
    <s v="Sensorik"/>
    <s v="Sensorik"/>
    <n v="35"/>
    <s v="Produkte"/>
    <s v="BUs"/>
    <s v="Symptome"/>
    <s v="0"/>
    <s v="QM"/>
    <s v="Diverses QM"/>
    <n v="74"/>
    <s v="QM"/>
    <s v="Diverses QM"/>
    <n v="7.2"/>
    <n v="74"/>
    <d v="2021-09-03T00:00:00"/>
    <s v="Sensorik"/>
    <s v="Sensorik"/>
    <s v="Diverses QM"/>
  </r>
  <r>
    <s v="Rest"/>
    <n v="9"/>
    <d v="2021-09-03T00:00:00"/>
    <s v="Qualitätssicherung"/>
    <x v="15"/>
    <s v="Qualitätssicherung"/>
    <s v="Sensorik"/>
    <s v="Sensorik"/>
    <n v="35"/>
    <s v="Produkte"/>
    <s v="BUs"/>
    <s v="Symptome"/>
    <s v="0"/>
    <s v="QM"/>
    <s v="Diverses QM"/>
    <n v="74"/>
    <s v="QM"/>
    <s v="Diverses QM"/>
    <n v="9"/>
    <n v="74"/>
    <d v="2021-09-03T00:00:00"/>
    <s v="Sensorik"/>
    <s v="Sensorik"/>
    <s v="Diverses QM"/>
  </r>
  <r>
    <s v="Rest"/>
    <n v="13.5"/>
    <d v="2021-09-03T00:00:00"/>
    <s v="Qualitätssicherung"/>
    <x v="15"/>
    <s v="Qualitätssicherung"/>
    <s v="Sensorik"/>
    <s v="Sensorik"/>
    <n v="35"/>
    <s v="Produkte"/>
    <s v="BUs"/>
    <s v="Symptome"/>
    <s v="0"/>
    <s v="QM"/>
    <s v="Diverses QM"/>
    <n v="74"/>
    <s v="QM"/>
    <s v="Diverses QM"/>
    <n v="13.5"/>
    <n v="74"/>
    <d v="2021-09-03T00:00:00"/>
    <s v="Sensorik"/>
    <s v="Sensorik"/>
    <s v="Diverses QM"/>
  </r>
  <r>
    <s v="Rest"/>
    <n v="4.5"/>
    <d v="2021-09-03T00:00:00"/>
    <s v="Qualitätssicherung"/>
    <x v="16"/>
    <s v="Qualitätssicherung"/>
    <s v="Sensorik"/>
    <s v="Sensorik"/>
    <n v="35"/>
    <s v="Produkte"/>
    <s v="BUs"/>
    <s v="Symptome"/>
    <s v="0"/>
    <s v="Labor"/>
    <s v="Laborproben"/>
    <n v="74"/>
    <s v="Labor"/>
    <s v="Laborproben"/>
    <n v="4.5"/>
    <n v="74"/>
    <d v="2021-09-03T00:00:00"/>
    <s v="Sensorik"/>
    <s v="Sensorik"/>
    <s v="Laborproben"/>
  </r>
  <r>
    <s v="Rest"/>
    <n v="20"/>
    <d v="2021-09-03T00:00:00"/>
    <s v="Qualitätssicherung"/>
    <x v="16"/>
    <s v="Qualitätssicherung"/>
    <s v="Sensorik"/>
    <s v="Sensorik"/>
    <n v="35"/>
    <s v="Produkte"/>
    <s v="BUs"/>
    <s v="Symptome"/>
    <s v="0"/>
    <s v="Labor"/>
    <s v="Laborproben"/>
    <n v="74"/>
    <s v="Labor"/>
    <s v="Laborproben"/>
    <n v="20"/>
    <n v="74"/>
    <d v="2021-09-03T00:00:00"/>
    <s v="Sensorik"/>
    <s v="Sensorik"/>
    <s v="Laborproben"/>
  </r>
  <r>
    <s v="Rest"/>
    <n v="74"/>
    <d v="2021-09-03T00:00:00"/>
    <s v="Qualitätssicherung"/>
    <x v="16"/>
    <s v="Qualitätssicherung"/>
    <s v="Einwaage Labor"/>
    <s v="Einwaage Labor"/>
    <n v="35"/>
    <s v="Produkte"/>
    <s v="BUs"/>
    <s v="Symptome"/>
    <s v="0"/>
    <s v="Labor"/>
    <s v="Laborproben"/>
    <n v="71"/>
    <s v="Labor"/>
    <s v="Laborproben"/>
    <n v="74"/>
    <n v="71"/>
    <d v="2021-09-03T00:00:00"/>
    <s v="Einwaage Labor"/>
    <s v="Einwaage Labor"/>
    <s v="Laborproben"/>
  </r>
  <r>
    <s v="Rest"/>
    <n v="50"/>
    <d v="2021-09-03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50"/>
    <n v="73"/>
    <d v="2021-09-03T00:00:00"/>
    <s v="Laborprobe"/>
    <s v="Laborprobe"/>
    <s v="Laborproben"/>
  </r>
  <r>
    <s v="Rest"/>
    <n v="150"/>
    <d v="2021-09-03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150"/>
    <n v="73"/>
    <d v="2021-09-03T00:00:00"/>
    <s v="Laborprobe"/>
    <s v="Laborprobe"/>
    <s v="Laborproben"/>
  </r>
  <r>
    <s v="BU3"/>
    <n v="78"/>
    <d v="2021-09-03T00:00:00"/>
    <s v="Vorschmelz"/>
    <x v="101"/>
    <s v="Schimmel"/>
    <s v="Schimmel"/>
    <s v="gemischt, weil mehrere Produkte in einen Auftrag einfließen. VOS Trennung erforderlich"/>
    <n v="35"/>
    <s v="Produkte"/>
    <s v="BUs"/>
    <s v="Symptome"/>
    <s v="0"/>
    <s v="L9"/>
    <s v="gemischte Räucherstücke"/>
    <n v="12"/>
    <s v="L9"/>
    <s v="gemischte Räucherstücke"/>
    <n v="78"/>
    <n v="12"/>
    <d v="2021-09-03T00:00:00"/>
    <m/>
    <s v="gemischt, weil mehrere Produkte in einen Auftrag einfließen. VOS Trennung erforderlich"/>
    <s v="gemischte Räucherstücke"/>
  </r>
  <r>
    <s v="Rest"/>
    <n v="77"/>
    <d v="2021-09-03T00:00:00"/>
    <s v="Qualitätssicherung"/>
    <x v="25"/>
    <s v="Qualitätssicherung"/>
    <s v="Rückstellproben"/>
    <s v="Rückstellproben"/>
    <n v="35"/>
    <s v="Produkte"/>
    <s v="BUs"/>
    <s v="Symptome"/>
    <s v="0"/>
    <s v="Labor"/>
    <s v="Rückstellproben"/>
    <n v="70"/>
    <s v="Labor"/>
    <s v="Rückstellproben"/>
    <n v="77"/>
    <n v="70"/>
    <d v="2021-09-03T00:00:00"/>
    <s v="Rückstellproben"/>
    <s v="Rückstellproben"/>
    <s v="Rückstellproben"/>
  </r>
  <r>
    <s v="BU3"/>
    <n v="96"/>
    <d v="2021-09-03T00:00:00"/>
    <s v="RW"/>
    <x v="47"/>
    <s v="Schimmel"/>
    <s v="VOS &gt; Einsatz"/>
    <s v="VOS &gt; Einsatz"/>
    <n v="35"/>
    <s v="Produkte"/>
    <s v="BUs"/>
    <s v="Symptome"/>
    <s v="0"/>
    <s v="L9"/>
    <s v="RW Natur"/>
    <n v="12"/>
    <s v="L9"/>
    <s v="RW Natur"/>
    <n v="96"/>
    <n v="12"/>
    <d v="2021-09-03T00:00:00"/>
    <s v="VOS &gt; Einsatz"/>
    <s v="VOS &gt; Einsatz"/>
    <s v="RW Natur"/>
  </r>
  <r>
    <s v="BU3"/>
    <n v="320"/>
    <d v="2021-09-03T00:00:00"/>
    <s v="RW"/>
    <x v="47"/>
    <s v="Schimmel"/>
    <s v="VOS &gt; Einsatz"/>
    <s v="VOS &gt; Einsatz"/>
    <n v="35"/>
    <s v="Produkte"/>
    <s v="BUs"/>
    <s v="Symptome"/>
    <s v="0"/>
    <s v="L9"/>
    <s v="RW Natur"/>
    <n v="12"/>
    <s v="L9"/>
    <s v="RW Natur"/>
    <n v="320"/>
    <n v="12"/>
    <d v="2021-09-03T00:00:00"/>
    <s v="VOS &gt; Einsatz"/>
    <s v="VOS &gt; Einsatz"/>
    <s v="RW Natur"/>
  </r>
  <r>
    <s v="BU3"/>
    <n v="256"/>
    <d v="2021-09-03T00:00:00"/>
    <s v="-"/>
    <x v="23"/>
    <s v="Linienbezogen"/>
    <s v="Maschinenabfall"/>
    <s v="-"/>
    <n v="35"/>
    <s v="Produkte"/>
    <s v="BUs"/>
    <s v="Symptome"/>
    <s v="0"/>
    <s v="L9"/>
    <s v="Maschinenabfall"/>
    <n v="30"/>
    <s v="L9"/>
    <s v="Maschinenabfall"/>
    <n v="256"/>
    <n v="30"/>
    <d v="2021-09-03T00:00:00"/>
    <m/>
    <m/>
    <s v="Maschinenabfall"/>
  </r>
  <r>
    <s v="BU1"/>
    <n v="11.4"/>
    <d v="2021-09-03T00:00:00"/>
    <s v="Fertigware"/>
    <x v="102"/>
    <s v="Rest"/>
    <s v="Metall"/>
    <s v="Metall"/>
    <n v="35"/>
    <s v="Produkte"/>
    <s v="BUs"/>
    <s v="Symptome"/>
    <s v="0"/>
    <s v="Abfüllung"/>
    <s v="Skinkeost 250g"/>
    <n v="40"/>
    <s v="Abfüllung"/>
    <s v="Skinkeost 250g"/>
    <n v="11.4"/>
    <n v="40"/>
    <d v="2021-09-03T00:00:00"/>
    <m/>
    <s v="Metall"/>
    <s v="Skinkeost 250g"/>
  </r>
  <r>
    <s v="BU3"/>
    <n v="446"/>
    <d v="2021-09-06T00:00:00"/>
    <s v="Riemen"/>
    <x v="103"/>
    <s v="Schimmel"/>
    <s v="MHD abgelaufen"/>
    <s v="-"/>
    <n v="36"/>
    <s v="Produkte"/>
    <s v="BUs"/>
    <s v="Symptome"/>
    <s v="0"/>
    <s v="L1"/>
    <n v="23500273"/>
    <n v="11"/>
    <s v="L1"/>
    <n v="23500273"/>
    <n v="446"/>
    <n v="11"/>
    <d v="2021-09-06T00:00:00"/>
    <m/>
    <m/>
    <s v="RIE EDA-40"/>
  </r>
  <r>
    <s v="BU4"/>
    <n v="5"/>
    <d v="2021-09-06T00:00:00"/>
    <s v="Offen ungeschält VOS"/>
    <x v="52"/>
    <s v="keinen Verwendungszweck"/>
    <s v="keinen Verwendungszweck"/>
    <s v="keinen Verwendungszweck"/>
    <n v="36"/>
    <s v="Produkte"/>
    <s v="BUs"/>
    <s v="Symptome"/>
    <n v="2.5"/>
    <s v="L22"/>
    <n v="29500482"/>
    <n v="61"/>
    <s v="L22"/>
    <n v="29500482"/>
    <n v="5"/>
    <n v="61"/>
    <d v="2021-09-06T00:00:00"/>
    <m/>
    <s v="keinen Verwendungszweck"/>
    <s v="VOS Schwarzer Pfeffer R"/>
  </r>
  <r>
    <s v="BU4"/>
    <n v="8"/>
    <d v="2021-09-06T00:00:00"/>
    <s v="Offen ungeschält ABS"/>
    <x v="59"/>
    <s v="keinen Verwendungszweck"/>
    <s v="keinen Verwendungszweck"/>
    <s v="&lt;500kg/Monat"/>
    <n v="36"/>
    <s v="Produkte"/>
    <s v="BUs"/>
    <s v="Symptome"/>
    <n v="12"/>
    <s v="L21"/>
    <n v="29500886"/>
    <n v="61"/>
    <s v="L21"/>
    <n v="29500886"/>
    <n v="8"/>
    <n v="61"/>
    <d v="2021-09-06T00:00:00"/>
    <m/>
    <s v="&lt;500kg/Monat"/>
    <s v="ABS MEDI-KRÄUK"/>
  </r>
  <r>
    <s v="BU4"/>
    <n v="4"/>
    <d v="2021-09-06T00:00:00"/>
    <s v="Offen ungeschält ABS"/>
    <x v="60"/>
    <s v="keinen Verwendungszweck"/>
    <s v="keinen Verwendungszweck"/>
    <s v="&lt;300kg/Monat"/>
    <n v="36"/>
    <s v="Produkte"/>
    <s v="BUs"/>
    <s v="Symptome"/>
    <n v="8"/>
    <s v="L23"/>
    <n v="29500891"/>
    <n v="61"/>
    <s v="L23"/>
    <n v="29500891"/>
    <n v="4"/>
    <n v="61"/>
    <d v="2021-09-06T00:00:00"/>
    <m/>
    <s v="&lt;300kg/Monat"/>
    <s v="ABS PECO"/>
  </r>
  <r>
    <s v="BU4"/>
    <n v="8"/>
    <d v="2021-09-06T00:00:00"/>
    <s v="Offen ungeschält ABS"/>
    <x v="62"/>
    <s v="keinen Verwendungszweck"/>
    <s v="keinen Verwendungszweck"/>
    <s v="&lt;300kg/Monat"/>
    <n v="36"/>
    <s v="Produkte"/>
    <s v="BUs"/>
    <s v="Symptome"/>
    <n v="0.08"/>
    <s v="L23"/>
    <n v="29500900"/>
    <n v="61"/>
    <s v="L23"/>
    <n v="29500900"/>
    <n v="8"/>
    <n v="61"/>
    <d v="2021-09-06T00:00:00"/>
    <m/>
    <s v="&lt;300kg/Monat"/>
    <s v="ABS ROVIN"/>
  </r>
  <r>
    <s v="BU4"/>
    <n v="36"/>
    <d v="2021-09-06T00:00:00"/>
    <s v="Offen ungeschält ABS"/>
    <x v="104"/>
    <s v="keinen Verwendungszweck"/>
    <s v="keinen Verwendungszweck"/>
    <s v="&lt;500kg/Monat"/>
    <n v="36"/>
    <s v="Produkte"/>
    <s v="BUs"/>
    <s v="Symptome"/>
    <n v="0.36"/>
    <s v="L22"/>
    <n v="29500910"/>
    <n v="61"/>
    <s v="L22"/>
    <n v="29500910"/>
    <n v="36"/>
    <n v="61"/>
    <d v="2021-09-06T00:00:00"/>
    <m/>
    <s v="&lt;500kg/Monat"/>
    <s v="ABS Unser Blütenkäse"/>
  </r>
  <r>
    <s v="BU4"/>
    <n v="9"/>
    <d v="2021-09-06T00:00:00"/>
    <s v="Offen ungeschält ABS"/>
    <x v="104"/>
    <s v="keinen Verwendungszweck"/>
    <s v="keinen Verwendungszweck"/>
    <s v="&lt;500kg/Monat"/>
    <n v="36"/>
    <s v="Produkte"/>
    <s v="BUs"/>
    <s v="Symptome"/>
    <n v="0.09"/>
    <s v="L22"/>
    <n v="29500910"/>
    <n v="61"/>
    <s v="L22"/>
    <n v="29500910"/>
    <n v="9"/>
    <n v="61"/>
    <d v="2021-09-06T00:00:00"/>
    <m/>
    <s v="&lt;500kg/Monat"/>
    <s v="ABS Unser Blütenkäse"/>
  </r>
  <r>
    <s v="BU4"/>
    <n v="22"/>
    <d v="2021-09-06T00:00:00"/>
    <s v="Offen ungeschält ABS"/>
    <x v="105"/>
    <s v="keinen Verwendungszweck"/>
    <s v="keinen Verwendungszweck"/>
    <s v="&lt;100kg/Monat"/>
    <n v="36"/>
    <s v="Produkte"/>
    <s v="BUs"/>
    <s v="Symptome"/>
    <n v="0.22"/>
    <s v="L20"/>
    <n v="29500913"/>
    <n v="61"/>
    <s v="L20"/>
    <n v="29500913"/>
    <n v="22"/>
    <n v="61"/>
    <d v="2021-09-06T00:00:00"/>
    <m/>
    <s v="&lt;100kg/Monat"/>
    <s v="ABS ZIEGENR"/>
  </r>
  <r>
    <s v="BU1"/>
    <n v="15"/>
    <d v="2021-09-06T00:00:00"/>
    <s v="Offen ungeschält ABS"/>
    <x v="94"/>
    <s v="Schimmel"/>
    <s v="keine Verarbeitung"/>
    <s v="stehen geblieben / übersehen"/>
    <n v="36"/>
    <s v="Produkte"/>
    <s v="BUs"/>
    <s v="Symptome"/>
    <s v="0"/>
    <s v="Schmelze"/>
    <n v="29500967"/>
    <n v="12"/>
    <s v="Schmelze"/>
    <n v="29500967"/>
    <n v="15"/>
    <n v="12"/>
    <d v="2021-09-06T00:00:00"/>
    <s v="keine Verarbeitung"/>
    <s v="stehen geblieben / übersehen"/>
    <s v="ABS BERGK BERGLANDMILCH"/>
  </r>
  <r>
    <s v="BU3"/>
    <n v="138"/>
    <d v="2021-09-06T00:00:00"/>
    <s v="Offen ungeschält ABS"/>
    <x v="30"/>
    <s v="Linienbezogen"/>
    <s v="gemischtes Produkt"/>
    <s v="-"/>
    <n v="36"/>
    <s v="Produkte"/>
    <s v="BUs"/>
    <s v="Symptome"/>
    <n v="138"/>
    <s v="L33"/>
    <n v="29501003"/>
    <n v="81"/>
    <s v="L33"/>
    <n v="29501003"/>
    <n v="138"/>
    <n v="81"/>
    <d v="2021-09-06T00:00:00"/>
    <m/>
    <m/>
    <s v="ABS CHED-PF-KRÄUK gemis"/>
  </r>
  <r>
    <s v="BU4"/>
    <n v="46"/>
    <d v="2021-09-06T00:00:00"/>
    <s v="Offen ungeschält ABS"/>
    <x v="68"/>
    <s v="keinen Verwendungszweck"/>
    <s v="keinen Verwendungszweck"/>
    <s v="&lt;300kg/Monat"/>
    <n v="36"/>
    <s v="Produkte"/>
    <s v="BUs"/>
    <s v="Symptome"/>
    <n v="69"/>
    <s v="L21"/>
    <n v="29501009"/>
    <n v="61"/>
    <s v="L21"/>
    <n v="29501009"/>
    <n v="46"/>
    <n v="61"/>
    <d v="2021-09-06T00:00:00"/>
    <m/>
    <s v="&lt;300kg/Monat"/>
    <s v="ABS Whisky-Nuts"/>
  </r>
  <r>
    <s v="BU4"/>
    <n v="4"/>
    <d v="2021-09-06T00:00:00"/>
    <s v="Offen ungeschält ABS"/>
    <x v="69"/>
    <s v="keinen Verwendungszweck"/>
    <s v="keinen Verwendungszweck"/>
    <s v="&lt;20kg/Monat"/>
    <n v="36"/>
    <s v="Produkte"/>
    <s v="BUs"/>
    <s v="Symptome"/>
    <n v="4.0000000000000002E-4"/>
    <s v="L23"/>
    <n v="29501013"/>
    <n v="61"/>
    <s v="L23"/>
    <n v="29501013"/>
    <n v="4"/>
    <n v="61"/>
    <d v="2021-09-06T00:00:00"/>
    <m/>
    <s v="&lt;20kg/Monat"/>
    <s v="ABS AT-ROTWEIN"/>
  </r>
  <r>
    <s v="BU4"/>
    <n v="3"/>
    <d v="2021-09-06T00:00:00"/>
    <s v="Offen ungeschält ABS"/>
    <x v="71"/>
    <s v="keinen Verwendungszweck"/>
    <s v="keinen Verwendungszweck"/>
    <s v="&lt;100kg/Monat"/>
    <n v="36"/>
    <s v="Produkte"/>
    <s v="BUs"/>
    <s v="Symptome"/>
    <n v="4.5"/>
    <s v="L21"/>
    <n v="29501030"/>
    <n v="61"/>
    <s v="L21"/>
    <n v="29501030"/>
    <n v="3"/>
    <n v="61"/>
    <d v="2021-09-06T00:00:00"/>
    <m/>
    <s v="&lt;100kg/Monat"/>
    <s v="ABS ORANG-PESTO"/>
  </r>
  <r>
    <s v="BU3"/>
    <n v="36"/>
    <d v="2021-09-06T00:00:00"/>
    <s v="Offen ungeschält ABS"/>
    <x v="18"/>
    <s v="Rest"/>
    <s v="Schmutz"/>
    <s v="-"/>
    <n v="36"/>
    <s v="Produkte"/>
    <s v="BUs"/>
    <s v="Symptome"/>
    <n v="36"/>
    <s v="L33"/>
    <n v="29501032"/>
    <n v="42"/>
    <s v="L33"/>
    <n v="29501032"/>
    <n v="36"/>
    <n v="42"/>
    <d v="2021-09-06T00:00:00"/>
    <m/>
    <m/>
    <s v="ABS CHED-ROT MIT ß-CARO"/>
  </r>
  <r>
    <s v="BU4"/>
    <n v="3"/>
    <d v="2021-09-06T00:00:00"/>
    <s v="ABS"/>
    <x v="106"/>
    <s v="keinen Verwendungszweck"/>
    <s v="keinen Verwendungszweck"/>
    <s v="&lt;20kg/Monat"/>
    <n v="36"/>
    <s v="Produkte"/>
    <s v="BUs"/>
    <s v="Symptome"/>
    <n v="3.0000000000000003E-4"/>
    <s v="L20"/>
    <n v="29501036"/>
    <n v="61"/>
    <s v="L20"/>
    <n v="29501036"/>
    <n v="3"/>
    <n v="61"/>
    <d v="2021-09-06T00:00:00"/>
    <m/>
    <s v="&lt;20kg/Monat"/>
    <s v="ABS SAINT ANDRÉ"/>
  </r>
  <r>
    <s v="BU4"/>
    <n v="40"/>
    <d v="2021-09-06T00:00:00"/>
    <s v="Offen ungeschält ABS"/>
    <x v="73"/>
    <s v="keinen Verwendungszweck"/>
    <s v="keinen Verwendungszweck"/>
    <s v="&lt;100kg/Monat"/>
    <n v="36"/>
    <s v="Produkte"/>
    <s v="BUs"/>
    <s v="Symptome"/>
    <n v="60"/>
    <s v="L21"/>
    <n v="29501041"/>
    <n v="61"/>
    <s v="L21"/>
    <n v="29501041"/>
    <n v="40"/>
    <n v="61"/>
    <d v="2021-09-06T00:00:00"/>
    <m/>
    <s v="&lt;100kg/Monat"/>
    <s v="ABS CHILI-ROUVEEN"/>
  </r>
  <r>
    <s v="BU4"/>
    <n v="10"/>
    <d v="2021-09-06T00:00:00"/>
    <s v="Offen ungeschält ABS"/>
    <x v="89"/>
    <s v="keinen Verwendungszweck"/>
    <s v="keinen Verwendungszweck"/>
    <s v="&lt;50kg/Monat"/>
    <n v="36"/>
    <s v="Produkte"/>
    <s v="BUs"/>
    <s v="Symptome"/>
    <n v="0.1"/>
    <s v="L29"/>
    <n v="29501101"/>
    <n v="61"/>
    <s v="L29"/>
    <n v="29501101"/>
    <n v="10"/>
    <n v="61"/>
    <d v="2021-09-06T00:00:00"/>
    <m/>
    <s v="&lt;50kg/Monat"/>
    <s v="ABS BRIE-PAP"/>
  </r>
  <r>
    <s v="BU1"/>
    <n v="27.5"/>
    <d v="2021-09-06T00:00:00"/>
    <s v="Räucherwürste"/>
    <x v="107"/>
    <s v="Linienbezogen"/>
    <s v="Clip gerissen"/>
    <s v="Clip gerissen"/>
    <n v="36"/>
    <s v="Produkte"/>
    <s v="BUs"/>
    <s v="Symptome"/>
    <s v="0"/>
    <s v="Abfüllung"/>
    <n v="32000049"/>
    <n v="31"/>
    <s v="Abfüllung"/>
    <n v="32000049"/>
    <n v="27.5"/>
    <n v="31"/>
    <d v="2021-09-06T00:00:00"/>
    <m/>
    <s v="Clip gerissen"/>
    <s v="GRW NATUR 7,2KG"/>
  </r>
  <r>
    <s v="BU1"/>
    <n v="28"/>
    <d v="2021-09-06T00:00:00"/>
    <s v="Räucherwürste"/>
    <x v="107"/>
    <s v="Linienbezogen"/>
    <s v="Clip gerissen"/>
    <s v="Clip gerissen"/>
    <n v="36"/>
    <s v="Produkte"/>
    <s v="BUs"/>
    <s v="Symptome"/>
    <s v="0"/>
    <s v="Abfüllung"/>
    <n v="32000049"/>
    <n v="31"/>
    <s v="Abfüllung"/>
    <n v="32000049"/>
    <n v="28"/>
    <n v="31"/>
    <d v="2021-09-06T00:00:00"/>
    <m/>
    <s v="Clip gerissen"/>
    <s v="GRW NATUR 7,2KG"/>
  </r>
  <r>
    <s v="BU1"/>
    <n v="28.5"/>
    <d v="2021-09-06T00:00:00"/>
    <s v="Räucherwürste"/>
    <x v="107"/>
    <s v="Linienbezogen"/>
    <s v="Clip gerissen"/>
    <s v="Clip gerissen"/>
    <n v="36"/>
    <s v="Produkte"/>
    <s v="BUs"/>
    <s v="Symptome"/>
    <s v="0"/>
    <s v="Abfüllung"/>
    <n v="32000049"/>
    <n v="31"/>
    <s v="Abfüllung"/>
    <n v="32000049"/>
    <n v="28.5"/>
    <n v="31"/>
    <d v="2021-09-06T00:00:00"/>
    <m/>
    <s v="Clip gerissen"/>
    <s v="GRW NATUR 7,2KG"/>
  </r>
  <r>
    <s v="BU1"/>
    <n v="36"/>
    <d v="2021-09-06T00:00:00"/>
    <s v="Räucherwürste"/>
    <x v="107"/>
    <s v="Linienbezogen"/>
    <s v="Clip gerissen"/>
    <s v="Clip gerissen"/>
    <n v="36"/>
    <s v="Produkte"/>
    <s v="BUs"/>
    <s v="Symptome"/>
    <s v="0"/>
    <s v="Abfüllung"/>
    <n v="32000049"/>
    <n v="31"/>
    <s v="Abfüllung"/>
    <n v="32000049"/>
    <n v="36"/>
    <n v="31"/>
    <d v="2021-09-06T00:00:00"/>
    <m/>
    <s v="Clip gerissen"/>
    <s v="GRW NATUR 7,2KG"/>
  </r>
  <r>
    <s v="BU1"/>
    <n v="28.5"/>
    <d v="2021-09-06T00:00:00"/>
    <s v="Räucherwürste"/>
    <x v="108"/>
    <s v="Linienbezogen"/>
    <s v="Darm geplatzt"/>
    <s v="Darm geplatzt"/>
    <n v="36"/>
    <s v="Produkte"/>
    <s v="BUs"/>
    <s v="Symptome"/>
    <s v="0"/>
    <s v="Abfüllung"/>
    <n v="32000067"/>
    <n v="34"/>
    <s v="Abfüllung"/>
    <n v="32000067"/>
    <n v="28.5"/>
    <n v="34"/>
    <d v="2021-09-06T00:00:00"/>
    <m/>
    <s v="Darm geplatzt"/>
    <s v="RW NATUR 10,0KG AN"/>
  </r>
  <r>
    <s v="BU1"/>
    <n v="9"/>
    <d v="2021-09-06T00:00:00"/>
    <s v="Räucherwürste"/>
    <x v="109"/>
    <s v="Linienbezogen"/>
    <s v="Reinigung"/>
    <s v="-"/>
    <n v="36"/>
    <s v="Produkte"/>
    <s v="BUs"/>
    <s v="Symptome"/>
    <s v="0"/>
    <s v="Abfüllung"/>
    <n v="32000068"/>
    <n v="10"/>
    <s v="Abfüllung"/>
    <n v="32000068"/>
    <n v="9"/>
    <n v="10"/>
    <d v="2021-09-06T00:00:00"/>
    <m/>
    <m/>
    <s v="RW SCHI 10,0KG AN"/>
  </r>
  <r>
    <s v="BU1"/>
    <n v="13.5"/>
    <d v="2021-09-06T00:00:00"/>
    <s v="Fertigware"/>
    <x v="110"/>
    <s v="Qualitätssicherung"/>
    <s v="keine Verarbeitung"/>
    <s v="keine weitere Verwendung"/>
    <n v="36"/>
    <s v="Produkte"/>
    <s v="BUs"/>
    <s v="Symptome"/>
    <s v="0"/>
    <s v="Abfüllung"/>
    <n v="35000343"/>
    <n v="75"/>
    <s v="Abfüllung"/>
    <n v="35000343"/>
    <n v="13.5"/>
    <n v="75"/>
    <d v="2021-09-06T00:00:00"/>
    <s v="keine Verarbeitung"/>
    <s v="keine weitere Verwendung"/>
    <s v="REZ CN-SHRIMPS DK ALDI"/>
  </r>
  <r>
    <s v="Verkauf"/>
    <n v="611.5"/>
    <d v="2021-09-06T00:00:00"/>
    <s v="Div. Zipfel, ES ohne Verwendung"/>
    <x v="12"/>
    <s v="Schimmel"/>
    <s v="keinen Abnehmer/kein Schälpersonal"/>
    <s v="keinen Abnehmer/Schälen"/>
    <n v="36"/>
    <s v="Produkte"/>
    <s v="BUs"/>
    <s v="Symptome"/>
    <s v="0"/>
    <s v="Verkauf"/>
    <s v="Div. Zipfel, Endstücke"/>
    <n v="12"/>
    <s v="Verkauf"/>
    <s v="Div. Zipfel, Endstücke"/>
    <n v="611.5"/>
    <n v="12"/>
    <d v="2021-09-06T00:00:00"/>
    <s v="keinen Abnehmer/kein Schälpersonal"/>
    <s v="keinen Abnehmer/Schälen"/>
    <s v="Div. Zipfel, Endstücke"/>
  </r>
  <r>
    <s v="BU3"/>
    <n v="47"/>
    <d v="2021-09-06T00:00:00"/>
    <s v="-"/>
    <x v="23"/>
    <s v="Linienbezogen"/>
    <s v="Maschinenabfall"/>
    <s v="-"/>
    <n v="36"/>
    <s v="Produkte"/>
    <s v="BUs"/>
    <s v="Symptome"/>
    <s v="0"/>
    <s v="Bu3"/>
    <s v="Maschinenabfall"/>
    <n v="30"/>
    <s v="Bu3"/>
    <s v="Maschinenabfall"/>
    <n v="47"/>
    <n v="30"/>
    <d v="2021-09-06T00:00:00"/>
    <m/>
    <m/>
    <s v="Maschinenabfall"/>
  </r>
  <r>
    <s v="BU3"/>
    <n v="77.5"/>
    <d v="2021-09-06T00:00:00"/>
    <s v="-"/>
    <x v="23"/>
    <s v="Linienbezogen"/>
    <s v="Maschinenabfall"/>
    <s v="-"/>
    <n v="36"/>
    <s v="Produkte"/>
    <s v="BUs"/>
    <s v="Symptome"/>
    <s v="0"/>
    <s v="L33"/>
    <s v="Maschinenabfall"/>
    <n v="30"/>
    <s v="L33"/>
    <s v="Maschinenabfall"/>
    <n v="77.5"/>
    <n v="30"/>
    <d v="2021-09-06T00:00:00"/>
    <m/>
    <m/>
    <s v="Maschinenabfall"/>
  </r>
  <r>
    <s v="BU2"/>
    <n v="29.5"/>
    <d v="2021-09-06T00:00:00"/>
    <s v="Diverses"/>
    <x v="13"/>
    <s v="Linienbezogen"/>
    <s v="Maschinenabfall"/>
    <s v="-"/>
    <n v="36"/>
    <s v="Produkte"/>
    <s v="BUs"/>
    <s v="Symptome"/>
    <s v="0"/>
    <s v="BU2"/>
    <s v="Diverses"/>
    <n v="30"/>
    <s v="BU2"/>
    <s v="Diverses"/>
    <n v="29.5"/>
    <n v="30"/>
    <d v="2021-09-06T00:00:00"/>
    <m/>
    <m/>
    <s v="Diverses"/>
  </r>
  <r>
    <s v="BU1"/>
    <n v="55"/>
    <d v="2021-09-06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55"/>
    <n v="30"/>
    <d v="2021-09-06T00:00:00"/>
    <m/>
    <m/>
    <s v="Diverses aus Abfüllung"/>
  </r>
  <r>
    <s v="BU1"/>
    <n v="122.5"/>
    <d v="2021-09-06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22.5"/>
    <n v="30"/>
    <d v="2021-09-06T00:00:00"/>
    <m/>
    <m/>
    <s v="Diverses aus Abfüllung"/>
  </r>
  <r>
    <s v="BU1"/>
    <n v="84.8"/>
    <d v="2021-09-07T00:00:00"/>
    <s v="Vorschmelz"/>
    <x v="111"/>
    <s v="Schimmel"/>
    <s v="keine Verarbeitung"/>
    <s v="Aufgrund Konsistenz nicht genommen. Zu wenig VOS verarbeitet. Vom Warmen ins Kalte -&gt; Schimmel"/>
    <n v="36"/>
    <s v="Produkte"/>
    <s v="BUs"/>
    <s v="Symptome"/>
    <s v="0"/>
    <s v="Schmelze"/>
    <n v="29500480"/>
    <n v="12"/>
    <s v="Schmelze"/>
    <n v="29500480"/>
    <n v="84.8"/>
    <n v="12"/>
    <d v="2021-09-07T00:00:00"/>
    <s v="keine Verarbeitung"/>
    <s v="Aufgrund Konsistenz nicht genommen. Zu wenig VOS verarbeitet. Vom Warmen ins Kalte -&gt; Schimmel"/>
    <s v="VOS Müller Fleisch SKZ"/>
  </r>
  <r>
    <s v="BU4"/>
    <n v="38"/>
    <d v="2021-09-07T00:00:00"/>
    <s v="Offen ungeschält ABS"/>
    <x v="59"/>
    <s v="keinen Verwendungszweck"/>
    <s v="keinen Verwendungszweck"/>
    <s v="&lt;500kg/Monat"/>
    <n v="36"/>
    <s v="Produkte"/>
    <s v="BUs"/>
    <s v="Symptome"/>
    <n v="57"/>
    <s v="L21"/>
    <n v="29500886"/>
    <n v="61"/>
    <s v="L21"/>
    <n v="29500886"/>
    <n v="38"/>
    <n v="61"/>
    <d v="2021-09-07T00:00:00"/>
    <m/>
    <s v="&lt;500kg/Monat"/>
    <s v="ABS MEDI-KRÄUK"/>
  </r>
  <r>
    <s v="BU4"/>
    <n v="19"/>
    <d v="2021-09-07T00:00:00"/>
    <s v="Offen ungeschält ABS"/>
    <x v="62"/>
    <s v="keinen Verwendungszweck"/>
    <s v="keinen Verwendungszweck"/>
    <s v="&lt;300kg/Monat"/>
    <n v="36"/>
    <s v="Produkte"/>
    <s v="BUs"/>
    <s v="Symptome"/>
    <n v="0.19"/>
    <s v="L23"/>
    <n v="29500900"/>
    <n v="61"/>
    <s v="L23"/>
    <n v="29500900"/>
    <n v="19"/>
    <n v="61"/>
    <d v="2021-09-07T00:00:00"/>
    <m/>
    <s v="&lt;300kg/Monat"/>
    <s v="ABS ROVIN"/>
  </r>
  <r>
    <s v="BU4"/>
    <n v="66"/>
    <d v="2021-09-07T00:00:00"/>
    <s v="Offen ungeschält ABS"/>
    <x v="104"/>
    <s v="keinen Verwendungszweck"/>
    <s v="keinen Verwendungszweck"/>
    <s v="&lt;500kg/Monat"/>
    <n v="36"/>
    <s v="Produkte"/>
    <s v="BUs"/>
    <s v="Symptome"/>
    <n v="0.66"/>
    <s v="L22"/>
    <n v="29500910"/>
    <n v="61"/>
    <s v="L22"/>
    <n v="29500910"/>
    <n v="66"/>
    <n v="61"/>
    <d v="2021-09-07T00:00:00"/>
    <m/>
    <s v="&lt;500kg/Monat"/>
    <s v="ABS Unser Blütenkäse"/>
  </r>
  <r>
    <s v="BU4"/>
    <n v="7"/>
    <d v="2021-09-07T00:00:00"/>
    <s v="Offen ungeschält ABS"/>
    <x v="112"/>
    <s v="keinen Verwendungszweck"/>
    <s v="keinen Verwendungszweck"/>
    <s v="&lt;300kg/Monat"/>
    <n v="36"/>
    <s v="Produkte"/>
    <s v="BUs"/>
    <s v="Symptome"/>
    <n v="10.5"/>
    <s v="L21"/>
    <n v="29500952"/>
    <n v="61"/>
    <s v="L21"/>
    <n v="29500952"/>
    <n v="7"/>
    <n v="61"/>
    <d v="2021-09-07T00:00:00"/>
    <m/>
    <s v="&lt;300kg/Monat"/>
    <s v="ABS GRÜN-PESTO"/>
  </r>
  <r>
    <s v="BU4"/>
    <n v="4.2"/>
    <d v="2021-09-07T00:00:00"/>
    <s v="Offen ungeschält VOS"/>
    <x v="56"/>
    <s v="Linienbezogen"/>
    <s v="Maschinenabfall"/>
    <s v="nicht eindeutig"/>
    <n v="36"/>
    <s v="Produkte"/>
    <s v="BUs"/>
    <s v="Symptome"/>
    <n v="2.1"/>
    <s v="L22"/>
    <n v="29501020"/>
    <n v="30"/>
    <s v="L22"/>
    <n v="29501020"/>
    <n v="4.2"/>
    <n v="30"/>
    <d v="2021-09-07T00:00:00"/>
    <s v="Maschinenabfall"/>
    <s v="nicht eindeutig"/>
    <s v="VOS WAL-THEKE"/>
  </r>
  <r>
    <s v="BU4"/>
    <n v="32"/>
    <d v="2021-09-07T00:00:00"/>
    <s v="Offen ungeschält ABS"/>
    <x v="70"/>
    <s v="keinen Verwendungszweck"/>
    <s v="keinen Verwendungszweck"/>
    <s v="&lt;300kg/Monat"/>
    <n v="36"/>
    <s v="Produkte"/>
    <s v="BUs"/>
    <s v="Symptome"/>
    <n v="48"/>
    <s v="L21"/>
    <n v="29501029"/>
    <n v="61"/>
    <s v="L21"/>
    <n v="29501029"/>
    <n v="32"/>
    <n v="61"/>
    <d v="2021-09-07T00:00:00"/>
    <m/>
    <s v="&lt;300kg/Monat"/>
    <s v="ABS BRUSCHETTA"/>
  </r>
  <r>
    <s v="BU4"/>
    <n v="5"/>
    <d v="2021-09-07T00:00:00"/>
    <s v="Offen ungeschält ABS"/>
    <x v="71"/>
    <s v="keinen Verwendungszweck"/>
    <s v="keinen Verwendungszweck"/>
    <s v="&lt;100kg/Monat"/>
    <n v="36"/>
    <s v="Produkte"/>
    <s v="BUs"/>
    <s v="Symptome"/>
    <n v="7.5"/>
    <s v="L21"/>
    <n v="29501030"/>
    <n v="61"/>
    <s v="L21"/>
    <n v="29501030"/>
    <n v="5"/>
    <n v="61"/>
    <d v="2021-09-07T00:00:00"/>
    <m/>
    <s v="&lt;100kg/Monat"/>
    <s v="ABS ORANG-PESTO"/>
  </r>
  <r>
    <s v="BU4"/>
    <n v="117"/>
    <d v="2021-09-07T00:00:00"/>
    <s v="Offen ungeschält ABS"/>
    <x v="72"/>
    <s v="keinen Verwendungszweck"/>
    <s v="keinen Verwendungszweck"/>
    <s v="&lt;1000kg/Monat"/>
    <n v="36"/>
    <s v="Produkte"/>
    <s v="BUs"/>
    <s v="Symptome"/>
    <n v="1.17E-2"/>
    <s v="L22"/>
    <n v="29501039"/>
    <n v="61"/>
    <s v="L22"/>
    <n v="29501039"/>
    <n v="117"/>
    <n v="61"/>
    <d v="2021-09-07T00:00:00"/>
    <m/>
    <s v="&lt;1000kg/Monat"/>
    <s v="ABS OLD-AMSTERDAM"/>
  </r>
  <r>
    <s v="Verkauf"/>
    <n v="349"/>
    <d v="2021-09-07T00:00:00"/>
    <s v="Offen Zipfel"/>
    <x v="35"/>
    <s v="Schimmel"/>
    <s v="keinen Abnehmer/kein Schälpersonal"/>
    <s v="keinen Abnehmer/Schälen"/>
    <n v="36"/>
    <s v="Produkte"/>
    <s v="BUs"/>
    <s v="Symptome"/>
    <n v="174.5"/>
    <s v="Verkauf"/>
    <n v="29501064"/>
    <n v="12"/>
    <s v="Verkauf"/>
    <n v="29501064"/>
    <n v="349"/>
    <n v="12"/>
    <d v="2021-09-07T00:00:00"/>
    <s v="keinen Abnehmer/kein Schälpersonal"/>
    <s v="keinen Abnehmer/Schälen"/>
    <s v="VOS GRW-SCHI ZIPFEL 350"/>
  </r>
  <r>
    <s v="Verkauf"/>
    <n v="371"/>
    <d v="2021-09-07T00:00:00"/>
    <s v="Offen Endstücke"/>
    <x v="113"/>
    <s v="Schimmel"/>
    <s v="keinen Abnehmer/kein Schälpersonal"/>
    <s v="keinen Abnehmer/Schälen"/>
    <n v="36"/>
    <s v="Produkte"/>
    <s v="BUs"/>
    <s v="Symptome"/>
    <n v="185.5"/>
    <s v="Verkauf"/>
    <n v="29501069"/>
    <n v="12"/>
    <s v="Verkauf"/>
    <n v="29501069"/>
    <n v="371"/>
    <n v="12"/>
    <d v="2021-09-07T00:00:00"/>
    <s v="keinen Abnehmer/kein Schälpersonal"/>
    <s v="keinen Abnehmer/Schälen"/>
    <s v="VOS GRW-NATUR ENDSTÜCK"/>
  </r>
  <r>
    <s v="BU1"/>
    <n v="20"/>
    <d v="2021-09-07T00:00:00"/>
    <s v="ganze Würste"/>
    <x v="114"/>
    <s v="Linienbezogen"/>
    <s v="Reinigung"/>
    <s v="-"/>
    <n v="36"/>
    <s v="Produkte"/>
    <s v="BUs"/>
    <s v="Symptome"/>
    <s v="0"/>
    <s v="Abfüllung"/>
    <n v="31000097"/>
    <n v="10"/>
    <s v="Abfüllung"/>
    <n v="31000097"/>
    <n v="20"/>
    <n v="10"/>
    <d v="2021-09-07T00:00:00"/>
    <m/>
    <m/>
    <s v="Würste 9100g Natur aus"/>
  </r>
  <r>
    <s v="BU1"/>
    <n v="95"/>
    <d v="2021-09-07T00:00:00"/>
    <s v="Räucherwürste"/>
    <x v="115"/>
    <s v="Linienbezogen"/>
    <s v="Darm geplatzt"/>
    <s v="Darm geplatzt"/>
    <n v="36"/>
    <s v="Produkte"/>
    <s v="BUs"/>
    <s v="Symptome"/>
    <s v="0"/>
    <s v="Abfüllung"/>
    <n v="32000069"/>
    <n v="34"/>
    <s v="Abfüllung"/>
    <n v="32000069"/>
    <n v="95"/>
    <n v="34"/>
    <d v="2021-09-07T00:00:00"/>
    <m/>
    <s v="Darm geplatzt"/>
    <s v="RW CHILI 10,0KG AN"/>
  </r>
  <r>
    <s v="BU1"/>
    <n v="22"/>
    <d v="2021-09-07T00:00:00"/>
    <s v="Räucherwürste"/>
    <x v="99"/>
    <s v="Linienbezogen"/>
    <s v="Maschinenabfall"/>
    <s v="-"/>
    <n v="36"/>
    <s v="Produkte"/>
    <s v="BUs"/>
    <s v="Symptome"/>
    <s v="0"/>
    <s v="Abfüllung"/>
    <n v="32000106"/>
    <n v="30"/>
    <s v="Abfüllung"/>
    <n v="32000106"/>
    <n v="22"/>
    <n v="30"/>
    <d v="2021-09-07T00:00:00"/>
    <m/>
    <m/>
    <s v="GRW SCHI-NAT 7,2GK NEUE"/>
  </r>
  <r>
    <s v="Verkauf"/>
    <n v="758.6"/>
    <d v="2021-09-07T00:00:00"/>
    <s v="Vakuumierte Zipfel"/>
    <x v="116"/>
    <s v="Schimmel"/>
    <s v="keinen Abnehmer"/>
    <s v="keinen Abnehmer"/>
    <n v="36"/>
    <s v="Produkte"/>
    <s v="BUs"/>
    <s v="Symptome"/>
    <n v="323.54289999999997"/>
    <s v="Verkauf"/>
    <n v="49500188"/>
    <n v="12"/>
    <s v="Verkauf"/>
    <n v="49500188"/>
    <n v="758.6"/>
    <n v="12"/>
    <d v="2021-09-07T00:00:00"/>
    <s v="keinen Abnehmer"/>
    <s v="keinen Abnehmer"/>
    <s v="RÄU-END GRW-SCHI-NAT EN"/>
  </r>
  <r>
    <s v="Verkauf"/>
    <n v="242.4"/>
    <d v="2021-09-07T00:00:00"/>
    <s v="Vakuumierte Zipfel"/>
    <x v="117"/>
    <s v="Schimmel"/>
    <s v="keinen Abnehmer"/>
    <s v="keinen Abnehmer"/>
    <n v="36"/>
    <s v="Produkte"/>
    <s v="BUs"/>
    <s v="Symptome"/>
    <n v="88.863839999999996"/>
    <s v="Verkauf"/>
    <n v="49500213"/>
    <n v="12"/>
    <s v="Verkauf"/>
    <n v="49500213"/>
    <n v="242.4"/>
    <n v="12"/>
    <d v="2021-09-07T00:00:00"/>
    <s v="keinen Abnehmer"/>
    <s v="keinen Abnehmer"/>
    <s v="RÄU-END RW-CHILI 200G Z"/>
  </r>
  <r>
    <s v="Verkauf"/>
    <n v="467"/>
    <d v="2021-09-07T00:00:00"/>
    <s v="Div. Zipfel, ES ohne Verwendung"/>
    <x v="12"/>
    <s v="Schimmel"/>
    <s v="keinen Abnehmer/kein Schälpersonal"/>
    <s v="keinen Abnehmer/Schälen"/>
    <n v="36"/>
    <s v="Produkte"/>
    <s v="BUs"/>
    <s v="Symptome"/>
    <s v="0"/>
    <s v="Verkauf"/>
    <s v="Div. Zipfel, Endstücke"/>
    <n v="12"/>
    <s v="Verkauf"/>
    <s v="Div. Zipfel, Endstücke"/>
    <n v="467"/>
    <n v="12"/>
    <d v="2021-09-07T00:00:00"/>
    <s v="keinen Abnehmer/kein Schälpersonal"/>
    <s v="keinen Abnehmer/Schälen"/>
    <s v="Div. Zipfel, Endstücke"/>
  </r>
  <r>
    <s v="BU1"/>
    <n v="18"/>
    <d v="2021-09-07T00:00:00"/>
    <s v="Diverses"/>
    <x v="118"/>
    <s v="Rest"/>
    <s v="geschälte Rinde"/>
    <s v="keine Verwendung möglich"/>
    <n v="36"/>
    <s v="Produkte"/>
    <s v="BUs"/>
    <s v="Symptome"/>
    <s v="0"/>
    <s v="RWV"/>
    <s v="Diverse Rinde"/>
    <n v="60"/>
    <s v="RWV"/>
    <s v="Diverse Rinde"/>
    <n v="18"/>
    <n v="60"/>
    <d v="2021-09-07T00:00:00"/>
    <s v="geschälte Rinde"/>
    <s v="keine Verwendung möglich"/>
    <s v="Diverse Rinde"/>
  </r>
  <r>
    <s v="BU3"/>
    <n v="201.6"/>
    <d v="2021-09-07T00:00:00"/>
    <s v="-"/>
    <x v="23"/>
    <s v="Linienbezogen"/>
    <s v="Maschinenabfall"/>
    <s v="-"/>
    <n v="36"/>
    <s v="Produkte"/>
    <s v="BUs"/>
    <s v="Symptome"/>
    <s v="0"/>
    <s v="Bu3"/>
    <s v="Maschinenabfall"/>
    <n v="30"/>
    <s v="Bu3"/>
    <s v="Maschinenabfall"/>
    <n v="201.6"/>
    <n v="30"/>
    <d v="2021-09-07T00:00:00"/>
    <m/>
    <m/>
    <s v="Maschinenabfall"/>
  </r>
  <r>
    <s v="BU1"/>
    <n v="40"/>
    <d v="2021-09-07T00:00:00"/>
    <s v="Diverses"/>
    <x v="13"/>
    <s v="Linienbezogen"/>
    <s v="Reinigung"/>
    <s v="-"/>
    <n v="36"/>
    <s v="Produkte"/>
    <s v="BUs"/>
    <s v="Symptome"/>
    <s v="0"/>
    <s v="Strudelline"/>
    <s v="Diverses"/>
    <n v="10"/>
    <s v="Strudelline"/>
    <s v="Diverses"/>
    <n v="40"/>
    <n v="10"/>
    <d v="2021-09-07T00:00:00"/>
    <m/>
    <s v="-"/>
    <s v="Diverses"/>
  </r>
  <r>
    <s v="BU1"/>
    <n v="170.6"/>
    <d v="2021-09-07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70.6"/>
    <n v="30"/>
    <d v="2021-09-07T00:00:00"/>
    <m/>
    <m/>
    <s v="Diverses aus Abfüllung"/>
  </r>
  <r>
    <s v="Rest"/>
    <n v="4.2"/>
    <d v="2021-09-07T00:00:00"/>
    <s v="Qualitätssicherung"/>
    <x v="25"/>
    <s v="Qualitätssicherung"/>
    <s v="Rückstellproben"/>
    <s v="Rückstellproben"/>
    <n v="36"/>
    <s v="Produkte"/>
    <s v="BUs"/>
    <s v="Symptome"/>
    <s v="0"/>
    <s v="Labor"/>
    <s v="Rückstellproben"/>
    <n v="70"/>
    <s v="Labor"/>
    <s v="Rückstellproben"/>
    <n v="4.2"/>
    <n v="70"/>
    <d v="2021-09-07T00:00:00"/>
    <s v="Rückstellproben"/>
    <s v="Rückstellproben"/>
    <s v="Rückstellproben"/>
  </r>
  <r>
    <s v="BU2"/>
    <n v="10"/>
    <d v="2021-09-08T00:00:00"/>
    <s v="Rohware"/>
    <x v="119"/>
    <s v="Linienbezogen"/>
    <s v="Maschinenabfall"/>
    <s v="-"/>
    <n v="36"/>
    <s v="Produkte"/>
    <s v="BUs"/>
    <s v="Symptome"/>
    <s v="0"/>
    <s v="BU2"/>
    <n v="23000103"/>
    <n v="30"/>
    <s v="BU2"/>
    <n v="23000103"/>
    <n v="10"/>
    <n v="30"/>
    <d v="2021-09-08T00:00:00"/>
    <m/>
    <m/>
    <s v="Tilsiter 45% Fett i.Tr."/>
  </r>
  <r>
    <s v="BU1"/>
    <n v="120"/>
    <d v="2021-09-08T00:00:00"/>
    <s v="Rest"/>
    <x v="120"/>
    <s v="Linienbezogen"/>
    <s v="Reinigung"/>
    <s v="-"/>
    <n v="36"/>
    <s v="Produkte"/>
    <s v="BUs"/>
    <s v="Symptome"/>
    <s v="0"/>
    <s v="Abfüllung"/>
    <n v="23500428"/>
    <n v="10"/>
    <s v="Abfüllung"/>
    <n v="23500428"/>
    <n v="120"/>
    <n v="10"/>
    <d v="2021-09-08T00:00:00"/>
    <m/>
    <m/>
    <s v="SKZ 8OZ"/>
  </r>
  <r>
    <s v="BU4"/>
    <n v="66"/>
    <d v="2021-09-08T00:00:00"/>
    <s v="Offen ungeschält ABS"/>
    <x v="121"/>
    <s v="keinen Verwendungszweck"/>
    <s v="keinen Verwendungszweck"/>
    <s v="&lt;100kg/Monat"/>
    <n v="36"/>
    <s v="Produkte"/>
    <s v="BUs"/>
    <s v="Symptome"/>
    <n v="0.66"/>
    <s v="L20"/>
    <n v="29500892"/>
    <n v="61"/>
    <s v="L20"/>
    <n v="29500892"/>
    <n v="66"/>
    <n v="61"/>
    <d v="2021-09-08T00:00:00"/>
    <m/>
    <s v="&lt;100kg/Monat"/>
    <s v="ABS BLU-FOU"/>
  </r>
  <r>
    <s v="BU4"/>
    <n v="4"/>
    <d v="2021-09-08T00:00:00"/>
    <s v="Offen ungeschält ABS"/>
    <x v="105"/>
    <s v="keinen Verwendungszweck"/>
    <s v="keinen Verwendungszweck"/>
    <s v="&lt;100kg/Monat"/>
    <n v="36"/>
    <s v="Produkte"/>
    <s v="BUs"/>
    <s v="Symptome"/>
    <n v="0.04"/>
    <s v="L20"/>
    <n v="29500913"/>
    <n v="61"/>
    <s v="L20"/>
    <n v="29500913"/>
    <n v="4"/>
    <n v="61"/>
    <d v="2021-09-08T00:00:00"/>
    <m/>
    <s v="&lt;100kg/Monat"/>
    <s v="ABS ZIEGENR"/>
  </r>
  <r>
    <s v="BU1"/>
    <n v="12"/>
    <d v="2021-09-08T00:00:00"/>
    <s v="Vorschmelz"/>
    <x v="45"/>
    <s v="Rest"/>
    <s v="geschälte Rinde"/>
    <s v="keine Verwendung möglich"/>
    <n v="36"/>
    <s v="Produkte"/>
    <s v="BUs"/>
    <s v="Symptome"/>
    <n v="0.12"/>
    <s v="RWV"/>
    <n v="29500917"/>
    <n v="60"/>
    <s v="RWV"/>
    <n v="29500917"/>
    <n v="12"/>
    <n v="60"/>
    <d v="2021-09-08T00:00:00"/>
    <s v="geschälte Rinde"/>
    <s v="keine Verwendung möglich"/>
    <s v="VOS-ABS ENTSORGUNG"/>
  </r>
  <r>
    <s v="BU1"/>
    <n v="35"/>
    <d v="2021-09-08T00:00:00"/>
    <s v="Vorschmelz"/>
    <x v="45"/>
    <s v="Rest"/>
    <s v="geschälte Rinde"/>
    <s v="keine Verwendung möglich"/>
    <n v="36"/>
    <s v="Produkte"/>
    <s v="BUs"/>
    <s v="Symptome"/>
    <n v="0.35000000000000003"/>
    <s v="RWV"/>
    <n v="29500917"/>
    <n v="60"/>
    <s v="RWV"/>
    <n v="29500917"/>
    <n v="35"/>
    <n v="60"/>
    <d v="2021-09-08T00:00:00"/>
    <s v="geschälte Rinde"/>
    <s v="keine Verwendung möglich"/>
    <s v="VOS-ABS ENTSORGUNG"/>
  </r>
  <r>
    <s v="BU4"/>
    <n v="2"/>
    <d v="2021-09-08T00:00:00"/>
    <s v="Offen ungeschält ABS"/>
    <x v="122"/>
    <s v="keinen Verwendungszweck"/>
    <s v="keinen Verwendungszweck"/>
    <s v="&lt;20kg/Monat"/>
    <n v="36"/>
    <s v="Produkte"/>
    <s v="BUs"/>
    <s v="Symptome"/>
    <n v="0.02"/>
    <s v="L29"/>
    <n v="29500957"/>
    <n v="61"/>
    <s v="L29"/>
    <n v="29500957"/>
    <n v="2"/>
    <n v="61"/>
    <d v="2021-09-08T00:00:00"/>
    <m/>
    <s v="&lt;20kg/Monat"/>
    <s v="ABS Crémeux"/>
  </r>
  <r>
    <s v="BU3"/>
    <n v="17"/>
    <d v="2021-09-08T00:00:00"/>
    <s v="Offen ungeschält ABS"/>
    <x v="123"/>
    <s v="Linienbezogen"/>
    <s v="Reste von Produktion"/>
    <s v="-"/>
    <n v="36"/>
    <s v="Produkte"/>
    <s v="BUs"/>
    <s v="Symptome"/>
    <n v="1.7000000000000001E-3"/>
    <s v="Spezialitäten"/>
    <n v="29501017"/>
    <n v="30"/>
    <s v="Spezialitäten"/>
    <n v="29501017"/>
    <n v="17"/>
    <n v="30"/>
    <d v="2021-09-08T00:00:00"/>
    <s v="Reste von Produktion"/>
    <m/>
    <s v="ABS Pfeffer-Bruch"/>
  </r>
  <r>
    <s v="Verkauf"/>
    <n v="565"/>
    <d v="2021-09-08T00:00:00"/>
    <s v="Offen ungeschält VOS"/>
    <x v="31"/>
    <s v="Schimmel"/>
    <s v="keinen Abnehmer/kein Schälpersonal"/>
    <s v="keinen Abnehmer/Schälen"/>
    <n v="36"/>
    <s v="Produkte"/>
    <s v="BUs"/>
    <s v="Symptome"/>
    <n v="282.5"/>
    <s v="Verkauf"/>
    <n v="29501022"/>
    <n v="12"/>
    <s v="Verkauf"/>
    <n v="29501022"/>
    <n v="565"/>
    <n v="12"/>
    <d v="2021-09-08T00:00:00"/>
    <s v="keinen Abnehmer/kein Schälpersonal"/>
    <s v="keinen Abnehmer/Schälen"/>
    <s v="VOS RW NATUR AMM CO REZ"/>
  </r>
  <r>
    <s v="Verkauf"/>
    <n v="1148"/>
    <d v="2021-09-08T00:00:00"/>
    <s v="Offen ungeschält VOS"/>
    <x v="31"/>
    <s v="Schimmel"/>
    <s v="keinen Abnehmer/kein Schälpersonal"/>
    <s v="keinen Abnehmer/Schälen"/>
    <n v="36"/>
    <s v="Produkte"/>
    <s v="BUs"/>
    <s v="Symptome"/>
    <n v="574"/>
    <s v="Verkauf"/>
    <n v="29501022"/>
    <n v="12"/>
    <s v="Verkauf"/>
    <n v="29501022"/>
    <n v="1148"/>
    <n v="12"/>
    <d v="2021-09-08T00:00:00"/>
    <s v="keinen Abnehmer/kein Schälpersonal"/>
    <s v="keinen Abnehmer/Schälen"/>
    <s v="VOS RW NATUR AMM CO REZ"/>
  </r>
  <r>
    <s v="BU4"/>
    <n v="123"/>
    <d v="2021-09-08T00:00:00"/>
    <s v="Offen ungeschält ABS"/>
    <x v="124"/>
    <s v="keinen Verwendungszweck"/>
    <s v="keinen Verwendungszweck"/>
    <s v="&lt;300kg/Monat"/>
    <n v="36"/>
    <s v="Produkte"/>
    <s v="BUs"/>
    <s v="Symptome"/>
    <n v="1.23E-2"/>
    <s v="L20"/>
    <n v="29501023"/>
    <n v="61"/>
    <s v="L20"/>
    <n v="29501023"/>
    <n v="123"/>
    <n v="61"/>
    <d v="2021-09-08T00:00:00"/>
    <m/>
    <s v="&lt;300kg/Monat"/>
    <s v="ABS CAMBOZOLA"/>
  </r>
  <r>
    <s v="Verkauf"/>
    <n v="148"/>
    <d v="2021-09-08T00:00:00"/>
    <s v="Offen Zipfel"/>
    <x v="125"/>
    <s v="Schimmel"/>
    <s v="keinen Abnehmer/kein Schälpersonal"/>
    <s v="keinen Abnehmer/Schälen"/>
    <n v="36"/>
    <s v="Produkte"/>
    <s v="BUs"/>
    <s v="Symptome"/>
    <n v="74"/>
    <s v="Verkauf"/>
    <n v="29501061"/>
    <n v="12"/>
    <s v="Verkauf"/>
    <n v="29501061"/>
    <n v="148"/>
    <n v="12"/>
    <d v="2021-09-08T00:00:00"/>
    <s v="keinen Abnehmer/kein Schälpersonal"/>
    <s v="keinen Abnehmer/Schälen"/>
    <s v="VOS RW-SCHI ZIPFEL 3500"/>
  </r>
  <r>
    <s v="BU1"/>
    <n v="120"/>
    <d v="2021-09-08T00:00:00"/>
    <s v="Sammelnr. ungeschält ABS"/>
    <x v="126"/>
    <s v="Schimmel"/>
    <s v="keine Verarbeitung"/>
    <s v="Aufgrund Konsistenz nicht genommen. Zu wenig VOS verarbeitet. Vom Warmen ins Kalte -&gt; Schimmel"/>
    <n v="36"/>
    <s v="Produkte"/>
    <s v="BUs"/>
    <s v="Symptome"/>
    <n v="240"/>
    <s v="Schmelze"/>
    <n v="29600001"/>
    <n v="12"/>
    <s v="Schmelze"/>
    <n v="29600001"/>
    <n v="120"/>
    <n v="12"/>
    <d v="2021-09-08T00:00:00"/>
    <s v="keine Verarbeitung"/>
    <s v="Aufgrund Konsistenz nicht genommen. Zu wenig VOS verarbeitet. Vom Warmen ins Kalte -&gt; Schimmel"/>
    <s v="ABS 40-45% OGT"/>
  </r>
  <r>
    <s v="BU1"/>
    <n v="31.8"/>
    <d v="2021-09-08T00:00:00"/>
    <s v="Räucherwürste"/>
    <x v="107"/>
    <s v="Linienbezogen"/>
    <s v="Darm geplatzt"/>
    <s v="Darm geplatzt"/>
    <n v="36"/>
    <s v="Produkte"/>
    <s v="BUs"/>
    <s v="Symptome"/>
    <s v="0"/>
    <s v="Abfüllung"/>
    <n v="32000049"/>
    <n v="34"/>
    <s v="Abfüllung"/>
    <n v="32000049"/>
    <n v="31.8"/>
    <n v="34"/>
    <d v="2021-09-08T00:00:00"/>
    <m/>
    <s v="Darm geplatzt"/>
    <s v="GRW NATUR 7,2KG"/>
  </r>
  <r>
    <s v="BU1"/>
    <n v="22.2"/>
    <d v="2021-09-08T00:00:00"/>
    <s v="Räucherwürste"/>
    <x v="127"/>
    <s v="Linienbezogen"/>
    <s v="Darm geplatzt"/>
    <s v="Darm geplatzt"/>
    <n v="36"/>
    <s v="Produkte"/>
    <s v="BUs"/>
    <s v="Symptome"/>
    <s v="0"/>
    <s v="Abfüllung"/>
    <n v="32000066"/>
    <n v="34"/>
    <s v="Abfüllung"/>
    <n v="32000066"/>
    <n v="22.2"/>
    <n v="34"/>
    <d v="2021-09-08T00:00:00"/>
    <m/>
    <s v="Darm geplatzt"/>
    <s v="RW JALA-NAT 9,3KG JER D"/>
  </r>
  <r>
    <s v="BU3"/>
    <n v="72"/>
    <d v="2021-09-08T00:00:00"/>
    <s v="Vakuumierter ABS ungeschält"/>
    <x v="128"/>
    <s v="Schimmel"/>
    <s v="Rest"/>
    <s v="gemischtes Produkt"/>
    <n v="36"/>
    <s v="Produkte"/>
    <s v="BUs"/>
    <s v="Symptome"/>
    <n v="37.008000000000003"/>
    <s v="L1"/>
    <n v="49500055"/>
    <n v="12"/>
    <s v="L1"/>
    <n v="49500055"/>
    <n v="72"/>
    <n v="12"/>
    <d v="2021-09-08T00:00:00"/>
    <s v="Rest"/>
    <s v="gemischtes Produkt"/>
    <s v="ABS PROV-VAKU"/>
  </r>
  <r>
    <s v="BU1"/>
    <n v="91"/>
    <d v="2021-09-08T00:00:00"/>
    <s v="Vakuumierter ABS ungeschält"/>
    <x v="82"/>
    <s v="Schimmel"/>
    <s v="keine Verarbeitung"/>
    <s v="MHD abgelaufen"/>
    <n v="36"/>
    <s v="Produkte"/>
    <s v="BUs"/>
    <s v="Symptome"/>
    <n v="201.47399999999999"/>
    <s v="RWV"/>
    <n v="49500056"/>
    <n v="12"/>
    <s v="RWV"/>
    <n v="49500056"/>
    <n v="91"/>
    <n v="12"/>
    <d v="2021-09-08T00:00:00"/>
    <s v="keine Verarbeitung"/>
    <s v="MHD abgelaufen"/>
    <s v="ABS GOU-MI-VAKU"/>
  </r>
  <r>
    <s v="Verkauf"/>
    <n v="42"/>
    <d v="2021-09-08T00:00:00"/>
    <s v="Vakuumierter ABS ungeschält"/>
    <x v="129"/>
    <s v="Schimmel"/>
    <s v="keinen Abnehmer"/>
    <s v="werden wieder verkauft"/>
    <n v="36"/>
    <s v="Produkte"/>
    <s v="BUs"/>
    <s v="Symptome"/>
    <n v="42.588000000000001"/>
    <s v="Verkauf"/>
    <n v="49500166"/>
    <n v="12"/>
    <s v="Verkauf"/>
    <n v="49500166"/>
    <n v="42"/>
    <n v="12"/>
    <d v="2021-09-08T00:00:00"/>
    <s v="keinen Abnehmer"/>
    <s v="werden wieder verkauft"/>
    <s v="ABS BUN-PF 50% L33 vaku"/>
  </r>
  <r>
    <s v="Verkauf"/>
    <n v="296"/>
    <d v="2021-09-08T00:00:00"/>
    <s v="Div. Zipfel, ES ohne Verwendung"/>
    <x v="12"/>
    <s v="Schimmel"/>
    <s v="keinen Abnehmer/kein Schälpersonal"/>
    <s v="keinen Abnehmer/Schälen"/>
    <n v="36"/>
    <s v="Produkte"/>
    <s v="BUs"/>
    <s v="Symptome"/>
    <s v="0"/>
    <s v="Verkauf"/>
    <s v="Div. Zipfel, Endstücke"/>
    <n v="12"/>
    <s v="Verkauf"/>
    <s v="Div. Zipfel, Endstücke"/>
    <n v="296"/>
    <n v="12"/>
    <d v="2021-09-08T00:00:00"/>
    <s v="keinen Abnehmer/kein Schälpersonal"/>
    <s v="keinen Abnehmer/Schälen"/>
    <s v="Div. Zipfel, Endstücke"/>
  </r>
  <r>
    <s v="Verkauf"/>
    <n v="480"/>
    <d v="2021-09-08T00:00:00"/>
    <s v="Div. Zipfel, ES ohne Verwendung"/>
    <x v="12"/>
    <s v="Schimmel"/>
    <s v="keinen Abnehmer/kein Schälpersonal"/>
    <s v="keinen Abnehmer/Schälen"/>
    <n v="36"/>
    <s v="Produkte"/>
    <s v="BUs"/>
    <s v="Symptome"/>
    <s v="0"/>
    <s v="Verkauf"/>
    <s v="Div. Zipfel, Endstücke"/>
    <n v="12"/>
    <s v="Verkauf"/>
    <s v="Div. Zipfel, Endstücke"/>
    <n v="480"/>
    <n v="12"/>
    <d v="2021-09-08T00:00:00"/>
    <s v="keinen Abnehmer/kein Schälpersonal"/>
    <s v="keinen Abnehmer/Schälen"/>
    <s v="Div. Zipfel, Endstücke"/>
  </r>
  <r>
    <s v="BU1"/>
    <n v="25"/>
    <d v="2021-09-08T00:00:00"/>
    <s v="-"/>
    <x v="12"/>
    <s v="Schimmel"/>
    <s v="keine Verarbeitung"/>
    <s v="VOS &gt; Einsatz"/>
    <n v="36"/>
    <s v="Produkte"/>
    <s v="BUs"/>
    <s v="Symptome"/>
    <s v="0"/>
    <s v="Abfüllung"/>
    <s v="Div. Zipfel, Endstücke"/>
    <n v="12"/>
    <s v="Abfüllung"/>
    <s v="Div. Zipfel, Endstücke"/>
    <n v="25"/>
    <n v="12"/>
    <d v="2021-09-08T00:00:00"/>
    <s v="keine Verarbeitung"/>
    <s v="VOS &gt; Einsatz"/>
    <s v="Div. Zipfel, Endstücke"/>
  </r>
  <r>
    <s v="BU1"/>
    <n v="12.8"/>
    <d v="2021-09-08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2.8"/>
    <n v="30"/>
    <d v="2021-09-08T00:00:00"/>
    <m/>
    <m/>
    <s v="Diverses aus Abfüllung"/>
  </r>
  <r>
    <s v="BU1"/>
    <n v="16.2"/>
    <d v="2021-09-08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6.2"/>
    <n v="30"/>
    <d v="2021-09-08T00:00:00"/>
    <m/>
    <m/>
    <s v="Diverses aus Abfüllung"/>
  </r>
  <r>
    <s v="BU1"/>
    <n v="55"/>
    <d v="2021-09-08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55"/>
    <n v="30"/>
    <d v="2021-09-08T00:00:00"/>
    <m/>
    <m/>
    <s v="Diverses aus Abfüllung"/>
  </r>
  <r>
    <s v="BU1"/>
    <n v="40"/>
    <d v="2021-09-08T00:00:00"/>
    <s v="Diverses"/>
    <x v="14"/>
    <s v="Linienbezogen"/>
    <s v="Reinigung"/>
    <s v="-"/>
    <n v="36"/>
    <s v="Produkte"/>
    <s v="BUs"/>
    <s v="Symptome"/>
    <s v="0"/>
    <s v="Abfüllung"/>
    <s v="Diverses aus Abfüllung"/>
    <n v="10"/>
    <s v="Abfüllung"/>
    <s v="Diverses aus Abfüllung"/>
    <n v="40"/>
    <n v="10"/>
    <d v="2021-09-08T00:00:00"/>
    <m/>
    <m/>
    <s v="Diverses aus Abfüllung"/>
  </r>
  <r>
    <s v="BU1"/>
    <n v="47"/>
    <d v="2021-09-08T00:00:00"/>
    <s v="Diverses"/>
    <x v="14"/>
    <s v="Linienbezogen"/>
    <s v="Schlaufe gerissen"/>
    <s v="Schlaufe gerissen"/>
    <n v="36"/>
    <s v="Produkte"/>
    <s v="BUs"/>
    <s v="Symptome"/>
    <s v="0"/>
    <s v="Abfüllung"/>
    <s v="Diverses aus Abfüllung"/>
    <n v="33"/>
    <s v="Abfüllung"/>
    <s v="Diverses aus Abfüllung"/>
    <n v="47"/>
    <n v="33"/>
    <d v="2021-09-08T00:00:00"/>
    <m/>
    <s v="Schlaufe gerissen"/>
    <s v="Diverses aus Abfüllung"/>
  </r>
  <r>
    <s v="Rest"/>
    <n v="31.5"/>
    <d v="2021-09-08T00:00:00"/>
    <s v="Qualitätssicherung"/>
    <x v="16"/>
    <s v="Qualitätssicherung"/>
    <s v="Einwaage Labor"/>
    <s v="Einwaage Labor"/>
    <n v="36"/>
    <s v="Produkte"/>
    <s v="BUs"/>
    <s v="Symptome"/>
    <s v="0"/>
    <s v="Labor"/>
    <s v="Laborproben"/>
    <n v="71"/>
    <s v="Labor"/>
    <s v="Laborproben"/>
    <n v="31.5"/>
    <n v="71"/>
    <d v="2021-09-08T00:00:00"/>
    <s v="Einwaage Labor"/>
    <s v="Einwaage Labor"/>
    <s v="Laborproben"/>
  </r>
  <r>
    <s v="Rest"/>
    <n v="8"/>
    <d v="2021-09-08T00:00:00"/>
    <s v="Qualitätssicherung"/>
    <x v="16"/>
    <s v="Qualitätssicherung"/>
    <s v="Einwaage Labor"/>
    <s v="Einwaage Labor"/>
    <n v="36"/>
    <s v="Produkte"/>
    <s v="BUs"/>
    <s v="Symptome"/>
    <s v="0"/>
    <s v="Labor"/>
    <s v="Laborproben"/>
    <n v="71"/>
    <s v="Labor"/>
    <s v="Laborproben"/>
    <n v="8"/>
    <n v="71"/>
    <d v="2021-09-08T00:00:00"/>
    <s v="Einwaage Labor"/>
    <s v="Einwaage Labor"/>
    <s v="Laborproben"/>
  </r>
  <r>
    <s v="Rest"/>
    <n v="10"/>
    <d v="2021-09-08T00:00:00"/>
    <s v="Qualitätssicherung"/>
    <x v="16"/>
    <s v="Qualitätssicherung"/>
    <s v="Einwaage Labor"/>
    <s v="Einwaage Labor"/>
    <n v="36"/>
    <s v="Produkte"/>
    <s v="BUs"/>
    <s v="Symptome"/>
    <s v="0"/>
    <s v="Labor"/>
    <s v="Laborproben"/>
    <n v="71"/>
    <s v="Labor"/>
    <s v="Laborproben"/>
    <n v="10"/>
    <n v="71"/>
    <d v="2021-09-08T00:00:00"/>
    <s v="Einwaage Labor"/>
    <s v="Einwaage Labor"/>
    <s v="Laborproben"/>
  </r>
  <r>
    <s v="Rest"/>
    <n v="42"/>
    <d v="2021-09-08T00:00:00"/>
    <s v="Qualitätssicherung"/>
    <x v="16"/>
    <s v="Qualitätssicherung"/>
    <s v="Laborprobe"/>
    <s v="Laborprobe"/>
    <n v="36"/>
    <s v="Produkte"/>
    <s v="BUs"/>
    <s v="Symptome"/>
    <s v="0"/>
    <s v="Labor"/>
    <s v="Laborproben"/>
    <n v="73"/>
    <s v="Labor"/>
    <s v="Laborproben"/>
    <n v="42"/>
    <n v="73"/>
    <d v="2021-09-08T00:00:00"/>
    <s v="Laborprobe"/>
    <s v="Laborprobe"/>
    <s v="Laborproben"/>
  </r>
  <r>
    <s v="Rest"/>
    <n v="60"/>
    <d v="2021-09-08T00:00:00"/>
    <s v="Qualitätssicherung"/>
    <x v="16"/>
    <s v="Qualitätssicherung"/>
    <s v="Laborprobe"/>
    <s v="Laborprobe"/>
    <n v="36"/>
    <s v="Produkte"/>
    <s v="BUs"/>
    <s v="Symptome"/>
    <s v="0"/>
    <s v="Labor"/>
    <s v="Laborproben"/>
    <n v="73"/>
    <s v="Labor"/>
    <s v="Laborproben"/>
    <n v="60"/>
    <n v="73"/>
    <d v="2021-09-08T00:00:00"/>
    <s v="Laborprobe"/>
    <s v="Laborprobe"/>
    <s v="Laborproben"/>
  </r>
  <r>
    <s v="BU1"/>
    <n v="20"/>
    <d v="2021-09-08T00:00:00"/>
    <s v="Vorschmelz"/>
    <x v="130"/>
    <s v="Linienbezogen"/>
    <s v="Maschinenabfall"/>
    <s v="-"/>
    <n v="36"/>
    <s v="Produkte"/>
    <s v="BUs"/>
    <s v="Symptome"/>
    <s v="0"/>
    <s v="Abfüllung"/>
    <s v="Räucher VS"/>
    <n v="30"/>
    <s v="Abfüllung"/>
    <s v="Räucher VS"/>
    <n v="20"/>
    <n v="30"/>
    <d v="2021-09-08T00:00:00"/>
    <m/>
    <m/>
    <s v="Räucher VS"/>
  </r>
  <r>
    <s v="BU3"/>
    <n v="10"/>
    <d v="2021-09-08T00:00:00"/>
    <s v="Rest"/>
    <x v="131"/>
    <s v="keinen Verwendungszweck"/>
    <s v="Wurstschlaufe"/>
    <s v="-"/>
    <n v="36"/>
    <s v="Produkte"/>
    <s v="BUs"/>
    <s v="Symptome"/>
    <s v="0"/>
    <s v="WVP"/>
    <s v="Reste Zipfel"/>
    <n v="61"/>
    <s v="WVP"/>
    <s v="Reste Zipfel"/>
    <n v="10"/>
    <n v="61"/>
    <d v="2021-09-08T00:00:00"/>
    <s v="Wurstschlaufe"/>
    <m/>
    <s v="Reste Zipfel"/>
  </r>
  <r>
    <s v="BU1"/>
    <n v="20"/>
    <d v="2021-09-08T00:00:00"/>
    <s v="RW"/>
    <x v="132"/>
    <s v="Linienbezogen"/>
    <s v="Darm geplatzt"/>
    <s v="Darm geplatzt"/>
    <n v="36"/>
    <s v="Produkte"/>
    <s v="BUs"/>
    <s v="Symptome"/>
    <s v="0"/>
    <s v="Abfüllung"/>
    <s v="RW Schinken "/>
    <n v="34"/>
    <s v="Abfüllung"/>
    <s v="RW Schinken "/>
    <n v="20"/>
    <n v="34"/>
    <d v="2021-09-08T00:00:00"/>
    <m/>
    <s v="Darm geplatzt"/>
    <s v="RW Schinken "/>
  </r>
  <r>
    <s v="BU3"/>
    <n v="111"/>
    <d v="2021-09-09T00:00:00"/>
    <s v="Offen ungeschält VOS"/>
    <x v="133"/>
    <s v="Schimmel"/>
    <s v="VOS &gt; Einsatz"/>
    <s v="VOS &gt; Einsatz"/>
    <n v="36"/>
    <s v="Produkte"/>
    <s v="BUs"/>
    <s v="Symptome"/>
    <n v="55.5"/>
    <s v="Bu3"/>
    <n v="29500593"/>
    <n v="12"/>
    <s v="Bu3"/>
    <n v="29500593"/>
    <n v="111"/>
    <n v="12"/>
    <d v="2021-09-09T00:00:00"/>
    <s v="VOS &gt; Einsatz"/>
    <s v="VOS &gt; Einsatz"/>
    <s v="VOS Walnuss Blöcke"/>
  </r>
  <r>
    <s v="BU3"/>
    <n v="18"/>
    <d v="2021-09-09T00:00:00"/>
    <s v="ABS"/>
    <x v="85"/>
    <s v="Schimmel"/>
    <s v="Rest"/>
    <s v="wurde nicht eingesetzt"/>
    <n v="36"/>
    <s v="Produkte"/>
    <s v="BUs"/>
    <s v="Symptome"/>
    <n v="39.6"/>
    <s v="L18"/>
    <n v="29500754"/>
    <n v="12"/>
    <s v="L18"/>
    <n v="29500754"/>
    <n v="18"/>
    <n v="12"/>
    <d v="2021-09-09T00:00:00"/>
    <s v="Rest"/>
    <s v="wurde nicht eingesetzt"/>
    <s v="ABS Bio Gouda 48%, mitt"/>
  </r>
  <r>
    <s v="BU4"/>
    <n v="30"/>
    <d v="2021-09-09T00:00:00"/>
    <s v="Offen ungeschält ABS"/>
    <x v="59"/>
    <s v="keinen Verwendungszweck"/>
    <s v="keinen Verwendungszweck"/>
    <s v="&lt;500kg/Monat"/>
    <n v="36"/>
    <s v="Produkte"/>
    <s v="BUs"/>
    <s v="Symptome"/>
    <n v="45"/>
    <s v="L21"/>
    <n v="29500886"/>
    <n v="61"/>
    <s v="L21"/>
    <n v="29500886"/>
    <n v="30"/>
    <n v="61"/>
    <d v="2021-09-09T00:00:00"/>
    <m/>
    <s v="&lt;500kg/Monat"/>
    <s v="ABS MEDI-KRÄUK"/>
  </r>
  <r>
    <s v="BU4"/>
    <n v="11"/>
    <d v="2021-09-09T00:00:00"/>
    <s v="Offen ungeschält ABS"/>
    <x v="60"/>
    <s v="keinen Verwendungszweck"/>
    <s v="keinen Verwendungszweck"/>
    <s v="&lt;300kg/Monat"/>
    <n v="36"/>
    <s v="Produkte"/>
    <s v="BUs"/>
    <s v="Symptome"/>
    <n v="22"/>
    <s v="L23"/>
    <n v="29500891"/>
    <n v="61"/>
    <s v="L23"/>
    <n v="29500891"/>
    <n v="11"/>
    <n v="61"/>
    <d v="2021-09-09T00:00:00"/>
    <m/>
    <s v="&lt;300kg/Monat"/>
    <s v="ABS PECO"/>
  </r>
  <r>
    <s v="BU4"/>
    <n v="8"/>
    <d v="2021-09-09T00:00:00"/>
    <s v="Offen ungeschält ABS"/>
    <x v="62"/>
    <s v="keinen Verwendungszweck"/>
    <s v="keinen Verwendungszweck"/>
    <s v="&lt;300kg/Monat"/>
    <n v="36"/>
    <s v="Produkte"/>
    <s v="BUs"/>
    <s v="Symptome"/>
    <n v="0.08"/>
    <s v="L23"/>
    <n v="29500900"/>
    <n v="61"/>
    <s v="L23"/>
    <n v="29500900"/>
    <n v="8"/>
    <n v="61"/>
    <d v="2021-09-09T00:00:00"/>
    <m/>
    <s v="&lt;300kg/Monat"/>
    <s v="ABS ROVIN"/>
  </r>
  <r>
    <s v="BU4"/>
    <n v="3"/>
    <d v="2021-09-09T00:00:00"/>
    <s v="Offen ungeschält ABS"/>
    <x v="69"/>
    <s v="keinen Verwendungszweck"/>
    <s v="keinen Verwendungszweck"/>
    <s v="&lt;20kg/Monat"/>
    <n v="36"/>
    <s v="Produkte"/>
    <s v="BUs"/>
    <s v="Symptome"/>
    <n v="3.0000000000000003E-4"/>
    <s v="L23"/>
    <n v="29501013"/>
    <n v="61"/>
    <s v="L23"/>
    <n v="29501013"/>
    <n v="3"/>
    <n v="61"/>
    <d v="2021-09-09T00:00:00"/>
    <m/>
    <s v="&lt;20kg/Monat"/>
    <s v="ABS AT-ROTWEIN"/>
  </r>
  <r>
    <s v="BU3"/>
    <n v="133"/>
    <d v="2021-09-09T00:00:00"/>
    <s v="Offen vegan"/>
    <x v="134"/>
    <s v="keinen Verwendungszweck"/>
    <s v="VOS &gt; Einsatz (vegan)"/>
    <s v="-"/>
    <n v="36"/>
    <s v="Produkte"/>
    <s v="BUs"/>
    <s v="Symptome"/>
    <n v="66.5"/>
    <s v="L1"/>
    <n v="29900003"/>
    <n v="61"/>
    <s v="L1"/>
    <n v="29900003"/>
    <n v="133"/>
    <n v="61"/>
    <d v="2021-09-09T00:00:00"/>
    <s v="VOS &gt; Einsatz (vegan)"/>
    <m/>
    <s v="VOS VEG-SCH WÜRZIG"/>
  </r>
  <r>
    <s v="Verkauf"/>
    <n v="314.90000000000003"/>
    <d v="2021-09-09T00:00:00"/>
    <s v="Div. Zipfel, ES ohne Verwendung"/>
    <x v="135"/>
    <s v="Schimmel"/>
    <s v="keinen Abnehmer/kein Schälpersonal"/>
    <s v="keinen Abnehmer/Schälen"/>
    <n v="36"/>
    <s v="Produkte"/>
    <s v="BUs"/>
    <s v="Symptome"/>
    <s v="0"/>
    <s v="Verkauf"/>
    <n v="31000094"/>
    <n v="12"/>
    <s v="Verkauf"/>
    <n v="31000094"/>
    <n v="314.90000000000003"/>
    <n v="12"/>
    <d v="2021-09-09T00:00:00"/>
    <s v="keinen Abnehmer/kein Schälpersonal"/>
    <s v="keinen Abnehmer/Schälen"/>
    <s v="Vorschmelzwürste 6,7 kg"/>
  </r>
  <r>
    <s v="BU1"/>
    <n v="100"/>
    <d v="2021-09-09T00:00:00"/>
    <s v="Rohware"/>
    <x v="136"/>
    <s v="Schimmel"/>
    <s v="Luftzieher"/>
    <s v="Luftzieher"/>
    <n v="36"/>
    <s v="Produkte"/>
    <s v="BUs"/>
    <s v="Symptome"/>
    <s v="0"/>
    <s v="RWV"/>
    <s v="Cheddar Cheese 50% Block"/>
    <n v="12"/>
    <s v="RWV"/>
    <s v="Cheddar Cheese 50% Block"/>
    <n v="100"/>
    <n v="12"/>
    <d v="2021-09-09T00:00:00"/>
    <s v="Luftzieher"/>
    <s v="Luftzieher"/>
    <s v="Cheddar Cheese 50% Block"/>
  </r>
  <r>
    <s v="Verkauf"/>
    <n v="915"/>
    <d v="2021-09-09T00:00:00"/>
    <s v="Div. Zipfel, ES ohne Verwendung"/>
    <x v="12"/>
    <s v="Schimmel"/>
    <s v="keinen Abnehmer/kein Schälpersonal"/>
    <s v="keinen Abnehmer/Schälen"/>
    <n v="36"/>
    <s v="Produkte"/>
    <s v="BUs"/>
    <s v="Symptome"/>
    <s v="0"/>
    <s v="Verkauf"/>
    <s v="Div. Zipfel, Endstücke"/>
    <n v="12"/>
    <s v="Verkauf"/>
    <s v="Div. Zipfel, Endstücke"/>
    <n v="915"/>
    <n v="12"/>
    <d v="2021-09-09T00:00:00"/>
    <s v="keinen Abnehmer/kein Schälpersonal"/>
    <s v="keinen Abnehmer/Schälen"/>
    <s v="Div. Zipfel, Endstücke"/>
  </r>
  <r>
    <s v="BU1"/>
    <n v="50.6"/>
    <d v="2021-09-09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50.6"/>
    <n v="30"/>
    <d v="2021-09-09T00:00:00"/>
    <m/>
    <m/>
    <s v="Diverses aus Abfüllung"/>
  </r>
  <r>
    <s v="BU1"/>
    <n v="108"/>
    <d v="2021-09-09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08"/>
    <n v="30"/>
    <d v="2021-09-09T00:00:00"/>
    <m/>
    <m/>
    <s v="Diverses aus Abfüllung"/>
  </r>
  <r>
    <s v="Rest"/>
    <n v="2"/>
    <d v="2021-09-09T00:00:00"/>
    <s v="Qualitätssicherung"/>
    <x v="15"/>
    <s v="Qualitätssicherung"/>
    <s v="Sensorik"/>
    <s v="Sensorik"/>
    <n v="36"/>
    <s v="Produkte"/>
    <s v="BUs"/>
    <s v="Symptome"/>
    <s v="0"/>
    <s v="QM"/>
    <s v="Diverses QM"/>
    <n v="74"/>
    <s v="QM"/>
    <s v="Diverses QM"/>
    <n v="2"/>
    <n v="74"/>
    <d v="2021-09-09T00:00:00"/>
    <s v="Sensorik"/>
    <s v="Sensorik"/>
    <s v="Diverses QM"/>
  </r>
  <r>
    <s v="Rest"/>
    <n v="2"/>
    <d v="2021-09-09T00:00:00"/>
    <s v="Qualitätssicherung"/>
    <x v="15"/>
    <s v="Qualitätssicherung"/>
    <s v="Sensorik"/>
    <s v="Sensorik"/>
    <n v="36"/>
    <s v="Produkte"/>
    <s v="BUs"/>
    <s v="Symptome"/>
    <s v="0"/>
    <s v="QM"/>
    <s v="Diverses QM"/>
    <n v="74"/>
    <s v="QM"/>
    <s v="Diverses QM"/>
    <n v="2"/>
    <n v="74"/>
    <d v="2021-09-09T00:00:00"/>
    <s v="Sensorik"/>
    <s v="Sensorik"/>
    <s v="Diverses QM"/>
  </r>
  <r>
    <s v="Rest"/>
    <n v="4.5"/>
    <d v="2021-09-09T00:00:00"/>
    <s v="Qualitätssicherung"/>
    <x v="15"/>
    <s v="Qualitätssicherung"/>
    <s v="Sensorik"/>
    <s v="Sensorik"/>
    <n v="36"/>
    <s v="Produkte"/>
    <s v="BUs"/>
    <s v="Symptome"/>
    <s v="0"/>
    <s v="QM"/>
    <s v="Diverses QM"/>
    <n v="74"/>
    <s v="QM"/>
    <s v="Diverses QM"/>
    <n v="4.5"/>
    <n v="74"/>
    <d v="2021-09-09T00:00:00"/>
    <s v="Sensorik"/>
    <s v="Sensorik"/>
    <s v="Diverses QM"/>
  </r>
  <r>
    <s v="Rest"/>
    <n v="450"/>
    <d v="2021-09-09T00:00:00"/>
    <s v="Fertigware"/>
    <x v="137"/>
    <s v="Schimmel"/>
    <s v="MHD abgelaufen in Logistik"/>
    <s v="in Logistik stehen geblieben"/>
    <n v="36"/>
    <s v="Produkte"/>
    <s v="BUs"/>
    <s v="Symptome"/>
    <s v="0"/>
    <s v="Logistik"/>
    <s v="Käsesnack"/>
    <n v="120"/>
    <s v="Logistik"/>
    <s v="Käsesnack"/>
    <n v="450"/>
    <n v="120"/>
    <d v="2021-09-09T00:00:00"/>
    <s v="MHD abgelaufen in Logistik"/>
    <s v="in Logistik stehen geblieben"/>
    <s v="Käsesnack"/>
  </r>
  <r>
    <s v="Rest"/>
    <n v="25"/>
    <d v="2021-09-09T00:00:00"/>
    <s v="Qualitätssicherung"/>
    <x v="16"/>
    <s v="Qualitätssicherung"/>
    <s v="Laborprobe"/>
    <s v="Laborprobe"/>
    <n v="36"/>
    <s v="Produkte"/>
    <s v="BUs"/>
    <s v="Symptome"/>
    <s v="0"/>
    <s v="Labor"/>
    <s v="Laborproben"/>
    <n v="73"/>
    <s v="Labor"/>
    <s v="Laborproben"/>
    <n v="25"/>
    <n v="73"/>
    <d v="2021-09-09T00:00:00"/>
    <s v="Laborprobe"/>
    <s v="Laborprobe"/>
    <s v="Laborproben"/>
  </r>
  <r>
    <s v="BU3"/>
    <n v="133.6"/>
    <d v="2021-09-10T00:00:00"/>
    <s v="Offen ungeschält VOS"/>
    <x v="133"/>
    <s v="Schimmel"/>
    <s v="VOS &gt; Einsatz"/>
    <s v="VOS &gt; Einsatz"/>
    <n v="36"/>
    <s v="Produkte"/>
    <s v="BUs"/>
    <s v="Symptome"/>
    <n v="66.8"/>
    <s v="Bu3"/>
    <n v="29500593"/>
    <n v="12"/>
    <s v="Bu3"/>
    <n v="29500593"/>
    <n v="133.6"/>
    <n v="12"/>
    <d v="2021-09-10T00:00:00"/>
    <s v="VOS &gt; Einsatz"/>
    <s v="VOS &gt; Einsatz"/>
    <s v="VOS Walnuss Blöcke"/>
  </r>
  <r>
    <s v="BU3"/>
    <n v="35"/>
    <d v="2021-09-10T00:00:00"/>
    <s v="ABS"/>
    <x v="85"/>
    <s v="Schimmel"/>
    <s v="Rest"/>
    <s v="wurde nicht eingesetzt"/>
    <n v="36"/>
    <s v="Produkte"/>
    <s v="BUs"/>
    <s v="Symptome"/>
    <n v="77"/>
    <s v="L18"/>
    <n v="29500754"/>
    <n v="12"/>
    <s v="L18"/>
    <n v="29500754"/>
    <n v="35"/>
    <n v="12"/>
    <d v="2021-09-10T00:00:00"/>
    <s v="Rest"/>
    <s v="wurde nicht eingesetzt"/>
    <s v="ABS Bio Gouda 48%, mitt"/>
  </r>
  <r>
    <s v="BU4"/>
    <n v="19"/>
    <d v="2021-09-10T00:00:00"/>
    <s v="Offen ungeschält ABS"/>
    <x v="104"/>
    <s v="keinen Verwendungszweck"/>
    <s v="keinen Verwendungszweck"/>
    <s v="&lt;500kg/Monat"/>
    <n v="36"/>
    <s v="Produkte"/>
    <s v="BUs"/>
    <s v="Symptome"/>
    <n v="0.19"/>
    <s v="L22"/>
    <n v="29500910"/>
    <n v="61"/>
    <s v="L22"/>
    <n v="29500910"/>
    <n v="19"/>
    <n v="61"/>
    <d v="2021-09-10T00:00:00"/>
    <m/>
    <s v="&lt;500kg/Monat"/>
    <s v="ABS Unser Blütenkäse"/>
  </r>
  <r>
    <s v="BU4"/>
    <n v="19"/>
    <d v="2021-09-10T00:00:00"/>
    <s v="Offen ungeschält ABS"/>
    <x v="104"/>
    <s v="keinen Verwendungszweck"/>
    <s v="keinen Verwendungszweck"/>
    <s v="&lt;500kg/Monat"/>
    <n v="36"/>
    <s v="Produkte"/>
    <s v="BUs"/>
    <s v="Symptome"/>
    <n v="0.19"/>
    <s v="L22"/>
    <n v="29500910"/>
    <n v="61"/>
    <s v="L22"/>
    <n v="29500910"/>
    <n v="19"/>
    <n v="61"/>
    <d v="2021-09-10T00:00:00"/>
    <m/>
    <s v="&lt;500kg/Monat"/>
    <s v="ABS Unser Blütenkäse"/>
  </r>
  <r>
    <s v="BU1"/>
    <n v="22"/>
    <d v="2021-09-10T00:00:00"/>
    <s v="Vorschmelz"/>
    <x v="45"/>
    <s v="Rest"/>
    <s v="geschälte Rinde"/>
    <s v="keine Verwendung möglich"/>
    <n v="36"/>
    <s v="Produkte"/>
    <s v="BUs"/>
    <s v="Symptome"/>
    <n v="0.22"/>
    <s v="RWV"/>
    <n v="29500917"/>
    <n v="60"/>
    <s v="RWV"/>
    <n v="29500917"/>
    <n v="22"/>
    <n v="60"/>
    <d v="2021-09-10T00:00:00"/>
    <s v="geschälte Rinde"/>
    <s v="keine Verwendung möglich"/>
    <s v="VOS-ABS ENTSORGUNG"/>
  </r>
  <r>
    <s v="BU4"/>
    <n v="7"/>
    <d v="2021-09-10T00:00:00"/>
    <s v="Offen ungeschält ABS"/>
    <x v="68"/>
    <s v="keinen Verwendungszweck"/>
    <s v="keinen Verwendungszweck"/>
    <s v="&lt;300kg/Monat"/>
    <n v="36"/>
    <s v="Produkte"/>
    <s v="BUs"/>
    <s v="Symptome"/>
    <n v="10.5"/>
    <s v="L21"/>
    <n v="29501009"/>
    <n v="61"/>
    <s v="L21"/>
    <n v="29501009"/>
    <n v="7"/>
    <n v="61"/>
    <d v="2021-09-10T00:00:00"/>
    <m/>
    <s v="&lt;300kg/Monat"/>
    <s v="ABS Whisky-Nuts"/>
  </r>
  <r>
    <s v="BU4"/>
    <n v="7"/>
    <d v="2021-09-10T00:00:00"/>
    <s v="Offen ungeschält ABS"/>
    <x v="68"/>
    <s v="keinen Verwendungszweck"/>
    <s v="keinen Verwendungszweck"/>
    <s v="&lt;300kg/Monat"/>
    <n v="36"/>
    <s v="Produkte"/>
    <s v="BUs"/>
    <s v="Symptome"/>
    <n v="10.5"/>
    <s v="L21"/>
    <n v="29501009"/>
    <n v="61"/>
    <s v="L21"/>
    <n v="29501009"/>
    <n v="7"/>
    <n v="61"/>
    <d v="2021-09-10T00:00:00"/>
    <m/>
    <s v="&lt;300kg/Monat"/>
    <s v="ABS Whisky-Nuts"/>
  </r>
  <r>
    <s v="BU1"/>
    <n v="115"/>
    <d v="2021-09-10T00:00:00"/>
    <s v="Sammelnr. ungeschält ABS"/>
    <x v="138"/>
    <s v="Schimmel"/>
    <s v="keine Verarbeitung"/>
    <s v="Auftrag abgeschlossen, Reste stehen gelassen"/>
    <n v="36"/>
    <s v="Produkte"/>
    <s v="BUs"/>
    <s v="Symptome"/>
    <n v="287.5"/>
    <s v="Schmelze"/>
    <n v="29600029"/>
    <n v="12"/>
    <s v="Schmelze"/>
    <n v="29600029"/>
    <n v="115"/>
    <n v="12"/>
    <d v="2021-09-10T00:00:00"/>
    <s v="keine Verarbeitung"/>
    <s v="Auftrag abgeschlossen, Reste stehen gelassen"/>
    <s v="ABS 40-60% WSCH"/>
  </r>
  <r>
    <s v="BU1"/>
    <n v="13"/>
    <d v="2021-09-10T00:00:00"/>
    <s v="Vakuumierter ABS ungeschält"/>
    <x v="139"/>
    <s v="Rest"/>
    <s v="Schmutz"/>
    <s v="Schmutz"/>
    <n v="36"/>
    <s v="Produkte"/>
    <s v="BUs"/>
    <s v="Symptome"/>
    <s v="0"/>
    <s v="Abfüllung"/>
    <n v="49500173"/>
    <n v="42"/>
    <s v="Abfüllung"/>
    <n v="49500173"/>
    <n v="13"/>
    <n v="42"/>
    <d v="2021-09-10T00:00:00"/>
    <m/>
    <s v="Schmutz"/>
    <s v="ABS BERGBAU-MAAS-VAKU"/>
  </r>
  <r>
    <s v="BU3"/>
    <n v="606"/>
    <d v="2021-09-10T00:00:00"/>
    <s v="Vakuumierter VOS vegan"/>
    <x v="10"/>
    <s v="keinen Verwendungszweck"/>
    <s v="VOS &gt; Einsatz (vegan)"/>
    <s v="-"/>
    <n v="36"/>
    <s v="Produkte"/>
    <s v="BUs"/>
    <s v="Symptome"/>
    <n v="311.48399999999998"/>
    <s v="L1"/>
    <n v="49900001"/>
    <n v="61"/>
    <s v="L1"/>
    <n v="49900001"/>
    <n v="606"/>
    <n v="61"/>
    <d v="2021-09-10T00:00:00"/>
    <s v="VOS &gt; Einsatz (vegan)"/>
    <m/>
    <s v="VOS VEG-SCH-MILD-VAKU"/>
  </r>
  <r>
    <s v="BU3"/>
    <n v="2613"/>
    <d v="2021-09-10T00:00:00"/>
    <s v="Vakuumierter VOS vegan"/>
    <x v="11"/>
    <s v="keinen Verwendungszweck"/>
    <s v="VOS &gt; Einsatz (vegan)"/>
    <s v="-"/>
    <n v="36"/>
    <s v="Produkte"/>
    <s v="BUs"/>
    <s v="Symptome"/>
    <n v="1343.0820000000001"/>
    <s v="L1"/>
    <n v="49900002"/>
    <n v="61"/>
    <s v="L1"/>
    <n v="49900002"/>
    <n v="2613"/>
    <n v="61"/>
    <d v="2021-09-10T00:00:00"/>
    <s v="VOS &gt; Einsatz (vegan)"/>
    <m/>
    <s v="VOS VEG-SCH-WÜRZIG-VAKU"/>
  </r>
  <r>
    <s v="Rest"/>
    <n v="777.6"/>
    <d v="2021-09-10T00:00:00"/>
    <s v="Fertigware"/>
    <x v="140"/>
    <s v="Rest"/>
    <s v="Retoure"/>
    <s v="Rückrufaktion"/>
    <n v="36"/>
    <s v="Produkte"/>
    <s v="BUs"/>
    <s v="Symptome"/>
    <s v="0"/>
    <s v="Logistik"/>
    <n v="57000277"/>
    <n v="22"/>
    <s v="Logistik"/>
    <n v="57000277"/>
    <n v="777.6"/>
    <n v="22"/>
    <d v="2021-09-10T00:00:00"/>
    <s v="Retoure"/>
    <s v="Rückrufaktion"/>
    <s v="Black Forest Räucherkäs"/>
  </r>
  <r>
    <s v="BU2"/>
    <n v="30"/>
    <d v="2021-09-10T00:00:00"/>
    <s v="Rohware"/>
    <x v="21"/>
    <s v="Schimmel"/>
    <s v="Luftzieher/Folienriss durch Transport"/>
    <s v="Luftzieher/Folienriss durch Transport"/>
    <n v="36"/>
    <s v="Produkte"/>
    <s v="BUs"/>
    <s v="Symptome"/>
    <s v="0"/>
    <s v="BU2"/>
    <s v="Blöcke"/>
    <n v="12"/>
    <s v="BU2"/>
    <s v="Blöcke"/>
    <n v="30"/>
    <n v="12"/>
    <d v="2021-09-10T00:00:00"/>
    <s v="Luftzieher/Folienriss durch Transport"/>
    <s v="Luftzieher/Folienriss durch Transport"/>
    <s v="Blöcke"/>
  </r>
  <r>
    <s v="BU1"/>
    <n v="16"/>
    <d v="2021-09-10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6"/>
    <n v="30"/>
    <d v="2021-09-10T00:00:00"/>
    <m/>
    <m/>
    <s v="Diverses aus Abfüllung"/>
  </r>
  <r>
    <s v="BU1"/>
    <n v="19"/>
    <d v="2021-09-10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9"/>
    <n v="30"/>
    <d v="2021-09-10T00:00:00"/>
    <m/>
    <m/>
    <s v="Diverses aus Abfüllung"/>
  </r>
  <r>
    <s v="BU1"/>
    <n v="81"/>
    <d v="2021-09-10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81"/>
    <n v="30"/>
    <d v="2021-09-10T00:00:00"/>
    <m/>
    <m/>
    <s v="Diverses aus Abfüllung"/>
  </r>
  <r>
    <s v="BU1"/>
    <n v="120"/>
    <d v="2021-09-10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20"/>
    <n v="30"/>
    <d v="2021-09-10T00:00:00"/>
    <m/>
    <m/>
    <s v="Diverses aus Abfüllung"/>
  </r>
  <r>
    <s v="BU1"/>
    <n v="141.4"/>
    <d v="2021-09-10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41.4"/>
    <n v="30"/>
    <d v="2021-09-10T00:00:00"/>
    <m/>
    <m/>
    <s v="Diverses aus Abfüllung"/>
  </r>
  <r>
    <s v="BU1"/>
    <n v="210"/>
    <d v="2021-09-10T00:00:00"/>
    <s v="Diverses"/>
    <x v="14"/>
    <s v="Linienbezogen"/>
    <s v="Reinigung"/>
    <s v="-"/>
    <n v="36"/>
    <s v="Produkte"/>
    <s v="BUs"/>
    <s v="Symptome"/>
    <s v="0"/>
    <s v="Abfüllung"/>
    <s v="Diverses aus Abfüllung"/>
    <n v="10"/>
    <s v="Abfüllung"/>
    <s v="Diverses aus Abfüllung"/>
    <n v="210"/>
    <n v="10"/>
    <d v="2021-09-10T00:00:00"/>
    <m/>
    <m/>
    <s v="Diverses aus Abfüllung"/>
  </r>
  <r>
    <s v="Rest"/>
    <n v="5.8"/>
    <d v="2021-09-10T00:00:00"/>
    <s v="Qualitätssicherung"/>
    <x v="15"/>
    <s v="Qualitätssicherung"/>
    <s v="Sensorik"/>
    <s v="Sensorik"/>
    <n v="36"/>
    <s v="Produkte"/>
    <s v="BUs"/>
    <s v="Symptome"/>
    <s v="0"/>
    <s v="QM"/>
    <s v="Diverses QM"/>
    <n v="74"/>
    <s v="QM"/>
    <s v="Diverses QM"/>
    <n v="5.8"/>
    <n v="74"/>
    <d v="2021-09-10T00:00:00"/>
    <s v="Sensorik"/>
    <s v="Sensorik"/>
    <s v="Diverses QM"/>
  </r>
  <r>
    <s v="Rest"/>
    <n v="7.2"/>
    <d v="2021-09-10T00:00:00"/>
    <s v="Qualitätssicherung"/>
    <x v="16"/>
    <s v="Qualitätssicherung"/>
    <s v="Einwaage Labor"/>
    <s v="Einwaage Labor"/>
    <n v="36"/>
    <s v="Produkte"/>
    <s v="BUs"/>
    <s v="Symptome"/>
    <s v="0"/>
    <s v="Labor"/>
    <s v="Laborproben"/>
    <n v="71"/>
    <s v="Labor"/>
    <s v="Laborproben"/>
    <n v="7.2"/>
    <n v="71"/>
    <d v="2021-09-10T00:00:00"/>
    <s v="Einwaage Labor"/>
    <s v="Einwaage Labor"/>
    <s v="Laborproben"/>
  </r>
  <r>
    <s v="Rest"/>
    <n v="135.80000000000001"/>
    <d v="2021-09-10T00:00:00"/>
    <s v="Qualitätssicherung"/>
    <x v="16"/>
    <s v="Qualitätssicherung"/>
    <s v="Laborprobe"/>
    <s v="Laborprobe"/>
    <n v="36"/>
    <s v="Produkte"/>
    <s v="BUs"/>
    <s v="Symptome"/>
    <s v="0"/>
    <s v="Labor"/>
    <s v="Laborproben"/>
    <n v="73"/>
    <s v="Labor"/>
    <s v="Laborproben"/>
    <n v="135.80000000000001"/>
    <n v="73"/>
    <d v="2021-09-10T00:00:00"/>
    <s v="Laborprobe"/>
    <s v="Laborprobe"/>
    <s v="Laborproben"/>
  </r>
  <r>
    <s v="Rest"/>
    <n v="175.5"/>
    <d v="2021-09-10T00:00:00"/>
    <s v="Qualitätssicherung"/>
    <x v="25"/>
    <s v="Qualitätssicherung"/>
    <s v="Rückstellproben"/>
    <s v="Rückstellproben"/>
    <n v="36"/>
    <s v="Produkte"/>
    <s v="BUs"/>
    <s v="Symptome"/>
    <s v="0"/>
    <s v="Labor"/>
    <s v="Rückstellproben"/>
    <n v="70"/>
    <s v="Labor"/>
    <s v="Rückstellproben"/>
    <n v="175.5"/>
    <n v="70"/>
    <d v="2021-09-10T00:00:00"/>
    <s v="Rückstellproben"/>
    <s v="Rückstellproben"/>
    <s v="Rückstellproben"/>
  </r>
  <r>
    <s v="BU4"/>
    <n v="19"/>
    <d v="2021-09-13T00:00:00"/>
    <s v="Rohware"/>
    <x v="141"/>
    <s v="Schimmel"/>
    <s v="Rest"/>
    <s v="wurde nicht eingesetzt"/>
    <n v="37"/>
    <s v="Produkte"/>
    <s v="BUs"/>
    <s v="Symptome"/>
    <s v="0"/>
    <s v="BU4"/>
    <n v="23000532"/>
    <n v="12"/>
    <s v="BU4"/>
    <n v="23000532"/>
    <n v="19"/>
    <n v="12"/>
    <d v="2021-09-13T00:00:00"/>
    <s v="Rest"/>
    <s v="wurde nicht eingesetzt"/>
    <s v="Mediterraner Kräuterkäs"/>
  </r>
  <r>
    <s v="BU1"/>
    <n v="72"/>
    <d v="2021-09-13T00:00:00"/>
    <s v="Rest"/>
    <x v="142"/>
    <s v="Rest"/>
    <s v="Metall"/>
    <s v="Metall"/>
    <n v="37"/>
    <s v="Produkte"/>
    <s v="BUs"/>
    <s v="Symptome"/>
    <n v="207.60480000000001"/>
    <s v="Schmelze"/>
    <n v="23500290"/>
    <n v="40"/>
    <s v="Schmelze"/>
    <n v="23500290"/>
    <n v="72"/>
    <n v="40"/>
    <d v="2021-09-13T00:00:00"/>
    <m/>
    <s v="Metall"/>
    <s v="PFEF-RING WOLFEN LOCH-1"/>
  </r>
  <r>
    <s v="Verkauf"/>
    <n v="377"/>
    <d v="2021-09-13T00:00:00"/>
    <s v="Offen ungeschält VOS"/>
    <x v="26"/>
    <s v="Schimmel"/>
    <s v="keinen Abnehmer/kein Schälpersonal"/>
    <s v="keinen Abnehmer/Schälen"/>
    <n v="37"/>
    <s v="Produkte"/>
    <s v="BUs"/>
    <s v="Symptome"/>
    <n v="188.5"/>
    <s v="Verkauf"/>
    <n v="29500527"/>
    <n v="12"/>
    <s v="Verkauf"/>
    <n v="29500527"/>
    <n v="377"/>
    <n v="12"/>
    <d v="2021-09-13T00:00:00"/>
    <s v="keinen Abnehmer/kein Schälpersonal"/>
    <s v="keinen Abnehmer/Schälen"/>
    <s v="VOS Räucher Chili Vorsc"/>
  </r>
  <r>
    <s v="Verkauf"/>
    <n v="389.8"/>
    <d v="2021-09-13T00:00:00"/>
    <s v="Offen ungeschält VOS"/>
    <x v="27"/>
    <s v="Schimmel"/>
    <s v="keinen Abnehmer/kein Schälpersonal"/>
    <s v="keinen Abnehmer/Schälen"/>
    <n v="37"/>
    <s v="Produkte"/>
    <s v="BUs"/>
    <s v="Symptome"/>
    <n v="194.9"/>
    <s v="Verkauf"/>
    <n v="29500528"/>
    <n v="12"/>
    <s v="Verkauf"/>
    <n v="29500528"/>
    <n v="389.8"/>
    <n v="12"/>
    <d v="2021-09-13T00:00:00"/>
    <s v="keinen Abnehmer/kein Schälpersonal"/>
    <s v="keinen Abnehmer/Schälen"/>
    <s v="VOS Räucher Schinken Vo"/>
  </r>
  <r>
    <s v="Rest"/>
    <n v="27.2"/>
    <d v="2021-09-13T00:00:00"/>
    <s v="Offen ungeschält VOS"/>
    <x v="143"/>
    <s v="Rest"/>
    <s v="Retoure"/>
    <s v="Retoure"/>
    <n v="37"/>
    <s v="Produkte"/>
    <s v="BUs"/>
    <s v="Symptome"/>
    <n v="13.6"/>
    <s v="Rest"/>
    <n v="29500622"/>
    <n v="22"/>
    <s v="Rest"/>
    <n v="29500622"/>
    <n v="27.2"/>
    <n v="22"/>
    <d v="2021-09-13T00:00:00"/>
    <s v="Retoure"/>
    <s v="Retoure"/>
    <s v="VOS GRW Natur 45% OGT"/>
  </r>
  <r>
    <s v="BU1"/>
    <n v="11"/>
    <d v="2021-09-13T00:00:00"/>
    <s v="Vorschmelz"/>
    <x v="45"/>
    <s v="Rest"/>
    <s v="geschälte Rinde"/>
    <s v="keine Verwendung möglich"/>
    <n v="37"/>
    <s v="Produkte"/>
    <s v="BUs"/>
    <s v="Symptome"/>
    <n v="0.11"/>
    <s v="RWV"/>
    <n v="29500917"/>
    <n v="60"/>
    <s v="RWV"/>
    <n v="29500917"/>
    <n v="11"/>
    <n v="60"/>
    <d v="2021-09-13T00:00:00"/>
    <s v="geschälte Rinde"/>
    <s v="keine Verwendung möglich"/>
    <s v="VOS-ABS ENTSORGUNG"/>
  </r>
  <r>
    <s v="BU1"/>
    <n v="42"/>
    <d v="2021-09-13T00:00:00"/>
    <s v="Vorschmelz"/>
    <x v="45"/>
    <s v="Rest"/>
    <s v="geschälte Rinde"/>
    <s v="keine Verwendung möglich"/>
    <n v="37"/>
    <s v="Produkte"/>
    <s v="BUs"/>
    <s v="Symptome"/>
    <n v="0.42"/>
    <s v="RWV"/>
    <n v="29500917"/>
    <n v="60"/>
    <s v="RWV"/>
    <n v="29500917"/>
    <n v="42"/>
    <n v="60"/>
    <d v="2021-09-13T00:00:00"/>
    <s v="geschälte Rinde"/>
    <s v="keine Verwendung möglich"/>
    <s v="VOS-ABS ENTSORGUNG"/>
  </r>
  <r>
    <s v="BU1"/>
    <n v="45"/>
    <d v="2021-09-13T00:00:00"/>
    <s v="Vorschmelz"/>
    <x v="45"/>
    <s v="Rest"/>
    <s v="geschälte Rinde"/>
    <s v="keine Verwendung möglich"/>
    <n v="37"/>
    <s v="Produkte"/>
    <s v="BUs"/>
    <s v="Symptome"/>
    <n v="0.45"/>
    <s v="RWV"/>
    <n v="29500917"/>
    <n v="60"/>
    <s v="RWV"/>
    <n v="29500917"/>
    <n v="45"/>
    <n v="60"/>
    <d v="2021-09-13T00:00:00"/>
    <s v="geschälte Rinde"/>
    <s v="keine Verwendung möglich"/>
    <s v="VOS-ABS ENTSORGUNG"/>
  </r>
  <r>
    <s v="BU1"/>
    <n v="16"/>
    <d v="2021-09-13T00:00:00"/>
    <s v="Offen ungeschält VOS"/>
    <x v="144"/>
    <s v="Schimmel"/>
    <s v="keine Verarbeitung"/>
    <s v="Aufgrund Konsistenz nicht genommen. Zu wenig VOS verarbeitet. Vom Warmen ins Kalte -&gt; Schimmel"/>
    <n v="37"/>
    <s v="Produkte"/>
    <s v="BUs"/>
    <s v="Symptome"/>
    <n v="8"/>
    <s v="Schmelze"/>
    <n v="29500948"/>
    <n v="12"/>
    <s v="Schmelze"/>
    <n v="29500948"/>
    <n v="16"/>
    <n v="12"/>
    <d v="2021-09-13T00:00:00"/>
    <s v="keine Verarbeitung"/>
    <s v="Aufgrund Konsistenz nicht genommen. Zu wenig VOS verarbeitet. Vom Warmen ins Kalte -&gt; Schimmel"/>
    <s v="VOS URW-VS-SPICKER-NATU"/>
  </r>
  <r>
    <s v="BU1"/>
    <n v="47"/>
    <d v="2021-09-13T00:00:00"/>
    <s v="Offen ungeschält VOS"/>
    <x v="86"/>
    <s v="Schimmel"/>
    <s v="keine Verarbeitung"/>
    <s v="Aufgrund Konsistenz nicht genommen. Zu wenig VOS verarbeitet. Vom Warmen ins Kalte -&gt; Schimmel"/>
    <n v="37"/>
    <s v="Produkte"/>
    <s v="BUs"/>
    <s v="Symptome"/>
    <n v="23.5"/>
    <s v="Schmelze"/>
    <n v="29500949"/>
    <n v="12"/>
    <s v="Schmelze"/>
    <n v="29500949"/>
    <n v="47"/>
    <n v="12"/>
    <d v="2021-09-13T00:00:00"/>
    <s v="keine Verarbeitung"/>
    <s v="Aufgrund Konsistenz nicht genommen. Zu wenig VOS verarbeitet. Vom Warmen ins Kalte -&gt; Schimmel"/>
    <s v="VOS URW-VS-SCHI"/>
  </r>
  <r>
    <s v="BU3"/>
    <n v="148"/>
    <d v="2021-09-13T00:00:00"/>
    <s v="Offen ungeschält ABS"/>
    <x v="30"/>
    <s v="Linienbezogen"/>
    <s v="gemischtes Produkt"/>
    <s v="-"/>
    <n v="37"/>
    <s v="Produkte"/>
    <s v="BUs"/>
    <s v="Symptome"/>
    <n v="148"/>
    <s v="L33"/>
    <n v="29501003"/>
    <n v="81"/>
    <s v="L33"/>
    <n v="29501003"/>
    <n v="148"/>
    <n v="81"/>
    <d v="2021-09-13T00:00:00"/>
    <m/>
    <m/>
    <s v="ABS CHED-PF-KRÄUK gemis"/>
  </r>
  <r>
    <s v="Verkauf"/>
    <n v="276"/>
    <d v="2021-09-13T00:00:00"/>
    <s v="Offen ungeschält VOS"/>
    <x v="31"/>
    <s v="Schimmel"/>
    <s v="keinen Abnehmer/kein Schälpersonal"/>
    <s v="keinen Abnehmer/Schälen"/>
    <n v="37"/>
    <s v="Produkte"/>
    <s v="BUs"/>
    <s v="Symptome"/>
    <n v="138"/>
    <s v="Verkauf"/>
    <n v="29501022"/>
    <n v="12"/>
    <s v="Verkauf"/>
    <n v="29501022"/>
    <n v="276"/>
    <n v="12"/>
    <d v="2021-09-13T00:00:00"/>
    <s v="keinen Abnehmer/kein Schälpersonal"/>
    <s v="keinen Abnehmer/Schälen"/>
    <s v="VOS RW NATUR AMM CO REZ"/>
  </r>
  <r>
    <s v="BU3"/>
    <n v="36"/>
    <d v="2021-09-13T00:00:00"/>
    <s v="Offen ungeschält ABS"/>
    <x v="18"/>
    <s v="Rest"/>
    <s v="Schmutz"/>
    <s v="-"/>
    <n v="37"/>
    <s v="Produkte"/>
    <s v="BUs"/>
    <s v="Symptome"/>
    <n v="36"/>
    <s v="L33"/>
    <n v="29501032"/>
    <n v="42"/>
    <s v="L33"/>
    <n v="29501032"/>
    <n v="36"/>
    <n v="42"/>
    <d v="2021-09-13T00:00:00"/>
    <m/>
    <m/>
    <s v="ABS CHED-ROT MIT ß-CARO"/>
  </r>
  <r>
    <s v="BU3"/>
    <n v="30"/>
    <d v="2021-09-13T00:00:00"/>
    <s v="Offen ungeschält ABS"/>
    <x v="18"/>
    <s v="Rest"/>
    <s v="Schmutz"/>
    <s v="-"/>
    <n v="37"/>
    <s v="Produkte"/>
    <s v="BUs"/>
    <s v="Symptome"/>
    <n v="30"/>
    <s v="L33"/>
    <n v="29501032"/>
    <n v="42"/>
    <s v="L33"/>
    <n v="29501032"/>
    <n v="30"/>
    <n v="42"/>
    <d v="2021-09-13T00:00:00"/>
    <m/>
    <m/>
    <s v="ABS CHED-ROT MIT ß-CARO"/>
  </r>
  <r>
    <s v="BU1"/>
    <n v="47"/>
    <d v="2021-09-13T00:00:00"/>
    <s v="Offen ungeschält VOS"/>
    <x v="5"/>
    <s v="Schimmel"/>
    <s v="keine Verarbeitung"/>
    <s v="Aufgrund Konsistenz nicht genommen. Zu wenig VOS verarbeitet. Vom Warmen ins Kalte -&gt; Schimmel"/>
    <n v="37"/>
    <s v="Produkte"/>
    <s v="BUs"/>
    <s v="Symptome"/>
    <n v="23.5"/>
    <s v="Schmelze"/>
    <n v="29501052"/>
    <n v="12"/>
    <s v="Schmelze"/>
    <n v="29501052"/>
    <n v="47"/>
    <n v="12"/>
    <d v="2021-09-13T00:00:00"/>
    <s v="keine Verarbeitung"/>
    <s v="Aufgrund Konsistenz nicht genommen. Zu wenig VOS verarbeitet. Vom Warmen ins Kalte -&gt; Schimmel"/>
    <s v="VOS URW-SPASTUP-3500034"/>
  </r>
  <r>
    <s v="Verkauf"/>
    <n v="268"/>
    <d v="2021-09-13T00:00:00"/>
    <s v="Offen Zipfel"/>
    <x v="34"/>
    <s v="Schimmel"/>
    <s v="keinen Abnehmer/kein Schälpersonal"/>
    <s v="keinen Abnehmer/Schälen"/>
    <n v="37"/>
    <s v="Produkte"/>
    <s v="BUs"/>
    <s v="Symptome"/>
    <n v="134"/>
    <s v="Verkauf"/>
    <n v="29501063"/>
    <n v="12"/>
    <s v="Verkauf"/>
    <n v="29501063"/>
    <n v="268"/>
    <n v="12"/>
    <d v="2021-09-13T00:00:00"/>
    <s v="keinen Abnehmer/kein Schälpersonal"/>
    <s v="keinen Abnehmer/Schälen"/>
    <s v="VOS GRW-NATUR ZIPFEL 35"/>
  </r>
  <r>
    <s v="Verkauf"/>
    <n v="422"/>
    <d v="2021-09-13T00:00:00"/>
    <s v="Offen Zipfel"/>
    <x v="34"/>
    <s v="Schimmel"/>
    <s v="keinen Abnehmer/kein Schälpersonal"/>
    <s v="keinen Abnehmer/Schälen"/>
    <n v="37"/>
    <s v="Produkte"/>
    <s v="BUs"/>
    <s v="Symptome"/>
    <n v="211"/>
    <s v="Verkauf"/>
    <n v="29501063"/>
    <n v="12"/>
    <s v="Verkauf"/>
    <n v="29501063"/>
    <n v="422"/>
    <n v="12"/>
    <d v="2021-09-13T00:00:00"/>
    <s v="keinen Abnehmer/kein Schälpersonal"/>
    <s v="keinen Abnehmer/Schälen"/>
    <s v="VOS GRW-NATUR ZIPFEL 35"/>
  </r>
  <r>
    <s v="Verkauf"/>
    <n v="459"/>
    <d v="2021-09-13T00:00:00"/>
    <s v="Offen Endstücke"/>
    <x v="36"/>
    <s v="Schimmel"/>
    <s v="keinen Abnehmer/kein Schälpersonal"/>
    <s v="keinen Abnehmer/Schälen"/>
    <n v="37"/>
    <s v="Produkte"/>
    <s v="BUs"/>
    <s v="Symptome"/>
    <n v="229.5"/>
    <s v="Verkauf"/>
    <n v="29501070"/>
    <n v="12"/>
    <s v="Verkauf"/>
    <n v="29501070"/>
    <n v="459"/>
    <n v="12"/>
    <d v="2021-09-13T00:00:00"/>
    <s v="keinen Abnehmer/kein Schälpersonal"/>
    <s v="keinen Abnehmer/Schälen"/>
    <s v="VOS GRW-SCHI-NAT ENDSTÜ"/>
  </r>
  <r>
    <s v="Verkauf"/>
    <n v="435"/>
    <d v="2021-09-13T00:00:00"/>
    <s v="Offen Zipfel"/>
    <x v="97"/>
    <s v="Schimmel"/>
    <s v="keinen Abnehmer/kein Schälpersonal"/>
    <s v="keinen Abnehmer/Schälen"/>
    <n v="37"/>
    <s v="Produkte"/>
    <s v="BUs"/>
    <s v="Symptome"/>
    <n v="217.5"/>
    <s v="Verkauf"/>
    <n v="29501082"/>
    <n v="12"/>
    <s v="Verkauf"/>
    <n v="29501082"/>
    <n v="435"/>
    <n v="12"/>
    <d v="2021-09-13T00:00:00"/>
    <s v="keinen Abnehmer/kein Schälpersonal"/>
    <s v="keinen Abnehmer/Schälen"/>
    <s v="VOS RW-NATUR-EXTRA ZIPF"/>
  </r>
  <r>
    <s v="BU1"/>
    <n v="22"/>
    <d v="2021-09-13T00:00:00"/>
    <s v="Sammelnr. ungeschält VS"/>
    <x v="145"/>
    <s v="Schimmel"/>
    <s v="keine Verarbeitung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  <s v="Schmelze"/>
    <n v="29600009"/>
    <n v="22"/>
    <n v="12"/>
    <d v="2021-09-13T00:00:00"/>
    <s v="keine Verarbeitung"/>
    <s v="Aufgrund Konsistenz nicht genommen. Zu wenig VOS verarbeitet. Vom Warmen ins Kalte -&gt; Schimmel"/>
    <s v="VS GRS Natur OGT"/>
  </r>
  <r>
    <s v="BU3"/>
    <n v="54"/>
    <d v="2021-09-13T00:00:00"/>
    <s v="Offen vegan"/>
    <x v="134"/>
    <s v="keinen Verwendungszweck"/>
    <s v="VOS &gt; Einsatz (vegan)"/>
    <s v="-"/>
    <n v="37"/>
    <s v="Produkte"/>
    <s v="BUs"/>
    <s v="Symptome"/>
    <n v="27"/>
    <s v="L1"/>
    <n v="29900003"/>
    <n v="61"/>
    <s v="L1"/>
    <n v="29900003"/>
    <n v="54"/>
    <n v="61"/>
    <d v="2021-09-13T00:00:00"/>
    <s v="VOS &gt; Einsatz (vegan)"/>
    <m/>
    <s v="VOS VEG-SCH WÜRZIG"/>
  </r>
  <r>
    <s v="BU1"/>
    <n v="276"/>
    <d v="2021-09-13T00:00:00"/>
    <s v="ganze Würste"/>
    <x v="146"/>
    <s v="Schimmel"/>
    <s v="Qualitätsfehler"/>
    <s v="unterfüllt"/>
    <n v="37"/>
    <s v="Produkte"/>
    <s v="BUs"/>
    <s v="Symptome"/>
    <s v="0"/>
    <s v="Abfüllung"/>
    <n v="31000098"/>
    <n v="120"/>
    <s v="Abfüllung"/>
    <n v="31000098"/>
    <n v="276"/>
    <n v="120"/>
    <d v="2021-09-13T00:00:00"/>
    <s v="Qualitätsfehler"/>
    <s v="unterfüllt"/>
    <s v="Würste 6000g Räucher fü"/>
  </r>
  <r>
    <s v="BU1"/>
    <n v="97.199999999999989"/>
    <d v="2021-09-13T00:00:00"/>
    <s v="Räucherwürste"/>
    <x v="147"/>
    <s v="Linienbezogen"/>
    <s v="Darm geplatzt"/>
    <s v="Darm geplatzt"/>
    <n v="37"/>
    <s v="Produkte"/>
    <s v="BUs"/>
    <s v="Symptome"/>
    <s v="0"/>
    <s v="Abfüllung"/>
    <n v="32000107"/>
    <n v="34"/>
    <s v="Abfüllung"/>
    <n v="32000107"/>
    <n v="97.199999999999989"/>
    <n v="34"/>
    <d v="2021-09-13T00:00:00"/>
    <m/>
    <s v="Darm geplatzt"/>
    <s v="GRW CHILI-NAT 7,2GK NEU"/>
  </r>
  <r>
    <s v="BU1"/>
    <n v="75"/>
    <d v="2021-09-13T00:00:00"/>
    <s v="Rest"/>
    <x v="148"/>
    <s v="Schimmel"/>
    <s v="Luftzieher"/>
    <s v="Luftzieher"/>
    <n v="37"/>
    <s v="Produkte"/>
    <s v="BUs"/>
    <s v="Symptome"/>
    <n v="3091.9425000000001"/>
    <s v="RWV"/>
    <n v="47000175"/>
    <n v="12"/>
    <s v="RWV"/>
    <n v="47000175"/>
    <n v="75"/>
    <n v="12"/>
    <d v="2021-09-13T00:00:00"/>
    <s v="Luftzieher"/>
    <s v="Luftzieher"/>
    <s v="Schmelzkäsezubereitung"/>
  </r>
  <r>
    <s v="BU2"/>
    <n v="30"/>
    <d v="2021-09-13T00:00:00"/>
    <s v="Rohware"/>
    <x v="21"/>
    <s v="Schimmel"/>
    <s v="Luftzieher/Folienriss durch Transport"/>
    <s v="Luftzieher/Folienriss durch Transport"/>
    <n v="37"/>
    <s v="Produkte"/>
    <s v="BUs"/>
    <s v="Symptome"/>
    <s v="0"/>
    <s v="BU2"/>
    <s v="Blöcke"/>
    <n v="12"/>
    <s v="BU2"/>
    <s v="Blöcke"/>
    <n v="30"/>
    <n v="12"/>
    <d v="2021-09-13T00:00:00"/>
    <s v="Luftzieher/Folienriss durch Transport"/>
    <s v="Luftzieher/Folienriss durch Transport"/>
    <s v="Blöcke"/>
  </r>
  <r>
    <s v="Verkauf"/>
    <n v="522"/>
    <d v="2021-09-13T00:00:00"/>
    <s v="Div. Zipfel, ES ohne Verwendung"/>
    <x v="12"/>
    <s v="Schimmel"/>
    <s v="keinen Abnehmer/kein Schälpersonal"/>
    <s v="keinen Abnehmer/Schälen"/>
    <n v="37"/>
    <s v="Produkte"/>
    <s v="BUs"/>
    <s v="Symptome"/>
    <s v="0"/>
    <s v="Verkauf"/>
    <s v="Div. Zipfel, Endstücke"/>
    <n v="12"/>
    <s v="Verkauf"/>
    <s v="Div. Zipfel, Endstücke"/>
    <n v="522"/>
    <n v="12"/>
    <d v="2021-09-13T00:00:00"/>
    <s v="keinen Abnehmer/kein Schälpersonal"/>
    <s v="keinen Abnehmer/Schälen"/>
    <s v="Div. Zipfel, Endstücke"/>
  </r>
  <r>
    <s v="BU1"/>
    <n v="7"/>
    <d v="2021-09-13T00:00:00"/>
    <s v="-"/>
    <x v="12"/>
    <s v="Schimmel"/>
    <s v="keine Verarbeitung"/>
    <s v="VOS &gt; Einsatz"/>
    <n v="37"/>
    <s v="Produkte"/>
    <s v="BUs"/>
    <s v="Symptome"/>
    <s v="0"/>
    <s v="Abfüllung"/>
    <s v="Div. Zipfel, Endstücke"/>
    <n v="12"/>
    <s v="Abfüllung"/>
    <s v="Div. Zipfel, Endstücke"/>
    <n v="7"/>
    <n v="12"/>
    <d v="2021-09-13T00:00:00"/>
    <s v="keine Verarbeitung"/>
    <s v="VOS &gt; Einsatz"/>
    <s v="Div. Zipfel, Endstücke"/>
  </r>
  <r>
    <s v="BU1"/>
    <n v="52"/>
    <d v="2021-09-13T00:00:00"/>
    <s v="-"/>
    <x v="12"/>
    <s v="Schimmel"/>
    <s v="keine Verarbeitung"/>
    <s v="VOS &gt; Einsatz"/>
    <n v="37"/>
    <s v="Produkte"/>
    <s v="BUs"/>
    <s v="Symptome"/>
    <s v="0"/>
    <s v="Abfüllung"/>
    <s v="Div. Zipfel, Endstücke"/>
    <n v="12"/>
    <s v="Abfüllung"/>
    <s v="Div. Zipfel, Endstücke"/>
    <n v="52"/>
    <n v="12"/>
    <d v="2021-09-13T00:00:00"/>
    <s v="keine Verarbeitung"/>
    <s v="VOS &gt; Einsatz"/>
    <s v="Div. Zipfel, Endstücke"/>
  </r>
  <r>
    <s v="BU1"/>
    <n v="32"/>
    <d v="2021-09-13T00:00:00"/>
    <s v="Diverses"/>
    <x v="13"/>
    <s v="Linienbezogen"/>
    <s v="Maschinenabfall"/>
    <s v="-"/>
    <n v="37"/>
    <s v="Produkte"/>
    <s v="BUs"/>
    <s v="Symptome"/>
    <s v="0"/>
    <s v="Abfüllung"/>
    <s v="Diverses"/>
    <n v="30"/>
    <s v="Abfüllung"/>
    <s v="Diverses"/>
    <n v="32"/>
    <n v="30"/>
    <d v="2021-09-13T00:00:00"/>
    <m/>
    <m/>
    <s v="Diverses"/>
  </r>
  <r>
    <s v="BU1"/>
    <n v="12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12"/>
    <n v="30"/>
    <d v="2021-09-13T00:00:00"/>
    <m/>
    <m/>
    <s v="Diverses aus Abfüllung"/>
  </r>
  <r>
    <s v="BU1"/>
    <n v="14.8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14.8"/>
    <n v="30"/>
    <d v="2021-09-13T00:00:00"/>
    <m/>
    <m/>
    <s v="Diverses aus Abfüllung"/>
  </r>
  <r>
    <s v="BU1"/>
    <n v="23.4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23.4"/>
    <n v="30"/>
    <d v="2021-09-13T00:00:00"/>
    <m/>
    <m/>
    <s v="Diverses aus Abfüllung"/>
  </r>
  <r>
    <s v="BU1"/>
    <n v="24.2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24.2"/>
    <n v="30"/>
    <d v="2021-09-13T00:00:00"/>
    <m/>
    <m/>
    <s v="Diverses aus Abfüllung"/>
  </r>
  <r>
    <s v="BU1"/>
    <n v="31.6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31.6"/>
    <n v="30"/>
    <d v="2021-09-13T00:00:00"/>
    <m/>
    <m/>
    <s v="Diverses aus Abfüllung"/>
  </r>
  <r>
    <s v="BU1"/>
    <n v="44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44"/>
    <n v="30"/>
    <d v="2021-09-13T00:00:00"/>
    <m/>
    <m/>
    <s v="Diverses aus Abfüllung"/>
  </r>
  <r>
    <s v="BU1"/>
    <n v="50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50"/>
    <n v="30"/>
    <d v="2021-09-13T00:00:00"/>
    <m/>
    <m/>
    <s v="Diverses aus Abfüllung"/>
  </r>
  <r>
    <s v="BU1"/>
    <n v="53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53"/>
    <n v="30"/>
    <d v="2021-09-13T00:00:00"/>
    <m/>
    <m/>
    <s v="Diverses aus Abfüllung"/>
  </r>
  <r>
    <s v="BU1"/>
    <n v="98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98"/>
    <n v="30"/>
    <d v="2021-09-13T00:00:00"/>
    <m/>
    <m/>
    <s v="Diverses aus Abfüllung"/>
  </r>
  <r>
    <s v="BU1"/>
    <n v="100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100"/>
    <n v="30"/>
    <d v="2021-09-13T00:00:00"/>
    <m/>
    <m/>
    <s v="Diverses aus Abfüllung"/>
  </r>
  <r>
    <s v="Rest"/>
    <n v="5.3"/>
    <d v="2021-09-13T00:00:00"/>
    <s v="Qualitätssicherung"/>
    <x v="15"/>
    <s v="Qualitätssicherung"/>
    <s v="Sensorik"/>
    <s v="Sensorik"/>
    <n v="37"/>
    <s v="Produkte"/>
    <s v="BUs"/>
    <s v="Symptome"/>
    <s v="0"/>
    <s v="QM"/>
    <s v="Diverses QM"/>
    <n v="74"/>
    <s v="QM"/>
    <s v="Diverses QM"/>
    <n v="5.3"/>
    <n v="74"/>
    <d v="2021-09-13T00:00:00"/>
    <s v="Sensorik"/>
    <s v="Sensorik"/>
    <s v="Diverses QM"/>
  </r>
  <r>
    <s v="Rest"/>
    <n v="5.3"/>
    <d v="2021-09-13T00:00:00"/>
    <s v="Qualitätssicherung"/>
    <x v="16"/>
    <s v="Qualitätssicherung"/>
    <s v="Einwaage Labor"/>
    <s v="Einwaage Labor"/>
    <n v="37"/>
    <s v="Produkte"/>
    <s v="BUs"/>
    <s v="Symptome"/>
    <s v="0"/>
    <s v="Labor"/>
    <s v="Laborproben"/>
    <n v="71"/>
    <s v="Labor"/>
    <s v="Laborproben"/>
    <n v="5.3"/>
    <n v="71"/>
    <d v="2021-09-13T00:00:00"/>
    <s v="Einwaage Labor"/>
    <s v="Einwaage Labor"/>
    <s v="Laborproben"/>
  </r>
  <r>
    <s v="Rest"/>
    <n v="7.8"/>
    <d v="2021-09-13T00:00:00"/>
    <s v="Qualitätssicherung"/>
    <x v="16"/>
    <s v="Qualitätssicherung"/>
    <s v="Einwaage Labor"/>
    <s v="Einwaage Labor"/>
    <n v="37"/>
    <s v="Produkte"/>
    <s v="BUs"/>
    <s v="Symptome"/>
    <s v="0"/>
    <s v="Labor"/>
    <s v="Laborproben"/>
    <n v="71"/>
    <s v="Labor"/>
    <s v="Laborproben"/>
    <n v="7.8"/>
    <n v="71"/>
    <d v="2021-09-13T00:00:00"/>
    <s v="Einwaage Labor"/>
    <s v="Einwaage Labor"/>
    <s v="Laborproben"/>
  </r>
  <r>
    <s v="Rest"/>
    <n v="13.5"/>
    <d v="2021-09-13T00:00:00"/>
    <s v="Qualitätssicherung"/>
    <x v="16"/>
    <s v="Qualitätssicherung"/>
    <s v="Einwaage Labor"/>
    <s v="Einwaage Labor"/>
    <n v="37"/>
    <s v="Produkte"/>
    <s v="BUs"/>
    <s v="Symptome"/>
    <s v="0"/>
    <s v="Labor"/>
    <s v="Laborproben"/>
    <n v="71"/>
    <s v="Labor"/>
    <s v="Laborproben"/>
    <n v="13.5"/>
    <n v="71"/>
    <d v="2021-09-13T00:00:00"/>
    <s v="Einwaage Labor"/>
    <s v="Einwaage Labor"/>
    <s v="Laborproben"/>
  </r>
  <r>
    <s v="Rest"/>
    <n v="20"/>
    <d v="2021-09-13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20"/>
    <n v="73"/>
    <d v="2021-09-13T00:00:00"/>
    <s v="Laborprobe"/>
    <s v="Laborprobe"/>
    <s v="Laborproben"/>
  </r>
  <r>
    <s v="Rest"/>
    <n v="32.5"/>
    <d v="2021-09-13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32.5"/>
    <n v="73"/>
    <d v="2021-09-13T00:00:00"/>
    <s v="Laborprobe"/>
    <s v="Laborprobe"/>
    <s v="Laborproben"/>
  </r>
  <r>
    <s v="Rest"/>
    <n v="66"/>
    <d v="2021-09-13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66"/>
    <n v="73"/>
    <d v="2021-09-13T00:00:00"/>
    <s v="Laborprobe"/>
    <s v="Laborprobe"/>
    <s v="Laborproben"/>
  </r>
  <r>
    <s v="Rest"/>
    <n v="128"/>
    <d v="2021-09-13T00:00:00"/>
    <s v="Qualitätssicherung"/>
    <x v="25"/>
    <s v="Qualitätssicherung"/>
    <s v="Rückstellproben"/>
    <s v="Rückstellproben"/>
    <n v="37"/>
    <s v="Produkte"/>
    <s v="BUs"/>
    <s v="Symptome"/>
    <s v="0"/>
    <s v="Labor"/>
    <s v="Rückstellproben"/>
    <n v="70"/>
    <s v="Labor"/>
    <s v="Rückstellproben"/>
    <n v="128"/>
    <n v="70"/>
    <d v="2021-09-13T00:00:00"/>
    <s v="Rückstellproben"/>
    <s v="Rückstellproben"/>
    <s v="Rückstellproben"/>
  </r>
  <r>
    <s v="BU4"/>
    <n v="20"/>
    <d v="2021-09-14T00:00:00"/>
    <s v="Offen ungeschält VOS"/>
    <x v="52"/>
    <s v="keinen Verwendungszweck"/>
    <s v="keinen Verwendungszweck"/>
    <s v="keinen Verwendungszweck"/>
    <n v="37"/>
    <s v="Produkte"/>
    <s v="BUs"/>
    <s v="Symptome"/>
    <n v="10"/>
    <s v="L22"/>
    <n v="29500482"/>
    <n v="61"/>
    <s v="L22"/>
    <n v="29500482"/>
    <n v="20"/>
    <n v="61"/>
    <d v="2021-09-14T00:00:00"/>
    <m/>
    <s v="keinen Verwendungszweck"/>
    <s v="VOS Schwarzer Pfeffer R"/>
  </r>
  <r>
    <s v="BU4"/>
    <n v="5"/>
    <d v="2021-09-14T00:00:00"/>
    <s v="Offen ungeschält VOS"/>
    <x v="52"/>
    <s v="keinen Verwendungszweck"/>
    <s v="keinen Verwendungszweck"/>
    <s v="keinen Verwendungszweck"/>
    <n v="37"/>
    <s v="Produkte"/>
    <s v="BUs"/>
    <s v="Symptome"/>
    <n v="2.5"/>
    <s v="L22"/>
    <n v="29500482"/>
    <n v="61"/>
    <s v="L22"/>
    <n v="29500482"/>
    <n v="5"/>
    <n v="61"/>
    <d v="2021-09-14T00:00:00"/>
    <m/>
    <s v="keinen Verwendungszweck"/>
    <s v="VOS Schwarzer Pfeffer R"/>
  </r>
  <r>
    <s v="BU4"/>
    <n v="10"/>
    <d v="2021-09-14T00:00:00"/>
    <s v="Offen ungeschält ABS"/>
    <x v="149"/>
    <s v="keinen Verwendungszweck"/>
    <s v="keinen Verwendungszweck"/>
    <s v="&lt;300kg/Monat"/>
    <n v="37"/>
    <s v="Produkte"/>
    <s v="BUs"/>
    <s v="Symptome"/>
    <n v="0.1"/>
    <s v="L21"/>
    <n v="29500885"/>
    <n v="61"/>
    <s v="L21"/>
    <n v="29500885"/>
    <n v="10"/>
    <n v="61"/>
    <d v="2021-09-14T00:00:00"/>
    <m/>
    <s v="&lt;300kg/Monat"/>
    <s v="ABS HEUBL"/>
  </r>
  <r>
    <s v="BU4"/>
    <n v="9"/>
    <d v="2021-09-14T00:00:00"/>
    <s v="Offen ungeschält ABS"/>
    <x v="63"/>
    <s v="keinen Verwendungszweck"/>
    <s v="keinen Verwendungszweck"/>
    <s v="&lt;50kg/Monat"/>
    <n v="37"/>
    <s v="Produkte"/>
    <s v="BUs"/>
    <s v="Symptome"/>
    <n v="0.09"/>
    <s v="L23"/>
    <n v="29500904"/>
    <n v="61"/>
    <s v="L23"/>
    <n v="29500904"/>
    <n v="9"/>
    <n v="61"/>
    <d v="2021-09-14T00:00:00"/>
    <m/>
    <s v="&lt;50kg/Monat"/>
    <s v="ABS TI-AD"/>
  </r>
  <r>
    <s v="BU4"/>
    <n v="7"/>
    <d v="2021-09-14T00:00:00"/>
    <s v="Offen ungeschält ABS"/>
    <x v="105"/>
    <s v="keinen Verwendungszweck"/>
    <s v="keinen Verwendungszweck"/>
    <s v="&lt;100kg/Monat"/>
    <n v="37"/>
    <s v="Produkte"/>
    <s v="BUs"/>
    <s v="Symptome"/>
    <n v="7.0000000000000007E-2"/>
    <s v="L20"/>
    <n v="29500913"/>
    <n v="61"/>
    <s v="L20"/>
    <n v="29500913"/>
    <n v="7"/>
    <n v="61"/>
    <d v="2021-09-14T00:00:00"/>
    <m/>
    <s v="&lt;100kg/Monat"/>
    <s v="ABS ZIEGENR"/>
  </r>
  <r>
    <s v="BU1"/>
    <n v="48"/>
    <d v="2021-09-14T00:00:00"/>
    <s v="Offen ungeschält VOS"/>
    <x v="150"/>
    <s v="Schimmel"/>
    <s v="keine Verarbeitung"/>
    <s v="Aufgrund Konsistenz nicht genommen. Zu wenig VOS verarbeitet. Vom Warmen ins Kalte -&gt; Schimmel"/>
    <n v="37"/>
    <s v="Produkte"/>
    <s v="BUs"/>
    <s v="Symptome"/>
    <n v="24"/>
    <s v="Schmelze"/>
    <n v="29500918"/>
    <n v="12"/>
    <s v="Schmelze"/>
    <n v="29500918"/>
    <n v="48"/>
    <n v="12"/>
    <d v="2021-09-14T00:00:00"/>
    <s v="keine Verarbeitung"/>
    <s v="Aufgrund Konsistenz nicht genommen. Zu wenig VOS verarbeitet. Vom Warmen ins Kalte -&gt; Schimmel"/>
    <s v="VOS SKZ-GOU"/>
  </r>
  <r>
    <s v="BU4"/>
    <n v="12"/>
    <d v="2021-09-14T00:00:00"/>
    <s v="Offen ungeschält ABS"/>
    <x v="112"/>
    <s v="keinen Verwendungszweck"/>
    <s v="keinen Verwendungszweck"/>
    <s v="&lt;300kg/Monat"/>
    <n v="37"/>
    <s v="Produkte"/>
    <s v="BUs"/>
    <s v="Symptome"/>
    <n v="18"/>
    <s v="L21"/>
    <n v="29500952"/>
    <n v="61"/>
    <s v="L21"/>
    <n v="29500952"/>
    <n v="12"/>
    <n v="61"/>
    <d v="2021-09-14T00:00:00"/>
    <m/>
    <s v="&lt;300kg/Monat"/>
    <s v="ABS GRÜN-PESTO"/>
  </r>
  <r>
    <s v="BU4"/>
    <n v="6"/>
    <d v="2021-09-14T00:00:00"/>
    <s v="Offen ungeschält ABS"/>
    <x v="68"/>
    <s v="keinen Verwendungszweck"/>
    <s v="keinen Verwendungszweck"/>
    <s v="&lt;300kg/Monat"/>
    <n v="37"/>
    <s v="Produkte"/>
    <s v="BUs"/>
    <s v="Symptome"/>
    <n v="9"/>
    <s v="L21"/>
    <n v="29501009"/>
    <n v="61"/>
    <s v="L21"/>
    <n v="29501009"/>
    <n v="6"/>
    <n v="61"/>
    <d v="2021-09-14T00:00:00"/>
    <m/>
    <s v="&lt;300kg/Monat"/>
    <s v="ABS Whisky-Nuts"/>
  </r>
  <r>
    <s v="BU4"/>
    <n v="20"/>
    <d v="2021-09-14T00:00:00"/>
    <s v="Offen ungeschält VOS"/>
    <x v="56"/>
    <s v="keinen Verwendungszweck"/>
    <s v="keinen Verwendungszweck"/>
    <s v="keinen Verwendungszweck"/>
    <n v="37"/>
    <s v="Produkte"/>
    <s v="BUs"/>
    <s v="Symptome"/>
    <n v="10"/>
    <s v="L22"/>
    <n v="29501020"/>
    <n v="61"/>
    <s v="L22"/>
    <n v="29501020"/>
    <n v="20"/>
    <n v="61"/>
    <d v="2021-09-14T00:00:00"/>
    <m/>
    <s v="keinen Verwendungszweck"/>
    <s v="VOS WAL-THEKE"/>
  </r>
  <r>
    <s v="BU1"/>
    <n v="25"/>
    <d v="2021-09-14T00:00:00"/>
    <s v="Offen ungeschält VOS"/>
    <x v="3"/>
    <s v="Schimmel"/>
    <s v="keine Verarbeitung"/>
    <s v="Aufgrund Konsistenz nicht genommen. Zu wenig VOS verarbeitet. Vom Warmen ins Kalte -&gt; Schimmel"/>
    <n v="37"/>
    <s v="Produkte"/>
    <s v="BUs"/>
    <s v="Symptome"/>
    <n v="12.5"/>
    <s v="Schmelze"/>
    <n v="29501021"/>
    <n v="12"/>
    <s v="Schmelze"/>
    <n v="29501021"/>
    <n v="25"/>
    <n v="12"/>
    <d v="2021-09-14T00:00:00"/>
    <s v="keine Verarbeitung"/>
    <s v="Aufgrund Konsistenz nicht genommen. Zu wenig VOS verarbeitet. Vom Warmen ins Kalte -&gt; Schimmel"/>
    <s v="VOS URW NATUR AMM CO RE"/>
  </r>
  <r>
    <s v="Verkauf"/>
    <n v="525"/>
    <d v="2021-09-14T00:00:00"/>
    <s v="Offen ungeschält VOS"/>
    <x v="31"/>
    <s v="Schimmel"/>
    <s v="keinen Abnehmer/kein Schälpersonal"/>
    <s v="keinen Abnehmer/Schälen"/>
    <n v="37"/>
    <s v="Produkte"/>
    <s v="BUs"/>
    <s v="Symptome"/>
    <n v="262.5"/>
    <s v="Verkauf"/>
    <n v="29501022"/>
    <n v="12"/>
    <s v="Verkauf"/>
    <n v="29501022"/>
    <n v="525"/>
    <n v="12"/>
    <d v="2021-09-14T00:00:00"/>
    <s v="keinen Abnehmer/kein Schälpersonal"/>
    <s v="keinen Abnehmer/Schälen"/>
    <s v="VOS RW NATUR AMM CO REZ"/>
  </r>
  <r>
    <s v="BU4"/>
    <n v="14"/>
    <d v="2021-09-14T00:00:00"/>
    <s v="Offen ungeschält ABS"/>
    <x v="70"/>
    <s v="keinen Verwendungszweck"/>
    <s v="keinen Verwendungszweck"/>
    <s v="&lt;300kg/Monat"/>
    <n v="37"/>
    <s v="Produkte"/>
    <s v="BUs"/>
    <s v="Symptome"/>
    <n v="21"/>
    <s v="L21"/>
    <n v="29501029"/>
    <n v="61"/>
    <s v="L21"/>
    <n v="29501029"/>
    <n v="14"/>
    <n v="61"/>
    <d v="2021-09-14T00:00:00"/>
    <m/>
    <s v="&lt;300kg/Monat"/>
    <s v="ABS BRUSCHETTA"/>
  </r>
  <r>
    <s v="BU4"/>
    <n v="8"/>
    <d v="2021-09-14T00:00:00"/>
    <s v="Offen ungeschält ABS"/>
    <x v="71"/>
    <s v="keinen Verwendungszweck"/>
    <s v="keinen Verwendungszweck"/>
    <s v="&lt;100kg/Monat"/>
    <n v="37"/>
    <s v="Produkte"/>
    <s v="BUs"/>
    <s v="Symptome"/>
    <n v="12"/>
    <s v="L21"/>
    <n v="29501030"/>
    <n v="61"/>
    <s v="L21"/>
    <n v="29501030"/>
    <n v="8"/>
    <n v="61"/>
    <d v="2021-09-14T00:00:00"/>
    <m/>
    <s v="&lt;100kg/Monat"/>
    <s v="ABS ORANG-PESTO"/>
  </r>
  <r>
    <s v="BU4"/>
    <n v="7"/>
    <d v="2021-09-14T00:00:00"/>
    <s v="Offen ungeschält ABS"/>
    <x v="71"/>
    <s v="keinen Verwendungszweck"/>
    <s v="keinen Verwendungszweck"/>
    <s v="&lt;100kg/Monat"/>
    <n v="37"/>
    <s v="Produkte"/>
    <s v="BUs"/>
    <s v="Symptome"/>
    <n v="10.5"/>
    <s v="L21"/>
    <n v="29501030"/>
    <n v="61"/>
    <s v="L21"/>
    <n v="29501030"/>
    <n v="7"/>
    <n v="61"/>
    <d v="2021-09-14T00:00:00"/>
    <m/>
    <s v="&lt;100kg/Monat"/>
    <s v="ABS ORANG-PESTO"/>
  </r>
  <r>
    <s v="BU4"/>
    <n v="6"/>
    <d v="2021-09-14T00:00:00"/>
    <s v="Offen ungeschält ABS"/>
    <x v="71"/>
    <s v="keinen Verwendungszweck"/>
    <s v="keinen Verwendungszweck"/>
    <s v="&lt;100kg/Monat"/>
    <n v="37"/>
    <s v="Produkte"/>
    <s v="BUs"/>
    <s v="Symptome"/>
    <n v="9"/>
    <s v="BU4"/>
    <n v="29501030"/>
    <n v="61"/>
    <s v="BU4"/>
    <n v="29501030"/>
    <n v="6"/>
    <n v="61"/>
    <d v="2021-09-14T00:00:00"/>
    <m/>
    <s v="&lt;100kg/Monat"/>
    <s v="ABS ORANG-PESTO"/>
  </r>
  <r>
    <s v="BU4"/>
    <n v="3"/>
    <d v="2021-09-14T00:00:00"/>
    <s v="ABS"/>
    <x v="106"/>
    <s v="keinen Verwendungszweck"/>
    <s v="keinen Verwendungszweck"/>
    <s v="&lt;20kg/Monat"/>
    <n v="37"/>
    <s v="Produkte"/>
    <s v="BUs"/>
    <s v="Symptome"/>
    <n v="3.0000000000000003E-4"/>
    <s v="L20"/>
    <n v="29501036"/>
    <n v="61"/>
    <s v="L20"/>
    <n v="29501036"/>
    <n v="3"/>
    <n v="61"/>
    <d v="2021-09-14T00:00:00"/>
    <m/>
    <s v="&lt;20kg/Monat"/>
    <s v="ABS SAINT ANDRÉ"/>
  </r>
  <r>
    <s v="BU4"/>
    <n v="14"/>
    <d v="2021-09-14T00:00:00"/>
    <s v="Offen ungeschält ABS"/>
    <x v="72"/>
    <s v="keinen Verwendungszweck"/>
    <s v="keinen Verwendungszweck"/>
    <s v="&lt;1000kg/Monat"/>
    <n v="37"/>
    <s v="Produkte"/>
    <s v="BUs"/>
    <s v="Symptome"/>
    <n v="1.4E-3"/>
    <s v="L22"/>
    <n v="29501039"/>
    <n v="61"/>
    <s v="L22"/>
    <n v="29501039"/>
    <n v="14"/>
    <n v="61"/>
    <d v="2021-09-14T00:00:00"/>
    <m/>
    <s v="&lt;1000kg/Monat"/>
    <s v="ABS OLD-AMSTERDAM"/>
  </r>
  <r>
    <s v="BU1"/>
    <n v="292"/>
    <d v="2021-09-14T00:00:00"/>
    <s v="ganze Würste"/>
    <x v="146"/>
    <s v="Schimmel"/>
    <s v="Qualitätsfehler"/>
    <s v="Rohware zu weich"/>
    <n v="37"/>
    <s v="Produkte"/>
    <s v="BUs"/>
    <s v="Symptome"/>
    <s v="0"/>
    <s v="Abfüllung"/>
    <n v="31000098"/>
    <n v="12"/>
    <s v="Abfüllung"/>
    <n v="31000098"/>
    <n v="292"/>
    <n v="12"/>
    <d v="2021-09-14T00:00:00"/>
    <s v="Qualitätsfehler"/>
    <s v="Rohware zu weich"/>
    <s v="Würste 6000g Räucher fü"/>
  </r>
  <r>
    <s v="BU3"/>
    <n v="282"/>
    <d v="2021-09-14T00:00:00"/>
    <s v="Vakuumierter VOS ungeschält"/>
    <x v="151"/>
    <s v="Schimmel"/>
    <s v="VOS &gt; Einsatz"/>
    <s v="-"/>
    <n v="37"/>
    <s v="Produkte"/>
    <s v="BUs"/>
    <s v="Symptome"/>
    <n v="144.94800000000001"/>
    <s v="L16"/>
    <n v="49500089"/>
    <n v="12"/>
    <s v="L16"/>
    <n v="49500089"/>
    <n v="282"/>
    <n v="12"/>
    <d v="2021-09-14T00:00:00"/>
    <s v="VOS &gt; Einsatz"/>
    <s v="-"/>
    <s v="VOS RW-NATUR-NAT-VAKU"/>
  </r>
  <r>
    <s v="BU3"/>
    <n v="402"/>
    <d v="2021-09-14T00:00:00"/>
    <s v="Vakuumierter VOS ungeschält"/>
    <x v="152"/>
    <s v="Schimmel"/>
    <s v="VOS &gt; Einsatz"/>
    <s v="-"/>
    <n v="37"/>
    <s v="Produkte"/>
    <s v="BUs"/>
    <s v="Symptome"/>
    <n v="206.62800000000001"/>
    <s v="L11"/>
    <n v="49500091"/>
    <n v="12"/>
    <s v="L11"/>
    <n v="49500091"/>
    <n v="402"/>
    <n v="12"/>
    <d v="2021-09-14T00:00:00"/>
    <s v="VOS &gt; Einsatz"/>
    <s v="-"/>
    <s v="VOS RW-JAL-NAT-VAKU"/>
  </r>
  <r>
    <s v="Verkauf"/>
    <n v="267"/>
    <d v="2021-09-14T00:00:00"/>
    <s v="Div. Zipfel, ES ohne Verwendung"/>
    <x v="153"/>
    <s v="Schimmel"/>
    <s v="keinen Abnehmer/kein Schälpersonal"/>
    <s v="keinen Abnehmer/Schälen"/>
    <n v="37"/>
    <s v="Produkte"/>
    <s v="BUs"/>
    <s v="Symptome"/>
    <s v="0"/>
    <s v="Verkauf"/>
    <n v="49500092"/>
    <n v="12"/>
    <s v="Verkauf"/>
    <n v="49500092"/>
    <n v="267"/>
    <n v="12"/>
    <d v="2021-09-14T00:00:00"/>
    <s v="keinen Abnehmer/kein Schälpersonal"/>
    <s v="keinen Abnehmer/Schälen"/>
    <s v="VOS RW-NATUR-EXTRA-VAKU"/>
  </r>
  <r>
    <s v="Verkauf"/>
    <n v="203"/>
    <d v="2021-09-14T00:00:00"/>
    <s v="Vakuumierter VOS ungeschält"/>
    <x v="154"/>
    <s v="Schimmel"/>
    <s v="keinen Abnehmer/kein Schälpersonal"/>
    <s v="keinen Abnehmer/Schälen"/>
    <n v="37"/>
    <s v="Produkte"/>
    <s v="BUs"/>
    <s v="Symptome"/>
    <n v="104.342"/>
    <s v="Verkauf"/>
    <n v="49500143"/>
    <n v="12"/>
    <s v="Verkauf"/>
    <n v="49500143"/>
    <n v="203"/>
    <n v="12"/>
    <d v="2021-09-14T00:00:00"/>
    <s v="keinen Abnehmer/kein Schälpersonal"/>
    <s v="keinen Abnehmer/Schälen"/>
    <s v="VOS GRW-NATUR-VAKU / Er"/>
  </r>
  <r>
    <s v="BU3"/>
    <n v="328"/>
    <d v="2021-09-14T00:00:00"/>
    <s v="Vakuumierter VOS ungeschält"/>
    <x v="155"/>
    <s v="Schimmel"/>
    <s v="VOS &gt; Einsatz"/>
    <s v="-"/>
    <n v="37"/>
    <s v="Produkte"/>
    <s v="BUs"/>
    <s v="Symptome"/>
    <n v="168.59200000000001"/>
    <s v="L33"/>
    <n v="49500204"/>
    <n v="12"/>
    <s v="L33"/>
    <n v="49500204"/>
    <n v="328"/>
    <n v="12"/>
    <d v="2021-09-14T00:00:00"/>
    <s v="VOS &gt; Einsatz"/>
    <m/>
    <s v="VOS GRW-SCHI-NAT-VAKU"/>
  </r>
  <r>
    <s v="Rest"/>
    <n v="5.9"/>
    <d v="2021-09-14T00:00:00"/>
    <s v="Qualitätssicherung"/>
    <x v="16"/>
    <s v="Qualitätssicherung"/>
    <s v="Einwaage Labor"/>
    <s v="Einwaage Labor"/>
    <n v="37"/>
    <s v="Produkte"/>
    <s v="BUs"/>
    <s v="Symptome"/>
    <s v="0"/>
    <s v="Labor"/>
    <s v="Laborproben"/>
    <n v="71"/>
    <s v="Labor"/>
    <s v="Laborproben"/>
    <n v="5.9"/>
    <n v="71"/>
    <d v="2021-09-14T00:00:00"/>
    <s v="Einwaage Labor"/>
    <s v="Einwaage Labor"/>
    <s v="Laborproben"/>
  </r>
  <r>
    <s v="BU1"/>
    <n v="25.4"/>
    <d v="2021-09-15T00:00:00"/>
    <s v="Rohware"/>
    <x v="156"/>
    <s v="Schimmel"/>
    <s v="keine Verarbeitung"/>
    <s v="Keinen Einsatz"/>
    <n v="37"/>
    <s v="Produkte"/>
    <s v="BUs"/>
    <s v="Symptome"/>
    <s v="0"/>
    <s v="Abfüllung"/>
    <n v="23500351"/>
    <n v="12"/>
    <s v="Abfüllung"/>
    <n v="23500351"/>
    <n v="25.4"/>
    <n v="12"/>
    <d v="2021-09-15T00:00:00"/>
    <s v="keine Verarbeitung"/>
    <s v="Keinen Einsatz"/>
    <s v="ZUB TOM-BAS 1KG"/>
  </r>
  <r>
    <s v="BU4"/>
    <n v="18"/>
    <d v="2021-09-15T00:00:00"/>
    <s v="Offen ungeschält VOS"/>
    <x v="52"/>
    <s v="keinen Verwendungszweck"/>
    <s v="keinen Verwendungszweck"/>
    <s v="keinen Verwendungszweck"/>
    <n v="37"/>
    <s v="Produkte"/>
    <s v="BUs"/>
    <s v="Symptome"/>
    <n v="9"/>
    <s v="L22"/>
    <n v="29500482"/>
    <n v="61"/>
    <s v="L22"/>
    <n v="29500482"/>
    <n v="18"/>
    <n v="61"/>
    <d v="2021-09-15T00:00:00"/>
    <m/>
    <s v="keinen Verwendungszweck"/>
    <s v="VOS Schwarzer Pfeffer R"/>
  </r>
  <r>
    <s v="BU3"/>
    <n v="45"/>
    <d v="2021-09-15T00:00:00"/>
    <s v="Offen ungeschält VOS"/>
    <x v="133"/>
    <s v="Schimmel"/>
    <s v="VOS &gt; Einsatz"/>
    <s v="VOS &gt; Einsatz"/>
    <n v="37"/>
    <s v="Produkte"/>
    <s v="BUs"/>
    <s v="Symptome"/>
    <n v="22.5"/>
    <s v="Bu3"/>
    <n v="29500593"/>
    <n v="12"/>
    <s v="Bu3"/>
    <n v="29500593"/>
    <n v="45"/>
    <n v="12"/>
    <d v="2021-09-15T00:00:00"/>
    <s v="VOS &gt; Einsatz"/>
    <s v="VOS &gt; Einsatz"/>
    <s v="VOS Walnuss Blöcke"/>
  </r>
  <r>
    <s v="BU3"/>
    <n v="45"/>
    <d v="2021-09-15T00:00:00"/>
    <s v="Offen ungeschält VOS"/>
    <x v="157"/>
    <s v="keinen Verwendungszweck"/>
    <s v="keinen Verkauf, keinen Einsatz möglich"/>
    <s v="-"/>
    <n v="37"/>
    <s v="Produkte"/>
    <s v="BUs"/>
    <s v="Symptome"/>
    <n v="22.5"/>
    <s v="L18"/>
    <n v="29500594"/>
    <n v="61"/>
    <s v="L18"/>
    <n v="29500594"/>
    <n v="45"/>
    <n v="61"/>
    <d v="2021-09-15T00:00:00"/>
    <s v="keinen Verkauf, keinen Einsatz möglich"/>
    <m/>
    <s v="VOS Früchte Blöcke"/>
  </r>
  <r>
    <s v="BU1"/>
    <n v="300"/>
    <d v="2021-09-15T00:00:00"/>
    <s v="Offen ungeschält ABS"/>
    <x v="158"/>
    <s v="Rest"/>
    <s v="Schmutz"/>
    <s v="Kunststoff"/>
    <n v="37"/>
    <s v="Produkte"/>
    <s v="BUs"/>
    <s v="Symptome"/>
    <n v="600"/>
    <s v="Abfüllung"/>
    <n v="29500823"/>
    <n v="42"/>
    <s v="Abfüllung"/>
    <n v="29500823"/>
    <n v="300"/>
    <n v="42"/>
    <d v="2021-09-15T00:00:00"/>
    <m/>
    <s v="Kunststoff"/>
    <s v="ABS Butterkäse 45% OGT"/>
  </r>
  <r>
    <s v="BU4"/>
    <n v="10"/>
    <d v="2021-09-15T00:00:00"/>
    <s v="Offen ungeschält ABS"/>
    <x v="149"/>
    <s v="keinen Verwendungszweck"/>
    <s v="keinen Verwendungszweck"/>
    <s v="&lt;300kg/Monat"/>
    <n v="37"/>
    <s v="Produkte"/>
    <s v="BUs"/>
    <s v="Symptome"/>
    <n v="0.1"/>
    <s v="L21"/>
    <n v="29500885"/>
    <n v="61"/>
    <s v="L21"/>
    <n v="29500885"/>
    <n v="10"/>
    <n v="61"/>
    <d v="2021-09-15T00:00:00"/>
    <m/>
    <s v="&lt;300kg/Monat"/>
    <s v="ABS HEUBL"/>
  </r>
  <r>
    <s v="BU4"/>
    <n v="20"/>
    <d v="2021-09-15T00:00:00"/>
    <s v="Offen ungeschält ABS"/>
    <x v="59"/>
    <s v="keinen Verwendungszweck"/>
    <s v="keinen Verwendungszweck"/>
    <s v="&lt;500kg/Monat"/>
    <n v="37"/>
    <s v="Produkte"/>
    <s v="BUs"/>
    <s v="Symptome"/>
    <n v="30"/>
    <s v="L21"/>
    <n v="29500886"/>
    <n v="61"/>
    <s v="L21"/>
    <n v="29500886"/>
    <n v="20"/>
    <n v="61"/>
    <d v="2021-09-15T00:00:00"/>
    <m/>
    <s v="&lt;500kg/Monat"/>
    <s v="ABS MEDI-KRÄUK"/>
  </r>
  <r>
    <s v="BU4"/>
    <n v="20"/>
    <d v="2021-09-15T00:00:00"/>
    <s v="Offen ungeschält ABS"/>
    <x v="59"/>
    <s v="keinen Verwendungszweck"/>
    <s v="keinen Verwendungszweck"/>
    <s v="&lt;500kg/Monat"/>
    <n v="37"/>
    <s v="Produkte"/>
    <s v="BUs"/>
    <s v="Symptome"/>
    <n v="30"/>
    <s v="L21"/>
    <n v="29500886"/>
    <n v="61"/>
    <s v="L21"/>
    <n v="29500886"/>
    <n v="20"/>
    <n v="61"/>
    <d v="2021-09-15T00:00:00"/>
    <m/>
    <s v="&lt;500kg/Monat"/>
    <s v="ABS MEDI-KRÄUK"/>
  </r>
  <r>
    <s v="BU4"/>
    <n v="20"/>
    <d v="2021-09-15T00:00:00"/>
    <s v="Offen ungeschält ABS"/>
    <x v="59"/>
    <s v="keinen Verwendungszweck"/>
    <s v="keinen Verwendungszweck"/>
    <s v="&lt;500kg/Monat"/>
    <n v="37"/>
    <s v="Produkte"/>
    <s v="BUs"/>
    <s v="Symptome"/>
    <n v="30"/>
    <s v="L21"/>
    <n v="29500886"/>
    <n v="61"/>
    <s v="L21"/>
    <n v="29500886"/>
    <n v="20"/>
    <n v="61"/>
    <d v="2021-09-15T00:00:00"/>
    <m/>
    <s v="&lt;500kg/Monat"/>
    <s v="ABS MEDI-KRÄUK"/>
  </r>
  <r>
    <s v="BU4"/>
    <n v="15"/>
    <d v="2021-09-15T00:00:00"/>
    <s v="Offen ungeschält ABS"/>
    <x v="60"/>
    <s v="keinen Verwendungszweck"/>
    <s v="keinen Verwendungszweck"/>
    <s v="&lt;300kg/Monat"/>
    <n v="37"/>
    <s v="Produkte"/>
    <s v="BUs"/>
    <s v="Symptome"/>
    <n v="30"/>
    <s v="L23"/>
    <n v="29500891"/>
    <n v="61"/>
    <s v="L23"/>
    <n v="29500891"/>
    <n v="15"/>
    <n v="61"/>
    <d v="2021-09-15T00:00:00"/>
    <m/>
    <s v="&lt;300kg/Monat"/>
    <s v="ABS PECO"/>
  </r>
  <r>
    <s v="BU4"/>
    <n v="15"/>
    <d v="2021-09-15T00:00:00"/>
    <s v="Offen ungeschält ABS"/>
    <x v="60"/>
    <s v="keinen Verwendungszweck"/>
    <s v="keinen Verwendungszweck"/>
    <s v="&lt;300kg/Monat"/>
    <n v="37"/>
    <s v="Produkte"/>
    <s v="BUs"/>
    <s v="Symptome"/>
    <n v="30"/>
    <s v="BU4"/>
    <n v="29500891"/>
    <n v="61"/>
    <s v="BU4"/>
    <n v="29500891"/>
    <n v="15"/>
    <n v="61"/>
    <d v="2021-09-15T00:00:00"/>
    <m/>
    <s v="&lt;300kg/Monat"/>
    <s v="ABS PECO"/>
  </r>
  <r>
    <s v="BU4"/>
    <n v="6"/>
    <d v="2021-09-15T00:00:00"/>
    <s v="Offen ungeschält ABS"/>
    <x v="62"/>
    <s v="keinen Verwendungszweck"/>
    <s v="keinen Verwendungszweck"/>
    <s v="&lt;300kg/Monat"/>
    <n v="37"/>
    <s v="Produkte"/>
    <s v="BUs"/>
    <s v="Symptome"/>
    <n v="0.06"/>
    <s v="L23"/>
    <n v="29500900"/>
    <n v="61"/>
    <s v="L23"/>
    <n v="29500900"/>
    <n v="6"/>
    <n v="61"/>
    <d v="2021-09-15T00:00:00"/>
    <m/>
    <s v="&lt;300kg/Monat"/>
    <s v="ABS ROVIN"/>
  </r>
  <r>
    <s v="BU4"/>
    <n v="17"/>
    <d v="2021-09-15T00:00:00"/>
    <s v="Offen ungeschält ABS"/>
    <x v="64"/>
    <s v="keinen Verwendungszweck"/>
    <s v="keinen Verwendungszweck"/>
    <s v="&lt;300kg/Monat"/>
    <n v="37"/>
    <s v="Produkte"/>
    <s v="BUs"/>
    <s v="Symptome"/>
    <n v="0.17"/>
    <s v="L21"/>
    <n v="29500906"/>
    <n v="61"/>
    <s v="L21"/>
    <n v="29500906"/>
    <n v="17"/>
    <n v="61"/>
    <d v="2021-09-15T00:00:00"/>
    <m/>
    <s v="&lt;300kg/Monat"/>
    <s v="ABS SCH-PAUL"/>
  </r>
  <r>
    <s v="BU4"/>
    <n v="6"/>
    <d v="2021-09-15T00:00:00"/>
    <s v="Offen ungeschält ABS"/>
    <x v="104"/>
    <s v="keinen Verwendungszweck"/>
    <s v="keinen Verwendungszweck"/>
    <s v="&lt;500kg/Monat"/>
    <n v="37"/>
    <s v="Produkte"/>
    <s v="BUs"/>
    <s v="Symptome"/>
    <n v="0.06"/>
    <s v="L22"/>
    <n v="29500910"/>
    <n v="61"/>
    <s v="L22"/>
    <n v="29500910"/>
    <n v="6"/>
    <n v="61"/>
    <d v="2021-09-15T00:00:00"/>
    <m/>
    <s v="&lt;500kg/Monat"/>
    <s v="ABS Unser Blütenkäse"/>
  </r>
  <r>
    <s v="BU4"/>
    <n v="22"/>
    <d v="2021-09-15T00:00:00"/>
    <s v="Offen ungeschält ABS"/>
    <x v="112"/>
    <s v="keinen Verwendungszweck"/>
    <s v="keinen Verwendungszweck"/>
    <s v="&lt;300kg/Monat"/>
    <n v="37"/>
    <s v="Produkte"/>
    <s v="BUs"/>
    <s v="Symptome"/>
    <n v="33"/>
    <s v="BU4"/>
    <n v="29500952"/>
    <n v="61"/>
    <s v="BU4"/>
    <n v="29500952"/>
    <n v="22"/>
    <n v="61"/>
    <d v="2021-09-15T00:00:00"/>
    <m/>
    <s v="&lt;300kg/Monat"/>
    <s v="ABS GRÜN-PESTO"/>
  </r>
  <r>
    <s v="BU4"/>
    <n v="20"/>
    <d v="2021-09-15T00:00:00"/>
    <s v="Offen ungeschält ABS"/>
    <x v="112"/>
    <s v="keinen Verwendungszweck"/>
    <s v="keinen Verwendungszweck"/>
    <s v="&lt;300kg/Monat"/>
    <n v="37"/>
    <s v="Produkte"/>
    <s v="BUs"/>
    <s v="Symptome"/>
    <n v="30"/>
    <s v="L21"/>
    <n v="29500952"/>
    <n v="61"/>
    <s v="L21"/>
    <n v="29500952"/>
    <n v="20"/>
    <n v="61"/>
    <d v="2021-09-15T00:00:00"/>
    <m/>
    <s v="&lt;300kg/Monat"/>
    <s v="ABS GRÜN-PESTO"/>
  </r>
  <r>
    <s v="BU4"/>
    <n v="20"/>
    <d v="2021-09-15T00:00:00"/>
    <s v="Offen ungeschält ABS"/>
    <x v="112"/>
    <s v="keinen Verwendungszweck"/>
    <s v="keinen Verwendungszweck"/>
    <s v="&lt;300kg/Monat"/>
    <n v="37"/>
    <s v="Produkte"/>
    <s v="BUs"/>
    <s v="Symptome"/>
    <n v="30"/>
    <s v="BU4"/>
    <n v="29500952"/>
    <n v="61"/>
    <s v="BU4"/>
    <n v="29500952"/>
    <n v="20"/>
    <n v="61"/>
    <d v="2021-09-15T00:00:00"/>
    <m/>
    <s v="&lt;300kg/Monat"/>
    <s v="ABS GRÜN-PESTO"/>
  </r>
  <r>
    <s v="BU4"/>
    <n v="15"/>
    <d v="2021-09-15T00:00:00"/>
    <s v="Offen ungeschält ABS"/>
    <x v="112"/>
    <s v="keinen Verwendungszweck"/>
    <s v="keinen Verwendungszweck"/>
    <s v="&lt;300kg/Monat"/>
    <n v="37"/>
    <s v="Produkte"/>
    <s v="BUs"/>
    <s v="Symptome"/>
    <n v="22.5"/>
    <s v="BU4"/>
    <n v="29500952"/>
    <n v="61"/>
    <s v="BU4"/>
    <n v="29500952"/>
    <n v="15"/>
    <n v="61"/>
    <d v="2021-09-15T00:00:00"/>
    <m/>
    <s v="&lt;300kg/Monat"/>
    <s v="ABS GRÜN-PESTO"/>
  </r>
  <r>
    <s v="BU4"/>
    <n v="3"/>
    <d v="2021-09-15T00:00:00"/>
    <s v="Offen ungeschält ABS"/>
    <x v="122"/>
    <s v="keinen Verwendungszweck"/>
    <s v="keinen Verwendungszweck"/>
    <s v="&lt;20kg/Monat"/>
    <n v="37"/>
    <s v="Produkte"/>
    <s v="BUs"/>
    <s v="Symptome"/>
    <n v="0.03"/>
    <s v="L29"/>
    <n v="29500957"/>
    <n v="61"/>
    <s v="L29"/>
    <n v="29500957"/>
    <n v="3"/>
    <n v="61"/>
    <d v="2021-09-15T00:00:00"/>
    <m/>
    <s v="&lt;20kg/Monat"/>
    <s v="ABS Crémeux"/>
  </r>
  <r>
    <s v="BU4"/>
    <n v="3"/>
    <d v="2021-09-15T00:00:00"/>
    <s v="Offen ungeschält ABS"/>
    <x v="68"/>
    <s v="keinen Verwendungszweck"/>
    <s v="keinen Verwendungszweck"/>
    <s v="&lt;300kg/Monat"/>
    <n v="37"/>
    <s v="Produkte"/>
    <s v="BUs"/>
    <s v="Symptome"/>
    <n v="4.5"/>
    <s v="L21"/>
    <n v="29501009"/>
    <n v="61"/>
    <s v="L21"/>
    <n v="29501009"/>
    <n v="3"/>
    <n v="61"/>
    <d v="2021-09-15T00:00:00"/>
    <m/>
    <s v="&lt;300kg/Monat"/>
    <s v="ABS Whisky-Nuts"/>
  </r>
  <r>
    <s v="BU4"/>
    <n v="7"/>
    <d v="2021-09-15T00:00:00"/>
    <s v="Offen ungeschält VOS"/>
    <x v="56"/>
    <s v="keinen Verwendungszweck"/>
    <s v="keinen Verwendungszweck"/>
    <s v="keinen Verwendungszweck"/>
    <n v="37"/>
    <s v="Produkte"/>
    <s v="BUs"/>
    <s v="Symptome"/>
    <n v="3.5"/>
    <s v="L22"/>
    <n v="29501020"/>
    <n v="61"/>
    <s v="L22"/>
    <n v="29501020"/>
    <n v="7"/>
    <n v="61"/>
    <d v="2021-09-15T00:00:00"/>
    <m/>
    <s v="keinen Verwendungszweck"/>
    <s v="VOS WAL-THEKE"/>
  </r>
  <r>
    <s v="BU4"/>
    <n v="8"/>
    <d v="2021-09-15T00:00:00"/>
    <s v="Offen ungeschält ABS"/>
    <x v="4"/>
    <s v="keinen Verwendungszweck"/>
    <s v="keinen Verwendungszweck"/>
    <s v="&lt;300kg/Monat"/>
    <n v="37"/>
    <s v="Produkte"/>
    <s v="BUs"/>
    <s v="Symptome"/>
    <n v="8.0000000000000004E-4"/>
    <s v="L22"/>
    <n v="29501028"/>
    <n v="61"/>
    <s v="L22"/>
    <n v="29501028"/>
    <n v="8"/>
    <n v="61"/>
    <d v="2021-09-15T00:00:00"/>
    <m/>
    <s v="&lt;300kg/Monat"/>
    <s v="ABS KELLERGEIST"/>
  </r>
  <r>
    <s v="BU4"/>
    <n v="8"/>
    <d v="2021-09-15T00:00:00"/>
    <s v="Offen ungeschält ABS"/>
    <x v="4"/>
    <s v="keinen Verwendungszweck"/>
    <s v="keinen Verwendungszweck"/>
    <s v="&lt;300kg/Monat"/>
    <n v="37"/>
    <s v="Produkte"/>
    <s v="BUs"/>
    <s v="Symptome"/>
    <n v="8.0000000000000004E-4"/>
    <s v="L22"/>
    <n v="29501028"/>
    <n v="61"/>
    <s v="L22"/>
    <n v="29501028"/>
    <n v="8"/>
    <n v="61"/>
    <d v="2021-09-15T00:00:00"/>
    <m/>
    <s v="&lt;300kg/Monat"/>
    <s v="ABS KELLERGEIST"/>
  </r>
  <r>
    <s v="BU4"/>
    <n v="18"/>
    <d v="2021-09-15T00:00:00"/>
    <s v="Offen ungeschält ABS"/>
    <x v="70"/>
    <s v="keinen Verwendungszweck"/>
    <s v="keinen Verwendungszweck"/>
    <s v="&lt;300kg/Monat"/>
    <n v="37"/>
    <s v="Produkte"/>
    <s v="BUs"/>
    <s v="Symptome"/>
    <n v="27"/>
    <s v="L21"/>
    <n v="29501029"/>
    <n v="61"/>
    <s v="L21"/>
    <n v="29501029"/>
    <n v="18"/>
    <n v="61"/>
    <d v="2021-09-15T00:00:00"/>
    <m/>
    <s v="&lt;300kg/Monat"/>
    <s v="ABS BRUSCHETTA"/>
  </r>
  <r>
    <s v="BU4"/>
    <n v="15"/>
    <d v="2021-09-15T00:00:00"/>
    <s v="Offen ungeschält ABS"/>
    <x v="71"/>
    <s v="keinen Verwendungszweck"/>
    <s v="keinen Verwendungszweck"/>
    <s v="&lt;100kg/Monat"/>
    <n v="37"/>
    <s v="Produkte"/>
    <s v="BUs"/>
    <s v="Symptome"/>
    <n v="22.5"/>
    <s v="L21"/>
    <n v="29501030"/>
    <n v="61"/>
    <s v="L21"/>
    <n v="29501030"/>
    <n v="15"/>
    <n v="61"/>
    <d v="2021-09-15T00:00:00"/>
    <m/>
    <s v="&lt;100kg/Monat"/>
    <s v="ABS ORANG-PESTO"/>
  </r>
  <r>
    <s v="BU4"/>
    <n v="22"/>
    <d v="2021-09-15T00:00:00"/>
    <s v="Offen ungeschält ABS"/>
    <x v="72"/>
    <s v="keinen Verwendungszweck"/>
    <s v="keinen Verwendungszweck"/>
    <s v="&lt;1000kg/Monat"/>
    <n v="37"/>
    <s v="Produkte"/>
    <s v="BUs"/>
    <s v="Symptome"/>
    <n v="2.2000000000000001E-3"/>
    <s v="L22"/>
    <n v="29501039"/>
    <n v="61"/>
    <s v="L22"/>
    <n v="29501039"/>
    <n v="22"/>
    <n v="61"/>
    <d v="2021-09-15T00:00:00"/>
    <m/>
    <s v="&lt;1000kg/Monat"/>
    <s v="ABS OLD-AMSTERDAM"/>
  </r>
  <r>
    <s v="BU4"/>
    <n v="6"/>
    <d v="2021-09-15T00:00:00"/>
    <s v="Offen ungeschält ABS"/>
    <x v="159"/>
    <s v="keinen Verwendungszweck"/>
    <s v="keinen Verwendungszweck"/>
    <s v="&lt;20kg/Monat"/>
    <n v="37"/>
    <s v="Produkte"/>
    <s v="BUs"/>
    <s v="Symptome"/>
    <n v="6.0000000000000006E-4"/>
    <s v="L20"/>
    <n v="29501040"/>
    <n v="61"/>
    <s v="L20"/>
    <n v="29501040"/>
    <n v="6"/>
    <n v="61"/>
    <d v="2021-09-15T00:00:00"/>
    <m/>
    <s v="&lt;20kg/Monat"/>
    <s v="ABS MUNSTER"/>
  </r>
  <r>
    <s v="Verkauf"/>
    <n v="195"/>
    <d v="2021-09-15T00:00:00"/>
    <s v="Offen Zipfel"/>
    <x v="34"/>
    <s v="Schimmel"/>
    <s v="keinen Abnehmer/kein Schälpersonal"/>
    <s v="keinen Abnehmer/Schälen"/>
    <n v="37"/>
    <s v="Produkte"/>
    <s v="BUs"/>
    <s v="Symptome"/>
    <n v="97.5"/>
    <s v="Verkauf"/>
    <n v="29501063"/>
    <n v="12"/>
    <s v="Verkauf"/>
    <n v="29501063"/>
    <n v="195"/>
    <n v="12"/>
    <d v="2021-09-15T00:00:00"/>
    <s v="keinen Abnehmer/kein Schälpersonal"/>
    <s v="keinen Abnehmer/Schälen"/>
    <s v="VOS GRW-NATUR ZIPFEL 35"/>
  </r>
  <r>
    <s v="Verkauf"/>
    <n v="87"/>
    <d v="2021-09-15T00:00:00"/>
    <s v="Offen Zipfel"/>
    <x v="160"/>
    <s v="Schimmel"/>
    <s v="keinen Abnehmer/kein Schälpersonal"/>
    <s v="keinen Abnehmer/Schälen"/>
    <n v="37"/>
    <s v="Produkte"/>
    <s v="BUs"/>
    <s v="Symptome"/>
    <n v="43.5"/>
    <s v="Verkauf"/>
    <n v="29501074"/>
    <n v="12"/>
    <s v="Verkauf"/>
    <n v="29501074"/>
    <n v="87"/>
    <n v="12"/>
    <d v="2021-09-15T00:00:00"/>
    <s v="keinen Abnehmer/kein Schälpersonal"/>
    <s v="keinen Abnehmer/Schälen"/>
    <s v="VOS GRW-KRÄU-ZIPFEL"/>
  </r>
  <r>
    <s v="Verkauf"/>
    <n v="56"/>
    <d v="2021-09-15T00:00:00"/>
    <s v="Offen Endstücke"/>
    <x v="161"/>
    <s v="Schimmel"/>
    <s v="keinen Abnehmer/kein Schälpersonal"/>
    <s v="keinen Abnehmer/Schälen"/>
    <n v="37"/>
    <s v="Produkte"/>
    <s v="BUs"/>
    <s v="Symptome"/>
    <n v="28"/>
    <s v="Verkauf"/>
    <n v="29501077"/>
    <n v="12"/>
    <s v="Verkauf"/>
    <n v="29501077"/>
    <n v="56"/>
    <n v="12"/>
    <d v="2021-09-15T00:00:00"/>
    <s v="keinen Abnehmer/kein Schälpersonal"/>
    <s v="keinen Abnehmer/Schälen"/>
    <s v="VOS GRW-KRÄU-ENDSTÜCK"/>
  </r>
  <r>
    <s v="BU4"/>
    <n v="6"/>
    <d v="2021-09-15T00:00:00"/>
    <s v="Offen ungeschält ABS"/>
    <x v="89"/>
    <s v="keinen Verwendungszweck"/>
    <s v="keinen Verwendungszweck"/>
    <s v="&lt;50kg/Monat"/>
    <n v="37"/>
    <s v="Produkte"/>
    <s v="BUs"/>
    <s v="Symptome"/>
    <n v="0.06"/>
    <s v="L29"/>
    <n v="29501101"/>
    <n v="61"/>
    <s v="L29"/>
    <n v="29501101"/>
    <n v="6"/>
    <n v="61"/>
    <d v="2021-09-15T00:00:00"/>
    <m/>
    <s v="&lt;50kg/Monat"/>
    <s v="ABS BRIE-PAP"/>
  </r>
  <r>
    <s v="BU1"/>
    <n v="212"/>
    <d v="2021-09-15T00:00:00"/>
    <s v="Sammelnr. ungeschält VS"/>
    <x v="162"/>
    <s v="Schimmel"/>
    <s v="keine Verarbeitung"/>
    <s v="Aufgrund Konsistenz nicht genommen. Zu wenig VOS verarbeitet. Vom Warmen ins Kalte -&gt; Schimmel"/>
    <n v="37"/>
    <s v="Produkte"/>
    <s v="BUs"/>
    <s v="Symptome"/>
    <n v="106"/>
    <s v="Schmelze"/>
    <n v="29600011"/>
    <n v="12"/>
    <s v="Schmelze"/>
    <n v="29600011"/>
    <n v="212"/>
    <n v="12"/>
    <d v="2021-09-15T00:00:00"/>
    <s v="keine Verarbeitung"/>
    <s v="Aufgrund Konsistenz nicht genommen. Zu wenig VOS verarbeitet. Vom Warmen ins Kalte -&gt; Schimmel"/>
    <s v="VS GRS Schinken mit Rin"/>
  </r>
  <r>
    <s v="BU1"/>
    <n v="223"/>
    <d v="2021-09-15T00:00:00"/>
    <s v="Sammelnr. ungeschält VS"/>
    <x v="19"/>
    <s v="Schimmel"/>
    <s v="keine Verarbeitung"/>
    <s v="Aufgrund Konsistenz nicht genommen. Zu wenig VOS verarbeitet. Vom Warmen ins Kalte -&gt; Schimmel"/>
    <n v="37"/>
    <s v="Produkte"/>
    <s v="BUs"/>
    <s v="Symptome"/>
    <n v="1271.0777"/>
    <s v="Schmelze"/>
    <n v="29600013"/>
    <n v="12"/>
    <s v="Schmelze"/>
    <n v="29600013"/>
    <n v="223"/>
    <n v="12"/>
    <d v="2021-09-15T00:00:00"/>
    <s v="keine Verarbeitung"/>
    <s v="Aufgrund Konsistenz nicht genommen. Zu wenig VOS verarbeitet. Vom Warmen ins Kalte -&gt; Schimmel"/>
    <s v="VS GRS Chili mit Rinde"/>
  </r>
  <r>
    <s v="BU1"/>
    <n v="41.6"/>
    <d v="2021-09-15T00:00:00"/>
    <s v="ganze Würste"/>
    <x v="46"/>
    <s v="Linienbezogen"/>
    <s v="Schlaufe gerissen"/>
    <s v="Schlaufe gerissen"/>
    <n v="37"/>
    <s v="Produkte"/>
    <s v="BUs"/>
    <s v="Symptome"/>
    <s v="0"/>
    <s v="Abfüllung"/>
    <n v="31000084"/>
    <n v="33"/>
    <s v="Abfüllung"/>
    <n v="31000084"/>
    <n v="41.6"/>
    <n v="33"/>
    <d v="2021-09-15T00:00:00"/>
    <m/>
    <s v="Schlaufe gerissen"/>
    <s v="Würste 6700g Räucher na"/>
  </r>
  <r>
    <s v="BU1"/>
    <n v="3.6"/>
    <d v="2021-09-15T00:00:00"/>
    <s v="ganze Würste"/>
    <x v="46"/>
    <s v="Linienbezogen"/>
    <s v="Reinigung"/>
    <s v="-"/>
    <n v="37"/>
    <s v="Produkte"/>
    <s v="BUs"/>
    <s v="Symptome"/>
    <s v="0"/>
    <s v="Abfüllung"/>
    <n v="31000084"/>
    <n v="10"/>
    <s v="Abfüllung"/>
    <n v="31000084"/>
    <n v="3.6"/>
    <n v="10"/>
    <d v="2021-09-15T00:00:00"/>
    <m/>
    <m/>
    <s v="Würste 6700g Räucher na"/>
  </r>
  <r>
    <s v="BU1"/>
    <n v="26"/>
    <d v="2021-09-15T00:00:00"/>
    <s v="Rest"/>
    <x v="163"/>
    <s v="Linienbezogen"/>
    <s v="Darm geplatzt"/>
    <s v="Darm geplatzt"/>
    <n v="37"/>
    <s v="Produkte"/>
    <s v="BUs"/>
    <s v="Symptome"/>
    <s v="0"/>
    <s v="Abfüllung"/>
    <n v="31000207"/>
    <n v="34"/>
    <s v="Abfüllung"/>
    <n v="31000207"/>
    <n v="26"/>
    <n v="34"/>
    <d v="2021-09-15T00:00:00"/>
    <m/>
    <s v="Darm geplatzt"/>
    <s v="SKZ GOU 3,9KG WÜRSTE"/>
  </r>
  <r>
    <s v="BU1"/>
    <n v="42.6"/>
    <d v="2021-09-15T00:00:00"/>
    <s v="Räucherwürste"/>
    <x v="164"/>
    <s v="Linienbezogen"/>
    <s v="Reinigung"/>
    <s v="-"/>
    <n v="37"/>
    <s v="Produkte"/>
    <s v="BUs"/>
    <s v="Symptome"/>
    <s v="0"/>
    <s v="Abfüllung"/>
    <n v="32000065"/>
    <n v="10"/>
    <s v="Abfüllung"/>
    <n v="32000065"/>
    <n v="42.6"/>
    <n v="10"/>
    <d v="2021-09-15T00:00:00"/>
    <m/>
    <m/>
    <s v="RW SCHI-NAT 9,3KG ALD G"/>
  </r>
  <r>
    <s v="BU1"/>
    <n v="724"/>
    <d v="2021-09-15T00:00:00"/>
    <s v="Rest"/>
    <x v="165"/>
    <s v="Schimmel"/>
    <s v="Qualitätsfehler"/>
    <s v="zu heiß geräuchert"/>
    <n v="37"/>
    <s v="Produkte"/>
    <s v="BUs"/>
    <s v="Symptome"/>
    <s v="0"/>
    <s v="Räucherei"/>
    <n v="32000074"/>
    <n v="120"/>
    <s v="Räucherei"/>
    <n v="32000074"/>
    <n v="724"/>
    <n v="120"/>
    <d v="2021-09-15T00:00:00"/>
    <s v="Qualitätsfehler"/>
    <s v="zu heiß geräuchert"/>
    <s v="SKZ 2,5LB"/>
  </r>
  <r>
    <s v="BU1"/>
    <n v="22"/>
    <d v="2021-09-15T00:00:00"/>
    <s v="Räucherwürste"/>
    <x v="99"/>
    <s v="Linienbezogen"/>
    <s v="aus Hand gerutscht"/>
    <s v="aus der Hand gerutscht"/>
    <n v="37"/>
    <s v="Produkte"/>
    <s v="BUs"/>
    <s v="Symptome"/>
    <s v="0"/>
    <s v="Abfüllung"/>
    <n v="32000106"/>
    <n v="32"/>
    <s v="Abfüllung"/>
    <n v="32000106"/>
    <n v="22"/>
    <n v="32"/>
    <d v="2021-09-15T00:00:00"/>
    <m/>
    <s v="aus der Hand gerutscht"/>
    <s v="GRW SCHI-NAT 7,2GK NEUE"/>
  </r>
  <r>
    <s v="BU1"/>
    <n v="19"/>
    <d v="2021-09-15T00:00:00"/>
    <s v="Räucherwürste"/>
    <x v="99"/>
    <s v="Linienbezogen"/>
    <s v="Darm geplatzt"/>
    <s v="Darm geplatzt"/>
    <n v="37"/>
    <s v="Produkte"/>
    <s v="BUs"/>
    <s v="Symptome"/>
    <s v="0"/>
    <s v="Abfüllung"/>
    <n v="32000106"/>
    <n v="34"/>
    <s v="Abfüllung"/>
    <n v="32000106"/>
    <n v="19"/>
    <n v="34"/>
    <d v="2021-09-15T00:00:00"/>
    <m/>
    <s v="Darm geplatzt"/>
    <s v="GRW SCHI-NAT 7,2GK NEUE"/>
  </r>
  <r>
    <s v="BU1"/>
    <n v="270"/>
    <d v="2021-09-15T00:00:00"/>
    <s v="Vakuumierter ABS ungeschält"/>
    <x v="166"/>
    <s v="Schimmel"/>
    <s v="keine Verarbeitung"/>
    <s v="Keinen Einsatz"/>
    <n v="37"/>
    <s v="Produkte"/>
    <s v="BUs"/>
    <s v="Symptome"/>
    <n v="543.78"/>
    <s v="Abfüllung"/>
    <n v="49500039"/>
    <n v="12"/>
    <s v="Abfüllung"/>
    <n v="49500039"/>
    <n v="270"/>
    <n v="12"/>
    <d v="2021-09-15T00:00:00"/>
    <s v="keine Verarbeitung"/>
    <s v="Keinen Einsatz"/>
    <s v="ABS TIL-45FIT VAKU-OGT"/>
  </r>
  <r>
    <s v="BU1"/>
    <n v="285"/>
    <d v="2021-09-15T00:00:00"/>
    <s v="Vorschmelz"/>
    <x v="167"/>
    <s v="Schimmel"/>
    <s v="Luftzieher"/>
    <s v="Luftzieher"/>
    <n v="37"/>
    <s v="Produkte"/>
    <s v="BUs"/>
    <s v="Symptome"/>
    <s v="0"/>
    <s v="RWV"/>
    <n v="49500154"/>
    <n v="12"/>
    <s v="RWV"/>
    <n v="49500154"/>
    <n v="285"/>
    <n v="12"/>
    <d v="2021-09-15T00:00:00"/>
    <s v="Luftzieher"/>
    <s v="Luftzieher"/>
    <s v="VOS WAL-KONZ-vakuumiert"/>
  </r>
  <r>
    <s v="Verkauf"/>
    <n v="57.8"/>
    <d v="2021-09-15T00:00:00"/>
    <s v="Vakuumierte Zipfel"/>
    <x v="168"/>
    <s v="Schimmel"/>
    <s v="keinen Abnehmer"/>
    <s v="keinen Abnehmer"/>
    <n v="37"/>
    <s v="Produkte"/>
    <s v="BUs"/>
    <s v="Symptome"/>
    <n v="24.651699999999998"/>
    <s v="Verkauf"/>
    <n v="49500185"/>
    <n v="12"/>
    <s v="Verkauf"/>
    <n v="49500185"/>
    <n v="57.8"/>
    <n v="12"/>
    <d v="2021-09-15T00:00:00"/>
    <s v="keinen Abnehmer"/>
    <s v="keinen Abnehmer"/>
    <s v="RÄU-END SCHI ENDSTÜCK R"/>
  </r>
  <r>
    <s v="Verkauf"/>
    <n v="150"/>
    <d v="2021-09-15T00:00:00"/>
    <s v="Vakuumierte Zipfel"/>
    <x v="168"/>
    <s v="Schimmel"/>
    <s v="keinen Abnehmer"/>
    <s v="keinen Abnehmer"/>
    <n v="37"/>
    <s v="Produkte"/>
    <s v="BUs"/>
    <s v="Symptome"/>
    <n v="63.975000000000001"/>
    <s v="Verkauf"/>
    <n v="49500185"/>
    <n v="12"/>
    <s v="Verkauf"/>
    <n v="49500185"/>
    <n v="150"/>
    <n v="12"/>
    <d v="2021-09-15T00:00:00"/>
    <s v="keinen Abnehmer"/>
    <s v="keinen Abnehmer"/>
    <s v="RÄU-END SCHI ENDSTÜCK R"/>
  </r>
  <r>
    <s v="Verkauf"/>
    <n v="107.6"/>
    <d v="2021-09-15T00:00:00"/>
    <s v="Vakuumierte Zipfel"/>
    <x v="116"/>
    <s v="Schimmel"/>
    <s v="keinen Abnehmer"/>
    <s v="keinen Abnehmer"/>
    <n v="37"/>
    <s v="Produkte"/>
    <s v="BUs"/>
    <s v="Symptome"/>
    <n v="45.891399999999997"/>
    <s v="Verkauf"/>
    <n v="49500188"/>
    <n v="12"/>
    <s v="Verkauf"/>
    <n v="49500188"/>
    <n v="107.6"/>
    <n v="12"/>
    <d v="2021-09-15T00:00:00"/>
    <s v="keinen Abnehmer"/>
    <s v="keinen Abnehmer"/>
    <s v="RÄU-END GRW-SCHI-NAT EN"/>
  </r>
  <r>
    <s v="Verkauf"/>
    <n v="66"/>
    <d v="2021-09-15T00:00:00"/>
    <s v="Vakuumierte Zipfel"/>
    <x v="117"/>
    <s v="Schimmel"/>
    <s v="keinen Abnehmer"/>
    <s v="keinen Abnehmer"/>
    <n v="37"/>
    <s v="Produkte"/>
    <s v="BUs"/>
    <s v="Symptome"/>
    <n v="24.195599999999999"/>
    <s v="Verkauf"/>
    <n v="49500213"/>
    <n v="12"/>
    <s v="Verkauf"/>
    <n v="49500213"/>
    <n v="66"/>
    <n v="12"/>
    <d v="2021-09-15T00:00:00"/>
    <s v="keinen Abnehmer"/>
    <s v="keinen Abnehmer"/>
    <s v="RÄU-END RW-CHILI 200G Z"/>
  </r>
  <r>
    <s v="Verkauf"/>
    <n v="166"/>
    <d v="2021-09-15T00:00:00"/>
    <s v="Vakuumierte Zipfel"/>
    <x v="169"/>
    <s v="Schimmel"/>
    <s v="keinen Abnehmer"/>
    <s v="keinen Abnehmer"/>
    <n v="37"/>
    <s v="Produkte"/>
    <s v="BUs"/>
    <s v="Symptome"/>
    <n v="60.855599999999995"/>
    <s v="Verkauf"/>
    <n v="49500214"/>
    <n v="12"/>
    <s v="Verkauf"/>
    <n v="49500214"/>
    <n v="166"/>
    <n v="12"/>
    <d v="2021-09-15T00:00:00"/>
    <s v="keinen Abnehmer"/>
    <s v="keinen Abnehmer"/>
    <s v="RÄU-END RW-NUSS 200G ZI"/>
  </r>
  <r>
    <s v="Verkauf"/>
    <n v="38"/>
    <d v="2021-09-15T00:00:00"/>
    <s v="Vakuumierte Zipfel"/>
    <x v="170"/>
    <s v="Schimmel"/>
    <s v="keinen Abnehmer"/>
    <s v="keinen Abnehmer"/>
    <n v="37"/>
    <s v="Produkte"/>
    <s v="BUs"/>
    <s v="Symptome"/>
    <n v="13.9308"/>
    <s v="Verkauf"/>
    <n v="49500215"/>
    <n v="12"/>
    <s v="Verkauf"/>
    <n v="49500215"/>
    <n v="38"/>
    <n v="12"/>
    <d v="2021-09-15T00:00:00"/>
    <s v="keinen Abnehmer"/>
    <s v="keinen Abnehmer"/>
    <s v="RÄU-END GRW-KRÄU 200G Z"/>
  </r>
  <r>
    <s v="Verkauf"/>
    <n v="79"/>
    <d v="2021-09-15T00:00:00"/>
    <s v="Vakuumierte Zipfel"/>
    <x v="170"/>
    <s v="Schimmel"/>
    <s v="keinen Abnehmer"/>
    <s v="keinen Abnehmer"/>
    <n v="37"/>
    <s v="Produkte"/>
    <s v="BUs"/>
    <s v="Symptome"/>
    <n v="28.961399999999998"/>
    <s v="Verkauf"/>
    <n v="49500215"/>
    <n v="12"/>
    <s v="Verkauf"/>
    <n v="49500215"/>
    <n v="79"/>
    <n v="12"/>
    <d v="2021-09-15T00:00:00"/>
    <s v="keinen Abnehmer"/>
    <s v="keinen Abnehmer"/>
    <s v="RÄU-END GRW-KRÄU 200G Z"/>
  </r>
  <r>
    <s v="Verkauf"/>
    <n v="239"/>
    <d v="2021-09-15T00:00:00"/>
    <s v="Vakuumierte Zipfel"/>
    <x v="171"/>
    <s v="Schimmel"/>
    <s v="keinen Abnehmer"/>
    <s v="keinen Abnehmer"/>
    <n v="37"/>
    <s v="Produkte"/>
    <s v="BUs"/>
    <s v="Symptome"/>
    <n v="101.95739999999999"/>
    <s v="Verkauf"/>
    <n v="49500216"/>
    <n v="12"/>
    <s v="Verkauf"/>
    <n v="49500216"/>
    <n v="239"/>
    <n v="12"/>
    <d v="2021-09-15T00:00:00"/>
    <s v="keinen Abnehmer"/>
    <s v="keinen Abnehmer"/>
    <s v="RÄU-END RW-CHILI 320G E"/>
  </r>
  <r>
    <s v="Verkauf"/>
    <n v="347"/>
    <d v="2021-09-15T00:00:00"/>
    <s v="Vakuumierte Zipfel"/>
    <x v="171"/>
    <s v="Schimmel"/>
    <s v="keinen Abnehmer"/>
    <s v="keinen Abnehmer"/>
    <n v="37"/>
    <s v="Produkte"/>
    <s v="BUs"/>
    <s v="Symptome"/>
    <n v="148.03019999999998"/>
    <s v="Verkauf"/>
    <n v="49500216"/>
    <n v="12"/>
    <s v="Verkauf"/>
    <n v="49500216"/>
    <n v="347"/>
    <n v="12"/>
    <d v="2021-09-15T00:00:00"/>
    <s v="keinen Abnehmer"/>
    <s v="keinen Abnehmer"/>
    <s v="RÄU-END RW-CHILI 320G E"/>
  </r>
  <r>
    <s v="Verkauf"/>
    <n v="138"/>
    <d v="2021-09-15T00:00:00"/>
    <s v="Vakuumierte Zipfel"/>
    <x v="172"/>
    <s v="Schimmel"/>
    <s v="keinen Abnehmer"/>
    <s v="keinen Abnehmer"/>
    <n v="37"/>
    <s v="Produkte"/>
    <s v="BUs"/>
    <s v="Symptome"/>
    <n v="58.870799999999996"/>
    <s v="Verkauf"/>
    <n v="49500218"/>
    <n v="12"/>
    <s v="Verkauf"/>
    <n v="49500218"/>
    <n v="138"/>
    <n v="12"/>
    <d v="2021-09-15T00:00:00"/>
    <s v="keinen Abnehmer"/>
    <s v="keinen Abnehmer"/>
    <s v="RÄU-END GRW-KRÄU 320G E"/>
  </r>
  <r>
    <s v="BU2"/>
    <n v="30"/>
    <d v="2021-09-15T00:00:00"/>
    <s v="Rohware"/>
    <x v="21"/>
    <s v="Schimmel"/>
    <s v="Luftzieher/Folienriss durch Transport"/>
    <s v="Luftzieher/Folienriss durch Transport"/>
    <n v="37"/>
    <s v="Produkte"/>
    <s v="BUs"/>
    <s v="Symptome"/>
    <s v="0"/>
    <s v="BU2"/>
    <s v="Blöcke"/>
    <n v="12"/>
    <s v="BU2"/>
    <s v="Blöcke"/>
    <n v="30"/>
    <n v="12"/>
    <d v="2021-09-15T00:00:00"/>
    <s v="Luftzieher/Folienriss durch Transport"/>
    <s v="Luftzieher/Folienriss durch Transport"/>
    <s v="Blöcke"/>
  </r>
  <r>
    <s v="BU2"/>
    <n v="126"/>
    <d v="2021-09-15T00:00:00"/>
    <s v="Rohware"/>
    <x v="21"/>
    <s v="Schimmel"/>
    <s v="Luftzieher/Folienriss durch Transport"/>
    <s v="Luftzieher/Folienriss durch Transport"/>
    <n v="37"/>
    <s v="Produkte"/>
    <s v="BUs"/>
    <s v="Symptome"/>
    <s v="0"/>
    <s v="BU2"/>
    <s v="Blöcke"/>
    <n v="12"/>
    <s v="BU2"/>
    <s v="Blöcke"/>
    <n v="126"/>
    <n v="12"/>
    <d v="2021-09-15T00:00:00"/>
    <s v="Luftzieher/Folienriss durch Transport"/>
    <s v="Luftzieher/Folienriss durch Transport"/>
    <s v="Blöcke"/>
  </r>
  <r>
    <s v="BU3"/>
    <n v="1.6"/>
    <d v="2021-09-15T00:00:00"/>
    <s v="Vorschmelz"/>
    <x v="22"/>
    <s v="Linienbezogen"/>
    <s v="Maschinenabfall"/>
    <s v="-"/>
    <n v="37"/>
    <s v="Produkte"/>
    <s v="BUs"/>
    <s v="Symptome"/>
    <s v="0"/>
    <s v="L16"/>
    <s v="Vorschmelz Diverses"/>
    <n v="30"/>
    <s v="L16"/>
    <s v="Vorschmelz Diverses"/>
    <n v="1.6"/>
    <n v="30"/>
    <d v="2021-09-15T00:00:00"/>
    <m/>
    <m/>
    <s v="Vorschmelz Diverses"/>
  </r>
  <r>
    <s v="BU1"/>
    <n v="9"/>
    <d v="2021-09-15T00:00:00"/>
    <s v="-"/>
    <x v="12"/>
    <s v="Rest"/>
    <s v="geschälte Rinde"/>
    <s v="keine Verwendung möglich"/>
    <n v="37"/>
    <s v="Produkte"/>
    <s v="BUs"/>
    <s v="Symptome"/>
    <s v="0"/>
    <s v="RWV"/>
    <s v="Div. Zipfel, Endstücke"/>
    <n v="60"/>
    <s v="RWV"/>
    <s v="Div. Zipfel, Endstücke"/>
    <n v="9"/>
    <n v="60"/>
    <d v="2021-09-15T00:00:00"/>
    <s v="geschälte Rinde"/>
    <s v="keine Verwendung möglich"/>
    <s v="Div. Zipfel, Endstücke"/>
  </r>
  <r>
    <s v="BU1"/>
    <n v="25"/>
    <d v="2021-09-15T00:00:00"/>
    <s v="-"/>
    <x v="12"/>
    <s v="Rest"/>
    <s v="geschälte Rinde"/>
    <s v="keine Verwendung möglich"/>
    <n v="37"/>
    <s v="Produkte"/>
    <s v="BUs"/>
    <s v="Symptome"/>
    <s v="0"/>
    <s v="RWV"/>
    <s v="Div. Zipfel, Endstücke"/>
    <n v="60"/>
    <s v="RWV"/>
    <s v="Div. Zipfel, Endstücke"/>
    <n v="25"/>
    <n v="60"/>
    <d v="2021-09-15T00:00:00"/>
    <s v="geschälte Rinde"/>
    <s v="keine Verwendung möglich"/>
    <s v="Div. Zipfel, Endstücke"/>
  </r>
  <r>
    <s v="BU1"/>
    <n v="12.600000000000001"/>
    <d v="2021-09-15T00:00:00"/>
    <s v="Diverses"/>
    <x v="13"/>
    <s v="Linienbezogen"/>
    <s v="Maschinenabfall"/>
    <s v="-"/>
    <n v="37"/>
    <s v="Produkte"/>
    <s v="BUs"/>
    <s v="Symptome"/>
    <s v="0"/>
    <s v="Abfüllung"/>
    <s v="Diverses"/>
    <n v="30"/>
    <s v="Abfüllung"/>
    <s v="Diverses"/>
    <n v="12.600000000000001"/>
    <n v="30"/>
    <d v="2021-09-15T00:00:00"/>
    <m/>
    <m/>
    <s v="Diverses"/>
  </r>
  <r>
    <s v="BU1"/>
    <n v="160.5"/>
    <d v="2021-09-15T00:00:00"/>
    <s v="Diverses"/>
    <x v="13"/>
    <s v="Linienbezogen"/>
    <s v="Maschinenabfall"/>
    <s v="-"/>
    <n v="37"/>
    <s v="Produkte"/>
    <s v="BUs"/>
    <s v="Symptome"/>
    <s v="0"/>
    <s v="Strudelline"/>
    <s v="Diverses"/>
    <n v="30"/>
    <s v="Strudelline"/>
    <s v="Diverses"/>
    <n v="160.5"/>
    <n v="30"/>
    <d v="2021-09-15T00:00:00"/>
    <m/>
    <s v="-"/>
    <s v="Diverses"/>
  </r>
  <r>
    <s v="BU1"/>
    <n v="35"/>
    <d v="2021-09-15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35"/>
    <n v="30"/>
    <d v="2021-09-15T00:00:00"/>
    <m/>
    <m/>
    <s v="Diverses aus Abfüllung"/>
  </r>
  <r>
    <s v="BU1"/>
    <n v="62"/>
    <d v="2021-09-15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62"/>
    <n v="30"/>
    <d v="2021-09-15T00:00:00"/>
    <m/>
    <m/>
    <s v="Diverses aus Abfüllung"/>
  </r>
  <r>
    <s v="BU1"/>
    <n v="101"/>
    <d v="2021-09-15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101"/>
    <n v="30"/>
    <d v="2021-09-15T00:00:00"/>
    <m/>
    <m/>
    <s v="Diverses aus Abfüllung"/>
  </r>
  <r>
    <s v="BU1"/>
    <n v="113"/>
    <d v="2021-09-15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113"/>
    <n v="30"/>
    <d v="2021-09-15T00:00:00"/>
    <m/>
    <m/>
    <s v="Diverses aus Abfüllung"/>
  </r>
  <r>
    <s v="Rest"/>
    <n v="11.5"/>
    <d v="2021-09-15T00:00:00"/>
    <s v="Qualitätssicherung"/>
    <x v="15"/>
    <s v="Qualitätssicherung"/>
    <s v="Sensorik"/>
    <s v="Sensorik"/>
    <n v="37"/>
    <s v="Produkte"/>
    <s v="BUs"/>
    <s v="Symptome"/>
    <s v="0"/>
    <s v="QM"/>
    <s v="Diverses QM"/>
    <n v="74"/>
    <s v="QM"/>
    <s v="Diverses QM"/>
    <n v="11.5"/>
    <n v="74"/>
    <d v="2021-09-15T00:00:00"/>
    <s v="Sensorik"/>
    <s v="Sensorik"/>
    <s v="Diverses QM"/>
  </r>
  <r>
    <s v="Rest"/>
    <n v="14"/>
    <d v="2021-09-15T00:00:00"/>
    <s v="Qualitätssicherung"/>
    <x v="15"/>
    <s v="Qualitätssicherung"/>
    <s v="Sensorik"/>
    <s v="Sensorik"/>
    <n v="37"/>
    <s v="Produkte"/>
    <s v="BUs"/>
    <s v="Symptome"/>
    <s v="0"/>
    <s v="QM"/>
    <s v="Diverses QM"/>
    <n v="74"/>
    <s v="QM"/>
    <s v="Diverses QM"/>
    <n v="14"/>
    <n v="74"/>
    <d v="2021-09-15T00:00:00"/>
    <s v="Sensorik"/>
    <s v="Sensorik"/>
    <s v="Diverses QM"/>
  </r>
  <r>
    <s v="Rest"/>
    <n v="5.9"/>
    <d v="2021-09-15T00:00:00"/>
    <s v="Qualitätssicherung"/>
    <x v="16"/>
    <s v="Qualitätssicherung"/>
    <s v="Sensorik"/>
    <s v="Sensorik"/>
    <n v="37"/>
    <s v="Produkte"/>
    <s v="BUs"/>
    <s v="Symptome"/>
    <s v="0"/>
    <s v="Labor"/>
    <s v="Laborproben"/>
    <n v="74"/>
    <s v="Labor"/>
    <s v="Laborproben"/>
    <n v="5.9"/>
    <n v="74"/>
    <d v="2021-09-15T00:00:00"/>
    <s v="Sensorik"/>
    <s v="Sensorik"/>
    <s v="Laborproben"/>
  </r>
  <r>
    <s v="Rest"/>
    <n v="39"/>
    <d v="2021-09-15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39"/>
    <n v="73"/>
    <d v="2021-09-15T00:00:00"/>
    <s v="Laborprobe"/>
    <s v="Laborprobe"/>
    <s v="Laborproben"/>
  </r>
  <r>
    <s v="Rest"/>
    <n v="58"/>
    <d v="2021-09-15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58"/>
    <n v="73"/>
    <d v="2021-09-15T00:00:00"/>
    <s v="Laborprobe"/>
    <s v="Laborprobe"/>
    <s v="Laborproben"/>
  </r>
  <r>
    <s v="Rest"/>
    <n v="78.900000000000006"/>
    <d v="2021-09-15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78.900000000000006"/>
    <n v="73"/>
    <d v="2021-09-15T00:00:00"/>
    <s v="Laborprobe"/>
    <s v="Laborprobe"/>
    <s v="Laborproben"/>
  </r>
  <r>
    <s v="Rest"/>
    <n v="20"/>
    <d v="2021-09-15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20"/>
    <n v="73"/>
    <d v="2021-09-15T00:00:00"/>
    <s v="Laborprobe"/>
    <s v="Laborprobe"/>
    <s v="Laborproben"/>
  </r>
  <r>
    <s v="Rest"/>
    <n v="7"/>
    <d v="2021-09-15T00:00:00"/>
    <s v="Qualitätssicherung"/>
    <x v="16"/>
    <s v="Qualitätssicherung"/>
    <s v="Sensorik"/>
    <s v="Sensorik"/>
    <n v="37"/>
    <s v="Produkte"/>
    <s v="BUs"/>
    <s v="Symptome"/>
    <s v="0"/>
    <s v="Labor"/>
    <s v="Laborproben"/>
    <n v="74"/>
    <s v="Labor"/>
    <s v="Laborproben"/>
    <n v="7"/>
    <n v="74"/>
    <d v="2021-09-15T00:00:00"/>
    <s v="Sensorik"/>
    <s v="Sensorik"/>
    <s v="Laborproben"/>
  </r>
  <r>
    <s v="BU3"/>
    <n v="21"/>
    <d v="2021-09-15T00:00:00"/>
    <s v="-"/>
    <x v="23"/>
    <s v="Linienbezogen"/>
    <s v="Maschinenabfall"/>
    <s v="-"/>
    <n v="37"/>
    <s v="Produkte"/>
    <s v="BUs"/>
    <s v="Symptome"/>
    <s v="0"/>
    <s v="L16"/>
    <s v="Maschinenabfall"/>
    <n v="30"/>
    <s v="L16"/>
    <s v="Maschinenabfall"/>
    <n v="21"/>
    <n v="30"/>
    <d v="2021-09-15T00:00:00"/>
    <m/>
    <m/>
    <s v="Maschinenabfall"/>
  </r>
  <r>
    <s v="BU3"/>
    <n v="15"/>
    <d v="2021-09-16T00:00:00"/>
    <s v="Offen ungeschält VOS"/>
    <x v="173"/>
    <s v="Schimmel"/>
    <s v="kein VOS in England, VS-Würste keine Produktion"/>
    <s v="-"/>
    <n v="37"/>
    <s v="Produkte"/>
    <s v="BUs"/>
    <s v="Symptome"/>
    <n v="7.5"/>
    <s v="L11"/>
    <n v="29500613"/>
    <n v="12"/>
    <s v="L11"/>
    <n v="29500613"/>
    <n v="15"/>
    <n v="12"/>
    <d v="2021-09-16T00:00:00"/>
    <s v="kein VOS in England, VS-Würste keine Produktion"/>
    <s v="-"/>
    <s v="VOS Räucher extra natri"/>
  </r>
  <r>
    <s v="BU4"/>
    <n v="28"/>
    <d v="2021-09-16T00:00:00"/>
    <s v="Offen ungeschält ABS"/>
    <x v="149"/>
    <s v="keinen Verwendungszweck"/>
    <s v="keinen Verwendungszweck"/>
    <s v="&lt;300kg/Monat"/>
    <n v="37"/>
    <s v="Produkte"/>
    <s v="BUs"/>
    <s v="Symptome"/>
    <n v="0.28000000000000003"/>
    <s v="L21"/>
    <n v="29500885"/>
    <n v="61"/>
    <s v="L21"/>
    <n v="29500885"/>
    <n v="28"/>
    <n v="61"/>
    <d v="2021-09-16T00:00:00"/>
    <m/>
    <s v="&lt;300kg/Monat"/>
    <s v="ABS HEUBL"/>
  </r>
  <r>
    <s v="BU4"/>
    <n v="20"/>
    <d v="2021-09-16T00:00:00"/>
    <s v="Offen ungeschält ABS"/>
    <x v="59"/>
    <s v="keinen Verwendungszweck"/>
    <s v="keinen Verwendungszweck"/>
    <s v="&lt;500kg/Monat"/>
    <n v="37"/>
    <s v="Produkte"/>
    <s v="BUs"/>
    <s v="Symptome"/>
    <n v="30"/>
    <s v="L21"/>
    <n v="29500886"/>
    <n v="61"/>
    <s v="L21"/>
    <n v="29500886"/>
    <n v="20"/>
    <n v="61"/>
    <d v="2021-09-16T00:00:00"/>
    <m/>
    <s v="&lt;500kg/Monat"/>
    <s v="ABS MEDI-KRÄUK"/>
  </r>
  <r>
    <s v="BU4"/>
    <n v="25"/>
    <d v="2021-09-16T00:00:00"/>
    <s v="Offen ungeschält ABS"/>
    <x v="64"/>
    <s v="keinen Verwendungszweck"/>
    <s v="keinen Verwendungszweck"/>
    <s v="&lt;300kg/Monat"/>
    <n v="37"/>
    <s v="Produkte"/>
    <s v="BUs"/>
    <s v="Symptome"/>
    <n v="0.25"/>
    <s v="L21"/>
    <n v="29500906"/>
    <n v="61"/>
    <s v="L21"/>
    <n v="29500906"/>
    <n v="25"/>
    <n v="61"/>
    <d v="2021-09-16T00:00:00"/>
    <m/>
    <s v="&lt;300kg/Monat"/>
    <s v="ABS SCH-PAUL"/>
  </r>
  <r>
    <s v="BU4"/>
    <n v="19"/>
    <d v="2021-09-16T00:00:00"/>
    <s v="Offen ungeschält ABS"/>
    <x v="64"/>
    <s v="keinen Verwendungszweck"/>
    <s v="keinen Verwendungszweck"/>
    <s v="&lt;300kg/Monat"/>
    <n v="37"/>
    <s v="Produkte"/>
    <s v="BUs"/>
    <s v="Symptome"/>
    <n v="0.19"/>
    <s v="L21"/>
    <n v="29500906"/>
    <n v="61"/>
    <s v="L21"/>
    <n v="29500906"/>
    <n v="19"/>
    <n v="61"/>
    <d v="2021-09-16T00:00:00"/>
    <m/>
    <s v="&lt;300kg/Monat"/>
    <s v="ABS SCH-PAUL"/>
  </r>
  <r>
    <s v="BU4"/>
    <n v="41"/>
    <d v="2021-09-16T00:00:00"/>
    <s v="Offen ungeschält ABS"/>
    <x v="104"/>
    <s v="keinen Verwendungszweck"/>
    <s v="keinen Verwendungszweck"/>
    <s v="&lt;500kg/Monat"/>
    <n v="37"/>
    <s v="Produkte"/>
    <s v="BUs"/>
    <s v="Symptome"/>
    <n v="0.41000000000000003"/>
    <s v="L22"/>
    <n v="29500910"/>
    <n v="61"/>
    <s v="L22"/>
    <n v="29500910"/>
    <n v="41"/>
    <n v="61"/>
    <d v="2021-09-16T00:00:00"/>
    <m/>
    <s v="&lt;500kg/Monat"/>
    <s v="ABS Unser Blütenkäse"/>
  </r>
  <r>
    <s v="BU4"/>
    <n v="18"/>
    <d v="2021-09-16T00:00:00"/>
    <s v="Offen ungeschält ABS"/>
    <x v="105"/>
    <s v="keinen Verwendungszweck"/>
    <s v="keinen Verwendungszweck"/>
    <s v="&lt;100kg/Monat"/>
    <n v="37"/>
    <s v="Produkte"/>
    <s v="BUs"/>
    <s v="Symptome"/>
    <n v="0.18"/>
    <s v="L20"/>
    <n v="29500913"/>
    <n v="61"/>
    <s v="L20"/>
    <n v="29500913"/>
    <n v="18"/>
    <n v="61"/>
    <d v="2021-09-16T00:00:00"/>
    <m/>
    <s v="&lt;100kg/Monat"/>
    <s v="ABS ZIEGENR"/>
  </r>
  <r>
    <s v="BU4"/>
    <n v="40"/>
    <d v="2021-09-16T00:00:00"/>
    <s v="Offen ungeschält ABS"/>
    <x v="72"/>
    <s v="keinen Verwendungszweck"/>
    <s v="keinen Verwendungszweck"/>
    <s v="&lt;1000kg/Monat"/>
    <n v="37"/>
    <s v="Produkte"/>
    <s v="BUs"/>
    <s v="Symptome"/>
    <n v="4.0000000000000001E-3"/>
    <s v="L22"/>
    <n v="29501039"/>
    <n v="61"/>
    <s v="L22"/>
    <n v="29501039"/>
    <n v="40"/>
    <n v="61"/>
    <d v="2021-09-16T00:00:00"/>
    <m/>
    <s v="&lt;1000kg/Monat"/>
    <s v="ABS OLD-AMSTERDAM"/>
  </r>
  <r>
    <s v="BU4"/>
    <n v="17"/>
    <d v="2021-09-16T00:00:00"/>
    <s v="Offen ungeschält ABS"/>
    <x v="72"/>
    <s v="keinen Verwendungszweck"/>
    <s v="keinen Verwendungszweck"/>
    <s v="&lt;1000kg/Monat"/>
    <n v="37"/>
    <s v="Produkte"/>
    <s v="BUs"/>
    <s v="Symptome"/>
    <n v="1.7000000000000001E-3"/>
    <s v="L22"/>
    <n v="29501039"/>
    <n v="61"/>
    <s v="L22"/>
    <n v="29501039"/>
    <n v="17"/>
    <n v="61"/>
    <d v="2021-09-16T00:00:00"/>
    <m/>
    <s v="&lt;1000kg/Monat"/>
    <s v="ABS OLD-AMSTERDAM"/>
  </r>
  <r>
    <s v="Verkauf"/>
    <n v="24"/>
    <d v="2021-09-16T00:00:00"/>
    <s v="Offen Zipfel"/>
    <x v="34"/>
    <s v="Schimmel"/>
    <s v="keinen Abnehmer/kein Schälpersonal"/>
    <s v="keinen Abnehmer/Schälen"/>
    <n v="37"/>
    <s v="Produkte"/>
    <s v="BUs"/>
    <s v="Symptome"/>
    <n v="12"/>
    <s v="Verkauf"/>
    <n v="29501063"/>
    <n v="12"/>
    <s v="Verkauf"/>
    <n v="29501063"/>
    <n v="24"/>
    <n v="12"/>
    <d v="2021-09-16T00:00:00"/>
    <s v="keinen Abnehmer/kein Schälpersonal"/>
    <s v="keinen Abnehmer/Schälen"/>
    <s v="VOS GRW-NATUR ZIPFEL 35"/>
  </r>
  <r>
    <s v="BU1"/>
    <n v="52"/>
    <d v="2021-09-16T00:00:00"/>
    <s v="Räucherwürste"/>
    <x v="107"/>
    <s v="Linienbezogen"/>
    <s v="aus Hand gerutscht"/>
    <s v="aus der Hand gerutscht"/>
    <n v="37"/>
    <s v="Produkte"/>
    <s v="BUs"/>
    <s v="Symptome"/>
    <s v="0"/>
    <s v="Abfüllung"/>
    <n v="32000049"/>
    <n v="32"/>
    <s v="Abfüllung"/>
    <n v="32000049"/>
    <n v="52"/>
    <n v="32"/>
    <d v="2021-09-16T00:00:00"/>
    <m/>
    <s v="aus der Hand gerutscht"/>
    <s v="GRW NATUR 7,2KG"/>
  </r>
  <r>
    <s v="BU1"/>
    <n v="27.6"/>
    <d v="2021-09-16T00:00:00"/>
    <s v="Räucherwürste"/>
    <x v="147"/>
    <s v="Linienbezogen"/>
    <s v="Schlaufe gerissen"/>
    <s v="Schlaufe gerissen"/>
    <n v="37"/>
    <s v="Produkte"/>
    <s v="BUs"/>
    <s v="Symptome"/>
    <s v="0"/>
    <s v="Abfüllung"/>
    <n v="32000107"/>
    <n v="33"/>
    <s v="Abfüllung"/>
    <n v="32000107"/>
    <n v="27.6"/>
    <n v="33"/>
    <d v="2021-09-16T00:00:00"/>
    <m/>
    <s v="Schlaufe gerissen"/>
    <s v="GRW CHILI-NAT 7,2GK NEU"/>
  </r>
  <r>
    <s v="BU3"/>
    <n v="24.400000000000006"/>
    <d v="2021-09-16T00:00:00"/>
    <s v="-"/>
    <x v="23"/>
    <s v="Linienbezogen"/>
    <s v="Maschinenabfall"/>
    <s v="-"/>
    <n v="37"/>
    <s v="Produkte"/>
    <s v="BUs"/>
    <s v="Symptome"/>
    <s v="0"/>
    <s v="L16"/>
    <s v="Maschinenabfall"/>
    <n v="30"/>
    <s v="L16"/>
    <s v="Maschinenabfall"/>
    <n v="24.400000000000006"/>
    <n v="30"/>
    <d v="2021-09-16T00:00:00"/>
    <m/>
    <m/>
    <s v="Maschinenabfall"/>
  </r>
  <r>
    <s v="Verkauf"/>
    <n v="54.2"/>
    <d v="2021-09-16T00:00:00"/>
    <s v="Div. Zipfel, ES ohne Verwendung"/>
    <x v="13"/>
    <s v="Schimmel"/>
    <s v="keinen Abnehmer/kein Schälpersonal"/>
    <s v="keinen Abnehmer/Schälen"/>
    <n v="37"/>
    <s v="Produkte"/>
    <s v="BUs"/>
    <s v="Symptome"/>
    <s v="0"/>
    <s v="Verkauf"/>
    <s v="Diverses"/>
    <n v="12"/>
    <s v="Verkauf"/>
    <s v="Diverses"/>
    <n v="54.2"/>
    <n v="12"/>
    <d v="2021-09-16T00:00:00"/>
    <s v="keinen Abnehmer/kein Schälpersonal"/>
    <s v="keinen Abnehmer/Schälen"/>
    <s v="Diverses"/>
  </r>
  <r>
    <s v="BU1"/>
    <n v="28"/>
    <d v="2021-09-16T00:00:00"/>
    <s v="Diverses"/>
    <x v="13"/>
    <s v="Schimmel"/>
    <s v="keine Verarbeitung"/>
    <s v="Keinen Einsatz"/>
    <n v="37"/>
    <s v="Produkte"/>
    <s v="BUs"/>
    <s v="Symptome"/>
    <s v="0"/>
    <s v="RWV"/>
    <s v="Diverses"/>
    <n v="12"/>
    <s v="RWV"/>
    <s v="Diverses"/>
    <n v="28"/>
    <n v="12"/>
    <d v="2021-09-16T00:00:00"/>
    <s v="keine Verarbeitung"/>
    <s v="Keinen Einsatz"/>
    <s v="Diverses"/>
  </r>
  <r>
    <s v="BU1"/>
    <n v="77.400000000000006"/>
    <d v="2021-09-16T00:00:00"/>
    <s v="Diverses"/>
    <x v="14"/>
    <s v="Linienbezogen"/>
    <s v="Clip gerissen"/>
    <s v="Clip gerissen"/>
    <n v="37"/>
    <s v="Produkte"/>
    <s v="BUs"/>
    <s v="Symptome"/>
    <s v="0"/>
    <s v="Abfüllung"/>
    <s v="Diverses aus Abfüllung"/>
    <n v="31"/>
    <s v="Abfüllung"/>
    <s v="Diverses aus Abfüllung"/>
    <n v="77.400000000000006"/>
    <n v="31"/>
    <d v="2021-09-16T00:00:00"/>
    <m/>
    <s v="Clip gerissen"/>
    <s v="Diverses aus Abfüllung"/>
  </r>
  <r>
    <s v="BU1"/>
    <n v="57.8"/>
    <d v="2021-09-16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57.8"/>
    <n v="30"/>
    <d v="2021-09-16T00:00:00"/>
    <m/>
    <m/>
    <s v="Diverses aus Abfüllung"/>
  </r>
  <r>
    <s v="BU1"/>
    <n v="97.8"/>
    <d v="2021-09-16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97.8"/>
    <n v="30"/>
    <d v="2021-09-16T00:00:00"/>
    <m/>
    <m/>
    <s v="Diverses aus Abfüllung"/>
  </r>
  <r>
    <s v="Rest"/>
    <n v="11"/>
    <d v="2021-09-16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11"/>
    <n v="73"/>
    <d v="2021-09-16T00:00:00"/>
    <s v="Laborprobe"/>
    <s v="Laborprobe"/>
    <s v="Laborproben"/>
  </r>
  <r>
    <s v="Rest"/>
    <n v="56"/>
    <d v="2021-09-16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56"/>
    <n v="73"/>
    <d v="2021-09-16T00:00:00"/>
    <s v="Laborprobe"/>
    <s v="Laborprobe"/>
    <s v="Laborproben"/>
  </r>
  <r>
    <s v="Rest"/>
    <n v="8"/>
    <d v="2021-09-16T00:00:00"/>
    <s v="Rest"/>
    <x v="76"/>
    <s v="Qualitätssicherung"/>
    <s v="Muster"/>
    <s v="Muster"/>
    <n v="37"/>
    <s v="Produkte"/>
    <s v="BUs"/>
    <s v="Symptome"/>
    <s v="0"/>
    <s v="Labor"/>
    <s v="Muster"/>
    <n v="72"/>
    <s v="Labor"/>
    <s v="Muster"/>
    <n v="8"/>
    <n v="72"/>
    <d v="2021-09-16T00:00:00"/>
    <s v="Muster"/>
    <s v="Muster"/>
    <s v="Muster"/>
  </r>
  <r>
    <s v="BU3"/>
    <n v="99.13"/>
    <d v="2021-09-17T00:00:00"/>
    <s v="ABS"/>
    <x v="85"/>
    <s v="Schimmel"/>
    <s v="Rest"/>
    <s v="wurde nicht eingesetzt"/>
    <n v="37"/>
    <s v="Produkte"/>
    <s v="BUs"/>
    <s v="Symptome"/>
    <n v="218.08600000000001"/>
    <s v="L18"/>
    <n v="29500754"/>
    <n v="12"/>
    <s v="L18"/>
    <n v="29500754"/>
    <n v="99.13"/>
    <n v="12"/>
    <d v="2021-09-17T00:00:00"/>
    <s v="Rest"/>
    <s v="wurde nicht eingesetzt"/>
    <s v="ABS Bio Gouda 48%, mitt"/>
  </r>
  <r>
    <s v="BU3"/>
    <n v="13"/>
    <d v="2021-09-17T00:00:00"/>
    <s v="Offen ungeschält ABS"/>
    <x v="28"/>
    <s v="Schimmel"/>
    <s v="VOS &gt; Einsatz"/>
    <s v="Produktion unregelmäßig"/>
    <n v="37"/>
    <s v="Produkte"/>
    <s v="BUs"/>
    <s v="Symptome"/>
    <s v="0"/>
    <s v="L1"/>
    <n v="29500776"/>
    <n v="12"/>
    <s v="L1"/>
    <n v="29500776"/>
    <n v="13"/>
    <n v="12"/>
    <d v="2021-09-17T00:00:00"/>
    <s v="VOS &gt; Einsatz"/>
    <s v="Produktion unregelmäßig"/>
    <s v="ABS Cheddar rot"/>
  </r>
  <r>
    <s v="BU4"/>
    <n v="16"/>
    <d v="2021-09-17T00:00:00"/>
    <s v="Offen ungeschält ABS"/>
    <x v="62"/>
    <s v="keinen Verwendungszweck"/>
    <s v="keinen Verwendungszweck"/>
    <s v="&lt;300kg/Monat"/>
    <n v="37"/>
    <s v="Produkte"/>
    <s v="BUs"/>
    <s v="Symptome"/>
    <n v="0.16"/>
    <s v="L23"/>
    <n v="29500900"/>
    <n v="61"/>
    <s v="L23"/>
    <n v="29500900"/>
    <n v="16"/>
    <n v="61"/>
    <d v="2021-09-17T00:00:00"/>
    <m/>
    <s v="&lt;300kg/Monat"/>
    <s v="ABS ROVIN"/>
  </r>
  <r>
    <s v="BU1"/>
    <n v="20"/>
    <d v="2021-09-17T00:00:00"/>
    <s v="Offen ungeschält VOS"/>
    <x v="174"/>
    <s v="Schimmel"/>
    <s v="keine Verarbeitung"/>
    <s v="Aufgrund Konsistenz nicht genommen. Zu wenig VOS verarbeitet. Vom Warmen ins Kalte -&gt; Schimmel"/>
    <n v="37"/>
    <s v="Produkte"/>
    <s v="BUs"/>
    <s v="Symptome"/>
    <n v="10"/>
    <s v="Schmelze"/>
    <n v="29500929"/>
    <n v="12"/>
    <s v="Schmelze"/>
    <n v="29500929"/>
    <n v="20"/>
    <n v="12"/>
    <d v="2021-09-17T00:00:00"/>
    <s v="keine Verarbeitung"/>
    <s v="Aufgrund Konsistenz nicht genommen. Zu wenig VOS verarbeitet. Vom Warmen ins Kalte -&gt; Schimmel"/>
    <s v="VOS URW-NATUR"/>
  </r>
  <r>
    <s v="BU3"/>
    <n v="105"/>
    <d v="2021-09-17T00:00:00"/>
    <s v="Offen ungeschält ABS"/>
    <x v="30"/>
    <s v="Linienbezogen"/>
    <s v="gemischtes Produkt"/>
    <s v="-"/>
    <n v="37"/>
    <s v="Produkte"/>
    <s v="BUs"/>
    <s v="Symptome"/>
    <n v="105"/>
    <s v="L33"/>
    <n v="29501003"/>
    <n v="81"/>
    <s v="L33"/>
    <n v="29501003"/>
    <n v="105"/>
    <n v="81"/>
    <d v="2021-09-17T00:00:00"/>
    <m/>
    <m/>
    <s v="ABS CHED-PF-KRÄUK gemis"/>
  </r>
  <r>
    <s v="BU4"/>
    <n v="40"/>
    <d v="2021-09-17T00:00:00"/>
    <s v="Offen ungeschält ABS"/>
    <x v="72"/>
    <s v="keinen Verwendungszweck"/>
    <s v="keinen Verwendungszweck"/>
    <s v="&lt;1000kg/Monat"/>
    <n v="37"/>
    <s v="Produkte"/>
    <s v="BUs"/>
    <s v="Symptome"/>
    <n v="4.0000000000000001E-3"/>
    <s v="L22"/>
    <n v="29501039"/>
    <n v="61"/>
    <s v="L22"/>
    <n v="29501039"/>
    <n v="40"/>
    <n v="61"/>
    <d v="2021-09-17T00:00:00"/>
    <m/>
    <s v="&lt;1000kg/Monat"/>
    <s v="ABS OLD-AMSTERDAM"/>
  </r>
  <r>
    <s v="BU4"/>
    <n v="2"/>
    <d v="2021-09-17T00:00:00"/>
    <s v="Offen ungeschält ABS"/>
    <x v="89"/>
    <s v="keinen Verwendungszweck"/>
    <s v="keinen Verwendungszweck"/>
    <s v="&lt;50kg/Monat"/>
    <n v="37"/>
    <s v="Produkte"/>
    <s v="BUs"/>
    <s v="Symptome"/>
    <n v="0.02"/>
    <s v="L29"/>
    <n v="29501101"/>
    <n v="61"/>
    <s v="L29"/>
    <n v="29501101"/>
    <n v="2"/>
    <n v="61"/>
    <d v="2021-09-17T00:00:00"/>
    <m/>
    <s v="&lt;50kg/Monat"/>
    <s v="ABS BRIE-PAP"/>
  </r>
  <r>
    <s v="BU4"/>
    <n v="2"/>
    <d v="2021-09-17T00:00:00"/>
    <s v="Offen ungeschält ABS"/>
    <x v="89"/>
    <s v="keinen Verwendungszweck"/>
    <s v="keinen Verwendungszweck"/>
    <s v="&lt;50kg/Monat"/>
    <n v="37"/>
    <s v="Produkte"/>
    <s v="BUs"/>
    <s v="Symptome"/>
    <n v="0.02"/>
    <s v="BU4"/>
    <n v="29501101"/>
    <n v="61"/>
    <s v="BU4"/>
    <n v="29501101"/>
    <n v="2"/>
    <n v="61"/>
    <d v="2021-09-17T00:00:00"/>
    <m/>
    <s v="&lt;50kg/Monat"/>
    <s v="ABS BRIE-PAP"/>
  </r>
  <r>
    <s v="BU4"/>
    <n v="1"/>
    <d v="2021-09-17T00:00:00"/>
    <s v="Offen ungeschält ABS"/>
    <x v="89"/>
    <s v="keinen Verwendungszweck"/>
    <s v="keinen Verwendungszweck"/>
    <s v="&lt;50kg/Monat"/>
    <n v="37"/>
    <s v="Produkte"/>
    <s v="BUs"/>
    <s v="Symptome"/>
    <n v="0.01"/>
    <s v="BU4"/>
    <n v="29501101"/>
    <n v="61"/>
    <s v="BU4"/>
    <n v="29501101"/>
    <n v="1"/>
    <n v="61"/>
    <d v="2021-09-17T00:00:00"/>
    <m/>
    <s v="&lt;50kg/Monat"/>
    <s v="ABS BRIE-PAP"/>
  </r>
  <r>
    <s v="BU1"/>
    <n v="80"/>
    <d v="2021-09-17T00:00:00"/>
    <s v="Sammelnr. ungeschält ABS"/>
    <x v="175"/>
    <s v="Schimmel"/>
    <s v="keine Verarbeitung"/>
    <s v="Aufgrund Konsistenz nicht genommen. Zu wenig VOS verarbeitet. Vom Warmen ins Kalte -&gt; Schimmel"/>
    <n v="37"/>
    <s v="Produkte"/>
    <s v="BUs"/>
    <s v="Symptome"/>
    <n v="160"/>
    <s v="Schmelze"/>
    <n v="29600002"/>
    <n v="12"/>
    <s v="Schmelze"/>
    <n v="29600002"/>
    <n v="80"/>
    <n v="12"/>
    <d v="2021-09-17T00:00:00"/>
    <s v="keine Verarbeitung"/>
    <s v="Aufgrund Konsistenz nicht genommen. Zu wenig VOS verarbeitet. Vom Warmen ins Kalte -&gt; Schimmel"/>
    <s v="ABS 40-45% Konventionel"/>
  </r>
  <r>
    <s v="Rest"/>
    <n v="153"/>
    <d v="2021-09-17T00:00:00"/>
    <s v="Sammelnr. ungeschält ABS"/>
    <x v="175"/>
    <s v="Rest"/>
    <s v="Retoure"/>
    <s v="kam zurück Nagel und wurde als Abschnitte reduziert. Schimmel im Produkt entdeckt"/>
    <n v="37"/>
    <s v="Produkte"/>
    <s v="BUs"/>
    <s v="Symptome"/>
    <n v="306"/>
    <s v="Retoure"/>
    <n v="29600002"/>
    <n v="22"/>
    <s v="Retoure"/>
    <n v="29600002"/>
    <n v="153"/>
    <n v="22"/>
    <d v="2021-09-17T00:00:00"/>
    <s v="Retoure"/>
    <s v="kam zurück Nagel und wurde als Abschnitte reduziert. Schimmel im Produkt entdeckt"/>
    <s v="ABS 40-45% Konventionel"/>
  </r>
  <r>
    <s v="BU1"/>
    <n v="162"/>
    <d v="2021-09-17T00:00:00"/>
    <s v="Sammelnr. geschält"/>
    <x v="7"/>
    <s v="Schimmel"/>
    <s v="keine Verarbeitung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  <s v="Schmelze"/>
    <n v="29600027"/>
    <n v="162"/>
    <n v="12"/>
    <d v="2021-09-17T00:00:00"/>
    <s v="keine Verarbeitung"/>
    <s v="Aufgrund Konsistenz nicht genommen. Zu wenig VOS verarbeitet. Vom Warmen ins Kalte -&gt; Schimmel"/>
    <s v="VS Chili geschält"/>
  </r>
  <r>
    <s v="BU2"/>
    <n v="45"/>
    <d v="2021-09-17T00:00:00"/>
    <s v="Rohware"/>
    <x v="21"/>
    <s v="Schimmel"/>
    <s v="Luftzieher/Folienriss durch Transport"/>
    <s v="Luftzieher/Folienriss durch Transport"/>
    <n v="37"/>
    <s v="Produkte"/>
    <s v="BUs"/>
    <s v="Symptome"/>
    <s v="0"/>
    <s v="BU2"/>
    <s v="Blöcke"/>
    <n v="12"/>
    <s v="BU2"/>
    <s v="Blöcke"/>
    <n v="45"/>
    <n v="12"/>
    <d v="2021-09-17T00:00:00"/>
    <s v="Luftzieher/Folienriss durch Transport"/>
    <s v="Luftzieher/Folienriss durch Transport"/>
    <s v="Blöcke"/>
  </r>
  <r>
    <s v="BU2"/>
    <n v="75"/>
    <d v="2021-09-17T00:00:00"/>
    <s v="Rohware"/>
    <x v="21"/>
    <s v="Schimmel"/>
    <s v="Luftzieher/Folienriss durch Transport"/>
    <s v="Luftzieher/Folienriss durch Transport"/>
    <n v="37"/>
    <s v="Produkte"/>
    <s v="BUs"/>
    <s v="Symptome"/>
    <s v="0"/>
    <s v="BU2"/>
    <s v="Blöcke"/>
    <n v="12"/>
    <s v="BU2"/>
    <s v="Blöcke"/>
    <n v="75"/>
    <n v="12"/>
    <d v="2021-09-17T00:00:00"/>
    <s v="Luftzieher/Folienriss durch Transport"/>
    <s v="Luftzieher/Folienriss durch Transport"/>
    <s v="Blöcke"/>
  </r>
  <r>
    <s v="BU2"/>
    <n v="150"/>
    <d v="2021-09-17T00:00:00"/>
    <s v="Rohware"/>
    <x v="21"/>
    <s v="Schimmel"/>
    <s v="Luftzieher/Folienriss durch Transport"/>
    <s v="Luftzieher/Folienriss durch Transport"/>
    <n v="37"/>
    <s v="Produkte"/>
    <s v="BUs"/>
    <s v="Symptome"/>
    <s v="0"/>
    <s v="BU2"/>
    <s v="Blöcke"/>
    <n v="12"/>
    <s v="BU2"/>
    <s v="Blöcke"/>
    <n v="150"/>
    <n v="12"/>
    <d v="2021-09-17T00:00:00"/>
    <s v="Luftzieher/Folienriss durch Transport"/>
    <s v="Luftzieher/Folienriss durch Transport"/>
    <s v="Blöcke"/>
  </r>
  <r>
    <s v="BU3"/>
    <n v="42"/>
    <d v="2021-09-17T00:00:00"/>
    <s v="Vorschmelz"/>
    <x v="22"/>
    <s v="Linienbezogen"/>
    <s v="Maschinenabfall"/>
    <s v="-"/>
    <n v="37"/>
    <s v="Produkte"/>
    <s v="BUs"/>
    <s v="Symptome"/>
    <s v="0"/>
    <s v="L9"/>
    <s v="Vorschmelz Diverses"/>
    <n v="30"/>
    <s v="L9"/>
    <s v="Vorschmelz Diverses"/>
    <n v="42"/>
    <n v="30"/>
    <d v="2021-09-17T00:00:00"/>
    <m/>
    <m/>
    <s v="Vorschmelz Diverses"/>
  </r>
  <r>
    <s v="BU1"/>
    <n v="20"/>
    <d v="2021-09-17T00:00:00"/>
    <s v="-"/>
    <x v="12"/>
    <s v="Rest"/>
    <s v="geschälte Rinde"/>
    <s v="keine Verwendung möglich"/>
    <n v="37"/>
    <s v="Produkte"/>
    <s v="BUs"/>
    <s v="Symptome"/>
    <s v="0"/>
    <s v="RWV"/>
    <s v="Div. Zipfel, Endstücke"/>
    <n v="60"/>
    <s v="RWV"/>
    <s v="Div. Zipfel, Endstücke"/>
    <n v="20"/>
    <n v="60"/>
    <d v="2021-09-17T00:00:00"/>
    <s v="geschälte Rinde"/>
    <s v="keine Verwendung möglich"/>
    <s v="Div. Zipfel, Endstücke"/>
  </r>
  <r>
    <s v="BU2"/>
    <n v="33"/>
    <d v="2021-09-17T00:00:00"/>
    <s v="Diverses"/>
    <x v="13"/>
    <s v="Linienbezogen"/>
    <s v="Maschinenabfall"/>
    <s v="-"/>
    <n v="37"/>
    <s v="Produkte"/>
    <s v="BUs"/>
    <s v="Symptome"/>
    <s v="0"/>
    <s v="L31"/>
    <s v="Diverses"/>
    <n v="30"/>
    <s v="L31"/>
    <s v="Diverses"/>
    <n v="33"/>
    <n v="30"/>
    <d v="2021-09-17T00:00:00"/>
    <m/>
    <m/>
    <s v="Diverses"/>
  </r>
  <r>
    <s v="BU3"/>
    <n v="1.4"/>
    <d v="2021-09-17T00:00:00"/>
    <s v="-"/>
    <x v="23"/>
    <s v="Linienbezogen"/>
    <s v="Maschinenabfall"/>
    <s v="-"/>
    <n v="37"/>
    <s v="Produkte"/>
    <s v="BUs"/>
    <s v="Symptome"/>
    <s v="0"/>
    <s v="L16"/>
    <s v="Maschinenabfall"/>
    <n v="30"/>
    <s v="L16"/>
    <s v="Maschinenabfall"/>
    <n v="1.4"/>
    <n v="30"/>
    <d v="2021-09-17T00:00:00"/>
    <m/>
    <m/>
    <s v="Maschinenabfall"/>
  </r>
  <r>
    <s v="BU3"/>
    <n v="151.5"/>
    <d v="2021-09-17T00:00:00"/>
    <s v="-"/>
    <x v="23"/>
    <s v="Linienbezogen"/>
    <s v="Maschinenabfall"/>
    <s v="-"/>
    <n v="37"/>
    <s v="Produkte"/>
    <s v="BUs"/>
    <s v="Symptome"/>
    <s v="0"/>
    <s v="Spezialitäten"/>
    <s v="Maschinenabfall"/>
    <n v="30"/>
    <s v="Spezialitäten"/>
    <s v="Maschinenabfall"/>
    <n v="151.5"/>
    <n v="30"/>
    <d v="2021-09-17T00:00:00"/>
    <m/>
    <m/>
    <s v="Maschinenabfall"/>
  </r>
  <r>
    <s v="BU4"/>
    <n v="1"/>
    <d v="2021-09-17T00:00:00"/>
    <s v="Diverses"/>
    <x v="13"/>
    <s v="Linienbezogen"/>
    <s v="Maschinenabfall"/>
    <s v="-"/>
    <n v="37"/>
    <s v="Produkte"/>
    <s v="BUs"/>
    <s v="Symptome"/>
    <s v="0"/>
    <s v="BU4"/>
    <s v="Diverses"/>
    <n v="30"/>
    <s v="BU4"/>
    <s v="Diverses"/>
    <n v="1"/>
    <n v="30"/>
    <d v="2021-09-17T00:00:00"/>
    <m/>
    <m/>
    <s v="Diverses"/>
  </r>
  <r>
    <s v="BU2"/>
    <n v="77"/>
    <d v="2021-09-17T00:00:00"/>
    <s v="Diverses"/>
    <x v="13"/>
    <s v="Linienbezogen"/>
    <s v="Maschinenabfall"/>
    <s v="-"/>
    <n v="37"/>
    <s v="Produkte"/>
    <s v="BUs"/>
    <s v="Symptome"/>
    <s v="0"/>
    <s v="BU2"/>
    <s v="Diverses"/>
    <n v="30"/>
    <s v="BU2"/>
    <s v="Diverses"/>
    <n v="77"/>
    <n v="30"/>
    <d v="2021-09-17T00:00:00"/>
    <m/>
    <m/>
    <s v="Diverses"/>
  </r>
  <r>
    <s v="BU1"/>
    <n v="200"/>
    <d v="2021-09-17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200"/>
    <n v="30"/>
    <d v="2021-09-17T00:00:00"/>
    <m/>
    <m/>
    <s v="Diverses aus Abfüllung"/>
  </r>
  <r>
    <s v="BU1"/>
    <n v="160"/>
    <d v="2021-09-17T00:00:00"/>
    <s v="Diverses"/>
    <x v="14"/>
    <s v="Linienbezogen"/>
    <s v="Reinigung"/>
    <s v="-"/>
    <n v="37"/>
    <s v="Produkte"/>
    <s v="BUs"/>
    <s v="Symptome"/>
    <s v="0"/>
    <s v="Abfüllung"/>
    <s v="Diverses aus Abfüllung"/>
    <n v="10"/>
    <s v="Abfüllung"/>
    <s v="Diverses aus Abfüllung"/>
    <n v="160"/>
    <n v="10"/>
    <d v="2021-09-17T00:00:00"/>
    <m/>
    <m/>
    <s v="Diverses aus Abfüllung"/>
  </r>
  <r>
    <s v="Rest"/>
    <n v="5.3"/>
    <d v="2021-09-17T00:00:00"/>
    <s v="Qualitätssicherung"/>
    <x v="15"/>
    <s v="Qualitätssicherung"/>
    <s v="Sensorik"/>
    <s v="Sensorik"/>
    <n v="37"/>
    <s v="Produkte"/>
    <s v="BUs"/>
    <s v="Symptome"/>
    <s v="0"/>
    <s v="QM"/>
    <s v="Diverses QM"/>
    <n v="74"/>
    <s v="QM"/>
    <s v="Diverses QM"/>
    <n v="5.3"/>
    <n v="74"/>
    <d v="2021-09-17T00:00:00"/>
    <s v="Sensorik"/>
    <s v="Sensorik"/>
    <s v="Diverses QM"/>
  </r>
  <r>
    <s v="Rest"/>
    <n v="16.2"/>
    <d v="2021-09-17T00:00:00"/>
    <s v="Qualitätssicherung"/>
    <x v="15"/>
    <s v="Qualitätssicherung"/>
    <s v="Sensorik"/>
    <s v="Sensorik"/>
    <n v="37"/>
    <s v="Produkte"/>
    <s v="BUs"/>
    <s v="Symptome"/>
    <s v="0"/>
    <s v="QM"/>
    <s v="Diverses QM"/>
    <n v="74"/>
    <s v="QM"/>
    <s v="Diverses QM"/>
    <n v="16.2"/>
    <n v="74"/>
    <d v="2021-09-17T00:00:00"/>
    <s v="Sensorik"/>
    <s v="Sensorik"/>
    <s v="Diverses QM"/>
  </r>
  <r>
    <s v="Rest"/>
    <n v="3.4"/>
    <d v="2021-09-17T00:00:00"/>
    <s v="Qualitätssicherung"/>
    <x v="16"/>
    <s v="Qualitätssicherung"/>
    <s v="Sensorik"/>
    <s v="Sensorik"/>
    <n v="37"/>
    <s v="Produkte"/>
    <s v="BUs"/>
    <s v="Symptome"/>
    <s v="0"/>
    <s v="Labor"/>
    <s v="Laborproben"/>
    <n v="74"/>
    <s v="Labor"/>
    <s v="Laborproben"/>
    <n v="3.4"/>
    <n v="74"/>
    <d v="2021-09-17T00:00:00"/>
    <s v="Sensorik"/>
    <s v="Sensorik"/>
    <s v="Laborproben"/>
  </r>
  <r>
    <s v="Rest"/>
    <n v="43.7"/>
    <d v="2021-09-17T00:00:00"/>
    <s v="Qualitätssicherung"/>
    <x v="16"/>
    <s v="Qualitätssicherung"/>
    <s v="Einwaage Labor"/>
    <s v="Einwaage Labor"/>
    <n v="37"/>
    <s v="Produkte"/>
    <s v="BUs"/>
    <s v="Symptome"/>
    <s v="0"/>
    <s v="labor"/>
    <s v="Laborproben"/>
    <n v="71"/>
    <s v="labor"/>
    <s v="Laborproben"/>
    <n v="43.7"/>
    <n v="71"/>
    <d v="2021-09-17T00:00:00"/>
    <s v="Einwaage Labor"/>
    <s v="Einwaage Labor"/>
    <s v="Laborproben"/>
  </r>
  <r>
    <s v="Rest"/>
    <n v="105.5"/>
    <d v="2021-09-17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105.5"/>
    <n v="73"/>
    <d v="2021-09-17T00:00:00"/>
    <s v="Laborprobe"/>
    <s v="Laborprobe"/>
    <s v="Laborproben"/>
  </r>
  <r>
    <s v="Rest"/>
    <n v="2"/>
    <d v="2021-09-17T00:00:00"/>
    <s v="Qualitätssicherung"/>
    <x v="16"/>
    <s v="Qualitätssicherung"/>
    <s v="Sensorik"/>
    <s v="Sensorik"/>
    <n v="37"/>
    <s v="Produkte"/>
    <s v="BUs"/>
    <s v="Symptome"/>
    <s v="0"/>
    <s v="Labor"/>
    <s v="Laborproben"/>
    <n v="74"/>
    <s v="Labor"/>
    <s v="Laborproben"/>
    <n v="2"/>
    <n v="74"/>
    <d v="2021-09-17T00:00:00"/>
    <s v="Sensorik"/>
    <s v="Sensorik"/>
    <s v="Laborproben"/>
  </r>
  <r>
    <s v="BU3"/>
    <n v="35"/>
    <d v="2021-09-17T00:00:00"/>
    <s v="Rest"/>
    <x v="131"/>
    <s v="keinen Verwendungszweck"/>
    <s v="Wurstschlaufe"/>
    <s v="-"/>
    <n v="37"/>
    <s v="Produkte"/>
    <s v="BUs"/>
    <s v="Symptome"/>
    <s v="0"/>
    <s v="WVP"/>
    <s v="Reste Zipfel"/>
    <n v="61"/>
    <s v="WVP"/>
    <s v="Reste Zipfel"/>
    <n v="35"/>
    <n v="61"/>
    <d v="2021-09-17T00:00:00"/>
    <s v="Wurstschlaufe"/>
    <m/>
    <s v="Reste Zipfel"/>
  </r>
  <r>
    <s v="BU4"/>
    <n v="20"/>
    <d v="2021-09-20T00:00:00"/>
    <s v="Offen ungeschält ABS"/>
    <x v="60"/>
    <s v="keinen Verwendungszweck"/>
    <s v="keinen Verwendungszweck"/>
    <s v="&lt;300kg/Monat"/>
    <n v="38"/>
    <s v="Produkte"/>
    <s v="BUs"/>
    <s v="Symptome"/>
    <n v="40"/>
    <s v="L23"/>
    <n v="29500891"/>
    <n v="61"/>
    <s v="L23"/>
    <n v="29500891"/>
    <n v="20"/>
    <n v="61"/>
    <d v="2021-09-20T00:00:00"/>
    <m/>
    <s v="&lt;300kg/Monat"/>
    <s v="ABS PECO"/>
  </r>
  <r>
    <s v="BU1"/>
    <n v="60"/>
    <d v="2021-09-20T00:00:00"/>
    <s v="Vorschmelz"/>
    <x v="45"/>
    <s v="Rest"/>
    <s v="geschälte Rinde"/>
    <s v="keine Verwendung möglich"/>
    <n v="38"/>
    <s v="Produkte"/>
    <s v="BUs"/>
    <s v="Symptome"/>
    <n v="0.6"/>
    <s v="RWV"/>
    <n v="29500917"/>
    <n v="60"/>
    <s v="RWV"/>
    <n v="29500917"/>
    <n v="60"/>
    <n v="60"/>
    <d v="2021-09-20T00:00:00"/>
    <s v="geschälte Rinde"/>
    <s v="keine Verwendung möglich"/>
    <s v="VOS-ABS ENTSORGUNG"/>
  </r>
  <r>
    <s v="BU1"/>
    <n v="121"/>
    <d v="2021-09-20T00:00:00"/>
    <s v="Offen ungeschält VOS"/>
    <x v="176"/>
    <s v="Schimmel"/>
    <s v="keine Verarbeitung"/>
    <s v="Aufgrund Konsistenz nicht genommen. Zu wenig VOS verarbeitet. Vom Warmen ins Kalte -&gt; Schimmel"/>
    <n v="38"/>
    <s v="Produkte"/>
    <s v="BUs"/>
    <s v="Symptome"/>
    <s v="0"/>
    <s v="Schmelze"/>
    <n v="29500930"/>
    <n v="12"/>
    <s v="Schmelze"/>
    <n v="29500930"/>
    <n v="121"/>
    <n v="12"/>
    <d v="2021-09-20T00:00:00"/>
    <s v="keine Verarbeitung"/>
    <s v="Aufgrund Konsistenz nicht genommen. Zu wenig VOS verarbeitet. Vom Warmen ins Kalte -&gt; Schimmel"/>
    <s v="VOS URW-SCHI"/>
  </r>
  <r>
    <s v="BU3"/>
    <n v="150"/>
    <d v="2021-09-20T00:00:00"/>
    <s v="Offen ungeschält ABS"/>
    <x v="30"/>
    <s v="Linienbezogen"/>
    <s v="gemischtes Produkt"/>
    <s v="-"/>
    <n v="38"/>
    <s v="Produkte"/>
    <s v="BUs"/>
    <s v="Symptome"/>
    <n v="150"/>
    <s v="L33"/>
    <n v="29501003"/>
    <n v="81"/>
    <s v="L33"/>
    <n v="29501003"/>
    <n v="150"/>
    <n v="81"/>
    <d v="2021-09-20T00:00:00"/>
    <m/>
    <m/>
    <s v="ABS CHED-PF-KRÄUK gemis"/>
  </r>
  <r>
    <s v="BU4"/>
    <n v="25"/>
    <d v="2021-09-20T00:00:00"/>
    <s v="Offen ungeschält ABS"/>
    <x v="70"/>
    <s v="keinen Verwendungszweck"/>
    <s v="keinen Verwendungszweck"/>
    <s v="&lt;300kg/Monat"/>
    <n v="38"/>
    <s v="Produkte"/>
    <s v="BUs"/>
    <s v="Symptome"/>
    <n v="37.5"/>
    <s v="L21"/>
    <n v="29501029"/>
    <n v="61"/>
    <s v="L21"/>
    <n v="29501029"/>
    <n v="25"/>
    <n v="61"/>
    <d v="2021-09-20T00:00:00"/>
    <m/>
    <s v="&lt;300kg/Monat"/>
    <s v="ABS BRUSCHETTA"/>
  </r>
  <r>
    <s v="BU3"/>
    <n v="30"/>
    <d v="2021-09-20T00:00:00"/>
    <s v="Offen ungeschält ABS"/>
    <x v="18"/>
    <s v="Rest"/>
    <s v="Schmutz"/>
    <s v="-"/>
    <n v="38"/>
    <s v="Produkte"/>
    <s v="BUs"/>
    <s v="Symptome"/>
    <n v="30"/>
    <s v="L33"/>
    <n v="29501032"/>
    <n v="42"/>
    <s v="L33"/>
    <n v="29501032"/>
    <n v="30"/>
    <n v="42"/>
    <d v="2021-09-20T00:00:00"/>
    <m/>
    <m/>
    <s v="ABS CHED-ROT MIT ß-CARO"/>
  </r>
  <r>
    <s v="BU4"/>
    <n v="50"/>
    <d v="2021-09-20T00:00:00"/>
    <s v="Offen ungeschält ABS"/>
    <x v="72"/>
    <s v="keinen Verwendungszweck"/>
    <s v="keinen Verwendungszweck"/>
    <s v="&lt;1000kg/Monat"/>
    <n v="38"/>
    <s v="Produkte"/>
    <s v="BUs"/>
    <s v="Symptome"/>
    <n v="5.0000000000000001E-3"/>
    <s v="L22"/>
    <n v="29501039"/>
    <n v="61"/>
    <s v="L22"/>
    <n v="29501039"/>
    <n v="50"/>
    <n v="61"/>
    <d v="2021-09-20T00:00:00"/>
    <m/>
    <s v="&lt;1000kg/Monat"/>
    <s v="ABS OLD-AMSTERDAM"/>
  </r>
  <r>
    <s v="Verkauf"/>
    <n v="362.5"/>
    <d v="2021-09-20T00:00:00"/>
    <s v="Offen Zipfel"/>
    <x v="34"/>
    <s v="Schimmel"/>
    <s v="keinen Abnehmer/kein Schälpersonal"/>
    <s v="keinen Abnehmer/Schälen"/>
    <n v="38"/>
    <s v="Produkte"/>
    <s v="BUs"/>
    <s v="Symptome"/>
    <n v="181.25"/>
    <s v="Verkauf"/>
    <n v="29501063"/>
    <n v="12"/>
    <s v="Verkauf"/>
    <n v="29501063"/>
    <n v="362.5"/>
    <n v="12"/>
    <d v="2021-09-20T00:00:00"/>
    <s v="keinen Abnehmer/kein Schälpersonal"/>
    <s v="keinen Abnehmer/Schälen"/>
    <s v="VOS GRW-NATUR ZIPFEL 35"/>
  </r>
  <r>
    <s v="Verkauf"/>
    <n v="409"/>
    <d v="2021-09-20T00:00:00"/>
    <s v="Offen Zipfel"/>
    <x v="177"/>
    <s v="Schimmel"/>
    <s v="keinen Abnehmer/kein Schälpersonal"/>
    <s v="keinen Abnehmer/Schälen"/>
    <n v="38"/>
    <s v="Produkte"/>
    <s v="BUs"/>
    <s v="Symptome"/>
    <n v="204.5"/>
    <s v="Verkauf"/>
    <n v="29501078"/>
    <n v="12"/>
    <s v="Verkauf"/>
    <n v="29501078"/>
    <n v="409"/>
    <n v="12"/>
    <d v="2021-09-20T00:00:00"/>
    <s v="keinen Abnehmer/kein Schälpersonal"/>
    <s v="keinen Abnehmer/Schälen"/>
    <s v="VOS GRW-CHILI-NAT ZIPFE"/>
  </r>
  <r>
    <s v="BU1"/>
    <n v="45"/>
    <d v="2021-09-20T00:00:00"/>
    <s v="Räucherwürste"/>
    <x v="127"/>
    <s v="Rest"/>
    <s v="Schmutz"/>
    <s v="Metall"/>
    <n v="38"/>
    <s v="Produkte"/>
    <s v="BUs"/>
    <s v="Symptome"/>
    <s v="0"/>
    <s v="Abfüllung"/>
    <n v="32000066"/>
    <n v="42"/>
    <s v="Abfüllung"/>
    <n v="32000066"/>
    <n v="45"/>
    <n v="42"/>
    <d v="2021-09-20T00:00:00"/>
    <m/>
    <s v="Metall"/>
    <s v="RW JALA-NAT 9,3KG JER D"/>
  </r>
  <r>
    <s v="Verkauf"/>
    <n v="470"/>
    <d v="2021-09-20T00:00:00"/>
    <s v="Div. Zipfel, ES ohne Verwendung"/>
    <x v="12"/>
    <s v="Schimmel"/>
    <s v="keinen Abnehmer/kein Schälpersonal"/>
    <s v="keinen Abnehmer/Schälen"/>
    <n v="38"/>
    <s v="Produkte"/>
    <s v="BUs"/>
    <s v="Symptome"/>
    <s v="0"/>
    <s v="Verkauf"/>
    <s v="Div. Zipfel, Endstücke"/>
    <n v="12"/>
    <s v="Verkauf"/>
    <s v="Div. Zipfel, Endstücke"/>
    <n v="470"/>
    <n v="12"/>
    <d v="2021-09-20T00:00:00"/>
    <s v="keinen Abnehmer/kein Schälpersonal"/>
    <s v="keinen Abnehmer/Schälen"/>
    <s v="Div. Zipfel, Endstücke"/>
  </r>
  <r>
    <s v="BU4"/>
    <n v="70"/>
    <d v="2021-09-20T00:00:00"/>
    <s v="Diverses"/>
    <x v="13"/>
    <s v="Linienbezogen"/>
    <s v="Maschinenabfall"/>
    <s v="-"/>
    <n v="38"/>
    <s v="Produkte"/>
    <s v="BUs"/>
    <s v="Symptome"/>
    <s v="0"/>
    <s v="L21"/>
    <s v="Diverses"/>
    <n v="30"/>
    <s v="L21"/>
    <s v="Diverses"/>
    <n v="70"/>
    <n v="30"/>
    <d v="2021-09-20T00:00:00"/>
    <m/>
    <m/>
    <s v="Diverses"/>
  </r>
  <r>
    <s v="BU4"/>
    <n v="175"/>
    <d v="2021-09-20T00:00:00"/>
    <s v="Diverses"/>
    <x v="13"/>
    <s v="Linienbezogen"/>
    <s v="Maschinenabfall"/>
    <s v="-"/>
    <n v="38"/>
    <s v="Produkte"/>
    <s v="BUs"/>
    <s v="Symptome"/>
    <s v="0"/>
    <s v="L21"/>
    <s v="Diverses"/>
    <n v="30"/>
    <s v="L21"/>
    <s v="Diverses"/>
    <n v="175"/>
    <n v="30"/>
    <d v="2021-09-20T00:00:00"/>
    <m/>
    <m/>
    <s v="Diverses"/>
  </r>
  <r>
    <s v="BU3"/>
    <n v="12.1"/>
    <d v="2021-09-20T00:00:00"/>
    <s v="-"/>
    <x v="23"/>
    <s v="Linienbezogen"/>
    <s v="Maschinenabfall"/>
    <s v="-"/>
    <n v="38"/>
    <s v="Produkte"/>
    <s v="BUs"/>
    <s v="Symptome"/>
    <s v="0"/>
    <s v="L11"/>
    <s v="Maschinenabfall"/>
    <n v="30"/>
    <s v="L11"/>
    <s v="Maschinenabfall"/>
    <n v="12.1"/>
    <n v="30"/>
    <d v="2021-09-20T00:00:00"/>
    <m/>
    <m/>
    <s v="Maschinenabfall"/>
  </r>
  <r>
    <s v="BU4"/>
    <n v="24"/>
    <d v="2021-09-20T00:00:00"/>
    <s v="Diverses"/>
    <x v="13"/>
    <s v="Rest"/>
    <s v="Fremdkörper"/>
    <s v="Schmutz"/>
    <n v="38"/>
    <s v="Produkte"/>
    <s v="BUs"/>
    <s v="Symptome"/>
    <s v="0"/>
    <s v="L21"/>
    <s v="Diverses"/>
    <n v="22"/>
    <s v="L21"/>
    <s v="Diverses"/>
    <n v="24"/>
    <n v="22"/>
    <d v="2021-09-20T00:00:00"/>
    <s v="Fremdkörper"/>
    <s v="Schmutz"/>
    <s v="Diverses"/>
  </r>
  <r>
    <s v="BU3"/>
    <n v="20.5"/>
    <d v="2021-09-20T00:00:00"/>
    <s v="Offen ungeschält ABS"/>
    <x v="18"/>
    <s v="Rest"/>
    <s v="Schmutz"/>
    <s v="-"/>
    <n v="38"/>
    <s v="Produkte"/>
    <s v="BUs"/>
    <s v="Symptome"/>
    <n v="20.5"/>
    <s v="L33"/>
    <n v="29501032"/>
    <n v="42"/>
    <s v="L33"/>
    <n v="29501032"/>
    <n v="20.5"/>
    <n v="42"/>
    <d v="2021-09-20T00:00:00"/>
    <s v="Schmutz"/>
    <m/>
    <s v="ABS CHED-ROT MIT ß-CARO"/>
  </r>
  <r>
    <s v="BU1"/>
    <n v="10"/>
    <d v="2021-09-20T00:00:00"/>
    <s v="Diverses"/>
    <x v="14"/>
    <s v="Linienbezogen"/>
    <s v="Clip gerissen"/>
    <s v="Clip gerissen"/>
    <n v="38"/>
    <s v="Produkte"/>
    <s v="BUs"/>
    <s v="Symptome"/>
    <s v="0"/>
    <s v="Abfüllung"/>
    <s v="Diverses aus Abfüllung"/>
    <n v="31"/>
    <s v="Abfüllung"/>
    <s v="Diverses aus Abfüllung"/>
    <n v="10"/>
    <n v="31"/>
    <d v="2021-09-20T00:00:00"/>
    <m/>
    <s v="Clip gerissen"/>
    <s v="Diverses aus Abfüllung"/>
  </r>
  <r>
    <s v="BU1"/>
    <n v="185"/>
    <d v="2021-09-20T00:00:00"/>
    <s v="Diverses"/>
    <x v="14"/>
    <s v="Linienbezogen"/>
    <s v="Maschinenabfall"/>
    <s v="-"/>
    <n v="38"/>
    <s v="Produkte"/>
    <s v="BUs"/>
    <s v="Symptome"/>
    <s v="0"/>
    <s v="Abfüllung"/>
    <s v="Diverses aus Abfüllung"/>
    <n v="30"/>
    <s v="Abfüllung"/>
    <s v="Diverses aus Abfüllung"/>
    <n v="185"/>
    <n v="30"/>
    <d v="2021-09-20T00:00:00"/>
    <m/>
    <m/>
    <s v="Diverses aus Abfüllung"/>
  </r>
  <r>
    <s v="Rest"/>
    <n v="12.5"/>
    <d v="2021-09-20T00:00:00"/>
    <s v="Qualitätssicherung"/>
    <x v="15"/>
    <s v="Qualitätssicherung"/>
    <s v="Sensorik"/>
    <s v="Sensorik"/>
    <n v="38"/>
    <s v="Produkte"/>
    <s v="BUs"/>
    <s v="Symptome"/>
    <s v="0"/>
    <s v="QM"/>
    <s v="Diverses QM"/>
    <n v="74"/>
    <s v="QM"/>
    <s v="Diverses QM"/>
    <n v="12.5"/>
    <n v="74"/>
    <d v="2021-09-20T00:00:00"/>
    <s v="Sensorik"/>
    <s v="Sensorik"/>
    <s v="Diverses QM"/>
  </r>
  <r>
    <s v="Rest"/>
    <n v="5"/>
    <d v="2021-09-20T00:00:00"/>
    <s v="Qualitätssicherung"/>
    <x v="16"/>
    <s v="Qualitätssicherung"/>
    <s v="Sensorik"/>
    <s v="Sensorik"/>
    <n v="38"/>
    <s v="Produkte"/>
    <s v="BUs"/>
    <s v="Symptome"/>
    <s v="0"/>
    <s v="Labor"/>
    <s v="Laborproben"/>
    <n v="74"/>
    <s v="Labor"/>
    <s v="Laborproben"/>
    <n v="5"/>
    <n v="74"/>
    <d v="2021-09-20T00:00:00"/>
    <s v="Sensorik"/>
    <s v="Sensorik"/>
    <s v="Laborproben"/>
  </r>
  <r>
    <s v="Rest"/>
    <n v="19"/>
    <d v="2021-09-20T00:00:00"/>
    <s v="Qualitätssicherung"/>
    <x v="16"/>
    <s v="Qualitätssicherung"/>
    <s v="Laborprobe"/>
    <s v="Laborprobe"/>
    <n v="38"/>
    <s v="Produkte"/>
    <s v="BUs"/>
    <s v="Symptome"/>
    <s v="0"/>
    <s v="Labor"/>
    <s v="Laborproben"/>
    <n v="73"/>
    <s v="Labor"/>
    <s v="Laborproben"/>
    <n v="19"/>
    <n v="73"/>
    <d v="2021-09-20T00:00:00"/>
    <s v="Laborprobe"/>
    <s v="Laborprobe"/>
    <s v="Laborproben"/>
  </r>
  <r>
    <s v="BU3"/>
    <n v="80"/>
    <d v="2021-09-20T00:00:00"/>
    <s v="Rest"/>
    <x v="131"/>
    <s v="keinen Verwendungszweck"/>
    <s v="Wurstschlaufe"/>
    <s v="-"/>
    <n v="38"/>
    <s v="Produkte"/>
    <s v="BUs"/>
    <s v="Symptome"/>
    <s v="0"/>
    <s v="WVP"/>
    <s v="Reste Zipfel"/>
    <n v="61"/>
    <s v="WVP"/>
    <s v="Reste Zipfel"/>
    <n v="80"/>
    <n v="61"/>
    <d v="2021-09-20T00:00:00"/>
    <s v="Wurstschlaufe"/>
    <m/>
    <s v="Reste Zipfel"/>
  </r>
  <r>
    <s v="Rest"/>
    <n v="56"/>
    <d v="2021-09-20T00:00:00"/>
    <s v="Qualitätssicherung"/>
    <x v="25"/>
    <s v="Qualitätssicherung"/>
    <s v="Rückstellproben"/>
    <s v="Rückstellproben"/>
    <n v="38"/>
    <s v="Produkte"/>
    <s v="BUs"/>
    <s v="Symptome"/>
    <s v="0"/>
    <s v="Labor"/>
    <s v="Rückstellproben"/>
    <n v="70"/>
    <s v="Labor"/>
    <s v="Rückstellproben"/>
    <n v="56"/>
    <n v="70"/>
    <d v="2021-09-20T00:00:00"/>
    <s v="Rückstellproben"/>
    <s v="Rückstellproben"/>
    <s v="Rückstellproben"/>
  </r>
  <r>
    <s v="BU4"/>
    <n v="12"/>
    <d v="2021-09-21T00:00:00"/>
    <s v="Offen ungeschält VOS"/>
    <x v="52"/>
    <s v="keinen Verwendungszweck"/>
    <s v="keinen Verwendungszweck"/>
    <s v="keinen Verwendungszweck"/>
    <n v="38"/>
    <s v="Produkte"/>
    <s v="BUs"/>
    <s v="Symptome"/>
    <n v="6"/>
    <s v="L22"/>
    <n v="29500482"/>
    <n v="61"/>
    <s v="L22"/>
    <n v="29500482"/>
    <n v="12"/>
    <n v="61"/>
    <d v="2021-09-21T00:00:00"/>
    <m/>
    <s v="keinen Verwendungszweck"/>
    <s v="VOS Schwarzer Pfeffer R"/>
  </r>
  <r>
    <s v="BU1"/>
    <n v="8.1999999999999993"/>
    <d v="2021-09-21T00:00:00"/>
    <s v="Offen ungeschält ABS"/>
    <x v="178"/>
    <s v="Schimmel"/>
    <s v="Luftzieher"/>
    <s v="Luftzieher"/>
    <n v="38"/>
    <s v="Produkte"/>
    <s v="BUs"/>
    <s v="Symptome"/>
    <s v="0"/>
    <s v="RWV"/>
    <n v="29500734"/>
    <n v="12"/>
    <s v="RWV"/>
    <n v="29500734"/>
    <n v="8.1999999999999993"/>
    <n v="12"/>
    <d v="2021-09-21T00:00:00"/>
    <s v="Luftzieher"/>
    <s v="Luftzieher"/>
    <s v="ABS Havarti Natur 30%"/>
  </r>
  <r>
    <s v="BU4"/>
    <n v="18"/>
    <d v="2021-09-21T00:00:00"/>
    <s v="Offen ungeschält ABS"/>
    <x v="59"/>
    <s v="keinen Verwendungszweck"/>
    <s v="keinen Verwendungszweck"/>
    <s v="&lt;500kg/Monat"/>
    <n v="38"/>
    <s v="Produkte"/>
    <s v="BUs"/>
    <s v="Symptome"/>
    <n v="27"/>
    <s v="L21"/>
    <n v="29500886"/>
    <n v="61"/>
    <s v="L21"/>
    <n v="29500886"/>
    <n v="18"/>
    <n v="61"/>
    <d v="2021-09-21T00:00:00"/>
    <m/>
    <s v="&lt;500kg/Monat"/>
    <s v="ABS MEDI-KRÄUK"/>
  </r>
  <r>
    <s v="BU4"/>
    <n v="7"/>
    <d v="2021-09-21T00:00:00"/>
    <s v="Offen ungeschält ABS"/>
    <x v="60"/>
    <s v="keinen Verwendungszweck"/>
    <s v="keinen Verwendungszweck"/>
    <s v="&lt;300kg/Monat"/>
    <n v="38"/>
    <s v="Produkte"/>
    <s v="BUs"/>
    <s v="Symptome"/>
    <n v="14"/>
    <s v="L23"/>
    <n v="29500891"/>
    <n v="61"/>
    <s v="L23"/>
    <n v="29500891"/>
    <n v="7"/>
    <n v="61"/>
    <d v="2021-09-21T00:00:00"/>
    <m/>
    <s v="&lt;300kg/Monat"/>
    <s v="ABS PECO"/>
  </r>
  <r>
    <s v="BU4"/>
    <n v="8"/>
    <d v="2021-09-21T00:00:00"/>
    <s v="Offen ungeschält ABS"/>
    <x v="64"/>
    <s v="keinen Verwendungszweck"/>
    <s v="keinen Verwendungszweck"/>
    <s v="&lt;300kg/Monat"/>
    <n v="38"/>
    <s v="Produkte"/>
    <s v="BUs"/>
    <s v="Symptome"/>
    <n v="0.08"/>
    <s v="L21"/>
    <n v="29500906"/>
    <n v="61"/>
    <s v="L21"/>
    <n v="29500906"/>
    <n v="8"/>
    <n v="61"/>
    <d v="2021-09-21T00:00:00"/>
    <m/>
    <s v="&lt;300kg/Monat"/>
    <s v="ABS SCH-PAUL"/>
  </r>
  <r>
    <s v="BU1"/>
    <n v="59"/>
    <d v="2021-09-21T00:00:00"/>
    <s v="Vorschmelz"/>
    <x v="45"/>
    <s v="Rest"/>
    <s v="geschälte Rinde"/>
    <s v="keine Verwendung möglich"/>
    <n v="38"/>
    <s v="Produkte"/>
    <s v="BUs"/>
    <s v="Symptome"/>
    <n v="0.59"/>
    <s v="RWV"/>
    <n v="29500917"/>
    <n v="60"/>
    <s v="RWV"/>
    <n v="29500917"/>
    <n v="59"/>
    <n v="60"/>
    <d v="2021-09-21T00:00:00"/>
    <s v="geschälte Rinde"/>
    <s v="keine Verwendung möglich"/>
    <s v="VOS-ABS ENTSORGUNG"/>
  </r>
  <r>
    <s v="BU4"/>
    <n v="18"/>
    <d v="2021-09-21T00:00:00"/>
    <s v="Offen ungeschält ABS"/>
    <x v="70"/>
    <s v="keinen Verwendungszweck"/>
    <s v="keinen Verwendungszweck"/>
    <s v="&lt;300kg/Monat"/>
    <n v="38"/>
    <s v="Produkte"/>
    <s v="BUs"/>
    <s v="Symptome"/>
    <n v="27"/>
    <s v="L21"/>
    <n v="29501029"/>
    <n v="61"/>
    <s v="L21"/>
    <n v="29501029"/>
    <n v="18"/>
    <n v="61"/>
    <d v="2021-09-21T00:00:00"/>
    <m/>
    <s v="&lt;300kg/Monat"/>
    <s v="ABS BRUSCHETTA"/>
  </r>
  <r>
    <s v="Verkauf"/>
    <n v="132"/>
    <d v="2021-09-21T00:00:00"/>
    <s v="Offen Zipfel"/>
    <x v="179"/>
    <s v="Schimmel"/>
    <s v="keinen Abnehmer/kein Schälpersonal"/>
    <s v="keinen Abnehmer/Schälen"/>
    <n v="38"/>
    <s v="Produkte"/>
    <s v="BUs"/>
    <s v="Symptome"/>
    <n v="66"/>
    <s v="Verkauf"/>
    <n v="29501065"/>
    <n v="12"/>
    <s v="Verkauf"/>
    <n v="29501065"/>
    <n v="132"/>
    <n v="12"/>
    <d v="2021-09-21T00:00:00"/>
    <s v="keinen Abnehmer/kein Schälpersonal"/>
    <s v="keinen Abnehmer/Schälen"/>
    <s v="VOS RW-NATUR-NAT ZIPFEL"/>
  </r>
  <r>
    <s v="BU2"/>
    <n v="45"/>
    <d v="2021-09-21T00:00:00"/>
    <s v="Rohware"/>
    <x v="21"/>
    <s v="Schimmel"/>
    <s v="Luftzieher/Folienriss durch Transport"/>
    <s v="Luftzieher/Folienriss durch Transport"/>
    <n v="38"/>
    <s v="Produkte"/>
    <s v="BUs"/>
    <s v="Symptome"/>
    <s v="0"/>
    <s v="BU2"/>
    <s v="Blöcke"/>
    <n v="12"/>
    <s v="BU2"/>
    <s v="Blöcke"/>
    <n v="45"/>
    <n v="12"/>
    <d v="2021-09-21T00:00:00"/>
    <s v="Luftzieher/Folienriss durch Transport"/>
    <s v="Luftzieher/Folienriss durch Transport"/>
    <s v="Blöcke"/>
  </r>
  <r>
    <s v="BU3"/>
    <n v="4.4000000000000004"/>
    <d v="2021-09-21T00:00:00"/>
    <s v="-"/>
    <x v="23"/>
    <s v="Linienbezogen"/>
    <s v="Maschinenabfall"/>
    <s v="-"/>
    <n v="38"/>
    <s v="Produkte"/>
    <s v="BUs"/>
    <s v="Symptome"/>
    <s v="0"/>
    <s v="L1"/>
    <s v="Maschinenabfall"/>
    <n v="30"/>
    <s v="L1"/>
    <s v="Maschinenabfall"/>
    <n v="4.4000000000000004"/>
    <n v="30"/>
    <d v="2021-09-21T00:00:00"/>
    <m/>
    <m/>
    <s v="Maschinenabfall"/>
  </r>
  <r>
    <s v="BU3"/>
    <n v="11.2"/>
    <d v="2021-09-21T00:00:00"/>
    <s v="-"/>
    <x v="23"/>
    <s v="Linienbezogen"/>
    <s v="Maschinenabfall"/>
    <s v="-"/>
    <n v="38"/>
    <s v="Produkte"/>
    <s v="BUs"/>
    <s v="Symptome"/>
    <s v="0"/>
    <s v="L33"/>
    <s v="Maschinenabfall"/>
    <n v="30"/>
    <s v="L33"/>
    <s v="Maschinenabfall"/>
    <n v="11.2"/>
    <n v="30"/>
    <d v="2021-09-21T00:00:00"/>
    <m/>
    <m/>
    <s v="Maschinenabfall"/>
  </r>
  <r>
    <s v="BU1"/>
    <n v="6.4"/>
    <d v="2021-09-21T00:00:00"/>
    <s v="Diverses"/>
    <x v="13"/>
    <s v="Verpackungsfehler"/>
    <s v="Verpackung beschädigt"/>
    <s v="offene Verpackung"/>
    <n v="38"/>
    <s v="Produkte"/>
    <s v="BUs"/>
    <s v="Symptome"/>
    <s v="0"/>
    <s v="Strudelline"/>
    <s v="Diverses"/>
    <n v="98"/>
    <s v="Strudelline"/>
    <s v="Diverses"/>
    <n v="6.4"/>
    <n v="98"/>
    <d v="2021-09-21T00:00:00"/>
    <s v="Verpackung beschädigt"/>
    <s v="offene Verpackung"/>
    <s v="Diverses"/>
  </r>
  <r>
    <s v="BU1"/>
    <n v="46.4"/>
    <d v="2021-09-21T00:00:00"/>
    <s v="Diverses"/>
    <x v="14"/>
    <s v="Linienbezogen"/>
    <s v="Maschinenabfall"/>
    <s v="-"/>
    <n v="38"/>
    <s v="Produkte"/>
    <s v="BUs"/>
    <s v="Symptome"/>
    <s v="0"/>
    <s v="Abfüllung"/>
    <s v="Diverses aus Abfüllung"/>
    <n v="30"/>
    <s v="Abfüllung"/>
    <s v="Diverses aus Abfüllung"/>
    <n v="46.4"/>
    <n v="30"/>
    <d v="2021-09-21T00:00:00"/>
    <m/>
    <m/>
    <s v="Diverses aus Abfüllung"/>
  </r>
  <r>
    <s v="Rest"/>
    <n v="5"/>
    <d v="2021-09-21T00:00:00"/>
    <s v="Qualitätssicherung"/>
    <x v="16"/>
    <s v="Qualitätssicherung"/>
    <s v="Sensorik"/>
    <s v="Sensorik"/>
    <n v="38"/>
    <s v="Produkte"/>
    <s v="BUs"/>
    <s v="Symptome"/>
    <s v="0"/>
    <s v="Labor"/>
    <s v="Laborproben"/>
    <n v="74"/>
    <s v="Labor"/>
    <s v="Laborproben"/>
    <n v="5"/>
    <n v="74"/>
    <d v="2021-09-21T00:00:00"/>
    <s v="Sensorik"/>
    <s v="Sensorik"/>
    <s v="Laborproben"/>
  </r>
  <r>
    <s v="Rest"/>
    <n v="7"/>
    <d v="2021-09-21T00:00:00"/>
    <s v="Qualitätssicherung"/>
    <x v="16"/>
    <s v="Qualitätssicherung"/>
    <s v="Einwaage Labor"/>
    <s v="Einwaage Labor"/>
    <n v="38"/>
    <s v="Produkte"/>
    <s v="BUs"/>
    <s v="Symptome"/>
    <s v="0"/>
    <s v="Labor"/>
    <s v="Laborproben"/>
    <n v="71"/>
    <s v="Labor"/>
    <s v="Laborproben"/>
    <n v="7"/>
    <n v="71"/>
    <d v="2021-09-21T00:00:00"/>
    <s v="Einwaage Labor"/>
    <s v="Einwaage Labor"/>
    <s v="Laborproben"/>
  </r>
  <r>
    <s v="Rest"/>
    <n v="15"/>
    <d v="2021-09-21T00:00:00"/>
    <s v="Qualitätssicherung"/>
    <x v="16"/>
    <s v="Qualitätssicherung"/>
    <s v="Laborprobe"/>
    <s v="Laborprobe"/>
    <n v="38"/>
    <s v="Produkte"/>
    <s v="BUs"/>
    <s v="Symptome"/>
    <s v="0"/>
    <s v="Labor"/>
    <s v="Laborproben"/>
    <n v="73"/>
    <s v="Labor"/>
    <s v="Laborproben"/>
    <n v="15"/>
    <n v="73"/>
    <d v="2021-09-21T00:00:00"/>
    <s v="Laborprobe"/>
    <s v="Laborprobe"/>
    <s v="Laborproben"/>
  </r>
  <r>
    <s v="Rest"/>
    <n v="23.8"/>
    <d v="2021-09-21T00:00:00"/>
    <s v="Qualitätssicherung"/>
    <x v="16"/>
    <s v="Qualitätssicherung"/>
    <s v="Laborprobe"/>
    <s v="Laborprobe"/>
    <n v="38"/>
    <s v="Produkte"/>
    <s v="BUs"/>
    <s v="Symptome"/>
    <s v="0"/>
    <s v="Labor"/>
    <s v="Laborproben"/>
    <n v="73"/>
    <s v="Labor"/>
    <s v="Laborproben"/>
    <n v="23.8"/>
    <n v="73"/>
    <d v="2021-09-21T00:00:00"/>
    <s v="Laborprobe"/>
    <s v="Laborprobe"/>
    <s v="Laborproben"/>
  </r>
  <r>
    <s v="BU4"/>
    <n v="61"/>
    <d v="2021-09-22T00:00:00"/>
    <s v="Offen ungeschält ABS"/>
    <x v="60"/>
    <s v="keinen Verwendungszweck"/>
    <s v="keinen Verwendungszweck"/>
    <s v="&lt;300kg/Monat"/>
    <n v="38"/>
    <s v="Produkte"/>
    <s v="BUs"/>
    <s v="Symptome"/>
    <n v="122"/>
    <s v="L23"/>
    <n v="29500891"/>
    <n v="61"/>
    <s v="L23"/>
    <n v="29500891"/>
    <n v="61"/>
    <n v="61"/>
    <d v="2021-09-22T00:00:00"/>
    <m/>
    <s v="&lt;300kg/Monat"/>
    <s v="ABS PECO"/>
  </r>
  <r>
    <s v="BU4"/>
    <n v="61"/>
    <d v="2021-09-22T00:00:00"/>
    <s v="Offen ungeschält ABS"/>
    <x v="62"/>
    <s v="keinen Verwendungszweck"/>
    <s v="keinen Verwendungszweck"/>
    <s v="&lt;300kg/Monat"/>
    <n v="38"/>
    <s v="Produkte"/>
    <s v="BUs"/>
    <s v="Symptome"/>
    <n v="0.61"/>
    <s v="L23"/>
    <n v="29500900"/>
    <n v="61"/>
    <s v="L23"/>
    <n v="29500900"/>
    <n v="61"/>
    <n v="61"/>
    <d v="2021-09-22T00:00:00"/>
    <m/>
    <s v="&lt;300kg/Monat"/>
    <s v="ABS ROVIN"/>
  </r>
  <r>
    <s v="Rest"/>
    <n v="30"/>
    <d v="2021-09-22T00:00:00"/>
    <s v="Offen ungeschält ABS"/>
    <x v="104"/>
    <s v="Rest"/>
    <s v="Retoure"/>
    <s v="Retoure"/>
    <n v="38"/>
    <s v="Produkte"/>
    <s v="BUs"/>
    <s v="Symptome"/>
    <n v="0.3"/>
    <s v="Externe"/>
    <n v="29500910"/>
    <n v="22"/>
    <s v="Externe"/>
    <n v="29500910"/>
    <n v="30"/>
    <n v="22"/>
    <d v="2021-09-22T00:00:00"/>
    <s v="Retoure"/>
    <s v="Retoure"/>
    <s v="ABS Unser Blütenkäse"/>
  </r>
  <r>
    <s v="BU4"/>
    <n v="30"/>
    <d v="2021-09-22T00:00:00"/>
    <s v="Offen ungeschält ABS"/>
    <x v="104"/>
    <s v="keinen Verwendungszweck"/>
    <s v="keinen Verwendungszweck"/>
    <s v="&lt;500kg/Monat"/>
    <n v="38"/>
    <s v="Produkte"/>
    <s v="BUs"/>
    <s v="Symptome"/>
    <n v="0.3"/>
    <s v="L22"/>
    <n v="29500910"/>
    <n v="61"/>
    <s v="L22"/>
    <n v="29500910"/>
    <n v="30"/>
    <n v="61"/>
    <d v="2021-09-22T00:00:00"/>
    <m/>
    <s v="&lt;500kg/Monat"/>
    <s v="ABS Unser Blütenkäse"/>
  </r>
  <r>
    <s v="BU4"/>
    <n v="6"/>
    <d v="2021-09-22T00:00:00"/>
    <s v="Offen ungeschält ABS"/>
    <x v="105"/>
    <s v="keinen Verwendungszweck"/>
    <s v="keinen Verwendungszweck"/>
    <s v="&lt;100kg/Monat"/>
    <n v="38"/>
    <s v="Produkte"/>
    <s v="BUs"/>
    <s v="Symptome"/>
    <n v="0.06"/>
    <s v="L20"/>
    <n v="29500913"/>
    <n v="61"/>
    <s v="L20"/>
    <n v="29500913"/>
    <n v="6"/>
    <n v="61"/>
    <d v="2021-09-22T00:00:00"/>
    <m/>
    <s v="&lt;100kg/Monat"/>
    <s v="ABS ZIEGENR"/>
  </r>
  <r>
    <s v="BU1"/>
    <n v="19"/>
    <d v="2021-09-22T00:00:00"/>
    <s v="Vorschmelz"/>
    <x v="45"/>
    <s v="Rest"/>
    <s v="geschälte Rinde"/>
    <s v="keine Verwendung möglich"/>
    <n v="38"/>
    <s v="Produkte"/>
    <s v="BUs"/>
    <s v="Symptome"/>
    <n v="0.19"/>
    <s v="RWV"/>
    <n v="29500917"/>
    <n v="60"/>
    <s v="RWV"/>
    <n v="29500917"/>
    <n v="19"/>
    <n v="60"/>
    <d v="2021-09-22T00:00:00"/>
    <s v="geschälte Rinde"/>
    <s v="keine Verwendung möglich"/>
    <s v="VOS-ABS ENTSORGUNG"/>
  </r>
  <r>
    <s v="BU1"/>
    <n v="39"/>
    <d v="2021-09-22T00:00:00"/>
    <s v="Vorschmelz"/>
    <x v="45"/>
    <s v="Rest"/>
    <s v="geschälte Rinde"/>
    <s v="keine Verwendung möglich"/>
    <n v="38"/>
    <s v="Produkte"/>
    <s v="BUs"/>
    <s v="Symptome"/>
    <n v="0.39"/>
    <s v="RWV"/>
    <n v="29500917"/>
    <n v="60"/>
    <s v="RWV"/>
    <n v="29500917"/>
    <n v="39"/>
    <n v="60"/>
    <d v="2021-09-22T00:00:00"/>
    <s v="geschälte Rinde"/>
    <s v="keine Verwendung möglich"/>
    <s v="VOS-ABS ENTSORGUNG"/>
  </r>
  <r>
    <s v="BU4"/>
    <n v="79"/>
    <d v="2021-09-22T00:00:00"/>
    <s v="Offen ungeschält ABS"/>
    <x v="72"/>
    <s v="keinen Verwendungszweck"/>
    <s v="keinen Verwendungszweck"/>
    <s v="&lt;1000kg/Monat"/>
    <n v="38"/>
    <s v="Produkte"/>
    <s v="BUs"/>
    <s v="Symptome"/>
    <n v="7.9000000000000008E-3"/>
    <s v="L22"/>
    <n v="29501039"/>
    <n v="61"/>
    <s v="L22"/>
    <n v="29501039"/>
    <n v="79"/>
    <n v="61"/>
    <d v="2021-09-22T00:00:00"/>
    <m/>
    <s v="&lt;1000kg/Monat"/>
    <s v="ABS OLD-AMSTERDAM"/>
  </r>
  <r>
    <s v="BU4"/>
    <n v="61"/>
    <d v="2021-09-22T00:00:00"/>
    <s v="Offen ungeschält ABS"/>
    <x v="72"/>
    <s v="keinen Verwendungszweck"/>
    <s v="keinen Verwendungszweck"/>
    <s v="&lt;1000kg/Monat"/>
    <n v="38"/>
    <s v="Produkte"/>
    <s v="BUs"/>
    <s v="Symptome"/>
    <n v="6.1000000000000004E-3"/>
    <s v="L22"/>
    <n v="29501039"/>
    <n v="61"/>
    <s v="L22"/>
    <n v="29501039"/>
    <n v="61"/>
    <n v="61"/>
    <d v="2021-09-22T00:00:00"/>
    <m/>
    <s v="&lt;1000kg/Monat"/>
    <s v="ABS OLD-AMSTERDAM"/>
  </r>
  <r>
    <s v="BU3"/>
    <n v="23"/>
    <d v="2021-09-22T00:00:00"/>
    <s v="Offen vegan"/>
    <x v="39"/>
    <s v="keinen Verwendungszweck"/>
    <s v="VOS &gt; Einsatz (vegan)"/>
    <s v="-"/>
    <n v="38"/>
    <s v="Produkte"/>
    <s v="BUs"/>
    <s v="Symptome"/>
    <n v="11.5"/>
    <s v="BU3"/>
    <n v="29900002"/>
    <n v="61"/>
    <s v="BU3"/>
    <n v="29900002"/>
    <n v="23"/>
    <n v="61"/>
    <d v="2021-09-22T00:00:00"/>
    <s v="VOS &gt; Einsatz (vegan)"/>
    <m/>
    <s v="VOS VEG-SCH MILD"/>
  </r>
  <r>
    <s v="BU1"/>
    <n v="315.5"/>
    <d v="2021-09-22T00:00:00"/>
    <s v="ganze Würste"/>
    <x v="90"/>
    <s v="Linienbezogen"/>
    <s v="Clip gerissen"/>
    <s v="Clip gerissen"/>
    <n v="38"/>
    <s v="Produkte"/>
    <s v="BUs"/>
    <s v="Symptome"/>
    <s v="0"/>
    <s v="Abfüllung"/>
    <n v="31000083"/>
    <n v="31"/>
    <s v="Abfüllung"/>
    <n v="31000083"/>
    <n v="315.5"/>
    <n v="31"/>
    <d v="2021-09-22T00:00:00"/>
    <m/>
    <s v="Clip gerissen"/>
    <s v="Würste 9300g Räucher na"/>
  </r>
  <r>
    <s v="BU1"/>
    <n v="22"/>
    <d v="2021-09-22T00:00:00"/>
    <s v="Räucherwürste"/>
    <x v="107"/>
    <s v="Linienbezogen"/>
    <s v="Clip gerissen"/>
    <s v="Clip gerissen"/>
    <n v="38"/>
    <s v="Produkte"/>
    <s v="BUs"/>
    <s v="Symptome"/>
    <s v="0"/>
    <s v="Abfüllung"/>
    <n v="32000049"/>
    <n v="31"/>
    <s v="Abfüllung"/>
    <n v="32000049"/>
    <n v="22"/>
    <n v="31"/>
    <d v="2021-09-22T00:00:00"/>
    <m/>
    <s v="Clip gerissen"/>
    <s v="GRW NATUR 7,2KG"/>
  </r>
  <r>
    <s v="BU3"/>
    <n v="32.5"/>
    <d v="2021-09-22T00:00:00"/>
    <s v="Vakuumierter VOS ungeschält"/>
    <x v="155"/>
    <s v="Schimmel"/>
    <s v="VOS &gt; Einsatz"/>
    <s v="-"/>
    <n v="38"/>
    <s v="Produkte"/>
    <s v="BUs"/>
    <s v="Symptome"/>
    <n v="16.705000000000002"/>
    <s v="L33"/>
    <n v="49500204"/>
    <n v="12"/>
    <s v="L33"/>
    <n v="49500204"/>
    <n v="32.5"/>
    <n v="12"/>
    <d v="2021-09-22T00:00:00"/>
    <s v="VOS &gt; Einsatz"/>
    <m/>
    <s v="VOS GRW-SCHI-NAT-VAKU"/>
  </r>
  <r>
    <s v="BU2"/>
    <n v="30"/>
    <d v="2021-09-22T00:00:00"/>
    <s v="Rohware"/>
    <x v="21"/>
    <s v="Schimmel"/>
    <s v="Luftzieher/Folienriss durch Transport"/>
    <s v="Luftzieher/Folienriss durch Transport"/>
    <n v="38"/>
    <s v="Produkte"/>
    <s v="BUs"/>
    <s v="Symptome"/>
    <s v="0"/>
    <s v="BU2"/>
    <s v="Blöcke"/>
    <n v="12"/>
    <s v="BU2"/>
    <s v="Blöcke"/>
    <n v="30"/>
    <n v="12"/>
    <d v="2021-09-22T00:00:00"/>
    <s v="Luftzieher/Folienriss durch Transport"/>
    <s v="Luftzieher/Folienriss durch Transport"/>
    <s v="Blöcke"/>
  </r>
  <r>
    <s v="BU3"/>
    <n v="3.5"/>
    <d v="2021-09-22T00:00:00"/>
    <s v="-"/>
    <x v="23"/>
    <s v="Linienbezogen"/>
    <s v="Maschinenabfall"/>
    <s v="-"/>
    <n v="38"/>
    <s v="Produkte"/>
    <s v="BUs"/>
    <s v="Symptome"/>
    <s v="0"/>
    <s v="L3"/>
    <s v="Maschinenabfall"/>
    <n v="30"/>
    <s v="L3"/>
    <s v="Maschinenabfall"/>
    <n v="3.5"/>
    <n v="30"/>
    <d v="2021-09-22T00:00:00"/>
    <m/>
    <m/>
    <s v="Maschinenabfall"/>
  </r>
  <r>
    <s v="BU3"/>
    <n v="18"/>
    <d v="2021-09-22T00:00:00"/>
    <s v="-"/>
    <x v="23"/>
    <s v="Linienbezogen"/>
    <s v="Maschinenabfall"/>
    <s v="-"/>
    <n v="38"/>
    <s v="Produkte"/>
    <s v="BUs"/>
    <s v="Symptome"/>
    <s v="0"/>
    <s v="L36"/>
    <s v="Maschinenabfall"/>
    <n v="30"/>
    <s v="L36"/>
    <s v="Maschinenabfall"/>
    <n v="18"/>
    <n v="30"/>
    <d v="2021-09-22T00:00:00"/>
    <m/>
    <m/>
    <s v="Maschinenabfall"/>
  </r>
  <r>
    <s v="BU3"/>
    <n v="24"/>
    <d v="2021-09-22T00:00:00"/>
    <s v="-"/>
    <x v="23"/>
    <s v="Linienbezogen"/>
    <s v="Maschinenabfall"/>
    <s v="-"/>
    <n v="38"/>
    <s v="Produkte"/>
    <s v="BUs"/>
    <s v="Symptome"/>
    <s v="0"/>
    <s v="L18"/>
    <s v="Maschinenabfall"/>
    <n v="30"/>
    <s v="L18"/>
    <s v="Maschinenabfall"/>
    <n v="24"/>
    <n v="30"/>
    <d v="2021-09-22T00:00:00"/>
    <m/>
    <m/>
    <s v="Maschinenabfall"/>
  </r>
  <r>
    <s v="BU1"/>
    <n v="12"/>
    <d v="2021-09-22T00:00:00"/>
    <s v="Diverses"/>
    <x v="13"/>
    <s v="Qualitätsprobleme"/>
    <s v="Rohware zu weich"/>
    <s v="-"/>
    <n v="38"/>
    <s v="Produkte"/>
    <s v="BUs"/>
    <s v="Symptome"/>
    <s v="0"/>
    <s v="Strudelline"/>
    <s v="Diverses"/>
    <n v="21"/>
    <s v="Strudelline"/>
    <s v="Diverses"/>
    <n v="12"/>
    <n v="21"/>
    <d v="2021-09-22T00:00:00"/>
    <s v="Rohware zu weich"/>
    <s v="-"/>
    <s v="Diverses"/>
  </r>
  <r>
    <s v="BU2"/>
    <n v="38.5"/>
    <d v="2021-09-22T00:00:00"/>
    <s v="Diverses"/>
    <x v="13"/>
    <s v="Linienbezogen"/>
    <s v="Maschinenabfall"/>
    <s v="-"/>
    <n v="38"/>
    <s v="Produkte"/>
    <s v="BUs"/>
    <s v="Symptome"/>
    <s v="0"/>
    <s v="BU2"/>
    <s v="Diverses"/>
    <n v="30"/>
    <s v="BU2"/>
    <s v="Diverses"/>
    <n v="38.5"/>
    <n v="30"/>
    <d v="2021-09-22T00:00:00"/>
    <m/>
    <m/>
    <s v="Diverses"/>
  </r>
  <r>
    <s v="BU2"/>
    <n v="33"/>
    <d v="2021-09-22T00:00:00"/>
    <s v="Diverses"/>
    <x v="13"/>
    <s v="Linienbezogen"/>
    <s v="Maschinenabfall"/>
    <s v="-"/>
    <n v="38"/>
    <s v="Produkte"/>
    <s v="BUs"/>
    <s v="Symptome"/>
    <s v="0"/>
    <s v="Bu2"/>
    <s v="Diverses"/>
    <n v="30"/>
    <s v="Bu2"/>
    <s v="Diverses"/>
    <n v="33"/>
    <n v="30"/>
    <d v="2021-09-22T00:00:00"/>
    <m/>
    <m/>
    <s v="Diverses"/>
  </r>
  <r>
    <s v="BU1"/>
    <n v="82"/>
    <d v="2021-09-22T00:00:00"/>
    <s v="Diverses"/>
    <x v="14"/>
    <s v="Linienbezogen"/>
    <s v="Maschinenabfall"/>
    <s v="-"/>
    <n v="38"/>
    <s v="Produkte"/>
    <s v="BUs"/>
    <s v="Symptome"/>
    <s v="0"/>
    <s v="Abfüllung"/>
    <s v="Diverses aus Abfüllung"/>
    <n v="30"/>
    <s v="Abfüllung"/>
    <s v="Diverses aus Abfüllung"/>
    <n v="82"/>
    <n v="30"/>
    <d v="2021-09-22T00:00:00"/>
    <m/>
    <m/>
    <s v="Diverses aus Abfüllung"/>
  </r>
  <r>
    <s v="BU1"/>
    <n v="88.5"/>
    <d v="2021-09-22T00:00:00"/>
    <s v="Diverses"/>
    <x v="14"/>
    <s v="Linienbezogen"/>
    <s v="Maschinenabfall"/>
    <s v="-"/>
    <n v="38"/>
    <s v="Produkte"/>
    <s v="BUs"/>
    <s v="Symptome"/>
    <s v="0"/>
    <s v="Abfüllung"/>
    <s v="Diverses aus Abfüllung"/>
    <n v="30"/>
    <s v="Abfüllung"/>
    <s v="Diverses aus Abfüllung"/>
    <n v="88.5"/>
    <n v="30"/>
    <d v="2021-09-22T00:00:00"/>
    <m/>
    <m/>
    <s v="Diverses aus Abfüllung"/>
  </r>
  <r>
    <s v="BU1"/>
    <n v="19.5"/>
    <d v="2021-09-22T00:00:00"/>
    <s v="Diverses"/>
    <x v="24"/>
    <s v="Rest"/>
    <s v="Schmutz"/>
    <s v="Interleaver im Produkt von L34"/>
    <n v="38"/>
    <s v="Produkte"/>
    <s v="BUs"/>
    <s v="Symptome"/>
    <s v="0"/>
    <s v="Schmelze"/>
    <s v="Diverses aus Schmelze"/>
    <n v="42"/>
    <s v="Schmelze"/>
    <s v="Diverses aus Schmelze"/>
    <n v="19.5"/>
    <n v="42"/>
    <d v="2021-09-22T00:00:00"/>
    <m/>
    <s v="Interleaver im Produkt von L34"/>
    <s v="Diverses aus Schmelze"/>
  </r>
  <r>
    <s v="Rest"/>
    <n v="7"/>
    <d v="2021-09-22T00:00:00"/>
    <s v="Qualitätssicherung"/>
    <x v="15"/>
    <s v="Qualitätssicherung"/>
    <s v="Sensorik"/>
    <s v="Sensorik"/>
    <n v="38"/>
    <s v="Produkte"/>
    <s v="BUs"/>
    <s v="Symptome"/>
    <s v="0"/>
    <s v="QM"/>
    <s v="Diverses QM"/>
    <n v="74"/>
    <s v="QM"/>
    <s v="Diverses QM"/>
    <n v="7"/>
    <n v="74"/>
    <d v="2021-09-22T00:00:00"/>
    <s v="Sensorik"/>
    <s v="Sensorik"/>
    <s v="Diverses QM"/>
  </r>
  <r>
    <s v="BU4"/>
    <n v="23"/>
    <d v="2021-09-22T00:00:00"/>
    <s v="Diverses"/>
    <x v="180"/>
    <s v="Schimmel"/>
    <s v="gesammelt für möglichen Einsatz"/>
    <s v="Keinen Einsatz"/>
    <n v="38"/>
    <s v="Produkte"/>
    <s v="BUs"/>
    <s v="Symptome"/>
    <s v="0"/>
    <s v="BU4"/>
    <s v="Diverses Schimmel BU4"/>
    <n v="12"/>
    <s v="BU4"/>
    <s v="Diverses Schimmel BU4"/>
    <n v="23"/>
    <n v="12"/>
    <d v="2021-09-22T00:00:00"/>
    <s v="gesammelt für möglichen Einsatz"/>
    <s v="Keinen Einsatz"/>
    <s v="Diverses Schimmel BU4"/>
  </r>
  <r>
    <s v="BU3"/>
    <n v="345"/>
    <d v="2021-09-22T00:00:00"/>
    <s v="Vorschmelz"/>
    <x v="101"/>
    <s v="Linienbezogen"/>
    <s v="gemischtes Produkt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345"/>
    <n v="81"/>
    <d v="2021-09-22T00:00:00"/>
    <m/>
    <s v="gemischt, weil mehrere Produkte in einen Auftrag einfließen. VOS Trennung "/>
    <s v="gemischte Räucherstücke"/>
  </r>
  <r>
    <s v="Rest"/>
    <n v="4.0999999999999996"/>
    <d v="2021-09-22T00:00:00"/>
    <s v="Qualitätssicherung"/>
    <x v="16"/>
    <s v="Qualitätssicherung"/>
    <s v="Sensorik"/>
    <s v="-"/>
    <n v="38"/>
    <s v="Produkte"/>
    <s v="BUs"/>
    <s v="Symptome"/>
    <s v="0"/>
    <s v="Labor"/>
    <s v="Laborproben"/>
    <n v="74"/>
    <s v="Labor"/>
    <s v="Laborproben"/>
    <n v="4.0999999999999996"/>
    <n v="74"/>
    <d v="2021-09-22T00:00:00"/>
    <m/>
    <m/>
    <s v="Laborproben"/>
  </r>
  <r>
    <s v="Rest"/>
    <n v="8"/>
    <d v="2021-09-22T00:00:00"/>
    <s v="Rest"/>
    <x v="181"/>
    <s v="Schimmel"/>
    <s v="Schimmel"/>
    <s v="-"/>
    <n v="38"/>
    <s v="Produkte"/>
    <s v="BUs"/>
    <s v="Symptome"/>
    <s v="0"/>
    <s v="Rest"/>
    <s v="Schinken Stange"/>
    <n v="12"/>
    <s v="Rest"/>
    <s v="Schinken Stange"/>
    <n v="8"/>
    <n v="12"/>
    <d v="2021-09-22T00:00:00"/>
    <m/>
    <m/>
    <s v="Schinken Stange"/>
  </r>
  <r>
    <s v="BU1"/>
    <n v="57"/>
    <d v="2021-09-23T00:00:00"/>
    <s v="Offen ungeschält VOS"/>
    <x v="182"/>
    <s v="Schimmel"/>
    <s v="Schimmel"/>
    <s v="-"/>
    <n v="38"/>
    <s v="Produkte"/>
    <s v="BUs"/>
    <s v="Symptome"/>
    <n v="28.5"/>
    <s v="RWV"/>
    <n v="29500539"/>
    <n v="12"/>
    <s v="RWV"/>
    <n v="29500539"/>
    <n v="57"/>
    <n v="12"/>
    <d v="2021-09-23T00:00:00"/>
    <m/>
    <m/>
    <s v="VOS SKZ Mozzarella 40%"/>
  </r>
  <r>
    <s v="BU3"/>
    <n v="431"/>
    <d v="2021-09-23T00:00:00"/>
    <s v="Offen ungeschält VOS"/>
    <x v="157"/>
    <s v="keinen Verwendungszweck"/>
    <s v="keinen Verkauf, keinen Einsatz möglich"/>
    <s v="-"/>
    <n v="38"/>
    <s v="Produkte"/>
    <s v="BUs"/>
    <s v="Symptome"/>
    <n v="215.5"/>
    <s v="L18"/>
    <n v="29500594"/>
    <n v="61"/>
    <s v="L18"/>
    <n v="29500594"/>
    <n v="431"/>
    <n v="61"/>
    <d v="2021-09-23T00:00:00"/>
    <s v="keinen Verkauf, keinen Einsatz möglich"/>
    <m/>
    <s v="VOS Früchte Blöcke"/>
  </r>
  <r>
    <s v="BU4"/>
    <n v="28"/>
    <d v="2021-09-23T00:00:00"/>
    <s v="Offen ungeschält ABS"/>
    <x v="59"/>
    <s v="keinen Verwendungszweck"/>
    <s v="keinen Verwendungszweck"/>
    <s v="-"/>
    <n v="38"/>
    <s v="Produkte"/>
    <s v="BUs"/>
    <s v="Symptome"/>
    <n v="42"/>
    <s v="L21"/>
    <n v="29500886"/>
    <n v="61"/>
    <s v="L21"/>
    <n v="29500886"/>
    <n v="28"/>
    <n v="61"/>
    <d v="2021-09-23T00:00:00"/>
    <m/>
    <m/>
    <s v="ABS MEDI-KRÄUK"/>
  </r>
  <r>
    <s v="BU1"/>
    <n v="32"/>
    <d v="2021-09-23T00:00:00"/>
    <s v="Vorschmelz"/>
    <x v="45"/>
    <s v="Rest"/>
    <s v="geschälte Rinde"/>
    <s v="-"/>
    <n v="38"/>
    <s v="Produkte"/>
    <s v="BUs"/>
    <s v="Symptome"/>
    <n v="0.32"/>
    <s v="RWV"/>
    <n v="29500917"/>
    <n v="60"/>
    <s v="RWV"/>
    <n v="29500917"/>
    <n v="32"/>
    <n v="60"/>
    <d v="2021-09-23T00:00:00"/>
    <m/>
    <m/>
    <s v="VOS-ABS ENTSORGUNG"/>
  </r>
  <r>
    <s v="BU4"/>
    <n v="9"/>
    <d v="2021-09-23T00:00:00"/>
    <s v="Offen ungeschält ABS"/>
    <x v="68"/>
    <s v="keinen Verwendungszweck"/>
    <s v="keinen Verwendungszweck"/>
    <s v="-"/>
    <n v="38"/>
    <s v="Produkte"/>
    <s v="BUs"/>
    <s v="Symptome"/>
    <n v="13.5"/>
    <s v="L21"/>
    <n v="29501009"/>
    <n v="61"/>
    <s v="L21"/>
    <n v="29501009"/>
    <n v="9"/>
    <n v="61"/>
    <d v="2021-09-23T00:00:00"/>
    <m/>
    <m/>
    <s v="ABS Whisky-Nuts"/>
  </r>
  <r>
    <s v="BU4"/>
    <n v="36"/>
    <d v="2021-09-23T00:00:00"/>
    <s v="Offen ungeschält ABS"/>
    <x v="70"/>
    <s v="keinen Verwendungszweck"/>
    <s v="keinen Verwendungszweck"/>
    <s v="-"/>
    <n v="38"/>
    <s v="Produkte"/>
    <s v="BUs"/>
    <s v="Symptome"/>
    <n v="54"/>
    <s v="L21"/>
    <n v="29501029"/>
    <n v="61"/>
    <s v="L21"/>
    <n v="29501029"/>
    <n v="36"/>
    <n v="61"/>
    <d v="2021-09-23T00:00:00"/>
    <m/>
    <m/>
    <s v="ABS BRUSCHETTA"/>
  </r>
  <r>
    <s v="Verkauf"/>
    <n v="239"/>
    <d v="2021-09-23T00:00:00"/>
    <s v="Offen Zipfel"/>
    <x v="183"/>
    <s v="Schimmel"/>
    <s v="Schimmel"/>
    <s v="-"/>
    <n v="38"/>
    <s v="Produkte"/>
    <s v="BUs"/>
    <s v="Symptome"/>
    <n v="119.5"/>
    <s v="Verkauf"/>
    <n v="29501060"/>
    <n v="12"/>
    <s v="Verkauf"/>
    <n v="29501060"/>
    <n v="239"/>
    <n v="12"/>
    <d v="2021-09-23T00:00:00"/>
    <m/>
    <m/>
    <s v="VOS RW-NATUR ZIPFEL 350"/>
  </r>
  <r>
    <s v="Verkauf"/>
    <n v="205"/>
    <d v="2021-09-23T00:00:00"/>
    <s v="Offen Zipfel"/>
    <x v="125"/>
    <s v="Schimmel"/>
    <s v="keinen Abnehmer/kein Schälpersonal"/>
    <s v="keinen Abnehmer/Schälen"/>
    <n v="38"/>
    <s v="Produkte"/>
    <s v="BUs"/>
    <s v="Symptome"/>
    <n v="102.5"/>
    <s v="Verkauf"/>
    <n v="29501061"/>
    <n v="12"/>
    <s v="Verkauf"/>
    <n v="29501061"/>
    <n v="205"/>
    <n v="12"/>
    <d v="2021-09-23T00:00:00"/>
    <s v="keinen Abnehmer/kein Schälpersonal"/>
    <s v="keinen Abnehmer/Schälen"/>
    <s v="VOS RW-SCHI ZIPFEL 3500"/>
  </r>
  <r>
    <s v="Verkauf"/>
    <n v="302"/>
    <d v="2021-09-23T00:00:00"/>
    <s v="Offen Endstücke"/>
    <x v="81"/>
    <s v="Schimmel"/>
    <s v="keinen Abnehmer/kein Schälpersonal"/>
    <s v="keinen Abnehmer/Schälen"/>
    <n v="38"/>
    <s v="Produkte"/>
    <s v="BUs"/>
    <s v="Symptome"/>
    <n v="151"/>
    <s v="Verkauf"/>
    <n v="29501079"/>
    <n v="12"/>
    <s v="Verkauf"/>
    <n v="29501079"/>
    <n v="302"/>
    <n v="12"/>
    <d v="2021-09-23T00:00:00"/>
    <s v="keinen Abnehmer/kein Schälpersonal"/>
    <s v="keinen Abnehmer/Schälen"/>
    <s v="VOS GRW-CHILI-NAT ENDST"/>
  </r>
  <r>
    <s v="Verkauf"/>
    <n v="300"/>
    <d v="2021-09-23T00:00:00"/>
    <s v="Offen Zipfel"/>
    <x v="97"/>
    <s v="Schimmel"/>
    <s v="keinen Abnehmer/kein Schälpersonal"/>
    <s v="keinen Abnehmer/Schälen"/>
    <n v="38"/>
    <s v="Produkte"/>
    <s v="BUs"/>
    <s v="Symptome"/>
    <n v="150"/>
    <s v="Verkauf"/>
    <n v="29501082"/>
    <n v="12"/>
    <s v="Verkauf"/>
    <n v="29501082"/>
    <n v="300"/>
    <n v="12"/>
    <d v="2021-09-23T00:00:00"/>
    <s v="keinen Abnehmer/kein Schälpersonal"/>
    <s v="keinen Abnehmer/Schälen"/>
    <s v="VOS RW-NATUR-EXTRA ZIPF"/>
  </r>
  <r>
    <s v="BU1"/>
    <n v="20.6"/>
    <d v="2021-09-23T00:00:00"/>
    <s v="ganze Würste"/>
    <x v="90"/>
    <s v="Linienbezogen"/>
    <s v="Darm geplatzt"/>
    <s v="Darm geplatzt"/>
    <n v="38"/>
    <s v="Produkte"/>
    <s v="BUs"/>
    <s v="Symptome"/>
    <s v="0"/>
    <s v="Abfüllung"/>
    <n v="31000083"/>
    <n v="34"/>
    <s v="Abfüllung"/>
    <n v="31000083"/>
    <n v="20.6"/>
    <n v="34"/>
    <d v="2021-09-23T00:00:00"/>
    <m/>
    <s v="Darm geplatzt"/>
    <s v="Würste 9300g Räucher na"/>
  </r>
  <r>
    <s v="BU3"/>
    <n v="82"/>
    <d v="2021-09-23T00:00:00"/>
    <s v="Vakuumierter ABS ungeschält"/>
    <x v="184"/>
    <s v="Schimmel"/>
    <s v="Rest"/>
    <s v="wurde nicht eingesetzt"/>
    <n v="38"/>
    <s v="Produkte"/>
    <s v="BUs"/>
    <s v="Symptome"/>
    <s v="0"/>
    <s v="Bu3"/>
    <n v="49500034"/>
    <n v="12"/>
    <s v="Bu3"/>
    <n v="49500034"/>
    <n v="82"/>
    <n v="12"/>
    <d v="2021-09-23T00:00:00"/>
    <s v="Rest"/>
    <s v="wurde nicht eingesetzt"/>
    <s v="ABS GOU VAKU-OGT"/>
  </r>
  <r>
    <s v="Verkauf"/>
    <n v="284"/>
    <d v="2021-09-23T00:00:00"/>
    <s v="Vakuumierter VOS ungeschält"/>
    <x v="185"/>
    <s v="Schimmel"/>
    <s v="keinen Abnehmer/kein Schälpersonal"/>
    <s v="keinen Abnehmer/Schälen"/>
    <n v="38"/>
    <s v="Produkte"/>
    <s v="BUs"/>
    <s v="Symptome"/>
    <n v="145.976"/>
    <s v="Verkauf"/>
    <n v="49500084"/>
    <n v="12"/>
    <s v="Verkauf"/>
    <n v="49500084"/>
    <n v="284"/>
    <n v="12"/>
    <d v="2021-09-23T00:00:00"/>
    <s v="keinen Abnehmer/kein Schälpersonal"/>
    <s v="keinen Abnehmer/Schälen"/>
    <s v="VOS GRW-KRÄU-VAKU"/>
  </r>
  <r>
    <s v="BU3"/>
    <n v="171"/>
    <d v="2021-09-23T00:00:00"/>
    <s v="Vakuumierter VOS ungeschält"/>
    <x v="151"/>
    <s v="Schimmel"/>
    <s v="VOS &gt; Einsatz"/>
    <s v="-"/>
    <n v="38"/>
    <s v="Produkte"/>
    <s v="BUs"/>
    <s v="Symptome"/>
    <n v="87.894000000000005"/>
    <s v="L16"/>
    <n v="49500089"/>
    <n v="12"/>
    <s v="L16"/>
    <n v="49500089"/>
    <n v="171"/>
    <n v="12"/>
    <d v="2021-09-23T00:00:00"/>
    <s v="VOS &gt; Einsatz"/>
    <s v="-"/>
    <s v="VOS RW-NATUR-NAT-VAKU"/>
  </r>
  <r>
    <s v="BU3"/>
    <n v="213"/>
    <d v="2021-09-23T00:00:00"/>
    <s v="Vakuumierter VOS ungeschält"/>
    <x v="186"/>
    <s v="Schimmel"/>
    <s v="VOS &gt; Einsatz"/>
    <s v="-"/>
    <n v="38"/>
    <s v="Produkte"/>
    <s v="BUs"/>
    <s v="Symptome"/>
    <n v="109.482"/>
    <s v="L16"/>
    <n v="49500090"/>
    <n v="12"/>
    <s v="L16"/>
    <n v="49500090"/>
    <n v="213"/>
    <n v="12"/>
    <d v="2021-09-23T00:00:00"/>
    <s v="VOS &gt; Einsatz"/>
    <s v="-"/>
    <s v="VOS RW-SCHI-NAT-VAKU"/>
  </r>
  <r>
    <s v="BU3"/>
    <n v="345"/>
    <d v="2021-09-23T00:00:00"/>
    <s v="Vakuumierter VOS ungeschält"/>
    <x v="152"/>
    <s v="Schimmel"/>
    <s v="VOS &gt; Einsatz"/>
    <s v="-"/>
    <n v="38"/>
    <s v="Produkte"/>
    <s v="BUs"/>
    <s v="Symptome"/>
    <n v="177.33"/>
    <s v="L11"/>
    <n v="49500091"/>
    <n v="12"/>
    <s v="L11"/>
    <n v="49500091"/>
    <n v="345"/>
    <n v="12"/>
    <d v="2021-09-23T00:00:00"/>
    <s v="VOS &gt; Einsatz"/>
    <s v="-"/>
    <s v="VOS RW-JAL-NAT-VAKU"/>
  </r>
  <r>
    <s v="Verkauf"/>
    <n v="243"/>
    <d v="2021-09-23T00:00:00"/>
    <s v="Div. Zipfel, ES ohne Verwendung"/>
    <x v="153"/>
    <s v="Schimmel"/>
    <s v="keinen Abnehmer/kein Schälpersonal"/>
    <s v="keinen Abnehmer/Schälen"/>
    <n v="38"/>
    <s v="Produkte"/>
    <s v="BUs"/>
    <s v="Symptome"/>
    <s v="0"/>
    <s v="Verkauf"/>
    <n v="49500092"/>
    <n v="12"/>
    <s v="Verkauf"/>
    <n v="49500092"/>
    <n v="243"/>
    <n v="12"/>
    <d v="2021-09-23T00:00:00"/>
    <s v="keinen Abnehmer/kein Schälpersonal"/>
    <s v="keinen Abnehmer/Schälen"/>
    <s v="VOS RW-NATUR-EXTRA-VAKU"/>
  </r>
  <r>
    <s v="Verkauf"/>
    <n v="102"/>
    <d v="2021-09-23T00:00:00"/>
    <s v="Div. Zipfel, ES ohne Verwendung"/>
    <x v="187"/>
    <s v="Schimmel"/>
    <s v="keinen Abnehmer/kein Schälpersonal"/>
    <s v="keinen Abnehmer/Schälen"/>
    <n v="38"/>
    <s v="Produkte"/>
    <s v="BUs"/>
    <s v="Symptome"/>
    <n v="52.428000000000004"/>
    <s v="Verkauf"/>
    <n v="49500144"/>
    <n v="12"/>
    <s v="Verkauf"/>
    <n v="49500144"/>
    <n v="102"/>
    <n v="12"/>
    <d v="2021-09-23T00:00:00"/>
    <s v="keinen Abnehmer/kein Schälpersonal"/>
    <s v="keinen Abnehmer/Schälen"/>
    <s v="VOS GRW-SCHI-VAKU /Ersa"/>
  </r>
  <r>
    <s v="BU4"/>
    <n v="46"/>
    <d v="2021-09-23T00:00:00"/>
    <s v="Diverses"/>
    <x v="13"/>
    <s v="Linienbezogen"/>
    <s v="Maschinenabfall"/>
    <s v="-"/>
    <n v="38"/>
    <s v="Produkte"/>
    <s v="BUs"/>
    <s v="Symptome"/>
    <s v="0"/>
    <s v="BU4"/>
    <s v="Diverses"/>
    <n v="30"/>
    <s v="BU4"/>
    <s v="Diverses"/>
    <n v="46"/>
    <n v="30"/>
    <d v="2021-09-23T00:00:00"/>
    <m/>
    <m/>
    <s v="Diverses"/>
  </r>
  <r>
    <s v="BU1"/>
    <n v="40.4"/>
    <d v="2021-09-23T00:00:00"/>
    <s v="Diverses"/>
    <x v="14"/>
    <s v="Linienbezogen"/>
    <s v="aus Hand gerutscht"/>
    <s v="aus der Hand gerutscht"/>
    <n v="38"/>
    <s v="Produkte"/>
    <s v="BUs"/>
    <s v="Symptome"/>
    <s v="0"/>
    <s v="Abfüllung"/>
    <s v="Diverses aus Abfüllung"/>
    <n v="32"/>
    <s v="Abfüllung"/>
    <s v="Diverses aus Abfüllung"/>
    <n v="40.4"/>
    <n v="32"/>
    <d v="2021-09-23T00:00:00"/>
    <m/>
    <s v="aus der Hand gerutscht"/>
    <s v="Diverses aus Abfüllung"/>
  </r>
  <r>
    <s v="BU1"/>
    <n v="113"/>
    <d v="2021-09-23T00:00:00"/>
    <s v="Diverses"/>
    <x v="14"/>
    <s v="Linienbezogen"/>
    <s v="Maschinenabfall"/>
    <s v="-"/>
    <n v="38"/>
    <s v="Produkte"/>
    <s v="BUs"/>
    <s v="Symptome"/>
    <s v="0"/>
    <s v="Abfüllung"/>
    <s v="Diverses aus Abfüllung"/>
    <n v="30"/>
    <s v="Abfüllung"/>
    <s v="Diverses aus Abfüllung"/>
    <n v="113"/>
    <n v="30"/>
    <d v="2021-09-23T00:00:00"/>
    <m/>
    <m/>
    <s v="Diverses aus Abfüllung"/>
  </r>
  <r>
    <s v="Rest"/>
    <n v="84"/>
    <d v="2021-09-23T00:00:00"/>
    <s v="Diverses"/>
    <x v="188"/>
    <s v="Qualitätssicherung"/>
    <s v="Muster"/>
    <s v="Muster"/>
    <n v="38"/>
    <s v="Produkte"/>
    <s v="BUs"/>
    <s v="Symptome"/>
    <s v="0"/>
    <s v="Muster"/>
    <s v="Diverses Muster"/>
    <n v="72"/>
    <s v="Muster"/>
    <s v="Diverses Muster"/>
    <n v="84"/>
    <n v="72"/>
    <d v="2021-09-23T00:00:00"/>
    <s v="Muster"/>
    <s v="Muster"/>
    <s v="Diverses Muster"/>
  </r>
  <r>
    <s v="Rest"/>
    <n v="9"/>
    <d v="2021-09-23T00:00:00"/>
    <s v="Qualitätssicherung"/>
    <x v="15"/>
    <s v="Qualitätssicherung"/>
    <s v="Sensorik"/>
    <s v="Sensorik"/>
    <n v="38"/>
    <s v="Produkte"/>
    <s v="BUs"/>
    <s v="Symptome"/>
    <s v="0"/>
    <s v="QM"/>
    <s v="Diverses QM"/>
    <n v="74"/>
    <s v="QM"/>
    <s v="Diverses QM"/>
    <n v="9"/>
    <n v="74"/>
    <d v="2021-09-23T00:00:00"/>
    <s v="Sensorik"/>
    <s v="Sensorik"/>
    <s v="Diverses QM"/>
  </r>
  <r>
    <s v="BU3"/>
    <n v="206"/>
    <d v="2021-09-23T00:00:00"/>
    <s v="Vorschmelz"/>
    <x v="101"/>
    <s v="Linienbezogen"/>
    <s v="gemischtes Produkt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206"/>
    <n v="81"/>
    <d v="2021-09-23T00:00:00"/>
    <m/>
    <s v="gemischt, weil mehrere Produkte in einen Auftrag einfließen. VOS Trennung "/>
    <s v="gemischte Räucherstücke"/>
  </r>
  <r>
    <s v="BU3"/>
    <n v="70.599999999999994"/>
    <d v="2021-09-23T00:00:00"/>
    <s v="Vorschmelz"/>
    <x v="101"/>
    <s v="Linienbezogen"/>
    <s v="gemischtes Produkt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70.599999999999994"/>
    <n v="81"/>
    <d v="2021-09-23T00:00:00"/>
    <m/>
    <s v="gemischt, weil mehrere Produkte in einen Auftrag einfließen. VOS Trennung "/>
    <s v="gemischte Räucherstücke"/>
  </r>
  <r>
    <s v="Rest"/>
    <n v="22.5"/>
    <d v="2021-09-23T00:00:00"/>
    <s v="Qualitätssicherung"/>
    <x v="16"/>
    <s v="Qualitätssicherung"/>
    <s v="Laborprobe"/>
    <s v="Laborprobe"/>
    <n v="38"/>
    <s v="Produkte"/>
    <s v="BUs"/>
    <s v="Symptome"/>
    <s v="0"/>
    <s v="Labor"/>
    <s v="Laborproben"/>
    <n v="73"/>
    <s v="Labor"/>
    <s v="Laborproben"/>
    <n v="22.5"/>
    <n v="73"/>
    <d v="2021-09-23T00:00:00"/>
    <s v="Laborprobe"/>
    <s v="Laborprobe"/>
    <s v="Laborproben"/>
  </r>
  <r>
    <s v="Rest"/>
    <n v="30.5"/>
    <d v="2021-09-23T00:00:00"/>
    <s v="Qualitätssicherung"/>
    <x v="16"/>
    <s v="Qualitätssicherung"/>
    <s v="Laborprobe"/>
    <s v="Laborprobe"/>
    <n v="38"/>
    <s v="Produkte"/>
    <s v="BUs"/>
    <s v="Symptome"/>
    <s v="0"/>
    <s v="Labor"/>
    <s v="Laborproben"/>
    <n v="73"/>
    <s v="Labor"/>
    <s v="Laborproben"/>
    <n v="30.5"/>
    <n v="73"/>
    <d v="2021-09-23T00:00:00"/>
    <s v="Laborprobe"/>
    <s v="Laborprobe"/>
    <s v="Laborproben"/>
  </r>
  <r>
    <s v="Rest"/>
    <n v="97.5"/>
    <d v="2021-09-23T00:00:00"/>
    <s v="Qualitätssicherung"/>
    <x v="25"/>
    <s v="Qualitätssicherung"/>
    <s v="Rückstellproben"/>
    <s v="-"/>
    <n v="38"/>
    <s v="Produkte"/>
    <s v="BUs"/>
    <s v="Symptome"/>
    <s v="0"/>
    <s v="Labor"/>
    <s v="Rückstellproben"/>
    <n v="70"/>
    <s v="Labor"/>
    <s v="Rückstellproben"/>
    <n v="97.5"/>
    <n v="70"/>
    <d v="2021-09-23T00:00:00"/>
    <m/>
    <m/>
    <s v="Rückstellproben"/>
  </r>
  <r>
    <s v="BU3"/>
    <n v="77"/>
    <d v="2021-09-24T00:00:00"/>
    <s v="Offen ungeschält VOS"/>
    <x v="173"/>
    <s v="Schimmel"/>
    <s v="kein VOS in England, VS-Würste keine Produktion"/>
    <s v="-"/>
    <n v="38"/>
    <s v="Produkte"/>
    <s v="BUs"/>
    <s v="Symptome"/>
    <n v="38.5"/>
    <s v="L11"/>
    <n v="29500613"/>
    <n v="12"/>
    <s v="L11"/>
    <n v="29500613"/>
    <n v="77"/>
    <n v="12"/>
    <d v="2021-09-24T00:00:00"/>
    <s v="kein VOS in England, VS-Würste keine Produktion"/>
    <s v="-"/>
    <s v="VOS Räucher extra natri"/>
  </r>
  <r>
    <s v="BU1"/>
    <n v="85.5"/>
    <d v="2021-09-24T00:00:00"/>
    <s v="Offen ungeschält ABS"/>
    <x v="189"/>
    <s v="Schimmel"/>
    <s v="keine Verarbeitung"/>
    <s v="Keinen Einsatz"/>
    <n v="38"/>
    <s v="Produkte"/>
    <s v="BUs"/>
    <s v="Symptome"/>
    <s v="0"/>
    <s v="Abfüllung"/>
    <n v="29500816"/>
    <n v="12"/>
    <s v="Abfüllung"/>
    <n v="29500816"/>
    <n v="85.5"/>
    <n v="12"/>
    <d v="2021-09-24T00:00:00"/>
    <s v="keine Verarbeitung"/>
    <s v="Keinen Einsatz"/>
    <s v="ABS Gouda 48% OGT"/>
  </r>
  <r>
    <s v="BU1"/>
    <n v="27"/>
    <d v="2021-09-24T00:00:00"/>
    <s v="Vorschmelz"/>
    <x v="45"/>
    <s v="Rest"/>
    <s v="geschälte Rinde"/>
    <s v="keine Verwendung möglich"/>
    <n v="38"/>
    <s v="Produkte"/>
    <s v="BUs"/>
    <s v="Symptome"/>
    <n v="0.27"/>
    <s v="RWV"/>
    <n v="29500917"/>
    <n v="60"/>
    <s v="RWV"/>
    <n v="29500917"/>
    <n v="27"/>
    <n v="60"/>
    <d v="2021-09-24T00:00:00"/>
    <s v="geschälte Rinde"/>
    <s v="keine Verwendung möglich"/>
    <s v="VOS-ABS ENTSORGUNG"/>
  </r>
  <r>
    <s v="BU1"/>
    <n v="26.5"/>
    <d v="2021-09-24T00:00:00"/>
    <s v="Offen ungeschält VOS"/>
    <x v="190"/>
    <s v="Schimmel"/>
    <s v="keine Verarbeitung"/>
    <s v="Aufgrund Konsistenz nicht genommen. Zu wenig VOS verarbeitet. Vom Warmen ins Kalte -&gt; Schimmel"/>
    <n v="38"/>
    <s v="Produkte"/>
    <s v="BUs"/>
    <s v="Symptome"/>
    <n v="13.25"/>
    <s v="Schmelze"/>
    <n v="29500945"/>
    <n v="12"/>
    <s v="Schmelze"/>
    <n v="29500945"/>
    <n v="26.5"/>
    <n v="12"/>
    <d v="2021-09-24T00:00:00"/>
    <s v="keine Verarbeitung"/>
    <s v="Aufgrund Konsistenz nicht genommen. Zu wenig VOS verarbeitet. Vom Warmen ins Kalte -&gt; Schimmel"/>
    <s v="VOS URW-SCHI-NAT"/>
  </r>
  <r>
    <s v="BU1"/>
    <n v="28.5"/>
    <d v="2021-09-24T00:00:00"/>
    <s v="ganze Würste"/>
    <x v="90"/>
    <s v="Linienbezogen"/>
    <s v="Clip gerissen"/>
    <s v="Clip gerissen"/>
    <n v="38"/>
    <s v="Produkte"/>
    <s v="BUs"/>
    <s v="Symptome"/>
    <s v="0"/>
    <s v="Abfüllung"/>
    <n v="31000083"/>
    <n v="31"/>
    <s v="Abfüllung"/>
    <n v="31000083"/>
    <n v="28.5"/>
    <n v="31"/>
    <d v="2021-09-24T00:00:00"/>
    <m/>
    <s v="Clip gerissen"/>
    <s v="Würste 9300g Räucher na"/>
  </r>
  <r>
    <s v="BU1"/>
    <n v="22"/>
    <d v="2021-09-24T00:00:00"/>
    <s v="Räucherwürste"/>
    <x v="107"/>
    <s v="Linienbezogen"/>
    <s v="Clip gerissen"/>
    <s v="Clip gerissen"/>
    <n v="38"/>
    <s v="Produkte"/>
    <s v="BUs"/>
    <s v="Symptome"/>
    <s v="0"/>
    <s v="Abfüllung"/>
    <n v="32000049"/>
    <n v="31"/>
    <s v="Abfüllung"/>
    <n v="32000049"/>
    <n v="22"/>
    <n v="31"/>
    <d v="2021-09-24T00:00:00"/>
    <m/>
    <s v="Clip gerissen"/>
    <s v="GRW NATUR 7,2KG"/>
  </r>
  <r>
    <s v="Rest"/>
    <n v="3546"/>
    <d v="2021-09-24T00:00:00"/>
    <s v="Fertigware"/>
    <x v="140"/>
    <s v="Rest"/>
    <s v="Retoure"/>
    <s v="Rückrufaktion"/>
    <n v="38"/>
    <s v="Produkte"/>
    <s v="BUs"/>
    <s v="Symptome"/>
    <s v="0"/>
    <s v="Externe"/>
    <n v="57000277"/>
    <n v="22"/>
    <s v="Externe"/>
    <n v="57000277"/>
    <n v="3546"/>
    <n v="22"/>
    <d v="2021-09-24T00:00:00"/>
    <s v="Retoure"/>
    <s v="Rückrufaktion"/>
    <s v="Black Forest Räucherkäs"/>
  </r>
  <r>
    <s v="BU2"/>
    <n v="60"/>
    <d v="2021-09-24T00:00:00"/>
    <s v="Rohware"/>
    <x v="21"/>
    <s v="Schimmel"/>
    <s v="Luftzieher/Folienriss durch Transport"/>
    <s v="Luftzieher/Folienriss durch Transport"/>
    <n v="38"/>
    <s v="Produkte"/>
    <s v="BUs"/>
    <s v="Symptome"/>
    <s v="0"/>
    <s v="BU2"/>
    <s v="Blöcke"/>
    <n v="12"/>
    <s v="BU2"/>
    <s v="Blöcke"/>
    <n v="60"/>
    <n v="12"/>
    <d v="2021-09-24T00:00:00"/>
    <s v="Luftzieher/Folienriss durch Transport"/>
    <s v="Luftzieher/Folienriss durch Transport"/>
    <s v="Blöcke"/>
  </r>
  <r>
    <s v="BU3"/>
    <n v="33"/>
    <d v="2021-09-24T00:00:00"/>
    <s v="Vorschmelz"/>
    <x v="22"/>
    <s v="Linienbezogen"/>
    <s v="Maschinenabfall"/>
    <s v="nicht eindeutig"/>
    <n v="38"/>
    <s v="Produkte"/>
    <s v="BUs"/>
    <s v="Symptome"/>
    <s v="0"/>
    <s v="Bu3"/>
    <s v="Vorschmelz Diverses"/>
    <n v="30"/>
    <s v="Bu3"/>
    <s v="Vorschmelz Diverses"/>
    <n v="33"/>
    <n v="30"/>
    <d v="2021-09-24T00:00:00"/>
    <s v="Maschinenabfall"/>
    <s v="nicht eindeutig"/>
    <s v="Vorschmelz Diverses"/>
  </r>
  <r>
    <s v="BU3"/>
    <n v="91.5"/>
    <d v="2021-09-24T00:00:00"/>
    <s v="Vorschmelz"/>
    <x v="22"/>
    <s v="Linienbezogen"/>
    <s v="Maschinenabfall"/>
    <s v="nicht eindeutig"/>
    <n v="38"/>
    <s v="Produkte"/>
    <s v="BUs"/>
    <s v="Symptome"/>
    <s v="0"/>
    <s v="Bu3"/>
    <s v="Vorschmelz Diverses"/>
    <n v="30"/>
    <s v="Bu3"/>
    <s v="Vorschmelz Diverses"/>
    <n v="91.5"/>
    <n v="30"/>
    <d v="2021-09-24T00:00:00"/>
    <s v="Maschinenabfall"/>
    <s v="nicht eindeutig"/>
    <s v="Vorschmelz Diverses"/>
  </r>
  <r>
    <s v="BU4"/>
    <n v="63.5"/>
    <d v="2021-09-24T00:00:00"/>
    <s v="Diverses"/>
    <x v="13"/>
    <s v="Linienbezogen"/>
    <s v="Maschinenabfall"/>
    <s v="-"/>
    <n v="38"/>
    <s v="Produkte"/>
    <s v="BUs"/>
    <s v="Symptome"/>
    <s v="0"/>
    <s v="BU4"/>
    <s v="Diverses"/>
    <n v="30"/>
    <s v="BU4"/>
    <s v="Diverses"/>
    <n v="63.5"/>
    <n v="30"/>
    <d v="2021-09-24T00:00:00"/>
    <m/>
    <m/>
    <s v="Diverses"/>
  </r>
  <r>
    <s v="BU2"/>
    <n v="74"/>
    <d v="2021-09-24T00:00:00"/>
    <s v="Diverses"/>
    <x v="13"/>
    <s v="Linienbezogen"/>
    <s v="Maschinenabfall"/>
    <s v="-"/>
    <n v="38"/>
    <s v="Produkte"/>
    <s v="BUs"/>
    <s v="Symptome"/>
    <s v="0"/>
    <s v="BU2"/>
    <s v="Diverses"/>
    <n v="30"/>
    <s v="BU2"/>
    <s v="Diverses"/>
    <n v="74"/>
    <n v="30"/>
    <d v="2021-09-24T00:00:00"/>
    <m/>
    <m/>
    <s v="Diverses"/>
  </r>
  <r>
    <s v="BU1"/>
    <n v="89.5"/>
    <d v="2021-09-24T00:00:00"/>
    <s v="Diverses"/>
    <x v="14"/>
    <s v="Linienbezogen"/>
    <s v="Maschinenabfall"/>
    <s v="-"/>
    <n v="38"/>
    <s v="Produkte"/>
    <s v="BUs"/>
    <s v="Symptome"/>
    <s v="0"/>
    <s v="Abfüllung"/>
    <s v="Diverses aus Abfüllung"/>
    <n v="30"/>
    <s v="Abfüllung"/>
    <s v="Diverses aus Abfüllung"/>
    <n v="89.5"/>
    <n v="30"/>
    <d v="2021-09-24T00:00:00"/>
    <m/>
    <m/>
    <s v="Diverses aus Abfüllung"/>
  </r>
  <r>
    <s v="BU1"/>
    <n v="95"/>
    <d v="2021-09-24T00:00:00"/>
    <s v="Diverses"/>
    <x v="14"/>
    <s v="Linienbezogen"/>
    <s v="Maschinenabfall"/>
    <s v="-"/>
    <n v="38"/>
    <s v="Produkte"/>
    <s v="BUs"/>
    <s v="Symptome"/>
    <s v="0"/>
    <s v="Abfüllung"/>
    <s v="Diverses aus Abfüllung"/>
    <n v="30"/>
    <s v="Abfüllung"/>
    <s v="Diverses aus Abfüllung"/>
    <n v="95"/>
    <n v="30"/>
    <d v="2021-09-24T00:00:00"/>
    <m/>
    <m/>
    <s v="Diverses aus Abfüllung"/>
  </r>
  <r>
    <s v="Rest"/>
    <n v="75"/>
    <d v="2021-09-24T00:00:00"/>
    <s v="Diverses"/>
    <x v="188"/>
    <s v="Qualitätssicherung"/>
    <s v="Muster"/>
    <s v="Muster"/>
    <n v="38"/>
    <s v="Produkte"/>
    <s v="BUs"/>
    <s v="Symptome"/>
    <s v="0"/>
    <s v="Muster"/>
    <s v="Diverses Muster"/>
    <n v="72"/>
    <s v="Muster"/>
    <s v="Diverses Muster"/>
    <n v="75"/>
    <n v="72"/>
    <d v="2021-09-24T00:00:00"/>
    <s v="Muster"/>
    <s v="Muster"/>
    <s v="Diverses Muster"/>
  </r>
  <r>
    <s v="Rest"/>
    <n v="7.5"/>
    <d v="2021-09-24T00:00:00"/>
    <s v="Qualitätssicherung"/>
    <x v="15"/>
    <s v="Qualitätssicherung"/>
    <s v="Sensorik"/>
    <s v="Sensorik"/>
    <n v="38"/>
    <s v="Produkte"/>
    <s v="BUs"/>
    <s v="Symptome"/>
    <s v="0"/>
    <s v="QM"/>
    <s v="Diverses QM"/>
    <n v="74"/>
    <s v="QM"/>
    <s v="Diverses QM"/>
    <n v="7.5"/>
    <n v="74"/>
    <d v="2021-09-24T00:00:00"/>
    <s v="Sensorik"/>
    <s v="Sensorik"/>
    <s v="Diverses QM"/>
  </r>
  <r>
    <s v="BU3"/>
    <n v="392"/>
    <d v="2021-09-24T00:00:00"/>
    <s v="Vorschmelz"/>
    <x v="101"/>
    <s v="Linienbezogen"/>
    <s v="gemischtes Produkt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392"/>
    <n v="81"/>
    <d v="2021-09-24T00:00:00"/>
    <m/>
    <s v="gemischt, weil mehrere Produkte in einen Auftrag einfließen. VOS Trennung "/>
    <s v="gemischte Räucherstücke"/>
  </r>
  <r>
    <s v="BU3"/>
    <n v="148"/>
    <d v="2021-09-24T00:00:00"/>
    <s v="Vorschmelz"/>
    <x v="101"/>
    <s v="Linienbezogen"/>
    <s v="gemischtes Produkt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148"/>
    <n v="81"/>
    <d v="2021-09-24T00:00:00"/>
    <m/>
    <s v="gemischt, weil mehrere Produkte in einen Auftrag einfließen. VOS Trennung "/>
    <s v="gemischte Räucherstücke"/>
  </r>
  <r>
    <s v="Rest"/>
    <n v="84"/>
    <d v="2021-09-24T00:00:00"/>
    <s v="Qualitätssicherung"/>
    <x v="16"/>
    <s v="Qualitätssicherung"/>
    <s v="Laborprobe"/>
    <s v="Laborprobe"/>
    <n v="38"/>
    <s v="Produkte"/>
    <s v="BUs"/>
    <s v="Symptome"/>
    <s v="0"/>
    <s v="Labor"/>
    <s v="Laborproben"/>
    <n v="73"/>
    <s v="Labor"/>
    <s v="Laborproben"/>
    <n v="84"/>
    <n v="73"/>
    <d v="2021-09-24T00:00:00"/>
    <s v="Laborprobe"/>
    <s v="Laborprobe"/>
    <s v="Laborproben"/>
  </r>
  <r>
    <s v="Rest"/>
    <n v="2"/>
    <d v="2021-09-24T00:00:00"/>
    <s v="Qualitätssicherung"/>
    <x v="16"/>
    <s v="Qualitätssicherung"/>
    <s v="Sensorik"/>
    <s v="Sensorik"/>
    <n v="38"/>
    <s v="Produkte"/>
    <s v="BUs"/>
    <s v="Symptome"/>
    <s v="0"/>
    <s v="Labor"/>
    <s v="Laborproben"/>
    <n v="74"/>
    <s v="Labor"/>
    <s v="Laborproben"/>
    <n v="2"/>
    <n v="74"/>
    <d v="2021-09-24T00:00:00"/>
    <s v="Sensorik"/>
    <s v="Sensorik"/>
    <s v="Laborproben"/>
  </r>
  <r>
    <s v="Rest"/>
    <n v="2.5"/>
    <d v="2021-09-24T00:00:00"/>
    <s v="Qualitätssicherung"/>
    <x v="16"/>
    <s v="Qualitätssicherung"/>
    <s v="Sensorik"/>
    <s v="Sensorik"/>
    <n v="38"/>
    <s v="Produkte"/>
    <s v="BUs"/>
    <s v="Symptome"/>
    <s v="0"/>
    <s v="Labor"/>
    <s v="Laborproben"/>
    <n v="74"/>
    <s v="Labor"/>
    <s v="Laborproben"/>
    <n v="2.5"/>
    <n v="74"/>
    <d v="2021-09-24T00:00:00"/>
    <s v="Sensorik"/>
    <s v="Sensorik"/>
    <s v="Laborproben"/>
  </r>
  <r>
    <s v="BU1"/>
    <n v="23"/>
    <d v="2021-09-27T00:00:00"/>
    <s v="Offen ungeschält VOS"/>
    <x v="182"/>
    <s v="Schimmel"/>
    <s v="keine Verarbeitung"/>
    <s v="MHD abgelaufen"/>
    <n v="39"/>
    <s v="Produkte"/>
    <s v="BUs"/>
    <s v="Symptome"/>
    <n v="11.5"/>
    <s v="RWV"/>
    <n v="29500539"/>
    <n v="12"/>
    <s v="RWV"/>
    <n v="29500539"/>
    <n v="23"/>
    <n v="12"/>
    <d v="2021-09-27T00:00:00"/>
    <s v="keine Verarbeitung"/>
    <s v="MHD abgelaufen"/>
    <s v="VOS SKZ Mozzarella 40%"/>
  </r>
  <r>
    <s v="BU1"/>
    <n v="28"/>
    <d v="2021-09-27T00:00:00"/>
    <s v="Vorschmelz"/>
    <x v="45"/>
    <s v="Rest"/>
    <s v="geschälte Rinde"/>
    <s v="keine Verwendung möglich"/>
    <n v="39"/>
    <s v="Produkte"/>
    <s v="BUs"/>
    <s v="Symptome"/>
    <n v="0.28000000000000003"/>
    <s v="RWV"/>
    <n v="29500917"/>
    <n v="60"/>
    <s v="RWV"/>
    <n v="29500917"/>
    <n v="28"/>
    <n v="60"/>
    <d v="2021-09-27T00:00:00"/>
    <s v="geschälte Rinde"/>
    <s v="keine Verwendung möglich"/>
    <s v="VOS-ABS ENTSORGUNG"/>
  </r>
  <r>
    <s v="BU1"/>
    <n v="92"/>
    <d v="2021-09-27T00:00:00"/>
    <s v="Offen ungeschält VOS"/>
    <x v="150"/>
    <s v="Schimmel"/>
    <s v="keine Verarbeitung"/>
    <s v="Aufgrund Konsistenz nicht genommen. Zu wenig VOS verarbeitet. Vom Warmen ins Kalte -&gt; Schimmel"/>
    <n v="39"/>
    <s v="Produkte"/>
    <s v="BUs"/>
    <s v="Symptome"/>
    <n v="46"/>
    <s v="Schmelze"/>
    <n v="29500918"/>
    <n v="12"/>
    <s v="Schmelze"/>
    <n v="29500918"/>
    <n v="92"/>
    <n v="12"/>
    <d v="2021-09-27T00:00:00"/>
    <s v="keine Verarbeitung"/>
    <s v="Aufgrund Konsistenz nicht genommen. Zu wenig VOS verarbeitet. Vom Warmen ins Kalte -&gt; Schimmel"/>
    <s v="VOS SKZ-GOU"/>
  </r>
  <r>
    <s v="BU3"/>
    <n v="117"/>
    <d v="2021-09-27T00:00:00"/>
    <s v="Offen ungeschält ABS"/>
    <x v="30"/>
    <s v="Linienbezogen"/>
    <s v="gemischtes Produkt"/>
    <s v="-"/>
    <n v="39"/>
    <s v="Produkte"/>
    <s v="BUs"/>
    <s v="Symptome"/>
    <n v="117"/>
    <s v="L33"/>
    <n v="29501003"/>
    <n v="81"/>
    <s v="L33"/>
    <n v="29501003"/>
    <n v="117"/>
    <n v="81"/>
    <d v="2021-09-27T00:00:00"/>
    <m/>
    <m/>
    <s v="ABS CHED-PF-KRÄUK gemis"/>
  </r>
  <r>
    <s v="Verkauf"/>
    <n v="375"/>
    <d v="2021-09-27T00:00:00"/>
    <s v="Offen ungeschält VOS"/>
    <x v="32"/>
    <s v="Schimmel"/>
    <s v="keinen Abnehmer/kein Schälpersonal"/>
    <s v="keinen Abnehmer/Schälen"/>
    <n v="39"/>
    <s v="Produkte"/>
    <s v="BUs"/>
    <s v="Symptome"/>
    <n v="187.5"/>
    <s v="Verkauf"/>
    <n v="29501053"/>
    <n v="12"/>
    <s v="Verkauf"/>
    <n v="29501053"/>
    <n v="375"/>
    <n v="12"/>
    <d v="2021-09-27T00:00:00"/>
    <s v="keinen Abnehmer/kein Schälpersonal"/>
    <s v="keinen Abnehmer/Schälen"/>
    <s v="VOS RW-ROT-CHEDD 8,1KG"/>
  </r>
  <r>
    <s v="BU1"/>
    <n v="52"/>
    <d v="2021-09-27T00:00:00"/>
    <s v="Offen ungeschält VOS"/>
    <x v="191"/>
    <s v="Schimmel"/>
    <s v="keine Verarbeitung"/>
    <s v="Aufgrund Konsistenz nicht genommen. Zu wenig VOS verarbeitet. Vom Warmen ins Kalte -&gt; Schimmel"/>
    <n v="39"/>
    <s v="Produkte"/>
    <s v="BUs"/>
    <s v="Symptome"/>
    <n v="26"/>
    <s v="Schmelze"/>
    <n v="29501054"/>
    <n v="12"/>
    <s v="Schmelze"/>
    <n v="29501054"/>
    <n v="52"/>
    <n v="12"/>
    <d v="2021-09-27T00:00:00"/>
    <s v="keine Verarbeitung"/>
    <s v="Aufgrund Konsistenz nicht genommen. Zu wenig VOS verarbeitet. Vom Warmen ins Kalte -&gt; Schimmel"/>
    <s v="VOS URW BUN-PF"/>
  </r>
  <r>
    <s v="BU1"/>
    <n v="50"/>
    <d v="2021-09-27T00:00:00"/>
    <s v="Offen ungeschält VOS"/>
    <x v="6"/>
    <s v="Schimmel"/>
    <s v="keine Verarbeitung"/>
    <s v="Aufgrund Konsistenz nicht genommen. Zu wenig VOS verarbeitet. Vom Warmen ins Kalte -&gt; Schimmel"/>
    <n v="39"/>
    <s v="Produkte"/>
    <s v="BUs"/>
    <s v="Symptome"/>
    <n v="25"/>
    <s v="Schmelze"/>
    <n v="29501057"/>
    <n v="12"/>
    <s v="Schmelze"/>
    <n v="29501057"/>
    <n v="50"/>
    <n v="12"/>
    <d v="2021-09-27T00:00:00"/>
    <s v="keine Verarbeitung"/>
    <s v="Aufgrund Konsistenz nicht genommen. Zu wenig VOS verarbeitet. Vom Warmen ins Kalte -&gt; Schimmel"/>
    <s v="VOS URGW CHILI-NATRIUMA"/>
  </r>
  <r>
    <s v="Verkauf"/>
    <n v="427"/>
    <d v="2021-09-27T00:00:00"/>
    <s v="Offen Zipfel"/>
    <x v="35"/>
    <s v="Schimmel"/>
    <s v="keinen Abnehmer/kein Schälpersonal"/>
    <s v="keinen Abnehmer/Schälen"/>
    <n v="39"/>
    <s v="Produkte"/>
    <s v="BUs"/>
    <s v="Symptome"/>
    <n v="213.5"/>
    <s v="Verkauf"/>
    <n v="29501064"/>
    <n v="12"/>
    <s v="Verkauf"/>
    <n v="29501064"/>
    <n v="427"/>
    <n v="12"/>
    <d v="2021-09-27T00:00:00"/>
    <s v="keinen Abnehmer/kein Schälpersonal"/>
    <s v="keinen Abnehmer/Schälen"/>
    <s v="VOS GRW-SCHI ZIPFEL 350"/>
  </r>
  <r>
    <s v="Verkauf"/>
    <n v="613"/>
    <d v="2021-09-27T00:00:00"/>
    <s v="Offen Zipfel"/>
    <x v="35"/>
    <s v="Schimmel"/>
    <s v="keinen Abnehmer/kein Schälpersonal"/>
    <s v="keinen Abnehmer/Schälen"/>
    <n v="39"/>
    <s v="Produkte"/>
    <s v="BUs"/>
    <s v="Symptome"/>
    <n v="306.5"/>
    <s v="Verkauf"/>
    <n v="29501064"/>
    <n v="12"/>
    <s v="Verkauf"/>
    <n v="29501064"/>
    <n v="613"/>
    <n v="12"/>
    <d v="2021-09-27T00:00:00"/>
    <s v="keinen Abnehmer/kein Schälpersonal"/>
    <s v="keinen Abnehmer/Schälen"/>
    <s v="VOS GRW-SCHI ZIPFEL 350"/>
  </r>
  <r>
    <s v="Verkauf"/>
    <n v="477"/>
    <d v="2021-09-27T00:00:00"/>
    <s v="Offen Endstücke"/>
    <x v="113"/>
    <s v="Schimmel"/>
    <s v="keinen Abnehmer/kein Schälpersonal"/>
    <s v="keinen Abnehmer/Schälen"/>
    <n v="39"/>
    <s v="Produkte"/>
    <s v="BUs"/>
    <s v="Symptome"/>
    <n v="238.5"/>
    <s v="Verkauf"/>
    <n v="29501069"/>
    <n v="12"/>
    <s v="Verkauf"/>
    <n v="29501069"/>
    <n v="477"/>
    <n v="12"/>
    <d v="2021-09-27T00:00:00"/>
    <s v="keinen Abnehmer/kein Schälpersonal"/>
    <s v="keinen Abnehmer/Schälen"/>
    <s v="VOS GRW-NATUR ENDSTÜCK"/>
  </r>
  <r>
    <s v="Verkauf"/>
    <n v="419"/>
    <d v="2021-09-27T00:00:00"/>
    <s v="Offen Endstücke"/>
    <x v="36"/>
    <s v="Schimmel"/>
    <s v="keinen Abnehmer/kein Schälpersonal"/>
    <s v="keinen Abnehmer/Schälen"/>
    <n v="39"/>
    <s v="Produkte"/>
    <s v="BUs"/>
    <s v="Symptome"/>
    <n v="209.5"/>
    <s v="Verkauf"/>
    <n v="29501070"/>
    <n v="12"/>
    <s v="Verkauf"/>
    <n v="29501070"/>
    <n v="419"/>
    <n v="12"/>
    <d v="2021-09-27T00:00:00"/>
    <s v="keinen Abnehmer/kein Schälpersonal"/>
    <s v="keinen Abnehmer/Schälen"/>
    <s v="VOS GRW-SCHI-NAT ENDSTÜ"/>
  </r>
  <r>
    <s v="Verkauf"/>
    <n v="230"/>
    <d v="2021-09-27T00:00:00"/>
    <s v="Offen Endstücke"/>
    <x v="81"/>
    <s v="Schimmel"/>
    <s v="keinen Abnehmer/kein Schälpersonal"/>
    <s v="keinen Abnehmer/Schälen"/>
    <n v="39"/>
    <s v="Produkte"/>
    <s v="BUs"/>
    <s v="Symptome"/>
    <n v="115"/>
    <s v="Verkauf"/>
    <n v="29501079"/>
    <n v="12"/>
    <s v="Verkauf"/>
    <n v="29501079"/>
    <n v="230"/>
    <n v="12"/>
    <d v="2021-09-27T00:00:00"/>
    <s v="keinen Abnehmer/kein Schälpersonal"/>
    <s v="keinen Abnehmer/Schälen"/>
    <s v="VOS GRW-CHILI-NAT ENDST"/>
  </r>
  <r>
    <s v="BU1"/>
    <n v="120"/>
    <d v="2021-09-27T00:00:00"/>
    <s v="Sammelnr. ungeschält ABS"/>
    <x v="175"/>
    <s v="Schimmel"/>
    <s v="keine Verarbeitung"/>
    <s v="Aufgrund Konsistenz nicht genommen. Zu wenig VOS verarbeitet. Vom Warmen ins Kalte -&gt; Schimmel"/>
    <n v="39"/>
    <s v="Produkte"/>
    <s v="BUs"/>
    <s v="Symptome"/>
    <n v="240"/>
    <s v="Schmelze"/>
    <n v="29600002"/>
    <n v="12"/>
    <s v="Schmelze"/>
    <n v="29600002"/>
    <n v="120"/>
    <n v="12"/>
    <d v="2021-09-27T00:00:00"/>
    <s v="keine Verarbeitung"/>
    <s v="Aufgrund Konsistenz nicht genommen. Zu wenig VOS verarbeitet. Vom Warmen ins Kalte -&gt; Schimmel"/>
    <s v="ABS 40-45% Konventionel"/>
  </r>
  <r>
    <s v="BU1"/>
    <n v="7"/>
    <d v="2021-09-27T00:00:00"/>
    <s v="Sammelnr. geschält"/>
    <x v="192"/>
    <s v="Schimmel"/>
    <s v="keine Verarbeitung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  <s v="Schmelze"/>
    <n v="29600023"/>
    <n v="7"/>
    <n v="12"/>
    <d v="2021-09-27T00:00:00"/>
    <s v="keine Verarbeitung"/>
    <s v="Aufgrund Konsistenz nicht genommen. Zu wenig VOS verarbeitet. Vom Warmen ins Kalte -&gt; Schimmel"/>
    <s v="VS Natur geschält"/>
  </r>
  <r>
    <s v="BU1"/>
    <n v="26"/>
    <d v="2021-09-27T00:00:00"/>
    <s v="Sammelnr. geschält"/>
    <x v="55"/>
    <s v="Schimmel"/>
    <s v="keine Verarbeitung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  <s v="Schmelze"/>
    <n v="29600025"/>
    <n v="26"/>
    <n v="12"/>
    <d v="2021-09-27T00:00:00"/>
    <s v="keine Verarbeitung"/>
    <s v="Aufgrund Konsistenz nicht genommen. Zu wenig VOS verarbeitet. Vom Warmen ins Kalte -&gt; Schimmel"/>
    <s v="VS Schinken geschält"/>
  </r>
  <r>
    <s v="BU1"/>
    <n v="43.5"/>
    <d v="2021-09-27T00:00:00"/>
    <s v="Räucherwürste"/>
    <x v="147"/>
    <s v="Linienbezogen"/>
    <s v="Darm geplatzt"/>
    <s v="Darm geplatzt"/>
    <n v="39"/>
    <s v="Produkte"/>
    <s v="BUs"/>
    <s v="Symptome"/>
    <s v="0"/>
    <s v="Abfüllung"/>
    <n v="32000107"/>
    <n v="34"/>
    <s v="Abfüllung"/>
    <n v="32000107"/>
    <n v="43.5"/>
    <n v="34"/>
    <d v="2021-09-27T00:00:00"/>
    <m/>
    <s v="Darm geplatzt"/>
    <s v="GRW CHILI-NAT 7,2GK NEU"/>
  </r>
  <r>
    <s v="BU3"/>
    <n v="191"/>
    <d v="2021-09-27T00:00:00"/>
    <s v="Vorschmelz"/>
    <x v="22"/>
    <s v="Linienbezogen"/>
    <s v="Maschinenabfall"/>
    <s v="nicht eindeutig"/>
    <n v="39"/>
    <s v="Produkte"/>
    <s v="BUs"/>
    <s v="Symptome"/>
    <s v="0"/>
    <s v="Bu3"/>
    <s v="Vorschmelz Diverses"/>
    <n v="30"/>
    <s v="Bu3"/>
    <s v="Vorschmelz Diverses"/>
    <n v="191"/>
    <n v="30"/>
    <d v="2021-09-27T00:00:00"/>
    <s v="Maschinenabfall"/>
    <s v="nicht eindeutig"/>
    <s v="Vorschmelz Diverses"/>
  </r>
  <r>
    <s v="BU3"/>
    <n v="40"/>
    <d v="2021-09-27T00:00:00"/>
    <s v="-"/>
    <x v="23"/>
    <s v="Linienbezogen"/>
    <s v="Maschinenabfall"/>
    <s v="-"/>
    <n v="39"/>
    <s v="Produkte"/>
    <s v="BUs"/>
    <s v="Symptome"/>
    <s v="0"/>
    <s v="Bu3"/>
    <s v="Maschinenabfall"/>
    <n v="30"/>
    <s v="Bu3"/>
    <s v="Maschinenabfall"/>
    <n v="40"/>
    <n v="30"/>
    <d v="2021-09-27T00:00:00"/>
    <m/>
    <m/>
    <s v="Maschinenabfall"/>
  </r>
  <r>
    <s v="BU2"/>
    <n v="130"/>
    <d v="2021-09-27T00:00:00"/>
    <s v="Diverses"/>
    <x v="13"/>
    <s v="Linienbezogen"/>
    <s v="Maschinenabfall"/>
    <s v="-"/>
    <n v="39"/>
    <s v="Produkte"/>
    <s v="BUs"/>
    <s v="Symptome"/>
    <s v="0"/>
    <s v="BU2"/>
    <s v="Diverses"/>
    <n v="30"/>
    <s v="BU2"/>
    <s v="Diverses"/>
    <n v="130"/>
    <n v="30"/>
    <d v="2021-09-27T00:00:00"/>
    <m/>
    <m/>
    <s v="Diverses"/>
  </r>
  <r>
    <s v="BU4"/>
    <n v="110"/>
    <d v="2021-09-27T00:00:00"/>
    <s v="-"/>
    <x v="193"/>
    <s v="Linienbezogen"/>
    <s v="Reinigung"/>
    <s v="-"/>
    <n v="39"/>
    <s v="Produkte"/>
    <s v="BUs"/>
    <s v="Symptome"/>
    <s v="0"/>
    <s v="BU4"/>
    <s v="Diverses "/>
    <n v="10"/>
    <s v="BU4"/>
    <s v="Diverses "/>
    <n v="110"/>
    <n v="10"/>
    <d v="2021-09-27T00:00:00"/>
    <m/>
    <m/>
    <s v="Diverses "/>
  </r>
  <r>
    <s v="BU3"/>
    <n v="90"/>
    <d v="2021-09-27T00:00:00"/>
    <s v="-"/>
    <x v="23"/>
    <s v="Linienbezogen"/>
    <s v="Maschinenabfall"/>
    <s v="-"/>
    <n v="39"/>
    <s v="Produkte"/>
    <s v="BUs"/>
    <s v="Symptome"/>
    <s v="0"/>
    <s v="L33"/>
    <s v="Maschinenabfall"/>
    <n v="30"/>
    <s v="L33"/>
    <s v="Maschinenabfall"/>
    <n v="90"/>
    <n v="30"/>
    <d v="2021-09-27T00:00:00"/>
    <m/>
    <m/>
    <s v="Maschinenabfall"/>
  </r>
  <r>
    <s v="BU1"/>
    <n v="132.5"/>
    <d v="2021-09-27T00:00:00"/>
    <s v="Diverses"/>
    <x v="14"/>
    <s v="Linienbezogen"/>
    <s v="Maschinenabfall"/>
    <s v="-"/>
    <n v="39"/>
    <s v="Produkte"/>
    <s v="BUs"/>
    <s v="Symptome"/>
    <s v="0"/>
    <s v="Abfüllung"/>
    <s v="Diverses aus Abfüllung"/>
    <n v="30"/>
    <s v="Abfüllung"/>
    <s v="Diverses aus Abfüllung"/>
    <n v="132.5"/>
    <n v="30"/>
    <d v="2021-09-27T00:00:00"/>
    <m/>
    <m/>
    <s v="Diverses aus Abfüllung"/>
  </r>
  <r>
    <s v="BU3"/>
    <n v="62"/>
    <d v="2021-09-27T00:00:00"/>
    <s v="Vorschmelz"/>
    <x v="101"/>
    <s v="Linienbezogen"/>
    <s v="gemischtes Produkt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62"/>
    <n v="81"/>
    <d v="2021-09-27T00:00:00"/>
    <m/>
    <s v="gemischt, weil mehrere Produkte in einen Auftrag einfließen. VOS Trennung "/>
    <s v="gemischte Räucherstücke"/>
  </r>
  <r>
    <s v="Rest"/>
    <n v="3.8"/>
    <d v="2021-09-27T00:00:00"/>
    <s v="Qualitätssicherung"/>
    <x v="16"/>
    <s v="Qualitätssicherung"/>
    <s v="Sensorik"/>
    <s v="Sensorik"/>
    <n v="39"/>
    <s v="Produkte"/>
    <s v="BUs"/>
    <s v="Symptome"/>
    <s v="0"/>
    <s v="Labor"/>
    <s v="Laborproben"/>
    <n v="74"/>
    <s v="Labor"/>
    <s v="Laborproben"/>
    <n v="3.8"/>
    <n v="74"/>
    <d v="2021-09-27T00:00:00"/>
    <s v="Sensorik"/>
    <s v="Sensorik"/>
    <s v="Laborproben"/>
  </r>
  <r>
    <s v="BU1"/>
    <n v="382"/>
    <d v="2021-09-27T00:00:00"/>
    <s v="RW"/>
    <x v="194"/>
    <s v="Linienbezogen"/>
    <s v="Maschinenabfall"/>
    <s v="-"/>
    <n v="39"/>
    <s v="Produkte"/>
    <s v="BUs"/>
    <s v="Symptome"/>
    <s v="0"/>
    <s v="Abfüllung"/>
    <s v="Natur"/>
    <n v="30"/>
    <s v="Abfüllung"/>
    <s v="Natur"/>
    <n v="382"/>
    <n v="30"/>
    <d v="2021-09-27T00:00:00"/>
    <m/>
    <m/>
    <s v="Natur"/>
  </r>
  <r>
    <s v="BU3"/>
    <n v="80"/>
    <d v="2021-09-27T00:00:00"/>
    <s v="Rest"/>
    <x v="131"/>
    <s v="keinen Verwendungszweck"/>
    <s v="Wurstschlaufe"/>
    <s v="-"/>
    <n v="39"/>
    <s v="Produkte"/>
    <s v="BUs"/>
    <s v="Symptome"/>
    <s v="0"/>
    <s v="WVP"/>
    <s v="Reste Zipfel"/>
    <n v="61"/>
    <s v="WVP"/>
    <s v="Reste Zipfel"/>
    <n v="80"/>
    <n v="61"/>
    <d v="2021-09-27T00:00:00"/>
    <s v="Wurstschlaufe"/>
    <m/>
    <s v="Reste Zipfel"/>
  </r>
  <r>
    <s v="BU4"/>
    <n v="11"/>
    <d v="2021-09-28T00:00:00"/>
    <s v="Offen ungeschält VOS"/>
    <x v="52"/>
    <s v="keinen Verwendungszweck"/>
    <s v="keinen Verwendungszweck"/>
    <s v="keinen Verwendungszweck"/>
    <n v="39"/>
    <s v="Produkte"/>
    <s v="BUs"/>
    <s v="Symptome"/>
    <n v="5.5"/>
    <s v="L22"/>
    <n v="29500482"/>
    <n v="61"/>
    <s v="L22"/>
    <n v="29500482"/>
    <n v="11"/>
    <n v="61"/>
    <d v="2021-09-28T00:00:00"/>
    <m/>
    <s v="keinen Verwendungszweck"/>
    <s v="VOS Schwarzer Pfeffer R"/>
  </r>
  <r>
    <s v="BU4"/>
    <n v="7"/>
    <d v="2021-09-28T00:00:00"/>
    <s v="Offen ungeschält VOS"/>
    <x v="52"/>
    <s v="keinen Verwendungszweck"/>
    <s v="keinen Verwendungszweck"/>
    <s v="keinen Verwendungszweck"/>
    <n v="39"/>
    <s v="Produkte"/>
    <s v="BUs"/>
    <s v="Symptome"/>
    <n v="3.5"/>
    <s v="Bu4"/>
    <n v="29500482"/>
    <n v="61"/>
    <s v="Bu4"/>
    <n v="29500482"/>
    <n v="7"/>
    <n v="61"/>
    <d v="2021-09-28T00:00:00"/>
    <m/>
    <s v="keinen Verwendungszweck"/>
    <s v="VOS Schwarzer Pfeffer R"/>
  </r>
  <r>
    <s v="BU3"/>
    <n v="541"/>
    <d v="2021-09-28T00:00:00"/>
    <s v="Offen ungeschält VOS"/>
    <x v="157"/>
    <s v="keinen Verwendungszweck"/>
    <s v="keinen Verkauf, keinen Einsatz möglich"/>
    <s v="-"/>
    <n v="39"/>
    <s v="Produkte"/>
    <s v="BUs"/>
    <s v="Symptome"/>
    <n v="270.5"/>
    <s v="L18"/>
    <n v="29500594"/>
    <n v="61"/>
    <s v="L18"/>
    <n v="29500594"/>
    <n v="541"/>
    <n v="61"/>
    <d v="2021-09-28T00:00:00"/>
    <s v="keinen Verkauf, keinen Einsatz möglich"/>
    <m/>
    <s v="VOS Früchte Blöcke"/>
  </r>
  <r>
    <s v="BU4"/>
    <n v="15"/>
    <d v="2021-09-28T00:00:00"/>
    <s v="Offen ungeschält ABS"/>
    <x v="59"/>
    <s v="keinen Verwendungszweck"/>
    <s v="keinen Verwendungszweck"/>
    <s v="&lt;500kg/Monat"/>
    <n v="39"/>
    <s v="Produkte"/>
    <s v="BUs"/>
    <s v="Symptome"/>
    <n v="22.5"/>
    <s v="L21"/>
    <n v="29500886"/>
    <n v="61"/>
    <s v="L21"/>
    <n v="29500886"/>
    <n v="15"/>
    <n v="61"/>
    <d v="2021-09-28T00:00:00"/>
    <m/>
    <s v="&lt;500kg/Monat"/>
    <s v="ABS MEDI-KRÄUK"/>
  </r>
  <r>
    <s v="BU4"/>
    <n v="11"/>
    <d v="2021-09-28T00:00:00"/>
    <s v="Offen ungeschält ABS"/>
    <x v="60"/>
    <s v="keinen Verwendungszweck"/>
    <s v="keinen Verwendungszweck"/>
    <s v="&lt;300kg/Monat"/>
    <n v="39"/>
    <s v="Produkte"/>
    <s v="BUs"/>
    <s v="Symptome"/>
    <n v="22"/>
    <s v="L23"/>
    <n v="29500891"/>
    <n v="61"/>
    <s v="L23"/>
    <n v="29500891"/>
    <n v="11"/>
    <n v="61"/>
    <d v="2021-09-28T00:00:00"/>
    <m/>
    <s v="&lt;300kg/Monat"/>
    <s v="ABS PECO"/>
  </r>
  <r>
    <s v="BU4"/>
    <n v="12"/>
    <d v="2021-09-28T00:00:00"/>
    <s v="Offen ungeschält ABS"/>
    <x v="61"/>
    <s v="keinen Verwendungszweck"/>
    <s v="keinen Verwendungszweck"/>
    <s v="&lt;20kg/Monat"/>
    <n v="39"/>
    <s v="Produkte"/>
    <s v="BUs"/>
    <s v="Symptome"/>
    <n v="0.12"/>
    <s v="L20"/>
    <n v="29500895"/>
    <n v="61"/>
    <s v="L20"/>
    <n v="29500895"/>
    <n v="12"/>
    <n v="61"/>
    <d v="2021-09-28T00:00:00"/>
    <m/>
    <s v="&lt;20kg/Monat"/>
    <s v="ABS BRIE"/>
  </r>
  <r>
    <s v="BU4"/>
    <n v="8"/>
    <d v="2021-09-28T00:00:00"/>
    <s v="Offen ungeschält ABS"/>
    <x v="62"/>
    <s v="keinen Verwendungszweck"/>
    <s v="keinen Verwendungszweck"/>
    <s v="&lt;300kg/Monat"/>
    <n v="39"/>
    <s v="Produkte"/>
    <s v="BUs"/>
    <s v="Symptome"/>
    <n v="0.08"/>
    <s v="L23"/>
    <n v="29500900"/>
    <n v="61"/>
    <s v="L23"/>
    <n v="29500900"/>
    <n v="8"/>
    <n v="61"/>
    <d v="2021-09-28T00:00:00"/>
    <m/>
    <s v="&lt;300kg/Monat"/>
    <s v="ABS ROVIN"/>
  </r>
  <r>
    <s v="BU4"/>
    <n v="3"/>
    <d v="2021-09-28T00:00:00"/>
    <s v="Offen ungeschält ABS"/>
    <x v="62"/>
    <s v="keinen Verwendungszweck"/>
    <s v="keinen Verwendungszweck"/>
    <s v="&lt;300kg/Monat"/>
    <n v="39"/>
    <s v="Produkte"/>
    <s v="BUs"/>
    <s v="Symptome"/>
    <n v="0.03"/>
    <s v="L23"/>
    <n v="29500900"/>
    <n v="61"/>
    <s v="L23"/>
    <n v="29500900"/>
    <n v="3"/>
    <n v="61"/>
    <d v="2021-09-28T00:00:00"/>
    <m/>
    <s v="&lt;300kg/Monat"/>
    <s v="ABS ROVIN"/>
  </r>
  <r>
    <s v="BU4"/>
    <n v="8"/>
    <d v="2021-09-28T00:00:00"/>
    <s v="Offen ungeschält ABS"/>
    <x v="64"/>
    <s v="keinen Verwendungszweck"/>
    <s v="keinen Verwendungszweck"/>
    <s v="&lt;300kg/Monat"/>
    <n v="39"/>
    <s v="Produkte"/>
    <s v="BUs"/>
    <s v="Symptome"/>
    <n v="0.08"/>
    <s v="L21"/>
    <n v="29500906"/>
    <n v="61"/>
    <s v="L21"/>
    <n v="29500906"/>
    <n v="8"/>
    <n v="61"/>
    <d v="2021-09-28T00:00:00"/>
    <m/>
    <s v="&lt;300kg/Monat"/>
    <s v="ABS SCH-PAUL"/>
  </r>
  <r>
    <s v="BU4"/>
    <n v="10"/>
    <d v="2021-09-28T00:00:00"/>
    <s v="Offen ungeschält ABS"/>
    <x v="104"/>
    <s v="keinen Verwendungszweck"/>
    <s v="keinen Verwendungszweck"/>
    <s v="&lt;500kg/Monat"/>
    <n v="39"/>
    <s v="Produkte"/>
    <s v="BUs"/>
    <s v="Symptome"/>
    <n v="0.1"/>
    <s v="L22"/>
    <n v="29500910"/>
    <n v="61"/>
    <s v="L22"/>
    <n v="29500910"/>
    <n v="10"/>
    <n v="61"/>
    <d v="2021-09-28T00:00:00"/>
    <m/>
    <s v="&lt;500kg/Monat"/>
    <s v="ABS Unser Blütenkäse"/>
  </r>
  <r>
    <s v="BU1"/>
    <n v="84"/>
    <d v="2021-09-28T00:00:00"/>
    <s v="Vorschmelz"/>
    <x v="45"/>
    <s v="Rest"/>
    <s v="geschälte Rinde"/>
    <s v="keine Verwendung möglich"/>
    <n v="39"/>
    <s v="Produkte"/>
    <s v="BUs"/>
    <s v="Symptome"/>
    <n v="0.84"/>
    <s v="RWV"/>
    <n v="29500917"/>
    <n v="60"/>
    <s v="RWV"/>
    <n v="29500917"/>
    <n v="84"/>
    <n v="60"/>
    <d v="2021-09-28T00:00:00"/>
    <s v="geschälte Rinde"/>
    <s v="keine Verwendung möglich"/>
    <s v="VOS-ABS ENTSORGUNG"/>
  </r>
  <r>
    <s v="BU4"/>
    <n v="13"/>
    <d v="2021-09-28T00:00:00"/>
    <s v="Offen ungeschält ABS"/>
    <x v="112"/>
    <s v="keinen Verwendungszweck"/>
    <s v="keinen Verwendungszweck"/>
    <s v="&lt;300kg/Monat"/>
    <n v="39"/>
    <s v="Produkte"/>
    <s v="BUs"/>
    <s v="Symptome"/>
    <n v="19.5"/>
    <s v="L21"/>
    <n v="29500952"/>
    <n v="61"/>
    <s v="L21"/>
    <n v="29500952"/>
    <n v="13"/>
    <n v="61"/>
    <d v="2021-09-28T00:00:00"/>
    <m/>
    <s v="&lt;300kg/Monat"/>
    <s v="ABS GRÜN-PESTO"/>
  </r>
  <r>
    <s v="BU4"/>
    <n v="3"/>
    <d v="2021-09-28T00:00:00"/>
    <s v="Offen ungeschält ABS"/>
    <x v="68"/>
    <s v="keinen Verwendungszweck"/>
    <s v="keinen Verwendungszweck"/>
    <s v="&lt;300kg/Monat"/>
    <n v="39"/>
    <s v="Produkte"/>
    <s v="BUs"/>
    <s v="Symptome"/>
    <n v="4.5"/>
    <s v="L21"/>
    <n v="29501009"/>
    <n v="61"/>
    <s v="L21"/>
    <n v="29501009"/>
    <n v="3"/>
    <n v="61"/>
    <d v="2021-09-28T00:00:00"/>
    <m/>
    <s v="&lt;300kg/Monat"/>
    <s v="ABS Whisky-Nuts"/>
  </r>
  <r>
    <s v="BU4"/>
    <n v="3"/>
    <d v="2021-09-28T00:00:00"/>
    <s v="Offen ungeschält ABS"/>
    <x v="69"/>
    <s v="keinen Verwendungszweck"/>
    <s v="keinen Verwendungszweck"/>
    <s v="&lt;20kg/Monat"/>
    <n v="39"/>
    <s v="Produkte"/>
    <s v="BUs"/>
    <s v="Symptome"/>
    <n v="3.0000000000000003E-4"/>
    <s v="L23"/>
    <n v="29501013"/>
    <n v="61"/>
    <s v="L23"/>
    <n v="29501013"/>
    <n v="3"/>
    <n v="61"/>
    <d v="2021-09-28T00:00:00"/>
    <m/>
    <s v="&lt;20kg/Monat"/>
    <s v="ABS AT-ROTWEIN"/>
  </r>
  <r>
    <s v="BU4"/>
    <n v="3"/>
    <d v="2021-09-28T00:00:00"/>
    <s v="Offen ungeschält ABS"/>
    <x v="69"/>
    <s v="keinen Verwendungszweck"/>
    <s v="keinen Verwendungszweck"/>
    <s v="&lt;20kg/Monat"/>
    <n v="39"/>
    <s v="Produkte"/>
    <s v="BUs"/>
    <s v="Symptome"/>
    <n v="3.0000000000000003E-4"/>
    <s v="L23"/>
    <n v="29501013"/>
    <n v="61"/>
    <s v="L23"/>
    <n v="29501013"/>
    <n v="3"/>
    <n v="61"/>
    <d v="2021-09-28T00:00:00"/>
    <m/>
    <s v="&lt;20kg/Monat"/>
    <s v="ABS AT-ROTWEIN"/>
  </r>
  <r>
    <s v="BU4"/>
    <n v="57"/>
    <d v="2021-09-28T00:00:00"/>
    <s v="Offen ungeschält ABS"/>
    <x v="124"/>
    <s v="keinen Verwendungszweck"/>
    <s v="keinen Verwendungszweck"/>
    <s v="&lt;300kg/Monat"/>
    <n v="39"/>
    <s v="Produkte"/>
    <s v="BUs"/>
    <s v="Symptome"/>
    <n v="5.7000000000000002E-3"/>
    <s v="L20"/>
    <n v="29501023"/>
    <n v="61"/>
    <s v="L20"/>
    <n v="29501023"/>
    <n v="57"/>
    <n v="61"/>
    <d v="2021-09-28T00:00:00"/>
    <m/>
    <s v="&lt;300kg/Monat"/>
    <s v="ABS CAMBOZOLA"/>
  </r>
  <r>
    <s v="BU4"/>
    <n v="25"/>
    <d v="2021-09-28T00:00:00"/>
    <s v="Offen ungeschält ABS"/>
    <x v="4"/>
    <s v="keinen Verwendungszweck"/>
    <s v="keinen Verwendungszweck"/>
    <s v="&lt;300kg/Monat"/>
    <n v="39"/>
    <s v="Produkte"/>
    <s v="BUs"/>
    <s v="Symptome"/>
    <n v="2.5000000000000001E-3"/>
    <s v="L22"/>
    <n v="29501028"/>
    <n v="61"/>
    <s v="L22"/>
    <n v="29501028"/>
    <n v="25"/>
    <n v="61"/>
    <d v="2021-09-28T00:00:00"/>
    <m/>
    <s v="&lt;300kg/Monat"/>
    <s v="ABS KELLERGEIST"/>
  </r>
  <r>
    <s v="BU4"/>
    <n v="20"/>
    <d v="2021-09-28T00:00:00"/>
    <s v="Offen ungeschält ABS"/>
    <x v="70"/>
    <s v="keinen Verwendungszweck"/>
    <s v="keinen Verwendungszweck"/>
    <s v="&lt;300kg/Monat"/>
    <n v="39"/>
    <s v="Produkte"/>
    <s v="BUs"/>
    <s v="Symptome"/>
    <n v="30"/>
    <s v="L21"/>
    <n v="29501029"/>
    <n v="61"/>
    <s v="L21"/>
    <n v="29501029"/>
    <n v="20"/>
    <n v="61"/>
    <d v="2021-09-28T00:00:00"/>
    <m/>
    <s v="&lt;300kg/Monat"/>
    <s v="ABS BRUSCHETTA"/>
  </r>
  <r>
    <s v="BU4"/>
    <n v="7"/>
    <d v="2021-09-28T00:00:00"/>
    <s v="Offen ungeschält ABS"/>
    <x v="70"/>
    <s v="keinen Verwendungszweck"/>
    <s v="keinen Verwendungszweck"/>
    <s v="&lt;300kg/Monat"/>
    <n v="39"/>
    <s v="Produkte"/>
    <s v="BUs"/>
    <s v="Symptome"/>
    <n v="10.5"/>
    <s v="L21"/>
    <n v="29501029"/>
    <n v="61"/>
    <s v="L21"/>
    <n v="29501029"/>
    <n v="7"/>
    <n v="61"/>
    <d v="2021-09-28T00:00:00"/>
    <m/>
    <s v="&lt;300kg/Monat"/>
    <s v="ABS BRUSCHETTA"/>
  </r>
  <r>
    <s v="BU4"/>
    <n v="2"/>
    <d v="2021-09-28T00:00:00"/>
    <s v="Offen ungeschält ABS"/>
    <x v="71"/>
    <s v="keinen Verwendungszweck"/>
    <s v="keinen Verwendungszweck"/>
    <s v="&lt;100kg/Monat"/>
    <n v="39"/>
    <s v="Produkte"/>
    <s v="BUs"/>
    <s v="Symptome"/>
    <n v="3"/>
    <s v="L21"/>
    <n v="29501030"/>
    <n v="61"/>
    <s v="L21"/>
    <n v="29501030"/>
    <n v="2"/>
    <n v="61"/>
    <d v="2021-09-28T00:00:00"/>
    <m/>
    <s v="&lt;100kg/Monat"/>
    <s v="ABS ORANG-PESTO"/>
  </r>
  <r>
    <s v="BU4"/>
    <n v="54"/>
    <d v="2021-09-28T00:00:00"/>
    <s v="Offen ungeschält ABS"/>
    <x v="72"/>
    <s v="keinen Verwendungszweck"/>
    <s v="keinen Verwendungszweck"/>
    <s v="&lt;1000kg/Monat"/>
    <n v="39"/>
    <s v="Produkte"/>
    <s v="BUs"/>
    <s v="Symptome"/>
    <n v="5.4000000000000003E-3"/>
    <s v="L22"/>
    <n v="29501039"/>
    <n v="61"/>
    <s v="L22"/>
    <n v="29501039"/>
    <n v="54"/>
    <n v="61"/>
    <d v="2021-09-28T00:00:00"/>
    <m/>
    <s v="&lt;1000kg/Monat"/>
    <s v="ABS OLD-AMSTERDAM"/>
  </r>
  <r>
    <s v="BU4"/>
    <n v="260"/>
    <d v="2021-09-28T00:00:00"/>
    <s v="Offen ungeschält ABS"/>
    <x v="72"/>
    <s v="keinen Verwendungszweck"/>
    <s v="keinen Verwendungszweck"/>
    <s v="&lt;1000kg/Monat"/>
    <n v="39"/>
    <s v="Produkte"/>
    <s v="BUs"/>
    <s v="Symptome"/>
    <n v="2.6000000000000002E-2"/>
    <s v="L22"/>
    <n v="29501039"/>
    <n v="61"/>
    <s v="L22"/>
    <n v="29501039"/>
    <n v="260"/>
    <n v="61"/>
    <d v="2021-09-28T00:00:00"/>
    <m/>
    <s v="&lt;1000kg/Monat"/>
    <s v="ABS OLD-AMSTERDAM"/>
  </r>
  <r>
    <s v="Verkauf"/>
    <n v="85.4"/>
    <d v="2021-09-28T00:00:00"/>
    <s v="Offen Endstücke"/>
    <x v="36"/>
    <s v="Schimmel"/>
    <s v="keinen Abnehmer/kein Schälpersonal"/>
    <s v="keinen Abnehmer/Schälen"/>
    <n v="39"/>
    <s v="Produkte"/>
    <s v="BUs"/>
    <s v="Symptome"/>
    <n v="42.7"/>
    <s v="Verkauf"/>
    <n v="29501070"/>
    <n v="12"/>
    <s v="Verkauf"/>
    <n v="29501070"/>
    <n v="85.4"/>
    <n v="12"/>
    <d v="2021-09-28T00:00:00"/>
    <s v="keinen Abnehmer/kein Schälpersonal"/>
    <s v="keinen Abnehmer/Schälen"/>
    <s v="VOS GRW-SCHI-NAT ENDSTÜ"/>
  </r>
  <r>
    <s v="BU4"/>
    <n v="7"/>
    <d v="2021-09-28T00:00:00"/>
    <s v="Offen ungeschält ABS"/>
    <x v="89"/>
    <s v="keinen Verwendungszweck"/>
    <s v="keinen Verwendungszweck"/>
    <s v="&lt;50kg/Monat"/>
    <n v="39"/>
    <s v="Produkte"/>
    <s v="BUs"/>
    <s v="Symptome"/>
    <n v="7.0000000000000007E-2"/>
    <s v="L29"/>
    <n v="29501101"/>
    <n v="61"/>
    <s v="L29"/>
    <n v="29501101"/>
    <n v="7"/>
    <n v="61"/>
    <d v="2021-09-28T00:00:00"/>
    <m/>
    <s v="&lt;50kg/Monat"/>
    <s v="ABS BRIE-PAP"/>
  </r>
  <r>
    <s v="BU3"/>
    <n v="63"/>
    <d v="2021-09-28T00:00:00"/>
    <s v="Offen vegan"/>
    <x v="134"/>
    <s v="keinen Verwendungszweck"/>
    <s v="VOS &gt; Einsatz (vegan)"/>
    <s v="-"/>
    <n v="39"/>
    <s v="Produkte"/>
    <s v="BUs"/>
    <s v="Symptome"/>
    <n v="31.5"/>
    <s v="L1"/>
    <n v="29900003"/>
    <n v="61"/>
    <s v="L1"/>
    <n v="29900003"/>
    <n v="63"/>
    <n v="61"/>
    <d v="2021-09-28T00:00:00"/>
    <s v="VOS &gt; Einsatz (vegan)"/>
    <m/>
    <s v="VOS VEG-SCH WÜRZIG"/>
  </r>
  <r>
    <s v="BU1"/>
    <n v="17.399999999999999"/>
    <d v="2021-09-28T00:00:00"/>
    <s v="ganze Würste"/>
    <x v="195"/>
    <s v="Linienbezogen"/>
    <s v="Reinigung"/>
    <s v="-"/>
    <n v="39"/>
    <s v="Produkte"/>
    <s v="BUs"/>
    <s v="Symptome"/>
    <s v="0"/>
    <s v="Abfüllung"/>
    <n v="31000092"/>
    <n v="10"/>
    <s v="Abfüllung"/>
    <n v="31000092"/>
    <n v="17.399999999999999"/>
    <n v="10"/>
    <d v="2021-09-28T00:00:00"/>
    <m/>
    <m/>
    <s v="Würste 8400g Schinkenrä"/>
  </r>
  <r>
    <s v="BU1"/>
    <n v="51"/>
    <d v="2021-09-28T00:00:00"/>
    <s v="HF-Wurst Vegan"/>
    <x v="196"/>
    <s v="Linienbezogen"/>
    <s v="Füllkopf tropft (vegan)"/>
    <s v="-"/>
    <n v="39"/>
    <s v="Produkte"/>
    <s v="BUs"/>
    <s v="Symptome"/>
    <n v="917.47979999999995"/>
    <s v="Abfüllung"/>
    <n v="31900002"/>
    <n v="20"/>
    <s v="Abfüllung"/>
    <n v="31900002"/>
    <n v="51"/>
    <n v="20"/>
    <d v="2021-09-28T00:00:00"/>
    <m/>
    <m/>
    <s v="VEG-SCH WÜRZIG  7,2KG"/>
  </r>
  <r>
    <s v="BU1"/>
    <n v="22.4"/>
    <d v="2021-09-28T00:00:00"/>
    <s v="Räucherwürste"/>
    <x v="99"/>
    <s v="Linienbezogen"/>
    <s v="Clip gerissen"/>
    <s v="Clip gerissen"/>
    <n v="39"/>
    <s v="Produkte"/>
    <s v="BUs"/>
    <s v="Symptome"/>
    <s v="0"/>
    <s v="Abfüllung"/>
    <n v="32000106"/>
    <n v="31"/>
    <s v="Abfüllung"/>
    <n v="32000106"/>
    <n v="22.4"/>
    <n v="31"/>
    <d v="2021-09-28T00:00:00"/>
    <m/>
    <s v="Clip gerissen"/>
    <s v="GRW SCHI-NAT 7,2GK NEUE"/>
  </r>
  <r>
    <s v="BU3"/>
    <n v="134"/>
    <d v="2021-09-28T00:00:00"/>
    <s v="Vakuumierter VOS ungeschält"/>
    <x v="197"/>
    <s v="Schimmel"/>
    <s v="Rest"/>
    <s v="wurde nicht eingesetzt"/>
    <n v="39"/>
    <s v="Produkte"/>
    <s v="BUs"/>
    <s v="Symptome"/>
    <n v="68.876000000000005"/>
    <s v="L4"/>
    <n v="49500088"/>
    <n v="12"/>
    <s v="L4"/>
    <n v="49500088"/>
    <n v="134"/>
    <n v="12"/>
    <d v="2021-09-28T00:00:00"/>
    <s v="Rest"/>
    <s v="wurde nicht eingesetzt"/>
    <s v="VOS RW-NUSS-VAKU"/>
  </r>
  <r>
    <s v="BU2"/>
    <n v="75"/>
    <d v="2021-09-28T00:00:00"/>
    <s v="Rohware"/>
    <x v="21"/>
    <s v="Schimmel"/>
    <s v="Luftzieher/Folienriss durch Transport"/>
    <s v="Luftzieher/Folienriss durch Transport"/>
    <n v="39"/>
    <s v="Produkte"/>
    <s v="BUs"/>
    <s v="Symptome"/>
    <s v="0"/>
    <s v="BU2"/>
    <s v="Blöcke"/>
    <n v="12"/>
    <s v="BU2"/>
    <s v="Blöcke"/>
    <n v="75"/>
    <n v="12"/>
    <d v="2021-09-28T00:00:00"/>
    <s v="Luftzieher/Folienriss durch Transport"/>
    <s v="Luftzieher/Folienriss durch Transport"/>
    <s v="Blöcke"/>
  </r>
  <r>
    <s v="BU3"/>
    <n v="181"/>
    <d v="2021-09-28T00:00:00"/>
    <s v="Vorschmelz"/>
    <x v="22"/>
    <s v="Linienbezogen"/>
    <s v="Maschinenabfall"/>
    <s v="nicht eindeutig"/>
    <n v="39"/>
    <s v="Produkte"/>
    <s v="BUs"/>
    <s v="Symptome"/>
    <s v="0"/>
    <s v="Bu3"/>
    <s v="Vorschmelz Diverses"/>
    <n v="30"/>
    <s v="Bu3"/>
    <s v="Vorschmelz Diverses"/>
    <n v="181"/>
    <n v="30"/>
    <d v="2021-09-28T00:00:00"/>
    <s v="Maschinenabfall"/>
    <s v="nicht eindeutig"/>
    <s v="Vorschmelz Diverses"/>
  </r>
  <r>
    <s v="BU1"/>
    <n v="54"/>
    <d v="2021-09-28T00:00:00"/>
    <s v="Diverses"/>
    <x v="118"/>
    <s v="Rest"/>
    <s v="geschälte Rinde"/>
    <s v="keine Verwendung möglich"/>
    <n v="39"/>
    <s v="Produkte"/>
    <s v="BUs"/>
    <s v="Symptome"/>
    <s v="0"/>
    <s v="RWV"/>
    <s v="Diverse Rinde"/>
    <n v="60"/>
    <s v="RWV"/>
    <s v="Diverse Rinde"/>
    <n v="54"/>
    <n v="60"/>
    <d v="2021-09-28T00:00:00"/>
    <s v="geschälte Rinde"/>
    <s v="keine Verwendung möglich"/>
    <s v="Diverse Rinde"/>
  </r>
  <r>
    <s v="BU4"/>
    <n v="19"/>
    <d v="2021-09-28T00:00:00"/>
    <s v="Diverses"/>
    <x v="13"/>
    <s v="Linienbezogen"/>
    <s v="Maschinenabfall"/>
    <s v="-"/>
    <n v="39"/>
    <s v="Produkte"/>
    <s v="BUs"/>
    <s v="Symptome"/>
    <s v="0"/>
    <s v="BU4"/>
    <s v="Diverses"/>
    <n v="30"/>
    <s v="BU4"/>
    <s v="Diverses"/>
    <n v="19"/>
    <n v="30"/>
    <d v="2021-09-28T00:00:00"/>
    <m/>
    <m/>
    <s v="Diverses"/>
  </r>
  <r>
    <s v="BU3"/>
    <n v="20"/>
    <d v="2021-09-28T00:00:00"/>
    <s v="-"/>
    <x v="23"/>
    <s v="Linienbezogen"/>
    <s v="Maschinenabfall"/>
    <s v="-"/>
    <n v="39"/>
    <s v="Produkte"/>
    <s v="BUs"/>
    <s v="Symptome"/>
    <s v="0"/>
    <s v="Bu3"/>
    <s v="Maschinenabfall"/>
    <n v="30"/>
    <s v="Bu3"/>
    <s v="Maschinenabfall"/>
    <n v="20"/>
    <n v="30"/>
    <d v="2021-09-28T00:00:00"/>
    <m/>
    <m/>
    <s v="Maschinenabfall"/>
  </r>
  <r>
    <s v="BU3"/>
    <n v="13"/>
    <d v="2021-09-28T00:00:00"/>
    <s v="-"/>
    <x v="23"/>
    <s v="Linienbezogen"/>
    <s v="Maschinenabfall"/>
    <s v="-"/>
    <n v="39"/>
    <s v="Produkte"/>
    <s v="BUs"/>
    <s v="Symptome"/>
    <s v="0"/>
    <s v="L33"/>
    <s v="Maschinenabfall"/>
    <n v="30"/>
    <s v="L33"/>
    <s v="Maschinenabfall"/>
    <n v="13"/>
    <n v="30"/>
    <d v="2021-09-28T00:00:00"/>
    <m/>
    <m/>
    <s v="Maschinenabfall"/>
  </r>
  <r>
    <s v="BU2"/>
    <n v="69"/>
    <d v="2021-09-28T00:00:00"/>
    <s v="Diverses"/>
    <x v="13"/>
    <s v="Linienbezogen"/>
    <s v="Maschinenabfall"/>
    <s v="-"/>
    <n v="39"/>
    <s v="Produkte"/>
    <s v="BUs"/>
    <s v="Symptome"/>
    <s v="0"/>
    <s v="BU2"/>
    <s v="Diverses"/>
    <n v="30"/>
    <s v="BU2"/>
    <s v="Diverses"/>
    <n v="69"/>
    <n v="30"/>
    <d v="2021-09-28T00:00:00"/>
    <m/>
    <m/>
    <s v="Diverses"/>
  </r>
  <r>
    <s v="BU2"/>
    <n v="85.5"/>
    <d v="2021-09-28T00:00:00"/>
    <s v="Diverses"/>
    <x v="13"/>
    <s v="Linienbezogen"/>
    <s v="Maschinenabfall"/>
    <s v="-"/>
    <n v="39"/>
    <s v="Produkte"/>
    <s v="BUs"/>
    <s v="Symptome"/>
    <s v="0"/>
    <s v="BU2"/>
    <s v="Diverses"/>
    <n v="30"/>
    <s v="BU2"/>
    <s v="Diverses"/>
    <n v="85.5"/>
    <n v="30"/>
    <d v="2021-09-28T00:00:00"/>
    <m/>
    <m/>
    <s v="Diverses"/>
  </r>
  <r>
    <s v="BU1"/>
    <n v="141.19999999999999"/>
    <d v="2021-09-28T00:00:00"/>
    <s v="Diverses"/>
    <x v="14"/>
    <s v="Linienbezogen"/>
    <s v="Maschinenabfall"/>
    <s v="-"/>
    <n v="39"/>
    <s v="Produkte"/>
    <s v="BUs"/>
    <s v="Symptome"/>
    <s v="0"/>
    <s v="Abfüllung"/>
    <s v="Diverses aus Abfüllung"/>
    <n v="30"/>
    <s v="Abfüllung"/>
    <s v="Diverses aus Abfüllung"/>
    <n v="141.19999999999999"/>
    <n v="30"/>
    <d v="2021-09-28T00:00:00"/>
    <m/>
    <m/>
    <s v="Diverses aus Abfüllung"/>
  </r>
  <r>
    <s v="Rest"/>
    <n v="9"/>
    <d v="2021-09-28T00:00:00"/>
    <s v="Qualitätssicherung"/>
    <x v="15"/>
    <s v="Qualitätssicherung"/>
    <s v="Sensorik"/>
    <s v="Sensorik"/>
    <n v="39"/>
    <s v="Produkte"/>
    <s v="BUs"/>
    <s v="Symptome"/>
    <s v="0"/>
    <s v="QM"/>
    <s v="Diverses QM"/>
    <n v="74"/>
    <s v="QM"/>
    <s v="Diverses QM"/>
    <n v="9"/>
    <n v="74"/>
    <d v="2021-09-28T00:00:00"/>
    <s v="Sensorik"/>
    <s v="Sensorik"/>
    <s v="Diverses QM"/>
  </r>
  <r>
    <s v="Rest"/>
    <n v="9.4"/>
    <d v="2021-09-28T00:00:00"/>
    <s v="Qualitätssicherung"/>
    <x v="15"/>
    <s v="Qualitätssicherung"/>
    <s v="Sensorik"/>
    <s v="Sensorik"/>
    <n v="39"/>
    <s v="Produkte"/>
    <s v="BUs"/>
    <s v="Symptome"/>
    <s v="0"/>
    <s v="QM"/>
    <s v="Diverses QM"/>
    <n v="74"/>
    <s v="QM"/>
    <s v="Diverses QM"/>
    <n v="9.4"/>
    <n v="74"/>
    <d v="2021-09-28T00:00:00"/>
    <s v="Sensorik"/>
    <s v="Sensorik"/>
    <s v="Diverses QM"/>
  </r>
  <r>
    <s v="Rest"/>
    <n v="11"/>
    <d v="2021-09-28T00:00:00"/>
    <s v="Qualitätssicherung"/>
    <x v="15"/>
    <s v="Qualitätssicherung"/>
    <s v="Sensorik"/>
    <s v="Sensorik"/>
    <n v="39"/>
    <s v="Produkte"/>
    <s v="BUs"/>
    <s v="Symptome"/>
    <s v="0"/>
    <s v="QM"/>
    <s v="Diverses QM"/>
    <n v="74"/>
    <s v="QM"/>
    <s v="Diverses QM"/>
    <n v="11"/>
    <n v="74"/>
    <d v="2021-09-28T00:00:00"/>
    <s v="Sensorik"/>
    <s v="Sensorik"/>
    <s v="Diverses QM"/>
  </r>
  <r>
    <s v="BU3"/>
    <n v="57"/>
    <d v="2021-09-28T00:00:00"/>
    <s v="Vorschmelz"/>
    <x v="101"/>
    <s v="Linienbezogen"/>
    <s v="gemischtes Produkt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57"/>
    <n v="81"/>
    <d v="2021-09-28T00:00:00"/>
    <m/>
    <s v="gemischt, weil mehrere Produkte in einen Auftrag einfließen. VOS Trennung "/>
    <s v="gemischte Räucherstücke"/>
  </r>
  <r>
    <s v="Rest"/>
    <n v="2.6"/>
    <d v="2021-09-28T00:00:00"/>
    <s v="Qualitätssicherung"/>
    <x v="16"/>
    <s v="Qualitätssicherung"/>
    <s v="Sensorik"/>
    <s v="Sensorik"/>
    <n v="39"/>
    <s v="Produkte"/>
    <s v="BUs"/>
    <s v="Symptome"/>
    <s v="0"/>
    <s v="Labor"/>
    <s v="Laborproben"/>
    <n v="74"/>
    <s v="Labor"/>
    <s v="Laborproben"/>
    <n v="2.6"/>
    <n v="74"/>
    <d v="2021-09-28T00:00:00"/>
    <s v="Sensorik"/>
    <s v="Sensorik"/>
    <s v="Laborproben"/>
  </r>
  <r>
    <s v="Rest"/>
    <n v="28"/>
    <d v="2021-09-28T00:00:00"/>
    <s v="Qualitätssicherung"/>
    <x v="16"/>
    <s v="Qualitätssicherung"/>
    <s v="Laborprobe"/>
    <s v="Laborprobe"/>
    <n v="39"/>
    <s v="Produkte"/>
    <s v="BUs"/>
    <s v="Symptome"/>
    <s v="0"/>
    <s v="Labor"/>
    <s v="Laborproben"/>
    <n v="73"/>
    <s v="Labor"/>
    <s v="Laborproben"/>
    <n v="28"/>
    <n v="73"/>
    <d v="2021-09-28T00:00:00"/>
    <s v="Laborprobe"/>
    <s v="Laborprobe"/>
    <s v="Laborproben"/>
  </r>
  <r>
    <s v="Rest"/>
    <n v="188.8"/>
    <d v="2021-09-28T00:00:00"/>
    <s v="Qualitätssicherung"/>
    <x v="16"/>
    <s v="Qualitätssicherung"/>
    <s v="Laborprobe"/>
    <s v="Laborprobe"/>
    <n v="39"/>
    <s v="Produkte"/>
    <s v="BUs"/>
    <s v="Symptome"/>
    <s v="0"/>
    <s v="Labor"/>
    <s v="Laborproben"/>
    <n v="73"/>
    <s v="Labor"/>
    <s v="Laborproben"/>
    <n v="188.8"/>
    <n v="73"/>
    <d v="2021-09-28T00:00:00"/>
    <s v="Laborprobe"/>
    <s v="Laborprobe"/>
    <s v="Laborproben"/>
  </r>
  <r>
    <s v="BU3"/>
    <n v="283"/>
    <d v="2021-09-29T00:00:00"/>
    <s v="Offen ungeschält VOS"/>
    <x v="198"/>
    <s v="Schimmel"/>
    <s v="VOS &gt; Einsatz"/>
    <s v="Produktion unregelmäßig"/>
    <n v="39"/>
    <s v="Produkte"/>
    <s v="BUs"/>
    <s v="Symptome"/>
    <n v="141.5"/>
    <s v="Bu3"/>
    <n v="29500529"/>
    <n v="12"/>
    <s v="Bu3"/>
    <n v="29500529"/>
    <n v="283"/>
    <n v="12"/>
    <d v="2021-09-29T00:00:00"/>
    <s v="VOS &gt; Einsatz"/>
    <s v="Produktion unregelmäßig"/>
    <s v="VOS Adler Schinkenräuch"/>
  </r>
  <r>
    <s v="BU1"/>
    <n v="22"/>
    <d v="2021-09-29T00:00:00"/>
    <s v="Offen ungeschält VOS"/>
    <x v="182"/>
    <s v="Schimmel"/>
    <s v="keine Verarbeitung"/>
    <s v="-"/>
    <n v="39"/>
    <s v="Produkte"/>
    <s v="BUs"/>
    <s v="Symptome"/>
    <n v="11"/>
    <s v="Schmelze"/>
    <n v="29500539"/>
    <n v="12"/>
    <s v="Schmelze"/>
    <n v="29500539"/>
    <n v="22"/>
    <n v="12"/>
    <d v="2021-09-29T00:00:00"/>
    <s v="keine Verarbeitung"/>
    <m/>
    <s v="VOS SKZ Mozzarella 40%"/>
  </r>
  <r>
    <s v="BU3"/>
    <n v="72.400000000000006"/>
    <d v="2021-09-29T00:00:00"/>
    <s v="Offen ungeschält VOS"/>
    <x v="157"/>
    <s v="keinen Verwendungszweck"/>
    <s v="keinen Verkauf, keinen Einsatz möglich"/>
    <s v="-"/>
    <n v="39"/>
    <s v="Produkte"/>
    <s v="BUs"/>
    <s v="Symptome"/>
    <n v="36.200000000000003"/>
    <s v="L18"/>
    <n v="29500594"/>
    <n v="61"/>
    <s v="L18"/>
    <n v="29500594"/>
    <n v="72.400000000000006"/>
    <n v="61"/>
    <d v="2021-09-29T00:00:00"/>
    <s v="keinen Verkauf, keinen Einsatz möglich"/>
    <m/>
    <s v="VOS Früchte Blöcke"/>
  </r>
  <r>
    <s v="BU3"/>
    <n v="242"/>
    <d v="2021-09-29T00:00:00"/>
    <s v="Offen ungeschält VOS"/>
    <x v="199"/>
    <s v="Schimmel"/>
    <s v="VOS &gt; Einsatz"/>
    <s v="-"/>
    <n v="39"/>
    <s v="Produkte"/>
    <s v="BUs"/>
    <s v="Symptome"/>
    <n v="121"/>
    <s v="Bu3"/>
    <n v="29500620"/>
    <n v="12"/>
    <s v="Bu3"/>
    <n v="29500620"/>
    <n v="242"/>
    <n v="12"/>
    <d v="2021-09-29T00:00:00"/>
    <s v="VOS &gt; Einsatz"/>
    <m/>
    <s v="VOS GRW Gartenkräuter 4"/>
  </r>
  <r>
    <s v="BU1"/>
    <n v="89"/>
    <d v="2021-09-29T00:00:00"/>
    <s v="Offen ungeschält ABS"/>
    <x v="158"/>
    <s v="Schimmel"/>
    <s v="keine Verarbeitung"/>
    <s v="Aufgrund Konsistenz nicht genommen. Zu wenig VOS verarbeitet. Vom Warmen ins Kalte -&gt; Schimmel"/>
    <n v="39"/>
    <s v="Produkte"/>
    <s v="BUs"/>
    <s v="Symptome"/>
    <n v="178"/>
    <s v="Schmelze"/>
    <n v="29500823"/>
    <n v="12"/>
    <s v="Schmelze"/>
    <n v="29500823"/>
    <n v="89"/>
    <n v="12"/>
    <d v="2021-09-29T00:00:00"/>
    <s v="keine Verarbeitung"/>
    <s v="Aufgrund Konsistenz nicht genommen. Zu wenig VOS verarbeitet. Vom Warmen ins Kalte -&gt; Schimmel"/>
    <s v="ABS Butterkäse 45% OGT"/>
  </r>
  <r>
    <s v="BU1"/>
    <n v="96"/>
    <d v="2021-09-29T00:00:00"/>
    <s v="Offen ungeschält ABS"/>
    <x v="158"/>
    <s v="Schimmel"/>
    <s v="keine Verarbeitung"/>
    <s v="Aufgrund Konsistenz nicht genommen. Zu wenig VOS verarbeitet. Vom Warmen ins Kalte -&gt; Schimmel"/>
    <n v="39"/>
    <s v="Produkte"/>
    <s v="BUs"/>
    <s v="Symptome"/>
    <n v="192"/>
    <s v="Schmelze"/>
    <n v="29500823"/>
    <n v="12"/>
    <s v="Schmelze"/>
    <n v="29500823"/>
    <n v="96"/>
    <n v="12"/>
    <d v="2021-09-29T00:00:00"/>
    <s v="keine Verarbeitung"/>
    <s v="Aufgrund Konsistenz nicht genommen. Zu wenig VOS verarbeitet. Vom Warmen ins Kalte -&gt; Schimmel"/>
    <s v="ABS Butterkäse 45% OGT"/>
  </r>
  <r>
    <s v="BU2"/>
    <n v="41.4"/>
    <d v="2021-09-29T00:00:00"/>
    <s v="Offen ungeschält ABS"/>
    <x v="158"/>
    <s v="Rest"/>
    <s v="Retoure"/>
    <s v="Schmutz"/>
    <n v="39"/>
    <s v="Produkte"/>
    <s v="BUs"/>
    <s v="Symptome"/>
    <n v="82.8"/>
    <s v="L31"/>
    <n v="29500823"/>
    <n v="22"/>
    <s v="L31"/>
    <n v="29500823"/>
    <n v="41.4"/>
    <n v="22"/>
    <d v="2021-09-29T00:00:00"/>
    <m/>
    <s v="Schmutz"/>
    <s v="ABS Butterkäse 45% OGT"/>
  </r>
  <r>
    <s v="BU4"/>
    <n v="280"/>
    <d v="2021-09-29T00:00:00"/>
    <s v="Offen ungeschält ABS"/>
    <x v="149"/>
    <s v="keinen Verwendungszweck"/>
    <s v="keinen Verwendungszweck"/>
    <s v="&lt;300kg/Monat"/>
    <n v="39"/>
    <s v="Produkte"/>
    <s v="BUs"/>
    <s v="Symptome"/>
    <n v="2.8000000000000003"/>
    <s v="L21"/>
    <n v="29500885"/>
    <n v="61"/>
    <s v="L21"/>
    <n v="29500885"/>
    <n v="280"/>
    <n v="61"/>
    <d v="2021-09-29T00:00:00"/>
    <m/>
    <s v="&lt;300kg/Monat"/>
    <s v="ABS HEUBL"/>
  </r>
  <r>
    <s v="BU4"/>
    <n v="4"/>
    <d v="2021-09-29T00:00:00"/>
    <s v="Offen ungeschält ABS"/>
    <x v="60"/>
    <s v="keinen Verwendungszweck"/>
    <s v="keinen Verwendungszweck"/>
    <s v="&lt;300kg/Monat"/>
    <n v="39"/>
    <s v="Produkte"/>
    <s v="BUs"/>
    <s v="Symptome"/>
    <n v="8"/>
    <s v="L23"/>
    <n v="29500891"/>
    <n v="61"/>
    <s v="L23"/>
    <n v="29500891"/>
    <n v="4"/>
    <n v="61"/>
    <d v="2021-09-29T00:00:00"/>
    <m/>
    <s v="&lt;300kg/Monat"/>
    <s v="ABS PECO"/>
  </r>
  <r>
    <s v="BU4"/>
    <n v="50"/>
    <d v="2021-09-29T00:00:00"/>
    <s v="Offen ungeschält ABS"/>
    <x v="104"/>
    <s v="keinen Verwendungszweck"/>
    <s v="keinen Verwendungszweck"/>
    <s v="&lt;500kg/Monat"/>
    <n v="39"/>
    <s v="Produkte"/>
    <s v="BUs"/>
    <s v="Symptome"/>
    <n v="0.5"/>
    <s v="L22"/>
    <n v="29500910"/>
    <n v="61"/>
    <s v="L22"/>
    <n v="29500910"/>
    <n v="50"/>
    <n v="61"/>
    <d v="2021-09-29T00:00:00"/>
    <m/>
    <s v="&lt;500kg/Monat"/>
    <s v="ABS Unser Blütenkäse"/>
  </r>
  <r>
    <s v="BU4"/>
    <n v="16"/>
    <d v="2021-09-29T00:00:00"/>
    <s v="Offen ungeschält ABS"/>
    <x v="105"/>
    <s v="keinen Verwendungszweck"/>
    <s v="keinen Verwendungszweck"/>
    <s v="&lt;100kg/Monat"/>
    <n v="39"/>
    <s v="Produkte"/>
    <s v="BUs"/>
    <s v="Symptome"/>
    <n v="0.16"/>
    <s v="L20"/>
    <n v="29500913"/>
    <n v="61"/>
    <s v="L20"/>
    <n v="29500913"/>
    <n v="16"/>
    <n v="61"/>
    <d v="2021-09-29T00:00:00"/>
    <m/>
    <s v="&lt;100kg/Monat"/>
    <s v="ABS ZIEGENR"/>
  </r>
  <r>
    <s v="BU1"/>
    <n v="71"/>
    <d v="2021-09-29T00:00:00"/>
    <s v="Vorschmelz"/>
    <x v="45"/>
    <s v="Rest"/>
    <s v="geschälte Rinde"/>
    <s v="keine Verwendung möglich"/>
    <n v="39"/>
    <s v="Produkte"/>
    <s v="BUs"/>
    <s v="Symptome"/>
    <n v="0.71"/>
    <s v="RWV"/>
    <n v="29500917"/>
    <n v="60"/>
    <s v="RWV"/>
    <n v="29500917"/>
    <n v="71"/>
    <n v="60"/>
    <d v="2021-09-29T00:00:00"/>
    <s v="geschälte Rinde"/>
    <s v="keine Verwendung möglich"/>
    <s v="VOS-ABS ENTSORGUNG"/>
  </r>
  <r>
    <s v="BU4"/>
    <n v="7"/>
    <d v="2021-09-29T00:00:00"/>
    <s v="Offen ungeschält ABS"/>
    <x v="68"/>
    <s v="keinen Verwendungszweck"/>
    <s v="keinen Verwendungszweck"/>
    <s v="&lt;300kg/Monat"/>
    <n v="39"/>
    <s v="Produkte"/>
    <s v="BUs"/>
    <s v="Symptome"/>
    <n v="10.5"/>
    <s v="L21"/>
    <n v="29501009"/>
    <n v="61"/>
    <s v="L21"/>
    <n v="29501009"/>
    <n v="7"/>
    <n v="61"/>
    <d v="2021-09-29T00:00:00"/>
    <m/>
    <s v="&lt;300kg/Monat"/>
    <s v="ABS Whisky-Nuts"/>
  </r>
  <r>
    <s v="BU4"/>
    <n v="17"/>
    <d v="2021-09-29T00:00:00"/>
    <s v="Offen ungeschält ABS"/>
    <x v="4"/>
    <s v="keinen Verwendungszweck"/>
    <s v="keinen Verwendungszweck"/>
    <s v="&lt;300kg/Monat"/>
    <n v="39"/>
    <s v="Produkte"/>
    <s v="BUs"/>
    <s v="Symptome"/>
    <n v="1.7000000000000001E-3"/>
    <s v="L22"/>
    <n v="29501028"/>
    <n v="61"/>
    <s v="L22"/>
    <n v="29501028"/>
    <n v="17"/>
    <n v="61"/>
    <d v="2021-09-29T00:00:00"/>
    <m/>
    <s v="&lt;300kg/Monat"/>
    <s v="ABS KELLERGEIST"/>
  </r>
  <r>
    <s v="BU3"/>
    <n v="370"/>
    <d v="2021-09-29T00:00:00"/>
    <s v="Offen ungeschält VOS"/>
    <x v="33"/>
    <s v="Schimmel"/>
    <s v="VOS &gt; Einsatz"/>
    <s v="-"/>
    <n v="39"/>
    <s v="Produkte"/>
    <s v="BUs"/>
    <s v="Symptome"/>
    <n v="185"/>
    <s v="L16"/>
    <n v="29501055"/>
    <n v="12"/>
    <s v="L16"/>
    <n v="29501055"/>
    <n v="370"/>
    <n v="12"/>
    <d v="2021-09-29T00:00:00"/>
    <s v="VOS &gt; Einsatz"/>
    <s v="-"/>
    <s v="VOS RW BUN-PF"/>
  </r>
  <r>
    <s v="BU1"/>
    <n v="29.2"/>
    <d v="2021-09-29T00:00:00"/>
    <s v="HF-Wurst Vegan"/>
    <x v="200"/>
    <s v="Linienbezogen"/>
    <s v="Füllkopf tropft (vegan)"/>
    <s v="-"/>
    <n v="39"/>
    <s v="Produkte"/>
    <s v="BUs"/>
    <s v="Symptome"/>
    <s v="0"/>
    <s v="Abfüllung"/>
    <n v="31900001"/>
    <n v="20"/>
    <s v="Abfüllung"/>
    <n v="31900001"/>
    <n v="29.2"/>
    <n v="20"/>
    <d v="2021-09-29T00:00:00"/>
    <m/>
    <m/>
    <s v="VEG-SCH MILD 7,2KG"/>
  </r>
  <r>
    <s v="BU1"/>
    <n v="29.8"/>
    <d v="2021-09-29T00:00:00"/>
    <s v="HF-Wurst Vegan"/>
    <x v="200"/>
    <s v="Linienbezogen"/>
    <s v="Füllkopf tropft (vegan)"/>
    <s v="-"/>
    <n v="39"/>
    <s v="Produkte"/>
    <s v="BUs"/>
    <s v="Symptome"/>
    <s v="0"/>
    <s v="Abfüllung"/>
    <n v="31900001"/>
    <n v="20"/>
    <s v="Abfüllung"/>
    <n v="31900001"/>
    <n v="29.8"/>
    <n v="20"/>
    <d v="2021-09-29T00:00:00"/>
    <m/>
    <m/>
    <s v="VEG-SCH MILD 7,2KG"/>
  </r>
  <r>
    <s v="BU1"/>
    <n v="24.6"/>
    <d v="2021-09-29T00:00:00"/>
    <s v="HF-Wurst Vegan"/>
    <x v="200"/>
    <s v="Linienbezogen"/>
    <s v="Füllkopf tropft (vegan)"/>
    <s v="-"/>
    <n v="39"/>
    <s v="Produkte"/>
    <s v="BUs"/>
    <s v="Symptome"/>
    <s v="0"/>
    <s v="Abfüllung"/>
    <n v="31900001"/>
    <n v="20"/>
    <s v="Abfüllung"/>
    <n v="31900001"/>
    <n v="24.6"/>
    <n v="20"/>
    <d v="2021-09-29T00:00:00"/>
    <m/>
    <m/>
    <s v="VEG-SCH MILD 7,2KG"/>
  </r>
  <r>
    <s v="BU1"/>
    <n v="10.8"/>
    <d v="2021-09-29T00:00:00"/>
    <s v="HF-Wurst Vegan"/>
    <x v="200"/>
    <s v="Linienbezogen"/>
    <s v="Füllkopf tropft (vegan)"/>
    <s v="-"/>
    <n v="39"/>
    <s v="Produkte"/>
    <s v="BUs"/>
    <s v="Symptome"/>
    <s v="0"/>
    <s v="Abfüllung"/>
    <n v="31900001"/>
    <n v="20"/>
    <s v="Abfüllung"/>
    <n v="31900001"/>
    <n v="10.8"/>
    <n v="20"/>
    <d v="2021-09-29T00:00:00"/>
    <m/>
    <m/>
    <s v="VEG-SCH MILD 7,2KG"/>
  </r>
  <r>
    <s v="BU1"/>
    <n v="21"/>
    <d v="2021-09-29T00:00:00"/>
    <s v="Räucherwürste"/>
    <x v="107"/>
    <s v="Linienbezogen"/>
    <s v="Schlaufe gerissen"/>
    <s v="Schlaufe gerissen"/>
    <n v="39"/>
    <s v="Produkte"/>
    <s v="BUs"/>
    <s v="Symptome"/>
    <s v="0"/>
    <s v="Abfüllung"/>
    <n v="32000049"/>
    <n v="33"/>
    <s v="Abfüllung"/>
    <n v="32000049"/>
    <n v="21"/>
    <n v="33"/>
    <d v="2021-09-29T00:00:00"/>
    <m/>
    <s v="Schlaufe gerissen"/>
    <s v="GRW NATUR 7,2KG"/>
  </r>
  <r>
    <s v="BU1"/>
    <n v="56"/>
    <d v="2021-09-29T00:00:00"/>
    <s v="Vakuumierter ABS ungeschält"/>
    <x v="8"/>
    <s v="Schimmel"/>
    <s v="Luftzieher"/>
    <s v="Luftzieher"/>
    <n v="39"/>
    <s v="Produkte"/>
    <s v="BUs"/>
    <s v="Symptome"/>
    <n v="56.783999999999999"/>
    <s v="RWV"/>
    <n v="49500052"/>
    <n v="12"/>
    <s v="RWV"/>
    <n v="49500052"/>
    <n v="56"/>
    <n v="12"/>
    <d v="2021-09-29T00:00:00"/>
    <s v="Luftzieher"/>
    <s v="Luftzieher"/>
    <s v="ABS HAV-DILL-VAKU"/>
  </r>
  <r>
    <s v="BU1"/>
    <n v="85.8"/>
    <d v="2021-09-29T00:00:00"/>
    <s v="Diverses"/>
    <x v="13"/>
    <s v="Linienbezogen"/>
    <s v="Maschinenabfall"/>
    <s v="-"/>
    <n v="39"/>
    <s v="Produkte"/>
    <s v="BUs"/>
    <s v="Symptome"/>
    <s v="0"/>
    <s v="Strudelline"/>
    <s v="Diverses"/>
    <n v="30"/>
    <s v="Strudelline"/>
    <s v="Diverses"/>
    <n v="85.8"/>
    <n v="30"/>
    <d v="2021-09-29T00:00:00"/>
    <m/>
    <s v="-"/>
    <s v="Diverses"/>
  </r>
  <r>
    <s v="BU3"/>
    <n v="9"/>
    <d v="2021-09-29T00:00:00"/>
    <s v="Diverses"/>
    <x v="13"/>
    <s v="Schimmel"/>
    <s v="VOS &gt; Einsatz"/>
    <s v="-"/>
    <n v="39"/>
    <s v="Produkte"/>
    <s v="BUs"/>
    <s v="Symptome"/>
    <s v="0"/>
    <s v="L9"/>
    <s v="Diverses"/>
    <n v="12"/>
    <s v="L9"/>
    <s v="Diverses"/>
    <n v="9"/>
    <n v="12"/>
    <d v="2021-09-29T00:00:00"/>
    <s v="VOS &gt; Einsatz"/>
    <s v="-"/>
    <s v="Diverses"/>
  </r>
  <r>
    <s v="BU1"/>
    <n v="100"/>
    <d v="2021-09-29T00:00:00"/>
    <s v="Diverses"/>
    <x v="14"/>
    <s v="Linienbezogen"/>
    <s v="Maschinenabfall"/>
    <s v="-"/>
    <n v="39"/>
    <s v="Produkte"/>
    <s v="BUs"/>
    <s v="Symptome"/>
    <s v="0"/>
    <s v="Abfüllung"/>
    <s v="Diverses aus Abfüllung"/>
    <n v="30"/>
    <s v="Abfüllung"/>
    <s v="Diverses aus Abfüllung"/>
    <n v="100"/>
    <n v="30"/>
    <d v="2021-09-29T00:00:00"/>
    <m/>
    <m/>
    <s v="Diverses aus Abfüllung"/>
  </r>
  <r>
    <s v="BU1"/>
    <n v="62"/>
    <d v="2021-09-29T00:00:00"/>
    <s v="Diverses"/>
    <x v="24"/>
    <s v="Linienbezogen"/>
    <s v="Maschinenabfall"/>
    <s v="-"/>
    <n v="39"/>
    <s v="Produkte"/>
    <s v="BUs"/>
    <s v="Symptome"/>
    <s v="0"/>
    <s v="Schmelze"/>
    <s v="Diverses aus Schmelze"/>
    <n v="30"/>
    <s v="Schmelze"/>
    <s v="Diverses aus Schmelze"/>
    <n v="62"/>
    <n v="30"/>
    <d v="2021-09-29T00:00:00"/>
    <m/>
    <m/>
    <s v="Diverses aus Schmelze"/>
  </r>
  <r>
    <s v="BU1"/>
    <n v="20"/>
    <d v="2021-09-29T00:00:00"/>
    <s v="ganze Würste"/>
    <x v="201"/>
    <s v="Linienbezogen"/>
    <s v="Clip gerissen"/>
    <s v="-"/>
    <n v="39"/>
    <s v="Produkte"/>
    <s v="BUs"/>
    <s v="Symptome"/>
    <s v="0"/>
    <s v="Räucherei"/>
    <s v="ganze Wurst gourme natur"/>
    <n v="31"/>
    <s v="Räucherei"/>
    <s v="ganze Wurst gourme natur"/>
    <n v="20"/>
    <n v="31"/>
    <d v="2021-09-29T00:00:00"/>
    <m/>
    <m/>
    <s v="ganze Wurst gourme natur"/>
  </r>
  <r>
    <s v="BU1"/>
    <n v="10"/>
    <d v="2021-09-29T00:00:00"/>
    <s v="ganze Würste"/>
    <x v="201"/>
    <s v="Linienbezogen"/>
    <s v="Schlaufe gerissen"/>
    <s v="-"/>
    <n v="39"/>
    <s v="Produkte"/>
    <s v="BUs"/>
    <s v="Symptome"/>
    <s v="0"/>
    <s v="Räucherei"/>
    <s v="ganze Wurst gourme natur"/>
    <n v="33"/>
    <s v="Räucherei"/>
    <s v="ganze Wurst gourme natur"/>
    <n v="10"/>
    <n v="33"/>
    <d v="2021-09-29T00:00:00"/>
    <m/>
    <m/>
    <s v="ganze Wurst gourme natur"/>
  </r>
  <r>
    <s v="BU1"/>
    <n v="20"/>
    <d v="2021-09-29T00:00:00"/>
    <s v="ganze Würste"/>
    <x v="202"/>
    <s v="Linienbezogen"/>
    <s v="Clip gerissen"/>
    <s v="-"/>
    <n v="39"/>
    <s v="Produkte"/>
    <s v="BUs"/>
    <s v="Symptome"/>
    <s v="0"/>
    <s v="Räucherei"/>
    <s v="ganze Wurst Schinken"/>
    <n v="31"/>
    <s v="Räucherei"/>
    <s v="ganze Wurst Schinken"/>
    <n v="20"/>
    <n v="31"/>
    <d v="2021-09-29T00:00:00"/>
    <m/>
    <m/>
    <s v="ganze Wurst Schinken"/>
  </r>
  <r>
    <s v="BU3"/>
    <n v="322"/>
    <d v="2021-09-29T00:00:00"/>
    <s v="Vorschmelz"/>
    <x v="101"/>
    <s v="Linienbezogen"/>
    <s v="gemischtes Produkt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322"/>
    <n v="81"/>
    <d v="2021-09-29T00:00:00"/>
    <m/>
    <s v="gemischt, weil mehrere Produkte in einen Auftrag einfließen. VOS Trennung "/>
    <s v="gemischte Räucherstücke"/>
  </r>
  <r>
    <s v="BU3"/>
    <n v="61"/>
    <d v="2021-09-29T00:00:00"/>
    <s v="Vorschmelz"/>
    <x v="101"/>
    <s v="Linienbezogen"/>
    <s v="gemischtes Produkt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61"/>
    <n v="81"/>
    <d v="2021-09-29T00:00:00"/>
    <m/>
    <s v="gemischt, weil mehrere Produkte in einen Auftrag einfließen. VOS Trennung "/>
    <s v="gemischte Räucherstücke"/>
  </r>
  <r>
    <s v="Rest"/>
    <n v="2"/>
    <d v="2021-09-29T00:00:00"/>
    <s v="Qualitätssicherung"/>
    <x v="16"/>
    <s v="Qualitätssicherung"/>
    <s v="Sensorik"/>
    <s v="Sensorik"/>
    <n v="39"/>
    <s v="Produkte"/>
    <s v="BUs"/>
    <s v="Symptome"/>
    <s v="0"/>
    <s v="Labor"/>
    <s v="Laborproben"/>
    <n v="74"/>
    <s v="Labor"/>
    <s v="Laborproben"/>
    <n v="2"/>
    <n v="74"/>
    <d v="2021-09-29T00:00:00"/>
    <s v="Sensorik"/>
    <s v="Sensorik"/>
    <s v="Laborproben"/>
  </r>
  <r>
    <s v="Rest"/>
    <n v="56.6"/>
    <d v="2021-09-29T00:00:00"/>
    <s v="Qualitätssicherung"/>
    <x v="16"/>
    <s v="Qualitätssicherung"/>
    <s v="Laborprobe"/>
    <s v="Laborprobe"/>
    <n v="39"/>
    <s v="Produkte"/>
    <s v="BUs"/>
    <s v="Symptome"/>
    <s v="0"/>
    <s v="Labor"/>
    <s v="Laborproben"/>
    <n v="73"/>
    <s v="Labor"/>
    <s v="Laborproben"/>
    <n v="56.6"/>
    <n v="73"/>
    <d v="2021-09-29T00:00:00"/>
    <s v="Laborprobe"/>
    <s v="Laborprobe"/>
    <s v="Laborproben"/>
  </r>
  <r>
    <s v="BU3"/>
    <n v="20"/>
    <d v="2021-09-29T00:00:00"/>
    <s v="Rest"/>
    <x v="131"/>
    <s v="Schimmel"/>
    <s v="Wurstschlaufe"/>
    <s v="-"/>
    <n v="39"/>
    <s v="Produkte"/>
    <s v="BUs"/>
    <s v="Symptome"/>
    <s v="0"/>
    <s v="WVP"/>
    <s v="Reste Zipfel"/>
    <n v="12"/>
    <s v="WVP"/>
    <s v="Reste Zipfel"/>
    <n v="20"/>
    <n v="12"/>
    <d v="2021-09-29T00:00:00"/>
    <s v="Wurstschlaufe"/>
    <m/>
    <s v="Reste Zipfel"/>
  </r>
  <r>
    <s v="BU1"/>
    <n v="20"/>
    <d v="2021-09-30T00:00:00"/>
    <s v="Offen ungeschält VOS"/>
    <x v="182"/>
    <s v="Schimmel"/>
    <s v="keine Verarbeitung"/>
    <s v="MHD abgelaufen"/>
    <n v="39"/>
    <s v="Produkte"/>
    <s v="BUs"/>
    <s v="Symptome"/>
    <n v="10"/>
    <s v="RWV"/>
    <n v="29500539"/>
    <n v="12"/>
    <s v="RWV"/>
    <n v="29500539"/>
    <n v="20"/>
    <n v="12"/>
    <d v="2021-09-30T00:00:00"/>
    <s v="keine Verarbeitung"/>
    <s v="MHD abgelaufen"/>
    <s v="VOS SKZ Mozzarella 40%"/>
  </r>
  <r>
    <s v="BU1"/>
    <n v="91"/>
    <d v="2021-09-30T00:00:00"/>
    <s v="Offen ungeschält ABS"/>
    <x v="189"/>
    <s v="Schimmel"/>
    <s v="keine Verarbeitung"/>
    <s v="Aufgrund Konsistenz nicht genommen. Zu wenig VOS verarbeitet. Vom Warmen ins Kalte -&gt; Schimmel"/>
    <n v="39"/>
    <s v="Produkte"/>
    <s v="BUs"/>
    <s v="Symptome"/>
    <s v="0"/>
    <s v="Schmelze"/>
    <n v="29500816"/>
    <n v="12"/>
    <s v="Schmelze"/>
    <n v="29500816"/>
    <n v="91"/>
    <n v="12"/>
    <d v="2021-09-30T00:00:00"/>
    <s v="keine Verarbeitung"/>
    <s v="Aufgrund Konsistenz nicht genommen. Zu wenig VOS verarbeitet. Vom Warmen ins Kalte -&gt; Schimmel"/>
    <s v="ABS Gouda 48% OGT"/>
  </r>
  <r>
    <s v="BU1"/>
    <n v="22"/>
    <d v="2021-09-30T00:00:00"/>
    <s v="Offen ungeschält ABS"/>
    <x v="189"/>
    <s v="Schimmel"/>
    <s v="keine Verarbeitung"/>
    <s v="guter Zustand"/>
    <n v="39"/>
    <s v="Produkte"/>
    <s v="BUs"/>
    <s v="Symptome"/>
    <s v="0"/>
    <s v="Schmelze"/>
    <n v="29500816"/>
    <n v="12"/>
    <s v="Schmelze"/>
    <n v="29500816"/>
    <n v="22"/>
    <n v="12"/>
    <d v="2021-09-30T00:00:00"/>
    <s v="keine Verarbeitung"/>
    <s v="guter Zustand"/>
    <s v="ABS Gouda 48% OGT"/>
  </r>
  <r>
    <s v="BU4"/>
    <n v="16"/>
    <d v="2021-09-30T00:00:00"/>
    <s v="Offen ungeschält ABS"/>
    <x v="59"/>
    <s v="keinen Verwendungszweck"/>
    <s v="keinen Verwendungszweck"/>
    <s v="&lt;500kg/Monat"/>
    <n v="39"/>
    <s v="Produkte"/>
    <s v="BUs"/>
    <s v="Symptome"/>
    <n v="24"/>
    <s v="L21"/>
    <n v="29500886"/>
    <n v="61"/>
    <s v="L21"/>
    <n v="29500886"/>
    <n v="16"/>
    <n v="61"/>
    <d v="2021-09-30T00:00:00"/>
    <m/>
    <s v="&lt;500kg/Monat"/>
    <s v="ABS MEDI-KRÄUK"/>
  </r>
  <r>
    <s v="BU1"/>
    <n v="44"/>
    <d v="2021-09-30T00:00:00"/>
    <s v="Vorschmelz"/>
    <x v="45"/>
    <s v="Rest"/>
    <s v="geschälte Rinde"/>
    <s v="keine Verwendung möglich"/>
    <n v="39"/>
    <s v="Produkte"/>
    <s v="BUs"/>
    <s v="Symptome"/>
    <n v="0.44"/>
    <s v="RWV"/>
    <n v="29500917"/>
    <n v="60"/>
    <s v="RWV"/>
    <n v="29500917"/>
    <n v="44"/>
    <n v="60"/>
    <d v="2021-09-30T00:00:00"/>
    <s v="geschälte Rinde"/>
    <s v="keine Verwendung möglich"/>
    <s v="VOS-ABS ENTSORGUNG"/>
  </r>
  <r>
    <s v="BU1"/>
    <n v="46"/>
    <d v="2021-09-30T00:00:00"/>
    <s v="Vorschmelz"/>
    <x v="45"/>
    <s v="Rest"/>
    <s v="geschälte Rinde"/>
    <s v="keine Verwendung möglich"/>
    <n v="39"/>
    <s v="Produkte"/>
    <s v="BUs"/>
    <s v="Symptome"/>
    <n v="0.46"/>
    <s v="RWV"/>
    <n v="29500917"/>
    <n v="60"/>
    <s v="RWV"/>
    <n v="29500917"/>
    <n v="46"/>
    <n v="60"/>
    <d v="2021-09-30T00:00:00"/>
    <s v="geschälte Rinde"/>
    <s v="keine Verwendung möglich"/>
    <s v="VOS-ABS ENTSORGUNG"/>
  </r>
  <r>
    <s v="BU1"/>
    <n v="25"/>
    <d v="2021-09-30T00:00:00"/>
    <s v="Offen ungeschält VOS"/>
    <x v="203"/>
    <s v="Schimmel"/>
    <s v="keine Verarbeitung"/>
    <s v="MHD abgelaufen"/>
    <n v="39"/>
    <s v="Produkte"/>
    <s v="BUs"/>
    <s v="Symptome"/>
    <n v="12.5"/>
    <s v="Schmelze"/>
    <n v="29500943"/>
    <n v="12"/>
    <s v="Schmelze"/>
    <n v="29500943"/>
    <n v="25"/>
    <n v="12"/>
    <d v="2021-09-30T00:00:00"/>
    <s v="keine Verarbeitung"/>
    <s v="MHD abgelaufen"/>
    <s v="VOS URW-NUSS-OGT"/>
  </r>
  <r>
    <s v="BU1"/>
    <n v="15"/>
    <d v="2021-09-30T00:00:00"/>
    <s v="Offen ungeschält VOS"/>
    <x v="204"/>
    <s v="Schimmel"/>
    <s v="keine Verarbeitung"/>
    <s v="MHD abgelaufen"/>
    <n v="39"/>
    <s v="Produkte"/>
    <s v="BUs"/>
    <s v="Symptome"/>
    <n v="7.5"/>
    <s v="RWV"/>
    <n v="29500947"/>
    <n v="12"/>
    <s v="RWV"/>
    <n v="29500947"/>
    <n v="15"/>
    <n v="12"/>
    <d v="2021-09-30T00:00:00"/>
    <s v="keine Verarbeitung"/>
    <s v="MHD abgelaufen"/>
    <s v="VOS URW-NATUR-EXTRA"/>
  </r>
  <r>
    <s v="BU1"/>
    <n v="100"/>
    <d v="2021-09-30T00:00:00"/>
    <s v="Offen ungeschält VOS"/>
    <x v="144"/>
    <s v="Schimmel"/>
    <s v="keine Verarbeitung"/>
    <s v="MHD abgelaufen"/>
    <n v="39"/>
    <s v="Produkte"/>
    <s v="BUs"/>
    <s v="Symptome"/>
    <n v="50"/>
    <s v="RWV"/>
    <n v="29500948"/>
    <n v="12"/>
    <s v="RWV"/>
    <n v="29500948"/>
    <n v="100"/>
    <n v="12"/>
    <d v="2021-09-30T00:00:00"/>
    <s v="keine Verarbeitung"/>
    <s v="MHD abgelaufen"/>
    <s v="VOS URW-VS-SPICKER-NATU"/>
  </r>
  <r>
    <s v="BU1"/>
    <n v="25"/>
    <d v="2021-09-30T00:00:00"/>
    <s v="Offen ungeschält VOS"/>
    <x v="3"/>
    <s v="Schimmel"/>
    <s v="keine Verarbeitung"/>
    <s v="MHD abgelaufen"/>
    <n v="39"/>
    <s v="Produkte"/>
    <s v="BUs"/>
    <s v="Symptome"/>
    <n v="12.5"/>
    <s v="RWV"/>
    <n v="29501021"/>
    <n v="12"/>
    <s v="RWV"/>
    <n v="29501021"/>
    <n v="25"/>
    <n v="12"/>
    <d v="2021-09-30T00:00:00"/>
    <s v="keine Verarbeitung"/>
    <s v="MHD abgelaufen"/>
    <s v="VOS URW NATUR AMM CO RE"/>
  </r>
  <r>
    <s v="BU4"/>
    <n v="9"/>
    <d v="2021-09-30T00:00:00"/>
    <s v="Offen ungeschält ABS"/>
    <x v="70"/>
    <s v="keinen Verwendungszweck"/>
    <s v="keinen Verwendungszweck"/>
    <s v="&lt;300kg/Monat"/>
    <n v="39"/>
    <s v="Produkte"/>
    <s v="BUs"/>
    <s v="Symptome"/>
    <n v="13.5"/>
    <s v="L21"/>
    <n v="29501029"/>
    <n v="61"/>
    <s v="L21"/>
    <n v="29501029"/>
    <n v="9"/>
    <n v="61"/>
    <d v="2021-09-30T00:00:00"/>
    <m/>
    <s v="&lt;300kg/Monat"/>
    <s v="ABS BRUSCHETTA"/>
  </r>
  <r>
    <s v="BU1"/>
    <n v="195"/>
    <d v="2021-09-30T00:00:00"/>
    <s v="Sammelnr. ungeschält ABS"/>
    <x v="205"/>
    <s v="Schimmel"/>
    <s v="keine Verarbeitung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  <s v="Schmelze"/>
    <n v="29600004"/>
    <n v="195"/>
    <n v="12"/>
    <d v="2021-09-30T00:00:00"/>
    <s v="keine Verarbeitung"/>
    <s v="Aufgrund Konsistenz nicht genommen. Zu wenig VOS verarbeitet. Vom Warmen ins Kalte -&gt; Schimmel"/>
    <s v="ABS 45-48% Konventionel"/>
  </r>
  <r>
    <s v="BU1"/>
    <n v="66.8"/>
    <d v="2021-09-30T00:00:00"/>
    <s v="Sammelnr. ungeschält VS"/>
    <x v="206"/>
    <s v="Schimmel"/>
    <s v="keine Verarbeitung"/>
    <s v="Aufgrund Konsistenz nicht genommen. Zu wenig VOS verarbeitet. Vom Warmen ins Kalte -&gt; Schimmel"/>
    <n v="39"/>
    <s v="Produkte"/>
    <s v="BUs"/>
    <s v="Symptome"/>
    <n v="33.4"/>
    <s v="Schmelze"/>
    <n v="29600017"/>
    <n v="12"/>
    <s v="Schmelze"/>
    <n v="29600017"/>
    <n v="66.8"/>
    <n v="12"/>
    <d v="2021-09-30T00:00:00"/>
    <s v="keine Verarbeitung"/>
    <s v="Aufgrund Konsistenz nicht genommen. Zu wenig VOS verarbeitet. Vom Warmen ins Kalte -&gt; Schimmel"/>
    <s v="VS RW Schinken mit Rind"/>
  </r>
  <r>
    <s v="BU3"/>
    <n v="72"/>
    <d v="2021-09-30T00:00:00"/>
    <s v="Sammelnr. ungeschält VS"/>
    <x v="206"/>
    <s v="Schimmel"/>
    <s v="Rest"/>
    <s v="wurde nicht eingesetzt"/>
    <n v="39"/>
    <s v="Produkte"/>
    <s v="BUs"/>
    <s v="Symptome"/>
    <n v="36"/>
    <s v="Bu3"/>
    <n v="29600017"/>
    <n v="12"/>
    <s v="Bu3"/>
    <n v="29600017"/>
    <n v="72"/>
    <n v="12"/>
    <d v="2021-09-30T00:00:00"/>
    <s v="Rest"/>
    <s v="wurde nicht eingesetzt"/>
    <s v="VS RW Schinken mit Rind"/>
  </r>
  <r>
    <s v="BU3"/>
    <n v="24"/>
    <d v="2021-09-30T00:00:00"/>
    <s v="Offen vegan"/>
    <x v="134"/>
    <s v="keinen Verwendungszweck"/>
    <s v="VOS &gt; Einsatz (vegan)"/>
    <s v="-"/>
    <n v="39"/>
    <s v="Produkte"/>
    <s v="BUs"/>
    <s v="Symptome"/>
    <n v="12"/>
    <s v="BU3"/>
    <n v="29900003"/>
    <n v="61"/>
    <s v="BU3"/>
    <n v="29900003"/>
    <n v="24"/>
    <n v="61"/>
    <d v="2021-09-30T00:00:00"/>
    <s v="VOS &gt; Einsatz (vegan)"/>
    <m/>
    <s v="VOS VEG-SCH WÜRZIG"/>
  </r>
  <r>
    <s v="BU1"/>
    <n v="16"/>
    <d v="2021-09-30T00:00:00"/>
    <s v="Vakuumierter ABS ungeschält"/>
    <x v="184"/>
    <s v="Schimmel"/>
    <s v="Luftzieher"/>
    <s v="Luftzieher, aber trotzdem guter Zustand"/>
    <n v="39"/>
    <s v="Produkte"/>
    <s v="BUs"/>
    <s v="Symptome"/>
    <s v="0"/>
    <s v="RWV"/>
    <n v="49500034"/>
    <n v="12"/>
    <s v="RWV"/>
    <n v="49500034"/>
    <n v="16"/>
    <n v="12"/>
    <d v="2021-09-30T00:00:00"/>
    <s v="Luftzieher"/>
    <s v="Luftzieher, aber trotzdem guter Zustand"/>
    <s v="ABS GOU VAKU-OGT"/>
  </r>
  <r>
    <s v="BU1"/>
    <n v="18"/>
    <d v="2021-09-30T00:00:00"/>
    <s v="Rohware"/>
    <x v="207"/>
    <s v="Schimmel"/>
    <s v="Luftzieher"/>
    <s v="-"/>
    <n v="39"/>
    <s v="Produkte"/>
    <s v="BUs"/>
    <s v="Symptome"/>
    <s v="0"/>
    <s v="RWV"/>
    <s v="Cheddar Matured"/>
    <n v="12"/>
    <s v="RWV"/>
    <s v="Cheddar Matured"/>
    <n v="18"/>
    <n v="12"/>
    <d v="2021-09-30T00:00:00"/>
    <s v="Luftzieher"/>
    <s v="-"/>
    <s v="Cheddar Matured"/>
  </r>
  <r>
    <s v="BU1"/>
    <n v="304"/>
    <d v="2021-09-30T00:00:00"/>
    <s v="Rohware"/>
    <x v="207"/>
    <s v="Schimmel"/>
    <s v="Luftzieher"/>
    <s v="-"/>
    <n v="39"/>
    <s v="Produkte"/>
    <s v="BUs"/>
    <s v="Symptome"/>
    <s v="0"/>
    <s v="RWV"/>
    <s v="Cheddar Matured"/>
    <n v="12"/>
    <s v="RWV"/>
    <s v="Cheddar Matured"/>
    <n v="304"/>
    <n v="12"/>
    <d v="2021-09-30T00:00:00"/>
    <s v="Luftzieher"/>
    <s v="-"/>
    <s v="Cheddar Matured"/>
  </r>
  <r>
    <s v="BU3"/>
    <n v="10"/>
    <d v="2021-09-30T00:00:00"/>
    <s v="Vorschmelz"/>
    <x v="22"/>
    <s v="Linienbezogen"/>
    <s v="Maschinenabfall"/>
    <s v="-"/>
    <n v="39"/>
    <s v="Produkte"/>
    <s v="BUs"/>
    <s v="Symptome"/>
    <s v="0"/>
    <s v="L3"/>
    <s v="Vorschmelz Diverses"/>
    <n v="30"/>
    <s v="L3"/>
    <s v="Vorschmelz Diverses"/>
    <n v="10"/>
    <n v="30"/>
    <d v="2021-09-30T00:00:00"/>
    <m/>
    <m/>
    <s v="Vorschmelz Diverses"/>
  </r>
  <r>
    <s v="Verkauf"/>
    <n v="128"/>
    <d v="2021-09-30T00:00:00"/>
    <s v="Div. Zipfel, ES ohne Verwendung"/>
    <x v="12"/>
    <s v="Schimmel"/>
    <s v="keinen Abnehmer/kein Schälpersonal"/>
    <s v="keinen Abnehmer/Schälen"/>
    <n v="39"/>
    <s v="Produkte"/>
    <s v="BUs"/>
    <s v="Symptome"/>
    <s v="0"/>
    <s v="Verkauf"/>
    <s v="Div. Zipfel, Endstücke"/>
    <n v="12"/>
    <s v="Verkauf"/>
    <s v="Div. Zipfel, Endstücke"/>
    <n v="128"/>
    <n v="12"/>
    <d v="2021-09-30T00:00:00"/>
    <s v="keinen Abnehmer/kein Schälpersonal"/>
    <s v="keinen Abnehmer/Schälen"/>
    <s v="Div. Zipfel, Endstücke"/>
  </r>
  <r>
    <s v="BU3"/>
    <n v="22"/>
    <d v="2021-09-30T00:00:00"/>
    <s v="Vorschmelz"/>
    <x v="22"/>
    <s v="Linienbezogen"/>
    <s v="Maschinenabfall"/>
    <s v="nicht eindeutig"/>
    <n v="39"/>
    <s v="Produkte"/>
    <s v="BUs"/>
    <s v="Symptome"/>
    <s v="0"/>
    <s v="Bu3"/>
    <s v="Vorschmelz Diverses"/>
    <n v="30"/>
    <s v="Bu3"/>
    <s v="Vorschmelz Diverses"/>
    <n v="22"/>
    <n v="30"/>
    <d v="2021-09-30T00:00:00"/>
    <s v="Maschinenabfall"/>
    <s v="nicht eindeutig"/>
    <s v="Vorschmelz Diverses"/>
  </r>
  <r>
    <s v="BU2"/>
    <n v="12"/>
    <d v="2021-09-30T00:00:00"/>
    <s v="Diverses"/>
    <x v="13"/>
    <s v="Linienbezogen"/>
    <s v="Maschinenabfall"/>
    <s v="-"/>
    <n v="39"/>
    <s v="Produkte"/>
    <s v="BUs"/>
    <s v="Symptome"/>
    <s v="0"/>
    <s v="L2"/>
    <s v="Diverses"/>
    <n v="30"/>
    <s v="L2"/>
    <s v="Diverses"/>
    <n v="12"/>
    <n v="30"/>
    <d v="2021-09-30T00:00:00"/>
    <m/>
    <m/>
    <s v="Diverses"/>
  </r>
  <r>
    <s v="BU4"/>
    <n v="24"/>
    <d v="2021-09-30T00:00:00"/>
    <s v="Diverses"/>
    <x v="13"/>
    <s v="Linienbezogen"/>
    <s v="Maschinenabfall"/>
    <s v="-"/>
    <n v="39"/>
    <s v="Produkte"/>
    <s v="BUs"/>
    <s v="Symptome"/>
    <s v="0"/>
    <s v="Bu4"/>
    <s v="Diverses"/>
    <n v="30"/>
    <s v="Bu4"/>
    <s v="Diverses"/>
    <n v="24"/>
    <n v="30"/>
    <d v="2021-09-30T00:00:00"/>
    <m/>
    <m/>
    <s v="Diverses"/>
  </r>
  <r>
    <s v="BU3"/>
    <n v="11"/>
    <d v="2021-09-30T00:00:00"/>
    <s v="-"/>
    <x v="23"/>
    <s v="Linienbezogen"/>
    <s v="Maschinenabfall"/>
    <s v="-"/>
    <n v="39"/>
    <s v="Produkte"/>
    <s v="BUs"/>
    <s v="Symptome"/>
    <s v="0"/>
    <s v="L33"/>
    <s v="Maschinenabfall"/>
    <n v="30"/>
    <s v="L33"/>
    <s v="Maschinenabfall"/>
    <n v="11"/>
    <n v="30"/>
    <d v="2021-09-30T00:00:00"/>
    <m/>
    <m/>
    <s v="Maschinenabfall"/>
  </r>
  <r>
    <s v="BU2"/>
    <n v="78"/>
    <d v="2021-09-30T00:00:00"/>
    <s v="Diverses"/>
    <x v="13"/>
    <s v="Linienbezogen"/>
    <s v="Maschinenabfall"/>
    <s v="-"/>
    <n v="39"/>
    <s v="Produkte"/>
    <s v="BUs"/>
    <s v="Symptome"/>
    <s v="0"/>
    <s v="Bu2"/>
    <s v="Diverses"/>
    <n v="30"/>
    <s v="Bu2"/>
    <s v="Diverses"/>
    <n v="78"/>
    <n v="30"/>
    <d v="2021-09-30T00:00:00"/>
    <m/>
    <m/>
    <s v="Diverses"/>
  </r>
  <r>
    <s v="BU1"/>
    <n v="97.5"/>
    <d v="2021-09-30T00:00:00"/>
    <s v="Diverses"/>
    <x v="14"/>
    <s v="Linienbezogen"/>
    <s v="Maschinenabfall"/>
    <s v="-"/>
    <n v="39"/>
    <s v="Produkte"/>
    <s v="BUs"/>
    <s v="Symptome"/>
    <s v="0"/>
    <s v="Abfüllung"/>
    <s v="Diverses aus Abfüllung"/>
    <n v="30"/>
    <s v="Abfüllung"/>
    <s v="Diverses aus Abfüllung"/>
    <n v="97.5"/>
    <n v="30"/>
    <d v="2021-09-30T00:00:00"/>
    <m/>
    <m/>
    <s v="Diverses aus Abfüllung"/>
  </r>
  <r>
    <s v="BU1"/>
    <n v="484"/>
    <d v="2021-09-30T00:00:00"/>
    <s v="Diverses"/>
    <x v="14"/>
    <s v="Linienbezogen"/>
    <s v="Maschinenabfall"/>
    <s v="-"/>
    <n v="39"/>
    <s v="Produkte"/>
    <s v="BUs"/>
    <s v="Symptome"/>
    <s v="0"/>
    <s v="Abfüllung"/>
    <s v="Diverses aus Abfüllung"/>
    <n v="30"/>
    <s v="Abfüllung"/>
    <s v="Diverses aus Abfüllung"/>
    <n v="484"/>
    <n v="30"/>
    <d v="2021-09-30T00:00:00"/>
    <m/>
    <m/>
    <s v="Diverses aus Abfüllung"/>
  </r>
  <r>
    <s v="Rest"/>
    <n v="5"/>
    <d v="2021-09-30T00:00:00"/>
    <s v="Qualitätssicherung"/>
    <x v="15"/>
    <s v="Qualitätssicherung"/>
    <s v="Sensorik"/>
    <s v="Sensorik"/>
    <n v="39"/>
    <s v="Produkte"/>
    <s v="BUs"/>
    <s v="Symptome"/>
    <s v="0"/>
    <s v="QM"/>
    <s v="Diverses QM"/>
    <n v="74"/>
    <s v="QM"/>
    <s v="Diverses QM"/>
    <n v="5"/>
    <n v="74"/>
    <d v="2021-09-30T00:00:00"/>
    <s v="Sensorik"/>
    <s v="Sensorik"/>
    <s v="Diverses QM"/>
  </r>
  <r>
    <s v="BU1"/>
    <n v="10"/>
    <d v="2021-09-30T00:00:00"/>
    <s v="ganze Würste"/>
    <x v="202"/>
    <s v="Linienbezogen"/>
    <s v="Darm geplatzt"/>
    <s v="-"/>
    <n v="39"/>
    <s v="Produkte"/>
    <s v="BUs"/>
    <s v="Symptome"/>
    <s v="0"/>
    <s v="Räucherei"/>
    <s v="ganze Wurst Schinken"/>
    <n v="34"/>
    <s v="Räucherei"/>
    <s v="ganze Wurst Schinken"/>
    <n v="10"/>
    <n v="34"/>
    <d v="2021-09-30T00:00:00"/>
    <m/>
    <m/>
    <s v="ganze Wurst Schinken"/>
  </r>
  <r>
    <s v="Rest"/>
    <n v="2.1"/>
    <d v="2021-09-30T00:00:00"/>
    <s v="Qualitätssicherung"/>
    <x v="16"/>
    <s v="Qualitätssicherung"/>
    <s v="Sensorik"/>
    <s v="Sensorik"/>
    <n v="39"/>
    <s v="Produkte"/>
    <s v="BUs"/>
    <s v="Symptome"/>
    <s v="0"/>
    <s v="Labor"/>
    <s v="Laborproben"/>
    <n v="74"/>
    <s v="Labor"/>
    <s v="Laborproben"/>
    <n v="2.1"/>
    <n v="74"/>
    <d v="2021-09-30T00:00:00"/>
    <s v="Sensorik"/>
    <s v="Sensorik"/>
    <s v="Laborproben"/>
  </r>
  <r>
    <s v="Rest"/>
    <n v="70"/>
    <d v="2021-09-30T00:00:00"/>
    <s v="Qualitätssicherung"/>
    <x v="16"/>
    <s v="Qualitätssicherung"/>
    <s v="Laborprobe"/>
    <s v="Laborprobe"/>
    <n v="39"/>
    <s v="Produkte"/>
    <s v="BUs"/>
    <s v="Symptome"/>
    <s v="0"/>
    <s v="Labor"/>
    <s v="Laborproben"/>
    <n v="73"/>
    <s v="Labor"/>
    <s v="Laborproben"/>
    <n v="70"/>
    <n v="73"/>
    <d v="2021-09-30T00:00:00"/>
    <s v="Laborprobe"/>
    <s v="Laborprobe"/>
    <s v="Laborproben"/>
  </r>
  <r>
    <s v="BU3"/>
    <n v="12"/>
    <d v="2021-09-30T00:00:00"/>
    <s v="-"/>
    <x v="23"/>
    <s v="Linienbezogen"/>
    <s v="Maschinenabfall"/>
    <s v="-"/>
    <n v="39"/>
    <s v="Produkte"/>
    <s v="BUs"/>
    <s v="Symptome"/>
    <s v="0"/>
    <s v="L1"/>
    <s v="Maschinenabfall"/>
    <n v="30"/>
    <s v="L1"/>
    <s v="Maschinenabfall"/>
    <n v="12"/>
    <n v="30"/>
    <d v="2021-09-30T00:00:00"/>
    <m/>
    <m/>
    <s v="Maschinenabfall"/>
  </r>
  <r>
    <s v="BU3"/>
    <n v="18"/>
    <d v="2021-09-30T00:00:00"/>
    <s v="Rest"/>
    <x v="131"/>
    <s v="keinen Verwendungszweck"/>
    <s v="Wurstschlaufe"/>
    <s v="-"/>
    <n v="39"/>
    <s v="Produkte"/>
    <s v="BUs"/>
    <s v="Symptome"/>
    <s v="0"/>
    <s v="WVP"/>
    <s v="Reste Zipfel"/>
    <n v="61"/>
    <s v="WVP"/>
    <s v="Reste Zipfel"/>
    <n v="18"/>
    <n v="61"/>
    <d v="2021-09-30T00:00:00"/>
    <s v="Wurstschlaufe"/>
    <m/>
    <s v="Reste Zipfel"/>
  </r>
  <r>
    <s v="BU3"/>
    <n v="275"/>
    <d v="2021-09-30T00:00:00"/>
    <s v="RW"/>
    <x v="208"/>
    <s v="Schimmel"/>
    <s v="Rest"/>
    <s v="wurde nicht eingesetzt"/>
    <n v="39"/>
    <s v="Produkte"/>
    <s v="BUs"/>
    <s v="Symptome"/>
    <s v="0"/>
    <s v="Bu3"/>
    <s v="RS natur gourmet"/>
    <n v="12"/>
    <s v="Bu3"/>
    <s v="RS natur gourmet"/>
    <n v="275"/>
    <n v="12"/>
    <d v="2021-09-30T00:00:00"/>
    <s v="Rest"/>
    <s v="wurde nicht eingesetzt"/>
    <s v="RS natur gourmet"/>
  </r>
  <r>
    <s v="BU3"/>
    <n v="50"/>
    <d v="2021-09-30T00:00:00"/>
    <s v="ABS"/>
    <x v="209"/>
    <s v="Linienbezogen"/>
    <s v="Maschinenabfall"/>
    <s v="-"/>
    <n v="39"/>
    <s v="Produkte"/>
    <s v="BUs"/>
    <s v="Symptome"/>
    <s v="0"/>
    <s v="Bu3"/>
    <s v="Walnusstraum"/>
    <n v="30"/>
    <s v="Bu3"/>
    <s v="Walnusstraum"/>
    <n v="50"/>
    <n v="30"/>
    <d v="2021-09-30T00:00:00"/>
    <m/>
    <m/>
    <s v="Walnusstraum"/>
  </r>
  <r>
    <s v="BU1"/>
    <n v="10"/>
    <d v="2021-10-01T00:00:00"/>
    <s v="ganze Würste"/>
    <x v="210"/>
    <s v="Linienbezogen"/>
    <s v="Darm geplatzt"/>
    <s v="-"/>
    <n v="39"/>
    <s v="Produkte"/>
    <s v="BUs"/>
    <s v="Symptome"/>
    <s v="0"/>
    <s v="Räucherei"/>
    <s v="ganze Wurst BDK"/>
    <n v="34"/>
    <s v="Räucherei"/>
    <s v="ganze Wurst BDK"/>
    <n v="10"/>
    <n v="34"/>
    <d v="2021-10-01T00:00:00"/>
    <m/>
    <m/>
    <s v="ganze Wurst BDK"/>
  </r>
  <r>
    <s v="BU1"/>
    <n v="10"/>
    <d v="2021-10-01T00:00:00"/>
    <s v="ganze Würste"/>
    <x v="211"/>
    <s v="Linienbezogen"/>
    <s v="Darm geplatzt"/>
    <s v="-"/>
    <n v="39"/>
    <s v="Produkte"/>
    <s v="BUs"/>
    <s v="Symptome"/>
    <s v="0"/>
    <s v="Räucherei"/>
    <s v="ganze Wurst Räucher"/>
    <n v="34"/>
    <s v="Räucherei"/>
    <s v="ganze Wurst Räucher"/>
    <n v="10"/>
    <n v="34"/>
    <d v="2021-10-01T00:00:00"/>
    <m/>
    <m/>
    <s v="ganze Wurst Räucher"/>
  </r>
  <r>
    <s v="Rest"/>
    <n v="10"/>
    <d v="2021-10-01T00:00:00"/>
    <s v="Qualitätssicherung"/>
    <x v="16"/>
    <s v="Qualitätssicherung"/>
    <s v="Laborprobe"/>
    <s v="Laborprobe"/>
    <n v="39"/>
    <s v="Produkte"/>
    <s v="BUs"/>
    <s v="Symptome"/>
    <s v="0"/>
    <s v="Labor"/>
    <s v="Laborproben"/>
    <n v="73"/>
    <s v="Labor"/>
    <s v="Laborproben"/>
    <n v="10"/>
    <n v="73"/>
    <d v="2021-10-01T00:00:00"/>
    <s v="Laborprobe"/>
    <s v="Laborprobe"/>
    <s v="Laborproben"/>
  </r>
  <r>
    <s v="Rest"/>
    <n v="70"/>
    <d v="2021-10-01T00:00:00"/>
    <s v="Qualitätssicherung"/>
    <x v="25"/>
    <s v="Qualitätssicherung"/>
    <s v="Rückstellproben"/>
    <s v="Rückstellproben"/>
    <n v="39"/>
    <s v="Produkte"/>
    <s v="BUs"/>
    <s v="Symptome"/>
    <s v="0"/>
    <s v="Labor"/>
    <s v="Rückstellproben"/>
    <n v="70"/>
    <s v="Labor"/>
    <s v="Rückstellproben"/>
    <n v="70"/>
    <n v="70"/>
    <d v="2021-10-01T00:00:00"/>
    <s v="Rückstellproben"/>
    <s v="Rückstellproben"/>
    <s v="Rückstellproben"/>
  </r>
  <r>
    <s v="Rest"/>
    <n v="163"/>
    <d v="2021-10-01T00:00:00"/>
    <s v="Qualitätssicherung"/>
    <x v="25"/>
    <s v="Qualitätssicherung"/>
    <s v="Rückstellproben"/>
    <s v="-"/>
    <n v="39"/>
    <s v="Produkte"/>
    <s v="BUs"/>
    <s v="Symptome"/>
    <s v="0"/>
    <s v="Labor"/>
    <s v="Rückstellproben"/>
    <n v="70"/>
    <s v="Labor"/>
    <s v="Rückstellproben"/>
    <n v="163"/>
    <n v="70"/>
    <d v="2021-10-01T00:00:00"/>
    <m/>
    <m/>
    <s v="Rückstellproben"/>
  </r>
  <r>
    <s v="Rest"/>
    <n v="20"/>
    <d v="2021-10-01T00:00:00"/>
    <s v="Rest"/>
    <x v="212"/>
    <s v="Qualitätssicherung"/>
    <s v="Laborprobe"/>
    <s v="Laborprobe"/>
    <n v="39"/>
    <s v="Produkte"/>
    <s v="BUs"/>
    <s v="Symptome"/>
    <s v="0"/>
    <s v="Labor"/>
    <s v="SKZ Ammerland Block"/>
    <n v="73"/>
    <s v="Labor"/>
    <s v="SKZ Ammerland Block"/>
    <n v="20"/>
    <n v="73"/>
    <d v="2021-10-01T00:00:00"/>
    <s v="Laborprobe"/>
    <s v="Laborprobe"/>
    <s v="SKZ Ammerland Block"/>
  </r>
  <r>
    <s v="BU1"/>
    <n v="641"/>
    <d v="2021-10-04T00:00:00"/>
    <s v="Offen ungeschält VOS"/>
    <x v="43"/>
    <s v="Schimmel"/>
    <s v="keine Verarbeitung"/>
    <s v="-"/>
    <n v="40"/>
    <s v="Produkte"/>
    <s v="BUs"/>
    <s v="Symptome"/>
    <n v="320.5"/>
    <s v="Schmelze"/>
    <n v="29500498"/>
    <n v="12"/>
    <s v="Schmelze"/>
    <n v="29500498"/>
    <n v="641"/>
    <n v="12"/>
    <d v="2021-10-04T00:00:00"/>
    <s v="keine Verarbeitung"/>
    <s v="-"/>
    <s v="VOS Räucher Natur Natri"/>
  </r>
  <r>
    <s v="BU3"/>
    <n v="178"/>
    <d v="2021-10-04T00:00:00"/>
    <s v="Offen ungeschält VOS"/>
    <x v="27"/>
    <s v="Schimmel"/>
    <s v="VOS &gt; Einsatz"/>
    <s v="-"/>
    <n v="40"/>
    <s v="Produkte"/>
    <s v="BUs"/>
    <s v="Symptome"/>
    <n v="89"/>
    <s v="BU3"/>
    <n v="29500528"/>
    <n v="12"/>
    <s v="BU3"/>
    <n v="29500528"/>
    <n v="178"/>
    <n v="12"/>
    <d v="2021-10-04T00:00:00"/>
    <s v="VOS &gt; Einsatz"/>
    <s v="-"/>
    <s v="VOS Räucher Schinken Vo"/>
  </r>
  <r>
    <s v="BU3"/>
    <n v="547"/>
    <d v="2021-10-04T00:00:00"/>
    <s v="Offen ungeschält VOS"/>
    <x v="213"/>
    <s v="Schimmel"/>
    <s v="Rest"/>
    <s v="Fehlproduktion/unterbefüllt"/>
    <n v="40"/>
    <s v="Produkte"/>
    <s v="BUs"/>
    <s v="Symptome"/>
    <n v="273.5"/>
    <s v="BU3"/>
    <n v="29500565"/>
    <n v="12"/>
    <s v="BU3"/>
    <n v="29500565"/>
    <n v="547"/>
    <n v="12"/>
    <d v="2021-10-04T00:00:00"/>
    <s v="Rest"/>
    <s v="Fehlproduktion/unterbefüllt"/>
    <s v="VOS Räucher Vorschmelzr"/>
  </r>
  <r>
    <s v="BU4"/>
    <n v="2"/>
    <d v="2021-10-04T00:00:00"/>
    <s v="Offen ungeschält ABS"/>
    <x v="214"/>
    <s v="keinen Verwendungszweck"/>
    <s v="keinen Verwendungszweck"/>
    <s v="-"/>
    <n v="40"/>
    <s v="Produkte"/>
    <s v="BUs"/>
    <s v="Symptome"/>
    <n v="2"/>
    <s v="BU4"/>
    <n v="29500887"/>
    <n v="61"/>
    <s v="BU4"/>
    <n v="29500887"/>
    <n v="2"/>
    <n v="61"/>
    <d v="2021-10-04T00:00:00"/>
    <m/>
    <s v="-"/>
    <s v="ABS ZIEGE-GOU"/>
  </r>
  <r>
    <s v="BU4"/>
    <n v="15"/>
    <d v="2021-10-04T00:00:00"/>
    <s v="Offen ungeschält ABS"/>
    <x v="121"/>
    <s v="keinen Verwendungszweck"/>
    <s v="keinen Verwendungszweck"/>
    <s v="-"/>
    <n v="40"/>
    <s v="Produkte"/>
    <s v="BUs"/>
    <s v="Symptome"/>
    <n v="0.15"/>
    <s v="BU4"/>
    <n v="29500892"/>
    <n v="61"/>
    <s v="BU4"/>
    <n v="29500892"/>
    <n v="15"/>
    <n v="61"/>
    <d v="2021-10-04T00:00:00"/>
    <m/>
    <s v="-"/>
    <s v="ABS BLU-FOU"/>
  </r>
  <r>
    <s v="BU4"/>
    <n v="9"/>
    <d v="2021-10-04T00:00:00"/>
    <s v="Offen ungeschält ABS"/>
    <x v="64"/>
    <s v="keinen Verwendungszweck"/>
    <s v="keinen Verwendungszweck"/>
    <s v="-"/>
    <n v="40"/>
    <s v="Produkte"/>
    <s v="BUs"/>
    <s v="Symptome"/>
    <n v="0.09"/>
    <s v="BU4"/>
    <n v="29500906"/>
    <n v="61"/>
    <s v="BU4"/>
    <n v="29500906"/>
    <n v="9"/>
    <n v="61"/>
    <d v="2021-10-04T00:00:00"/>
    <m/>
    <s v="-"/>
    <s v="ABS SCH-PAUL"/>
  </r>
  <r>
    <s v="BU4"/>
    <n v="12"/>
    <d v="2021-10-04T00:00:00"/>
    <s v="Offen ungeschält ABS"/>
    <x v="104"/>
    <s v="keinen Verwendungszweck"/>
    <s v="keinen Verwendungszweck"/>
    <s v="-"/>
    <n v="40"/>
    <s v="Produkte"/>
    <s v="BUs"/>
    <s v="Symptome"/>
    <n v="0.12"/>
    <s v="BU4"/>
    <n v="29500910"/>
    <n v="61"/>
    <s v="BU4"/>
    <n v="29500910"/>
    <n v="12"/>
    <n v="61"/>
    <d v="2021-10-04T00:00:00"/>
    <m/>
    <s v="-"/>
    <s v="ABS Unser Blütenkäse"/>
  </r>
  <r>
    <s v="BU1"/>
    <n v="28"/>
    <d v="2021-10-04T00:00:00"/>
    <s v="Vorschmelz"/>
    <x v="45"/>
    <s v="Rest"/>
    <s v="geschälte Rinde"/>
    <s v="-"/>
    <n v="40"/>
    <s v="Produkte"/>
    <s v="BUs"/>
    <s v="Symptome"/>
    <n v="0.28000000000000003"/>
    <s v="RWV"/>
    <n v="29500917"/>
    <n v="60"/>
    <s v="RWV"/>
    <n v="29500917"/>
    <n v="28"/>
    <n v="60"/>
    <d v="2021-10-04T00:00:00"/>
    <s v="geschälte Rinde"/>
    <s v="-"/>
    <s v="VOS-ABS ENTSORGUNG"/>
  </r>
  <r>
    <s v="BU1"/>
    <n v="62"/>
    <d v="2021-10-04T00:00:00"/>
    <s v="Vorschmelz"/>
    <x v="45"/>
    <s v="Rest"/>
    <s v="geschälte Rinde"/>
    <s v="-"/>
    <n v="40"/>
    <s v="Produkte"/>
    <s v="BUs"/>
    <s v="Symptome"/>
    <n v="0.62"/>
    <s v="RWV"/>
    <n v="29500917"/>
    <n v="60"/>
    <s v="RWV"/>
    <n v="29500917"/>
    <n v="62"/>
    <n v="60"/>
    <d v="2021-10-04T00:00:00"/>
    <s v="geschälte Rinde"/>
    <s v="-"/>
    <s v="VOS-ABS ENTSORGUNG"/>
  </r>
  <r>
    <s v="BU1"/>
    <n v="97"/>
    <d v="2021-10-04T00:00:00"/>
    <s v="Offen ungeschält VOS"/>
    <x v="150"/>
    <s v="Schimmel"/>
    <s v="keine Verarbeitung"/>
    <s v="-"/>
    <n v="40"/>
    <s v="Produkte"/>
    <s v="BUs"/>
    <s v="Symptome"/>
    <n v="48.5"/>
    <s v="Abfüllung"/>
    <n v="29500918"/>
    <n v="12"/>
    <s v="Abfüllung"/>
    <n v="29500918"/>
    <n v="97"/>
    <n v="12"/>
    <d v="2021-10-04T00:00:00"/>
    <s v="keine Verarbeitung"/>
    <s v="-"/>
    <s v="VOS SKZ-GOU"/>
  </r>
  <r>
    <s v="BU1"/>
    <n v="33"/>
    <d v="2021-10-04T00:00:00"/>
    <s v="Offen ungeschält VOS"/>
    <x v="2"/>
    <s v="Schimmel"/>
    <s v="keine Verarbeitung"/>
    <s v="Produktion unregelmäßig"/>
    <n v="40"/>
    <s v="Produkte"/>
    <s v="BUs"/>
    <s v="Symptome"/>
    <n v="16.5"/>
    <s v="Abfüllung"/>
    <n v="29500939"/>
    <n v="12"/>
    <s v="Abfüllung"/>
    <n v="29500939"/>
    <n v="33"/>
    <n v="12"/>
    <d v="2021-10-04T00:00:00"/>
    <s v="keine Verarbeitung"/>
    <s v="Produktion unregelmäßig"/>
    <s v="VOS URW-GRS-KRÄU OGT"/>
  </r>
  <r>
    <s v="BU1"/>
    <n v="75"/>
    <d v="2021-10-04T00:00:00"/>
    <s v="Offen ungeschält VOS"/>
    <x v="190"/>
    <s v="Schimmel"/>
    <s v="keine Verarbeitung"/>
    <s v="-"/>
    <n v="40"/>
    <s v="Produkte"/>
    <s v="BUs"/>
    <s v="Symptome"/>
    <n v="37.5"/>
    <s v="Schmelze"/>
    <n v="29500945"/>
    <n v="12"/>
    <s v="Schmelze"/>
    <n v="29500945"/>
    <n v="75"/>
    <n v="12"/>
    <d v="2021-10-04T00:00:00"/>
    <s v="keine Verarbeitung"/>
    <s v="-"/>
    <s v="VOS URW-SCHI-NAT"/>
  </r>
  <r>
    <s v="BU1"/>
    <n v="52"/>
    <d v="2021-10-04T00:00:00"/>
    <s v="Offen ungeschält VOS"/>
    <x v="215"/>
    <s v="Schimmel"/>
    <s v="keine Verarbeitung"/>
    <s v="-"/>
    <n v="40"/>
    <s v="Produkte"/>
    <s v="BUs"/>
    <s v="Symptome"/>
    <s v="0"/>
    <s v="Abfüllung"/>
    <n v="29500946"/>
    <n v="12"/>
    <s v="Abfüllung"/>
    <n v="29500946"/>
    <n v="52"/>
    <n v="12"/>
    <d v="2021-10-04T00:00:00"/>
    <s v="keine Verarbeitung"/>
    <s v="-"/>
    <s v="VOS URW-JALA-NAT"/>
  </r>
  <r>
    <s v="BU3"/>
    <n v="117"/>
    <d v="2021-10-04T00:00:00"/>
    <s v="Offen ungeschält ABS"/>
    <x v="30"/>
    <s v="Linienbezogen"/>
    <s v="gemischtes Produkt"/>
    <s v="-"/>
    <n v="40"/>
    <s v="Produkte"/>
    <s v="BUs"/>
    <s v="Symptome"/>
    <n v="117"/>
    <s v="L33"/>
    <n v="29501003"/>
    <n v="81"/>
    <s v="L33"/>
    <n v="29501003"/>
    <n v="117"/>
    <n v="81"/>
    <d v="2021-10-04T00:00:00"/>
    <m/>
    <m/>
    <s v="ABS CHED-PF-KRÄUK gemis"/>
  </r>
  <r>
    <s v="BU4"/>
    <n v="13"/>
    <d v="2021-10-04T00:00:00"/>
    <s v="Offen ungeschält ABS"/>
    <x v="68"/>
    <s v="keinen Verwendungszweck"/>
    <s v="keinen Verwendungszweck"/>
    <s v="-"/>
    <n v="40"/>
    <s v="Produkte"/>
    <s v="BUs"/>
    <s v="Symptome"/>
    <n v="19.5"/>
    <s v="BU4"/>
    <n v="29501009"/>
    <n v="61"/>
    <s v="BU4"/>
    <n v="29501009"/>
    <n v="13"/>
    <n v="61"/>
    <d v="2021-10-04T00:00:00"/>
    <m/>
    <s v="-"/>
    <s v="ABS Whisky-Nuts"/>
  </r>
  <r>
    <s v="BU4"/>
    <n v="6"/>
    <d v="2021-10-04T00:00:00"/>
    <s v="Offen ungeschält VOS"/>
    <x v="56"/>
    <s v="keinen Verwendungszweck"/>
    <s v="keinen Verwendungszweck"/>
    <s v="-"/>
    <n v="40"/>
    <s v="Produkte"/>
    <s v="BUs"/>
    <s v="Symptome"/>
    <n v="3"/>
    <s v="BU4"/>
    <n v="29501020"/>
    <n v="61"/>
    <s v="BU4"/>
    <n v="29501020"/>
    <n v="6"/>
    <n v="61"/>
    <d v="2021-10-04T00:00:00"/>
    <m/>
    <s v="-"/>
    <s v="VOS WAL-THEKE"/>
  </r>
  <r>
    <s v="BU4"/>
    <n v="432"/>
    <d v="2021-10-04T00:00:00"/>
    <s v="Offen ungeschält ABS"/>
    <x v="124"/>
    <s v="keinen Verwendungszweck"/>
    <s v="keinen Verwendungszweck"/>
    <s v="-"/>
    <n v="40"/>
    <s v="Produkte"/>
    <s v="BUs"/>
    <s v="Symptome"/>
    <n v="4.3200000000000002E-2"/>
    <s v="BU4"/>
    <n v="29501023"/>
    <n v="61"/>
    <s v="BU4"/>
    <n v="29501023"/>
    <n v="432"/>
    <n v="61"/>
    <d v="2021-10-04T00:00:00"/>
    <m/>
    <s v="-"/>
    <s v="ABS CAMBOZOLA"/>
  </r>
  <r>
    <s v="BU4"/>
    <n v="6"/>
    <d v="2021-10-04T00:00:00"/>
    <s v="Offen ungeschält ABS"/>
    <x v="4"/>
    <s v="keinen Verwendungszweck"/>
    <s v="keinen Verwendungszweck"/>
    <s v="-"/>
    <n v="40"/>
    <s v="Produkte"/>
    <s v="BUs"/>
    <s v="Symptome"/>
    <n v="6.0000000000000006E-4"/>
    <s v="BU4"/>
    <n v="29501028"/>
    <n v="61"/>
    <s v="BU4"/>
    <n v="29501028"/>
    <n v="6"/>
    <n v="61"/>
    <d v="2021-10-04T00:00:00"/>
    <m/>
    <s v="-"/>
    <s v="ABS KELLERGEIST"/>
  </r>
  <r>
    <s v="BU3"/>
    <n v="29"/>
    <d v="2021-10-04T00:00:00"/>
    <s v="Offen ungeschält ABS"/>
    <x v="18"/>
    <s v="Rest"/>
    <s v="Schmutz"/>
    <s v="-"/>
    <n v="40"/>
    <s v="Produkte"/>
    <s v="BUs"/>
    <s v="Symptome"/>
    <n v="29"/>
    <s v="L33"/>
    <n v="29501032"/>
    <n v="42"/>
    <s v="L33"/>
    <n v="29501032"/>
    <n v="29"/>
    <n v="42"/>
    <d v="2021-10-04T00:00:00"/>
    <m/>
    <m/>
    <s v="ABS CHED-ROT MIT ß-CARO"/>
  </r>
  <r>
    <s v="BU3"/>
    <n v="195"/>
    <d v="2021-10-04T00:00:00"/>
    <s v="Offen ungeschält VOS"/>
    <x v="33"/>
    <s v="Schimmel"/>
    <s v="VOS &gt; Einsatz"/>
    <s v="-"/>
    <n v="40"/>
    <s v="Produkte"/>
    <s v="BUs"/>
    <s v="Symptome"/>
    <n v="97.5"/>
    <s v="BU3"/>
    <n v="29501055"/>
    <n v="12"/>
    <s v="BU3"/>
    <n v="29501055"/>
    <n v="195"/>
    <n v="12"/>
    <d v="2021-10-04T00:00:00"/>
    <s v="VOS &gt; Einsatz"/>
    <s v="-"/>
    <s v="VOS RW BUN-PF"/>
  </r>
  <r>
    <s v="Verkauf"/>
    <n v="386"/>
    <d v="2021-10-04T00:00:00"/>
    <s v="Offen Endstücke"/>
    <x v="36"/>
    <s v="Schimmel"/>
    <s v="keinen Abnehmer/kein Schälpersonal"/>
    <s v="-"/>
    <n v="40"/>
    <s v="Produkte"/>
    <s v="BUs"/>
    <s v="Symptome"/>
    <n v="193"/>
    <s v="Verkauf"/>
    <n v="29501070"/>
    <n v="12"/>
    <s v="Verkauf"/>
    <n v="29501070"/>
    <n v="386"/>
    <n v="12"/>
    <d v="2021-10-04T00:00:00"/>
    <s v="keinen Abnehmer/kein Schälpersonal"/>
    <s v="-"/>
    <s v="VOS GRW-SCHI-NAT ENDSTÜ"/>
  </r>
  <r>
    <s v="BU3"/>
    <n v="289"/>
    <d v="2021-10-04T00:00:00"/>
    <s v="Vakuumierter VOS ungeschält"/>
    <x v="154"/>
    <s v="Schimmel"/>
    <s v="VOS &gt; Einsatz"/>
    <s v="-"/>
    <n v="40"/>
    <s v="Produkte"/>
    <s v="BUs"/>
    <s v="Symptome"/>
    <n v="148.54599999999999"/>
    <s v="BU3"/>
    <n v="49500143"/>
    <n v="12"/>
    <s v="BU3"/>
    <n v="49500143"/>
    <n v="289"/>
    <n v="12"/>
    <d v="2021-10-04T00:00:00"/>
    <s v="VOS &gt; Einsatz"/>
    <m/>
    <s v="VOS GRW-NATUR-VAKU / Er"/>
  </r>
  <r>
    <s v="BU3"/>
    <n v="1266"/>
    <d v="2021-10-04T00:00:00"/>
    <s v="Vakuumierter VOS ungeschält"/>
    <x v="153"/>
    <s v="Schimmel"/>
    <s v="VOS &gt; Einsatz"/>
    <s v="-"/>
    <n v="40"/>
    <s v="Produkte"/>
    <s v="BUs"/>
    <s v="Symptome"/>
    <n v="650.72400000000005"/>
    <s v="BU3"/>
    <n v="49500147"/>
    <n v="12"/>
    <s v="BU3"/>
    <n v="49500147"/>
    <n v="1266"/>
    <n v="12"/>
    <d v="2021-10-04T00:00:00"/>
    <s v="VOS &gt; Einsatz"/>
    <s v="-"/>
    <s v="VOS RW-NATUR-EXTRA-VAKU"/>
  </r>
  <r>
    <s v="Verkauf"/>
    <n v="684"/>
    <d v="2021-10-04T00:00:00"/>
    <s v="ABS"/>
    <x v="216"/>
    <s v="Schimmel"/>
    <s v="keinen Abnehmer"/>
    <s v="-"/>
    <n v="40"/>
    <s v="Produkte"/>
    <s v="BUs"/>
    <s v="Symptome"/>
    <n v="715.25880000000006"/>
    <s v="Verkauf"/>
    <n v="59500051"/>
    <n v="12"/>
    <s v="Verkauf"/>
    <n v="59500051"/>
    <n v="684"/>
    <n v="12"/>
    <d v="2021-10-04T00:00:00"/>
    <s v="keinen Abnehmer"/>
    <s v="-"/>
    <s v="Abschnitte Landkäse Ber"/>
  </r>
  <r>
    <s v="BU3"/>
    <n v="47"/>
    <d v="2021-10-04T00:00:00"/>
    <s v="-"/>
    <x v="23"/>
    <s v="Linienbezogen"/>
    <s v="Maschinenabfall"/>
    <s v="-"/>
    <n v="40"/>
    <s v="Produkte"/>
    <s v="BUs"/>
    <s v="Symptome"/>
    <s v="0"/>
    <s v="L16"/>
    <s v="Maschinenabfall"/>
    <n v="30"/>
    <s v="L16"/>
    <s v="Maschinenabfall"/>
    <n v="47"/>
    <n v="30"/>
    <d v="2021-10-04T00:00:00"/>
    <m/>
    <s v="-"/>
    <s v="Maschinenabfall"/>
  </r>
  <r>
    <s v="BU1"/>
    <n v="180"/>
    <d v="2021-10-04T00:00:00"/>
    <s v="Diverses"/>
    <x v="13"/>
    <s v="Linienbezogen"/>
    <s v="Maschinenabfall"/>
    <s v="-"/>
    <n v="40"/>
    <s v="Produkte"/>
    <s v="BUs"/>
    <s v="Symptome"/>
    <s v="0"/>
    <s v="Abfüllung"/>
    <s v="Diverses"/>
    <n v="30"/>
    <s v="Abfüllung"/>
    <s v="Diverses"/>
    <n v="180"/>
    <n v="30"/>
    <d v="2021-10-04T00:00:00"/>
    <m/>
    <s v="-"/>
    <s v="Diverses"/>
  </r>
  <r>
    <s v="Rest"/>
    <n v="14"/>
    <d v="2021-10-04T00:00:00"/>
    <s v="Diverses"/>
    <x v="13"/>
    <s v="Qualitätssicherung"/>
    <s v="Sensorik"/>
    <s v="-"/>
    <n v="40"/>
    <s v="Produkte"/>
    <s v="BUs"/>
    <s v="Symptome"/>
    <s v="0"/>
    <s v="QM"/>
    <s v="Diverses"/>
    <n v="74"/>
    <s v="QM"/>
    <s v="Diverses"/>
    <n v="14"/>
    <n v="74"/>
    <d v="2021-10-04T00:00:00"/>
    <s v="Sensorik"/>
    <s v="-"/>
    <s v="Diverses"/>
  </r>
  <r>
    <s v="BU1"/>
    <n v="20"/>
    <d v="2021-10-04T00:00:00"/>
    <s v="Diverses"/>
    <x v="13"/>
    <s v="Linienbezogen"/>
    <s v="Clip gerissen"/>
    <s v="-"/>
    <n v="40"/>
    <s v="Produkte"/>
    <s v="BUs"/>
    <s v="Symptome"/>
    <s v="0"/>
    <s v="Abfüllung"/>
    <s v="Diverses"/>
    <n v="31"/>
    <s v="Abfüllung"/>
    <s v="Diverses"/>
    <n v="20"/>
    <n v="31"/>
    <d v="2021-10-04T00:00:00"/>
    <m/>
    <s v="-"/>
    <s v="Diverses"/>
  </r>
  <r>
    <s v="BU2"/>
    <n v="86"/>
    <d v="2021-10-04T00:00:00"/>
    <s v="Diverses"/>
    <x v="13"/>
    <s v="Linienbezogen"/>
    <s v="Maschinenabfall"/>
    <s v="-"/>
    <n v="40"/>
    <s v="Produkte"/>
    <s v="BUs"/>
    <s v="Symptome"/>
    <s v="0"/>
    <s v="BU2"/>
    <s v="Diverses"/>
    <n v="30"/>
    <s v="BU2"/>
    <s v="Diverses"/>
    <n v="86"/>
    <n v="30"/>
    <d v="2021-10-04T00:00:00"/>
    <m/>
    <m/>
    <s v="Diverses"/>
  </r>
  <r>
    <s v="BU3"/>
    <n v="65"/>
    <d v="2021-10-04T00:00:00"/>
    <s v="Diverses"/>
    <x v="13"/>
    <s v="Schimmel"/>
    <s v="VOS &gt; Einsatz"/>
    <s v="-"/>
    <n v="40"/>
    <s v="Produkte"/>
    <s v="BUs"/>
    <s v="Symptome"/>
    <s v="0"/>
    <s v="L16"/>
    <s v="Diverses"/>
    <n v="12"/>
    <s v="L16"/>
    <s v="Diverses"/>
    <n v="65"/>
    <n v="12"/>
    <d v="2021-10-04T00:00:00"/>
    <s v="VOS &gt; Einsatz"/>
    <s v="-"/>
    <s v="Diverses"/>
  </r>
  <r>
    <s v="Rest"/>
    <n v="26"/>
    <d v="2021-10-04T00:00:00"/>
    <s v="Diverses"/>
    <x v="13"/>
    <s v="Qualitätssicherung"/>
    <s v="Einwaage Labor"/>
    <s v="Einwaage Labor"/>
    <n v="40"/>
    <s v="Produkte"/>
    <s v="BUs"/>
    <s v="Symptome"/>
    <s v="0"/>
    <s v="Labor"/>
    <s v="Diverses"/>
    <n v="71"/>
    <s v="Labor"/>
    <s v="Diverses"/>
    <n v="26"/>
    <n v="71"/>
    <d v="2021-10-04T00:00:00"/>
    <s v="Einwaage Labor"/>
    <s v="Einwaage Labor"/>
    <s v="Diverses"/>
  </r>
  <r>
    <s v="Rest"/>
    <n v="4"/>
    <d v="2021-10-04T00:00:00"/>
    <s v="Qualitätssicherung"/>
    <x v="16"/>
    <s v="Qualitätssicherung"/>
    <s v="Laborprobe"/>
    <s v="-"/>
    <n v="40"/>
    <s v="Produkte"/>
    <s v="BUs"/>
    <s v="Symptome"/>
    <s v="0"/>
    <s v="Labor"/>
    <s v="Laborproben"/>
    <n v="73"/>
    <s v="Labor"/>
    <s v="Laborproben"/>
    <n v="4"/>
    <n v="73"/>
    <d v="2021-10-04T00:00:00"/>
    <s v="Laborprobe"/>
    <s v="-"/>
    <s v="Laborproben"/>
  </r>
  <r>
    <s v="BU3"/>
    <n v="8"/>
    <d v="2021-10-04T00:00:00"/>
    <s v="Rest"/>
    <x v="131"/>
    <s v="keinen Verwendungszweck"/>
    <s v="Wurstschlaufe"/>
    <s v="-"/>
    <n v="40"/>
    <s v="Produkte"/>
    <s v="BUs"/>
    <s v="Symptome"/>
    <s v="0"/>
    <s v="WVP"/>
    <s v="Reste Zipfel"/>
    <n v="61"/>
    <s v="WVP"/>
    <s v="Reste Zipfel"/>
    <n v="8"/>
    <n v="61"/>
    <d v="2021-10-04T00:00:00"/>
    <s v="Wurstschlaufe"/>
    <s v="-"/>
    <s v="Reste Zipfel"/>
  </r>
  <r>
    <s v="Rest"/>
    <n v="49.7"/>
    <d v="2021-10-04T00:00:00"/>
    <s v="Qualitätssicherung"/>
    <x v="25"/>
    <s v="Qualitätssicherung"/>
    <s v="Rückstellproben"/>
    <s v="-"/>
    <n v="40"/>
    <s v="Produkte"/>
    <s v="BUs"/>
    <s v="Symptome"/>
    <s v="0"/>
    <s v="Labor"/>
    <s v="Rückstellproben"/>
    <n v="70"/>
    <s v="Labor"/>
    <s v="Rückstellproben"/>
    <n v="49.7"/>
    <n v="70"/>
    <d v="2021-10-04T00:00:00"/>
    <s v="Rückstellproben"/>
    <s v="-"/>
    <s v="Rückstellproben"/>
  </r>
  <r>
    <s v="Rest"/>
    <n v="93"/>
    <d v="2021-10-04T00:00:00"/>
    <s v="Qualitätssicherung"/>
    <x v="25"/>
    <s v="Qualitätssicherung"/>
    <s v="Rückstellproben"/>
    <s v="-"/>
    <n v="40"/>
    <s v="Produkte"/>
    <s v="BUs"/>
    <s v="Symptome"/>
    <s v="0"/>
    <s v="Labor"/>
    <s v="Rückstellproben"/>
    <n v="70"/>
    <s v="Labor"/>
    <s v="Rückstellproben"/>
    <n v="93"/>
    <n v="70"/>
    <d v="2021-10-04T00:00:00"/>
    <s v="Rückstellproben"/>
    <s v="-"/>
    <s v="Rückstellproben"/>
  </r>
  <r>
    <s v="BU1"/>
    <n v="21"/>
    <d v="2021-10-04T00:00:00"/>
    <s v="RW"/>
    <x v="217"/>
    <s v="Rest"/>
    <s v="geschälte Rinde"/>
    <s v="-"/>
    <n v="40"/>
    <s v="Produkte"/>
    <s v="BUs"/>
    <s v="Symptome"/>
    <s v="0"/>
    <s v="RWV"/>
    <s v="RW"/>
    <n v="60"/>
    <s v="RWV"/>
    <s v="RW"/>
    <n v="21"/>
    <n v="60"/>
    <d v="2021-10-04T00:00:00"/>
    <s v="geschälte Rinde"/>
    <s v="-"/>
    <s v="RW"/>
  </r>
  <r>
    <s v="BU3"/>
    <n v="52"/>
    <d v="2021-10-04T00:00:00"/>
    <s v="Offen ungeschält ABS"/>
    <x v="30"/>
    <s v="Linienbezogen"/>
    <s v="gemischtes Produkt"/>
    <s v="-"/>
    <n v="40"/>
    <s v="Produkte"/>
    <s v="BUs"/>
    <s v="Symptome"/>
    <n v="52"/>
    <s v="L9"/>
    <n v="29501003"/>
    <n v="81"/>
    <s v="L9"/>
    <n v="29501003"/>
    <n v="52"/>
    <n v="81"/>
    <d v="2021-10-04T00:00:00"/>
    <m/>
    <s v="-"/>
    <s v="ABS CHED-PF-KRÄUK gemis"/>
  </r>
  <r>
    <s v="BU3"/>
    <n v="82"/>
    <d v="2021-10-04T00:00:00"/>
    <s v="-"/>
    <x v="23"/>
    <s v="Linienbezogen"/>
    <s v="Maschinenabfall"/>
    <s v="-"/>
    <n v="40"/>
    <s v="Produkte"/>
    <s v="BUs"/>
    <s v="Symptome"/>
    <s v="0"/>
    <s v="L9"/>
    <s v="Maschinenabfall"/>
    <n v="30"/>
    <s v="L9"/>
    <s v="Maschinenabfall"/>
    <n v="82"/>
    <n v="30"/>
    <d v="2021-10-04T00:00:00"/>
    <m/>
    <s v="-"/>
    <s v="Maschinenabfall"/>
  </r>
  <r>
    <s v="BU3"/>
    <n v="9"/>
    <d v="2021-10-04T00:00:00"/>
    <s v="RW"/>
    <x v="47"/>
    <s v="Schimmel"/>
    <s v="VOS &gt; Einsatz"/>
    <s v="VOS &gt; Einsatz"/>
    <n v="40"/>
    <s v="Produkte"/>
    <s v="BUs"/>
    <s v="Symptome"/>
    <s v="0"/>
    <s v="WVP"/>
    <s v="RW natur"/>
    <n v="12"/>
    <s v="WVP"/>
    <s v="RW natur"/>
    <n v="9"/>
    <n v="12"/>
    <d v="2021-10-04T00:00:00"/>
    <s v="VOS &gt; Einsatz"/>
    <s v="VOS &gt; Einsatz"/>
    <s v="RW natur"/>
  </r>
  <r>
    <s v="BU3"/>
    <n v="22"/>
    <d v="2021-10-04T00:00:00"/>
    <s v="ABS"/>
    <x v="209"/>
    <s v="Linienbezogen"/>
    <s v="Maschinenabfall"/>
    <s v="-"/>
    <n v="40"/>
    <s v="Produkte"/>
    <s v="BUs"/>
    <s v="Symptome"/>
    <s v="0"/>
    <s v="BU3"/>
    <s v="Walnusstraum"/>
    <n v="30"/>
    <s v="BU3"/>
    <s v="Walnusstraum"/>
    <n v="22"/>
    <n v="30"/>
    <d v="2021-10-04T00:00:00"/>
    <m/>
    <s v="-"/>
    <s v="Walnusstraum"/>
  </r>
  <r>
    <s v="BU3"/>
    <n v="11"/>
    <d v="2021-10-05T00:00:00"/>
    <s v="Offen ungeschält VOS"/>
    <x v="173"/>
    <s v="Linienbezogen"/>
    <s v="Maschinenabfall"/>
    <s v="-"/>
    <n v="40"/>
    <s v="Produkte"/>
    <s v="BUs"/>
    <s v="Symptome"/>
    <n v="5.5"/>
    <s v="L9"/>
    <n v="29500613"/>
    <n v="30"/>
    <s v="L9"/>
    <n v="29500613"/>
    <n v="11"/>
    <n v="30"/>
    <d v="2021-10-05T00:00:00"/>
    <s v="Maschinenabfall"/>
    <s v="-"/>
    <s v="VOS Räucher extra natri"/>
  </r>
  <r>
    <s v="BU4"/>
    <n v="8"/>
    <d v="2021-10-05T00:00:00"/>
    <s v="Offen ungeschält ABS"/>
    <x v="60"/>
    <s v="keinen Verwendungszweck"/>
    <s v="keinen Verwendungszweck"/>
    <s v="-"/>
    <n v="40"/>
    <s v="Produkte"/>
    <s v="BUs"/>
    <s v="Symptome"/>
    <n v="16"/>
    <s v="Bu4"/>
    <n v="29500891"/>
    <n v="61"/>
    <s v="Bu4"/>
    <n v="29500891"/>
    <n v="8"/>
    <n v="61"/>
    <d v="2021-10-05T00:00:00"/>
    <m/>
    <s v="-"/>
    <s v="ABS PECO"/>
  </r>
  <r>
    <s v="BU4"/>
    <n v="22"/>
    <d v="2021-10-05T00:00:00"/>
    <s v="Offen ungeschält ABS"/>
    <x v="218"/>
    <s v="keinen Verwendungszweck"/>
    <s v="keinen Verwendungszweck"/>
    <s v="-"/>
    <n v="40"/>
    <s v="Produkte"/>
    <s v="BUs"/>
    <s v="Symptome"/>
    <n v="11"/>
    <s v="BU4"/>
    <n v="29500908"/>
    <n v="61"/>
    <s v="BU4"/>
    <n v="29500908"/>
    <n v="22"/>
    <n v="61"/>
    <d v="2021-10-05T00:00:00"/>
    <m/>
    <s v="-"/>
    <s v="ABS GRUY"/>
  </r>
  <r>
    <s v="BU1"/>
    <n v="49"/>
    <d v="2021-10-05T00:00:00"/>
    <s v="Vorschmelz"/>
    <x v="45"/>
    <s v="Rest"/>
    <s v="geschälte Rinde"/>
    <s v="-"/>
    <n v="40"/>
    <s v="Produkte"/>
    <s v="BUs"/>
    <s v="Symptome"/>
    <n v="0.49"/>
    <s v="RWV"/>
    <n v="29500917"/>
    <n v="60"/>
    <s v="RWV"/>
    <n v="29500917"/>
    <n v="49"/>
    <n v="60"/>
    <d v="2021-10-05T00:00:00"/>
    <s v="geschälte Rinde"/>
    <s v="-"/>
    <s v="VOS-ABS ENTSORGUNG"/>
  </r>
  <r>
    <s v="BU1"/>
    <n v="61"/>
    <d v="2021-10-05T00:00:00"/>
    <s v="Vorschmelz"/>
    <x v="45"/>
    <s v="Rest"/>
    <s v="geschälte Rinde"/>
    <s v="-"/>
    <n v="40"/>
    <s v="Produkte"/>
    <s v="BUs"/>
    <s v="Symptome"/>
    <n v="0.61"/>
    <s v="RWV"/>
    <n v="29500917"/>
    <n v="60"/>
    <s v="RWV"/>
    <n v="29500917"/>
    <n v="61"/>
    <n v="60"/>
    <d v="2021-10-05T00:00:00"/>
    <s v="geschälte Rinde"/>
    <s v="-"/>
    <s v="VOS-ABS ENTSORGUNG"/>
  </r>
  <r>
    <s v="BU1"/>
    <n v="18"/>
    <d v="2021-10-05T00:00:00"/>
    <s v="Offen ungeschält VOS"/>
    <x v="204"/>
    <s v="Schimmel"/>
    <s v="keine Verarbeitung"/>
    <s v="-"/>
    <n v="40"/>
    <s v="Produkte"/>
    <s v="BUs"/>
    <s v="Symptome"/>
    <n v="9"/>
    <s v="RWV"/>
    <n v="29500947"/>
    <n v="12"/>
    <s v="RWV"/>
    <n v="29500947"/>
    <n v="18"/>
    <n v="12"/>
    <d v="2021-10-05T00:00:00"/>
    <s v="keine Verarbeitung"/>
    <s v="-"/>
    <s v="VOS URW-NATUR-EXTRA"/>
  </r>
  <r>
    <s v="BU4"/>
    <n v="133"/>
    <d v="2021-10-05T00:00:00"/>
    <s v="Offen ungeschält ABS"/>
    <x v="72"/>
    <s v="keinen Verwendungszweck"/>
    <s v="keinen Verwendungszweck"/>
    <s v="-"/>
    <n v="40"/>
    <s v="Produkte"/>
    <s v="BUs"/>
    <s v="Symptome"/>
    <n v="1.3300000000000001E-2"/>
    <s v="Bu4"/>
    <n v="29501039"/>
    <n v="61"/>
    <s v="Bu4"/>
    <n v="29501039"/>
    <n v="133"/>
    <n v="61"/>
    <d v="2021-10-05T00:00:00"/>
    <m/>
    <s v="-"/>
    <s v="ABS OLD-AMSTERDAM"/>
  </r>
  <r>
    <s v="BU1"/>
    <n v="24"/>
    <d v="2021-10-05T00:00:00"/>
    <s v="Offen Zipfel"/>
    <x v="177"/>
    <s v="Schimmel"/>
    <s v="keine Verarbeitung"/>
    <s v="-"/>
    <n v="40"/>
    <s v="Produkte"/>
    <s v="BUs"/>
    <s v="Symptome"/>
    <n v="12"/>
    <s v="Schmelze"/>
    <n v="29501078"/>
    <n v="12"/>
    <s v="Schmelze"/>
    <n v="29501078"/>
    <n v="24"/>
    <n v="12"/>
    <d v="2021-10-05T00:00:00"/>
    <s v="keine Verarbeitung"/>
    <s v="-"/>
    <s v="VOS GRW-CHILI-NAT ZIPFE"/>
  </r>
  <r>
    <s v="BU4"/>
    <n v="55"/>
    <d v="2021-10-05T00:00:00"/>
    <s v="Offen ungeschält ABS"/>
    <x v="89"/>
    <s v="keinen Verwendungszweck"/>
    <s v="keinen Verwendungszweck"/>
    <s v="-"/>
    <n v="40"/>
    <s v="Produkte"/>
    <s v="BUs"/>
    <s v="Symptome"/>
    <n v="0.55000000000000004"/>
    <s v="Bu4"/>
    <n v="29501101"/>
    <n v="61"/>
    <s v="Bu4"/>
    <n v="29501101"/>
    <n v="55"/>
    <n v="61"/>
    <d v="2021-10-05T00:00:00"/>
    <m/>
    <s v="-"/>
    <s v="ABS BRIE-PAP"/>
  </r>
  <r>
    <s v="BU1"/>
    <n v="77.599999999999994"/>
    <d v="2021-10-05T00:00:00"/>
    <s v="Sammelnr. geschält"/>
    <x v="55"/>
    <s v="Schimmel"/>
    <s v="keine Verarbeitung"/>
    <s v="-"/>
    <n v="40"/>
    <s v="Produkte"/>
    <s v="BUs"/>
    <s v="Symptome"/>
    <n v="72.928479999999993"/>
    <s v="Schmelze"/>
    <n v="29600025"/>
    <n v="12"/>
    <s v="Schmelze"/>
    <n v="29600025"/>
    <n v="77.599999999999994"/>
    <n v="12"/>
    <d v="2021-10-05T00:00:00"/>
    <s v="keine Verarbeitung"/>
    <s v="-"/>
    <s v="VS Schinken geschält"/>
  </r>
  <r>
    <s v="BU1"/>
    <n v="23"/>
    <d v="2021-10-05T00:00:00"/>
    <s v="Sammelnr. geschält"/>
    <x v="7"/>
    <s v="Schimmel"/>
    <s v="keine Verarbeitung"/>
    <s v="-"/>
    <n v="40"/>
    <s v="Produkte"/>
    <s v="BUs"/>
    <s v="Symptome"/>
    <n v="21.438300000000002"/>
    <s v="Schmelze"/>
    <n v="29600027"/>
    <n v="12"/>
    <s v="Schmelze"/>
    <n v="29600027"/>
    <n v="23"/>
    <n v="12"/>
    <d v="2021-10-05T00:00:00"/>
    <s v="keine Verarbeitung"/>
    <s v="-"/>
    <s v="VS Chili geschält"/>
  </r>
  <r>
    <s v="BU4"/>
    <n v="325"/>
    <d v="2021-10-05T00:00:00"/>
    <s v="Vakuumierter ABS ungeschält"/>
    <x v="219"/>
    <s v="Schimmel"/>
    <s v="gesammelt für möglichen Einsatz"/>
    <s v="-"/>
    <n v="40"/>
    <s v="Produkte"/>
    <s v="BUs"/>
    <s v="Symptome"/>
    <n v="7.8"/>
    <s v="BU4"/>
    <n v="49500196"/>
    <n v="12"/>
    <s v="BU4"/>
    <n v="49500196"/>
    <n v="325"/>
    <n v="12"/>
    <d v="2021-10-05T00:00:00"/>
    <s v="gesammelt für möglichen Einsatz"/>
    <s v="-"/>
    <s v="ABS BLU-FOU-VAKU"/>
  </r>
  <r>
    <s v="BU2"/>
    <n v="15"/>
    <d v="2021-10-05T00:00:00"/>
    <s v="Rohware"/>
    <x v="21"/>
    <s v="Schimmel"/>
    <s v="Luftzieher/Folienriss durch Transport"/>
    <s v="-"/>
    <n v="40"/>
    <s v="Produkte"/>
    <s v="BUs"/>
    <s v="Symptome"/>
    <s v="0"/>
    <s v="Bu2"/>
    <s v="Blöcke"/>
    <n v="12"/>
    <s v="Bu2"/>
    <s v="Blöcke"/>
    <n v="15"/>
    <n v="12"/>
    <d v="2021-10-05T00:00:00"/>
    <s v="Luftzieher/Folienriss durch Transport"/>
    <s v="-"/>
    <s v="Blöcke"/>
  </r>
  <r>
    <s v="BU1"/>
    <n v="56"/>
    <d v="2021-10-05T00:00:00"/>
    <s v="Fertigware"/>
    <x v="220"/>
    <s v="Rest"/>
    <s v="Metall"/>
    <s v="-"/>
    <n v="40"/>
    <s v="Produkte"/>
    <s v="BUs"/>
    <s v="Symptome"/>
    <s v="0"/>
    <s v="Abfüllung"/>
    <s v="Creme Noblesse"/>
    <n v="40"/>
    <s v="Abfüllung"/>
    <s v="Creme Noblesse"/>
    <n v="56"/>
    <n v="40"/>
    <d v="2021-10-05T00:00:00"/>
    <s v="Metall"/>
    <s v="-"/>
    <s v="Creme Noblesse"/>
  </r>
  <r>
    <s v="BU1"/>
    <n v="36.200000000000003"/>
    <d v="2021-10-05T00:00:00"/>
    <s v="-"/>
    <x v="12"/>
    <s v="Schimmel"/>
    <s v="keine Verarbeitung"/>
    <s v="-"/>
    <n v="40"/>
    <s v="Produkte"/>
    <s v="BUs"/>
    <s v="Symptome"/>
    <s v="0"/>
    <s v="Schmelze"/>
    <s v="Div. Zipfel, Endstücke"/>
    <n v="12"/>
    <s v="Schmelze"/>
    <s v="Div. Zipfel, Endstücke"/>
    <n v="36.200000000000003"/>
    <n v="12"/>
    <d v="2021-10-05T00:00:00"/>
    <s v="keine Verarbeitung"/>
    <s v="-"/>
    <s v="Div. Zipfel, Endstücke"/>
  </r>
  <r>
    <s v="BU3"/>
    <n v="12"/>
    <d v="2021-10-05T00:00:00"/>
    <s v="Vorschmelz"/>
    <x v="22"/>
    <s v="Linienbezogen"/>
    <s v="Maschinenabfall"/>
    <s v="-"/>
    <n v="40"/>
    <s v="Produkte"/>
    <s v="BUs"/>
    <s v="Symptome"/>
    <s v="0"/>
    <s v="Bu3"/>
    <s v="Vorschmelz Diverses"/>
    <n v="30"/>
    <s v="Bu3"/>
    <s v="Vorschmelz Diverses"/>
    <n v="12"/>
    <n v="30"/>
    <d v="2021-10-05T00:00:00"/>
    <s v="Maschinenabfall"/>
    <s v="-"/>
    <s v="Vorschmelz Diverses"/>
  </r>
  <r>
    <s v="BU3"/>
    <n v="78.599999999999994"/>
    <d v="2021-10-05T00:00:00"/>
    <s v="-"/>
    <x v="23"/>
    <s v="Linienbezogen"/>
    <s v="Maschinenabfall"/>
    <s v="-"/>
    <n v="40"/>
    <s v="Produkte"/>
    <s v="BUs"/>
    <s v="Symptome"/>
    <s v="0"/>
    <s v="L9"/>
    <s v="Maschinenabfall"/>
    <n v="30"/>
    <s v="L9"/>
    <s v="Maschinenabfall"/>
    <n v="78.599999999999994"/>
    <n v="30"/>
    <d v="2021-10-05T00:00:00"/>
    <m/>
    <s v="-"/>
    <s v="Maschinenabfall"/>
  </r>
  <r>
    <s v="BU3"/>
    <n v="10"/>
    <d v="2021-10-05T00:00:00"/>
    <s v="-"/>
    <x v="23"/>
    <s v="Linienbezogen"/>
    <s v="Maschinenabfall"/>
    <s v="-"/>
    <n v="40"/>
    <s v="Produkte"/>
    <s v="BUs"/>
    <s v="Symptome"/>
    <s v="0"/>
    <s v="BU3"/>
    <s v="Maschinenabfall"/>
    <n v="30"/>
    <s v="BU3"/>
    <s v="Maschinenabfall"/>
    <n v="10"/>
    <n v="30"/>
    <d v="2021-10-05T00:00:00"/>
    <m/>
    <s v="-"/>
    <s v="Maschinenabfall"/>
  </r>
  <r>
    <s v="BU3"/>
    <n v="20"/>
    <d v="2021-10-05T00:00:00"/>
    <s v="-"/>
    <x v="23"/>
    <s v="Linienbezogen"/>
    <s v="Maschinenabfall"/>
    <s v="-"/>
    <n v="40"/>
    <s v="Produkte"/>
    <s v="BUs"/>
    <s v="Symptome"/>
    <s v="0"/>
    <s v="L33"/>
    <s v="Maschinenabfall"/>
    <n v="30"/>
    <s v="L33"/>
    <s v="Maschinenabfall"/>
    <n v="20"/>
    <n v="30"/>
    <d v="2021-10-05T00:00:00"/>
    <m/>
    <s v="-"/>
    <s v="Maschinenabfall"/>
  </r>
  <r>
    <s v="BU1"/>
    <n v="122"/>
    <d v="2021-10-05T00:00:00"/>
    <s v="Diverses"/>
    <x v="13"/>
    <s v="Linienbezogen"/>
    <s v="Maschinenabfall"/>
    <s v="-"/>
    <n v="40"/>
    <s v="Produkte"/>
    <s v="BUs"/>
    <s v="Symptome"/>
    <s v="0"/>
    <s v="Strudelline"/>
    <s v="Diverses"/>
    <n v="30"/>
    <s v="Strudelline"/>
    <s v="Diverses"/>
    <n v="122"/>
    <n v="30"/>
    <d v="2021-10-05T00:00:00"/>
    <m/>
    <s v="-"/>
    <s v="Diverses"/>
  </r>
  <r>
    <s v="Rest"/>
    <n v="9.8000000000000007"/>
    <d v="2021-10-05T00:00:00"/>
    <s v="Diverses"/>
    <x v="13"/>
    <s v="Qualitätssicherung"/>
    <s v="Sensorik"/>
    <s v="-"/>
    <n v="40"/>
    <s v="Produkte"/>
    <s v="BUs"/>
    <s v="Symptome"/>
    <s v="0"/>
    <s v="QM"/>
    <s v="Diverses"/>
    <n v="74"/>
    <s v="QM"/>
    <s v="Diverses"/>
    <n v="9.8000000000000007"/>
    <n v="74"/>
    <d v="2021-10-05T00:00:00"/>
    <s v="Sensorik"/>
    <s v="-"/>
    <s v="Diverses"/>
  </r>
  <r>
    <s v="BU2"/>
    <n v="86"/>
    <d v="2021-10-05T00:00:00"/>
    <s v="Diverses"/>
    <x v="13"/>
    <s v="Linienbezogen"/>
    <s v="Maschinenabfall"/>
    <s v="-"/>
    <n v="40"/>
    <s v="Produkte"/>
    <s v="BUs"/>
    <s v="Symptome"/>
    <s v="0"/>
    <s v="BU2"/>
    <s v="Diverses"/>
    <n v="30"/>
    <s v="BU2"/>
    <s v="Diverses"/>
    <n v="86"/>
    <n v="30"/>
    <d v="2021-10-05T00:00:00"/>
    <m/>
    <m/>
    <s v="Diverses"/>
  </r>
  <r>
    <s v="Rest"/>
    <n v="7.5"/>
    <d v="2021-10-05T00:00:00"/>
    <s v="Diverses"/>
    <x v="13"/>
    <s v="Qualitätssicherung"/>
    <s v="Sensorik"/>
    <s v="-"/>
    <n v="40"/>
    <s v="Produkte"/>
    <s v="BUs"/>
    <s v="Symptome"/>
    <s v="0"/>
    <s v="QM"/>
    <s v="Diverses"/>
    <n v="74"/>
    <s v="QM"/>
    <s v="Diverses"/>
    <n v="7.5"/>
    <n v="74"/>
    <d v="2021-10-05T00:00:00"/>
    <s v="Sensorik"/>
    <s v="-"/>
    <s v="Diverses"/>
  </r>
  <r>
    <s v="BU2"/>
    <n v="70"/>
    <d v="2021-10-05T00:00:00"/>
    <s v="Diverses"/>
    <x v="13"/>
    <s v="Linienbezogen"/>
    <s v="Maschinenabfall"/>
    <s v="-"/>
    <n v="40"/>
    <s v="Produkte"/>
    <s v="BUs"/>
    <s v="Symptome"/>
    <s v="0"/>
    <s v="Bu2"/>
    <s v="Diverses"/>
    <n v="30"/>
    <s v="Bu2"/>
    <s v="Diverses"/>
    <n v="70"/>
    <n v="30"/>
    <d v="2021-10-05T00:00:00"/>
    <m/>
    <m/>
    <s v="Diverses"/>
  </r>
  <r>
    <s v="BU1"/>
    <n v="90"/>
    <d v="2021-10-05T00:00:00"/>
    <s v="Diverses"/>
    <x v="13"/>
    <s v="Linienbezogen"/>
    <s v="Reinigung"/>
    <s v="-"/>
    <n v="40"/>
    <s v="Produkte"/>
    <s v="BUs"/>
    <s v="Symptome"/>
    <s v="0"/>
    <s v="Schmelze"/>
    <s v="Diverses"/>
    <n v="10"/>
    <s v="Schmelze"/>
    <s v="Diverses"/>
    <n v="90"/>
    <n v="10"/>
    <d v="2021-10-05T00:00:00"/>
    <m/>
    <m/>
    <s v="Diverses"/>
  </r>
  <r>
    <s v="BU1"/>
    <n v="35.6"/>
    <d v="2021-10-05T00:00:00"/>
    <s v="Diverses"/>
    <x v="13"/>
    <s v="Linienbezogen"/>
    <s v="Reinigung"/>
    <s v="-"/>
    <n v="40"/>
    <s v="Produkte"/>
    <s v="BUs"/>
    <s v="Symptome"/>
    <s v="0"/>
    <s v="Schmelze"/>
    <s v="Diverses"/>
    <n v="10"/>
    <s v="Schmelze"/>
    <s v="Diverses"/>
    <n v="35.6"/>
    <n v="10"/>
    <d v="2021-10-05T00:00:00"/>
    <m/>
    <m/>
    <s v="Diverses"/>
  </r>
  <r>
    <s v="Rest"/>
    <n v="15"/>
    <d v="2021-10-05T00:00:00"/>
    <s v="Diverses"/>
    <x v="13"/>
    <s v="Qualitätssicherung"/>
    <s v="Laborprobe"/>
    <s v="-"/>
    <n v="40"/>
    <s v="Produkte"/>
    <s v="BUs"/>
    <s v="Symptome"/>
    <s v="0"/>
    <s v="Labor"/>
    <s v="Diverses"/>
    <n v="73"/>
    <s v="Labor"/>
    <s v="Diverses"/>
    <n v="15"/>
    <n v="73"/>
    <d v="2021-10-05T00:00:00"/>
    <s v="Laborprobe"/>
    <s v="-"/>
    <s v="Diverses"/>
  </r>
  <r>
    <s v="Rest"/>
    <n v="80"/>
    <d v="2021-10-05T00:00:00"/>
    <s v="Diverses"/>
    <x v="13"/>
    <s v="Qualitätssicherung"/>
    <s v="Laborprobe"/>
    <s v="-"/>
    <n v="40"/>
    <s v="Produkte"/>
    <s v="BUs"/>
    <s v="Symptome"/>
    <s v="0"/>
    <s v="Labor"/>
    <s v="Diverses"/>
    <n v="73"/>
    <s v="Labor"/>
    <s v="Diverses"/>
    <n v="80"/>
    <n v="73"/>
    <d v="2021-10-05T00:00:00"/>
    <s v="Laborprobe"/>
    <s v="-"/>
    <s v="Diverses"/>
  </r>
  <r>
    <s v="Rest"/>
    <n v="6.8"/>
    <d v="2021-10-05T00:00:00"/>
    <s v="Diverses"/>
    <x v="13"/>
    <s v="Qualitätssicherung"/>
    <s v="Laborprobe"/>
    <s v="-"/>
    <n v="40"/>
    <s v="Produkte"/>
    <s v="BUs"/>
    <s v="Symptome"/>
    <s v="0"/>
    <s v="Labor"/>
    <s v="Diverses"/>
    <n v="73"/>
    <s v="Labor"/>
    <s v="Diverses"/>
    <n v="6.8"/>
    <n v="73"/>
    <d v="2021-10-05T00:00:00"/>
    <s v="Laborprobe"/>
    <s v="-"/>
    <s v="Diverses"/>
  </r>
  <r>
    <s v="BU1"/>
    <n v="10"/>
    <d v="2021-10-05T00:00:00"/>
    <s v="ganze Würste"/>
    <x v="221"/>
    <s v="Linienbezogen"/>
    <s v="Clip gerissen"/>
    <s v="-"/>
    <n v="40"/>
    <s v="Produkte"/>
    <s v="BUs"/>
    <s v="Symptome"/>
    <s v="0"/>
    <s v="Räucherei"/>
    <s v="ganze Wurst Gourme Kräuter"/>
    <n v="31"/>
    <s v="Räucherei"/>
    <s v="ganze Wurst Gourme Kräuter"/>
    <n v="10"/>
    <n v="31"/>
    <d v="2021-10-05T00:00:00"/>
    <m/>
    <m/>
    <s v="ganze Wurst Gourme Kräuter"/>
  </r>
  <r>
    <s v="BU1"/>
    <n v="10"/>
    <d v="2021-10-05T00:00:00"/>
    <s v="ganze Würste"/>
    <x v="222"/>
    <s v="Linienbezogen"/>
    <s v="Darm geplatzt"/>
    <s v="-"/>
    <n v="40"/>
    <s v="Produkte"/>
    <s v="BUs"/>
    <s v="Symptome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s v="BU1"/>
    <n v="10"/>
    <d v="2021-10-05T00:00:00"/>
    <s v="ganze Würste"/>
    <x v="222"/>
    <s v="Linienbezogen"/>
    <s v="Darm geplatzt"/>
    <s v="-"/>
    <n v="40"/>
    <s v="Produkte"/>
    <s v="BUs"/>
    <s v="Symptome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s v="BU1"/>
    <n v="10"/>
    <d v="2021-10-05T00:00:00"/>
    <s v="ganze Würste"/>
    <x v="222"/>
    <s v="Linienbezogen"/>
    <s v="Clip gerissen"/>
    <s v="-"/>
    <n v="40"/>
    <s v="Produkte"/>
    <s v="BUs"/>
    <s v="Symptome"/>
    <s v="0"/>
    <s v="Räucherei"/>
    <s v="ganze Wurst Gourme Paprika"/>
    <n v="31"/>
    <s v="Räucherei"/>
    <s v="ganze Wurst Gourme Paprika"/>
    <n v="10"/>
    <n v="31"/>
    <d v="2021-10-05T00:00:00"/>
    <m/>
    <m/>
    <s v="ganze Wurst Gourme Paprika"/>
  </r>
  <r>
    <s v="Rest"/>
    <n v="31"/>
    <d v="2021-10-05T00:00:00"/>
    <s v="Rohware"/>
    <x v="223"/>
    <s v="Rest"/>
    <s v="Retoure"/>
    <s v="-"/>
    <n v="40"/>
    <s v="Produkte"/>
    <s v="BUs"/>
    <s v="Symptome"/>
    <s v="0"/>
    <s v="Rest"/>
    <s v="Mozzarella"/>
    <n v="22"/>
    <s v="Rest"/>
    <s v="Mozzarella"/>
    <n v="31"/>
    <n v="22"/>
    <d v="2021-10-05T00:00:00"/>
    <s v="Retoure"/>
    <s v="-"/>
    <s v="Mozzarella"/>
  </r>
  <r>
    <s v="Verkauf"/>
    <n v="20"/>
    <d v="2021-10-05T00:00:00"/>
    <s v="Fertigware"/>
    <x v="224"/>
    <s v="Schimmel"/>
    <s v="keinen Abnehmer"/>
    <s v="-"/>
    <n v="40"/>
    <s v="Produkte"/>
    <s v="BUs"/>
    <s v="Symptome"/>
    <s v="0"/>
    <s v="Verkauf"/>
    <s v="Räu-End"/>
    <n v="12"/>
    <s v="Verkauf"/>
    <s v="Räu-End"/>
    <n v="20"/>
    <n v="12"/>
    <d v="2021-10-05T00:00:00"/>
    <s v="keinen Abnehmer"/>
    <s v="-"/>
    <s v="Räu-End"/>
  </r>
  <r>
    <s v="BU1"/>
    <n v="21"/>
    <d v="2021-10-05T00:00:00"/>
    <s v="vegan"/>
    <x v="225"/>
    <s v="Linienbezogen"/>
    <s v="Reinigung"/>
    <s v="-"/>
    <n v="40"/>
    <s v="Produkte"/>
    <s v="BUs"/>
    <s v="Symptome"/>
    <s v="0"/>
    <s v="Schmelze"/>
    <s v="vegan"/>
    <n v="10"/>
    <s v="Schmelze"/>
    <s v="vegan"/>
    <n v="21"/>
    <n v="10"/>
    <d v="2021-10-05T00:00:00"/>
    <m/>
    <m/>
    <s v="vegan"/>
  </r>
  <r>
    <s v="BU1"/>
    <n v="60"/>
    <d v="2021-10-06T00:00:00"/>
    <s v="Offen ungeschält ABS"/>
    <x v="226"/>
    <s v="Schimmel"/>
    <s v="Luftzieher"/>
    <s v="-"/>
    <n v="40"/>
    <s v="Produkte"/>
    <s v="BUs"/>
    <s v="Symptome"/>
    <n v="90"/>
    <s v="RWV"/>
    <n v="29500719"/>
    <n v="12"/>
    <s v="RWV"/>
    <n v="29500719"/>
    <n v="60"/>
    <n v="12"/>
    <d v="2021-10-06T00:00:00"/>
    <s v="Luftzieher"/>
    <s v="-"/>
    <s v="ABS Havarti Natur 55%"/>
  </r>
  <r>
    <s v="BU1"/>
    <n v="7"/>
    <d v="2021-10-06T00:00:00"/>
    <s v="Offen ungeschält VOS"/>
    <x v="57"/>
    <s v="Schimmel"/>
    <s v="keine Verarbeitung"/>
    <s v="-"/>
    <n v="40"/>
    <s v="Produkte"/>
    <s v="BUs"/>
    <s v="Symptome"/>
    <n v="3.5"/>
    <s v="Schmelze"/>
    <n v="29500860"/>
    <n v="12"/>
    <s v="Schmelze"/>
    <n v="29500860"/>
    <n v="7"/>
    <n v="12"/>
    <d v="2021-10-06T00:00:00"/>
    <s v="keine Verarbeitung"/>
    <s v="-"/>
    <s v="VOS RW-CHILI OGT"/>
  </r>
  <r>
    <s v="BU4"/>
    <n v="5"/>
    <d v="2021-10-06T00:00:00"/>
    <s v="Offen ungeschält ABS"/>
    <x v="59"/>
    <s v="keinen Verwendungszweck"/>
    <s v="keinen Verwendungszweck"/>
    <s v="-"/>
    <n v="40"/>
    <s v="Produkte"/>
    <s v="BUs"/>
    <s v="Symptome"/>
    <n v="7.5"/>
    <s v="BU4"/>
    <n v="29500886"/>
    <n v="61"/>
    <s v="BU4"/>
    <n v="29500886"/>
    <n v="5"/>
    <n v="61"/>
    <d v="2021-10-06T00:00:00"/>
    <m/>
    <s v="-"/>
    <s v="ABS MEDI-KRÄUK"/>
  </r>
  <r>
    <s v="BU1"/>
    <n v="21"/>
    <d v="2021-10-06T00:00:00"/>
    <s v="Vorschmelz"/>
    <x v="45"/>
    <s v="Rest"/>
    <s v="geschälte Rinde"/>
    <s v="-"/>
    <n v="40"/>
    <s v="Produkte"/>
    <s v="BUs"/>
    <s v="Symptome"/>
    <n v="0.21"/>
    <s v="RWV"/>
    <n v="29500917"/>
    <n v="60"/>
    <s v="RWV"/>
    <n v="29500917"/>
    <n v="21"/>
    <n v="60"/>
    <d v="2021-10-06T00:00:00"/>
    <s v="geschälte Rinde"/>
    <s v="-"/>
    <s v="VOS-ABS ENTSORGUNG"/>
  </r>
  <r>
    <s v="BU1"/>
    <n v="13"/>
    <d v="2021-10-06T00:00:00"/>
    <s v="Vorschmelz"/>
    <x v="45"/>
    <s v="Rest"/>
    <s v="geschälte Rinde"/>
    <s v="-"/>
    <n v="40"/>
    <s v="Produkte"/>
    <s v="BUs"/>
    <s v="Symptome"/>
    <n v="0.13"/>
    <s v="RWV"/>
    <n v="29500917"/>
    <n v="60"/>
    <s v="RWV"/>
    <n v="29500917"/>
    <n v="13"/>
    <n v="60"/>
    <d v="2021-10-06T00:00:00"/>
    <s v="geschälte Rinde"/>
    <s v="-"/>
    <s v="VOS-ABS ENTSORGUNG"/>
  </r>
  <r>
    <s v="BU1"/>
    <n v="6"/>
    <d v="2021-10-06T00:00:00"/>
    <s v="Vorschmelz"/>
    <x v="45"/>
    <s v="Rest"/>
    <s v="geschälte Rinde"/>
    <s v="-"/>
    <n v="40"/>
    <s v="Produkte"/>
    <s v="BUs"/>
    <s v="Symptome"/>
    <n v="0.06"/>
    <s v="RWV"/>
    <n v="29500917"/>
    <n v="60"/>
    <s v="RWV"/>
    <n v="29500917"/>
    <n v="6"/>
    <n v="60"/>
    <d v="2021-10-06T00:00:00"/>
    <s v="geschälte Rinde"/>
    <s v="-"/>
    <s v="VOS-ABS ENTSORGUNG"/>
  </r>
  <r>
    <s v="BU1"/>
    <n v="25"/>
    <d v="2021-10-06T00:00:00"/>
    <s v="Vorschmelz"/>
    <x v="45"/>
    <s v="Rest"/>
    <s v="geschälte Rinde"/>
    <s v="-"/>
    <n v="40"/>
    <s v="Produkte"/>
    <s v="BUs"/>
    <s v="Symptome"/>
    <n v="0.25"/>
    <s v="RWV"/>
    <n v="29500917"/>
    <n v="60"/>
    <s v="RWV"/>
    <n v="29500917"/>
    <n v="25"/>
    <n v="60"/>
    <d v="2021-10-06T00:00:00"/>
    <s v="geschälte Rinde"/>
    <s v="-"/>
    <s v="VOS-ABS ENTSORGUNG"/>
  </r>
  <r>
    <s v="BU4"/>
    <n v="8"/>
    <d v="2021-10-06T00:00:00"/>
    <s v="Offen ungeschält ABS"/>
    <x v="112"/>
    <s v="keinen Verwendungszweck"/>
    <s v="keinen Verwendungszweck"/>
    <s v="-"/>
    <n v="40"/>
    <s v="Produkte"/>
    <s v="BUs"/>
    <s v="Symptome"/>
    <n v="12"/>
    <s v="BU4"/>
    <n v="29500952"/>
    <n v="61"/>
    <s v="BU4"/>
    <n v="29500952"/>
    <n v="8"/>
    <n v="61"/>
    <d v="2021-10-06T00:00:00"/>
    <m/>
    <s v="-"/>
    <s v="ABS GRÜN-PESTO"/>
  </r>
  <r>
    <s v="BU1"/>
    <n v="16"/>
    <d v="2021-10-06T00:00:00"/>
    <s v="Offen ungeschält ABS"/>
    <x v="227"/>
    <s v="Schimmel"/>
    <s v="keine Verarbeitung"/>
    <s v="-"/>
    <n v="40"/>
    <s v="Produkte"/>
    <s v="BUs"/>
    <s v="Symptome"/>
    <n v="16"/>
    <s v="Schmelze"/>
    <n v="29501002"/>
    <n v="12"/>
    <s v="Schmelze"/>
    <n v="29501002"/>
    <n v="16"/>
    <n v="12"/>
    <d v="2021-10-06T00:00:00"/>
    <s v="keine Verarbeitung"/>
    <s v="-"/>
    <s v="ABS Bunter Pfeffer 50%"/>
  </r>
  <r>
    <s v="BU4"/>
    <n v="1"/>
    <d v="2021-10-06T00:00:00"/>
    <s v="Offen ungeschält ABS"/>
    <x v="70"/>
    <s v="keinen Verwendungszweck"/>
    <s v="keinen Verwendungszweck"/>
    <s v="-"/>
    <n v="40"/>
    <s v="Produkte"/>
    <s v="BUs"/>
    <s v="Symptome"/>
    <n v="1.5"/>
    <s v="BU4"/>
    <n v="29501029"/>
    <n v="61"/>
    <s v="BU4"/>
    <n v="29501029"/>
    <n v="1"/>
    <n v="61"/>
    <d v="2021-10-06T00:00:00"/>
    <m/>
    <s v="-"/>
    <s v="ABS BRUSCHETTA"/>
  </r>
  <r>
    <s v="BU4"/>
    <n v="3"/>
    <d v="2021-10-06T00:00:00"/>
    <s v="Offen ungeschält ABS"/>
    <x v="71"/>
    <s v="keinen Verwendungszweck"/>
    <s v="keinen Verwendungszweck"/>
    <s v="-"/>
    <n v="40"/>
    <s v="Produkte"/>
    <s v="BUs"/>
    <s v="Symptome"/>
    <n v="4.5"/>
    <s v="BU4"/>
    <n v="29501030"/>
    <n v="61"/>
    <s v="BU4"/>
    <n v="29501030"/>
    <n v="3"/>
    <n v="61"/>
    <d v="2021-10-06T00:00:00"/>
    <m/>
    <s v="-"/>
    <s v="ABS ORANG-PESTO"/>
  </r>
  <r>
    <s v="BU4"/>
    <n v="7"/>
    <d v="2021-10-06T00:00:00"/>
    <s v="ABS"/>
    <x v="106"/>
    <s v="keinen Verwendungszweck"/>
    <s v="keinen Verwendungszweck"/>
    <s v="-"/>
    <n v="40"/>
    <s v="Produkte"/>
    <s v="BUs"/>
    <s v="Symptome"/>
    <n v="6.9999999999999999E-4"/>
    <s v="BU4"/>
    <n v="29501036"/>
    <n v="61"/>
    <s v="BU4"/>
    <n v="29501036"/>
    <n v="7"/>
    <n v="61"/>
    <d v="2021-10-06T00:00:00"/>
    <m/>
    <s v="-"/>
    <s v="ABS SAINT ANDRÉ"/>
  </r>
  <r>
    <s v="BU4"/>
    <n v="17"/>
    <d v="2021-10-06T00:00:00"/>
    <s v="Offen ungeschält ABS"/>
    <x v="72"/>
    <s v="keinen Verwendungszweck"/>
    <s v="keinen Verwendungszweck"/>
    <s v="-"/>
    <n v="40"/>
    <s v="Produkte"/>
    <s v="BUs"/>
    <s v="Symptome"/>
    <n v="1.7000000000000001E-3"/>
    <s v="BU4"/>
    <n v="29501039"/>
    <n v="61"/>
    <s v="BU4"/>
    <n v="29501039"/>
    <n v="17"/>
    <n v="61"/>
    <d v="2021-10-06T00:00:00"/>
    <m/>
    <s v="-"/>
    <s v="ABS OLD-AMSTERDAM"/>
  </r>
  <r>
    <s v="BU1"/>
    <n v="120"/>
    <d v="2021-10-06T00:00:00"/>
    <s v="Offen Endstücke"/>
    <x v="87"/>
    <s v="Schimmel"/>
    <s v="keine Verarbeitung"/>
    <s v="-"/>
    <n v="40"/>
    <s v="Produkte"/>
    <s v="BUs"/>
    <s v="Symptome"/>
    <n v="60"/>
    <s v="Schmelze"/>
    <n v="29501067"/>
    <n v="12"/>
    <s v="Schmelze"/>
    <n v="29501067"/>
    <n v="120"/>
    <n v="12"/>
    <d v="2021-10-06T00:00:00"/>
    <s v="keine Verarbeitung"/>
    <s v="-"/>
    <s v="VOS RW-SCHI ENDSTÜCK 35"/>
  </r>
  <r>
    <s v="BU4"/>
    <n v="15"/>
    <d v="2021-10-06T00:00:00"/>
    <s v="Offen ungeschält ABS"/>
    <x v="89"/>
    <s v="keinen Verwendungszweck"/>
    <s v="keinen Verwendungszweck"/>
    <s v="-"/>
    <n v="40"/>
    <s v="Produkte"/>
    <s v="BUs"/>
    <s v="Symptome"/>
    <n v="0.15"/>
    <s v="BU4"/>
    <n v="29501101"/>
    <n v="61"/>
    <s v="BU4"/>
    <n v="29501101"/>
    <n v="15"/>
    <n v="61"/>
    <d v="2021-10-06T00:00:00"/>
    <m/>
    <s v="-"/>
    <s v="ABS BRIE-PAP"/>
  </r>
  <r>
    <s v="BU1"/>
    <n v="130"/>
    <d v="2021-10-06T00:00:00"/>
    <s v="Vakuumierter VOS ungeschält"/>
    <x v="228"/>
    <s v="Schimmel"/>
    <s v="keine Verarbeitung"/>
    <s v="Produktion unregelmäßig"/>
    <n v="40"/>
    <s v="Produkte"/>
    <s v="BUs"/>
    <s v="Symptome"/>
    <n v="152.63299999999998"/>
    <s v="Schmelze"/>
    <n v="49500171"/>
    <n v="12"/>
    <s v="Schmelze"/>
    <n v="49500171"/>
    <n v="130"/>
    <n v="12"/>
    <d v="2021-10-06T00:00:00"/>
    <s v="keine Verarbeitung"/>
    <s v="Produktion unregelmäßig"/>
    <s v="VOS RW-NATUR-STAUBK-GES"/>
  </r>
  <r>
    <s v="BU2"/>
    <n v="15"/>
    <d v="2021-10-06T00:00:00"/>
    <s v="Rohware"/>
    <x v="21"/>
    <s v="Schimmel"/>
    <s v="Luftzieher/Folienriss durch Transport"/>
    <s v="-"/>
    <n v="40"/>
    <s v="Produkte"/>
    <s v="BUs"/>
    <s v="Symptome"/>
    <s v="0"/>
    <s v="BU2"/>
    <s v="Blöcke"/>
    <n v="12"/>
    <s v="BU2"/>
    <s v="Blöcke"/>
    <n v="15"/>
    <n v="12"/>
    <d v="2021-10-06T00:00:00"/>
    <s v="Luftzieher/Folienriss durch Transport"/>
    <m/>
    <s v="Blöcke"/>
  </r>
  <r>
    <s v="BU1"/>
    <n v="405"/>
    <d v="2021-10-06T00:00:00"/>
    <s v="Diverses"/>
    <x v="13"/>
    <s v="Linienbezogen"/>
    <s v="Maschinenabfall"/>
    <s v="-"/>
    <n v="40"/>
    <s v="Produkte"/>
    <s v="BUs"/>
    <s v="Symptome"/>
    <s v="0"/>
    <s v="Abfüllung"/>
    <s v="Diverses"/>
    <n v="30"/>
    <s v="Abfüllung"/>
    <s v="Diverses"/>
    <n v="405"/>
    <n v="30"/>
    <d v="2021-10-06T00:00:00"/>
    <m/>
    <s v="-"/>
    <s v="Diverses"/>
  </r>
  <r>
    <s v="BU3"/>
    <n v="22"/>
    <d v="2021-10-06T00:00:00"/>
    <s v="-"/>
    <x v="23"/>
    <s v="Linienbezogen"/>
    <s v="Maschinenabfall"/>
    <s v="-"/>
    <n v="40"/>
    <s v="Produkte"/>
    <s v="BUs"/>
    <s v="Symptome"/>
    <s v="0"/>
    <s v="L33"/>
    <s v="Maschinenabfall"/>
    <n v="30"/>
    <s v="L33"/>
    <s v="Maschinenabfall"/>
    <n v="22"/>
    <n v="30"/>
    <d v="2021-10-06T00:00:00"/>
    <m/>
    <s v="-"/>
    <s v="Maschinenabfall"/>
  </r>
  <r>
    <s v="BU4"/>
    <n v="19.399999999999999"/>
    <d v="2021-10-06T00:00:00"/>
    <s v="Diverses"/>
    <x v="13"/>
    <s v="Linienbezogen"/>
    <s v="Maschinenabfall"/>
    <s v="-"/>
    <n v="40"/>
    <s v="Produkte"/>
    <s v="BUs"/>
    <s v="Symptome"/>
    <s v="0"/>
    <s v="Bu4"/>
    <s v="Diverses"/>
    <n v="30"/>
    <s v="Bu4"/>
    <s v="Diverses"/>
    <n v="19.399999999999999"/>
    <n v="30"/>
    <d v="2021-10-06T00:00:00"/>
    <m/>
    <s v="-"/>
    <s v="Diverses"/>
  </r>
  <r>
    <s v="BU2"/>
    <n v="69.900000000000006"/>
    <d v="2021-10-06T00:00:00"/>
    <s v="Diverses"/>
    <x v="13"/>
    <s v="Linienbezogen"/>
    <s v="Maschinenabfall"/>
    <s v="-"/>
    <n v="40"/>
    <s v="Produkte"/>
    <s v="BUs"/>
    <s v="Symptome"/>
    <s v="0"/>
    <s v="BU2"/>
    <s v="Diverses"/>
    <n v="30"/>
    <s v="BU2"/>
    <s v="Diverses"/>
    <n v="69.900000000000006"/>
    <n v="30"/>
    <d v="2021-10-06T00:00:00"/>
    <m/>
    <m/>
    <s v="Diverses"/>
  </r>
  <r>
    <s v="Rest"/>
    <n v="11"/>
    <d v="2021-10-06T00:00:00"/>
    <s v="Diverses"/>
    <x v="13"/>
    <s v="Qualitätssicherung"/>
    <s v="Sensorik"/>
    <s v="-"/>
    <n v="40"/>
    <s v="Produkte"/>
    <s v="BUs"/>
    <s v="Symptome"/>
    <s v="0"/>
    <s v="QM"/>
    <s v="Diverses"/>
    <n v="74"/>
    <s v="QM"/>
    <s v="Diverses"/>
    <n v="11"/>
    <n v="74"/>
    <d v="2021-10-06T00:00:00"/>
    <s v="Sensorik"/>
    <s v="-"/>
    <s v="Diverses"/>
  </r>
  <r>
    <s v="BU1"/>
    <n v="97"/>
    <d v="2021-10-06T00:00:00"/>
    <s v="Diverses"/>
    <x v="13"/>
    <s v="Linienbezogen"/>
    <s v="Reinigung"/>
    <s v="-"/>
    <n v="40"/>
    <s v="Produkte"/>
    <s v="BUs"/>
    <s v="Symptome"/>
    <s v="0"/>
    <s v="Schmelze"/>
    <s v="Diverses"/>
    <n v="10"/>
    <s v="Schmelze"/>
    <s v="Diverses"/>
    <n v="97"/>
    <n v="10"/>
    <d v="2021-10-06T00:00:00"/>
    <m/>
    <m/>
    <s v="Diverses"/>
  </r>
  <r>
    <s v="BU1"/>
    <n v="60"/>
    <d v="2021-10-06T00:00:00"/>
    <s v="-"/>
    <x v="229"/>
    <s v="Linienbezogen"/>
    <s v="Clip gerissen"/>
    <s v="-"/>
    <n v="40"/>
    <s v="Produkte"/>
    <s v="BUs"/>
    <s v="Symptome"/>
    <s v="0"/>
    <s v="Räucherei"/>
    <s v="ganze Wurst Gourme Schinken"/>
    <n v="31"/>
    <s v="Räucherei"/>
    <s v="ganze Wurst Gourme Schinken"/>
    <n v="60"/>
    <n v="31"/>
    <d v="2021-10-06T00:00:00"/>
    <m/>
    <m/>
    <s v="ganze Wurst Gourme Schinken"/>
  </r>
  <r>
    <s v="BU1"/>
    <n v="10"/>
    <d v="2021-10-06T00:00:00"/>
    <s v="ganze Würste"/>
    <x v="230"/>
    <s v="Linienbezogen"/>
    <s v="Clip gerissen"/>
    <s v="-"/>
    <n v="40"/>
    <s v="Produkte"/>
    <s v="BUs"/>
    <s v="Symptome"/>
    <s v="0"/>
    <s v="Räucherei"/>
    <s v="ganze Wurst Gourmet Schinken"/>
    <n v="31"/>
    <s v="Räucherei"/>
    <s v="ganze Wurst Gourmet Schinken"/>
    <n v="10"/>
    <n v="31"/>
    <d v="2021-10-06T00:00:00"/>
    <m/>
    <m/>
    <s v="ganze Wurst Gourmet Schinken"/>
  </r>
  <r>
    <s v="BU1"/>
    <n v="10"/>
    <d v="2021-10-06T00:00:00"/>
    <s v="ganze Würste"/>
    <x v="231"/>
    <s v="Linienbezogen"/>
    <s v="Darm geplatzt"/>
    <s v="-"/>
    <n v="40"/>
    <s v="Produkte"/>
    <s v="BUs"/>
    <s v="Symptome"/>
    <s v="0"/>
    <s v="Räucherei"/>
    <s v="ganze Wurst NA Extra"/>
    <n v="34"/>
    <s v="Räucherei"/>
    <s v="ganze Wurst NA Extra"/>
    <n v="10"/>
    <n v="34"/>
    <d v="2021-10-06T00:00:00"/>
    <m/>
    <m/>
    <s v="ganze Wurst NA Extra"/>
  </r>
  <r>
    <s v="Rest"/>
    <n v="5.6"/>
    <d v="2021-10-06T00:00:00"/>
    <s v="Qualitätssicherung"/>
    <x v="16"/>
    <s v="Qualitätssicherung"/>
    <s v="Laborprobe"/>
    <s v="-"/>
    <n v="40"/>
    <s v="Produkte"/>
    <s v="BUs"/>
    <s v="Symptome"/>
    <s v="0"/>
    <s v="Labor"/>
    <s v="Laborproben"/>
    <n v="73"/>
    <s v="Labor"/>
    <s v="Laborproben"/>
    <n v="5.6"/>
    <n v="73"/>
    <d v="2021-10-06T00:00:00"/>
    <s v="Laborprobe"/>
    <s v="-"/>
    <s v="Laborproben"/>
  </r>
  <r>
    <s v="Rest"/>
    <n v="7"/>
    <d v="2021-10-06T00:00:00"/>
    <s v="Qualitätssicherung"/>
    <x v="25"/>
    <s v="Qualitätssicherung"/>
    <s v="Rückstellproben"/>
    <s v="-"/>
    <n v="40"/>
    <s v="Produkte"/>
    <s v="BUs"/>
    <s v="Symptome"/>
    <s v="0"/>
    <s v="Labor"/>
    <s v="Rückstellproben"/>
    <n v="70"/>
    <s v="Labor"/>
    <s v="Rückstellproben"/>
    <n v="7"/>
    <n v="70"/>
    <d v="2021-10-06T00:00:00"/>
    <s v="Rückstellproben"/>
    <s v="-"/>
    <s v="Rückstellproben"/>
  </r>
  <r>
    <s v="Rest"/>
    <n v="29.2"/>
    <d v="2021-10-06T00:00:00"/>
    <s v="Qualitätssicherung"/>
    <x v="25"/>
    <s v="Qualitätssicherung"/>
    <s v="Rückstellproben"/>
    <s v="-"/>
    <n v="40"/>
    <s v="Produkte"/>
    <s v="BUs"/>
    <s v="Symptome"/>
    <s v="0"/>
    <s v="Labor"/>
    <s v="Rückstellproben"/>
    <n v="70"/>
    <s v="Labor"/>
    <s v="Rückstellproben"/>
    <n v="29.2"/>
    <n v="70"/>
    <d v="2021-10-06T00:00:00"/>
    <s v="Rückstellproben"/>
    <s v="-"/>
    <s v="Rückstellproben"/>
  </r>
  <r>
    <s v="BU3"/>
    <n v="436.6"/>
    <d v="2021-10-07T00:00:00"/>
    <s v="Riemen"/>
    <x v="93"/>
    <s v="Schimmel"/>
    <s v="Produkt ausgelistet, zu viel geschnitten"/>
    <s v="-"/>
    <n v="40"/>
    <s v="Produkte"/>
    <s v="BUs"/>
    <s v="Symptome"/>
    <n v="3250.0940599999999"/>
    <s v="BU3"/>
    <n v="23500062"/>
    <n v="12"/>
    <s v="BU3"/>
    <n v="23500062"/>
    <n v="436.6"/>
    <n v="12"/>
    <d v="2021-10-07T00:00:00"/>
    <s v="Produkt ausgelistet, zu viel geschnitten"/>
    <s v="-"/>
    <s v="RIE Bio Gouda Mittelalt"/>
  </r>
  <r>
    <s v="BU3"/>
    <n v="427"/>
    <d v="2021-10-07T00:00:00"/>
    <s v="Riemen"/>
    <x v="93"/>
    <s v="Schimmel"/>
    <s v="Produkt ausgelistet, zu viel geschnitten"/>
    <s v="-"/>
    <n v="40"/>
    <s v="Produkte"/>
    <s v="BUs"/>
    <s v="Symptome"/>
    <n v="3178.6306999999997"/>
    <s v="BU3"/>
    <n v="23500062"/>
    <n v="12"/>
    <s v="BU3"/>
    <n v="23500062"/>
    <n v="427"/>
    <n v="12"/>
    <d v="2021-10-07T00:00:00"/>
    <s v="Produkt ausgelistet, zu viel geschnitten"/>
    <s v="-"/>
    <s v="RIE Bio Gouda Mittelalt"/>
  </r>
  <r>
    <s v="BU1"/>
    <n v="22"/>
    <d v="2021-10-07T00:00:00"/>
    <s v="Offen ungeschält VOS"/>
    <x v="232"/>
    <s v="Schimmel"/>
    <s v="keine Verarbeitung"/>
    <s v="-"/>
    <n v="40"/>
    <s v="Produkte"/>
    <s v="BUs"/>
    <s v="Symptome"/>
    <s v="0"/>
    <s v="RWV"/>
    <n v="29500531"/>
    <n v="12"/>
    <s v="RWV"/>
    <n v="29500531"/>
    <n v="22"/>
    <n v="12"/>
    <d v="2021-10-07T00:00:00"/>
    <s v="keine Verarbeitung"/>
    <s v="-"/>
    <s v="VOS mit Walnusskonzentr"/>
  </r>
  <r>
    <s v="BU1"/>
    <n v="20"/>
    <d v="2021-10-07T00:00:00"/>
    <s v="Offen ungeschält VOS"/>
    <x v="199"/>
    <s v="Schimmel"/>
    <s v="keine Verarbeitung"/>
    <s v="-"/>
    <n v="40"/>
    <s v="Produkte"/>
    <s v="BUs"/>
    <s v="Symptome"/>
    <n v="10"/>
    <s v="Schmelze"/>
    <n v="29500620"/>
    <n v="12"/>
    <s v="Schmelze"/>
    <n v="29500620"/>
    <n v="20"/>
    <n v="12"/>
    <d v="2021-10-07T00:00:00"/>
    <s v="keine Verarbeitung"/>
    <s v="-"/>
    <s v="VOS GRW Gartenkräuter 4"/>
  </r>
  <r>
    <s v="BU4"/>
    <n v="20"/>
    <d v="2021-10-07T00:00:00"/>
    <s v="Offen ungeschält VOS"/>
    <x v="233"/>
    <s v="keinen Verwendungszweck"/>
    <s v="keinen Verwendungszweck"/>
    <s v="-"/>
    <n v="40"/>
    <s v="Produkte"/>
    <s v="BUs"/>
    <s v="Symptome"/>
    <s v="0"/>
    <s v="BU4"/>
    <n v="29501010"/>
    <n v="61"/>
    <s v="BU4"/>
    <n v="29501010"/>
    <n v="20"/>
    <n v="61"/>
    <d v="2021-10-07T00:00:00"/>
    <m/>
    <s v="-"/>
    <s v="VOS SKZ EMM in Wurstfor"/>
  </r>
  <r>
    <s v="BU4"/>
    <n v="10"/>
    <d v="2021-10-07T00:00:00"/>
    <s v="Offen ungeschält ABS"/>
    <x v="69"/>
    <s v="keinen Verwendungszweck"/>
    <s v="keinen Verwendungszweck"/>
    <s v="-"/>
    <n v="40"/>
    <s v="Produkte"/>
    <s v="BUs"/>
    <s v="Symptome"/>
    <n v="1E-3"/>
    <s v="BU4"/>
    <n v="29501013"/>
    <n v="61"/>
    <s v="BU4"/>
    <n v="29501013"/>
    <n v="10"/>
    <n v="61"/>
    <d v="2021-10-07T00:00:00"/>
    <m/>
    <s v="-"/>
    <s v="ABS AT-ROTWEIN"/>
  </r>
  <r>
    <s v="Verkauf"/>
    <n v="70"/>
    <d v="2021-10-07T00:00:00"/>
    <s v="Offen Zipfel"/>
    <x v="234"/>
    <s v="Schimmel"/>
    <s v="keinen Abnehmer/kein Schälpersonal"/>
    <s v="-"/>
    <n v="40"/>
    <s v="Produkte"/>
    <s v="BUs"/>
    <s v="Symptome"/>
    <n v="35"/>
    <s v="Verkauf"/>
    <n v="29501073"/>
    <n v="12"/>
    <s v="Verkauf"/>
    <n v="29501073"/>
    <n v="70"/>
    <n v="12"/>
    <d v="2021-10-07T00:00:00"/>
    <s v="keinen Abnehmer/kein Schälpersonal"/>
    <s v="-"/>
    <s v="VOS RW-NUSS-ZIPFEL"/>
  </r>
  <r>
    <s v="Verkauf"/>
    <n v="220"/>
    <d v="2021-10-07T00:00:00"/>
    <s v="Offen Endstücke"/>
    <x v="235"/>
    <s v="Schimmel"/>
    <s v="keinen Abnehmer/kein Schälpersonal"/>
    <s v="-"/>
    <n v="40"/>
    <s v="Produkte"/>
    <s v="BUs"/>
    <s v="Symptome"/>
    <n v="110"/>
    <s v="Verkauf"/>
    <n v="29501081"/>
    <n v="12"/>
    <s v="Verkauf"/>
    <n v="29501081"/>
    <n v="220"/>
    <n v="12"/>
    <d v="2021-10-07T00:00:00"/>
    <s v="keinen Abnehmer/kein Schälpersonal"/>
    <s v="-"/>
    <s v="VOS RW-JALA-NAT ENDSTÜC"/>
  </r>
  <r>
    <s v="BU3"/>
    <n v="245"/>
    <d v="2021-10-07T00:00:00"/>
    <s v="-"/>
    <x v="236"/>
    <s v="Schimmel"/>
    <s v="zu viel produziert"/>
    <s v="-"/>
    <n v="40"/>
    <s v="Produkte"/>
    <s v="BUs"/>
    <s v="Symptome"/>
    <s v="0"/>
    <s v="Spezialitäten"/>
    <n v="31000217"/>
    <n v="12"/>
    <s v="Spezialitäten"/>
    <n v="31000217"/>
    <n v="245"/>
    <n v="12"/>
    <d v="2021-10-07T00:00:00"/>
    <s v="zu viel produziert"/>
    <s v="-"/>
    <s v="BLO FRUCHT 5KG mit ganz"/>
  </r>
  <r>
    <s v="BU1"/>
    <n v="328"/>
    <d v="2021-10-07T00:00:00"/>
    <s v="Räucherwürste"/>
    <x v="99"/>
    <s v="Linienbezogen"/>
    <s v="Clip gerissen"/>
    <s v="Clip gerissen"/>
    <n v="40"/>
    <s v="Produkte"/>
    <s v="BUs"/>
    <s v="Symptome"/>
    <s v="0"/>
    <s v="Abfüllung"/>
    <n v="32000106"/>
    <n v="31"/>
    <s v="Abfüllung"/>
    <n v="32000106"/>
    <n v="328"/>
    <n v="31"/>
    <d v="2021-10-07T00:00:00"/>
    <m/>
    <s v="Clip gerissen"/>
    <s v="GRW SCHI-NAT 7,2GK NEUE"/>
  </r>
  <r>
    <s v="BU2"/>
    <n v="49.5"/>
    <d v="2021-10-07T00:00:00"/>
    <s v="Rohware"/>
    <x v="21"/>
    <s v="Schimmel"/>
    <s v="Luftzieher/Folienriss durch Transport"/>
    <s v="-"/>
    <n v="40"/>
    <s v="Produkte"/>
    <s v="BUs"/>
    <s v="Symptome"/>
    <s v="0"/>
    <s v="BU2"/>
    <s v="Blöcke"/>
    <n v="12"/>
    <s v="BU2"/>
    <s v="Blöcke"/>
    <n v="49.5"/>
    <n v="12"/>
    <d v="2021-10-07T00:00:00"/>
    <s v="Luftzieher/Folienriss durch Transport"/>
    <s v="-"/>
    <s v="Blöcke"/>
  </r>
  <r>
    <s v="BU3"/>
    <n v="16"/>
    <d v="2021-10-07T00:00:00"/>
    <s v="Vorschmelz"/>
    <x v="22"/>
    <s v="Linienbezogen"/>
    <s v="Maschinenabfall"/>
    <s v="-"/>
    <n v="40"/>
    <s v="Produkte"/>
    <s v="BUs"/>
    <s v="Symptome"/>
    <s v="0"/>
    <s v="BU3"/>
    <s v="Vorschmelz Diverses"/>
    <n v="30"/>
    <s v="BU3"/>
    <s v="Vorschmelz Diverses"/>
    <n v="16"/>
    <n v="30"/>
    <d v="2021-10-07T00:00:00"/>
    <s v="Maschinenabfall"/>
    <s v="-"/>
    <s v="Vorschmelz Diverses"/>
  </r>
  <r>
    <s v="BU1"/>
    <n v="328"/>
    <d v="2021-10-07T00:00:00"/>
    <s v="Diverses"/>
    <x v="13"/>
    <s v="Linienbezogen"/>
    <s v="Maschinenabfall"/>
    <s v="-"/>
    <n v="40"/>
    <s v="Produkte"/>
    <s v="BUs"/>
    <s v="Symptome"/>
    <s v="0"/>
    <s v="Abfüllung"/>
    <s v="Diverses"/>
    <n v="30"/>
    <s v="Abfüllung"/>
    <s v="Diverses"/>
    <n v="328"/>
    <n v="30"/>
    <d v="2021-10-07T00:00:00"/>
    <m/>
    <s v="-"/>
    <s v="Diverses"/>
  </r>
  <r>
    <s v="BU4"/>
    <n v="18"/>
    <d v="2021-10-07T00:00:00"/>
    <s v="Diverses"/>
    <x v="13"/>
    <s v="Linienbezogen"/>
    <s v="Maschinenabfall"/>
    <s v="-"/>
    <n v="40"/>
    <s v="Produkte"/>
    <s v="BUs"/>
    <s v="Symptome"/>
    <s v="0"/>
    <s v="BU4"/>
    <s v="Diverses"/>
    <n v="30"/>
    <s v="BU4"/>
    <s v="Diverses"/>
    <n v="18"/>
    <n v="30"/>
    <d v="2021-10-07T00:00:00"/>
    <m/>
    <s v="-"/>
    <s v="Diverses"/>
  </r>
  <r>
    <s v="BU3"/>
    <n v="17"/>
    <d v="2021-10-07T00:00:00"/>
    <s v="-"/>
    <x v="23"/>
    <s v="Linienbezogen"/>
    <s v="Maschinenabfall"/>
    <s v="-"/>
    <n v="40"/>
    <s v="Produkte"/>
    <s v="BUs"/>
    <s v="Symptome"/>
    <s v="0"/>
    <s v="L35"/>
    <s v="Maschinenabfall"/>
    <n v="30"/>
    <s v="L35"/>
    <s v="Maschinenabfall"/>
    <n v="17"/>
    <n v="30"/>
    <d v="2021-10-07T00:00:00"/>
    <m/>
    <s v="-"/>
    <s v="Maschinenabfall"/>
  </r>
  <r>
    <s v="BU3"/>
    <n v="22"/>
    <d v="2021-10-07T00:00:00"/>
    <s v="-"/>
    <x v="23"/>
    <s v="Linienbezogen"/>
    <s v="Maschinenabfall"/>
    <s v="-"/>
    <n v="40"/>
    <s v="Produkte"/>
    <s v="BUs"/>
    <s v="Symptome"/>
    <s v="0"/>
    <s v="L11"/>
    <s v="Maschinenabfall"/>
    <n v="30"/>
    <s v="L11"/>
    <s v="Maschinenabfall"/>
    <n v="22"/>
    <n v="30"/>
    <d v="2021-10-07T00:00:00"/>
    <m/>
    <s v="-"/>
    <s v="Maschinenabfall"/>
  </r>
  <r>
    <s v="BU3"/>
    <n v="14"/>
    <d v="2021-10-07T00:00:00"/>
    <s v="-"/>
    <x v="23"/>
    <s v="Linienbezogen"/>
    <s v="Maschinenabfall"/>
    <s v="-"/>
    <n v="40"/>
    <s v="Produkte"/>
    <s v="BUs"/>
    <s v="Symptome"/>
    <s v="0"/>
    <s v="L33"/>
    <s v="Maschinenabfall"/>
    <n v="30"/>
    <s v="L33"/>
    <s v="Maschinenabfall"/>
    <n v="14"/>
    <n v="30"/>
    <d v="2021-10-07T00:00:00"/>
    <m/>
    <s v="-"/>
    <s v="Maschinenabfall"/>
  </r>
  <r>
    <s v="BU3"/>
    <n v="10"/>
    <d v="2021-10-07T00:00:00"/>
    <s v="-"/>
    <x v="23"/>
    <s v="Linienbezogen"/>
    <s v="Maschinenabfall"/>
    <s v="-"/>
    <n v="40"/>
    <s v="Produkte"/>
    <s v="BUs"/>
    <s v="Symptome"/>
    <s v="0"/>
    <s v="L11"/>
    <s v="Maschinenabfall"/>
    <n v="30"/>
    <s v="L11"/>
    <s v="Maschinenabfall"/>
    <n v="10"/>
    <n v="30"/>
    <d v="2021-10-07T00:00:00"/>
    <m/>
    <s v="-"/>
    <s v="Maschinenabfall"/>
  </r>
  <r>
    <s v="Rest"/>
    <n v="45"/>
    <d v="2021-10-07T00:00:00"/>
    <s v="Diverses"/>
    <x v="13"/>
    <s v="Rest"/>
    <s v="MHD abgelaufen"/>
    <s v="-"/>
    <n v="40"/>
    <s v="Produkte"/>
    <s v="BUs"/>
    <s v="Symptome"/>
    <s v="0"/>
    <s v="Kantine"/>
    <s v="Diverses"/>
    <n v="22"/>
    <s v="Kantine"/>
    <s v="Diverses"/>
    <n v="45"/>
    <n v="22"/>
    <d v="2021-10-07T00:00:00"/>
    <s v="MHD abgelaufen"/>
    <s v="-"/>
    <s v="Diverses"/>
  </r>
  <r>
    <s v="BU2"/>
    <n v="15"/>
    <d v="2021-10-07T00:00:00"/>
    <s v="Diverses"/>
    <x v="13"/>
    <s v="Schimmel"/>
    <s v="Luftzieher/Folienriss durch Transport"/>
    <s v="-"/>
    <n v="40"/>
    <s v="Produkte"/>
    <s v="BUs"/>
    <s v="Symptome"/>
    <s v="0"/>
    <s v="BU2"/>
    <s v="Diverses"/>
    <n v="12"/>
    <s v="BU2"/>
    <s v="Diverses"/>
    <n v="15"/>
    <n v="12"/>
    <d v="2021-10-07T00:00:00"/>
    <s v="Luftzieher/Folienriss durch Transport"/>
    <s v="-"/>
    <s v="Diverses"/>
  </r>
  <r>
    <s v="BU1"/>
    <n v="153"/>
    <d v="2021-10-07T00:00:00"/>
    <s v="Diverses"/>
    <x v="13"/>
    <s v="Linienbezogen"/>
    <s v="Reinigung"/>
    <s v="-"/>
    <n v="40"/>
    <s v="Produkte"/>
    <s v="BUs"/>
    <s v="Symptome"/>
    <s v="0"/>
    <s v="Schmelze"/>
    <s v="Diverses"/>
    <n v="10"/>
    <s v="Schmelze"/>
    <s v="Diverses"/>
    <n v="153"/>
    <n v="10"/>
    <d v="2021-10-07T00:00:00"/>
    <m/>
    <m/>
    <s v="Diverses"/>
  </r>
  <r>
    <s v="Rest"/>
    <n v="150"/>
    <d v="2021-10-07T00:00:00"/>
    <s v="Diverses"/>
    <x v="13"/>
    <s v="Qualitätssicherung"/>
    <s v="Laborprobe"/>
    <s v="-"/>
    <n v="40"/>
    <s v="Produkte"/>
    <s v="BUs"/>
    <s v="Symptome"/>
    <s v="0"/>
    <s v="Labor"/>
    <s v="Diverses"/>
    <n v="73"/>
    <s v="Labor"/>
    <s v="Diverses"/>
    <n v="150"/>
    <n v="73"/>
    <d v="2021-10-07T00:00:00"/>
    <s v="Laborprobe"/>
    <s v="-"/>
    <s v="Diverses"/>
  </r>
  <r>
    <s v="BU3"/>
    <n v="40"/>
    <d v="2021-10-08T00:00:00"/>
    <s v="Offen ungeschält VOS"/>
    <x v="173"/>
    <s v="Linienbezogen"/>
    <s v="Maschinenabfall"/>
    <s v="-"/>
    <n v="40"/>
    <s v="Produkte"/>
    <s v="BUs"/>
    <s v="Symptome"/>
    <n v="20"/>
    <s v="L1"/>
    <n v="29500613"/>
    <n v="30"/>
    <s v="L1"/>
    <n v="29500613"/>
    <n v="40"/>
    <n v="30"/>
    <d v="2021-10-08T00:00:00"/>
    <m/>
    <m/>
    <s v="VOS Räucher extra natri"/>
  </r>
  <r>
    <s v="BU4"/>
    <n v="26"/>
    <d v="2021-10-08T00:00:00"/>
    <s v="Offen ungeschält ABS"/>
    <x v="214"/>
    <s v="keinen Verwendungszweck"/>
    <s v="keinen Verwendungszweck"/>
    <s v="-"/>
    <n v="40"/>
    <s v="Produkte"/>
    <s v="BUs"/>
    <s v="Symptome"/>
    <n v="26"/>
    <s v="BU4"/>
    <n v="29500887"/>
    <n v="61"/>
    <s v="BU4"/>
    <n v="29500887"/>
    <n v="26"/>
    <n v="61"/>
    <d v="2021-10-08T00:00:00"/>
    <m/>
    <s v="-"/>
    <s v="ABS ZIEGE-GOU"/>
  </r>
  <r>
    <s v="BU4"/>
    <n v="62.4"/>
    <d v="2021-10-08T00:00:00"/>
    <s v="Offen ungeschält ABS"/>
    <x v="214"/>
    <s v="Schimmel"/>
    <s v="gesammelt für möglichen Einsatz"/>
    <s v="-"/>
    <n v="40"/>
    <s v="Produkte"/>
    <s v="BUs"/>
    <s v="Symptome"/>
    <n v="62.4"/>
    <s v="BU4"/>
    <n v="29500887"/>
    <n v="12"/>
    <s v="BU4"/>
    <n v="29500887"/>
    <n v="62.4"/>
    <n v="12"/>
    <d v="2021-10-08T00:00:00"/>
    <s v="gesammelt für möglichen Einsatz"/>
    <s v="-"/>
    <s v="ABS ZIEGE-GOU"/>
  </r>
  <r>
    <s v="BU1"/>
    <n v="28"/>
    <d v="2021-10-08T00:00:00"/>
    <s v="Vorschmelz"/>
    <x v="45"/>
    <s v="Rest"/>
    <s v="geschälte Rinde"/>
    <s v="-"/>
    <n v="40"/>
    <s v="Produkte"/>
    <s v="BUs"/>
    <s v="Symptome"/>
    <n v="0.28000000000000003"/>
    <s v="RWV"/>
    <n v="29500917"/>
    <n v="60"/>
    <s v="RWV"/>
    <n v="29500917"/>
    <n v="28"/>
    <n v="60"/>
    <d v="2021-10-08T00:00:00"/>
    <s v="geschälte Rinde"/>
    <s v="-"/>
    <s v="VOS-ABS ENTSORGUNG"/>
  </r>
  <r>
    <s v="BU3"/>
    <n v="240"/>
    <d v="2021-10-08T00:00:00"/>
    <s v="Offen ungeschält ABS"/>
    <x v="30"/>
    <s v="Linienbezogen"/>
    <s v="gemischtes Produkt"/>
    <s v="-"/>
    <n v="40"/>
    <s v="Produkte"/>
    <s v="BUs"/>
    <s v="Symptome"/>
    <n v="240"/>
    <s v="L33"/>
    <n v="29501003"/>
    <n v="81"/>
    <s v="L33"/>
    <n v="29501003"/>
    <n v="240"/>
    <n v="81"/>
    <d v="2021-10-08T00:00:00"/>
    <m/>
    <m/>
    <s v="ABS CHED-PF-KRÄUK gemis"/>
  </r>
  <r>
    <s v="BU3"/>
    <n v="55"/>
    <d v="2021-10-08T00:00:00"/>
    <s v="Offen ungeschält ABS"/>
    <x v="18"/>
    <s v="Rest"/>
    <s v="Schmutz"/>
    <s v="-"/>
    <n v="40"/>
    <s v="Produkte"/>
    <s v="BUs"/>
    <s v="Symptome"/>
    <n v="55"/>
    <s v="L33"/>
    <n v="29501032"/>
    <n v="42"/>
    <s v="L33"/>
    <n v="29501032"/>
    <n v="55"/>
    <n v="42"/>
    <d v="2021-10-08T00:00:00"/>
    <m/>
    <m/>
    <s v="ABS CHED-ROT MIT ß-CARO"/>
  </r>
  <r>
    <s v="BU1"/>
    <n v="130"/>
    <d v="2021-10-08T00:00:00"/>
    <s v="Sammelnr. ungeschält ABS"/>
    <x v="237"/>
    <s v="Schimmel"/>
    <s v="keine Verarbeitung"/>
    <s v="-"/>
    <n v="40"/>
    <s v="Produkte"/>
    <s v="BUs"/>
    <s v="Symptome"/>
    <n v="266.721"/>
    <s v="RWV"/>
    <n v="29600003"/>
    <n v="12"/>
    <s v="RWV"/>
    <n v="29600003"/>
    <n v="130"/>
    <n v="12"/>
    <d v="2021-10-08T00:00:00"/>
    <s v="keine Verarbeitung"/>
    <m/>
    <s v="ABS 45-48% OGT"/>
  </r>
  <r>
    <s v="BU3"/>
    <n v="63"/>
    <d v="2021-10-08T00:00:00"/>
    <s v="-"/>
    <x v="23"/>
    <s v="Linienbezogen"/>
    <s v="Maschinenabfall"/>
    <s v="-"/>
    <n v="40"/>
    <s v="Produkte"/>
    <s v="BUs"/>
    <s v="Symptome"/>
    <s v="0"/>
    <s v="WVP"/>
    <s v="Maschinenabfall"/>
    <n v="30"/>
    <s v="WVP"/>
    <s v="Maschinenabfall"/>
    <n v="63"/>
    <n v="30"/>
    <d v="2021-10-08T00:00:00"/>
    <m/>
    <s v="-"/>
    <s v="Maschinenabfall"/>
  </r>
  <r>
    <s v="BU3"/>
    <n v="33"/>
    <d v="2021-10-08T00:00:00"/>
    <s v="-"/>
    <x v="23"/>
    <s v="Linienbezogen"/>
    <s v="Maschinenabfall"/>
    <s v="-"/>
    <n v="40"/>
    <s v="Produkte"/>
    <s v="BUs"/>
    <s v="Symptome"/>
    <s v="0"/>
    <s v="L33"/>
    <s v="Maschinenabfall"/>
    <n v="30"/>
    <s v="L33"/>
    <s v="Maschinenabfall"/>
    <n v="33"/>
    <n v="30"/>
    <d v="2021-10-08T00:00:00"/>
    <m/>
    <s v="-"/>
    <s v="Maschinenabfall"/>
  </r>
  <r>
    <s v="Rest"/>
    <n v="15.5"/>
    <d v="2021-10-08T00:00:00"/>
    <s v="Diverses"/>
    <x v="13"/>
    <s v="Rest"/>
    <s v="Sensorik"/>
    <s v="-"/>
    <n v="40"/>
    <s v="Produkte"/>
    <s v="BUs"/>
    <s v="Symptome"/>
    <s v="0"/>
    <s v="QM"/>
    <s v="Diverses"/>
    <n v="22"/>
    <s v="QM"/>
    <s v="Diverses"/>
    <n v="15.5"/>
    <n v="22"/>
    <d v="2021-10-08T00:00:00"/>
    <s v="Sensorik"/>
    <s v="-"/>
    <s v="Diverses"/>
  </r>
  <r>
    <s v="Rest"/>
    <n v="73"/>
    <d v="2021-10-08T00:00:00"/>
    <s v="Diverses"/>
    <x v="13"/>
    <s v="Qualitätssicherung"/>
    <s v="Sensorik"/>
    <s v="-"/>
    <n v="40"/>
    <s v="Produkte"/>
    <s v="BUs"/>
    <s v="Symptome"/>
    <s v="0"/>
    <s v="QM"/>
    <s v="diverses"/>
    <n v="74"/>
    <s v="QM"/>
    <s v="diverses"/>
    <n v="73"/>
    <n v="74"/>
    <d v="2021-10-08T00:00:00"/>
    <m/>
    <m/>
    <s v="diverses"/>
  </r>
  <r>
    <s v="Rest"/>
    <n v="3"/>
    <d v="2021-10-08T00:00:00"/>
    <s v="Diverses"/>
    <x v="13"/>
    <s v="Qualitätssicherung"/>
    <s v="Laborproben"/>
    <s v="-"/>
    <n v="40"/>
    <s v="Produkte"/>
    <s v="BUs"/>
    <s v="Symptome"/>
    <s v="0"/>
    <s v="Labor"/>
    <s v="Diverses"/>
    <n v="73"/>
    <s v="Labor"/>
    <s v="Diverses"/>
    <n v="3"/>
    <n v="73"/>
    <d v="2021-10-08T00:00:00"/>
    <s v="Laborproben"/>
    <s v="-"/>
    <s v="Diverses"/>
  </r>
  <r>
    <s v="Rest"/>
    <n v="56"/>
    <d v="2021-10-08T00:00:00"/>
    <s v="Diverses"/>
    <x v="13"/>
    <s v="Qualitätssicherung"/>
    <s v="Einwaage"/>
    <s v="-"/>
    <n v="40"/>
    <s v="Produkte"/>
    <s v="BUs"/>
    <s v="Symptome"/>
    <s v="0"/>
    <s v="Labor"/>
    <s v="Diverses"/>
    <n v="71"/>
    <s v="Labor"/>
    <s v="Diverses"/>
    <n v="56"/>
    <n v="71"/>
    <d v="2021-10-08T00:00:00"/>
    <s v="Einwaage"/>
    <s v="-"/>
    <s v="Diverses"/>
  </r>
  <r>
    <s v="Rest"/>
    <n v="6.5"/>
    <d v="2021-10-08T00:00:00"/>
    <s v="Diverses"/>
    <x v="13"/>
    <s v="Qualitätssicherung"/>
    <s v="Sensorik"/>
    <s v="-"/>
    <n v="40"/>
    <s v="Produkte"/>
    <s v="BUs"/>
    <s v="Symptome"/>
    <s v="0"/>
    <s v="Labor"/>
    <s v="Diverses"/>
    <n v="74"/>
    <s v="Labor"/>
    <s v="Diverses"/>
    <n v="6.5"/>
    <n v="74"/>
    <d v="2021-10-08T00:00:00"/>
    <s v="Sensorik"/>
    <s v="-"/>
    <s v="Diverses"/>
  </r>
  <r>
    <s v="Rest"/>
    <n v="86"/>
    <d v="2021-10-08T00:00:00"/>
    <s v="Diverses"/>
    <x v="13"/>
    <s v="Qualitätssicherung"/>
    <s v="Einwaage"/>
    <s v="-"/>
    <n v="40"/>
    <s v="Produkte"/>
    <s v="BUs"/>
    <s v="Symptome"/>
    <s v="0"/>
    <s v="Labor"/>
    <s v="diverses"/>
    <n v="71"/>
    <s v="Labor"/>
    <s v="diverses"/>
    <n v="86"/>
    <n v="71"/>
    <d v="2021-10-08T00:00:00"/>
    <m/>
    <m/>
    <s v="diverses"/>
  </r>
  <r>
    <s v="Rest"/>
    <n v="1"/>
    <d v="2021-10-08T00:00:00"/>
    <s v="Qualitätssicherung"/>
    <x v="16"/>
    <s v="Qualitätssicherung"/>
    <s v="Einwaage"/>
    <s v="-"/>
    <n v="40"/>
    <s v="Produkte"/>
    <s v="BUs"/>
    <s v="Symptome"/>
    <s v="0"/>
    <s v="Labor"/>
    <s v="Laborproben"/>
    <n v="71"/>
    <s v="Labor"/>
    <s v="Laborproben"/>
    <n v="1"/>
    <n v="71"/>
    <d v="2021-10-08T00:00:00"/>
    <m/>
    <m/>
    <s v="Laborproben"/>
  </r>
  <r>
    <s v="Rest"/>
    <n v="3.2"/>
    <d v="2021-10-08T00:00:00"/>
    <s v="Qualitätssicherung"/>
    <x v="16"/>
    <s v="Qualitätssicherung"/>
    <s v="Sensorik"/>
    <s v="-"/>
    <n v="40"/>
    <s v="Produkte"/>
    <s v="BUs"/>
    <s v="Symptome"/>
    <s v="0"/>
    <s v="Labor"/>
    <s v="Laborproben"/>
    <n v="74"/>
    <s v="Labor"/>
    <s v="Laborproben"/>
    <n v="3.2"/>
    <n v="74"/>
    <d v="2021-10-08T00:00:00"/>
    <m/>
    <m/>
    <s v="Laborproben"/>
  </r>
  <r>
    <s v="BU1"/>
    <n v="80"/>
    <d v="2021-10-08T00:00:00"/>
    <s v="Rest"/>
    <x v="41"/>
    <s v="Rest"/>
    <s v="geschälte Rinde"/>
    <s v="-"/>
    <n v="40"/>
    <s v="Produkte"/>
    <s v="BUs"/>
    <s v="Symptome"/>
    <s v="0"/>
    <s v="RWV"/>
    <s v="Rinde"/>
    <n v="60"/>
    <s v="RWV"/>
    <s v="Rinde"/>
    <n v="80"/>
    <n v="60"/>
    <d v="2021-10-08T00:00:00"/>
    <s v="geschälte Rinde"/>
    <s v="-"/>
    <s v="Rinde"/>
  </r>
  <r>
    <s v="Rest"/>
    <n v="53.6"/>
    <d v="2021-10-08T00:00:00"/>
    <s v="Qualitätssicherung"/>
    <x v="25"/>
    <s v="Qualitätssicherung"/>
    <s v="Rückstellproben"/>
    <s v="-"/>
    <n v="40"/>
    <s v="Produkte"/>
    <s v="BUs"/>
    <s v="Symptome"/>
    <s v="0"/>
    <s v="Labor"/>
    <s v="Rückstellproben"/>
    <n v="70"/>
    <s v="Labor"/>
    <s v="Rückstellproben"/>
    <n v="53.6"/>
    <n v="70"/>
    <d v="2021-10-08T00:00:00"/>
    <s v="Rückstellproben"/>
    <s v="-"/>
    <s v="Rückstellproben"/>
  </r>
  <r>
    <s v="Rest"/>
    <n v="62.6"/>
    <d v="2021-10-08T00:00:00"/>
    <s v="Qualitätssicherung"/>
    <x v="25"/>
    <s v="Qualitätssicherung"/>
    <s v="Rückstellproben"/>
    <s v="-"/>
    <n v="40"/>
    <s v="Produkte"/>
    <s v="BUs"/>
    <s v="Symptome"/>
    <s v="0"/>
    <s v="Labor"/>
    <s v="Rückstellproben"/>
    <n v="70"/>
    <s v="Labor"/>
    <s v="Rückstellproben"/>
    <n v="62.6"/>
    <n v="70"/>
    <d v="2021-10-08T00:00:00"/>
    <s v="Rückstellproben"/>
    <s v="-"/>
    <s v="Rückstellproben"/>
  </r>
  <r>
    <s v="Rest"/>
    <n v="127"/>
    <d v="2021-10-08T00:00:00"/>
    <s v="Qualitätssicherung"/>
    <x v="25"/>
    <s v="Qualitätssicherung"/>
    <s v="Rückstellproben"/>
    <s v="-"/>
    <n v="40"/>
    <s v="Produkte"/>
    <s v="BUs"/>
    <s v="Symptome"/>
    <s v="0"/>
    <s v="Labor"/>
    <s v="Rückstellproben"/>
    <n v="70"/>
    <s v="Labor"/>
    <s v="Rückstellproben"/>
    <n v="127"/>
    <n v="70"/>
    <d v="2021-10-08T00:00:00"/>
    <m/>
    <m/>
    <s v="Rückstellproben"/>
  </r>
  <r>
    <s v="BU3"/>
    <n v="46"/>
    <d v="2021-10-08T00:00:00"/>
    <s v="-"/>
    <x v="23"/>
    <s v="Linienbezogen"/>
    <s v="Maschinenabfall"/>
    <s v="-"/>
    <n v="40"/>
    <s v="Produkte"/>
    <s v="BUs"/>
    <s v="Symptome"/>
    <s v="0"/>
    <s v="L9"/>
    <s v="Maschinenabfall"/>
    <n v="30"/>
    <s v="L9"/>
    <s v="Maschinenabfall"/>
    <n v="46"/>
    <n v="30"/>
    <d v="2021-10-08T00:00:00"/>
    <m/>
    <s v="-"/>
    <s v="Maschinenabfall"/>
  </r>
  <r>
    <s v="BU3"/>
    <n v="14.8"/>
    <d v="2021-10-08T00:00:00"/>
    <s v="ABS"/>
    <x v="238"/>
    <s v="Linienbezogen"/>
    <s v="Maschinenabfall"/>
    <s v="-"/>
    <n v="40"/>
    <s v="Produkte"/>
    <s v="BUs"/>
    <s v="Symptome"/>
    <s v="0"/>
    <s v="L35"/>
    <s v="Würfel"/>
    <n v="30"/>
    <s v="L35"/>
    <s v="Würfel"/>
    <n v="14.8"/>
    <n v="30"/>
    <d v="2021-10-08T00:00:00"/>
    <m/>
    <s v="-"/>
    <s v="Würfel"/>
  </r>
  <r>
    <s v="Rest"/>
    <n v="292"/>
    <d v="2021-10-11T00:00:00"/>
    <s v="Offen ungeschält ABS"/>
    <x v="226"/>
    <s v="Rest"/>
    <s v="Retoure"/>
    <s v="Reklamation erhalten"/>
    <n v="41"/>
    <s v="Produkte"/>
    <s v="BUs"/>
    <s v="Symptome"/>
    <n v="438"/>
    <s v="Rest"/>
    <n v="29500719"/>
    <n v="42"/>
    <s v="Rest"/>
    <n v="29500719"/>
    <n v="292"/>
    <n v="42"/>
    <d v="2021-10-11T00:00:00"/>
    <s v="Retoure"/>
    <s v="Reklamation erhalten"/>
    <s v="ABS Havarti Natur 55%"/>
  </r>
  <r>
    <s v="BU4"/>
    <n v="9"/>
    <d v="2021-10-11T00:00:00"/>
    <s v="Offen ungeschält ABS"/>
    <x v="60"/>
    <s v="keinen Verwendungszweck"/>
    <s v="keinen Verwendungszweck"/>
    <s v="-"/>
    <n v="41"/>
    <s v="Produkte"/>
    <s v="BUs"/>
    <s v="Symptome"/>
    <n v="18"/>
    <s v="BU4"/>
    <n v="29500891"/>
    <n v="61"/>
    <s v="BU4"/>
    <n v="29500891"/>
    <n v="9"/>
    <n v="61"/>
    <d v="2021-10-11T00:00:00"/>
    <m/>
    <m/>
    <s v="ABS PECO"/>
  </r>
  <r>
    <s v="BU4"/>
    <n v="102"/>
    <d v="2021-10-11T00:00:00"/>
    <s v="Offen ungeschält ABS"/>
    <x v="239"/>
    <s v="Schimmel"/>
    <s v="gesammelt für möglichen Einsatz"/>
    <s v="-"/>
    <n v="41"/>
    <s v="Produkte"/>
    <s v="BUs"/>
    <s v="Symptome"/>
    <n v="1.02"/>
    <s v="BU4"/>
    <n v="29500893"/>
    <n v="12"/>
    <s v="BU4"/>
    <n v="29500893"/>
    <n v="102"/>
    <n v="12"/>
    <d v="2021-10-11T00:00:00"/>
    <s v="gesammelt für möglichen Einsatz"/>
    <m/>
    <s v="ABS REBLOCH"/>
  </r>
  <r>
    <s v="BU4"/>
    <n v="154"/>
    <d v="2021-10-11T00:00:00"/>
    <s v="Offen ungeschält ABS"/>
    <x v="239"/>
    <s v="keinen Verwendungszweck"/>
    <s v="keinen Verwendungszweck"/>
    <s v="-"/>
    <n v="41"/>
    <s v="Produkte"/>
    <s v="BUs"/>
    <s v="Symptome"/>
    <n v="1.54"/>
    <s v="BU4"/>
    <n v="29500893"/>
    <n v="61"/>
    <s v="BU4"/>
    <n v="29500893"/>
    <n v="154"/>
    <n v="61"/>
    <d v="2021-10-11T00:00:00"/>
    <m/>
    <m/>
    <s v="ABS REBLOCH"/>
  </r>
  <r>
    <s v="BU4"/>
    <n v="452"/>
    <d v="2021-10-11T00:00:00"/>
    <s v="ABS"/>
    <x v="240"/>
    <s v="Schimmel"/>
    <s v="gesammelt für möglichen Einsatz"/>
    <s v="-"/>
    <n v="41"/>
    <s v="Produkte"/>
    <s v="BUs"/>
    <s v="Symptome"/>
    <s v="0"/>
    <s v="BU4"/>
    <n v="29500894"/>
    <n v="12"/>
    <s v="BU4"/>
    <n v="29500894"/>
    <n v="452"/>
    <n v="12"/>
    <d v="2021-10-11T00:00:00"/>
    <s v="gesammelt für möglichen Einsatz"/>
    <m/>
    <s v="ABS BACK-BLÜT"/>
  </r>
  <r>
    <s v="BU4"/>
    <n v="419"/>
    <d v="2021-10-11T00:00:00"/>
    <s v="Offen ungeschält ABS"/>
    <x v="63"/>
    <s v="keinen Verwendungszweck"/>
    <s v="keinen Verwendungszweck"/>
    <s v="-"/>
    <n v="41"/>
    <s v="Produkte"/>
    <s v="BUs"/>
    <s v="Symptome"/>
    <n v="4.1900000000000004"/>
    <s v="BU4"/>
    <n v="29500904"/>
    <n v="61"/>
    <s v="BU4"/>
    <n v="29500904"/>
    <n v="419"/>
    <n v="61"/>
    <d v="2021-10-11T00:00:00"/>
    <m/>
    <m/>
    <s v="ABS TI-AD"/>
  </r>
  <r>
    <s v="BU4"/>
    <n v="8"/>
    <d v="2021-10-11T00:00:00"/>
    <s v="Offen ungeschält ABS"/>
    <x v="64"/>
    <s v="keinen Verwendungszweck"/>
    <s v="keinen Verwendungszweck"/>
    <s v="-"/>
    <n v="41"/>
    <s v="Produkte"/>
    <s v="BUs"/>
    <s v="Symptome"/>
    <n v="0.08"/>
    <s v="BU4"/>
    <n v="29500906"/>
    <n v="61"/>
    <s v="BU4"/>
    <n v="29500906"/>
    <n v="8"/>
    <n v="61"/>
    <d v="2021-10-11T00:00:00"/>
    <m/>
    <m/>
    <s v="ABS SCH-PAUL"/>
  </r>
  <r>
    <s v="BU4"/>
    <n v="327"/>
    <d v="2021-10-11T00:00:00"/>
    <s v="Offen ungeschält ABS"/>
    <x v="218"/>
    <s v="keinen Verwendungszweck"/>
    <s v="keinen Verwendungszweck"/>
    <s v="-"/>
    <n v="41"/>
    <s v="Produkte"/>
    <s v="BUs"/>
    <s v="Symptome"/>
    <n v="163.5"/>
    <s v="BU4"/>
    <n v="29500908"/>
    <n v="61"/>
    <s v="BU4"/>
    <n v="29500908"/>
    <n v="327"/>
    <n v="61"/>
    <d v="2021-10-11T00:00:00"/>
    <m/>
    <m/>
    <s v="ABS GRUY"/>
  </r>
  <r>
    <s v="BU4"/>
    <n v="24"/>
    <d v="2021-10-11T00:00:00"/>
    <s v="Offen ungeschält ABS"/>
    <x v="104"/>
    <s v="keinen Verwendungszweck"/>
    <s v="keinen Verwendungszweck"/>
    <s v="-"/>
    <n v="41"/>
    <s v="Produkte"/>
    <s v="BUs"/>
    <s v="Symptome"/>
    <n v="0.24"/>
    <s v="BU4"/>
    <n v="29500910"/>
    <n v="61"/>
    <s v="BU4"/>
    <n v="29500910"/>
    <n v="24"/>
    <n v="61"/>
    <d v="2021-10-11T00:00:00"/>
    <m/>
    <m/>
    <s v="ABS Unser Blütenkäse"/>
  </r>
  <r>
    <s v="BU1"/>
    <n v="53"/>
    <d v="2021-10-11T00:00:00"/>
    <s v="Vorschmelz"/>
    <x v="45"/>
    <s v="Rest"/>
    <s v="geschälte Rinde"/>
    <s v="-"/>
    <n v="41"/>
    <s v="Produkte"/>
    <s v="BUs"/>
    <s v="Symptome"/>
    <n v="0.53"/>
    <s v="RWV"/>
    <n v="29500917"/>
    <n v="60"/>
    <s v="RWV"/>
    <n v="29500917"/>
    <n v="53"/>
    <n v="60"/>
    <d v="2021-10-11T00:00:00"/>
    <m/>
    <m/>
    <s v="VOS-ABS ENTSORGUNG"/>
  </r>
  <r>
    <s v="BU1"/>
    <n v="6"/>
    <d v="2021-10-11T00:00:00"/>
    <s v="Vorschmelz"/>
    <x v="45"/>
    <s v="Rest"/>
    <s v="geschälte Rinde"/>
    <s v="-"/>
    <n v="41"/>
    <s v="Produkte"/>
    <s v="BUs"/>
    <s v="Symptome"/>
    <n v="0.06"/>
    <s v="RWV"/>
    <n v="29500917"/>
    <n v="60"/>
    <s v="RWV"/>
    <n v="29500917"/>
    <n v="6"/>
    <n v="60"/>
    <d v="2021-10-11T00:00:00"/>
    <m/>
    <m/>
    <s v="VOS-ABS ENTSORGUNG"/>
  </r>
  <r>
    <s v="BU4"/>
    <n v="55"/>
    <d v="2021-10-11T00:00:00"/>
    <s v="Offen ungeschält ABS"/>
    <x v="72"/>
    <s v="keinen Verwendungszweck"/>
    <s v="keinen Verwendungszweck"/>
    <s v="-"/>
    <n v="41"/>
    <s v="Produkte"/>
    <s v="BUs"/>
    <s v="Symptome"/>
    <n v="5.5000000000000005E-3"/>
    <s v="BU4"/>
    <n v="29501039"/>
    <n v="61"/>
    <s v="BU4"/>
    <n v="29501039"/>
    <n v="55"/>
    <n v="61"/>
    <d v="2021-10-11T00:00:00"/>
    <m/>
    <m/>
    <s v="ABS OLD-AMSTERDAM"/>
  </r>
  <r>
    <s v="BU4"/>
    <n v="21"/>
    <d v="2021-10-11T00:00:00"/>
    <s v="Offen ungeschält ABS"/>
    <x v="72"/>
    <s v="keinen Verwendungszweck"/>
    <s v="keinen Verwendungszweck"/>
    <s v="-"/>
    <n v="41"/>
    <s v="Produkte"/>
    <s v="BUs"/>
    <s v="Symptome"/>
    <n v="2.1000000000000003E-3"/>
    <s v="BU4"/>
    <n v="29501039"/>
    <n v="61"/>
    <s v="BU4"/>
    <n v="29501039"/>
    <n v="21"/>
    <n v="61"/>
    <d v="2021-10-11T00:00:00"/>
    <m/>
    <m/>
    <s v="ABS OLD-AMSTERDAM"/>
  </r>
  <r>
    <s v="BU4"/>
    <n v="424"/>
    <d v="2021-10-11T00:00:00"/>
    <s v="ABS"/>
    <x v="241"/>
    <s v="Schimmel"/>
    <s v="gesammelt für möglichen Einsatz"/>
    <s v="-"/>
    <n v="41"/>
    <s v="Produkte"/>
    <s v="BUs"/>
    <s v="Symptome"/>
    <s v="0"/>
    <s v="BU4"/>
    <n v="29501049"/>
    <n v="12"/>
    <s v="BU4"/>
    <n v="29501049"/>
    <n v="424"/>
    <n v="12"/>
    <d v="2021-10-11T00:00:00"/>
    <s v="gesammelt für möglichen Einsatz"/>
    <m/>
    <s v="ABS GOU-ROYAL"/>
  </r>
  <r>
    <s v="Verkauf"/>
    <n v="474"/>
    <d v="2021-10-11T00:00:00"/>
    <s v="Offen Endstücke"/>
    <x v="36"/>
    <s v="Schimmel"/>
    <s v="keinen Abnehmer/kein Schälpersonal"/>
    <s v="-"/>
    <n v="41"/>
    <s v="Produkte"/>
    <s v="BUs"/>
    <s v="Symptome"/>
    <n v="237"/>
    <s v="Verkauf"/>
    <n v="29501070"/>
    <n v="12"/>
    <s v="Verkauf"/>
    <n v="29501070"/>
    <n v="474"/>
    <n v="12"/>
    <d v="2021-10-11T00:00:00"/>
    <s v="keinen Abnehmer/kein Schälpersonal"/>
    <m/>
    <s v="VOS GRW-SCHI-NAT ENDSTÜ"/>
  </r>
  <r>
    <s v="BU4"/>
    <n v="45"/>
    <d v="2021-10-11T00:00:00"/>
    <s v="Offen ungeschält ABS"/>
    <x v="242"/>
    <s v="keinen Verwendungszweck"/>
    <s v="keinen Verwendungszweck"/>
    <s v="-"/>
    <n v="41"/>
    <s v="Produkte"/>
    <s v="BUs"/>
    <s v="Symptome"/>
    <n v="0.45"/>
    <s v="BU4"/>
    <n v="29501099"/>
    <n v="61"/>
    <s v="BU4"/>
    <n v="29501099"/>
    <n v="45"/>
    <n v="61"/>
    <d v="2021-10-11T00:00:00"/>
    <m/>
    <m/>
    <s v="ABS Simmentaler"/>
  </r>
  <r>
    <s v="BU1"/>
    <n v="160"/>
    <d v="2021-10-11T00:00:00"/>
    <s v="Sammelnr. ungeschält ABS"/>
    <x v="205"/>
    <s v="Qualitätsprobleme"/>
    <s v="Produkt durchwässert"/>
    <s v="-"/>
    <n v="41"/>
    <s v="Produkte"/>
    <s v="BUs"/>
    <s v="Symptome"/>
    <n v="322.81599999999997"/>
    <s v="Schmelze"/>
    <n v="29600004"/>
    <n v="43"/>
    <s v="Schmelze"/>
    <n v="29600004"/>
    <n v="160"/>
    <n v="43"/>
    <d v="2021-10-11T00:00:00"/>
    <m/>
    <m/>
    <s v="ABS 45-48% Konventionel"/>
  </r>
  <r>
    <s v="BU3"/>
    <n v="369"/>
    <d v="2021-10-11T00:00:00"/>
    <s v="Offen vegan"/>
    <x v="39"/>
    <s v="keinen Verwendungszweck"/>
    <s v="VOS &gt; Einsatz (vegan)"/>
    <s v="-"/>
    <n v="41"/>
    <s v="Produkte"/>
    <s v="BUs"/>
    <s v="Symptome"/>
    <n v="184.5"/>
    <s v="BU3"/>
    <n v="29900002"/>
    <n v="61"/>
    <s v="BU3"/>
    <n v="29900002"/>
    <n v="369"/>
    <n v="61"/>
    <d v="2021-10-11T00:00:00"/>
    <s v="VOS &gt; Einsatz (vegan)"/>
    <m/>
    <s v="VOS VEG-SCH MILD"/>
  </r>
  <r>
    <s v="BU4"/>
    <n v="246"/>
    <d v="2021-10-11T00:00:00"/>
    <s v="ABS"/>
    <x v="243"/>
    <s v="Schimmel"/>
    <s v="gesammelt für möglichen Einsatz"/>
    <s v="-"/>
    <n v="41"/>
    <s v="Produkte"/>
    <s v="BUs"/>
    <s v="Symptome"/>
    <s v="0"/>
    <s v="BU4"/>
    <n v="49500192"/>
    <n v="12"/>
    <s v="BU4"/>
    <n v="49500192"/>
    <n v="246"/>
    <n v="12"/>
    <d v="2021-10-11T00:00:00"/>
    <s v="gesammelt für möglichen Einsatz"/>
    <m/>
    <s v="ABS JARLSBERG-VAKU"/>
  </r>
  <r>
    <s v="BU2"/>
    <n v="60"/>
    <d v="2021-10-11T00:00:00"/>
    <s v="Rohware"/>
    <x v="21"/>
    <s v="Schimmel"/>
    <s v="Luftzieher/Folienriss durch Transport"/>
    <s v="-"/>
    <n v="41"/>
    <s v="Produkte"/>
    <s v="BUs"/>
    <s v="Symptome"/>
    <s v="0"/>
    <s v="BU2"/>
    <s v="Blöcke"/>
    <n v="12"/>
    <s v="BU2"/>
    <s v="Blöcke"/>
    <n v="60"/>
    <n v="12"/>
    <d v="2021-10-11T00:00:00"/>
    <s v="Luftzieher/Folienriss durch Transport"/>
    <m/>
    <s v="Blöcke"/>
  </r>
  <r>
    <s v="BU2"/>
    <n v="15"/>
    <d v="2021-10-11T00:00:00"/>
    <s v="Rohware"/>
    <x v="21"/>
    <s v="Linienbezogen"/>
    <s v="Maschinenabfall"/>
    <s v="-"/>
    <n v="41"/>
    <s v="Produkte"/>
    <s v="BUs"/>
    <s v="Symptome"/>
    <s v="0"/>
    <s v="BU2"/>
    <s v="Blöcke"/>
    <n v="30"/>
    <s v="BU2"/>
    <s v="Blöcke"/>
    <n v="15"/>
    <n v="30"/>
    <d v="2021-10-11T00:00:00"/>
    <m/>
    <m/>
    <s v="Blöcke"/>
  </r>
  <r>
    <s v="BU1"/>
    <n v="136"/>
    <d v="2021-10-11T00:00:00"/>
    <s v="Diverses"/>
    <x v="13"/>
    <s v="Qualitätssicherung"/>
    <s v="keine Verarbeitung"/>
    <s v="-"/>
    <n v="41"/>
    <s v="Produkte"/>
    <s v="BUs"/>
    <s v="Symptome"/>
    <s v="0"/>
    <s v="Schmelze"/>
    <s v="Diverses"/>
    <n v="75"/>
    <s v="Schmelze"/>
    <s v="Diverses"/>
    <n v="136"/>
    <n v="75"/>
    <d v="2021-10-11T00:00:00"/>
    <s v="keine Verarbeitung"/>
    <m/>
    <s v="Diverses"/>
  </r>
  <r>
    <s v="BU3"/>
    <n v="25"/>
    <d v="2021-10-11T00:00:00"/>
    <s v="-"/>
    <x v="23"/>
    <s v="Linienbezogen"/>
    <s v="Maschinenabfall"/>
    <s v="-"/>
    <n v="41"/>
    <s v="Produkte"/>
    <s v="BUs"/>
    <s v="Symptome"/>
    <s v="0"/>
    <s v="WVP"/>
    <s v="Maschinenabfall"/>
    <n v="30"/>
    <s v="WVP"/>
    <s v="Maschinenabfall"/>
    <n v="25"/>
    <n v="30"/>
    <d v="2021-10-11T00:00:00"/>
    <m/>
    <m/>
    <s v="Maschinenabfall"/>
  </r>
  <r>
    <s v="BU4"/>
    <n v="30"/>
    <d v="2021-10-11T00:00:00"/>
    <s v="Diverses"/>
    <x v="13"/>
    <s v="Linienbezogen"/>
    <s v="Maschinenabfall"/>
    <s v="-"/>
    <n v="41"/>
    <s v="Produkte"/>
    <s v="BUs"/>
    <s v="Symptome"/>
    <s v="0"/>
    <s v="BU4"/>
    <s v="Diverses"/>
    <n v="30"/>
    <s v="BU4"/>
    <s v="Diverses"/>
    <n v="30"/>
    <n v="30"/>
    <d v="2021-10-11T00:00:00"/>
    <m/>
    <m/>
    <s v="Diverses"/>
  </r>
  <r>
    <s v="BU2"/>
    <n v="65"/>
    <d v="2021-10-11T00:00:00"/>
    <s v="Diverses"/>
    <x v="13"/>
    <s v="Linienbezogen"/>
    <s v="Maschinenabfall"/>
    <s v="-"/>
    <n v="41"/>
    <s v="Produkte"/>
    <s v="BUs"/>
    <s v="Symptome"/>
    <s v="0"/>
    <s v="BU2"/>
    <s v="Diverses"/>
    <n v="30"/>
    <s v="BU2"/>
    <s v="Diverses"/>
    <n v="65"/>
    <n v="30"/>
    <d v="2021-10-11T00:00:00"/>
    <m/>
    <m/>
    <s v="Diverses"/>
  </r>
  <r>
    <s v="BU1"/>
    <n v="357"/>
    <d v="2021-10-11T00:00:00"/>
    <s v="Diverses"/>
    <x v="13"/>
    <s v="Linienbezogen"/>
    <s v="Maschinenabfall"/>
    <s v="-"/>
    <n v="41"/>
    <s v="Produkte"/>
    <s v="BUs"/>
    <s v="Symptome"/>
    <s v="0"/>
    <s v="Abfüllung"/>
    <s v="Diverses"/>
    <n v="30"/>
    <s v="Abfüllung"/>
    <s v="Diverses"/>
    <n v="357"/>
    <n v="30"/>
    <d v="2021-10-11T00:00:00"/>
    <m/>
    <m/>
    <s v="Diverses"/>
  </r>
  <r>
    <s v="BU1"/>
    <n v="193"/>
    <d v="2021-10-11T00:00:00"/>
    <s v="Diverses"/>
    <x v="13"/>
    <s v="Linienbezogen"/>
    <s v="Maschinenabfall"/>
    <s v="-"/>
    <n v="41"/>
    <s v="Produkte"/>
    <s v="BUs"/>
    <s v="Symptome"/>
    <s v="0"/>
    <s v="Abfüllung"/>
    <s v="Diverses"/>
    <n v="30"/>
    <s v="Abfüllung"/>
    <s v="Diverses"/>
    <n v="193"/>
    <n v="30"/>
    <d v="2021-10-11T00:00:00"/>
    <m/>
    <m/>
    <s v="Diverses"/>
  </r>
  <r>
    <s v="BU1"/>
    <n v="20.5"/>
    <d v="2021-10-11T00:00:00"/>
    <s v="Diverses"/>
    <x v="13"/>
    <s v="Verpackungsfehler"/>
    <s v="kein SSC"/>
    <s v="-"/>
    <n v="41"/>
    <s v="Produkte"/>
    <s v="BUs"/>
    <s v="Symptome"/>
    <s v="0"/>
    <s v="Abfüllung"/>
    <s v="Diverses"/>
    <n v="13"/>
    <s v="Abfüllung"/>
    <s v="Diverses"/>
    <n v="20.5"/>
    <n v="13"/>
    <d v="2021-10-11T00:00:00"/>
    <s v="kein SSC"/>
    <m/>
    <s v="Diverses"/>
  </r>
  <r>
    <s v="BU2"/>
    <n v="98"/>
    <d v="2021-10-11T00:00:00"/>
    <s v="Diverses"/>
    <x v="13"/>
    <s v="Linienbezogen"/>
    <s v="Maschinenabfall"/>
    <s v="-"/>
    <n v="41"/>
    <s v="Produkte"/>
    <s v="BUs"/>
    <s v="Symptome"/>
    <s v="0"/>
    <s v="BU2"/>
    <s v="Diverses"/>
    <n v="30"/>
    <s v="BU2"/>
    <s v="Diverses"/>
    <n v="98"/>
    <n v="30"/>
    <d v="2021-10-11T00:00:00"/>
    <m/>
    <m/>
    <s v="Diverses"/>
  </r>
  <r>
    <s v="BU3"/>
    <n v="32"/>
    <d v="2021-10-11T00:00:00"/>
    <s v="-"/>
    <x v="23"/>
    <s v="Linienbezogen"/>
    <s v="Maschinenabfall"/>
    <s v="-"/>
    <n v="41"/>
    <s v="Produkte"/>
    <s v="BUs"/>
    <s v="Symptome"/>
    <s v="0"/>
    <s v="L35"/>
    <s v="Maschinenabfall"/>
    <n v="30"/>
    <s v="L35"/>
    <s v="Maschinenabfall"/>
    <n v="32"/>
    <n v="30"/>
    <d v="2021-10-11T00:00:00"/>
    <m/>
    <m/>
    <s v="Maschinenabfall"/>
  </r>
  <r>
    <s v="BU3"/>
    <n v="7"/>
    <d v="2021-10-11T00:00:00"/>
    <s v="-"/>
    <x v="23"/>
    <s v="Linienbezogen"/>
    <s v="Maschinenabfall"/>
    <s v="-"/>
    <n v="41"/>
    <s v="Produkte"/>
    <s v="BUs"/>
    <s v="Symptome"/>
    <s v="0"/>
    <s v="L9"/>
    <s v="Maschinenabfall"/>
    <n v="30"/>
    <s v="L9"/>
    <s v="Maschinenabfall"/>
    <n v="7"/>
    <n v="30"/>
    <d v="2021-10-11T00:00:00"/>
    <m/>
    <m/>
    <s v="Maschinenabfall"/>
  </r>
  <r>
    <s v="BU4"/>
    <n v="28"/>
    <d v="2021-10-11T00:00:00"/>
    <s v="Diverses"/>
    <x v="13"/>
    <s v="Linienbezogen"/>
    <s v="Maschinenabfall"/>
    <s v="-"/>
    <n v="41"/>
    <s v="Produkte"/>
    <s v="BUs"/>
    <s v="Symptome"/>
    <s v="0"/>
    <s v="BU4"/>
    <s v="Diverses"/>
    <n v="30"/>
    <s v="BU4"/>
    <s v="Diverses"/>
    <n v="28"/>
    <n v="30"/>
    <d v="2021-10-11T00:00:00"/>
    <m/>
    <m/>
    <s v="Diverses"/>
  </r>
  <r>
    <s v="Rest"/>
    <n v="14"/>
    <d v="2021-10-11T00:00:00"/>
    <s v="Diverses"/>
    <x v="13"/>
    <s v="Qualitätssicherung"/>
    <s v="Sensorik"/>
    <s v="Rinde Extra"/>
    <n v="41"/>
    <s v="Produkte"/>
    <s v="BUs"/>
    <s v="Symptome"/>
    <s v="0"/>
    <s v="QM"/>
    <s v="Diverses"/>
    <n v="74"/>
    <s v="QM"/>
    <s v="Diverses"/>
    <n v="14"/>
    <n v="74"/>
    <d v="2021-10-11T00:00:00"/>
    <m/>
    <s v="Rinde Extra"/>
    <s v="Diverses"/>
  </r>
  <r>
    <s v="BU1"/>
    <n v="156"/>
    <d v="2021-10-11T00:00:00"/>
    <s v="Diverses"/>
    <x v="13"/>
    <s v="Linienbezogen"/>
    <s v="Reinigung"/>
    <s v="-"/>
    <n v="41"/>
    <s v="Produkte"/>
    <s v="BUs"/>
    <s v="Symptome"/>
    <s v="0"/>
    <s v="Abfüllung"/>
    <s v="Diverses"/>
    <n v="10"/>
    <s v="Abfüllung"/>
    <s v="Diverses"/>
    <n v="156"/>
    <n v="10"/>
    <d v="2021-10-11T00:00:00"/>
    <m/>
    <m/>
    <s v="Diverses"/>
  </r>
  <r>
    <s v="Rest"/>
    <n v="80"/>
    <d v="2021-10-11T00:00:00"/>
    <s v="Diverses"/>
    <x v="13"/>
    <s v="Qualitätssicherung"/>
    <s v="Laborproben"/>
    <s v="-"/>
    <n v="41"/>
    <s v="Produkte"/>
    <s v="BUs"/>
    <s v="Symptome"/>
    <s v="0"/>
    <s v="Labor"/>
    <s v="Diverses"/>
    <n v="73"/>
    <s v="Labor"/>
    <s v="Diverses"/>
    <n v="80"/>
    <n v="73"/>
    <d v="2021-10-11T00:00:00"/>
    <m/>
    <m/>
    <s v="Diverses"/>
  </r>
  <r>
    <s v="Rest"/>
    <n v="18"/>
    <d v="2021-10-11T00:00:00"/>
    <s v="Diverses"/>
    <x v="13"/>
    <s v="Qualitätssicherung"/>
    <s v="Einwaage"/>
    <s v="-"/>
    <n v="41"/>
    <s v="Produkte"/>
    <s v="BUs"/>
    <s v="Symptome"/>
    <s v="0"/>
    <s v="LAbor"/>
    <s v="Diverses"/>
    <n v="71"/>
    <s v="LAbor"/>
    <s v="Diverses"/>
    <n v="18"/>
    <n v="71"/>
    <d v="2021-10-11T00:00:00"/>
    <m/>
    <m/>
    <s v="Diverses"/>
  </r>
  <r>
    <s v="Rest"/>
    <n v="1.5"/>
    <d v="2021-10-11T00:00:00"/>
    <s v="Diverses"/>
    <x v="13"/>
    <s v="Qualitätssicherung"/>
    <s v="Sensorik"/>
    <s v="mehr VOS als Rework"/>
    <n v="41"/>
    <s v="Produkte"/>
    <s v="BUs"/>
    <s v="Symptome"/>
    <s v="0"/>
    <s v="Labor"/>
    <s v="Diverses"/>
    <n v="74"/>
    <s v="Labor"/>
    <s v="Diverses"/>
    <n v="1.5"/>
    <n v="74"/>
    <d v="2021-10-11T00:00:00"/>
    <m/>
    <s v="mehr VOS als Rework"/>
    <s v="Diverses"/>
  </r>
  <r>
    <s v="BU1"/>
    <n v="20"/>
    <d v="2021-10-11T00:00:00"/>
    <s v="ganze Würste"/>
    <x v="244"/>
    <s v="Linienbezogen"/>
    <s v="aus Hand gerutscht"/>
    <s v="-"/>
    <n v="41"/>
    <s v="Produkte"/>
    <s v="BUs"/>
    <s v="Symptome"/>
    <s v="0"/>
    <s v="Abfüllung"/>
    <s v="ganze Wurst"/>
    <n v="32"/>
    <s v="Abfüllung"/>
    <s v="ganze Wurst"/>
    <n v="20"/>
    <n v="32"/>
    <d v="2021-10-11T00:00:00"/>
    <m/>
    <m/>
    <s v="ganze Wurst"/>
  </r>
  <r>
    <s v="BU1"/>
    <n v="30"/>
    <d v="2021-10-11T00:00:00"/>
    <s v="ganze Würste"/>
    <x v="201"/>
    <s v="Linienbezogen"/>
    <s v="Clip gerissen"/>
    <s v="-"/>
    <n v="41"/>
    <s v="Produkte"/>
    <s v="BUs"/>
    <s v="Symptome"/>
    <s v="0"/>
    <s v="Räucherei"/>
    <s v="ganze Wurst Gourme Natur"/>
    <n v="31"/>
    <s v="Räucherei"/>
    <s v="ganze Wurst Gourme Natur"/>
    <n v="30"/>
    <n v="31"/>
    <d v="2021-10-11T00:00:00"/>
    <m/>
    <m/>
    <s v="ganze Wurst Gourme Natur"/>
  </r>
  <r>
    <s v="BU1"/>
    <n v="20"/>
    <d v="2021-10-11T00:00:00"/>
    <s v="-"/>
    <x v="229"/>
    <s v="Linienbezogen"/>
    <s v="Darm geplatzt"/>
    <s v="-"/>
    <n v="41"/>
    <s v="Produkte"/>
    <s v="BUs"/>
    <s v="Symptome"/>
    <s v="0"/>
    <s v="Räucherei"/>
    <s v="ganze Wurst Gourme Schinken"/>
    <n v="34"/>
    <s v="Räucherei"/>
    <s v="ganze Wurst Gourme Schinken"/>
    <n v="20"/>
    <n v="34"/>
    <d v="2021-10-11T00:00:00"/>
    <m/>
    <m/>
    <s v="ganze Wurst Gourme Schinken"/>
  </r>
  <r>
    <s v="BU1"/>
    <n v="7"/>
    <d v="2021-10-12T00:00:00"/>
    <s v="Offen ungeschält VOS"/>
    <x v="245"/>
    <s v="Schimmel"/>
    <s v="keine Verarbeitung"/>
    <s v="-"/>
    <n v="41"/>
    <s v="Produkte"/>
    <s v="BUs"/>
    <s v="Symptome"/>
    <n v="3.5"/>
    <s v="Schmelze"/>
    <n v="29500598"/>
    <n v="12"/>
    <s v="Schmelze"/>
    <n v="29500598"/>
    <n v="7"/>
    <n v="12"/>
    <d v="2021-10-12T00:00:00"/>
    <s v="keine Verarbeitung"/>
    <m/>
    <s v="VOS SKZ Gouda Premium W"/>
  </r>
  <r>
    <s v="BU3"/>
    <n v="424"/>
    <d v="2021-10-12T00:00:00"/>
    <s v="Offen ungeschält VOS"/>
    <x v="246"/>
    <s v="Schimmel"/>
    <s v="kein VOS in England, VS-Würste keine Produktion"/>
    <s v="-"/>
    <n v="41"/>
    <s v="Produkte"/>
    <s v="BUs"/>
    <s v="Symptome"/>
    <n v="212"/>
    <s v="bu3"/>
    <n v="29500606"/>
    <n v="12"/>
    <s v="bu3"/>
    <n v="29500606"/>
    <n v="424"/>
    <n v="12"/>
    <d v="2021-10-12T00:00:00"/>
    <s v="kein VOS in England, VS-Würste keine Produktion"/>
    <m/>
    <s v="VOS Würste Jalapeno nat"/>
  </r>
  <r>
    <s v="BU3"/>
    <n v="30"/>
    <d v="2021-10-12T00:00:00"/>
    <s v="Offen ungeschält ABS"/>
    <x v="178"/>
    <s v="Schimmel"/>
    <s v="VOS &gt; Einsatz"/>
    <s v="Produktion unregelmäßig"/>
    <n v="41"/>
    <s v="Produkte"/>
    <s v="BUs"/>
    <s v="Symptome"/>
    <s v="0"/>
    <s v="bu3"/>
    <n v="29500734"/>
    <n v="12"/>
    <s v="bu3"/>
    <n v="29500734"/>
    <n v="30"/>
    <n v="12"/>
    <d v="2021-10-12T00:00:00"/>
    <s v="VOS &gt; Einsatz"/>
    <s v="Produktion unregelmäßig"/>
    <s v="ABS Havarti Natur 30%"/>
  </r>
  <r>
    <s v="BU1"/>
    <n v="39"/>
    <d v="2021-10-12T00:00:00"/>
    <s v="Vorschmelz"/>
    <x v="45"/>
    <s v="Rest"/>
    <s v="geschälte Rinde"/>
    <s v="-"/>
    <n v="41"/>
    <s v="Produkte"/>
    <s v="BUs"/>
    <s v="Symptome"/>
    <n v="0.39"/>
    <s v="RWV"/>
    <n v="29500917"/>
    <n v="60"/>
    <s v="RWV"/>
    <n v="29500917"/>
    <n v="39"/>
    <n v="60"/>
    <d v="2021-10-12T00:00:00"/>
    <m/>
    <m/>
    <s v="VOS-ABS ENTSORGUNG"/>
  </r>
  <r>
    <s v="BU1"/>
    <n v="17"/>
    <d v="2021-10-12T00:00:00"/>
    <s v="Vorschmelz"/>
    <x v="45"/>
    <s v="Rest"/>
    <s v="geschälte Rinde"/>
    <s v="-"/>
    <n v="41"/>
    <s v="Produkte"/>
    <s v="BUs"/>
    <s v="Symptome"/>
    <n v="0.17"/>
    <s v="RWV"/>
    <n v="29500917"/>
    <n v="60"/>
    <s v="RWV"/>
    <n v="29500917"/>
    <n v="17"/>
    <n v="60"/>
    <d v="2021-10-12T00:00:00"/>
    <m/>
    <m/>
    <s v="VOS-ABS ENTSORGUNG"/>
  </r>
  <r>
    <s v="BU1"/>
    <n v="11"/>
    <d v="2021-10-12T00:00:00"/>
    <s v="Offen ungeschält VOS"/>
    <x v="150"/>
    <s v="Schimmel"/>
    <s v="keine Verarbeitung"/>
    <s v="-"/>
    <n v="41"/>
    <s v="Produkte"/>
    <s v="BUs"/>
    <s v="Symptome"/>
    <n v="5.5"/>
    <s v="Schmelze"/>
    <n v="29500918"/>
    <n v="12"/>
    <s v="Schmelze"/>
    <n v="29500918"/>
    <n v="11"/>
    <n v="12"/>
    <d v="2021-10-12T00:00:00"/>
    <s v="keine Verarbeitung"/>
    <m/>
    <s v="VOS SKZ-GOU"/>
  </r>
  <r>
    <s v="BU1"/>
    <n v="95"/>
    <d v="2021-10-12T00:00:00"/>
    <s v="Offen ungeschält VOS"/>
    <x v="203"/>
    <s v="Schimmel"/>
    <s v="keine Verarbeitung"/>
    <s v="-"/>
    <n v="41"/>
    <s v="Produkte"/>
    <s v="BUs"/>
    <s v="Symptome"/>
    <n v="47.5"/>
    <s v="Schmelze"/>
    <n v="29500943"/>
    <n v="12"/>
    <s v="Schmelze"/>
    <n v="29500943"/>
    <n v="95"/>
    <n v="12"/>
    <d v="2021-10-12T00:00:00"/>
    <s v="keine Verarbeitung"/>
    <m/>
    <s v="VOS URW-NUSS-OGT"/>
  </r>
  <r>
    <s v="BU1"/>
    <n v="19"/>
    <d v="2021-10-12T00:00:00"/>
    <s v="Offen ungeschält VOS"/>
    <x v="144"/>
    <s v="Schimmel"/>
    <s v="keine Verarbeitung"/>
    <s v="-"/>
    <n v="41"/>
    <s v="Produkte"/>
    <s v="BUs"/>
    <s v="Symptome"/>
    <n v="9.5"/>
    <s v="Schmelze"/>
    <n v="29500948"/>
    <n v="12"/>
    <s v="Schmelze"/>
    <n v="29500948"/>
    <n v="19"/>
    <n v="12"/>
    <d v="2021-10-12T00:00:00"/>
    <s v="keine Verarbeitung"/>
    <m/>
    <s v="VOS URW-VS-SPICKER-NATU"/>
  </r>
  <r>
    <s v="BU1"/>
    <n v="3"/>
    <d v="2021-10-12T00:00:00"/>
    <s v="Offen ungeschält VOS"/>
    <x v="86"/>
    <s v="Schimmel"/>
    <s v="keine Verarbeitung"/>
    <s v="-"/>
    <n v="41"/>
    <s v="Produkte"/>
    <s v="BUs"/>
    <s v="Symptome"/>
    <n v="1.5"/>
    <s v="Schmelze"/>
    <n v="29500949"/>
    <n v="12"/>
    <s v="Schmelze"/>
    <n v="29500949"/>
    <n v="3"/>
    <n v="12"/>
    <d v="2021-10-12T00:00:00"/>
    <s v="keine Verarbeitung"/>
    <m/>
    <s v="VOS URW-VS-SCHI"/>
  </r>
  <r>
    <s v="BU3"/>
    <n v="20"/>
    <d v="2021-10-12T00:00:00"/>
    <s v="Offen ungeschält ABS"/>
    <x v="94"/>
    <s v="Schimmel"/>
    <s v="Schimmel"/>
    <s v="-"/>
    <n v="41"/>
    <s v="Produkte"/>
    <s v="BUs"/>
    <s v="Symptome"/>
    <s v="0"/>
    <s v="BU3"/>
    <n v="29500967"/>
    <n v="12"/>
    <s v="BU3"/>
    <n v="29500967"/>
    <n v="20"/>
    <n v="12"/>
    <d v="2021-10-12T00:00:00"/>
    <m/>
    <m/>
    <s v="ABS BERGK BERGLANDMILCH"/>
  </r>
  <r>
    <s v="Verkauf"/>
    <n v="30"/>
    <d v="2021-10-12T00:00:00"/>
    <s v="Offen Endstücke"/>
    <x v="81"/>
    <s v="Schimmel"/>
    <s v="keinen Abnehmer/kein Schälpersonal"/>
    <s v="mehr VOS als Rework"/>
    <n v="41"/>
    <s v="Produkte"/>
    <s v="BUs"/>
    <s v="Symptome"/>
    <n v="15"/>
    <s v="Verkauf"/>
    <n v="29501079"/>
    <n v="12"/>
    <s v="Verkauf"/>
    <n v="29501079"/>
    <n v="30"/>
    <n v="12"/>
    <d v="2021-10-12T00:00:00"/>
    <s v="keinen Abnehmer/kein Schälpersonal"/>
    <s v="mehr VOS als Rework"/>
    <s v="VOS GRW-CHILI-NAT ENDST"/>
  </r>
  <r>
    <s v="BU3"/>
    <n v="257"/>
    <d v="2021-10-12T00:00:00"/>
    <s v="Offen vegan"/>
    <x v="39"/>
    <s v="keinen Verwendungszweck"/>
    <s v="VOS &gt; Einsatz (vegan)"/>
    <s v="-"/>
    <n v="41"/>
    <s v="Produkte"/>
    <s v="BUs"/>
    <s v="Symptome"/>
    <n v="128.5"/>
    <s v="Bu3"/>
    <n v="29900002"/>
    <n v="61"/>
    <s v="Bu3"/>
    <n v="29900002"/>
    <n v="257"/>
    <n v="61"/>
    <d v="2021-10-12T00:00:00"/>
    <s v="VOS &gt; Einsatz (vegan)"/>
    <m/>
    <s v="VOS VEG-SCH MILD"/>
  </r>
  <r>
    <s v="BU3"/>
    <n v="240"/>
    <d v="2021-10-12T00:00:00"/>
    <s v="Offen vegan"/>
    <x v="134"/>
    <s v="keinen Verwendungszweck"/>
    <s v="VOS &gt; Einsatz (vegan)"/>
    <s v="-"/>
    <n v="41"/>
    <s v="Produkte"/>
    <s v="BUs"/>
    <s v="Symptome"/>
    <n v="120"/>
    <s v="Bu3"/>
    <n v="29900003"/>
    <n v="61"/>
    <s v="Bu3"/>
    <n v="29900003"/>
    <n v="240"/>
    <n v="61"/>
    <d v="2021-10-12T00:00:00"/>
    <s v="VOS &gt; Einsatz (vegan)"/>
    <m/>
    <s v="VOS VEG-SCH WÜRZIG"/>
  </r>
  <r>
    <s v="Verkauf"/>
    <n v="162"/>
    <d v="2021-10-12T00:00:00"/>
    <s v="Vakuumierte Zipfel"/>
    <x v="117"/>
    <s v="Schimmel"/>
    <s v="keinen Abnehmer"/>
    <s v="-"/>
    <n v="41"/>
    <s v="Produkte"/>
    <s v="BUs"/>
    <s v="Symptome"/>
    <n v="59.389199999999995"/>
    <s v="Verkauf"/>
    <n v="49500213"/>
    <n v="62"/>
    <s v="Verkauf"/>
    <n v="49500213"/>
    <n v="162"/>
    <n v="62"/>
    <d v="2021-10-12T00:00:00"/>
    <m/>
    <m/>
    <s v="RÄU-END RW-CHILI 200G Z"/>
  </r>
  <r>
    <s v="BU3"/>
    <n v="253"/>
    <d v="2021-10-12T00:00:00"/>
    <s v="Vakuumierter VOS vegan"/>
    <x v="10"/>
    <s v="Schimmel"/>
    <s v="VOS &gt; Einsatz (vegan)"/>
    <s v="-"/>
    <n v="41"/>
    <s v="Produkte"/>
    <s v="BUs"/>
    <s v="Symptome"/>
    <n v="130.042"/>
    <s v="bu3"/>
    <n v="49900001"/>
    <n v="12"/>
    <s v="bu3"/>
    <n v="49900001"/>
    <n v="253"/>
    <n v="12"/>
    <d v="2021-10-12T00:00:00"/>
    <s v="VOS &gt; Einsatz (vegan)"/>
    <m/>
    <s v="VOS VEG-SCH-MILD-VAKU"/>
  </r>
  <r>
    <s v="BU3"/>
    <n v="348"/>
    <d v="2021-10-12T00:00:00"/>
    <s v="Vakuumierter VOS vegan"/>
    <x v="11"/>
    <s v="keinen Verwendungszweck"/>
    <s v="VOS &gt; Einsatz (vegan)"/>
    <s v="-"/>
    <n v="41"/>
    <s v="Produkte"/>
    <s v="BUs"/>
    <s v="Symptome"/>
    <n v="178.87200000000001"/>
    <s v="bu3"/>
    <n v="49900002"/>
    <n v="61"/>
    <s v="bu3"/>
    <n v="49900002"/>
    <n v="348"/>
    <n v="61"/>
    <d v="2021-10-12T00:00:00"/>
    <s v="VOS &gt; Einsatz (vegan)"/>
    <m/>
    <s v="VOS VEG-SCH-WÜRZIG-VAKU"/>
  </r>
  <r>
    <s v="Verkauf"/>
    <n v="1831"/>
    <d v="2021-10-12T00:00:00"/>
    <s v="ABS"/>
    <x v="216"/>
    <s v="Schimmel"/>
    <s v="Käufer abgesprungen"/>
    <s v="-"/>
    <n v="41"/>
    <s v="Produkte"/>
    <s v="BUs"/>
    <s v="Symptome"/>
    <n v="1914.6767000000002"/>
    <s v="Verkauf"/>
    <n v="59500051"/>
    <n v="12"/>
    <s v="Verkauf"/>
    <n v="59500051"/>
    <n v="1831"/>
    <n v="12"/>
    <d v="2021-10-12T00:00:00"/>
    <s v="Käufer abgesprungen"/>
    <s v="-"/>
    <s v="Abschnitte Landkäse Ber"/>
  </r>
  <r>
    <s v="BU1"/>
    <n v="258"/>
    <d v="2021-10-12T00:00:00"/>
    <s v="Diverses"/>
    <x v="13"/>
    <s v="Linienbezogen"/>
    <s v="Maschinenabfall"/>
    <s v="mehr VOS als Rework"/>
    <n v="41"/>
    <s v="Produkte"/>
    <s v="BUs"/>
    <s v="Symptome"/>
    <s v="0"/>
    <s v="Abfüllung"/>
    <s v="Diverses"/>
    <n v="30"/>
    <s v="Abfüllung"/>
    <s v="Diverses"/>
    <n v="258"/>
    <n v="30"/>
    <d v="2021-10-12T00:00:00"/>
    <m/>
    <s v="mehr VOS als Rework"/>
    <s v="Diverses"/>
  </r>
  <r>
    <s v="BU4"/>
    <n v="20"/>
    <d v="2021-10-12T00:00:00"/>
    <s v="Diverses"/>
    <x v="13"/>
    <s v="Linienbezogen"/>
    <s v="Maschinenabfall"/>
    <s v="-"/>
    <n v="41"/>
    <s v="Produkte"/>
    <s v="BUs"/>
    <s v="Symptome"/>
    <s v="0"/>
    <s v="bu4"/>
    <s v="Diverses"/>
    <n v="30"/>
    <s v="bu4"/>
    <s v="Diverses"/>
    <n v="20"/>
    <n v="30"/>
    <d v="2021-10-12T00:00:00"/>
    <m/>
    <m/>
    <s v="Diverses"/>
  </r>
  <r>
    <s v="BU3"/>
    <n v="26"/>
    <d v="2021-10-12T00:00:00"/>
    <s v="-"/>
    <x v="23"/>
    <s v="Linienbezogen"/>
    <s v="Maschinenabfall"/>
    <s v="spezifischer Einsatz"/>
    <n v="41"/>
    <s v="Produkte"/>
    <s v="BUs"/>
    <s v="Symptome"/>
    <s v="0"/>
    <s v="l33"/>
    <s v="Maschinenabfall"/>
    <n v="30"/>
    <s v="l33"/>
    <s v="Maschinenabfall"/>
    <n v="26"/>
    <n v="30"/>
    <d v="2021-10-12T00:00:00"/>
    <m/>
    <s v="spezifischer Einsatz"/>
    <s v="Maschinenabfall"/>
  </r>
  <r>
    <s v="Rest"/>
    <n v="2"/>
    <d v="2021-10-12T00:00:00"/>
    <s v="Qualitätssicherung"/>
    <x v="16"/>
    <s v="Qualitätssicherung"/>
    <s v="Sensorik"/>
    <s v="-"/>
    <n v="41"/>
    <s v="Produkte"/>
    <s v="BUs"/>
    <s v="Symptome"/>
    <s v="0"/>
    <s v="Labor"/>
    <s v="Laborproben"/>
    <n v="74"/>
    <s v="Labor"/>
    <s v="Laborproben"/>
    <n v="2"/>
    <n v="74"/>
    <d v="2021-10-12T00:00:00"/>
    <m/>
    <m/>
    <s v="Laborproben"/>
  </r>
  <r>
    <s v="Rest"/>
    <n v="147"/>
    <d v="2021-10-12T00:00:00"/>
    <s v="Qualitätssicherung"/>
    <x v="16"/>
    <s v="Qualitätssicherung"/>
    <s v="Laborproben"/>
    <s v="-"/>
    <n v="41"/>
    <s v="Produkte"/>
    <s v="BUs"/>
    <s v="Symptome"/>
    <s v="0"/>
    <s v="Labor"/>
    <s v="Laborproben"/>
    <n v="73"/>
    <s v="Labor"/>
    <s v="Laborproben"/>
    <n v="147"/>
    <n v="73"/>
    <d v="2021-10-12T00:00:00"/>
    <m/>
    <m/>
    <s v="Laborproben"/>
  </r>
  <r>
    <s v="BU3"/>
    <n v="333"/>
    <d v="2021-10-12T00:00:00"/>
    <s v="Vorschmelz"/>
    <x v="22"/>
    <s v="Schimmel"/>
    <s v="VOS &gt; Einsatz"/>
    <s v="-"/>
    <n v="41"/>
    <s v="Produkte"/>
    <s v="BUs"/>
    <s v="Symptome"/>
    <s v="0"/>
    <s v="bu3"/>
    <s v="Vorschmelz Diverses"/>
    <n v="12"/>
    <s v="bu3"/>
    <s v="Vorschmelz Diverses"/>
    <n v="333"/>
    <n v="12"/>
    <d v="2021-10-12T00:00:00"/>
    <s v="VOS &gt; Einsatz"/>
    <m/>
    <s v="Vorschmelz Diverses"/>
  </r>
  <r>
    <s v="BU1"/>
    <n v="50"/>
    <d v="2021-10-13T00:00:00"/>
    <s v="Rohware"/>
    <x v="247"/>
    <s v="Linienbezogen"/>
    <s v="Darm geplatzt"/>
    <s v="-"/>
    <n v="41"/>
    <s v="Produkte"/>
    <s v="BUs"/>
    <s v="Symptome"/>
    <s v="0"/>
    <s v="Abfüllung"/>
    <n v="24000493"/>
    <n v="34"/>
    <s v="Abfüllung"/>
    <n v="24000493"/>
    <n v="50"/>
    <n v="34"/>
    <d v="2021-10-13T00:00:00"/>
    <m/>
    <m/>
    <s v="Konzentrat in Würsten 1"/>
  </r>
  <r>
    <s v="BU3"/>
    <n v="20"/>
    <d v="2021-10-13T00:00:00"/>
    <s v="Offen ungeschält VOS"/>
    <x v="248"/>
    <s v="Schimmel"/>
    <s v="VOS &gt; Einsatz"/>
    <s v="-"/>
    <n v="41"/>
    <s v="Produkte"/>
    <s v="BUs"/>
    <s v="Symptome"/>
    <n v="10"/>
    <s v="WVP"/>
    <n v="29500490"/>
    <n v="12"/>
    <s v="WVP"/>
    <n v="29500490"/>
    <n v="20"/>
    <n v="12"/>
    <d v="2021-10-13T00:00:00"/>
    <s v="VOS &gt; Einsatz"/>
    <m/>
    <s v="VOS Räucher Schinken"/>
  </r>
  <r>
    <s v="BU1"/>
    <n v="19"/>
    <d v="2021-10-13T00:00:00"/>
    <s v="Vorschmelz"/>
    <x v="45"/>
    <s v="Rest"/>
    <s v="geschälte Rinde"/>
    <s v="-"/>
    <n v="41"/>
    <s v="Produkte"/>
    <s v="BUs"/>
    <s v="Symptome"/>
    <n v="0.19"/>
    <s v="RWV"/>
    <n v="29500917"/>
    <n v="60"/>
    <s v="RWV"/>
    <n v="29500917"/>
    <n v="19"/>
    <n v="60"/>
    <d v="2021-10-13T00:00:00"/>
    <m/>
    <m/>
    <s v="VOS-ABS ENTSORGUNG"/>
  </r>
  <r>
    <s v="BU1"/>
    <n v="8"/>
    <d v="2021-10-13T00:00:00"/>
    <s v="Vorschmelz"/>
    <x v="45"/>
    <s v="Rest"/>
    <s v="geschälte Rinde"/>
    <s v="-"/>
    <n v="41"/>
    <s v="Produkte"/>
    <s v="BUs"/>
    <s v="Symptome"/>
    <n v="0.08"/>
    <s v="RWV"/>
    <n v="29500917"/>
    <n v="60"/>
    <s v="RWV"/>
    <n v="29500917"/>
    <n v="8"/>
    <n v="60"/>
    <d v="2021-10-13T00:00:00"/>
    <m/>
    <m/>
    <s v="VOS-ABS ENTSORGUNG"/>
  </r>
  <r>
    <s v="BU1"/>
    <n v="25"/>
    <d v="2021-10-13T00:00:00"/>
    <s v="Räucherwürste"/>
    <x v="249"/>
    <s v="Rest"/>
    <s v="Metall"/>
    <s v="-"/>
    <n v="41"/>
    <s v="Produkte"/>
    <s v="BUs"/>
    <s v="Symptome"/>
    <s v="0"/>
    <s v="Abfüllung"/>
    <n v="32000022"/>
    <n v="40"/>
    <s v="Abfüllung"/>
    <n v="32000022"/>
    <n v="25"/>
    <n v="40"/>
    <d v="2021-10-13T00:00:00"/>
    <m/>
    <m/>
    <s v="Würste 6700g Schinken R"/>
  </r>
  <r>
    <s v="BU1"/>
    <n v="25"/>
    <d v="2021-10-13T00:00:00"/>
    <s v="Räucherwürste"/>
    <x v="90"/>
    <s v="Linienbezogen"/>
    <s v="Darm geplatzt"/>
    <s v="-"/>
    <n v="41"/>
    <s v="Produkte"/>
    <s v="BUs"/>
    <s v="Symptome"/>
    <s v="0"/>
    <s v="Abfüllung"/>
    <n v="32000027"/>
    <n v="34"/>
    <s v="Abfüllung"/>
    <n v="32000027"/>
    <n v="25"/>
    <n v="34"/>
    <d v="2021-10-13T00:00:00"/>
    <m/>
    <m/>
    <s v="Würste 9300g Räucher na"/>
  </r>
  <r>
    <s v="BU1"/>
    <n v="24"/>
    <d v="2021-10-13T00:00:00"/>
    <s v="Räucherwürste"/>
    <x v="195"/>
    <s v="Linienbezogen"/>
    <s v="Clip gerissen"/>
    <s v="-"/>
    <n v="41"/>
    <s v="Produkte"/>
    <s v="BUs"/>
    <s v="Symptome"/>
    <s v="0"/>
    <s v="Abfüllung"/>
    <n v="32000036"/>
    <n v="31"/>
    <s v="Abfüllung"/>
    <n v="32000036"/>
    <n v="24"/>
    <n v="31"/>
    <d v="2021-10-13T00:00:00"/>
    <m/>
    <m/>
    <s v="Würste 8400g Schinkenrä"/>
  </r>
  <r>
    <s v="BU1"/>
    <n v="200"/>
    <d v="2021-10-13T00:00:00"/>
    <s v="Räucherwürste"/>
    <x v="107"/>
    <s v="Linienbezogen"/>
    <s v="Clip gerissen"/>
    <s v="-"/>
    <n v="41"/>
    <s v="Produkte"/>
    <s v="BUs"/>
    <s v="Symptome"/>
    <s v="0"/>
    <s v="Abfüllung"/>
    <n v="32000049"/>
    <n v="31"/>
    <s v="Abfüllung"/>
    <n v="32000049"/>
    <n v="200"/>
    <n v="31"/>
    <d v="2021-10-13T00:00:00"/>
    <m/>
    <m/>
    <s v="GRW NATUR 7,2KG"/>
  </r>
  <r>
    <s v="BU1"/>
    <n v="50"/>
    <d v="2021-10-13T00:00:00"/>
    <s v="Räucherwürste"/>
    <x v="99"/>
    <s v="Linienbezogen"/>
    <s v="Clip gerissen"/>
    <s v="-"/>
    <n v="41"/>
    <s v="Produkte"/>
    <s v="BUs"/>
    <s v="Symptome"/>
    <s v="0"/>
    <s v="Abfüllung"/>
    <n v="32000106"/>
    <n v="31"/>
    <s v="Abfüllung"/>
    <n v="32000106"/>
    <n v="50"/>
    <n v="31"/>
    <d v="2021-10-13T00:00:00"/>
    <m/>
    <m/>
    <s v="GRW SCHI-NAT 7,2GK NEUE"/>
  </r>
  <r>
    <s v="BU1"/>
    <n v="25"/>
    <d v="2021-10-13T00:00:00"/>
    <s v="Räucherwürste"/>
    <x v="99"/>
    <s v="Linienbezogen"/>
    <s v="Darm geplatzt"/>
    <s v="-"/>
    <n v="41"/>
    <s v="Produkte"/>
    <s v="BUs"/>
    <s v="Symptome"/>
    <s v="0"/>
    <s v="Abfüllung"/>
    <n v="32000106"/>
    <n v="34"/>
    <s v="Abfüllung"/>
    <n v="32000106"/>
    <n v="25"/>
    <n v="34"/>
    <d v="2021-10-13T00:00:00"/>
    <m/>
    <m/>
    <s v="GRW SCHI-NAT 7,2GK NEUE"/>
  </r>
  <r>
    <s v="Verkauf"/>
    <n v="211"/>
    <d v="2021-10-13T00:00:00"/>
    <s v="Vakuumierter ABS ungeschält"/>
    <x v="129"/>
    <s v="Schimmel"/>
    <s v="keinen Abnehmer"/>
    <s v="werden wieder verkauft"/>
    <n v="41"/>
    <s v="Produkte"/>
    <s v="BUs"/>
    <s v="Symptome"/>
    <n v="213.95400000000001"/>
    <s v="Verkauf"/>
    <n v="49500166"/>
    <n v="12"/>
    <s v="Verkauf"/>
    <n v="49500166"/>
    <n v="211"/>
    <n v="12"/>
    <d v="2021-10-13T00:00:00"/>
    <s v="keinen Abnehmer"/>
    <s v="werden wieder verkauft"/>
    <s v="ABS BUN-PF 50% L33 vaku"/>
  </r>
  <r>
    <s v="Verkauf"/>
    <n v="495"/>
    <d v="2021-10-13T00:00:00"/>
    <s v="Vakuumierter ABS ungeschält"/>
    <x v="129"/>
    <s v="Schimmel"/>
    <s v="keinen Abnehmer"/>
    <s v="werden wieder verkauft"/>
    <n v="41"/>
    <s v="Produkte"/>
    <s v="BUs"/>
    <s v="Symptome"/>
    <n v="501.93"/>
    <s v="Verkauf"/>
    <n v="49500166"/>
    <n v="12"/>
    <s v="Verkauf"/>
    <n v="49500166"/>
    <n v="495"/>
    <n v="12"/>
    <d v="2021-10-13T00:00:00"/>
    <s v="keinen Abnehmer"/>
    <s v="werden wieder verkauft"/>
    <s v="ABS BUN-PF 50% L33 vaku"/>
  </r>
  <r>
    <s v="Verkauf"/>
    <n v="80"/>
    <d v="2021-10-13T00:00:00"/>
    <s v="Fertigware"/>
    <x v="250"/>
    <s v="Schimmel"/>
    <s v="Käufer abgesprungen"/>
    <s v="-"/>
    <n v="41"/>
    <s v="Produkte"/>
    <s v="BUs"/>
    <s v="Symptome"/>
    <s v="0"/>
    <s v="Verkauf"/>
    <n v="58000902"/>
    <n v="12"/>
    <s v="Verkauf"/>
    <n v="58000902"/>
    <n v="80"/>
    <n v="12"/>
    <d v="2021-10-13T00:00:00"/>
    <s v="Käufer abgesprungen"/>
    <m/>
    <s v="(AH) Meine Käserei, Whi"/>
  </r>
  <r>
    <s v="Rest"/>
    <n v="15"/>
    <d v="2021-10-13T00:00:00"/>
    <s v="Rohware"/>
    <x v="251"/>
    <s v="Rest"/>
    <s v="Reklamtion erhalten"/>
    <s v="Reklamation erhalten"/>
    <n v="41"/>
    <s v="Produkte"/>
    <s v="BUs"/>
    <s v="Symptome"/>
    <s v="0"/>
    <s v="Einkauf"/>
    <s v="Cheddar Deirygold"/>
    <n v="84"/>
    <s v="Einkauf"/>
    <s v="Cheddar Deirygold"/>
    <n v="15"/>
    <n v="84"/>
    <d v="2021-10-13T00:00:00"/>
    <m/>
    <s v="Reklamation erhalten"/>
    <s v="Cheddar Deirygold"/>
  </r>
  <r>
    <s v="Rest"/>
    <n v="193"/>
    <d v="2021-10-13T00:00:00"/>
    <s v="Rohware"/>
    <x v="252"/>
    <s v="Rest"/>
    <s v="Reklamtion erhalten"/>
    <s v="-"/>
    <n v="41"/>
    <s v="Produkte"/>
    <s v="BUs"/>
    <s v="Symptome"/>
    <s v="0"/>
    <s v="Einkauf"/>
    <s v="Cheddar jung Eximo"/>
    <n v="84"/>
    <s v="Einkauf"/>
    <s v="Cheddar jung Eximo"/>
    <n v="193"/>
    <n v="84"/>
    <d v="2021-10-13T00:00:00"/>
    <m/>
    <m/>
    <s v="Cheddar jung Eximo"/>
  </r>
  <r>
    <s v="BU4"/>
    <n v="82"/>
    <d v="2021-10-13T00:00:00"/>
    <s v="Diverses"/>
    <x v="13"/>
    <s v="Linienbezogen"/>
    <s v="Maschinenabfall"/>
    <s v="-"/>
    <n v="41"/>
    <s v="Produkte"/>
    <s v="BUs"/>
    <s v="Symptome"/>
    <s v="0"/>
    <s v="BU4"/>
    <s v="Diverses"/>
    <n v="30"/>
    <s v="BU4"/>
    <s v="Diverses"/>
    <n v="82"/>
    <n v="30"/>
    <d v="2021-10-13T00:00:00"/>
    <m/>
    <m/>
    <s v="Diverses"/>
  </r>
  <r>
    <s v="BU2"/>
    <n v="125"/>
    <d v="2021-10-13T00:00:00"/>
    <s v="Diverses"/>
    <x v="13"/>
    <s v="Schimmel"/>
    <s v="Schimmel"/>
    <s v="-"/>
    <n v="41"/>
    <s v="Produkte"/>
    <s v="BUs"/>
    <s v="Symptome"/>
    <s v="0"/>
    <s v="BU2"/>
    <s v="Diverses"/>
    <n v="12"/>
    <s v="BU2"/>
    <s v="Diverses"/>
    <n v="125"/>
    <n v="12"/>
    <d v="2021-10-13T00:00:00"/>
    <m/>
    <m/>
    <s v="Diverses"/>
  </r>
  <r>
    <s v="BU3"/>
    <n v="25"/>
    <d v="2021-10-13T00:00:00"/>
    <s v="-"/>
    <x v="23"/>
    <s v="Linienbezogen"/>
    <s v="Maschinenabfall"/>
    <s v="-"/>
    <n v="41"/>
    <s v="Produkte"/>
    <s v="BUs"/>
    <s v="Symptome"/>
    <s v="0"/>
    <s v="WVP"/>
    <s v="Maschinenabfall"/>
    <n v="30"/>
    <s v="WVP"/>
    <s v="Maschinenabfall"/>
    <n v="25"/>
    <n v="30"/>
    <d v="2021-10-13T00:00:00"/>
    <m/>
    <m/>
    <s v="Maschinenabfall"/>
  </r>
  <r>
    <s v="Rest"/>
    <n v="10.3"/>
    <d v="2021-10-13T00:00:00"/>
    <s v="Diverses"/>
    <x v="13"/>
    <s v="Qualitätssicherung"/>
    <s v="Sensorik"/>
    <s v="-"/>
    <n v="41"/>
    <s v="Produkte"/>
    <s v="BUs"/>
    <s v="Symptome"/>
    <s v="0"/>
    <s v="QM"/>
    <s v="Diverses"/>
    <n v="74"/>
    <s v="QM"/>
    <s v="Diverses"/>
    <n v="10.3"/>
    <n v="74"/>
    <d v="2021-10-13T00:00:00"/>
    <m/>
    <m/>
    <s v="Diverses"/>
  </r>
  <r>
    <s v="BU3"/>
    <n v="3"/>
    <d v="2021-10-13T00:00:00"/>
    <s v="-"/>
    <x v="23"/>
    <s v="Linienbezogen"/>
    <s v="Maschinenabfall"/>
    <s v="-"/>
    <n v="41"/>
    <s v="Produkte"/>
    <s v="BUs"/>
    <s v="Symptome"/>
    <s v="0"/>
    <s v="L9"/>
    <s v="Maschinenabfall"/>
    <n v="30"/>
    <s v="L9"/>
    <s v="Maschinenabfall"/>
    <n v="3"/>
    <n v="30"/>
    <d v="2021-10-13T00:00:00"/>
    <m/>
    <m/>
    <s v="Maschinenabfall"/>
  </r>
  <r>
    <s v="BU1"/>
    <n v="167"/>
    <d v="2021-10-13T00:00:00"/>
    <s v="Diverses"/>
    <x v="13"/>
    <s v="Linienbezogen"/>
    <s v="Reinigung"/>
    <s v="-"/>
    <n v="41"/>
    <s v="Produkte"/>
    <s v="BUs"/>
    <s v="Symptome"/>
    <s v="0"/>
    <s v="Abfüllung"/>
    <s v="Diverses"/>
    <n v="10"/>
    <s v="Abfüllung"/>
    <s v="Diverses"/>
    <n v="167"/>
    <n v="10"/>
    <d v="2021-10-13T00:00:00"/>
    <m/>
    <m/>
    <s v="Diverses"/>
  </r>
  <r>
    <s v="Rest"/>
    <n v="2"/>
    <d v="2021-10-13T00:00:00"/>
    <s v="Diverses"/>
    <x v="13"/>
    <s v="Schimmel"/>
    <s v="MHD abgelaufen"/>
    <s v="-"/>
    <n v="41"/>
    <s v="Produkte"/>
    <s v="BUs"/>
    <s v="Symptome"/>
    <s v="0"/>
    <s v="Labor"/>
    <s v="Diverses"/>
    <n v="11"/>
    <s v="Labor"/>
    <s v="Diverses"/>
    <n v="2"/>
    <n v="11"/>
    <d v="2021-10-13T00:00:00"/>
    <m/>
    <m/>
    <s v="Diverses"/>
  </r>
  <r>
    <s v="Rest"/>
    <n v="1.5"/>
    <d v="2021-10-13T00:00:00"/>
    <s v="Diverses"/>
    <x v="13"/>
    <s v="Qualitätssicherung"/>
    <s v="Sensorik"/>
    <s v="-"/>
    <n v="41"/>
    <s v="Produkte"/>
    <s v="BUs"/>
    <s v="Symptome"/>
    <s v="0"/>
    <s v="LAbor"/>
    <s v="Diverses"/>
    <n v="74"/>
    <s v="LAbor"/>
    <s v="Diverses"/>
    <n v="1.5"/>
    <n v="74"/>
    <d v="2021-10-13T00:00:00"/>
    <m/>
    <m/>
    <s v="Diverses"/>
  </r>
  <r>
    <s v="BU1"/>
    <n v="60"/>
    <d v="2021-10-14T00:00:00"/>
    <s v="Rohware"/>
    <x v="253"/>
    <s v="Schimmel"/>
    <s v="Luftzieher"/>
    <s v="-"/>
    <n v="41"/>
    <s v="Produkte"/>
    <s v="BUs"/>
    <s v="Symptome"/>
    <n v="208.8"/>
    <s v="RWV"/>
    <n v="23000020"/>
    <n v="12"/>
    <s v="RWV"/>
    <n v="23000020"/>
    <n v="60"/>
    <n v="12"/>
    <d v="2021-10-14T00:00:00"/>
    <s v="Luftzieher"/>
    <m/>
    <s v="Cheddar jung 50% F. i.T"/>
  </r>
  <r>
    <s v="Rest"/>
    <n v="8"/>
    <d v="2021-10-14T00:00:00"/>
    <s v="Rohware"/>
    <x v="254"/>
    <s v="Qualitätssicherung"/>
    <s v="Laborproben"/>
    <s v="-"/>
    <n v="41"/>
    <s v="Produkte"/>
    <s v="BUs"/>
    <s v="Symptome"/>
    <s v="0"/>
    <s v="QM"/>
    <n v="23000584"/>
    <n v="73"/>
    <s v="QM"/>
    <n v="23000584"/>
    <n v="8"/>
    <n v="73"/>
    <d v="2021-10-14T00:00:00"/>
    <m/>
    <m/>
    <s v="Ziegenrolle  11161604"/>
  </r>
  <r>
    <s v="BU3"/>
    <n v="40"/>
    <d v="2021-10-14T00:00:00"/>
    <s v="Offen ungeschält VOS"/>
    <x v="43"/>
    <s v="Schimmel"/>
    <s v="kein VOS in England, VS-Würste keine Produktion"/>
    <s v="-"/>
    <n v="41"/>
    <s v="Produkte"/>
    <s v="BUs"/>
    <s v="Symptome"/>
    <n v="20"/>
    <s v="Bu3"/>
    <n v="29500498"/>
    <n v="12"/>
    <s v="Bu3"/>
    <n v="29500498"/>
    <n v="40"/>
    <n v="12"/>
    <d v="2021-10-14T00:00:00"/>
    <s v="kein VOS in England, VS-Würste keine Produktion"/>
    <m/>
    <s v="VOS Räucher Natur Natri"/>
  </r>
  <r>
    <s v="BU3"/>
    <n v="50"/>
    <d v="2021-10-14T00:00:00"/>
    <s v="Offen ungeschält VOS"/>
    <x v="43"/>
    <s v="Schimmel"/>
    <s v="kein VOS in England, VS-Würste keine Produktion"/>
    <s v="-"/>
    <n v="41"/>
    <s v="Produkte"/>
    <s v="BUs"/>
    <s v="Symptome"/>
    <n v="25"/>
    <s v="Bu3"/>
    <n v="29500498"/>
    <n v="12"/>
    <s v="Bu3"/>
    <n v="29500498"/>
    <n v="50"/>
    <n v="12"/>
    <d v="2021-10-14T00:00:00"/>
    <s v="kein VOS in England, VS-Würste keine Produktion"/>
    <m/>
    <s v="VOS Räucher Natur Natri"/>
  </r>
  <r>
    <s v="BU3"/>
    <n v="136"/>
    <d v="2021-10-14T00:00:00"/>
    <s v="Offen ungeschält VOS"/>
    <x v="157"/>
    <s v="keinen Verwendungszweck"/>
    <s v="keinen Verkauf, keinen Einsatz möglich"/>
    <s v="-"/>
    <n v="41"/>
    <s v="Produkte"/>
    <s v="BUs"/>
    <s v="Symptome"/>
    <n v="68"/>
    <s v="L18"/>
    <n v="29500594"/>
    <n v="61"/>
    <s v="L18"/>
    <n v="29500594"/>
    <n v="136"/>
    <n v="61"/>
    <d v="2021-10-14T00:00:00"/>
    <s v="keinen Verkauf, keinen Einsatz möglich"/>
    <m/>
    <s v="VOS Früchte Blöcke"/>
  </r>
  <r>
    <s v="BU1"/>
    <n v="9"/>
    <d v="2021-10-14T00:00:00"/>
    <s v="Offen ungeschält VOS"/>
    <x v="255"/>
    <s v="Schimmel"/>
    <s v="keine Verarbeitung"/>
    <s v="-"/>
    <n v="41"/>
    <s v="Produkte"/>
    <s v="BUs"/>
    <s v="Symptome"/>
    <n v="4.5"/>
    <s v="Abfüllung"/>
    <n v="29500605"/>
    <n v="12"/>
    <s v="Abfüllung"/>
    <n v="29500605"/>
    <n v="9"/>
    <n v="12"/>
    <d v="2021-10-14T00:00:00"/>
    <s v="keine Verarbeitung"/>
    <m/>
    <s v="VOS SKZ Camembert für W"/>
  </r>
  <r>
    <s v="BU4"/>
    <n v="3"/>
    <d v="2021-10-14T00:00:00"/>
    <s v="Offen ungeschält ABS"/>
    <x v="59"/>
    <s v="keinen Verwendungszweck"/>
    <s v="keinen Verwendungszweck"/>
    <s v="-"/>
    <n v="41"/>
    <s v="Produkte"/>
    <s v="BUs"/>
    <s v="Symptome"/>
    <n v="4.5"/>
    <s v="Bu4"/>
    <n v="29500886"/>
    <n v="61"/>
    <s v="Bu4"/>
    <n v="29500886"/>
    <n v="3"/>
    <n v="61"/>
    <d v="2021-10-14T00:00:00"/>
    <m/>
    <m/>
    <s v="ABS MEDI-KRÄUK"/>
  </r>
  <r>
    <s v="BU4"/>
    <n v="79"/>
    <d v="2021-10-14T00:00:00"/>
    <s v="Offen ungeschält ABS"/>
    <x v="60"/>
    <s v="keinen Verwendungszweck"/>
    <s v="keinen Verwendungszweck"/>
    <s v="-"/>
    <n v="41"/>
    <s v="Produkte"/>
    <s v="BUs"/>
    <s v="Symptome"/>
    <n v="158"/>
    <s v="Bu4"/>
    <n v="29500891"/>
    <n v="61"/>
    <s v="Bu4"/>
    <n v="29500891"/>
    <n v="79"/>
    <n v="61"/>
    <d v="2021-10-14T00:00:00"/>
    <m/>
    <m/>
    <s v="ABS PECO"/>
  </r>
  <r>
    <s v="BU4"/>
    <n v="58"/>
    <d v="2021-10-14T00:00:00"/>
    <s v="Offen ungeschält ABS"/>
    <x v="64"/>
    <s v="keinen Verwendungszweck"/>
    <s v="keinen Verwendungszweck"/>
    <s v="-"/>
    <n v="41"/>
    <s v="Produkte"/>
    <s v="BUs"/>
    <s v="Symptome"/>
    <n v="0.57999999999999996"/>
    <s v="BU4"/>
    <n v="29500906"/>
    <n v="61"/>
    <s v="BU4"/>
    <n v="29500906"/>
    <n v="58"/>
    <n v="61"/>
    <d v="2021-10-14T00:00:00"/>
    <m/>
    <m/>
    <s v="ABS SCH-PAUL"/>
  </r>
  <r>
    <s v="BU1"/>
    <n v="23"/>
    <d v="2021-10-14T00:00:00"/>
    <s v="Vorschmelz"/>
    <x v="45"/>
    <s v="Rest"/>
    <s v="geschälte Rinde"/>
    <s v="-"/>
    <n v="41"/>
    <s v="Produkte"/>
    <s v="BUs"/>
    <s v="Symptome"/>
    <n v="0.23"/>
    <s v="RWV"/>
    <n v="29500917"/>
    <n v="60"/>
    <s v="RWV"/>
    <n v="29500917"/>
    <n v="23"/>
    <n v="60"/>
    <d v="2021-10-14T00:00:00"/>
    <m/>
    <m/>
    <s v="VOS-ABS ENTSORGUNG"/>
  </r>
  <r>
    <s v="BU4"/>
    <n v="20"/>
    <d v="2021-10-14T00:00:00"/>
    <s v="Offen ungeschält ABS"/>
    <x v="112"/>
    <s v="keinen Verwendungszweck"/>
    <s v="keinen Verwendungszweck"/>
    <s v="-"/>
    <n v="41"/>
    <s v="Produkte"/>
    <s v="BUs"/>
    <s v="Symptome"/>
    <n v="30"/>
    <s v="Bu4"/>
    <n v="29500952"/>
    <n v="61"/>
    <s v="Bu4"/>
    <n v="29500952"/>
    <n v="20"/>
    <n v="61"/>
    <d v="2021-10-14T00:00:00"/>
    <m/>
    <m/>
    <s v="ABS GRÜN-PESTO"/>
  </r>
  <r>
    <s v="BU4"/>
    <n v="18"/>
    <d v="2021-10-14T00:00:00"/>
    <s v="Offen ungeschält ABS"/>
    <x v="112"/>
    <s v="keinen Verwendungszweck"/>
    <s v="keinen Verwendungszweck"/>
    <s v="-"/>
    <n v="41"/>
    <s v="Produkte"/>
    <s v="BUs"/>
    <s v="Symptome"/>
    <n v="27"/>
    <s v="Bu4"/>
    <n v="29500952"/>
    <n v="61"/>
    <s v="Bu4"/>
    <n v="29500952"/>
    <n v="18"/>
    <n v="61"/>
    <d v="2021-10-14T00:00:00"/>
    <m/>
    <m/>
    <s v="ABS GRÜN-PESTO"/>
  </r>
  <r>
    <s v="BU4"/>
    <n v="12"/>
    <d v="2021-10-14T00:00:00"/>
    <s v="Offen ungeschält VOS"/>
    <x v="56"/>
    <s v="keinen Verwendungszweck"/>
    <s v="keinen Verwendungszweck"/>
    <s v="-"/>
    <n v="41"/>
    <s v="Produkte"/>
    <s v="BUs"/>
    <s v="Symptome"/>
    <n v="6"/>
    <s v="Bu4"/>
    <n v="29501020"/>
    <n v="61"/>
    <s v="Bu4"/>
    <n v="29501020"/>
    <n v="12"/>
    <n v="61"/>
    <d v="2021-10-14T00:00:00"/>
    <m/>
    <m/>
    <s v="VOS WAL-THEKE"/>
  </r>
  <r>
    <s v="BU1"/>
    <n v="25"/>
    <d v="2021-10-14T00:00:00"/>
    <s v="Offen ungeschält VOS"/>
    <x v="3"/>
    <s v="Schimmel"/>
    <s v="keine Verarbeitung"/>
    <s v="-"/>
    <n v="41"/>
    <s v="Produkte"/>
    <s v="BUs"/>
    <s v="Symptome"/>
    <n v="12.5"/>
    <s v="RWV"/>
    <n v="29501021"/>
    <n v="12"/>
    <s v="RWV"/>
    <n v="29501021"/>
    <n v="25"/>
    <n v="12"/>
    <d v="2021-10-14T00:00:00"/>
    <s v="keine Verarbeitung"/>
    <m/>
    <s v="VOS URW NATUR AMM CO RE"/>
  </r>
  <r>
    <s v="BU4"/>
    <n v="39"/>
    <d v="2021-10-14T00:00:00"/>
    <s v="Offen ungeschält ABS"/>
    <x v="70"/>
    <s v="keinen Verwendungszweck"/>
    <s v="keinen Verwendungszweck"/>
    <s v="-"/>
    <n v="41"/>
    <s v="Produkte"/>
    <s v="BUs"/>
    <s v="Symptome"/>
    <n v="58.5"/>
    <s v="Bu4"/>
    <n v="29501029"/>
    <n v="61"/>
    <s v="Bu4"/>
    <n v="29501029"/>
    <n v="39"/>
    <n v="61"/>
    <d v="2021-10-14T00:00:00"/>
    <m/>
    <m/>
    <s v="ABS BRUSCHETTA"/>
  </r>
  <r>
    <s v="BU4"/>
    <n v="21"/>
    <d v="2021-10-14T00:00:00"/>
    <s v="Offen ungeschält ABS"/>
    <x v="72"/>
    <s v="keinen Verwendungszweck"/>
    <s v="keinen Verwendungszweck"/>
    <s v="-"/>
    <n v="41"/>
    <s v="Produkte"/>
    <s v="BUs"/>
    <s v="Symptome"/>
    <n v="2.1000000000000003E-3"/>
    <s v="Bu4"/>
    <n v="29501039"/>
    <n v="61"/>
    <s v="Bu4"/>
    <n v="29501039"/>
    <n v="21"/>
    <n v="61"/>
    <d v="2021-10-14T00:00:00"/>
    <m/>
    <m/>
    <s v="ABS OLD-AMSTERDAM"/>
  </r>
  <r>
    <s v="Verkauf"/>
    <n v="60"/>
    <d v="2021-10-14T00:00:00"/>
    <s v="Offen Zipfel"/>
    <x v="179"/>
    <s v="Schimmel"/>
    <s v="keinen Abnehmer/kein Schälpersonal"/>
    <s v="-"/>
    <n v="41"/>
    <s v="Produkte"/>
    <s v="BUs"/>
    <s v="Symptome"/>
    <n v="30"/>
    <s v="Verkauf"/>
    <n v="29501065"/>
    <n v="12"/>
    <s v="Verkauf"/>
    <n v="29501065"/>
    <n v="60"/>
    <n v="12"/>
    <d v="2021-10-14T00:00:00"/>
    <s v="keinen Abnehmer/kein Schälpersonal"/>
    <m/>
    <s v="VOS RW-NATUR-NAT ZIPFEL"/>
  </r>
  <r>
    <s v="BU1"/>
    <n v="259"/>
    <d v="2021-10-14T00:00:00"/>
    <s v="Sammelnr. ungeschält VS"/>
    <x v="256"/>
    <s v="Verpackungsfehler"/>
    <s v="kein SSC"/>
    <s v="-"/>
    <n v="41"/>
    <s v="Produkte"/>
    <s v="BUs"/>
    <s v="Symptome"/>
    <n v="129.5"/>
    <s v="RWV"/>
    <n v="29600026"/>
    <n v="83"/>
    <s v="RWV"/>
    <n v="29600026"/>
    <n v="259"/>
    <n v="83"/>
    <d v="2021-10-14T00:00:00"/>
    <m/>
    <m/>
    <s v="VS Schinken mit Rinde"/>
  </r>
  <r>
    <s v="BU1"/>
    <n v="127"/>
    <d v="2021-10-14T00:00:00"/>
    <s v="Sammelnr. geschält"/>
    <x v="7"/>
    <s v="Schimmel"/>
    <s v="keine Verarbeitung"/>
    <s v="-"/>
    <n v="41"/>
    <s v="Produkte"/>
    <s v="BUs"/>
    <s v="Symptome"/>
    <n v="118.3767"/>
    <s v="Schmelze"/>
    <n v="29600027"/>
    <n v="12"/>
    <s v="Schmelze"/>
    <n v="29600027"/>
    <n v="127"/>
    <n v="12"/>
    <d v="2021-10-14T00:00:00"/>
    <s v="keine Verarbeitung"/>
    <m/>
    <s v="VS Chili geschält"/>
  </r>
  <r>
    <s v="Rest"/>
    <n v="540"/>
    <d v="2021-10-14T00:00:00"/>
    <s v="-"/>
    <x v="257"/>
    <s v="Schimmel"/>
    <s v="zu viel Wasseraustritt, Keine unfangreiche Durchführung von Tests"/>
    <s v="-"/>
    <n v="41"/>
    <s v="Produkte"/>
    <s v="BUs"/>
    <s v="Symptome"/>
    <n v="22171.644"/>
    <s v="Entwicklung"/>
    <n v="31000234"/>
    <n v="12"/>
    <s v="Entwicklung"/>
    <n v="31000234"/>
    <n v="540"/>
    <n v="12"/>
    <d v="2021-10-14T00:00:00"/>
    <s v="zu viel Wasseraustritt, Keine unfangreiche Durchführung von Tests"/>
    <m/>
    <s v="BLO FRUCHT 5KG mit geh."/>
  </r>
  <r>
    <s v="BU3"/>
    <n v="25"/>
    <d v="2021-10-14T00:00:00"/>
    <s v="-"/>
    <x v="23"/>
    <s v="Linienbezogen"/>
    <s v="Maschinenabfall"/>
    <s v="-"/>
    <n v="41"/>
    <s v="Produkte"/>
    <s v="BUs"/>
    <s v="Symptome"/>
    <s v="0"/>
    <s v="L1"/>
    <s v="Maschinenabfall"/>
    <n v="30"/>
    <s v="L1"/>
    <s v="Maschinenabfall"/>
    <n v="25"/>
    <n v="30"/>
    <d v="2021-10-14T00:00:00"/>
    <m/>
    <m/>
    <s v="Maschinenabfall"/>
  </r>
  <r>
    <s v="Rest"/>
    <n v="9.5"/>
    <d v="2021-10-14T00:00:00"/>
    <s v="Rest"/>
    <x v="258"/>
    <s v="Qualitätssicherung"/>
    <s v="Sensorik"/>
    <s v="-"/>
    <n v="41"/>
    <s v="Produkte"/>
    <s v="BUs"/>
    <s v="Symptome"/>
    <s v="0"/>
    <s v="QM"/>
    <s v="-"/>
    <n v="74"/>
    <s v="QM"/>
    <s v="-"/>
    <n v="9.5"/>
    <n v="74"/>
    <d v="2021-10-14T00:00:00"/>
    <m/>
    <m/>
    <s v="-"/>
  </r>
  <r>
    <s v="Rest"/>
    <n v="57"/>
    <d v="2021-10-14T00:00:00"/>
    <s v="Rest"/>
    <x v="258"/>
    <s v="Qualitätssicherung"/>
    <s v="Einwaage"/>
    <s v="-"/>
    <n v="41"/>
    <s v="Produkte"/>
    <s v="BUs"/>
    <s v="Symptome"/>
    <s v="0"/>
    <s v="Labor"/>
    <s v="-"/>
    <n v="71"/>
    <s v="Labor"/>
    <s v="-"/>
    <n v="57"/>
    <n v="71"/>
    <d v="2021-10-14T00:00:00"/>
    <m/>
    <m/>
    <s v="-"/>
  </r>
  <r>
    <s v="Rest"/>
    <n v="2.2000000000000002"/>
    <d v="2021-10-14T00:00:00"/>
    <s v="Rest"/>
    <x v="258"/>
    <s v="Qualitätssicherung"/>
    <s v="Sensorik"/>
    <s v="-"/>
    <n v="41"/>
    <s v="Produkte"/>
    <s v="BUs"/>
    <s v="Symptome"/>
    <s v="0"/>
    <s v="Labor"/>
    <s v="-"/>
    <n v="74"/>
    <s v="Labor"/>
    <s v="-"/>
    <n v="2.2000000000000002"/>
    <n v="74"/>
    <d v="2021-10-14T00:00:00"/>
    <m/>
    <m/>
    <s v="-"/>
  </r>
  <r>
    <s v="BU4"/>
    <n v="15"/>
    <d v="2021-10-14T00:00:00"/>
    <s v="Diverses"/>
    <x v="13"/>
    <s v="Linienbezogen"/>
    <s v="Maschinenabfall"/>
    <s v="-"/>
    <n v="41"/>
    <s v="Produkte"/>
    <s v="BUs"/>
    <s v="Symptome"/>
    <s v="0"/>
    <s v="BU4"/>
    <s v="Diverses"/>
    <n v="30"/>
    <s v="BU4"/>
    <s v="Diverses"/>
    <n v="15"/>
    <n v="30"/>
    <d v="2021-10-14T00:00:00"/>
    <m/>
    <m/>
    <s v="Diverses"/>
  </r>
  <r>
    <s v="BU3"/>
    <n v="35"/>
    <d v="2021-10-14T00:00:00"/>
    <s v="-"/>
    <x v="23"/>
    <s v="Linienbezogen"/>
    <s v="Maschinenabfall"/>
    <s v="-"/>
    <n v="41"/>
    <s v="Produkte"/>
    <s v="BUs"/>
    <s v="Symptome"/>
    <s v="0"/>
    <s v="BU3"/>
    <s v="Maschinenabfall"/>
    <n v="30"/>
    <s v="BU3"/>
    <s v="Maschinenabfall"/>
    <n v="35"/>
    <n v="30"/>
    <d v="2021-10-14T00:00:00"/>
    <m/>
    <m/>
    <s v="Maschinenabfall"/>
  </r>
  <r>
    <s v="BU1"/>
    <n v="267"/>
    <d v="2021-10-14T00:00:00"/>
    <s v="Diverses"/>
    <x v="13"/>
    <s v="Linienbezogen"/>
    <s v="Maschinenabfall"/>
    <s v="-"/>
    <n v="41"/>
    <s v="Produkte"/>
    <s v="BUs"/>
    <s v="Symptome"/>
    <s v="0"/>
    <s v="Abfüllung"/>
    <s v="Diverses"/>
    <n v="30"/>
    <s v="Abfüllung"/>
    <s v="Diverses"/>
    <n v="267"/>
    <n v="30"/>
    <d v="2021-10-14T00:00:00"/>
    <m/>
    <m/>
    <s v="Diverses"/>
  </r>
  <r>
    <s v="BU1"/>
    <n v="41.5"/>
    <d v="2021-10-14T00:00:00"/>
    <s v="Diverses"/>
    <x v="13"/>
    <s v="Linienbezogen"/>
    <s v="Reinigung"/>
    <s v="-"/>
    <n v="41"/>
    <s v="Produkte"/>
    <s v="BUs"/>
    <s v="Symptome"/>
    <s v="0"/>
    <s v="Schmelze"/>
    <s v="Diverses"/>
    <n v="10"/>
    <s v="Schmelze"/>
    <s v="Diverses"/>
    <n v="41.5"/>
    <n v="10"/>
    <d v="2021-10-14T00:00:00"/>
    <m/>
    <m/>
    <s v="Diverses"/>
  </r>
  <r>
    <s v="BU3"/>
    <n v="19"/>
    <d v="2021-10-14T00:00:00"/>
    <s v="Fertigware"/>
    <x v="259"/>
    <s v="Verpackungsfehler"/>
    <s v="offene Verpackung"/>
    <s v="-"/>
    <n v="41"/>
    <s v="Produkte"/>
    <s v="BUs"/>
    <s v="Symptome"/>
    <s v="0"/>
    <s v="L16"/>
    <s v="Räucher Schinken Fertigware"/>
    <n v="82"/>
    <s v="L16"/>
    <s v="Räucher Schinken Fertigware"/>
    <n v="19"/>
    <n v="82"/>
    <d v="2021-10-14T00:00:00"/>
    <m/>
    <m/>
    <s v="Räucher Schinken Fertigware"/>
  </r>
  <r>
    <s v="Rest"/>
    <n v="47"/>
    <d v="2021-10-14T00:00:00"/>
    <s v="Qualitätssicherung"/>
    <x v="25"/>
    <s v="Qualitätssicherung"/>
    <s v="Rückstellproben"/>
    <s v="-"/>
    <n v="41"/>
    <s v="Produkte"/>
    <s v="BUs"/>
    <s v="Symptome"/>
    <s v="0"/>
    <s v="Labor"/>
    <s v="Rückstellproben"/>
    <n v="70"/>
    <s v="Labor"/>
    <s v="Rückstellproben"/>
    <n v="47"/>
    <n v="70"/>
    <d v="2021-10-14T00:00:00"/>
    <m/>
    <m/>
    <s v="Rückstellproben"/>
  </r>
  <r>
    <s v="Rest"/>
    <n v="53"/>
    <d v="2021-10-14T00:00:00"/>
    <s v="Qualitätssicherung"/>
    <x v="25"/>
    <s v="Qualitätssicherung"/>
    <s v="Rückstellproben"/>
    <s v="-"/>
    <n v="41"/>
    <s v="Produkte"/>
    <s v="BUs"/>
    <s v="Symptome"/>
    <s v="0"/>
    <s v="Labor"/>
    <s v="Rückstellproben"/>
    <n v="70"/>
    <s v="Labor"/>
    <s v="Rückstellproben"/>
    <n v="53"/>
    <n v="70"/>
    <d v="2021-10-14T00:00:00"/>
    <m/>
    <m/>
    <s v="Rückstellproben"/>
  </r>
  <r>
    <s v="Rest"/>
    <n v="85"/>
    <d v="2021-10-14T00:00:00"/>
    <s v="Fertigware"/>
    <x v="260"/>
    <s v="Schimmel"/>
    <s v="Luftzieher"/>
    <s v="von Nagel zurück"/>
    <n v="41"/>
    <s v="Produkte"/>
    <s v="BUs"/>
    <s v="Symptome"/>
    <s v="0"/>
    <s v="Externe"/>
    <s v="verschiedene Fertigware"/>
    <n v="12"/>
    <s v="Externe"/>
    <s v="verschiedene Fertigware"/>
    <n v="85"/>
    <n v="12"/>
    <d v="2021-10-14T00:00:00"/>
    <s v="Luftzieher"/>
    <s v="von Nagel zurück"/>
    <s v="verschiedene Fertigware"/>
  </r>
  <r>
    <s v="Rest"/>
    <n v="20"/>
    <d v="2021-10-14T00:00:00"/>
    <s v="Vorschmelz"/>
    <x v="261"/>
    <s v="Schimmel"/>
    <s v="MHD abgelaufen"/>
    <s v="-"/>
    <n v="41"/>
    <s v="Produkte"/>
    <s v="BUs"/>
    <s v="Symptome"/>
    <s v="0"/>
    <s v="Außenlager"/>
    <s v="VOS Bergkäse"/>
    <n v="11"/>
    <s v="Außenlager"/>
    <s v="VOS Bergkäse"/>
    <n v="20"/>
    <n v="11"/>
    <d v="2021-10-14T00:00:00"/>
    <m/>
    <m/>
    <s v="VOS Bergkäse"/>
  </r>
  <r>
    <s v="BU1"/>
    <n v="10"/>
    <d v="2021-10-14T00:00:00"/>
    <s v="Fertigware"/>
    <x v="262"/>
    <s v="Rest"/>
    <s v="Schmutz"/>
    <s v="-"/>
    <n v="41"/>
    <s v="Produkte"/>
    <s v="BUs"/>
    <s v="Symptome"/>
    <s v="0"/>
    <s v="Abfüllung"/>
    <s v="Walnusstorten"/>
    <n v="42"/>
    <s v="Abfüllung"/>
    <s v="Walnusstorten"/>
    <n v="10"/>
    <n v="42"/>
    <d v="2021-10-14T00:00:00"/>
    <m/>
    <m/>
    <s v="Walnusstorten"/>
  </r>
  <r>
    <s v="BU1"/>
    <n v="105"/>
    <d v="2021-10-15T00:00:00"/>
    <s v="Rohware"/>
    <x v="263"/>
    <s v="Schimmel"/>
    <s v="Schimmel"/>
    <s v="-"/>
    <n v="41"/>
    <s v="Produkte"/>
    <s v="BUs"/>
    <s v="Symptome"/>
    <s v="0"/>
    <s v="RWV"/>
    <n v="23000206"/>
    <n v="12"/>
    <s v="RWV"/>
    <n v="23000206"/>
    <n v="105"/>
    <n v="12"/>
    <d v="2021-10-15T00:00:00"/>
    <m/>
    <m/>
    <s v="Bergkäse 45% Fett i. Tr"/>
  </r>
  <r>
    <s v="BU2"/>
    <n v="90"/>
    <d v="2021-10-15T00:00:00"/>
    <s v="Offen ungeschält ABS"/>
    <x v="264"/>
    <s v="Schimmel"/>
    <s v="Schimmel"/>
    <s v="-"/>
    <n v="41"/>
    <s v="Produkte"/>
    <s v="BUs"/>
    <s v="Symptome"/>
    <s v="0"/>
    <s v="BU2"/>
    <n v="29500817"/>
    <n v="12"/>
    <s v="BU2"/>
    <n v="29500817"/>
    <n v="90"/>
    <n v="12"/>
    <d v="2021-10-15T00:00:00"/>
    <m/>
    <m/>
    <s v="ABS Edamer 40% OGT"/>
  </r>
  <r>
    <s v="BU4"/>
    <n v="8"/>
    <d v="2021-10-15T00:00:00"/>
    <s v="Offen ungeschält ABS"/>
    <x v="214"/>
    <s v="keinen Verwendungszweck"/>
    <s v="keinen Verwendungszweck"/>
    <s v="-"/>
    <n v="41"/>
    <s v="Produkte"/>
    <s v="BUs"/>
    <s v="Symptome"/>
    <n v="8"/>
    <s v="Bu4"/>
    <n v="29500887"/>
    <n v="61"/>
    <s v="Bu4"/>
    <n v="29500887"/>
    <n v="8"/>
    <n v="61"/>
    <d v="2021-10-15T00:00:00"/>
    <m/>
    <m/>
    <s v="ABS ZIEGE-GOU"/>
  </r>
  <r>
    <s v="BU4"/>
    <n v="53"/>
    <d v="2021-10-15T00:00:00"/>
    <s v="Offen ungeschält ABS"/>
    <x v="112"/>
    <s v="keinen Verwendungszweck"/>
    <s v="keinen Verwendungszweck"/>
    <s v="-"/>
    <n v="41"/>
    <s v="Produkte"/>
    <s v="BUs"/>
    <s v="Symptome"/>
    <n v="79.5"/>
    <s v="BU4"/>
    <n v="29500952"/>
    <n v="61"/>
    <s v="BU4"/>
    <n v="29500952"/>
    <n v="53"/>
    <n v="61"/>
    <d v="2021-10-15T00:00:00"/>
    <m/>
    <m/>
    <s v="ABS GRÜN-PESTO"/>
  </r>
  <r>
    <s v="BU4"/>
    <n v="1"/>
    <d v="2021-10-15T00:00:00"/>
    <s v="ABS"/>
    <x v="106"/>
    <s v="keinen Verwendungszweck"/>
    <s v="keinen Verwendungszweck"/>
    <s v="-"/>
    <n v="41"/>
    <s v="Produkte"/>
    <s v="BUs"/>
    <s v="Symptome"/>
    <n v="1E-4"/>
    <s v="BU4"/>
    <n v="29501036"/>
    <n v="61"/>
    <s v="BU4"/>
    <n v="29501036"/>
    <n v="1"/>
    <n v="61"/>
    <d v="2021-10-15T00:00:00"/>
    <m/>
    <m/>
    <s v="ABS SAINT ANDRÉ"/>
  </r>
  <r>
    <s v="BU4"/>
    <n v="112"/>
    <d v="2021-10-15T00:00:00"/>
    <s v="Offen ungeschält ABS"/>
    <x v="72"/>
    <s v="keinen Verwendungszweck"/>
    <s v="keinen Verwendungszweck"/>
    <s v="-"/>
    <n v="41"/>
    <s v="Produkte"/>
    <s v="BUs"/>
    <s v="Symptome"/>
    <n v="1.12E-2"/>
    <s v="BU4"/>
    <n v="29501039"/>
    <n v="61"/>
    <s v="BU4"/>
    <n v="29501039"/>
    <n v="112"/>
    <n v="61"/>
    <d v="2021-10-15T00:00:00"/>
    <m/>
    <m/>
    <s v="ABS OLD-AMSTERDAM"/>
  </r>
  <r>
    <s v="BU4"/>
    <n v="71"/>
    <d v="2021-10-15T00:00:00"/>
    <s v="Offen ungeschält ABS"/>
    <x v="242"/>
    <s v="keinen Verwendungszweck"/>
    <s v="keinen Verwendungszweck"/>
    <s v="-"/>
    <n v="41"/>
    <s v="Produkte"/>
    <s v="BUs"/>
    <s v="Symptome"/>
    <n v="0.71"/>
    <s v="BU4"/>
    <n v="29501099"/>
    <n v="61"/>
    <s v="BU4"/>
    <n v="29501099"/>
    <n v="71"/>
    <n v="61"/>
    <d v="2021-10-15T00:00:00"/>
    <m/>
    <m/>
    <s v="ABS Simmentaler"/>
  </r>
  <r>
    <s v="BU1"/>
    <n v="39"/>
    <d v="2021-10-15T00:00:00"/>
    <s v="Räucherwürste"/>
    <x v="109"/>
    <s v="Linienbezogen"/>
    <s v="aus Hand gerutscht"/>
    <s v="-"/>
    <n v="41"/>
    <s v="Produkte"/>
    <s v="BUs"/>
    <s v="Symptome"/>
    <s v="0"/>
    <n v="3020"/>
    <n v="32000068"/>
    <n v="32"/>
    <n v="3020"/>
    <n v="32000068"/>
    <n v="39"/>
    <n v="32"/>
    <d v="2021-10-15T00:00:00"/>
    <m/>
    <m/>
    <s v="RW SCHI 10,0KG AN"/>
  </r>
  <r>
    <s v="BU1"/>
    <n v="164"/>
    <d v="2021-10-15T00:00:00"/>
    <s v="Vakuumierter ABS ungeschält"/>
    <x v="265"/>
    <s v="Schimmel"/>
    <s v="keine Verarbeitung"/>
    <s v="-"/>
    <n v="41"/>
    <s v="Produkte"/>
    <s v="BUs"/>
    <s v="Symptome"/>
    <n v="412.29599999999999"/>
    <s v="RWV"/>
    <n v="49500190"/>
    <n v="12"/>
    <s v="RWV"/>
    <n v="49500190"/>
    <n v="164"/>
    <n v="12"/>
    <d v="2021-10-15T00:00:00"/>
    <s v="keine Verarbeitung"/>
    <m/>
    <s v="ABS ALL-EMM-VAKU"/>
  </r>
  <r>
    <s v="BU3"/>
    <n v="59"/>
    <d v="2021-10-15T00:00:00"/>
    <s v="Vakuumierter VOS vegan"/>
    <x v="11"/>
    <s v="keinen Verwendungszweck"/>
    <s v="VOS &gt; Einsatz (vegan)"/>
    <s v="-"/>
    <n v="41"/>
    <s v="Produkte"/>
    <s v="BUs"/>
    <s v="Symptome"/>
    <n v="30.326000000000001"/>
    <s v="BU3"/>
    <n v="49900002"/>
    <n v="61"/>
    <s v="BU3"/>
    <n v="49900002"/>
    <n v="59"/>
    <n v="61"/>
    <d v="2021-10-15T00:00:00"/>
    <s v="VOS &gt; Einsatz (vegan)"/>
    <m/>
    <s v="VOS VEG-SCH-WÜRZIG-VAKU"/>
  </r>
  <r>
    <s v="BU3"/>
    <n v="4.5"/>
    <d v="2021-10-15T00:00:00"/>
    <s v="-"/>
    <x v="23"/>
    <s v="Linienbezogen"/>
    <s v="Maschinenabfall"/>
    <s v="-"/>
    <n v="41"/>
    <s v="Produkte"/>
    <s v="BUs"/>
    <s v="Symptome"/>
    <s v="0"/>
    <s v="Bu3"/>
    <s v="Maschinenabfall"/>
    <n v="30"/>
    <s v="Bu3"/>
    <s v="Maschinenabfall"/>
    <n v="4.5"/>
    <n v="30"/>
    <d v="2021-10-15T00:00:00"/>
    <m/>
    <m/>
    <s v="Maschinenabfall"/>
  </r>
  <r>
    <s v="BU3"/>
    <n v="40"/>
    <d v="2021-10-15T00:00:00"/>
    <s v="-"/>
    <x v="23"/>
    <s v="Linienbezogen"/>
    <s v="Maschinenabfall"/>
    <s v="-"/>
    <n v="41"/>
    <s v="Produkte"/>
    <s v="BUs"/>
    <s v="Symptome"/>
    <s v="0"/>
    <s v="L1"/>
    <s v="Maschinenabfall"/>
    <n v="30"/>
    <s v="L1"/>
    <s v="Maschinenabfall"/>
    <n v="40"/>
    <n v="30"/>
    <d v="2021-10-15T00:00:00"/>
    <m/>
    <m/>
    <s v="Maschinenabfall"/>
  </r>
  <r>
    <s v="BU4"/>
    <n v="35"/>
    <d v="2021-10-15T00:00:00"/>
    <s v="-"/>
    <x v="23"/>
    <s v="Linienbezogen"/>
    <s v="Maschinenabfall"/>
    <s v="-"/>
    <n v="41"/>
    <s v="Produkte"/>
    <s v="BUs"/>
    <s v="Symptome"/>
    <s v="0"/>
    <s v="BU4"/>
    <s v="Maschinenabfall"/>
    <n v="30"/>
    <s v="BU4"/>
    <s v="Maschinenabfall"/>
    <n v="35"/>
    <n v="30"/>
    <d v="2021-10-15T00:00:00"/>
    <m/>
    <m/>
    <s v="Maschinenabfall"/>
  </r>
  <r>
    <s v="BU3"/>
    <n v="8"/>
    <d v="2021-10-15T00:00:00"/>
    <s v="-"/>
    <x v="23"/>
    <s v="Linienbezogen"/>
    <s v="Maschinenabfall"/>
    <s v="-"/>
    <n v="41"/>
    <s v="Produkte"/>
    <s v="BUs"/>
    <s v="Symptome"/>
    <s v="0"/>
    <s v="L35"/>
    <s v="Maschinenabfall"/>
    <n v="30"/>
    <s v="L35"/>
    <s v="Maschinenabfall"/>
    <n v="8"/>
    <n v="30"/>
    <d v="2021-10-15T00:00:00"/>
    <m/>
    <m/>
    <s v="Maschinenabfall"/>
  </r>
  <r>
    <s v="BU2"/>
    <n v="39"/>
    <d v="2021-10-15T00:00:00"/>
    <s v="-"/>
    <x v="23"/>
    <s v="Linienbezogen"/>
    <s v="Maschinenabfall"/>
    <s v="-"/>
    <n v="41"/>
    <s v="Produkte"/>
    <s v="BUs"/>
    <s v="Symptome"/>
    <s v="0"/>
    <s v="Bu2"/>
    <s v="Maschinenabfall"/>
    <n v="30"/>
    <s v="Bu2"/>
    <s v="Maschinenabfall"/>
    <n v="39"/>
    <n v="30"/>
    <d v="2021-10-15T00:00:00"/>
    <m/>
    <m/>
    <s v="Maschinenabfall"/>
  </r>
  <r>
    <s v="Rest"/>
    <n v="8.5"/>
    <d v="2021-10-15T00:00:00"/>
    <s v="Rest"/>
    <x v="258"/>
    <s v="Qualitätssicherung"/>
    <s v="Sensorik"/>
    <s v="-"/>
    <n v="41"/>
    <s v="Produkte"/>
    <s v="BUs"/>
    <s v="Symptome"/>
    <s v="0"/>
    <s v="QM"/>
    <s v="-"/>
    <n v="74"/>
    <s v="QM"/>
    <s v="-"/>
    <n v="8.5"/>
    <n v="74"/>
    <d v="2021-10-15T00:00:00"/>
    <m/>
    <m/>
    <s v="-"/>
  </r>
  <r>
    <s v="Rest"/>
    <n v="6.6"/>
    <d v="2021-10-15T00:00:00"/>
    <s v="Rest"/>
    <x v="258"/>
    <s v="Qualitätssicherung"/>
    <s v="Sensorik"/>
    <s v="-"/>
    <n v="41"/>
    <s v="Produkte"/>
    <s v="BUs"/>
    <s v="Symptome"/>
    <s v="0"/>
    <s v="Labor"/>
    <s v="-"/>
    <n v="74"/>
    <s v="Labor"/>
    <s v="-"/>
    <n v="6.6"/>
    <n v="74"/>
    <d v="2021-10-15T00:00:00"/>
    <m/>
    <m/>
    <s v="-"/>
  </r>
  <r>
    <s v="BU2"/>
    <n v="15"/>
    <d v="2021-10-15T00:00:00"/>
    <s v="Rohware"/>
    <x v="21"/>
    <s v="Schimmel"/>
    <s v="Luftzieher/Folienriss durch Transport"/>
    <s v="-"/>
    <n v="41"/>
    <s v="Produkte"/>
    <s v="BUs"/>
    <s v="Symptome"/>
    <s v="0"/>
    <s v="Bu2"/>
    <s v="Blöcke"/>
    <n v="12"/>
    <s v="Bu2"/>
    <s v="Blöcke"/>
    <n v="15"/>
    <n v="12"/>
    <d v="2021-10-15T00:00:00"/>
    <s v="Luftzieher/Folienriss durch Transport"/>
    <m/>
    <s v="Blöcke"/>
  </r>
  <r>
    <s v="BU1"/>
    <n v="189"/>
    <d v="2021-10-15T00:00:00"/>
    <s v="Diverses"/>
    <x v="13"/>
    <s v="Linienbezogen"/>
    <s v="Maschinenabfall"/>
    <s v="-"/>
    <n v="41"/>
    <s v="Produkte"/>
    <s v="BUs"/>
    <s v="Symptome"/>
    <s v="0"/>
    <s v="Abfüllung"/>
    <s v="Diverses"/>
    <n v="30"/>
    <s v="Abfüllung"/>
    <s v="Diverses"/>
    <n v="189"/>
    <n v="30"/>
    <d v="2021-10-15T00:00:00"/>
    <m/>
    <m/>
    <s v="Diverses"/>
  </r>
  <r>
    <s v="BU1"/>
    <n v="200"/>
    <d v="2021-10-15T00:00:00"/>
    <s v="Diverses"/>
    <x v="13"/>
    <s v="Linienbezogen"/>
    <s v="Maschinenabfall"/>
    <s v="-"/>
    <n v="41"/>
    <s v="Produkte"/>
    <s v="BUs"/>
    <s v="Symptome"/>
    <s v="0"/>
    <s v="Schmelze"/>
    <s v="Diverses"/>
    <n v="30"/>
    <s v="Schmelze"/>
    <s v="Diverses"/>
    <n v="200"/>
    <n v="30"/>
    <d v="2021-10-15T00:00:00"/>
    <m/>
    <m/>
    <s v="Diverses"/>
  </r>
  <r>
    <s v="BU1"/>
    <n v="117"/>
    <d v="2021-10-18T00:00:00"/>
    <s v="Rohware"/>
    <x v="266"/>
    <s v="Qualitätssicherung"/>
    <s v="keine Verarbeitung"/>
    <s v="-"/>
    <n v="42"/>
    <s v="Produkte"/>
    <s v="BUs"/>
    <s v="Symptome"/>
    <n v="500.98230000000001"/>
    <s v="Schmelze"/>
    <n v="23500285"/>
    <n v="75"/>
    <s v="Schmelze"/>
    <n v="23500285"/>
    <n v="117"/>
    <n v="75"/>
    <d v="2021-10-18T00:00:00"/>
    <s v="keine Verarbeitung"/>
    <m/>
    <s v="WALNUSS GEWOLFT 10MM"/>
  </r>
  <r>
    <s v="BU3"/>
    <n v="243"/>
    <d v="2021-10-18T00:00:00"/>
    <s v="Offen ungeschält VOS"/>
    <x v="43"/>
    <s v="Schimmel"/>
    <s v="kein VOS in England, VS-Würste keine Produktion"/>
    <s v="-"/>
    <n v="42"/>
    <s v="Produkte"/>
    <s v="BUs"/>
    <s v="Symptome"/>
    <n v="121.5"/>
    <s v="BU3"/>
    <n v="29500498"/>
    <n v="12"/>
    <s v="BU3"/>
    <n v="29500498"/>
    <n v="243"/>
    <n v="12"/>
    <d v="2021-10-18T00:00:00"/>
    <s v="kein VOS in England, VS-Würste keine Produktion"/>
    <m/>
    <s v="VOS Räucher Natur Natri"/>
  </r>
  <r>
    <s v="BU3"/>
    <n v="20"/>
    <d v="2021-10-18T00:00:00"/>
    <s v="Offen ungeschält VOS"/>
    <x v="26"/>
    <s v="Schimmel"/>
    <s v="VOS &gt; Einsatz"/>
    <s v="-"/>
    <n v="42"/>
    <s v="Produkte"/>
    <s v="BUs"/>
    <s v="Symptome"/>
    <n v="10"/>
    <s v="BU3"/>
    <n v="29500527"/>
    <n v="12"/>
    <s v="BU3"/>
    <n v="29500527"/>
    <n v="20"/>
    <n v="12"/>
    <d v="2021-10-18T00:00:00"/>
    <s v="VOS &gt; Einsatz"/>
    <m/>
    <s v="VOS Räucher Chili Vorsc"/>
  </r>
  <r>
    <s v="BU1"/>
    <n v="22"/>
    <d v="2021-10-18T00:00:00"/>
    <s v="Vorschmelz"/>
    <x v="45"/>
    <s v="Rest"/>
    <s v="geschälte Rinde"/>
    <s v="-"/>
    <n v="42"/>
    <s v="Produkte"/>
    <s v="BUs"/>
    <s v="Symptome"/>
    <n v="0.22"/>
    <s v="RWV"/>
    <n v="29500917"/>
    <n v="60"/>
    <s v="RWV"/>
    <n v="29500917"/>
    <n v="22"/>
    <n v="60"/>
    <d v="2021-10-18T00:00:00"/>
    <m/>
    <m/>
    <s v="VOS-ABS ENTSORGUNG"/>
  </r>
  <r>
    <s v="BU1"/>
    <n v="13"/>
    <d v="2021-10-18T00:00:00"/>
    <s v="Vorschmelz"/>
    <x v="45"/>
    <s v="Rest"/>
    <s v="geschälte Rinde"/>
    <s v="-"/>
    <n v="42"/>
    <s v="Produkte"/>
    <s v="BUs"/>
    <s v="Symptome"/>
    <n v="0.13"/>
    <s v="RWV"/>
    <n v="29500917"/>
    <n v="60"/>
    <s v="RWV"/>
    <n v="29500917"/>
    <n v="13"/>
    <n v="60"/>
    <d v="2021-10-18T00:00:00"/>
    <m/>
    <m/>
    <s v="VOS-ABS ENTSORGUNG"/>
  </r>
  <r>
    <s v="BU1"/>
    <n v="10"/>
    <d v="2021-10-18T00:00:00"/>
    <s v="Vorschmelz"/>
    <x v="45"/>
    <s v="Rest"/>
    <s v="geschälte Rinde"/>
    <s v="-"/>
    <n v="42"/>
    <s v="Produkte"/>
    <s v="BUs"/>
    <s v="Symptome"/>
    <n v="0.1"/>
    <s v="RWV"/>
    <n v="29500917"/>
    <n v="60"/>
    <s v="RWV"/>
    <n v="29500917"/>
    <n v="10"/>
    <n v="60"/>
    <d v="2021-10-18T00:00:00"/>
    <m/>
    <m/>
    <s v="VOS-ABS ENTSORGUNG"/>
  </r>
  <r>
    <s v="BU1"/>
    <n v="51"/>
    <d v="2021-10-18T00:00:00"/>
    <s v="Vorschmelz"/>
    <x v="45"/>
    <s v="Rest"/>
    <s v="geschälte Rinde"/>
    <s v="-"/>
    <n v="42"/>
    <s v="Produkte"/>
    <s v="BUs"/>
    <s v="Symptome"/>
    <n v="0.51"/>
    <s v="RWV"/>
    <n v="29500917"/>
    <n v="60"/>
    <s v="RWV"/>
    <n v="29500917"/>
    <n v="51"/>
    <n v="60"/>
    <d v="2021-10-18T00:00:00"/>
    <m/>
    <m/>
    <s v="VOS-ABS ENTSORGUNG"/>
  </r>
  <r>
    <s v="BU3"/>
    <n v="146"/>
    <d v="2021-10-18T00:00:00"/>
    <s v="Offen ungeschält ABS"/>
    <x v="30"/>
    <s v="Linienbezogen"/>
    <s v="gemischtes Produkt"/>
    <s v="-"/>
    <n v="42"/>
    <s v="Produkte"/>
    <s v="BUs"/>
    <s v="Symptome"/>
    <n v="146"/>
    <s v="L33"/>
    <n v="29501003"/>
    <n v="81"/>
    <s v="L33"/>
    <n v="29501003"/>
    <n v="146"/>
    <n v="81"/>
    <d v="2021-10-18T00:00:00"/>
    <m/>
    <m/>
    <s v="ABS CHED-PF-KRÄUK gemis"/>
  </r>
  <r>
    <s v="BU3"/>
    <n v="28"/>
    <d v="2021-10-18T00:00:00"/>
    <s v="Offen ungeschält ABS"/>
    <x v="18"/>
    <s v="Rest"/>
    <s v="Schmutz"/>
    <s v="-"/>
    <n v="42"/>
    <s v="Produkte"/>
    <s v="BUs"/>
    <s v="Symptome"/>
    <n v="28"/>
    <s v="L33"/>
    <n v="29501032"/>
    <n v="42"/>
    <s v="L33"/>
    <n v="29501032"/>
    <n v="28"/>
    <n v="42"/>
    <d v="2021-10-18T00:00:00"/>
    <m/>
    <m/>
    <s v="ABS CHED-ROT MIT ß-CARO"/>
  </r>
  <r>
    <s v="Verkauf"/>
    <n v="31"/>
    <d v="2021-10-18T00:00:00"/>
    <s v="Offen Zipfel"/>
    <x v="267"/>
    <s v="Schimmel"/>
    <s v="keinen Abnehmer/kein Schälpersonal"/>
    <s v="-"/>
    <n v="42"/>
    <s v="Produkte"/>
    <s v="BUs"/>
    <s v="Symptome"/>
    <n v="15.5"/>
    <s v="Verkauf"/>
    <n v="29501062"/>
    <n v="12"/>
    <s v="Verkauf"/>
    <n v="29501062"/>
    <n v="31"/>
    <n v="12"/>
    <d v="2021-10-18T00:00:00"/>
    <s v="keinen Abnehmer/kein Schälpersonal"/>
    <m/>
    <s v="VOS VS-NATUR ZIPFEL"/>
  </r>
  <r>
    <s v="Verkauf"/>
    <n v="115"/>
    <d v="2021-10-18T00:00:00"/>
    <s v="Offen Zipfel"/>
    <x v="179"/>
    <s v="Schimmel"/>
    <s v="Schimmel"/>
    <s v="-"/>
    <n v="42"/>
    <s v="Produkte"/>
    <s v="BUs"/>
    <s v="Symptome"/>
    <n v="57.5"/>
    <s v="Verkauf"/>
    <n v="29501065"/>
    <n v="12"/>
    <s v="Verkauf"/>
    <n v="29501065"/>
    <n v="115"/>
    <n v="12"/>
    <d v="2021-10-18T00:00:00"/>
    <m/>
    <m/>
    <s v="VOS RW-NATUR-NAT ZIPFEL"/>
  </r>
  <r>
    <s v="Verkauf"/>
    <n v="92"/>
    <d v="2021-10-18T00:00:00"/>
    <s v="Offen Endstücke"/>
    <x v="268"/>
    <s v="Schimmel"/>
    <s v="Schimmel"/>
    <s v="-"/>
    <n v="42"/>
    <s v="Produkte"/>
    <s v="BUs"/>
    <s v="Symptome"/>
    <n v="46"/>
    <s v="Verkauf"/>
    <n v="29501066"/>
    <n v="12"/>
    <s v="Verkauf"/>
    <n v="29501066"/>
    <n v="92"/>
    <n v="12"/>
    <d v="2021-10-18T00:00:00"/>
    <m/>
    <m/>
    <s v="VOS RW-NATUR ENDSTÜCK 3"/>
  </r>
  <r>
    <s v="Verkauf"/>
    <n v="25"/>
    <d v="2021-10-18T00:00:00"/>
    <s v="Offen Endstücke"/>
    <x v="269"/>
    <s v="Schimmel"/>
    <s v="VOS &gt; Einsatz"/>
    <s v="-"/>
    <n v="42"/>
    <s v="Produkte"/>
    <s v="BUs"/>
    <s v="Symptome"/>
    <n v="12.5"/>
    <s v="Verkauf"/>
    <n v="29501083"/>
    <n v="12"/>
    <s v="Verkauf"/>
    <n v="29501083"/>
    <n v="25"/>
    <n v="12"/>
    <d v="2021-10-18T00:00:00"/>
    <s v="VOS &gt; Einsatz"/>
    <m/>
    <s v="VOS RW-NATUR-EXTRA ENDS"/>
  </r>
  <r>
    <s v="Verkauf"/>
    <n v="106"/>
    <d v="2021-10-18T00:00:00"/>
    <s v="Offen Endstücke"/>
    <x v="269"/>
    <s v="Schimmel"/>
    <s v="VOS &gt; Einsatz"/>
    <s v="-"/>
    <n v="42"/>
    <s v="Produkte"/>
    <s v="BUs"/>
    <s v="Symptome"/>
    <n v="53"/>
    <s v="Verkauf"/>
    <n v="29501083"/>
    <n v="12"/>
    <s v="Verkauf"/>
    <n v="29501083"/>
    <n v="106"/>
    <n v="12"/>
    <d v="2021-10-18T00:00:00"/>
    <s v="VOS &gt; Einsatz"/>
    <m/>
    <s v="VOS RW-NATUR-EXTRA ENDS"/>
  </r>
  <r>
    <s v="Verkauf"/>
    <n v="346"/>
    <d v="2021-10-18T00:00:00"/>
    <s v="Offen Endstücke"/>
    <x v="270"/>
    <s v="Schimmel"/>
    <s v="keinen Abnehmer/kein Schälpersonal"/>
    <s v="-"/>
    <n v="42"/>
    <s v="Produkte"/>
    <s v="BUs"/>
    <s v="Symptome"/>
    <n v="173"/>
    <s v="Verkauf"/>
    <n v="29501085"/>
    <n v="12"/>
    <s v="Verkauf"/>
    <n v="29501085"/>
    <n v="346"/>
    <n v="12"/>
    <d v="2021-10-18T00:00:00"/>
    <s v="keinen Abnehmer/kein Schälpersonal"/>
    <m/>
    <s v="VOS RW-SCHI-NAT ENDSTÜC"/>
  </r>
  <r>
    <s v="Verkauf"/>
    <n v="38"/>
    <d v="2021-10-18T00:00:00"/>
    <s v="Offen Zipfel"/>
    <x v="38"/>
    <s v="Schimmel"/>
    <s v="keinen Abnehmer/kein Schälpersonal"/>
    <s v="-"/>
    <n v="42"/>
    <s v="Produkte"/>
    <s v="BUs"/>
    <s v="Symptome"/>
    <n v="19"/>
    <s v="Verkauf"/>
    <n v="29501087"/>
    <n v="12"/>
    <s v="Verkauf"/>
    <n v="29501087"/>
    <n v="38"/>
    <n v="12"/>
    <d v="2021-10-18T00:00:00"/>
    <s v="keinen Abnehmer/kein Schälpersonal"/>
    <m/>
    <s v="VOS VS-CHILI ZIPFEL"/>
  </r>
  <r>
    <s v="Verkauf"/>
    <n v="25"/>
    <d v="2021-10-18T00:00:00"/>
    <s v="Offen Endstücke"/>
    <x v="271"/>
    <s v="Schimmel"/>
    <s v="keinen Abnehmer/kein Schälpersonal"/>
    <s v="-"/>
    <n v="42"/>
    <s v="Produkte"/>
    <s v="BUs"/>
    <s v="Symptome"/>
    <n v="12.5"/>
    <s v="Verkauf"/>
    <n v="29501089"/>
    <n v="12"/>
    <s v="Verkauf"/>
    <n v="29501089"/>
    <n v="25"/>
    <n v="12"/>
    <d v="2021-10-18T00:00:00"/>
    <s v="keinen Abnehmer/kein Schälpersonal"/>
    <m/>
    <s v="VOS VS-CHILI ENDSTÜCK"/>
  </r>
  <r>
    <s v="BU3"/>
    <n v="283"/>
    <d v="2021-10-18T00:00:00"/>
    <s v="Offen vegan"/>
    <x v="39"/>
    <s v="keinen Verwendungszweck"/>
    <s v="VOS &gt; Einsatz (vegan)"/>
    <s v="-"/>
    <n v="42"/>
    <s v="Produkte"/>
    <s v="BUs"/>
    <s v="Symptome"/>
    <n v="141.5"/>
    <s v="BU3"/>
    <n v="29900002"/>
    <n v="61"/>
    <s v="BU3"/>
    <n v="29900002"/>
    <n v="283"/>
    <n v="61"/>
    <d v="2021-10-18T00:00:00"/>
    <s v="VOS &gt; Einsatz (vegan)"/>
    <m/>
    <s v="VOS VEG-SCH MILD"/>
  </r>
  <r>
    <s v="BU3"/>
    <n v="299"/>
    <d v="2021-10-18T00:00:00"/>
    <s v="Vakuumierter VOS ungeschält"/>
    <x v="154"/>
    <s v="Schimmel"/>
    <s v="VOS &gt; Einsatz"/>
    <s v="-"/>
    <n v="42"/>
    <s v="Produkte"/>
    <s v="BUs"/>
    <s v="Symptome"/>
    <n v="153.68600000000001"/>
    <s v="BU3"/>
    <n v="49500143"/>
    <n v="12"/>
    <s v="BU3"/>
    <n v="49500143"/>
    <n v="299"/>
    <n v="12"/>
    <d v="2021-10-18T00:00:00"/>
    <s v="VOS &gt; Einsatz"/>
    <m/>
    <s v="VOS GRW-NATUR-VAKU / Er"/>
  </r>
  <r>
    <s v="BU3"/>
    <n v="292"/>
    <d v="2021-10-18T00:00:00"/>
    <s v="Vakuumierter VOS ungeschält"/>
    <x v="154"/>
    <s v="Schimmel"/>
    <s v="VOS &gt; Einsatz"/>
    <s v="-"/>
    <n v="42"/>
    <s v="Produkte"/>
    <s v="BUs"/>
    <s v="Symptome"/>
    <n v="150.08799999999999"/>
    <s v="BU3"/>
    <n v="49500143"/>
    <n v="12"/>
    <s v="BU3"/>
    <n v="49500143"/>
    <n v="292"/>
    <n v="12"/>
    <d v="2021-10-18T00:00:00"/>
    <s v="VOS &gt; Einsatz"/>
    <m/>
    <s v="VOS GRW-NATUR-VAKU / Er"/>
  </r>
  <r>
    <s v="BU3"/>
    <n v="257"/>
    <d v="2021-10-18T00:00:00"/>
    <s v="Vakuumierter VOS ungeschält"/>
    <x v="153"/>
    <s v="Schimmel"/>
    <s v="VOS &gt; Einsatz"/>
    <s v="-"/>
    <n v="42"/>
    <s v="Produkte"/>
    <s v="BUs"/>
    <s v="Symptome"/>
    <n v="132.09800000000001"/>
    <s v="BU3"/>
    <n v="49500147"/>
    <n v="12"/>
    <s v="BU3"/>
    <n v="49500147"/>
    <n v="257"/>
    <n v="12"/>
    <d v="2021-10-18T00:00:00"/>
    <s v="VOS &gt; Einsatz"/>
    <m/>
    <s v="VOS RW-NATUR-EXTRA-VAKU"/>
  </r>
  <r>
    <s v="Verkauf"/>
    <n v="270"/>
    <d v="2021-10-18T00:00:00"/>
    <s v="Vakuumierte Zipfel"/>
    <x v="272"/>
    <s v="Schimmel"/>
    <s v="keinen Abnehmer"/>
    <s v="-"/>
    <n v="42"/>
    <s v="Produkte"/>
    <s v="BUs"/>
    <s v="Symptome"/>
    <s v="0"/>
    <s v="Verkauf"/>
    <n v="49500189"/>
    <n v="12"/>
    <s v="Verkauf"/>
    <n v="49500189"/>
    <n v="270"/>
    <n v="12"/>
    <d v="2021-10-18T00:00:00"/>
    <s v="keinen Abnehmer"/>
    <m/>
    <s v="RÄU-END NATUR-NAT ENDST"/>
  </r>
  <r>
    <s v="BU1"/>
    <n v="54"/>
    <d v="2021-10-18T00:00:00"/>
    <s v="-"/>
    <x v="23"/>
    <s v="Linienbezogen"/>
    <s v="Maschinenabfall"/>
    <s v="-"/>
    <n v="42"/>
    <s v="Produkte"/>
    <s v="BUs"/>
    <s v="Symptome"/>
    <s v="0"/>
    <s v="Abfüllung"/>
    <s v="Maschinenabfall"/>
    <n v="30"/>
    <s v="Abfüllung"/>
    <s v="Maschinenabfall"/>
    <n v="54"/>
    <n v="30"/>
    <d v="2021-10-18T00:00:00"/>
    <m/>
    <m/>
    <s v="Maschinenabfall"/>
  </r>
  <r>
    <s v="BU1"/>
    <n v="206"/>
    <d v="2021-10-18T00:00:00"/>
    <s v="-"/>
    <x v="23"/>
    <s v="Linienbezogen"/>
    <s v="Maschinenabfall"/>
    <s v="-"/>
    <n v="42"/>
    <s v="Produkte"/>
    <s v="BUs"/>
    <s v="Symptome"/>
    <s v="0"/>
    <s v="Abfüllung"/>
    <s v="Maschinenabfall"/>
    <n v="30"/>
    <s v="Abfüllung"/>
    <s v="Maschinenabfall"/>
    <n v="206"/>
    <n v="30"/>
    <d v="2021-10-18T00:00:00"/>
    <m/>
    <m/>
    <s v="Maschinenabfall"/>
  </r>
  <r>
    <s v="BU3"/>
    <n v="79"/>
    <d v="2021-10-18T00:00:00"/>
    <s v="-"/>
    <x v="23"/>
    <s v="Linienbezogen"/>
    <s v="Maschinenabfall"/>
    <s v="-"/>
    <n v="42"/>
    <s v="Produkte"/>
    <s v="BUs"/>
    <s v="Symptome"/>
    <s v="0"/>
    <s v="BU3"/>
    <s v="Maschinenabfall"/>
    <n v="30"/>
    <s v="BU3"/>
    <s v="Maschinenabfall"/>
    <n v="79"/>
    <n v="30"/>
    <d v="2021-10-18T00:00:00"/>
    <m/>
    <m/>
    <s v="Maschinenabfall"/>
  </r>
  <r>
    <s v="BU1"/>
    <n v="60"/>
    <d v="2021-10-18T00:00:00"/>
    <s v="Rest"/>
    <x v="258"/>
    <s v="Schimmel"/>
    <s v="keine Verarbeitung"/>
    <s v="-"/>
    <n v="42"/>
    <s v="Produkte"/>
    <s v="BUs"/>
    <s v="Symptome"/>
    <s v="0"/>
    <s v="Abfüllung"/>
    <s v="-"/>
    <n v="12"/>
    <s v="Abfüllung"/>
    <s v="-"/>
    <n v="60"/>
    <n v="12"/>
    <d v="2021-10-18T00:00:00"/>
    <s v="keine Verarbeitung"/>
    <m/>
    <s v="-"/>
  </r>
  <r>
    <s v="BU3"/>
    <n v="64"/>
    <d v="2021-10-18T00:00:00"/>
    <s v="Offen ungeschält ABS"/>
    <x v="30"/>
    <s v="Linienbezogen"/>
    <s v="gemischtes Produkt"/>
    <s v="-"/>
    <n v="42"/>
    <s v="Produkte"/>
    <s v="BUs"/>
    <s v="Symptome"/>
    <n v="64"/>
    <s v="L35"/>
    <n v="29501003"/>
    <n v="81"/>
    <s v="L35"/>
    <n v="29501003"/>
    <n v="64"/>
    <n v="81"/>
    <d v="2021-10-18T00:00:00"/>
    <m/>
    <m/>
    <s v="ABS CHED-PF-KRÄUK gemis"/>
  </r>
  <r>
    <s v="Rest"/>
    <n v="19"/>
    <d v="2021-10-18T00:00:00"/>
    <s v="Rest"/>
    <x v="258"/>
    <s v="Qualitätssicherung"/>
    <s v="Sensorik"/>
    <s v="-"/>
    <n v="42"/>
    <s v="Produkte"/>
    <s v="BUs"/>
    <s v="Symptome"/>
    <s v="0"/>
    <s v="QM"/>
    <s v="-"/>
    <n v="74"/>
    <s v="QM"/>
    <s v="-"/>
    <n v="19"/>
    <n v="74"/>
    <d v="2021-10-18T00:00:00"/>
    <m/>
    <m/>
    <s v="-"/>
  </r>
  <r>
    <s v="Rest"/>
    <n v="14.5"/>
    <d v="2021-10-18T00:00:00"/>
    <s v="Rest"/>
    <x v="258"/>
    <s v="Qualitätssicherung"/>
    <s v="Laborproben"/>
    <s v="-"/>
    <n v="42"/>
    <s v="Produkte"/>
    <s v="BUs"/>
    <s v="Symptome"/>
    <s v="0"/>
    <s v="Labor"/>
    <s v="-"/>
    <n v="73"/>
    <s v="Labor"/>
    <s v="-"/>
    <n v="14.5"/>
    <n v="73"/>
    <d v="2021-10-18T00:00:00"/>
    <m/>
    <m/>
    <s v="-"/>
  </r>
  <r>
    <s v="Rest"/>
    <n v="7.6"/>
    <d v="2021-10-18T00:00:00"/>
    <s v="Rest"/>
    <x v="258"/>
    <s v="Qualitätssicherung"/>
    <s v="Sensorik"/>
    <s v="-"/>
    <n v="42"/>
    <s v="Produkte"/>
    <s v="BUs"/>
    <s v="Symptome"/>
    <s v="0"/>
    <s v="Labor"/>
    <s v="-"/>
    <n v="74"/>
    <s v="Labor"/>
    <s v="-"/>
    <n v="7.6"/>
    <n v="74"/>
    <d v="2021-10-18T00:00:00"/>
    <m/>
    <m/>
    <s v="-"/>
  </r>
  <r>
    <s v="Rest"/>
    <n v="63"/>
    <d v="2021-10-18T00:00:00"/>
    <s v="Rohware"/>
    <x v="273"/>
    <s v="keinen Verwendungszweck"/>
    <s v="Mäusebefall in Rohware"/>
    <s v="-"/>
    <n v="42"/>
    <s v="Produkte"/>
    <s v="BUs"/>
    <s v="Symptome"/>
    <s v="0"/>
    <s v="Muster"/>
    <s v="Brie"/>
    <n v="61"/>
    <s v="Muster"/>
    <s v="Brie"/>
    <n v="63"/>
    <n v="61"/>
    <d v="2021-10-18T00:00:00"/>
    <s v="Mäusebefall in Rohware"/>
    <m/>
    <s v="Brie"/>
  </r>
  <r>
    <s v="BU1"/>
    <n v="75.599999999999994"/>
    <d v="2021-10-18T00:00:00"/>
    <s v="Fertigware"/>
    <x v="220"/>
    <s v="Rest"/>
    <s v="Metall"/>
    <s v="-"/>
    <n v="42"/>
    <s v="Produkte"/>
    <s v="BUs"/>
    <s v="Symptome"/>
    <s v="0"/>
    <s v="Schmelze"/>
    <s v="Creme Noblesse"/>
    <n v="40"/>
    <s v="Schmelze"/>
    <s v="Creme Noblesse"/>
    <n v="75.599999999999994"/>
    <n v="40"/>
    <d v="2021-10-18T00:00:00"/>
    <m/>
    <m/>
    <s v="Creme Noblesse"/>
  </r>
  <r>
    <s v="Rest"/>
    <n v="162"/>
    <d v="2021-10-18T00:00:00"/>
    <s v="Fertigware"/>
    <x v="260"/>
    <s v="Schimmel"/>
    <s v="Luftzieher"/>
    <s v="von Nagel zurück"/>
    <n v="42"/>
    <s v="Produkte"/>
    <s v="BUs"/>
    <s v="Symptome"/>
    <s v="0"/>
    <s v="Externe"/>
    <s v="verschiedene Fertigware"/>
    <n v="12"/>
    <s v="Externe"/>
    <s v="verschiedene Fertigware"/>
    <n v="162"/>
    <n v="12"/>
    <d v="2021-10-18T00:00:00"/>
    <s v="Luftzieher"/>
    <s v="von Nagel zurück"/>
    <s v="verschiedene Fertigware"/>
  </r>
  <r>
    <s v="BU3"/>
    <n v="21"/>
    <d v="2021-10-18T00:00:00"/>
    <s v="-"/>
    <x v="23"/>
    <s v="Linienbezogen"/>
    <s v="Maschinenabfall"/>
    <s v="-"/>
    <n v="42"/>
    <s v="Produkte"/>
    <s v="BUs"/>
    <s v="Symptome"/>
    <s v="0"/>
    <s v="L18"/>
    <s v="Maschinenabfall"/>
    <n v="30"/>
    <s v="L18"/>
    <s v="Maschinenabfall"/>
    <n v="21"/>
    <n v="30"/>
    <d v="2021-10-18T00:00:00"/>
    <m/>
    <m/>
    <s v="Maschinenabfall"/>
  </r>
  <r>
    <s v="Rest"/>
    <n v="80"/>
    <d v="2021-10-19T00:00:00"/>
    <s v="Offen ungeschält VOS"/>
    <x v="274"/>
    <s v="Qualitätsprobleme"/>
    <s v="Produkt durchwässert"/>
    <s v="-"/>
    <n v="42"/>
    <s v="Produkte"/>
    <s v="BUs"/>
    <s v="Symptome"/>
    <n v="40"/>
    <s v="Außenlager"/>
    <n v="29500477"/>
    <n v="43"/>
    <s v="Außenlager"/>
    <n v="29500477"/>
    <n v="80"/>
    <n v="43"/>
    <d v="2021-10-19T00:00:00"/>
    <m/>
    <m/>
    <s v="VOS Bergkäse 10kg Beute"/>
  </r>
  <r>
    <s v="BU4"/>
    <n v="13"/>
    <d v="2021-10-19T00:00:00"/>
    <s v="Offen ungeschält VOS"/>
    <x v="52"/>
    <s v="Schimmel"/>
    <s v="gesammelt für möglichen Einsatz"/>
    <s v="-"/>
    <n v="42"/>
    <s v="Produkte"/>
    <s v="BUs"/>
    <s v="Symptome"/>
    <n v="6.5"/>
    <s v="BU4"/>
    <n v="29500482"/>
    <n v="12"/>
    <s v="BU4"/>
    <n v="29500482"/>
    <n v="13"/>
    <n v="12"/>
    <d v="2021-10-19T00:00:00"/>
    <s v="gesammelt für möglichen Einsatz"/>
    <m/>
    <s v="VOS Schwarzer Pfeffer R"/>
  </r>
  <r>
    <s v="BU3"/>
    <n v="243"/>
    <d v="2021-10-19T00:00:00"/>
    <s v="Offen ungeschält VOS"/>
    <x v="43"/>
    <s v="Schimmel"/>
    <s v="kein VOS in England, VS-Würste keine Produktion"/>
    <s v="-"/>
    <n v="42"/>
    <s v="Produkte"/>
    <s v="BUs"/>
    <s v="Symptome"/>
    <n v="121.5"/>
    <s v="BU3"/>
    <n v="29500498"/>
    <n v="12"/>
    <s v="BU3"/>
    <n v="29500498"/>
    <n v="243"/>
    <n v="12"/>
    <d v="2021-10-19T00:00:00"/>
    <s v="kein VOS in England, VS-Würste keine Produktion"/>
    <m/>
    <s v="VOS Räucher Natur Natri"/>
  </r>
  <r>
    <s v="BU3"/>
    <n v="616"/>
    <d v="2021-10-19T00:00:00"/>
    <s v="Offen ungeschält ABS"/>
    <x v="53"/>
    <s v="Verpackungsfehler"/>
    <s v="blaues Klebeband im Produkt"/>
    <s v="-"/>
    <n v="42"/>
    <s v="Produkte"/>
    <s v="BUs"/>
    <s v="Symptome"/>
    <n v="1232"/>
    <s v="BU3"/>
    <n v="29500821"/>
    <n v="80"/>
    <s v="BU3"/>
    <n v="29500821"/>
    <n v="616"/>
    <n v="80"/>
    <d v="2021-10-19T00:00:00"/>
    <m/>
    <m/>
    <s v="ABS Gouda Mittelalt 45%"/>
  </r>
  <r>
    <s v="BU4"/>
    <n v="19"/>
    <d v="2021-10-19T00:00:00"/>
    <s v="Offen ungeschält ABS"/>
    <x v="149"/>
    <s v="Schimmel"/>
    <s v="gesammelt für möglichen Einsatz"/>
    <s v="-"/>
    <n v="42"/>
    <s v="Produkte"/>
    <s v="BUs"/>
    <s v="Symptome"/>
    <n v="0.19"/>
    <s v="BU4"/>
    <n v="29500885"/>
    <n v="12"/>
    <s v="BU4"/>
    <n v="29500885"/>
    <n v="19"/>
    <n v="12"/>
    <d v="2021-10-19T00:00:00"/>
    <s v="gesammelt für möglichen Einsatz"/>
    <m/>
    <s v="ABS HEUBL"/>
  </r>
  <r>
    <s v="BU4"/>
    <n v="19"/>
    <d v="2021-10-19T00:00:00"/>
    <s v="Offen ungeschält ABS"/>
    <x v="59"/>
    <s v="Schimmel"/>
    <s v="gesammelt für möglichen Einsatz"/>
    <s v="-"/>
    <n v="42"/>
    <s v="Produkte"/>
    <s v="BUs"/>
    <s v="Symptome"/>
    <n v="28.5"/>
    <s v="BU4"/>
    <n v="29500886"/>
    <n v="12"/>
    <s v="BU4"/>
    <n v="29500886"/>
    <n v="19"/>
    <n v="12"/>
    <d v="2021-10-19T00:00:00"/>
    <s v="gesammelt für möglichen Einsatz"/>
    <m/>
    <s v="ABS MEDI-KRÄUK"/>
  </r>
  <r>
    <s v="BU4"/>
    <n v="24"/>
    <d v="2021-10-19T00:00:00"/>
    <s v="Offen ungeschält ABS"/>
    <x v="60"/>
    <s v="Schimmel"/>
    <s v="gesammelt für möglichen Einsatz"/>
    <s v="-"/>
    <n v="42"/>
    <s v="Produkte"/>
    <s v="BUs"/>
    <s v="Symptome"/>
    <n v="48"/>
    <s v="BU4"/>
    <n v="29500891"/>
    <n v="12"/>
    <s v="BU4"/>
    <n v="29500891"/>
    <n v="24"/>
    <n v="12"/>
    <d v="2021-10-19T00:00:00"/>
    <s v="gesammelt für möglichen Einsatz"/>
    <m/>
    <s v="ABS PECO"/>
  </r>
  <r>
    <s v="BU4"/>
    <n v="209"/>
    <d v="2021-10-19T00:00:00"/>
    <s v="Offen ungeschält ABS"/>
    <x v="121"/>
    <s v="Schimmel"/>
    <s v="gesammelt für möglichen Einsatz"/>
    <s v="-"/>
    <n v="42"/>
    <s v="Produkte"/>
    <s v="BUs"/>
    <s v="Symptome"/>
    <n v="2.09"/>
    <s v="BU4"/>
    <n v="29500892"/>
    <n v="12"/>
    <s v="BU4"/>
    <n v="29500892"/>
    <n v="209"/>
    <n v="12"/>
    <d v="2021-10-19T00:00:00"/>
    <s v="gesammelt für möglichen Einsatz"/>
    <m/>
    <s v="ABS BLU-FOU"/>
  </r>
  <r>
    <s v="BU4"/>
    <n v="346"/>
    <d v="2021-10-19T00:00:00"/>
    <s v="Offen ungeschält ABS"/>
    <x v="121"/>
    <s v="keinen Verwendungszweck"/>
    <s v="keinen Verwendungszweck"/>
    <s v="-"/>
    <n v="42"/>
    <s v="Produkte"/>
    <s v="BUs"/>
    <s v="Symptome"/>
    <n v="3.46"/>
    <s v="BU4"/>
    <n v="29500892"/>
    <n v="61"/>
    <s v="BU4"/>
    <n v="29500892"/>
    <n v="346"/>
    <n v="61"/>
    <d v="2021-10-19T00:00:00"/>
    <m/>
    <m/>
    <s v="ABS BLU-FOU"/>
  </r>
  <r>
    <s v="BU4"/>
    <n v="5"/>
    <d v="2021-10-19T00:00:00"/>
    <s v="Offen ungeschält ABS"/>
    <x v="239"/>
    <s v="Schimmel"/>
    <s v="gesammelt für möglichen Einsatz"/>
    <s v="-"/>
    <n v="42"/>
    <s v="Produkte"/>
    <s v="BUs"/>
    <s v="Symptome"/>
    <n v="0.05"/>
    <s v="BU4"/>
    <n v="29500893"/>
    <n v="12"/>
    <s v="BU4"/>
    <n v="29500893"/>
    <n v="5"/>
    <n v="12"/>
    <d v="2021-10-19T00:00:00"/>
    <s v="gesammelt für möglichen Einsatz"/>
    <m/>
    <s v="ABS REBLOCH"/>
  </r>
  <r>
    <s v="BU4"/>
    <n v="29"/>
    <d v="2021-10-19T00:00:00"/>
    <s v="Offen ungeschält ABS"/>
    <x v="239"/>
    <s v="keinen Verwendungszweck"/>
    <s v="keinen Verwendungszweck"/>
    <s v="-"/>
    <n v="42"/>
    <s v="Produkte"/>
    <s v="BUs"/>
    <s v="Symptome"/>
    <n v="0.28999999999999998"/>
    <s v="BU4"/>
    <n v="29500893"/>
    <n v="61"/>
    <s v="BU4"/>
    <n v="29500893"/>
    <n v="29"/>
    <n v="61"/>
    <d v="2021-10-19T00:00:00"/>
    <m/>
    <m/>
    <s v="ABS REBLOCH"/>
  </r>
  <r>
    <s v="BU4"/>
    <n v="61"/>
    <d v="2021-10-19T00:00:00"/>
    <s v="Offen ungeschält ABS"/>
    <x v="61"/>
    <s v="Schimmel"/>
    <s v="gesammelt für möglichen Einsatz"/>
    <s v="-"/>
    <n v="42"/>
    <s v="Produkte"/>
    <s v="BUs"/>
    <s v="Symptome"/>
    <n v="0.61"/>
    <s v="BU4"/>
    <n v="29500895"/>
    <n v="12"/>
    <s v="BU4"/>
    <n v="29500895"/>
    <n v="61"/>
    <n v="12"/>
    <d v="2021-10-19T00:00:00"/>
    <s v="gesammelt für möglichen Einsatz"/>
    <m/>
    <s v="ABS BRIE"/>
  </r>
  <r>
    <s v="BU4"/>
    <n v="22"/>
    <d v="2021-10-19T00:00:00"/>
    <s v="Offen ungeschält ABS"/>
    <x v="61"/>
    <s v="keinen Verwendungszweck"/>
    <s v="keinen Verwendungszweck"/>
    <s v="-"/>
    <n v="42"/>
    <s v="Produkte"/>
    <s v="BUs"/>
    <s v="Symptome"/>
    <n v="0.22"/>
    <s v="BU4"/>
    <n v="29500895"/>
    <n v="61"/>
    <s v="BU4"/>
    <n v="29500895"/>
    <n v="22"/>
    <n v="61"/>
    <d v="2021-10-19T00:00:00"/>
    <m/>
    <m/>
    <s v="ABS BRIE"/>
  </r>
  <r>
    <s v="BU4"/>
    <n v="38"/>
    <d v="2021-10-19T00:00:00"/>
    <s v="Offen ungeschält ABS"/>
    <x v="62"/>
    <s v="Schimmel"/>
    <s v="gesammelt für möglichen Einsatz"/>
    <s v="-"/>
    <n v="42"/>
    <s v="Produkte"/>
    <s v="BUs"/>
    <s v="Symptome"/>
    <n v="0.38"/>
    <s v="BU4"/>
    <n v="29500900"/>
    <n v="12"/>
    <s v="BU4"/>
    <n v="29500900"/>
    <n v="38"/>
    <n v="12"/>
    <d v="2021-10-19T00:00:00"/>
    <s v="gesammelt für möglichen Einsatz"/>
    <m/>
    <s v="ABS ROVIN"/>
  </r>
  <r>
    <s v="BU4"/>
    <n v="3"/>
    <d v="2021-10-19T00:00:00"/>
    <s v="Offen ungeschält ABS"/>
    <x v="62"/>
    <s v="keinen Verwendungszweck"/>
    <s v="keinen Verwendungszweck"/>
    <s v="-"/>
    <n v="42"/>
    <s v="Produkte"/>
    <s v="BUs"/>
    <s v="Symptome"/>
    <n v="0.03"/>
    <s v="BU4"/>
    <n v="29500900"/>
    <n v="61"/>
    <s v="BU4"/>
    <n v="29500900"/>
    <n v="3"/>
    <n v="61"/>
    <d v="2021-10-19T00:00:00"/>
    <m/>
    <m/>
    <s v="ABS ROVIN"/>
  </r>
  <r>
    <s v="BU4"/>
    <n v="447"/>
    <d v="2021-10-19T00:00:00"/>
    <s v="Offen ungeschält ABS"/>
    <x v="63"/>
    <s v="keinen Verwendungszweck"/>
    <s v="keinen Verwendungszweck"/>
    <s v="-"/>
    <n v="42"/>
    <s v="Produkte"/>
    <s v="BUs"/>
    <s v="Symptome"/>
    <n v="4.47"/>
    <s v="BU4"/>
    <n v="29500904"/>
    <n v="61"/>
    <s v="BU4"/>
    <n v="29500904"/>
    <n v="447"/>
    <n v="61"/>
    <d v="2021-10-19T00:00:00"/>
    <m/>
    <m/>
    <s v="ABS TI-AD"/>
  </r>
  <r>
    <s v="BU4"/>
    <n v="52"/>
    <d v="2021-10-19T00:00:00"/>
    <s v="Offen ungeschält ABS"/>
    <x v="64"/>
    <s v="Schimmel"/>
    <s v="gesammelt für möglichen Einsatz"/>
    <s v="-"/>
    <n v="42"/>
    <s v="Produkte"/>
    <s v="BUs"/>
    <s v="Symptome"/>
    <n v="0.52"/>
    <s v="BU4"/>
    <n v="29500906"/>
    <n v="12"/>
    <s v="BU4"/>
    <n v="29500906"/>
    <n v="52"/>
    <n v="12"/>
    <d v="2021-10-19T00:00:00"/>
    <s v="gesammelt für möglichen Einsatz"/>
    <m/>
    <s v="ABS SCH-PAUL"/>
  </r>
  <r>
    <s v="BU4"/>
    <n v="14"/>
    <d v="2021-10-19T00:00:00"/>
    <s v="Offen ungeschält ABS"/>
    <x v="218"/>
    <s v="Schimmel"/>
    <s v="gesammelt für möglichen Einsatz"/>
    <s v="-"/>
    <n v="42"/>
    <s v="Produkte"/>
    <s v="BUs"/>
    <s v="Symptome"/>
    <n v="7"/>
    <s v="BU4"/>
    <n v="29500908"/>
    <n v="12"/>
    <s v="BU4"/>
    <n v="29500908"/>
    <n v="14"/>
    <n v="12"/>
    <d v="2021-10-19T00:00:00"/>
    <s v="gesammelt für möglichen Einsatz"/>
    <m/>
    <s v="ABS GRUY"/>
  </r>
  <r>
    <s v="BU4"/>
    <n v="177"/>
    <d v="2021-10-19T00:00:00"/>
    <s v="Offen ungeschält ABS"/>
    <x v="218"/>
    <s v="keinen Verwendungszweck"/>
    <s v="keinen Verwendungszweck"/>
    <s v="-"/>
    <n v="42"/>
    <s v="Produkte"/>
    <s v="BUs"/>
    <s v="Symptome"/>
    <n v="88.5"/>
    <s v="BU4"/>
    <n v="29500908"/>
    <n v="61"/>
    <s v="BU4"/>
    <n v="29500908"/>
    <n v="177"/>
    <n v="61"/>
    <d v="2021-10-19T00:00:00"/>
    <m/>
    <m/>
    <s v="ABS GRUY"/>
  </r>
  <r>
    <s v="BU4"/>
    <n v="51"/>
    <d v="2021-10-19T00:00:00"/>
    <s v="Offen ungeschält ABS"/>
    <x v="104"/>
    <s v="Schimmel"/>
    <s v="gesammelt für möglichen Einsatz"/>
    <s v="-"/>
    <n v="42"/>
    <s v="Produkte"/>
    <s v="BUs"/>
    <s v="Symptome"/>
    <n v="0.51"/>
    <s v="BU4"/>
    <n v="29500910"/>
    <n v="12"/>
    <s v="BU4"/>
    <n v="29500910"/>
    <n v="51"/>
    <n v="12"/>
    <d v="2021-10-19T00:00:00"/>
    <s v="gesammelt für möglichen Einsatz"/>
    <m/>
    <s v="ABS Unser Blütenkäse"/>
  </r>
  <r>
    <s v="BU4"/>
    <n v="28"/>
    <d v="2021-10-19T00:00:00"/>
    <s v="Offen ungeschält ABS"/>
    <x v="105"/>
    <s v="Schimmel"/>
    <s v="gesammelt für möglichen Einsatz"/>
    <s v="-"/>
    <n v="42"/>
    <s v="Produkte"/>
    <s v="BUs"/>
    <s v="Symptome"/>
    <n v="0.28000000000000003"/>
    <s v="BU4"/>
    <n v="29500913"/>
    <n v="12"/>
    <s v="BU4"/>
    <n v="29500913"/>
    <n v="28"/>
    <n v="12"/>
    <d v="2021-10-19T00:00:00"/>
    <s v="gesammelt für möglichen Einsatz"/>
    <m/>
    <s v="ABS ZIEGENR"/>
  </r>
  <r>
    <s v="BU1"/>
    <n v="36"/>
    <d v="2021-10-19T00:00:00"/>
    <s v="Vorschmelz"/>
    <x v="45"/>
    <s v="Rest"/>
    <s v="geschälte Rinde"/>
    <s v="-"/>
    <n v="42"/>
    <s v="Produkte"/>
    <s v="BUs"/>
    <s v="Symptome"/>
    <n v="0.36"/>
    <s v="RWV"/>
    <n v="29500917"/>
    <n v="60"/>
    <s v="RWV"/>
    <n v="29500917"/>
    <n v="36"/>
    <n v="60"/>
    <d v="2021-10-19T00:00:00"/>
    <m/>
    <m/>
    <s v="VOS-ABS ENTSORGUNG"/>
  </r>
  <r>
    <s v="BU1"/>
    <n v="2"/>
    <d v="2021-10-19T00:00:00"/>
    <s v="Vorschmelz"/>
    <x v="45"/>
    <s v="Rest"/>
    <s v="geschälte Rinde"/>
    <s v="-"/>
    <n v="42"/>
    <s v="Produkte"/>
    <s v="BUs"/>
    <s v="Symptome"/>
    <n v="0.02"/>
    <s v="RWV"/>
    <n v="29500917"/>
    <n v="60"/>
    <s v="RWV"/>
    <n v="29500917"/>
    <n v="2"/>
    <n v="60"/>
    <d v="2021-10-19T00:00:00"/>
    <m/>
    <m/>
    <s v="VOS-ABS ENTSORGUNG"/>
  </r>
  <r>
    <s v="BU1"/>
    <n v="28"/>
    <d v="2021-10-19T00:00:00"/>
    <s v="Vorschmelz"/>
    <x v="45"/>
    <s v="Rest"/>
    <s v="geschälte Rinde"/>
    <s v="-"/>
    <n v="42"/>
    <s v="Produkte"/>
    <s v="BUs"/>
    <s v="Symptome"/>
    <n v="0.28000000000000003"/>
    <s v="RWV"/>
    <n v="29500917"/>
    <n v="60"/>
    <s v="RWV"/>
    <n v="29500917"/>
    <n v="28"/>
    <n v="60"/>
    <d v="2021-10-19T00:00:00"/>
    <m/>
    <m/>
    <s v="VOS-ABS ENTSORGUNG"/>
  </r>
  <r>
    <s v="BU1"/>
    <n v="21"/>
    <d v="2021-10-19T00:00:00"/>
    <s v="Vorschmelz"/>
    <x v="45"/>
    <s v="Rest"/>
    <s v="geschälte Rinde"/>
    <s v="-"/>
    <n v="42"/>
    <s v="Produkte"/>
    <s v="BUs"/>
    <s v="Symptome"/>
    <n v="0.21"/>
    <s v="RWV"/>
    <n v="29500917"/>
    <n v="60"/>
    <s v="RWV"/>
    <n v="29500917"/>
    <n v="21"/>
    <n v="60"/>
    <d v="2021-10-19T00:00:00"/>
    <m/>
    <m/>
    <s v="VOS-ABS ENTSORGUNG"/>
  </r>
  <r>
    <s v="BU1"/>
    <n v="21"/>
    <d v="2021-10-19T00:00:00"/>
    <s v="Vorschmelz"/>
    <x v="45"/>
    <s v="Rest"/>
    <s v="geschälte Rinde"/>
    <s v="-"/>
    <n v="42"/>
    <s v="Produkte"/>
    <s v="BUs"/>
    <s v="Symptome"/>
    <n v="0.21"/>
    <s v="RWV"/>
    <n v="29500917"/>
    <n v="60"/>
    <s v="RWV"/>
    <n v="29500917"/>
    <n v="21"/>
    <n v="60"/>
    <d v="2021-10-19T00:00:00"/>
    <m/>
    <m/>
    <s v="VOS-ABS ENTSORGUNG"/>
  </r>
  <r>
    <s v="BU1"/>
    <n v="66"/>
    <d v="2021-10-19T00:00:00"/>
    <s v="Vorschmelz"/>
    <x v="45"/>
    <s v="Rest"/>
    <s v="geschälte Rinde"/>
    <s v="-"/>
    <n v="42"/>
    <s v="Produkte"/>
    <s v="BUs"/>
    <s v="Symptome"/>
    <n v="0.66"/>
    <s v="RWV"/>
    <n v="29500917"/>
    <n v="60"/>
    <s v="RWV"/>
    <n v="29500917"/>
    <n v="66"/>
    <n v="60"/>
    <d v="2021-10-19T00:00:00"/>
    <m/>
    <m/>
    <s v="VOS-ABS ENTSORGUNG"/>
  </r>
  <r>
    <s v="BU1"/>
    <n v="5"/>
    <d v="2021-10-19T00:00:00"/>
    <s v="Vorschmelz"/>
    <x v="45"/>
    <s v="Rest"/>
    <s v="geschälte Rinde"/>
    <s v="-"/>
    <n v="42"/>
    <s v="Produkte"/>
    <s v="BUs"/>
    <s v="Symptome"/>
    <n v="0.05"/>
    <s v="RWV"/>
    <n v="29500917"/>
    <n v="60"/>
    <s v="RWV"/>
    <n v="29500917"/>
    <n v="5"/>
    <n v="60"/>
    <d v="2021-10-19T00:00:00"/>
    <m/>
    <m/>
    <s v="VOS-ABS ENTSORGUNG"/>
  </r>
  <r>
    <s v="BU1"/>
    <n v="6"/>
    <d v="2021-10-19T00:00:00"/>
    <s v="Vorschmelz"/>
    <x v="45"/>
    <s v="Rest"/>
    <s v="geschälte Rinde"/>
    <s v="-"/>
    <n v="42"/>
    <s v="Produkte"/>
    <s v="BUs"/>
    <s v="Symptome"/>
    <n v="0.06"/>
    <s v="RWV"/>
    <n v="29500917"/>
    <n v="60"/>
    <s v="RWV"/>
    <n v="29500917"/>
    <n v="6"/>
    <n v="60"/>
    <d v="2021-10-19T00:00:00"/>
    <m/>
    <m/>
    <s v="VOS-ABS ENTSORGUNG"/>
  </r>
  <r>
    <s v="BU1"/>
    <n v="3"/>
    <d v="2021-10-19T00:00:00"/>
    <s v="Vorschmelz"/>
    <x v="45"/>
    <s v="Rest"/>
    <s v="geschälte Rinde"/>
    <s v="-"/>
    <n v="42"/>
    <s v="Produkte"/>
    <s v="BUs"/>
    <s v="Symptome"/>
    <n v="0.03"/>
    <s v="RWV"/>
    <n v="29500917"/>
    <n v="60"/>
    <s v="RWV"/>
    <n v="29500917"/>
    <n v="3"/>
    <n v="60"/>
    <d v="2021-10-19T00:00:00"/>
    <m/>
    <m/>
    <s v="VOS-ABS ENTSORGUNG"/>
  </r>
  <r>
    <s v="Rest"/>
    <n v="1.4"/>
    <d v="2021-10-19T00:00:00"/>
    <s v="Vorschmelz"/>
    <x v="45"/>
    <s v="Qualitätssicherung"/>
    <s v="Sensorik"/>
    <s v="-"/>
    <n v="42"/>
    <s v="Produkte"/>
    <s v="BUs"/>
    <s v="Symptome"/>
    <n v="1.3999999999999999E-2"/>
    <s v="Labor"/>
    <n v="29500917"/>
    <n v="74"/>
    <s v="Labor"/>
    <n v="29500917"/>
    <n v="1.4"/>
    <n v="74"/>
    <d v="2021-10-19T00:00:00"/>
    <m/>
    <m/>
    <s v="VOS-ABS ENTSORGUNG"/>
  </r>
  <r>
    <s v="BU4"/>
    <n v="17"/>
    <d v="2021-10-19T00:00:00"/>
    <s v="Offen ungeschält ABS"/>
    <x v="122"/>
    <s v="Schimmel"/>
    <s v="gesammelt für möglichen Einsatz"/>
    <s v="-"/>
    <n v="42"/>
    <s v="Produkte"/>
    <s v="BUs"/>
    <s v="Symptome"/>
    <n v="0.17"/>
    <s v="BU4"/>
    <n v="29500957"/>
    <n v="12"/>
    <s v="BU4"/>
    <n v="29500957"/>
    <n v="17"/>
    <n v="12"/>
    <d v="2021-10-19T00:00:00"/>
    <s v="gesammelt für möglichen Einsatz"/>
    <m/>
    <s v="ABS Crémeux"/>
  </r>
  <r>
    <s v="BU4"/>
    <n v="28"/>
    <d v="2021-10-19T00:00:00"/>
    <s v="Offen ungeschält ABS"/>
    <x v="122"/>
    <s v="keinen Verwendungszweck"/>
    <s v="keinen Verwendungszweck"/>
    <s v="-"/>
    <n v="42"/>
    <s v="Produkte"/>
    <s v="BUs"/>
    <s v="Symptome"/>
    <n v="0.28000000000000003"/>
    <s v="BU4"/>
    <n v="29500957"/>
    <n v="61"/>
    <s v="BU4"/>
    <n v="29500957"/>
    <n v="28"/>
    <n v="61"/>
    <d v="2021-10-19T00:00:00"/>
    <m/>
    <m/>
    <s v="ABS Crémeux"/>
  </r>
  <r>
    <s v="BU4"/>
    <n v="5"/>
    <d v="2021-10-19T00:00:00"/>
    <s v="Offen ungeschält ABS"/>
    <x v="68"/>
    <s v="keinen Verwendungszweck"/>
    <s v="keinen Verwendungszweck"/>
    <s v="-"/>
    <n v="42"/>
    <s v="Produkte"/>
    <s v="BUs"/>
    <s v="Symptome"/>
    <n v="7.5"/>
    <s v="BU4"/>
    <n v="29501009"/>
    <n v="61"/>
    <s v="BU4"/>
    <n v="29501009"/>
    <n v="5"/>
    <n v="61"/>
    <d v="2021-10-19T00:00:00"/>
    <m/>
    <m/>
    <s v="ABS Whisky-Nuts"/>
  </r>
  <r>
    <s v="BU4"/>
    <n v="7"/>
    <d v="2021-10-19T00:00:00"/>
    <s v="Offen ungeschält ABS"/>
    <x v="69"/>
    <s v="keinen Verwendungszweck"/>
    <s v="keinen Verwendungszweck"/>
    <s v="-"/>
    <n v="42"/>
    <s v="Produkte"/>
    <s v="BUs"/>
    <s v="Symptome"/>
    <n v="6.9999999999999999E-4"/>
    <s v="BU4"/>
    <n v="29501013"/>
    <n v="61"/>
    <s v="BU4"/>
    <n v="29501013"/>
    <n v="7"/>
    <n v="61"/>
    <d v="2021-10-19T00:00:00"/>
    <m/>
    <m/>
    <s v="ABS AT-ROTWEIN"/>
  </r>
  <r>
    <s v="BU3"/>
    <n v="101"/>
    <d v="2021-10-19T00:00:00"/>
    <s v="Offen ungeschält ABS"/>
    <x v="123"/>
    <s v="Linienbezogen"/>
    <s v="Reste von Produktion"/>
    <s v="-"/>
    <n v="42"/>
    <s v="Produkte"/>
    <s v="BUs"/>
    <s v="Symptome"/>
    <n v="1.0100000000000001E-2"/>
    <s v="Spezialitäten"/>
    <n v="29501017"/>
    <n v="30"/>
    <s v="Spezialitäten"/>
    <n v="29501017"/>
    <n v="101"/>
    <n v="30"/>
    <d v="2021-10-19T00:00:00"/>
    <s v="Reste von Produktion"/>
    <m/>
    <s v="ABS Pfeffer-Bruch"/>
  </r>
  <r>
    <s v="BU4"/>
    <n v="170"/>
    <d v="2021-10-19T00:00:00"/>
    <s v="Offen ungeschält ABS"/>
    <x v="124"/>
    <s v="keinen Verwendungszweck"/>
    <s v="keinen Verwendungszweck"/>
    <s v="-"/>
    <n v="42"/>
    <s v="Produkte"/>
    <s v="BUs"/>
    <s v="Symptome"/>
    <n v="1.7000000000000001E-2"/>
    <s v="BU4"/>
    <n v="29501023"/>
    <n v="61"/>
    <s v="BU4"/>
    <n v="29501023"/>
    <n v="170"/>
    <n v="61"/>
    <d v="2021-10-19T00:00:00"/>
    <m/>
    <m/>
    <s v="ABS CAMBOZOLA"/>
  </r>
  <r>
    <s v="BU4"/>
    <n v="91"/>
    <d v="2021-10-19T00:00:00"/>
    <s v="Offen ungeschält ABS"/>
    <x v="4"/>
    <s v="keinen Verwendungszweck"/>
    <s v="keinen Verwendungszweck"/>
    <s v="-"/>
    <n v="42"/>
    <s v="Produkte"/>
    <s v="BUs"/>
    <s v="Symptome"/>
    <n v="9.1000000000000004E-3"/>
    <s v="BU4"/>
    <n v="29501028"/>
    <n v="61"/>
    <s v="BU4"/>
    <n v="29501028"/>
    <n v="91"/>
    <n v="61"/>
    <d v="2021-10-19T00:00:00"/>
    <m/>
    <m/>
    <s v="ABS KELLERGEIST"/>
  </r>
  <r>
    <s v="BU4"/>
    <n v="11"/>
    <d v="2021-10-19T00:00:00"/>
    <s v="Offen ungeschält ABS"/>
    <x v="70"/>
    <s v="keinen Verwendungszweck"/>
    <s v="keinen Verwendungszweck"/>
    <s v="-"/>
    <n v="42"/>
    <s v="Produkte"/>
    <s v="BUs"/>
    <s v="Symptome"/>
    <n v="16.5"/>
    <s v="BU4"/>
    <n v="29501029"/>
    <n v="61"/>
    <s v="BU4"/>
    <n v="29501029"/>
    <n v="11"/>
    <n v="61"/>
    <d v="2021-10-19T00:00:00"/>
    <m/>
    <m/>
    <s v="ABS BRUSCHETTA"/>
  </r>
  <r>
    <s v="BU4"/>
    <n v="132"/>
    <d v="2021-10-19T00:00:00"/>
    <s v="Offen ungeschält ABS"/>
    <x v="70"/>
    <s v="keinen Verwendungszweck"/>
    <s v="keinen Verwendungszweck"/>
    <s v="-"/>
    <n v="42"/>
    <s v="Produkte"/>
    <s v="BUs"/>
    <s v="Symptome"/>
    <n v="198"/>
    <s v="BU4"/>
    <n v="29501029"/>
    <n v="61"/>
    <s v="BU4"/>
    <n v="29501029"/>
    <n v="132"/>
    <n v="61"/>
    <d v="2021-10-19T00:00:00"/>
    <m/>
    <m/>
    <s v="ABS BRUSCHETTA"/>
  </r>
  <r>
    <s v="BU4"/>
    <n v="27"/>
    <d v="2021-10-19T00:00:00"/>
    <s v="Offen ungeschält ABS"/>
    <x v="72"/>
    <s v="keinen Verwendungszweck"/>
    <s v="keinen Verwendungszweck"/>
    <s v="-"/>
    <n v="42"/>
    <s v="Produkte"/>
    <s v="BUs"/>
    <s v="Symptome"/>
    <n v="2.7000000000000001E-3"/>
    <s v="BU4"/>
    <n v="29501039"/>
    <n v="61"/>
    <s v="BU4"/>
    <n v="29501039"/>
    <n v="27"/>
    <n v="61"/>
    <d v="2021-10-19T00:00:00"/>
    <m/>
    <m/>
    <s v="ABS OLD-AMSTERDAM"/>
  </r>
  <r>
    <s v="BU4"/>
    <n v="20"/>
    <d v="2021-10-19T00:00:00"/>
    <s v="Offen ungeschält ABS"/>
    <x v="159"/>
    <s v="keinen Verwendungszweck"/>
    <s v="keinen Verwendungszweck"/>
    <s v="-"/>
    <n v="42"/>
    <s v="Produkte"/>
    <s v="BUs"/>
    <s v="Symptome"/>
    <n v="2E-3"/>
    <s v="BU4"/>
    <n v="29501040"/>
    <n v="61"/>
    <s v="BU4"/>
    <n v="29501040"/>
    <n v="20"/>
    <n v="61"/>
    <d v="2021-10-19T00:00:00"/>
    <m/>
    <m/>
    <s v="ABS MUNSTER"/>
  </r>
  <r>
    <s v="Verkauf"/>
    <n v="56"/>
    <d v="2021-10-19T00:00:00"/>
    <s v="Offen Zipfel"/>
    <x v="34"/>
    <s v="Schimmel"/>
    <s v="keinen Abnehmer/kein Schälpersonal"/>
    <s v="-"/>
    <n v="42"/>
    <s v="Produkte"/>
    <s v="BUs"/>
    <s v="Symptome"/>
    <n v="28"/>
    <s v="Verkauf"/>
    <n v="29501063"/>
    <n v="12"/>
    <s v="Verkauf"/>
    <n v="29501063"/>
    <n v="56"/>
    <n v="12"/>
    <d v="2021-10-19T00:00:00"/>
    <s v="keinen Abnehmer/kein Schälpersonal"/>
    <m/>
    <s v="VOS GRW-NATUR ZIPFEL 35"/>
  </r>
  <r>
    <s v="BU4"/>
    <n v="30"/>
    <d v="2021-10-19T00:00:00"/>
    <s v="Offen ungeschält ABS"/>
    <x v="242"/>
    <s v="keinen Verwendungszweck"/>
    <s v="keinen Verwendungszweck"/>
    <s v="-"/>
    <n v="42"/>
    <s v="Produkte"/>
    <s v="BUs"/>
    <s v="Symptome"/>
    <n v="0.3"/>
    <s v="BU4"/>
    <n v="29501099"/>
    <n v="61"/>
    <s v="BU4"/>
    <n v="29501099"/>
    <n v="30"/>
    <n v="61"/>
    <d v="2021-10-19T00:00:00"/>
    <m/>
    <m/>
    <s v="ABS Simmentaler"/>
  </r>
  <r>
    <s v="BU1"/>
    <n v="207"/>
    <d v="2021-10-19T00:00:00"/>
    <s v="Sammelnr. ungeschält ABS"/>
    <x v="205"/>
    <s v="Schimmel"/>
    <s v="keine Verarbeitung"/>
    <s v="-"/>
    <n v="42"/>
    <s v="Produkte"/>
    <s v="BUs"/>
    <s v="Symptome"/>
    <n v="417.64319999999998"/>
    <s v="Schmelze"/>
    <n v="29600004"/>
    <n v="12"/>
    <s v="Schmelze"/>
    <n v="29600004"/>
    <n v="207"/>
    <n v="12"/>
    <d v="2021-10-19T00:00:00"/>
    <s v="keine Verarbeitung"/>
    <m/>
    <s v="ABS 45-48% Konventionel"/>
  </r>
  <r>
    <s v="BU1"/>
    <n v="701"/>
    <d v="2021-10-19T00:00:00"/>
    <s v="Sammelnr. ungeschält VS"/>
    <x v="275"/>
    <s v="Schimmel"/>
    <s v="keine Verarbeitung"/>
    <s v="-"/>
    <n v="42"/>
    <s v="Produkte"/>
    <s v="BUs"/>
    <s v="Symptome"/>
    <n v="402.37399999999997"/>
    <s v="RWV"/>
    <n v="29600030"/>
    <n v="12"/>
    <s v="RWV"/>
    <n v="29600030"/>
    <n v="701"/>
    <n v="12"/>
    <d v="2021-10-19T00:00:00"/>
    <s v="keine Verarbeitung"/>
    <m/>
    <s v="VS SKZ Premium Würfel"/>
  </r>
  <r>
    <s v="BU3"/>
    <n v="303"/>
    <d v="2021-10-19T00:00:00"/>
    <s v="Offen vegan"/>
    <x v="39"/>
    <s v="keinen Verwendungszweck"/>
    <s v="VOS &gt; Einsatz (vegan)"/>
    <s v="-"/>
    <n v="42"/>
    <s v="Produkte"/>
    <s v="BUs"/>
    <s v="Symptome"/>
    <n v="151.5"/>
    <s v="BU3"/>
    <n v="29900002"/>
    <n v="61"/>
    <s v="BU3"/>
    <n v="29900002"/>
    <n v="303"/>
    <n v="61"/>
    <d v="2021-10-19T00:00:00"/>
    <s v="VOS &gt; Einsatz (vegan)"/>
    <m/>
    <s v="VOS VEG-SCH MILD"/>
  </r>
  <r>
    <s v="Rest"/>
    <n v="74.400000000000006"/>
    <d v="2021-10-19T00:00:00"/>
    <s v="Offen vegan"/>
    <x v="39"/>
    <s v="Rest"/>
    <s v="Retoure"/>
    <s v="-"/>
    <n v="42"/>
    <s v="Produkte"/>
    <s v="BUs"/>
    <s v="Symptome"/>
    <n v="37.200000000000003"/>
    <s v="Rest"/>
    <n v="29900002"/>
    <n v="22"/>
    <s v="Rest"/>
    <n v="29900002"/>
    <n v="74.400000000000006"/>
    <n v="22"/>
    <d v="2021-10-19T00:00:00"/>
    <s v="Retoure"/>
    <m/>
    <s v="VOS VEG-SCH MILD"/>
  </r>
  <r>
    <s v="BU3"/>
    <n v="640"/>
    <d v="2021-10-19T00:00:00"/>
    <s v="Offen vegan"/>
    <x v="134"/>
    <s v="keinen Verwendungszweck"/>
    <s v="VOS &gt; Einsatz (vegan)"/>
    <s v="-"/>
    <n v="42"/>
    <s v="Produkte"/>
    <s v="BUs"/>
    <s v="Symptome"/>
    <n v="320"/>
    <s v="BU3"/>
    <n v="29900003"/>
    <n v="61"/>
    <s v="BU3"/>
    <n v="29900003"/>
    <n v="640"/>
    <n v="61"/>
    <d v="2021-10-19T00:00:00"/>
    <s v="VOS &gt; Einsatz (vegan)"/>
    <m/>
    <s v="VOS VEG-SCH WÜRZIG"/>
  </r>
  <r>
    <s v="BU1"/>
    <n v="312"/>
    <d v="2021-10-19T00:00:00"/>
    <s v="Vakuumierter ABS ungeschält"/>
    <x v="128"/>
    <s v="Schimmel"/>
    <s v="Luftzieher"/>
    <s v="-"/>
    <n v="42"/>
    <s v="Produkte"/>
    <s v="BUs"/>
    <s v="Symptome"/>
    <n v="160.36799999999999"/>
    <s v="RWV"/>
    <n v="49500055"/>
    <n v="12"/>
    <s v="RWV"/>
    <n v="49500055"/>
    <n v="312"/>
    <n v="12"/>
    <d v="2021-10-19T00:00:00"/>
    <s v="Luftzieher"/>
    <m/>
    <s v="ABS PROV-VAKU"/>
  </r>
  <r>
    <s v="BU3"/>
    <n v="100"/>
    <d v="2021-10-19T00:00:00"/>
    <s v="Vakuumierter VOS vegan"/>
    <x v="10"/>
    <s v="keinen Verwendungszweck"/>
    <s v="VOS &gt; Einsatz (vegan)"/>
    <s v="-"/>
    <n v="42"/>
    <s v="Produkte"/>
    <s v="BUs"/>
    <s v="Symptome"/>
    <n v="51.4"/>
    <s v="BU3"/>
    <n v="49900001"/>
    <n v="61"/>
    <s v="BU3"/>
    <n v="49900001"/>
    <n v="100"/>
    <n v="61"/>
    <d v="2021-10-19T00:00:00"/>
    <s v="VOS &gt; Einsatz (vegan)"/>
    <m/>
    <s v="VOS VEG-SCH-MILD-VAKU"/>
  </r>
  <r>
    <s v="Verkauf"/>
    <n v="1500"/>
    <d v="2021-10-19T00:00:00"/>
    <s v="Fertigware"/>
    <x v="276"/>
    <s v="Schimmel"/>
    <s v="keinen Abnehmer"/>
    <s v="hätte im Juni verkauft werden sollen"/>
    <n v="42"/>
    <s v="Produkte"/>
    <s v="BUs"/>
    <s v="Symptome"/>
    <n v="3952.65"/>
    <s v="Verkauf"/>
    <n v="59500021"/>
    <n v="11"/>
    <s v="Verkauf"/>
    <n v="59500021"/>
    <n v="1500"/>
    <n v="11"/>
    <d v="2021-10-19T00:00:00"/>
    <s v="keinen Abnehmer"/>
    <s v="hätte im Juni verkauft werden sollen"/>
    <s v="Räucher-Endstücke 3kg S"/>
  </r>
  <r>
    <s v="BU1"/>
    <n v="163"/>
    <d v="2021-10-19T00:00:00"/>
    <s v="Rest"/>
    <x v="258"/>
    <s v="Schimmel"/>
    <s v="keine Verarbeitung"/>
    <s v="-"/>
    <n v="42"/>
    <s v="Produkte"/>
    <s v="BUs"/>
    <s v="Symptome"/>
    <s v="0"/>
    <s v="RWV"/>
    <s v="-"/>
    <n v="12"/>
    <s v="RWV"/>
    <s v="-"/>
    <n v="163"/>
    <n v="12"/>
    <d v="2021-10-19T00:00:00"/>
    <s v="keine Verarbeitung"/>
    <m/>
    <s v="-"/>
  </r>
  <r>
    <s v="BU1"/>
    <n v="346"/>
    <d v="2021-10-19T00:00:00"/>
    <s v="Rest"/>
    <x v="258"/>
    <s v="Schimmel"/>
    <s v="keine Verarbeitung"/>
    <s v="-"/>
    <n v="42"/>
    <s v="Produkte"/>
    <s v="BUs"/>
    <s v="Symptome"/>
    <s v="0"/>
    <s v="RWV"/>
    <s v="-"/>
    <n v="12"/>
    <s v="RWV"/>
    <s v="-"/>
    <n v="346"/>
    <n v="12"/>
    <d v="2021-10-19T00:00:00"/>
    <s v="keine Verarbeitung"/>
    <m/>
    <s v="-"/>
  </r>
  <r>
    <s v="BU1"/>
    <n v="28"/>
    <d v="2021-10-19T00:00:00"/>
    <s v="Rest"/>
    <x v="258"/>
    <s v="Rest"/>
    <s v="Metall"/>
    <s v="-"/>
    <n v="42"/>
    <s v="Produkte"/>
    <s v="BUs"/>
    <s v="Symptome"/>
    <s v="0"/>
    <s v="Abfüllung"/>
    <s v="-"/>
    <n v="40"/>
    <s v="Abfüllung"/>
    <s v="-"/>
    <n v="28"/>
    <n v="40"/>
    <d v="2021-10-19T00:00:00"/>
    <m/>
    <m/>
    <s v="-"/>
  </r>
  <r>
    <s v="BU2"/>
    <n v="20"/>
    <d v="2021-10-19T00:00:00"/>
    <s v="-"/>
    <x v="23"/>
    <s v="Linienbezogen"/>
    <s v="Maschinenabfall"/>
    <s v="-"/>
    <n v="42"/>
    <s v="Produkte"/>
    <s v="BUs"/>
    <s v="Symptome"/>
    <s v="0"/>
    <s v="BU2"/>
    <s v="Maschinenabfall"/>
    <n v="30"/>
    <s v="BU2"/>
    <s v="Maschinenabfall"/>
    <n v="20"/>
    <n v="30"/>
    <d v="2021-10-19T00:00:00"/>
    <m/>
    <m/>
    <s v="Maschinenabfall"/>
  </r>
  <r>
    <s v="BU3"/>
    <n v="24"/>
    <d v="2021-10-19T00:00:00"/>
    <s v="Rest"/>
    <x v="131"/>
    <s v="keinen Verwendungszweck"/>
    <s v="Wurstschlaufe"/>
    <s v="-"/>
    <n v="42"/>
    <s v="Produkte"/>
    <s v="BUs"/>
    <s v="Symptome"/>
    <s v="0"/>
    <s v="WVP"/>
    <s v="Reste Zipfel"/>
    <n v="61"/>
    <s v="WVP"/>
    <s v="Reste Zipfel"/>
    <n v="24"/>
    <n v="61"/>
    <d v="2021-10-19T00:00:00"/>
    <s v="Wurstschlaufe"/>
    <m/>
    <s v="Reste Zipfel"/>
  </r>
  <r>
    <s v="BU1"/>
    <n v="35"/>
    <d v="2021-10-19T00:00:00"/>
    <s v="Rest"/>
    <x v="258"/>
    <s v="Rest"/>
    <s v="geschälte Rinde"/>
    <s v="-"/>
    <n v="42"/>
    <s v="Produkte"/>
    <s v="BUs"/>
    <s v="Symptome"/>
    <s v="0"/>
    <s v="RWV"/>
    <s v="-"/>
    <n v="60"/>
    <s v="RWV"/>
    <s v="-"/>
    <n v="35"/>
    <n v="60"/>
    <d v="2021-10-19T00:00:00"/>
    <m/>
    <m/>
    <s v="-"/>
  </r>
  <r>
    <s v="BU1"/>
    <n v="42"/>
    <d v="2021-10-19T00:00:00"/>
    <s v="Rest"/>
    <x v="258"/>
    <s v="Rest"/>
    <s v="Metall"/>
    <s v="-"/>
    <n v="42"/>
    <s v="Produkte"/>
    <s v="BUs"/>
    <s v="Symptome"/>
    <s v="0"/>
    <s v="Abfüllung"/>
    <s v="-"/>
    <n v="40"/>
    <s v="Abfüllung"/>
    <s v="-"/>
    <n v="42"/>
    <n v="40"/>
    <d v="2021-10-19T00:00:00"/>
    <m/>
    <m/>
    <s v="-"/>
  </r>
  <r>
    <s v="Rest"/>
    <n v="184"/>
    <d v="2021-10-19T00:00:00"/>
    <s v="Rest"/>
    <x v="258"/>
    <s v="Qualitätssicherung"/>
    <s v="Muster"/>
    <s v="-"/>
    <n v="42"/>
    <s v="Produkte"/>
    <s v="BUs"/>
    <s v="Symptome"/>
    <s v="0"/>
    <s v="Muster"/>
    <s v="-"/>
    <n v="72"/>
    <s v="Muster"/>
    <s v="-"/>
    <n v="184"/>
    <n v="72"/>
    <d v="2021-10-19T00:00:00"/>
    <m/>
    <m/>
    <s v="-"/>
  </r>
  <r>
    <s v="Rest"/>
    <n v="4"/>
    <d v="2021-10-19T00:00:00"/>
    <s v="Rest"/>
    <x v="258"/>
    <s v="Qualitätssicherung"/>
    <s v="Sensorik"/>
    <s v="-"/>
    <n v="42"/>
    <s v="Produkte"/>
    <s v="BUs"/>
    <s v="Symptome"/>
    <s v="0"/>
    <s v="QM"/>
    <s v="-"/>
    <n v="74"/>
    <s v="QM"/>
    <s v="-"/>
    <n v="4"/>
    <n v="74"/>
    <d v="2021-10-19T00:00:00"/>
    <m/>
    <m/>
    <s v="-"/>
  </r>
  <r>
    <s v="BU4"/>
    <n v="42"/>
    <d v="2021-10-19T00:00:00"/>
    <s v="-"/>
    <x v="23"/>
    <s v="Linienbezogen"/>
    <s v="Maschinenabfall"/>
    <s v="-"/>
    <n v="42"/>
    <s v="Produkte"/>
    <s v="BUs"/>
    <s v="Symptome"/>
    <s v="0"/>
    <s v="BU4"/>
    <s v="Maschinenabfall"/>
    <n v="30"/>
    <s v="BU4"/>
    <s v="Maschinenabfall"/>
    <n v="42"/>
    <n v="30"/>
    <d v="2021-10-19T00:00:00"/>
    <m/>
    <m/>
    <s v="Maschinenabfall"/>
  </r>
  <r>
    <s v="BU3"/>
    <n v="39"/>
    <d v="2021-10-19T00:00:00"/>
    <s v="-"/>
    <x v="23"/>
    <s v="Linienbezogen"/>
    <s v="Maschinenabfall"/>
    <s v="-"/>
    <n v="42"/>
    <s v="Produkte"/>
    <s v="BUs"/>
    <s v="Symptome"/>
    <s v="0"/>
    <s v="L35"/>
    <s v="Maschinenabfall"/>
    <n v="30"/>
    <s v="L35"/>
    <s v="Maschinenabfall"/>
    <n v="39"/>
    <n v="30"/>
    <d v="2021-10-19T00:00:00"/>
    <m/>
    <m/>
    <s v="Maschinenabfall"/>
  </r>
  <r>
    <s v="BU2"/>
    <n v="117"/>
    <d v="2021-10-19T00:00:00"/>
    <s v="-"/>
    <x v="23"/>
    <s v="Linienbezogen"/>
    <s v="Maschinenabfall"/>
    <s v="-"/>
    <n v="42"/>
    <s v="Produkte"/>
    <s v="BUs"/>
    <s v="Symptome"/>
    <s v="0"/>
    <s v="BU2"/>
    <s v="Maschinenabfall"/>
    <n v="30"/>
    <s v="BU2"/>
    <s v="Maschinenabfall"/>
    <n v="117"/>
    <n v="30"/>
    <d v="2021-10-19T00:00:00"/>
    <m/>
    <m/>
    <s v="Maschinenabfall"/>
  </r>
  <r>
    <s v="BU1"/>
    <n v="100"/>
    <d v="2021-10-19T00:00:00"/>
    <s v="Rest"/>
    <x v="258"/>
    <s v="Linienbezogen"/>
    <s v="Reinigung"/>
    <s v="-"/>
    <n v="42"/>
    <s v="Produkte"/>
    <s v="BUs"/>
    <s v="Symptome"/>
    <s v="0"/>
    <s v="Abfüllung"/>
    <s v="-"/>
    <n v="10"/>
    <s v="Abfüllung"/>
    <s v="-"/>
    <n v="100"/>
    <n v="10"/>
    <d v="2021-10-19T00:00:00"/>
    <m/>
    <m/>
    <s v="-"/>
  </r>
  <r>
    <s v="Rest"/>
    <n v="21"/>
    <d v="2021-10-19T00:00:00"/>
    <s v="RW"/>
    <x v="277"/>
    <s v="Rest"/>
    <s v="Retoure"/>
    <s v="-"/>
    <n v="42"/>
    <s v="Produkte"/>
    <s v="BUs"/>
    <s v="Symptome"/>
    <s v="0"/>
    <s v="Externe"/>
    <s v="Räucher Retoure"/>
    <n v="22"/>
    <s v="Externe"/>
    <s v="Räucher Retoure"/>
    <n v="21"/>
    <n v="22"/>
    <d v="2021-10-19T00:00:00"/>
    <s v="Retoure"/>
    <m/>
    <s v="Räucher Retoure"/>
  </r>
  <r>
    <s v="BU1"/>
    <n v="29"/>
    <d v="2021-10-19T00:00:00"/>
    <s v="Rest"/>
    <x v="41"/>
    <s v="Linienbezogen"/>
    <s v="Maschinenabfall"/>
    <s v="-"/>
    <n v="42"/>
    <s v="Produkte"/>
    <s v="BUs"/>
    <s v="Symptome"/>
    <s v="0"/>
    <s v="Strudelline"/>
    <s v="Rinde"/>
    <n v="30"/>
    <s v="Strudelline"/>
    <s v="Rinde"/>
    <n v="29"/>
    <n v="30"/>
    <d v="2021-10-19T00:00:00"/>
    <m/>
    <m/>
    <s v="Rinde"/>
  </r>
  <r>
    <s v="Rest"/>
    <n v="10"/>
    <d v="2021-10-19T00:00:00"/>
    <s v="Qualitätssicherung"/>
    <x v="25"/>
    <s v="Qualitätssicherung"/>
    <s v="Rückstellproben"/>
    <s v="-"/>
    <n v="42"/>
    <s v="Produkte"/>
    <s v="BUs"/>
    <s v="Symptome"/>
    <s v="0"/>
    <s v="Labor"/>
    <s v="Rückstellproben"/>
    <n v="70"/>
    <s v="Labor"/>
    <s v="Rückstellproben"/>
    <n v="10"/>
    <n v="70"/>
    <d v="2021-10-19T00:00:00"/>
    <m/>
    <m/>
    <s v="Rückstellproben"/>
  </r>
  <r>
    <s v="Rest"/>
    <n v="24"/>
    <d v="2021-10-19T00:00:00"/>
    <s v="Qualitätssicherung"/>
    <x v="25"/>
    <s v="Qualitätssicherung"/>
    <s v="Rückstellproben"/>
    <s v="-"/>
    <n v="42"/>
    <s v="Produkte"/>
    <s v="BUs"/>
    <s v="Symptome"/>
    <s v="0"/>
    <s v="Labor"/>
    <s v="Rückstellproben"/>
    <n v="70"/>
    <s v="Labor"/>
    <s v="Rückstellproben"/>
    <n v="24"/>
    <n v="70"/>
    <d v="2021-10-19T00:00:00"/>
    <m/>
    <m/>
    <s v="Rückstellproben"/>
  </r>
  <r>
    <s v="Rest"/>
    <n v="230"/>
    <d v="2021-10-19T00:00:00"/>
    <s v="Qualitätssicherung"/>
    <x v="25"/>
    <s v="Qualitätssicherung"/>
    <s v="Rückstellproben"/>
    <s v="-"/>
    <n v="42"/>
    <s v="Produkte"/>
    <s v="BUs"/>
    <s v="Symptome"/>
    <s v="0"/>
    <s v="Labor"/>
    <s v="Rückstellproben"/>
    <n v="70"/>
    <s v="Labor"/>
    <s v="Rückstellproben"/>
    <n v="230"/>
    <n v="70"/>
    <d v="2021-10-19T00:00:00"/>
    <m/>
    <m/>
    <s v="Rückstellproben"/>
  </r>
  <r>
    <s v="BU2"/>
    <n v="10"/>
    <d v="2021-10-20T00:00:00"/>
    <s v="Rohware"/>
    <x v="278"/>
    <s v="Linienbezogen"/>
    <s v="Maschinenabfall"/>
    <s v="-"/>
    <n v="42"/>
    <s v="Produkte"/>
    <s v="BUs"/>
    <s v="Symptome"/>
    <s v="0"/>
    <s v="BU2"/>
    <n v="23000188"/>
    <n v="30"/>
    <s v="BU2"/>
    <n v="23000188"/>
    <n v="10"/>
    <n v="30"/>
    <d v="2021-10-20T00:00:00"/>
    <m/>
    <m/>
    <s v="Butterkäse 45 % F.i.Tr."/>
  </r>
  <r>
    <s v="BU2"/>
    <n v="15"/>
    <d v="2021-10-20T00:00:00"/>
    <s v="Rohware"/>
    <x v="279"/>
    <s v="Linienbezogen"/>
    <s v="Maschinenabfall"/>
    <s v="-"/>
    <n v="42"/>
    <s v="Produkte"/>
    <s v="BUs"/>
    <s v="Symptome"/>
    <s v="0"/>
    <s v="BU2"/>
    <n v="23000198"/>
    <n v="30"/>
    <s v="BU2"/>
    <n v="23000198"/>
    <n v="15"/>
    <n v="30"/>
    <d v="2021-10-20T00:00:00"/>
    <m/>
    <m/>
    <s v="Edamer 45% Fett i.Tr. O"/>
  </r>
  <r>
    <s v="BU2"/>
    <n v="60"/>
    <d v="2021-10-20T00:00:00"/>
    <s v="Rest"/>
    <x v="258"/>
    <s v="Schimmel"/>
    <s v="nicht eingesetzt"/>
    <s v="-"/>
    <n v="42"/>
    <s v="Produkte"/>
    <s v="BUs"/>
    <s v="Symptome"/>
    <s v="0"/>
    <s v="BU2"/>
    <s v="-"/>
    <n v="12"/>
    <s v="BU2"/>
    <s v="-"/>
    <n v="60"/>
    <n v="12"/>
    <d v="2021-10-20T00:00:00"/>
    <s v="nicht eingesetzt"/>
    <m/>
    <s v="-"/>
  </r>
  <r>
    <s v="BU1"/>
    <n v="102"/>
    <d v="2021-10-20T00:00:00"/>
    <s v="Offen ungeschält ABS"/>
    <x v="158"/>
    <s v="Schimmel"/>
    <s v="keine Verarbeitung"/>
    <s v="-"/>
    <n v="42"/>
    <s v="Produkte"/>
    <s v="BUs"/>
    <s v="Symptome"/>
    <n v="204"/>
    <s v="Schmelze"/>
    <n v="29500823"/>
    <n v="12"/>
    <s v="Schmelze"/>
    <n v="29500823"/>
    <n v="102"/>
    <n v="12"/>
    <d v="2021-10-20T00:00:00"/>
    <s v="keine Verarbeitung"/>
    <m/>
    <s v="ABS Butterkäse 45% OGT"/>
  </r>
  <r>
    <s v="BU4"/>
    <n v="15"/>
    <d v="2021-10-20T00:00:00"/>
    <s v="Offen ungeschält ABS"/>
    <x v="149"/>
    <s v="keinen Verwendungszweck"/>
    <s v="keinen Verwendungszweck"/>
    <s v="-"/>
    <n v="42"/>
    <s v="Produkte"/>
    <s v="BUs"/>
    <s v="Symptome"/>
    <n v="0.15"/>
    <s v="Bu4"/>
    <n v="29500885"/>
    <n v="61"/>
    <s v="Bu4"/>
    <n v="29500885"/>
    <n v="15"/>
    <n v="61"/>
    <d v="2021-10-20T00:00:00"/>
    <m/>
    <m/>
    <s v="ABS HEUBL"/>
  </r>
  <r>
    <s v="BU4"/>
    <n v="123"/>
    <d v="2021-10-20T00:00:00"/>
    <s v="Offen ungeschält ABS"/>
    <x v="59"/>
    <s v="keinen Verwendungszweck"/>
    <s v="keinen Verwendungszweck"/>
    <s v="-"/>
    <n v="42"/>
    <s v="Produkte"/>
    <s v="BUs"/>
    <s v="Symptome"/>
    <n v="184.5"/>
    <s v="BU4"/>
    <n v="29500886"/>
    <n v="61"/>
    <s v="BU4"/>
    <n v="29500886"/>
    <n v="123"/>
    <n v="61"/>
    <d v="2021-10-20T00:00:00"/>
    <m/>
    <m/>
    <s v="ABS MEDI-KRÄUK"/>
  </r>
  <r>
    <s v="BU4"/>
    <n v="24"/>
    <d v="2021-10-20T00:00:00"/>
    <s v="Offen ungeschält ABS"/>
    <x v="104"/>
    <s v="keinen Verwendungszweck"/>
    <s v="keinen Verwendungszweck"/>
    <s v="-"/>
    <n v="42"/>
    <s v="Produkte"/>
    <s v="BUs"/>
    <s v="Symptome"/>
    <n v="0.24"/>
    <s v="BU4"/>
    <n v="29500910"/>
    <n v="61"/>
    <s v="BU4"/>
    <n v="29500910"/>
    <n v="24"/>
    <n v="61"/>
    <d v="2021-10-20T00:00:00"/>
    <m/>
    <m/>
    <s v="ABS Unser Blütenkäse"/>
  </r>
  <r>
    <s v="BU1"/>
    <n v="21"/>
    <d v="2021-10-20T00:00:00"/>
    <s v="Vorschmelz"/>
    <x v="45"/>
    <s v="Rest"/>
    <s v="geschälte Rinde"/>
    <s v="-"/>
    <n v="42"/>
    <s v="Produkte"/>
    <s v="BUs"/>
    <s v="Symptome"/>
    <n v="0.21"/>
    <s v="RWV"/>
    <n v="29500917"/>
    <n v="60"/>
    <s v="RWV"/>
    <n v="29500917"/>
    <n v="21"/>
    <n v="60"/>
    <d v="2021-10-20T00:00:00"/>
    <m/>
    <m/>
    <s v="VOS-ABS ENTSORGUNG"/>
  </r>
  <r>
    <s v="BU1"/>
    <n v="21"/>
    <d v="2021-10-20T00:00:00"/>
    <s v="Vorschmelz"/>
    <x v="45"/>
    <s v="Rest"/>
    <s v="geschälte Rinde"/>
    <s v="-"/>
    <n v="42"/>
    <s v="Produkte"/>
    <s v="BUs"/>
    <s v="Symptome"/>
    <n v="0.21"/>
    <s v="RWV"/>
    <n v="29500917"/>
    <n v="60"/>
    <s v="RWV"/>
    <n v="29500917"/>
    <n v="21"/>
    <n v="60"/>
    <d v="2021-10-20T00:00:00"/>
    <m/>
    <m/>
    <s v="VOS-ABS ENTSORGUNG"/>
  </r>
  <r>
    <s v="BU3"/>
    <n v="51"/>
    <d v="2021-10-20T00:00:00"/>
    <s v="Offen ungeschält ABS"/>
    <x v="30"/>
    <s v="Linienbezogen"/>
    <s v="gemischtes Produkt"/>
    <s v="-"/>
    <n v="42"/>
    <s v="Produkte"/>
    <s v="BUs"/>
    <s v="Symptome"/>
    <n v="51"/>
    <s v="L33"/>
    <n v="29501003"/>
    <n v="81"/>
    <s v="L33"/>
    <n v="29501003"/>
    <n v="51"/>
    <n v="81"/>
    <d v="2021-10-20T00:00:00"/>
    <m/>
    <m/>
    <s v="ABS CHED-PF-KRÄUK gemis"/>
  </r>
  <r>
    <s v="BU3"/>
    <n v="31"/>
    <d v="2021-10-20T00:00:00"/>
    <s v="Offen ungeschält ABS"/>
    <x v="123"/>
    <s v="Linienbezogen"/>
    <s v="Reste von Produktion"/>
    <s v="-"/>
    <n v="42"/>
    <s v="Produkte"/>
    <s v="BUs"/>
    <s v="Symptome"/>
    <n v="3.1000000000000003E-3"/>
    <s v="Spezialitäten"/>
    <n v="29501017"/>
    <n v="30"/>
    <s v="Spezialitäten"/>
    <n v="29501017"/>
    <n v="31"/>
    <n v="30"/>
    <d v="2021-10-20T00:00:00"/>
    <s v="Reste von Produktion"/>
    <m/>
    <s v="ABS Pfeffer-Bruch"/>
  </r>
  <r>
    <s v="Verkauf"/>
    <n v="249"/>
    <d v="2021-10-20T00:00:00"/>
    <s v="Offen Endstücke"/>
    <x v="280"/>
    <s v="Schimmel"/>
    <s v="keinen Abnehmer/kein Schälpersonal"/>
    <s v="-"/>
    <n v="42"/>
    <s v="Produkte"/>
    <s v="BUs"/>
    <s v="Symptome"/>
    <n v="124.5"/>
    <s v="Verkauf"/>
    <n v="29501076"/>
    <n v="12"/>
    <s v="Verkauf"/>
    <n v="29501076"/>
    <n v="249"/>
    <n v="12"/>
    <d v="2021-10-20T00:00:00"/>
    <s v="keinen Abnehmer/kein Schälpersonal"/>
    <m/>
    <s v="VOS RW-NUSS-ENDSTÜCK"/>
  </r>
  <r>
    <s v="BU3"/>
    <n v="138"/>
    <d v="2021-10-20T00:00:00"/>
    <s v="Offen vegan"/>
    <x v="39"/>
    <s v="keinen Verwendungszweck"/>
    <s v="VOS &gt; Einsatz (vegan)"/>
    <s v="-"/>
    <n v="42"/>
    <s v="Produkte"/>
    <s v="BUs"/>
    <s v="Symptome"/>
    <n v="69"/>
    <s v="BU3"/>
    <n v="29900002"/>
    <n v="61"/>
    <s v="BU3"/>
    <n v="29900002"/>
    <n v="138"/>
    <n v="61"/>
    <d v="2021-10-20T00:00:00"/>
    <s v="VOS &gt; Einsatz (vegan)"/>
    <m/>
    <s v="VOS VEG-SCH MILD"/>
  </r>
  <r>
    <s v="BU3"/>
    <n v="70"/>
    <d v="2021-10-20T00:00:00"/>
    <s v="Offen vegan"/>
    <x v="134"/>
    <s v="keinen Verwendungszweck"/>
    <s v="VOS &gt; Einsatz (vegan)"/>
    <s v="-"/>
    <n v="42"/>
    <s v="Produkte"/>
    <s v="BUs"/>
    <s v="Symptome"/>
    <n v="35"/>
    <s v="BU3"/>
    <n v="29900003"/>
    <n v="61"/>
    <s v="BU3"/>
    <n v="29900003"/>
    <n v="70"/>
    <n v="61"/>
    <d v="2021-10-20T00:00:00"/>
    <s v="VOS &gt; Einsatz (vegan)"/>
    <m/>
    <s v="VOS VEG-SCH WÜRZIG"/>
  </r>
  <r>
    <s v="BU1"/>
    <n v="230"/>
    <d v="2021-10-20T00:00:00"/>
    <s v="-"/>
    <x v="281"/>
    <s v="Qualitätsprobleme"/>
    <s v="zu fest"/>
    <s v="-"/>
    <n v="42"/>
    <s v="Produkte"/>
    <s v="BUs"/>
    <s v="Symptome"/>
    <n v="5421.33"/>
    <s v="Schmelze"/>
    <n v="31000161"/>
    <n v="54"/>
    <s v="Schmelze"/>
    <n v="31000161"/>
    <n v="230"/>
    <n v="54"/>
    <d v="2021-10-20T00:00:00"/>
    <m/>
    <m/>
    <s v="SKZ PF 10KG"/>
  </r>
  <r>
    <s v="BU1"/>
    <n v="22"/>
    <d v="2021-10-20T00:00:00"/>
    <s v="Räucherwürste"/>
    <x v="49"/>
    <s v="Rest"/>
    <s v="Metall"/>
    <s v="-"/>
    <n v="42"/>
    <s v="Produkte"/>
    <s v="BUs"/>
    <s v="Symptome"/>
    <s v="0"/>
    <n v="3020"/>
    <n v="32000070"/>
    <n v="40"/>
    <n v="3020"/>
    <n v="32000070"/>
    <n v="22"/>
    <n v="40"/>
    <d v="2021-10-20T00:00:00"/>
    <m/>
    <m/>
    <s v="RW NUSS 10,0KG AN"/>
  </r>
  <r>
    <s v="BU1"/>
    <n v="24.8"/>
    <d v="2021-10-20T00:00:00"/>
    <s v="Rest"/>
    <x v="258"/>
    <s v="Schimmel"/>
    <s v="keine Verarbeitung"/>
    <s v="-"/>
    <n v="42"/>
    <s v="Produkte"/>
    <s v="BUs"/>
    <s v="Symptome"/>
    <s v="0"/>
    <s v="RWV"/>
    <s v="-"/>
    <n v="12"/>
    <s v="RWV"/>
    <s v="-"/>
    <n v="24.8"/>
    <n v="12"/>
    <d v="2021-10-20T00:00:00"/>
    <s v="keine Verarbeitung"/>
    <m/>
    <s v="-"/>
  </r>
  <r>
    <s v="BU1"/>
    <n v="123"/>
    <d v="2021-10-20T00:00:00"/>
    <s v="Rest"/>
    <x v="258"/>
    <s v="Schimmel"/>
    <s v="keine Verarbeitung"/>
    <s v="-"/>
    <n v="42"/>
    <s v="Produkte"/>
    <s v="BUs"/>
    <s v="Symptome"/>
    <s v="0"/>
    <s v="RWV"/>
    <s v="-"/>
    <n v="12"/>
    <s v="RWV"/>
    <s v="-"/>
    <n v="123"/>
    <n v="12"/>
    <d v="2021-10-20T00:00:00"/>
    <s v="keine Verarbeitung"/>
    <m/>
    <s v="-"/>
  </r>
  <r>
    <s v="BU1"/>
    <n v="84"/>
    <d v="2021-10-20T00:00:00"/>
    <s v="Rest"/>
    <x v="258"/>
    <s v="Schimmel"/>
    <s v="keine Verarbeitung"/>
    <s v="-"/>
    <n v="42"/>
    <s v="Produkte"/>
    <s v="BUs"/>
    <s v="Symptome"/>
    <s v="0"/>
    <s v="RWV"/>
    <s v="-"/>
    <n v="12"/>
    <s v="RWV"/>
    <s v="-"/>
    <n v="84"/>
    <n v="12"/>
    <d v="2021-10-20T00:00:00"/>
    <s v="keine Verarbeitung"/>
    <m/>
    <s v="-"/>
  </r>
  <r>
    <s v="BU1"/>
    <n v="90"/>
    <d v="2021-10-20T00:00:00"/>
    <s v="-"/>
    <x v="23"/>
    <s v="Linienbezogen"/>
    <s v="Maschinenabfall"/>
    <s v="-"/>
    <n v="42"/>
    <s v="Produkte"/>
    <s v="BUs"/>
    <s v="Symptome"/>
    <s v="0"/>
    <s v="BU1"/>
    <s v="Maschinenabfall"/>
    <n v="30"/>
    <s v="BU1"/>
    <s v="Maschinenabfall"/>
    <n v="90"/>
    <n v="30"/>
    <d v="2021-10-20T00:00:00"/>
    <m/>
    <m/>
    <s v="Maschinenabfall"/>
  </r>
  <r>
    <s v="BU2"/>
    <n v="52"/>
    <d v="2021-10-20T00:00:00"/>
    <s v="-"/>
    <x v="23"/>
    <s v="Linienbezogen"/>
    <s v="Maschinenabfall"/>
    <s v="-"/>
    <n v="42"/>
    <s v="Produkte"/>
    <s v="BUs"/>
    <s v="Symptome"/>
    <s v="0"/>
    <s v="Bu2"/>
    <s v="Maschinenabfall"/>
    <n v="30"/>
    <s v="Bu2"/>
    <s v="Maschinenabfall"/>
    <n v="52"/>
    <n v="30"/>
    <d v="2021-10-20T00:00:00"/>
    <m/>
    <m/>
    <s v="Maschinenabfall"/>
  </r>
  <r>
    <s v="BU1"/>
    <n v="29"/>
    <d v="2021-10-20T00:00:00"/>
    <s v="Rest"/>
    <x v="258"/>
    <s v="Linienbezogen"/>
    <s v="Clip gerissen"/>
    <s v="-"/>
    <n v="42"/>
    <s v="Produkte"/>
    <s v="BUs"/>
    <s v="Symptome"/>
    <s v="0"/>
    <n v="3020"/>
    <s v="-"/>
    <n v="31"/>
    <n v="3020"/>
    <s v="-"/>
    <n v="29"/>
    <n v="31"/>
    <d v="2021-10-20T00:00:00"/>
    <m/>
    <m/>
    <s v="-"/>
  </r>
  <r>
    <s v="BU1"/>
    <n v="21.6"/>
    <d v="2021-10-20T00:00:00"/>
    <s v="-"/>
    <x v="23"/>
    <s v="Linienbezogen"/>
    <s v="Maschinenabfall"/>
    <s v="-"/>
    <n v="42"/>
    <s v="Produkte"/>
    <s v="BUs"/>
    <s v="Symptome"/>
    <s v="0"/>
    <n v="3020"/>
    <s v="Maschinenabfall"/>
    <n v="30"/>
    <n v="3020"/>
    <s v="Maschinenabfall"/>
    <n v="21.6"/>
    <n v="30"/>
    <d v="2021-10-20T00:00:00"/>
    <m/>
    <m/>
    <s v="Maschinenabfall"/>
  </r>
  <r>
    <s v="BU1"/>
    <n v="58"/>
    <d v="2021-10-20T00:00:00"/>
    <s v="-"/>
    <x v="23"/>
    <s v="Linienbezogen"/>
    <s v="Maschinenabfall"/>
    <s v="-"/>
    <n v="42"/>
    <s v="Produkte"/>
    <s v="BUs"/>
    <s v="Symptome"/>
    <s v="0"/>
    <n v="3020"/>
    <s v="Maschinenabfall"/>
    <n v="30"/>
    <n v="3020"/>
    <s v="Maschinenabfall"/>
    <n v="58"/>
    <n v="30"/>
    <d v="2021-10-20T00:00:00"/>
    <m/>
    <m/>
    <s v="Maschinenabfall"/>
  </r>
  <r>
    <s v="Rest"/>
    <n v="14.5"/>
    <d v="2021-10-20T00:00:00"/>
    <s v="Rest"/>
    <x v="258"/>
    <s v="Qualitätssicherung"/>
    <s v="Sensorik"/>
    <s v="-"/>
    <n v="42"/>
    <s v="Produkte"/>
    <s v="BUs"/>
    <s v="Symptome"/>
    <s v="0"/>
    <s v="QM"/>
    <s v="-"/>
    <n v="74"/>
    <s v="QM"/>
    <s v="-"/>
    <n v="14.5"/>
    <n v="74"/>
    <d v="2021-10-20T00:00:00"/>
    <m/>
    <m/>
    <s v="-"/>
  </r>
  <r>
    <s v="BU3"/>
    <n v="2.2000000000000002"/>
    <d v="2021-10-20T00:00:00"/>
    <s v="-"/>
    <x v="23"/>
    <s v="Linienbezogen"/>
    <s v="Maschinenabfall"/>
    <s v="-"/>
    <n v="42"/>
    <s v="Produkte"/>
    <s v="BUs"/>
    <s v="Symptome"/>
    <s v="0"/>
    <s v="Spezialitäten"/>
    <s v="Maschinenabfall"/>
    <n v="30"/>
    <s v="Spezialitäten"/>
    <s v="Maschinenabfall"/>
    <n v="2.2000000000000002"/>
    <n v="30"/>
    <d v="2021-10-20T00:00:00"/>
    <m/>
    <m/>
    <s v="Maschinenabfall"/>
  </r>
  <r>
    <s v="BU3"/>
    <n v="8"/>
    <d v="2021-10-20T00:00:00"/>
    <s v="-"/>
    <x v="23"/>
    <s v="Linienbezogen"/>
    <s v="Maschinenabfall"/>
    <s v="-"/>
    <n v="42"/>
    <s v="Produkte"/>
    <s v="BUs"/>
    <s v="Symptome"/>
    <s v="0"/>
    <s v="L33"/>
    <s v="Maschinenabfall"/>
    <n v="30"/>
    <s v="L33"/>
    <s v="Maschinenabfall"/>
    <n v="8"/>
    <n v="30"/>
    <d v="2021-10-20T00:00:00"/>
    <m/>
    <m/>
    <s v="Maschinenabfall"/>
  </r>
  <r>
    <s v="BU3"/>
    <n v="7.6"/>
    <d v="2021-10-20T00:00:00"/>
    <s v="-"/>
    <x v="23"/>
    <s v="Linienbezogen"/>
    <s v="Maschinenabfall"/>
    <s v="-"/>
    <n v="42"/>
    <s v="Produkte"/>
    <s v="BUs"/>
    <s v="Symptome"/>
    <s v="0"/>
    <s v="Bu3"/>
    <s v="Maschinenabfall"/>
    <n v="30"/>
    <s v="Bu3"/>
    <s v="Maschinenabfall"/>
    <n v="7.6"/>
    <n v="30"/>
    <d v="2021-10-20T00:00:00"/>
    <m/>
    <m/>
    <s v="Maschinenabfall"/>
  </r>
  <r>
    <s v="BU1"/>
    <n v="80.400000000000006"/>
    <d v="2021-10-20T00:00:00"/>
    <s v="Rest"/>
    <x v="258"/>
    <s v="Linienbezogen"/>
    <s v="Reinigung"/>
    <s v="-"/>
    <n v="42"/>
    <s v="Produkte"/>
    <s v="BUs"/>
    <s v="Symptome"/>
    <s v="0"/>
    <n v="3020"/>
    <s v="-"/>
    <n v="10"/>
    <n v="3020"/>
    <s v="-"/>
    <n v="80.400000000000006"/>
    <n v="10"/>
    <d v="2021-10-20T00:00:00"/>
    <m/>
    <m/>
    <s v="-"/>
  </r>
  <r>
    <s v="BU1"/>
    <n v="50"/>
    <d v="2021-10-20T00:00:00"/>
    <s v="Rest"/>
    <x v="258"/>
    <s v="Linienbezogen"/>
    <s v="Reinigung"/>
    <s v="-"/>
    <n v="42"/>
    <s v="Produkte"/>
    <s v="BUs"/>
    <s v="Symptome"/>
    <s v="0"/>
    <n v="3020"/>
    <s v="-"/>
    <n v="10"/>
    <n v="3020"/>
    <s v="-"/>
    <n v="50"/>
    <n v="10"/>
    <d v="2021-10-20T00:00:00"/>
    <m/>
    <m/>
    <s v="-"/>
  </r>
  <r>
    <s v="BU1"/>
    <n v="173"/>
    <d v="2021-10-20T00:00:00"/>
    <s v="Rest"/>
    <x v="258"/>
    <s v="Linienbezogen"/>
    <s v="Reinigung"/>
    <s v="-"/>
    <n v="42"/>
    <s v="Produkte"/>
    <s v="BUs"/>
    <s v="Symptome"/>
    <s v="0"/>
    <s v="Schmelze"/>
    <s v="-"/>
    <n v="10"/>
    <s v="Schmelze"/>
    <s v="-"/>
    <n v="173"/>
    <n v="10"/>
    <d v="2021-10-20T00:00:00"/>
    <m/>
    <m/>
    <s v="-"/>
  </r>
  <r>
    <s v="Rest"/>
    <n v="4.0999999999999996"/>
    <d v="2021-10-20T00:00:00"/>
    <s v="Rest"/>
    <x v="258"/>
    <s v="Qualitätssicherung"/>
    <s v="Sensorik"/>
    <s v="-"/>
    <n v="42"/>
    <s v="Produkte"/>
    <s v="BUs"/>
    <s v="Symptome"/>
    <s v="0"/>
    <s v="Labor"/>
    <s v="-"/>
    <n v="74"/>
    <s v="Labor"/>
    <s v="-"/>
    <n v="4.0999999999999996"/>
    <n v="74"/>
    <d v="2021-10-20T00:00:00"/>
    <m/>
    <m/>
    <s v="-"/>
  </r>
  <r>
    <s v="BU2"/>
    <n v="75"/>
    <d v="2021-10-20T00:00:00"/>
    <s v="Rohware"/>
    <x v="21"/>
    <s v="Schimmel"/>
    <s v="Luftzieher/Folienriss durch Transport"/>
    <s v="-"/>
    <n v="42"/>
    <s v="Produkte"/>
    <s v="BUs"/>
    <s v="Symptome"/>
    <s v="0"/>
    <s v="BU2"/>
    <s v="Blöcke"/>
    <n v="12"/>
    <s v="BU2"/>
    <s v="Blöcke"/>
    <n v="75"/>
    <n v="12"/>
    <d v="2021-10-20T00:00:00"/>
    <s v="Luftzieher/Folienriss durch Transport"/>
    <m/>
    <s v="Blöcke"/>
  </r>
  <r>
    <s v="BU1"/>
    <n v="2.6"/>
    <d v="2021-10-20T00:00:00"/>
    <s v="Rest"/>
    <x v="131"/>
    <s v="Linienbezogen"/>
    <s v="Wurstschlaufe"/>
    <s v="-"/>
    <n v="42"/>
    <s v="Produkte"/>
    <s v="BUs"/>
    <s v="Symptome"/>
    <s v="0"/>
    <n v="3020"/>
    <s v="Reste Zipfel"/>
    <n v="30"/>
    <n v="3020"/>
    <s v="Reste Zipfel"/>
    <n v="2.6"/>
    <n v="30"/>
    <d v="2021-10-20T00:00:00"/>
    <s v="Wurstschlaufe"/>
    <m/>
    <s v="Reste Zipfel"/>
  </r>
  <r>
    <s v="Rest"/>
    <n v="11"/>
    <d v="2021-10-21T00:00:00"/>
    <s v="Rest"/>
    <x v="258"/>
    <s v="Qualitätssicherung"/>
    <s v="Laborproben"/>
    <s v="-"/>
    <n v="42"/>
    <s v="Produkte"/>
    <s v="BUs"/>
    <s v="Symptome"/>
    <s v="0"/>
    <s v="QM"/>
    <s v="-"/>
    <n v="73"/>
    <s v="QM"/>
    <s v="-"/>
    <n v="11"/>
    <n v="73"/>
    <d v="2021-10-21T00:00:00"/>
    <m/>
    <m/>
    <s v="-"/>
  </r>
  <r>
    <s v="Rest"/>
    <n v="150"/>
    <d v="2021-10-21T00:00:00"/>
    <s v="Rest"/>
    <x v="258"/>
    <s v="Qualitätssicherung"/>
    <s v="Laborproben"/>
    <s v="-"/>
    <n v="42"/>
    <s v="Produkte"/>
    <s v="BUs"/>
    <s v="Symptome"/>
    <s v="0"/>
    <s v="Labor"/>
    <s v="-"/>
    <n v="73"/>
    <s v="Labor"/>
    <s v="-"/>
    <n v="150"/>
    <n v="73"/>
    <d v="2021-10-21T00:00:00"/>
    <m/>
    <m/>
    <s v="-"/>
  </r>
  <r>
    <s v="Rest"/>
    <n v="2.5"/>
    <d v="2021-10-21T00:00:00"/>
    <s v="Rest"/>
    <x v="258"/>
    <s v="Qualitätssicherung"/>
    <s v="Sensorik"/>
    <s v="-"/>
    <n v="42"/>
    <s v="Produkte"/>
    <s v="BUs"/>
    <s v="Symptome"/>
    <s v="0"/>
    <s v="Labor"/>
    <s v="-"/>
    <n v="74"/>
    <s v="Labor"/>
    <s v="-"/>
    <n v="2.5"/>
    <n v="74"/>
    <d v="2021-10-21T00:00:00"/>
    <m/>
    <m/>
    <s v="-"/>
  </r>
  <r>
    <s v="BU1"/>
    <n v="30"/>
    <d v="2021-10-22T00:00:00"/>
    <s v="Rohware"/>
    <x v="247"/>
    <s v="Linienbezogen"/>
    <s v="Maschinenabfall"/>
    <s v="-"/>
    <n v="42"/>
    <s v="Produkte"/>
    <s v="BUs"/>
    <s v="Symptome"/>
    <s v="0"/>
    <n v="3010"/>
    <n v="24000493"/>
    <n v="30"/>
    <n v="3010"/>
    <n v="24000493"/>
    <n v="30"/>
    <n v="30"/>
    <d v="2021-10-22T00:00:00"/>
    <m/>
    <m/>
    <s v="Konzentrat in Würsten 1"/>
  </r>
  <r>
    <s v="BU1"/>
    <n v="40"/>
    <d v="2021-10-22T00:00:00"/>
    <s v="Rohware"/>
    <x v="247"/>
    <s v="Linienbezogen"/>
    <s v="Darm geplatzt"/>
    <s v="-"/>
    <n v="42"/>
    <s v="Produkte"/>
    <s v="BUs"/>
    <s v="Symptome"/>
    <s v="0"/>
    <n v="3010"/>
    <n v="24000493"/>
    <n v="34"/>
    <n v="3010"/>
    <n v="24000493"/>
    <n v="40"/>
    <n v="34"/>
    <d v="2021-10-22T00:00:00"/>
    <m/>
    <m/>
    <s v="Konzentrat in Würsten 1"/>
  </r>
  <r>
    <s v="BU1"/>
    <n v="10"/>
    <d v="2021-10-22T00:00:00"/>
    <s v="Offen ungeschält VOS"/>
    <x v="182"/>
    <s v="Schimmel"/>
    <s v="keine Verarbeitung"/>
    <s v="-"/>
    <n v="42"/>
    <s v="Produkte"/>
    <s v="BUs"/>
    <s v="Symptome"/>
    <n v="5"/>
    <s v="Abfüllung"/>
    <n v="29500539"/>
    <n v="12"/>
    <s v="Abfüllung"/>
    <n v="29500539"/>
    <n v="10"/>
    <n v="12"/>
    <d v="2021-10-22T00:00:00"/>
    <s v="keine Verarbeitung"/>
    <m/>
    <s v="VOS SKZ Mozzarella 40%"/>
  </r>
  <r>
    <s v="BU1"/>
    <n v="20"/>
    <d v="2021-10-22T00:00:00"/>
    <s v="Offen ungeschält VOS"/>
    <x v="255"/>
    <s v="Schimmel"/>
    <s v="keine Verarbeitung"/>
    <s v="-"/>
    <n v="42"/>
    <s v="Produkte"/>
    <s v="BUs"/>
    <s v="Symptome"/>
    <n v="10"/>
    <s v="Abfüllung"/>
    <n v="29500605"/>
    <n v="12"/>
    <s v="Abfüllung"/>
    <n v="29500605"/>
    <n v="20"/>
    <n v="12"/>
    <d v="2021-10-22T00:00:00"/>
    <s v="keine Verarbeitung"/>
    <m/>
    <s v="VOS SKZ Camembert für W"/>
  </r>
  <r>
    <s v="BU1"/>
    <n v="5"/>
    <d v="2021-10-22T00:00:00"/>
    <s v="Offen ungeschält VOS"/>
    <x v="282"/>
    <s v="Rest"/>
    <s v="Schmutz"/>
    <s v="-"/>
    <n v="42"/>
    <s v="Produkte"/>
    <s v="BUs"/>
    <s v="Symptome"/>
    <n v="2.5"/>
    <s v="Abfüllung"/>
    <n v="29500616"/>
    <n v="42"/>
    <s v="Abfüllung"/>
    <n v="29500616"/>
    <n v="5"/>
    <n v="42"/>
    <d v="2021-10-22T00:00:00"/>
    <m/>
    <m/>
    <s v="VOS SKZ mit Pfeffer"/>
  </r>
  <r>
    <s v="BU1"/>
    <n v="20"/>
    <d v="2021-10-22T00:00:00"/>
    <s v="Offen ungeschält VOS"/>
    <x v="150"/>
    <s v="Schimmel"/>
    <s v="keine Verarbeitung"/>
    <s v="-"/>
    <n v="42"/>
    <s v="Produkte"/>
    <s v="BUs"/>
    <s v="Symptome"/>
    <n v="10"/>
    <s v="Abfüllung"/>
    <n v="29500918"/>
    <n v="12"/>
    <s v="Abfüllung"/>
    <n v="29500918"/>
    <n v="20"/>
    <n v="12"/>
    <d v="2021-10-22T00:00:00"/>
    <s v="keine Verarbeitung"/>
    <m/>
    <s v="VOS SKZ-GOU"/>
  </r>
  <r>
    <s v="BU1"/>
    <n v="24"/>
    <d v="2021-10-22T00:00:00"/>
    <s v="Offen ungeschält VOS"/>
    <x v="150"/>
    <s v="Schimmel"/>
    <s v="keine Verarbeitung"/>
    <s v="-"/>
    <n v="42"/>
    <s v="Produkte"/>
    <s v="BUs"/>
    <s v="Symptome"/>
    <n v="12"/>
    <s v="Abfüllung"/>
    <n v="29500918"/>
    <n v="12"/>
    <s v="Abfüllung"/>
    <n v="29500918"/>
    <n v="24"/>
    <n v="12"/>
    <d v="2021-10-22T00:00:00"/>
    <s v="keine Verarbeitung"/>
    <m/>
    <s v="VOS SKZ-GOU"/>
  </r>
  <r>
    <s v="BU1"/>
    <n v="20"/>
    <d v="2021-10-22T00:00:00"/>
    <s v="Offen ungeschält VOS"/>
    <x v="2"/>
    <s v="Schimmel"/>
    <s v="keine Verarbeitung"/>
    <s v="-"/>
    <n v="42"/>
    <s v="Produkte"/>
    <s v="BUs"/>
    <s v="Symptome"/>
    <n v="10"/>
    <s v="Abfüllung"/>
    <n v="29500939"/>
    <n v="12"/>
    <s v="Abfüllung"/>
    <n v="29500939"/>
    <n v="20"/>
    <n v="12"/>
    <d v="2021-10-22T00:00:00"/>
    <s v="keine Verarbeitung"/>
    <m/>
    <s v="VOS URW-GRS-KRÄU OGT"/>
  </r>
  <r>
    <s v="BU1"/>
    <n v="16"/>
    <d v="2021-10-22T00:00:00"/>
    <s v="Offen ungeschält VOS"/>
    <x v="190"/>
    <s v="Schimmel"/>
    <s v="keine Verarbeitung"/>
    <s v="-"/>
    <n v="42"/>
    <s v="Produkte"/>
    <s v="BUs"/>
    <s v="Symptome"/>
    <n v="8"/>
    <s v="Abfüllung"/>
    <n v="29500945"/>
    <n v="12"/>
    <s v="Abfüllung"/>
    <n v="29500945"/>
    <n v="16"/>
    <n v="12"/>
    <d v="2021-10-22T00:00:00"/>
    <s v="keine Verarbeitung"/>
    <m/>
    <s v="VOS URW-SCHI-NAT"/>
  </r>
  <r>
    <s v="BU1"/>
    <n v="25"/>
    <d v="2021-10-22T00:00:00"/>
    <s v="Offen ungeschält VOS"/>
    <x v="86"/>
    <s v="Schimmel"/>
    <s v="keine Verarbeitung"/>
    <s v="-"/>
    <n v="42"/>
    <s v="Produkte"/>
    <s v="BUs"/>
    <s v="Symptome"/>
    <n v="12.5"/>
    <s v="Abfüllung"/>
    <n v="29500949"/>
    <n v="12"/>
    <s v="Abfüllung"/>
    <n v="29500949"/>
    <n v="25"/>
    <n v="12"/>
    <d v="2021-10-22T00:00:00"/>
    <s v="keine Verarbeitung"/>
    <m/>
    <s v="VOS URW-VS-SCHI"/>
  </r>
  <r>
    <s v="BU1"/>
    <n v="10"/>
    <d v="2021-10-22T00:00:00"/>
    <s v="Offen ungeschält ABS"/>
    <x v="227"/>
    <s v="Schimmel"/>
    <s v="keine Verarbeitung"/>
    <s v="-"/>
    <n v="42"/>
    <s v="Produkte"/>
    <s v="BUs"/>
    <s v="Symptome"/>
    <n v="10"/>
    <s v="Schmelze"/>
    <n v="29501002"/>
    <n v="12"/>
    <s v="Schmelze"/>
    <n v="29501002"/>
    <n v="10"/>
    <n v="12"/>
    <d v="2021-10-22T00:00:00"/>
    <s v="keine Verarbeitung"/>
    <m/>
    <s v="ABS Bunter Pfeffer 50%"/>
  </r>
  <r>
    <s v="BU3"/>
    <n v="117"/>
    <d v="2021-10-22T00:00:00"/>
    <s v="Offen ungeschält ABS"/>
    <x v="30"/>
    <s v="Linienbezogen"/>
    <s v="gemischtes Produkt"/>
    <s v="-"/>
    <n v="42"/>
    <s v="Produkte"/>
    <s v="BUs"/>
    <s v="Symptome"/>
    <n v="117"/>
    <s v="L33"/>
    <n v="29501003"/>
    <n v="81"/>
    <s v="L33"/>
    <n v="29501003"/>
    <n v="117"/>
    <n v="81"/>
    <d v="2021-10-22T00:00:00"/>
    <m/>
    <m/>
    <s v="ABS CHED-PF-KRÄUK gemis"/>
  </r>
  <r>
    <s v="BU3"/>
    <n v="32"/>
    <d v="2021-10-22T00:00:00"/>
    <s v="Offen ungeschält ABS"/>
    <x v="18"/>
    <s v="Rest"/>
    <s v="Schmutz"/>
    <s v="-"/>
    <n v="42"/>
    <s v="Produkte"/>
    <s v="BUs"/>
    <s v="Symptome"/>
    <n v="32"/>
    <s v="L33"/>
    <n v="29501032"/>
    <n v="42"/>
    <s v="L33"/>
    <n v="29501032"/>
    <n v="32"/>
    <n v="42"/>
    <d v="2021-10-22T00:00:00"/>
    <m/>
    <m/>
    <s v="ABS CHED-ROT MIT ß-CARO"/>
  </r>
  <r>
    <s v="Verkauf"/>
    <n v="10"/>
    <d v="2021-10-22T00:00:00"/>
    <s v="Offen Zipfel"/>
    <x v="183"/>
    <s v="Schimmel"/>
    <s v="keinen Abnehmer/kein Schälpersonal"/>
    <s v="-"/>
    <n v="42"/>
    <s v="Produkte"/>
    <s v="BUs"/>
    <s v="Symptome"/>
    <n v="5"/>
    <s v="Verkauf"/>
    <n v="29501060"/>
    <n v="12"/>
    <s v="Verkauf"/>
    <n v="29501060"/>
    <n v="10"/>
    <n v="12"/>
    <d v="2021-10-22T00:00:00"/>
    <s v="keinen Abnehmer/kein Schälpersonal"/>
    <m/>
    <s v="VOS RW-NATUR ZIPFEL 350"/>
  </r>
  <r>
    <s v="BU1"/>
    <n v="60"/>
    <d v="2021-10-22T00:00:00"/>
    <s v="Sammelnr. ungeschält VS"/>
    <x v="206"/>
    <s v="Schimmel"/>
    <s v="keine Verarbeitung"/>
    <s v="-"/>
    <n v="42"/>
    <s v="Produkte"/>
    <s v="BUs"/>
    <s v="Symptome"/>
    <n v="30"/>
    <s v="Schmelze"/>
    <n v="29600017"/>
    <n v="12"/>
    <s v="Schmelze"/>
    <n v="29600017"/>
    <n v="60"/>
    <n v="12"/>
    <d v="2021-10-22T00:00:00"/>
    <s v="keine Verarbeitung"/>
    <m/>
    <s v="VS RW Schinken mit Rind"/>
  </r>
  <r>
    <s v="BU1"/>
    <n v="20"/>
    <d v="2021-10-22T00:00:00"/>
    <s v="Sammelnr. geschält"/>
    <x v="7"/>
    <s v="Schimmel"/>
    <s v="keine Verarbeitung"/>
    <s v="-"/>
    <n v="42"/>
    <s v="Produkte"/>
    <s v="BUs"/>
    <s v="Symptome"/>
    <n v="18.641999999999999"/>
    <s v="Abfüllung"/>
    <n v="29600027"/>
    <n v="12"/>
    <s v="Abfüllung"/>
    <n v="29600027"/>
    <n v="20"/>
    <n v="12"/>
    <d v="2021-10-22T00:00:00"/>
    <s v="keine Verarbeitung"/>
    <m/>
    <s v="VS Chili geschält"/>
  </r>
  <r>
    <s v="BU1"/>
    <n v="29.5"/>
    <d v="2021-10-22T00:00:00"/>
    <s v="Räucherwürste"/>
    <x v="99"/>
    <s v="Linienbezogen"/>
    <s v="Maschinenabfall"/>
    <s v="-"/>
    <n v="42"/>
    <s v="Produkte"/>
    <s v="BUs"/>
    <s v="Symptome"/>
    <s v="0"/>
    <n v="3020"/>
    <n v="32000106"/>
    <n v="30"/>
    <n v="3020"/>
    <n v="32000106"/>
    <n v="29.5"/>
    <n v="30"/>
    <d v="2021-10-22T00:00:00"/>
    <m/>
    <m/>
    <s v="GRW SCHI-NAT 7,2GK NEUE"/>
  </r>
  <r>
    <s v="BU1"/>
    <n v="60"/>
    <d v="2021-10-22T00:00:00"/>
    <s v="Räucherwürste"/>
    <x v="99"/>
    <s v="Linienbezogen"/>
    <s v="Darm geplatzt"/>
    <s v="-"/>
    <n v="42"/>
    <s v="Produkte"/>
    <s v="BUs"/>
    <s v="Symptome"/>
    <s v="0"/>
    <n v="3020"/>
    <n v="32000106"/>
    <n v="34"/>
    <n v="3020"/>
    <n v="32000106"/>
    <n v="60"/>
    <n v="34"/>
    <d v="2021-10-22T00:00:00"/>
    <m/>
    <m/>
    <s v="GRW SCHI-NAT 7,2GK NEUE"/>
  </r>
  <r>
    <s v="Rest"/>
    <n v="525"/>
    <d v="2021-10-22T00:00:00"/>
    <s v="Fertigware"/>
    <x v="283"/>
    <s v="Schimmel"/>
    <s v="zu hohe Produktion"/>
    <s v="keine Verlängerung, da Ananas"/>
    <n v="42"/>
    <s v="Produkte"/>
    <s v="BUs"/>
    <s v="Symptome"/>
    <n v="1863.75"/>
    <s v="Weisenhorn"/>
    <n v="50000275"/>
    <n v="11"/>
    <s v="Weisenhorn"/>
    <n v="50000275"/>
    <n v="525"/>
    <n v="11"/>
    <d v="2021-10-22T00:00:00"/>
    <s v="zu hohe Produktion"/>
    <s v="keine Verlängerung, da Ananas"/>
    <s v="Außenmasse FK-Röllchen"/>
  </r>
  <r>
    <s v="Rest"/>
    <n v="525"/>
    <d v="2021-10-22T00:00:00"/>
    <s v="Fertigware"/>
    <x v="283"/>
    <s v="Schimmel"/>
    <s v="MHD abgelaufen"/>
    <s v="-"/>
    <n v="42"/>
    <s v="Produkte"/>
    <s v="BUs"/>
    <s v="Symptome"/>
    <n v="1863.75"/>
    <s v="Weisenhorn"/>
    <n v="50000275"/>
    <n v="11"/>
    <s v="Weisenhorn"/>
    <n v="50000275"/>
    <n v="525"/>
    <n v="11"/>
    <d v="2021-10-22T00:00:00"/>
    <m/>
    <m/>
    <s v="Außenmasse FK-Röllchen"/>
  </r>
  <r>
    <s v="BU2"/>
    <n v="27"/>
    <d v="2021-10-22T00:00:00"/>
    <s v="-"/>
    <x v="23"/>
    <s v="Linienbezogen"/>
    <s v="Maschinenabfall"/>
    <s v="-"/>
    <n v="42"/>
    <s v="Produkte"/>
    <s v="BUs"/>
    <s v="Symptome"/>
    <s v="0"/>
    <s v="BU2"/>
    <s v="Maschinenabfall"/>
    <n v="30"/>
    <s v="BU2"/>
    <s v="Maschinenabfall"/>
    <n v="27"/>
    <n v="30"/>
    <d v="2021-10-22T00:00:00"/>
    <m/>
    <m/>
    <s v="Maschinenabfall"/>
  </r>
  <r>
    <s v="BU4"/>
    <n v="29"/>
    <d v="2021-10-22T00:00:00"/>
    <s v="-"/>
    <x v="23"/>
    <s v="Linienbezogen"/>
    <s v="Maschinenabfall"/>
    <s v="-"/>
    <n v="42"/>
    <s v="Produkte"/>
    <s v="BUs"/>
    <s v="Symptome"/>
    <s v="0"/>
    <s v="BU4"/>
    <s v="Maschinenabfall"/>
    <n v="30"/>
    <s v="BU4"/>
    <s v="Maschinenabfall"/>
    <n v="29"/>
    <n v="30"/>
    <d v="2021-10-22T00:00:00"/>
    <m/>
    <m/>
    <s v="Maschinenabfall"/>
  </r>
  <r>
    <s v="BU3"/>
    <n v="30"/>
    <d v="2021-10-22T00:00:00"/>
    <s v="-"/>
    <x v="23"/>
    <s v="Linienbezogen"/>
    <s v="Maschinenabfall"/>
    <s v="-"/>
    <n v="42"/>
    <s v="Produkte"/>
    <s v="BUs"/>
    <s v="Symptome"/>
    <s v="0"/>
    <s v="BU3"/>
    <s v="Maschinenabfall"/>
    <n v="30"/>
    <s v="BU3"/>
    <s v="Maschinenabfall"/>
    <n v="30"/>
    <n v="30"/>
    <d v="2021-10-22T00:00:00"/>
    <m/>
    <m/>
    <s v="Maschinenabfall"/>
  </r>
  <r>
    <s v="BU1"/>
    <n v="80"/>
    <d v="2021-10-22T00:00:00"/>
    <s v="Rest"/>
    <x v="258"/>
    <s v="Schimmel"/>
    <s v="keine Verarbeitung"/>
    <s v="-"/>
    <n v="42"/>
    <s v="Produkte"/>
    <s v="BUs"/>
    <s v="Symptome"/>
    <s v="0"/>
    <s v="Abfüllung"/>
    <s v="-"/>
    <n v="12"/>
    <s v="Abfüllung"/>
    <s v="-"/>
    <n v="80"/>
    <n v="12"/>
    <d v="2021-10-22T00:00:00"/>
    <s v="keine Verarbeitung"/>
    <m/>
    <s v="-"/>
  </r>
  <r>
    <s v="Rest"/>
    <n v="7.5"/>
    <d v="2021-10-22T00:00:00"/>
    <s v="Rest"/>
    <x v="258"/>
    <s v="Qualitätssicherung"/>
    <s v="Sensorik"/>
    <s v="-"/>
    <n v="42"/>
    <s v="Produkte"/>
    <s v="BUs"/>
    <s v="Symptome"/>
    <s v="0"/>
    <s v="QM"/>
    <s v="-"/>
    <n v="74"/>
    <s v="QM"/>
    <s v="-"/>
    <n v="7.5"/>
    <n v="74"/>
    <d v="2021-10-22T00:00:00"/>
    <m/>
    <m/>
    <s v="-"/>
  </r>
  <r>
    <s v="BU1"/>
    <n v="39"/>
    <d v="2021-10-22T00:00:00"/>
    <s v="-"/>
    <x v="23"/>
    <s v="Linienbezogen"/>
    <s v="Maschinenabfall"/>
    <s v="-"/>
    <n v="42"/>
    <s v="Produkte"/>
    <s v="BUs"/>
    <s v="Symptome"/>
    <s v="0"/>
    <s v="Abfüllung"/>
    <s v="Maschinenabfall"/>
    <n v="30"/>
    <s v="Abfüllung"/>
    <s v="Maschinenabfall"/>
    <n v="39"/>
    <n v="30"/>
    <d v="2021-10-22T00:00:00"/>
    <m/>
    <m/>
    <s v="Maschinenabfall"/>
  </r>
  <r>
    <s v="BU1"/>
    <n v="46"/>
    <d v="2021-10-22T00:00:00"/>
    <s v="Rest"/>
    <x v="258"/>
    <s v="Linienbezogen"/>
    <s v="Darm geplatzt"/>
    <s v="-"/>
    <n v="42"/>
    <s v="Produkte"/>
    <s v="BUs"/>
    <s v="Symptome"/>
    <s v="0"/>
    <n v="3020"/>
    <s v="-"/>
    <n v="34"/>
    <n v="3020"/>
    <s v="-"/>
    <n v="46"/>
    <n v="34"/>
    <d v="2021-10-22T00:00:00"/>
    <m/>
    <m/>
    <s v="-"/>
  </r>
  <r>
    <s v="BU4"/>
    <n v="35"/>
    <d v="2021-10-22T00:00:00"/>
    <s v="-"/>
    <x v="23"/>
    <s v="Linienbezogen"/>
    <s v="Maschinenabfall"/>
    <s v="-"/>
    <n v="42"/>
    <s v="Produkte"/>
    <s v="BUs"/>
    <s v="Symptome"/>
    <s v="0"/>
    <s v="Bu4"/>
    <s v="Maschinenabfall"/>
    <n v="30"/>
    <s v="Bu4"/>
    <s v="Maschinenabfall"/>
    <n v="35"/>
    <n v="30"/>
    <d v="2021-10-22T00:00:00"/>
    <m/>
    <m/>
    <s v="Maschinenabfall"/>
  </r>
  <r>
    <s v="Rest"/>
    <n v="170"/>
    <d v="2021-10-22T00:00:00"/>
    <s v="Rest"/>
    <x v="258"/>
    <s v="Qualitätssicherung"/>
    <s v="Laborproben"/>
    <s v="-"/>
    <n v="42"/>
    <s v="Produkte"/>
    <s v="BUs"/>
    <s v="Symptome"/>
    <s v="0"/>
    <s v="Labor"/>
    <s v="-"/>
    <n v="73"/>
    <s v="Labor"/>
    <s v="-"/>
    <n v="170"/>
    <n v="73"/>
    <d v="2021-10-22T00:00:00"/>
    <m/>
    <m/>
    <s v="-"/>
  </r>
  <r>
    <s v="BU1"/>
    <n v="10.8"/>
    <d v="2021-10-22T00:00:00"/>
    <s v="-"/>
    <x v="284"/>
    <s v="Rest"/>
    <s v="Metall"/>
    <s v="-"/>
    <n v="42"/>
    <s v="Produkte"/>
    <s v="BUs"/>
    <s v="Symptome"/>
    <s v="0"/>
    <s v="Abfüllung"/>
    <s v="Becher"/>
    <n v="40"/>
    <s v="Abfüllung"/>
    <s v="Becher"/>
    <n v="10.8"/>
    <n v="40"/>
    <d v="2021-10-22T00:00:00"/>
    <m/>
    <m/>
    <s v="Becher"/>
  </r>
  <r>
    <s v="BU2"/>
    <n v="105"/>
    <d v="2021-10-22T00:00:00"/>
    <s v="Rohware"/>
    <x v="21"/>
    <s v="Schimmel"/>
    <s v="Luftzieher/Folienriss durch Transport"/>
    <s v="-"/>
    <n v="42"/>
    <s v="Produkte"/>
    <s v="BUs"/>
    <s v="Symptome"/>
    <s v="0"/>
    <s v="BU2"/>
    <s v="Blöcke"/>
    <n v="12"/>
    <s v="BU2"/>
    <s v="Blöcke"/>
    <n v="105"/>
    <n v="12"/>
    <d v="2021-10-22T00:00:00"/>
    <s v="Luftzieher/Folienriss durch Transport"/>
    <m/>
    <s v="Blöcke"/>
  </r>
  <r>
    <s v="Verkauf"/>
    <n v="9"/>
    <d v="2021-10-22T00:00:00"/>
    <s v="Fertigware"/>
    <x v="224"/>
    <s v="Schimmel"/>
    <s v="Schimmel"/>
    <s v="-"/>
    <n v="42"/>
    <s v="Produkte"/>
    <s v="BUs"/>
    <s v="Symptome"/>
    <s v="0"/>
    <s v="Verkauf"/>
    <s v="Räu-End"/>
    <n v="12"/>
    <s v="Verkauf"/>
    <s v="Räu-End"/>
    <n v="9"/>
    <n v="12"/>
    <d v="2021-10-22T00:00:00"/>
    <m/>
    <m/>
    <s v="Räu-End"/>
  </r>
  <r>
    <s v="Rest"/>
    <n v="53"/>
    <d v="2021-10-22T00:00:00"/>
    <s v="Qualitätssicherung"/>
    <x v="25"/>
    <s v="Qualitätssicherung"/>
    <s v="Rückstellproben"/>
    <s v="-"/>
    <n v="42"/>
    <s v="Produkte"/>
    <s v="BUs"/>
    <s v="Symptome"/>
    <s v="0"/>
    <s v="Labor"/>
    <s v="Rückstellproben"/>
    <n v="70"/>
    <s v="Labor"/>
    <s v="Rückstellproben"/>
    <n v="53"/>
    <n v="70"/>
    <d v="2021-10-22T00:00:00"/>
    <m/>
    <m/>
    <s v="Rückstellproben"/>
  </r>
  <r>
    <s v="BU3"/>
    <n v="25"/>
    <d v="2021-10-22T00:00:00"/>
    <s v="ABS"/>
    <x v="238"/>
    <s v="Linienbezogen"/>
    <s v="Maschinenabfall"/>
    <s v="-"/>
    <n v="42"/>
    <s v="Produkte"/>
    <s v="BUs"/>
    <s v="Symptome"/>
    <s v="0"/>
    <s v="L35"/>
    <s v="Würfel"/>
    <n v="30"/>
    <s v="L35"/>
    <s v="Würfel"/>
    <n v="25"/>
    <n v="30"/>
    <d v="2021-10-22T00:00:00"/>
    <m/>
    <m/>
    <s v="Würfel"/>
  </r>
  <r>
    <s v="BU4"/>
    <n v="21"/>
    <d v="2021-10-25T00:00:00"/>
    <s v="Offen ungeschält VOS"/>
    <x v="52"/>
    <s v="keinen Verwendungszweck"/>
    <s v="keinen Verwendungszweck"/>
    <s v="-"/>
    <n v="43"/>
    <s v="Produkte"/>
    <s v="BUs"/>
    <s v="Symptome"/>
    <n v="10.5"/>
    <s v="BU4"/>
    <n v="29500482"/>
    <n v="61"/>
    <s v="BU4"/>
    <n v="29500482"/>
    <n v="21"/>
    <n v="61"/>
    <d v="2021-10-25T00:00:00"/>
    <m/>
    <m/>
    <s v="VOS Schwarzer Pfeffer R"/>
  </r>
  <r>
    <s v="BU3"/>
    <n v="309"/>
    <d v="2021-10-25T00:00:00"/>
    <s v="Offen ungeschält VOS"/>
    <x v="43"/>
    <s v="Schimmel"/>
    <s v="kein VOS in England, VS-Würste keine Produktion"/>
    <s v="-"/>
    <n v="43"/>
    <s v="Produkte"/>
    <s v="BUs"/>
    <s v="Symptome"/>
    <n v="154.5"/>
    <s v="BU3"/>
    <n v="29500498"/>
    <n v="12"/>
    <s v="BU3"/>
    <n v="29500498"/>
    <n v="309"/>
    <n v="12"/>
    <d v="2021-10-25T00:00:00"/>
    <s v="kein VOS in England, VS-Würste keine Produktion"/>
    <m/>
    <s v="VOS Räucher Natur Natri"/>
  </r>
  <r>
    <s v="BU3"/>
    <n v="321"/>
    <d v="2021-10-25T00:00:00"/>
    <s v="Offen ungeschält VOS"/>
    <x v="43"/>
    <s v="Schimmel"/>
    <s v="kein VOS in England, VS-Würste keine Produktion"/>
    <s v="-"/>
    <n v="43"/>
    <s v="Produkte"/>
    <s v="BUs"/>
    <s v="Symptome"/>
    <n v="160.5"/>
    <s v="BU3"/>
    <n v="29500498"/>
    <n v="12"/>
    <s v="BU3"/>
    <n v="29500498"/>
    <n v="321"/>
    <n v="12"/>
    <d v="2021-10-25T00:00:00"/>
    <s v="kein VOS in England, VS-Würste keine Produktion"/>
    <m/>
    <s v="VOS Räucher Natur Natri"/>
  </r>
  <r>
    <s v="BU3"/>
    <n v="246"/>
    <d v="2021-10-25T00:00:00"/>
    <s v="Offen ungeschält VOS"/>
    <x v="26"/>
    <s v="Schimmel"/>
    <s v="VOS &gt; Einsatz"/>
    <s v="-"/>
    <n v="43"/>
    <s v="Produkte"/>
    <s v="BUs"/>
    <s v="Symptome"/>
    <n v="123"/>
    <s v="Bu3"/>
    <n v="29500527"/>
    <n v="12"/>
    <s v="Bu3"/>
    <n v="29500527"/>
    <n v="246"/>
    <n v="12"/>
    <d v="2021-10-25T00:00:00"/>
    <s v="VOS &gt; Einsatz"/>
    <m/>
    <s v="VOS Räucher Chili Vorsc"/>
  </r>
  <r>
    <s v="BU1"/>
    <n v="101.8"/>
    <d v="2021-10-25T00:00:00"/>
    <s v="Offen ungeschält VOS"/>
    <x v="285"/>
    <s v="Schimmel"/>
    <s v="Rest"/>
    <s v="Nicht vakuumiert von Schmelze"/>
    <n v="43"/>
    <s v="Produkte"/>
    <s v="BUs"/>
    <s v="Symptome"/>
    <n v="50.9"/>
    <s v="schmelze"/>
    <n v="29500532"/>
    <n v="12"/>
    <s v="schmelze"/>
    <n v="29500532"/>
    <n v="101.8"/>
    <n v="12"/>
    <d v="2021-10-25T00:00:00"/>
    <s v="Rest"/>
    <s v="Nicht vakuumiert von Schmelze"/>
    <s v="VOS mit Lachskonzentrat"/>
  </r>
  <r>
    <s v="BU3"/>
    <n v="245"/>
    <d v="2021-10-25T00:00:00"/>
    <s v="Offen ungeschält VOS"/>
    <x v="246"/>
    <s v="Schimmel"/>
    <s v="kein VOS in England, VS-Würste keine Produktion"/>
    <s v="-"/>
    <n v="43"/>
    <s v="Produkte"/>
    <s v="BUs"/>
    <s v="Symptome"/>
    <n v="122.5"/>
    <s v="BU3"/>
    <n v="29500606"/>
    <n v="12"/>
    <s v="BU3"/>
    <n v="29500606"/>
    <n v="245"/>
    <n v="12"/>
    <d v="2021-10-25T00:00:00"/>
    <s v="kein VOS in England, VS-Würste keine Produktion"/>
    <m/>
    <s v="VOS Würste Jalapeno nat"/>
  </r>
  <r>
    <s v="BU4"/>
    <n v="204"/>
    <d v="2021-10-25T00:00:00"/>
    <s v="Offen ungeschält ABS"/>
    <x v="59"/>
    <s v="keinen Verwendungszweck"/>
    <s v="keinen Verwendungszweck"/>
    <s v="-"/>
    <n v="43"/>
    <s v="Produkte"/>
    <s v="BUs"/>
    <s v="Symptome"/>
    <n v="306"/>
    <s v="BU4"/>
    <n v="29500886"/>
    <n v="61"/>
    <s v="BU4"/>
    <n v="29500886"/>
    <n v="204"/>
    <n v="61"/>
    <d v="2021-10-25T00:00:00"/>
    <m/>
    <m/>
    <s v="ABS MEDI-KRÄUK"/>
  </r>
  <r>
    <s v="BU4"/>
    <n v="11"/>
    <d v="2021-10-25T00:00:00"/>
    <s v="Offen ungeschält ABS"/>
    <x v="64"/>
    <s v="keinen Verwendungszweck"/>
    <s v="keinen Verwendungszweck"/>
    <s v="-"/>
    <n v="43"/>
    <s v="Produkte"/>
    <s v="BUs"/>
    <s v="Symptome"/>
    <n v="0.11"/>
    <s v="BU4"/>
    <n v="29500906"/>
    <n v="61"/>
    <s v="BU4"/>
    <n v="29500906"/>
    <n v="11"/>
    <n v="61"/>
    <d v="2021-10-25T00:00:00"/>
    <m/>
    <m/>
    <s v="ABS SCH-PAUL"/>
  </r>
  <r>
    <s v="BU4"/>
    <n v="12"/>
    <d v="2021-10-25T00:00:00"/>
    <s v="Offen ungeschält ABS"/>
    <x v="104"/>
    <s v="keinen Verwendungszweck"/>
    <s v="keinen Verwendungszweck"/>
    <s v="-"/>
    <n v="43"/>
    <s v="Produkte"/>
    <s v="BUs"/>
    <s v="Symptome"/>
    <n v="0.12"/>
    <s v="BU4"/>
    <n v="29500910"/>
    <n v="61"/>
    <s v="BU4"/>
    <n v="29500910"/>
    <n v="12"/>
    <n v="61"/>
    <d v="2021-10-25T00:00:00"/>
    <m/>
    <m/>
    <s v="ABS Unser Blütenkäse"/>
  </r>
  <r>
    <s v="BU1"/>
    <n v="30"/>
    <d v="2021-10-25T00:00:00"/>
    <s v="Vorschmelz"/>
    <x v="45"/>
    <s v="Rest"/>
    <s v="geschälte Rinde"/>
    <s v="-"/>
    <n v="43"/>
    <s v="Produkte"/>
    <s v="BUs"/>
    <s v="Symptome"/>
    <n v="0.3"/>
    <s v="RWV"/>
    <n v="29500917"/>
    <n v="60"/>
    <s v="RWV"/>
    <n v="29500917"/>
    <n v="30"/>
    <n v="60"/>
    <d v="2021-10-25T00:00:00"/>
    <m/>
    <m/>
    <s v="VOS-ABS ENTSORGUNG"/>
  </r>
  <r>
    <s v="BU1"/>
    <n v="6"/>
    <d v="2021-10-25T00:00:00"/>
    <s v="Vorschmelz"/>
    <x v="45"/>
    <s v="Rest"/>
    <s v="geschälte Rinde"/>
    <s v="-"/>
    <n v="43"/>
    <s v="Produkte"/>
    <s v="BUs"/>
    <s v="Symptome"/>
    <n v="0.06"/>
    <s v="RWV"/>
    <n v="29500917"/>
    <n v="60"/>
    <s v="RWV"/>
    <n v="29500917"/>
    <n v="6"/>
    <n v="60"/>
    <d v="2021-10-25T00:00:00"/>
    <m/>
    <m/>
    <s v="VOS-ABS ENTSORGUNG"/>
  </r>
  <r>
    <s v="BU1"/>
    <n v="13"/>
    <d v="2021-10-25T00:00:00"/>
    <s v="Vorschmelz"/>
    <x v="45"/>
    <s v="Rest"/>
    <s v="geschälte Rinde"/>
    <s v="-"/>
    <n v="43"/>
    <s v="Produkte"/>
    <s v="BUs"/>
    <s v="Symptome"/>
    <n v="0.13"/>
    <s v="RWV"/>
    <n v="29500917"/>
    <n v="60"/>
    <s v="RWV"/>
    <n v="29500917"/>
    <n v="13"/>
    <n v="60"/>
    <d v="2021-10-25T00:00:00"/>
    <m/>
    <m/>
    <s v="VOS-ABS ENTSORGUNG"/>
  </r>
  <r>
    <s v="BU1"/>
    <n v="10"/>
    <d v="2021-10-25T00:00:00"/>
    <s v="Vorschmelz"/>
    <x v="45"/>
    <s v="Rest"/>
    <s v="geschälte Rinde"/>
    <s v="-"/>
    <n v="43"/>
    <s v="Produkte"/>
    <s v="BUs"/>
    <s v="Symptome"/>
    <n v="0.1"/>
    <s v="RWV"/>
    <n v="29500917"/>
    <n v="60"/>
    <s v="RWV"/>
    <n v="29500917"/>
    <n v="10"/>
    <n v="60"/>
    <d v="2021-10-25T00:00:00"/>
    <m/>
    <m/>
    <s v="VOS-ABS ENTSORGUNG"/>
  </r>
  <r>
    <s v="BU4"/>
    <n v="3"/>
    <d v="2021-10-25T00:00:00"/>
    <s v="Offen ungeschält ABS"/>
    <x v="112"/>
    <s v="keinen Verwendungszweck"/>
    <s v="keinen Verwendungszweck"/>
    <s v="-"/>
    <n v="43"/>
    <s v="Produkte"/>
    <s v="BUs"/>
    <s v="Symptome"/>
    <n v="4.5"/>
    <s v="BU4"/>
    <n v="29500952"/>
    <n v="61"/>
    <s v="BU4"/>
    <n v="29500952"/>
    <n v="3"/>
    <n v="61"/>
    <d v="2021-10-25T00:00:00"/>
    <m/>
    <m/>
    <s v="ABS GRÜN-PESTO"/>
  </r>
  <r>
    <s v="BU3"/>
    <n v="11.2"/>
    <d v="2021-10-25T00:00:00"/>
    <s v="Offen ungeschält ABS"/>
    <x v="286"/>
    <s v="Schimmel"/>
    <s v="Schimmel"/>
    <s v="-"/>
    <n v="43"/>
    <s v="Produkte"/>
    <s v="BUs"/>
    <s v="Symptome"/>
    <n v="11.2"/>
    <s v="L33"/>
    <n v="29501000"/>
    <n v="12"/>
    <s v="L33"/>
    <n v="29501000"/>
    <n v="11.2"/>
    <n v="12"/>
    <d v="2021-10-25T00:00:00"/>
    <m/>
    <m/>
    <s v="ABS Bergkräuterkäse 50%"/>
  </r>
  <r>
    <s v="BU4"/>
    <n v="20"/>
    <d v="2021-10-25T00:00:00"/>
    <s v="Offen ungeschält ABS"/>
    <x v="69"/>
    <s v="keinen Verwendungszweck"/>
    <s v="keinen Verwendungszweck"/>
    <s v="-"/>
    <n v="43"/>
    <s v="Produkte"/>
    <s v="BUs"/>
    <s v="Symptome"/>
    <n v="2E-3"/>
    <s v="BU4"/>
    <n v="29501013"/>
    <n v="61"/>
    <s v="BU4"/>
    <n v="29501013"/>
    <n v="20"/>
    <n v="61"/>
    <d v="2021-10-25T00:00:00"/>
    <m/>
    <m/>
    <s v="ABS AT-ROTWEIN"/>
  </r>
  <r>
    <s v="BU4"/>
    <n v="4"/>
    <d v="2021-10-25T00:00:00"/>
    <s v="Offen ungeschält VOS"/>
    <x v="56"/>
    <s v="keinen Verwendungszweck"/>
    <s v="keinen Verwendungszweck"/>
    <s v="-"/>
    <n v="43"/>
    <s v="Produkte"/>
    <s v="BUs"/>
    <s v="Symptome"/>
    <n v="2"/>
    <s v="BU4"/>
    <n v="29501020"/>
    <n v="61"/>
    <s v="BU4"/>
    <n v="29501020"/>
    <n v="4"/>
    <n v="61"/>
    <d v="2021-10-25T00:00:00"/>
    <m/>
    <m/>
    <s v="VOS WAL-THEKE"/>
  </r>
  <r>
    <s v="BU4"/>
    <n v="16"/>
    <d v="2021-10-25T00:00:00"/>
    <s v="Offen ungeschält VOS"/>
    <x v="56"/>
    <s v="keinen Verwendungszweck"/>
    <s v="keinen Verwendungszweck"/>
    <s v="-"/>
    <n v="43"/>
    <s v="Produkte"/>
    <s v="BUs"/>
    <s v="Symptome"/>
    <n v="8"/>
    <s v="BU4"/>
    <n v="29501020"/>
    <n v="61"/>
    <s v="BU4"/>
    <n v="29501020"/>
    <n v="16"/>
    <n v="61"/>
    <d v="2021-10-25T00:00:00"/>
    <m/>
    <m/>
    <s v="VOS WAL-THEKE"/>
  </r>
  <r>
    <s v="BU4"/>
    <n v="17"/>
    <d v="2021-10-25T00:00:00"/>
    <s v="Offen ungeschält ABS"/>
    <x v="4"/>
    <s v="keinen Verwendungszweck"/>
    <s v="keinen Verwendungszweck"/>
    <s v="-"/>
    <n v="43"/>
    <s v="Produkte"/>
    <s v="BUs"/>
    <s v="Symptome"/>
    <n v="1.7000000000000001E-3"/>
    <s v="BU4"/>
    <n v="29501028"/>
    <n v="61"/>
    <s v="BU4"/>
    <n v="29501028"/>
    <n v="17"/>
    <n v="61"/>
    <d v="2021-10-25T00:00:00"/>
    <m/>
    <m/>
    <s v="ABS KELLERGEIST"/>
  </r>
  <r>
    <s v="BU4"/>
    <n v="20"/>
    <d v="2021-10-25T00:00:00"/>
    <s v="Offen ungeschält ABS"/>
    <x v="4"/>
    <s v="keinen Verwendungszweck"/>
    <s v="keinen Verwendungszweck"/>
    <s v="-"/>
    <n v="43"/>
    <s v="Produkte"/>
    <s v="BUs"/>
    <s v="Symptome"/>
    <n v="2E-3"/>
    <s v="BU4"/>
    <n v="29501028"/>
    <n v="61"/>
    <s v="BU4"/>
    <n v="29501028"/>
    <n v="20"/>
    <n v="61"/>
    <d v="2021-10-25T00:00:00"/>
    <m/>
    <m/>
    <s v="ABS KELLERGEIST"/>
  </r>
  <r>
    <s v="BU4"/>
    <n v="12"/>
    <d v="2021-10-25T00:00:00"/>
    <s v="Offen ungeschält ABS"/>
    <x v="70"/>
    <s v="keinen Verwendungszweck"/>
    <s v="keinen Verwendungszweck"/>
    <s v="-"/>
    <n v="43"/>
    <s v="Produkte"/>
    <s v="BUs"/>
    <s v="Symptome"/>
    <n v="18"/>
    <s v="BU4"/>
    <n v="29501029"/>
    <n v="61"/>
    <s v="BU4"/>
    <n v="29501029"/>
    <n v="12"/>
    <n v="61"/>
    <d v="2021-10-25T00:00:00"/>
    <m/>
    <m/>
    <s v="ABS BRUSCHETTA"/>
  </r>
  <r>
    <s v="BU3"/>
    <n v="27"/>
    <d v="2021-10-25T00:00:00"/>
    <s v="Offen ungeschält ABS"/>
    <x v="18"/>
    <s v="Rest"/>
    <s v="Schmutz"/>
    <s v="-"/>
    <n v="43"/>
    <s v="Produkte"/>
    <s v="BUs"/>
    <s v="Symptome"/>
    <n v="27"/>
    <s v="L33"/>
    <n v="29501032"/>
    <n v="42"/>
    <s v="L33"/>
    <n v="29501032"/>
    <n v="27"/>
    <n v="42"/>
    <d v="2021-10-25T00:00:00"/>
    <m/>
    <m/>
    <s v="ABS CHED-ROT MIT ß-CARO"/>
  </r>
  <r>
    <s v="BU3"/>
    <n v="27"/>
    <d v="2021-10-25T00:00:00"/>
    <s v="Offen ungeschält ABS"/>
    <x v="18"/>
    <s v="Rest"/>
    <s v="Schmutz"/>
    <s v="-"/>
    <n v="43"/>
    <s v="Produkte"/>
    <s v="BUs"/>
    <s v="Symptome"/>
    <n v="27"/>
    <s v="L33"/>
    <n v="29501032"/>
    <n v="42"/>
    <s v="L33"/>
    <n v="29501032"/>
    <n v="27"/>
    <n v="42"/>
    <d v="2021-10-25T00:00:00"/>
    <m/>
    <m/>
    <s v="ABS CHED-ROT MIT ß-CARO"/>
  </r>
  <r>
    <s v="BU4"/>
    <n v="20"/>
    <d v="2021-10-25T00:00:00"/>
    <s v="Offen ungeschält ABS"/>
    <x v="72"/>
    <s v="keinen Verwendungszweck"/>
    <s v="keinen Verwendungszweck"/>
    <s v="-"/>
    <n v="43"/>
    <s v="Produkte"/>
    <s v="BUs"/>
    <s v="Symptome"/>
    <n v="2E-3"/>
    <s v="BU4"/>
    <n v="29501039"/>
    <n v="61"/>
    <s v="BU4"/>
    <n v="29501039"/>
    <n v="20"/>
    <n v="61"/>
    <d v="2021-10-25T00:00:00"/>
    <m/>
    <m/>
    <s v="ABS OLD-AMSTERDAM"/>
  </r>
  <r>
    <s v="BU4"/>
    <n v="17"/>
    <d v="2021-10-25T00:00:00"/>
    <s v="Offen ungeschält ABS"/>
    <x v="72"/>
    <s v="keinen Verwendungszweck"/>
    <s v="keinen Verwendungszweck"/>
    <s v="-"/>
    <n v="43"/>
    <s v="Produkte"/>
    <s v="BUs"/>
    <s v="Symptome"/>
    <n v="1.7000000000000001E-3"/>
    <s v="BU4"/>
    <n v="29501039"/>
    <n v="61"/>
    <s v="BU4"/>
    <n v="29501039"/>
    <n v="17"/>
    <n v="61"/>
    <d v="2021-10-25T00:00:00"/>
    <m/>
    <m/>
    <s v="ABS OLD-AMSTERDAM"/>
  </r>
  <r>
    <s v="Verkauf"/>
    <n v="35"/>
    <d v="2021-10-25T00:00:00"/>
    <s v="Offen Endstücke"/>
    <x v="268"/>
    <s v="Schimmel"/>
    <s v="keinen Abnehmer/kein Schälpersonal"/>
    <s v="-"/>
    <n v="43"/>
    <s v="Produkte"/>
    <s v="BUs"/>
    <s v="Symptome"/>
    <n v="17.5"/>
    <s v="Verkauf"/>
    <n v="29501066"/>
    <n v="12"/>
    <s v="Verkauf"/>
    <n v="29501066"/>
    <n v="35"/>
    <n v="12"/>
    <d v="2021-10-25T00:00:00"/>
    <s v="keinen Abnehmer/kein Schälpersonal"/>
    <m/>
    <s v="VOS RW-NATUR ENDSTÜCK 3"/>
  </r>
  <r>
    <s v="Verkauf"/>
    <n v="452"/>
    <d v="2021-10-25T00:00:00"/>
    <s v="Offen Endstücke"/>
    <x v="113"/>
    <s v="Schimmel"/>
    <s v="keinen Abnehmer/kein Schälpersonal"/>
    <s v="-"/>
    <n v="43"/>
    <s v="Produkte"/>
    <s v="BUs"/>
    <s v="Symptome"/>
    <n v="226"/>
    <s v="Verkauf"/>
    <n v="29501069"/>
    <n v="12"/>
    <s v="Verkauf"/>
    <n v="29501069"/>
    <n v="452"/>
    <n v="12"/>
    <d v="2021-10-25T00:00:00"/>
    <s v="keinen Abnehmer/kein Schälpersonal"/>
    <m/>
    <s v="VOS GRW-NATUR ENDSTÜCK"/>
  </r>
  <r>
    <s v="Verkauf"/>
    <n v="75"/>
    <d v="2021-10-25T00:00:00"/>
    <s v="Offen Endstücke"/>
    <x v="287"/>
    <s v="Schimmel"/>
    <s v="keinen Abnehmer/kein Schälpersonal"/>
    <s v="-"/>
    <n v="43"/>
    <s v="Produkte"/>
    <s v="BUs"/>
    <s v="Symptome"/>
    <n v="37.5"/>
    <s v="Verkauf"/>
    <n v="29501071"/>
    <n v="12"/>
    <s v="Verkauf"/>
    <n v="29501071"/>
    <n v="75"/>
    <n v="12"/>
    <d v="2021-10-25T00:00:00"/>
    <s v="keinen Abnehmer/kein Schälpersonal"/>
    <m/>
    <s v="VOS RW-NATUR-NAT ENDSTÜ"/>
  </r>
  <r>
    <s v="BU1"/>
    <n v="250"/>
    <d v="2021-10-25T00:00:00"/>
    <s v="Sammelnr. ungeschält ABS"/>
    <x v="205"/>
    <s v="Schimmel"/>
    <s v="keine Verarbeitung"/>
    <s v="-"/>
    <n v="43"/>
    <s v="Produkte"/>
    <s v="BUs"/>
    <s v="Symptome"/>
    <n v="504.4"/>
    <s v="Schmelze"/>
    <n v="29600004"/>
    <n v="12"/>
    <s v="Schmelze"/>
    <n v="29600004"/>
    <n v="250"/>
    <n v="12"/>
    <d v="2021-10-25T00:00:00"/>
    <s v="keine Verarbeitung"/>
    <m/>
    <s v="ABS 45-48% Konventionel"/>
  </r>
  <r>
    <s v="BU1"/>
    <n v="26.5"/>
    <d v="2021-10-25T00:00:00"/>
    <s v="Räucherwürste"/>
    <x v="107"/>
    <s v="Linienbezogen"/>
    <s v="Schlaufe gerissen"/>
    <s v="-"/>
    <n v="43"/>
    <s v="Produkte"/>
    <s v="BUs"/>
    <s v="Symptome"/>
    <s v="0"/>
    <s v="Abfüllung"/>
    <n v="32000049"/>
    <n v="33"/>
    <s v="Abfüllung"/>
    <n v="32000049"/>
    <n v="26.5"/>
    <n v="33"/>
    <d v="2021-10-25T00:00:00"/>
    <m/>
    <m/>
    <s v="GRW NATUR 7,2KG"/>
  </r>
  <r>
    <s v="BU1"/>
    <n v="20"/>
    <d v="2021-10-25T00:00:00"/>
    <s v="-"/>
    <x v="288"/>
    <s v="Rest"/>
    <s v="Metall"/>
    <s v="-"/>
    <n v="43"/>
    <s v="Produkte"/>
    <s v="BUs"/>
    <s v="Symptome"/>
    <s v="0"/>
    <n v="3110"/>
    <n v="47000260"/>
    <n v="40"/>
    <n v="3110"/>
    <n v="47000260"/>
    <n v="20"/>
    <n v="40"/>
    <d v="2021-10-25T00:00:00"/>
    <m/>
    <m/>
    <s v="Creme Noblesse 250g Cha"/>
  </r>
  <r>
    <s v="BU3"/>
    <n v="188"/>
    <d v="2021-10-25T00:00:00"/>
    <s v="Vakuumierter VOS ungeschält"/>
    <x v="155"/>
    <s v="Schimmel"/>
    <s v="VOS &gt; Einsatz"/>
    <s v="-"/>
    <n v="43"/>
    <s v="Produkte"/>
    <s v="BUs"/>
    <s v="Symptome"/>
    <n v="96.632000000000005"/>
    <s v="BU3"/>
    <n v="49500204"/>
    <n v="12"/>
    <s v="BU3"/>
    <n v="49500204"/>
    <n v="188"/>
    <n v="12"/>
    <d v="2021-10-25T00:00:00"/>
    <s v="VOS &gt; Einsatz"/>
    <m/>
    <s v="VOS GRW-SCHI-NAT-VAKU"/>
  </r>
  <r>
    <s v="BU1"/>
    <n v="66"/>
    <d v="2021-10-25T00:00:00"/>
    <s v="Vakuumierter VOS vegan"/>
    <x v="10"/>
    <s v="Rest"/>
    <s v="Schmutz"/>
    <s v="-"/>
    <n v="43"/>
    <s v="Produkte"/>
    <s v="BUs"/>
    <s v="Symptome"/>
    <n v="33.923999999999999"/>
    <s v="RWV"/>
    <n v="49900001"/>
    <n v="42"/>
    <s v="RWV"/>
    <n v="49900001"/>
    <n v="66"/>
    <n v="42"/>
    <d v="2021-10-25T00:00:00"/>
    <m/>
    <m/>
    <s v="VOS VEG-SCH-MILD-VAKU"/>
  </r>
  <r>
    <s v="BU1"/>
    <n v="23"/>
    <d v="2021-10-25T00:00:00"/>
    <s v="Rest"/>
    <x v="258"/>
    <s v="Linienbezogen"/>
    <s v="Clip gerissen"/>
    <s v="-"/>
    <n v="43"/>
    <s v="Produkte"/>
    <s v="BUs"/>
    <s v="Symptome"/>
    <s v="0"/>
    <n v="3010"/>
    <s v="-"/>
    <n v="31"/>
    <n v="3010"/>
    <s v="-"/>
    <n v="23"/>
    <n v="31"/>
    <d v="2021-10-25T00:00:00"/>
    <m/>
    <m/>
    <s v="-"/>
  </r>
  <r>
    <s v="BU1"/>
    <n v="227"/>
    <d v="2021-10-25T00:00:00"/>
    <s v="-"/>
    <x v="23"/>
    <s v="Linienbezogen"/>
    <s v="Maschinenabfall"/>
    <s v="-"/>
    <n v="43"/>
    <s v="Produkte"/>
    <s v="BUs"/>
    <s v="Symptome"/>
    <s v="0"/>
    <s v="Abfüllung"/>
    <s v="Maschinenabfall"/>
    <n v="30"/>
    <s v="Abfüllung"/>
    <s v="Maschinenabfall"/>
    <n v="227"/>
    <n v="30"/>
    <d v="2021-10-25T00:00:00"/>
    <m/>
    <m/>
    <s v="Maschinenabfall"/>
  </r>
  <r>
    <s v="BU3"/>
    <n v="94.4"/>
    <d v="2021-10-25T00:00:00"/>
    <s v="-"/>
    <x v="23"/>
    <s v="Linienbezogen"/>
    <s v="Maschinenabfall"/>
    <s v="-"/>
    <n v="43"/>
    <s v="Produkte"/>
    <s v="BUs"/>
    <s v="Symptome"/>
    <s v="0"/>
    <s v="L33"/>
    <s v="Maschinenabfall"/>
    <n v="30"/>
    <s v="L33"/>
    <s v="Maschinenabfall"/>
    <n v="94.4"/>
    <n v="30"/>
    <d v="2021-10-25T00:00:00"/>
    <m/>
    <m/>
    <s v="Maschinenabfall"/>
  </r>
  <r>
    <s v="BU4"/>
    <n v="15"/>
    <d v="2021-10-25T00:00:00"/>
    <s v="-"/>
    <x v="23"/>
    <s v="Linienbezogen"/>
    <s v="Maschinenabfall"/>
    <s v="-"/>
    <n v="43"/>
    <s v="Produkte"/>
    <s v="BUs"/>
    <s v="Symptome"/>
    <s v="0"/>
    <s v="Bu4"/>
    <s v="Maschinenabfall"/>
    <n v="30"/>
    <s v="Bu4"/>
    <s v="Maschinenabfall"/>
    <n v="15"/>
    <n v="30"/>
    <d v="2021-10-25T00:00:00"/>
    <m/>
    <m/>
    <s v="Maschinenabfall"/>
  </r>
  <r>
    <s v="BU3"/>
    <n v="44"/>
    <d v="2021-10-25T00:00:00"/>
    <s v="-"/>
    <x v="23"/>
    <s v="Linienbezogen"/>
    <s v="Maschinenabfall"/>
    <s v="-"/>
    <n v="43"/>
    <s v="Produkte"/>
    <s v="BUs"/>
    <s v="Symptome"/>
    <s v="0"/>
    <s v="Spezialitäten"/>
    <s v="Maschinenabfall"/>
    <n v="30"/>
    <s v="Spezialitäten"/>
    <s v="Maschinenabfall"/>
    <n v="44"/>
    <n v="30"/>
    <d v="2021-10-25T00:00:00"/>
    <m/>
    <m/>
    <s v="Maschinenabfall"/>
  </r>
  <r>
    <s v="BU2"/>
    <n v="79"/>
    <d v="2021-10-25T00:00:00"/>
    <s v="-"/>
    <x v="23"/>
    <s v="Linienbezogen"/>
    <s v="Maschinenabfall"/>
    <s v="-"/>
    <n v="43"/>
    <s v="Produkte"/>
    <s v="BUs"/>
    <s v="Symptome"/>
    <s v="0"/>
    <s v="BU2"/>
    <s v="Maschinenabfall"/>
    <n v="30"/>
    <s v="BU2"/>
    <s v="Maschinenabfall"/>
    <n v="79"/>
    <n v="30"/>
    <d v="2021-10-25T00:00:00"/>
    <m/>
    <m/>
    <s v="Maschinenabfall"/>
  </r>
  <r>
    <s v="BU3"/>
    <n v="26.2"/>
    <d v="2021-10-25T00:00:00"/>
    <s v="-"/>
    <x v="23"/>
    <s v="Linienbezogen"/>
    <s v="Maschinenabfall"/>
    <s v="-"/>
    <n v="43"/>
    <s v="Produkte"/>
    <s v="BUs"/>
    <s v="Symptome"/>
    <s v="0"/>
    <s v="L35"/>
    <s v="Maschinenabfall"/>
    <n v="30"/>
    <s v="L35"/>
    <s v="Maschinenabfall"/>
    <n v="26.2"/>
    <n v="30"/>
    <d v="2021-10-25T00:00:00"/>
    <m/>
    <m/>
    <s v="Maschinenabfall"/>
  </r>
  <r>
    <s v="BU1"/>
    <n v="345"/>
    <d v="2021-10-25T00:00:00"/>
    <s v="Rest"/>
    <x v="258"/>
    <s v="Linienbezogen"/>
    <s v="Reinigung"/>
    <s v="-"/>
    <n v="43"/>
    <s v="Produkte"/>
    <s v="BUs"/>
    <s v="Symptome"/>
    <s v="0"/>
    <s v="Schmelze"/>
    <s v="-"/>
    <n v="10"/>
    <s v="Schmelze"/>
    <s v="-"/>
    <n v="345"/>
    <n v="10"/>
    <d v="2021-10-25T00:00:00"/>
    <m/>
    <m/>
    <s v="-"/>
  </r>
  <r>
    <s v="Rest"/>
    <n v="3.5"/>
    <d v="2021-10-25T00:00:00"/>
    <s v="Rest"/>
    <x v="258"/>
    <s v="Qualitätssicherung"/>
    <s v="Sensorik"/>
    <s v="-"/>
    <n v="43"/>
    <s v="Produkte"/>
    <s v="BUs"/>
    <s v="Symptome"/>
    <s v="0"/>
    <s v="Labor"/>
    <s v="-"/>
    <n v="74"/>
    <s v="Labor"/>
    <s v="-"/>
    <n v="3.5"/>
    <n v="74"/>
    <d v="2021-10-25T00:00:00"/>
    <m/>
    <m/>
    <s v="-"/>
  </r>
  <r>
    <s v="Rest"/>
    <n v="20"/>
    <d v="2021-10-25T00:00:00"/>
    <s v="Rest"/>
    <x v="258"/>
    <s v="Qualitätssicherung"/>
    <s v="Muster"/>
    <s v="-"/>
    <n v="43"/>
    <s v="Produkte"/>
    <s v="BUs"/>
    <s v="Symptome"/>
    <s v="0"/>
    <s v="Labor"/>
    <s v="-"/>
    <n v="72"/>
    <s v="Labor"/>
    <s v="-"/>
    <n v="20"/>
    <n v="72"/>
    <d v="2021-10-25T00:00:00"/>
    <m/>
    <m/>
    <s v="-"/>
  </r>
  <r>
    <s v="Rest"/>
    <n v="65.400000000000006"/>
    <d v="2021-10-25T00:00:00"/>
    <s v="Qualitätssicherung"/>
    <x v="25"/>
    <s v="Qualitätssicherung"/>
    <s v="Rückstellproben"/>
    <s v="-"/>
    <n v="43"/>
    <s v="Produkte"/>
    <s v="BUs"/>
    <s v="Symptome"/>
    <s v="0"/>
    <s v="Labor"/>
    <s v="Rückstellproben"/>
    <n v="70"/>
    <s v="Labor"/>
    <s v="Rückstellproben"/>
    <n v="65.400000000000006"/>
    <n v="70"/>
    <d v="2021-10-25T00:00:00"/>
    <m/>
    <m/>
    <s v="Rückstellproben"/>
  </r>
  <r>
    <s v="BU3"/>
    <n v="126"/>
    <d v="2021-10-25T00:00:00"/>
    <s v="-"/>
    <x v="23"/>
    <s v="Linienbezogen"/>
    <s v="Maschinenabfall"/>
    <s v="-"/>
    <n v="43"/>
    <s v="Produkte"/>
    <s v="BUs"/>
    <s v="Symptome"/>
    <s v="0"/>
    <s v="L9"/>
    <s v="Maschinenabfall"/>
    <n v="30"/>
    <s v="L9"/>
    <s v="Maschinenabfall"/>
    <n v="126"/>
    <n v="30"/>
    <d v="2021-10-25T00:00:00"/>
    <m/>
    <m/>
    <s v="Maschinenabfall"/>
  </r>
  <r>
    <s v="BU1"/>
    <n v="106.2"/>
    <d v="2021-10-26T00:00:00"/>
    <s v="Offen ungeschält VOS"/>
    <x v="54"/>
    <s v="Schimmel"/>
    <s v="keine Verarbeitung"/>
    <s v="-"/>
    <n v="43"/>
    <s v="Produkte"/>
    <s v="BUs"/>
    <s v="Symptome"/>
    <n v="53.1"/>
    <s v="Schmelze"/>
    <n v="29500879"/>
    <n v="12"/>
    <s v="Schmelze"/>
    <n v="29500879"/>
    <n v="106.2"/>
    <n v="12"/>
    <d v="2021-10-26T00:00:00"/>
    <s v="keine Verarbeitung"/>
    <m/>
    <s v="VOS SKZ AMMERLAND"/>
  </r>
  <r>
    <s v="BU1"/>
    <n v="39"/>
    <d v="2021-10-26T00:00:00"/>
    <s v="Vorschmelz"/>
    <x v="45"/>
    <s v="Rest"/>
    <s v="geschälte Rinde"/>
    <s v="-"/>
    <n v="43"/>
    <s v="Produkte"/>
    <s v="BUs"/>
    <s v="Symptome"/>
    <n v="0.39"/>
    <s v="RWV"/>
    <n v="29500917"/>
    <n v="60"/>
    <s v="RWV"/>
    <n v="29500917"/>
    <n v="39"/>
    <n v="60"/>
    <d v="2021-10-26T00:00:00"/>
    <m/>
    <m/>
    <s v="VOS-ABS ENTSORGUNG"/>
  </r>
  <r>
    <s v="BU1"/>
    <n v="45"/>
    <d v="2021-10-26T00:00:00"/>
    <s v="Vorschmelz"/>
    <x v="45"/>
    <s v="Rest"/>
    <s v="geschälte Rinde"/>
    <s v="-"/>
    <n v="43"/>
    <s v="Produkte"/>
    <s v="BUs"/>
    <s v="Symptome"/>
    <n v="0.45"/>
    <s v="RWV"/>
    <n v="29500917"/>
    <n v="60"/>
    <s v="RWV"/>
    <n v="29500917"/>
    <n v="45"/>
    <n v="60"/>
    <d v="2021-10-26T00:00:00"/>
    <m/>
    <m/>
    <s v="VOS-ABS ENTSORGUNG"/>
  </r>
  <r>
    <s v="BU1"/>
    <n v="184.2"/>
    <d v="2021-10-26T00:00:00"/>
    <s v="Offen vegan"/>
    <x v="39"/>
    <s v="Schimmel"/>
    <s v="keine Verarbeitung"/>
    <s v="-"/>
    <n v="43"/>
    <s v="Produkte"/>
    <s v="BUs"/>
    <s v="Symptome"/>
    <n v="92.1"/>
    <s v="Abfüllung"/>
    <n v="29900002"/>
    <n v="12"/>
    <s v="Abfüllung"/>
    <n v="29900002"/>
    <n v="184.2"/>
    <n v="12"/>
    <d v="2021-10-26T00:00:00"/>
    <s v="keine Verarbeitung"/>
    <m/>
    <s v="VOS VEG-SCH MILD"/>
  </r>
  <r>
    <s v="BU3"/>
    <n v="688"/>
    <d v="2021-10-26T00:00:00"/>
    <s v="Offen vegan"/>
    <x v="134"/>
    <s v="keinen Verwendungszweck"/>
    <s v="VOS &gt; Einsatz (vegan)"/>
    <s v="-"/>
    <n v="43"/>
    <s v="Produkte"/>
    <s v="BUs"/>
    <s v="Symptome"/>
    <n v="344"/>
    <s v="Bu3"/>
    <n v="29900003"/>
    <n v="61"/>
    <s v="Bu3"/>
    <n v="29900003"/>
    <n v="688"/>
    <n v="61"/>
    <d v="2021-10-26T00:00:00"/>
    <s v="VOS &gt; Einsatz (vegan)"/>
    <m/>
    <s v="VOS VEG-SCH WÜRZIG"/>
  </r>
  <r>
    <s v="BU1"/>
    <n v="40"/>
    <d v="2021-10-26T00:00:00"/>
    <s v="Räucherwürste"/>
    <x v="108"/>
    <s v="Rest"/>
    <s v="Metall"/>
    <s v="-"/>
    <n v="43"/>
    <s v="Produkte"/>
    <s v="BUs"/>
    <s v="Symptome"/>
    <s v="0"/>
    <n v="3020"/>
    <n v="32000067"/>
    <n v="40"/>
    <n v="3020"/>
    <n v="32000067"/>
    <n v="40"/>
    <n v="40"/>
    <d v="2021-10-26T00:00:00"/>
    <m/>
    <m/>
    <s v="RW NATUR 10,0KG AN"/>
  </r>
  <r>
    <s v="BU1"/>
    <n v="20"/>
    <d v="2021-10-26T00:00:00"/>
    <s v="Räucherwürste"/>
    <x v="115"/>
    <s v="Linienbezogen"/>
    <s v="Darm geplatzt"/>
    <s v="-"/>
    <n v="43"/>
    <s v="Produkte"/>
    <s v="BUs"/>
    <s v="Symptome"/>
    <s v="0"/>
    <n v="3020"/>
    <n v="32000069"/>
    <n v="34"/>
    <n v="3020"/>
    <n v="32000069"/>
    <n v="20"/>
    <n v="34"/>
    <d v="2021-10-26T00:00:00"/>
    <m/>
    <m/>
    <s v="RW CHILI 10,0KG AN"/>
  </r>
  <r>
    <s v="Verkauf"/>
    <n v="121"/>
    <d v="2021-10-26T00:00:00"/>
    <s v="Vakuumierter ABS ungeschält"/>
    <x v="129"/>
    <s v="Schimmel"/>
    <s v="keinen Abnehmer"/>
    <s v="werden wieder verkauft"/>
    <n v="43"/>
    <s v="Produkte"/>
    <s v="BUs"/>
    <s v="Symptome"/>
    <n v="122.694"/>
    <s v="Verkauf"/>
    <n v="49500166"/>
    <n v="12"/>
    <s v="Verkauf"/>
    <n v="49500166"/>
    <n v="121"/>
    <n v="12"/>
    <d v="2021-10-26T00:00:00"/>
    <s v="keinen Abnehmer"/>
    <s v="werden wieder verkauft"/>
    <s v="ABS BUN-PF 50% L33 vaku"/>
  </r>
  <r>
    <s v="Rest"/>
    <n v="159.68"/>
    <d v="2021-10-26T00:00:00"/>
    <s v="-"/>
    <x v="289"/>
    <s v="Rest"/>
    <s v="Schimmel"/>
    <s v="-"/>
    <n v="43"/>
    <s v="Produkte"/>
    <s v="BUs"/>
    <s v="Symptome"/>
    <s v="0"/>
    <s v="Rest"/>
    <n v="59000034"/>
    <n v="22"/>
    <s v="Rest"/>
    <n v="59000034"/>
    <n v="159.68"/>
    <n v="22"/>
    <d v="2021-10-26T00:00:00"/>
    <s v="Schimmel"/>
    <m/>
    <s v="Emmentaler &quot;W&quot; 5.000g,"/>
  </r>
  <r>
    <s v="BU3"/>
    <n v="33"/>
    <d v="2021-10-26T00:00:00"/>
    <s v="-"/>
    <x v="23"/>
    <s v="Linienbezogen"/>
    <s v="Maschinenabfall"/>
    <s v="-"/>
    <n v="43"/>
    <s v="Produkte"/>
    <s v="BUs"/>
    <s v="Symptome"/>
    <s v="0"/>
    <s v="bu3"/>
    <s v="Maschinenabfall"/>
    <n v="30"/>
    <s v="bu3"/>
    <s v="Maschinenabfall"/>
    <n v="33"/>
    <n v="30"/>
    <d v="2021-10-26T00:00:00"/>
    <m/>
    <m/>
    <s v="Maschinenabfall"/>
  </r>
  <r>
    <s v="BU4"/>
    <n v="26"/>
    <d v="2021-10-26T00:00:00"/>
    <s v="-"/>
    <x v="23"/>
    <s v="Linienbezogen"/>
    <s v="Maschinenabfall"/>
    <s v="-"/>
    <n v="43"/>
    <s v="Produkte"/>
    <s v="BUs"/>
    <s v="Symptome"/>
    <s v="0"/>
    <s v="bu4"/>
    <s v="Maschinenabfall"/>
    <n v="30"/>
    <s v="bu4"/>
    <s v="Maschinenabfall"/>
    <n v="26"/>
    <n v="30"/>
    <d v="2021-10-26T00:00:00"/>
    <m/>
    <m/>
    <s v="Maschinenabfall"/>
  </r>
  <r>
    <s v="BU1"/>
    <n v="60"/>
    <d v="2021-10-26T00:00:00"/>
    <s v="-"/>
    <x v="23"/>
    <s v="Linienbezogen"/>
    <s v="Maschinenabfall"/>
    <s v="-"/>
    <n v="43"/>
    <s v="Produkte"/>
    <s v="BUs"/>
    <s v="Symptome"/>
    <s v="0"/>
    <s v="Abfüllung"/>
    <s v="Maschinenabfall"/>
    <n v="30"/>
    <s v="Abfüllung"/>
    <s v="Maschinenabfall"/>
    <n v="60"/>
    <n v="30"/>
    <d v="2021-10-26T00:00:00"/>
    <m/>
    <m/>
    <s v="Maschinenabfall"/>
  </r>
  <r>
    <s v="Rest"/>
    <n v="14"/>
    <d v="2021-10-26T00:00:00"/>
    <s v="Rest"/>
    <x v="258"/>
    <s v="Qualitätssicherung"/>
    <s v="Sensorik"/>
    <s v="-"/>
    <n v="43"/>
    <s v="Produkte"/>
    <s v="BUs"/>
    <s v="Symptome"/>
    <s v="0"/>
    <s v="QM"/>
    <s v="-"/>
    <n v="74"/>
    <s v="QM"/>
    <s v="-"/>
    <n v="14"/>
    <n v="74"/>
    <d v="2021-10-26T00:00:00"/>
    <m/>
    <m/>
    <s v="-"/>
  </r>
  <r>
    <s v="BU1"/>
    <n v="100"/>
    <d v="2021-10-26T00:00:00"/>
    <s v="Rest"/>
    <x v="258"/>
    <s v="Linienbezogen"/>
    <s v="Reinigung"/>
    <s v="-"/>
    <n v="43"/>
    <s v="Produkte"/>
    <s v="BUs"/>
    <s v="Symptome"/>
    <s v="0"/>
    <s v="Schmelze"/>
    <s v="-"/>
    <n v="10"/>
    <s v="Schmelze"/>
    <s v="-"/>
    <n v="100"/>
    <n v="10"/>
    <d v="2021-10-26T00:00:00"/>
    <m/>
    <m/>
    <s v="-"/>
  </r>
  <r>
    <s v="BU1"/>
    <n v="130"/>
    <d v="2021-10-26T00:00:00"/>
    <s v="Rest"/>
    <x v="258"/>
    <s v="Linienbezogen"/>
    <s v="Reinigung"/>
    <s v="-"/>
    <n v="43"/>
    <s v="Produkte"/>
    <s v="BUs"/>
    <s v="Symptome"/>
    <s v="0"/>
    <s v="Strudelline"/>
    <s v="-"/>
    <n v="10"/>
    <s v="Strudelline"/>
    <s v="-"/>
    <n v="130"/>
    <n v="10"/>
    <d v="2021-10-26T00:00:00"/>
    <m/>
    <m/>
    <s v="-"/>
  </r>
  <r>
    <s v="Rest"/>
    <n v="2"/>
    <d v="2021-10-26T00:00:00"/>
    <s v="Rest"/>
    <x v="258"/>
    <s v="Qualitätssicherung"/>
    <s v="Sensorik"/>
    <s v="-"/>
    <n v="43"/>
    <s v="Produkte"/>
    <s v="BUs"/>
    <s v="Symptome"/>
    <s v="0"/>
    <s v="Labor"/>
    <s v="-"/>
    <n v="74"/>
    <s v="Labor"/>
    <s v="-"/>
    <n v="2"/>
    <n v="74"/>
    <d v="2021-10-26T00:00:00"/>
    <m/>
    <m/>
    <s v="-"/>
  </r>
  <r>
    <s v="BU1"/>
    <n v="90"/>
    <d v="2021-10-26T00:00:00"/>
    <s v="-"/>
    <x v="284"/>
    <s v="Rest"/>
    <s v="Metall"/>
    <s v="-"/>
    <n v="43"/>
    <s v="Produkte"/>
    <s v="BUs"/>
    <s v="Symptome"/>
    <s v="0"/>
    <n v="3110"/>
    <s v="Becher"/>
    <n v="40"/>
    <n v="3110"/>
    <s v="Becher"/>
    <n v="90"/>
    <n v="40"/>
    <d v="2021-10-26T00:00:00"/>
    <m/>
    <m/>
    <s v="Becher"/>
  </r>
  <r>
    <s v="Verkauf"/>
    <n v="38"/>
    <d v="2021-10-26T00:00:00"/>
    <s v="-"/>
    <x v="290"/>
    <s v="Schimmel"/>
    <s v="keinen Abnehmer"/>
    <s v="-"/>
    <n v="43"/>
    <s v="Produkte"/>
    <s v="BUs"/>
    <s v="Symptome"/>
    <s v="0"/>
    <s v="Verkauf"/>
    <s v="Div Zipfe, ES"/>
    <n v="12"/>
    <s v="Verkauf"/>
    <s v="Div Zipfe, ES"/>
    <n v="38"/>
    <n v="12"/>
    <d v="2021-10-26T00:00:00"/>
    <s v="keinen Abnehmer"/>
    <m/>
    <s v="Div Zipfe, ES"/>
  </r>
  <r>
    <s v="BU4"/>
    <n v="204"/>
    <d v="2021-10-27T00:00:00"/>
    <s v="Offen ungeschält ABS"/>
    <x v="59"/>
    <s v="keinen Verwendungszweck"/>
    <s v="keinen Verwendungszweck"/>
    <s v="-"/>
    <n v="43"/>
    <s v="Produkte"/>
    <s v="BUs"/>
    <s v="Symptome"/>
    <n v="306"/>
    <s v="bu4"/>
    <n v="29500886"/>
    <n v="61"/>
    <s v="bu4"/>
    <n v="29500886"/>
    <n v="204"/>
    <n v="61"/>
    <d v="2021-10-27T00:00:00"/>
    <m/>
    <m/>
    <s v="ABS MEDI-KRÄUK"/>
  </r>
  <r>
    <s v="BU4"/>
    <n v="15"/>
    <d v="2021-10-27T00:00:00"/>
    <s v="Offen ungeschält ABS"/>
    <x v="214"/>
    <s v="Rest"/>
    <s v="Wachs nicht entfernen"/>
    <s v="-"/>
    <n v="43"/>
    <s v="Produkte"/>
    <s v="BUs"/>
    <s v="Symptome"/>
    <n v="15"/>
    <s v="bu4"/>
    <n v="29500887"/>
    <n v="55"/>
    <s v="bu4"/>
    <n v="29500887"/>
    <n v="15"/>
    <n v="55"/>
    <d v="2021-10-27T00:00:00"/>
    <s v="Wachs nicht entfernen"/>
    <m/>
    <s v="ABS ZIEGE-GOU"/>
  </r>
  <r>
    <s v="BU4"/>
    <n v="11"/>
    <d v="2021-10-27T00:00:00"/>
    <s v="Offen ungeschält ABS"/>
    <x v="64"/>
    <s v="keinen Verwendungszweck"/>
    <s v="keinen Verwendungszweck"/>
    <s v="-"/>
    <n v="43"/>
    <s v="Produkte"/>
    <s v="BUs"/>
    <s v="Symptome"/>
    <n v="0.11"/>
    <s v="bu4"/>
    <n v="29500906"/>
    <n v="61"/>
    <s v="bu4"/>
    <n v="29500906"/>
    <n v="11"/>
    <n v="61"/>
    <d v="2021-10-27T00:00:00"/>
    <m/>
    <m/>
    <s v="ABS SCH-PAUL"/>
  </r>
  <r>
    <s v="BU4"/>
    <n v="12"/>
    <d v="2021-10-27T00:00:00"/>
    <s v="Offen ungeschält ABS"/>
    <x v="104"/>
    <s v="keinen Verwendungszweck"/>
    <s v="keinen Verwendungszweck"/>
    <s v="-"/>
    <n v="43"/>
    <s v="Produkte"/>
    <s v="BUs"/>
    <s v="Symptome"/>
    <n v="0.12"/>
    <s v="bu4"/>
    <n v="29500910"/>
    <n v="61"/>
    <s v="bu4"/>
    <n v="29500910"/>
    <n v="12"/>
    <n v="61"/>
    <d v="2021-10-27T00:00:00"/>
    <m/>
    <m/>
    <s v="ABS Unser Blütenkäse"/>
  </r>
  <r>
    <s v="BU1"/>
    <n v="20"/>
    <d v="2021-10-27T00:00:00"/>
    <s v="Vorschmelz"/>
    <x v="45"/>
    <s v="Rest"/>
    <s v="geschälte Rinde"/>
    <s v="-"/>
    <n v="43"/>
    <s v="Produkte"/>
    <s v="BUs"/>
    <s v="Symptome"/>
    <n v="0.2"/>
    <s v="RWV"/>
    <n v="29500917"/>
    <n v="60"/>
    <s v="RWV"/>
    <n v="29500917"/>
    <n v="20"/>
    <n v="60"/>
    <d v="2021-10-27T00:00:00"/>
    <m/>
    <m/>
    <s v="VOS-ABS ENTSORGUNG"/>
  </r>
  <r>
    <s v="BU4"/>
    <n v="3"/>
    <d v="2021-10-27T00:00:00"/>
    <s v="Offen ungeschält ABS"/>
    <x v="112"/>
    <s v="keinen Verwendungszweck"/>
    <s v="keinen Verwendungszweck"/>
    <s v="-"/>
    <n v="43"/>
    <s v="Produkte"/>
    <s v="BUs"/>
    <s v="Symptome"/>
    <n v="4.5"/>
    <s v="bu4"/>
    <n v="29500952"/>
    <n v="61"/>
    <s v="bu4"/>
    <n v="29500952"/>
    <n v="3"/>
    <n v="61"/>
    <d v="2021-10-27T00:00:00"/>
    <m/>
    <m/>
    <s v="ABS GRÜN-PESTO"/>
  </r>
  <r>
    <s v="BU4"/>
    <n v="20"/>
    <d v="2021-10-27T00:00:00"/>
    <s v="Offen ungeschält ABS"/>
    <x v="69"/>
    <s v="keinen Verwendungszweck"/>
    <s v="keinen Verwendungszweck"/>
    <s v="-"/>
    <n v="43"/>
    <s v="Produkte"/>
    <s v="BUs"/>
    <s v="Symptome"/>
    <n v="2E-3"/>
    <s v="bu4"/>
    <n v="29501013"/>
    <n v="61"/>
    <s v="bu4"/>
    <n v="29501013"/>
    <n v="20"/>
    <n v="61"/>
    <d v="2021-10-27T00:00:00"/>
    <m/>
    <m/>
    <s v="ABS AT-ROTWEIN"/>
  </r>
  <r>
    <s v="BU4"/>
    <n v="4"/>
    <d v="2021-10-27T00:00:00"/>
    <s v="Offen ungeschält VOS"/>
    <x v="56"/>
    <s v="keinen Verwendungszweck"/>
    <s v="keinen Verwendungszweck"/>
    <s v="-"/>
    <n v="43"/>
    <s v="Produkte"/>
    <s v="BUs"/>
    <s v="Symptome"/>
    <n v="2"/>
    <s v="bu4"/>
    <n v="29501020"/>
    <n v="61"/>
    <s v="bu4"/>
    <n v="29501020"/>
    <n v="4"/>
    <n v="61"/>
    <d v="2021-10-27T00:00:00"/>
    <m/>
    <m/>
    <s v="VOS WAL-THEKE"/>
  </r>
  <r>
    <s v="BU4"/>
    <n v="16"/>
    <d v="2021-10-27T00:00:00"/>
    <s v="Offen ungeschält VOS"/>
    <x v="56"/>
    <s v="keinen Verwendungszweck"/>
    <s v="keinen Verwendungszweck"/>
    <s v="-"/>
    <n v="43"/>
    <s v="Produkte"/>
    <s v="BUs"/>
    <s v="Symptome"/>
    <n v="8"/>
    <s v="bu4"/>
    <n v="29501020"/>
    <n v="61"/>
    <s v="bu4"/>
    <n v="29501020"/>
    <n v="16"/>
    <n v="61"/>
    <d v="2021-10-27T00:00:00"/>
    <m/>
    <m/>
    <s v="VOS WAL-THEKE"/>
  </r>
  <r>
    <s v="BU4"/>
    <n v="17"/>
    <d v="2021-10-27T00:00:00"/>
    <s v="Offen ungeschält ABS"/>
    <x v="4"/>
    <s v="keinen Verwendungszweck"/>
    <s v="keinen Verwendungszweck"/>
    <s v="-"/>
    <n v="43"/>
    <s v="Produkte"/>
    <s v="BUs"/>
    <s v="Symptome"/>
    <n v="1.7000000000000001E-3"/>
    <s v="bu4"/>
    <n v="29501028"/>
    <n v="61"/>
    <s v="bu4"/>
    <n v="29501028"/>
    <n v="17"/>
    <n v="61"/>
    <d v="2021-10-27T00:00:00"/>
    <m/>
    <m/>
    <s v="ABS KELLERGEIST"/>
  </r>
  <r>
    <s v="BU4"/>
    <n v="20"/>
    <d v="2021-10-27T00:00:00"/>
    <s v="Offen ungeschält ABS"/>
    <x v="4"/>
    <s v="keinen Verwendungszweck"/>
    <s v="keinen Verwendungszweck"/>
    <s v="-"/>
    <n v="43"/>
    <s v="Produkte"/>
    <s v="BUs"/>
    <s v="Symptome"/>
    <n v="2E-3"/>
    <s v="bu4"/>
    <n v="29501028"/>
    <n v="61"/>
    <s v="bu4"/>
    <n v="29501028"/>
    <n v="20"/>
    <n v="61"/>
    <d v="2021-10-27T00:00:00"/>
    <m/>
    <m/>
    <s v="ABS KELLERGEIST"/>
  </r>
  <r>
    <s v="BU4"/>
    <n v="12"/>
    <d v="2021-10-27T00:00:00"/>
    <s v="Offen ungeschält ABS"/>
    <x v="70"/>
    <s v="keinen Verwendungszweck"/>
    <s v="keinen Verwendungszweck"/>
    <s v="-"/>
    <n v="43"/>
    <s v="Produkte"/>
    <s v="BUs"/>
    <s v="Symptome"/>
    <n v="18"/>
    <s v="bu4"/>
    <n v="29501029"/>
    <n v="61"/>
    <s v="bu4"/>
    <n v="29501029"/>
    <n v="12"/>
    <n v="61"/>
    <d v="2021-10-27T00:00:00"/>
    <m/>
    <m/>
    <s v="ABS BRUSCHETTA"/>
  </r>
  <r>
    <s v="BU3"/>
    <n v="512"/>
    <d v="2021-10-27T00:00:00"/>
    <s v="Offen vegan"/>
    <x v="39"/>
    <s v="keinen Verwendungszweck"/>
    <s v="VOS &gt; Einsatz (vegan)"/>
    <s v="-"/>
    <n v="43"/>
    <s v="Produkte"/>
    <s v="BUs"/>
    <s v="Symptome"/>
    <n v="256"/>
    <s v="bu3"/>
    <n v="29900002"/>
    <n v="61"/>
    <s v="bu3"/>
    <n v="29900002"/>
    <n v="512"/>
    <n v="61"/>
    <d v="2021-10-27T00:00:00"/>
    <s v="VOS &gt; Einsatz (vegan)"/>
    <m/>
    <s v="VOS VEG-SCH MILD"/>
  </r>
  <r>
    <s v="BU1"/>
    <n v="10"/>
    <d v="2021-10-27T00:00:00"/>
    <s v="Offen vegan"/>
    <x v="134"/>
    <s v="Schimmel"/>
    <s v="keine Verarbeitung"/>
    <s v="-"/>
    <n v="43"/>
    <s v="Produkte"/>
    <s v="BUs"/>
    <s v="Symptome"/>
    <n v="5"/>
    <s v="Abfüllung"/>
    <n v="29900003"/>
    <n v="12"/>
    <s v="Abfüllung"/>
    <n v="29900003"/>
    <n v="10"/>
    <n v="12"/>
    <d v="2021-10-27T00:00:00"/>
    <s v="keine Verarbeitung"/>
    <m/>
    <s v="VOS VEG-SCH WÜRZIG"/>
  </r>
  <r>
    <s v="BU1"/>
    <n v="81.2"/>
    <d v="2021-10-27T00:00:00"/>
    <s v="Räucherwürste"/>
    <x v="107"/>
    <s v="Linienbezogen"/>
    <s v="Clip gerissen"/>
    <s v="-"/>
    <n v="43"/>
    <s v="Produkte"/>
    <s v="BUs"/>
    <s v="Symptome"/>
    <s v="0"/>
    <n v="3020"/>
    <n v="32000049"/>
    <n v="31"/>
    <n v="3020"/>
    <n v="32000049"/>
    <n v="81.2"/>
    <n v="31"/>
    <d v="2021-10-27T00:00:00"/>
    <m/>
    <m/>
    <s v="GRW NATUR 7,2KG"/>
  </r>
  <r>
    <s v="BU1"/>
    <n v="81.2"/>
    <d v="2021-10-27T00:00:00"/>
    <s v="Räucherwürste"/>
    <x v="107"/>
    <s v="Linienbezogen"/>
    <s v="Clip gerissen"/>
    <s v="-"/>
    <n v="43"/>
    <s v="Produkte"/>
    <s v="BUs"/>
    <s v="Symptome"/>
    <s v="0"/>
    <n v="3020"/>
    <n v="32000049"/>
    <n v="31"/>
    <n v="3020"/>
    <n v="32000049"/>
    <n v="81.2"/>
    <n v="31"/>
    <d v="2021-10-27T00:00:00"/>
    <m/>
    <m/>
    <s v="GRW NATUR 7,2KG"/>
  </r>
  <r>
    <s v="BU1"/>
    <n v="20.3"/>
    <d v="2021-10-27T00:00:00"/>
    <s v="Räucherwürste"/>
    <x v="291"/>
    <s v="Rest"/>
    <s v="Metall"/>
    <s v="-"/>
    <n v="43"/>
    <s v="Produkte"/>
    <s v="BUs"/>
    <s v="Symptome"/>
    <s v="0"/>
    <n v="3040"/>
    <n v="32000061"/>
    <n v="40"/>
    <n v="3040"/>
    <n v="32000061"/>
    <n v="20.3"/>
    <n v="40"/>
    <d v="2021-10-27T00:00:00"/>
    <m/>
    <m/>
    <s v="GRW GARTK 7,2KG"/>
  </r>
  <r>
    <s v="BU1"/>
    <n v="20.3"/>
    <d v="2021-10-27T00:00:00"/>
    <s v="Räucherwürste"/>
    <x v="291"/>
    <s v="Linienbezogen"/>
    <s v="Reinigung"/>
    <s v="-"/>
    <n v="43"/>
    <s v="Produkte"/>
    <s v="BUs"/>
    <s v="Symptome"/>
    <s v="0"/>
    <n v="2030"/>
    <n v="32000061"/>
    <n v="10"/>
    <n v="2030"/>
    <n v="32000061"/>
    <n v="20.3"/>
    <n v="10"/>
    <d v="2021-10-27T00:00:00"/>
    <m/>
    <m/>
    <s v="GRW GARTK 7,2KG"/>
  </r>
  <r>
    <s v="BU4"/>
    <n v="297"/>
    <d v="2021-10-27T00:00:00"/>
    <s v="Vakuumierter ABS ungeschält"/>
    <x v="9"/>
    <s v="keinen Verwendungszweck"/>
    <s v="keinen Verwendungszweck"/>
    <s v="-"/>
    <n v="43"/>
    <s v="Produkte"/>
    <s v="BUs"/>
    <s v="Symptome"/>
    <n v="4.1876999999999995"/>
    <s v="bu4"/>
    <n v="49500194"/>
    <n v="61"/>
    <s v="bu4"/>
    <n v="49500194"/>
    <n v="297"/>
    <n v="61"/>
    <d v="2021-10-27T00:00:00"/>
    <m/>
    <m/>
    <s v="ABS CAMBOZOLA-VAKU"/>
  </r>
  <r>
    <s v="BU4"/>
    <n v="15.4"/>
    <d v="2021-10-27T00:00:00"/>
    <s v="-"/>
    <x v="23"/>
    <s v="Linienbezogen"/>
    <s v="Maschinenabfall"/>
    <s v="-"/>
    <n v="43"/>
    <s v="Produkte"/>
    <s v="BUs"/>
    <s v="Symptome"/>
    <s v="0"/>
    <s v="bu4"/>
    <s v="Maschinenabfall"/>
    <n v="30"/>
    <s v="bu4"/>
    <s v="Maschinenabfall"/>
    <n v="15.4"/>
    <n v="30"/>
    <d v="2021-10-27T00:00:00"/>
    <m/>
    <m/>
    <s v="Maschinenabfall"/>
  </r>
  <r>
    <s v="BU3"/>
    <n v="28.4"/>
    <d v="2021-10-27T00:00:00"/>
    <s v="-"/>
    <x v="23"/>
    <s v="Linienbezogen"/>
    <s v="Maschinenabfall"/>
    <s v="-"/>
    <n v="43"/>
    <s v="Produkte"/>
    <s v="BUs"/>
    <s v="Symptome"/>
    <s v="0"/>
    <s v="bu3"/>
    <s v="Maschinenabfall"/>
    <n v="30"/>
    <s v="bu3"/>
    <s v="Maschinenabfall"/>
    <n v="28.4"/>
    <n v="30"/>
    <d v="2021-10-27T00:00:00"/>
    <m/>
    <m/>
    <s v="Maschinenabfall"/>
  </r>
  <r>
    <s v="BU1"/>
    <n v="60.900000000000006"/>
    <d v="2021-10-27T00:00:00"/>
    <s v="Rest"/>
    <x v="258"/>
    <s v="Linienbezogen"/>
    <s v="Reinigung"/>
    <s v="-"/>
    <n v="43"/>
    <s v="Produkte"/>
    <s v="BUs"/>
    <s v="Symptome"/>
    <s v="0"/>
    <n v="3100"/>
    <s v="-"/>
    <n v="10"/>
    <n v="3100"/>
    <s v="-"/>
    <n v="60.900000000000006"/>
    <n v="10"/>
    <d v="2021-10-27T00:00:00"/>
    <m/>
    <m/>
    <s v="-"/>
  </r>
  <r>
    <s v="Rest"/>
    <n v="90"/>
    <d v="2021-10-27T00:00:00"/>
    <s v="Rest"/>
    <x v="258"/>
    <s v="Qualitätssicherung"/>
    <s v="Laborproben"/>
    <s v="-"/>
    <n v="43"/>
    <s v="Produkte"/>
    <s v="BUs"/>
    <s v="Symptome"/>
    <s v="0"/>
    <s v="Labor"/>
    <s v="-"/>
    <n v="73"/>
    <s v="Labor"/>
    <s v="-"/>
    <n v="90"/>
    <n v="73"/>
    <d v="2021-10-27T00:00:00"/>
    <m/>
    <m/>
    <s v="-"/>
  </r>
  <r>
    <s v="Rest"/>
    <n v="120"/>
    <d v="2021-10-27T00:00:00"/>
    <s v="Rest"/>
    <x v="258"/>
    <s v="Qualitätssicherung"/>
    <s v="Laborproben"/>
    <s v="-"/>
    <n v="43"/>
    <s v="Produkte"/>
    <s v="BUs"/>
    <s v="Symptome"/>
    <s v="0"/>
    <s v="Labor"/>
    <s v="-"/>
    <n v="73"/>
    <s v="Labor"/>
    <s v="-"/>
    <n v="120"/>
    <n v="73"/>
    <d v="2021-10-27T00:00:00"/>
    <m/>
    <m/>
    <s v="-"/>
  </r>
  <r>
    <s v="Rest"/>
    <n v="47.6"/>
    <d v="2021-10-27T00:00:00"/>
    <s v="Rest"/>
    <x v="258"/>
    <s v="Qualitätssicherung"/>
    <s v="Laborproben"/>
    <s v="-"/>
    <n v="43"/>
    <s v="Produkte"/>
    <s v="BUs"/>
    <s v="Symptome"/>
    <s v="0"/>
    <s v="Labor"/>
    <s v="-"/>
    <n v="73"/>
    <s v="Labor"/>
    <s v="-"/>
    <n v="47.6"/>
    <n v="73"/>
    <d v="2021-10-27T00:00:00"/>
    <m/>
    <m/>
    <s v="-"/>
  </r>
  <r>
    <s v="Rest"/>
    <n v="17.399999999999999"/>
    <d v="2021-10-27T00:00:00"/>
    <s v="Rest"/>
    <x v="258"/>
    <s v="Qualitätssicherung"/>
    <s v="Sensorik"/>
    <s v="-"/>
    <n v="43"/>
    <s v="Produkte"/>
    <s v="BUs"/>
    <s v="Symptome"/>
    <s v="0"/>
    <s v="QM"/>
    <s v="-"/>
    <n v="74"/>
    <s v="QM"/>
    <s v="-"/>
    <n v="17.399999999999999"/>
    <n v="74"/>
    <d v="2021-10-27T00:00:00"/>
    <m/>
    <m/>
    <s v="-"/>
  </r>
  <r>
    <s v="Rest"/>
    <n v="110"/>
    <d v="2021-10-27T00:00:00"/>
    <s v="Rest"/>
    <x v="258"/>
    <s v="Qualitätssicherung"/>
    <s v="Sensorik"/>
    <s v="-"/>
    <n v="43"/>
    <s v="Produkte"/>
    <s v="BUs"/>
    <s v="Symptome"/>
    <s v="0"/>
    <s v="Labor"/>
    <s v="-"/>
    <n v="74"/>
    <s v="Labor"/>
    <s v="-"/>
    <n v="110"/>
    <n v="74"/>
    <d v="2021-10-27T00:00:00"/>
    <m/>
    <m/>
    <s v="-"/>
  </r>
  <r>
    <s v="Rest"/>
    <n v="1.4"/>
    <d v="2021-10-27T00:00:00"/>
    <s v="Rest"/>
    <x v="258"/>
    <s v="Qualitätssicherung"/>
    <s v="Sensorik"/>
    <s v="-"/>
    <n v="43"/>
    <s v="Produkte"/>
    <s v="BUs"/>
    <s v="Symptome"/>
    <s v="0"/>
    <s v="Labor"/>
    <s v="-"/>
    <n v="74"/>
    <s v="Labor"/>
    <s v="-"/>
    <n v="1.4"/>
    <n v="74"/>
    <d v="2021-10-27T00:00:00"/>
    <m/>
    <m/>
    <s v="-"/>
  </r>
  <r>
    <s v="BU1"/>
    <n v="80"/>
    <d v="2021-10-27T00:00:00"/>
    <s v="-"/>
    <x v="292"/>
    <s v="Schimmel"/>
    <s v="Rest"/>
    <s v="MHD abgelaufen"/>
    <n v="43"/>
    <s v="Produkte"/>
    <s v="BUs"/>
    <s v="Symptome"/>
    <s v="0"/>
    <s v="Schmelze"/>
    <s v="Kapa EMM"/>
    <n v="12"/>
    <s v="Schmelze"/>
    <s v="Kapa EMM"/>
    <n v="80"/>
    <n v="12"/>
    <d v="2021-10-27T00:00:00"/>
    <s v="Rest"/>
    <s v="MHD abgelaufen"/>
    <s v="Kapa EMM"/>
  </r>
  <r>
    <s v="Rest"/>
    <n v="60"/>
    <d v="2021-10-27T00:00:00"/>
    <s v="Qualitätssicherung"/>
    <x v="25"/>
    <s v="Qualitätssicherung"/>
    <s v="Rückstellproben"/>
    <s v="-"/>
    <n v="43"/>
    <s v="Produkte"/>
    <s v="BUs"/>
    <s v="Symptome"/>
    <s v="0"/>
    <s v="Labor"/>
    <s v="Rückstellproben"/>
    <n v="70"/>
    <s v="Labor"/>
    <s v="Rückstellproben"/>
    <n v="60"/>
    <n v="70"/>
    <d v="2021-10-27T00:00:00"/>
    <m/>
    <m/>
    <s v="Rückstellproben"/>
  </r>
  <r>
    <s v="Rest"/>
    <n v="432"/>
    <d v="2021-10-27T00:00:00"/>
    <s v="Rest"/>
    <x v="148"/>
    <s v="Verpackungsfehler"/>
    <s v="Alufolie reißt"/>
    <s v="-"/>
    <n v="43"/>
    <s v="Produkte"/>
    <s v="BUs"/>
    <s v="Symptome"/>
    <s v="0"/>
    <s v="Retoure"/>
    <s v="Schmelzkäsezubereitung"/>
    <n v="82"/>
    <s v="Retoure"/>
    <s v="Schmelzkäsezubereitung"/>
    <n v="432"/>
    <n v="82"/>
    <d v="2021-10-27T00:00:00"/>
    <s v="Alufolie reißt"/>
    <m/>
    <s v="Schmelzkäsezubereitung"/>
  </r>
  <r>
    <s v="Rest"/>
    <n v="70"/>
    <d v="2021-10-28T00:00:00"/>
    <s v="Offen ungeschält VOS"/>
    <x v="274"/>
    <s v="Schimmel"/>
    <s v="MHD abgelaufen"/>
    <s v="-"/>
    <n v="43"/>
    <s v="Produkte"/>
    <s v="BUs"/>
    <s v="Symptome"/>
    <n v="35"/>
    <s v="Außenlager"/>
    <n v="29500477"/>
    <n v="11"/>
    <s v="Außenlager"/>
    <n v="29500477"/>
    <n v="70"/>
    <n v="11"/>
    <d v="2021-10-28T00:00:00"/>
    <m/>
    <m/>
    <s v="VOS Bergkäse 10kg Beute"/>
  </r>
  <r>
    <s v="Verkauf"/>
    <n v="331"/>
    <d v="2021-10-28T00:00:00"/>
    <s v="Offen Endstücke"/>
    <x v="36"/>
    <s v="Schimmel"/>
    <s v="keinen Abnehmer"/>
    <s v="-"/>
    <n v="43"/>
    <s v="Produkte"/>
    <s v="BUs"/>
    <s v="Symptome"/>
    <n v="165.5"/>
    <s v="Verkauf"/>
    <n v="29501070"/>
    <n v="12"/>
    <s v="Verkauf"/>
    <n v="29501070"/>
    <n v="331"/>
    <n v="12"/>
    <d v="2021-10-28T00:00:00"/>
    <s v="keinen Abnehmer"/>
    <m/>
    <s v="VOS GRW-SCHI-NAT ENDSTÜ"/>
  </r>
  <r>
    <s v="Verkauf"/>
    <n v="175"/>
    <d v="2021-10-28T00:00:00"/>
    <s v="Offen Endstücke"/>
    <x v="269"/>
    <s v="Schimmel"/>
    <s v="keinen Abnehmer"/>
    <s v="-"/>
    <n v="43"/>
    <s v="Produkte"/>
    <s v="BUs"/>
    <s v="Symptome"/>
    <n v="87.5"/>
    <s v="Verkauf"/>
    <n v="29501083"/>
    <n v="12"/>
    <s v="Verkauf"/>
    <n v="29501083"/>
    <n v="175"/>
    <n v="12"/>
    <d v="2021-10-28T00:00:00"/>
    <s v="keinen Abnehmer"/>
    <m/>
    <s v="VOS RW-NATUR-EXTRA ENDS"/>
  </r>
  <r>
    <s v="Rest"/>
    <n v="91"/>
    <d v="2021-10-28T00:00:00"/>
    <s v="Vakuumierter ABS ungeschält"/>
    <x v="265"/>
    <s v="Schimmel"/>
    <s v="Schimmel"/>
    <s v="-"/>
    <n v="43"/>
    <s v="Produkte"/>
    <s v="BUs"/>
    <s v="Symptome"/>
    <n v="228.77399999999997"/>
    <s v="Retoure"/>
    <n v="49500190"/>
    <n v="12"/>
    <s v="Retoure"/>
    <n v="49500190"/>
    <n v="91"/>
    <n v="12"/>
    <d v="2021-10-28T00:00:00"/>
    <m/>
    <m/>
    <s v="ABS ALL-EMM-VAKU"/>
  </r>
  <r>
    <s v="BU4"/>
    <n v="642"/>
    <d v="2021-10-28T00:00:00"/>
    <s v="ABS"/>
    <x v="243"/>
    <s v="Schimmel"/>
    <s v="gesammelt für möglichen Einsatz"/>
    <s v="-"/>
    <n v="43"/>
    <s v="Produkte"/>
    <s v="BUs"/>
    <s v="Symptome"/>
    <s v="0"/>
    <s v="BU4"/>
    <n v="49500192"/>
    <n v="12"/>
    <s v="BU4"/>
    <n v="49500192"/>
    <n v="642"/>
    <n v="12"/>
    <d v="2021-10-28T00:00:00"/>
    <s v="gesammelt für möglichen Einsatz"/>
    <m/>
    <s v="ABS JARLSBERG-VAKU"/>
  </r>
  <r>
    <s v="BU2"/>
    <n v="70"/>
    <d v="2021-10-28T00:00:00"/>
    <s v="-"/>
    <x v="23"/>
    <s v="Linienbezogen"/>
    <s v="Maschinenabfall"/>
    <s v="-"/>
    <n v="43"/>
    <s v="Produkte"/>
    <s v="BUs"/>
    <s v="Symptome"/>
    <s v="0"/>
    <s v="BU2"/>
    <s v="Maschinenabfall"/>
    <n v="30"/>
    <s v="BU2"/>
    <s v="Maschinenabfall"/>
    <n v="70"/>
    <n v="30"/>
    <d v="2021-10-28T00:00:00"/>
    <m/>
    <m/>
    <s v="Maschinenabfall"/>
  </r>
  <r>
    <s v="BU1"/>
    <n v="37"/>
    <d v="2021-10-28T00:00:00"/>
    <s v="Rest"/>
    <x v="258"/>
    <s v="Linienbezogen"/>
    <s v="Reinigung"/>
    <s v="-"/>
    <n v="43"/>
    <s v="Produkte"/>
    <s v="BUs"/>
    <s v="Symptome"/>
    <s v="0"/>
    <s v="Schmelze"/>
    <s v="-"/>
    <n v="10"/>
    <s v="Schmelze"/>
    <s v="-"/>
    <n v="37"/>
    <n v="10"/>
    <d v="2021-10-28T00:00:00"/>
    <m/>
    <m/>
    <s v="-"/>
  </r>
  <r>
    <s v="BU1"/>
    <n v="107.6"/>
    <d v="2021-10-28T00:00:00"/>
    <s v="Rest"/>
    <x v="258"/>
    <s v="Linienbezogen"/>
    <s v="Reinigung"/>
    <s v="-"/>
    <n v="43"/>
    <s v="Produkte"/>
    <s v="BUs"/>
    <s v="Symptome"/>
    <s v="0"/>
    <s v="Schmelze"/>
    <s v="-"/>
    <n v="10"/>
    <s v="Schmelze"/>
    <s v="-"/>
    <n v="107.6"/>
    <n v="10"/>
    <d v="2021-10-28T00:00:00"/>
    <m/>
    <m/>
    <s v="-"/>
  </r>
  <r>
    <s v="BU3"/>
    <n v="110"/>
    <d v="2021-10-28T00:00:00"/>
    <s v="-"/>
    <x v="50"/>
    <s v="Linienbezogen"/>
    <s v="Reinigung"/>
    <s v="-"/>
    <n v="43"/>
    <s v="Produkte"/>
    <s v="BUs"/>
    <s v="Symptome"/>
    <s v="0"/>
    <s v="BU3"/>
    <s v="Reinigung"/>
    <n v="10"/>
    <s v="BU3"/>
    <s v="Reinigung"/>
    <n v="110"/>
    <n v="10"/>
    <d v="2021-10-28T00:00:00"/>
    <m/>
    <m/>
    <s v="Reinigung"/>
  </r>
  <r>
    <s v="BU2"/>
    <n v="15"/>
    <d v="2021-10-28T00:00:00"/>
    <s v="Rohware"/>
    <x v="21"/>
    <s v="Schimmel"/>
    <s v="Luftzieher/Folienriss durch Transport"/>
    <s v="-"/>
    <n v="43"/>
    <s v="Produkte"/>
    <s v="BUs"/>
    <s v="Symptome"/>
    <s v="0"/>
    <s v="BU2"/>
    <s v="Blöcke"/>
    <n v="12"/>
    <s v="BU2"/>
    <s v="Blöcke"/>
    <n v="15"/>
    <n v="12"/>
    <d v="2021-10-28T00:00:00"/>
    <s v="Luftzieher/Folienriss durch Transport"/>
    <m/>
    <s v="Blöcke"/>
  </r>
  <r>
    <s v="Rest"/>
    <n v="36"/>
    <d v="2021-10-28T00:00:00"/>
    <s v="Qualitätssicherung"/>
    <x v="25"/>
    <s v="Qualitätssicherung"/>
    <s v="Rückstellproben"/>
    <s v="-"/>
    <n v="43"/>
    <s v="Produkte"/>
    <s v="BUs"/>
    <s v="Symptome"/>
    <s v="0"/>
    <s v="Labor"/>
    <s v="Rückstellproben"/>
    <n v="70"/>
    <s v="Labor"/>
    <s v="Rückstellproben"/>
    <n v="36"/>
    <n v="70"/>
    <d v="2021-10-28T00:00:00"/>
    <m/>
    <m/>
    <s v="Rückstellproben"/>
  </r>
  <r>
    <s v="Rest"/>
    <n v="41"/>
    <d v="2021-10-28T00:00:00"/>
    <s v="Qualitätssicherung"/>
    <x v="25"/>
    <s v="Qualitätssicherung"/>
    <s v="Rückstellproben"/>
    <s v="-"/>
    <n v="43"/>
    <s v="Produkte"/>
    <s v="BUs"/>
    <s v="Symptome"/>
    <s v="0"/>
    <s v="Labor"/>
    <s v="Rückstellproben"/>
    <n v="70"/>
    <s v="Labor"/>
    <s v="Rückstellproben"/>
    <n v="41"/>
    <n v="70"/>
    <d v="2021-10-28T00:00:00"/>
    <m/>
    <m/>
    <s v="Rückstellproben"/>
  </r>
  <r>
    <s v="BU3"/>
    <n v="14"/>
    <d v="2021-10-28T00:00:00"/>
    <s v="ABS"/>
    <x v="238"/>
    <s v="Linienbezogen"/>
    <s v="Maschinenabfall"/>
    <s v="-"/>
    <n v="43"/>
    <s v="Produkte"/>
    <s v="BUs"/>
    <s v="Symptome"/>
    <s v="0"/>
    <s v="L35"/>
    <s v="Würfel"/>
    <n v="30"/>
    <s v="L35"/>
    <s v="Würfel"/>
    <n v="14"/>
    <n v="30"/>
    <d v="2021-10-28T00:00:00"/>
    <m/>
    <m/>
    <s v="Würfel"/>
  </r>
  <r>
    <s v="Verkauf"/>
    <n v="306"/>
    <d v="2021-10-28T00:00:00"/>
    <s v="Zipfel, ES ohne Verwendung"/>
    <x v="293"/>
    <s v="Schimmel"/>
    <s v="keinen Abnehmer"/>
    <s v="-"/>
    <n v="43"/>
    <s v="Produkte"/>
    <s v="BUs"/>
    <s v="Symptome"/>
    <s v="0"/>
    <s v="Verkauf"/>
    <s v="Zipfel, Endstücke"/>
    <n v="12"/>
    <s v="Verkauf"/>
    <s v="Zipfel, Endstücke"/>
    <n v="306"/>
    <n v="12"/>
    <d v="2021-10-28T00:00:00"/>
    <s v="keinen Abnehmer"/>
    <m/>
    <s v="Zipfel, Endstücke"/>
  </r>
  <r>
    <s v="BU1"/>
    <n v="60"/>
    <d v="2021-10-29T00:00:00"/>
    <s v="Offen ungeschält VOS"/>
    <x v="232"/>
    <s v="Schimmel"/>
    <s v="keine Verarbeitung"/>
    <s v="-"/>
    <n v="43"/>
    <s v="Produkte"/>
    <s v="BUs"/>
    <s v="Symptome"/>
    <s v="0"/>
    <n v="3020"/>
    <n v="29500531"/>
    <n v="12"/>
    <n v="3020"/>
    <n v="29500531"/>
    <n v="60"/>
    <n v="12"/>
    <d v="2021-10-29T00:00:00"/>
    <s v="keine Verarbeitung"/>
    <m/>
    <s v="VOS mit Walnusskonzentr"/>
  </r>
  <r>
    <s v="BU4"/>
    <n v="18"/>
    <d v="2021-10-29T00:00:00"/>
    <s v="Offen ungeschält ABS"/>
    <x v="149"/>
    <s v="keinen Verwendungszweck"/>
    <s v="keinen Verwendungszweck"/>
    <s v="-"/>
    <n v="43"/>
    <s v="Produkte"/>
    <s v="BUs"/>
    <s v="Symptome"/>
    <n v="0.18"/>
    <s v="BU4"/>
    <n v="29500885"/>
    <n v="61"/>
    <s v="BU4"/>
    <n v="29500885"/>
    <n v="18"/>
    <n v="61"/>
    <d v="2021-10-29T00:00:00"/>
    <m/>
    <m/>
    <s v="ABS HEUBL"/>
  </r>
  <r>
    <s v="BU4"/>
    <n v="20"/>
    <d v="2021-10-29T00:00:00"/>
    <s v="Offen ungeschält ABS"/>
    <x v="59"/>
    <s v="keinen Verwendungszweck"/>
    <s v="keinen Verwendungszweck"/>
    <s v="-"/>
    <n v="43"/>
    <s v="Produkte"/>
    <s v="BUs"/>
    <s v="Symptome"/>
    <n v="30"/>
    <s v="BU4"/>
    <n v="29500886"/>
    <n v="61"/>
    <s v="BU4"/>
    <n v="29500886"/>
    <n v="20"/>
    <n v="61"/>
    <d v="2021-10-29T00:00:00"/>
    <m/>
    <m/>
    <s v="ABS MEDI-KRÄUK"/>
  </r>
  <r>
    <s v="BU4"/>
    <n v="18"/>
    <d v="2021-10-29T00:00:00"/>
    <s v="Offen ungeschält ABS"/>
    <x v="59"/>
    <s v="keinen Verwendungszweck"/>
    <s v="keinen Verwendungszweck"/>
    <s v="-"/>
    <n v="43"/>
    <s v="Produkte"/>
    <s v="BUs"/>
    <s v="Symptome"/>
    <n v="27"/>
    <s v="BU4"/>
    <n v="29500886"/>
    <n v="61"/>
    <s v="BU4"/>
    <n v="29500886"/>
    <n v="18"/>
    <n v="61"/>
    <d v="2021-10-29T00:00:00"/>
    <m/>
    <m/>
    <s v="ABS MEDI-KRÄUK"/>
  </r>
  <r>
    <s v="BU4"/>
    <n v="18"/>
    <d v="2021-10-29T00:00:00"/>
    <s v="Offen ungeschält ABS"/>
    <x v="59"/>
    <s v="keinen Verwendungszweck"/>
    <s v="keinen Verwendungszweck"/>
    <s v="-"/>
    <n v="43"/>
    <s v="Produkte"/>
    <s v="BUs"/>
    <s v="Symptome"/>
    <n v="27"/>
    <s v="BU4"/>
    <n v="29500886"/>
    <n v="61"/>
    <s v="BU4"/>
    <n v="29500886"/>
    <n v="18"/>
    <n v="61"/>
    <d v="2021-10-29T00:00:00"/>
    <m/>
    <m/>
    <s v="ABS MEDI-KRÄUK"/>
  </r>
  <r>
    <s v="BU4"/>
    <n v="7"/>
    <d v="2021-10-29T00:00:00"/>
    <s v="Offen ungeschält ABS"/>
    <x v="60"/>
    <s v="keinen Verwendungszweck"/>
    <s v="keinen Verwendungszweck"/>
    <s v="-"/>
    <n v="43"/>
    <s v="Produkte"/>
    <s v="BUs"/>
    <s v="Symptome"/>
    <n v="14"/>
    <s v="BU4"/>
    <n v="29500891"/>
    <n v="61"/>
    <s v="BU4"/>
    <n v="29500891"/>
    <n v="7"/>
    <n v="61"/>
    <d v="2021-10-29T00:00:00"/>
    <m/>
    <m/>
    <s v="ABS PECO"/>
  </r>
  <r>
    <s v="BU4"/>
    <n v="25"/>
    <d v="2021-10-29T00:00:00"/>
    <s v="Offen ungeschält ABS"/>
    <x v="64"/>
    <s v="keinen Verwendungszweck"/>
    <s v="keinen Verwendungszweck"/>
    <s v="-"/>
    <n v="43"/>
    <s v="Produkte"/>
    <s v="BUs"/>
    <s v="Symptome"/>
    <n v="0.25"/>
    <s v="BU4"/>
    <n v="29500906"/>
    <n v="61"/>
    <s v="BU4"/>
    <n v="29500906"/>
    <n v="25"/>
    <n v="61"/>
    <d v="2021-10-29T00:00:00"/>
    <m/>
    <m/>
    <s v="ABS SCH-PAUL"/>
  </r>
  <r>
    <s v="BU4"/>
    <n v="11"/>
    <d v="2021-10-29T00:00:00"/>
    <s v="Offen ungeschält ABS"/>
    <x v="105"/>
    <s v="keinen Verwendungszweck"/>
    <s v="keinen Verwendungszweck"/>
    <s v="-"/>
    <n v="43"/>
    <s v="Produkte"/>
    <s v="BUs"/>
    <s v="Symptome"/>
    <n v="0.11"/>
    <s v="BU4"/>
    <n v="29500913"/>
    <n v="61"/>
    <s v="BU4"/>
    <n v="29500913"/>
    <n v="11"/>
    <n v="61"/>
    <d v="2021-10-29T00:00:00"/>
    <m/>
    <m/>
    <s v="ABS ZIEGENR"/>
  </r>
  <r>
    <s v="BU1"/>
    <n v="52"/>
    <d v="2021-10-29T00:00:00"/>
    <s v="Vorschmelz"/>
    <x v="45"/>
    <s v="Rest"/>
    <s v="geschälte Rinde"/>
    <s v="-"/>
    <n v="43"/>
    <s v="Produkte"/>
    <s v="BUs"/>
    <s v="Symptome"/>
    <n v="0.52"/>
    <s v="RWV"/>
    <n v="29500917"/>
    <n v="60"/>
    <s v="RWV"/>
    <n v="29500917"/>
    <n v="52"/>
    <n v="60"/>
    <d v="2021-10-29T00:00:00"/>
    <m/>
    <m/>
    <s v="VOS-ABS ENTSORGUNG"/>
  </r>
  <r>
    <s v="BU1"/>
    <n v="52"/>
    <d v="2021-10-29T00:00:00"/>
    <s v="Vorschmelz"/>
    <x v="45"/>
    <s v="Rest"/>
    <s v="geschälte Rinde"/>
    <s v="-"/>
    <n v="43"/>
    <s v="Produkte"/>
    <s v="BUs"/>
    <s v="Symptome"/>
    <n v="0.52"/>
    <s v="RWV"/>
    <n v="29500917"/>
    <n v="60"/>
    <s v="RWV"/>
    <n v="29500917"/>
    <n v="52"/>
    <n v="60"/>
    <d v="2021-10-29T00:00:00"/>
    <m/>
    <m/>
    <s v="VOS-ABS ENTSORGUNG"/>
  </r>
  <r>
    <s v="BU1"/>
    <n v="52"/>
    <d v="2021-10-29T00:00:00"/>
    <s v="Vorschmelz"/>
    <x v="45"/>
    <s v="Rest"/>
    <s v="geschälte Rinde"/>
    <s v="-"/>
    <n v="43"/>
    <s v="Produkte"/>
    <s v="BUs"/>
    <s v="Symptome"/>
    <n v="0.52"/>
    <s v="RWV"/>
    <n v="29500917"/>
    <n v="60"/>
    <s v="RWV"/>
    <n v="29500917"/>
    <n v="52"/>
    <n v="60"/>
    <d v="2021-10-29T00:00:00"/>
    <m/>
    <m/>
    <s v="VOS-ABS ENTSORGUNG"/>
  </r>
  <r>
    <s v="BU3"/>
    <n v="158"/>
    <d v="2021-10-29T00:00:00"/>
    <s v="Offen ungeschält ABS"/>
    <x v="30"/>
    <s v="Linienbezogen"/>
    <s v="gemischtes Produkt"/>
    <s v="-"/>
    <n v="43"/>
    <s v="Produkte"/>
    <s v="BUs"/>
    <s v="Symptome"/>
    <n v="158"/>
    <s v="BU3"/>
    <n v="29501003"/>
    <n v="81"/>
    <s v="BU3"/>
    <n v="29501003"/>
    <n v="158"/>
    <n v="81"/>
    <d v="2021-10-29T00:00:00"/>
    <m/>
    <m/>
    <s v="ABS CHED-PF-KRÄUK gemis"/>
  </r>
  <r>
    <s v="BU3"/>
    <n v="158"/>
    <d v="2021-10-29T00:00:00"/>
    <s v="Offen ungeschält ABS"/>
    <x v="30"/>
    <s v="Linienbezogen"/>
    <s v="gemischtes Produkt"/>
    <s v="-"/>
    <n v="43"/>
    <s v="Produkte"/>
    <s v="BUs"/>
    <s v="Symptome"/>
    <n v="158"/>
    <s v="BU3"/>
    <n v="29501003"/>
    <n v="81"/>
    <s v="BU3"/>
    <n v="29501003"/>
    <n v="158"/>
    <n v="81"/>
    <d v="2021-10-29T00:00:00"/>
    <m/>
    <m/>
    <s v="ABS CHED-PF-KRÄUK gemis"/>
  </r>
  <r>
    <s v="BU4"/>
    <n v="20"/>
    <d v="2021-10-29T00:00:00"/>
    <s v="Offen ungeschält ABS"/>
    <x v="70"/>
    <s v="keinen Verwendungszweck"/>
    <s v="keinen Verwendungszweck"/>
    <s v="-"/>
    <n v="43"/>
    <s v="Produkte"/>
    <s v="BUs"/>
    <s v="Symptome"/>
    <n v="30"/>
    <s v="BU4"/>
    <n v="29501029"/>
    <n v="61"/>
    <s v="BU4"/>
    <n v="29501029"/>
    <n v="20"/>
    <n v="61"/>
    <d v="2021-10-29T00:00:00"/>
    <m/>
    <m/>
    <s v="ABS BRUSCHETTA"/>
  </r>
  <r>
    <s v="BU3"/>
    <n v="38"/>
    <d v="2021-10-29T00:00:00"/>
    <s v="Offen ungeschält ABS"/>
    <x v="18"/>
    <s v="Rest"/>
    <s v="Schmutz"/>
    <s v="-"/>
    <n v="43"/>
    <s v="Produkte"/>
    <s v="BUs"/>
    <s v="Symptome"/>
    <n v="38"/>
    <s v="Bu3"/>
    <n v="29501032"/>
    <n v="42"/>
    <s v="Bu3"/>
    <n v="29501032"/>
    <n v="38"/>
    <n v="42"/>
    <d v="2021-10-29T00:00:00"/>
    <m/>
    <m/>
    <s v="ABS CHED-ROT MIT ß-CARO"/>
  </r>
  <r>
    <s v="BU3"/>
    <n v="38"/>
    <d v="2021-10-29T00:00:00"/>
    <s v="Offen ungeschält ABS"/>
    <x v="18"/>
    <s v="Rest"/>
    <s v="Schmutz"/>
    <s v="-"/>
    <n v="43"/>
    <s v="Produkte"/>
    <s v="BUs"/>
    <s v="Symptome"/>
    <n v="38"/>
    <s v="L33"/>
    <n v="29501032"/>
    <n v="42"/>
    <s v="L33"/>
    <n v="29501032"/>
    <n v="38"/>
    <n v="42"/>
    <d v="2021-10-29T00:00:00"/>
    <m/>
    <m/>
    <s v="ABS CHED-ROT MIT ß-CARO"/>
  </r>
  <r>
    <s v="BU3"/>
    <n v="14"/>
    <d v="2021-10-29T00:00:00"/>
    <s v="Offen vegan"/>
    <x v="134"/>
    <s v="keinen Verwendungszweck"/>
    <s v="VOS &gt; Einsatz (vegan)"/>
    <s v="-"/>
    <n v="43"/>
    <s v="Produkte"/>
    <s v="BUs"/>
    <s v="Symptome"/>
    <n v="7"/>
    <s v="BU3"/>
    <n v="29900003"/>
    <n v="61"/>
    <s v="BU3"/>
    <n v="29900003"/>
    <n v="14"/>
    <n v="61"/>
    <d v="2021-10-29T00:00:00"/>
    <s v="VOS &gt; Einsatz (vegan)"/>
    <m/>
    <s v="VOS VEG-SCH WÜRZIG"/>
  </r>
  <r>
    <s v="BU1"/>
    <n v="20.399999999999999"/>
    <d v="2021-10-29T00:00:00"/>
    <s v="-"/>
    <x v="294"/>
    <s v="Rest"/>
    <s v="Metall"/>
    <s v="-"/>
    <n v="43"/>
    <s v="Produkte"/>
    <s v="BUs"/>
    <s v="Symptome"/>
    <s v="0"/>
    <n v="3020"/>
    <n v="31000022"/>
    <n v="40"/>
    <n v="3020"/>
    <n v="31000022"/>
    <n v="20.399999999999999"/>
    <n v="40"/>
    <d v="2021-10-29T00:00:00"/>
    <m/>
    <m/>
    <n v="31000022"/>
  </r>
  <r>
    <s v="BU1"/>
    <n v="20.399999999999999"/>
    <d v="2021-10-29T00:00:00"/>
    <s v="HF-Wurst Vegan"/>
    <x v="196"/>
    <s v="Linienbezogen"/>
    <s v="Füllkopf tropft (vegan)"/>
    <s v="-"/>
    <n v="43"/>
    <s v="Produkte"/>
    <s v="BUs"/>
    <s v="Symptome"/>
    <n v="366.99191999999994"/>
    <n v="3010"/>
    <n v="31900002"/>
    <n v="20"/>
    <n v="3010"/>
    <n v="31900002"/>
    <n v="20.399999999999999"/>
    <n v="20"/>
    <d v="2021-10-29T00:00:00"/>
    <m/>
    <m/>
    <s v="VEG-SCH WÜRZIG  7,2KG"/>
  </r>
  <r>
    <s v="BU1"/>
    <n v="61.3"/>
    <d v="2021-10-29T00:00:00"/>
    <s v="Räucherwürste"/>
    <x v="99"/>
    <s v="Linienbezogen"/>
    <s v="Clip gerissen"/>
    <s v="-"/>
    <n v="43"/>
    <s v="Produkte"/>
    <s v="BUs"/>
    <s v="Symptome"/>
    <s v="0"/>
    <n v="3020"/>
    <n v="32000106"/>
    <n v="31"/>
    <n v="3020"/>
    <n v="32000106"/>
    <n v="61.3"/>
    <n v="31"/>
    <d v="2021-10-29T00:00:00"/>
    <m/>
    <m/>
    <s v="GRW SCHI-NAT 7,2GK NEUE"/>
  </r>
  <r>
    <s v="BU3"/>
    <n v="556"/>
    <d v="2021-10-29T00:00:00"/>
    <s v="Vakuumierter VOS vegan"/>
    <x v="11"/>
    <s v="keinen Verwendungszweck"/>
    <s v="VOS &gt; Einsatz (vegan)"/>
    <s v="-"/>
    <n v="43"/>
    <s v="Produkte"/>
    <s v="BUs"/>
    <s v="Symptome"/>
    <n v="285.78399999999999"/>
    <s v="BU3"/>
    <n v="49900002"/>
    <n v="61"/>
    <s v="BU3"/>
    <n v="49900002"/>
    <n v="556"/>
    <n v="61"/>
    <d v="2021-10-29T00:00:00"/>
    <s v="VOS &gt; Einsatz (vegan)"/>
    <m/>
    <s v="VOS VEG-SCH-WÜRZIG-VAKU"/>
  </r>
  <r>
    <s v="BU3"/>
    <n v="284"/>
    <d v="2021-10-29T00:00:00"/>
    <s v="Vakuumierter VOS vegan"/>
    <x v="11"/>
    <s v="keinen Verwendungszweck"/>
    <s v="VOS &gt; Einsatz (vegan)"/>
    <s v="-"/>
    <n v="43"/>
    <s v="Produkte"/>
    <s v="BUs"/>
    <s v="Symptome"/>
    <n v="145.976"/>
    <s v="BU3"/>
    <n v="49900002"/>
    <n v="61"/>
    <s v="BU3"/>
    <n v="49900002"/>
    <n v="284"/>
    <n v="61"/>
    <d v="2021-10-29T00:00:00"/>
    <s v="VOS &gt; Einsatz (vegan)"/>
    <m/>
    <s v="VOS VEG-SCH-WÜRZIG-VAKU"/>
  </r>
  <r>
    <s v="Rest"/>
    <n v="9.8000000000000007"/>
    <d v="2021-10-29T00:00:00"/>
    <s v="Rest"/>
    <x v="258"/>
    <s v="Qualitätssicherung"/>
    <s v="Sensorik"/>
    <s v="-"/>
    <n v="43"/>
    <s v="Produkte"/>
    <s v="BUs"/>
    <s v="Symptome"/>
    <s v="0"/>
    <s v="QM"/>
    <s v="-"/>
    <n v="74"/>
    <s v="QM"/>
    <s v="-"/>
    <n v="9.8000000000000007"/>
    <n v="74"/>
    <d v="2021-10-29T00:00:00"/>
    <m/>
    <m/>
    <s v="-"/>
  </r>
  <r>
    <s v="Rest"/>
    <n v="20"/>
    <d v="2021-10-29T00:00:00"/>
    <s v="Rest"/>
    <x v="258"/>
    <s v="Qualitätssicherung"/>
    <s v="Muster"/>
    <s v="-"/>
    <n v="43"/>
    <s v="Produkte"/>
    <s v="BUs"/>
    <s v="Symptome"/>
    <s v="0"/>
    <s v="Labor"/>
    <s v="-"/>
    <n v="72"/>
    <s v="Labor"/>
    <s v="-"/>
    <n v="20"/>
    <n v="72"/>
    <d v="2021-10-29T00:00:00"/>
    <m/>
    <m/>
    <s v="-"/>
  </r>
  <r>
    <s v="BU1"/>
    <n v="81.8"/>
    <d v="2021-10-29T00:00:00"/>
    <s v="-"/>
    <x v="23"/>
    <s v="Linienbezogen"/>
    <s v="Maschinenabfall"/>
    <s v="-"/>
    <n v="43"/>
    <s v="Produkte"/>
    <s v="BUs"/>
    <s v="Symptome"/>
    <s v="0"/>
    <s v="Abfüllung"/>
    <s v="Maschinenabfall"/>
    <n v="30"/>
    <s v="Abfüllung"/>
    <s v="Maschinenabfall"/>
    <n v="81.8"/>
    <n v="30"/>
    <d v="2021-10-29T00:00:00"/>
    <m/>
    <m/>
    <s v="Maschinenabfall"/>
  </r>
  <r>
    <s v="BU3"/>
    <n v="51.2"/>
    <d v="2021-10-29T00:00:00"/>
    <s v="-"/>
    <x v="23"/>
    <s v="Linienbezogen"/>
    <s v="Maschinenabfall"/>
    <s v="-"/>
    <n v="43"/>
    <s v="Produkte"/>
    <s v="BUs"/>
    <s v="Symptome"/>
    <s v="0"/>
    <s v="L33"/>
    <s v="Maschinenabfall"/>
    <n v="30"/>
    <s v="L33"/>
    <s v="Maschinenabfall"/>
    <n v="51.2"/>
    <n v="30"/>
    <d v="2021-10-29T00:00:00"/>
    <m/>
    <m/>
    <s v="Maschinenabfall"/>
  </r>
  <r>
    <s v="Rest"/>
    <n v="2.4"/>
    <d v="2021-10-29T00:00:00"/>
    <s v="Rest"/>
    <x v="258"/>
    <s v="Qualitätssicherung"/>
    <s v="Sensorik"/>
    <s v="-"/>
    <n v="43"/>
    <s v="Produkte"/>
    <s v="BUs"/>
    <s v="Symptome"/>
    <s v="0"/>
    <s v="Labor"/>
    <s v="-"/>
    <n v="74"/>
    <s v="Labor"/>
    <s v="-"/>
    <n v="2.4"/>
    <n v="74"/>
    <d v="2021-10-29T00:00:00"/>
    <m/>
    <m/>
    <s v="-"/>
  </r>
  <r>
    <s v="Rest"/>
    <n v="16"/>
    <d v="2021-10-29T00:00:00"/>
    <s v="Rest"/>
    <x v="258"/>
    <s v="Qualitätssicherung"/>
    <s v="Sensorik"/>
    <s v="-"/>
    <n v="43"/>
    <s v="Produkte"/>
    <s v="BUs"/>
    <s v="Symptome"/>
    <s v="0"/>
    <s v="QM"/>
    <s v="-"/>
    <n v="74"/>
    <s v="QM"/>
    <s v="-"/>
    <n v="16"/>
    <n v="74"/>
    <d v="2021-10-29T00:00:00"/>
    <m/>
    <m/>
    <s v="-"/>
  </r>
  <r>
    <s v="Rest"/>
    <n v="66"/>
    <d v="2021-10-29T00:00:00"/>
    <s v="Rest"/>
    <x v="258"/>
    <s v="Qualitätssicherung"/>
    <s v="Laborproben"/>
    <s v="-"/>
    <n v="43"/>
    <s v="Produkte"/>
    <s v="BUs"/>
    <s v="Symptome"/>
    <s v="0"/>
    <s v="Labor"/>
    <s v="-"/>
    <n v="73"/>
    <s v="Labor"/>
    <s v="-"/>
    <n v="66"/>
    <n v="73"/>
    <d v="2021-10-29T00:00:00"/>
    <m/>
    <m/>
    <s v="-"/>
  </r>
  <r>
    <s v="BU3"/>
    <n v="285"/>
    <d v="2021-10-29T00:00:00"/>
    <s v="-"/>
    <x v="23"/>
    <s v="Linienbezogen"/>
    <s v="Maschinenabfall"/>
    <s v="-"/>
    <n v="43"/>
    <s v="Produkte"/>
    <s v="BUs"/>
    <s v="Symptome"/>
    <s v="0"/>
    <s v="BU3"/>
    <s v="Maschinenabfall"/>
    <n v="30"/>
    <s v="BU3"/>
    <s v="Maschinenabfall"/>
    <n v="285"/>
    <n v="30"/>
    <d v="2021-10-29T00:00:00"/>
    <m/>
    <m/>
    <s v="Maschinenabfall"/>
  </r>
  <r>
    <s v="Rest"/>
    <n v="3.8"/>
    <d v="2021-10-29T00:00:00"/>
    <s v="Rest"/>
    <x v="258"/>
    <s v="Qualitätssicherung"/>
    <s v="Sensorik"/>
    <s v="-"/>
    <n v="43"/>
    <s v="Produkte"/>
    <s v="BUs"/>
    <s v="Symptome"/>
    <s v="0"/>
    <s v="Labor"/>
    <s v="-"/>
    <n v="74"/>
    <s v="Labor"/>
    <s v="-"/>
    <n v="3.8"/>
    <n v="74"/>
    <d v="2021-10-29T00:00:00"/>
    <m/>
    <m/>
    <s v="-"/>
  </r>
  <r>
    <s v="BU3"/>
    <n v="22"/>
    <d v="2021-10-29T00:00:00"/>
    <s v="-"/>
    <x v="23"/>
    <s v="Linienbezogen"/>
    <s v="Maschinenabfall"/>
    <s v="-"/>
    <n v="43"/>
    <s v="Produkte"/>
    <s v="BUs"/>
    <s v="Symptome"/>
    <s v="0"/>
    <s v="L9"/>
    <s v="Maschinenabfall"/>
    <n v="30"/>
    <s v="L9"/>
    <s v="Maschinenabfall"/>
    <n v="22"/>
    <n v="30"/>
    <d v="2021-10-29T00:00:00"/>
    <m/>
    <m/>
    <s v="Maschinenabfall"/>
  </r>
  <r>
    <s v="BU3"/>
    <n v="18"/>
    <d v="2021-10-29T00:00:00"/>
    <s v="-"/>
    <x v="23"/>
    <s v="Linienbezogen"/>
    <s v="Maschinenabfall"/>
    <s v="-"/>
    <n v="43"/>
    <s v="Produkte"/>
    <s v="BUs"/>
    <s v="Symptome"/>
    <s v="0"/>
    <s v="L1"/>
    <s v="Maschinenabfall"/>
    <n v="30"/>
    <s v="L1"/>
    <s v="Maschinenabfall"/>
    <n v="18"/>
    <n v="30"/>
    <d v="2021-10-29T00:00:00"/>
    <m/>
    <m/>
    <s v="Maschinenabfall"/>
  </r>
  <r>
    <s v="BU3"/>
    <n v="24.5"/>
    <d v="2021-10-29T00:00:00"/>
    <s v="ABS"/>
    <x v="238"/>
    <s v="Linienbezogen"/>
    <s v="Maschinenabfall"/>
    <s v="-"/>
    <n v="43"/>
    <s v="Produkte"/>
    <s v="BUs"/>
    <s v="Symptome"/>
    <s v="0"/>
    <s v="L35"/>
    <s v="Würfel"/>
    <n v="30"/>
    <s v="L35"/>
    <s v="Würfel"/>
    <n v="24.5"/>
    <n v="30"/>
    <d v="2021-10-29T00:00:00"/>
    <m/>
    <m/>
    <s v="Würfel"/>
  </r>
  <r>
    <s v="BU1"/>
    <n v="30"/>
    <d v="2021-10-30T00:00:00"/>
    <s v="-"/>
    <x v="23"/>
    <s v="Linienbezogen"/>
    <s v="Maschinenabfall"/>
    <s v="-"/>
    <n v="43"/>
    <s v="Produkte"/>
    <s v="BUs"/>
    <s v="Symptome"/>
    <s v="0"/>
    <s v="RWV"/>
    <s v="Maschinenabfall"/>
    <n v="30"/>
    <s v="RWV"/>
    <s v="Maschinenabfall"/>
    <n v="30"/>
    <n v="30"/>
    <d v="2021-10-30T00:00:00"/>
    <m/>
    <m/>
    <s v="Maschinenabfall"/>
  </r>
  <r>
    <s v="BU1"/>
    <n v="25"/>
    <d v="2021-11-02T00:00:00"/>
    <s v="Offen geschält RW"/>
    <x v="295"/>
    <s v="Rest"/>
    <s v="geschälte Rinde"/>
    <s v="-"/>
    <n v="44"/>
    <s v="Produkte"/>
    <s v="BUs"/>
    <s v="Symptome"/>
    <s v="0"/>
    <s v="RWV"/>
    <n v="23500368"/>
    <n v="60"/>
    <s v="RWV"/>
    <n v="23500368"/>
    <n v="25"/>
    <n v="60"/>
    <d v="2021-11-02T00:00:00"/>
    <m/>
    <m/>
    <s v="RW NATUR-ALD-SCHÄLEN"/>
  </r>
  <r>
    <s v="BU1"/>
    <n v="10"/>
    <d v="2021-11-02T00:00:00"/>
    <s v="Offen geschält RW"/>
    <x v="296"/>
    <s v="Rest"/>
    <s v="geschälte Rinde"/>
    <s v="-"/>
    <n v="44"/>
    <s v="Produkte"/>
    <s v="BUs"/>
    <s v="Symptome"/>
    <s v="0"/>
    <s v="RWV"/>
    <n v="23500374"/>
    <n v="60"/>
    <s v="RWV"/>
    <n v="23500374"/>
    <n v="10"/>
    <n v="60"/>
    <d v="2021-11-02T00:00:00"/>
    <m/>
    <m/>
    <s v="RW CHILI-ALD SCHÄLEN"/>
  </r>
  <r>
    <s v="BU3"/>
    <n v="276"/>
    <d v="2021-11-02T00:00:00"/>
    <s v="Offen ungeschält VOS"/>
    <x v="173"/>
    <s v="Schimmel"/>
    <s v="kein VOS in England, VS-Würste keine Produktion"/>
    <s v="-"/>
    <n v="44"/>
    <s v="Produkte"/>
    <s v="BUs"/>
    <s v="Symptome"/>
    <n v="138"/>
    <s v="Bu3"/>
    <n v="29500613"/>
    <n v="12"/>
    <s v="Bu3"/>
    <n v="29500613"/>
    <n v="276"/>
    <n v="12"/>
    <d v="2021-11-02T00:00:00"/>
    <s v="kein VOS in England, VS-Würste keine Produktion"/>
    <m/>
    <s v="VOS Räucher extra natri"/>
  </r>
  <r>
    <s v="BU3"/>
    <n v="453"/>
    <d v="2021-11-02T00:00:00"/>
    <s v="Offen ungeschält VOS"/>
    <x v="143"/>
    <s v="Schimmel"/>
    <s v="VOS &gt; Einsatz"/>
    <s v="-"/>
    <n v="44"/>
    <s v="Produkte"/>
    <s v="BUs"/>
    <s v="Symptome"/>
    <n v="226.5"/>
    <s v="BU3"/>
    <n v="29500622"/>
    <n v="12"/>
    <s v="BU3"/>
    <n v="29500622"/>
    <n v="453"/>
    <n v="12"/>
    <d v="2021-11-02T00:00:00"/>
    <s v="VOS &gt; Einsatz"/>
    <m/>
    <s v="VOS GRW Natur 45% OGT"/>
  </r>
  <r>
    <s v="BU3"/>
    <n v="90"/>
    <d v="2021-11-02T00:00:00"/>
    <s v="Offen ungeschält ABS"/>
    <x v="30"/>
    <s v="Linienbezogen"/>
    <s v="gemischtes Produkt"/>
    <s v="-"/>
    <n v="44"/>
    <s v="Produkte"/>
    <s v="BUs"/>
    <s v="Symptome"/>
    <n v="90"/>
    <s v="BU3"/>
    <n v="29501003"/>
    <n v="81"/>
    <s v="BU3"/>
    <n v="29501003"/>
    <n v="90"/>
    <n v="81"/>
    <d v="2021-11-02T00:00:00"/>
    <m/>
    <m/>
    <s v="ABS CHED-PF-KRÄUK gemis"/>
  </r>
  <r>
    <s v="BU3"/>
    <n v="150"/>
    <d v="2021-11-02T00:00:00"/>
    <s v="Offen ungeschält ABS"/>
    <x v="18"/>
    <s v="Rest"/>
    <s v="Schmutz"/>
    <s v="-"/>
    <n v="44"/>
    <s v="Produkte"/>
    <s v="BUs"/>
    <s v="Symptome"/>
    <n v="150"/>
    <s v="BU3"/>
    <n v="29501032"/>
    <n v="42"/>
    <s v="BU3"/>
    <n v="29501032"/>
    <n v="150"/>
    <n v="42"/>
    <d v="2021-11-02T00:00:00"/>
    <m/>
    <m/>
    <s v="ABS CHED-ROT MIT ß-CARO"/>
  </r>
  <r>
    <s v="BU3"/>
    <n v="308"/>
    <d v="2021-11-02T00:00:00"/>
    <s v="Offen ungeschält VOS"/>
    <x v="33"/>
    <s v="Schimmel"/>
    <s v="VOS &gt; Einsatz"/>
    <s v="-"/>
    <n v="44"/>
    <s v="Produkte"/>
    <s v="BUs"/>
    <s v="Symptome"/>
    <n v="154"/>
    <s v="BU3"/>
    <n v="29501055"/>
    <n v="12"/>
    <s v="BU3"/>
    <n v="29501055"/>
    <n v="308"/>
    <n v="12"/>
    <d v="2021-11-02T00:00:00"/>
    <s v="VOS &gt; Einsatz"/>
    <m/>
    <s v="VOS RW BUN-PF"/>
  </r>
  <r>
    <s v="BU3"/>
    <n v="334"/>
    <d v="2021-11-02T00:00:00"/>
    <s v="Offen ungeschält VOS"/>
    <x v="297"/>
    <s v="Schimmel"/>
    <s v="kein VOS in England, VS-Würste keine Produktion"/>
    <s v="-"/>
    <n v="44"/>
    <s v="Produkte"/>
    <s v="BUs"/>
    <s v="Symptome"/>
    <n v="167"/>
    <s v="BU3"/>
    <n v="29501058"/>
    <n v="12"/>
    <s v="BU3"/>
    <n v="29501058"/>
    <n v="334"/>
    <n v="12"/>
    <d v="2021-11-02T00:00:00"/>
    <s v="kein VOS in England, VS-Würste keine Produktion"/>
    <m/>
    <s v="VOS GRW SCHI-NATRIUMARM"/>
  </r>
  <r>
    <s v="Verkauf"/>
    <n v="258"/>
    <d v="2021-11-02T00:00:00"/>
    <s v="Offen Endstücke"/>
    <x v="36"/>
    <s v="Schimmel"/>
    <s v="VOS &gt; Einsatz"/>
    <s v="-"/>
    <n v="44"/>
    <s v="Produkte"/>
    <s v="BUs"/>
    <s v="Symptome"/>
    <n v="129"/>
    <s v="Verkauf"/>
    <n v="29501070"/>
    <n v="12"/>
    <s v="Verkauf"/>
    <n v="29501070"/>
    <n v="258"/>
    <n v="12"/>
    <d v="2021-11-02T00:00:00"/>
    <s v="VOS &gt; Einsatz"/>
    <m/>
    <s v="VOS GRW-SCHI-NAT ENDSTÜ"/>
  </r>
  <r>
    <s v="Verkauf"/>
    <n v="198"/>
    <d v="2021-11-02T00:00:00"/>
    <s v="Offen Zipfel"/>
    <x v="160"/>
    <s v="Schimmel"/>
    <s v="VOS &gt; Einsatz"/>
    <s v="-"/>
    <n v="44"/>
    <s v="Produkte"/>
    <s v="BUs"/>
    <s v="Symptome"/>
    <n v="99"/>
    <s v="Verkauf"/>
    <n v="29501074"/>
    <n v="12"/>
    <s v="Verkauf"/>
    <n v="29501074"/>
    <n v="198"/>
    <n v="12"/>
    <d v="2021-11-02T00:00:00"/>
    <s v="VOS &gt; Einsatz"/>
    <m/>
    <s v="VOS GRW-KRÄU-ZIPFEL"/>
  </r>
  <r>
    <s v="BU1"/>
    <n v="20"/>
    <d v="2021-11-02T00:00:00"/>
    <s v="HF-Wurst Vegan"/>
    <x v="200"/>
    <s v="Linienbezogen"/>
    <s v="Füllkopf tropft (vegan)"/>
    <s v="-"/>
    <n v="44"/>
    <s v="Produkte"/>
    <s v="BUs"/>
    <s v="Symptome"/>
    <s v="0"/>
    <n v="3100"/>
    <n v="31900001"/>
    <n v="20"/>
    <n v="3100"/>
    <n v="31900001"/>
    <n v="20"/>
    <n v="20"/>
    <d v="2021-11-02T00:00:00"/>
    <m/>
    <m/>
    <s v="VEG-SCH MILD 7,2KG"/>
  </r>
  <r>
    <s v="BU1"/>
    <n v="20"/>
    <d v="2021-11-02T00:00:00"/>
    <s v="Räucherwürste"/>
    <x v="298"/>
    <s v="Linienbezogen"/>
    <s v="Darm geplatzt"/>
    <s v="-"/>
    <n v="44"/>
    <s v="Produkte"/>
    <s v="BUs"/>
    <s v="Symptome"/>
    <s v="0"/>
    <s v="HN848"/>
    <n v="32000053"/>
    <n v="34"/>
    <s v="HN848"/>
    <n v="32000053"/>
    <n v="20"/>
    <n v="34"/>
    <d v="2021-11-02T00:00:00"/>
    <m/>
    <m/>
    <s v="RW EX-NAT-FUTURA 6,1KG"/>
  </r>
  <r>
    <s v="BU1"/>
    <n v="90"/>
    <d v="2021-11-02T00:00:00"/>
    <s v="Rest"/>
    <x v="258"/>
    <s v="Schimmel"/>
    <s v="keine Verarbeitung"/>
    <s v="-"/>
    <n v="44"/>
    <s v="Produkte"/>
    <s v="BUs"/>
    <s v="Symptome"/>
    <s v="0"/>
    <s v="Schmelze"/>
    <s v="-"/>
    <n v="12"/>
    <s v="Schmelze"/>
    <s v="-"/>
    <n v="90"/>
    <n v="12"/>
    <d v="2021-11-02T00:00:00"/>
    <s v="keine Verarbeitung"/>
    <m/>
    <s v="-"/>
  </r>
  <r>
    <s v="BU1"/>
    <n v="156"/>
    <d v="2021-11-02T00:00:00"/>
    <s v="Rest"/>
    <x v="258"/>
    <s v="Schimmel"/>
    <s v="keine Verarbeitung"/>
    <s v="-"/>
    <n v="44"/>
    <s v="Produkte"/>
    <s v="BUs"/>
    <s v="Symptome"/>
    <s v="0"/>
    <s v="Schmelze"/>
    <s v="-"/>
    <n v="12"/>
    <s v="Schmelze"/>
    <s v="-"/>
    <n v="156"/>
    <n v="12"/>
    <d v="2021-11-02T00:00:00"/>
    <s v="keine Verarbeitung"/>
    <m/>
    <s v="-"/>
  </r>
  <r>
    <s v="BU1"/>
    <n v="40"/>
    <d v="2021-11-02T00:00:00"/>
    <s v="Rest"/>
    <x v="258"/>
    <s v="Linienbezogen"/>
    <s v="Reinigung"/>
    <s v="-"/>
    <n v="44"/>
    <s v="Produkte"/>
    <s v="BUs"/>
    <s v="Symptome"/>
    <s v="0"/>
    <n v="3020"/>
    <s v="-"/>
    <n v="10"/>
    <n v="3020"/>
    <s v="-"/>
    <n v="40"/>
    <n v="10"/>
    <d v="2021-11-02T00:00:00"/>
    <m/>
    <m/>
    <s v="-"/>
  </r>
  <r>
    <s v="BU2"/>
    <n v="70"/>
    <d v="2021-11-02T00:00:00"/>
    <s v="-"/>
    <x v="23"/>
    <s v="Linienbezogen"/>
    <s v="Maschinenabfall"/>
    <s v="-"/>
    <n v="44"/>
    <s v="Produkte"/>
    <s v="BUs"/>
    <s v="Symptome"/>
    <s v="0"/>
    <s v="BU2"/>
    <s v="Maschinenabfall"/>
    <n v="30"/>
    <s v="BU2"/>
    <s v="Maschinenabfall"/>
    <n v="70"/>
    <n v="30"/>
    <d v="2021-11-02T00:00:00"/>
    <m/>
    <m/>
    <s v="Maschinenabfall"/>
  </r>
  <r>
    <s v="BU4"/>
    <n v="17"/>
    <d v="2021-11-02T00:00:00"/>
    <s v="-"/>
    <x v="23"/>
    <s v="Linienbezogen"/>
    <s v="Maschinenabfall"/>
    <s v="-"/>
    <n v="44"/>
    <s v="Produkte"/>
    <s v="BUs"/>
    <s v="Symptome"/>
    <s v="0"/>
    <s v="BU4"/>
    <s v="Maschinenabfall"/>
    <n v="30"/>
    <s v="BU4"/>
    <s v="Maschinenabfall"/>
    <n v="17"/>
    <n v="30"/>
    <d v="2021-11-02T00:00:00"/>
    <m/>
    <m/>
    <s v="Maschinenabfall"/>
  </r>
  <r>
    <s v="BU1"/>
    <n v="20"/>
    <d v="2021-11-02T00:00:00"/>
    <s v="Rest"/>
    <x v="258"/>
    <s v="Linienbezogen"/>
    <s v="Clip gerissen"/>
    <s v="-"/>
    <n v="44"/>
    <s v="Produkte"/>
    <s v="BUs"/>
    <s v="Symptome"/>
    <s v="0"/>
    <n v="3020"/>
    <s v="-"/>
    <n v="31"/>
    <n v="3020"/>
    <s v="-"/>
    <n v="20"/>
    <n v="31"/>
    <d v="2021-11-02T00:00:00"/>
    <m/>
    <m/>
    <s v="-"/>
  </r>
  <r>
    <s v="BU1"/>
    <n v="20"/>
    <d v="2021-11-02T00:00:00"/>
    <s v="Rest"/>
    <x v="258"/>
    <s v="Rest"/>
    <s v="Metall"/>
    <s v="-"/>
    <n v="44"/>
    <s v="Produkte"/>
    <s v="BUs"/>
    <s v="Symptome"/>
    <s v="0"/>
    <n v="3020"/>
    <s v="-"/>
    <n v="40"/>
    <n v="3020"/>
    <s v="-"/>
    <n v="20"/>
    <n v="40"/>
    <d v="2021-11-02T00:00:00"/>
    <m/>
    <m/>
    <s v="-"/>
  </r>
  <r>
    <s v="BU1"/>
    <n v="80"/>
    <d v="2021-11-02T00:00:00"/>
    <s v="-"/>
    <x v="23"/>
    <s v="Linienbezogen"/>
    <s v="Maschinenabfall"/>
    <s v="-"/>
    <n v="44"/>
    <s v="Produkte"/>
    <s v="BUs"/>
    <s v="Symptome"/>
    <s v="0"/>
    <s v="Abfüllung"/>
    <s v="Maschinenabfall"/>
    <n v="30"/>
    <s v="Abfüllung"/>
    <s v="Maschinenabfall"/>
    <n v="80"/>
    <n v="30"/>
    <d v="2021-11-02T00:00:00"/>
    <m/>
    <m/>
    <s v="Maschinenabfall"/>
  </r>
  <r>
    <s v="Rest"/>
    <n v="7.4"/>
    <d v="2021-11-02T00:00:00"/>
    <s v="Rest"/>
    <x v="258"/>
    <s v="Qualitätssicherung"/>
    <s v="Sensorik"/>
    <s v="-"/>
    <n v="44"/>
    <s v="Produkte"/>
    <s v="BUs"/>
    <s v="Symptome"/>
    <s v="0"/>
    <s v="Labor"/>
    <s v="-"/>
    <n v="74"/>
    <s v="Labor"/>
    <s v="-"/>
    <n v="7.4"/>
    <n v="74"/>
    <d v="2021-11-02T00:00:00"/>
    <m/>
    <m/>
    <s v="-"/>
  </r>
  <r>
    <s v="BU3"/>
    <n v="18"/>
    <d v="2021-11-02T00:00:00"/>
    <s v="-"/>
    <x v="23"/>
    <s v="Linienbezogen"/>
    <s v="Maschinenabfall"/>
    <s v="-"/>
    <n v="44"/>
    <s v="Produkte"/>
    <s v="BUs"/>
    <s v="Symptome"/>
    <s v="0"/>
    <s v="BU3"/>
    <s v="Maschinenabfall"/>
    <n v="30"/>
    <s v="BU3"/>
    <s v="Maschinenabfall"/>
    <n v="18"/>
    <n v="30"/>
    <d v="2021-11-02T00:00:00"/>
    <m/>
    <m/>
    <s v="Maschinenabfall"/>
  </r>
  <r>
    <s v="Rest"/>
    <n v="7"/>
    <d v="2021-11-02T00:00:00"/>
    <s v="Rest"/>
    <x v="258"/>
    <s v="Qualitätssicherung"/>
    <s v="Sensorik"/>
    <s v="-"/>
    <n v="44"/>
    <s v="Produkte"/>
    <s v="BUs"/>
    <s v="Symptome"/>
    <s v="0"/>
    <s v="Labor"/>
    <s v="-"/>
    <n v="74"/>
    <s v="Labor"/>
    <s v="-"/>
    <n v="7"/>
    <n v="74"/>
    <d v="2021-11-02T00:00:00"/>
    <m/>
    <m/>
    <s v="-"/>
  </r>
  <r>
    <s v="BU1"/>
    <n v="40"/>
    <d v="2021-11-02T00:00:00"/>
    <s v="-"/>
    <x v="284"/>
    <s v="Rest"/>
    <s v="Metall"/>
    <s v="-"/>
    <n v="44"/>
    <s v="Produkte"/>
    <s v="BUs"/>
    <s v="Symptome"/>
    <s v="0"/>
    <s v="Abfüllung"/>
    <s v="Becher"/>
    <n v="40"/>
    <s v="Abfüllung"/>
    <s v="Becher"/>
    <n v="40"/>
    <n v="40"/>
    <d v="2021-11-02T00:00:00"/>
    <m/>
    <m/>
    <s v="Becher"/>
  </r>
  <r>
    <s v="BU1"/>
    <n v="40"/>
    <d v="2021-11-03T00:00:00"/>
    <s v="Rohware"/>
    <x v="247"/>
    <s v="Linienbezogen"/>
    <s v="Darm geplatzt"/>
    <s v="-"/>
    <n v="44"/>
    <s v="Produkte"/>
    <s v="BUs"/>
    <s v="Symptome"/>
    <s v="0"/>
    <s v="HN848"/>
    <n v="24000493"/>
    <n v="34"/>
    <s v="HN848"/>
    <n v="24000493"/>
    <n v="40"/>
    <n v="34"/>
    <d v="2021-11-03T00:00:00"/>
    <m/>
    <m/>
    <s v="Konzentrat in Würsten 1"/>
  </r>
  <r>
    <s v="BU4"/>
    <n v="3"/>
    <d v="2021-11-03T00:00:00"/>
    <s v="Offen ungeschält VOS"/>
    <x v="52"/>
    <s v="keinen Verwendungszweck"/>
    <s v="keinen Verwendungszweck"/>
    <s v="-"/>
    <n v="44"/>
    <s v="Produkte"/>
    <s v="BUs"/>
    <s v="Symptome"/>
    <n v="1.5"/>
    <s v="BU4"/>
    <n v="29500482"/>
    <n v="61"/>
    <s v="BU4"/>
    <n v="29500482"/>
    <n v="3"/>
    <n v="61"/>
    <d v="2021-11-03T00:00:00"/>
    <m/>
    <m/>
    <s v="VOS Schwarzer Pfeffer R"/>
  </r>
  <r>
    <s v="BU4"/>
    <n v="25"/>
    <d v="2021-11-03T00:00:00"/>
    <s v="Offen ungeschält VOS"/>
    <x v="52"/>
    <s v="keinen Verwendungszweck"/>
    <s v="keinen Verwendungszweck"/>
    <s v="-"/>
    <n v="44"/>
    <s v="Produkte"/>
    <s v="BUs"/>
    <s v="Symptome"/>
    <n v="12.5"/>
    <s v="BU4"/>
    <n v="29500482"/>
    <n v="61"/>
    <s v="BU4"/>
    <n v="29500482"/>
    <n v="25"/>
    <n v="61"/>
    <d v="2021-11-03T00:00:00"/>
    <m/>
    <m/>
    <s v="VOS Schwarzer Pfeffer R"/>
  </r>
  <r>
    <s v="BU4"/>
    <n v="20"/>
    <d v="2021-11-03T00:00:00"/>
    <s v="Offen ungeschält VOS"/>
    <x v="52"/>
    <s v="keinen Verwendungszweck"/>
    <s v="keinen Verwendungszweck"/>
    <s v="-"/>
    <n v="44"/>
    <s v="Produkte"/>
    <s v="BUs"/>
    <s v="Symptome"/>
    <n v="10"/>
    <s v="BU4"/>
    <n v="29500482"/>
    <n v="61"/>
    <s v="BU4"/>
    <n v="29500482"/>
    <n v="20"/>
    <n v="61"/>
    <d v="2021-11-03T00:00:00"/>
    <m/>
    <m/>
    <s v="VOS Schwarzer Pfeffer R"/>
  </r>
  <r>
    <s v="BU3"/>
    <n v="9"/>
    <d v="2021-11-03T00:00:00"/>
    <s v="Offen ungeschält VOS"/>
    <x v="43"/>
    <s v="Linienbezogen"/>
    <s v="Maschinenabfall"/>
    <s v="-"/>
    <n v="44"/>
    <s v="Produkte"/>
    <s v="BUs"/>
    <s v="Symptome"/>
    <n v="4.5"/>
    <s v="BU3"/>
    <n v="29500498"/>
    <n v="30"/>
    <s v="BU3"/>
    <n v="29500498"/>
    <n v="9"/>
    <n v="30"/>
    <d v="2021-11-03T00:00:00"/>
    <m/>
    <m/>
    <s v="VOS Räucher Natur Natri"/>
  </r>
  <r>
    <s v="BU1"/>
    <n v="18"/>
    <d v="2021-11-03T00:00:00"/>
    <s v="Offen ungeschält VOS"/>
    <x v="232"/>
    <s v="Linienbezogen"/>
    <s v="Reinigung"/>
    <s v="-"/>
    <n v="44"/>
    <s v="Produkte"/>
    <s v="BUs"/>
    <s v="Symptome"/>
    <s v="0"/>
    <s v="Schmelze"/>
    <n v="29500531"/>
    <n v="10"/>
    <s v="Schmelze"/>
    <n v="29500531"/>
    <n v="18"/>
    <n v="10"/>
    <d v="2021-11-03T00:00:00"/>
    <m/>
    <m/>
    <s v="VOS mit Walnusskonzentr"/>
  </r>
  <r>
    <s v="BU1"/>
    <n v="33"/>
    <d v="2021-11-03T00:00:00"/>
    <s v="Offen ungeschält VOS"/>
    <x v="232"/>
    <s v="Schimmel"/>
    <s v="keine Verarbeitung"/>
    <s v="-"/>
    <n v="44"/>
    <s v="Produkte"/>
    <s v="BUs"/>
    <s v="Symptome"/>
    <s v="0"/>
    <s v="RWV"/>
    <n v="29500531"/>
    <n v="12"/>
    <s v="RWV"/>
    <n v="29500531"/>
    <n v="33"/>
    <n v="12"/>
    <d v="2021-11-03T00:00:00"/>
    <s v="keine Verarbeitung"/>
    <m/>
    <s v="VOS mit Walnusskonzentr"/>
  </r>
  <r>
    <s v="BU1"/>
    <n v="13"/>
    <d v="2021-11-03T00:00:00"/>
    <s v="Offen ungeschält VOS"/>
    <x v="299"/>
    <s v="Linienbezogen"/>
    <s v="Maschinenabfall"/>
    <s v="-"/>
    <n v="44"/>
    <s v="Produkte"/>
    <s v="BUs"/>
    <s v="Symptome"/>
    <s v="0"/>
    <s v="Abfüllung"/>
    <n v="29500548"/>
    <n v="30"/>
    <s v="Abfüllung"/>
    <n v="29500548"/>
    <n v="13"/>
    <n v="30"/>
    <d v="2021-11-03T00:00:00"/>
    <m/>
    <m/>
    <s v="VOS Cheddar Paste CL oh"/>
  </r>
  <r>
    <s v="BU1"/>
    <n v="17"/>
    <d v="2021-11-03T00:00:00"/>
    <s v="Offen ungeschält VOS"/>
    <x v="300"/>
    <s v="Linienbezogen"/>
    <s v="Maschinenabfall"/>
    <s v="-"/>
    <n v="44"/>
    <s v="Produkte"/>
    <s v="BUs"/>
    <s v="Symptome"/>
    <s v="0"/>
    <s v="Abfüllung"/>
    <n v="29500599"/>
    <n v="30"/>
    <s v="Abfüllung"/>
    <n v="29500599"/>
    <n v="17"/>
    <n v="30"/>
    <d v="2021-11-03T00:00:00"/>
    <m/>
    <m/>
    <s v="VOS SKZ Emmentaler Prem"/>
  </r>
  <r>
    <s v="BU1"/>
    <n v="16"/>
    <d v="2021-11-03T00:00:00"/>
    <s v="Offen ungeschält VOS"/>
    <x v="301"/>
    <s v="Linienbezogen"/>
    <s v="Maschinenabfall"/>
    <s v="-"/>
    <n v="44"/>
    <s v="Produkte"/>
    <s v="BUs"/>
    <s v="Symptome"/>
    <s v="0"/>
    <s v="Abfüllung"/>
    <n v="29500602"/>
    <n v="30"/>
    <s v="Abfüllung"/>
    <n v="29500602"/>
    <n v="16"/>
    <n v="30"/>
    <d v="2021-11-03T00:00:00"/>
    <m/>
    <m/>
    <s v="VOS SKZ Cheddar Premium"/>
  </r>
  <r>
    <s v="BU1"/>
    <n v="15"/>
    <d v="2021-11-03T00:00:00"/>
    <s v="Offen ungeschält VOS"/>
    <x v="255"/>
    <s v="Linienbezogen"/>
    <s v="Maschinenabfall"/>
    <s v="-"/>
    <n v="44"/>
    <s v="Produkte"/>
    <s v="BUs"/>
    <s v="Symptome"/>
    <n v="7.5"/>
    <s v="Abfüllung"/>
    <n v="29500605"/>
    <n v="30"/>
    <s v="Abfüllung"/>
    <n v="29500605"/>
    <n v="15"/>
    <n v="30"/>
    <d v="2021-11-03T00:00:00"/>
    <m/>
    <m/>
    <s v="VOS SKZ Camembert für W"/>
  </r>
  <r>
    <s v="BU3"/>
    <n v="21"/>
    <d v="2021-11-03T00:00:00"/>
    <s v="Offen ungeschält VOS"/>
    <x v="44"/>
    <s v="Linienbezogen"/>
    <s v="Maschinenabfall"/>
    <s v="-"/>
    <n v="44"/>
    <s v="Produkte"/>
    <s v="BUs"/>
    <s v="Symptome"/>
    <n v="10.5"/>
    <s v="BU3"/>
    <n v="29500861"/>
    <n v="30"/>
    <s v="BU3"/>
    <n v="29500861"/>
    <n v="21"/>
    <n v="30"/>
    <d v="2021-11-03T00:00:00"/>
    <m/>
    <m/>
    <s v="VOS RW-NUSS OGT"/>
  </r>
  <r>
    <s v="BU3"/>
    <n v="21"/>
    <d v="2021-11-03T00:00:00"/>
    <s v="Offen ungeschält VOS"/>
    <x v="44"/>
    <s v="Schimmel"/>
    <s v="Schimmel"/>
    <s v="-"/>
    <n v="44"/>
    <s v="Produkte"/>
    <s v="BUs"/>
    <s v="Symptome"/>
    <n v="10.5"/>
    <s v="Bu3"/>
    <n v="29500861"/>
    <n v="12"/>
    <s v="Bu3"/>
    <n v="29500861"/>
    <n v="21"/>
    <n v="12"/>
    <d v="2021-11-03T00:00:00"/>
    <m/>
    <m/>
    <s v="VOS RW-NUSS OGT"/>
  </r>
  <r>
    <s v="BU4"/>
    <n v="4"/>
    <d v="2021-11-03T00:00:00"/>
    <s v="Offen ungeschält ABS"/>
    <x v="149"/>
    <s v="keinen Verwendungszweck"/>
    <s v="keinen Verwendungszweck"/>
    <s v="-"/>
    <n v="44"/>
    <s v="Produkte"/>
    <s v="BUs"/>
    <s v="Symptome"/>
    <n v="0.04"/>
    <s v="BU4"/>
    <n v="29500885"/>
    <n v="61"/>
    <s v="BU4"/>
    <n v="29500885"/>
    <n v="4"/>
    <n v="61"/>
    <d v="2021-11-03T00:00:00"/>
    <m/>
    <m/>
    <s v="ABS HEUBL"/>
  </r>
  <r>
    <s v="BU4"/>
    <n v="13"/>
    <d v="2021-11-03T00:00:00"/>
    <s v="Offen ungeschält ABS"/>
    <x v="149"/>
    <s v="keinen Verwendungszweck"/>
    <s v="keinen Verwendungszweck"/>
    <s v="-"/>
    <n v="44"/>
    <s v="Produkte"/>
    <s v="BUs"/>
    <s v="Symptome"/>
    <n v="0.13"/>
    <s v="BU4"/>
    <n v="29500885"/>
    <n v="61"/>
    <s v="BU4"/>
    <n v="29500885"/>
    <n v="13"/>
    <n v="61"/>
    <d v="2021-11-03T00:00:00"/>
    <m/>
    <m/>
    <s v="ABS HEUBL"/>
  </r>
  <r>
    <s v="BU4"/>
    <n v="4"/>
    <d v="2021-11-03T00:00:00"/>
    <s v="Offen ungeschält ABS"/>
    <x v="149"/>
    <s v="keinen Verwendungszweck"/>
    <s v="keinen Verwendungszweck"/>
    <s v="-"/>
    <n v="44"/>
    <s v="Produkte"/>
    <s v="BUs"/>
    <s v="Symptome"/>
    <n v="0.04"/>
    <s v="Bu4"/>
    <n v="29500885"/>
    <n v="61"/>
    <s v="Bu4"/>
    <n v="29500885"/>
    <n v="4"/>
    <n v="61"/>
    <d v="2021-11-03T00:00:00"/>
    <m/>
    <m/>
    <s v="ABS HEUBL"/>
  </r>
  <r>
    <s v="BU4"/>
    <n v="18"/>
    <d v="2021-11-03T00:00:00"/>
    <s v="Offen ungeschält ABS"/>
    <x v="59"/>
    <s v="keinen Verwendungszweck"/>
    <s v="keinen Verwendungszweck"/>
    <s v="-"/>
    <n v="44"/>
    <s v="Produkte"/>
    <s v="BUs"/>
    <s v="Symptome"/>
    <n v="27"/>
    <s v="BU4"/>
    <n v="29500886"/>
    <n v="61"/>
    <s v="BU4"/>
    <n v="29500886"/>
    <n v="18"/>
    <n v="61"/>
    <d v="2021-11-03T00:00:00"/>
    <m/>
    <m/>
    <s v="ABS MEDI-KRÄUK"/>
  </r>
  <r>
    <s v="BU4"/>
    <n v="12"/>
    <d v="2021-11-03T00:00:00"/>
    <s v="Offen ungeschält ABS"/>
    <x v="59"/>
    <s v="keinen Verwendungszweck"/>
    <s v="keinen Verwendungszweck"/>
    <s v="-"/>
    <n v="44"/>
    <s v="Produkte"/>
    <s v="BUs"/>
    <s v="Symptome"/>
    <n v="18"/>
    <s v="BU4"/>
    <n v="29500886"/>
    <n v="61"/>
    <s v="BU4"/>
    <n v="29500886"/>
    <n v="12"/>
    <n v="61"/>
    <d v="2021-11-03T00:00:00"/>
    <m/>
    <m/>
    <s v="ABS MEDI-KRÄUK"/>
  </r>
  <r>
    <s v="BU4"/>
    <n v="6"/>
    <d v="2021-11-03T00:00:00"/>
    <s v="Offen ungeschält ABS"/>
    <x v="59"/>
    <s v="keinen Verwendungszweck"/>
    <s v="keinen Verwendungszweck"/>
    <s v="-"/>
    <n v="44"/>
    <s v="Produkte"/>
    <s v="BUs"/>
    <s v="Symptome"/>
    <n v="9"/>
    <s v="Bu4"/>
    <n v="29500886"/>
    <n v="61"/>
    <s v="Bu4"/>
    <n v="29500886"/>
    <n v="6"/>
    <n v="61"/>
    <d v="2021-11-03T00:00:00"/>
    <m/>
    <m/>
    <s v="ABS MEDI-KRÄUK"/>
  </r>
  <r>
    <s v="BU4"/>
    <n v="26"/>
    <d v="2021-11-03T00:00:00"/>
    <s v="Offen ungeschält ABS"/>
    <x v="59"/>
    <s v="keinen Verwendungszweck"/>
    <s v="keinen Verwendungszweck"/>
    <s v="-"/>
    <n v="44"/>
    <s v="Produkte"/>
    <s v="BUs"/>
    <s v="Symptome"/>
    <n v="39"/>
    <s v="Bu4"/>
    <n v="29500886"/>
    <n v="61"/>
    <s v="Bu4"/>
    <n v="29500886"/>
    <n v="26"/>
    <n v="61"/>
    <d v="2021-11-03T00:00:00"/>
    <m/>
    <m/>
    <s v="ABS MEDI-KRÄUK"/>
  </r>
  <r>
    <s v="BU4"/>
    <n v="3"/>
    <d v="2021-11-03T00:00:00"/>
    <s v="Offen ungeschält ABS"/>
    <x v="60"/>
    <s v="keinen Verwendungszweck"/>
    <s v="keinen Verwendungszweck"/>
    <s v="-"/>
    <n v="44"/>
    <s v="Produkte"/>
    <s v="BUs"/>
    <s v="Symptome"/>
    <n v="6"/>
    <s v="Bu4"/>
    <n v="29500891"/>
    <n v="61"/>
    <s v="Bu4"/>
    <n v="29500891"/>
    <n v="3"/>
    <n v="61"/>
    <d v="2021-11-03T00:00:00"/>
    <m/>
    <m/>
    <s v="ABS PECO"/>
  </r>
  <r>
    <s v="BU4"/>
    <n v="13"/>
    <d v="2021-11-03T00:00:00"/>
    <s v="Offen ungeschält ABS"/>
    <x v="63"/>
    <s v="keinen Verwendungszweck"/>
    <s v="keinen Verwendungszweck"/>
    <s v="-"/>
    <n v="44"/>
    <s v="Produkte"/>
    <s v="BUs"/>
    <s v="Symptome"/>
    <n v="0.13"/>
    <s v="Bu4"/>
    <n v="29500904"/>
    <n v="61"/>
    <s v="Bu4"/>
    <n v="29500904"/>
    <n v="13"/>
    <n v="61"/>
    <d v="2021-11-03T00:00:00"/>
    <m/>
    <m/>
    <s v="ABS TI-AD"/>
  </r>
  <r>
    <s v="BU4"/>
    <n v="7"/>
    <d v="2021-11-03T00:00:00"/>
    <s v="Offen ungeschält ABS"/>
    <x v="104"/>
    <s v="keinen Verwendungszweck"/>
    <s v="keinen Verwendungszweck"/>
    <s v="-"/>
    <n v="44"/>
    <s v="Produkte"/>
    <s v="BUs"/>
    <s v="Symptome"/>
    <n v="7.0000000000000007E-2"/>
    <s v="Bu4"/>
    <n v="29500910"/>
    <n v="61"/>
    <s v="Bu4"/>
    <n v="29500910"/>
    <n v="7"/>
    <n v="61"/>
    <d v="2021-11-03T00:00:00"/>
    <m/>
    <m/>
    <s v="ABS Unser Blütenkäse"/>
  </r>
  <r>
    <s v="BU4"/>
    <n v="14"/>
    <d v="2021-11-03T00:00:00"/>
    <s v="Offen ungeschält ABS"/>
    <x v="104"/>
    <s v="keinen Verwendungszweck"/>
    <s v="keinen Verwendungszweck"/>
    <s v="-"/>
    <n v="44"/>
    <s v="Produkte"/>
    <s v="BUs"/>
    <s v="Symptome"/>
    <n v="0.14000000000000001"/>
    <s v="Bu4"/>
    <n v="29500910"/>
    <n v="61"/>
    <s v="Bu4"/>
    <n v="29500910"/>
    <n v="14"/>
    <n v="61"/>
    <d v="2021-11-03T00:00:00"/>
    <m/>
    <m/>
    <s v="ABS Unser Blütenkäse"/>
  </r>
  <r>
    <s v="BU4"/>
    <n v="2"/>
    <d v="2021-11-03T00:00:00"/>
    <s v="Offen ungeschält ABS"/>
    <x v="104"/>
    <s v="keinen Verwendungszweck"/>
    <s v="keinen Verwendungszweck"/>
    <s v="-"/>
    <n v="44"/>
    <s v="Produkte"/>
    <s v="BUs"/>
    <s v="Symptome"/>
    <n v="0.02"/>
    <s v="Bu4"/>
    <n v="29500910"/>
    <n v="61"/>
    <s v="Bu4"/>
    <n v="29500910"/>
    <n v="2"/>
    <n v="61"/>
    <d v="2021-11-03T00:00:00"/>
    <m/>
    <m/>
    <s v="ABS Unser Blütenkäse"/>
  </r>
  <r>
    <s v="BU4"/>
    <n v="9"/>
    <d v="2021-11-03T00:00:00"/>
    <s v="Offen ungeschält ABS"/>
    <x v="104"/>
    <s v="keinen Verwendungszweck"/>
    <s v="keinen Verwendungszweck"/>
    <s v="-"/>
    <n v="44"/>
    <s v="Produkte"/>
    <s v="BUs"/>
    <s v="Symptome"/>
    <n v="0.09"/>
    <s v="Bu4"/>
    <n v="29500910"/>
    <n v="61"/>
    <s v="Bu4"/>
    <n v="29500910"/>
    <n v="9"/>
    <n v="61"/>
    <d v="2021-11-03T00:00:00"/>
    <m/>
    <m/>
    <s v="ABS Unser Blütenkäse"/>
  </r>
  <r>
    <s v="BU4"/>
    <n v="6"/>
    <d v="2021-11-03T00:00:00"/>
    <s v="Offen ungeschält ABS"/>
    <x v="104"/>
    <s v="keinen Verwendungszweck"/>
    <s v="keinen Verwendungszweck"/>
    <s v="-"/>
    <n v="44"/>
    <s v="Produkte"/>
    <s v="BUs"/>
    <s v="Symptome"/>
    <n v="0.06"/>
    <s v="Bu4"/>
    <n v="29500910"/>
    <n v="61"/>
    <s v="Bu4"/>
    <n v="29500910"/>
    <n v="6"/>
    <n v="61"/>
    <d v="2021-11-03T00:00:00"/>
    <m/>
    <m/>
    <s v="ABS Unser Blütenkäse"/>
  </r>
  <r>
    <s v="BU1"/>
    <n v="25"/>
    <d v="2021-11-03T00:00:00"/>
    <s v="Vorschmelz"/>
    <x v="45"/>
    <s v="Rest"/>
    <s v="geschälte Rinde"/>
    <s v="-"/>
    <n v="44"/>
    <s v="Produkte"/>
    <s v="BUs"/>
    <s v="Symptome"/>
    <n v="0.25"/>
    <s v="RWV"/>
    <n v="29500917"/>
    <n v="60"/>
    <s v="RWV"/>
    <n v="29500917"/>
    <n v="25"/>
    <n v="60"/>
    <d v="2021-11-03T00:00:00"/>
    <m/>
    <m/>
    <s v="VOS-ABS ENTSORGUNG"/>
  </r>
  <r>
    <s v="BU1"/>
    <n v="10"/>
    <d v="2021-11-03T00:00:00"/>
    <s v="Vorschmelz"/>
    <x v="45"/>
    <s v="Rest"/>
    <s v="geschälte Rinde"/>
    <s v="-"/>
    <n v="44"/>
    <s v="Produkte"/>
    <s v="BUs"/>
    <s v="Symptome"/>
    <n v="0.1"/>
    <s v="RWV"/>
    <n v="29500917"/>
    <n v="60"/>
    <s v="RWV"/>
    <n v="29500917"/>
    <n v="10"/>
    <n v="60"/>
    <d v="2021-11-03T00:00:00"/>
    <m/>
    <m/>
    <s v="VOS-ABS ENTSORGUNG"/>
  </r>
  <r>
    <s v="BU1"/>
    <n v="33"/>
    <d v="2021-11-03T00:00:00"/>
    <s v="Vorschmelz"/>
    <x v="45"/>
    <s v="Rest"/>
    <s v="geschälte Rinde"/>
    <s v="-"/>
    <n v="44"/>
    <s v="Produkte"/>
    <s v="BUs"/>
    <s v="Symptome"/>
    <n v="0.33"/>
    <s v="RWV"/>
    <n v="29500917"/>
    <n v="60"/>
    <s v="RWV"/>
    <n v="29500917"/>
    <n v="33"/>
    <n v="60"/>
    <d v="2021-11-03T00:00:00"/>
    <m/>
    <m/>
    <s v="VOS-ABS ENTSORGUNG"/>
  </r>
  <r>
    <s v="BU1"/>
    <n v="33"/>
    <d v="2021-11-03T00:00:00"/>
    <s v="Vorschmelz"/>
    <x v="45"/>
    <s v="Rest"/>
    <s v="geschälte Rinde"/>
    <s v="-"/>
    <n v="44"/>
    <s v="Produkte"/>
    <s v="BUs"/>
    <s v="Symptome"/>
    <n v="0.33"/>
    <s v="RWV"/>
    <n v="29500917"/>
    <n v="60"/>
    <s v="RWV"/>
    <n v="29500917"/>
    <n v="33"/>
    <n v="60"/>
    <d v="2021-11-03T00:00:00"/>
    <m/>
    <m/>
    <s v="VOS-ABS ENTSORGUNG"/>
  </r>
  <r>
    <s v="BU1"/>
    <n v="25"/>
    <d v="2021-11-03T00:00:00"/>
    <s v="Offen ungeschält VOS"/>
    <x v="150"/>
    <s v="Schimmel"/>
    <s v="keine Verarbeitung"/>
    <s v="-"/>
    <n v="44"/>
    <s v="Produkte"/>
    <s v="BUs"/>
    <s v="Symptome"/>
    <n v="12.5"/>
    <s v="Abfüllung"/>
    <n v="29500918"/>
    <n v="12"/>
    <s v="Abfüllung"/>
    <n v="29500918"/>
    <n v="25"/>
    <n v="12"/>
    <d v="2021-11-03T00:00:00"/>
    <s v="keine Verarbeitung"/>
    <m/>
    <s v="VOS SKZ-GOU"/>
  </r>
  <r>
    <s v="BU1"/>
    <n v="23"/>
    <d v="2021-11-03T00:00:00"/>
    <s v="Offen ungeschält VOS"/>
    <x v="150"/>
    <s v="Schimmel"/>
    <s v="keine Verarbeitung"/>
    <s v="-"/>
    <n v="44"/>
    <s v="Produkte"/>
    <s v="BUs"/>
    <s v="Symptome"/>
    <n v="11.5"/>
    <s v="Abfüllung"/>
    <n v="29500918"/>
    <n v="12"/>
    <s v="Abfüllung"/>
    <n v="29500918"/>
    <n v="23"/>
    <n v="12"/>
    <d v="2021-11-03T00:00:00"/>
    <s v="keine Verarbeitung"/>
    <m/>
    <s v="VOS SKZ-GOU"/>
  </r>
  <r>
    <s v="Verkauf"/>
    <n v="42"/>
    <d v="2021-11-03T00:00:00"/>
    <s v="Offen Zipfel"/>
    <x v="234"/>
    <s v="keinen Verwendungszweck"/>
    <s v="keinen Verwendungszweck"/>
    <s v="-"/>
    <n v="44"/>
    <s v="Produkte"/>
    <s v="BUs"/>
    <s v="Symptome"/>
    <n v="21"/>
    <s v="Verkauf"/>
    <n v="29501073"/>
    <n v="61"/>
    <s v="Verkauf"/>
    <n v="29501073"/>
    <n v="42"/>
    <n v="61"/>
    <d v="2021-11-03T00:00:00"/>
    <m/>
    <m/>
    <s v="VOS RW-NUSS-ZIPFEL"/>
  </r>
  <r>
    <s v="Verkauf"/>
    <n v="21"/>
    <d v="2021-11-03T00:00:00"/>
    <s v="Offen Endstücke"/>
    <x v="280"/>
    <s v="keinen Verwendungszweck"/>
    <s v="keinen Verwendungszweck"/>
    <s v="-"/>
    <n v="44"/>
    <s v="Produkte"/>
    <s v="BUs"/>
    <s v="Symptome"/>
    <n v="10.5"/>
    <s v="Verkauf"/>
    <n v="29501076"/>
    <n v="61"/>
    <s v="Verkauf"/>
    <n v="29501076"/>
    <n v="21"/>
    <n v="61"/>
    <d v="2021-11-03T00:00:00"/>
    <m/>
    <m/>
    <s v="VOS RW-NUSS-ENDSTÜCK"/>
  </r>
  <r>
    <s v="BU1"/>
    <n v="48.6"/>
    <d v="2021-11-03T00:00:00"/>
    <s v="Vakuumierter VOS ungeschält"/>
    <x v="302"/>
    <s v="Schimmel"/>
    <s v="keine Verarbeitung"/>
    <s v="-"/>
    <n v="44"/>
    <s v="Produkte"/>
    <s v="BUs"/>
    <s v="Symptome"/>
    <s v="0"/>
    <s v="Abfüllung"/>
    <n v="49500102"/>
    <n v="12"/>
    <s v="Abfüllung"/>
    <n v="49500102"/>
    <n v="48.6"/>
    <n v="12"/>
    <d v="2021-11-03T00:00:00"/>
    <s v="keine Verarbeitung"/>
    <m/>
    <s v="VOS SKZ MF-GOU-VAKU"/>
  </r>
  <r>
    <s v="BU1"/>
    <n v="75"/>
    <d v="2021-11-03T00:00:00"/>
    <s v="Vakuumierter VOS ungeschält"/>
    <x v="302"/>
    <s v="Schimmel"/>
    <s v="keine Verarbeitung"/>
    <s v="-"/>
    <n v="44"/>
    <s v="Produkte"/>
    <s v="BUs"/>
    <s v="Symptome"/>
    <s v="0"/>
    <s v="RWV"/>
    <n v="49500102"/>
    <n v="12"/>
    <s v="RWV"/>
    <n v="49500102"/>
    <n v="75"/>
    <n v="12"/>
    <d v="2021-11-03T00:00:00"/>
    <s v="keine Verarbeitung"/>
    <m/>
    <s v="VOS SKZ MF-GOU-VAKU"/>
  </r>
  <r>
    <s v="BU1"/>
    <n v="131"/>
    <d v="2021-11-03T00:00:00"/>
    <s v="Rest"/>
    <x v="258"/>
    <s v="Linienbezogen"/>
    <s v="Reinigung"/>
    <s v="-"/>
    <n v="44"/>
    <s v="Produkte"/>
    <s v="BUs"/>
    <s v="Symptome"/>
    <s v="0"/>
    <s v="Strudelline"/>
    <s v="-"/>
    <n v="10"/>
    <s v="Strudelline"/>
    <s v="-"/>
    <n v="131"/>
    <n v="10"/>
    <d v="2021-11-03T00:00:00"/>
    <m/>
    <m/>
    <s v="-"/>
  </r>
  <r>
    <s v="BU1"/>
    <n v="65"/>
    <d v="2021-11-03T00:00:00"/>
    <s v="Rest"/>
    <x v="258"/>
    <s v="Qualitätsprobleme"/>
    <s v="Rohware zu weich"/>
    <s v="-"/>
    <n v="44"/>
    <s v="Produkte"/>
    <s v="BUs"/>
    <s v="Symptome"/>
    <s v="0"/>
    <s v="Strudelline"/>
    <s v="-"/>
    <n v="21"/>
    <s v="Strudelline"/>
    <s v="-"/>
    <n v="65"/>
    <n v="21"/>
    <d v="2021-11-03T00:00:00"/>
    <m/>
    <m/>
    <s v="-"/>
  </r>
  <r>
    <s v="BU1"/>
    <n v="65"/>
    <d v="2021-11-03T00:00:00"/>
    <s v="Rest"/>
    <x v="258"/>
    <s v="Linienbezogen"/>
    <s v="Reinigung"/>
    <s v="-"/>
    <n v="44"/>
    <s v="Produkte"/>
    <s v="BUs"/>
    <s v="Symptome"/>
    <s v="0"/>
    <s v="Schmelze"/>
    <s v="-"/>
    <n v="10"/>
    <s v="Schmelze"/>
    <s v="-"/>
    <n v="65"/>
    <n v="10"/>
    <d v="2021-11-03T00:00:00"/>
    <m/>
    <m/>
    <s v="-"/>
  </r>
  <r>
    <s v="BU1"/>
    <n v="128"/>
    <d v="2021-11-03T00:00:00"/>
    <s v="-"/>
    <x v="23"/>
    <s v="Linienbezogen"/>
    <s v="Maschinenabfall"/>
    <s v="-"/>
    <n v="44"/>
    <s v="Produkte"/>
    <s v="BUs"/>
    <s v="Symptome"/>
    <s v="0"/>
    <s v="Abfüllung"/>
    <s v="Maschinenabfall"/>
    <n v="30"/>
    <s v="Abfüllung"/>
    <s v="Maschinenabfall"/>
    <n v="128"/>
    <n v="30"/>
    <d v="2021-11-03T00:00:00"/>
    <m/>
    <m/>
    <s v="Maschinenabfall"/>
  </r>
  <r>
    <s v="BU3"/>
    <n v="16"/>
    <d v="2021-11-03T00:00:00"/>
    <s v="-"/>
    <x v="23"/>
    <s v="Linienbezogen"/>
    <s v="Maschinenabfall"/>
    <s v="-"/>
    <n v="44"/>
    <s v="Produkte"/>
    <s v="BUs"/>
    <s v="Symptome"/>
    <s v="0"/>
    <s v="BU3"/>
    <s v="Maschinenabfall"/>
    <n v="30"/>
    <s v="BU3"/>
    <s v="Maschinenabfall"/>
    <n v="16"/>
    <n v="30"/>
    <d v="2021-11-03T00:00:00"/>
    <m/>
    <m/>
    <s v="Maschinenabfall"/>
  </r>
  <r>
    <s v="Rest"/>
    <n v="30"/>
    <d v="2021-11-03T00:00:00"/>
    <s v="Rest"/>
    <x v="258"/>
    <s v="Qualitätssicherung"/>
    <s v="Laborproben"/>
    <s v="-"/>
    <n v="44"/>
    <s v="Produkte"/>
    <s v="BUs"/>
    <s v="Symptome"/>
    <s v="0"/>
    <s v="Labor"/>
    <s v="-"/>
    <n v="73"/>
    <s v="Labor"/>
    <s v="-"/>
    <n v="30"/>
    <n v="73"/>
    <d v="2021-11-03T00:00:00"/>
    <m/>
    <m/>
    <s v="-"/>
  </r>
  <r>
    <s v="Rest"/>
    <n v="9.8000000000000007"/>
    <d v="2021-11-03T00:00:00"/>
    <s v="Rest"/>
    <x v="258"/>
    <s v="Qualitätssicherung"/>
    <s v="Sensorik"/>
    <s v="-"/>
    <n v="44"/>
    <s v="Produkte"/>
    <s v="BUs"/>
    <s v="Symptome"/>
    <s v="0"/>
    <s v="QM"/>
    <s v="-"/>
    <n v="74"/>
    <s v="QM"/>
    <s v="-"/>
    <n v="9.8000000000000007"/>
    <n v="74"/>
    <d v="2021-11-03T00:00:00"/>
    <m/>
    <m/>
    <s v="-"/>
  </r>
  <r>
    <s v="BU3"/>
    <n v="28"/>
    <d v="2021-11-03T00:00:00"/>
    <s v="-"/>
    <x v="23"/>
    <s v="Linienbezogen"/>
    <s v="Maschinenabfall"/>
    <s v="-"/>
    <n v="44"/>
    <s v="Produkte"/>
    <s v="BUs"/>
    <s v="Symptome"/>
    <s v="0"/>
    <s v="L9"/>
    <s v="Maschinenabfall"/>
    <n v="30"/>
    <s v="L9"/>
    <s v="Maschinenabfall"/>
    <n v="28"/>
    <n v="30"/>
    <d v="2021-11-03T00:00:00"/>
    <m/>
    <m/>
    <s v="Maschinenabfall"/>
  </r>
  <r>
    <s v="BU3"/>
    <n v="20"/>
    <d v="2021-11-03T00:00:00"/>
    <s v="Rest"/>
    <x v="131"/>
    <s v="keinen Verwendungszweck"/>
    <s v="Wurstschlaufe"/>
    <s v="-"/>
    <n v="44"/>
    <s v="Produkte"/>
    <s v="BUs"/>
    <s v="Symptome"/>
    <s v="0"/>
    <s v="WVP"/>
    <s v="Reste Zipfel"/>
    <n v="61"/>
    <s v="WVP"/>
    <s v="Reste Zipfel"/>
    <n v="20"/>
    <n v="61"/>
    <d v="2021-11-03T00:00:00"/>
    <s v="Wurstschlaufe"/>
    <m/>
    <s v="Reste Zipfel"/>
  </r>
  <r>
    <s v="Rest"/>
    <n v="4.2"/>
    <d v="2021-11-03T00:00:00"/>
    <s v="Rest"/>
    <x v="258"/>
    <s v="Qualitätssicherung"/>
    <s v="Sensorik"/>
    <s v="-"/>
    <n v="44"/>
    <s v="Produkte"/>
    <s v="BUs"/>
    <s v="Symptome"/>
    <s v="0"/>
    <s v="Labor"/>
    <s v="-"/>
    <n v="74"/>
    <s v="Labor"/>
    <s v="-"/>
    <n v="4.2"/>
    <n v="74"/>
    <d v="2021-11-03T00:00:00"/>
    <m/>
    <m/>
    <s v="-"/>
  </r>
  <r>
    <s v="Rest"/>
    <n v="33.5"/>
    <d v="2021-11-03T00:00:00"/>
    <s v="Rest"/>
    <x v="258"/>
    <s v="Qualitätssicherung"/>
    <s v="Rückstellproben"/>
    <s v="-"/>
    <n v="44"/>
    <s v="Produkte"/>
    <s v="BUs"/>
    <s v="Symptome"/>
    <s v="0"/>
    <s v="Labor"/>
    <s v="-"/>
    <n v="70"/>
    <s v="Labor"/>
    <s v="-"/>
    <n v="33.5"/>
    <n v="70"/>
    <d v="2021-11-03T00:00:00"/>
    <m/>
    <m/>
    <s v="-"/>
  </r>
  <r>
    <s v="BU3"/>
    <n v="12"/>
    <d v="2021-11-03T00:00:00"/>
    <s v="-"/>
    <x v="23"/>
    <s v="Linienbezogen"/>
    <s v="Maschinenabfall"/>
    <s v="-"/>
    <n v="44"/>
    <s v="Produkte"/>
    <s v="BUs"/>
    <s v="Symptome"/>
    <s v="0"/>
    <s v="WVP"/>
    <s v="Maschinenabfall"/>
    <n v="30"/>
    <s v="WVP"/>
    <s v="Maschinenabfall"/>
    <n v="12"/>
    <n v="30"/>
    <d v="2021-11-03T00:00:00"/>
    <m/>
    <m/>
    <s v="Maschinenabfall"/>
  </r>
  <r>
    <s v="BU1"/>
    <n v="8.4"/>
    <d v="2021-11-03T00:00:00"/>
    <s v="-"/>
    <x v="303"/>
    <s v="Qualitätsprobleme"/>
    <s v="über/unterfüllt"/>
    <s v="-"/>
    <n v="44"/>
    <s v="Produkte"/>
    <s v="BUs"/>
    <s v="Symptome"/>
    <s v="0"/>
    <s v="Strudelline"/>
    <s v="Soft Cheese"/>
    <n v="50"/>
    <s v="Strudelline"/>
    <s v="Soft Cheese"/>
    <n v="8.4"/>
    <n v="50"/>
    <d v="2021-11-03T00:00:00"/>
    <m/>
    <m/>
    <s v="Soft Cheese"/>
  </r>
  <r>
    <s v="BU1"/>
    <n v="97"/>
    <d v="2021-11-04T00:00:00"/>
    <s v="-"/>
    <x v="304"/>
    <s v="Schimmel"/>
    <s v="keine Verarbeitung"/>
    <s v="-"/>
    <n v="44"/>
    <s v="Produkte"/>
    <s v="BUs"/>
    <s v="Symptome"/>
    <s v="0"/>
    <s v="Abfüllung"/>
    <n v="23500286"/>
    <n v="12"/>
    <s v="Abfüllung"/>
    <n v="23500286"/>
    <n v="97"/>
    <n v="12"/>
    <d v="2021-11-04T00:00:00"/>
    <s v="keine Verarbeitung"/>
    <m/>
    <s v="WALNUSS GEWOLFT 13MM"/>
  </r>
  <r>
    <s v="BU3"/>
    <n v="135"/>
    <d v="2021-11-04T00:00:00"/>
    <s v="Offen ungeschält ABS"/>
    <x v="30"/>
    <s v="Linienbezogen"/>
    <s v="gemischtes Produkt"/>
    <s v="-"/>
    <n v="44"/>
    <s v="Produkte"/>
    <s v="BUs"/>
    <s v="Symptome"/>
    <n v="135"/>
    <s v="BU3"/>
    <n v="29501003"/>
    <n v="81"/>
    <s v="BU3"/>
    <n v="29501003"/>
    <n v="135"/>
    <n v="81"/>
    <d v="2021-11-04T00:00:00"/>
    <m/>
    <m/>
    <s v="ABS CHED-PF-KRÄUK gemis"/>
  </r>
  <r>
    <s v="BU3"/>
    <n v="16"/>
    <d v="2021-11-04T00:00:00"/>
    <s v="Offen ungeschält ABS"/>
    <x v="123"/>
    <s v="Linienbezogen"/>
    <s v="Reste von Produktion"/>
    <s v="-"/>
    <n v="44"/>
    <s v="Produkte"/>
    <s v="BUs"/>
    <s v="Symptome"/>
    <n v="1.6000000000000001E-3"/>
    <s v="Spezialitäten"/>
    <n v="29501017"/>
    <n v="30"/>
    <s v="Spezialitäten"/>
    <n v="29501017"/>
    <n v="16"/>
    <n v="30"/>
    <d v="2021-11-04T00:00:00"/>
    <s v="Reste von Produktion"/>
    <m/>
    <s v="ABS Pfeffer-Bruch"/>
  </r>
  <r>
    <s v="BU1"/>
    <n v="22"/>
    <d v="2021-11-04T00:00:00"/>
    <s v="Räucherwürste"/>
    <x v="195"/>
    <s v="Rest"/>
    <s v="Metall"/>
    <s v="-"/>
    <n v="44"/>
    <s v="Produkte"/>
    <s v="BUs"/>
    <s v="Symptome"/>
    <s v="0"/>
    <n v="3020"/>
    <n v="32000036"/>
    <n v="40"/>
    <n v="3020"/>
    <n v="32000036"/>
    <n v="22"/>
    <n v="40"/>
    <d v="2021-11-04T00:00:00"/>
    <m/>
    <m/>
    <s v="Würste 8400g Schinkenrä"/>
  </r>
  <r>
    <s v="BU1"/>
    <n v="66"/>
    <d v="2021-11-04T00:00:00"/>
    <s v="Räucherwürste"/>
    <x v="108"/>
    <s v="Linienbezogen"/>
    <s v="aus Hand gerutscht"/>
    <s v="-"/>
    <n v="44"/>
    <s v="Produkte"/>
    <s v="BUs"/>
    <s v="Symptome"/>
    <s v="0"/>
    <n v="3020"/>
    <n v="32000067"/>
    <n v="32"/>
    <n v="3020"/>
    <n v="32000067"/>
    <n v="66"/>
    <n v="32"/>
    <d v="2021-11-04T00:00:00"/>
    <m/>
    <m/>
    <s v="RW NATUR 10,0KG AN"/>
  </r>
  <r>
    <s v="BU1"/>
    <n v="22"/>
    <d v="2021-11-04T00:00:00"/>
    <s v="Rest"/>
    <x v="258"/>
    <s v="Linienbezogen"/>
    <s v="Füllkopf tropft (vegan)"/>
    <s v="-"/>
    <n v="44"/>
    <s v="Produkte"/>
    <s v="BUs"/>
    <s v="Symptome"/>
    <s v="0"/>
    <n v="3100"/>
    <s v="-"/>
    <n v="20"/>
    <n v="3100"/>
    <s v="-"/>
    <n v="22"/>
    <n v="20"/>
    <d v="2021-11-04T00:00:00"/>
    <m/>
    <m/>
    <s v="-"/>
  </r>
  <r>
    <s v="BU1"/>
    <n v="132"/>
    <d v="2021-11-04T00:00:00"/>
    <s v="-"/>
    <x v="23"/>
    <s v="Linienbezogen"/>
    <s v="Maschinenabfall"/>
    <s v="-"/>
    <n v="44"/>
    <s v="Produkte"/>
    <s v="BUs"/>
    <s v="Symptome"/>
    <s v="0"/>
    <s v="Abfüllung"/>
    <s v="Maschinenabfall"/>
    <n v="30"/>
    <s v="Abfüllung"/>
    <s v="Maschinenabfall"/>
    <n v="132"/>
    <n v="30"/>
    <d v="2021-11-04T00:00:00"/>
    <m/>
    <m/>
    <s v="Maschinenabfall"/>
  </r>
  <r>
    <s v="BU1"/>
    <n v="67.2"/>
    <d v="2021-11-04T00:00:00"/>
    <s v="Rest"/>
    <x v="258"/>
    <s v="Linienbezogen"/>
    <s v="Reinigung"/>
    <s v="-"/>
    <n v="44"/>
    <s v="Produkte"/>
    <s v="BUs"/>
    <s v="Symptome"/>
    <s v="0"/>
    <s v="Schmelze"/>
    <s v="-"/>
    <n v="10"/>
    <s v="Schmelze"/>
    <s v="-"/>
    <n v="67.2"/>
    <n v="10"/>
    <d v="2021-11-04T00:00:00"/>
    <m/>
    <m/>
    <s v="-"/>
  </r>
  <r>
    <s v="BU3"/>
    <n v="37.200000000000003"/>
    <d v="2021-11-04T00:00:00"/>
    <s v="-"/>
    <x v="23"/>
    <s v="Linienbezogen"/>
    <s v="Maschinenabfall"/>
    <s v="-"/>
    <n v="44"/>
    <s v="Produkte"/>
    <s v="BUs"/>
    <s v="Symptome"/>
    <s v="0"/>
    <s v="BU3"/>
    <s v="Maschinenabfall"/>
    <n v="30"/>
    <s v="BU3"/>
    <s v="Maschinenabfall"/>
    <n v="37.200000000000003"/>
    <n v="30"/>
    <d v="2021-11-04T00:00:00"/>
    <m/>
    <m/>
    <s v="Maschinenabfall"/>
  </r>
  <r>
    <s v="BU4"/>
    <n v="44.2"/>
    <d v="2021-11-04T00:00:00"/>
    <s v="-"/>
    <x v="23"/>
    <s v="Linienbezogen"/>
    <s v="Maschinenabfall"/>
    <s v="-"/>
    <n v="44"/>
    <s v="Produkte"/>
    <s v="BUs"/>
    <s v="Symptome"/>
    <s v="0"/>
    <s v="BU4"/>
    <s v="Maschinenabfall"/>
    <n v="30"/>
    <s v="BU4"/>
    <s v="Maschinenabfall"/>
    <n v="44.2"/>
    <n v="30"/>
    <d v="2021-11-04T00:00:00"/>
    <m/>
    <m/>
    <s v="Maschinenabfall"/>
  </r>
  <r>
    <s v="Rest"/>
    <n v="14.2"/>
    <d v="2021-11-04T00:00:00"/>
    <s v="Rest"/>
    <x v="258"/>
    <s v="Qualitätssicherung"/>
    <s v="Sensorik"/>
    <s v="-"/>
    <n v="44"/>
    <s v="Produkte"/>
    <s v="BUs"/>
    <s v="Symptome"/>
    <s v="0"/>
    <s v="QM"/>
    <s v="-"/>
    <n v="74"/>
    <s v="QM"/>
    <s v="-"/>
    <n v="14.2"/>
    <n v="74"/>
    <d v="2021-11-04T00:00:00"/>
    <m/>
    <m/>
    <s v="-"/>
  </r>
  <r>
    <s v="BU3"/>
    <n v="63"/>
    <d v="2021-11-04T00:00:00"/>
    <s v="Rest"/>
    <x v="131"/>
    <s v="keinen Verwendungszweck"/>
    <s v="Wurstschlaufe"/>
    <s v="-"/>
    <n v="44"/>
    <s v="Produkte"/>
    <s v="BUs"/>
    <s v="Symptome"/>
    <s v="0"/>
    <s v="WVP"/>
    <s v="Reste Zipfel"/>
    <n v="61"/>
    <s v="WVP"/>
    <s v="Reste Zipfel"/>
    <n v="63"/>
    <n v="61"/>
    <d v="2021-11-04T00:00:00"/>
    <s v="Wurstschlaufe"/>
    <m/>
    <s v="Reste Zipfel"/>
  </r>
  <r>
    <s v="Rest"/>
    <n v="55.8"/>
    <d v="2021-11-04T00:00:00"/>
    <s v="Rest"/>
    <x v="258"/>
    <s v="Qualitätssicherung"/>
    <s v="Laborproben"/>
    <s v="-"/>
    <n v="44"/>
    <s v="Produkte"/>
    <s v="BUs"/>
    <s v="Symptome"/>
    <s v="0"/>
    <s v="Labor"/>
    <s v="-"/>
    <n v="73"/>
    <s v="Labor"/>
    <s v="-"/>
    <n v="55.8"/>
    <n v="73"/>
    <d v="2021-11-04T00:00:00"/>
    <m/>
    <m/>
    <s v="-"/>
  </r>
  <r>
    <s v="BU3"/>
    <n v="41"/>
    <d v="2021-11-04T00:00:00"/>
    <s v="-"/>
    <x v="23"/>
    <s v="Linienbezogen"/>
    <s v="Maschinenabfall"/>
    <s v="-"/>
    <n v="44"/>
    <s v="Produkte"/>
    <s v="BUs"/>
    <s v="Symptome"/>
    <s v="0"/>
    <s v="BU3"/>
    <s v="Maschinenabfall"/>
    <n v="30"/>
    <s v="BU3"/>
    <s v="Maschinenabfall"/>
    <n v="41"/>
    <n v="30"/>
    <d v="2021-11-04T00:00:00"/>
    <m/>
    <m/>
    <s v="Maschinenabfall"/>
  </r>
  <r>
    <s v="BU2"/>
    <n v="37.799999999999997"/>
    <d v="2021-11-04T00:00:00"/>
    <s v="-"/>
    <x v="23"/>
    <s v="Linienbezogen"/>
    <s v="Maschinenabfall"/>
    <s v="-"/>
    <n v="44"/>
    <s v="Produkte"/>
    <s v="BUs"/>
    <s v="Symptome"/>
    <s v="0"/>
    <s v="BU2"/>
    <s v="Maschinenabfall"/>
    <n v="30"/>
    <s v="BU2"/>
    <s v="Maschinenabfall"/>
    <n v="37.799999999999997"/>
    <n v="30"/>
    <d v="2021-11-04T00:00:00"/>
    <m/>
    <m/>
    <s v="Maschinenabfall"/>
  </r>
  <r>
    <s v="Rest"/>
    <n v="68.8"/>
    <d v="2021-11-04T00:00:00"/>
    <s v="Rest"/>
    <x v="258"/>
    <s v="Qualitätssicherung"/>
    <s v="Rückstellproben"/>
    <s v="-"/>
    <n v="44"/>
    <s v="Produkte"/>
    <s v="BUs"/>
    <s v="Symptome"/>
    <s v="0"/>
    <s v="Labor"/>
    <s v="-"/>
    <n v="70"/>
    <s v="Labor"/>
    <s v="-"/>
    <n v="68.8"/>
    <n v="70"/>
    <d v="2021-11-04T00:00:00"/>
    <m/>
    <m/>
    <s v="-"/>
  </r>
  <r>
    <s v="Rest"/>
    <n v="2.6"/>
    <d v="2021-11-04T00:00:00"/>
    <s v="Rest"/>
    <x v="258"/>
    <s v="Qualitätssicherung"/>
    <s v="Sensorik"/>
    <s v="-"/>
    <n v="44"/>
    <s v="Produkte"/>
    <s v="BUs"/>
    <s v="Symptome"/>
    <s v="0"/>
    <s v="Labor"/>
    <s v="-"/>
    <n v="74"/>
    <s v="Labor"/>
    <s v="-"/>
    <n v="2.6"/>
    <n v="74"/>
    <d v="2021-11-04T00:00:00"/>
    <m/>
    <m/>
    <s v="-"/>
  </r>
  <r>
    <s v="BU3"/>
    <n v="10"/>
    <d v="2021-11-04T00:00:00"/>
    <s v="Rest"/>
    <x v="131"/>
    <s v="keinen Verwendungszweck"/>
    <s v="Wurstschlaufe"/>
    <s v="-"/>
    <n v="44"/>
    <s v="Produkte"/>
    <s v="BUs"/>
    <s v="Symptome"/>
    <s v="0"/>
    <s v="WVP"/>
    <s v="Reste Zipfel"/>
    <n v="61"/>
    <s v="WVP"/>
    <s v="Reste Zipfel"/>
    <n v="10"/>
    <n v="61"/>
    <d v="2021-11-04T00:00:00"/>
    <s v="Wurstschlaufe"/>
    <m/>
    <s v="Reste Zipfel"/>
  </r>
  <r>
    <s v="BU1"/>
    <n v="15"/>
    <d v="2021-11-05T00:00:00"/>
    <s v="Rohware"/>
    <x v="305"/>
    <s v="Linienbezogen"/>
    <s v="aus Hand gerutscht"/>
    <s v="-"/>
    <n v="44"/>
    <s v="Produkte"/>
    <s v="BUs"/>
    <s v="Symptome"/>
    <s v="0"/>
    <s v="RWV"/>
    <n v="23000052"/>
    <n v="32"/>
    <s v="RWV"/>
    <n v="23000052"/>
    <n v="15"/>
    <n v="32"/>
    <d v="2021-11-05T00:00:00"/>
    <m/>
    <m/>
    <s v="Gorgonzola Dolce DOP"/>
  </r>
  <r>
    <s v="BU1"/>
    <n v="282"/>
    <d v="2021-11-05T00:00:00"/>
    <s v="Offen ungeschält ABS"/>
    <x v="306"/>
    <s v="Schimmel"/>
    <s v="keinen Einsatz"/>
    <s v="-"/>
    <n v="44"/>
    <s v="Produkte"/>
    <s v="BUs"/>
    <s v="Symptome"/>
    <s v="0"/>
    <s v="schmelze"/>
    <n v="29500730"/>
    <n v="12"/>
    <s v="schmelze"/>
    <n v="29500730"/>
    <n v="282"/>
    <n v="12"/>
    <d v="2021-11-05T00:00:00"/>
    <s v="keinen Einsatz"/>
    <m/>
    <s v="ABS Mozzarella 46%"/>
  </r>
  <r>
    <s v="BU3"/>
    <n v="14"/>
    <d v="2021-11-05T00:00:00"/>
    <s v="Offen ungeschält ABS"/>
    <x v="30"/>
    <s v="Linienbezogen"/>
    <s v="gemischtes Produkt"/>
    <s v="-"/>
    <n v="44"/>
    <s v="Produkte"/>
    <s v="BUs"/>
    <s v="Symptome"/>
    <n v="14"/>
    <s v="BU3"/>
    <n v="29501003"/>
    <n v="81"/>
    <s v="BU3"/>
    <n v="29501003"/>
    <n v="14"/>
    <n v="81"/>
    <d v="2021-11-05T00:00:00"/>
    <m/>
    <m/>
    <s v="ABS CHED-PF-KRÄUK gemis"/>
  </r>
  <r>
    <s v="BU3"/>
    <n v="32"/>
    <d v="2021-11-05T00:00:00"/>
    <s v="Offen ungeschält ABS"/>
    <x v="18"/>
    <s v="Rest"/>
    <s v="Schmutz"/>
    <s v="-"/>
    <n v="44"/>
    <s v="Produkte"/>
    <s v="BUs"/>
    <s v="Symptome"/>
    <n v="32"/>
    <s v="BU3"/>
    <n v="29501032"/>
    <n v="42"/>
    <s v="BU3"/>
    <n v="29501032"/>
    <n v="32"/>
    <n v="42"/>
    <d v="2021-11-05T00:00:00"/>
    <m/>
    <m/>
    <s v="ABS CHED-ROT MIT ß-CARO"/>
  </r>
  <r>
    <s v="BU1"/>
    <n v="40"/>
    <d v="2021-11-05T00:00:00"/>
    <s v="HF-Wurst Vegan"/>
    <x v="196"/>
    <s v="Linienbezogen"/>
    <s v="Füllkopf tropft (vegan)"/>
    <s v="-"/>
    <n v="44"/>
    <s v="Produkte"/>
    <s v="BUs"/>
    <s v="Symptome"/>
    <n v="719.59199999999998"/>
    <n v="3100"/>
    <n v="31900002"/>
    <n v="20"/>
    <n v="3100"/>
    <n v="31900002"/>
    <n v="40"/>
    <n v="20"/>
    <d v="2021-11-05T00:00:00"/>
    <m/>
    <m/>
    <s v="VEG-SCH WÜRZIG  7,2KG"/>
  </r>
  <r>
    <s v="BU1"/>
    <n v="40"/>
    <d v="2021-11-05T00:00:00"/>
    <s v="Räucherwürste"/>
    <x v="74"/>
    <s v="Linienbezogen"/>
    <s v="Clip gerissen"/>
    <s v="-"/>
    <n v="44"/>
    <s v="Produkte"/>
    <s v="BUs"/>
    <s v="Symptome"/>
    <s v="0"/>
    <n v="3010"/>
    <n v="32000020"/>
    <n v="31"/>
    <n v="3010"/>
    <n v="32000020"/>
    <n v="40"/>
    <n v="31"/>
    <d v="2021-11-05T00:00:00"/>
    <m/>
    <m/>
    <s v="Würste 9100g USA- Räuch"/>
  </r>
  <r>
    <s v="BU3"/>
    <n v="19"/>
    <d v="2021-11-05T00:00:00"/>
    <s v="-"/>
    <x v="23"/>
    <s v="Linienbezogen"/>
    <s v="Maschinenabfall"/>
    <s v="-"/>
    <n v="44"/>
    <s v="Produkte"/>
    <s v="BUs"/>
    <s v="Symptome"/>
    <s v="0"/>
    <s v="L16"/>
    <s v="Maschinenabfall"/>
    <n v="30"/>
    <s v="L16"/>
    <s v="Maschinenabfall"/>
    <n v="19"/>
    <n v="30"/>
    <d v="2021-11-05T00:00:00"/>
    <m/>
    <m/>
    <s v="Maschinenabfall"/>
  </r>
  <r>
    <s v="BU1"/>
    <n v="91"/>
    <d v="2021-11-05T00:00:00"/>
    <s v="Rest"/>
    <x v="258"/>
    <s v="Linienbezogen"/>
    <s v="Reinigung"/>
    <s v="-"/>
    <n v="44"/>
    <s v="Produkte"/>
    <s v="BUs"/>
    <s v="Symptome"/>
    <s v="0"/>
    <s v="Schmelze"/>
    <s v="-"/>
    <n v="10"/>
    <s v="Schmelze"/>
    <s v="-"/>
    <n v="91"/>
    <n v="10"/>
    <d v="2021-11-05T00:00:00"/>
    <m/>
    <m/>
    <s v="-"/>
  </r>
  <r>
    <s v="BU1"/>
    <n v="228"/>
    <d v="2021-11-05T00:00:00"/>
    <s v="-"/>
    <x v="23"/>
    <s v="Linienbezogen"/>
    <s v="Maschinenabfall"/>
    <s v="-"/>
    <n v="44"/>
    <s v="Produkte"/>
    <s v="BUs"/>
    <s v="Symptome"/>
    <s v="0"/>
    <s v="Abfüllung"/>
    <s v="Maschinenabfall"/>
    <n v="30"/>
    <s v="Abfüllung"/>
    <s v="Maschinenabfall"/>
    <n v="228"/>
    <n v="30"/>
    <d v="2021-11-05T00:00:00"/>
    <m/>
    <m/>
    <s v="Maschinenabfall"/>
  </r>
  <r>
    <s v="BU3"/>
    <n v="25"/>
    <d v="2021-11-05T00:00:00"/>
    <s v="-"/>
    <x v="23"/>
    <s v="Linienbezogen"/>
    <s v="Maschinenabfall"/>
    <s v="-"/>
    <n v="44"/>
    <s v="Produkte"/>
    <s v="BUs"/>
    <s v="Symptome"/>
    <s v="0"/>
    <s v="BU3"/>
    <s v="Maschinenabfall"/>
    <n v="30"/>
    <s v="BU3"/>
    <s v="Maschinenabfall"/>
    <n v="25"/>
    <n v="30"/>
    <d v="2021-11-05T00:00:00"/>
    <m/>
    <m/>
    <s v="Maschinenabfall"/>
  </r>
  <r>
    <s v="BU4"/>
    <n v="2"/>
    <d v="2021-11-08T00:00:00"/>
    <s v="Offen ungeschält VOS"/>
    <x v="52"/>
    <s v="keinen Verwendungszweck"/>
    <s v="keinen Verwendungszweck"/>
    <s v="-"/>
    <n v="45"/>
    <s v="Produkte"/>
    <s v="BUs"/>
    <s v="Symptome"/>
    <n v="1"/>
    <s v="BU4"/>
    <n v="29500482"/>
    <n v="61"/>
    <m/>
    <n v="29500482"/>
    <n v="2"/>
    <n v="61"/>
    <d v="2021-11-08T00:00:00"/>
    <m/>
    <m/>
    <s v="VOS Schwarzer Pfeffer R"/>
  </r>
  <r>
    <s v="BU3"/>
    <n v="45"/>
    <d v="2021-11-08T00:00:00"/>
    <s v="Offen ungeschält VOS"/>
    <x v="43"/>
    <s v="Schimmel"/>
    <s v="kein VOS in England, VS-Würste keine Produktion"/>
    <s v="-"/>
    <n v="45"/>
    <s v="Produkte"/>
    <s v="BUs"/>
    <s v="Symptome"/>
    <n v="22.5"/>
    <s v="BU3"/>
    <n v="29500498"/>
    <n v="12"/>
    <m/>
    <n v="29500498"/>
    <n v="45"/>
    <n v="12"/>
    <d v="2021-11-08T00:00:00"/>
    <s v="kein VOS in England, VS-Würste keine Produktion"/>
    <m/>
    <s v="VOS Räucher Natur Natri"/>
  </r>
  <r>
    <s v="BU3"/>
    <n v="20"/>
    <d v="2021-11-08T00:00:00"/>
    <s v="Offen ungeschält VOS"/>
    <x v="43"/>
    <s v="Schimmel"/>
    <s v="kein VOS in England, VS-Würste keine Produktion"/>
    <s v="-"/>
    <n v="45"/>
    <s v="Produkte"/>
    <s v="BUs"/>
    <s v="Symptome"/>
    <n v="10"/>
    <s v="BU3"/>
    <n v="29500498"/>
    <n v="12"/>
    <m/>
    <n v="29500498"/>
    <n v="20"/>
    <n v="12"/>
    <d v="2021-11-08T00:00:00"/>
    <s v="kein VOS in England, VS-Würste keine Produktion"/>
    <m/>
    <s v="VOS Räucher Natur Natri"/>
  </r>
  <r>
    <s v="BU3"/>
    <n v="35"/>
    <d v="2021-11-08T00:00:00"/>
    <s v="Offen ungeschält VOS"/>
    <x v="43"/>
    <s v="Schimmel"/>
    <s v="kein VOS in England, VS-Würste keine Produktion"/>
    <s v="-"/>
    <n v="45"/>
    <s v="Produkte"/>
    <s v="BUs"/>
    <s v="Symptome"/>
    <n v="17.5"/>
    <s v="BU3"/>
    <n v="29500498"/>
    <n v="12"/>
    <m/>
    <n v="29500498"/>
    <n v="35"/>
    <n v="12"/>
    <d v="2021-11-08T00:00:00"/>
    <s v="kein VOS in England, VS-Würste keine Produktion"/>
    <m/>
    <s v="VOS Räucher Natur Natri"/>
  </r>
  <r>
    <s v="BU3"/>
    <n v="55"/>
    <d v="2021-11-08T00:00:00"/>
    <s v="Offen ungeschält VOS"/>
    <x v="43"/>
    <s v="Schimmel"/>
    <s v="kein VOS in England, VS-Würste keine Produktion"/>
    <s v="-"/>
    <n v="45"/>
    <s v="Produkte"/>
    <s v="BUs"/>
    <s v="Symptome"/>
    <n v="27.5"/>
    <s v="BU3"/>
    <n v="29500498"/>
    <n v="12"/>
    <m/>
    <n v="29500498"/>
    <n v="55"/>
    <n v="12"/>
    <d v="2021-11-08T00:00:00"/>
    <s v="kein VOS in England, VS-Würste keine Produktion"/>
    <m/>
    <s v="VOS Räucher Natur Natri"/>
  </r>
  <r>
    <s v="BU3"/>
    <n v="44"/>
    <d v="2021-11-08T00:00:00"/>
    <s v="Offen ungeschält VOS"/>
    <x v="43"/>
    <s v="Schimmel"/>
    <s v="kein VOS in England, VS-Würste keine Produktion"/>
    <s v="-"/>
    <n v="45"/>
    <s v="Produkte"/>
    <s v="BUs"/>
    <s v="Symptome"/>
    <n v="22"/>
    <s v="BU3"/>
    <n v="29500498"/>
    <n v="12"/>
    <m/>
    <n v="29500498"/>
    <n v="44"/>
    <n v="12"/>
    <d v="2021-11-08T00:00:00"/>
    <s v="kein VOS in England, VS-Würste keine Produktion"/>
    <m/>
    <s v="VOS Räucher Natur Natri"/>
  </r>
  <r>
    <s v="BU3"/>
    <n v="18"/>
    <d v="2021-11-08T00:00:00"/>
    <s v="Offen ungeschält VOS"/>
    <x v="43"/>
    <s v="Schimmel"/>
    <s v="kein VOS in England, VS-Würste keine Produktion"/>
    <s v="-"/>
    <n v="45"/>
    <s v="Produkte"/>
    <s v="BUs"/>
    <s v="Symptome"/>
    <n v="9"/>
    <s v="BU3"/>
    <n v="29500498"/>
    <n v="12"/>
    <m/>
    <n v="29500498"/>
    <n v="18"/>
    <n v="12"/>
    <d v="2021-11-08T00:00:00"/>
    <s v="kein VOS in England, VS-Würste keine Produktion"/>
    <m/>
    <s v="VOS Räucher Natur Natri"/>
  </r>
  <r>
    <s v="BU3"/>
    <n v="15"/>
    <d v="2021-11-08T00:00:00"/>
    <s v="Offen ungeschält VOS"/>
    <x v="43"/>
    <s v="Schimmel"/>
    <s v="kein VOS in England, VS-Würste keine Produktion"/>
    <s v="-"/>
    <n v="45"/>
    <s v="Produkte"/>
    <s v="BUs"/>
    <s v="Symptome"/>
    <n v="7.5"/>
    <s v="BU3"/>
    <n v="29500498"/>
    <n v="12"/>
    <m/>
    <n v="29500498"/>
    <n v="15"/>
    <n v="12"/>
    <d v="2021-11-08T00:00:00"/>
    <s v="kein VOS in England, VS-Würste keine Produktion"/>
    <m/>
    <s v="VOS Räucher Natur Natri"/>
  </r>
  <r>
    <s v="BU3"/>
    <n v="33"/>
    <d v="2021-11-08T00:00:00"/>
    <s v="Offen ungeschält VOS"/>
    <x v="43"/>
    <s v="Schimmel"/>
    <s v="kein VOS in England, VS-Würste keine Produktion"/>
    <s v="-"/>
    <n v="45"/>
    <s v="Produkte"/>
    <s v="BUs"/>
    <s v="Symptome"/>
    <n v="16.5"/>
    <s v="BU3"/>
    <n v="29500498"/>
    <n v="12"/>
    <m/>
    <n v="29500498"/>
    <n v="33"/>
    <n v="12"/>
    <d v="2021-11-08T00:00:00"/>
    <s v="kein VOS in England, VS-Würste keine Produktion"/>
    <m/>
    <s v="VOS Räucher Natur Natri"/>
  </r>
  <r>
    <s v="BU3"/>
    <n v="101"/>
    <d v="2021-11-08T00:00:00"/>
    <s v="Offen ungeschält VOS"/>
    <x v="43"/>
    <s v="Schimmel"/>
    <s v="kein VOS in England, VS-Würste keine Produktion"/>
    <s v="-"/>
    <n v="45"/>
    <s v="Produkte"/>
    <s v="BUs"/>
    <s v="Symptome"/>
    <n v="50.5"/>
    <s v="BU3"/>
    <n v="29500498"/>
    <n v="12"/>
    <m/>
    <n v="29500498"/>
    <n v="101"/>
    <n v="12"/>
    <d v="2021-11-08T00:00:00"/>
    <s v="kein VOS in England, VS-Würste keine Produktion"/>
    <m/>
    <s v="VOS Räucher Natur Natri"/>
  </r>
  <r>
    <s v="BU3"/>
    <n v="106"/>
    <d v="2021-11-08T00:00:00"/>
    <s v="Offen ungeschält VOS"/>
    <x v="43"/>
    <s v="Schimmel"/>
    <s v="kein VOS in England, VS-Würste keine Produktion"/>
    <s v="-"/>
    <n v="45"/>
    <s v="Produkte"/>
    <s v="BUs"/>
    <s v="Symptome"/>
    <n v="53"/>
    <s v="BU3"/>
    <n v="29500498"/>
    <n v="12"/>
    <m/>
    <n v="29500498"/>
    <n v="106"/>
    <n v="12"/>
    <d v="2021-11-08T00:00:00"/>
    <s v="kein VOS in England, VS-Würste keine Produktion"/>
    <m/>
    <s v="VOS Räucher Natur Natri"/>
  </r>
  <r>
    <s v="BU3"/>
    <n v="33"/>
    <d v="2021-11-08T00:00:00"/>
    <s v="Offen ungeschält VOS"/>
    <x v="198"/>
    <s v="Schimmel"/>
    <s v="VOS &gt; Einsatz"/>
    <s v="-"/>
    <n v="45"/>
    <s v="Produkte"/>
    <s v="BUs"/>
    <s v="Symptome"/>
    <n v="16.5"/>
    <s v="Bu3"/>
    <n v="29500529"/>
    <n v="12"/>
    <m/>
    <n v="29500529"/>
    <n v="33"/>
    <n v="12"/>
    <d v="2021-11-08T00:00:00"/>
    <s v="VOS &gt; Einsatz"/>
    <m/>
    <s v="VOS Adler Schinkenräuch"/>
  </r>
  <r>
    <s v="BU3"/>
    <n v="30"/>
    <d v="2021-11-08T00:00:00"/>
    <s v="Offen ungeschält VOS"/>
    <x v="198"/>
    <s v="Schimmel"/>
    <s v="VOS &gt; Einsatz"/>
    <s v="-"/>
    <n v="45"/>
    <s v="Produkte"/>
    <s v="BUs"/>
    <s v="Symptome"/>
    <n v="15"/>
    <s v="Bu3"/>
    <n v="29500529"/>
    <n v="12"/>
    <m/>
    <n v="29500529"/>
    <n v="30"/>
    <n v="12"/>
    <d v="2021-11-08T00:00:00"/>
    <s v="VOS &gt; Einsatz"/>
    <m/>
    <s v="VOS Adler Schinkenräuch"/>
  </r>
  <r>
    <s v="BU3"/>
    <n v="40"/>
    <d v="2021-11-08T00:00:00"/>
    <s v="Offen ungeschält VOS"/>
    <x v="198"/>
    <s v="Schimmel"/>
    <s v="VOS &gt; Einsatz"/>
    <s v="-"/>
    <n v="45"/>
    <s v="Produkte"/>
    <s v="BUs"/>
    <s v="Symptome"/>
    <n v="20"/>
    <s v="Bu3"/>
    <n v="29500529"/>
    <n v="12"/>
    <m/>
    <n v="29500529"/>
    <n v="40"/>
    <n v="12"/>
    <d v="2021-11-08T00:00:00"/>
    <s v="VOS &gt; Einsatz"/>
    <m/>
    <s v="VOS Adler Schinkenräuch"/>
  </r>
  <r>
    <s v="BU3"/>
    <n v="63"/>
    <d v="2021-11-08T00:00:00"/>
    <s v="Offen ungeschält VOS"/>
    <x v="198"/>
    <s v="Schimmel"/>
    <s v="VOS &gt; Einsatz"/>
    <s v="-"/>
    <n v="45"/>
    <s v="Produkte"/>
    <s v="BUs"/>
    <s v="Symptome"/>
    <n v="31.5"/>
    <s v="Bu3"/>
    <n v="29500529"/>
    <n v="12"/>
    <m/>
    <n v="29500529"/>
    <n v="63"/>
    <n v="12"/>
    <d v="2021-11-08T00:00:00"/>
    <s v="VOS &gt; Einsatz"/>
    <m/>
    <s v="VOS Adler Schinkenräuch"/>
  </r>
  <r>
    <s v="BU3"/>
    <n v="10"/>
    <d v="2021-11-08T00:00:00"/>
    <s v="Offen ungeschält VOS"/>
    <x v="246"/>
    <s v="Schimmel"/>
    <s v="kein VOS in England, VS-Würste keine Produktion"/>
    <s v="-"/>
    <n v="45"/>
    <s v="Produkte"/>
    <s v="BUs"/>
    <s v="Symptome"/>
    <n v="5"/>
    <s v="bu3"/>
    <n v="29500606"/>
    <n v="12"/>
    <m/>
    <n v="29500606"/>
    <n v="10"/>
    <n v="12"/>
    <d v="2021-11-08T00:00:00"/>
    <s v="kein VOS in England, VS-Würste keine Produktion"/>
    <m/>
    <s v="VOS Würste Jalapeno nat"/>
  </r>
  <r>
    <s v="BU3"/>
    <n v="30"/>
    <d v="2021-11-08T00:00:00"/>
    <s v="Offen ungeschält VOS"/>
    <x v="246"/>
    <s v="Schimmel"/>
    <s v="kein VOS in England, VS-Würste keine Produktion"/>
    <s v="-"/>
    <n v="45"/>
    <s v="Produkte"/>
    <s v="BUs"/>
    <s v="Symptome"/>
    <n v="15"/>
    <s v="bu3"/>
    <n v="29500606"/>
    <n v="12"/>
    <m/>
    <n v="29500606"/>
    <n v="30"/>
    <n v="12"/>
    <d v="2021-11-08T00:00:00"/>
    <s v="kein VOS in England, VS-Würste keine Produktion"/>
    <m/>
    <s v="VOS Würste Jalapeno nat"/>
  </r>
  <r>
    <s v="BU3"/>
    <n v="46"/>
    <d v="2021-11-08T00:00:00"/>
    <s v="Offen ungeschält VOS"/>
    <x v="246"/>
    <s v="Schimmel"/>
    <s v="kein VOS in England, VS-Würste keine Produktion"/>
    <s v="-"/>
    <n v="45"/>
    <s v="Produkte"/>
    <s v="BUs"/>
    <s v="Symptome"/>
    <n v="23"/>
    <s v="bu3"/>
    <n v="29500606"/>
    <n v="12"/>
    <m/>
    <n v="29500606"/>
    <n v="46"/>
    <n v="12"/>
    <d v="2021-11-08T00:00:00"/>
    <s v="kein VOS in England, VS-Würste keine Produktion"/>
    <m/>
    <s v="VOS Würste Jalapeno nat"/>
  </r>
  <r>
    <s v="BU3"/>
    <n v="40"/>
    <d v="2021-11-08T00:00:00"/>
    <s v="Offen ungeschält VOS"/>
    <x v="246"/>
    <s v="Schimmel"/>
    <s v="kein VOS in England, VS-Würste keine Produktion"/>
    <s v="-"/>
    <n v="45"/>
    <s v="Produkte"/>
    <s v="BUs"/>
    <s v="Symptome"/>
    <n v="20"/>
    <s v="bu3"/>
    <n v="29500606"/>
    <n v="12"/>
    <m/>
    <n v="29500606"/>
    <n v="40"/>
    <n v="12"/>
    <d v="2021-11-08T00:00:00"/>
    <s v="kein VOS in England, VS-Würste keine Produktion"/>
    <m/>
    <s v="VOS Würste Jalapeno nat"/>
  </r>
  <r>
    <s v="BU3"/>
    <n v="12"/>
    <d v="2021-11-08T00:00:00"/>
    <s v="Offen ungeschält VOS"/>
    <x v="173"/>
    <s v="Schimmel"/>
    <s v="kein VOS in England, VS-Würste keine Produktion"/>
    <s v="-"/>
    <n v="45"/>
    <s v="Produkte"/>
    <s v="BUs"/>
    <s v="Symptome"/>
    <n v="6"/>
    <s v="BU3"/>
    <n v="29500613"/>
    <n v="12"/>
    <m/>
    <n v="29500613"/>
    <n v="12"/>
    <n v="12"/>
    <d v="2021-11-08T00:00:00"/>
    <s v="kein VOS in England, VS-Würste keine Produktion"/>
    <m/>
    <s v="VOS Räucher extra natri"/>
  </r>
  <r>
    <s v="BU3"/>
    <n v="102"/>
    <d v="2021-11-08T00:00:00"/>
    <s v="Offen ungeschält VOS"/>
    <x v="173"/>
    <s v="Schimmel"/>
    <s v="kein VOS in England, VS-Würste keine Produktion"/>
    <s v="-"/>
    <n v="45"/>
    <s v="Produkte"/>
    <s v="BUs"/>
    <s v="Symptome"/>
    <n v="51"/>
    <s v="BU3"/>
    <n v="29500613"/>
    <n v="12"/>
    <m/>
    <n v="29500613"/>
    <n v="102"/>
    <n v="12"/>
    <d v="2021-11-08T00:00:00"/>
    <s v="kein VOS in England, VS-Würste keine Produktion"/>
    <m/>
    <s v="VOS Räucher extra natri"/>
  </r>
  <r>
    <s v="BU3"/>
    <n v="36"/>
    <d v="2021-11-08T00:00:00"/>
    <s v="Offen ungeschält VOS"/>
    <x v="173"/>
    <s v="Schimmel"/>
    <s v="kein VOS in England, VS-Würste keine Produktion"/>
    <s v="-"/>
    <n v="45"/>
    <s v="Produkte"/>
    <s v="BUs"/>
    <s v="Symptome"/>
    <n v="18"/>
    <s v="BU3"/>
    <n v="29500613"/>
    <n v="12"/>
    <m/>
    <n v="29500613"/>
    <n v="36"/>
    <n v="12"/>
    <d v="2021-11-08T00:00:00"/>
    <s v="kein VOS in England, VS-Würste keine Produktion"/>
    <m/>
    <s v="VOS Räucher extra natri"/>
  </r>
  <r>
    <s v="BU3"/>
    <n v="8"/>
    <d v="2021-11-08T00:00:00"/>
    <s v="Offen ungeschält VOS"/>
    <x v="173"/>
    <s v="Schimmel"/>
    <s v="kein VOS in England, VS-Würste keine Produktion"/>
    <s v="-"/>
    <n v="45"/>
    <s v="Produkte"/>
    <s v="BUs"/>
    <s v="Symptome"/>
    <n v="4"/>
    <s v="BU3"/>
    <n v="29500613"/>
    <n v="12"/>
    <m/>
    <n v="29500613"/>
    <n v="8"/>
    <n v="12"/>
    <d v="2021-11-08T00:00:00"/>
    <s v="kein VOS in England, VS-Würste keine Produktion"/>
    <m/>
    <s v="VOS Räucher extra natri"/>
  </r>
  <r>
    <s v="BU3"/>
    <n v="72"/>
    <d v="2021-11-08T00:00:00"/>
    <s v="Offen ungeschält VOS"/>
    <x v="173"/>
    <s v="Schimmel"/>
    <s v="kein VOS in England, VS-Würste keine Produktion"/>
    <s v="-"/>
    <n v="45"/>
    <s v="Produkte"/>
    <s v="BUs"/>
    <s v="Symptome"/>
    <n v="36"/>
    <s v="BU3"/>
    <n v="29500613"/>
    <n v="12"/>
    <m/>
    <n v="29500613"/>
    <n v="72"/>
    <n v="12"/>
    <d v="2021-11-08T00:00:00"/>
    <s v="kein VOS in England, VS-Würste keine Produktion"/>
    <m/>
    <s v="VOS Räucher extra natri"/>
  </r>
  <r>
    <s v="BU3"/>
    <n v="45"/>
    <d v="2021-11-08T00:00:00"/>
    <s v="Offen ungeschält VOS"/>
    <x v="173"/>
    <s v="Schimmel"/>
    <s v="kein VOS in England, VS-Würste keine Produktion"/>
    <s v="-"/>
    <n v="45"/>
    <s v="Produkte"/>
    <s v="BUs"/>
    <s v="Symptome"/>
    <n v="22.5"/>
    <s v="BU3"/>
    <n v="29500613"/>
    <n v="12"/>
    <m/>
    <n v="29500613"/>
    <n v="45"/>
    <n v="12"/>
    <d v="2021-11-08T00:00:00"/>
    <s v="kein VOS in England, VS-Würste keine Produktion"/>
    <m/>
    <s v="VOS Räucher extra natri"/>
  </r>
  <r>
    <s v="BU3"/>
    <n v="170"/>
    <d v="2021-11-08T00:00:00"/>
    <s v="Offen ungeschält VOS"/>
    <x v="173"/>
    <s v="Schimmel"/>
    <s v="kein VOS in England, VS-Würste keine Produktion"/>
    <s v="-"/>
    <n v="45"/>
    <s v="Produkte"/>
    <s v="BUs"/>
    <s v="Symptome"/>
    <n v="85"/>
    <s v="BU3"/>
    <n v="29500613"/>
    <n v="12"/>
    <m/>
    <n v="29500613"/>
    <n v="170"/>
    <n v="12"/>
    <d v="2021-11-08T00:00:00"/>
    <s v="kein VOS in England, VS-Würste keine Produktion"/>
    <m/>
    <s v="VOS Räucher extra natri"/>
  </r>
  <r>
    <s v="BU3"/>
    <n v="20"/>
    <d v="2021-11-08T00:00:00"/>
    <s v="Offen ungeschält VOS"/>
    <x v="173"/>
    <s v="Schimmel"/>
    <s v="kein VOS in England, VS-Würste keine Produktion"/>
    <s v="-"/>
    <n v="45"/>
    <s v="Produkte"/>
    <s v="BUs"/>
    <s v="Symptome"/>
    <n v="10"/>
    <s v="BU3"/>
    <n v="29500613"/>
    <n v="12"/>
    <m/>
    <n v="29500613"/>
    <n v="20"/>
    <n v="12"/>
    <d v="2021-11-08T00:00:00"/>
    <s v="kein VOS in England, VS-Würste keine Produktion"/>
    <m/>
    <s v="VOS Räucher extra natri"/>
  </r>
  <r>
    <s v="BU3"/>
    <n v="44"/>
    <d v="2021-11-08T00:00:00"/>
    <s v="Offen ungeschält VOS"/>
    <x v="173"/>
    <s v="Schimmel"/>
    <s v="kein VOS in England, VS-Würste keine Produktion"/>
    <s v="-"/>
    <n v="45"/>
    <s v="Produkte"/>
    <s v="BUs"/>
    <s v="Symptome"/>
    <n v="22"/>
    <s v="BU3"/>
    <n v="29500613"/>
    <n v="12"/>
    <m/>
    <n v="29500613"/>
    <n v="44"/>
    <n v="12"/>
    <d v="2021-11-08T00:00:00"/>
    <s v="kein VOS in England, VS-Würste keine Produktion"/>
    <m/>
    <s v="VOS Räucher extra natri"/>
  </r>
  <r>
    <s v="BU3"/>
    <n v="25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25"/>
    <n v="12"/>
    <d v="2021-11-08T00:00:00"/>
    <s v="VOS &gt; Einsatz"/>
    <m/>
    <s v="VOS RW-NATUR OGT"/>
  </r>
  <r>
    <s v="BU3"/>
    <n v="5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5"/>
    <n v="12"/>
    <d v="2021-11-08T00:00:00"/>
    <s v="VOS &gt; Einsatz"/>
    <m/>
    <s v="VOS RW-NATUR OGT"/>
  </r>
  <r>
    <s v="BU3"/>
    <n v="4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4"/>
    <n v="12"/>
    <d v="2021-11-08T00:00:00"/>
    <s v="VOS &gt; Einsatz"/>
    <m/>
    <s v="VOS RW-NATUR OGT"/>
  </r>
  <r>
    <s v="BU3"/>
    <n v="15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15"/>
    <n v="12"/>
    <d v="2021-11-08T00:00:00"/>
    <s v="VOS &gt; Einsatz"/>
    <m/>
    <s v="VOS RW-NATUR OGT"/>
  </r>
  <r>
    <s v="BU3"/>
    <n v="15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15"/>
    <n v="12"/>
    <d v="2021-11-08T00:00:00"/>
    <s v="VOS &gt; Einsatz"/>
    <m/>
    <s v="VOS RW-NATUR OGT"/>
  </r>
  <r>
    <s v="BU3"/>
    <n v="90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90"/>
    <n v="12"/>
    <d v="2021-11-08T00:00:00"/>
    <s v="VOS &gt; Einsatz"/>
    <m/>
    <s v="VOS RW-NATUR OGT"/>
  </r>
  <r>
    <s v="BU3"/>
    <n v="5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5"/>
    <n v="12"/>
    <d v="2021-11-08T00:00:00"/>
    <s v="VOS &gt; Einsatz"/>
    <m/>
    <s v="VOS RW-NATUR OGT"/>
  </r>
  <r>
    <s v="BU3"/>
    <n v="10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10"/>
    <n v="12"/>
    <d v="2021-11-08T00:00:00"/>
    <s v="VOS &gt; Einsatz"/>
    <m/>
    <s v="VOS RW-NATUR OGT"/>
  </r>
  <r>
    <s v="BU3"/>
    <n v="18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18"/>
    <n v="12"/>
    <d v="2021-11-08T00:00:00"/>
    <s v="VOS &gt; Einsatz"/>
    <m/>
    <s v="VOS RW-NATUR OGT"/>
  </r>
  <r>
    <s v="BU3"/>
    <n v="8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8"/>
    <n v="12"/>
    <d v="2021-11-08T00:00:00"/>
    <s v="VOS &gt; Einsatz"/>
    <m/>
    <s v="VOS RW-NATUR OGT"/>
  </r>
  <r>
    <s v="BU3"/>
    <n v="72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72"/>
    <n v="12"/>
    <d v="2021-11-08T00:00:00"/>
    <s v="VOS &gt; Einsatz"/>
    <m/>
    <s v="VOS RW-NATUR OGT"/>
  </r>
  <r>
    <s v="BU4"/>
    <n v="5"/>
    <d v="2021-11-08T00:00:00"/>
    <s v="Offen ungeschält ABS"/>
    <x v="59"/>
    <s v="keinen Verwendungszweck"/>
    <s v="keinen Verwendungszweck"/>
    <s v="-"/>
    <n v="45"/>
    <s v="Produkte"/>
    <s v="BUs"/>
    <s v="Symptome"/>
    <n v="7.5"/>
    <s v="Bu4"/>
    <n v="29500886"/>
    <n v="61"/>
    <m/>
    <n v="29500886"/>
    <n v="5"/>
    <n v="61"/>
    <d v="2021-11-08T00:00:00"/>
    <m/>
    <m/>
    <s v="ABS MEDI-KRÄUK"/>
  </r>
  <r>
    <s v="BU4"/>
    <n v="4"/>
    <d v="2021-11-08T00:00:00"/>
    <s v="Offen ungeschält ABS"/>
    <x v="63"/>
    <s v="keinen Verwendungszweck"/>
    <s v="keinen Verwendungszweck"/>
    <s v="-"/>
    <n v="45"/>
    <s v="Produkte"/>
    <s v="BUs"/>
    <s v="Symptome"/>
    <n v="0.04"/>
    <s v="BU4"/>
    <n v="29500904"/>
    <n v="61"/>
    <m/>
    <n v="29500904"/>
    <n v="4"/>
    <n v="61"/>
    <d v="2021-11-08T00:00:00"/>
    <m/>
    <m/>
    <s v="ABS TI-AD"/>
  </r>
  <r>
    <s v="BU4"/>
    <n v="12"/>
    <d v="2021-11-08T00:00:00"/>
    <s v="Offen ungeschält ABS"/>
    <x v="63"/>
    <s v="keinen Verwendungszweck"/>
    <s v="keinen Verwendungszweck"/>
    <s v="-"/>
    <n v="45"/>
    <s v="Produkte"/>
    <s v="BUs"/>
    <s v="Symptome"/>
    <n v="0.12"/>
    <s v="BU4"/>
    <n v="29500904"/>
    <n v="61"/>
    <m/>
    <n v="29500904"/>
    <n v="12"/>
    <n v="61"/>
    <d v="2021-11-08T00:00:00"/>
    <m/>
    <m/>
    <s v="ABS TI-AD"/>
  </r>
  <r>
    <s v="BU4"/>
    <n v="17"/>
    <d v="2021-11-08T00:00:00"/>
    <s v="Offen ungeschält ABS"/>
    <x v="63"/>
    <s v="keinen Verwendungszweck"/>
    <s v="keinen Verwendungszweck"/>
    <s v="-"/>
    <n v="45"/>
    <s v="Produkte"/>
    <s v="BUs"/>
    <s v="Symptome"/>
    <n v="0.17"/>
    <s v="BU4"/>
    <n v="29500904"/>
    <n v="61"/>
    <m/>
    <n v="29500904"/>
    <n v="17"/>
    <n v="61"/>
    <d v="2021-11-08T00:00:00"/>
    <m/>
    <m/>
    <s v="ABS TI-AD"/>
  </r>
  <r>
    <s v="BU4"/>
    <n v="9"/>
    <d v="2021-11-08T00:00:00"/>
    <s v="Offen ungeschält ABS"/>
    <x v="63"/>
    <s v="keinen Verwendungszweck"/>
    <s v="keinen Verwendungszweck"/>
    <s v="-"/>
    <n v="45"/>
    <s v="Produkte"/>
    <s v="BUs"/>
    <s v="Symptome"/>
    <n v="0.09"/>
    <s v="BU4"/>
    <n v="29500904"/>
    <n v="61"/>
    <m/>
    <n v="29500904"/>
    <n v="9"/>
    <n v="61"/>
    <d v="2021-11-08T00:00:00"/>
    <m/>
    <m/>
    <s v="ABS TI-AD"/>
  </r>
  <r>
    <s v="BU4"/>
    <n v="20"/>
    <d v="2021-11-08T00:00:00"/>
    <s v="Offen ungeschält ABS"/>
    <x v="64"/>
    <s v="keinen Verwendungszweck"/>
    <s v="keinen Verwendungszweck"/>
    <s v="-"/>
    <n v="45"/>
    <s v="Produkte"/>
    <s v="BUs"/>
    <s v="Symptome"/>
    <n v="0.2"/>
    <s v="BU4"/>
    <n v="29500906"/>
    <n v="61"/>
    <m/>
    <n v="29500906"/>
    <n v="20"/>
    <n v="61"/>
    <d v="2021-11-08T00:00:00"/>
    <m/>
    <m/>
    <s v="ABS SCH-PAUL"/>
  </r>
  <r>
    <s v="BU4"/>
    <n v="13"/>
    <d v="2021-11-08T00:00:00"/>
    <s v="Offen ungeschält ABS"/>
    <x v="218"/>
    <s v="keinen Verwendungszweck"/>
    <s v="keinen Verwendungszweck"/>
    <s v="-"/>
    <n v="45"/>
    <s v="Produkte"/>
    <s v="BUs"/>
    <s v="Symptome"/>
    <n v="6.5"/>
    <s v="BU4"/>
    <n v="29500908"/>
    <n v="61"/>
    <m/>
    <n v="29500908"/>
    <n v="13"/>
    <n v="61"/>
    <d v="2021-11-08T00:00:00"/>
    <m/>
    <m/>
    <s v="ABS GRUY"/>
  </r>
  <r>
    <s v="BU4"/>
    <n v="12"/>
    <d v="2021-11-08T00:00:00"/>
    <s v="Offen ungeschält ABS"/>
    <x v="218"/>
    <s v="keinen Verwendungszweck"/>
    <s v="keinen Verwendungszweck"/>
    <s v="-"/>
    <n v="45"/>
    <s v="Produkte"/>
    <s v="BUs"/>
    <s v="Symptome"/>
    <n v="6"/>
    <s v="BU4"/>
    <n v="29500908"/>
    <n v="61"/>
    <m/>
    <n v="29500908"/>
    <n v="12"/>
    <n v="61"/>
    <d v="2021-11-08T00:00:00"/>
    <m/>
    <m/>
    <s v="ABS GRUY"/>
  </r>
  <r>
    <s v="BU4"/>
    <n v="8"/>
    <d v="2021-11-08T00:00:00"/>
    <s v="Offen ungeschält ABS"/>
    <x v="218"/>
    <s v="keinen Verwendungszweck"/>
    <s v="keinen Verwendungszweck"/>
    <s v="-"/>
    <n v="45"/>
    <s v="Produkte"/>
    <s v="BUs"/>
    <s v="Symptome"/>
    <n v="4"/>
    <s v="BU4"/>
    <n v="29500908"/>
    <n v="61"/>
    <m/>
    <n v="29500908"/>
    <n v="8"/>
    <n v="61"/>
    <d v="2021-11-08T00:00:00"/>
    <m/>
    <m/>
    <s v="ABS GRUY"/>
  </r>
  <r>
    <s v="BU4"/>
    <n v="13"/>
    <d v="2021-11-08T00:00:00"/>
    <s v="Offen ungeschält ABS"/>
    <x v="218"/>
    <s v="keinen Verwendungszweck"/>
    <s v="keinen Verwendungszweck"/>
    <s v="-"/>
    <n v="45"/>
    <s v="Produkte"/>
    <s v="BUs"/>
    <s v="Symptome"/>
    <n v="6.5"/>
    <s v="BU4"/>
    <n v="29500908"/>
    <n v="61"/>
    <m/>
    <n v="29500908"/>
    <n v="13"/>
    <n v="61"/>
    <d v="2021-11-08T00:00:00"/>
    <m/>
    <m/>
    <s v="ABS GRUY"/>
  </r>
  <r>
    <s v="BU4"/>
    <n v="15"/>
    <d v="2021-11-08T00:00:00"/>
    <s v="Offen ungeschält ABS"/>
    <x v="218"/>
    <s v="keinen Verwendungszweck"/>
    <s v="keinen Verwendungszweck"/>
    <s v="-"/>
    <n v="45"/>
    <s v="Produkte"/>
    <s v="BUs"/>
    <s v="Symptome"/>
    <n v="7.5"/>
    <s v="BU4"/>
    <n v="29500908"/>
    <n v="61"/>
    <m/>
    <n v="29500908"/>
    <n v="15"/>
    <n v="61"/>
    <d v="2021-11-08T00:00:00"/>
    <m/>
    <m/>
    <s v="ABS GRUY"/>
  </r>
  <r>
    <s v="BU4"/>
    <n v="3"/>
    <d v="2021-11-08T00:00:00"/>
    <s v="Offen ungeschält ABS"/>
    <x v="105"/>
    <s v="keinen Verwendungszweck"/>
    <s v="keinen Verwendungszweck"/>
    <s v="-"/>
    <n v="45"/>
    <s v="Produkte"/>
    <s v="BUs"/>
    <s v="Symptome"/>
    <n v="0.03"/>
    <s v="BU4"/>
    <n v="29500913"/>
    <n v="61"/>
    <m/>
    <n v="29500913"/>
    <n v="3"/>
    <n v="61"/>
    <d v="2021-11-08T00:00:00"/>
    <m/>
    <m/>
    <s v="ABS ZIEGENR"/>
  </r>
  <r>
    <s v="BU3"/>
    <n v="20"/>
    <d v="2021-11-08T00:00:00"/>
    <s v="Offen ungeschält VOS"/>
    <x v="308"/>
    <s v="Schimmel"/>
    <s v="VOS &gt; Einsatz"/>
    <s v="-"/>
    <n v="45"/>
    <s v="Produkte"/>
    <s v="BUs"/>
    <s v="Symptome"/>
    <n v="10"/>
    <s v="BU3"/>
    <n v="29500942"/>
    <n v="12"/>
    <m/>
    <n v="29500942"/>
    <n v="20"/>
    <n v="12"/>
    <d v="2021-11-08T00:00:00"/>
    <s v="VOS &gt; Einsatz"/>
    <m/>
    <s v="VOS URW-CHILI-OGT"/>
  </r>
  <r>
    <s v="BU4"/>
    <n v="22"/>
    <d v="2021-11-08T00:00:00"/>
    <s v="Offen ungeschält ABS"/>
    <x v="69"/>
    <s v="keinen Verwendungszweck"/>
    <s v="keinen Verwendungszweck"/>
    <s v="-"/>
    <n v="45"/>
    <s v="Produkte"/>
    <s v="BUs"/>
    <s v="Symptome"/>
    <n v="2.2000000000000001E-3"/>
    <s v="BU4"/>
    <n v="29501013"/>
    <n v="61"/>
    <m/>
    <n v="29501013"/>
    <n v="22"/>
    <n v="61"/>
    <d v="2021-11-08T00:00:00"/>
    <m/>
    <m/>
    <s v="ABS AT-ROTWEIN"/>
  </r>
  <r>
    <s v="BU4"/>
    <n v="18"/>
    <d v="2021-11-08T00:00:00"/>
    <s v="Offen ungeschält VOS"/>
    <x v="56"/>
    <s v="keinen Verwendungszweck"/>
    <s v="keinen Verwendungszweck"/>
    <s v="-"/>
    <n v="45"/>
    <s v="Produkte"/>
    <s v="BUs"/>
    <s v="Symptome"/>
    <n v="9"/>
    <s v="BU4"/>
    <n v="29501020"/>
    <n v="61"/>
    <m/>
    <n v="29501020"/>
    <n v="18"/>
    <n v="61"/>
    <d v="2021-11-08T00:00:00"/>
    <m/>
    <m/>
    <s v="VOS WAL-THEKE"/>
  </r>
  <r>
    <s v="BU4"/>
    <n v="15"/>
    <d v="2021-11-08T00:00:00"/>
    <s v="Offen ungeschält VOS"/>
    <x v="56"/>
    <s v="keinen Verwendungszweck"/>
    <s v="keinen Verwendungszweck"/>
    <s v="-"/>
    <n v="45"/>
    <s v="Produkte"/>
    <s v="BUs"/>
    <s v="Symptome"/>
    <n v="7.5"/>
    <s v="BU4"/>
    <n v="29501020"/>
    <n v="61"/>
    <m/>
    <n v="29501020"/>
    <n v="15"/>
    <n v="61"/>
    <d v="2021-11-08T00:00:00"/>
    <m/>
    <m/>
    <s v="VOS WAL-THEKE"/>
  </r>
  <r>
    <s v="BU4"/>
    <n v="9"/>
    <d v="2021-11-08T00:00:00"/>
    <s v="Offen ungeschält ABS"/>
    <x v="4"/>
    <s v="keinen Verwendungszweck"/>
    <s v="keinen Verwendungszweck"/>
    <s v="-"/>
    <n v="45"/>
    <s v="Produkte"/>
    <s v="BUs"/>
    <s v="Symptome"/>
    <n v="9.0000000000000008E-4"/>
    <s v="BU4"/>
    <n v="29501028"/>
    <n v="61"/>
    <m/>
    <n v="29501028"/>
    <n v="9"/>
    <n v="61"/>
    <d v="2021-11-08T00:00:00"/>
    <m/>
    <m/>
    <s v="ABS KELLERGEIST"/>
  </r>
  <r>
    <s v="BU4"/>
    <n v="10"/>
    <d v="2021-11-08T00:00:00"/>
    <s v="Offen ungeschält ABS"/>
    <x v="70"/>
    <s v="keinen Verwendungszweck"/>
    <s v="keinen Verwendungszweck"/>
    <s v="-"/>
    <n v="45"/>
    <s v="Produkte"/>
    <s v="BUs"/>
    <s v="Symptome"/>
    <n v="15"/>
    <s v="BU4"/>
    <n v="29501029"/>
    <n v="61"/>
    <m/>
    <n v="29501029"/>
    <n v="10"/>
    <n v="61"/>
    <d v="2021-11-08T00:00:00"/>
    <m/>
    <m/>
    <s v="ABS BRUSCHETTA"/>
  </r>
  <r>
    <s v="BU4"/>
    <n v="21"/>
    <d v="2021-11-08T00:00:00"/>
    <s v="Offen ungeschält ABS"/>
    <x v="72"/>
    <s v="keinen Verwendungszweck"/>
    <s v="keinen Verwendungszweck"/>
    <s v="-"/>
    <n v="45"/>
    <s v="Produkte"/>
    <s v="BUs"/>
    <s v="Symptome"/>
    <n v="2.1000000000000003E-3"/>
    <s v="BU4"/>
    <n v="29501039"/>
    <n v="61"/>
    <m/>
    <n v="29501039"/>
    <n v="21"/>
    <n v="61"/>
    <d v="2021-11-08T00:00:00"/>
    <m/>
    <m/>
    <s v="ABS OLD-AMSTERDAM"/>
  </r>
  <r>
    <s v="BU3"/>
    <n v="7"/>
    <d v="2021-11-08T00:00:00"/>
    <s v="Offen ungeschält VOS"/>
    <x v="297"/>
    <s v="Schimmel"/>
    <s v="kein VOS in England, VS-Würste keine Produktion"/>
    <s v="-"/>
    <n v="45"/>
    <s v="Produkte"/>
    <s v="BUs"/>
    <s v="Symptome"/>
    <n v="3.5"/>
    <s v="BU3"/>
    <n v="29501058"/>
    <n v="12"/>
    <m/>
    <n v="29501058"/>
    <n v="7"/>
    <n v="12"/>
    <d v="2021-11-08T00:00:00"/>
    <s v="kein VOS in England, VS-Würste keine Produktion"/>
    <m/>
    <s v="VOS GRW SCHI-NATRIUMARM"/>
  </r>
  <r>
    <s v="BU3"/>
    <n v="15"/>
    <d v="2021-11-08T00:00:00"/>
    <s v="Offen ungeschält VOS"/>
    <x v="297"/>
    <s v="Schimmel"/>
    <s v="kein VOS in England, VS-Würste keine Produktion"/>
    <s v="-"/>
    <n v="45"/>
    <s v="Produkte"/>
    <s v="BUs"/>
    <s v="Symptome"/>
    <n v="7.5"/>
    <s v="BU3"/>
    <n v="29501058"/>
    <n v="12"/>
    <m/>
    <n v="29501058"/>
    <n v="15"/>
    <n v="12"/>
    <d v="2021-11-08T00:00:00"/>
    <s v="kein VOS in England, VS-Würste keine Produktion"/>
    <m/>
    <s v="VOS GRW SCHI-NATRIUMARM"/>
  </r>
  <r>
    <s v="BU3"/>
    <n v="72"/>
    <d v="2021-11-08T00:00:00"/>
    <s v="Offen ungeschält VOS"/>
    <x v="297"/>
    <s v="Schimmel"/>
    <s v="kein VOS in England, VS-Würste keine Produktion"/>
    <s v="-"/>
    <n v="45"/>
    <s v="Produkte"/>
    <s v="BUs"/>
    <s v="Symptome"/>
    <n v="36"/>
    <s v="BU3"/>
    <n v="29501058"/>
    <n v="12"/>
    <m/>
    <n v="29501058"/>
    <n v="72"/>
    <n v="12"/>
    <d v="2021-11-08T00:00:00"/>
    <s v="kein VOS in England, VS-Würste keine Produktion"/>
    <m/>
    <s v="VOS GRW SCHI-NATRIUMARM"/>
  </r>
  <r>
    <s v="BU3"/>
    <n v="35"/>
    <d v="2021-11-08T00:00:00"/>
    <s v="Offen ungeschält VOS"/>
    <x v="297"/>
    <s v="Schimmel"/>
    <s v="kein VOS in England, VS-Würste keine Produktion"/>
    <s v="-"/>
    <n v="45"/>
    <s v="Produkte"/>
    <s v="BUs"/>
    <s v="Symptome"/>
    <n v="17.5"/>
    <s v="BU3"/>
    <n v="29501058"/>
    <n v="12"/>
    <m/>
    <n v="29501058"/>
    <n v="35"/>
    <n v="12"/>
    <d v="2021-11-08T00:00:00"/>
    <s v="kein VOS in England, VS-Würste keine Produktion"/>
    <m/>
    <s v="VOS GRW SCHI-NATRIUMARM"/>
  </r>
  <r>
    <s v="BU3"/>
    <n v="100"/>
    <d v="2021-11-08T00:00:00"/>
    <s v="Offen ungeschält VOS"/>
    <x v="297"/>
    <s v="Schimmel"/>
    <s v="kein VOS in England, VS-Würste keine Produktion"/>
    <s v="-"/>
    <n v="45"/>
    <s v="Produkte"/>
    <s v="BUs"/>
    <s v="Symptome"/>
    <n v="50"/>
    <s v="BU3"/>
    <n v="29501058"/>
    <n v="12"/>
    <m/>
    <n v="29501058"/>
    <n v="100"/>
    <n v="12"/>
    <d v="2021-11-08T00:00:00"/>
    <s v="kein VOS in England, VS-Würste keine Produktion"/>
    <m/>
    <s v="VOS GRW SCHI-NATRIUMARM"/>
  </r>
  <r>
    <s v="BU3"/>
    <n v="90"/>
    <d v="2021-11-08T00:00:00"/>
    <s v="Offen ungeschält VOS"/>
    <x v="297"/>
    <s v="Schimmel"/>
    <s v="kein VOS in England, VS-Würste keine Produktion"/>
    <s v="-"/>
    <n v="45"/>
    <s v="Produkte"/>
    <s v="BUs"/>
    <s v="Symptome"/>
    <n v="45"/>
    <s v="BU3"/>
    <n v="29501058"/>
    <n v="12"/>
    <m/>
    <n v="29501058"/>
    <n v="90"/>
    <n v="12"/>
    <d v="2021-11-08T00:00:00"/>
    <s v="kein VOS in England, VS-Würste keine Produktion"/>
    <m/>
    <s v="VOS GRW SCHI-NATRIUMARM"/>
  </r>
  <r>
    <s v="BU3"/>
    <n v="9"/>
    <d v="2021-11-08T00:00:00"/>
    <s v="Offen ungeschält VOS"/>
    <x v="297"/>
    <s v="Schimmel"/>
    <s v="kein VOS in England, VS-Würste keine Produktion"/>
    <s v="-"/>
    <n v="45"/>
    <s v="Produkte"/>
    <s v="BUs"/>
    <s v="Symptome"/>
    <n v="4.5"/>
    <s v="BU3"/>
    <n v="29501058"/>
    <n v="12"/>
    <m/>
    <n v="29501058"/>
    <n v="9"/>
    <n v="12"/>
    <d v="2021-11-08T00:00:00"/>
    <s v="kein VOS in England, VS-Würste keine Produktion"/>
    <m/>
    <s v="VOS GRW SCHI-NATRIUMARM"/>
  </r>
  <r>
    <s v="Verkauf"/>
    <n v="13"/>
    <d v="2021-11-08T00:00:00"/>
    <s v="Offen Endstücke"/>
    <x v="36"/>
    <s v="Schimmel"/>
    <s v="keinen Abnehmer/kein Schälpersonal"/>
    <s v="-"/>
    <n v="45"/>
    <s v="Produkte"/>
    <s v="BUs"/>
    <s v="Symptome"/>
    <n v="6.5"/>
    <s v="Verkauf"/>
    <n v="29501070"/>
    <n v="12"/>
    <m/>
    <n v="29501070"/>
    <n v="13"/>
    <n v="12"/>
    <d v="2021-11-08T00:00:00"/>
    <s v="keinen Abnehmer/kein Schälpersonal"/>
    <m/>
    <s v="VOS GRW-SCHI-NAT ENDSTÜ"/>
  </r>
  <r>
    <s v="Verkauf"/>
    <n v="72"/>
    <d v="2021-11-08T00:00:00"/>
    <s v="Offen Endstücke"/>
    <x v="36"/>
    <s v="Schimmel"/>
    <s v="keinen Abnehmer/kein Schälpersonal"/>
    <s v="-"/>
    <n v="45"/>
    <s v="Produkte"/>
    <s v="BUs"/>
    <s v="Symptome"/>
    <n v="36"/>
    <s v="Verkauf"/>
    <n v="29501070"/>
    <n v="12"/>
    <m/>
    <n v="29501070"/>
    <n v="72"/>
    <n v="12"/>
    <d v="2021-11-08T00:00:00"/>
    <s v="keinen Abnehmer/kein Schälpersonal"/>
    <m/>
    <s v="VOS GRW-SCHI-NAT ENDSTÜ"/>
  </r>
  <r>
    <s v="Verkauf"/>
    <n v="30"/>
    <d v="2021-11-08T00:00:00"/>
    <s v="Offen Zipfel"/>
    <x v="309"/>
    <s v="Schimmel"/>
    <s v="keinen Abnehmer/kein Schälpersonal"/>
    <s v="-"/>
    <n v="45"/>
    <s v="Produkte"/>
    <s v="BUs"/>
    <s v="Symptome"/>
    <n v="15"/>
    <s v="Verkauf"/>
    <n v="29501080"/>
    <n v="12"/>
    <m/>
    <n v="29501080"/>
    <n v="30"/>
    <n v="12"/>
    <d v="2021-11-08T00:00:00"/>
    <s v="keinen Abnehmer/kein Schälpersonal"/>
    <m/>
    <s v="VOS RW-JALA-NAT ZIPFEL"/>
  </r>
  <r>
    <s v="Verkauf"/>
    <n v="85"/>
    <d v="2021-11-08T00:00:00"/>
    <s v="Offen Zipfel"/>
    <x v="309"/>
    <s v="Schimmel"/>
    <s v="keinen Abnehmer/kein Schälpersonal"/>
    <s v="-"/>
    <n v="45"/>
    <s v="Produkte"/>
    <s v="BUs"/>
    <s v="Symptome"/>
    <n v="42.5"/>
    <s v="Verkauf"/>
    <n v="29501080"/>
    <n v="12"/>
    <m/>
    <n v="29501080"/>
    <n v="85"/>
    <n v="12"/>
    <d v="2021-11-08T00:00:00"/>
    <s v="keinen Abnehmer/kein Schälpersonal"/>
    <m/>
    <s v="VOS RW-JALA-NAT ZIPFEL"/>
  </r>
  <r>
    <s v="Verkauf"/>
    <n v="12"/>
    <d v="2021-11-08T00:00:00"/>
    <s v="Offen Endstücke"/>
    <x v="235"/>
    <s v="Schimmel"/>
    <s v="keinen Abnehmer/kein Schälpersonal"/>
    <s v="-"/>
    <n v="45"/>
    <s v="Produkte"/>
    <s v="BUs"/>
    <s v="Symptome"/>
    <n v="6"/>
    <s v="Verkauf"/>
    <n v="29501081"/>
    <n v="12"/>
    <m/>
    <n v="29501081"/>
    <n v="12"/>
    <n v="12"/>
    <d v="2021-11-08T00:00:00"/>
    <s v="keinen Abnehmer/kein Schälpersonal"/>
    <m/>
    <s v="VOS RW-JALA-NAT ENDSTÜC"/>
  </r>
  <r>
    <s v="Verkauf"/>
    <n v="20"/>
    <d v="2021-11-08T00:00:00"/>
    <s v="Offen Endstücke"/>
    <x v="235"/>
    <s v="Schimmel"/>
    <s v="keinen Abnehmer/kein Schälpersonal"/>
    <s v="-"/>
    <n v="45"/>
    <s v="Produkte"/>
    <s v="BUs"/>
    <s v="Symptome"/>
    <n v="10"/>
    <s v="Verkauf"/>
    <n v="29501081"/>
    <n v="12"/>
    <m/>
    <n v="29501081"/>
    <n v="20"/>
    <n v="12"/>
    <d v="2021-11-08T00:00:00"/>
    <s v="keinen Abnehmer/kein Schälpersonal"/>
    <m/>
    <s v="VOS RW-JALA-NAT ENDSTÜC"/>
  </r>
  <r>
    <s v="Verkauf"/>
    <n v="45"/>
    <d v="2021-11-08T00:00:00"/>
    <s v="Offen Endstücke"/>
    <x v="235"/>
    <s v="Schimmel"/>
    <s v="keinen Abnehmer/kein Schälpersonal"/>
    <s v="-"/>
    <n v="45"/>
    <s v="Produkte"/>
    <s v="BUs"/>
    <s v="Symptome"/>
    <n v="22.5"/>
    <s v="Verkauf"/>
    <n v="29501081"/>
    <n v="12"/>
    <m/>
    <n v="29501081"/>
    <n v="45"/>
    <n v="12"/>
    <d v="2021-11-08T00:00:00"/>
    <s v="keinen Abnehmer/kein Schälpersonal"/>
    <m/>
    <s v="VOS RW-JALA-NAT ENDSTÜC"/>
  </r>
  <r>
    <s v="Verkauf"/>
    <n v="40"/>
    <d v="2021-11-08T00:00:00"/>
    <s v="Offen Endstücke"/>
    <x v="235"/>
    <s v="Schimmel"/>
    <s v="keinen Abnehmer/kein Schälpersonal"/>
    <s v="-"/>
    <n v="45"/>
    <s v="Produkte"/>
    <s v="BUs"/>
    <s v="Symptome"/>
    <n v="20"/>
    <s v="Verkauf"/>
    <n v="29501081"/>
    <n v="12"/>
    <m/>
    <n v="29501081"/>
    <n v="40"/>
    <n v="12"/>
    <d v="2021-11-08T00:00:00"/>
    <s v="keinen Abnehmer/kein Schälpersonal"/>
    <m/>
    <s v="VOS RW-JALA-NAT ENDSTÜC"/>
  </r>
  <r>
    <s v="Verkauf"/>
    <n v="34"/>
    <d v="2021-11-08T00:00:00"/>
    <s v="Offen Endstücke"/>
    <x v="270"/>
    <s v="Schimmel"/>
    <s v="keinen Abnehmer/kein Schälpersonal"/>
    <s v="-"/>
    <n v="45"/>
    <s v="Produkte"/>
    <s v="BUs"/>
    <s v="Symptome"/>
    <n v="17"/>
    <s v="Verkauf"/>
    <n v="29501085"/>
    <n v="12"/>
    <m/>
    <n v="29501085"/>
    <n v="34"/>
    <n v="12"/>
    <d v="2021-11-08T00:00:00"/>
    <s v="keinen Abnehmer/kein Schälpersonal"/>
    <m/>
    <s v="VOS RW-SCHI-NAT ENDSTÜC"/>
  </r>
  <r>
    <s v="Verkauf"/>
    <n v="18"/>
    <d v="2021-11-08T00:00:00"/>
    <s v="Offen Endstücke"/>
    <x v="270"/>
    <s v="Schimmel"/>
    <s v="keinen Abnehmer/kein Schälpersonal"/>
    <s v="-"/>
    <n v="45"/>
    <s v="Produkte"/>
    <s v="BUs"/>
    <s v="Symptome"/>
    <n v="9"/>
    <s v="Verkauf"/>
    <n v="29501085"/>
    <n v="12"/>
    <m/>
    <n v="29501085"/>
    <n v="18"/>
    <n v="12"/>
    <d v="2021-11-08T00:00:00"/>
    <s v="keinen Abnehmer/kein Schälpersonal"/>
    <m/>
    <s v="VOS RW-SCHI-NAT ENDSTÜC"/>
  </r>
  <r>
    <s v="Verkauf"/>
    <n v="54"/>
    <d v="2021-11-08T00:00:00"/>
    <s v="Offen Endstücke"/>
    <x v="270"/>
    <s v="Schimmel"/>
    <s v="keinen Abnehmer/kein Schälpersonal"/>
    <s v="-"/>
    <n v="45"/>
    <s v="Produkte"/>
    <s v="BUs"/>
    <s v="Symptome"/>
    <n v="27"/>
    <s v="Verkauf"/>
    <n v="29501085"/>
    <n v="12"/>
    <m/>
    <n v="29501085"/>
    <n v="54"/>
    <n v="12"/>
    <d v="2021-11-08T00:00:00"/>
    <s v="keinen Abnehmer/kein Schälpersonal"/>
    <m/>
    <s v="VOS RW-SCHI-NAT ENDSTÜC"/>
  </r>
  <r>
    <s v="BU4"/>
    <n v="9"/>
    <d v="2021-11-08T00:00:00"/>
    <s v="Offen ungeschält ABS"/>
    <x v="242"/>
    <s v="keinen Verwendungszweck"/>
    <s v="keinen Verwendungszweck"/>
    <s v="-"/>
    <n v="45"/>
    <s v="Produkte"/>
    <s v="BUs"/>
    <s v="Symptome"/>
    <n v="0.09"/>
    <s v="BU4"/>
    <n v="29501099"/>
    <n v="61"/>
    <m/>
    <n v="29501099"/>
    <n v="9"/>
    <n v="61"/>
    <d v="2021-11-08T00:00:00"/>
    <m/>
    <m/>
    <s v="ABS Simmentaler"/>
  </r>
  <r>
    <s v="BU4"/>
    <n v="16"/>
    <d v="2021-11-08T00:00:00"/>
    <s v="Offen ungeschält ABS"/>
    <x v="89"/>
    <s v="keinen Verwendungszweck"/>
    <s v="keinen Verwendungszweck"/>
    <s v="-"/>
    <n v="45"/>
    <s v="Produkte"/>
    <s v="BUs"/>
    <s v="Symptome"/>
    <n v="0.16"/>
    <s v="BU4"/>
    <n v="29501101"/>
    <n v="61"/>
    <m/>
    <n v="29501101"/>
    <n v="16"/>
    <n v="61"/>
    <d v="2021-11-08T00:00:00"/>
    <m/>
    <m/>
    <s v="ABS BRIE-PAP"/>
  </r>
  <r>
    <s v="BU4"/>
    <n v="5"/>
    <d v="2021-11-08T00:00:00"/>
    <s v="Offen ungeschält ABS"/>
    <x v="310"/>
    <s v="Schimmel"/>
    <s v="keinen Verwendungszweck"/>
    <s v="-"/>
    <n v="45"/>
    <s v="Produkte"/>
    <s v="BUs"/>
    <s v="Symptome"/>
    <n v="5.0000000000000001E-4"/>
    <s v="BU4"/>
    <n v="29501105"/>
    <n v="12"/>
    <s v="BU4"/>
    <n v="29501105"/>
    <n v="5"/>
    <n v="12"/>
    <d v="2021-11-08T00:00:00"/>
    <s v="keinen Verwendungszweck"/>
    <m/>
    <s v="ABS GRÜN-PFEFF"/>
  </r>
  <r>
    <s v="BU4"/>
    <n v="4"/>
    <d v="2021-11-08T00:00:00"/>
    <s v="Offen ungeschält ABS"/>
    <x v="310"/>
    <s v="Schimmel"/>
    <s v="keinen Verwendungszweck"/>
    <s v="-"/>
    <n v="45"/>
    <s v="Produkte"/>
    <s v="BUs"/>
    <s v="Symptome"/>
    <n v="4.0000000000000002E-4"/>
    <s v="BU4"/>
    <n v="29501105"/>
    <n v="12"/>
    <s v="BU4"/>
    <n v="29501105"/>
    <n v="4"/>
    <n v="12"/>
    <d v="2021-11-08T00:00:00"/>
    <s v="keinen Verwendungszweck"/>
    <m/>
    <s v="ABS GRÜN-PFEFF"/>
  </r>
  <r>
    <s v="BU4"/>
    <n v="10"/>
    <d v="2021-11-08T00:00:00"/>
    <s v="Offen ungeschält ABS"/>
    <x v="311"/>
    <s v="Schimmel"/>
    <s v="keinen Verwendungszweck"/>
    <s v="-"/>
    <n v="45"/>
    <s v="Produkte"/>
    <s v="BUs"/>
    <s v="Symptome"/>
    <s v="0"/>
    <s v="BU4"/>
    <n v="29501110"/>
    <n v="12"/>
    <s v="BU4"/>
    <n v="29501110"/>
    <n v="10"/>
    <n v="12"/>
    <d v="2021-11-08T00:00:00"/>
    <s v="keinen Verwendungszweck"/>
    <m/>
    <s v="ABS LE-ROSÉ"/>
  </r>
  <r>
    <s v="BU4"/>
    <n v="14"/>
    <d v="2021-11-08T00:00:00"/>
    <s v="Offen ungeschält ABS"/>
    <x v="311"/>
    <s v="Schimmel"/>
    <s v="keinen Verwendungszweck"/>
    <s v="-"/>
    <n v="45"/>
    <s v="Produkte"/>
    <s v="BUs"/>
    <s v="Symptome"/>
    <s v="0"/>
    <s v="BU4"/>
    <n v="29501110"/>
    <n v="12"/>
    <s v="BU4"/>
    <n v="29501110"/>
    <n v="14"/>
    <n v="12"/>
    <d v="2021-11-08T00:00:00"/>
    <s v="keinen Verwendungszweck"/>
    <m/>
    <s v="ABS LE-ROSÉ"/>
  </r>
  <r>
    <s v="BU4"/>
    <n v="20"/>
    <d v="2021-11-08T00:00:00"/>
    <s v="Offen ungeschält ABS"/>
    <x v="311"/>
    <s v="Schimmel"/>
    <s v="keinen Verwendungszweck"/>
    <s v="-"/>
    <n v="45"/>
    <s v="Produkte"/>
    <s v="BUs"/>
    <s v="Symptome"/>
    <s v="0"/>
    <s v="BU4"/>
    <n v="29501110"/>
    <n v="12"/>
    <s v="BU4"/>
    <n v="29501110"/>
    <n v="20"/>
    <n v="12"/>
    <d v="2021-11-08T00:00:00"/>
    <s v="keinen Verwendungszweck"/>
    <m/>
    <s v="ABS LE-ROSÉ"/>
  </r>
  <r>
    <s v="BU4"/>
    <n v="13"/>
    <d v="2021-11-08T00:00:00"/>
    <s v="Offen ungeschält ABS"/>
    <x v="311"/>
    <s v="Schimmel"/>
    <s v="keinen Verwendungszweck"/>
    <s v="-"/>
    <n v="45"/>
    <s v="Produkte"/>
    <s v="BUs"/>
    <s v="Symptome"/>
    <s v="0"/>
    <s v="BU4"/>
    <n v="29501110"/>
    <n v="12"/>
    <s v="BU4"/>
    <n v="29501110"/>
    <n v="13"/>
    <n v="12"/>
    <d v="2021-11-08T00:00:00"/>
    <s v="keinen Verwendungszweck"/>
    <m/>
    <s v="ABS LE-ROSÉ"/>
  </r>
  <r>
    <s v="BU3"/>
    <n v="69"/>
    <d v="2021-11-08T00:00:00"/>
    <s v="Offen vegan"/>
    <x v="134"/>
    <s v="keinen Verwendungszweck"/>
    <s v="VOS &gt; Einsatz (vegan)"/>
    <s v="-"/>
    <n v="45"/>
    <s v="Produkte"/>
    <s v="BUs"/>
    <s v="Symptome"/>
    <n v="34.5"/>
    <s v="BU3"/>
    <n v="29900003"/>
    <n v="61"/>
    <m/>
    <n v="29900003"/>
    <n v="69"/>
    <n v="61"/>
    <d v="2021-11-08T00:00:00"/>
    <s v="VOS &gt; Einsatz (vegan)"/>
    <m/>
    <s v="VOS VEG-SCH WÜRZIG"/>
  </r>
  <r>
    <s v="BU3"/>
    <n v="270"/>
    <d v="2021-11-08T00:00:00"/>
    <s v="Vakuumierter VOS ungeschält"/>
    <x v="185"/>
    <s v="Schimmel"/>
    <s v="VOS &gt; Einsatz"/>
    <s v="-"/>
    <n v="45"/>
    <s v="Produkte"/>
    <s v="BUs"/>
    <s v="Symptome"/>
    <n v="138.78"/>
    <s v="BU3"/>
    <n v="49500084"/>
    <n v="12"/>
    <m/>
    <n v="49500084"/>
    <n v="270"/>
    <n v="12"/>
    <d v="2021-11-08T00:00:00"/>
    <s v="VOS &gt; Einsatz"/>
    <m/>
    <s v="VOS GRW-KRÄU-VAKU"/>
  </r>
  <r>
    <s v="BU3"/>
    <n v="250"/>
    <d v="2021-11-08T00:00:00"/>
    <s v="Vakuumierter VOS ungeschält"/>
    <x v="151"/>
    <s v="Schimmel"/>
    <s v="VOS &gt; Einsatz"/>
    <s v="-"/>
    <n v="45"/>
    <s v="Produkte"/>
    <s v="BUs"/>
    <s v="Symptome"/>
    <n v="128.5"/>
    <s v="L16"/>
    <n v="49500089"/>
    <n v="12"/>
    <m/>
    <n v="49500089"/>
    <n v="250"/>
    <n v="12"/>
    <d v="2021-11-08T00:00:00"/>
    <s v="VOS &gt; Einsatz"/>
    <m/>
    <s v="VOS RW-NATUR-NAT-VAKU"/>
  </r>
  <r>
    <s v="BU3"/>
    <n v="225"/>
    <d v="2021-11-08T00:00:00"/>
    <s v="Vakuumierter VOS ungeschält"/>
    <x v="75"/>
    <s v="Schimmel"/>
    <s v="VOS &gt; Einsatz"/>
    <s v="-"/>
    <n v="45"/>
    <s v="Produkte"/>
    <s v="BUs"/>
    <s v="Symptome"/>
    <n v="115.65"/>
    <s v="BU3"/>
    <n v="49500205"/>
    <n v="12"/>
    <m/>
    <n v="49500205"/>
    <n v="225"/>
    <n v="12"/>
    <d v="2021-11-08T00:00:00"/>
    <s v="VOS &gt; Einsatz"/>
    <m/>
    <s v="VOS GRW-CHILI-NAT-VAKU"/>
  </r>
  <r>
    <s v="BU1"/>
    <n v="60"/>
    <d v="2021-11-09T00:00:00"/>
    <s v="Offen geschält RW"/>
    <x v="312"/>
    <s v="Rest"/>
    <s v="geschälte Rinde"/>
    <s v="-"/>
    <n v="45"/>
    <s v="Produkte"/>
    <s v="BUs"/>
    <s v="Symptome"/>
    <s v="0"/>
    <s v="RWV"/>
    <n v="23500369"/>
    <n v="60"/>
    <m/>
    <n v="23500369"/>
    <n v="60"/>
    <n v="60"/>
    <d v="2021-11-09T00:00:00"/>
    <m/>
    <m/>
    <s v="RW NATUR-NAT SCHÄLEN"/>
  </r>
  <r>
    <s v="BU1"/>
    <n v="6"/>
    <d v="2021-11-09T00:00:00"/>
    <s v="Rest"/>
    <x v="258"/>
    <s v="Qualitätssicherung"/>
    <s v="Sensorik"/>
    <s v="-"/>
    <n v="45"/>
    <s v="Produkte"/>
    <s v="BUs"/>
    <s v="Symptome"/>
    <s v="0"/>
    <s v="RWV"/>
    <s v="-"/>
    <n v="74"/>
    <m/>
    <s v="-"/>
    <n v="6"/>
    <n v="74"/>
    <d v="2021-11-09T00:00:00"/>
    <m/>
    <m/>
    <s v="-"/>
  </r>
  <r>
    <s v="BU3"/>
    <n v="21"/>
    <d v="2021-11-09T00:00:00"/>
    <s v="Offen ungeschält VOS"/>
    <x v="44"/>
    <s v="Schimmel"/>
    <s v="VOS &gt; Einsatz"/>
    <s v="-"/>
    <n v="45"/>
    <s v="Produkte"/>
    <s v="BUs"/>
    <s v="Symptome"/>
    <n v="10.5"/>
    <s v="BU3"/>
    <n v="29500861"/>
    <n v="12"/>
    <m/>
    <n v="29500861"/>
    <n v="21"/>
    <n v="12"/>
    <d v="2021-11-09T00:00:00"/>
    <s v="VOS &gt; Einsatz"/>
    <m/>
    <s v="VOS RW-NUSS OGT"/>
  </r>
  <r>
    <s v="BU4"/>
    <n v="18"/>
    <d v="2021-11-09T00:00:00"/>
    <s v="Offen ungeschält ABS"/>
    <x v="149"/>
    <s v="keinen Verwendungszweck"/>
    <s v="keinen Verwendungszweck"/>
    <s v="-"/>
    <n v="45"/>
    <s v="Produkte"/>
    <s v="BUs"/>
    <s v="Symptome"/>
    <n v="0.18"/>
    <s v="BU4"/>
    <n v="29500885"/>
    <n v="61"/>
    <m/>
    <n v="29500885"/>
    <n v="18"/>
    <n v="61"/>
    <d v="2021-11-09T00:00:00"/>
    <m/>
    <m/>
    <s v="ABS HEUBL"/>
  </r>
  <r>
    <s v="BU4"/>
    <n v="13"/>
    <d v="2021-11-09T00:00:00"/>
    <s v="Offen ungeschält ABS"/>
    <x v="149"/>
    <s v="keinen Verwendungszweck"/>
    <s v="keinen Verwendungszweck"/>
    <s v="-"/>
    <n v="45"/>
    <s v="Produkte"/>
    <s v="BUs"/>
    <s v="Symptome"/>
    <n v="0.13"/>
    <s v="BU4"/>
    <n v="29500885"/>
    <n v="61"/>
    <m/>
    <n v="29500885"/>
    <n v="13"/>
    <n v="61"/>
    <d v="2021-11-09T00:00:00"/>
    <m/>
    <m/>
    <s v="ABS HEUBL"/>
  </r>
  <r>
    <s v="BU4"/>
    <n v="20"/>
    <d v="2021-11-09T00:00:00"/>
    <s v="Offen ungeschält ABS"/>
    <x v="59"/>
    <s v="keinen Verwendungszweck"/>
    <s v="keinen Verwendungszweck"/>
    <s v="-"/>
    <n v="45"/>
    <s v="Produkte"/>
    <s v="BUs"/>
    <s v="Symptome"/>
    <n v="30"/>
    <s v="Bu4"/>
    <n v="29500886"/>
    <n v="61"/>
    <m/>
    <n v="29500886"/>
    <n v="20"/>
    <n v="61"/>
    <d v="2021-11-09T00:00:00"/>
    <m/>
    <m/>
    <s v="ABS MEDI-KRÄUK"/>
  </r>
  <r>
    <s v="BU4"/>
    <n v="14"/>
    <d v="2021-11-09T00:00:00"/>
    <s v="Offen ungeschält ABS"/>
    <x v="63"/>
    <s v="keinen Verwendungszweck"/>
    <s v="keinen Verwendungszweck"/>
    <s v="-"/>
    <n v="45"/>
    <s v="Produkte"/>
    <s v="BUs"/>
    <s v="Symptome"/>
    <n v="0.14000000000000001"/>
    <s v="BU4"/>
    <n v="29500904"/>
    <n v="61"/>
    <m/>
    <n v="29500904"/>
    <n v="14"/>
    <n v="61"/>
    <d v="2021-11-09T00:00:00"/>
    <m/>
    <m/>
    <s v="ABS TI-AD"/>
  </r>
  <r>
    <s v="BU4"/>
    <n v="14"/>
    <d v="2021-11-09T00:00:00"/>
    <s v="Offen ungeschält ABS"/>
    <x v="104"/>
    <s v="keinen Verwendungszweck"/>
    <s v="keinen Verwendungszweck"/>
    <s v="-"/>
    <n v="45"/>
    <s v="Produkte"/>
    <s v="BUs"/>
    <s v="Symptome"/>
    <n v="0.14000000000000001"/>
    <s v="BU4"/>
    <n v="29500910"/>
    <n v="61"/>
    <m/>
    <n v="29500910"/>
    <n v="14"/>
    <n v="61"/>
    <d v="2021-11-09T00:00:00"/>
    <m/>
    <m/>
    <s v="ABS Unser Blütenkäse"/>
  </r>
  <r>
    <s v="BU4"/>
    <n v="6"/>
    <d v="2021-11-09T00:00:00"/>
    <s v="Offen ungeschält ABS"/>
    <x v="104"/>
    <s v="keinen Verwendungszweck"/>
    <s v="keinen Verwendungszweck"/>
    <s v="-"/>
    <n v="45"/>
    <s v="Produkte"/>
    <s v="BUs"/>
    <s v="Symptome"/>
    <n v="0.06"/>
    <s v="BU4"/>
    <n v="29500910"/>
    <n v="61"/>
    <m/>
    <n v="29500910"/>
    <n v="6"/>
    <n v="61"/>
    <d v="2021-11-09T00:00:00"/>
    <m/>
    <m/>
    <s v="ABS Unser Blütenkäse"/>
  </r>
  <r>
    <s v="BU1"/>
    <n v="76"/>
    <d v="2021-11-09T00:00:00"/>
    <s v="Vorschmelz"/>
    <x v="45"/>
    <s v="Rest"/>
    <s v="geschälte Rinde"/>
    <s v="-"/>
    <n v="45"/>
    <s v="Produkte"/>
    <s v="BUs"/>
    <s v="Symptome"/>
    <n v="0.76"/>
    <s v="RWV"/>
    <n v="29500917"/>
    <n v="60"/>
    <s v="RWV"/>
    <n v="29500917"/>
    <n v="76"/>
    <n v="60"/>
    <d v="2021-11-09T00:00:00"/>
    <m/>
    <m/>
    <s v="VOS-ABS ENTSORGUNG"/>
  </r>
  <r>
    <s v="BU1"/>
    <n v="29"/>
    <d v="2021-11-09T00:00:00"/>
    <s v="Vorschmelz"/>
    <x v="45"/>
    <s v="Rest"/>
    <s v="geschälte Rinde"/>
    <s v="-"/>
    <n v="45"/>
    <s v="Produkte"/>
    <s v="BUs"/>
    <s v="Symptome"/>
    <n v="0.28999999999999998"/>
    <s v="RWV"/>
    <n v="29500917"/>
    <n v="60"/>
    <s v="RWV"/>
    <n v="29500917"/>
    <n v="29"/>
    <n v="60"/>
    <d v="2021-11-09T00:00:00"/>
    <m/>
    <m/>
    <s v="VOS-ABS ENTSORGUNG"/>
  </r>
  <r>
    <s v="BU4"/>
    <n v="20"/>
    <d v="2021-11-09T00:00:00"/>
    <s v="Offen ungeschält ABS"/>
    <x v="70"/>
    <s v="keinen Verwendungszweck"/>
    <s v="keinen Verwendungszweck"/>
    <s v="-"/>
    <n v="45"/>
    <s v="Produkte"/>
    <s v="BUs"/>
    <s v="Symptome"/>
    <n v="30"/>
    <s v="BU4"/>
    <n v="29501029"/>
    <n v="61"/>
    <m/>
    <n v="29501029"/>
    <n v="20"/>
    <n v="61"/>
    <d v="2021-11-09T00:00:00"/>
    <m/>
    <m/>
    <s v="ABS BRUSCHETTA"/>
  </r>
  <r>
    <s v="BU4"/>
    <n v="22"/>
    <d v="2021-11-09T00:00:00"/>
    <s v="Offen ungeschält ABS"/>
    <x v="72"/>
    <s v="keinen Verwendungszweck"/>
    <s v="keinen Verwendungszweck"/>
    <s v="-"/>
    <n v="45"/>
    <s v="Produkte"/>
    <s v="BUs"/>
    <s v="Symptome"/>
    <n v="2.2000000000000001E-3"/>
    <s v="BU4"/>
    <n v="29501039"/>
    <n v="61"/>
    <m/>
    <n v="29501039"/>
    <n v="-22"/>
    <n v="61"/>
    <d v="2021-11-09T00:00:00"/>
    <m/>
    <m/>
    <s v="ABS OLD-AMSTERDAM"/>
  </r>
  <r>
    <s v="BU4"/>
    <n v="22"/>
    <d v="2021-11-09T00:00:00"/>
    <s v="Offen ungeschält ABS"/>
    <x v="72"/>
    <s v="keinen Verwendungszweck"/>
    <s v="keinen Verwendungszweck"/>
    <s v="-"/>
    <n v="45"/>
    <s v="Produkte"/>
    <s v="BUs"/>
    <s v="Symptome"/>
    <n v="2.2000000000000001E-3"/>
    <s v="BU4"/>
    <n v="29501039"/>
    <n v="61"/>
    <m/>
    <n v="29501039"/>
    <n v="22"/>
    <n v="61"/>
    <d v="2021-11-09T00:00:00"/>
    <m/>
    <m/>
    <s v="ABS OLD-AMSTERDAM"/>
  </r>
  <r>
    <s v="Verkauf"/>
    <n v="42"/>
    <d v="2021-11-09T00:00:00"/>
    <s v="Offen Zipfel"/>
    <x v="234"/>
    <s v="Schimmel"/>
    <s v="keinen Abnehmer/kein Schälpersonal"/>
    <s v="-"/>
    <n v="45"/>
    <s v="Produkte"/>
    <s v="BUs"/>
    <s v="Symptome"/>
    <n v="21"/>
    <s v="Verkauf"/>
    <n v="29501073"/>
    <n v="12"/>
    <m/>
    <n v="29501073"/>
    <n v="42"/>
    <n v="12"/>
    <d v="2021-11-09T00:00:00"/>
    <s v="keinen Abnehmer/kein Schälpersonal"/>
    <m/>
    <s v="VOS RW-NUSS-ZIPFEL"/>
  </r>
  <r>
    <s v="Verkauf"/>
    <n v="21"/>
    <d v="2021-11-09T00:00:00"/>
    <s v="Offen Endstücke"/>
    <x v="280"/>
    <s v="Schimmel"/>
    <s v="keinen Abnehmer"/>
    <s v="-"/>
    <n v="45"/>
    <s v="Produkte"/>
    <s v="BUs"/>
    <s v="Symptome"/>
    <n v="10.5"/>
    <s v="Verkauf"/>
    <n v="29501076"/>
    <n v="12"/>
    <m/>
    <n v="29501076"/>
    <n v="21"/>
    <n v="12"/>
    <d v="2021-11-09T00:00:00"/>
    <s v="keinen Abnehmer"/>
    <m/>
    <s v="VOS RW-NUSS-ENDSTÜCK"/>
  </r>
  <r>
    <s v="Verkauf"/>
    <n v="88"/>
    <d v="2021-11-09T00:00:00"/>
    <s v="Offen Zipfel"/>
    <x v="309"/>
    <s v="Schimmel"/>
    <s v="keinen Abnehmer/kein Schälpersonal"/>
    <s v="-"/>
    <n v="45"/>
    <s v="Produkte"/>
    <s v="BUs"/>
    <s v="Symptome"/>
    <n v="44"/>
    <s v="Verkauf"/>
    <n v="29501080"/>
    <n v="12"/>
    <m/>
    <n v="29501080"/>
    <n v="88"/>
    <n v="12"/>
    <d v="2021-11-09T00:00:00"/>
    <s v="keinen Abnehmer/kein Schälpersonal"/>
    <m/>
    <s v="VOS RW-JALA-NAT ZIPFEL"/>
  </r>
  <r>
    <s v="Verkauf"/>
    <n v="18"/>
    <d v="2021-11-09T00:00:00"/>
    <s v="Offen Zipfel"/>
    <x v="309"/>
    <s v="Schimmel"/>
    <s v="keinen Abnehmer/kein Schälpersonal"/>
    <s v="-"/>
    <n v="45"/>
    <s v="Produkte"/>
    <s v="BUs"/>
    <s v="Symptome"/>
    <n v="9"/>
    <s v="Verkauf"/>
    <n v="29501080"/>
    <n v="12"/>
    <m/>
    <n v="29501080"/>
    <n v="18"/>
    <n v="12"/>
    <d v="2021-11-09T00:00:00"/>
    <s v="keinen Abnehmer/kein Schälpersonal"/>
    <m/>
    <s v="VOS RW-JALA-NAT ZIPFEL"/>
  </r>
  <r>
    <s v="BU3"/>
    <n v="137.71700000000001"/>
    <d v="2021-11-09T00:00:00"/>
    <s v="Sammelnr. ungeschält VS"/>
    <x v="206"/>
    <s v="Schimmel"/>
    <s v="VOS &gt; Einsatz"/>
    <s v="-"/>
    <n v="45"/>
    <s v="Produkte"/>
    <s v="BUs"/>
    <s v="Symptome"/>
    <n v="218.46047710000002"/>
    <s v="BU3"/>
    <n v="29600020"/>
    <n v="12"/>
    <m/>
    <n v="29600020"/>
    <n v="137.71700000000001"/>
    <n v="12"/>
    <d v="2021-11-09T00:00:00"/>
    <s v="VOS &gt; Einsatz"/>
    <m/>
    <s v="VS RW Schinken mit Rind"/>
  </r>
  <r>
    <s v="BU3"/>
    <n v="202"/>
    <d v="2021-11-09T00:00:00"/>
    <s v="Sammelnr. ungeschält VS"/>
    <x v="313"/>
    <s v="Schimmel"/>
    <s v="VOS &gt; Einsatz"/>
    <s v="-"/>
    <n v="45"/>
    <s v="Produkte"/>
    <s v="BUs"/>
    <s v="Symptome"/>
    <n v="101"/>
    <s v="BU3"/>
    <n v="29600028"/>
    <n v="12"/>
    <m/>
    <n v="29600028"/>
    <n v="202"/>
    <n v="12"/>
    <d v="2021-11-09T00:00:00"/>
    <s v="VOS &gt; Einsatz"/>
    <m/>
    <s v="VS Chili mit Rinde"/>
  </r>
  <r>
    <s v="BU3"/>
    <n v="52.929000000000002"/>
    <d v="2021-11-09T00:00:00"/>
    <s v="Sammelnr. ungeschält VS"/>
    <x v="275"/>
    <s v="Schimmel"/>
    <s v="VOS &gt; Einsatz"/>
    <s v="-"/>
    <n v="45"/>
    <s v="Produkte"/>
    <s v="BUs"/>
    <s v="Symptome"/>
    <n v="30.381245999999997"/>
    <s v="BU3"/>
    <n v="29600030"/>
    <n v="12"/>
    <m/>
    <n v="29600030"/>
    <n v="52.929000000000002"/>
    <n v="12"/>
    <d v="2021-11-09T00:00:00"/>
    <s v="VOS &gt; Einsatz"/>
    <m/>
    <s v="VS SKZ Premium Würfel"/>
  </r>
  <r>
    <s v="BU3"/>
    <n v="297"/>
    <d v="2021-11-09T00:00:00"/>
    <s v="Offen vegan"/>
    <x v="39"/>
    <s v="keinen Verwendungszweck"/>
    <s v="VOS &gt; Einsatz (vegan)"/>
    <s v="-"/>
    <n v="45"/>
    <s v="Produkte"/>
    <s v="BUs"/>
    <s v="Symptome"/>
    <n v="148.5"/>
    <s v="BU3"/>
    <n v="29900002"/>
    <n v="61"/>
    <m/>
    <n v="29900002"/>
    <n v="297"/>
    <n v="61"/>
    <d v="2021-11-09T00:00:00"/>
    <s v="VOS &gt; Einsatz (vegan)"/>
    <m/>
    <s v="VOS VEG-SCH MILD"/>
  </r>
  <r>
    <s v="BU1"/>
    <n v="20"/>
    <d v="2021-11-09T00:00:00"/>
    <s v="Räucherwürste"/>
    <x v="46"/>
    <s v="Linienbezogen"/>
    <s v="Darm geplatzt"/>
    <s v="-"/>
    <n v="45"/>
    <s v="Produkte"/>
    <s v="BUs"/>
    <s v="Symptome"/>
    <s v="0"/>
    <n v="3010"/>
    <n v="32000028"/>
    <n v="34"/>
    <n v="3010"/>
    <n v="32000028"/>
    <n v="20"/>
    <n v="34"/>
    <d v="2021-11-09T00:00:00"/>
    <m/>
    <m/>
    <s v="Würste 6700g Räucher na"/>
  </r>
  <r>
    <s v="BU1"/>
    <n v="20"/>
    <d v="2021-11-09T00:00:00"/>
    <s v="-"/>
    <x v="314"/>
    <s v="Linienbezogen"/>
    <s v="Darm geplatzt"/>
    <s v="-"/>
    <n v="45"/>
    <s v="Produkte"/>
    <s v="BUs"/>
    <s v="Symptome"/>
    <s v="0"/>
    <n v="3020"/>
    <n v="32000056"/>
    <n v="34"/>
    <n v="3020"/>
    <n v="32000056"/>
    <n v="20"/>
    <n v="34"/>
    <d v="2021-11-09T00:00:00"/>
    <m/>
    <m/>
    <s v="RW RÄU 9,25KG USA"/>
  </r>
  <r>
    <s v="BU1"/>
    <n v="20"/>
    <d v="2021-11-09T00:00:00"/>
    <s v="Räucherwürste"/>
    <x v="99"/>
    <s v="Linienbezogen"/>
    <s v="Maschinenabfall"/>
    <s v="-"/>
    <n v="45"/>
    <s v="Produkte"/>
    <s v="BUs"/>
    <s v="Symptome"/>
    <s v="0"/>
    <n v="3020"/>
    <n v="32000106"/>
    <n v="30"/>
    <n v="3020"/>
    <n v="32000106"/>
    <n v="20"/>
    <n v="30"/>
    <d v="2021-11-09T00:00:00"/>
    <m/>
    <m/>
    <s v="GRW SCHI-NAT 7,2GK NEUE"/>
  </r>
  <r>
    <s v="BU1"/>
    <n v="20"/>
    <d v="2021-11-09T00:00:00"/>
    <s v="Räucherwürste"/>
    <x v="99"/>
    <s v="Linienbezogen"/>
    <s v="Füllkopf tropft (vegan)"/>
    <s v="-"/>
    <n v="45"/>
    <s v="Produkte"/>
    <s v="BUs"/>
    <s v="Symptome"/>
    <s v="0"/>
    <n v="3020"/>
    <n v="32000106"/>
    <n v="20"/>
    <n v="3020"/>
    <n v="32000106"/>
    <n v="20"/>
    <n v="20"/>
    <d v="2021-11-09T00:00:00"/>
    <m/>
    <m/>
    <s v="GRW SCHI-NAT 7,2GK NEUE"/>
  </r>
  <r>
    <s v="BU1"/>
    <n v="20"/>
    <d v="2021-11-09T00:00:00"/>
    <s v="-"/>
    <x v="315"/>
    <s v="Linienbezogen"/>
    <s v="Reinigung"/>
    <s v="-"/>
    <n v="45"/>
    <s v="Produkte"/>
    <s v="BUs"/>
    <s v="Symptome"/>
    <s v="0"/>
    <n v="3030"/>
    <n v="47000988"/>
    <n v="10"/>
    <n v="3030"/>
    <n v="47000988"/>
    <n v="20"/>
    <n v="10"/>
    <d v="2021-11-09T00:00:00"/>
    <m/>
    <m/>
    <s v="RW 8;1KG SPASTUP"/>
  </r>
  <r>
    <s v="BU3"/>
    <n v="303"/>
    <d v="2021-11-09T00:00:00"/>
    <s v="Vakuumierter VOS ungeschält"/>
    <x v="316"/>
    <s v="Schimmel"/>
    <s v="VOS &gt; Einsatz"/>
    <s v="-"/>
    <n v="45"/>
    <s v="Produkte"/>
    <s v="BUs"/>
    <s v="Symptome"/>
    <s v="0"/>
    <s v="BU3"/>
    <n v="49500149"/>
    <n v="12"/>
    <m/>
    <n v="49500149"/>
    <n v="303"/>
    <n v="12"/>
    <d v="2021-11-09T00:00:00"/>
    <s v="VOS &gt; Einsatz"/>
    <m/>
    <s v="VOS SKZ EMM-VAKU"/>
  </r>
  <r>
    <s v="BU4"/>
    <n v="269"/>
    <d v="2021-11-09T00:00:00"/>
    <s v="Vakuumierter ABS ungeschält"/>
    <x v="317"/>
    <s v="Schimmel"/>
    <s v="Schimmel"/>
    <s v="-"/>
    <n v="45"/>
    <s v="Produkte"/>
    <s v="BUs"/>
    <s v="Symptome"/>
    <s v="0"/>
    <s v="BU4"/>
    <n v="49500221"/>
    <n v="12"/>
    <s v="BU4"/>
    <n v="49500221"/>
    <n v="269"/>
    <n v="12"/>
    <d v="2021-11-09T00:00:00"/>
    <m/>
    <m/>
    <s v="ABS BERGFEUER-VAKU"/>
  </r>
  <r>
    <s v="Rest"/>
    <n v="162"/>
    <d v="2021-11-09T00:00:00"/>
    <s v="Rest"/>
    <x v="258"/>
    <s v="Qualitätssicherung"/>
    <s v="Laborproben"/>
    <s v="-"/>
    <n v="45"/>
    <s v="Produkte"/>
    <s v="BUs"/>
    <s v="Symptome"/>
    <s v="0"/>
    <s v="Labor"/>
    <s v="-"/>
    <n v="73"/>
    <s v="Labor"/>
    <s v="-"/>
    <n v="162"/>
    <n v="73"/>
    <d v="2021-11-09T00:00:00"/>
    <m/>
    <m/>
    <s v="-"/>
  </r>
  <r>
    <s v="BU1"/>
    <n v="88"/>
    <d v="2021-11-09T00:00:00"/>
    <s v="Rest"/>
    <x v="258"/>
    <s v="Linienbezogen"/>
    <s v="Reinigung"/>
    <s v="-"/>
    <n v="45"/>
    <s v="Produkte"/>
    <s v="BUs"/>
    <s v="Symptome"/>
    <s v="0"/>
    <s v="Schmelze"/>
    <s v="-"/>
    <n v="10"/>
    <s v="Schmelze"/>
    <s v="-"/>
    <n v="88"/>
    <n v="10"/>
    <d v="2021-11-09T00:00:00"/>
    <m/>
    <m/>
    <s v="-"/>
  </r>
  <r>
    <s v="BU3"/>
    <n v="35"/>
    <d v="2021-11-09T00:00:00"/>
    <s v="-"/>
    <x v="23"/>
    <s v="Linienbezogen"/>
    <s v="Maschinenabfall"/>
    <s v="-"/>
    <n v="45"/>
    <s v="Produkte"/>
    <s v="BUs"/>
    <s v="Symptome"/>
    <s v="0"/>
    <s v="BU3"/>
    <s v="Maschinenabfall"/>
    <n v="30"/>
    <s v="BU3"/>
    <s v="Maschinenabfall"/>
    <n v="35"/>
    <n v="30"/>
    <d v="2021-11-09T00:00:00"/>
    <m/>
    <m/>
    <s v="Maschinenabfall"/>
  </r>
  <r>
    <s v="BU4"/>
    <n v="18"/>
    <d v="2021-11-09T00:00:00"/>
    <s v="-"/>
    <x v="23"/>
    <s v="Linienbezogen"/>
    <s v="Maschinenabfall"/>
    <s v="-"/>
    <n v="45"/>
    <s v="Produkte"/>
    <s v="BUs"/>
    <s v="Symptome"/>
    <s v="0"/>
    <s v="BU4"/>
    <s v="Maschinenabfall"/>
    <n v="30"/>
    <s v="BU4"/>
    <s v="Maschinenabfall"/>
    <n v="18"/>
    <n v="30"/>
    <d v="2021-11-09T00:00:00"/>
    <m/>
    <m/>
    <s v="Maschinenabfall"/>
  </r>
  <r>
    <s v="BU1"/>
    <n v="60"/>
    <d v="2021-11-09T00:00:00"/>
    <s v="-"/>
    <x v="23"/>
    <s v="Linienbezogen"/>
    <s v="Maschinenabfall"/>
    <s v="-"/>
    <n v="45"/>
    <s v="Produkte"/>
    <s v="BUs"/>
    <s v="Symptome"/>
    <s v="0"/>
    <s v="Abfüllung"/>
    <s v="Maschinenabfall"/>
    <n v="30"/>
    <s v="Abfüllung"/>
    <s v="Maschinenabfall"/>
    <n v="60"/>
    <n v="30"/>
    <d v="2021-11-09T00:00:00"/>
    <m/>
    <m/>
    <s v="Maschinenabfall"/>
  </r>
  <r>
    <s v="Rest"/>
    <n v="126"/>
    <d v="2021-11-09T00:00:00"/>
    <s v="-"/>
    <x v="318"/>
    <s v="Schimmel"/>
    <s v="MHD abgelaufen"/>
    <s v="-"/>
    <n v="45"/>
    <s v="Produkte"/>
    <s v="BUs"/>
    <s v="Symptome"/>
    <s v="0"/>
    <s v="Kantine"/>
    <s v="Becher Schnittlauch"/>
    <n v="11"/>
    <s v="Kantine"/>
    <s v="Becher Schnittlauch"/>
    <n v="126"/>
    <n v="11"/>
    <d v="2021-11-09T00:00:00"/>
    <m/>
    <m/>
    <s v="Becher Schnittlauch"/>
  </r>
  <r>
    <s v="BU4"/>
    <n v="14"/>
    <d v="2021-11-10T00:00:00"/>
    <s v="Offen ungeschält VOS"/>
    <x v="52"/>
    <s v="keinen Verwendungszweck"/>
    <s v="keinen Verwendungszweck"/>
    <s v="-"/>
    <n v="45"/>
    <s v="Produkte"/>
    <s v="BUs"/>
    <s v="Symptome"/>
    <n v="7"/>
    <s v="BU4"/>
    <n v="29500482"/>
    <n v="61"/>
    <m/>
    <n v="29500482"/>
    <n v="14"/>
    <n v="61"/>
    <d v="2021-11-10T00:00:00"/>
    <m/>
    <m/>
    <s v="VOS Schwarzer Pfeffer R"/>
  </r>
  <r>
    <s v="BU4"/>
    <n v="8"/>
    <d v="2021-11-10T00:00:00"/>
    <s v="Offen ungeschält ABS"/>
    <x v="149"/>
    <s v="keinen Verwendungszweck"/>
    <s v="keinen Verwendungszweck"/>
    <s v="-"/>
    <n v="45"/>
    <s v="Produkte"/>
    <s v="BUs"/>
    <s v="Symptome"/>
    <n v="0.08"/>
    <s v="BU4"/>
    <n v="29500885"/>
    <n v="61"/>
    <m/>
    <n v="29500885"/>
    <n v="8"/>
    <n v="61"/>
    <d v="2021-11-10T00:00:00"/>
    <m/>
    <m/>
    <s v="ABS HEUBL"/>
  </r>
  <r>
    <s v="BU4"/>
    <n v="20"/>
    <d v="2021-11-10T00:00:00"/>
    <s v="Offen ungeschält ABS"/>
    <x v="59"/>
    <s v="keinen Verwendungszweck"/>
    <s v="keinen Verwendungszweck"/>
    <s v="-"/>
    <n v="45"/>
    <s v="Produkte"/>
    <s v="BUs"/>
    <s v="Symptome"/>
    <n v="30"/>
    <s v="Bu4"/>
    <n v="29500886"/>
    <n v="61"/>
    <m/>
    <n v="29500886"/>
    <n v="20"/>
    <n v="61"/>
    <d v="2021-11-10T00:00:00"/>
    <m/>
    <m/>
    <s v="ABS MEDI-KRÄUK"/>
  </r>
  <r>
    <s v="BU4"/>
    <n v="12"/>
    <d v="2021-11-10T00:00:00"/>
    <s v="Offen ungeschält ABS"/>
    <x v="60"/>
    <s v="keinen Verwendungszweck"/>
    <s v="keinen Verwendungszweck"/>
    <s v="-"/>
    <n v="45"/>
    <s v="Produkte"/>
    <s v="BUs"/>
    <s v="Symptome"/>
    <n v="24"/>
    <s v="BU4"/>
    <n v="29500891"/>
    <n v="61"/>
    <m/>
    <n v="29500891"/>
    <n v="12"/>
    <n v="61"/>
    <d v="2021-11-10T00:00:00"/>
    <m/>
    <m/>
    <s v="ABS PECO"/>
  </r>
  <r>
    <s v="BU4"/>
    <n v="5"/>
    <d v="2021-11-10T00:00:00"/>
    <s v="Offen ungeschält ABS"/>
    <x v="239"/>
    <s v="keinen Verwendungszweck"/>
    <s v="keinen Verwendungszweck"/>
    <s v="-"/>
    <n v="45"/>
    <s v="Produkte"/>
    <s v="BUs"/>
    <s v="Symptome"/>
    <n v="0.05"/>
    <s v="BU4"/>
    <n v="29500893"/>
    <n v="61"/>
    <m/>
    <n v="29500893"/>
    <n v="5"/>
    <n v="61"/>
    <d v="2021-11-10T00:00:00"/>
    <m/>
    <m/>
    <s v="ABS REBLOCH"/>
  </r>
  <r>
    <s v="BU4"/>
    <n v="25"/>
    <d v="2021-11-10T00:00:00"/>
    <s v="Offen ungeschält ABS"/>
    <x v="239"/>
    <s v="keinen Verwendungszweck"/>
    <s v="keinen Verwendungszweck"/>
    <s v="-"/>
    <n v="45"/>
    <s v="Produkte"/>
    <s v="BUs"/>
    <s v="Symptome"/>
    <n v="0.25"/>
    <s v="BU4"/>
    <n v="29500893"/>
    <n v="61"/>
    <m/>
    <n v="29500893"/>
    <n v="25"/>
    <n v="61"/>
    <d v="2021-11-10T00:00:00"/>
    <m/>
    <m/>
    <s v="ABS REBLOCH"/>
  </r>
  <r>
    <s v="BU4"/>
    <n v="13"/>
    <d v="2021-11-10T00:00:00"/>
    <s v="Offen ungeschält ABS"/>
    <x v="63"/>
    <s v="keinen Verwendungszweck"/>
    <s v="keinen Verwendungszweck"/>
    <s v="-"/>
    <n v="45"/>
    <s v="Produkte"/>
    <s v="BUs"/>
    <s v="Symptome"/>
    <n v="0.13"/>
    <s v="BU4"/>
    <n v="29500904"/>
    <n v="61"/>
    <m/>
    <n v="29500904"/>
    <n v="13"/>
    <n v="61"/>
    <d v="2021-11-10T00:00:00"/>
    <m/>
    <m/>
    <s v="ABS TI-AD"/>
  </r>
  <r>
    <s v="BU4"/>
    <n v="24"/>
    <d v="2021-11-10T00:00:00"/>
    <s v="Offen ungeschält ABS"/>
    <x v="64"/>
    <s v="keinen Verwendungszweck"/>
    <s v="keinen Verwendungszweck"/>
    <s v="-"/>
    <n v="45"/>
    <s v="Produkte"/>
    <s v="BUs"/>
    <s v="Symptome"/>
    <n v="0.24"/>
    <s v="BU4"/>
    <n v="29500906"/>
    <n v="61"/>
    <m/>
    <n v="29500906"/>
    <n v="24"/>
    <n v="61"/>
    <d v="2021-11-10T00:00:00"/>
    <m/>
    <m/>
    <s v="ABS SCH-PAUL"/>
  </r>
  <r>
    <s v="BU4"/>
    <n v="15"/>
    <d v="2021-11-10T00:00:00"/>
    <s v="Offen ungeschält ABS"/>
    <x v="64"/>
    <s v="keinen Verwendungszweck"/>
    <s v="keinen Verwendungszweck"/>
    <s v="-"/>
    <n v="45"/>
    <s v="Produkte"/>
    <s v="BUs"/>
    <s v="Symptome"/>
    <n v="0.15"/>
    <s v="BU4"/>
    <n v="29500906"/>
    <n v="61"/>
    <m/>
    <n v="29500906"/>
    <n v="15"/>
    <n v="61"/>
    <d v="2021-11-10T00:00:00"/>
    <m/>
    <m/>
    <s v="ABS SCH-PAUL"/>
  </r>
  <r>
    <s v="BU4"/>
    <n v="25"/>
    <d v="2021-11-10T00:00:00"/>
    <s v="Offen ungeschält ABS"/>
    <x v="64"/>
    <s v="keinen Verwendungszweck"/>
    <s v="keinen Verwendungszweck"/>
    <s v="-"/>
    <n v="45"/>
    <s v="Produkte"/>
    <s v="BUs"/>
    <s v="Symptome"/>
    <n v="0.25"/>
    <s v="BU4"/>
    <n v="29500906"/>
    <n v="61"/>
    <m/>
    <n v="29500906"/>
    <n v="25"/>
    <n v="61"/>
    <d v="2021-11-10T00:00:00"/>
    <m/>
    <m/>
    <s v="ABS SCH-PAUL"/>
  </r>
  <r>
    <s v="BU4"/>
    <n v="3"/>
    <d v="2021-11-10T00:00:00"/>
    <s v="Offen ungeschält ABS"/>
    <x v="218"/>
    <s v="keinen Verwendungszweck"/>
    <s v="keinen Verwendungszweck"/>
    <s v="-"/>
    <n v="45"/>
    <s v="Produkte"/>
    <s v="BUs"/>
    <s v="Symptome"/>
    <n v="1.5"/>
    <s v="BU4"/>
    <n v="29500908"/>
    <n v="61"/>
    <m/>
    <n v="29500908"/>
    <n v="3"/>
    <n v="61"/>
    <d v="2021-11-10T00:00:00"/>
    <m/>
    <m/>
    <s v="ABS GRUY"/>
  </r>
  <r>
    <s v="BU4"/>
    <n v="9"/>
    <d v="2021-11-10T00:00:00"/>
    <s v="Offen ungeschält ABS"/>
    <x v="104"/>
    <s v="keinen Verwendungszweck"/>
    <s v="keinen Verwendungszweck"/>
    <s v="-"/>
    <n v="45"/>
    <s v="Produkte"/>
    <s v="BUs"/>
    <s v="Symptome"/>
    <n v="0.09"/>
    <s v="BU4"/>
    <n v="29500910"/>
    <n v="61"/>
    <m/>
    <n v="29500910"/>
    <n v="9"/>
    <n v="61"/>
    <d v="2021-11-10T00:00:00"/>
    <m/>
    <m/>
    <s v="ABS Unser Blütenkäse"/>
  </r>
  <r>
    <s v="BU1"/>
    <n v="76"/>
    <d v="2021-11-10T00:00:00"/>
    <s v="Vorschmelz"/>
    <x v="45"/>
    <s v="Rest"/>
    <s v="geschälte Rinde"/>
    <s v="-"/>
    <n v="45"/>
    <s v="Produkte"/>
    <s v="BUs"/>
    <s v="Symptome"/>
    <n v="0.76"/>
    <s v="RWV"/>
    <n v="29500917"/>
    <n v="60"/>
    <m/>
    <n v="29500917"/>
    <n v="76"/>
    <n v="60"/>
    <d v="2021-11-10T00:00:00"/>
    <m/>
    <m/>
    <s v="VOS-ABS ENTSORGUNG"/>
  </r>
  <r>
    <s v="BU1"/>
    <n v="29"/>
    <d v="2021-11-10T00:00:00"/>
    <s v="Vorschmelz"/>
    <x v="45"/>
    <s v="Rest"/>
    <s v="geschälte Rinde"/>
    <s v="-"/>
    <n v="45"/>
    <s v="Produkte"/>
    <s v="BUs"/>
    <s v="Symptome"/>
    <n v="0.28999999999999998"/>
    <s v="RWV"/>
    <n v="29500917"/>
    <n v="60"/>
    <m/>
    <n v="29500917"/>
    <n v="29"/>
    <n v="60"/>
    <d v="2021-11-10T00:00:00"/>
    <m/>
    <m/>
    <s v="VOS-ABS ENTSORGUNG"/>
  </r>
  <r>
    <s v="BU4"/>
    <n v="12"/>
    <d v="2021-11-10T00:00:00"/>
    <s v="Offen ungeschält ABS"/>
    <x v="112"/>
    <s v="keinen Verwendungszweck"/>
    <s v="keinen Verwendungszweck"/>
    <s v="-"/>
    <n v="45"/>
    <s v="Produkte"/>
    <s v="BUs"/>
    <s v="Symptome"/>
    <n v="18"/>
    <s v="Bu4"/>
    <n v="29500952"/>
    <n v="61"/>
    <m/>
    <n v="29500952"/>
    <n v="12"/>
    <n v="61"/>
    <d v="2021-11-10T00:00:00"/>
    <m/>
    <m/>
    <s v="ABS GRÜN-PESTO"/>
  </r>
  <r>
    <s v="BU4"/>
    <n v="8"/>
    <d v="2021-11-10T00:00:00"/>
    <s v="Offen ungeschält ABS"/>
    <x v="68"/>
    <s v="keinen Verwendungszweck"/>
    <s v="keinen Verwendungszweck"/>
    <s v="-"/>
    <n v="45"/>
    <s v="Produkte"/>
    <s v="BUs"/>
    <s v="Symptome"/>
    <n v="12"/>
    <s v="BU4"/>
    <n v="29501009"/>
    <n v="61"/>
    <m/>
    <n v="29501009"/>
    <n v="8"/>
    <n v="61"/>
    <d v="2021-11-10T00:00:00"/>
    <m/>
    <m/>
    <s v="ABS Whisky-Nuts"/>
  </r>
  <r>
    <s v="BU4"/>
    <n v="3"/>
    <d v="2021-11-10T00:00:00"/>
    <s v="Offen ungeschält ABS"/>
    <x v="70"/>
    <s v="keinen Verwendungszweck"/>
    <s v="keinen Verwendungszweck"/>
    <s v="-"/>
    <n v="45"/>
    <s v="Produkte"/>
    <s v="BUs"/>
    <s v="Symptome"/>
    <n v="4.5"/>
    <s v="BU4"/>
    <n v="29501029"/>
    <n v="61"/>
    <m/>
    <n v="29501029"/>
    <n v="3"/>
    <n v="61"/>
    <d v="2021-11-10T00:00:00"/>
    <m/>
    <m/>
    <s v="ABS BRUSCHETTA"/>
  </r>
  <r>
    <s v="BU4"/>
    <n v="6"/>
    <d v="2021-11-10T00:00:00"/>
    <s v="Offen ungeschält ABS"/>
    <x v="71"/>
    <s v="keinen Verwendungszweck"/>
    <s v="keinen Verwendungszweck"/>
    <s v="-"/>
    <n v="45"/>
    <s v="Produkte"/>
    <s v="BUs"/>
    <s v="Symptome"/>
    <n v="9"/>
    <s v="BU4"/>
    <n v="29501030"/>
    <n v="61"/>
    <m/>
    <n v="29501030"/>
    <n v="6"/>
    <n v="61"/>
    <d v="2021-11-10T00:00:00"/>
    <m/>
    <m/>
    <s v="ABS ORANG-PESTO"/>
  </r>
  <r>
    <s v="Verkauf"/>
    <n v="23"/>
    <d v="2021-11-10T00:00:00"/>
    <s v="Offen Endstücke"/>
    <x v="36"/>
    <s v="Schimmel"/>
    <s v="keinen Abnehmer"/>
    <s v="-"/>
    <n v="45"/>
    <s v="Produkte"/>
    <s v="BUs"/>
    <s v="Symptome"/>
    <n v="11.5"/>
    <s v="Verkauf"/>
    <n v="29501070"/>
    <n v="12"/>
    <m/>
    <n v="29501070"/>
    <n v="23"/>
    <n v="12"/>
    <d v="2021-11-10T00:00:00"/>
    <s v="keinen Abnehmer"/>
    <m/>
    <s v="VOS GRW-SCHI-NAT ENDSTÜ"/>
  </r>
  <r>
    <s v="Verkauf"/>
    <n v="23"/>
    <d v="2021-11-10T00:00:00"/>
    <s v="Offen Endstücke"/>
    <x v="36"/>
    <s v="Schimmel"/>
    <s v="keinen Abnehmer"/>
    <s v="-"/>
    <n v="45"/>
    <s v="Produkte"/>
    <s v="BUs"/>
    <s v="Symptome"/>
    <n v="11.5"/>
    <s v="Verkauf"/>
    <n v="29501070"/>
    <n v="12"/>
    <m/>
    <n v="29501070"/>
    <n v="23"/>
    <n v="12"/>
    <d v="2021-11-10T00:00:00"/>
    <s v="keinen Abnehmer"/>
    <m/>
    <s v="VOS GRW-SCHI-NAT ENDSTÜ"/>
  </r>
  <r>
    <s v="BU3"/>
    <n v="70"/>
    <d v="2021-11-10T00:00:00"/>
    <s v="Sammelnr. ungeschält VS"/>
    <x v="319"/>
    <s v="Schimmel"/>
    <s v="Schimmel"/>
    <s v="-"/>
    <n v="45"/>
    <s v="Produkte"/>
    <s v="BUs"/>
    <s v="Symptome"/>
    <s v="0"/>
    <s v="BU3"/>
    <n v="29600016"/>
    <n v="12"/>
    <s v="BU3"/>
    <n v="29600016"/>
    <n v="70"/>
    <n v="12"/>
    <d v="2021-11-10T00:00:00"/>
    <m/>
    <m/>
    <s v="VS RW Schinken ohne Rin"/>
  </r>
  <r>
    <s v="Rest"/>
    <n v="15"/>
    <d v="2021-11-10T00:00:00"/>
    <s v="Rest"/>
    <x v="258"/>
    <s v="Qualitätssicherung"/>
    <s v="Rückstellproben"/>
    <s v="-"/>
    <n v="45"/>
    <s v="Produkte"/>
    <s v="BUs"/>
    <s v="Symptome"/>
    <s v="0"/>
    <s v="Labor"/>
    <s v="-"/>
    <n v="70"/>
    <s v="Labor"/>
    <s v="-"/>
    <n v="15"/>
    <n v="70"/>
    <d v="2021-11-10T00:00:00"/>
    <m/>
    <m/>
    <s v="-"/>
  </r>
  <r>
    <s v="Rest"/>
    <n v="9"/>
    <d v="2021-11-10T00:00:00"/>
    <s v="Rest"/>
    <x v="258"/>
    <s v="Qualitätssicherung"/>
    <s v="Sensorik"/>
    <s v="-"/>
    <n v="45"/>
    <s v="Produkte"/>
    <s v="BUs"/>
    <s v="Symptome"/>
    <s v="0"/>
    <s v="QM"/>
    <s v="-"/>
    <n v="74"/>
    <s v="QM"/>
    <s v="-"/>
    <n v="9"/>
    <n v="74"/>
    <d v="2021-11-10T00:00:00"/>
    <m/>
    <m/>
    <s v="-"/>
  </r>
  <r>
    <s v="Rest"/>
    <n v="1"/>
    <d v="2021-11-10T00:00:00"/>
    <s v="Rest"/>
    <x v="258"/>
    <s v="Qualitätssicherung"/>
    <s v="Sensorik"/>
    <s v="-"/>
    <n v="45"/>
    <s v="Produkte"/>
    <s v="BUs"/>
    <s v="Symptome"/>
    <s v="0"/>
    <s v="Labor"/>
    <s v="-"/>
    <n v="74"/>
    <s v="Labor"/>
    <s v="-"/>
    <n v="1"/>
    <n v="74"/>
    <d v="2021-11-10T00:00:00"/>
    <m/>
    <m/>
    <s v="-"/>
  </r>
  <r>
    <s v="Verkauf"/>
    <n v="306"/>
    <d v="2021-11-10T00:00:00"/>
    <s v="Vakuumierte Zipfel"/>
    <x v="168"/>
    <s v="Schimmel"/>
    <s v="keinen Abnehmer"/>
    <s v="-"/>
    <n v="45"/>
    <s v="Produkte"/>
    <s v="BUs"/>
    <s v="Symptome"/>
    <n v="130.50899999999999"/>
    <s v="Verkauf"/>
    <n v="49500185"/>
    <n v="12"/>
    <s v="Verkauf"/>
    <n v="49500185"/>
    <n v="306"/>
    <n v="12"/>
    <d v="2021-11-10T00:00:00"/>
    <s v="keinen Abnehmer"/>
    <m/>
    <s v="RÄU-END SCHI ENDSTÜCK R"/>
  </r>
  <r>
    <s v="BU1"/>
    <n v="40"/>
    <d v="2021-11-10T00:00:00"/>
    <s v="HF-Wurst Vegan"/>
    <x v="196"/>
    <s v="Linienbezogen"/>
    <s v="Füllkopf tropft (vegan)"/>
    <s v="-"/>
    <n v="45"/>
    <s v="Produkte"/>
    <s v="BUs"/>
    <s v="Symptome"/>
    <n v="719.59199999999998"/>
    <n v="3100"/>
    <n v="31900002"/>
    <n v="20"/>
    <n v="3100"/>
    <n v="31900002"/>
    <n v="40"/>
    <n v="20"/>
    <d v="2021-11-10T00:00:00"/>
    <m/>
    <m/>
    <s v="VEG-SCH WÜRZIG  7,2KG"/>
  </r>
  <r>
    <s v="BU1"/>
    <n v="60"/>
    <d v="2021-11-10T00:00:00"/>
    <s v="Räucherwürste"/>
    <x v="107"/>
    <s v="Linienbezogen"/>
    <s v="Clip gerissen"/>
    <s v="-"/>
    <n v="45"/>
    <s v="Produkte"/>
    <s v="BUs"/>
    <s v="Symptome"/>
    <s v="0"/>
    <s v="HN848"/>
    <n v="32000049"/>
    <n v="31"/>
    <s v="HN848"/>
    <n v="32000049"/>
    <n v="60"/>
    <n v="31"/>
    <d v="2021-11-10T00:00:00"/>
    <m/>
    <m/>
    <s v="GRW NATUR 7,2KG"/>
  </r>
  <r>
    <s v="BU1"/>
    <n v="60"/>
    <d v="2021-11-10T00:00:00"/>
    <s v="Räucherwürste"/>
    <x v="147"/>
    <s v="Linienbezogen"/>
    <s v="Clip gerissen"/>
    <s v="-"/>
    <n v="45"/>
    <s v="Produkte"/>
    <s v="BUs"/>
    <s v="Symptome"/>
    <s v="0"/>
    <n v="3010"/>
    <n v="32000107"/>
    <n v="31"/>
    <n v="3010"/>
    <n v="32000107"/>
    <n v="60"/>
    <n v="31"/>
    <d v="2021-11-10T00:00:00"/>
    <m/>
    <m/>
    <s v="GRW CHILI-NAT 7,2GK NEU"/>
  </r>
  <r>
    <s v="BU1"/>
    <n v="100"/>
    <d v="2021-11-10T00:00:00"/>
    <s v="-"/>
    <x v="23"/>
    <s v="Linienbezogen"/>
    <s v="Maschinenabfall"/>
    <s v="-"/>
    <n v="45"/>
    <s v="Produkte"/>
    <s v="BUs"/>
    <s v="Symptome"/>
    <s v="0"/>
    <s v="Abfüllung"/>
    <s v="Maschinenabfall"/>
    <n v="30"/>
    <s v="Abfüllung"/>
    <s v="Maschinenabfall"/>
    <n v="100"/>
    <n v="30"/>
    <d v="2021-11-10T00:00:00"/>
    <m/>
    <m/>
    <s v="Maschinenabfall"/>
  </r>
  <r>
    <s v="BU1"/>
    <n v="26.4"/>
    <d v="2021-11-10T00:00:00"/>
    <s v="Rest"/>
    <x v="258"/>
    <s v="Qualitätsprobleme"/>
    <s v="über/unterfüllt"/>
    <s v="-"/>
    <n v="45"/>
    <s v="Produkte"/>
    <s v="BUs"/>
    <s v="Symptome"/>
    <s v="0"/>
    <s v="Strudelline"/>
    <s v="-"/>
    <n v="50"/>
    <s v="Strudelline"/>
    <s v="-"/>
    <n v="26.4"/>
    <n v="50"/>
    <d v="2021-11-10T00:00:00"/>
    <m/>
    <m/>
    <s v="-"/>
  </r>
  <r>
    <s v="BU3"/>
    <n v="144"/>
    <d v="2021-11-10T00:00:00"/>
    <s v="-"/>
    <x v="23"/>
    <s v="Linienbezogen"/>
    <s v="Maschinenabfall"/>
    <s v="-"/>
    <n v="45"/>
    <s v="Produkte"/>
    <s v="BUs"/>
    <s v="Symptome"/>
    <s v="0"/>
    <s v="Spezialitäten"/>
    <s v="Maschinenabfall"/>
    <n v="30"/>
    <s v="Spezialitäten"/>
    <s v="Maschinenabfall"/>
    <n v="144"/>
    <n v="30"/>
    <d v="2021-11-10T00:00:00"/>
    <m/>
    <m/>
    <s v="Maschinenabfall"/>
  </r>
  <r>
    <s v="BU3"/>
    <n v="20"/>
    <d v="2021-11-10T00:00:00"/>
    <s v="Rest"/>
    <x v="131"/>
    <s v="keinen Verwendungszweck"/>
    <s v="Wurstschlaufe"/>
    <s v="-"/>
    <n v="45"/>
    <s v="Produkte"/>
    <s v="BUs"/>
    <s v="Symptome"/>
    <s v="0"/>
    <s v="WVP"/>
    <s v="Reste Zipfel"/>
    <n v="61"/>
    <s v="WVP"/>
    <s v="Reste Zipfel"/>
    <n v="20"/>
    <n v="61"/>
    <d v="2021-11-10T00:00:00"/>
    <s v="Wurstschlaufe"/>
    <m/>
    <s v="Reste Zipfel"/>
  </r>
  <r>
    <s v="Rest"/>
    <n v="71"/>
    <d v="2021-11-10T00:00:00"/>
    <s v="Rest"/>
    <x v="258"/>
    <s v="Qualitätssicherung"/>
    <s v="Rückstellproben"/>
    <s v="-"/>
    <n v="45"/>
    <s v="Produkte"/>
    <s v="BUs"/>
    <s v="Symptome"/>
    <s v="0"/>
    <s v="Labor"/>
    <s v="-"/>
    <n v="70"/>
    <s v="Labor"/>
    <s v="-"/>
    <n v="71"/>
    <n v="70"/>
    <d v="2021-11-10T00:00:00"/>
    <m/>
    <m/>
    <s v="-"/>
  </r>
  <r>
    <s v="Rest"/>
    <n v="61"/>
    <d v="2021-11-10T00:00:00"/>
    <s v="Rest"/>
    <x v="258"/>
    <s v="Qualitätssicherung"/>
    <s v="Rückstellproben"/>
    <s v="-"/>
    <n v="45"/>
    <s v="Produkte"/>
    <s v="BUs"/>
    <s v="Symptome"/>
    <s v="0"/>
    <s v="Labor"/>
    <s v="-"/>
    <n v="70"/>
    <s v="Labor"/>
    <s v="-"/>
    <n v="61"/>
    <n v="70"/>
    <d v="2021-11-10T00:00:00"/>
    <m/>
    <m/>
    <s v="-"/>
  </r>
  <r>
    <s v="Rest"/>
    <n v="9.1999999999999993"/>
    <d v="2021-11-10T00:00:00"/>
    <s v="Rest"/>
    <x v="258"/>
    <s v="Qualitätssicherung"/>
    <s v="Sensorik"/>
    <s v="-"/>
    <n v="45"/>
    <s v="Produkte"/>
    <s v="BUs"/>
    <s v="Symptome"/>
    <s v="0"/>
    <s v="QM"/>
    <s v="-"/>
    <n v="74"/>
    <s v="QM"/>
    <s v="-"/>
    <n v="9.1999999999999993"/>
    <n v="74"/>
    <d v="2021-11-10T00:00:00"/>
    <m/>
    <m/>
    <s v="-"/>
  </r>
  <r>
    <s v="BU1"/>
    <n v="147"/>
    <d v="2021-11-10T00:00:00"/>
    <s v="Rohware"/>
    <x v="305"/>
    <s v="Schimmel"/>
    <s v="keine Verarbeitung"/>
    <s v="-"/>
    <n v="45"/>
    <s v="Produkte"/>
    <s v="BUs"/>
    <s v="Symptome"/>
    <s v="0"/>
    <s v="Schmelze"/>
    <n v="23000052"/>
    <n v="11"/>
    <s v="Schmelze"/>
    <n v="23000052"/>
    <n v="147"/>
    <n v="11"/>
    <d v="2021-11-10T00:00:00"/>
    <s v="keine Verarbeitung"/>
    <m/>
    <s v="Gorgonzola Dolce DOP"/>
  </r>
  <r>
    <s v="BU3"/>
    <n v="42"/>
    <d v="2021-11-11T00:00:00"/>
    <s v="Rest"/>
    <x v="131"/>
    <s v="keinen Verwendungszweck"/>
    <s v="Wurstschlaufe"/>
    <s v="-"/>
    <n v="45"/>
    <s v="Produkte"/>
    <s v="BUs"/>
    <s v="Symptome"/>
    <s v="0"/>
    <s v="WVP"/>
    <s v="Reste Zipfel"/>
    <n v="61"/>
    <s v="WVP"/>
    <s v="Reste Zipfel"/>
    <n v="42"/>
    <n v="61"/>
    <d v="2021-11-11T00:00:00"/>
    <s v="Wurstschlaufe"/>
    <m/>
    <s v="Reste Zipfel"/>
  </r>
  <r>
    <s v="Rest"/>
    <n v="22"/>
    <d v="2021-11-11T00:00:00"/>
    <s v="Rest"/>
    <x v="258"/>
    <s v="Qualitätssicherung"/>
    <s v="Laborproben"/>
    <s v="-"/>
    <n v="45"/>
    <s v="Produkte"/>
    <s v="BUs"/>
    <s v="Symptome"/>
    <s v="0"/>
    <s v="Labor"/>
    <s v="-"/>
    <n v="73"/>
    <s v="Labor"/>
    <s v="-"/>
    <n v="22"/>
    <n v="73"/>
    <d v="2021-11-11T00:00:00"/>
    <m/>
    <m/>
    <s v="-"/>
  </r>
  <r>
    <s v="Rest"/>
    <n v="3"/>
    <d v="2021-11-11T00:00:00"/>
    <s v="Rest"/>
    <x v="258"/>
    <s v="Qualitätssicherung"/>
    <s v="Sensorik"/>
    <s v="-"/>
    <n v="45"/>
    <s v="Produkte"/>
    <s v="BUs"/>
    <s v="Symptome"/>
    <s v="0"/>
    <s v="Labor"/>
    <s v="-"/>
    <n v="74"/>
    <s v="Labor"/>
    <s v="-"/>
    <n v="3"/>
    <n v="74"/>
    <d v="2021-11-11T00:00:00"/>
    <m/>
    <m/>
    <s v="-"/>
  </r>
  <r>
    <s v="BU1"/>
    <n v="147"/>
    <d v="2021-11-11T00:00:00"/>
    <s v="Vorschmelz"/>
    <x v="45"/>
    <s v="Rest"/>
    <s v="geschälte Rinde"/>
    <s v="-"/>
    <n v="45"/>
    <s v="Produkte"/>
    <s v="BUs"/>
    <s v="Symptome"/>
    <n v="1.47"/>
    <s v="RWV"/>
    <n v="29500917"/>
    <n v="60"/>
    <s v="RWV"/>
    <n v="29500917"/>
    <n v="147"/>
    <n v="60"/>
    <d v="2021-11-11T00:00:00"/>
    <m/>
    <m/>
    <s v="VOS-ABS ENTSORGUNG"/>
  </r>
  <r>
    <s v="BU3"/>
    <n v="25"/>
    <d v="2021-11-11T00:00:00"/>
    <s v="Rest"/>
    <x v="131"/>
    <s v="keinen Verwendungszweck"/>
    <s v="Wurstschlaufe"/>
    <s v="-"/>
    <n v="45"/>
    <s v="Produkte"/>
    <s v="BUs"/>
    <s v="Symptome"/>
    <s v="0"/>
    <s v="WVP"/>
    <s v="Reste Zipfel"/>
    <n v="61"/>
    <s v="WVP"/>
    <s v="Reste Zipfel"/>
    <n v="25"/>
    <n v="61"/>
    <d v="2021-11-11T00:00:00"/>
    <s v="Wurstschlaufe"/>
    <m/>
    <s v="Reste Zipfel"/>
  </r>
  <r>
    <s v="BU3"/>
    <n v="26"/>
    <d v="2021-11-11T00:00:00"/>
    <s v="Offen ungeschält ABS"/>
    <x v="123"/>
    <s v="Linienbezogen"/>
    <s v="Reste von Produktion"/>
    <s v="-"/>
    <n v="45"/>
    <s v="Produkte"/>
    <s v="BUs"/>
    <s v="Symptome"/>
    <n v="2.6000000000000003E-3"/>
    <s v="Spezialitäten"/>
    <n v="29501017"/>
    <n v="30"/>
    <s v="Spezialitäten"/>
    <n v="29501017"/>
    <n v="26"/>
    <n v="30"/>
    <d v="2021-11-11T00:00:00"/>
    <s v="Reste von Produktion"/>
    <m/>
    <s v="ABS Pfeffer-Bruch"/>
  </r>
  <r>
    <s v="BU1"/>
    <n v="140"/>
    <d v="2021-11-11T00:00:00"/>
    <s v="Räucherwürste"/>
    <x v="90"/>
    <s v="Rest"/>
    <s v="Schmutz"/>
    <s v="-"/>
    <n v="45"/>
    <s v="Produkte"/>
    <s v="BUs"/>
    <s v="Symptome"/>
    <s v="0"/>
    <s v="RWV"/>
    <n v="32000027"/>
    <n v="42"/>
    <s v="RWV"/>
    <n v="32000027"/>
    <n v="140"/>
    <n v="42"/>
    <d v="2021-11-11T00:00:00"/>
    <m/>
    <m/>
    <s v="Würste 9300g Räucher na"/>
  </r>
  <r>
    <s v="BU1"/>
    <n v="20"/>
    <d v="2021-11-11T00:00:00"/>
    <s v="HF-Wurst Vegan"/>
    <x v="200"/>
    <s v="Linienbezogen"/>
    <s v="Füllkopf tropft (vegan)"/>
    <s v="-"/>
    <n v="45"/>
    <s v="Produkte"/>
    <s v="BUs"/>
    <s v="Symptome"/>
    <s v="0"/>
    <s v="BU1"/>
    <n v="31900001"/>
    <n v="20"/>
    <s v="BU1"/>
    <n v="31900001"/>
    <n v="20"/>
    <n v="20"/>
    <d v="2021-11-11T00:00:00"/>
    <m/>
    <m/>
    <s v="VEG-SCH MILD 7,2KG"/>
  </r>
  <r>
    <s v="BU1"/>
    <n v="60"/>
    <d v="2021-11-11T00:00:00"/>
    <s v="-"/>
    <x v="23"/>
    <s v="Linienbezogen"/>
    <s v="Maschinenabfall"/>
    <s v="-"/>
    <n v="45"/>
    <s v="Produkte"/>
    <s v="BUs"/>
    <s v="Symptome"/>
    <s v="0"/>
    <s v="Strudelline"/>
    <s v="Maschinenabfall"/>
    <n v="30"/>
    <s v="Strudelline"/>
    <s v="Maschinenabfall"/>
    <n v="60"/>
    <n v="30"/>
    <d v="2021-11-11T00:00:00"/>
    <m/>
    <m/>
    <s v="Maschinenabfall"/>
  </r>
  <r>
    <s v="BU1"/>
    <n v="20"/>
    <d v="2021-11-11T00:00:00"/>
    <s v="Räucherwürste"/>
    <x v="90"/>
    <s v="Linienbezogen"/>
    <s v="Reinigung"/>
    <s v="-"/>
    <n v="45"/>
    <s v="Produkte"/>
    <s v="BUs"/>
    <s v="Symptome"/>
    <s v="0"/>
    <n v="3020"/>
    <n v="32000027"/>
    <n v="10"/>
    <n v="3020"/>
    <n v="32000027"/>
    <n v="20"/>
    <n v="10"/>
    <d v="2021-11-11T00:00:00"/>
    <m/>
    <m/>
    <s v="Würste 9300g Räucher na"/>
  </r>
  <r>
    <s v="BU1"/>
    <n v="20"/>
    <d v="2021-11-11T00:00:00"/>
    <s v="-"/>
    <x v="320"/>
    <s v="Linienbezogen"/>
    <s v="Maschinenabfall"/>
    <s v="-"/>
    <n v="45"/>
    <s v="Produkte"/>
    <s v="BUs"/>
    <s v="Symptome"/>
    <s v="0"/>
    <n v="3100"/>
    <n v="3190001"/>
    <n v="30"/>
    <n v="3100"/>
    <n v="3190001"/>
    <n v="20"/>
    <n v="30"/>
    <d v="2021-11-11T00:00:00"/>
    <m/>
    <m/>
    <n v="3190001"/>
  </r>
  <r>
    <s v="BU1"/>
    <n v="31.2"/>
    <d v="2021-11-11T00:00:00"/>
    <s v="-"/>
    <x v="23"/>
    <s v="Linienbezogen"/>
    <s v="Maschinenabfall"/>
    <s v="-"/>
    <n v="45"/>
    <s v="Produkte"/>
    <s v="BUs"/>
    <s v="Symptome"/>
    <s v="0"/>
    <s v="Abfüllung"/>
    <s v="Maschinenabfall"/>
    <n v="30"/>
    <s v="Abfüllung"/>
    <s v="Maschinenabfall"/>
    <n v="31.2"/>
    <n v="30"/>
    <d v="2021-11-11T00:00:00"/>
    <m/>
    <m/>
    <s v="Maschinenabfall"/>
  </r>
  <r>
    <s v="BU1"/>
    <n v="282"/>
    <d v="2021-11-11T00:00:00"/>
    <s v="-"/>
    <x v="23"/>
    <s v="Linienbezogen"/>
    <s v="Maschinenabfall"/>
    <s v="-"/>
    <n v="45"/>
    <s v="Produkte"/>
    <s v="BUs"/>
    <s v="Symptome"/>
    <s v="0"/>
    <s v="Schmelze"/>
    <s v="Maschinenabfall"/>
    <n v="30"/>
    <s v="Schmelze"/>
    <s v="Maschinenabfall"/>
    <n v="282"/>
    <n v="30"/>
    <d v="2021-11-11T00:00:00"/>
    <m/>
    <m/>
    <s v="Maschinenabfall"/>
  </r>
  <r>
    <s v="BU4"/>
    <n v="5"/>
    <d v="2021-11-11T00:00:00"/>
    <s v="Offen ungeschält ABS"/>
    <x v="159"/>
    <s v="keinen Verwendungszweck"/>
    <s v="keinen Verwendungszweck"/>
    <s v="-"/>
    <n v="45"/>
    <s v="Produkte"/>
    <s v="BUs"/>
    <s v="Symptome"/>
    <n v="5.0000000000000001E-4"/>
    <s v="BU4"/>
    <n v="29501040"/>
    <n v="61"/>
    <s v="BU4"/>
    <n v="29501040"/>
    <n v="5"/>
    <n v="61"/>
    <d v="2021-11-11T00:00:00"/>
    <m/>
    <m/>
    <s v="ABS MUNSTER"/>
  </r>
  <r>
    <s v="BU4"/>
    <n v="8"/>
    <d v="2021-11-11T00:00:00"/>
    <s v="Offen ungeschält ABS"/>
    <x v="105"/>
    <s v="keinen Verwendungszweck"/>
    <s v="keinen Verwendungszweck"/>
    <s v="-"/>
    <n v="45"/>
    <s v="Produkte"/>
    <s v="BUs"/>
    <s v="Symptome"/>
    <n v="0.08"/>
    <s v="Bu4"/>
    <n v="29500913"/>
    <n v="61"/>
    <s v="Bu4"/>
    <n v="29500913"/>
    <n v="8"/>
    <n v="61"/>
    <d v="2021-11-11T00:00:00"/>
    <m/>
    <m/>
    <s v="ABS ZIEGENR"/>
  </r>
  <r>
    <s v="BU4"/>
    <n v="30"/>
    <d v="2021-11-11T00:00:00"/>
    <s v="Offen ungeschält ABS"/>
    <x v="89"/>
    <s v="keinen Verwendungszweck"/>
    <s v="keinen Verwendungszweck"/>
    <s v="-"/>
    <n v="45"/>
    <s v="Produkte"/>
    <s v="BUs"/>
    <s v="Symptome"/>
    <n v="0.3"/>
    <s v="Bu4"/>
    <n v="29501101"/>
    <n v="61"/>
    <s v="Bu4"/>
    <n v="29501101"/>
    <n v="30"/>
    <n v="61"/>
    <d v="2021-11-11T00:00:00"/>
    <m/>
    <m/>
    <s v="ABS BRIE-PAP"/>
  </r>
  <r>
    <s v="BU1"/>
    <n v="65"/>
    <d v="2021-11-11T00:00:00"/>
    <s v="Vorschmelz"/>
    <x v="45"/>
    <s v="Rest"/>
    <s v="geschälte Rinde"/>
    <s v="-"/>
    <n v="45"/>
    <s v="Produkte"/>
    <s v="BUs"/>
    <s v="Symptome"/>
    <n v="0.65"/>
    <s v="RWV"/>
    <n v="29500917"/>
    <n v="60"/>
    <s v="RWV"/>
    <n v="29500917"/>
    <n v="65"/>
    <n v="60"/>
    <d v="2021-11-11T00:00:00"/>
    <m/>
    <m/>
    <s v="VOS-ABS ENTSORGUNG"/>
  </r>
  <r>
    <s v="BU1"/>
    <n v="12"/>
    <d v="2021-11-11T00:00:00"/>
    <s v="Offen ungeschält VOS"/>
    <x v="43"/>
    <s v="Rest"/>
    <s v="Schmutz"/>
    <s v="-"/>
    <n v="45"/>
    <s v="Produkte"/>
    <s v="BUs"/>
    <s v="Symptome"/>
    <n v="6"/>
    <s v="RWV"/>
    <n v="29500498"/>
    <n v="42"/>
    <s v="RWV"/>
    <n v="29500498"/>
    <n v="12"/>
    <n v="42"/>
    <d v="2021-11-11T00:00:00"/>
    <m/>
    <m/>
    <s v="VOS Räucher Natur Natri"/>
  </r>
  <r>
    <s v="Rest"/>
    <n v="8.5"/>
    <d v="2021-11-11T00:00:00"/>
    <s v="Rest"/>
    <x v="258"/>
    <s v="Qualitätssicherung"/>
    <s v="Sensorik"/>
    <s v="-"/>
    <n v="45"/>
    <s v="Produkte"/>
    <s v="BUs"/>
    <s v="Symptome"/>
    <s v="0"/>
    <s v="QM"/>
    <s v="-"/>
    <n v="74"/>
    <s v="QM"/>
    <s v="-"/>
    <n v="8.5"/>
    <n v="74"/>
    <d v="2021-11-11T00:00:00"/>
    <m/>
    <m/>
    <s v="-"/>
  </r>
  <r>
    <s v="BU3"/>
    <n v="15"/>
    <d v="2021-11-11T00:00:00"/>
    <s v="-"/>
    <x v="23"/>
    <s v="Linienbezogen"/>
    <s v="Maschinenabfall"/>
    <s v="-"/>
    <n v="45"/>
    <s v="Produkte"/>
    <s v="BUs"/>
    <s v="Symptome"/>
    <s v="0"/>
    <s v="WVP"/>
    <s v="Maschinenabfall"/>
    <n v="30"/>
    <s v="WVP"/>
    <s v="Maschinenabfall"/>
    <n v="15"/>
    <n v="30"/>
    <d v="2021-11-11T00:00:00"/>
    <m/>
    <m/>
    <s v="Maschinenabfall"/>
  </r>
  <r>
    <s v="BU3"/>
    <n v="20"/>
    <d v="2021-11-11T00:00:00"/>
    <s v="-"/>
    <x v="50"/>
    <s v="Linienbezogen"/>
    <s v="Reinigung"/>
    <s v="-"/>
    <n v="45"/>
    <s v="Produkte"/>
    <s v="BUs"/>
    <s v="Symptome"/>
    <s v="0"/>
    <s v="L9"/>
    <s v="Reinigung"/>
    <n v="10"/>
    <s v="L9"/>
    <s v="Reinigung"/>
    <n v="20"/>
    <n v="10"/>
    <d v="2021-11-11T00:00:00"/>
    <m/>
    <m/>
    <s v="Reinigung"/>
  </r>
  <r>
    <s v="Rest"/>
    <n v="2"/>
    <d v="2021-11-11T00:00:00"/>
    <s v="Rest"/>
    <x v="258"/>
    <s v="Qualitätssicherung"/>
    <s v="Sensorik"/>
    <s v="-"/>
    <n v="45"/>
    <s v="Produkte"/>
    <s v="BUs"/>
    <s v="Symptome"/>
    <s v="0"/>
    <s v="Labor"/>
    <s v="-"/>
    <n v="74"/>
    <s v="Labor"/>
    <s v="-"/>
    <n v="2"/>
    <n v="74"/>
    <d v="2021-11-11T00:00:00"/>
    <m/>
    <m/>
    <s v="-"/>
  </r>
  <r>
    <s v="BU1"/>
    <n v="209"/>
    <d v="2021-11-11T00:00:00"/>
    <s v="-"/>
    <x v="23"/>
    <s v="Linienbezogen"/>
    <s v="Maschinenabfall"/>
    <s v="-"/>
    <n v="45"/>
    <s v="Produkte"/>
    <s v="BUs"/>
    <s v="Symptome"/>
    <s v="0"/>
    <s v="Abfüllung"/>
    <s v="Maschinenabfall"/>
    <n v="30"/>
    <s v="Abfüllung"/>
    <s v="Maschinenabfall"/>
    <n v="209"/>
    <n v="30"/>
    <d v="2021-11-11T00:00:00"/>
    <m/>
    <m/>
    <s v="Maschinenabfall"/>
  </r>
  <r>
    <s v="Rest"/>
    <n v="110"/>
    <d v="2021-11-12T00:00:00"/>
    <s v="Rest"/>
    <x v="258"/>
    <s v="Qualitätssicherung"/>
    <s v="Laborproben"/>
    <s v="-"/>
    <n v="45"/>
    <s v="Produkte"/>
    <s v="BUs"/>
    <s v="Symptome"/>
    <s v="0"/>
    <s v="Labor"/>
    <s v="-"/>
    <n v="73"/>
    <s v="Labor"/>
    <s v="-"/>
    <n v="110"/>
    <n v="73"/>
    <d v="2021-11-12T00:00:00"/>
    <m/>
    <m/>
    <s v="-"/>
  </r>
  <r>
    <s v="Rest"/>
    <n v="15"/>
    <d v="2021-11-12T00:00:00"/>
    <s v="Rest"/>
    <x v="258"/>
    <s v="Qualitätssicherung"/>
    <s v="Einwaage"/>
    <s v="-"/>
    <n v="45"/>
    <s v="Produkte"/>
    <s v="BUs"/>
    <s v="Symptome"/>
    <s v="0"/>
    <s v="Labor"/>
    <s v="-"/>
    <n v="71"/>
    <s v="Labor"/>
    <s v="-"/>
    <n v="15"/>
    <n v="71"/>
    <d v="2021-11-12T00:00:00"/>
    <m/>
    <m/>
    <s v="-"/>
  </r>
  <r>
    <s v="BU3"/>
    <n v="30"/>
    <d v="2021-11-12T00:00:00"/>
    <s v="Rest"/>
    <x v="131"/>
    <s v="keinen Verwendungszweck"/>
    <s v="Wurstschlaufe"/>
    <s v="-"/>
    <n v="45"/>
    <s v="Produkte"/>
    <s v="BUs"/>
    <s v="Symptome"/>
    <s v="0"/>
    <s v="WVP"/>
    <s v="Reste Zipfel"/>
    <n v="61"/>
    <s v="WVP"/>
    <s v="Reste Zipfel"/>
    <n v="30"/>
    <n v="61"/>
    <d v="2021-11-12T00:00:00"/>
    <s v="Wurstschlaufe"/>
    <m/>
    <s v="Reste Zipfel"/>
  </r>
  <r>
    <s v="Rest"/>
    <n v="80"/>
    <d v="2021-11-12T00:00:00"/>
    <s v="-"/>
    <x v="321"/>
    <s v="Qualitätsprobleme"/>
    <s v="Produkt durchwässert"/>
    <s v="-"/>
    <n v="45"/>
    <s v="Produkte"/>
    <s v="BUs"/>
    <s v="Symptome"/>
    <s v="0"/>
    <s v="QM"/>
    <s v="Nüsse"/>
    <n v="43"/>
    <s v="QM"/>
    <s v="Nüsse"/>
    <n v="80"/>
    <n v="43"/>
    <d v="2021-11-12T00:00:00"/>
    <m/>
    <m/>
    <s v="Nüsse"/>
  </r>
  <r>
    <s v="BU3"/>
    <n v="28"/>
    <d v="2021-11-12T00:00:00"/>
    <s v="-"/>
    <x v="23"/>
    <s v="Linienbezogen"/>
    <s v="Maschinenabfall"/>
    <s v="-"/>
    <n v="45"/>
    <s v="Produkte"/>
    <s v="BUs"/>
    <s v="Symptome"/>
    <s v="0"/>
    <s v="BU3"/>
    <s v="Maschinenabfall"/>
    <n v="30"/>
    <s v="BU3"/>
    <s v="Maschinenabfall"/>
    <n v="28"/>
    <n v="30"/>
    <d v="2021-11-12T00:00:00"/>
    <m/>
    <m/>
    <s v="Maschinenabfall"/>
  </r>
  <r>
    <s v="BU4"/>
    <n v="55"/>
    <d v="2021-11-12T00:00:00"/>
    <s v="-"/>
    <x v="23"/>
    <s v="Linienbezogen"/>
    <s v="Maschinenabfall"/>
    <s v="-"/>
    <n v="45"/>
    <s v="Produkte"/>
    <s v="BUs"/>
    <s v="Symptome"/>
    <s v="0"/>
    <s v="BU4"/>
    <s v="Maschinenabfall"/>
    <n v="30"/>
    <s v="BU4"/>
    <s v="Maschinenabfall"/>
    <n v="55"/>
    <n v="30"/>
    <d v="2021-11-12T00:00:00"/>
    <m/>
    <m/>
    <s v="Maschinenabfall"/>
  </r>
  <r>
    <s v="BU3"/>
    <n v="161"/>
    <d v="2021-11-12T00:00:00"/>
    <s v="Offen ungeschält ABS"/>
    <x v="30"/>
    <s v="Linienbezogen"/>
    <s v="gemischtes Produkt"/>
    <s v="-"/>
    <n v="45"/>
    <s v="Produkte"/>
    <s v="BUs"/>
    <s v="Symptome"/>
    <n v="161"/>
    <s v="BU3"/>
    <n v="29501003"/>
    <n v="81"/>
    <s v="BU3"/>
    <n v="29501003"/>
    <n v="161"/>
    <n v="81"/>
    <d v="2021-11-12T00:00:00"/>
    <m/>
    <m/>
    <s v="ABS CHED-PF-KRÄUK gemis"/>
  </r>
  <r>
    <s v="BU3"/>
    <n v="31"/>
    <d v="2021-11-12T00:00:00"/>
    <s v="-"/>
    <x v="23"/>
    <s v="Linienbezogen"/>
    <s v="Maschinenabfall"/>
    <s v="-"/>
    <n v="45"/>
    <s v="Produkte"/>
    <s v="BUs"/>
    <s v="Symptome"/>
    <s v="0"/>
    <s v="BU3"/>
    <s v="Maschinenabfall"/>
    <n v="30"/>
    <s v="BU3"/>
    <s v="Maschinenabfall"/>
    <n v="31"/>
    <n v="30"/>
    <d v="2021-11-12T00:00:00"/>
    <m/>
    <m/>
    <s v="Maschinenabfall"/>
  </r>
  <r>
    <s v="BU3"/>
    <n v="13"/>
    <d v="2021-11-12T00:00:00"/>
    <s v="Offen ungeschält ABS"/>
    <x v="123"/>
    <s v="Linienbezogen"/>
    <s v="Reste von Produktion"/>
    <s v="-"/>
    <n v="45"/>
    <s v="Produkte"/>
    <s v="BUs"/>
    <s v="Symptome"/>
    <n v="1.3000000000000002E-3"/>
    <s v="Spezialitäten"/>
    <n v="29501017"/>
    <n v="30"/>
    <s v="Spezialitäten"/>
    <n v="29501017"/>
    <n v="13"/>
    <n v="30"/>
    <d v="2021-11-12T00:00:00"/>
    <s v="Reste von Produktion"/>
    <m/>
    <s v="ABS Pfeffer-Bruch"/>
  </r>
  <r>
    <s v="BU1"/>
    <n v="40"/>
    <d v="2021-11-12T00:00:00"/>
    <s v="HF-Wurst Vegan"/>
    <x v="196"/>
    <s v="Linienbezogen"/>
    <s v="Füllkopf tropft (vegan)"/>
    <s v="-"/>
    <n v="45"/>
    <s v="Produkte"/>
    <s v="BUs"/>
    <s v="Symptome"/>
    <n v="719.59199999999998"/>
    <n v="3100"/>
    <n v="31900002"/>
    <n v="20"/>
    <n v="3100"/>
    <n v="31900002"/>
    <n v="40"/>
    <n v="20"/>
    <d v="2021-11-12T00:00:00"/>
    <m/>
    <m/>
    <s v="VEG-SCH WÜRZIG  7,2KG"/>
  </r>
  <r>
    <s v="BU1"/>
    <n v="20"/>
    <d v="2021-11-12T00:00:00"/>
    <s v="-"/>
    <x v="322"/>
    <s v="Linienbezogen"/>
    <s v="Reinigung"/>
    <s v="-"/>
    <n v="45"/>
    <s v="Produkte"/>
    <s v="BUs"/>
    <s v="Symptome"/>
    <s v="0"/>
    <n v="3020"/>
    <n v="32000002"/>
    <n v="10"/>
    <n v="3020"/>
    <n v="32000002"/>
    <n v="20"/>
    <n v="10"/>
    <d v="2021-11-12T00:00:00"/>
    <m/>
    <m/>
    <s v="Gouda Riemen geräuchert"/>
  </r>
  <r>
    <s v="BU1"/>
    <n v="180"/>
    <d v="2021-11-12T00:00:00"/>
    <s v="Räucherwürste"/>
    <x v="107"/>
    <s v="Linienbezogen"/>
    <s v="Darm geplatzt"/>
    <s v="-"/>
    <n v="45"/>
    <s v="Produkte"/>
    <s v="BUs"/>
    <s v="Symptome"/>
    <s v="0"/>
    <s v="Mischer 2"/>
    <n v="32000049"/>
    <n v="34"/>
    <s v="Mischer 2"/>
    <n v="32000049"/>
    <n v="180"/>
    <n v="34"/>
    <d v="2021-11-12T00:00:00"/>
    <m/>
    <m/>
    <s v="GRW NATUR 7,2KG"/>
  </r>
  <r>
    <s v="BU1"/>
    <n v="40"/>
    <d v="2021-11-12T00:00:00"/>
    <s v="Räucherwürste"/>
    <x v="99"/>
    <s v="Linienbezogen"/>
    <s v="Darm geplatzt"/>
    <s v="-"/>
    <n v="45"/>
    <s v="Produkte"/>
    <s v="BUs"/>
    <s v="Symptome"/>
    <s v="0"/>
    <n v="3020"/>
    <n v="32000106"/>
    <n v="34"/>
    <n v="3020"/>
    <n v="32000106"/>
    <n v="40"/>
    <n v="34"/>
    <d v="2021-11-12T00:00:00"/>
    <m/>
    <m/>
    <s v="GRW SCHI-NAT 7,2GK NEUE"/>
  </r>
  <r>
    <s v="Rest"/>
    <n v="10"/>
    <d v="2021-11-12T00:00:00"/>
    <s v="Rest"/>
    <x v="258"/>
    <s v="Qualitätssicherung"/>
    <s v="Laborproben"/>
    <s v="-"/>
    <n v="45"/>
    <s v="Produkte"/>
    <s v="BUs"/>
    <s v="Symptome"/>
    <s v="0"/>
    <s v="Labor"/>
    <s v="-"/>
    <n v="73"/>
    <s v="Labor"/>
    <s v="-"/>
    <n v="10"/>
    <n v="73"/>
    <d v="2021-11-12T00:00:00"/>
    <m/>
    <m/>
    <s v="-"/>
  </r>
  <r>
    <s v="BU3"/>
    <n v="75"/>
    <d v="2021-11-12T00:00:00"/>
    <s v="Offen vegan"/>
    <x v="134"/>
    <s v="keinen Verwendungszweck"/>
    <s v="VOS &gt; Einsatz (vegan)"/>
    <s v="-"/>
    <n v="45"/>
    <s v="Produkte"/>
    <s v="BUs"/>
    <s v="Symptome"/>
    <n v="37.5"/>
    <s v="BU3"/>
    <n v="29900003"/>
    <n v="61"/>
    <s v="BU3"/>
    <n v="29900003"/>
    <n v="75"/>
    <n v="61"/>
    <d v="2021-11-12T00:00:00"/>
    <s v="VOS &gt; Einsatz (vegan)"/>
    <m/>
    <s v="VOS VEG-SCH WÜRZIG"/>
  </r>
  <r>
    <s v="BU1"/>
    <n v="119"/>
    <d v="2021-11-15T00:00:00"/>
    <s v="Vorschmelz"/>
    <x v="45"/>
    <s v="Rest"/>
    <s v="geschälte Rinde"/>
    <s v="-"/>
    <n v="46"/>
    <s v="Produkte"/>
    <s v="BUs"/>
    <s v="Symptome"/>
    <n v="1.19"/>
    <s v="RWV"/>
    <n v="29500917"/>
    <n v="60"/>
    <s v="RWV"/>
    <n v="29500917"/>
    <n v="119"/>
    <n v="60"/>
    <d v="2021-11-15T00:00:00"/>
    <m/>
    <m/>
    <s v="VOS-ABS ENTSORGUNG"/>
  </r>
  <r>
    <s v="Rest"/>
    <n v="9.1999999999999993"/>
    <d v="2021-11-15T00:00:00"/>
    <s v="Rest"/>
    <x v="258"/>
    <s v="Qualitätssicherung"/>
    <s v="Sensorik"/>
    <s v="-"/>
    <n v="46"/>
    <s v="Produkte"/>
    <s v="BUs"/>
    <s v="Symptome"/>
    <s v="0"/>
    <s v="QM"/>
    <s v="-"/>
    <n v="74"/>
    <s v="QM"/>
    <s v="-"/>
    <n v="9.1999999999999993"/>
    <n v="74"/>
    <d v="2021-11-15T00:00:00"/>
    <m/>
    <m/>
    <s v="-"/>
  </r>
  <r>
    <s v="Rest"/>
    <n v="202.4"/>
    <d v="2021-11-15T00:00:00"/>
    <s v="Rest"/>
    <x v="258"/>
    <s v="Qualitätssicherung"/>
    <s v="Rückstellproben"/>
    <s v="-"/>
    <n v="46"/>
    <s v="Produkte"/>
    <s v="BUs"/>
    <s v="Symptome"/>
    <s v="0"/>
    <s v="Labor"/>
    <s v="-"/>
    <n v="70"/>
    <s v="Labor"/>
    <s v="-"/>
    <n v="202.4"/>
    <n v="70"/>
    <d v="2021-11-15T00:00:00"/>
    <m/>
    <m/>
    <s v="-"/>
  </r>
  <r>
    <s v="BU1"/>
    <n v="26"/>
    <d v="2021-11-15T00:00:00"/>
    <s v="Rest"/>
    <x v="258"/>
    <s v="Rest"/>
    <s v="geschälte Rinde"/>
    <s v="-"/>
    <n v="46"/>
    <s v="Produkte"/>
    <s v="BUs"/>
    <s v="Symptome"/>
    <s v="0"/>
    <s v="RWV"/>
    <s v="-"/>
    <n v="60"/>
    <s v="RWV"/>
    <s v="-"/>
    <n v="26"/>
    <n v="60"/>
    <d v="2021-11-15T00:00:00"/>
    <m/>
    <m/>
    <s v="-"/>
  </r>
  <r>
    <s v="Rest"/>
    <n v="3"/>
    <d v="2021-11-15T00:00:00"/>
    <s v="Rest"/>
    <x v="258"/>
    <s v="Qualitätssicherung"/>
    <s v="Sensorik"/>
    <s v="-"/>
    <n v="46"/>
    <s v="Produkte"/>
    <s v="BUs"/>
    <s v="Symptome"/>
    <s v="0"/>
    <s v="Labor"/>
    <s v="-"/>
    <n v="74"/>
    <s v="Labor"/>
    <s v="-"/>
    <n v="3"/>
    <n v="74"/>
    <d v="2021-11-15T00:00:00"/>
    <m/>
    <m/>
    <s v="-"/>
  </r>
  <r>
    <s v="BU3"/>
    <n v="29"/>
    <d v="2021-11-15T00:00:00"/>
    <s v="Offen ungeschält ABS"/>
    <x v="18"/>
    <s v="Rest"/>
    <s v="Schmutz"/>
    <s v="-"/>
    <n v="46"/>
    <s v="Produkte"/>
    <s v="BUs"/>
    <s v="Symptome"/>
    <n v="29"/>
    <s v="BU3"/>
    <n v="29501032"/>
    <n v="42"/>
    <s v="BU3"/>
    <n v="29501032"/>
    <n v="29"/>
    <n v="42"/>
    <d v="2021-11-15T00:00:00"/>
    <m/>
    <m/>
    <s v="ABS CHED-ROT MIT ß-CARO"/>
  </r>
  <r>
    <s v="Verkauf"/>
    <n v="223"/>
    <d v="2021-11-15T00:00:00"/>
    <s v="Offen Endstücke"/>
    <x v="81"/>
    <s v="Schimmel"/>
    <s v="keine Abnehmer"/>
    <s v="-"/>
    <n v="46"/>
    <s v="Produkte"/>
    <s v="BUs"/>
    <s v="Symptome"/>
    <n v="111.5"/>
    <s v="Verkauf"/>
    <n v="29501079"/>
    <n v="12"/>
    <s v="Verkauf"/>
    <n v="29501079"/>
    <n v="223"/>
    <n v="12"/>
    <d v="2021-11-15T00:00:00"/>
    <s v="keine Abnehmer"/>
    <m/>
    <s v="VOS GRW-CHILI-NAT ENDST"/>
  </r>
  <r>
    <s v="BU3"/>
    <n v="75"/>
    <d v="2021-11-15T00:00:00"/>
    <s v="Offen ungeschält ABS"/>
    <x v="30"/>
    <s v="Linienbezogen"/>
    <s v="gemischtes Produkt"/>
    <s v="-"/>
    <n v="46"/>
    <s v="Produkte"/>
    <s v="BUs"/>
    <s v="Symptome"/>
    <n v="75"/>
    <s v="Bu3"/>
    <n v="29501003"/>
    <n v="81"/>
    <s v="Bu3"/>
    <n v="29501003"/>
    <n v="75"/>
    <n v="81"/>
    <d v="2021-11-15T00:00:00"/>
    <m/>
    <m/>
    <s v="ABS CHED-PF-KRÄUK gemis"/>
  </r>
  <r>
    <s v="BU2"/>
    <n v="129"/>
    <d v="2021-11-15T00:00:00"/>
    <s v="-"/>
    <x v="23"/>
    <s v="Linienbezogen"/>
    <s v="Maschinenabfall"/>
    <s v="-"/>
    <n v="46"/>
    <s v="Produkte"/>
    <s v="BUs"/>
    <s v="Symptome"/>
    <s v="0"/>
    <s v="BU2"/>
    <s v="Maschinenabfall"/>
    <n v="30"/>
    <s v="BU2"/>
    <s v="Maschinenabfall"/>
    <n v="129"/>
    <n v="30"/>
    <d v="2021-11-15T00:00:00"/>
    <m/>
    <m/>
    <s v="Maschinenabfall"/>
  </r>
  <r>
    <s v="BU3"/>
    <n v="41"/>
    <d v="2021-11-15T00:00:00"/>
    <s v="ABS"/>
    <x v="238"/>
    <s v="Linienbezogen"/>
    <s v="Maschinenabfall"/>
    <s v="-"/>
    <n v="46"/>
    <s v="Produkte"/>
    <s v="BUs"/>
    <s v="Symptome"/>
    <s v="0"/>
    <s v="BU3"/>
    <s v="Würfel"/>
    <n v="30"/>
    <s v="BU3"/>
    <s v="Würfel"/>
    <n v="41"/>
    <n v="30"/>
    <d v="2021-11-15T00:00:00"/>
    <m/>
    <m/>
    <s v="Würfel"/>
  </r>
  <r>
    <s v="BU1"/>
    <n v="149.4"/>
    <d v="2021-11-15T00:00:00"/>
    <s v="Rest"/>
    <x v="258"/>
    <s v="Linienbezogen"/>
    <s v="Reinigung"/>
    <s v="-"/>
    <n v="46"/>
    <s v="Produkte"/>
    <s v="BUs"/>
    <s v="Symptome"/>
    <s v="0"/>
    <s v="Schmelze"/>
    <s v="-"/>
    <n v="10"/>
    <s v="Schmelze"/>
    <s v="-"/>
    <n v="149.4"/>
    <n v="10"/>
    <d v="2021-11-15T00:00:00"/>
    <m/>
    <m/>
    <s v="-"/>
  </r>
  <r>
    <s v="BU1"/>
    <n v="172"/>
    <d v="2021-11-15T00:00:00"/>
    <s v="Sammelnr. ungeschält ABS"/>
    <x v="205"/>
    <s v="Schimmel"/>
    <s v="keine Verarbeitung"/>
    <s v="-"/>
    <n v="46"/>
    <s v="Produkte"/>
    <s v="BUs"/>
    <s v="Symptome"/>
    <n v="347.02719999999999"/>
    <s v="Schmelze"/>
    <n v="29600004"/>
    <n v="12"/>
    <s v="Schmelze"/>
    <n v="29600004"/>
    <n v="172"/>
    <n v="12"/>
    <d v="2021-11-15T00:00:00"/>
    <s v="keine Verarbeitung"/>
    <m/>
    <s v="ABS 45-48% Konventionel"/>
  </r>
  <r>
    <s v="BU3"/>
    <n v="309"/>
    <d v="2021-11-15T00:00:00"/>
    <s v="Rest"/>
    <x v="258"/>
    <s v="Schimmel"/>
    <s v="VOS &gt; Einsatz"/>
    <s v="-"/>
    <n v="46"/>
    <s v="Produkte"/>
    <s v="BUs"/>
    <s v="Symptome"/>
    <s v="0"/>
    <s v="Bu3"/>
    <s v="-"/>
    <n v="12"/>
    <s v="Bu3"/>
    <s v="-"/>
    <n v="309"/>
    <n v="12"/>
    <d v="2021-11-15T00:00:00"/>
    <s v="VOS &gt; Einsatz"/>
    <m/>
    <s v="-"/>
  </r>
  <r>
    <s v="BU3"/>
    <n v="18.2"/>
    <d v="2021-11-15T00:00:00"/>
    <s v="-"/>
    <x v="23"/>
    <s v="Linienbezogen"/>
    <s v="Maschinenabfall"/>
    <s v="-"/>
    <n v="46"/>
    <s v="Produkte"/>
    <s v="BUs"/>
    <s v="Symptome"/>
    <s v="0"/>
    <s v="Bu3"/>
    <s v="Maschinenabfall"/>
    <n v="30"/>
    <s v="Bu3"/>
    <s v="Maschinenabfall"/>
    <n v="18.2"/>
    <n v="30"/>
    <d v="2021-11-15T00:00:00"/>
    <m/>
    <m/>
    <s v="Maschinenabfall"/>
  </r>
  <r>
    <s v="BU2"/>
    <n v="40"/>
    <d v="2021-11-15T00:00:00"/>
    <s v="-"/>
    <x v="23"/>
    <s v="Linienbezogen"/>
    <s v="Maschinenabfall"/>
    <s v="-"/>
    <n v="46"/>
    <s v="Produkte"/>
    <s v="BUs"/>
    <s v="Symptome"/>
    <s v="0"/>
    <s v="BU2"/>
    <s v="Maschinenabfall"/>
    <n v="30"/>
    <s v="BU2"/>
    <s v="Maschinenabfall"/>
    <n v="40"/>
    <n v="30"/>
    <d v="2021-11-15T00:00:00"/>
    <m/>
    <m/>
    <s v="Maschinenabfall"/>
  </r>
  <r>
    <s v="BU4"/>
    <n v="15"/>
    <d v="2021-11-15T00:00:00"/>
    <s v="-"/>
    <x v="23"/>
    <s v="Linienbezogen"/>
    <s v="Maschinenabfall"/>
    <s v="-"/>
    <n v="46"/>
    <s v="Produkte"/>
    <s v="BUs"/>
    <s v="Symptome"/>
    <s v="0"/>
    <s v="BU4"/>
    <s v="Maschinenabfall"/>
    <n v="30"/>
    <s v="BU4"/>
    <s v="Maschinenabfall"/>
    <n v="15"/>
    <n v="30"/>
    <d v="2021-11-15T00:00:00"/>
    <m/>
    <m/>
    <s v="Maschinenabfall"/>
  </r>
  <r>
    <s v="BU4"/>
    <n v="15"/>
    <d v="2021-11-15T00:00:00"/>
    <s v="-"/>
    <x v="323"/>
    <s v="keinen Verwendungszweck"/>
    <s v="keinen Verwendungszweck"/>
    <s v="-"/>
    <n v="46"/>
    <s v="Produkte"/>
    <s v="BUs"/>
    <s v="Symptome"/>
    <s v="0"/>
    <s v="BU4"/>
    <s v="Ziegengouda"/>
    <n v="61"/>
    <s v="BU4"/>
    <s v="Ziegengouda"/>
    <n v="15"/>
    <n v="61"/>
    <d v="2021-11-15T00:00:00"/>
    <m/>
    <m/>
    <s v="Ziegengouda"/>
  </r>
  <r>
    <s v="BU3"/>
    <n v="30"/>
    <d v="2021-11-15T00:00:00"/>
    <s v="-"/>
    <x v="23"/>
    <s v="Linienbezogen"/>
    <s v="Maschinenabfall"/>
    <s v="-"/>
    <n v="46"/>
    <s v="Produkte"/>
    <s v="BUs"/>
    <s v="Symptome"/>
    <s v="0"/>
    <s v="BU3"/>
    <s v="Maschinenabfall"/>
    <n v="30"/>
    <s v="BU3"/>
    <s v="Maschinenabfall"/>
    <n v="30"/>
    <n v="30"/>
    <d v="2021-11-15T00:00:00"/>
    <m/>
    <m/>
    <s v="Maschinenabfall"/>
  </r>
  <r>
    <s v="BU1"/>
    <n v="40"/>
    <d v="2021-11-15T00:00:00"/>
    <s v="Rest"/>
    <x v="258"/>
    <s v="Linienbezogen"/>
    <s v="Reinigung"/>
    <s v="-"/>
    <n v="46"/>
    <s v="Produkte"/>
    <s v="BUs"/>
    <s v="Symptome"/>
    <s v="0"/>
    <s v="Schmelze"/>
    <s v="-"/>
    <n v="10"/>
    <s v="Schmelze"/>
    <s v="-"/>
    <n v="40"/>
    <n v="10"/>
    <d v="2021-11-15T00:00:00"/>
    <m/>
    <m/>
    <s v="-"/>
  </r>
  <r>
    <s v="Rest"/>
    <n v="7"/>
    <d v="2021-11-15T00:00:00"/>
    <s v="Rest"/>
    <x v="258"/>
    <s v="Qualitätssicherung"/>
    <s v="Einwaage"/>
    <s v="-"/>
    <n v="46"/>
    <s v="Produkte"/>
    <s v="BUs"/>
    <s v="Symptome"/>
    <s v="0"/>
    <s v="Labor"/>
    <s v="-"/>
    <n v="71"/>
    <s v="Labor"/>
    <s v="-"/>
    <n v="7"/>
    <n v="71"/>
    <d v="2021-11-15T00:00:00"/>
    <m/>
    <m/>
    <s v="-"/>
  </r>
  <r>
    <s v="BU3"/>
    <n v="326"/>
    <d v="2021-11-15T00:00:00"/>
    <s v="Offen ungeschält VOS"/>
    <x v="143"/>
    <s v="Schimmel"/>
    <s v="VOS &gt; Einsatz"/>
    <s v="-"/>
    <n v="46"/>
    <s v="Produkte"/>
    <s v="BUs"/>
    <s v="Symptome"/>
    <n v="163"/>
    <s v="BU3"/>
    <n v="29500622"/>
    <n v="12"/>
    <s v="BU3"/>
    <n v="29500622"/>
    <n v="326"/>
    <n v="12"/>
    <d v="2021-11-15T00:00:00"/>
    <s v="VOS &gt; Einsatz"/>
    <m/>
    <s v="VOS GRW Natur 45% OGT"/>
  </r>
  <r>
    <s v="BU3"/>
    <n v="332"/>
    <d v="2021-11-15T00:00:00"/>
    <s v="Offen ungeschält VOS"/>
    <x v="324"/>
    <s v="Schimmel"/>
    <s v="VOS &gt; Einsatz"/>
    <s v="-"/>
    <n v="46"/>
    <s v="Produkte"/>
    <s v="BUs"/>
    <s v="Symptome"/>
    <n v="166"/>
    <s v="BU3"/>
    <n v="29501059"/>
    <n v="12"/>
    <s v="BU3"/>
    <n v="29501059"/>
    <n v="332"/>
    <n v="12"/>
    <d v="2021-11-15T00:00:00"/>
    <s v="VOS &gt; Einsatz"/>
    <m/>
    <s v="VOS GRW CHILI-NATRIUMAR"/>
  </r>
  <r>
    <s v="BU3"/>
    <n v="76"/>
    <d v="2021-11-15T00:00:00"/>
    <s v="Vakuumierter VOS ungeschält"/>
    <x v="325"/>
    <s v="Schimmel"/>
    <s v="VOS &gt; Einsatz"/>
    <s v="-"/>
    <n v="46"/>
    <s v="Produkte"/>
    <s v="BUs"/>
    <s v="Symptome"/>
    <s v="0"/>
    <s v="BU3"/>
    <n v="49500103"/>
    <n v="12"/>
    <s v="BU3"/>
    <n v="49500103"/>
    <n v="76"/>
    <n v="12"/>
    <d v="2021-11-15T00:00:00"/>
    <s v="VOS &gt; Einsatz"/>
    <m/>
    <s v="VOS RW NATUR-GESCHÄLT-V"/>
  </r>
  <r>
    <s v="BU4"/>
    <n v="19"/>
    <d v="2021-11-15T00:00:00"/>
    <s v="Offen ungeschält ABS"/>
    <x v="70"/>
    <s v="keinen Verwendungszweck"/>
    <s v="keinen Verwendungszweck"/>
    <s v="-"/>
    <n v="46"/>
    <s v="Produkte"/>
    <s v="BUs"/>
    <s v="Symptome"/>
    <n v="28.5"/>
    <s v="BU4"/>
    <n v="29501029"/>
    <n v="61"/>
    <s v="BU4"/>
    <n v="29501029"/>
    <n v="19"/>
    <n v="61"/>
    <d v="2021-11-15T00:00:00"/>
    <m/>
    <m/>
    <s v="ABS BRUSCHETTA"/>
  </r>
  <r>
    <s v="BU4"/>
    <n v="20"/>
    <d v="2021-11-15T00:00:00"/>
    <s v="Offen ungeschält ABS"/>
    <x v="149"/>
    <s v="keinen Verwendungszweck"/>
    <s v="keinen Verwendungszweck"/>
    <s v="-"/>
    <n v="46"/>
    <s v="Produkte"/>
    <s v="BUs"/>
    <s v="Symptome"/>
    <n v="0.2"/>
    <s v="BU4"/>
    <n v="29500885"/>
    <n v="61"/>
    <s v="BU4"/>
    <n v="29500885"/>
    <n v="20"/>
    <n v="61"/>
    <d v="2021-11-15T00:00:00"/>
    <m/>
    <m/>
    <s v="ABS HEUBL"/>
  </r>
  <r>
    <s v="BU4"/>
    <n v="20"/>
    <d v="2021-11-15T00:00:00"/>
    <s v="Offen ungeschält ABS"/>
    <x v="149"/>
    <s v="keinen Verwendungszweck"/>
    <s v="keinen Verwendungszweck"/>
    <s v="-"/>
    <n v="46"/>
    <s v="Produkte"/>
    <s v="BUs"/>
    <s v="Symptome"/>
    <n v="0.2"/>
    <s v="BU4"/>
    <n v="29500885"/>
    <n v="61"/>
    <s v="BU4"/>
    <n v="29500885"/>
    <n v="20"/>
    <n v="61"/>
    <d v="2021-11-15T00:00:00"/>
    <m/>
    <m/>
    <s v="ABS HEUBL"/>
  </r>
  <r>
    <s v="BU4"/>
    <n v="20"/>
    <d v="2021-11-15T00:00:00"/>
    <s v="Offen ungeschält ABS"/>
    <x v="59"/>
    <s v="keinen Verwendungszweck"/>
    <s v="keinen Verwendungszweck"/>
    <s v="-"/>
    <n v="46"/>
    <s v="Produkte"/>
    <s v="BUs"/>
    <s v="Symptome"/>
    <n v="30"/>
    <s v="BU4"/>
    <n v="29500886"/>
    <n v="61"/>
    <s v="BU4"/>
    <n v="29500886"/>
    <n v="20"/>
    <n v="61"/>
    <d v="2021-11-15T00:00:00"/>
    <m/>
    <m/>
    <s v="ABS MEDI-KRÄUK"/>
  </r>
  <r>
    <s v="BU4"/>
    <n v="20"/>
    <d v="2021-11-15T00:00:00"/>
    <s v="Offen ungeschält ABS"/>
    <x v="59"/>
    <s v="keinen Verwendungszweck"/>
    <s v="keinen Verwendungszweck"/>
    <s v="-"/>
    <n v="46"/>
    <s v="Produkte"/>
    <s v="BUs"/>
    <s v="Symptome"/>
    <n v="30"/>
    <s v="BU4"/>
    <n v="29500886"/>
    <n v="61"/>
    <s v="BU4"/>
    <n v="29500886"/>
    <n v="20"/>
    <n v="61"/>
    <d v="2021-11-15T00:00:00"/>
    <m/>
    <m/>
    <s v="ABS MEDI-KRÄUK"/>
  </r>
  <r>
    <s v="BU4"/>
    <n v="18"/>
    <d v="2021-11-15T00:00:00"/>
    <s v="Offen ungeschält ABS"/>
    <x v="68"/>
    <s v="keinen Verwendungszweck"/>
    <s v="keinen Verwendungszweck"/>
    <s v="-"/>
    <n v="46"/>
    <s v="Produkte"/>
    <s v="BUs"/>
    <s v="Symptome"/>
    <n v="27"/>
    <s v="BU4"/>
    <n v="29501009"/>
    <n v="61"/>
    <s v="BU4"/>
    <n v="29501009"/>
    <n v="18"/>
    <n v="61"/>
    <d v="2021-11-15T00:00:00"/>
    <m/>
    <m/>
    <s v="ABS Whisky-Nuts"/>
  </r>
  <r>
    <s v="BU4"/>
    <n v="11"/>
    <d v="2021-11-15T00:00:00"/>
    <s v="Offen ungeschält ABS"/>
    <x v="68"/>
    <s v="keinen Verwendungszweck"/>
    <s v="keinen Verwendungszweck"/>
    <s v="-"/>
    <n v="46"/>
    <s v="Produkte"/>
    <s v="BUs"/>
    <s v="Symptome"/>
    <n v="16.5"/>
    <s v="BU4"/>
    <n v="29501009"/>
    <n v="61"/>
    <s v="BU4"/>
    <n v="29501009"/>
    <n v="11"/>
    <n v="61"/>
    <d v="2021-11-15T00:00:00"/>
    <m/>
    <m/>
    <s v="ABS Whisky-Nuts"/>
  </r>
  <r>
    <s v="BU4"/>
    <n v="20"/>
    <d v="2021-11-15T00:00:00"/>
    <s v="Offen ungeschält ABS"/>
    <x v="70"/>
    <s v="keinen Verwendungszweck"/>
    <s v="keinen Verwendungszweck"/>
    <s v="-"/>
    <n v="46"/>
    <s v="Produkte"/>
    <s v="BUs"/>
    <s v="Symptome"/>
    <n v="30"/>
    <s v="BU4"/>
    <n v="29501029"/>
    <n v="61"/>
    <s v="BU4"/>
    <n v="29501029"/>
    <n v="20"/>
    <n v="61"/>
    <d v="2021-11-15T00:00:00"/>
    <m/>
    <m/>
    <s v="ABS BRUSCHETTA"/>
  </r>
  <r>
    <s v="BU4"/>
    <n v="5"/>
    <d v="2021-11-15T00:00:00"/>
    <s v="Offen ungeschält ABS"/>
    <x v="310"/>
    <s v="keinen Verwendungszweck"/>
    <s v="keinen Verwendungszweck"/>
    <s v="-"/>
    <n v="46"/>
    <s v="Produkte"/>
    <s v="BUs"/>
    <s v="Symptome"/>
    <n v="5.0000000000000001E-4"/>
    <s v="BU4"/>
    <n v="29501105"/>
    <n v="61"/>
    <s v="BU4"/>
    <n v="29501105"/>
    <n v="5"/>
    <n v="61"/>
    <d v="2021-11-15T00:00:00"/>
    <m/>
    <m/>
    <s v="ABS GRÜN-PFEFF"/>
  </r>
  <r>
    <s v="BU4"/>
    <n v="6"/>
    <d v="2021-11-15T00:00:00"/>
    <s v="Offen ungeschält VOS"/>
    <x v="52"/>
    <s v="keinen Verwendungszweck"/>
    <s v="keinen Verwendungszweck"/>
    <s v="-"/>
    <n v="46"/>
    <s v="Produkte"/>
    <s v="BUs"/>
    <s v="Symptome"/>
    <n v="3"/>
    <s v="BU4"/>
    <n v="29500482"/>
    <n v="61"/>
    <s v="BU4"/>
    <n v="29500482"/>
    <n v="6"/>
    <n v="61"/>
    <d v="2021-11-15T00:00:00"/>
    <m/>
    <m/>
    <s v="VOS Schwarzer Pfeffer R"/>
  </r>
  <r>
    <s v="BU4"/>
    <n v="20"/>
    <d v="2021-11-15T00:00:00"/>
    <s v="Offen ungeschält ABS"/>
    <x v="149"/>
    <s v="keinen Verwendungszweck"/>
    <s v="keinen Verwendungszweck"/>
    <s v="-"/>
    <n v="46"/>
    <s v="Produkte"/>
    <s v="BUs"/>
    <s v="Symptome"/>
    <n v="0.2"/>
    <s v="BU4"/>
    <n v="29500885"/>
    <n v="61"/>
    <s v="BU4"/>
    <n v="29500885"/>
    <n v="20"/>
    <n v="61"/>
    <d v="2021-11-15T00:00:00"/>
    <m/>
    <m/>
    <s v="ABS HEUBL"/>
  </r>
  <r>
    <s v="BU4"/>
    <n v="15"/>
    <d v="2021-11-15T00:00:00"/>
    <s v="Offen ungeschält ABS"/>
    <x v="149"/>
    <s v="keinen Verwendungszweck"/>
    <s v="keinen Verwendungszweck"/>
    <s v="-"/>
    <n v="46"/>
    <s v="Produkte"/>
    <s v="BUs"/>
    <s v="Symptome"/>
    <n v="0.15"/>
    <s v="BU4"/>
    <n v="29500885"/>
    <n v="61"/>
    <s v="BU4"/>
    <n v="29500885"/>
    <n v="15"/>
    <n v="61"/>
    <d v="2021-11-15T00:00:00"/>
    <m/>
    <m/>
    <s v="ABS HEUBL"/>
  </r>
  <r>
    <s v="BU4"/>
    <n v="7"/>
    <d v="2021-11-15T00:00:00"/>
    <s v="Offen ungeschält ABS"/>
    <x v="60"/>
    <s v="keinen Verwendungszweck"/>
    <s v="keinen Verwendungszweck"/>
    <s v="-"/>
    <n v="46"/>
    <s v="Produkte"/>
    <s v="BUs"/>
    <s v="Symptome"/>
    <n v="14"/>
    <s v="BU4"/>
    <n v="29500891"/>
    <n v="61"/>
    <s v="BU4"/>
    <n v="29500891"/>
    <n v="7"/>
    <n v="61"/>
    <d v="2021-11-15T00:00:00"/>
    <m/>
    <m/>
    <s v="ABS PECO"/>
  </r>
  <r>
    <s v="BU4"/>
    <n v="18"/>
    <d v="2021-11-15T00:00:00"/>
    <s v="Offen ungeschält ABS"/>
    <x v="104"/>
    <s v="keinen Verwendungszweck"/>
    <s v="keinen Verwendungszweck"/>
    <s v="-"/>
    <n v="46"/>
    <s v="Produkte"/>
    <s v="BUs"/>
    <s v="Symptome"/>
    <n v="0.18"/>
    <s v="BU4"/>
    <n v="29500910"/>
    <n v="61"/>
    <s v="BU4"/>
    <n v="29500910"/>
    <n v="18"/>
    <n v="61"/>
    <d v="2021-11-15T00:00:00"/>
    <m/>
    <m/>
    <s v="ABS Unser Blütenkäse"/>
  </r>
  <r>
    <s v="BU4"/>
    <n v="16"/>
    <d v="2021-11-15T00:00:00"/>
    <s v="Offen ungeschält ABS"/>
    <x v="104"/>
    <s v="keinen Verwendungszweck"/>
    <s v="keinen Verwendungszweck"/>
    <s v="-"/>
    <n v="46"/>
    <s v="Produkte"/>
    <s v="BUs"/>
    <s v="Symptome"/>
    <n v="0.16"/>
    <s v="BU4"/>
    <n v="29500910"/>
    <n v="61"/>
    <s v="BU4"/>
    <n v="29500910"/>
    <n v="16"/>
    <n v="61"/>
    <d v="2021-11-15T00:00:00"/>
    <m/>
    <m/>
    <s v="ABS Unser Blütenkäse"/>
  </r>
  <r>
    <s v="BU4"/>
    <n v="14"/>
    <d v="2021-11-15T00:00:00"/>
    <s v="Offen ungeschält ABS"/>
    <x v="69"/>
    <s v="keinen Verwendungszweck"/>
    <s v="keinen Verwendungszweck"/>
    <s v="-"/>
    <n v="46"/>
    <s v="Produkte"/>
    <s v="BUs"/>
    <s v="Symptome"/>
    <n v="1.4E-3"/>
    <s v="BU4"/>
    <n v="29501013"/>
    <n v="61"/>
    <s v="BU4"/>
    <n v="29501013"/>
    <n v="14"/>
    <n v="61"/>
    <d v="2021-11-15T00:00:00"/>
    <m/>
    <m/>
    <s v="ABS AT-ROTWEIN"/>
  </r>
  <r>
    <s v="BU4"/>
    <n v="15"/>
    <d v="2021-11-15T00:00:00"/>
    <s v="Offen ungeschält ABS"/>
    <x v="218"/>
    <s v="keinen Verwendungszweck"/>
    <s v="keinen Verwendungszweck"/>
    <s v="-"/>
    <n v="46"/>
    <s v="Produkte"/>
    <s v="BUs"/>
    <s v="Symptome"/>
    <n v="7.5"/>
    <s v="BU4"/>
    <n v="29500908"/>
    <n v="61"/>
    <s v="BU4"/>
    <n v="29500908"/>
    <n v="15"/>
    <n v="61"/>
    <d v="2021-11-15T00:00:00"/>
    <m/>
    <m/>
    <s v="ABS GRUY"/>
  </r>
  <r>
    <s v="BU4"/>
    <n v="8"/>
    <d v="2021-11-15T00:00:00"/>
    <s v="Offen ungeschält ABS"/>
    <x v="218"/>
    <s v="keinen Verwendungszweck"/>
    <s v="keinen Verwendungszweck"/>
    <s v="-"/>
    <n v="46"/>
    <s v="Produkte"/>
    <s v="BUs"/>
    <s v="Symptome"/>
    <n v="4"/>
    <s v="BU4"/>
    <n v="29500908"/>
    <n v="61"/>
    <s v="BU4"/>
    <n v="29500908"/>
    <n v="8"/>
    <n v="61"/>
    <d v="2021-11-15T00:00:00"/>
    <m/>
    <m/>
    <s v="ABS GRUY"/>
  </r>
  <r>
    <s v="BU3"/>
    <n v="12"/>
    <d v="2021-11-16T00:00:00"/>
    <s v="Offen ungeschält VOS"/>
    <x v="43"/>
    <s v="Schimmel"/>
    <s v="kein VOS in England, VS-Würste keine Produktion"/>
    <s v="-"/>
    <n v="46"/>
    <s v="Produkte"/>
    <s v="BUs"/>
    <s v="Symptome"/>
    <n v="6"/>
    <s v="BU3"/>
    <n v="29500498"/>
    <n v="12"/>
    <s v="BU3"/>
    <n v="29500498"/>
    <n v="12"/>
    <n v="12"/>
    <d v="2021-11-16T00:00:00"/>
    <s v="kein VOS in England, VS-Würste keine Produktion"/>
    <m/>
    <s v="VOS Räucher Natur Natri"/>
  </r>
  <r>
    <s v="BU3"/>
    <n v="48"/>
    <d v="2021-11-16T00:00:00"/>
    <s v="Offen ungeschält VOS"/>
    <x v="43"/>
    <s v="Schimmel"/>
    <s v="kein VOS in England, VS-Würste keine Produktion"/>
    <s v="-"/>
    <n v="46"/>
    <s v="Produkte"/>
    <s v="BUs"/>
    <s v="Symptome"/>
    <n v="24"/>
    <s v="BU3"/>
    <n v="29500498"/>
    <n v="12"/>
    <s v="BU3"/>
    <n v="29500498"/>
    <n v="48"/>
    <n v="12"/>
    <d v="2021-11-16T00:00:00"/>
    <s v="kein VOS in England, VS-Würste keine Produktion"/>
    <m/>
    <s v="VOS Räucher Natur Natri"/>
  </r>
  <r>
    <s v="BU1"/>
    <n v="48"/>
    <d v="2021-11-16T00:00:00"/>
    <s v="Vorschmelz"/>
    <x v="45"/>
    <s v="Rest"/>
    <s v="geschälte Rinde"/>
    <s v="-"/>
    <n v="46"/>
    <s v="Produkte"/>
    <s v="BUs"/>
    <s v="Symptome"/>
    <n v="0.48"/>
    <s v="BU1"/>
    <n v="29500917"/>
    <n v="60"/>
    <s v="BU1"/>
    <n v="29500917"/>
    <n v="48"/>
    <n v="60"/>
    <d v="2021-11-16T00:00:00"/>
    <m/>
    <m/>
    <s v="VOS-ABS ENTSORGUNG"/>
  </r>
  <r>
    <s v="BU4"/>
    <n v="5"/>
    <d v="2021-11-16T00:00:00"/>
    <s v="Offen ungeschält ABS"/>
    <x v="59"/>
    <s v="keinen Verwendungszweck"/>
    <s v="keinen Verwendungszweck"/>
    <s v="-"/>
    <n v="46"/>
    <s v="Produkte"/>
    <s v="BUs"/>
    <s v="Symptome"/>
    <n v="7.5"/>
    <s v="BU4"/>
    <n v="29500886"/>
    <n v="61"/>
    <s v="BU4"/>
    <n v="29500886"/>
    <n v="5"/>
    <n v="61"/>
    <d v="2021-11-16T00:00:00"/>
    <m/>
    <m/>
    <s v="ABS MEDI-KRÄUK"/>
  </r>
  <r>
    <s v="BU4"/>
    <n v="4"/>
    <d v="2021-11-16T00:00:00"/>
    <s v="Offen ungeschält ABS"/>
    <x v="60"/>
    <s v="keinen Verwendungszweck"/>
    <s v="keinen Verwendungszweck"/>
    <s v="-"/>
    <n v="46"/>
    <s v="Produkte"/>
    <s v="BUs"/>
    <s v="Symptome"/>
    <n v="8"/>
    <s v="BU4"/>
    <n v="29500891"/>
    <n v="61"/>
    <s v="BU4"/>
    <n v="29500891"/>
    <n v="4"/>
    <n v="61"/>
    <d v="2021-11-16T00:00:00"/>
    <m/>
    <m/>
    <s v="ABS PECO"/>
  </r>
  <r>
    <s v="BU4"/>
    <n v="7"/>
    <d v="2021-11-16T00:00:00"/>
    <s v="Offen ungeschält ABS"/>
    <x v="60"/>
    <s v="keinen Verwendungszweck"/>
    <s v="keinen Verwendungszweck"/>
    <s v="-"/>
    <n v="46"/>
    <s v="Produkte"/>
    <s v="BUs"/>
    <s v="Symptome"/>
    <n v="14"/>
    <s v="BU4"/>
    <n v="29500891"/>
    <n v="61"/>
    <s v="BU4"/>
    <n v="29500891"/>
    <n v="7"/>
    <n v="61"/>
    <d v="2021-11-16T00:00:00"/>
    <m/>
    <m/>
    <s v="ABS PECO"/>
  </r>
  <r>
    <s v="BU4"/>
    <n v="10"/>
    <d v="2021-11-16T00:00:00"/>
    <s v="Offen ungeschält ABS"/>
    <x v="60"/>
    <s v="keinen Verwendungszweck"/>
    <s v="keinen Verwendungszweck"/>
    <s v="-"/>
    <n v="46"/>
    <s v="Produkte"/>
    <s v="BUs"/>
    <s v="Symptome"/>
    <n v="20"/>
    <s v="BU4"/>
    <n v="29500891"/>
    <n v="61"/>
    <s v="BU4"/>
    <n v="29500891"/>
    <n v="10"/>
    <n v="61"/>
    <d v="2021-11-16T00:00:00"/>
    <m/>
    <m/>
    <s v="ABS PECO"/>
  </r>
  <r>
    <s v="BU4"/>
    <n v="2"/>
    <d v="2021-11-16T00:00:00"/>
    <s v="Offen ungeschält ABS"/>
    <x v="60"/>
    <s v="keinen Verwendungszweck"/>
    <s v="keinen Verwendungszweck"/>
    <s v="-"/>
    <n v="46"/>
    <s v="Produkte"/>
    <s v="BUs"/>
    <s v="Symptome"/>
    <n v="4"/>
    <s v="BU4"/>
    <n v="29500891"/>
    <n v="61"/>
    <s v="BU4"/>
    <n v="29500891"/>
    <n v="2"/>
    <n v="61"/>
    <d v="2021-11-16T00:00:00"/>
    <m/>
    <m/>
    <s v="ABS PECO"/>
  </r>
  <r>
    <s v="BU4"/>
    <n v="6"/>
    <d v="2021-11-16T00:00:00"/>
    <s v="Offen ungeschält ABS"/>
    <x v="60"/>
    <s v="keinen Verwendungszweck"/>
    <s v="keinen Verwendungszweck"/>
    <s v="-"/>
    <n v="46"/>
    <s v="Produkte"/>
    <s v="BUs"/>
    <s v="Symptome"/>
    <n v="12"/>
    <s v="BU4"/>
    <n v="29500891"/>
    <n v="61"/>
    <s v="BU4"/>
    <n v="29500891"/>
    <n v="6"/>
    <n v="61"/>
    <d v="2021-11-16T00:00:00"/>
    <m/>
    <m/>
    <s v="ABS PECO"/>
  </r>
  <r>
    <s v="BU4"/>
    <n v="5"/>
    <d v="2021-11-16T00:00:00"/>
    <s v="Offen ungeschält ABS"/>
    <x v="60"/>
    <s v="keinen Verwendungszweck"/>
    <s v="keinen Verwendungszweck"/>
    <s v="-"/>
    <n v="46"/>
    <s v="Produkte"/>
    <s v="BUs"/>
    <s v="Symptome"/>
    <n v="10"/>
    <s v="BU4"/>
    <n v="29500891"/>
    <n v="61"/>
    <s v="BU4"/>
    <n v="29500891"/>
    <n v="5"/>
    <n v="61"/>
    <d v="2021-11-16T00:00:00"/>
    <m/>
    <m/>
    <s v="ABS PECO"/>
  </r>
  <r>
    <s v="BU4"/>
    <n v="9"/>
    <d v="2021-11-16T00:00:00"/>
    <s v="Offen ungeschält ABS"/>
    <x v="63"/>
    <s v="Schimmel"/>
    <s v="gesammelt für möglichen Einsatz"/>
    <s v="-"/>
    <n v="46"/>
    <s v="Produkte"/>
    <s v="BUs"/>
    <s v="Symptome"/>
    <n v="0.09"/>
    <s v="BU4"/>
    <n v="29500904"/>
    <n v="12"/>
    <s v="BU4"/>
    <n v="29500904"/>
    <n v="9"/>
    <n v="12"/>
    <d v="2021-11-16T00:00:00"/>
    <s v="gesammelt für möglichen Einsatz"/>
    <m/>
    <s v="ABS TI-AD"/>
  </r>
  <r>
    <s v="BU4"/>
    <n v="12"/>
    <d v="2021-11-16T00:00:00"/>
    <s v="Offen ungeschält ABS"/>
    <x v="63"/>
    <s v="Schimmel"/>
    <s v="gesammelt für möglichen Einsatz"/>
    <s v="-"/>
    <n v="46"/>
    <s v="Produkte"/>
    <s v="BUs"/>
    <s v="Symptome"/>
    <n v="0.12"/>
    <s v="BU4"/>
    <n v="29500904"/>
    <n v="12"/>
    <s v="BU4"/>
    <n v="29500904"/>
    <n v="12"/>
    <n v="12"/>
    <d v="2021-11-16T00:00:00"/>
    <s v="gesammelt für möglichen Einsatz"/>
    <m/>
    <s v="ABS TI-AD"/>
  </r>
  <r>
    <s v="BU4"/>
    <n v="17"/>
    <d v="2021-11-16T00:00:00"/>
    <s v="Offen ungeschält ABS"/>
    <x v="63"/>
    <s v="Schimmel"/>
    <s v="gesammelt für möglichen Einsatz"/>
    <s v="-"/>
    <n v="46"/>
    <s v="Produkte"/>
    <s v="BUs"/>
    <s v="Symptome"/>
    <n v="0.17"/>
    <s v="BU4"/>
    <n v="29500904"/>
    <n v="12"/>
    <s v="BU4"/>
    <n v="29500904"/>
    <n v="17"/>
    <n v="12"/>
    <d v="2021-11-16T00:00:00"/>
    <s v="gesammelt für möglichen Einsatz"/>
    <m/>
    <s v="ABS TI-AD"/>
  </r>
  <r>
    <s v="BU4"/>
    <n v="4"/>
    <d v="2021-11-16T00:00:00"/>
    <s v="Offen ungeschält ABS"/>
    <x v="63"/>
    <s v="Schimmel"/>
    <s v="gesammelt für möglichen Einsatz"/>
    <s v="-"/>
    <n v="46"/>
    <s v="Produkte"/>
    <s v="BUs"/>
    <s v="Symptome"/>
    <n v="0.04"/>
    <s v="BU4"/>
    <n v="29500904"/>
    <n v="12"/>
    <s v="BU4"/>
    <n v="29500904"/>
    <n v="4"/>
    <n v="12"/>
    <d v="2021-11-16T00:00:00"/>
    <s v="gesammelt für möglichen Einsatz"/>
    <m/>
    <s v="ABS TI-AD"/>
  </r>
  <r>
    <s v="BU4"/>
    <n v="20"/>
    <d v="2021-11-16T00:00:00"/>
    <s v="Offen ungeschält ABS"/>
    <x v="64"/>
    <s v="keinen Verwendungszweck"/>
    <s v="keinen Verwendungszweck"/>
    <s v="-"/>
    <n v="46"/>
    <s v="Produkte"/>
    <s v="BUs"/>
    <s v="Symptome"/>
    <n v="0.2"/>
    <s v="BU4"/>
    <n v="29500906"/>
    <n v="61"/>
    <s v="BU4"/>
    <n v="29500906"/>
    <n v="20"/>
    <n v="61"/>
    <d v="2021-11-16T00:00:00"/>
    <m/>
    <m/>
    <s v="ABS SCH-PAUL"/>
  </r>
  <r>
    <s v="BU4"/>
    <n v="14"/>
    <d v="2021-11-16T00:00:00"/>
    <s v="Offen ungeschält ABS"/>
    <x v="64"/>
    <s v="keinen Verwendungszweck"/>
    <s v="keinen Verwendungszweck"/>
    <s v="-"/>
    <n v="46"/>
    <s v="Produkte"/>
    <s v="BUs"/>
    <s v="Symptome"/>
    <n v="0.14000000000000001"/>
    <s v="BU4"/>
    <n v="29500906"/>
    <n v="61"/>
    <s v="BU4"/>
    <n v="29500906"/>
    <n v="14"/>
    <n v="61"/>
    <d v="2021-11-16T00:00:00"/>
    <m/>
    <m/>
    <s v="ABS SCH-PAUL"/>
  </r>
  <r>
    <s v="BU4"/>
    <n v="21"/>
    <d v="2021-11-16T00:00:00"/>
    <s v="Offen ungeschält ABS"/>
    <x v="64"/>
    <s v="keinen Verwendungszweck"/>
    <s v="keinen Verwendungszweck"/>
    <s v="-"/>
    <n v="46"/>
    <s v="Produkte"/>
    <s v="BUs"/>
    <s v="Symptome"/>
    <n v="0.21"/>
    <s v="BU4"/>
    <n v="29500906"/>
    <n v="61"/>
    <s v="BU4"/>
    <n v="29500906"/>
    <n v="21"/>
    <n v="61"/>
    <d v="2021-11-16T00:00:00"/>
    <m/>
    <m/>
    <s v="ABS SCH-PAUL"/>
  </r>
  <r>
    <s v="BU4"/>
    <n v="6"/>
    <d v="2021-11-16T00:00:00"/>
    <s v="Offen ungeschält ABS"/>
    <x v="218"/>
    <s v="Schimmel"/>
    <s v="gesammelt für möglichen Einsatz"/>
    <s v="-"/>
    <n v="46"/>
    <s v="Produkte"/>
    <s v="BUs"/>
    <s v="Symptome"/>
    <n v="3"/>
    <s v="BU4"/>
    <n v="29500908"/>
    <n v="12"/>
    <s v="BU4"/>
    <n v="29500908"/>
    <n v="6"/>
    <n v="12"/>
    <d v="2021-11-16T00:00:00"/>
    <s v="gesammelt für möglichen Einsatz"/>
    <m/>
    <s v="ABS GRUY"/>
  </r>
  <r>
    <s v="BU4"/>
    <n v="18"/>
    <d v="2021-11-16T00:00:00"/>
    <s v="Offen ungeschält ABS"/>
    <x v="218"/>
    <s v="Schimmel"/>
    <s v="gesammelt für möglichen Einsatz"/>
    <s v="-"/>
    <n v="46"/>
    <s v="Produkte"/>
    <s v="BUs"/>
    <s v="Symptome"/>
    <n v="9"/>
    <s v="BU4"/>
    <n v="29500908"/>
    <n v="12"/>
    <s v="BU4"/>
    <n v="29500908"/>
    <n v="18"/>
    <n v="12"/>
    <d v="2021-11-16T00:00:00"/>
    <s v="gesammelt für möglichen Einsatz"/>
    <m/>
    <s v="ABS GRUY"/>
  </r>
  <r>
    <s v="BU4"/>
    <n v="3"/>
    <d v="2021-11-16T00:00:00"/>
    <s v="Offen ungeschält ABS"/>
    <x v="218"/>
    <s v="Schimmel"/>
    <s v="gesammelt für möglichen Einsatz"/>
    <s v="-"/>
    <n v="46"/>
    <s v="Produkte"/>
    <s v="BUs"/>
    <s v="Symptome"/>
    <n v="1.5"/>
    <s v="BU4"/>
    <n v="29500908"/>
    <n v="12"/>
    <s v="BU4"/>
    <n v="29500908"/>
    <n v="3"/>
    <n v="12"/>
    <d v="2021-11-16T00:00:00"/>
    <s v="gesammelt für möglichen Einsatz"/>
    <m/>
    <s v="ABS GRUY"/>
  </r>
  <r>
    <s v="BU4"/>
    <n v="13"/>
    <d v="2021-11-16T00:00:00"/>
    <s v="Offen ungeschält ABS"/>
    <x v="218"/>
    <s v="Schimmel"/>
    <s v="gesammelt für möglichen Einsatz"/>
    <s v="-"/>
    <n v="46"/>
    <s v="Produkte"/>
    <s v="BUs"/>
    <s v="Symptome"/>
    <n v="6.5"/>
    <s v="BU4"/>
    <n v="29500908"/>
    <n v="12"/>
    <s v="BU4"/>
    <n v="29500908"/>
    <n v="13"/>
    <n v="12"/>
    <d v="2021-11-16T00:00:00"/>
    <s v="gesammelt für möglichen Einsatz"/>
    <m/>
    <s v="ABS GRUY"/>
  </r>
  <r>
    <s v="BU4"/>
    <n v="16"/>
    <d v="2021-11-16T00:00:00"/>
    <s v="Offen ungeschält ABS"/>
    <x v="218"/>
    <s v="Schimmel"/>
    <s v="gesammelt für möglichen Einsatz"/>
    <s v="-"/>
    <n v="46"/>
    <s v="Produkte"/>
    <s v="BUs"/>
    <s v="Symptome"/>
    <n v="8"/>
    <s v="BU4"/>
    <n v="29500908"/>
    <n v="12"/>
    <s v="BU4"/>
    <n v="29500908"/>
    <n v="16"/>
    <n v="12"/>
    <d v="2021-11-16T00:00:00"/>
    <s v="gesammelt für möglichen Einsatz"/>
    <m/>
    <s v="ABS GRUY"/>
  </r>
  <r>
    <s v="BU4"/>
    <n v="12"/>
    <d v="2021-11-16T00:00:00"/>
    <s v="Offen ungeschält ABS"/>
    <x v="218"/>
    <s v="Schimmel"/>
    <s v="gesammelt für möglichen Einsatz"/>
    <s v="-"/>
    <n v="46"/>
    <s v="Produkte"/>
    <s v="BUs"/>
    <s v="Symptome"/>
    <n v="6"/>
    <s v="BU4"/>
    <n v="29500908"/>
    <n v="12"/>
    <s v="BU4"/>
    <n v="29500908"/>
    <n v="12"/>
    <n v="12"/>
    <d v="2021-11-16T00:00:00"/>
    <s v="gesammelt für möglichen Einsatz"/>
    <m/>
    <s v="ABS GRUY"/>
  </r>
  <r>
    <s v="BU4"/>
    <n v="14"/>
    <d v="2021-11-16T00:00:00"/>
    <s v="Offen ungeschält ABS"/>
    <x v="218"/>
    <s v="Schimmel"/>
    <s v="gesammelt für möglichen Einsatz"/>
    <s v="-"/>
    <n v="46"/>
    <s v="Produkte"/>
    <s v="BUs"/>
    <s v="Symptome"/>
    <n v="7"/>
    <s v="BU4"/>
    <n v="29500908"/>
    <n v="12"/>
    <s v="BU4"/>
    <n v="29500908"/>
    <n v="14"/>
    <n v="12"/>
    <d v="2021-11-16T00:00:00"/>
    <s v="gesammelt für möglichen Einsatz"/>
    <m/>
    <s v="ABS GRUY"/>
  </r>
  <r>
    <s v="BU4"/>
    <n v="16"/>
    <d v="2021-11-16T00:00:00"/>
    <s v="Offen ungeschält ABS"/>
    <x v="218"/>
    <s v="Schimmel"/>
    <s v="gesammelt für möglichen Einsatz"/>
    <s v="-"/>
    <n v="46"/>
    <s v="Produkte"/>
    <s v="BUs"/>
    <s v="Symptome"/>
    <n v="8"/>
    <s v="BU4"/>
    <n v="29500908"/>
    <n v="12"/>
    <s v="BU4"/>
    <n v="29500908"/>
    <n v="16"/>
    <n v="12"/>
    <d v="2021-11-16T00:00:00"/>
    <s v="gesammelt für möglichen Einsatz"/>
    <m/>
    <s v="ABS GRUY"/>
  </r>
  <r>
    <s v="BU4"/>
    <n v="16"/>
    <d v="2021-11-16T00:00:00"/>
    <s v="Offen ungeschält ABS"/>
    <x v="218"/>
    <s v="Schimmel"/>
    <s v="gesammelt für möglichen Einsatz"/>
    <s v="-"/>
    <n v="46"/>
    <s v="Produkte"/>
    <s v="BUs"/>
    <s v="Symptome"/>
    <n v="8"/>
    <s v="BU4"/>
    <n v="29500908"/>
    <n v="12"/>
    <s v="BU4"/>
    <n v="29500908"/>
    <n v="16"/>
    <n v="12"/>
    <d v="2021-11-16T00:00:00"/>
    <s v="gesammelt für möglichen Einsatz"/>
    <m/>
    <s v="ABS GRUY"/>
  </r>
  <r>
    <s v="BU4"/>
    <n v="15"/>
    <d v="2021-11-16T00:00:00"/>
    <s v="Offen ungeschält ABS"/>
    <x v="218"/>
    <s v="Schimmel"/>
    <s v="gesammelt für möglichen Einsatz"/>
    <s v="-"/>
    <n v="46"/>
    <s v="Produkte"/>
    <s v="BUs"/>
    <s v="Symptome"/>
    <n v="7.5"/>
    <s v="BU4"/>
    <n v="29500908"/>
    <n v="12"/>
    <s v="BU4"/>
    <n v="29500908"/>
    <n v="15"/>
    <n v="12"/>
    <d v="2021-11-16T00:00:00"/>
    <s v="gesammelt für möglichen Einsatz"/>
    <m/>
    <s v="ABS GRUY"/>
  </r>
  <r>
    <s v="BU4"/>
    <n v="6"/>
    <d v="2021-11-16T00:00:00"/>
    <s v="Offen ungeschält ABS"/>
    <x v="218"/>
    <s v="Schimmel"/>
    <s v="gesammelt für möglichen Einsatz"/>
    <s v="-"/>
    <n v="46"/>
    <s v="Produkte"/>
    <s v="BUs"/>
    <s v="Symptome"/>
    <n v="3"/>
    <s v="BU4"/>
    <n v="29500908"/>
    <n v="12"/>
    <s v="BU4"/>
    <n v="29500908"/>
    <n v="6"/>
    <n v="12"/>
    <d v="2021-11-16T00:00:00"/>
    <s v="gesammelt für möglichen Einsatz"/>
    <m/>
    <s v="ABS GRUY"/>
  </r>
  <r>
    <s v="BU4"/>
    <n v="15"/>
    <d v="2021-11-16T00:00:00"/>
    <s v="Offen ungeschält ABS"/>
    <x v="218"/>
    <s v="Schimmel"/>
    <s v="gesammelt für möglichen Einsatz"/>
    <s v="-"/>
    <n v="46"/>
    <s v="Produkte"/>
    <s v="BUs"/>
    <s v="Symptome"/>
    <n v="7.5"/>
    <s v="BU4"/>
    <n v="29500908"/>
    <n v="12"/>
    <s v="BU4"/>
    <n v="29500908"/>
    <n v="15"/>
    <n v="12"/>
    <d v="2021-11-16T00:00:00"/>
    <s v="gesammelt für möglichen Einsatz"/>
    <m/>
    <s v="ABS GRUY"/>
  </r>
  <r>
    <s v="BU4"/>
    <n v="9"/>
    <d v="2021-11-16T00:00:00"/>
    <s v="Offen ungeschält ABS"/>
    <x v="218"/>
    <s v="Schimmel"/>
    <s v="gesammelt für möglichen Einsatz"/>
    <s v="-"/>
    <n v="46"/>
    <s v="Produkte"/>
    <s v="BUs"/>
    <s v="Symptome"/>
    <n v="4.5"/>
    <s v="BU4"/>
    <n v="29500908"/>
    <n v="12"/>
    <s v="BU4"/>
    <n v="29500908"/>
    <n v="9"/>
    <n v="12"/>
    <d v="2021-11-16T00:00:00"/>
    <s v="gesammelt für möglichen Einsatz"/>
    <m/>
    <s v="ABS GRUY"/>
  </r>
  <r>
    <s v="BU4"/>
    <n v="13"/>
    <d v="2021-11-16T00:00:00"/>
    <s v="Offen ungeschält ABS"/>
    <x v="218"/>
    <s v="Schimmel"/>
    <s v="gesammelt für möglichen Einsatz"/>
    <s v="-"/>
    <n v="46"/>
    <s v="Produkte"/>
    <s v="BUs"/>
    <s v="Symptome"/>
    <n v="6.5"/>
    <s v="BU4"/>
    <n v="29500908"/>
    <n v="12"/>
    <s v="BU4"/>
    <n v="29500908"/>
    <n v="13"/>
    <n v="12"/>
    <d v="2021-11-16T00:00:00"/>
    <s v="gesammelt für möglichen Einsatz"/>
    <m/>
    <s v="ABS GRUY"/>
  </r>
  <r>
    <s v="BU4"/>
    <n v="13"/>
    <d v="2021-11-16T00:00:00"/>
    <s v="Offen ungeschält ABS"/>
    <x v="218"/>
    <s v="Schimmel"/>
    <s v="gesammelt für möglichen Einsatz"/>
    <s v="-"/>
    <n v="46"/>
    <s v="Produkte"/>
    <s v="BUs"/>
    <s v="Symptome"/>
    <n v="6.5"/>
    <s v="BU4"/>
    <n v="29500908"/>
    <n v="12"/>
    <s v="BU4"/>
    <n v="29500908"/>
    <n v="13"/>
    <n v="12"/>
    <d v="2021-11-16T00:00:00"/>
    <s v="gesammelt für möglichen Einsatz"/>
    <m/>
    <s v="ABS GRUY"/>
  </r>
  <r>
    <s v="BU4"/>
    <n v="10"/>
    <d v="2021-11-16T00:00:00"/>
    <s v="Offen ungeschält ABS"/>
    <x v="218"/>
    <s v="Schimmel"/>
    <s v="gesammelt für möglichen Einsatz"/>
    <s v="-"/>
    <n v="46"/>
    <s v="Produkte"/>
    <s v="BUs"/>
    <s v="Symptome"/>
    <n v="5"/>
    <s v="BU4"/>
    <n v="29500908"/>
    <n v="12"/>
    <s v="BU4"/>
    <n v="29500908"/>
    <n v="10"/>
    <n v="12"/>
    <d v="2021-11-16T00:00:00"/>
    <s v="gesammelt für möglichen Einsatz"/>
    <m/>
    <s v="ABS GRUY"/>
  </r>
  <r>
    <s v="BU4"/>
    <n v="10"/>
    <d v="2021-11-16T00:00:00"/>
    <s v="Offen ungeschält ABS"/>
    <x v="218"/>
    <s v="Schimmel"/>
    <s v="gesammelt für möglichen Einsatz"/>
    <s v="-"/>
    <n v="46"/>
    <s v="Produkte"/>
    <s v="BUs"/>
    <s v="Symptome"/>
    <n v="5"/>
    <s v="BU4"/>
    <n v="29500908"/>
    <n v="12"/>
    <s v="BU4"/>
    <n v="29500908"/>
    <n v="10"/>
    <n v="12"/>
    <d v="2021-11-16T00:00:00"/>
    <s v="gesammelt für möglichen Einsatz"/>
    <m/>
    <s v="ABS GRUY"/>
  </r>
  <r>
    <s v="BU4"/>
    <n v="13"/>
    <d v="2021-11-16T00:00:00"/>
    <s v="Offen ungeschält ABS"/>
    <x v="218"/>
    <s v="Schimmel"/>
    <s v="gesammelt für möglichen Einsatz"/>
    <s v="-"/>
    <n v="46"/>
    <s v="Produkte"/>
    <s v="BUs"/>
    <s v="Symptome"/>
    <n v="6.5"/>
    <s v="BU4"/>
    <n v="29500908"/>
    <n v="12"/>
    <s v="BU4"/>
    <n v="29500908"/>
    <n v="13"/>
    <n v="12"/>
    <d v="2021-11-16T00:00:00"/>
    <s v="gesammelt für möglichen Einsatz"/>
    <m/>
    <s v="ABS GRUY"/>
  </r>
  <r>
    <s v="BU4"/>
    <n v="17"/>
    <d v="2021-11-16T00:00:00"/>
    <s v="Offen ungeschält ABS"/>
    <x v="112"/>
    <s v="keinen Verwendungszweck"/>
    <s v="keinen Verwendungszweck"/>
    <s v="-"/>
    <n v="46"/>
    <s v="Produkte"/>
    <s v="BUs"/>
    <s v="Symptome"/>
    <n v="25.5"/>
    <s v="BU4"/>
    <n v="29500952"/>
    <n v="61"/>
    <s v="BU4"/>
    <n v="29500952"/>
    <n v="17"/>
    <n v="61"/>
    <d v="2021-11-16T00:00:00"/>
    <m/>
    <m/>
    <s v="ABS GRÜN-PESTO"/>
  </r>
  <r>
    <s v="BU4"/>
    <n v="10"/>
    <d v="2021-11-16T00:00:00"/>
    <s v="Offen ungeschält ABS"/>
    <x v="112"/>
    <s v="keinen Verwendungszweck"/>
    <s v="keinen Verwendungszweck"/>
    <s v="-"/>
    <n v="46"/>
    <s v="Produkte"/>
    <s v="BUs"/>
    <s v="Symptome"/>
    <n v="15"/>
    <s v="BU4"/>
    <n v="29500952"/>
    <n v="61"/>
    <s v="BU4"/>
    <n v="29500952"/>
    <n v="10"/>
    <n v="61"/>
    <d v="2021-11-16T00:00:00"/>
    <m/>
    <m/>
    <s v="ABS GRÜN-PESTO"/>
  </r>
  <r>
    <s v="BU4"/>
    <n v="9"/>
    <d v="2021-11-16T00:00:00"/>
    <s v="Offen ungeschält ABS"/>
    <x v="4"/>
    <s v="keinen Verwendungszweck"/>
    <s v="keinen Verwendungszweck"/>
    <s v="-"/>
    <n v="46"/>
    <s v="Produkte"/>
    <s v="BUs"/>
    <s v="Symptome"/>
    <n v="9.0000000000000008E-4"/>
    <s v="BU4"/>
    <n v="29501028"/>
    <n v="61"/>
    <s v="BU4"/>
    <n v="29501028"/>
    <n v="9"/>
    <n v="61"/>
    <d v="2021-11-16T00:00:00"/>
    <m/>
    <m/>
    <s v="ABS KELLERGEIST"/>
  </r>
  <r>
    <s v="BU4"/>
    <n v="10"/>
    <d v="2021-11-16T00:00:00"/>
    <s v="Offen ungeschält ABS"/>
    <x v="70"/>
    <s v="keinen Verwendungszweck"/>
    <s v="keinen Verwendungszweck"/>
    <s v="-"/>
    <n v="46"/>
    <s v="Produkte"/>
    <s v="BUs"/>
    <s v="Symptome"/>
    <n v="15"/>
    <s v="BU4"/>
    <n v="29501029"/>
    <n v="61"/>
    <s v="BU4"/>
    <n v="29501029"/>
    <n v="10"/>
    <n v="61"/>
    <d v="2021-11-16T00:00:00"/>
    <m/>
    <m/>
    <s v="ABS BRUSCHETTA"/>
  </r>
  <r>
    <s v="BU4"/>
    <n v="18"/>
    <d v="2021-11-16T00:00:00"/>
    <s v="Offen ungeschält ABS"/>
    <x v="72"/>
    <s v="keinen Verwendungszweck"/>
    <s v="keinen Verwendungszweck"/>
    <s v="-"/>
    <n v="46"/>
    <s v="Produkte"/>
    <s v="BUs"/>
    <s v="Symptome"/>
    <n v="1.8000000000000002E-3"/>
    <s v="BU4"/>
    <n v="29501039"/>
    <n v="61"/>
    <s v="BU4"/>
    <n v="29501039"/>
    <n v="18"/>
    <n v="61"/>
    <d v="2021-11-16T00:00:00"/>
    <m/>
    <m/>
    <s v="ABS OLD-AMSTERDAM"/>
  </r>
  <r>
    <s v="BU4"/>
    <n v="23"/>
    <d v="2021-11-16T00:00:00"/>
    <s v="Offen ungeschält ABS"/>
    <x v="72"/>
    <s v="keinen Verwendungszweck"/>
    <s v="keinen Verwendungszweck"/>
    <s v="-"/>
    <n v="46"/>
    <s v="Produkte"/>
    <s v="BUs"/>
    <s v="Symptome"/>
    <n v="2.3E-3"/>
    <s v="BU4"/>
    <n v="29501039"/>
    <n v="61"/>
    <s v="BU4"/>
    <n v="29501039"/>
    <n v="23"/>
    <n v="61"/>
    <d v="2021-11-16T00:00:00"/>
    <m/>
    <m/>
    <s v="ABS OLD-AMSTERDAM"/>
  </r>
  <r>
    <s v="BU4"/>
    <n v="23"/>
    <d v="2021-11-16T00:00:00"/>
    <s v="Offen ungeschält ABS"/>
    <x v="72"/>
    <s v="keinen Verwendungszweck"/>
    <s v="keinen Verwendungszweck"/>
    <s v="-"/>
    <n v="46"/>
    <s v="Produkte"/>
    <s v="BUs"/>
    <s v="Symptome"/>
    <n v="2.3E-3"/>
    <s v="BU4"/>
    <n v="29501039"/>
    <n v="61"/>
    <s v="BU4"/>
    <n v="29501039"/>
    <n v="23"/>
    <n v="61"/>
    <d v="2021-11-16T00:00:00"/>
    <m/>
    <m/>
    <s v="ABS OLD-AMSTERDAM"/>
  </r>
  <r>
    <s v="BU4"/>
    <n v="10"/>
    <d v="2021-11-16T00:00:00"/>
    <s v="Offen ungeschält ABS"/>
    <x v="72"/>
    <s v="keinen Verwendungszweck"/>
    <s v="keinen Verwendungszweck"/>
    <s v="-"/>
    <n v="46"/>
    <s v="Produkte"/>
    <s v="BUs"/>
    <s v="Symptome"/>
    <n v="1E-3"/>
    <s v="BU4"/>
    <n v="29501039"/>
    <n v="61"/>
    <s v="BU4"/>
    <n v="29501039"/>
    <n v="10"/>
    <n v="61"/>
    <d v="2021-11-16T00:00:00"/>
    <m/>
    <m/>
    <s v="ABS OLD-AMSTERDAM"/>
  </r>
  <r>
    <s v="BU4"/>
    <n v="25"/>
    <d v="2021-11-16T00:00:00"/>
    <s v="Offen ungeschält ABS"/>
    <x v="72"/>
    <s v="keinen Verwendungszweck"/>
    <s v="keinen Verwendungszweck"/>
    <s v="-"/>
    <n v="46"/>
    <s v="Produkte"/>
    <s v="BUs"/>
    <s v="Symptome"/>
    <n v="2.5000000000000001E-3"/>
    <s v="BU4"/>
    <n v="29501039"/>
    <n v="61"/>
    <s v="BU4"/>
    <n v="29501039"/>
    <n v="25"/>
    <n v="61"/>
    <d v="2021-11-16T00:00:00"/>
    <m/>
    <m/>
    <s v="ABS OLD-AMSTERDAM"/>
  </r>
  <r>
    <s v="BU4"/>
    <n v="5"/>
    <d v="2021-11-16T00:00:00"/>
    <s v="Offen ungeschält ABS"/>
    <x v="159"/>
    <s v="Schimmel"/>
    <s v="gesammelt für möglichen Einsatz"/>
    <s v="-"/>
    <n v="46"/>
    <s v="Produkte"/>
    <s v="BUs"/>
    <s v="Symptome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s v="BU4"/>
    <n v="5"/>
    <d v="2021-11-16T00:00:00"/>
    <s v="Offen ungeschält ABS"/>
    <x v="159"/>
    <s v="Schimmel"/>
    <s v="gesammelt für möglichen Einsatz"/>
    <s v="-"/>
    <n v="46"/>
    <s v="Produkte"/>
    <s v="BUs"/>
    <s v="Symptome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s v="BU4"/>
    <n v="4"/>
    <d v="2021-11-16T00:00:00"/>
    <s v="Offen ungeschält ABS"/>
    <x v="159"/>
    <s v="Schimmel"/>
    <s v="gesammelt für möglichen Einsatz"/>
    <s v="-"/>
    <n v="46"/>
    <s v="Produkte"/>
    <s v="BUs"/>
    <s v="Symptome"/>
    <n v="4.0000000000000002E-4"/>
    <s v="BU4"/>
    <n v="29501040"/>
    <n v="12"/>
    <s v="BU4"/>
    <n v="29501040"/>
    <n v="4"/>
    <n v="12"/>
    <d v="2021-11-16T00:00:00"/>
    <s v="gesammelt für möglichen Einsatz"/>
    <m/>
    <s v="ABS MUNSTER"/>
  </r>
  <r>
    <s v="BU4"/>
    <n v="2"/>
    <d v="2021-11-16T00:00:00"/>
    <s v="Offen ungeschält ABS"/>
    <x v="159"/>
    <s v="Schimmel"/>
    <s v="gesammelt für möglichen Einsatz"/>
    <s v="-"/>
    <n v="46"/>
    <s v="Produkte"/>
    <s v="BUs"/>
    <s v="Symptome"/>
    <n v="2.0000000000000001E-4"/>
    <s v="BU4"/>
    <n v="29501040"/>
    <n v="12"/>
    <s v="BU4"/>
    <n v="29501040"/>
    <n v="2"/>
    <n v="12"/>
    <d v="2021-11-16T00:00:00"/>
    <s v="gesammelt für möglichen Einsatz"/>
    <m/>
    <s v="ABS MUNSTER"/>
  </r>
  <r>
    <s v="BU4"/>
    <n v="5"/>
    <d v="2021-11-16T00:00:00"/>
    <s v="Offen ungeschält ABS"/>
    <x v="159"/>
    <s v="Schimmel"/>
    <s v="gesammelt für möglichen Einsatz"/>
    <s v="-"/>
    <n v="46"/>
    <s v="Produkte"/>
    <s v="BUs"/>
    <s v="Symptome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s v="BU4"/>
    <n v="7"/>
    <d v="2021-11-16T00:00:00"/>
    <s v="Offen ungeschält ABS"/>
    <x v="159"/>
    <s v="Schimmel"/>
    <s v="gesammelt für möglichen Einsatz"/>
    <s v="-"/>
    <n v="46"/>
    <s v="Produkte"/>
    <s v="BUs"/>
    <s v="Symptome"/>
    <n v="6.9999999999999999E-4"/>
    <s v="BU4"/>
    <n v="29501040"/>
    <n v="12"/>
    <s v="BU4"/>
    <n v="29501040"/>
    <n v="7"/>
    <n v="12"/>
    <d v="2021-11-16T00:00:00"/>
    <s v="gesammelt für möglichen Einsatz"/>
    <m/>
    <s v="ABS MUNSTER"/>
  </r>
  <r>
    <s v="BU4"/>
    <n v="11"/>
    <d v="2021-11-16T00:00:00"/>
    <s v="Offen ungeschält ABS"/>
    <x v="159"/>
    <s v="Schimmel"/>
    <s v="gesammelt für möglichen Einsatz"/>
    <s v="-"/>
    <n v="46"/>
    <s v="Produkte"/>
    <s v="BUs"/>
    <s v="Symptome"/>
    <n v="1.1000000000000001E-3"/>
    <s v="BU4"/>
    <n v="29501040"/>
    <n v="12"/>
    <s v="BU4"/>
    <n v="29501040"/>
    <n v="11"/>
    <n v="12"/>
    <d v="2021-11-16T00:00:00"/>
    <s v="gesammelt für möglichen Einsatz"/>
    <m/>
    <s v="ABS MUNSTER"/>
  </r>
  <r>
    <s v="BU4"/>
    <n v="3"/>
    <d v="2021-11-16T00:00:00"/>
    <s v="Offen ungeschält ABS"/>
    <x v="159"/>
    <s v="Schimmel"/>
    <s v="gesammelt für möglichen Einsatz"/>
    <s v="-"/>
    <n v="46"/>
    <s v="Produkte"/>
    <s v="BUs"/>
    <s v="Symptome"/>
    <n v="3.0000000000000003E-4"/>
    <s v="BU4"/>
    <n v="29501040"/>
    <n v="12"/>
    <s v="BU4"/>
    <n v="29501040"/>
    <n v="3"/>
    <n v="12"/>
    <d v="2021-11-16T00:00:00"/>
    <s v="gesammelt für möglichen Einsatz"/>
    <m/>
    <s v="ABS MUNSTER"/>
  </r>
  <r>
    <s v="BU1"/>
    <n v="20"/>
    <d v="2021-11-16T00:00:00"/>
    <s v="-"/>
    <x v="326"/>
    <s v="Linienbezogen"/>
    <s v="Reinigung"/>
    <s v="-"/>
    <n v="46"/>
    <s v="Produkte"/>
    <s v="BUs"/>
    <s v="Symptome"/>
    <s v="0"/>
    <s v="BU1"/>
    <n v="32000236"/>
    <n v="10"/>
    <s v="BU1"/>
    <n v="32000236"/>
    <n v="20"/>
    <n v="10"/>
    <d v="2021-11-16T00:00:00"/>
    <m/>
    <m/>
    <n v="32000236"/>
  </r>
  <r>
    <s v="BU1"/>
    <n v="20"/>
    <d v="2021-11-16T00:00:00"/>
    <s v="Räucherwürste"/>
    <x v="49"/>
    <s v="Linienbezogen"/>
    <s v="Darm geplatzt"/>
    <s v="-"/>
    <n v="46"/>
    <s v="Produkte"/>
    <s v="BUs"/>
    <s v="Symptome"/>
    <s v="0"/>
    <s v="BU1"/>
    <n v="32000070"/>
    <n v="34"/>
    <s v="BU1"/>
    <n v="32000070"/>
    <n v="20"/>
    <n v="34"/>
    <d v="2021-11-16T00:00:00"/>
    <m/>
    <m/>
    <s v="RW NUSS 10,0KG AN"/>
  </r>
  <r>
    <s v="BU1"/>
    <n v="20"/>
    <d v="2021-11-16T00:00:00"/>
    <s v="-"/>
    <x v="326"/>
    <s v="Rest"/>
    <s v="Schmutz"/>
    <s v="-"/>
    <n v="46"/>
    <s v="Produkte"/>
    <s v="BUs"/>
    <s v="Symptome"/>
    <s v="0"/>
    <s v="BU1"/>
    <n v="32000236"/>
    <n v="42"/>
    <s v="BU1"/>
    <n v="32000236"/>
    <n v="20"/>
    <n v="42"/>
    <d v="2021-11-16T00:00:00"/>
    <m/>
    <m/>
    <n v="32000236"/>
  </r>
  <r>
    <s v="BU1"/>
    <n v="313"/>
    <d v="2021-11-16T00:00:00"/>
    <s v="-"/>
    <x v="23"/>
    <s v="Linienbezogen"/>
    <s v="Maschinenabfall"/>
    <s v="-"/>
    <n v="46"/>
    <s v="Produkte"/>
    <s v="BUs"/>
    <s v="Symptome"/>
    <s v="0"/>
    <s v="BU1"/>
    <s v="Maschinenabfall"/>
    <n v="30"/>
    <s v="BU1"/>
    <s v="Maschinenabfall"/>
    <n v="313"/>
    <n v="30"/>
    <d v="2021-11-16T00:00:00"/>
    <m/>
    <m/>
    <s v="Maschinenabfall"/>
  </r>
  <r>
    <s v="BU1"/>
    <n v="60"/>
    <d v="2021-11-16T00:00:00"/>
    <s v="-"/>
    <x v="327"/>
    <s v="Linienbezogen"/>
    <s v="Schlaufe gerissen"/>
    <s v="-"/>
    <n v="46"/>
    <s v="Produkte"/>
    <s v="BUs"/>
    <s v="Symptome"/>
    <s v="0"/>
    <s v="BU1"/>
    <n v="31000142"/>
    <n v="33"/>
    <s v="BU1"/>
    <n v="31000142"/>
    <n v="60"/>
    <n v="33"/>
    <d v="2021-11-16T00:00:00"/>
    <m/>
    <m/>
    <s v="ROUL WAL-DAR 4,2KG"/>
  </r>
  <r>
    <s v="BU1"/>
    <n v="20"/>
    <d v="2021-11-16T00:00:00"/>
    <s v="-"/>
    <x v="328"/>
    <s v="Linienbezogen"/>
    <s v="aus Hand gerutscht"/>
    <s v="-"/>
    <n v="46"/>
    <s v="Produkte"/>
    <s v="BUs"/>
    <s v="Symptome"/>
    <s v="0"/>
    <s v="BU1"/>
    <n v="31000162"/>
    <n v="32"/>
    <s v="BU1"/>
    <n v="31000162"/>
    <n v="20"/>
    <n v="32"/>
    <d v="2021-11-16T00:00:00"/>
    <m/>
    <m/>
    <s v="SKZ EMM-45 10KG"/>
  </r>
  <r>
    <s v="BU1"/>
    <n v="40"/>
    <d v="2021-11-16T00:00:00"/>
    <s v="-"/>
    <x v="327"/>
    <s v="Linienbezogen"/>
    <s v="Schlaufe gerissen"/>
    <s v="-"/>
    <n v="46"/>
    <s v="Produkte"/>
    <s v="BUs"/>
    <s v="Symptome"/>
    <s v="0"/>
    <s v="BU1"/>
    <n v="31000142"/>
    <n v="33"/>
    <s v="BU1"/>
    <n v="31000142"/>
    <n v="40"/>
    <n v="33"/>
    <d v="2021-11-16T00:00:00"/>
    <m/>
    <m/>
    <s v="ROUL WAL-DAR 4,2KG"/>
  </r>
  <r>
    <s v="Rest"/>
    <n v="8.4"/>
    <d v="2021-11-16T00:00:00"/>
    <s v="Rest"/>
    <x v="258"/>
    <s v="Qualitätssicherung"/>
    <s v="Sensorik"/>
    <s v="-"/>
    <n v="46"/>
    <s v="Produkte"/>
    <s v="BUs"/>
    <s v="Symptome"/>
    <s v="0"/>
    <s v="QM"/>
    <s v="-"/>
    <n v="74"/>
    <s v="QM"/>
    <s v="-"/>
    <n v="8.4"/>
    <n v="74"/>
    <d v="2021-11-16T00:00:00"/>
    <m/>
    <m/>
    <s v="-"/>
  </r>
  <r>
    <s v="Rest"/>
    <n v="2.4"/>
    <d v="2021-11-16T00:00:00"/>
    <s v="Rest"/>
    <x v="258"/>
    <s v="Qualitätssicherung"/>
    <s v="Laborproben"/>
    <s v="-"/>
    <n v="46"/>
    <s v="Produkte"/>
    <s v="BUs"/>
    <s v="Symptome"/>
    <s v="0"/>
    <s v="Labor"/>
    <s v="-"/>
    <n v="73"/>
    <s v="Labor"/>
    <s v="-"/>
    <n v="2.4"/>
    <n v="73"/>
    <d v="2021-11-16T00:00:00"/>
    <m/>
    <m/>
    <s v="-"/>
  </r>
  <r>
    <s v="Rest"/>
    <n v="104.7"/>
    <d v="2021-11-16T00:00:00"/>
    <s v="Rest"/>
    <x v="258"/>
    <s v="Qualitätssicherung"/>
    <s v="Sensorik"/>
    <s v="-"/>
    <n v="46"/>
    <s v="Produkte"/>
    <s v="BUs"/>
    <s v="Symptome"/>
    <s v="0"/>
    <s v="Labor"/>
    <s v="-"/>
    <n v="74"/>
    <s v="Labor"/>
    <s v="-"/>
    <n v="104.7"/>
    <n v="74"/>
    <d v="2021-11-16T00:00:00"/>
    <m/>
    <m/>
    <s v="-"/>
  </r>
  <r>
    <s v="BU1"/>
    <n v="112"/>
    <d v="2021-11-16T00:00:00"/>
    <s v="Sammelnr. ungeschält ABS"/>
    <x v="205"/>
    <s v="Schimmel"/>
    <s v="keine Verarbeitung"/>
    <s v="-"/>
    <n v="46"/>
    <s v="Produkte"/>
    <s v="BUs"/>
    <s v="Symptome"/>
    <n v="225.97119999999998"/>
    <s v="Schmelze"/>
    <n v="29600004"/>
    <n v="12"/>
    <s v="Schmelze"/>
    <n v="29600004"/>
    <n v="112"/>
    <n v="12"/>
    <d v="2021-11-16T00:00:00"/>
    <s v="keine Verarbeitung"/>
    <m/>
    <s v="ABS 45-48% Konventionel"/>
  </r>
  <r>
    <s v="BU1"/>
    <n v="90"/>
    <d v="2021-11-16T00:00:00"/>
    <s v="Rest"/>
    <x v="258"/>
    <s v="Linienbezogen"/>
    <s v="Reinigung"/>
    <s v="-"/>
    <n v="46"/>
    <s v="Produkte"/>
    <s v="BUs"/>
    <s v="Symptome"/>
    <s v="0"/>
    <s v="BU1"/>
    <s v="-"/>
    <n v="10"/>
    <s v="BU1"/>
    <s v="-"/>
    <n v="90"/>
    <n v="10"/>
    <d v="2021-11-16T00:00:00"/>
    <m/>
    <m/>
    <s v="-"/>
  </r>
  <r>
    <s v="BU3"/>
    <n v="181"/>
    <d v="2021-11-16T00:00:00"/>
    <s v="Offen vegan"/>
    <x v="39"/>
    <s v="keinen Verwendungszweck"/>
    <s v="VOS &gt; Einsatz (vegan)"/>
    <s v="-"/>
    <n v="46"/>
    <s v="Produkte"/>
    <s v="BUs"/>
    <s v="Symptome"/>
    <n v="90.5"/>
    <s v="BU3"/>
    <n v="29900002"/>
    <n v="61"/>
    <s v="BU3"/>
    <n v="29900002"/>
    <n v="181"/>
    <n v="61"/>
    <d v="2021-11-16T00:00:00"/>
    <s v="VOS &gt; Einsatz (vegan)"/>
    <m/>
    <s v="VOS VEG-SCH MILD"/>
  </r>
  <r>
    <s v="BU1"/>
    <n v="236"/>
    <d v="2021-11-16T00:00:00"/>
    <s v="Vorschmelz"/>
    <x v="329"/>
    <s v="Schimmel"/>
    <s v="keine Verarbeitung"/>
    <s v="-"/>
    <n v="46"/>
    <s v="Produkte"/>
    <s v="BUs"/>
    <s v="Symptome"/>
    <s v="0"/>
    <s v="BU1"/>
    <s v="Vorschmelz"/>
    <n v="12"/>
    <s v="BU1"/>
    <s v="Vorschmelz"/>
    <n v="236"/>
    <n v="12"/>
    <d v="2021-11-16T00:00:00"/>
    <s v="keine Verarbeitung"/>
    <m/>
    <s v="Vorschmelz"/>
  </r>
  <r>
    <s v="BU4"/>
    <n v="20"/>
    <d v="2021-11-19T00:00:00"/>
    <s v="Offen ungeschält ABS"/>
    <x v="59"/>
    <s v="keinen Verwendungszweck"/>
    <s v="keinen Verwendungszweck"/>
    <s v="-"/>
    <n v="46"/>
    <s v="Produkte"/>
    <s v="BUs"/>
    <s v="Symptome"/>
    <n v="30"/>
    <s v="BU4"/>
    <n v="29500886"/>
    <n v="61"/>
    <s v="BU4"/>
    <n v="29500886"/>
    <n v="20"/>
    <n v="61"/>
    <d v="2021-11-19T00:00:00"/>
    <m/>
    <m/>
    <s v="ABS MEDI-KRÄUK"/>
  </r>
  <r>
    <s v="BU4"/>
    <n v="20"/>
    <d v="2021-11-19T00:00:00"/>
    <s v="Offen ungeschält ABS"/>
    <x v="104"/>
    <s v="keinen Verwendungszweck"/>
    <s v="keinen Verwendungszweck"/>
    <s v="-"/>
    <n v="46"/>
    <s v="Produkte"/>
    <s v="BUs"/>
    <s v="Symptome"/>
    <n v="0.2"/>
    <s v="BU4"/>
    <n v="29500910"/>
    <n v="61"/>
    <s v="BU4"/>
    <n v="29500910"/>
    <n v="20"/>
    <n v="61"/>
    <d v="2021-11-19T00:00:00"/>
    <m/>
    <m/>
    <s v="ABS Unser Blütenkäse"/>
  </r>
  <r>
    <s v="BU1"/>
    <n v="34"/>
    <d v="2021-11-19T00:00:00"/>
    <s v="Vorschmelz"/>
    <x v="45"/>
    <s v="Schimmel"/>
    <s v="Schimmel"/>
    <s v="-"/>
    <n v="46"/>
    <s v="Produkte"/>
    <s v="BUs"/>
    <s v="Symptome"/>
    <n v="0.34"/>
    <s v="BU1"/>
    <n v="29500917"/>
    <n v="12"/>
    <s v="BU1"/>
    <n v="29500917"/>
    <n v="34"/>
    <n v="12"/>
    <d v="2021-11-19T00:00:00"/>
    <m/>
    <m/>
    <s v="VOS-ABS ENTSORGUNG"/>
  </r>
  <r>
    <s v="BU1"/>
    <n v="34"/>
    <d v="2021-11-19T00:00:00"/>
    <s v="Vorschmelz"/>
    <x v="45"/>
    <s v="Schimmel"/>
    <s v="Schimmel"/>
    <s v="-"/>
    <n v="46"/>
    <s v="Produkte"/>
    <s v="BUs"/>
    <s v="Symptome"/>
    <n v="0.34"/>
    <s v="BU1"/>
    <n v="29500917"/>
    <n v="12"/>
    <s v="BU1"/>
    <n v="29500917"/>
    <n v="34"/>
    <n v="12"/>
    <d v="2021-11-19T00:00:00"/>
    <m/>
    <m/>
    <s v="VOS-ABS ENTSORGUNG"/>
  </r>
  <r>
    <s v="BU3"/>
    <n v="154"/>
    <d v="2021-11-19T00:00:00"/>
    <s v="Offen ungeschält ABS"/>
    <x v="30"/>
    <s v="Linienbezogen"/>
    <s v="gemischtes Produkt"/>
    <s v="-"/>
    <n v="46"/>
    <s v="Produkte"/>
    <s v="BUs"/>
    <s v="Symptome"/>
    <n v="154"/>
    <s v="BU3"/>
    <n v="29501003"/>
    <n v="81"/>
    <s v="BU3"/>
    <n v="29501003"/>
    <n v="154"/>
    <n v="81"/>
    <d v="2021-11-19T00:00:00"/>
    <m/>
    <m/>
    <s v="ABS CHED-PF-KRÄUK gemis"/>
  </r>
  <r>
    <s v="BU3"/>
    <n v="46"/>
    <d v="2021-11-19T00:00:00"/>
    <s v="Offen ungeschält ABS"/>
    <x v="30"/>
    <s v="Linienbezogen"/>
    <s v="gemischtes Produkt"/>
    <s v="-"/>
    <n v="46"/>
    <s v="Produkte"/>
    <s v="BUs"/>
    <s v="Symptome"/>
    <n v="46"/>
    <s v="BU3"/>
    <n v="29501003"/>
    <n v="81"/>
    <s v="BU3"/>
    <n v="29501003"/>
    <n v="46"/>
    <n v="81"/>
    <d v="2021-11-19T00:00:00"/>
    <m/>
    <m/>
    <s v="ABS CHED-PF-KRÄUK gemis"/>
  </r>
  <r>
    <s v="BU3"/>
    <n v="48"/>
    <d v="2021-11-19T00:00:00"/>
    <s v="Offen ungeschält ABS"/>
    <x v="18"/>
    <s v="Rest"/>
    <s v="Schmutz"/>
    <s v="-"/>
    <n v="46"/>
    <s v="Produkte"/>
    <s v="BUs"/>
    <s v="Symptome"/>
    <n v="48"/>
    <s v="BU3"/>
    <n v="29501032"/>
    <n v="42"/>
    <s v="BU3"/>
    <n v="29501032"/>
    <n v="48"/>
    <n v="42"/>
    <d v="2021-11-19T00:00:00"/>
    <m/>
    <m/>
    <s v="ABS CHED-ROT MIT ß-CARO"/>
  </r>
  <r>
    <s v="BU3"/>
    <n v="21"/>
    <d v="2021-11-19T00:00:00"/>
    <s v="Offen ungeschält ABS"/>
    <x v="18"/>
    <s v="Rest"/>
    <s v="Schmutz"/>
    <s v="-"/>
    <n v="46"/>
    <s v="Produkte"/>
    <s v="BUs"/>
    <s v="Symptome"/>
    <n v="21"/>
    <s v="BU3"/>
    <n v="29501032"/>
    <n v="42"/>
    <s v="BU3"/>
    <n v="29501032"/>
    <n v="21"/>
    <n v="42"/>
    <d v="2021-11-19T00:00:00"/>
    <m/>
    <m/>
    <s v="ABS CHED-ROT MIT ß-CARO"/>
  </r>
  <r>
    <s v="BU4"/>
    <n v="9"/>
    <d v="2021-11-19T00:00:00"/>
    <s v="Offen ungeschält ABS"/>
    <x v="72"/>
    <s v="keinen Verwendungszweck"/>
    <s v="keinen Verwendungszweck"/>
    <s v="-"/>
    <n v="46"/>
    <s v="Produkte"/>
    <s v="BUs"/>
    <s v="Symptome"/>
    <n v="9.0000000000000008E-4"/>
    <s v="BU4"/>
    <n v="29501039"/>
    <n v="61"/>
    <s v="BU4"/>
    <n v="29501039"/>
    <n v="9"/>
    <n v="61"/>
    <d v="2021-11-19T00:00:00"/>
    <m/>
    <m/>
    <s v="ABS OLD-AMSTERDAM"/>
  </r>
  <r>
    <s v="BU4"/>
    <n v="14"/>
    <d v="2021-11-19T00:00:00"/>
    <s v="Offen ungeschält ABS"/>
    <x v="72"/>
    <s v="keinen Verwendungszweck"/>
    <s v="keinen Verwendungszweck"/>
    <s v="-"/>
    <n v="46"/>
    <s v="Produkte"/>
    <s v="BUs"/>
    <s v="Symptome"/>
    <n v="1.4E-3"/>
    <s v="BU4"/>
    <n v="29501039"/>
    <n v="61"/>
    <s v="BU4"/>
    <n v="29501039"/>
    <n v="14"/>
    <n v="61"/>
    <d v="2021-11-19T00:00:00"/>
    <m/>
    <m/>
    <s v="ABS OLD-AMSTERDAM"/>
  </r>
  <r>
    <s v="BU4"/>
    <n v="20"/>
    <d v="2021-11-19T00:00:00"/>
    <s v="Offen ungeschält ABS"/>
    <x v="311"/>
    <s v="keinen Verwendungszweck"/>
    <s v="keinen Verwendungszweck"/>
    <s v="-"/>
    <n v="46"/>
    <s v="Produkte"/>
    <s v="BUs"/>
    <s v="Symptome"/>
    <s v="0"/>
    <s v="BU4"/>
    <n v="29501110"/>
    <n v="61"/>
    <s v="BU4"/>
    <n v="29501110"/>
    <n v="20"/>
    <n v="61"/>
    <d v="2021-11-19T00:00:00"/>
    <m/>
    <m/>
    <s v="ABS LE-ROSÉ"/>
  </r>
  <r>
    <s v="BU4"/>
    <n v="23"/>
    <d v="2021-11-19T00:00:00"/>
    <s v="-"/>
    <x v="330"/>
    <s v="keinen Verwendungszweck"/>
    <s v="keinen Verwendungszweck"/>
    <s v="-"/>
    <n v="46"/>
    <s v="Produkte"/>
    <s v="BUs"/>
    <s v="Symptome"/>
    <s v="0"/>
    <s v="BU4"/>
    <n v="47001071"/>
    <n v="61"/>
    <s v="BU4"/>
    <n v="47001071"/>
    <n v="23"/>
    <n v="61"/>
    <d v="2021-11-19T00:00:00"/>
    <m/>
    <m/>
    <s v="SKST ORANG-PFEFF 80G"/>
  </r>
  <r>
    <s v="BU4"/>
    <n v="23"/>
    <d v="2021-11-19T00:00:00"/>
    <s v="-"/>
    <x v="330"/>
    <s v="keinen Verwendungszweck"/>
    <s v="keinen Verwendungszweck"/>
    <s v="-"/>
    <n v="46"/>
    <s v="Produkte"/>
    <s v="BUs"/>
    <s v="Symptome"/>
    <s v="0"/>
    <s v="BU4"/>
    <n v="47001071"/>
    <n v="61"/>
    <s v="BU4"/>
    <n v="47001071"/>
    <n v="23"/>
    <n v="61"/>
    <d v="2021-11-19T00:00:00"/>
    <m/>
    <m/>
    <s v="SKST ORANG-PFEFF 80G"/>
  </r>
  <r>
    <s v="BU1"/>
    <n v="17"/>
    <d v="2021-11-19T00:00:00"/>
    <s v="-"/>
    <x v="331"/>
    <s v="Schimmel"/>
    <s v="Schimmel"/>
    <s v="-"/>
    <n v="46"/>
    <s v="Produkte"/>
    <s v="BUs"/>
    <s v="Symptome"/>
    <s v="0"/>
    <s v="BU1"/>
    <n v="48001200"/>
    <n v="12"/>
    <s v="BU1"/>
    <n v="48001200"/>
    <n v="17"/>
    <n v="12"/>
    <d v="2021-11-19T00:00:00"/>
    <m/>
    <m/>
    <s v="NKST RAHM 80G"/>
  </r>
  <r>
    <s v="BU1"/>
    <n v="288"/>
    <d v="2021-11-19T00:00:00"/>
    <s v="Rest"/>
    <x v="258"/>
    <s v="Linienbezogen"/>
    <s v="Darm geplatzt"/>
    <s v="-"/>
    <n v="46"/>
    <s v="Produkte"/>
    <s v="BUs"/>
    <s v="Symptome"/>
    <s v="0"/>
    <s v="Abfüllung"/>
    <s v="-"/>
    <n v="34"/>
    <s v="Abfüllung"/>
    <s v="-"/>
    <n v="288"/>
    <n v="34"/>
    <d v="2021-11-19T00:00:00"/>
    <m/>
    <m/>
    <s v="-"/>
  </r>
  <r>
    <s v="BU1"/>
    <n v="113"/>
    <d v="2021-11-19T00:00:00"/>
    <s v="Rest"/>
    <x v="258"/>
    <s v="Linienbezogen"/>
    <s v="Reinigung"/>
    <s v="-"/>
    <n v="46"/>
    <s v="Produkte"/>
    <s v="BUs"/>
    <s v="Symptome"/>
    <s v="0"/>
    <s v="Schmelze"/>
    <s v="-"/>
    <n v="10"/>
    <s v="Schmelze"/>
    <s v="-"/>
    <n v="113"/>
    <n v="10"/>
    <d v="2021-11-19T00:00:00"/>
    <m/>
    <m/>
    <s v="-"/>
  </r>
  <r>
    <s v="BU3"/>
    <n v="26.8"/>
    <d v="2021-11-19T00:00:00"/>
    <s v="-"/>
    <x v="23"/>
    <s v="Linienbezogen"/>
    <s v="Maschinenabfall"/>
    <s v="-"/>
    <n v="46"/>
    <s v="Produkte"/>
    <s v="BUs"/>
    <s v="Symptome"/>
    <s v="0"/>
    <s v="BU3"/>
    <s v="Maschinenabfall"/>
    <n v="30"/>
    <s v="BU3"/>
    <s v="Maschinenabfall"/>
    <n v="26.8"/>
    <n v="30"/>
    <d v="2021-11-19T00:00:00"/>
    <m/>
    <m/>
    <s v="Maschinenabfall"/>
  </r>
  <r>
    <s v="Rest"/>
    <n v="6.4"/>
    <d v="2021-11-19T00:00:00"/>
    <s v="Rest"/>
    <x v="258"/>
    <s v="Qualitätssicherung"/>
    <s v="Laborproben"/>
    <s v="-"/>
    <n v="46"/>
    <s v="Produkte"/>
    <s v="BUs"/>
    <s v="Symptome"/>
    <s v="0"/>
    <s v="Labor"/>
    <s v="-"/>
    <n v="73"/>
    <s v="Labor"/>
    <s v="-"/>
    <n v="6.4"/>
    <n v="73"/>
    <d v="2021-11-19T00:00:00"/>
    <m/>
    <m/>
    <s v="-"/>
  </r>
  <r>
    <s v="BU1"/>
    <n v="640"/>
    <d v="2021-11-19T00:00:00"/>
    <s v="-"/>
    <x v="332"/>
    <s v="Schimmel"/>
    <s v="MHD abgelaufen"/>
    <s v="-"/>
    <n v="46"/>
    <s v="Produkte"/>
    <s v="BUs"/>
    <s v="Symptome"/>
    <s v="0"/>
    <s v="Schmelze"/>
    <n v="57000633"/>
    <n v="11"/>
    <s v="Schmelze"/>
    <n v="57000633"/>
    <n v="640"/>
    <n v="11"/>
    <d v="2021-11-19T00:00:00"/>
    <m/>
    <m/>
    <s v="Cheddar Paste 10kg rot"/>
  </r>
  <r>
    <s v="BU3"/>
    <n v="35"/>
    <d v="2021-11-19T00:00:00"/>
    <s v="-"/>
    <x v="23"/>
    <s v="Linienbezogen"/>
    <s v="Maschinenabfall"/>
    <s v="-"/>
    <n v="46"/>
    <s v="Produkte"/>
    <s v="BUs"/>
    <s v="Symptome"/>
    <s v="0"/>
    <s v="BU3"/>
    <s v="Maschinenabfall"/>
    <n v="30"/>
    <s v="BU3"/>
    <s v="Maschinenabfall"/>
    <n v="35"/>
    <n v="30"/>
    <d v="2021-11-19T00:00:00"/>
    <m/>
    <m/>
    <s v="Maschinenabfall"/>
  </r>
  <r>
    <s v="BU4"/>
    <n v="18"/>
    <d v="2021-11-19T00:00:00"/>
    <s v="-"/>
    <x v="23"/>
    <s v="Linienbezogen"/>
    <s v="Maschinenabfall"/>
    <s v="-"/>
    <n v="46"/>
    <s v="Produkte"/>
    <s v="BUs"/>
    <s v="Symptome"/>
    <s v="0"/>
    <s v="BU4"/>
    <s v="Maschinenabfall"/>
    <n v="30"/>
    <s v="BU4"/>
    <s v="Maschinenabfall"/>
    <n v="18"/>
    <n v="30"/>
    <d v="2021-11-19T00:00:00"/>
    <m/>
    <m/>
    <s v="Maschinenabfall"/>
  </r>
  <r>
    <s v="BU3"/>
    <n v="48"/>
    <d v="2021-11-19T00:00:00"/>
    <s v="Offen ungeschält ABS"/>
    <x v="18"/>
    <s v="Rest"/>
    <s v="Schmutz"/>
    <s v="-"/>
    <n v="46"/>
    <s v="Produkte"/>
    <s v="BUs"/>
    <s v="Symptome"/>
    <n v="48"/>
    <s v="BU3"/>
    <n v="29501032"/>
    <n v="42"/>
    <s v="BU3"/>
    <n v="29501032"/>
    <n v="48"/>
    <n v="42"/>
    <d v="2021-11-19T00:00:00"/>
    <m/>
    <m/>
    <s v="ABS CHED-ROT MIT ß-CARO"/>
  </r>
  <r>
    <s v="Rest"/>
    <n v="135"/>
    <d v="2021-11-16T00:00:00"/>
    <s v="Rest"/>
    <x v="258"/>
    <s v="Qualitätssicherung"/>
    <s v="Einwaage"/>
    <s v="-"/>
    <n v="46"/>
    <s v="Produkte"/>
    <s v="BUs"/>
    <s v="Symptome"/>
    <s v="0"/>
    <s v="Labor"/>
    <s v="-"/>
    <n v="71"/>
    <s v="Labor"/>
    <s v="-"/>
    <n v="135"/>
    <n v="71"/>
    <d v="2021-11-16T00:00:00"/>
    <m/>
    <m/>
    <s v="-"/>
  </r>
  <r>
    <s v="BU1"/>
    <n v="36"/>
    <d v="2021-11-16T00:00:00"/>
    <s v="Offen geschält RW"/>
    <x v="333"/>
    <s v="Rest"/>
    <s v="geschälte Rinde"/>
    <s v="-"/>
    <n v="46"/>
    <s v="Produkte"/>
    <s v="BUs"/>
    <s v="Symptome"/>
    <s v="0"/>
    <s v="RWV"/>
    <n v="23500367"/>
    <n v="60"/>
    <s v="RWV"/>
    <n v="23500367"/>
    <n v="36"/>
    <n v="60"/>
    <d v="2021-11-16T00:00:00"/>
    <m/>
    <m/>
    <s v="RW NATUR-GRS SCHÄLEN"/>
  </r>
  <r>
    <s v="Rest"/>
    <n v="9"/>
    <d v="2021-11-16T00:00:00"/>
    <s v="Rest"/>
    <x v="258"/>
    <s v="Qualitätssicherung"/>
    <s v="Sensorik"/>
    <s v="-"/>
    <n v="46"/>
    <s v="Produkte"/>
    <s v="BUs"/>
    <s v="Symptome"/>
    <s v="0"/>
    <s v="QM"/>
    <s v="-"/>
    <n v="74"/>
    <s v="QM"/>
    <s v="-"/>
    <n v="9"/>
    <n v="74"/>
    <d v="2021-11-16T00:00:00"/>
    <m/>
    <m/>
    <s v="-"/>
  </r>
  <r>
    <s v="BU1"/>
    <n v="9"/>
    <d v="2021-11-16T00:00:00"/>
    <s v="Vorschmelz"/>
    <x v="45"/>
    <s v="Rest"/>
    <s v="geschälte Rinde"/>
    <s v="-"/>
    <n v="46"/>
    <s v="Produkte"/>
    <s v="BUs"/>
    <s v="Symptome"/>
    <n v="0.09"/>
    <s v="RWV"/>
    <n v="29500917"/>
    <n v="60"/>
    <s v="RWV"/>
    <n v="29500917"/>
    <n v="9"/>
    <n v="60"/>
    <d v="2021-11-16T00:00:00"/>
    <m/>
    <m/>
    <s v="VOS-ABS ENTSORGUNG"/>
  </r>
  <r>
    <s v="BU1"/>
    <n v="35"/>
    <d v="2021-11-16T00:00:00"/>
    <s v="-"/>
    <x v="334"/>
    <s v="Schimmel"/>
    <s v="Schimmel"/>
    <s v="-"/>
    <n v="46"/>
    <s v="Produkte"/>
    <s v="BUs"/>
    <s v="Symptome"/>
    <s v="0"/>
    <s v="RWV"/>
    <n v="59500029"/>
    <n v="12"/>
    <s v="RWV"/>
    <n v="59500029"/>
    <n v="35"/>
    <n v="12"/>
    <d v="2021-11-16T00:00:00"/>
    <m/>
    <m/>
    <s v="Abschnitte Gouda 48% VL"/>
  </r>
  <r>
    <s v="BU3"/>
    <n v="81"/>
    <d v="2021-11-16T00:00:00"/>
    <s v="Rest"/>
    <x v="131"/>
    <s v="keinen Verwendungszweck"/>
    <s v="Wurstschlaufe"/>
    <s v="-"/>
    <n v="46"/>
    <s v="Produkte"/>
    <s v="BUs"/>
    <s v="Symptome"/>
    <s v="0"/>
    <s v="WVP"/>
    <s v="Reste Zipfel"/>
    <n v="61"/>
    <s v="WVP"/>
    <s v="Reste Zipfel"/>
    <n v="81"/>
    <n v="61"/>
    <d v="2021-11-16T00:00:00"/>
    <s v="Wurstschlaufe"/>
    <m/>
    <s v="Reste Zipfel"/>
  </r>
  <r>
    <s v="Rest"/>
    <n v="1.4"/>
    <d v="2021-11-16T00:00:00"/>
    <s v="Rest"/>
    <x v="258"/>
    <s v="Qualitätssicherung"/>
    <s v="Sensorik"/>
    <s v="-"/>
    <n v="46"/>
    <s v="Produkte"/>
    <s v="BUs"/>
    <s v="Symptome"/>
    <s v="0"/>
    <s v="Labor"/>
    <s v="-"/>
    <n v="74"/>
    <s v="Labor"/>
    <s v="-"/>
    <n v="1.4"/>
    <n v="74"/>
    <d v="2021-11-16T00:00:00"/>
    <m/>
    <m/>
    <s v="-"/>
  </r>
  <r>
    <s v="BU1"/>
    <n v="26"/>
    <d v="2021-11-17T00:00:00"/>
    <s v="-"/>
    <x v="335"/>
    <s v="Schimmel"/>
    <s v="Schimmel"/>
    <s v="-"/>
    <n v="46"/>
    <s v="Produkte"/>
    <s v="BUs"/>
    <s v="Symptome"/>
    <s v="0"/>
    <s v="Schmelze"/>
    <s v="Bergfeuer"/>
    <n v="12"/>
    <s v="Schmelze"/>
    <s v="Bergfeuer"/>
    <n v="26"/>
    <n v="12"/>
    <d v="2021-11-17T00:00:00"/>
    <m/>
    <m/>
    <s v="Bergfeuer"/>
  </r>
  <r>
    <s v="BU1"/>
    <n v="23"/>
    <d v="2021-11-17T00:00:00"/>
    <s v="Offen ungeschält VOS"/>
    <x v="190"/>
    <s v="Schimmel"/>
    <s v="Schimmel"/>
    <s v="-"/>
    <n v="46"/>
    <s v="Produkte"/>
    <s v="BUs"/>
    <s v="Symptome"/>
    <n v="11.5"/>
    <s v="RWV"/>
    <n v="29500945"/>
    <n v="12"/>
    <s v="RWV"/>
    <n v="29500945"/>
    <n v="23"/>
    <n v="12"/>
    <d v="2021-11-17T00:00:00"/>
    <m/>
    <m/>
    <s v="VOS URW-SCHI-NAT"/>
  </r>
  <r>
    <s v="BU1"/>
    <n v="12"/>
    <d v="2021-11-17T00:00:00"/>
    <s v="Offen ungeschält VOS"/>
    <x v="190"/>
    <s v="Schimmel"/>
    <s v="Schimmel"/>
    <s v="-"/>
    <n v="46"/>
    <s v="Produkte"/>
    <s v="BUs"/>
    <s v="Symptome"/>
    <n v="6"/>
    <s v="RWV"/>
    <n v="29500945"/>
    <n v="12"/>
    <s v="RWV"/>
    <n v="29500945"/>
    <n v="12"/>
    <n v="12"/>
    <d v="2021-11-17T00:00:00"/>
    <m/>
    <m/>
    <s v="VOS URW-SCHI-NAT"/>
  </r>
  <r>
    <s v="BU3"/>
    <n v="22"/>
    <d v="2021-11-17T00:00:00"/>
    <s v="-"/>
    <x v="23"/>
    <s v="Linienbezogen"/>
    <s v="Maschinenabfall"/>
    <s v="-"/>
    <n v="46"/>
    <s v="Produkte"/>
    <s v="BUs"/>
    <s v="Symptome"/>
    <s v="0"/>
    <s v="BU3"/>
    <s v="Maschinenabfall"/>
    <n v="30"/>
    <s v="BU3"/>
    <s v="Maschinenabfall"/>
    <n v="22"/>
    <n v="30"/>
    <d v="2021-11-17T00:00:00"/>
    <m/>
    <m/>
    <s v="Maschinenabfall"/>
  </r>
  <r>
    <s v="BU4"/>
    <n v="77"/>
    <d v="2021-11-17T00:00:00"/>
    <s v="Offen ungeschält VOS"/>
    <x v="56"/>
    <s v="keinen Verwendungszweck"/>
    <s v="keinen Verwendungszweck"/>
    <s v="-"/>
    <n v="46"/>
    <s v="Produkte"/>
    <s v="BUs"/>
    <s v="Symptome"/>
    <n v="38.5"/>
    <s v="BU4"/>
    <n v="29501020"/>
    <n v="61"/>
    <s v="BU4"/>
    <n v="29501020"/>
    <n v="77"/>
    <n v="61"/>
    <d v="2021-11-17T00:00:00"/>
    <m/>
    <m/>
    <s v="VOS WAL-THEKE"/>
  </r>
  <r>
    <s v="Rest"/>
    <n v="100"/>
    <d v="2021-11-17T00:00:00"/>
    <s v="-"/>
    <x v="336"/>
    <s v="Linienbezogen"/>
    <s v="aus Hand gerutscht"/>
    <s v="-"/>
    <n v="46"/>
    <s v="Produkte"/>
    <s v="BUs"/>
    <s v="Symptome"/>
    <s v="0"/>
    <s v="Logistik"/>
    <s v="ganze Würste"/>
    <n v="32"/>
    <s v="Logistik"/>
    <s v="ganze Würste"/>
    <n v="100"/>
    <n v="32"/>
    <d v="2021-11-17T00:00:00"/>
    <m/>
    <m/>
    <s v="ganze Würste"/>
  </r>
  <r>
    <s v="BU1"/>
    <n v="217.5"/>
    <d v="2021-11-17T00:00:00"/>
    <s v="-"/>
    <x v="23"/>
    <s v="Linienbezogen"/>
    <s v="Maschinenabfall"/>
    <s v="-"/>
    <n v="46"/>
    <s v="Produkte"/>
    <s v="BUs"/>
    <s v="Symptome"/>
    <s v="0"/>
    <s v="Abfüllung"/>
    <s v="Maschinenabfall"/>
    <n v="30"/>
    <s v="Abfüllung"/>
    <s v="Maschinenabfall"/>
    <n v="217.5"/>
    <n v="30"/>
    <d v="2021-11-17T00:00:00"/>
    <m/>
    <m/>
    <s v="Maschinenabfall"/>
  </r>
  <r>
    <s v="BU1"/>
    <n v="20"/>
    <d v="2021-11-17T00:00:00"/>
    <s v="Räucherwürste"/>
    <x v="107"/>
    <s v="Linienbezogen"/>
    <s v="Reinigung"/>
    <s v="-"/>
    <n v="46"/>
    <s v="Produkte"/>
    <s v="BUs"/>
    <s v="Symptome"/>
    <s v="0"/>
    <n v="3020"/>
    <n v="32000049"/>
    <n v="10"/>
    <n v="3020"/>
    <n v="32000049"/>
    <n v="20"/>
    <n v="10"/>
    <d v="2021-11-17T00:00:00"/>
    <m/>
    <m/>
    <s v="GRW NATUR 7,2KG"/>
  </r>
  <r>
    <s v="BU1"/>
    <n v="20"/>
    <d v="2021-11-17T00:00:00"/>
    <s v="-"/>
    <x v="337"/>
    <s v="Rest"/>
    <s v="Metall"/>
    <s v="-"/>
    <n v="46"/>
    <s v="Produkte"/>
    <s v="BUs"/>
    <s v="Symptome"/>
    <s v="0"/>
    <n v="3040"/>
    <n v="31000243"/>
    <n v="40"/>
    <n v="3040"/>
    <n v="31000243"/>
    <n v="20"/>
    <n v="40"/>
    <d v="2021-11-17T00:00:00"/>
    <m/>
    <m/>
    <n v="31000243"/>
  </r>
  <r>
    <s v="Rest"/>
    <n v="8"/>
    <d v="2021-11-17T00:00:00"/>
    <s v="Rest"/>
    <x v="258"/>
    <s v="Qualitätssicherung"/>
    <s v="Rückstellproben"/>
    <s v="-"/>
    <n v="46"/>
    <s v="Produkte"/>
    <s v="BUs"/>
    <s v="Symptome"/>
    <s v="0"/>
    <s v="Labor"/>
    <s v="-"/>
    <n v="70"/>
    <s v="Labor"/>
    <s v="-"/>
    <n v="8"/>
    <n v="70"/>
    <d v="2021-11-17T00:00:00"/>
    <m/>
    <m/>
    <s v="-"/>
  </r>
  <r>
    <s v="Rest"/>
    <n v="8.4"/>
    <d v="2021-11-17T00:00:00"/>
    <s v="Rest"/>
    <x v="258"/>
    <s v="Qualitätssicherung"/>
    <s v="Sensorik"/>
    <s v="-"/>
    <n v="46"/>
    <s v="Produkte"/>
    <s v="BUs"/>
    <s v="Symptome"/>
    <s v="0"/>
    <s v="QM"/>
    <s v="-"/>
    <n v="74"/>
    <s v="QM"/>
    <s v="-"/>
    <n v="8.4"/>
    <n v="74"/>
    <d v="2021-11-17T00:00:00"/>
    <m/>
    <m/>
    <s v="-"/>
  </r>
  <r>
    <s v="BU1"/>
    <n v="35"/>
    <d v="2021-11-17T00:00:00"/>
    <s v="Vorschmelz"/>
    <x v="45"/>
    <s v="Rest"/>
    <s v="geschälte Rinde"/>
    <s v="-"/>
    <n v="46"/>
    <s v="Produkte"/>
    <s v="BUs"/>
    <s v="Symptome"/>
    <n v="0.35000000000000003"/>
    <s v="RWV"/>
    <n v="29500917"/>
    <n v="60"/>
    <s v="RWV"/>
    <n v="29500917"/>
    <n v="35"/>
    <n v="60"/>
    <d v="2021-11-17T00:00:00"/>
    <m/>
    <m/>
    <s v="VOS-ABS ENTSORGUNG"/>
  </r>
  <r>
    <s v="Rest"/>
    <n v="61"/>
    <d v="2021-11-17T00:00:00"/>
    <s v="Rest"/>
    <x v="258"/>
    <s v="Qualitätssicherung"/>
    <s v="Einwaage"/>
    <s v="-"/>
    <n v="46"/>
    <s v="Produkte"/>
    <s v="BUs"/>
    <s v="Symptome"/>
    <s v="0"/>
    <s v="Labor"/>
    <s v="-"/>
    <n v="71"/>
    <s v="Labor"/>
    <s v="-"/>
    <n v="61"/>
    <n v="71"/>
    <d v="2021-11-17T00:00:00"/>
    <m/>
    <m/>
    <s v="-"/>
  </r>
  <r>
    <s v="Rest"/>
    <n v="3.8"/>
    <d v="2021-11-17T00:00:00"/>
    <s v="Rest"/>
    <x v="258"/>
    <s v="Qualitätssicherung"/>
    <s v="Sensorik"/>
    <s v="-"/>
    <n v="46"/>
    <s v="Produkte"/>
    <s v="BUs"/>
    <s v="Symptome"/>
    <s v="0"/>
    <s v="Labor"/>
    <s v="-"/>
    <n v="74"/>
    <s v="Labor"/>
    <s v="-"/>
    <n v="3.8"/>
    <n v="74"/>
    <d v="2021-11-17T00:00:00"/>
    <m/>
    <m/>
    <s v="-"/>
  </r>
  <r>
    <s v="BU3"/>
    <n v="25"/>
    <d v="2021-11-17T00:00:00"/>
    <s v="Rest"/>
    <x v="131"/>
    <s v="keinen Verwendungszweck"/>
    <s v="Wurstschlaufe"/>
    <s v="-"/>
    <n v="46"/>
    <s v="Produkte"/>
    <s v="BUs"/>
    <s v="Symptome"/>
    <s v="0"/>
    <s v="WVP"/>
    <s v="Reste Zipfel"/>
    <n v="61"/>
    <s v="WVP"/>
    <s v="Reste Zipfel"/>
    <n v="25"/>
    <n v="61"/>
    <d v="2021-11-17T00:00:00"/>
    <s v="Wurstschlaufe"/>
    <m/>
    <s v="Reste Zipfel"/>
  </r>
  <r>
    <s v="BU3"/>
    <n v="68"/>
    <d v="2021-11-17T00:00:00"/>
    <s v="-"/>
    <x v="23"/>
    <s v="Linienbezogen"/>
    <s v="Maschinenabfall"/>
    <s v="-"/>
    <n v="46"/>
    <s v="Produkte"/>
    <s v="BUs"/>
    <s v="Symptome"/>
    <s v="0"/>
    <s v="L9"/>
    <s v="Maschinenabfall"/>
    <n v="30"/>
    <s v="L9"/>
    <s v="Maschinenabfall"/>
    <n v="68"/>
    <n v="30"/>
    <d v="2021-11-17T00:00:00"/>
    <m/>
    <m/>
    <s v="Maschinenabfall"/>
  </r>
  <r>
    <s v="BU3"/>
    <n v="132"/>
    <d v="2021-11-18T00:00:00"/>
    <s v="-"/>
    <x v="23"/>
    <s v="Linienbezogen"/>
    <s v="Maschinenabfall"/>
    <s v="-"/>
    <n v="46"/>
    <s v="Produkte"/>
    <s v="BUs"/>
    <s v="Symptome"/>
    <s v="0"/>
    <s v="L9"/>
    <s v="Maschinenabfall"/>
    <n v="30"/>
    <s v="L9"/>
    <s v="Maschinenabfall"/>
    <n v="132"/>
    <n v="30"/>
    <d v="2021-11-18T00:00:00"/>
    <m/>
    <m/>
    <s v="Maschinenabfall"/>
  </r>
  <r>
    <s v="BU1"/>
    <n v="40"/>
    <d v="2021-11-18T00:00:00"/>
    <s v="Rest"/>
    <x v="258"/>
    <s v="Linienbezogen"/>
    <s v="Darm geplatzt"/>
    <s v="-"/>
    <n v="46"/>
    <s v="Produkte"/>
    <s v="BUs"/>
    <s v="Symptome"/>
    <s v="0"/>
    <n v="3010"/>
    <s v="-"/>
    <n v="34"/>
    <n v="3010"/>
    <s v="-"/>
    <n v="40"/>
    <n v="34"/>
    <d v="2021-11-18T00:00:00"/>
    <m/>
    <m/>
    <s v="-"/>
  </r>
  <r>
    <s v="BU1"/>
    <n v="344"/>
    <d v="2021-11-18T00:00:00"/>
    <s v="Rest"/>
    <x v="258"/>
    <s v="Linienbezogen"/>
    <s v="Reinigung"/>
    <s v="-"/>
    <n v="46"/>
    <s v="Produkte"/>
    <s v="BUs"/>
    <s v="Symptome"/>
    <s v="0"/>
    <s v="BU1"/>
    <s v="-"/>
    <n v="10"/>
    <s v="BU1"/>
    <s v="-"/>
    <n v="344"/>
    <n v="10"/>
    <d v="2021-11-18T00:00:00"/>
    <m/>
    <m/>
    <s v="-"/>
  </r>
  <r>
    <s v="BU1"/>
    <n v="15"/>
    <d v="2021-11-18T00:00:00"/>
    <s v="-"/>
    <x v="23"/>
    <s v="Linienbezogen"/>
    <s v="Maschinenabfall"/>
    <s v="-"/>
    <n v="46"/>
    <s v="Produkte"/>
    <s v="BUs"/>
    <s v="Symptome"/>
    <s v="0"/>
    <s v="BU1"/>
    <s v="Maschinenabfall"/>
    <n v="30"/>
    <s v="BU1"/>
    <s v="Maschinenabfall"/>
    <n v="15"/>
    <n v="30"/>
    <d v="2021-11-18T00:00:00"/>
    <m/>
    <m/>
    <s v="Maschinenabfall"/>
  </r>
  <r>
    <s v="BU3"/>
    <n v="40"/>
    <d v="2021-11-18T00:00:00"/>
    <s v="Offen ungeschält ABS"/>
    <x v="123"/>
    <s v="Linienbezogen"/>
    <s v="Reste von Produktion"/>
    <s v="-"/>
    <n v="46"/>
    <s v="Produkte"/>
    <s v="BUs"/>
    <s v="Symptome"/>
    <n v="4.0000000000000001E-3"/>
    <s v="Spezialitäten"/>
    <n v="29501017"/>
    <n v="30"/>
    <s v="Spezialitäten"/>
    <n v="29501017"/>
    <n v="40"/>
    <n v="30"/>
    <d v="2021-11-18T00:00:00"/>
    <s v="Reste von Produktion"/>
    <m/>
    <s v="ABS Pfeffer-Bruch"/>
  </r>
  <r>
    <s v="BU4"/>
    <n v="50"/>
    <d v="2021-11-18T00:00:00"/>
    <s v="-"/>
    <x v="23"/>
    <s v="Linienbezogen"/>
    <s v="Maschinenabfall"/>
    <s v="-"/>
    <n v="46"/>
    <s v="Produkte"/>
    <s v="BUs"/>
    <s v="Symptome"/>
    <s v="0"/>
    <s v="BU4"/>
    <s v="Maschinenabfall"/>
    <n v="30"/>
    <s v="BU4"/>
    <s v="Maschinenabfall"/>
    <n v="50"/>
    <n v="30"/>
    <d v="2021-11-18T00:00:00"/>
    <m/>
    <m/>
    <s v="Maschinenabfall"/>
  </r>
  <r>
    <s v="BU2"/>
    <n v="28"/>
    <d v="2021-11-18T00:00:00"/>
    <s v="Rest"/>
    <x v="258"/>
    <s v="keinen Verwendungszweck"/>
    <s v="keinen Verwendungszweck"/>
    <s v="-"/>
    <n v="46"/>
    <s v="Produkte"/>
    <s v="BUs"/>
    <s v="Symptome"/>
    <s v="0"/>
    <s v="BU2"/>
    <s v="-"/>
    <n v="61"/>
    <s v="BU2"/>
    <s v="-"/>
    <n v="28"/>
    <n v="61"/>
    <d v="2021-11-18T00:00:00"/>
    <m/>
    <m/>
    <s v="-"/>
  </r>
  <r>
    <s v="BU2"/>
    <n v="51"/>
    <d v="2021-11-18T00:00:00"/>
    <s v="-"/>
    <x v="23"/>
    <s v="Linienbezogen"/>
    <s v="Maschinenabfall"/>
    <s v="-"/>
    <n v="46"/>
    <s v="Produkte"/>
    <s v="BUs"/>
    <s v="Symptome"/>
    <s v="0"/>
    <s v="BU2"/>
    <s v="Maschinenabfall"/>
    <n v="30"/>
    <s v="BU2"/>
    <s v="Maschinenabfall"/>
    <n v="51"/>
    <n v="30"/>
    <d v="2021-11-18T00:00:00"/>
    <m/>
    <m/>
    <s v="Maschinenabfall"/>
  </r>
  <r>
    <s v="BU1"/>
    <n v="20"/>
    <d v="2021-11-18T00:00:00"/>
    <s v="-"/>
    <x v="338"/>
    <s v="Qualitätsprobleme"/>
    <s v="Verformung"/>
    <s v="-"/>
    <n v="46"/>
    <s v="Produkte"/>
    <s v="BUs"/>
    <s v="Symptome"/>
    <s v="0"/>
    <s v="BU1"/>
    <n v="29500003"/>
    <n v="52"/>
    <s v="BU1"/>
    <n v="29500003"/>
    <n v="20"/>
    <n v="52"/>
    <d v="2021-11-18T00:00:00"/>
    <m/>
    <m/>
    <n v="29500003"/>
  </r>
  <r>
    <s v="BU4"/>
    <n v="66"/>
    <d v="2021-11-18T00:00:00"/>
    <s v="Offen ungeschält ABS"/>
    <x v="149"/>
    <s v="keinen Verwendungszweck"/>
    <s v="keinen Verwendungszweck"/>
    <s v="-"/>
    <n v="46"/>
    <s v="Produkte"/>
    <s v="BUs"/>
    <s v="Symptome"/>
    <n v="0.66"/>
    <s v="BU4"/>
    <n v="29500885"/>
    <n v="61"/>
    <s v="BU4"/>
    <n v="29500885"/>
    <n v="66"/>
    <n v="61"/>
    <d v="2021-11-18T00:00:00"/>
    <m/>
    <m/>
    <s v="ABS HEUBL"/>
  </r>
  <r>
    <s v="BU4"/>
    <n v="139"/>
    <d v="2021-11-18T00:00:00"/>
    <s v="Offen ungeschält ABS"/>
    <x v="104"/>
    <s v="keinen Verwendungszweck"/>
    <s v="keinen Verwendungszweck"/>
    <s v="-"/>
    <n v="46"/>
    <s v="Produkte"/>
    <s v="BUs"/>
    <s v="Symptome"/>
    <n v="1.3900000000000001"/>
    <s v="BU4"/>
    <n v="29500910"/>
    <n v="61"/>
    <s v="BU4"/>
    <n v="29500910"/>
    <n v="139"/>
    <n v="61"/>
    <d v="2021-11-18T00:00:00"/>
    <m/>
    <m/>
    <s v="ABS Unser Blütenkäse"/>
  </r>
  <r>
    <s v="BU4"/>
    <n v="20"/>
    <d v="2021-11-18T00:00:00"/>
    <s v="Offen ungeschält ABS"/>
    <x v="72"/>
    <s v="keinen Verwendungszweck"/>
    <s v="keinen Verwendungszweck"/>
    <s v="-"/>
    <n v="46"/>
    <s v="Produkte"/>
    <s v="BUs"/>
    <s v="Symptome"/>
    <n v="2E-3"/>
    <s v="BU4"/>
    <n v="29501039"/>
    <n v="61"/>
    <s v="BU4"/>
    <n v="29501039"/>
    <n v="20"/>
    <n v="61"/>
    <d v="2021-11-18T00:00:00"/>
    <m/>
    <m/>
    <s v="ABS OLD-AMSTERDAM"/>
  </r>
  <r>
    <s v="Rest"/>
    <n v="3"/>
    <d v="2021-11-18T00:00:00"/>
    <s v="Rest"/>
    <x v="258"/>
    <s v="Qualitätssicherung"/>
    <s v="Muster"/>
    <s v="-"/>
    <n v="46"/>
    <s v="Produkte"/>
    <s v="BUs"/>
    <s v="Symptome"/>
    <s v="0"/>
    <s v="QM"/>
    <s v="-"/>
    <n v="72"/>
    <s v="QM"/>
    <s v="-"/>
    <n v="3"/>
    <n v="72"/>
    <d v="2021-11-18T00:00:00"/>
    <m/>
    <m/>
    <s v="-"/>
  </r>
  <r>
    <s v="BU1"/>
    <n v="34"/>
    <d v="2021-11-18T00:00:00"/>
    <s v="Vorschmelz"/>
    <x v="45"/>
    <s v="Rest"/>
    <s v="geschälte Rinde"/>
    <s v="-"/>
    <n v="46"/>
    <s v="Produkte"/>
    <s v="BUs"/>
    <s v="Symptome"/>
    <n v="0.34"/>
    <s v="RWV"/>
    <n v="29500917"/>
    <n v="60"/>
    <s v="RWV"/>
    <n v="29500917"/>
    <n v="34"/>
    <n v="60"/>
    <d v="2021-11-18T00:00:00"/>
    <m/>
    <m/>
    <s v="VOS-ABS ENTSORGUNG"/>
  </r>
  <r>
    <s v="Rest"/>
    <n v="16"/>
    <d v="2021-11-18T00:00:00"/>
    <s v="Rest"/>
    <x v="258"/>
    <s v="Qualitätssicherung"/>
    <s v="Sensorik"/>
    <s v="-"/>
    <n v="46"/>
    <s v="Produkte"/>
    <s v="BUs"/>
    <s v="Symptome"/>
    <s v="0"/>
    <s v="QM"/>
    <s v="-"/>
    <n v="74"/>
    <s v="QM"/>
    <s v="-"/>
    <n v="16"/>
    <n v="74"/>
    <d v="2021-11-18T00:00:00"/>
    <m/>
    <m/>
    <s v="-"/>
  </r>
  <r>
    <s v="BU3"/>
    <n v="25"/>
    <d v="2021-11-18T00:00:00"/>
    <s v="Rest"/>
    <x v="131"/>
    <s v="keinen Verwendungszweck"/>
    <s v="Wurstschlaufe"/>
    <s v="-"/>
    <n v="46"/>
    <s v="Produkte"/>
    <s v="BUs"/>
    <s v="Symptome"/>
    <s v="0"/>
    <s v="WVP"/>
    <s v="Reste Zipfel"/>
    <n v="61"/>
    <s v="WVP"/>
    <s v="Reste Zipfel"/>
    <n v="25"/>
    <n v="61"/>
    <d v="2021-11-18T00:00:00"/>
    <s v="Wurstschlaufe"/>
    <m/>
    <s v="Reste Zipfel"/>
  </r>
  <r>
    <s v="Rest"/>
    <n v="2.8"/>
    <d v="2021-11-18T00:00:00"/>
    <s v="Rest"/>
    <x v="258"/>
    <s v="Qualitätssicherung"/>
    <s v="Sensorik"/>
    <s v="-"/>
    <n v="46"/>
    <s v="Produkte"/>
    <s v="BUs"/>
    <s v="Symptome"/>
    <s v="0"/>
    <s v="Labor"/>
    <s v="-"/>
    <n v="74"/>
    <s v="Labor"/>
    <s v="-"/>
    <n v="2.8"/>
    <n v="74"/>
    <d v="2021-11-18T00:00:00"/>
    <m/>
    <m/>
    <s v="-"/>
  </r>
  <r>
    <s v="BU1"/>
    <n v="34"/>
    <d v="2021-11-19T00:00:00"/>
    <s v="Vorschmelz"/>
    <x v="45"/>
    <s v="Rest"/>
    <s v="geschälte Rinde"/>
    <s v="-"/>
    <n v="46"/>
    <s v="Produkte"/>
    <s v="BUs"/>
    <s v="Symptome"/>
    <n v="0.34"/>
    <s v="RWV"/>
    <n v="29500917"/>
    <n v="60"/>
    <s v="RWV"/>
    <n v="29500917"/>
    <n v="34"/>
    <n v="60"/>
    <d v="2021-11-19T00:00:00"/>
    <m/>
    <m/>
    <s v="VOS-ABS ENTSORGUNG"/>
  </r>
  <r>
    <s v="Rest"/>
    <n v="30"/>
    <d v="2021-11-19T00:00:00"/>
    <s v="Rest"/>
    <x v="258"/>
    <s v="Qualitätssicherung"/>
    <s v="Einwaage"/>
    <s v="-"/>
    <n v="46"/>
    <s v="Produkte"/>
    <s v="BUs"/>
    <s v="Symptome"/>
    <s v="0"/>
    <s v="Labor"/>
    <s v="-"/>
    <n v="71"/>
    <s v="Labor"/>
    <s v="-"/>
    <n v="30"/>
    <n v="71"/>
    <d v="2021-11-19T00:00:00"/>
    <m/>
    <m/>
    <s v="-"/>
  </r>
  <r>
    <s v="Rest"/>
    <n v="640"/>
    <d v="2021-11-19T00:00:00"/>
    <s v="-"/>
    <x v="332"/>
    <s v="Schimmel"/>
    <s v="MHD abgelaufen"/>
    <s v="-"/>
    <n v="46"/>
    <s v="Produkte"/>
    <s v="BUs"/>
    <s v="Symptome"/>
    <s v="0"/>
    <s v="Rest"/>
    <n v="57000633"/>
    <n v="11"/>
    <s v="Rest"/>
    <n v="57000633"/>
    <n v="640"/>
    <n v="11"/>
    <d v="2021-11-19T00:00:00"/>
    <m/>
    <m/>
    <s v="Cheddar Paste 10kg rot"/>
  </r>
  <r>
    <s v="BU3"/>
    <n v="32"/>
    <d v="2021-11-22T00:00:00"/>
    <s v="Offen ungeschält VOS"/>
    <x v="246"/>
    <s v="Schimmel"/>
    <s v="Schimmel"/>
    <s v="-"/>
    <n v="47"/>
    <s v="Produkte"/>
    <s v="BUs"/>
    <s v="Symptome"/>
    <n v="16"/>
    <s v="BU3"/>
    <n v="29500606"/>
    <n v="12"/>
    <s v="BU3"/>
    <n v="29500606"/>
    <n v="32"/>
    <n v="12"/>
    <d v="2021-11-22T00:00:00"/>
    <m/>
    <m/>
    <s v="VOS Würste Jalapeno nat"/>
  </r>
  <r>
    <s v="BU3"/>
    <n v="13"/>
    <d v="2021-11-22T00:00:00"/>
    <s v="Offen ungeschält VOS"/>
    <x v="246"/>
    <s v="Schimmel"/>
    <s v="Schimmel"/>
    <s v="-"/>
    <n v="47"/>
    <s v="Produkte"/>
    <s v="BUs"/>
    <s v="Symptome"/>
    <n v="6.5"/>
    <s v="BU3"/>
    <n v="29500606"/>
    <n v="12"/>
    <s v="BU3"/>
    <n v="29500606"/>
    <n v="13"/>
    <n v="12"/>
    <d v="2021-11-22T00:00:00"/>
    <m/>
    <m/>
    <s v="VOS Würste Jalapeno nat"/>
  </r>
  <r>
    <s v="BU3"/>
    <n v="26"/>
    <d v="2021-11-22T00:00:00"/>
    <s v="Offen ungeschält VOS"/>
    <x v="199"/>
    <s v="Schimmel"/>
    <s v="Schimmel"/>
    <s v="-"/>
    <n v="47"/>
    <s v="Produkte"/>
    <s v="BUs"/>
    <s v="Symptome"/>
    <n v="13"/>
    <s v="BU3"/>
    <n v="29500620"/>
    <n v="12"/>
    <s v="BU3"/>
    <n v="29500620"/>
    <n v="26"/>
    <n v="12"/>
    <d v="2021-11-22T00:00:00"/>
    <m/>
    <m/>
    <s v="VOS GRW Gartenkräuter 4"/>
  </r>
  <r>
    <s v="BU4"/>
    <n v="20"/>
    <d v="2021-11-22T00:00:00"/>
    <s v="Offen ungeschält ABS"/>
    <x v="59"/>
    <s v="keinen Verwendungszweck"/>
    <s v="keinen Verwendungszweck"/>
    <s v="-"/>
    <n v="47"/>
    <s v="Produkte"/>
    <s v="BUs"/>
    <s v="Symptome"/>
    <n v="30"/>
    <s v="BU4"/>
    <n v="29500886"/>
    <n v="61"/>
    <s v="BU4"/>
    <n v="29500886"/>
    <n v="20"/>
    <n v="61"/>
    <d v="2021-11-22T00:00:00"/>
    <m/>
    <m/>
    <s v="ABS MEDI-KRÄUK"/>
  </r>
  <r>
    <s v="BU4"/>
    <n v="20"/>
    <d v="2021-11-22T00:00:00"/>
    <s v="Offen ungeschält ABS"/>
    <x v="104"/>
    <s v="keinen Verwendungszweck"/>
    <s v="keinen Verwendungszweck"/>
    <s v="-"/>
    <n v="47"/>
    <s v="Produkte"/>
    <s v="BUs"/>
    <s v="Symptome"/>
    <n v="0.2"/>
    <s v="BU4"/>
    <n v="29500910"/>
    <n v="61"/>
    <s v="BU4"/>
    <n v="29500910"/>
    <n v="20"/>
    <n v="61"/>
    <d v="2021-11-22T00:00:00"/>
    <m/>
    <m/>
    <s v="ABS Unser Blütenkäse"/>
  </r>
  <r>
    <s v="BU4"/>
    <n v="12"/>
    <d v="2021-11-22T00:00:00"/>
    <s v="Offen ungeschält ABS"/>
    <x v="112"/>
    <s v="keinen Verwendungszweck"/>
    <s v="keinen Verwendungszweck"/>
    <s v="-"/>
    <n v="47"/>
    <s v="Produkte"/>
    <s v="BUs"/>
    <s v="Symptome"/>
    <n v="18"/>
    <s v="BU4"/>
    <n v="29500952"/>
    <n v="61"/>
    <s v="BU4"/>
    <n v="29500952"/>
    <n v="12"/>
    <n v="61"/>
    <d v="2021-11-22T00:00:00"/>
    <m/>
    <m/>
    <s v="ABS GRÜN-PESTO"/>
  </r>
  <r>
    <s v="BU4"/>
    <n v="7"/>
    <d v="2021-11-22T00:00:00"/>
    <s v="Offen ungeschält ABS"/>
    <x v="122"/>
    <s v="keinen Verwendungszweck"/>
    <s v="keinen Verwendungszweck"/>
    <s v="-"/>
    <n v="47"/>
    <s v="Produkte"/>
    <s v="BUs"/>
    <s v="Symptome"/>
    <n v="7.0000000000000007E-2"/>
    <s v="BU4"/>
    <n v="29500957"/>
    <n v="61"/>
    <s v="BU4"/>
    <n v="29500957"/>
    <n v="7"/>
    <n v="61"/>
    <d v="2021-11-22T00:00:00"/>
    <m/>
    <m/>
    <s v="ABS Crémeux"/>
  </r>
  <r>
    <s v="BU4"/>
    <n v="14"/>
    <d v="2021-11-22T00:00:00"/>
    <s v="Offen ungeschält ABS"/>
    <x v="72"/>
    <s v="keinen Verwendungszweck"/>
    <s v="keinen Verwendungszweck"/>
    <s v="-"/>
    <n v="47"/>
    <s v="Produkte"/>
    <s v="BUs"/>
    <s v="Symptome"/>
    <n v="1.4E-3"/>
    <s v="BU4"/>
    <n v="29501039"/>
    <n v="61"/>
    <s v="BU4"/>
    <n v="29501039"/>
    <n v="14"/>
    <n v="61"/>
    <d v="2021-11-22T00:00:00"/>
    <m/>
    <m/>
    <s v="ABS OLD-AMSTERDAM"/>
  </r>
  <r>
    <s v="BU4"/>
    <n v="9"/>
    <d v="2021-11-22T00:00:00"/>
    <s v="Offen ungeschält ABS"/>
    <x v="72"/>
    <s v="keinen Verwendungszweck"/>
    <s v="keinen Verwendungszweck"/>
    <s v="-"/>
    <n v="47"/>
    <s v="Produkte"/>
    <s v="BUs"/>
    <s v="Symptome"/>
    <n v="9.0000000000000008E-4"/>
    <s v="BU4"/>
    <n v="29501039"/>
    <n v="61"/>
    <s v="BU4"/>
    <n v="29501039"/>
    <n v="9"/>
    <n v="61"/>
    <d v="2021-11-22T00:00:00"/>
    <m/>
    <m/>
    <s v="ABS OLD-AMSTERDAM"/>
  </r>
  <r>
    <s v="BU3"/>
    <n v="90"/>
    <d v="2021-11-22T00:00:00"/>
    <s v="Offen ungeschält VOS"/>
    <x v="33"/>
    <s v="Schimmel"/>
    <s v="Schimmel"/>
    <s v="-"/>
    <n v="47"/>
    <s v="Produkte"/>
    <s v="BUs"/>
    <s v="Symptome"/>
    <n v="45"/>
    <s v="BU3"/>
    <n v="29501055"/>
    <n v="12"/>
    <s v="BU3"/>
    <n v="29501055"/>
    <n v="90"/>
    <n v="12"/>
    <d v="2021-11-22T00:00:00"/>
    <m/>
    <m/>
    <s v="VOS RW BUN-PF"/>
  </r>
  <r>
    <s v="Verkauf"/>
    <n v="40"/>
    <d v="2021-11-22T00:00:00"/>
    <s v="Offen Zipfel"/>
    <x v="160"/>
    <s v="Schimmel"/>
    <s v="Schimmel"/>
    <s v="-"/>
    <n v="47"/>
    <s v="Produkte"/>
    <s v="BUs"/>
    <s v="Symptome"/>
    <n v="20"/>
    <s v="Verkauf"/>
    <n v="29501074"/>
    <n v="12"/>
    <s v="Verkauf"/>
    <n v="29501074"/>
    <n v="40"/>
    <n v="12"/>
    <d v="2021-11-22T00:00:00"/>
    <m/>
    <m/>
    <s v="VOS GRW-KRÄU-ZIPFEL"/>
  </r>
  <r>
    <s v="BU3"/>
    <n v="39"/>
    <d v="2021-11-22T00:00:00"/>
    <s v="Offen Endstücke"/>
    <x v="161"/>
    <s v="Schimmel"/>
    <s v="Schimmel"/>
    <s v="-"/>
    <n v="47"/>
    <s v="Produkte"/>
    <s v="BUs"/>
    <s v="Symptome"/>
    <n v="19.5"/>
    <s v="BU3"/>
    <n v="29501077"/>
    <n v="12"/>
    <s v="BU3"/>
    <n v="29501077"/>
    <n v="39"/>
    <n v="12"/>
    <d v="2021-11-22T00:00:00"/>
    <m/>
    <m/>
    <s v="VOS GRW-KRÄU-ENDSTÜCK"/>
  </r>
  <r>
    <s v="BU3"/>
    <n v="22"/>
    <d v="2021-11-22T00:00:00"/>
    <s v="Offen Endstücke"/>
    <x v="161"/>
    <s v="Schimmel"/>
    <s v="Schimmel"/>
    <s v="-"/>
    <n v="47"/>
    <s v="Produkte"/>
    <s v="BUs"/>
    <s v="Symptome"/>
    <n v="11"/>
    <s v="BU3"/>
    <n v="29501077"/>
    <n v="12"/>
    <s v="BU3"/>
    <n v="29501077"/>
    <n v="22"/>
    <n v="12"/>
    <d v="2021-11-22T00:00:00"/>
    <m/>
    <m/>
    <s v="VOS GRW-KRÄU-ENDSTÜCK"/>
  </r>
  <r>
    <s v="BU3"/>
    <n v="26"/>
    <d v="2021-11-22T00:00:00"/>
    <s v="Offen Endstücke"/>
    <x v="161"/>
    <s v="Schimmel"/>
    <s v="Schimmel"/>
    <s v="-"/>
    <n v="47"/>
    <s v="Produkte"/>
    <s v="BUs"/>
    <s v="Symptome"/>
    <n v="13"/>
    <s v="BU3"/>
    <n v="29501077"/>
    <n v="12"/>
    <s v="BU3"/>
    <n v="29501077"/>
    <n v="26"/>
    <n v="12"/>
    <d v="2021-11-22T00:00:00"/>
    <m/>
    <m/>
    <s v="VOS GRW-KRÄU-ENDSTÜCK"/>
  </r>
  <r>
    <s v="BU3"/>
    <n v="23"/>
    <d v="2021-11-22T00:00:00"/>
    <s v="Offen Endstücke"/>
    <x v="161"/>
    <s v="Schimmel"/>
    <s v="Schimmel"/>
    <s v="-"/>
    <n v="47"/>
    <s v="Produkte"/>
    <s v="BUs"/>
    <s v="Symptome"/>
    <n v="11.5"/>
    <s v="BU3"/>
    <n v="29501077"/>
    <n v="12"/>
    <s v="BU3"/>
    <n v="29501077"/>
    <n v="23"/>
    <n v="12"/>
    <d v="2021-11-22T00:00:00"/>
    <m/>
    <m/>
    <s v="VOS GRW-KRÄU-ENDSTÜCK"/>
  </r>
  <r>
    <s v="Verkauf"/>
    <n v="46"/>
    <d v="2021-11-22T00:00:00"/>
    <s v="Offen Zipfel"/>
    <x v="309"/>
    <s v="Schimmel"/>
    <s v="Schimmel"/>
    <s v="-"/>
    <n v="47"/>
    <s v="Produkte"/>
    <s v="BUs"/>
    <s v="Symptome"/>
    <n v="23"/>
    <s v="Verkauf"/>
    <n v="29501080"/>
    <n v="12"/>
    <s v="Verkauf"/>
    <n v="29501080"/>
    <n v="46"/>
    <n v="12"/>
    <d v="2021-11-22T00:00:00"/>
    <m/>
    <m/>
    <s v="VOS RW-JALA-NAT ZIPFEL"/>
  </r>
  <r>
    <s v="Verkauf"/>
    <n v="54"/>
    <d v="2021-11-22T00:00:00"/>
    <s v="Offen Zipfel"/>
    <x v="309"/>
    <s v="Schimmel"/>
    <s v="Schimmel"/>
    <s v="-"/>
    <n v="47"/>
    <s v="Produkte"/>
    <s v="BUs"/>
    <s v="Symptome"/>
    <n v="27"/>
    <s v="Verkauf"/>
    <n v="29501080"/>
    <n v="12"/>
    <s v="Verkauf"/>
    <n v="29501080"/>
    <n v="54"/>
    <n v="12"/>
    <d v="2021-11-22T00:00:00"/>
    <m/>
    <m/>
    <s v="VOS RW-JALA-NAT ZIPFEL"/>
  </r>
  <r>
    <s v="Verkauf"/>
    <n v="18"/>
    <d v="2021-11-22T00:00:00"/>
    <s v="Offen Endstücke"/>
    <x v="235"/>
    <s v="Schimmel"/>
    <s v="Schimmel"/>
    <s v="-"/>
    <n v="47"/>
    <s v="Produkte"/>
    <s v="BUs"/>
    <s v="Symptome"/>
    <n v="9"/>
    <s v="Verkauf"/>
    <n v="29501081"/>
    <n v="12"/>
    <s v="Verkauf"/>
    <n v="29501081"/>
    <n v="18"/>
    <n v="12"/>
    <d v="2021-11-22T00:00:00"/>
    <m/>
    <m/>
    <s v="VOS RW-JALA-NAT ENDSTÜC"/>
  </r>
  <r>
    <s v="Verkauf"/>
    <n v="28"/>
    <d v="2021-11-22T00:00:00"/>
    <s v="Offen Endstücke"/>
    <x v="235"/>
    <s v="Schimmel"/>
    <s v="Schimmel"/>
    <s v="-"/>
    <n v="47"/>
    <s v="Produkte"/>
    <s v="BUs"/>
    <s v="Symptome"/>
    <n v="14"/>
    <s v="Verkauf"/>
    <n v="29501081"/>
    <n v="12"/>
    <s v="Verkauf"/>
    <n v="29501081"/>
    <n v="28"/>
    <n v="12"/>
    <d v="2021-11-22T00:00:00"/>
    <m/>
    <m/>
    <s v="VOS RW-JALA-NAT ENDSTÜC"/>
  </r>
  <r>
    <s v="Verkauf"/>
    <n v="24"/>
    <d v="2021-11-22T00:00:00"/>
    <s v="Offen Endstücke"/>
    <x v="235"/>
    <s v="Schimmel"/>
    <s v="Schimmel"/>
    <s v="-"/>
    <n v="47"/>
    <s v="Produkte"/>
    <s v="BUs"/>
    <s v="Symptome"/>
    <n v="12"/>
    <s v="Verkauf"/>
    <n v="29501081"/>
    <n v="12"/>
    <s v="Verkauf"/>
    <n v="29501081"/>
    <n v="24"/>
    <n v="12"/>
    <d v="2021-11-22T00:00:00"/>
    <m/>
    <m/>
    <s v="VOS RW-JALA-NAT ENDSTÜC"/>
  </r>
  <r>
    <s v="BU3"/>
    <n v="8"/>
    <d v="2021-11-22T00:00:00"/>
    <s v="-"/>
    <x v="339"/>
    <s v="Schimmel"/>
    <s v="Schimmel"/>
    <s v="-"/>
    <n v="47"/>
    <s v="Produkte"/>
    <s v="BUs"/>
    <s v="Symptome"/>
    <s v="0"/>
    <s v="BU3"/>
    <n v="29501118"/>
    <n v="12"/>
    <s v="BU3"/>
    <n v="29501118"/>
    <n v="8"/>
    <n v="12"/>
    <d v="2021-11-22T00:00:00"/>
    <m/>
    <m/>
    <s v="VOS SKZ PFEFF"/>
  </r>
  <r>
    <s v="BU3"/>
    <n v="20"/>
    <d v="2021-11-22T00:00:00"/>
    <s v="-"/>
    <x v="339"/>
    <s v="Schimmel"/>
    <s v="Schimmel"/>
    <s v="-"/>
    <n v="47"/>
    <s v="Produkte"/>
    <s v="BUs"/>
    <s v="Symptome"/>
    <s v="0"/>
    <s v="BU3"/>
    <n v="29501118"/>
    <n v="12"/>
    <s v="BU3"/>
    <n v="29501118"/>
    <n v="20"/>
    <n v="12"/>
    <d v="2021-11-22T00:00:00"/>
    <m/>
    <m/>
    <s v="VOS SKZ PFEFF"/>
  </r>
  <r>
    <s v="BU3"/>
    <n v="42"/>
    <d v="2021-11-22T00:00:00"/>
    <s v="Sammelnr. ungeschält VS"/>
    <x v="145"/>
    <s v="Schimmel"/>
    <s v="Schimmel"/>
    <s v="-"/>
    <n v="47"/>
    <s v="Produkte"/>
    <s v="BUs"/>
    <s v="Symptome"/>
    <n v="41.559000000000005"/>
    <s v="BU3"/>
    <n v="29600009"/>
    <n v="12"/>
    <s v="BU3"/>
    <n v="29600009"/>
    <n v="42"/>
    <n v="12"/>
    <d v="2021-11-22T00:00:00"/>
    <m/>
    <m/>
    <s v="VS GRS Natur OGT"/>
  </r>
  <r>
    <s v="BU4"/>
    <n v="26"/>
    <d v="2021-11-22T00:00:00"/>
    <s v="-"/>
    <x v="330"/>
    <s v="keinen Verwendungszweck"/>
    <s v="keinen Verwendungszweck"/>
    <s v="-"/>
    <n v="47"/>
    <s v="Produkte"/>
    <s v="BUs"/>
    <s v="Symptome"/>
    <s v="0"/>
    <s v="BU4"/>
    <n v="47001071"/>
    <n v="61"/>
    <s v="BU4"/>
    <n v="47001071"/>
    <n v="26"/>
    <n v="61"/>
    <d v="2021-11-22T00:00:00"/>
    <m/>
    <m/>
    <s v="SKST ORANG-PFEFF 80G"/>
  </r>
  <r>
    <s v="BU4"/>
    <n v="8"/>
    <d v="2021-11-22T00:00:00"/>
    <s v="-"/>
    <x v="330"/>
    <s v="keinen Verwendungszweck"/>
    <s v="keinen Verwendungszweck"/>
    <s v="-"/>
    <n v="47"/>
    <s v="Produkte"/>
    <s v="BUs"/>
    <s v="Symptome"/>
    <s v="0"/>
    <s v="BU4"/>
    <n v="47001071"/>
    <n v="61"/>
    <s v="BU4"/>
    <n v="47001071"/>
    <n v="8"/>
    <n v="61"/>
    <d v="2021-11-22T00:00:00"/>
    <m/>
    <m/>
    <s v="SKST ORANG-PFEFF 80G"/>
  </r>
  <r>
    <s v="BU3"/>
    <n v="190"/>
    <d v="2021-11-22T00:00:00"/>
    <s v="Vakuumierter VOS ungeschält"/>
    <x v="75"/>
    <s v="Schimmel"/>
    <s v="Schimmel"/>
    <s v="-"/>
    <n v="47"/>
    <s v="Produkte"/>
    <s v="BUs"/>
    <s v="Symptome"/>
    <n v="97.66"/>
    <s v="BU3"/>
    <n v="49500205"/>
    <n v="12"/>
    <s v="BU3"/>
    <n v="49500205"/>
    <n v="190"/>
    <n v="12"/>
    <d v="2021-11-22T00:00:00"/>
    <m/>
    <m/>
    <s v="VOS GRW-CHILI-NAT-VAKU"/>
  </r>
  <r>
    <s v="BU2"/>
    <n v="94"/>
    <d v="2021-11-22T00:00:00"/>
    <s v="-"/>
    <x v="334"/>
    <s v="Schimmel"/>
    <s v="Schimmel"/>
    <s v="-"/>
    <n v="47"/>
    <s v="Produkte"/>
    <s v="BUs"/>
    <s v="Symptome"/>
    <s v="0"/>
    <s v="BU2"/>
    <n v="59500029"/>
    <n v="12"/>
    <s v="BU2"/>
    <n v="59500029"/>
    <n v="94"/>
    <n v="12"/>
    <d v="2021-11-22T00:00:00"/>
    <m/>
    <m/>
    <s v="Abschnitte Gouda 48% VL"/>
  </r>
  <r>
    <s v="BU2"/>
    <n v="22"/>
    <d v="2021-11-22T00:00:00"/>
    <s v="-"/>
    <x v="334"/>
    <s v="Schimmel"/>
    <s v="Schimmel"/>
    <s v="-"/>
    <n v="47"/>
    <s v="Produkte"/>
    <s v="BUs"/>
    <s v="Symptome"/>
    <s v="0"/>
    <s v="BU2"/>
    <n v="59500029"/>
    <n v="12"/>
    <s v="BU2"/>
    <n v="59500029"/>
    <n v="22"/>
    <n v="12"/>
    <d v="2021-11-22T00:00:00"/>
    <m/>
    <m/>
    <s v="Abschnitte Gouda 48% VL"/>
  </r>
  <r>
    <s v="Rest"/>
    <n v="6.8"/>
    <d v="2021-11-19T00:00:00"/>
    <s v="Rest"/>
    <x v="258"/>
    <s v="Qualitätssicherung"/>
    <s v="Sensorik"/>
    <s v="-"/>
    <n v="46"/>
    <s v="Produkte"/>
    <s v="BUs"/>
    <s v="Symptome"/>
    <s v="0"/>
    <s v="QM"/>
    <s v="-"/>
    <n v="74"/>
    <s v="QM"/>
    <s v="-"/>
    <n v="6.8"/>
    <n v="74"/>
    <d v="2021-11-19T00:00:00"/>
    <m/>
    <m/>
    <s v="-"/>
  </r>
  <r>
    <s v="Rest"/>
    <n v="70.3"/>
    <d v="2021-11-19T00:00:00"/>
    <s v="Rest"/>
    <x v="258"/>
    <s v="Qualitätssicherung"/>
    <s v="Rückstellproben"/>
    <s v="-"/>
    <n v="46"/>
    <s v="Produkte"/>
    <s v="BUs"/>
    <s v="Symptome"/>
    <s v="0"/>
    <s v="Labor"/>
    <s v="-"/>
    <n v="70"/>
    <s v="Labor"/>
    <s v="-"/>
    <n v="70.3"/>
    <n v="70"/>
    <d v="2021-11-19T00:00:00"/>
    <m/>
    <m/>
    <s v="-"/>
  </r>
  <r>
    <s v="Rest"/>
    <n v="14.4"/>
    <d v="2021-11-19T00:00:00"/>
    <s v="Rest"/>
    <x v="258"/>
    <s v="Qualitätssicherung"/>
    <s v="Rückstellproben"/>
    <s v="-"/>
    <n v="46"/>
    <s v="Produkte"/>
    <s v="BUs"/>
    <s v="Symptome"/>
    <s v="0"/>
    <s v="Labor"/>
    <s v="-"/>
    <n v="70"/>
    <s v="Labor"/>
    <s v="-"/>
    <n v="14.4"/>
    <n v="70"/>
    <d v="2021-11-19T00:00:00"/>
    <m/>
    <m/>
    <s v="-"/>
  </r>
  <r>
    <s v="BU3"/>
    <n v="8"/>
    <d v="2021-11-19T00:00:00"/>
    <s v="Rest"/>
    <x v="258"/>
    <s v="Linienbezogen"/>
    <s v="Maschinenabfall"/>
    <s v="-"/>
    <n v="46"/>
    <s v="Produkte"/>
    <s v="BUs"/>
    <s v="Symptome"/>
    <s v="0"/>
    <s v="BU3"/>
    <s v="-"/>
    <n v="30"/>
    <s v="BU3"/>
    <s v="-"/>
    <n v="8"/>
    <n v="30"/>
    <d v="2021-11-19T00:00:00"/>
    <m/>
    <m/>
    <s v="-"/>
  </r>
  <r>
    <s v="BU4"/>
    <n v="7"/>
    <d v="2021-11-19T00:00:00"/>
    <s v="-"/>
    <x v="340"/>
    <s v="Linienbezogen"/>
    <s v="Maschinenabfall"/>
    <s v="-"/>
    <n v="46"/>
    <s v="Produkte"/>
    <s v="BUs"/>
    <s v="Symptome"/>
    <s v="0"/>
    <s v="BU4"/>
    <s v="Walnus"/>
    <n v="30"/>
    <s v="BU4"/>
    <s v="Walnus"/>
    <n v="7"/>
    <n v="30"/>
    <d v="2021-11-19T00:00:00"/>
    <m/>
    <m/>
    <s v="Walnus"/>
  </r>
  <r>
    <s v="BU1"/>
    <n v="20"/>
    <d v="2021-11-19T00:00:00"/>
    <s v="Vorschmelz"/>
    <x v="45"/>
    <s v="Rest"/>
    <s v="geschälte Rinde"/>
    <s v="-"/>
    <n v="46"/>
    <s v="Produkte"/>
    <s v="BUs"/>
    <s v="Symptome"/>
    <n v="0.2"/>
    <s v="RWV"/>
    <n v="29500917"/>
    <n v="60"/>
    <s v="RWV"/>
    <n v="29500917"/>
    <n v="20"/>
    <n v="60"/>
    <d v="2021-11-19T00:00:00"/>
    <m/>
    <m/>
    <s v="VOS-ABS ENTSORGUNG"/>
  </r>
  <r>
    <s v="Rest"/>
    <n v="25.1"/>
    <d v="2021-11-19T00:00:00"/>
    <s v="Rest"/>
    <x v="258"/>
    <s v="Qualitätssicherung"/>
    <s v="Laborproben"/>
    <s v="-"/>
    <n v="46"/>
    <s v="Produkte"/>
    <s v="BUs"/>
    <s v="Symptome"/>
    <s v="0"/>
    <s v="Labor"/>
    <s v="-"/>
    <n v="73"/>
    <s v="Labor"/>
    <s v="-"/>
    <n v="25.1"/>
    <n v="73"/>
    <d v="2021-11-19T00:00:00"/>
    <m/>
    <m/>
    <s v="-"/>
  </r>
  <r>
    <s v="Rest"/>
    <n v="3.5"/>
    <d v="2021-11-19T00:00:00"/>
    <s v="Rest"/>
    <x v="258"/>
    <s v="Qualitätssicherung"/>
    <s v="Sensorik"/>
    <s v="-"/>
    <n v="46"/>
    <s v="Produkte"/>
    <s v="BUs"/>
    <s v="Symptome"/>
    <s v="0"/>
    <s v="Labor"/>
    <s v="-"/>
    <n v="74"/>
    <s v="Labor"/>
    <s v="-"/>
    <n v="3.5"/>
    <n v="74"/>
    <d v="2021-11-19T00:00:00"/>
    <m/>
    <m/>
    <s v="-"/>
  </r>
  <r>
    <s v="BU1"/>
    <n v="160"/>
    <d v="2021-11-22T00:00:00"/>
    <s v="Rest"/>
    <x v="258"/>
    <s v="Schimmel"/>
    <s v="Schimmel"/>
    <s v="-"/>
    <n v="47"/>
    <s v="Produkte"/>
    <s v="BUs"/>
    <s v="Symptome"/>
    <s v="0"/>
    <s v="BU1"/>
    <s v="-"/>
    <n v="12"/>
    <s v="BU1"/>
    <s v="-"/>
    <n v="160"/>
    <n v="12"/>
    <d v="2021-11-22T00:00:00"/>
    <m/>
    <m/>
    <s v="-"/>
  </r>
  <r>
    <s v="BU1"/>
    <n v="284"/>
    <d v="2021-11-22T00:00:00"/>
    <s v="Rest"/>
    <x v="258"/>
    <s v="Linienbezogen"/>
    <s v="Maschinenabfall"/>
    <s v="-"/>
    <n v="47"/>
    <s v="Produkte"/>
    <s v="BUs"/>
    <s v="Symptome"/>
    <s v="0"/>
    <s v="Abfüllung"/>
    <s v="-"/>
    <n v="30"/>
    <s v="Abfüllung"/>
    <s v="-"/>
    <n v="284"/>
    <n v="30"/>
    <d v="2021-11-22T00:00:00"/>
    <m/>
    <m/>
    <s v="-"/>
  </r>
  <r>
    <s v="BU3"/>
    <n v="63"/>
    <d v="2021-11-22T00:00:00"/>
    <s v="Rest"/>
    <x v="258"/>
    <s v="Linienbezogen"/>
    <s v="Maschinenabfall"/>
    <s v="-"/>
    <n v="47"/>
    <s v="Produkte"/>
    <s v="BUs"/>
    <s v="Symptome"/>
    <s v="0"/>
    <s v="BU3"/>
    <s v="-"/>
    <n v="30"/>
    <s v="BU3"/>
    <s v="-"/>
    <n v="63"/>
    <n v="30"/>
    <d v="2021-11-22T00:00:00"/>
    <m/>
    <m/>
    <s v="-"/>
  </r>
  <r>
    <s v="BU4"/>
    <n v="13"/>
    <d v="2021-11-22T00:00:00"/>
    <s v="Rest"/>
    <x v="258"/>
    <s v="Linienbezogen"/>
    <s v="Maschinenabfall"/>
    <s v="-"/>
    <n v="47"/>
    <s v="Produkte"/>
    <s v="BUs"/>
    <s v="Symptome"/>
    <s v="0"/>
    <s v="BU4"/>
    <s v="-"/>
    <n v="30"/>
    <s v="BU4"/>
    <s v="-"/>
    <n v="13"/>
    <n v="30"/>
    <d v="2021-11-22T00:00:00"/>
    <m/>
    <m/>
    <s v="-"/>
  </r>
  <r>
    <s v="BU3"/>
    <n v="45"/>
    <d v="2021-11-22T00:00:00"/>
    <s v="Rest"/>
    <x v="258"/>
    <s v="Linienbezogen"/>
    <s v="Maschinenabfall"/>
    <s v="-"/>
    <n v="47"/>
    <s v="Produkte"/>
    <s v="BUs"/>
    <s v="Symptome"/>
    <s v="0"/>
    <s v="Bu3"/>
    <s v="-"/>
    <n v="30"/>
    <s v="Bu3"/>
    <s v="-"/>
    <n v="45"/>
    <n v="30"/>
    <d v="2021-11-22T00:00:00"/>
    <m/>
    <m/>
    <s v="-"/>
  </r>
  <r>
    <s v="BU2"/>
    <n v="55"/>
    <d v="2021-11-22T00:00:00"/>
    <s v="Rest"/>
    <x v="258"/>
    <s v="Linienbezogen"/>
    <s v="Maschinenabfall"/>
    <s v="-"/>
    <n v="47"/>
    <s v="Produkte"/>
    <s v="BUs"/>
    <s v="Symptome"/>
    <s v="0"/>
    <s v="BU2"/>
    <s v="-"/>
    <n v="30"/>
    <s v="BU2"/>
    <s v="-"/>
    <n v="55"/>
    <n v="30"/>
    <d v="2021-11-22T00:00:00"/>
    <m/>
    <m/>
    <s v="-"/>
  </r>
  <r>
    <s v="BU1"/>
    <n v="307"/>
    <d v="2021-11-22T00:00:00"/>
    <s v="Rest"/>
    <x v="258"/>
    <s v="Linienbezogen"/>
    <s v="Reinigung"/>
    <s v="-"/>
    <n v="47"/>
    <s v="Produkte"/>
    <s v="BUs"/>
    <s v="Symptome"/>
    <s v="0"/>
    <s v="Schmelze"/>
    <s v="-"/>
    <n v="10"/>
    <s v="Schmelze"/>
    <s v="-"/>
    <n v="307"/>
    <n v="10"/>
    <d v="2021-11-22T00:00:00"/>
    <m/>
    <m/>
    <s v="-"/>
  </r>
  <r>
    <s v="BU2"/>
    <n v="38"/>
    <d v="2021-11-22T00:00:00"/>
    <s v="-"/>
    <x v="341"/>
    <s v="Schimmel"/>
    <s v="Schimmel"/>
    <s v="-"/>
    <n v="47"/>
    <s v="Produkte"/>
    <s v="BUs"/>
    <s v="Symptome"/>
    <s v="0"/>
    <s v="BU2"/>
    <s v="Abschnitte"/>
    <n v="12"/>
    <s v="BU2"/>
    <s v="Abschnitte"/>
    <n v="38"/>
    <n v="12"/>
    <d v="2021-11-22T00:00:00"/>
    <m/>
    <m/>
    <s v="Abschnitte"/>
  </r>
  <r>
    <s v="Rest"/>
    <n v="10.3"/>
    <d v="2021-11-22T00:00:00"/>
    <s v="Rest"/>
    <x v="258"/>
    <s v="Qualitätssicherung"/>
    <s v="Sensorik"/>
    <s v="-"/>
    <n v="47"/>
    <s v="Produkte"/>
    <s v="BUs"/>
    <s v="Symptome"/>
    <s v="0"/>
    <s v="QM"/>
    <s v="-"/>
    <n v="74"/>
    <s v="QM"/>
    <s v="-"/>
    <n v="10.3"/>
    <n v="74"/>
    <d v="2021-11-22T00:00:00"/>
    <m/>
    <m/>
    <s v="-"/>
  </r>
  <r>
    <s v="BU3"/>
    <n v="60"/>
    <d v="2021-11-22T00:00:00"/>
    <s v="Rest"/>
    <x v="258"/>
    <s v="keinen Verwendungszweck"/>
    <s v="keinen Verwendungszweck"/>
    <s v="-"/>
    <n v="47"/>
    <s v="Produkte"/>
    <s v="BUs"/>
    <s v="Symptome"/>
    <s v="0"/>
    <s v="WVP"/>
    <s v="-"/>
    <n v="61"/>
    <s v="WVP"/>
    <s v="-"/>
    <n v="60"/>
    <n v="61"/>
    <d v="2021-11-22T00:00:00"/>
    <m/>
    <m/>
    <s v="-"/>
  </r>
  <r>
    <s v="BU1"/>
    <n v="86"/>
    <d v="2021-11-22T00:00:00"/>
    <s v="Vorschmelz"/>
    <x v="45"/>
    <s v="Rest"/>
    <s v="geschälte Rinde"/>
    <s v="-"/>
    <n v="47"/>
    <s v="Produkte"/>
    <s v="BUs"/>
    <s v="Symptome"/>
    <n v="0.86"/>
    <s v="RWV"/>
    <n v="29500917"/>
    <n v="60"/>
    <s v="RWV"/>
    <n v="29500917"/>
    <n v="86"/>
    <n v="60"/>
    <d v="2021-11-22T00:00:00"/>
    <m/>
    <m/>
    <s v="VOS-ABS ENTSORGUNG"/>
  </r>
  <r>
    <s v="BU3"/>
    <n v="13"/>
    <d v="2021-11-22T00:00:00"/>
    <s v="Räucherwürste"/>
    <x v="108"/>
    <s v="Schimmel"/>
    <s v="Schimmel"/>
    <s v="-"/>
    <n v="47"/>
    <s v="Produkte"/>
    <s v="BUs"/>
    <s v="Symptome"/>
    <s v="0"/>
    <s v="L9"/>
    <n v="32000067"/>
    <n v="12"/>
    <s v="L9"/>
    <n v="32000067"/>
    <n v="13"/>
    <n v="12"/>
    <d v="2021-11-22T00:00:00"/>
    <m/>
    <m/>
    <s v="RW NATUR 10,0KG AN"/>
  </r>
  <r>
    <s v="BU3"/>
    <n v="70"/>
    <d v="2021-11-22T00:00:00"/>
    <s v="Offen Zipfel"/>
    <x v="177"/>
    <s v="Schimmel"/>
    <s v="Schimmel"/>
    <s v="-"/>
    <n v="47"/>
    <s v="Produkte"/>
    <s v="BUs"/>
    <s v="Symptome"/>
    <n v="35"/>
    <s v="BU3"/>
    <n v="29501078"/>
    <n v="12"/>
    <s v="BU3"/>
    <n v="29501078"/>
    <n v="70"/>
    <n v="12"/>
    <d v="2021-11-22T00:00:00"/>
    <m/>
    <m/>
    <s v="VOS GRW-CHILI-NAT ZIPFE"/>
  </r>
  <r>
    <s v="BU1"/>
    <n v="120"/>
    <d v="2021-11-22T00:00:00"/>
    <s v="Rest"/>
    <x v="258"/>
    <s v="Linienbezogen"/>
    <s v="Reinigung"/>
    <s v="-"/>
    <n v="47"/>
    <s v="Produkte"/>
    <s v="BUs"/>
    <s v="Symptome"/>
    <s v="0"/>
    <s v="BU1"/>
    <s v="-"/>
    <n v="10"/>
    <s v="BU1"/>
    <s v="-"/>
    <n v="120"/>
    <n v="10"/>
    <d v="2021-11-22T00:00:00"/>
    <m/>
    <m/>
    <s v="-"/>
  </r>
  <r>
    <s v="BU3"/>
    <n v="80"/>
    <d v="2021-11-22T00:00:00"/>
    <s v="Rest"/>
    <x v="258"/>
    <s v="Linienbezogen"/>
    <s v="Maschinenabfall"/>
    <s v="-"/>
    <n v="47"/>
    <s v="Produkte"/>
    <s v="BUs"/>
    <s v="Symptome"/>
    <s v="0"/>
    <s v="BU3"/>
    <s v="-"/>
    <n v="30"/>
    <s v="BU3"/>
    <s v="-"/>
    <n v="80"/>
    <n v="30"/>
    <d v="2021-11-22T00:00:00"/>
    <m/>
    <m/>
    <s v="-"/>
  </r>
  <r>
    <s v="BU3"/>
    <n v="284"/>
    <d v="2021-11-23T00:00:00"/>
    <s v="Offen ungeschält VOS"/>
    <x v="246"/>
    <s v="Schimmel"/>
    <s v="Schimmel"/>
    <s v="-"/>
    <n v="47"/>
    <s v="Produkte"/>
    <s v="BUs"/>
    <s v="Symptome"/>
    <n v="142"/>
    <s v="BU3"/>
    <n v="29500606"/>
    <n v="12"/>
    <s v="BU3"/>
    <n v="29500606"/>
    <n v="284"/>
    <n v="12"/>
    <d v="2021-11-23T00:00:00"/>
    <m/>
    <m/>
    <s v="VOS Würste Jalapeno nat"/>
  </r>
  <r>
    <s v="BU3"/>
    <n v="618"/>
    <d v="2021-11-23T00:00:00"/>
    <s v="Vakuumierter VOS ungeschält"/>
    <x v="154"/>
    <s v="Schimmel"/>
    <s v="Schimmel"/>
    <s v="-"/>
    <n v="47"/>
    <s v="Produkte"/>
    <s v="BUs"/>
    <s v="Symptome"/>
    <n v="317.65199999999999"/>
    <s v="BU3"/>
    <n v="49500143"/>
    <n v="12"/>
    <s v="BU3"/>
    <n v="49500143"/>
    <n v="618"/>
    <n v="12"/>
    <d v="2021-11-23T00:00:00"/>
    <m/>
    <m/>
    <s v="VOS GRW-NATUR-VAKU / Er"/>
  </r>
  <r>
    <s v="BU3"/>
    <n v="1305"/>
    <d v="2021-11-23T00:00:00"/>
    <s v="Vakuumierter VOS ungeschält"/>
    <x v="154"/>
    <s v="Schimmel"/>
    <s v="Schimmel"/>
    <s v="-"/>
    <n v="47"/>
    <s v="Produkte"/>
    <s v="BUs"/>
    <s v="Symptome"/>
    <n v="670.77"/>
    <s v="BU3"/>
    <n v="49500143"/>
    <n v="12"/>
    <s v="BU3"/>
    <n v="49500143"/>
    <n v="1305"/>
    <n v="12"/>
    <d v="2021-11-23T00:00:00"/>
    <m/>
    <m/>
    <s v="VOS GRW-NATUR-VAKU / Er"/>
  </r>
  <r>
    <s v="BU3"/>
    <n v="548"/>
    <d v="2021-11-23T00:00:00"/>
    <s v="Vakuumierter VOS ungeschält"/>
    <x v="75"/>
    <s v="Schimmel"/>
    <s v="Schimmel"/>
    <s v="-"/>
    <n v="47"/>
    <s v="Produkte"/>
    <s v="BUs"/>
    <s v="Symptome"/>
    <n v="281.67200000000003"/>
    <s v="BU3"/>
    <n v="49500205"/>
    <n v="12"/>
    <s v="BU3"/>
    <n v="49500205"/>
    <n v="548"/>
    <n v="12"/>
    <d v="2021-11-23T00:00:00"/>
    <m/>
    <m/>
    <s v="VOS GRW-CHILI-NAT-VAKU"/>
  </r>
  <r>
    <s v="BU3"/>
    <n v="123"/>
    <d v="2021-11-23T00:00:00"/>
    <s v="Offen ungeschält VOS"/>
    <x v="297"/>
    <s v="Schimmel"/>
    <s v="Schimmel"/>
    <s v="-"/>
    <n v="47"/>
    <s v="Produkte"/>
    <s v="BUs"/>
    <s v="Symptome"/>
    <n v="61.5"/>
    <s v="BU3"/>
    <n v="29501058"/>
    <n v="12"/>
    <s v="BU3"/>
    <n v="29501058"/>
    <n v="123"/>
    <n v="12"/>
    <d v="2021-11-23T00:00:00"/>
    <m/>
    <m/>
    <s v="VOS GRW SCHI-NATRIUMARM"/>
  </r>
  <r>
    <s v="BU1"/>
    <n v="329"/>
    <d v="2021-11-23T00:00:00"/>
    <s v="Sammelnr. ungeschält VS"/>
    <x v="342"/>
    <s v="Schimmel"/>
    <s v="Schimmel"/>
    <s v="-"/>
    <n v="47"/>
    <s v="Produkte"/>
    <s v="BUs"/>
    <s v="Symptome"/>
    <n v="181.70670000000001"/>
    <s v="Bu1"/>
    <n v="29600024"/>
    <n v="12"/>
    <s v="Bu1"/>
    <n v="29600024"/>
    <n v="329"/>
    <n v="12"/>
    <d v="2021-11-23T00:00:00"/>
    <m/>
    <m/>
    <s v="VS Natur mit Rinde"/>
  </r>
  <r>
    <s v="BU1"/>
    <n v="266"/>
    <d v="2021-11-23T00:00:00"/>
    <s v="Vakuumierter VOS ungeschält"/>
    <x v="155"/>
    <s v="Schimmel"/>
    <s v="Schimmel"/>
    <s v="-"/>
    <n v="47"/>
    <s v="Produkte"/>
    <s v="BUs"/>
    <s v="Symptome"/>
    <n v="136.72399999999999"/>
    <s v="BU1"/>
    <n v="49500204"/>
    <n v="12"/>
    <s v="BU1"/>
    <n v="49500204"/>
    <n v="266"/>
    <n v="12"/>
    <d v="2021-11-23T00:00:00"/>
    <m/>
    <m/>
    <s v="VOS GRW-SCHI-NAT-VAKU"/>
  </r>
  <r>
    <s v="BU1"/>
    <n v="9"/>
    <d v="2021-11-23T00:00:00"/>
    <s v="Vorschmelz"/>
    <x v="45"/>
    <s v="Rest"/>
    <s v="geschälte Rinde"/>
    <s v="-"/>
    <n v="47"/>
    <s v="Produkte"/>
    <s v="BUs"/>
    <s v="Symptome"/>
    <n v="0.09"/>
    <s v="BU1"/>
    <n v="29500917"/>
    <n v="60"/>
    <s v="BU1"/>
    <n v="29500917"/>
    <n v="9"/>
    <n v="60"/>
    <d v="2021-11-23T00:00:00"/>
    <m/>
    <m/>
    <s v="VOS-ABS ENTSORGUNG"/>
  </r>
  <r>
    <s v="BU3"/>
    <n v="148"/>
    <d v="2021-11-23T00:00:00"/>
    <s v="Offen Endstücke"/>
    <x v="36"/>
    <s v="Schimmel"/>
    <s v="Schimmel"/>
    <s v="-"/>
    <n v="47"/>
    <s v="Produkte"/>
    <s v="BUs"/>
    <s v="Symptome"/>
    <n v="74"/>
    <s v="BU3"/>
    <n v="29501070"/>
    <n v="12"/>
    <s v="BU3"/>
    <n v="29501070"/>
    <n v="148"/>
    <n v="12"/>
    <d v="2021-11-23T00:00:00"/>
    <m/>
    <m/>
    <s v="VOS GRW-SCHI-NAT ENDSTÜ"/>
  </r>
  <r>
    <s v="BU3"/>
    <n v="80"/>
    <d v="2021-11-23T00:00:00"/>
    <s v="Rest"/>
    <x v="258"/>
    <s v="keinen Verwendungszweck"/>
    <s v="keinen Verwendungszweck"/>
    <s v="-"/>
    <n v="47"/>
    <s v="Produkte"/>
    <s v="BUs"/>
    <s v="Symptome"/>
    <s v="0"/>
    <s v="WVP"/>
    <s v="-"/>
    <n v="61"/>
    <s v="WVP"/>
    <s v="-"/>
    <n v="80"/>
    <n v="61"/>
    <d v="2021-11-23T00:00:00"/>
    <m/>
    <m/>
    <s v="-"/>
  </r>
  <r>
    <s v="Rest"/>
    <n v="1.2"/>
    <d v="2021-11-23T00:00:00"/>
    <s v="Rest"/>
    <x v="258"/>
    <s v="Qualitätssicherung"/>
    <s v="Sensorik"/>
    <s v="-"/>
    <n v="47"/>
    <s v="Produkte"/>
    <s v="BUs"/>
    <s v="Symptome"/>
    <s v="0"/>
    <s v="Labor"/>
    <s v="-"/>
    <n v="74"/>
    <s v="Labor"/>
    <s v="-"/>
    <n v="1.2"/>
    <n v="74"/>
    <d v="2021-11-23T00:00:00"/>
    <m/>
    <m/>
    <s v="-"/>
  </r>
  <r>
    <s v="BU1"/>
    <n v="50"/>
    <d v="2021-11-23T00:00:00"/>
    <s v="Offen ungeschält VOS"/>
    <x v="215"/>
    <s v="Schimmel"/>
    <s v="Schimmel"/>
    <s v="-"/>
    <n v="47"/>
    <s v="Produkte"/>
    <s v="BUs"/>
    <s v="Symptome"/>
    <s v="0"/>
    <s v="RWV"/>
    <n v="29500946"/>
    <n v="12"/>
    <s v="RWV"/>
    <n v="29500946"/>
    <n v="50"/>
    <n v="12"/>
    <d v="2021-11-23T00:00:00"/>
    <m/>
    <m/>
    <s v="VOS URW-JALA-NAT"/>
  </r>
  <r>
    <s v="BU1"/>
    <n v="70"/>
    <d v="2021-11-23T00:00:00"/>
    <s v="Offen vegan"/>
    <x v="39"/>
    <s v="Schimmel"/>
    <s v="Schimmel"/>
    <s v="-"/>
    <n v="47"/>
    <s v="Produkte"/>
    <s v="BUs"/>
    <s v="Symptome"/>
    <n v="35"/>
    <s v="RWV"/>
    <n v="29900002"/>
    <n v="12"/>
    <s v="RWV"/>
    <n v="29900002"/>
    <n v="70"/>
    <n v="12"/>
    <d v="2021-11-23T00:00:00"/>
    <m/>
    <m/>
    <s v="VOS VEG-SCH MILD"/>
  </r>
  <r>
    <s v="BU1"/>
    <n v="76"/>
    <d v="2021-11-23T00:00:00"/>
    <s v="Vorschmelz"/>
    <x v="45"/>
    <s v="Rest"/>
    <s v="geschälte Rinde"/>
    <s v="-"/>
    <n v="47"/>
    <s v="Produkte"/>
    <s v="BUs"/>
    <s v="Symptome"/>
    <n v="0.76"/>
    <s v="BU1"/>
    <n v="29500917"/>
    <n v="60"/>
    <s v="BU1"/>
    <n v="29500917"/>
    <n v="76"/>
    <n v="60"/>
    <d v="2021-11-23T00:00:00"/>
    <m/>
    <m/>
    <s v="VOS-ABS ENTSORGUNG"/>
  </r>
  <r>
    <s v="Rest"/>
    <n v="12"/>
    <d v="2021-11-23T00:00:00"/>
    <s v="Rest"/>
    <x v="258"/>
    <s v="Qualitätssicherung"/>
    <s v="Sensorik"/>
    <s v="-"/>
    <n v="47"/>
    <s v="Produkte"/>
    <s v="BUs"/>
    <s v="Symptome"/>
    <s v="0"/>
    <s v="QM"/>
    <s v="-"/>
    <n v="74"/>
    <s v="QM"/>
    <s v="-"/>
    <n v="12"/>
    <n v="74"/>
    <d v="2021-11-23T00:00:00"/>
    <m/>
    <m/>
    <s v="-"/>
  </r>
  <r>
    <s v="BU3"/>
    <n v="38"/>
    <d v="2021-11-23T00:00:00"/>
    <s v="Rest"/>
    <x v="258"/>
    <s v="keinen Verwendungszweck"/>
    <s v="keinen Verwendungszweck"/>
    <s v="-"/>
    <n v="47"/>
    <s v="Produkte"/>
    <s v="BUs"/>
    <s v="Symptome"/>
    <s v="0"/>
    <s v="WVP"/>
    <s v="-"/>
    <n v="61"/>
    <s v="WVP"/>
    <s v="-"/>
    <n v="38"/>
    <n v="61"/>
    <d v="2021-11-23T00:00:00"/>
    <m/>
    <m/>
    <s v="-"/>
  </r>
  <r>
    <s v="BU1"/>
    <n v="14"/>
    <d v="2021-11-23T00:00:00"/>
    <s v="Vorschmelz"/>
    <x v="45"/>
    <s v="Rest"/>
    <s v="geschälte Rinde"/>
    <s v="-"/>
    <n v="47"/>
    <s v="Produkte"/>
    <s v="BUs"/>
    <s v="Symptome"/>
    <n v="0.14000000000000001"/>
    <s v="BU1"/>
    <n v="29500917"/>
    <n v="60"/>
    <s v="BU1"/>
    <n v="29500917"/>
    <n v="14"/>
    <n v="60"/>
    <d v="2021-11-23T00:00:00"/>
    <m/>
    <m/>
    <s v="VOS-ABS ENTSORGUNG"/>
  </r>
  <r>
    <s v="Rest"/>
    <n v="200"/>
    <d v="2021-11-23T00:00:00"/>
    <s v="Rest"/>
    <x v="258"/>
    <s v="Qualitätssicherung"/>
    <s v="Laborproben"/>
    <s v="-"/>
    <n v="47"/>
    <s v="Produkte"/>
    <s v="BUs"/>
    <s v="Symptome"/>
    <s v="0"/>
    <s v="Labor"/>
    <s v="-"/>
    <n v="73"/>
    <s v="Labor"/>
    <s v="-"/>
    <n v="200"/>
    <n v="73"/>
    <d v="2021-11-23T00:00:00"/>
    <m/>
    <m/>
    <s v="-"/>
  </r>
  <r>
    <s v="Rest"/>
    <n v="5"/>
    <d v="2021-11-23T00:00:00"/>
    <s v="Rest"/>
    <x v="258"/>
    <s v="Qualitätssicherung"/>
    <s v="Muster"/>
    <s v="-"/>
    <n v="47"/>
    <s v="Produkte"/>
    <s v="BUs"/>
    <s v="Symptome"/>
    <s v="0"/>
    <s v="QM"/>
    <s v="-"/>
    <n v="72"/>
    <s v="QM"/>
    <s v="-"/>
    <n v="5"/>
    <n v="72"/>
    <d v="2021-11-23T00:00:00"/>
    <m/>
    <m/>
    <s v="-"/>
  </r>
  <r>
    <s v="Rest"/>
    <n v="42"/>
    <d v="2021-11-23T00:00:00"/>
    <s v="Rest"/>
    <x v="258"/>
    <s v="Qualitätssicherung"/>
    <s v="Laborproben"/>
    <s v="-"/>
    <n v="47"/>
    <s v="Produkte"/>
    <s v="BUs"/>
    <s v="Symptome"/>
    <s v="0"/>
    <s v="Labor"/>
    <s v="-"/>
    <n v="73"/>
    <s v="Labor"/>
    <s v="-"/>
    <n v="42"/>
    <n v="73"/>
    <d v="2021-11-23T00:00:00"/>
    <m/>
    <m/>
    <s v="-"/>
  </r>
  <r>
    <s v="BU3"/>
    <n v="96"/>
    <d v="2021-11-23T00:00:00"/>
    <s v="Vakuumierter VOS ungeschält"/>
    <x v="197"/>
    <s v="Schimmel"/>
    <s v="Schimmel"/>
    <s v="-"/>
    <n v="47"/>
    <s v="Produkte"/>
    <s v="BUs"/>
    <s v="Symptome"/>
    <n v="49.344000000000001"/>
    <s v="BU3"/>
    <n v="49500088"/>
    <n v="12"/>
    <s v="BU3"/>
    <n v="49500088"/>
    <n v="96"/>
    <n v="12"/>
    <d v="2021-11-23T00:00:00"/>
    <m/>
    <m/>
    <s v="VOS RW-NUSS-VAKU"/>
  </r>
  <r>
    <s v="BU3"/>
    <n v="28"/>
    <d v="2021-11-23T00:00:00"/>
    <s v="Rest"/>
    <x v="258"/>
    <s v="keinen Verwendungszweck"/>
    <s v="keinen Verwendungszweck"/>
    <s v="-"/>
    <n v="47"/>
    <s v="Produkte"/>
    <s v="BUs"/>
    <s v="Symptome"/>
    <s v="0"/>
    <s v="BU3"/>
    <s v="-"/>
    <n v="61"/>
    <s v="BU3"/>
    <s v="-"/>
    <n v="28"/>
    <n v="61"/>
    <d v="2021-11-23T00:00:00"/>
    <m/>
    <m/>
    <s v="-"/>
  </r>
  <r>
    <s v="BU4"/>
    <n v="20"/>
    <d v="2021-11-23T00:00:00"/>
    <s v="Rest"/>
    <x v="258"/>
    <s v="keinen Verwendungszweck"/>
    <s v="keinen Verwendungszweck"/>
    <s v="-"/>
    <n v="47"/>
    <s v="Produkte"/>
    <s v="BUs"/>
    <s v="Symptome"/>
    <s v="0"/>
    <s v="bu4"/>
    <s v="-"/>
    <n v="61"/>
    <s v="bu4"/>
    <s v="-"/>
    <n v="20"/>
    <n v="61"/>
    <d v="2021-11-23T00:00:00"/>
    <m/>
    <m/>
    <s v="-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20"/>
    <d v="2021-11-04T00:00:00"/>
    <s v="-"/>
    <x v="336"/>
    <s v="Linienbezogen"/>
    <s v="Schlaufe gerissen"/>
    <s v="-"/>
    <n v="44"/>
    <s v="Produkte"/>
    <s v="BUs"/>
    <s v="Symptome"/>
    <s v="0"/>
    <s v="Räucherei"/>
    <s v="ganze Würste"/>
    <n v="33"/>
    <s v="Räucherei"/>
    <s v="ganze Würste"/>
    <n v="20"/>
    <n v="33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Schlaufe gerissen"/>
    <s v="-"/>
    <n v="44"/>
    <s v="Produkte"/>
    <s v="BUs"/>
    <s v="Symptome"/>
    <s v="0"/>
    <s v="Räucherei"/>
    <s v="ganze Würste"/>
    <n v="33"/>
    <s v="Räucherei"/>
    <s v="ganze Würste"/>
    <n v="10"/>
    <n v="33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Schlaufe gerissen"/>
    <s v="-"/>
    <n v="44"/>
    <s v="Produkte"/>
    <s v="BUs"/>
    <s v="Symptome"/>
    <s v="0"/>
    <s v="Räucherei"/>
    <s v="ganze Würste"/>
    <n v="33"/>
    <s v="Räucherei"/>
    <s v="ganze Würste"/>
    <n v="10"/>
    <n v="33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Clip gerissen"/>
    <s v="-"/>
    <n v="44"/>
    <s v="Produkte"/>
    <s v="BUs"/>
    <s v="Symptome"/>
    <s v="0"/>
    <s v="Räucherei"/>
    <s v="ganze Würste"/>
    <n v="31"/>
    <s v="Räucherei"/>
    <s v="ganze Würste"/>
    <n v="10"/>
    <n v="31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Schlaufe gerissen"/>
    <s v="-"/>
    <n v="44"/>
    <s v="Produkte"/>
    <s v="BUs"/>
    <s v="Symptome"/>
    <s v="0"/>
    <s v="Räucherei"/>
    <s v="ganze Würste"/>
    <n v="33"/>
    <s v="Räucherei"/>
    <s v="ganze Würste"/>
    <n v="10"/>
    <n v="33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7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70"/>
    <n v="34"/>
    <d v="2021-11-04T00:00:00"/>
    <m/>
    <m/>
    <s v="ganze Würste"/>
  </r>
  <r>
    <s v="BU1"/>
    <n v="9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90"/>
    <n v="34"/>
    <d v="2021-11-04T00:00:00"/>
    <m/>
    <m/>
    <s v="ganze Würste"/>
  </r>
  <r>
    <s v="BU4"/>
    <n v="15"/>
    <d v="2021-11-24T00:00:00"/>
    <s v="Offen ungeschält ABS"/>
    <x v="218"/>
    <s v="keinen Verwendungszweck"/>
    <s v="keinen Verwendungszweck"/>
    <s v="-"/>
    <n v="47"/>
    <s v="Produkte"/>
    <s v="BUs"/>
    <s v="Symptome"/>
    <n v="7.5"/>
    <s v="BU4"/>
    <n v="29500908"/>
    <n v="61"/>
    <s v="BU4"/>
    <n v="29500908"/>
    <n v="15"/>
    <n v="61"/>
    <d v="2021-11-24T00:00:00"/>
    <m/>
    <m/>
    <s v="ABS GRUY"/>
  </r>
  <r>
    <s v="BU4"/>
    <n v="12"/>
    <d v="2021-11-24T00:00:00"/>
    <s v="Offen ungeschält ABS"/>
    <x v="218"/>
    <s v="keinen Verwendungszweck"/>
    <s v="keinen Verwendungszweck"/>
    <s v="-"/>
    <n v="47"/>
    <s v="Produkte"/>
    <s v="BUs"/>
    <s v="Symptome"/>
    <n v="6"/>
    <s v="BU4"/>
    <n v="29500908"/>
    <n v="61"/>
    <s v="BU4"/>
    <n v="29500908"/>
    <n v="12"/>
    <n v="61"/>
    <d v="2021-11-24T00:00:00"/>
    <m/>
    <m/>
    <s v="ABS GRUY"/>
  </r>
  <r>
    <s v="BU4"/>
    <n v="15"/>
    <d v="2021-11-24T00:00:00"/>
    <s v="Offen ungeschält ABS"/>
    <x v="218"/>
    <s v="keinen Verwendungszweck"/>
    <s v="keinen Verwendungszweck"/>
    <s v="-"/>
    <n v="47"/>
    <s v="Produkte"/>
    <s v="BUs"/>
    <s v="Symptome"/>
    <n v="7.5"/>
    <s v="BU4"/>
    <n v="29500908"/>
    <n v="61"/>
    <s v="BU4"/>
    <n v="29500908"/>
    <n v="15"/>
    <n v="61"/>
    <d v="2021-11-24T00:00:00"/>
    <m/>
    <m/>
    <s v="ABS GRUY"/>
  </r>
  <r>
    <s v="BU4"/>
    <n v="15"/>
    <d v="2021-11-24T00:00:00"/>
    <s v="Offen ungeschält ABS"/>
    <x v="218"/>
    <s v="keinen Verwendungszweck"/>
    <s v="keinen Verwendungszweck"/>
    <s v="-"/>
    <n v="47"/>
    <s v="Produkte"/>
    <s v="BUs"/>
    <s v="Symptome"/>
    <n v="7.5"/>
    <s v="BU4"/>
    <n v="29500908"/>
    <n v="61"/>
    <s v="BU4"/>
    <n v="29500908"/>
    <n v="15"/>
    <n v="61"/>
    <d v="2021-11-24T00:00:00"/>
    <m/>
    <m/>
    <s v="ABS GRUY"/>
  </r>
  <r>
    <s v="BU4"/>
    <n v="12"/>
    <d v="2021-11-24T00:00:00"/>
    <s v="Offen ungeschält ABS"/>
    <x v="218"/>
    <s v="keinen Verwendungszweck"/>
    <s v="keinen Verwendungszweck"/>
    <s v="-"/>
    <n v="47"/>
    <s v="Produkte"/>
    <s v="BUs"/>
    <s v="Symptome"/>
    <n v="6"/>
    <s v="BU4"/>
    <n v="29500908"/>
    <n v="61"/>
    <s v="BU4"/>
    <n v="29500908"/>
    <n v="12"/>
    <n v="61"/>
    <d v="2021-11-24T00:00:00"/>
    <m/>
    <m/>
    <s v="ABS GRUY"/>
  </r>
  <r>
    <s v="BU4"/>
    <n v="5"/>
    <d v="2021-11-24T00:00:00"/>
    <s v="Offen ungeschält ABS"/>
    <x v="112"/>
    <s v="keinen Verwendungszweck"/>
    <s v="keinen Verwendungszweck"/>
    <s v="-"/>
    <n v="47"/>
    <s v="Produkte"/>
    <s v="BUs"/>
    <s v="Symptome"/>
    <n v="7.5"/>
    <s v="BU4"/>
    <n v="29500952"/>
    <n v="61"/>
    <s v="BU4"/>
    <n v="29500952"/>
    <n v="5"/>
    <n v="61"/>
    <d v="2021-11-24T00:00:00"/>
    <m/>
    <m/>
    <s v="ABS GRÜN-PESTO"/>
  </r>
  <r>
    <s v="BU4"/>
    <n v="18"/>
    <d v="2021-11-24T00:00:00"/>
    <s v="Offen ungeschält ABS"/>
    <x v="112"/>
    <s v="keinen Verwendungszweck"/>
    <s v="keinen Verwendungszweck"/>
    <s v="-"/>
    <n v="47"/>
    <s v="Produkte"/>
    <s v="BUs"/>
    <s v="Symptome"/>
    <n v="27"/>
    <s v="BU4"/>
    <n v="29500952"/>
    <n v="61"/>
    <s v="BU4"/>
    <n v="29500952"/>
    <n v="18"/>
    <n v="61"/>
    <d v="2021-11-24T00:00:00"/>
    <m/>
    <m/>
    <s v="ABS GRÜN-PESTO"/>
  </r>
  <r>
    <s v="BU4"/>
    <n v="15"/>
    <d v="2021-11-24T00:00:00"/>
    <s v="Offen ungeschält ABS"/>
    <x v="68"/>
    <s v="keinen Verwendungszweck"/>
    <s v="keinen Verwendungszweck"/>
    <s v="-"/>
    <n v="47"/>
    <s v="Produkte"/>
    <s v="BUs"/>
    <s v="Symptome"/>
    <n v="22.5"/>
    <s v="BU4"/>
    <n v="29501009"/>
    <n v="61"/>
    <s v="BU4"/>
    <n v="29501009"/>
    <n v="15"/>
    <n v="61"/>
    <d v="2021-11-24T00:00:00"/>
    <m/>
    <m/>
    <s v="ABS Whisky-Nuts"/>
  </r>
  <r>
    <s v="BU4"/>
    <n v="16"/>
    <d v="2021-11-24T00:00:00"/>
    <s v="Offen ungeschält ABS"/>
    <x v="68"/>
    <s v="keinen Verwendungszweck"/>
    <s v="keinen Verwendungszweck"/>
    <s v="-"/>
    <n v="47"/>
    <s v="Produkte"/>
    <s v="BUs"/>
    <s v="Symptome"/>
    <n v="24"/>
    <s v="BU4"/>
    <n v="29501009"/>
    <n v="61"/>
    <s v="BU4"/>
    <n v="29501009"/>
    <n v="16"/>
    <n v="61"/>
    <d v="2021-11-24T00:00:00"/>
    <m/>
    <m/>
    <s v="ABS Whisky-Nuts"/>
  </r>
  <r>
    <s v="BU4"/>
    <n v="20"/>
    <d v="2021-11-24T00:00:00"/>
    <s v="Offen ungeschält ABS"/>
    <x v="72"/>
    <s v="keinen Verwendungszweck"/>
    <s v="keinen Verwendungszweck"/>
    <s v="-"/>
    <n v="47"/>
    <s v="Produkte"/>
    <s v="BUs"/>
    <s v="Symptome"/>
    <n v="2E-3"/>
    <s v="BU4"/>
    <n v="29501039"/>
    <n v="61"/>
    <s v="BU4"/>
    <n v="29501039"/>
    <n v="20"/>
    <n v="61"/>
    <d v="2021-11-24T00:00:00"/>
    <m/>
    <m/>
    <s v="ABS OLD-AMSTERDAM"/>
  </r>
  <r>
    <s v="BU4"/>
    <n v="22"/>
    <d v="2021-11-24T00:00:00"/>
    <s v="Offen ungeschält ABS"/>
    <x v="72"/>
    <s v="keinen Verwendungszweck"/>
    <s v="keinen Verwendungszweck"/>
    <s v="-"/>
    <n v="47"/>
    <s v="Produkte"/>
    <s v="BUs"/>
    <s v="Symptome"/>
    <n v="2.2000000000000001E-3"/>
    <s v="BU4"/>
    <n v="29501039"/>
    <n v="61"/>
    <s v="BU4"/>
    <n v="29501039"/>
    <n v="22"/>
    <n v="61"/>
    <d v="2021-11-24T00:00:00"/>
    <m/>
    <m/>
    <s v="ABS OLD-AMSTERDAM"/>
  </r>
  <r>
    <s v="BU4"/>
    <n v="171"/>
    <d v="2021-11-24T00:00:00"/>
    <s v="Offen ungeschält ABS"/>
    <x v="69"/>
    <s v="Rest"/>
    <s v="Grund unbekannt"/>
    <s v="-"/>
    <n v="47"/>
    <s v="Produkte"/>
    <s v="BUs"/>
    <s v="Symptome"/>
    <n v="1.7100000000000001E-2"/>
    <s v="BU4"/>
    <n v="29501013"/>
    <n v="90"/>
    <s v="BU4"/>
    <n v="29501013"/>
    <n v="171"/>
    <n v="90"/>
    <d v="2021-11-24T00:00:00"/>
    <m/>
    <m/>
    <s v="ABS AT-ROTWEIN"/>
  </r>
  <r>
    <s v="BU4"/>
    <n v="11"/>
    <d v="2021-11-24T00:00:00"/>
    <s v="Offen ungeschält ABS"/>
    <x v="242"/>
    <s v="Rest"/>
    <s v="Grund unbekannt"/>
    <s v="-"/>
    <n v="47"/>
    <s v="Produkte"/>
    <s v="BUs"/>
    <s v="Symptome"/>
    <n v="0.11"/>
    <s v="BU4"/>
    <n v="29501099"/>
    <n v="90"/>
    <s v="BU4"/>
    <n v="29501099"/>
    <n v="11"/>
    <n v="90"/>
    <d v="2021-11-24T00:00:00"/>
    <m/>
    <m/>
    <s v="ABS Simmentaler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0"/>
    <x v="0"/>
    <x v="0"/>
    <x v="0"/>
    <x v="1"/>
    <x v="1"/>
    <x v="1"/>
    <x v="0"/>
    <x v="1"/>
    <x v="1"/>
    <x v="1"/>
    <x v="0"/>
    <x v="0"/>
    <x v="1"/>
    <x v="1"/>
    <x v="1"/>
  </r>
  <r>
    <x v="0"/>
    <x v="2"/>
    <x v="0"/>
    <x v="0"/>
    <x v="2"/>
    <x v="0"/>
    <x v="0"/>
    <x v="2"/>
    <x v="0"/>
    <x v="0"/>
    <x v="0"/>
    <x v="0"/>
    <x v="2"/>
    <x v="2"/>
    <x v="2"/>
    <x v="0"/>
    <x v="2"/>
    <x v="2"/>
    <x v="2"/>
    <x v="0"/>
    <x v="0"/>
    <x v="0"/>
    <x v="2"/>
    <x v="2"/>
  </r>
  <r>
    <x v="1"/>
    <x v="3"/>
    <x v="0"/>
    <x v="0"/>
    <x v="3"/>
    <x v="0"/>
    <x v="1"/>
    <x v="3"/>
    <x v="0"/>
    <x v="0"/>
    <x v="0"/>
    <x v="0"/>
    <x v="3"/>
    <x v="3"/>
    <x v="3"/>
    <x v="0"/>
    <x v="3"/>
    <x v="3"/>
    <x v="3"/>
    <x v="0"/>
    <x v="0"/>
    <x v="1"/>
    <x v="3"/>
    <x v="3"/>
  </r>
  <r>
    <x v="2"/>
    <x v="4"/>
    <x v="0"/>
    <x v="1"/>
    <x v="4"/>
    <x v="1"/>
    <x v="2"/>
    <x v="4"/>
    <x v="0"/>
    <x v="0"/>
    <x v="0"/>
    <x v="0"/>
    <x v="4"/>
    <x v="4"/>
    <x v="4"/>
    <x v="1"/>
    <x v="4"/>
    <x v="4"/>
    <x v="4"/>
    <x v="1"/>
    <x v="0"/>
    <x v="2"/>
    <x v="4"/>
    <x v="4"/>
  </r>
  <r>
    <x v="1"/>
    <x v="5"/>
    <x v="0"/>
    <x v="0"/>
    <x v="5"/>
    <x v="0"/>
    <x v="1"/>
    <x v="3"/>
    <x v="0"/>
    <x v="0"/>
    <x v="0"/>
    <x v="0"/>
    <x v="5"/>
    <x v="3"/>
    <x v="5"/>
    <x v="0"/>
    <x v="3"/>
    <x v="5"/>
    <x v="5"/>
    <x v="0"/>
    <x v="0"/>
    <x v="1"/>
    <x v="3"/>
    <x v="5"/>
  </r>
  <r>
    <x v="1"/>
    <x v="6"/>
    <x v="0"/>
    <x v="0"/>
    <x v="6"/>
    <x v="0"/>
    <x v="1"/>
    <x v="3"/>
    <x v="0"/>
    <x v="0"/>
    <x v="0"/>
    <x v="0"/>
    <x v="6"/>
    <x v="3"/>
    <x v="6"/>
    <x v="0"/>
    <x v="3"/>
    <x v="6"/>
    <x v="6"/>
    <x v="0"/>
    <x v="0"/>
    <x v="1"/>
    <x v="3"/>
    <x v="6"/>
  </r>
  <r>
    <x v="1"/>
    <x v="7"/>
    <x v="0"/>
    <x v="0"/>
    <x v="7"/>
    <x v="0"/>
    <x v="1"/>
    <x v="3"/>
    <x v="0"/>
    <x v="0"/>
    <x v="0"/>
    <x v="0"/>
    <x v="7"/>
    <x v="3"/>
    <x v="7"/>
    <x v="0"/>
    <x v="3"/>
    <x v="7"/>
    <x v="7"/>
    <x v="0"/>
    <x v="0"/>
    <x v="1"/>
    <x v="3"/>
    <x v="7"/>
  </r>
  <r>
    <x v="0"/>
    <x v="8"/>
    <x v="0"/>
    <x v="1"/>
    <x v="8"/>
    <x v="0"/>
    <x v="0"/>
    <x v="2"/>
    <x v="0"/>
    <x v="0"/>
    <x v="0"/>
    <x v="0"/>
    <x v="8"/>
    <x v="5"/>
    <x v="8"/>
    <x v="0"/>
    <x v="5"/>
    <x v="8"/>
    <x v="8"/>
    <x v="0"/>
    <x v="0"/>
    <x v="0"/>
    <x v="2"/>
    <x v="8"/>
  </r>
  <r>
    <x v="2"/>
    <x v="9"/>
    <x v="0"/>
    <x v="1"/>
    <x v="9"/>
    <x v="0"/>
    <x v="3"/>
    <x v="5"/>
    <x v="0"/>
    <x v="0"/>
    <x v="0"/>
    <x v="0"/>
    <x v="9"/>
    <x v="6"/>
    <x v="9"/>
    <x v="0"/>
    <x v="6"/>
    <x v="9"/>
    <x v="9"/>
    <x v="0"/>
    <x v="0"/>
    <x v="3"/>
    <x v="5"/>
    <x v="9"/>
  </r>
  <r>
    <x v="0"/>
    <x v="10"/>
    <x v="0"/>
    <x v="2"/>
    <x v="10"/>
    <x v="0"/>
    <x v="4"/>
    <x v="0"/>
    <x v="0"/>
    <x v="0"/>
    <x v="0"/>
    <x v="0"/>
    <x v="10"/>
    <x v="5"/>
    <x v="10"/>
    <x v="0"/>
    <x v="5"/>
    <x v="10"/>
    <x v="10"/>
    <x v="0"/>
    <x v="0"/>
    <x v="4"/>
    <x v="0"/>
    <x v="10"/>
  </r>
  <r>
    <x v="0"/>
    <x v="11"/>
    <x v="0"/>
    <x v="2"/>
    <x v="11"/>
    <x v="2"/>
    <x v="4"/>
    <x v="0"/>
    <x v="0"/>
    <x v="0"/>
    <x v="0"/>
    <x v="0"/>
    <x v="11"/>
    <x v="5"/>
    <x v="11"/>
    <x v="2"/>
    <x v="5"/>
    <x v="11"/>
    <x v="11"/>
    <x v="2"/>
    <x v="0"/>
    <x v="4"/>
    <x v="0"/>
    <x v="11"/>
  </r>
  <r>
    <x v="3"/>
    <x v="12"/>
    <x v="0"/>
    <x v="3"/>
    <x v="12"/>
    <x v="0"/>
    <x v="5"/>
    <x v="6"/>
    <x v="0"/>
    <x v="0"/>
    <x v="0"/>
    <x v="0"/>
    <x v="0"/>
    <x v="7"/>
    <x v="12"/>
    <x v="0"/>
    <x v="7"/>
    <x v="12"/>
    <x v="12"/>
    <x v="0"/>
    <x v="0"/>
    <x v="5"/>
    <x v="6"/>
    <x v="12"/>
  </r>
  <r>
    <x v="4"/>
    <x v="13"/>
    <x v="0"/>
    <x v="4"/>
    <x v="13"/>
    <x v="3"/>
    <x v="6"/>
    <x v="0"/>
    <x v="0"/>
    <x v="0"/>
    <x v="0"/>
    <x v="0"/>
    <x v="0"/>
    <x v="8"/>
    <x v="13"/>
    <x v="3"/>
    <x v="8"/>
    <x v="13"/>
    <x v="13"/>
    <x v="3"/>
    <x v="0"/>
    <x v="5"/>
    <x v="0"/>
    <x v="13"/>
  </r>
  <r>
    <x v="1"/>
    <x v="14"/>
    <x v="0"/>
    <x v="4"/>
    <x v="14"/>
    <x v="3"/>
    <x v="7"/>
    <x v="0"/>
    <x v="0"/>
    <x v="0"/>
    <x v="0"/>
    <x v="0"/>
    <x v="0"/>
    <x v="1"/>
    <x v="14"/>
    <x v="4"/>
    <x v="1"/>
    <x v="14"/>
    <x v="14"/>
    <x v="4"/>
    <x v="0"/>
    <x v="5"/>
    <x v="0"/>
    <x v="14"/>
  </r>
  <r>
    <x v="1"/>
    <x v="15"/>
    <x v="0"/>
    <x v="4"/>
    <x v="14"/>
    <x v="3"/>
    <x v="7"/>
    <x v="0"/>
    <x v="0"/>
    <x v="0"/>
    <x v="0"/>
    <x v="0"/>
    <x v="0"/>
    <x v="1"/>
    <x v="14"/>
    <x v="4"/>
    <x v="1"/>
    <x v="14"/>
    <x v="15"/>
    <x v="4"/>
    <x v="0"/>
    <x v="5"/>
    <x v="0"/>
    <x v="14"/>
  </r>
  <r>
    <x v="1"/>
    <x v="16"/>
    <x v="0"/>
    <x v="4"/>
    <x v="14"/>
    <x v="1"/>
    <x v="8"/>
    <x v="7"/>
    <x v="0"/>
    <x v="0"/>
    <x v="0"/>
    <x v="0"/>
    <x v="0"/>
    <x v="1"/>
    <x v="14"/>
    <x v="5"/>
    <x v="1"/>
    <x v="14"/>
    <x v="16"/>
    <x v="5"/>
    <x v="0"/>
    <x v="6"/>
    <x v="7"/>
    <x v="14"/>
  </r>
  <r>
    <x v="5"/>
    <x v="1"/>
    <x v="0"/>
    <x v="5"/>
    <x v="15"/>
    <x v="4"/>
    <x v="8"/>
    <x v="8"/>
    <x v="0"/>
    <x v="0"/>
    <x v="0"/>
    <x v="0"/>
    <x v="0"/>
    <x v="9"/>
    <x v="15"/>
    <x v="6"/>
    <x v="9"/>
    <x v="15"/>
    <x v="1"/>
    <x v="6"/>
    <x v="0"/>
    <x v="6"/>
    <x v="8"/>
    <x v="15"/>
  </r>
  <r>
    <x v="5"/>
    <x v="17"/>
    <x v="0"/>
    <x v="5"/>
    <x v="16"/>
    <x v="4"/>
    <x v="9"/>
    <x v="9"/>
    <x v="0"/>
    <x v="0"/>
    <x v="0"/>
    <x v="0"/>
    <x v="0"/>
    <x v="10"/>
    <x v="16"/>
    <x v="7"/>
    <x v="10"/>
    <x v="16"/>
    <x v="17"/>
    <x v="7"/>
    <x v="0"/>
    <x v="5"/>
    <x v="9"/>
    <x v="16"/>
  </r>
  <r>
    <x v="1"/>
    <x v="18"/>
    <x v="0"/>
    <x v="6"/>
    <x v="17"/>
    <x v="1"/>
    <x v="10"/>
    <x v="10"/>
    <x v="0"/>
    <x v="0"/>
    <x v="0"/>
    <x v="0"/>
    <x v="0"/>
    <x v="11"/>
    <x v="17"/>
    <x v="8"/>
    <x v="11"/>
    <x v="17"/>
    <x v="18"/>
    <x v="8"/>
    <x v="0"/>
    <x v="5"/>
    <x v="10"/>
    <x v="17"/>
  </r>
  <r>
    <x v="0"/>
    <x v="0"/>
    <x v="1"/>
    <x v="1"/>
    <x v="18"/>
    <x v="1"/>
    <x v="11"/>
    <x v="0"/>
    <x v="0"/>
    <x v="0"/>
    <x v="0"/>
    <x v="0"/>
    <x v="12"/>
    <x v="12"/>
    <x v="18"/>
    <x v="9"/>
    <x v="12"/>
    <x v="18"/>
    <x v="0"/>
    <x v="9"/>
    <x v="1"/>
    <x v="5"/>
    <x v="0"/>
    <x v="18"/>
  </r>
  <r>
    <x v="1"/>
    <x v="19"/>
    <x v="1"/>
    <x v="0"/>
    <x v="19"/>
    <x v="0"/>
    <x v="5"/>
    <x v="3"/>
    <x v="0"/>
    <x v="0"/>
    <x v="0"/>
    <x v="0"/>
    <x v="13"/>
    <x v="3"/>
    <x v="19"/>
    <x v="0"/>
    <x v="3"/>
    <x v="19"/>
    <x v="19"/>
    <x v="0"/>
    <x v="1"/>
    <x v="5"/>
    <x v="3"/>
    <x v="19"/>
  </r>
  <r>
    <x v="5"/>
    <x v="20"/>
    <x v="1"/>
    <x v="7"/>
    <x v="20"/>
    <x v="1"/>
    <x v="12"/>
    <x v="11"/>
    <x v="0"/>
    <x v="0"/>
    <x v="0"/>
    <x v="0"/>
    <x v="0"/>
    <x v="13"/>
    <x v="20"/>
    <x v="1"/>
    <x v="13"/>
    <x v="20"/>
    <x v="20"/>
    <x v="1"/>
    <x v="1"/>
    <x v="5"/>
    <x v="11"/>
    <x v="20"/>
  </r>
  <r>
    <x v="4"/>
    <x v="21"/>
    <x v="1"/>
    <x v="8"/>
    <x v="21"/>
    <x v="0"/>
    <x v="5"/>
    <x v="12"/>
    <x v="0"/>
    <x v="0"/>
    <x v="0"/>
    <x v="0"/>
    <x v="0"/>
    <x v="8"/>
    <x v="21"/>
    <x v="0"/>
    <x v="8"/>
    <x v="21"/>
    <x v="21"/>
    <x v="0"/>
    <x v="1"/>
    <x v="5"/>
    <x v="12"/>
    <x v="21"/>
  </r>
  <r>
    <x v="3"/>
    <x v="22"/>
    <x v="1"/>
    <x v="3"/>
    <x v="12"/>
    <x v="0"/>
    <x v="5"/>
    <x v="6"/>
    <x v="0"/>
    <x v="0"/>
    <x v="0"/>
    <x v="0"/>
    <x v="0"/>
    <x v="7"/>
    <x v="12"/>
    <x v="0"/>
    <x v="7"/>
    <x v="12"/>
    <x v="22"/>
    <x v="0"/>
    <x v="1"/>
    <x v="5"/>
    <x v="6"/>
    <x v="12"/>
  </r>
  <r>
    <x v="3"/>
    <x v="23"/>
    <x v="1"/>
    <x v="3"/>
    <x v="12"/>
    <x v="0"/>
    <x v="5"/>
    <x v="6"/>
    <x v="0"/>
    <x v="0"/>
    <x v="0"/>
    <x v="0"/>
    <x v="0"/>
    <x v="7"/>
    <x v="12"/>
    <x v="0"/>
    <x v="7"/>
    <x v="12"/>
    <x v="23"/>
    <x v="0"/>
    <x v="1"/>
    <x v="5"/>
    <x v="6"/>
    <x v="12"/>
  </r>
  <r>
    <x v="3"/>
    <x v="24"/>
    <x v="1"/>
    <x v="3"/>
    <x v="12"/>
    <x v="0"/>
    <x v="5"/>
    <x v="6"/>
    <x v="0"/>
    <x v="0"/>
    <x v="0"/>
    <x v="0"/>
    <x v="0"/>
    <x v="7"/>
    <x v="12"/>
    <x v="0"/>
    <x v="7"/>
    <x v="12"/>
    <x v="24"/>
    <x v="0"/>
    <x v="1"/>
    <x v="5"/>
    <x v="6"/>
    <x v="12"/>
  </r>
  <r>
    <x v="1"/>
    <x v="25"/>
    <x v="1"/>
    <x v="3"/>
    <x v="12"/>
    <x v="1"/>
    <x v="10"/>
    <x v="10"/>
    <x v="0"/>
    <x v="0"/>
    <x v="0"/>
    <x v="0"/>
    <x v="0"/>
    <x v="11"/>
    <x v="12"/>
    <x v="8"/>
    <x v="11"/>
    <x v="12"/>
    <x v="25"/>
    <x v="8"/>
    <x v="1"/>
    <x v="5"/>
    <x v="10"/>
    <x v="12"/>
  </r>
  <r>
    <x v="1"/>
    <x v="26"/>
    <x v="1"/>
    <x v="3"/>
    <x v="12"/>
    <x v="1"/>
    <x v="10"/>
    <x v="10"/>
    <x v="0"/>
    <x v="0"/>
    <x v="0"/>
    <x v="0"/>
    <x v="0"/>
    <x v="11"/>
    <x v="12"/>
    <x v="8"/>
    <x v="11"/>
    <x v="12"/>
    <x v="26"/>
    <x v="8"/>
    <x v="1"/>
    <x v="5"/>
    <x v="10"/>
    <x v="12"/>
  </r>
  <r>
    <x v="0"/>
    <x v="27"/>
    <x v="1"/>
    <x v="0"/>
    <x v="22"/>
    <x v="3"/>
    <x v="6"/>
    <x v="0"/>
    <x v="0"/>
    <x v="0"/>
    <x v="0"/>
    <x v="0"/>
    <x v="0"/>
    <x v="14"/>
    <x v="22"/>
    <x v="3"/>
    <x v="14"/>
    <x v="22"/>
    <x v="27"/>
    <x v="3"/>
    <x v="1"/>
    <x v="5"/>
    <x v="0"/>
    <x v="22"/>
  </r>
  <r>
    <x v="0"/>
    <x v="28"/>
    <x v="1"/>
    <x v="3"/>
    <x v="23"/>
    <x v="3"/>
    <x v="6"/>
    <x v="0"/>
    <x v="0"/>
    <x v="0"/>
    <x v="0"/>
    <x v="0"/>
    <x v="0"/>
    <x v="15"/>
    <x v="23"/>
    <x v="3"/>
    <x v="15"/>
    <x v="23"/>
    <x v="28"/>
    <x v="3"/>
    <x v="1"/>
    <x v="5"/>
    <x v="0"/>
    <x v="23"/>
  </r>
  <r>
    <x v="2"/>
    <x v="29"/>
    <x v="1"/>
    <x v="4"/>
    <x v="13"/>
    <x v="3"/>
    <x v="6"/>
    <x v="0"/>
    <x v="0"/>
    <x v="0"/>
    <x v="0"/>
    <x v="0"/>
    <x v="0"/>
    <x v="16"/>
    <x v="13"/>
    <x v="3"/>
    <x v="16"/>
    <x v="13"/>
    <x v="29"/>
    <x v="3"/>
    <x v="1"/>
    <x v="5"/>
    <x v="0"/>
    <x v="13"/>
  </r>
  <r>
    <x v="1"/>
    <x v="30"/>
    <x v="1"/>
    <x v="4"/>
    <x v="14"/>
    <x v="3"/>
    <x v="7"/>
    <x v="0"/>
    <x v="0"/>
    <x v="0"/>
    <x v="0"/>
    <x v="0"/>
    <x v="0"/>
    <x v="1"/>
    <x v="14"/>
    <x v="4"/>
    <x v="1"/>
    <x v="14"/>
    <x v="30"/>
    <x v="4"/>
    <x v="1"/>
    <x v="5"/>
    <x v="0"/>
    <x v="14"/>
  </r>
  <r>
    <x v="1"/>
    <x v="31"/>
    <x v="1"/>
    <x v="4"/>
    <x v="14"/>
    <x v="3"/>
    <x v="7"/>
    <x v="0"/>
    <x v="0"/>
    <x v="0"/>
    <x v="0"/>
    <x v="0"/>
    <x v="0"/>
    <x v="1"/>
    <x v="14"/>
    <x v="4"/>
    <x v="1"/>
    <x v="14"/>
    <x v="31"/>
    <x v="4"/>
    <x v="1"/>
    <x v="5"/>
    <x v="0"/>
    <x v="14"/>
  </r>
  <r>
    <x v="1"/>
    <x v="32"/>
    <x v="1"/>
    <x v="4"/>
    <x v="24"/>
    <x v="0"/>
    <x v="5"/>
    <x v="3"/>
    <x v="0"/>
    <x v="0"/>
    <x v="0"/>
    <x v="0"/>
    <x v="0"/>
    <x v="3"/>
    <x v="24"/>
    <x v="0"/>
    <x v="3"/>
    <x v="24"/>
    <x v="32"/>
    <x v="0"/>
    <x v="1"/>
    <x v="5"/>
    <x v="3"/>
    <x v="24"/>
  </r>
  <r>
    <x v="5"/>
    <x v="33"/>
    <x v="1"/>
    <x v="5"/>
    <x v="15"/>
    <x v="4"/>
    <x v="13"/>
    <x v="8"/>
    <x v="0"/>
    <x v="0"/>
    <x v="0"/>
    <x v="0"/>
    <x v="0"/>
    <x v="9"/>
    <x v="15"/>
    <x v="6"/>
    <x v="9"/>
    <x v="15"/>
    <x v="33"/>
    <x v="6"/>
    <x v="1"/>
    <x v="5"/>
    <x v="8"/>
    <x v="15"/>
  </r>
  <r>
    <x v="5"/>
    <x v="34"/>
    <x v="1"/>
    <x v="5"/>
    <x v="25"/>
    <x v="4"/>
    <x v="14"/>
    <x v="13"/>
    <x v="0"/>
    <x v="0"/>
    <x v="0"/>
    <x v="0"/>
    <x v="0"/>
    <x v="10"/>
    <x v="25"/>
    <x v="10"/>
    <x v="10"/>
    <x v="25"/>
    <x v="34"/>
    <x v="10"/>
    <x v="1"/>
    <x v="5"/>
    <x v="13"/>
    <x v="25"/>
  </r>
  <r>
    <x v="5"/>
    <x v="11"/>
    <x v="1"/>
    <x v="5"/>
    <x v="25"/>
    <x v="4"/>
    <x v="14"/>
    <x v="13"/>
    <x v="0"/>
    <x v="0"/>
    <x v="0"/>
    <x v="0"/>
    <x v="0"/>
    <x v="10"/>
    <x v="25"/>
    <x v="10"/>
    <x v="10"/>
    <x v="25"/>
    <x v="11"/>
    <x v="10"/>
    <x v="1"/>
    <x v="5"/>
    <x v="13"/>
    <x v="25"/>
  </r>
  <r>
    <x v="5"/>
    <x v="35"/>
    <x v="1"/>
    <x v="5"/>
    <x v="25"/>
    <x v="4"/>
    <x v="14"/>
    <x v="13"/>
    <x v="0"/>
    <x v="0"/>
    <x v="0"/>
    <x v="0"/>
    <x v="0"/>
    <x v="10"/>
    <x v="25"/>
    <x v="10"/>
    <x v="10"/>
    <x v="25"/>
    <x v="35"/>
    <x v="10"/>
    <x v="1"/>
    <x v="5"/>
    <x v="13"/>
    <x v="25"/>
  </r>
  <r>
    <x v="5"/>
    <x v="36"/>
    <x v="2"/>
    <x v="5"/>
    <x v="25"/>
    <x v="4"/>
    <x v="14"/>
    <x v="13"/>
    <x v="0"/>
    <x v="0"/>
    <x v="0"/>
    <x v="0"/>
    <x v="0"/>
    <x v="10"/>
    <x v="25"/>
    <x v="10"/>
    <x v="10"/>
    <x v="25"/>
    <x v="36"/>
    <x v="10"/>
    <x v="2"/>
    <x v="5"/>
    <x v="13"/>
    <x v="25"/>
  </r>
  <r>
    <x v="3"/>
    <x v="37"/>
    <x v="3"/>
    <x v="0"/>
    <x v="26"/>
    <x v="0"/>
    <x v="5"/>
    <x v="6"/>
    <x v="1"/>
    <x v="0"/>
    <x v="0"/>
    <x v="0"/>
    <x v="14"/>
    <x v="7"/>
    <x v="26"/>
    <x v="0"/>
    <x v="7"/>
    <x v="26"/>
    <x v="37"/>
    <x v="0"/>
    <x v="3"/>
    <x v="5"/>
    <x v="6"/>
    <x v="26"/>
  </r>
  <r>
    <x v="3"/>
    <x v="38"/>
    <x v="3"/>
    <x v="0"/>
    <x v="27"/>
    <x v="0"/>
    <x v="5"/>
    <x v="6"/>
    <x v="1"/>
    <x v="0"/>
    <x v="0"/>
    <x v="0"/>
    <x v="15"/>
    <x v="7"/>
    <x v="27"/>
    <x v="0"/>
    <x v="7"/>
    <x v="27"/>
    <x v="38"/>
    <x v="0"/>
    <x v="3"/>
    <x v="5"/>
    <x v="6"/>
    <x v="27"/>
  </r>
  <r>
    <x v="0"/>
    <x v="39"/>
    <x v="3"/>
    <x v="1"/>
    <x v="28"/>
    <x v="0"/>
    <x v="5"/>
    <x v="0"/>
    <x v="1"/>
    <x v="0"/>
    <x v="0"/>
    <x v="0"/>
    <x v="0"/>
    <x v="5"/>
    <x v="28"/>
    <x v="0"/>
    <x v="5"/>
    <x v="28"/>
    <x v="39"/>
    <x v="0"/>
    <x v="3"/>
    <x v="5"/>
    <x v="0"/>
    <x v="28"/>
  </r>
  <r>
    <x v="1"/>
    <x v="40"/>
    <x v="3"/>
    <x v="0"/>
    <x v="29"/>
    <x v="0"/>
    <x v="5"/>
    <x v="3"/>
    <x v="1"/>
    <x v="0"/>
    <x v="0"/>
    <x v="0"/>
    <x v="12"/>
    <x v="3"/>
    <x v="29"/>
    <x v="0"/>
    <x v="3"/>
    <x v="29"/>
    <x v="40"/>
    <x v="0"/>
    <x v="3"/>
    <x v="5"/>
    <x v="3"/>
    <x v="29"/>
  </r>
  <r>
    <x v="0"/>
    <x v="41"/>
    <x v="3"/>
    <x v="1"/>
    <x v="30"/>
    <x v="3"/>
    <x v="15"/>
    <x v="0"/>
    <x v="1"/>
    <x v="0"/>
    <x v="0"/>
    <x v="0"/>
    <x v="16"/>
    <x v="12"/>
    <x v="30"/>
    <x v="11"/>
    <x v="12"/>
    <x v="30"/>
    <x v="41"/>
    <x v="11"/>
    <x v="3"/>
    <x v="5"/>
    <x v="0"/>
    <x v="30"/>
  </r>
  <r>
    <x v="0"/>
    <x v="42"/>
    <x v="3"/>
    <x v="1"/>
    <x v="30"/>
    <x v="3"/>
    <x v="15"/>
    <x v="0"/>
    <x v="1"/>
    <x v="0"/>
    <x v="0"/>
    <x v="0"/>
    <x v="17"/>
    <x v="12"/>
    <x v="30"/>
    <x v="11"/>
    <x v="12"/>
    <x v="30"/>
    <x v="42"/>
    <x v="11"/>
    <x v="3"/>
    <x v="5"/>
    <x v="0"/>
    <x v="30"/>
  </r>
  <r>
    <x v="3"/>
    <x v="43"/>
    <x v="3"/>
    <x v="0"/>
    <x v="31"/>
    <x v="0"/>
    <x v="5"/>
    <x v="6"/>
    <x v="1"/>
    <x v="0"/>
    <x v="0"/>
    <x v="0"/>
    <x v="18"/>
    <x v="7"/>
    <x v="31"/>
    <x v="0"/>
    <x v="7"/>
    <x v="31"/>
    <x v="43"/>
    <x v="0"/>
    <x v="3"/>
    <x v="5"/>
    <x v="6"/>
    <x v="31"/>
  </r>
  <r>
    <x v="3"/>
    <x v="44"/>
    <x v="3"/>
    <x v="0"/>
    <x v="31"/>
    <x v="0"/>
    <x v="5"/>
    <x v="6"/>
    <x v="1"/>
    <x v="0"/>
    <x v="0"/>
    <x v="0"/>
    <x v="19"/>
    <x v="7"/>
    <x v="31"/>
    <x v="0"/>
    <x v="7"/>
    <x v="31"/>
    <x v="44"/>
    <x v="0"/>
    <x v="3"/>
    <x v="5"/>
    <x v="6"/>
    <x v="31"/>
  </r>
  <r>
    <x v="0"/>
    <x v="45"/>
    <x v="3"/>
    <x v="1"/>
    <x v="18"/>
    <x v="1"/>
    <x v="11"/>
    <x v="0"/>
    <x v="1"/>
    <x v="0"/>
    <x v="0"/>
    <x v="0"/>
    <x v="20"/>
    <x v="12"/>
    <x v="18"/>
    <x v="9"/>
    <x v="12"/>
    <x v="18"/>
    <x v="45"/>
    <x v="9"/>
    <x v="3"/>
    <x v="5"/>
    <x v="0"/>
    <x v="18"/>
  </r>
  <r>
    <x v="3"/>
    <x v="46"/>
    <x v="3"/>
    <x v="0"/>
    <x v="32"/>
    <x v="0"/>
    <x v="5"/>
    <x v="6"/>
    <x v="1"/>
    <x v="0"/>
    <x v="0"/>
    <x v="0"/>
    <x v="21"/>
    <x v="7"/>
    <x v="32"/>
    <x v="0"/>
    <x v="7"/>
    <x v="32"/>
    <x v="46"/>
    <x v="0"/>
    <x v="3"/>
    <x v="5"/>
    <x v="6"/>
    <x v="32"/>
  </r>
  <r>
    <x v="0"/>
    <x v="46"/>
    <x v="3"/>
    <x v="0"/>
    <x v="33"/>
    <x v="0"/>
    <x v="5"/>
    <x v="0"/>
    <x v="1"/>
    <x v="0"/>
    <x v="0"/>
    <x v="0"/>
    <x v="21"/>
    <x v="17"/>
    <x v="33"/>
    <x v="0"/>
    <x v="17"/>
    <x v="33"/>
    <x v="46"/>
    <x v="0"/>
    <x v="3"/>
    <x v="5"/>
    <x v="14"/>
    <x v="33"/>
  </r>
  <r>
    <x v="3"/>
    <x v="47"/>
    <x v="3"/>
    <x v="0"/>
    <x v="34"/>
    <x v="0"/>
    <x v="5"/>
    <x v="6"/>
    <x v="1"/>
    <x v="0"/>
    <x v="0"/>
    <x v="0"/>
    <x v="22"/>
    <x v="7"/>
    <x v="34"/>
    <x v="0"/>
    <x v="7"/>
    <x v="34"/>
    <x v="47"/>
    <x v="0"/>
    <x v="3"/>
    <x v="5"/>
    <x v="6"/>
    <x v="34"/>
  </r>
  <r>
    <x v="3"/>
    <x v="48"/>
    <x v="3"/>
    <x v="0"/>
    <x v="35"/>
    <x v="0"/>
    <x v="5"/>
    <x v="6"/>
    <x v="1"/>
    <x v="0"/>
    <x v="0"/>
    <x v="0"/>
    <x v="23"/>
    <x v="7"/>
    <x v="35"/>
    <x v="0"/>
    <x v="7"/>
    <x v="35"/>
    <x v="48"/>
    <x v="0"/>
    <x v="3"/>
    <x v="5"/>
    <x v="6"/>
    <x v="35"/>
  </r>
  <r>
    <x v="3"/>
    <x v="48"/>
    <x v="3"/>
    <x v="0"/>
    <x v="36"/>
    <x v="0"/>
    <x v="5"/>
    <x v="6"/>
    <x v="1"/>
    <x v="0"/>
    <x v="0"/>
    <x v="0"/>
    <x v="23"/>
    <x v="7"/>
    <x v="36"/>
    <x v="0"/>
    <x v="7"/>
    <x v="36"/>
    <x v="48"/>
    <x v="0"/>
    <x v="3"/>
    <x v="5"/>
    <x v="6"/>
    <x v="36"/>
  </r>
  <r>
    <x v="3"/>
    <x v="38"/>
    <x v="3"/>
    <x v="0"/>
    <x v="37"/>
    <x v="0"/>
    <x v="5"/>
    <x v="6"/>
    <x v="1"/>
    <x v="0"/>
    <x v="0"/>
    <x v="0"/>
    <x v="15"/>
    <x v="7"/>
    <x v="37"/>
    <x v="0"/>
    <x v="7"/>
    <x v="37"/>
    <x v="38"/>
    <x v="0"/>
    <x v="3"/>
    <x v="5"/>
    <x v="6"/>
    <x v="37"/>
  </r>
  <r>
    <x v="3"/>
    <x v="37"/>
    <x v="3"/>
    <x v="0"/>
    <x v="38"/>
    <x v="0"/>
    <x v="5"/>
    <x v="6"/>
    <x v="1"/>
    <x v="0"/>
    <x v="0"/>
    <x v="0"/>
    <x v="14"/>
    <x v="7"/>
    <x v="38"/>
    <x v="0"/>
    <x v="7"/>
    <x v="38"/>
    <x v="37"/>
    <x v="0"/>
    <x v="3"/>
    <x v="5"/>
    <x v="6"/>
    <x v="38"/>
  </r>
  <r>
    <x v="0"/>
    <x v="49"/>
    <x v="3"/>
    <x v="2"/>
    <x v="39"/>
    <x v="2"/>
    <x v="4"/>
    <x v="0"/>
    <x v="1"/>
    <x v="0"/>
    <x v="0"/>
    <x v="0"/>
    <x v="24"/>
    <x v="5"/>
    <x v="39"/>
    <x v="2"/>
    <x v="5"/>
    <x v="39"/>
    <x v="49"/>
    <x v="2"/>
    <x v="3"/>
    <x v="4"/>
    <x v="0"/>
    <x v="39"/>
  </r>
  <r>
    <x v="1"/>
    <x v="50"/>
    <x v="3"/>
    <x v="6"/>
    <x v="40"/>
    <x v="0"/>
    <x v="5"/>
    <x v="14"/>
    <x v="1"/>
    <x v="0"/>
    <x v="0"/>
    <x v="0"/>
    <x v="0"/>
    <x v="3"/>
    <x v="40"/>
    <x v="0"/>
    <x v="3"/>
    <x v="40"/>
    <x v="50"/>
    <x v="0"/>
    <x v="3"/>
    <x v="5"/>
    <x v="15"/>
    <x v="40"/>
  </r>
  <r>
    <x v="3"/>
    <x v="10"/>
    <x v="3"/>
    <x v="3"/>
    <x v="12"/>
    <x v="0"/>
    <x v="5"/>
    <x v="6"/>
    <x v="1"/>
    <x v="0"/>
    <x v="0"/>
    <x v="0"/>
    <x v="0"/>
    <x v="7"/>
    <x v="12"/>
    <x v="0"/>
    <x v="7"/>
    <x v="12"/>
    <x v="10"/>
    <x v="0"/>
    <x v="3"/>
    <x v="5"/>
    <x v="6"/>
    <x v="12"/>
  </r>
  <r>
    <x v="2"/>
    <x v="51"/>
    <x v="3"/>
    <x v="4"/>
    <x v="13"/>
    <x v="3"/>
    <x v="3"/>
    <x v="0"/>
    <x v="1"/>
    <x v="0"/>
    <x v="0"/>
    <x v="0"/>
    <x v="0"/>
    <x v="16"/>
    <x v="13"/>
    <x v="3"/>
    <x v="16"/>
    <x v="13"/>
    <x v="51"/>
    <x v="3"/>
    <x v="3"/>
    <x v="3"/>
    <x v="0"/>
    <x v="13"/>
  </r>
  <r>
    <x v="1"/>
    <x v="52"/>
    <x v="3"/>
    <x v="4"/>
    <x v="14"/>
    <x v="3"/>
    <x v="7"/>
    <x v="0"/>
    <x v="1"/>
    <x v="0"/>
    <x v="0"/>
    <x v="0"/>
    <x v="0"/>
    <x v="1"/>
    <x v="14"/>
    <x v="4"/>
    <x v="1"/>
    <x v="14"/>
    <x v="52"/>
    <x v="4"/>
    <x v="3"/>
    <x v="5"/>
    <x v="0"/>
    <x v="14"/>
  </r>
  <r>
    <x v="1"/>
    <x v="53"/>
    <x v="3"/>
    <x v="4"/>
    <x v="14"/>
    <x v="3"/>
    <x v="7"/>
    <x v="0"/>
    <x v="1"/>
    <x v="0"/>
    <x v="0"/>
    <x v="0"/>
    <x v="0"/>
    <x v="1"/>
    <x v="14"/>
    <x v="4"/>
    <x v="1"/>
    <x v="14"/>
    <x v="53"/>
    <x v="4"/>
    <x v="3"/>
    <x v="5"/>
    <x v="0"/>
    <x v="14"/>
  </r>
  <r>
    <x v="1"/>
    <x v="54"/>
    <x v="3"/>
    <x v="4"/>
    <x v="24"/>
    <x v="3"/>
    <x v="16"/>
    <x v="0"/>
    <x v="1"/>
    <x v="0"/>
    <x v="0"/>
    <x v="0"/>
    <x v="0"/>
    <x v="3"/>
    <x v="24"/>
    <x v="12"/>
    <x v="3"/>
    <x v="24"/>
    <x v="54"/>
    <x v="12"/>
    <x v="3"/>
    <x v="5"/>
    <x v="0"/>
    <x v="24"/>
  </r>
  <r>
    <x v="5"/>
    <x v="4"/>
    <x v="3"/>
    <x v="5"/>
    <x v="15"/>
    <x v="4"/>
    <x v="13"/>
    <x v="8"/>
    <x v="1"/>
    <x v="0"/>
    <x v="0"/>
    <x v="0"/>
    <x v="0"/>
    <x v="9"/>
    <x v="15"/>
    <x v="6"/>
    <x v="9"/>
    <x v="15"/>
    <x v="4"/>
    <x v="6"/>
    <x v="3"/>
    <x v="7"/>
    <x v="8"/>
    <x v="15"/>
  </r>
  <r>
    <x v="5"/>
    <x v="55"/>
    <x v="3"/>
    <x v="5"/>
    <x v="16"/>
    <x v="4"/>
    <x v="17"/>
    <x v="9"/>
    <x v="1"/>
    <x v="0"/>
    <x v="0"/>
    <x v="0"/>
    <x v="0"/>
    <x v="10"/>
    <x v="16"/>
    <x v="7"/>
    <x v="10"/>
    <x v="16"/>
    <x v="55"/>
    <x v="7"/>
    <x v="3"/>
    <x v="8"/>
    <x v="9"/>
    <x v="16"/>
  </r>
  <r>
    <x v="1"/>
    <x v="56"/>
    <x v="3"/>
    <x v="9"/>
    <x v="41"/>
    <x v="1"/>
    <x v="10"/>
    <x v="10"/>
    <x v="1"/>
    <x v="0"/>
    <x v="0"/>
    <x v="0"/>
    <x v="0"/>
    <x v="11"/>
    <x v="41"/>
    <x v="8"/>
    <x v="11"/>
    <x v="41"/>
    <x v="56"/>
    <x v="8"/>
    <x v="3"/>
    <x v="9"/>
    <x v="10"/>
    <x v="41"/>
  </r>
  <r>
    <x v="5"/>
    <x v="33"/>
    <x v="3"/>
    <x v="5"/>
    <x v="25"/>
    <x v="4"/>
    <x v="14"/>
    <x v="13"/>
    <x v="1"/>
    <x v="0"/>
    <x v="0"/>
    <x v="0"/>
    <x v="0"/>
    <x v="10"/>
    <x v="25"/>
    <x v="10"/>
    <x v="10"/>
    <x v="25"/>
    <x v="33"/>
    <x v="10"/>
    <x v="3"/>
    <x v="10"/>
    <x v="13"/>
    <x v="25"/>
  </r>
  <r>
    <x v="0"/>
    <x v="50"/>
    <x v="3"/>
    <x v="0"/>
    <x v="42"/>
    <x v="0"/>
    <x v="18"/>
    <x v="15"/>
    <x v="1"/>
    <x v="0"/>
    <x v="0"/>
    <x v="0"/>
    <x v="0"/>
    <x v="14"/>
    <x v="42"/>
    <x v="0"/>
    <x v="14"/>
    <x v="42"/>
    <x v="50"/>
    <x v="0"/>
    <x v="3"/>
    <x v="11"/>
    <x v="16"/>
    <x v="42"/>
  </r>
  <r>
    <x v="5"/>
    <x v="57"/>
    <x v="4"/>
    <x v="0"/>
    <x v="31"/>
    <x v="1"/>
    <x v="19"/>
    <x v="0"/>
    <x v="1"/>
    <x v="0"/>
    <x v="0"/>
    <x v="0"/>
    <x v="25"/>
    <x v="18"/>
    <x v="31"/>
    <x v="1"/>
    <x v="18"/>
    <x v="31"/>
    <x v="57"/>
    <x v="1"/>
    <x v="4"/>
    <x v="12"/>
    <x v="0"/>
    <x v="31"/>
  </r>
  <r>
    <x v="1"/>
    <x v="58"/>
    <x v="4"/>
    <x v="0"/>
    <x v="5"/>
    <x v="0"/>
    <x v="1"/>
    <x v="3"/>
    <x v="1"/>
    <x v="0"/>
    <x v="0"/>
    <x v="0"/>
    <x v="26"/>
    <x v="3"/>
    <x v="5"/>
    <x v="0"/>
    <x v="3"/>
    <x v="5"/>
    <x v="58"/>
    <x v="0"/>
    <x v="4"/>
    <x v="1"/>
    <x v="3"/>
    <x v="5"/>
  </r>
  <r>
    <x v="0"/>
    <x v="59"/>
    <x v="4"/>
    <x v="2"/>
    <x v="11"/>
    <x v="2"/>
    <x v="4"/>
    <x v="0"/>
    <x v="1"/>
    <x v="0"/>
    <x v="0"/>
    <x v="0"/>
    <x v="27"/>
    <x v="5"/>
    <x v="11"/>
    <x v="2"/>
    <x v="5"/>
    <x v="11"/>
    <x v="59"/>
    <x v="2"/>
    <x v="4"/>
    <x v="4"/>
    <x v="0"/>
    <x v="11"/>
  </r>
  <r>
    <x v="4"/>
    <x v="60"/>
    <x v="4"/>
    <x v="8"/>
    <x v="21"/>
    <x v="0"/>
    <x v="20"/>
    <x v="12"/>
    <x v="1"/>
    <x v="0"/>
    <x v="0"/>
    <x v="0"/>
    <x v="0"/>
    <x v="8"/>
    <x v="21"/>
    <x v="0"/>
    <x v="8"/>
    <x v="21"/>
    <x v="60"/>
    <x v="0"/>
    <x v="4"/>
    <x v="13"/>
    <x v="12"/>
    <x v="21"/>
  </r>
  <r>
    <x v="1"/>
    <x v="61"/>
    <x v="4"/>
    <x v="4"/>
    <x v="14"/>
    <x v="3"/>
    <x v="16"/>
    <x v="0"/>
    <x v="1"/>
    <x v="0"/>
    <x v="0"/>
    <x v="0"/>
    <x v="0"/>
    <x v="1"/>
    <x v="14"/>
    <x v="12"/>
    <x v="1"/>
    <x v="14"/>
    <x v="61"/>
    <x v="12"/>
    <x v="4"/>
    <x v="5"/>
    <x v="0"/>
    <x v="14"/>
  </r>
  <r>
    <x v="5"/>
    <x v="28"/>
    <x v="4"/>
    <x v="5"/>
    <x v="16"/>
    <x v="4"/>
    <x v="21"/>
    <x v="16"/>
    <x v="1"/>
    <x v="0"/>
    <x v="0"/>
    <x v="0"/>
    <x v="0"/>
    <x v="10"/>
    <x v="16"/>
    <x v="13"/>
    <x v="10"/>
    <x v="16"/>
    <x v="28"/>
    <x v="13"/>
    <x v="4"/>
    <x v="14"/>
    <x v="17"/>
    <x v="16"/>
  </r>
  <r>
    <x v="5"/>
    <x v="18"/>
    <x v="4"/>
    <x v="5"/>
    <x v="25"/>
    <x v="4"/>
    <x v="14"/>
    <x v="13"/>
    <x v="1"/>
    <x v="0"/>
    <x v="0"/>
    <x v="0"/>
    <x v="0"/>
    <x v="10"/>
    <x v="25"/>
    <x v="10"/>
    <x v="10"/>
    <x v="25"/>
    <x v="18"/>
    <x v="10"/>
    <x v="4"/>
    <x v="10"/>
    <x v="13"/>
    <x v="25"/>
  </r>
  <r>
    <x v="1"/>
    <x v="62"/>
    <x v="5"/>
    <x v="0"/>
    <x v="43"/>
    <x v="1"/>
    <x v="10"/>
    <x v="10"/>
    <x v="1"/>
    <x v="0"/>
    <x v="0"/>
    <x v="0"/>
    <x v="28"/>
    <x v="11"/>
    <x v="43"/>
    <x v="8"/>
    <x v="11"/>
    <x v="43"/>
    <x v="62"/>
    <x v="8"/>
    <x v="5"/>
    <x v="9"/>
    <x v="10"/>
    <x v="43"/>
  </r>
  <r>
    <x v="0"/>
    <x v="63"/>
    <x v="5"/>
    <x v="0"/>
    <x v="43"/>
    <x v="3"/>
    <x v="6"/>
    <x v="17"/>
    <x v="1"/>
    <x v="0"/>
    <x v="0"/>
    <x v="0"/>
    <x v="29"/>
    <x v="14"/>
    <x v="43"/>
    <x v="3"/>
    <x v="14"/>
    <x v="43"/>
    <x v="63"/>
    <x v="3"/>
    <x v="5"/>
    <x v="15"/>
    <x v="18"/>
    <x v="43"/>
  </r>
  <r>
    <x v="0"/>
    <x v="64"/>
    <x v="5"/>
    <x v="0"/>
    <x v="44"/>
    <x v="0"/>
    <x v="18"/>
    <x v="18"/>
    <x v="1"/>
    <x v="0"/>
    <x v="0"/>
    <x v="0"/>
    <x v="30"/>
    <x v="17"/>
    <x v="44"/>
    <x v="0"/>
    <x v="17"/>
    <x v="44"/>
    <x v="64"/>
    <x v="0"/>
    <x v="5"/>
    <x v="11"/>
    <x v="19"/>
    <x v="44"/>
  </r>
  <r>
    <x v="1"/>
    <x v="65"/>
    <x v="5"/>
    <x v="0"/>
    <x v="45"/>
    <x v="1"/>
    <x v="10"/>
    <x v="10"/>
    <x v="1"/>
    <x v="0"/>
    <x v="0"/>
    <x v="0"/>
    <x v="31"/>
    <x v="11"/>
    <x v="45"/>
    <x v="8"/>
    <x v="11"/>
    <x v="45"/>
    <x v="65"/>
    <x v="8"/>
    <x v="5"/>
    <x v="9"/>
    <x v="10"/>
    <x v="45"/>
  </r>
  <r>
    <x v="1"/>
    <x v="66"/>
    <x v="5"/>
    <x v="10"/>
    <x v="46"/>
    <x v="3"/>
    <x v="22"/>
    <x v="19"/>
    <x v="1"/>
    <x v="0"/>
    <x v="0"/>
    <x v="0"/>
    <x v="0"/>
    <x v="1"/>
    <x v="46"/>
    <x v="14"/>
    <x v="1"/>
    <x v="46"/>
    <x v="66"/>
    <x v="14"/>
    <x v="5"/>
    <x v="5"/>
    <x v="20"/>
    <x v="46"/>
  </r>
  <r>
    <x v="0"/>
    <x v="67"/>
    <x v="5"/>
    <x v="2"/>
    <x v="11"/>
    <x v="2"/>
    <x v="11"/>
    <x v="20"/>
    <x v="1"/>
    <x v="0"/>
    <x v="0"/>
    <x v="0"/>
    <x v="32"/>
    <x v="5"/>
    <x v="11"/>
    <x v="2"/>
    <x v="5"/>
    <x v="11"/>
    <x v="67"/>
    <x v="2"/>
    <x v="5"/>
    <x v="16"/>
    <x v="21"/>
    <x v="11"/>
  </r>
  <r>
    <x v="0"/>
    <x v="68"/>
    <x v="5"/>
    <x v="2"/>
    <x v="11"/>
    <x v="2"/>
    <x v="11"/>
    <x v="20"/>
    <x v="1"/>
    <x v="0"/>
    <x v="0"/>
    <x v="0"/>
    <x v="33"/>
    <x v="5"/>
    <x v="11"/>
    <x v="2"/>
    <x v="5"/>
    <x v="11"/>
    <x v="68"/>
    <x v="2"/>
    <x v="5"/>
    <x v="16"/>
    <x v="21"/>
    <x v="11"/>
  </r>
  <r>
    <x v="3"/>
    <x v="69"/>
    <x v="5"/>
    <x v="11"/>
    <x v="12"/>
    <x v="0"/>
    <x v="23"/>
    <x v="6"/>
    <x v="1"/>
    <x v="0"/>
    <x v="0"/>
    <x v="0"/>
    <x v="0"/>
    <x v="7"/>
    <x v="12"/>
    <x v="0"/>
    <x v="7"/>
    <x v="12"/>
    <x v="69"/>
    <x v="0"/>
    <x v="5"/>
    <x v="17"/>
    <x v="6"/>
    <x v="12"/>
  </r>
  <r>
    <x v="3"/>
    <x v="64"/>
    <x v="5"/>
    <x v="11"/>
    <x v="12"/>
    <x v="0"/>
    <x v="23"/>
    <x v="6"/>
    <x v="1"/>
    <x v="0"/>
    <x v="0"/>
    <x v="0"/>
    <x v="0"/>
    <x v="7"/>
    <x v="12"/>
    <x v="0"/>
    <x v="7"/>
    <x v="12"/>
    <x v="64"/>
    <x v="0"/>
    <x v="5"/>
    <x v="17"/>
    <x v="6"/>
    <x v="12"/>
  </r>
  <r>
    <x v="3"/>
    <x v="70"/>
    <x v="5"/>
    <x v="11"/>
    <x v="12"/>
    <x v="0"/>
    <x v="23"/>
    <x v="6"/>
    <x v="1"/>
    <x v="0"/>
    <x v="0"/>
    <x v="0"/>
    <x v="0"/>
    <x v="7"/>
    <x v="12"/>
    <x v="0"/>
    <x v="7"/>
    <x v="12"/>
    <x v="70"/>
    <x v="0"/>
    <x v="5"/>
    <x v="17"/>
    <x v="6"/>
    <x v="12"/>
  </r>
  <r>
    <x v="3"/>
    <x v="71"/>
    <x v="5"/>
    <x v="11"/>
    <x v="12"/>
    <x v="0"/>
    <x v="23"/>
    <x v="6"/>
    <x v="1"/>
    <x v="0"/>
    <x v="0"/>
    <x v="0"/>
    <x v="0"/>
    <x v="7"/>
    <x v="12"/>
    <x v="0"/>
    <x v="7"/>
    <x v="12"/>
    <x v="71"/>
    <x v="0"/>
    <x v="5"/>
    <x v="17"/>
    <x v="6"/>
    <x v="12"/>
  </r>
  <r>
    <x v="3"/>
    <x v="72"/>
    <x v="5"/>
    <x v="11"/>
    <x v="12"/>
    <x v="0"/>
    <x v="23"/>
    <x v="6"/>
    <x v="1"/>
    <x v="0"/>
    <x v="0"/>
    <x v="0"/>
    <x v="0"/>
    <x v="7"/>
    <x v="12"/>
    <x v="0"/>
    <x v="7"/>
    <x v="12"/>
    <x v="72"/>
    <x v="0"/>
    <x v="5"/>
    <x v="17"/>
    <x v="6"/>
    <x v="12"/>
  </r>
  <r>
    <x v="1"/>
    <x v="64"/>
    <x v="5"/>
    <x v="4"/>
    <x v="13"/>
    <x v="3"/>
    <x v="6"/>
    <x v="0"/>
    <x v="1"/>
    <x v="0"/>
    <x v="0"/>
    <x v="0"/>
    <x v="0"/>
    <x v="19"/>
    <x v="13"/>
    <x v="3"/>
    <x v="19"/>
    <x v="13"/>
    <x v="64"/>
    <x v="3"/>
    <x v="5"/>
    <x v="5"/>
    <x v="14"/>
    <x v="13"/>
  </r>
  <r>
    <x v="1"/>
    <x v="73"/>
    <x v="5"/>
    <x v="4"/>
    <x v="14"/>
    <x v="3"/>
    <x v="24"/>
    <x v="0"/>
    <x v="1"/>
    <x v="0"/>
    <x v="0"/>
    <x v="0"/>
    <x v="0"/>
    <x v="1"/>
    <x v="14"/>
    <x v="15"/>
    <x v="1"/>
    <x v="14"/>
    <x v="73"/>
    <x v="15"/>
    <x v="5"/>
    <x v="5"/>
    <x v="0"/>
    <x v="14"/>
  </r>
  <r>
    <x v="1"/>
    <x v="74"/>
    <x v="5"/>
    <x v="4"/>
    <x v="14"/>
    <x v="3"/>
    <x v="16"/>
    <x v="0"/>
    <x v="1"/>
    <x v="0"/>
    <x v="0"/>
    <x v="0"/>
    <x v="0"/>
    <x v="1"/>
    <x v="14"/>
    <x v="12"/>
    <x v="1"/>
    <x v="14"/>
    <x v="74"/>
    <x v="12"/>
    <x v="5"/>
    <x v="5"/>
    <x v="0"/>
    <x v="14"/>
  </r>
  <r>
    <x v="1"/>
    <x v="33"/>
    <x v="5"/>
    <x v="4"/>
    <x v="24"/>
    <x v="3"/>
    <x v="16"/>
    <x v="0"/>
    <x v="1"/>
    <x v="0"/>
    <x v="0"/>
    <x v="0"/>
    <x v="0"/>
    <x v="3"/>
    <x v="24"/>
    <x v="12"/>
    <x v="3"/>
    <x v="24"/>
    <x v="33"/>
    <x v="12"/>
    <x v="5"/>
    <x v="5"/>
    <x v="0"/>
    <x v="24"/>
  </r>
  <r>
    <x v="5"/>
    <x v="33"/>
    <x v="5"/>
    <x v="5"/>
    <x v="15"/>
    <x v="4"/>
    <x v="13"/>
    <x v="8"/>
    <x v="1"/>
    <x v="0"/>
    <x v="0"/>
    <x v="0"/>
    <x v="0"/>
    <x v="9"/>
    <x v="15"/>
    <x v="6"/>
    <x v="9"/>
    <x v="15"/>
    <x v="33"/>
    <x v="6"/>
    <x v="5"/>
    <x v="7"/>
    <x v="8"/>
    <x v="15"/>
  </r>
  <r>
    <x v="5"/>
    <x v="1"/>
    <x v="5"/>
    <x v="5"/>
    <x v="15"/>
    <x v="4"/>
    <x v="13"/>
    <x v="8"/>
    <x v="1"/>
    <x v="0"/>
    <x v="0"/>
    <x v="0"/>
    <x v="0"/>
    <x v="9"/>
    <x v="15"/>
    <x v="6"/>
    <x v="9"/>
    <x v="15"/>
    <x v="1"/>
    <x v="6"/>
    <x v="5"/>
    <x v="7"/>
    <x v="8"/>
    <x v="15"/>
  </r>
  <r>
    <x v="5"/>
    <x v="28"/>
    <x v="5"/>
    <x v="5"/>
    <x v="16"/>
    <x v="4"/>
    <x v="17"/>
    <x v="9"/>
    <x v="1"/>
    <x v="0"/>
    <x v="0"/>
    <x v="0"/>
    <x v="0"/>
    <x v="10"/>
    <x v="16"/>
    <x v="7"/>
    <x v="10"/>
    <x v="16"/>
    <x v="28"/>
    <x v="7"/>
    <x v="5"/>
    <x v="8"/>
    <x v="9"/>
    <x v="16"/>
  </r>
  <r>
    <x v="5"/>
    <x v="75"/>
    <x v="5"/>
    <x v="5"/>
    <x v="25"/>
    <x v="4"/>
    <x v="14"/>
    <x v="13"/>
    <x v="1"/>
    <x v="0"/>
    <x v="0"/>
    <x v="0"/>
    <x v="0"/>
    <x v="10"/>
    <x v="25"/>
    <x v="10"/>
    <x v="10"/>
    <x v="25"/>
    <x v="75"/>
    <x v="10"/>
    <x v="5"/>
    <x v="10"/>
    <x v="13"/>
    <x v="25"/>
  </r>
  <r>
    <x v="0"/>
    <x v="4"/>
    <x v="5"/>
    <x v="3"/>
    <x v="23"/>
    <x v="3"/>
    <x v="6"/>
    <x v="0"/>
    <x v="1"/>
    <x v="0"/>
    <x v="0"/>
    <x v="0"/>
    <x v="0"/>
    <x v="14"/>
    <x v="23"/>
    <x v="3"/>
    <x v="14"/>
    <x v="23"/>
    <x v="4"/>
    <x v="3"/>
    <x v="5"/>
    <x v="5"/>
    <x v="0"/>
    <x v="23"/>
  </r>
  <r>
    <x v="0"/>
    <x v="76"/>
    <x v="5"/>
    <x v="3"/>
    <x v="23"/>
    <x v="3"/>
    <x v="6"/>
    <x v="0"/>
    <x v="1"/>
    <x v="0"/>
    <x v="0"/>
    <x v="0"/>
    <x v="0"/>
    <x v="20"/>
    <x v="23"/>
    <x v="3"/>
    <x v="20"/>
    <x v="23"/>
    <x v="76"/>
    <x v="3"/>
    <x v="5"/>
    <x v="5"/>
    <x v="0"/>
    <x v="23"/>
  </r>
  <r>
    <x v="0"/>
    <x v="77"/>
    <x v="5"/>
    <x v="6"/>
    <x v="47"/>
    <x v="0"/>
    <x v="0"/>
    <x v="21"/>
    <x v="1"/>
    <x v="0"/>
    <x v="0"/>
    <x v="0"/>
    <x v="0"/>
    <x v="20"/>
    <x v="47"/>
    <x v="0"/>
    <x v="20"/>
    <x v="47"/>
    <x v="77"/>
    <x v="0"/>
    <x v="5"/>
    <x v="0"/>
    <x v="22"/>
    <x v="47"/>
  </r>
  <r>
    <x v="3"/>
    <x v="78"/>
    <x v="5"/>
    <x v="11"/>
    <x v="48"/>
    <x v="0"/>
    <x v="23"/>
    <x v="6"/>
    <x v="1"/>
    <x v="0"/>
    <x v="0"/>
    <x v="0"/>
    <x v="0"/>
    <x v="7"/>
    <x v="48"/>
    <x v="0"/>
    <x v="7"/>
    <x v="48"/>
    <x v="78"/>
    <x v="0"/>
    <x v="5"/>
    <x v="17"/>
    <x v="6"/>
    <x v="48"/>
  </r>
  <r>
    <x v="0"/>
    <x v="79"/>
    <x v="6"/>
    <x v="3"/>
    <x v="49"/>
    <x v="0"/>
    <x v="0"/>
    <x v="0"/>
    <x v="1"/>
    <x v="0"/>
    <x v="0"/>
    <x v="0"/>
    <x v="0"/>
    <x v="15"/>
    <x v="49"/>
    <x v="0"/>
    <x v="15"/>
    <x v="49"/>
    <x v="79"/>
    <x v="0"/>
    <x v="6"/>
    <x v="0"/>
    <x v="14"/>
    <x v="49"/>
  </r>
  <r>
    <x v="3"/>
    <x v="80"/>
    <x v="6"/>
    <x v="11"/>
    <x v="12"/>
    <x v="0"/>
    <x v="23"/>
    <x v="6"/>
    <x v="1"/>
    <x v="0"/>
    <x v="0"/>
    <x v="0"/>
    <x v="0"/>
    <x v="7"/>
    <x v="12"/>
    <x v="0"/>
    <x v="7"/>
    <x v="12"/>
    <x v="80"/>
    <x v="0"/>
    <x v="6"/>
    <x v="17"/>
    <x v="6"/>
    <x v="12"/>
  </r>
  <r>
    <x v="0"/>
    <x v="81"/>
    <x v="6"/>
    <x v="3"/>
    <x v="50"/>
    <x v="3"/>
    <x v="16"/>
    <x v="0"/>
    <x v="1"/>
    <x v="0"/>
    <x v="0"/>
    <x v="0"/>
    <x v="0"/>
    <x v="15"/>
    <x v="50"/>
    <x v="12"/>
    <x v="15"/>
    <x v="50"/>
    <x v="81"/>
    <x v="12"/>
    <x v="6"/>
    <x v="5"/>
    <x v="0"/>
    <x v="50"/>
  </r>
  <r>
    <x v="1"/>
    <x v="11"/>
    <x v="6"/>
    <x v="4"/>
    <x v="14"/>
    <x v="3"/>
    <x v="16"/>
    <x v="0"/>
    <x v="1"/>
    <x v="0"/>
    <x v="0"/>
    <x v="0"/>
    <x v="0"/>
    <x v="1"/>
    <x v="14"/>
    <x v="12"/>
    <x v="1"/>
    <x v="14"/>
    <x v="11"/>
    <x v="12"/>
    <x v="6"/>
    <x v="5"/>
    <x v="0"/>
    <x v="14"/>
  </r>
  <r>
    <x v="1"/>
    <x v="82"/>
    <x v="6"/>
    <x v="4"/>
    <x v="14"/>
    <x v="3"/>
    <x v="16"/>
    <x v="0"/>
    <x v="1"/>
    <x v="0"/>
    <x v="0"/>
    <x v="0"/>
    <x v="0"/>
    <x v="1"/>
    <x v="14"/>
    <x v="12"/>
    <x v="1"/>
    <x v="14"/>
    <x v="82"/>
    <x v="12"/>
    <x v="6"/>
    <x v="5"/>
    <x v="0"/>
    <x v="14"/>
  </r>
  <r>
    <x v="5"/>
    <x v="33"/>
    <x v="6"/>
    <x v="5"/>
    <x v="15"/>
    <x v="4"/>
    <x v="13"/>
    <x v="8"/>
    <x v="1"/>
    <x v="0"/>
    <x v="0"/>
    <x v="0"/>
    <x v="0"/>
    <x v="9"/>
    <x v="15"/>
    <x v="6"/>
    <x v="9"/>
    <x v="15"/>
    <x v="33"/>
    <x v="6"/>
    <x v="6"/>
    <x v="7"/>
    <x v="8"/>
    <x v="15"/>
  </r>
  <r>
    <x v="5"/>
    <x v="17"/>
    <x v="6"/>
    <x v="5"/>
    <x v="16"/>
    <x v="4"/>
    <x v="17"/>
    <x v="9"/>
    <x v="1"/>
    <x v="0"/>
    <x v="0"/>
    <x v="0"/>
    <x v="0"/>
    <x v="10"/>
    <x v="16"/>
    <x v="7"/>
    <x v="10"/>
    <x v="16"/>
    <x v="17"/>
    <x v="7"/>
    <x v="6"/>
    <x v="8"/>
    <x v="9"/>
    <x v="16"/>
  </r>
  <r>
    <x v="1"/>
    <x v="83"/>
    <x v="6"/>
    <x v="6"/>
    <x v="51"/>
    <x v="0"/>
    <x v="25"/>
    <x v="22"/>
    <x v="1"/>
    <x v="0"/>
    <x v="0"/>
    <x v="0"/>
    <x v="0"/>
    <x v="1"/>
    <x v="51"/>
    <x v="16"/>
    <x v="1"/>
    <x v="51"/>
    <x v="83"/>
    <x v="16"/>
    <x v="6"/>
    <x v="18"/>
    <x v="23"/>
    <x v="51"/>
  </r>
  <r>
    <x v="5"/>
    <x v="84"/>
    <x v="6"/>
    <x v="5"/>
    <x v="25"/>
    <x v="4"/>
    <x v="14"/>
    <x v="13"/>
    <x v="1"/>
    <x v="0"/>
    <x v="0"/>
    <x v="0"/>
    <x v="0"/>
    <x v="10"/>
    <x v="25"/>
    <x v="10"/>
    <x v="10"/>
    <x v="25"/>
    <x v="84"/>
    <x v="10"/>
    <x v="6"/>
    <x v="10"/>
    <x v="13"/>
    <x v="25"/>
  </r>
  <r>
    <x v="0"/>
    <x v="85"/>
    <x v="6"/>
    <x v="6"/>
    <x v="47"/>
    <x v="0"/>
    <x v="0"/>
    <x v="21"/>
    <x v="1"/>
    <x v="0"/>
    <x v="0"/>
    <x v="0"/>
    <x v="0"/>
    <x v="20"/>
    <x v="47"/>
    <x v="0"/>
    <x v="20"/>
    <x v="47"/>
    <x v="85"/>
    <x v="0"/>
    <x v="6"/>
    <x v="0"/>
    <x v="22"/>
    <x v="47"/>
  </r>
  <r>
    <x v="2"/>
    <x v="86"/>
    <x v="7"/>
    <x v="0"/>
    <x v="52"/>
    <x v="0"/>
    <x v="26"/>
    <x v="23"/>
    <x v="1"/>
    <x v="0"/>
    <x v="0"/>
    <x v="0"/>
    <x v="34"/>
    <x v="4"/>
    <x v="52"/>
    <x v="16"/>
    <x v="4"/>
    <x v="52"/>
    <x v="86"/>
    <x v="16"/>
    <x v="7"/>
    <x v="19"/>
    <x v="24"/>
    <x v="52"/>
  </r>
  <r>
    <x v="0"/>
    <x v="64"/>
    <x v="7"/>
    <x v="1"/>
    <x v="28"/>
    <x v="3"/>
    <x v="6"/>
    <x v="17"/>
    <x v="1"/>
    <x v="0"/>
    <x v="0"/>
    <x v="0"/>
    <x v="0"/>
    <x v="5"/>
    <x v="28"/>
    <x v="3"/>
    <x v="5"/>
    <x v="28"/>
    <x v="64"/>
    <x v="3"/>
    <x v="7"/>
    <x v="15"/>
    <x v="18"/>
    <x v="28"/>
  </r>
  <r>
    <x v="0"/>
    <x v="33"/>
    <x v="7"/>
    <x v="1"/>
    <x v="53"/>
    <x v="0"/>
    <x v="18"/>
    <x v="24"/>
    <x v="1"/>
    <x v="0"/>
    <x v="0"/>
    <x v="0"/>
    <x v="35"/>
    <x v="21"/>
    <x v="53"/>
    <x v="0"/>
    <x v="21"/>
    <x v="53"/>
    <x v="33"/>
    <x v="0"/>
    <x v="7"/>
    <x v="11"/>
    <x v="25"/>
    <x v="53"/>
  </r>
  <r>
    <x v="1"/>
    <x v="78"/>
    <x v="7"/>
    <x v="0"/>
    <x v="54"/>
    <x v="0"/>
    <x v="18"/>
    <x v="25"/>
    <x v="1"/>
    <x v="0"/>
    <x v="0"/>
    <x v="0"/>
    <x v="36"/>
    <x v="11"/>
    <x v="54"/>
    <x v="0"/>
    <x v="11"/>
    <x v="54"/>
    <x v="78"/>
    <x v="0"/>
    <x v="7"/>
    <x v="11"/>
    <x v="26"/>
    <x v="54"/>
  </r>
  <r>
    <x v="0"/>
    <x v="58"/>
    <x v="7"/>
    <x v="1"/>
    <x v="30"/>
    <x v="3"/>
    <x v="15"/>
    <x v="0"/>
    <x v="1"/>
    <x v="0"/>
    <x v="0"/>
    <x v="0"/>
    <x v="37"/>
    <x v="12"/>
    <x v="30"/>
    <x v="11"/>
    <x v="12"/>
    <x v="30"/>
    <x v="58"/>
    <x v="11"/>
    <x v="7"/>
    <x v="5"/>
    <x v="0"/>
    <x v="30"/>
  </r>
  <r>
    <x v="1"/>
    <x v="87"/>
    <x v="7"/>
    <x v="0"/>
    <x v="55"/>
    <x v="0"/>
    <x v="1"/>
    <x v="3"/>
    <x v="1"/>
    <x v="0"/>
    <x v="0"/>
    <x v="0"/>
    <x v="38"/>
    <x v="3"/>
    <x v="55"/>
    <x v="0"/>
    <x v="3"/>
    <x v="55"/>
    <x v="87"/>
    <x v="0"/>
    <x v="7"/>
    <x v="1"/>
    <x v="3"/>
    <x v="55"/>
  </r>
  <r>
    <x v="3"/>
    <x v="88"/>
    <x v="7"/>
    <x v="11"/>
    <x v="12"/>
    <x v="0"/>
    <x v="23"/>
    <x v="6"/>
    <x v="1"/>
    <x v="0"/>
    <x v="0"/>
    <x v="0"/>
    <x v="0"/>
    <x v="7"/>
    <x v="12"/>
    <x v="0"/>
    <x v="7"/>
    <x v="12"/>
    <x v="88"/>
    <x v="0"/>
    <x v="7"/>
    <x v="17"/>
    <x v="6"/>
    <x v="12"/>
  </r>
  <r>
    <x v="3"/>
    <x v="89"/>
    <x v="7"/>
    <x v="11"/>
    <x v="12"/>
    <x v="0"/>
    <x v="23"/>
    <x v="6"/>
    <x v="1"/>
    <x v="0"/>
    <x v="0"/>
    <x v="0"/>
    <x v="0"/>
    <x v="7"/>
    <x v="12"/>
    <x v="0"/>
    <x v="7"/>
    <x v="12"/>
    <x v="89"/>
    <x v="0"/>
    <x v="7"/>
    <x v="17"/>
    <x v="6"/>
    <x v="12"/>
  </r>
  <r>
    <x v="1"/>
    <x v="64"/>
    <x v="7"/>
    <x v="4"/>
    <x v="13"/>
    <x v="0"/>
    <x v="1"/>
    <x v="14"/>
    <x v="1"/>
    <x v="0"/>
    <x v="0"/>
    <x v="0"/>
    <x v="0"/>
    <x v="11"/>
    <x v="13"/>
    <x v="0"/>
    <x v="11"/>
    <x v="13"/>
    <x v="64"/>
    <x v="0"/>
    <x v="7"/>
    <x v="1"/>
    <x v="15"/>
    <x v="13"/>
  </r>
  <r>
    <x v="4"/>
    <x v="90"/>
    <x v="7"/>
    <x v="4"/>
    <x v="13"/>
    <x v="3"/>
    <x v="6"/>
    <x v="0"/>
    <x v="1"/>
    <x v="0"/>
    <x v="0"/>
    <x v="0"/>
    <x v="0"/>
    <x v="8"/>
    <x v="13"/>
    <x v="3"/>
    <x v="8"/>
    <x v="13"/>
    <x v="90"/>
    <x v="3"/>
    <x v="7"/>
    <x v="5"/>
    <x v="0"/>
    <x v="13"/>
  </r>
  <r>
    <x v="5"/>
    <x v="91"/>
    <x v="7"/>
    <x v="5"/>
    <x v="16"/>
    <x v="4"/>
    <x v="17"/>
    <x v="9"/>
    <x v="1"/>
    <x v="0"/>
    <x v="0"/>
    <x v="0"/>
    <x v="0"/>
    <x v="10"/>
    <x v="16"/>
    <x v="7"/>
    <x v="10"/>
    <x v="16"/>
    <x v="91"/>
    <x v="7"/>
    <x v="7"/>
    <x v="8"/>
    <x v="9"/>
    <x v="16"/>
  </r>
  <r>
    <x v="5"/>
    <x v="92"/>
    <x v="7"/>
    <x v="5"/>
    <x v="16"/>
    <x v="4"/>
    <x v="17"/>
    <x v="9"/>
    <x v="1"/>
    <x v="0"/>
    <x v="0"/>
    <x v="0"/>
    <x v="0"/>
    <x v="10"/>
    <x v="16"/>
    <x v="7"/>
    <x v="10"/>
    <x v="16"/>
    <x v="92"/>
    <x v="7"/>
    <x v="7"/>
    <x v="8"/>
    <x v="9"/>
    <x v="16"/>
  </r>
  <r>
    <x v="0"/>
    <x v="93"/>
    <x v="8"/>
    <x v="1"/>
    <x v="30"/>
    <x v="3"/>
    <x v="15"/>
    <x v="0"/>
    <x v="2"/>
    <x v="0"/>
    <x v="0"/>
    <x v="0"/>
    <x v="39"/>
    <x v="12"/>
    <x v="30"/>
    <x v="11"/>
    <x v="12"/>
    <x v="30"/>
    <x v="93"/>
    <x v="11"/>
    <x v="8"/>
    <x v="5"/>
    <x v="0"/>
    <x v="30"/>
  </r>
  <r>
    <x v="2"/>
    <x v="94"/>
    <x v="8"/>
    <x v="0"/>
    <x v="56"/>
    <x v="1"/>
    <x v="2"/>
    <x v="4"/>
    <x v="2"/>
    <x v="0"/>
    <x v="0"/>
    <x v="0"/>
    <x v="40"/>
    <x v="4"/>
    <x v="56"/>
    <x v="1"/>
    <x v="4"/>
    <x v="56"/>
    <x v="94"/>
    <x v="1"/>
    <x v="8"/>
    <x v="2"/>
    <x v="4"/>
    <x v="56"/>
  </r>
  <r>
    <x v="3"/>
    <x v="95"/>
    <x v="8"/>
    <x v="11"/>
    <x v="12"/>
    <x v="0"/>
    <x v="23"/>
    <x v="6"/>
    <x v="2"/>
    <x v="0"/>
    <x v="0"/>
    <x v="0"/>
    <x v="0"/>
    <x v="7"/>
    <x v="12"/>
    <x v="0"/>
    <x v="7"/>
    <x v="12"/>
    <x v="95"/>
    <x v="0"/>
    <x v="8"/>
    <x v="17"/>
    <x v="6"/>
    <x v="12"/>
  </r>
  <r>
    <x v="4"/>
    <x v="22"/>
    <x v="8"/>
    <x v="4"/>
    <x v="13"/>
    <x v="3"/>
    <x v="6"/>
    <x v="0"/>
    <x v="2"/>
    <x v="0"/>
    <x v="0"/>
    <x v="0"/>
    <x v="0"/>
    <x v="8"/>
    <x v="13"/>
    <x v="3"/>
    <x v="8"/>
    <x v="13"/>
    <x v="22"/>
    <x v="3"/>
    <x v="8"/>
    <x v="5"/>
    <x v="0"/>
    <x v="13"/>
  </r>
  <r>
    <x v="1"/>
    <x v="96"/>
    <x v="8"/>
    <x v="4"/>
    <x v="14"/>
    <x v="3"/>
    <x v="24"/>
    <x v="0"/>
    <x v="2"/>
    <x v="0"/>
    <x v="0"/>
    <x v="0"/>
    <x v="0"/>
    <x v="1"/>
    <x v="14"/>
    <x v="15"/>
    <x v="1"/>
    <x v="14"/>
    <x v="96"/>
    <x v="15"/>
    <x v="8"/>
    <x v="5"/>
    <x v="0"/>
    <x v="14"/>
  </r>
  <r>
    <x v="5"/>
    <x v="16"/>
    <x v="8"/>
    <x v="5"/>
    <x v="15"/>
    <x v="4"/>
    <x v="13"/>
    <x v="8"/>
    <x v="2"/>
    <x v="0"/>
    <x v="0"/>
    <x v="0"/>
    <x v="0"/>
    <x v="9"/>
    <x v="15"/>
    <x v="6"/>
    <x v="9"/>
    <x v="15"/>
    <x v="16"/>
    <x v="6"/>
    <x v="8"/>
    <x v="7"/>
    <x v="8"/>
    <x v="15"/>
  </r>
  <r>
    <x v="5"/>
    <x v="97"/>
    <x v="8"/>
    <x v="5"/>
    <x v="16"/>
    <x v="4"/>
    <x v="17"/>
    <x v="9"/>
    <x v="2"/>
    <x v="0"/>
    <x v="0"/>
    <x v="0"/>
    <x v="0"/>
    <x v="10"/>
    <x v="16"/>
    <x v="7"/>
    <x v="10"/>
    <x v="16"/>
    <x v="97"/>
    <x v="7"/>
    <x v="8"/>
    <x v="8"/>
    <x v="9"/>
    <x v="16"/>
  </r>
  <r>
    <x v="5"/>
    <x v="97"/>
    <x v="8"/>
    <x v="5"/>
    <x v="16"/>
    <x v="4"/>
    <x v="17"/>
    <x v="9"/>
    <x v="2"/>
    <x v="0"/>
    <x v="0"/>
    <x v="0"/>
    <x v="0"/>
    <x v="10"/>
    <x v="16"/>
    <x v="7"/>
    <x v="10"/>
    <x v="16"/>
    <x v="97"/>
    <x v="7"/>
    <x v="8"/>
    <x v="8"/>
    <x v="9"/>
    <x v="16"/>
  </r>
  <r>
    <x v="5"/>
    <x v="98"/>
    <x v="8"/>
    <x v="5"/>
    <x v="16"/>
    <x v="4"/>
    <x v="17"/>
    <x v="9"/>
    <x v="2"/>
    <x v="0"/>
    <x v="0"/>
    <x v="0"/>
    <x v="0"/>
    <x v="10"/>
    <x v="16"/>
    <x v="7"/>
    <x v="10"/>
    <x v="16"/>
    <x v="98"/>
    <x v="7"/>
    <x v="8"/>
    <x v="8"/>
    <x v="9"/>
    <x v="16"/>
  </r>
  <r>
    <x v="5"/>
    <x v="33"/>
    <x v="8"/>
    <x v="5"/>
    <x v="16"/>
    <x v="4"/>
    <x v="17"/>
    <x v="9"/>
    <x v="2"/>
    <x v="0"/>
    <x v="0"/>
    <x v="0"/>
    <x v="0"/>
    <x v="10"/>
    <x v="16"/>
    <x v="7"/>
    <x v="10"/>
    <x v="16"/>
    <x v="33"/>
    <x v="7"/>
    <x v="8"/>
    <x v="8"/>
    <x v="9"/>
    <x v="16"/>
  </r>
  <r>
    <x v="5"/>
    <x v="99"/>
    <x v="8"/>
    <x v="5"/>
    <x v="16"/>
    <x v="4"/>
    <x v="17"/>
    <x v="9"/>
    <x v="2"/>
    <x v="0"/>
    <x v="0"/>
    <x v="0"/>
    <x v="0"/>
    <x v="10"/>
    <x v="16"/>
    <x v="7"/>
    <x v="10"/>
    <x v="16"/>
    <x v="99"/>
    <x v="7"/>
    <x v="8"/>
    <x v="8"/>
    <x v="9"/>
    <x v="16"/>
  </r>
  <r>
    <x v="5"/>
    <x v="33"/>
    <x v="8"/>
    <x v="5"/>
    <x v="25"/>
    <x v="4"/>
    <x v="17"/>
    <x v="9"/>
    <x v="2"/>
    <x v="0"/>
    <x v="0"/>
    <x v="0"/>
    <x v="0"/>
    <x v="9"/>
    <x v="25"/>
    <x v="10"/>
    <x v="9"/>
    <x v="25"/>
    <x v="33"/>
    <x v="10"/>
    <x v="8"/>
    <x v="8"/>
    <x v="9"/>
    <x v="25"/>
  </r>
  <r>
    <x v="2"/>
    <x v="17"/>
    <x v="9"/>
    <x v="0"/>
    <x v="52"/>
    <x v="2"/>
    <x v="27"/>
    <x v="26"/>
    <x v="2"/>
    <x v="0"/>
    <x v="0"/>
    <x v="0"/>
    <x v="41"/>
    <x v="4"/>
    <x v="52"/>
    <x v="2"/>
    <x v="4"/>
    <x v="52"/>
    <x v="17"/>
    <x v="2"/>
    <x v="9"/>
    <x v="5"/>
    <x v="27"/>
    <x v="52"/>
  </r>
  <r>
    <x v="1"/>
    <x v="100"/>
    <x v="9"/>
    <x v="0"/>
    <x v="57"/>
    <x v="0"/>
    <x v="1"/>
    <x v="3"/>
    <x v="2"/>
    <x v="0"/>
    <x v="0"/>
    <x v="0"/>
    <x v="42"/>
    <x v="3"/>
    <x v="57"/>
    <x v="0"/>
    <x v="3"/>
    <x v="57"/>
    <x v="100"/>
    <x v="0"/>
    <x v="9"/>
    <x v="1"/>
    <x v="3"/>
    <x v="57"/>
  </r>
  <r>
    <x v="2"/>
    <x v="101"/>
    <x v="9"/>
    <x v="1"/>
    <x v="58"/>
    <x v="2"/>
    <x v="27"/>
    <x v="5"/>
    <x v="2"/>
    <x v="0"/>
    <x v="0"/>
    <x v="0"/>
    <x v="0"/>
    <x v="22"/>
    <x v="58"/>
    <x v="2"/>
    <x v="22"/>
    <x v="58"/>
    <x v="101"/>
    <x v="2"/>
    <x v="9"/>
    <x v="5"/>
    <x v="5"/>
    <x v="58"/>
  </r>
  <r>
    <x v="2"/>
    <x v="102"/>
    <x v="9"/>
    <x v="1"/>
    <x v="59"/>
    <x v="2"/>
    <x v="27"/>
    <x v="5"/>
    <x v="2"/>
    <x v="0"/>
    <x v="0"/>
    <x v="0"/>
    <x v="43"/>
    <x v="22"/>
    <x v="59"/>
    <x v="2"/>
    <x v="22"/>
    <x v="59"/>
    <x v="102"/>
    <x v="2"/>
    <x v="9"/>
    <x v="5"/>
    <x v="5"/>
    <x v="59"/>
  </r>
  <r>
    <x v="2"/>
    <x v="103"/>
    <x v="9"/>
    <x v="1"/>
    <x v="60"/>
    <x v="2"/>
    <x v="27"/>
    <x v="5"/>
    <x v="2"/>
    <x v="0"/>
    <x v="0"/>
    <x v="0"/>
    <x v="44"/>
    <x v="23"/>
    <x v="60"/>
    <x v="2"/>
    <x v="23"/>
    <x v="60"/>
    <x v="103"/>
    <x v="2"/>
    <x v="9"/>
    <x v="5"/>
    <x v="5"/>
    <x v="60"/>
  </r>
  <r>
    <x v="2"/>
    <x v="104"/>
    <x v="9"/>
    <x v="1"/>
    <x v="61"/>
    <x v="2"/>
    <x v="27"/>
    <x v="27"/>
    <x v="2"/>
    <x v="0"/>
    <x v="0"/>
    <x v="0"/>
    <x v="45"/>
    <x v="6"/>
    <x v="61"/>
    <x v="2"/>
    <x v="6"/>
    <x v="61"/>
    <x v="104"/>
    <x v="2"/>
    <x v="9"/>
    <x v="5"/>
    <x v="28"/>
    <x v="61"/>
  </r>
  <r>
    <x v="2"/>
    <x v="65"/>
    <x v="9"/>
    <x v="1"/>
    <x v="62"/>
    <x v="2"/>
    <x v="27"/>
    <x v="5"/>
    <x v="2"/>
    <x v="0"/>
    <x v="0"/>
    <x v="0"/>
    <x v="31"/>
    <x v="23"/>
    <x v="62"/>
    <x v="2"/>
    <x v="23"/>
    <x v="62"/>
    <x v="65"/>
    <x v="2"/>
    <x v="9"/>
    <x v="5"/>
    <x v="5"/>
    <x v="62"/>
  </r>
  <r>
    <x v="2"/>
    <x v="1"/>
    <x v="9"/>
    <x v="1"/>
    <x v="63"/>
    <x v="2"/>
    <x v="27"/>
    <x v="28"/>
    <x v="2"/>
    <x v="0"/>
    <x v="0"/>
    <x v="0"/>
    <x v="46"/>
    <x v="23"/>
    <x v="63"/>
    <x v="2"/>
    <x v="23"/>
    <x v="63"/>
    <x v="1"/>
    <x v="2"/>
    <x v="9"/>
    <x v="5"/>
    <x v="29"/>
    <x v="63"/>
  </r>
  <r>
    <x v="2"/>
    <x v="10"/>
    <x v="9"/>
    <x v="1"/>
    <x v="64"/>
    <x v="2"/>
    <x v="27"/>
    <x v="5"/>
    <x v="2"/>
    <x v="0"/>
    <x v="0"/>
    <x v="0"/>
    <x v="47"/>
    <x v="22"/>
    <x v="64"/>
    <x v="2"/>
    <x v="22"/>
    <x v="64"/>
    <x v="10"/>
    <x v="2"/>
    <x v="9"/>
    <x v="5"/>
    <x v="5"/>
    <x v="64"/>
  </r>
  <r>
    <x v="2"/>
    <x v="105"/>
    <x v="9"/>
    <x v="1"/>
    <x v="65"/>
    <x v="2"/>
    <x v="27"/>
    <x v="27"/>
    <x v="2"/>
    <x v="0"/>
    <x v="0"/>
    <x v="0"/>
    <x v="48"/>
    <x v="23"/>
    <x v="65"/>
    <x v="2"/>
    <x v="23"/>
    <x v="65"/>
    <x v="105"/>
    <x v="2"/>
    <x v="9"/>
    <x v="5"/>
    <x v="28"/>
    <x v="65"/>
  </r>
  <r>
    <x v="2"/>
    <x v="10"/>
    <x v="9"/>
    <x v="1"/>
    <x v="66"/>
    <x v="2"/>
    <x v="27"/>
    <x v="28"/>
    <x v="2"/>
    <x v="0"/>
    <x v="0"/>
    <x v="0"/>
    <x v="0"/>
    <x v="22"/>
    <x v="66"/>
    <x v="2"/>
    <x v="22"/>
    <x v="66"/>
    <x v="10"/>
    <x v="2"/>
    <x v="9"/>
    <x v="5"/>
    <x v="29"/>
    <x v="66"/>
  </r>
  <r>
    <x v="2"/>
    <x v="106"/>
    <x v="9"/>
    <x v="1"/>
    <x v="67"/>
    <x v="2"/>
    <x v="27"/>
    <x v="28"/>
    <x v="2"/>
    <x v="0"/>
    <x v="0"/>
    <x v="0"/>
    <x v="0"/>
    <x v="16"/>
    <x v="67"/>
    <x v="2"/>
    <x v="16"/>
    <x v="67"/>
    <x v="106"/>
    <x v="2"/>
    <x v="9"/>
    <x v="5"/>
    <x v="29"/>
    <x v="67"/>
  </r>
  <r>
    <x v="2"/>
    <x v="107"/>
    <x v="9"/>
    <x v="1"/>
    <x v="68"/>
    <x v="2"/>
    <x v="27"/>
    <x v="5"/>
    <x v="2"/>
    <x v="0"/>
    <x v="0"/>
    <x v="0"/>
    <x v="49"/>
    <x v="22"/>
    <x v="68"/>
    <x v="2"/>
    <x v="22"/>
    <x v="68"/>
    <x v="107"/>
    <x v="2"/>
    <x v="9"/>
    <x v="5"/>
    <x v="5"/>
    <x v="68"/>
  </r>
  <r>
    <x v="2"/>
    <x v="108"/>
    <x v="9"/>
    <x v="1"/>
    <x v="69"/>
    <x v="2"/>
    <x v="27"/>
    <x v="27"/>
    <x v="2"/>
    <x v="0"/>
    <x v="0"/>
    <x v="0"/>
    <x v="50"/>
    <x v="23"/>
    <x v="69"/>
    <x v="2"/>
    <x v="23"/>
    <x v="69"/>
    <x v="108"/>
    <x v="2"/>
    <x v="9"/>
    <x v="5"/>
    <x v="28"/>
    <x v="69"/>
  </r>
  <r>
    <x v="2"/>
    <x v="55"/>
    <x v="9"/>
    <x v="0"/>
    <x v="56"/>
    <x v="2"/>
    <x v="27"/>
    <x v="26"/>
    <x v="2"/>
    <x v="0"/>
    <x v="0"/>
    <x v="0"/>
    <x v="51"/>
    <x v="4"/>
    <x v="56"/>
    <x v="2"/>
    <x v="4"/>
    <x v="56"/>
    <x v="55"/>
    <x v="2"/>
    <x v="9"/>
    <x v="5"/>
    <x v="27"/>
    <x v="56"/>
  </r>
  <r>
    <x v="3"/>
    <x v="109"/>
    <x v="9"/>
    <x v="11"/>
    <x v="31"/>
    <x v="0"/>
    <x v="23"/>
    <x v="6"/>
    <x v="2"/>
    <x v="0"/>
    <x v="0"/>
    <x v="0"/>
    <x v="52"/>
    <x v="7"/>
    <x v="31"/>
    <x v="0"/>
    <x v="7"/>
    <x v="31"/>
    <x v="109"/>
    <x v="0"/>
    <x v="9"/>
    <x v="17"/>
    <x v="6"/>
    <x v="31"/>
  </r>
  <r>
    <x v="2"/>
    <x v="110"/>
    <x v="9"/>
    <x v="1"/>
    <x v="4"/>
    <x v="2"/>
    <x v="27"/>
    <x v="5"/>
    <x v="2"/>
    <x v="0"/>
    <x v="0"/>
    <x v="0"/>
    <x v="53"/>
    <x v="4"/>
    <x v="4"/>
    <x v="2"/>
    <x v="4"/>
    <x v="4"/>
    <x v="110"/>
    <x v="2"/>
    <x v="9"/>
    <x v="5"/>
    <x v="5"/>
    <x v="4"/>
  </r>
  <r>
    <x v="2"/>
    <x v="111"/>
    <x v="9"/>
    <x v="1"/>
    <x v="70"/>
    <x v="2"/>
    <x v="27"/>
    <x v="5"/>
    <x v="2"/>
    <x v="0"/>
    <x v="0"/>
    <x v="0"/>
    <x v="54"/>
    <x v="22"/>
    <x v="70"/>
    <x v="2"/>
    <x v="22"/>
    <x v="70"/>
    <x v="111"/>
    <x v="2"/>
    <x v="9"/>
    <x v="5"/>
    <x v="5"/>
    <x v="70"/>
  </r>
  <r>
    <x v="2"/>
    <x v="112"/>
    <x v="9"/>
    <x v="1"/>
    <x v="71"/>
    <x v="2"/>
    <x v="27"/>
    <x v="29"/>
    <x v="2"/>
    <x v="0"/>
    <x v="0"/>
    <x v="0"/>
    <x v="55"/>
    <x v="22"/>
    <x v="71"/>
    <x v="2"/>
    <x v="22"/>
    <x v="71"/>
    <x v="112"/>
    <x v="2"/>
    <x v="9"/>
    <x v="5"/>
    <x v="30"/>
    <x v="71"/>
  </r>
  <r>
    <x v="2"/>
    <x v="113"/>
    <x v="9"/>
    <x v="1"/>
    <x v="72"/>
    <x v="2"/>
    <x v="27"/>
    <x v="30"/>
    <x v="2"/>
    <x v="0"/>
    <x v="0"/>
    <x v="0"/>
    <x v="56"/>
    <x v="4"/>
    <x v="72"/>
    <x v="2"/>
    <x v="4"/>
    <x v="72"/>
    <x v="113"/>
    <x v="2"/>
    <x v="9"/>
    <x v="5"/>
    <x v="31"/>
    <x v="72"/>
  </r>
  <r>
    <x v="2"/>
    <x v="114"/>
    <x v="9"/>
    <x v="1"/>
    <x v="73"/>
    <x v="2"/>
    <x v="27"/>
    <x v="29"/>
    <x v="2"/>
    <x v="0"/>
    <x v="0"/>
    <x v="0"/>
    <x v="57"/>
    <x v="22"/>
    <x v="73"/>
    <x v="2"/>
    <x v="22"/>
    <x v="73"/>
    <x v="114"/>
    <x v="2"/>
    <x v="9"/>
    <x v="5"/>
    <x v="30"/>
    <x v="73"/>
  </r>
  <r>
    <x v="1"/>
    <x v="115"/>
    <x v="9"/>
    <x v="10"/>
    <x v="74"/>
    <x v="3"/>
    <x v="24"/>
    <x v="31"/>
    <x v="2"/>
    <x v="0"/>
    <x v="0"/>
    <x v="0"/>
    <x v="0"/>
    <x v="1"/>
    <x v="74"/>
    <x v="15"/>
    <x v="1"/>
    <x v="74"/>
    <x v="115"/>
    <x v="15"/>
    <x v="9"/>
    <x v="5"/>
    <x v="32"/>
    <x v="74"/>
  </r>
  <r>
    <x v="0"/>
    <x v="116"/>
    <x v="9"/>
    <x v="12"/>
    <x v="75"/>
    <x v="0"/>
    <x v="0"/>
    <x v="0"/>
    <x v="2"/>
    <x v="0"/>
    <x v="0"/>
    <x v="0"/>
    <x v="58"/>
    <x v="20"/>
    <x v="75"/>
    <x v="0"/>
    <x v="20"/>
    <x v="75"/>
    <x v="116"/>
    <x v="0"/>
    <x v="9"/>
    <x v="0"/>
    <x v="0"/>
    <x v="75"/>
  </r>
  <r>
    <x v="0"/>
    <x v="0"/>
    <x v="9"/>
    <x v="0"/>
    <x v="22"/>
    <x v="3"/>
    <x v="6"/>
    <x v="0"/>
    <x v="2"/>
    <x v="0"/>
    <x v="0"/>
    <x v="0"/>
    <x v="0"/>
    <x v="17"/>
    <x v="22"/>
    <x v="3"/>
    <x v="17"/>
    <x v="22"/>
    <x v="0"/>
    <x v="3"/>
    <x v="9"/>
    <x v="5"/>
    <x v="0"/>
    <x v="22"/>
  </r>
  <r>
    <x v="3"/>
    <x v="117"/>
    <x v="9"/>
    <x v="11"/>
    <x v="12"/>
    <x v="0"/>
    <x v="23"/>
    <x v="6"/>
    <x v="2"/>
    <x v="0"/>
    <x v="0"/>
    <x v="0"/>
    <x v="0"/>
    <x v="7"/>
    <x v="12"/>
    <x v="0"/>
    <x v="7"/>
    <x v="12"/>
    <x v="117"/>
    <x v="0"/>
    <x v="9"/>
    <x v="17"/>
    <x v="6"/>
    <x v="12"/>
  </r>
  <r>
    <x v="3"/>
    <x v="118"/>
    <x v="9"/>
    <x v="11"/>
    <x v="12"/>
    <x v="0"/>
    <x v="23"/>
    <x v="6"/>
    <x v="2"/>
    <x v="0"/>
    <x v="0"/>
    <x v="0"/>
    <x v="0"/>
    <x v="7"/>
    <x v="12"/>
    <x v="0"/>
    <x v="7"/>
    <x v="12"/>
    <x v="118"/>
    <x v="0"/>
    <x v="9"/>
    <x v="17"/>
    <x v="6"/>
    <x v="12"/>
  </r>
  <r>
    <x v="0"/>
    <x v="119"/>
    <x v="9"/>
    <x v="3"/>
    <x v="23"/>
    <x v="3"/>
    <x v="6"/>
    <x v="0"/>
    <x v="2"/>
    <x v="0"/>
    <x v="0"/>
    <x v="0"/>
    <x v="0"/>
    <x v="15"/>
    <x v="23"/>
    <x v="3"/>
    <x v="15"/>
    <x v="23"/>
    <x v="119"/>
    <x v="3"/>
    <x v="9"/>
    <x v="5"/>
    <x v="0"/>
    <x v="23"/>
  </r>
  <r>
    <x v="4"/>
    <x v="112"/>
    <x v="9"/>
    <x v="4"/>
    <x v="13"/>
    <x v="3"/>
    <x v="6"/>
    <x v="0"/>
    <x v="2"/>
    <x v="0"/>
    <x v="0"/>
    <x v="0"/>
    <x v="0"/>
    <x v="8"/>
    <x v="13"/>
    <x v="3"/>
    <x v="8"/>
    <x v="13"/>
    <x v="112"/>
    <x v="3"/>
    <x v="9"/>
    <x v="5"/>
    <x v="0"/>
    <x v="13"/>
  </r>
  <r>
    <x v="1"/>
    <x v="120"/>
    <x v="9"/>
    <x v="4"/>
    <x v="14"/>
    <x v="3"/>
    <x v="16"/>
    <x v="0"/>
    <x v="2"/>
    <x v="0"/>
    <x v="0"/>
    <x v="0"/>
    <x v="0"/>
    <x v="1"/>
    <x v="14"/>
    <x v="12"/>
    <x v="1"/>
    <x v="14"/>
    <x v="120"/>
    <x v="12"/>
    <x v="9"/>
    <x v="5"/>
    <x v="0"/>
    <x v="14"/>
  </r>
  <r>
    <x v="1"/>
    <x v="121"/>
    <x v="9"/>
    <x v="4"/>
    <x v="14"/>
    <x v="3"/>
    <x v="16"/>
    <x v="0"/>
    <x v="2"/>
    <x v="0"/>
    <x v="0"/>
    <x v="0"/>
    <x v="0"/>
    <x v="1"/>
    <x v="14"/>
    <x v="12"/>
    <x v="1"/>
    <x v="14"/>
    <x v="121"/>
    <x v="12"/>
    <x v="9"/>
    <x v="5"/>
    <x v="0"/>
    <x v="14"/>
  </r>
  <r>
    <x v="5"/>
    <x v="33"/>
    <x v="9"/>
    <x v="5"/>
    <x v="16"/>
    <x v="4"/>
    <x v="13"/>
    <x v="8"/>
    <x v="2"/>
    <x v="0"/>
    <x v="0"/>
    <x v="0"/>
    <x v="0"/>
    <x v="10"/>
    <x v="16"/>
    <x v="6"/>
    <x v="10"/>
    <x v="16"/>
    <x v="33"/>
    <x v="6"/>
    <x v="9"/>
    <x v="7"/>
    <x v="8"/>
    <x v="16"/>
  </r>
  <r>
    <x v="5"/>
    <x v="122"/>
    <x v="9"/>
    <x v="5"/>
    <x v="16"/>
    <x v="4"/>
    <x v="17"/>
    <x v="9"/>
    <x v="2"/>
    <x v="0"/>
    <x v="0"/>
    <x v="0"/>
    <x v="0"/>
    <x v="10"/>
    <x v="16"/>
    <x v="7"/>
    <x v="10"/>
    <x v="16"/>
    <x v="122"/>
    <x v="7"/>
    <x v="9"/>
    <x v="8"/>
    <x v="9"/>
    <x v="16"/>
  </r>
  <r>
    <x v="5"/>
    <x v="122"/>
    <x v="9"/>
    <x v="5"/>
    <x v="16"/>
    <x v="4"/>
    <x v="17"/>
    <x v="9"/>
    <x v="2"/>
    <x v="0"/>
    <x v="0"/>
    <x v="0"/>
    <x v="0"/>
    <x v="10"/>
    <x v="16"/>
    <x v="7"/>
    <x v="10"/>
    <x v="16"/>
    <x v="122"/>
    <x v="7"/>
    <x v="9"/>
    <x v="8"/>
    <x v="9"/>
    <x v="16"/>
  </r>
  <r>
    <x v="5"/>
    <x v="123"/>
    <x v="9"/>
    <x v="9"/>
    <x v="76"/>
    <x v="4"/>
    <x v="28"/>
    <x v="32"/>
    <x v="2"/>
    <x v="0"/>
    <x v="0"/>
    <x v="0"/>
    <x v="0"/>
    <x v="10"/>
    <x v="76"/>
    <x v="17"/>
    <x v="10"/>
    <x v="76"/>
    <x v="123"/>
    <x v="17"/>
    <x v="9"/>
    <x v="20"/>
    <x v="33"/>
    <x v="76"/>
  </r>
  <r>
    <x v="5"/>
    <x v="28"/>
    <x v="9"/>
    <x v="9"/>
    <x v="76"/>
    <x v="4"/>
    <x v="28"/>
    <x v="32"/>
    <x v="2"/>
    <x v="0"/>
    <x v="0"/>
    <x v="0"/>
    <x v="0"/>
    <x v="10"/>
    <x v="76"/>
    <x v="17"/>
    <x v="10"/>
    <x v="76"/>
    <x v="28"/>
    <x v="17"/>
    <x v="9"/>
    <x v="20"/>
    <x v="33"/>
    <x v="76"/>
  </r>
  <r>
    <x v="5"/>
    <x v="45"/>
    <x v="9"/>
    <x v="5"/>
    <x v="25"/>
    <x v="4"/>
    <x v="14"/>
    <x v="13"/>
    <x v="2"/>
    <x v="0"/>
    <x v="0"/>
    <x v="0"/>
    <x v="0"/>
    <x v="10"/>
    <x v="25"/>
    <x v="10"/>
    <x v="10"/>
    <x v="25"/>
    <x v="45"/>
    <x v="10"/>
    <x v="9"/>
    <x v="10"/>
    <x v="13"/>
    <x v="25"/>
  </r>
  <r>
    <x v="0"/>
    <x v="64"/>
    <x v="9"/>
    <x v="3"/>
    <x v="23"/>
    <x v="3"/>
    <x v="6"/>
    <x v="0"/>
    <x v="2"/>
    <x v="0"/>
    <x v="0"/>
    <x v="0"/>
    <x v="0"/>
    <x v="14"/>
    <x v="23"/>
    <x v="3"/>
    <x v="14"/>
    <x v="23"/>
    <x v="64"/>
    <x v="3"/>
    <x v="9"/>
    <x v="5"/>
    <x v="0"/>
    <x v="23"/>
  </r>
  <r>
    <x v="1"/>
    <x v="124"/>
    <x v="9"/>
    <x v="9"/>
    <x v="77"/>
    <x v="1"/>
    <x v="10"/>
    <x v="10"/>
    <x v="2"/>
    <x v="0"/>
    <x v="0"/>
    <x v="0"/>
    <x v="0"/>
    <x v="11"/>
    <x v="77"/>
    <x v="8"/>
    <x v="11"/>
    <x v="77"/>
    <x v="124"/>
    <x v="8"/>
    <x v="9"/>
    <x v="9"/>
    <x v="10"/>
    <x v="77"/>
  </r>
  <r>
    <x v="1"/>
    <x v="125"/>
    <x v="10"/>
    <x v="8"/>
    <x v="78"/>
    <x v="0"/>
    <x v="29"/>
    <x v="33"/>
    <x v="2"/>
    <x v="0"/>
    <x v="0"/>
    <x v="0"/>
    <x v="0"/>
    <x v="11"/>
    <x v="78"/>
    <x v="0"/>
    <x v="11"/>
    <x v="78"/>
    <x v="125"/>
    <x v="0"/>
    <x v="10"/>
    <x v="21"/>
    <x v="34"/>
    <x v="78"/>
  </r>
  <r>
    <x v="3"/>
    <x v="126"/>
    <x v="10"/>
    <x v="11"/>
    <x v="79"/>
    <x v="0"/>
    <x v="23"/>
    <x v="6"/>
    <x v="2"/>
    <x v="0"/>
    <x v="0"/>
    <x v="0"/>
    <x v="59"/>
    <x v="7"/>
    <x v="79"/>
    <x v="0"/>
    <x v="7"/>
    <x v="79"/>
    <x v="126"/>
    <x v="0"/>
    <x v="10"/>
    <x v="17"/>
    <x v="6"/>
    <x v="79"/>
  </r>
  <r>
    <x v="3"/>
    <x v="127"/>
    <x v="10"/>
    <x v="11"/>
    <x v="80"/>
    <x v="0"/>
    <x v="23"/>
    <x v="6"/>
    <x v="2"/>
    <x v="0"/>
    <x v="0"/>
    <x v="0"/>
    <x v="0"/>
    <x v="7"/>
    <x v="80"/>
    <x v="0"/>
    <x v="7"/>
    <x v="80"/>
    <x v="127"/>
    <x v="0"/>
    <x v="10"/>
    <x v="17"/>
    <x v="6"/>
    <x v="80"/>
  </r>
  <r>
    <x v="3"/>
    <x v="128"/>
    <x v="10"/>
    <x v="11"/>
    <x v="81"/>
    <x v="0"/>
    <x v="23"/>
    <x v="6"/>
    <x v="2"/>
    <x v="0"/>
    <x v="0"/>
    <x v="0"/>
    <x v="60"/>
    <x v="7"/>
    <x v="81"/>
    <x v="0"/>
    <x v="7"/>
    <x v="81"/>
    <x v="128"/>
    <x v="0"/>
    <x v="10"/>
    <x v="17"/>
    <x v="6"/>
    <x v="81"/>
  </r>
  <r>
    <x v="1"/>
    <x v="129"/>
    <x v="10"/>
    <x v="1"/>
    <x v="82"/>
    <x v="0"/>
    <x v="1"/>
    <x v="2"/>
    <x v="2"/>
    <x v="0"/>
    <x v="0"/>
    <x v="0"/>
    <x v="61"/>
    <x v="11"/>
    <x v="82"/>
    <x v="0"/>
    <x v="11"/>
    <x v="82"/>
    <x v="129"/>
    <x v="0"/>
    <x v="10"/>
    <x v="1"/>
    <x v="2"/>
    <x v="82"/>
  </r>
  <r>
    <x v="1"/>
    <x v="98"/>
    <x v="10"/>
    <x v="1"/>
    <x v="82"/>
    <x v="0"/>
    <x v="1"/>
    <x v="2"/>
    <x v="2"/>
    <x v="0"/>
    <x v="0"/>
    <x v="0"/>
    <x v="62"/>
    <x v="11"/>
    <x v="82"/>
    <x v="0"/>
    <x v="11"/>
    <x v="82"/>
    <x v="98"/>
    <x v="0"/>
    <x v="10"/>
    <x v="1"/>
    <x v="2"/>
    <x v="82"/>
  </r>
  <r>
    <x v="2"/>
    <x v="22"/>
    <x v="10"/>
    <x v="1"/>
    <x v="83"/>
    <x v="0"/>
    <x v="18"/>
    <x v="34"/>
    <x v="2"/>
    <x v="0"/>
    <x v="0"/>
    <x v="0"/>
    <x v="63"/>
    <x v="16"/>
    <x v="83"/>
    <x v="0"/>
    <x v="16"/>
    <x v="83"/>
    <x v="22"/>
    <x v="0"/>
    <x v="10"/>
    <x v="11"/>
    <x v="35"/>
    <x v="83"/>
  </r>
  <r>
    <x v="4"/>
    <x v="130"/>
    <x v="10"/>
    <x v="8"/>
    <x v="21"/>
    <x v="0"/>
    <x v="20"/>
    <x v="12"/>
    <x v="2"/>
    <x v="0"/>
    <x v="0"/>
    <x v="0"/>
    <x v="0"/>
    <x v="8"/>
    <x v="21"/>
    <x v="0"/>
    <x v="8"/>
    <x v="21"/>
    <x v="130"/>
    <x v="0"/>
    <x v="10"/>
    <x v="13"/>
    <x v="12"/>
    <x v="21"/>
  </r>
  <r>
    <x v="3"/>
    <x v="131"/>
    <x v="10"/>
    <x v="11"/>
    <x v="12"/>
    <x v="0"/>
    <x v="23"/>
    <x v="6"/>
    <x v="2"/>
    <x v="0"/>
    <x v="0"/>
    <x v="0"/>
    <x v="0"/>
    <x v="7"/>
    <x v="12"/>
    <x v="0"/>
    <x v="7"/>
    <x v="12"/>
    <x v="131"/>
    <x v="0"/>
    <x v="10"/>
    <x v="17"/>
    <x v="6"/>
    <x v="12"/>
  </r>
  <r>
    <x v="2"/>
    <x v="132"/>
    <x v="10"/>
    <x v="4"/>
    <x v="13"/>
    <x v="3"/>
    <x v="6"/>
    <x v="0"/>
    <x v="2"/>
    <x v="0"/>
    <x v="0"/>
    <x v="0"/>
    <x v="0"/>
    <x v="16"/>
    <x v="13"/>
    <x v="3"/>
    <x v="16"/>
    <x v="13"/>
    <x v="132"/>
    <x v="3"/>
    <x v="10"/>
    <x v="5"/>
    <x v="0"/>
    <x v="13"/>
  </r>
  <r>
    <x v="1"/>
    <x v="130"/>
    <x v="10"/>
    <x v="4"/>
    <x v="13"/>
    <x v="3"/>
    <x v="6"/>
    <x v="0"/>
    <x v="2"/>
    <x v="0"/>
    <x v="0"/>
    <x v="0"/>
    <x v="0"/>
    <x v="19"/>
    <x v="13"/>
    <x v="3"/>
    <x v="19"/>
    <x v="13"/>
    <x v="130"/>
    <x v="3"/>
    <x v="10"/>
    <x v="5"/>
    <x v="14"/>
    <x v="13"/>
  </r>
  <r>
    <x v="4"/>
    <x v="133"/>
    <x v="10"/>
    <x v="4"/>
    <x v="13"/>
    <x v="3"/>
    <x v="6"/>
    <x v="0"/>
    <x v="2"/>
    <x v="0"/>
    <x v="0"/>
    <x v="0"/>
    <x v="0"/>
    <x v="8"/>
    <x v="13"/>
    <x v="3"/>
    <x v="8"/>
    <x v="13"/>
    <x v="133"/>
    <x v="3"/>
    <x v="10"/>
    <x v="5"/>
    <x v="0"/>
    <x v="13"/>
  </r>
  <r>
    <x v="4"/>
    <x v="134"/>
    <x v="10"/>
    <x v="4"/>
    <x v="13"/>
    <x v="3"/>
    <x v="6"/>
    <x v="0"/>
    <x v="2"/>
    <x v="0"/>
    <x v="0"/>
    <x v="0"/>
    <x v="0"/>
    <x v="8"/>
    <x v="13"/>
    <x v="3"/>
    <x v="8"/>
    <x v="13"/>
    <x v="134"/>
    <x v="3"/>
    <x v="10"/>
    <x v="5"/>
    <x v="0"/>
    <x v="13"/>
  </r>
  <r>
    <x v="4"/>
    <x v="135"/>
    <x v="10"/>
    <x v="4"/>
    <x v="13"/>
    <x v="3"/>
    <x v="6"/>
    <x v="0"/>
    <x v="2"/>
    <x v="0"/>
    <x v="0"/>
    <x v="0"/>
    <x v="0"/>
    <x v="8"/>
    <x v="13"/>
    <x v="3"/>
    <x v="8"/>
    <x v="13"/>
    <x v="135"/>
    <x v="3"/>
    <x v="10"/>
    <x v="5"/>
    <x v="0"/>
    <x v="13"/>
  </r>
  <r>
    <x v="1"/>
    <x v="136"/>
    <x v="10"/>
    <x v="4"/>
    <x v="14"/>
    <x v="3"/>
    <x v="24"/>
    <x v="0"/>
    <x v="2"/>
    <x v="0"/>
    <x v="0"/>
    <x v="0"/>
    <x v="0"/>
    <x v="1"/>
    <x v="14"/>
    <x v="15"/>
    <x v="1"/>
    <x v="14"/>
    <x v="136"/>
    <x v="15"/>
    <x v="10"/>
    <x v="5"/>
    <x v="0"/>
    <x v="14"/>
  </r>
  <r>
    <x v="1"/>
    <x v="137"/>
    <x v="10"/>
    <x v="4"/>
    <x v="14"/>
    <x v="3"/>
    <x v="24"/>
    <x v="0"/>
    <x v="2"/>
    <x v="0"/>
    <x v="0"/>
    <x v="0"/>
    <x v="0"/>
    <x v="1"/>
    <x v="14"/>
    <x v="15"/>
    <x v="1"/>
    <x v="14"/>
    <x v="137"/>
    <x v="15"/>
    <x v="10"/>
    <x v="5"/>
    <x v="0"/>
    <x v="14"/>
  </r>
  <r>
    <x v="5"/>
    <x v="33"/>
    <x v="10"/>
    <x v="5"/>
    <x v="15"/>
    <x v="4"/>
    <x v="13"/>
    <x v="8"/>
    <x v="2"/>
    <x v="0"/>
    <x v="0"/>
    <x v="0"/>
    <x v="0"/>
    <x v="9"/>
    <x v="15"/>
    <x v="6"/>
    <x v="9"/>
    <x v="15"/>
    <x v="33"/>
    <x v="6"/>
    <x v="10"/>
    <x v="7"/>
    <x v="8"/>
    <x v="15"/>
  </r>
  <r>
    <x v="5"/>
    <x v="51"/>
    <x v="10"/>
    <x v="5"/>
    <x v="16"/>
    <x v="4"/>
    <x v="13"/>
    <x v="8"/>
    <x v="2"/>
    <x v="0"/>
    <x v="0"/>
    <x v="0"/>
    <x v="0"/>
    <x v="10"/>
    <x v="16"/>
    <x v="6"/>
    <x v="10"/>
    <x v="16"/>
    <x v="51"/>
    <x v="6"/>
    <x v="10"/>
    <x v="7"/>
    <x v="8"/>
    <x v="16"/>
  </r>
  <r>
    <x v="5"/>
    <x v="138"/>
    <x v="10"/>
    <x v="5"/>
    <x v="16"/>
    <x v="4"/>
    <x v="21"/>
    <x v="16"/>
    <x v="2"/>
    <x v="0"/>
    <x v="0"/>
    <x v="0"/>
    <x v="0"/>
    <x v="10"/>
    <x v="16"/>
    <x v="13"/>
    <x v="10"/>
    <x v="16"/>
    <x v="138"/>
    <x v="13"/>
    <x v="10"/>
    <x v="14"/>
    <x v="17"/>
    <x v="16"/>
  </r>
  <r>
    <x v="5"/>
    <x v="139"/>
    <x v="10"/>
    <x v="5"/>
    <x v="16"/>
    <x v="4"/>
    <x v="17"/>
    <x v="9"/>
    <x v="2"/>
    <x v="0"/>
    <x v="0"/>
    <x v="0"/>
    <x v="0"/>
    <x v="10"/>
    <x v="16"/>
    <x v="7"/>
    <x v="10"/>
    <x v="16"/>
    <x v="139"/>
    <x v="7"/>
    <x v="10"/>
    <x v="8"/>
    <x v="9"/>
    <x v="16"/>
  </r>
  <r>
    <x v="5"/>
    <x v="65"/>
    <x v="10"/>
    <x v="5"/>
    <x v="25"/>
    <x v="4"/>
    <x v="14"/>
    <x v="13"/>
    <x v="2"/>
    <x v="0"/>
    <x v="0"/>
    <x v="0"/>
    <x v="0"/>
    <x v="10"/>
    <x v="25"/>
    <x v="10"/>
    <x v="10"/>
    <x v="25"/>
    <x v="65"/>
    <x v="10"/>
    <x v="10"/>
    <x v="10"/>
    <x v="13"/>
    <x v="25"/>
  </r>
  <r>
    <x v="5"/>
    <x v="123"/>
    <x v="10"/>
    <x v="5"/>
    <x v="25"/>
    <x v="4"/>
    <x v="14"/>
    <x v="13"/>
    <x v="2"/>
    <x v="0"/>
    <x v="0"/>
    <x v="0"/>
    <x v="0"/>
    <x v="10"/>
    <x v="25"/>
    <x v="10"/>
    <x v="10"/>
    <x v="25"/>
    <x v="123"/>
    <x v="10"/>
    <x v="10"/>
    <x v="10"/>
    <x v="13"/>
    <x v="25"/>
  </r>
  <r>
    <x v="1"/>
    <x v="26"/>
    <x v="10"/>
    <x v="6"/>
    <x v="84"/>
    <x v="1"/>
    <x v="10"/>
    <x v="10"/>
    <x v="2"/>
    <x v="0"/>
    <x v="0"/>
    <x v="0"/>
    <x v="0"/>
    <x v="11"/>
    <x v="84"/>
    <x v="8"/>
    <x v="11"/>
    <x v="84"/>
    <x v="26"/>
    <x v="8"/>
    <x v="10"/>
    <x v="9"/>
    <x v="10"/>
    <x v="84"/>
  </r>
  <r>
    <x v="0"/>
    <x v="99"/>
    <x v="11"/>
    <x v="1"/>
    <x v="85"/>
    <x v="0"/>
    <x v="5"/>
    <x v="0"/>
    <x v="2"/>
    <x v="0"/>
    <x v="0"/>
    <x v="0"/>
    <x v="37"/>
    <x v="21"/>
    <x v="85"/>
    <x v="0"/>
    <x v="21"/>
    <x v="85"/>
    <x v="99"/>
    <x v="0"/>
    <x v="11"/>
    <x v="5"/>
    <x v="0"/>
    <x v="85"/>
  </r>
  <r>
    <x v="2"/>
    <x v="18"/>
    <x v="11"/>
    <x v="1"/>
    <x v="59"/>
    <x v="1"/>
    <x v="2"/>
    <x v="4"/>
    <x v="2"/>
    <x v="0"/>
    <x v="0"/>
    <x v="0"/>
    <x v="64"/>
    <x v="22"/>
    <x v="59"/>
    <x v="1"/>
    <x v="22"/>
    <x v="59"/>
    <x v="18"/>
    <x v="1"/>
    <x v="11"/>
    <x v="2"/>
    <x v="4"/>
    <x v="59"/>
  </r>
  <r>
    <x v="2"/>
    <x v="103"/>
    <x v="11"/>
    <x v="1"/>
    <x v="62"/>
    <x v="1"/>
    <x v="2"/>
    <x v="4"/>
    <x v="2"/>
    <x v="0"/>
    <x v="0"/>
    <x v="0"/>
    <x v="65"/>
    <x v="23"/>
    <x v="62"/>
    <x v="1"/>
    <x v="23"/>
    <x v="62"/>
    <x v="103"/>
    <x v="1"/>
    <x v="11"/>
    <x v="2"/>
    <x v="4"/>
    <x v="62"/>
  </r>
  <r>
    <x v="1"/>
    <x v="140"/>
    <x v="11"/>
    <x v="0"/>
    <x v="86"/>
    <x v="0"/>
    <x v="1"/>
    <x v="3"/>
    <x v="2"/>
    <x v="0"/>
    <x v="0"/>
    <x v="0"/>
    <x v="66"/>
    <x v="3"/>
    <x v="86"/>
    <x v="0"/>
    <x v="3"/>
    <x v="86"/>
    <x v="140"/>
    <x v="0"/>
    <x v="11"/>
    <x v="1"/>
    <x v="3"/>
    <x v="86"/>
  </r>
  <r>
    <x v="2"/>
    <x v="141"/>
    <x v="11"/>
    <x v="1"/>
    <x v="70"/>
    <x v="1"/>
    <x v="2"/>
    <x v="4"/>
    <x v="2"/>
    <x v="0"/>
    <x v="0"/>
    <x v="0"/>
    <x v="21"/>
    <x v="22"/>
    <x v="70"/>
    <x v="1"/>
    <x v="22"/>
    <x v="70"/>
    <x v="141"/>
    <x v="1"/>
    <x v="11"/>
    <x v="2"/>
    <x v="4"/>
    <x v="70"/>
  </r>
  <r>
    <x v="2"/>
    <x v="10"/>
    <x v="11"/>
    <x v="1"/>
    <x v="72"/>
    <x v="1"/>
    <x v="2"/>
    <x v="4"/>
    <x v="2"/>
    <x v="0"/>
    <x v="0"/>
    <x v="0"/>
    <x v="67"/>
    <x v="4"/>
    <x v="72"/>
    <x v="1"/>
    <x v="4"/>
    <x v="72"/>
    <x v="10"/>
    <x v="1"/>
    <x v="11"/>
    <x v="2"/>
    <x v="4"/>
    <x v="72"/>
  </r>
  <r>
    <x v="3"/>
    <x v="142"/>
    <x v="11"/>
    <x v="11"/>
    <x v="87"/>
    <x v="0"/>
    <x v="23"/>
    <x v="0"/>
    <x v="2"/>
    <x v="0"/>
    <x v="0"/>
    <x v="0"/>
    <x v="68"/>
    <x v="7"/>
    <x v="87"/>
    <x v="0"/>
    <x v="7"/>
    <x v="87"/>
    <x v="142"/>
    <x v="0"/>
    <x v="11"/>
    <x v="17"/>
    <x v="14"/>
    <x v="87"/>
  </r>
  <r>
    <x v="3"/>
    <x v="139"/>
    <x v="11"/>
    <x v="11"/>
    <x v="88"/>
    <x v="0"/>
    <x v="23"/>
    <x v="6"/>
    <x v="2"/>
    <x v="0"/>
    <x v="0"/>
    <x v="0"/>
    <x v="69"/>
    <x v="7"/>
    <x v="88"/>
    <x v="0"/>
    <x v="7"/>
    <x v="88"/>
    <x v="139"/>
    <x v="0"/>
    <x v="11"/>
    <x v="17"/>
    <x v="6"/>
    <x v="88"/>
  </r>
  <r>
    <x v="2"/>
    <x v="33"/>
    <x v="11"/>
    <x v="1"/>
    <x v="89"/>
    <x v="1"/>
    <x v="2"/>
    <x v="4"/>
    <x v="2"/>
    <x v="0"/>
    <x v="0"/>
    <x v="0"/>
    <x v="70"/>
    <x v="24"/>
    <x v="89"/>
    <x v="1"/>
    <x v="24"/>
    <x v="89"/>
    <x v="33"/>
    <x v="1"/>
    <x v="11"/>
    <x v="2"/>
    <x v="4"/>
    <x v="89"/>
  </r>
  <r>
    <x v="1"/>
    <x v="117"/>
    <x v="11"/>
    <x v="10"/>
    <x v="90"/>
    <x v="3"/>
    <x v="30"/>
    <x v="35"/>
    <x v="2"/>
    <x v="0"/>
    <x v="0"/>
    <x v="0"/>
    <x v="0"/>
    <x v="1"/>
    <x v="90"/>
    <x v="18"/>
    <x v="1"/>
    <x v="90"/>
    <x v="117"/>
    <x v="18"/>
    <x v="11"/>
    <x v="5"/>
    <x v="36"/>
    <x v="90"/>
  </r>
  <r>
    <x v="1"/>
    <x v="104"/>
    <x v="11"/>
    <x v="13"/>
    <x v="91"/>
    <x v="0"/>
    <x v="18"/>
    <x v="36"/>
    <x v="2"/>
    <x v="0"/>
    <x v="0"/>
    <x v="0"/>
    <x v="0"/>
    <x v="1"/>
    <x v="91"/>
    <x v="0"/>
    <x v="1"/>
    <x v="91"/>
    <x v="104"/>
    <x v="0"/>
    <x v="11"/>
    <x v="11"/>
    <x v="37"/>
    <x v="91"/>
  </r>
  <r>
    <x v="4"/>
    <x v="1"/>
    <x v="11"/>
    <x v="8"/>
    <x v="21"/>
    <x v="0"/>
    <x v="20"/>
    <x v="12"/>
    <x v="2"/>
    <x v="0"/>
    <x v="0"/>
    <x v="0"/>
    <x v="0"/>
    <x v="8"/>
    <x v="21"/>
    <x v="0"/>
    <x v="8"/>
    <x v="21"/>
    <x v="1"/>
    <x v="0"/>
    <x v="11"/>
    <x v="13"/>
    <x v="12"/>
    <x v="21"/>
  </r>
  <r>
    <x v="4"/>
    <x v="10"/>
    <x v="11"/>
    <x v="8"/>
    <x v="21"/>
    <x v="0"/>
    <x v="20"/>
    <x v="12"/>
    <x v="2"/>
    <x v="0"/>
    <x v="0"/>
    <x v="0"/>
    <x v="0"/>
    <x v="8"/>
    <x v="21"/>
    <x v="0"/>
    <x v="8"/>
    <x v="21"/>
    <x v="10"/>
    <x v="0"/>
    <x v="11"/>
    <x v="13"/>
    <x v="12"/>
    <x v="21"/>
  </r>
  <r>
    <x v="3"/>
    <x v="26"/>
    <x v="11"/>
    <x v="11"/>
    <x v="12"/>
    <x v="0"/>
    <x v="23"/>
    <x v="6"/>
    <x v="2"/>
    <x v="0"/>
    <x v="0"/>
    <x v="0"/>
    <x v="0"/>
    <x v="7"/>
    <x v="12"/>
    <x v="0"/>
    <x v="7"/>
    <x v="12"/>
    <x v="26"/>
    <x v="0"/>
    <x v="11"/>
    <x v="17"/>
    <x v="6"/>
    <x v="12"/>
  </r>
  <r>
    <x v="0"/>
    <x v="143"/>
    <x v="11"/>
    <x v="0"/>
    <x v="22"/>
    <x v="3"/>
    <x v="6"/>
    <x v="17"/>
    <x v="2"/>
    <x v="0"/>
    <x v="0"/>
    <x v="0"/>
    <x v="0"/>
    <x v="15"/>
    <x v="22"/>
    <x v="3"/>
    <x v="15"/>
    <x v="22"/>
    <x v="143"/>
    <x v="3"/>
    <x v="11"/>
    <x v="15"/>
    <x v="18"/>
    <x v="22"/>
  </r>
  <r>
    <x v="2"/>
    <x v="0"/>
    <x v="11"/>
    <x v="4"/>
    <x v="13"/>
    <x v="3"/>
    <x v="6"/>
    <x v="0"/>
    <x v="2"/>
    <x v="0"/>
    <x v="0"/>
    <x v="0"/>
    <x v="0"/>
    <x v="16"/>
    <x v="13"/>
    <x v="3"/>
    <x v="16"/>
    <x v="13"/>
    <x v="0"/>
    <x v="3"/>
    <x v="11"/>
    <x v="5"/>
    <x v="0"/>
    <x v="13"/>
  </r>
  <r>
    <x v="0"/>
    <x v="144"/>
    <x v="11"/>
    <x v="3"/>
    <x v="23"/>
    <x v="3"/>
    <x v="6"/>
    <x v="0"/>
    <x v="2"/>
    <x v="0"/>
    <x v="0"/>
    <x v="0"/>
    <x v="0"/>
    <x v="15"/>
    <x v="23"/>
    <x v="3"/>
    <x v="15"/>
    <x v="23"/>
    <x v="144"/>
    <x v="3"/>
    <x v="11"/>
    <x v="5"/>
    <x v="0"/>
    <x v="23"/>
  </r>
  <r>
    <x v="1"/>
    <x v="145"/>
    <x v="11"/>
    <x v="4"/>
    <x v="14"/>
    <x v="3"/>
    <x v="24"/>
    <x v="0"/>
    <x v="2"/>
    <x v="0"/>
    <x v="0"/>
    <x v="0"/>
    <x v="0"/>
    <x v="1"/>
    <x v="14"/>
    <x v="15"/>
    <x v="1"/>
    <x v="14"/>
    <x v="145"/>
    <x v="15"/>
    <x v="11"/>
    <x v="5"/>
    <x v="0"/>
    <x v="14"/>
  </r>
  <r>
    <x v="1"/>
    <x v="146"/>
    <x v="11"/>
    <x v="4"/>
    <x v="14"/>
    <x v="3"/>
    <x v="16"/>
    <x v="0"/>
    <x v="2"/>
    <x v="0"/>
    <x v="0"/>
    <x v="0"/>
    <x v="0"/>
    <x v="1"/>
    <x v="14"/>
    <x v="12"/>
    <x v="1"/>
    <x v="14"/>
    <x v="146"/>
    <x v="12"/>
    <x v="11"/>
    <x v="5"/>
    <x v="0"/>
    <x v="14"/>
  </r>
  <r>
    <x v="5"/>
    <x v="33"/>
    <x v="11"/>
    <x v="5"/>
    <x v="16"/>
    <x v="4"/>
    <x v="17"/>
    <x v="9"/>
    <x v="2"/>
    <x v="0"/>
    <x v="0"/>
    <x v="0"/>
    <x v="0"/>
    <x v="10"/>
    <x v="16"/>
    <x v="7"/>
    <x v="10"/>
    <x v="16"/>
    <x v="33"/>
    <x v="7"/>
    <x v="11"/>
    <x v="8"/>
    <x v="9"/>
    <x v="16"/>
  </r>
  <r>
    <x v="1"/>
    <x v="26"/>
    <x v="11"/>
    <x v="6"/>
    <x v="92"/>
    <x v="1"/>
    <x v="10"/>
    <x v="10"/>
    <x v="2"/>
    <x v="0"/>
    <x v="0"/>
    <x v="0"/>
    <x v="0"/>
    <x v="11"/>
    <x v="92"/>
    <x v="8"/>
    <x v="11"/>
    <x v="92"/>
    <x v="26"/>
    <x v="8"/>
    <x v="11"/>
    <x v="9"/>
    <x v="10"/>
    <x v="92"/>
  </r>
  <r>
    <x v="1"/>
    <x v="4"/>
    <x v="11"/>
    <x v="6"/>
    <x v="84"/>
    <x v="1"/>
    <x v="10"/>
    <x v="10"/>
    <x v="2"/>
    <x v="0"/>
    <x v="0"/>
    <x v="0"/>
    <x v="0"/>
    <x v="11"/>
    <x v="84"/>
    <x v="8"/>
    <x v="11"/>
    <x v="84"/>
    <x v="4"/>
    <x v="8"/>
    <x v="11"/>
    <x v="9"/>
    <x v="10"/>
    <x v="84"/>
  </r>
  <r>
    <x v="0"/>
    <x v="129"/>
    <x v="12"/>
    <x v="14"/>
    <x v="93"/>
    <x v="0"/>
    <x v="31"/>
    <x v="0"/>
    <x v="2"/>
    <x v="0"/>
    <x v="0"/>
    <x v="0"/>
    <x v="71"/>
    <x v="15"/>
    <x v="93"/>
    <x v="0"/>
    <x v="15"/>
    <x v="93"/>
    <x v="129"/>
    <x v="0"/>
    <x v="12"/>
    <x v="22"/>
    <x v="0"/>
    <x v="93"/>
  </r>
  <r>
    <x v="1"/>
    <x v="110"/>
    <x v="12"/>
    <x v="1"/>
    <x v="94"/>
    <x v="0"/>
    <x v="1"/>
    <x v="1"/>
    <x v="2"/>
    <x v="0"/>
    <x v="0"/>
    <x v="0"/>
    <x v="0"/>
    <x v="3"/>
    <x v="94"/>
    <x v="0"/>
    <x v="3"/>
    <x v="94"/>
    <x v="110"/>
    <x v="0"/>
    <x v="12"/>
    <x v="1"/>
    <x v="1"/>
    <x v="94"/>
  </r>
  <r>
    <x v="0"/>
    <x v="147"/>
    <x v="12"/>
    <x v="1"/>
    <x v="30"/>
    <x v="3"/>
    <x v="15"/>
    <x v="0"/>
    <x v="2"/>
    <x v="0"/>
    <x v="0"/>
    <x v="0"/>
    <x v="72"/>
    <x v="12"/>
    <x v="30"/>
    <x v="11"/>
    <x v="12"/>
    <x v="30"/>
    <x v="147"/>
    <x v="11"/>
    <x v="12"/>
    <x v="5"/>
    <x v="0"/>
    <x v="30"/>
  </r>
  <r>
    <x v="0"/>
    <x v="64"/>
    <x v="12"/>
    <x v="1"/>
    <x v="18"/>
    <x v="1"/>
    <x v="11"/>
    <x v="0"/>
    <x v="2"/>
    <x v="0"/>
    <x v="0"/>
    <x v="0"/>
    <x v="73"/>
    <x v="12"/>
    <x v="18"/>
    <x v="9"/>
    <x v="12"/>
    <x v="18"/>
    <x v="64"/>
    <x v="9"/>
    <x v="12"/>
    <x v="5"/>
    <x v="0"/>
    <x v="18"/>
  </r>
  <r>
    <x v="1"/>
    <x v="27"/>
    <x v="12"/>
    <x v="0"/>
    <x v="95"/>
    <x v="0"/>
    <x v="1"/>
    <x v="3"/>
    <x v="2"/>
    <x v="0"/>
    <x v="0"/>
    <x v="0"/>
    <x v="74"/>
    <x v="3"/>
    <x v="95"/>
    <x v="0"/>
    <x v="3"/>
    <x v="95"/>
    <x v="27"/>
    <x v="0"/>
    <x v="12"/>
    <x v="1"/>
    <x v="3"/>
    <x v="95"/>
  </r>
  <r>
    <x v="3"/>
    <x v="26"/>
    <x v="12"/>
    <x v="11"/>
    <x v="88"/>
    <x v="0"/>
    <x v="23"/>
    <x v="6"/>
    <x v="2"/>
    <x v="0"/>
    <x v="0"/>
    <x v="0"/>
    <x v="75"/>
    <x v="7"/>
    <x v="88"/>
    <x v="0"/>
    <x v="7"/>
    <x v="88"/>
    <x v="26"/>
    <x v="0"/>
    <x v="12"/>
    <x v="17"/>
    <x v="6"/>
    <x v="88"/>
  </r>
  <r>
    <x v="3"/>
    <x v="105"/>
    <x v="12"/>
    <x v="11"/>
    <x v="96"/>
    <x v="0"/>
    <x v="23"/>
    <x v="6"/>
    <x v="2"/>
    <x v="0"/>
    <x v="0"/>
    <x v="0"/>
    <x v="76"/>
    <x v="7"/>
    <x v="96"/>
    <x v="0"/>
    <x v="7"/>
    <x v="96"/>
    <x v="105"/>
    <x v="0"/>
    <x v="12"/>
    <x v="17"/>
    <x v="6"/>
    <x v="96"/>
  </r>
  <r>
    <x v="3"/>
    <x v="106"/>
    <x v="12"/>
    <x v="11"/>
    <x v="97"/>
    <x v="0"/>
    <x v="23"/>
    <x v="6"/>
    <x v="2"/>
    <x v="0"/>
    <x v="0"/>
    <x v="0"/>
    <x v="77"/>
    <x v="7"/>
    <x v="97"/>
    <x v="0"/>
    <x v="7"/>
    <x v="97"/>
    <x v="106"/>
    <x v="0"/>
    <x v="12"/>
    <x v="17"/>
    <x v="6"/>
    <x v="97"/>
  </r>
  <r>
    <x v="1"/>
    <x v="148"/>
    <x v="12"/>
    <x v="6"/>
    <x v="98"/>
    <x v="0"/>
    <x v="25"/>
    <x v="23"/>
    <x v="2"/>
    <x v="0"/>
    <x v="0"/>
    <x v="0"/>
    <x v="78"/>
    <x v="1"/>
    <x v="98"/>
    <x v="16"/>
    <x v="1"/>
    <x v="98"/>
    <x v="148"/>
    <x v="16"/>
    <x v="12"/>
    <x v="18"/>
    <x v="24"/>
    <x v="98"/>
  </r>
  <r>
    <x v="1"/>
    <x v="149"/>
    <x v="12"/>
    <x v="6"/>
    <x v="99"/>
    <x v="3"/>
    <x v="24"/>
    <x v="0"/>
    <x v="2"/>
    <x v="0"/>
    <x v="0"/>
    <x v="0"/>
    <x v="0"/>
    <x v="1"/>
    <x v="99"/>
    <x v="15"/>
    <x v="1"/>
    <x v="99"/>
    <x v="149"/>
    <x v="15"/>
    <x v="12"/>
    <x v="5"/>
    <x v="0"/>
    <x v="99"/>
  </r>
  <r>
    <x v="3"/>
    <x v="150"/>
    <x v="12"/>
    <x v="11"/>
    <x v="100"/>
    <x v="0"/>
    <x v="23"/>
    <x v="6"/>
    <x v="2"/>
    <x v="0"/>
    <x v="0"/>
    <x v="0"/>
    <x v="79"/>
    <x v="7"/>
    <x v="100"/>
    <x v="0"/>
    <x v="7"/>
    <x v="100"/>
    <x v="150"/>
    <x v="0"/>
    <x v="12"/>
    <x v="17"/>
    <x v="6"/>
    <x v="100"/>
  </r>
  <r>
    <x v="4"/>
    <x v="28"/>
    <x v="12"/>
    <x v="8"/>
    <x v="21"/>
    <x v="0"/>
    <x v="20"/>
    <x v="12"/>
    <x v="2"/>
    <x v="0"/>
    <x v="0"/>
    <x v="0"/>
    <x v="0"/>
    <x v="8"/>
    <x v="21"/>
    <x v="0"/>
    <x v="8"/>
    <x v="21"/>
    <x v="28"/>
    <x v="0"/>
    <x v="12"/>
    <x v="13"/>
    <x v="12"/>
    <x v="21"/>
  </r>
  <r>
    <x v="4"/>
    <x v="43"/>
    <x v="12"/>
    <x v="8"/>
    <x v="21"/>
    <x v="0"/>
    <x v="20"/>
    <x v="12"/>
    <x v="2"/>
    <x v="0"/>
    <x v="0"/>
    <x v="0"/>
    <x v="0"/>
    <x v="8"/>
    <x v="21"/>
    <x v="0"/>
    <x v="8"/>
    <x v="21"/>
    <x v="43"/>
    <x v="0"/>
    <x v="12"/>
    <x v="13"/>
    <x v="12"/>
    <x v="21"/>
  </r>
  <r>
    <x v="2"/>
    <x v="136"/>
    <x v="12"/>
    <x v="4"/>
    <x v="13"/>
    <x v="3"/>
    <x v="6"/>
    <x v="0"/>
    <x v="2"/>
    <x v="0"/>
    <x v="0"/>
    <x v="0"/>
    <x v="0"/>
    <x v="16"/>
    <x v="13"/>
    <x v="3"/>
    <x v="16"/>
    <x v="13"/>
    <x v="136"/>
    <x v="3"/>
    <x v="12"/>
    <x v="5"/>
    <x v="0"/>
    <x v="13"/>
  </r>
  <r>
    <x v="0"/>
    <x v="4"/>
    <x v="12"/>
    <x v="3"/>
    <x v="23"/>
    <x v="3"/>
    <x v="6"/>
    <x v="0"/>
    <x v="2"/>
    <x v="0"/>
    <x v="0"/>
    <x v="0"/>
    <x v="0"/>
    <x v="14"/>
    <x v="23"/>
    <x v="3"/>
    <x v="14"/>
    <x v="23"/>
    <x v="4"/>
    <x v="3"/>
    <x v="12"/>
    <x v="5"/>
    <x v="0"/>
    <x v="23"/>
  </r>
  <r>
    <x v="0"/>
    <x v="151"/>
    <x v="12"/>
    <x v="3"/>
    <x v="23"/>
    <x v="3"/>
    <x v="6"/>
    <x v="0"/>
    <x v="2"/>
    <x v="0"/>
    <x v="0"/>
    <x v="0"/>
    <x v="0"/>
    <x v="15"/>
    <x v="23"/>
    <x v="3"/>
    <x v="15"/>
    <x v="23"/>
    <x v="151"/>
    <x v="3"/>
    <x v="12"/>
    <x v="5"/>
    <x v="0"/>
    <x v="23"/>
  </r>
  <r>
    <x v="4"/>
    <x v="152"/>
    <x v="12"/>
    <x v="4"/>
    <x v="13"/>
    <x v="3"/>
    <x v="6"/>
    <x v="0"/>
    <x v="2"/>
    <x v="0"/>
    <x v="0"/>
    <x v="0"/>
    <x v="0"/>
    <x v="8"/>
    <x v="13"/>
    <x v="3"/>
    <x v="8"/>
    <x v="13"/>
    <x v="152"/>
    <x v="3"/>
    <x v="12"/>
    <x v="5"/>
    <x v="0"/>
    <x v="13"/>
  </r>
  <r>
    <x v="4"/>
    <x v="99"/>
    <x v="12"/>
    <x v="4"/>
    <x v="13"/>
    <x v="3"/>
    <x v="6"/>
    <x v="0"/>
    <x v="2"/>
    <x v="0"/>
    <x v="0"/>
    <x v="0"/>
    <x v="0"/>
    <x v="8"/>
    <x v="13"/>
    <x v="3"/>
    <x v="8"/>
    <x v="13"/>
    <x v="99"/>
    <x v="3"/>
    <x v="12"/>
    <x v="5"/>
    <x v="0"/>
    <x v="13"/>
  </r>
  <r>
    <x v="1"/>
    <x v="153"/>
    <x v="12"/>
    <x v="4"/>
    <x v="14"/>
    <x v="3"/>
    <x v="24"/>
    <x v="0"/>
    <x v="2"/>
    <x v="0"/>
    <x v="0"/>
    <x v="0"/>
    <x v="0"/>
    <x v="1"/>
    <x v="14"/>
    <x v="15"/>
    <x v="1"/>
    <x v="14"/>
    <x v="153"/>
    <x v="15"/>
    <x v="12"/>
    <x v="5"/>
    <x v="0"/>
    <x v="14"/>
  </r>
  <r>
    <x v="5"/>
    <x v="154"/>
    <x v="12"/>
    <x v="5"/>
    <x v="15"/>
    <x v="4"/>
    <x v="13"/>
    <x v="8"/>
    <x v="2"/>
    <x v="0"/>
    <x v="0"/>
    <x v="0"/>
    <x v="0"/>
    <x v="9"/>
    <x v="15"/>
    <x v="6"/>
    <x v="9"/>
    <x v="15"/>
    <x v="154"/>
    <x v="6"/>
    <x v="12"/>
    <x v="7"/>
    <x v="8"/>
    <x v="15"/>
  </r>
  <r>
    <x v="5"/>
    <x v="155"/>
    <x v="12"/>
    <x v="5"/>
    <x v="15"/>
    <x v="4"/>
    <x v="13"/>
    <x v="8"/>
    <x v="2"/>
    <x v="0"/>
    <x v="0"/>
    <x v="0"/>
    <x v="0"/>
    <x v="9"/>
    <x v="15"/>
    <x v="6"/>
    <x v="9"/>
    <x v="15"/>
    <x v="155"/>
    <x v="6"/>
    <x v="12"/>
    <x v="7"/>
    <x v="8"/>
    <x v="15"/>
  </r>
  <r>
    <x v="5"/>
    <x v="156"/>
    <x v="12"/>
    <x v="5"/>
    <x v="15"/>
    <x v="4"/>
    <x v="13"/>
    <x v="8"/>
    <x v="2"/>
    <x v="0"/>
    <x v="0"/>
    <x v="0"/>
    <x v="0"/>
    <x v="9"/>
    <x v="15"/>
    <x v="6"/>
    <x v="9"/>
    <x v="15"/>
    <x v="156"/>
    <x v="6"/>
    <x v="12"/>
    <x v="7"/>
    <x v="8"/>
    <x v="15"/>
  </r>
  <r>
    <x v="5"/>
    <x v="157"/>
    <x v="12"/>
    <x v="5"/>
    <x v="16"/>
    <x v="4"/>
    <x v="13"/>
    <x v="8"/>
    <x v="2"/>
    <x v="0"/>
    <x v="0"/>
    <x v="0"/>
    <x v="0"/>
    <x v="10"/>
    <x v="16"/>
    <x v="6"/>
    <x v="10"/>
    <x v="16"/>
    <x v="157"/>
    <x v="6"/>
    <x v="12"/>
    <x v="7"/>
    <x v="8"/>
    <x v="16"/>
  </r>
  <r>
    <x v="5"/>
    <x v="26"/>
    <x v="12"/>
    <x v="5"/>
    <x v="16"/>
    <x v="4"/>
    <x v="13"/>
    <x v="8"/>
    <x v="2"/>
    <x v="0"/>
    <x v="0"/>
    <x v="0"/>
    <x v="0"/>
    <x v="10"/>
    <x v="16"/>
    <x v="6"/>
    <x v="10"/>
    <x v="16"/>
    <x v="26"/>
    <x v="6"/>
    <x v="12"/>
    <x v="7"/>
    <x v="8"/>
    <x v="16"/>
  </r>
  <r>
    <x v="5"/>
    <x v="158"/>
    <x v="12"/>
    <x v="5"/>
    <x v="16"/>
    <x v="4"/>
    <x v="21"/>
    <x v="16"/>
    <x v="2"/>
    <x v="0"/>
    <x v="0"/>
    <x v="0"/>
    <x v="0"/>
    <x v="10"/>
    <x v="16"/>
    <x v="13"/>
    <x v="10"/>
    <x v="16"/>
    <x v="158"/>
    <x v="13"/>
    <x v="12"/>
    <x v="14"/>
    <x v="17"/>
    <x v="16"/>
  </r>
  <r>
    <x v="5"/>
    <x v="39"/>
    <x v="12"/>
    <x v="5"/>
    <x v="16"/>
    <x v="4"/>
    <x v="17"/>
    <x v="9"/>
    <x v="2"/>
    <x v="0"/>
    <x v="0"/>
    <x v="0"/>
    <x v="0"/>
    <x v="10"/>
    <x v="16"/>
    <x v="7"/>
    <x v="10"/>
    <x v="16"/>
    <x v="39"/>
    <x v="7"/>
    <x v="12"/>
    <x v="8"/>
    <x v="9"/>
    <x v="16"/>
  </r>
  <r>
    <x v="5"/>
    <x v="11"/>
    <x v="12"/>
    <x v="5"/>
    <x v="16"/>
    <x v="4"/>
    <x v="17"/>
    <x v="9"/>
    <x v="2"/>
    <x v="0"/>
    <x v="0"/>
    <x v="0"/>
    <x v="0"/>
    <x v="10"/>
    <x v="16"/>
    <x v="7"/>
    <x v="10"/>
    <x v="16"/>
    <x v="11"/>
    <x v="7"/>
    <x v="12"/>
    <x v="8"/>
    <x v="9"/>
    <x v="16"/>
  </r>
  <r>
    <x v="0"/>
    <x v="159"/>
    <x v="12"/>
    <x v="0"/>
    <x v="101"/>
    <x v="0"/>
    <x v="5"/>
    <x v="37"/>
    <x v="2"/>
    <x v="0"/>
    <x v="0"/>
    <x v="0"/>
    <x v="0"/>
    <x v="20"/>
    <x v="101"/>
    <x v="0"/>
    <x v="20"/>
    <x v="101"/>
    <x v="159"/>
    <x v="0"/>
    <x v="12"/>
    <x v="5"/>
    <x v="38"/>
    <x v="101"/>
  </r>
  <r>
    <x v="5"/>
    <x v="160"/>
    <x v="12"/>
    <x v="5"/>
    <x v="25"/>
    <x v="4"/>
    <x v="14"/>
    <x v="13"/>
    <x v="2"/>
    <x v="0"/>
    <x v="0"/>
    <x v="0"/>
    <x v="0"/>
    <x v="10"/>
    <x v="25"/>
    <x v="10"/>
    <x v="10"/>
    <x v="25"/>
    <x v="160"/>
    <x v="10"/>
    <x v="12"/>
    <x v="10"/>
    <x v="13"/>
    <x v="25"/>
  </r>
  <r>
    <x v="0"/>
    <x v="161"/>
    <x v="12"/>
    <x v="6"/>
    <x v="47"/>
    <x v="0"/>
    <x v="0"/>
    <x v="21"/>
    <x v="2"/>
    <x v="0"/>
    <x v="0"/>
    <x v="0"/>
    <x v="0"/>
    <x v="20"/>
    <x v="47"/>
    <x v="0"/>
    <x v="20"/>
    <x v="47"/>
    <x v="161"/>
    <x v="0"/>
    <x v="12"/>
    <x v="0"/>
    <x v="22"/>
    <x v="47"/>
  </r>
  <r>
    <x v="0"/>
    <x v="73"/>
    <x v="12"/>
    <x v="6"/>
    <x v="47"/>
    <x v="0"/>
    <x v="0"/>
    <x v="21"/>
    <x v="2"/>
    <x v="0"/>
    <x v="0"/>
    <x v="0"/>
    <x v="0"/>
    <x v="20"/>
    <x v="47"/>
    <x v="0"/>
    <x v="20"/>
    <x v="47"/>
    <x v="73"/>
    <x v="0"/>
    <x v="12"/>
    <x v="0"/>
    <x v="22"/>
    <x v="47"/>
  </r>
  <r>
    <x v="0"/>
    <x v="162"/>
    <x v="12"/>
    <x v="3"/>
    <x v="23"/>
    <x v="3"/>
    <x v="6"/>
    <x v="0"/>
    <x v="2"/>
    <x v="0"/>
    <x v="0"/>
    <x v="0"/>
    <x v="0"/>
    <x v="20"/>
    <x v="23"/>
    <x v="3"/>
    <x v="20"/>
    <x v="23"/>
    <x v="162"/>
    <x v="3"/>
    <x v="12"/>
    <x v="5"/>
    <x v="0"/>
    <x v="23"/>
  </r>
  <r>
    <x v="1"/>
    <x v="163"/>
    <x v="12"/>
    <x v="13"/>
    <x v="102"/>
    <x v="1"/>
    <x v="32"/>
    <x v="7"/>
    <x v="2"/>
    <x v="0"/>
    <x v="0"/>
    <x v="0"/>
    <x v="0"/>
    <x v="1"/>
    <x v="102"/>
    <x v="5"/>
    <x v="1"/>
    <x v="102"/>
    <x v="163"/>
    <x v="5"/>
    <x v="12"/>
    <x v="5"/>
    <x v="7"/>
    <x v="102"/>
  </r>
  <r>
    <x v="0"/>
    <x v="164"/>
    <x v="13"/>
    <x v="14"/>
    <x v="103"/>
    <x v="0"/>
    <x v="33"/>
    <x v="0"/>
    <x v="3"/>
    <x v="0"/>
    <x v="0"/>
    <x v="0"/>
    <x v="0"/>
    <x v="5"/>
    <x v="103"/>
    <x v="19"/>
    <x v="5"/>
    <x v="103"/>
    <x v="164"/>
    <x v="19"/>
    <x v="13"/>
    <x v="5"/>
    <x v="0"/>
    <x v="103"/>
  </r>
  <r>
    <x v="2"/>
    <x v="25"/>
    <x v="13"/>
    <x v="0"/>
    <x v="52"/>
    <x v="2"/>
    <x v="27"/>
    <x v="26"/>
    <x v="3"/>
    <x v="0"/>
    <x v="0"/>
    <x v="0"/>
    <x v="80"/>
    <x v="4"/>
    <x v="52"/>
    <x v="2"/>
    <x v="4"/>
    <x v="52"/>
    <x v="25"/>
    <x v="2"/>
    <x v="13"/>
    <x v="5"/>
    <x v="27"/>
    <x v="52"/>
  </r>
  <r>
    <x v="2"/>
    <x v="16"/>
    <x v="13"/>
    <x v="1"/>
    <x v="59"/>
    <x v="2"/>
    <x v="27"/>
    <x v="38"/>
    <x v="3"/>
    <x v="0"/>
    <x v="0"/>
    <x v="0"/>
    <x v="77"/>
    <x v="22"/>
    <x v="59"/>
    <x v="2"/>
    <x v="22"/>
    <x v="59"/>
    <x v="16"/>
    <x v="2"/>
    <x v="13"/>
    <x v="5"/>
    <x v="39"/>
    <x v="59"/>
  </r>
  <r>
    <x v="2"/>
    <x v="165"/>
    <x v="13"/>
    <x v="1"/>
    <x v="60"/>
    <x v="2"/>
    <x v="27"/>
    <x v="5"/>
    <x v="3"/>
    <x v="0"/>
    <x v="0"/>
    <x v="0"/>
    <x v="81"/>
    <x v="23"/>
    <x v="60"/>
    <x v="2"/>
    <x v="23"/>
    <x v="60"/>
    <x v="165"/>
    <x v="2"/>
    <x v="13"/>
    <x v="5"/>
    <x v="5"/>
    <x v="60"/>
  </r>
  <r>
    <x v="2"/>
    <x v="16"/>
    <x v="13"/>
    <x v="1"/>
    <x v="62"/>
    <x v="2"/>
    <x v="27"/>
    <x v="5"/>
    <x v="3"/>
    <x v="0"/>
    <x v="0"/>
    <x v="0"/>
    <x v="82"/>
    <x v="23"/>
    <x v="62"/>
    <x v="2"/>
    <x v="23"/>
    <x v="62"/>
    <x v="16"/>
    <x v="2"/>
    <x v="13"/>
    <x v="5"/>
    <x v="5"/>
    <x v="62"/>
  </r>
  <r>
    <x v="2"/>
    <x v="134"/>
    <x v="13"/>
    <x v="1"/>
    <x v="104"/>
    <x v="2"/>
    <x v="27"/>
    <x v="38"/>
    <x v="3"/>
    <x v="0"/>
    <x v="0"/>
    <x v="0"/>
    <x v="83"/>
    <x v="4"/>
    <x v="104"/>
    <x v="2"/>
    <x v="4"/>
    <x v="104"/>
    <x v="134"/>
    <x v="2"/>
    <x v="13"/>
    <x v="5"/>
    <x v="39"/>
    <x v="104"/>
  </r>
  <r>
    <x v="2"/>
    <x v="155"/>
    <x v="13"/>
    <x v="1"/>
    <x v="104"/>
    <x v="2"/>
    <x v="27"/>
    <x v="38"/>
    <x v="3"/>
    <x v="0"/>
    <x v="0"/>
    <x v="0"/>
    <x v="84"/>
    <x v="4"/>
    <x v="104"/>
    <x v="2"/>
    <x v="4"/>
    <x v="104"/>
    <x v="155"/>
    <x v="2"/>
    <x v="13"/>
    <x v="5"/>
    <x v="39"/>
    <x v="104"/>
  </r>
  <r>
    <x v="2"/>
    <x v="103"/>
    <x v="13"/>
    <x v="1"/>
    <x v="105"/>
    <x v="2"/>
    <x v="27"/>
    <x v="29"/>
    <x v="3"/>
    <x v="0"/>
    <x v="0"/>
    <x v="0"/>
    <x v="65"/>
    <x v="6"/>
    <x v="105"/>
    <x v="2"/>
    <x v="6"/>
    <x v="105"/>
    <x v="103"/>
    <x v="2"/>
    <x v="13"/>
    <x v="5"/>
    <x v="30"/>
    <x v="105"/>
  </r>
  <r>
    <x v="1"/>
    <x v="1"/>
    <x v="13"/>
    <x v="1"/>
    <x v="94"/>
    <x v="0"/>
    <x v="1"/>
    <x v="1"/>
    <x v="3"/>
    <x v="0"/>
    <x v="0"/>
    <x v="0"/>
    <x v="0"/>
    <x v="3"/>
    <x v="94"/>
    <x v="0"/>
    <x v="3"/>
    <x v="94"/>
    <x v="1"/>
    <x v="0"/>
    <x v="13"/>
    <x v="1"/>
    <x v="1"/>
    <x v="94"/>
  </r>
  <r>
    <x v="0"/>
    <x v="166"/>
    <x v="13"/>
    <x v="1"/>
    <x v="30"/>
    <x v="3"/>
    <x v="15"/>
    <x v="0"/>
    <x v="3"/>
    <x v="0"/>
    <x v="0"/>
    <x v="0"/>
    <x v="85"/>
    <x v="12"/>
    <x v="30"/>
    <x v="11"/>
    <x v="12"/>
    <x v="30"/>
    <x v="166"/>
    <x v="11"/>
    <x v="13"/>
    <x v="5"/>
    <x v="0"/>
    <x v="30"/>
  </r>
  <r>
    <x v="2"/>
    <x v="62"/>
    <x v="13"/>
    <x v="1"/>
    <x v="68"/>
    <x v="2"/>
    <x v="27"/>
    <x v="5"/>
    <x v="3"/>
    <x v="0"/>
    <x v="0"/>
    <x v="0"/>
    <x v="86"/>
    <x v="22"/>
    <x v="68"/>
    <x v="2"/>
    <x v="22"/>
    <x v="68"/>
    <x v="62"/>
    <x v="2"/>
    <x v="13"/>
    <x v="5"/>
    <x v="5"/>
    <x v="68"/>
  </r>
  <r>
    <x v="2"/>
    <x v="165"/>
    <x v="13"/>
    <x v="1"/>
    <x v="69"/>
    <x v="2"/>
    <x v="27"/>
    <x v="27"/>
    <x v="3"/>
    <x v="0"/>
    <x v="0"/>
    <x v="0"/>
    <x v="87"/>
    <x v="23"/>
    <x v="69"/>
    <x v="2"/>
    <x v="23"/>
    <x v="69"/>
    <x v="165"/>
    <x v="2"/>
    <x v="13"/>
    <x v="5"/>
    <x v="28"/>
    <x v="69"/>
  </r>
  <r>
    <x v="2"/>
    <x v="105"/>
    <x v="13"/>
    <x v="1"/>
    <x v="71"/>
    <x v="2"/>
    <x v="27"/>
    <x v="29"/>
    <x v="3"/>
    <x v="0"/>
    <x v="0"/>
    <x v="0"/>
    <x v="88"/>
    <x v="22"/>
    <x v="71"/>
    <x v="2"/>
    <x v="22"/>
    <x v="71"/>
    <x v="105"/>
    <x v="2"/>
    <x v="13"/>
    <x v="5"/>
    <x v="30"/>
    <x v="71"/>
  </r>
  <r>
    <x v="0"/>
    <x v="134"/>
    <x v="13"/>
    <x v="1"/>
    <x v="18"/>
    <x v="1"/>
    <x v="11"/>
    <x v="0"/>
    <x v="3"/>
    <x v="0"/>
    <x v="0"/>
    <x v="0"/>
    <x v="89"/>
    <x v="12"/>
    <x v="18"/>
    <x v="9"/>
    <x v="12"/>
    <x v="18"/>
    <x v="134"/>
    <x v="9"/>
    <x v="13"/>
    <x v="5"/>
    <x v="0"/>
    <x v="18"/>
  </r>
  <r>
    <x v="2"/>
    <x v="105"/>
    <x v="13"/>
    <x v="1"/>
    <x v="106"/>
    <x v="2"/>
    <x v="27"/>
    <x v="27"/>
    <x v="3"/>
    <x v="0"/>
    <x v="0"/>
    <x v="0"/>
    <x v="90"/>
    <x v="6"/>
    <x v="106"/>
    <x v="2"/>
    <x v="6"/>
    <x v="106"/>
    <x v="105"/>
    <x v="2"/>
    <x v="13"/>
    <x v="5"/>
    <x v="28"/>
    <x v="106"/>
  </r>
  <r>
    <x v="2"/>
    <x v="167"/>
    <x v="13"/>
    <x v="1"/>
    <x v="73"/>
    <x v="2"/>
    <x v="27"/>
    <x v="29"/>
    <x v="3"/>
    <x v="0"/>
    <x v="0"/>
    <x v="0"/>
    <x v="20"/>
    <x v="22"/>
    <x v="73"/>
    <x v="2"/>
    <x v="22"/>
    <x v="73"/>
    <x v="167"/>
    <x v="2"/>
    <x v="13"/>
    <x v="5"/>
    <x v="30"/>
    <x v="73"/>
  </r>
  <r>
    <x v="2"/>
    <x v="33"/>
    <x v="13"/>
    <x v="1"/>
    <x v="89"/>
    <x v="2"/>
    <x v="27"/>
    <x v="28"/>
    <x v="3"/>
    <x v="0"/>
    <x v="0"/>
    <x v="0"/>
    <x v="70"/>
    <x v="24"/>
    <x v="89"/>
    <x v="2"/>
    <x v="24"/>
    <x v="89"/>
    <x v="33"/>
    <x v="2"/>
    <x v="13"/>
    <x v="5"/>
    <x v="29"/>
    <x v="89"/>
  </r>
  <r>
    <x v="1"/>
    <x v="168"/>
    <x v="13"/>
    <x v="6"/>
    <x v="107"/>
    <x v="3"/>
    <x v="24"/>
    <x v="31"/>
    <x v="3"/>
    <x v="0"/>
    <x v="0"/>
    <x v="0"/>
    <x v="0"/>
    <x v="1"/>
    <x v="107"/>
    <x v="15"/>
    <x v="1"/>
    <x v="107"/>
    <x v="168"/>
    <x v="15"/>
    <x v="13"/>
    <x v="5"/>
    <x v="32"/>
    <x v="107"/>
  </r>
  <r>
    <x v="1"/>
    <x v="0"/>
    <x v="13"/>
    <x v="6"/>
    <x v="107"/>
    <x v="3"/>
    <x v="24"/>
    <x v="31"/>
    <x v="3"/>
    <x v="0"/>
    <x v="0"/>
    <x v="0"/>
    <x v="0"/>
    <x v="1"/>
    <x v="107"/>
    <x v="15"/>
    <x v="1"/>
    <x v="107"/>
    <x v="0"/>
    <x v="15"/>
    <x v="13"/>
    <x v="5"/>
    <x v="32"/>
    <x v="107"/>
  </r>
  <r>
    <x v="1"/>
    <x v="88"/>
    <x v="13"/>
    <x v="6"/>
    <x v="107"/>
    <x v="3"/>
    <x v="24"/>
    <x v="31"/>
    <x v="3"/>
    <x v="0"/>
    <x v="0"/>
    <x v="0"/>
    <x v="0"/>
    <x v="1"/>
    <x v="107"/>
    <x v="15"/>
    <x v="1"/>
    <x v="107"/>
    <x v="88"/>
    <x v="15"/>
    <x v="13"/>
    <x v="5"/>
    <x v="32"/>
    <x v="107"/>
  </r>
  <r>
    <x v="1"/>
    <x v="134"/>
    <x v="13"/>
    <x v="6"/>
    <x v="107"/>
    <x v="3"/>
    <x v="24"/>
    <x v="31"/>
    <x v="3"/>
    <x v="0"/>
    <x v="0"/>
    <x v="0"/>
    <x v="0"/>
    <x v="1"/>
    <x v="107"/>
    <x v="15"/>
    <x v="1"/>
    <x v="107"/>
    <x v="134"/>
    <x v="15"/>
    <x v="13"/>
    <x v="5"/>
    <x v="32"/>
    <x v="107"/>
  </r>
  <r>
    <x v="1"/>
    <x v="88"/>
    <x v="13"/>
    <x v="3"/>
    <x v="108"/>
    <x v="3"/>
    <x v="22"/>
    <x v="19"/>
    <x v="3"/>
    <x v="0"/>
    <x v="0"/>
    <x v="0"/>
    <x v="0"/>
    <x v="1"/>
    <x v="108"/>
    <x v="14"/>
    <x v="1"/>
    <x v="108"/>
    <x v="88"/>
    <x v="14"/>
    <x v="13"/>
    <x v="5"/>
    <x v="20"/>
    <x v="108"/>
  </r>
  <r>
    <x v="1"/>
    <x v="155"/>
    <x v="13"/>
    <x v="3"/>
    <x v="109"/>
    <x v="3"/>
    <x v="16"/>
    <x v="0"/>
    <x v="3"/>
    <x v="0"/>
    <x v="0"/>
    <x v="0"/>
    <x v="0"/>
    <x v="1"/>
    <x v="109"/>
    <x v="12"/>
    <x v="1"/>
    <x v="109"/>
    <x v="155"/>
    <x v="12"/>
    <x v="13"/>
    <x v="5"/>
    <x v="0"/>
    <x v="109"/>
  </r>
  <r>
    <x v="1"/>
    <x v="156"/>
    <x v="13"/>
    <x v="13"/>
    <x v="110"/>
    <x v="4"/>
    <x v="1"/>
    <x v="39"/>
    <x v="3"/>
    <x v="0"/>
    <x v="0"/>
    <x v="0"/>
    <x v="0"/>
    <x v="1"/>
    <x v="110"/>
    <x v="20"/>
    <x v="1"/>
    <x v="110"/>
    <x v="156"/>
    <x v="20"/>
    <x v="13"/>
    <x v="1"/>
    <x v="40"/>
    <x v="110"/>
  </r>
  <r>
    <x v="3"/>
    <x v="169"/>
    <x v="13"/>
    <x v="11"/>
    <x v="12"/>
    <x v="0"/>
    <x v="23"/>
    <x v="6"/>
    <x v="3"/>
    <x v="0"/>
    <x v="0"/>
    <x v="0"/>
    <x v="0"/>
    <x v="7"/>
    <x v="12"/>
    <x v="0"/>
    <x v="7"/>
    <x v="12"/>
    <x v="169"/>
    <x v="0"/>
    <x v="13"/>
    <x v="17"/>
    <x v="6"/>
    <x v="12"/>
  </r>
  <r>
    <x v="0"/>
    <x v="129"/>
    <x v="13"/>
    <x v="3"/>
    <x v="23"/>
    <x v="3"/>
    <x v="6"/>
    <x v="0"/>
    <x v="3"/>
    <x v="0"/>
    <x v="0"/>
    <x v="0"/>
    <x v="0"/>
    <x v="15"/>
    <x v="23"/>
    <x v="3"/>
    <x v="15"/>
    <x v="23"/>
    <x v="129"/>
    <x v="3"/>
    <x v="13"/>
    <x v="5"/>
    <x v="0"/>
    <x v="23"/>
  </r>
  <r>
    <x v="0"/>
    <x v="170"/>
    <x v="13"/>
    <x v="3"/>
    <x v="23"/>
    <x v="3"/>
    <x v="6"/>
    <x v="0"/>
    <x v="3"/>
    <x v="0"/>
    <x v="0"/>
    <x v="0"/>
    <x v="0"/>
    <x v="12"/>
    <x v="23"/>
    <x v="3"/>
    <x v="12"/>
    <x v="23"/>
    <x v="170"/>
    <x v="3"/>
    <x v="13"/>
    <x v="5"/>
    <x v="0"/>
    <x v="23"/>
  </r>
  <r>
    <x v="4"/>
    <x v="171"/>
    <x v="13"/>
    <x v="4"/>
    <x v="13"/>
    <x v="3"/>
    <x v="6"/>
    <x v="0"/>
    <x v="3"/>
    <x v="0"/>
    <x v="0"/>
    <x v="0"/>
    <x v="0"/>
    <x v="8"/>
    <x v="13"/>
    <x v="3"/>
    <x v="8"/>
    <x v="13"/>
    <x v="171"/>
    <x v="3"/>
    <x v="13"/>
    <x v="5"/>
    <x v="0"/>
    <x v="13"/>
  </r>
  <r>
    <x v="1"/>
    <x v="172"/>
    <x v="13"/>
    <x v="4"/>
    <x v="14"/>
    <x v="3"/>
    <x v="24"/>
    <x v="0"/>
    <x v="3"/>
    <x v="0"/>
    <x v="0"/>
    <x v="0"/>
    <x v="0"/>
    <x v="1"/>
    <x v="14"/>
    <x v="15"/>
    <x v="1"/>
    <x v="14"/>
    <x v="172"/>
    <x v="15"/>
    <x v="13"/>
    <x v="5"/>
    <x v="0"/>
    <x v="14"/>
  </r>
  <r>
    <x v="1"/>
    <x v="173"/>
    <x v="13"/>
    <x v="4"/>
    <x v="14"/>
    <x v="3"/>
    <x v="24"/>
    <x v="0"/>
    <x v="3"/>
    <x v="0"/>
    <x v="0"/>
    <x v="0"/>
    <x v="0"/>
    <x v="1"/>
    <x v="14"/>
    <x v="15"/>
    <x v="1"/>
    <x v="14"/>
    <x v="173"/>
    <x v="15"/>
    <x v="13"/>
    <x v="5"/>
    <x v="0"/>
    <x v="14"/>
  </r>
  <r>
    <x v="1"/>
    <x v="174"/>
    <x v="14"/>
    <x v="0"/>
    <x v="111"/>
    <x v="0"/>
    <x v="1"/>
    <x v="3"/>
    <x v="3"/>
    <x v="0"/>
    <x v="0"/>
    <x v="0"/>
    <x v="0"/>
    <x v="3"/>
    <x v="111"/>
    <x v="0"/>
    <x v="3"/>
    <x v="111"/>
    <x v="174"/>
    <x v="0"/>
    <x v="14"/>
    <x v="1"/>
    <x v="3"/>
    <x v="111"/>
  </r>
  <r>
    <x v="2"/>
    <x v="175"/>
    <x v="14"/>
    <x v="1"/>
    <x v="59"/>
    <x v="2"/>
    <x v="27"/>
    <x v="38"/>
    <x v="3"/>
    <x v="0"/>
    <x v="0"/>
    <x v="0"/>
    <x v="91"/>
    <x v="22"/>
    <x v="59"/>
    <x v="2"/>
    <x v="22"/>
    <x v="59"/>
    <x v="175"/>
    <x v="2"/>
    <x v="14"/>
    <x v="5"/>
    <x v="39"/>
    <x v="59"/>
  </r>
  <r>
    <x v="2"/>
    <x v="124"/>
    <x v="14"/>
    <x v="1"/>
    <x v="62"/>
    <x v="2"/>
    <x v="27"/>
    <x v="5"/>
    <x v="3"/>
    <x v="0"/>
    <x v="0"/>
    <x v="0"/>
    <x v="92"/>
    <x v="23"/>
    <x v="62"/>
    <x v="2"/>
    <x v="23"/>
    <x v="62"/>
    <x v="124"/>
    <x v="2"/>
    <x v="14"/>
    <x v="5"/>
    <x v="5"/>
    <x v="62"/>
  </r>
  <r>
    <x v="2"/>
    <x v="176"/>
    <x v="14"/>
    <x v="1"/>
    <x v="104"/>
    <x v="2"/>
    <x v="27"/>
    <x v="38"/>
    <x v="3"/>
    <x v="0"/>
    <x v="0"/>
    <x v="0"/>
    <x v="93"/>
    <x v="4"/>
    <x v="104"/>
    <x v="2"/>
    <x v="4"/>
    <x v="104"/>
    <x v="176"/>
    <x v="2"/>
    <x v="14"/>
    <x v="5"/>
    <x v="39"/>
    <x v="104"/>
  </r>
  <r>
    <x v="2"/>
    <x v="108"/>
    <x v="14"/>
    <x v="1"/>
    <x v="112"/>
    <x v="2"/>
    <x v="27"/>
    <x v="5"/>
    <x v="3"/>
    <x v="0"/>
    <x v="0"/>
    <x v="0"/>
    <x v="94"/>
    <x v="22"/>
    <x v="112"/>
    <x v="2"/>
    <x v="22"/>
    <x v="112"/>
    <x v="108"/>
    <x v="2"/>
    <x v="14"/>
    <x v="5"/>
    <x v="5"/>
    <x v="112"/>
  </r>
  <r>
    <x v="2"/>
    <x v="177"/>
    <x v="14"/>
    <x v="0"/>
    <x v="56"/>
    <x v="3"/>
    <x v="6"/>
    <x v="17"/>
    <x v="3"/>
    <x v="0"/>
    <x v="0"/>
    <x v="0"/>
    <x v="95"/>
    <x v="4"/>
    <x v="56"/>
    <x v="3"/>
    <x v="4"/>
    <x v="56"/>
    <x v="177"/>
    <x v="3"/>
    <x v="14"/>
    <x v="15"/>
    <x v="18"/>
    <x v="56"/>
  </r>
  <r>
    <x v="2"/>
    <x v="178"/>
    <x v="14"/>
    <x v="1"/>
    <x v="70"/>
    <x v="2"/>
    <x v="27"/>
    <x v="5"/>
    <x v="3"/>
    <x v="0"/>
    <x v="0"/>
    <x v="0"/>
    <x v="96"/>
    <x v="22"/>
    <x v="70"/>
    <x v="2"/>
    <x v="22"/>
    <x v="70"/>
    <x v="178"/>
    <x v="2"/>
    <x v="14"/>
    <x v="5"/>
    <x v="5"/>
    <x v="70"/>
  </r>
  <r>
    <x v="2"/>
    <x v="25"/>
    <x v="14"/>
    <x v="1"/>
    <x v="71"/>
    <x v="2"/>
    <x v="27"/>
    <x v="29"/>
    <x v="3"/>
    <x v="0"/>
    <x v="0"/>
    <x v="0"/>
    <x v="1"/>
    <x v="22"/>
    <x v="71"/>
    <x v="2"/>
    <x v="22"/>
    <x v="71"/>
    <x v="25"/>
    <x v="2"/>
    <x v="14"/>
    <x v="5"/>
    <x v="30"/>
    <x v="71"/>
  </r>
  <r>
    <x v="2"/>
    <x v="179"/>
    <x v="14"/>
    <x v="1"/>
    <x v="72"/>
    <x v="2"/>
    <x v="27"/>
    <x v="30"/>
    <x v="3"/>
    <x v="0"/>
    <x v="0"/>
    <x v="0"/>
    <x v="97"/>
    <x v="4"/>
    <x v="72"/>
    <x v="2"/>
    <x v="4"/>
    <x v="72"/>
    <x v="179"/>
    <x v="2"/>
    <x v="14"/>
    <x v="5"/>
    <x v="31"/>
    <x v="72"/>
  </r>
  <r>
    <x v="3"/>
    <x v="180"/>
    <x v="14"/>
    <x v="11"/>
    <x v="35"/>
    <x v="0"/>
    <x v="23"/>
    <x v="6"/>
    <x v="3"/>
    <x v="0"/>
    <x v="0"/>
    <x v="0"/>
    <x v="98"/>
    <x v="7"/>
    <x v="35"/>
    <x v="0"/>
    <x v="7"/>
    <x v="35"/>
    <x v="180"/>
    <x v="0"/>
    <x v="14"/>
    <x v="17"/>
    <x v="6"/>
    <x v="35"/>
  </r>
  <r>
    <x v="3"/>
    <x v="181"/>
    <x v="14"/>
    <x v="11"/>
    <x v="113"/>
    <x v="0"/>
    <x v="23"/>
    <x v="6"/>
    <x v="3"/>
    <x v="0"/>
    <x v="0"/>
    <x v="0"/>
    <x v="99"/>
    <x v="7"/>
    <x v="113"/>
    <x v="0"/>
    <x v="7"/>
    <x v="113"/>
    <x v="181"/>
    <x v="0"/>
    <x v="14"/>
    <x v="17"/>
    <x v="6"/>
    <x v="113"/>
  </r>
  <r>
    <x v="1"/>
    <x v="26"/>
    <x v="14"/>
    <x v="10"/>
    <x v="114"/>
    <x v="3"/>
    <x v="16"/>
    <x v="0"/>
    <x v="3"/>
    <x v="0"/>
    <x v="0"/>
    <x v="0"/>
    <x v="0"/>
    <x v="1"/>
    <x v="114"/>
    <x v="12"/>
    <x v="1"/>
    <x v="114"/>
    <x v="26"/>
    <x v="12"/>
    <x v="14"/>
    <x v="5"/>
    <x v="0"/>
    <x v="114"/>
  </r>
  <r>
    <x v="1"/>
    <x v="182"/>
    <x v="14"/>
    <x v="3"/>
    <x v="115"/>
    <x v="3"/>
    <x v="22"/>
    <x v="19"/>
    <x v="3"/>
    <x v="0"/>
    <x v="0"/>
    <x v="0"/>
    <x v="0"/>
    <x v="1"/>
    <x v="115"/>
    <x v="14"/>
    <x v="1"/>
    <x v="115"/>
    <x v="182"/>
    <x v="14"/>
    <x v="14"/>
    <x v="5"/>
    <x v="20"/>
    <x v="115"/>
  </r>
  <r>
    <x v="1"/>
    <x v="103"/>
    <x v="14"/>
    <x v="6"/>
    <x v="99"/>
    <x v="3"/>
    <x v="24"/>
    <x v="0"/>
    <x v="3"/>
    <x v="0"/>
    <x v="0"/>
    <x v="0"/>
    <x v="0"/>
    <x v="1"/>
    <x v="99"/>
    <x v="15"/>
    <x v="1"/>
    <x v="99"/>
    <x v="103"/>
    <x v="15"/>
    <x v="14"/>
    <x v="5"/>
    <x v="0"/>
    <x v="99"/>
  </r>
  <r>
    <x v="3"/>
    <x v="183"/>
    <x v="14"/>
    <x v="13"/>
    <x v="116"/>
    <x v="0"/>
    <x v="34"/>
    <x v="40"/>
    <x v="3"/>
    <x v="0"/>
    <x v="0"/>
    <x v="0"/>
    <x v="100"/>
    <x v="7"/>
    <x v="116"/>
    <x v="0"/>
    <x v="7"/>
    <x v="116"/>
    <x v="183"/>
    <x v="0"/>
    <x v="14"/>
    <x v="23"/>
    <x v="41"/>
    <x v="116"/>
  </r>
  <r>
    <x v="3"/>
    <x v="184"/>
    <x v="14"/>
    <x v="13"/>
    <x v="117"/>
    <x v="0"/>
    <x v="34"/>
    <x v="40"/>
    <x v="3"/>
    <x v="0"/>
    <x v="0"/>
    <x v="0"/>
    <x v="101"/>
    <x v="7"/>
    <x v="117"/>
    <x v="0"/>
    <x v="7"/>
    <x v="117"/>
    <x v="184"/>
    <x v="0"/>
    <x v="14"/>
    <x v="23"/>
    <x v="41"/>
    <x v="117"/>
  </r>
  <r>
    <x v="3"/>
    <x v="185"/>
    <x v="14"/>
    <x v="11"/>
    <x v="12"/>
    <x v="0"/>
    <x v="23"/>
    <x v="6"/>
    <x v="3"/>
    <x v="0"/>
    <x v="0"/>
    <x v="0"/>
    <x v="0"/>
    <x v="7"/>
    <x v="12"/>
    <x v="0"/>
    <x v="7"/>
    <x v="12"/>
    <x v="185"/>
    <x v="0"/>
    <x v="14"/>
    <x v="17"/>
    <x v="6"/>
    <x v="12"/>
  </r>
  <r>
    <x v="1"/>
    <x v="4"/>
    <x v="14"/>
    <x v="4"/>
    <x v="118"/>
    <x v="1"/>
    <x v="10"/>
    <x v="10"/>
    <x v="3"/>
    <x v="0"/>
    <x v="0"/>
    <x v="0"/>
    <x v="0"/>
    <x v="11"/>
    <x v="118"/>
    <x v="8"/>
    <x v="11"/>
    <x v="118"/>
    <x v="4"/>
    <x v="8"/>
    <x v="14"/>
    <x v="9"/>
    <x v="10"/>
    <x v="118"/>
  </r>
  <r>
    <x v="0"/>
    <x v="186"/>
    <x v="14"/>
    <x v="3"/>
    <x v="23"/>
    <x v="3"/>
    <x v="6"/>
    <x v="0"/>
    <x v="3"/>
    <x v="0"/>
    <x v="0"/>
    <x v="0"/>
    <x v="0"/>
    <x v="15"/>
    <x v="23"/>
    <x v="3"/>
    <x v="15"/>
    <x v="23"/>
    <x v="186"/>
    <x v="3"/>
    <x v="14"/>
    <x v="5"/>
    <x v="0"/>
    <x v="23"/>
  </r>
  <r>
    <x v="1"/>
    <x v="167"/>
    <x v="14"/>
    <x v="4"/>
    <x v="13"/>
    <x v="3"/>
    <x v="16"/>
    <x v="0"/>
    <x v="3"/>
    <x v="0"/>
    <x v="0"/>
    <x v="0"/>
    <x v="0"/>
    <x v="19"/>
    <x v="13"/>
    <x v="12"/>
    <x v="19"/>
    <x v="13"/>
    <x v="167"/>
    <x v="12"/>
    <x v="14"/>
    <x v="5"/>
    <x v="14"/>
    <x v="13"/>
  </r>
  <r>
    <x v="1"/>
    <x v="187"/>
    <x v="14"/>
    <x v="4"/>
    <x v="14"/>
    <x v="3"/>
    <x v="24"/>
    <x v="0"/>
    <x v="3"/>
    <x v="0"/>
    <x v="0"/>
    <x v="0"/>
    <x v="0"/>
    <x v="1"/>
    <x v="14"/>
    <x v="15"/>
    <x v="1"/>
    <x v="14"/>
    <x v="187"/>
    <x v="15"/>
    <x v="14"/>
    <x v="5"/>
    <x v="0"/>
    <x v="14"/>
  </r>
  <r>
    <x v="5"/>
    <x v="177"/>
    <x v="14"/>
    <x v="5"/>
    <x v="25"/>
    <x v="4"/>
    <x v="14"/>
    <x v="13"/>
    <x v="3"/>
    <x v="0"/>
    <x v="0"/>
    <x v="0"/>
    <x v="0"/>
    <x v="10"/>
    <x v="25"/>
    <x v="10"/>
    <x v="10"/>
    <x v="25"/>
    <x v="177"/>
    <x v="10"/>
    <x v="14"/>
    <x v="10"/>
    <x v="13"/>
    <x v="25"/>
  </r>
  <r>
    <x v="4"/>
    <x v="33"/>
    <x v="15"/>
    <x v="8"/>
    <x v="119"/>
    <x v="3"/>
    <x v="6"/>
    <x v="0"/>
    <x v="3"/>
    <x v="0"/>
    <x v="0"/>
    <x v="0"/>
    <x v="0"/>
    <x v="8"/>
    <x v="119"/>
    <x v="3"/>
    <x v="8"/>
    <x v="119"/>
    <x v="33"/>
    <x v="3"/>
    <x v="15"/>
    <x v="5"/>
    <x v="0"/>
    <x v="119"/>
  </r>
  <r>
    <x v="1"/>
    <x v="188"/>
    <x v="15"/>
    <x v="9"/>
    <x v="120"/>
    <x v="3"/>
    <x v="16"/>
    <x v="0"/>
    <x v="3"/>
    <x v="0"/>
    <x v="0"/>
    <x v="0"/>
    <x v="0"/>
    <x v="1"/>
    <x v="120"/>
    <x v="12"/>
    <x v="1"/>
    <x v="120"/>
    <x v="188"/>
    <x v="12"/>
    <x v="15"/>
    <x v="5"/>
    <x v="0"/>
    <x v="120"/>
  </r>
  <r>
    <x v="2"/>
    <x v="176"/>
    <x v="15"/>
    <x v="1"/>
    <x v="121"/>
    <x v="2"/>
    <x v="27"/>
    <x v="29"/>
    <x v="3"/>
    <x v="0"/>
    <x v="0"/>
    <x v="0"/>
    <x v="93"/>
    <x v="6"/>
    <x v="121"/>
    <x v="2"/>
    <x v="6"/>
    <x v="121"/>
    <x v="176"/>
    <x v="2"/>
    <x v="15"/>
    <x v="5"/>
    <x v="30"/>
    <x v="121"/>
  </r>
  <r>
    <x v="2"/>
    <x v="165"/>
    <x v="15"/>
    <x v="1"/>
    <x v="105"/>
    <x v="2"/>
    <x v="27"/>
    <x v="29"/>
    <x v="3"/>
    <x v="0"/>
    <x v="0"/>
    <x v="0"/>
    <x v="102"/>
    <x v="6"/>
    <x v="105"/>
    <x v="2"/>
    <x v="6"/>
    <x v="105"/>
    <x v="165"/>
    <x v="2"/>
    <x v="15"/>
    <x v="5"/>
    <x v="30"/>
    <x v="105"/>
  </r>
  <r>
    <x v="1"/>
    <x v="78"/>
    <x v="15"/>
    <x v="0"/>
    <x v="45"/>
    <x v="1"/>
    <x v="10"/>
    <x v="10"/>
    <x v="3"/>
    <x v="0"/>
    <x v="0"/>
    <x v="0"/>
    <x v="103"/>
    <x v="11"/>
    <x v="45"/>
    <x v="8"/>
    <x v="11"/>
    <x v="45"/>
    <x v="78"/>
    <x v="8"/>
    <x v="15"/>
    <x v="9"/>
    <x v="10"/>
    <x v="45"/>
  </r>
  <r>
    <x v="1"/>
    <x v="189"/>
    <x v="15"/>
    <x v="0"/>
    <x v="45"/>
    <x v="1"/>
    <x v="10"/>
    <x v="10"/>
    <x v="3"/>
    <x v="0"/>
    <x v="0"/>
    <x v="0"/>
    <x v="104"/>
    <x v="11"/>
    <x v="45"/>
    <x v="8"/>
    <x v="11"/>
    <x v="45"/>
    <x v="189"/>
    <x v="8"/>
    <x v="15"/>
    <x v="9"/>
    <x v="10"/>
    <x v="45"/>
  </r>
  <r>
    <x v="2"/>
    <x v="51"/>
    <x v="15"/>
    <x v="1"/>
    <x v="122"/>
    <x v="2"/>
    <x v="27"/>
    <x v="27"/>
    <x v="3"/>
    <x v="0"/>
    <x v="0"/>
    <x v="0"/>
    <x v="105"/>
    <x v="24"/>
    <x v="122"/>
    <x v="2"/>
    <x v="24"/>
    <x v="122"/>
    <x v="51"/>
    <x v="2"/>
    <x v="15"/>
    <x v="5"/>
    <x v="28"/>
    <x v="122"/>
  </r>
  <r>
    <x v="0"/>
    <x v="42"/>
    <x v="15"/>
    <x v="1"/>
    <x v="123"/>
    <x v="3"/>
    <x v="35"/>
    <x v="0"/>
    <x v="3"/>
    <x v="0"/>
    <x v="0"/>
    <x v="0"/>
    <x v="106"/>
    <x v="25"/>
    <x v="123"/>
    <x v="3"/>
    <x v="25"/>
    <x v="123"/>
    <x v="42"/>
    <x v="3"/>
    <x v="15"/>
    <x v="24"/>
    <x v="0"/>
    <x v="123"/>
  </r>
  <r>
    <x v="3"/>
    <x v="190"/>
    <x v="15"/>
    <x v="11"/>
    <x v="31"/>
    <x v="0"/>
    <x v="23"/>
    <x v="6"/>
    <x v="3"/>
    <x v="0"/>
    <x v="0"/>
    <x v="0"/>
    <x v="107"/>
    <x v="7"/>
    <x v="31"/>
    <x v="0"/>
    <x v="7"/>
    <x v="31"/>
    <x v="190"/>
    <x v="0"/>
    <x v="15"/>
    <x v="17"/>
    <x v="6"/>
    <x v="31"/>
  </r>
  <r>
    <x v="3"/>
    <x v="191"/>
    <x v="15"/>
    <x v="11"/>
    <x v="31"/>
    <x v="0"/>
    <x v="23"/>
    <x v="6"/>
    <x v="3"/>
    <x v="0"/>
    <x v="0"/>
    <x v="0"/>
    <x v="108"/>
    <x v="7"/>
    <x v="31"/>
    <x v="0"/>
    <x v="7"/>
    <x v="31"/>
    <x v="191"/>
    <x v="0"/>
    <x v="15"/>
    <x v="17"/>
    <x v="6"/>
    <x v="31"/>
  </r>
  <r>
    <x v="2"/>
    <x v="192"/>
    <x v="15"/>
    <x v="1"/>
    <x v="124"/>
    <x v="2"/>
    <x v="27"/>
    <x v="5"/>
    <x v="3"/>
    <x v="0"/>
    <x v="0"/>
    <x v="0"/>
    <x v="109"/>
    <x v="6"/>
    <x v="124"/>
    <x v="2"/>
    <x v="6"/>
    <x v="124"/>
    <x v="192"/>
    <x v="2"/>
    <x v="15"/>
    <x v="5"/>
    <x v="5"/>
    <x v="124"/>
  </r>
  <r>
    <x v="3"/>
    <x v="193"/>
    <x v="15"/>
    <x v="11"/>
    <x v="125"/>
    <x v="0"/>
    <x v="23"/>
    <x v="6"/>
    <x v="3"/>
    <x v="0"/>
    <x v="0"/>
    <x v="0"/>
    <x v="110"/>
    <x v="7"/>
    <x v="125"/>
    <x v="0"/>
    <x v="7"/>
    <x v="125"/>
    <x v="193"/>
    <x v="0"/>
    <x v="15"/>
    <x v="17"/>
    <x v="6"/>
    <x v="125"/>
  </r>
  <r>
    <x v="1"/>
    <x v="188"/>
    <x v="15"/>
    <x v="1"/>
    <x v="126"/>
    <x v="0"/>
    <x v="1"/>
    <x v="3"/>
    <x v="3"/>
    <x v="0"/>
    <x v="0"/>
    <x v="0"/>
    <x v="43"/>
    <x v="3"/>
    <x v="126"/>
    <x v="0"/>
    <x v="3"/>
    <x v="126"/>
    <x v="188"/>
    <x v="0"/>
    <x v="15"/>
    <x v="1"/>
    <x v="3"/>
    <x v="126"/>
  </r>
  <r>
    <x v="1"/>
    <x v="194"/>
    <x v="15"/>
    <x v="6"/>
    <x v="107"/>
    <x v="3"/>
    <x v="22"/>
    <x v="19"/>
    <x v="3"/>
    <x v="0"/>
    <x v="0"/>
    <x v="0"/>
    <x v="0"/>
    <x v="1"/>
    <x v="107"/>
    <x v="14"/>
    <x v="1"/>
    <x v="107"/>
    <x v="194"/>
    <x v="14"/>
    <x v="15"/>
    <x v="5"/>
    <x v="20"/>
    <x v="107"/>
  </r>
  <r>
    <x v="1"/>
    <x v="195"/>
    <x v="15"/>
    <x v="6"/>
    <x v="127"/>
    <x v="3"/>
    <x v="22"/>
    <x v="19"/>
    <x v="3"/>
    <x v="0"/>
    <x v="0"/>
    <x v="0"/>
    <x v="0"/>
    <x v="1"/>
    <x v="127"/>
    <x v="14"/>
    <x v="1"/>
    <x v="127"/>
    <x v="195"/>
    <x v="14"/>
    <x v="15"/>
    <x v="5"/>
    <x v="20"/>
    <x v="127"/>
  </r>
  <r>
    <x v="0"/>
    <x v="196"/>
    <x v="15"/>
    <x v="1"/>
    <x v="128"/>
    <x v="0"/>
    <x v="18"/>
    <x v="41"/>
    <x v="3"/>
    <x v="0"/>
    <x v="0"/>
    <x v="0"/>
    <x v="111"/>
    <x v="5"/>
    <x v="128"/>
    <x v="0"/>
    <x v="5"/>
    <x v="128"/>
    <x v="196"/>
    <x v="0"/>
    <x v="15"/>
    <x v="11"/>
    <x v="42"/>
    <x v="128"/>
  </r>
  <r>
    <x v="1"/>
    <x v="197"/>
    <x v="15"/>
    <x v="1"/>
    <x v="82"/>
    <x v="0"/>
    <x v="1"/>
    <x v="14"/>
    <x v="3"/>
    <x v="0"/>
    <x v="0"/>
    <x v="0"/>
    <x v="112"/>
    <x v="11"/>
    <x v="82"/>
    <x v="0"/>
    <x v="11"/>
    <x v="82"/>
    <x v="197"/>
    <x v="0"/>
    <x v="15"/>
    <x v="1"/>
    <x v="15"/>
    <x v="82"/>
  </r>
  <r>
    <x v="3"/>
    <x v="85"/>
    <x v="15"/>
    <x v="1"/>
    <x v="129"/>
    <x v="0"/>
    <x v="34"/>
    <x v="42"/>
    <x v="3"/>
    <x v="0"/>
    <x v="0"/>
    <x v="0"/>
    <x v="113"/>
    <x v="7"/>
    <x v="129"/>
    <x v="0"/>
    <x v="7"/>
    <x v="129"/>
    <x v="85"/>
    <x v="0"/>
    <x v="15"/>
    <x v="23"/>
    <x v="43"/>
    <x v="129"/>
  </r>
  <r>
    <x v="3"/>
    <x v="198"/>
    <x v="15"/>
    <x v="11"/>
    <x v="12"/>
    <x v="0"/>
    <x v="23"/>
    <x v="6"/>
    <x v="3"/>
    <x v="0"/>
    <x v="0"/>
    <x v="0"/>
    <x v="0"/>
    <x v="7"/>
    <x v="12"/>
    <x v="0"/>
    <x v="7"/>
    <x v="12"/>
    <x v="198"/>
    <x v="0"/>
    <x v="15"/>
    <x v="17"/>
    <x v="6"/>
    <x v="12"/>
  </r>
  <r>
    <x v="3"/>
    <x v="199"/>
    <x v="15"/>
    <x v="11"/>
    <x v="12"/>
    <x v="0"/>
    <x v="23"/>
    <x v="6"/>
    <x v="3"/>
    <x v="0"/>
    <x v="0"/>
    <x v="0"/>
    <x v="0"/>
    <x v="7"/>
    <x v="12"/>
    <x v="0"/>
    <x v="7"/>
    <x v="12"/>
    <x v="199"/>
    <x v="0"/>
    <x v="15"/>
    <x v="17"/>
    <x v="6"/>
    <x v="12"/>
  </r>
  <r>
    <x v="1"/>
    <x v="27"/>
    <x v="15"/>
    <x v="3"/>
    <x v="12"/>
    <x v="0"/>
    <x v="1"/>
    <x v="21"/>
    <x v="3"/>
    <x v="0"/>
    <x v="0"/>
    <x v="0"/>
    <x v="0"/>
    <x v="1"/>
    <x v="12"/>
    <x v="0"/>
    <x v="1"/>
    <x v="12"/>
    <x v="27"/>
    <x v="0"/>
    <x v="15"/>
    <x v="1"/>
    <x v="22"/>
    <x v="12"/>
  </r>
  <r>
    <x v="1"/>
    <x v="200"/>
    <x v="15"/>
    <x v="4"/>
    <x v="14"/>
    <x v="3"/>
    <x v="24"/>
    <x v="0"/>
    <x v="3"/>
    <x v="0"/>
    <x v="0"/>
    <x v="0"/>
    <x v="0"/>
    <x v="1"/>
    <x v="14"/>
    <x v="15"/>
    <x v="1"/>
    <x v="14"/>
    <x v="200"/>
    <x v="15"/>
    <x v="15"/>
    <x v="5"/>
    <x v="0"/>
    <x v="14"/>
  </r>
  <r>
    <x v="1"/>
    <x v="201"/>
    <x v="15"/>
    <x v="4"/>
    <x v="14"/>
    <x v="3"/>
    <x v="24"/>
    <x v="0"/>
    <x v="3"/>
    <x v="0"/>
    <x v="0"/>
    <x v="0"/>
    <x v="0"/>
    <x v="1"/>
    <x v="14"/>
    <x v="15"/>
    <x v="1"/>
    <x v="14"/>
    <x v="201"/>
    <x v="15"/>
    <x v="15"/>
    <x v="5"/>
    <x v="0"/>
    <x v="14"/>
  </r>
  <r>
    <x v="1"/>
    <x v="172"/>
    <x v="15"/>
    <x v="4"/>
    <x v="14"/>
    <x v="3"/>
    <x v="24"/>
    <x v="0"/>
    <x v="3"/>
    <x v="0"/>
    <x v="0"/>
    <x v="0"/>
    <x v="0"/>
    <x v="1"/>
    <x v="14"/>
    <x v="15"/>
    <x v="1"/>
    <x v="14"/>
    <x v="172"/>
    <x v="15"/>
    <x v="15"/>
    <x v="5"/>
    <x v="0"/>
    <x v="14"/>
  </r>
  <r>
    <x v="1"/>
    <x v="167"/>
    <x v="15"/>
    <x v="4"/>
    <x v="14"/>
    <x v="3"/>
    <x v="16"/>
    <x v="0"/>
    <x v="3"/>
    <x v="0"/>
    <x v="0"/>
    <x v="0"/>
    <x v="0"/>
    <x v="1"/>
    <x v="14"/>
    <x v="12"/>
    <x v="1"/>
    <x v="14"/>
    <x v="167"/>
    <x v="12"/>
    <x v="15"/>
    <x v="5"/>
    <x v="0"/>
    <x v="14"/>
  </r>
  <r>
    <x v="1"/>
    <x v="129"/>
    <x v="15"/>
    <x v="4"/>
    <x v="14"/>
    <x v="3"/>
    <x v="30"/>
    <x v="35"/>
    <x v="3"/>
    <x v="0"/>
    <x v="0"/>
    <x v="0"/>
    <x v="0"/>
    <x v="1"/>
    <x v="14"/>
    <x v="18"/>
    <x v="1"/>
    <x v="14"/>
    <x v="129"/>
    <x v="18"/>
    <x v="15"/>
    <x v="5"/>
    <x v="36"/>
    <x v="14"/>
  </r>
  <r>
    <x v="5"/>
    <x v="202"/>
    <x v="15"/>
    <x v="5"/>
    <x v="16"/>
    <x v="4"/>
    <x v="21"/>
    <x v="16"/>
    <x v="3"/>
    <x v="0"/>
    <x v="0"/>
    <x v="0"/>
    <x v="0"/>
    <x v="10"/>
    <x v="16"/>
    <x v="13"/>
    <x v="10"/>
    <x v="16"/>
    <x v="202"/>
    <x v="13"/>
    <x v="15"/>
    <x v="14"/>
    <x v="17"/>
    <x v="16"/>
  </r>
  <r>
    <x v="5"/>
    <x v="16"/>
    <x v="15"/>
    <x v="5"/>
    <x v="16"/>
    <x v="4"/>
    <x v="21"/>
    <x v="16"/>
    <x v="3"/>
    <x v="0"/>
    <x v="0"/>
    <x v="0"/>
    <x v="0"/>
    <x v="10"/>
    <x v="16"/>
    <x v="13"/>
    <x v="10"/>
    <x v="16"/>
    <x v="16"/>
    <x v="13"/>
    <x v="15"/>
    <x v="14"/>
    <x v="17"/>
    <x v="16"/>
  </r>
  <r>
    <x v="5"/>
    <x v="33"/>
    <x v="15"/>
    <x v="5"/>
    <x v="16"/>
    <x v="4"/>
    <x v="21"/>
    <x v="16"/>
    <x v="3"/>
    <x v="0"/>
    <x v="0"/>
    <x v="0"/>
    <x v="0"/>
    <x v="10"/>
    <x v="16"/>
    <x v="13"/>
    <x v="10"/>
    <x v="16"/>
    <x v="33"/>
    <x v="13"/>
    <x v="15"/>
    <x v="14"/>
    <x v="17"/>
    <x v="16"/>
  </r>
  <r>
    <x v="5"/>
    <x v="85"/>
    <x v="15"/>
    <x v="5"/>
    <x v="16"/>
    <x v="4"/>
    <x v="17"/>
    <x v="9"/>
    <x v="3"/>
    <x v="0"/>
    <x v="0"/>
    <x v="0"/>
    <x v="0"/>
    <x v="10"/>
    <x v="16"/>
    <x v="7"/>
    <x v="10"/>
    <x v="16"/>
    <x v="85"/>
    <x v="7"/>
    <x v="15"/>
    <x v="8"/>
    <x v="9"/>
    <x v="16"/>
  </r>
  <r>
    <x v="5"/>
    <x v="45"/>
    <x v="15"/>
    <x v="5"/>
    <x v="16"/>
    <x v="4"/>
    <x v="17"/>
    <x v="9"/>
    <x v="3"/>
    <x v="0"/>
    <x v="0"/>
    <x v="0"/>
    <x v="0"/>
    <x v="10"/>
    <x v="16"/>
    <x v="7"/>
    <x v="10"/>
    <x v="16"/>
    <x v="45"/>
    <x v="7"/>
    <x v="15"/>
    <x v="8"/>
    <x v="9"/>
    <x v="16"/>
  </r>
  <r>
    <x v="1"/>
    <x v="26"/>
    <x v="15"/>
    <x v="0"/>
    <x v="130"/>
    <x v="3"/>
    <x v="24"/>
    <x v="0"/>
    <x v="3"/>
    <x v="0"/>
    <x v="0"/>
    <x v="0"/>
    <x v="0"/>
    <x v="1"/>
    <x v="130"/>
    <x v="15"/>
    <x v="1"/>
    <x v="130"/>
    <x v="26"/>
    <x v="15"/>
    <x v="15"/>
    <x v="5"/>
    <x v="0"/>
    <x v="130"/>
  </r>
  <r>
    <x v="0"/>
    <x v="33"/>
    <x v="15"/>
    <x v="9"/>
    <x v="131"/>
    <x v="2"/>
    <x v="36"/>
    <x v="0"/>
    <x v="3"/>
    <x v="0"/>
    <x v="0"/>
    <x v="0"/>
    <x v="0"/>
    <x v="14"/>
    <x v="131"/>
    <x v="2"/>
    <x v="14"/>
    <x v="131"/>
    <x v="33"/>
    <x v="2"/>
    <x v="15"/>
    <x v="25"/>
    <x v="0"/>
    <x v="131"/>
  </r>
  <r>
    <x v="1"/>
    <x v="26"/>
    <x v="15"/>
    <x v="6"/>
    <x v="132"/>
    <x v="3"/>
    <x v="22"/>
    <x v="19"/>
    <x v="3"/>
    <x v="0"/>
    <x v="0"/>
    <x v="0"/>
    <x v="0"/>
    <x v="1"/>
    <x v="132"/>
    <x v="14"/>
    <x v="1"/>
    <x v="132"/>
    <x v="26"/>
    <x v="14"/>
    <x v="15"/>
    <x v="5"/>
    <x v="20"/>
    <x v="132"/>
  </r>
  <r>
    <x v="0"/>
    <x v="203"/>
    <x v="16"/>
    <x v="0"/>
    <x v="133"/>
    <x v="0"/>
    <x v="0"/>
    <x v="21"/>
    <x v="3"/>
    <x v="0"/>
    <x v="0"/>
    <x v="0"/>
    <x v="114"/>
    <x v="15"/>
    <x v="133"/>
    <x v="0"/>
    <x v="15"/>
    <x v="133"/>
    <x v="203"/>
    <x v="0"/>
    <x v="16"/>
    <x v="0"/>
    <x v="22"/>
    <x v="133"/>
  </r>
  <r>
    <x v="0"/>
    <x v="4"/>
    <x v="16"/>
    <x v="1"/>
    <x v="85"/>
    <x v="0"/>
    <x v="18"/>
    <x v="43"/>
    <x v="3"/>
    <x v="0"/>
    <x v="0"/>
    <x v="0"/>
    <x v="115"/>
    <x v="21"/>
    <x v="85"/>
    <x v="0"/>
    <x v="21"/>
    <x v="85"/>
    <x v="4"/>
    <x v="0"/>
    <x v="16"/>
    <x v="11"/>
    <x v="44"/>
    <x v="85"/>
  </r>
  <r>
    <x v="2"/>
    <x v="64"/>
    <x v="16"/>
    <x v="1"/>
    <x v="59"/>
    <x v="2"/>
    <x v="27"/>
    <x v="38"/>
    <x v="3"/>
    <x v="0"/>
    <x v="0"/>
    <x v="0"/>
    <x v="18"/>
    <x v="22"/>
    <x v="59"/>
    <x v="2"/>
    <x v="22"/>
    <x v="59"/>
    <x v="64"/>
    <x v="2"/>
    <x v="16"/>
    <x v="5"/>
    <x v="39"/>
    <x v="59"/>
  </r>
  <r>
    <x v="2"/>
    <x v="68"/>
    <x v="16"/>
    <x v="1"/>
    <x v="60"/>
    <x v="2"/>
    <x v="27"/>
    <x v="5"/>
    <x v="3"/>
    <x v="0"/>
    <x v="0"/>
    <x v="0"/>
    <x v="116"/>
    <x v="23"/>
    <x v="60"/>
    <x v="2"/>
    <x v="23"/>
    <x v="60"/>
    <x v="68"/>
    <x v="2"/>
    <x v="16"/>
    <x v="5"/>
    <x v="5"/>
    <x v="60"/>
  </r>
  <r>
    <x v="2"/>
    <x v="16"/>
    <x v="16"/>
    <x v="1"/>
    <x v="62"/>
    <x v="2"/>
    <x v="27"/>
    <x v="5"/>
    <x v="3"/>
    <x v="0"/>
    <x v="0"/>
    <x v="0"/>
    <x v="82"/>
    <x v="23"/>
    <x v="62"/>
    <x v="2"/>
    <x v="23"/>
    <x v="62"/>
    <x v="16"/>
    <x v="2"/>
    <x v="16"/>
    <x v="5"/>
    <x v="5"/>
    <x v="62"/>
  </r>
  <r>
    <x v="2"/>
    <x v="105"/>
    <x v="16"/>
    <x v="1"/>
    <x v="69"/>
    <x v="2"/>
    <x v="27"/>
    <x v="27"/>
    <x v="3"/>
    <x v="0"/>
    <x v="0"/>
    <x v="0"/>
    <x v="90"/>
    <x v="23"/>
    <x v="69"/>
    <x v="2"/>
    <x v="23"/>
    <x v="69"/>
    <x v="105"/>
    <x v="2"/>
    <x v="16"/>
    <x v="5"/>
    <x v="28"/>
    <x v="69"/>
  </r>
  <r>
    <x v="0"/>
    <x v="204"/>
    <x v="16"/>
    <x v="2"/>
    <x v="134"/>
    <x v="2"/>
    <x v="4"/>
    <x v="0"/>
    <x v="3"/>
    <x v="0"/>
    <x v="0"/>
    <x v="0"/>
    <x v="117"/>
    <x v="5"/>
    <x v="134"/>
    <x v="2"/>
    <x v="5"/>
    <x v="134"/>
    <x v="204"/>
    <x v="2"/>
    <x v="16"/>
    <x v="4"/>
    <x v="0"/>
    <x v="134"/>
  </r>
  <r>
    <x v="3"/>
    <x v="205"/>
    <x v="16"/>
    <x v="11"/>
    <x v="135"/>
    <x v="0"/>
    <x v="23"/>
    <x v="6"/>
    <x v="3"/>
    <x v="0"/>
    <x v="0"/>
    <x v="0"/>
    <x v="0"/>
    <x v="7"/>
    <x v="135"/>
    <x v="0"/>
    <x v="7"/>
    <x v="135"/>
    <x v="205"/>
    <x v="0"/>
    <x v="16"/>
    <x v="17"/>
    <x v="6"/>
    <x v="135"/>
  </r>
  <r>
    <x v="1"/>
    <x v="206"/>
    <x v="16"/>
    <x v="8"/>
    <x v="136"/>
    <x v="0"/>
    <x v="29"/>
    <x v="33"/>
    <x v="3"/>
    <x v="0"/>
    <x v="0"/>
    <x v="0"/>
    <x v="0"/>
    <x v="11"/>
    <x v="136"/>
    <x v="0"/>
    <x v="11"/>
    <x v="136"/>
    <x v="206"/>
    <x v="0"/>
    <x v="16"/>
    <x v="21"/>
    <x v="34"/>
    <x v="136"/>
  </r>
  <r>
    <x v="3"/>
    <x v="207"/>
    <x v="16"/>
    <x v="11"/>
    <x v="12"/>
    <x v="0"/>
    <x v="23"/>
    <x v="6"/>
    <x v="3"/>
    <x v="0"/>
    <x v="0"/>
    <x v="0"/>
    <x v="0"/>
    <x v="7"/>
    <x v="12"/>
    <x v="0"/>
    <x v="7"/>
    <x v="12"/>
    <x v="207"/>
    <x v="0"/>
    <x v="16"/>
    <x v="17"/>
    <x v="6"/>
    <x v="12"/>
  </r>
  <r>
    <x v="1"/>
    <x v="208"/>
    <x v="16"/>
    <x v="4"/>
    <x v="14"/>
    <x v="3"/>
    <x v="24"/>
    <x v="0"/>
    <x v="3"/>
    <x v="0"/>
    <x v="0"/>
    <x v="0"/>
    <x v="0"/>
    <x v="1"/>
    <x v="14"/>
    <x v="15"/>
    <x v="1"/>
    <x v="14"/>
    <x v="208"/>
    <x v="15"/>
    <x v="16"/>
    <x v="5"/>
    <x v="0"/>
    <x v="14"/>
  </r>
  <r>
    <x v="1"/>
    <x v="209"/>
    <x v="16"/>
    <x v="4"/>
    <x v="14"/>
    <x v="3"/>
    <x v="24"/>
    <x v="0"/>
    <x v="3"/>
    <x v="0"/>
    <x v="0"/>
    <x v="0"/>
    <x v="0"/>
    <x v="1"/>
    <x v="14"/>
    <x v="15"/>
    <x v="1"/>
    <x v="14"/>
    <x v="209"/>
    <x v="15"/>
    <x v="16"/>
    <x v="5"/>
    <x v="0"/>
    <x v="14"/>
  </r>
  <r>
    <x v="5"/>
    <x v="51"/>
    <x v="16"/>
    <x v="5"/>
    <x v="15"/>
    <x v="4"/>
    <x v="13"/>
    <x v="8"/>
    <x v="3"/>
    <x v="0"/>
    <x v="0"/>
    <x v="0"/>
    <x v="0"/>
    <x v="9"/>
    <x v="15"/>
    <x v="6"/>
    <x v="9"/>
    <x v="15"/>
    <x v="51"/>
    <x v="6"/>
    <x v="16"/>
    <x v="7"/>
    <x v="8"/>
    <x v="15"/>
  </r>
  <r>
    <x v="5"/>
    <x v="51"/>
    <x v="16"/>
    <x v="5"/>
    <x v="15"/>
    <x v="4"/>
    <x v="13"/>
    <x v="8"/>
    <x v="3"/>
    <x v="0"/>
    <x v="0"/>
    <x v="0"/>
    <x v="0"/>
    <x v="9"/>
    <x v="15"/>
    <x v="6"/>
    <x v="9"/>
    <x v="15"/>
    <x v="51"/>
    <x v="6"/>
    <x v="16"/>
    <x v="7"/>
    <x v="8"/>
    <x v="15"/>
  </r>
  <r>
    <x v="5"/>
    <x v="157"/>
    <x v="16"/>
    <x v="5"/>
    <x v="15"/>
    <x v="4"/>
    <x v="13"/>
    <x v="8"/>
    <x v="3"/>
    <x v="0"/>
    <x v="0"/>
    <x v="0"/>
    <x v="0"/>
    <x v="9"/>
    <x v="15"/>
    <x v="6"/>
    <x v="9"/>
    <x v="15"/>
    <x v="157"/>
    <x v="6"/>
    <x v="16"/>
    <x v="7"/>
    <x v="8"/>
    <x v="15"/>
  </r>
  <r>
    <x v="5"/>
    <x v="67"/>
    <x v="16"/>
    <x v="13"/>
    <x v="137"/>
    <x v="0"/>
    <x v="37"/>
    <x v="44"/>
    <x v="3"/>
    <x v="0"/>
    <x v="0"/>
    <x v="0"/>
    <x v="0"/>
    <x v="26"/>
    <x v="137"/>
    <x v="16"/>
    <x v="26"/>
    <x v="137"/>
    <x v="67"/>
    <x v="16"/>
    <x v="16"/>
    <x v="26"/>
    <x v="45"/>
    <x v="137"/>
  </r>
  <r>
    <x v="5"/>
    <x v="27"/>
    <x v="16"/>
    <x v="5"/>
    <x v="16"/>
    <x v="4"/>
    <x v="17"/>
    <x v="9"/>
    <x v="3"/>
    <x v="0"/>
    <x v="0"/>
    <x v="0"/>
    <x v="0"/>
    <x v="10"/>
    <x v="16"/>
    <x v="7"/>
    <x v="10"/>
    <x v="16"/>
    <x v="27"/>
    <x v="7"/>
    <x v="16"/>
    <x v="8"/>
    <x v="9"/>
    <x v="16"/>
  </r>
  <r>
    <x v="0"/>
    <x v="210"/>
    <x v="17"/>
    <x v="0"/>
    <x v="133"/>
    <x v="0"/>
    <x v="0"/>
    <x v="21"/>
    <x v="3"/>
    <x v="0"/>
    <x v="0"/>
    <x v="0"/>
    <x v="118"/>
    <x v="15"/>
    <x v="133"/>
    <x v="0"/>
    <x v="15"/>
    <x v="133"/>
    <x v="210"/>
    <x v="0"/>
    <x v="17"/>
    <x v="0"/>
    <x v="22"/>
    <x v="133"/>
  </r>
  <r>
    <x v="0"/>
    <x v="189"/>
    <x v="17"/>
    <x v="1"/>
    <x v="85"/>
    <x v="0"/>
    <x v="18"/>
    <x v="43"/>
    <x v="3"/>
    <x v="0"/>
    <x v="0"/>
    <x v="0"/>
    <x v="119"/>
    <x v="21"/>
    <x v="85"/>
    <x v="0"/>
    <x v="21"/>
    <x v="85"/>
    <x v="189"/>
    <x v="0"/>
    <x v="17"/>
    <x v="11"/>
    <x v="44"/>
    <x v="85"/>
  </r>
  <r>
    <x v="2"/>
    <x v="124"/>
    <x v="17"/>
    <x v="1"/>
    <x v="104"/>
    <x v="2"/>
    <x v="27"/>
    <x v="38"/>
    <x v="3"/>
    <x v="0"/>
    <x v="0"/>
    <x v="0"/>
    <x v="92"/>
    <x v="4"/>
    <x v="104"/>
    <x v="2"/>
    <x v="4"/>
    <x v="104"/>
    <x v="124"/>
    <x v="2"/>
    <x v="17"/>
    <x v="5"/>
    <x v="39"/>
    <x v="104"/>
  </r>
  <r>
    <x v="2"/>
    <x v="124"/>
    <x v="17"/>
    <x v="1"/>
    <x v="104"/>
    <x v="2"/>
    <x v="27"/>
    <x v="38"/>
    <x v="3"/>
    <x v="0"/>
    <x v="0"/>
    <x v="0"/>
    <x v="92"/>
    <x v="4"/>
    <x v="104"/>
    <x v="2"/>
    <x v="4"/>
    <x v="104"/>
    <x v="124"/>
    <x v="2"/>
    <x v="17"/>
    <x v="5"/>
    <x v="39"/>
    <x v="104"/>
  </r>
  <r>
    <x v="1"/>
    <x v="103"/>
    <x v="17"/>
    <x v="0"/>
    <x v="45"/>
    <x v="1"/>
    <x v="10"/>
    <x v="10"/>
    <x v="3"/>
    <x v="0"/>
    <x v="0"/>
    <x v="0"/>
    <x v="65"/>
    <x v="11"/>
    <x v="45"/>
    <x v="8"/>
    <x v="11"/>
    <x v="45"/>
    <x v="103"/>
    <x v="8"/>
    <x v="17"/>
    <x v="9"/>
    <x v="10"/>
    <x v="45"/>
  </r>
  <r>
    <x v="2"/>
    <x v="108"/>
    <x v="17"/>
    <x v="1"/>
    <x v="68"/>
    <x v="2"/>
    <x v="27"/>
    <x v="5"/>
    <x v="3"/>
    <x v="0"/>
    <x v="0"/>
    <x v="0"/>
    <x v="94"/>
    <x v="22"/>
    <x v="68"/>
    <x v="2"/>
    <x v="22"/>
    <x v="68"/>
    <x v="108"/>
    <x v="2"/>
    <x v="17"/>
    <x v="5"/>
    <x v="5"/>
    <x v="68"/>
  </r>
  <r>
    <x v="2"/>
    <x v="108"/>
    <x v="17"/>
    <x v="1"/>
    <x v="68"/>
    <x v="2"/>
    <x v="27"/>
    <x v="5"/>
    <x v="3"/>
    <x v="0"/>
    <x v="0"/>
    <x v="0"/>
    <x v="94"/>
    <x v="22"/>
    <x v="68"/>
    <x v="2"/>
    <x v="22"/>
    <x v="68"/>
    <x v="108"/>
    <x v="2"/>
    <x v="17"/>
    <x v="5"/>
    <x v="5"/>
    <x v="68"/>
  </r>
  <r>
    <x v="1"/>
    <x v="121"/>
    <x v="17"/>
    <x v="1"/>
    <x v="138"/>
    <x v="0"/>
    <x v="1"/>
    <x v="45"/>
    <x v="3"/>
    <x v="0"/>
    <x v="0"/>
    <x v="0"/>
    <x v="120"/>
    <x v="3"/>
    <x v="138"/>
    <x v="0"/>
    <x v="3"/>
    <x v="138"/>
    <x v="121"/>
    <x v="0"/>
    <x v="17"/>
    <x v="1"/>
    <x v="46"/>
    <x v="138"/>
  </r>
  <r>
    <x v="1"/>
    <x v="211"/>
    <x v="17"/>
    <x v="1"/>
    <x v="139"/>
    <x v="1"/>
    <x v="11"/>
    <x v="20"/>
    <x v="3"/>
    <x v="0"/>
    <x v="0"/>
    <x v="0"/>
    <x v="0"/>
    <x v="1"/>
    <x v="139"/>
    <x v="9"/>
    <x v="1"/>
    <x v="139"/>
    <x v="211"/>
    <x v="9"/>
    <x v="17"/>
    <x v="5"/>
    <x v="21"/>
    <x v="139"/>
  </r>
  <r>
    <x v="0"/>
    <x v="212"/>
    <x v="17"/>
    <x v="2"/>
    <x v="10"/>
    <x v="2"/>
    <x v="4"/>
    <x v="0"/>
    <x v="3"/>
    <x v="0"/>
    <x v="0"/>
    <x v="0"/>
    <x v="121"/>
    <x v="5"/>
    <x v="10"/>
    <x v="2"/>
    <x v="5"/>
    <x v="10"/>
    <x v="212"/>
    <x v="2"/>
    <x v="17"/>
    <x v="4"/>
    <x v="0"/>
    <x v="10"/>
  </r>
  <r>
    <x v="0"/>
    <x v="213"/>
    <x v="17"/>
    <x v="2"/>
    <x v="11"/>
    <x v="2"/>
    <x v="4"/>
    <x v="0"/>
    <x v="3"/>
    <x v="0"/>
    <x v="0"/>
    <x v="0"/>
    <x v="122"/>
    <x v="5"/>
    <x v="11"/>
    <x v="2"/>
    <x v="5"/>
    <x v="11"/>
    <x v="213"/>
    <x v="2"/>
    <x v="17"/>
    <x v="4"/>
    <x v="0"/>
    <x v="11"/>
  </r>
  <r>
    <x v="5"/>
    <x v="214"/>
    <x v="17"/>
    <x v="13"/>
    <x v="140"/>
    <x v="1"/>
    <x v="12"/>
    <x v="46"/>
    <x v="3"/>
    <x v="0"/>
    <x v="0"/>
    <x v="0"/>
    <x v="0"/>
    <x v="26"/>
    <x v="140"/>
    <x v="1"/>
    <x v="26"/>
    <x v="140"/>
    <x v="214"/>
    <x v="1"/>
    <x v="17"/>
    <x v="27"/>
    <x v="47"/>
    <x v="140"/>
  </r>
  <r>
    <x v="4"/>
    <x v="64"/>
    <x v="17"/>
    <x v="8"/>
    <x v="21"/>
    <x v="0"/>
    <x v="20"/>
    <x v="12"/>
    <x v="3"/>
    <x v="0"/>
    <x v="0"/>
    <x v="0"/>
    <x v="0"/>
    <x v="8"/>
    <x v="21"/>
    <x v="0"/>
    <x v="8"/>
    <x v="21"/>
    <x v="64"/>
    <x v="0"/>
    <x v="17"/>
    <x v="13"/>
    <x v="12"/>
    <x v="21"/>
  </r>
  <r>
    <x v="1"/>
    <x v="215"/>
    <x v="17"/>
    <x v="4"/>
    <x v="14"/>
    <x v="3"/>
    <x v="24"/>
    <x v="0"/>
    <x v="3"/>
    <x v="0"/>
    <x v="0"/>
    <x v="0"/>
    <x v="0"/>
    <x v="1"/>
    <x v="14"/>
    <x v="15"/>
    <x v="1"/>
    <x v="14"/>
    <x v="215"/>
    <x v="15"/>
    <x v="17"/>
    <x v="5"/>
    <x v="0"/>
    <x v="14"/>
  </r>
  <r>
    <x v="1"/>
    <x v="124"/>
    <x v="17"/>
    <x v="4"/>
    <x v="14"/>
    <x v="3"/>
    <x v="24"/>
    <x v="0"/>
    <x v="3"/>
    <x v="0"/>
    <x v="0"/>
    <x v="0"/>
    <x v="0"/>
    <x v="1"/>
    <x v="14"/>
    <x v="15"/>
    <x v="1"/>
    <x v="14"/>
    <x v="124"/>
    <x v="15"/>
    <x v="17"/>
    <x v="5"/>
    <x v="0"/>
    <x v="14"/>
  </r>
  <r>
    <x v="1"/>
    <x v="216"/>
    <x v="17"/>
    <x v="4"/>
    <x v="14"/>
    <x v="3"/>
    <x v="24"/>
    <x v="0"/>
    <x v="3"/>
    <x v="0"/>
    <x v="0"/>
    <x v="0"/>
    <x v="0"/>
    <x v="1"/>
    <x v="14"/>
    <x v="15"/>
    <x v="1"/>
    <x v="14"/>
    <x v="216"/>
    <x v="15"/>
    <x v="17"/>
    <x v="5"/>
    <x v="0"/>
    <x v="14"/>
  </r>
  <r>
    <x v="1"/>
    <x v="188"/>
    <x v="17"/>
    <x v="4"/>
    <x v="14"/>
    <x v="3"/>
    <x v="24"/>
    <x v="0"/>
    <x v="3"/>
    <x v="0"/>
    <x v="0"/>
    <x v="0"/>
    <x v="0"/>
    <x v="1"/>
    <x v="14"/>
    <x v="15"/>
    <x v="1"/>
    <x v="14"/>
    <x v="188"/>
    <x v="15"/>
    <x v="17"/>
    <x v="5"/>
    <x v="0"/>
    <x v="14"/>
  </r>
  <r>
    <x v="1"/>
    <x v="217"/>
    <x v="17"/>
    <x v="4"/>
    <x v="14"/>
    <x v="3"/>
    <x v="24"/>
    <x v="0"/>
    <x v="3"/>
    <x v="0"/>
    <x v="0"/>
    <x v="0"/>
    <x v="0"/>
    <x v="1"/>
    <x v="14"/>
    <x v="15"/>
    <x v="1"/>
    <x v="14"/>
    <x v="217"/>
    <x v="15"/>
    <x v="17"/>
    <x v="5"/>
    <x v="0"/>
    <x v="14"/>
  </r>
  <r>
    <x v="1"/>
    <x v="218"/>
    <x v="17"/>
    <x v="4"/>
    <x v="14"/>
    <x v="3"/>
    <x v="16"/>
    <x v="0"/>
    <x v="3"/>
    <x v="0"/>
    <x v="0"/>
    <x v="0"/>
    <x v="0"/>
    <x v="1"/>
    <x v="14"/>
    <x v="12"/>
    <x v="1"/>
    <x v="14"/>
    <x v="218"/>
    <x v="12"/>
    <x v="17"/>
    <x v="5"/>
    <x v="0"/>
    <x v="14"/>
  </r>
  <r>
    <x v="5"/>
    <x v="219"/>
    <x v="17"/>
    <x v="5"/>
    <x v="15"/>
    <x v="4"/>
    <x v="13"/>
    <x v="8"/>
    <x v="3"/>
    <x v="0"/>
    <x v="0"/>
    <x v="0"/>
    <x v="0"/>
    <x v="9"/>
    <x v="15"/>
    <x v="6"/>
    <x v="9"/>
    <x v="15"/>
    <x v="219"/>
    <x v="6"/>
    <x v="17"/>
    <x v="7"/>
    <x v="8"/>
    <x v="15"/>
  </r>
  <r>
    <x v="5"/>
    <x v="154"/>
    <x v="17"/>
    <x v="5"/>
    <x v="16"/>
    <x v="4"/>
    <x v="21"/>
    <x v="16"/>
    <x v="3"/>
    <x v="0"/>
    <x v="0"/>
    <x v="0"/>
    <x v="0"/>
    <x v="10"/>
    <x v="16"/>
    <x v="13"/>
    <x v="10"/>
    <x v="16"/>
    <x v="154"/>
    <x v="13"/>
    <x v="17"/>
    <x v="14"/>
    <x v="17"/>
    <x v="16"/>
  </r>
  <r>
    <x v="5"/>
    <x v="220"/>
    <x v="17"/>
    <x v="5"/>
    <x v="16"/>
    <x v="4"/>
    <x v="17"/>
    <x v="9"/>
    <x v="3"/>
    <x v="0"/>
    <x v="0"/>
    <x v="0"/>
    <x v="0"/>
    <x v="10"/>
    <x v="16"/>
    <x v="7"/>
    <x v="10"/>
    <x v="16"/>
    <x v="220"/>
    <x v="7"/>
    <x v="17"/>
    <x v="8"/>
    <x v="9"/>
    <x v="16"/>
  </r>
  <r>
    <x v="5"/>
    <x v="221"/>
    <x v="17"/>
    <x v="5"/>
    <x v="25"/>
    <x v="4"/>
    <x v="14"/>
    <x v="13"/>
    <x v="3"/>
    <x v="0"/>
    <x v="0"/>
    <x v="0"/>
    <x v="0"/>
    <x v="10"/>
    <x v="25"/>
    <x v="10"/>
    <x v="10"/>
    <x v="25"/>
    <x v="221"/>
    <x v="10"/>
    <x v="17"/>
    <x v="10"/>
    <x v="13"/>
    <x v="25"/>
  </r>
  <r>
    <x v="2"/>
    <x v="124"/>
    <x v="18"/>
    <x v="15"/>
    <x v="141"/>
    <x v="0"/>
    <x v="18"/>
    <x v="43"/>
    <x v="4"/>
    <x v="0"/>
    <x v="0"/>
    <x v="0"/>
    <x v="0"/>
    <x v="16"/>
    <x v="141"/>
    <x v="0"/>
    <x v="16"/>
    <x v="141"/>
    <x v="124"/>
    <x v="0"/>
    <x v="18"/>
    <x v="11"/>
    <x v="44"/>
    <x v="141"/>
  </r>
  <r>
    <x v="1"/>
    <x v="196"/>
    <x v="18"/>
    <x v="9"/>
    <x v="142"/>
    <x v="1"/>
    <x v="32"/>
    <x v="7"/>
    <x v="4"/>
    <x v="0"/>
    <x v="0"/>
    <x v="0"/>
    <x v="123"/>
    <x v="3"/>
    <x v="142"/>
    <x v="5"/>
    <x v="3"/>
    <x v="142"/>
    <x v="196"/>
    <x v="5"/>
    <x v="18"/>
    <x v="5"/>
    <x v="7"/>
    <x v="142"/>
  </r>
  <r>
    <x v="3"/>
    <x v="222"/>
    <x v="18"/>
    <x v="11"/>
    <x v="26"/>
    <x v="0"/>
    <x v="23"/>
    <x v="6"/>
    <x v="4"/>
    <x v="0"/>
    <x v="0"/>
    <x v="0"/>
    <x v="124"/>
    <x v="7"/>
    <x v="26"/>
    <x v="0"/>
    <x v="7"/>
    <x v="26"/>
    <x v="222"/>
    <x v="0"/>
    <x v="18"/>
    <x v="17"/>
    <x v="6"/>
    <x v="26"/>
  </r>
  <r>
    <x v="3"/>
    <x v="223"/>
    <x v="18"/>
    <x v="11"/>
    <x v="27"/>
    <x v="0"/>
    <x v="23"/>
    <x v="6"/>
    <x v="4"/>
    <x v="0"/>
    <x v="0"/>
    <x v="0"/>
    <x v="125"/>
    <x v="7"/>
    <x v="27"/>
    <x v="0"/>
    <x v="7"/>
    <x v="27"/>
    <x v="223"/>
    <x v="0"/>
    <x v="18"/>
    <x v="17"/>
    <x v="6"/>
    <x v="27"/>
  </r>
  <r>
    <x v="5"/>
    <x v="224"/>
    <x v="18"/>
    <x v="0"/>
    <x v="143"/>
    <x v="1"/>
    <x v="12"/>
    <x v="47"/>
    <x v="4"/>
    <x v="0"/>
    <x v="0"/>
    <x v="0"/>
    <x v="126"/>
    <x v="18"/>
    <x v="143"/>
    <x v="1"/>
    <x v="18"/>
    <x v="143"/>
    <x v="224"/>
    <x v="1"/>
    <x v="18"/>
    <x v="27"/>
    <x v="48"/>
    <x v="143"/>
  </r>
  <r>
    <x v="1"/>
    <x v="68"/>
    <x v="18"/>
    <x v="0"/>
    <x v="45"/>
    <x v="1"/>
    <x v="10"/>
    <x v="10"/>
    <x v="4"/>
    <x v="0"/>
    <x v="0"/>
    <x v="0"/>
    <x v="127"/>
    <x v="11"/>
    <x v="45"/>
    <x v="8"/>
    <x v="11"/>
    <x v="45"/>
    <x v="68"/>
    <x v="8"/>
    <x v="18"/>
    <x v="9"/>
    <x v="10"/>
    <x v="45"/>
  </r>
  <r>
    <x v="1"/>
    <x v="85"/>
    <x v="18"/>
    <x v="0"/>
    <x v="45"/>
    <x v="1"/>
    <x v="10"/>
    <x v="10"/>
    <x v="4"/>
    <x v="0"/>
    <x v="0"/>
    <x v="0"/>
    <x v="128"/>
    <x v="11"/>
    <x v="45"/>
    <x v="8"/>
    <x v="11"/>
    <x v="45"/>
    <x v="85"/>
    <x v="8"/>
    <x v="18"/>
    <x v="9"/>
    <x v="10"/>
    <x v="45"/>
  </r>
  <r>
    <x v="1"/>
    <x v="10"/>
    <x v="18"/>
    <x v="0"/>
    <x v="45"/>
    <x v="1"/>
    <x v="10"/>
    <x v="10"/>
    <x v="4"/>
    <x v="0"/>
    <x v="0"/>
    <x v="0"/>
    <x v="47"/>
    <x v="11"/>
    <x v="45"/>
    <x v="8"/>
    <x v="11"/>
    <x v="45"/>
    <x v="10"/>
    <x v="8"/>
    <x v="18"/>
    <x v="9"/>
    <x v="10"/>
    <x v="45"/>
  </r>
  <r>
    <x v="1"/>
    <x v="215"/>
    <x v="18"/>
    <x v="0"/>
    <x v="144"/>
    <x v="0"/>
    <x v="1"/>
    <x v="3"/>
    <x v="4"/>
    <x v="0"/>
    <x v="0"/>
    <x v="0"/>
    <x v="81"/>
    <x v="3"/>
    <x v="144"/>
    <x v="0"/>
    <x v="3"/>
    <x v="144"/>
    <x v="215"/>
    <x v="0"/>
    <x v="18"/>
    <x v="1"/>
    <x v="3"/>
    <x v="144"/>
  </r>
  <r>
    <x v="1"/>
    <x v="129"/>
    <x v="18"/>
    <x v="0"/>
    <x v="86"/>
    <x v="0"/>
    <x v="1"/>
    <x v="3"/>
    <x v="4"/>
    <x v="0"/>
    <x v="0"/>
    <x v="0"/>
    <x v="129"/>
    <x v="3"/>
    <x v="86"/>
    <x v="0"/>
    <x v="3"/>
    <x v="86"/>
    <x v="129"/>
    <x v="0"/>
    <x v="18"/>
    <x v="1"/>
    <x v="3"/>
    <x v="86"/>
  </r>
  <r>
    <x v="0"/>
    <x v="193"/>
    <x v="18"/>
    <x v="1"/>
    <x v="30"/>
    <x v="3"/>
    <x v="15"/>
    <x v="0"/>
    <x v="4"/>
    <x v="0"/>
    <x v="0"/>
    <x v="0"/>
    <x v="130"/>
    <x v="12"/>
    <x v="30"/>
    <x v="11"/>
    <x v="12"/>
    <x v="30"/>
    <x v="193"/>
    <x v="11"/>
    <x v="18"/>
    <x v="5"/>
    <x v="0"/>
    <x v="30"/>
  </r>
  <r>
    <x v="3"/>
    <x v="225"/>
    <x v="18"/>
    <x v="11"/>
    <x v="31"/>
    <x v="0"/>
    <x v="23"/>
    <x v="6"/>
    <x v="4"/>
    <x v="0"/>
    <x v="0"/>
    <x v="0"/>
    <x v="85"/>
    <x v="7"/>
    <x v="31"/>
    <x v="0"/>
    <x v="7"/>
    <x v="31"/>
    <x v="225"/>
    <x v="0"/>
    <x v="18"/>
    <x v="17"/>
    <x v="6"/>
    <x v="31"/>
  </r>
  <r>
    <x v="0"/>
    <x v="134"/>
    <x v="18"/>
    <x v="1"/>
    <x v="18"/>
    <x v="1"/>
    <x v="11"/>
    <x v="0"/>
    <x v="4"/>
    <x v="0"/>
    <x v="0"/>
    <x v="0"/>
    <x v="89"/>
    <x v="12"/>
    <x v="18"/>
    <x v="9"/>
    <x v="12"/>
    <x v="18"/>
    <x v="134"/>
    <x v="9"/>
    <x v="18"/>
    <x v="5"/>
    <x v="0"/>
    <x v="18"/>
  </r>
  <r>
    <x v="0"/>
    <x v="64"/>
    <x v="18"/>
    <x v="1"/>
    <x v="18"/>
    <x v="1"/>
    <x v="11"/>
    <x v="0"/>
    <x v="4"/>
    <x v="0"/>
    <x v="0"/>
    <x v="0"/>
    <x v="73"/>
    <x v="12"/>
    <x v="18"/>
    <x v="9"/>
    <x v="12"/>
    <x v="18"/>
    <x v="64"/>
    <x v="9"/>
    <x v="18"/>
    <x v="5"/>
    <x v="0"/>
    <x v="18"/>
  </r>
  <r>
    <x v="1"/>
    <x v="129"/>
    <x v="18"/>
    <x v="0"/>
    <x v="5"/>
    <x v="0"/>
    <x v="1"/>
    <x v="3"/>
    <x v="4"/>
    <x v="0"/>
    <x v="0"/>
    <x v="0"/>
    <x v="129"/>
    <x v="3"/>
    <x v="5"/>
    <x v="0"/>
    <x v="3"/>
    <x v="5"/>
    <x v="129"/>
    <x v="0"/>
    <x v="18"/>
    <x v="1"/>
    <x v="3"/>
    <x v="5"/>
  </r>
  <r>
    <x v="3"/>
    <x v="226"/>
    <x v="18"/>
    <x v="11"/>
    <x v="34"/>
    <x v="0"/>
    <x v="23"/>
    <x v="6"/>
    <x v="4"/>
    <x v="0"/>
    <x v="0"/>
    <x v="0"/>
    <x v="131"/>
    <x v="7"/>
    <x v="34"/>
    <x v="0"/>
    <x v="7"/>
    <x v="34"/>
    <x v="226"/>
    <x v="0"/>
    <x v="18"/>
    <x v="17"/>
    <x v="6"/>
    <x v="34"/>
  </r>
  <r>
    <x v="3"/>
    <x v="227"/>
    <x v="18"/>
    <x v="11"/>
    <x v="34"/>
    <x v="0"/>
    <x v="23"/>
    <x v="6"/>
    <x v="4"/>
    <x v="0"/>
    <x v="0"/>
    <x v="0"/>
    <x v="132"/>
    <x v="7"/>
    <x v="34"/>
    <x v="0"/>
    <x v="7"/>
    <x v="34"/>
    <x v="227"/>
    <x v="0"/>
    <x v="18"/>
    <x v="17"/>
    <x v="6"/>
    <x v="34"/>
  </r>
  <r>
    <x v="3"/>
    <x v="228"/>
    <x v="18"/>
    <x v="11"/>
    <x v="36"/>
    <x v="0"/>
    <x v="23"/>
    <x v="6"/>
    <x v="4"/>
    <x v="0"/>
    <x v="0"/>
    <x v="0"/>
    <x v="133"/>
    <x v="7"/>
    <x v="36"/>
    <x v="0"/>
    <x v="7"/>
    <x v="36"/>
    <x v="228"/>
    <x v="0"/>
    <x v="18"/>
    <x v="17"/>
    <x v="6"/>
    <x v="36"/>
  </r>
  <r>
    <x v="3"/>
    <x v="229"/>
    <x v="18"/>
    <x v="11"/>
    <x v="97"/>
    <x v="0"/>
    <x v="23"/>
    <x v="6"/>
    <x v="4"/>
    <x v="0"/>
    <x v="0"/>
    <x v="0"/>
    <x v="134"/>
    <x v="7"/>
    <x v="97"/>
    <x v="0"/>
    <x v="7"/>
    <x v="97"/>
    <x v="229"/>
    <x v="0"/>
    <x v="18"/>
    <x v="17"/>
    <x v="6"/>
    <x v="97"/>
  </r>
  <r>
    <x v="1"/>
    <x v="103"/>
    <x v="18"/>
    <x v="0"/>
    <x v="145"/>
    <x v="0"/>
    <x v="1"/>
    <x v="3"/>
    <x v="4"/>
    <x v="0"/>
    <x v="0"/>
    <x v="0"/>
    <x v="135"/>
    <x v="3"/>
    <x v="145"/>
    <x v="0"/>
    <x v="3"/>
    <x v="145"/>
    <x v="103"/>
    <x v="0"/>
    <x v="18"/>
    <x v="1"/>
    <x v="3"/>
    <x v="145"/>
  </r>
  <r>
    <x v="0"/>
    <x v="18"/>
    <x v="18"/>
    <x v="2"/>
    <x v="134"/>
    <x v="2"/>
    <x v="4"/>
    <x v="0"/>
    <x v="4"/>
    <x v="0"/>
    <x v="0"/>
    <x v="0"/>
    <x v="136"/>
    <x v="5"/>
    <x v="134"/>
    <x v="2"/>
    <x v="5"/>
    <x v="134"/>
    <x v="18"/>
    <x v="2"/>
    <x v="18"/>
    <x v="4"/>
    <x v="0"/>
    <x v="134"/>
  </r>
  <r>
    <x v="1"/>
    <x v="225"/>
    <x v="18"/>
    <x v="10"/>
    <x v="146"/>
    <x v="0"/>
    <x v="25"/>
    <x v="48"/>
    <x v="4"/>
    <x v="0"/>
    <x v="0"/>
    <x v="0"/>
    <x v="0"/>
    <x v="1"/>
    <x v="146"/>
    <x v="16"/>
    <x v="1"/>
    <x v="146"/>
    <x v="225"/>
    <x v="16"/>
    <x v="18"/>
    <x v="18"/>
    <x v="49"/>
    <x v="146"/>
  </r>
  <r>
    <x v="1"/>
    <x v="230"/>
    <x v="18"/>
    <x v="6"/>
    <x v="147"/>
    <x v="3"/>
    <x v="22"/>
    <x v="19"/>
    <x v="4"/>
    <x v="0"/>
    <x v="0"/>
    <x v="0"/>
    <x v="0"/>
    <x v="1"/>
    <x v="147"/>
    <x v="14"/>
    <x v="1"/>
    <x v="147"/>
    <x v="230"/>
    <x v="14"/>
    <x v="18"/>
    <x v="5"/>
    <x v="20"/>
    <x v="147"/>
  </r>
  <r>
    <x v="1"/>
    <x v="28"/>
    <x v="18"/>
    <x v="9"/>
    <x v="148"/>
    <x v="0"/>
    <x v="29"/>
    <x v="33"/>
    <x v="4"/>
    <x v="0"/>
    <x v="0"/>
    <x v="0"/>
    <x v="137"/>
    <x v="11"/>
    <x v="148"/>
    <x v="0"/>
    <x v="11"/>
    <x v="148"/>
    <x v="28"/>
    <x v="0"/>
    <x v="18"/>
    <x v="21"/>
    <x v="34"/>
    <x v="148"/>
  </r>
  <r>
    <x v="4"/>
    <x v="64"/>
    <x v="18"/>
    <x v="8"/>
    <x v="21"/>
    <x v="0"/>
    <x v="20"/>
    <x v="12"/>
    <x v="4"/>
    <x v="0"/>
    <x v="0"/>
    <x v="0"/>
    <x v="0"/>
    <x v="8"/>
    <x v="21"/>
    <x v="0"/>
    <x v="8"/>
    <x v="21"/>
    <x v="64"/>
    <x v="0"/>
    <x v="18"/>
    <x v="13"/>
    <x v="12"/>
    <x v="21"/>
  </r>
  <r>
    <x v="3"/>
    <x v="231"/>
    <x v="18"/>
    <x v="11"/>
    <x v="12"/>
    <x v="0"/>
    <x v="23"/>
    <x v="6"/>
    <x v="4"/>
    <x v="0"/>
    <x v="0"/>
    <x v="0"/>
    <x v="0"/>
    <x v="7"/>
    <x v="12"/>
    <x v="0"/>
    <x v="7"/>
    <x v="12"/>
    <x v="231"/>
    <x v="0"/>
    <x v="18"/>
    <x v="17"/>
    <x v="6"/>
    <x v="12"/>
  </r>
  <r>
    <x v="1"/>
    <x v="108"/>
    <x v="18"/>
    <x v="3"/>
    <x v="12"/>
    <x v="0"/>
    <x v="1"/>
    <x v="21"/>
    <x v="4"/>
    <x v="0"/>
    <x v="0"/>
    <x v="0"/>
    <x v="0"/>
    <x v="1"/>
    <x v="12"/>
    <x v="0"/>
    <x v="1"/>
    <x v="12"/>
    <x v="108"/>
    <x v="0"/>
    <x v="18"/>
    <x v="1"/>
    <x v="22"/>
    <x v="12"/>
  </r>
  <r>
    <x v="1"/>
    <x v="232"/>
    <x v="18"/>
    <x v="3"/>
    <x v="12"/>
    <x v="0"/>
    <x v="1"/>
    <x v="21"/>
    <x v="4"/>
    <x v="0"/>
    <x v="0"/>
    <x v="0"/>
    <x v="0"/>
    <x v="1"/>
    <x v="12"/>
    <x v="0"/>
    <x v="1"/>
    <x v="12"/>
    <x v="232"/>
    <x v="0"/>
    <x v="18"/>
    <x v="1"/>
    <x v="22"/>
    <x v="12"/>
  </r>
  <r>
    <x v="1"/>
    <x v="178"/>
    <x v="18"/>
    <x v="4"/>
    <x v="13"/>
    <x v="3"/>
    <x v="24"/>
    <x v="0"/>
    <x v="4"/>
    <x v="0"/>
    <x v="0"/>
    <x v="0"/>
    <x v="0"/>
    <x v="1"/>
    <x v="13"/>
    <x v="15"/>
    <x v="1"/>
    <x v="13"/>
    <x v="178"/>
    <x v="15"/>
    <x v="18"/>
    <x v="5"/>
    <x v="0"/>
    <x v="13"/>
  </r>
  <r>
    <x v="1"/>
    <x v="78"/>
    <x v="18"/>
    <x v="4"/>
    <x v="14"/>
    <x v="3"/>
    <x v="24"/>
    <x v="0"/>
    <x v="4"/>
    <x v="0"/>
    <x v="0"/>
    <x v="0"/>
    <x v="0"/>
    <x v="1"/>
    <x v="14"/>
    <x v="15"/>
    <x v="1"/>
    <x v="14"/>
    <x v="78"/>
    <x v="15"/>
    <x v="18"/>
    <x v="5"/>
    <x v="0"/>
    <x v="14"/>
  </r>
  <r>
    <x v="1"/>
    <x v="233"/>
    <x v="18"/>
    <x v="4"/>
    <x v="14"/>
    <x v="3"/>
    <x v="24"/>
    <x v="0"/>
    <x v="4"/>
    <x v="0"/>
    <x v="0"/>
    <x v="0"/>
    <x v="0"/>
    <x v="1"/>
    <x v="14"/>
    <x v="15"/>
    <x v="1"/>
    <x v="14"/>
    <x v="233"/>
    <x v="15"/>
    <x v="18"/>
    <x v="5"/>
    <x v="0"/>
    <x v="14"/>
  </r>
  <r>
    <x v="1"/>
    <x v="234"/>
    <x v="18"/>
    <x v="4"/>
    <x v="14"/>
    <x v="3"/>
    <x v="24"/>
    <x v="0"/>
    <x v="4"/>
    <x v="0"/>
    <x v="0"/>
    <x v="0"/>
    <x v="0"/>
    <x v="1"/>
    <x v="14"/>
    <x v="15"/>
    <x v="1"/>
    <x v="14"/>
    <x v="234"/>
    <x v="15"/>
    <x v="18"/>
    <x v="5"/>
    <x v="0"/>
    <x v="14"/>
  </r>
  <r>
    <x v="1"/>
    <x v="235"/>
    <x v="18"/>
    <x v="4"/>
    <x v="14"/>
    <x v="3"/>
    <x v="24"/>
    <x v="0"/>
    <x v="4"/>
    <x v="0"/>
    <x v="0"/>
    <x v="0"/>
    <x v="0"/>
    <x v="1"/>
    <x v="14"/>
    <x v="15"/>
    <x v="1"/>
    <x v="14"/>
    <x v="235"/>
    <x v="15"/>
    <x v="18"/>
    <x v="5"/>
    <x v="0"/>
    <x v="14"/>
  </r>
  <r>
    <x v="1"/>
    <x v="236"/>
    <x v="18"/>
    <x v="4"/>
    <x v="14"/>
    <x v="3"/>
    <x v="24"/>
    <x v="0"/>
    <x v="4"/>
    <x v="0"/>
    <x v="0"/>
    <x v="0"/>
    <x v="0"/>
    <x v="1"/>
    <x v="14"/>
    <x v="15"/>
    <x v="1"/>
    <x v="14"/>
    <x v="236"/>
    <x v="15"/>
    <x v="18"/>
    <x v="5"/>
    <x v="0"/>
    <x v="14"/>
  </r>
  <r>
    <x v="1"/>
    <x v="65"/>
    <x v="18"/>
    <x v="4"/>
    <x v="14"/>
    <x v="3"/>
    <x v="24"/>
    <x v="0"/>
    <x v="4"/>
    <x v="0"/>
    <x v="0"/>
    <x v="0"/>
    <x v="0"/>
    <x v="1"/>
    <x v="14"/>
    <x v="15"/>
    <x v="1"/>
    <x v="14"/>
    <x v="65"/>
    <x v="15"/>
    <x v="18"/>
    <x v="5"/>
    <x v="0"/>
    <x v="14"/>
  </r>
  <r>
    <x v="1"/>
    <x v="39"/>
    <x v="18"/>
    <x v="4"/>
    <x v="14"/>
    <x v="3"/>
    <x v="24"/>
    <x v="0"/>
    <x v="4"/>
    <x v="0"/>
    <x v="0"/>
    <x v="0"/>
    <x v="0"/>
    <x v="1"/>
    <x v="14"/>
    <x v="15"/>
    <x v="1"/>
    <x v="14"/>
    <x v="39"/>
    <x v="15"/>
    <x v="18"/>
    <x v="5"/>
    <x v="0"/>
    <x v="14"/>
  </r>
  <r>
    <x v="1"/>
    <x v="112"/>
    <x v="18"/>
    <x v="4"/>
    <x v="14"/>
    <x v="3"/>
    <x v="24"/>
    <x v="0"/>
    <x v="4"/>
    <x v="0"/>
    <x v="0"/>
    <x v="0"/>
    <x v="0"/>
    <x v="1"/>
    <x v="14"/>
    <x v="15"/>
    <x v="1"/>
    <x v="14"/>
    <x v="112"/>
    <x v="15"/>
    <x v="18"/>
    <x v="5"/>
    <x v="0"/>
    <x v="14"/>
  </r>
  <r>
    <x v="1"/>
    <x v="237"/>
    <x v="18"/>
    <x v="4"/>
    <x v="14"/>
    <x v="3"/>
    <x v="24"/>
    <x v="0"/>
    <x v="4"/>
    <x v="0"/>
    <x v="0"/>
    <x v="0"/>
    <x v="0"/>
    <x v="1"/>
    <x v="14"/>
    <x v="15"/>
    <x v="1"/>
    <x v="14"/>
    <x v="237"/>
    <x v="15"/>
    <x v="18"/>
    <x v="5"/>
    <x v="0"/>
    <x v="14"/>
  </r>
  <r>
    <x v="1"/>
    <x v="206"/>
    <x v="18"/>
    <x v="4"/>
    <x v="14"/>
    <x v="3"/>
    <x v="24"/>
    <x v="0"/>
    <x v="4"/>
    <x v="0"/>
    <x v="0"/>
    <x v="0"/>
    <x v="0"/>
    <x v="1"/>
    <x v="14"/>
    <x v="15"/>
    <x v="1"/>
    <x v="14"/>
    <x v="206"/>
    <x v="15"/>
    <x v="18"/>
    <x v="5"/>
    <x v="0"/>
    <x v="14"/>
  </r>
  <r>
    <x v="5"/>
    <x v="238"/>
    <x v="18"/>
    <x v="5"/>
    <x v="15"/>
    <x v="4"/>
    <x v="13"/>
    <x v="8"/>
    <x v="4"/>
    <x v="0"/>
    <x v="0"/>
    <x v="0"/>
    <x v="0"/>
    <x v="9"/>
    <x v="15"/>
    <x v="6"/>
    <x v="9"/>
    <x v="15"/>
    <x v="238"/>
    <x v="6"/>
    <x v="18"/>
    <x v="7"/>
    <x v="8"/>
    <x v="15"/>
  </r>
  <r>
    <x v="5"/>
    <x v="238"/>
    <x v="18"/>
    <x v="5"/>
    <x v="16"/>
    <x v="4"/>
    <x v="21"/>
    <x v="16"/>
    <x v="4"/>
    <x v="0"/>
    <x v="0"/>
    <x v="0"/>
    <x v="0"/>
    <x v="10"/>
    <x v="16"/>
    <x v="13"/>
    <x v="10"/>
    <x v="16"/>
    <x v="238"/>
    <x v="13"/>
    <x v="18"/>
    <x v="14"/>
    <x v="17"/>
    <x v="16"/>
  </r>
  <r>
    <x v="5"/>
    <x v="239"/>
    <x v="18"/>
    <x v="5"/>
    <x v="16"/>
    <x v="4"/>
    <x v="21"/>
    <x v="16"/>
    <x v="4"/>
    <x v="0"/>
    <x v="0"/>
    <x v="0"/>
    <x v="0"/>
    <x v="10"/>
    <x v="16"/>
    <x v="13"/>
    <x v="10"/>
    <x v="16"/>
    <x v="239"/>
    <x v="13"/>
    <x v="18"/>
    <x v="14"/>
    <x v="17"/>
    <x v="16"/>
  </r>
  <r>
    <x v="5"/>
    <x v="156"/>
    <x v="18"/>
    <x v="5"/>
    <x v="16"/>
    <x v="4"/>
    <x v="21"/>
    <x v="16"/>
    <x v="4"/>
    <x v="0"/>
    <x v="0"/>
    <x v="0"/>
    <x v="0"/>
    <x v="10"/>
    <x v="16"/>
    <x v="13"/>
    <x v="10"/>
    <x v="16"/>
    <x v="156"/>
    <x v="13"/>
    <x v="18"/>
    <x v="14"/>
    <x v="17"/>
    <x v="16"/>
  </r>
  <r>
    <x v="5"/>
    <x v="26"/>
    <x v="18"/>
    <x v="5"/>
    <x v="16"/>
    <x v="4"/>
    <x v="17"/>
    <x v="9"/>
    <x v="4"/>
    <x v="0"/>
    <x v="0"/>
    <x v="0"/>
    <x v="0"/>
    <x v="10"/>
    <x v="16"/>
    <x v="7"/>
    <x v="10"/>
    <x v="16"/>
    <x v="26"/>
    <x v="7"/>
    <x v="18"/>
    <x v="8"/>
    <x v="9"/>
    <x v="16"/>
  </r>
  <r>
    <x v="5"/>
    <x v="240"/>
    <x v="18"/>
    <x v="5"/>
    <x v="16"/>
    <x v="4"/>
    <x v="17"/>
    <x v="9"/>
    <x v="4"/>
    <x v="0"/>
    <x v="0"/>
    <x v="0"/>
    <x v="0"/>
    <x v="10"/>
    <x v="16"/>
    <x v="7"/>
    <x v="10"/>
    <x v="16"/>
    <x v="240"/>
    <x v="7"/>
    <x v="18"/>
    <x v="8"/>
    <x v="9"/>
    <x v="16"/>
  </r>
  <r>
    <x v="5"/>
    <x v="176"/>
    <x v="18"/>
    <x v="5"/>
    <x v="16"/>
    <x v="4"/>
    <x v="17"/>
    <x v="9"/>
    <x v="4"/>
    <x v="0"/>
    <x v="0"/>
    <x v="0"/>
    <x v="0"/>
    <x v="10"/>
    <x v="16"/>
    <x v="7"/>
    <x v="10"/>
    <x v="16"/>
    <x v="176"/>
    <x v="7"/>
    <x v="18"/>
    <x v="8"/>
    <x v="9"/>
    <x v="16"/>
  </r>
  <r>
    <x v="5"/>
    <x v="241"/>
    <x v="18"/>
    <x v="5"/>
    <x v="25"/>
    <x v="4"/>
    <x v="14"/>
    <x v="13"/>
    <x v="4"/>
    <x v="0"/>
    <x v="0"/>
    <x v="0"/>
    <x v="0"/>
    <x v="10"/>
    <x v="25"/>
    <x v="10"/>
    <x v="10"/>
    <x v="25"/>
    <x v="241"/>
    <x v="10"/>
    <x v="18"/>
    <x v="10"/>
    <x v="13"/>
    <x v="25"/>
  </r>
  <r>
    <x v="2"/>
    <x v="26"/>
    <x v="19"/>
    <x v="0"/>
    <x v="52"/>
    <x v="2"/>
    <x v="27"/>
    <x v="26"/>
    <x v="4"/>
    <x v="0"/>
    <x v="0"/>
    <x v="0"/>
    <x v="75"/>
    <x v="4"/>
    <x v="52"/>
    <x v="2"/>
    <x v="4"/>
    <x v="52"/>
    <x v="26"/>
    <x v="2"/>
    <x v="19"/>
    <x v="5"/>
    <x v="27"/>
    <x v="52"/>
  </r>
  <r>
    <x v="2"/>
    <x v="25"/>
    <x v="19"/>
    <x v="0"/>
    <x v="52"/>
    <x v="2"/>
    <x v="27"/>
    <x v="26"/>
    <x v="4"/>
    <x v="0"/>
    <x v="0"/>
    <x v="0"/>
    <x v="80"/>
    <x v="4"/>
    <x v="52"/>
    <x v="2"/>
    <x v="4"/>
    <x v="52"/>
    <x v="25"/>
    <x v="2"/>
    <x v="19"/>
    <x v="5"/>
    <x v="27"/>
    <x v="52"/>
  </r>
  <r>
    <x v="2"/>
    <x v="33"/>
    <x v="19"/>
    <x v="1"/>
    <x v="149"/>
    <x v="2"/>
    <x v="27"/>
    <x v="5"/>
    <x v="4"/>
    <x v="0"/>
    <x v="0"/>
    <x v="0"/>
    <x v="70"/>
    <x v="22"/>
    <x v="149"/>
    <x v="2"/>
    <x v="22"/>
    <x v="149"/>
    <x v="33"/>
    <x v="2"/>
    <x v="19"/>
    <x v="5"/>
    <x v="5"/>
    <x v="149"/>
  </r>
  <r>
    <x v="2"/>
    <x v="155"/>
    <x v="19"/>
    <x v="1"/>
    <x v="63"/>
    <x v="2"/>
    <x v="27"/>
    <x v="28"/>
    <x v="4"/>
    <x v="0"/>
    <x v="0"/>
    <x v="0"/>
    <x v="84"/>
    <x v="23"/>
    <x v="63"/>
    <x v="2"/>
    <x v="23"/>
    <x v="63"/>
    <x v="155"/>
    <x v="2"/>
    <x v="19"/>
    <x v="5"/>
    <x v="29"/>
    <x v="63"/>
  </r>
  <r>
    <x v="2"/>
    <x v="108"/>
    <x v="19"/>
    <x v="1"/>
    <x v="105"/>
    <x v="2"/>
    <x v="27"/>
    <x v="29"/>
    <x v="4"/>
    <x v="0"/>
    <x v="0"/>
    <x v="0"/>
    <x v="138"/>
    <x v="6"/>
    <x v="105"/>
    <x v="2"/>
    <x v="6"/>
    <x v="105"/>
    <x v="108"/>
    <x v="2"/>
    <x v="19"/>
    <x v="5"/>
    <x v="30"/>
    <x v="105"/>
  </r>
  <r>
    <x v="1"/>
    <x v="128"/>
    <x v="19"/>
    <x v="0"/>
    <x v="150"/>
    <x v="0"/>
    <x v="1"/>
    <x v="3"/>
    <x v="4"/>
    <x v="0"/>
    <x v="0"/>
    <x v="0"/>
    <x v="60"/>
    <x v="3"/>
    <x v="150"/>
    <x v="0"/>
    <x v="3"/>
    <x v="150"/>
    <x v="128"/>
    <x v="0"/>
    <x v="19"/>
    <x v="1"/>
    <x v="3"/>
    <x v="150"/>
  </r>
  <r>
    <x v="2"/>
    <x v="78"/>
    <x v="19"/>
    <x v="1"/>
    <x v="112"/>
    <x v="2"/>
    <x v="27"/>
    <x v="5"/>
    <x v="4"/>
    <x v="0"/>
    <x v="0"/>
    <x v="0"/>
    <x v="139"/>
    <x v="22"/>
    <x v="112"/>
    <x v="2"/>
    <x v="22"/>
    <x v="112"/>
    <x v="78"/>
    <x v="2"/>
    <x v="19"/>
    <x v="5"/>
    <x v="5"/>
    <x v="112"/>
  </r>
  <r>
    <x v="2"/>
    <x v="104"/>
    <x v="19"/>
    <x v="1"/>
    <x v="68"/>
    <x v="2"/>
    <x v="27"/>
    <x v="5"/>
    <x v="4"/>
    <x v="0"/>
    <x v="0"/>
    <x v="0"/>
    <x v="140"/>
    <x v="22"/>
    <x v="68"/>
    <x v="2"/>
    <x v="22"/>
    <x v="68"/>
    <x v="104"/>
    <x v="2"/>
    <x v="19"/>
    <x v="5"/>
    <x v="5"/>
    <x v="68"/>
  </r>
  <r>
    <x v="2"/>
    <x v="26"/>
    <x v="19"/>
    <x v="0"/>
    <x v="56"/>
    <x v="2"/>
    <x v="27"/>
    <x v="26"/>
    <x v="4"/>
    <x v="0"/>
    <x v="0"/>
    <x v="0"/>
    <x v="75"/>
    <x v="4"/>
    <x v="56"/>
    <x v="2"/>
    <x v="4"/>
    <x v="56"/>
    <x v="26"/>
    <x v="2"/>
    <x v="19"/>
    <x v="5"/>
    <x v="27"/>
    <x v="56"/>
  </r>
  <r>
    <x v="1"/>
    <x v="27"/>
    <x v="19"/>
    <x v="0"/>
    <x v="3"/>
    <x v="0"/>
    <x v="1"/>
    <x v="3"/>
    <x v="4"/>
    <x v="0"/>
    <x v="0"/>
    <x v="0"/>
    <x v="74"/>
    <x v="3"/>
    <x v="3"/>
    <x v="0"/>
    <x v="3"/>
    <x v="3"/>
    <x v="27"/>
    <x v="0"/>
    <x v="19"/>
    <x v="1"/>
    <x v="3"/>
    <x v="3"/>
  </r>
  <r>
    <x v="3"/>
    <x v="242"/>
    <x v="19"/>
    <x v="11"/>
    <x v="31"/>
    <x v="0"/>
    <x v="23"/>
    <x v="6"/>
    <x v="4"/>
    <x v="0"/>
    <x v="0"/>
    <x v="0"/>
    <x v="141"/>
    <x v="7"/>
    <x v="31"/>
    <x v="0"/>
    <x v="7"/>
    <x v="31"/>
    <x v="242"/>
    <x v="0"/>
    <x v="19"/>
    <x v="17"/>
    <x v="6"/>
    <x v="31"/>
  </r>
  <r>
    <x v="2"/>
    <x v="243"/>
    <x v="19"/>
    <x v="1"/>
    <x v="70"/>
    <x v="2"/>
    <x v="27"/>
    <x v="5"/>
    <x v="4"/>
    <x v="0"/>
    <x v="0"/>
    <x v="0"/>
    <x v="142"/>
    <x v="22"/>
    <x v="70"/>
    <x v="2"/>
    <x v="22"/>
    <x v="70"/>
    <x v="243"/>
    <x v="2"/>
    <x v="19"/>
    <x v="5"/>
    <x v="5"/>
    <x v="70"/>
  </r>
  <r>
    <x v="2"/>
    <x v="16"/>
    <x v="19"/>
    <x v="1"/>
    <x v="71"/>
    <x v="2"/>
    <x v="27"/>
    <x v="29"/>
    <x v="4"/>
    <x v="0"/>
    <x v="0"/>
    <x v="0"/>
    <x v="77"/>
    <x v="22"/>
    <x v="71"/>
    <x v="2"/>
    <x v="22"/>
    <x v="71"/>
    <x v="16"/>
    <x v="2"/>
    <x v="19"/>
    <x v="5"/>
    <x v="30"/>
    <x v="71"/>
  </r>
  <r>
    <x v="2"/>
    <x v="108"/>
    <x v="19"/>
    <x v="1"/>
    <x v="71"/>
    <x v="2"/>
    <x v="27"/>
    <x v="29"/>
    <x v="4"/>
    <x v="0"/>
    <x v="0"/>
    <x v="0"/>
    <x v="94"/>
    <x v="22"/>
    <x v="71"/>
    <x v="2"/>
    <x v="22"/>
    <x v="71"/>
    <x v="108"/>
    <x v="2"/>
    <x v="19"/>
    <x v="5"/>
    <x v="30"/>
    <x v="71"/>
  </r>
  <r>
    <x v="2"/>
    <x v="104"/>
    <x v="19"/>
    <x v="1"/>
    <x v="71"/>
    <x v="2"/>
    <x v="27"/>
    <x v="29"/>
    <x v="4"/>
    <x v="0"/>
    <x v="0"/>
    <x v="0"/>
    <x v="140"/>
    <x v="16"/>
    <x v="71"/>
    <x v="2"/>
    <x v="16"/>
    <x v="71"/>
    <x v="104"/>
    <x v="2"/>
    <x v="19"/>
    <x v="5"/>
    <x v="30"/>
    <x v="71"/>
  </r>
  <r>
    <x v="2"/>
    <x v="105"/>
    <x v="19"/>
    <x v="1"/>
    <x v="106"/>
    <x v="2"/>
    <x v="27"/>
    <x v="27"/>
    <x v="4"/>
    <x v="0"/>
    <x v="0"/>
    <x v="0"/>
    <x v="90"/>
    <x v="6"/>
    <x v="106"/>
    <x v="2"/>
    <x v="6"/>
    <x v="106"/>
    <x v="105"/>
    <x v="2"/>
    <x v="19"/>
    <x v="5"/>
    <x v="28"/>
    <x v="106"/>
  </r>
  <r>
    <x v="2"/>
    <x v="243"/>
    <x v="19"/>
    <x v="1"/>
    <x v="72"/>
    <x v="2"/>
    <x v="27"/>
    <x v="30"/>
    <x v="4"/>
    <x v="0"/>
    <x v="0"/>
    <x v="0"/>
    <x v="143"/>
    <x v="4"/>
    <x v="72"/>
    <x v="2"/>
    <x v="4"/>
    <x v="72"/>
    <x v="243"/>
    <x v="2"/>
    <x v="19"/>
    <x v="5"/>
    <x v="31"/>
    <x v="72"/>
  </r>
  <r>
    <x v="1"/>
    <x v="244"/>
    <x v="19"/>
    <x v="10"/>
    <x v="146"/>
    <x v="0"/>
    <x v="25"/>
    <x v="49"/>
    <x v="4"/>
    <x v="0"/>
    <x v="0"/>
    <x v="0"/>
    <x v="0"/>
    <x v="1"/>
    <x v="146"/>
    <x v="0"/>
    <x v="1"/>
    <x v="146"/>
    <x v="244"/>
    <x v="0"/>
    <x v="19"/>
    <x v="18"/>
    <x v="50"/>
    <x v="146"/>
  </r>
  <r>
    <x v="0"/>
    <x v="245"/>
    <x v="19"/>
    <x v="12"/>
    <x v="151"/>
    <x v="0"/>
    <x v="0"/>
    <x v="0"/>
    <x v="4"/>
    <x v="0"/>
    <x v="0"/>
    <x v="0"/>
    <x v="144"/>
    <x v="17"/>
    <x v="151"/>
    <x v="0"/>
    <x v="17"/>
    <x v="151"/>
    <x v="245"/>
    <x v="0"/>
    <x v="19"/>
    <x v="0"/>
    <x v="14"/>
    <x v="151"/>
  </r>
  <r>
    <x v="0"/>
    <x v="246"/>
    <x v="19"/>
    <x v="12"/>
    <x v="152"/>
    <x v="0"/>
    <x v="0"/>
    <x v="0"/>
    <x v="4"/>
    <x v="0"/>
    <x v="0"/>
    <x v="0"/>
    <x v="145"/>
    <x v="27"/>
    <x v="152"/>
    <x v="0"/>
    <x v="27"/>
    <x v="152"/>
    <x v="246"/>
    <x v="0"/>
    <x v="19"/>
    <x v="0"/>
    <x v="14"/>
    <x v="152"/>
  </r>
  <r>
    <x v="3"/>
    <x v="247"/>
    <x v="19"/>
    <x v="11"/>
    <x v="153"/>
    <x v="0"/>
    <x v="23"/>
    <x v="6"/>
    <x v="4"/>
    <x v="0"/>
    <x v="0"/>
    <x v="0"/>
    <x v="0"/>
    <x v="7"/>
    <x v="153"/>
    <x v="0"/>
    <x v="7"/>
    <x v="153"/>
    <x v="247"/>
    <x v="0"/>
    <x v="19"/>
    <x v="17"/>
    <x v="6"/>
    <x v="153"/>
  </r>
  <r>
    <x v="3"/>
    <x v="61"/>
    <x v="19"/>
    <x v="12"/>
    <x v="154"/>
    <x v="0"/>
    <x v="23"/>
    <x v="6"/>
    <x v="4"/>
    <x v="0"/>
    <x v="0"/>
    <x v="0"/>
    <x v="146"/>
    <x v="7"/>
    <x v="154"/>
    <x v="0"/>
    <x v="7"/>
    <x v="154"/>
    <x v="61"/>
    <x v="0"/>
    <x v="19"/>
    <x v="17"/>
    <x v="6"/>
    <x v="154"/>
  </r>
  <r>
    <x v="0"/>
    <x v="248"/>
    <x v="19"/>
    <x v="12"/>
    <x v="155"/>
    <x v="0"/>
    <x v="0"/>
    <x v="0"/>
    <x v="4"/>
    <x v="0"/>
    <x v="0"/>
    <x v="0"/>
    <x v="147"/>
    <x v="12"/>
    <x v="155"/>
    <x v="0"/>
    <x v="12"/>
    <x v="155"/>
    <x v="248"/>
    <x v="0"/>
    <x v="19"/>
    <x v="0"/>
    <x v="0"/>
    <x v="155"/>
  </r>
  <r>
    <x v="5"/>
    <x v="249"/>
    <x v="19"/>
    <x v="5"/>
    <x v="16"/>
    <x v="4"/>
    <x v="21"/>
    <x v="16"/>
    <x v="4"/>
    <x v="0"/>
    <x v="0"/>
    <x v="0"/>
    <x v="0"/>
    <x v="10"/>
    <x v="16"/>
    <x v="13"/>
    <x v="10"/>
    <x v="16"/>
    <x v="249"/>
    <x v="13"/>
    <x v="19"/>
    <x v="14"/>
    <x v="17"/>
    <x v="16"/>
  </r>
  <r>
    <x v="1"/>
    <x v="250"/>
    <x v="20"/>
    <x v="8"/>
    <x v="156"/>
    <x v="0"/>
    <x v="1"/>
    <x v="50"/>
    <x v="4"/>
    <x v="0"/>
    <x v="0"/>
    <x v="0"/>
    <x v="0"/>
    <x v="1"/>
    <x v="156"/>
    <x v="0"/>
    <x v="1"/>
    <x v="156"/>
    <x v="250"/>
    <x v="0"/>
    <x v="20"/>
    <x v="1"/>
    <x v="51"/>
    <x v="156"/>
  </r>
  <r>
    <x v="2"/>
    <x v="4"/>
    <x v="20"/>
    <x v="0"/>
    <x v="52"/>
    <x v="2"/>
    <x v="27"/>
    <x v="26"/>
    <x v="4"/>
    <x v="0"/>
    <x v="0"/>
    <x v="0"/>
    <x v="140"/>
    <x v="4"/>
    <x v="52"/>
    <x v="2"/>
    <x v="4"/>
    <x v="52"/>
    <x v="4"/>
    <x v="2"/>
    <x v="20"/>
    <x v="5"/>
    <x v="27"/>
    <x v="52"/>
  </r>
  <r>
    <x v="0"/>
    <x v="10"/>
    <x v="20"/>
    <x v="0"/>
    <x v="133"/>
    <x v="0"/>
    <x v="0"/>
    <x v="21"/>
    <x v="4"/>
    <x v="0"/>
    <x v="0"/>
    <x v="0"/>
    <x v="148"/>
    <x v="15"/>
    <x v="133"/>
    <x v="0"/>
    <x v="15"/>
    <x v="133"/>
    <x v="10"/>
    <x v="0"/>
    <x v="20"/>
    <x v="0"/>
    <x v="22"/>
    <x v="133"/>
  </r>
  <r>
    <x v="0"/>
    <x v="10"/>
    <x v="20"/>
    <x v="0"/>
    <x v="157"/>
    <x v="2"/>
    <x v="38"/>
    <x v="0"/>
    <x v="4"/>
    <x v="0"/>
    <x v="0"/>
    <x v="0"/>
    <x v="148"/>
    <x v="21"/>
    <x v="157"/>
    <x v="2"/>
    <x v="21"/>
    <x v="157"/>
    <x v="10"/>
    <x v="2"/>
    <x v="20"/>
    <x v="28"/>
    <x v="0"/>
    <x v="157"/>
  </r>
  <r>
    <x v="1"/>
    <x v="251"/>
    <x v="20"/>
    <x v="1"/>
    <x v="158"/>
    <x v="1"/>
    <x v="11"/>
    <x v="51"/>
    <x v="4"/>
    <x v="0"/>
    <x v="0"/>
    <x v="0"/>
    <x v="149"/>
    <x v="1"/>
    <x v="158"/>
    <x v="9"/>
    <x v="1"/>
    <x v="158"/>
    <x v="251"/>
    <x v="9"/>
    <x v="20"/>
    <x v="5"/>
    <x v="52"/>
    <x v="158"/>
  </r>
  <r>
    <x v="2"/>
    <x v="33"/>
    <x v="20"/>
    <x v="1"/>
    <x v="149"/>
    <x v="2"/>
    <x v="27"/>
    <x v="5"/>
    <x v="4"/>
    <x v="0"/>
    <x v="0"/>
    <x v="0"/>
    <x v="70"/>
    <x v="22"/>
    <x v="149"/>
    <x v="2"/>
    <x v="22"/>
    <x v="149"/>
    <x v="33"/>
    <x v="2"/>
    <x v="20"/>
    <x v="5"/>
    <x v="5"/>
    <x v="149"/>
  </r>
  <r>
    <x v="2"/>
    <x v="26"/>
    <x v="20"/>
    <x v="1"/>
    <x v="59"/>
    <x v="2"/>
    <x v="27"/>
    <x v="38"/>
    <x v="4"/>
    <x v="0"/>
    <x v="0"/>
    <x v="0"/>
    <x v="73"/>
    <x v="22"/>
    <x v="59"/>
    <x v="2"/>
    <x v="22"/>
    <x v="59"/>
    <x v="26"/>
    <x v="2"/>
    <x v="20"/>
    <x v="5"/>
    <x v="39"/>
    <x v="59"/>
  </r>
  <r>
    <x v="2"/>
    <x v="26"/>
    <x v="20"/>
    <x v="1"/>
    <x v="59"/>
    <x v="2"/>
    <x v="27"/>
    <x v="38"/>
    <x v="4"/>
    <x v="0"/>
    <x v="0"/>
    <x v="0"/>
    <x v="73"/>
    <x v="22"/>
    <x v="59"/>
    <x v="2"/>
    <x v="22"/>
    <x v="59"/>
    <x v="26"/>
    <x v="2"/>
    <x v="20"/>
    <x v="5"/>
    <x v="39"/>
    <x v="59"/>
  </r>
  <r>
    <x v="2"/>
    <x v="26"/>
    <x v="20"/>
    <x v="1"/>
    <x v="59"/>
    <x v="2"/>
    <x v="27"/>
    <x v="38"/>
    <x v="4"/>
    <x v="0"/>
    <x v="0"/>
    <x v="0"/>
    <x v="73"/>
    <x v="22"/>
    <x v="59"/>
    <x v="2"/>
    <x v="22"/>
    <x v="59"/>
    <x v="26"/>
    <x v="2"/>
    <x v="20"/>
    <x v="5"/>
    <x v="39"/>
    <x v="59"/>
  </r>
  <r>
    <x v="2"/>
    <x v="1"/>
    <x v="20"/>
    <x v="1"/>
    <x v="60"/>
    <x v="2"/>
    <x v="27"/>
    <x v="5"/>
    <x v="4"/>
    <x v="0"/>
    <x v="0"/>
    <x v="0"/>
    <x v="73"/>
    <x v="23"/>
    <x v="60"/>
    <x v="2"/>
    <x v="23"/>
    <x v="60"/>
    <x v="1"/>
    <x v="2"/>
    <x v="20"/>
    <x v="5"/>
    <x v="5"/>
    <x v="60"/>
  </r>
  <r>
    <x v="2"/>
    <x v="1"/>
    <x v="20"/>
    <x v="1"/>
    <x v="60"/>
    <x v="2"/>
    <x v="27"/>
    <x v="5"/>
    <x v="4"/>
    <x v="0"/>
    <x v="0"/>
    <x v="0"/>
    <x v="73"/>
    <x v="16"/>
    <x v="60"/>
    <x v="2"/>
    <x v="16"/>
    <x v="60"/>
    <x v="1"/>
    <x v="2"/>
    <x v="20"/>
    <x v="5"/>
    <x v="5"/>
    <x v="60"/>
  </r>
  <r>
    <x v="2"/>
    <x v="104"/>
    <x v="20"/>
    <x v="1"/>
    <x v="62"/>
    <x v="2"/>
    <x v="27"/>
    <x v="5"/>
    <x v="4"/>
    <x v="0"/>
    <x v="0"/>
    <x v="0"/>
    <x v="45"/>
    <x v="23"/>
    <x v="62"/>
    <x v="2"/>
    <x v="23"/>
    <x v="62"/>
    <x v="104"/>
    <x v="2"/>
    <x v="20"/>
    <x v="5"/>
    <x v="5"/>
    <x v="62"/>
  </r>
  <r>
    <x v="2"/>
    <x v="42"/>
    <x v="20"/>
    <x v="1"/>
    <x v="64"/>
    <x v="2"/>
    <x v="27"/>
    <x v="5"/>
    <x v="4"/>
    <x v="0"/>
    <x v="0"/>
    <x v="0"/>
    <x v="150"/>
    <x v="22"/>
    <x v="64"/>
    <x v="2"/>
    <x v="22"/>
    <x v="64"/>
    <x v="42"/>
    <x v="2"/>
    <x v="20"/>
    <x v="5"/>
    <x v="5"/>
    <x v="64"/>
  </r>
  <r>
    <x v="2"/>
    <x v="104"/>
    <x v="20"/>
    <x v="1"/>
    <x v="104"/>
    <x v="2"/>
    <x v="27"/>
    <x v="38"/>
    <x v="4"/>
    <x v="0"/>
    <x v="0"/>
    <x v="0"/>
    <x v="45"/>
    <x v="4"/>
    <x v="104"/>
    <x v="2"/>
    <x v="4"/>
    <x v="104"/>
    <x v="104"/>
    <x v="2"/>
    <x v="20"/>
    <x v="5"/>
    <x v="39"/>
    <x v="104"/>
  </r>
  <r>
    <x v="2"/>
    <x v="103"/>
    <x v="20"/>
    <x v="1"/>
    <x v="112"/>
    <x v="2"/>
    <x v="27"/>
    <x v="5"/>
    <x v="4"/>
    <x v="0"/>
    <x v="0"/>
    <x v="0"/>
    <x v="151"/>
    <x v="16"/>
    <x v="112"/>
    <x v="2"/>
    <x v="16"/>
    <x v="112"/>
    <x v="103"/>
    <x v="2"/>
    <x v="20"/>
    <x v="5"/>
    <x v="5"/>
    <x v="112"/>
  </r>
  <r>
    <x v="2"/>
    <x v="26"/>
    <x v="20"/>
    <x v="1"/>
    <x v="112"/>
    <x v="2"/>
    <x v="27"/>
    <x v="5"/>
    <x v="4"/>
    <x v="0"/>
    <x v="0"/>
    <x v="0"/>
    <x v="73"/>
    <x v="22"/>
    <x v="112"/>
    <x v="2"/>
    <x v="22"/>
    <x v="112"/>
    <x v="26"/>
    <x v="2"/>
    <x v="20"/>
    <x v="5"/>
    <x v="5"/>
    <x v="112"/>
  </r>
  <r>
    <x v="2"/>
    <x v="26"/>
    <x v="20"/>
    <x v="1"/>
    <x v="112"/>
    <x v="2"/>
    <x v="27"/>
    <x v="5"/>
    <x v="4"/>
    <x v="0"/>
    <x v="0"/>
    <x v="0"/>
    <x v="73"/>
    <x v="16"/>
    <x v="112"/>
    <x v="2"/>
    <x v="16"/>
    <x v="112"/>
    <x v="26"/>
    <x v="2"/>
    <x v="20"/>
    <x v="5"/>
    <x v="5"/>
    <x v="112"/>
  </r>
  <r>
    <x v="2"/>
    <x v="1"/>
    <x v="20"/>
    <x v="1"/>
    <x v="112"/>
    <x v="2"/>
    <x v="27"/>
    <x v="5"/>
    <x v="4"/>
    <x v="0"/>
    <x v="0"/>
    <x v="0"/>
    <x v="148"/>
    <x v="16"/>
    <x v="112"/>
    <x v="2"/>
    <x v="16"/>
    <x v="112"/>
    <x v="1"/>
    <x v="2"/>
    <x v="20"/>
    <x v="5"/>
    <x v="5"/>
    <x v="112"/>
  </r>
  <r>
    <x v="2"/>
    <x v="105"/>
    <x v="20"/>
    <x v="1"/>
    <x v="122"/>
    <x v="2"/>
    <x v="27"/>
    <x v="27"/>
    <x v="4"/>
    <x v="0"/>
    <x v="0"/>
    <x v="0"/>
    <x v="48"/>
    <x v="24"/>
    <x v="122"/>
    <x v="2"/>
    <x v="24"/>
    <x v="122"/>
    <x v="105"/>
    <x v="2"/>
    <x v="20"/>
    <x v="5"/>
    <x v="28"/>
    <x v="122"/>
  </r>
  <r>
    <x v="2"/>
    <x v="105"/>
    <x v="20"/>
    <x v="1"/>
    <x v="68"/>
    <x v="2"/>
    <x v="27"/>
    <x v="5"/>
    <x v="4"/>
    <x v="0"/>
    <x v="0"/>
    <x v="0"/>
    <x v="88"/>
    <x v="22"/>
    <x v="68"/>
    <x v="2"/>
    <x v="22"/>
    <x v="68"/>
    <x v="105"/>
    <x v="2"/>
    <x v="20"/>
    <x v="5"/>
    <x v="5"/>
    <x v="68"/>
  </r>
  <r>
    <x v="2"/>
    <x v="108"/>
    <x v="20"/>
    <x v="0"/>
    <x v="56"/>
    <x v="2"/>
    <x v="27"/>
    <x v="26"/>
    <x v="4"/>
    <x v="0"/>
    <x v="0"/>
    <x v="0"/>
    <x v="152"/>
    <x v="4"/>
    <x v="56"/>
    <x v="2"/>
    <x v="4"/>
    <x v="56"/>
    <x v="108"/>
    <x v="2"/>
    <x v="20"/>
    <x v="5"/>
    <x v="27"/>
    <x v="56"/>
  </r>
  <r>
    <x v="2"/>
    <x v="16"/>
    <x v="20"/>
    <x v="1"/>
    <x v="4"/>
    <x v="2"/>
    <x v="27"/>
    <x v="5"/>
    <x v="4"/>
    <x v="0"/>
    <x v="0"/>
    <x v="0"/>
    <x v="153"/>
    <x v="4"/>
    <x v="4"/>
    <x v="2"/>
    <x v="4"/>
    <x v="4"/>
    <x v="16"/>
    <x v="2"/>
    <x v="20"/>
    <x v="5"/>
    <x v="5"/>
    <x v="4"/>
  </r>
  <r>
    <x v="2"/>
    <x v="16"/>
    <x v="20"/>
    <x v="1"/>
    <x v="4"/>
    <x v="2"/>
    <x v="27"/>
    <x v="5"/>
    <x v="4"/>
    <x v="0"/>
    <x v="0"/>
    <x v="0"/>
    <x v="153"/>
    <x v="4"/>
    <x v="4"/>
    <x v="2"/>
    <x v="4"/>
    <x v="4"/>
    <x v="16"/>
    <x v="2"/>
    <x v="20"/>
    <x v="5"/>
    <x v="5"/>
    <x v="4"/>
  </r>
  <r>
    <x v="2"/>
    <x v="4"/>
    <x v="20"/>
    <x v="1"/>
    <x v="70"/>
    <x v="2"/>
    <x v="27"/>
    <x v="5"/>
    <x v="4"/>
    <x v="0"/>
    <x v="0"/>
    <x v="0"/>
    <x v="136"/>
    <x v="22"/>
    <x v="70"/>
    <x v="2"/>
    <x v="22"/>
    <x v="70"/>
    <x v="4"/>
    <x v="2"/>
    <x v="20"/>
    <x v="5"/>
    <x v="5"/>
    <x v="70"/>
  </r>
  <r>
    <x v="2"/>
    <x v="1"/>
    <x v="20"/>
    <x v="1"/>
    <x v="71"/>
    <x v="2"/>
    <x v="27"/>
    <x v="29"/>
    <x v="4"/>
    <x v="0"/>
    <x v="0"/>
    <x v="0"/>
    <x v="148"/>
    <x v="22"/>
    <x v="71"/>
    <x v="2"/>
    <x v="22"/>
    <x v="71"/>
    <x v="1"/>
    <x v="2"/>
    <x v="20"/>
    <x v="5"/>
    <x v="30"/>
    <x v="71"/>
  </r>
  <r>
    <x v="2"/>
    <x v="103"/>
    <x v="20"/>
    <x v="1"/>
    <x v="72"/>
    <x v="2"/>
    <x v="27"/>
    <x v="30"/>
    <x v="4"/>
    <x v="0"/>
    <x v="0"/>
    <x v="0"/>
    <x v="154"/>
    <x v="4"/>
    <x v="72"/>
    <x v="2"/>
    <x v="4"/>
    <x v="72"/>
    <x v="103"/>
    <x v="2"/>
    <x v="20"/>
    <x v="5"/>
    <x v="31"/>
    <x v="72"/>
  </r>
  <r>
    <x v="2"/>
    <x v="104"/>
    <x v="20"/>
    <x v="1"/>
    <x v="159"/>
    <x v="2"/>
    <x v="27"/>
    <x v="27"/>
    <x v="4"/>
    <x v="0"/>
    <x v="0"/>
    <x v="0"/>
    <x v="155"/>
    <x v="6"/>
    <x v="159"/>
    <x v="2"/>
    <x v="6"/>
    <x v="159"/>
    <x v="104"/>
    <x v="2"/>
    <x v="20"/>
    <x v="5"/>
    <x v="28"/>
    <x v="159"/>
  </r>
  <r>
    <x v="3"/>
    <x v="252"/>
    <x v="20"/>
    <x v="11"/>
    <x v="34"/>
    <x v="0"/>
    <x v="23"/>
    <x v="6"/>
    <x v="4"/>
    <x v="0"/>
    <x v="0"/>
    <x v="0"/>
    <x v="156"/>
    <x v="7"/>
    <x v="34"/>
    <x v="0"/>
    <x v="7"/>
    <x v="34"/>
    <x v="252"/>
    <x v="0"/>
    <x v="20"/>
    <x v="17"/>
    <x v="6"/>
    <x v="34"/>
  </r>
  <r>
    <x v="3"/>
    <x v="253"/>
    <x v="20"/>
    <x v="11"/>
    <x v="160"/>
    <x v="0"/>
    <x v="23"/>
    <x v="6"/>
    <x v="4"/>
    <x v="0"/>
    <x v="0"/>
    <x v="0"/>
    <x v="157"/>
    <x v="7"/>
    <x v="160"/>
    <x v="0"/>
    <x v="7"/>
    <x v="160"/>
    <x v="253"/>
    <x v="0"/>
    <x v="20"/>
    <x v="17"/>
    <x v="6"/>
    <x v="160"/>
  </r>
  <r>
    <x v="3"/>
    <x v="40"/>
    <x v="20"/>
    <x v="11"/>
    <x v="161"/>
    <x v="0"/>
    <x v="23"/>
    <x v="6"/>
    <x v="4"/>
    <x v="0"/>
    <x v="0"/>
    <x v="0"/>
    <x v="12"/>
    <x v="7"/>
    <x v="161"/>
    <x v="0"/>
    <x v="7"/>
    <x v="161"/>
    <x v="40"/>
    <x v="0"/>
    <x v="20"/>
    <x v="17"/>
    <x v="6"/>
    <x v="161"/>
  </r>
  <r>
    <x v="2"/>
    <x v="104"/>
    <x v="20"/>
    <x v="1"/>
    <x v="89"/>
    <x v="2"/>
    <x v="27"/>
    <x v="28"/>
    <x v="4"/>
    <x v="0"/>
    <x v="0"/>
    <x v="0"/>
    <x v="45"/>
    <x v="24"/>
    <x v="89"/>
    <x v="2"/>
    <x v="24"/>
    <x v="89"/>
    <x v="104"/>
    <x v="2"/>
    <x v="20"/>
    <x v="5"/>
    <x v="29"/>
    <x v="89"/>
  </r>
  <r>
    <x v="1"/>
    <x v="254"/>
    <x v="20"/>
    <x v="0"/>
    <x v="162"/>
    <x v="0"/>
    <x v="1"/>
    <x v="3"/>
    <x v="4"/>
    <x v="0"/>
    <x v="0"/>
    <x v="0"/>
    <x v="158"/>
    <x v="3"/>
    <x v="162"/>
    <x v="0"/>
    <x v="3"/>
    <x v="162"/>
    <x v="254"/>
    <x v="0"/>
    <x v="20"/>
    <x v="1"/>
    <x v="3"/>
    <x v="162"/>
  </r>
  <r>
    <x v="1"/>
    <x v="255"/>
    <x v="20"/>
    <x v="0"/>
    <x v="19"/>
    <x v="0"/>
    <x v="1"/>
    <x v="3"/>
    <x v="4"/>
    <x v="0"/>
    <x v="0"/>
    <x v="0"/>
    <x v="159"/>
    <x v="3"/>
    <x v="19"/>
    <x v="0"/>
    <x v="3"/>
    <x v="19"/>
    <x v="255"/>
    <x v="0"/>
    <x v="20"/>
    <x v="1"/>
    <x v="3"/>
    <x v="19"/>
  </r>
  <r>
    <x v="1"/>
    <x v="256"/>
    <x v="20"/>
    <x v="10"/>
    <x v="46"/>
    <x v="3"/>
    <x v="30"/>
    <x v="35"/>
    <x v="4"/>
    <x v="0"/>
    <x v="0"/>
    <x v="0"/>
    <x v="0"/>
    <x v="1"/>
    <x v="46"/>
    <x v="18"/>
    <x v="1"/>
    <x v="46"/>
    <x v="256"/>
    <x v="18"/>
    <x v="20"/>
    <x v="5"/>
    <x v="36"/>
    <x v="46"/>
  </r>
  <r>
    <x v="1"/>
    <x v="257"/>
    <x v="20"/>
    <x v="10"/>
    <x v="46"/>
    <x v="3"/>
    <x v="16"/>
    <x v="0"/>
    <x v="4"/>
    <x v="0"/>
    <x v="0"/>
    <x v="0"/>
    <x v="0"/>
    <x v="1"/>
    <x v="46"/>
    <x v="12"/>
    <x v="1"/>
    <x v="46"/>
    <x v="257"/>
    <x v="12"/>
    <x v="20"/>
    <x v="5"/>
    <x v="0"/>
    <x v="46"/>
  </r>
  <r>
    <x v="1"/>
    <x v="138"/>
    <x v="20"/>
    <x v="9"/>
    <x v="163"/>
    <x v="3"/>
    <x v="22"/>
    <x v="19"/>
    <x v="4"/>
    <x v="0"/>
    <x v="0"/>
    <x v="0"/>
    <x v="0"/>
    <x v="1"/>
    <x v="163"/>
    <x v="14"/>
    <x v="1"/>
    <x v="163"/>
    <x v="138"/>
    <x v="14"/>
    <x v="20"/>
    <x v="5"/>
    <x v="20"/>
    <x v="163"/>
  </r>
  <r>
    <x v="1"/>
    <x v="258"/>
    <x v="20"/>
    <x v="6"/>
    <x v="164"/>
    <x v="3"/>
    <x v="16"/>
    <x v="0"/>
    <x v="4"/>
    <x v="0"/>
    <x v="0"/>
    <x v="0"/>
    <x v="0"/>
    <x v="1"/>
    <x v="164"/>
    <x v="12"/>
    <x v="1"/>
    <x v="164"/>
    <x v="258"/>
    <x v="12"/>
    <x v="20"/>
    <x v="5"/>
    <x v="0"/>
    <x v="164"/>
  </r>
  <r>
    <x v="1"/>
    <x v="259"/>
    <x v="20"/>
    <x v="9"/>
    <x v="165"/>
    <x v="0"/>
    <x v="25"/>
    <x v="52"/>
    <x v="4"/>
    <x v="0"/>
    <x v="0"/>
    <x v="0"/>
    <x v="0"/>
    <x v="28"/>
    <x v="165"/>
    <x v="16"/>
    <x v="28"/>
    <x v="165"/>
    <x v="259"/>
    <x v="16"/>
    <x v="20"/>
    <x v="18"/>
    <x v="53"/>
    <x v="165"/>
  </r>
  <r>
    <x v="1"/>
    <x v="103"/>
    <x v="20"/>
    <x v="6"/>
    <x v="99"/>
    <x v="3"/>
    <x v="39"/>
    <x v="53"/>
    <x v="4"/>
    <x v="0"/>
    <x v="0"/>
    <x v="0"/>
    <x v="0"/>
    <x v="1"/>
    <x v="99"/>
    <x v="21"/>
    <x v="1"/>
    <x v="99"/>
    <x v="103"/>
    <x v="21"/>
    <x v="20"/>
    <x v="5"/>
    <x v="54"/>
    <x v="99"/>
  </r>
  <r>
    <x v="1"/>
    <x v="124"/>
    <x v="20"/>
    <x v="6"/>
    <x v="99"/>
    <x v="3"/>
    <x v="22"/>
    <x v="19"/>
    <x v="4"/>
    <x v="0"/>
    <x v="0"/>
    <x v="0"/>
    <x v="0"/>
    <x v="1"/>
    <x v="99"/>
    <x v="14"/>
    <x v="1"/>
    <x v="99"/>
    <x v="124"/>
    <x v="14"/>
    <x v="20"/>
    <x v="5"/>
    <x v="20"/>
    <x v="99"/>
  </r>
  <r>
    <x v="1"/>
    <x v="77"/>
    <x v="20"/>
    <x v="1"/>
    <x v="166"/>
    <x v="0"/>
    <x v="1"/>
    <x v="50"/>
    <x v="4"/>
    <x v="0"/>
    <x v="0"/>
    <x v="0"/>
    <x v="160"/>
    <x v="1"/>
    <x v="166"/>
    <x v="0"/>
    <x v="1"/>
    <x v="166"/>
    <x v="77"/>
    <x v="0"/>
    <x v="20"/>
    <x v="1"/>
    <x v="51"/>
    <x v="166"/>
  </r>
  <r>
    <x v="1"/>
    <x v="260"/>
    <x v="20"/>
    <x v="0"/>
    <x v="167"/>
    <x v="0"/>
    <x v="29"/>
    <x v="33"/>
    <x v="4"/>
    <x v="0"/>
    <x v="0"/>
    <x v="0"/>
    <x v="0"/>
    <x v="11"/>
    <x v="167"/>
    <x v="0"/>
    <x v="11"/>
    <x v="167"/>
    <x v="260"/>
    <x v="0"/>
    <x v="20"/>
    <x v="21"/>
    <x v="34"/>
    <x v="167"/>
  </r>
  <r>
    <x v="3"/>
    <x v="261"/>
    <x v="20"/>
    <x v="13"/>
    <x v="168"/>
    <x v="0"/>
    <x v="34"/>
    <x v="40"/>
    <x v="4"/>
    <x v="0"/>
    <x v="0"/>
    <x v="0"/>
    <x v="161"/>
    <x v="7"/>
    <x v="168"/>
    <x v="0"/>
    <x v="7"/>
    <x v="168"/>
    <x v="261"/>
    <x v="0"/>
    <x v="20"/>
    <x v="23"/>
    <x v="41"/>
    <x v="168"/>
  </r>
  <r>
    <x v="3"/>
    <x v="11"/>
    <x v="20"/>
    <x v="13"/>
    <x v="168"/>
    <x v="0"/>
    <x v="34"/>
    <x v="40"/>
    <x v="4"/>
    <x v="0"/>
    <x v="0"/>
    <x v="0"/>
    <x v="162"/>
    <x v="7"/>
    <x v="168"/>
    <x v="0"/>
    <x v="7"/>
    <x v="168"/>
    <x v="11"/>
    <x v="0"/>
    <x v="20"/>
    <x v="23"/>
    <x v="41"/>
    <x v="168"/>
  </r>
  <r>
    <x v="3"/>
    <x v="262"/>
    <x v="20"/>
    <x v="13"/>
    <x v="116"/>
    <x v="0"/>
    <x v="34"/>
    <x v="40"/>
    <x v="4"/>
    <x v="0"/>
    <x v="0"/>
    <x v="0"/>
    <x v="163"/>
    <x v="7"/>
    <x v="116"/>
    <x v="0"/>
    <x v="7"/>
    <x v="116"/>
    <x v="262"/>
    <x v="0"/>
    <x v="20"/>
    <x v="23"/>
    <x v="41"/>
    <x v="116"/>
  </r>
  <r>
    <x v="3"/>
    <x v="176"/>
    <x v="20"/>
    <x v="13"/>
    <x v="117"/>
    <x v="0"/>
    <x v="34"/>
    <x v="40"/>
    <x v="4"/>
    <x v="0"/>
    <x v="0"/>
    <x v="0"/>
    <x v="164"/>
    <x v="7"/>
    <x v="117"/>
    <x v="0"/>
    <x v="7"/>
    <x v="117"/>
    <x v="176"/>
    <x v="0"/>
    <x v="20"/>
    <x v="23"/>
    <x v="41"/>
    <x v="117"/>
  </r>
  <r>
    <x v="3"/>
    <x v="146"/>
    <x v="20"/>
    <x v="13"/>
    <x v="169"/>
    <x v="0"/>
    <x v="34"/>
    <x v="40"/>
    <x v="4"/>
    <x v="0"/>
    <x v="0"/>
    <x v="0"/>
    <x v="165"/>
    <x v="7"/>
    <x v="169"/>
    <x v="0"/>
    <x v="7"/>
    <x v="169"/>
    <x v="146"/>
    <x v="0"/>
    <x v="20"/>
    <x v="23"/>
    <x v="41"/>
    <x v="169"/>
  </r>
  <r>
    <x v="3"/>
    <x v="175"/>
    <x v="20"/>
    <x v="13"/>
    <x v="170"/>
    <x v="0"/>
    <x v="34"/>
    <x v="40"/>
    <x v="4"/>
    <x v="0"/>
    <x v="0"/>
    <x v="0"/>
    <x v="166"/>
    <x v="7"/>
    <x v="170"/>
    <x v="0"/>
    <x v="7"/>
    <x v="170"/>
    <x v="175"/>
    <x v="0"/>
    <x v="20"/>
    <x v="23"/>
    <x v="41"/>
    <x v="170"/>
  </r>
  <r>
    <x v="3"/>
    <x v="87"/>
    <x v="20"/>
    <x v="13"/>
    <x v="170"/>
    <x v="0"/>
    <x v="34"/>
    <x v="40"/>
    <x v="4"/>
    <x v="0"/>
    <x v="0"/>
    <x v="0"/>
    <x v="167"/>
    <x v="7"/>
    <x v="170"/>
    <x v="0"/>
    <x v="7"/>
    <x v="170"/>
    <x v="87"/>
    <x v="0"/>
    <x v="20"/>
    <x v="23"/>
    <x v="41"/>
    <x v="170"/>
  </r>
  <r>
    <x v="3"/>
    <x v="263"/>
    <x v="20"/>
    <x v="13"/>
    <x v="171"/>
    <x v="0"/>
    <x v="34"/>
    <x v="40"/>
    <x v="4"/>
    <x v="0"/>
    <x v="0"/>
    <x v="0"/>
    <x v="168"/>
    <x v="7"/>
    <x v="171"/>
    <x v="0"/>
    <x v="7"/>
    <x v="171"/>
    <x v="263"/>
    <x v="0"/>
    <x v="20"/>
    <x v="23"/>
    <x v="41"/>
    <x v="171"/>
  </r>
  <r>
    <x v="3"/>
    <x v="264"/>
    <x v="20"/>
    <x v="13"/>
    <x v="171"/>
    <x v="0"/>
    <x v="34"/>
    <x v="40"/>
    <x v="4"/>
    <x v="0"/>
    <x v="0"/>
    <x v="0"/>
    <x v="169"/>
    <x v="7"/>
    <x v="171"/>
    <x v="0"/>
    <x v="7"/>
    <x v="171"/>
    <x v="264"/>
    <x v="0"/>
    <x v="20"/>
    <x v="23"/>
    <x v="41"/>
    <x v="171"/>
  </r>
  <r>
    <x v="3"/>
    <x v="166"/>
    <x v="20"/>
    <x v="13"/>
    <x v="172"/>
    <x v="0"/>
    <x v="34"/>
    <x v="40"/>
    <x v="4"/>
    <x v="0"/>
    <x v="0"/>
    <x v="0"/>
    <x v="170"/>
    <x v="7"/>
    <x v="172"/>
    <x v="0"/>
    <x v="7"/>
    <x v="172"/>
    <x v="166"/>
    <x v="0"/>
    <x v="20"/>
    <x v="23"/>
    <x v="41"/>
    <x v="172"/>
  </r>
  <r>
    <x v="4"/>
    <x v="64"/>
    <x v="20"/>
    <x v="8"/>
    <x v="21"/>
    <x v="0"/>
    <x v="20"/>
    <x v="12"/>
    <x v="4"/>
    <x v="0"/>
    <x v="0"/>
    <x v="0"/>
    <x v="0"/>
    <x v="8"/>
    <x v="21"/>
    <x v="0"/>
    <x v="8"/>
    <x v="21"/>
    <x v="64"/>
    <x v="0"/>
    <x v="20"/>
    <x v="13"/>
    <x v="12"/>
    <x v="21"/>
  </r>
  <r>
    <x v="4"/>
    <x v="265"/>
    <x v="20"/>
    <x v="8"/>
    <x v="21"/>
    <x v="0"/>
    <x v="20"/>
    <x v="12"/>
    <x v="4"/>
    <x v="0"/>
    <x v="0"/>
    <x v="0"/>
    <x v="0"/>
    <x v="8"/>
    <x v="21"/>
    <x v="0"/>
    <x v="8"/>
    <x v="21"/>
    <x v="265"/>
    <x v="0"/>
    <x v="20"/>
    <x v="13"/>
    <x v="12"/>
    <x v="21"/>
  </r>
  <r>
    <x v="0"/>
    <x v="266"/>
    <x v="20"/>
    <x v="0"/>
    <x v="22"/>
    <x v="3"/>
    <x v="6"/>
    <x v="0"/>
    <x v="4"/>
    <x v="0"/>
    <x v="0"/>
    <x v="0"/>
    <x v="0"/>
    <x v="17"/>
    <x v="22"/>
    <x v="3"/>
    <x v="17"/>
    <x v="22"/>
    <x v="266"/>
    <x v="3"/>
    <x v="20"/>
    <x v="5"/>
    <x v="0"/>
    <x v="22"/>
  </r>
  <r>
    <x v="1"/>
    <x v="155"/>
    <x v="20"/>
    <x v="3"/>
    <x v="12"/>
    <x v="1"/>
    <x v="10"/>
    <x v="10"/>
    <x v="4"/>
    <x v="0"/>
    <x v="0"/>
    <x v="0"/>
    <x v="0"/>
    <x v="11"/>
    <x v="12"/>
    <x v="8"/>
    <x v="11"/>
    <x v="12"/>
    <x v="155"/>
    <x v="8"/>
    <x v="20"/>
    <x v="9"/>
    <x v="10"/>
    <x v="12"/>
  </r>
  <r>
    <x v="1"/>
    <x v="27"/>
    <x v="20"/>
    <x v="3"/>
    <x v="12"/>
    <x v="1"/>
    <x v="10"/>
    <x v="10"/>
    <x v="4"/>
    <x v="0"/>
    <x v="0"/>
    <x v="0"/>
    <x v="0"/>
    <x v="11"/>
    <x v="12"/>
    <x v="8"/>
    <x v="11"/>
    <x v="12"/>
    <x v="27"/>
    <x v="8"/>
    <x v="20"/>
    <x v="9"/>
    <x v="10"/>
    <x v="12"/>
  </r>
  <r>
    <x v="1"/>
    <x v="267"/>
    <x v="20"/>
    <x v="4"/>
    <x v="13"/>
    <x v="3"/>
    <x v="24"/>
    <x v="0"/>
    <x v="4"/>
    <x v="0"/>
    <x v="0"/>
    <x v="0"/>
    <x v="0"/>
    <x v="1"/>
    <x v="13"/>
    <x v="15"/>
    <x v="1"/>
    <x v="13"/>
    <x v="267"/>
    <x v="15"/>
    <x v="20"/>
    <x v="5"/>
    <x v="0"/>
    <x v="13"/>
  </r>
  <r>
    <x v="1"/>
    <x v="268"/>
    <x v="20"/>
    <x v="4"/>
    <x v="13"/>
    <x v="3"/>
    <x v="6"/>
    <x v="0"/>
    <x v="4"/>
    <x v="0"/>
    <x v="0"/>
    <x v="0"/>
    <x v="0"/>
    <x v="19"/>
    <x v="13"/>
    <x v="3"/>
    <x v="19"/>
    <x v="13"/>
    <x v="268"/>
    <x v="3"/>
    <x v="20"/>
    <x v="5"/>
    <x v="14"/>
    <x v="13"/>
  </r>
  <r>
    <x v="1"/>
    <x v="189"/>
    <x v="20"/>
    <x v="4"/>
    <x v="14"/>
    <x v="3"/>
    <x v="24"/>
    <x v="0"/>
    <x v="4"/>
    <x v="0"/>
    <x v="0"/>
    <x v="0"/>
    <x v="0"/>
    <x v="1"/>
    <x v="14"/>
    <x v="15"/>
    <x v="1"/>
    <x v="14"/>
    <x v="189"/>
    <x v="15"/>
    <x v="20"/>
    <x v="5"/>
    <x v="0"/>
    <x v="14"/>
  </r>
  <r>
    <x v="1"/>
    <x v="269"/>
    <x v="20"/>
    <x v="4"/>
    <x v="14"/>
    <x v="3"/>
    <x v="24"/>
    <x v="0"/>
    <x v="4"/>
    <x v="0"/>
    <x v="0"/>
    <x v="0"/>
    <x v="0"/>
    <x v="1"/>
    <x v="14"/>
    <x v="15"/>
    <x v="1"/>
    <x v="14"/>
    <x v="269"/>
    <x v="15"/>
    <x v="20"/>
    <x v="5"/>
    <x v="0"/>
    <x v="14"/>
  </r>
  <r>
    <x v="1"/>
    <x v="22"/>
    <x v="20"/>
    <x v="4"/>
    <x v="14"/>
    <x v="3"/>
    <x v="24"/>
    <x v="0"/>
    <x v="4"/>
    <x v="0"/>
    <x v="0"/>
    <x v="0"/>
    <x v="0"/>
    <x v="1"/>
    <x v="14"/>
    <x v="15"/>
    <x v="1"/>
    <x v="14"/>
    <x v="22"/>
    <x v="15"/>
    <x v="20"/>
    <x v="5"/>
    <x v="0"/>
    <x v="14"/>
  </r>
  <r>
    <x v="1"/>
    <x v="270"/>
    <x v="20"/>
    <x v="4"/>
    <x v="14"/>
    <x v="3"/>
    <x v="24"/>
    <x v="0"/>
    <x v="4"/>
    <x v="0"/>
    <x v="0"/>
    <x v="0"/>
    <x v="0"/>
    <x v="1"/>
    <x v="14"/>
    <x v="15"/>
    <x v="1"/>
    <x v="14"/>
    <x v="270"/>
    <x v="15"/>
    <x v="20"/>
    <x v="5"/>
    <x v="0"/>
    <x v="14"/>
  </r>
  <r>
    <x v="5"/>
    <x v="23"/>
    <x v="20"/>
    <x v="5"/>
    <x v="15"/>
    <x v="4"/>
    <x v="13"/>
    <x v="8"/>
    <x v="4"/>
    <x v="0"/>
    <x v="0"/>
    <x v="0"/>
    <x v="0"/>
    <x v="9"/>
    <x v="15"/>
    <x v="6"/>
    <x v="9"/>
    <x v="15"/>
    <x v="23"/>
    <x v="6"/>
    <x v="20"/>
    <x v="7"/>
    <x v="8"/>
    <x v="15"/>
  </r>
  <r>
    <x v="5"/>
    <x v="243"/>
    <x v="20"/>
    <x v="5"/>
    <x v="15"/>
    <x v="4"/>
    <x v="13"/>
    <x v="8"/>
    <x v="4"/>
    <x v="0"/>
    <x v="0"/>
    <x v="0"/>
    <x v="0"/>
    <x v="9"/>
    <x v="15"/>
    <x v="6"/>
    <x v="9"/>
    <x v="15"/>
    <x v="243"/>
    <x v="6"/>
    <x v="20"/>
    <x v="7"/>
    <x v="8"/>
    <x v="15"/>
  </r>
  <r>
    <x v="5"/>
    <x v="249"/>
    <x v="20"/>
    <x v="5"/>
    <x v="16"/>
    <x v="4"/>
    <x v="13"/>
    <x v="8"/>
    <x v="4"/>
    <x v="0"/>
    <x v="0"/>
    <x v="0"/>
    <x v="0"/>
    <x v="10"/>
    <x v="16"/>
    <x v="6"/>
    <x v="10"/>
    <x v="16"/>
    <x v="249"/>
    <x v="6"/>
    <x v="20"/>
    <x v="7"/>
    <x v="8"/>
    <x v="16"/>
  </r>
  <r>
    <x v="5"/>
    <x v="152"/>
    <x v="20"/>
    <x v="5"/>
    <x v="16"/>
    <x v="4"/>
    <x v="17"/>
    <x v="9"/>
    <x v="4"/>
    <x v="0"/>
    <x v="0"/>
    <x v="0"/>
    <x v="0"/>
    <x v="10"/>
    <x v="16"/>
    <x v="7"/>
    <x v="10"/>
    <x v="16"/>
    <x v="152"/>
    <x v="7"/>
    <x v="20"/>
    <x v="8"/>
    <x v="9"/>
    <x v="16"/>
  </r>
  <r>
    <x v="5"/>
    <x v="139"/>
    <x v="20"/>
    <x v="5"/>
    <x v="16"/>
    <x v="4"/>
    <x v="17"/>
    <x v="9"/>
    <x v="4"/>
    <x v="0"/>
    <x v="0"/>
    <x v="0"/>
    <x v="0"/>
    <x v="10"/>
    <x v="16"/>
    <x v="7"/>
    <x v="10"/>
    <x v="16"/>
    <x v="139"/>
    <x v="7"/>
    <x v="20"/>
    <x v="8"/>
    <x v="9"/>
    <x v="16"/>
  </r>
  <r>
    <x v="5"/>
    <x v="271"/>
    <x v="20"/>
    <x v="5"/>
    <x v="16"/>
    <x v="4"/>
    <x v="17"/>
    <x v="9"/>
    <x v="4"/>
    <x v="0"/>
    <x v="0"/>
    <x v="0"/>
    <x v="0"/>
    <x v="10"/>
    <x v="16"/>
    <x v="7"/>
    <x v="10"/>
    <x v="16"/>
    <x v="271"/>
    <x v="7"/>
    <x v="20"/>
    <x v="8"/>
    <x v="9"/>
    <x v="16"/>
  </r>
  <r>
    <x v="5"/>
    <x v="26"/>
    <x v="20"/>
    <x v="5"/>
    <x v="16"/>
    <x v="4"/>
    <x v="17"/>
    <x v="9"/>
    <x v="4"/>
    <x v="0"/>
    <x v="0"/>
    <x v="0"/>
    <x v="0"/>
    <x v="10"/>
    <x v="16"/>
    <x v="7"/>
    <x v="10"/>
    <x v="16"/>
    <x v="26"/>
    <x v="7"/>
    <x v="20"/>
    <x v="8"/>
    <x v="9"/>
    <x v="16"/>
  </r>
  <r>
    <x v="5"/>
    <x v="108"/>
    <x v="20"/>
    <x v="5"/>
    <x v="16"/>
    <x v="4"/>
    <x v="13"/>
    <x v="8"/>
    <x v="4"/>
    <x v="0"/>
    <x v="0"/>
    <x v="0"/>
    <x v="0"/>
    <x v="10"/>
    <x v="16"/>
    <x v="6"/>
    <x v="10"/>
    <x v="16"/>
    <x v="108"/>
    <x v="6"/>
    <x v="20"/>
    <x v="7"/>
    <x v="8"/>
    <x v="16"/>
  </r>
  <r>
    <x v="0"/>
    <x v="141"/>
    <x v="20"/>
    <x v="3"/>
    <x v="23"/>
    <x v="3"/>
    <x v="6"/>
    <x v="0"/>
    <x v="4"/>
    <x v="0"/>
    <x v="0"/>
    <x v="0"/>
    <x v="0"/>
    <x v="17"/>
    <x v="23"/>
    <x v="3"/>
    <x v="17"/>
    <x v="23"/>
    <x v="141"/>
    <x v="3"/>
    <x v="20"/>
    <x v="5"/>
    <x v="0"/>
    <x v="23"/>
  </r>
  <r>
    <x v="0"/>
    <x v="1"/>
    <x v="21"/>
    <x v="0"/>
    <x v="173"/>
    <x v="0"/>
    <x v="40"/>
    <x v="0"/>
    <x v="4"/>
    <x v="0"/>
    <x v="0"/>
    <x v="0"/>
    <x v="1"/>
    <x v="27"/>
    <x v="173"/>
    <x v="0"/>
    <x v="27"/>
    <x v="173"/>
    <x v="1"/>
    <x v="0"/>
    <x v="21"/>
    <x v="29"/>
    <x v="14"/>
    <x v="173"/>
  </r>
  <r>
    <x v="2"/>
    <x v="0"/>
    <x v="21"/>
    <x v="1"/>
    <x v="149"/>
    <x v="2"/>
    <x v="27"/>
    <x v="5"/>
    <x v="4"/>
    <x v="0"/>
    <x v="0"/>
    <x v="0"/>
    <x v="171"/>
    <x v="22"/>
    <x v="149"/>
    <x v="2"/>
    <x v="22"/>
    <x v="149"/>
    <x v="0"/>
    <x v="2"/>
    <x v="21"/>
    <x v="5"/>
    <x v="5"/>
    <x v="149"/>
  </r>
  <r>
    <x v="2"/>
    <x v="26"/>
    <x v="21"/>
    <x v="1"/>
    <x v="59"/>
    <x v="2"/>
    <x v="27"/>
    <x v="38"/>
    <x v="4"/>
    <x v="0"/>
    <x v="0"/>
    <x v="0"/>
    <x v="73"/>
    <x v="22"/>
    <x v="59"/>
    <x v="2"/>
    <x v="22"/>
    <x v="59"/>
    <x v="26"/>
    <x v="2"/>
    <x v="21"/>
    <x v="5"/>
    <x v="39"/>
    <x v="59"/>
  </r>
  <r>
    <x v="2"/>
    <x v="27"/>
    <x v="21"/>
    <x v="1"/>
    <x v="64"/>
    <x v="2"/>
    <x v="27"/>
    <x v="5"/>
    <x v="4"/>
    <x v="0"/>
    <x v="0"/>
    <x v="0"/>
    <x v="172"/>
    <x v="22"/>
    <x v="64"/>
    <x v="2"/>
    <x v="22"/>
    <x v="64"/>
    <x v="27"/>
    <x v="2"/>
    <x v="21"/>
    <x v="5"/>
    <x v="5"/>
    <x v="64"/>
  </r>
  <r>
    <x v="2"/>
    <x v="124"/>
    <x v="21"/>
    <x v="1"/>
    <x v="64"/>
    <x v="2"/>
    <x v="27"/>
    <x v="5"/>
    <x v="4"/>
    <x v="0"/>
    <x v="0"/>
    <x v="0"/>
    <x v="92"/>
    <x v="22"/>
    <x v="64"/>
    <x v="2"/>
    <x v="22"/>
    <x v="64"/>
    <x v="124"/>
    <x v="2"/>
    <x v="21"/>
    <x v="5"/>
    <x v="5"/>
    <x v="64"/>
  </r>
  <r>
    <x v="2"/>
    <x v="107"/>
    <x v="21"/>
    <x v="1"/>
    <x v="104"/>
    <x v="2"/>
    <x v="27"/>
    <x v="38"/>
    <x v="4"/>
    <x v="0"/>
    <x v="0"/>
    <x v="0"/>
    <x v="173"/>
    <x v="4"/>
    <x v="104"/>
    <x v="2"/>
    <x v="4"/>
    <x v="104"/>
    <x v="107"/>
    <x v="2"/>
    <x v="21"/>
    <x v="5"/>
    <x v="39"/>
    <x v="104"/>
  </r>
  <r>
    <x v="2"/>
    <x v="4"/>
    <x v="21"/>
    <x v="1"/>
    <x v="105"/>
    <x v="2"/>
    <x v="27"/>
    <x v="29"/>
    <x v="4"/>
    <x v="0"/>
    <x v="0"/>
    <x v="0"/>
    <x v="174"/>
    <x v="6"/>
    <x v="105"/>
    <x v="2"/>
    <x v="6"/>
    <x v="105"/>
    <x v="4"/>
    <x v="2"/>
    <x v="21"/>
    <x v="5"/>
    <x v="30"/>
    <x v="105"/>
  </r>
  <r>
    <x v="2"/>
    <x v="167"/>
    <x v="21"/>
    <x v="1"/>
    <x v="72"/>
    <x v="2"/>
    <x v="27"/>
    <x v="30"/>
    <x v="4"/>
    <x v="0"/>
    <x v="0"/>
    <x v="0"/>
    <x v="175"/>
    <x v="4"/>
    <x v="72"/>
    <x v="2"/>
    <x v="4"/>
    <x v="72"/>
    <x v="167"/>
    <x v="2"/>
    <x v="21"/>
    <x v="5"/>
    <x v="31"/>
    <x v="72"/>
  </r>
  <r>
    <x v="2"/>
    <x v="42"/>
    <x v="21"/>
    <x v="1"/>
    <x v="72"/>
    <x v="2"/>
    <x v="27"/>
    <x v="30"/>
    <x v="4"/>
    <x v="0"/>
    <x v="0"/>
    <x v="0"/>
    <x v="106"/>
    <x v="4"/>
    <x v="72"/>
    <x v="2"/>
    <x v="4"/>
    <x v="72"/>
    <x v="42"/>
    <x v="2"/>
    <x v="21"/>
    <x v="5"/>
    <x v="31"/>
    <x v="72"/>
  </r>
  <r>
    <x v="3"/>
    <x v="106"/>
    <x v="21"/>
    <x v="11"/>
    <x v="34"/>
    <x v="0"/>
    <x v="23"/>
    <x v="6"/>
    <x v="4"/>
    <x v="0"/>
    <x v="0"/>
    <x v="0"/>
    <x v="77"/>
    <x v="7"/>
    <x v="34"/>
    <x v="0"/>
    <x v="7"/>
    <x v="34"/>
    <x v="106"/>
    <x v="0"/>
    <x v="21"/>
    <x v="17"/>
    <x v="6"/>
    <x v="34"/>
  </r>
  <r>
    <x v="1"/>
    <x v="232"/>
    <x v="21"/>
    <x v="6"/>
    <x v="107"/>
    <x v="3"/>
    <x v="39"/>
    <x v="53"/>
    <x v="4"/>
    <x v="0"/>
    <x v="0"/>
    <x v="0"/>
    <x v="0"/>
    <x v="1"/>
    <x v="107"/>
    <x v="21"/>
    <x v="1"/>
    <x v="107"/>
    <x v="232"/>
    <x v="21"/>
    <x v="21"/>
    <x v="5"/>
    <x v="54"/>
    <x v="107"/>
  </r>
  <r>
    <x v="1"/>
    <x v="149"/>
    <x v="21"/>
    <x v="6"/>
    <x v="147"/>
    <x v="3"/>
    <x v="30"/>
    <x v="35"/>
    <x v="4"/>
    <x v="0"/>
    <x v="0"/>
    <x v="0"/>
    <x v="0"/>
    <x v="1"/>
    <x v="147"/>
    <x v="18"/>
    <x v="1"/>
    <x v="147"/>
    <x v="149"/>
    <x v="18"/>
    <x v="21"/>
    <x v="5"/>
    <x v="36"/>
    <x v="147"/>
  </r>
  <r>
    <x v="0"/>
    <x v="272"/>
    <x v="21"/>
    <x v="3"/>
    <x v="23"/>
    <x v="3"/>
    <x v="6"/>
    <x v="0"/>
    <x v="4"/>
    <x v="0"/>
    <x v="0"/>
    <x v="0"/>
    <x v="0"/>
    <x v="17"/>
    <x v="23"/>
    <x v="3"/>
    <x v="17"/>
    <x v="23"/>
    <x v="272"/>
    <x v="3"/>
    <x v="21"/>
    <x v="5"/>
    <x v="0"/>
    <x v="23"/>
  </r>
  <r>
    <x v="3"/>
    <x v="273"/>
    <x v="21"/>
    <x v="11"/>
    <x v="13"/>
    <x v="0"/>
    <x v="23"/>
    <x v="6"/>
    <x v="4"/>
    <x v="0"/>
    <x v="0"/>
    <x v="0"/>
    <x v="0"/>
    <x v="7"/>
    <x v="13"/>
    <x v="0"/>
    <x v="7"/>
    <x v="13"/>
    <x v="273"/>
    <x v="0"/>
    <x v="21"/>
    <x v="17"/>
    <x v="6"/>
    <x v="13"/>
  </r>
  <r>
    <x v="1"/>
    <x v="0"/>
    <x v="21"/>
    <x v="4"/>
    <x v="13"/>
    <x v="0"/>
    <x v="1"/>
    <x v="50"/>
    <x v="4"/>
    <x v="0"/>
    <x v="0"/>
    <x v="0"/>
    <x v="0"/>
    <x v="11"/>
    <x v="13"/>
    <x v="0"/>
    <x v="11"/>
    <x v="13"/>
    <x v="0"/>
    <x v="0"/>
    <x v="21"/>
    <x v="1"/>
    <x v="51"/>
    <x v="13"/>
  </r>
  <r>
    <x v="1"/>
    <x v="274"/>
    <x v="21"/>
    <x v="4"/>
    <x v="14"/>
    <x v="3"/>
    <x v="24"/>
    <x v="31"/>
    <x v="4"/>
    <x v="0"/>
    <x v="0"/>
    <x v="0"/>
    <x v="0"/>
    <x v="1"/>
    <x v="14"/>
    <x v="15"/>
    <x v="1"/>
    <x v="14"/>
    <x v="274"/>
    <x v="15"/>
    <x v="21"/>
    <x v="5"/>
    <x v="32"/>
    <x v="14"/>
  </r>
  <r>
    <x v="1"/>
    <x v="261"/>
    <x v="21"/>
    <x v="4"/>
    <x v="14"/>
    <x v="3"/>
    <x v="24"/>
    <x v="0"/>
    <x v="4"/>
    <x v="0"/>
    <x v="0"/>
    <x v="0"/>
    <x v="0"/>
    <x v="1"/>
    <x v="14"/>
    <x v="15"/>
    <x v="1"/>
    <x v="14"/>
    <x v="261"/>
    <x v="15"/>
    <x v="21"/>
    <x v="5"/>
    <x v="0"/>
    <x v="14"/>
  </r>
  <r>
    <x v="1"/>
    <x v="275"/>
    <x v="21"/>
    <x v="4"/>
    <x v="14"/>
    <x v="3"/>
    <x v="24"/>
    <x v="0"/>
    <x v="4"/>
    <x v="0"/>
    <x v="0"/>
    <x v="0"/>
    <x v="0"/>
    <x v="1"/>
    <x v="14"/>
    <x v="15"/>
    <x v="1"/>
    <x v="14"/>
    <x v="275"/>
    <x v="15"/>
    <x v="21"/>
    <x v="5"/>
    <x v="0"/>
    <x v="14"/>
  </r>
  <r>
    <x v="5"/>
    <x v="68"/>
    <x v="21"/>
    <x v="5"/>
    <x v="16"/>
    <x v="4"/>
    <x v="17"/>
    <x v="9"/>
    <x v="4"/>
    <x v="0"/>
    <x v="0"/>
    <x v="0"/>
    <x v="0"/>
    <x v="10"/>
    <x v="16"/>
    <x v="7"/>
    <x v="10"/>
    <x v="16"/>
    <x v="68"/>
    <x v="7"/>
    <x v="21"/>
    <x v="8"/>
    <x v="9"/>
    <x v="16"/>
  </r>
  <r>
    <x v="5"/>
    <x v="40"/>
    <x v="21"/>
    <x v="5"/>
    <x v="16"/>
    <x v="4"/>
    <x v="17"/>
    <x v="9"/>
    <x v="4"/>
    <x v="0"/>
    <x v="0"/>
    <x v="0"/>
    <x v="0"/>
    <x v="10"/>
    <x v="16"/>
    <x v="7"/>
    <x v="10"/>
    <x v="16"/>
    <x v="40"/>
    <x v="7"/>
    <x v="21"/>
    <x v="8"/>
    <x v="9"/>
    <x v="16"/>
  </r>
  <r>
    <x v="5"/>
    <x v="16"/>
    <x v="21"/>
    <x v="9"/>
    <x v="76"/>
    <x v="4"/>
    <x v="28"/>
    <x v="32"/>
    <x v="4"/>
    <x v="0"/>
    <x v="0"/>
    <x v="0"/>
    <x v="0"/>
    <x v="10"/>
    <x v="76"/>
    <x v="17"/>
    <x v="10"/>
    <x v="76"/>
    <x v="16"/>
    <x v="17"/>
    <x v="21"/>
    <x v="20"/>
    <x v="33"/>
    <x v="76"/>
  </r>
  <r>
    <x v="0"/>
    <x v="276"/>
    <x v="22"/>
    <x v="1"/>
    <x v="85"/>
    <x v="0"/>
    <x v="18"/>
    <x v="43"/>
    <x v="4"/>
    <x v="0"/>
    <x v="0"/>
    <x v="0"/>
    <x v="176"/>
    <x v="21"/>
    <x v="85"/>
    <x v="0"/>
    <x v="21"/>
    <x v="85"/>
    <x v="276"/>
    <x v="0"/>
    <x v="22"/>
    <x v="11"/>
    <x v="44"/>
    <x v="85"/>
  </r>
  <r>
    <x v="0"/>
    <x v="211"/>
    <x v="22"/>
    <x v="1"/>
    <x v="28"/>
    <x v="0"/>
    <x v="0"/>
    <x v="2"/>
    <x v="4"/>
    <x v="0"/>
    <x v="0"/>
    <x v="0"/>
    <x v="0"/>
    <x v="5"/>
    <x v="28"/>
    <x v="0"/>
    <x v="5"/>
    <x v="28"/>
    <x v="211"/>
    <x v="0"/>
    <x v="22"/>
    <x v="0"/>
    <x v="2"/>
    <x v="28"/>
  </r>
  <r>
    <x v="2"/>
    <x v="215"/>
    <x v="22"/>
    <x v="1"/>
    <x v="62"/>
    <x v="2"/>
    <x v="27"/>
    <x v="5"/>
    <x v="4"/>
    <x v="0"/>
    <x v="0"/>
    <x v="0"/>
    <x v="177"/>
    <x v="23"/>
    <x v="62"/>
    <x v="2"/>
    <x v="23"/>
    <x v="62"/>
    <x v="215"/>
    <x v="2"/>
    <x v="22"/>
    <x v="5"/>
    <x v="5"/>
    <x v="62"/>
  </r>
  <r>
    <x v="1"/>
    <x v="26"/>
    <x v="22"/>
    <x v="0"/>
    <x v="174"/>
    <x v="0"/>
    <x v="1"/>
    <x v="3"/>
    <x v="4"/>
    <x v="0"/>
    <x v="0"/>
    <x v="0"/>
    <x v="75"/>
    <x v="3"/>
    <x v="174"/>
    <x v="0"/>
    <x v="3"/>
    <x v="174"/>
    <x v="26"/>
    <x v="0"/>
    <x v="22"/>
    <x v="1"/>
    <x v="3"/>
    <x v="174"/>
  </r>
  <r>
    <x v="0"/>
    <x v="277"/>
    <x v="22"/>
    <x v="1"/>
    <x v="30"/>
    <x v="3"/>
    <x v="15"/>
    <x v="0"/>
    <x v="4"/>
    <x v="0"/>
    <x v="0"/>
    <x v="0"/>
    <x v="178"/>
    <x v="12"/>
    <x v="30"/>
    <x v="11"/>
    <x v="12"/>
    <x v="30"/>
    <x v="277"/>
    <x v="11"/>
    <x v="22"/>
    <x v="5"/>
    <x v="0"/>
    <x v="30"/>
  </r>
  <r>
    <x v="2"/>
    <x v="167"/>
    <x v="22"/>
    <x v="1"/>
    <x v="72"/>
    <x v="2"/>
    <x v="27"/>
    <x v="30"/>
    <x v="4"/>
    <x v="0"/>
    <x v="0"/>
    <x v="0"/>
    <x v="175"/>
    <x v="4"/>
    <x v="72"/>
    <x v="2"/>
    <x v="4"/>
    <x v="72"/>
    <x v="167"/>
    <x v="2"/>
    <x v="22"/>
    <x v="5"/>
    <x v="31"/>
    <x v="72"/>
  </r>
  <r>
    <x v="2"/>
    <x v="51"/>
    <x v="22"/>
    <x v="1"/>
    <x v="89"/>
    <x v="2"/>
    <x v="27"/>
    <x v="28"/>
    <x v="4"/>
    <x v="0"/>
    <x v="0"/>
    <x v="0"/>
    <x v="105"/>
    <x v="24"/>
    <x v="89"/>
    <x v="2"/>
    <x v="24"/>
    <x v="89"/>
    <x v="51"/>
    <x v="2"/>
    <x v="22"/>
    <x v="5"/>
    <x v="29"/>
    <x v="89"/>
  </r>
  <r>
    <x v="2"/>
    <x v="51"/>
    <x v="22"/>
    <x v="1"/>
    <x v="89"/>
    <x v="2"/>
    <x v="27"/>
    <x v="28"/>
    <x v="4"/>
    <x v="0"/>
    <x v="0"/>
    <x v="0"/>
    <x v="105"/>
    <x v="16"/>
    <x v="89"/>
    <x v="2"/>
    <x v="16"/>
    <x v="89"/>
    <x v="51"/>
    <x v="2"/>
    <x v="22"/>
    <x v="5"/>
    <x v="29"/>
    <x v="89"/>
  </r>
  <r>
    <x v="2"/>
    <x v="29"/>
    <x v="22"/>
    <x v="1"/>
    <x v="89"/>
    <x v="2"/>
    <x v="27"/>
    <x v="28"/>
    <x v="4"/>
    <x v="0"/>
    <x v="0"/>
    <x v="0"/>
    <x v="179"/>
    <x v="16"/>
    <x v="89"/>
    <x v="2"/>
    <x v="16"/>
    <x v="89"/>
    <x v="29"/>
    <x v="2"/>
    <x v="22"/>
    <x v="5"/>
    <x v="29"/>
    <x v="89"/>
  </r>
  <r>
    <x v="1"/>
    <x v="95"/>
    <x v="22"/>
    <x v="1"/>
    <x v="175"/>
    <x v="0"/>
    <x v="1"/>
    <x v="3"/>
    <x v="4"/>
    <x v="0"/>
    <x v="0"/>
    <x v="0"/>
    <x v="180"/>
    <x v="3"/>
    <x v="175"/>
    <x v="0"/>
    <x v="3"/>
    <x v="175"/>
    <x v="95"/>
    <x v="0"/>
    <x v="22"/>
    <x v="1"/>
    <x v="3"/>
    <x v="175"/>
  </r>
  <r>
    <x v="5"/>
    <x v="278"/>
    <x v="22"/>
    <x v="1"/>
    <x v="175"/>
    <x v="1"/>
    <x v="12"/>
    <x v="54"/>
    <x v="4"/>
    <x v="0"/>
    <x v="0"/>
    <x v="0"/>
    <x v="181"/>
    <x v="29"/>
    <x v="175"/>
    <x v="1"/>
    <x v="29"/>
    <x v="175"/>
    <x v="278"/>
    <x v="1"/>
    <x v="22"/>
    <x v="27"/>
    <x v="55"/>
    <x v="175"/>
  </r>
  <r>
    <x v="1"/>
    <x v="279"/>
    <x v="22"/>
    <x v="0"/>
    <x v="7"/>
    <x v="0"/>
    <x v="1"/>
    <x v="3"/>
    <x v="4"/>
    <x v="0"/>
    <x v="0"/>
    <x v="0"/>
    <x v="182"/>
    <x v="3"/>
    <x v="7"/>
    <x v="0"/>
    <x v="3"/>
    <x v="7"/>
    <x v="279"/>
    <x v="0"/>
    <x v="22"/>
    <x v="1"/>
    <x v="3"/>
    <x v="7"/>
  </r>
  <r>
    <x v="4"/>
    <x v="10"/>
    <x v="22"/>
    <x v="8"/>
    <x v="21"/>
    <x v="0"/>
    <x v="20"/>
    <x v="12"/>
    <x v="4"/>
    <x v="0"/>
    <x v="0"/>
    <x v="0"/>
    <x v="0"/>
    <x v="8"/>
    <x v="21"/>
    <x v="0"/>
    <x v="8"/>
    <x v="21"/>
    <x v="10"/>
    <x v="0"/>
    <x v="22"/>
    <x v="13"/>
    <x v="12"/>
    <x v="21"/>
  </r>
  <r>
    <x v="4"/>
    <x v="28"/>
    <x v="22"/>
    <x v="8"/>
    <x v="21"/>
    <x v="0"/>
    <x v="20"/>
    <x v="12"/>
    <x v="4"/>
    <x v="0"/>
    <x v="0"/>
    <x v="0"/>
    <x v="0"/>
    <x v="8"/>
    <x v="21"/>
    <x v="0"/>
    <x v="8"/>
    <x v="21"/>
    <x v="28"/>
    <x v="0"/>
    <x v="22"/>
    <x v="13"/>
    <x v="12"/>
    <x v="21"/>
  </r>
  <r>
    <x v="4"/>
    <x v="11"/>
    <x v="22"/>
    <x v="8"/>
    <x v="21"/>
    <x v="0"/>
    <x v="20"/>
    <x v="12"/>
    <x v="4"/>
    <x v="0"/>
    <x v="0"/>
    <x v="0"/>
    <x v="0"/>
    <x v="8"/>
    <x v="21"/>
    <x v="0"/>
    <x v="8"/>
    <x v="21"/>
    <x v="11"/>
    <x v="0"/>
    <x v="22"/>
    <x v="13"/>
    <x v="12"/>
    <x v="21"/>
  </r>
  <r>
    <x v="0"/>
    <x v="85"/>
    <x v="22"/>
    <x v="0"/>
    <x v="22"/>
    <x v="3"/>
    <x v="6"/>
    <x v="0"/>
    <x v="4"/>
    <x v="0"/>
    <x v="0"/>
    <x v="0"/>
    <x v="0"/>
    <x v="20"/>
    <x v="22"/>
    <x v="3"/>
    <x v="20"/>
    <x v="22"/>
    <x v="85"/>
    <x v="3"/>
    <x v="22"/>
    <x v="5"/>
    <x v="0"/>
    <x v="22"/>
  </r>
  <r>
    <x v="1"/>
    <x v="26"/>
    <x v="22"/>
    <x v="3"/>
    <x v="12"/>
    <x v="1"/>
    <x v="10"/>
    <x v="10"/>
    <x v="4"/>
    <x v="0"/>
    <x v="0"/>
    <x v="0"/>
    <x v="0"/>
    <x v="11"/>
    <x v="12"/>
    <x v="8"/>
    <x v="11"/>
    <x v="12"/>
    <x v="26"/>
    <x v="8"/>
    <x v="22"/>
    <x v="9"/>
    <x v="10"/>
    <x v="12"/>
  </r>
  <r>
    <x v="4"/>
    <x v="119"/>
    <x v="22"/>
    <x v="4"/>
    <x v="13"/>
    <x v="3"/>
    <x v="6"/>
    <x v="0"/>
    <x v="4"/>
    <x v="0"/>
    <x v="0"/>
    <x v="0"/>
    <x v="0"/>
    <x v="30"/>
    <x v="13"/>
    <x v="3"/>
    <x v="30"/>
    <x v="13"/>
    <x v="119"/>
    <x v="3"/>
    <x v="22"/>
    <x v="5"/>
    <x v="0"/>
    <x v="13"/>
  </r>
  <r>
    <x v="0"/>
    <x v="280"/>
    <x v="22"/>
    <x v="3"/>
    <x v="23"/>
    <x v="3"/>
    <x v="6"/>
    <x v="0"/>
    <x v="4"/>
    <x v="0"/>
    <x v="0"/>
    <x v="0"/>
    <x v="0"/>
    <x v="17"/>
    <x v="23"/>
    <x v="3"/>
    <x v="17"/>
    <x v="23"/>
    <x v="280"/>
    <x v="3"/>
    <x v="22"/>
    <x v="5"/>
    <x v="0"/>
    <x v="23"/>
  </r>
  <r>
    <x v="0"/>
    <x v="281"/>
    <x v="22"/>
    <x v="3"/>
    <x v="23"/>
    <x v="3"/>
    <x v="6"/>
    <x v="0"/>
    <x v="4"/>
    <x v="0"/>
    <x v="0"/>
    <x v="0"/>
    <x v="0"/>
    <x v="25"/>
    <x v="23"/>
    <x v="3"/>
    <x v="25"/>
    <x v="23"/>
    <x v="281"/>
    <x v="3"/>
    <x v="22"/>
    <x v="5"/>
    <x v="0"/>
    <x v="23"/>
  </r>
  <r>
    <x v="2"/>
    <x v="29"/>
    <x v="22"/>
    <x v="4"/>
    <x v="13"/>
    <x v="3"/>
    <x v="6"/>
    <x v="0"/>
    <x v="4"/>
    <x v="0"/>
    <x v="0"/>
    <x v="0"/>
    <x v="0"/>
    <x v="16"/>
    <x v="13"/>
    <x v="3"/>
    <x v="16"/>
    <x v="13"/>
    <x v="29"/>
    <x v="3"/>
    <x v="22"/>
    <x v="5"/>
    <x v="0"/>
    <x v="13"/>
  </r>
  <r>
    <x v="4"/>
    <x v="160"/>
    <x v="22"/>
    <x v="4"/>
    <x v="13"/>
    <x v="3"/>
    <x v="6"/>
    <x v="0"/>
    <x v="4"/>
    <x v="0"/>
    <x v="0"/>
    <x v="0"/>
    <x v="0"/>
    <x v="8"/>
    <x v="13"/>
    <x v="3"/>
    <x v="8"/>
    <x v="13"/>
    <x v="160"/>
    <x v="3"/>
    <x v="22"/>
    <x v="5"/>
    <x v="0"/>
    <x v="13"/>
  </r>
  <r>
    <x v="1"/>
    <x v="90"/>
    <x v="22"/>
    <x v="4"/>
    <x v="14"/>
    <x v="3"/>
    <x v="24"/>
    <x v="0"/>
    <x v="4"/>
    <x v="0"/>
    <x v="0"/>
    <x v="0"/>
    <x v="0"/>
    <x v="1"/>
    <x v="14"/>
    <x v="15"/>
    <x v="1"/>
    <x v="14"/>
    <x v="90"/>
    <x v="15"/>
    <x v="22"/>
    <x v="5"/>
    <x v="0"/>
    <x v="14"/>
  </r>
  <r>
    <x v="1"/>
    <x v="102"/>
    <x v="22"/>
    <x v="4"/>
    <x v="14"/>
    <x v="3"/>
    <x v="16"/>
    <x v="0"/>
    <x v="4"/>
    <x v="0"/>
    <x v="0"/>
    <x v="0"/>
    <x v="0"/>
    <x v="1"/>
    <x v="14"/>
    <x v="12"/>
    <x v="1"/>
    <x v="14"/>
    <x v="102"/>
    <x v="12"/>
    <x v="22"/>
    <x v="5"/>
    <x v="0"/>
    <x v="14"/>
  </r>
  <r>
    <x v="5"/>
    <x v="238"/>
    <x v="22"/>
    <x v="5"/>
    <x v="15"/>
    <x v="4"/>
    <x v="13"/>
    <x v="8"/>
    <x v="4"/>
    <x v="0"/>
    <x v="0"/>
    <x v="0"/>
    <x v="0"/>
    <x v="9"/>
    <x v="15"/>
    <x v="6"/>
    <x v="9"/>
    <x v="15"/>
    <x v="238"/>
    <x v="6"/>
    <x v="22"/>
    <x v="7"/>
    <x v="8"/>
    <x v="15"/>
  </r>
  <r>
    <x v="5"/>
    <x v="201"/>
    <x v="22"/>
    <x v="5"/>
    <x v="15"/>
    <x v="4"/>
    <x v="13"/>
    <x v="8"/>
    <x v="4"/>
    <x v="0"/>
    <x v="0"/>
    <x v="0"/>
    <x v="0"/>
    <x v="9"/>
    <x v="15"/>
    <x v="6"/>
    <x v="9"/>
    <x v="15"/>
    <x v="201"/>
    <x v="6"/>
    <x v="22"/>
    <x v="7"/>
    <x v="8"/>
    <x v="15"/>
  </r>
  <r>
    <x v="5"/>
    <x v="282"/>
    <x v="22"/>
    <x v="5"/>
    <x v="16"/>
    <x v="4"/>
    <x v="13"/>
    <x v="8"/>
    <x v="4"/>
    <x v="0"/>
    <x v="0"/>
    <x v="0"/>
    <x v="0"/>
    <x v="10"/>
    <x v="16"/>
    <x v="6"/>
    <x v="10"/>
    <x v="16"/>
    <x v="282"/>
    <x v="6"/>
    <x v="22"/>
    <x v="7"/>
    <x v="8"/>
    <x v="16"/>
  </r>
  <r>
    <x v="5"/>
    <x v="283"/>
    <x v="22"/>
    <x v="5"/>
    <x v="16"/>
    <x v="4"/>
    <x v="21"/>
    <x v="16"/>
    <x v="4"/>
    <x v="0"/>
    <x v="0"/>
    <x v="0"/>
    <x v="0"/>
    <x v="10"/>
    <x v="16"/>
    <x v="13"/>
    <x v="10"/>
    <x v="16"/>
    <x v="283"/>
    <x v="13"/>
    <x v="22"/>
    <x v="14"/>
    <x v="17"/>
    <x v="16"/>
  </r>
  <r>
    <x v="5"/>
    <x v="284"/>
    <x v="22"/>
    <x v="5"/>
    <x v="16"/>
    <x v="4"/>
    <x v="17"/>
    <x v="9"/>
    <x v="4"/>
    <x v="0"/>
    <x v="0"/>
    <x v="0"/>
    <x v="0"/>
    <x v="10"/>
    <x v="16"/>
    <x v="7"/>
    <x v="10"/>
    <x v="16"/>
    <x v="284"/>
    <x v="7"/>
    <x v="22"/>
    <x v="8"/>
    <x v="9"/>
    <x v="16"/>
  </r>
  <r>
    <x v="5"/>
    <x v="51"/>
    <x v="22"/>
    <x v="5"/>
    <x v="16"/>
    <x v="4"/>
    <x v="13"/>
    <x v="8"/>
    <x v="4"/>
    <x v="0"/>
    <x v="0"/>
    <x v="0"/>
    <x v="0"/>
    <x v="10"/>
    <x v="16"/>
    <x v="6"/>
    <x v="10"/>
    <x v="16"/>
    <x v="51"/>
    <x v="6"/>
    <x v="22"/>
    <x v="7"/>
    <x v="8"/>
    <x v="16"/>
  </r>
  <r>
    <x v="0"/>
    <x v="189"/>
    <x v="22"/>
    <x v="9"/>
    <x v="131"/>
    <x v="2"/>
    <x v="36"/>
    <x v="0"/>
    <x v="4"/>
    <x v="0"/>
    <x v="0"/>
    <x v="0"/>
    <x v="0"/>
    <x v="14"/>
    <x v="131"/>
    <x v="2"/>
    <x v="14"/>
    <x v="131"/>
    <x v="189"/>
    <x v="2"/>
    <x v="22"/>
    <x v="25"/>
    <x v="0"/>
    <x v="131"/>
  </r>
  <r>
    <x v="2"/>
    <x v="26"/>
    <x v="23"/>
    <x v="1"/>
    <x v="60"/>
    <x v="2"/>
    <x v="27"/>
    <x v="5"/>
    <x v="5"/>
    <x v="0"/>
    <x v="0"/>
    <x v="0"/>
    <x v="183"/>
    <x v="23"/>
    <x v="60"/>
    <x v="2"/>
    <x v="23"/>
    <x v="60"/>
    <x v="26"/>
    <x v="2"/>
    <x v="23"/>
    <x v="5"/>
    <x v="5"/>
    <x v="60"/>
  </r>
  <r>
    <x v="1"/>
    <x v="45"/>
    <x v="23"/>
    <x v="0"/>
    <x v="45"/>
    <x v="1"/>
    <x v="10"/>
    <x v="10"/>
    <x v="5"/>
    <x v="0"/>
    <x v="0"/>
    <x v="0"/>
    <x v="29"/>
    <x v="11"/>
    <x v="45"/>
    <x v="8"/>
    <x v="11"/>
    <x v="45"/>
    <x v="45"/>
    <x v="8"/>
    <x v="23"/>
    <x v="9"/>
    <x v="10"/>
    <x v="45"/>
  </r>
  <r>
    <x v="1"/>
    <x v="285"/>
    <x v="23"/>
    <x v="0"/>
    <x v="176"/>
    <x v="0"/>
    <x v="1"/>
    <x v="3"/>
    <x v="5"/>
    <x v="0"/>
    <x v="0"/>
    <x v="0"/>
    <x v="0"/>
    <x v="3"/>
    <x v="176"/>
    <x v="0"/>
    <x v="3"/>
    <x v="176"/>
    <x v="285"/>
    <x v="0"/>
    <x v="23"/>
    <x v="1"/>
    <x v="3"/>
    <x v="176"/>
  </r>
  <r>
    <x v="0"/>
    <x v="11"/>
    <x v="23"/>
    <x v="1"/>
    <x v="30"/>
    <x v="3"/>
    <x v="15"/>
    <x v="0"/>
    <x v="5"/>
    <x v="0"/>
    <x v="0"/>
    <x v="0"/>
    <x v="184"/>
    <x v="12"/>
    <x v="30"/>
    <x v="11"/>
    <x v="12"/>
    <x v="30"/>
    <x v="11"/>
    <x v="11"/>
    <x v="23"/>
    <x v="5"/>
    <x v="0"/>
    <x v="30"/>
  </r>
  <r>
    <x v="2"/>
    <x v="27"/>
    <x v="23"/>
    <x v="1"/>
    <x v="70"/>
    <x v="2"/>
    <x v="27"/>
    <x v="5"/>
    <x v="5"/>
    <x v="0"/>
    <x v="0"/>
    <x v="0"/>
    <x v="185"/>
    <x v="22"/>
    <x v="70"/>
    <x v="2"/>
    <x v="22"/>
    <x v="70"/>
    <x v="27"/>
    <x v="2"/>
    <x v="23"/>
    <x v="5"/>
    <x v="5"/>
    <x v="70"/>
  </r>
  <r>
    <x v="0"/>
    <x v="64"/>
    <x v="23"/>
    <x v="1"/>
    <x v="18"/>
    <x v="1"/>
    <x v="11"/>
    <x v="0"/>
    <x v="5"/>
    <x v="0"/>
    <x v="0"/>
    <x v="0"/>
    <x v="73"/>
    <x v="12"/>
    <x v="18"/>
    <x v="9"/>
    <x v="12"/>
    <x v="18"/>
    <x v="64"/>
    <x v="9"/>
    <x v="23"/>
    <x v="5"/>
    <x v="0"/>
    <x v="18"/>
  </r>
  <r>
    <x v="2"/>
    <x v="39"/>
    <x v="23"/>
    <x v="1"/>
    <x v="72"/>
    <x v="2"/>
    <x v="27"/>
    <x v="30"/>
    <x v="5"/>
    <x v="0"/>
    <x v="0"/>
    <x v="0"/>
    <x v="186"/>
    <x v="4"/>
    <x v="72"/>
    <x v="2"/>
    <x v="4"/>
    <x v="72"/>
    <x v="39"/>
    <x v="2"/>
    <x v="23"/>
    <x v="5"/>
    <x v="31"/>
    <x v="72"/>
  </r>
  <r>
    <x v="3"/>
    <x v="286"/>
    <x v="23"/>
    <x v="11"/>
    <x v="34"/>
    <x v="0"/>
    <x v="23"/>
    <x v="6"/>
    <x v="5"/>
    <x v="0"/>
    <x v="0"/>
    <x v="0"/>
    <x v="187"/>
    <x v="7"/>
    <x v="34"/>
    <x v="0"/>
    <x v="7"/>
    <x v="34"/>
    <x v="286"/>
    <x v="0"/>
    <x v="23"/>
    <x v="17"/>
    <x v="6"/>
    <x v="34"/>
  </r>
  <r>
    <x v="3"/>
    <x v="287"/>
    <x v="23"/>
    <x v="11"/>
    <x v="177"/>
    <x v="0"/>
    <x v="23"/>
    <x v="6"/>
    <x v="5"/>
    <x v="0"/>
    <x v="0"/>
    <x v="0"/>
    <x v="188"/>
    <x v="7"/>
    <x v="177"/>
    <x v="0"/>
    <x v="7"/>
    <x v="177"/>
    <x v="287"/>
    <x v="0"/>
    <x v="23"/>
    <x v="17"/>
    <x v="6"/>
    <x v="177"/>
  </r>
  <r>
    <x v="1"/>
    <x v="10"/>
    <x v="23"/>
    <x v="6"/>
    <x v="127"/>
    <x v="1"/>
    <x v="11"/>
    <x v="7"/>
    <x v="5"/>
    <x v="0"/>
    <x v="0"/>
    <x v="0"/>
    <x v="0"/>
    <x v="1"/>
    <x v="127"/>
    <x v="9"/>
    <x v="1"/>
    <x v="127"/>
    <x v="10"/>
    <x v="9"/>
    <x v="23"/>
    <x v="5"/>
    <x v="7"/>
    <x v="127"/>
  </r>
  <r>
    <x v="3"/>
    <x v="288"/>
    <x v="23"/>
    <x v="11"/>
    <x v="12"/>
    <x v="0"/>
    <x v="23"/>
    <x v="6"/>
    <x v="5"/>
    <x v="0"/>
    <x v="0"/>
    <x v="0"/>
    <x v="0"/>
    <x v="7"/>
    <x v="12"/>
    <x v="0"/>
    <x v="7"/>
    <x v="12"/>
    <x v="288"/>
    <x v="0"/>
    <x v="23"/>
    <x v="17"/>
    <x v="6"/>
    <x v="12"/>
  </r>
  <r>
    <x v="2"/>
    <x v="92"/>
    <x v="23"/>
    <x v="4"/>
    <x v="13"/>
    <x v="3"/>
    <x v="6"/>
    <x v="0"/>
    <x v="5"/>
    <x v="0"/>
    <x v="0"/>
    <x v="0"/>
    <x v="0"/>
    <x v="22"/>
    <x v="13"/>
    <x v="3"/>
    <x v="22"/>
    <x v="13"/>
    <x v="92"/>
    <x v="3"/>
    <x v="23"/>
    <x v="5"/>
    <x v="0"/>
    <x v="13"/>
  </r>
  <r>
    <x v="2"/>
    <x v="55"/>
    <x v="23"/>
    <x v="4"/>
    <x v="13"/>
    <x v="3"/>
    <x v="6"/>
    <x v="0"/>
    <x v="5"/>
    <x v="0"/>
    <x v="0"/>
    <x v="0"/>
    <x v="0"/>
    <x v="22"/>
    <x v="13"/>
    <x v="3"/>
    <x v="22"/>
    <x v="13"/>
    <x v="55"/>
    <x v="3"/>
    <x v="23"/>
    <x v="5"/>
    <x v="0"/>
    <x v="13"/>
  </r>
  <r>
    <x v="0"/>
    <x v="289"/>
    <x v="23"/>
    <x v="3"/>
    <x v="23"/>
    <x v="3"/>
    <x v="6"/>
    <x v="0"/>
    <x v="5"/>
    <x v="0"/>
    <x v="0"/>
    <x v="0"/>
    <x v="0"/>
    <x v="27"/>
    <x v="23"/>
    <x v="3"/>
    <x v="27"/>
    <x v="23"/>
    <x v="289"/>
    <x v="3"/>
    <x v="23"/>
    <x v="5"/>
    <x v="0"/>
    <x v="23"/>
  </r>
  <r>
    <x v="2"/>
    <x v="106"/>
    <x v="23"/>
    <x v="4"/>
    <x v="13"/>
    <x v="1"/>
    <x v="41"/>
    <x v="20"/>
    <x v="5"/>
    <x v="0"/>
    <x v="0"/>
    <x v="0"/>
    <x v="0"/>
    <x v="22"/>
    <x v="13"/>
    <x v="1"/>
    <x v="22"/>
    <x v="13"/>
    <x v="106"/>
    <x v="1"/>
    <x v="23"/>
    <x v="30"/>
    <x v="21"/>
    <x v="13"/>
  </r>
  <r>
    <x v="0"/>
    <x v="290"/>
    <x v="23"/>
    <x v="1"/>
    <x v="18"/>
    <x v="1"/>
    <x v="11"/>
    <x v="0"/>
    <x v="5"/>
    <x v="0"/>
    <x v="0"/>
    <x v="0"/>
    <x v="189"/>
    <x v="12"/>
    <x v="18"/>
    <x v="9"/>
    <x v="12"/>
    <x v="18"/>
    <x v="290"/>
    <x v="9"/>
    <x v="23"/>
    <x v="16"/>
    <x v="0"/>
    <x v="18"/>
  </r>
  <r>
    <x v="1"/>
    <x v="33"/>
    <x v="23"/>
    <x v="4"/>
    <x v="14"/>
    <x v="3"/>
    <x v="24"/>
    <x v="31"/>
    <x v="5"/>
    <x v="0"/>
    <x v="0"/>
    <x v="0"/>
    <x v="0"/>
    <x v="1"/>
    <x v="14"/>
    <x v="15"/>
    <x v="1"/>
    <x v="14"/>
    <x v="33"/>
    <x v="15"/>
    <x v="23"/>
    <x v="5"/>
    <x v="32"/>
    <x v="14"/>
  </r>
  <r>
    <x v="1"/>
    <x v="291"/>
    <x v="23"/>
    <x v="4"/>
    <x v="14"/>
    <x v="3"/>
    <x v="24"/>
    <x v="0"/>
    <x v="5"/>
    <x v="0"/>
    <x v="0"/>
    <x v="0"/>
    <x v="0"/>
    <x v="1"/>
    <x v="14"/>
    <x v="15"/>
    <x v="1"/>
    <x v="14"/>
    <x v="291"/>
    <x v="15"/>
    <x v="23"/>
    <x v="5"/>
    <x v="0"/>
    <x v="14"/>
  </r>
  <r>
    <x v="5"/>
    <x v="292"/>
    <x v="23"/>
    <x v="5"/>
    <x v="15"/>
    <x v="4"/>
    <x v="13"/>
    <x v="8"/>
    <x v="5"/>
    <x v="0"/>
    <x v="0"/>
    <x v="0"/>
    <x v="0"/>
    <x v="9"/>
    <x v="15"/>
    <x v="6"/>
    <x v="9"/>
    <x v="15"/>
    <x v="292"/>
    <x v="6"/>
    <x v="23"/>
    <x v="7"/>
    <x v="8"/>
    <x v="15"/>
  </r>
  <r>
    <x v="5"/>
    <x v="25"/>
    <x v="23"/>
    <x v="5"/>
    <x v="16"/>
    <x v="4"/>
    <x v="13"/>
    <x v="8"/>
    <x v="5"/>
    <x v="0"/>
    <x v="0"/>
    <x v="0"/>
    <x v="0"/>
    <x v="10"/>
    <x v="16"/>
    <x v="6"/>
    <x v="10"/>
    <x v="16"/>
    <x v="25"/>
    <x v="6"/>
    <x v="23"/>
    <x v="7"/>
    <x v="8"/>
    <x v="16"/>
  </r>
  <r>
    <x v="5"/>
    <x v="124"/>
    <x v="23"/>
    <x v="5"/>
    <x v="16"/>
    <x v="4"/>
    <x v="17"/>
    <x v="9"/>
    <x v="5"/>
    <x v="0"/>
    <x v="0"/>
    <x v="0"/>
    <x v="0"/>
    <x v="10"/>
    <x v="16"/>
    <x v="7"/>
    <x v="10"/>
    <x v="16"/>
    <x v="124"/>
    <x v="7"/>
    <x v="23"/>
    <x v="8"/>
    <x v="9"/>
    <x v="16"/>
  </r>
  <r>
    <x v="0"/>
    <x v="95"/>
    <x v="23"/>
    <x v="9"/>
    <x v="131"/>
    <x v="2"/>
    <x v="36"/>
    <x v="0"/>
    <x v="5"/>
    <x v="0"/>
    <x v="0"/>
    <x v="0"/>
    <x v="0"/>
    <x v="14"/>
    <x v="131"/>
    <x v="2"/>
    <x v="14"/>
    <x v="131"/>
    <x v="95"/>
    <x v="2"/>
    <x v="23"/>
    <x v="25"/>
    <x v="0"/>
    <x v="131"/>
  </r>
  <r>
    <x v="5"/>
    <x v="40"/>
    <x v="23"/>
    <x v="5"/>
    <x v="25"/>
    <x v="4"/>
    <x v="14"/>
    <x v="13"/>
    <x v="5"/>
    <x v="0"/>
    <x v="0"/>
    <x v="0"/>
    <x v="0"/>
    <x v="10"/>
    <x v="25"/>
    <x v="10"/>
    <x v="10"/>
    <x v="25"/>
    <x v="40"/>
    <x v="10"/>
    <x v="23"/>
    <x v="10"/>
    <x v="13"/>
    <x v="25"/>
  </r>
  <r>
    <x v="2"/>
    <x v="78"/>
    <x v="24"/>
    <x v="0"/>
    <x v="52"/>
    <x v="2"/>
    <x v="27"/>
    <x v="26"/>
    <x v="5"/>
    <x v="0"/>
    <x v="0"/>
    <x v="0"/>
    <x v="36"/>
    <x v="4"/>
    <x v="52"/>
    <x v="2"/>
    <x v="4"/>
    <x v="52"/>
    <x v="78"/>
    <x v="2"/>
    <x v="24"/>
    <x v="5"/>
    <x v="27"/>
    <x v="52"/>
  </r>
  <r>
    <x v="1"/>
    <x v="293"/>
    <x v="24"/>
    <x v="1"/>
    <x v="178"/>
    <x v="0"/>
    <x v="29"/>
    <x v="33"/>
    <x v="5"/>
    <x v="0"/>
    <x v="0"/>
    <x v="0"/>
    <x v="0"/>
    <x v="11"/>
    <x v="178"/>
    <x v="0"/>
    <x v="11"/>
    <x v="178"/>
    <x v="293"/>
    <x v="0"/>
    <x v="24"/>
    <x v="21"/>
    <x v="34"/>
    <x v="178"/>
  </r>
  <r>
    <x v="2"/>
    <x v="4"/>
    <x v="24"/>
    <x v="1"/>
    <x v="59"/>
    <x v="2"/>
    <x v="27"/>
    <x v="38"/>
    <x v="5"/>
    <x v="0"/>
    <x v="0"/>
    <x v="0"/>
    <x v="136"/>
    <x v="22"/>
    <x v="59"/>
    <x v="2"/>
    <x v="22"/>
    <x v="59"/>
    <x v="4"/>
    <x v="2"/>
    <x v="24"/>
    <x v="5"/>
    <x v="39"/>
    <x v="59"/>
  </r>
  <r>
    <x v="2"/>
    <x v="108"/>
    <x v="24"/>
    <x v="1"/>
    <x v="60"/>
    <x v="2"/>
    <x v="27"/>
    <x v="5"/>
    <x v="5"/>
    <x v="0"/>
    <x v="0"/>
    <x v="0"/>
    <x v="190"/>
    <x v="23"/>
    <x v="60"/>
    <x v="2"/>
    <x v="23"/>
    <x v="60"/>
    <x v="108"/>
    <x v="2"/>
    <x v="24"/>
    <x v="5"/>
    <x v="5"/>
    <x v="60"/>
  </r>
  <r>
    <x v="2"/>
    <x v="16"/>
    <x v="24"/>
    <x v="1"/>
    <x v="64"/>
    <x v="2"/>
    <x v="27"/>
    <x v="5"/>
    <x v="5"/>
    <x v="0"/>
    <x v="0"/>
    <x v="0"/>
    <x v="82"/>
    <x v="22"/>
    <x v="64"/>
    <x v="2"/>
    <x v="22"/>
    <x v="64"/>
    <x v="16"/>
    <x v="2"/>
    <x v="24"/>
    <x v="5"/>
    <x v="5"/>
    <x v="64"/>
  </r>
  <r>
    <x v="1"/>
    <x v="294"/>
    <x v="24"/>
    <x v="0"/>
    <x v="45"/>
    <x v="1"/>
    <x v="10"/>
    <x v="10"/>
    <x v="5"/>
    <x v="0"/>
    <x v="0"/>
    <x v="0"/>
    <x v="191"/>
    <x v="11"/>
    <x v="45"/>
    <x v="8"/>
    <x v="11"/>
    <x v="45"/>
    <x v="294"/>
    <x v="8"/>
    <x v="24"/>
    <x v="9"/>
    <x v="10"/>
    <x v="45"/>
  </r>
  <r>
    <x v="2"/>
    <x v="4"/>
    <x v="24"/>
    <x v="1"/>
    <x v="70"/>
    <x v="2"/>
    <x v="27"/>
    <x v="5"/>
    <x v="5"/>
    <x v="0"/>
    <x v="0"/>
    <x v="0"/>
    <x v="136"/>
    <x v="22"/>
    <x v="70"/>
    <x v="2"/>
    <x v="22"/>
    <x v="70"/>
    <x v="4"/>
    <x v="2"/>
    <x v="24"/>
    <x v="5"/>
    <x v="5"/>
    <x v="70"/>
  </r>
  <r>
    <x v="3"/>
    <x v="295"/>
    <x v="24"/>
    <x v="11"/>
    <x v="179"/>
    <x v="0"/>
    <x v="23"/>
    <x v="6"/>
    <x v="5"/>
    <x v="0"/>
    <x v="0"/>
    <x v="0"/>
    <x v="192"/>
    <x v="7"/>
    <x v="179"/>
    <x v="0"/>
    <x v="7"/>
    <x v="179"/>
    <x v="295"/>
    <x v="0"/>
    <x v="24"/>
    <x v="17"/>
    <x v="6"/>
    <x v="179"/>
  </r>
  <r>
    <x v="4"/>
    <x v="10"/>
    <x v="24"/>
    <x v="8"/>
    <x v="21"/>
    <x v="0"/>
    <x v="20"/>
    <x v="12"/>
    <x v="5"/>
    <x v="0"/>
    <x v="0"/>
    <x v="0"/>
    <x v="0"/>
    <x v="8"/>
    <x v="21"/>
    <x v="0"/>
    <x v="8"/>
    <x v="21"/>
    <x v="10"/>
    <x v="0"/>
    <x v="24"/>
    <x v="13"/>
    <x v="12"/>
    <x v="21"/>
  </r>
  <r>
    <x v="0"/>
    <x v="296"/>
    <x v="24"/>
    <x v="3"/>
    <x v="23"/>
    <x v="3"/>
    <x v="6"/>
    <x v="0"/>
    <x v="5"/>
    <x v="0"/>
    <x v="0"/>
    <x v="0"/>
    <x v="0"/>
    <x v="5"/>
    <x v="23"/>
    <x v="3"/>
    <x v="5"/>
    <x v="23"/>
    <x v="296"/>
    <x v="3"/>
    <x v="24"/>
    <x v="5"/>
    <x v="0"/>
    <x v="23"/>
  </r>
  <r>
    <x v="0"/>
    <x v="297"/>
    <x v="24"/>
    <x v="3"/>
    <x v="23"/>
    <x v="3"/>
    <x v="6"/>
    <x v="0"/>
    <x v="5"/>
    <x v="0"/>
    <x v="0"/>
    <x v="0"/>
    <x v="0"/>
    <x v="12"/>
    <x v="23"/>
    <x v="3"/>
    <x v="12"/>
    <x v="23"/>
    <x v="297"/>
    <x v="3"/>
    <x v="24"/>
    <x v="5"/>
    <x v="0"/>
    <x v="23"/>
  </r>
  <r>
    <x v="1"/>
    <x v="298"/>
    <x v="24"/>
    <x v="4"/>
    <x v="13"/>
    <x v="5"/>
    <x v="42"/>
    <x v="55"/>
    <x v="5"/>
    <x v="0"/>
    <x v="0"/>
    <x v="0"/>
    <x v="0"/>
    <x v="19"/>
    <x v="13"/>
    <x v="22"/>
    <x v="19"/>
    <x v="13"/>
    <x v="298"/>
    <x v="22"/>
    <x v="24"/>
    <x v="31"/>
    <x v="56"/>
    <x v="13"/>
  </r>
  <r>
    <x v="1"/>
    <x v="299"/>
    <x v="24"/>
    <x v="4"/>
    <x v="14"/>
    <x v="3"/>
    <x v="24"/>
    <x v="0"/>
    <x v="5"/>
    <x v="0"/>
    <x v="0"/>
    <x v="0"/>
    <x v="0"/>
    <x v="1"/>
    <x v="14"/>
    <x v="15"/>
    <x v="1"/>
    <x v="14"/>
    <x v="299"/>
    <x v="15"/>
    <x v="24"/>
    <x v="5"/>
    <x v="0"/>
    <x v="14"/>
  </r>
  <r>
    <x v="5"/>
    <x v="25"/>
    <x v="24"/>
    <x v="5"/>
    <x v="16"/>
    <x v="4"/>
    <x v="13"/>
    <x v="8"/>
    <x v="5"/>
    <x v="0"/>
    <x v="0"/>
    <x v="0"/>
    <x v="0"/>
    <x v="10"/>
    <x v="16"/>
    <x v="6"/>
    <x v="10"/>
    <x v="16"/>
    <x v="25"/>
    <x v="6"/>
    <x v="24"/>
    <x v="7"/>
    <x v="8"/>
    <x v="16"/>
  </r>
  <r>
    <x v="5"/>
    <x v="108"/>
    <x v="24"/>
    <x v="5"/>
    <x v="16"/>
    <x v="4"/>
    <x v="21"/>
    <x v="16"/>
    <x v="5"/>
    <x v="0"/>
    <x v="0"/>
    <x v="0"/>
    <x v="0"/>
    <x v="10"/>
    <x v="16"/>
    <x v="13"/>
    <x v="10"/>
    <x v="16"/>
    <x v="108"/>
    <x v="13"/>
    <x v="24"/>
    <x v="14"/>
    <x v="17"/>
    <x v="16"/>
  </r>
  <r>
    <x v="5"/>
    <x v="1"/>
    <x v="24"/>
    <x v="5"/>
    <x v="16"/>
    <x v="4"/>
    <x v="17"/>
    <x v="9"/>
    <x v="5"/>
    <x v="0"/>
    <x v="0"/>
    <x v="0"/>
    <x v="0"/>
    <x v="10"/>
    <x v="16"/>
    <x v="7"/>
    <x v="10"/>
    <x v="16"/>
    <x v="1"/>
    <x v="7"/>
    <x v="24"/>
    <x v="8"/>
    <x v="9"/>
    <x v="16"/>
  </r>
  <r>
    <x v="5"/>
    <x v="300"/>
    <x v="24"/>
    <x v="5"/>
    <x v="16"/>
    <x v="4"/>
    <x v="17"/>
    <x v="9"/>
    <x v="5"/>
    <x v="0"/>
    <x v="0"/>
    <x v="0"/>
    <x v="0"/>
    <x v="10"/>
    <x v="16"/>
    <x v="7"/>
    <x v="10"/>
    <x v="16"/>
    <x v="300"/>
    <x v="7"/>
    <x v="24"/>
    <x v="8"/>
    <x v="9"/>
    <x v="16"/>
  </r>
  <r>
    <x v="2"/>
    <x v="301"/>
    <x v="25"/>
    <x v="1"/>
    <x v="60"/>
    <x v="2"/>
    <x v="27"/>
    <x v="5"/>
    <x v="5"/>
    <x v="0"/>
    <x v="0"/>
    <x v="0"/>
    <x v="193"/>
    <x v="23"/>
    <x v="60"/>
    <x v="2"/>
    <x v="23"/>
    <x v="60"/>
    <x v="301"/>
    <x v="2"/>
    <x v="25"/>
    <x v="5"/>
    <x v="5"/>
    <x v="60"/>
  </r>
  <r>
    <x v="2"/>
    <x v="301"/>
    <x v="25"/>
    <x v="1"/>
    <x v="62"/>
    <x v="2"/>
    <x v="27"/>
    <x v="5"/>
    <x v="5"/>
    <x v="0"/>
    <x v="0"/>
    <x v="0"/>
    <x v="194"/>
    <x v="23"/>
    <x v="62"/>
    <x v="2"/>
    <x v="23"/>
    <x v="62"/>
    <x v="301"/>
    <x v="2"/>
    <x v="25"/>
    <x v="5"/>
    <x v="5"/>
    <x v="62"/>
  </r>
  <r>
    <x v="5"/>
    <x v="64"/>
    <x v="25"/>
    <x v="1"/>
    <x v="104"/>
    <x v="1"/>
    <x v="12"/>
    <x v="47"/>
    <x v="5"/>
    <x v="0"/>
    <x v="0"/>
    <x v="0"/>
    <x v="195"/>
    <x v="31"/>
    <x v="104"/>
    <x v="1"/>
    <x v="31"/>
    <x v="104"/>
    <x v="64"/>
    <x v="1"/>
    <x v="25"/>
    <x v="27"/>
    <x v="48"/>
    <x v="104"/>
  </r>
  <r>
    <x v="2"/>
    <x v="64"/>
    <x v="25"/>
    <x v="1"/>
    <x v="104"/>
    <x v="2"/>
    <x v="27"/>
    <x v="38"/>
    <x v="5"/>
    <x v="0"/>
    <x v="0"/>
    <x v="0"/>
    <x v="195"/>
    <x v="4"/>
    <x v="104"/>
    <x v="2"/>
    <x v="4"/>
    <x v="104"/>
    <x v="64"/>
    <x v="2"/>
    <x v="25"/>
    <x v="5"/>
    <x v="39"/>
    <x v="104"/>
  </r>
  <r>
    <x v="2"/>
    <x v="104"/>
    <x v="25"/>
    <x v="1"/>
    <x v="105"/>
    <x v="2"/>
    <x v="27"/>
    <x v="29"/>
    <x v="5"/>
    <x v="0"/>
    <x v="0"/>
    <x v="0"/>
    <x v="45"/>
    <x v="6"/>
    <x v="105"/>
    <x v="2"/>
    <x v="6"/>
    <x v="105"/>
    <x v="104"/>
    <x v="2"/>
    <x v="25"/>
    <x v="5"/>
    <x v="30"/>
    <x v="105"/>
  </r>
  <r>
    <x v="1"/>
    <x v="124"/>
    <x v="25"/>
    <x v="0"/>
    <x v="45"/>
    <x v="1"/>
    <x v="10"/>
    <x v="10"/>
    <x v="5"/>
    <x v="0"/>
    <x v="0"/>
    <x v="0"/>
    <x v="92"/>
    <x v="11"/>
    <x v="45"/>
    <x v="8"/>
    <x v="11"/>
    <x v="45"/>
    <x v="124"/>
    <x v="8"/>
    <x v="25"/>
    <x v="9"/>
    <x v="10"/>
    <x v="45"/>
  </r>
  <r>
    <x v="1"/>
    <x v="152"/>
    <x v="25"/>
    <x v="0"/>
    <x v="45"/>
    <x v="1"/>
    <x v="10"/>
    <x v="10"/>
    <x v="5"/>
    <x v="0"/>
    <x v="0"/>
    <x v="0"/>
    <x v="196"/>
    <x v="11"/>
    <x v="45"/>
    <x v="8"/>
    <x v="11"/>
    <x v="45"/>
    <x v="152"/>
    <x v="8"/>
    <x v="25"/>
    <x v="9"/>
    <x v="10"/>
    <x v="45"/>
  </r>
  <r>
    <x v="2"/>
    <x v="87"/>
    <x v="25"/>
    <x v="1"/>
    <x v="72"/>
    <x v="2"/>
    <x v="27"/>
    <x v="30"/>
    <x v="5"/>
    <x v="0"/>
    <x v="0"/>
    <x v="0"/>
    <x v="197"/>
    <x v="4"/>
    <x v="72"/>
    <x v="2"/>
    <x v="4"/>
    <x v="72"/>
    <x v="87"/>
    <x v="2"/>
    <x v="25"/>
    <x v="5"/>
    <x v="31"/>
    <x v="72"/>
  </r>
  <r>
    <x v="2"/>
    <x v="301"/>
    <x v="25"/>
    <x v="1"/>
    <x v="72"/>
    <x v="2"/>
    <x v="27"/>
    <x v="30"/>
    <x v="5"/>
    <x v="0"/>
    <x v="0"/>
    <x v="0"/>
    <x v="198"/>
    <x v="4"/>
    <x v="72"/>
    <x v="2"/>
    <x v="4"/>
    <x v="72"/>
    <x v="301"/>
    <x v="2"/>
    <x v="25"/>
    <x v="5"/>
    <x v="31"/>
    <x v="72"/>
  </r>
  <r>
    <x v="0"/>
    <x v="136"/>
    <x v="25"/>
    <x v="2"/>
    <x v="39"/>
    <x v="2"/>
    <x v="4"/>
    <x v="0"/>
    <x v="5"/>
    <x v="0"/>
    <x v="0"/>
    <x v="0"/>
    <x v="199"/>
    <x v="15"/>
    <x v="39"/>
    <x v="2"/>
    <x v="15"/>
    <x v="39"/>
    <x v="136"/>
    <x v="2"/>
    <x v="25"/>
    <x v="4"/>
    <x v="0"/>
    <x v="39"/>
  </r>
  <r>
    <x v="1"/>
    <x v="302"/>
    <x v="25"/>
    <x v="10"/>
    <x v="90"/>
    <x v="3"/>
    <x v="24"/>
    <x v="31"/>
    <x v="5"/>
    <x v="0"/>
    <x v="0"/>
    <x v="0"/>
    <x v="0"/>
    <x v="1"/>
    <x v="90"/>
    <x v="15"/>
    <x v="1"/>
    <x v="90"/>
    <x v="302"/>
    <x v="15"/>
    <x v="25"/>
    <x v="5"/>
    <x v="32"/>
    <x v="90"/>
  </r>
  <r>
    <x v="1"/>
    <x v="103"/>
    <x v="25"/>
    <x v="6"/>
    <x v="107"/>
    <x v="3"/>
    <x v="24"/>
    <x v="31"/>
    <x v="5"/>
    <x v="0"/>
    <x v="0"/>
    <x v="0"/>
    <x v="0"/>
    <x v="1"/>
    <x v="107"/>
    <x v="15"/>
    <x v="1"/>
    <x v="107"/>
    <x v="103"/>
    <x v="15"/>
    <x v="25"/>
    <x v="5"/>
    <x v="32"/>
    <x v="107"/>
  </r>
  <r>
    <x v="0"/>
    <x v="240"/>
    <x v="25"/>
    <x v="12"/>
    <x v="155"/>
    <x v="0"/>
    <x v="0"/>
    <x v="0"/>
    <x v="5"/>
    <x v="0"/>
    <x v="0"/>
    <x v="0"/>
    <x v="200"/>
    <x v="12"/>
    <x v="155"/>
    <x v="0"/>
    <x v="12"/>
    <x v="155"/>
    <x v="240"/>
    <x v="0"/>
    <x v="25"/>
    <x v="0"/>
    <x v="0"/>
    <x v="155"/>
  </r>
  <r>
    <x v="4"/>
    <x v="64"/>
    <x v="25"/>
    <x v="8"/>
    <x v="21"/>
    <x v="0"/>
    <x v="20"/>
    <x v="12"/>
    <x v="5"/>
    <x v="0"/>
    <x v="0"/>
    <x v="0"/>
    <x v="0"/>
    <x v="8"/>
    <x v="21"/>
    <x v="0"/>
    <x v="8"/>
    <x v="21"/>
    <x v="64"/>
    <x v="0"/>
    <x v="25"/>
    <x v="13"/>
    <x v="12"/>
    <x v="21"/>
  </r>
  <r>
    <x v="0"/>
    <x v="303"/>
    <x v="25"/>
    <x v="3"/>
    <x v="23"/>
    <x v="3"/>
    <x v="6"/>
    <x v="0"/>
    <x v="5"/>
    <x v="0"/>
    <x v="0"/>
    <x v="0"/>
    <x v="0"/>
    <x v="32"/>
    <x v="23"/>
    <x v="3"/>
    <x v="32"/>
    <x v="23"/>
    <x v="303"/>
    <x v="3"/>
    <x v="25"/>
    <x v="5"/>
    <x v="0"/>
    <x v="23"/>
  </r>
  <r>
    <x v="0"/>
    <x v="4"/>
    <x v="25"/>
    <x v="3"/>
    <x v="23"/>
    <x v="3"/>
    <x v="6"/>
    <x v="0"/>
    <x v="5"/>
    <x v="0"/>
    <x v="0"/>
    <x v="0"/>
    <x v="0"/>
    <x v="33"/>
    <x v="23"/>
    <x v="3"/>
    <x v="33"/>
    <x v="23"/>
    <x v="4"/>
    <x v="3"/>
    <x v="25"/>
    <x v="5"/>
    <x v="0"/>
    <x v="23"/>
  </r>
  <r>
    <x v="0"/>
    <x v="106"/>
    <x v="25"/>
    <x v="3"/>
    <x v="23"/>
    <x v="3"/>
    <x v="6"/>
    <x v="0"/>
    <x v="5"/>
    <x v="0"/>
    <x v="0"/>
    <x v="0"/>
    <x v="0"/>
    <x v="21"/>
    <x v="23"/>
    <x v="3"/>
    <x v="21"/>
    <x v="23"/>
    <x v="106"/>
    <x v="3"/>
    <x v="25"/>
    <x v="5"/>
    <x v="0"/>
    <x v="23"/>
  </r>
  <r>
    <x v="1"/>
    <x v="78"/>
    <x v="25"/>
    <x v="4"/>
    <x v="13"/>
    <x v="6"/>
    <x v="43"/>
    <x v="0"/>
    <x v="5"/>
    <x v="0"/>
    <x v="0"/>
    <x v="0"/>
    <x v="0"/>
    <x v="19"/>
    <x v="13"/>
    <x v="23"/>
    <x v="19"/>
    <x v="13"/>
    <x v="78"/>
    <x v="23"/>
    <x v="25"/>
    <x v="32"/>
    <x v="14"/>
    <x v="13"/>
  </r>
  <r>
    <x v="4"/>
    <x v="304"/>
    <x v="25"/>
    <x v="4"/>
    <x v="13"/>
    <x v="3"/>
    <x v="6"/>
    <x v="0"/>
    <x v="5"/>
    <x v="0"/>
    <x v="0"/>
    <x v="0"/>
    <x v="0"/>
    <x v="8"/>
    <x v="13"/>
    <x v="3"/>
    <x v="8"/>
    <x v="13"/>
    <x v="304"/>
    <x v="3"/>
    <x v="25"/>
    <x v="5"/>
    <x v="0"/>
    <x v="13"/>
  </r>
  <r>
    <x v="4"/>
    <x v="119"/>
    <x v="25"/>
    <x v="4"/>
    <x v="13"/>
    <x v="3"/>
    <x v="6"/>
    <x v="0"/>
    <x v="5"/>
    <x v="0"/>
    <x v="0"/>
    <x v="0"/>
    <x v="0"/>
    <x v="8"/>
    <x v="13"/>
    <x v="3"/>
    <x v="8"/>
    <x v="13"/>
    <x v="119"/>
    <x v="3"/>
    <x v="25"/>
    <x v="5"/>
    <x v="0"/>
    <x v="13"/>
  </r>
  <r>
    <x v="1"/>
    <x v="305"/>
    <x v="25"/>
    <x v="4"/>
    <x v="14"/>
    <x v="3"/>
    <x v="24"/>
    <x v="0"/>
    <x v="5"/>
    <x v="0"/>
    <x v="0"/>
    <x v="0"/>
    <x v="0"/>
    <x v="1"/>
    <x v="14"/>
    <x v="15"/>
    <x v="1"/>
    <x v="14"/>
    <x v="305"/>
    <x v="15"/>
    <x v="25"/>
    <x v="5"/>
    <x v="0"/>
    <x v="14"/>
  </r>
  <r>
    <x v="1"/>
    <x v="306"/>
    <x v="25"/>
    <x v="4"/>
    <x v="14"/>
    <x v="3"/>
    <x v="24"/>
    <x v="0"/>
    <x v="5"/>
    <x v="0"/>
    <x v="0"/>
    <x v="0"/>
    <x v="0"/>
    <x v="1"/>
    <x v="14"/>
    <x v="15"/>
    <x v="1"/>
    <x v="14"/>
    <x v="306"/>
    <x v="15"/>
    <x v="25"/>
    <x v="5"/>
    <x v="0"/>
    <x v="14"/>
  </r>
  <r>
    <x v="1"/>
    <x v="307"/>
    <x v="25"/>
    <x v="4"/>
    <x v="24"/>
    <x v="1"/>
    <x v="11"/>
    <x v="56"/>
    <x v="5"/>
    <x v="0"/>
    <x v="0"/>
    <x v="0"/>
    <x v="0"/>
    <x v="3"/>
    <x v="24"/>
    <x v="9"/>
    <x v="3"/>
    <x v="24"/>
    <x v="307"/>
    <x v="9"/>
    <x v="25"/>
    <x v="5"/>
    <x v="57"/>
    <x v="24"/>
  </r>
  <r>
    <x v="5"/>
    <x v="108"/>
    <x v="25"/>
    <x v="5"/>
    <x v="15"/>
    <x v="4"/>
    <x v="13"/>
    <x v="8"/>
    <x v="5"/>
    <x v="0"/>
    <x v="0"/>
    <x v="0"/>
    <x v="0"/>
    <x v="9"/>
    <x v="15"/>
    <x v="6"/>
    <x v="9"/>
    <x v="15"/>
    <x v="108"/>
    <x v="6"/>
    <x v="25"/>
    <x v="7"/>
    <x v="8"/>
    <x v="15"/>
  </r>
  <r>
    <x v="2"/>
    <x v="136"/>
    <x v="25"/>
    <x v="4"/>
    <x v="180"/>
    <x v="0"/>
    <x v="3"/>
    <x v="50"/>
    <x v="5"/>
    <x v="0"/>
    <x v="0"/>
    <x v="0"/>
    <x v="0"/>
    <x v="16"/>
    <x v="180"/>
    <x v="0"/>
    <x v="16"/>
    <x v="180"/>
    <x v="136"/>
    <x v="0"/>
    <x v="25"/>
    <x v="3"/>
    <x v="51"/>
    <x v="180"/>
  </r>
  <r>
    <x v="0"/>
    <x v="308"/>
    <x v="25"/>
    <x v="0"/>
    <x v="101"/>
    <x v="3"/>
    <x v="15"/>
    <x v="57"/>
    <x v="5"/>
    <x v="0"/>
    <x v="0"/>
    <x v="0"/>
    <x v="0"/>
    <x v="20"/>
    <x v="101"/>
    <x v="11"/>
    <x v="20"/>
    <x v="101"/>
    <x v="308"/>
    <x v="11"/>
    <x v="25"/>
    <x v="5"/>
    <x v="58"/>
    <x v="101"/>
  </r>
  <r>
    <x v="5"/>
    <x v="309"/>
    <x v="25"/>
    <x v="5"/>
    <x v="16"/>
    <x v="4"/>
    <x v="13"/>
    <x v="0"/>
    <x v="5"/>
    <x v="0"/>
    <x v="0"/>
    <x v="0"/>
    <x v="0"/>
    <x v="10"/>
    <x v="16"/>
    <x v="6"/>
    <x v="10"/>
    <x v="16"/>
    <x v="309"/>
    <x v="6"/>
    <x v="25"/>
    <x v="5"/>
    <x v="0"/>
    <x v="16"/>
  </r>
  <r>
    <x v="5"/>
    <x v="16"/>
    <x v="25"/>
    <x v="9"/>
    <x v="181"/>
    <x v="0"/>
    <x v="5"/>
    <x v="0"/>
    <x v="5"/>
    <x v="0"/>
    <x v="0"/>
    <x v="0"/>
    <x v="0"/>
    <x v="18"/>
    <x v="181"/>
    <x v="0"/>
    <x v="18"/>
    <x v="181"/>
    <x v="16"/>
    <x v="0"/>
    <x v="25"/>
    <x v="5"/>
    <x v="0"/>
    <x v="181"/>
  </r>
  <r>
    <x v="1"/>
    <x v="310"/>
    <x v="26"/>
    <x v="0"/>
    <x v="182"/>
    <x v="0"/>
    <x v="5"/>
    <x v="0"/>
    <x v="5"/>
    <x v="0"/>
    <x v="0"/>
    <x v="0"/>
    <x v="201"/>
    <x v="11"/>
    <x v="182"/>
    <x v="0"/>
    <x v="11"/>
    <x v="182"/>
    <x v="310"/>
    <x v="0"/>
    <x v="26"/>
    <x v="5"/>
    <x v="0"/>
    <x v="182"/>
  </r>
  <r>
    <x v="0"/>
    <x v="311"/>
    <x v="26"/>
    <x v="0"/>
    <x v="157"/>
    <x v="2"/>
    <x v="38"/>
    <x v="0"/>
    <x v="5"/>
    <x v="0"/>
    <x v="0"/>
    <x v="0"/>
    <x v="202"/>
    <x v="21"/>
    <x v="157"/>
    <x v="2"/>
    <x v="21"/>
    <x v="157"/>
    <x v="311"/>
    <x v="2"/>
    <x v="26"/>
    <x v="28"/>
    <x v="0"/>
    <x v="157"/>
  </r>
  <r>
    <x v="2"/>
    <x v="0"/>
    <x v="26"/>
    <x v="1"/>
    <x v="59"/>
    <x v="2"/>
    <x v="27"/>
    <x v="0"/>
    <x v="5"/>
    <x v="0"/>
    <x v="0"/>
    <x v="0"/>
    <x v="203"/>
    <x v="22"/>
    <x v="59"/>
    <x v="2"/>
    <x v="22"/>
    <x v="59"/>
    <x v="0"/>
    <x v="2"/>
    <x v="26"/>
    <x v="5"/>
    <x v="0"/>
    <x v="59"/>
  </r>
  <r>
    <x v="1"/>
    <x v="178"/>
    <x v="26"/>
    <x v="0"/>
    <x v="45"/>
    <x v="1"/>
    <x v="10"/>
    <x v="0"/>
    <x v="5"/>
    <x v="0"/>
    <x v="0"/>
    <x v="0"/>
    <x v="204"/>
    <x v="11"/>
    <x v="45"/>
    <x v="8"/>
    <x v="11"/>
    <x v="45"/>
    <x v="178"/>
    <x v="8"/>
    <x v="26"/>
    <x v="5"/>
    <x v="0"/>
    <x v="45"/>
  </r>
  <r>
    <x v="2"/>
    <x v="155"/>
    <x v="26"/>
    <x v="1"/>
    <x v="68"/>
    <x v="2"/>
    <x v="27"/>
    <x v="0"/>
    <x v="5"/>
    <x v="0"/>
    <x v="0"/>
    <x v="0"/>
    <x v="205"/>
    <x v="22"/>
    <x v="68"/>
    <x v="2"/>
    <x v="22"/>
    <x v="68"/>
    <x v="155"/>
    <x v="2"/>
    <x v="26"/>
    <x v="5"/>
    <x v="0"/>
    <x v="68"/>
  </r>
  <r>
    <x v="2"/>
    <x v="134"/>
    <x v="26"/>
    <x v="1"/>
    <x v="70"/>
    <x v="2"/>
    <x v="27"/>
    <x v="0"/>
    <x v="5"/>
    <x v="0"/>
    <x v="0"/>
    <x v="0"/>
    <x v="206"/>
    <x v="22"/>
    <x v="70"/>
    <x v="2"/>
    <x v="22"/>
    <x v="70"/>
    <x v="134"/>
    <x v="2"/>
    <x v="26"/>
    <x v="5"/>
    <x v="0"/>
    <x v="70"/>
  </r>
  <r>
    <x v="3"/>
    <x v="263"/>
    <x v="26"/>
    <x v="0"/>
    <x v="183"/>
    <x v="0"/>
    <x v="5"/>
    <x v="0"/>
    <x v="5"/>
    <x v="0"/>
    <x v="0"/>
    <x v="0"/>
    <x v="207"/>
    <x v="7"/>
    <x v="183"/>
    <x v="0"/>
    <x v="7"/>
    <x v="183"/>
    <x v="263"/>
    <x v="0"/>
    <x v="26"/>
    <x v="5"/>
    <x v="0"/>
    <x v="183"/>
  </r>
  <r>
    <x v="3"/>
    <x v="312"/>
    <x v="26"/>
    <x v="11"/>
    <x v="125"/>
    <x v="0"/>
    <x v="23"/>
    <x v="6"/>
    <x v="5"/>
    <x v="0"/>
    <x v="0"/>
    <x v="0"/>
    <x v="208"/>
    <x v="7"/>
    <x v="125"/>
    <x v="0"/>
    <x v="7"/>
    <x v="125"/>
    <x v="312"/>
    <x v="0"/>
    <x v="26"/>
    <x v="17"/>
    <x v="6"/>
    <x v="125"/>
  </r>
  <r>
    <x v="3"/>
    <x v="313"/>
    <x v="26"/>
    <x v="11"/>
    <x v="81"/>
    <x v="0"/>
    <x v="23"/>
    <x v="6"/>
    <x v="5"/>
    <x v="0"/>
    <x v="0"/>
    <x v="0"/>
    <x v="209"/>
    <x v="7"/>
    <x v="81"/>
    <x v="0"/>
    <x v="7"/>
    <x v="81"/>
    <x v="313"/>
    <x v="0"/>
    <x v="26"/>
    <x v="17"/>
    <x v="6"/>
    <x v="81"/>
  </r>
  <r>
    <x v="3"/>
    <x v="251"/>
    <x v="26"/>
    <x v="11"/>
    <x v="97"/>
    <x v="0"/>
    <x v="23"/>
    <x v="6"/>
    <x v="5"/>
    <x v="0"/>
    <x v="0"/>
    <x v="0"/>
    <x v="184"/>
    <x v="7"/>
    <x v="97"/>
    <x v="0"/>
    <x v="7"/>
    <x v="97"/>
    <x v="251"/>
    <x v="0"/>
    <x v="26"/>
    <x v="17"/>
    <x v="6"/>
    <x v="97"/>
  </r>
  <r>
    <x v="1"/>
    <x v="314"/>
    <x v="26"/>
    <x v="10"/>
    <x v="90"/>
    <x v="3"/>
    <x v="22"/>
    <x v="19"/>
    <x v="5"/>
    <x v="0"/>
    <x v="0"/>
    <x v="0"/>
    <x v="0"/>
    <x v="1"/>
    <x v="90"/>
    <x v="14"/>
    <x v="1"/>
    <x v="90"/>
    <x v="314"/>
    <x v="14"/>
    <x v="26"/>
    <x v="5"/>
    <x v="20"/>
    <x v="90"/>
  </r>
  <r>
    <x v="0"/>
    <x v="305"/>
    <x v="26"/>
    <x v="1"/>
    <x v="184"/>
    <x v="0"/>
    <x v="18"/>
    <x v="43"/>
    <x v="5"/>
    <x v="0"/>
    <x v="0"/>
    <x v="0"/>
    <x v="0"/>
    <x v="15"/>
    <x v="184"/>
    <x v="0"/>
    <x v="15"/>
    <x v="184"/>
    <x v="305"/>
    <x v="0"/>
    <x v="26"/>
    <x v="11"/>
    <x v="44"/>
    <x v="184"/>
  </r>
  <r>
    <x v="3"/>
    <x v="315"/>
    <x v="26"/>
    <x v="12"/>
    <x v="185"/>
    <x v="0"/>
    <x v="23"/>
    <x v="6"/>
    <x v="5"/>
    <x v="0"/>
    <x v="0"/>
    <x v="0"/>
    <x v="210"/>
    <x v="7"/>
    <x v="185"/>
    <x v="0"/>
    <x v="7"/>
    <x v="185"/>
    <x v="315"/>
    <x v="0"/>
    <x v="26"/>
    <x v="17"/>
    <x v="6"/>
    <x v="185"/>
  </r>
  <r>
    <x v="0"/>
    <x v="316"/>
    <x v="26"/>
    <x v="12"/>
    <x v="151"/>
    <x v="0"/>
    <x v="0"/>
    <x v="0"/>
    <x v="5"/>
    <x v="0"/>
    <x v="0"/>
    <x v="0"/>
    <x v="211"/>
    <x v="17"/>
    <x v="151"/>
    <x v="0"/>
    <x v="17"/>
    <x v="151"/>
    <x v="316"/>
    <x v="0"/>
    <x v="26"/>
    <x v="0"/>
    <x v="14"/>
    <x v="151"/>
  </r>
  <r>
    <x v="0"/>
    <x v="317"/>
    <x v="26"/>
    <x v="12"/>
    <x v="186"/>
    <x v="0"/>
    <x v="0"/>
    <x v="0"/>
    <x v="5"/>
    <x v="0"/>
    <x v="0"/>
    <x v="0"/>
    <x v="212"/>
    <x v="17"/>
    <x v="186"/>
    <x v="0"/>
    <x v="17"/>
    <x v="186"/>
    <x v="317"/>
    <x v="0"/>
    <x v="26"/>
    <x v="0"/>
    <x v="14"/>
    <x v="186"/>
  </r>
  <r>
    <x v="0"/>
    <x v="308"/>
    <x v="26"/>
    <x v="12"/>
    <x v="152"/>
    <x v="0"/>
    <x v="0"/>
    <x v="0"/>
    <x v="5"/>
    <x v="0"/>
    <x v="0"/>
    <x v="0"/>
    <x v="213"/>
    <x v="27"/>
    <x v="152"/>
    <x v="0"/>
    <x v="27"/>
    <x v="152"/>
    <x v="308"/>
    <x v="0"/>
    <x v="26"/>
    <x v="0"/>
    <x v="14"/>
    <x v="152"/>
  </r>
  <r>
    <x v="3"/>
    <x v="318"/>
    <x v="26"/>
    <x v="11"/>
    <x v="153"/>
    <x v="0"/>
    <x v="23"/>
    <x v="6"/>
    <x v="5"/>
    <x v="0"/>
    <x v="0"/>
    <x v="0"/>
    <x v="0"/>
    <x v="7"/>
    <x v="153"/>
    <x v="0"/>
    <x v="7"/>
    <x v="153"/>
    <x v="318"/>
    <x v="0"/>
    <x v="26"/>
    <x v="17"/>
    <x v="6"/>
    <x v="153"/>
  </r>
  <r>
    <x v="3"/>
    <x v="135"/>
    <x v="26"/>
    <x v="11"/>
    <x v="187"/>
    <x v="0"/>
    <x v="23"/>
    <x v="6"/>
    <x v="5"/>
    <x v="0"/>
    <x v="0"/>
    <x v="0"/>
    <x v="214"/>
    <x v="7"/>
    <x v="187"/>
    <x v="0"/>
    <x v="7"/>
    <x v="187"/>
    <x v="135"/>
    <x v="0"/>
    <x v="26"/>
    <x v="17"/>
    <x v="6"/>
    <x v="187"/>
  </r>
  <r>
    <x v="2"/>
    <x v="62"/>
    <x v="26"/>
    <x v="4"/>
    <x v="13"/>
    <x v="3"/>
    <x v="6"/>
    <x v="0"/>
    <x v="5"/>
    <x v="0"/>
    <x v="0"/>
    <x v="0"/>
    <x v="0"/>
    <x v="16"/>
    <x v="13"/>
    <x v="3"/>
    <x v="16"/>
    <x v="13"/>
    <x v="62"/>
    <x v="3"/>
    <x v="26"/>
    <x v="5"/>
    <x v="0"/>
    <x v="13"/>
  </r>
  <r>
    <x v="1"/>
    <x v="75"/>
    <x v="26"/>
    <x v="4"/>
    <x v="14"/>
    <x v="3"/>
    <x v="39"/>
    <x v="53"/>
    <x v="5"/>
    <x v="0"/>
    <x v="0"/>
    <x v="0"/>
    <x v="0"/>
    <x v="1"/>
    <x v="14"/>
    <x v="21"/>
    <x v="1"/>
    <x v="14"/>
    <x v="75"/>
    <x v="21"/>
    <x v="26"/>
    <x v="5"/>
    <x v="54"/>
    <x v="14"/>
  </r>
  <r>
    <x v="1"/>
    <x v="270"/>
    <x v="26"/>
    <x v="4"/>
    <x v="14"/>
    <x v="3"/>
    <x v="24"/>
    <x v="0"/>
    <x v="5"/>
    <x v="0"/>
    <x v="0"/>
    <x v="0"/>
    <x v="0"/>
    <x v="1"/>
    <x v="14"/>
    <x v="15"/>
    <x v="1"/>
    <x v="14"/>
    <x v="270"/>
    <x v="15"/>
    <x v="26"/>
    <x v="5"/>
    <x v="0"/>
    <x v="14"/>
  </r>
  <r>
    <x v="5"/>
    <x v="319"/>
    <x v="26"/>
    <x v="4"/>
    <x v="188"/>
    <x v="4"/>
    <x v="28"/>
    <x v="32"/>
    <x v="5"/>
    <x v="0"/>
    <x v="0"/>
    <x v="0"/>
    <x v="0"/>
    <x v="34"/>
    <x v="188"/>
    <x v="17"/>
    <x v="34"/>
    <x v="188"/>
    <x v="319"/>
    <x v="17"/>
    <x v="26"/>
    <x v="20"/>
    <x v="33"/>
    <x v="188"/>
  </r>
  <r>
    <x v="5"/>
    <x v="155"/>
    <x v="26"/>
    <x v="5"/>
    <x v="15"/>
    <x v="4"/>
    <x v="13"/>
    <x v="8"/>
    <x v="5"/>
    <x v="0"/>
    <x v="0"/>
    <x v="0"/>
    <x v="0"/>
    <x v="9"/>
    <x v="15"/>
    <x v="6"/>
    <x v="9"/>
    <x v="15"/>
    <x v="155"/>
    <x v="6"/>
    <x v="26"/>
    <x v="7"/>
    <x v="8"/>
    <x v="15"/>
  </r>
  <r>
    <x v="0"/>
    <x v="320"/>
    <x v="26"/>
    <x v="0"/>
    <x v="101"/>
    <x v="3"/>
    <x v="15"/>
    <x v="57"/>
    <x v="5"/>
    <x v="0"/>
    <x v="0"/>
    <x v="0"/>
    <x v="0"/>
    <x v="20"/>
    <x v="101"/>
    <x v="11"/>
    <x v="20"/>
    <x v="101"/>
    <x v="320"/>
    <x v="11"/>
    <x v="26"/>
    <x v="5"/>
    <x v="58"/>
    <x v="101"/>
  </r>
  <r>
    <x v="0"/>
    <x v="321"/>
    <x v="26"/>
    <x v="0"/>
    <x v="101"/>
    <x v="3"/>
    <x v="15"/>
    <x v="57"/>
    <x v="5"/>
    <x v="0"/>
    <x v="0"/>
    <x v="0"/>
    <x v="0"/>
    <x v="20"/>
    <x v="101"/>
    <x v="11"/>
    <x v="20"/>
    <x v="101"/>
    <x v="321"/>
    <x v="11"/>
    <x v="26"/>
    <x v="5"/>
    <x v="58"/>
    <x v="101"/>
  </r>
  <r>
    <x v="5"/>
    <x v="322"/>
    <x v="26"/>
    <x v="5"/>
    <x v="16"/>
    <x v="4"/>
    <x v="17"/>
    <x v="9"/>
    <x v="5"/>
    <x v="0"/>
    <x v="0"/>
    <x v="0"/>
    <x v="0"/>
    <x v="10"/>
    <x v="16"/>
    <x v="7"/>
    <x v="10"/>
    <x v="16"/>
    <x v="322"/>
    <x v="7"/>
    <x v="26"/>
    <x v="8"/>
    <x v="9"/>
    <x v="16"/>
  </r>
  <r>
    <x v="5"/>
    <x v="323"/>
    <x v="26"/>
    <x v="5"/>
    <x v="16"/>
    <x v="4"/>
    <x v="17"/>
    <x v="9"/>
    <x v="5"/>
    <x v="0"/>
    <x v="0"/>
    <x v="0"/>
    <x v="0"/>
    <x v="10"/>
    <x v="16"/>
    <x v="7"/>
    <x v="10"/>
    <x v="16"/>
    <x v="323"/>
    <x v="7"/>
    <x v="26"/>
    <x v="8"/>
    <x v="9"/>
    <x v="16"/>
  </r>
  <r>
    <x v="5"/>
    <x v="324"/>
    <x v="26"/>
    <x v="5"/>
    <x v="25"/>
    <x v="4"/>
    <x v="14"/>
    <x v="0"/>
    <x v="5"/>
    <x v="0"/>
    <x v="0"/>
    <x v="0"/>
    <x v="0"/>
    <x v="10"/>
    <x v="25"/>
    <x v="10"/>
    <x v="10"/>
    <x v="25"/>
    <x v="324"/>
    <x v="10"/>
    <x v="26"/>
    <x v="5"/>
    <x v="0"/>
    <x v="25"/>
  </r>
  <r>
    <x v="0"/>
    <x v="160"/>
    <x v="27"/>
    <x v="0"/>
    <x v="173"/>
    <x v="0"/>
    <x v="40"/>
    <x v="0"/>
    <x v="5"/>
    <x v="0"/>
    <x v="0"/>
    <x v="0"/>
    <x v="215"/>
    <x v="27"/>
    <x v="173"/>
    <x v="0"/>
    <x v="27"/>
    <x v="173"/>
    <x v="160"/>
    <x v="0"/>
    <x v="27"/>
    <x v="29"/>
    <x v="14"/>
    <x v="173"/>
  </r>
  <r>
    <x v="1"/>
    <x v="325"/>
    <x v="27"/>
    <x v="1"/>
    <x v="189"/>
    <x v="0"/>
    <x v="1"/>
    <x v="50"/>
    <x v="5"/>
    <x v="0"/>
    <x v="0"/>
    <x v="0"/>
    <x v="0"/>
    <x v="1"/>
    <x v="189"/>
    <x v="0"/>
    <x v="1"/>
    <x v="189"/>
    <x v="325"/>
    <x v="0"/>
    <x v="27"/>
    <x v="1"/>
    <x v="51"/>
    <x v="189"/>
  </r>
  <r>
    <x v="1"/>
    <x v="326"/>
    <x v="27"/>
    <x v="0"/>
    <x v="45"/>
    <x v="1"/>
    <x v="10"/>
    <x v="10"/>
    <x v="5"/>
    <x v="0"/>
    <x v="0"/>
    <x v="0"/>
    <x v="216"/>
    <x v="11"/>
    <x v="45"/>
    <x v="8"/>
    <x v="11"/>
    <x v="45"/>
    <x v="326"/>
    <x v="8"/>
    <x v="27"/>
    <x v="9"/>
    <x v="10"/>
    <x v="45"/>
  </r>
  <r>
    <x v="1"/>
    <x v="327"/>
    <x v="27"/>
    <x v="0"/>
    <x v="190"/>
    <x v="0"/>
    <x v="1"/>
    <x v="3"/>
    <x v="5"/>
    <x v="0"/>
    <x v="0"/>
    <x v="0"/>
    <x v="217"/>
    <x v="3"/>
    <x v="190"/>
    <x v="0"/>
    <x v="3"/>
    <x v="190"/>
    <x v="327"/>
    <x v="0"/>
    <x v="27"/>
    <x v="1"/>
    <x v="3"/>
    <x v="190"/>
  </r>
  <r>
    <x v="1"/>
    <x v="88"/>
    <x v="27"/>
    <x v="10"/>
    <x v="90"/>
    <x v="3"/>
    <x v="24"/>
    <x v="31"/>
    <x v="5"/>
    <x v="0"/>
    <x v="0"/>
    <x v="0"/>
    <x v="0"/>
    <x v="1"/>
    <x v="90"/>
    <x v="15"/>
    <x v="1"/>
    <x v="90"/>
    <x v="88"/>
    <x v="15"/>
    <x v="27"/>
    <x v="5"/>
    <x v="32"/>
    <x v="90"/>
  </r>
  <r>
    <x v="1"/>
    <x v="103"/>
    <x v="27"/>
    <x v="6"/>
    <x v="107"/>
    <x v="3"/>
    <x v="24"/>
    <x v="31"/>
    <x v="5"/>
    <x v="0"/>
    <x v="0"/>
    <x v="0"/>
    <x v="0"/>
    <x v="1"/>
    <x v="107"/>
    <x v="15"/>
    <x v="1"/>
    <x v="107"/>
    <x v="103"/>
    <x v="15"/>
    <x v="27"/>
    <x v="5"/>
    <x v="32"/>
    <x v="107"/>
  </r>
  <r>
    <x v="5"/>
    <x v="328"/>
    <x v="27"/>
    <x v="13"/>
    <x v="140"/>
    <x v="1"/>
    <x v="12"/>
    <x v="46"/>
    <x v="5"/>
    <x v="0"/>
    <x v="0"/>
    <x v="0"/>
    <x v="0"/>
    <x v="31"/>
    <x v="140"/>
    <x v="1"/>
    <x v="31"/>
    <x v="140"/>
    <x v="328"/>
    <x v="1"/>
    <x v="27"/>
    <x v="27"/>
    <x v="47"/>
    <x v="140"/>
  </r>
  <r>
    <x v="4"/>
    <x v="45"/>
    <x v="27"/>
    <x v="8"/>
    <x v="21"/>
    <x v="0"/>
    <x v="20"/>
    <x v="12"/>
    <x v="5"/>
    <x v="0"/>
    <x v="0"/>
    <x v="0"/>
    <x v="0"/>
    <x v="8"/>
    <x v="21"/>
    <x v="0"/>
    <x v="8"/>
    <x v="21"/>
    <x v="45"/>
    <x v="0"/>
    <x v="27"/>
    <x v="13"/>
    <x v="12"/>
    <x v="21"/>
  </r>
  <r>
    <x v="0"/>
    <x v="119"/>
    <x v="27"/>
    <x v="0"/>
    <x v="22"/>
    <x v="3"/>
    <x v="6"/>
    <x v="17"/>
    <x v="5"/>
    <x v="0"/>
    <x v="0"/>
    <x v="0"/>
    <x v="0"/>
    <x v="15"/>
    <x v="22"/>
    <x v="3"/>
    <x v="15"/>
    <x v="22"/>
    <x v="119"/>
    <x v="3"/>
    <x v="27"/>
    <x v="15"/>
    <x v="18"/>
    <x v="22"/>
  </r>
  <r>
    <x v="0"/>
    <x v="329"/>
    <x v="27"/>
    <x v="0"/>
    <x v="22"/>
    <x v="3"/>
    <x v="6"/>
    <x v="17"/>
    <x v="5"/>
    <x v="0"/>
    <x v="0"/>
    <x v="0"/>
    <x v="0"/>
    <x v="15"/>
    <x v="22"/>
    <x v="3"/>
    <x v="15"/>
    <x v="22"/>
    <x v="329"/>
    <x v="3"/>
    <x v="27"/>
    <x v="15"/>
    <x v="18"/>
    <x v="22"/>
  </r>
  <r>
    <x v="2"/>
    <x v="330"/>
    <x v="27"/>
    <x v="4"/>
    <x v="13"/>
    <x v="3"/>
    <x v="6"/>
    <x v="0"/>
    <x v="5"/>
    <x v="0"/>
    <x v="0"/>
    <x v="0"/>
    <x v="0"/>
    <x v="16"/>
    <x v="13"/>
    <x v="3"/>
    <x v="16"/>
    <x v="13"/>
    <x v="330"/>
    <x v="3"/>
    <x v="27"/>
    <x v="5"/>
    <x v="0"/>
    <x v="13"/>
  </r>
  <r>
    <x v="4"/>
    <x v="158"/>
    <x v="27"/>
    <x v="4"/>
    <x v="13"/>
    <x v="3"/>
    <x v="6"/>
    <x v="0"/>
    <x v="5"/>
    <x v="0"/>
    <x v="0"/>
    <x v="0"/>
    <x v="0"/>
    <x v="8"/>
    <x v="13"/>
    <x v="3"/>
    <x v="8"/>
    <x v="13"/>
    <x v="158"/>
    <x v="3"/>
    <x v="27"/>
    <x v="5"/>
    <x v="0"/>
    <x v="13"/>
  </r>
  <r>
    <x v="1"/>
    <x v="331"/>
    <x v="27"/>
    <x v="4"/>
    <x v="14"/>
    <x v="3"/>
    <x v="24"/>
    <x v="0"/>
    <x v="5"/>
    <x v="0"/>
    <x v="0"/>
    <x v="0"/>
    <x v="0"/>
    <x v="1"/>
    <x v="14"/>
    <x v="15"/>
    <x v="1"/>
    <x v="14"/>
    <x v="331"/>
    <x v="15"/>
    <x v="27"/>
    <x v="5"/>
    <x v="0"/>
    <x v="14"/>
  </r>
  <r>
    <x v="1"/>
    <x v="182"/>
    <x v="27"/>
    <x v="4"/>
    <x v="14"/>
    <x v="3"/>
    <x v="24"/>
    <x v="0"/>
    <x v="5"/>
    <x v="0"/>
    <x v="0"/>
    <x v="0"/>
    <x v="0"/>
    <x v="1"/>
    <x v="14"/>
    <x v="15"/>
    <x v="1"/>
    <x v="14"/>
    <x v="182"/>
    <x v="15"/>
    <x v="27"/>
    <x v="5"/>
    <x v="0"/>
    <x v="14"/>
  </r>
  <r>
    <x v="5"/>
    <x v="28"/>
    <x v="27"/>
    <x v="4"/>
    <x v="188"/>
    <x v="4"/>
    <x v="28"/>
    <x v="32"/>
    <x v="5"/>
    <x v="0"/>
    <x v="0"/>
    <x v="0"/>
    <x v="0"/>
    <x v="34"/>
    <x v="188"/>
    <x v="17"/>
    <x v="34"/>
    <x v="188"/>
    <x v="28"/>
    <x v="17"/>
    <x v="27"/>
    <x v="20"/>
    <x v="33"/>
    <x v="188"/>
  </r>
  <r>
    <x v="5"/>
    <x v="332"/>
    <x v="27"/>
    <x v="5"/>
    <x v="15"/>
    <x v="4"/>
    <x v="13"/>
    <x v="8"/>
    <x v="5"/>
    <x v="0"/>
    <x v="0"/>
    <x v="0"/>
    <x v="0"/>
    <x v="9"/>
    <x v="15"/>
    <x v="6"/>
    <x v="9"/>
    <x v="15"/>
    <x v="332"/>
    <x v="6"/>
    <x v="27"/>
    <x v="7"/>
    <x v="8"/>
    <x v="15"/>
  </r>
  <r>
    <x v="0"/>
    <x v="333"/>
    <x v="27"/>
    <x v="0"/>
    <x v="101"/>
    <x v="3"/>
    <x v="15"/>
    <x v="57"/>
    <x v="5"/>
    <x v="0"/>
    <x v="0"/>
    <x v="0"/>
    <x v="0"/>
    <x v="20"/>
    <x v="101"/>
    <x v="11"/>
    <x v="20"/>
    <x v="101"/>
    <x v="333"/>
    <x v="11"/>
    <x v="27"/>
    <x v="5"/>
    <x v="58"/>
    <x v="101"/>
  </r>
  <r>
    <x v="0"/>
    <x v="193"/>
    <x v="27"/>
    <x v="0"/>
    <x v="101"/>
    <x v="3"/>
    <x v="15"/>
    <x v="57"/>
    <x v="5"/>
    <x v="0"/>
    <x v="0"/>
    <x v="0"/>
    <x v="0"/>
    <x v="20"/>
    <x v="101"/>
    <x v="11"/>
    <x v="20"/>
    <x v="101"/>
    <x v="193"/>
    <x v="11"/>
    <x v="27"/>
    <x v="5"/>
    <x v="58"/>
    <x v="101"/>
  </r>
  <r>
    <x v="5"/>
    <x v="319"/>
    <x v="27"/>
    <x v="5"/>
    <x v="16"/>
    <x v="4"/>
    <x v="17"/>
    <x v="9"/>
    <x v="5"/>
    <x v="0"/>
    <x v="0"/>
    <x v="0"/>
    <x v="0"/>
    <x v="10"/>
    <x v="16"/>
    <x v="7"/>
    <x v="10"/>
    <x v="16"/>
    <x v="319"/>
    <x v="7"/>
    <x v="27"/>
    <x v="8"/>
    <x v="9"/>
    <x v="16"/>
  </r>
  <r>
    <x v="5"/>
    <x v="51"/>
    <x v="27"/>
    <x v="5"/>
    <x v="16"/>
    <x v="4"/>
    <x v="13"/>
    <x v="8"/>
    <x v="5"/>
    <x v="0"/>
    <x v="0"/>
    <x v="0"/>
    <x v="0"/>
    <x v="10"/>
    <x v="16"/>
    <x v="6"/>
    <x v="10"/>
    <x v="16"/>
    <x v="51"/>
    <x v="6"/>
    <x v="27"/>
    <x v="7"/>
    <x v="8"/>
    <x v="16"/>
  </r>
  <r>
    <x v="5"/>
    <x v="334"/>
    <x v="27"/>
    <x v="5"/>
    <x v="16"/>
    <x v="4"/>
    <x v="13"/>
    <x v="8"/>
    <x v="5"/>
    <x v="0"/>
    <x v="0"/>
    <x v="0"/>
    <x v="0"/>
    <x v="10"/>
    <x v="16"/>
    <x v="6"/>
    <x v="10"/>
    <x v="16"/>
    <x v="334"/>
    <x v="6"/>
    <x v="27"/>
    <x v="7"/>
    <x v="8"/>
    <x v="16"/>
  </r>
  <r>
    <x v="1"/>
    <x v="136"/>
    <x v="28"/>
    <x v="0"/>
    <x v="182"/>
    <x v="0"/>
    <x v="1"/>
    <x v="14"/>
    <x v="6"/>
    <x v="0"/>
    <x v="0"/>
    <x v="0"/>
    <x v="199"/>
    <x v="11"/>
    <x v="182"/>
    <x v="0"/>
    <x v="11"/>
    <x v="182"/>
    <x v="136"/>
    <x v="0"/>
    <x v="28"/>
    <x v="1"/>
    <x v="15"/>
    <x v="182"/>
  </r>
  <r>
    <x v="1"/>
    <x v="0"/>
    <x v="28"/>
    <x v="0"/>
    <x v="45"/>
    <x v="1"/>
    <x v="10"/>
    <x v="10"/>
    <x v="6"/>
    <x v="0"/>
    <x v="0"/>
    <x v="0"/>
    <x v="171"/>
    <x v="11"/>
    <x v="45"/>
    <x v="8"/>
    <x v="11"/>
    <x v="45"/>
    <x v="0"/>
    <x v="8"/>
    <x v="28"/>
    <x v="9"/>
    <x v="10"/>
    <x v="45"/>
  </r>
  <r>
    <x v="1"/>
    <x v="335"/>
    <x v="28"/>
    <x v="0"/>
    <x v="150"/>
    <x v="0"/>
    <x v="1"/>
    <x v="3"/>
    <x v="6"/>
    <x v="0"/>
    <x v="0"/>
    <x v="0"/>
    <x v="218"/>
    <x v="3"/>
    <x v="150"/>
    <x v="0"/>
    <x v="3"/>
    <x v="150"/>
    <x v="335"/>
    <x v="0"/>
    <x v="28"/>
    <x v="1"/>
    <x v="3"/>
    <x v="150"/>
  </r>
  <r>
    <x v="0"/>
    <x v="179"/>
    <x v="28"/>
    <x v="1"/>
    <x v="30"/>
    <x v="3"/>
    <x v="15"/>
    <x v="0"/>
    <x v="6"/>
    <x v="0"/>
    <x v="0"/>
    <x v="0"/>
    <x v="219"/>
    <x v="12"/>
    <x v="30"/>
    <x v="11"/>
    <x v="12"/>
    <x v="30"/>
    <x v="179"/>
    <x v="11"/>
    <x v="28"/>
    <x v="5"/>
    <x v="0"/>
    <x v="30"/>
  </r>
  <r>
    <x v="3"/>
    <x v="336"/>
    <x v="28"/>
    <x v="11"/>
    <x v="32"/>
    <x v="0"/>
    <x v="23"/>
    <x v="6"/>
    <x v="6"/>
    <x v="0"/>
    <x v="0"/>
    <x v="0"/>
    <x v="220"/>
    <x v="7"/>
    <x v="32"/>
    <x v="0"/>
    <x v="7"/>
    <x v="32"/>
    <x v="336"/>
    <x v="0"/>
    <x v="28"/>
    <x v="17"/>
    <x v="6"/>
    <x v="32"/>
  </r>
  <r>
    <x v="1"/>
    <x v="232"/>
    <x v="28"/>
    <x v="0"/>
    <x v="191"/>
    <x v="0"/>
    <x v="1"/>
    <x v="3"/>
    <x v="6"/>
    <x v="0"/>
    <x v="0"/>
    <x v="0"/>
    <x v="221"/>
    <x v="3"/>
    <x v="191"/>
    <x v="0"/>
    <x v="3"/>
    <x v="191"/>
    <x v="232"/>
    <x v="0"/>
    <x v="28"/>
    <x v="1"/>
    <x v="3"/>
    <x v="191"/>
  </r>
  <r>
    <x v="1"/>
    <x v="39"/>
    <x v="28"/>
    <x v="0"/>
    <x v="6"/>
    <x v="0"/>
    <x v="1"/>
    <x v="3"/>
    <x v="6"/>
    <x v="0"/>
    <x v="0"/>
    <x v="0"/>
    <x v="222"/>
    <x v="3"/>
    <x v="6"/>
    <x v="0"/>
    <x v="3"/>
    <x v="6"/>
    <x v="39"/>
    <x v="0"/>
    <x v="28"/>
    <x v="1"/>
    <x v="3"/>
    <x v="6"/>
  </r>
  <r>
    <x v="3"/>
    <x v="337"/>
    <x v="28"/>
    <x v="11"/>
    <x v="35"/>
    <x v="0"/>
    <x v="23"/>
    <x v="6"/>
    <x v="6"/>
    <x v="0"/>
    <x v="0"/>
    <x v="0"/>
    <x v="223"/>
    <x v="7"/>
    <x v="35"/>
    <x v="0"/>
    <x v="7"/>
    <x v="35"/>
    <x v="337"/>
    <x v="0"/>
    <x v="28"/>
    <x v="17"/>
    <x v="6"/>
    <x v="35"/>
  </r>
  <r>
    <x v="3"/>
    <x v="338"/>
    <x v="28"/>
    <x v="11"/>
    <x v="35"/>
    <x v="0"/>
    <x v="23"/>
    <x v="6"/>
    <x v="6"/>
    <x v="0"/>
    <x v="0"/>
    <x v="0"/>
    <x v="224"/>
    <x v="7"/>
    <x v="35"/>
    <x v="0"/>
    <x v="7"/>
    <x v="35"/>
    <x v="338"/>
    <x v="0"/>
    <x v="28"/>
    <x v="17"/>
    <x v="6"/>
    <x v="35"/>
  </r>
  <r>
    <x v="3"/>
    <x v="339"/>
    <x v="28"/>
    <x v="11"/>
    <x v="113"/>
    <x v="0"/>
    <x v="23"/>
    <x v="6"/>
    <x v="6"/>
    <x v="0"/>
    <x v="0"/>
    <x v="0"/>
    <x v="225"/>
    <x v="7"/>
    <x v="113"/>
    <x v="0"/>
    <x v="7"/>
    <x v="113"/>
    <x v="339"/>
    <x v="0"/>
    <x v="28"/>
    <x v="17"/>
    <x v="6"/>
    <x v="113"/>
  </r>
  <r>
    <x v="3"/>
    <x v="340"/>
    <x v="28"/>
    <x v="11"/>
    <x v="36"/>
    <x v="0"/>
    <x v="23"/>
    <x v="6"/>
    <x v="6"/>
    <x v="0"/>
    <x v="0"/>
    <x v="0"/>
    <x v="226"/>
    <x v="7"/>
    <x v="36"/>
    <x v="0"/>
    <x v="7"/>
    <x v="36"/>
    <x v="340"/>
    <x v="0"/>
    <x v="28"/>
    <x v="17"/>
    <x v="6"/>
    <x v="36"/>
  </r>
  <r>
    <x v="3"/>
    <x v="341"/>
    <x v="28"/>
    <x v="11"/>
    <x v="81"/>
    <x v="0"/>
    <x v="23"/>
    <x v="6"/>
    <x v="6"/>
    <x v="0"/>
    <x v="0"/>
    <x v="0"/>
    <x v="227"/>
    <x v="7"/>
    <x v="81"/>
    <x v="0"/>
    <x v="7"/>
    <x v="81"/>
    <x v="341"/>
    <x v="0"/>
    <x v="28"/>
    <x v="17"/>
    <x v="6"/>
    <x v="81"/>
  </r>
  <r>
    <x v="1"/>
    <x v="188"/>
    <x v="28"/>
    <x v="1"/>
    <x v="175"/>
    <x v="0"/>
    <x v="1"/>
    <x v="3"/>
    <x v="6"/>
    <x v="0"/>
    <x v="0"/>
    <x v="0"/>
    <x v="43"/>
    <x v="3"/>
    <x v="175"/>
    <x v="0"/>
    <x v="3"/>
    <x v="175"/>
    <x v="188"/>
    <x v="0"/>
    <x v="28"/>
    <x v="1"/>
    <x v="3"/>
    <x v="175"/>
  </r>
  <r>
    <x v="1"/>
    <x v="108"/>
    <x v="28"/>
    <x v="0"/>
    <x v="192"/>
    <x v="0"/>
    <x v="1"/>
    <x v="3"/>
    <x v="6"/>
    <x v="0"/>
    <x v="0"/>
    <x v="0"/>
    <x v="228"/>
    <x v="3"/>
    <x v="192"/>
    <x v="0"/>
    <x v="3"/>
    <x v="192"/>
    <x v="108"/>
    <x v="0"/>
    <x v="28"/>
    <x v="1"/>
    <x v="3"/>
    <x v="192"/>
  </r>
  <r>
    <x v="1"/>
    <x v="138"/>
    <x v="28"/>
    <x v="0"/>
    <x v="55"/>
    <x v="0"/>
    <x v="1"/>
    <x v="3"/>
    <x v="6"/>
    <x v="0"/>
    <x v="0"/>
    <x v="0"/>
    <x v="229"/>
    <x v="3"/>
    <x v="55"/>
    <x v="0"/>
    <x v="3"/>
    <x v="55"/>
    <x v="138"/>
    <x v="0"/>
    <x v="28"/>
    <x v="1"/>
    <x v="3"/>
    <x v="55"/>
  </r>
  <r>
    <x v="1"/>
    <x v="342"/>
    <x v="28"/>
    <x v="6"/>
    <x v="147"/>
    <x v="3"/>
    <x v="22"/>
    <x v="19"/>
    <x v="6"/>
    <x v="0"/>
    <x v="0"/>
    <x v="0"/>
    <x v="0"/>
    <x v="1"/>
    <x v="147"/>
    <x v="14"/>
    <x v="1"/>
    <x v="147"/>
    <x v="342"/>
    <x v="14"/>
    <x v="28"/>
    <x v="5"/>
    <x v="20"/>
    <x v="147"/>
  </r>
  <r>
    <x v="0"/>
    <x v="343"/>
    <x v="28"/>
    <x v="0"/>
    <x v="22"/>
    <x v="3"/>
    <x v="6"/>
    <x v="17"/>
    <x v="6"/>
    <x v="0"/>
    <x v="0"/>
    <x v="0"/>
    <x v="0"/>
    <x v="15"/>
    <x v="22"/>
    <x v="3"/>
    <x v="15"/>
    <x v="22"/>
    <x v="343"/>
    <x v="3"/>
    <x v="28"/>
    <x v="15"/>
    <x v="18"/>
    <x v="22"/>
  </r>
  <r>
    <x v="0"/>
    <x v="167"/>
    <x v="28"/>
    <x v="3"/>
    <x v="23"/>
    <x v="3"/>
    <x v="6"/>
    <x v="0"/>
    <x v="6"/>
    <x v="0"/>
    <x v="0"/>
    <x v="0"/>
    <x v="0"/>
    <x v="15"/>
    <x v="23"/>
    <x v="3"/>
    <x v="15"/>
    <x v="23"/>
    <x v="167"/>
    <x v="3"/>
    <x v="28"/>
    <x v="5"/>
    <x v="0"/>
    <x v="23"/>
  </r>
  <r>
    <x v="4"/>
    <x v="123"/>
    <x v="28"/>
    <x v="4"/>
    <x v="13"/>
    <x v="3"/>
    <x v="6"/>
    <x v="0"/>
    <x v="6"/>
    <x v="0"/>
    <x v="0"/>
    <x v="0"/>
    <x v="0"/>
    <x v="8"/>
    <x v="13"/>
    <x v="3"/>
    <x v="8"/>
    <x v="13"/>
    <x v="123"/>
    <x v="3"/>
    <x v="28"/>
    <x v="5"/>
    <x v="0"/>
    <x v="13"/>
  </r>
  <r>
    <x v="2"/>
    <x v="344"/>
    <x v="28"/>
    <x v="3"/>
    <x v="193"/>
    <x v="3"/>
    <x v="16"/>
    <x v="0"/>
    <x v="6"/>
    <x v="0"/>
    <x v="0"/>
    <x v="0"/>
    <x v="0"/>
    <x v="16"/>
    <x v="193"/>
    <x v="12"/>
    <x v="16"/>
    <x v="193"/>
    <x v="344"/>
    <x v="12"/>
    <x v="28"/>
    <x v="5"/>
    <x v="0"/>
    <x v="193"/>
  </r>
  <r>
    <x v="0"/>
    <x v="43"/>
    <x v="28"/>
    <x v="3"/>
    <x v="23"/>
    <x v="3"/>
    <x v="6"/>
    <x v="0"/>
    <x v="6"/>
    <x v="0"/>
    <x v="0"/>
    <x v="0"/>
    <x v="0"/>
    <x v="12"/>
    <x v="23"/>
    <x v="3"/>
    <x v="12"/>
    <x v="23"/>
    <x v="43"/>
    <x v="3"/>
    <x v="28"/>
    <x v="5"/>
    <x v="0"/>
    <x v="23"/>
  </r>
  <r>
    <x v="1"/>
    <x v="345"/>
    <x v="28"/>
    <x v="4"/>
    <x v="14"/>
    <x v="3"/>
    <x v="24"/>
    <x v="0"/>
    <x v="6"/>
    <x v="0"/>
    <x v="0"/>
    <x v="0"/>
    <x v="0"/>
    <x v="1"/>
    <x v="14"/>
    <x v="15"/>
    <x v="1"/>
    <x v="14"/>
    <x v="345"/>
    <x v="15"/>
    <x v="28"/>
    <x v="5"/>
    <x v="0"/>
    <x v="14"/>
  </r>
  <r>
    <x v="0"/>
    <x v="269"/>
    <x v="28"/>
    <x v="0"/>
    <x v="101"/>
    <x v="3"/>
    <x v="15"/>
    <x v="57"/>
    <x v="6"/>
    <x v="0"/>
    <x v="0"/>
    <x v="0"/>
    <x v="0"/>
    <x v="20"/>
    <x v="101"/>
    <x v="11"/>
    <x v="20"/>
    <x v="101"/>
    <x v="269"/>
    <x v="11"/>
    <x v="28"/>
    <x v="5"/>
    <x v="58"/>
    <x v="101"/>
  </r>
  <r>
    <x v="5"/>
    <x v="346"/>
    <x v="28"/>
    <x v="5"/>
    <x v="16"/>
    <x v="4"/>
    <x v="13"/>
    <x v="8"/>
    <x v="6"/>
    <x v="0"/>
    <x v="0"/>
    <x v="0"/>
    <x v="0"/>
    <x v="10"/>
    <x v="16"/>
    <x v="6"/>
    <x v="10"/>
    <x v="16"/>
    <x v="346"/>
    <x v="6"/>
    <x v="28"/>
    <x v="7"/>
    <x v="8"/>
    <x v="16"/>
  </r>
  <r>
    <x v="1"/>
    <x v="347"/>
    <x v="28"/>
    <x v="6"/>
    <x v="194"/>
    <x v="3"/>
    <x v="24"/>
    <x v="0"/>
    <x v="6"/>
    <x v="0"/>
    <x v="0"/>
    <x v="0"/>
    <x v="0"/>
    <x v="1"/>
    <x v="194"/>
    <x v="15"/>
    <x v="1"/>
    <x v="194"/>
    <x v="347"/>
    <x v="15"/>
    <x v="28"/>
    <x v="5"/>
    <x v="0"/>
    <x v="194"/>
  </r>
  <r>
    <x v="0"/>
    <x v="95"/>
    <x v="28"/>
    <x v="9"/>
    <x v="131"/>
    <x v="2"/>
    <x v="36"/>
    <x v="0"/>
    <x v="6"/>
    <x v="0"/>
    <x v="0"/>
    <x v="0"/>
    <x v="0"/>
    <x v="14"/>
    <x v="131"/>
    <x v="2"/>
    <x v="14"/>
    <x v="131"/>
    <x v="95"/>
    <x v="2"/>
    <x v="28"/>
    <x v="25"/>
    <x v="0"/>
    <x v="131"/>
  </r>
  <r>
    <x v="2"/>
    <x v="68"/>
    <x v="29"/>
    <x v="0"/>
    <x v="52"/>
    <x v="2"/>
    <x v="27"/>
    <x v="26"/>
    <x v="6"/>
    <x v="0"/>
    <x v="0"/>
    <x v="0"/>
    <x v="230"/>
    <x v="4"/>
    <x v="52"/>
    <x v="2"/>
    <x v="4"/>
    <x v="52"/>
    <x v="68"/>
    <x v="2"/>
    <x v="29"/>
    <x v="5"/>
    <x v="27"/>
    <x v="52"/>
  </r>
  <r>
    <x v="2"/>
    <x v="108"/>
    <x v="29"/>
    <x v="0"/>
    <x v="52"/>
    <x v="2"/>
    <x v="27"/>
    <x v="26"/>
    <x v="6"/>
    <x v="0"/>
    <x v="0"/>
    <x v="0"/>
    <x v="152"/>
    <x v="16"/>
    <x v="52"/>
    <x v="2"/>
    <x v="16"/>
    <x v="52"/>
    <x v="108"/>
    <x v="2"/>
    <x v="29"/>
    <x v="5"/>
    <x v="27"/>
    <x v="52"/>
  </r>
  <r>
    <x v="0"/>
    <x v="348"/>
    <x v="29"/>
    <x v="0"/>
    <x v="157"/>
    <x v="2"/>
    <x v="38"/>
    <x v="0"/>
    <x v="6"/>
    <x v="0"/>
    <x v="0"/>
    <x v="0"/>
    <x v="231"/>
    <x v="21"/>
    <x v="157"/>
    <x v="2"/>
    <x v="21"/>
    <x v="157"/>
    <x v="348"/>
    <x v="2"/>
    <x v="29"/>
    <x v="28"/>
    <x v="0"/>
    <x v="157"/>
  </r>
  <r>
    <x v="2"/>
    <x v="1"/>
    <x v="29"/>
    <x v="1"/>
    <x v="59"/>
    <x v="2"/>
    <x v="27"/>
    <x v="38"/>
    <x v="6"/>
    <x v="0"/>
    <x v="0"/>
    <x v="0"/>
    <x v="148"/>
    <x v="22"/>
    <x v="59"/>
    <x v="2"/>
    <x v="22"/>
    <x v="59"/>
    <x v="1"/>
    <x v="2"/>
    <x v="29"/>
    <x v="5"/>
    <x v="39"/>
    <x v="59"/>
  </r>
  <r>
    <x v="2"/>
    <x v="68"/>
    <x v="29"/>
    <x v="1"/>
    <x v="60"/>
    <x v="2"/>
    <x v="27"/>
    <x v="5"/>
    <x v="6"/>
    <x v="0"/>
    <x v="0"/>
    <x v="0"/>
    <x v="116"/>
    <x v="23"/>
    <x v="60"/>
    <x v="2"/>
    <x v="23"/>
    <x v="60"/>
    <x v="68"/>
    <x v="2"/>
    <x v="29"/>
    <x v="5"/>
    <x v="5"/>
    <x v="60"/>
  </r>
  <r>
    <x v="2"/>
    <x v="78"/>
    <x v="29"/>
    <x v="1"/>
    <x v="61"/>
    <x v="2"/>
    <x v="27"/>
    <x v="27"/>
    <x v="6"/>
    <x v="0"/>
    <x v="0"/>
    <x v="0"/>
    <x v="103"/>
    <x v="6"/>
    <x v="61"/>
    <x v="2"/>
    <x v="6"/>
    <x v="61"/>
    <x v="78"/>
    <x v="2"/>
    <x v="29"/>
    <x v="5"/>
    <x v="28"/>
    <x v="61"/>
  </r>
  <r>
    <x v="2"/>
    <x v="16"/>
    <x v="29"/>
    <x v="1"/>
    <x v="62"/>
    <x v="2"/>
    <x v="27"/>
    <x v="5"/>
    <x v="6"/>
    <x v="0"/>
    <x v="0"/>
    <x v="0"/>
    <x v="82"/>
    <x v="23"/>
    <x v="62"/>
    <x v="2"/>
    <x v="23"/>
    <x v="62"/>
    <x v="16"/>
    <x v="2"/>
    <x v="29"/>
    <x v="5"/>
    <x v="5"/>
    <x v="62"/>
  </r>
  <r>
    <x v="2"/>
    <x v="105"/>
    <x v="29"/>
    <x v="1"/>
    <x v="62"/>
    <x v="2"/>
    <x v="27"/>
    <x v="5"/>
    <x v="6"/>
    <x v="0"/>
    <x v="0"/>
    <x v="0"/>
    <x v="48"/>
    <x v="23"/>
    <x v="62"/>
    <x v="2"/>
    <x v="23"/>
    <x v="62"/>
    <x v="105"/>
    <x v="2"/>
    <x v="29"/>
    <x v="5"/>
    <x v="5"/>
    <x v="62"/>
  </r>
  <r>
    <x v="2"/>
    <x v="16"/>
    <x v="29"/>
    <x v="1"/>
    <x v="64"/>
    <x v="2"/>
    <x v="27"/>
    <x v="5"/>
    <x v="6"/>
    <x v="0"/>
    <x v="0"/>
    <x v="0"/>
    <x v="82"/>
    <x v="22"/>
    <x v="64"/>
    <x v="2"/>
    <x v="22"/>
    <x v="64"/>
    <x v="16"/>
    <x v="2"/>
    <x v="29"/>
    <x v="5"/>
    <x v="5"/>
    <x v="64"/>
  </r>
  <r>
    <x v="2"/>
    <x v="33"/>
    <x v="29"/>
    <x v="1"/>
    <x v="104"/>
    <x v="2"/>
    <x v="27"/>
    <x v="38"/>
    <x v="6"/>
    <x v="0"/>
    <x v="0"/>
    <x v="0"/>
    <x v="70"/>
    <x v="4"/>
    <x v="104"/>
    <x v="2"/>
    <x v="4"/>
    <x v="104"/>
    <x v="33"/>
    <x v="2"/>
    <x v="29"/>
    <x v="5"/>
    <x v="39"/>
    <x v="104"/>
  </r>
  <r>
    <x v="1"/>
    <x v="319"/>
    <x v="29"/>
    <x v="0"/>
    <x v="45"/>
    <x v="1"/>
    <x v="10"/>
    <x v="10"/>
    <x v="6"/>
    <x v="0"/>
    <x v="0"/>
    <x v="0"/>
    <x v="232"/>
    <x v="11"/>
    <x v="45"/>
    <x v="8"/>
    <x v="11"/>
    <x v="45"/>
    <x v="319"/>
    <x v="8"/>
    <x v="29"/>
    <x v="9"/>
    <x v="10"/>
    <x v="45"/>
  </r>
  <r>
    <x v="2"/>
    <x v="211"/>
    <x v="29"/>
    <x v="1"/>
    <x v="112"/>
    <x v="2"/>
    <x v="27"/>
    <x v="5"/>
    <x v="6"/>
    <x v="0"/>
    <x v="0"/>
    <x v="0"/>
    <x v="233"/>
    <x v="22"/>
    <x v="112"/>
    <x v="2"/>
    <x v="22"/>
    <x v="112"/>
    <x v="211"/>
    <x v="2"/>
    <x v="29"/>
    <x v="5"/>
    <x v="5"/>
    <x v="112"/>
  </r>
  <r>
    <x v="2"/>
    <x v="105"/>
    <x v="29"/>
    <x v="1"/>
    <x v="68"/>
    <x v="2"/>
    <x v="27"/>
    <x v="5"/>
    <x v="6"/>
    <x v="0"/>
    <x v="0"/>
    <x v="0"/>
    <x v="88"/>
    <x v="22"/>
    <x v="68"/>
    <x v="2"/>
    <x v="22"/>
    <x v="68"/>
    <x v="105"/>
    <x v="2"/>
    <x v="29"/>
    <x v="5"/>
    <x v="5"/>
    <x v="68"/>
  </r>
  <r>
    <x v="2"/>
    <x v="105"/>
    <x v="29"/>
    <x v="1"/>
    <x v="69"/>
    <x v="2"/>
    <x v="27"/>
    <x v="27"/>
    <x v="6"/>
    <x v="0"/>
    <x v="0"/>
    <x v="0"/>
    <x v="90"/>
    <x v="23"/>
    <x v="69"/>
    <x v="2"/>
    <x v="23"/>
    <x v="69"/>
    <x v="105"/>
    <x v="2"/>
    <x v="29"/>
    <x v="5"/>
    <x v="28"/>
    <x v="69"/>
  </r>
  <r>
    <x v="2"/>
    <x v="105"/>
    <x v="29"/>
    <x v="1"/>
    <x v="69"/>
    <x v="2"/>
    <x v="27"/>
    <x v="27"/>
    <x v="6"/>
    <x v="0"/>
    <x v="0"/>
    <x v="0"/>
    <x v="90"/>
    <x v="23"/>
    <x v="69"/>
    <x v="2"/>
    <x v="23"/>
    <x v="69"/>
    <x v="105"/>
    <x v="2"/>
    <x v="29"/>
    <x v="5"/>
    <x v="28"/>
    <x v="69"/>
  </r>
  <r>
    <x v="2"/>
    <x v="310"/>
    <x v="29"/>
    <x v="1"/>
    <x v="124"/>
    <x v="2"/>
    <x v="27"/>
    <x v="5"/>
    <x v="6"/>
    <x v="0"/>
    <x v="0"/>
    <x v="0"/>
    <x v="234"/>
    <x v="6"/>
    <x v="124"/>
    <x v="2"/>
    <x v="6"/>
    <x v="124"/>
    <x v="310"/>
    <x v="2"/>
    <x v="29"/>
    <x v="5"/>
    <x v="5"/>
    <x v="124"/>
  </r>
  <r>
    <x v="2"/>
    <x v="27"/>
    <x v="29"/>
    <x v="1"/>
    <x v="4"/>
    <x v="2"/>
    <x v="27"/>
    <x v="5"/>
    <x v="6"/>
    <x v="0"/>
    <x v="0"/>
    <x v="0"/>
    <x v="235"/>
    <x v="4"/>
    <x v="4"/>
    <x v="2"/>
    <x v="4"/>
    <x v="4"/>
    <x v="27"/>
    <x v="2"/>
    <x v="29"/>
    <x v="5"/>
    <x v="5"/>
    <x v="4"/>
  </r>
  <r>
    <x v="2"/>
    <x v="26"/>
    <x v="29"/>
    <x v="1"/>
    <x v="70"/>
    <x v="2"/>
    <x v="27"/>
    <x v="5"/>
    <x v="6"/>
    <x v="0"/>
    <x v="0"/>
    <x v="0"/>
    <x v="73"/>
    <x v="22"/>
    <x v="70"/>
    <x v="2"/>
    <x v="22"/>
    <x v="70"/>
    <x v="26"/>
    <x v="2"/>
    <x v="29"/>
    <x v="5"/>
    <x v="5"/>
    <x v="70"/>
  </r>
  <r>
    <x v="2"/>
    <x v="108"/>
    <x v="29"/>
    <x v="1"/>
    <x v="70"/>
    <x v="2"/>
    <x v="27"/>
    <x v="5"/>
    <x v="6"/>
    <x v="0"/>
    <x v="0"/>
    <x v="0"/>
    <x v="94"/>
    <x v="22"/>
    <x v="70"/>
    <x v="2"/>
    <x v="22"/>
    <x v="70"/>
    <x v="108"/>
    <x v="2"/>
    <x v="29"/>
    <x v="5"/>
    <x v="5"/>
    <x v="70"/>
  </r>
  <r>
    <x v="2"/>
    <x v="51"/>
    <x v="29"/>
    <x v="1"/>
    <x v="71"/>
    <x v="2"/>
    <x v="27"/>
    <x v="29"/>
    <x v="6"/>
    <x v="0"/>
    <x v="0"/>
    <x v="0"/>
    <x v="236"/>
    <x v="22"/>
    <x v="71"/>
    <x v="2"/>
    <x v="22"/>
    <x v="71"/>
    <x v="51"/>
    <x v="2"/>
    <x v="29"/>
    <x v="5"/>
    <x v="30"/>
    <x v="71"/>
  </r>
  <r>
    <x v="2"/>
    <x v="18"/>
    <x v="29"/>
    <x v="1"/>
    <x v="72"/>
    <x v="2"/>
    <x v="27"/>
    <x v="30"/>
    <x v="6"/>
    <x v="0"/>
    <x v="0"/>
    <x v="0"/>
    <x v="237"/>
    <x v="4"/>
    <x v="72"/>
    <x v="2"/>
    <x v="4"/>
    <x v="72"/>
    <x v="18"/>
    <x v="2"/>
    <x v="29"/>
    <x v="5"/>
    <x v="31"/>
    <x v="72"/>
  </r>
  <r>
    <x v="2"/>
    <x v="349"/>
    <x v="29"/>
    <x v="1"/>
    <x v="72"/>
    <x v="2"/>
    <x v="27"/>
    <x v="30"/>
    <x v="6"/>
    <x v="0"/>
    <x v="0"/>
    <x v="0"/>
    <x v="238"/>
    <x v="4"/>
    <x v="72"/>
    <x v="2"/>
    <x v="4"/>
    <x v="72"/>
    <x v="349"/>
    <x v="2"/>
    <x v="29"/>
    <x v="5"/>
    <x v="31"/>
    <x v="72"/>
  </r>
  <r>
    <x v="3"/>
    <x v="350"/>
    <x v="29"/>
    <x v="11"/>
    <x v="36"/>
    <x v="0"/>
    <x v="23"/>
    <x v="6"/>
    <x v="6"/>
    <x v="0"/>
    <x v="0"/>
    <x v="0"/>
    <x v="239"/>
    <x v="7"/>
    <x v="36"/>
    <x v="0"/>
    <x v="7"/>
    <x v="36"/>
    <x v="350"/>
    <x v="0"/>
    <x v="29"/>
    <x v="17"/>
    <x v="6"/>
    <x v="36"/>
  </r>
  <r>
    <x v="2"/>
    <x v="108"/>
    <x v="29"/>
    <x v="1"/>
    <x v="89"/>
    <x v="2"/>
    <x v="27"/>
    <x v="28"/>
    <x v="6"/>
    <x v="0"/>
    <x v="0"/>
    <x v="0"/>
    <x v="138"/>
    <x v="24"/>
    <x v="89"/>
    <x v="2"/>
    <x v="24"/>
    <x v="89"/>
    <x v="108"/>
    <x v="2"/>
    <x v="29"/>
    <x v="5"/>
    <x v="29"/>
    <x v="89"/>
  </r>
  <r>
    <x v="0"/>
    <x v="46"/>
    <x v="29"/>
    <x v="2"/>
    <x v="134"/>
    <x v="2"/>
    <x v="4"/>
    <x v="0"/>
    <x v="6"/>
    <x v="0"/>
    <x v="0"/>
    <x v="0"/>
    <x v="21"/>
    <x v="5"/>
    <x v="134"/>
    <x v="2"/>
    <x v="5"/>
    <x v="134"/>
    <x v="46"/>
    <x v="2"/>
    <x v="29"/>
    <x v="4"/>
    <x v="0"/>
    <x v="134"/>
  </r>
  <r>
    <x v="1"/>
    <x v="351"/>
    <x v="29"/>
    <x v="10"/>
    <x v="195"/>
    <x v="3"/>
    <x v="16"/>
    <x v="0"/>
    <x v="6"/>
    <x v="0"/>
    <x v="0"/>
    <x v="0"/>
    <x v="0"/>
    <x v="1"/>
    <x v="195"/>
    <x v="12"/>
    <x v="1"/>
    <x v="195"/>
    <x v="351"/>
    <x v="12"/>
    <x v="29"/>
    <x v="5"/>
    <x v="0"/>
    <x v="195"/>
  </r>
  <r>
    <x v="1"/>
    <x v="17"/>
    <x v="29"/>
    <x v="2"/>
    <x v="196"/>
    <x v="3"/>
    <x v="7"/>
    <x v="0"/>
    <x v="6"/>
    <x v="0"/>
    <x v="0"/>
    <x v="0"/>
    <x v="240"/>
    <x v="1"/>
    <x v="196"/>
    <x v="4"/>
    <x v="1"/>
    <x v="196"/>
    <x v="17"/>
    <x v="4"/>
    <x v="29"/>
    <x v="5"/>
    <x v="0"/>
    <x v="196"/>
  </r>
  <r>
    <x v="1"/>
    <x v="352"/>
    <x v="29"/>
    <x v="6"/>
    <x v="99"/>
    <x v="3"/>
    <x v="24"/>
    <x v="31"/>
    <x v="6"/>
    <x v="0"/>
    <x v="0"/>
    <x v="0"/>
    <x v="0"/>
    <x v="1"/>
    <x v="99"/>
    <x v="15"/>
    <x v="1"/>
    <x v="99"/>
    <x v="352"/>
    <x v="15"/>
    <x v="29"/>
    <x v="5"/>
    <x v="32"/>
    <x v="99"/>
  </r>
  <r>
    <x v="0"/>
    <x v="353"/>
    <x v="29"/>
    <x v="12"/>
    <x v="197"/>
    <x v="0"/>
    <x v="18"/>
    <x v="43"/>
    <x v="6"/>
    <x v="0"/>
    <x v="0"/>
    <x v="0"/>
    <x v="241"/>
    <x v="0"/>
    <x v="197"/>
    <x v="0"/>
    <x v="0"/>
    <x v="197"/>
    <x v="353"/>
    <x v="0"/>
    <x v="29"/>
    <x v="11"/>
    <x v="44"/>
    <x v="197"/>
  </r>
  <r>
    <x v="4"/>
    <x v="28"/>
    <x v="29"/>
    <x v="8"/>
    <x v="21"/>
    <x v="0"/>
    <x v="20"/>
    <x v="12"/>
    <x v="6"/>
    <x v="0"/>
    <x v="0"/>
    <x v="0"/>
    <x v="0"/>
    <x v="8"/>
    <x v="21"/>
    <x v="0"/>
    <x v="8"/>
    <x v="21"/>
    <x v="28"/>
    <x v="0"/>
    <x v="29"/>
    <x v="13"/>
    <x v="12"/>
    <x v="21"/>
  </r>
  <r>
    <x v="0"/>
    <x v="354"/>
    <x v="29"/>
    <x v="0"/>
    <x v="22"/>
    <x v="3"/>
    <x v="6"/>
    <x v="17"/>
    <x v="6"/>
    <x v="0"/>
    <x v="0"/>
    <x v="0"/>
    <x v="0"/>
    <x v="15"/>
    <x v="22"/>
    <x v="3"/>
    <x v="15"/>
    <x v="22"/>
    <x v="354"/>
    <x v="3"/>
    <x v="29"/>
    <x v="15"/>
    <x v="18"/>
    <x v="22"/>
  </r>
  <r>
    <x v="1"/>
    <x v="18"/>
    <x v="29"/>
    <x v="4"/>
    <x v="118"/>
    <x v="1"/>
    <x v="10"/>
    <x v="10"/>
    <x v="6"/>
    <x v="0"/>
    <x v="0"/>
    <x v="0"/>
    <x v="0"/>
    <x v="11"/>
    <x v="118"/>
    <x v="8"/>
    <x v="11"/>
    <x v="118"/>
    <x v="18"/>
    <x v="8"/>
    <x v="29"/>
    <x v="9"/>
    <x v="10"/>
    <x v="118"/>
  </r>
  <r>
    <x v="2"/>
    <x v="124"/>
    <x v="29"/>
    <x v="4"/>
    <x v="13"/>
    <x v="3"/>
    <x v="6"/>
    <x v="0"/>
    <x v="6"/>
    <x v="0"/>
    <x v="0"/>
    <x v="0"/>
    <x v="0"/>
    <x v="16"/>
    <x v="13"/>
    <x v="3"/>
    <x v="16"/>
    <x v="13"/>
    <x v="124"/>
    <x v="3"/>
    <x v="29"/>
    <x v="5"/>
    <x v="0"/>
    <x v="13"/>
  </r>
  <r>
    <x v="0"/>
    <x v="26"/>
    <x v="29"/>
    <x v="3"/>
    <x v="23"/>
    <x v="3"/>
    <x v="6"/>
    <x v="0"/>
    <x v="6"/>
    <x v="0"/>
    <x v="0"/>
    <x v="0"/>
    <x v="0"/>
    <x v="15"/>
    <x v="23"/>
    <x v="3"/>
    <x v="15"/>
    <x v="23"/>
    <x v="26"/>
    <x v="3"/>
    <x v="29"/>
    <x v="5"/>
    <x v="0"/>
    <x v="23"/>
  </r>
  <r>
    <x v="0"/>
    <x v="211"/>
    <x v="29"/>
    <x v="3"/>
    <x v="23"/>
    <x v="3"/>
    <x v="6"/>
    <x v="0"/>
    <x v="6"/>
    <x v="0"/>
    <x v="0"/>
    <x v="0"/>
    <x v="0"/>
    <x v="12"/>
    <x v="23"/>
    <x v="3"/>
    <x v="12"/>
    <x v="23"/>
    <x v="211"/>
    <x v="3"/>
    <x v="29"/>
    <x v="5"/>
    <x v="0"/>
    <x v="23"/>
  </r>
  <r>
    <x v="4"/>
    <x v="355"/>
    <x v="29"/>
    <x v="4"/>
    <x v="13"/>
    <x v="3"/>
    <x v="6"/>
    <x v="0"/>
    <x v="6"/>
    <x v="0"/>
    <x v="0"/>
    <x v="0"/>
    <x v="0"/>
    <x v="8"/>
    <x v="13"/>
    <x v="3"/>
    <x v="8"/>
    <x v="13"/>
    <x v="355"/>
    <x v="3"/>
    <x v="29"/>
    <x v="5"/>
    <x v="0"/>
    <x v="13"/>
  </r>
  <r>
    <x v="4"/>
    <x v="325"/>
    <x v="29"/>
    <x v="4"/>
    <x v="13"/>
    <x v="3"/>
    <x v="6"/>
    <x v="0"/>
    <x v="6"/>
    <x v="0"/>
    <x v="0"/>
    <x v="0"/>
    <x v="0"/>
    <x v="8"/>
    <x v="13"/>
    <x v="3"/>
    <x v="8"/>
    <x v="13"/>
    <x v="325"/>
    <x v="3"/>
    <x v="29"/>
    <x v="5"/>
    <x v="0"/>
    <x v="13"/>
  </r>
  <r>
    <x v="1"/>
    <x v="356"/>
    <x v="29"/>
    <x v="4"/>
    <x v="14"/>
    <x v="3"/>
    <x v="24"/>
    <x v="0"/>
    <x v="6"/>
    <x v="0"/>
    <x v="0"/>
    <x v="0"/>
    <x v="0"/>
    <x v="1"/>
    <x v="14"/>
    <x v="15"/>
    <x v="1"/>
    <x v="14"/>
    <x v="356"/>
    <x v="15"/>
    <x v="29"/>
    <x v="5"/>
    <x v="0"/>
    <x v="14"/>
  </r>
  <r>
    <x v="5"/>
    <x v="155"/>
    <x v="29"/>
    <x v="5"/>
    <x v="15"/>
    <x v="4"/>
    <x v="13"/>
    <x v="8"/>
    <x v="6"/>
    <x v="0"/>
    <x v="0"/>
    <x v="0"/>
    <x v="0"/>
    <x v="9"/>
    <x v="15"/>
    <x v="6"/>
    <x v="9"/>
    <x v="15"/>
    <x v="155"/>
    <x v="6"/>
    <x v="29"/>
    <x v="7"/>
    <x v="8"/>
    <x v="15"/>
  </r>
  <r>
    <x v="5"/>
    <x v="357"/>
    <x v="29"/>
    <x v="5"/>
    <x v="15"/>
    <x v="4"/>
    <x v="13"/>
    <x v="8"/>
    <x v="6"/>
    <x v="0"/>
    <x v="0"/>
    <x v="0"/>
    <x v="0"/>
    <x v="9"/>
    <x v="15"/>
    <x v="6"/>
    <x v="9"/>
    <x v="15"/>
    <x v="357"/>
    <x v="6"/>
    <x v="29"/>
    <x v="7"/>
    <x v="8"/>
    <x v="15"/>
  </r>
  <r>
    <x v="5"/>
    <x v="68"/>
    <x v="29"/>
    <x v="5"/>
    <x v="15"/>
    <x v="4"/>
    <x v="13"/>
    <x v="8"/>
    <x v="6"/>
    <x v="0"/>
    <x v="0"/>
    <x v="0"/>
    <x v="0"/>
    <x v="9"/>
    <x v="15"/>
    <x v="6"/>
    <x v="9"/>
    <x v="15"/>
    <x v="68"/>
    <x v="6"/>
    <x v="29"/>
    <x v="7"/>
    <x v="8"/>
    <x v="15"/>
  </r>
  <r>
    <x v="0"/>
    <x v="310"/>
    <x v="29"/>
    <x v="0"/>
    <x v="101"/>
    <x v="3"/>
    <x v="15"/>
    <x v="57"/>
    <x v="6"/>
    <x v="0"/>
    <x v="0"/>
    <x v="0"/>
    <x v="0"/>
    <x v="20"/>
    <x v="101"/>
    <x v="11"/>
    <x v="20"/>
    <x v="101"/>
    <x v="310"/>
    <x v="11"/>
    <x v="29"/>
    <x v="5"/>
    <x v="58"/>
    <x v="101"/>
  </r>
  <r>
    <x v="5"/>
    <x v="358"/>
    <x v="29"/>
    <x v="5"/>
    <x v="16"/>
    <x v="4"/>
    <x v="13"/>
    <x v="8"/>
    <x v="6"/>
    <x v="0"/>
    <x v="0"/>
    <x v="0"/>
    <x v="0"/>
    <x v="10"/>
    <x v="16"/>
    <x v="6"/>
    <x v="10"/>
    <x v="16"/>
    <x v="358"/>
    <x v="6"/>
    <x v="29"/>
    <x v="7"/>
    <x v="8"/>
    <x v="16"/>
  </r>
  <r>
    <x v="5"/>
    <x v="0"/>
    <x v="29"/>
    <x v="5"/>
    <x v="16"/>
    <x v="4"/>
    <x v="17"/>
    <x v="9"/>
    <x v="6"/>
    <x v="0"/>
    <x v="0"/>
    <x v="0"/>
    <x v="0"/>
    <x v="10"/>
    <x v="16"/>
    <x v="7"/>
    <x v="10"/>
    <x v="16"/>
    <x v="0"/>
    <x v="7"/>
    <x v="29"/>
    <x v="8"/>
    <x v="9"/>
    <x v="16"/>
  </r>
  <r>
    <x v="5"/>
    <x v="359"/>
    <x v="29"/>
    <x v="5"/>
    <x v="16"/>
    <x v="4"/>
    <x v="17"/>
    <x v="9"/>
    <x v="6"/>
    <x v="0"/>
    <x v="0"/>
    <x v="0"/>
    <x v="0"/>
    <x v="10"/>
    <x v="16"/>
    <x v="7"/>
    <x v="10"/>
    <x v="16"/>
    <x v="359"/>
    <x v="7"/>
    <x v="29"/>
    <x v="8"/>
    <x v="9"/>
    <x v="16"/>
  </r>
  <r>
    <x v="0"/>
    <x v="360"/>
    <x v="30"/>
    <x v="0"/>
    <x v="198"/>
    <x v="0"/>
    <x v="0"/>
    <x v="2"/>
    <x v="6"/>
    <x v="0"/>
    <x v="0"/>
    <x v="0"/>
    <x v="242"/>
    <x v="15"/>
    <x v="198"/>
    <x v="0"/>
    <x v="15"/>
    <x v="198"/>
    <x v="360"/>
    <x v="0"/>
    <x v="30"/>
    <x v="0"/>
    <x v="2"/>
    <x v="198"/>
  </r>
  <r>
    <x v="1"/>
    <x v="103"/>
    <x v="30"/>
    <x v="0"/>
    <x v="182"/>
    <x v="0"/>
    <x v="1"/>
    <x v="0"/>
    <x v="6"/>
    <x v="0"/>
    <x v="0"/>
    <x v="0"/>
    <x v="243"/>
    <x v="3"/>
    <x v="182"/>
    <x v="0"/>
    <x v="3"/>
    <x v="182"/>
    <x v="103"/>
    <x v="0"/>
    <x v="30"/>
    <x v="1"/>
    <x v="0"/>
    <x v="182"/>
  </r>
  <r>
    <x v="0"/>
    <x v="361"/>
    <x v="30"/>
    <x v="0"/>
    <x v="157"/>
    <x v="2"/>
    <x v="38"/>
    <x v="0"/>
    <x v="6"/>
    <x v="0"/>
    <x v="0"/>
    <x v="0"/>
    <x v="244"/>
    <x v="21"/>
    <x v="157"/>
    <x v="2"/>
    <x v="21"/>
    <x v="157"/>
    <x v="361"/>
    <x v="2"/>
    <x v="30"/>
    <x v="28"/>
    <x v="0"/>
    <x v="157"/>
  </r>
  <r>
    <x v="0"/>
    <x v="362"/>
    <x v="30"/>
    <x v="0"/>
    <x v="199"/>
    <x v="0"/>
    <x v="0"/>
    <x v="0"/>
    <x v="6"/>
    <x v="0"/>
    <x v="0"/>
    <x v="0"/>
    <x v="245"/>
    <x v="15"/>
    <x v="199"/>
    <x v="0"/>
    <x v="15"/>
    <x v="199"/>
    <x v="362"/>
    <x v="0"/>
    <x v="30"/>
    <x v="0"/>
    <x v="0"/>
    <x v="199"/>
  </r>
  <r>
    <x v="1"/>
    <x v="363"/>
    <x v="30"/>
    <x v="1"/>
    <x v="158"/>
    <x v="0"/>
    <x v="1"/>
    <x v="3"/>
    <x v="6"/>
    <x v="0"/>
    <x v="0"/>
    <x v="0"/>
    <x v="246"/>
    <x v="3"/>
    <x v="158"/>
    <x v="0"/>
    <x v="3"/>
    <x v="158"/>
    <x v="363"/>
    <x v="0"/>
    <x v="30"/>
    <x v="1"/>
    <x v="3"/>
    <x v="158"/>
  </r>
  <r>
    <x v="1"/>
    <x v="161"/>
    <x v="30"/>
    <x v="1"/>
    <x v="158"/>
    <x v="0"/>
    <x v="1"/>
    <x v="3"/>
    <x v="6"/>
    <x v="0"/>
    <x v="0"/>
    <x v="0"/>
    <x v="247"/>
    <x v="3"/>
    <x v="158"/>
    <x v="0"/>
    <x v="3"/>
    <x v="158"/>
    <x v="161"/>
    <x v="0"/>
    <x v="30"/>
    <x v="1"/>
    <x v="3"/>
    <x v="158"/>
  </r>
  <r>
    <x v="4"/>
    <x v="364"/>
    <x v="30"/>
    <x v="1"/>
    <x v="158"/>
    <x v="1"/>
    <x v="12"/>
    <x v="20"/>
    <x v="6"/>
    <x v="0"/>
    <x v="0"/>
    <x v="0"/>
    <x v="248"/>
    <x v="30"/>
    <x v="158"/>
    <x v="1"/>
    <x v="30"/>
    <x v="158"/>
    <x v="364"/>
    <x v="1"/>
    <x v="30"/>
    <x v="5"/>
    <x v="21"/>
    <x v="158"/>
  </r>
  <r>
    <x v="2"/>
    <x v="52"/>
    <x v="30"/>
    <x v="1"/>
    <x v="149"/>
    <x v="2"/>
    <x v="27"/>
    <x v="5"/>
    <x v="6"/>
    <x v="0"/>
    <x v="0"/>
    <x v="0"/>
    <x v="249"/>
    <x v="22"/>
    <x v="149"/>
    <x v="2"/>
    <x v="22"/>
    <x v="149"/>
    <x v="52"/>
    <x v="2"/>
    <x v="30"/>
    <x v="5"/>
    <x v="5"/>
    <x v="149"/>
  </r>
  <r>
    <x v="2"/>
    <x v="165"/>
    <x v="30"/>
    <x v="1"/>
    <x v="60"/>
    <x v="2"/>
    <x v="27"/>
    <x v="5"/>
    <x v="6"/>
    <x v="0"/>
    <x v="0"/>
    <x v="0"/>
    <x v="81"/>
    <x v="23"/>
    <x v="60"/>
    <x v="2"/>
    <x v="23"/>
    <x v="60"/>
    <x v="165"/>
    <x v="2"/>
    <x v="30"/>
    <x v="5"/>
    <x v="5"/>
    <x v="60"/>
  </r>
  <r>
    <x v="2"/>
    <x v="39"/>
    <x v="30"/>
    <x v="1"/>
    <x v="104"/>
    <x v="2"/>
    <x v="27"/>
    <x v="38"/>
    <x v="6"/>
    <x v="0"/>
    <x v="0"/>
    <x v="0"/>
    <x v="250"/>
    <x v="4"/>
    <x v="104"/>
    <x v="2"/>
    <x v="4"/>
    <x v="104"/>
    <x v="39"/>
    <x v="2"/>
    <x v="30"/>
    <x v="5"/>
    <x v="39"/>
    <x v="104"/>
  </r>
  <r>
    <x v="2"/>
    <x v="215"/>
    <x v="30"/>
    <x v="1"/>
    <x v="105"/>
    <x v="2"/>
    <x v="27"/>
    <x v="29"/>
    <x v="6"/>
    <x v="0"/>
    <x v="0"/>
    <x v="0"/>
    <x v="177"/>
    <x v="6"/>
    <x v="105"/>
    <x v="2"/>
    <x v="6"/>
    <x v="105"/>
    <x v="215"/>
    <x v="2"/>
    <x v="30"/>
    <x v="5"/>
    <x v="30"/>
    <x v="105"/>
  </r>
  <r>
    <x v="1"/>
    <x v="365"/>
    <x v="30"/>
    <x v="0"/>
    <x v="45"/>
    <x v="1"/>
    <x v="10"/>
    <x v="10"/>
    <x v="6"/>
    <x v="0"/>
    <x v="0"/>
    <x v="0"/>
    <x v="251"/>
    <x v="11"/>
    <x v="45"/>
    <x v="8"/>
    <x v="11"/>
    <x v="45"/>
    <x v="365"/>
    <x v="8"/>
    <x v="30"/>
    <x v="9"/>
    <x v="10"/>
    <x v="45"/>
  </r>
  <r>
    <x v="2"/>
    <x v="108"/>
    <x v="30"/>
    <x v="1"/>
    <x v="68"/>
    <x v="2"/>
    <x v="27"/>
    <x v="5"/>
    <x v="6"/>
    <x v="0"/>
    <x v="0"/>
    <x v="0"/>
    <x v="94"/>
    <x v="22"/>
    <x v="68"/>
    <x v="2"/>
    <x v="22"/>
    <x v="68"/>
    <x v="108"/>
    <x v="2"/>
    <x v="30"/>
    <x v="5"/>
    <x v="5"/>
    <x v="68"/>
  </r>
  <r>
    <x v="2"/>
    <x v="42"/>
    <x v="30"/>
    <x v="1"/>
    <x v="4"/>
    <x v="2"/>
    <x v="27"/>
    <x v="5"/>
    <x v="6"/>
    <x v="0"/>
    <x v="0"/>
    <x v="0"/>
    <x v="106"/>
    <x v="4"/>
    <x v="4"/>
    <x v="2"/>
    <x v="4"/>
    <x v="4"/>
    <x v="42"/>
    <x v="2"/>
    <x v="30"/>
    <x v="5"/>
    <x v="5"/>
    <x v="4"/>
  </r>
  <r>
    <x v="0"/>
    <x v="366"/>
    <x v="30"/>
    <x v="0"/>
    <x v="33"/>
    <x v="0"/>
    <x v="0"/>
    <x v="0"/>
    <x v="6"/>
    <x v="0"/>
    <x v="0"/>
    <x v="0"/>
    <x v="252"/>
    <x v="17"/>
    <x v="33"/>
    <x v="0"/>
    <x v="17"/>
    <x v="33"/>
    <x v="366"/>
    <x v="0"/>
    <x v="30"/>
    <x v="0"/>
    <x v="14"/>
    <x v="33"/>
  </r>
  <r>
    <x v="1"/>
    <x v="367"/>
    <x v="30"/>
    <x v="2"/>
    <x v="200"/>
    <x v="3"/>
    <x v="7"/>
    <x v="0"/>
    <x v="6"/>
    <x v="0"/>
    <x v="0"/>
    <x v="0"/>
    <x v="0"/>
    <x v="1"/>
    <x v="200"/>
    <x v="4"/>
    <x v="1"/>
    <x v="200"/>
    <x v="367"/>
    <x v="4"/>
    <x v="30"/>
    <x v="5"/>
    <x v="0"/>
    <x v="200"/>
  </r>
  <r>
    <x v="1"/>
    <x v="368"/>
    <x v="30"/>
    <x v="2"/>
    <x v="200"/>
    <x v="3"/>
    <x v="7"/>
    <x v="0"/>
    <x v="6"/>
    <x v="0"/>
    <x v="0"/>
    <x v="0"/>
    <x v="0"/>
    <x v="1"/>
    <x v="200"/>
    <x v="4"/>
    <x v="1"/>
    <x v="200"/>
    <x v="368"/>
    <x v="4"/>
    <x v="30"/>
    <x v="5"/>
    <x v="0"/>
    <x v="200"/>
  </r>
  <r>
    <x v="1"/>
    <x v="369"/>
    <x v="30"/>
    <x v="2"/>
    <x v="200"/>
    <x v="3"/>
    <x v="7"/>
    <x v="0"/>
    <x v="6"/>
    <x v="0"/>
    <x v="0"/>
    <x v="0"/>
    <x v="0"/>
    <x v="1"/>
    <x v="200"/>
    <x v="4"/>
    <x v="1"/>
    <x v="200"/>
    <x v="369"/>
    <x v="4"/>
    <x v="30"/>
    <x v="5"/>
    <x v="0"/>
    <x v="200"/>
  </r>
  <r>
    <x v="1"/>
    <x v="370"/>
    <x v="30"/>
    <x v="2"/>
    <x v="200"/>
    <x v="3"/>
    <x v="7"/>
    <x v="0"/>
    <x v="6"/>
    <x v="0"/>
    <x v="0"/>
    <x v="0"/>
    <x v="0"/>
    <x v="1"/>
    <x v="200"/>
    <x v="4"/>
    <x v="1"/>
    <x v="200"/>
    <x v="370"/>
    <x v="4"/>
    <x v="30"/>
    <x v="5"/>
    <x v="0"/>
    <x v="200"/>
  </r>
  <r>
    <x v="1"/>
    <x v="141"/>
    <x v="30"/>
    <x v="6"/>
    <x v="107"/>
    <x v="3"/>
    <x v="30"/>
    <x v="35"/>
    <x v="6"/>
    <x v="0"/>
    <x v="0"/>
    <x v="0"/>
    <x v="0"/>
    <x v="1"/>
    <x v="107"/>
    <x v="18"/>
    <x v="1"/>
    <x v="107"/>
    <x v="141"/>
    <x v="18"/>
    <x v="30"/>
    <x v="5"/>
    <x v="36"/>
    <x v="107"/>
  </r>
  <r>
    <x v="1"/>
    <x v="40"/>
    <x v="30"/>
    <x v="1"/>
    <x v="8"/>
    <x v="0"/>
    <x v="29"/>
    <x v="33"/>
    <x v="6"/>
    <x v="0"/>
    <x v="0"/>
    <x v="0"/>
    <x v="253"/>
    <x v="11"/>
    <x v="8"/>
    <x v="0"/>
    <x v="11"/>
    <x v="8"/>
    <x v="40"/>
    <x v="0"/>
    <x v="30"/>
    <x v="21"/>
    <x v="34"/>
    <x v="8"/>
  </r>
  <r>
    <x v="1"/>
    <x v="371"/>
    <x v="30"/>
    <x v="4"/>
    <x v="13"/>
    <x v="3"/>
    <x v="6"/>
    <x v="0"/>
    <x v="6"/>
    <x v="0"/>
    <x v="0"/>
    <x v="0"/>
    <x v="0"/>
    <x v="19"/>
    <x v="13"/>
    <x v="3"/>
    <x v="19"/>
    <x v="13"/>
    <x v="371"/>
    <x v="3"/>
    <x v="30"/>
    <x v="5"/>
    <x v="14"/>
    <x v="13"/>
  </r>
  <r>
    <x v="0"/>
    <x v="155"/>
    <x v="30"/>
    <x v="4"/>
    <x v="13"/>
    <x v="0"/>
    <x v="0"/>
    <x v="0"/>
    <x v="6"/>
    <x v="0"/>
    <x v="0"/>
    <x v="0"/>
    <x v="0"/>
    <x v="20"/>
    <x v="13"/>
    <x v="0"/>
    <x v="20"/>
    <x v="13"/>
    <x v="155"/>
    <x v="0"/>
    <x v="30"/>
    <x v="0"/>
    <x v="14"/>
    <x v="13"/>
  </r>
  <r>
    <x v="1"/>
    <x v="206"/>
    <x v="30"/>
    <x v="4"/>
    <x v="14"/>
    <x v="3"/>
    <x v="24"/>
    <x v="0"/>
    <x v="6"/>
    <x v="0"/>
    <x v="0"/>
    <x v="0"/>
    <x v="0"/>
    <x v="1"/>
    <x v="14"/>
    <x v="15"/>
    <x v="1"/>
    <x v="14"/>
    <x v="206"/>
    <x v="15"/>
    <x v="30"/>
    <x v="5"/>
    <x v="0"/>
    <x v="14"/>
  </r>
  <r>
    <x v="1"/>
    <x v="269"/>
    <x v="30"/>
    <x v="4"/>
    <x v="24"/>
    <x v="3"/>
    <x v="16"/>
    <x v="0"/>
    <x v="6"/>
    <x v="0"/>
    <x v="0"/>
    <x v="0"/>
    <x v="0"/>
    <x v="3"/>
    <x v="24"/>
    <x v="12"/>
    <x v="3"/>
    <x v="24"/>
    <x v="269"/>
    <x v="12"/>
    <x v="30"/>
    <x v="5"/>
    <x v="0"/>
    <x v="24"/>
  </r>
  <r>
    <x v="1"/>
    <x v="26"/>
    <x v="30"/>
    <x v="10"/>
    <x v="201"/>
    <x v="3"/>
    <x v="24"/>
    <x v="0"/>
    <x v="6"/>
    <x v="0"/>
    <x v="0"/>
    <x v="0"/>
    <x v="0"/>
    <x v="28"/>
    <x v="201"/>
    <x v="15"/>
    <x v="28"/>
    <x v="201"/>
    <x v="26"/>
    <x v="15"/>
    <x v="30"/>
    <x v="5"/>
    <x v="0"/>
    <x v="201"/>
  </r>
  <r>
    <x v="1"/>
    <x v="33"/>
    <x v="30"/>
    <x v="10"/>
    <x v="201"/>
    <x v="3"/>
    <x v="30"/>
    <x v="0"/>
    <x v="6"/>
    <x v="0"/>
    <x v="0"/>
    <x v="0"/>
    <x v="0"/>
    <x v="28"/>
    <x v="201"/>
    <x v="18"/>
    <x v="28"/>
    <x v="201"/>
    <x v="33"/>
    <x v="18"/>
    <x v="30"/>
    <x v="5"/>
    <x v="0"/>
    <x v="201"/>
  </r>
  <r>
    <x v="1"/>
    <x v="26"/>
    <x v="30"/>
    <x v="10"/>
    <x v="202"/>
    <x v="3"/>
    <x v="24"/>
    <x v="0"/>
    <x v="6"/>
    <x v="0"/>
    <x v="0"/>
    <x v="0"/>
    <x v="0"/>
    <x v="28"/>
    <x v="202"/>
    <x v="15"/>
    <x v="28"/>
    <x v="202"/>
    <x v="26"/>
    <x v="15"/>
    <x v="30"/>
    <x v="5"/>
    <x v="0"/>
    <x v="202"/>
  </r>
  <r>
    <x v="0"/>
    <x v="372"/>
    <x v="30"/>
    <x v="0"/>
    <x v="101"/>
    <x v="3"/>
    <x v="15"/>
    <x v="57"/>
    <x v="6"/>
    <x v="0"/>
    <x v="0"/>
    <x v="0"/>
    <x v="0"/>
    <x v="20"/>
    <x v="101"/>
    <x v="11"/>
    <x v="20"/>
    <x v="101"/>
    <x v="372"/>
    <x v="11"/>
    <x v="30"/>
    <x v="5"/>
    <x v="58"/>
    <x v="101"/>
  </r>
  <r>
    <x v="0"/>
    <x v="301"/>
    <x v="30"/>
    <x v="0"/>
    <x v="101"/>
    <x v="3"/>
    <x v="15"/>
    <x v="57"/>
    <x v="6"/>
    <x v="0"/>
    <x v="0"/>
    <x v="0"/>
    <x v="0"/>
    <x v="20"/>
    <x v="101"/>
    <x v="11"/>
    <x v="20"/>
    <x v="101"/>
    <x v="301"/>
    <x v="11"/>
    <x v="30"/>
    <x v="5"/>
    <x v="58"/>
    <x v="101"/>
  </r>
  <r>
    <x v="5"/>
    <x v="51"/>
    <x v="30"/>
    <x v="5"/>
    <x v="16"/>
    <x v="4"/>
    <x v="13"/>
    <x v="8"/>
    <x v="6"/>
    <x v="0"/>
    <x v="0"/>
    <x v="0"/>
    <x v="0"/>
    <x v="10"/>
    <x v="16"/>
    <x v="6"/>
    <x v="10"/>
    <x v="16"/>
    <x v="51"/>
    <x v="6"/>
    <x v="30"/>
    <x v="7"/>
    <x v="8"/>
    <x v="16"/>
  </r>
  <r>
    <x v="5"/>
    <x v="373"/>
    <x v="30"/>
    <x v="5"/>
    <x v="16"/>
    <x v="4"/>
    <x v="17"/>
    <x v="9"/>
    <x v="6"/>
    <x v="0"/>
    <x v="0"/>
    <x v="0"/>
    <x v="0"/>
    <x v="10"/>
    <x v="16"/>
    <x v="7"/>
    <x v="10"/>
    <x v="16"/>
    <x v="373"/>
    <x v="7"/>
    <x v="30"/>
    <x v="8"/>
    <x v="9"/>
    <x v="16"/>
  </r>
  <r>
    <x v="0"/>
    <x v="26"/>
    <x v="30"/>
    <x v="9"/>
    <x v="131"/>
    <x v="0"/>
    <x v="36"/>
    <x v="0"/>
    <x v="6"/>
    <x v="0"/>
    <x v="0"/>
    <x v="0"/>
    <x v="0"/>
    <x v="14"/>
    <x v="131"/>
    <x v="0"/>
    <x v="14"/>
    <x v="131"/>
    <x v="26"/>
    <x v="0"/>
    <x v="30"/>
    <x v="25"/>
    <x v="0"/>
    <x v="131"/>
  </r>
  <r>
    <x v="1"/>
    <x v="26"/>
    <x v="31"/>
    <x v="0"/>
    <x v="182"/>
    <x v="0"/>
    <x v="1"/>
    <x v="14"/>
    <x v="6"/>
    <x v="0"/>
    <x v="0"/>
    <x v="0"/>
    <x v="75"/>
    <x v="11"/>
    <x v="182"/>
    <x v="0"/>
    <x v="11"/>
    <x v="182"/>
    <x v="26"/>
    <x v="0"/>
    <x v="31"/>
    <x v="1"/>
    <x v="15"/>
    <x v="182"/>
  </r>
  <r>
    <x v="1"/>
    <x v="197"/>
    <x v="31"/>
    <x v="1"/>
    <x v="189"/>
    <x v="0"/>
    <x v="1"/>
    <x v="3"/>
    <x v="6"/>
    <x v="0"/>
    <x v="0"/>
    <x v="0"/>
    <x v="0"/>
    <x v="3"/>
    <x v="189"/>
    <x v="0"/>
    <x v="3"/>
    <x v="189"/>
    <x v="197"/>
    <x v="0"/>
    <x v="31"/>
    <x v="1"/>
    <x v="3"/>
    <x v="189"/>
  </r>
  <r>
    <x v="1"/>
    <x v="103"/>
    <x v="31"/>
    <x v="1"/>
    <x v="189"/>
    <x v="0"/>
    <x v="1"/>
    <x v="58"/>
    <x v="6"/>
    <x v="0"/>
    <x v="0"/>
    <x v="0"/>
    <x v="0"/>
    <x v="3"/>
    <x v="189"/>
    <x v="0"/>
    <x v="3"/>
    <x v="189"/>
    <x v="103"/>
    <x v="0"/>
    <x v="31"/>
    <x v="1"/>
    <x v="59"/>
    <x v="189"/>
  </r>
  <r>
    <x v="2"/>
    <x v="215"/>
    <x v="31"/>
    <x v="1"/>
    <x v="59"/>
    <x v="2"/>
    <x v="27"/>
    <x v="38"/>
    <x v="6"/>
    <x v="0"/>
    <x v="0"/>
    <x v="0"/>
    <x v="60"/>
    <x v="22"/>
    <x v="59"/>
    <x v="2"/>
    <x v="22"/>
    <x v="59"/>
    <x v="215"/>
    <x v="2"/>
    <x v="31"/>
    <x v="5"/>
    <x v="39"/>
    <x v="59"/>
  </r>
  <r>
    <x v="1"/>
    <x v="65"/>
    <x v="31"/>
    <x v="0"/>
    <x v="45"/>
    <x v="1"/>
    <x v="10"/>
    <x v="10"/>
    <x v="6"/>
    <x v="0"/>
    <x v="0"/>
    <x v="0"/>
    <x v="31"/>
    <x v="11"/>
    <x v="45"/>
    <x v="8"/>
    <x v="11"/>
    <x v="45"/>
    <x v="65"/>
    <x v="8"/>
    <x v="31"/>
    <x v="9"/>
    <x v="10"/>
    <x v="45"/>
  </r>
  <r>
    <x v="1"/>
    <x v="62"/>
    <x v="31"/>
    <x v="0"/>
    <x v="45"/>
    <x v="1"/>
    <x v="10"/>
    <x v="10"/>
    <x v="6"/>
    <x v="0"/>
    <x v="0"/>
    <x v="0"/>
    <x v="254"/>
    <x v="11"/>
    <x v="45"/>
    <x v="8"/>
    <x v="11"/>
    <x v="45"/>
    <x v="62"/>
    <x v="8"/>
    <x v="31"/>
    <x v="9"/>
    <x v="10"/>
    <x v="45"/>
  </r>
  <r>
    <x v="1"/>
    <x v="27"/>
    <x v="31"/>
    <x v="0"/>
    <x v="203"/>
    <x v="0"/>
    <x v="1"/>
    <x v="14"/>
    <x v="6"/>
    <x v="0"/>
    <x v="0"/>
    <x v="0"/>
    <x v="74"/>
    <x v="3"/>
    <x v="203"/>
    <x v="0"/>
    <x v="3"/>
    <x v="203"/>
    <x v="27"/>
    <x v="0"/>
    <x v="31"/>
    <x v="1"/>
    <x v="15"/>
    <x v="203"/>
  </r>
  <r>
    <x v="1"/>
    <x v="1"/>
    <x v="31"/>
    <x v="0"/>
    <x v="204"/>
    <x v="0"/>
    <x v="1"/>
    <x v="14"/>
    <x v="6"/>
    <x v="0"/>
    <x v="0"/>
    <x v="0"/>
    <x v="1"/>
    <x v="11"/>
    <x v="204"/>
    <x v="0"/>
    <x v="11"/>
    <x v="204"/>
    <x v="1"/>
    <x v="0"/>
    <x v="31"/>
    <x v="1"/>
    <x v="15"/>
    <x v="204"/>
  </r>
  <r>
    <x v="1"/>
    <x v="206"/>
    <x v="31"/>
    <x v="0"/>
    <x v="144"/>
    <x v="0"/>
    <x v="1"/>
    <x v="14"/>
    <x v="6"/>
    <x v="0"/>
    <x v="0"/>
    <x v="0"/>
    <x v="255"/>
    <x v="11"/>
    <x v="144"/>
    <x v="0"/>
    <x v="11"/>
    <x v="144"/>
    <x v="206"/>
    <x v="0"/>
    <x v="31"/>
    <x v="1"/>
    <x v="15"/>
    <x v="144"/>
  </r>
  <r>
    <x v="1"/>
    <x v="27"/>
    <x v="31"/>
    <x v="0"/>
    <x v="3"/>
    <x v="0"/>
    <x v="1"/>
    <x v="14"/>
    <x v="6"/>
    <x v="0"/>
    <x v="0"/>
    <x v="0"/>
    <x v="74"/>
    <x v="11"/>
    <x v="3"/>
    <x v="0"/>
    <x v="11"/>
    <x v="3"/>
    <x v="27"/>
    <x v="0"/>
    <x v="31"/>
    <x v="1"/>
    <x v="15"/>
    <x v="3"/>
  </r>
  <r>
    <x v="2"/>
    <x v="155"/>
    <x v="31"/>
    <x v="1"/>
    <x v="70"/>
    <x v="2"/>
    <x v="27"/>
    <x v="5"/>
    <x v="6"/>
    <x v="0"/>
    <x v="0"/>
    <x v="0"/>
    <x v="205"/>
    <x v="22"/>
    <x v="70"/>
    <x v="2"/>
    <x v="22"/>
    <x v="70"/>
    <x v="155"/>
    <x v="2"/>
    <x v="31"/>
    <x v="5"/>
    <x v="5"/>
    <x v="70"/>
  </r>
  <r>
    <x v="1"/>
    <x v="252"/>
    <x v="31"/>
    <x v="1"/>
    <x v="205"/>
    <x v="0"/>
    <x v="1"/>
    <x v="3"/>
    <x v="6"/>
    <x v="0"/>
    <x v="0"/>
    <x v="0"/>
    <x v="256"/>
    <x v="3"/>
    <x v="205"/>
    <x v="0"/>
    <x v="3"/>
    <x v="205"/>
    <x v="252"/>
    <x v="0"/>
    <x v="31"/>
    <x v="1"/>
    <x v="3"/>
    <x v="205"/>
  </r>
  <r>
    <x v="1"/>
    <x v="374"/>
    <x v="31"/>
    <x v="0"/>
    <x v="206"/>
    <x v="0"/>
    <x v="1"/>
    <x v="3"/>
    <x v="6"/>
    <x v="0"/>
    <x v="0"/>
    <x v="0"/>
    <x v="257"/>
    <x v="3"/>
    <x v="206"/>
    <x v="0"/>
    <x v="3"/>
    <x v="206"/>
    <x v="374"/>
    <x v="0"/>
    <x v="31"/>
    <x v="1"/>
    <x v="3"/>
    <x v="206"/>
  </r>
  <r>
    <x v="0"/>
    <x v="196"/>
    <x v="31"/>
    <x v="0"/>
    <x v="206"/>
    <x v="0"/>
    <x v="18"/>
    <x v="43"/>
    <x v="6"/>
    <x v="0"/>
    <x v="0"/>
    <x v="0"/>
    <x v="89"/>
    <x v="15"/>
    <x v="206"/>
    <x v="0"/>
    <x v="15"/>
    <x v="206"/>
    <x v="196"/>
    <x v="0"/>
    <x v="31"/>
    <x v="11"/>
    <x v="44"/>
    <x v="206"/>
  </r>
  <r>
    <x v="0"/>
    <x v="106"/>
    <x v="31"/>
    <x v="2"/>
    <x v="134"/>
    <x v="2"/>
    <x v="4"/>
    <x v="0"/>
    <x v="6"/>
    <x v="0"/>
    <x v="0"/>
    <x v="0"/>
    <x v="77"/>
    <x v="15"/>
    <x v="134"/>
    <x v="2"/>
    <x v="15"/>
    <x v="134"/>
    <x v="106"/>
    <x v="2"/>
    <x v="31"/>
    <x v="4"/>
    <x v="0"/>
    <x v="134"/>
  </r>
  <r>
    <x v="1"/>
    <x v="215"/>
    <x v="31"/>
    <x v="1"/>
    <x v="184"/>
    <x v="0"/>
    <x v="29"/>
    <x v="59"/>
    <x v="6"/>
    <x v="0"/>
    <x v="0"/>
    <x v="0"/>
    <x v="0"/>
    <x v="11"/>
    <x v="184"/>
    <x v="0"/>
    <x v="11"/>
    <x v="184"/>
    <x v="215"/>
    <x v="0"/>
    <x v="31"/>
    <x v="21"/>
    <x v="60"/>
    <x v="184"/>
  </r>
  <r>
    <x v="1"/>
    <x v="4"/>
    <x v="31"/>
    <x v="8"/>
    <x v="207"/>
    <x v="0"/>
    <x v="29"/>
    <x v="0"/>
    <x v="6"/>
    <x v="0"/>
    <x v="0"/>
    <x v="0"/>
    <x v="0"/>
    <x v="11"/>
    <x v="207"/>
    <x v="0"/>
    <x v="11"/>
    <x v="207"/>
    <x v="4"/>
    <x v="0"/>
    <x v="31"/>
    <x v="21"/>
    <x v="14"/>
    <x v="207"/>
  </r>
  <r>
    <x v="1"/>
    <x v="375"/>
    <x v="31"/>
    <x v="8"/>
    <x v="207"/>
    <x v="0"/>
    <x v="29"/>
    <x v="0"/>
    <x v="6"/>
    <x v="0"/>
    <x v="0"/>
    <x v="0"/>
    <x v="0"/>
    <x v="11"/>
    <x v="207"/>
    <x v="0"/>
    <x v="11"/>
    <x v="207"/>
    <x v="375"/>
    <x v="0"/>
    <x v="31"/>
    <x v="21"/>
    <x v="14"/>
    <x v="207"/>
  </r>
  <r>
    <x v="0"/>
    <x v="33"/>
    <x v="31"/>
    <x v="0"/>
    <x v="22"/>
    <x v="3"/>
    <x v="6"/>
    <x v="0"/>
    <x v="6"/>
    <x v="0"/>
    <x v="0"/>
    <x v="0"/>
    <x v="0"/>
    <x v="32"/>
    <x v="22"/>
    <x v="3"/>
    <x v="32"/>
    <x v="22"/>
    <x v="33"/>
    <x v="3"/>
    <x v="31"/>
    <x v="5"/>
    <x v="0"/>
    <x v="22"/>
  </r>
  <r>
    <x v="3"/>
    <x v="241"/>
    <x v="31"/>
    <x v="11"/>
    <x v="12"/>
    <x v="0"/>
    <x v="23"/>
    <x v="6"/>
    <x v="6"/>
    <x v="0"/>
    <x v="0"/>
    <x v="0"/>
    <x v="0"/>
    <x v="7"/>
    <x v="12"/>
    <x v="0"/>
    <x v="7"/>
    <x v="12"/>
    <x v="241"/>
    <x v="0"/>
    <x v="31"/>
    <x v="17"/>
    <x v="6"/>
    <x v="12"/>
  </r>
  <r>
    <x v="0"/>
    <x v="103"/>
    <x v="31"/>
    <x v="0"/>
    <x v="22"/>
    <x v="3"/>
    <x v="6"/>
    <x v="17"/>
    <x v="6"/>
    <x v="0"/>
    <x v="0"/>
    <x v="0"/>
    <x v="0"/>
    <x v="15"/>
    <x v="22"/>
    <x v="3"/>
    <x v="15"/>
    <x v="22"/>
    <x v="103"/>
    <x v="3"/>
    <x v="31"/>
    <x v="15"/>
    <x v="18"/>
    <x v="22"/>
  </r>
  <r>
    <x v="4"/>
    <x v="78"/>
    <x v="31"/>
    <x v="4"/>
    <x v="13"/>
    <x v="3"/>
    <x v="6"/>
    <x v="0"/>
    <x v="6"/>
    <x v="0"/>
    <x v="0"/>
    <x v="0"/>
    <x v="0"/>
    <x v="35"/>
    <x v="13"/>
    <x v="3"/>
    <x v="35"/>
    <x v="13"/>
    <x v="78"/>
    <x v="3"/>
    <x v="31"/>
    <x v="5"/>
    <x v="0"/>
    <x v="13"/>
  </r>
  <r>
    <x v="2"/>
    <x v="106"/>
    <x v="31"/>
    <x v="4"/>
    <x v="13"/>
    <x v="3"/>
    <x v="6"/>
    <x v="0"/>
    <x v="6"/>
    <x v="0"/>
    <x v="0"/>
    <x v="0"/>
    <x v="0"/>
    <x v="16"/>
    <x v="13"/>
    <x v="3"/>
    <x v="16"/>
    <x v="13"/>
    <x v="106"/>
    <x v="3"/>
    <x v="31"/>
    <x v="5"/>
    <x v="0"/>
    <x v="13"/>
  </r>
  <r>
    <x v="0"/>
    <x v="68"/>
    <x v="31"/>
    <x v="3"/>
    <x v="23"/>
    <x v="3"/>
    <x v="6"/>
    <x v="0"/>
    <x v="6"/>
    <x v="0"/>
    <x v="0"/>
    <x v="0"/>
    <x v="0"/>
    <x v="12"/>
    <x v="23"/>
    <x v="3"/>
    <x v="12"/>
    <x v="23"/>
    <x v="68"/>
    <x v="3"/>
    <x v="31"/>
    <x v="5"/>
    <x v="0"/>
    <x v="23"/>
  </r>
  <r>
    <x v="4"/>
    <x v="159"/>
    <x v="31"/>
    <x v="4"/>
    <x v="13"/>
    <x v="3"/>
    <x v="6"/>
    <x v="0"/>
    <x v="6"/>
    <x v="0"/>
    <x v="0"/>
    <x v="0"/>
    <x v="0"/>
    <x v="8"/>
    <x v="13"/>
    <x v="3"/>
    <x v="8"/>
    <x v="13"/>
    <x v="159"/>
    <x v="3"/>
    <x v="31"/>
    <x v="5"/>
    <x v="0"/>
    <x v="13"/>
  </r>
  <r>
    <x v="1"/>
    <x v="324"/>
    <x v="31"/>
    <x v="4"/>
    <x v="14"/>
    <x v="3"/>
    <x v="24"/>
    <x v="0"/>
    <x v="6"/>
    <x v="0"/>
    <x v="0"/>
    <x v="0"/>
    <x v="0"/>
    <x v="1"/>
    <x v="14"/>
    <x v="15"/>
    <x v="1"/>
    <x v="14"/>
    <x v="324"/>
    <x v="15"/>
    <x v="31"/>
    <x v="5"/>
    <x v="0"/>
    <x v="14"/>
  </r>
  <r>
    <x v="1"/>
    <x v="376"/>
    <x v="31"/>
    <x v="4"/>
    <x v="14"/>
    <x v="3"/>
    <x v="24"/>
    <x v="0"/>
    <x v="6"/>
    <x v="0"/>
    <x v="0"/>
    <x v="0"/>
    <x v="0"/>
    <x v="1"/>
    <x v="14"/>
    <x v="15"/>
    <x v="1"/>
    <x v="14"/>
    <x v="376"/>
    <x v="15"/>
    <x v="31"/>
    <x v="5"/>
    <x v="0"/>
    <x v="14"/>
  </r>
  <r>
    <x v="5"/>
    <x v="25"/>
    <x v="31"/>
    <x v="5"/>
    <x v="15"/>
    <x v="4"/>
    <x v="13"/>
    <x v="8"/>
    <x v="6"/>
    <x v="0"/>
    <x v="0"/>
    <x v="0"/>
    <x v="0"/>
    <x v="9"/>
    <x v="15"/>
    <x v="6"/>
    <x v="9"/>
    <x v="15"/>
    <x v="25"/>
    <x v="6"/>
    <x v="31"/>
    <x v="7"/>
    <x v="8"/>
    <x v="15"/>
  </r>
  <r>
    <x v="1"/>
    <x v="33"/>
    <x v="31"/>
    <x v="10"/>
    <x v="202"/>
    <x v="3"/>
    <x v="22"/>
    <x v="0"/>
    <x v="6"/>
    <x v="0"/>
    <x v="0"/>
    <x v="0"/>
    <x v="0"/>
    <x v="28"/>
    <x v="202"/>
    <x v="14"/>
    <x v="28"/>
    <x v="202"/>
    <x v="33"/>
    <x v="14"/>
    <x v="31"/>
    <x v="5"/>
    <x v="0"/>
    <x v="202"/>
  </r>
  <r>
    <x v="5"/>
    <x v="377"/>
    <x v="31"/>
    <x v="5"/>
    <x v="16"/>
    <x v="4"/>
    <x v="13"/>
    <x v="8"/>
    <x v="6"/>
    <x v="0"/>
    <x v="0"/>
    <x v="0"/>
    <x v="0"/>
    <x v="10"/>
    <x v="16"/>
    <x v="6"/>
    <x v="10"/>
    <x v="16"/>
    <x v="377"/>
    <x v="6"/>
    <x v="31"/>
    <x v="7"/>
    <x v="8"/>
    <x v="16"/>
  </r>
  <r>
    <x v="5"/>
    <x v="92"/>
    <x v="31"/>
    <x v="5"/>
    <x v="16"/>
    <x v="4"/>
    <x v="17"/>
    <x v="9"/>
    <x v="6"/>
    <x v="0"/>
    <x v="0"/>
    <x v="0"/>
    <x v="0"/>
    <x v="10"/>
    <x v="16"/>
    <x v="7"/>
    <x v="10"/>
    <x v="16"/>
    <x v="92"/>
    <x v="7"/>
    <x v="31"/>
    <x v="8"/>
    <x v="9"/>
    <x v="16"/>
  </r>
  <r>
    <x v="0"/>
    <x v="78"/>
    <x v="31"/>
    <x v="3"/>
    <x v="23"/>
    <x v="3"/>
    <x v="6"/>
    <x v="0"/>
    <x v="6"/>
    <x v="0"/>
    <x v="0"/>
    <x v="0"/>
    <x v="0"/>
    <x v="5"/>
    <x v="23"/>
    <x v="3"/>
    <x v="5"/>
    <x v="23"/>
    <x v="78"/>
    <x v="3"/>
    <x v="31"/>
    <x v="5"/>
    <x v="0"/>
    <x v="23"/>
  </r>
  <r>
    <x v="0"/>
    <x v="4"/>
    <x v="31"/>
    <x v="9"/>
    <x v="131"/>
    <x v="2"/>
    <x v="36"/>
    <x v="0"/>
    <x v="6"/>
    <x v="0"/>
    <x v="0"/>
    <x v="0"/>
    <x v="0"/>
    <x v="14"/>
    <x v="131"/>
    <x v="2"/>
    <x v="14"/>
    <x v="131"/>
    <x v="4"/>
    <x v="2"/>
    <x v="31"/>
    <x v="25"/>
    <x v="0"/>
    <x v="131"/>
  </r>
  <r>
    <x v="0"/>
    <x v="378"/>
    <x v="31"/>
    <x v="6"/>
    <x v="208"/>
    <x v="0"/>
    <x v="18"/>
    <x v="43"/>
    <x v="6"/>
    <x v="0"/>
    <x v="0"/>
    <x v="0"/>
    <x v="0"/>
    <x v="15"/>
    <x v="208"/>
    <x v="0"/>
    <x v="15"/>
    <x v="208"/>
    <x v="378"/>
    <x v="0"/>
    <x v="31"/>
    <x v="11"/>
    <x v="44"/>
    <x v="208"/>
  </r>
  <r>
    <x v="0"/>
    <x v="39"/>
    <x v="31"/>
    <x v="1"/>
    <x v="209"/>
    <x v="3"/>
    <x v="6"/>
    <x v="0"/>
    <x v="6"/>
    <x v="0"/>
    <x v="0"/>
    <x v="0"/>
    <x v="0"/>
    <x v="15"/>
    <x v="209"/>
    <x v="3"/>
    <x v="15"/>
    <x v="209"/>
    <x v="39"/>
    <x v="3"/>
    <x v="31"/>
    <x v="5"/>
    <x v="0"/>
    <x v="209"/>
  </r>
  <r>
    <x v="1"/>
    <x v="33"/>
    <x v="32"/>
    <x v="10"/>
    <x v="210"/>
    <x v="3"/>
    <x v="22"/>
    <x v="0"/>
    <x v="6"/>
    <x v="0"/>
    <x v="0"/>
    <x v="0"/>
    <x v="0"/>
    <x v="28"/>
    <x v="210"/>
    <x v="14"/>
    <x v="28"/>
    <x v="210"/>
    <x v="33"/>
    <x v="14"/>
    <x v="32"/>
    <x v="5"/>
    <x v="0"/>
    <x v="210"/>
  </r>
  <r>
    <x v="1"/>
    <x v="33"/>
    <x v="32"/>
    <x v="10"/>
    <x v="211"/>
    <x v="3"/>
    <x v="22"/>
    <x v="0"/>
    <x v="6"/>
    <x v="0"/>
    <x v="0"/>
    <x v="0"/>
    <x v="0"/>
    <x v="28"/>
    <x v="211"/>
    <x v="14"/>
    <x v="28"/>
    <x v="211"/>
    <x v="33"/>
    <x v="14"/>
    <x v="32"/>
    <x v="5"/>
    <x v="0"/>
    <x v="211"/>
  </r>
  <r>
    <x v="5"/>
    <x v="33"/>
    <x v="32"/>
    <x v="5"/>
    <x v="16"/>
    <x v="4"/>
    <x v="17"/>
    <x v="9"/>
    <x v="6"/>
    <x v="0"/>
    <x v="0"/>
    <x v="0"/>
    <x v="0"/>
    <x v="10"/>
    <x v="16"/>
    <x v="7"/>
    <x v="10"/>
    <x v="16"/>
    <x v="33"/>
    <x v="7"/>
    <x v="32"/>
    <x v="8"/>
    <x v="9"/>
    <x v="16"/>
  </r>
  <r>
    <x v="5"/>
    <x v="92"/>
    <x v="32"/>
    <x v="5"/>
    <x v="25"/>
    <x v="4"/>
    <x v="14"/>
    <x v="13"/>
    <x v="6"/>
    <x v="0"/>
    <x v="0"/>
    <x v="0"/>
    <x v="0"/>
    <x v="10"/>
    <x v="25"/>
    <x v="10"/>
    <x v="10"/>
    <x v="25"/>
    <x v="92"/>
    <x v="10"/>
    <x v="32"/>
    <x v="10"/>
    <x v="13"/>
    <x v="25"/>
  </r>
  <r>
    <x v="5"/>
    <x v="379"/>
    <x v="32"/>
    <x v="5"/>
    <x v="25"/>
    <x v="4"/>
    <x v="14"/>
    <x v="0"/>
    <x v="6"/>
    <x v="0"/>
    <x v="0"/>
    <x v="0"/>
    <x v="0"/>
    <x v="10"/>
    <x v="25"/>
    <x v="10"/>
    <x v="10"/>
    <x v="25"/>
    <x v="379"/>
    <x v="10"/>
    <x v="32"/>
    <x v="5"/>
    <x v="0"/>
    <x v="25"/>
  </r>
  <r>
    <x v="5"/>
    <x v="26"/>
    <x v="32"/>
    <x v="9"/>
    <x v="212"/>
    <x v="4"/>
    <x v="17"/>
    <x v="9"/>
    <x v="6"/>
    <x v="0"/>
    <x v="0"/>
    <x v="0"/>
    <x v="0"/>
    <x v="10"/>
    <x v="212"/>
    <x v="7"/>
    <x v="10"/>
    <x v="212"/>
    <x v="26"/>
    <x v="7"/>
    <x v="32"/>
    <x v="8"/>
    <x v="9"/>
    <x v="212"/>
  </r>
  <r>
    <x v="1"/>
    <x v="380"/>
    <x v="33"/>
    <x v="0"/>
    <x v="43"/>
    <x v="0"/>
    <x v="1"/>
    <x v="0"/>
    <x v="7"/>
    <x v="0"/>
    <x v="0"/>
    <x v="0"/>
    <x v="258"/>
    <x v="3"/>
    <x v="43"/>
    <x v="0"/>
    <x v="3"/>
    <x v="43"/>
    <x v="380"/>
    <x v="0"/>
    <x v="33"/>
    <x v="1"/>
    <x v="14"/>
    <x v="43"/>
  </r>
  <r>
    <x v="0"/>
    <x v="381"/>
    <x v="33"/>
    <x v="0"/>
    <x v="27"/>
    <x v="0"/>
    <x v="0"/>
    <x v="0"/>
    <x v="7"/>
    <x v="0"/>
    <x v="0"/>
    <x v="0"/>
    <x v="259"/>
    <x v="15"/>
    <x v="27"/>
    <x v="0"/>
    <x v="15"/>
    <x v="27"/>
    <x v="381"/>
    <x v="0"/>
    <x v="33"/>
    <x v="0"/>
    <x v="14"/>
    <x v="27"/>
  </r>
  <r>
    <x v="0"/>
    <x v="57"/>
    <x v="33"/>
    <x v="0"/>
    <x v="213"/>
    <x v="0"/>
    <x v="18"/>
    <x v="60"/>
    <x v="7"/>
    <x v="0"/>
    <x v="0"/>
    <x v="0"/>
    <x v="25"/>
    <x v="15"/>
    <x v="213"/>
    <x v="0"/>
    <x v="15"/>
    <x v="213"/>
    <x v="57"/>
    <x v="0"/>
    <x v="33"/>
    <x v="11"/>
    <x v="61"/>
    <x v="213"/>
  </r>
  <r>
    <x v="2"/>
    <x v="51"/>
    <x v="33"/>
    <x v="1"/>
    <x v="214"/>
    <x v="2"/>
    <x v="27"/>
    <x v="0"/>
    <x v="7"/>
    <x v="0"/>
    <x v="0"/>
    <x v="0"/>
    <x v="260"/>
    <x v="16"/>
    <x v="214"/>
    <x v="2"/>
    <x v="16"/>
    <x v="214"/>
    <x v="51"/>
    <x v="2"/>
    <x v="33"/>
    <x v="5"/>
    <x v="14"/>
    <x v="214"/>
  </r>
  <r>
    <x v="2"/>
    <x v="1"/>
    <x v="33"/>
    <x v="1"/>
    <x v="121"/>
    <x v="2"/>
    <x v="27"/>
    <x v="0"/>
    <x v="7"/>
    <x v="0"/>
    <x v="0"/>
    <x v="0"/>
    <x v="46"/>
    <x v="16"/>
    <x v="121"/>
    <x v="2"/>
    <x v="16"/>
    <x v="121"/>
    <x v="1"/>
    <x v="2"/>
    <x v="33"/>
    <x v="5"/>
    <x v="14"/>
    <x v="121"/>
  </r>
  <r>
    <x v="2"/>
    <x v="155"/>
    <x v="33"/>
    <x v="1"/>
    <x v="64"/>
    <x v="2"/>
    <x v="27"/>
    <x v="0"/>
    <x v="7"/>
    <x v="0"/>
    <x v="0"/>
    <x v="0"/>
    <x v="84"/>
    <x v="16"/>
    <x v="64"/>
    <x v="2"/>
    <x v="16"/>
    <x v="64"/>
    <x v="155"/>
    <x v="2"/>
    <x v="33"/>
    <x v="5"/>
    <x v="14"/>
    <x v="64"/>
  </r>
  <r>
    <x v="2"/>
    <x v="78"/>
    <x v="33"/>
    <x v="1"/>
    <x v="104"/>
    <x v="2"/>
    <x v="27"/>
    <x v="0"/>
    <x v="7"/>
    <x v="0"/>
    <x v="0"/>
    <x v="0"/>
    <x v="103"/>
    <x v="16"/>
    <x v="104"/>
    <x v="2"/>
    <x v="16"/>
    <x v="104"/>
    <x v="78"/>
    <x v="2"/>
    <x v="33"/>
    <x v="5"/>
    <x v="14"/>
    <x v="104"/>
  </r>
  <r>
    <x v="1"/>
    <x v="0"/>
    <x v="33"/>
    <x v="0"/>
    <x v="45"/>
    <x v="1"/>
    <x v="10"/>
    <x v="0"/>
    <x v="7"/>
    <x v="0"/>
    <x v="0"/>
    <x v="0"/>
    <x v="171"/>
    <x v="11"/>
    <x v="45"/>
    <x v="8"/>
    <x v="11"/>
    <x v="45"/>
    <x v="0"/>
    <x v="8"/>
    <x v="33"/>
    <x v="9"/>
    <x v="14"/>
    <x v="45"/>
  </r>
  <r>
    <x v="1"/>
    <x v="269"/>
    <x v="33"/>
    <x v="0"/>
    <x v="45"/>
    <x v="1"/>
    <x v="10"/>
    <x v="0"/>
    <x v="7"/>
    <x v="0"/>
    <x v="0"/>
    <x v="0"/>
    <x v="261"/>
    <x v="11"/>
    <x v="45"/>
    <x v="8"/>
    <x v="11"/>
    <x v="45"/>
    <x v="269"/>
    <x v="8"/>
    <x v="33"/>
    <x v="9"/>
    <x v="14"/>
    <x v="45"/>
  </r>
  <r>
    <x v="1"/>
    <x v="24"/>
    <x v="33"/>
    <x v="0"/>
    <x v="150"/>
    <x v="0"/>
    <x v="1"/>
    <x v="0"/>
    <x v="7"/>
    <x v="0"/>
    <x v="0"/>
    <x v="0"/>
    <x v="262"/>
    <x v="1"/>
    <x v="150"/>
    <x v="0"/>
    <x v="1"/>
    <x v="150"/>
    <x v="24"/>
    <x v="0"/>
    <x v="33"/>
    <x v="1"/>
    <x v="14"/>
    <x v="150"/>
  </r>
  <r>
    <x v="1"/>
    <x v="119"/>
    <x v="33"/>
    <x v="0"/>
    <x v="2"/>
    <x v="0"/>
    <x v="1"/>
    <x v="2"/>
    <x v="7"/>
    <x v="0"/>
    <x v="0"/>
    <x v="0"/>
    <x v="263"/>
    <x v="1"/>
    <x v="2"/>
    <x v="0"/>
    <x v="1"/>
    <x v="2"/>
    <x v="119"/>
    <x v="0"/>
    <x v="33"/>
    <x v="1"/>
    <x v="2"/>
    <x v="2"/>
  </r>
  <r>
    <x v="1"/>
    <x v="28"/>
    <x v="33"/>
    <x v="0"/>
    <x v="190"/>
    <x v="0"/>
    <x v="1"/>
    <x v="0"/>
    <x v="7"/>
    <x v="0"/>
    <x v="0"/>
    <x v="0"/>
    <x v="185"/>
    <x v="3"/>
    <x v="190"/>
    <x v="0"/>
    <x v="3"/>
    <x v="190"/>
    <x v="28"/>
    <x v="0"/>
    <x v="33"/>
    <x v="1"/>
    <x v="14"/>
    <x v="190"/>
  </r>
  <r>
    <x v="1"/>
    <x v="232"/>
    <x v="33"/>
    <x v="0"/>
    <x v="215"/>
    <x v="0"/>
    <x v="1"/>
    <x v="0"/>
    <x v="7"/>
    <x v="0"/>
    <x v="0"/>
    <x v="0"/>
    <x v="0"/>
    <x v="1"/>
    <x v="215"/>
    <x v="0"/>
    <x v="1"/>
    <x v="215"/>
    <x v="232"/>
    <x v="0"/>
    <x v="33"/>
    <x v="1"/>
    <x v="14"/>
    <x v="215"/>
  </r>
  <r>
    <x v="0"/>
    <x v="179"/>
    <x v="33"/>
    <x v="1"/>
    <x v="30"/>
    <x v="3"/>
    <x v="15"/>
    <x v="0"/>
    <x v="7"/>
    <x v="0"/>
    <x v="0"/>
    <x v="0"/>
    <x v="219"/>
    <x v="12"/>
    <x v="30"/>
    <x v="11"/>
    <x v="12"/>
    <x v="30"/>
    <x v="179"/>
    <x v="11"/>
    <x v="33"/>
    <x v="5"/>
    <x v="0"/>
    <x v="30"/>
  </r>
  <r>
    <x v="2"/>
    <x v="211"/>
    <x v="33"/>
    <x v="1"/>
    <x v="68"/>
    <x v="2"/>
    <x v="27"/>
    <x v="0"/>
    <x v="7"/>
    <x v="0"/>
    <x v="0"/>
    <x v="0"/>
    <x v="233"/>
    <x v="16"/>
    <x v="68"/>
    <x v="2"/>
    <x v="16"/>
    <x v="68"/>
    <x v="211"/>
    <x v="2"/>
    <x v="33"/>
    <x v="5"/>
    <x v="14"/>
    <x v="68"/>
  </r>
  <r>
    <x v="2"/>
    <x v="104"/>
    <x v="33"/>
    <x v="0"/>
    <x v="56"/>
    <x v="2"/>
    <x v="27"/>
    <x v="0"/>
    <x v="7"/>
    <x v="0"/>
    <x v="0"/>
    <x v="0"/>
    <x v="236"/>
    <x v="16"/>
    <x v="56"/>
    <x v="2"/>
    <x v="16"/>
    <x v="56"/>
    <x v="104"/>
    <x v="2"/>
    <x v="33"/>
    <x v="5"/>
    <x v="14"/>
    <x v="56"/>
  </r>
  <r>
    <x v="2"/>
    <x v="382"/>
    <x v="33"/>
    <x v="1"/>
    <x v="124"/>
    <x v="2"/>
    <x v="27"/>
    <x v="0"/>
    <x v="7"/>
    <x v="0"/>
    <x v="0"/>
    <x v="0"/>
    <x v="264"/>
    <x v="16"/>
    <x v="124"/>
    <x v="2"/>
    <x v="16"/>
    <x v="124"/>
    <x v="382"/>
    <x v="2"/>
    <x v="33"/>
    <x v="5"/>
    <x v="14"/>
    <x v="124"/>
  </r>
  <r>
    <x v="2"/>
    <x v="104"/>
    <x v="33"/>
    <x v="1"/>
    <x v="4"/>
    <x v="2"/>
    <x v="27"/>
    <x v="0"/>
    <x v="7"/>
    <x v="0"/>
    <x v="0"/>
    <x v="0"/>
    <x v="155"/>
    <x v="16"/>
    <x v="4"/>
    <x v="2"/>
    <x v="16"/>
    <x v="4"/>
    <x v="104"/>
    <x v="2"/>
    <x v="33"/>
    <x v="5"/>
    <x v="14"/>
    <x v="4"/>
  </r>
  <r>
    <x v="0"/>
    <x v="383"/>
    <x v="33"/>
    <x v="1"/>
    <x v="18"/>
    <x v="1"/>
    <x v="11"/>
    <x v="0"/>
    <x v="7"/>
    <x v="0"/>
    <x v="0"/>
    <x v="0"/>
    <x v="69"/>
    <x v="12"/>
    <x v="18"/>
    <x v="9"/>
    <x v="12"/>
    <x v="18"/>
    <x v="383"/>
    <x v="9"/>
    <x v="33"/>
    <x v="5"/>
    <x v="0"/>
    <x v="18"/>
  </r>
  <r>
    <x v="0"/>
    <x v="252"/>
    <x v="33"/>
    <x v="0"/>
    <x v="33"/>
    <x v="0"/>
    <x v="0"/>
    <x v="0"/>
    <x v="7"/>
    <x v="0"/>
    <x v="0"/>
    <x v="0"/>
    <x v="156"/>
    <x v="15"/>
    <x v="33"/>
    <x v="0"/>
    <x v="15"/>
    <x v="33"/>
    <x v="252"/>
    <x v="0"/>
    <x v="33"/>
    <x v="0"/>
    <x v="14"/>
    <x v="33"/>
  </r>
  <r>
    <x v="3"/>
    <x v="384"/>
    <x v="33"/>
    <x v="11"/>
    <x v="36"/>
    <x v="0"/>
    <x v="23"/>
    <x v="0"/>
    <x v="7"/>
    <x v="0"/>
    <x v="0"/>
    <x v="0"/>
    <x v="265"/>
    <x v="7"/>
    <x v="36"/>
    <x v="0"/>
    <x v="7"/>
    <x v="36"/>
    <x v="384"/>
    <x v="0"/>
    <x v="33"/>
    <x v="17"/>
    <x v="14"/>
    <x v="36"/>
  </r>
  <r>
    <x v="0"/>
    <x v="385"/>
    <x v="33"/>
    <x v="12"/>
    <x v="154"/>
    <x v="0"/>
    <x v="0"/>
    <x v="0"/>
    <x v="7"/>
    <x v="0"/>
    <x v="0"/>
    <x v="0"/>
    <x v="266"/>
    <x v="15"/>
    <x v="154"/>
    <x v="0"/>
    <x v="15"/>
    <x v="154"/>
    <x v="385"/>
    <x v="0"/>
    <x v="33"/>
    <x v="0"/>
    <x v="0"/>
    <x v="154"/>
  </r>
  <r>
    <x v="0"/>
    <x v="386"/>
    <x v="33"/>
    <x v="12"/>
    <x v="153"/>
    <x v="0"/>
    <x v="0"/>
    <x v="0"/>
    <x v="7"/>
    <x v="0"/>
    <x v="0"/>
    <x v="0"/>
    <x v="267"/>
    <x v="15"/>
    <x v="216"/>
    <x v="0"/>
    <x v="15"/>
    <x v="216"/>
    <x v="386"/>
    <x v="0"/>
    <x v="33"/>
    <x v="0"/>
    <x v="14"/>
    <x v="153"/>
  </r>
  <r>
    <x v="3"/>
    <x v="387"/>
    <x v="33"/>
    <x v="1"/>
    <x v="216"/>
    <x v="0"/>
    <x v="34"/>
    <x v="0"/>
    <x v="7"/>
    <x v="0"/>
    <x v="0"/>
    <x v="0"/>
    <x v="268"/>
    <x v="7"/>
    <x v="217"/>
    <x v="0"/>
    <x v="7"/>
    <x v="217"/>
    <x v="387"/>
    <x v="0"/>
    <x v="33"/>
    <x v="23"/>
    <x v="14"/>
    <x v="216"/>
  </r>
  <r>
    <x v="0"/>
    <x v="129"/>
    <x v="33"/>
    <x v="3"/>
    <x v="23"/>
    <x v="3"/>
    <x v="6"/>
    <x v="0"/>
    <x v="7"/>
    <x v="0"/>
    <x v="0"/>
    <x v="0"/>
    <x v="0"/>
    <x v="17"/>
    <x v="23"/>
    <x v="3"/>
    <x v="17"/>
    <x v="23"/>
    <x v="129"/>
    <x v="3"/>
    <x v="33"/>
    <x v="5"/>
    <x v="14"/>
    <x v="23"/>
  </r>
  <r>
    <x v="1"/>
    <x v="86"/>
    <x v="33"/>
    <x v="4"/>
    <x v="13"/>
    <x v="3"/>
    <x v="24"/>
    <x v="0"/>
    <x v="7"/>
    <x v="0"/>
    <x v="0"/>
    <x v="0"/>
    <x v="0"/>
    <x v="1"/>
    <x v="13"/>
    <x v="15"/>
    <x v="1"/>
    <x v="13"/>
    <x v="86"/>
    <x v="15"/>
    <x v="33"/>
    <x v="5"/>
    <x v="14"/>
    <x v="13"/>
  </r>
  <r>
    <x v="5"/>
    <x v="243"/>
    <x v="33"/>
    <x v="4"/>
    <x v="13"/>
    <x v="4"/>
    <x v="13"/>
    <x v="0"/>
    <x v="7"/>
    <x v="0"/>
    <x v="0"/>
    <x v="0"/>
    <x v="0"/>
    <x v="9"/>
    <x v="13"/>
    <x v="6"/>
    <x v="9"/>
    <x v="13"/>
    <x v="243"/>
    <x v="6"/>
    <x v="33"/>
    <x v="7"/>
    <x v="14"/>
    <x v="13"/>
  </r>
  <r>
    <x v="1"/>
    <x v="26"/>
    <x v="33"/>
    <x v="4"/>
    <x v="13"/>
    <x v="3"/>
    <x v="24"/>
    <x v="0"/>
    <x v="7"/>
    <x v="0"/>
    <x v="0"/>
    <x v="0"/>
    <x v="0"/>
    <x v="1"/>
    <x v="13"/>
    <x v="15"/>
    <x v="1"/>
    <x v="13"/>
    <x v="26"/>
    <x v="15"/>
    <x v="33"/>
    <x v="5"/>
    <x v="14"/>
    <x v="13"/>
  </r>
  <r>
    <x v="4"/>
    <x v="93"/>
    <x v="33"/>
    <x v="4"/>
    <x v="13"/>
    <x v="3"/>
    <x v="6"/>
    <x v="0"/>
    <x v="7"/>
    <x v="0"/>
    <x v="0"/>
    <x v="0"/>
    <x v="0"/>
    <x v="8"/>
    <x v="13"/>
    <x v="3"/>
    <x v="8"/>
    <x v="13"/>
    <x v="93"/>
    <x v="3"/>
    <x v="33"/>
    <x v="5"/>
    <x v="0"/>
    <x v="13"/>
  </r>
  <r>
    <x v="0"/>
    <x v="99"/>
    <x v="33"/>
    <x v="4"/>
    <x v="13"/>
    <x v="0"/>
    <x v="0"/>
    <x v="0"/>
    <x v="7"/>
    <x v="0"/>
    <x v="0"/>
    <x v="0"/>
    <x v="0"/>
    <x v="17"/>
    <x v="13"/>
    <x v="0"/>
    <x v="17"/>
    <x v="13"/>
    <x v="99"/>
    <x v="0"/>
    <x v="33"/>
    <x v="0"/>
    <x v="14"/>
    <x v="13"/>
  </r>
  <r>
    <x v="5"/>
    <x v="138"/>
    <x v="33"/>
    <x v="4"/>
    <x v="13"/>
    <x v="4"/>
    <x v="21"/>
    <x v="16"/>
    <x v="7"/>
    <x v="0"/>
    <x v="0"/>
    <x v="0"/>
    <x v="0"/>
    <x v="10"/>
    <x v="13"/>
    <x v="13"/>
    <x v="10"/>
    <x v="13"/>
    <x v="138"/>
    <x v="13"/>
    <x v="33"/>
    <x v="14"/>
    <x v="17"/>
    <x v="13"/>
  </r>
  <r>
    <x v="5"/>
    <x v="165"/>
    <x v="33"/>
    <x v="5"/>
    <x v="16"/>
    <x v="4"/>
    <x v="17"/>
    <x v="0"/>
    <x v="7"/>
    <x v="0"/>
    <x v="0"/>
    <x v="0"/>
    <x v="0"/>
    <x v="10"/>
    <x v="16"/>
    <x v="7"/>
    <x v="10"/>
    <x v="16"/>
    <x v="165"/>
    <x v="7"/>
    <x v="33"/>
    <x v="8"/>
    <x v="14"/>
    <x v="16"/>
  </r>
  <r>
    <x v="0"/>
    <x v="16"/>
    <x v="33"/>
    <x v="9"/>
    <x v="131"/>
    <x v="2"/>
    <x v="36"/>
    <x v="0"/>
    <x v="7"/>
    <x v="0"/>
    <x v="0"/>
    <x v="0"/>
    <x v="0"/>
    <x v="14"/>
    <x v="131"/>
    <x v="2"/>
    <x v="14"/>
    <x v="131"/>
    <x v="16"/>
    <x v="2"/>
    <x v="33"/>
    <x v="25"/>
    <x v="14"/>
    <x v="131"/>
  </r>
  <r>
    <x v="5"/>
    <x v="388"/>
    <x v="33"/>
    <x v="5"/>
    <x v="25"/>
    <x v="4"/>
    <x v="14"/>
    <x v="0"/>
    <x v="7"/>
    <x v="0"/>
    <x v="0"/>
    <x v="0"/>
    <x v="0"/>
    <x v="10"/>
    <x v="25"/>
    <x v="10"/>
    <x v="10"/>
    <x v="25"/>
    <x v="388"/>
    <x v="10"/>
    <x v="33"/>
    <x v="10"/>
    <x v="14"/>
    <x v="25"/>
  </r>
  <r>
    <x v="5"/>
    <x v="389"/>
    <x v="33"/>
    <x v="5"/>
    <x v="25"/>
    <x v="4"/>
    <x v="14"/>
    <x v="0"/>
    <x v="7"/>
    <x v="0"/>
    <x v="0"/>
    <x v="0"/>
    <x v="0"/>
    <x v="10"/>
    <x v="25"/>
    <x v="10"/>
    <x v="10"/>
    <x v="25"/>
    <x v="389"/>
    <x v="10"/>
    <x v="33"/>
    <x v="10"/>
    <x v="14"/>
    <x v="25"/>
  </r>
  <r>
    <x v="1"/>
    <x v="141"/>
    <x v="33"/>
    <x v="6"/>
    <x v="217"/>
    <x v="1"/>
    <x v="10"/>
    <x v="0"/>
    <x v="7"/>
    <x v="0"/>
    <x v="0"/>
    <x v="0"/>
    <x v="0"/>
    <x v="11"/>
    <x v="218"/>
    <x v="8"/>
    <x v="11"/>
    <x v="218"/>
    <x v="141"/>
    <x v="8"/>
    <x v="33"/>
    <x v="9"/>
    <x v="14"/>
    <x v="217"/>
  </r>
  <r>
    <x v="0"/>
    <x v="232"/>
    <x v="33"/>
    <x v="1"/>
    <x v="30"/>
    <x v="3"/>
    <x v="15"/>
    <x v="0"/>
    <x v="7"/>
    <x v="0"/>
    <x v="0"/>
    <x v="0"/>
    <x v="269"/>
    <x v="20"/>
    <x v="30"/>
    <x v="11"/>
    <x v="20"/>
    <x v="30"/>
    <x v="232"/>
    <x v="11"/>
    <x v="33"/>
    <x v="5"/>
    <x v="14"/>
    <x v="30"/>
  </r>
  <r>
    <x v="0"/>
    <x v="305"/>
    <x v="33"/>
    <x v="3"/>
    <x v="23"/>
    <x v="3"/>
    <x v="6"/>
    <x v="0"/>
    <x v="7"/>
    <x v="0"/>
    <x v="0"/>
    <x v="0"/>
    <x v="0"/>
    <x v="20"/>
    <x v="23"/>
    <x v="3"/>
    <x v="20"/>
    <x v="23"/>
    <x v="305"/>
    <x v="3"/>
    <x v="33"/>
    <x v="5"/>
    <x v="14"/>
    <x v="23"/>
  </r>
  <r>
    <x v="0"/>
    <x v="155"/>
    <x v="33"/>
    <x v="6"/>
    <x v="47"/>
    <x v="0"/>
    <x v="0"/>
    <x v="21"/>
    <x v="7"/>
    <x v="0"/>
    <x v="0"/>
    <x v="0"/>
    <x v="0"/>
    <x v="14"/>
    <x v="47"/>
    <x v="0"/>
    <x v="14"/>
    <x v="47"/>
    <x v="155"/>
    <x v="0"/>
    <x v="33"/>
    <x v="0"/>
    <x v="22"/>
    <x v="47"/>
  </r>
  <r>
    <x v="0"/>
    <x v="103"/>
    <x v="33"/>
    <x v="1"/>
    <x v="209"/>
    <x v="3"/>
    <x v="6"/>
    <x v="0"/>
    <x v="7"/>
    <x v="0"/>
    <x v="0"/>
    <x v="0"/>
    <x v="0"/>
    <x v="15"/>
    <x v="209"/>
    <x v="3"/>
    <x v="15"/>
    <x v="209"/>
    <x v="103"/>
    <x v="3"/>
    <x v="33"/>
    <x v="5"/>
    <x v="14"/>
    <x v="209"/>
  </r>
  <r>
    <x v="0"/>
    <x v="68"/>
    <x v="34"/>
    <x v="0"/>
    <x v="173"/>
    <x v="3"/>
    <x v="6"/>
    <x v="0"/>
    <x v="7"/>
    <x v="0"/>
    <x v="0"/>
    <x v="0"/>
    <x v="230"/>
    <x v="20"/>
    <x v="173"/>
    <x v="3"/>
    <x v="20"/>
    <x v="173"/>
    <x v="68"/>
    <x v="3"/>
    <x v="34"/>
    <x v="15"/>
    <x v="14"/>
    <x v="173"/>
  </r>
  <r>
    <x v="2"/>
    <x v="16"/>
    <x v="34"/>
    <x v="1"/>
    <x v="60"/>
    <x v="2"/>
    <x v="27"/>
    <x v="0"/>
    <x v="7"/>
    <x v="0"/>
    <x v="0"/>
    <x v="0"/>
    <x v="270"/>
    <x v="16"/>
    <x v="60"/>
    <x v="2"/>
    <x v="16"/>
    <x v="60"/>
    <x v="16"/>
    <x v="2"/>
    <x v="34"/>
    <x v="5"/>
    <x v="14"/>
    <x v="60"/>
  </r>
  <r>
    <x v="2"/>
    <x v="103"/>
    <x v="34"/>
    <x v="1"/>
    <x v="218"/>
    <x v="2"/>
    <x v="27"/>
    <x v="0"/>
    <x v="7"/>
    <x v="0"/>
    <x v="0"/>
    <x v="0"/>
    <x v="243"/>
    <x v="16"/>
    <x v="219"/>
    <x v="2"/>
    <x v="16"/>
    <x v="219"/>
    <x v="103"/>
    <x v="2"/>
    <x v="34"/>
    <x v="5"/>
    <x v="14"/>
    <x v="218"/>
  </r>
  <r>
    <x v="1"/>
    <x v="390"/>
    <x v="34"/>
    <x v="0"/>
    <x v="45"/>
    <x v="1"/>
    <x v="10"/>
    <x v="0"/>
    <x v="7"/>
    <x v="0"/>
    <x v="0"/>
    <x v="0"/>
    <x v="271"/>
    <x v="11"/>
    <x v="45"/>
    <x v="8"/>
    <x v="11"/>
    <x v="45"/>
    <x v="390"/>
    <x v="8"/>
    <x v="34"/>
    <x v="9"/>
    <x v="14"/>
    <x v="45"/>
  </r>
  <r>
    <x v="1"/>
    <x v="301"/>
    <x v="34"/>
    <x v="0"/>
    <x v="45"/>
    <x v="1"/>
    <x v="10"/>
    <x v="0"/>
    <x v="7"/>
    <x v="0"/>
    <x v="0"/>
    <x v="0"/>
    <x v="194"/>
    <x v="11"/>
    <x v="45"/>
    <x v="8"/>
    <x v="11"/>
    <x v="45"/>
    <x v="301"/>
    <x v="8"/>
    <x v="34"/>
    <x v="9"/>
    <x v="14"/>
    <x v="45"/>
  </r>
  <r>
    <x v="1"/>
    <x v="4"/>
    <x v="34"/>
    <x v="0"/>
    <x v="204"/>
    <x v="0"/>
    <x v="1"/>
    <x v="0"/>
    <x v="7"/>
    <x v="0"/>
    <x v="0"/>
    <x v="0"/>
    <x v="140"/>
    <x v="11"/>
    <x v="204"/>
    <x v="0"/>
    <x v="11"/>
    <x v="204"/>
    <x v="4"/>
    <x v="0"/>
    <x v="34"/>
    <x v="1"/>
    <x v="14"/>
    <x v="204"/>
  </r>
  <r>
    <x v="2"/>
    <x v="204"/>
    <x v="34"/>
    <x v="1"/>
    <x v="72"/>
    <x v="2"/>
    <x v="27"/>
    <x v="0"/>
    <x v="7"/>
    <x v="0"/>
    <x v="0"/>
    <x v="0"/>
    <x v="272"/>
    <x v="16"/>
    <x v="72"/>
    <x v="2"/>
    <x v="16"/>
    <x v="72"/>
    <x v="204"/>
    <x v="2"/>
    <x v="34"/>
    <x v="5"/>
    <x v="14"/>
    <x v="72"/>
  </r>
  <r>
    <x v="1"/>
    <x v="106"/>
    <x v="34"/>
    <x v="0"/>
    <x v="177"/>
    <x v="0"/>
    <x v="1"/>
    <x v="0"/>
    <x v="7"/>
    <x v="0"/>
    <x v="0"/>
    <x v="0"/>
    <x v="77"/>
    <x v="3"/>
    <x v="177"/>
    <x v="0"/>
    <x v="3"/>
    <x v="177"/>
    <x v="106"/>
    <x v="0"/>
    <x v="34"/>
    <x v="1"/>
    <x v="14"/>
    <x v="177"/>
  </r>
  <r>
    <x v="2"/>
    <x v="172"/>
    <x v="34"/>
    <x v="1"/>
    <x v="89"/>
    <x v="2"/>
    <x v="27"/>
    <x v="0"/>
    <x v="7"/>
    <x v="0"/>
    <x v="0"/>
    <x v="0"/>
    <x v="273"/>
    <x v="16"/>
    <x v="89"/>
    <x v="2"/>
    <x v="16"/>
    <x v="89"/>
    <x v="172"/>
    <x v="2"/>
    <x v="34"/>
    <x v="5"/>
    <x v="14"/>
    <x v="89"/>
  </r>
  <r>
    <x v="1"/>
    <x v="391"/>
    <x v="34"/>
    <x v="0"/>
    <x v="55"/>
    <x v="0"/>
    <x v="1"/>
    <x v="0"/>
    <x v="7"/>
    <x v="0"/>
    <x v="0"/>
    <x v="0"/>
    <x v="274"/>
    <x v="3"/>
    <x v="55"/>
    <x v="0"/>
    <x v="3"/>
    <x v="55"/>
    <x v="391"/>
    <x v="0"/>
    <x v="34"/>
    <x v="1"/>
    <x v="14"/>
    <x v="55"/>
  </r>
  <r>
    <x v="1"/>
    <x v="136"/>
    <x v="34"/>
    <x v="0"/>
    <x v="7"/>
    <x v="0"/>
    <x v="1"/>
    <x v="0"/>
    <x v="7"/>
    <x v="0"/>
    <x v="0"/>
    <x v="0"/>
    <x v="275"/>
    <x v="3"/>
    <x v="7"/>
    <x v="0"/>
    <x v="3"/>
    <x v="7"/>
    <x v="136"/>
    <x v="0"/>
    <x v="34"/>
    <x v="1"/>
    <x v="14"/>
    <x v="7"/>
  </r>
  <r>
    <x v="2"/>
    <x v="392"/>
    <x v="34"/>
    <x v="1"/>
    <x v="219"/>
    <x v="0"/>
    <x v="3"/>
    <x v="0"/>
    <x v="7"/>
    <x v="0"/>
    <x v="0"/>
    <x v="0"/>
    <x v="276"/>
    <x v="16"/>
    <x v="220"/>
    <x v="0"/>
    <x v="16"/>
    <x v="220"/>
    <x v="392"/>
    <x v="0"/>
    <x v="34"/>
    <x v="3"/>
    <x v="14"/>
    <x v="219"/>
  </r>
  <r>
    <x v="4"/>
    <x v="1"/>
    <x v="34"/>
    <x v="8"/>
    <x v="21"/>
    <x v="0"/>
    <x v="20"/>
    <x v="0"/>
    <x v="7"/>
    <x v="0"/>
    <x v="0"/>
    <x v="0"/>
    <x v="0"/>
    <x v="8"/>
    <x v="21"/>
    <x v="0"/>
    <x v="8"/>
    <x v="21"/>
    <x v="1"/>
    <x v="0"/>
    <x v="34"/>
    <x v="13"/>
    <x v="14"/>
    <x v="21"/>
  </r>
  <r>
    <x v="1"/>
    <x v="40"/>
    <x v="34"/>
    <x v="13"/>
    <x v="220"/>
    <x v="1"/>
    <x v="32"/>
    <x v="0"/>
    <x v="7"/>
    <x v="0"/>
    <x v="0"/>
    <x v="0"/>
    <x v="0"/>
    <x v="1"/>
    <x v="221"/>
    <x v="5"/>
    <x v="1"/>
    <x v="221"/>
    <x v="40"/>
    <x v="5"/>
    <x v="34"/>
    <x v="33"/>
    <x v="14"/>
    <x v="220"/>
  </r>
  <r>
    <x v="1"/>
    <x v="393"/>
    <x v="34"/>
    <x v="3"/>
    <x v="12"/>
    <x v="0"/>
    <x v="1"/>
    <x v="0"/>
    <x v="7"/>
    <x v="0"/>
    <x v="0"/>
    <x v="0"/>
    <x v="0"/>
    <x v="3"/>
    <x v="12"/>
    <x v="0"/>
    <x v="3"/>
    <x v="12"/>
    <x v="393"/>
    <x v="0"/>
    <x v="34"/>
    <x v="1"/>
    <x v="14"/>
    <x v="12"/>
  </r>
  <r>
    <x v="0"/>
    <x v="78"/>
    <x v="34"/>
    <x v="0"/>
    <x v="22"/>
    <x v="3"/>
    <x v="6"/>
    <x v="0"/>
    <x v="7"/>
    <x v="0"/>
    <x v="0"/>
    <x v="0"/>
    <x v="0"/>
    <x v="15"/>
    <x v="22"/>
    <x v="3"/>
    <x v="15"/>
    <x v="22"/>
    <x v="78"/>
    <x v="3"/>
    <x v="34"/>
    <x v="15"/>
    <x v="14"/>
    <x v="22"/>
  </r>
  <r>
    <x v="0"/>
    <x v="394"/>
    <x v="34"/>
    <x v="3"/>
    <x v="23"/>
    <x v="3"/>
    <x v="6"/>
    <x v="0"/>
    <x v="7"/>
    <x v="0"/>
    <x v="0"/>
    <x v="0"/>
    <x v="0"/>
    <x v="20"/>
    <x v="23"/>
    <x v="3"/>
    <x v="20"/>
    <x v="23"/>
    <x v="394"/>
    <x v="3"/>
    <x v="34"/>
    <x v="5"/>
    <x v="14"/>
    <x v="23"/>
  </r>
  <r>
    <x v="0"/>
    <x v="33"/>
    <x v="34"/>
    <x v="3"/>
    <x v="23"/>
    <x v="3"/>
    <x v="6"/>
    <x v="0"/>
    <x v="7"/>
    <x v="0"/>
    <x v="0"/>
    <x v="0"/>
    <x v="0"/>
    <x v="15"/>
    <x v="23"/>
    <x v="3"/>
    <x v="15"/>
    <x v="23"/>
    <x v="33"/>
    <x v="3"/>
    <x v="34"/>
    <x v="5"/>
    <x v="14"/>
    <x v="23"/>
  </r>
  <r>
    <x v="0"/>
    <x v="26"/>
    <x v="34"/>
    <x v="3"/>
    <x v="23"/>
    <x v="3"/>
    <x v="6"/>
    <x v="0"/>
    <x v="7"/>
    <x v="0"/>
    <x v="0"/>
    <x v="0"/>
    <x v="0"/>
    <x v="12"/>
    <x v="23"/>
    <x v="3"/>
    <x v="12"/>
    <x v="23"/>
    <x v="26"/>
    <x v="3"/>
    <x v="34"/>
    <x v="5"/>
    <x v="14"/>
    <x v="23"/>
  </r>
  <r>
    <x v="1"/>
    <x v="395"/>
    <x v="34"/>
    <x v="4"/>
    <x v="13"/>
    <x v="3"/>
    <x v="6"/>
    <x v="0"/>
    <x v="7"/>
    <x v="0"/>
    <x v="0"/>
    <x v="0"/>
    <x v="0"/>
    <x v="19"/>
    <x v="13"/>
    <x v="3"/>
    <x v="19"/>
    <x v="13"/>
    <x v="395"/>
    <x v="3"/>
    <x v="34"/>
    <x v="5"/>
    <x v="14"/>
    <x v="13"/>
  </r>
  <r>
    <x v="5"/>
    <x v="396"/>
    <x v="34"/>
    <x v="4"/>
    <x v="13"/>
    <x v="4"/>
    <x v="13"/>
    <x v="0"/>
    <x v="7"/>
    <x v="0"/>
    <x v="0"/>
    <x v="0"/>
    <x v="0"/>
    <x v="9"/>
    <x v="13"/>
    <x v="6"/>
    <x v="9"/>
    <x v="13"/>
    <x v="396"/>
    <x v="6"/>
    <x v="34"/>
    <x v="7"/>
    <x v="14"/>
    <x v="13"/>
  </r>
  <r>
    <x v="4"/>
    <x v="93"/>
    <x v="34"/>
    <x v="4"/>
    <x v="13"/>
    <x v="3"/>
    <x v="6"/>
    <x v="0"/>
    <x v="7"/>
    <x v="0"/>
    <x v="0"/>
    <x v="0"/>
    <x v="0"/>
    <x v="8"/>
    <x v="13"/>
    <x v="3"/>
    <x v="8"/>
    <x v="13"/>
    <x v="93"/>
    <x v="3"/>
    <x v="34"/>
    <x v="5"/>
    <x v="0"/>
    <x v="13"/>
  </r>
  <r>
    <x v="5"/>
    <x v="332"/>
    <x v="34"/>
    <x v="4"/>
    <x v="13"/>
    <x v="4"/>
    <x v="13"/>
    <x v="0"/>
    <x v="7"/>
    <x v="0"/>
    <x v="0"/>
    <x v="0"/>
    <x v="0"/>
    <x v="9"/>
    <x v="13"/>
    <x v="6"/>
    <x v="9"/>
    <x v="13"/>
    <x v="332"/>
    <x v="6"/>
    <x v="34"/>
    <x v="7"/>
    <x v="14"/>
    <x v="13"/>
  </r>
  <r>
    <x v="4"/>
    <x v="92"/>
    <x v="34"/>
    <x v="4"/>
    <x v="13"/>
    <x v="3"/>
    <x v="6"/>
    <x v="0"/>
    <x v="7"/>
    <x v="0"/>
    <x v="0"/>
    <x v="0"/>
    <x v="0"/>
    <x v="8"/>
    <x v="13"/>
    <x v="3"/>
    <x v="8"/>
    <x v="13"/>
    <x v="92"/>
    <x v="3"/>
    <x v="34"/>
    <x v="5"/>
    <x v="0"/>
    <x v="13"/>
  </r>
  <r>
    <x v="1"/>
    <x v="43"/>
    <x v="34"/>
    <x v="4"/>
    <x v="13"/>
    <x v="3"/>
    <x v="16"/>
    <x v="0"/>
    <x v="7"/>
    <x v="0"/>
    <x v="0"/>
    <x v="0"/>
    <x v="0"/>
    <x v="3"/>
    <x v="13"/>
    <x v="12"/>
    <x v="3"/>
    <x v="13"/>
    <x v="43"/>
    <x v="12"/>
    <x v="34"/>
    <x v="5"/>
    <x v="0"/>
    <x v="13"/>
  </r>
  <r>
    <x v="1"/>
    <x v="397"/>
    <x v="34"/>
    <x v="4"/>
    <x v="13"/>
    <x v="3"/>
    <x v="16"/>
    <x v="0"/>
    <x v="7"/>
    <x v="0"/>
    <x v="0"/>
    <x v="0"/>
    <x v="0"/>
    <x v="3"/>
    <x v="13"/>
    <x v="12"/>
    <x v="3"/>
    <x v="13"/>
    <x v="397"/>
    <x v="12"/>
    <x v="34"/>
    <x v="5"/>
    <x v="0"/>
    <x v="13"/>
  </r>
  <r>
    <x v="5"/>
    <x v="1"/>
    <x v="34"/>
    <x v="4"/>
    <x v="13"/>
    <x v="4"/>
    <x v="17"/>
    <x v="0"/>
    <x v="7"/>
    <x v="0"/>
    <x v="0"/>
    <x v="0"/>
    <x v="0"/>
    <x v="10"/>
    <x v="13"/>
    <x v="7"/>
    <x v="10"/>
    <x v="13"/>
    <x v="1"/>
    <x v="7"/>
    <x v="34"/>
    <x v="8"/>
    <x v="14"/>
    <x v="13"/>
  </r>
  <r>
    <x v="5"/>
    <x v="95"/>
    <x v="34"/>
    <x v="4"/>
    <x v="13"/>
    <x v="4"/>
    <x v="17"/>
    <x v="0"/>
    <x v="7"/>
    <x v="0"/>
    <x v="0"/>
    <x v="0"/>
    <x v="0"/>
    <x v="10"/>
    <x v="13"/>
    <x v="7"/>
    <x v="10"/>
    <x v="13"/>
    <x v="95"/>
    <x v="7"/>
    <x v="34"/>
    <x v="8"/>
    <x v="14"/>
    <x v="13"/>
  </r>
  <r>
    <x v="5"/>
    <x v="398"/>
    <x v="34"/>
    <x v="4"/>
    <x v="13"/>
    <x v="4"/>
    <x v="17"/>
    <x v="0"/>
    <x v="7"/>
    <x v="0"/>
    <x v="0"/>
    <x v="0"/>
    <x v="0"/>
    <x v="10"/>
    <x v="13"/>
    <x v="7"/>
    <x v="10"/>
    <x v="13"/>
    <x v="398"/>
    <x v="7"/>
    <x v="34"/>
    <x v="8"/>
    <x v="14"/>
    <x v="13"/>
  </r>
  <r>
    <x v="1"/>
    <x v="33"/>
    <x v="34"/>
    <x v="10"/>
    <x v="221"/>
    <x v="3"/>
    <x v="24"/>
    <x v="0"/>
    <x v="7"/>
    <x v="0"/>
    <x v="0"/>
    <x v="0"/>
    <x v="0"/>
    <x v="28"/>
    <x v="222"/>
    <x v="15"/>
    <x v="28"/>
    <x v="222"/>
    <x v="33"/>
    <x v="15"/>
    <x v="34"/>
    <x v="5"/>
    <x v="0"/>
    <x v="221"/>
  </r>
  <r>
    <x v="1"/>
    <x v="33"/>
    <x v="34"/>
    <x v="10"/>
    <x v="222"/>
    <x v="3"/>
    <x v="22"/>
    <x v="0"/>
    <x v="7"/>
    <x v="0"/>
    <x v="0"/>
    <x v="0"/>
    <x v="0"/>
    <x v="28"/>
    <x v="223"/>
    <x v="14"/>
    <x v="28"/>
    <x v="223"/>
    <x v="33"/>
    <x v="14"/>
    <x v="34"/>
    <x v="5"/>
    <x v="0"/>
    <x v="222"/>
  </r>
  <r>
    <x v="1"/>
    <x v="33"/>
    <x v="34"/>
    <x v="10"/>
    <x v="222"/>
    <x v="3"/>
    <x v="22"/>
    <x v="0"/>
    <x v="7"/>
    <x v="0"/>
    <x v="0"/>
    <x v="0"/>
    <x v="0"/>
    <x v="28"/>
    <x v="223"/>
    <x v="14"/>
    <x v="28"/>
    <x v="223"/>
    <x v="33"/>
    <x v="14"/>
    <x v="34"/>
    <x v="5"/>
    <x v="0"/>
    <x v="222"/>
  </r>
  <r>
    <x v="1"/>
    <x v="33"/>
    <x v="34"/>
    <x v="10"/>
    <x v="222"/>
    <x v="3"/>
    <x v="24"/>
    <x v="0"/>
    <x v="7"/>
    <x v="0"/>
    <x v="0"/>
    <x v="0"/>
    <x v="0"/>
    <x v="28"/>
    <x v="223"/>
    <x v="15"/>
    <x v="28"/>
    <x v="223"/>
    <x v="33"/>
    <x v="15"/>
    <x v="34"/>
    <x v="5"/>
    <x v="0"/>
    <x v="222"/>
  </r>
  <r>
    <x v="5"/>
    <x v="110"/>
    <x v="34"/>
    <x v="8"/>
    <x v="223"/>
    <x v="1"/>
    <x v="12"/>
    <x v="0"/>
    <x v="7"/>
    <x v="0"/>
    <x v="0"/>
    <x v="0"/>
    <x v="0"/>
    <x v="18"/>
    <x v="224"/>
    <x v="1"/>
    <x v="18"/>
    <x v="224"/>
    <x v="110"/>
    <x v="1"/>
    <x v="34"/>
    <x v="27"/>
    <x v="14"/>
    <x v="223"/>
  </r>
  <r>
    <x v="3"/>
    <x v="26"/>
    <x v="34"/>
    <x v="13"/>
    <x v="224"/>
    <x v="0"/>
    <x v="34"/>
    <x v="0"/>
    <x v="7"/>
    <x v="0"/>
    <x v="0"/>
    <x v="0"/>
    <x v="0"/>
    <x v="7"/>
    <x v="225"/>
    <x v="0"/>
    <x v="7"/>
    <x v="225"/>
    <x v="26"/>
    <x v="0"/>
    <x v="34"/>
    <x v="23"/>
    <x v="14"/>
    <x v="224"/>
  </r>
  <r>
    <x v="1"/>
    <x v="141"/>
    <x v="34"/>
    <x v="2"/>
    <x v="225"/>
    <x v="3"/>
    <x v="16"/>
    <x v="0"/>
    <x v="7"/>
    <x v="0"/>
    <x v="0"/>
    <x v="0"/>
    <x v="0"/>
    <x v="3"/>
    <x v="226"/>
    <x v="12"/>
    <x v="3"/>
    <x v="226"/>
    <x v="141"/>
    <x v="12"/>
    <x v="34"/>
    <x v="5"/>
    <x v="0"/>
    <x v="225"/>
  </r>
  <r>
    <x v="1"/>
    <x v="45"/>
    <x v="35"/>
    <x v="1"/>
    <x v="226"/>
    <x v="0"/>
    <x v="29"/>
    <x v="0"/>
    <x v="7"/>
    <x v="0"/>
    <x v="0"/>
    <x v="0"/>
    <x v="34"/>
    <x v="11"/>
    <x v="227"/>
    <x v="0"/>
    <x v="11"/>
    <x v="227"/>
    <x v="45"/>
    <x v="0"/>
    <x v="35"/>
    <x v="21"/>
    <x v="14"/>
    <x v="226"/>
  </r>
  <r>
    <x v="1"/>
    <x v="108"/>
    <x v="35"/>
    <x v="0"/>
    <x v="57"/>
    <x v="0"/>
    <x v="1"/>
    <x v="0"/>
    <x v="7"/>
    <x v="0"/>
    <x v="0"/>
    <x v="0"/>
    <x v="152"/>
    <x v="3"/>
    <x v="57"/>
    <x v="0"/>
    <x v="3"/>
    <x v="57"/>
    <x v="108"/>
    <x v="0"/>
    <x v="35"/>
    <x v="1"/>
    <x v="14"/>
    <x v="57"/>
  </r>
  <r>
    <x v="2"/>
    <x v="25"/>
    <x v="35"/>
    <x v="1"/>
    <x v="59"/>
    <x v="2"/>
    <x v="27"/>
    <x v="0"/>
    <x v="7"/>
    <x v="0"/>
    <x v="0"/>
    <x v="0"/>
    <x v="1"/>
    <x v="16"/>
    <x v="59"/>
    <x v="2"/>
    <x v="16"/>
    <x v="59"/>
    <x v="25"/>
    <x v="2"/>
    <x v="35"/>
    <x v="5"/>
    <x v="14"/>
    <x v="59"/>
  </r>
  <r>
    <x v="1"/>
    <x v="141"/>
    <x v="35"/>
    <x v="0"/>
    <x v="45"/>
    <x v="1"/>
    <x v="10"/>
    <x v="0"/>
    <x v="7"/>
    <x v="0"/>
    <x v="0"/>
    <x v="0"/>
    <x v="277"/>
    <x v="11"/>
    <x v="45"/>
    <x v="8"/>
    <x v="11"/>
    <x v="45"/>
    <x v="141"/>
    <x v="8"/>
    <x v="35"/>
    <x v="9"/>
    <x v="14"/>
    <x v="45"/>
  </r>
  <r>
    <x v="1"/>
    <x v="211"/>
    <x v="35"/>
    <x v="0"/>
    <x v="45"/>
    <x v="1"/>
    <x v="10"/>
    <x v="0"/>
    <x v="7"/>
    <x v="0"/>
    <x v="0"/>
    <x v="0"/>
    <x v="278"/>
    <x v="11"/>
    <x v="45"/>
    <x v="8"/>
    <x v="11"/>
    <x v="45"/>
    <x v="211"/>
    <x v="8"/>
    <x v="35"/>
    <x v="9"/>
    <x v="14"/>
    <x v="45"/>
  </r>
  <r>
    <x v="1"/>
    <x v="104"/>
    <x v="35"/>
    <x v="0"/>
    <x v="45"/>
    <x v="1"/>
    <x v="10"/>
    <x v="0"/>
    <x v="7"/>
    <x v="0"/>
    <x v="0"/>
    <x v="0"/>
    <x v="45"/>
    <x v="11"/>
    <x v="45"/>
    <x v="8"/>
    <x v="11"/>
    <x v="45"/>
    <x v="104"/>
    <x v="8"/>
    <x v="35"/>
    <x v="9"/>
    <x v="14"/>
    <x v="45"/>
  </r>
  <r>
    <x v="1"/>
    <x v="27"/>
    <x v="35"/>
    <x v="0"/>
    <x v="45"/>
    <x v="1"/>
    <x v="10"/>
    <x v="0"/>
    <x v="7"/>
    <x v="0"/>
    <x v="0"/>
    <x v="0"/>
    <x v="172"/>
    <x v="11"/>
    <x v="45"/>
    <x v="8"/>
    <x v="11"/>
    <x v="45"/>
    <x v="27"/>
    <x v="8"/>
    <x v="35"/>
    <x v="9"/>
    <x v="14"/>
    <x v="45"/>
  </r>
  <r>
    <x v="2"/>
    <x v="16"/>
    <x v="35"/>
    <x v="1"/>
    <x v="112"/>
    <x v="2"/>
    <x v="27"/>
    <x v="0"/>
    <x v="7"/>
    <x v="0"/>
    <x v="0"/>
    <x v="0"/>
    <x v="77"/>
    <x v="16"/>
    <x v="112"/>
    <x v="2"/>
    <x v="16"/>
    <x v="112"/>
    <x v="16"/>
    <x v="2"/>
    <x v="35"/>
    <x v="5"/>
    <x v="14"/>
    <x v="112"/>
  </r>
  <r>
    <x v="1"/>
    <x v="215"/>
    <x v="35"/>
    <x v="1"/>
    <x v="227"/>
    <x v="0"/>
    <x v="1"/>
    <x v="0"/>
    <x v="7"/>
    <x v="0"/>
    <x v="0"/>
    <x v="0"/>
    <x v="270"/>
    <x v="3"/>
    <x v="228"/>
    <x v="0"/>
    <x v="3"/>
    <x v="228"/>
    <x v="215"/>
    <x v="0"/>
    <x v="35"/>
    <x v="1"/>
    <x v="14"/>
    <x v="227"/>
  </r>
  <r>
    <x v="2"/>
    <x v="29"/>
    <x v="35"/>
    <x v="1"/>
    <x v="70"/>
    <x v="2"/>
    <x v="27"/>
    <x v="0"/>
    <x v="7"/>
    <x v="0"/>
    <x v="0"/>
    <x v="0"/>
    <x v="76"/>
    <x v="16"/>
    <x v="70"/>
    <x v="2"/>
    <x v="16"/>
    <x v="70"/>
    <x v="29"/>
    <x v="2"/>
    <x v="35"/>
    <x v="5"/>
    <x v="14"/>
    <x v="70"/>
  </r>
  <r>
    <x v="2"/>
    <x v="105"/>
    <x v="35"/>
    <x v="1"/>
    <x v="71"/>
    <x v="2"/>
    <x v="27"/>
    <x v="0"/>
    <x v="7"/>
    <x v="0"/>
    <x v="0"/>
    <x v="0"/>
    <x v="88"/>
    <x v="16"/>
    <x v="71"/>
    <x v="2"/>
    <x v="16"/>
    <x v="71"/>
    <x v="105"/>
    <x v="2"/>
    <x v="35"/>
    <x v="5"/>
    <x v="14"/>
    <x v="71"/>
  </r>
  <r>
    <x v="2"/>
    <x v="108"/>
    <x v="35"/>
    <x v="1"/>
    <x v="106"/>
    <x v="2"/>
    <x v="27"/>
    <x v="0"/>
    <x v="7"/>
    <x v="0"/>
    <x v="0"/>
    <x v="0"/>
    <x v="50"/>
    <x v="16"/>
    <x v="106"/>
    <x v="2"/>
    <x v="16"/>
    <x v="106"/>
    <x v="108"/>
    <x v="2"/>
    <x v="35"/>
    <x v="5"/>
    <x v="14"/>
    <x v="106"/>
  </r>
  <r>
    <x v="2"/>
    <x v="42"/>
    <x v="35"/>
    <x v="1"/>
    <x v="72"/>
    <x v="2"/>
    <x v="27"/>
    <x v="0"/>
    <x v="7"/>
    <x v="0"/>
    <x v="0"/>
    <x v="0"/>
    <x v="106"/>
    <x v="16"/>
    <x v="72"/>
    <x v="2"/>
    <x v="16"/>
    <x v="72"/>
    <x v="42"/>
    <x v="2"/>
    <x v="35"/>
    <x v="5"/>
    <x v="14"/>
    <x v="72"/>
  </r>
  <r>
    <x v="1"/>
    <x v="188"/>
    <x v="35"/>
    <x v="16"/>
    <x v="87"/>
    <x v="0"/>
    <x v="1"/>
    <x v="0"/>
    <x v="7"/>
    <x v="0"/>
    <x v="0"/>
    <x v="0"/>
    <x v="20"/>
    <x v="3"/>
    <x v="87"/>
    <x v="0"/>
    <x v="3"/>
    <x v="87"/>
    <x v="188"/>
    <x v="0"/>
    <x v="35"/>
    <x v="1"/>
    <x v="14"/>
    <x v="87"/>
  </r>
  <r>
    <x v="2"/>
    <x v="1"/>
    <x v="35"/>
    <x v="1"/>
    <x v="89"/>
    <x v="2"/>
    <x v="27"/>
    <x v="0"/>
    <x v="7"/>
    <x v="0"/>
    <x v="0"/>
    <x v="0"/>
    <x v="46"/>
    <x v="16"/>
    <x v="89"/>
    <x v="2"/>
    <x v="16"/>
    <x v="89"/>
    <x v="1"/>
    <x v="2"/>
    <x v="35"/>
    <x v="5"/>
    <x v="14"/>
    <x v="89"/>
  </r>
  <r>
    <x v="1"/>
    <x v="123"/>
    <x v="35"/>
    <x v="12"/>
    <x v="228"/>
    <x v="0"/>
    <x v="1"/>
    <x v="2"/>
    <x v="7"/>
    <x v="0"/>
    <x v="0"/>
    <x v="0"/>
    <x v="279"/>
    <x v="3"/>
    <x v="229"/>
    <x v="0"/>
    <x v="3"/>
    <x v="229"/>
    <x v="123"/>
    <x v="0"/>
    <x v="35"/>
    <x v="1"/>
    <x v="2"/>
    <x v="228"/>
  </r>
  <r>
    <x v="4"/>
    <x v="1"/>
    <x v="35"/>
    <x v="8"/>
    <x v="21"/>
    <x v="0"/>
    <x v="20"/>
    <x v="0"/>
    <x v="7"/>
    <x v="0"/>
    <x v="0"/>
    <x v="0"/>
    <x v="0"/>
    <x v="8"/>
    <x v="21"/>
    <x v="0"/>
    <x v="8"/>
    <x v="21"/>
    <x v="1"/>
    <x v="0"/>
    <x v="35"/>
    <x v="13"/>
    <x v="0"/>
    <x v="21"/>
  </r>
  <r>
    <x v="1"/>
    <x v="399"/>
    <x v="35"/>
    <x v="4"/>
    <x v="13"/>
    <x v="3"/>
    <x v="24"/>
    <x v="0"/>
    <x v="7"/>
    <x v="0"/>
    <x v="0"/>
    <x v="0"/>
    <x v="0"/>
    <x v="1"/>
    <x v="13"/>
    <x v="15"/>
    <x v="1"/>
    <x v="13"/>
    <x v="399"/>
    <x v="15"/>
    <x v="35"/>
    <x v="5"/>
    <x v="14"/>
    <x v="13"/>
  </r>
  <r>
    <x v="0"/>
    <x v="103"/>
    <x v="35"/>
    <x v="3"/>
    <x v="23"/>
    <x v="3"/>
    <x v="6"/>
    <x v="0"/>
    <x v="7"/>
    <x v="0"/>
    <x v="0"/>
    <x v="0"/>
    <x v="0"/>
    <x v="12"/>
    <x v="23"/>
    <x v="3"/>
    <x v="12"/>
    <x v="23"/>
    <x v="103"/>
    <x v="3"/>
    <x v="35"/>
    <x v="5"/>
    <x v="14"/>
    <x v="23"/>
  </r>
  <r>
    <x v="2"/>
    <x v="3"/>
    <x v="35"/>
    <x v="4"/>
    <x v="13"/>
    <x v="3"/>
    <x v="6"/>
    <x v="0"/>
    <x v="7"/>
    <x v="0"/>
    <x v="0"/>
    <x v="0"/>
    <x v="0"/>
    <x v="16"/>
    <x v="13"/>
    <x v="3"/>
    <x v="16"/>
    <x v="13"/>
    <x v="3"/>
    <x v="3"/>
    <x v="35"/>
    <x v="5"/>
    <x v="14"/>
    <x v="13"/>
  </r>
  <r>
    <x v="4"/>
    <x v="400"/>
    <x v="35"/>
    <x v="4"/>
    <x v="13"/>
    <x v="3"/>
    <x v="6"/>
    <x v="0"/>
    <x v="7"/>
    <x v="0"/>
    <x v="0"/>
    <x v="0"/>
    <x v="0"/>
    <x v="8"/>
    <x v="13"/>
    <x v="3"/>
    <x v="8"/>
    <x v="13"/>
    <x v="400"/>
    <x v="3"/>
    <x v="35"/>
    <x v="5"/>
    <x v="0"/>
    <x v="13"/>
  </r>
  <r>
    <x v="5"/>
    <x v="68"/>
    <x v="35"/>
    <x v="4"/>
    <x v="13"/>
    <x v="4"/>
    <x v="13"/>
    <x v="0"/>
    <x v="7"/>
    <x v="0"/>
    <x v="0"/>
    <x v="0"/>
    <x v="0"/>
    <x v="9"/>
    <x v="13"/>
    <x v="6"/>
    <x v="9"/>
    <x v="13"/>
    <x v="68"/>
    <x v="6"/>
    <x v="35"/>
    <x v="7"/>
    <x v="14"/>
    <x v="13"/>
  </r>
  <r>
    <x v="1"/>
    <x v="24"/>
    <x v="35"/>
    <x v="4"/>
    <x v="13"/>
    <x v="3"/>
    <x v="16"/>
    <x v="0"/>
    <x v="7"/>
    <x v="0"/>
    <x v="0"/>
    <x v="0"/>
    <x v="0"/>
    <x v="3"/>
    <x v="13"/>
    <x v="12"/>
    <x v="3"/>
    <x v="13"/>
    <x v="24"/>
    <x v="12"/>
    <x v="35"/>
    <x v="5"/>
    <x v="0"/>
    <x v="13"/>
  </r>
  <r>
    <x v="1"/>
    <x v="45"/>
    <x v="35"/>
    <x v="3"/>
    <x v="229"/>
    <x v="3"/>
    <x v="24"/>
    <x v="0"/>
    <x v="7"/>
    <x v="0"/>
    <x v="0"/>
    <x v="0"/>
    <x v="0"/>
    <x v="28"/>
    <x v="230"/>
    <x v="15"/>
    <x v="28"/>
    <x v="230"/>
    <x v="45"/>
    <x v="15"/>
    <x v="35"/>
    <x v="5"/>
    <x v="0"/>
    <x v="229"/>
  </r>
  <r>
    <x v="1"/>
    <x v="33"/>
    <x v="35"/>
    <x v="10"/>
    <x v="230"/>
    <x v="3"/>
    <x v="24"/>
    <x v="0"/>
    <x v="7"/>
    <x v="0"/>
    <x v="0"/>
    <x v="0"/>
    <x v="0"/>
    <x v="28"/>
    <x v="231"/>
    <x v="15"/>
    <x v="28"/>
    <x v="231"/>
    <x v="33"/>
    <x v="15"/>
    <x v="35"/>
    <x v="5"/>
    <x v="0"/>
    <x v="230"/>
  </r>
  <r>
    <x v="1"/>
    <x v="33"/>
    <x v="35"/>
    <x v="10"/>
    <x v="231"/>
    <x v="3"/>
    <x v="22"/>
    <x v="0"/>
    <x v="7"/>
    <x v="0"/>
    <x v="0"/>
    <x v="0"/>
    <x v="0"/>
    <x v="28"/>
    <x v="232"/>
    <x v="14"/>
    <x v="28"/>
    <x v="232"/>
    <x v="33"/>
    <x v="14"/>
    <x v="35"/>
    <x v="5"/>
    <x v="0"/>
    <x v="231"/>
  </r>
  <r>
    <x v="5"/>
    <x v="401"/>
    <x v="35"/>
    <x v="5"/>
    <x v="16"/>
    <x v="4"/>
    <x v="17"/>
    <x v="0"/>
    <x v="7"/>
    <x v="0"/>
    <x v="0"/>
    <x v="0"/>
    <x v="0"/>
    <x v="10"/>
    <x v="16"/>
    <x v="7"/>
    <x v="10"/>
    <x v="16"/>
    <x v="401"/>
    <x v="7"/>
    <x v="35"/>
    <x v="8"/>
    <x v="14"/>
    <x v="16"/>
  </r>
  <r>
    <x v="5"/>
    <x v="108"/>
    <x v="35"/>
    <x v="5"/>
    <x v="25"/>
    <x v="4"/>
    <x v="14"/>
    <x v="0"/>
    <x v="7"/>
    <x v="0"/>
    <x v="0"/>
    <x v="0"/>
    <x v="0"/>
    <x v="10"/>
    <x v="25"/>
    <x v="10"/>
    <x v="10"/>
    <x v="25"/>
    <x v="108"/>
    <x v="10"/>
    <x v="35"/>
    <x v="10"/>
    <x v="14"/>
    <x v="25"/>
  </r>
  <r>
    <x v="5"/>
    <x v="367"/>
    <x v="35"/>
    <x v="5"/>
    <x v="25"/>
    <x v="4"/>
    <x v="14"/>
    <x v="0"/>
    <x v="7"/>
    <x v="0"/>
    <x v="0"/>
    <x v="0"/>
    <x v="0"/>
    <x v="10"/>
    <x v="25"/>
    <x v="10"/>
    <x v="10"/>
    <x v="25"/>
    <x v="367"/>
    <x v="10"/>
    <x v="35"/>
    <x v="10"/>
    <x v="14"/>
    <x v="25"/>
  </r>
  <r>
    <x v="0"/>
    <x v="402"/>
    <x v="36"/>
    <x v="14"/>
    <x v="93"/>
    <x v="0"/>
    <x v="31"/>
    <x v="0"/>
    <x v="7"/>
    <x v="0"/>
    <x v="0"/>
    <x v="0"/>
    <x v="280"/>
    <x v="15"/>
    <x v="93"/>
    <x v="0"/>
    <x v="15"/>
    <x v="93"/>
    <x v="402"/>
    <x v="0"/>
    <x v="36"/>
    <x v="22"/>
    <x v="14"/>
    <x v="93"/>
  </r>
  <r>
    <x v="0"/>
    <x v="337"/>
    <x v="36"/>
    <x v="14"/>
    <x v="93"/>
    <x v="0"/>
    <x v="31"/>
    <x v="0"/>
    <x v="7"/>
    <x v="0"/>
    <x v="0"/>
    <x v="0"/>
    <x v="281"/>
    <x v="15"/>
    <x v="93"/>
    <x v="0"/>
    <x v="15"/>
    <x v="93"/>
    <x v="337"/>
    <x v="0"/>
    <x v="36"/>
    <x v="22"/>
    <x v="14"/>
    <x v="93"/>
  </r>
  <r>
    <x v="1"/>
    <x v="103"/>
    <x v="36"/>
    <x v="0"/>
    <x v="232"/>
    <x v="0"/>
    <x v="1"/>
    <x v="0"/>
    <x v="7"/>
    <x v="0"/>
    <x v="0"/>
    <x v="0"/>
    <x v="0"/>
    <x v="11"/>
    <x v="233"/>
    <x v="0"/>
    <x v="11"/>
    <x v="233"/>
    <x v="103"/>
    <x v="0"/>
    <x v="36"/>
    <x v="1"/>
    <x v="14"/>
    <x v="232"/>
  </r>
  <r>
    <x v="1"/>
    <x v="26"/>
    <x v="36"/>
    <x v="0"/>
    <x v="199"/>
    <x v="0"/>
    <x v="1"/>
    <x v="0"/>
    <x v="7"/>
    <x v="0"/>
    <x v="0"/>
    <x v="0"/>
    <x v="75"/>
    <x v="3"/>
    <x v="199"/>
    <x v="0"/>
    <x v="3"/>
    <x v="199"/>
    <x v="26"/>
    <x v="0"/>
    <x v="36"/>
    <x v="1"/>
    <x v="14"/>
    <x v="199"/>
  </r>
  <r>
    <x v="2"/>
    <x v="26"/>
    <x v="36"/>
    <x v="0"/>
    <x v="233"/>
    <x v="2"/>
    <x v="27"/>
    <x v="0"/>
    <x v="7"/>
    <x v="0"/>
    <x v="0"/>
    <x v="0"/>
    <x v="0"/>
    <x v="16"/>
    <x v="234"/>
    <x v="2"/>
    <x v="16"/>
    <x v="234"/>
    <x v="26"/>
    <x v="2"/>
    <x v="36"/>
    <x v="5"/>
    <x v="14"/>
    <x v="233"/>
  </r>
  <r>
    <x v="2"/>
    <x v="33"/>
    <x v="36"/>
    <x v="1"/>
    <x v="69"/>
    <x v="2"/>
    <x v="27"/>
    <x v="0"/>
    <x v="7"/>
    <x v="0"/>
    <x v="0"/>
    <x v="0"/>
    <x v="282"/>
    <x v="16"/>
    <x v="69"/>
    <x v="2"/>
    <x v="16"/>
    <x v="69"/>
    <x v="33"/>
    <x v="2"/>
    <x v="36"/>
    <x v="5"/>
    <x v="14"/>
    <x v="69"/>
  </r>
  <r>
    <x v="3"/>
    <x v="92"/>
    <x v="36"/>
    <x v="11"/>
    <x v="234"/>
    <x v="0"/>
    <x v="23"/>
    <x v="0"/>
    <x v="7"/>
    <x v="0"/>
    <x v="0"/>
    <x v="0"/>
    <x v="283"/>
    <x v="7"/>
    <x v="235"/>
    <x v="0"/>
    <x v="7"/>
    <x v="235"/>
    <x v="92"/>
    <x v="0"/>
    <x v="36"/>
    <x v="17"/>
    <x v="14"/>
    <x v="234"/>
  </r>
  <r>
    <x v="3"/>
    <x v="69"/>
    <x v="36"/>
    <x v="11"/>
    <x v="235"/>
    <x v="0"/>
    <x v="23"/>
    <x v="0"/>
    <x v="7"/>
    <x v="0"/>
    <x v="0"/>
    <x v="0"/>
    <x v="284"/>
    <x v="7"/>
    <x v="236"/>
    <x v="0"/>
    <x v="7"/>
    <x v="236"/>
    <x v="69"/>
    <x v="0"/>
    <x v="36"/>
    <x v="17"/>
    <x v="14"/>
    <x v="235"/>
  </r>
  <r>
    <x v="0"/>
    <x v="403"/>
    <x v="36"/>
    <x v="3"/>
    <x v="236"/>
    <x v="0"/>
    <x v="44"/>
    <x v="0"/>
    <x v="7"/>
    <x v="0"/>
    <x v="0"/>
    <x v="0"/>
    <x v="0"/>
    <x v="25"/>
    <x v="237"/>
    <x v="0"/>
    <x v="25"/>
    <x v="237"/>
    <x v="403"/>
    <x v="0"/>
    <x v="36"/>
    <x v="34"/>
    <x v="14"/>
    <x v="236"/>
  </r>
  <r>
    <x v="1"/>
    <x v="248"/>
    <x v="36"/>
    <x v="6"/>
    <x v="99"/>
    <x v="3"/>
    <x v="24"/>
    <x v="31"/>
    <x v="7"/>
    <x v="0"/>
    <x v="0"/>
    <x v="0"/>
    <x v="0"/>
    <x v="1"/>
    <x v="99"/>
    <x v="15"/>
    <x v="1"/>
    <x v="99"/>
    <x v="248"/>
    <x v="15"/>
    <x v="36"/>
    <x v="5"/>
    <x v="32"/>
    <x v="99"/>
  </r>
  <r>
    <x v="4"/>
    <x v="404"/>
    <x v="36"/>
    <x v="8"/>
    <x v="21"/>
    <x v="0"/>
    <x v="20"/>
    <x v="0"/>
    <x v="7"/>
    <x v="0"/>
    <x v="0"/>
    <x v="0"/>
    <x v="0"/>
    <x v="8"/>
    <x v="21"/>
    <x v="0"/>
    <x v="8"/>
    <x v="21"/>
    <x v="404"/>
    <x v="0"/>
    <x v="36"/>
    <x v="13"/>
    <x v="14"/>
    <x v="21"/>
  </r>
  <r>
    <x v="0"/>
    <x v="215"/>
    <x v="36"/>
    <x v="0"/>
    <x v="22"/>
    <x v="3"/>
    <x v="6"/>
    <x v="0"/>
    <x v="7"/>
    <x v="0"/>
    <x v="0"/>
    <x v="0"/>
    <x v="0"/>
    <x v="15"/>
    <x v="22"/>
    <x v="3"/>
    <x v="15"/>
    <x v="22"/>
    <x v="215"/>
    <x v="3"/>
    <x v="36"/>
    <x v="15"/>
    <x v="14"/>
    <x v="22"/>
  </r>
  <r>
    <x v="1"/>
    <x v="248"/>
    <x v="36"/>
    <x v="4"/>
    <x v="13"/>
    <x v="3"/>
    <x v="24"/>
    <x v="0"/>
    <x v="7"/>
    <x v="0"/>
    <x v="0"/>
    <x v="0"/>
    <x v="0"/>
    <x v="1"/>
    <x v="13"/>
    <x v="15"/>
    <x v="1"/>
    <x v="13"/>
    <x v="248"/>
    <x v="15"/>
    <x v="36"/>
    <x v="5"/>
    <x v="14"/>
    <x v="13"/>
  </r>
  <r>
    <x v="2"/>
    <x v="4"/>
    <x v="36"/>
    <x v="4"/>
    <x v="13"/>
    <x v="3"/>
    <x v="6"/>
    <x v="0"/>
    <x v="7"/>
    <x v="0"/>
    <x v="0"/>
    <x v="0"/>
    <x v="0"/>
    <x v="16"/>
    <x v="13"/>
    <x v="3"/>
    <x v="16"/>
    <x v="13"/>
    <x v="4"/>
    <x v="3"/>
    <x v="36"/>
    <x v="5"/>
    <x v="14"/>
    <x v="13"/>
  </r>
  <r>
    <x v="0"/>
    <x v="42"/>
    <x v="36"/>
    <x v="3"/>
    <x v="23"/>
    <x v="3"/>
    <x v="6"/>
    <x v="0"/>
    <x v="7"/>
    <x v="0"/>
    <x v="0"/>
    <x v="0"/>
    <x v="0"/>
    <x v="36"/>
    <x v="23"/>
    <x v="3"/>
    <x v="36"/>
    <x v="23"/>
    <x v="42"/>
    <x v="3"/>
    <x v="36"/>
    <x v="5"/>
    <x v="14"/>
    <x v="23"/>
  </r>
  <r>
    <x v="0"/>
    <x v="103"/>
    <x v="36"/>
    <x v="3"/>
    <x v="23"/>
    <x v="3"/>
    <x v="6"/>
    <x v="0"/>
    <x v="7"/>
    <x v="0"/>
    <x v="0"/>
    <x v="0"/>
    <x v="0"/>
    <x v="27"/>
    <x v="23"/>
    <x v="3"/>
    <x v="27"/>
    <x v="23"/>
    <x v="103"/>
    <x v="3"/>
    <x v="36"/>
    <x v="5"/>
    <x v="14"/>
    <x v="23"/>
  </r>
  <r>
    <x v="0"/>
    <x v="243"/>
    <x v="36"/>
    <x v="3"/>
    <x v="23"/>
    <x v="3"/>
    <x v="6"/>
    <x v="0"/>
    <x v="7"/>
    <x v="0"/>
    <x v="0"/>
    <x v="0"/>
    <x v="0"/>
    <x v="12"/>
    <x v="23"/>
    <x v="3"/>
    <x v="12"/>
    <x v="23"/>
    <x v="243"/>
    <x v="3"/>
    <x v="36"/>
    <x v="5"/>
    <x v="14"/>
    <x v="23"/>
  </r>
  <r>
    <x v="0"/>
    <x v="33"/>
    <x v="36"/>
    <x v="3"/>
    <x v="23"/>
    <x v="3"/>
    <x v="6"/>
    <x v="0"/>
    <x v="7"/>
    <x v="0"/>
    <x v="0"/>
    <x v="0"/>
    <x v="0"/>
    <x v="27"/>
    <x v="23"/>
    <x v="3"/>
    <x v="27"/>
    <x v="23"/>
    <x v="33"/>
    <x v="3"/>
    <x v="36"/>
    <x v="5"/>
    <x v="14"/>
    <x v="23"/>
  </r>
  <r>
    <x v="5"/>
    <x v="10"/>
    <x v="36"/>
    <x v="4"/>
    <x v="13"/>
    <x v="1"/>
    <x v="33"/>
    <x v="0"/>
    <x v="7"/>
    <x v="0"/>
    <x v="0"/>
    <x v="0"/>
    <x v="0"/>
    <x v="37"/>
    <x v="13"/>
    <x v="1"/>
    <x v="37"/>
    <x v="13"/>
    <x v="10"/>
    <x v="1"/>
    <x v="36"/>
    <x v="35"/>
    <x v="14"/>
    <x v="13"/>
  </r>
  <r>
    <x v="4"/>
    <x v="1"/>
    <x v="36"/>
    <x v="4"/>
    <x v="13"/>
    <x v="0"/>
    <x v="20"/>
    <x v="0"/>
    <x v="7"/>
    <x v="0"/>
    <x v="0"/>
    <x v="0"/>
    <x v="0"/>
    <x v="8"/>
    <x v="13"/>
    <x v="0"/>
    <x v="8"/>
    <x v="13"/>
    <x v="1"/>
    <x v="0"/>
    <x v="36"/>
    <x v="13"/>
    <x v="14"/>
    <x v="13"/>
  </r>
  <r>
    <x v="1"/>
    <x v="278"/>
    <x v="36"/>
    <x v="4"/>
    <x v="13"/>
    <x v="3"/>
    <x v="16"/>
    <x v="0"/>
    <x v="7"/>
    <x v="0"/>
    <x v="0"/>
    <x v="0"/>
    <x v="0"/>
    <x v="3"/>
    <x v="13"/>
    <x v="12"/>
    <x v="3"/>
    <x v="13"/>
    <x v="278"/>
    <x v="12"/>
    <x v="36"/>
    <x v="5"/>
    <x v="0"/>
    <x v="13"/>
  </r>
  <r>
    <x v="5"/>
    <x v="11"/>
    <x v="36"/>
    <x v="4"/>
    <x v="13"/>
    <x v="4"/>
    <x v="17"/>
    <x v="0"/>
    <x v="7"/>
    <x v="0"/>
    <x v="0"/>
    <x v="0"/>
    <x v="0"/>
    <x v="10"/>
    <x v="13"/>
    <x v="7"/>
    <x v="10"/>
    <x v="13"/>
    <x v="11"/>
    <x v="7"/>
    <x v="36"/>
    <x v="8"/>
    <x v="14"/>
    <x v="13"/>
  </r>
  <r>
    <x v="0"/>
    <x v="167"/>
    <x v="37"/>
    <x v="0"/>
    <x v="173"/>
    <x v="3"/>
    <x v="6"/>
    <x v="0"/>
    <x v="7"/>
    <x v="0"/>
    <x v="0"/>
    <x v="0"/>
    <x v="35"/>
    <x v="5"/>
    <x v="173"/>
    <x v="3"/>
    <x v="5"/>
    <x v="173"/>
    <x v="167"/>
    <x v="3"/>
    <x v="37"/>
    <x v="5"/>
    <x v="0"/>
    <x v="173"/>
  </r>
  <r>
    <x v="2"/>
    <x v="138"/>
    <x v="37"/>
    <x v="1"/>
    <x v="214"/>
    <x v="2"/>
    <x v="27"/>
    <x v="0"/>
    <x v="7"/>
    <x v="0"/>
    <x v="0"/>
    <x v="0"/>
    <x v="221"/>
    <x v="16"/>
    <x v="214"/>
    <x v="2"/>
    <x v="16"/>
    <x v="214"/>
    <x v="138"/>
    <x v="2"/>
    <x v="37"/>
    <x v="5"/>
    <x v="14"/>
    <x v="214"/>
  </r>
  <r>
    <x v="2"/>
    <x v="405"/>
    <x v="37"/>
    <x v="1"/>
    <x v="214"/>
    <x v="0"/>
    <x v="3"/>
    <x v="0"/>
    <x v="7"/>
    <x v="0"/>
    <x v="0"/>
    <x v="0"/>
    <x v="285"/>
    <x v="16"/>
    <x v="214"/>
    <x v="0"/>
    <x v="16"/>
    <x v="214"/>
    <x v="405"/>
    <x v="0"/>
    <x v="37"/>
    <x v="3"/>
    <x v="14"/>
    <x v="214"/>
  </r>
  <r>
    <x v="1"/>
    <x v="0"/>
    <x v="37"/>
    <x v="0"/>
    <x v="45"/>
    <x v="1"/>
    <x v="10"/>
    <x v="0"/>
    <x v="7"/>
    <x v="0"/>
    <x v="0"/>
    <x v="0"/>
    <x v="171"/>
    <x v="11"/>
    <x v="45"/>
    <x v="8"/>
    <x v="11"/>
    <x v="45"/>
    <x v="0"/>
    <x v="8"/>
    <x v="37"/>
    <x v="9"/>
    <x v="14"/>
    <x v="45"/>
  </r>
  <r>
    <x v="0"/>
    <x v="406"/>
    <x v="37"/>
    <x v="1"/>
    <x v="30"/>
    <x v="3"/>
    <x v="15"/>
    <x v="0"/>
    <x v="7"/>
    <x v="0"/>
    <x v="0"/>
    <x v="0"/>
    <x v="43"/>
    <x v="12"/>
    <x v="30"/>
    <x v="11"/>
    <x v="12"/>
    <x v="30"/>
    <x v="406"/>
    <x v="11"/>
    <x v="37"/>
    <x v="5"/>
    <x v="0"/>
    <x v="30"/>
  </r>
  <r>
    <x v="0"/>
    <x v="172"/>
    <x v="37"/>
    <x v="1"/>
    <x v="18"/>
    <x v="1"/>
    <x v="11"/>
    <x v="0"/>
    <x v="7"/>
    <x v="0"/>
    <x v="0"/>
    <x v="0"/>
    <x v="286"/>
    <x v="12"/>
    <x v="18"/>
    <x v="9"/>
    <x v="12"/>
    <x v="18"/>
    <x v="172"/>
    <x v="9"/>
    <x v="37"/>
    <x v="5"/>
    <x v="0"/>
    <x v="18"/>
  </r>
  <r>
    <x v="1"/>
    <x v="123"/>
    <x v="37"/>
    <x v="1"/>
    <x v="237"/>
    <x v="0"/>
    <x v="1"/>
    <x v="0"/>
    <x v="7"/>
    <x v="0"/>
    <x v="0"/>
    <x v="0"/>
    <x v="287"/>
    <x v="11"/>
    <x v="238"/>
    <x v="0"/>
    <x v="11"/>
    <x v="238"/>
    <x v="123"/>
    <x v="0"/>
    <x v="37"/>
    <x v="1"/>
    <x v="0"/>
    <x v="237"/>
  </r>
  <r>
    <x v="0"/>
    <x v="46"/>
    <x v="37"/>
    <x v="3"/>
    <x v="23"/>
    <x v="3"/>
    <x v="6"/>
    <x v="0"/>
    <x v="7"/>
    <x v="0"/>
    <x v="0"/>
    <x v="0"/>
    <x v="0"/>
    <x v="14"/>
    <x v="23"/>
    <x v="3"/>
    <x v="14"/>
    <x v="23"/>
    <x v="46"/>
    <x v="3"/>
    <x v="37"/>
    <x v="5"/>
    <x v="14"/>
    <x v="23"/>
  </r>
  <r>
    <x v="0"/>
    <x v="119"/>
    <x v="37"/>
    <x v="3"/>
    <x v="23"/>
    <x v="3"/>
    <x v="6"/>
    <x v="0"/>
    <x v="7"/>
    <x v="0"/>
    <x v="0"/>
    <x v="0"/>
    <x v="0"/>
    <x v="12"/>
    <x v="23"/>
    <x v="3"/>
    <x v="12"/>
    <x v="23"/>
    <x v="119"/>
    <x v="3"/>
    <x v="37"/>
    <x v="5"/>
    <x v="14"/>
    <x v="23"/>
  </r>
  <r>
    <x v="5"/>
    <x v="407"/>
    <x v="37"/>
    <x v="4"/>
    <x v="13"/>
    <x v="1"/>
    <x v="13"/>
    <x v="0"/>
    <x v="7"/>
    <x v="0"/>
    <x v="0"/>
    <x v="0"/>
    <x v="0"/>
    <x v="9"/>
    <x v="13"/>
    <x v="1"/>
    <x v="9"/>
    <x v="13"/>
    <x v="407"/>
    <x v="1"/>
    <x v="37"/>
    <x v="7"/>
    <x v="14"/>
    <x v="13"/>
  </r>
  <r>
    <x v="5"/>
    <x v="408"/>
    <x v="37"/>
    <x v="4"/>
    <x v="13"/>
    <x v="4"/>
    <x v="13"/>
    <x v="0"/>
    <x v="7"/>
    <x v="0"/>
    <x v="0"/>
    <x v="0"/>
    <x v="0"/>
    <x v="9"/>
    <x v="13"/>
    <x v="6"/>
    <x v="9"/>
    <x v="13"/>
    <x v="408"/>
    <x v="6"/>
    <x v="37"/>
    <x v="5"/>
    <x v="0"/>
    <x v="13"/>
  </r>
  <r>
    <x v="5"/>
    <x v="105"/>
    <x v="37"/>
    <x v="4"/>
    <x v="13"/>
    <x v="4"/>
    <x v="9"/>
    <x v="0"/>
    <x v="7"/>
    <x v="0"/>
    <x v="0"/>
    <x v="0"/>
    <x v="0"/>
    <x v="10"/>
    <x v="13"/>
    <x v="7"/>
    <x v="10"/>
    <x v="13"/>
    <x v="105"/>
    <x v="7"/>
    <x v="37"/>
    <x v="36"/>
    <x v="14"/>
    <x v="13"/>
  </r>
  <r>
    <x v="5"/>
    <x v="40"/>
    <x v="37"/>
    <x v="4"/>
    <x v="13"/>
    <x v="4"/>
    <x v="45"/>
    <x v="0"/>
    <x v="7"/>
    <x v="0"/>
    <x v="0"/>
    <x v="0"/>
    <x v="0"/>
    <x v="10"/>
    <x v="13"/>
    <x v="13"/>
    <x v="10"/>
    <x v="13"/>
    <x v="40"/>
    <x v="13"/>
    <x v="37"/>
    <x v="37"/>
    <x v="14"/>
    <x v="13"/>
  </r>
  <r>
    <x v="5"/>
    <x v="409"/>
    <x v="37"/>
    <x v="4"/>
    <x v="13"/>
    <x v="4"/>
    <x v="13"/>
    <x v="0"/>
    <x v="7"/>
    <x v="0"/>
    <x v="0"/>
    <x v="0"/>
    <x v="0"/>
    <x v="10"/>
    <x v="13"/>
    <x v="6"/>
    <x v="10"/>
    <x v="13"/>
    <x v="409"/>
    <x v="6"/>
    <x v="37"/>
    <x v="7"/>
    <x v="14"/>
    <x v="13"/>
  </r>
  <r>
    <x v="5"/>
    <x v="93"/>
    <x v="37"/>
    <x v="4"/>
    <x v="13"/>
    <x v="4"/>
    <x v="45"/>
    <x v="0"/>
    <x v="7"/>
    <x v="0"/>
    <x v="0"/>
    <x v="0"/>
    <x v="0"/>
    <x v="10"/>
    <x v="13"/>
    <x v="13"/>
    <x v="10"/>
    <x v="13"/>
    <x v="93"/>
    <x v="13"/>
    <x v="37"/>
    <x v="5"/>
    <x v="0"/>
    <x v="13"/>
  </r>
  <r>
    <x v="5"/>
    <x v="29"/>
    <x v="37"/>
    <x v="5"/>
    <x v="16"/>
    <x v="4"/>
    <x v="45"/>
    <x v="0"/>
    <x v="7"/>
    <x v="0"/>
    <x v="0"/>
    <x v="0"/>
    <x v="0"/>
    <x v="10"/>
    <x v="16"/>
    <x v="13"/>
    <x v="10"/>
    <x v="16"/>
    <x v="29"/>
    <x v="13"/>
    <x v="37"/>
    <x v="5"/>
    <x v="0"/>
    <x v="16"/>
  </r>
  <r>
    <x v="5"/>
    <x v="122"/>
    <x v="37"/>
    <x v="5"/>
    <x v="16"/>
    <x v="4"/>
    <x v="13"/>
    <x v="0"/>
    <x v="7"/>
    <x v="0"/>
    <x v="0"/>
    <x v="0"/>
    <x v="0"/>
    <x v="10"/>
    <x v="16"/>
    <x v="6"/>
    <x v="10"/>
    <x v="16"/>
    <x v="122"/>
    <x v="6"/>
    <x v="37"/>
    <x v="5"/>
    <x v="0"/>
    <x v="16"/>
  </r>
  <r>
    <x v="1"/>
    <x v="95"/>
    <x v="37"/>
    <x v="9"/>
    <x v="41"/>
    <x v="1"/>
    <x v="10"/>
    <x v="0"/>
    <x v="7"/>
    <x v="0"/>
    <x v="0"/>
    <x v="0"/>
    <x v="0"/>
    <x v="11"/>
    <x v="41"/>
    <x v="8"/>
    <x v="11"/>
    <x v="41"/>
    <x v="95"/>
    <x v="8"/>
    <x v="37"/>
    <x v="9"/>
    <x v="14"/>
    <x v="41"/>
  </r>
  <r>
    <x v="5"/>
    <x v="410"/>
    <x v="37"/>
    <x v="5"/>
    <x v="25"/>
    <x v="4"/>
    <x v="14"/>
    <x v="0"/>
    <x v="7"/>
    <x v="0"/>
    <x v="0"/>
    <x v="0"/>
    <x v="0"/>
    <x v="10"/>
    <x v="25"/>
    <x v="10"/>
    <x v="10"/>
    <x v="25"/>
    <x v="410"/>
    <x v="10"/>
    <x v="37"/>
    <x v="10"/>
    <x v="14"/>
    <x v="25"/>
  </r>
  <r>
    <x v="5"/>
    <x v="411"/>
    <x v="37"/>
    <x v="5"/>
    <x v="25"/>
    <x v="4"/>
    <x v="14"/>
    <x v="0"/>
    <x v="7"/>
    <x v="0"/>
    <x v="0"/>
    <x v="0"/>
    <x v="0"/>
    <x v="10"/>
    <x v="25"/>
    <x v="10"/>
    <x v="10"/>
    <x v="25"/>
    <x v="411"/>
    <x v="10"/>
    <x v="37"/>
    <x v="10"/>
    <x v="14"/>
    <x v="25"/>
  </r>
  <r>
    <x v="5"/>
    <x v="412"/>
    <x v="37"/>
    <x v="5"/>
    <x v="25"/>
    <x v="4"/>
    <x v="14"/>
    <x v="0"/>
    <x v="7"/>
    <x v="0"/>
    <x v="0"/>
    <x v="0"/>
    <x v="0"/>
    <x v="10"/>
    <x v="25"/>
    <x v="10"/>
    <x v="10"/>
    <x v="25"/>
    <x v="412"/>
    <x v="10"/>
    <x v="37"/>
    <x v="5"/>
    <x v="0"/>
    <x v="25"/>
  </r>
  <r>
    <x v="0"/>
    <x v="62"/>
    <x v="37"/>
    <x v="3"/>
    <x v="23"/>
    <x v="3"/>
    <x v="6"/>
    <x v="0"/>
    <x v="7"/>
    <x v="0"/>
    <x v="0"/>
    <x v="0"/>
    <x v="0"/>
    <x v="20"/>
    <x v="23"/>
    <x v="3"/>
    <x v="20"/>
    <x v="23"/>
    <x v="62"/>
    <x v="3"/>
    <x v="37"/>
    <x v="5"/>
    <x v="14"/>
    <x v="23"/>
  </r>
  <r>
    <x v="0"/>
    <x v="233"/>
    <x v="37"/>
    <x v="1"/>
    <x v="238"/>
    <x v="3"/>
    <x v="6"/>
    <x v="0"/>
    <x v="7"/>
    <x v="0"/>
    <x v="0"/>
    <x v="0"/>
    <x v="0"/>
    <x v="36"/>
    <x v="239"/>
    <x v="3"/>
    <x v="36"/>
    <x v="239"/>
    <x v="233"/>
    <x v="3"/>
    <x v="37"/>
    <x v="5"/>
    <x v="14"/>
    <x v="238"/>
  </r>
  <r>
    <x v="5"/>
    <x v="244"/>
    <x v="38"/>
    <x v="1"/>
    <x v="226"/>
    <x v="1"/>
    <x v="12"/>
    <x v="61"/>
    <x v="8"/>
    <x v="0"/>
    <x v="0"/>
    <x v="0"/>
    <x v="288"/>
    <x v="18"/>
    <x v="227"/>
    <x v="9"/>
    <x v="18"/>
    <x v="227"/>
    <x v="244"/>
    <x v="9"/>
    <x v="38"/>
    <x v="27"/>
    <x v="62"/>
    <x v="226"/>
  </r>
  <r>
    <x v="2"/>
    <x v="155"/>
    <x v="38"/>
    <x v="1"/>
    <x v="60"/>
    <x v="2"/>
    <x v="27"/>
    <x v="0"/>
    <x v="8"/>
    <x v="0"/>
    <x v="0"/>
    <x v="0"/>
    <x v="139"/>
    <x v="16"/>
    <x v="60"/>
    <x v="2"/>
    <x v="16"/>
    <x v="60"/>
    <x v="155"/>
    <x v="2"/>
    <x v="38"/>
    <x v="5"/>
    <x v="0"/>
    <x v="60"/>
  </r>
  <r>
    <x v="2"/>
    <x v="135"/>
    <x v="38"/>
    <x v="1"/>
    <x v="239"/>
    <x v="0"/>
    <x v="3"/>
    <x v="0"/>
    <x v="8"/>
    <x v="0"/>
    <x v="0"/>
    <x v="0"/>
    <x v="289"/>
    <x v="16"/>
    <x v="240"/>
    <x v="0"/>
    <x v="16"/>
    <x v="240"/>
    <x v="135"/>
    <x v="0"/>
    <x v="38"/>
    <x v="3"/>
    <x v="0"/>
    <x v="239"/>
  </r>
  <r>
    <x v="2"/>
    <x v="413"/>
    <x v="38"/>
    <x v="1"/>
    <x v="239"/>
    <x v="2"/>
    <x v="27"/>
    <x v="0"/>
    <x v="8"/>
    <x v="0"/>
    <x v="0"/>
    <x v="0"/>
    <x v="290"/>
    <x v="16"/>
    <x v="240"/>
    <x v="2"/>
    <x v="16"/>
    <x v="240"/>
    <x v="413"/>
    <x v="2"/>
    <x v="38"/>
    <x v="5"/>
    <x v="0"/>
    <x v="239"/>
  </r>
  <r>
    <x v="2"/>
    <x v="414"/>
    <x v="38"/>
    <x v="1"/>
    <x v="240"/>
    <x v="0"/>
    <x v="3"/>
    <x v="0"/>
    <x v="8"/>
    <x v="0"/>
    <x v="0"/>
    <x v="0"/>
    <x v="0"/>
    <x v="16"/>
    <x v="241"/>
    <x v="0"/>
    <x v="16"/>
    <x v="241"/>
    <x v="414"/>
    <x v="0"/>
    <x v="38"/>
    <x v="3"/>
    <x v="0"/>
    <x v="240"/>
  </r>
  <r>
    <x v="2"/>
    <x v="340"/>
    <x v="38"/>
    <x v="1"/>
    <x v="63"/>
    <x v="2"/>
    <x v="27"/>
    <x v="0"/>
    <x v="8"/>
    <x v="0"/>
    <x v="0"/>
    <x v="0"/>
    <x v="291"/>
    <x v="16"/>
    <x v="63"/>
    <x v="2"/>
    <x v="16"/>
    <x v="63"/>
    <x v="340"/>
    <x v="2"/>
    <x v="38"/>
    <x v="5"/>
    <x v="0"/>
    <x v="63"/>
  </r>
  <r>
    <x v="2"/>
    <x v="16"/>
    <x v="38"/>
    <x v="1"/>
    <x v="64"/>
    <x v="2"/>
    <x v="27"/>
    <x v="0"/>
    <x v="8"/>
    <x v="0"/>
    <x v="0"/>
    <x v="0"/>
    <x v="82"/>
    <x v="16"/>
    <x v="64"/>
    <x v="2"/>
    <x v="16"/>
    <x v="64"/>
    <x v="16"/>
    <x v="2"/>
    <x v="38"/>
    <x v="5"/>
    <x v="0"/>
    <x v="64"/>
  </r>
  <r>
    <x v="2"/>
    <x v="415"/>
    <x v="38"/>
    <x v="1"/>
    <x v="218"/>
    <x v="2"/>
    <x v="27"/>
    <x v="0"/>
    <x v="8"/>
    <x v="0"/>
    <x v="0"/>
    <x v="0"/>
    <x v="292"/>
    <x v="16"/>
    <x v="219"/>
    <x v="2"/>
    <x v="16"/>
    <x v="219"/>
    <x v="415"/>
    <x v="2"/>
    <x v="38"/>
    <x v="5"/>
    <x v="0"/>
    <x v="218"/>
  </r>
  <r>
    <x v="2"/>
    <x v="106"/>
    <x v="38"/>
    <x v="1"/>
    <x v="104"/>
    <x v="2"/>
    <x v="27"/>
    <x v="0"/>
    <x v="8"/>
    <x v="0"/>
    <x v="0"/>
    <x v="0"/>
    <x v="293"/>
    <x v="16"/>
    <x v="104"/>
    <x v="2"/>
    <x v="16"/>
    <x v="104"/>
    <x v="106"/>
    <x v="2"/>
    <x v="38"/>
    <x v="5"/>
    <x v="0"/>
    <x v="104"/>
  </r>
  <r>
    <x v="1"/>
    <x v="112"/>
    <x v="38"/>
    <x v="0"/>
    <x v="45"/>
    <x v="1"/>
    <x v="10"/>
    <x v="0"/>
    <x v="8"/>
    <x v="0"/>
    <x v="0"/>
    <x v="0"/>
    <x v="294"/>
    <x v="11"/>
    <x v="45"/>
    <x v="8"/>
    <x v="11"/>
    <x v="45"/>
    <x v="112"/>
    <x v="8"/>
    <x v="38"/>
    <x v="5"/>
    <x v="0"/>
    <x v="45"/>
  </r>
  <r>
    <x v="1"/>
    <x v="104"/>
    <x v="38"/>
    <x v="0"/>
    <x v="45"/>
    <x v="1"/>
    <x v="10"/>
    <x v="0"/>
    <x v="8"/>
    <x v="0"/>
    <x v="0"/>
    <x v="0"/>
    <x v="45"/>
    <x v="11"/>
    <x v="45"/>
    <x v="8"/>
    <x v="11"/>
    <x v="45"/>
    <x v="104"/>
    <x v="8"/>
    <x v="38"/>
    <x v="5"/>
    <x v="0"/>
    <x v="45"/>
  </r>
  <r>
    <x v="2"/>
    <x v="172"/>
    <x v="38"/>
    <x v="1"/>
    <x v="72"/>
    <x v="2"/>
    <x v="27"/>
    <x v="0"/>
    <x v="8"/>
    <x v="0"/>
    <x v="0"/>
    <x v="0"/>
    <x v="295"/>
    <x v="16"/>
    <x v="72"/>
    <x v="2"/>
    <x v="16"/>
    <x v="72"/>
    <x v="172"/>
    <x v="2"/>
    <x v="38"/>
    <x v="5"/>
    <x v="0"/>
    <x v="72"/>
  </r>
  <r>
    <x v="2"/>
    <x v="141"/>
    <x v="38"/>
    <x v="1"/>
    <x v="72"/>
    <x v="2"/>
    <x v="27"/>
    <x v="0"/>
    <x v="8"/>
    <x v="0"/>
    <x v="0"/>
    <x v="0"/>
    <x v="296"/>
    <x v="16"/>
    <x v="72"/>
    <x v="2"/>
    <x v="16"/>
    <x v="72"/>
    <x v="141"/>
    <x v="2"/>
    <x v="38"/>
    <x v="5"/>
    <x v="0"/>
    <x v="72"/>
  </r>
  <r>
    <x v="2"/>
    <x v="416"/>
    <x v="38"/>
    <x v="1"/>
    <x v="241"/>
    <x v="0"/>
    <x v="3"/>
    <x v="0"/>
    <x v="8"/>
    <x v="0"/>
    <x v="0"/>
    <x v="0"/>
    <x v="0"/>
    <x v="16"/>
    <x v="242"/>
    <x v="0"/>
    <x v="16"/>
    <x v="242"/>
    <x v="416"/>
    <x v="0"/>
    <x v="38"/>
    <x v="3"/>
    <x v="0"/>
    <x v="241"/>
  </r>
  <r>
    <x v="3"/>
    <x v="417"/>
    <x v="38"/>
    <x v="11"/>
    <x v="36"/>
    <x v="0"/>
    <x v="23"/>
    <x v="0"/>
    <x v="8"/>
    <x v="0"/>
    <x v="0"/>
    <x v="0"/>
    <x v="297"/>
    <x v="7"/>
    <x v="36"/>
    <x v="0"/>
    <x v="7"/>
    <x v="36"/>
    <x v="417"/>
    <x v="0"/>
    <x v="38"/>
    <x v="17"/>
    <x v="0"/>
    <x v="36"/>
  </r>
  <r>
    <x v="2"/>
    <x v="10"/>
    <x v="38"/>
    <x v="1"/>
    <x v="242"/>
    <x v="2"/>
    <x v="27"/>
    <x v="0"/>
    <x v="8"/>
    <x v="0"/>
    <x v="0"/>
    <x v="0"/>
    <x v="47"/>
    <x v="16"/>
    <x v="243"/>
    <x v="2"/>
    <x v="16"/>
    <x v="243"/>
    <x v="10"/>
    <x v="2"/>
    <x v="38"/>
    <x v="5"/>
    <x v="0"/>
    <x v="242"/>
  </r>
  <r>
    <x v="1"/>
    <x v="102"/>
    <x v="38"/>
    <x v="1"/>
    <x v="205"/>
    <x v="6"/>
    <x v="46"/>
    <x v="0"/>
    <x v="8"/>
    <x v="0"/>
    <x v="0"/>
    <x v="0"/>
    <x v="298"/>
    <x v="3"/>
    <x v="205"/>
    <x v="24"/>
    <x v="3"/>
    <x v="205"/>
    <x v="102"/>
    <x v="24"/>
    <x v="38"/>
    <x v="5"/>
    <x v="0"/>
    <x v="205"/>
  </r>
  <r>
    <x v="0"/>
    <x v="418"/>
    <x v="38"/>
    <x v="2"/>
    <x v="39"/>
    <x v="2"/>
    <x v="4"/>
    <x v="0"/>
    <x v="8"/>
    <x v="0"/>
    <x v="0"/>
    <x v="0"/>
    <x v="299"/>
    <x v="15"/>
    <x v="39"/>
    <x v="2"/>
    <x v="15"/>
    <x v="39"/>
    <x v="418"/>
    <x v="2"/>
    <x v="38"/>
    <x v="4"/>
    <x v="0"/>
    <x v="39"/>
  </r>
  <r>
    <x v="2"/>
    <x v="419"/>
    <x v="38"/>
    <x v="1"/>
    <x v="243"/>
    <x v="0"/>
    <x v="3"/>
    <x v="0"/>
    <x v="8"/>
    <x v="0"/>
    <x v="0"/>
    <x v="0"/>
    <x v="0"/>
    <x v="16"/>
    <x v="244"/>
    <x v="0"/>
    <x v="16"/>
    <x v="244"/>
    <x v="419"/>
    <x v="0"/>
    <x v="38"/>
    <x v="3"/>
    <x v="0"/>
    <x v="243"/>
  </r>
  <r>
    <x v="4"/>
    <x v="45"/>
    <x v="38"/>
    <x v="8"/>
    <x v="21"/>
    <x v="0"/>
    <x v="20"/>
    <x v="0"/>
    <x v="8"/>
    <x v="0"/>
    <x v="0"/>
    <x v="0"/>
    <x v="0"/>
    <x v="8"/>
    <x v="21"/>
    <x v="0"/>
    <x v="8"/>
    <x v="21"/>
    <x v="45"/>
    <x v="0"/>
    <x v="38"/>
    <x v="13"/>
    <x v="0"/>
    <x v="21"/>
  </r>
  <r>
    <x v="4"/>
    <x v="1"/>
    <x v="38"/>
    <x v="8"/>
    <x v="21"/>
    <x v="3"/>
    <x v="6"/>
    <x v="0"/>
    <x v="8"/>
    <x v="0"/>
    <x v="0"/>
    <x v="0"/>
    <x v="0"/>
    <x v="8"/>
    <x v="21"/>
    <x v="3"/>
    <x v="8"/>
    <x v="21"/>
    <x v="1"/>
    <x v="3"/>
    <x v="38"/>
    <x v="5"/>
    <x v="0"/>
    <x v="21"/>
  </r>
  <r>
    <x v="1"/>
    <x v="420"/>
    <x v="38"/>
    <x v="4"/>
    <x v="13"/>
    <x v="4"/>
    <x v="1"/>
    <x v="0"/>
    <x v="8"/>
    <x v="0"/>
    <x v="0"/>
    <x v="0"/>
    <x v="0"/>
    <x v="3"/>
    <x v="13"/>
    <x v="20"/>
    <x v="3"/>
    <x v="13"/>
    <x v="420"/>
    <x v="20"/>
    <x v="38"/>
    <x v="1"/>
    <x v="0"/>
    <x v="13"/>
  </r>
  <r>
    <x v="0"/>
    <x v="27"/>
    <x v="38"/>
    <x v="3"/>
    <x v="23"/>
    <x v="3"/>
    <x v="6"/>
    <x v="0"/>
    <x v="8"/>
    <x v="0"/>
    <x v="0"/>
    <x v="0"/>
    <x v="0"/>
    <x v="14"/>
    <x v="23"/>
    <x v="3"/>
    <x v="14"/>
    <x v="23"/>
    <x v="27"/>
    <x v="3"/>
    <x v="38"/>
    <x v="5"/>
    <x v="0"/>
    <x v="23"/>
  </r>
  <r>
    <x v="2"/>
    <x v="64"/>
    <x v="38"/>
    <x v="4"/>
    <x v="13"/>
    <x v="3"/>
    <x v="6"/>
    <x v="0"/>
    <x v="8"/>
    <x v="0"/>
    <x v="0"/>
    <x v="0"/>
    <x v="0"/>
    <x v="16"/>
    <x v="13"/>
    <x v="3"/>
    <x v="16"/>
    <x v="13"/>
    <x v="64"/>
    <x v="3"/>
    <x v="38"/>
    <x v="5"/>
    <x v="0"/>
    <x v="13"/>
  </r>
  <r>
    <x v="4"/>
    <x v="99"/>
    <x v="38"/>
    <x v="4"/>
    <x v="13"/>
    <x v="3"/>
    <x v="6"/>
    <x v="0"/>
    <x v="8"/>
    <x v="0"/>
    <x v="0"/>
    <x v="0"/>
    <x v="0"/>
    <x v="8"/>
    <x v="13"/>
    <x v="3"/>
    <x v="8"/>
    <x v="13"/>
    <x v="99"/>
    <x v="3"/>
    <x v="38"/>
    <x v="5"/>
    <x v="0"/>
    <x v="13"/>
  </r>
  <r>
    <x v="1"/>
    <x v="421"/>
    <x v="38"/>
    <x v="4"/>
    <x v="13"/>
    <x v="3"/>
    <x v="24"/>
    <x v="0"/>
    <x v="8"/>
    <x v="0"/>
    <x v="0"/>
    <x v="0"/>
    <x v="0"/>
    <x v="1"/>
    <x v="13"/>
    <x v="15"/>
    <x v="1"/>
    <x v="13"/>
    <x v="421"/>
    <x v="15"/>
    <x v="38"/>
    <x v="5"/>
    <x v="0"/>
    <x v="13"/>
  </r>
  <r>
    <x v="1"/>
    <x v="422"/>
    <x v="38"/>
    <x v="4"/>
    <x v="13"/>
    <x v="3"/>
    <x v="24"/>
    <x v="0"/>
    <x v="8"/>
    <x v="0"/>
    <x v="0"/>
    <x v="0"/>
    <x v="0"/>
    <x v="1"/>
    <x v="13"/>
    <x v="15"/>
    <x v="1"/>
    <x v="13"/>
    <x v="422"/>
    <x v="15"/>
    <x v="38"/>
    <x v="5"/>
    <x v="0"/>
    <x v="13"/>
  </r>
  <r>
    <x v="1"/>
    <x v="290"/>
    <x v="38"/>
    <x v="4"/>
    <x v="13"/>
    <x v="5"/>
    <x v="47"/>
    <x v="0"/>
    <x v="8"/>
    <x v="0"/>
    <x v="0"/>
    <x v="0"/>
    <x v="0"/>
    <x v="1"/>
    <x v="13"/>
    <x v="25"/>
    <x v="1"/>
    <x v="13"/>
    <x v="290"/>
    <x v="25"/>
    <x v="38"/>
    <x v="38"/>
    <x v="0"/>
    <x v="13"/>
  </r>
  <r>
    <x v="4"/>
    <x v="237"/>
    <x v="38"/>
    <x v="4"/>
    <x v="13"/>
    <x v="3"/>
    <x v="6"/>
    <x v="0"/>
    <x v="8"/>
    <x v="0"/>
    <x v="0"/>
    <x v="0"/>
    <x v="0"/>
    <x v="8"/>
    <x v="13"/>
    <x v="3"/>
    <x v="8"/>
    <x v="13"/>
    <x v="237"/>
    <x v="3"/>
    <x v="38"/>
    <x v="5"/>
    <x v="0"/>
    <x v="13"/>
  </r>
  <r>
    <x v="0"/>
    <x v="178"/>
    <x v="38"/>
    <x v="3"/>
    <x v="23"/>
    <x v="3"/>
    <x v="6"/>
    <x v="0"/>
    <x v="8"/>
    <x v="0"/>
    <x v="0"/>
    <x v="0"/>
    <x v="0"/>
    <x v="36"/>
    <x v="23"/>
    <x v="3"/>
    <x v="36"/>
    <x v="23"/>
    <x v="178"/>
    <x v="3"/>
    <x v="38"/>
    <x v="5"/>
    <x v="0"/>
    <x v="23"/>
  </r>
  <r>
    <x v="0"/>
    <x v="108"/>
    <x v="38"/>
    <x v="3"/>
    <x v="23"/>
    <x v="3"/>
    <x v="6"/>
    <x v="0"/>
    <x v="8"/>
    <x v="0"/>
    <x v="0"/>
    <x v="0"/>
    <x v="0"/>
    <x v="20"/>
    <x v="23"/>
    <x v="3"/>
    <x v="20"/>
    <x v="23"/>
    <x v="108"/>
    <x v="3"/>
    <x v="38"/>
    <x v="5"/>
    <x v="0"/>
    <x v="23"/>
  </r>
  <r>
    <x v="2"/>
    <x v="0"/>
    <x v="38"/>
    <x v="4"/>
    <x v="13"/>
    <x v="3"/>
    <x v="6"/>
    <x v="0"/>
    <x v="8"/>
    <x v="0"/>
    <x v="0"/>
    <x v="0"/>
    <x v="0"/>
    <x v="16"/>
    <x v="13"/>
    <x v="3"/>
    <x v="16"/>
    <x v="13"/>
    <x v="0"/>
    <x v="3"/>
    <x v="38"/>
    <x v="5"/>
    <x v="0"/>
    <x v="13"/>
  </r>
  <r>
    <x v="5"/>
    <x v="243"/>
    <x v="38"/>
    <x v="4"/>
    <x v="13"/>
    <x v="4"/>
    <x v="13"/>
    <x v="62"/>
    <x v="8"/>
    <x v="0"/>
    <x v="0"/>
    <x v="0"/>
    <x v="0"/>
    <x v="9"/>
    <x v="13"/>
    <x v="6"/>
    <x v="9"/>
    <x v="13"/>
    <x v="243"/>
    <x v="6"/>
    <x v="38"/>
    <x v="5"/>
    <x v="63"/>
    <x v="13"/>
  </r>
  <r>
    <x v="1"/>
    <x v="423"/>
    <x v="38"/>
    <x v="4"/>
    <x v="13"/>
    <x v="3"/>
    <x v="16"/>
    <x v="0"/>
    <x v="8"/>
    <x v="0"/>
    <x v="0"/>
    <x v="0"/>
    <x v="0"/>
    <x v="1"/>
    <x v="13"/>
    <x v="12"/>
    <x v="1"/>
    <x v="13"/>
    <x v="423"/>
    <x v="12"/>
    <x v="38"/>
    <x v="5"/>
    <x v="0"/>
    <x v="13"/>
  </r>
  <r>
    <x v="5"/>
    <x v="95"/>
    <x v="38"/>
    <x v="4"/>
    <x v="13"/>
    <x v="4"/>
    <x v="9"/>
    <x v="0"/>
    <x v="8"/>
    <x v="0"/>
    <x v="0"/>
    <x v="0"/>
    <x v="0"/>
    <x v="10"/>
    <x v="13"/>
    <x v="7"/>
    <x v="10"/>
    <x v="13"/>
    <x v="95"/>
    <x v="7"/>
    <x v="38"/>
    <x v="5"/>
    <x v="0"/>
    <x v="13"/>
  </r>
  <r>
    <x v="5"/>
    <x v="4"/>
    <x v="38"/>
    <x v="4"/>
    <x v="13"/>
    <x v="4"/>
    <x v="45"/>
    <x v="0"/>
    <x v="8"/>
    <x v="0"/>
    <x v="0"/>
    <x v="0"/>
    <x v="0"/>
    <x v="10"/>
    <x v="13"/>
    <x v="13"/>
    <x v="10"/>
    <x v="13"/>
    <x v="4"/>
    <x v="13"/>
    <x v="38"/>
    <x v="5"/>
    <x v="0"/>
    <x v="13"/>
  </r>
  <r>
    <x v="5"/>
    <x v="424"/>
    <x v="38"/>
    <x v="4"/>
    <x v="13"/>
    <x v="4"/>
    <x v="13"/>
    <x v="63"/>
    <x v="8"/>
    <x v="0"/>
    <x v="0"/>
    <x v="0"/>
    <x v="0"/>
    <x v="10"/>
    <x v="13"/>
    <x v="6"/>
    <x v="10"/>
    <x v="13"/>
    <x v="424"/>
    <x v="6"/>
    <x v="38"/>
    <x v="5"/>
    <x v="64"/>
    <x v="13"/>
  </r>
  <r>
    <x v="1"/>
    <x v="26"/>
    <x v="38"/>
    <x v="10"/>
    <x v="244"/>
    <x v="3"/>
    <x v="39"/>
    <x v="0"/>
    <x v="8"/>
    <x v="0"/>
    <x v="0"/>
    <x v="0"/>
    <x v="0"/>
    <x v="1"/>
    <x v="245"/>
    <x v="21"/>
    <x v="1"/>
    <x v="245"/>
    <x v="26"/>
    <x v="21"/>
    <x v="38"/>
    <x v="5"/>
    <x v="0"/>
    <x v="244"/>
  </r>
  <r>
    <x v="1"/>
    <x v="64"/>
    <x v="38"/>
    <x v="10"/>
    <x v="201"/>
    <x v="3"/>
    <x v="24"/>
    <x v="0"/>
    <x v="8"/>
    <x v="0"/>
    <x v="0"/>
    <x v="0"/>
    <x v="0"/>
    <x v="28"/>
    <x v="201"/>
    <x v="15"/>
    <x v="28"/>
    <x v="201"/>
    <x v="64"/>
    <x v="15"/>
    <x v="38"/>
    <x v="5"/>
    <x v="0"/>
    <x v="201"/>
  </r>
  <r>
    <x v="1"/>
    <x v="26"/>
    <x v="38"/>
    <x v="3"/>
    <x v="229"/>
    <x v="3"/>
    <x v="22"/>
    <x v="0"/>
    <x v="8"/>
    <x v="0"/>
    <x v="0"/>
    <x v="0"/>
    <x v="0"/>
    <x v="28"/>
    <x v="230"/>
    <x v="14"/>
    <x v="28"/>
    <x v="230"/>
    <x v="26"/>
    <x v="14"/>
    <x v="38"/>
    <x v="5"/>
    <x v="0"/>
    <x v="229"/>
  </r>
  <r>
    <x v="1"/>
    <x v="108"/>
    <x v="39"/>
    <x v="0"/>
    <x v="245"/>
    <x v="0"/>
    <x v="1"/>
    <x v="0"/>
    <x v="8"/>
    <x v="0"/>
    <x v="0"/>
    <x v="0"/>
    <x v="152"/>
    <x v="3"/>
    <x v="246"/>
    <x v="0"/>
    <x v="3"/>
    <x v="246"/>
    <x v="108"/>
    <x v="0"/>
    <x v="39"/>
    <x v="1"/>
    <x v="0"/>
    <x v="245"/>
  </r>
  <r>
    <x v="0"/>
    <x v="416"/>
    <x v="39"/>
    <x v="0"/>
    <x v="246"/>
    <x v="0"/>
    <x v="40"/>
    <x v="0"/>
    <x v="8"/>
    <x v="0"/>
    <x v="0"/>
    <x v="0"/>
    <x v="300"/>
    <x v="15"/>
    <x v="247"/>
    <x v="0"/>
    <x v="15"/>
    <x v="247"/>
    <x v="416"/>
    <x v="0"/>
    <x v="39"/>
    <x v="29"/>
    <x v="0"/>
    <x v="246"/>
  </r>
  <r>
    <x v="0"/>
    <x v="64"/>
    <x v="39"/>
    <x v="1"/>
    <x v="178"/>
    <x v="0"/>
    <x v="0"/>
    <x v="2"/>
    <x v="8"/>
    <x v="0"/>
    <x v="0"/>
    <x v="0"/>
    <x v="0"/>
    <x v="15"/>
    <x v="178"/>
    <x v="0"/>
    <x v="15"/>
    <x v="178"/>
    <x v="64"/>
    <x v="0"/>
    <x v="39"/>
    <x v="0"/>
    <x v="2"/>
    <x v="178"/>
  </r>
  <r>
    <x v="1"/>
    <x v="152"/>
    <x v="39"/>
    <x v="0"/>
    <x v="45"/>
    <x v="1"/>
    <x v="10"/>
    <x v="0"/>
    <x v="8"/>
    <x v="0"/>
    <x v="0"/>
    <x v="0"/>
    <x v="196"/>
    <x v="11"/>
    <x v="45"/>
    <x v="8"/>
    <x v="11"/>
    <x v="45"/>
    <x v="152"/>
    <x v="8"/>
    <x v="39"/>
    <x v="5"/>
    <x v="0"/>
    <x v="45"/>
  </r>
  <r>
    <x v="1"/>
    <x v="42"/>
    <x v="39"/>
    <x v="0"/>
    <x v="45"/>
    <x v="1"/>
    <x v="10"/>
    <x v="0"/>
    <x v="8"/>
    <x v="0"/>
    <x v="0"/>
    <x v="0"/>
    <x v="150"/>
    <x v="11"/>
    <x v="45"/>
    <x v="8"/>
    <x v="11"/>
    <x v="45"/>
    <x v="42"/>
    <x v="8"/>
    <x v="39"/>
    <x v="5"/>
    <x v="0"/>
    <x v="45"/>
  </r>
  <r>
    <x v="1"/>
    <x v="68"/>
    <x v="39"/>
    <x v="0"/>
    <x v="150"/>
    <x v="0"/>
    <x v="1"/>
    <x v="0"/>
    <x v="8"/>
    <x v="0"/>
    <x v="0"/>
    <x v="0"/>
    <x v="230"/>
    <x v="3"/>
    <x v="150"/>
    <x v="0"/>
    <x v="3"/>
    <x v="150"/>
    <x v="68"/>
    <x v="0"/>
    <x v="39"/>
    <x v="1"/>
    <x v="0"/>
    <x v="150"/>
  </r>
  <r>
    <x v="1"/>
    <x v="182"/>
    <x v="39"/>
    <x v="0"/>
    <x v="203"/>
    <x v="0"/>
    <x v="1"/>
    <x v="0"/>
    <x v="8"/>
    <x v="0"/>
    <x v="0"/>
    <x v="0"/>
    <x v="301"/>
    <x v="3"/>
    <x v="203"/>
    <x v="0"/>
    <x v="3"/>
    <x v="203"/>
    <x v="182"/>
    <x v="0"/>
    <x v="39"/>
    <x v="1"/>
    <x v="0"/>
    <x v="203"/>
  </r>
  <r>
    <x v="1"/>
    <x v="124"/>
    <x v="39"/>
    <x v="0"/>
    <x v="144"/>
    <x v="0"/>
    <x v="1"/>
    <x v="0"/>
    <x v="8"/>
    <x v="0"/>
    <x v="0"/>
    <x v="0"/>
    <x v="302"/>
    <x v="3"/>
    <x v="144"/>
    <x v="0"/>
    <x v="3"/>
    <x v="144"/>
    <x v="124"/>
    <x v="0"/>
    <x v="39"/>
    <x v="1"/>
    <x v="0"/>
    <x v="144"/>
  </r>
  <r>
    <x v="1"/>
    <x v="105"/>
    <x v="39"/>
    <x v="0"/>
    <x v="86"/>
    <x v="0"/>
    <x v="1"/>
    <x v="0"/>
    <x v="8"/>
    <x v="0"/>
    <x v="0"/>
    <x v="0"/>
    <x v="76"/>
    <x v="3"/>
    <x v="86"/>
    <x v="0"/>
    <x v="3"/>
    <x v="86"/>
    <x v="105"/>
    <x v="0"/>
    <x v="39"/>
    <x v="1"/>
    <x v="0"/>
    <x v="86"/>
  </r>
  <r>
    <x v="0"/>
    <x v="26"/>
    <x v="39"/>
    <x v="1"/>
    <x v="94"/>
    <x v="0"/>
    <x v="5"/>
    <x v="0"/>
    <x v="8"/>
    <x v="0"/>
    <x v="0"/>
    <x v="0"/>
    <x v="0"/>
    <x v="15"/>
    <x v="94"/>
    <x v="0"/>
    <x v="15"/>
    <x v="94"/>
    <x v="26"/>
    <x v="0"/>
    <x v="39"/>
    <x v="5"/>
    <x v="0"/>
    <x v="94"/>
  </r>
  <r>
    <x v="3"/>
    <x v="64"/>
    <x v="39"/>
    <x v="11"/>
    <x v="81"/>
    <x v="0"/>
    <x v="23"/>
    <x v="63"/>
    <x v="8"/>
    <x v="0"/>
    <x v="0"/>
    <x v="0"/>
    <x v="30"/>
    <x v="7"/>
    <x v="81"/>
    <x v="0"/>
    <x v="7"/>
    <x v="81"/>
    <x v="64"/>
    <x v="0"/>
    <x v="39"/>
    <x v="17"/>
    <x v="64"/>
    <x v="81"/>
  </r>
  <r>
    <x v="0"/>
    <x v="425"/>
    <x v="39"/>
    <x v="2"/>
    <x v="39"/>
    <x v="2"/>
    <x v="4"/>
    <x v="0"/>
    <x v="8"/>
    <x v="0"/>
    <x v="0"/>
    <x v="0"/>
    <x v="303"/>
    <x v="15"/>
    <x v="39"/>
    <x v="2"/>
    <x v="15"/>
    <x v="39"/>
    <x v="425"/>
    <x v="2"/>
    <x v="39"/>
    <x v="4"/>
    <x v="0"/>
    <x v="39"/>
  </r>
  <r>
    <x v="0"/>
    <x v="406"/>
    <x v="39"/>
    <x v="2"/>
    <x v="134"/>
    <x v="2"/>
    <x v="4"/>
    <x v="0"/>
    <x v="8"/>
    <x v="0"/>
    <x v="0"/>
    <x v="0"/>
    <x v="304"/>
    <x v="15"/>
    <x v="134"/>
    <x v="2"/>
    <x v="15"/>
    <x v="134"/>
    <x v="406"/>
    <x v="2"/>
    <x v="39"/>
    <x v="4"/>
    <x v="0"/>
    <x v="134"/>
  </r>
  <r>
    <x v="3"/>
    <x v="279"/>
    <x v="39"/>
    <x v="13"/>
    <x v="117"/>
    <x v="0"/>
    <x v="34"/>
    <x v="0"/>
    <x v="8"/>
    <x v="0"/>
    <x v="0"/>
    <x v="0"/>
    <x v="305"/>
    <x v="7"/>
    <x v="117"/>
    <x v="26"/>
    <x v="7"/>
    <x v="117"/>
    <x v="279"/>
    <x v="26"/>
    <x v="39"/>
    <x v="5"/>
    <x v="0"/>
    <x v="117"/>
  </r>
  <r>
    <x v="0"/>
    <x v="426"/>
    <x v="39"/>
    <x v="2"/>
    <x v="10"/>
    <x v="0"/>
    <x v="4"/>
    <x v="0"/>
    <x v="8"/>
    <x v="0"/>
    <x v="0"/>
    <x v="0"/>
    <x v="306"/>
    <x v="15"/>
    <x v="10"/>
    <x v="0"/>
    <x v="15"/>
    <x v="10"/>
    <x v="426"/>
    <x v="0"/>
    <x v="39"/>
    <x v="4"/>
    <x v="0"/>
    <x v="10"/>
  </r>
  <r>
    <x v="0"/>
    <x v="427"/>
    <x v="39"/>
    <x v="2"/>
    <x v="11"/>
    <x v="2"/>
    <x v="4"/>
    <x v="0"/>
    <x v="8"/>
    <x v="0"/>
    <x v="0"/>
    <x v="0"/>
    <x v="307"/>
    <x v="15"/>
    <x v="11"/>
    <x v="2"/>
    <x v="15"/>
    <x v="11"/>
    <x v="427"/>
    <x v="2"/>
    <x v="39"/>
    <x v="4"/>
    <x v="0"/>
    <x v="11"/>
  </r>
  <r>
    <x v="3"/>
    <x v="428"/>
    <x v="39"/>
    <x v="1"/>
    <x v="216"/>
    <x v="0"/>
    <x v="48"/>
    <x v="0"/>
    <x v="8"/>
    <x v="0"/>
    <x v="0"/>
    <x v="0"/>
    <x v="308"/>
    <x v="7"/>
    <x v="217"/>
    <x v="0"/>
    <x v="7"/>
    <x v="217"/>
    <x v="428"/>
    <x v="0"/>
    <x v="39"/>
    <x v="39"/>
    <x v="14"/>
    <x v="216"/>
  </r>
  <r>
    <x v="1"/>
    <x v="429"/>
    <x v="39"/>
    <x v="4"/>
    <x v="13"/>
    <x v="3"/>
    <x v="24"/>
    <x v="0"/>
    <x v="8"/>
    <x v="0"/>
    <x v="0"/>
    <x v="0"/>
    <x v="0"/>
    <x v="1"/>
    <x v="13"/>
    <x v="15"/>
    <x v="1"/>
    <x v="13"/>
    <x v="429"/>
    <x v="15"/>
    <x v="39"/>
    <x v="5"/>
    <x v="0"/>
    <x v="13"/>
  </r>
  <r>
    <x v="2"/>
    <x v="26"/>
    <x v="39"/>
    <x v="4"/>
    <x v="13"/>
    <x v="3"/>
    <x v="6"/>
    <x v="0"/>
    <x v="8"/>
    <x v="0"/>
    <x v="0"/>
    <x v="0"/>
    <x v="0"/>
    <x v="16"/>
    <x v="13"/>
    <x v="3"/>
    <x v="16"/>
    <x v="13"/>
    <x v="26"/>
    <x v="3"/>
    <x v="39"/>
    <x v="5"/>
    <x v="0"/>
    <x v="13"/>
  </r>
  <r>
    <x v="0"/>
    <x v="138"/>
    <x v="39"/>
    <x v="3"/>
    <x v="23"/>
    <x v="3"/>
    <x v="6"/>
    <x v="64"/>
    <x v="8"/>
    <x v="0"/>
    <x v="0"/>
    <x v="0"/>
    <x v="0"/>
    <x v="12"/>
    <x v="23"/>
    <x v="3"/>
    <x v="12"/>
    <x v="23"/>
    <x v="138"/>
    <x v="3"/>
    <x v="39"/>
    <x v="5"/>
    <x v="65"/>
    <x v="23"/>
  </r>
  <r>
    <x v="5"/>
    <x v="51"/>
    <x v="39"/>
    <x v="5"/>
    <x v="16"/>
    <x v="4"/>
    <x v="13"/>
    <x v="0"/>
    <x v="8"/>
    <x v="0"/>
    <x v="0"/>
    <x v="0"/>
    <x v="0"/>
    <x v="10"/>
    <x v="16"/>
    <x v="6"/>
    <x v="10"/>
    <x v="16"/>
    <x v="51"/>
    <x v="6"/>
    <x v="39"/>
    <x v="5"/>
    <x v="0"/>
    <x v="16"/>
  </r>
  <r>
    <x v="5"/>
    <x v="101"/>
    <x v="39"/>
    <x v="5"/>
    <x v="16"/>
    <x v="4"/>
    <x v="9"/>
    <x v="0"/>
    <x v="8"/>
    <x v="0"/>
    <x v="0"/>
    <x v="0"/>
    <x v="0"/>
    <x v="10"/>
    <x v="16"/>
    <x v="7"/>
    <x v="10"/>
    <x v="16"/>
    <x v="101"/>
    <x v="7"/>
    <x v="39"/>
    <x v="5"/>
    <x v="0"/>
    <x v="16"/>
  </r>
  <r>
    <x v="0"/>
    <x v="430"/>
    <x v="39"/>
    <x v="0"/>
    <x v="22"/>
    <x v="0"/>
    <x v="0"/>
    <x v="0"/>
    <x v="8"/>
    <x v="0"/>
    <x v="0"/>
    <x v="0"/>
    <x v="0"/>
    <x v="15"/>
    <x v="22"/>
    <x v="0"/>
    <x v="15"/>
    <x v="22"/>
    <x v="430"/>
    <x v="0"/>
    <x v="39"/>
    <x v="0"/>
    <x v="0"/>
    <x v="22"/>
  </r>
  <r>
    <x v="1"/>
    <x v="39"/>
    <x v="40"/>
    <x v="8"/>
    <x v="247"/>
    <x v="3"/>
    <x v="22"/>
    <x v="0"/>
    <x v="8"/>
    <x v="0"/>
    <x v="0"/>
    <x v="0"/>
    <x v="0"/>
    <x v="1"/>
    <x v="248"/>
    <x v="14"/>
    <x v="1"/>
    <x v="248"/>
    <x v="39"/>
    <x v="14"/>
    <x v="40"/>
    <x v="5"/>
    <x v="0"/>
    <x v="247"/>
  </r>
  <r>
    <x v="0"/>
    <x v="26"/>
    <x v="40"/>
    <x v="0"/>
    <x v="248"/>
    <x v="0"/>
    <x v="0"/>
    <x v="0"/>
    <x v="8"/>
    <x v="0"/>
    <x v="0"/>
    <x v="0"/>
    <x v="75"/>
    <x v="14"/>
    <x v="249"/>
    <x v="0"/>
    <x v="14"/>
    <x v="249"/>
    <x v="26"/>
    <x v="0"/>
    <x v="40"/>
    <x v="0"/>
    <x v="0"/>
    <x v="248"/>
  </r>
  <r>
    <x v="1"/>
    <x v="124"/>
    <x v="40"/>
    <x v="0"/>
    <x v="45"/>
    <x v="1"/>
    <x v="10"/>
    <x v="0"/>
    <x v="8"/>
    <x v="0"/>
    <x v="0"/>
    <x v="0"/>
    <x v="92"/>
    <x v="11"/>
    <x v="45"/>
    <x v="8"/>
    <x v="11"/>
    <x v="45"/>
    <x v="124"/>
    <x v="8"/>
    <x v="40"/>
    <x v="5"/>
    <x v="0"/>
    <x v="45"/>
  </r>
  <r>
    <x v="1"/>
    <x v="16"/>
    <x v="40"/>
    <x v="0"/>
    <x v="45"/>
    <x v="1"/>
    <x v="10"/>
    <x v="0"/>
    <x v="8"/>
    <x v="0"/>
    <x v="0"/>
    <x v="0"/>
    <x v="82"/>
    <x v="11"/>
    <x v="45"/>
    <x v="8"/>
    <x v="11"/>
    <x v="45"/>
    <x v="16"/>
    <x v="8"/>
    <x v="40"/>
    <x v="5"/>
    <x v="0"/>
    <x v="45"/>
  </r>
  <r>
    <x v="1"/>
    <x v="27"/>
    <x v="40"/>
    <x v="10"/>
    <x v="249"/>
    <x v="1"/>
    <x v="32"/>
    <x v="0"/>
    <x v="8"/>
    <x v="0"/>
    <x v="0"/>
    <x v="0"/>
    <x v="0"/>
    <x v="1"/>
    <x v="250"/>
    <x v="5"/>
    <x v="1"/>
    <x v="250"/>
    <x v="27"/>
    <x v="5"/>
    <x v="40"/>
    <x v="5"/>
    <x v="0"/>
    <x v="249"/>
  </r>
  <r>
    <x v="1"/>
    <x v="27"/>
    <x v="40"/>
    <x v="10"/>
    <x v="90"/>
    <x v="3"/>
    <x v="22"/>
    <x v="0"/>
    <x v="8"/>
    <x v="0"/>
    <x v="0"/>
    <x v="0"/>
    <x v="0"/>
    <x v="1"/>
    <x v="251"/>
    <x v="14"/>
    <x v="1"/>
    <x v="251"/>
    <x v="27"/>
    <x v="14"/>
    <x v="40"/>
    <x v="5"/>
    <x v="0"/>
    <x v="90"/>
  </r>
  <r>
    <x v="1"/>
    <x v="106"/>
    <x v="40"/>
    <x v="10"/>
    <x v="195"/>
    <x v="3"/>
    <x v="24"/>
    <x v="0"/>
    <x v="8"/>
    <x v="0"/>
    <x v="0"/>
    <x v="0"/>
    <x v="0"/>
    <x v="1"/>
    <x v="252"/>
    <x v="15"/>
    <x v="1"/>
    <x v="252"/>
    <x v="106"/>
    <x v="15"/>
    <x v="40"/>
    <x v="5"/>
    <x v="0"/>
    <x v="195"/>
  </r>
  <r>
    <x v="1"/>
    <x v="90"/>
    <x v="40"/>
    <x v="6"/>
    <x v="107"/>
    <x v="3"/>
    <x v="24"/>
    <x v="0"/>
    <x v="8"/>
    <x v="0"/>
    <x v="0"/>
    <x v="0"/>
    <x v="0"/>
    <x v="1"/>
    <x v="107"/>
    <x v="15"/>
    <x v="1"/>
    <x v="107"/>
    <x v="90"/>
    <x v="15"/>
    <x v="40"/>
    <x v="5"/>
    <x v="0"/>
    <x v="107"/>
  </r>
  <r>
    <x v="1"/>
    <x v="39"/>
    <x v="40"/>
    <x v="6"/>
    <x v="99"/>
    <x v="3"/>
    <x v="24"/>
    <x v="0"/>
    <x v="8"/>
    <x v="0"/>
    <x v="0"/>
    <x v="0"/>
    <x v="0"/>
    <x v="1"/>
    <x v="99"/>
    <x v="15"/>
    <x v="1"/>
    <x v="99"/>
    <x v="39"/>
    <x v="15"/>
    <x v="40"/>
    <x v="5"/>
    <x v="0"/>
    <x v="99"/>
  </r>
  <r>
    <x v="1"/>
    <x v="27"/>
    <x v="40"/>
    <x v="6"/>
    <x v="99"/>
    <x v="3"/>
    <x v="22"/>
    <x v="0"/>
    <x v="8"/>
    <x v="0"/>
    <x v="0"/>
    <x v="0"/>
    <x v="0"/>
    <x v="1"/>
    <x v="99"/>
    <x v="14"/>
    <x v="1"/>
    <x v="99"/>
    <x v="27"/>
    <x v="14"/>
    <x v="40"/>
    <x v="5"/>
    <x v="0"/>
    <x v="99"/>
  </r>
  <r>
    <x v="3"/>
    <x v="431"/>
    <x v="40"/>
    <x v="1"/>
    <x v="129"/>
    <x v="0"/>
    <x v="34"/>
    <x v="42"/>
    <x v="8"/>
    <x v="0"/>
    <x v="0"/>
    <x v="0"/>
    <x v="309"/>
    <x v="7"/>
    <x v="129"/>
    <x v="0"/>
    <x v="7"/>
    <x v="129"/>
    <x v="431"/>
    <x v="0"/>
    <x v="40"/>
    <x v="23"/>
    <x v="43"/>
    <x v="129"/>
  </r>
  <r>
    <x v="3"/>
    <x v="432"/>
    <x v="40"/>
    <x v="1"/>
    <x v="129"/>
    <x v="0"/>
    <x v="34"/>
    <x v="42"/>
    <x v="8"/>
    <x v="0"/>
    <x v="0"/>
    <x v="0"/>
    <x v="310"/>
    <x v="7"/>
    <x v="129"/>
    <x v="0"/>
    <x v="7"/>
    <x v="129"/>
    <x v="432"/>
    <x v="0"/>
    <x v="40"/>
    <x v="23"/>
    <x v="43"/>
    <x v="129"/>
  </r>
  <r>
    <x v="3"/>
    <x v="95"/>
    <x v="40"/>
    <x v="13"/>
    <x v="250"/>
    <x v="0"/>
    <x v="48"/>
    <x v="0"/>
    <x v="8"/>
    <x v="0"/>
    <x v="0"/>
    <x v="0"/>
    <x v="0"/>
    <x v="7"/>
    <x v="253"/>
    <x v="0"/>
    <x v="7"/>
    <x v="253"/>
    <x v="95"/>
    <x v="0"/>
    <x v="40"/>
    <x v="39"/>
    <x v="0"/>
    <x v="250"/>
  </r>
  <r>
    <x v="5"/>
    <x v="1"/>
    <x v="40"/>
    <x v="8"/>
    <x v="251"/>
    <x v="1"/>
    <x v="49"/>
    <x v="61"/>
    <x v="8"/>
    <x v="0"/>
    <x v="0"/>
    <x v="0"/>
    <x v="0"/>
    <x v="38"/>
    <x v="254"/>
    <x v="27"/>
    <x v="38"/>
    <x v="254"/>
    <x v="1"/>
    <x v="27"/>
    <x v="40"/>
    <x v="5"/>
    <x v="62"/>
    <x v="251"/>
  </r>
  <r>
    <x v="5"/>
    <x v="422"/>
    <x v="40"/>
    <x v="8"/>
    <x v="252"/>
    <x v="1"/>
    <x v="49"/>
    <x v="0"/>
    <x v="8"/>
    <x v="0"/>
    <x v="0"/>
    <x v="0"/>
    <x v="0"/>
    <x v="38"/>
    <x v="255"/>
    <x v="27"/>
    <x v="38"/>
    <x v="255"/>
    <x v="422"/>
    <x v="27"/>
    <x v="40"/>
    <x v="5"/>
    <x v="0"/>
    <x v="252"/>
  </r>
  <r>
    <x v="2"/>
    <x v="305"/>
    <x v="40"/>
    <x v="4"/>
    <x v="13"/>
    <x v="3"/>
    <x v="6"/>
    <x v="0"/>
    <x v="8"/>
    <x v="0"/>
    <x v="0"/>
    <x v="0"/>
    <x v="0"/>
    <x v="16"/>
    <x v="13"/>
    <x v="3"/>
    <x v="16"/>
    <x v="13"/>
    <x v="305"/>
    <x v="3"/>
    <x v="40"/>
    <x v="5"/>
    <x v="0"/>
    <x v="13"/>
  </r>
  <r>
    <x v="4"/>
    <x v="116"/>
    <x v="40"/>
    <x v="4"/>
    <x v="13"/>
    <x v="0"/>
    <x v="5"/>
    <x v="0"/>
    <x v="8"/>
    <x v="0"/>
    <x v="0"/>
    <x v="0"/>
    <x v="0"/>
    <x v="8"/>
    <x v="13"/>
    <x v="0"/>
    <x v="8"/>
    <x v="13"/>
    <x v="116"/>
    <x v="0"/>
    <x v="40"/>
    <x v="5"/>
    <x v="0"/>
    <x v="13"/>
  </r>
  <r>
    <x v="0"/>
    <x v="27"/>
    <x v="40"/>
    <x v="3"/>
    <x v="23"/>
    <x v="3"/>
    <x v="6"/>
    <x v="0"/>
    <x v="8"/>
    <x v="0"/>
    <x v="0"/>
    <x v="0"/>
    <x v="0"/>
    <x v="14"/>
    <x v="23"/>
    <x v="3"/>
    <x v="14"/>
    <x v="23"/>
    <x v="27"/>
    <x v="3"/>
    <x v="40"/>
    <x v="5"/>
    <x v="0"/>
    <x v="23"/>
  </r>
  <r>
    <x v="5"/>
    <x v="433"/>
    <x v="40"/>
    <x v="4"/>
    <x v="13"/>
    <x v="4"/>
    <x v="13"/>
    <x v="0"/>
    <x v="8"/>
    <x v="0"/>
    <x v="0"/>
    <x v="0"/>
    <x v="0"/>
    <x v="9"/>
    <x v="13"/>
    <x v="6"/>
    <x v="9"/>
    <x v="13"/>
    <x v="433"/>
    <x v="6"/>
    <x v="40"/>
    <x v="5"/>
    <x v="0"/>
    <x v="13"/>
  </r>
  <r>
    <x v="0"/>
    <x v="105"/>
    <x v="40"/>
    <x v="3"/>
    <x v="23"/>
    <x v="3"/>
    <x v="6"/>
    <x v="0"/>
    <x v="8"/>
    <x v="0"/>
    <x v="0"/>
    <x v="0"/>
    <x v="0"/>
    <x v="20"/>
    <x v="23"/>
    <x v="3"/>
    <x v="20"/>
    <x v="23"/>
    <x v="105"/>
    <x v="3"/>
    <x v="40"/>
    <x v="5"/>
    <x v="0"/>
    <x v="23"/>
  </r>
  <r>
    <x v="1"/>
    <x v="434"/>
    <x v="40"/>
    <x v="4"/>
    <x v="13"/>
    <x v="3"/>
    <x v="16"/>
    <x v="0"/>
    <x v="8"/>
    <x v="0"/>
    <x v="0"/>
    <x v="0"/>
    <x v="0"/>
    <x v="1"/>
    <x v="13"/>
    <x v="12"/>
    <x v="1"/>
    <x v="13"/>
    <x v="434"/>
    <x v="12"/>
    <x v="40"/>
    <x v="5"/>
    <x v="0"/>
    <x v="13"/>
  </r>
  <r>
    <x v="5"/>
    <x v="51"/>
    <x v="40"/>
    <x v="4"/>
    <x v="13"/>
    <x v="0"/>
    <x v="33"/>
    <x v="0"/>
    <x v="8"/>
    <x v="0"/>
    <x v="0"/>
    <x v="0"/>
    <x v="0"/>
    <x v="10"/>
    <x v="13"/>
    <x v="19"/>
    <x v="10"/>
    <x v="13"/>
    <x v="51"/>
    <x v="19"/>
    <x v="40"/>
    <x v="5"/>
    <x v="0"/>
    <x v="13"/>
  </r>
  <r>
    <x v="5"/>
    <x v="424"/>
    <x v="40"/>
    <x v="4"/>
    <x v="13"/>
    <x v="4"/>
    <x v="13"/>
    <x v="0"/>
    <x v="8"/>
    <x v="0"/>
    <x v="0"/>
    <x v="0"/>
    <x v="0"/>
    <x v="10"/>
    <x v="13"/>
    <x v="6"/>
    <x v="10"/>
    <x v="13"/>
    <x v="424"/>
    <x v="6"/>
    <x v="40"/>
    <x v="5"/>
    <x v="0"/>
    <x v="13"/>
  </r>
  <r>
    <x v="1"/>
    <x v="45"/>
    <x v="41"/>
    <x v="8"/>
    <x v="253"/>
    <x v="0"/>
    <x v="29"/>
    <x v="0"/>
    <x v="8"/>
    <x v="0"/>
    <x v="0"/>
    <x v="0"/>
    <x v="311"/>
    <x v="11"/>
    <x v="256"/>
    <x v="0"/>
    <x v="11"/>
    <x v="256"/>
    <x v="45"/>
    <x v="0"/>
    <x v="41"/>
    <x v="21"/>
    <x v="0"/>
    <x v="253"/>
  </r>
  <r>
    <x v="5"/>
    <x v="16"/>
    <x v="41"/>
    <x v="9"/>
    <x v="254"/>
    <x v="4"/>
    <x v="9"/>
    <x v="0"/>
    <x v="8"/>
    <x v="0"/>
    <x v="0"/>
    <x v="0"/>
    <x v="0"/>
    <x v="9"/>
    <x v="257"/>
    <x v="7"/>
    <x v="9"/>
    <x v="257"/>
    <x v="16"/>
    <x v="7"/>
    <x v="41"/>
    <x v="5"/>
    <x v="0"/>
    <x v="254"/>
  </r>
  <r>
    <x v="0"/>
    <x v="167"/>
    <x v="41"/>
    <x v="0"/>
    <x v="43"/>
    <x v="0"/>
    <x v="40"/>
    <x v="0"/>
    <x v="8"/>
    <x v="0"/>
    <x v="0"/>
    <x v="0"/>
    <x v="35"/>
    <x v="15"/>
    <x v="43"/>
    <x v="0"/>
    <x v="15"/>
    <x v="43"/>
    <x v="167"/>
    <x v="0"/>
    <x v="41"/>
    <x v="29"/>
    <x v="0"/>
    <x v="43"/>
  </r>
  <r>
    <x v="0"/>
    <x v="39"/>
    <x v="41"/>
    <x v="0"/>
    <x v="43"/>
    <x v="0"/>
    <x v="40"/>
    <x v="0"/>
    <x v="8"/>
    <x v="0"/>
    <x v="0"/>
    <x v="0"/>
    <x v="222"/>
    <x v="15"/>
    <x v="43"/>
    <x v="0"/>
    <x v="15"/>
    <x v="43"/>
    <x v="39"/>
    <x v="0"/>
    <x v="41"/>
    <x v="29"/>
    <x v="0"/>
    <x v="43"/>
  </r>
  <r>
    <x v="0"/>
    <x v="420"/>
    <x v="41"/>
    <x v="0"/>
    <x v="157"/>
    <x v="2"/>
    <x v="38"/>
    <x v="0"/>
    <x v="8"/>
    <x v="0"/>
    <x v="0"/>
    <x v="0"/>
    <x v="312"/>
    <x v="21"/>
    <x v="157"/>
    <x v="2"/>
    <x v="21"/>
    <x v="157"/>
    <x v="420"/>
    <x v="2"/>
    <x v="41"/>
    <x v="28"/>
    <x v="0"/>
    <x v="157"/>
  </r>
  <r>
    <x v="1"/>
    <x v="155"/>
    <x v="41"/>
    <x v="0"/>
    <x v="255"/>
    <x v="0"/>
    <x v="1"/>
    <x v="0"/>
    <x v="8"/>
    <x v="0"/>
    <x v="0"/>
    <x v="0"/>
    <x v="88"/>
    <x v="1"/>
    <x v="258"/>
    <x v="0"/>
    <x v="1"/>
    <x v="258"/>
    <x v="155"/>
    <x v="0"/>
    <x v="41"/>
    <x v="1"/>
    <x v="0"/>
    <x v="255"/>
  </r>
  <r>
    <x v="2"/>
    <x v="105"/>
    <x v="41"/>
    <x v="1"/>
    <x v="59"/>
    <x v="2"/>
    <x v="27"/>
    <x v="0"/>
    <x v="8"/>
    <x v="0"/>
    <x v="0"/>
    <x v="0"/>
    <x v="88"/>
    <x v="16"/>
    <x v="59"/>
    <x v="2"/>
    <x v="16"/>
    <x v="59"/>
    <x v="105"/>
    <x v="2"/>
    <x v="41"/>
    <x v="5"/>
    <x v="0"/>
    <x v="59"/>
  </r>
  <r>
    <x v="2"/>
    <x v="87"/>
    <x v="41"/>
    <x v="1"/>
    <x v="60"/>
    <x v="2"/>
    <x v="27"/>
    <x v="0"/>
    <x v="8"/>
    <x v="0"/>
    <x v="0"/>
    <x v="0"/>
    <x v="313"/>
    <x v="16"/>
    <x v="60"/>
    <x v="2"/>
    <x v="16"/>
    <x v="60"/>
    <x v="87"/>
    <x v="2"/>
    <x v="41"/>
    <x v="5"/>
    <x v="0"/>
    <x v="60"/>
  </r>
  <r>
    <x v="2"/>
    <x v="139"/>
    <x v="41"/>
    <x v="1"/>
    <x v="64"/>
    <x v="2"/>
    <x v="27"/>
    <x v="0"/>
    <x v="8"/>
    <x v="0"/>
    <x v="0"/>
    <x v="0"/>
    <x v="314"/>
    <x v="16"/>
    <x v="64"/>
    <x v="2"/>
    <x v="16"/>
    <x v="64"/>
    <x v="139"/>
    <x v="2"/>
    <x v="41"/>
    <x v="5"/>
    <x v="0"/>
    <x v="64"/>
  </r>
  <r>
    <x v="1"/>
    <x v="136"/>
    <x v="41"/>
    <x v="0"/>
    <x v="45"/>
    <x v="1"/>
    <x v="10"/>
    <x v="0"/>
    <x v="8"/>
    <x v="0"/>
    <x v="0"/>
    <x v="0"/>
    <x v="315"/>
    <x v="11"/>
    <x v="45"/>
    <x v="8"/>
    <x v="11"/>
    <x v="45"/>
    <x v="136"/>
    <x v="8"/>
    <x v="41"/>
    <x v="5"/>
    <x v="0"/>
    <x v="45"/>
  </r>
  <r>
    <x v="2"/>
    <x v="26"/>
    <x v="41"/>
    <x v="1"/>
    <x v="112"/>
    <x v="2"/>
    <x v="27"/>
    <x v="0"/>
    <x v="8"/>
    <x v="0"/>
    <x v="0"/>
    <x v="0"/>
    <x v="73"/>
    <x v="16"/>
    <x v="112"/>
    <x v="2"/>
    <x v="16"/>
    <x v="112"/>
    <x v="26"/>
    <x v="2"/>
    <x v="41"/>
    <x v="5"/>
    <x v="0"/>
    <x v="112"/>
  </r>
  <r>
    <x v="2"/>
    <x v="4"/>
    <x v="41"/>
    <x v="1"/>
    <x v="112"/>
    <x v="2"/>
    <x v="27"/>
    <x v="0"/>
    <x v="8"/>
    <x v="0"/>
    <x v="0"/>
    <x v="0"/>
    <x v="136"/>
    <x v="16"/>
    <x v="112"/>
    <x v="2"/>
    <x v="16"/>
    <x v="112"/>
    <x v="4"/>
    <x v="2"/>
    <x v="41"/>
    <x v="5"/>
    <x v="0"/>
    <x v="112"/>
  </r>
  <r>
    <x v="2"/>
    <x v="78"/>
    <x v="41"/>
    <x v="0"/>
    <x v="56"/>
    <x v="2"/>
    <x v="27"/>
    <x v="0"/>
    <x v="8"/>
    <x v="0"/>
    <x v="0"/>
    <x v="0"/>
    <x v="36"/>
    <x v="16"/>
    <x v="56"/>
    <x v="2"/>
    <x v="16"/>
    <x v="56"/>
    <x v="78"/>
    <x v="2"/>
    <x v="41"/>
    <x v="5"/>
    <x v="0"/>
    <x v="56"/>
  </r>
  <r>
    <x v="1"/>
    <x v="27"/>
    <x v="41"/>
    <x v="0"/>
    <x v="3"/>
    <x v="0"/>
    <x v="1"/>
    <x v="0"/>
    <x v="8"/>
    <x v="0"/>
    <x v="0"/>
    <x v="0"/>
    <x v="74"/>
    <x v="11"/>
    <x v="3"/>
    <x v="0"/>
    <x v="11"/>
    <x v="3"/>
    <x v="27"/>
    <x v="0"/>
    <x v="41"/>
    <x v="1"/>
    <x v="0"/>
    <x v="3"/>
  </r>
  <r>
    <x v="2"/>
    <x v="152"/>
    <x v="41"/>
    <x v="1"/>
    <x v="70"/>
    <x v="2"/>
    <x v="27"/>
    <x v="0"/>
    <x v="8"/>
    <x v="0"/>
    <x v="0"/>
    <x v="0"/>
    <x v="316"/>
    <x v="16"/>
    <x v="70"/>
    <x v="2"/>
    <x v="16"/>
    <x v="70"/>
    <x v="152"/>
    <x v="2"/>
    <x v="41"/>
    <x v="5"/>
    <x v="0"/>
    <x v="70"/>
  </r>
  <r>
    <x v="2"/>
    <x v="141"/>
    <x v="41"/>
    <x v="1"/>
    <x v="72"/>
    <x v="2"/>
    <x v="27"/>
    <x v="0"/>
    <x v="8"/>
    <x v="0"/>
    <x v="0"/>
    <x v="0"/>
    <x v="296"/>
    <x v="16"/>
    <x v="72"/>
    <x v="2"/>
    <x v="16"/>
    <x v="72"/>
    <x v="141"/>
    <x v="2"/>
    <x v="41"/>
    <x v="5"/>
    <x v="0"/>
    <x v="72"/>
  </r>
  <r>
    <x v="3"/>
    <x v="45"/>
    <x v="41"/>
    <x v="11"/>
    <x v="179"/>
    <x v="0"/>
    <x v="23"/>
    <x v="0"/>
    <x v="8"/>
    <x v="0"/>
    <x v="0"/>
    <x v="0"/>
    <x v="73"/>
    <x v="7"/>
    <x v="179"/>
    <x v="0"/>
    <x v="7"/>
    <x v="179"/>
    <x v="45"/>
    <x v="0"/>
    <x v="41"/>
    <x v="17"/>
    <x v="0"/>
    <x v="179"/>
  </r>
  <r>
    <x v="1"/>
    <x v="435"/>
    <x v="41"/>
    <x v="0"/>
    <x v="256"/>
    <x v="5"/>
    <x v="47"/>
    <x v="0"/>
    <x v="8"/>
    <x v="0"/>
    <x v="0"/>
    <x v="0"/>
    <x v="317"/>
    <x v="11"/>
    <x v="259"/>
    <x v="28"/>
    <x v="11"/>
    <x v="259"/>
    <x v="435"/>
    <x v="28"/>
    <x v="41"/>
    <x v="5"/>
    <x v="0"/>
    <x v="256"/>
  </r>
  <r>
    <x v="1"/>
    <x v="412"/>
    <x v="41"/>
    <x v="0"/>
    <x v="7"/>
    <x v="0"/>
    <x v="1"/>
    <x v="0"/>
    <x v="8"/>
    <x v="0"/>
    <x v="0"/>
    <x v="0"/>
    <x v="318"/>
    <x v="3"/>
    <x v="7"/>
    <x v="0"/>
    <x v="3"/>
    <x v="7"/>
    <x v="412"/>
    <x v="0"/>
    <x v="41"/>
    <x v="1"/>
    <x v="0"/>
    <x v="7"/>
  </r>
  <r>
    <x v="5"/>
    <x v="436"/>
    <x v="41"/>
    <x v="3"/>
    <x v="257"/>
    <x v="0"/>
    <x v="50"/>
    <x v="0"/>
    <x v="8"/>
    <x v="0"/>
    <x v="0"/>
    <x v="0"/>
    <x v="319"/>
    <x v="39"/>
    <x v="260"/>
    <x v="0"/>
    <x v="39"/>
    <x v="260"/>
    <x v="436"/>
    <x v="0"/>
    <x v="41"/>
    <x v="40"/>
    <x v="0"/>
    <x v="257"/>
  </r>
  <r>
    <x v="0"/>
    <x v="27"/>
    <x v="41"/>
    <x v="3"/>
    <x v="23"/>
    <x v="3"/>
    <x v="6"/>
    <x v="0"/>
    <x v="8"/>
    <x v="0"/>
    <x v="0"/>
    <x v="0"/>
    <x v="0"/>
    <x v="5"/>
    <x v="23"/>
    <x v="3"/>
    <x v="5"/>
    <x v="23"/>
    <x v="27"/>
    <x v="3"/>
    <x v="41"/>
    <x v="5"/>
    <x v="0"/>
    <x v="23"/>
  </r>
  <r>
    <x v="5"/>
    <x v="437"/>
    <x v="41"/>
    <x v="9"/>
    <x v="258"/>
    <x v="4"/>
    <x v="13"/>
    <x v="0"/>
    <x v="8"/>
    <x v="0"/>
    <x v="0"/>
    <x v="0"/>
    <x v="0"/>
    <x v="9"/>
    <x v="261"/>
    <x v="6"/>
    <x v="9"/>
    <x v="261"/>
    <x v="437"/>
    <x v="6"/>
    <x v="41"/>
    <x v="5"/>
    <x v="0"/>
    <x v="258"/>
  </r>
  <r>
    <x v="5"/>
    <x v="310"/>
    <x v="41"/>
    <x v="9"/>
    <x v="258"/>
    <x v="4"/>
    <x v="45"/>
    <x v="0"/>
    <x v="8"/>
    <x v="0"/>
    <x v="0"/>
    <x v="0"/>
    <x v="0"/>
    <x v="10"/>
    <x v="261"/>
    <x v="13"/>
    <x v="10"/>
    <x v="261"/>
    <x v="310"/>
    <x v="13"/>
    <x v="41"/>
    <x v="5"/>
    <x v="0"/>
    <x v="258"/>
  </r>
  <r>
    <x v="5"/>
    <x v="438"/>
    <x v="41"/>
    <x v="9"/>
    <x v="258"/>
    <x v="4"/>
    <x v="13"/>
    <x v="0"/>
    <x v="8"/>
    <x v="0"/>
    <x v="0"/>
    <x v="0"/>
    <x v="0"/>
    <x v="10"/>
    <x v="261"/>
    <x v="6"/>
    <x v="10"/>
    <x v="261"/>
    <x v="438"/>
    <x v="6"/>
    <x v="41"/>
    <x v="5"/>
    <x v="0"/>
    <x v="258"/>
  </r>
  <r>
    <x v="2"/>
    <x v="1"/>
    <x v="41"/>
    <x v="4"/>
    <x v="13"/>
    <x v="3"/>
    <x v="6"/>
    <x v="0"/>
    <x v="8"/>
    <x v="0"/>
    <x v="0"/>
    <x v="0"/>
    <x v="0"/>
    <x v="16"/>
    <x v="13"/>
    <x v="3"/>
    <x v="16"/>
    <x v="13"/>
    <x v="1"/>
    <x v="3"/>
    <x v="41"/>
    <x v="5"/>
    <x v="0"/>
    <x v="13"/>
  </r>
  <r>
    <x v="0"/>
    <x v="189"/>
    <x v="41"/>
    <x v="3"/>
    <x v="23"/>
    <x v="3"/>
    <x v="6"/>
    <x v="0"/>
    <x v="8"/>
    <x v="0"/>
    <x v="0"/>
    <x v="0"/>
    <x v="0"/>
    <x v="15"/>
    <x v="23"/>
    <x v="3"/>
    <x v="15"/>
    <x v="23"/>
    <x v="189"/>
    <x v="3"/>
    <x v="41"/>
    <x v="5"/>
    <x v="0"/>
    <x v="23"/>
  </r>
  <r>
    <x v="1"/>
    <x v="247"/>
    <x v="41"/>
    <x v="4"/>
    <x v="13"/>
    <x v="3"/>
    <x v="24"/>
    <x v="0"/>
    <x v="8"/>
    <x v="0"/>
    <x v="0"/>
    <x v="0"/>
    <x v="0"/>
    <x v="1"/>
    <x v="13"/>
    <x v="15"/>
    <x v="1"/>
    <x v="13"/>
    <x v="247"/>
    <x v="15"/>
    <x v="41"/>
    <x v="5"/>
    <x v="0"/>
    <x v="13"/>
  </r>
  <r>
    <x v="1"/>
    <x v="439"/>
    <x v="41"/>
    <x v="4"/>
    <x v="13"/>
    <x v="3"/>
    <x v="16"/>
    <x v="0"/>
    <x v="8"/>
    <x v="0"/>
    <x v="0"/>
    <x v="0"/>
    <x v="0"/>
    <x v="3"/>
    <x v="13"/>
    <x v="12"/>
    <x v="3"/>
    <x v="13"/>
    <x v="439"/>
    <x v="12"/>
    <x v="41"/>
    <x v="5"/>
    <x v="0"/>
    <x v="13"/>
  </r>
  <r>
    <x v="0"/>
    <x v="124"/>
    <x v="41"/>
    <x v="13"/>
    <x v="259"/>
    <x v="5"/>
    <x v="51"/>
    <x v="0"/>
    <x v="8"/>
    <x v="0"/>
    <x v="0"/>
    <x v="0"/>
    <x v="0"/>
    <x v="17"/>
    <x v="262"/>
    <x v="29"/>
    <x v="17"/>
    <x v="262"/>
    <x v="124"/>
    <x v="29"/>
    <x v="41"/>
    <x v="5"/>
    <x v="0"/>
    <x v="259"/>
  </r>
  <r>
    <x v="5"/>
    <x v="129"/>
    <x v="41"/>
    <x v="5"/>
    <x v="25"/>
    <x v="4"/>
    <x v="14"/>
    <x v="0"/>
    <x v="8"/>
    <x v="0"/>
    <x v="0"/>
    <x v="0"/>
    <x v="0"/>
    <x v="10"/>
    <x v="25"/>
    <x v="10"/>
    <x v="10"/>
    <x v="25"/>
    <x v="129"/>
    <x v="10"/>
    <x v="41"/>
    <x v="5"/>
    <x v="0"/>
    <x v="25"/>
  </r>
  <r>
    <x v="5"/>
    <x v="112"/>
    <x v="41"/>
    <x v="5"/>
    <x v="25"/>
    <x v="4"/>
    <x v="14"/>
    <x v="0"/>
    <x v="8"/>
    <x v="0"/>
    <x v="0"/>
    <x v="0"/>
    <x v="0"/>
    <x v="10"/>
    <x v="25"/>
    <x v="10"/>
    <x v="10"/>
    <x v="25"/>
    <x v="112"/>
    <x v="10"/>
    <x v="41"/>
    <x v="5"/>
    <x v="0"/>
    <x v="25"/>
  </r>
  <r>
    <x v="5"/>
    <x v="440"/>
    <x v="41"/>
    <x v="13"/>
    <x v="260"/>
    <x v="0"/>
    <x v="29"/>
    <x v="65"/>
    <x v="8"/>
    <x v="0"/>
    <x v="0"/>
    <x v="0"/>
    <x v="0"/>
    <x v="31"/>
    <x v="263"/>
    <x v="0"/>
    <x v="31"/>
    <x v="263"/>
    <x v="440"/>
    <x v="0"/>
    <x v="41"/>
    <x v="21"/>
    <x v="66"/>
    <x v="260"/>
  </r>
  <r>
    <x v="5"/>
    <x v="26"/>
    <x v="41"/>
    <x v="0"/>
    <x v="261"/>
    <x v="0"/>
    <x v="33"/>
    <x v="0"/>
    <x v="8"/>
    <x v="0"/>
    <x v="0"/>
    <x v="0"/>
    <x v="0"/>
    <x v="40"/>
    <x v="264"/>
    <x v="19"/>
    <x v="40"/>
    <x v="264"/>
    <x v="26"/>
    <x v="19"/>
    <x v="41"/>
    <x v="5"/>
    <x v="0"/>
    <x v="261"/>
  </r>
  <r>
    <x v="1"/>
    <x v="33"/>
    <x v="41"/>
    <x v="13"/>
    <x v="262"/>
    <x v="1"/>
    <x v="11"/>
    <x v="0"/>
    <x v="8"/>
    <x v="0"/>
    <x v="0"/>
    <x v="0"/>
    <x v="0"/>
    <x v="1"/>
    <x v="265"/>
    <x v="9"/>
    <x v="1"/>
    <x v="265"/>
    <x v="33"/>
    <x v="9"/>
    <x v="41"/>
    <x v="5"/>
    <x v="0"/>
    <x v="262"/>
  </r>
  <r>
    <x v="1"/>
    <x v="277"/>
    <x v="42"/>
    <x v="8"/>
    <x v="263"/>
    <x v="0"/>
    <x v="5"/>
    <x v="0"/>
    <x v="8"/>
    <x v="0"/>
    <x v="0"/>
    <x v="0"/>
    <x v="0"/>
    <x v="11"/>
    <x v="266"/>
    <x v="0"/>
    <x v="11"/>
    <x v="266"/>
    <x v="277"/>
    <x v="0"/>
    <x v="42"/>
    <x v="5"/>
    <x v="0"/>
    <x v="263"/>
  </r>
  <r>
    <x v="4"/>
    <x v="43"/>
    <x v="42"/>
    <x v="1"/>
    <x v="264"/>
    <x v="0"/>
    <x v="5"/>
    <x v="0"/>
    <x v="8"/>
    <x v="0"/>
    <x v="0"/>
    <x v="0"/>
    <x v="0"/>
    <x v="8"/>
    <x v="267"/>
    <x v="0"/>
    <x v="8"/>
    <x v="267"/>
    <x v="43"/>
    <x v="0"/>
    <x v="42"/>
    <x v="5"/>
    <x v="0"/>
    <x v="264"/>
  </r>
  <r>
    <x v="2"/>
    <x v="16"/>
    <x v="42"/>
    <x v="1"/>
    <x v="214"/>
    <x v="2"/>
    <x v="27"/>
    <x v="0"/>
    <x v="8"/>
    <x v="0"/>
    <x v="0"/>
    <x v="0"/>
    <x v="81"/>
    <x v="16"/>
    <x v="214"/>
    <x v="2"/>
    <x v="16"/>
    <x v="214"/>
    <x v="16"/>
    <x v="2"/>
    <x v="42"/>
    <x v="5"/>
    <x v="0"/>
    <x v="214"/>
  </r>
  <r>
    <x v="2"/>
    <x v="112"/>
    <x v="42"/>
    <x v="1"/>
    <x v="112"/>
    <x v="2"/>
    <x v="27"/>
    <x v="0"/>
    <x v="8"/>
    <x v="0"/>
    <x v="0"/>
    <x v="0"/>
    <x v="55"/>
    <x v="16"/>
    <x v="112"/>
    <x v="2"/>
    <x v="16"/>
    <x v="112"/>
    <x v="112"/>
    <x v="2"/>
    <x v="42"/>
    <x v="5"/>
    <x v="0"/>
    <x v="112"/>
  </r>
  <r>
    <x v="2"/>
    <x v="29"/>
    <x v="42"/>
    <x v="1"/>
    <x v="106"/>
    <x v="2"/>
    <x v="27"/>
    <x v="0"/>
    <x v="8"/>
    <x v="0"/>
    <x v="0"/>
    <x v="0"/>
    <x v="320"/>
    <x v="16"/>
    <x v="106"/>
    <x v="2"/>
    <x v="16"/>
    <x v="106"/>
    <x v="29"/>
    <x v="2"/>
    <x v="42"/>
    <x v="5"/>
    <x v="0"/>
    <x v="106"/>
  </r>
  <r>
    <x v="2"/>
    <x v="441"/>
    <x v="42"/>
    <x v="1"/>
    <x v="72"/>
    <x v="2"/>
    <x v="27"/>
    <x v="0"/>
    <x v="8"/>
    <x v="0"/>
    <x v="0"/>
    <x v="0"/>
    <x v="321"/>
    <x v="16"/>
    <x v="72"/>
    <x v="2"/>
    <x v="16"/>
    <x v="72"/>
    <x v="441"/>
    <x v="2"/>
    <x v="42"/>
    <x v="5"/>
    <x v="0"/>
    <x v="72"/>
  </r>
  <r>
    <x v="2"/>
    <x v="365"/>
    <x v="42"/>
    <x v="1"/>
    <x v="242"/>
    <x v="2"/>
    <x v="27"/>
    <x v="0"/>
    <x v="8"/>
    <x v="0"/>
    <x v="0"/>
    <x v="0"/>
    <x v="251"/>
    <x v="16"/>
    <x v="243"/>
    <x v="2"/>
    <x v="16"/>
    <x v="243"/>
    <x v="365"/>
    <x v="2"/>
    <x v="42"/>
    <x v="5"/>
    <x v="0"/>
    <x v="242"/>
  </r>
  <r>
    <x v="1"/>
    <x v="152"/>
    <x v="42"/>
    <x v="3"/>
    <x v="109"/>
    <x v="3"/>
    <x v="39"/>
    <x v="0"/>
    <x v="8"/>
    <x v="0"/>
    <x v="0"/>
    <x v="0"/>
    <x v="0"/>
    <x v="41"/>
    <x v="109"/>
    <x v="21"/>
    <x v="41"/>
    <x v="109"/>
    <x v="152"/>
    <x v="21"/>
    <x v="42"/>
    <x v="5"/>
    <x v="0"/>
    <x v="109"/>
  </r>
  <r>
    <x v="1"/>
    <x v="442"/>
    <x v="42"/>
    <x v="1"/>
    <x v="265"/>
    <x v="0"/>
    <x v="1"/>
    <x v="0"/>
    <x v="8"/>
    <x v="0"/>
    <x v="0"/>
    <x v="0"/>
    <x v="322"/>
    <x v="11"/>
    <x v="268"/>
    <x v="0"/>
    <x v="11"/>
    <x v="268"/>
    <x v="442"/>
    <x v="0"/>
    <x v="42"/>
    <x v="1"/>
    <x v="0"/>
    <x v="265"/>
  </r>
  <r>
    <x v="0"/>
    <x v="294"/>
    <x v="42"/>
    <x v="2"/>
    <x v="11"/>
    <x v="2"/>
    <x v="4"/>
    <x v="0"/>
    <x v="8"/>
    <x v="0"/>
    <x v="0"/>
    <x v="0"/>
    <x v="323"/>
    <x v="15"/>
    <x v="11"/>
    <x v="2"/>
    <x v="15"/>
    <x v="11"/>
    <x v="294"/>
    <x v="2"/>
    <x v="42"/>
    <x v="4"/>
    <x v="0"/>
    <x v="11"/>
  </r>
  <r>
    <x v="0"/>
    <x v="157"/>
    <x v="42"/>
    <x v="3"/>
    <x v="23"/>
    <x v="3"/>
    <x v="6"/>
    <x v="0"/>
    <x v="8"/>
    <x v="0"/>
    <x v="0"/>
    <x v="0"/>
    <x v="0"/>
    <x v="15"/>
    <x v="23"/>
    <x v="3"/>
    <x v="15"/>
    <x v="23"/>
    <x v="157"/>
    <x v="3"/>
    <x v="42"/>
    <x v="5"/>
    <x v="0"/>
    <x v="23"/>
  </r>
  <r>
    <x v="0"/>
    <x v="167"/>
    <x v="42"/>
    <x v="3"/>
    <x v="23"/>
    <x v="3"/>
    <x v="6"/>
    <x v="0"/>
    <x v="8"/>
    <x v="0"/>
    <x v="0"/>
    <x v="0"/>
    <x v="0"/>
    <x v="5"/>
    <x v="23"/>
    <x v="3"/>
    <x v="5"/>
    <x v="23"/>
    <x v="167"/>
    <x v="3"/>
    <x v="42"/>
    <x v="5"/>
    <x v="0"/>
    <x v="23"/>
  </r>
  <r>
    <x v="2"/>
    <x v="189"/>
    <x v="42"/>
    <x v="3"/>
    <x v="23"/>
    <x v="3"/>
    <x v="6"/>
    <x v="0"/>
    <x v="8"/>
    <x v="0"/>
    <x v="0"/>
    <x v="0"/>
    <x v="0"/>
    <x v="16"/>
    <x v="23"/>
    <x v="3"/>
    <x v="16"/>
    <x v="23"/>
    <x v="189"/>
    <x v="3"/>
    <x v="42"/>
    <x v="5"/>
    <x v="0"/>
    <x v="23"/>
  </r>
  <r>
    <x v="0"/>
    <x v="16"/>
    <x v="42"/>
    <x v="3"/>
    <x v="23"/>
    <x v="3"/>
    <x v="6"/>
    <x v="0"/>
    <x v="8"/>
    <x v="0"/>
    <x v="0"/>
    <x v="0"/>
    <x v="0"/>
    <x v="36"/>
    <x v="23"/>
    <x v="3"/>
    <x v="36"/>
    <x v="23"/>
    <x v="16"/>
    <x v="3"/>
    <x v="42"/>
    <x v="5"/>
    <x v="0"/>
    <x v="23"/>
  </r>
  <r>
    <x v="4"/>
    <x v="152"/>
    <x v="42"/>
    <x v="3"/>
    <x v="23"/>
    <x v="3"/>
    <x v="6"/>
    <x v="0"/>
    <x v="8"/>
    <x v="0"/>
    <x v="0"/>
    <x v="0"/>
    <x v="0"/>
    <x v="8"/>
    <x v="23"/>
    <x v="3"/>
    <x v="8"/>
    <x v="23"/>
    <x v="152"/>
    <x v="3"/>
    <x v="42"/>
    <x v="5"/>
    <x v="0"/>
    <x v="23"/>
  </r>
  <r>
    <x v="5"/>
    <x v="443"/>
    <x v="42"/>
    <x v="9"/>
    <x v="258"/>
    <x v="4"/>
    <x v="13"/>
    <x v="0"/>
    <x v="8"/>
    <x v="0"/>
    <x v="0"/>
    <x v="0"/>
    <x v="0"/>
    <x v="9"/>
    <x v="261"/>
    <x v="6"/>
    <x v="9"/>
    <x v="261"/>
    <x v="443"/>
    <x v="6"/>
    <x v="42"/>
    <x v="5"/>
    <x v="0"/>
    <x v="258"/>
  </r>
  <r>
    <x v="5"/>
    <x v="444"/>
    <x v="42"/>
    <x v="9"/>
    <x v="258"/>
    <x v="4"/>
    <x v="13"/>
    <x v="0"/>
    <x v="8"/>
    <x v="0"/>
    <x v="0"/>
    <x v="0"/>
    <x v="0"/>
    <x v="10"/>
    <x v="261"/>
    <x v="6"/>
    <x v="10"/>
    <x v="261"/>
    <x v="444"/>
    <x v="6"/>
    <x v="42"/>
    <x v="5"/>
    <x v="0"/>
    <x v="258"/>
  </r>
  <r>
    <x v="4"/>
    <x v="1"/>
    <x v="42"/>
    <x v="8"/>
    <x v="21"/>
    <x v="0"/>
    <x v="20"/>
    <x v="0"/>
    <x v="8"/>
    <x v="0"/>
    <x v="0"/>
    <x v="0"/>
    <x v="0"/>
    <x v="8"/>
    <x v="21"/>
    <x v="0"/>
    <x v="8"/>
    <x v="21"/>
    <x v="1"/>
    <x v="0"/>
    <x v="42"/>
    <x v="13"/>
    <x v="0"/>
    <x v="21"/>
  </r>
  <r>
    <x v="1"/>
    <x v="445"/>
    <x v="42"/>
    <x v="4"/>
    <x v="13"/>
    <x v="3"/>
    <x v="24"/>
    <x v="0"/>
    <x v="8"/>
    <x v="0"/>
    <x v="0"/>
    <x v="0"/>
    <x v="0"/>
    <x v="1"/>
    <x v="13"/>
    <x v="15"/>
    <x v="1"/>
    <x v="13"/>
    <x v="445"/>
    <x v="15"/>
    <x v="42"/>
    <x v="5"/>
    <x v="0"/>
    <x v="13"/>
  </r>
  <r>
    <x v="1"/>
    <x v="90"/>
    <x v="42"/>
    <x v="4"/>
    <x v="13"/>
    <x v="3"/>
    <x v="16"/>
    <x v="0"/>
    <x v="8"/>
    <x v="0"/>
    <x v="0"/>
    <x v="0"/>
    <x v="0"/>
    <x v="3"/>
    <x v="13"/>
    <x v="12"/>
    <x v="3"/>
    <x v="13"/>
    <x v="90"/>
    <x v="12"/>
    <x v="42"/>
    <x v="5"/>
    <x v="0"/>
    <x v="13"/>
  </r>
  <r>
    <x v="1"/>
    <x v="179"/>
    <x v="43"/>
    <x v="8"/>
    <x v="266"/>
    <x v="4"/>
    <x v="1"/>
    <x v="0"/>
    <x v="9"/>
    <x v="0"/>
    <x v="0"/>
    <x v="0"/>
    <x v="324"/>
    <x v="3"/>
    <x v="269"/>
    <x v="20"/>
    <x v="3"/>
    <x v="269"/>
    <x v="179"/>
    <x v="20"/>
    <x v="43"/>
    <x v="1"/>
    <x v="0"/>
    <x v="266"/>
  </r>
  <r>
    <x v="0"/>
    <x v="318"/>
    <x v="43"/>
    <x v="0"/>
    <x v="43"/>
    <x v="0"/>
    <x v="40"/>
    <x v="0"/>
    <x v="9"/>
    <x v="0"/>
    <x v="0"/>
    <x v="0"/>
    <x v="325"/>
    <x v="15"/>
    <x v="43"/>
    <x v="0"/>
    <x v="15"/>
    <x v="43"/>
    <x v="318"/>
    <x v="0"/>
    <x v="43"/>
    <x v="29"/>
    <x v="0"/>
    <x v="43"/>
  </r>
  <r>
    <x v="0"/>
    <x v="26"/>
    <x v="43"/>
    <x v="0"/>
    <x v="26"/>
    <x v="0"/>
    <x v="0"/>
    <x v="0"/>
    <x v="9"/>
    <x v="0"/>
    <x v="0"/>
    <x v="0"/>
    <x v="75"/>
    <x v="15"/>
    <x v="26"/>
    <x v="0"/>
    <x v="15"/>
    <x v="26"/>
    <x v="26"/>
    <x v="0"/>
    <x v="43"/>
    <x v="0"/>
    <x v="0"/>
    <x v="26"/>
  </r>
  <r>
    <x v="1"/>
    <x v="103"/>
    <x v="43"/>
    <x v="0"/>
    <x v="45"/>
    <x v="1"/>
    <x v="10"/>
    <x v="0"/>
    <x v="9"/>
    <x v="0"/>
    <x v="0"/>
    <x v="0"/>
    <x v="65"/>
    <x v="11"/>
    <x v="45"/>
    <x v="8"/>
    <x v="11"/>
    <x v="45"/>
    <x v="103"/>
    <x v="8"/>
    <x v="43"/>
    <x v="5"/>
    <x v="0"/>
    <x v="45"/>
  </r>
  <r>
    <x v="1"/>
    <x v="211"/>
    <x v="43"/>
    <x v="0"/>
    <x v="45"/>
    <x v="1"/>
    <x v="10"/>
    <x v="0"/>
    <x v="9"/>
    <x v="0"/>
    <x v="0"/>
    <x v="0"/>
    <x v="278"/>
    <x v="11"/>
    <x v="45"/>
    <x v="8"/>
    <x v="11"/>
    <x v="45"/>
    <x v="211"/>
    <x v="8"/>
    <x v="43"/>
    <x v="5"/>
    <x v="0"/>
    <x v="45"/>
  </r>
  <r>
    <x v="1"/>
    <x v="33"/>
    <x v="43"/>
    <x v="0"/>
    <x v="45"/>
    <x v="1"/>
    <x v="10"/>
    <x v="0"/>
    <x v="9"/>
    <x v="0"/>
    <x v="0"/>
    <x v="0"/>
    <x v="70"/>
    <x v="11"/>
    <x v="45"/>
    <x v="8"/>
    <x v="11"/>
    <x v="45"/>
    <x v="33"/>
    <x v="8"/>
    <x v="43"/>
    <x v="5"/>
    <x v="0"/>
    <x v="45"/>
  </r>
  <r>
    <x v="1"/>
    <x v="17"/>
    <x v="43"/>
    <x v="0"/>
    <x v="45"/>
    <x v="1"/>
    <x v="10"/>
    <x v="0"/>
    <x v="9"/>
    <x v="0"/>
    <x v="0"/>
    <x v="0"/>
    <x v="326"/>
    <x v="11"/>
    <x v="45"/>
    <x v="8"/>
    <x v="11"/>
    <x v="45"/>
    <x v="17"/>
    <x v="8"/>
    <x v="43"/>
    <x v="5"/>
    <x v="0"/>
    <x v="45"/>
  </r>
  <r>
    <x v="0"/>
    <x v="446"/>
    <x v="43"/>
    <x v="1"/>
    <x v="30"/>
    <x v="3"/>
    <x v="15"/>
    <x v="0"/>
    <x v="9"/>
    <x v="0"/>
    <x v="0"/>
    <x v="0"/>
    <x v="327"/>
    <x v="12"/>
    <x v="30"/>
    <x v="11"/>
    <x v="12"/>
    <x v="30"/>
    <x v="446"/>
    <x v="11"/>
    <x v="43"/>
    <x v="5"/>
    <x v="0"/>
    <x v="30"/>
  </r>
  <r>
    <x v="0"/>
    <x v="0"/>
    <x v="43"/>
    <x v="1"/>
    <x v="18"/>
    <x v="1"/>
    <x v="11"/>
    <x v="0"/>
    <x v="9"/>
    <x v="0"/>
    <x v="0"/>
    <x v="0"/>
    <x v="12"/>
    <x v="12"/>
    <x v="18"/>
    <x v="9"/>
    <x v="12"/>
    <x v="18"/>
    <x v="0"/>
    <x v="9"/>
    <x v="43"/>
    <x v="5"/>
    <x v="0"/>
    <x v="18"/>
  </r>
  <r>
    <x v="3"/>
    <x v="110"/>
    <x v="43"/>
    <x v="11"/>
    <x v="267"/>
    <x v="0"/>
    <x v="23"/>
    <x v="0"/>
    <x v="9"/>
    <x v="0"/>
    <x v="0"/>
    <x v="0"/>
    <x v="328"/>
    <x v="7"/>
    <x v="270"/>
    <x v="0"/>
    <x v="7"/>
    <x v="270"/>
    <x v="110"/>
    <x v="0"/>
    <x v="43"/>
    <x v="17"/>
    <x v="0"/>
    <x v="267"/>
  </r>
  <r>
    <x v="3"/>
    <x v="121"/>
    <x v="43"/>
    <x v="0"/>
    <x v="179"/>
    <x v="0"/>
    <x v="5"/>
    <x v="0"/>
    <x v="9"/>
    <x v="0"/>
    <x v="0"/>
    <x v="0"/>
    <x v="329"/>
    <x v="7"/>
    <x v="179"/>
    <x v="0"/>
    <x v="7"/>
    <x v="179"/>
    <x v="121"/>
    <x v="0"/>
    <x v="43"/>
    <x v="5"/>
    <x v="0"/>
    <x v="179"/>
  </r>
  <r>
    <x v="3"/>
    <x v="335"/>
    <x v="43"/>
    <x v="0"/>
    <x v="268"/>
    <x v="0"/>
    <x v="5"/>
    <x v="0"/>
    <x v="9"/>
    <x v="0"/>
    <x v="0"/>
    <x v="0"/>
    <x v="218"/>
    <x v="7"/>
    <x v="271"/>
    <x v="0"/>
    <x v="7"/>
    <x v="271"/>
    <x v="335"/>
    <x v="0"/>
    <x v="43"/>
    <x v="5"/>
    <x v="0"/>
    <x v="268"/>
  </r>
  <r>
    <x v="3"/>
    <x v="27"/>
    <x v="43"/>
    <x v="0"/>
    <x v="269"/>
    <x v="0"/>
    <x v="0"/>
    <x v="0"/>
    <x v="9"/>
    <x v="0"/>
    <x v="0"/>
    <x v="0"/>
    <x v="74"/>
    <x v="7"/>
    <x v="272"/>
    <x v="0"/>
    <x v="7"/>
    <x v="272"/>
    <x v="27"/>
    <x v="0"/>
    <x v="43"/>
    <x v="0"/>
    <x v="0"/>
    <x v="269"/>
  </r>
  <r>
    <x v="3"/>
    <x v="98"/>
    <x v="43"/>
    <x v="0"/>
    <x v="269"/>
    <x v="0"/>
    <x v="0"/>
    <x v="0"/>
    <x v="9"/>
    <x v="0"/>
    <x v="0"/>
    <x v="0"/>
    <x v="330"/>
    <x v="7"/>
    <x v="272"/>
    <x v="0"/>
    <x v="7"/>
    <x v="272"/>
    <x v="98"/>
    <x v="0"/>
    <x v="43"/>
    <x v="0"/>
    <x v="0"/>
    <x v="269"/>
  </r>
  <r>
    <x v="3"/>
    <x v="447"/>
    <x v="43"/>
    <x v="11"/>
    <x v="270"/>
    <x v="0"/>
    <x v="23"/>
    <x v="0"/>
    <x v="9"/>
    <x v="0"/>
    <x v="0"/>
    <x v="0"/>
    <x v="331"/>
    <x v="7"/>
    <x v="273"/>
    <x v="0"/>
    <x v="7"/>
    <x v="273"/>
    <x v="447"/>
    <x v="0"/>
    <x v="43"/>
    <x v="17"/>
    <x v="0"/>
    <x v="270"/>
  </r>
  <r>
    <x v="3"/>
    <x v="175"/>
    <x v="43"/>
    <x v="11"/>
    <x v="38"/>
    <x v="0"/>
    <x v="23"/>
    <x v="0"/>
    <x v="9"/>
    <x v="0"/>
    <x v="0"/>
    <x v="0"/>
    <x v="332"/>
    <x v="7"/>
    <x v="38"/>
    <x v="0"/>
    <x v="7"/>
    <x v="38"/>
    <x v="175"/>
    <x v="0"/>
    <x v="43"/>
    <x v="17"/>
    <x v="0"/>
    <x v="38"/>
  </r>
  <r>
    <x v="3"/>
    <x v="27"/>
    <x v="43"/>
    <x v="11"/>
    <x v="271"/>
    <x v="0"/>
    <x v="23"/>
    <x v="0"/>
    <x v="9"/>
    <x v="0"/>
    <x v="0"/>
    <x v="0"/>
    <x v="74"/>
    <x v="7"/>
    <x v="274"/>
    <x v="0"/>
    <x v="7"/>
    <x v="274"/>
    <x v="27"/>
    <x v="0"/>
    <x v="43"/>
    <x v="17"/>
    <x v="0"/>
    <x v="271"/>
  </r>
  <r>
    <x v="0"/>
    <x v="360"/>
    <x v="43"/>
    <x v="2"/>
    <x v="39"/>
    <x v="2"/>
    <x v="4"/>
    <x v="0"/>
    <x v="9"/>
    <x v="0"/>
    <x v="0"/>
    <x v="0"/>
    <x v="242"/>
    <x v="15"/>
    <x v="39"/>
    <x v="2"/>
    <x v="15"/>
    <x v="39"/>
    <x v="360"/>
    <x v="2"/>
    <x v="43"/>
    <x v="4"/>
    <x v="0"/>
    <x v="39"/>
  </r>
  <r>
    <x v="0"/>
    <x v="448"/>
    <x v="43"/>
    <x v="12"/>
    <x v="154"/>
    <x v="0"/>
    <x v="0"/>
    <x v="0"/>
    <x v="9"/>
    <x v="0"/>
    <x v="0"/>
    <x v="0"/>
    <x v="333"/>
    <x v="15"/>
    <x v="154"/>
    <x v="0"/>
    <x v="15"/>
    <x v="154"/>
    <x v="448"/>
    <x v="0"/>
    <x v="43"/>
    <x v="0"/>
    <x v="0"/>
    <x v="154"/>
  </r>
  <r>
    <x v="0"/>
    <x v="244"/>
    <x v="43"/>
    <x v="12"/>
    <x v="154"/>
    <x v="0"/>
    <x v="0"/>
    <x v="0"/>
    <x v="9"/>
    <x v="0"/>
    <x v="0"/>
    <x v="0"/>
    <x v="334"/>
    <x v="15"/>
    <x v="154"/>
    <x v="0"/>
    <x v="15"/>
    <x v="154"/>
    <x v="244"/>
    <x v="0"/>
    <x v="43"/>
    <x v="0"/>
    <x v="0"/>
    <x v="154"/>
  </r>
  <r>
    <x v="0"/>
    <x v="425"/>
    <x v="43"/>
    <x v="12"/>
    <x v="153"/>
    <x v="0"/>
    <x v="0"/>
    <x v="0"/>
    <x v="9"/>
    <x v="0"/>
    <x v="0"/>
    <x v="0"/>
    <x v="335"/>
    <x v="15"/>
    <x v="216"/>
    <x v="0"/>
    <x v="15"/>
    <x v="216"/>
    <x v="425"/>
    <x v="0"/>
    <x v="43"/>
    <x v="0"/>
    <x v="0"/>
    <x v="153"/>
  </r>
  <r>
    <x v="3"/>
    <x v="77"/>
    <x v="43"/>
    <x v="13"/>
    <x v="272"/>
    <x v="0"/>
    <x v="34"/>
    <x v="0"/>
    <x v="9"/>
    <x v="0"/>
    <x v="0"/>
    <x v="0"/>
    <x v="0"/>
    <x v="7"/>
    <x v="275"/>
    <x v="0"/>
    <x v="7"/>
    <x v="275"/>
    <x v="77"/>
    <x v="0"/>
    <x v="43"/>
    <x v="23"/>
    <x v="0"/>
    <x v="272"/>
  </r>
  <r>
    <x v="1"/>
    <x v="18"/>
    <x v="43"/>
    <x v="3"/>
    <x v="23"/>
    <x v="3"/>
    <x v="24"/>
    <x v="0"/>
    <x v="9"/>
    <x v="0"/>
    <x v="0"/>
    <x v="0"/>
    <x v="0"/>
    <x v="1"/>
    <x v="23"/>
    <x v="15"/>
    <x v="1"/>
    <x v="23"/>
    <x v="18"/>
    <x v="15"/>
    <x v="43"/>
    <x v="5"/>
    <x v="0"/>
    <x v="23"/>
  </r>
  <r>
    <x v="1"/>
    <x v="320"/>
    <x v="43"/>
    <x v="3"/>
    <x v="23"/>
    <x v="3"/>
    <x v="24"/>
    <x v="0"/>
    <x v="9"/>
    <x v="0"/>
    <x v="0"/>
    <x v="0"/>
    <x v="0"/>
    <x v="1"/>
    <x v="23"/>
    <x v="15"/>
    <x v="1"/>
    <x v="23"/>
    <x v="320"/>
    <x v="15"/>
    <x v="43"/>
    <x v="5"/>
    <x v="0"/>
    <x v="23"/>
  </r>
  <r>
    <x v="0"/>
    <x v="87"/>
    <x v="43"/>
    <x v="3"/>
    <x v="23"/>
    <x v="3"/>
    <x v="6"/>
    <x v="0"/>
    <x v="9"/>
    <x v="0"/>
    <x v="0"/>
    <x v="0"/>
    <x v="0"/>
    <x v="15"/>
    <x v="23"/>
    <x v="3"/>
    <x v="15"/>
    <x v="23"/>
    <x v="87"/>
    <x v="3"/>
    <x v="43"/>
    <x v="5"/>
    <x v="0"/>
    <x v="23"/>
  </r>
  <r>
    <x v="1"/>
    <x v="45"/>
    <x v="43"/>
    <x v="9"/>
    <x v="258"/>
    <x v="0"/>
    <x v="1"/>
    <x v="0"/>
    <x v="9"/>
    <x v="0"/>
    <x v="0"/>
    <x v="0"/>
    <x v="0"/>
    <x v="1"/>
    <x v="261"/>
    <x v="0"/>
    <x v="1"/>
    <x v="261"/>
    <x v="45"/>
    <x v="0"/>
    <x v="43"/>
    <x v="1"/>
    <x v="0"/>
    <x v="258"/>
  </r>
  <r>
    <x v="0"/>
    <x v="111"/>
    <x v="43"/>
    <x v="1"/>
    <x v="30"/>
    <x v="3"/>
    <x v="15"/>
    <x v="0"/>
    <x v="9"/>
    <x v="0"/>
    <x v="0"/>
    <x v="0"/>
    <x v="336"/>
    <x v="36"/>
    <x v="30"/>
    <x v="11"/>
    <x v="36"/>
    <x v="30"/>
    <x v="111"/>
    <x v="11"/>
    <x v="43"/>
    <x v="5"/>
    <x v="0"/>
    <x v="30"/>
  </r>
  <r>
    <x v="5"/>
    <x v="124"/>
    <x v="43"/>
    <x v="9"/>
    <x v="258"/>
    <x v="4"/>
    <x v="13"/>
    <x v="0"/>
    <x v="9"/>
    <x v="0"/>
    <x v="0"/>
    <x v="0"/>
    <x v="0"/>
    <x v="9"/>
    <x v="261"/>
    <x v="6"/>
    <x v="9"/>
    <x v="261"/>
    <x v="124"/>
    <x v="6"/>
    <x v="43"/>
    <x v="5"/>
    <x v="0"/>
    <x v="258"/>
  </r>
  <r>
    <x v="5"/>
    <x v="449"/>
    <x v="43"/>
    <x v="9"/>
    <x v="258"/>
    <x v="4"/>
    <x v="9"/>
    <x v="0"/>
    <x v="9"/>
    <x v="0"/>
    <x v="0"/>
    <x v="0"/>
    <x v="0"/>
    <x v="10"/>
    <x v="261"/>
    <x v="7"/>
    <x v="10"/>
    <x v="261"/>
    <x v="449"/>
    <x v="7"/>
    <x v="43"/>
    <x v="5"/>
    <x v="0"/>
    <x v="258"/>
  </r>
  <r>
    <x v="5"/>
    <x v="450"/>
    <x v="43"/>
    <x v="9"/>
    <x v="258"/>
    <x v="4"/>
    <x v="13"/>
    <x v="0"/>
    <x v="9"/>
    <x v="0"/>
    <x v="0"/>
    <x v="0"/>
    <x v="0"/>
    <x v="10"/>
    <x v="261"/>
    <x v="6"/>
    <x v="10"/>
    <x v="261"/>
    <x v="450"/>
    <x v="6"/>
    <x v="43"/>
    <x v="5"/>
    <x v="0"/>
    <x v="258"/>
  </r>
  <r>
    <x v="5"/>
    <x v="46"/>
    <x v="43"/>
    <x v="8"/>
    <x v="273"/>
    <x v="2"/>
    <x v="52"/>
    <x v="0"/>
    <x v="9"/>
    <x v="0"/>
    <x v="0"/>
    <x v="0"/>
    <x v="0"/>
    <x v="34"/>
    <x v="276"/>
    <x v="2"/>
    <x v="34"/>
    <x v="276"/>
    <x v="46"/>
    <x v="2"/>
    <x v="43"/>
    <x v="41"/>
    <x v="0"/>
    <x v="273"/>
  </r>
  <r>
    <x v="1"/>
    <x v="451"/>
    <x v="43"/>
    <x v="13"/>
    <x v="220"/>
    <x v="1"/>
    <x v="32"/>
    <x v="0"/>
    <x v="9"/>
    <x v="0"/>
    <x v="0"/>
    <x v="0"/>
    <x v="0"/>
    <x v="3"/>
    <x v="221"/>
    <x v="5"/>
    <x v="3"/>
    <x v="221"/>
    <x v="451"/>
    <x v="5"/>
    <x v="43"/>
    <x v="5"/>
    <x v="0"/>
    <x v="220"/>
  </r>
  <r>
    <x v="5"/>
    <x v="279"/>
    <x v="43"/>
    <x v="13"/>
    <x v="260"/>
    <x v="0"/>
    <x v="29"/>
    <x v="65"/>
    <x v="9"/>
    <x v="0"/>
    <x v="0"/>
    <x v="0"/>
    <x v="0"/>
    <x v="31"/>
    <x v="263"/>
    <x v="0"/>
    <x v="31"/>
    <x v="263"/>
    <x v="279"/>
    <x v="0"/>
    <x v="43"/>
    <x v="21"/>
    <x v="66"/>
    <x v="260"/>
  </r>
  <r>
    <x v="0"/>
    <x v="141"/>
    <x v="43"/>
    <x v="3"/>
    <x v="23"/>
    <x v="3"/>
    <x v="6"/>
    <x v="0"/>
    <x v="9"/>
    <x v="0"/>
    <x v="0"/>
    <x v="0"/>
    <x v="0"/>
    <x v="21"/>
    <x v="23"/>
    <x v="3"/>
    <x v="21"/>
    <x v="23"/>
    <x v="141"/>
    <x v="3"/>
    <x v="43"/>
    <x v="5"/>
    <x v="0"/>
    <x v="23"/>
  </r>
  <r>
    <x v="5"/>
    <x v="95"/>
    <x v="44"/>
    <x v="0"/>
    <x v="274"/>
    <x v="6"/>
    <x v="46"/>
    <x v="0"/>
    <x v="9"/>
    <x v="0"/>
    <x v="0"/>
    <x v="0"/>
    <x v="183"/>
    <x v="40"/>
    <x v="277"/>
    <x v="24"/>
    <x v="40"/>
    <x v="277"/>
    <x v="95"/>
    <x v="24"/>
    <x v="44"/>
    <x v="5"/>
    <x v="0"/>
    <x v="274"/>
  </r>
  <r>
    <x v="2"/>
    <x v="211"/>
    <x v="44"/>
    <x v="0"/>
    <x v="52"/>
    <x v="0"/>
    <x v="3"/>
    <x v="0"/>
    <x v="9"/>
    <x v="0"/>
    <x v="0"/>
    <x v="0"/>
    <x v="337"/>
    <x v="16"/>
    <x v="52"/>
    <x v="0"/>
    <x v="16"/>
    <x v="52"/>
    <x v="211"/>
    <x v="0"/>
    <x v="44"/>
    <x v="3"/>
    <x v="0"/>
    <x v="52"/>
  </r>
  <r>
    <x v="0"/>
    <x v="318"/>
    <x v="44"/>
    <x v="0"/>
    <x v="43"/>
    <x v="0"/>
    <x v="40"/>
    <x v="0"/>
    <x v="9"/>
    <x v="0"/>
    <x v="0"/>
    <x v="0"/>
    <x v="325"/>
    <x v="15"/>
    <x v="43"/>
    <x v="0"/>
    <x v="15"/>
    <x v="43"/>
    <x v="318"/>
    <x v="0"/>
    <x v="44"/>
    <x v="29"/>
    <x v="0"/>
    <x v="43"/>
  </r>
  <r>
    <x v="0"/>
    <x v="452"/>
    <x v="44"/>
    <x v="1"/>
    <x v="53"/>
    <x v="5"/>
    <x v="2"/>
    <x v="0"/>
    <x v="9"/>
    <x v="0"/>
    <x v="0"/>
    <x v="0"/>
    <x v="338"/>
    <x v="15"/>
    <x v="53"/>
    <x v="30"/>
    <x v="15"/>
    <x v="53"/>
    <x v="452"/>
    <x v="30"/>
    <x v="44"/>
    <x v="5"/>
    <x v="0"/>
    <x v="53"/>
  </r>
  <r>
    <x v="2"/>
    <x v="124"/>
    <x v="44"/>
    <x v="1"/>
    <x v="149"/>
    <x v="0"/>
    <x v="3"/>
    <x v="0"/>
    <x v="9"/>
    <x v="0"/>
    <x v="0"/>
    <x v="0"/>
    <x v="92"/>
    <x v="16"/>
    <x v="149"/>
    <x v="0"/>
    <x v="16"/>
    <x v="149"/>
    <x v="124"/>
    <x v="0"/>
    <x v="44"/>
    <x v="3"/>
    <x v="0"/>
    <x v="149"/>
  </r>
  <r>
    <x v="2"/>
    <x v="124"/>
    <x v="44"/>
    <x v="1"/>
    <x v="59"/>
    <x v="0"/>
    <x v="3"/>
    <x v="0"/>
    <x v="9"/>
    <x v="0"/>
    <x v="0"/>
    <x v="0"/>
    <x v="201"/>
    <x v="16"/>
    <x v="59"/>
    <x v="0"/>
    <x v="16"/>
    <x v="59"/>
    <x v="124"/>
    <x v="0"/>
    <x v="44"/>
    <x v="3"/>
    <x v="0"/>
    <x v="59"/>
  </r>
  <r>
    <x v="2"/>
    <x v="106"/>
    <x v="44"/>
    <x v="1"/>
    <x v="60"/>
    <x v="0"/>
    <x v="3"/>
    <x v="0"/>
    <x v="9"/>
    <x v="0"/>
    <x v="0"/>
    <x v="0"/>
    <x v="96"/>
    <x v="16"/>
    <x v="60"/>
    <x v="0"/>
    <x v="16"/>
    <x v="60"/>
    <x v="106"/>
    <x v="0"/>
    <x v="44"/>
    <x v="3"/>
    <x v="0"/>
    <x v="60"/>
  </r>
  <r>
    <x v="2"/>
    <x v="453"/>
    <x v="44"/>
    <x v="1"/>
    <x v="121"/>
    <x v="0"/>
    <x v="3"/>
    <x v="0"/>
    <x v="9"/>
    <x v="0"/>
    <x v="0"/>
    <x v="0"/>
    <x v="339"/>
    <x v="16"/>
    <x v="121"/>
    <x v="0"/>
    <x v="16"/>
    <x v="121"/>
    <x v="453"/>
    <x v="0"/>
    <x v="44"/>
    <x v="3"/>
    <x v="0"/>
    <x v="121"/>
  </r>
  <r>
    <x v="2"/>
    <x v="447"/>
    <x v="44"/>
    <x v="1"/>
    <x v="121"/>
    <x v="2"/>
    <x v="27"/>
    <x v="0"/>
    <x v="9"/>
    <x v="0"/>
    <x v="0"/>
    <x v="0"/>
    <x v="340"/>
    <x v="16"/>
    <x v="121"/>
    <x v="2"/>
    <x v="16"/>
    <x v="121"/>
    <x v="447"/>
    <x v="2"/>
    <x v="44"/>
    <x v="5"/>
    <x v="0"/>
    <x v="121"/>
  </r>
  <r>
    <x v="2"/>
    <x v="25"/>
    <x v="44"/>
    <x v="1"/>
    <x v="239"/>
    <x v="0"/>
    <x v="3"/>
    <x v="0"/>
    <x v="9"/>
    <x v="0"/>
    <x v="0"/>
    <x v="0"/>
    <x v="341"/>
    <x v="16"/>
    <x v="240"/>
    <x v="0"/>
    <x v="16"/>
    <x v="240"/>
    <x v="25"/>
    <x v="0"/>
    <x v="44"/>
    <x v="3"/>
    <x v="0"/>
    <x v="239"/>
  </r>
  <r>
    <x v="2"/>
    <x v="383"/>
    <x v="44"/>
    <x v="1"/>
    <x v="239"/>
    <x v="2"/>
    <x v="27"/>
    <x v="0"/>
    <x v="9"/>
    <x v="0"/>
    <x v="0"/>
    <x v="0"/>
    <x v="342"/>
    <x v="16"/>
    <x v="240"/>
    <x v="2"/>
    <x v="16"/>
    <x v="240"/>
    <x v="383"/>
    <x v="2"/>
    <x v="44"/>
    <x v="5"/>
    <x v="0"/>
    <x v="239"/>
  </r>
  <r>
    <x v="2"/>
    <x v="301"/>
    <x v="44"/>
    <x v="1"/>
    <x v="61"/>
    <x v="0"/>
    <x v="3"/>
    <x v="0"/>
    <x v="9"/>
    <x v="0"/>
    <x v="0"/>
    <x v="0"/>
    <x v="194"/>
    <x v="16"/>
    <x v="61"/>
    <x v="0"/>
    <x v="16"/>
    <x v="61"/>
    <x v="301"/>
    <x v="0"/>
    <x v="44"/>
    <x v="3"/>
    <x v="0"/>
    <x v="61"/>
  </r>
  <r>
    <x v="2"/>
    <x v="103"/>
    <x v="44"/>
    <x v="1"/>
    <x v="61"/>
    <x v="2"/>
    <x v="27"/>
    <x v="0"/>
    <x v="9"/>
    <x v="0"/>
    <x v="0"/>
    <x v="0"/>
    <x v="65"/>
    <x v="16"/>
    <x v="61"/>
    <x v="2"/>
    <x v="16"/>
    <x v="61"/>
    <x v="103"/>
    <x v="2"/>
    <x v="44"/>
    <x v="5"/>
    <x v="0"/>
    <x v="61"/>
  </r>
  <r>
    <x v="2"/>
    <x v="175"/>
    <x v="44"/>
    <x v="1"/>
    <x v="62"/>
    <x v="0"/>
    <x v="3"/>
    <x v="0"/>
    <x v="9"/>
    <x v="0"/>
    <x v="0"/>
    <x v="0"/>
    <x v="343"/>
    <x v="16"/>
    <x v="62"/>
    <x v="0"/>
    <x v="16"/>
    <x v="62"/>
    <x v="175"/>
    <x v="0"/>
    <x v="44"/>
    <x v="3"/>
    <x v="0"/>
    <x v="62"/>
  </r>
  <r>
    <x v="2"/>
    <x v="105"/>
    <x v="44"/>
    <x v="1"/>
    <x v="62"/>
    <x v="2"/>
    <x v="27"/>
    <x v="0"/>
    <x v="9"/>
    <x v="0"/>
    <x v="0"/>
    <x v="0"/>
    <x v="48"/>
    <x v="16"/>
    <x v="62"/>
    <x v="2"/>
    <x v="16"/>
    <x v="62"/>
    <x v="105"/>
    <x v="2"/>
    <x v="44"/>
    <x v="5"/>
    <x v="0"/>
    <x v="62"/>
  </r>
  <r>
    <x v="2"/>
    <x v="454"/>
    <x v="44"/>
    <x v="1"/>
    <x v="63"/>
    <x v="2"/>
    <x v="27"/>
    <x v="0"/>
    <x v="9"/>
    <x v="0"/>
    <x v="0"/>
    <x v="0"/>
    <x v="344"/>
    <x v="16"/>
    <x v="63"/>
    <x v="2"/>
    <x v="16"/>
    <x v="63"/>
    <x v="454"/>
    <x v="2"/>
    <x v="44"/>
    <x v="5"/>
    <x v="0"/>
    <x v="63"/>
  </r>
  <r>
    <x v="2"/>
    <x v="232"/>
    <x v="44"/>
    <x v="1"/>
    <x v="64"/>
    <x v="0"/>
    <x v="3"/>
    <x v="0"/>
    <x v="9"/>
    <x v="0"/>
    <x v="0"/>
    <x v="0"/>
    <x v="345"/>
    <x v="16"/>
    <x v="64"/>
    <x v="0"/>
    <x v="16"/>
    <x v="64"/>
    <x v="232"/>
    <x v="0"/>
    <x v="44"/>
    <x v="3"/>
    <x v="0"/>
    <x v="64"/>
  </r>
  <r>
    <x v="2"/>
    <x v="243"/>
    <x v="44"/>
    <x v="1"/>
    <x v="218"/>
    <x v="0"/>
    <x v="3"/>
    <x v="0"/>
    <x v="9"/>
    <x v="0"/>
    <x v="0"/>
    <x v="0"/>
    <x v="346"/>
    <x v="16"/>
    <x v="219"/>
    <x v="0"/>
    <x v="16"/>
    <x v="219"/>
    <x v="243"/>
    <x v="0"/>
    <x v="44"/>
    <x v="3"/>
    <x v="0"/>
    <x v="218"/>
  </r>
  <r>
    <x v="2"/>
    <x v="38"/>
    <x v="44"/>
    <x v="1"/>
    <x v="218"/>
    <x v="2"/>
    <x v="27"/>
    <x v="0"/>
    <x v="9"/>
    <x v="0"/>
    <x v="0"/>
    <x v="0"/>
    <x v="15"/>
    <x v="16"/>
    <x v="219"/>
    <x v="2"/>
    <x v="16"/>
    <x v="219"/>
    <x v="38"/>
    <x v="2"/>
    <x v="44"/>
    <x v="5"/>
    <x v="0"/>
    <x v="218"/>
  </r>
  <r>
    <x v="2"/>
    <x v="17"/>
    <x v="44"/>
    <x v="1"/>
    <x v="104"/>
    <x v="0"/>
    <x v="3"/>
    <x v="0"/>
    <x v="9"/>
    <x v="0"/>
    <x v="0"/>
    <x v="0"/>
    <x v="326"/>
    <x v="16"/>
    <x v="104"/>
    <x v="0"/>
    <x v="16"/>
    <x v="104"/>
    <x v="17"/>
    <x v="0"/>
    <x v="44"/>
    <x v="3"/>
    <x v="0"/>
    <x v="104"/>
  </r>
  <r>
    <x v="2"/>
    <x v="0"/>
    <x v="44"/>
    <x v="1"/>
    <x v="105"/>
    <x v="0"/>
    <x v="3"/>
    <x v="0"/>
    <x v="9"/>
    <x v="0"/>
    <x v="0"/>
    <x v="0"/>
    <x v="171"/>
    <x v="16"/>
    <x v="105"/>
    <x v="0"/>
    <x v="16"/>
    <x v="105"/>
    <x v="0"/>
    <x v="0"/>
    <x v="44"/>
    <x v="3"/>
    <x v="0"/>
    <x v="105"/>
  </r>
  <r>
    <x v="1"/>
    <x v="134"/>
    <x v="44"/>
    <x v="0"/>
    <x v="45"/>
    <x v="1"/>
    <x v="10"/>
    <x v="0"/>
    <x v="9"/>
    <x v="0"/>
    <x v="0"/>
    <x v="0"/>
    <x v="83"/>
    <x v="11"/>
    <x v="45"/>
    <x v="8"/>
    <x v="11"/>
    <x v="45"/>
    <x v="134"/>
    <x v="8"/>
    <x v="44"/>
    <x v="5"/>
    <x v="0"/>
    <x v="45"/>
  </r>
  <r>
    <x v="1"/>
    <x v="51"/>
    <x v="44"/>
    <x v="0"/>
    <x v="45"/>
    <x v="1"/>
    <x v="10"/>
    <x v="0"/>
    <x v="9"/>
    <x v="0"/>
    <x v="0"/>
    <x v="0"/>
    <x v="105"/>
    <x v="11"/>
    <x v="45"/>
    <x v="8"/>
    <x v="11"/>
    <x v="45"/>
    <x v="51"/>
    <x v="8"/>
    <x v="44"/>
    <x v="5"/>
    <x v="0"/>
    <x v="45"/>
  </r>
  <r>
    <x v="1"/>
    <x v="0"/>
    <x v="44"/>
    <x v="0"/>
    <x v="45"/>
    <x v="1"/>
    <x v="10"/>
    <x v="0"/>
    <x v="9"/>
    <x v="0"/>
    <x v="0"/>
    <x v="0"/>
    <x v="171"/>
    <x v="11"/>
    <x v="45"/>
    <x v="8"/>
    <x v="11"/>
    <x v="45"/>
    <x v="0"/>
    <x v="8"/>
    <x v="44"/>
    <x v="5"/>
    <x v="0"/>
    <x v="45"/>
  </r>
  <r>
    <x v="1"/>
    <x v="141"/>
    <x v="44"/>
    <x v="0"/>
    <x v="45"/>
    <x v="1"/>
    <x v="10"/>
    <x v="0"/>
    <x v="9"/>
    <x v="0"/>
    <x v="0"/>
    <x v="0"/>
    <x v="277"/>
    <x v="11"/>
    <x v="45"/>
    <x v="8"/>
    <x v="11"/>
    <x v="45"/>
    <x v="141"/>
    <x v="8"/>
    <x v="44"/>
    <x v="5"/>
    <x v="0"/>
    <x v="45"/>
  </r>
  <r>
    <x v="1"/>
    <x v="141"/>
    <x v="44"/>
    <x v="0"/>
    <x v="45"/>
    <x v="1"/>
    <x v="10"/>
    <x v="0"/>
    <x v="9"/>
    <x v="0"/>
    <x v="0"/>
    <x v="0"/>
    <x v="277"/>
    <x v="11"/>
    <x v="45"/>
    <x v="8"/>
    <x v="11"/>
    <x v="45"/>
    <x v="141"/>
    <x v="8"/>
    <x v="44"/>
    <x v="5"/>
    <x v="0"/>
    <x v="45"/>
  </r>
  <r>
    <x v="1"/>
    <x v="176"/>
    <x v="44"/>
    <x v="0"/>
    <x v="45"/>
    <x v="1"/>
    <x v="10"/>
    <x v="0"/>
    <x v="9"/>
    <x v="0"/>
    <x v="0"/>
    <x v="0"/>
    <x v="93"/>
    <x v="11"/>
    <x v="45"/>
    <x v="8"/>
    <x v="11"/>
    <x v="45"/>
    <x v="176"/>
    <x v="8"/>
    <x v="44"/>
    <x v="5"/>
    <x v="0"/>
    <x v="45"/>
  </r>
  <r>
    <x v="1"/>
    <x v="25"/>
    <x v="44"/>
    <x v="0"/>
    <x v="45"/>
    <x v="1"/>
    <x v="10"/>
    <x v="0"/>
    <x v="9"/>
    <x v="0"/>
    <x v="0"/>
    <x v="0"/>
    <x v="341"/>
    <x v="11"/>
    <x v="45"/>
    <x v="8"/>
    <x v="11"/>
    <x v="45"/>
    <x v="25"/>
    <x v="8"/>
    <x v="44"/>
    <x v="5"/>
    <x v="0"/>
    <x v="45"/>
  </r>
  <r>
    <x v="1"/>
    <x v="104"/>
    <x v="44"/>
    <x v="0"/>
    <x v="45"/>
    <x v="1"/>
    <x v="10"/>
    <x v="0"/>
    <x v="9"/>
    <x v="0"/>
    <x v="0"/>
    <x v="0"/>
    <x v="45"/>
    <x v="11"/>
    <x v="45"/>
    <x v="8"/>
    <x v="11"/>
    <x v="45"/>
    <x v="104"/>
    <x v="8"/>
    <x v="44"/>
    <x v="5"/>
    <x v="0"/>
    <x v="45"/>
  </r>
  <r>
    <x v="1"/>
    <x v="105"/>
    <x v="44"/>
    <x v="0"/>
    <x v="45"/>
    <x v="1"/>
    <x v="10"/>
    <x v="0"/>
    <x v="9"/>
    <x v="0"/>
    <x v="0"/>
    <x v="0"/>
    <x v="48"/>
    <x v="11"/>
    <x v="45"/>
    <x v="8"/>
    <x v="11"/>
    <x v="45"/>
    <x v="105"/>
    <x v="8"/>
    <x v="44"/>
    <x v="5"/>
    <x v="0"/>
    <x v="45"/>
  </r>
  <r>
    <x v="5"/>
    <x v="280"/>
    <x v="44"/>
    <x v="0"/>
    <x v="45"/>
    <x v="4"/>
    <x v="13"/>
    <x v="0"/>
    <x v="9"/>
    <x v="0"/>
    <x v="0"/>
    <x v="0"/>
    <x v="347"/>
    <x v="10"/>
    <x v="45"/>
    <x v="6"/>
    <x v="10"/>
    <x v="45"/>
    <x v="280"/>
    <x v="6"/>
    <x v="44"/>
    <x v="5"/>
    <x v="0"/>
    <x v="45"/>
  </r>
  <r>
    <x v="2"/>
    <x v="42"/>
    <x v="44"/>
    <x v="1"/>
    <x v="122"/>
    <x v="0"/>
    <x v="3"/>
    <x v="0"/>
    <x v="9"/>
    <x v="0"/>
    <x v="0"/>
    <x v="0"/>
    <x v="150"/>
    <x v="16"/>
    <x v="122"/>
    <x v="0"/>
    <x v="16"/>
    <x v="122"/>
    <x v="42"/>
    <x v="0"/>
    <x v="44"/>
    <x v="3"/>
    <x v="0"/>
    <x v="122"/>
  </r>
  <r>
    <x v="2"/>
    <x v="0"/>
    <x v="44"/>
    <x v="1"/>
    <x v="122"/>
    <x v="2"/>
    <x v="27"/>
    <x v="0"/>
    <x v="9"/>
    <x v="0"/>
    <x v="0"/>
    <x v="0"/>
    <x v="171"/>
    <x v="16"/>
    <x v="122"/>
    <x v="2"/>
    <x v="16"/>
    <x v="122"/>
    <x v="0"/>
    <x v="2"/>
    <x v="44"/>
    <x v="5"/>
    <x v="0"/>
    <x v="122"/>
  </r>
  <r>
    <x v="2"/>
    <x v="25"/>
    <x v="44"/>
    <x v="1"/>
    <x v="68"/>
    <x v="2"/>
    <x v="27"/>
    <x v="0"/>
    <x v="9"/>
    <x v="0"/>
    <x v="0"/>
    <x v="0"/>
    <x v="1"/>
    <x v="16"/>
    <x v="68"/>
    <x v="2"/>
    <x v="16"/>
    <x v="68"/>
    <x v="25"/>
    <x v="2"/>
    <x v="44"/>
    <x v="5"/>
    <x v="0"/>
    <x v="68"/>
  </r>
  <r>
    <x v="2"/>
    <x v="108"/>
    <x v="44"/>
    <x v="1"/>
    <x v="69"/>
    <x v="2"/>
    <x v="27"/>
    <x v="0"/>
    <x v="9"/>
    <x v="0"/>
    <x v="0"/>
    <x v="0"/>
    <x v="50"/>
    <x v="16"/>
    <x v="69"/>
    <x v="2"/>
    <x v="16"/>
    <x v="69"/>
    <x v="108"/>
    <x v="2"/>
    <x v="44"/>
    <x v="5"/>
    <x v="0"/>
    <x v="69"/>
  </r>
  <r>
    <x v="0"/>
    <x v="22"/>
    <x v="44"/>
    <x v="1"/>
    <x v="123"/>
    <x v="3"/>
    <x v="35"/>
    <x v="0"/>
    <x v="9"/>
    <x v="0"/>
    <x v="0"/>
    <x v="0"/>
    <x v="348"/>
    <x v="25"/>
    <x v="123"/>
    <x v="3"/>
    <x v="25"/>
    <x v="123"/>
    <x v="22"/>
    <x v="3"/>
    <x v="44"/>
    <x v="24"/>
    <x v="0"/>
    <x v="123"/>
  </r>
  <r>
    <x v="2"/>
    <x v="455"/>
    <x v="44"/>
    <x v="1"/>
    <x v="124"/>
    <x v="2"/>
    <x v="27"/>
    <x v="0"/>
    <x v="9"/>
    <x v="0"/>
    <x v="0"/>
    <x v="0"/>
    <x v="349"/>
    <x v="16"/>
    <x v="124"/>
    <x v="2"/>
    <x v="16"/>
    <x v="124"/>
    <x v="455"/>
    <x v="2"/>
    <x v="44"/>
    <x v="5"/>
    <x v="0"/>
    <x v="124"/>
  </r>
  <r>
    <x v="2"/>
    <x v="197"/>
    <x v="44"/>
    <x v="1"/>
    <x v="4"/>
    <x v="2"/>
    <x v="27"/>
    <x v="0"/>
    <x v="9"/>
    <x v="0"/>
    <x v="0"/>
    <x v="0"/>
    <x v="350"/>
    <x v="16"/>
    <x v="4"/>
    <x v="2"/>
    <x v="16"/>
    <x v="4"/>
    <x v="197"/>
    <x v="2"/>
    <x v="44"/>
    <x v="5"/>
    <x v="0"/>
    <x v="4"/>
  </r>
  <r>
    <x v="2"/>
    <x v="68"/>
    <x v="44"/>
    <x v="1"/>
    <x v="70"/>
    <x v="2"/>
    <x v="27"/>
    <x v="0"/>
    <x v="9"/>
    <x v="0"/>
    <x v="0"/>
    <x v="0"/>
    <x v="263"/>
    <x v="16"/>
    <x v="70"/>
    <x v="2"/>
    <x v="16"/>
    <x v="70"/>
    <x v="68"/>
    <x v="2"/>
    <x v="44"/>
    <x v="5"/>
    <x v="0"/>
    <x v="70"/>
  </r>
  <r>
    <x v="2"/>
    <x v="295"/>
    <x v="44"/>
    <x v="1"/>
    <x v="70"/>
    <x v="2"/>
    <x v="27"/>
    <x v="0"/>
    <x v="9"/>
    <x v="0"/>
    <x v="0"/>
    <x v="0"/>
    <x v="351"/>
    <x v="16"/>
    <x v="70"/>
    <x v="2"/>
    <x v="16"/>
    <x v="70"/>
    <x v="295"/>
    <x v="2"/>
    <x v="44"/>
    <x v="5"/>
    <x v="0"/>
    <x v="70"/>
  </r>
  <r>
    <x v="2"/>
    <x v="326"/>
    <x v="44"/>
    <x v="1"/>
    <x v="72"/>
    <x v="2"/>
    <x v="27"/>
    <x v="0"/>
    <x v="9"/>
    <x v="0"/>
    <x v="0"/>
    <x v="0"/>
    <x v="352"/>
    <x v="16"/>
    <x v="72"/>
    <x v="2"/>
    <x v="16"/>
    <x v="72"/>
    <x v="326"/>
    <x v="2"/>
    <x v="44"/>
    <x v="5"/>
    <x v="0"/>
    <x v="72"/>
  </r>
  <r>
    <x v="2"/>
    <x v="26"/>
    <x v="44"/>
    <x v="1"/>
    <x v="159"/>
    <x v="2"/>
    <x v="27"/>
    <x v="0"/>
    <x v="9"/>
    <x v="0"/>
    <x v="0"/>
    <x v="0"/>
    <x v="353"/>
    <x v="16"/>
    <x v="159"/>
    <x v="2"/>
    <x v="16"/>
    <x v="159"/>
    <x v="26"/>
    <x v="2"/>
    <x v="44"/>
    <x v="5"/>
    <x v="0"/>
    <x v="159"/>
  </r>
  <r>
    <x v="3"/>
    <x v="40"/>
    <x v="44"/>
    <x v="11"/>
    <x v="34"/>
    <x v="0"/>
    <x v="23"/>
    <x v="0"/>
    <x v="9"/>
    <x v="0"/>
    <x v="0"/>
    <x v="0"/>
    <x v="12"/>
    <x v="7"/>
    <x v="34"/>
    <x v="0"/>
    <x v="7"/>
    <x v="34"/>
    <x v="40"/>
    <x v="0"/>
    <x v="44"/>
    <x v="17"/>
    <x v="0"/>
    <x v="34"/>
  </r>
  <r>
    <x v="2"/>
    <x v="64"/>
    <x v="44"/>
    <x v="1"/>
    <x v="242"/>
    <x v="2"/>
    <x v="27"/>
    <x v="0"/>
    <x v="9"/>
    <x v="0"/>
    <x v="0"/>
    <x v="0"/>
    <x v="195"/>
    <x v="16"/>
    <x v="243"/>
    <x v="2"/>
    <x v="16"/>
    <x v="243"/>
    <x v="64"/>
    <x v="2"/>
    <x v="44"/>
    <x v="5"/>
    <x v="0"/>
    <x v="242"/>
  </r>
  <r>
    <x v="1"/>
    <x v="456"/>
    <x v="44"/>
    <x v="1"/>
    <x v="205"/>
    <x v="0"/>
    <x v="1"/>
    <x v="0"/>
    <x v="9"/>
    <x v="0"/>
    <x v="0"/>
    <x v="0"/>
    <x v="354"/>
    <x v="3"/>
    <x v="205"/>
    <x v="0"/>
    <x v="3"/>
    <x v="205"/>
    <x v="456"/>
    <x v="0"/>
    <x v="44"/>
    <x v="1"/>
    <x v="0"/>
    <x v="205"/>
  </r>
  <r>
    <x v="1"/>
    <x v="457"/>
    <x v="44"/>
    <x v="0"/>
    <x v="275"/>
    <x v="0"/>
    <x v="1"/>
    <x v="0"/>
    <x v="9"/>
    <x v="0"/>
    <x v="0"/>
    <x v="0"/>
    <x v="355"/>
    <x v="11"/>
    <x v="278"/>
    <x v="0"/>
    <x v="11"/>
    <x v="278"/>
    <x v="457"/>
    <x v="0"/>
    <x v="44"/>
    <x v="1"/>
    <x v="0"/>
    <x v="275"/>
  </r>
  <r>
    <x v="0"/>
    <x v="458"/>
    <x v="44"/>
    <x v="2"/>
    <x v="39"/>
    <x v="2"/>
    <x v="4"/>
    <x v="0"/>
    <x v="9"/>
    <x v="0"/>
    <x v="0"/>
    <x v="0"/>
    <x v="356"/>
    <x v="15"/>
    <x v="39"/>
    <x v="2"/>
    <x v="15"/>
    <x v="39"/>
    <x v="458"/>
    <x v="2"/>
    <x v="44"/>
    <x v="4"/>
    <x v="0"/>
    <x v="39"/>
  </r>
  <r>
    <x v="5"/>
    <x v="459"/>
    <x v="44"/>
    <x v="2"/>
    <x v="39"/>
    <x v="1"/>
    <x v="12"/>
    <x v="0"/>
    <x v="9"/>
    <x v="0"/>
    <x v="0"/>
    <x v="0"/>
    <x v="357"/>
    <x v="18"/>
    <x v="39"/>
    <x v="1"/>
    <x v="18"/>
    <x v="39"/>
    <x v="459"/>
    <x v="1"/>
    <x v="44"/>
    <x v="27"/>
    <x v="0"/>
    <x v="39"/>
  </r>
  <r>
    <x v="0"/>
    <x v="460"/>
    <x v="44"/>
    <x v="2"/>
    <x v="134"/>
    <x v="2"/>
    <x v="4"/>
    <x v="0"/>
    <x v="9"/>
    <x v="0"/>
    <x v="0"/>
    <x v="0"/>
    <x v="358"/>
    <x v="15"/>
    <x v="134"/>
    <x v="2"/>
    <x v="15"/>
    <x v="134"/>
    <x v="460"/>
    <x v="2"/>
    <x v="44"/>
    <x v="4"/>
    <x v="0"/>
    <x v="134"/>
  </r>
  <r>
    <x v="1"/>
    <x v="113"/>
    <x v="44"/>
    <x v="1"/>
    <x v="128"/>
    <x v="0"/>
    <x v="29"/>
    <x v="0"/>
    <x v="9"/>
    <x v="0"/>
    <x v="0"/>
    <x v="0"/>
    <x v="359"/>
    <x v="11"/>
    <x v="128"/>
    <x v="0"/>
    <x v="11"/>
    <x v="128"/>
    <x v="113"/>
    <x v="0"/>
    <x v="44"/>
    <x v="21"/>
    <x v="0"/>
    <x v="128"/>
  </r>
  <r>
    <x v="0"/>
    <x v="206"/>
    <x v="44"/>
    <x v="2"/>
    <x v="10"/>
    <x v="2"/>
    <x v="4"/>
    <x v="0"/>
    <x v="9"/>
    <x v="0"/>
    <x v="0"/>
    <x v="0"/>
    <x v="360"/>
    <x v="15"/>
    <x v="10"/>
    <x v="2"/>
    <x v="15"/>
    <x v="10"/>
    <x v="206"/>
    <x v="2"/>
    <x v="44"/>
    <x v="4"/>
    <x v="0"/>
    <x v="10"/>
  </r>
  <r>
    <x v="3"/>
    <x v="461"/>
    <x v="44"/>
    <x v="13"/>
    <x v="276"/>
    <x v="0"/>
    <x v="34"/>
    <x v="66"/>
    <x v="9"/>
    <x v="0"/>
    <x v="0"/>
    <x v="0"/>
    <x v="361"/>
    <x v="7"/>
    <x v="279"/>
    <x v="19"/>
    <x v="7"/>
    <x v="279"/>
    <x v="461"/>
    <x v="19"/>
    <x v="44"/>
    <x v="23"/>
    <x v="67"/>
    <x v="276"/>
  </r>
  <r>
    <x v="1"/>
    <x v="379"/>
    <x v="44"/>
    <x v="9"/>
    <x v="258"/>
    <x v="0"/>
    <x v="1"/>
    <x v="0"/>
    <x v="9"/>
    <x v="0"/>
    <x v="0"/>
    <x v="0"/>
    <x v="0"/>
    <x v="11"/>
    <x v="261"/>
    <x v="0"/>
    <x v="11"/>
    <x v="261"/>
    <x v="379"/>
    <x v="0"/>
    <x v="44"/>
    <x v="1"/>
    <x v="0"/>
    <x v="258"/>
  </r>
  <r>
    <x v="1"/>
    <x v="447"/>
    <x v="44"/>
    <x v="9"/>
    <x v="258"/>
    <x v="0"/>
    <x v="1"/>
    <x v="0"/>
    <x v="9"/>
    <x v="0"/>
    <x v="0"/>
    <x v="0"/>
    <x v="0"/>
    <x v="11"/>
    <x v="261"/>
    <x v="0"/>
    <x v="11"/>
    <x v="261"/>
    <x v="447"/>
    <x v="0"/>
    <x v="44"/>
    <x v="1"/>
    <x v="0"/>
    <x v="258"/>
  </r>
  <r>
    <x v="1"/>
    <x v="0"/>
    <x v="44"/>
    <x v="9"/>
    <x v="258"/>
    <x v="1"/>
    <x v="32"/>
    <x v="0"/>
    <x v="9"/>
    <x v="0"/>
    <x v="0"/>
    <x v="0"/>
    <x v="0"/>
    <x v="1"/>
    <x v="261"/>
    <x v="5"/>
    <x v="1"/>
    <x v="261"/>
    <x v="0"/>
    <x v="5"/>
    <x v="44"/>
    <x v="5"/>
    <x v="0"/>
    <x v="258"/>
  </r>
  <r>
    <x v="4"/>
    <x v="26"/>
    <x v="44"/>
    <x v="3"/>
    <x v="23"/>
    <x v="3"/>
    <x v="6"/>
    <x v="0"/>
    <x v="9"/>
    <x v="0"/>
    <x v="0"/>
    <x v="0"/>
    <x v="0"/>
    <x v="8"/>
    <x v="23"/>
    <x v="3"/>
    <x v="8"/>
    <x v="23"/>
    <x v="26"/>
    <x v="3"/>
    <x v="44"/>
    <x v="5"/>
    <x v="0"/>
    <x v="23"/>
  </r>
  <r>
    <x v="0"/>
    <x v="106"/>
    <x v="44"/>
    <x v="9"/>
    <x v="131"/>
    <x v="2"/>
    <x v="36"/>
    <x v="0"/>
    <x v="9"/>
    <x v="0"/>
    <x v="0"/>
    <x v="0"/>
    <x v="0"/>
    <x v="14"/>
    <x v="131"/>
    <x v="2"/>
    <x v="14"/>
    <x v="131"/>
    <x v="106"/>
    <x v="2"/>
    <x v="44"/>
    <x v="25"/>
    <x v="0"/>
    <x v="131"/>
  </r>
  <r>
    <x v="1"/>
    <x v="189"/>
    <x v="44"/>
    <x v="9"/>
    <x v="258"/>
    <x v="1"/>
    <x v="10"/>
    <x v="0"/>
    <x v="9"/>
    <x v="0"/>
    <x v="0"/>
    <x v="0"/>
    <x v="0"/>
    <x v="11"/>
    <x v="261"/>
    <x v="8"/>
    <x v="11"/>
    <x v="261"/>
    <x v="189"/>
    <x v="8"/>
    <x v="44"/>
    <x v="5"/>
    <x v="0"/>
    <x v="258"/>
  </r>
  <r>
    <x v="1"/>
    <x v="85"/>
    <x v="44"/>
    <x v="9"/>
    <x v="258"/>
    <x v="1"/>
    <x v="32"/>
    <x v="0"/>
    <x v="9"/>
    <x v="0"/>
    <x v="0"/>
    <x v="0"/>
    <x v="0"/>
    <x v="1"/>
    <x v="261"/>
    <x v="5"/>
    <x v="1"/>
    <x v="261"/>
    <x v="85"/>
    <x v="5"/>
    <x v="44"/>
    <x v="5"/>
    <x v="0"/>
    <x v="258"/>
  </r>
  <r>
    <x v="5"/>
    <x v="19"/>
    <x v="44"/>
    <x v="9"/>
    <x v="258"/>
    <x v="4"/>
    <x v="28"/>
    <x v="0"/>
    <x v="9"/>
    <x v="0"/>
    <x v="0"/>
    <x v="0"/>
    <x v="0"/>
    <x v="34"/>
    <x v="261"/>
    <x v="17"/>
    <x v="34"/>
    <x v="261"/>
    <x v="19"/>
    <x v="17"/>
    <x v="44"/>
    <x v="5"/>
    <x v="0"/>
    <x v="258"/>
  </r>
  <r>
    <x v="5"/>
    <x v="165"/>
    <x v="44"/>
    <x v="9"/>
    <x v="258"/>
    <x v="4"/>
    <x v="13"/>
    <x v="0"/>
    <x v="9"/>
    <x v="0"/>
    <x v="0"/>
    <x v="0"/>
    <x v="0"/>
    <x v="9"/>
    <x v="261"/>
    <x v="6"/>
    <x v="9"/>
    <x v="261"/>
    <x v="165"/>
    <x v="6"/>
    <x v="44"/>
    <x v="5"/>
    <x v="0"/>
    <x v="258"/>
  </r>
  <r>
    <x v="2"/>
    <x v="85"/>
    <x v="44"/>
    <x v="3"/>
    <x v="23"/>
    <x v="3"/>
    <x v="6"/>
    <x v="0"/>
    <x v="9"/>
    <x v="0"/>
    <x v="0"/>
    <x v="0"/>
    <x v="0"/>
    <x v="16"/>
    <x v="23"/>
    <x v="3"/>
    <x v="16"/>
    <x v="23"/>
    <x v="85"/>
    <x v="3"/>
    <x v="44"/>
    <x v="5"/>
    <x v="0"/>
    <x v="23"/>
  </r>
  <r>
    <x v="0"/>
    <x v="152"/>
    <x v="44"/>
    <x v="3"/>
    <x v="23"/>
    <x v="3"/>
    <x v="6"/>
    <x v="0"/>
    <x v="9"/>
    <x v="0"/>
    <x v="0"/>
    <x v="0"/>
    <x v="0"/>
    <x v="36"/>
    <x v="23"/>
    <x v="3"/>
    <x v="36"/>
    <x v="23"/>
    <x v="152"/>
    <x v="3"/>
    <x v="44"/>
    <x v="5"/>
    <x v="0"/>
    <x v="23"/>
  </r>
  <r>
    <x v="4"/>
    <x v="179"/>
    <x v="44"/>
    <x v="3"/>
    <x v="23"/>
    <x v="3"/>
    <x v="6"/>
    <x v="0"/>
    <x v="9"/>
    <x v="0"/>
    <x v="0"/>
    <x v="0"/>
    <x v="0"/>
    <x v="8"/>
    <x v="23"/>
    <x v="3"/>
    <x v="8"/>
    <x v="23"/>
    <x v="179"/>
    <x v="3"/>
    <x v="44"/>
    <x v="5"/>
    <x v="0"/>
    <x v="23"/>
  </r>
  <r>
    <x v="1"/>
    <x v="206"/>
    <x v="44"/>
    <x v="9"/>
    <x v="258"/>
    <x v="3"/>
    <x v="16"/>
    <x v="0"/>
    <x v="9"/>
    <x v="0"/>
    <x v="0"/>
    <x v="0"/>
    <x v="0"/>
    <x v="1"/>
    <x v="261"/>
    <x v="12"/>
    <x v="1"/>
    <x v="261"/>
    <x v="206"/>
    <x v="12"/>
    <x v="44"/>
    <x v="5"/>
    <x v="0"/>
    <x v="258"/>
  </r>
  <r>
    <x v="5"/>
    <x v="141"/>
    <x v="44"/>
    <x v="6"/>
    <x v="277"/>
    <x v="1"/>
    <x v="12"/>
    <x v="0"/>
    <x v="9"/>
    <x v="0"/>
    <x v="0"/>
    <x v="0"/>
    <x v="0"/>
    <x v="31"/>
    <x v="280"/>
    <x v="1"/>
    <x v="31"/>
    <x v="280"/>
    <x v="141"/>
    <x v="1"/>
    <x v="44"/>
    <x v="27"/>
    <x v="0"/>
    <x v="277"/>
  </r>
  <r>
    <x v="1"/>
    <x v="383"/>
    <x v="44"/>
    <x v="9"/>
    <x v="41"/>
    <x v="3"/>
    <x v="6"/>
    <x v="0"/>
    <x v="9"/>
    <x v="0"/>
    <x v="0"/>
    <x v="0"/>
    <x v="0"/>
    <x v="19"/>
    <x v="41"/>
    <x v="3"/>
    <x v="19"/>
    <x v="41"/>
    <x v="383"/>
    <x v="3"/>
    <x v="44"/>
    <x v="5"/>
    <x v="0"/>
    <x v="41"/>
  </r>
  <r>
    <x v="5"/>
    <x v="33"/>
    <x v="44"/>
    <x v="5"/>
    <x v="25"/>
    <x v="4"/>
    <x v="14"/>
    <x v="0"/>
    <x v="9"/>
    <x v="0"/>
    <x v="0"/>
    <x v="0"/>
    <x v="0"/>
    <x v="10"/>
    <x v="25"/>
    <x v="10"/>
    <x v="10"/>
    <x v="25"/>
    <x v="33"/>
    <x v="10"/>
    <x v="44"/>
    <x v="5"/>
    <x v="0"/>
    <x v="25"/>
  </r>
  <r>
    <x v="5"/>
    <x v="106"/>
    <x v="44"/>
    <x v="5"/>
    <x v="25"/>
    <x v="4"/>
    <x v="14"/>
    <x v="0"/>
    <x v="9"/>
    <x v="0"/>
    <x v="0"/>
    <x v="0"/>
    <x v="0"/>
    <x v="10"/>
    <x v="25"/>
    <x v="10"/>
    <x v="10"/>
    <x v="25"/>
    <x v="106"/>
    <x v="10"/>
    <x v="44"/>
    <x v="5"/>
    <x v="0"/>
    <x v="25"/>
  </r>
  <r>
    <x v="5"/>
    <x v="341"/>
    <x v="44"/>
    <x v="5"/>
    <x v="25"/>
    <x v="4"/>
    <x v="14"/>
    <x v="0"/>
    <x v="9"/>
    <x v="0"/>
    <x v="0"/>
    <x v="0"/>
    <x v="0"/>
    <x v="10"/>
    <x v="25"/>
    <x v="10"/>
    <x v="10"/>
    <x v="25"/>
    <x v="341"/>
    <x v="10"/>
    <x v="44"/>
    <x v="5"/>
    <x v="0"/>
    <x v="25"/>
  </r>
  <r>
    <x v="4"/>
    <x v="33"/>
    <x v="45"/>
    <x v="8"/>
    <x v="278"/>
    <x v="3"/>
    <x v="6"/>
    <x v="0"/>
    <x v="9"/>
    <x v="0"/>
    <x v="0"/>
    <x v="0"/>
    <x v="0"/>
    <x v="8"/>
    <x v="281"/>
    <x v="3"/>
    <x v="8"/>
    <x v="281"/>
    <x v="33"/>
    <x v="3"/>
    <x v="45"/>
    <x v="5"/>
    <x v="0"/>
    <x v="278"/>
  </r>
  <r>
    <x v="4"/>
    <x v="1"/>
    <x v="45"/>
    <x v="8"/>
    <x v="279"/>
    <x v="3"/>
    <x v="6"/>
    <x v="0"/>
    <x v="9"/>
    <x v="0"/>
    <x v="0"/>
    <x v="0"/>
    <x v="0"/>
    <x v="8"/>
    <x v="282"/>
    <x v="3"/>
    <x v="8"/>
    <x v="282"/>
    <x v="1"/>
    <x v="3"/>
    <x v="45"/>
    <x v="5"/>
    <x v="0"/>
    <x v="279"/>
  </r>
  <r>
    <x v="4"/>
    <x v="45"/>
    <x v="45"/>
    <x v="9"/>
    <x v="258"/>
    <x v="0"/>
    <x v="53"/>
    <x v="0"/>
    <x v="9"/>
    <x v="0"/>
    <x v="0"/>
    <x v="0"/>
    <x v="0"/>
    <x v="8"/>
    <x v="261"/>
    <x v="0"/>
    <x v="8"/>
    <x v="261"/>
    <x v="45"/>
    <x v="0"/>
    <x v="45"/>
    <x v="42"/>
    <x v="0"/>
    <x v="258"/>
  </r>
  <r>
    <x v="1"/>
    <x v="135"/>
    <x v="45"/>
    <x v="1"/>
    <x v="158"/>
    <x v="0"/>
    <x v="1"/>
    <x v="0"/>
    <x v="9"/>
    <x v="0"/>
    <x v="0"/>
    <x v="0"/>
    <x v="362"/>
    <x v="3"/>
    <x v="158"/>
    <x v="0"/>
    <x v="3"/>
    <x v="158"/>
    <x v="135"/>
    <x v="0"/>
    <x v="45"/>
    <x v="1"/>
    <x v="0"/>
    <x v="158"/>
  </r>
  <r>
    <x v="2"/>
    <x v="1"/>
    <x v="45"/>
    <x v="1"/>
    <x v="149"/>
    <x v="2"/>
    <x v="27"/>
    <x v="0"/>
    <x v="9"/>
    <x v="0"/>
    <x v="0"/>
    <x v="0"/>
    <x v="46"/>
    <x v="16"/>
    <x v="149"/>
    <x v="2"/>
    <x v="16"/>
    <x v="149"/>
    <x v="1"/>
    <x v="2"/>
    <x v="45"/>
    <x v="5"/>
    <x v="0"/>
    <x v="149"/>
  </r>
  <r>
    <x v="2"/>
    <x v="192"/>
    <x v="45"/>
    <x v="1"/>
    <x v="59"/>
    <x v="2"/>
    <x v="27"/>
    <x v="0"/>
    <x v="9"/>
    <x v="0"/>
    <x v="0"/>
    <x v="0"/>
    <x v="299"/>
    <x v="16"/>
    <x v="59"/>
    <x v="2"/>
    <x v="16"/>
    <x v="59"/>
    <x v="192"/>
    <x v="2"/>
    <x v="45"/>
    <x v="5"/>
    <x v="0"/>
    <x v="59"/>
  </r>
  <r>
    <x v="2"/>
    <x v="106"/>
    <x v="45"/>
    <x v="1"/>
    <x v="104"/>
    <x v="2"/>
    <x v="27"/>
    <x v="0"/>
    <x v="9"/>
    <x v="0"/>
    <x v="0"/>
    <x v="0"/>
    <x v="293"/>
    <x v="16"/>
    <x v="104"/>
    <x v="2"/>
    <x v="16"/>
    <x v="104"/>
    <x v="106"/>
    <x v="2"/>
    <x v="45"/>
    <x v="5"/>
    <x v="0"/>
    <x v="104"/>
  </r>
  <r>
    <x v="1"/>
    <x v="141"/>
    <x v="45"/>
    <x v="0"/>
    <x v="45"/>
    <x v="1"/>
    <x v="10"/>
    <x v="0"/>
    <x v="9"/>
    <x v="0"/>
    <x v="0"/>
    <x v="0"/>
    <x v="277"/>
    <x v="11"/>
    <x v="45"/>
    <x v="8"/>
    <x v="11"/>
    <x v="45"/>
    <x v="141"/>
    <x v="8"/>
    <x v="45"/>
    <x v="5"/>
    <x v="0"/>
    <x v="45"/>
  </r>
  <r>
    <x v="1"/>
    <x v="141"/>
    <x v="45"/>
    <x v="0"/>
    <x v="45"/>
    <x v="1"/>
    <x v="10"/>
    <x v="0"/>
    <x v="9"/>
    <x v="0"/>
    <x v="0"/>
    <x v="0"/>
    <x v="277"/>
    <x v="11"/>
    <x v="45"/>
    <x v="8"/>
    <x v="11"/>
    <x v="45"/>
    <x v="141"/>
    <x v="8"/>
    <x v="45"/>
    <x v="5"/>
    <x v="0"/>
    <x v="45"/>
  </r>
  <r>
    <x v="0"/>
    <x v="17"/>
    <x v="45"/>
    <x v="1"/>
    <x v="30"/>
    <x v="3"/>
    <x v="15"/>
    <x v="0"/>
    <x v="9"/>
    <x v="0"/>
    <x v="0"/>
    <x v="0"/>
    <x v="363"/>
    <x v="12"/>
    <x v="30"/>
    <x v="11"/>
    <x v="12"/>
    <x v="30"/>
    <x v="17"/>
    <x v="11"/>
    <x v="45"/>
    <x v="5"/>
    <x v="0"/>
    <x v="30"/>
  </r>
  <r>
    <x v="0"/>
    <x v="110"/>
    <x v="45"/>
    <x v="1"/>
    <x v="123"/>
    <x v="3"/>
    <x v="35"/>
    <x v="0"/>
    <x v="9"/>
    <x v="0"/>
    <x v="0"/>
    <x v="0"/>
    <x v="53"/>
    <x v="25"/>
    <x v="123"/>
    <x v="3"/>
    <x v="25"/>
    <x v="123"/>
    <x v="110"/>
    <x v="3"/>
    <x v="45"/>
    <x v="24"/>
    <x v="0"/>
    <x v="123"/>
  </r>
  <r>
    <x v="3"/>
    <x v="462"/>
    <x v="45"/>
    <x v="11"/>
    <x v="280"/>
    <x v="0"/>
    <x v="23"/>
    <x v="0"/>
    <x v="9"/>
    <x v="0"/>
    <x v="0"/>
    <x v="0"/>
    <x v="364"/>
    <x v="7"/>
    <x v="283"/>
    <x v="0"/>
    <x v="7"/>
    <x v="283"/>
    <x v="462"/>
    <x v="0"/>
    <x v="45"/>
    <x v="17"/>
    <x v="0"/>
    <x v="280"/>
  </r>
  <r>
    <x v="0"/>
    <x v="166"/>
    <x v="45"/>
    <x v="2"/>
    <x v="39"/>
    <x v="2"/>
    <x v="4"/>
    <x v="0"/>
    <x v="9"/>
    <x v="0"/>
    <x v="0"/>
    <x v="0"/>
    <x v="86"/>
    <x v="15"/>
    <x v="39"/>
    <x v="2"/>
    <x v="15"/>
    <x v="39"/>
    <x v="166"/>
    <x v="2"/>
    <x v="45"/>
    <x v="4"/>
    <x v="0"/>
    <x v="39"/>
  </r>
  <r>
    <x v="0"/>
    <x v="92"/>
    <x v="45"/>
    <x v="2"/>
    <x v="134"/>
    <x v="2"/>
    <x v="4"/>
    <x v="0"/>
    <x v="9"/>
    <x v="0"/>
    <x v="0"/>
    <x v="0"/>
    <x v="283"/>
    <x v="15"/>
    <x v="134"/>
    <x v="2"/>
    <x v="15"/>
    <x v="134"/>
    <x v="92"/>
    <x v="2"/>
    <x v="45"/>
    <x v="4"/>
    <x v="0"/>
    <x v="134"/>
  </r>
  <r>
    <x v="1"/>
    <x v="341"/>
    <x v="45"/>
    <x v="3"/>
    <x v="281"/>
    <x v="6"/>
    <x v="54"/>
    <x v="0"/>
    <x v="9"/>
    <x v="0"/>
    <x v="0"/>
    <x v="0"/>
    <x v="365"/>
    <x v="3"/>
    <x v="284"/>
    <x v="31"/>
    <x v="3"/>
    <x v="284"/>
    <x v="341"/>
    <x v="31"/>
    <x v="45"/>
    <x v="5"/>
    <x v="0"/>
    <x v="281"/>
  </r>
  <r>
    <x v="1"/>
    <x v="103"/>
    <x v="45"/>
    <x v="3"/>
    <x v="49"/>
    <x v="1"/>
    <x v="32"/>
    <x v="0"/>
    <x v="9"/>
    <x v="0"/>
    <x v="0"/>
    <x v="0"/>
    <x v="0"/>
    <x v="41"/>
    <x v="49"/>
    <x v="5"/>
    <x v="41"/>
    <x v="49"/>
    <x v="103"/>
    <x v="5"/>
    <x v="45"/>
    <x v="5"/>
    <x v="0"/>
    <x v="49"/>
  </r>
  <r>
    <x v="1"/>
    <x v="463"/>
    <x v="45"/>
    <x v="9"/>
    <x v="258"/>
    <x v="0"/>
    <x v="1"/>
    <x v="0"/>
    <x v="9"/>
    <x v="0"/>
    <x v="0"/>
    <x v="0"/>
    <x v="0"/>
    <x v="11"/>
    <x v="261"/>
    <x v="0"/>
    <x v="11"/>
    <x v="261"/>
    <x v="463"/>
    <x v="0"/>
    <x v="45"/>
    <x v="1"/>
    <x v="0"/>
    <x v="258"/>
  </r>
  <r>
    <x v="1"/>
    <x v="192"/>
    <x v="45"/>
    <x v="9"/>
    <x v="258"/>
    <x v="0"/>
    <x v="1"/>
    <x v="0"/>
    <x v="9"/>
    <x v="0"/>
    <x v="0"/>
    <x v="0"/>
    <x v="0"/>
    <x v="11"/>
    <x v="261"/>
    <x v="0"/>
    <x v="11"/>
    <x v="261"/>
    <x v="192"/>
    <x v="0"/>
    <x v="45"/>
    <x v="1"/>
    <x v="0"/>
    <x v="258"/>
  </r>
  <r>
    <x v="1"/>
    <x v="319"/>
    <x v="45"/>
    <x v="9"/>
    <x v="258"/>
    <x v="0"/>
    <x v="1"/>
    <x v="0"/>
    <x v="9"/>
    <x v="0"/>
    <x v="0"/>
    <x v="0"/>
    <x v="0"/>
    <x v="11"/>
    <x v="261"/>
    <x v="0"/>
    <x v="11"/>
    <x v="261"/>
    <x v="319"/>
    <x v="0"/>
    <x v="45"/>
    <x v="1"/>
    <x v="0"/>
    <x v="258"/>
  </r>
  <r>
    <x v="1"/>
    <x v="43"/>
    <x v="45"/>
    <x v="3"/>
    <x v="23"/>
    <x v="3"/>
    <x v="7"/>
    <x v="0"/>
    <x v="9"/>
    <x v="0"/>
    <x v="0"/>
    <x v="0"/>
    <x v="0"/>
    <x v="42"/>
    <x v="23"/>
    <x v="4"/>
    <x v="42"/>
    <x v="23"/>
    <x v="43"/>
    <x v="4"/>
    <x v="45"/>
    <x v="5"/>
    <x v="0"/>
    <x v="23"/>
  </r>
  <r>
    <x v="4"/>
    <x v="232"/>
    <x v="45"/>
    <x v="3"/>
    <x v="23"/>
    <x v="3"/>
    <x v="6"/>
    <x v="0"/>
    <x v="9"/>
    <x v="0"/>
    <x v="0"/>
    <x v="0"/>
    <x v="0"/>
    <x v="8"/>
    <x v="23"/>
    <x v="3"/>
    <x v="8"/>
    <x v="23"/>
    <x v="232"/>
    <x v="3"/>
    <x v="45"/>
    <x v="5"/>
    <x v="0"/>
    <x v="23"/>
  </r>
  <r>
    <x v="1"/>
    <x v="383"/>
    <x v="45"/>
    <x v="9"/>
    <x v="258"/>
    <x v="3"/>
    <x v="24"/>
    <x v="0"/>
    <x v="9"/>
    <x v="0"/>
    <x v="0"/>
    <x v="0"/>
    <x v="0"/>
    <x v="41"/>
    <x v="261"/>
    <x v="15"/>
    <x v="41"/>
    <x v="261"/>
    <x v="383"/>
    <x v="15"/>
    <x v="45"/>
    <x v="5"/>
    <x v="0"/>
    <x v="258"/>
  </r>
  <r>
    <x v="1"/>
    <x v="464"/>
    <x v="45"/>
    <x v="3"/>
    <x v="23"/>
    <x v="3"/>
    <x v="24"/>
    <x v="0"/>
    <x v="9"/>
    <x v="0"/>
    <x v="0"/>
    <x v="0"/>
    <x v="0"/>
    <x v="41"/>
    <x v="23"/>
    <x v="15"/>
    <x v="41"/>
    <x v="23"/>
    <x v="464"/>
    <x v="15"/>
    <x v="45"/>
    <x v="5"/>
    <x v="0"/>
    <x v="23"/>
  </r>
  <r>
    <x v="1"/>
    <x v="139"/>
    <x v="45"/>
    <x v="3"/>
    <x v="23"/>
    <x v="3"/>
    <x v="24"/>
    <x v="0"/>
    <x v="9"/>
    <x v="0"/>
    <x v="0"/>
    <x v="0"/>
    <x v="0"/>
    <x v="41"/>
    <x v="23"/>
    <x v="15"/>
    <x v="41"/>
    <x v="23"/>
    <x v="139"/>
    <x v="15"/>
    <x v="45"/>
    <x v="5"/>
    <x v="0"/>
    <x v="23"/>
  </r>
  <r>
    <x v="5"/>
    <x v="449"/>
    <x v="45"/>
    <x v="9"/>
    <x v="258"/>
    <x v="4"/>
    <x v="13"/>
    <x v="0"/>
    <x v="9"/>
    <x v="0"/>
    <x v="0"/>
    <x v="0"/>
    <x v="0"/>
    <x v="9"/>
    <x v="261"/>
    <x v="6"/>
    <x v="9"/>
    <x v="261"/>
    <x v="449"/>
    <x v="6"/>
    <x v="45"/>
    <x v="5"/>
    <x v="0"/>
    <x v="258"/>
  </r>
  <r>
    <x v="0"/>
    <x v="438"/>
    <x v="45"/>
    <x v="3"/>
    <x v="23"/>
    <x v="3"/>
    <x v="6"/>
    <x v="0"/>
    <x v="9"/>
    <x v="0"/>
    <x v="0"/>
    <x v="0"/>
    <x v="0"/>
    <x v="25"/>
    <x v="23"/>
    <x v="3"/>
    <x v="25"/>
    <x v="23"/>
    <x v="438"/>
    <x v="3"/>
    <x v="45"/>
    <x v="5"/>
    <x v="0"/>
    <x v="23"/>
  </r>
  <r>
    <x v="0"/>
    <x v="16"/>
    <x v="45"/>
    <x v="3"/>
    <x v="23"/>
    <x v="3"/>
    <x v="6"/>
    <x v="0"/>
    <x v="9"/>
    <x v="0"/>
    <x v="0"/>
    <x v="0"/>
    <x v="0"/>
    <x v="12"/>
    <x v="23"/>
    <x v="3"/>
    <x v="12"/>
    <x v="23"/>
    <x v="16"/>
    <x v="3"/>
    <x v="45"/>
    <x v="5"/>
    <x v="0"/>
    <x v="23"/>
  </r>
  <r>
    <x v="0"/>
    <x v="450"/>
    <x v="45"/>
    <x v="3"/>
    <x v="23"/>
    <x v="3"/>
    <x v="6"/>
    <x v="0"/>
    <x v="9"/>
    <x v="0"/>
    <x v="0"/>
    <x v="0"/>
    <x v="0"/>
    <x v="15"/>
    <x v="23"/>
    <x v="3"/>
    <x v="15"/>
    <x v="23"/>
    <x v="450"/>
    <x v="3"/>
    <x v="45"/>
    <x v="5"/>
    <x v="0"/>
    <x v="23"/>
  </r>
  <r>
    <x v="1"/>
    <x v="465"/>
    <x v="45"/>
    <x v="9"/>
    <x v="258"/>
    <x v="3"/>
    <x v="16"/>
    <x v="0"/>
    <x v="9"/>
    <x v="0"/>
    <x v="0"/>
    <x v="0"/>
    <x v="0"/>
    <x v="41"/>
    <x v="261"/>
    <x v="12"/>
    <x v="41"/>
    <x v="261"/>
    <x v="465"/>
    <x v="12"/>
    <x v="45"/>
    <x v="5"/>
    <x v="0"/>
    <x v="258"/>
  </r>
  <r>
    <x v="1"/>
    <x v="39"/>
    <x v="45"/>
    <x v="9"/>
    <x v="258"/>
    <x v="3"/>
    <x v="16"/>
    <x v="0"/>
    <x v="9"/>
    <x v="0"/>
    <x v="0"/>
    <x v="0"/>
    <x v="0"/>
    <x v="41"/>
    <x v="261"/>
    <x v="12"/>
    <x v="41"/>
    <x v="261"/>
    <x v="39"/>
    <x v="12"/>
    <x v="45"/>
    <x v="5"/>
    <x v="0"/>
    <x v="258"/>
  </r>
  <r>
    <x v="1"/>
    <x v="466"/>
    <x v="45"/>
    <x v="9"/>
    <x v="258"/>
    <x v="3"/>
    <x v="16"/>
    <x v="0"/>
    <x v="9"/>
    <x v="0"/>
    <x v="0"/>
    <x v="0"/>
    <x v="0"/>
    <x v="3"/>
    <x v="261"/>
    <x v="12"/>
    <x v="3"/>
    <x v="261"/>
    <x v="466"/>
    <x v="12"/>
    <x v="45"/>
    <x v="5"/>
    <x v="0"/>
    <x v="258"/>
  </r>
  <r>
    <x v="5"/>
    <x v="309"/>
    <x v="45"/>
    <x v="9"/>
    <x v="258"/>
    <x v="4"/>
    <x v="13"/>
    <x v="0"/>
    <x v="9"/>
    <x v="0"/>
    <x v="0"/>
    <x v="0"/>
    <x v="0"/>
    <x v="10"/>
    <x v="261"/>
    <x v="6"/>
    <x v="10"/>
    <x v="261"/>
    <x v="309"/>
    <x v="6"/>
    <x v="45"/>
    <x v="5"/>
    <x v="0"/>
    <x v="258"/>
  </r>
  <r>
    <x v="4"/>
    <x v="28"/>
    <x v="45"/>
    <x v="8"/>
    <x v="21"/>
    <x v="0"/>
    <x v="20"/>
    <x v="0"/>
    <x v="9"/>
    <x v="0"/>
    <x v="0"/>
    <x v="0"/>
    <x v="0"/>
    <x v="8"/>
    <x v="21"/>
    <x v="0"/>
    <x v="8"/>
    <x v="21"/>
    <x v="28"/>
    <x v="0"/>
    <x v="45"/>
    <x v="13"/>
    <x v="0"/>
    <x v="21"/>
  </r>
  <r>
    <x v="0"/>
    <x v="358"/>
    <x v="45"/>
    <x v="9"/>
    <x v="131"/>
    <x v="3"/>
    <x v="36"/>
    <x v="0"/>
    <x v="9"/>
    <x v="0"/>
    <x v="0"/>
    <x v="0"/>
    <x v="0"/>
    <x v="14"/>
    <x v="131"/>
    <x v="3"/>
    <x v="14"/>
    <x v="131"/>
    <x v="358"/>
    <x v="3"/>
    <x v="45"/>
    <x v="25"/>
    <x v="0"/>
    <x v="131"/>
  </r>
  <r>
    <x v="5"/>
    <x v="68"/>
    <x v="46"/>
    <x v="9"/>
    <x v="258"/>
    <x v="4"/>
    <x v="9"/>
    <x v="0"/>
    <x v="9"/>
    <x v="0"/>
    <x v="0"/>
    <x v="0"/>
    <x v="0"/>
    <x v="9"/>
    <x v="261"/>
    <x v="7"/>
    <x v="9"/>
    <x v="261"/>
    <x v="68"/>
    <x v="7"/>
    <x v="46"/>
    <x v="5"/>
    <x v="0"/>
    <x v="258"/>
  </r>
  <r>
    <x v="5"/>
    <x v="11"/>
    <x v="46"/>
    <x v="9"/>
    <x v="258"/>
    <x v="4"/>
    <x v="9"/>
    <x v="0"/>
    <x v="9"/>
    <x v="0"/>
    <x v="0"/>
    <x v="0"/>
    <x v="0"/>
    <x v="10"/>
    <x v="261"/>
    <x v="7"/>
    <x v="10"/>
    <x v="261"/>
    <x v="11"/>
    <x v="7"/>
    <x v="46"/>
    <x v="5"/>
    <x v="0"/>
    <x v="258"/>
  </r>
  <r>
    <x v="5"/>
    <x v="334"/>
    <x v="46"/>
    <x v="9"/>
    <x v="258"/>
    <x v="4"/>
    <x v="13"/>
    <x v="0"/>
    <x v="9"/>
    <x v="0"/>
    <x v="0"/>
    <x v="0"/>
    <x v="0"/>
    <x v="10"/>
    <x v="261"/>
    <x v="6"/>
    <x v="10"/>
    <x v="261"/>
    <x v="334"/>
    <x v="6"/>
    <x v="46"/>
    <x v="5"/>
    <x v="0"/>
    <x v="258"/>
  </r>
  <r>
    <x v="1"/>
    <x v="64"/>
    <x v="47"/>
    <x v="8"/>
    <x v="247"/>
    <x v="3"/>
    <x v="24"/>
    <x v="0"/>
    <x v="9"/>
    <x v="0"/>
    <x v="0"/>
    <x v="0"/>
    <x v="0"/>
    <x v="43"/>
    <x v="248"/>
    <x v="15"/>
    <x v="43"/>
    <x v="248"/>
    <x v="64"/>
    <x v="15"/>
    <x v="47"/>
    <x v="5"/>
    <x v="0"/>
    <x v="247"/>
  </r>
  <r>
    <x v="1"/>
    <x v="167"/>
    <x v="47"/>
    <x v="8"/>
    <x v="247"/>
    <x v="3"/>
    <x v="22"/>
    <x v="0"/>
    <x v="9"/>
    <x v="0"/>
    <x v="0"/>
    <x v="0"/>
    <x v="0"/>
    <x v="43"/>
    <x v="248"/>
    <x v="14"/>
    <x v="43"/>
    <x v="248"/>
    <x v="167"/>
    <x v="14"/>
    <x v="47"/>
    <x v="5"/>
    <x v="0"/>
    <x v="247"/>
  </r>
  <r>
    <x v="1"/>
    <x v="33"/>
    <x v="47"/>
    <x v="0"/>
    <x v="182"/>
    <x v="0"/>
    <x v="1"/>
    <x v="0"/>
    <x v="9"/>
    <x v="0"/>
    <x v="0"/>
    <x v="0"/>
    <x v="366"/>
    <x v="1"/>
    <x v="182"/>
    <x v="0"/>
    <x v="1"/>
    <x v="182"/>
    <x v="33"/>
    <x v="0"/>
    <x v="47"/>
    <x v="1"/>
    <x v="0"/>
    <x v="182"/>
  </r>
  <r>
    <x v="1"/>
    <x v="26"/>
    <x v="47"/>
    <x v="0"/>
    <x v="255"/>
    <x v="0"/>
    <x v="1"/>
    <x v="0"/>
    <x v="9"/>
    <x v="0"/>
    <x v="0"/>
    <x v="0"/>
    <x v="75"/>
    <x v="1"/>
    <x v="258"/>
    <x v="0"/>
    <x v="1"/>
    <x v="258"/>
    <x v="26"/>
    <x v="0"/>
    <x v="47"/>
    <x v="1"/>
    <x v="0"/>
    <x v="255"/>
  </r>
  <r>
    <x v="1"/>
    <x v="25"/>
    <x v="47"/>
    <x v="0"/>
    <x v="282"/>
    <x v="1"/>
    <x v="11"/>
    <x v="0"/>
    <x v="9"/>
    <x v="0"/>
    <x v="0"/>
    <x v="0"/>
    <x v="80"/>
    <x v="1"/>
    <x v="285"/>
    <x v="9"/>
    <x v="1"/>
    <x v="285"/>
    <x v="25"/>
    <x v="9"/>
    <x v="47"/>
    <x v="5"/>
    <x v="0"/>
    <x v="282"/>
  </r>
  <r>
    <x v="1"/>
    <x v="26"/>
    <x v="47"/>
    <x v="0"/>
    <x v="150"/>
    <x v="0"/>
    <x v="1"/>
    <x v="0"/>
    <x v="9"/>
    <x v="0"/>
    <x v="0"/>
    <x v="0"/>
    <x v="75"/>
    <x v="1"/>
    <x v="150"/>
    <x v="0"/>
    <x v="1"/>
    <x v="150"/>
    <x v="26"/>
    <x v="0"/>
    <x v="47"/>
    <x v="1"/>
    <x v="0"/>
    <x v="150"/>
  </r>
  <r>
    <x v="1"/>
    <x v="106"/>
    <x v="47"/>
    <x v="0"/>
    <x v="150"/>
    <x v="0"/>
    <x v="1"/>
    <x v="0"/>
    <x v="9"/>
    <x v="0"/>
    <x v="0"/>
    <x v="0"/>
    <x v="77"/>
    <x v="1"/>
    <x v="150"/>
    <x v="0"/>
    <x v="1"/>
    <x v="150"/>
    <x v="106"/>
    <x v="0"/>
    <x v="47"/>
    <x v="1"/>
    <x v="0"/>
    <x v="150"/>
  </r>
  <r>
    <x v="1"/>
    <x v="26"/>
    <x v="47"/>
    <x v="0"/>
    <x v="2"/>
    <x v="0"/>
    <x v="1"/>
    <x v="0"/>
    <x v="9"/>
    <x v="0"/>
    <x v="0"/>
    <x v="0"/>
    <x v="75"/>
    <x v="1"/>
    <x v="2"/>
    <x v="0"/>
    <x v="1"/>
    <x v="2"/>
    <x v="26"/>
    <x v="0"/>
    <x v="47"/>
    <x v="1"/>
    <x v="0"/>
    <x v="2"/>
  </r>
  <r>
    <x v="1"/>
    <x v="215"/>
    <x v="47"/>
    <x v="0"/>
    <x v="190"/>
    <x v="0"/>
    <x v="1"/>
    <x v="0"/>
    <x v="9"/>
    <x v="0"/>
    <x v="0"/>
    <x v="0"/>
    <x v="81"/>
    <x v="1"/>
    <x v="190"/>
    <x v="0"/>
    <x v="1"/>
    <x v="190"/>
    <x v="215"/>
    <x v="0"/>
    <x v="47"/>
    <x v="1"/>
    <x v="0"/>
    <x v="190"/>
  </r>
  <r>
    <x v="1"/>
    <x v="27"/>
    <x v="47"/>
    <x v="0"/>
    <x v="86"/>
    <x v="0"/>
    <x v="1"/>
    <x v="0"/>
    <x v="9"/>
    <x v="0"/>
    <x v="0"/>
    <x v="0"/>
    <x v="74"/>
    <x v="1"/>
    <x v="86"/>
    <x v="0"/>
    <x v="1"/>
    <x v="86"/>
    <x v="27"/>
    <x v="0"/>
    <x v="47"/>
    <x v="1"/>
    <x v="0"/>
    <x v="86"/>
  </r>
  <r>
    <x v="1"/>
    <x v="33"/>
    <x v="47"/>
    <x v="1"/>
    <x v="227"/>
    <x v="0"/>
    <x v="1"/>
    <x v="0"/>
    <x v="9"/>
    <x v="0"/>
    <x v="0"/>
    <x v="0"/>
    <x v="75"/>
    <x v="3"/>
    <x v="228"/>
    <x v="0"/>
    <x v="3"/>
    <x v="228"/>
    <x v="33"/>
    <x v="0"/>
    <x v="47"/>
    <x v="1"/>
    <x v="0"/>
    <x v="227"/>
  </r>
  <r>
    <x v="0"/>
    <x v="179"/>
    <x v="47"/>
    <x v="1"/>
    <x v="30"/>
    <x v="3"/>
    <x v="15"/>
    <x v="0"/>
    <x v="9"/>
    <x v="0"/>
    <x v="0"/>
    <x v="0"/>
    <x v="219"/>
    <x v="12"/>
    <x v="30"/>
    <x v="11"/>
    <x v="12"/>
    <x v="30"/>
    <x v="179"/>
    <x v="11"/>
    <x v="47"/>
    <x v="5"/>
    <x v="0"/>
    <x v="30"/>
  </r>
  <r>
    <x v="0"/>
    <x v="178"/>
    <x v="47"/>
    <x v="1"/>
    <x v="18"/>
    <x v="1"/>
    <x v="11"/>
    <x v="0"/>
    <x v="9"/>
    <x v="0"/>
    <x v="0"/>
    <x v="0"/>
    <x v="367"/>
    <x v="12"/>
    <x v="18"/>
    <x v="9"/>
    <x v="12"/>
    <x v="18"/>
    <x v="178"/>
    <x v="9"/>
    <x v="47"/>
    <x v="5"/>
    <x v="0"/>
    <x v="18"/>
  </r>
  <r>
    <x v="3"/>
    <x v="33"/>
    <x v="47"/>
    <x v="11"/>
    <x v="183"/>
    <x v="0"/>
    <x v="23"/>
    <x v="0"/>
    <x v="9"/>
    <x v="0"/>
    <x v="0"/>
    <x v="0"/>
    <x v="366"/>
    <x v="7"/>
    <x v="183"/>
    <x v="0"/>
    <x v="7"/>
    <x v="183"/>
    <x v="33"/>
    <x v="0"/>
    <x v="47"/>
    <x v="17"/>
    <x v="0"/>
    <x v="183"/>
  </r>
  <r>
    <x v="1"/>
    <x v="45"/>
    <x v="47"/>
    <x v="0"/>
    <x v="206"/>
    <x v="0"/>
    <x v="1"/>
    <x v="0"/>
    <x v="9"/>
    <x v="0"/>
    <x v="0"/>
    <x v="0"/>
    <x v="73"/>
    <x v="3"/>
    <x v="206"/>
    <x v="0"/>
    <x v="3"/>
    <x v="206"/>
    <x v="45"/>
    <x v="0"/>
    <x v="47"/>
    <x v="1"/>
    <x v="0"/>
    <x v="206"/>
  </r>
  <r>
    <x v="1"/>
    <x v="26"/>
    <x v="47"/>
    <x v="0"/>
    <x v="7"/>
    <x v="0"/>
    <x v="1"/>
    <x v="0"/>
    <x v="9"/>
    <x v="0"/>
    <x v="0"/>
    <x v="0"/>
    <x v="368"/>
    <x v="1"/>
    <x v="7"/>
    <x v="0"/>
    <x v="1"/>
    <x v="7"/>
    <x v="26"/>
    <x v="0"/>
    <x v="47"/>
    <x v="1"/>
    <x v="0"/>
    <x v="7"/>
  </r>
  <r>
    <x v="1"/>
    <x v="171"/>
    <x v="47"/>
    <x v="6"/>
    <x v="99"/>
    <x v="3"/>
    <x v="24"/>
    <x v="0"/>
    <x v="9"/>
    <x v="0"/>
    <x v="0"/>
    <x v="0"/>
    <x v="0"/>
    <x v="41"/>
    <x v="99"/>
    <x v="15"/>
    <x v="41"/>
    <x v="99"/>
    <x v="171"/>
    <x v="15"/>
    <x v="47"/>
    <x v="5"/>
    <x v="0"/>
    <x v="99"/>
  </r>
  <r>
    <x v="1"/>
    <x v="45"/>
    <x v="47"/>
    <x v="6"/>
    <x v="99"/>
    <x v="3"/>
    <x v="22"/>
    <x v="0"/>
    <x v="9"/>
    <x v="0"/>
    <x v="0"/>
    <x v="0"/>
    <x v="0"/>
    <x v="41"/>
    <x v="99"/>
    <x v="14"/>
    <x v="41"/>
    <x v="99"/>
    <x v="45"/>
    <x v="14"/>
    <x v="47"/>
    <x v="5"/>
    <x v="0"/>
    <x v="99"/>
  </r>
  <r>
    <x v="5"/>
    <x v="242"/>
    <x v="47"/>
    <x v="13"/>
    <x v="283"/>
    <x v="0"/>
    <x v="55"/>
    <x v="67"/>
    <x v="9"/>
    <x v="0"/>
    <x v="0"/>
    <x v="0"/>
    <x v="369"/>
    <x v="13"/>
    <x v="286"/>
    <x v="19"/>
    <x v="13"/>
    <x v="286"/>
    <x v="242"/>
    <x v="19"/>
    <x v="47"/>
    <x v="43"/>
    <x v="68"/>
    <x v="283"/>
  </r>
  <r>
    <x v="5"/>
    <x v="242"/>
    <x v="47"/>
    <x v="13"/>
    <x v="283"/>
    <x v="0"/>
    <x v="33"/>
    <x v="0"/>
    <x v="9"/>
    <x v="0"/>
    <x v="0"/>
    <x v="0"/>
    <x v="369"/>
    <x v="13"/>
    <x v="286"/>
    <x v="19"/>
    <x v="13"/>
    <x v="286"/>
    <x v="242"/>
    <x v="19"/>
    <x v="47"/>
    <x v="5"/>
    <x v="0"/>
    <x v="283"/>
  </r>
  <r>
    <x v="4"/>
    <x v="326"/>
    <x v="47"/>
    <x v="3"/>
    <x v="23"/>
    <x v="3"/>
    <x v="6"/>
    <x v="0"/>
    <x v="9"/>
    <x v="0"/>
    <x v="0"/>
    <x v="0"/>
    <x v="0"/>
    <x v="8"/>
    <x v="23"/>
    <x v="3"/>
    <x v="8"/>
    <x v="23"/>
    <x v="326"/>
    <x v="3"/>
    <x v="47"/>
    <x v="5"/>
    <x v="0"/>
    <x v="23"/>
  </r>
  <r>
    <x v="2"/>
    <x v="383"/>
    <x v="47"/>
    <x v="3"/>
    <x v="23"/>
    <x v="3"/>
    <x v="6"/>
    <x v="0"/>
    <x v="9"/>
    <x v="0"/>
    <x v="0"/>
    <x v="0"/>
    <x v="0"/>
    <x v="16"/>
    <x v="23"/>
    <x v="3"/>
    <x v="16"/>
    <x v="23"/>
    <x v="383"/>
    <x v="3"/>
    <x v="47"/>
    <x v="5"/>
    <x v="0"/>
    <x v="23"/>
  </r>
  <r>
    <x v="0"/>
    <x v="64"/>
    <x v="47"/>
    <x v="3"/>
    <x v="23"/>
    <x v="3"/>
    <x v="6"/>
    <x v="0"/>
    <x v="9"/>
    <x v="0"/>
    <x v="0"/>
    <x v="0"/>
    <x v="0"/>
    <x v="15"/>
    <x v="23"/>
    <x v="3"/>
    <x v="15"/>
    <x v="23"/>
    <x v="64"/>
    <x v="3"/>
    <x v="47"/>
    <x v="5"/>
    <x v="0"/>
    <x v="23"/>
  </r>
  <r>
    <x v="1"/>
    <x v="95"/>
    <x v="47"/>
    <x v="9"/>
    <x v="258"/>
    <x v="0"/>
    <x v="1"/>
    <x v="0"/>
    <x v="9"/>
    <x v="0"/>
    <x v="0"/>
    <x v="0"/>
    <x v="0"/>
    <x v="1"/>
    <x v="261"/>
    <x v="0"/>
    <x v="1"/>
    <x v="261"/>
    <x v="95"/>
    <x v="0"/>
    <x v="47"/>
    <x v="1"/>
    <x v="0"/>
    <x v="258"/>
  </r>
  <r>
    <x v="5"/>
    <x v="332"/>
    <x v="47"/>
    <x v="9"/>
    <x v="258"/>
    <x v="4"/>
    <x v="13"/>
    <x v="0"/>
    <x v="9"/>
    <x v="0"/>
    <x v="0"/>
    <x v="0"/>
    <x v="0"/>
    <x v="9"/>
    <x v="261"/>
    <x v="6"/>
    <x v="9"/>
    <x v="261"/>
    <x v="332"/>
    <x v="6"/>
    <x v="47"/>
    <x v="5"/>
    <x v="0"/>
    <x v="258"/>
  </r>
  <r>
    <x v="1"/>
    <x v="152"/>
    <x v="47"/>
    <x v="3"/>
    <x v="23"/>
    <x v="3"/>
    <x v="24"/>
    <x v="0"/>
    <x v="9"/>
    <x v="0"/>
    <x v="0"/>
    <x v="0"/>
    <x v="0"/>
    <x v="1"/>
    <x v="23"/>
    <x v="15"/>
    <x v="1"/>
    <x v="23"/>
    <x v="152"/>
    <x v="15"/>
    <x v="47"/>
    <x v="5"/>
    <x v="0"/>
    <x v="23"/>
  </r>
  <r>
    <x v="1"/>
    <x v="62"/>
    <x v="47"/>
    <x v="9"/>
    <x v="258"/>
    <x v="3"/>
    <x v="22"/>
    <x v="0"/>
    <x v="9"/>
    <x v="0"/>
    <x v="0"/>
    <x v="0"/>
    <x v="0"/>
    <x v="41"/>
    <x v="261"/>
    <x v="14"/>
    <x v="41"/>
    <x v="261"/>
    <x v="62"/>
    <x v="14"/>
    <x v="47"/>
    <x v="5"/>
    <x v="0"/>
    <x v="258"/>
  </r>
  <r>
    <x v="2"/>
    <x v="189"/>
    <x v="47"/>
    <x v="3"/>
    <x v="23"/>
    <x v="3"/>
    <x v="6"/>
    <x v="0"/>
    <x v="9"/>
    <x v="0"/>
    <x v="0"/>
    <x v="0"/>
    <x v="0"/>
    <x v="16"/>
    <x v="23"/>
    <x v="3"/>
    <x v="16"/>
    <x v="23"/>
    <x v="189"/>
    <x v="3"/>
    <x v="47"/>
    <x v="5"/>
    <x v="0"/>
    <x v="23"/>
  </r>
  <r>
    <x v="5"/>
    <x v="455"/>
    <x v="47"/>
    <x v="9"/>
    <x v="258"/>
    <x v="4"/>
    <x v="9"/>
    <x v="0"/>
    <x v="9"/>
    <x v="0"/>
    <x v="0"/>
    <x v="0"/>
    <x v="0"/>
    <x v="10"/>
    <x v="261"/>
    <x v="7"/>
    <x v="10"/>
    <x v="261"/>
    <x v="455"/>
    <x v="7"/>
    <x v="47"/>
    <x v="5"/>
    <x v="0"/>
    <x v="258"/>
  </r>
  <r>
    <x v="1"/>
    <x v="370"/>
    <x v="47"/>
    <x v="3"/>
    <x v="284"/>
    <x v="1"/>
    <x v="32"/>
    <x v="0"/>
    <x v="9"/>
    <x v="0"/>
    <x v="0"/>
    <x v="0"/>
    <x v="0"/>
    <x v="1"/>
    <x v="287"/>
    <x v="5"/>
    <x v="1"/>
    <x v="287"/>
    <x v="370"/>
    <x v="5"/>
    <x v="47"/>
    <x v="5"/>
    <x v="0"/>
    <x v="284"/>
  </r>
  <r>
    <x v="4"/>
    <x v="277"/>
    <x v="47"/>
    <x v="8"/>
    <x v="21"/>
    <x v="0"/>
    <x v="20"/>
    <x v="0"/>
    <x v="9"/>
    <x v="0"/>
    <x v="0"/>
    <x v="0"/>
    <x v="0"/>
    <x v="8"/>
    <x v="21"/>
    <x v="0"/>
    <x v="8"/>
    <x v="21"/>
    <x v="277"/>
    <x v="0"/>
    <x v="47"/>
    <x v="13"/>
    <x v="0"/>
    <x v="21"/>
  </r>
  <r>
    <x v="3"/>
    <x v="155"/>
    <x v="47"/>
    <x v="13"/>
    <x v="224"/>
    <x v="0"/>
    <x v="5"/>
    <x v="0"/>
    <x v="9"/>
    <x v="0"/>
    <x v="0"/>
    <x v="0"/>
    <x v="0"/>
    <x v="7"/>
    <x v="225"/>
    <x v="0"/>
    <x v="7"/>
    <x v="225"/>
    <x v="155"/>
    <x v="0"/>
    <x v="47"/>
    <x v="5"/>
    <x v="0"/>
    <x v="224"/>
  </r>
  <r>
    <x v="5"/>
    <x v="112"/>
    <x v="47"/>
    <x v="5"/>
    <x v="25"/>
    <x v="4"/>
    <x v="14"/>
    <x v="0"/>
    <x v="9"/>
    <x v="0"/>
    <x v="0"/>
    <x v="0"/>
    <x v="0"/>
    <x v="10"/>
    <x v="25"/>
    <x v="10"/>
    <x v="10"/>
    <x v="25"/>
    <x v="112"/>
    <x v="10"/>
    <x v="47"/>
    <x v="5"/>
    <x v="0"/>
    <x v="25"/>
  </r>
  <r>
    <x v="0"/>
    <x v="27"/>
    <x v="47"/>
    <x v="1"/>
    <x v="238"/>
    <x v="3"/>
    <x v="6"/>
    <x v="0"/>
    <x v="9"/>
    <x v="0"/>
    <x v="0"/>
    <x v="0"/>
    <x v="0"/>
    <x v="36"/>
    <x v="239"/>
    <x v="3"/>
    <x v="36"/>
    <x v="239"/>
    <x v="27"/>
    <x v="3"/>
    <x v="47"/>
    <x v="5"/>
    <x v="0"/>
    <x v="238"/>
  </r>
  <r>
    <x v="2"/>
    <x v="141"/>
    <x v="48"/>
    <x v="0"/>
    <x v="52"/>
    <x v="2"/>
    <x v="27"/>
    <x v="0"/>
    <x v="10"/>
    <x v="0"/>
    <x v="0"/>
    <x v="0"/>
    <x v="94"/>
    <x v="16"/>
    <x v="52"/>
    <x v="2"/>
    <x v="16"/>
    <x v="52"/>
    <x v="141"/>
    <x v="2"/>
    <x v="48"/>
    <x v="5"/>
    <x v="0"/>
    <x v="52"/>
  </r>
  <r>
    <x v="0"/>
    <x v="467"/>
    <x v="48"/>
    <x v="0"/>
    <x v="43"/>
    <x v="0"/>
    <x v="40"/>
    <x v="0"/>
    <x v="10"/>
    <x v="0"/>
    <x v="0"/>
    <x v="0"/>
    <x v="370"/>
    <x v="15"/>
    <x v="43"/>
    <x v="0"/>
    <x v="15"/>
    <x v="43"/>
    <x v="467"/>
    <x v="0"/>
    <x v="48"/>
    <x v="29"/>
    <x v="0"/>
    <x v="43"/>
  </r>
  <r>
    <x v="0"/>
    <x v="468"/>
    <x v="48"/>
    <x v="0"/>
    <x v="43"/>
    <x v="0"/>
    <x v="40"/>
    <x v="0"/>
    <x v="10"/>
    <x v="0"/>
    <x v="0"/>
    <x v="0"/>
    <x v="371"/>
    <x v="15"/>
    <x v="43"/>
    <x v="0"/>
    <x v="15"/>
    <x v="43"/>
    <x v="468"/>
    <x v="0"/>
    <x v="48"/>
    <x v="29"/>
    <x v="0"/>
    <x v="43"/>
  </r>
  <r>
    <x v="0"/>
    <x v="419"/>
    <x v="48"/>
    <x v="0"/>
    <x v="26"/>
    <x v="0"/>
    <x v="0"/>
    <x v="0"/>
    <x v="10"/>
    <x v="0"/>
    <x v="0"/>
    <x v="0"/>
    <x v="372"/>
    <x v="15"/>
    <x v="26"/>
    <x v="0"/>
    <x v="15"/>
    <x v="26"/>
    <x v="419"/>
    <x v="0"/>
    <x v="48"/>
    <x v="0"/>
    <x v="0"/>
    <x v="26"/>
  </r>
  <r>
    <x v="1"/>
    <x v="469"/>
    <x v="48"/>
    <x v="3"/>
    <x v="285"/>
    <x v="0"/>
    <x v="18"/>
    <x v="68"/>
    <x v="10"/>
    <x v="0"/>
    <x v="0"/>
    <x v="0"/>
    <x v="373"/>
    <x v="3"/>
    <x v="288"/>
    <x v="0"/>
    <x v="3"/>
    <x v="288"/>
    <x v="469"/>
    <x v="0"/>
    <x v="48"/>
    <x v="11"/>
    <x v="69"/>
    <x v="285"/>
  </r>
  <r>
    <x v="0"/>
    <x v="403"/>
    <x v="48"/>
    <x v="0"/>
    <x v="246"/>
    <x v="0"/>
    <x v="40"/>
    <x v="0"/>
    <x v="10"/>
    <x v="0"/>
    <x v="0"/>
    <x v="0"/>
    <x v="374"/>
    <x v="15"/>
    <x v="247"/>
    <x v="0"/>
    <x v="15"/>
    <x v="247"/>
    <x v="403"/>
    <x v="0"/>
    <x v="48"/>
    <x v="29"/>
    <x v="0"/>
    <x v="246"/>
  </r>
  <r>
    <x v="2"/>
    <x v="470"/>
    <x v="48"/>
    <x v="1"/>
    <x v="59"/>
    <x v="2"/>
    <x v="27"/>
    <x v="0"/>
    <x v="10"/>
    <x v="0"/>
    <x v="0"/>
    <x v="0"/>
    <x v="181"/>
    <x v="16"/>
    <x v="59"/>
    <x v="2"/>
    <x v="16"/>
    <x v="59"/>
    <x v="470"/>
    <x v="2"/>
    <x v="48"/>
    <x v="5"/>
    <x v="0"/>
    <x v="59"/>
  </r>
  <r>
    <x v="2"/>
    <x v="68"/>
    <x v="48"/>
    <x v="1"/>
    <x v="64"/>
    <x v="2"/>
    <x v="27"/>
    <x v="0"/>
    <x v="10"/>
    <x v="0"/>
    <x v="0"/>
    <x v="0"/>
    <x v="127"/>
    <x v="16"/>
    <x v="64"/>
    <x v="2"/>
    <x v="16"/>
    <x v="64"/>
    <x v="68"/>
    <x v="2"/>
    <x v="48"/>
    <x v="5"/>
    <x v="0"/>
    <x v="64"/>
  </r>
  <r>
    <x v="2"/>
    <x v="78"/>
    <x v="48"/>
    <x v="1"/>
    <x v="104"/>
    <x v="2"/>
    <x v="27"/>
    <x v="0"/>
    <x v="10"/>
    <x v="0"/>
    <x v="0"/>
    <x v="0"/>
    <x v="103"/>
    <x v="16"/>
    <x v="104"/>
    <x v="2"/>
    <x v="16"/>
    <x v="104"/>
    <x v="78"/>
    <x v="2"/>
    <x v="48"/>
    <x v="5"/>
    <x v="0"/>
    <x v="104"/>
  </r>
  <r>
    <x v="1"/>
    <x v="64"/>
    <x v="48"/>
    <x v="0"/>
    <x v="45"/>
    <x v="1"/>
    <x v="10"/>
    <x v="0"/>
    <x v="10"/>
    <x v="0"/>
    <x v="0"/>
    <x v="0"/>
    <x v="195"/>
    <x v="11"/>
    <x v="45"/>
    <x v="8"/>
    <x v="11"/>
    <x v="45"/>
    <x v="64"/>
    <x v="8"/>
    <x v="48"/>
    <x v="5"/>
    <x v="0"/>
    <x v="45"/>
  </r>
  <r>
    <x v="1"/>
    <x v="104"/>
    <x v="48"/>
    <x v="0"/>
    <x v="45"/>
    <x v="1"/>
    <x v="10"/>
    <x v="0"/>
    <x v="10"/>
    <x v="0"/>
    <x v="0"/>
    <x v="0"/>
    <x v="45"/>
    <x v="11"/>
    <x v="45"/>
    <x v="8"/>
    <x v="11"/>
    <x v="45"/>
    <x v="104"/>
    <x v="8"/>
    <x v="48"/>
    <x v="5"/>
    <x v="0"/>
    <x v="45"/>
  </r>
  <r>
    <x v="1"/>
    <x v="211"/>
    <x v="48"/>
    <x v="0"/>
    <x v="45"/>
    <x v="1"/>
    <x v="10"/>
    <x v="0"/>
    <x v="10"/>
    <x v="0"/>
    <x v="0"/>
    <x v="0"/>
    <x v="278"/>
    <x v="11"/>
    <x v="45"/>
    <x v="8"/>
    <x v="11"/>
    <x v="45"/>
    <x v="211"/>
    <x v="8"/>
    <x v="48"/>
    <x v="5"/>
    <x v="0"/>
    <x v="45"/>
  </r>
  <r>
    <x v="1"/>
    <x v="33"/>
    <x v="48"/>
    <x v="0"/>
    <x v="45"/>
    <x v="1"/>
    <x v="10"/>
    <x v="0"/>
    <x v="10"/>
    <x v="0"/>
    <x v="0"/>
    <x v="0"/>
    <x v="70"/>
    <x v="11"/>
    <x v="45"/>
    <x v="8"/>
    <x v="11"/>
    <x v="45"/>
    <x v="33"/>
    <x v="8"/>
    <x v="48"/>
    <x v="5"/>
    <x v="0"/>
    <x v="45"/>
  </r>
  <r>
    <x v="2"/>
    <x v="105"/>
    <x v="48"/>
    <x v="1"/>
    <x v="112"/>
    <x v="2"/>
    <x v="27"/>
    <x v="0"/>
    <x v="10"/>
    <x v="0"/>
    <x v="0"/>
    <x v="0"/>
    <x v="88"/>
    <x v="16"/>
    <x v="112"/>
    <x v="2"/>
    <x v="16"/>
    <x v="112"/>
    <x v="105"/>
    <x v="2"/>
    <x v="48"/>
    <x v="5"/>
    <x v="0"/>
    <x v="112"/>
  </r>
  <r>
    <x v="0"/>
    <x v="297"/>
    <x v="48"/>
    <x v="3"/>
    <x v="286"/>
    <x v="0"/>
    <x v="5"/>
    <x v="0"/>
    <x v="10"/>
    <x v="0"/>
    <x v="0"/>
    <x v="0"/>
    <x v="375"/>
    <x v="12"/>
    <x v="289"/>
    <x v="0"/>
    <x v="12"/>
    <x v="289"/>
    <x v="297"/>
    <x v="0"/>
    <x v="48"/>
    <x v="5"/>
    <x v="0"/>
    <x v="286"/>
  </r>
  <r>
    <x v="2"/>
    <x v="26"/>
    <x v="48"/>
    <x v="1"/>
    <x v="69"/>
    <x v="2"/>
    <x v="27"/>
    <x v="0"/>
    <x v="10"/>
    <x v="0"/>
    <x v="0"/>
    <x v="0"/>
    <x v="353"/>
    <x v="16"/>
    <x v="69"/>
    <x v="2"/>
    <x v="16"/>
    <x v="69"/>
    <x v="26"/>
    <x v="2"/>
    <x v="48"/>
    <x v="5"/>
    <x v="0"/>
    <x v="69"/>
  </r>
  <r>
    <x v="2"/>
    <x v="165"/>
    <x v="48"/>
    <x v="0"/>
    <x v="56"/>
    <x v="2"/>
    <x v="27"/>
    <x v="0"/>
    <x v="10"/>
    <x v="0"/>
    <x v="0"/>
    <x v="0"/>
    <x v="260"/>
    <x v="16"/>
    <x v="56"/>
    <x v="2"/>
    <x v="16"/>
    <x v="56"/>
    <x v="165"/>
    <x v="2"/>
    <x v="48"/>
    <x v="5"/>
    <x v="0"/>
    <x v="56"/>
  </r>
  <r>
    <x v="2"/>
    <x v="215"/>
    <x v="48"/>
    <x v="0"/>
    <x v="56"/>
    <x v="2"/>
    <x v="27"/>
    <x v="0"/>
    <x v="10"/>
    <x v="0"/>
    <x v="0"/>
    <x v="0"/>
    <x v="81"/>
    <x v="16"/>
    <x v="56"/>
    <x v="2"/>
    <x v="16"/>
    <x v="56"/>
    <x v="215"/>
    <x v="2"/>
    <x v="48"/>
    <x v="5"/>
    <x v="0"/>
    <x v="56"/>
  </r>
  <r>
    <x v="2"/>
    <x v="42"/>
    <x v="48"/>
    <x v="1"/>
    <x v="4"/>
    <x v="2"/>
    <x v="27"/>
    <x v="0"/>
    <x v="10"/>
    <x v="0"/>
    <x v="0"/>
    <x v="0"/>
    <x v="106"/>
    <x v="16"/>
    <x v="4"/>
    <x v="2"/>
    <x v="16"/>
    <x v="4"/>
    <x v="42"/>
    <x v="2"/>
    <x v="48"/>
    <x v="5"/>
    <x v="0"/>
    <x v="4"/>
  </r>
  <r>
    <x v="2"/>
    <x v="26"/>
    <x v="48"/>
    <x v="1"/>
    <x v="4"/>
    <x v="2"/>
    <x v="27"/>
    <x v="0"/>
    <x v="10"/>
    <x v="0"/>
    <x v="0"/>
    <x v="0"/>
    <x v="353"/>
    <x v="16"/>
    <x v="4"/>
    <x v="2"/>
    <x v="16"/>
    <x v="4"/>
    <x v="26"/>
    <x v="2"/>
    <x v="48"/>
    <x v="5"/>
    <x v="0"/>
    <x v="4"/>
  </r>
  <r>
    <x v="2"/>
    <x v="78"/>
    <x v="48"/>
    <x v="1"/>
    <x v="70"/>
    <x v="2"/>
    <x v="27"/>
    <x v="0"/>
    <x v="10"/>
    <x v="0"/>
    <x v="0"/>
    <x v="0"/>
    <x v="139"/>
    <x v="16"/>
    <x v="70"/>
    <x v="2"/>
    <x v="16"/>
    <x v="70"/>
    <x v="78"/>
    <x v="2"/>
    <x v="48"/>
    <x v="5"/>
    <x v="0"/>
    <x v="70"/>
  </r>
  <r>
    <x v="0"/>
    <x v="326"/>
    <x v="48"/>
    <x v="1"/>
    <x v="18"/>
    <x v="1"/>
    <x v="11"/>
    <x v="0"/>
    <x v="10"/>
    <x v="0"/>
    <x v="0"/>
    <x v="0"/>
    <x v="136"/>
    <x v="12"/>
    <x v="18"/>
    <x v="9"/>
    <x v="12"/>
    <x v="18"/>
    <x v="326"/>
    <x v="9"/>
    <x v="48"/>
    <x v="5"/>
    <x v="0"/>
    <x v="18"/>
  </r>
  <r>
    <x v="0"/>
    <x v="326"/>
    <x v="48"/>
    <x v="1"/>
    <x v="18"/>
    <x v="1"/>
    <x v="11"/>
    <x v="0"/>
    <x v="10"/>
    <x v="0"/>
    <x v="0"/>
    <x v="0"/>
    <x v="136"/>
    <x v="12"/>
    <x v="18"/>
    <x v="9"/>
    <x v="12"/>
    <x v="18"/>
    <x v="326"/>
    <x v="9"/>
    <x v="48"/>
    <x v="5"/>
    <x v="0"/>
    <x v="18"/>
  </r>
  <r>
    <x v="2"/>
    <x v="26"/>
    <x v="48"/>
    <x v="1"/>
    <x v="72"/>
    <x v="2"/>
    <x v="27"/>
    <x v="0"/>
    <x v="10"/>
    <x v="0"/>
    <x v="0"/>
    <x v="0"/>
    <x v="353"/>
    <x v="16"/>
    <x v="72"/>
    <x v="2"/>
    <x v="16"/>
    <x v="72"/>
    <x v="26"/>
    <x v="2"/>
    <x v="48"/>
    <x v="5"/>
    <x v="0"/>
    <x v="72"/>
  </r>
  <r>
    <x v="2"/>
    <x v="42"/>
    <x v="48"/>
    <x v="1"/>
    <x v="72"/>
    <x v="2"/>
    <x v="27"/>
    <x v="0"/>
    <x v="10"/>
    <x v="0"/>
    <x v="0"/>
    <x v="0"/>
    <x v="106"/>
    <x v="16"/>
    <x v="72"/>
    <x v="2"/>
    <x v="16"/>
    <x v="72"/>
    <x v="42"/>
    <x v="2"/>
    <x v="48"/>
    <x v="5"/>
    <x v="0"/>
    <x v="72"/>
  </r>
  <r>
    <x v="3"/>
    <x v="189"/>
    <x v="48"/>
    <x v="11"/>
    <x v="268"/>
    <x v="0"/>
    <x v="23"/>
    <x v="0"/>
    <x v="10"/>
    <x v="0"/>
    <x v="0"/>
    <x v="0"/>
    <x v="376"/>
    <x v="7"/>
    <x v="271"/>
    <x v="0"/>
    <x v="7"/>
    <x v="271"/>
    <x v="189"/>
    <x v="0"/>
    <x v="48"/>
    <x v="17"/>
    <x v="0"/>
    <x v="268"/>
  </r>
  <r>
    <x v="3"/>
    <x v="414"/>
    <x v="48"/>
    <x v="11"/>
    <x v="113"/>
    <x v="0"/>
    <x v="23"/>
    <x v="0"/>
    <x v="10"/>
    <x v="0"/>
    <x v="0"/>
    <x v="0"/>
    <x v="377"/>
    <x v="7"/>
    <x v="113"/>
    <x v="0"/>
    <x v="7"/>
    <x v="113"/>
    <x v="414"/>
    <x v="0"/>
    <x v="48"/>
    <x v="17"/>
    <x v="0"/>
    <x v="113"/>
  </r>
  <r>
    <x v="3"/>
    <x v="28"/>
    <x v="48"/>
    <x v="11"/>
    <x v="287"/>
    <x v="0"/>
    <x v="23"/>
    <x v="0"/>
    <x v="10"/>
    <x v="0"/>
    <x v="0"/>
    <x v="0"/>
    <x v="185"/>
    <x v="7"/>
    <x v="290"/>
    <x v="0"/>
    <x v="7"/>
    <x v="290"/>
    <x v="28"/>
    <x v="0"/>
    <x v="48"/>
    <x v="17"/>
    <x v="0"/>
    <x v="287"/>
  </r>
  <r>
    <x v="1"/>
    <x v="72"/>
    <x v="48"/>
    <x v="1"/>
    <x v="205"/>
    <x v="0"/>
    <x v="1"/>
    <x v="0"/>
    <x v="10"/>
    <x v="0"/>
    <x v="0"/>
    <x v="0"/>
    <x v="378"/>
    <x v="3"/>
    <x v="205"/>
    <x v="0"/>
    <x v="3"/>
    <x v="205"/>
    <x v="72"/>
    <x v="0"/>
    <x v="48"/>
    <x v="1"/>
    <x v="0"/>
    <x v="205"/>
  </r>
  <r>
    <x v="1"/>
    <x v="327"/>
    <x v="48"/>
    <x v="6"/>
    <x v="107"/>
    <x v="3"/>
    <x v="30"/>
    <x v="0"/>
    <x v="10"/>
    <x v="0"/>
    <x v="0"/>
    <x v="0"/>
    <x v="0"/>
    <x v="1"/>
    <x v="107"/>
    <x v="18"/>
    <x v="1"/>
    <x v="107"/>
    <x v="327"/>
    <x v="18"/>
    <x v="48"/>
    <x v="5"/>
    <x v="0"/>
    <x v="107"/>
  </r>
  <r>
    <x v="1"/>
    <x v="26"/>
    <x v="48"/>
    <x v="3"/>
    <x v="288"/>
    <x v="1"/>
    <x v="32"/>
    <x v="0"/>
    <x v="10"/>
    <x v="0"/>
    <x v="0"/>
    <x v="0"/>
    <x v="0"/>
    <x v="44"/>
    <x v="291"/>
    <x v="5"/>
    <x v="44"/>
    <x v="291"/>
    <x v="26"/>
    <x v="5"/>
    <x v="48"/>
    <x v="5"/>
    <x v="0"/>
    <x v="288"/>
  </r>
  <r>
    <x v="0"/>
    <x v="60"/>
    <x v="48"/>
    <x v="12"/>
    <x v="155"/>
    <x v="0"/>
    <x v="0"/>
    <x v="0"/>
    <x v="10"/>
    <x v="0"/>
    <x v="0"/>
    <x v="0"/>
    <x v="379"/>
    <x v="15"/>
    <x v="155"/>
    <x v="0"/>
    <x v="15"/>
    <x v="155"/>
    <x v="60"/>
    <x v="0"/>
    <x v="48"/>
    <x v="0"/>
    <x v="0"/>
    <x v="155"/>
  </r>
  <r>
    <x v="1"/>
    <x v="176"/>
    <x v="48"/>
    <x v="2"/>
    <x v="10"/>
    <x v="1"/>
    <x v="11"/>
    <x v="0"/>
    <x v="10"/>
    <x v="0"/>
    <x v="0"/>
    <x v="0"/>
    <x v="380"/>
    <x v="11"/>
    <x v="10"/>
    <x v="9"/>
    <x v="11"/>
    <x v="10"/>
    <x v="176"/>
    <x v="9"/>
    <x v="48"/>
    <x v="5"/>
    <x v="0"/>
    <x v="10"/>
  </r>
  <r>
    <x v="1"/>
    <x v="136"/>
    <x v="48"/>
    <x v="9"/>
    <x v="258"/>
    <x v="3"/>
    <x v="24"/>
    <x v="0"/>
    <x v="10"/>
    <x v="0"/>
    <x v="0"/>
    <x v="0"/>
    <x v="0"/>
    <x v="43"/>
    <x v="261"/>
    <x v="15"/>
    <x v="43"/>
    <x v="261"/>
    <x v="136"/>
    <x v="15"/>
    <x v="48"/>
    <x v="5"/>
    <x v="0"/>
    <x v="258"/>
  </r>
  <r>
    <x v="1"/>
    <x v="471"/>
    <x v="48"/>
    <x v="3"/>
    <x v="23"/>
    <x v="3"/>
    <x v="24"/>
    <x v="0"/>
    <x v="10"/>
    <x v="0"/>
    <x v="0"/>
    <x v="0"/>
    <x v="0"/>
    <x v="1"/>
    <x v="23"/>
    <x v="15"/>
    <x v="1"/>
    <x v="23"/>
    <x v="471"/>
    <x v="15"/>
    <x v="48"/>
    <x v="5"/>
    <x v="0"/>
    <x v="23"/>
  </r>
  <r>
    <x v="0"/>
    <x v="472"/>
    <x v="48"/>
    <x v="3"/>
    <x v="23"/>
    <x v="3"/>
    <x v="6"/>
    <x v="0"/>
    <x v="10"/>
    <x v="0"/>
    <x v="0"/>
    <x v="0"/>
    <x v="0"/>
    <x v="12"/>
    <x v="23"/>
    <x v="3"/>
    <x v="12"/>
    <x v="23"/>
    <x v="472"/>
    <x v="3"/>
    <x v="48"/>
    <x v="5"/>
    <x v="0"/>
    <x v="23"/>
  </r>
  <r>
    <x v="2"/>
    <x v="1"/>
    <x v="48"/>
    <x v="3"/>
    <x v="23"/>
    <x v="3"/>
    <x v="6"/>
    <x v="0"/>
    <x v="10"/>
    <x v="0"/>
    <x v="0"/>
    <x v="0"/>
    <x v="0"/>
    <x v="16"/>
    <x v="23"/>
    <x v="3"/>
    <x v="16"/>
    <x v="23"/>
    <x v="1"/>
    <x v="3"/>
    <x v="48"/>
    <x v="5"/>
    <x v="0"/>
    <x v="23"/>
  </r>
  <r>
    <x v="0"/>
    <x v="65"/>
    <x v="48"/>
    <x v="3"/>
    <x v="23"/>
    <x v="3"/>
    <x v="6"/>
    <x v="0"/>
    <x v="10"/>
    <x v="0"/>
    <x v="0"/>
    <x v="0"/>
    <x v="0"/>
    <x v="25"/>
    <x v="23"/>
    <x v="3"/>
    <x v="25"/>
    <x v="23"/>
    <x v="65"/>
    <x v="3"/>
    <x v="48"/>
    <x v="5"/>
    <x v="0"/>
    <x v="23"/>
  </r>
  <r>
    <x v="4"/>
    <x v="87"/>
    <x v="48"/>
    <x v="3"/>
    <x v="23"/>
    <x v="3"/>
    <x v="6"/>
    <x v="0"/>
    <x v="10"/>
    <x v="0"/>
    <x v="0"/>
    <x v="0"/>
    <x v="0"/>
    <x v="8"/>
    <x v="23"/>
    <x v="3"/>
    <x v="8"/>
    <x v="23"/>
    <x v="87"/>
    <x v="3"/>
    <x v="48"/>
    <x v="5"/>
    <x v="0"/>
    <x v="23"/>
  </r>
  <r>
    <x v="0"/>
    <x v="473"/>
    <x v="48"/>
    <x v="3"/>
    <x v="23"/>
    <x v="3"/>
    <x v="6"/>
    <x v="0"/>
    <x v="10"/>
    <x v="0"/>
    <x v="0"/>
    <x v="0"/>
    <x v="0"/>
    <x v="36"/>
    <x v="23"/>
    <x v="3"/>
    <x v="36"/>
    <x v="23"/>
    <x v="473"/>
    <x v="3"/>
    <x v="48"/>
    <x v="5"/>
    <x v="0"/>
    <x v="23"/>
  </r>
  <r>
    <x v="1"/>
    <x v="308"/>
    <x v="48"/>
    <x v="9"/>
    <x v="258"/>
    <x v="3"/>
    <x v="16"/>
    <x v="0"/>
    <x v="10"/>
    <x v="0"/>
    <x v="0"/>
    <x v="0"/>
    <x v="0"/>
    <x v="3"/>
    <x v="261"/>
    <x v="12"/>
    <x v="3"/>
    <x v="261"/>
    <x v="308"/>
    <x v="12"/>
    <x v="48"/>
    <x v="5"/>
    <x v="0"/>
    <x v="258"/>
  </r>
  <r>
    <x v="5"/>
    <x v="303"/>
    <x v="48"/>
    <x v="9"/>
    <x v="258"/>
    <x v="4"/>
    <x v="13"/>
    <x v="0"/>
    <x v="10"/>
    <x v="0"/>
    <x v="0"/>
    <x v="0"/>
    <x v="0"/>
    <x v="10"/>
    <x v="261"/>
    <x v="6"/>
    <x v="10"/>
    <x v="261"/>
    <x v="303"/>
    <x v="6"/>
    <x v="48"/>
    <x v="5"/>
    <x v="0"/>
    <x v="258"/>
  </r>
  <r>
    <x v="5"/>
    <x v="26"/>
    <x v="48"/>
    <x v="9"/>
    <x v="258"/>
    <x v="4"/>
    <x v="28"/>
    <x v="0"/>
    <x v="10"/>
    <x v="0"/>
    <x v="0"/>
    <x v="0"/>
    <x v="0"/>
    <x v="10"/>
    <x v="261"/>
    <x v="17"/>
    <x v="10"/>
    <x v="261"/>
    <x v="26"/>
    <x v="17"/>
    <x v="48"/>
    <x v="5"/>
    <x v="0"/>
    <x v="258"/>
  </r>
  <r>
    <x v="5"/>
    <x v="474"/>
    <x v="48"/>
    <x v="5"/>
    <x v="25"/>
    <x v="4"/>
    <x v="14"/>
    <x v="0"/>
    <x v="10"/>
    <x v="0"/>
    <x v="0"/>
    <x v="0"/>
    <x v="0"/>
    <x v="10"/>
    <x v="25"/>
    <x v="10"/>
    <x v="10"/>
    <x v="25"/>
    <x v="474"/>
    <x v="10"/>
    <x v="48"/>
    <x v="5"/>
    <x v="0"/>
    <x v="25"/>
  </r>
  <r>
    <x v="0"/>
    <x v="265"/>
    <x v="48"/>
    <x v="3"/>
    <x v="23"/>
    <x v="3"/>
    <x v="6"/>
    <x v="0"/>
    <x v="10"/>
    <x v="0"/>
    <x v="0"/>
    <x v="0"/>
    <x v="0"/>
    <x v="20"/>
    <x v="23"/>
    <x v="3"/>
    <x v="20"/>
    <x v="23"/>
    <x v="265"/>
    <x v="3"/>
    <x v="48"/>
    <x v="5"/>
    <x v="0"/>
    <x v="23"/>
  </r>
  <r>
    <x v="1"/>
    <x v="475"/>
    <x v="49"/>
    <x v="0"/>
    <x v="54"/>
    <x v="0"/>
    <x v="1"/>
    <x v="0"/>
    <x v="10"/>
    <x v="0"/>
    <x v="0"/>
    <x v="0"/>
    <x v="381"/>
    <x v="3"/>
    <x v="54"/>
    <x v="0"/>
    <x v="3"/>
    <x v="54"/>
    <x v="475"/>
    <x v="0"/>
    <x v="49"/>
    <x v="1"/>
    <x v="0"/>
    <x v="54"/>
  </r>
  <r>
    <x v="1"/>
    <x v="152"/>
    <x v="49"/>
    <x v="0"/>
    <x v="45"/>
    <x v="1"/>
    <x v="10"/>
    <x v="0"/>
    <x v="10"/>
    <x v="0"/>
    <x v="0"/>
    <x v="0"/>
    <x v="196"/>
    <x v="11"/>
    <x v="45"/>
    <x v="8"/>
    <x v="11"/>
    <x v="45"/>
    <x v="152"/>
    <x v="8"/>
    <x v="49"/>
    <x v="5"/>
    <x v="0"/>
    <x v="45"/>
  </r>
  <r>
    <x v="1"/>
    <x v="10"/>
    <x v="49"/>
    <x v="0"/>
    <x v="45"/>
    <x v="1"/>
    <x v="10"/>
    <x v="0"/>
    <x v="10"/>
    <x v="0"/>
    <x v="0"/>
    <x v="0"/>
    <x v="47"/>
    <x v="11"/>
    <x v="45"/>
    <x v="8"/>
    <x v="11"/>
    <x v="45"/>
    <x v="10"/>
    <x v="8"/>
    <x v="49"/>
    <x v="5"/>
    <x v="0"/>
    <x v="45"/>
  </r>
  <r>
    <x v="1"/>
    <x v="476"/>
    <x v="49"/>
    <x v="2"/>
    <x v="39"/>
    <x v="0"/>
    <x v="1"/>
    <x v="0"/>
    <x v="10"/>
    <x v="0"/>
    <x v="0"/>
    <x v="0"/>
    <x v="382"/>
    <x v="1"/>
    <x v="39"/>
    <x v="0"/>
    <x v="1"/>
    <x v="39"/>
    <x v="476"/>
    <x v="0"/>
    <x v="49"/>
    <x v="1"/>
    <x v="0"/>
    <x v="39"/>
  </r>
  <r>
    <x v="0"/>
    <x v="477"/>
    <x v="49"/>
    <x v="2"/>
    <x v="134"/>
    <x v="2"/>
    <x v="4"/>
    <x v="0"/>
    <x v="10"/>
    <x v="0"/>
    <x v="0"/>
    <x v="0"/>
    <x v="383"/>
    <x v="15"/>
    <x v="134"/>
    <x v="2"/>
    <x v="15"/>
    <x v="134"/>
    <x v="477"/>
    <x v="2"/>
    <x v="49"/>
    <x v="4"/>
    <x v="0"/>
    <x v="134"/>
  </r>
  <r>
    <x v="1"/>
    <x v="167"/>
    <x v="49"/>
    <x v="3"/>
    <x v="108"/>
    <x v="1"/>
    <x v="32"/>
    <x v="0"/>
    <x v="10"/>
    <x v="0"/>
    <x v="0"/>
    <x v="0"/>
    <x v="0"/>
    <x v="41"/>
    <x v="108"/>
    <x v="5"/>
    <x v="41"/>
    <x v="108"/>
    <x v="167"/>
    <x v="5"/>
    <x v="49"/>
    <x v="5"/>
    <x v="0"/>
    <x v="108"/>
  </r>
  <r>
    <x v="1"/>
    <x v="26"/>
    <x v="49"/>
    <x v="3"/>
    <x v="115"/>
    <x v="3"/>
    <x v="22"/>
    <x v="0"/>
    <x v="10"/>
    <x v="0"/>
    <x v="0"/>
    <x v="0"/>
    <x v="0"/>
    <x v="41"/>
    <x v="115"/>
    <x v="14"/>
    <x v="41"/>
    <x v="115"/>
    <x v="26"/>
    <x v="14"/>
    <x v="49"/>
    <x v="5"/>
    <x v="0"/>
    <x v="115"/>
  </r>
  <r>
    <x v="3"/>
    <x v="285"/>
    <x v="49"/>
    <x v="1"/>
    <x v="129"/>
    <x v="0"/>
    <x v="34"/>
    <x v="42"/>
    <x v="10"/>
    <x v="0"/>
    <x v="0"/>
    <x v="0"/>
    <x v="384"/>
    <x v="7"/>
    <x v="129"/>
    <x v="0"/>
    <x v="7"/>
    <x v="129"/>
    <x v="285"/>
    <x v="0"/>
    <x v="49"/>
    <x v="23"/>
    <x v="43"/>
    <x v="129"/>
  </r>
  <r>
    <x v="5"/>
    <x v="478"/>
    <x v="49"/>
    <x v="3"/>
    <x v="289"/>
    <x v="1"/>
    <x v="5"/>
    <x v="0"/>
    <x v="10"/>
    <x v="0"/>
    <x v="0"/>
    <x v="0"/>
    <x v="0"/>
    <x v="18"/>
    <x v="292"/>
    <x v="1"/>
    <x v="18"/>
    <x v="292"/>
    <x v="478"/>
    <x v="1"/>
    <x v="49"/>
    <x v="44"/>
    <x v="0"/>
    <x v="289"/>
  </r>
  <r>
    <x v="0"/>
    <x v="119"/>
    <x v="49"/>
    <x v="3"/>
    <x v="23"/>
    <x v="3"/>
    <x v="6"/>
    <x v="0"/>
    <x v="10"/>
    <x v="0"/>
    <x v="0"/>
    <x v="0"/>
    <x v="0"/>
    <x v="15"/>
    <x v="23"/>
    <x v="3"/>
    <x v="15"/>
    <x v="23"/>
    <x v="119"/>
    <x v="3"/>
    <x v="49"/>
    <x v="5"/>
    <x v="0"/>
    <x v="23"/>
  </r>
  <r>
    <x v="2"/>
    <x v="138"/>
    <x v="49"/>
    <x v="3"/>
    <x v="23"/>
    <x v="3"/>
    <x v="6"/>
    <x v="0"/>
    <x v="10"/>
    <x v="0"/>
    <x v="0"/>
    <x v="0"/>
    <x v="0"/>
    <x v="16"/>
    <x v="23"/>
    <x v="3"/>
    <x v="16"/>
    <x v="23"/>
    <x v="138"/>
    <x v="3"/>
    <x v="49"/>
    <x v="5"/>
    <x v="0"/>
    <x v="23"/>
  </r>
  <r>
    <x v="1"/>
    <x v="45"/>
    <x v="49"/>
    <x v="3"/>
    <x v="23"/>
    <x v="3"/>
    <x v="24"/>
    <x v="0"/>
    <x v="10"/>
    <x v="0"/>
    <x v="0"/>
    <x v="0"/>
    <x v="0"/>
    <x v="1"/>
    <x v="23"/>
    <x v="15"/>
    <x v="1"/>
    <x v="23"/>
    <x v="45"/>
    <x v="15"/>
    <x v="49"/>
    <x v="5"/>
    <x v="0"/>
    <x v="23"/>
  </r>
  <r>
    <x v="5"/>
    <x v="243"/>
    <x v="49"/>
    <x v="9"/>
    <x v="258"/>
    <x v="4"/>
    <x v="13"/>
    <x v="0"/>
    <x v="10"/>
    <x v="0"/>
    <x v="0"/>
    <x v="0"/>
    <x v="0"/>
    <x v="9"/>
    <x v="261"/>
    <x v="6"/>
    <x v="9"/>
    <x v="261"/>
    <x v="243"/>
    <x v="6"/>
    <x v="49"/>
    <x v="5"/>
    <x v="0"/>
    <x v="258"/>
  </r>
  <r>
    <x v="1"/>
    <x v="206"/>
    <x v="49"/>
    <x v="9"/>
    <x v="258"/>
    <x v="3"/>
    <x v="16"/>
    <x v="0"/>
    <x v="10"/>
    <x v="0"/>
    <x v="0"/>
    <x v="0"/>
    <x v="0"/>
    <x v="3"/>
    <x v="261"/>
    <x v="12"/>
    <x v="3"/>
    <x v="261"/>
    <x v="206"/>
    <x v="12"/>
    <x v="49"/>
    <x v="5"/>
    <x v="0"/>
    <x v="258"/>
  </r>
  <r>
    <x v="1"/>
    <x v="123"/>
    <x v="49"/>
    <x v="9"/>
    <x v="258"/>
    <x v="3"/>
    <x v="16"/>
    <x v="0"/>
    <x v="10"/>
    <x v="0"/>
    <x v="0"/>
    <x v="0"/>
    <x v="0"/>
    <x v="19"/>
    <x v="261"/>
    <x v="12"/>
    <x v="19"/>
    <x v="261"/>
    <x v="123"/>
    <x v="12"/>
    <x v="49"/>
    <x v="5"/>
    <x v="0"/>
    <x v="258"/>
  </r>
  <r>
    <x v="5"/>
    <x v="51"/>
    <x v="49"/>
    <x v="9"/>
    <x v="258"/>
    <x v="4"/>
    <x v="13"/>
    <x v="0"/>
    <x v="10"/>
    <x v="0"/>
    <x v="0"/>
    <x v="0"/>
    <x v="0"/>
    <x v="10"/>
    <x v="261"/>
    <x v="6"/>
    <x v="10"/>
    <x v="261"/>
    <x v="51"/>
    <x v="6"/>
    <x v="49"/>
    <x v="5"/>
    <x v="0"/>
    <x v="258"/>
  </r>
  <r>
    <x v="1"/>
    <x v="43"/>
    <x v="49"/>
    <x v="3"/>
    <x v="284"/>
    <x v="1"/>
    <x v="32"/>
    <x v="0"/>
    <x v="10"/>
    <x v="0"/>
    <x v="0"/>
    <x v="0"/>
    <x v="0"/>
    <x v="44"/>
    <x v="287"/>
    <x v="5"/>
    <x v="44"/>
    <x v="287"/>
    <x v="43"/>
    <x v="5"/>
    <x v="49"/>
    <x v="5"/>
    <x v="0"/>
    <x v="284"/>
  </r>
  <r>
    <x v="3"/>
    <x v="175"/>
    <x v="49"/>
    <x v="3"/>
    <x v="290"/>
    <x v="0"/>
    <x v="34"/>
    <x v="0"/>
    <x v="10"/>
    <x v="0"/>
    <x v="0"/>
    <x v="0"/>
    <x v="0"/>
    <x v="7"/>
    <x v="293"/>
    <x v="0"/>
    <x v="7"/>
    <x v="293"/>
    <x v="175"/>
    <x v="0"/>
    <x v="49"/>
    <x v="23"/>
    <x v="0"/>
    <x v="290"/>
  </r>
  <r>
    <x v="2"/>
    <x v="470"/>
    <x v="50"/>
    <x v="1"/>
    <x v="59"/>
    <x v="2"/>
    <x v="27"/>
    <x v="0"/>
    <x v="10"/>
    <x v="0"/>
    <x v="0"/>
    <x v="0"/>
    <x v="181"/>
    <x v="16"/>
    <x v="59"/>
    <x v="2"/>
    <x v="16"/>
    <x v="59"/>
    <x v="470"/>
    <x v="2"/>
    <x v="50"/>
    <x v="5"/>
    <x v="0"/>
    <x v="59"/>
  </r>
  <r>
    <x v="2"/>
    <x v="1"/>
    <x v="50"/>
    <x v="1"/>
    <x v="214"/>
    <x v="1"/>
    <x v="56"/>
    <x v="0"/>
    <x v="10"/>
    <x v="0"/>
    <x v="0"/>
    <x v="0"/>
    <x v="30"/>
    <x v="16"/>
    <x v="214"/>
    <x v="32"/>
    <x v="16"/>
    <x v="214"/>
    <x v="1"/>
    <x v="32"/>
    <x v="50"/>
    <x v="45"/>
    <x v="0"/>
    <x v="214"/>
  </r>
  <r>
    <x v="2"/>
    <x v="68"/>
    <x v="50"/>
    <x v="1"/>
    <x v="64"/>
    <x v="2"/>
    <x v="27"/>
    <x v="0"/>
    <x v="10"/>
    <x v="0"/>
    <x v="0"/>
    <x v="0"/>
    <x v="127"/>
    <x v="16"/>
    <x v="64"/>
    <x v="2"/>
    <x v="16"/>
    <x v="64"/>
    <x v="68"/>
    <x v="2"/>
    <x v="50"/>
    <x v="5"/>
    <x v="0"/>
    <x v="64"/>
  </r>
  <r>
    <x v="2"/>
    <x v="78"/>
    <x v="50"/>
    <x v="1"/>
    <x v="104"/>
    <x v="2"/>
    <x v="27"/>
    <x v="0"/>
    <x v="10"/>
    <x v="0"/>
    <x v="0"/>
    <x v="0"/>
    <x v="103"/>
    <x v="16"/>
    <x v="104"/>
    <x v="2"/>
    <x v="16"/>
    <x v="104"/>
    <x v="78"/>
    <x v="2"/>
    <x v="50"/>
    <x v="5"/>
    <x v="0"/>
    <x v="104"/>
  </r>
  <r>
    <x v="1"/>
    <x v="26"/>
    <x v="50"/>
    <x v="0"/>
    <x v="45"/>
    <x v="1"/>
    <x v="10"/>
    <x v="0"/>
    <x v="10"/>
    <x v="0"/>
    <x v="0"/>
    <x v="0"/>
    <x v="385"/>
    <x v="11"/>
    <x v="45"/>
    <x v="8"/>
    <x v="11"/>
    <x v="45"/>
    <x v="26"/>
    <x v="8"/>
    <x v="50"/>
    <x v="5"/>
    <x v="0"/>
    <x v="45"/>
  </r>
  <r>
    <x v="2"/>
    <x v="105"/>
    <x v="50"/>
    <x v="1"/>
    <x v="112"/>
    <x v="2"/>
    <x v="27"/>
    <x v="0"/>
    <x v="10"/>
    <x v="0"/>
    <x v="0"/>
    <x v="0"/>
    <x v="88"/>
    <x v="16"/>
    <x v="112"/>
    <x v="2"/>
    <x v="16"/>
    <x v="112"/>
    <x v="105"/>
    <x v="2"/>
    <x v="50"/>
    <x v="5"/>
    <x v="0"/>
    <x v="112"/>
  </r>
  <r>
    <x v="2"/>
    <x v="26"/>
    <x v="50"/>
    <x v="1"/>
    <x v="69"/>
    <x v="2"/>
    <x v="27"/>
    <x v="0"/>
    <x v="10"/>
    <x v="0"/>
    <x v="0"/>
    <x v="0"/>
    <x v="353"/>
    <x v="16"/>
    <x v="69"/>
    <x v="2"/>
    <x v="16"/>
    <x v="69"/>
    <x v="26"/>
    <x v="2"/>
    <x v="50"/>
    <x v="5"/>
    <x v="0"/>
    <x v="69"/>
  </r>
  <r>
    <x v="2"/>
    <x v="165"/>
    <x v="50"/>
    <x v="0"/>
    <x v="56"/>
    <x v="2"/>
    <x v="27"/>
    <x v="0"/>
    <x v="10"/>
    <x v="0"/>
    <x v="0"/>
    <x v="0"/>
    <x v="260"/>
    <x v="16"/>
    <x v="56"/>
    <x v="2"/>
    <x v="16"/>
    <x v="56"/>
    <x v="165"/>
    <x v="2"/>
    <x v="50"/>
    <x v="5"/>
    <x v="0"/>
    <x v="56"/>
  </r>
  <r>
    <x v="2"/>
    <x v="215"/>
    <x v="50"/>
    <x v="0"/>
    <x v="56"/>
    <x v="2"/>
    <x v="27"/>
    <x v="0"/>
    <x v="10"/>
    <x v="0"/>
    <x v="0"/>
    <x v="0"/>
    <x v="81"/>
    <x v="16"/>
    <x v="56"/>
    <x v="2"/>
    <x v="16"/>
    <x v="56"/>
    <x v="215"/>
    <x v="2"/>
    <x v="50"/>
    <x v="5"/>
    <x v="0"/>
    <x v="56"/>
  </r>
  <r>
    <x v="2"/>
    <x v="42"/>
    <x v="50"/>
    <x v="1"/>
    <x v="4"/>
    <x v="2"/>
    <x v="27"/>
    <x v="0"/>
    <x v="10"/>
    <x v="0"/>
    <x v="0"/>
    <x v="0"/>
    <x v="106"/>
    <x v="16"/>
    <x v="4"/>
    <x v="2"/>
    <x v="16"/>
    <x v="4"/>
    <x v="42"/>
    <x v="2"/>
    <x v="50"/>
    <x v="5"/>
    <x v="0"/>
    <x v="4"/>
  </r>
  <r>
    <x v="2"/>
    <x v="26"/>
    <x v="50"/>
    <x v="1"/>
    <x v="4"/>
    <x v="2"/>
    <x v="27"/>
    <x v="0"/>
    <x v="10"/>
    <x v="0"/>
    <x v="0"/>
    <x v="0"/>
    <x v="353"/>
    <x v="16"/>
    <x v="4"/>
    <x v="2"/>
    <x v="16"/>
    <x v="4"/>
    <x v="26"/>
    <x v="2"/>
    <x v="50"/>
    <x v="5"/>
    <x v="0"/>
    <x v="4"/>
  </r>
  <r>
    <x v="2"/>
    <x v="78"/>
    <x v="50"/>
    <x v="1"/>
    <x v="70"/>
    <x v="2"/>
    <x v="27"/>
    <x v="0"/>
    <x v="10"/>
    <x v="0"/>
    <x v="0"/>
    <x v="0"/>
    <x v="139"/>
    <x v="16"/>
    <x v="70"/>
    <x v="2"/>
    <x v="16"/>
    <x v="70"/>
    <x v="78"/>
    <x v="2"/>
    <x v="50"/>
    <x v="5"/>
    <x v="0"/>
    <x v="70"/>
  </r>
  <r>
    <x v="0"/>
    <x v="479"/>
    <x v="50"/>
    <x v="2"/>
    <x v="39"/>
    <x v="2"/>
    <x v="4"/>
    <x v="0"/>
    <x v="10"/>
    <x v="0"/>
    <x v="0"/>
    <x v="0"/>
    <x v="386"/>
    <x v="15"/>
    <x v="39"/>
    <x v="2"/>
    <x v="15"/>
    <x v="39"/>
    <x v="479"/>
    <x v="2"/>
    <x v="50"/>
    <x v="4"/>
    <x v="0"/>
    <x v="39"/>
  </r>
  <r>
    <x v="1"/>
    <x v="33"/>
    <x v="50"/>
    <x v="2"/>
    <x v="134"/>
    <x v="0"/>
    <x v="1"/>
    <x v="0"/>
    <x v="10"/>
    <x v="0"/>
    <x v="0"/>
    <x v="0"/>
    <x v="366"/>
    <x v="1"/>
    <x v="134"/>
    <x v="0"/>
    <x v="1"/>
    <x v="134"/>
    <x v="33"/>
    <x v="0"/>
    <x v="50"/>
    <x v="1"/>
    <x v="0"/>
    <x v="134"/>
  </r>
  <r>
    <x v="1"/>
    <x v="480"/>
    <x v="50"/>
    <x v="6"/>
    <x v="107"/>
    <x v="3"/>
    <x v="24"/>
    <x v="0"/>
    <x v="10"/>
    <x v="0"/>
    <x v="0"/>
    <x v="0"/>
    <x v="0"/>
    <x v="41"/>
    <x v="107"/>
    <x v="15"/>
    <x v="41"/>
    <x v="107"/>
    <x v="480"/>
    <x v="15"/>
    <x v="50"/>
    <x v="5"/>
    <x v="0"/>
    <x v="107"/>
  </r>
  <r>
    <x v="1"/>
    <x v="480"/>
    <x v="50"/>
    <x v="6"/>
    <x v="107"/>
    <x v="3"/>
    <x v="24"/>
    <x v="0"/>
    <x v="10"/>
    <x v="0"/>
    <x v="0"/>
    <x v="0"/>
    <x v="0"/>
    <x v="41"/>
    <x v="107"/>
    <x v="15"/>
    <x v="41"/>
    <x v="107"/>
    <x v="480"/>
    <x v="15"/>
    <x v="50"/>
    <x v="5"/>
    <x v="0"/>
    <x v="107"/>
  </r>
  <r>
    <x v="1"/>
    <x v="481"/>
    <x v="50"/>
    <x v="3"/>
    <x v="291"/>
    <x v="1"/>
    <x v="32"/>
    <x v="0"/>
    <x v="10"/>
    <x v="0"/>
    <x v="0"/>
    <x v="0"/>
    <x v="0"/>
    <x v="45"/>
    <x v="294"/>
    <x v="5"/>
    <x v="45"/>
    <x v="294"/>
    <x v="481"/>
    <x v="5"/>
    <x v="50"/>
    <x v="5"/>
    <x v="0"/>
    <x v="291"/>
  </r>
  <r>
    <x v="1"/>
    <x v="481"/>
    <x v="50"/>
    <x v="3"/>
    <x v="291"/>
    <x v="3"/>
    <x v="16"/>
    <x v="0"/>
    <x v="10"/>
    <x v="0"/>
    <x v="0"/>
    <x v="0"/>
    <x v="0"/>
    <x v="46"/>
    <x v="294"/>
    <x v="12"/>
    <x v="46"/>
    <x v="294"/>
    <x v="481"/>
    <x v="12"/>
    <x v="50"/>
    <x v="5"/>
    <x v="0"/>
    <x v="291"/>
  </r>
  <r>
    <x v="2"/>
    <x v="482"/>
    <x v="50"/>
    <x v="1"/>
    <x v="9"/>
    <x v="2"/>
    <x v="27"/>
    <x v="0"/>
    <x v="10"/>
    <x v="0"/>
    <x v="0"/>
    <x v="0"/>
    <x v="387"/>
    <x v="16"/>
    <x v="9"/>
    <x v="2"/>
    <x v="16"/>
    <x v="9"/>
    <x v="482"/>
    <x v="2"/>
    <x v="50"/>
    <x v="5"/>
    <x v="0"/>
    <x v="9"/>
  </r>
  <r>
    <x v="2"/>
    <x v="483"/>
    <x v="50"/>
    <x v="3"/>
    <x v="23"/>
    <x v="3"/>
    <x v="6"/>
    <x v="0"/>
    <x v="10"/>
    <x v="0"/>
    <x v="0"/>
    <x v="0"/>
    <x v="0"/>
    <x v="16"/>
    <x v="23"/>
    <x v="3"/>
    <x v="16"/>
    <x v="23"/>
    <x v="483"/>
    <x v="3"/>
    <x v="50"/>
    <x v="5"/>
    <x v="0"/>
    <x v="23"/>
  </r>
  <r>
    <x v="0"/>
    <x v="484"/>
    <x v="50"/>
    <x v="3"/>
    <x v="23"/>
    <x v="3"/>
    <x v="6"/>
    <x v="0"/>
    <x v="10"/>
    <x v="0"/>
    <x v="0"/>
    <x v="0"/>
    <x v="0"/>
    <x v="15"/>
    <x v="23"/>
    <x v="3"/>
    <x v="15"/>
    <x v="23"/>
    <x v="484"/>
    <x v="3"/>
    <x v="50"/>
    <x v="5"/>
    <x v="0"/>
    <x v="23"/>
  </r>
  <r>
    <x v="1"/>
    <x v="485"/>
    <x v="50"/>
    <x v="9"/>
    <x v="258"/>
    <x v="3"/>
    <x v="16"/>
    <x v="0"/>
    <x v="10"/>
    <x v="0"/>
    <x v="0"/>
    <x v="0"/>
    <x v="0"/>
    <x v="47"/>
    <x v="261"/>
    <x v="12"/>
    <x v="47"/>
    <x v="261"/>
    <x v="485"/>
    <x v="12"/>
    <x v="50"/>
    <x v="5"/>
    <x v="0"/>
    <x v="258"/>
  </r>
  <r>
    <x v="5"/>
    <x v="43"/>
    <x v="50"/>
    <x v="9"/>
    <x v="258"/>
    <x v="4"/>
    <x v="9"/>
    <x v="0"/>
    <x v="10"/>
    <x v="0"/>
    <x v="0"/>
    <x v="0"/>
    <x v="0"/>
    <x v="10"/>
    <x v="261"/>
    <x v="7"/>
    <x v="10"/>
    <x v="261"/>
    <x v="43"/>
    <x v="7"/>
    <x v="50"/>
    <x v="5"/>
    <x v="0"/>
    <x v="258"/>
  </r>
  <r>
    <x v="5"/>
    <x v="188"/>
    <x v="50"/>
    <x v="9"/>
    <x v="258"/>
    <x v="4"/>
    <x v="9"/>
    <x v="0"/>
    <x v="10"/>
    <x v="0"/>
    <x v="0"/>
    <x v="0"/>
    <x v="0"/>
    <x v="10"/>
    <x v="261"/>
    <x v="7"/>
    <x v="10"/>
    <x v="261"/>
    <x v="188"/>
    <x v="7"/>
    <x v="50"/>
    <x v="5"/>
    <x v="0"/>
    <x v="258"/>
  </r>
  <r>
    <x v="5"/>
    <x v="486"/>
    <x v="50"/>
    <x v="9"/>
    <x v="258"/>
    <x v="4"/>
    <x v="9"/>
    <x v="0"/>
    <x v="10"/>
    <x v="0"/>
    <x v="0"/>
    <x v="0"/>
    <x v="0"/>
    <x v="10"/>
    <x v="261"/>
    <x v="7"/>
    <x v="10"/>
    <x v="261"/>
    <x v="486"/>
    <x v="7"/>
    <x v="50"/>
    <x v="5"/>
    <x v="0"/>
    <x v="258"/>
  </r>
  <r>
    <x v="5"/>
    <x v="351"/>
    <x v="50"/>
    <x v="9"/>
    <x v="258"/>
    <x v="4"/>
    <x v="13"/>
    <x v="0"/>
    <x v="10"/>
    <x v="0"/>
    <x v="0"/>
    <x v="0"/>
    <x v="0"/>
    <x v="9"/>
    <x v="261"/>
    <x v="6"/>
    <x v="9"/>
    <x v="261"/>
    <x v="351"/>
    <x v="6"/>
    <x v="50"/>
    <x v="5"/>
    <x v="0"/>
    <x v="258"/>
  </r>
  <r>
    <x v="5"/>
    <x v="344"/>
    <x v="50"/>
    <x v="9"/>
    <x v="258"/>
    <x v="4"/>
    <x v="13"/>
    <x v="0"/>
    <x v="10"/>
    <x v="0"/>
    <x v="0"/>
    <x v="0"/>
    <x v="0"/>
    <x v="10"/>
    <x v="261"/>
    <x v="6"/>
    <x v="10"/>
    <x v="261"/>
    <x v="344"/>
    <x v="6"/>
    <x v="50"/>
    <x v="5"/>
    <x v="0"/>
    <x v="258"/>
  </r>
  <r>
    <x v="5"/>
    <x v="280"/>
    <x v="50"/>
    <x v="9"/>
    <x v="258"/>
    <x v="4"/>
    <x v="13"/>
    <x v="0"/>
    <x v="10"/>
    <x v="0"/>
    <x v="0"/>
    <x v="0"/>
    <x v="0"/>
    <x v="10"/>
    <x v="261"/>
    <x v="6"/>
    <x v="10"/>
    <x v="261"/>
    <x v="280"/>
    <x v="6"/>
    <x v="50"/>
    <x v="5"/>
    <x v="0"/>
    <x v="258"/>
  </r>
  <r>
    <x v="1"/>
    <x v="95"/>
    <x v="50"/>
    <x v="3"/>
    <x v="292"/>
    <x v="0"/>
    <x v="18"/>
    <x v="14"/>
    <x v="10"/>
    <x v="0"/>
    <x v="0"/>
    <x v="0"/>
    <x v="0"/>
    <x v="3"/>
    <x v="295"/>
    <x v="0"/>
    <x v="3"/>
    <x v="295"/>
    <x v="95"/>
    <x v="0"/>
    <x v="50"/>
    <x v="11"/>
    <x v="15"/>
    <x v="292"/>
  </r>
  <r>
    <x v="5"/>
    <x v="45"/>
    <x v="50"/>
    <x v="5"/>
    <x v="25"/>
    <x v="4"/>
    <x v="14"/>
    <x v="0"/>
    <x v="10"/>
    <x v="0"/>
    <x v="0"/>
    <x v="0"/>
    <x v="0"/>
    <x v="10"/>
    <x v="25"/>
    <x v="10"/>
    <x v="10"/>
    <x v="25"/>
    <x v="45"/>
    <x v="10"/>
    <x v="50"/>
    <x v="5"/>
    <x v="0"/>
    <x v="25"/>
  </r>
  <r>
    <x v="5"/>
    <x v="382"/>
    <x v="50"/>
    <x v="9"/>
    <x v="148"/>
    <x v="5"/>
    <x v="57"/>
    <x v="0"/>
    <x v="10"/>
    <x v="0"/>
    <x v="0"/>
    <x v="0"/>
    <x v="0"/>
    <x v="29"/>
    <x v="296"/>
    <x v="29"/>
    <x v="29"/>
    <x v="296"/>
    <x v="382"/>
    <x v="29"/>
    <x v="50"/>
    <x v="46"/>
    <x v="0"/>
    <x v="148"/>
  </r>
  <r>
    <x v="5"/>
    <x v="92"/>
    <x v="51"/>
    <x v="0"/>
    <x v="274"/>
    <x v="0"/>
    <x v="33"/>
    <x v="0"/>
    <x v="10"/>
    <x v="0"/>
    <x v="0"/>
    <x v="0"/>
    <x v="283"/>
    <x v="40"/>
    <x v="277"/>
    <x v="19"/>
    <x v="40"/>
    <x v="277"/>
    <x v="92"/>
    <x v="19"/>
    <x v="51"/>
    <x v="5"/>
    <x v="0"/>
    <x v="274"/>
  </r>
  <r>
    <x v="3"/>
    <x v="487"/>
    <x v="51"/>
    <x v="0"/>
    <x v="36"/>
    <x v="0"/>
    <x v="34"/>
    <x v="0"/>
    <x v="10"/>
    <x v="0"/>
    <x v="0"/>
    <x v="0"/>
    <x v="388"/>
    <x v="7"/>
    <x v="36"/>
    <x v="0"/>
    <x v="7"/>
    <x v="36"/>
    <x v="487"/>
    <x v="0"/>
    <x v="51"/>
    <x v="23"/>
    <x v="0"/>
    <x v="36"/>
  </r>
  <r>
    <x v="3"/>
    <x v="55"/>
    <x v="51"/>
    <x v="0"/>
    <x v="269"/>
    <x v="0"/>
    <x v="34"/>
    <x v="0"/>
    <x v="10"/>
    <x v="0"/>
    <x v="0"/>
    <x v="0"/>
    <x v="51"/>
    <x v="7"/>
    <x v="272"/>
    <x v="0"/>
    <x v="7"/>
    <x v="272"/>
    <x v="55"/>
    <x v="0"/>
    <x v="51"/>
    <x v="23"/>
    <x v="0"/>
    <x v="269"/>
  </r>
  <r>
    <x v="5"/>
    <x v="197"/>
    <x v="51"/>
    <x v="1"/>
    <x v="265"/>
    <x v="0"/>
    <x v="5"/>
    <x v="0"/>
    <x v="10"/>
    <x v="0"/>
    <x v="0"/>
    <x v="0"/>
    <x v="389"/>
    <x v="29"/>
    <x v="268"/>
    <x v="0"/>
    <x v="29"/>
    <x v="268"/>
    <x v="197"/>
    <x v="0"/>
    <x v="51"/>
    <x v="5"/>
    <x v="0"/>
    <x v="265"/>
  </r>
  <r>
    <x v="2"/>
    <x v="488"/>
    <x v="51"/>
    <x v="1"/>
    <x v="243"/>
    <x v="0"/>
    <x v="3"/>
    <x v="0"/>
    <x v="10"/>
    <x v="0"/>
    <x v="0"/>
    <x v="0"/>
    <x v="0"/>
    <x v="16"/>
    <x v="244"/>
    <x v="0"/>
    <x v="16"/>
    <x v="244"/>
    <x v="488"/>
    <x v="0"/>
    <x v="51"/>
    <x v="3"/>
    <x v="0"/>
    <x v="243"/>
  </r>
  <r>
    <x v="4"/>
    <x v="92"/>
    <x v="51"/>
    <x v="3"/>
    <x v="23"/>
    <x v="3"/>
    <x v="6"/>
    <x v="0"/>
    <x v="10"/>
    <x v="0"/>
    <x v="0"/>
    <x v="0"/>
    <x v="0"/>
    <x v="8"/>
    <x v="23"/>
    <x v="3"/>
    <x v="8"/>
    <x v="23"/>
    <x v="92"/>
    <x v="3"/>
    <x v="51"/>
    <x v="5"/>
    <x v="0"/>
    <x v="23"/>
  </r>
  <r>
    <x v="1"/>
    <x v="489"/>
    <x v="51"/>
    <x v="9"/>
    <x v="258"/>
    <x v="3"/>
    <x v="16"/>
    <x v="0"/>
    <x v="10"/>
    <x v="0"/>
    <x v="0"/>
    <x v="0"/>
    <x v="0"/>
    <x v="3"/>
    <x v="261"/>
    <x v="12"/>
    <x v="3"/>
    <x v="261"/>
    <x v="489"/>
    <x v="12"/>
    <x v="51"/>
    <x v="5"/>
    <x v="0"/>
    <x v="258"/>
  </r>
  <r>
    <x v="1"/>
    <x v="262"/>
    <x v="51"/>
    <x v="9"/>
    <x v="258"/>
    <x v="3"/>
    <x v="16"/>
    <x v="0"/>
    <x v="10"/>
    <x v="0"/>
    <x v="0"/>
    <x v="0"/>
    <x v="0"/>
    <x v="3"/>
    <x v="261"/>
    <x v="12"/>
    <x v="3"/>
    <x v="261"/>
    <x v="262"/>
    <x v="12"/>
    <x v="51"/>
    <x v="5"/>
    <x v="0"/>
    <x v="258"/>
  </r>
  <r>
    <x v="0"/>
    <x v="344"/>
    <x v="51"/>
    <x v="3"/>
    <x v="50"/>
    <x v="3"/>
    <x v="16"/>
    <x v="0"/>
    <x v="10"/>
    <x v="0"/>
    <x v="0"/>
    <x v="0"/>
    <x v="0"/>
    <x v="15"/>
    <x v="50"/>
    <x v="12"/>
    <x v="15"/>
    <x v="50"/>
    <x v="344"/>
    <x v="12"/>
    <x v="51"/>
    <x v="5"/>
    <x v="0"/>
    <x v="50"/>
  </r>
  <r>
    <x v="4"/>
    <x v="1"/>
    <x v="51"/>
    <x v="8"/>
    <x v="21"/>
    <x v="0"/>
    <x v="20"/>
    <x v="0"/>
    <x v="10"/>
    <x v="0"/>
    <x v="0"/>
    <x v="0"/>
    <x v="0"/>
    <x v="8"/>
    <x v="21"/>
    <x v="0"/>
    <x v="8"/>
    <x v="21"/>
    <x v="1"/>
    <x v="0"/>
    <x v="51"/>
    <x v="13"/>
    <x v="0"/>
    <x v="21"/>
  </r>
  <r>
    <x v="5"/>
    <x v="134"/>
    <x v="51"/>
    <x v="5"/>
    <x v="25"/>
    <x v="4"/>
    <x v="14"/>
    <x v="0"/>
    <x v="10"/>
    <x v="0"/>
    <x v="0"/>
    <x v="0"/>
    <x v="0"/>
    <x v="10"/>
    <x v="25"/>
    <x v="10"/>
    <x v="10"/>
    <x v="25"/>
    <x v="134"/>
    <x v="10"/>
    <x v="51"/>
    <x v="5"/>
    <x v="0"/>
    <x v="25"/>
  </r>
  <r>
    <x v="5"/>
    <x v="107"/>
    <x v="51"/>
    <x v="5"/>
    <x v="25"/>
    <x v="4"/>
    <x v="14"/>
    <x v="0"/>
    <x v="10"/>
    <x v="0"/>
    <x v="0"/>
    <x v="0"/>
    <x v="0"/>
    <x v="10"/>
    <x v="25"/>
    <x v="10"/>
    <x v="10"/>
    <x v="25"/>
    <x v="107"/>
    <x v="10"/>
    <x v="51"/>
    <x v="5"/>
    <x v="0"/>
    <x v="25"/>
  </r>
  <r>
    <x v="0"/>
    <x v="243"/>
    <x v="51"/>
    <x v="1"/>
    <x v="238"/>
    <x v="3"/>
    <x v="6"/>
    <x v="0"/>
    <x v="10"/>
    <x v="0"/>
    <x v="0"/>
    <x v="0"/>
    <x v="0"/>
    <x v="36"/>
    <x v="239"/>
    <x v="3"/>
    <x v="36"/>
    <x v="239"/>
    <x v="243"/>
    <x v="3"/>
    <x v="51"/>
    <x v="5"/>
    <x v="0"/>
    <x v="238"/>
  </r>
  <r>
    <x v="3"/>
    <x v="50"/>
    <x v="51"/>
    <x v="16"/>
    <x v="293"/>
    <x v="0"/>
    <x v="34"/>
    <x v="0"/>
    <x v="10"/>
    <x v="0"/>
    <x v="0"/>
    <x v="0"/>
    <x v="0"/>
    <x v="7"/>
    <x v="297"/>
    <x v="0"/>
    <x v="7"/>
    <x v="297"/>
    <x v="50"/>
    <x v="0"/>
    <x v="51"/>
    <x v="23"/>
    <x v="0"/>
    <x v="293"/>
  </r>
  <r>
    <x v="1"/>
    <x v="45"/>
    <x v="52"/>
    <x v="0"/>
    <x v="232"/>
    <x v="0"/>
    <x v="1"/>
    <x v="0"/>
    <x v="10"/>
    <x v="0"/>
    <x v="0"/>
    <x v="0"/>
    <x v="0"/>
    <x v="41"/>
    <x v="233"/>
    <x v="0"/>
    <x v="41"/>
    <x v="233"/>
    <x v="45"/>
    <x v="0"/>
    <x v="52"/>
    <x v="1"/>
    <x v="0"/>
    <x v="232"/>
  </r>
  <r>
    <x v="2"/>
    <x v="4"/>
    <x v="52"/>
    <x v="1"/>
    <x v="149"/>
    <x v="2"/>
    <x v="27"/>
    <x v="0"/>
    <x v="10"/>
    <x v="0"/>
    <x v="0"/>
    <x v="0"/>
    <x v="174"/>
    <x v="16"/>
    <x v="149"/>
    <x v="2"/>
    <x v="16"/>
    <x v="149"/>
    <x v="4"/>
    <x v="2"/>
    <x v="52"/>
    <x v="5"/>
    <x v="0"/>
    <x v="149"/>
  </r>
  <r>
    <x v="2"/>
    <x v="26"/>
    <x v="52"/>
    <x v="1"/>
    <x v="59"/>
    <x v="2"/>
    <x v="27"/>
    <x v="0"/>
    <x v="10"/>
    <x v="0"/>
    <x v="0"/>
    <x v="0"/>
    <x v="73"/>
    <x v="16"/>
    <x v="59"/>
    <x v="2"/>
    <x v="16"/>
    <x v="59"/>
    <x v="26"/>
    <x v="2"/>
    <x v="52"/>
    <x v="5"/>
    <x v="0"/>
    <x v="59"/>
  </r>
  <r>
    <x v="2"/>
    <x v="4"/>
    <x v="52"/>
    <x v="1"/>
    <x v="59"/>
    <x v="2"/>
    <x v="27"/>
    <x v="0"/>
    <x v="10"/>
    <x v="0"/>
    <x v="0"/>
    <x v="0"/>
    <x v="136"/>
    <x v="16"/>
    <x v="59"/>
    <x v="2"/>
    <x v="16"/>
    <x v="59"/>
    <x v="4"/>
    <x v="2"/>
    <x v="52"/>
    <x v="5"/>
    <x v="0"/>
    <x v="59"/>
  </r>
  <r>
    <x v="2"/>
    <x v="4"/>
    <x v="52"/>
    <x v="1"/>
    <x v="59"/>
    <x v="2"/>
    <x v="27"/>
    <x v="0"/>
    <x v="10"/>
    <x v="0"/>
    <x v="0"/>
    <x v="0"/>
    <x v="136"/>
    <x v="16"/>
    <x v="59"/>
    <x v="2"/>
    <x v="16"/>
    <x v="59"/>
    <x v="4"/>
    <x v="2"/>
    <x v="52"/>
    <x v="5"/>
    <x v="0"/>
    <x v="59"/>
  </r>
  <r>
    <x v="2"/>
    <x v="108"/>
    <x v="52"/>
    <x v="1"/>
    <x v="60"/>
    <x v="2"/>
    <x v="27"/>
    <x v="0"/>
    <x v="10"/>
    <x v="0"/>
    <x v="0"/>
    <x v="0"/>
    <x v="190"/>
    <x v="16"/>
    <x v="60"/>
    <x v="2"/>
    <x v="16"/>
    <x v="60"/>
    <x v="108"/>
    <x v="2"/>
    <x v="52"/>
    <x v="5"/>
    <x v="0"/>
    <x v="60"/>
  </r>
  <r>
    <x v="2"/>
    <x v="27"/>
    <x v="52"/>
    <x v="1"/>
    <x v="64"/>
    <x v="2"/>
    <x v="27"/>
    <x v="0"/>
    <x v="10"/>
    <x v="0"/>
    <x v="0"/>
    <x v="0"/>
    <x v="172"/>
    <x v="16"/>
    <x v="64"/>
    <x v="2"/>
    <x v="16"/>
    <x v="64"/>
    <x v="27"/>
    <x v="2"/>
    <x v="52"/>
    <x v="5"/>
    <x v="0"/>
    <x v="64"/>
  </r>
  <r>
    <x v="2"/>
    <x v="68"/>
    <x v="52"/>
    <x v="1"/>
    <x v="105"/>
    <x v="2"/>
    <x v="27"/>
    <x v="0"/>
    <x v="10"/>
    <x v="0"/>
    <x v="0"/>
    <x v="0"/>
    <x v="127"/>
    <x v="16"/>
    <x v="105"/>
    <x v="2"/>
    <x v="16"/>
    <x v="105"/>
    <x v="68"/>
    <x v="2"/>
    <x v="52"/>
    <x v="5"/>
    <x v="0"/>
    <x v="105"/>
  </r>
  <r>
    <x v="1"/>
    <x v="232"/>
    <x v="52"/>
    <x v="0"/>
    <x v="45"/>
    <x v="1"/>
    <x v="10"/>
    <x v="0"/>
    <x v="10"/>
    <x v="0"/>
    <x v="0"/>
    <x v="0"/>
    <x v="345"/>
    <x v="11"/>
    <x v="45"/>
    <x v="8"/>
    <x v="11"/>
    <x v="45"/>
    <x v="232"/>
    <x v="8"/>
    <x v="52"/>
    <x v="5"/>
    <x v="0"/>
    <x v="45"/>
  </r>
  <r>
    <x v="1"/>
    <x v="232"/>
    <x v="52"/>
    <x v="0"/>
    <x v="45"/>
    <x v="1"/>
    <x v="10"/>
    <x v="0"/>
    <x v="10"/>
    <x v="0"/>
    <x v="0"/>
    <x v="0"/>
    <x v="345"/>
    <x v="11"/>
    <x v="45"/>
    <x v="8"/>
    <x v="11"/>
    <x v="45"/>
    <x v="232"/>
    <x v="8"/>
    <x v="52"/>
    <x v="5"/>
    <x v="0"/>
    <x v="45"/>
  </r>
  <r>
    <x v="1"/>
    <x v="232"/>
    <x v="52"/>
    <x v="0"/>
    <x v="45"/>
    <x v="1"/>
    <x v="10"/>
    <x v="0"/>
    <x v="10"/>
    <x v="0"/>
    <x v="0"/>
    <x v="0"/>
    <x v="345"/>
    <x v="11"/>
    <x v="45"/>
    <x v="8"/>
    <x v="11"/>
    <x v="45"/>
    <x v="232"/>
    <x v="8"/>
    <x v="52"/>
    <x v="5"/>
    <x v="0"/>
    <x v="45"/>
  </r>
  <r>
    <x v="0"/>
    <x v="490"/>
    <x v="52"/>
    <x v="1"/>
    <x v="30"/>
    <x v="3"/>
    <x v="15"/>
    <x v="0"/>
    <x v="10"/>
    <x v="0"/>
    <x v="0"/>
    <x v="0"/>
    <x v="313"/>
    <x v="15"/>
    <x v="30"/>
    <x v="11"/>
    <x v="15"/>
    <x v="30"/>
    <x v="490"/>
    <x v="11"/>
    <x v="52"/>
    <x v="5"/>
    <x v="0"/>
    <x v="30"/>
  </r>
  <r>
    <x v="0"/>
    <x v="490"/>
    <x v="52"/>
    <x v="1"/>
    <x v="30"/>
    <x v="3"/>
    <x v="15"/>
    <x v="0"/>
    <x v="10"/>
    <x v="0"/>
    <x v="0"/>
    <x v="0"/>
    <x v="313"/>
    <x v="15"/>
    <x v="30"/>
    <x v="11"/>
    <x v="15"/>
    <x v="30"/>
    <x v="490"/>
    <x v="11"/>
    <x v="52"/>
    <x v="5"/>
    <x v="0"/>
    <x v="30"/>
  </r>
  <r>
    <x v="2"/>
    <x v="26"/>
    <x v="52"/>
    <x v="1"/>
    <x v="70"/>
    <x v="2"/>
    <x v="27"/>
    <x v="0"/>
    <x v="10"/>
    <x v="0"/>
    <x v="0"/>
    <x v="0"/>
    <x v="73"/>
    <x v="16"/>
    <x v="70"/>
    <x v="2"/>
    <x v="16"/>
    <x v="70"/>
    <x v="26"/>
    <x v="2"/>
    <x v="52"/>
    <x v="5"/>
    <x v="0"/>
    <x v="70"/>
  </r>
  <r>
    <x v="0"/>
    <x v="175"/>
    <x v="52"/>
    <x v="1"/>
    <x v="18"/>
    <x v="1"/>
    <x v="11"/>
    <x v="0"/>
    <x v="10"/>
    <x v="0"/>
    <x v="0"/>
    <x v="0"/>
    <x v="390"/>
    <x v="15"/>
    <x v="18"/>
    <x v="9"/>
    <x v="15"/>
    <x v="18"/>
    <x v="175"/>
    <x v="9"/>
    <x v="52"/>
    <x v="5"/>
    <x v="0"/>
    <x v="18"/>
  </r>
  <r>
    <x v="0"/>
    <x v="175"/>
    <x v="52"/>
    <x v="1"/>
    <x v="18"/>
    <x v="1"/>
    <x v="11"/>
    <x v="0"/>
    <x v="10"/>
    <x v="0"/>
    <x v="0"/>
    <x v="0"/>
    <x v="390"/>
    <x v="12"/>
    <x v="18"/>
    <x v="9"/>
    <x v="12"/>
    <x v="18"/>
    <x v="175"/>
    <x v="9"/>
    <x v="52"/>
    <x v="5"/>
    <x v="0"/>
    <x v="18"/>
  </r>
  <r>
    <x v="0"/>
    <x v="243"/>
    <x v="52"/>
    <x v="2"/>
    <x v="134"/>
    <x v="2"/>
    <x v="4"/>
    <x v="0"/>
    <x v="10"/>
    <x v="0"/>
    <x v="0"/>
    <x v="0"/>
    <x v="346"/>
    <x v="15"/>
    <x v="134"/>
    <x v="2"/>
    <x v="15"/>
    <x v="134"/>
    <x v="243"/>
    <x v="2"/>
    <x v="52"/>
    <x v="4"/>
    <x v="0"/>
    <x v="134"/>
  </r>
  <r>
    <x v="1"/>
    <x v="491"/>
    <x v="52"/>
    <x v="3"/>
    <x v="294"/>
    <x v="1"/>
    <x v="32"/>
    <x v="0"/>
    <x v="10"/>
    <x v="0"/>
    <x v="0"/>
    <x v="0"/>
    <x v="0"/>
    <x v="41"/>
    <x v="298"/>
    <x v="5"/>
    <x v="41"/>
    <x v="298"/>
    <x v="491"/>
    <x v="5"/>
    <x v="52"/>
    <x v="5"/>
    <x v="0"/>
    <x v="294"/>
  </r>
  <r>
    <x v="1"/>
    <x v="491"/>
    <x v="52"/>
    <x v="2"/>
    <x v="196"/>
    <x v="3"/>
    <x v="7"/>
    <x v="0"/>
    <x v="10"/>
    <x v="0"/>
    <x v="0"/>
    <x v="0"/>
    <x v="391"/>
    <x v="43"/>
    <x v="196"/>
    <x v="4"/>
    <x v="43"/>
    <x v="196"/>
    <x v="491"/>
    <x v="4"/>
    <x v="52"/>
    <x v="5"/>
    <x v="0"/>
    <x v="196"/>
  </r>
  <r>
    <x v="1"/>
    <x v="492"/>
    <x v="52"/>
    <x v="6"/>
    <x v="99"/>
    <x v="3"/>
    <x v="24"/>
    <x v="0"/>
    <x v="10"/>
    <x v="0"/>
    <x v="0"/>
    <x v="0"/>
    <x v="0"/>
    <x v="41"/>
    <x v="99"/>
    <x v="15"/>
    <x v="41"/>
    <x v="99"/>
    <x v="492"/>
    <x v="15"/>
    <x v="52"/>
    <x v="5"/>
    <x v="0"/>
    <x v="99"/>
  </r>
  <r>
    <x v="0"/>
    <x v="493"/>
    <x v="52"/>
    <x v="2"/>
    <x v="11"/>
    <x v="2"/>
    <x v="4"/>
    <x v="0"/>
    <x v="10"/>
    <x v="0"/>
    <x v="0"/>
    <x v="0"/>
    <x v="392"/>
    <x v="15"/>
    <x v="11"/>
    <x v="2"/>
    <x v="15"/>
    <x v="11"/>
    <x v="493"/>
    <x v="2"/>
    <x v="52"/>
    <x v="4"/>
    <x v="0"/>
    <x v="11"/>
  </r>
  <r>
    <x v="0"/>
    <x v="315"/>
    <x v="52"/>
    <x v="2"/>
    <x v="11"/>
    <x v="2"/>
    <x v="4"/>
    <x v="0"/>
    <x v="10"/>
    <x v="0"/>
    <x v="0"/>
    <x v="0"/>
    <x v="210"/>
    <x v="15"/>
    <x v="11"/>
    <x v="2"/>
    <x v="15"/>
    <x v="11"/>
    <x v="315"/>
    <x v="2"/>
    <x v="52"/>
    <x v="4"/>
    <x v="0"/>
    <x v="11"/>
  </r>
  <r>
    <x v="5"/>
    <x v="396"/>
    <x v="52"/>
    <x v="9"/>
    <x v="258"/>
    <x v="4"/>
    <x v="13"/>
    <x v="0"/>
    <x v="10"/>
    <x v="0"/>
    <x v="0"/>
    <x v="0"/>
    <x v="0"/>
    <x v="9"/>
    <x v="261"/>
    <x v="6"/>
    <x v="9"/>
    <x v="261"/>
    <x v="396"/>
    <x v="6"/>
    <x v="52"/>
    <x v="5"/>
    <x v="0"/>
    <x v="258"/>
  </r>
  <r>
    <x v="5"/>
    <x v="26"/>
    <x v="52"/>
    <x v="9"/>
    <x v="258"/>
    <x v="4"/>
    <x v="28"/>
    <x v="0"/>
    <x v="10"/>
    <x v="0"/>
    <x v="0"/>
    <x v="0"/>
    <x v="0"/>
    <x v="10"/>
    <x v="261"/>
    <x v="17"/>
    <x v="10"/>
    <x v="261"/>
    <x v="26"/>
    <x v="17"/>
    <x v="52"/>
    <x v="5"/>
    <x v="0"/>
    <x v="258"/>
  </r>
  <r>
    <x v="1"/>
    <x v="494"/>
    <x v="52"/>
    <x v="3"/>
    <x v="23"/>
    <x v="3"/>
    <x v="24"/>
    <x v="0"/>
    <x v="10"/>
    <x v="0"/>
    <x v="0"/>
    <x v="0"/>
    <x v="0"/>
    <x v="1"/>
    <x v="23"/>
    <x v="15"/>
    <x v="1"/>
    <x v="23"/>
    <x v="494"/>
    <x v="15"/>
    <x v="52"/>
    <x v="5"/>
    <x v="0"/>
    <x v="23"/>
  </r>
  <r>
    <x v="0"/>
    <x v="495"/>
    <x v="52"/>
    <x v="3"/>
    <x v="23"/>
    <x v="3"/>
    <x v="6"/>
    <x v="0"/>
    <x v="10"/>
    <x v="0"/>
    <x v="0"/>
    <x v="0"/>
    <x v="0"/>
    <x v="12"/>
    <x v="23"/>
    <x v="3"/>
    <x v="12"/>
    <x v="23"/>
    <x v="495"/>
    <x v="3"/>
    <x v="52"/>
    <x v="5"/>
    <x v="0"/>
    <x v="23"/>
  </r>
  <r>
    <x v="5"/>
    <x v="496"/>
    <x v="52"/>
    <x v="9"/>
    <x v="258"/>
    <x v="4"/>
    <x v="13"/>
    <x v="0"/>
    <x v="10"/>
    <x v="0"/>
    <x v="0"/>
    <x v="0"/>
    <x v="0"/>
    <x v="10"/>
    <x v="261"/>
    <x v="6"/>
    <x v="10"/>
    <x v="261"/>
    <x v="496"/>
    <x v="6"/>
    <x v="52"/>
    <x v="5"/>
    <x v="0"/>
    <x v="258"/>
  </r>
  <r>
    <x v="5"/>
    <x v="215"/>
    <x v="52"/>
    <x v="9"/>
    <x v="258"/>
    <x v="4"/>
    <x v="13"/>
    <x v="0"/>
    <x v="10"/>
    <x v="0"/>
    <x v="0"/>
    <x v="0"/>
    <x v="0"/>
    <x v="9"/>
    <x v="261"/>
    <x v="6"/>
    <x v="9"/>
    <x v="261"/>
    <x v="215"/>
    <x v="6"/>
    <x v="52"/>
    <x v="5"/>
    <x v="0"/>
    <x v="258"/>
  </r>
  <r>
    <x v="5"/>
    <x v="176"/>
    <x v="52"/>
    <x v="9"/>
    <x v="258"/>
    <x v="4"/>
    <x v="9"/>
    <x v="0"/>
    <x v="10"/>
    <x v="0"/>
    <x v="0"/>
    <x v="0"/>
    <x v="0"/>
    <x v="10"/>
    <x v="261"/>
    <x v="7"/>
    <x v="10"/>
    <x v="261"/>
    <x v="176"/>
    <x v="7"/>
    <x v="52"/>
    <x v="5"/>
    <x v="0"/>
    <x v="258"/>
  </r>
  <r>
    <x v="0"/>
    <x v="260"/>
    <x v="52"/>
    <x v="3"/>
    <x v="23"/>
    <x v="3"/>
    <x v="6"/>
    <x v="0"/>
    <x v="10"/>
    <x v="0"/>
    <x v="0"/>
    <x v="0"/>
    <x v="0"/>
    <x v="15"/>
    <x v="23"/>
    <x v="3"/>
    <x v="15"/>
    <x v="23"/>
    <x v="260"/>
    <x v="3"/>
    <x v="52"/>
    <x v="5"/>
    <x v="0"/>
    <x v="23"/>
  </r>
  <r>
    <x v="5"/>
    <x v="346"/>
    <x v="52"/>
    <x v="9"/>
    <x v="258"/>
    <x v="4"/>
    <x v="13"/>
    <x v="0"/>
    <x v="10"/>
    <x v="0"/>
    <x v="0"/>
    <x v="0"/>
    <x v="0"/>
    <x v="10"/>
    <x v="261"/>
    <x v="6"/>
    <x v="10"/>
    <x v="261"/>
    <x v="346"/>
    <x v="6"/>
    <x v="52"/>
    <x v="5"/>
    <x v="0"/>
    <x v="258"/>
  </r>
  <r>
    <x v="0"/>
    <x v="103"/>
    <x v="52"/>
    <x v="3"/>
    <x v="23"/>
    <x v="3"/>
    <x v="6"/>
    <x v="0"/>
    <x v="10"/>
    <x v="0"/>
    <x v="0"/>
    <x v="0"/>
    <x v="0"/>
    <x v="20"/>
    <x v="23"/>
    <x v="3"/>
    <x v="20"/>
    <x v="23"/>
    <x v="103"/>
    <x v="3"/>
    <x v="52"/>
    <x v="5"/>
    <x v="0"/>
    <x v="23"/>
  </r>
  <r>
    <x v="0"/>
    <x v="4"/>
    <x v="52"/>
    <x v="3"/>
    <x v="23"/>
    <x v="3"/>
    <x v="6"/>
    <x v="0"/>
    <x v="10"/>
    <x v="0"/>
    <x v="0"/>
    <x v="0"/>
    <x v="0"/>
    <x v="5"/>
    <x v="23"/>
    <x v="3"/>
    <x v="5"/>
    <x v="23"/>
    <x v="4"/>
    <x v="3"/>
    <x v="52"/>
    <x v="5"/>
    <x v="0"/>
    <x v="23"/>
  </r>
  <r>
    <x v="0"/>
    <x v="497"/>
    <x v="52"/>
    <x v="1"/>
    <x v="238"/>
    <x v="3"/>
    <x v="6"/>
    <x v="0"/>
    <x v="10"/>
    <x v="0"/>
    <x v="0"/>
    <x v="0"/>
    <x v="0"/>
    <x v="36"/>
    <x v="239"/>
    <x v="3"/>
    <x v="36"/>
    <x v="239"/>
    <x v="497"/>
    <x v="3"/>
    <x v="52"/>
    <x v="5"/>
    <x v="0"/>
    <x v="238"/>
  </r>
  <r>
    <x v="1"/>
    <x v="64"/>
    <x v="53"/>
    <x v="3"/>
    <x v="23"/>
    <x v="3"/>
    <x v="16"/>
    <x v="0"/>
    <x v="10"/>
    <x v="0"/>
    <x v="0"/>
    <x v="0"/>
    <x v="0"/>
    <x v="3"/>
    <x v="23"/>
    <x v="12"/>
    <x v="3"/>
    <x v="23"/>
    <x v="64"/>
    <x v="12"/>
    <x v="53"/>
    <x v="5"/>
    <x v="0"/>
    <x v="23"/>
  </r>
  <r>
    <x v="1"/>
    <x v="27"/>
    <x v="54"/>
    <x v="3"/>
    <x v="295"/>
    <x v="1"/>
    <x v="10"/>
    <x v="0"/>
    <x v="11"/>
    <x v="0"/>
    <x v="0"/>
    <x v="0"/>
    <x v="0"/>
    <x v="11"/>
    <x v="299"/>
    <x v="8"/>
    <x v="11"/>
    <x v="299"/>
    <x v="27"/>
    <x v="8"/>
    <x v="54"/>
    <x v="5"/>
    <x v="0"/>
    <x v="295"/>
  </r>
  <r>
    <x v="1"/>
    <x v="33"/>
    <x v="54"/>
    <x v="3"/>
    <x v="296"/>
    <x v="1"/>
    <x v="10"/>
    <x v="0"/>
    <x v="11"/>
    <x v="0"/>
    <x v="0"/>
    <x v="0"/>
    <x v="0"/>
    <x v="11"/>
    <x v="300"/>
    <x v="8"/>
    <x v="11"/>
    <x v="300"/>
    <x v="33"/>
    <x v="8"/>
    <x v="54"/>
    <x v="5"/>
    <x v="0"/>
    <x v="296"/>
  </r>
  <r>
    <x v="0"/>
    <x v="225"/>
    <x v="54"/>
    <x v="0"/>
    <x v="173"/>
    <x v="0"/>
    <x v="40"/>
    <x v="0"/>
    <x v="11"/>
    <x v="0"/>
    <x v="0"/>
    <x v="0"/>
    <x v="85"/>
    <x v="15"/>
    <x v="173"/>
    <x v="0"/>
    <x v="15"/>
    <x v="173"/>
    <x v="225"/>
    <x v="0"/>
    <x v="54"/>
    <x v="29"/>
    <x v="0"/>
    <x v="173"/>
  </r>
  <r>
    <x v="0"/>
    <x v="498"/>
    <x v="54"/>
    <x v="0"/>
    <x v="143"/>
    <x v="0"/>
    <x v="0"/>
    <x v="0"/>
    <x v="11"/>
    <x v="0"/>
    <x v="0"/>
    <x v="0"/>
    <x v="393"/>
    <x v="15"/>
    <x v="143"/>
    <x v="0"/>
    <x v="15"/>
    <x v="143"/>
    <x v="498"/>
    <x v="0"/>
    <x v="54"/>
    <x v="0"/>
    <x v="0"/>
    <x v="143"/>
  </r>
  <r>
    <x v="0"/>
    <x v="43"/>
    <x v="54"/>
    <x v="1"/>
    <x v="30"/>
    <x v="3"/>
    <x v="15"/>
    <x v="0"/>
    <x v="11"/>
    <x v="0"/>
    <x v="0"/>
    <x v="0"/>
    <x v="34"/>
    <x v="15"/>
    <x v="30"/>
    <x v="11"/>
    <x v="15"/>
    <x v="30"/>
    <x v="43"/>
    <x v="11"/>
    <x v="54"/>
    <x v="5"/>
    <x v="0"/>
    <x v="30"/>
  </r>
  <r>
    <x v="0"/>
    <x v="11"/>
    <x v="54"/>
    <x v="1"/>
    <x v="18"/>
    <x v="1"/>
    <x v="11"/>
    <x v="0"/>
    <x v="11"/>
    <x v="0"/>
    <x v="0"/>
    <x v="0"/>
    <x v="184"/>
    <x v="15"/>
    <x v="18"/>
    <x v="9"/>
    <x v="15"/>
    <x v="18"/>
    <x v="11"/>
    <x v="9"/>
    <x v="54"/>
    <x v="5"/>
    <x v="0"/>
    <x v="18"/>
  </r>
  <r>
    <x v="0"/>
    <x v="499"/>
    <x v="54"/>
    <x v="0"/>
    <x v="33"/>
    <x v="0"/>
    <x v="0"/>
    <x v="0"/>
    <x v="11"/>
    <x v="0"/>
    <x v="0"/>
    <x v="0"/>
    <x v="394"/>
    <x v="15"/>
    <x v="33"/>
    <x v="0"/>
    <x v="15"/>
    <x v="33"/>
    <x v="499"/>
    <x v="0"/>
    <x v="54"/>
    <x v="0"/>
    <x v="0"/>
    <x v="33"/>
  </r>
  <r>
    <x v="0"/>
    <x v="500"/>
    <x v="54"/>
    <x v="3"/>
    <x v="297"/>
    <x v="0"/>
    <x v="40"/>
    <x v="0"/>
    <x v="11"/>
    <x v="0"/>
    <x v="0"/>
    <x v="0"/>
    <x v="395"/>
    <x v="15"/>
    <x v="301"/>
    <x v="0"/>
    <x v="15"/>
    <x v="301"/>
    <x v="500"/>
    <x v="0"/>
    <x v="54"/>
    <x v="29"/>
    <x v="0"/>
    <x v="297"/>
  </r>
  <r>
    <x v="3"/>
    <x v="429"/>
    <x v="54"/>
    <x v="0"/>
    <x v="36"/>
    <x v="0"/>
    <x v="0"/>
    <x v="0"/>
    <x v="11"/>
    <x v="0"/>
    <x v="0"/>
    <x v="0"/>
    <x v="396"/>
    <x v="7"/>
    <x v="36"/>
    <x v="0"/>
    <x v="7"/>
    <x v="36"/>
    <x v="429"/>
    <x v="0"/>
    <x v="54"/>
    <x v="0"/>
    <x v="0"/>
    <x v="36"/>
  </r>
  <r>
    <x v="3"/>
    <x v="501"/>
    <x v="54"/>
    <x v="0"/>
    <x v="160"/>
    <x v="0"/>
    <x v="0"/>
    <x v="0"/>
    <x v="11"/>
    <x v="0"/>
    <x v="0"/>
    <x v="0"/>
    <x v="397"/>
    <x v="7"/>
    <x v="160"/>
    <x v="0"/>
    <x v="7"/>
    <x v="160"/>
    <x v="501"/>
    <x v="0"/>
    <x v="54"/>
    <x v="0"/>
    <x v="0"/>
    <x v="160"/>
  </r>
  <r>
    <x v="1"/>
    <x v="26"/>
    <x v="54"/>
    <x v="2"/>
    <x v="200"/>
    <x v="3"/>
    <x v="7"/>
    <x v="0"/>
    <x v="11"/>
    <x v="0"/>
    <x v="0"/>
    <x v="0"/>
    <x v="0"/>
    <x v="47"/>
    <x v="200"/>
    <x v="4"/>
    <x v="47"/>
    <x v="200"/>
    <x v="26"/>
    <x v="4"/>
    <x v="54"/>
    <x v="5"/>
    <x v="0"/>
    <x v="200"/>
  </r>
  <r>
    <x v="1"/>
    <x v="26"/>
    <x v="54"/>
    <x v="3"/>
    <x v="298"/>
    <x v="3"/>
    <x v="22"/>
    <x v="0"/>
    <x v="11"/>
    <x v="0"/>
    <x v="0"/>
    <x v="0"/>
    <x v="0"/>
    <x v="48"/>
    <x v="302"/>
    <x v="14"/>
    <x v="48"/>
    <x v="302"/>
    <x v="26"/>
    <x v="14"/>
    <x v="54"/>
    <x v="5"/>
    <x v="0"/>
    <x v="298"/>
  </r>
  <r>
    <x v="1"/>
    <x v="43"/>
    <x v="54"/>
    <x v="9"/>
    <x v="258"/>
    <x v="0"/>
    <x v="1"/>
    <x v="0"/>
    <x v="11"/>
    <x v="0"/>
    <x v="0"/>
    <x v="0"/>
    <x v="0"/>
    <x v="3"/>
    <x v="261"/>
    <x v="0"/>
    <x v="3"/>
    <x v="261"/>
    <x v="43"/>
    <x v="0"/>
    <x v="54"/>
    <x v="1"/>
    <x v="0"/>
    <x v="258"/>
  </r>
  <r>
    <x v="1"/>
    <x v="423"/>
    <x v="54"/>
    <x v="9"/>
    <x v="258"/>
    <x v="0"/>
    <x v="1"/>
    <x v="0"/>
    <x v="11"/>
    <x v="0"/>
    <x v="0"/>
    <x v="0"/>
    <x v="0"/>
    <x v="3"/>
    <x v="261"/>
    <x v="0"/>
    <x v="3"/>
    <x v="261"/>
    <x v="423"/>
    <x v="0"/>
    <x v="54"/>
    <x v="1"/>
    <x v="0"/>
    <x v="258"/>
  </r>
  <r>
    <x v="1"/>
    <x v="167"/>
    <x v="54"/>
    <x v="9"/>
    <x v="258"/>
    <x v="3"/>
    <x v="16"/>
    <x v="0"/>
    <x v="11"/>
    <x v="0"/>
    <x v="0"/>
    <x v="0"/>
    <x v="0"/>
    <x v="41"/>
    <x v="261"/>
    <x v="12"/>
    <x v="41"/>
    <x v="261"/>
    <x v="167"/>
    <x v="12"/>
    <x v="54"/>
    <x v="5"/>
    <x v="0"/>
    <x v="258"/>
  </r>
  <r>
    <x v="4"/>
    <x v="92"/>
    <x v="54"/>
    <x v="3"/>
    <x v="23"/>
    <x v="3"/>
    <x v="6"/>
    <x v="0"/>
    <x v="11"/>
    <x v="0"/>
    <x v="0"/>
    <x v="0"/>
    <x v="0"/>
    <x v="8"/>
    <x v="23"/>
    <x v="3"/>
    <x v="8"/>
    <x v="23"/>
    <x v="92"/>
    <x v="3"/>
    <x v="54"/>
    <x v="5"/>
    <x v="0"/>
    <x v="23"/>
  </r>
  <r>
    <x v="2"/>
    <x v="42"/>
    <x v="54"/>
    <x v="3"/>
    <x v="23"/>
    <x v="3"/>
    <x v="6"/>
    <x v="0"/>
    <x v="11"/>
    <x v="0"/>
    <x v="0"/>
    <x v="0"/>
    <x v="0"/>
    <x v="16"/>
    <x v="23"/>
    <x v="3"/>
    <x v="16"/>
    <x v="23"/>
    <x v="42"/>
    <x v="3"/>
    <x v="54"/>
    <x v="5"/>
    <x v="0"/>
    <x v="23"/>
  </r>
  <r>
    <x v="1"/>
    <x v="26"/>
    <x v="54"/>
    <x v="9"/>
    <x v="258"/>
    <x v="3"/>
    <x v="24"/>
    <x v="0"/>
    <x v="11"/>
    <x v="0"/>
    <x v="0"/>
    <x v="0"/>
    <x v="0"/>
    <x v="41"/>
    <x v="261"/>
    <x v="15"/>
    <x v="41"/>
    <x v="261"/>
    <x v="26"/>
    <x v="15"/>
    <x v="54"/>
    <x v="5"/>
    <x v="0"/>
    <x v="258"/>
  </r>
  <r>
    <x v="1"/>
    <x v="26"/>
    <x v="54"/>
    <x v="9"/>
    <x v="258"/>
    <x v="1"/>
    <x v="32"/>
    <x v="0"/>
    <x v="11"/>
    <x v="0"/>
    <x v="0"/>
    <x v="0"/>
    <x v="0"/>
    <x v="41"/>
    <x v="261"/>
    <x v="5"/>
    <x v="41"/>
    <x v="261"/>
    <x v="26"/>
    <x v="5"/>
    <x v="54"/>
    <x v="5"/>
    <x v="0"/>
    <x v="258"/>
  </r>
  <r>
    <x v="1"/>
    <x v="95"/>
    <x v="54"/>
    <x v="3"/>
    <x v="23"/>
    <x v="3"/>
    <x v="24"/>
    <x v="0"/>
    <x v="11"/>
    <x v="0"/>
    <x v="0"/>
    <x v="0"/>
    <x v="0"/>
    <x v="1"/>
    <x v="23"/>
    <x v="15"/>
    <x v="1"/>
    <x v="23"/>
    <x v="95"/>
    <x v="15"/>
    <x v="54"/>
    <x v="5"/>
    <x v="0"/>
    <x v="23"/>
  </r>
  <r>
    <x v="5"/>
    <x v="502"/>
    <x v="54"/>
    <x v="9"/>
    <x v="258"/>
    <x v="4"/>
    <x v="13"/>
    <x v="0"/>
    <x v="11"/>
    <x v="0"/>
    <x v="0"/>
    <x v="0"/>
    <x v="0"/>
    <x v="10"/>
    <x v="261"/>
    <x v="6"/>
    <x v="10"/>
    <x v="261"/>
    <x v="502"/>
    <x v="6"/>
    <x v="54"/>
    <x v="5"/>
    <x v="0"/>
    <x v="258"/>
  </r>
  <r>
    <x v="0"/>
    <x v="4"/>
    <x v="54"/>
    <x v="3"/>
    <x v="23"/>
    <x v="3"/>
    <x v="6"/>
    <x v="0"/>
    <x v="11"/>
    <x v="0"/>
    <x v="0"/>
    <x v="0"/>
    <x v="0"/>
    <x v="15"/>
    <x v="23"/>
    <x v="3"/>
    <x v="15"/>
    <x v="23"/>
    <x v="4"/>
    <x v="3"/>
    <x v="54"/>
    <x v="5"/>
    <x v="0"/>
    <x v="23"/>
  </r>
  <r>
    <x v="5"/>
    <x v="108"/>
    <x v="54"/>
    <x v="9"/>
    <x v="258"/>
    <x v="4"/>
    <x v="13"/>
    <x v="0"/>
    <x v="11"/>
    <x v="0"/>
    <x v="0"/>
    <x v="0"/>
    <x v="0"/>
    <x v="10"/>
    <x v="261"/>
    <x v="6"/>
    <x v="10"/>
    <x v="261"/>
    <x v="108"/>
    <x v="6"/>
    <x v="54"/>
    <x v="5"/>
    <x v="0"/>
    <x v="258"/>
  </r>
  <r>
    <x v="1"/>
    <x v="167"/>
    <x v="54"/>
    <x v="3"/>
    <x v="284"/>
    <x v="1"/>
    <x v="32"/>
    <x v="0"/>
    <x v="11"/>
    <x v="0"/>
    <x v="0"/>
    <x v="0"/>
    <x v="0"/>
    <x v="1"/>
    <x v="287"/>
    <x v="5"/>
    <x v="1"/>
    <x v="287"/>
    <x v="167"/>
    <x v="5"/>
    <x v="54"/>
    <x v="5"/>
    <x v="0"/>
    <x v="284"/>
  </r>
  <r>
    <x v="1"/>
    <x v="167"/>
    <x v="55"/>
    <x v="8"/>
    <x v="247"/>
    <x v="3"/>
    <x v="22"/>
    <x v="0"/>
    <x v="11"/>
    <x v="0"/>
    <x v="0"/>
    <x v="0"/>
    <x v="0"/>
    <x v="48"/>
    <x v="248"/>
    <x v="14"/>
    <x v="48"/>
    <x v="248"/>
    <x v="167"/>
    <x v="14"/>
    <x v="55"/>
    <x v="5"/>
    <x v="0"/>
    <x v="247"/>
  </r>
  <r>
    <x v="2"/>
    <x v="105"/>
    <x v="55"/>
    <x v="0"/>
    <x v="52"/>
    <x v="2"/>
    <x v="27"/>
    <x v="0"/>
    <x v="11"/>
    <x v="0"/>
    <x v="0"/>
    <x v="0"/>
    <x v="76"/>
    <x v="16"/>
    <x v="52"/>
    <x v="2"/>
    <x v="16"/>
    <x v="52"/>
    <x v="105"/>
    <x v="2"/>
    <x v="55"/>
    <x v="5"/>
    <x v="0"/>
    <x v="52"/>
  </r>
  <r>
    <x v="2"/>
    <x v="27"/>
    <x v="55"/>
    <x v="0"/>
    <x v="52"/>
    <x v="2"/>
    <x v="27"/>
    <x v="0"/>
    <x v="11"/>
    <x v="0"/>
    <x v="0"/>
    <x v="0"/>
    <x v="74"/>
    <x v="16"/>
    <x v="52"/>
    <x v="2"/>
    <x v="16"/>
    <x v="52"/>
    <x v="27"/>
    <x v="2"/>
    <x v="55"/>
    <x v="5"/>
    <x v="0"/>
    <x v="52"/>
  </r>
  <r>
    <x v="2"/>
    <x v="26"/>
    <x v="55"/>
    <x v="0"/>
    <x v="52"/>
    <x v="2"/>
    <x v="27"/>
    <x v="0"/>
    <x v="11"/>
    <x v="0"/>
    <x v="0"/>
    <x v="0"/>
    <x v="75"/>
    <x v="16"/>
    <x v="52"/>
    <x v="2"/>
    <x v="16"/>
    <x v="52"/>
    <x v="26"/>
    <x v="2"/>
    <x v="55"/>
    <x v="5"/>
    <x v="0"/>
    <x v="52"/>
  </r>
  <r>
    <x v="0"/>
    <x v="155"/>
    <x v="55"/>
    <x v="0"/>
    <x v="43"/>
    <x v="3"/>
    <x v="6"/>
    <x v="0"/>
    <x v="11"/>
    <x v="0"/>
    <x v="0"/>
    <x v="0"/>
    <x v="88"/>
    <x v="15"/>
    <x v="43"/>
    <x v="3"/>
    <x v="15"/>
    <x v="43"/>
    <x v="155"/>
    <x v="3"/>
    <x v="55"/>
    <x v="5"/>
    <x v="0"/>
    <x v="43"/>
  </r>
  <r>
    <x v="1"/>
    <x v="4"/>
    <x v="55"/>
    <x v="0"/>
    <x v="232"/>
    <x v="3"/>
    <x v="16"/>
    <x v="0"/>
    <x v="11"/>
    <x v="0"/>
    <x v="0"/>
    <x v="0"/>
    <x v="0"/>
    <x v="3"/>
    <x v="233"/>
    <x v="12"/>
    <x v="3"/>
    <x v="233"/>
    <x v="4"/>
    <x v="12"/>
    <x v="55"/>
    <x v="5"/>
    <x v="0"/>
    <x v="232"/>
  </r>
  <r>
    <x v="1"/>
    <x v="119"/>
    <x v="55"/>
    <x v="0"/>
    <x v="232"/>
    <x v="0"/>
    <x v="1"/>
    <x v="0"/>
    <x v="11"/>
    <x v="0"/>
    <x v="0"/>
    <x v="0"/>
    <x v="0"/>
    <x v="11"/>
    <x v="233"/>
    <x v="0"/>
    <x v="11"/>
    <x v="233"/>
    <x v="119"/>
    <x v="0"/>
    <x v="55"/>
    <x v="1"/>
    <x v="0"/>
    <x v="232"/>
  </r>
  <r>
    <x v="1"/>
    <x v="211"/>
    <x v="55"/>
    <x v="3"/>
    <x v="299"/>
    <x v="3"/>
    <x v="24"/>
    <x v="0"/>
    <x v="11"/>
    <x v="0"/>
    <x v="0"/>
    <x v="0"/>
    <x v="0"/>
    <x v="1"/>
    <x v="303"/>
    <x v="15"/>
    <x v="1"/>
    <x v="303"/>
    <x v="211"/>
    <x v="15"/>
    <x v="55"/>
    <x v="5"/>
    <x v="0"/>
    <x v="299"/>
  </r>
  <r>
    <x v="1"/>
    <x v="42"/>
    <x v="55"/>
    <x v="3"/>
    <x v="300"/>
    <x v="3"/>
    <x v="24"/>
    <x v="0"/>
    <x v="11"/>
    <x v="0"/>
    <x v="0"/>
    <x v="0"/>
    <x v="0"/>
    <x v="1"/>
    <x v="304"/>
    <x v="15"/>
    <x v="1"/>
    <x v="304"/>
    <x v="42"/>
    <x v="15"/>
    <x v="55"/>
    <x v="5"/>
    <x v="0"/>
    <x v="300"/>
  </r>
  <r>
    <x v="1"/>
    <x v="215"/>
    <x v="55"/>
    <x v="3"/>
    <x v="301"/>
    <x v="3"/>
    <x v="24"/>
    <x v="0"/>
    <x v="11"/>
    <x v="0"/>
    <x v="0"/>
    <x v="0"/>
    <x v="0"/>
    <x v="1"/>
    <x v="305"/>
    <x v="15"/>
    <x v="1"/>
    <x v="305"/>
    <x v="215"/>
    <x v="15"/>
    <x v="55"/>
    <x v="5"/>
    <x v="0"/>
    <x v="301"/>
  </r>
  <r>
    <x v="1"/>
    <x v="1"/>
    <x v="55"/>
    <x v="0"/>
    <x v="255"/>
    <x v="3"/>
    <x v="24"/>
    <x v="0"/>
    <x v="11"/>
    <x v="0"/>
    <x v="0"/>
    <x v="0"/>
    <x v="1"/>
    <x v="1"/>
    <x v="258"/>
    <x v="15"/>
    <x v="1"/>
    <x v="258"/>
    <x v="1"/>
    <x v="15"/>
    <x v="55"/>
    <x v="5"/>
    <x v="0"/>
    <x v="255"/>
  </r>
  <r>
    <x v="0"/>
    <x v="141"/>
    <x v="55"/>
    <x v="0"/>
    <x v="44"/>
    <x v="3"/>
    <x v="6"/>
    <x v="0"/>
    <x v="11"/>
    <x v="0"/>
    <x v="0"/>
    <x v="0"/>
    <x v="94"/>
    <x v="15"/>
    <x v="44"/>
    <x v="3"/>
    <x v="15"/>
    <x v="44"/>
    <x v="141"/>
    <x v="3"/>
    <x v="55"/>
    <x v="5"/>
    <x v="0"/>
    <x v="44"/>
  </r>
  <r>
    <x v="0"/>
    <x v="141"/>
    <x v="55"/>
    <x v="0"/>
    <x v="44"/>
    <x v="0"/>
    <x v="5"/>
    <x v="0"/>
    <x v="11"/>
    <x v="0"/>
    <x v="0"/>
    <x v="0"/>
    <x v="94"/>
    <x v="15"/>
    <x v="44"/>
    <x v="0"/>
    <x v="15"/>
    <x v="44"/>
    <x v="141"/>
    <x v="0"/>
    <x v="55"/>
    <x v="5"/>
    <x v="0"/>
    <x v="44"/>
  </r>
  <r>
    <x v="2"/>
    <x v="165"/>
    <x v="55"/>
    <x v="1"/>
    <x v="149"/>
    <x v="2"/>
    <x v="27"/>
    <x v="0"/>
    <x v="11"/>
    <x v="0"/>
    <x v="0"/>
    <x v="0"/>
    <x v="102"/>
    <x v="16"/>
    <x v="149"/>
    <x v="2"/>
    <x v="16"/>
    <x v="149"/>
    <x v="165"/>
    <x v="2"/>
    <x v="55"/>
    <x v="5"/>
    <x v="0"/>
    <x v="149"/>
  </r>
  <r>
    <x v="2"/>
    <x v="211"/>
    <x v="55"/>
    <x v="1"/>
    <x v="149"/>
    <x v="2"/>
    <x v="27"/>
    <x v="0"/>
    <x v="11"/>
    <x v="0"/>
    <x v="0"/>
    <x v="0"/>
    <x v="278"/>
    <x v="16"/>
    <x v="149"/>
    <x v="2"/>
    <x v="16"/>
    <x v="149"/>
    <x v="211"/>
    <x v="2"/>
    <x v="55"/>
    <x v="5"/>
    <x v="0"/>
    <x v="149"/>
  </r>
  <r>
    <x v="2"/>
    <x v="165"/>
    <x v="55"/>
    <x v="1"/>
    <x v="149"/>
    <x v="2"/>
    <x v="27"/>
    <x v="0"/>
    <x v="11"/>
    <x v="0"/>
    <x v="0"/>
    <x v="0"/>
    <x v="102"/>
    <x v="16"/>
    <x v="149"/>
    <x v="2"/>
    <x v="16"/>
    <x v="149"/>
    <x v="165"/>
    <x v="2"/>
    <x v="55"/>
    <x v="5"/>
    <x v="0"/>
    <x v="149"/>
  </r>
  <r>
    <x v="2"/>
    <x v="4"/>
    <x v="55"/>
    <x v="1"/>
    <x v="59"/>
    <x v="2"/>
    <x v="27"/>
    <x v="0"/>
    <x v="11"/>
    <x v="0"/>
    <x v="0"/>
    <x v="0"/>
    <x v="136"/>
    <x v="16"/>
    <x v="59"/>
    <x v="2"/>
    <x v="16"/>
    <x v="59"/>
    <x v="4"/>
    <x v="2"/>
    <x v="55"/>
    <x v="5"/>
    <x v="0"/>
    <x v="59"/>
  </r>
  <r>
    <x v="2"/>
    <x v="78"/>
    <x v="55"/>
    <x v="1"/>
    <x v="59"/>
    <x v="2"/>
    <x v="27"/>
    <x v="0"/>
    <x v="11"/>
    <x v="0"/>
    <x v="0"/>
    <x v="0"/>
    <x v="139"/>
    <x v="16"/>
    <x v="59"/>
    <x v="2"/>
    <x v="16"/>
    <x v="59"/>
    <x v="78"/>
    <x v="2"/>
    <x v="55"/>
    <x v="5"/>
    <x v="0"/>
    <x v="59"/>
  </r>
  <r>
    <x v="2"/>
    <x v="104"/>
    <x v="55"/>
    <x v="1"/>
    <x v="59"/>
    <x v="2"/>
    <x v="27"/>
    <x v="0"/>
    <x v="11"/>
    <x v="0"/>
    <x v="0"/>
    <x v="0"/>
    <x v="140"/>
    <x v="16"/>
    <x v="59"/>
    <x v="2"/>
    <x v="16"/>
    <x v="59"/>
    <x v="104"/>
    <x v="2"/>
    <x v="55"/>
    <x v="5"/>
    <x v="0"/>
    <x v="59"/>
  </r>
  <r>
    <x v="2"/>
    <x v="138"/>
    <x v="55"/>
    <x v="1"/>
    <x v="59"/>
    <x v="2"/>
    <x v="27"/>
    <x v="0"/>
    <x v="11"/>
    <x v="0"/>
    <x v="0"/>
    <x v="0"/>
    <x v="398"/>
    <x v="16"/>
    <x v="59"/>
    <x v="2"/>
    <x v="16"/>
    <x v="59"/>
    <x v="138"/>
    <x v="2"/>
    <x v="55"/>
    <x v="5"/>
    <x v="0"/>
    <x v="59"/>
  </r>
  <r>
    <x v="2"/>
    <x v="105"/>
    <x v="55"/>
    <x v="1"/>
    <x v="60"/>
    <x v="2"/>
    <x v="27"/>
    <x v="0"/>
    <x v="11"/>
    <x v="0"/>
    <x v="0"/>
    <x v="0"/>
    <x v="36"/>
    <x v="16"/>
    <x v="60"/>
    <x v="2"/>
    <x v="16"/>
    <x v="60"/>
    <x v="105"/>
    <x v="2"/>
    <x v="55"/>
    <x v="5"/>
    <x v="0"/>
    <x v="60"/>
  </r>
  <r>
    <x v="2"/>
    <x v="211"/>
    <x v="55"/>
    <x v="1"/>
    <x v="63"/>
    <x v="2"/>
    <x v="27"/>
    <x v="0"/>
    <x v="11"/>
    <x v="0"/>
    <x v="0"/>
    <x v="0"/>
    <x v="278"/>
    <x v="16"/>
    <x v="63"/>
    <x v="2"/>
    <x v="16"/>
    <x v="63"/>
    <x v="211"/>
    <x v="2"/>
    <x v="55"/>
    <x v="5"/>
    <x v="0"/>
    <x v="63"/>
  </r>
  <r>
    <x v="2"/>
    <x v="108"/>
    <x v="55"/>
    <x v="1"/>
    <x v="104"/>
    <x v="2"/>
    <x v="27"/>
    <x v="0"/>
    <x v="11"/>
    <x v="0"/>
    <x v="0"/>
    <x v="0"/>
    <x v="138"/>
    <x v="16"/>
    <x v="104"/>
    <x v="2"/>
    <x v="16"/>
    <x v="104"/>
    <x v="108"/>
    <x v="2"/>
    <x v="55"/>
    <x v="5"/>
    <x v="0"/>
    <x v="104"/>
  </r>
  <r>
    <x v="2"/>
    <x v="243"/>
    <x v="55"/>
    <x v="1"/>
    <x v="104"/>
    <x v="2"/>
    <x v="27"/>
    <x v="0"/>
    <x v="11"/>
    <x v="0"/>
    <x v="0"/>
    <x v="0"/>
    <x v="399"/>
    <x v="16"/>
    <x v="104"/>
    <x v="2"/>
    <x v="16"/>
    <x v="104"/>
    <x v="243"/>
    <x v="2"/>
    <x v="55"/>
    <x v="5"/>
    <x v="0"/>
    <x v="104"/>
  </r>
  <r>
    <x v="2"/>
    <x v="51"/>
    <x v="55"/>
    <x v="1"/>
    <x v="104"/>
    <x v="2"/>
    <x v="27"/>
    <x v="0"/>
    <x v="11"/>
    <x v="0"/>
    <x v="0"/>
    <x v="0"/>
    <x v="105"/>
    <x v="16"/>
    <x v="104"/>
    <x v="2"/>
    <x v="16"/>
    <x v="104"/>
    <x v="51"/>
    <x v="2"/>
    <x v="55"/>
    <x v="5"/>
    <x v="0"/>
    <x v="104"/>
  </r>
  <r>
    <x v="2"/>
    <x v="155"/>
    <x v="55"/>
    <x v="1"/>
    <x v="104"/>
    <x v="2"/>
    <x v="27"/>
    <x v="0"/>
    <x v="11"/>
    <x v="0"/>
    <x v="0"/>
    <x v="0"/>
    <x v="84"/>
    <x v="16"/>
    <x v="104"/>
    <x v="2"/>
    <x v="16"/>
    <x v="104"/>
    <x v="155"/>
    <x v="2"/>
    <x v="55"/>
    <x v="5"/>
    <x v="0"/>
    <x v="104"/>
  </r>
  <r>
    <x v="2"/>
    <x v="104"/>
    <x v="55"/>
    <x v="1"/>
    <x v="104"/>
    <x v="2"/>
    <x v="27"/>
    <x v="0"/>
    <x v="11"/>
    <x v="0"/>
    <x v="0"/>
    <x v="0"/>
    <x v="45"/>
    <x v="16"/>
    <x v="104"/>
    <x v="2"/>
    <x v="16"/>
    <x v="104"/>
    <x v="104"/>
    <x v="2"/>
    <x v="55"/>
    <x v="5"/>
    <x v="0"/>
    <x v="104"/>
  </r>
  <r>
    <x v="1"/>
    <x v="27"/>
    <x v="55"/>
    <x v="0"/>
    <x v="45"/>
    <x v="1"/>
    <x v="10"/>
    <x v="0"/>
    <x v="11"/>
    <x v="0"/>
    <x v="0"/>
    <x v="0"/>
    <x v="172"/>
    <x v="11"/>
    <x v="45"/>
    <x v="8"/>
    <x v="11"/>
    <x v="45"/>
    <x v="27"/>
    <x v="8"/>
    <x v="55"/>
    <x v="5"/>
    <x v="0"/>
    <x v="45"/>
  </r>
  <r>
    <x v="1"/>
    <x v="33"/>
    <x v="55"/>
    <x v="0"/>
    <x v="45"/>
    <x v="1"/>
    <x v="10"/>
    <x v="0"/>
    <x v="11"/>
    <x v="0"/>
    <x v="0"/>
    <x v="0"/>
    <x v="70"/>
    <x v="11"/>
    <x v="45"/>
    <x v="8"/>
    <x v="11"/>
    <x v="45"/>
    <x v="33"/>
    <x v="8"/>
    <x v="55"/>
    <x v="5"/>
    <x v="0"/>
    <x v="45"/>
  </r>
  <r>
    <x v="1"/>
    <x v="119"/>
    <x v="55"/>
    <x v="0"/>
    <x v="45"/>
    <x v="1"/>
    <x v="10"/>
    <x v="0"/>
    <x v="11"/>
    <x v="0"/>
    <x v="0"/>
    <x v="0"/>
    <x v="400"/>
    <x v="11"/>
    <x v="45"/>
    <x v="8"/>
    <x v="11"/>
    <x v="45"/>
    <x v="119"/>
    <x v="8"/>
    <x v="55"/>
    <x v="5"/>
    <x v="0"/>
    <x v="45"/>
  </r>
  <r>
    <x v="1"/>
    <x v="119"/>
    <x v="55"/>
    <x v="0"/>
    <x v="45"/>
    <x v="1"/>
    <x v="10"/>
    <x v="0"/>
    <x v="11"/>
    <x v="0"/>
    <x v="0"/>
    <x v="0"/>
    <x v="400"/>
    <x v="11"/>
    <x v="45"/>
    <x v="8"/>
    <x v="11"/>
    <x v="45"/>
    <x v="119"/>
    <x v="8"/>
    <x v="55"/>
    <x v="5"/>
    <x v="0"/>
    <x v="45"/>
  </r>
  <r>
    <x v="1"/>
    <x v="27"/>
    <x v="55"/>
    <x v="0"/>
    <x v="150"/>
    <x v="0"/>
    <x v="1"/>
    <x v="0"/>
    <x v="11"/>
    <x v="0"/>
    <x v="0"/>
    <x v="0"/>
    <x v="74"/>
    <x v="1"/>
    <x v="150"/>
    <x v="0"/>
    <x v="1"/>
    <x v="150"/>
    <x v="27"/>
    <x v="0"/>
    <x v="55"/>
    <x v="1"/>
    <x v="0"/>
    <x v="150"/>
  </r>
  <r>
    <x v="1"/>
    <x v="136"/>
    <x v="55"/>
    <x v="0"/>
    <x v="150"/>
    <x v="0"/>
    <x v="1"/>
    <x v="0"/>
    <x v="11"/>
    <x v="0"/>
    <x v="0"/>
    <x v="0"/>
    <x v="199"/>
    <x v="1"/>
    <x v="150"/>
    <x v="0"/>
    <x v="1"/>
    <x v="150"/>
    <x v="136"/>
    <x v="0"/>
    <x v="55"/>
    <x v="1"/>
    <x v="0"/>
    <x v="150"/>
  </r>
  <r>
    <x v="3"/>
    <x v="85"/>
    <x v="55"/>
    <x v="16"/>
    <x v="234"/>
    <x v="2"/>
    <x v="27"/>
    <x v="0"/>
    <x v="11"/>
    <x v="0"/>
    <x v="0"/>
    <x v="0"/>
    <x v="142"/>
    <x v="7"/>
    <x v="235"/>
    <x v="2"/>
    <x v="7"/>
    <x v="235"/>
    <x v="85"/>
    <x v="2"/>
    <x v="55"/>
    <x v="5"/>
    <x v="0"/>
    <x v="234"/>
  </r>
  <r>
    <x v="3"/>
    <x v="141"/>
    <x v="55"/>
    <x v="3"/>
    <x v="280"/>
    <x v="2"/>
    <x v="27"/>
    <x v="0"/>
    <x v="11"/>
    <x v="0"/>
    <x v="0"/>
    <x v="0"/>
    <x v="94"/>
    <x v="7"/>
    <x v="283"/>
    <x v="2"/>
    <x v="7"/>
    <x v="283"/>
    <x v="141"/>
    <x v="2"/>
    <x v="55"/>
    <x v="5"/>
    <x v="0"/>
    <x v="280"/>
  </r>
  <r>
    <x v="1"/>
    <x v="503"/>
    <x v="55"/>
    <x v="12"/>
    <x v="302"/>
    <x v="0"/>
    <x v="1"/>
    <x v="0"/>
    <x v="11"/>
    <x v="0"/>
    <x v="0"/>
    <x v="0"/>
    <x v="0"/>
    <x v="1"/>
    <x v="306"/>
    <x v="0"/>
    <x v="1"/>
    <x v="306"/>
    <x v="503"/>
    <x v="0"/>
    <x v="55"/>
    <x v="1"/>
    <x v="0"/>
    <x v="302"/>
  </r>
  <r>
    <x v="1"/>
    <x v="28"/>
    <x v="55"/>
    <x v="12"/>
    <x v="302"/>
    <x v="0"/>
    <x v="1"/>
    <x v="0"/>
    <x v="11"/>
    <x v="0"/>
    <x v="0"/>
    <x v="0"/>
    <x v="0"/>
    <x v="11"/>
    <x v="306"/>
    <x v="0"/>
    <x v="11"/>
    <x v="306"/>
    <x v="28"/>
    <x v="0"/>
    <x v="55"/>
    <x v="1"/>
    <x v="0"/>
    <x v="302"/>
  </r>
  <r>
    <x v="1"/>
    <x v="504"/>
    <x v="55"/>
    <x v="9"/>
    <x v="258"/>
    <x v="3"/>
    <x v="16"/>
    <x v="0"/>
    <x v="11"/>
    <x v="0"/>
    <x v="0"/>
    <x v="0"/>
    <x v="0"/>
    <x v="19"/>
    <x v="261"/>
    <x v="12"/>
    <x v="19"/>
    <x v="261"/>
    <x v="504"/>
    <x v="12"/>
    <x v="55"/>
    <x v="5"/>
    <x v="0"/>
    <x v="258"/>
  </r>
  <r>
    <x v="1"/>
    <x v="99"/>
    <x v="55"/>
    <x v="9"/>
    <x v="258"/>
    <x v="6"/>
    <x v="43"/>
    <x v="0"/>
    <x v="11"/>
    <x v="0"/>
    <x v="0"/>
    <x v="0"/>
    <x v="0"/>
    <x v="19"/>
    <x v="261"/>
    <x v="23"/>
    <x v="19"/>
    <x v="261"/>
    <x v="99"/>
    <x v="23"/>
    <x v="55"/>
    <x v="5"/>
    <x v="0"/>
    <x v="258"/>
  </r>
  <r>
    <x v="1"/>
    <x v="99"/>
    <x v="55"/>
    <x v="9"/>
    <x v="258"/>
    <x v="3"/>
    <x v="16"/>
    <x v="0"/>
    <x v="11"/>
    <x v="0"/>
    <x v="0"/>
    <x v="0"/>
    <x v="0"/>
    <x v="3"/>
    <x v="261"/>
    <x v="12"/>
    <x v="3"/>
    <x v="261"/>
    <x v="99"/>
    <x v="12"/>
    <x v="55"/>
    <x v="5"/>
    <x v="0"/>
    <x v="258"/>
  </r>
  <r>
    <x v="1"/>
    <x v="241"/>
    <x v="55"/>
    <x v="3"/>
    <x v="23"/>
    <x v="3"/>
    <x v="24"/>
    <x v="0"/>
    <x v="11"/>
    <x v="0"/>
    <x v="0"/>
    <x v="0"/>
    <x v="0"/>
    <x v="1"/>
    <x v="23"/>
    <x v="15"/>
    <x v="1"/>
    <x v="23"/>
    <x v="241"/>
    <x v="15"/>
    <x v="55"/>
    <x v="5"/>
    <x v="0"/>
    <x v="23"/>
  </r>
  <r>
    <x v="0"/>
    <x v="215"/>
    <x v="55"/>
    <x v="3"/>
    <x v="23"/>
    <x v="3"/>
    <x v="6"/>
    <x v="0"/>
    <x v="11"/>
    <x v="0"/>
    <x v="0"/>
    <x v="0"/>
    <x v="0"/>
    <x v="15"/>
    <x v="23"/>
    <x v="3"/>
    <x v="15"/>
    <x v="23"/>
    <x v="215"/>
    <x v="3"/>
    <x v="55"/>
    <x v="5"/>
    <x v="0"/>
    <x v="23"/>
  </r>
  <r>
    <x v="5"/>
    <x v="64"/>
    <x v="55"/>
    <x v="9"/>
    <x v="258"/>
    <x v="4"/>
    <x v="9"/>
    <x v="0"/>
    <x v="11"/>
    <x v="0"/>
    <x v="0"/>
    <x v="0"/>
    <x v="0"/>
    <x v="10"/>
    <x v="261"/>
    <x v="7"/>
    <x v="10"/>
    <x v="261"/>
    <x v="64"/>
    <x v="7"/>
    <x v="55"/>
    <x v="5"/>
    <x v="0"/>
    <x v="258"/>
  </r>
  <r>
    <x v="5"/>
    <x v="396"/>
    <x v="55"/>
    <x v="9"/>
    <x v="258"/>
    <x v="4"/>
    <x v="13"/>
    <x v="0"/>
    <x v="11"/>
    <x v="0"/>
    <x v="0"/>
    <x v="0"/>
    <x v="0"/>
    <x v="9"/>
    <x v="261"/>
    <x v="6"/>
    <x v="9"/>
    <x v="261"/>
    <x v="396"/>
    <x v="6"/>
    <x v="55"/>
    <x v="5"/>
    <x v="0"/>
    <x v="258"/>
  </r>
  <r>
    <x v="0"/>
    <x v="0"/>
    <x v="55"/>
    <x v="3"/>
    <x v="23"/>
    <x v="3"/>
    <x v="6"/>
    <x v="0"/>
    <x v="11"/>
    <x v="0"/>
    <x v="0"/>
    <x v="0"/>
    <x v="0"/>
    <x v="20"/>
    <x v="23"/>
    <x v="3"/>
    <x v="20"/>
    <x v="23"/>
    <x v="0"/>
    <x v="3"/>
    <x v="55"/>
    <x v="5"/>
    <x v="0"/>
    <x v="23"/>
  </r>
  <r>
    <x v="0"/>
    <x v="26"/>
    <x v="55"/>
    <x v="9"/>
    <x v="131"/>
    <x v="2"/>
    <x v="36"/>
    <x v="0"/>
    <x v="11"/>
    <x v="0"/>
    <x v="0"/>
    <x v="0"/>
    <x v="0"/>
    <x v="14"/>
    <x v="131"/>
    <x v="2"/>
    <x v="14"/>
    <x v="131"/>
    <x v="26"/>
    <x v="2"/>
    <x v="55"/>
    <x v="25"/>
    <x v="0"/>
    <x v="131"/>
  </r>
  <r>
    <x v="5"/>
    <x v="177"/>
    <x v="55"/>
    <x v="9"/>
    <x v="258"/>
    <x v="4"/>
    <x v="13"/>
    <x v="0"/>
    <x v="11"/>
    <x v="0"/>
    <x v="0"/>
    <x v="0"/>
    <x v="0"/>
    <x v="10"/>
    <x v="261"/>
    <x v="6"/>
    <x v="10"/>
    <x v="261"/>
    <x v="177"/>
    <x v="6"/>
    <x v="55"/>
    <x v="5"/>
    <x v="0"/>
    <x v="258"/>
  </r>
  <r>
    <x v="5"/>
    <x v="144"/>
    <x v="55"/>
    <x v="9"/>
    <x v="258"/>
    <x v="4"/>
    <x v="14"/>
    <x v="0"/>
    <x v="11"/>
    <x v="0"/>
    <x v="0"/>
    <x v="0"/>
    <x v="0"/>
    <x v="10"/>
    <x v="261"/>
    <x v="10"/>
    <x v="10"/>
    <x v="261"/>
    <x v="144"/>
    <x v="10"/>
    <x v="55"/>
    <x v="5"/>
    <x v="0"/>
    <x v="258"/>
  </r>
  <r>
    <x v="0"/>
    <x v="78"/>
    <x v="55"/>
    <x v="3"/>
    <x v="23"/>
    <x v="3"/>
    <x v="6"/>
    <x v="0"/>
    <x v="11"/>
    <x v="0"/>
    <x v="0"/>
    <x v="0"/>
    <x v="0"/>
    <x v="14"/>
    <x v="23"/>
    <x v="3"/>
    <x v="14"/>
    <x v="23"/>
    <x v="78"/>
    <x v="3"/>
    <x v="55"/>
    <x v="5"/>
    <x v="0"/>
    <x v="23"/>
  </r>
  <r>
    <x v="1"/>
    <x v="505"/>
    <x v="55"/>
    <x v="3"/>
    <x v="303"/>
    <x v="6"/>
    <x v="58"/>
    <x v="0"/>
    <x v="11"/>
    <x v="0"/>
    <x v="0"/>
    <x v="0"/>
    <x v="0"/>
    <x v="19"/>
    <x v="307"/>
    <x v="33"/>
    <x v="19"/>
    <x v="307"/>
    <x v="505"/>
    <x v="33"/>
    <x v="55"/>
    <x v="5"/>
    <x v="0"/>
    <x v="303"/>
  </r>
  <r>
    <x v="1"/>
    <x v="24"/>
    <x v="56"/>
    <x v="3"/>
    <x v="304"/>
    <x v="0"/>
    <x v="1"/>
    <x v="0"/>
    <x v="11"/>
    <x v="0"/>
    <x v="0"/>
    <x v="0"/>
    <x v="0"/>
    <x v="1"/>
    <x v="308"/>
    <x v="0"/>
    <x v="1"/>
    <x v="308"/>
    <x v="24"/>
    <x v="0"/>
    <x v="56"/>
    <x v="1"/>
    <x v="0"/>
    <x v="304"/>
  </r>
  <r>
    <x v="0"/>
    <x v="506"/>
    <x v="56"/>
    <x v="1"/>
    <x v="30"/>
    <x v="3"/>
    <x v="15"/>
    <x v="0"/>
    <x v="11"/>
    <x v="0"/>
    <x v="0"/>
    <x v="0"/>
    <x v="401"/>
    <x v="15"/>
    <x v="30"/>
    <x v="11"/>
    <x v="15"/>
    <x v="30"/>
    <x v="506"/>
    <x v="11"/>
    <x v="56"/>
    <x v="5"/>
    <x v="0"/>
    <x v="30"/>
  </r>
  <r>
    <x v="0"/>
    <x v="215"/>
    <x v="56"/>
    <x v="1"/>
    <x v="123"/>
    <x v="3"/>
    <x v="35"/>
    <x v="0"/>
    <x v="11"/>
    <x v="0"/>
    <x v="0"/>
    <x v="0"/>
    <x v="402"/>
    <x v="25"/>
    <x v="123"/>
    <x v="3"/>
    <x v="25"/>
    <x v="123"/>
    <x v="215"/>
    <x v="3"/>
    <x v="56"/>
    <x v="24"/>
    <x v="0"/>
    <x v="123"/>
  </r>
  <r>
    <x v="1"/>
    <x v="103"/>
    <x v="56"/>
    <x v="10"/>
    <x v="195"/>
    <x v="1"/>
    <x v="32"/>
    <x v="0"/>
    <x v="11"/>
    <x v="0"/>
    <x v="0"/>
    <x v="0"/>
    <x v="0"/>
    <x v="41"/>
    <x v="252"/>
    <x v="5"/>
    <x v="41"/>
    <x v="252"/>
    <x v="103"/>
    <x v="5"/>
    <x v="56"/>
    <x v="5"/>
    <x v="0"/>
    <x v="195"/>
  </r>
  <r>
    <x v="1"/>
    <x v="176"/>
    <x v="56"/>
    <x v="3"/>
    <x v="108"/>
    <x v="3"/>
    <x v="39"/>
    <x v="0"/>
    <x v="11"/>
    <x v="0"/>
    <x v="0"/>
    <x v="0"/>
    <x v="0"/>
    <x v="41"/>
    <x v="108"/>
    <x v="21"/>
    <x v="41"/>
    <x v="108"/>
    <x v="176"/>
    <x v="21"/>
    <x v="56"/>
    <x v="5"/>
    <x v="0"/>
    <x v="108"/>
  </r>
  <r>
    <x v="1"/>
    <x v="103"/>
    <x v="56"/>
    <x v="9"/>
    <x v="258"/>
    <x v="3"/>
    <x v="7"/>
    <x v="0"/>
    <x v="11"/>
    <x v="0"/>
    <x v="0"/>
    <x v="0"/>
    <x v="0"/>
    <x v="47"/>
    <x v="261"/>
    <x v="4"/>
    <x v="47"/>
    <x v="261"/>
    <x v="103"/>
    <x v="4"/>
    <x v="56"/>
    <x v="5"/>
    <x v="0"/>
    <x v="258"/>
  </r>
  <r>
    <x v="1"/>
    <x v="295"/>
    <x v="56"/>
    <x v="3"/>
    <x v="23"/>
    <x v="3"/>
    <x v="24"/>
    <x v="0"/>
    <x v="11"/>
    <x v="0"/>
    <x v="0"/>
    <x v="0"/>
    <x v="0"/>
    <x v="1"/>
    <x v="23"/>
    <x v="15"/>
    <x v="1"/>
    <x v="23"/>
    <x v="295"/>
    <x v="15"/>
    <x v="56"/>
    <x v="5"/>
    <x v="0"/>
    <x v="23"/>
  </r>
  <r>
    <x v="1"/>
    <x v="507"/>
    <x v="56"/>
    <x v="9"/>
    <x v="258"/>
    <x v="3"/>
    <x v="16"/>
    <x v="0"/>
    <x v="11"/>
    <x v="0"/>
    <x v="0"/>
    <x v="0"/>
    <x v="0"/>
    <x v="3"/>
    <x v="261"/>
    <x v="12"/>
    <x v="3"/>
    <x v="261"/>
    <x v="507"/>
    <x v="12"/>
    <x v="56"/>
    <x v="5"/>
    <x v="0"/>
    <x v="258"/>
  </r>
  <r>
    <x v="0"/>
    <x v="6"/>
    <x v="56"/>
    <x v="3"/>
    <x v="23"/>
    <x v="3"/>
    <x v="6"/>
    <x v="0"/>
    <x v="11"/>
    <x v="0"/>
    <x v="0"/>
    <x v="0"/>
    <x v="0"/>
    <x v="15"/>
    <x v="23"/>
    <x v="3"/>
    <x v="15"/>
    <x v="23"/>
    <x v="6"/>
    <x v="3"/>
    <x v="56"/>
    <x v="5"/>
    <x v="0"/>
    <x v="23"/>
  </r>
  <r>
    <x v="2"/>
    <x v="508"/>
    <x v="56"/>
    <x v="3"/>
    <x v="23"/>
    <x v="3"/>
    <x v="6"/>
    <x v="0"/>
    <x v="11"/>
    <x v="0"/>
    <x v="0"/>
    <x v="0"/>
    <x v="0"/>
    <x v="16"/>
    <x v="23"/>
    <x v="3"/>
    <x v="16"/>
    <x v="23"/>
    <x v="508"/>
    <x v="3"/>
    <x v="56"/>
    <x v="5"/>
    <x v="0"/>
    <x v="23"/>
  </r>
  <r>
    <x v="5"/>
    <x v="509"/>
    <x v="56"/>
    <x v="9"/>
    <x v="258"/>
    <x v="4"/>
    <x v="13"/>
    <x v="0"/>
    <x v="11"/>
    <x v="0"/>
    <x v="0"/>
    <x v="0"/>
    <x v="0"/>
    <x v="9"/>
    <x v="261"/>
    <x v="6"/>
    <x v="9"/>
    <x v="261"/>
    <x v="509"/>
    <x v="6"/>
    <x v="56"/>
    <x v="5"/>
    <x v="0"/>
    <x v="258"/>
  </r>
  <r>
    <x v="0"/>
    <x v="46"/>
    <x v="56"/>
    <x v="9"/>
    <x v="131"/>
    <x v="2"/>
    <x v="36"/>
    <x v="0"/>
    <x v="11"/>
    <x v="0"/>
    <x v="0"/>
    <x v="0"/>
    <x v="0"/>
    <x v="14"/>
    <x v="131"/>
    <x v="2"/>
    <x v="14"/>
    <x v="131"/>
    <x v="46"/>
    <x v="2"/>
    <x v="56"/>
    <x v="25"/>
    <x v="0"/>
    <x v="131"/>
  </r>
  <r>
    <x v="5"/>
    <x v="510"/>
    <x v="56"/>
    <x v="9"/>
    <x v="258"/>
    <x v="4"/>
    <x v="9"/>
    <x v="0"/>
    <x v="11"/>
    <x v="0"/>
    <x v="0"/>
    <x v="0"/>
    <x v="0"/>
    <x v="10"/>
    <x v="261"/>
    <x v="7"/>
    <x v="10"/>
    <x v="261"/>
    <x v="510"/>
    <x v="7"/>
    <x v="56"/>
    <x v="5"/>
    <x v="0"/>
    <x v="258"/>
  </r>
  <r>
    <x v="0"/>
    <x v="107"/>
    <x v="56"/>
    <x v="3"/>
    <x v="23"/>
    <x v="3"/>
    <x v="6"/>
    <x v="0"/>
    <x v="11"/>
    <x v="0"/>
    <x v="0"/>
    <x v="0"/>
    <x v="0"/>
    <x v="15"/>
    <x v="23"/>
    <x v="3"/>
    <x v="15"/>
    <x v="23"/>
    <x v="107"/>
    <x v="3"/>
    <x v="56"/>
    <x v="5"/>
    <x v="0"/>
    <x v="23"/>
  </r>
  <r>
    <x v="4"/>
    <x v="511"/>
    <x v="56"/>
    <x v="3"/>
    <x v="23"/>
    <x v="3"/>
    <x v="6"/>
    <x v="0"/>
    <x v="11"/>
    <x v="0"/>
    <x v="0"/>
    <x v="0"/>
    <x v="0"/>
    <x v="8"/>
    <x v="23"/>
    <x v="3"/>
    <x v="8"/>
    <x v="23"/>
    <x v="511"/>
    <x v="3"/>
    <x v="56"/>
    <x v="5"/>
    <x v="0"/>
    <x v="23"/>
  </r>
  <r>
    <x v="5"/>
    <x v="512"/>
    <x v="56"/>
    <x v="9"/>
    <x v="258"/>
    <x v="4"/>
    <x v="14"/>
    <x v="0"/>
    <x v="11"/>
    <x v="0"/>
    <x v="0"/>
    <x v="0"/>
    <x v="0"/>
    <x v="10"/>
    <x v="261"/>
    <x v="10"/>
    <x v="10"/>
    <x v="261"/>
    <x v="512"/>
    <x v="10"/>
    <x v="56"/>
    <x v="5"/>
    <x v="0"/>
    <x v="258"/>
  </r>
  <r>
    <x v="5"/>
    <x v="358"/>
    <x v="56"/>
    <x v="9"/>
    <x v="258"/>
    <x v="4"/>
    <x v="13"/>
    <x v="0"/>
    <x v="11"/>
    <x v="0"/>
    <x v="0"/>
    <x v="0"/>
    <x v="0"/>
    <x v="10"/>
    <x v="261"/>
    <x v="6"/>
    <x v="10"/>
    <x v="261"/>
    <x v="358"/>
    <x v="6"/>
    <x v="56"/>
    <x v="5"/>
    <x v="0"/>
    <x v="258"/>
  </r>
  <r>
    <x v="0"/>
    <x v="33"/>
    <x v="56"/>
    <x v="9"/>
    <x v="131"/>
    <x v="2"/>
    <x v="36"/>
    <x v="0"/>
    <x v="11"/>
    <x v="0"/>
    <x v="0"/>
    <x v="0"/>
    <x v="0"/>
    <x v="14"/>
    <x v="131"/>
    <x v="2"/>
    <x v="14"/>
    <x v="131"/>
    <x v="33"/>
    <x v="2"/>
    <x v="56"/>
    <x v="25"/>
    <x v="0"/>
    <x v="131"/>
  </r>
  <r>
    <x v="1"/>
    <x v="1"/>
    <x v="57"/>
    <x v="3"/>
    <x v="305"/>
    <x v="3"/>
    <x v="39"/>
    <x v="0"/>
    <x v="11"/>
    <x v="0"/>
    <x v="0"/>
    <x v="0"/>
    <x v="0"/>
    <x v="11"/>
    <x v="309"/>
    <x v="21"/>
    <x v="11"/>
    <x v="309"/>
    <x v="1"/>
    <x v="21"/>
    <x v="57"/>
    <x v="5"/>
    <x v="0"/>
    <x v="305"/>
  </r>
  <r>
    <x v="1"/>
    <x v="245"/>
    <x v="57"/>
    <x v="3"/>
    <x v="306"/>
    <x v="0"/>
    <x v="59"/>
    <x v="0"/>
    <x v="11"/>
    <x v="0"/>
    <x v="0"/>
    <x v="0"/>
    <x v="0"/>
    <x v="3"/>
    <x v="310"/>
    <x v="0"/>
    <x v="3"/>
    <x v="310"/>
    <x v="245"/>
    <x v="0"/>
    <x v="57"/>
    <x v="47"/>
    <x v="0"/>
    <x v="306"/>
  </r>
  <r>
    <x v="0"/>
    <x v="243"/>
    <x v="57"/>
    <x v="1"/>
    <x v="30"/>
    <x v="3"/>
    <x v="15"/>
    <x v="0"/>
    <x v="11"/>
    <x v="0"/>
    <x v="0"/>
    <x v="0"/>
    <x v="190"/>
    <x v="15"/>
    <x v="30"/>
    <x v="11"/>
    <x v="15"/>
    <x v="30"/>
    <x v="243"/>
    <x v="11"/>
    <x v="57"/>
    <x v="5"/>
    <x v="0"/>
    <x v="30"/>
  </r>
  <r>
    <x v="0"/>
    <x v="178"/>
    <x v="57"/>
    <x v="1"/>
    <x v="18"/>
    <x v="1"/>
    <x v="11"/>
    <x v="0"/>
    <x v="11"/>
    <x v="0"/>
    <x v="0"/>
    <x v="0"/>
    <x v="367"/>
    <x v="15"/>
    <x v="18"/>
    <x v="9"/>
    <x v="15"/>
    <x v="18"/>
    <x v="178"/>
    <x v="9"/>
    <x v="57"/>
    <x v="5"/>
    <x v="0"/>
    <x v="18"/>
  </r>
  <r>
    <x v="1"/>
    <x v="167"/>
    <x v="57"/>
    <x v="2"/>
    <x v="196"/>
    <x v="3"/>
    <x v="7"/>
    <x v="0"/>
    <x v="11"/>
    <x v="0"/>
    <x v="0"/>
    <x v="0"/>
    <x v="403"/>
    <x v="47"/>
    <x v="196"/>
    <x v="4"/>
    <x v="47"/>
    <x v="196"/>
    <x v="167"/>
    <x v="4"/>
    <x v="57"/>
    <x v="5"/>
    <x v="0"/>
    <x v="196"/>
  </r>
  <r>
    <x v="1"/>
    <x v="167"/>
    <x v="57"/>
    <x v="10"/>
    <x v="74"/>
    <x v="3"/>
    <x v="24"/>
    <x v="0"/>
    <x v="11"/>
    <x v="0"/>
    <x v="0"/>
    <x v="0"/>
    <x v="0"/>
    <x v="43"/>
    <x v="311"/>
    <x v="15"/>
    <x v="43"/>
    <x v="311"/>
    <x v="167"/>
    <x v="15"/>
    <x v="57"/>
    <x v="5"/>
    <x v="0"/>
    <x v="74"/>
  </r>
  <r>
    <x v="0"/>
    <x v="124"/>
    <x v="57"/>
    <x v="3"/>
    <x v="23"/>
    <x v="3"/>
    <x v="6"/>
    <x v="0"/>
    <x v="11"/>
    <x v="0"/>
    <x v="0"/>
    <x v="0"/>
    <x v="0"/>
    <x v="17"/>
    <x v="23"/>
    <x v="3"/>
    <x v="17"/>
    <x v="23"/>
    <x v="124"/>
    <x v="3"/>
    <x v="57"/>
    <x v="5"/>
    <x v="0"/>
    <x v="23"/>
  </r>
  <r>
    <x v="1"/>
    <x v="197"/>
    <x v="57"/>
    <x v="9"/>
    <x v="258"/>
    <x v="3"/>
    <x v="16"/>
    <x v="0"/>
    <x v="11"/>
    <x v="0"/>
    <x v="0"/>
    <x v="0"/>
    <x v="0"/>
    <x v="3"/>
    <x v="261"/>
    <x v="12"/>
    <x v="3"/>
    <x v="261"/>
    <x v="197"/>
    <x v="12"/>
    <x v="57"/>
    <x v="5"/>
    <x v="0"/>
    <x v="258"/>
  </r>
  <r>
    <x v="1"/>
    <x v="513"/>
    <x v="57"/>
    <x v="3"/>
    <x v="23"/>
    <x v="3"/>
    <x v="24"/>
    <x v="0"/>
    <x v="11"/>
    <x v="0"/>
    <x v="0"/>
    <x v="0"/>
    <x v="0"/>
    <x v="1"/>
    <x v="23"/>
    <x v="15"/>
    <x v="1"/>
    <x v="23"/>
    <x v="513"/>
    <x v="15"/>
    <x v="57"/>
    <x v="5"/>
    <x v="0"/>
    <x v="23"/>
  </r>
  <r>
    <x v="0"/>
    <x v="27"/>
    <x v="57"/>
    <x v="3"/>
    <x v="23"/>
    <x v="3"/>
    <x v="6"/>
    <x v="0"/>
    <x v="11"/>
    <x v="0"/>
    <x v="0"/>
    <x v="0"/>
    <x v="0"/>
    <x v="15"/>
    <x v="23"/>
    <x v="3"/>
    <x v="15"/>
    <x v="23"/>
    <x v="27"/>
    <x v="3"/>
    <x v="57"/>
    <x v="5"/>
    <x v="0"/>
    <x v="23"/>
  </r>
  <r>
    <x v="2"/>
    <x v="51"/>
    <x v="58"/>
    <x v="0"/>
    <x v="52"/>
    <x v="2"/>
    <x v="27"/>
    <x v="0"/>
    <x v="12"/>
    <x v="0"/>
    <x v="0"/>
    <x v="0"/>
    <x v="404"/>
    <x v="16"/>
    <x v="52"/>
    <x v="2"/>
    <x v="49"/>
    <x v="52"/>
    <x v="51"/>
    <x v="2"/>
    <x v="58"/>
    <x v="5"/>
    <x v="0"/>
    <x v="52"/>
  </r>
  <r>
    <x v="0"/>
    <x v="10"/>
    <x v="58"/>
    <x v="0"/>
    <x v="43"/>
    <x v="0"/>
    <x v="40"/>
    <x v="0"/>
    <x v="12"/>
    <x v="0"/>
    <x v="0"/>
    <x v="0"/>
    <x v="148"/>
    <x v="15"/>
    <x v="43"/>
    <x v="0"/>
    <x v="49"/>
    <x v="43"/>
    <x v="10"/>
    <x v="0"/>
    <x v="58"/>
    <x v="29"/>
    <x v="0"/>
    <x v="43"/>
  </r>
  <r>
    <x v="0"/>
    <x v="26"/>
    <x v="58"/>
    <x v="0"/>
    <x v="43"/>
    <x v="0"/>
    <x v="40"/>
    <x v="0"/>
    <x v="12"/>
    <x v="0"/>
    <x v="0"/>
    <x v="0"/>
    <x v="75"/>
    <x v="15"/>
    <x v="43"/>
    <x v="0"/>
    <x v="49"/>
    <x v="43"/>
    <x v="26"/>
    <x v="0"/>
    <x v="58"/>
    <x v="29"/>
    <x v="0"/>
    <x v="43"/>
  </r>
  <r>
    <x v="0"/>
    <x v="189"/>
    <x v="58"/>
    <x v="0"/>
    <x v="43"/>
    <x v="0"/>
    <x v="40"/>
    <x v="0"/>
    <x v="12"/>
    <x v="0"/>
    <x v="0"/>
    <x v="0"/>
    <x v="376"/>
    <x v="15"/>
    <x v="43"/>
    <x v="0"/>
    <x v="49"/>
    <x v="43"/>
    <x v="189"/>
    <x v="0"/>
    <x v="58"/>
    <x v="29"/>
    <x v="0"/>
    <x v="43"/>
  </r>
  <r>
    <x v="0"/>
    <x v="172"/>
    <x v="58"/>
    <x v="0"/>
    <x v="43"/>
    <x v="0"/>
    <x v="40"/>
    <x v="0"/>
    <x v="12"/>
    <x v="0"/>
    <x v="0"/>
    <x v="0"/>
    <x v="405"/>
    <x v="15"/>
    <x v="43"/>
    <x v="0"/>
    <x v="49"/>
    <x v="43"/>
    <x v="172"/>
    <x v="0"/>
    <x v="58"/>
    <x v="29"/>
    <x v="0"/>
    <x v="43"/>
  </r>
  <r>
    <x v="0"/>
    <x v="65"/>
    <x v="58"/>
    <x v="0"/>
    <x v="43"/>
    <x v="0"/>
    <x v="40"/>
    <x v="0"/>
    <x v="12"/>
    <x v="0"/>
    <x v="0"/>
    <x v="0"/>
    <x v="116"/>
    <x v="15"/>
    <x v="43"/>
    <x v="0"/>
    <x v="49"/>
    <x v="43"/>
    <x v="65"/>
    <x v="0"/>
    <x v="58"/>
    <x v="29"/>
    <x v="0"/>
    <x v="43"/>
  </r>
  <r>
    <x v="0"/>
    <x v="4"/>
    <x v="58"/>
    <x v="0"/>
    <x v="43"/>
    <x v="0"/>
    <x v="40"/>
    <x v="0"/>
    <x v="12"/>
    <x v="0"/>
    <x v="0"/>
    <x v="0"/>
    <x v="140"/>
    <x v="15"/>
    <x v="43"/>
    <x v="0"/>
    <x v="49"/>
    <x v="43"/>
    <x v="4"/>
    <x v="0"/>
    <x v="58"/>
    <x v="29"/>
    <x v="0"/>
    <x v="43"/>
  </r>
  <r>
    <x v="0"/>
    <x v="1"/>
    <x v="58"/>
    <x v="0"/>
    <x v="43"/>
    <x v="0"/>
    <x v="40"/>
    <x v="0"/>
    <x v="12"/>
    <x v="0"/>
    <x v="0"/>
    <x v="0"/>
    <x v="1"/>
    <x v="15"/>
    <x v="43"/>
    <x v="0"/>
    <x v="49"/>
    <x v="43"/>
    <x v="1"/>
    <x v="0"/>
    <x v="58"/>
    <x v="29"/>
    <x v="0"/>
    <x v="43"/>
  </r>
  <r>
    <x v="0"/>
    <x v="119"/>
    <x v="58"/>
    <x v="0"/>
    <x v="43"/>
    <x v="0"/>
    <x v="40"/>
    <x v="0"/>
    <x v="12"/>
    <x v="0"/>
    <x v="0"/>
    <x v="0"/>
    <x v="263"/>
    <x v="15"/>
    <x v="43"/>
    <x v="0"/>
    <x v="49"/>
    <x v="43"/>
    <x v="119"/>
    <x v="0"/>
    <x v="58"/>
    <x v="29"/>
    <x v="0"/>
    <x v="43"/>
  </r>
  <r>
    <x v="0"/>
    <x v="22"/>
    <x v="58"/>
    <x v="0"/>
    <x v="43"/>
    <x v="0"/>
    <x v="40"/>
    <x v="0"/>
    <x v="12"/>
    <x v="0"/>
    <x v="0"/>
    <x v="0"/>
    <x v="406"/>
    <x v="15"/>
    <x v="43"/>
    <x v="0"/>
    <x v="49"/>
    <x v="43"/>
    <x v="22"/>
    <x v="0"/>
    <x v="58"/>
    <x v="29"/>
    <x v="0"/>
    <x v="43"/>
  </r>
  <r>
    <x v="0"/>
    <x v="98"/>
    <x v="58"/>
    <x v="0"/>
    <x v="43"/>
    <x v="0"/>
    <x v="40"/>
    <x v="0"/>
    <x v="12"/>
    <x v="0"/>
    <x v="0"/>
    <x v="0"/>
    <x v="330"/>
    <x v="15"/>
    <x v="43"/>
    <x v="0"/>
    <x v="49"/>
    <x v="43"/>
    <x v="98"/>
    <x v="0"/>
    <x v="58"/>
    <x v="29"/>
    <x v="0"/>
    <x v="43"/>
  </r>
  <r>
    <x v="0"/>
    <x v="119"/>
    <x v="58"/>
    <x v="0"/>
    <x v="198"/>
    <x v="0"/>
    <x v="0"/>
    <x v="0"/>
    <x v="12"/>
    <x v="0"/>
    <x v="0"/>
    <x v="0"/>
    <x v="263"/>
    <x v="15"/>
    <x v="198"/>
    <x v="0"/>
    <x v="49"/>
    <x v="198"/>
    <x v="119"/>
    <x v="0"/>
    <x v="58"/>
    <x v="0"/>
    <x v="0"/>
    <x v="198"/>
  </r>
  <r>
    <x v="0"/>
    <x v="64"/>
    <x v="58"/>
    <x v="0"/>
    <x v="198"/>
    <x v="0"/>
    <x v="0"/>
    <x v="0"/>
    <x v="12"/>
    <x v="0"/>
    <x v="0"/>
    <x v="0"/>
    <x v="30"/>
    <x v="15"/>
    <x v="198"/>
    <x v="0"/>
    <x v="49"/>
    <x v="198"/>
    <x v="64"/>
    <x v="0"/>
    <x v="58"/>
    <x v="0"/>
    <x v="0"/>
    <x v="198"/>
  </r>
  <r>
    <x v="0"/>
    <x v="167"/>
    <x v="58"/>
    <x v="0"/>
    <x v="198"/>
    <x v="0"/>
    <x v="0"/>
    <x v="0"/>
    <x v="12"/>
    <x v="0"/>
    <x v="0"/>
    <x v="0"/>
    <x v="35"/>
    <x v="15"/>
    <x v="198"/>
    <x v="0"/>
    <x v="49"/>
    <x v="198"/>
    <x v="167"/>
    <x v="0"/>
    <x v="58"/>
    <x v="0"/>
    <x v="0"/>
    <x v="198"/>
  </r>
  <r>
    <x v="0"/>
    <x v="46"/>
    <x v="58"/>
    <x v="0"/>
    <x v="198"/>
    <x v="0"/>
    <x v="0"/>
    <x v="0"/>
    <x v="12"/>
    <x v="0"/>
    <x v="0"/>
    <x v="0"/>
    <x v="21"/>
    <x v="15"/>
    <x v="198"/>
    <x v="0"/>
    <x v="49"/>
    <x v="198"/>
    <x v="46"/>
    <x v="0"/>
    <x v="58"/>
    <x v="0"/>
    <x v="0"/>
    <x v="198"/>
  </r>
  <r>
    <x v="0"/>
    <x v="33"/>
    <x v="58"/>
    <x v="0"/>
    <x v="246"/>
    <x v="0"/>
    <x v="40"/>
    <x v="0"/>
    <x v="12"/>
    <x v="0"/>
    <x v="0"/>
    <x v="0"/>
    <x v="366"/>
    <x v="15"/>
    <x v="247"/>
    <x v="0"/>
    <x v="49"/>
    <x v="247"/>
    <x v="33"/>
    <x v="0"/>
    <x v="58"/>
    <x v="29"/>
    <x v="0"/>
    <x v="246"/>
  </r>
  <r>
    <x v="0"/>
    <x v="64"/>
    <x v="58"/>
    <x v="0"/>
    <x v="246"/>
    <x v="0"/>
    <x v="40"/>
    <x v="0"/>
    <x v="12"/>
    <x v="0"/>
    <x v="0"/>
    <x v="0"/>
    <x v="30"/>
    <x v="15"/>
    <x v="247"/>
    <x v="0"/>
    <x v="49"/>
    <x v="247"/>
    <x v="64"/>
    <x v="0"/>
    <x v="58"/>
    <x v="29"/>
    <x v="0"/>
    <x v="246"/>
  </r>
  <r>
    <x v="0"/>
    <x v="62"/>
    <x v="58"/>
    <x v="0"/>
    <x v="246"/>
    <x v="0"/>
    <x v="40"/>
    <x v="0"/>
    <x v="12"/>
    <x v="0"/>
    <x v="0"/>
    <x v="0"/>
    <x v="28"/>
    <x v="15"/>
    <x v="247"/>
    <x v="0"/>
    <x v="49"/>
    <x v="247"/>
    <x v="62"/>
    <x v="0"/>
    <x v="58"/>
    <x v="29"/>
    <x v="0"/>
    <x v="246"/>
  </r>
  <r>
    <x v="0"/>
    <x v="167"/>
    <x v="58"/>
    <x v="0"/>
    <x v="246"/>
    <x v="0"/>
    <x v="40"/>
    <x v="0"/>
    <x v="12"/>
    <x v="0"/>
    <x v="0"/>
    <x v="0"/>
    <x v="35"/>
    <x v="15"/>
    <x v="247"/>
    <x v="0"/>
    <x v="49"/>
    <x v="247"/>
    <x v="167"/>
    <x v="0"/>
    <x v="58"/>
    <x v="29"/>
    <x v="0"/>
    <x v="246"/>
  </r>
  <r>
    <x v="0"/>
    <x v="78"/>
    <x v="58"/>
    <x v="0"/>
    <x v="173"/>
    <x v="0"/>
    <x v="40"/>
    <x v="0"/>
    <x v="12"/>
    <x v="0"/>
    <x v="0"/>
    <x v="0"/>
    <x v="36"/>
    <x v="15"/>
    <x v="173"/>
    <x v="0"/>
    <x v="49"/>
    <x v="173"/>
    <x v="78"/>
    <x v="0"/>
    <x v="58"/>
    <x v="29"/>
    <x v="0"/>
    <x v="173"/>
  </r>
  <r>
    <x v="0"/>
    <x v="135"/>
    <x v="58"/>
    <x v="0"/>
    <x v="173"/>
    <x v="0"/>
    <x v="40"/>
    <x v="0"/>
    <x v="12"/>
    <x v="0"/>
    <x v="0"/>
    <x v="0"/>
    <x v="363"/>
    <x v="15"/>
    <x v="173"/>
    <x v="0"/>
    <x v="49"/>
    <x v="173"/>
    <x v="135"/>
    <x v="0"/>
    <x v="58"/>
    <x v="29"/>
    <x v="0"/>
    <x v="173"/>
  </r>
  <r>
    <x v="0"/>
    <x v="134"/>
    <x v="58"/>
    <x v="0"/>
    <x v="173"/>
    <x v="0"/>
    <x v="40"/>
    <x v="0"/>
    <x v="12"/>
    <x v="0"/>
    <x v="0"/>
    <x v="0"/>
    <x v="139"/>
    <x v="15"/>
    <x v="173"/>
    <x v="0"/>
    <x v="49"/>
    <x v="173"/>
    <x v="134"/>
    <x v="0"/>
    <x v="58"/>
    <x v="29"/>
    <x v="0"/>
    <x v="173"/>
  </r>
  <r>
    <x v="0"/>
    <x v="16"/>
    <x v="58"/>
    <x v="0"/>
    <x v="173"/>
    <x v="0"/>
    <x v="40"/>
    <x v="0"/>
    <x v="12"/>
    <x v="0"/>
    <x v="0"/>
    <x v="0"/>
    <x v="407"/>
    <x v="15"/>
    <x v="173"/>
    <x v="0"/>
    <x v="49"/>
    <x v="173"/>
    <x v="16"/>
    <x v="0"/>
    <x v="58"/>
    <x v="29"/>
    <x v="0"/>
    <x v="173"/>
  </r>
  <r>
    <x v="0"/>
    <x v="196"/>
    <x v="58"/>
    <x v="0"/>
    <x v="173"/>
    <x v="0"/>
    <x v="40"/>
    <x v="0"/>
    <x v="12"/>
    <x v="0"/>
    <x v="0"/>
    <x v="0"/>
    <x v="89"/>
    <x v="15"/>
    <x v="173"/>
    <x v="0"/>
    <x v="49"/>
    <x v="173"/>
    <x v="196"/>
    <x v="0"/>
    <x v="58"/>
    <x v="29"/>
    <x v="0"/>
    <x v="173"/>
  </r>
  <r>
    <x v="0"/>
    <x v="10"/>
    <x v="58"/>
    <x v="0"/>
    <x v="173"/>
    <x v="0"/>
    <x v="40"/>
    <x v="0"/>
    <x v="12"/>
    <x v="0"/>
    <x v="0"/>
    <x v="0"/>
    <x v="148"/>
    <x v="15"/>
    <x v="173"/>
    <x v="0"/>
    <x v="49"/>
    <x v="173"/>
    <x v="10"/>
    <x v="0"/>
    <x v="58"/>
    <x v="29"/>
    <x v="0"/>
    <x v="173"/>
  </r>
  <r>
    <x v="0"/>
    <x v="455"/>
    <x v="58"/>
    <x v="0"/>
    <x v="173"/>
    <x v="0"/>
    <x v="40"/>
    <x v="0"/>
    <x v="12"/>
    <x v="0"/>
    <x v="0"/>
    <x v="0"/>
    <x v="408"/>
    <x v="15"/>
    <x v="173"/>
    <x v="0"/>
    <x v="49"/>
    <x v="173"/>
    <x v="455"/>
    <x v="0"/>
    <x v="58"/>
    <x v="29"/>
    <x v="0"/>
    <x v="173"/>
  </r>
  <r>
    <x v="0"/>
    <x v="26"/>
    <x v="58"/>
    <x v="0"/>
    <x v="173"/>
    <x v="0"/>
    <x v="40"/>
    <x v="0"/>
    <x v="12"/>
    <x v="0"/>
    <x v="0"/>
    <x v="0"/>
    <x v="75"/>
    <x v="15"/>
    <x v="173"/>
    <x v="0"/>
    <x v="49"/>
    <x v="173"/>
    <x v="26"/>
    <x v="0"/>
    <x v="58"/>
    <x v="29"/>
    <x v="0"/>
    <x v="173"/>
  </r>
  <r>
    <x v="0"/>
    <x v="65"/>
    <x v="58"/>
    <x v="0"/>
    <x v="173"/>
    <x v="0"/>
    <x v="40"/>
    <x v="0"/>
    <x v="12"/>
    <x v="0"/>
    <x v="0"/>
    <x v="0"/>
    <x v="116"/>
    <x v="15"/>
    <x v="173"/>
    <x v="0"/>
    <x v="49"/>
    <x v="173"/>
    <x v="65"/>
    <x v="0"/>
    <x v="58"/>
    <x v="29"/>
    <x v="0"/>
    <x v="173"/>
  </r>
  <r>
    <x v="0"/>
    <x v="27"/>
    <x v="58"/>
    <x v="3"/>
    <x v="307"/>
    <x v="0"/>
    <x v="0"/>
    <x v="0"/>
    <x v="12"/>
    <x v="0"/>
    <x v="0"/>
    <x v="0"/>
    <x v="0"/>
    <x v="15"/>
    <x v="312"/>
    <x v="0"/>
    <x v="49"/>
    <x v="312"/>
    <x v="27"/>
    <x v="0"/>
    <x v="58"/>
    <x v="0"/>
    <x v="0"/>
    <x v="307"/>
  </r>
  <r>
    <x v="0"/>
    <x v="25"/>
    <x v="58"/>
    <x v="3"/>
    <x v="307"/>
    <x v="0"/>
    <x v="0"/>
    <x v="0"/>
    <x v="12"/>
    <x v="0"/>
    <x v="0"/>
    <x v="0"/>
    <x v="0"/>
    <x v="15"/>
    <x v="312"/>
    <x v="0"/>
    <x v="49"/>
    <x v="312"/>
    <x v="25"/>
    <x v="0"/>
    <x v="58"/>
    <x v="0"/>
    <x v="0"/>
    <x v="307"/>
  </r>
  <r>
    <x v="0"/>
    <x v="165"/>
    <x v="58"/>
    <x v="3"/>
    <x v="307"/>
    <x v="0"/>
    <x v="0"/>
    <x v="0"/>
    <x v="12"/>
    <x v="0"/>
    <x v="0"/>
    <x v="0"/>
    <x v="0"/>
    <x v="15"/>
    <x v="312"/>
    <x v="0"/>
    <x v="49"/>
    <x v="312"/>
    <x v="165"/>
    <x v="0"/>
    <x v="58"/>
    <x v="0"/>
    <x v="0"/>
    <x v="307"/>
  </r>
  <r>
    <x v="0"/>
    <x v="1"/>
    <x v="58"/>
    <x v="3"/>
    <x v="307"/>
    <x v="0"/>
    <x v="0"/>
    <x v="0"/>
    <x v="12"/>
    <x v="0"/>
    <x v="0"/>
    <x v="0"/>
    <x v="0"/>
    <x v="15"/>
    <x v="312"/>
    <x v="0"/>
    <x v="49"/>
    <x v="312"/>
    <x v="1"/>
    <x v="0"/>
    <x v="58"/>
    <x v="0"/>
    <x v="0"/>
    <x v="307"/>
  </r>
  <r>
    <x v="0"/>
    <x v="1"/>
    <x v="58"/>
    <x v="3"/>
    <x v="307"/>
    <x v="0"/>
    <x v="0"/>
    <x v="0"/>
    <x v="12"/>
    <x v="0"/>
    <x v="0"/>
    <x v="0"/>
    <x v="0"/>
    <x v="15"/>
    <x v="312"/>
    <x v="0"/>
    <x v="49"/>
    <x v="312"/>
    <x v="1"/>
    <x v="0"/>
    <x v="58"/>
    <x v="0"/>
    <x v="0"/>
    <x v="307"/>
  </r>
  <r>
    <x v="0"/>
    <x v="43"/>
    <x v="58"/>
    <x v="3"/>
    <x v="307"/>
    <x v="0"/>
    <x v="0"/>
    <x v="0"/>
    <x v="12"/>
    <x v="0"/>
    <x v="0"/>
    <x v="0"/>
    <x v="0"/>
    <x v="15"/>
    <x v="312"/>
    <x v="0"/>
    <x v="49"/>
    <x v="312"/>
    <x v="43"/>
    <x v="0"/>
    <x v="58"/>
    <x v="0"/>
    <x v="0"/>
    <x v="307"/>
  </r>
  <r>
    <x v="0"/>
    <x v="25"/>
    <x v="58"/>
    <x v="3"/>
    <x v="307"/>
    <x v="0"/>
    <x v="0"/>
    <x v="0"/>
    <x v="12"/>
    <x v="0"/>
    <x v="0"/>
    <x v="0"/>
    <x v="0"/>
    <x v="15"/>
    <x v="312"/>
    <x v="0"/>
    <x v="49"/>
    <x v="312"/>
    <x v="25"/>
    <x v="0"/>
    <x v="58"/>
    <x v="0"/>
    <x v="0"/>
    <x v="307"/>
  </r>
  <r>
    <x v="0"/>
    <x v="33"/>
    <x v="58"/>
    <x v="3"/>
    <x v="307"/>
    <x v="0"/>
    <x v="0"/>
    <x v="0"/>
    <x v="12"/>
    <x v="0"/>
    <x v="0"/>
    <x v="0"/>
    <x v="0"/>
    <x v="15"/>
    <x v="312"/>
    <x v="0"/>
    <x v="49"/>
    <x v="312"/>
    <x v="33"/>
    <x v="0"/>
    <x v="58"/>
    <x v="0"/>
    <x v="0"/>
    <x v="307"/>
  </r>
  <r>
    <x v="0"/>
    <x v="4"/>
    <x v="58"/>
    <x v="3"/>
    <x v="307"/>
    <x v="0"/>
    <x v="0"/>
    <x v="0"/>
    <x v="12"/>
    <x v="0"/>
    <x v="0"/>
    <x v="0"/>
    <x v="0"/>
    <x v="15"/>
    <x v="312"/>
    <x v="0"/>
    <x v="49"/>
    <x v="312"/>
    <x v="4"/>
    <x v="0"/>
    <x v="58"/>
    <x v="0"/>
    <x v="0"/>
    <x v="307"/>
  </r>
  <r>
    <x v="0"/>
    <x v="16"/>
    <x v="58"/>
    <x v="3"/>
    <x v="307"/>
    <x v="0"/>
    <x v="0"/>
    <x v="0"/>
    <x v="12"/>
    <x v="0"/>
    <x v="0"/>
    <x v="0"/>
    <x v="0"/>
    <x v="15"/>
    <x v="312"/>
    <x v="0"/>
    <x v="49"/>
    <x v="312"/>
    <x v="16"/>
    <x v="0"/>
    <x v="58"/>
    <x v="0"/>
    <x v="0"/>
    <x v="307"/>
  </r>
  <r>
    <x v="0"/>
    <x v="196"/>
    <x v="58"/>
    <x v="3"/>
    <x v="307"/>
    <x v="0"/>
    <x v="0"/>
    <x v="0"/>
    <x v="12"/>
    <x v="0"/>
    <x v="0"/>
    <x v="0"/>
    <x v="0"/>
    <x v="15"/>
    <x v="312"/>
    <x v="0"/>
    <x v="49"/>
    <x v="312"/>
    <x v="196"/>
    <x v="0"/>
    <x v="58"/>
    <x v="0"/>
    <x v="0"/>
    <x v="307"/>
  </r>
  <r>
    <x v="2"/>
    <x v="25"/>
    <x v="58"/>
    <x v="1"/>
    <x v="59"/>
    <x v="2"/>
    <x v="27"/>
    <x v="0"/>
    <x v="12"/>
    <x v="0"/>
    <x v="0"/>
    <x v="0"/>
    <x v="1"/>
    <x v="16"/>
    <x v="59"/>
    <x v="2"/>
    <x v="49"/>
    <x v="59"/>
    <x v="25"/>
    <x v="2"/>
    <x v="58"/>
    <x v="5"/>
    <x v="0"/>
    <x v="59"/>
  </r>
  <r>
    <x v="2"/>
    <x v="165"/>
    <x v="58"/>
    <x v="1"/>
    <x v="63"/>
    <x v="2"/>
    <x v="27"/>
    <x v="0"/>
    <x v="12"/>
    <x v="0"/>
    <x v="0"/>
    <x v="0"/>
    <x v="102"/>
    <x v="16"/>
    <x v="63"/>
    <x v="2"/>
    <x v="49"/>
    <x v="63"/>
    <x v="165"/>
    <x v="2"/>
    <x v="58"/>
    <x v="5"/>
    <x v="0"/>
    <x v="63"/>
  </r>
  <r>
    <x v="2"/>
    <x v="78"/>
    <x v="58"/>
    <x v="1"/>
    <x v="63"/>
    <x v="2"/>
    <x v="27"/>
    <x v="0"/>
    <x v="12"/>
    <x v="0"/>
    <x v="0"/>
    <x v="0"/>
    <x v="103"/>
    <x v="16"/>
    <x v="63"/>
    <x v="2"/>
    <x v="49"/>
    <x v="63"/>
    <x v="78"/>
    <x v="2"/>
    <x v="58"/>
    <x v="5"/>
    <x v="0"/>
    <x v="63"/>
  </r>
  <r>
    <x v="2"/>
    <x v="42"/>
    <x v="58"/>
    <x v="1"/>
    <x v="63"/>
    <x v="2"/>
    <x v="27"/>
    <x v="0"/>
    <x v="12"/>
    <x v="0"/>
    <x v="0"/>
    <x v="0"/>
    <x v="150"/>
    <x v="16"/>
    <x v="63"/>
    <x v="2"/>
    <x v="49"/>
    <x v="63"/>
    <x v="42"/>
    <x v="2"/>
    <x v="58"/>
    <x v="5"/>
    <x v="0"/>
    <x v="63"/>
  </r>
  <r>
    <x v="2"/>
    <x v="155"/>
    <x v="58"/>
    <x v="1"/>
    <x v="63"/>
    <x v="2"/>
    <x v="27"/>
    <x v="0"/>
    <x v="12"/>
    <x v="0"/>
    <x v="0"/>
    <x v="0"/>
    <x v="84"/>
    <x v="16"/>
    <x v="63"/>
    <x v="2"/>
    <x v="49"/>
    <x v="63"/>
    <x v="155"/>
    <x v="2"/>
    <x v="58"/>
    <x v="5"/>
    <x v="0"/>
    <x v="63"/>
  </r>
  <r>
    <x v="2"/>
    <x v="26"/>
    <x v="58"/>
    <x v="1"/>
    <x v="64"/>
    <x v="2"/>
    <x v="27"/>
    <x v="0"/>
    <x v="12"/>
    <x v="0"/>
    <x v="0"/>
    <x v="0"/>
    <x v="385"/>
    <x v="16"/>
    <x v="64"/>
    <x v="2"/>
    <x v="49"/>
    <x v="64"/>
    <x v="26"/>
    <x v="2"/>
    <x v="58"/>
    <x v="5"/>
    <x v="0"/>
    <x v="64"/>
  </r>
  <r>
    <x v="2"/>
    <x v="211"/>
    <x v="58"/>
    <x v="1"/>
    <x v="218"/>
    <x v="2"/>
    <x v="27"/>
    <x v="0"/>
    <x v="12"/>
    <x v="0"/>
    <x v="0"/>
    <x v="0"/>
    <x v="337"/>
    <x v="16"/>
    <x v="219"/>
    <x v="2"/>
    <x v="49"/>
    <x v="219"/>
    <x v="211"/>
    <x v="2"/>
    <x v="58"/>
    <x v="5"/>
    <x v="0"/>
    <x v="218"/>
  </r>
  <r>
    <x v="2"/>
    <x v="78"/>
    <x v="58"/>
    <x v="1"/>
    <x v="218"/>
    <x v="2"/>
    <x v="27"/>
    <x v="0"/>
    <x v="12"/>
    <x v="0"/>
    <x v="0"/>
    <x v="0"/>
    <x v="36"/>
    <x v="16"/>
    <x v="219"/>
    <x v="2"/>
    <x v="49"/>
    <x v="219"/>
    <x v="78"/>
    <x v="2"/>
    <x v="58"/>
    <x v="5"/>
    <x v="0"/>
    <x v="218"/>
  </r>
  <r>
    <x v="2"/>
    <x v="16"/>
    <x v="58"/>
    <x v="1"/>
    <x v="218"/>
    <x v="2"/>
    <x v="27"/>
    <x v="0"/>
    <x v="12"/>
    <x v="0"/>
    <x v="0"/>
    <x v="0"/>
    <x v="407"/>
    <x v="16"/>
    <x v="219"/>
    <x v="2"/>
    <x v="49"/>
    <x v="219"/>
    <x v="16"/>
    <x v="2"/>
    <x v="58"/>
    <x v="5"/>
    <x v="0"/>
    <x v="218"/>
  </r>
  <r>
    <x v="2"/>
    <x v="211"/>
    <x v="58"/>
    <x v="1"/>
    <x v="218"/>
    <x v="2"/>
    <x v="27"/>
    <x v="0"/>
    <x v="12"/>
    <x v="0"/>
    <x v="0"/>
    <x v="0"/>
    <x v="337"/>
    <x v="16"/>
    <x v="219"/>
    <x v="2"/>
    <x v="49"/>
    <x v="219"/>
    <x v="211"/>
    <x v="2"/>
    <x v="58"/>
    <x v="5"/>
    <x v="0"/>
    <x v="218"/>
  </r>
  <r>
    <x v="2"/>
    <x v="1"/>
    <x v="58"/>
    <x v="1"/>
    <x v="218"/>
    <x v="2"/>
    <x v="27"/>
    <x v="0"/>
    <x v="12"/>
    <x v="0"/>
    <x v="0"/>
    <x v="0"/>
    <x v="1"/>
    <x v="16"/>
    <x v="219"/>
    <x v="2"/>
    <x v="49"/>
    <x v="219"/>
    <x v="1"/>
    <x v="2"/>
    <x v="58"/>
    <x v="5"/>
    <x v="0"/>
    <x v="218"/>
  </r>
  <r>
    <x v="2"/>
    <x v="105"/>
    <x v="58"/>
    <x v="1"/>
    <x v="105"/>
    <x v="2"/>
    <x v="27"/>
    <x v="0"/>
    <x v="12"/>
    <x v="0"/>
    <x v="0"/>
    <x v="0"/>
    <x v="48"/>
    <x v="16"/>
    <x v="105"/>
    <x v="2"/>
    <x v="49"/>
    <x v="105"/>
    <x v="105"/>
    <x v="2"/>
    <x v="58"/>
    <x v="5"/>
    <x v="0"/>
    <x v="105"/>
  </r>
  <r>
    <x v="0"/>
    <x v="26"/>
    <x v="58"/>
    <x v="3"/>
    <x v="308"/>
    <x v="0"/>
    <x v="0"/>
    <x v="0"/>
    <x v="12"/>
    <x v="0"/>
    <x v="0"/>
    <x v="0"/>
    <x v="75"/>
    <x v="15"/>
    <x v="313"/>
    <x v="0"/>
    <x v="49"/>
    <x v="313"/>
    <x v="26"/>
    <x v="0"/>
    <x v="58"/>
    <x v="0"/>
    <x v="0"/>
    <x v="308"/>
  </r>
  <r>
    <x v="2"/>
    <x v="103"/>
    <x v="58"/>
    <x v="1"/>
    <x v="69"/>
    <x v="2"/>
    <x v="27"/>
    <x v="0"/>
    <x v="12"/>
    <x v="0"/>
    <x v="0"/>
    <x v="0"/>
    <x v="154"/>
    <x v="16"/>
    <x v="69"/>
    <x v="2"/>
    <x v="49"/>
    <x v="69"/>
    <x v="103"/>
    <x v="2"/>
    <x v="58"/>
    <x v="5"/>
    <x v="0"/>
    <x v="69"/>
  </r>
  <r>
    <x v="2"/>
    <x v="4"/>
    <x v="58"/>
    <x v="0"/>
    <x v="56"/>
    <x v="2"/>
    <x v="27"/>
    <x v="0"/>
    <x v="12"/>
    <x v="0"/>
    <x v="0"/>
    <x v="0"/>
    <x v="140"/>
    <x v="16"/>
    <x v="56"/>
    <x v="2"/>
    <x v="49"/>
    <x v="56"/>
    <x v="4"/>
    <x v="2"/>
    <x v="58"/>
    <x v="5"/>
    <x v="0"/>
    <x v="56"/>
  </r>
  <r>
    <x v="2"/>
    <x v="1"/>
    <x v="58"/>
    <x v="0"/>
    <x v="56"/>
    <x v="2"/>
    <x v="27"/>
    <x v="0"/>
    <x v="12"/>
    <x v="0"/>
    <x v="0"/>
    <x v="0"/>
    <x v="1"/>
    <x v="16"/>
    <x v="56"/>
    <x v="2"/>
    <x v="49"/>
    <x v="56"/>
    <x v="1"/>
    <x v="2"/>
    <x v="58"/>
    <x v="5"/>
    <x v="0"/>
    <x v="56"/>
  </r>
  <r>
    <x v="2"/>
    <x v="155"/>
    <x v="58"/>
    <x v="1"/>
    <x v="4"/>
    <x v="2"/>
    <x v="27"/>
    <x v="0"/>
    <x v="12"/>
    <x v="0"/>
    <x v="0"/>
    <x v="0"/>
    <x v="409"/>
    <x v="16"/>
    <x v="4"/>
    <x v="2"/>
    <x v="49"/>
    <x v="4"/>
    <x v="155"/>
    <x v="2"/>
    <x v="58"/>
    <x v="5"/>
    <x v="0"/>
    <x v="4"/>
  </r>
  <r>
    <x v="2"/>
    <x v="33"/>
    <x v="58"/>
    <x v="1"/>
    <x v="70"/>
    <x v="2"/>
    <x v="27"/>
    <x v="0"/>
    <x v="12"/>
    <x v="0"/>
    <x v="0"/>
    <x v="0"/>
    <x v="30"/>
    <x v="16"/>
    <x v="70"/>
    <x v="2"/>
    <x v="49"/>
    <x v="70"/>
    <x v="33"/>
    <x v="2"/>
    <x v="58"/>
    <x v="5"/>
    <x v="0"/>
    <x v="70"/>
  </r>
  <r>
    <x v="2"/>
    <x v="141"/>
    <x v="58"/>
    <x v="1"/>
    <x v="72"/>
    <x v="2"/>
    <x v="27"/>
    <x v="0"/>
    <x v="12"/>
    <x v="0"/>
    <x v="0"/>
    <x v="0"/>
    <x v="296"/>
    <x v="16"/>
    <x v="72"/>
    <x v="2"/>
    <x v="49"/>
    <x v="72"/>
    <x v="141"/>
    <x v="2"/>
    <x v="58"/>
    <x v="5"/>
    <x v="0"/>
    <x v="72"/>
  </r>
  <r>
    <x v="0"/>
    <x v="108"/>
    <x v="58"/>
    <x v="3"/>
    <x v="297"/>
    <x v="0"/>
    <x v="40"/>
    <x v="0"/>
    <x v="12"/>
    <x v="0"/>
    <x v="0"/>
    <x v="0"/>
    <x v="152"/>
    <x v="15"/>
    <x v="301"/>
    <x v="0"/>
    <x v="49"/>
    <x v="301"/>
    <x v="108"/>
    <x v="0"/>
    <x v="58"/>
    <x v="29"/>
    <x v="0"/>
    <x v="297"/>
  </r>
  <r>
    <x v="0"/>
    <x v="1"/>
    <x v="58"/>
    <x v="3"/>
    <x v="297"/>
    <x v="0"/>
    <x v="40"/>
    <x v="0"/>
    <x v="12"/>
    <x v="0"/>
    <x v="0"/>
    <x v="0"/>
    <x v="1"/>
    <x v="15"/>
    <x v="301"/>
    <x v="0"/>
    <x v="49"/>
    <x v="301"/>
    <x v="1"/>
    <x v="0"/>
    <x v="58"/>
    <x v="29"/>
    <x v="0"/>
    <x v="297"/>
  </r>
  <r>
    <x v="0"/>
    <x v="196"/>
    <x v="58"/>
    <x v="3"/>
    <x v="297"/>
    <x v="0"/>
    <x v="40"/>
    <x v="0"/>
    <x v="12"/>
    <x v="0"/>
    <x v="0"/>
    <x v="0"/>
    <x v="89"/>
    <x v="15"/>
    <x v="301"/>
    <x v="0"/>
    <x v="49"/>
    <x v="301"/>
    <x v="196"/>
    <x v="0"/>
    <x v="58"/>
    <x v="29"/>
    <x v="0"/>
    <x v="297"/>
  </r>
  <r>
    <x v="0"/>
    <x v="189"/>
    <x v="58"/>
    <x v="3"/>
    <x v="297"/>
    <x v="0"/>
    <x v="40"/>
    <x v="0"/>
    <x v="12"/>
    <x v="0"/>
    <x v="0"/>
    <x v="0"/>
    <x v="376"/>
    <x v="15"/>
    <x v="301"/>
    <x v="0"/>
    <x v="49"/>
    <x v="301"/>
    <x v="189"/>
    <x v="0"/>
    <x v="58"/>
    <x v="29"/>
    <x v="0"/>
    <x v="297"/>
  </r>
  <r>
    <x v="0"/>
    <x v="206"/>
    <x v="58"/>
    <x v="3"/>
    <x v="297"/>
    <x v="0"/>
    <x v="40"/>
    <x v="0"/>
    <x v="12"/>
    <x v="0"/>
    <x v="0"/>
    <x v="0"/>
    <x v="255"/>
    <x v="15"/>
    <x v="301"/>
    <x v="0"/>
    <x v="49"/>
    <x v="301"/>
    <x v="206"/>
    <x v="0"/>
    <x v="58"/>
    <x v="29"/>
    <x v="0"/>
    <x v="297"/>
  </r>
  <r>
    <x v="0"/>
    <x v="43"/>
    <x v="58"/>
    <x v="3"/>
    <x v="297"/>
    <x v="0"/>
    <x v="40"/>
    <x v="0"/>
    <x v="12"/>
    <x v="0"/>
    <x v="0"/>
    <x v="0"/>
    <x v="18"/>
    <x v="15"/>
    <x v="301"/>
    <x v="0"/>
    <x v="49"/>
    <x v="301"/>
    <x v="43"/>
    <x v="0"/>
    <x v="58"/>
    <x v="29"/>
    <x v="0"/>
    <x v="297"/>
  </r>
  <r>
    <x v="0"/>
    <x v="155"/>
    <x v="58"/>
    <x v="3"/>
    <x v="297"/>
    <x v="0"/>
    <x v="40"/>
    <x v="0"/>
    <x v="12"/>
    <x v="0"/>
    <x v="0"/>
    <x v="0"/>
    <x v="88"/>
    <x v="15"/>
    <x v="301"/>
    <x v="0"/>
    <x v="49"/>
    <x v="301"/>
    <x v="155"/>
    <x v="0"/>
    <x v="58"/>
    <x v="29"/>
    <x v="0"/>
    <x v="297"/>
  </r>
  <r>
    <x v="3"/>
    <x v="211"/>
    <x v="58"/>
    <x v="11"/>
    <x v="36"/>
    <x v="0"/>
    <x v="23"/>
    <x v="0"/>
    <x v="12"/>
    <x v="0"/>
    <x v="0"/>
    <x v="0"/>
    <x v="337"/>
    <x v="7"/>
    <x v="36"/>
    <x v="0"/>
    <x v="49"/>
    <x v="36"/>
    <x v="211"/>
    <x v="0"/>
    <x v="58"/>
    <x v="17"/>
    <x v="0"/>
    <x v="36"/>
  </r>
  <r>
    <x v="3"/>
    <x v="196"/>
    <x v="58"/>
    <x v="11"/>
    <x v="36"/>
    <x v="0"/>
    <x v="23"/>
    <x v="0"/>
    <x v="12"/>
    <x v="0"/>
    <x v="0"/>
    <x v="0"/>
    <x v="89"/>
    <x v="7"/>
    <x v="36"/>
    <x v="0"/>
    <x v="49"/>
    <x v="36"/>
    <x v="196"/>
    <x v="0"/>
    <x v="58"/>
    <x v="17"/>
    <x v="0"/>
    <x v="36"/>
  </r>
  <r>
    <x v="3"/>
    <x v="64"/>
    <x v="58"/>
    <x v="11"/>
    <x v="309"/>
    <x v="0"/>
    <x v="23"/>
    <x v="0"/>
    <x v="12"/>
    <x v="0"/>
    <x v="0"/>
    <x v="0"/>
    <x v="30"/>
    <x v="7"/>
    <x v="314"/>
    <x v="0"/>
    <x v="49"/>
    <x v="314"/>
    <x v="64"/>
    <x v="0"/>
    <x v="58"/>
    <x v="17"/>
    <x v="0"/>
    <x v="309"/>
  </r>
  <r>
    <x v="3"/>
    <x v="440"/>
    <x v="58"/>
    <x v="11"/>
    <x v="309"/>
    <x v="0"/>
    <x v="23"/>
    <x v="0"/>
    <x v="12"/>
    <x v="0"/>
    <x v="0"/>
    <x v="0"/>
    <x v="410"/>
    <x v="7"/>
    <x v="314"/>
    <x v="0"/>
    <x v="49"/>
    <x v="314"/>
    <x v="440"/>
    <x v="0"/>
    <x v="58"/>
    <x v="17"/>
    <x v="0"/>
    <x v="309"/>
  </r>
  <r>
    <x v="3"/>
    <x v="78"/>
    <x v="58"/>
    <x v="11"/>
    <x v="235"/>
    <x v="0"/>
    <x v="23"/>
    <x v="0"/>
    <x v="12"/>
    <x v="0"/>
    <x v="0"/>
    <x v="0"/>
    <x v="36"/>
    <x v="7"/>
    <x v="236"/>
    <x v="0"/>
    <x v="49"/>
    <x v="236"/>
    <x v="78"/>
    <x v="0"/>
    <x v="58"/>
    <x v="17"/>
    <x v="0"/>
    <x v="235"/>
  </r>
  <r>
    <x v="3"/>
    <x v="26"/>
    <x v="58"/>
    <x v="11"/>
    <x v="235"/>
    <x v="0"/>
    <x v="23"/>
    <x v="0"/>
    <x v="12"/>
    <x v="0"/>
    <x v="0"/>
    <x v="0"/>
    <x v="75"/>
    <x v="7"/>
    <x v="236"/>
    <x v="0"/>
    <x v="49"/>
    <x v="236"/>
    <x v="26"/>
    <x v="0"/>
    <x v="58"/>
    <x v="17"/>
    <x v="0"/>
    <x v="235"/>
  </r>
  <r>
    <x v="3"/>
    <x v="10"/>
    <x v="58"/>
    <x v="11"/>
    <x v="235"/>
    <x v="0"/>
    <x v="23"/>
    <x v="0"/>
    <x v="12"/>
    <x v="0"/>
    <x v="0"/>
    <x v="0"/>
    <x v="148"/>
    <x v="7"/>
    <x v="236"/>
    <x v="0"/>
    <x v="49"/>
    <x v="236"/>
    <x v="10"/>
    <x v="0"/>
    <x v="58"/>
    <x v="17"/>
    <x v="0"/>
    <x v="235"/>
  </r>
  <r>
    <x v="3"/>
    <x v="167"/>
    <x v="58"/>
    <x v="11"/>
    <x v="235"/>
    <x v="0"/>
    <x v="23"/>
    <x v="0"/>
    <x v="12"/>
    <x v="0"/>
    <x v="0"/>
    <x v="0"/>
    <x v="35"/>
    <x v="7"/>
    <x v="236"/>
    <x v="0"/>
    <x v="49"/>
    <x v="236"/>
    <x v="167"/>
    <x v="0"/>
    <x v="58"/>
    <x v="17"/>
    <x v="0"/>
    <x v="235"/>
  </r>
  <r>
    <x v="3"/>
    <x v="514"/>
    <x v="58"/>
    <x v="11"/>
    <x v="270"/>
    <x v="0"/>
    <x v="23"/>
    <x v="0"/>
    <x v="12"/>
    <x v="0"/>
    <x v="0"/>
    <x v="0"/>
    <x v="17"/>
    <x v="7"/>
    <x v="273"/>
    <x v="0"/>
    <x v="49"/>
    <x v="273"/>
    <x v="514"/>
    <x v="0"/>
    <x v="58"/>
    <x v="17"/>
    <x v="0"/>
    <x v="270"/>
  </r>
  <r>
    <x v="3"/>
    <x v="4"/>
    <x v="58"/>
    <x v="11"/>
    <x v="270"/>
    <x v="0"/>
    <x v="23"/>
    <x v="0"/>
    <x v="12"/>
    <x v="0"/>
    <x v="0"/>
    <x v="0"/>
    <x v="140"/>
    <x v="7"/>
    <x v="273"/>
    <x v="0"/>
    <x v="49"/>
    <x v="273"/>
    <x v="4"/>
    <x v="0"/>
    <x v="58"/>
    <x v="17"/>
    <x v="0"/>
    <x v="270"/>
  </r>
  <r>
    <x v="3"/>
    <x v="18"/>
    <x v="58"/>
    <x v="11"/>
    <x v="270"/>
    <x v="0"/>
    <x v="23"/>
    <x v="0"/>
    <x v="12"/>
    <x v="0"/>
    <x v="0"/>
    <x v="0"/>
    <x v="136"/>
    <x v="7"/>
    <x v="273"/>
    <x v="0"/>
    <x v="49"/>
    <x v="273"/>
    <x v="18"/>
    <x v="0"/>
    <x v="58"/>
    <x v="17"/>
    <x v="0"/>
    <x v="270"/>
  </r>
  <r>
    <x v="2"/>
    <x v="155"/>
    <x v="58"/>
    <x v="1"/>
    <x v="242"/>
    <x v="2"/>
    <x v="27"/>
    <x v="0"/>
    <x v="12"/>
    <x v="0"/>
    <x v="0"/>
    <x v="0"/>
    <x v="84"/>
    <x v="16"/>
    <x v="243"/>
    <x v="2"/>
    <x v="49"/>
    <x v="243"/>
    <x v="155"/>
    <x v="2"/>
    <x v="58"/>
    <x v="5"/>
    <x v="0"/>
    <x v="242"/>
  </r>
  <r>
    <x v="2"/>
    <x v="215"/>
    <x v="58"/>
    <x v="1"/>
    <x v="89"/>
    <x v="2"/>
    <x v="27"/>
    <x v="0"/>
    <x v="12"/>
    <x v="0"/>
    <x v="0"/>
    <x v="0"/>
    <x v="177"/>
    <x v="16"/>
    <x v="89"/>
    <x v="2"/>
    <x v="49"/>
    <x v="89"/>
    <x v="215"/>
    <x v="2"/>
    <x v="58"/>
    <x v="5"/>
    <x v="0"/>
    <x v="89"/>
  </r>
  <r>
    <x v="2"/>
    <x v="25"/>
    <x v="58"/>
    <x v="3"/>
    <x v="310"/>
    <x v="0"/>
    <x v="27"/>
    <x v="0"/>
    <x v="12"/>
    <x v="0"/>
    <x v="0"/>
    <x v="0"/>
    <x v="411"/>
    <x v="16"/>
    <x v="315"/>
    <x v="0"/>
    <x v="16"/>
    <x v="315"/>
    <x v="25"/>
    <x v="0"/>
    <x v="58"/>
    <x v="48"/>
    <x v="0"/>
    <x v="310"/>
  </r>
  <r>
    <x v="2"/>
    <x v="165"/>
    <x v="58"/>
    <x v="3"/>
    <x v="310"/>
    <x v="0"/>
    <x v="27"/>
    <x v="0"/>
    <x v="12"/>
    <x v="0"/>
    <x v="0"/>
    <x v="0"/>
    <x v="87"/>
    <x v="16"/>
    <x v="315"/>
    <x v="0"/>
    <x v="16"/>
    <x v="315"/>
    <x v="165"/>
    <x v="0"/>
    <x v="58"/>
    <x v="48"/>
    <x v="0"/>
    <x v="310"/>
  </r>
  <r>
    <x v="2"/>
    <x v="33"/>
    <x v="58"/>
    <x v="3"/>
    <x v="311"/>
    <x v="0"/>
    <x v="27"/>
    <x v="0"/>
    <x v="12"/>
    <x v="0"/>
    <x v="0"/>
    <x v="0"/>
    <x v="0"/>
    <x v="16"/>
    <x v="316"/>
    <x v="0"/>
    <x v="16"/>
    <x v="316"/>
    <x v="33"/>
    <x v="0"/>
    <x v="58"/>
    <x v="48"/>
    <x v="0"/>
    <x v="311"/>
  </r>
  <r>
    <x v="2"/>
    <x v="243"/>
    <x v="58"/>
    <x v="3"/>
    <x v="311"/>
    <x v="0"/>
    <x v="27"/>
    <x v="0"/>
    <x v="12"/>
    <x v="0"/>
    <x v="0"/>
    <x v="0"/>
    <x v="0"/>
    <x v="16"/>
    <x v="316"/>
    <x v="0"/>
    <x v="16"/>
    <x v="316"/>
    <x v="243"/>
    <x v="0"/>
    <x v="58"/>
    <x v="48"/>
    <x v="0"/>
    <x v="311"/>
  </r>
  <r>
    <x v="2"/>
    <x v="26"/>
    <x v="58"/>
    <x v="3"/>
    <x v="311"/>
    <x v="0"/>
    <x v="27"/>
    <x v="0"/>
    <x v="12"/>
    <x v="0"/>
    <x v="0"/>
    <x v="0"/>
    <x v="0"/>
    <x v="16"/>
    <x v="316"/>
    <x v="0"/>
    <x v="16"/>
    <x v="316"/>
    <x v="26"/>
    <x v="0"/>
    <x v="58"/>
    <x v="48"/>
    <x v="0"/>
    <x v="311"/>
  </r>
  <r>
    <x v="2"/>
    <x v="211"/>
    <x v="58"/>
    <x v="3"/>
    <x v="311"/>
    <x v="0"/>
    <x v="27"/>
    <x v="0"/>
    <x v="12"/>
    <x v="0"/>
    <x v="0"/>
    <x v="0"/>
    <x v="0"/>
    <x v="16"/>
    <x v="316"/>
    <x v="0"/>
    <x v="16"/>
    <x v="316"/>
    <x v="211"/>
    <x v="0"/>
    <x v="58"/>
    <x v="48"/>
    <x v="0"/>
    <x v="311"/>
  </r>
  <r>
    <x v="0"/>
    <x v="355"/>
    <x v="58"/>
    <x v="2"/>
    <x v="134"/>
    <x v="2"/>
    <x v="4"/>
    <x v="0"/>
    <x v="12"/>
    <x v="0"/>
    <x v="0"/>
    <x v="0"/>
    <x v="412"/>
    <x v="15"/>
    <x v="134"/>
    <x v="2"/>
    <x v="49"/>
    <x v="134"/>
    <x v="355"/>
    <x v="2"/>
    <x v="58"/>
    <x v="4"/>
    <x v="0"/>
    <x v="134"/>
  </r>
  <r>
    <x v="0"/>
    <x v="77"/>
    <x v="58"/>
    <x v="12"/>
    <x v="185"/>
    <x v="0"/>
    <x v="0"/>
    <x v="0"/>
    <x v="12"/>
    <x v="0"/>
    <x v="0"/>
    <x v="0"/>
    <x v="413"/>
    <x v="15"/>
    <x v="185"/>
    <x v="0"/>
    <x v="49"/>
    <x v="185"/>
    <x v="77"/>
    <x v="0"/>
    <x v="58"/>
    <x v="0"/>
    <x v="0"/>
    <x v="185"/>
  </r>
  <r>
    <x v="0"/>
    <x v="72"/>
    <x v="58"/>
    <x v="12"/>
    <x v="151"/>
    <x v="0"/>
    <x v="0"/>
    <x v="0"/>
    <x v="12"/>
    <x v="0"/>
    <x v="0"/>
    <x v="0"/>
    <x v="303"/>
    <x v="17"/>
    <x v="151"/>
    <x v="0"/>
    <x v="49"/>
    <x v="151"/>
    <x v="72"/>
    <x v="0"/>
    <x v="58"/>
    <x v="0"/>
    <x v="0"/>
    <x v="151"/>
  </r>
  <r>
    <x v="0"/>
    <x v="515"/>
    <x v="58"/>
    <x v="12"/>
    <x v="75"/>
    <x v="0"/>
    <x v="0"/>
    <x v="0"/>
    <x v="12"/>
    <x v="0"/>
    <x v="0"/>
    <x v="0"/>
    <x v="414"/>
    <x v="15"/>
    <x v="75"/>
    <x v="0"/>
    <x v="49"/>
    <x v="75"/>
    <x v="515"/>
    <x v="0"/>
    <x v="58"/>
    <x v="0"/>
    <x v="0"/>
    <x v="75"/>
  </r>
  <r>
    <x v="1"/>
    <x v="45"/>
    <x v="59"/>
    <x v="3"/>
    <x v="312"/>
    <x v="1"/>
    <x v="10"/>
    <x v="0"/>
    <x v="12"/>
    <x v="0"/>
    <x v="0"/>
    <x v="0"/>
    <x v="0"/>
    <x v="11"/>
    <x v="317"/>
    <x v="8"/>
    <x v="49"/>
    <x v="317"/>
    <x v="45"/>
    <x v="8"/>
    <x v="59"/>
    <x v="5"/>
    <x v="0"/>
    <x v="312"/>
  </r>
  <r>
    <x v="1"/>
    <x v="104"/>
    <x v="59"/>
    <x v="9"/>
    <x v="258"/>
    <x v="4"/>
    <x v="13"/>
    <x v="0"/>
    <x v="12"/>
    <x v="0"/>
    <x v="0"/>
    <x v="0"/>
    <x v="0"/>
    <x v="11"/>
    <x v="261"/>
    <x v="6"/>
    <x v="49"/>
    <x v="261"/>
    <x v="104"/>
    <x v="6"/>
    <x v="59"/>
    <x v="5"/>
    <x v="0"/>
    <x v="258"/>
  </r>
  <r>
    <x v="0"/>
    <x v="141"/>
    <x v="59"/>
    <x v="0"/>
    <x v="44"/>
    <x v="0"/>
    <x v="0"/>
    <x v="0"/>
    <x v="12"/>
    <x v="0"/>
    <x v="0"/>
    <x v="0"/>
    <x v="94"/>
    <x v="15"/>
    <x v="44"/>
    <x v="0"/>
    <x v="49"/>
    <x v="44"/>
    <x v="141"/>
    <x v="0"/>
    <x v="59"/>
    <x v="0"/>
    <x v="0"/>
    <x v="44"/>
  </r>
  <r>
    <x v="2"/>
    <x v="4"/>
    <x v="59"/>
    <x v="1"/>
    <x v="149"/>
    <x v="2"/>
    <x v="27"/>
    <x v="0"/>
    <x v="12"/>
    <x v="0"/>
    <x v="0"/>
    <x v="0"/>
    <x v="174"/>
    <x v="16"/>
    <x v="149"/>
    <x v="2"/>
    <x v="49"/>
    <x v="149"/>
    <x v="4"/>
    <x v="2"/>
    <x v="59"/>
    <x v="5"/>
    <x v="0"/>
    <x v="149"/>
  </r>
  <r>
    <x v="2"/>
    <x v="211"/>
    <x v="59"/>
    <x v="1"/>
    <x v="149"/>
    <x v="2"/>
    <x v="27"/>
    <x v="0"/>
    <x v="12"/>
    <x v="0"/>
    <x v="0"/>
    <x v="0"/>
    <x v="278"/>
    <x v="16"/>
    <x v="149"/>
    <x v="2"/>
    <x v="49"/>
    <x v="149"/>
    <x v="211"/>
    <x v="2"/>
    <x v="59"/>
    <x v="5"/>
    <x v="0"/>
    <x v="149"/>
  </r>
  <r>
    <x v="2"/>
    <x v="26"/>
    <x v="59"/>
    <x v="1"/>
    <x v="59"/>
    <x v="2"/>
    <x v="27"/>
    <x v="0"/>
    <x v="12"/>
    <x v="0"/>
    <x v="0"/>
    <x v="0"/>
    <x v="73"/>
    <x v="16"/>
    <x v="59"/>
    <x v="2"/>
    <x v="49"/>
    <x v="59"/>
    <x v="26"/>
    <x v="2"/>
    <x v="59"/>
    <x v="5"/>
    <x v="0"/>
    <x v="59"/>
  </r>
  <r>
    <x v="2"/>
    <x v="243"/>
    <x v="59"/>
    <x v="1"/>
    <x v="63"/>
    <x v="2"/>
    <x v="27"/>
    <x v="0"/>
    <x v="12"/>
    <x v="0"/>
    <x v="0"/>
    <x v="0"/>
    <x v="399"/>
    <x v="16"/>
    <x v="63"/>
    <x v="2"/>
    <x v="49"/>
    <x v="63"/>
    <x v="243"/>
    <x v="2"/>
    <x v="59"/>
    <x v="5"/>
    <x v="0"/>
    <x v="63"/>
  </r>
  <r>
    <x v="2"/>
    <x v="243"/>
    <x v="59"/>
    <x v="1"/>
    <x v="104"/>
    <x v="2"/>
    <x v="27"/>
    <x v="0"/>
    <x v="12"/>
    <x v="0"/>
    <x v="0"/>
    <x v="0"/>
    <x v="399"/>
    <x v="16"/>
    <x v="104"/>
    <x v="2"/>
    <x v="49"/>
    <x v="104"/>
    <x v="243"/>
    <x v="2"/>
    <x v="59"/>
    <x v="5"/>
    <x v="0"/>
    <x v="104"/>
  </r>
  <r>
    <x v="2"/>
    <x v="104"/>
    <x v="59"/>
    <x v="1"/>
    <x v="104"/>
    <x v="2"/>
    <x v="27"/>
    <x v="0"/>
    <x v="12"/>
    <x v="0"/>
    <x v="0"/>
    <x v="0"/>
    <x v="45"/>
    <x v="16"/>
    <x v="104"/>
    <x v="2"/>
    <x v="49"/>
    <x v="104"/>
    <x v="104"/>
    <x v="2"/>
    <x v="59"/>
    <x v="5"/>
    <x v="0"/>
    <x v="104"/>
  </r>
  <r>
    <x v="1"/>
    <x v="516"/>
    <x v="59"/>
    <x v="0"/>
    <x v="45"/>
    <x v="1"/>
    <x v="10"/>
    <x v="0"/>
    <x v="12"/>
    <x v="0"/>
    <x v="0"/>
    <x v="0"/>
    <x v="415"/>
    <x v="11"/>
    <x v="45"/>
    <x v="8"/>
    <x v="11"/>
    <x v="45"/>
    <x v="516"/>
    <x v="8"/>
    <x v="59"/>
    <x v="5"/>
    <x v="0"/>
    <x v="45"/>
  </r>
  <r>
    <x v="1"/>
    <x v="383"/>
    <x v="59"/>
    <x v="0"/>
    <x v="45"/>
    <x v="1"/>
    <x v="10"/>
    <x v="0"/>
    <x v="12"/>
    <x v="0"/>
    <x v="0"/>
    <x v="0"/>
    <x v="342"/>
    <x v="11"/>
    <x v="45"/>
    <x v="8"/>
    <x v="11"/>
    <x v="45"/>
    <x v="383"/>
    <x v="8"/>
    <x v="59"/>
    <x v="5"/>
    <x v="0"/>
    <x v="45"/>
  </r>
  <r>
    <x v="2"/>
    <x v="26"/>
    <x v="59"/>
    <x v="1"/>
    <x v="70"/>
    <x v="2"/>
    <x v="27"/>
    <x v="0"/>
    <x v="12"/>
    <x v="0"/>
    <x v="0"/>
    <x v="0"/>
    <x v="73"/>
    <x v="16"/>
    <x v="70"/>
    <x v="2"/>
    <x v="49"/>
    <x v="70"/>
    <x v="26"/>
    <x v="2"/>
    <x v="59"/>
    <x v="5"/>
    <x v="0"/>
    <x v="70"/>
  </r>
  <r>
    <x v="2"/>
    <x v="103"/>
    <x v="59"/>
    <x v="1"/>
    <x v="72"/>
    <x v="2"/>
    <x v="27"/>
    <x v="0"/>
    <x v="12"/>
    <x v="0"/>
    <x v="0"/>
    <x v="0"/>
    <x v="154"/>
    <x v="16"/>
    <x v="72"/>
    <x v="2"/>
    <x v="49"/>
    <x v="72"/>
    <x v="517"/>
    <x v="2"/>
    <x v="59"/>
    <x v="5"/>
    <x v="0"/>
    <x v="72"/>
  </r>
  <r>
    <x v="2"/>
    <x v="103"/>
    <x v="59"/>
    <x v="1"/>
    <x v="72"/>
    <x v="2"/>
    <x v="27"/>
    <x v="0"/>
    <x v="12"/>
    <x v="0"/>
    <x v="0"/>
    <x v="0"/>
    <x v="154"/>
    <x v="16"/>
    <x v="72"/>
    <x v="2"/>
    <x v="49"/>
    <x v="72"/>
    <x v="103"/>
    <x v="2"/>
    <x v="59"/>
    <x v="5"/>
    <x v="0"/>
    <x v="72"/>
  </r>
  <r>
    <x v="3"/>
    <x v="85"/>
    <x v="59"/>
    <x v="11"/>
    <x v="234"/>
    <x v="0"/>
    <x v="23"/>
    <x v="0"/>
    <x v="12"/>
    <x v="0"/>
    <x v="0"/>
    <x v="0"/>
    <x v="142"/>
    <x v="7"/>
    <x v="235"/>
    <x v="0"/>
    <x v="49"/>
    <x v="235"/>
    <x v="85"/>
    <x v="0"/>
    <x v="59"/>
    <x v="17"/>
    <x v="0"/>
    <x v="234"/>
  </r>
  <r>
    <x v="3"/>
    <x v="141"/>
    <x v="59"/>
    <x v="3"/>
    <x v="280"/>
    <x v="0"/>
    <x v="34"/>
    <x v="0"/>
    <x v="12"/>
    <x v="0"/>
    <x v="0"/>
    <x v="0"/>
    <x v="94"/>
    <x v="7"/>
    <x v="283"/>
    <x v="0"/>
    <x v="49"/>
    <x v="283"/>
    <x v="141"/>
    <x v="0"/>
    <x v="59"/>
    <x v="23"/>
    <x v="0"/>
    <x v="280"/>
  </r>
  <r>
    <x v="3"/>
    <x v="517"/>
    <x v="59"/>
    <x v="11"/>
    <x v="309"/>
    <x v="0"/>
    <x v="23"/>
    <x v="0"/>
    <x v="12"/>
    <x v="0"/>
    <x v="0"/>
    <x v="0"/>
    <x v="44"/>
    <x v="7"/>
    <x v="314"/>
    <x v="0"/>
    <x v="49"/>
    <x v="314"/>
    <x v="518"/>
    <x v="0"/>
    <x v="59"/>
    <x v="17"/>
    <x v="0"/>
    <x v="309"/>
  </r>
  <r>
    <x v="3"/>
    <x v="4"/>
    <x v="59"/>
    <x v="11"/>
    <x v="309"/>
    <x v="0"/>
    <x v="23"/>
    <x v="0"/>
    <x v="12"/>
    <x v="0"/>
    <x v="0"/>
    <x v="0"/>
    <x v="140"/>
    <x v="7"/>
    <x v="314"/>
    <x v="0"/>
    <x v="49"/>
    <x v="314"/>
    <x v="4"/>
    <x v="0"/>
    <x v="59"/>
    <x v="17"/>
    <x v="0"/>
    <x v="309"/>
  </r>
  <r>
    <x v="0"/>
    <x v="518"/>
    <x v="59"/>
    <x v="0"/>
    <x v="206"/>
    <x v="0"/>
    <x v="0"/>
    <x v="0"/>
    <x v="12"/>
    <x v="0"/>
    <x v="0"/>
    <x v="0"/>
    <x v="416"/>
    <x v="15"/>
    <x v="318"/>
    <x v="0"/>
    <x v="49"/>
    <x v="318"/>
    <x v="519"/>
    <x v="0"/>
    <x v="59"/>
    <x v="0"/>
    <x v="0"/>
    <x v="206"/>
  </r>
  <r>
    <x v="0"/>
    <x v="519"/>
    <x v="59"/>
    <x v="3"/>
    <x v="313"/>
    <x v="0"/>
    <x v="0"/>
    <x v="0"/>
    <x v="12"/>
    <x v="0"/>
    <x v="0"/>
    <x v="0"/>
    <x v="417"/>
    <x v="15"/>
    <x v="319"/>
    <x v="0"/>
    <x v="49"/>
    <x v="319"/>
    <x v="520"/>
    <x v="0"/>
    <x v="59"/>
    <x v="0"/>
    <x v="0"/>
    <x v="313"/>
  </r>
  <r>
    <x v="0"/>
    <x v="520"/>
    <x v="59"/>
    <x v="0"/>
    <x v="275"/>
    <x v="0"/>
    <x v="0"/>
    <x v="0"/>
    <x v="12"/>
    <x v="0"/>
    <x v="0"/>
    <x v="0"/>
    <x v="418"/>
    <x v="15"/>
    <x v="278"/>
    <x v="0"/>
    <x v="49"/>
    <x v="278"/>
    <x v="521"/>
    <x v="0"/>
    <x v="59"/>
    <x v="0"/>
    <x v="0"/>
    <x v="275"/>
  </r>
  <r>
    <x v="0"/>
    <x v="482"/>
    <x v="59"/>
    <x v="2"/>
    <x v="39"/>
    <x v="2"/>
    <x v="4"/>
    <x v="0"/>
    <x v="12"/>
    <x v="0"/>
    <x v="0"/>
    <x v="0"/>
    <x v="419"/>
    <x v="15"/>
    <x v="39"/>
    <x v="2"/>
    <x v="49"/>
    <x v="39"/>
    <x v="482"/>
    <x v="2"/>
    <x v="59"/>
    <x v="4"/>
    <x v="0"/>
    <x v="39"/>
  </r>
  <r>
    <x v="1"/>
    <x v="26"/>
    <x v="59"/>
    <x v="10"/>
    <x v="46"/>
    <x v="3"/>
    <x v="22"/>
    <x v="0"/>
    <x v="12"/>
    <x v="0"/>
    <x v="0"/>
    <x v="0"/>
    <x v="0"/>
    <x v="43"/>
    <x v="320"/>
    <x v="14"/>
    <x v="43"/>
    <x v="320"/>
    <x v="26"/>
    <x v="14"/>
    <x v="59"/>
    <x v="5"/>
    <x v="0"/>
    <x v="46"/>
  </r>
  <r>
    <x v="1"/>
    <x v="26"/>
    <x v="59"/>
    <x v="3"/>
    <x v="314"/>
    <x v="3"/>
    <x v="22"/>
    <x v="0"/>
    <x v="12"/>
    <x v="0"/>
    <x v="0"/>
    <x v="0"/>
    <x v="0"/>
    <x v="41"/>
    <x v="321"/>
    <x v="14"/>
    <x v="41"/>
    <x v="321"/>
    <x v="26"/>
    <x v="14"/>
    <x v="59"/>
    <x v="5"/>
    <x v="0"/>
    <x v="314"/>
  </r>
  <r>
    <x v="1"/>
    <x v="26"/>
    <x v="59"/>
    <x v="6"/>
    <x v="99"/>
    <x v="3"/>
    <x v="24"/>
    <x v="0"/>
    <x v="12"/>
    <x v="0"/>
    <x v="0"/>
    <x v="0"/>
    <x v="0"/>
    <x v="41"/>
    <x v="99"/>
    <x v="15"/>
    <x v="41"/>
    <x v="99"/>
    <x v="26"/>
    <x v="15"/>
    <x v="59"/>
    <x v="5"/>
    <x v="0"/>
    <x v="99"/>
  </r>
  <r>
    <x v="1"/>
    <x v="26"/>
    <x v="59"/>
    <x v="6"/>
    <x v="99"/>
    <x v="3"/>
    <x v="7"/>
    <x v="0"/>
    <x v="12"/>
    <x v="0"/>
    <x v="0"/>
    <x v="0"/>
    <x v="0"/>
    <x v="41"/>
    <x v="99"/>
    <x v="4"/>
    <x v="41"/>
    <x v="99"/>
    <x v="26"/>
    <x v="4"/>
    <x v="59"/>
    <x v="5"/>
    <x v="0"/>
    <x v="99"/>
  </r>
  <r>
    <x v="1"/>
    <x v="26"/>
    <x v="59"/>
    <x v="3"/>
    <x v="315"/>
    <x v="3"/>
    <x v="16"/>
    <x v="0"/>
    <x v="12"/>
    <x v="0"/>
    <x v="0"/>
    <x v="0"/>
    <x v="0"/>
    <x v="49"/>
    <x v="322"/>
    <x v="12"/>
    <x v="50"/>
    <x v="322"/>
    <x v="26"/>
    <x v="12"/>
    <x v="59"/>
    <x v="5"/>
    <x v="0"/>
    <x v="315"/>
  </r>
  <r>
    <x v="0"/>
    <x v="458"/>
    <x v="59"/>
    <x v="12"/>
    <x v="316"/>
    <x v="0"/>
    <x v="0"/>
    <x v="0"/>
    <x v="12"/>
    <x v="0"/>
    <x v="0"/>
    <x v="0"/>
    <x v="0"/>
    <x v="15"/>
    <x v="323"/>
    <x v="0"/>
    <x v="49"/>
    <x v="323"/>
    <x v="458"/>
    <x v="0"/>
    <x v="59"/>
    <x v="0"/>
    <x v="0"/>
    <x v="316"/>
  </r>
  <r>
    <x v="2"/>
    <x v="521"/>
    <x v="59"/>
    <x v="3"/>
    <x v="317"/>
    <x v="0"/>
    <x v="5"/>
    <x v="0"/>
    <x v="12"/>
    <x v="0"/>
    <x v="0"/>
    <x v="0"/>
    <x v="0"/>
    <x v="16"/>
    <x v="324"/>
    <x v="0"/>
    <x v="16"/>
    <x v="324"/>
    <x v="522"/>
    <x v="0"/>
    <x v="59"/>
    <x v="5"/>
    <x v="0"/>
    <x v="317"/>
  </r>
  <r>
    <x v="5"/>
    <x v="279"/>
    <x v="59"/>
    <x v="9"/>
    <x v="258"/>
    <x v="4"/>
    <x v="9"/>
    <x v="0"/>
    <x v="12"/>
    <x v="0"/>
    <x v="0"/>
    <x v="0"/>
    <x v="0"/>
    <x v="10"/>
    <x v="261"/>
    <x v="7"/>
    <x v="10"/>
    <x v="261"/>
    <x v="279"/>
    <x v="7"/>
    <x v="59"/>
    <x v="5"/>
    <x v="0"/>
    <x v="258"/>
  </r>
  <r>
    <x v="1"/>
    <x v="517"/>
    <x v="59"/>
    <x v="9"/>
    <x v="258"/>
    <x v="3"/>
    <x v="16"/>
    <x v="0"/>
    <x v="12"/>
    <x v="0"/>
    <x v="0"/>
    <x v="0"/>
    <x v="0"/>
    <x v="3"/>
    <x v="261"/>
    <x v="12"/>
    <x v="3"/>
    <x v="261"/>
    <x v="518"/>
    <x v="12"/>
    <x v="59"/>
    <x v="5"/>
    <x v="0"/>
    <x v="258"/>
  </r>
  <r>
    <x v="0"/>
    <x v="189"/>
    <x v="59"/>
    <x v="3"/>
    <x v="23"/>
    <x v="3"/>
    <x v="6"/>
    <x v="0"/>
    <x v="12"/>
    <x v="0"/>
    <x v="0"/>
    <x v="0"/>
    <x v="0"/>
    <x v="15"/>
    <x v="23"/>
    <x v="3"/>
    <x v="15"/>
    <x v="23"/>
    <x v="189"/>
    <x v="3"/>
    <x v="59"/>
    <x v="5"/>
    <x v="0"/>
    <x v="23"/>
  </r>
  <r>
    <x v="2"/>
    <x v="4"/>
    <x v="59"/>
    <x v="3"/>
    <x v="23"/>
    <x v="3"/>
    <x v="6"/>
    <x v="0"/>
    <x v="12"/>
    <x v="0"/>
    <x v="0"/>
    <x v="0"/>
    <x v="0"/>
    <x v="16"/>
    <x v="23"/>
    <x v="3"/>
    <x v="16"/>
    <x v="23"/>
    <x v="4"/>
    <x v="3"/>
    <x v="59"/>
    <x v="5"/>
    <x v="0"/>
    <x v="23"/>
  </r>
  <r>
    <x v="1"/>
    <x v="45"/>
    <x v="59"/>
    <x v="3"/>
    <x v="23"/>
    <x v="3"/>
    <x v="24"/>
    <x v="0"/>
    <x v="12"/>
    <x v="0"/>
    <x v="0"/>
    <x v="0"/>
    <x v="0"/>
    <x v="1"/>
    <x v="23"/>
    <x v="15"/>
    <x v="1"/>
    <x v="23"/>
    <x v="45"/>
    <x v="15"/>
    <x v="59"/>
    <x v="5"/>
    <x v="0"/>
    <x v="23"/>
  </r>
  <r>
    <x v="5"/>
    <x v="265"/>
    <x v="59"/>
    <x v="3"/>
    <x v="318"/>
    <x v="0"/>
    <x v="33"/>
    <x v="0"/>
    <x v="12"/>
    <x v="0"/>
    <x v="0"/>
    <x v="0"/>
    <x v="0"/>
    <x v="37"/>
    <x v="325"/>
    <x v="19"/>
    <x v="37"/>
    <x v="325"/>
    <x v="265"/>
    <x v="19"/>
    <x v="59"/>
    <x v="5"/>
    <x v="0"/>
    <x v="318"/>
  </r>
  <r>
    <x v="2"/>
    <x v="243"/>
    <x v="60"/>
    <x v="0"/>
    <x v="52"/>
    <x v="2"/>
    <x v="27"/>
    <x v="0"/>
    <x v="12"/>
    <x v="0"/>
    <x v="0"/>
    <x v="0"/>
    <x v="346"/>
    <x v="16"/>
    <x v="52"/>
    <x v="2"/>
    <x v="49"/>
    <x v="52"/>
    <x v="243"/>
    <x v="2"/>
    <x v="60"/>
    <x v="5"/>
    <x v="0"/>
    <x v="52"/>
  </r>
  <r>
    <x v="2"/>
    <x v="16"/>
    <x v="60"/>
    <x v="1"/>
    <x v="149"/>
    <x v="2"/>
    <x v="27"/>
    <x v="0"/>
    <x v="12"/>
    <x v="0"/>
    <x v="0"/>
    <x v="0"/>
    <x v="82"/>
    <x v="16"/>
    <x v="149"/>
    <x v="2"/>
    <x v="49"/>
    <x v="149"/>
    <x v="16"/>
    <x v="2"/>
    <x v="60"/>
    <x v="5"/>
    <x v="0"/>
    <x v="149"/>
  </r>
  <r>
    <x v="2"/>
    <x v="26"/>
    <x v="60"/>
    <x v="1"/>
    <x v="59"/>
    <x v="2"/>
    <x v="27"/>
    <x v="0"/>
    <x v="12"/>
    <x v="0"/>
    <x v="0"/>
    <x v="0"/>
    <x v="73"/>
    <x v="16"/>
    <x v="59"/>
    <x v="2"/>
    <x v="49"/>
    <x v="59"/>
    <x v="26"/>
    <x v="2"/>
    <x v="60"/>
    <x v="5"/>
    <x v="0"/>
    <x v="59"/>
  </r>
  <r>
    <x v="2"/>
    <x v="78"/>
    <x v="60"/>
    <x v="1"/>
    <x v="60"/>
    <x v="2"/>
    <x v="27"/>
    <x v="0"/>
    <x v="12"/>
    <x v="0"/>
    <x v="0"/>
    <x v="0"/>
    <x v="60"/>
    <x v="16"/>
    <x v="60"/>
    <x v="2"/>
    <x v="49"/>
    <x v="60"/>
    <x v="78"/>
    <x v="2"/>
    <x v="60"/>
    <x v="5"/>
    <x v="0"/>
    <x v="60"/>
  </r>
  <r>
    <x v="2"/>
    <x v="25"/>
    <x v="60"/>
    <x v="1"/>
    <x v="239"/>
    <x v="2"/>
    <x v="27"/>
    <x v="0"/>
    <x v="12"/>
    <x v="0"/>
    <x v="0"/>
    <x v="0"/>
    <x v="341"/>
    <x v="16"/>
    <x v="240"/>
    <x v="2"/>
    <x v="49"/>
    <x v="240"/>
    <x v="25"/>
    <x v="2"/>
    <x v="60"/>
    <x v="5"/>
    <x v="0"/>
    <x v="239"/>
  </r>
  <r>
    <x v="2"/>
    <x v="27"/>
    <x v="60"/>
    <x v="1"/>
    <x v="239"/>
    <x v="2"/>
    <x v="27"/>
    <x v="0"/>
    <x v="12"/>
    <x v="0"/>
    <x v="0"/>
    <x v="0"/>
    <x v="172"/>
    <x v="16"/>
    <x v="240"/>
    <x v="2"/>
    <x v="49"/>
    <x v="240"/>
    <x v="27"/>
    <x v="2"/>
    <x v="60"/>
    <x v="5"/>
    <x v="0"/>
    <x v="239"/>
  </r>
  <r>
    <x v="2"/>
    <x v="211"/>
    <x v="60"/>
    <x v="1"/>
    <x v="63"/>
    <x v="2"/>
    <x v="27"/>
    <x v="0"/>
    <x v="12"/>
    <x v="0"/>
    <x v="0"/>
    <x v="0"/>
    <x v="278"/>
    <x v="16"/>
    <x v="63"/>
    <x v="2"/>
    <x v="49"/>
    <x v="63"/>
    <x v="211"/>
    <x v="2"/>
    <x v="60"/>
    <x v="5"/>
    <x v="0"/>
    <x v="63"/>
  </r>
  <r>
    <x v="2"/>
    <x v="106"/>
    <x v="60"/>
    <x v="1"/>
    <x v="64"/>
    <x v="2"/>
    <x v="27"/>
    <x v="0"/>
    <x v="12"/>
    <x v="0"/>
    <x v="0"/>
    <x v="0"/>
    <x v="293"/>
    <x v="16"/>
    <x v="64"/>
    <x v="2"/>
    <x v="49"/>
    <x v="64"/>
    <x v="106"/>
    <x v="2"/>
    <x v="60"/>
    <x v="5"/>
    <x v="0"/>
    <x v="64"/>
  </r>
  <r>
    <x v="2"/>
    <x v="1"/>
    <x v="60"/>
    <x v="1"/>
    <x v="64"/>
    <x v="2"/>
    <x v="27"/>
    <x v="0"/>
    <x v="12"/>
    <x v="0"/>
    <x v="0"/>
    <x v="0"/>
    <x v="46"/>
    <x v="16"/>
    <x v="64"/>
    <x v="2"/>
    <x v="49"/>
    <x v="64"/>
    <x v="1"/>
    <x v="2"/>
    <x v="60"/>
    <x v="5"/>
    <x v="0"/>
    <x v="64"/>
  </r>
  <r>
    <x v="2"/>
    <x v="27"/>
    <x v="60"/>
    <x v="1"/>
    <x v="64"/>
    <x v="2"/>
    <x v="27"/>
    <x v="0"/>
    <x v="12"/>
    <x v="0"/>
    <x v="0"/>
    <x v="0"/>
    <x v="172"/>
    <x v="16"/>
    <x v="64"/>
    <x v="2"/>
    <x v="49"/>
    <x v="64"/>
    <x v="27"/>
    <x v="2"/>
    <x v="60"/>
    <x v="5"/>
    <x v="0"/>
    <x v="64"/>
  </r>
  <r>
    <x v="2"/>
    <x v="105"/>
    <x v="60"/>
    <x v="1"/>
    <x v="218"/>
    <x v="2"/>
    <x v="27"/>
    <x v="0"/>
    <x v="12"/>
    <x v="0"/>
    <x v="0"/>
    <x v="0"/>
    <x v="76"/>
    <x v="16"/>
    <x v="219"/>
    <x v="2"/>
    <x v="49"/>
    <x v="219"/>
    <x v="105"/>
    <x v="2"/>
    <x v="60"/>
    <x v="5"/>
    <x v="0"/>
    <x v="218"/>
  </r>
  <r>
    <x v="2"/>
    <x v="155"/>
    <x v="60"/>
    <x v="1"/>
    <x v="104"/>
    <x v="2"/>
    <x v="27"/>
    <x v="0"/>
    <x v="12"/>
    <x v="0"/>
    <x v="0"/>
    <x v="0"/>
    <x v="84"/>
    <x v="16"/>
    <x v="104"/>
    <x v="2"/>
    <x v="49"/>
    <x v="104"/>
    <x v="155"/>
    <x v="2"/>
    <x v="60"/>
    <x v="5"/>
    <x v="0"/>
    <x v="104"/>
  </r>
  <r>
    <x v="1"/>
    <x v="516"/>
    <x v="60"/>
    <x v="0"/>
    <x v="45"/>
    <x v="1"/>
    <x v="10"/>
    <x v="0"/>
    <x v="12"/>
    <x v="0"/>
    <x v="0"/>
    <x v="0"/>
    <x v="415"/>
    <x v="11"/>
    <x v="45"/>
    <x v="8"/>
    <x v="49"/>
    <x v="45"/>
    <x v="516"/>
    <x v="8"/>
    <x v="60"/>
    <x v="5"/>
    <x v="0"/>
    <x v="45"/>
  </r>
  <r>
    <x v="1"/>
    <x v="383"/>
    <x v="60"/>
    <x v="0"/>
    <x v="45"/>
    <x v="1"/>
    <x v="10"/>
    <x v="0"/>
    <x v="12"/>
    <x v="0"/>
    <x v="0"/>
    <x v="0"/>
    <x v="342"/>
    <x v="11"/>
    <x v="45"/>
    <x v="8"/>
    <x v="49"/>
    <x v="45"/>
    <x v="383"/>
    <x v="8"/>
    <x v="60"/>
    <x v="5"/>
    <x v="0"/>
    <x v="45"/>
  </r>
  <r>
    <x v="2"/>
    <x v="78"/>
    <x v="60"/>
    <x v="1"/>
    <x v="112"/>
    <x v="2"/>
    <x v="27"/>
    <x v="0"/>
    <x v="12"/>
    <x v="0"/>
    <x v="0"/>
    <x v="0"/>
    <x v="139"/>
    <x v="16"/>
    <x v="112"/>
    <x v="2"/>
    <x v="49"/>
    <x v="112"/>
    <x v="78"/>
    <x v="2"/>
    <x v="60"/>
    <x v="5"/>
    <x v="0"/>
    <x v="112"/>
  </r>
  <r>
    <x v="2"/>
    <x v="16"/>
    <x v="60"/>
    <x v="1"/>
    <x v="68"/>
    <x v="2"/>
    <x v="27"/>
    <x v="0"/>
    <x v="12"/>
    <x v="0"/>
    <x v="0"/>
    <x v="0"/>
    <x v="77"/>
    <x v="16"/>
    <x v="68"/>
    <x v="2"/>
    <x v="49"/>
    <x v="68"/>
    <x v="16"/>
    <x v="2"/>
    <x v="60"/>
    <x v="5"/>
    <x v="0"/>
    <x v="68"/>
  </r>
  <r>
    <x v="2"/>
    <x v="105"/>
    <x v="60"/>
    <x v="1"/>
    <x v="70"/>
    <x v="2"/>
    <x v="27"/>
    <x v="0"/>
    <x v="12"/>
    <x v="0"/>
    <x v="0"/>
    <x v="0"/>
    <x v="88"/>
    <x v="16"/>
    <x v="70"/>
    <x v="2"/>
    <x v="49"/>
    <x v="70"/>
    <x v="105"/>
    <x v="2"/>
    <x v="60"/>
    <x v="5"/>
    <x v="0"/>
    <x v="70"/>
  </r>
  <r>
    <x v="2"/>
    <x v="104"/>
    <x v="60"/>
    <x v="1"/>
    <x v="71"/>
    <x v="2"/>
    <x v="27"/>
    <x v="0"/>
    <x v="12"/>
    <x v="0"/>
    <x v="0"/>
    <x v="0"/>
    <x v="140"/>
    <x v="16"/>
    <x v="71"/>
    <x v="2"/>
    <x v="49"/>
    <x v="71"/>
    <x v="104"/>
    <x v="2"/>
    <x v="60"/>
    <x v="5"/>
    <x v="0"/>
    <x v="71"/>
  </r>
  <r>
    <x v="3"/>
    <x v="136"/>
    <x v="60"/>
    <x v="0"/>
    <x v="36"/>
    <x v="0"/>
    <x v="34"/>
    <x v="0"/>
    <x v="12"/>
    <x v="0"/>
    <x v="0"/>
    <x v="0"/>
    <x v="199"/>
    <x v="7"/>
    <x v="36"/>
    <x v="0"/>
    <x v="49"/>
    <x v="36"/>
    <x v="136"/>
    <x v="0"/>
    <x v="60"/>
    <x v="23"/>
    <x v="0"/>
    <x v="36"/>
  </r>
  <r>
    <x v="3"/>
    <x v="136"/>
    <x v="60"/>
    <x v="0"/>
    <x v="36"/>
    <x v="0"/>
    <x v="34"/>
    <x v="0"/>
    <x v="12"/>
    <x v="0"/>
    <x v="0"/>
    <x v="0"/>
    <x v="199"/>
    <x v="7"/>
    <x v="36"/>
    <x v="0"/>
    <x v="49"/>
    <x v="36"/>
    <x v="136"/>
    <x v="0"/>
    <x v="60"/>
    <x v="23"/>
    <x v="0"/>
    <x v="36"/>
  </r>
  <r>
    <x v="0"/>
    <x v="92"/>
    <x v="60"/>
    <x v="3"/>
    <x v="319"/>
    <x v="0"/>
    <x v="5"/>
    <x v="0"/>
    <x v="12"/>
    <x v="0"/>
    <x v="0"/>
    <x v="0"/>
    <x v="0"/>
    <x v="15"/>
    <x v="326"/>
    <x v="0"/>
    <x v="15"/>
    <x v="326"/>
    <x v="92"/>
    <x v="0"/>
    <x v="60"/>
    <x v="5"/>
    <x v="0"/>
    <x v="319"/>
  </r>
  <r>
    <x v="5"/>
    <x v="1"/>
    <x v="60"/>
    <x v="9"/>
    <x v="258"/>
    <x v="4"/>
    <x v="14"/>
    <x v="0"/>
    <x v="12"/>
    <x v="0"/>
    <x v="0"/>
    <x v="0"/>
    <x v="0"/>
    <x v="10"/>
    <x v="261"/>
    <x v="10"/>
    <x v="10"/>
    <x v="261"/>
    <x v="1"/>
    <x v="10"/>
    <x v="60"/>
    <x v="5"/>
    <x v="0"/>
    <x v="258"/>
  </r>
  <r>
    <x v="5"/>
    <x v="155"/>
    <x v="60"/>
    <x v="9"/>
    <x v="258"/>
    <x v="4"/>
    <x v="13"/>
    <x v="0"/>
    <x v="12"/>
    <x v="0"/>
    <x v="0"/>
    <x v="0"/>
    <x v="0"/>
    <x v="9"/>
    <x v="261"/>
    <x v="6"/>
    <x v="9"/>
    <x v="261"/>
    <x v="155"/>
    <x v="6"/>
    <x v="60"/>
    <x v="5"/>
    <x v="0"/>
    <x v="258"/>
  </r>
  <r>
    <x v="5"/>
    <x v="29"/>
    <x v="60"/>
    <x v="9"/>
    <x v="258"/>
    <x v="4"/>
    <x v="13"/>
    <x v="0"/>
    <x v="12"/>
    <x v="0"/>
    <x v="0"/>
    <x v="0"/>
    <x v="0"/>
    <x v="10"/>
    <x v="261"/>
    <x v="6"/>
    <x v="10"/>
    <x v="261"/>
    <x v="29"/>
    <x v="6"/>
    <x v="60"/>
    <x v="5"/>
    <x v="0"/>
    <x v="258"/>
  </r>
  <r>
    <x v="3"/>
    <x v="50"/>
    <x v="60"/>
    <x v="13"/>
    <x v="168"/>
    <x v="0"/>
    <x v="34"/>
    <x v="0"/>
    <x v="12"/>
    <x v="0"/>
    <x v="0"/>
    <x v="0"/>
    <x v="420"/>
    <x v="7"/>
    <x v="168"/>
    <x v="0"/>
    <x v="7"/>
    <x v="168"/>
    <x v="50"/>
    <x v="0"/>
    <x v="60"/>
    <x v="23"/>
    <x v="0"/>
    <x v="168"/>
  </r>
  <r>
    <x v="1"/>
    <x v="167"/>
    <x v="60"/>
    <x v="2"/>
    <x v="196"/>
    <x v="3"/>
    <x v="7"/>
    <x v="0"/>
    <x v="12"/>
    <x v="0"/>
    <x v="0"/>
    <x v="0"/>
    <x v="403"/>
    <x v="47"/>
    <x v="196"/>
    <x v="4"/>
    <x v="47"/>
    <x v="196"/>
    <x v="167"/>
    <x v="4"/>
    <x v="60"/>
    <x v="5"/>
    <x v="0"/>
    <x v="196"/>
  </r>
  <r>
    <x v="1"/>
    <x v="45"/>
    <x v="60"/>
    <x v="6"/>
    <x v="107"/>
    <x v="3"/>
    <x v="24"/>
    <x v="0"/>
    <x v="12"/>
    <x v="0"/>
    <x v="0"/>
    <x v="0"/>
    <x v="0"/>
    <x v="48"/>
    <x v="107"/>
    <x v="15"/>
    <x v="48"/>
    <x v="107"/>
    <x v="45"/>
    <x v="15"/>
    <x v="60"/>
    <x v="5"/>
    <x v="0"/>
    <x v="107"/>
  </r>
  <r>
    <x v="1"/>
    <x v="45"/>
    <x v="60"/>
    <x v="6"/>
    <x v="147"/>
    <x v="3"/>
    <x v="24"/>
    <x v="0"/>
    <x v="12"/>
    <x v="0"/>
    <x v="0"/>
    <x v="0"/>
    <x v="0"/>
    <x v="43"/>
    <x v="147"/>
    <x v="15"/>
    <x v="43"/>
    <x v="147"/>
    <x v="45"/>
    <x v="15"/>
    <x v="60"/>
    <x v="5"/>
    <x v="0"/>
    <x v="147"/>
  </r>
  <r>
    <x v="1"/>
    <x v="206"/>
    <x v="60"/>
    <x v="3"/>
    <x v="23"/>
    <x v="3"/>
    <x v="24"/>
    <x v="0"/>
    <x v="12"/>
    <x v="0"/>
    <x v="0"/>
    <x v="0"/>
    <x v="0"/>
    <x v="1"/>
    <x v="23"/>
    <x v="15"/>
    <x v="1"/>
    <x v="23"/>
    <x v="206"/>
    <x v="15"/>
    <x v="60"/>
    <x v="5"/>
    <x v="0"/>
    <x v="23"/>
  </r>
  <r>
    <x v="1"/>
    <x v="522"/>
    <x v="60"/>
    <x v="9"/>
    <x v="258"/>
    <x v="6"/>
    <x v="58"/>
    <x v="0"/>
    <x v="12"/>
    <x v="0"/>
    <x v="0"/>
    <x v="0"/>
    <x v="0"/>
    <x v="19"/>
    <x v="261"/>
    <x v="33"/>
    <x v="19"/>
    <x v="261"/>
    <x v="523"/>
    <x v="33"/>
    <x v="60"/>
    <x v="5"/>
    <x v="0"/>
    <x v="258"/>
  </r>
  <r>
    <x v="0"/>
    <x v="523"/>
    <x v="60"/>
    <x v="3"/>
    <x v="23"/>
    <x v="3"/>
    <x v="6"/>
    <x v="0"/>
    <x v="12"/>
    <x v="0"/>
    <x v="0"/>
    <x v="0"/>
    <x v="0"/>
    <x v="25"/>
    <x v="23"/>
    <x v="3"/>
    <x v="25"/>
    <x v="23"/>
    <x v="524"/>
    <x v="3"/>
    <x v="60"/>
    <x v="5"/>
    <x v="0"/>
    <x v="23"/>
  </r>
  <r>
    <x v="0"/>
    <x v="26"/>
    <x v="60"/>
    <x v="9"/>
    <x v="131"/>
    <x v="2"/>
    <x v="36"/>
    <x v="0"/>
    <x v="12"/>
    <x v="0"/>
    <x v="0"/>
    <x v="0"/>
    <x v="0"/>
    <x v="14"/>
    <x v="131"/>
    <x v="2"/>
    <x v="14"/>
    <x v="131"/>
    <x v="26"/>
    <x v="2"/>
    <x v="60"/>
    <x v="25"/>
    <x v="0"/>
    <x v="131"/>
  </r>
  <r>
    <x v="5"/>
    <x v="365"/>
    <x v="60"/>
    <x v="9"/>
    <x v="258"/>
    <x v="4"/>
    <x v="14"/>
    <x v="0"/>
    <x v="12"/>
    <x v="0"/>
    <x v="0"/>
    <x v="0"/>
    <x v="0"/>
    <x v="10"/>
    <x v="261"/>
    <x v="10"/>
    <x v="10"/>
    <x v="261"/>
    <x v="365"/>
    <x v="10"/>
    <x v="60"/>
    <x v="5"/>
    <x v="0"/>
    <x v="258"/>
  </r>
  <r>
    <x v="5"/>
    <x v="301"/>
    <x v="60"/>
    <x v="9"/>
    <x v="258"/>
    <x v="4"/>
    <x v="14"/>
    <x v="0"/>
    <x v="12"/>
    <x v="0"/>
    <x v="0"/>
    <x v="0"/>
    <x v="0"/>
    <x v="10"/>
    <x v="261"/>
    <x v="10"/>
    <x v="10"/>
    <x v="261"/>
    <x v="301"/>
    <x v="10"/>
    <x v="60"/>
    <x v="5"/>
    <x v="0"/>
    <x v="258"/>
  </r>
  <r>
    <x v="5"/>
    <x v="524"/>
    <x v="60"/>
    <x v="9"/>
    <x v="258"/>
    <x v="4"/>
    <x v="13"/>
    <x v="0"/>
    <x v="12"/>
    <x v="0"/>
    <x v="0"/>
    <x v="0"/>
    <x v="0"/>
    <x v="9"/>
    <x v="261"/>
    <x v="6"/>
    <x v="9"/>
    <x v="261"/>
    <x v="525"/>
    <x v="6"/>
    <x v="60"/>
    <x v="5"/>
    <x v="0"/>
    <x v="258"/>
  </r>
  <r>
    <x v="1"/>
    <x v="101"/>
    <x v="60"/>
    <x v="3"/>
    <x v="305"/>
    <x v="0"/>
    <x v="1"/>
    <x v="0"/>
    <x v="12"/>
    <x v="0"/>
    <x v="0"/>
    <x v="0"/>
    <x v="0"/>
    <x v="3"/>
    <x v="309"/>
    <x v="19"/>
    <x v="3"/>
    <x v="309"/>
    <x v="101"/>
    <x v="19"/>
    <x v="60"/>
    <x v="1"/>
    <x v="0"/>
    <x v="305"/>
  </r>
  <r>
    <x v="0"/>
    <x v="85"/>
    <x v="61"/>
    <x v="9"/>
    <x v="131"/>
    <x v="2"/>
    <x v="36"/>
    <x v="0"/>
    <x v="12"/>
    <x v="0"/>
    <x v="0"/>
    <x v="0"/>
    <x v="0"/>
    <x v="14"/>
    <x v="131"/>
    <x v="2"/>
    <x v="14"/>
    <x v="131"/>
    <x v="85"/>
    <x v="2"/>
    <x v="61"/>
    <x v="25"/>
    <x v="0"/>
    <x v="131"/>
  </r>
  <r>
    <x v="5"/>
    <x v="103"/>
    <x v="61"/>
    <x v="9"/>
    <x v="258"/>
    <x v="4"/>
    <x v="9"/>
    <x v="0"/>
    <x v="12"/>
    <x v="0"/>
    <x v="0"/>
    <x v="0"/>
    <x v="0"/>
    <x v="10"/>
    <x v="261"/>
    <x v="7"/>
    <x v="10"/>
    <x v="261"/>
    <x v="103"/>
    <x v="7"/>
    <x v="61"/>
    <x v="5"/>
    <x v="0"/>
    <x v="258"/>
  </r>
  <r>
    <x v="5"/>
    <x v="105"/>
    <x v="61"/>
    <x v="9"/>
    <x v="258"/>
    <x v="4"/>
    <x v="13"/>
    <x v="0"/>
    <x v="12"/>
    <x v="0"/>
    <x v="0"/>
    <x v="0"/>
    <x v="0"/>
    <x v="10"/>
    <x v="261"/>
    <x v="6"/>
    <x v="10"/>
    <x v="261"/>
    <x v="105"/>
    <x v="6"/>
    <x v="61"/>
    <x v="5"/>
    <x v="0"/>
    <x v="258"/>
  </r>
  <r>
    <x v="1"/>
    <x v="101"/>
    <x v="61"/>
    <x v="0"/>
    <x v="45"/>
    <x v="1"/>
    <x v="10"/>
    <x v="0"/>
    <x v="12"/>
    <x v="0"/>
    <x v="0"/>
    <x v="0"/>
    <x v="421"/>
    <x v="11"/>
    <x v="45"/>
    <x v="8"/>
    <x v="11"/>
    <x v="45"/>
    <x v="101"/>
    <x v="8"/>
    <x v="61"/>
    <x v="5"/>
    <x v="0"/>
    <x v="45"/>
  </r>
  <r>
    <x v="0"/>
    <x v="27"/>
    <x v="61"/>
    <x v="9"/>
    <x v="131"/>
    <x v="2"/>
    <x v="36"/>
    <x v="0"/>
    <x v="12"/>
    <x v="0"/>
    <x v="0"/>
    <x v="0"/>
    <x v="0"/>
    <x v="14"/>
    <x v="131"/>
    <x v="2"/>
    <x v="14"/>
    <x v="131"/>
    <x v="27"/>
    <x v="2"/>
    <x v="61"/>
    <x v="25"/>
    <x v="0"/>
    <x v="131"/>
  </r>
  <r>
    <x v="0"/>
    <x v="138"/>
    <x v="61"/>
    <x v="1"/>
    <x v="123"/>
    <x v="3"/>
    <x v="35"/>
    <x v="0"/>
    <x v="12"/>
    <x v="0"/>
    <x v="0"/>
    <x v="0"/>
    <x v="422"/>
    <x v="25"/>
    <x v="123"/>
    <x v="3"/>
    <x v="25"/>
    <x v="123"/>
    <x v="138"/>
    <x v="3"/>
    <x v="61"/>
    <x v="24"/>
    <x v="0"/>
    <x v="123"/>
  </r>
  <r>
    <x v="1"/>
    <x v="71"/>
    <x v="61"/>
    <x v="10"/>
    <x v="90"/>
    <x v="1"/>
    <x v="11"/>
    <x v="0"/>
    <x v="12"/>
    <x v="0"/>
    <x v="0"/>
    <x v="0"/>
    <x v="0"/>
    <x v="11"/>
    <x v="251"/>
    <x v="9"/>
    <x v="11"/>
    <x v="251"/>
    <x v="71"/>
    <x v="9"/>
    <x v="61"/>
    <x v="5"/>
    <x v="0"/>
    <x v="90"/>
  </r>
  <r>
    <x v="1"/>
    <x v="26"/>
    <x v="61"/>
    <x v="2"/>
    <x v="200"/>
    <x v="3"/>
    <x v="7"/>
    <x v="0"/>
    <x v="12"/>
    <x v="0"/>
    <x v="0"/>
    <x v="0"/>
    <x v="0"/>
    <x v="42"/>
    <x v="200"/>
    <x v="4"/>
    <x v="42"/>
    <x v="200"/>
    <x v="26"/>
    <x v="4"/>
    <x v="61"/>
    <x v="5"/>
    <x v="0"/>
    <x v="200"/>
  </r>
  <r>
    <x v="1"/>
    <x v="45"/>
    <x v="61"/>
    <x v="3"/>
    <x v="23"/>
    <x v="3"/>
    <x v="6"/>
    <x v="0"/>
    <x v="12"/>
    <x v="0"/>
    <x v="0"/>
    <x v="0"/>
    <x v="0"/>
    <x v="19"/>
    <x v="23"/>
    <x v="3"/>
    <x v="19"/>
    <x v="23"/>
    <x v="45"/>
    <x v="3"/>
    <x v="61"/>
    <x v="5"/>
    <x v="0"/>
    <x v="23"/>
  </r>
  <r>
    <x v="1"/>
    <x v="26"/>
    <x v="61"/>
    <x v="10"/>
    <x v="90"/>
    <x v="3"/>
    <x v="16"/>
    <x v="0"/>
    <x v="12"/>
    <x v="0"/>
    <x v="0"/>
    <x v="0"/>
    <x v="0"/>
    <x v="41"/>
    <x v="251"/>
    <x v="12"/>
    <x v="41"/>
    <x v="251"/>
    <x v="26"/>
    <x v="12"/>
    <x v="61"/>
    <x v="5"/>
    <x v="0"/>
    <x v="90"/>
  </r>
  <r>
    <x v="1"/>
    <x v="26"/>
    <x v="61"/>
    <x v="2"/>
    <x v="200"/>
    <x v="3"/>
    <x v="7"/>
    <x v="0"/>
    <x v="12"/>
    <x v="0"/>
    <x v="0"/>
    <x v="0"/>
    <x v="0"/>
    <x v="47"/>
    <x v="200"/>
    <x v="4"/>
    <x v="47"/>
    <x v="200"/>
    <x v="26"/>
    <x v="4"/>
    <x v="61"/>
    <x v="5"/>
    <x v="0"/>
    <x v="200"/>
  </r>
  <r>
    <x v="1"/>
    <x v="525"/>
    <x v="61"/>
    <x v="3"/>
    <x v="23"/>
    <x v="3"/>
    <x v="24"/>
    <x v="0"/>
    <x v="12"/>
    <x v="0"/>
    <x v="0"/>
    <x v="0"/>
    <x v="0"/>
    <x v="1"/>
    <x v="23"/>
    <x v="15"/>
    <x v="1"/>
    <x v="23"/>
    <x v="526"/>
    <x v="15"/>
    <x v="61"/>
    <x v="5"/>
    <x v="0"/>
    <x v="23"/>
  </r>
  <r>
    <x v="1"/>
    <x v="245"/>
    <x v="61"/>
    <x v="3"/>
    <x v="23"/>
    <x v="3"/>
    <x v="16"/>
    <x v="0"/>
    <x v="12"/>
    <x v="0"/>
    <x v="0"/>
    <x v="0"/>
    <x v="0"/>
    <x v="3"/>
    <x v="23"/>
    <x v="12"/>
    <x v="3"/>
    <x v="23"/>
    <x v="245"/>
    <x v="12"/>
    <x v="61"/>
    <x v="5"/>
    <x v="0"/>
    <x v="23"/>
  </r>
  <r>
    <x v="2"/>
    <x v="25"/>
    <x v="61"/>
    <x v="1"/>
    <x v="159"/>
    <x v="2"/>
    <x v="27"/>
    <x v="0"/>
    <x v="12"/>
    <x v="0"/>
    <x v="0"/>
    <x v="0"/>
    <x v="411"/>
    <x v="16"/>
    <x v="159"/>
    <x v="2"/>
    <x v="16"/>
    <x v="159"/>
    <x v="25"/>
    <x v="2"/>
    <x v="61"/>
    <x v="5"/>
    <x v="0"/>
    <x v="159"/>
  </r>
  <r>
    <x v="2"/>
    <x v="16"/>
    <x v="61"/>
    <x v="1"/>
    <x v="105"/>
    <x v="2"/>
    <x v="27"/>
    <x v="0"/>
    <x v="12"/>
    <x v="0"/>
    <x v="0"/>
    <x v="0"/>
    <x v="82"/>
    <x v="16"/>
    <x v="105"/>
    <x v="2"/>
    <x v="16"/>
    <x v="105"/>
    <x v="16"/>
    <x v="2"/>
    <x v="61"/>
    <x v="5"/>
    <x v="0"/>
    <x v="105"/>
  </r>
  <r>
    <x v="2"/>
    <x v="64"/>
    <x v="61"/>
    <x v="1"/>
    <x v="89"/>
    <x v="2"/>
    <x v="27"/>
    <x v="0"/>
    <x v="12"/>
    <x v="0"/>
    <x v="0"/>
    <x v="0"/>
    <x v="195"/>
    <x v="16"/>
    <x v="89"/>
    <x v="2"/>
    <x v="16"/>
    <x v="89"/>
    <x v="64"/>
    <x v="2"/>
    <x v="61"/>
    <x v="5"/>
    <x v="0"/>
    <x v="89"/>
  </r>
  <r>
    <x v="1"/>
    <x v="99"/>
    <x v="61"/>
    <x v="0"/>
    <x v="45"/>
    <x v="1"/>
    <x v="10"/>
    <x v="0"/>
    <x v="12"/>
    <x v="0"/>
    <x v="0"/>
    <x v="0"/>
    <x v="423"/>
    <x v="11"/>
    <x v="45"/>
    <x v="8"/>
    <x v="11"/>
    <x v="45"/>
    <x v="99"/>
    <x v="8"/>
    <x v="61"/>
    <x v="5"/>
    <x v="0"/>
    <x v="45"/>
  </r>
  <r>
    <x v="1"/>
    <x v="78"/>
    <x v="61"/>
    <x v="0"/>
    <x v="43"/>
    <x v="1"/>
    <x v="11"/>
    <x v="0"/>
    <x v="12"/>
    <x v="0"/>
    <x v="0"/>
    <x v="0"/>
    <x v="36"/>
    <x v="11"/>
    <x v="43"/>
    <x v="9"/>
    <x v="11"/>
    <x v="43"/>
    <x v="78"/>
    <x v="9"/>
    <x v="61"/>
    <x v="5"/>
    <x v="0"/>
    <x v="43"/>
  </r>
  <r>
    <x v="5"/>
    <x v="443"/>
    <x v="61"/>
    <x v="9"/>
    <x v="258"/>
    <x v="4"/>
    <x v="13"/>
    <x v="0"/>
    <x v="12"/>
    <x v="0"/>
    <x v="0"/>
    <x v="0"/>
    <x v="0"/>
    <x v="9"/>
    <x v="261"/>
    <x v="6"/>
    <x v="9"/>
    <x v="261"/>
    <x v="443"/>
    <x v="6"/>
    <x v="61"/>
    <x v="5"/>
    <x v="0"/>
    <x v="258"/>
  </r>
  <r>
    <x v="0"/>
    <x v="1"/>
    <x v="61"/>
    <x v="3"/>
    <x v="23"/>
    <x v="3"/>
    <x v="6"/>
    <x v="0"/>
    <x v="12"/>
    <x v="0"/>
    <x v="0"/>
    <x v="0"/>
    <x v="0"/>
    <x v="14"/>
    <x v="23"/>
    <x v="3"/>
    <x v="14"/>
    <x v="23"/>
    <x v="1"/>
    <x v="3"/>
    <x v="61"/>
    <x v="5"/>
    <x v="0"/>
    <x v="23"/>
  </r>
  <r>
    <x v="0"/>
    <x v="26"/>
    <x v="61"/>
    <x v="3"/>
    <x v="50"/>
    <x v="3"/>
    <x v="16"/>
    <x v="0"/>
    <x v="12"/>
    <x v="0"/>
    <x v="0"/>
    <x v="0"/>
    <x v="0"/>
    <x v="20"/>
    <x v="50"/>
    <x v="12"/>
    <x v="20"/>
    <x v="50"/>
    <x v="26"/>
    <x v="12"/>
    <x v="61"/>
    <x v="5"/>
    <x v="0"/>
    <x v="50"/>
  </r>
  <r>
    <x v="5"/>
    <x v="51"/>
    <x v="61"/>
    <x v="9"/>
    <x v="258"/>
    <x v="4"/>
    <x v="13"/>
    <x v="0"/>
    <x v="12"/>
    <x v="0"/>
    <x v="0"/>
    <x v="0"/>
    <x v="0"/>
    <x v="10"/>
    <x v="261"/>
    <x v="6"/>
    <x v="10"/>
    <x v="261"/>
    <x v="51"/>
    <x v="6"/>
    <x v="61"/>
    <x v="5"/>
    <x v="0"/>
    <x v="258"/>
  </r>
  <r>
    <x v="1"/>
    <x v="453"/>
    <x v="61"/>
    <x v="3"/>
    <x v="23"/>
    <x v="3"/>
    <x v="24"/>
    <x v="0"/>
    <x v="12"/>
    <x v="0"/>
    <x v="0"/>
    <x v="0"/>
    <x v="0"/>
    <x v="1"/>
    <x v="23"/>
    <x v="15"/>
    <x v="1"/>
    <x v="23"/>
    <x v="453"/>
    <x v="15"/>
    <x v="61"/>
    <x v="5"/>
    <x v="0"/>
    <x v="23"/>
  </r>
  <r>
    <x v="5"/>
    <x v="344"/>
    <x v="62"/>
    <x v="9"/>
    <x v="258"/>
    <x v="4"/>
    <x v="9"/>
    <x v="0"/>
    <x v="12"/>
    <x v="0"/>
    <x v="0"/>
    <x v="0"/>
    <x v="0"/>
    <x v="10"/>
    <x v="261"/>
    <x v="7"/>
    <x v="10"/>
    <x v="261"/>
    <x v="344"/>
    <x v="7"/>
    <x v="62"/>
    <x v="5"/>
    <x v="0"/>
    <x v="258"/>
  </r>
  <r>
    <x v="5"/>
    <x v="1"/>
    <x v="62"/>
    <x v="9"/>
    <x v="258"/>
    <x v="4"/>
    <x v="45"/>
    <x v="0"/>
    <x v="12"/>
    <x v="0"/>
    <x v="0"/>
    <x v="0"/>
    <x v="0"/>
    <x v="10"/>
    <x v="261"/>
    <x v="13"/>
    <x v="10"/>
    <x v="261"/>
    <x v="1"/>
    <x v="13"/>
    <x v="62"/>
    <x v="5"/>
    <x v="0"/>
    <x v="258"/>
  </r>
  <r>
    <x v="0"/>
    <x v="64"/>
    <x v="62"/>
    <x v="9"/>
    <x v="131"/>
    <x v="2"/>
    <x v="36"/>
    <x v="0"/>
    <x v="12"/>
    <x v="0"/>
    <x v="0"/>
    <x v="0"/>
    <x v="0"/>
    <x v="14"/>
    <x v="131"/>
    <x v="2"/>
    <x v="14"/>
    <x v="131"/>
    <x v="64"/>
    <x v="2"/>
    <x v="62"/>
    <x v="25"/>
    <x v="0"/>
    <x v="131"/>
  </r>
  <r>
    <x v="5"/>
    <x v="95"/>
    <x v="62"/>
    <x v="3"/>
    <x v="320"/>
    <x v="6"/>
    <x v="46"/>
    <x v="0"/>
    <x v="12"/>
    <x v="0"/>
    <x v="0"/>
    <x v="0"/>
    <x v="0"/>
    <x v="9"/>
    <x v="327"/>
    <x v="24"/>
    <x v="9"/>
    <x v="327"/>
    <x v="95"/>
    <x v="24"/>
    <x v="62"/>
    <x v="5"/>
    <x v="0"/>
    <x v="320"/>
  </r>
  <r>
    <x v="0"/>
    <x v="0"/>
    <x v="62"/>
    <x v="3"/>
    <x v="23"/>
    <x v="3"/>
    <x v="6"/>
    <x v="0"/>
    <x v="12"/>
    <x v="0"/>
    <x v="0"/>
    <x v="0"/>
    <x v="0"/>
    <x v="15"/>
    <x v="23"/>
    <x v="3"/>
    <x v="15"/>
    <x v="23"/>
    <x v="0"/>
    <x v="3"/>
    <x v="62"/>
    <x v="5"/>
    <x v="0"/>
    <x v="23"/>
  </r>
  <r>
    <x v="2"/>
    <x v="172"/>
    <x v="62"/>
    <x v="3"/>
    <x v="23"/>
    <x v="3"/>
    <x v="6"/>
    <x v="0"/>
    <x v="12"/>
    <x v="0"/>
    <x v="0"/>
    <x v="0"/>
    <x v="0"/>
    <x v="16"/>
    <x v="23"/>
    <x v="3"/>
    <x v="16"/>
    <x v="23"/>
    <x v="172"/>
    <x v="3"/>
    <x v="62"/>
    <x v="5"/>
    <x v="0"/>
    <x v="23"/>
  </r>
  <r>
    <x v="0"/>
    <x v="526"/>
    <x v="62"/>
    <x v="1"/>
    <x v="30"/>
    <x v="3"/>
    <x v="15"/>
    <x v="0"/>
    <x v="12"/>
    <x v="0"/>
    <x v="0"/>
    <x v="0"/>
    <x v="424"/>
    <x v="15"/>
    <x v="30"/>
    <x v="11"/>
    <x v="15"/>
    <x v="30"/>
    <x v="527"/>
    <x v="11"/>
    <x v="62"/>
    <x v="5"/>
    <x v="0"/>
    <x v="30"/>
  </r>
  <r>
    <x v="0"/>
    <x v="110"/>
    <x v="62"/>
    <x v="3"/>
    <x v="23"/>
    <x v="3"/>
    <x v="6"/>
    <x v="0"/>
    <x v="12"/>
    <x v="0"/>
    <x v="0"/>
    <x v="0"/>
    <x v="0"/>
    <x v="15"/>
    <x v="23"/>
    <x v="3"/>
    <x v="15"/>
    <x v="23"/>
    <x v="110"/>
    <x v="3"/>
    <x v="62"/>
    <x v="5"/>
    <x v="0"/>
    <x v="23"/>
  </r>
  <r>
    <x v="0"/>
    <x v="211"/>
    <x v="62"/>
    <x v="1"/>
    <x v="123"/>
    <x v="3"/>
    <x v="35"/>
    <x v="0"/>
    <x v="12"/>
    <x v="0"/>
    <x v="0"/>
    <x v="0"/>
    <x v="425"/>
    <x v="25"/>
    <x v="123"/>
    <x v="3"/>
    <x v="25"/>
    <x v="123"/>
    <x v="211"/>
    <x v="3"/>
    <x v="62"/>
    <x v="24"/>
    <x v="0"/>
    <x v="123"/>
  </r>
  <r>
    <x v="1"/>
    <x v="167"/>
    <x v="62"/>
    <x v="2"/>
    <x v="196"/>
    <x v="3"/>
    <x v="7"/>
    <x v="0"/>
    <x v="12"/>
    <x v="0"/>
    <x v="0"/>
    <x v="0"/>
    <x v="403"/>
    <x v="47"/>
    <x v="196"/>
    <x v="4"/>
    <x v="47"/>
    <x v="196"/>
    <x v="167"/>
    <x v="4"/>
    <x v="62"/>
    <x v="5"/>
    <x v="0"/>
    <x v="196"/>
  </r>
  <r>
    <x v="1"/>
    <x v="26"/>
    <x v="62"/>
    <x v="3"/>
    <x v="321"/>
    <x v="3"/>
    <x v="16"/>
    <x v="0"/>
    <x v="12"/>
    <x v="0"/>
    <x v="0"/>
    <x v="0"/>
    <x v="0"/>
    <x v="41"/>
    <x v="328"/>
    <x v="12"/>
    <x v="41"/>
    <x v="328"/>
    <x v="26"/>
    <x v="12"/>
    <x v="62"/>
    <x v="5"/>
    <x v="0"/>
    <x v="321"/>
  </r>
  <r>
    <x v="1"/>
    <x v="86"/>
    <x v="62"/>
    <x v="6"/>
    <x v="107"/>
    <x v="3"/>
    <x v="22"/>
    <x v="0"/>
    <x v="12"/>
    <x v="0"/>
    <x v="0"/>
    <x v="0"/>
    <x v="0"/>
    <x v="50"/>
    <x v="107"/>
    <x v="14"/>
    <x v="51"/>
    <x v="107"/>
    <x v="86"/>
    <x v="14"/>
    <x v="62"/>
    <x v="5"/>
    <x v="0"/>
    <x v="107"/>
  </r>
  <r>
    <x v="1"/>
    <x v="167"/>
    <x v="62"/>
    <x v="6"/>
    <x v="99"/>
    <x v="3"/>
    <x v="22"/>
    <x v="0"/>
    <x v="12"/>
    <x v="0"/>
    <x v="0"/>
    <x v="0"/>
    <x v="0"/>
    <x v="41"/>
    <x v="99"/>
    <x v="14"/>
    <x v="41"/>
    <x v="99"/>
    <x v="167"/>
    <x v="14"/>
    <x v="62"/>
    <x v="5"/>
    <x v="0"/>
    <x v="99"/>
  </r>
  <r>
    <x v="5"/>
    <x v="33"/>
    <x v="62"/>
    <x v="9"/>
    <x v="258"/>
    <x v="4"/>
    <x v="9"/>
    <x v="0"/>
    <x v="12"/>
    <x v="0"/>
    <x v="0"/>
    <x v="0"/>
    <x v="0"/>
    <x v="10"/>
    <x v="261"/>
    <x v="7"/>
    <x v="10"/>
    <x v="261"/>
    <x v="33"/>
    <x v="7"/>
    <x v="62"/>
    <x v="5"/>
    <x v="0"/>
    <x v="258"/>
  </r>
  <r>
    <x v="0"/>
    <x v="28"/>
    <x v="62"/>
    <x v="2"/>
    <x v="134"/>
    <x v="2"/>
    <x v="4"/>
    <x v="0"/>
    <x v="12"/>
    <x v="0"/>
    <x v="0"/>
    <x v="0"/>
    <x v="185"/>
    <x v="15"/>
    <x v="134"/>
    <x v="2"/>
    <x v="15"/>
    <x v="134"/>
    <x v="28"/>
    <x v="2"/>
    <x v="62"/>
    <x v="4"/>
    <x v="0"/>
    <x v="134"/>
  </r>
  <r>
    <x v="1"/>
    <x v="527"/>
    <x v="63"/>
    <x v="0"/>
    <x v="45"/>
    <x v="1"/>
    <x v="10"/>
    <x v="0"/>
    <x v="13"/>
    <x v="0"/>
    <x v="0"/>
    <x v="0"/>
    <x v="426"/>
    <x v="11"/>
    <x v="45"/>
    <x v="8"/>
    <x v="11"/>
    <x v="45"/>
    <x v="528"/>
    <x v="8"/>
    <x v="63"/>
    <x v="5"/>
    <x v="0"/>
    <x v="45"/>
  </r>
  <r>
    <x v="5"/>
    <x v="524"/>
    <x v="63"/>
    <x v="9"/>
    <x v="258"/>
    <x v="4"/>
    <x v="13"/>
    <x v="0"/>
    <x v="13"/>
    <x v="0"/>
    <x v="0"/>
    <x v="0"/>
    <x v="0"/>
    <x v="9"/>
    <x v="261"/>
    <x v="6"/>
    <x v="9"/>
    <x v="261"/>
    <x v="525"/>
    <x v="6"/>
    <x v="63"/>
    <x v="5"/>
    <x v="0"/>
    <x v="258"/>
  </r>
  <r>
    <x v="5"/>
    <x v="528"/>
    <x v="63"/>
    <x v="9"/>
    <x v="258"/>
    <x v="4"/>
    <x v="14"/>
    <x v="0"/>
    <x v="13"/>
    <x v="0"/>
    <x v="0"/>
    <x v="0"/>
    <x v="0"/>
    <x v="10"/>
    <x v="261"/>
    <x v="10"/>
    <x v="10"/>
    <x v="261"/>
    <x v="529"/>
    <x v="10"/>
    <x v="63"/>
    <x v="5"/>
    <x v="0"/>
    <x v="258"/>
  </r>
  <r>
    <x v="1"/>
    <x v="138"/>
    <x v="63"/>
    <x v="9"/>
    <x v="258"/>
    <x v="1"/>
    <x v="10"/>
    <x v="0"/>
    <x v="13"/>
    <x v="0"/>
    <x v="0"/>
    <x v="0"/>
    <x v="0"/>
    <x v="11"/>
    <x v="261"/>
    <x v="8"/>
    <x v="11"/>
    <x v="261"/>
    <x v="138"/>
    <x v="8"/>
    <x v="63"/>
    <x v="5"/>
    <x v="0"/>
    <x v="258"/>
  </r>
  <r>
    <x v="5"/>
    <x v="105"/>
    <x v="63"/>
    <x v="9"/>
    <x v="258"/>
    <x v="4"/>
    <x v="13"/>
    <x v="0"/>
    <x v="13"/>
    <x v="0"/>
    <x v="0"/>
    <x v="0"/>
    <x v="0"/>
    <x v="10"/>
    <x v="261"/>
    <x v="6"/>
    <x v="10"/>
    <x v="261"/>
    <x v="105"/>
    <x v="6"/>
    <x v="63"/>
    <x v="5"/>
    <x v="0"/>
    <x v="258"/>
  </r>
  <r>
    <x v="0"/>
    <x v="383"/>
    <x v="63"/>
    <x v="1"/>
    <x v="18"/>
    <x v="1"/>
    <x v="11"/>
    <x v="0"/>
    <x v="13"/>
    <x v="0"/>
    <x v="0"/>
    <x v="0"/>
    <x v="69"/>
    <x v="15"/>
    <x v="18"/>
    <x v="9"/>
    <x v="15"/>
    <x v="18"/>
    <x v="383"/>
    <x v="9"/>
    <x v="63"/>
    <x v="5"/>
    <x v="0"/>
    <x v="18"/>
  </r>
  <r>
    <x v="3"/>
    <x v="255"/>
    <x v="63"/>
    <x v="0"/>
    <x v="81"/>
    <x v="0"/>
    <x v="60"/>
    <x v="0"/>
    <x v="13"/>
    <x v="0"/>
    <x v="0"/>
    <x v="0"/>
    <x v="427"/>
    <x v="7"/>
    <x v="81"/>
    <x v="0"/>
    <x v="7"/>
    <x v="81"/>
    <x v="255"/>
    <x v="0"/>
    <x v="63"/>
    <x v="49"/>
    <x v="0"/>
    <x v="81"/>
  </r>
  <r>
    <x v="0"/>
    <x v="28"/>
    <x v="63"/>
    <x v="1"/>
    <x v="30"/>
    <x v="3"/>
    <x v="15"/>
    <x v="0"/>
    <x v="13"/>
    <x v="0"/>
    <x v="0"/>
    <x v="0"/>
    <x v="428"/>
    <x v="15"/>
    <x v="30"/>
    <x v="11"/>
    <x v="15"/>
    <x v="30"/>
    <x v="28"/>
    <x v="11"/>
    <x v="63"/>
    <x v="5"/>
    <x v="0"/>
    <x v="30"/>
  </r>
  <r>
    <x v="4"/>
    <x v="529"/>
    <x v="63"/>
    <x v="3"/>
    <x v="23"/>
    <x v="3"/>
    <x v="6"/>
    <x v="0"/>
    <x v="13"/>
    <x v="0"/>
    <x v="0"/>
    <x v="0"/>
    <x v="0"/>
    <x v="8"/>
    <x v="23"/>
    <x v="3"/>
    <x v="8"/>
    <x v="23"/>
    <x v="530"/>
    <x v="3"/>
    <x v="63"/>
    <x v="5"/>
    <x v="0"/>
    <x v="23"/>
  </r>
  <r>
    <x v="0"/>
    <x v="107"/>
    <x v="63"/>
    <x v="1"/>
    <x v="238"/>
    <x v="3"/>
    <x v="6"/>
    <x v="0"/>
    <x v="13"/>
    <x v="0"/>
    <x v="0"/>
    <x v="0"/>
    <x v="0"/>
    <x v="15"/>
    <x v="239"/>
    <x v="3"/>
    <x v="15"/>
    <x v="239"/>
    <x v="107"/>
    <x v="3"/>
    <x v="63"/>
    <x v="5"/>
    <x v="0"/>
    <x v="238"/>
  </r>
  <r>
    <x v="1"/>
    <x v="530"/>
    <x v="63"/>
    <x v="9"/>
    <x v="258"/>
    <x v="3"/>
    <x v="16"/>
    <x v="0"/>
    <x v="13"/>
    <x v="0"/>
    <x v="0"/>
    <x v="0"/>
    <x v="0"/>
    <x v="3"/>
    <x v="261"/>
    <x v="12"/>
    <x v="3"/>
    <x v="261"/>
    <x v="531"/>
    <x v="12"/>
    <x v="63"/>
    <x v="5"/>
    <x v="0"/>
    <x v="258"/>
  </r>
  <r>
    <x v="1"/>
    <x v="531"/>
    <x v="63"/>
    <x v="1"/>
    <x v="205"/>
    <x v="0"/>
    <x v="1"/>
    <x v="0"/>
    <x v="13"/>
    <x v="0"/>
    <x v="0"/>
    <x v="0"/>
    <x v="429"/>
    <x v="3"/>
    <x v="205"/>
    <x v="0"/>
    <x v="3"/>
    <x v="205"/>
    <x v="532"/>
    <x v="0"/>
    <x v="63"/>
    <x v="1"/>
    <x v="0"/>
    <x v="205"/>
  </r>
  <r>
    <x v="0"/>
    <x v="467"/>
    <x v="63"/>
    <x v="9"/>
    <x v="258"/>
    <x v="0"/>
    <x v="0"/>
    <x v="0"/>
    <x v="13"/>
    <x v="0"/>
    <x v="0"/>
    <x v="0"/>
    <x v="0"/>
    <x v="15"/>
    <x v="261"/>
    <x v="0"/>
    <x v="15"/>
    <x v="261"/>
    <x v="467"/>
    <x v="0"/>
    <x v="63"/>
    <x v="0"/>
    <x v="0"/>
    <x v="258"/>
  </r>
  <r>
    <x v="0"/>
    <x v="532"/>
    <x v="63"/>
    <x v="3"/>
    <x v="23"/>
    <x v="3"/>
    <x v="6"/>
    <x v="0"/>
    <x v="13"/>
    <x v="0"/>
    <x v="0"/>
    <x v="0"/>
    <x v="0"/>
    <x v="15"/>
    <x v="23"/>
    <x v="3"/>
    <x v="15"/>
    <x v="23"/>
    <x v="533"/>
    <x v="3"/>
    <x v="63"/>
    <x v="5"/>
    <x v="0"/>
    <x v="23"/>
  </r>
  <r>
    <x v="4"/>
    <x v="167"/>
    <x v="63"/>
    <x v="3"/>
    <x v="23"/>
    <x v="3"/>
    <x v="6"/>
    <x v="0"/>
    <x v="13"/>
    <x v="0"/>
    <x v="0"/>
    <x v="0"/>
    <x v="0"/>
    <x v="8"/>
    <x v="23"/>
    <x v="3"/>
    <x v="8"/>
    <x v="23"/>
    <x v="167"/>
    <x v="3"/>
    <x v="63"/>
    <x v="5"/>
    <x v="0"/>
    <x v="23"/>
  </r>
  <r>
    <x v="2"/>
    <x v="1"/>
    <x v="63"/>
    <x v="3"/>
    <x v="23"/>
    <x v="3"/>
    <x v="6"/>
    <x v="0"/>
    <x v="13"/>
    <x v="0"/>
    <x v="0"/>
    <x v="0"/>
    <x v="0"/>
    <x v="16"/>
    <x v="23"/>
    <x v="3"/>
    <x v="16"/>
    <x v="23"/>
    <x v="1"/>
    <x v="3"/>
    <x v="63"/>
    <x v="5"/>
    <x v="0"/>
    <x v="23"/>
  </r>
  <r>
    <x v="2"/>
    <x v="1"/>
    <x v="63"/>
    <x v="3"/>
    <x v="322"/>
    <x v="2"/>
    <x v="27"/>
    <x v="0"/>
    <x v="13"/>
    <x v="0"/>
    <x v="0"/>
    <x v="0"/>
    <x v="0"/>
    <x v="16"/>
    <x v="329"/>
    <x v="2"/>
    <x v="16"/>
    <x v="329"/>
    <x v="1"/>
    <x v="2"/>
    <x v="63"/>
    <x v="5"/>
    <x v="0"/>
    <x v="322"/>
  </r>
  <r>
    <x v="0"/>
    <x v="64"/>
    <x v="63"/>
    <x v="3"/>
    <x v="23"/>
    <x v="3"/>
    <x v="6"/>
    <x v="0"/>
    <x v="13"/>
    <x v="0"/>
    <x v="0"/>
    <x v="0"/>
    <x v="0"/>
    <x v="15"/>
    <x v="23"/>
    <x v="3"/>
    <x v="15"/>
    <x v="23"/>
    <x v="64"/>
    <x v="3"/>
    <x v="63"/>
    <x v="5"/>
    <x v="0"/>
    <x v="23"/>
  </r>
  <r>
    <x v="1"/>
    <x v="167"/>
    <x v="63"/>
    <x v="9"/>
    <x v="258"/>
    <x v="3"/>
    <x v="16"/>
    <x v="0"/>
    <x v="13"/>
    <x v="0"/>
    <x v="0"/>
    <x v="0"/>
    <x v="0"/>
    <x v="3"/>
    <x v="261"/>
    <x v="12"/>
    <x v="3"/>
    <x v="261"/>
    <x v="167"/>
    <x v="12"/>
    <x v="63"/>
    <x v="5"/>
    <x v="0"/>
    <x v="258"/>
  </r>
  <r>
    <x v="5"/>
    <x v="108"/>
    <x v="63"/>
    <x v="9"/>
    <x v="258"/>
    <x v="4"/>
    <x v="45"/>
    <x v="0"/>
    <x v="13"/>
    <x v="0"/>
    <x v="0"/>
    <x v="0"/>
    <x v="0"/>
    <x v="10"/>
    <x v="261"/>
    <x v="13"/>
    <x v="10"/>
    <x v="261"/>
    <x v="108"/>
    <x v="13"/>
    <x v="63"/>
    <x v="5"/>
    <x v="0"/>
    <x v="258"/>
  </r>
  <r>
    <x v="0"/>
    <x v="533"/>
    <x v="63"/>
    <x v="0"/>
    <x v="143"/>
    <x v="0"/>
    <x v="0"/>
    <x v="0"/>
    <x v="13"/>
    <x v="0"/>
    <x v="0"/>
    <x v="0"/>
    <x v="430"/>
    <x v="15"/>
    <x v="143"/>
    <x v="0"/>
    <x v="15"/>
    <x v="143"/>
    <x v="534"/>
    <x v="0"/>
    <x v="63"/>
    <x v="0"/>
    <x v="0"/>
    <x v="143"/>
  </r>
  <r>
    <x v="0"/>
    <x v="534"/>
    <x v="63"/>
    <x v="3"/>
    <x v="323"/>
    <x v="0"/>
    <x v="0"/>
    <x v="0"/>
    <x v="13"/>
    <x v="0"/>
    <x v="0"/>
    <x v="0"/>
    <x v="431"/>
    <x v="15"/>
    <x v="330"/>
    <x v="0"/>
    <x v="15"/>
    <x v="330"/>
    <x v="535"/>
    <x v="0"/>
    <x v="63"/>
    <x v="0"/>
    <x v="0"/>
    <x v="323"/>
  </r>
  <r>
    <x v="0"/>
    <x v="516"/>
    <x v="63"/>
    <x v="12"/>
    <x v="324"/>
    <x v="0"/>
    <x v="0"/>
    <x v="0"/>
    <x v="13"/>
    <x v="0"/>
    <x v="0"/>
    <x v="0"/>
    <x v="0"/>
    <x v="15"/>
    <x v="331"/>
    <x v="0"/>
    <x v="15"/>
    <x v="331"/>
    <x v="516"/>
    <x v="0"/>
    <x v="63"/>
    <x v="0"/>
    <x v="0"/>
    <x v="324"/>
  </r>
  <r>
    <x v="2"/>
    <x v="124"/>
    <x v="63"/>
    <x v="1"/>
    <x v="70"/>
    <x v="2"/>
    <x v="27"/>
    <x v="0"/>
    <x v="13"/>
    <x v="0"/>
    <x v="0"/>
    <x v="0"/>
    <x v="201"/>
    <x v="16"/>
    <x v="70"/>
    <x v="2"/>
    <x v="16"/>
    <x v="70"/>
    <x v="124"/>
    <x v="2"/>
    <x v="63"/>
    <x v="5"/>
    <x v="0"/>
    <x v="70"/>
  </r>
  <r>
    <x v="2"/>
    <x v="26"/>
    <x v="63"/>
    <x v="1"/>
    <x v="149"/>
    <x v="2"/>
    <x v="27"/>
    <x v="0"/>
    <x v="13"/>
    <x v="0"/>
    <x v="0"/>
    <x v="0"/>
    <x v="385"/>
    <x v="16"/>
    <x v="149"/>
    <x v="2"/>
    <x v="16"/>
    <x v="149"/>
    <x v="26"/>
    <x v="2"/>
    <x v="63"/>
    <x v="5"/>
    <x v="0"/>
    <x v="149"/>
  </r>
  <r>
    <x v="2"/>
    <x v="26"/>
    <x v="63"/>
    <x v="1"/>
    <x v="149"/>
    <x v="2"/>
    <x v="27"/>
    <x v="0"/>
    <x v="13"/>
    <x v="0"/>
    <x v="0"/>
    <x v="0"/>
    <x v="385"/>
    <x v="16"/>
    <x v="149"/>
    <x v="2"/>
    <x v="16"/>
    <x v="149"/>
    <x v="26"/>
    <x v="2"/>
    <x v="63"/>
    <x v="5"/>
    <x v="0"/>
    <x v="149"/>
  </r>
  <r>
    <x v="2"/>
    <x v="26"/>
    <x v="63"/>
    <x v="1"/>
    <x v="59"/>
    <x v="2"/>
    <x v="27"/>
    <x v="0"/>
    <x v="13"/>
    <x v="0"/>
    <x v="0"/>
    <x v="0"/>
    <x v="73"/>
    <x v="16"/>
    <x v="59"/>
    <x v="2"/>
    <x v="16"/>
    <x v="59"/>
    <x v="26"/>
    <x v="2"/>
    <x v="63"/>
    <x v="5"/>
    <x v="0"/>
    <x v="59"/>
  </r>
  <r>
    <x v="2"/>
    <x v="26"/>
    <x v="63"/>
    <x v="1"/>
    <x v="59"/>
    <x v="2"/>
    <x v="27"/>
    <x v="0"/>
    <x v="13"/>
    <x v="0"/>
    <x v="0"/>
    <x v="0"/>
    <x v="73"/>
    <x v="16"/>
    <x v="59"/>
    <x v="2"/>
    <x v="16"/>
    <x v="59"/>
    <x v="26"/>
    <x v="2"/>
    <x v="63"/>
    <x v="5"/>
    <x v="0"/>
    <x v="59"/>
  </r>
  <r>
    <x v="2"/>
    <x v="4"/>
    <x v="63"/>
    <x v="1"/>
    <x v="68"/>
    <x v="2"/>
    <x v="27"/>
    <x v="0"/>
    <x v="13"/>
    <x v="0"/>
    <x v="0"/>
    <x v="0"/>
    <x v="136"/>
    <x v="16"/>
    <x v="68"/>
    <x v="2"/>
    <x v="16"/>
    <x v="68"/>
    <x v="4"/>
    <x v="2"/>
    <x v="63"/>
    <x v="5"/>
    <x v="0"/>
    <x v="68"/>
  </r>
  <r>
    <x v="2"/>
    <x v="68"/>
    <x v="63"/>
    <x v="1"/>
    <x v="68"/>
    <x v="2"/>
    <x v="27"/>
    <x v="0"/>
    <x v="13"/>
    <x v="0"/>
    <x v="0"/>
    <x v="0"/>
    <x v="263"/>
    <x v="16"/>
    <x v="68"/>
    <x v="2"/>
    <x v="16"/>
    <x v="68"/>
    <x v="68"/>
    <x v="2"/>
    <x v="63"/>
    <x v="5"/>
    <x v="0"/>
    <x v="68"/>
  </r>
  <r>
    <x v="2"/>
    <x v="26"/>
    <x v="63"/>
    <x v="1"/>
    <x v="70"/>
    <x v="2"/>
    <x v="27"/>
    <x v="0"/>
    <x v="13"/>
    <x v="0"/>
    <x v="0"/>
    <x v="0"/>
    <x v="73"/>
    <x v="16"/>
    <x v="70"/>
    <x v="2"/>
    <x v="16"/>
    <x v="70"/>
    <x v="26"/>
    <x v="2"/>
    <x v="63"/>
    <x v="5"/>
    <x v="0"/>
    <x v="70"/>
  </r>
  <r>
    <x v="2"/>
    <x v="25"/>
    <x v="63"/>
    <x v="3"/>
    <x v="310"/>
    <x v="2"/>
    <x v="27"/>
    <x v="0"/>
    <x v="13"/>
    <x v="0"/>
    <x v="0"/>
    <x v="0"/>
    <x v="411"/>
    <x v="16"/>
    <x v="315"/>
    <x v="2"/>
    <x v="16"/>
    <x v="315"/>
    <x v="25"/>
    <x v="2"/>
    <x v="63"/>
    <x v="5"/>
    <x v="0"/>
    <x v="310"/>
  </r>
  <r>
    <x v="2"/>
    <x v="104"/>
    <x v="63"/>
    <x v="0"/>
    <x v="52"/>
    <x v="2"/>
    <x v="27"/>
    <x v="0"/>
    <x v="13"/>
    <x v="0"/>
    <x v="0"/>
    <x v="0"/>
    <x v="236"/>
    <x v="16"/>
    <x v="52"/>
    <x v="2"/>
    <x v="16"/>
    <x v="52"/>
    <x v="104"/>
    <x v="2"/>
    <x v="63"/>
    <x v="5"/>
    <x v="0"/>
    <x v="52"/>
  </r>
  <r>
    <x v="2"/>
    <x v="26"/>
    <x v="63"/>
    <x v="1"/>
    <x v="149"/>
    <x v="2"/>
    <x v="27"/>
    <x v="0"/>
    <x v="13"/>
    <x v="0"/>
    <x v="0"/>
    <x v="0"/>
    <x v="385"/>
    <x v="16"/>
    <x v="149"/>
    <x v="2"/>
    <x v="16"/>
    <x v="149"/>
    <x v="26"/>
    <x v="2"/>
    <x v="63"/>
    <x v="5"/>
    <x v="0"/>
    <x v="149"/>
  </r>
  <r>
    <x v="2"/>
    <x v="1"/>
    <x v="63"/>
    <x v="1"/>
    <x v="149"/>
    <x v="2"/>
    <x v="27"/>
    <x v="0"/>
    <x v="13"/>
    <x v="0"/>
    <x v="0"/>
    <x v="0"/>
    <x v="46"/>
    <x v="16"/>
    <x v="149"/>
    <x v="2"/>
    <x v="16"/>
    <x v="149"/>
    <x v="1"/>
    <x v="2"/>
    <x v="63"/>
    <x v="5"/>
    <x v="0"/>
    <x v="149"/>
  </r>
  <r>
    <x v="2"/>
    <x v="108"/>
    <x v="63"/>
    <x v="1"/>
    <x v="60"/>
    <x v="2"/>
    <x v="27"/>
    <x v="0"/>
    <x v="13"/>
    <x v="0"/>
    <x v="0"/>
    <x v="0"/>
    <x v="190"/>
    <x v="16"/>
    <x v="60"/>
    <x v="2"/>
    <x v="16"/>
    <x v="60"/>
    <x v="108"/>
    <x v="2"/>
    <x v="63"/>
    <x v="5"/>
    <x v="0"/>
    <x v="60"/>
  </r>
  <r>
    <x v="2"/>
    <x v="4"/>
    <x v="63"/>
    <x v="1"/>
    <x v="104"/>
    <x v="2"/>
    <x v="27"/>
    <x v="0"/>
    <x v="13"/>
    <x v="0"/>
    <x v="0"/>
    <x v="0"/>
    <x v="174"/>
    <x v="16"/>
    <x v="104"/>
    <x v="2"/>
    <x v="16"/>
    <x v="104"/>
    <x v="4"/>
    <x v="2"/>
    <x v="63"/>
    <x v="5"/>
    <x v="0"/>
    <x v="104"/>
  </r>
  <r>
    <x v="2"/>
    <x v="215"/>
    <x v="63"/>
    <x v="1"/>
    <x v="104"/>
    <x v="2"/>
    <x v="27"/>
    <x v="0"/>
    <x v="13"/>
    <x v="0"/>
    <x v="0"/>
    <x v="0"/>
    <x v="177"/>
    <x v="16"/>
    <x v="104"/>
    <x v="2"/>
    <x v="16"/>
    <x v="104"/>
    <x v="215"/>
    <x v="2"/>
    <x v="63"/>
    <x v="5"/>
    <x v="0"/>
    <x v="104"/>
  </r>
  <r>
    <x v="2"/>
    <x v="243"/>
    <x v="63"/>
    <x v="1"/>
    <x v="69"/>
    <x v="2"/>
    <x v="27"/>
    <x v="0"/>
    <x v="13"/>
    <x v="0"/>
    <x v="0"/>
    <x v="0"/>
    <x v="143"/>
    <x v="16"/>
    <x v="69"/>
    <x v="2"/>
    <x v="16"/>
    <x v="69"/>
    <x v="243"/>
    <x v="2"/>
    <x v="63"/>
    <x v="5"/>
    <x v="0"/>
    <x v="69"/>
  </r>
  <r>
    <x v="2"/>
    <x v="1"/>
    <x v="63"/>
    <x v="1"/>
    <x v="218"/>
    <x v="2"/>
    <x v="27"/>
    <x v="0"/>
    <x v="13"/>
    <x v="0"/>
    <x v="0"/>
    <x v="0"/>
    <x v="1"/>
    <x v="16"/>
    <x v="219"/>
    <x v="2"/>
    <x v="16"/>
    <x v="219"/>
    <x v="1"/>
    <x v="2"/>
    <x v="63"/>
    <x v="5"/>
    <x v="0"/>
    <x v="218"/>
  </r>
  <r>
    <x v="2"/>
    <x v="16"/>
    <x v="63"/>
    <x v="1"/>
    <x v="218"/>
    <x v="2"/>
    <x v="27"/>
    <x v="0"/>
    <x v="13"/>
    <x v="0"/>
    <x v="0"/>
    <x v="0"/>
    <x v="407"/>
    <x v="16"/>
    <x v="219"/>
    <x v="2"/>
    <x v="16"/>
    <x v="219"/>
    <x v="16"/>
    <x v="2"/>
    <x v="63"/>
    <x v="5"/>
    <x v="0"/>
    <x v="218"/>
  </r>
  <r>
    <x v="0"/>
    <x v="78"/>
    <x v="64"/>
    <x v="0"/>
    <x v="43"/>
    <x v="0"/>
    <x v="40"/>
    <x v="0"/>
    <x v="13"/>
    <x v="0"/>
    <x v="0"/>
    <x v="0"/>
    <x v="36"/>
    <x v="15"/>
    <x v="43"/>
    <x v="0"/>
    <x v="15"/>
    <x v="43"/>
    <x v="78"/>
    <x v="0"/>
    <x v="64"/>
    <x v="29"/>
    <x v="0"/>
    <x v="43"/>
  </r>
  <r>
    <x v="0"/>
    <x v="128"/>
    <x v="64"/>
    <x v="0"/>
    <x v="43"/>
    <x v="0"/>
    <x v="40"/>
    <x v="0"/>
    <x v="13"/>
    <x v="0"/>
    <x v="0"/>
    <x v="0"/>
    <x v="60"/>
    <x v="15"/>
    <x v="43"/>
    <x v="0"/>
    <x v="15"/>
    <x v="43"/>
    <x v="128"/>
    <x v="0"/>
    <x v="64"/>
    <x v="29"/>
    <x v="0"/>
    <x v="43"/>
  </r>
  <r>
    <x v="1"/>
    <x v="128"/>
    <x v="64"/>
    <x v="0"/>
    <x v="45"/>
    <x v="1"/>
    <x v="10"/>
    <x v="0"/>
    <x v="13"/>
    <x v="0"/>
    <x v="0"/>
    <x v="0"/>
    <x v="432"/>
    <x v="42"/>
    <x v="45"/>
    <x v="8"/>
    <x v="42"/>
    <x v="45"/>
    <x v="128"/>
    <x v="8"/>
    <x v="64"/>
    <x v="5"/>
    <x v="0"/>
    <x v="45"/>
  </r>
  <r>
    <x v="2"/>
    <x v="25"/>
    <x v="64"/>
    <x v="1"/>
    <x v="59"/>
    <x v="2"/>
    <x v="27"/>
    <x v="0"/>
    <x v="13"/>
    <x v="0"/>
    <x v="0"/>
    <x v="0"/>
    <x v="1"/>
    <x v="16"/>
    <x v="59"/>
    <x v="2"/>
    <x v="16"/>
    <x v="59"/>
    <x v="25"/>
    <x v="2"/>
    <x v="64"/>
    <x v="5"/>
    <x v="0"/>
    <x v="59"/>
  </r>
  <r>
    <x v="2"/>
    <x v="165"/>
    <x v="64"/>
    <x v="1"/>
    <x v="60"/>
    <x v="2"/>
    <x v="27"/>
    <x v="0"/>
    <x v="13"/>
    <x v="0"/>
    <x v="0"/>
    <x v="0"/>
    <x v="81"/>
    <x v="16"/>
    <x v="60"/>
    <x v="2"/>
    <x v="16"/>
    <x v="60"/>
    <x v="165"/>
    <x v="2"/>
    <x v="64"/>
    <x v="5"/>
    <x v="0"/>
    <x v="60"/>
  </r>
  <r>
    <x v="2"/>
    <x v="108"/>
    <x v="64"/>
    <x v="1"/>
    <x v="60"/>
    <x v="2"/>
    <x v="27"/>
    <x v="0"/>
    <x v="13"/>
    <x v="0"/>
    <x v="0"/>
    <x v="0"/>
    <x v="190"/>
    <x v="16"/>
    <x v="60"/>
    <x v="2"/>
    <x v="16"/>
    <x v="60"/>
    <x v="108"/>
    <x v="2"/>
    <x v="64"/>
    <x v="5"/>
    <x v="0"/>
    <x v="60"/>
  </r>
  <r>
    <x v="2"/>
    <x v="33"/>
    <x v="64"/>
    <x v="1"/>
    <x v="60"/>
    <x v="2"/>
    <x v="27"/>
    <x v="0"/>
    <x v="13"/>
    <x v="0"/>
    <x v="0"/>
    <x v="0"/>
    <x v="35"/>
    <x v="16"/>
    <x v="60"/>
    <x v="2"/>
    <x v="16"/>
    <x v="60"/>
    <x v="33"/>
    <x v="2"/>
    <x v="64"/>
    <x v="5"/>
    <x v="0"/>
    <x v="60"/>
  </r>
  <r>
    <x v="2"/>
    <x v="51"/>
    <x v="64"/>
    <x v="1"/>
    <x v="60"/>
    <x v="2"/>
    <x v="27"/>
    <x v="0"/>
    <x v="13"/>
    <x v="0"/>
    <x v="0"/>
    <x v="0"/>
    <x v="407"/>
    <x v="16"/>
    <x v="60"/>
    <x v="2"/>
    <x v="16"/>
    <x v="60"/>
    <x v="51"/>
    <x v="2"/>
    <x v="64"/>
    <x v="5"/>
    <x v="0"/>
    <x v="60"/>
  </r>
  <r>
    <x v="2"/>
    <x v="104"/>
    <x v="64"/>
    <x v="1"/>
    <x v="60"/>
    <x v="2"/>
    <x v="27"/>
    <x v="0"/>
    <x v="13"/>
    <x v="0"/>
    <x v="0"/>
    <x v="0"/>
    <x v="77"/>
    <x v="16"/>
    <x v="60"/>
    <x v="2"/>
    <x v="16"/>
    <x v="60"/>
    <x v="104"/>
    <x v="2"/>
    <x v="64"/>
    <x v="5"/>
    <x v="0"/>
    <x v="60"/>
  </r>
  <r>
    <x v="2"/>
    <x v="25"/>
    <x v="64"/>
    <x v="1"/>
    <x v="60"/>
    <x v="2"/>
    <x v="27"/>
    <x v="0"/>
    <x v="13"/>
    <x v="0"/>
    <x v="0"/>
    <x v="0"/>
    <x v="75"/>
    <x v="16"/>
    <x v="60"/>
    <x v="2"/>
    <x v="16"/>
    <x v="60"/>
    <x v="25"/>
    <x v="2"/>
    <x v="64"/>
    <x v="5"/>
    <x v="0"/>
    <x v="60"/>
  </r>
  <r>
    <x v="2"/>
    <x v="155"/>
    <x v="64"/>
    <x v="1"/>
    <x v="63"/>
    <x v="0"/>
    <x v="3"/>
    <x v="0"/>
    <x v="13"/>
    <x v="0"/>
    <x v="0"/>
    <x v="0"/>
    <x v="84"/>
    <x v="16"/>
    <x v="63"/>
    <x v="0"/>
    <x v="16"/>
    <x v="63"/>
    <x v="155"/>
    <x v="0"/>
    <x v="64"/>
    <x v="3"/>
    <x v="0"/>
    <x v="63"/>
  </r>
  <r>
    <x v="2"/>
    <x v="78"/>
    <x v="64"/>
    <x v="1"/>
    <x v="63"/>
    <x v="0"/>
    <x v="3"/>
    <x v="0"/>
    <x v="13"/>
    <x v="0"/>
    <x v="0"/>
    <x v="0"/>
    <x v="103"/>
    <x v="16"/>
    <x v="63"/>
    <x v="0"/>
    <x v="16"/>
    <x v="63"/>
    <x v="78"/>
    <x v="0"/>
    <x v="64"/>
    <x v="3"/>
    <x v="0"/>
    <x v="63"/>
  </r>
  <r>
    <x v="2"/>
    <x v="42"/>
    <x v="64"/>
    <x v="1"/>
    <x v="63"/>
    <x v="0"/>
    <x v="3"/>
    <x v="0"/>
    <x v="13"/>
    <x v="0"/>
    <x v="0"/>
    <x v="0"/>
    <x v="150"/>
    <x v="16"/>
    <x v="63"/>
    <x v="0"/>
    <x v="16"/>
    <x v="63"/>
    <x v="42"/>
    <x v="0"/>
    <x v="64"/>
    <x v="3"/>
    <x v="0"/>
    <x v="63"/>
  </r>
  <r>
    <x v="2"/>
    <x v="165"/>
    <x v="64"/>
    <x v="1"/>
    <x v="63"/>
    <x v="0"/>
    <x v="3"/>
    <x v="0"/>
    <x v="13"/>
    <x v="0"/>
    <x v="0"/>
    <x v="0"/>
    <x v="102"/>
    <x v="16"/>
    <x v="63"/>
    <x v="0"/>
    <x v="16"/>
    <x v="63"/>
    <x v="165"/>
    <x v="0"/>
    <x v="64"/>
    <x v="3"/>
    <x v="0"/>
    <x v="63"/>
  </r>
  <r>
    <x v="2"/>
    <x v="26"/>
    <x v="64"/>
    <x v="1"/>
    <x v="64"/>
    <x v="2"/>
    <x v="27"/>
    <x v="0"/>
    <x v="13"/>
    <x v="0"/>
    <x v="0"/>
    <x v="0"/>
    <x v="385"/>
    <x v="16"/>
    <x v="64"/>
    <x v="2"/>
    <x v="16"/>
    <x v="64"/>
    <x v="26"/>
    <x v="2"/>
    <x v="64"/>
    <x v="5"/>
    <x v="0"/>
    <x v="64"/>
  </r>
  <r>
    <x v="2"/>
    <x v="243"/>
    <x v="64"/>
    <x v="1"/>
    <x v="64"/>
    <x v="2"/>
    <x v="27"/>
    <x v="0"/>
    <x v="13"/>
    <x v="0"/>
    <x v="0"/>
    <x v="0"/>
    <x v="399"/>
    <x v="16"/>
    <x v="64"/>
    <x v="2"/>
    <x v="16"/>
    <x v="64"/>
    <x v="243"/>
    <x v="2"/>
    <x v="64"/>
    <x v="5"/>
    <x v="0"/>
    <x v="64"/>
  </r>
  <r>
    <x v="2"/>
    <x v="141"/>
    <x v="64"/>
    <x v="1"/>
    <x v="64"/>
    <x v="2"/>
    <x v="27"/>
    <x v="0"/>
    <x v="13"/>
    <x v="0"/>
    <x v="0"/>
    <x v="0"/>
    <x v="277"/>
    <x v="16"/>
    <x v="64"/>
    <x v="2"/>
    <x v="16"/>
    <x v="64"/>
    <x v="141"/>
    <x v="2"/>
    <x v="64"/>
    <x v="5"/>
    <x v="0"/>
    <x v="64"/>
  </r>
  <r>
    <x v="2"/>
    <x v="104"/>
    <x v="64"/>
    <x v="1"/>
    <x v="218"/>
    <x v="0"/>
    <x v="3"/>
    <x v="0"/>
    <x v="13"/>
    <x v="0"/>
    <x v="0"/>
    <x v="0"/>
    <x v="236"/>
    <x v="16"/>
    <x v="219"/>
    <x v="0"/>
    <x v="16"/>
    <x v="219"/>
    <x v="104"/>
    <x v="0"/>
    <x v="64"/>
    <x v="3"/>
    <x v="0"/>
    <x v="218"/>
  </r>
  <r>
    <x v="2"/>
    <x v="4"/>
    <x v="64"/>
    <x v="1"/>
    <x v="218"/>
    <x v="0"/>
    <x v="3"/>
    <x v="0"/>
    <x v="13"/>
    <x v="0"/>
    <x v="0"/>
    <x v="0"/>
    <x v="140"/>
    <x v="16"/>
    <x v="219"/>
    <x v="0"/>
    <x v="16"/>
    <x v="219"/>
    <x v="4"/>
    <x v="0"/>
    <x v="64"/>
    <x v="3"/>
    <x v="0"/>
    <x v="218"/>
  </r>
  <r>
    <x v="2"/>
    <x v="105"/>
    <x v="64"/>
    <x v="1"/>
    <x v="218"/>
    <x v="0"/>
    <x v="3"/>
    <x v="0"/>
    <x v="13"/>
    <x v="0"/>
    <x v="0"/>
    <x v="0"/>
    <x v="76"/>
    <x v="16"/>
    <x v="219"/>
    <x v="0"/>
    <x v="16"/>
    <x v="219"/>
    <x v="105"/>
    <x v="0"/>
    <x v="64"/>
    <x v="3"/>
    <x v="0"/>
    <x v="218"/>
  </r>
  <r>
    <x v="2"/>
    <x v="211"/>
    <x v="64"/>
    <x v="1"/>
    <x v="218"/>
    <x v="0"/>
    <x v="3"/>
    <x v="0"/>
    <x v="13"/>
    <x v="0"/>
    <x v="0"/>
    <x v="0"/>
    <x v="337"/>
    <x v="16"/>
    <x v="219"/>
    <x v="0"/>
    <x v="16"/>
    <x v="219"/>
    <x v="211"/>
    <x v="0"/>
    <x v="64"/>
    <x v="3"/>
    <x v="0"/>
    <x v="218"/>
  </r>
  <r>
    <x v="2"/>
    <x v="215"/>
    <x v="64"/>
    <x v="1"/>
    <x v="218"/>
    <x v="0"/>
    <x v="3"/>
    <x v="0"/>
    <x v="13"/>
    <x v="0"/>
    <x v="0"/>
    <x v="0"/>
    <x v="81"/>
    <x v="16"/>
    <x v="219"/>
    <x v="0"/>
    <x v="16"/>
    <x v="219"/>
    <x v="215"/>
    <x v="0"/>
    <x v="64"/>
    <x v="3"/>
    <x v="0"/>
    <x v="218"/>
  </r>
  <r>
    <x v="2"/>
    <x v="78"/>
    <x v="64"/>
    <x v="1"/>
    <x v="218"/>
    <x v="0"/>
    <x v="3"/>
    <x v="0"/>
    <x v="13"/>
    <x v="0"/>
    <x v="0"/>
    <x v="0"/>
    <x v="36"/>
    <x v="16"/>
    <x v="219"/>
    <x v="0"/>
    <x v="16"/>
    <x v="219"/>
    <x v="78"/>
    <x v="0"/>
    <x v="64"/>
    <x v="3"/>
    <x v="0"/>
    <x v="218"/>
  </r>
  <r>
    <x v="2"/>
    <x v="243"/>
    <x v="64"/>
    <x v="1"/>
    <x v="218"/>
    <x v="0"/>
    <x v="3"/>
    <x v="0"/>
    <x v="13"/>
    <x v="0"/>
    <x v="0"/>
    <x v="0"/>
    <x v="346"/>
    <x v="16"/>
    <x v="219"/>
    <x v="0"/>
    <x v="16"/>
    <x v="219"/>
    <x v="243"/>
    <x v="0"/>
    <x v="64"/>
    <x v="3"/>
    <x v="0"/>
    <x v="218"/>
  </r>
  <r>
    <x v="2"/>
    <x v="215"/>
    <x v="64"/>
    <x v="1"/>
    <x v="218"/>
    <x v="0"/>
    <x v="3"/>
    <x v="0"/>
    <x v="13"/>
    <x v="0"/>
    <x v="0"/>
    <x v="0"/>
    <x v="81"/>
    <x v="16"/>
    <x v="219"/>
    <x v="0"/>
    <x v="16"/>
    <x v="219"/>
    <x v="215"/>
    <x v="0"/>
    <x v="64"/>
    <x v="3"/>
    <x v="0"/>
    <x v="218"/>
  </r>
  <r>
    <x v="2"/>
    <x v="215"/>
    <x v="64"/>
    <x v="1"/>
    <x v="218"/>
    <x v="0"/>
    <x v="3"/>
    <x v="0"/>
    <x v="13"/>
    <x v="0"/>
    <x v="0"/>
    <x v="0"/>
    <x v="81"/>
    <x v="16"/>
    <x v="219"/>
    <x v="0"/>
    <x v="16"/>
    <x v="219"/>
    <x v="215"/>
    <x v="0"/>
    <x v="64"/>
    <x v="3"/>
    <x v="0"/>
    <x v="218"/>
  </r>
  <r>
    <x v="2"/>
    <x v="1"/>
    <x v="64"/>
    <x v="1"/>
    <x v="218"/>
    <x v="0"/>
    <x v="3"/>
    <x v="0"/>
    <x v="13"/>
    <x v="0"/>
    <x v="0"/>
    <x v="0"/>
    <x v="1"/>
    <x v="16"/>
    <x v="219"/>
    <x v="0"/>
    <x v="16"/>
    <x v="219"/>
    <x v="1"/>
    <x v="0"/>
    <x v="64"/>
    <x v="3"/>
    <x v="0"/>
    <x v="218"/>
  </r>
  <r>
    <x v="2"/>
    <x v="104"/>
    <x v="64"/>
    <x v="1"/>
    <x v="218"/>
    <x v="0"/>
    <x v="3"/>
    <x v="0"/>
    <x v="13"/>
    <x v="0"/>
    <x v="0"/>
    <x v="0"/>
    <x v="236"/>
    <x v="16"/>
    <x v="219"/>
    <x v="0"/>
    <x v="16"/>
    <x v="219"/>
    <x v="104"/>
    <x v="0"/>
    <x v="64"/>
    <x v="3"/>
    <x v="0"/>
    <x v="218"/>
  </r>
  <r>
    <x v="2"/>
    <x v="1"/>
    <x v="64"/>
    <x v="1"/>
    <x v="218"/>
    <x v="0"/>
    <x v="3"/>
    <x v="0"/>
    <x v="13"/>
    <x v="0"/>
    <x v="0"/>
    <x v="0"/>
    <x v="1"/>
    <x v="16"/>
    <x v="219"/>
    <x v="0"/>
    <x v="16"/>
    <x v="219"/>
    <x v="1"/>
    <x v="0"/>
    <x v="64"/>
    <x v="3"/>
    <x v="0"/>
    <x v="218"/>
  </r>
  <r>
    <x v="2"/>
    <x v="155"/>
    <x v="64"/>
    <x v="1"/>
    <x v="218"/>
    <x v="0"/>
    <x v="3"/>
    <x v="0"/>
    <x v="13"/>
    <x v="0"/>
    <x v="0"/>
    <x v="0"/>
    <x v="88"/>
    <x v="16"/>
    <x v="219"/>
    <x v="0"/>
    <x v="16"/>
    <x v="219"/>
    <x v="155"/>
    <x v="0"/>
    <x v="64"/>
    <x v="3"/>
    <x v="0"/>
    <x v="218"/>
  </r>
  <r>
    <x v="2"/>
    <x v="211"/>
    <x v="64"/>
    <x v="1"/>
    <x v="218"/>
    <x v="0"/>
    <x v="3"/>
    <x v="0"/>
    <x v="13"/>
    <x v="0"/>
    <x v="0"/>
    <x v="0"/>
    <x v="337"/>
    <x v="16"/>
    <x v="219"/>
    <x v="0"/>
    <x v="16"/>
    <x v="219"/>
    <x v="211"/>
    <x v="0"/>
    <x v="64"/>
    <x v="3"/>
    <x v="0"/>
    <x v="218"/>
  </r>
  <r>
    <x v="2"/>
    <x v="211"/>
    <x v="64"/>
    <x v="1"/>
    <x v="218"/>
    <x v="0"/>
    <x v="3"/>
    <x v="0"/>
    <x v="13"/>
    <x v="0"/>
    <x v="0"/>
    <x v="0"/>
    <x v="337"/>
    <x v="16"/>
    <x v="219"/>
    <x v="0"/>
    <x v="16"/>
    <x v="219"/>
    <x v="211"/>
    <x v="0"/>
    <x v="64"/>
    <x v="3"/>
    <x v="0"/>
    <x v="218"/>
  </r>
  <r>
    <x v="2"/>
    <x v="33"/>
    <x v="64"/>
    <x v="1"/>
    <x v="218"/>
    <x v="0"/>
    <x v="3"/>
    <x v="0"/>
    <x v="13"/>
    <x v="0"/>
    <x v="0"/>
    <x v="0"/>
    <x v="366"/>
    <x v="16"/>
    <x v="219"/>
    <x v="0"/>
    <x v="16"/>
    <x v="219"/>
    <x v="33"/>
    <x v="0"/>
    <x v="64"/>
    <x v="3"/>
    <x v="0"/>
    <x v="218"/>
  </r>
  <r>
    <x v="2"/>
    <x v="33"/>
    <x v="64"/>
    <x v="1"/>
    <x v="218"/>
    <x v="0"/>
    <x v="3"/>
    <x v="0"/>
    <x v="13"/>
    <x v="0"/>
    <x v="0"/>
    <x v="0"/>
    <x v="366"/>
    <x v="16"/>
    <x v="219"/>
    <x v="0"/>
    <x v="16"/>
    <x v="219"/>
    <x v="33"/>
    <x v="0"/>
    <x v="64"/>
    <x v="3"/>
    <x v="0"/>
    <x v="218"/>
  </r>
  <r>
    <x v="2"/>
    <x v="211"/>
    <x v="64"/>
    <x v="1"/>
    <x v="218"/>
    <x v="0"/>
    <x v="3"/>
    <x v="0"/>
    <x v="13"/>
    <x v="0"/>
    <x v="0"/>
    <x v="0"/>
    <x v="337"/>
    <x v="16"/>
    <x v="219"/>
    <x v="0"/>
    <x v="16"/>
    <x v="219"/>
    <x v="211"/>
    <x v="0"/>
    <x v="64"/>
    <x v="3"/>
    <x v="0"/>
    <x v="218"/>
  </r>
  <r>
    <x v="2"/>
    <x v="42"/>
    <x v="64"/>
    <x v="1"/>
    <x v="112"/>
    <x v="2"/>
    <x v="27"/>
    <x v="0"/>
    <x v="13"/>
    <x v="0"/>
    <x v="0"/>
    <x v="0"/>
    <x v="41"/>
    <x v="16"/>
    <x v="112"/>
    <x v="2"/>
    <x v="16"/>
    <x v="112"/>
    <x v="42"/>
    <x v="2"/>
    <x v="64"/>
    <x v="5"/>
    <x v="0"/>
    <x v="112"/>
  </r>
  <r>
    <x v="2"/>
    <x v="33"/>
    <x v="64"/>
    <x v="1"/>
    <x v="112"/>
    <x v="2"/>
    <x v="27"/>
    <x v="0"/>
    <x v="13"/>
    <x v="0"/>
    <x v="0"/>
    <x v="0"/>
    <x v="30"/>
    <x v="16"/>
    <x v="112"/>
    <x v="2"/>
    <x v="16"/>
    <x v="112"/>
    <x v="33"/>
    <x v="2"/>
    <x v="64"/>
    <x v="5"/>
    <x v="0"/>
    <x v="112"/>
  </r>
  <r>
    <x v="2"/>
    <x v="155"/>
    <x v="64"/>
    <x v="1"/>
    <x v="4"/>
    <x v="2"/>
    <x v="27"/>
    <x v="0"/>
    <x v="13"/>
    <x v="0"/>
    <x v="0"/>
    <x v="0"/>
    <x v="409"/>
    <x v="16"/>
    <x v="4"/>
    <x v="2"/>
    <x v="16"/>
    <x v="4"/>
    <x v="155"/>
    <x v="2"/>
    <x v="64"/>
    <x v="5"/>
    <x v="0"/>
    <x v="4"/>
  </r>
  <r>
    <x v="2"/>
    <x v="33"/>
    <x v="64"/>
    <x v="1"/>
    <x v="70"/>
    <x v="2"/>
    <x v="27"/>
    <x v="0"/>
    <x v="13"/>
    <x v="0"/>
    <x v="0"/>
    <x v="0"/>
    <x v="30"/>
    <x v="16"/>
    <x v="70"/>
    <x v="2"/>
    <x v="16"/>
    <x v="70"/>
    <x v="33"/>
    <x v="2"/>
    <x v="64"/>
    <x v="5"/>
    <x v="0"/>
    <x v="70"/>
  </r>
  <r>
    <x v="2"/>
    <x v="4"/>
    <x v="64"/>
    <x v="1"/>
    <x v="72"/>
    <x v="2"/>
    <x v="27"/>
    <x v="0"/>
    <x v="13"/>
    <x v="0"/>
    <x v="0"/>
    <x v="0"/>
    <x v="4"/>
    <x v="16"/>
    <x v="72"/>
    <x v="2"/>
    <x v="16"/>
    <x v="72"/>
    <x v="4"/>
    <x v="2"/>
    <x v="64"/>
    <x v="5"/>
    <x v="0"/>
    <x v="72"/>
  </r>
  <r>
    <x v="2"/>
    <x v="136"/>
    <x v="64"/>
    <x v="1"/>
    <x v="72"/>
    <x v="2"/>
    <x v="27"/>
    <x v="0"/>
    <x v="13"/>
    <x v="0"/>
    <x v="0"/>
    <x v="0"/>
    <x v="433"/>
    <x v="16"/>
    <x v="72"/>
    <x v="2"/>
    <x v="16"/>
    <x v="72"/>
    <x v="136"/>
    <x v="2"/>
    <x v="64"/>
    <x v="5"/>
    <x v="0"/>
    <x v="72"/>
  </r>
  <r>
    <x v="2"/>
    <x v="136"/>
    <x v="64"/>
    <x v="1"/>
    <x v="72"/>
    <x v="2"/>
    <x v="27"/>
    <x v="0"/>
    <x v="13"/>
    <x v="0"/>
    <x v="0"/>
    <x v="0"/>
    <x v="433"/>
    <x v="16"/>
    <x v="72"/>
    <x v="2"/>
    <x v="16"/>
    <x v="72"/>
    <x v="136"/>
    <x v="2"/>
    <x v="64"/>
    <x v="5"/>
    <x v="0"/>
    <x v="72"/>
  </r>
  <r>
    <x v="2"/>
    <x v="33"/>
    <x v="64"/>
    <x v="1"/>
    <x v="72"/>
    <x v="2"/>
    <x v="27"/>
    <x v="0"/>
    <x v="13"/>
    <x v="0"/>
    <x v="0"/>
    <x v="0"/>
    <x v="282"/>
    <x v="16"/>
    <x v="72"/>
    <x v="2"/>
    <x v="16"/>
    <x v="72"/>
    <x v="33"/>
    <x v="2"/>
    <x v="64"/>
    <x v="5"/>
    <x v="0"/>
    <x v="72"/>
  </r>
  <r>
    <x v="2"/>
    <x v="27"/>
    <x v="64"/>
    <x v="1"/>
    <x v="72"/>
    <x v="2"/>
    <x v="27"/>
    <x v="0"/>
    <x v="13"/>
    <x v="0"/>
    <x v="0"/>
    <x v="0"/>
    <x v="235"/>
    <x v="16"/>
    <x v="72"/>
    <x v="2"/>
    <x v="16"/>
    <x v="72"/>
    <x v="27"/>
    <x v="2"/>
    <x v="64"/>
    <x v="5"/>
    <x v="0"/>
    <x v="72"/>
  </r>
  <r>
    <x v="2"/>
    <x v="25"/>
    <x v="64"/>
    <x v="1"/>
    <x v="159"/>
    <x v="0"/>
    <x v="3"/>
    <x v="0"/>
    <x v="13"/>
    <x v="0"/>
    <x v="0"/>
    <x v="0"/>
    <x v="411"/>
    <x v="16"/>
    <x v="159"/>
    <x v="0"/>
    <x v="16"/>
    <x v="159"/>
    <x v="25"/>
    <x v="0"/>
    <x v="64"/>
    <x v="3"/>
    <x v="0"/>
    <x v="159"/>
  </r>
  <r>
    <x v="2"/>
    <x v="25"/>
    <x v="64"/>
    <x v="1"/>
    <x v="159"/>
    <x v="0"/>
    <x v="3"/>
    <x v="0"/>
    <x v="13"/>
    <x v="0"/>
    <x v="0"/>
    <x v="0"/>
    <x v="411"/>
    <x v="16"/>
    <x v="159"/>
    <x v="0"/>
    <x v="16"/>
    <x v="159"/>
    <x v="25"/>
    <x v="0"/>
    <x v="64"/>
    <x v="3"/>
    <x v="0"/>
    <x v="159"/>
  </r>
  <r>
    <x v="2"/>
    <x v="165"/>
    <x v="64"/>
    <x v="1"/>
    <x v="159"/>
    <x v="0"/>
    <x v="3"/>
    <x v="0"/>
    <x v="13"/>
    <x v="0"/>
    <x v="0"/>
    <x v="0"/>
    <x v="87"/>
    <x v="16"/>
    <x v="159"/>
    <x v="0"/>
    <x v="16"/>
    <x v="159"/>
    <x v="165"/>
    <x v="0"/>
    <x v="64"/>
    <x v="3"/>
    <x v="0"/>
    <x v="159"/>
  </r>
  <r>
    <x v="2"/>
    <x v="51"/>
    <x v="64"/>
    <x v="1"/>
    <x v="159"/>
    <x v="0"/>
    <x v="3"/>
    <x v="0"/>
    <x v="13"/>
    <x v="0"/>
    <x v="0"/>
    <x v="0"/>
    <x v="434"/>
    <x v="16"/>
    <x v="159"/>
    <x v="0"/>
    <x v="16"/>
    <x v="159"/>
    <x v="51"/>
    <x v="0"/>
    <x v="64"/>
    <x v="3"/>
    <x v="0"/>
    <x v="159"/>
  </r>
  <r>
    <x v="2"/>
    <x v="25"/>
    <x v="64"/>
    <x v="1"/>
    <x v="159"/>
    <x v="0"/>
    <x v="3"/>
    <x v="0"/>
    <x v="13"/>
    <x v="0"/>
    <x v="0"/>
    <x v="0"/>
    <x v="411"/>
    <x v="16"/>
    <x v="159"/>
    <x v="0"/>
    <x v="16"/>
    <x v="159"/>
    <x v="25"/>
    <x v="0"/>
    <x v="64"/>
    <x v="3"/>
    <x v="0"/>
    <x v="159"/>
  </r>
  <r>
    <x v="2"/>
    <x v="108"/>
    <x v="64"/>
    <x v="1"/>
    <x v="159"/>
    <x v="0"/>
    <x v="3"/>
    <x v="0"/>
    <x v="13"/>
    <x v="0"/>
    <x v="0"/>
    <x v="0"/>
    <x v="50"/>
    <x v="16"/>
    <x v="159"/>
    <x v="0"/>
    <x v="16"/>
    <x v="159"/>
    <x v="108"/>
    <x v="0"/>
    <x v="64"/>
    <x v="3"/>
    <x v="0"/>
    <x v="159"/>
  </r>
  <r>
    <x v="2"/>
    <x v="68"/>
    <x v="64"/>
    <x v="1"/>
    <x v="159"/>
    <x v="0"/>
    <x v="3"/>
    <x v="0"/>
    <x v="13"/>
    <x v="0"/>
    <x v="0"/>
    <x v="0"/>
    <x v="435"/>
    <x v="16"/>
    <x v="159"/>
    <x v="0"/>
    <x v="16"/>
    <x v="159"/>
    <x v="68"/>
    <x v="0"/>
    <x v="64"/>
    <x v="3"/>
    <x v="0"/>
    <x v="159"/>
  </r>
  <r>
    <x v="2"/>
    <x v="105"/>
    <x v="64"/>
    <x v="1"/>
    <x v="159"/>
    <x v="0"/>
    <x v="3"/>
    <x v="0"/>
    <x v="13"/>
    <x v="0"/>
    <x v="0"/>
    <x v="0"/>
    <x v="90"/>
    <x v="16"/>
    <x v="159"/>
    <x v="0"/>
    <x v="16"/>
    <x v="159"/>
    <x v="105"/>
    <x v="0"/>
    <x v="64"/>
    <x v="3"/>
    <x v="0"/>
    <x v="159"/>
  </r>
  <r>
    <x v="1"/>
    <x v="26"/>
    <x v="64"/>
    <x v="3"/>
    <x v="325"/>
    <x v="3"/>
    <x v="16"/>
    <x v="0"/>
    <x v="13"/>
    <x v="0"/>
    <x v="0"/>
    <x v="0"/>
    <x v="0"/>
    <x v="42"/>
    <x v="332"/>
    <x v="12"/>
    <x v="42"/>
    <x v="332"/>
    <x v="26"/>
    <x v="12"/>
    <x v="64"/>
    <x v="5"/>
    <x v="0"/>
    <x v="325"/>
  </r>
  <r>
    <x v="1"/>
    <x v="26"/>
    <x v="64"/>
    <x v="3"/>
    <x v="49"/>
    <x v="3"/>
    <x v="22"/>
    <x v="0"/>
    <x v="13"/>
    <x v="0"/>
    <x v="0"/>
    <x v="0"/>
    <x v="0"/>
    <x v="42"/>
    <x v="49"/>
    <x v="14"/>
    <x v="42"/>
    <x v="49"/>
    <x v="26"/>
    <x v="14"/>
    <x v="64"/>
    <x v="5"/>
    <x v="0"/>
    <x v="49"/>
  </r>
  <r>
    <x v="1"/>
    <x v="26"/>
    <x v="64"/>
    <x v="3"/>
    <x v="325"/>
    <x v="1"/>
    <x v="11"/>
    <x v="0"/>
    <x v="13"/>
    <x v="0"/>
    <x v="0"/>
    <x v="0"/>
    <x v="0"/>
    <x v="42"/>
    <x v="332"/>
    <x v="9"/>
    <x v="42"/>
    <x v="332"/>
    <x v="26"/>
    <x v="9"/>
    <x v="64"/>
    <x v="5"/>
    <x v="0"/>
    <x v="325"/>
  </r>
  <r>
    <x v="1"/>
    <x v="535"/>
    <x v="64"/>
    <x v="3"/>
    <x v="23"/>
    <x v="3"/>
    <x v="7"/>
    <x v="0"/>
    <x v="13"/>
    <x v="0"/>
    <x v="0"/>
    <x v="0"/>
    <x v="0"/>
    <x v="42"/>
    <x v="23"/>
    <x v="4"/>
    <x v="42"/>
    <x v="23"/>
    <x v="536"/>
    <x v="4"/>
    <x v="64"/>
    <x v="5"/>
    <x v="0"/>
    <x v="23"/>
  </r>
  <r>
    <x v="1"/>
    <x v="45"/>
    <x v="64"/>
    <x v="3"/>
    <x v="326"/>
    <x v="3"/>
    <x v="30"/>
    <x v="0"/>
    <x v="13"/>
    <x v="0"/>
    <x v="0"/>
    <x v="0"/>
    <x v="0"/>
    <x v="42"/>
    <x v="333"/>
    <x v="18"/>
    <x v="42"/>
    <x v="333"/>
    <x v="45"/>
    <x v="18"/>
    <x v="64"/>
    <x v="5"/>
    <x v="0"/>
    <x v="326"/>
  </r>
  <r>
    <x v="1"/>
    <x v="26"/>
    <x v="64"/>
    <x v="3"/>
    <x v="327"/>
    <x v="3"/>
    <x v="39"/>
    <x v="0"/>
    <x v="13"/>
    <x v="0"/>
    <x v="0"/>
    <x v="0"/>
    <x v="0"/>
    <x v="42"/>
    <x v="334"/>
    <x v="21"/>
    <x v="42"/>
    <x v="334"/>
    <x v="26"/>
    <x v="21"/>
    <x v="64"/>
    <x v="5"/>
    <x v="0"/>
    <x v="327"/>
  </r>
  <r>
    <x v="1"/>
    <x v="167"/>
    <x v="64"/>
    <x v="3"/>
    <x v="326"/>
    <x v="3"/>
    <x v="30"/>
    <x v="0"/>
    <x v="13"/>
    <x v="0"/>
    <x v="0"/>
    <x v="0"/>
    <x v="0"/>
    <x v="42"/>
    <x v="333"/>
    <x v="18"/>
    <x v="42"/>
    <x v="333"/>
    <x v="167"/>
    <x v="18"/>
    <x v="64"/>
    <x v="5"/>
    <x v="0"/>
    <x v="326"/>
  </r>
  <r>
    <x v="5"/>
    <x v="505"/>
    <x v="64"/>
    <x v="9"/>
    <x v="258"/>
    <x v="4"/>
    <x v="13"/>
    <x v="0"/>
    <x v="13"/>
    <x v="0"/>
    <x v="0"/>
    <x v="0"/>
    <x v="0"/>
    <x v="9"/>
    <x v="261"/>
    <x v="6"/>
    <x v="9"/>
    <x v="261"/>
    <x v="505"/>
    <x v="6"/>
    <x v="64"/>
    <x v="5"/>
    <x v="0"/>
    <x v="258"/>
  </r>
  <r>
    <x v="5"/>
    <x v="496"/>
    <x v="64"/>
    <x v="9"/>
    <x v="258"/>
    <x v="4"/>
    <x v="9"/>
    <x v="0"/>
    <x v="13"/>
    <x v="0"/>
    <x v="0"/>
    <x v="0"/>
    <x v="0"/>
    <x v="10"/>
    <x v="261"/>
    <x v="7"/>
    <x v="10"/>
    <x v="261"/>
    <x v="496"/>
    <x v="7"/>
    <x v="64"/>
    <x v="5"/>
    <x v="0"/>
    <x v="258"/>
  </r>
  <r>
    <x v="5"/>
    <x v="536"/>
    <x v="64"/>
    <x v="9"/>
    <x v="258"/>
    <x v="4"/>
    <x v="13"/>
    <x v="0"/>
    <x v="13"/>
    <x v="0"/>
    <x v="0"/>
    <x v="0"/>
    <x v="0"/>
    <x v="10"/>
    <x v="261"/>
    <x v="6"/>
    <x v="10"/>
    <x v="261"/>
    <x v="537"/>
    <x v="6"/>
    <x v="64"/>
    <x v="5"/>
    <x v="0"/>
    <x v="258"/>
  </r>
  <r>
    <x v="1"/>
    <x v="441"/>
    <x v="64"/>
    <x v="1"/>
    <x v="205"/>
    <x v="0"/>
    <x v="1"/>
    <x v="0"/>
    <x v="13"/>
    <x v="0"/>
    <x v="0"/>
    <x v="0"/>
    <x v="436"/>
    <x v="3"/>
    <x v="205"/>
    <x v="0"/>
    <x v="3"/>
    <x v="205"/>
    <x v="441"/>
    <x v="0"/>
    <x v="64"/>
    <x v="1"/>
    <x v="0"/>
    <x v="205"/>
  </r>
  <r>
    <x v="1"/>
    <x v="43"/>
    <x v="64"/>
    <x v="9"/>
    <x v="258"/>
    <x v="3"/>
    <x v="16"/>
    <x v="0"/>
    <x v="13"/>
    <x v="0"/>
    <x v="0"/>
    <x v="0"/>
    <x v="0"/>
    <x v="42"/>
    <x v="261"/>
    <x v="12"/>
    <x v="42"/>
    <x v="261"/>
    <x v="43"/>
    <x v="12"/>
    <x v="64"/>
    <x v="5"/>
    <x v="0"/>
    <x v="258"/>
  </r>
  <r>
    <x v="0"/>
    <x v="354"/>
    <x v="64"/>
    <x v="2"/>
    <x v="39"/>
    <x v="2"/>
    <x v="4"/>
    <x v="0"/>
    <x v="13"/>
    <x v="0"/>
    <x v="0"/>
    <x v="0"/>
    <x v="437"/>
    <x v="15"/>
    <x v="39"/>
    <x v="2"/>
    <x v="15"/>
    <x v="39"/>
    <x v="354"/>
    <x v="2"/>
    <x v="64"/>
    <x v="4"/>
    <x v="0"/>
    <x v="39"/>
  </r>
  <r>
    <x v="1"/>
    <x v="537"/>
    <x v="64"/>
    <x v="0"/>
    <x v="328"/>
    <x v="0"/>
    <x v="1"/>
    <x v="0"/>
    <x v="13"/>
    <x v="0"/>
    <x v="0"/>
    <x v="0"/>
    <x v="0"/>
    <x v="42"/>
    <x v="335"/>
    <x v="0"/>
    <x v="42"/>
    <x v="335"/>
    <x v="538"/>
    <x v="0"/>
    <x v="64"/>
    <x v="1"/>
    <x v="0"/>
    <x v="328"/>
  </r>
  <r>
    <x v="2"/>
    <x v="26"/>
    <x v="65"/>
    <x v="1"/>
    <x v="59"/>
    <x v="2"/>
    <x v="27"/>
    <x v="0"/>
    <x v="13"/>
    <x v="0"/>
    <x v="0"/>
    <x v="0"/>
    <x v="73"/>
    <x v="16"/>
    <x v="59"/>
    <x v="2"/>
    <x v="16"/>
    <x v="59"/>
    <x v="26"/>
    <x v="2"/>
    <x v="65"/>
    <x v="5"/>
    <x v="0"/>
    <x v="59"/>
  </r>
  <r>
    <x v="2"/>
    <x v="26"/>
    <x v="65"/>
    <x v="1"/>
    <x v="104"/>
    <x v="2"/>
    <x v="27"/>
    <x v="0"/>
    <x v="13"/>
    <x v="0"/>
    <x v="0"/>
    <x v="0"/>
    <x v="385"/>
    <x v="16"/>
    <x v="104"/>
    <x v="2"/>
    <x v="16"/>
    <x v="104"/>
    <x v="26"/>
    <x v="2"/>
    <x v="65"/>
    <x v="5"/>
    <x v="0"/>
    <x v="104"/>
  </r>
  <r>
    <x v="1"/>
    <x v="514"/>
    <x v="65"/>
    <x v="0"/>
    <x v="45"/>
    <x v="0"/>
    <x v="5"/>
    <x v="0"/>
    <x v="13"/>
    <x v="0"/>
    <x v="0"/>
    <x v="0"/>
    <x v="438"/>
    <x v="42"/>
    <x v="45"/>
    <x v="0"/>
    <x v="42"/>
    <x v="45"/>
    <x v="514"/>
    <x v="0"/>
    <x v="65"/>
    <x v="5"/>
    <x v="0"/>
    <x v="45"/>
  </r>
  <r>
    <x v="1"/>
    <x v="514"/>
    <x v="65"/>
    <x v="0"/>
    <x v="45"/>
    <x v="0"/>
    <x v="5"/>
    <x v="0"/>
    <x v="13"/>
    <x v="0"/>
    <x v="0"/>
    <x v="0"/>
    <x v="438"/>
    <x v="42"/>
    <x v="45"/>
    <x v="0"/>
    <x v="42"/>
    <x v="45"/>
    <x v="514"/>
    <x v="0"/>
    <x v="65"/>
    <x v="5"/>
    <x v="0"/>
    <x v="45"/>
  </r>
  <r>
    <x v="0"/>
    <x v="413"/>
    <x v="65"/>
    <x v="1"/>
    <x v="30"/>
    <x v="3"/>
    <x v="15"/>
    <x v="0"/>
    <x v="13"/>
    <x v="0"/>
    <x v="0"/>
    <x v="0"/>
    <x v="394"/>
    <x v="15"/>
    <x v="30"/>
    <x v="11"/>
    <x v="15"/>
    <x v="30"/>
    <x v="413"/>
    <x v="11"/>
    <x v="65"/>
    <x v="5"/>
    <x v="0"/>
    <x v="30"/>
  </r>
  <r>
    <x v="0"/>
    <x v="62"/>
    <x v="65"/>
    <x v="1"/>
    <x v="30"/>
    <x v="3"/>
    <x v="15"/>
    <x v="0"/>
    <x v="13"/>
    <x v="0"/>
    <x v="0"/>
    <x v="0"/>
    <x v="218"/>
    <x v="15"/>
    <x v="30"/>
    <x v="11"/>
    <x v="15"/>
    <x v="30"/>
    <x v="62"/>
    <x v="11"/>
    <x v="65"/>
    <x v="5"/>
    <x v="0"/>
    <x v="30"/>
  </r>
  <r>
    <x v="0"/>
    <x v="128"/>
    <x v="65"/>
    <x v="1"/>
    <x v="18"/>
    <x v="1"/>
    <x v="11"/>
    <x v="0"/>
    <x v="13"/>
    <x v="0"/>
    <x v="0"/>
    <x v="0"/>
    <x v="96"/>
    <x v="15"/>
    <x v="18"/>
    <x v="9"/>
    <x v="15"/>
    <x v="18"/>
    <x v="128"/>
    <x v="9"/>
    <x v="65"/>
    <x v="5"/>
    <x v="0"/>
    <x v="18"/>
  </r>
  <r>
    <x v="0"/>
    <x v="141"/>
    <x v="65"/>
    <x v="1"/>
    <x v="18"/>
    <x v="1"/>
    <x v="11"/>
    <x v="0"/>
    <x v="13"/>
    <x v="0"/>
    <x v="0"/>
    <x v="0"/>
    <x v="142"/>
    <x v="15"/>
    <x v="18"/>
    <x v="9"/>
    <x v="15"/>
    <x v="18"/>
    <x v="141"/>
    <x v="9"/>
    <x v="65"/>
    <x v="5"/>
    <x v="0"/>
    <x v="18"/>
  </r>
  <r>
    <x v="2"/>
    <x v="155"/>
    <x v="65"/>
    <x v="1"/>
    <x v="72"/>
    <x v="2"/>
    <x v="27"/>
    <x v="0"/>
    <x v="13"/>
    <x v="0"/>
    <x v="0"/>
    <x v="0"/>
    <x v="409"/>
    <x v="16"/>
    <x v="72"/>
    <x v="2"/>
    <x v="16"/>
    <x v="72"/>
    <x v="155"/>
    <x v="2"/>
    <x v="65"/>
    <x v="5"/>
    <x v="0"/>
    <x v="72"/>
  </r>
  <r>
    <x v="2"/>
    <x v="243"/>
    <x v="65"/>
    <x v="1"/>
    <x v="72"/>
    <x v="2"/>
    <x v="27"/>
    <x v="0"/>
    <x v="13"/>
    <x v="0"/>
    <x v="0"/>
    <x v="0"/>
    <x v="143"/>
    <x v="16"/>
    <x v="72"/>
    <x v="2"/>
    <x v="16"/>
    <x v="72"/>
    <x v="243"/>
    <x v="2"/>
    <x v="65"/>
    <x v="5"/>
    <x v="0"/>
    <x v="72"/>
  </r>
  <r>
    <x v="2"/>
    <x v="26"/>
    <x v="65"/>
    <x v="3"/>
    <x v="311"/>
    <x v="2"/>
    <x v="27"/>
    <x v="0"/>
    <x v="13"/>
    <x v="0"/>
    <x v="0"/>
    <x v="0"/>
    <x v="0"/>
    <x v="16"/>
    <x v="316"/>
    <x v="2"/>
    <x v="16"/>
    <x v="316"/>
    <x v="26"/>
    <x v="2"/>
    <x v="65"/>
    <x v="5"/>
    <x v="0"/>
    <x v="311"/>
  </r>
  <r>
    <x v="2"/>
    <x v="136"/>
    <x v="65"/>
    <x v="3"/>
    <x v="329"/>
    <x v="2"/>
    <x v="27"/>
    <x v="0"/>
    <x v="13"/>
    <x v="0"/>
    <x v="0"/>
    <x v="0"/>
    <x v="0"/>
    <x v="16"/>
    <x v="336"/>
    <x v="2"/>
    <x v="16"/>
    <x v="336"/>
    <x v="136"/>
    <x v="2"/>
    <x v="65"/>
    <x v="5"/>
    <x v="0"/>
    <x v="329"/>
  </r>
  <r>
    <x v="2"/>
    <x v="136"/>
    <x v="65"/>
    <x v="3"/>
    <x v="329"/>
    <x v="2"/>
    <x v="27"/>
    <x v="0"/>
    <x v="13"/>
    <x v="0"/>
    <x v="0"/>
    <x v="0"/>
    <x v="0"/>
    <x v="16"/>
    <x v="336"/>
    <x v="2"/>
    <x v="16"/>
    <x v="336"/>
    <x v="136"/>
    <x v="2"/>
    <x v="65"/>
    <x v="5"/>
    <x v="0"/>
    <x v="329"/>
  </r>
  <r>
    <x v="1"/>
    <x v="42"/>
    <x v="65"/>
    <x v="3"/>
    <x v="330"/>
    <x v="0"/>
    <x v="5"/>
    <x v="0"/>
    <x v="13"/>
    <x v="0"/>
    <x v="0"/>
    <x v="0"/>
    <x v="0"/>
    <x v="42"/>
    <x v="337"/>
    <x v="0"/>
    <x v="42"/>
    <x v="337"/>
    <x v="42"/>
    <x v="0"/>
    <x v="65"/>
    <x v="5"/>
    <x v="0"/>
    <x v="330"/>
  </r>
  <r>
    <x v="1"/>
    <x v="538"/>
    <x v="65"/>
    <x v="9"/>
    <x v="258"/>
    <x v="3"/>
    <x v="22"/>
    <x v="0"/>
    <x v="13"/>
    <x v="0"/>
    <x v="0"/>
    <x v="0"/>
    <x v="0"/>
    <x v="1"/>
    <x v="261"/>
    <x v="14"/>
    <x v="1"/>
    <x v="261"/>
    <x v="539"/>
    <x v="14"/>
    <x v="65"/>
    <x v="5"/>
    <x v="0"/>
    <x v="258"/>
  </r>
  <r>
    <x v="1"/>
    <x v="270"/>
    <x v="65"/>
    <x v="9"/>
    <x v="258"/>
    <x v="3"/>
    <x v="16"/>
    <x v="0"/>
    <x v="13"/>
    <x v="0"/>
    <x v="0"/>
    <x v="0"/>
    <x v="0"/>
    <x v="3"/>
    <x v="261"/>
    <x v="12"/>
    <x v="3"/>
    <x v="261"/>
    <x v="270"/>
    <x v="12"/>
    <x v="65"/>
    <x v="5"/>
    <x v="0"/>
    <x v="258"/>
  </r>
  <r>
    <x v="0"/>
    <x v="539"/>
    <x v="65"/>
    <x v="3"/>
    <x v="23"/>
    <x v="3"/>
    <x v="6"/>
    <x v="0"/>
    <x v="13"/>
    <x v="0"/>
    <x v="0"/>
    <x v="0"/>
    <x v="0"/>
    <x v="15"/>
    <x v="23"/>
    <x v="3"/>
    <x v="15"/>
    <x v="23"/>
    <x v="540"/>
    <x v="3"/>
    <x v="65"/>
    <x v="5"/>
    <x v="0"/>
    <x v="23"/>
  </r>
  <r>
    <x v="5"/>
    <x v="298"/>
    <x v="65"/>
    <x v="9"/>
    <x v="258"/>
    <x v="4"/>
    <x v="9"/>
    <x v="0"/>
    <x v="13"/>
    <x v="0"/>
    <x v="0"/>
    <x v="0"/>
    <x v="0"/>
    <x v="10"/>
    <x v="261"/>
    <x v="7"/>
    <x v="10"/>
    <x v="261"/>
    <x v="298"/>
    <x v="7"/>
    <x v="65"/>
    <x v="5"/>
    <x v="0"/>
    <x v="258"/>
  </r>
  <r>
    <x v="1"/>
    <x v="460"/>
    <x v="65"/>
    <x v="3"/>
    <x v="331"/>
    <x v="0"/>
    <x v="33"/>
    <x v="0"/>
    <x v="13"/>
    <x v="0"/>
    <x v="0"/>
    <x v="0"/>
    <x v="0"/>
    <x v="3"/>
    <x v="338"/>
    <x v="19"/>
    <x v="3"/>
    <x v="338"/>
    <x v="460"/>
    <x v="19"/>
    <x v="65"/>
    <x v="5"/>
    <x v="0"/>
    <x v="331"/>
  </r>
  <r>
    <x v="0"/>
    <x v="189"/>
    <x v="65"/>
    <x v="3"/>
    <x v="23"/>
    <x v="3"/>
    <x v="6"/>
    <x v="0"/>
    <x v="13"/>
    <x v="0"/>
    <x v="0"/>
    <x v="0"/>
    <x v="0"/>
    <x v="15"/>
    <x v="23"/>
    <x v="3"/>
    <x v="15"/>
    <x v="23"/>
    <x v="189"/>
    <x v="3"/>
    <x v="65"/>
    <x v="5"/>
    <x v="0"/>
    <x v="23"/>
  </r>
  <r>
    <x v="2"/>
    <x v="4"/>
    <x v="65"/>
    <x v="3"/>
    <x v="23"/>
    <x v="3"/>
    <x v="6"/>
    <x v="0"/>
    <x v="13"/>
    <x v="0"/>
    <x v="0"/>
    <x v="0"/>
    <x v="0"/>
    <x v="16"/>
    <x v="23"/>
    <x v="3"/>
    <x v="16"/>
    <x v="23"/>
    <x v="4"/>
    <x v="3"/>
    <x v="65"/>
    <x v="5"/>
    <x v="0"/>
    <x v="23"/>
  </r>
  <r>
    <x v="0"/>
    <x v="128"/>
    <x v="65"/>
    <x v="1"/>
    <x v="18"/>
    <x v="1"/>
    <x v="11"/>
    <x v="0"/>
    <x v="13"/>
    <x v="0"/>
    <x v="0"/>
    <x v="0"/>
    <x v="96"/>
    <x v="15"/>
    <x v="18"/>
    <x v="9"/>
    <x v="15"/>
    <x v="18"/>
    <x v="128"/>
    <x v="9"/>
    <x v="65"/>
    <x v="5"/>
    <x v="0"/>
    <x v="18"/>
  </r>
  <r>
    <x v="5"/>
    <x v="506"/>
    <x v="64"/>
    <x v="9"/>
    <x v="258"/>
    <x v="4"/>
    <x v="45"/>
    <x v="0"/>
    <x v="13"/>
    <x v="0"/>
    <x v="0"/>
    <x v="0"/>
    <x v="0"/>
    <x v="10"/>
    <x v="261"/>
    <x v="13"/>
    <x v="10"/>
    <x v="261"/>
    <x v="506"/>
    <x v="13"/>
    <x v="64"/>
    <x v="5"/>
    <x v="0"/>
    <x v="258"/>
  </r>
  <r>
    <x v="1"/>
    <x v="134"/>
    <x v="64"/>
    <x v="3"/>
    <x v="332"/>
    <x v="1"/>
    <x v="10"/>
    <x v="0"/>
    <x v="13"/>
    <x v="0"/>
    <x v="0"/>
    <x v="0"/>
    <x v="0"/>
    <x v="11"/>
    <x v="339"/>
    <x v="8"/>
    <x v="11"/>
    <x v="339"/>
    <x v="134"/>
    <x v="8"/>
    <x v="64"/>
    <x v="5"/>
    <x v="0"/>
    <x v="332"/>
  </r>
  <r>
    <x v="5"/>
    <x v="155"/>
    <x v="64"/>
    <x v="9"/>
    <x v="258"/>
    <x v="4"/>
    <x v="13"/>
    <x v="0"/>
    <x v="13"/>
    <x v="0"/>
    <x v="0"/>
    <x v="0"/>
    <x v="0"/>
    <x v="9"/>
    <x v="261"/>
    <x v="6"/>
    <x v="9"/>
    <x v="261"/>
    <x v="155"/>
    <x v="6"/>
    <x v="64"/>
    <x v="5"/>
    <x v="0"/>
    <x v="258"/>
  </r>
  <r>
    <x v="1"/>
    <x v="155"/>
    <x v="64"/>
    <x v="0"/>
    <x v="45"/>
    <x v="1"/>
    <x v="10"/>
    <x v="0"/>
    <x v="13"/>
    <x v="0"/>
    <x v="0"/>
    <x v="0"/>
    <x v="84"/>
    <x v="11"/>
    <x v="45"/>
    <x v="8"/>
    <x v="11"/>
    <x v="45"/>
    <x v="155"/>
    <x v="8"/>
    <x v="64"/>
    <x v="5"/>
    <x v="0"/>
    <x v="45"/>
  </r>
  <r>
    <x v="1"/>
    <x v="189"/>
    <x v="64"/>
    <x v="3"/>
    <x v="333"/>
    <x v="0"/>
    <x v="5"/>
    <x v="0"/>
    <x v="13"/>
    <x v="0"/>
    <x v="0"/>
    <x v="0"/>
    <x v="0"/>
    <x v="11"/>
    <x v="340"/>
    <x v="0"/>
    <x v="11"/>
    <x v="340"/>
    <x v="189"/>
    <x v="0"/>
    <x v="64"/>
    <x v="5"/>
    <x v="0"/>
    <x v="333"/>
  </r>
  <r>
    <x v="0"/>
    <x v="216"/>
    <x v="64"/>
    <x v="9"/>
    <x v="131"/>
    <x v="2"/>
    <x v="36"/>
    <x v="0"/>
    <x v="13"/>
    <x v="0"/>
    <x v="0"/>
    <x v="0"/>
    <x v="0"/>
    <x v="14"/>
    <x v="131"/>
    <x v="2"/>
    <x v="14"/>
    <x v="131"/>
    <x v="216"/>
    <x v="2"/>
    <x v="64"/>
    <x v="25"/>
    <x v="0"/>
    <x v="131"/>
  </r>
  <r>
    <x v="5"/>
    <x v="280"/>
    <x v="64"/>
    <x v="9"/>
    <x v="258"/>
    <x v="4"/>
    <x v="13"/>
    <x v="0"/>
    <x v="13"/>
    <x v="0"/>
    <x v="0"/>
    <x v="0"/>
    <x v="0"/>
    <x v="10"/>
    <x v="261"/>
    <x v="6"/>
    <x v="10"/>
    <x v="261"/>
    <x v="280"/>
    <x v="6"/>
    <x v="64"/>
    <x v="5"/>
    <x v="0"/>
    <x v="258"/>
  </r>
  <r>
    <x v="1"/>
    <x v="138"/>
    <x v="66"/>
    <x v="3"/>
    <x v="334"/>
    <x v="0"/>
    <x v="5"/>
    <x v="0"/>
    <x v="13"/>
    <x v="0"/>
    <x v="0"/>
    <x v="0"/>
    <x v="0"/>
    <x v="3"/>
    <x v="341"/>
    <x v="0"/>
    <x v="3"/>
    <x v="341"/>
    <x v="138"/>
    <x v="0"/>
    <x v="66"/>
    <x v="5"/>
    <x v="0"/>
    <x v="334"/>
  </r>
  <r>
    <x v="1"/>
    <x v="136"/>
    <x v="66"/>
    <x v="0"/>
    <x v="190"/>
    <x v="0"/>
    <x v="5"/>
    <x v="0"/>
    <x v="13"/>
    <x v="0"/>
    <x v="0"/>
    <x v="0"/>
    <x v="199"/>
    <x v="11"/>
    <x v="190"/>
    <x v="0"/>
    <x v="11"/>
    <x v="190"/>
    <x v="136"/>
    <x v="0"/>
    <x v="66"/>
    <x v="5"/>
    <x v="0"/>
    <x v="190"/>
  </r>
  <r>
    <x v="1"/>
    <x v="78"/>
    <x v="66"/>
    <x v="0"/>
    <x v="190"/>
    <x v="0"/>
    <x v="5"/>
    <x v="0"/>
    <x v="13"/>
    <x v="0"/>
    <x v="0"/>
    <x v="0"/>
    <x v="36"/>
    <x v="11"/>
    <x v="190"/>
    <x v="0"/>
    <x v="11"/>
    <x v="190"/>
    <x v="78"/>
    <x v="0"/>
    <x v="66"/>
    <x v="5"/>
    <x v="0"/>
    <x v="190"/>
  </r>
  <r>
    <x v="0"/>
    <x v="103"/>
    <x v="66"/>
    <x v="3"/>
    <x v="23"/>
    <x v="3"/>
    <x v="6"/>
    <x v="0"/>
    <x v="13"/>
    <x v="0"/>
    <x v="0"/>
    <x v="0"/>
    <x v="0"/>
    <x v="15"/>
    <x v="23"/>
    <x v="3"/>
    <x v="15"/>
    <x v="23"/>
    <x v="103"/>
    <x v="3"/>
    <x v="66"/>
    <x v="5"/>
    <x v="0"/>
    <x v="23"/>
  </r>
  <r>
    <x v="2"/>
    <x v="160"/>
    <x v="66"/>
    <x v="0"/>
    <x v="56"/>
    <x v="2"/>
    <x v="27"/>
    <x v="0"/>
    <x v="13"/>
    <x v="0"/>
    <x v="0"/>
    <x v="0"/>
    <x v="215"/>
    <x v="16"/>
    <x v="56"/>
    <x v="2"/>
    <x v="16"/>
    <x v="56"/>
    <x v="160"/>
    <x v="2"/>
    <x v="66"/>
    <x v="5"/>
    <x v="0"/>
    <x v="56"/>
  </r>
  <r>
    <x v="5"/>
    <x v="206"/>
    <x v="66"/>
    <x v="3"/>
    <x v="335"/>
    <x v="3"/>
    <x v="39"/>
    <x v="0"/>
    <x v="13"/>
    <x v="0"/>
    <x v="0"/>
    <x v="0"/>
    <x v="0"/>
    <x v="26"/>
    <x v="342"/>
    <x v="21"/>
    <x v="26"/>
    <x v="342"/>
    <x v="206"/>
    <x v="21"/>
    <x v="66"/>
    <x v="5"/>
    <x v="0"/>
    <x v="335"/>
  </r>
  <r>
    <x v="1"/>
    <x v="540"/>
    <x v="66"/>
    <x v="3"/>
    <x v="23"/>
    <x v="3"/>
    <x v="24"/>
    <x v="0"/>
    <x v="13"/>
    <x v="0"/>
    <x v="0"/>
    <x v="0"/>
    <x v="0"/>
    <x v="1"/>
    <x v="23"/>
    <x v="15"/>
    <x v="1"/>
    <x v="23"/>
    <x v="541"/>
    <x v="15"/>
    <x v="66"/>
    <x v="5"/>
    <x v="0"/>
    <x v="23"/>
  </r>
  <r>
    <x v="1"/>
    <x v="26"/>
    <x v="66"/>
    <x v="6"/>
    <x v="107"/>
    <x v="3"/>
    <x v="16"/>
    <x v="0"/>
    <x v="13"/>
    <x v="0"/>
    <x v="0"/>
    <x v="0"/>
    <x v="0"/>
    <x v="41"/>
    <x v="107"/>
    <x v="12"/>
    <x v="41"/>
    <x v="107"/>
    <x v="26"/>
    <x v="12"/>
    <x v="66"/>
    <x v="5"/>
    <x v="0"/>
    <x v="107"/>
  </r>
  <r>
    <x v="1"/>
    <x v="26"/>
    <x v="66"/>
    <x v="3"/>
    <x v="336"/>
    <x v="1"/>
    <x v="32"/>
    <x v="0"/>
    <x v="13"/>
    <x v="0"/>
    <x v="0"/>
    <x v="0"/>
    <x v="0"/>
    <x v="45"/>
    <x v="343"/>
    <x v="5"/>
    <x v="45"/>
    <x v="343"/>
    <x v="26"/>
    <x v="5"/>
    <x v="66"/>
    <x v="5"/>
    <x v="0"/>
    <x v="336"/>
  </r>
  <r>
    <x v="5"/>
    <x v="16"/>
    <x v="66"/>
    <x v="9"/>
    <x v="258"/>
    <x v="4"/>
    <x v="14"/>
    <x v="0"/>
    <x v="13"/>
    <x v="0"/>
    <x v="0"/>
    <x v="0"/>
    <x v="0"/>
    <x v="10"/>
    <x v="261"/>
    <x v="10"/>
    <x v="10"/>
    <x v="261"/>
    <x v="16"/>
    <x v="10"/>
    <x v="66"/>
    <x v="5"/>
    <x v="0"/>
    <x v="258"/>
  </r>
  <r>
    <x v="5"/>
    <x v="505"/>
    <x v="66"/>
    <x v="9"/>
    <x v="258"/>
    <x v="4"/>
    <x v="13"/>
    <x v="0"/>
    <x v="13"/>
    <x v="0"/>
    <x v="0"/>
    <x v="0"/>
    <x v="0"/>
    <x v="9"/>
    <x v="261"/>
    <x v="6"/>
    <x v="9"/>
    <x v="261"/>
    <x v="505"/>
    <x v="6"/>
    <x v="66"/>
    <x v="5"/>
    <x v="0"/>
    <x v="258"/>
  </r>
  <r>
    <x v="1"/>
    <x v="189"/>
    <x v="66"/>
    <x v="0"/>
    <x v="45"/>
    <x v="1"/>
    <x v="10"/>
    <x v="0"/>
    <x v="13"/>
    <x v="0"/>
    <x v="0"/>
    <x v="0"/>
    <x v="104"/>
    <x v="11"/>
    <x v="45"/>
    <x v="8"/>
    <x v="11"/>
    <x v="45"/>
    <x v="189"/>
    <x v="8"/>
    <x v="66"/>
    <x v="5"/>
    <x v="0"/>
    <x v="45"/>
  </r>
  <r>
    <x v="5"/>
    <x v="301"/>
    <x v="66"/>
    <x v="9"/>
    <x v="258"/>
    <x v="4"/>
    <x v="45"/>
    <x v="0"/>
    <x v="13"/>
    <x v="0"/>
    <x v="0"/>
    <x v="0"/>
    <x v="0"/>
    <x v="10"/>
    <x v="261"/>
    <x v="13"/>
    <x v="10"/>
    <x v="261"/>
    <x v="301"/>
    <x v="13"/>
    <x v="66"/>
    <x v="5"/>
    <x v="0"/>
    <x v="258"/>
  </r>
  <r>
    <x v="5"/>
    <x v="346"/>
    <x v="66"/>
    <x v="9"/>
    <x v="258"/>
    <x v="4"/>
    <x v="13"/>
    <x v="0"/>
    <x v="13"/>
    <x v="0"/>
    <x v="0"/>
    <x v="0"/>
    <x v="0"/>
    <x v="10"/>
    <x v="261"/>
    <x v="6"/>
    <x v="10"/>
    <x v="261"/>
    <x v="346"/>
    <x v="6"/>
    <x v="66"/>
    <x v="5"/>
    <x v="0"/>
    <x v="258"/>
  </r>
  <r>
    <x v="0"/>
    <x v="27"/>
    <x v="66"/>
    <x v="9"/>
    <x v="131"/>
    <x v="2"/>
    <x v="36"/>
    <x v="0"/>
    <x v="13"/>
    <x v="0"/>
    <x v="0"/>
    <x v="0"/>
    <x v="0"/>
    <x v="14"/>
    <x v="131"/>
    <x v="2"/>
    <x v="14"/>
    <x v="131"/>
    <x v="27"/>
    <x v="2"/>
    <x v="66"/>
    <x v="25"/>
    <x v="0"/>
    <x v="131"/>
  </r>
  <r>
    <x v="0"/>
    <x v="142"/>
    <x v="66"/>
    <x v="3"/>
    <x v="23"/>
    <x v="3"/>
    <x v="6"/>
    <x v="0"/>
    <x v="13"/>
    <x v="0"/>
    <x v="0"/>
    <x v="0"/>
    <x v="0"/>
    <x v="20"/>
    <x v="23"/>
    <x v="3"/>
    <x v="20"/>
    <x v="23"/>
    <x v="142"/>
    <x v="3"/>
    <x v="66"/>
    <x v="5"/>
    <x v="0"/>
    <x v="23"/>
  </r>
  <r>
    <x v="0"/>
    <x v="295"/>
    <x v="67"/>
    <x v="3"/>
    <x v="23"/>
    <x v="3"/>
    <x v="6"/>
    <x v="0"/>
    <x v="13"/>
    <x v="0"/>
    <x v="0"/>
    <x v="0"/>
    <x v="0"/>
    <x v="20"/>
    <x v="23"/>
    <x v="3"/>
    <x v="20"/>
    <x v="23"/>
    <x v="295"/>
    <x v="3"/>
    <x v="67"/>
    <x v="5"/>
    <x v="0"/>
    <x v="23"/>
  </r>
  <r>
    <x v="1"/>
    <x v="167"/>
    <x v="67"/>
    <x v="9"/>
    <x v="258"/>
    <x v="3"/>
    <x v="22"/>
    <x v="0"/>
    <x v="13"/>
    <x v="0"/>
    <x v="0"/>
    <x v="0"/>
    <x v="0"/>
    <x v="43"/>
    <x v="261"/>
    <x v="14"/>
    <x v="43"/>
    <x v="261"/>
    <x v="167"/>
    <x v="14"/>
    <x v="67"/>
    <x v="5"/>
    <x v="0"/>
    <x v="258"/>
  </r>
  <r>
    <x v="1"/>
    <x v="541"/>
    <x v="67"/>
    <x v="9"/>
    <x v="258"/>
    <x v="3"/>
    <x v="16"/>
    <x v="0"/>
    <x v="13"/>
    <x v="0"/>
    <x v="0"/>
    <x v="0"/>
    <x v="0"/>
    <x v="42"/>
    <x v="261"/>
    <x v="12"/>
    <x v="42"/>
    <x v="261"/>
    <x v="542"/>
    <x v="12"/>
    <x v="67"/>
    <x v="5"/>
    <x v="0"/>
    <x v="258"/>
  </r>
  <r>
    <x v="1"/>
    <x v="1"/>
    <x v="67"/>
    <x v="3"/>
    <x v="23"/>
    <x v="3"/>
    <x v="7"/>
    <x v="0"/>
    <x v="13"/>
    <x v="0"/>
    <x v="0"/>
    <x v="0"/>
    <x v="0"/>
    <x v="42"/>
    <x v="23"/>
    <x v="4"/>
    <x v="42"/>
    <x v="23"/>
    <x v="1"/>
    <x v="4"/>
    <x v="67"/>
    <x v="5"/>
    <x v="0"/>
    <x v="23"/>
  </r>
  <r>
    <x v="0"/>
    <x v="167"/>
    <x v="67"/>
    <x v="1"/>
    <x v="123"/>
    <x v="3"/>
    <x v="35"/>
    <x v="0"/>
    <x v="13"/>
    <x v="0"/>
    <x v="0"/>
    <x v="0"/>
    <x v="175"/>
    <x v="25"/>
    <x v="123"/>
    <x v="3"/>
    <x v="25"/>
    <x v="123"/>
    <x v="167"/>
    <x v="3"/>
    <x v="67"/>
    <x v="24"/>
    <x v="0"/>
    <x v="123"/>
  </r>
  <r>
    <x v="2"/>
    <x v="39"/>
    <x v="67"/>
    <x v="3"/>
    <x v="23"/>
    <x v="3"/>
    <x v="6"/>
    <x v="0"/>
    <x v="13"/>
    <x v="0"/>
    <x v="0"/>
    <x v="0"/>
    <x v="0"/>
    <x v="16"/>
    <x v="23"/>
    <x v="3"/>
    <x v="16"/>
    <x v="23"/>
    <x v="39"/>
    <x v="3"/>
    <x v="67"/>
    <x v="5"/>
    <x v="0"/>
    <x v="23"/>
  </r>
  <r>
    <x v="4"/>
    <x v="0"/>
    <x v="67"/>
    <x v="9"/>
    <x v="258"/>
    <x v="2"/>
    <x v="27"/>
    <x v="0"/>
    <x v="13"/>
    <x v="0"/>
    <x v="0"/>
    <x v="0"/>
    <x v="0"/>
    <x v="8"/>
    <x v="261"/>
    <x v="2"/>
    <x v="8"/>
    <x v="261"/>
    <x v="0"/>
    <x v="2"/>
    <x v="67"/>
    <x v="5"/>
    <x v="0"/>
    <x v="258"/>
  </r>
  <r>
    <x v="4"/>
    <x v="17"/>
    <x v="67"/>
    <x v="3"/>
    <x v="23"/>
    <x v="3"/>
    <x v="6"/>
    <x v="0"/>
    <x v="13"/>
    <x v="0"/>
    <x v="0"/>
    <x v="0"/>
    <x v="0"/>
    <x v="8"/>
    <x v="23"/>
    <x v="3"/>
    <x v="8"/>
    <x v="23"/>
    <x v="17"/>
    <x v="3"/>
    <x v="67"/>
    <x v="5"/>
    <x v="0"/>
    <x v="23"/>
  </r>
  <r>
    <x v="1"/>
    <x v="26"/>
    <x v="67"/>
    <x v="3"/>
    <x v="337"/>
    <x v="6"/>
    <x v="26"/>
    <x v="0"/>
    <x v="13"/>
    <x v="0"/>
    <x v="0"/>
    <x v="0"/>
    <x v="0"/>
    <x v="42"/>
    <x v="344"/>
    <x v="34"/>
    <x v="42"/>
    <x v="344"/>
    <x v="26"/>
    <x v="34"/>
    <x v="67"/>
    <x v="5"/>
    <x v="0"/>
    <x v="337"/>
  </r>
  <r>
    <x v="2"/>
    <x v="176"/>
    <x v="67"/>
    <x v="1"/>
    <x v="149"/>
    <x v="2"/>
    <x v="27"/>
    <x v="0"/>
    <x v="13"/>
    <x v="0"/>
    <x v="0"/>
    <x v="0"/>
    <x v="93"/>
    <x v="16"/>
    <x v="149"/>
    <x v="2"/>
    <x v="16"/>
    <x v="149"/>
    <x v="176"/>
    <x v="2"/>
    <x v="67"/>
    <x v="5"/>
    <x v="0"/>
    <x v="149"/>
  </r>
  <r>
    <x v="2"/>
    <x v="542"/>
    <x v="67"/>
    <x v="1"/>
    <x v="104"/>
    <x v="2"/>
    <x v="27"/>
    <x v="0"/>
    <x v="13"/>
    <x v="0"/>
    <x v="0"/>
    <x v="0"/>
    <x v="439"/>
    <x v="16"/>
    <x v="104"/>
    <x v="2"/>
    <x v="16"/>
    <x v="104"/>
    <x v="543"/>
    <x v="2"/>
    <x v="67"/>
    <x v="5"/>
    <x v="0"/>
    <x v="104"/>
  </r>
  <r>
    <x v="2"/>
    <x v="26"/>
    <x v="67"/>
    <x v="1"/>
    <x v="72"/>
    <x v="2"/>
    <x v="27"/>
    <x v="0"/>
    <x v="13"/>
    <x v="0"/>
    <x v="0"/>
    <x v="0"/>
    <x v="353"/>
    <x v="16"/>
    <x v="72"/>
    <x v="2"/>
    <x v="16"/>
    <x v="72"/>
    <x v="26"/>
    <x v="2"/>
    <x v="67"/>
    <x v="5"/>
    <x v="0"/>
    <x v="72"/>
  </r>
  <r>
    <x v="5"/>
    <x v="105"/>
    <x v="67"/>
    <x v="9"/>
    <x v="258"/>
    <x v="4"/>
    <x v="28"/>
    <x v="0"/>
    <x v="13"/>
    <x v="0"/>
    <x v="0"/>
    <x v="0"/>
    <x v="0"/>
    <x v="9"/>
    <x v="261"/>
    <x v="17"/>
    <x v="9"/>
    <x v="261"/>
    <x v="105"/>
    <x v="17"/>
    <x v="67"/>
    <x v="5"/>
    <x v="0"/>
    <x v="258"/>
  </r>
  <r>
    <x v="1"/>
    <x v="514"/>
    <x v="67"/>
    <x v="0"/>
    <x v="45"/>
    <x v="1"/>
    <x v="10"/>
    <x v="0"/>
    <x v="13"/>
    <x v="0"/>
    <x v="0"/>
    <x v="0"/>
    <x v="438"/>
    <x v="11"/>
    <x v="45"/>
    <x v="8"/>
    <x v="11"/>
    <x v="45"/>
    <x v="514"/>
    <x v="8"/>
    <x v="67"/>
    <x v="5"/>
    <x v="0"/>
    <x v="45"/>
  </r>
  <r>
    <x v="5"/>
    <x v="215"/>
    <x v="67"/>
    <x v="9"/>
    <x v="258"/>
    <x v="4"/>
    <x v="13"/>
    <x v="0"/>
    <x v="13"/>
    <x v="0"/>
    <x v="0"/>
    <x v="0"/>
    <x v="0"/>
    <x v="9"/>
    <x v="261"/>
    <x v="6"/>
    <x v="9"/>
    <x v="261"/>
    <x v="215"/>
    <x v="6"/>
    <x v="67"/>
    <x v="5"/>
    <x v="0"/>
    <x v="258"/>
  </r>
  <r>
    <x v="0"/>
    <x v="27"/>
    <x v="67"/>
    <x v="9"/>
    <x v="131"/>
    <x v="2"/>
    <x v="36"/>
    <x v="0"/>
    <x v="13"/>
    <x v="0"/>
    <x v="0"/>
    <x v="0"/>
    <x v="0"/>
    <x v="14"/>
    <x v="131"/>
    <x v="2"/>
    <x v="14"/>
    <x v="131"/>
    <x v="27"/>
    <x v="2"/>
    <x v="67"/>
    <x v="25"/>
    <x v="0"/>
    <x v="131"/>
  </r>
  <r>
    <x v="5"/>
    <x v="543"/>
    <x v="67"/>
    <x v="9"/>
    <x v="258"/>
    <x v="4"/>
    <x v="13"/>
    <x v="0"/>
    <x v="13"/>
    <x v="0"/>
    <x v="0"/>
    <x v="0"/>
    <x v="0"/>
    <x v="10"/>
    <x v="261"/>
    <x v="6"/>
    <x v="10"/>
    <x v="261"/>
    <x v="544"/>
    <x v="6"/>
    <x v="67"/>
    <x v="5"/>
    <x v="0"/>
    <x v="258"/>
  </r>
  <r>
    <x v="1"/>
    <x v="514"/>
    <x v="65"/>
    <x v="0"/>
    <x v="45"/>
    <x v="1"/>
    <x v="10"/>
    <x v="0"/>
    <x v="13"/>
    <x v="0"/>
    <x v="0"/>
    <x v="0"/>
    <x v="438"/>
    <x v="11"/>
    <x v="45"/>
    <x v="8"/>
    <x v="11"/>
    <x v="45"/>
    <x v="514"/>
    <x v="8"/>
    <x v="65"/>
    <x v="5"/>
    <x v="0"/>
    <x v="45"/>
  </r>
  <r>
    <x v="5"/>
    <x v="64"/>
    <x v="65"/>
    <x v="9"/>
    <x v="258"/>
    <x v="4"/>
    <x v="45"/>
    <x v="0"/>
    <x v="13"/>
    <x v="0"/>
    <x v="0"/>
    <x v="0"/>
    <x v="0"/>
    <x v="10"/>
    <x v="261"/>
    <x v="13"/>
    <x v="10"/>
    <x v="261"/>
    <x v="64"/>
    <x v="13"/>
    <x v="65"/>
    <x v="5"/>
    <x v="0"/>
    <x v="258"/>
  </r>
  <r>
    <x v="5"/>
    <x v="460"/>
    <x v="65"/>
    <x v="3"/>
    <x v="331"/>
    <x v="0"/>
    <x v="33"/>
    <x v="0"/>
    <x v="13"/>
    <x v="0"/>
    <x v="0"/>
    <x v="0"/>
    <x v="0"/>
    <x v="18"/>
    <x v="338"/>
    <x v="19"/>
    <x v="18"/>
    <x v="338"/>
    <x v="460"/>
    <x v="19"/>
    <x v="65"/>
    <x v="5"/>
    <x v="0"/>
    <x v="331"/>
  </r>
  <r>
    <x v="0"/>
    <x v="178"/>
    <x v="68"/>
    <x v="0"/>
    <x v="246"/>
    <x v="0"/>
    <x v="5"/>
    <x v="0"/>
    <x v="14"/>
    <x v="0"/>
    <x v="0"/>
    <x v="0"/>
    <x v="270"/>
    <x v="15"/>
    <x v="247"/>
    <x v="0"/>
    <x v="15"/>
    <x v="247"/>
    <x v="178"/>
    <x v="0"/>
    <x v="68"/>
    <x v="5"/>
    <x v="0"/>
    <x v="246"/>
  </r>
  <r>
    <x v="0"/>
    <x v="211"/>
    <x v="68"/>
    <x v="0"/>
    <x v="246"/>
    <x v="0"/>
    <x v="5"/>
    <x v="0"/>
    <x v="14"/>
    <x v="0"/>
    <x v="0"/>
    <x v="0"/>
    <x v="337"/>
    <x v="15"/>
    <x v="247"/>
    <x v="0"/>
    <x v="15"/>
    <x v="247"/>
    <x v="211"/>
    <x v="0"/>
    <x v="68"/>
    <x v="5"/>
    <x v="0"/>
    <x v="246"/>
  </r>
  <r>
    <x v="0"/>
    <x v="138"/>
    <x v="68"/>
    <x v="0"/>
    <x v="199"/>
    <x v="0"/>
    <x v="5"/>
    <x v="0"/>
    <x v="14"/>
    <x v="0"/>
    <x v="0"/>
    <x v="0"/>
    <x v="440"/>
    <x v="15"/>
    <x v="199"/>
    <x v="0"/>
    <x v="15"/>
    <x v="199"/>
    <x v="138"/>
    <x v="0"/>
    <x v="68"/>
    <x v="5"/>
    <x v="0"/>
    <x v="199"/>
  </r>
  <r>
    <x v="2"/>
    <x v="26"/>
    <x v="68"/>
    <x v="1"/>
    <x v="59"/>
    <x v="2"/>
    <x v="27"/>
    <x v="0"/>
    <x v="14"/>
    <x v="0"/>
    <x v="0"/>
    <x v="0"/>
    <x v="73"/>
    <x v="16"/>
    <x v="59"/>
    <x v="2"/>
    <x v="16"/>
    <x v="59"/>
    <x v="26"/>
    <x v="2"/>
    <x v="68"/>
    <x v="5"/>
    <x v="0"/>
    <x v="59"/>
  </r>
  <r>
    <x v="2"/>
    <x v="26"/>
    <x v="68"/>
    <x v="1"/>
    <x v="104"/>
    <x v="2"/>
    <x v="27"/>
    <x v="0"/>
    <x v="14"/>
    <x v="0"/>
    <x v="0"/>
    <x v="0"/>
    <x v="385"/>
    <x v="16"/>
    <x v="104"/>
    <x v="2"/>
    <x v="16"/>
    <x v="104"/>
    <x v="26"/>
    <x v="2"/>
    <x v="68"/>
    <x v="5"/>
    <x v="0"/>
    <x v="104"/>
  </r>
  <r>
    <x v="2"/>
    <x v="78"/>
    <x v="68"/>
    <x v="1"/>
    <x v="112"/>
    <x v="2"/>
    <x v="27"/>
    <x v="0"/>
    <x v="14"/>
    <x v="0"/>
    <x v="0"/>
    <x v="0"/>
    <x v="139"/>
    <x v="16"/>
    <x v="112"/>
    <x v="2"/>
    <x v="16"/>
    <x v="112"/>
    <x v="78"/>
    <x v="2"/>
    <x v="68"/>
    <x v="5"/>
    <x v="0"/>
    <x v="112"/>
  </r>
  <r>
    <x v="2"/>
    <x v="108"/>
    <x v="68"/>
    <x v="1"/>
    <x v="122"/>
    <x v="2"/>
    <x v="27"/>
    <x v="0"/>
    <x v="14"/>
    <x v="0"/>
    <x v="0"/>
    <x v="0"/>
    <x v="138"/>
    <x v="16"/>
    <x v="122"/>
    <x v="2"/>
    <x v="16"/>
    <x v="122"/>
    <x v="108"/>
    <x v="2"/>
    <x v="68"/>
    <x v="5"/>
    <x v="0"/>
    <x v="122"/>
  </r>
  <r>
    <x v="2"/>
    <x v="243"/>
    <x v="68"/>
    <x v="1"/>
    <x v="72"/>
    <x v="2"/>
    <x v="27"/>
    <x v="0"/>
    <x v="14"/>
    <x v="0"/>
    <x v="0"/>
    <x v="0"/>
    <x v="143"/>
    <x v="16"/>
    <x v="72"/>
    <x v="2"/>
    <x v="16"/>
    <x v="72"/>
    <x v="243"/>
    <x v="2"/>
    <x v="68"/>
    <x v="5"/>
    <x v="0"/>
    <x v="72"/>
  </r>
  <r>
    <x v="2"/>
    <x v="155"/>
    <x v="68"/>
    <x v="1"/>
    <x v="72"/>
    <x v="2"/>
    <x v="27"/>
    <x v="0"/>
    <x v="14"/>
    <x v="0"/>
    <x v="0"/>
    <x v="0"/>
    <x v="409"/>
    <x v="16"/>
    <x v="72"/>
    <x v="2"/>
    <x v="16"/>
    <x v="72"/>
    <x v="155"/>
    <x v="2"/>
    <x v="68"/>
    <x v="5"/>
    <x v="0"/>
    <x v="72"/>
  </r>
  <r>
    <x v="0"/>
    <x v="43"/>
    <x v="68"/>
    <x v="0"/>
    <x v="33"/>
    <x v="0"/>
    <x v="5"/>
    <x v="0"/>
    <x v="14"/>
    <x v="0"/>
    <x v="0"/>
    <x v="0"/>
    <x v="18"/>
    <x v="15"/>
    <x v="33"/>
    <x v="0"/>
    <x v="15"/>
    <x v="33"/>
    <x v="43"/>
    <x v="0"/>
    <x v="68"/>
    <x v="5"/>
    <x v="0"/>
    <x v="33"/>
  </r>
  <r>
    <x v="3"/>
    <x v="167"/>
    <x v="68"/>
    <x v="0"/>
    <x v="160"/>
    <x v="0"/>
    <x v="5"/>
    <x v="0"/>
    <x v="14"/>
    <x v="0"/>
    <x v="0"/>
    <x v="0"/>
    <x v="35"/>
    <x v="7"/>
    <x v="160"/>
    <x v="0"/>
    <x v="7"/>
    <x v="160"/>
    <x v="167"/>
    <x v="0"/>
    <x v="68"/>
    <x v="5"/>
    <x v="0"/>
    <x v="160"/>
  </r>
  <r>
    <x v="0"/>
    <x v="152"/>
    <x v="68"/>
    <x v="0"/>
    <x v="161"/>
    <x v="0"/>
    <x v="5"/>
    <x v="0"/>
    <x v="14"/>
    <x v="0"/>
    <x v="0"/>
    <x v="0"/>
    <x v="233"/>
    <x v="15"/>
    <x v="161"/>
    <x v="0"/>
    <x v="15"/>
    <x v="161"/>
    <x v="152"/>
    <x v="0"/>
    <x v="68"/>
    <x v="5"/>
    <x v="0"/>
    <x v="161"/>
  </r>
  <r>
    <x v="0"/>
    <x v="103"/>
    <x v="68"/>
    <x v="0"/>
    <x v="161"/>
    <x v="0"/>
    <x v="5"/>
    <x v="0"/>
    <x v="14"/>
    <x v="0"/>
    <x v="0"/>
    <x v="0"/>
    <x v="243"/>
    <x v="15"/>
    <x v="161"/>
    <x v="0"/>
    <x v="15"/>
    <x v="161"/>
    <x v="103"/>
    <x v="0"/>
    <x v="68"/>
    <x v="5"/>
    <x v="0"/>
    <x v="161"/>
  </r>
  <r>
    <x v="0"/>
    <x v="138"/>
    <x v="68"/>
    <x v="0"/>
    <x v="161"/>
    <x v="0"/>
    <x v="5"/>
    <x v="0"/>
    <x v="14"/>
    <x v="0"/>
    <x v="0"/>
    <x v="0"/>
    <x v="440"/>
    <x v="15"/>
    <x v="161"/>
    <x v="0"/>
    <x v="15"/>
    <x v="161"/>
    <x v="138"/>
    <x v="0"/>
    <x v="68"/>
    <x v="5"/>
    <x v="0"/>
    <x v="161"/>
  </r>
  <r>
    <x v="0"/>
    <x v="136"/>
    <x v="68"/>
    <x v="0"/>
    <x v="161"/>
    <x v="0"/>
    <x v="5"/>
    <x v="0"/>
    <x v="14"/>
    <x v="0"/>
    <x v="0"/>
    <x v="0"/>
    <x v="199"/>
    <x v="15"/>
    <x v="161"/>
    <x v="0"/>
    <x v="15"/>
    <x v="161"/>
    <x v="136"/>
    <x v="0"/>
    <x v="68"/>
    <x v="5"/>
    <x v="0"/>
    <x v="161"/>
  </r>
  <r>
    <x v="3"/>
    <x v="62"/>
    <x v="68"/>
    <x v="3"/>
    <x v="309"/>
    <x v="0"/>
    <x v="5"/>
    <x v="0"/>
    <x v="14"/>
    <x v="0"/>
    <x v="0"/>
    <x v="0"/>
    <x v="28"/>
    <x v="7"/>
    <x v="314"/>
    <x v="0"/>
    <x v="7"/>
    <x v="314"/>
    <x v="62"/>
    <x v="0"/>
    <x v="68"/>
    <x v="5"/>
    <x v="0"/>
    <x v="309"/>
  </r>
  <r>
    <x v="3"/>
    <x v="18"/>
    <x v="68"/>
    <x v="3"/>
    <x v="309"/>
    <x v="0"/>
    <x v="5"/>
    <x v="0"/>
    <x v="14"/>
    <x v="0"/>
    <x v="0"/>
    <x v="0"/>
    <x v="136"/>
    <x v="7"/>
    <x v="314"/>
    <x v="0"/>
    <x v="7"/>
    <x v="314"/>
    <x v="18"/>
    <x v="0"/>
    <x v="68"/>
    <x v="5"/>
    <x v="0"/>
    <x v="309"/>
  </r>
  <r>
    <x v="3"/>
    <x v="4"/>
    <x v="68"/>
    <x v="0"/>
    <x v="235"/>
    <x v="0"/>
    <x v="5"/>
    <x v="0"/>
    <x v="14"/>
    <x v="0"/>
    <x v="0"/>
    <x v="0"/>
    <x v="140"/>
    <x v="7"/>
    <x v="236"/>
    <x v="0"/>
    <x v="7"/>
    <x v="236"/>
    <x v="4"/>
    <x v="0"/>
    <x v="68"/>
    <x v="5"/>
    <x v="0"/>
    <x v="235"/>
  </r>
  <r>
    <x v="3"/>
    <x v="0"/>
    <x v="68"/>
    <x v="0"/>
    <x v="235"/>
    <x v="0"/>
    <x v="5"/>
    <x v="0"/>
    <x v="14"/>
    <x v="0"/>
    <x v="0"/>
    <x v="0"/>
    <x v="190"/>
    <x v="7"/>
    <x v="236"/>
    <x v="0"/>
    <x v="7"/>
    <x v="236"/>
    <x v="0"/>
    <x v="0"/>
    <x v="68"/>
    <x v="5"/>
    <x v="0"/>
    <x v="235"/>
  </r>
  <r>
    <x v="3"/>
    <x v="106"/>
    <x v="68"/>
    <x v="0"/>
    <x v="235"/>
    <x v="0"/>
    <x v="5"/>
    <x v="0"/>
    <x v="14"/>
    <x v="0"/>
    <x v="0"/>
    <x v="0"/>
    <x v="77"/>
    <x v="7"/>
    <x v="236"/>
    <x v="0"/>
    <x v="7"/>
    <x v="236"/>
    <x v="106"/>
    <x v="0"/>
    <x v="68"/>
    <x v="5"/>
    <x v="0"/>
    <x v="235"/>
  </r>
  <r>
    <x v="0"/>
    <x v="16"/>
    <x v="68"/>
    <x v="3"/>
    <x v="338"/>
    <x v="0"/>
    <x v="5"/>
    <x v="0"/>
    <x v="14"/>
    <x v="0"/>
    <x v="0"/>
    <x v="0"/>
    <x v="0"/>
    <x v="15"/>
    <x v="345"/>
    <x v="0"/>
    <x v="15"/>
    <x v="345"/>
    <x v="16"/>
    <x v="0"/>
    <x v="68"/>
    <x v="5"/>
    <x v="0"/>
    <x v="338"/>
  </r>
  <r>
    <x v="0"/>
    <x v="26"/>
    <x v="68"/>
    <x v="3"/>
    <x v="338"/>
    <x v="0"/>
    <x v="5"/>
    <x v="0"/>
    <x v="14"/>
    <x v="0"/>
    <x v="0"/>
    <x v="0"/>
    <x v="0"/>
    <x v="15"/>
    <x v="345"/>
    <x v="0"/>
    <x v="15"/>
    <x v="345"/>
    <x v="26"/>
    <x v="0"/>
    <x v="68"/>
    <x v="5"/>
    <x v="0"/>
    <x v="338"/>
  </r>
  <r>
    <x v="0"/>
    <x v="85"/>
    <x v="68"/>
    <x v="0"/>
    <x v="145"/>
    <x v="0"/>
    <x v="5"/>
    <x v="0"/>
    <x v="14"/>
    <x v="0"/>
    <x v="0"/>
    <x v="0"/>
    <x v="441"/>
    <x v="15"/>
    <x v="145"/>
    <x v="0"/>
    <x v="15"/>
    <x v="145"/>
    <x v="85"/>
    <x v="0"/>
    <x v="68"/>
    <x v="5"/>
    <x v="0"/>
    <x v="145"/>
  </r>
  <r>
    <x v="2"/>
    <x v="138"/>
    <x v="68"/>
    <x v="3"/>
    <x v="329"/>
    <x v="2"/>
    <x v="27"/>
    <x v="0"/>
    <x v="14"/>
    <x v="0"/>
    <x v="0"/>
    <x v="0"/>
    <x v="0"/>
    <x v="16"/>
    <x v="336"/>
    <x v="2"/>
    <x v="16"/>
    <x v="336"/>
    <x v="138"/>
    <x v="2"/>
    <x v="68"/>
    <x v="5"/>
    <x v="0"/>
    <x v="329"/>
  </r>
  <r>
    <x v="2"/>
    <x v="16"/>
    <x v="68"/>
    <x v="3"/>
    <x v="329"/>
    <x v="2"/>
    <x v="27"/>
    <x v="0"/>
    <x v="14"/>
    <x v="0"/>
    <x v="0"/>
    <x v="0"/>
    <x v="0"/>
    <x v="16"/>
    <x v="336"/>
    <x v="2"/>
    <x v="16"/>
    <x v="336"/>
    <x v="16"/>
    <x v="2"/>
    <x v="68"/>
    <x v="5"/>
    <x v="0"/>
    <x v="329"/>
  </r>
  <r>
    <x v="0"/>
    <x v="544"/>
    <x v="68"/>
    <x v="12"/>
    <x v="75"/>
    <x v="0"/>
    <x v="5"/>
    <x v="0"/>
    <x v="14"/>
    <x v="0"/>
    <x v="0"/>
    <x v="0"/>
    <x v="442"/>
    <x v="15"/>
    <x v="75"/>
    <x v="0"/>
    <x v="15"/>
    <x v="75"/>
    <x v="545"/>
    <x v="0"/>
    <x v="68"/>
    <x v="5"/>
    <x v="0"/>
    <x v="75"/>
  </r>
  <r>
    <x v="4"/>
    <x v="545"/>
    <x v="68"/>
    <x v="3"/>
    <x v="333"/>
    <x v="0"/>
    <x v="5"/>
    <x v="0"/>
    <x v="14"/>
    <x v="0"/>
    <x v="0"/>
    <x v="0"/>
    <x v="0"/>
    <x v="8"/>
    <x v="340"/>
    <x v="0"/>
    <x v="8"/>
    <x v="340"/>
    <x v="546"/>
    <x v="0"/>
    <x v="68"/>
    <x v="5"/>
    <x v="0"/>
    <x v="333"/>
  </r>
  <r>
    <x v="4"/>
    <x v="103"/>
    <x v="68"/>
    <x v="3"/>
    <x v="333"/>
    <x v="0"/>
    <x v="5"/>
    <x v="0"/>
    <x v="14"/>
    <x v="0"/>
    <x v="0"/>
    <x v="0"/>
    <x v="0"/>
    <x v="8"/>
    <x v="340"/>
    <x v="0"/>
    <x v="8"/>
    <x v="340"/>
    <x v="103"/>
    <x v="0"/>
    <x v="68"/>
    <x v="5"/>
    <x v="0"/>
    <x v="333"/>
  </r>
  <r>
    <x v="5"/>
    <x v="398"/>
    <x v="65"/>
    <x v="9"/>
    <x v="258"/>
    <x v="4"/>
    <x v="13"/>
    <x v="0"/>
    <x v="13"/>
    <x v="0"/>
    <x v="0"/>
    <x v="0"/>
    <x v="0"/>
    <x v="9"/>
    <x v="261"/>
    <x v="6"/>
    <x v="9"/>
    <x v="261"/>
    <x v="398"/>
    <x v="6"/>
    <x v="65"/>
    <x v="5"/>
    <x v="0"/>
    <x v="258"/>
  </r>
  <r>
    <x v="5"/>
    <x v="546"/>
    <x v="65"/>
    <x v="9"/>
    <x v="258"/>
    <x v="4"/>
    <x v="14"/>
    <x v="0"/>
    <x v="13"/>
    <x v="0"/>
    <x v="0"/>
    <x v="0"/>
    <x v="0"/>
    <x v="10"/>
    <x v="261"/>
    <x v="10"/>
    <x v="10"/>
    <x v="261"/>
    <x v="547"/>
    <x v="10"/>
    <x v="65"/>
    <x v="5"/>
    <x v="0"/>
    <x v="258"/>
  </r>
  <r>
    <x v="5"/>
    <x v="547"/>
    <x v="65"/>
    <x v="9"/>
    <x v="258"/>
    <x v="4"/>
    <x v="14"/>
    <x v="0"/>
    <x v="13"/>
    <x v="0"/>
    <x v="0"/>
    <x v="0"/>
    <x v="0"/>
    <x v="10"/>
    <x v="261"/>
    <x v="10"/>
    <x v="10"/>
    <x v="261"/>
    <x v="548"/>
    <x v="10"/>
    <x v="65"/>
    <x v="5"/>
    <x v="0"/>
    <x v="258"/>
  </r>
  <r>
    <x v="0"/>
    <x v="16"/>
    <x v="65"/>
    <x v="9"/>
    <x v="258"/>
    <x v="3"/>
    <x v="6"/>
    <x v="0"/>
    <x v="13"/>
    <x v="0"/>
    <x v="0"/>
    <x v="0"/>
    <x v="0"/>
    <x v="15"/>
    <x v="261"/>
    <x v="3"/>
    <x v="15"/>
    <x v="261"/>
    <x v="16"/>
    <x v="3"/>
    <x v="65"/>
    <x v="5"/>
    <x v="0"/>
    <x v="258"/>
  </r>
  <r>
    <x v="2"/>
    <x v="108"/>
    <x v="65"/>
    <x v="3"/>
    <x v="339"/>
    <x v="3"/>
    <x v="6"/>
    <x v="0"/>
    <x v="13"/>
    <x v="0"/>
    <x v="0"/>
    <x v="0"/>
    <x v="0"/>
    <x v="16"/>
    <x v="346"/>
    <x v="3"/>
    <x v="16"/>
    <x v="346"/>
    <x v="108"/>
    <x v="3"/>
    <x v="65"/>
    <x v="5"/>
    <x v="0"/>
    <x v="339"/>
  </r>
  <r>
    <x v="1"/>
    <x v="26"/>
    <x v="65"/>
    <x v="0"/>
    <x v="45"/>
    <x v="1"/>
    <x v="10"/>
    <x v="0"/>
    <x v="13"/>
    <x v="0"/>
    <x v="0"/>
    <x v="0"/>
    <x v="385"/>
    <x v="11"/>
    <x v="45"/>
    <x v="8"/>
    <x v="11"/>
    <x v="45"/>
    <x v="26"/>
    <x v="8"/>
    <x v="65"/>
    <x v="5"/>
    <x v="0"/>
    <x v="45"/>
  </r>
  <r>
    <x v="5"/>
    <x v="548"/>
    <x v="65"/>
    <x v="9"/>
    <x v="258"/>
    <x v="4"/>
    <x v="9"/>
    <x v="0"/>
    <x v="13"/>
    <x v="0"/>
    <x v="0"/>
    <x v="0"/>
    <x v="0"/>
    <x v="10"/>
    <x v="261"/>
    <x v="7"/>
    <x v="10"/>
    <x v="261"/>
    <x v="549"/>
    <x v="7"/>
    <x v="65"/>
    <x v="5"/>
    <x v="0"/>
    <x v="258"/>
  </r>
  <r>
    <x v="5"/>
    <x v="303"/>
    <x v="65"/>
    <x v="9"/>
    <x v="258"/>
    <x v="4"/>
    <x v="13"/>
    <x v="0"/>
    <x v="13"/>
    <x v="0"/>
    <x v="0"/>
    <x v="0"/>
    <x v="0"/>
    <x v="10"/>
    <x v="261"/>
    <x v="6"/>
    <x v="10"/>
    <x v="261"/>
    <x v="303"/>
    <x v="6"/>
    <x v="65"/>
    <x v="5"/>
    <x v="0"/>
    <x v="258"/>
  </r>
  <r>
    <x v="1"/>
    <x v="102"/>
    <x v="68"/>
    <x v="9"/>
    <x v="258"/>
    <x v="0"/>
    <x v="5"/>
    <x v="0"/>
    <x v="14"/>
    <x v="0"/>
    <x v="0"/>
    <x v="0"/>
    <x v="0"/>
    <x v="42"/>
    <x v="261"/>
    <x v="0"/>
    <x v="42"/>
    <x v="261"/>
    <x v="102"/>
    <x v="0"/>
    <x v="68"/>
    <x v="5"/>
    <x v="0"/>
    <x v="258"/>
  </r>
  <r>
    <x v="1"/>
    <x v="315"/>
    <x v="68"/>
    <x v="9"/>
    <x v="258"/>
    <x v="3"/>
    <x v="24"/>
    <x v="0"/>
    <x v="14"/>
    <x v="0"/>
    <x v="0"/>
    <x v="0"/>
    <x v="0"/>
    <x v="1"/>
    <x v="261"/>
    <x v="15"/>
    <x v="1"/>
    <x v="261"/>
    <x v="315"/>
    <x v="15"/>
    <x v="68"/>
    <x v="5"/>
    <x v="0"/>
    <x v="258"/>
  </r>
  <r>
    <x v="0"/>
    <x v="46"/>
    <x v="68"/>
    <x v="9"/>
    <x v="258"/>
    <x v="3"/>
    <x v="6"/>
    <x v="0"/>
    <x v="14"/>
    <x v="0"/>
    <x v="0"/>
    <x v="0"/>
    <x v="0"/>
    <x v="15"/>
    <x v="261"/>
    <x v="3"/>
    <x v="15"/>
    <x v="261"/>
    <x v="46"/>
    <x v="3"/>
    <x v="68"/>
    <x v="5"/>
    <x v="0"/>
    <x v="258"/>
  </r>
  <r>
    <x v="2"/>
    <x v="211"/>
    <x v="68"/>
    <x v="9"/>
    <x v="258"/>
    <x v="3"/>
    <x v="6"/>
    <x v="0"/>
    <x v="14"/>
    <x v="0"/>
    <x v="0"/>
    <x v="0"/>
    <x v="0"/>
    <x v="16"/>
    <x v="261"/>
    <x v="3"/>
    <x v="16"/>
    <x v="261"/>
    <x v="211"/>
    <x v="3"/>
    <x v="68"/>
    <x v="5"/>
    <x v="0"/>
    <x v="258"/>
  </r>
  <r>
    <x v="0"/>
    <x v="10"/>
    <x v="68"/>
    <x v="9"/>
    <x v="258"/>
    <x v="3"/>
    <x v="6"/>
    <x v="0"/>
    <x v="14"/>
    <x v="0"/>
    <x v="0"/>
    <x v="0"/>
    <x v="0"/>
    <x v="15"/>
    <x v="261"/>
    <x v="3"/>
    <x v="15"/>
    <x v="261"/>
    <x v="10"/>
    <x v="3"/>
    <x v="68"/>
    <x v="5"/>
    <x v="0"/>
    <x v="258"/>
  </r>
  <r>
    <x v="4"/>
    <x v="172"/>
    <x v="68"/>
    <x v="9"/>
    <x v="258"/>
    <x v="3"/>
    <x v="6"/>
    <x v="0"/>
    <x v="14"/>
    <x v="0"/>
    <x v="0"/>
    <x v="0"/>
    <x v="0"/>
    <x v="8"/>
    <x v="261"/>
    <x v="3"/>
    <x v="8"/>
    <x v="261"/>
    <x v="172"/>
    <x v="3"/>
    <x v="68"/>
    <x v="5"/>
    <x v="0"/>
    <x v="258"/>
  </r>
  <r>
    <x v="1"/>
    <x v="549"/>
    <x v="68"/>
    <x v="9"/>
    <x v="258"/>
    <x v="3"/>
    <x v="16"/>
    <x v="0"/>
    <x v="14"/>
    <x v="0"/>
    <x v="0"/>
    <x v="0"/>
    <x v="0"/>
    <x v="3"/>
    <x v="261"/>
    <x v="12"/>
    <x v="3"/>
    <x v="261"/>
    <x v="550"/>
    <x v="12"/>
    <x v="68"/>
    <x v="5"/>
    <x v="0"/>
    <x v="258"/>
  </r>
  <r>
    <x v="4"/>
    <x v="175"/>
    <x v="68"/>
    <x v="3"/>
    <x v="340"/>
    <x v="0"/>
    <x v="5"/>
    <x v="0"/>
    <x v="14"/>
    <x v="0"/>
    <x v="0"/>
    <x v="0"/>
    <x v="0"/>
    <x v="8"/>
    <x v="347"/>
    <x v="0"/>
    <x v="8"/>
    <x v="347"/>
    <x v="175"/>
    <x v="0"/>
    <x v="68"/>
    <x v="5"/>
    <x v="0"/>
    <x v="340"/>
  </r>
  <r>
    <x v="5"/>
    <x v="433"/>
    <x v="68"/>
    <x v="9"/>
    <x v="258"/>
    <x v="4"/>
    <x v="13"/>
    <x v="0"/>
    <x v="14"/>
    <x v="0"/>
    <x v="0"/>
    <x v="0"/>
    <x v="0"/>
    <x v="9"/>
    <x v="261"/>
    <x v="6"/>
    <x v="9"/>
    <x v="261"/>
    <x v="433"/>
    <x v="6"/>
    <x v="68"/>
    <x v="5"/>
    <x v="0"/>
    <x v="258"/>
  </r>
  <r>
    <x v="0"/>
    <x v="45"/>
    <x v="68"/>
    <x v="9"/>
    <x v="258"/>
    <x v="2"/>
    <x v="27"/>
    <x v="0"/>
    <x v="14"/>
    <x v="0"/>
    <x v="0"/>
    <x v="0"/>
    <x v="0"/>
    <x v="14"/>
    <x v="261"/>
    <x v="2"/>
    <x v="14"/>
    <x v="261"/>
    <x v="45"/>
    <x v="2"/>
    <x v="68"/>
    <x v="5"/>
    <x v="0"/>
    <x v="258"/>
  </r>
  <r>
    <x v="1"/>
    <x v="93"/>
    <x v="68"/>
    <x v="0"/>
    <x v="45"/>
    <x v="1"/>
    <x v="10"/>
    <x v="0"/>
    <x v="14"/>
    <x v="0"/>
    <x v="0"/>
    <x v="0"/>
    <x v="443"/>
    <x v="11"/>
    <x v="45"/>
    <x v="8"/>
    <x v="11"/>
    <x v="45"/>
    <x v="93"/>
    <x v="8"/>
    <x v="68"/>
    <x v="5"/>
    <x v="0"/>
    <x v="45"/>
  </r>
  <r>
    <x v="0"/>
    <x v="211"/>
    <x v="68"/>
    <x v="3"/>
    <x v="108"/>
    <x v="0"/>
    <x v="5"/>
    <x v="0"/>
    <x v="14"/>
    <x v="0"/>
    <x v="0"/>
    <x v="0"/>
    <x v="0"/>
    <x v="20"/>
    <x v="108"/>
    <x v="0"/>
    <x v="20"/>
    <x v="108"/>
    <x v="211"/>
    <x v="0"/>
    <x v="68"/>
    <x v="5"/>
    <x v="0"/>
    <x v="108"/>
  </r>
  <r>
    <x v="0"/>
    <x v="92"/>
    <x v="68"/>
    <x v="0"/>
    <x v="177"/>
    <x v="0"/>
    <x v="5"/>
    <x v="0"/>
    <x v="14"/>
    <x v="0"/>
    <x v="0"/>
    <x v="0"/>
    <x v="283"/>
    <x v="15"/>
    <x v="177"/>
    <x v="0"/>
    <x v="15"/>
    <x v="177"/>
    <x v="92"/>
    <x v="0"/>
    <x v="68"/>
    <x v="5"/>
    <x v="0"/>
    <x v="177"/>
  </r>
  <r>
    <x v="1"/>
    <x v="188"/>
    <x v="68"/>
    <x v="9"/>
    <x v="258"/>
    <x v="3"/>
    <x v="16"/>
    <x v="0"/>
    <x v="14"/>
    <x v="0"/>
    <x v="0"/>
    <x v="0"/>
    <x v="0"/>
    <x v="42"/>
    <x v="261"/>
    <x v="12"/>
    <x v="42"/>
    <x v="261"/>
    <x v="188"/>
    <x v="12"/>
    <x v="68"/>
    <x v="5"/>
    <x v="0"/>
    <x v="258"/>
  </r>
  <r>
    <x v="0"/>
    <x v="95"/>
    <x v="68"/>
    <x v="9"/>
    <x v="258"/>
    <x v="3"/>
    <x v="6"/>
    <x v="0"/>
    <x v="14"/>
    <x v="0"/>
    <x v="0"/>
    <x v="0"/>
    <x v="0"/>
    <x v="15"/>
    <x v="261"/>
    <x v="3"/>
    <x v="15"/>
    <x v="261"/>
    <x v="95"/>
    <x v="3"/>
    <x v="68"/>
    <x v="5"/>
    <x v="0"/>
    <x v="258"/>
  </r>
  <r>
    <x v="0"/>
    <x v="315"/>
    <x v="69"/>
    <x v="0"/>
    <x v="246"/>
    <x v="0"/>
    <x v="5"/>
    <x v="0"/>
    <x v="14"/>
    <x v="0"/>
    <x v="0"/>
    <x v="0"/>
    <x v="444"/>
    <x v="15"/>
    <x v="247"/>
    <x v="0"/>
    <x v="15"/>
    <x v="247"/>
    <x v="315"/>
    <x v="0"/>
    <x v="69"/>
    <x v="5"/>
    <x v="0"/>
    <x v="246"/>
  </r>
  <r>
    <x v="0"/>
    <x v="550"/>
    <x v="69"/>
    <x v="12"/>
    <x v="154"/>
    <x v="0"/>
    <x v="5"/>
    <x v="0"/>
    <x v="14"/>
    <x v="0"/>
    <x v="0"/>
    <x v="0"/>
    <x v="445"/>
    <x v="15"/>
    <x v="154"/>
    <x v="0"/>
    <x v="15"/>
    <x v="154"/>
    <x v="551"/>
    <x v="0"/>
    <x v="69"/>
    <x v="5"/>
    <x v="0"/>
    <x v="154"/>
  </r>
  <r>
    <x v="0"/>
    <x v="551"/>
    <x v="69"/>
    <x v="12"/>
    <x v="154"/>
    <x v="0"/>
    <x v="5"/>
    <x v="0"/>
    <x v="14"/>
    <x v="0"/>
    <x v="0"/>
    <x v="0"/>
    <x v="446"/>
    <x v="15"/>
    <x v="154"/>
    <x v="0"/>
    <x v="15"/>
    <x v="154"/>
    <x v="552"/>
    <x v="0"/>
    <x v="69"/>
    <x v="5"/>
    <x v="0"/>
    <x v="154"/>
  </r>
  <r>
    <x v="0"/>
    <x v="552"/>
    <x v="69"/>
    <x v="12"/>
    <x v="75"/>
    <x v="0"/>
    <x v="5"/>
    <x v="0"/>
    <x v="14"/>
    <x v="0"/>
    <x v="0"/>
    <x v="0"/>
    <x v="447"/>
    <x v="15"/>
    <x v="75"/>
    <x v="0"/>
    <x v="15"/>
    <x v="75"/>
    <x v="553"/>
    <x v="0"/>
    <x v="69"/>
    <x v="5"/>
    <x v="0"/>
    <x v="75"/>
  </r>
  <r>
    <x v="0"/>
    <x v="192"/>
    <x v="69"/>
    <x v="3"/>
    <x v="297"/>
    <x v="0"/>
    <x v="5"/>
    <x v="0"/>
    <x v="14"/>
    <x v="0"/>
    <x v="0"/>
    <x v="0"/>
    <x v="49"/>
    <x v="15"/>
    <x v="301"/>
    <x v="0"/>
    <x v="15"/>
    <x v="301"/>
    <x v="192"/>
    <x v="0"/>
    <x v="69"/>
    <x v="5"/>
    <x v="0"/>
    <x v="297"/>
  </r>
  <r>
    <x v="1"/>
    <x v="553"/>
    <x v="69"/>
    <x v="3"/>
    <x v="341"/>
    <x v="0"/>
    <x v="5"/>
    <x v="0"/>
    <x v="14"/>
    <x v="0"/>
    <x v="0"/>
    <x v="0"/>
    <x v="448"/>
    <x v="42"/>
    <x v="348"/>
    <x v="0"/>
    <x v="42"/>
    <x v="348"/>
    <x v="554"/>
    <x v="0"/>
    <x v="69"/>
    <x v="5"/>
    <x v="0"/>
    <x v="341"/>
  </r>
  <r>
    <x v="1"/>
    <x v="554"/>
    <x v="69"/>
    <x v="12"/>
    <x v="155"/>
    <x v="0"/>
    <x v="5"/>
    <x v="0"/>
    <x v="14"/>
    <x v="0"/>
    <x v="0"/>
    <x v="0"/>
    <x v="449"/>
    <x v="42"/>
    <x v="155"/>
    <x v="0"/>
    <x v="42"/>
    <x v="155"/>
    <x v="555"/>
    <x v="0"/>
    <x v="69"/>
    <x v="5"/>
    <x v="0"/>
    <x v="155"/>
  </r>
  <r>
    <x v="1"/>
    <x v="155"/>
    <x v="69"/>
    <x v="0"/>
    <x v="45"/>
    <x v="1"/>
    <x v="10"/>
    <x v="0"/>
    <x v="14"/>
    <x v="0"/>
    <x v="0"/>
    <x v="0"/>
    <x v="84"/>
    <x v="42"/>
    <x v="45"/>
    <x v="8"/>
    <x v="42"/>
    <x v="45"/>
    <x v="155"/>
    <x v="8"/>
    <x v="69"/>
    <x v="5"/>
    <x v="0"/>
    <x v="45"/>
  </r>
  <r>
    <x v="0"/>
    <x v="193"/>
    <x v="69"/>
    <x v="0"/>
    <x v="36"/>
    <x v="0"/>
    <x v="5"/>
    <x v="0"/>
    <x v="14"/>
    <x v="0"/>
    <x v="0"/>
    <x v="0"/>
    <x v="110"/>
    <x v="15"/>
    <x v="36"/>
    <x v="0"/>
    <x v="15"/>
    <x v="36"/>
    <x v="193"/>
    <x v="0"/>
    <x v="69"/>
    <x v="5"/>
    <x v="0"/>
    <x v="36"/>
  </r>
  <r>
    <x v="0"/>
    <x v="95"/>
    <x v="69"/>
    <x v="9"/>
    <x v="258"/>
    <x v="2"/>
    <x v="27"/>
    <x v="0"/>
    <x v="14"/>
    <x v="0"/>
    <x v="0"/>
    <x v="0"/>
    <x v="0"/>
    <x v="14"/>
    <x v="261"/>
    <x v="2"/>
    <x v="14"/>
    <x v="261"/>
    <x v="95"/>
    <x v="2"/>
    <x v="69"/>
    <x v="5"/>
    <x v="0"/>
    <x v="258"/>
  </r>
  <r>
    <x v="5"/>
    <x v="63"/>
    <x v="69"/>
    <x v="9"/>
    <x v="258"/>
    <x v="4"/>
    <x v="13"/>
    <x v="0"/>
    <x v="14"/>
    <x v="0"/>
    <x v="0"/>
    <x v="0"/>
    <x v="0"/>
    <x v="10"/>
    <x v="261"/>
    <x v="6"/>
    <x v="10"/>
    <x v="261"/>
    <x v="63"/>
    <x v="6"/>
    <x v="69"/>
    <x v="5"/>
    <x v="0"/>
    <x v="258"/>
  </r>
  <r>
    <x v="1"/>
    <x v="39"/>
    <x v="69"/>
    <x v="0"/>
    <x v="215"/>
    <x v="0"/>
    <x v="5"/>
    <x v="0"/>
    <x v="14"/>
    <x v="0"/>
    <x v="0"/>
    <x v="0"/>
    <x v="0"/>
    <x v="11"/>
    <x v="215"/>
    <x v="0"/>
    <x v="11"/>
    <x v="215"/>
    <x v="39"/>
    <x v="0"/>
    <x v="69"/>
    <x v="5"/>
    <x v="0"/>
    <x v="215"/>
  </r>
  <r>
    <x v="1"/>
    <x v="92"/>
    <x v="69"/>
    <x v="2"/>
    <x v="39"/>
    <x v="0"/>
    <x v="5"/>
    <x v="0"/>
    <x v="14"/>
    <x v="0"/>
    <x v="0"/>
    <x v="0"/>
    <x v="283"/>
    <x v="11"/>
    <x v="39"/>
    <x v="0"/>
    <x v="11"/>
    <x v="39"/>
    <x v="92"/>
    <x v="0"/>
    <x v="69"/>
    <x v="5"/>
    <x v="0"/>
    <x v="39"/>
  </r>
  <r>
    <x v="1"/>
    <x v="516"/>
    <x v="69"/>
    <x v="0"/>
    <x v="45"/>
    <x v="1"/>
    <x v="10"/>
    <x v="0"/>
    <x v="14"/>
    <x v="0"/>
    <x v="0"/>
    <x v="0"/>
    <x v="415"/>
    <x v="42"/>
    <x v="45"/>
    <x v="8"/>
    <x v="42"/>
    <x v="45"/>
    <x v="516"/>
    <x v="8"/>
    <x v="69"/>
    <x v="5"/>
    <x v="0"/>
    <x v="45"/>
  </r>
  <r>
    <x v="5"/>
    <x v="78"/>
    <x v="69"/>
    <x v="9"/>
    <x v="258"/>
    <x v="4"/>
    <x v="13"/>
    <x v="0"/>
    <x v="14"/>
    <x v="0"/>
    <x v="0"/>
    <x v="0"/>
    <x v="0"/>
    <x v="9"/>
    <x v="261"/>
    <x v="6"/>
    <x v="9"/>
    <x v="261"/>
    <x v="78"/>
    <x v="6"/>
    <x v="69"/>
    <x v="5"/>
    <x v="0"/>
    <x v="258"/>
  </r>
  <r>
    <x v="0"/>
    <x v="175"/>
    <x v="69"/>
    <x v="9"/>
    <x v="258"/>
    <x v="2"/>
    <x v="27"/>
    <x v="0"/>
    <x v="14"/>
    <x v="0"/>
    <x v="0"/>
    <x v="0"/>
    <x v="0"/>
    <x v="14"/>
    <x v="261"/>
    <x v="2"/>
    <x v="14"/>
    <x v="261"/>
    <x v="175"/>
    <x v="2"/>
    <x v="69"/>
    <x v="5"/>
    <x v="0"/>
    <x v="258"/>
  </r>
  <r>
    <x v="1"/>
    <x v="243"/>
    <x v="69"/>
    <x v="0"/>
    <x v="45"/>
    <x v="1"/>
    <x v="10"/>
    <x v="0"/>
    <x v="14"/>
    <x v="0"/>
    <x v="0"/>
    <x v="0"/>
    <x v="399"/>
    <x v="42"/>
    <x v="45"/>
    <x v="8"/>
    <x v="42"/>
    <x v="45"/>
    <x v="243"/>
    <x v="8"/>
    <x v="69"/>
    <x v="5"/>
    <x v="0"/>
    <x v="45"/>
  </r>
  <r>
    <x v="5"/>
    <x v="90"/>
    <x v="69"/>
    <x v="9"/>
    <x v="258"/>
    <x v="4"/>
    <x v="9"/>
    <x v="0"/>
    <x v="14"/>
    <x v="0"/>
    <x v="0"/>
    <x v="0"/>
    <x v="0"/>
    <x v="10"/>
    <x v="261"/>
    <x v="7"/>
    <x v="10"/>
    <x v="261"/>
    <x v="90"/>
    <x v="7"/>
    <x v="69"/>
    <x v="5"/>
    <x v="0"/>
    <x v="258"/>
  </r>
  <r>
    <x v="5"/>
    <x v="25"/>
    <x v="69"/>
    <x v="9"/>
    <x v="258"/>
    <x v="4"/>
    <x v="28"/>
    <x v="0"/>
    <x v="14"/>
    <x v="0"/>
    <x v="0"/>
    <x v="0"/>
    <x v="0"/>
    <x v="9"/>
    <x v="261"/>
    <x v="17"/>
    <x v="9"/>
    <x v="261"/>
    <x v="25"/>
    <x v="17"/>
    <x v="69"/>
    <x v="5"/>
    <x v="0"/>
    <x v="258"/>
  </r>
  <r>
    <x v="5"/>
    <x v="85"/>
    <x v="69"/>
    <x v="9"/>
    <x v="258"/>
    <x v="4"/>
    <x v="9"/>
    <x v="0"/>
    <x v="14"/>
    <x v="0"/>
    <x v="0"/>
    <x v="0"/>
    <x v="0"/>
    <x v="10"/>
    <x v="261"/>
    <x v="7"/>
    <x v="10"/>
    <x v="261"/>
    <x v="85"/>
    <x v="7"/>
    <x v="69"/>
    <x v="5"/>
    <x v="0"/>
    <x v="258"/>
  </r>
  <r>
    <x v="0"/>
    <x v="161"/>
    <x v="69"/>
    <x v="12"/>
    <x v="197"/>
    <x v="0"/>
    <x v="5"/>
    <x v="0"/>
    <x v="14"/>
    <x v="0"/>
    <x v="0"/>
    <x v="0"/>
    <x v="450"/>
    <x v="15"/>
    <x v="197"/>
    <x v="0"/>
    <x v="15"/>
    <x v="197"/>
    <x v="161"/>
    <x v="0"/>
    <x v="69"/>
    <x v="5"/>
    <x v="0"/>
    <x v="197"/>
  </r>
  <r>
    <x v="0"/>
    <x v="0"/>
    <x v="69"/>
    <x v="9"/>
    <x v="258"/>
    <x v="2"/>
    <x v="27"/>
    <x v="0"/>
    <x v="14"/>
    <x v="0"/>
    <x v="0"/>
    <x v="0"/>
    <x v="0"/>
    <x v="15"/>
    <x v="261"/>
    <x v="2"/>
    <x v="15"/>
    <x v="261"/>
    <x v="0"/>
    <x v="2"/>
    <x v="69"/>
    <x v="5"/>
    <x v="0"/>
    <x v="258"/>
  </r>
  <r>
    <x v="2"/>
    <x v="26"/>
    <x v="69"/>
    <x v="9"/>
    <x v="258"/>
    <x v="2"/>
    <x v="27"/>
    <x v="0"/>
    <x v="14"/>
    <x v="0"/>
    <x v="0"/>
    <x v="0"/>
    <x v="0"/>
    <x v="16"/>
    <x v="261"/>
    <x v="2"/>
    <x v="16"/>
    <x v="261"/>
    <x v="26"/>
    <x v="2"/>
    <x v="69"/>
    <x v="5"/>
    <x v="0"/>
    <x v="258"/>
  </r>
  <r>
    <x v="1"/>
    <x v="33"/>
    <x v="56"/>
    <x v="3"/>
    <x v="335"/>
    <x v="3"/>
    <x v="22"/>
    <x v="0"/>
    <x v="11"/>
    <x v="0"/>
    <x v="0"/>
    <x v="0"/>
    <x v="0"/>
    <x v="28"/>
    <x v="342"/>
    <x v="14"/>
    <x v="28"/>
    <x v="342"/>
    <x v="33"/>
    <x v="14"/>
    <x v="56"/>
    <x v="5"/>
    <x v="0"/>
    <x v="335"/>
  </r>
  <r>
    <x v="1"/>
    <x v="33"/>
    <x v="56"/>
    <x v="3"/>
    <x v="335"/>
    <x v="3"/>
    <x v="22"/>
    <x v="0"/>
    <x v="11"/>
    <x v="0"/>
    <x v="0"/>
    <x v="0"/>
    <x v="0"/>
    <x v="28"/>
    <x v="342"/>
    <x v="14"/>
    <x v="28"/>
    <x v="342"/>
    <x v="33"/>
    <x v="14"/>
    <x v="56"/>
    <x v="5"/>
    <x v="0"/>
    <x v="335"/>
  </r>
  <r>
    <x v="1"/>
    <x v="33"/>
    <x v="56"/>
    <x v="3"/>
    <x v="335"/>
    <x v="3"/>
    <x v="22"/>
    <x v="0"/>
    <x v="11"/>
    <x v="0"/>
    <x v="0"/>
    <x v="0"/>
    <x v="0"/>
    <x v="28"/>
    <x v="342"/>
    <x v="14"/>
    <x v="28"/>
    <x v="342"/>
    <x v="33"/>
    <x v="14"/>
    <x v="56"/>
    <x v="5"/>
    <x v="0"/>
    <x v="335"/>
  </r>
  <r>
    <x v="1"/>
    <x v="33"/>
    <x v="56"/>
    <x v="3"/>
    <x v="335"/>
    <x v="3"/>
    <x v="22"/>
    <x v="0"/>
    <x v="11"/>
    <x v="0"/>
    <x v="0"/>
    <x v="0"/>
    <x v="0"/>
    <x v="28"/>
    <x v="342"/>
    <x v="14"/>
    <x v="28"/>
    <x v="342"/>
    <x v="33"/>
    <x v="14"/>
    <x v="56"/>
    <x v="5"/>
    <x v="0"/>
    <x v="335"/>
  </r>
  <r>
    <x v="1"/>
    <x v="26"/>
    <x v="56"/>
    <x v="3"/>
    <x v="335"/>
    <x v="3"/>
    <x v="30"/>
    <x v="0"/>
    <x v="11"/>
    <x v="0"/>
    <x v="0"/>
    <x v="0"/>
    <x v="0"/>
    <x v="28"/>
    <x v="342"/>
    <x v="18"/>
    <x v="28"/>
    <x v="342"/>
    <x v="26"/>
    <x v="18"/>
    <x v="56"/>
    <x v="5"/>
    <x v="0"/>
    <x v="335"/>
  </r>
  <r>
    <x v="1"/>
    <x v="33"/>
    <x v="56"/>
    <x v="3"/>
    <x v="335"/>
    <x v="3"/>
    <x v="22"/>
    <x v="0"/>
    <x v="11"/>
    <x v="0"/>
    <x v="0"/>
    <x v="0"/>
    <x v="0"/>
    <x v="28"/>
    <x v="342"/>
    <x v="14"/>
    <x v="28"/>
    <x v="342"/>
    <x v="33"/>
    <x v="14"/>
    <x v="56"/>
    <x v="5"/>
    <x v="0"/>
    <x v="335"/>
  </r>
  <r>
    <x v="1"/>
    <x v="33"/>
    <x v="56"/>
    <x v="3"/>
    <x v="335"/>
    <x v="3"/>
    <x v="30"/>
    <x v="0"/>
    <x v="11"/>
    <x v="0"/>
    <x v="0"/>
    <x v="0"/>
    <x v="0"/>
    <x v="28"/>
    <x v="342"/>
    <x v="18"/>
    <x v="28"/>
    <x v="342"/>
    <x v="33"/>
    <x v="18"/>
    <x v="56"/>
    <x v="5"/>
    <x v="0"/>
    <x v="335"/>
  </r>
  <r>
    <x v="1"/>
    <x v="33"/>
    <x v="56"/>
    <x v="3"/>
    <x v="335"/>
    <x v="3"/>
    <x v="22"/>
    <x v="0"/>
    <x v="11"/>
    <x v="0"/>
    <x v="0"/>
    <x v="0"/>
    <x v="0"/>
    <x v="28"/>
    <x v="342"/>
    <x v="14"/>
    <x v="28"/>
    <x v="342"/>
    <x v="33"/>
    <x v="14"/>
    <x v="56"/>
    <x v="5"/>
    <x v="0"/>
    <x v="335"/>
  </r>
  <r>
    <x v="1"/>
    <x v="33"/>
    <x v="56"/>
    <x v="3"/>
    <x v="335"/>
    <x v="3"/>
    <x v="22"/>
    <x v="0"/>
    <x v="11"/>
    <x v="0"/>
    <x v="0"/>
    <x v="0"/>
    <x v="0"/>
    <x v="28"/>
    <x v="342"/>
    <x v="14"/>
    <x v="28"/>
    <x v="342"/>
    <x v="33"/>
    <x v="14"/>
    <x v="56"/>
    <x v="5"/>
    <x v="0"/>
    <x v="335"/>
  </r>
  <r>
    <x v="1"/>
    <x v="33"/>
    <x v="56"/>
    <x v="3"/>
    <x v="335"/>
    <x v="3"/>
    <x v="22"/>
    <x v="0"/>
    <x v="11"/>
    <x v="0"/>
    <x v="0"/>
    <x v="0"/>
    <x v="0"/>
    <x v="28"/>
    <x v="342"/>
    <x v="14"/>
    <x v="28"/>
    <x v="342"/>
    <x v="33"/>
    <x v="14"/>
    <x v="56"/>
    <x v="5"/>
    <x v="0"/>
    <x v="335"/>
  </r>
  <r>
    <x v="1"/>
    <x v="33"/>
    <x v="56"/>
    <x v="3"/>
    <x v="335"/>
    <x v="3"/>
    <x v="30"/>
    <x v="0"/>
    <x v="11"/>
    <x v="0"/>
    <x v="0"/>
    <x v="0"/>
    <x v="0"/>
    <x v="28"/>
    <x v="342"/>
    <x v="18"/>
    <x v="28"/>
    <x v="342"/>
    <x v="33"/>
    <x v="18"/>
    <x v="56"/>
    <x v="5"/>
    <x v="0"/>
    <x v="335"/>
  </r>
  <r>
    <x v="1"/>
    <x v="33"/>
    <x v="56"/>
    <x v="3"/>
    <x v="335"/>
    <x v="3"/>
    <x v="22"/>
    <x v="0"/>
    <x v="11"/>
    <x v="0"/>
    <x v="0"/>
    <x v="0"/>
    <x v="0"/>
    <x v="28"/>
    <x v="342"/>
    <x v="14"/>
    <x v="28"/>
    <x v="342"/>
    <x v="33"/>
    <x v="14"/>
    <x v="56"/>
    <x v="5"/>
    <x v="0"/>
    <x v="335"/>
  </r>
  <r>
    <x v="1"/>
    <x v="33"/>
    <x v="56"/>
    <x v="3"/>
    <x v="335"/>
    <x v="3"/>
    <x v="24"/>
    <x v="0"/>
    <x v="11"/>
    <x v="0"/>
    <x v="0"/>
    <x v="0"/>
    <x v="0"/>
    <x v="28"/>
    <x v="342"/>
    <x v="15"/>
    <x v="28"/>
    <x v="342"/>
    <x v="33"/>
    <x v="15"/>
    <x v="56"/>
    <x v="5"/>
    <x v="0"/>
    <x v="335"/>
  </r>
  <r>
    <x v="1"/>
    <x v="33"/>
    <x v="56"/>
    <x v="3"/>
    <x v="335"/>
    <x v="3"/>
    <x v="22"/>
    <x v="0"/>
    <x v="11"/>
    <x v="0"/>
    <x v="0"/>
    <x v="0"/>
    <x v="0"/>
    <x v="28"/>
    <x v="342"/>
    <x v="14"/>
    <x v="28"/>
    <x v="342"/>
    <x v="33"/>
    <x v="14"/>
    <x v="56"/>
    <x v="5"/>
    <x v="0"/>
    <x v="335"/>
  </r>
  <r>
    <x v="1"/>
    <x v="33"/>
    <x v="56"/>
    <x v="3"/>
    <x v="335"/>
    <x v="3"/>
    <x v="30"/>
    <x v="0"/>
    <x v="11"/>
    <x v="0"/>
    <x v="0"/>
    <x v="0"/>
    <x v="0"/>
    <x v="28"/>
    <x v="342"/>
    <x v="18"/>
    <x v="28"/>
    <x v="342"/>
    <x v="33"/>
    <x v="18"/>
    <x v="56"/>
    <x v="5"/>
    <x v="0"/>
    <x v="335"/>
  </r>
  <r>
    <x v="1"/>
    <x v="33"/>
    <x v="56"/>
    <x v="3"/>
    <x v="335"/>
    <x v="3"/>
    <x v="22"/>
    <x v="0"/>
    <x v="11"/>
    <x v="0"/>
    <x v="0"/>
    <x v="0"/>
    <x v="0"/>
    <x v="28"/>
    <x v="342"/>
    <x v="14"/>
    <x v="28"/>
    <x v="342"/>
    <x v="33"/>
    <x v="14"/>
    <x v="56"/>
    <x v="5"/>
    <x v="0"/>
    <x v="335"/>
  </r>
  <r>
    <x v="1"/>
    <x v="92"/>
    <x v="56"/>
    <x v="3"/>
    <x v="335"/>
    <x v="3"/>
    <x v="22"/>
    <x v="0"/>
    <x v="11"/>
    <x v="0"/>
    <x v="0"/>
    <x v="0"/>
    <x v="0"/>
    <x v="28"/>
    <x v="342"/>
    <x v="14"/>
    <x v="28"/>
    <x v="342"/>
    <x v="92"/>
    <x v="14"/>
    <x v="56"/>
    <x v="5"/>
    <x v="0"/>
    <x v="335"/>
  </r>
  <r>
    <x v="1"/>
    <x v="43"/>
    <x v="56"/>
    <x v="3"/>
    <x v="335"/>
    <x v="3"/>
    <x v="22"/>
    <x v="0"/>
    <x v="11"/>
    <x v="0"/>
    <x v="0"/>
    <x v="0"/>
    <x v="0"/>
    <x v="28"/>
    <x v="342"/>
    <x v="14"/>
    <x v="28"/>
    <x v="342"/>
    <x v="43"/>
    <x v="14"/>
    <x v="56"/>
    <x v="5"/>
    <x v="0"/>
    <x v="335"/>
  </r>
  <r>
    <x v="2"/>
    <x v="1"/>
    <x v="70"/>
    <x v="1"/>
    <x v="218"/>
    <x v="2"/>
    <x v="27"/>
    <x v="0"/>
    <x v="14"/>
    <x v="0"/>
    <x v="0"/>
    <x v="0"/>
    <x v="1"/>
    <x v="16"/>
    <x v="219"/>
    <x v="2"/>
    <x v="16"/>
    <x v="219"/>
    <x v="1"/>
    <x v="2"/>
    <x v="70"/>
    <x v="5"/>
    <x v="0"/>
    <x v="218"/>
  </r>
  <r>
    <x v="2"/>
    <x v="78"/>
    <x v="70"/>
    <x v="1"/>
    <x v="218"/>
    <x v="2"/>
    <x v="27"/>
    <x v="0"/>
    <x v="14"/>
    <x v="0"/>
    <x v="0"/>
    <x v="0"/>
    <x v="36"/>
    <x v="16"/>
    <x v="219"/>
    <x v="2"/>
    <x v="16"/>
    <x v="219"/>
    <x v="78"/>
    <x v="2"/>
    <x v="70"/>
    <x v="5"/>
    <x v="0"/>
    <x v="218"/>
  </r>
  <r>
    <x v="2"/>
    <x v="1"/>
    <x v="70"/>
    <x v="1"/>
    <x v="218"/>
    <x v="2"/>
    <x v="27"/>
    <x v="0"/>
    <x v="14"/>
    <x v="0"/>
    <x v="0"/>
    <x v="0"/>
    <x v="1"/>
    <x v="16"/>
    <x v="219"/>
    <x v="2"/>
    <x v="16"/>
    <x v="219"/>
    <x v="1"/>
    <x v="2"/>
    <x v="70"/>
    <x v="5"/>
    <x v="0"/>
    <x v="218"/>
  </r>
  <r>
    <x v="2"/>
    <x v="1"/>
    <x v="70"/>
    <x v="1"/>
    <x v="218"/>
    <x v="2"/>
    <x v="27"/>
    <x v="0"/>
    <x v="14"/>
    <x v="0"/>
    <x v="0"/>
    <x v="0"/>
    <x v="1"/>
    <x v="16"/>
    <x v="219"/>
    <x v="2"/>
    <x v="16"/>
    <x v="219"/>
    <x v="1"/>
    <x v="2"/>
    <x v="70"/>
    <x v="5"/>
    <x v="0"/>
    <x v="218"/>
  </r>
  <r>
    <x v="2"/>
    <x v="78"/>
    <x v="70"/>
    <x v="1"/>
    <x v="218"/>
    <x v="2"/>
    <x v="27"/>
    <x v="0"/>
    <x v="14"/>
    <x v="0"/>
    <x v="0"/>
    <x v="0"/>
    <x v="36"/>
    <x v="16"/>
    <x v="219"/>
    <x v="2"/>
    <x v="16"/>
    <x v="219"/>
    <x v="78"/>
    <x v="2"/>
    <x v="70"/>
    <x v="5"/>
    <x v="0"/>
    <x v="218"/>
  </r>
  <r>
    <x v="2"/>
    <x v="25"/>
    <x v="70"/>
    <x v="1"/>
    <x v="112"/>
    <x v="2"/>
    <x v="27"/>
    <x v="0"/>
    <x v="14"/>
    <x v="0"/>
    <x v="0"/>
    <x v="0"/>
    <x v="1"/>
    <x v="16"/>
    <x v="112"/>
    <x v="2"/>
    <x v="16"/>
    <x v="112"/>
    <x v="25"/>
    <x v="2"/>
    <x v="70"/>
    <x v="5"/>
    <x v="0"/>
    <x v="112"/>
  </r>
  <r>
    <x v="2"/>
    <x v="4"/>
    <x v="70"/>
    <x v="1"/>
    <x v="112"/>
    <x v="2"/>
    <x v="27"/>
    <x v="0"/>
    <x v="14"/>
    <x v="0"/>
    <x v="0"/>
    <x v="0"/>
    <x v="136"/>
    <x v="16"/>
    <x v="112"/>
    <x v="2"/>
    <x v="16"/>
    <x v="112"/>
    <x v="4"/>
    <x v="2"/>
    <x v="70"/>
    <x v="5"/>
    <x v="0"/>
    <x v="112"/>
  </r>
  <r>
    <x v="2"/>
    <x v="1"/>
    <x v="70"/>
    <x v="1"/>
    <x v="68"/>
    <x v="2"/>
    <x v="27"/>
    <x v="0"/>
    <x v="14"/>
    <x v="0"/>
    <x v="0"/>
    <x v="0"/>
    <x v="148"/>
    <x v="16"/>
    <x v="68"/>
    <x v="2"/>
    <x v="16"/>
    <x v="68"/>
    <x v="1"/>
    <x v="2"/>
    <x v="70"/>
    <x v="5"/>
    <x v="0"/>
    <x v="68"/>
  </r>
  <r>
    <x v="2"/>
    <x v="215"/>
    <x v="70"/>
    <x v="1"/>
    <x v="68"/>
    <x v="2"/>
    <x v="27"/>
    <x v="0"/>
    <x v="14"/>
    <x v="0"/>
    <x v="0"/>
    <x v="0"/>
    <x v="60"/>
    <x v="16"/>
    <x v="68"/>
    <x v="2"/>
    <x v="16"/>
    <x v="68"/>
    <x v="215"/>
    <x v="2"/>
    <x v="70"/>
    <x v="5"/>
    <x v="0"/>
    <x v="68"/>
  </r>
  <r>
    <x v="2"/>
    <x v="26"/>
    <x v="70"/>
    <x v="1"/>
    <x v="72"/>
    <x v="2"/>
    <x v="27"/>
    <x v="0"/>
    <x v="14"/>
    <x v="0"/>
    <x v="0"/>
    <x v="0"/>
    <x v="353"/>
    <x v="16"/>
    <x v="72"/>
    <x v="2"/>
    <x v="16"/>
    <x v="72"/>
    <x v="26"/>
    <x v="2"/>
    <x v="70"/>
    <x v="5"/>
    <x v="0"/>
    <x v="72"/>
  </r>
  <r>
    <x v="2"/>
    <x v="103"/>
    <x v="70"/>
    <x v="1"/>
    <x v="72"/>
    <x v="2"/>
    <x v="27"/>
    <x v="0"/>
    <x v="14"/>
    <x v="0"/>
    <x v="0"/>
    <x v="0"/>
    <x v="154"/>
    <x v="16"/>
    <x v="72"/>
    <x v="2"/>
    <x v="16"/>
    <x v="72"/>
    <x v="103"/>
    <x v="2"/>
    <x v="70"/>
    <x v="5"/>
    <x v="0"/>
    <x v="72"/>
  </r>
  <r>
    <x v="2"/>
    <x v="316"/>
    <x v="70"/>
    <x v="1"/>
    <x v="69"/>
    <x v="1"/>
    <x v="61"/>
    <x v="0"/>
    <x v="14"/>
    <x v="0"/>
    <x v="0"/>
    <x v="0"/>
    <x v="451"/>
    <x v="16"/>
    <x v="69"/>
    <x v="35"/>
    <x v="16"/>
    <x v="69"/>
    <x v="316"/>
    <x v="35"/>
    <x v="70"/>
    <x v="5"/>
    <x v="0"/>
    <x v="69"/>
  </r>
  <r>
    <x v="2"/>
    <x v="68"/>
    <x v="70"/>
    <x v="1"/>
    <x v="242"/>
    <x v="1"/>
    <x v="61"/>
    <x v="0"/>
    <x v="14"/>
    <x v="0"/>
    <x v="0"/>
    <x v="0"/>
    <x v="127"/>
    <x v="16"/>
    <x v="243"/>
    <x v="35"/>
    <x v="16"/>
    <x v="243"/>
    <x v="68"/>
    <x v="35"/>
    <x v="70"/>
    <x v="5"/>
    <x v="0"/>
    <x v="24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3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8">
        <item x="1"/>
        <item x="4"/>
        <item x="0"/>
        <item x="2"/>
        <item x="5"/>
        <item x="3"/>
        <item m="1" x="6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showAll="0"/>
    <pivotField showAll="0"/>
    <pivotField axis="axisPage" showAll="0">
      <items count="18">
        <item m="1" x="8"/>
        <item m="1" x="11"/>
        <item m="1" x="13"/>
        <item x="2"/>
        <item x="3"/>
        <item m="1" x="10"/>
        <item m="1" x="15"/>
        <item x="6"/>
        <item x="4"/>
        <item m="1" x="7"/>
        <item x="1"/>
        <item m="1" x="9"/>
        <item x="0"/>
        <item m="1" x="14"/>
        <item m="1" x="16"/>
        <item x="5"/>
        <item m="1" x="12"/>
        <item t="default"/>
      </items>
    </pivotField>
    <pivotField axis="axisPage" multipleItemSelectionAllowed="1" showAll="0">
      <items count="118">
        <item m="1" x="108"/>
        <item m="1" x="66"/>
        <item m="1" x="102"/>
        <item x="18"/>
        <item m="1" x="110"/>
        <item m="1" x="109"/>
        <item x="39"/>
        <item x="42"/>
        <item x="9"/>
        <item x="12"/>
        <item x="61"/>
        <item m="1" x="69"/>
        <item m="1" x="65"/>
        <item m="1" x="104"/>
        <item m="1" x="99"/>
        <item x="31"/>
        <item m="1" x="87"/>
        <item x="23"/>
        <item x="11"/>
        <item x="16"/>
        <item m="1" x="72"/>
        <item x="7"/>
        <item m="1" x="93"/>
        <item x="30"/>
        <item x="25"/>
        <item m="1" x="85"/>
        <item m="1" x="76"/>
        <item x="17"/>
        <item x="14"/>
        <item m="1" x="113"/>
        <item x="35"/>
        <item m="1" x="112"/>
        <item x="41"/>
        <item x="15"/>
        <item x="13"/>
        <item x="8"/>
        <item m="1" x="116"/>
        <item x="6"/>
        <item x="10"/>
        <item m="1" x="97"/>
        <item m="1" x="88"/>
        <item m="1" x="78"/>
        <item x="22"/>
        <item x="40"/>
        <item m="1" x="90"/>
        <item m="1" x="84"/>
        <item m="1" x="68"/>
        <item x="2"/>
        <item m="1" x="62"/>
        <item m="1" x="83"/>
        <item x="1"/>
        <item m="1" x="107"/>
        <item m="1" x="95"/>
        <item m="1" x="114"/>
        <item m="1" x="89"/>
        <item m="1" x="106"/>
        <item m="1" x="81"/>
        <item m="1" x="63"/>
        <item m="1" x="79"/>
        <item x="29"/>
        <item x="59"/>
        <item m="1" x="64"/>
        <item m="1" x="71"/>
        <item m="1" x="75"/>
        <item x="26"/>
        <item x="24"/>
        <item m="1" x="91"/>
        <item x="44"/>
        <item m="1" x="73"/>
        <item x="45"/>
        <item x="3"/>
        <item m="1" x="74"/>
        <item x="46"/>
        <item x="0"/>
        <item x="20"/>
        <item m="1" x="86"/>
        <item x="47"/>
        <item x="19"/>
        <item m="1" x="70"/>
        <item x="36"/>
        <item m="1" x="111"/>
        <item m="1" x="82"/>
        <item x="34"/>
        <item x="27"/>
        <item m="1" x="100"/>
        <item m="1" x="67"/>
        <item x="5"/>
        <item x="37"/>
        <item m="1" x="103"/>
        <item m="1" x="77"/>
        <item x="49"/>
        <item x="51"/>
        <item x="50"/>
        <item m="1" x="115"/>
        <item x="52"/>
        <item m="1" x="80"/>
        <item x="55"/>
        <item x="54"/>
        <item m="1" x="94"/>
        <item x="48"/>
        <item x="56"/>
        <item x="57"/>
        <item x="58"/>
        <item m="1" x="98"/>
        <item m="1" x="92"/>
        <item x="53"/>
        <item x="60"/>
        <item m="1" x="101"/>
        <item x="4"/>
        <item x="21"/>
        <item x="28"/>
        <item x="32"/>
        <item x="33"/>
        <item x="38"/>
        <item m="1" x="105"/>
        <item x="43"/>
        <item m="1" x="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3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77" firstHeaderRow="1" firstDataRow="1" firstDataCol="1" rowPageCount="3" colPageCount="1"/>
  <pivotFields count="17">
    <pivotField axis="axisPage" showAll="0">
      <items count="8">
        <item x="1"/>
        <item x="4"/>
        <item x="0"/>
        <item x="2"/>
        <item x="5"/>
        <item x="3"/>
        <item m="1" x="6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showAll="0"/>
    <pivotField showAll="0"/>
    <pivotField axis="axisPage" showAll="0" sortType="ascending">
      <items count="18">
        <item m="1" x="8"/>
        <item m="1" x="11"/>
        <item m="1" x="13"/>
        <item x="2"/>
        <item x="3"/>
        <item m="1" x="10"/>
        <item m="1" x="15"/>
        <item x="6"/>
        <item x="4"/>
        <item m="1" x="7"/>
        <item x="1"/>
        <item m="1" x="9"/>
        <item x="0"/>
        <item m="1" x="14"/>
        <item m="1" x="16"/>
        <item x="5"/>
        <item m="1"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18">
        <item m="1" x="108"/>
        <item m="1" x="66"/>
        <item m="1" x="102"/>
        <item x="18"/>
        <item m="1" x="110"/>
        <item m="1" x="109"/>
        <item x="39"/>
        <item x="42"/>
        <item x="9"/>
        <item x="12"/>
        <item x="61"/>
        <item m="1" x="69"/>
        <item m="1" x="65"/>
        <item m="1" x="104"/>
        <item m="1" x="99"/>
        <item x="31"/>
        <item m="1" x="87"/>
        <item x="23"/>
        <item x="11"/>
        <item x="16"/>
        <item m="1" x="72"/>
        <item x="7"/>
        <item m="1" x="93"/>
        <item x="30"/>
        <item x="25"/>
        <item m="1" x="85"/>
        <item m="1" x="76"/>
        <item x="17"/>
        <item x="14"/>
        <item m="1" x="113"/>
        <item x="35"/>
        <item m="1" x="112"/>
        <item x="41"/>
        <item x="15"/>
        <item x="13"/>
        <item x="8"/>
        <item m="1" x="116"/>
        <item x="6"/>
        <item x="10"/>
        <item m="1" x="97"/>
        <item m="1" x="88"/>
        <item m="1" x="78"/>
        <item x="22"/>
        <item x="40"/>
        <item m="1" x="90"/>
        <item m="1" x="84"/>
        <item m="1" x="68"/>
        <item x="2"/>
        <item m="1" x="62"/>
        <item m="1" x="83"/>
        <item x="1"/>
        <item m="1" x="107"/>
        <item m="1" x="95"/>
        <item m="1" x="114"/>
        <item m="1" x="89"/>
        <item m="1" x="106"/>
        <item m="1" x="81"/>
        <item m="1" x="63"/>
        <item m="1" x="79"/>
        <item x="29"/>
        <item x="59"/>
        <item m="1" x="64"/>
        <item m="1" x="71"/>
        <item m="1" x="75"/>
        <item x="26"/>
        <item x="24"/>
        <item m="1" x="91"/>
        <item x="44"/>
        <item m="1" x="73"/>
        <item x="45"/>
        <item x="3"/>
        <item m="1" x="74"/>
        <item x="46"/>
        <item x="0"/>
        <item x="20"/>
        <item m="1" x="86"/>
        <item x="47"/>
        <item x="19"/>
        <item m="1" x="70"/>
        <item x="36"/>
        <item m="1" x="111"/>
        <item m="1" x="82"/>
        <item x="34"/>
        <item x="27"/>
        <item m="1" x="100"/>
        <item m="1" x="67"/>
        <item x="5"/>
        <item x="37"/>
        <item m="1" x="103"/>
        <item m="1" x="77"/>
        <item x="49"/>
        <item x="51"/>
        <item x="50"/>
        <item m="1" x="115"/>
        <item x="52"/>
        <item m="1" x="80"/>
        <item x="55"/>
        <item x="54"/>
        <item m="1" x="94"/>
        <item x="48"/>
        <item x="56"/>
        <item x="57"/>
        <item x="58"/>
        <item m="1" x="98"/>
        <item m="1" x="92"/>
        <item x="53"/>
        <item x="60"/>
        <item m="1" x="101"/>
        <item x="4"/>
        <item x="21"/>
        <item x="28"/>
        <item x="32"/>
        <item x="33"/>
        <item x="38"/>
        <item m="1" x="105"/>
        <item x="43"/>
        <item m="1" x="9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26">
    <i>
      <x v="74"/>
    </i>
    <i>
      <x v="73"/>
    </i>
    <i>
      <x v="50"/>
    </i>
    <i>
      <x v="70"/>
    </i>
    <i>
      <x v="15"/>
    </i>
    <i>
      <x v="35"/>
    </i>
    <i>
      <x v="113"/>
    </i>
    <i>
      <x v="109"/>
    </i>
    <i>
      <x v="23"/>
    </i>
    <i>
      <x v="28"/>
    </i>
    <i>
      <x v="99"/>
    </i>
    <i>
      <x v="64"/>
    </i>
    <i>
      <x v="19"/>
    </i>
    <i>
      <x v="110"/>
    </i>
    <i>
      <x v="92"/>
    </i>
    <i>
      <x v="96"/>
    </i>
    <i>
      <x v="82"/>
    </i>
    <i>
      <x v="108"/>
    </i>
    <i>
      <x v="60"/>
    </i>
    <i>
      <x v="115"/>
    </i>
    <i>
      <x v="106"/>
    </i>
    <i>
      <x v="42"/>
    </i>
    <i>
      <x v="17"/>
    </i>
    <i>
      <x v="105"/>
    </i>
    <i>
      <x v="112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3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8">
        <item x="1"/>
        <item x="4"/>
        <item x="0"/>
        <item x="2"/>
        <item x="5"/>
        <item x="3"/>
        <item m="1" x="6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showAll="0"/>
    <pivotField showAll="0"/>
    <pivotField axis="axisRow" showAll="0" sortType="ascending">
      <items count="18">
        <item m="1" x="8"/>
        <item m="1" x="11"/>
        <item m="1" x="13"/>
        <item x="2"/>
        <item x="3"/>
        <item m="1" x="10"/>
        <item m="1" x="15"/>
        <item x="6"/>
        <item x="4"/>
        <item m="1" x="7"/>
        <item x="1"/>
        <item m="1" x="9"/>
        <item x="0"/>
        <item m="1" x="14"/>
        <item m="1" x="16"/>
        <item x="5"/>
        <item m="1"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18">
        <item m="1" x="108"/>
        <item m="1" x="66"/>
        <item m="1" x="102"/>
        <item x="18"/>
        <item m="1" x="110"/>
        <item m="1" x="109"/>
        <item x="39"/>
        <item x="42"/>
        <item x="9"/>
        <item x="12"/>
        <item x="61"/>
        <item m="1" x="69"/>
        <item m="1" x="65"/>
        <item m="1" x="104"/>
        <item m="1" x="99"/>
        <item x="31"/>
        <item m="1" x="87"/>
        <item x="23"/>
        <item x="11"/>
        <item x="16"/>
        <item m="1" x="72"/>
        <item x="7"/>
        <item m="1" x="93"/>
        <item x="30"/>
        <item x="25"/>
        <item m="1" x="85"/>
        <item m="1" x="76"/>
        <item x="17"/>
        <item x="14"/>
        <item m="1" x="113"/>
        <item x="35"/>
        <item m="1" x="112"/>
        <item x="41"/>
        <item x="15"/>
        <item x="13"/>
        <item x="8"/>
        <item m="1" x="116"/>
        <item x="6"/>
        <item x="10"/>
        <item m="1" x="97"/>
        <item m="1" x="88"/>
        <item m="1" x="78"/>
        <item x="22"/>
        <item x="40"/>
        <item m="1" x="90"/>
        <item m="1" x="84"/>
        <item m="1" x="68"/>
        <item x="2"/>
        <item m="1" x="62"/>
        <item m="1" x="83"/>
        <item x="1"/>
        <item m="1" x="107"/>
        <item m="1" x="95"/>
        <item m="1" x="114"/>
        <item m="1" x="89"/>
        <item m="1" x="106"/>
        <item m="1" x="81"/>
        <item m="1" x="63"/>
        <item m="1" x="79"/>
        <item x="29"/>
        <item x="59"/>
        <item m="1" x="64"/>
        <item m="1" x="71"/>
        <item m="1" x="75"/>
        <item x="26"/>
        <item x="24"/>
        <item m="1" x="91"/>
        <item x="44"/>
        <item m="1" x="73"/>
        <item x="45"/>
        <item x="3"/>
        <item m="1" x="74"/>
        <item x="46"/>
        <item x="0"/>
        <item x="20"/>
        <item m="1" x="86"/>
        <item x="47"/>
        <item x="19"/>
        <item m="1" x="70"/>
        <item x="36"/>
        <item m="1" x="111"/>
        <item m="1" x="82"/>
        <item x="34"/>
        <item x="27"/>
        <item m="1" x="100"/>
        <item m="1" x="67"/>
        <item x="5"/>
        <item x="37"/>
        <item m="1" x="103"/>
        <item m="1" x="77"/>
        <item x="49"/>
        <item x="51"/>
        <item x="50"/>
        <item m="1" x="115"/>
        <item x="52"/>
        <item m="1" x="80"/>
        <item x="55"/>
        <item x="54"/>
        <item m="1" x="94"/>
        <item x="48"/>
        <item x="56"/>
        <item x="57"/>
        <item x="58"/>
        <item m="1" x="98"/>
        <item m="1" x="92"/>
        <item x="53"/>
        <item x="60"/>
        <item m="1" x="101"/>
        <item x="4"/>
        <item x="21"/>
        <item x="28"/>
        <item x="32"/>
        <item x="33"/>
        <item x="38"/>
        <item m="1" x="105"/>
        <item x="43"/>
        <item m="1" x="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1EF527-5B16-449F-8F72-BF368B08322E}" name="PivotTable2" cacheId="6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>
  <location ref="A4:B119" firstHeaderRow="1" firstDataRow="1" firstDataCol="1" rowPageCount="2" colPageCount="1"/>
  <pivotFields count="16">
    <pivotField axis="axisPage" showAll="0">
      <items count="9">
        <item x="1"/>
        <item x="4"/>
        <item x="0"/>
        <item x="2"/>
        <item x="5"/>
        <item x="3"/>
        <item x="6"/>
        <item m="1" x="7"/>
        <item t="default"/>
      </items>
    </pivotField>
    <pivotField dataField="1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Row" showAll="0" sortType="descending">
      <items count="346">
        <item x="320"/>
        <item x="338"/>
        <item x="294"/>
        <item x="337"/>
        <item x="326"/>
        <item x="258"/>
        <item x="250"/>
        <item x="175"/>
        <item x="126"/>
        <item x="138"/>
        <item x="205"/>
        <item x="237"/>
        <item x="265"/>
        <item x="65"/>
        <item x="69"/>
        <item x="240"/>
        <item x="139"/>
        <item x="317"/>
        <item x="94"/>
        <item x="286"/>
        <item x="85"/>
        <item x="67"/>
        <item x="121"/>
        <item x="219"/>
        <item x="61"/>
        <item x="89"/>
        <item x="70"/>
        <item x="129"/>
        <item x="227"/>
        <item x="158"/>
        <item x="124"/>
        <item x="9"/>
        <item x="28"/>
        <item x="30"/>
        <item x="18"/>
        <item x="73"/>
        <item x="122"/>
        <item x="264"/>
        <item x="66"/>
        <item x="184"/>
        <item x="189"/>
        <item x="53"/>
        <item x="82"/>
        <item x="241"/>
        <item x="112"/>
        <item x="310"/>
        <item x="218"/>
        <item x="178"/>
        <item x="226"/>
        <item x="8"/>
        <item x="149"/>
        <item x="58"/>
        <item x="243"/>
        <item x="4"/>
        <item x="311"/>
        <item x="59"/>
        <item x="306"/>
        <item x="159"/>
        <item x="72"/>
        <item x="71"/>
        <item x="60"/>
        <item x="83"/>
        <item x="123"/>
        <item x="128"/>
        <item x="239"/>
        <item x="62"/>
        <item x="106"/>
        <item x="64"/>
        <item x="242"/>
        <item x="63"/>
        <item x="166"/>
        <item x="104"/>
        <item x="68"/>
        <item x="214"/>
        <item x="105"/>
        <item x="334"/>
        <item x="216"/>
        <item x="20"/>
        <item x="283"/>
        <item x="284"/>
        <item x="318"/>
        <item x="335"/>
        <item x="263"/>
        <item x="140"/>
        <item x="236"/>
        <item x="257"/>
        <item x="21"/>
        <item x="273"/>
        <item x="278"/>
        <item x="136"/>
        <item x="251"/>
        <item x="253"/>
        <item x="252"/>
        <item x="207"/>
        <item x="332"/>
        <item x="78"/>
        <item x="220"/>
        <item x="288"/>
        <item x="290"/>
        <item x="12"/>
        <item x="118"/>
        <item x="13"/>
        <item x="193"/>
        <item x="14"/>
        <item x="24"/>
        <item x="188"/>
        <item x="15"/>
        <item x="180"/>
        <item x="279"/>
        <item x="289"/>
        <item x="244"/>
        <item x="210"/>
        <item x="221"/>
        <item x="201"/>
        <item x="222"/>
        <item x="229"/>
        <item x="230"/>
        <item x="231"/>
        <item x="211"/>
        <item x="202"/>
        <item x="336"/>
        <item x="101"/>
        <item x="305"/>
        <item x="322"/>
        <item x="40"/>
        <item x="147"/>
        <item x="291"/>
        <item x="107"/>
        <item x="99"/>
        <item x="292"/>
        <item x="137"/>
        <item x="247"/>
        <item x="16"/>
        <item x="141"/>
        <item x="223"/>
        <item x="76"/>
        <item x="194"/>
        <item x="331"/>
        <item x="321"/>
        <item x="142"/>
        <item x="92"/>
        <item x="17"/>
        <item x="51"/>
        <item x="277"/>
        <item x="259"/>
        <item x="130"/>
        <item x="276"/>
        <item x="224"/>
        <item x="170"/>
        <item x="172"/>
        <item x="116"/>
        <item x="272"/>
        <item x="117"/>
        <item x="171"/>
        <item x="169"/>
        <item x="168"/>
        <item x="131"/>
        <item x="110"/>
        <item x="93"/>
        <item x="103"/>
        <item x="41"/>
        <item x="327"/>
        <item x="208"/>
        <item x="25"/>
        <item x="217"/>
        <item x="315"/>
        <item x="98"/>
        <item x="100"/>
        <item x="115"/>
        <item x="296"/>
        <item x="298"/>
        <item x="127"/>
        <item x="84"/>
        <item x="77"/>
        <item x="47"/>
        <item x="108"/>
        <item x="295"/>
        <item x="333"/>
        <item x="312"/>
        <item x="49"/>
        <item x="314"/>
        <item x="109"/>
        <item x="164"/>
        <item x="132"/>
        <item x="48"/>
        <item x="181"/>
        <item x="148"/>
        <item x="102"/>
        <item x="330"/>
        <item x="165"/>
        <item x="120"/>
        <item x="212"/>
        <item x="328"/>
        <item x="163"/>
        <item x="281"/>
        <item x="303"/>
        <item x="119"/>
        <item x="91"/>
        <item x="225"/>
        <item x="200"/>
        <item x="196"/>
        <item x="260"/>
        <item x="42"/>
        <item x="329"/>
        <item x="22"/>
        <item x="135"/>
        <item x="198"/>
        <item x="261"/>
        <item x="274"/>
        <item x="299"/>
        <item x="157"/>
        <item x="324"/>
        <item x="199"/>
        <item x="143"/>
        <item x="297"/>
        <item x="81"/>
        <item x="177"/>
        <item x="75"/>
        <item x="161"/>
        <item x="185"/>
        <item x="160"/>
        <item x="113"/>
        <item x="34"/>
        <item x="154"/>
        <item x="35"/>
        <item x="36"/>
        <item x="155"/>
        <item x="187"/>
        <item x="285"/>
        <item x="232"/>
        <item x="111"/>
        <item x="26"/>
        <item x="173"/>
        <item x="79"/>
        <item x="43"/>
        <item x="248"/>
        <item x="27"/>
        <item x="213"/>
        <item x="33"/>
        <item x="31"/>
        <item x="325"/>
        <item x="57"/>
        <item x="96"/>
        <item x="88"/>
        <item x="235"/>
        <item x="309"/>
        <item x="152"/>
        <item x="268"/>
        <item x="307"/>
        <item x="183"/>
        <item x="269"/>
        <item x="97"/>
        <item x="153"/>
        <item x="287"/>
        <item x="179"/>
        <item x="151"/>
        <item x="228"/>
        <item x="44"/>
        <item x="280"/>
        <item x="197"/>
        <item x="234"/>
        <item x="32"/>
        <item x="87"/>
        <item x="125"/>
        <item x="270"/>
        <item x="186"/>
        <item x="1"/>
        <item x="52"/>
        <item x="80"/>
        <item x="54"/>
        <item x="255"/>
        <item x="301"/>
        <item x="233"/>
        <item x="300"/>
        <item x="316"/>
        <item x="245"/>
        <item x="302"/>
        <item x="282"/>
        <item x="182"/>
        <item x="150"/>
        <item x="95"/>
        <item x="6"/>
        <item x="191"/>
        <item x="3"/>
        <item x="308"/>
        <item x="2"/>
        <item x="215"/>
        <item x="174"/>
        <item x="204"/>
        <item x="203"/>
        <item x="176"/>
        <item x="190"/>
        <item x="5"/>
        <item x="29"/>
        <item x="86"/>
        <item x="144"/>
        <item x="39"/>
        <item x="134"/>
        <item x="10"/>
        <item x="11"/>
        <item x="271"/>
        <item x="38"/>
        <item x="267"/>
        <item x="37"/>
        <item x="167"/>
        <item x="133"/>
        <item x="0"/>
        <item x="56"/>
        <item x="246"/>
        <item x="45"/>
        <item x="7"/>
        <item x="313"/>
        <item x="19"/>
        <item x="145"/>
        <item x="162"/>
        <item x="192"/>
        <item x="206"/>
        <item x="319"/>
        <item x="55"/>
        <item x="256"/>
        <item x="275"/>
        <item x="266"/>
        <item x="304"/>
        <item x="262"/>
        <item x="209"/>
        <item x="238"/>
        <item x="146"/>
        <item x="46"/>
        <item x="249"/>
        <item x="195"/>
        <item x="114"/>
        <item x="74"/>
        <item x="90"/>
        <item x="323"/>
        <item x="254"/>
        <item x="293"/>
        <item x="156"/>
        <item x="343"/>
        <item x="23"/>
        <item x="50"/>
        <item x="339"/>
        <item x="340"/>
        <item x="341"/>
        <item x="342"/>
        <item m="1" x="3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>
      <items count="69">
        <item m="1" x="63"/>
        <item x="57"/>
        <item x="37"/>
        <item x="2"/>
        <item x="24"/>
        <item x="19"/>
        <item x="45"/>
        <item x="18"/>
        <item x="39"/>
        <item x="42"/>
        <item x="9"/>
        <item x="3"/>
        <item x="12"/>
        <item x="48"/>
        <item x="47"/>
        <item x="38"/>
        <item x="60"/>
        <item x="1"/>
        <item m="1" x="65"/>
        <item x="31"/>
        <item x="20"/>
        <item x="59"/>
        <item x="36"/>
        <item x="23"/>
        <item x="11"/>
        <item x="44"/>
        <item x="26"/>
        <item x="16"/>
        <item x="7"/>
        <item x="52"/>
        <item x="29"/>
        <item x="30"/>
        <item x="34"/>
        <item x="25"/>
        <item x="53"/>
        <item x="51"/>
        <item x="28"/>
        <item x="46"/>
        <item x="21"/>
        <item x="17"/>
        <item m="1" x="64"/>
        <item x="49"/>
        <item x="14"/>
        <item x="35"/>
        <item x="41"/>
        <item x="15"/>
        <item x="13"/>
        <item x="8"/>
        <item x="27"/>
        <item x="6"/>
        <item x="10"/>
        <item x="58"/>
        <item x="22"/>
        <item x="40"/>
        <item x="0"/>
        <item x="4"/>
        <item x="56"/>
        <item x="33"/>
        <item x="54"/>
        <item x="55"/>
        <item x="50"/>
        <item x="5"/>
        <item x="62"/>
        <item m="1" x="67"/>
        <item x="32"/>
        <item x="43"/>
        <item x="61"/>
        <item m="1" x="66"/>
        <item t="default"/>
      </items>
    </pivotField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6"/>
    <field x="4"/>
  </rowFields>
  <rowItems count="115">
    <i>
      <x v="3"/>
    </i>
    <i r="1">
      <x v="41"/>
    </i>
    <i>
      <x v="10"/>
    </i>
    <i r="1">
      <x v="33"/>
    </i>
    <i r="1">
      <x v="121"/>
    </i>
    <i>
      <x v="15"/>
    </i>
    <i r="1">
      <x v="234"/>
    </i>
    <i r="1">
      <x v="232"/>
    </i>
    <i r="1">
      <x v="308"/>
    </i>
    <i r="1">
      <x v="214"/>
    </i>
    <i>
      <x v="22"/>
    </i>
    <i r="1">
      <x v="210"/>
    </i>
    <i>
      <x v="23"/>
    </i>
    <i r="1">
      <x v="5"/>
    </i>
    <i>
      <x v="28"/>
    </i>
    <i r="1">
      <x v="338"/>
    </i>
    <i r="1">
      <x v="204"/>
    </i>
    <i r="1">
      <x v="5"/>
    </i>
    <i r="1">
      <x v="325"/>
    </i>
    <i r="1">
      <x v="324"/>
    </i>
    <i r="1">
      <x v="232"/>
    </i>
    <i r="1">
      <x v="32"/>
    </i>
    <i r="1">
      <x v="257"/>
    </i>
    <i r="1">
      <x v="234"/>
    </i>
    <i>
      <x v="31"/>
    </i>
    <i r="1">
      <x v="159"/>
    </i>
    <i>
      <x v="35"/>
    </i>
    <i r="1">
      <x v="144"/>
    </i>
    <i>
      <x v="36"/>
    </i>
    <i r="1">
      <x v="158"/>
    </i>
    <i>
      <x v="39"/>
    </i>
    <i r="1">
      <x v="339"/>
    </i>
    <i>
      <x v="42"/>
    </i>
    <i r="1">
      <x v="237"/>
    </i>
    <i r="1">
      <x v="202"/>
    </i>
    <i r="1">
      <x v="162"/>
    </i>
    <i r="1">
      <x v="20"/>
    </i>
    <i r="1">
      <x v="259"/>
    </i>
    <i r="1">
      <x v="39"/>
    </i>
    <i r="1">
      <x v="63"/>
    </i>
    <i r="1">
      <x v="316"/>
    </i>
    <i r="1">
      <x v="257"/>
    </i>
    <i r="1">
      <x v="41"/>
    </i>
    <i>
      <x v="47"/>
    </i>
    <i r="1">
      <x v="223"/>
    </i>
    <i r="1">
      <x v="217"/>
    </i>
    <i r="1">
      <x v="308"/>
    </i>
    <i r="1">
      <x v="238"/>
    </i>
    <i r="1">
      <x v="225"/>
    </i>
    <i r="1">
      <x v="214"/>
    </i>
    <i r="1">
      <x v="218"/>
    </i>
    <i r="1">
      <x v="259"/>
    </i>
    <i r="1">
      <x v="121"/>
    </i>
    <i r="1">
      <x v="317"/>
    </i>
    <i r="1">
      <x v="216"/>
    </i>
    <i r="1">
      <x v="20"/>
    </i>
    <i r="1">
      <x v="32"/>
    </i>
    <i r="1">
      <x v="313"/>
    </i>
    <i r="1">
      <x v="340"/>
    </i>
    <i r="1">
      <x v="212"/>
    </i>
    <i r="1">
      <x v="257"/>
    </i>
    <i r="1">
      <x v="18"/>
    </i>
    <i r="1">
      <x v="175"/>
    </i>
    <i r="1">
      <x v="19"/>
    </i>
    <i>
      <x v="49"/>
    </i>
    <i r="1">
      <x v="34"/>
    </i>
    <i r="1">
      <x v="299"/>
    </i>
    <i>
      <x v="54"/>
    </i>
    <i r="1">
      <x v="252"/>
    </i>
    <i r="1">
      <x v="223"/>
    </i>
    <i r="1">
      <x v="238"/>
    </i>
    <i r="1">
      <x v="213"/>
    </i>
    <i r="1">
      <x v="246"/>
    </i>
    <i r="1">
      <x v="174"/>
    </i>
    <i r="1">
      <x v="255"/>
    </i>
    <i r="1">
      <x v="226"/>
    </i>
    <i r="1">
      <x v="206"/>
    </i>
    <i r="1">
      <x v="217"/>
    </i>
    <i r="1">
      <x v="204"/>
    </i>
    <i r="1">
      <x v="211"/>
    </i>
    <i r="1">
      <x v="5"/>
    </i>
    <i r="1">
      <x v="49"/>
    </i>
    <i r="1">
      <x v="274"/>
    </i>
    <i r="1">
      <x v="305"/>
    </i>
    <i r="1">
      <x v="219"/>
    </i>
    <i r="1">
      <x v="248"/>
    </i>
    <i r="1">
      <x v="231"/>
    </i>
    <i r="1">
      <x v="212"/>
    </i>
    <i r="1">
      <x v="265"/>
    </i>
    <i r="1">
      <x v="311"/>
    </i>
    <i r="1">
      <x v="236"/>
    </i>
    <i r="1">
      <x v="285"/>
    </i>
    <i r="1">
      <x v="179"/>
    </i>
    <i r="1">
      <x v="316"/>
    </i>
    <i r="1">
      <x v="240"/>
    </i>
    <i r="1">
      <x v="101"/>
    </i>
    <i r="1">
      <x v="320"/>
    </i>
    <i r="1">
      <x v="47"/>
    </i>
    <i r="1">
      <x v="306"/>
    </i>
    <i r="1">
      <x v="257"/>
    </i>
    <i r="1">
      <x v="284"/>
    </i>
    <i r="1">
      <x v="235"/>
    </i>
    <i r="1">
      <x v="32"/>
    </i>
    <i>
      <x v="55"/>
    </i>
    <i r="1">
      <x v="299"/>
    </i>
    <i r="1">
      <x v="296"/>
    </i>
    <i r="1">
      <x v="297"/>
    </i>
    <i r="1">
      <x v="298"/>
    </i>
    <i>
      <x v="57"/>
    </i>
    <i r="1">
      <x v="156"/>
    </i>
    <i>
      <x v="64"/>
    </i>
    <i r="1">
      <x v="62"/>
    </i>
    <i>
      <x v="65"/>
    </i>
    <i r="1">
      <x v="84"/>
    </i>
    <i t="grand">
      <x/>
    </i>
  </rowItems>
  <colItems count="1">
    <i/>
  </colItems>
  <pageFields count="2">
    <pageField fld="0" item="2" hier="-1"/>
    <pageField fld="15" hier="-1"/>
  </pageFields>
  <dataFields count="1">
    <dataField name="Summe von Menge" fld="1" baseField="6" baseItem="0" numFmtId="164"/>
  </dataFields>
  <formats count="39">
    <format dxfId="97">
      <pivotArea collapsedLevelsAreSubtotals="1" fieldPosition="0">
        <references count="1">
          <reference field="6" count="1">
            <x v="0"/>
          </reference>
        </references>
      </pivotArea>
    </format>
    <format dxfId="96">
      <pivotArea collapsedLevelsAreSubtotals="1" fieldPosition="0">
        <references count="2">
          <reference field="4" count="6">
            <x v="5"/>
            <x v="18"/>
            <x v="19"/>
            <x v="20"/>
            <x v="37"/>
            <x v="62"/>
          </reference>
          <reference field="6" count="1" selected="0">
            <x v="0"/>
          </reference>
        </references>
      </pivotArea>
    </format>
    <format dxfId="95">
      <pivotArea collapsedLevelsAreSubtotals="1" fieldPosition="0">
        <references count="1">
          <reference field="6" count="1">
            <x v="3"/>
          </reference>
        </references>
      </pivotArea>
    </format>
    <format dxfId="94">
      <pivotArea collapsedLevelsAreSubtotals="1" fieldPosition="0">
        <references count="2">
          <reference field="4" count="1">
            <x v="41"/>
          </reference>
          <reference field="6" count="1" selected="0">
            <x v="3"/>
          </reference>
        </references>
      </pivotArea>
    </format>
    <format dxfId="93">
      <pivotArea collapsedLevelsAreSubtotals="1" fieldPosition="0">
        <references count="1">
          <reference field="6" count="1">
            <x v="10"/>
          </reference>
        </references>
      </pivotArea>
    </format>
    <format dxfId="92">
      <pivotArea collapsedLevelsAreSubtotals="1" fieldPosition="0">
        <references count="2">
          <reference field="4" count="2">
            <x v="33"/>
            <x v="121"/>
          </reference>
          <reference field="6" count="1" selected="0">
            <x v="10"/>
          </reference>
        </references>
      </pivotArea>
    </format>
    <format dxfId="91">
      <pivotArea collapsedLevelsAreSubtotals="1" fieldPosition="0">
        <references count="1">
          <reference field="6" count="1">
            <x v="15"/>
          </reference>
        </references>
      </pivotArea>
    </format>
    <format dxfId="90">
      <pivotArea collapsedLevelsAreSubtotals="1" fieldPosition="0">
        <references count="2">
          <reference field="4" count="4">
            <x v="214"/>
            <x v="232"/>
            <x v="234"/>
            <x v="308"/>
          </reference>
          <reference field="6" count="1" selected="0">
            <x v="15"/>
          </reference>
        </references>
      </pivotArea>
    </format>
    <format dxfId="89">
      <pivotArea collapsedLevelsAreSubtotals="1" fieldPosition="0">
        <references count="1">
          <reference field="6" count="1">
            <x v="18"/>
          </reference>
        </references>
      </pivotArea>
    </format>
    <format dxfId="88">
      <pivotArea collapsedLevelsAreSubtotals="1" fieldPosition="0">
        <references count="2">
          <reference field="4" count="1">
            <x v="84"/>
          </reference>
          <reference field="6" count="1" selected="0">
            <x v="18"/>
          </reference>
        </references>
      </pivotArea>
    </format>
    <format dxfId="87">
      <pivotArea collapsedLevelsAreSubtotals="1" fieldPosition="0">
        <references count="1">
          <reference field="6" count="1">
            <x v="22"/>
          </reference>
        </references>
      </pivotArea>
    </format>
    <format dxfId="86">
      <pivotArea collapsedLevelsAreSubtotals="1" fieldPosition="0">
        <references count="2">
          <reference field="4" count="1">
            <x v="210"/>
          </reference>
          <reference field="6" count="1" selected="0">
            <x v="22"/>
          </reference>
        </references>
      </pivotArea>
    </format>
    <format dxfId="85">
      <pivotArea collapsedLevelsAreSubtotals="1" fieldPosition="0">
        <references count="1">
          <reference field="6" count="1">
            <x v="28"/>
          </reference>
        </references>
      </pivotArea>
    </format>
    <format dxfId="84">
      <pivotArea collapsedLevelsAreSubtotals="1" fieldPosition="0">
        <references count="2">
          <reference field="4" count="12">
            <x v="5"/>
            <x v="32"/>
            <x v="99"/>
            <x v="196"/>
            <x v="232"/>
            <x v="234"/>
            <x v="247"/>
            <x v="254"/>
            <x v="257"/>
            <x v="324"/>
            <x v="325"/>
            <x v="338"/>
          </reference>
          <reference field="6" count="1" selected="0">
            <x v="28"/>
          </reference>
        </references>
      </pivotArea>
    </format>
    <format dxfId="83">
      <pivotArea collapsedLevelsAreSubtotals="1" fieldPosition="0">
        <references count="1">
          <reference field="6" count="1">
            <x v="31"/>
          </reference>
        </references>
      </pivotArea>
    </format>
    <format dxfId="82">
      <pivotArea collapsedLevelsAreSubtotals="1" fieldPosition="0">
        <references count="2">
          <reference field="4" count="1">
            <x v="159"/>
          </reference>
          <reference field="6" count="1" selected="0">
            <x v="31"/>
          </reference>
        </references>
      </pivotArea>
    </format>
    <format dxfId="81">
      <pivotArea collapsedLevelsAreSubtotals="1" fieldPosition="0">
        <references count="1">
          <reference field="6" count="1">
            <x v="35"/>
          </reference>
        </references>
      </pivotArea>
    </format>
    <format dxfId="80">
      <pivotArea collapsedLevelsAreSubtotals="1" fieldPosition="0">
        <references count="2">
          <reference field="4" count="1">
            <x v="144"/>
          </reference>
          <reference field="6" count="1" selected="0">
            <x v="35"/>
          </reference>
        </references>
      </pivotArea>
    </format>
    <format dxfId="79">
      <pivotArea collapsedLevelsAreSubtotals="1" fieldPosition="0">
        <references count="1">
          <reference field="6" count="1">
            <x v="36"/>
          </reference>
        </references>
      </pivotArea>
    </format>
    <format dxfId="78">
      <pivotArea collapsedLevelsAreSubtotals="1" fieldPosition="0">
        <references count="2">
          <reference field="4" count="1">
            <x v="158"/>
          </reference>
          <reference field="6" count="1" selected="0">
            <x v="36"/>
          </reference>
        </references>
      </pivotArea>
    </format>
    <format dxfId="77">
      <pivotArea collapsedLevelsAreSubtotals="1" fieldPosition="0">
        <references count="1">
          <reference field="6" count="1">
            <x v="39"/>
          </reference>
        </references>
      </pivotArea>
    </format>
    <format dxfId="76">
      <pivotArea collapsedLevelsAreSubtotals="1" fieldPosition="0">
        <references count="2">
          <reference field="4" count="2">
            <x v="5"/>
            <x v="338"/>
          </reference>
          <reference field="6" count="1" selected="0">
            <x v="39"/>
          </reference>
        </references>
      </pivotArea>
    </format>
    <format dxfId="75">
      <pivotArea collapsedLevelsAreSubtotals="1" fieldPosition="0">
        <references count="1">
          <reference field="6" count="1">
            <x v="42"/>
          </reference>
        </references>
      </pivotArea>
    </format>
    <format dxfId="74">
      <pivotArea collapsedLevelsAreSubtotals="1" fieldPosition="0">
        <references count="2">
          <reference field="4" count="12">
            <x v="20"/>
            <x v="39"/>
            <x v="41"/>
            <x v="61"/>
            <x v="63"/>
            <x v="156"/>
            <x v="162"/>
            <x v="202"/>
            <x v="237"/>
            <x v="257"/>
            <x v="259"/>
            <x v="316"/>
          </reference>
          <reference field="6" count="1" selected="0">
            <x v="42"/>
          </reference>
        </references>
      </pivotArea>
    </format>
    <format dxfId="73">
      <pivotArea collapsedLevelsAreSubtotals="1" fieldPosition="0">
        <references count="1">
          <reference field="6" count="1">
            <x v="47"/>
          </reference>
        </references>
      </pivotArea>
    </format>
    <format dxfId="72">
      <pivotArea collapsedLevelsAreSubtotals="1" fieldPosition="0">
        <references count="2">
          <reference field="4" count="4">
            <x v="32"/>
            <x v="238"/>
            <x v="257"/>
            <x v="317"/>
          </reference>
          <reference field="6" count="1" selected="0">
            <x v="47"/>
          </reference>
        </references>
      </pivotArea>
    </format>
    <format dxfId="71">
      <pivotArea collapsedLevelsAreSubtotals="1" fieldPosition="0">
        <references count="1">
          <reference field="6" count="1">
            <x v="49"/>
          </reference>
        </references>
      </pivotArea>
    </format>
    <format dxfId="70">
      <pivotArea collapsedLevelsAreSubtotals="1" fieldPosition="0">
        <references count="2">
          <reference field="4" count="2">
            <x v="34"/>
            <x v="299"/>
          </reference>
          <reference field="6" count="1" selected="0">
            <x v="49"/>
          </reference>
        </references>
      </pivotArea>
    </format>
    <format dxfId="69">
      <pivotArea collapsedLevelsAreSubtotals="1" fieldPosition="0">
        <references count="1">
          <reference field="6" count="1">
            <x v="52"/>
          </reference>
        </references>
      </pivotArea>
    </format>
    <format dxfId="68">
      <pivotArea collapsedLevelsAreSubtotals="1" fieldPosition="0">
        <references count="2">
          <reference field="4" count="1">
            <x v="298"/>
          </reference>
          <reference field="6" count="1" selected="0">
            <x v="52"/>
          </reference>
        </references>
      </pivotArea>
    </format>
    <format dxfId="67">
      <pivotArea collapsedLevelsAreSubtotals="1" fieldPosition="0">
        <references count="1">
          <reference field="6" count="1">
            <x v="54"/>
          </reference>
        </references>
      </pivotArea>
    </format>
    <format dxfId="66">
      <pivotArea collapsedLevelsAreSubtotals="1" fieldPosition="0">
        <references count="2">
          <reference field="4" count="35">
            <x v="5"/>
            <x v="32"/>
            <x v="47"/>
            <x v="49"/>
            <x v="101"/>
            <x v="174"/>
            <x v="179"/>
            <x v="204"/>
            <x v="206"/>
            <x v="211"/>
            <x v="212"/>
            <x v="213"/>
            <x v="217"/>
            <x v="219"/>
            <x v="223"/>
            <x v="226"/>
            <x v="231"/>
            <x v="235"/>
            <x v="236"/>
            <x v="238"/>
            <x v="240"/>
            <x v="246"/>
            <x v="248"/>
            <x v="252"/>
            <x v="255"/>
            <x v="257"/>
            <x v="265"/>
            <x v="274"/>
            <x v="284"/>
            <x v="285"/>
            <x v="305"/>
            <x v="306"/>
            <x v="311"/>
            <x v="316"/>
            <x v="320"/>
          </reference>
          <reference field="6" count="1" selected="0">
            <x v="54"/>
          </reference>
        </references>
      </pivotArea>
    </format>
    <format dxfId="65">
      <pivotArea collapsedLevelsAreSubtotals="1" fieldPosition="0">
        <references count="1">
          <reference field="6" count="1">
            <x v="55"/>
          </reference>
        </references>
      </pivotArea>
    </format>
    <format dxfId="64">
      <pivotArea collapsedLevelsAreSubtotals="1" fieldPosition="0">
        <references count="2">
          <reference field="4" count="4">
            <x v="296"/>
            <x v="297"/>
            <x v="298"/>
            <x v="299"/>
          </reference>
          <reference field="6" count="1" selected="0">
            <x v="55"/>
          </reference>
        </references>
      </pivotArea>
    </format>
    <format dxfId="63">
      <pivotArea collapsedLevelsAreSubtotals="1" fieldPosition="0">
        <references count="1">
          <reference field="6" count="1">
            <x v="57"/>
          </reference>
        </references>
      </pivotArea>
    </format>
    <format dxfId="62">
      <pivotArea collapsedLevelsAreSubtotals="1" fieldPosition="0">
        <references count="2">
          <reference field="4" count="1">
            <x v="156"/>
          </reference>
          <reference field="6" count="1" selected="0">
            <x v="57"/>
          </reference>
        </references>
      </pivotArea>
    </format>
    <format dxfId="61">
      <pivotArea collapsedLevelsAreSubtotals="1" fieldPosition="0">
        <references count="1">
          <reference field="6" count="1">
            <x v="63"/>
          </reference>
        </references>
      </pivotArea>
    </format>
    <format dxfId="60">
      <pivotArea collapsedLevelsAreSubtotals="1" fieldPosition="0">
        <references count="2">
          <reference field="4" count="1">
            <x v="210"/>
          </reference>
          <reference field="6" count="1" selected="0">
            <x v="63"/>
          </reference>
        </references>
      </pivotArea>
    </format>
    <format dxfId="5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D51D8C-EF93-4A01-8ED3-EDEF81922D97}" name="PivotTable1" cacheId="8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B28" firstHeaderRow="1" firstDataRow="1" firstDataCol="1"/>
  <pivotFields count="24">
    <pivotField showAll="0"/>
    <pivotField dataField="1" numFmtId="164" showAll="0"/>
    <pivotField numFmtId="165" showAll="0"/>
    <pivotField showAll="0"/>
    <pivotField axis="axisRow" showAll="0" sortType="descending">
      <items count="345">
        <item h="1" m="1" x="343"/>
        <item h="1" x="320"/>
        <item h="1" x="338"/>
        <item h="1" x="294"/>
        <item h="1" x="337"/>
        <item h="1" x="326"/>
        <item h="1" x="258"/>
        <item h="1" x="250"/>
        <item h="1" x="175"/>
        <item h="1" x="126"/>
        <item h="1" x="138"/>
        <item h="1" x="205"/>
        <item h="1" x="237"/>
        <item x="265"/>
        <item h="1" x="65"/>
        <item x="69"/>
        <item h="1" x="240"/>
        <item h="1" x="139"/>
        <item x="317"/>
        <item h="1" x="94"/>
        <item h="1" x="286"/>
        <item h="1" x="85"/>
        <item h="1" x="67"/>
        <item x="121"/>
        <item x="219"/>
        <item x="61"/>
        <item x="89"/>
        <item h="1" x="70"/>
        <item h="1" x="129"/>
        <item h="1" x="227"/>
        <item h="1" x="158"/>
        <item x="124"/>
        <item x="9"/>
        <item h="1" x="28"/>
        <item h="1" x="30"/>
        <item x="18"/>
        <item h="1" x="73"/>
        <item x="122"/>
        <item h="1" x="264"/>
        <item h="1" x="66"/>
        <item h="1" x="184"/>
        <item h="1" x="189"/>
        <item h="1" x="53"/>
        <item h="1" x="82"/>
        <item h="1" x="241"/>
        <item h="1" x="112"/>
        <item h="1" x="310"/>
        <item h="1" x="218"/>
        <item h="1" x="178"/>
        <item h="1" x="226"/>
        <item h="1" x="8"/>
        <item x="149"/>
        <item x="58"/>
        <item h="1" x="243"/>
        <item x="4"/>
        <item h="1" x="311"/>
        <item h="1" x="59"/>
        <item h="1" x="306"/>
        <item h="1" x="159"/>
        <item h="1" x="72"/>
        <item h="1" x="71"/>
        <item h="1" x="60"/>
        <item x="83"/>
        <item h="1" x="123"/>
        <item h="1" x="128"/>
        <item x="239"/>
        <item h="1" x="62"/>
        <item h="1" x="106"/>
        <item x="64"/>
        <item x="242"/>
        <item x="63"/>
        <item h="1" x="166"/>
        <item h="1" x="104"/>
        <item h="1" x="68"/>
        <item x="214"/>
        <item x="105"/>
        <item h="1" x="341"/>
        <item h="1" x="334"/>
        <item h="1" x="216"/>
        <item h="1" x="20"/>
        <item h="1" x="283"/>
        <item h="1" x="284"/>
        <item h="1" x="318"/>
        <item h="1" x="335"/>
        <item h="1" x="263"/>
        <item h="1" x="140"/>
        <item h="1" x="236"/>
        <item h="1" x="257"/>
        <item h="1" x="21"/>
        <item x="273"/>
        <item h="1" x="278"/>
        <item h="1" x="136"/>
        <item h="1" x="251"/>
        <item h="1" x="253"/>
        <item h="1" x="252"/>
        <item h="1" x="207"/>
        <item h="1" x="332"/>
        <item h="1" x="78"/>
        <item h="1" x="220"/>
        <item h="1" x="288"/>
        <item h="1" x="290"/>
        <item h="1" x="12"/>
        <item h="1" x="118"/>
        <item h="1" x="13"/>
        <item h="1" x="193"/>
        <item h="1" x="14"/>
        <item h="1" x="24"/>
        <item h="1" x="188"/>
        <item h="1" x="15"/>
        <item h="1" x="180"/>
        <item h="1" x="279"/>
        <item h="1" x="289"/>
        <item h="1" x="244"/>
        <item h="1" x="210"/>
        <item h="1" x="221"/>
        <item h="1" x="201"/>
        <item h="1" x="222"/>
        <item h="1" x="229"/>
        <item h="1" x="230"/>
        <item h="1" x="231"/>
        <item h="1" x="211"/>
        <item h="1" x="202"/>
        <item h="1" x="336"/>
        <item x="101"/>
        <item h="1" x="305"/>
        <item h="1" x="322"/>
        <item h="1" x="40"/>
        <item h="1" x="147"/>
        <item h="1" x="291"/>
        <item h="1" x="107"/>
        <item h="1" x="99"/>
        <item h="1" x="292"/>
        <item h="1" x="137"/>
        <item h="1" x="247"/>
        <item h="1" x="16"/>
        <item h="1" x="23"/>
        <item h="1" x="141"/>
        <item h="1" x="223"/>
        <item h="1" x="76"/>
        <item h="1" x="194"/>
        <item h="1" x="331"/>
        <item h="1" x="321"/>
        <item h="1" x="142"/>
        <item h="1" x="92"/>
        <item h="1" x="17"/>
        <item h="1" x="51"/>
        <item h="1" x="277"/>
        <item h="1" x="259"/>
        <item h="1" x="130"/>
        <item h="1" x="276"/>
        <item h="1" x="224"/>
        <item h="1" x="170"/>
        <item h="1" x="172"/>
        <item h="1" x="116"/>
        <item h="1" x="272"/>
        <item h="1" x="117"/>
        <item h="1" x="171"/>
        <item h="1" x="169"/>
        <item h="1" x="168"/>
        <item h="1" x="50"/>
        <item h="1" x="131"/>
        <item h="1" x="110"/>
        <item h="1" x="93"/>
        <item h="1" x="103"/>
        <item h="1" x="41"/>
        <item h="1" x="327"/>
        <item h="1" x="208"/>
        <item h="1" x="25"/>
        <item h="1" x="217"/>
        <item h="1" x="315"/>
        <item h="1" x="98"/>
        <item h="1" x="100"/>
        <item h="1" x="115"/>
        <item h="1" x="296"/>
        <item h="1" x="298"/>
        <item h="1" x="127"/>
        <item h="1" x="84"/>
        <item h="1" x="77"/>
        <item h="1" x="47"/>
        <item h="1" x="108"/>
        <item h="1" x="295"/>
        <item h="1" x="333"/>
        <item h="1" x="312"/>
        <item h="1" x="49"/>
        <item h="1" x="314"/>
        <item h="1" x="109"/>
        <item h="1" x="164"/>
        <item h="1" x="132"/>
        <item h="1" x="48"/>
        <item h="1" x="181"/>
        <item h="1" x="148"/>
        <item h="1" x="102"/>
        <item h="1" x="330"/>
        <item h="1" x="165"/>
        <item h="1" x="120"/>
        <item h="1" x="212"/>
        <item h="1" x="328"/>
        <item h="1" x="163"/>
        <item h="1" x="281"/>
        <item h="1" x="303"/>
        <item h="1" x="119"/>
        <item h="1" x="91"/>
        <item h="1" x="225"/>
        <item h="1" x="200"/>
        <item h="1" x="196"/>
        <item h="1" x="260"/>
        <item h="1" x="42"/>
        <item h="1" x="329"/>
        <item h="1" x="22"/>
        <item h="1" x="135"/>
        <item h="1" x="198"/>
        <item h="1" x="261"/>
        <item h="1" x="274"/>
        <item h="1" x="299"/>
        <item h="1" x="157"/>
        <item h="1" x="324"/>
        <item h="1" x="199"/>
        <item h="1" x="143"/>
        <item h="1" x="297"/>
        <item h="1" x="81"/>
        <item h="1" x="177"/>
        <item h="1" x="75"/>
        <item h="1" x="161"/>
        <item h="1" x="185"/>
        <item h="1" x="160"/>
        <item h="1" x="113"/>
        <item h="1" x="34"/>
        <item h="1" x="154"/>
        <item h="1" x="35"/>
        <item h="1" x="36"/>
        <item h="1" x="155"/>
        <item h="1" x="187"/>
        <item h="1" x="285"/>
        <item h="1" x="232"/>
        <item h="1" x="111"/>
        <item h="1" x="26"/>
        <item h="1" x="173"/>
        <item h="1" x="79"/>
        <item h="1" x="43"/>
        <item h="1" x="248"/>
        <item h="1" x="27"/>
        <item h="1" x="213"/>
        <item h="1" x="33"/>
        <item h="1" x="31"/>
        <item h="1" x="325"/>
        <item h="1" x="57"/>
        <item h="1" x="96"/>
        <item h="1" x="88"/>
        <item h="1" x="235"/>
        <item h="1" x="309"/>
        <item h="1" x="152"/>
        <item h="1" x="268"/>
        <item h="1" x="307"/>
        <item h="1" x="183"/>
        <item h="1" x="269"/>
        <item h="1" x="97"/>
        <item h="1" x="153"/>
        <item h="1" x="287"/>
        <item h="1" x="179"/>
        <item h="1" x="151"/>
        <item h="1" x="228"/>
        <item h="1" x="44"/>
        <item h="1" x="280"/>
        <item h="1" x="197"/>
        <item h="1" x="234"/>
        <item h="1" x="32"/>
        <item h="1" x="87"/>
        <item h="1" x="125"/>
        <item h="1" x="270"/>
        <item h="1" x="186"/>
        <item h="1" x="1"/>
        <item h="1" x="52"/>
        <item h="1" x="80"/>
        <item h="1" x="54"/>
        <item h="1" x="255"/>
        <item h="1" x="301"/>
        <item h="1" x="233"/>
        <item h="1" x="300"/>
        <item h="1" x="316"/>
        <item h="1" x="245"/>
        <item h="1" x="302"/>
        <item h="1" x="282"/>
        <item h="1" x="182"/>
        <item h="1" x="339"/>
        <item h="1" x="150"/>
        <item h="1" x="95"/>
        <item h="1" x="6"/>
        <item h="1" x="191"/>
        <item h="1" x="3"/>
        <item h="1" x="308"/>
        <item h="1" x="2"/>
        <item h="1" x="215"/>
        <item h="1" x="174"/>
        <item h="1" x="204"/>
        <item h="1" x="203"/>
        <item h="1" x="176"/>
        <item h="1" x="190"/>
        <item h="1" x="5"/>
        <item h="1" x="29"/>
        <item h="1" x="86"/>
        <item h="1" x="144"/>
        <item h="1" x="39"/>
        <item h="1" x="134"/>
        <item h="1" x="10"/>
        <item h="1" x="11"/>
        <item h="1" x="271"/>
        <item h="1" x="38"/>
        <item h="1" x="267"/>
        <item h="1" x="37"/>
        <item h="1" x="167"/>
        <item h="1" x="133"/>
        <item h="1" x="0"/>
        <item x="56"/>
        <item h="1" x="246"/>
        <item h="1" x="45"/>
        <item h="1" x="7"/>
        <item h="1" x="313"/>
        <item h="1" x="19"/>
        <item h="1" x="145"/>
        <item h="1" x="162"/>
        <item h="1" x="192"/>
        <item h="1" x="342"/>
        <item h="1" x="206"/>
        <item h="1" x="319"/>
        <item h="1" x="55"/>
        <item h="1" x="256"/>
        <item h="1" x="275"/>
        <item h="1" x="340"/>
        <item h="1" x="266"/>
        <item h="1" x="304"/>
        <item h="1" x="262"/>
        <item h="1" x="209"/>
        <item h="1" x="238"/>
        <item h="1" x="146"/>
        <item h="1" x="46"/>
        <item h="1" x="249"/>
        <item h="1" x="195"/>
        <item h="1" x="114"/>
        <item h="1" x="74"/>
        <item h="1" x="90"/>
        <item h="1" x="323"/>
        <item h="1" x="254"/>
        <item h="1" x="293"/>
        <item h="1" x="15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5">
    <i>
      <x v="123"/>
    </i>
    <i>
      <x v="70"/>
    </i>
    <i>
      <x v="35"/>
    </i>
    <i>
      <x v="31"/>
    </i>
    <i>
      <x v="23"/>
    </i>
    <i>
      <x v="51"/>
    </i>
    <i>
      <x v="68"/>
    </i>
    <i>
      <x v="312"/>
    </i>
    <i>
      <x v="32"/>
    </i>
    <i>
      <x v="24"/>
    </i>
    <i>
      <x v="65"/>
    </i>
    <i>
      <x v="54"/>
    </i>
    <i>
      <x v="15"/>
    </i>
    <i>
      <x v="18"/>
    </i>
    <i>
      <x v="13"/>
    </i>
    <i>
      <x v="69"/>
    </i>
    <i>
      <x v="26"/>
    </i>
    <i>
      <x v="52"/>
    </i>
    <i>
      <x v="75"/>
    </i>
    <i>
      <x v="74"/>
    </i>
    <i>
      <x v="25"/>
    </i>
    <i>
      <x v="62"/>
    </i>
    <i>
      <x v="89"/>
    </i>
    <i>
      <x v="37"/>
    </i>
    <i t="grand">
      <x/>
    </i>
  </rowItems>
  <colItems count="1">
    <i/>
  </colItems>
  <dataFields count="1">
    <dataField name="Summe von Menge" fld="1" baseField="14" baseItem="0" numFmtId="170"/>
  </dataFields>
  <formats count="8">
    <format dxfId="58">
      <pivotArea outline="0" collapsedLevelsAreSubtotals="1" fieldPosition="0"/>
    </format>
    <format dxfId="57">
      <pivotArea outline="0" fieldPosition="0">
        <references count="1">
          <reference field="4294967294" count="1">
            <x v="0"/>
          </reference>
        </references>
      </pivotArea>
    </format>
    <format dxfId="56">
      <pivotArea type="all" dataOnly="0" outline="0" fieldPosition="0"/>
    </format>
    <format dxfId="55">
      <pivotArea outline="0" collapsedLevelsAreSubtotals="1" fieldPosition="0"/>
    </format>
    <format dxfId="54">
      <pivotArea field="4" type="button" dataOnly="0" labelOnly="1" outline="0" axis="axisRow" fieldPosition="0"/>
    </format>
    <format dxfId="53">
      <pivotArea dataOnly="0" labelOnly="1" fieldPosition="0">
        <references count="1">
          <reference field="4" count="0"/>
        </references>
      </pivotArea>
    </format>
    <format dxfId="52">
      <pivotArea dataOnly="0" labelOnly="1" grandRow="1" outline="0" fieldPosition="0"/>
    </format>
    <format dxfId="51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9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8" firstHeaderRow="1" firstDataRow="1" firstDataCol="1" rowPageCount="1" colPageCount="1"/>
  <pivotFields count="24">
    <pivotField axis="axisRow" showAll="0">
      <items count="8">
        <item sd="0"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108">
        <item m="1" x="87"/>
        <item m="1" x="94"/>
        <item m="1" x="85"/>
        <item x="2"/>
        <item m="1" x="70"/>
        <item x="24"/>
        <item x="45"/>
        <item x="21"/>
        <item m="1" x="90"/>
        <item x="41"/>
        <item x="7"/>
        <item x="15"/>
        <item x="3"/>
        <item x="10"/>
        <item x="61"/>
        <item m="1" x="106"/>
        <item x="1"/>
        <item m="1" x="81"/>
        <item m="1" x="66"/>
        <item x="34"/>
        <item x="59"/>
        <item m="1" x="65"/>
        <item x="27"/>
        <item x="17"/>
        <item x="9"/>
        <item x="29"/>
        <item x="20"/>
        <item m="1" x="95"/>
        <item x="6"/>
        <item m="1" x="92"/>
        <item m="1" x="88"/>
        <item x="32"/>
        <item x="33"/>
        <item x="28"/>
        <item m="1" x="72"/>
        <item m="1" x="78"/>
        <item m="1" x="67"/>
        <item m="1" x="69"/>
        <item m="1" x="71"/>
        <item m="1" x="103"/>
        <item x="16"/>
        <item x="18"/>
        <item m="1" x="84"/>
        <item x="12"/>
        <item m="1" x="83"/>
        <item x="43"/>
        <item x="14"/>
        <item x="5"/>
        <item m="1" x="68"/>
        <item x="11"/>
        <item x="13"/>
        <item m="1" x="86"/>
        <item x="26"/>
        <item x="42"/>
        <item m="1" x="64"/>
        <item m="1" x="101"/>
        <item m="1" x="105"/>
        <item m="1" x="102"/>
        <item m="1" x="76"/>
        <item x="46"/>
        <item x="0"/>
        <item x="23"/>
        <item m="1" x="77"/>
        <item x="47"/>
        <item x="22"/>
        <item m="1" x="104"/>
        <item x="38"/>
        <item m="1" x="80"/>
        <item m="1" x="89"/>
        <item x="37"/>
        <item x="30"/>
        <item m="1" x="73"/>
        <item m="1" x="97"/>
        <item x="8"/>
        <item x="39"/>
        <item m="1" x="98"/>
        <item m="1" x="100"/>
        <item x="49"/>
        <item x="51"/>
        <item x="50"/>
        <item m="1" x="74"/>
        <item x="52"/>
        <item m="1" x="99"/>
        <item x="55"/>
        <item x="54"/>
        <item m="1" x="62"/>
        <item x="56"/>
        <item x="48"/>
        <item x="57"/>
        <item x="58"/>
        <item m="1" x="93"/>
        <item m="1" x="91"/>
        <item x="53"/>
        <item x="60"/>
        <item m="1" x="82"/>
        <item x="4"/>
        <item x="19"/>
        <item x="25"/>
        <item x="36"/>
        <item m="1" x="79"/>
        <item m="1" x="96"/>
        <item x="31"/>
        <item x="35"/>
        <item x="40"/>
        <item m="1" x="75"/>
        <item x="44"/>
        <item m="1" x="63"/>
        <item t="default"/>
      </items>
    </pivotField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5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9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9" firstHeaderRow="1" firstDataRow="1" firstDataCol="1"/>
  <pivotFields count="24">
    <pivotField axis="axisRow" showAll="0">
      <items count="8">
        <item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5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3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7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20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2">
    <field x="14"/>
    <field x="19"/>
  </rowFields>
  <rowItems count="1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refreshOnLoad="1" connectionId="19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refreshOnLoad="1" connectionId="21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refreshOnLoad="1" connectionId="17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refreshOnLoad="1" connectionId="12" xr16:uid="{52695A2B-6E40-44D9-B5BE-D2E561933140}" autoFormatId="16" applyNumberFormats="0" applyBorderFormats="0" applyFontFormats="0" applyPatternFormats="0" applyAlignmentFormats="0" applyWidthHeightFormats="0">
  <queryTableRefresh nextId="12">
    <queryTableFields count="3">
      <queryTableField id="7" name="Artikelnummer" tableColumnId="1"/>
      <queryTableField id="9" name="Beschreibung 2" tableColumnId="3"/>
      <queryTableField id="11" name="Maxima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CE7156-11CE-46DB-BE63-12BB86FD53CC}" name="Tabelle3" displayName="Tabelle3" ref="A1:X2039" totalsRowShown="0" headerRowDxfId="50" tableBorderDxfId="49">
  <autoFilter ref="A1:X2039" xr:uid="{95CE7156-11CE-46DB-BE63-12BB86FD53CC}">
    <filterColumn colId="19">
      <filters>
        <filter val="31"/>
      </filters>
    </filterColumn>
  </autoFilter>
  <tableColumns count="24">
    <tableColumn id="9" xr3:uid="{F59082AE-CD40-4CC2-A6F4-9D5BE6B841F1}" name="BU" dataDxfId="48">
      <calculatedColumnFormula>VLOOKUP(N2,'Linien - BU'!A:B,2,FALSE)</calculatedColumnFormula>
    </tableColumn>
    <tableColumn id="10" xr3:uid="{EFD87729-AD8C-4974-9C92-B4D6997FCFCD}" name="Menge" dataDxfId="47">
      <calculatedColumnFormula>S2</calculatedColumnFormula>
    </tableColumn>
    <tableColumn id="11" xr3:uid="{7FE4EE3F-7EB2-4FAD-895D-95068A68BF18}" name="Datum" dataDxfId="46">
      <calculatedColumnFormula>Abfalldokumentation!$U2</calculatedColumnFormula>
    </tableColumn>
    <tableColumn id="12" xr3:uid="{D0ADB9E7-B0EE-4254-9465-6FF0AFB08559}" name="Produktgruppe" dataDxfId="45">
      <calculatedColumnFormula>IFERROR(IF(VLOOKUP(O2,'[1]Rohware 230'!$B:$C,2,FALSE)=0,"Rohware"),
IFERROR(IF(VLOOKUP(O2,[1]Sammelnr.!$B:$C,2,FALSE)=0,"Sammelnr. ungeschält ABS"),
IFERROR(IF(VLOOKUP(O2,[1]Sammelnr.!$E:$F,2,FALSE)=0,"Sammelnr. ungeschält VS"),
IFERROR(IF(VLOOKUP(O2,[1]Sammelnr.!$H:$I,2,FALSE)=0,"Sammelnr. geschält"),
IFERROR(IF(VLOOKUP(O2,[1]Offen!$B:$C,2,FALSE)=0,"Offen ungeschält ABS"),
IFERROR(IF(VLOOKUP(O2,[1]Offen!$E:$F,2,FALSE)=0,"Offen ungeschält VOS"),
IFERROR(IF(VLOOKUP(O2,[1]Offen!$H:$I,2,FALSE)=0,"Offen geschält RW"),
IFERROR(IF(VLOOKUP(O2,[1]Offen!$K:$L,2,FALSE)=0,"Offen vegan"),
IFERROR(IF(VLOOKUP(O2,[1]Offen!$N:$O,2,FALSE)=0,"Offen Zipfel"),
IFERROR(IF(VLOOKUP(O2,[1]Offen!$Q:$R,2,FALSE)=0,"Offen Endstücke"),
IFERROR(IF(VLOOKUP(O2,[1]Vakuumiert!$B:$C,2,FALSE)=0,"Vakuumierter VOS ungeschält"),
IFERROR(IF(VLOOKUP(O2,[1]Vakuumiert!$E:$F,2,FALSE)=0,"Vakuumierter ABS ungeschält"),
IFERROR(IF(VLOOKUP(O2,[1]Vakuumiert!$H:$I,2,FALSE)=0,"Vakuumierter VOS geschält"),
IFERROR(IF(VLOOKUP(O2,[1]Vakuumiert!$K:$L,2,FALSE)=0,"Vakuumierter VOS vegan"),
IFERROR(IF(VLOOKUP(O2,[1]Vakuumiert!$N:$O,2,FALSE)=0,"Vakuumierter VOS Zipfel"),
IFERROR(IF(VLOOKUP(O2,[1]Vakuumiert!$Q:$R,2,FALSE)=0,"Vakuumiert geschält"),
IFERROR(IF(VLOOKUP(O2,'[1]vakuumierte Fertigprodukte'!$B:$C,2,FALSE)=0,"Fertigprodukte"),
IFERROR(IF(VLOOKUP(O2,'[1]vakuumierte Fertigprodukte'!$E:$FI,2,FALSE)=0,"Vakuumierte Zipfel"),
IFERROR(IF(VLOOKUP(O2,[1]Wurste!$B:$C,2,FALSE)=0,"Räucherwürste"),
IFERROR(IF(VLOOKUP(O2,[1]Wurste!$E:$F,2,FALSE)=0,"URW/URGW Wurst"),
IFERROR(IF(VLOOKUP(O2,[1]Wurste!$H:$I,2,FALSE)=0,"HF-Wurst Vegan"),
IFERROR(IF(VLOOKUP(O2,[1]Wurste!$K:$L,2,FALSE)=0,"320er ohne Würste"),
IFERROR(IF(AND(OR(Abfalldokumentation!$A2="BU3",Abfalldokumentation!$A2="Verkauf"),Abfalldokumentation!$F2="Schimmel",Abfalldokumentation!$G2="keinen Abnehmer/kein Schälpersonal"),"Div. Zipfel, ES ohne Verwendung",VLOOKUP(Abfalldokumentation!$E2,Produktgruppen!A:B,2,FALSE)),"-")))))))))))))))))))))))</calculatedColumnFormula>
    </tableColumn>
    <tableColumn id="13" xr3:uid="{C3BA28D1-07F9-493C-80DB-193863835652}" name="Produktname" dataDxfId="44">
      <calculatedColumnFormula>IFERROR(VLOOKUP(Abfalldokumentation!$O2,Artikel!A:C,3,FALSE),Abfalldokumentation!$O2)</calculatedColumnFormula>
    </tableColumn>
    <tableColumn id="14" xr3:uid="{7F8CF2FD-D60B-4920-B426-F68A24BD78D2}" name="Symptom" dataDxfId="43">
      <calculatedColumnFormula>VLOOKUP(T2,'Liste Gründe'!A:D,2,FALSE)</calculatedColumnFormula>
    </tableColumn>
    <tableColumn id="15" xr3:uid="{C50D0EB2-7243-491A-802A-A497EB451CB3}" name="Grund" dataDxfId="42">
      <calculatedColumnFormula>IF(ISBLANK(V2),VLOOKUP(Abfalldokumentation!$P2,'Liste Gründe'!A:D,3,FALSE),V2)</calculatedColumnFormula>
    </tableColumn>
    <tableColumn id="16" xr3:uid="{A15048F8-51DA-46B4-9FAF-A963686488A8}" name="genauer Grund" dataDxfId="41">
      <calculatedColumnFormula>IF(ISBLANK(Abfalldokumentation!$W2),"-",Abfalldokumentation!$W2)</calculatedColumnFormula>
    </tableColumn>
    <tableColumn id="17" xr3:uid="{5F59F35B-61BB-4900-827A-2F7292839105}" name="KW" dataDxfId="40">
      <calculatedColumnFormula>_xlfn.ISOWEEKNUM(C2)</calculatedColumnFormula>
    </tableColumn>
    <tableColumn id="18" xr3:uid="{6A7942E8-33E2-4BD7-BACB-8C585A24306F}" name="filter_c" dataDxfId="39">
      <calculatedColumnFormula>"Produkte"</calculatedColumnFormula>
    </tableColumn>
    <tableColumn id="19" xr3:uid="{FE3B34F2-3EC2-4B22-9318-1C1ADD5242EE}" name="filter_b" dataDxfId="38">
      <calculatedColumnFormula>"BUs"</calculatedColumnFormula>
    </tableColumn>
    <tableColumn id="20" xr3:uid="{28F99A5E-A494-4007-8FE3-0C6F85DD5BE9}" name="filter_a" dataDxfId="37">
      <calculatedColumnFormula>"Symptome"</calculatedColumnFormula>
    </tableColumn>
    <tableColumn id="21" xr3:uid="{93EF5FCD-84DC-423D-9282-0548A476FFC5}" name="Kosten" dataDxfId="36">
      <calculatedColumnFormula>IFERROR(VLOOKUP(Abfalldokumentation!$O2,Kennzahlen!S:V,3,FALSE)*Abfalldokumentation!$B2,"0")</calculatedColumnFormula>
    </tableColumn>
    <tableColumn id="22" xr3:uid="{1167D358-CB87-4057-84EE-AD15F84CD5D0}" name="Anfallort" dataDxfId="35">
      <calculatedColumnFormula>IF(ISBLANK(Q2),VLOOKUP(Abfalldokumentation!$O2,'Linien - BU'!R:S,2,FALSE),Q2)</calculatedColumnFormula>
    </tableColumn>
    <tableColumn id="23" xr3:uid="{8E43F901-F353-4968-AA6B-EC3F745EA9BA}" name="Artikelnr." dataDxfId="34">
      <calculatedColumnFormula>R2</calculatedColumnFormula>
    </tableColumn>
    <tableColumn id="24" xr3:uid="{DF31C6A2-73C8-4AA9-B691-8A8E598B5AB3}" name="Grund Ziffer3" dataDxfId="33">
      <calculatedColumnFormula>T2</calculatedColumnFormula>
    </tableColumn>
    <tableColumn id="1" xr3:uid="{CC91EC1B-AF5B-453C-9157-084011DD4146}" name="Entstehungsort/Linie" dataDxfId="32"/>
    <tableColumn id="2" xr3:uid="{7DCBB6F6-7E63-4CE4-A99B-33E984406591}" name="Artikelnr. (wenn vorhanden)" dataDxfId="31"/>
    <tableColumn id="3" xr3:uid="{2201A81A-A0B9-4E22-947F-7FCC2A6EFDFE}" name="Menge [kg]" dataDxfId="30"/>
    <tableColumn id="4" xr3:uid="{9E6B173F-4B66-4EA0-AA34-656762305BDF}" name="Grund Ziffer" dataDxfId="29"/>
    <tableColumn id="5" xr3:uid="{A1312335-07A6-48BD-887B-BB5C285898EC}" name="Datum [Tag]" dataDxfId="28"/>
    <tableColumn id="6" xr3:uid="{6EA142C2-5CA8-43B5-952C-B96A8B59D191}" name="Grund eintragen" dataDxfId="27"/>
    <tableColumn id="7" xr3:uid="{BD55F2FD-DC81-4C04-B16F-BBF8E67F336A}" name="noch genauer" dataDxfId="26"/>
    <tableColumn id="8" xr3:uid="{C0AB6684-CBE0-4027-9D32-DA839A98A93B}" name="Produktname2" dataDxfId="25">
      <calculatedColumnFormula>IFERROR(VLOOKUP(Abfalldokumentation!$R2,Artikel!A:C,3,FALSE),Abfalldokumentation!$R2)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6" totalsRowShown="0" headerRowDxfId="24" dataDxfId="23">
  <autoFilter ref="A2:D46" xr:uid="{ED501062-7555-4B2B-BABE-8AB5F606310C}"/>
  <sortState xmlns:xlrd2="http://schemas.microsoft.com/office/spreadsheetml/2017/richdata2" ref="A3:D46">
    <sortCondition ref="B2:B46"/>
  </sortState>
  <tableColumns count="4">
    <tableColumn id="2" xr3:uid="{35A1118D-73F2-46EE-8343-5F1B60D2296A}" name="Ziffer" dataDxfId="22"/>
    <tableColumn id="3" xr3:uid="{D0B1C33F-0966-452B-A5E0-99D3D15E7F0B}" name="Symptom" dataDxfId="21"/>
    <tableColumn id="4" xr3:uid="{CA1F46F1-5550-4B0F-A183-4F39B3537537}" name="Grund" dataDxfId="20"/>
    <tableColumn id="5" xr3:uid="{F68E496C-DC9B-4CA1-9882-5A98C7B8FE33}" name="genauer Grund" dataDxfId="19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3BE35BC-E243-41A5-9E61-B6C590DFDBF6}" name="Tabelle1113" displayName="Tabelle1113" ref="R1:S379" totalsRowShown="0">
  <autoFilter ref="R1:S379" xr:uid="{83BE35BC-E243-41A5-9E61-B6C590DFDBF6}"/>
  <tableColumns count="2">
    <tableColumn id="1" xr3:uid="{7EC048FA-CBC2-4413-815F-56DEB7929F79}" name="Artikelnr."/>
    <tableColumn id="2" xr3:uid="{32AAAF30-6F64-4585-B289-C240A0FF0CC4}" name="Or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60" tableType="queryTable" totalsRowShown="0">
  <autoFilter ref="A1:H60" xr:uid="{54911785-BCE0-4C8F-BC68-3CD93BF0D690}"/>
  <sortState xmlns:xlrd2="http://schemas.microsoft.com/office/spreadsheetml/2017/richdata2" ref="A2:H60">
    <sortCondition ref="B1:B60"/>
  </sortState>
  <tableColumns count="8">
    <tableColumn id="1" xr3:uid="{922C70E1-CC9E-4007-B6B1-FE7D74940977}" uniqueName="1" name="BU" queryTableFieldId="1" dataDxfId="18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17"/>
    <tableColumn id="6" xr3:uid="{FCF6B307-3C71-4078-9118-5B722132A3A5}" uniqueName="6" name="Produzierte Menge in KG" queryTableFieldId="6" dataDxfId="16"/>
    <tableColumn id="7" xr3:uid="{44BBFAB9-D3FA-471F-92B6-66EF2789C246}" uniqueName="7" name="Wert produzierte Menge" queryTableFieldId="7" dataDxfId="15" dataCellStyle="Währung"/>
    <tableColumn id="14" xr3:uid="{AC9976CF-07EB-4DBC-8F5C-F03F58EE6DDD}" uniqueName="14" name="Gesamtlebensmittelabfallquote" queryTableFieldId="16" dataDxfId="14" dataCellStyle="Währung"/>
    <tableColumn id="15" xr3:uid="{3F571242-73F5-4EFE-A656-491E3788B540}" uniqueName="15" name="Maschinenabfallquote" queryTableFieldId="17" dataDxfId="13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51" tableType="queryTable" totalsRowShown="0">
  <autoFilter ref="J1:L51" xr:uid="{0A97837F-DF67-430D-A550-B6A08A499CA3}"/>
  <sortState xmlns:xlrd2="http://schemas.microsoft.com/office/spreadsheetml/2017/richdata2" ref="J2:L51">
    <sortCondition ref="J1:J51"/>
  </sortState>
  <tableColumns count="3">
    <tableColumn id="4" xr3:uid="{A82A54D2-5F93-401C-920D-FD62510E60E3}" uniqueName="4" name="BU" queryTableFieldId="4" dataDxfId="12"/>
    <tableColumn id="2" xr3:uid="{B149497B-89D3-4E8B-95C1-283D810A6A21}" uniqueName="2" name="KW" queryTableFieldId="2"/>
    <tableColumn id="5" xr3:uid="{8B6DA745-F479-4D6A-BE60-DBC6B48F16A5}" uniqueName="5" name="Menge Maschinenabfall" queryTableFieldId="5" dataDxfId="1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57" tableType="queryTable" totalsRowShown="0">
  <autoFilter ref="N1:Q57" xr:uid="{0E95541C-E455-42FC-81CC-CE33C0D5FA26}"/>
  <sortState xmlns:xlrd2="http://schemas.microsoft.com/office/spreadsheetml/2017/richdata2" ref="N2:Q57">
    <sortCondition ref="N1:N57"/>
  </sortState>
  <tableColumns count="4">
    <tableColumn id="1" xr3:uid="{96CDDC69-602E-46EC-A0B9-7DA455640BE9}" uniqueName="1" name="BU" queryTableFieldId="1" dataDxfId="10"/>
    <tableColumn id="2" xr3:uid="{F2478E1F-CDEE-4E12-A675-ADCC19A4319F}" uniqueName="2" name="KW" queryTableFieldId="2"/>
    <tableColumn id="5" xr3:uid="{C3E317FD-1A27-4085-8A49-EA37168D9072}" uniqueName="5" name="Produzierte Menge in KG" queryTableFieldId="5" dataDxfId="9"/>
    <tableColumn id="4" xr3:uid="{CE7EEC71-E884-494B-8259-BC4531E0AAAC}" uniqueName="4" name="Wert produzierte Menge" queryTableFieldId="4" dataDxfId="8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76" tableType="queryTable" totalsRowShown="0">
  <autoFilter ref="S1:U276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7"/>
    <tableColumn id="2" xr3:uid="{2D7583CE-8E51-4685-A4FC-D5B6E1F2341E}" uniqueName="2" name="Maximalwert Lagerkontierungspreis" queryTableFieldId="1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4A4D77-1F8A-4B01-B58E-7E8389E30A42}" name="Tabelle4" displayName="Tabelle4" ref="A1:F1854" totalsRowShown="0" headerRowDxfId="6">
  <autoFilter ref="A1:F1854" xr:uid="{5E4A4D77-1F8A-4B01-B58E-7E8389E30A42}"/>
  <tableColumns count="6">
    <tableColumn id="2" xr3:uid="{BD7D0528-3CF0-4D22-83E1-F14C6B76F5EB}" name="Startzeit" dataDxfId="5"/>
    <tableColumn id="5" xr3:uid="{E5FF3288-98FF-4030-9A91-F1F43A3E5B77}" name="Name" dataDxfId="4"/>
    <tableColumn id="6" xr3:uid="{060104FB-10BF-4D47-8285-3609B69EC829}" name="Artikelnummer (falls vorhandne)" dataDxfId="3"/>
    <tableColumn id="7" xr3:uid="{FB814265-6172-490A-93BC-67D4CA3AFCBA}" name="Welche BU?" dataDxfId="2"/>
    <tableColumn id="8" xr3:uid="{EF19DFF3-0806-4289-A173-1A6B12F9CC04}" name="Menge [kg]" dataDxfId="1"/>
    <tableColumn id="9" xr3:uid="{7FF3E5EA-F0E2-48F2-8157-80FCC56B915F}" name="Grun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77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22.42578125" bestFit="1" customWidth="1"/>
    <col min="2" max="2" width="18.28515625" bestFit="1" customWidth="1"/>
  </cols>
  <sheetData>
    <row r="2" spans="1:2" x14ac:dyDescent="0.25">
      <c r="A2" s="1" t="s">
        <v>0</v>
      </c>
      <c r="B2" t="s">
        <v>1</v>
      </c>
    </row>
    <row r="3" spans="1:2" x14ac:dyDescent="0.25">
      <c r="A3" s="1" t="s">
        <v>2</v>
      </c>
      <c r="B3" t="s">
        <v>1</v>
      </c>
    </row>
    <row r="4" spans="1:2" x14ac:dyDescent="0.25">
      <c r="A4" s="1" t="s">
        <v>3</v>
      </c>
      <c r="B4" t="s">
        <v>1</v>
      </c>
    </row>
    <row r="6" spans="1:2" x14ac:dyDescent="0.25">
      <c r="A6" s="1" t="s">
        <v>4</v>
      </c>
      <c r="B6" t="s">
        <v>5</v>
      </c>
    </row>
    <row r="7" spans="1:2" x14ac:dyDescent="0.25">
      <c r="A7" s="2" t="s">
        <v>6</v>
      </c>
      <c r="B7" s="3">
        <v>46611.5</v>
      </c>
    </row>
    <row r="8" spans="1:2" x14ac:dyDescent="0.25">
      <c r="A8" s="2" t="s">
        <v>7</v>
      </c>
      <c r="B8" s="3">
        <v>4788.6000000000004</v>
      </c>
    </row>
    <row r="9" spans="1:2" x14ac:dyDescent="0.25">
      <c r="A9" s="2" t="s">
        <v>8</v>
      </c>
      <c r="B9" s="3">
        <v>48315.775999999991</v>
      </c>
    </row>
    <row r="10" spans="1:2" x14ac:dyDescent="0.25">
      <c r="A10" s="2" t="s">
        <v>9</v>
      </c>
      <c r="B10" s="3">
        <v>17245.5</v>
      </c>
    </row>
    <row r="11" spans="1:2" x14ac:dyDescent="0.25">
      <c r="A11" s="2" t="s">
        <v>10</v>
      </c>
      <c r="B11" s="3">
        <v>21326.880000000012</v>
      </c>
    </row>
    <row r="12" spans="1:2" x14ac:dyDescent="0.25">
      <c r="A12" s="2" t="s">
        <v>11</v>
      </c>
      <c r="B12" s="3">
        <v>39624</v>
      </c>
    </row>
    <row r="13" spans="1:2" x14ac:dyDescent="0.25">
      <c r="A13" s="2" t="s">
        <v>12</v>
      </c>
      <c r="B13" s="3">
        <v>177912.25599999999</v>
      </c>
    </row>
    <row r="16" spans="1:2" x14ac:dyDescent="0.25">
      <c r="A16" s="2" t="s">
        <v>6</v>
      </c>
      <c r="B16" s="3">
        <v>16367.300000000003</v>
      </c>
    </row>
    <row r="17" spans="1:2" x14ac:dyDescent="0.25">
      <c r="A17" s="2" t="s">
        <v>7</v>
      </c>
      <c r="B17" s="3">
        <v>1846.4</v>
      </c>
    </row>
    <row r="18" spans="1:2" x14ac:dyDescent="0.25">
      <c r="A18" s="2" t="s">
        <v>8</v>
      </c>
      <c r="B18" s="3">
        <v>39802.729999999996</v>
      </c>
    </row>
    <row r="19" spans="1:2" x14ac:dyDescent="0.25">
      <c r="A19" s="2" t="s">
        <v>9</v>
      </c>
      <c r="B19" s="3">
        <v>3884.1</v>
      </c>
    </row>
    <row r="20" spans="1:2" x14ac:dyDescent="0.25">
      <c r="A20" s="2" t="s">
        <v>10</v>
      </c>
      <c r="B20" s="3">
        <v>4909.7</v>
      </c>
    </row>
    <row r="26" spans="1:2" x14ac:dyDescent="0.25">
      <c r="A26" s="1" t="s">
        <v>2</v>
      </c>
      <c r="B26" t="s">
        <v>1</v>
      </c>
    </row>
    <row r="27" spans="1:2" x14ac:dyDescent="0.25">
      <c r="A27" s="1" t="s">
        <v>13</v>
      </c>
      <c r="B27" t="s">
        <v>1</v>
      </c>
    </row>
    <row r="28" spans="1:2" x14ac:dyDescent="0.25">
      <c r="A28" s="1" t="s">
        <v>3</v>
      </c>
      <c r="B28" t="s">
        <v>1</v>
      </c>
    </row>
    <row r="30" spans="1:2" x14ac:dyDescent="0.25">
      <c r="A30" s="1" t="s">
        <v>4</v>
      </c>
      <c r="B30" t="s">
        <v>5</v>
      </c>
    </row>
    <row r="31" spans="1:2" x14ac:dyDescent="0.25">
      <c r="A31" s="2" t="s">
        <v>14</v>
      </c>
      <c r="B31" s="3">
        <v>681.8</v>
      </c>
    </row>
    <row r="32" spans="1:2" x14ac:dyDescent="0.25">
      <c r="A32" s="2" t="s">
        <v>15</v>
      </c>
      <c r="B32" s="3">
        <v>1352.9</v>
      </c>
    </row>
    <row r="33" spans="1:2" x14ac:dyDescent="0.25">
      <c r="A33" s="2" t="s">
        <v>16</v>
      </c>
      <c r="B33" s="3">
        <v>9893</v>
      </c>
    </row>
    <row r="34" spans="1:2" x14ac:dyDescent="0.25">
      <c r="A34" s="2" t="s">
        <v>10</v>
      </c>
      <c r="B34" s="3">
        <v>13817.479999999998</v>
      </c>
    </row>
    <row r="35" spans="1:2" x14ac:dyDescent="0.25">
      <c r="A35" s="2" t="s">
        <v>17</v>
      </c>
      <c r="B35" s="3">
        <v>23879.9</v>
      </c>
    </row>
    <row r="36" spans="1:2" x14ac:dyDescent="0.25">
      <c r="A36" s="2" t="s">
        <v>18</v>
      </c>
      <c r="B36" s="3">
        <v>38423.200000000004</v>
      </c>
    </row>
    <row r="37" spans="1:2" x14ac:dyDescent="0.25">
      <c r="A37" s="2" t="s">
        <v>19</v>
      </c>
      <c r="B37" s="3">
        <v>89863.97600000001</v>
      </c>
    </row>
    <row r="38" spans="1:2" x14ac:dyDescent="0.25">
      <c r="A38" s="2" t="s">
        <v>12</v>
      </c>
      <c r="B38" s="3">
        <v>177912.25600000002</v>
      </c>
    </row>
    <row r="42" spans="1:2" x14ac:dyDescent="0.25">
      <c r="A42" s="2" t="s">
        <v>18</v>
      </c>
      <c r="B42" s="3">
        <v>12028.000000000002</v>
      </c>
    </row>
    <row r="43" spans="1:2" x14ac:dyDescent="0.25">
      <c r="A43" s="2" t="s">
        <v>19</v>
      </c>
      <c r="B43" s="3">
        <v>35089.629999999997</v>
      </c>
    </row>
    <row r="44" spans="1:2" x14ac:dyDescent="0.25">
      <c r="A44" s="2" t="s">
        <v>10</v>
      </c>
      <c r="B44" s="3">
        <f>SUM(B31:B35)</f>
        <v>49625.08</v>
      </c>
    </row>
    <row r="47" spans="1:2" x14ac:dyDescent="0.25">
      <c r="A47" s="1" t="s">
        <v>13</v>
      </c>
      <c r="B47" t="s">
        <v>1</v>
      </c>
    </row>
    <row r="48" spans="1:2" x14ac:dyDescent="0.25">
      <c r="A48" s="1" t="s">
        <v>3</v>
      </c>
      <c r="B48" t="s">
        <v>1</v>
      </c>
    </row>
    <row r="49" spans="1:2" x14ac:dyDescent="0.25">
      <c r="A49" s="1" t="s">
        <v>0</v>
      </c>
      <c r="B49" t="s">
        <v>19</v>
      </c>
    </row>
    <row r="51" spans="1:2" x14ac:dyDescent="0.25">
      <c r="A51" s="1" t="s">
        <v>4</v>
      </c>
      <c r="B51" t="s">
        <v>5</v>
      </c>
    </row>
    <row r="52" spans="1:2" x14ac:dyDescent="0.25">
      <c r="A52" s="2" t="s">
        <v>20</v>
      </c>
      <c r="B52" s="4">
        <v>0.28872414904054539</v>
      </c>
    </row>
    <row r="53" spans="1:2" x14ac:dyDescent="0.25">
      <c r="A53" s="2" t="s">
        <v>21</v>
      </c>
      <c r="B53" s="4">
        <v>0.1385888601234381</v>
      </c>
    </row>
    <row r="54" spans="1:2" x14ac:dyDescent="0.25">
      <c r="A54" s="2" t="s">
        <v>22</v>
      </c>
      <c r="B54" s="4">
        <v>0.11476011255055082</v>
      </c>
    </row>
    <row r="55" spans="1:2" x14ac:dyDescent="0.25">
      <c r="A55" s="2" t="s">
        <v>23</v>
      </c>
      <c r="B55" s="4">
        <v>7.9499041974283424E-2</v>
      </c>
    </row>
    <row r="56" spans="1:2" x14ac:dyDescent="0.25">
      <c r="A56" s="2" t="s">
        <v>24</v>
      </c>
      <c r="B56" s="4">
        <v>7.9201926253518989E-2</v>
      </c>
    </row>
    <row r="57" spans="1:2" x14ac:dyDescent="0.25">
      <c r="A57" s="2" t="s">
        <v>19</v>
      </c>
      <c r="B57" s="4">
        <v>7.4937703624420079E-2</v>
      </c>
    </row>
    <row r="58" spans="1:2" x14ac:dyDescent="0.25">
      <c r="A58" s="2" t="s">
        <v>25</v>
      </c>
      <c r="B58" s="4">
        <v>4.5312929398984077E-2</v>
      </c>
    </row>
    <row r="59" spans="1:2" x14ac:dyDescent="0.25">
      <c r="A59" s="2" t="s">
        <v>26</v>
      </c>
      <c r="B59" s="4">
        <v>3.1587741009812424E-2</v>
      </c>
    </row>
    <row r="60" spans="1:2" x14ac:dyDescent="0.25">
      <c r="A60" s="2" t="s">
        <v>27</v>
      </c>
      <c r="B60" s="4">
        <v>2.7474858223499925E-2</v>
      </c>
    </row>
    <row r="61" spans="1:2" x14ac:dyDescent="0.25">
      <c r="A61" s="2" t="s">
        <v>10</v>
      </c>
      <c r="B61" s="4">
        <v>2.22550802782196E-2</v>
      </c>
    </row>
    <row r="62" spans="1:2" x14ac:dyDescent="0.25">
      <c r="A62" s="2" t="s">
        <v>28</v>
      </c>
      <c r="B62" s="4">
        <v>2.1265473497411241E-2</v>
      </c>
    </row>
    <row r="63" spans="1:2" x14ac:dyDescent="0.25">
      <c r="A63" s="2" t="s">
        <v>29</v>
      </c>
      <c r="B63" s="4">
        <v>1.7375149303431665E-2</v>
      </c>
    </row>
    <row r="64" spans="1:2" x14ac:dyDescent="0.25">
      <c r="A64" s="2" t="s">
        <v>30</v>
      </c>
      <c r="B64" s="4">
        <v>1.6735293350474498E-2</v>
      </c>
    </row>
    <row r="65" spans="1:2" x14ac:dyDescent="0.25">
      <c r="A65" s="2" t="s">
        <v>31</v>
      </c>
      <c r="B65" s="4">
        <v>1.0133092708918198E-2</v>
      </c>
    </row>
    <row r="66" spans="1:2" x14ac:dyDescent="0.25">
      <c r="A66" s="2" t="s">
        <v>32</v>
      </c>
      <c r="B66" s="4">
        <v>6.0090819929890472E-3</v>
      </c>
    </row>
    <row r="67" spans="1:2" x14ac:dyDescent="0.25">
      <c r="A67" s="2" t="s">
        <v>33</v>
      </c>
      <c r="B67" s="4">
        <v>5.842163048739352E-3</v>
      </c>
    </row>
    <row r="68" spans="1:2" x14ac:dyDescent="0.25">
      <c r="A68" s="2" t="s">
        <v>34</v>
      </c>
      <c r="B68" s="4">
        <v>5.0075683274908734E-3</v>
      </c>
    </row>
    <row r="69" spans="1:2" x14ac:dyDescent="0.25">
      <c r="A69" s="2" t="s">
        <v>35</v>
      </c>
      <c r="B69" s="4">
        <v>3.3161230257606226E-3</v>
      </c>
    </row>
    <row r="70" spans="1:2" x14ac:dyDescent="0.25">
      <c r="A70" s="2" t="s">
        <v>36</v>
      </c>
      <c r="B70" s="4">
        <v>3.1380761518942802E-3</v>
      </c>
    </row>
    <row r="71" spans="1:2" x14ac:dyDescent="0.25">
      <c r="A71" s="2" t="s">
        <v>37</v>
      </c>
      <c r="B71" s="4">
        <v>2.7263427560783641E-3</v>
      </c>
    </row>
    <row r="72" spans="1:2" x14ac:dyDescent="0.25">
      <c r="A72" s="2" t="s">
        <v>38</v>
      </c>
      <c r="B72" s="4">
        <v>2.4815283045121436E-3</v>
      </c>
    </row>
    <row r="73" spans="1:2" x14ac:dyDescent="0.25">
      <c r="A73" s="2" t="s">
        <v>39</v>
      </c>
      <c r="B73" s="4">
        <v>2.0030273309963494E-3</v>
      </c>
    </row>
    <row r="74" spans="1:2" x14ac:dyDescent="0.25">
      <c r="A74" s="2" t="s">
        <v>17</v>
      </c>
      <c r="B74" s="4">
        <v>7.3444335469866138E-4</v>
      </c>
    </row>
    <row r="75" spans="1:2" x14ac:dyDescent="0.25">
      <c r="A75" s="2" t="s">
        <v>40</v>
      </c>
      <c r="B75" s="4">
        <v>6.6767577699878308E-4</v>
      </c>
    </row>
    <row r="76" spans="1:2" x14ac:dyDescent="0.25">
      <c r="A76" s="2" t="s">
        <v>41</v>
      </c>
      <c r="B76" s="4">
        <v>2.2255859233292769E-4</v>
      </c>
    </row>
    <row r="77" spans="1:2" x14ac:dyDescent="0.25">
      <c r="A77" s="2" t="s">
        <v>12</v>
      </c>
      <c r="B77" s="4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E33FD-C5B1-4058-B5FA-57515B55C3B2}">
  <dimension ref="A1:B119"/>
  <sheetViews>
    <sheetView workbookViewId="0">
      <selection activeCell="A18" sqref="A18"/>
    </sheetView>
  </sheetViews>
  <sheetFormatPr baseColWidth="10" defaultColWidth="11.42578125" defaultRowHeight="15" x14ac:dyDescent="0.25"/>
  <cols>
    <col min="1" max="1" width="47.5703125" bestFit="1" customWidth="1"/>
    <col min="2" max="2" width="18.28515625" bestFit="1" customWidth="1"/>
    <col min="3" max="3" width="17.140625" bestFit="1" customWidth="1"/>
    <col min="4" max="4" width="40.28515625" bestFit="1" customWidth="1"/>
    <col min="5" max="5" width="24.140625" bestFit="1" customWidth="1"/>
    <col min="6" max="6" width="26.85546875" bestFit="1" customWidth="1"/>
    <col min="7" max="7" width="70.5703125" bestFit="1" customWidth="1"/>
    <col min="8" max="8" width="81.42578125" bestFit="1" customWidth="1"/>
    <col min="9" max="9" width="18.5703125" bestFit="1" customWidth="1"/>
    <col min="10" max="10" width="31.7109375" bestFit="1" customWidth="1"/>
    <col min="11" max="11" width="84.28515625" bestFit="1" customWidth="1"/>
    <col min="12" max="12" width="14.42578125" bestFit="1" customWidth="1"/>
    <col min="13" max="13" width="29.28515625" bestFit="1" customWidth="1"/>
    <col min="14" max="14" width="23.85546875" bestFit="1" customWidth="1"/>
    <col min="15" max="15" width="29" bestFit="1" customWidth="1"/>
    <col min="16" max="16" width="13.28515625" bestFit="1" customWidth="1"/>
    <col min="17" max="17" width="8.42578125" bestFit="1" customWidth="1"/>
    <col min="18" max="18" width="18.28515625" bestFit="1" customWidth="1"/>
    <col min="19" max="19" width="200.42578125" bestFit="1" customWidth="1"/>
    <col min="20" max="20" width="12.7109375" bestFit="1" customWidth="1"/>
    <col min="21" max="21" width="39.5703125" bestFit="1" customWidth="1"/>
    <col min="22" max="22" width="21.5703125" bestFit="1" customWidth="1"/>
    <col min="23" max="23" width="15.5703125" bestFit="1" customWidth="1"/>
  </cols>
  <sheetData>
    <row r="1" spans="1:2" x14ac:dyDescent="0.25">
      <c r="A1" s="1" t="s">
        <v>13</v>
      </c>
      <c r="B1" t="s">
        <v>8</v>
      </c>
    </row>
    <row r="2" spans="1:2" x14ac:dyDescent="0.25">
      <c r="A2" s="1" t="s">
        <v>42</v>
      </c>
      <c r="B2" t="s">
        <v>1</v>
      </c>
    </row>
    <row r="4" spans="1:2" x14ac:dyDescent="0.25">
      <c r="A4" s="1" t="s">
        <v>4</v>
      </c>
      <c r="B4" t="s">
        <v>5</v>
      </c>
    </row>
    <row r="5" spans="1:2" x14ac:dyDescent="0.25">
      <c r="A5" s="2" t="s">
        <v>43</v>
      </c>
      <c r="B5" s="3">
        <v>616</v>
      </c>
    </row>
    <row r="6" spans="1:2" x14ac:dyDescent="0.25">
      <c r="A6" s="7" t="s">
        <v>44</v>
      </c>
      <c r="B6" s="3">
        <v>616</v>
      </c>
    </row>
    <row r="7" spans="1:2" x14ac:dyDescent="0.25">
      <c r="A7" s="2" t="s">
        <v>45</v>
      </c>
      <c r="B7" s="3">
        <v>4731.6000000000004</v>
      </c>
    </row>
    <row r="8" spans="1:2" x14ac:dyDescent="0.25">
      <c r="A8" s="7" t="s">
        <v>46</v>
      </c>
      <c r="B8" s="3">
        <v>3068</v>
      </c>
    </row>
    <row r="9" spans="1:2" x14ac:dyDescent="0.25">
      <c r="A9" s="7" t="s">
        <v>47</v>
      </c>
      <c r="B9" s="3">
        <v>1663.6</v>
      </c>
    </row>
    <row r="10" spans="1:2" x14ac:dyDescent="0.25">
      <c r="A10" s="2" t="s">
        <v>25</v>
      </c>
      <c r="B10" s="3">
        <v>4072</v>
      </c>
    </row>
    <row r="11" spans="1:2" x14ac:dyDescent="0.25">
      <c r="A11" s="7" t="s">
        <v>48</v>
      </c>
      <c r="B11" s="3">
        <v>1738</v>
      </c>
    </row>
    <row r="12" spans="1:2" x14ac:dyDescent="0.25">
      <c r="A12" s="7" t="s">
        <v>49</v>
      </c>
      <c r="B12" s="3">
        <v>877</v>
      </c>
    </row>
    <row r="13" spans="1:2" x14ac:dyDescent="0.25">
      <c r="A13" s="7" t="s">
        <v>50</v>
      </c>
      <c r="B13" s="3">
        <v>795</v>
      </c>
    </row>
    <row r="14" spans="1:2" x14ac:dyDescent="0.25">
      <c r="A14" s="7" t="s">
        <v>51</v>
      </c>
      <c r="B14" s="3">
        <v>662</v>
      </c>
    </row>
    <row r="15" spans="1:2" x14ac:dyDescent="0.25">
      <c r="A15" s="2" t="s">
        <v>52</v>
      </c>
      <c r="B15" s="3">
        <v>1225.4000000000001</v>
      </c>
    </row>
    <row r="16" spans="1:2" x14ac:dyDescent="0.25">
      <c r="A16" s="7" t="s">
        <v>53</v>
      </c>
      <c r="B16" s="3">
        <v>1225.4000000000001</v>
      </c>
    </row>
    <row r="17" spans="1:2" x14ac:dyDescent="0.25">
      <c r="A17" s="2" t="s">
        <v>17</v>
      </c>
      <c r="B17" s="3">
        <v>206</v>
      </c>
    </row>
    <row r="18" spans="1:2" x14ac:dyDescent="0.25">
      <c r="A18" s="7" t="s">
        <v>54</v>
      </c>
      <c r="B18" s="3">
        <v>206</v>
      </c>
    </row>
    <row r="19" spans="1:2" x14ac:dyDescent="0.25">
      <c r="A19" s="2" t="s">
        <v>55</v>
      </c>
      <c r="B19" s="3">
        <v>5149.7</v>
      </c>
    </row>
    <row r="20" spans="1:2" x14ac:dyDescent="0.25">
      <c r="A20" s="7" t="s">
        <v>55</v>
      </c>
      <c r="B20" s="3">
        <v>3973.6</v>
      </c>
    </row>
    <row r="21" spans="1:2" x14ac:dyDescent="0.25">
      <c r="A21" s="7" t="s">
        <v>56</v>
      </c>
      <c r="B21" s="3">
        <v>676.6</v>
      </c>
    </row>
    <row r="22" spans="1:2" x14ac:dyDescent="0.25">
      <c r="A22" s="7" t="s">
        <v>54</v>
      </c>
      <c r="B22" s="3">
        <v>196</v>
      </c>
    </row>
    <row r="23" spans="1:2" x14ac:dyDescent="0.25">
      <c r="A23" s="7" t="s">
        <v>57</v>
      </c>
      <c r="B23" s="3">
        <v>119.3</v>
      </c>
    </row>
    <row r="24" spans="1:2" x14ac:dyDescent="0.25">
      <c r="A24" s="7" t="s">
        <v>58</v>
      </c>
      <c r="B24" s="3">
        <v>72</v>
      </c>
    </row>
    <row r="25" spans="1:2" x14ac:dyDescent="0.25">
      <c r="A25" s="7" t="s">
        <v>49</v>
      </c>
      <c r="B25" s="3">
        <v>51</v>
      </c>
    </row>
    <row r="26" spans="1:2" x14ac:dyDescent="0.25">
      <c r="A26" s="7" t="s">
        <v>59</v>
      </c>
      <c r="B26" s="3">
        <v>30</v>
      </c>
    </row>
    <row r="27" spans="1:2" x14ac:dyDescent="0.25">
      <c r="A27" s="7" t="s">
        <v>60</v>
      </c>
      <c r="B27" s="3">
        <v>21</v>
      </c>
    </row>
    <row r="28" spans="1:2" x14ac:dyDescent="0.25">
      <c r="A28" s="7" t="s">
        <v>48</v>
      </c>
      <c r="B28" s="3">
        <v>10.199999999999999</v>
      </c>
    </row>
    <row r="29" spans="1:2" x14ac:dyDescent="0.25">
      <c r="A29" s="2" t="s">
        <v>27</v>
      </c>
      <c r="B29" s="3">
        <v>446</v>
      </c>
    </row>
    <row r="30" spans="1:2" x14ac:dyDescent="0.25">
      <c r="A30" s="7" t="s">
        <v>61</v>
      </c>
      <c r="B30" s="3">
        <v>446</v>
      </c>
    </row>
    <row r="31" spans="1:2" x14ac:dyDescent="0.25">
      <c r="A31" s="2" t="s">
        <v>62</v>
      </c>
      <c r="B31" s="3">
        <v>19</v>
      </c>
    </row>
    <row r="32" spans="1:2" x14ac:dyDescent="0.25">
      <c r="A32" s="7" t="s">
        <v>63</v>
      </c>
      <c r="B32" s="3">
        <v>19</v>
      </c>
    </row>
    <row r="33" spans="1:2" x14ac:dyDescent="0.25">
      <c r="A33" s="2" t="s">
        <v>31</v>
      </c>
      <c r="B33" s="3">
        <v>910.6</v>
      </c>
    </row>
    <row r="34" spans="1:2" x14ac:dyDescent="0.25">
      <c r="A34" s="7" t="s">
        <v>64</v>
      </c>
      <c r="B34" s="3">
        <v>910.6</v>
      </c>
    </row>
    <row r="35" spans="1:2" x14ac:dyDescent="0.25">
      <c r="A35" s="2" t="s">
        <v>65</v>
      </c>
      <c r="B35" s="3">
        <v>1030</v>
      </c>
    </row>
    <row r="36" spans="1:2" x14ac:dyDescent="0.25">
      <c r="A36" s="7" t="s">
        <v>65</v>
      </c>
      <c r="B36" s="3">
        <v>1030</v>
      </c>
    </row>
    <row r="37" spans="1:2" x14ac:dyDescent="0.25">
      <c r="A37" s="2" t="s">
        <v>10</v>
      </c>
      <c r="B37" s="3">
        <v>1680.13</v>
      </c>
    </row>
    <row r="38" spans="1:2" x14ac:dyDescent="0.25">
      <c r="A38" s="7" t="s">
        <v>66</v>
      </c>
      <c r="B38" s="3">
        <v>547</v>
      </c>
    </row>
    <row r="39" spans="1:2" x14ac:dyDescent="0.25">
      <c r="A39" s="7" t="s">
        <v>67</v>
      </c>
      <c r="B39" s="3">
        <v>306</v>
      </c>
    </row>
    <row r="40" spans="1:2" x14ac:dyDescent="0.25">
      <c r="A40" s="7" t="s">
        <v>68</v>
      </c>
      <c r="B40" s="3">
        <v>275</v>
      </c>
    </row>
    <row r="41" spans="1:2" x14ac:dyDescent="0.25">
      <c r="A41" s="7" t="s">
        <v>69</v>
      </c>
      <c r="B41" s="3">
        <v>152.13</v>
      </c>
    </row>
    <row r="42" spans="1:2" x14ac:dyDescent="0.25">
      <c r="A42" s="7" t="s">
        <v>70</v>
      </c>
      <c r="B42" s="3">
        <v>134</v>
      </c>
    </row>
    <row r="43" spans="1:2" x14ac:dyDescent="0.25">
      <c r="A43" s="7" t="s">
        <v>71</v>
      </c>
      <c r="B43" s="3">
        <v>82</v>
      </c>
    </row>
    <row r="44" spans="1:2" x14ac:dyDescent="0.25">
      <c r="A44" s="7" t="s">
        <v>72</v>
      </c>
      <c r="B44" s="3">
        <v>72</v>
      </c>
    </row>
    <row r="45" spans="1:2" x14ac:dyDescent="0.25">
      <c r="A45" s="7" t="s">
        <v>73</v>
      </c>
      <c r="B45" s="3">
        <v>72</v>
      </c>
    </row>
    <row r="46" spans="1:2" x14ac:dyDescent="0.25">
      <c r="A46" s="7" t="s">
        <v>60</v>
      </c>
      <c r="B46" s="3">
        <v>30</v>
      </c>
    </row>
    <row r="47" spans="1:2" x14ac:dyDescent="0.25">
      <c r="A47" s="7" t="s">
        <v>44</v>
      </c>
      <c r="B47" s="3">
        <v>10</v>
      </c>
    </row>
    <row r="48" spans="1:2" x14ac:dyDescent="0.25">
      <c r="A48" s="2" t="s">
        <v>19</v>
      </c>
      <c r="B48" s="3">
        <v>4114.2</v>
      </c>
    </row>
    <row r="49" spans="1:2" x14ac:dyDescent="0.25">
      <c r="A49" s="7" t="s">
        <v>74</v>
      </c>
      <c r="B49" s="3">
        <v>1923</v>
      </c>
    </row>
    <row r="50" spans="1:2" x14ac:dyDescent="0.25">
      <c r="A50" s="7" t="s">
        <v>75</v>
      </c>
      <c r="B50" s="3">
        <v>738</v>
      </c>
    </row>
    <row r="51" spans="1:2" x14ac:dyDescent="0.25">
      <c r="A51" s="7" t="s">
        <v>50</v>
      </c>
      <c r="B51" s="3">
        <v>329</v>
      </c>
    </row>
    <row r="52" spans="1:2" x14ac:dyDescent="0.25">
      <c r="A52" s="7" t="s">
        <v>76</v>
      </c>
      <c r="B52" s="3">
        <v>153</v>
      </c>
    </row>
    <row r="53" spans="1:2" x14ac:dyDescent="0.25">
      <c r="A53" s="7" t="s">
        <v>77</v>
      </c>
      <c r="B53" s="3">
        <v>148</v>
      </c>
    </row>
    <row r="54" spans="1:2" x14ac:dyDescent="0.25">
      <c r="A54" s="7" t="s">
        <v>51</v>
      </c>
      <c r="B54" s="3">
        <v>123</v>
      </c>
    </row>
    <row r="55" spans="1:2" x14ac:dyDescent="0.25">
      <c r="A55" s="7" t="s">
        <v>78</v>
      </c>
      <c r="B55" s="3">
        <v>110</v>
      </c>
    </row>
    <row r="56" spans="1:2" x14ac:dyDescent="0.25">
      <c r="A56" s="7" t="s">
        <v>70</v>
      </c>
      <c r="B56" s="3">
        <v>96</v>
      </c>
    </row>
    <row r="57" spans="1:2" x14ac:dyDescent="0.25">
      <c r="A57" s="7" t="s">
        <v>47</v>
      </c>
      <c r="B57" s="3">
        <v>78</v>
      </c>
    </row>
    <row r="58" spans="1:2" x14ac:dyDescent="0.25">
      <c r="A58" s="7" t="s">
        <v>79</v>
      </c>
      <c r="B58" s="3">
        <v>70</v>
      </c>
    </row>
    <row r="59" spans="1:2" x14ac:dyDescent="0.25">
      <c r="A59" s="7" t="s">
        <v>80</v>
      </c>
      <c r="B59" s="3">
        <v>70</v>
      </c>
    </row>
    <row r="60" spans="1:2" x14ac:dyDescent="0.25">
      <c r="A60" s="7" t="s">
        <v>69</v>
      </c>
      <c r="B60" s="3">
        <v>65</v>
      </c>
    </row>
    <row r="61" spans="1:2" x14ac:dyDescent="0.25">
      <c r="A61" s="7" t="s">
        <v>59</v>
      </c>
      <c r="B61" s="3">
        <v>50</v>
      </c>
    </row>
    <row r="62" spans="1:2" x14ac:dyDescent="0.25">
      <c r="A62" s="7" t="s">
        <v>81</v>
      </c>
      <c r="B62" s="3">
        <v>42</v>
      </c>
    </row>
    <row r="63" spans="1:2" x14ac:dyDescent="0.25">
      <c r="A63" s="7" t="s">
        <v>82</v>
      </c>
      <c r="B63" s="3">
        <v>28</v>
      </c>
    </row>
    <row r="64" spans="1:2" x14ac:dyDescent="0.25">
      <c r="A64" s="7" t="s">
        <v>83</v>
      </c>
      <c r="B64" s="3">
        <v>26</v>
      </c>
    </row>
    <row r="65" spans="1:2" x14ac:dyDescent="0.25">
      <c r="A65" s="7" t="s">
        <v>60</v>
      </c>
      <c r="B65" s="3">
        <v>21</v>
      </c>
    </row>
    <row r="66" spans="1:2" x14ac:dyDescent="0.25">
      <c r="A66" s="7" t="s">
        <v>84</v>
      </c>
      <c r="B66" s="3">
        <v>20</v>
      </c>
    </row>
    <row r="67" spans="1:2" x14ac:dyDescent="0.25">
      <c r="A67" s="7" t="s">
        <v>85</v>
      </c>
      <c r="B67" s="3">
        <v>13</v>
      </c>
    </row>
    <row r="68" spans="1:2" x14ac:dyDescent="0.25">
      <c r="A68" s="7" t="s">
        <v>86</v>
      </c>
      <c r="B68" s="3">
        <v>11.2</v>
      </c>
    </row>
    <row r="69" spans="1:2" x14ac:dyDescent="0.25">
      <c r="A69" s="2" t="s">
        <v>87</v>
      </c>
      <c r="B69" s="3">
        <v>1333.5</v>
      </c>
    </row>
    <row r="70" spans="1:2" x14ac:dyDescent="0.25">
      <c r="A70" s="7" t="s">
        <v>88</v>
      </c>
      <c r="B70" s="3">
        <v>872.5</v>
      </c>
    </row>
    <row r="71" spans="1:2" x14ac:dyDescent="0.25">
      <c r="A71" s="7" t="s">
        <v>89</v>
      </c>
      <c r="B71" s="3">
        <v>461</v>
      </c>
    </row>
    <row r="72" spans="1:2" x14ac:dyDescent="0.25">
      <c r="A72" s="2" t="s">
        <v>21</v>
      </c>
      <c r="B72" s="3">
        <v>11867.146000000001</v>
      </c>
    </row>
    <row r="73" spans="1:2" x14ac:dyDescent="0.25">
      <c r="A73" s="7" t="s">
        <v>90</v>
      </c>
      <c r="B73" s="3">
        <v>1523</v>
      </c>
    </row>
    <row r="74" spans="1:2" x14ac:dyDescent="0.25">
      <c r="A74" s="7" t="s">
        <v>74</v>
      </c>
      <c r="B74" s="3">
        <v>880</v>
      </c>
    </row>
    <row r="75" spans="1:2" x14ac:dyDescent="0.25">
      <c r="A75" s="7" t="s">
        <v>76</v>
      </c>
      <c r="B75" s="3">
        <v>873</v>
      </c>
    </row>
    <row r="76" spans="1:2" x14ac:dyDescent="0.25">
      <c r="A76" s="7" t="s">
        <v>91</v>
      </c>
      <c r="B76" s="3">
        <v>779</v>
      </c>
    </row>
    <row r="77" spans="1:2" x14ac:dyDescent="0.25">
      <c r="A77" s="7" t="s">
        <v>92</v>
      </c>
      <c r="B77" s="3">
        <v>747</v>
      </c>
    </row>
    <row r="78" spans="1:2" x14ac:dyDescent="0.25">
      <c r="A78" s="7" t="s">
        <v>93</v>
      </c>
      <c r="B78" s="3">
        <v>737</v>
      </c>
    </row>
    <row r="79" spans="1:2" x14ac:dyDescent="0.25">
      <c r="A79" s="7" t="s">
        <v>94</v>
      </c>
      <c r="B79" s="3">
        <v>703</v>
      </c>
    </row>
    <row r="80" spans="1:2" x14ac:dyDescent="0.25">
      <c r="A80" s="7" t="s">
        <v>95</v>
      </c>
      <c r="B80" s="3">
        <v>548.5</v>
      </c>
    </row>
    <row r="81" spans="1:2" x14ac:dyDescent="0.25">
      <c r="A81" s="7" t="s">
        <v>96</v>
      </c>
      <c r="B81" s="3">
        <v>449</v>
      </c>
    </row>
    <row r="82" spans="1:2" x14ac:dyDescent="0.25">
      <c r="A82" s="7" t="s">
        <v>75</v>
      </c>
      <c r="B82" s="3">
        <v>350</v>
      </c>
    </row>
    <row r="83" spans="1:2" x14ac:dyDescent="0.25">
      <c r="A83" s="7" t="s">
        <v>56</v>
      </c>
      <c r="B83" s="3">
        <v>333</v>
      </c>
    </row>
    <row r="84" spans="1:2" x14ac:dyDescent="0.25">
      <c r="A84" s="7" t="s">
        <v>97</v>
      </c>
      <c r="B84" s="3">
        <v>332</v>
      </c>
    </row>
    <row r="85" spans="1:2" x14ac:dyDescent="0.25">
      <c r="A85" s="7" t="s">
        <v>54</v>
      </c>
      <c r="B85" s="3">
        <v>309</v>
      </c>
    </row>
    <row r="86" spans="1:2" x14ac:dyDescent="0.25">
      <c r="A86" s="7" t="s">
        <v>98</v>
      </c>
      <c r="B86" s="3">
        <v>305</v>
      </c>
    </row>
    <row r="87" spans="1:2" x14ac:dyDescent="0.25">
      <c r="A87" s="7" t="s">
        <v>99</v>
      </c>
      <c r="B87" s="3">
        <v>303</v>
      </c>
    </row>
    <row r="88" spans="1:2" x14ac:dyDescent="0.25">
      <c r="A88" s="7" t="s">
        <v>100</v>
      </c>
      <c r="B88" s="3">
        <v>289.60000000000002</v>
      </c>
    </row>
    <row r="89" spans="1:2" x14ac:dyDescent="0.25">
      <c r="A89" s="7" t="s">
        <v>101</v>
      </c>
      <c r="B89" s="3">
        <v>270</v>
      </c>
    </row>
    <row r="90" spans="1:2" x14ac:dyDescent="0.25">
      <c r="A90" s="7" t="s">
        <v>102</v>
      </c>
      <c r="B90" s="3">
        <v>267</v>
      </c>
    </row>
    <row r="91" spans="1:2" x14ac:dyDescent="0.25">
      <c r="A91" s="7" t="s">
        <v>103</v>
      </c>
      <c r="B91" s="3">
        <v>266</v>
      </c>
    </row>
    <row r="92" spans="1:2" x14ac:dyDescent="0.25">
      <c r="A92" s="7" t="s">
        <v>83</v>
      </c>
      <c r="B92" s="3">
        <v>242</v>
      </c>
    </row>
    <row r="93" spans="1:2" x14ac:dyDescent="0.25">
      <c r="A93" s="7" t="s">
        <v>104</v>
      </c>
      <c r="B93" s="3">
        <v>213</v>
      </c>
    </row>
    <row r="94" spans="1:2" x14ac:dyDescent="0.25">
      <c r="A94" s="7" t="s">
        <v>105</v>
      </c>
      <c r="B94" s="3">
        <v>202</v>
      </c>
    </row>
    <row r="95" spans="1:2" x14ac:dyDescent="0.25">
      <c r="A95" s="7" t="s">
        <v>106</v>
      </c>
      <c r="B95" s="3">
        <v>178</v>
      </c>
    </row>
    <row r="96" spans="1:2" x14ac:dyDescent="0.25">
      <c r="A96" s="7" t="s">
        <v>107</v>
      </c>
      <c r="B96" s="3">
        <v>153.4</v>
      </c>
    </row>
    <row r="97" spans="1:2" x14ac:dyDescent="0.25">
      <c r="A97" s="7" t="s">
        <v>108</v>
      </c>
      <c r="B97" s="3">
        <v>142</v>
      </c>
    </row>
    <row r="98" spans="1:2" x14ac:dyDescent="0.25">
      <c r="A98" s="7" t="s">
        <v>73</v>
      </c>
      <c r="B98" s="3">
        <v>137.71700000000001</v>
      </c>
    </row>
    <row r="99" spans="1:2" x14ac:dyDescent="0.25">
      <c r="A99" s="7" t="s">
        <v>109</v>
      </c>
      <c r="B99" s="3">
        <v>76</v>
      </c>
    </row>
    <row r="100" spans="1:2" x14ac:dyDescent="0.25">
      <c r="A100" s="7" t="s">
        <v>110</v>
      </c>
      <c r="B100" s="3">
        <v>74</v>
      </c>
    </row>
    <row r="101" spans="1:2" x14ac:dyDescent="0.25">
      <c r="A101" s="7" t="s">
        <v>111</v>
      </c>
      <c r="B101" s="3">
        <v>52.929000000000002</v>
      </c>
    </row>
    <row r="102" spans="1:2" x14ac:dyDescent="0.25">
      <c r="A102" s="7" t="s">
        <v>112</v>
      </c>
      <c r="B102" s="3">
        <v>30</v>
      </c>
    </row>
    <row r="103" spans="1:2" x14ac:dyDescent="0.25">
      <c r="A103" s="7" t="s">
        <v>113</v>
      </c>
      <c r="B103" s="3">
        <v>28</v>
      </c>
    </row>
    <row r="104" spans="1:2" x14ac:dyDescent="0.25">
      <c r="A104" s="7" t="s">
        <v>60</v>
      </c>
      <c r="B104" s="3">
        <v>21</v>
      </c>
    </row>
    <row r="105" spans="1:2" x14ac:dyDescent="0.25">
      <c r="A105" s="7" t="s">
        <v>114</v>
      </c>
      <c r="B105" s="3">
        <v>20</v>
      </c>
    </row>
    <row r="106" spans="1:2" x14ac:dyDescent="0.25">
      <c r="A106" s="7" t="s">
        <v>115</v>
      </c>
      <c r="B106" s="3">
        <v>20</v>
      </c>
    </row>
    <row r="107" spans="1:2" x14ac:dyDescent="0.25">
      <c r="A107" s="7" t="s">
        <v>59</v>
      </c>
      <c r="B107" s="3">
        <v>13</v>
      </c>
    </row>
    <row r="108" spans="1:2" x14ac:dyDescent="0.25">
      <c r="A108" s="2" t="s">
        <v>35</v>
      </c>
      <c r="B108" s="3">
        <v>9809.5</v>
      </c>
    </row>
    <row r="109" spans="1:2" x14ac:dyDescent="0.25">
      <c r="A109" s="7" t="s">
        <v>89</v>
      </c>
      <c r="B109" s="3">
        <v>4300</v>
      </c>
    </row>
    <row r="110" spans="1:2" x14ac:dyDescent="0.25">
      <c r="A110" s="7" t="s">
        <v>116</v>
      </c>
      <c r="B110" s="3">
        <v>2435.5</v>
      </c>
    </row>
    <row r="111" spans="1:2" x14ac:dyDescent="0.25">
      <c r="A111" s="7" t="s">
        <v>117</v>
      </c>
      <c r="B111" s="3">
        <v>2070</v>
      </c>
    </row>
    <row r="112" spans="1:2" x14ac:dyDescent="0.25">
      <c r="A112" s="7" t="s">
        <v>118</v>
      </c>
      <c r="B112" s="3">
        <v>1004</v>
      </c>
    </row>
    <row r="113" spans="1:2" x14ac:dyDescent="0.25">
      <c r="A113" s="2" t="s">
        <v>41</v>
      </c>
      <c r="B113" s="3">
        <v>616</v>
      </c>
    </row>
    <row r="114" spans="1:2" x14ac:dyDescent="0.25">
      <c r="A114" s="7" t="s">
        <v>119</v>
      </c>
      <c r="B114" s="3">
        <v>616</v>
      </c>
    </row>
    <row r="115" spans="1:2" x14ac:dyDescent="0.25">
      <c r="A115" s="2" t="s">
        <v>120</v>
      </c>
      <c r="B115" s="3">
        <v>244</v>
      </c>
    </row>
    <row r="116" spans="1:2" x14ac:dyDescent="0.25">
      <c r="A116" s="7" t="s">
        <v>121</v>
      </c>
      <c r="B116" s="3">
        <v>244</v>
      </c>
    </row>
    <row r="117" spans="1:2" x14ac:dyDescent="0.25">
      <c r="A117" s="2" t="s">
        <v>37</v>
      </c>
      <c r="B117" s="3">
        <v>245</v>
      </c>
    </row>
    <row r="118" spans="1:2" x14ac:dyDescent="0.25">
      <c r="A118" s="7" t="s">
        <v>122</v>
      </c>
      <c r="B118" s="3">
        <v>245</v>
      </c>
    </row>
    <row r="119" spans="1:2" x14ac:dyDescent="0.25">
      <c r="A119" s="2" t="s">
        <v>12</v>
      </c>
      <c r="B119" s="3">
        <v>48315.775999999998</v>
      </c>
    </row>
  </sheetData>
  <pageMargins left="0.7" right="0.7" top="0.78740157499999996" bottom="0.78740157499999996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8AB79-C77B-45A7-918E-15053FF95CD4}">
  <dimension ref="A3:F28"/>
  <sheetViews>
    <sheetView topLeftCell="A13" workbookViewId="0">
      <selection activeCell="H6" sqref="H6"/>
    </sheetView>
  </sheetViews>
  <sheetFormatPr baseColWidth="10" defaultColWidth="11.42578125" defaultRowHeight="15" x14ac:dyDescent="0.25"/>
  <cols>
    <col min="1" max="1" width="25.140625" style="2" bestFit="1" customWidth="1"/>
    <col min="2" max="2" width="18.28515625" style="2" bestFit="1" customWidth="1"/>
    <col min="3" max="3" width="18.140625" style="2" bestFit="1" customWidth="1"/>
    <col min="4" max="4" width="11.42578125" style="2"/>
    <col min="5" max="5" width="30.5703125" style="2" customWidth="1"/>
    <col min="6" max="16384" width="11.42578125" style="2"/>
  </cols>
  <sheetData>
    <row r="3" spans="1:6" x14ac:dyDescent="0.25">
      <c r="A3" s="103" t="s">
        <v>4</v>
      </c>
      <c r="B3" s="2" t="s">
        <v>5</v>
      </c>
      <c r="D3" s="2" t="s">
        <v>123</v>
      </c>
      <c r="E3" s="2" t="s">
        <v>124</v>
      </c>
    </row>
    <row r="4" spans="1:6" ht="15.75" thickBot="1" x14ac:dyDescent="0.3">
      <c r="A4" s="2" t="s">
        <v>47</v>
      </c>
      <c r="B4" s="104">
        <v>1741.6</v>
      </c>
      <c r="E4" s="7" t="s">
        <v>125</v>
      </c>
    </row>
    <row r="5" spans="1:6" ht="48" thickBot="1" x14ac:dyDescent="0.3">
      <c r="A5" s="2" t="s">
        <v>126</v>
      </c>
      <c r="B5" s="104">
        <v>1014</v>
      </c>
      <c r="E5" s="2" t="s">
        <v>127</v>
      </c>
      <c r="F5" s="105" t="s">
        <v>128</v>
      </c>
    </row>
    <row r="6" spans="1:6" ht="32.25" thickBot="1" x14ac:dyDescent="0.3">
      <c r="A6" s="2" t="s">
        <v>88</v>
      </c>
      <c r="B6" s="104">
        <v>872.5</v>
      </c>
      <c r="E6" s="2" t="s">
        <v>127</v>
      </c>
      <c r="F6" s="105" t="s">
        <v>129</v>
      </c>
    </row>
    <row r="7" spans="1:6" ht="63.75" thickBot="1" x14ac:dyDescent="0.3">
      <c r="A7" s="2" t="s">
        <v>130</v>
      </c>
      <c r="B7" s="104">
        <v>782</v>
      </c>
      <c r="D7" s="102">
        <v>8.9006000000000007</v>
      </c>
      <c r="E7" s="2" t="s">
        <v>127</v>
      </c>
      <c r="F7" s="106" t="s">
        <v>131</v>
      </c>
    </row>
    <row r="8" spans="1:6" ht="63.75" thickBot="1" x14ac:dyDescent="0.3">
      <c r="A8" s="2" t="s">
        <v>132</v>
      </c>
      <c r="B8" s="104">
        <v>636</v>
      </c>
      <c r="D8" s="102">
        <v>6.5780000000000003</v>
      </c>
      <c r="E8" s="2" t="s">
        <v>127</v>
      </c>
      <c r="F8" s="106" t="s">
        <v>131</v>
      </c>
    </row>
    <row r="9" spans="1:6" ht="15.75" thickBot="1" x14ac:dyDescent="0.3">
      <c r="A9" s="2" t="s">
        <v>133</v>
      </c>
      <c r="B9" s="104">
        <v>581</v>
      </c>
      <c r="E9" s="2" t="s">
        <v>127</v>
      </c>
      <c r="F9" s="7" t="s">
        <v>134</v>
      </c>
    </row>
    <row r="10" spans="1:6" ht="48" thickBot="1" x14ac:dyDescent="0.3">
      <c r="A10" s="2" t="s">
        <v>135</v>
      </c>
      <c r="B10" s="104">
        <v>435</v>
      </c>
      <c r="E10" s="2" t="s">
        <v>127</v>
      </c>
      <c r="F10" s="105" t="s">
        <v>136</v>
      </c>
    </row>
    <row r="11" spans="1:6" ht="15.75" thickBot="1" x14ac:dyDescent="0.3">
      <c r="A11" s="2" t="s">
        <v>137</v>
      </c>
      <c r="B11" s="104">
        <v>409.7</v>
      </c>
      <c r="E11" s="2" t="s">
        <v>127</v>
      </c>
      <c r="F11" s="7" t="s">
        <v>138</v>
      </c>
    </row>
    <row r="12" spans="1:6" ht="63.75" thickBot="1" x14ac:dyDescent="0.3">
      <c r="A12" s="2" t="s">
        <v>139</v>
      </c>
      <c r="B12" s="104">
        <v>378.5</v>
      </c>
      <c r="D12" s="102">
        <v>8.9006000000000007</v>
      </c>
      <c r="E12" s="2" t="s">
        <v>127</v>
      </c>
      <c r="F12" s="106" t="s">
        <v>131</v>
      </c>
    </row>
    <row r="13" spans="1:6" ht="63.75" thickBot="1" x14ac:dyDescent="0.3">
      <c r="A13" s="2" t="s">
        <v>140</v>
      </c>
      <c r="B13" s="104">
        <v>325</v>
      </c>
      <c r="D13" s="102">
        <v>6.5780000000000003</v>
      </c>
      <c r="E13" s="2" t="s">
        <v>127</v>
      </c>
      <c r="F13" s="106" t="s">
        <v>131</v>
      </c>
    </row>
    <row r="14" spans="1:6" ht="32.25" thickBot="1" x14ac:dyDescent="0.3">
      <c r="A14" s="2" t="s">
        <v>141</v>
      </c>
      <c r="B14" s="104">
        <v>320</v>
      </c>
      <c r="E14" s="2" t="s">
        <v>127</v>
      </c>
      <c r="F14" s="105" t="s">
        <v>129</v>
      </c>
    </row>
    <row r="15" spans="1:6" ht="63.75" thickBot="1" x14ac:dyDescent="0.3">
      <c r="A15" s="2" t="s">
        <v>142</v>
      </c>
      <c r="B15" s="104">
        <v>296</v>
      </c>
      <c r="E15" s="2" t="s">
        <v>127</v>
      </c>
      <c r="F15" s="105" t="s">
        <v>143</v>
      </c>
    </row>
    <row r="16" spans="1:6" ht="15.75" thickBot="1" x14ac:dyDescent="0.3">
      <c r="A16" s="2" t="s">
        <v>144</v>
      </c>
      <c r="B16" s="104">
        <v>284</v>
      </c>
      <c r="E16" s="2" t="s">
        <v>127</v>
      </c>
      <c r="F16" s="7" t="s">
        <v>11</v>
      </c>
    </row>
    <row r="17" spans="1:6" ht="32.25" thickBot="1" x14ac:dyDescent="0.3">
      <c r="A17" s="2" t="s">
        <v>145</v>
      </c>
      <c r="B17" s="104">
        <v>269</v>
      </c>
      <c r="E17" s="2" t="s">
        <v>127</v>
      </c>
      <c r="F17" s="105" t="s">
        <v>129</v>
      </c>
    </row>
    <row r="18" spans="1:6" ht="15.75" thickBot="1" x14ac:dyDescent="0.3">
      <c r="A18" s="2" t="s">
        <v>146</v>
      </c>
      <c r="B18" s="104">
        <v>255</v>
      </c>
      <c r="E18" s="2" t="s">
        <v>127</v>
      </c>
      <c r="F18" s="7"/>
    </row>
    <row r="19" spans="1:6" ht="48" thickBot="1" x14ac:dyDescent="0.3">
      <c r="A19" s="2" t="s">
        <v>147</v>
      </c>
      <c r="B19" s="104">
        <v>166</v>
      </c>
      <c r="E19" s="2" t="s">
        <v>127</v>
      </c>
      <c r="F19" s="105" t="s">
        <v>136</v>
      </c>
    </row>
    <row r="20" spans="1:6" ht="32.25" thickBot="1" x14ac:dyDescent="0.3">
      <c r="A20" s="2" t="s">
        <v>148</v>
      </c>
      <c r="B20" s="104">
        <v>154</v>
      </c>
      <c r="E20" s="2" t="s">
        <v>127</v>
      </c>
      <c r="F20" s="105" t="s">
        <v>129</v>
      </c>
    </row>
    <row r="21" spans="1:6" ht="15.75" thickBot="1" x14ac:dyDescent="0.3">
      <c r="A21" s="2" t="s">
        <v>149</v>
      </c>
      <c r="B21" s="104">
        <v>147</v>
      </c>
      <c r="E21" s="2" t="s">
        <v>127</v>
      </c>
      <c r="F21" s="7" t="s">
        <v>11</v>
      </c>
    </row>
    <row r="22" spans="1:6" ht="48" thickBot="1" x14ac:dyDescent="0.3">
      <c r="A22" s="2" t="s">
        <v>150</v>
      </c>
      <c r="B22" s="104">
        <v>123</v>
      </c>
      <c r="E22" s="2" t="s">
        <v>127</v>
      </c>
      <c r="F22" s="105" t="s">
        <v>151</v>
      </c>
    </row>
    <row r="23" spans="1:6" ht="19.5" thickBot="1" x14ac:dyDescent="0.35">
      <c r="A23" s="2" t="s">
        <v>152</v>
      </c>
      <c r="B23" s="104">
        <v>113.4</v>
      </c>
      <c r="E23" s="2" t="s">
        <v>127</v>
      </c>
      <c r="F23" s="107" t="s">
        <v>153</v>
      </c>
    </row>
    <row r="24" spans="1:6" ht="16.5" thickBot="1" x14ac:dyDescent="0.3">
      <c r="A24" s="2" t="s">
        <v>154</v>
      </c>
      <c r="B24" s="104">
        <v>101</v>
      </c>
      <c r="E24" s="2" t="s">
        <v>127</v>
      </c>
      <c r="F24" s="108" t="s">
        <v>155</v>
      </c>
    </row>
    <row r="25" spans="1:6" x14ac:dyDescent="0.25">
      <c r="A25" s="2" t="s">
        <v>156</v>
      </c>
      <c r="B25" s="104">
        <v>101</v>
      </c>
      <c r="E25" s="2" t="s">
        <v>127</v>
      </c>
      <c r="F25" s="2" t="s">
        <v>138</v>
      </c>
    </row>
    <row r="26" spans="1:6" ht="16.5" thickBot="1" x14ac:dyDescent="0.3">
      <c r="A26" s="2" t="s">
        <v>157</v>
      </c>
      <c r="B26" s="104">
        <v>63</v>
      </c>
      <c r="E26" s="2" t="s">
        <v>127</v>
      </c>
      <c r="F26" s="108" t="s">
        <v>155</v>
      </c>
    </row>
    <row r="27" spans="1:6" ht="16.5" thickBot="1" x14ac:dyDescent="0.3">
      <c r="A27" s="2" t="s">
        <v>158</v>
      </c>
      <c r="B27" s="104">
        <v>57</v>
      </c>
      <c r="E27" s="2" t="s">
        <v>127</v>
      </c>
      <c r="F27" s="109" t="s">
        <v>159</v>
      </c>
    </row>
    <row r="28" spans="1:6" x14ac:dyDescent="0.25">
      <c r="A28" s="2" t="s">
        <v>12</v>
      </c>
      <c r="B28" s="104">
        <v>9624.7000000000007</v>
      </c>
    </row>
  </sheetData>
  <pageMargins left="0.7" right="0.7" top="0.78740157499999996" bottom="0.78740157499999996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N2039"/>
  <sheetViews>
    <sheetView tabSelected="1" topLeftCell="D2020" zoomScale="85" zoomScaleNormal="85" workbookViewId="0">
      <selection activeCell="U2029" sqref="U2029"/>
    </sheetView>
  </sheetViews>
  <sheetFormatPr baseColWidth="10" defaultColWidth="12.140625" defaultRowHeight="30" customHeight="1" x14ac:dyDescent="0.25"/>
  <cols>
    <col min="1" max="1" width="8.140625" customWidth="1"/>
    <col min="2" max="2" width="17.7109375" customWidth="1"/>
    <col min="3" max="3" width="12.7109375" style="2" customWidth="1"/>
    <col min="4" max="4" width="27.42578125" style="2" customWidth="1"/>
    <col min="5" max="5" width="26.7109375" customWidth="1"/>
    <col min="6" max="6" width="30" style="2" customWidth="1"/>
    <col min="7" max="7" width="31.42578125" customWidth="1"/>
    <col min="8" max="8" width="24.42578125" style="2" hidden="1" customWidth="1"/>
    <col min="9" max="9" width="29" style="2" bestFit="1" customWidth="1"/>
    <col min="10" max="11" width="0" hidden="1" customWidth="1"/>
    <col min="12" max="12" width="9.85546875" style="2" hidden="1" customWidth="1"/>
    <col min="13" max="13" width="10.5703125" style="2" bestFit="1" customWidth="1"/>
    <col min="14" max="14" width="12.5703125" style="2" bestFit="1" customWidth="1"/>
    <col min="15" max="15" width="29" style="2" bestFit="1" customWidth="1"/>
    <col min="16" max="16" width="14.28515625" style="2" customWidth="1"/>
    <col min="17" max="17" width="20.28515625" style="2" customWidth="1"/>
    <col min="18" max="18" width="26.5703125" style="2" customWidth="1"/>
    <col min="19" max="19" width="25" customWidth="1"/>
    <col min="20" max="20" width="13.28515625" bestFit="1" customWidth="1"/>
    <col min="21" max="21" width="32.85546875" bestFit="1" customWidth="1"/>
    <col min="22" max="22" width="29" style="2" bestFit="1" customWidth="1"/>
    <col min="23" max="23" width="35.140625" style="2" customWidth="1"/>
    <col min="24" max="24" width="53.5703125" style="2" bestFit="1" customWidth="1"/>
    <col min="41" max="41" width="12.140625" style="2"/>
    <col min="42" max="42" width="44.42578125" style="2" customWidth="1"/>
    <col min="43" max="43" width="25.5703125" style="2" bestFit="1" customWidth="1"/>
    <col min="44" max="44" width="21.28515625" style="2" customWidth="1"/>
    <col min="45" max="50" width="12.140625" style="2"/>
    <col min="51" max="51" width="9.85546875" style="2" bestFit="1" customWidth="1"/>
    <col min="52" max="52" width="8.42578125" style="2" customWidth="1"/>
    <col min="53" max="16384" width="12.140625" style="2"/>
  </cols>
  <sheetData>
    <row r="1" spans="1:40" ht="30" customHeight="1" x14ac:dyDescent="0.25">
      <c r="A1" s="64" t="s">
        <v>13</v>
      </c>
      <c r="B1" s="65" t="s">
        <v>160</v>
      </c>
      <c r="C1" s="64" t="s">
        <v>3</v>
      </c>
      <c r="D1" s="65" t="s">
        <v>161</v>
      </c>
      <c r="E1" s="64" t="s">
        <v>162</v>
      </c>
      <c r="F1" s="66" t="s">
        <v>0</v>
      </c>
      <c r="G1" s="64" t="s">
        <v>2</v>
      </c>
      <c r="H1" s="66" t="s">
        <v>163</v>
      </c>
      <c r="I1" s="64" t="s">
        <v>164</v>
      </c>
      <c r="J1" s="67" t="s">
        <v>165</v>
      </c>
      <c r="K1" s="67" t="s">
        <v>166</v>
      </c>
      <c r="L1" s="67" t="s">
        <v>167</v>
      </c>
      <c r="M1" s="67" t="s">
        <v>123</v>
      </c>
      <c r="N1" s="67" t="s">
        <v>168</v>
      </c>
      <c r="O1" s="67" t="s">
        <v>169</v>
      </c>
      <c r="P1" s="67" t="s">
        <v>170</v>
      </c>
      <c r="Q1" s="25" t="s">
        <v>171</v>
      </c>
      <c r="R1" s="25" t="s">
        <v>172</v>
      </c>
      <c r="S1" s="25" t="s">
        <v>173</v>
      </c>
      <c r="T1" s="25" t="s">
        <v>174</v>
      </c>
      <c r="U1" s="25" t="s">
        <v>175</v>
      </c>
      <c r="V1" s="37" t="s">
        <v>176</v>
      </c>
      <c r="W1" s="37" t="s">
        <v>177</v>
      </c>
      <c r="X1" s="38" t="s">
        <v>178</v>
      </c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ht="30" hidden="1" customHeight="1" x14ac:dyDescent="0.25">
      <c r="A2" s="68" t="str">
        <f>VLOOKUP(N2,'Linien - BU'!A:B,2,FALSE)</f>
        <v>BU3</v>
      </c>
      <c r="B2" s="69">
        <f t="shared" ref="B2:B65" si="0">S2</f>
        <v>28</v>
      </c>
      <c r="C2" s="70">
        <f>Abfalldokumentation!$U2</f>
        <v>44427</v>
      </c>
      <c r="D2" s="69" t="str">
        <f>IFERROR(IF(VLOOKUP(O2,'[1]Rohware 230'!$B:$C,2,FALSE)=0,"Rohware"),
IFERROR(IF(VLOOKUP(O2,[1]Sammelnr.!$B:$C,2,FALSE)=0,"Sammelnr. ungeschält ABS"),
IFERROR(IF(VLOOKUP(O2,[1]Sammelnr.!$E:$F,2,FALSE)=0,"Sammelnr. ungeschält VS"),
IFERROR(IF(VLOOKUP(O2,[1]Sammelnr.!$H:$I,2,FALSE)=0,"Sammelnr. geschält"),
IFERROR(IF(VLOOKUP(O2,[1]Offen!$B:$C,2,FALSE)=0,"Offen ungeschält ABS"),
IFERROR(IF(VLOOKUP(O2,[1]Offen!$E:$F,2,FALSE)=0,"Offen ungeschält VOS"),
IFERROR(IF(VLOOKUP(O2,[1]Offen!$H:$I,2,FALSE)=0,"Offen geschält RW"),
IFERROR(IF(VLOOKUP(O2,[1]Offen!$K:$L,2,FALSE)=0,"Offen vegan"),
IFERROR(IF(VLOOKUP(O2,[1]Offen!$N:$O,2,FALSE)=0,"Offen Zipfel"),
IFERROR(IF(VLOOKUP(O2,[1]Offen!$Q:$R,2,FALSE)=0,"Offen Endstücke"),
IFERROR(IF(VLOOKUP(O2,[1]Vakuumiert!$B:$C,2,FALSE)=0,"Vakuumierter VOS ungeschält"),
IFERROR(IF(VLOOKUP(O2,[1]Vakuumiert!$E:$F,2,FALSE)=0,"Vakuumierter ABS ungeschält"),
IFERROR(IF(VLOOKUP(O2,[1]Vakuumiert!$H:$I,2,FALSE)=0,"Vakuumierter VOS geschält"),
IFERROR(IF(VLOOKUP(O2,[1]Vakuumiert!$K:$L,2,FALSE)=0,"Vakuumierter VOS vegan"),
IFERROR(IF(VLOOKUP(O2,[1]Vakuumiert!$N:$O,2,FALSE)=0,"Vakuumierter VOS Zipfel"),
IFERROR(IF(VLOOKUP(O2,[1]Vakuumiert!$Q:$R,2,FALSE)=0,"Vakuumiert geschält"),
IFERROR(IF(VLOOKUP(O2,'[1]vakuumierte Fertigprodukte'!$B:$C,2,FALSE)=0,"Fertigprodukte"),
IFERROR(IF(VLOOKUP(O2,'[1]vakuumierte Fertigprodukte'!$E:$FI,2,FALSE)=0,"Vakuumierte Zipfel"),
IFERROR(IF(VLOOKUP(O2,[1]Wurste!$B:$C,2,FALSE)=0,"Räucherwürste"),
IFERROR(IF(VLOOKUP(O2,[1]Wurste!$E:$F,2,FALSE)=0,"URW/URGW Wurst"),
IFERROR(IF(VLOOKUP(O2,[1]Wurste!$H:$I,2,FALSE)=0,"HF-Wurst Vegan"),
IFERROR(IF(VLOOKUP(O2,[1]Wurste!$K:$L,2,FALSE)=0,"320er ohne Würste"),
IFERROR(IF(AND(OR(Abfalldokumentation!$A2="BU3",Abfalldokumentation!$A2="Verkauf"),Abfalldokumentation!$F2="Schimmel",Abfalldokumentation!$G2="keinen Abnehmer/kein Schälpersonal"),"Div. Zipfel, ES ohne Verwendung",VLOOKUP(Abfalldokumentation!$E2,Produktgruppen!A:B,2,FALSE)),"-")))))))))))))))))))))))</f>
        <v>Vorschmelz</v>
      </c>
      <c r="E2" s="71" t="str">
        <f>IFERROR(VLOOKUP(Abfalldokumentation!$O2,Artikel!A:C,3,FALSE),Abfalldokumentation!$O2)</f>
        <v>VOS Walnuss Roulette</v>
      </c>
      <c r="F2" s="71" t="str">
        <f>VLOOKUP(T2,'Liste Gründe'!A:D,2,FALSE)</f>
        <v>Schimmel</v>
      </c>
      <c r="G2" s="70" t="str">
        <f>IF(ISBLANK(V2),VLOOKUP(Abfalldokumentation!$P2,'Liste Gründe'!A:D,3,FALSE),V2)</f>
        <v>VOS &gt; Einsatz</v>
      </c>
      <c r="H2" s="71" t="str">
        <f>IF(ISBLANK(Abfalldokumentation!$W2),"-",Abfalldokumentation!$W2)</f>
        <v>-</v>
      </c>
      <c r="I2" s="71">
        <f t="shared" ref="I2:I65" si="1">_xlfn.ISOWEEKNUM(C2)</f>
        <v>33</v>
      </c>
      <c r="J2" s="71" t="str">
        <f t="shared" ref="J2:J65" si="2">"Produkte"</f>
        <v>Produkte</v>
      </c>
      <c r="K2" s="71" t="str">
        <f t="shared" ref="K2:K65" si="3">"BUs"</f>
        <v>BUs</v>
      </c>
      <c r="L2" s="71" t="str">
        <f t="shared" ref="L2:L65" si="4">"Symptome"</f>
        <v>Symptome</v>
      </c>
      <c r="M2" s="71" t="str">
        <f>IFERROR(VLOOKUP(Abfalldokumentation!$O2,Kennzahlen!S:V,3,FALSE)*Abfalldokumentation!$B2,"0")</f>
        <v>0</v>
      </c>
      <c r="N2" s="71" t="str">
        <f>IF(ISBLANK(Q2),VLOOKUP(Abfalldokumentation!$O2,'Linien - BU'!R:S,2,FALSE),Q2)</f>
        <v>L4</v>
      </c>
      <c r="O2" s="72">
        <f t="shared" ref="O2:O65" si="5">R2</f>
        <v>29500481</v>
      </c>
      <c r="P2" s="72">
        <f t="shared" ref="P2:P65" si="6">T2</f>
        <v>12</v>
      </c>
      <c r="Q2" s="39" t="s">
        <v>179</v>
      </c>
      <c r="R2" s="40">
        <v>29500481</v>
      </c>
      <c r="S2" s="40">
        <v>28</v>
      </c>
      <c r="T2" s="40">
        <v>12</v>
      </c>
      <c r="U2" s="41">
        <v>44427</v>
      </c>
      <c r="V2" s="42" t="s">
        <v>21</v>
      </c>
      <c r="W2" s="43"/>
      <c r="X2" s="44" t="str">
        <f>IFERROR(VLOOKUP(Abfalldokumentation!$R2,Artikel!A:C,3,FALSE),Abfalldokumentation!$R2)</f>
        <v>VOS Walnuss Roulette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 spans="1:40" ht="30" hidden="1" customHeight="1" x14ac:dyDescent="0.25">
      <c r="A3" s="73" t="str">
        <f>VLOOKUP(N3,'Linien - BU'!A:B,2,FALSE)</f>
        <v>BU1</v>
      </c>
      <c r="B3" s="74">
        <f t="shared" si="0"/>
        <v>15</v>
      </c>
      <c r="C3" s="75">
        <f>Abfalldokumentation!$U3</f>
        <v>44427</v>
      </c>
      <c r="D3" s="69" t="str">
        <f>IFERROR(IF(VLOOKUP(O3,'[1]Rohware 230'!$B:$C,2,FALSE)=0,"Rohware"),
IFERROR(IF(VLOOKUP(O3,[1]Sammelnr.!$B:$C,2,FALSE)=0,"Sammelnr. ungeschält ABS"),
IFERROR(IF(VLOOKUP(O3,[1]Sammelnr.!$E:$F,2,FALSE)=0,"Sammelnr. ungeschält VS"),
IFERROR(IF(VLOOKUP(O3,[1]Sammelnr.!$H:$I,2,FALSE)=0,"Sammelnr. geschält"),
IFERROR(IF(VLOOKUP(O3,[1]Offen!$B:$C,2,FALSE)=0,"Offen ungeschält ABS"),
IFERROR(IF(VLOOKUP(O3,[1]Offen!$E:$F,2,FALSE)=0,"Offen ungeschält VOS"),
IFERROR(IF(VLOOKUP(O3,[1]Offen!$H:$I,2,FALSE)=0,"Offen geschält RW"),
IFERROR(IF(VLOOKUP(O3,[1]Offen!$K:$L,2,FALSE)=0,"Offen vegan"),
IFERROR(IF(VLOOKUP(O3,[1]Offen!$N:$O,2,FALSE)=0,"Offen Zipfel"),
IFERROR(IF(VLOOKUP(O3,[1]Offen!$Q:$R,2,FALSE)=0,"Offen Endstücke"),
IFERROR(IF(VLOOKUP(O3,[1]Vakuumiert!$B:$C,2,FALSE)=0,"Vakuumierter VOS ungeschält"),
IFERROR(IF(VLOOKUP(O3,[1]Vakuumiert!$E:$F,2,FALSE)=0,"Vakuumierter ABS ungeschält"),
IFERROR(IF(VLOOKUP(O3,[1]Vakuumiert!$H:$I,2,FALSE)=0,"Vakuumierter VOS geschält"),
IFERROR(IF(VLOOKUP(O3,[1]Vakuumiert!$K:$L,2,FALSE)=0,"Vakuumierter VOS vegan"),
IFERROR(IF(VLOOKUP(O3,[1]Vakuumiert!$N:$O,2,FALSE)=0,"Vakuumierter VOS Zipfel"),
IFERROR(IF(VLOOKUP(O3,[1]Vakuumiert!$Q:$R,2,FALSE)=0,"Vakuumiert geschält"),
IFERROR(IF(VLOOKUP(O3,'[1]vakuumierte Fertigprodukte'!$B:$C,2,FALSE)=0,"Fertigprodukte"),
IFERROR(IF(VLOOKUP(O3,'[1]vakuumierte Fertigprodukte'!$E:$FI,2,FALSE)=0,"Vakuumierte Zipfel"),
IFERROR(IF(VLOOKUP(O3,[1]Wurste!$B:$C,2,FALSE)=0,"Räucherwürste"),
IFERROR(IF(VLOOKUP(O3,[1]Wurste!$E:$F,2,FALSE)=0,"URW/URGW Wurst"),
IFERROR(IF(VLOOKUP(O3,[1]Wurste!$H:$I,2,FALSE)=0,"HF-Wurst Vegan"),
IFERROR(IF(VLOOKUP(O3,[1]Wurste!$K:$L,2,FALSE)=0,"320er ohne Würste"),
IFERROR(IF(AND(OR(Abfalldokumentation!$A3="BU3",Abfalldokumentation!$A3="Verkauf"),Abfalldokumentation!$F3="Schimmel",Abfalldokumentation!$G3="keinen Abnehmer/kein Schälpersonal"),"Div. Zipfel, ES ohne Verwendung",VLOOKUP(Abfalldokumentation!$E3,Produktgruppen!A:B,2,FALSE)),"-")))))))))))))))))))))))</f>
        <v>Vorschmelz</v>
      </c>
      <c r="E3" s="76" t="str">
        <f>IFERROR(VLOOKUP(Abfalldokumentation!$O3,Artikel!A:C,3,FALSE),Abfalldokumentation!$O3)</f>
        <v>VOS Schmelzkäsezub. Pon</v>
      </c>
      <c r="F3" s="76" t="str">
        <f>VLOOKUP(T3,'Liste Gründe'!A:D,2,FALSE)</f>
        <v>Schimmel</v>
      </c>
      <c r="G3" s="75" t="str">
        <f>IF(ISBLANK(V3),VLOOKUP(Abfalldokumentation!$P3,'Liste Gründe'!A:D,3,FALSE),V3)</f>
        <v>keine Verarbeitung</v>
      </c>
      <c r="H3" s="76" t="str">
        <f>IF(ISBLANK(Abfalldokumentation!$W3),"-",Abfalldokumentation!$W3)</f>
        <v>stehen geblieben / übersehen</v>
      </c>
      <c r="I3" s="76">
        <f t="shared" si="1"/>
        <v>33</v>
      </c>
      <c r="J3" s="76" t="str">
        <f t="shared" si="2"/>
        <v>Produkte</v>
      </c>
      <c r="K3" s="76" t="str">
        <f t="shared" si="3"/>
        <v>BUs</v>
      </c>
      <c r="L3" s="76" t="str">
        <f t="shared" si="4"/>
        <v>Symptome</v>
      </c>
      <c r="M3" s="76">
        <f>IFERROR(VLOOKUP(Abfalldokumentation!$O3,Kennzahlen!S:V,3,FALSE)*Abfalldokumentation!$B3,"0")</f>
        <v>7.5</v>
      </c>
      <c r="N3" s="76" t="str">
        <f>IF(ISBLANK(Q3),VLOOKUP(Abfalldokumentation!$O3,'Linien - BU'!R:S,2,FALSE),Q3)</f>
        <v>Abfüllung</v>
      </c>
      <c r="O3" s="77">
        <f t="shared" si="5"/>
        <v>29500514</v>
      </c>
      <c r="P3" s="77">
        <f t="shared" si="6"/>
        <v>12</v>
      </c>
      <c r="Q3" s="45" t="s">
        <v>180</v>
      </c>
      <c r="R3" s="46">
        <v>29500514</v>
      </c>
      <c r="S3" s="46">
        <v>15</v>
      </c>
      <c r="T3" s="46">
        <v>12</v>
      </c>
      <c r="U3" s="47">
        <v>44427</v>
      </c>
      <c r="V3" s="48" t="s">
        <v>22</v>
      </c>
      <c r="W3" s="49" t="s">
        <v>181</v>
      </c>
      <c r="X3" s="50" t="str">
        <f>IFERROR(VLOOKUP(Abfalldokumentation!$R3,Artikel!A:C,3,FALSE),Abfalldokumentation!$R3)</f>
        <v>VOS Schmelzkäsezub. Pon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 spans="1:40" ht="30" hidden="1" customHeight="1" x14ac:dyDescent="0.25">
      <c r="A4" s="78" t="str">
        <f>VLOOKUP(N4,'Linien - BU'!A:B,2,FALSE)</f>
        <v>BU3</v>
      </c>
      <c r="B4" s="79">
        <f t="shared" si="0"/>
        <v>153.4</v>
      </c>
      <c r="C4" s="80">
        <f>Abfalldokumentation!$U4</f>
        <v>44427</v>
      </c>
      <c r="D4" s="69" t="str">
        <f>IFERROR(IF(VLOOKUP(O4,'[1]Rohware 230'!$B:$C,2,FALSE)=0,"Rohware"),
IFERROR(IF(VLOOKUP(O4,[1]Sammelnr.!$B:$C,2,FALSE)=0,"Sammelnr. ungeschält ABS"),
IFERROR(IF(VLOOKUP(O4,[1]Sammelnr.!$E:$F,2,FALSE)=0,"Sammelnr. ungeschält VS"),
IFERROR(IF(VLOOKUP(O4,[1]Sammelnr.!$H:$I,2,FALSE)=0,"Sammelnr. geschält"),
IFERROR(IF(VLOOKUP(O4,[1]Offen!$B:$C,2,FALSE)=0,"Offen ungeschält ABS"),
IFERROR(IF(VLOOKUP(O4,[1]Offen!$E:$F,2,FALSE)=0,"Offen ungeschält VOS"),
IFERROR(IF(VLOOKUP(O4,[1]Offen!$H:$I,2,FALSE)=0,"Offen geschält RW"),
IFERROR(IF(VLOOKUP(O4,[1]Offen!$K:$L,2,FALSE)=0,"Offen vegan"),
IFERROR(IF(VLOOKUP(O4,[1]Offen!$N:$O,2,FALSE)=0,"Offen Zipfel"),
IFERROR(IF(VLOOKUP(O4,[1]Offen!$Q:$R,2,FALSE)=0,"Offen Endstücke"),
IFERROR(IF(VLOOKUP(O4,[1]Vakuumiert!$B:$C,2,FALSE)=0,"Vakuumierter VOS ungeschält"),
IFERROR(IF(VLOOKUP(O4,[1]Vakuumiert!$E:$F,2,FALSE)=0,"Vakuumierter ABS ungeschält"),
IFERROR(IF(VLOOKUP(O4,[1]Vakuumiert!$H:$I,2,FALSE)=0,"Vakuumierter VOS geschält"),
IFERROR(IF(VLOOKUP(O4,[1]Vakuumiert!$K:$L,2,FALSE)=0,"Vakuumierter VOS vegan"),
IFERROR(IF(VLOOKUP(O4,[1]Vakuumiert!$N:$O,2,FALSE)=0,"Vakuumierter VOS Zipfel"),
IFERROR(IF(VLOOKUP(O4,[1]Vakuumiert!$Q:$R,2,FALSE)=0,"Vakuumiert geschält"),
IFERROR(IF(VLOOKUP(O4,'[1]vakuumierte Fertigprodukte'!$B:$C,2,FALSE)=0,"Fertigprodukte"),
IFERROR(IF(VLOOKUP(O4,'[1]vakuumierte Fertigprodukte'!$E:$FI,2,FALSE)=0,"Vakuumierte Zipfel"),
IFERROR(IF(VLOOKUP(O4,[1]Wurste!$B:$C,2,FALSE)=0,"Räucherwürste"),
IFERROR(IF(VLOOKUP(O4,[1]Wurste!$E:$F,2,FALSE)=0,"URW/URGW Wurst"),
IFERROR(IF(VLOOKUP(O4,[1]Wurste!$H:$I,2,FALSE)=0,"HF-Wurst Vegan"),
IFERROR(IF(VLOOKUP(O4,[1]Wurste!$K:$L,2,FALSE)=0,"320er ohne Würste"),
IFERROR(IF(AND(OR(Abfalldokumentation!$A4="BU3",Abfalldokumentation!$A4="Verkauf"),Abfalldokumentation!$F4="Schimmel",Abfalldokumentation!$G4="keinen Abnehmer/kein Schälpersonal"),"Div. Zipfel, ES ohne Verwendung",VLOOKUP(Abfalldokumentation!$E4,Produktgruppen!A:B,2,FALSE)),"-")))))))))))))))))))))))</f>
        <v>Vorschmelz</v>
      </c>
      <c r="E4" s="81" t="str">
        <f>IFERROR(VLOOKUP(Abfalldokumentation!$O4,Artikel!A:C,3,FALSE),Abfalldokumentation!$O4)</f>
        <v>VOS URW-GRS-KRÄU OGT</v>
      </c>
      <c r="F4" s="81" t="str">
        <f>VLOOKUP(T4,'Liste Gründe'!A:D,2,FALSE)</f>
        <v>Schimmel</v>
      </c>
      <c r="G4" s="80" t="str">
        <f>IF(ISBLANK(V4),VLOOKUP(Abfalldokumentation!$P4,'Liste Gründe'!A:D,3,FALSE),V4)</f>
        <v>VOS &gt; Einsatz</v>
      </c>
      <c r="H4" s="81" t="str">
        <f>IF(ISBLANK(Abfalldokumentation!$W4),"-",Abfalldokumentation!$W4)</f>
        <v>Produktion unregelmäßig</v>
      </c>
      <c r="I4" s="81">
        <f t="shared" si="1"/>
        <v>33</v>
      </c>
      <c r="J4" s="81" t="str">
        <f t="shared" si="2"/>
        <v>Produkte</v>
      </c>
      <c r="K4" s="81" t="str">
        <f t="shared" si="3"/>
        <v>BUs</v>
      </c>
      <c r="L4" s="81" t="str">
        <f t="shared" si="4"/>
        <v>Symptome</v>
      </c>
      <c r="M4" s="81">
        <f>IFERROR(VLOOKUP(Abfalldokumentation!$O4,Kennzahlen!S:V,3,FALSE)*Abfalldokumentation!$B4,"0")</f>
        <v>76.7</v>
      </c>
      <c r="N4" s="81" t="str">
        <f>IF(ISBLANK(Q4),VLOOKUP(Abfalldokumentation!$O4,'Linien - BU'!R:S,2,FALSE),Q4)</f>
        <v>L34</v>
      </c>
      <c r="O4" s="77">
        <f t="shared" si="5"/>
        <v>29500939</v>
      </c>
      <c r="P4" s="77">
        <f t="shared" si="6"/>
        <v>12</v>
      </c>
      <c r="Q4" s="39" t="s">
        <v>182</v>
      </c>
      <c r="R4" s="40">
        <v>29500939</v>
      </c>
      <c r="S4" s="40">
        <v>153.4</v>
      </c>
      <c r="T4" s="40">
        <v>12</v>
      </c>
      <c r="U4" s="41">
        <v>44427</v>
      </c>
      <c r="V4" s="42" t="s">
        <v>21</v>
      </c>
      <c r="W4" s="43" t="s">
        <v>183</v>
      </c>
      <c r="X4" s="44" t="str">
        <f>IFERROR(VLOOKUP(Abfalldokumentation!$R4,Artikel!A:C,3,FALSE),Abfalldokumentation!$R4)</f>
        <v>VOS URW-GRS-KRÄU OGT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 spans="1:40" ht="30" hidden="1" customHeight="1" x14ac:dyDescent="0.25">
      <c r="A5" s="73" t="str">
        <f>VLOOKUP(N5,'Linien - BU'!A:B,2,FALSE)</f>
        <v>BU1</v>
      </c>
      <c r="B5" s="74">
        <f t="shared" si="0"/>
        <v>19.399999999999999</v>
      </c>
      <c r="C5" s="75">
        <f>Abfalldokumentation!$U5</f>
        <v>44427</v>
      </c>
      <c r="D5" s="69" t="str">
        <f>IFERROR(IF(VLOOKUP(O5,'[1]Rohware 230'!$B:$C,2,FALSE)=0,"Rohware"),
IFERROR(IF(VLOOKUP(O5,[1]Sammelnr.!$B:$C,2,FALSE)=0,"Sammelnr. ungeschält ABS"),
IFERROR(IF(VLOOKUP(O5,[1]Sammelnr.!$E:$F,2,FALSE)=0,"Sammelnr. ungeschält VS"),
IFERROR(IF(VLOOKUP(O5,[1]Sammelnr.!$H:$I,2,FALSE)=0,"Sammelnr. geschält"),
IFERROR(IF(VLOOKUP(O5,[1]Offen!$B:$C,2,FALSE)=0,"Offen ungeschält ABS"),
IFERROR(IF(VLOOKUP(O5,[1]Offen!$E:$F,2,FALSE)=0,"Offen ungeschält VOS"),
IFERROR(IF(VLOOKUP(O5,[1]Offen!$H:$I,2,FALSE)=0,"Offen geschält RW"),
IFERROR(IF(VLOOKUP(O5,[1]Offen!$K:$L,2,FALSE)=0,"Offen vegan"),
IFERROR(IF(VLOOKUP(O5,[1]Offen!$N:$O,2,FALSE)=0,"Offen Zipfel"),
IFERROR(IF(VLOOKUP(O5,[1]Offen!$Q:$R,2,FALSE)=0,"Offen Endstücke"),
IFERROR(IF(VLOOKUP(O5,[1]Vakuumiert!$B:$C,2,FALSE)=0,"Vakuumierter VOS ungeschält"),
IFERROR(IF(VLOOKUP(O5,[1]Vakuumiert!$E:$F,2,FALSE)=0,"Vakuumierter ABS ungeschält"),
IFERROR(IF(VLOOKUP(O5,[1]Vakuumiert!$H:$I,2,FALSE)=0,"Vakuumierter VOS geschält"),
IFERROR(IF(VLOOKUP(O5,[1]Vakuumiert!$K:$L,2,FALSE)=0,"Vakuumierter VOS vegan"),
IFERROR(IF(VLOOKUP(O5,[1]Vakuumiert!$N:$O,2,FALSE)=0,"Vakuumierter VOS Zipfel"),
IFERROR(IF(VLOOKUP(O5,[1]Vakuumiert!$Q:$R,2,FALSE)=0,"Vakuumiert geschält"),
IFERROR(IF(VLOOKUP(O5,'[1]vakuumierte Fertigprodukte'!$B:$C,2,FALSE)=0,"Fertigprodukte"),
IFERROR(IF(VLOOKUP(O5,'[1]vakuumierte Fertigprodukte'!$E:$FI,2,FALSE)=0,"Vakuumierte Zipfel"),
IFERROR(IF(VLOOKUP(O5,[1]Wurste!$B:$C,2,FALSE)=0,"Räucherwürste"),
IFERROR(IF(VLOOKUP(O5,[1]Wurste!$E:$F,2,FALSE)=0,"URW/URGW Wurst"),
IFERROR(IF(VLOOKUP(O5,[1]Wurste!$H:$I,2,FALSE)=0,"HF-Wurst Vegan"),
IFERROR(IF(VLOOKUP(O5,[1]Wurste!$K:$L,2,FALSE)=0,"320er ohne Würste"),
IFERROR(IF(AND(OR(Abfalldokumentation!$A5="BU3",Abfalldokumentation!$A5="Verkauf"),Abfalldokumentation!$F5="Schimmel",Abfalldokumentation!$G5="keinen Abnehmer/kein Schälpersonal"),"Div. Zipfel, ES ohne Verwendung",VLOOKUP(Abfalldokumentation!$E5,Produktgruppen!A:B,2,FALSE)),"-")))))))))))))))))))))))</f>
        <v>Vorschmelz</v>
      </c>
      <c r="E5" s="76" t="str">
        <f>IFERROR(VLOOKUP(Abfalldokumentation!$O5,Artikel!A:C,3,FALSE),Abfalldokumentation!$O5)</f>
        <v>VOS URW NATUR AMM CO RE</v>
      </c>
      <c r="F5" s="76" t="str">
        <f>VLOOKUP(T5,'Liste Gründe'!A:D,2,FALSE)</f>
        <v>Schimmel</v>
      </c>
      <c r="G5" s="75" t="str">
        <f>IF(ISBLANK(V5),VLOOKUP(Abfalldokumentation!$P5,'Liste Gründe'!A:D,3,FALSE),V5)</f>
        <v>keine Verarbeitung</v>
      </c>
      <c r="H5" s="76" t="str">
        <f>IF(ISBLANK(Abfalldokumentation!$W5),"-",Abfalldokumentation!$W5)</f>
        <v>Aufgrund Konsistenz nicht genommen. Zu wenig VOS verarbeitet. Vom Warmen ins Kalte -&gt; Schimmel</v>
      </c>
      <c r="I5" s="76">
        <f t="shared" si="1"/>
        <v>33</v>
      </c>
      <c r="J5" s="76" t="str">
        <f t="shared" si="2"/>
        <v>Produkte</v>
      </c>
      <c r="K5" s="76" t="str">
        <f t="shared" si="3"/>
        <v>BUs</v>
      </c>
      <c r="L5" s="76" t="str">
        <f t="shared" si="4"/>
        <v>Symptome</v>
      </c>
      <c r="M5" s="76">
        <f>IFERROR(VLOOKUP(Abfalldokumentation!$O5,Kennzahlen!S:V,3,FALSE)*Abfalldokumentation!$B5,"0")</f>
        <v>9.6999999999999993</v>
      </c>
      <c r="N5" s="76" t="str">
        <f>IF(ISBLANK(Q5),VLOOKUP(Abfalldokumentation!$O5,'Linien - BU'!R:S,2,FALSE),Q5)</f>
        <v>Schmelze</v>
      </c>
      <c r="O5" s="77">
        <f t="shared" si="5"/>
        <v>29501021</v>
      </c>
      <c r="P5" s="77">
        <f t="shared" si="6"/>
        <v>12</v>
      </c>
      <c r="Q5" s="45" t="s">
        <v>184</v>
      </c>
      <c r="R5" s="46">
        <v>29501021</v>
      </c>
      <c r="S5" s="46">
        <v>19.399999999999999</v>
      </c>
      <c r="T5" s="46">
        <v>12</v>
      </c>
      <c r="U5" s="47">
        <v>44427</v>
      </c>
      <c r="V5" s="48" t="s">
        <v>22</v>
      </c>
      <c r="W5" s="49" t="s">
        <v>185</v>
      </c>
      <c r="X5" s="50" t="str">
        <f>IFERROR(VLOOKUP(Abfalldokumentation!$R5,Artikel!A:C,3,FALSE),Abfalldokumentation!$R5)</f>
        <v>VOS URW NATUR AMM CO RE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 spans="1:40" ht="30" hidden="1" customHeight="1" x14ac:dyDescent="0.25">
      <c r="A6" s="78" t="str">
        <f>VLOOKUP(N6,'Linien - BU'!A:B,2,FALSE)</f>
        <v>BU4</v>
      </c>
      <c r="B6" s="79">
        <f t="shared" si="0"/>
        <v>18</v>
      </c>
      <c r="C6" s="80">
        <f>Abfalldokumentation!$U6</f>
        <v>44427</v>
      </c>
      <c r="D6" s="69" t="str">
        <f>IFERROR(IF(VLOOKUP(O6,'[1]Rohware 230'!$B:$C,2,FALSE)=0,"Rohware"),
IFERROR(IF(VLOOKUP(O6,[1]Sammelnr.!$B:$C,2,FALSE)=0,"Sammelnr. ungeschält ABS"),
IFERROR(IF(VLOOKUP(O6,[1]Sammelnr.!$E:$F,2,FALSE)=0,"Sammelnr. ungeschält VS"),
IFERROR(IF(VLOOKUP(O6,[1]Sammelnr.!$H:$I,2,FALSE)=0,"Sammelnr. geschält"),
IFERROR(IF(VLOOKUP(O6,[1]Offen!$B:$C,2,FALSE)=0,"Offen ungeschält ABS"),
IFERROR(IF(VLOOKUP(O6,[1]Offen!$E:$F,2,FALSE)=0,"Offen ungeschält VOS"),
IFERROR(IF(VLOOKUP(O6,[1]Offen!$H:$I,2,FALSE)=0,"Offen geschält RW"),
IFERROR(IF(VLOOKUP(O6,[1]Offen!$K:$L,2,FALSE)=0,"Offen vegan"),
IFERROR(IF(VLOOKUP(O6,[1]Offen!$N:$O,2,FALSE)=0,"Offen Zipfel"),
IFERROR(IF(VLOOKUP(O6,[1]Offen!$Q:$R,2,FALSE)=0,"Offen Endstücke"),
IFERROR(IF(VLOOKUP(O6,[1]Vakuumiert!$B:$C,2,FALSE)=0,"Vakuumierter VOS ungeschält"),
IFERROR(IF(VLOOKUP(O6,[1]Vakuumiert!$E:$F,2,FALSE)=0,"Vakuumierter ABS ungeschält"),
IFERROR(IF(VLOOKUP(O6,[1]Vakuumiert!$H:$I,2,FALSE)=0,"Vakuumierter VOS geschält"),
IFERROR(IF(VLOOKUP(O6,[1]Vakuumiert!$K:$L,2,FALSE)=0,"Vakuumierter VOS vegan"),
IFERROR(IF(VLOOKUP(O6,[1]Vakuumiert!$N:$O,2,FALSE)=0,"Vakuumierter VOS Zipfel"),
IFERROR(IF(VLOOKUP(O6,[1]Vakuumiert!$Q:$R,2,FALSE)=0,"Vakuumiert geschält"),
IFERROR(IF(VLOOKUP(O6,'[1]vakuumierte Fertigprodukte'!$B:$C,2,FALSE)=0,"Fertigprodukte"),
IFERROR(IF(VLOOKUP(O6,'[1]vakuumierte Fertigprodukte'!$E:$FI,2,FALSE)=0,"Vakuumierte Zipfel"),
IFERROR(IF(VLOOKUP(O6,[1]Wurste!$B:$C,2,FALSE)=0,"Räucherwürste"),
IFERROR(IF(VLOOKUP(O6,[1]Wurste!$E:$F,2,FALSE)=0,"URW/URGW Wurst"),
IFERROR(IF(VLOOKUP(O6,[1]Wurste!$H:$I,2,FALSE)=0,"HF-Wurst Vegan"),
IFERROR(IF(VLOOKUP(O6,[1]Wurste!$K:$L,2,FALSE)=0,"320er ohne Würste"),
IFERROR(IF(AND(OR(Abfalldokumentation!$A6="BU3",Abfalldokumentation!$A6="Verkauf"),Abfalldokumentation!$F6="Schimmel",Abfalldokumentation!$G6="keinen Abnehmer/kein Schälpersonal"),"Div. Zipfel, ES ohne Verwendung",VLOOKUP(Abfalldokumentation!$E6,Produktgruppen!A:B,2,FALSE)),"-")))))))))))))))))))))))</f>
        <v>ABS</v>
      </c>
      <c r="E6" s="81" t="str">
        <f>IFERROR(VLOOKUP(Abfalldokumentation!$O6,Artikel!A:C,3,FALSE),Abfalldokumentation!$O6)</f>
        <v>ABS KELLERGEIST</v>
      </c>
      <c r="F6" s="81" t="str">
        <f>VLOOKUP(T6,'Liste Gründe'!A:D,2,FALSE)</f>
        <v>Rest</v>
      </c>
      <c r="G6" s="80" t="str">
        <f>IF(ISBLANK(V6),VLOOKUP(Abfalldokumentation!$P6,'Liste Gründe'!A:D,3,FALSE),V6)</f>
        <v>blaues Klebeband im Produkt</v>
      </c>
      <c r="H6" s="81" t="str">
        <f>IF(ISBLANK(Abfalldokumentation!$W6),"-",Abfalldokumentation!$W6)</f>
        <v>Trennung vom Klebeband aus Produkt zu aufwendig</v>
      </c>
      <c r="I6" s="81">
        <f t="shared" si="1"/>
        <v>33</v>
      </c>
      <c r="J6" s="81" t="str">
        <f t="shared" si="2"/>
        <v>Produkte</v>
      </c>
      <c r="K6" s="81" t="str">
        <f t="shared" si="3"/>
        <v>BUs</v>
      </c>
      <c r="L6" s="81" t="str">
        <f t="shared" si="4"/>
        <v>Symptome</v>
      </c>
      <c r="M6" s="81">
        <f>IFERROR(VLOOKUP(Abfalldokumentation!$O6,Kennzahlen!S:V,3,FALSE)*Abfalldokumentation!$B6,"0")</f>
        <v>1.8000000000000002E-3</v>
      </c>
      <c r="N6" s="81" t="str">
        <f>IF(ISBLANK(Q6),VLOOKUP(Abfalldokumentation!$O6,'Linien - BU'!R:S,2,FALSE),Q6)</f>
        <v>L22</v>
      </c>
      <c r="O6" s="77">
        <f t="shared" si="5"/>
        <v>29501028</v>
      </c>
      <c r="P6" s="77">
        <f t="shared" si="6"/>
        <v>22</v>
      </c>
      <c r="Q6" s="39" t="s">
        <v>186</v>
      </c>
      <c r="R6" s="40">
        <v>29501028</v>
      </c>
      <c r="S6" s="40">
        <v>18</v>
      </c>
      <c r="T6" s="40">
        <v>22</v>
      </c>
      <c r="U6" s="41">
        <v>44427</v>
      </c>
      <c r="V6" s="42" t="s">
        <v>43</v>
      </c>
      <c r="W6" s="43" t="s">
        <v>187</v>
      </c>
      <c r="X6" s="44" t="str">
        <f>IFERROR(VLOOKUP(Abfalldokumentation!$R6,Artikel!A:C,3,FALSE),Abfalldokumentation!$R6)</f>
        <v>ABS KELLERGEIST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 spans="1:40" ht="30" hidden="1" customHeight="1" x14ac:dyDescent="0.25">
      <c r="A7" s="73" t="str">
        <f>VLOOKUP(N7,'Linien - BU'!A:B,2,FALSE)</f>
        <v>BU1</v>
      </c>
      <c r="B7" s="74">
        <f t="shared" si="0"/>
        <v>21.2</v>
      </c>
      <c r="C7" s="75">
        <f>Abfalldokumentation!$U7</f>
        <v>44427</v>
      </c>
      <c r="D7" s="69" t="str">
        <f>IFERROR(IF(VLOOKUP(O7,'[1]Rohware 230'!$B:$C,2,FALSE)=0,"Rohware"),
IFERROR(IF(VLOOKUP(O7,[1]Sammelnr.!$B:$C,2,FALSE)=0,"Sammelnr. ungeschält ABS"),
IFERROR(IF(VLOOKUP(O7,[1]Sammelnr.!$E:$F,2,FALSE)=0,"Sammelnr. ungeschält VS"),
IFERROR(IF(VLOOKUP(O7,[1]Sammelnr.!$H:$I,2,FALSE)=0,"Sammelnr. geschält"),
IFERROR(IF(VLOOKUP(O7,[1]Offen!$B:$C,2,FALSE)=0,"Offen ungeschält ABS"),
IFERROR(IF(VLOOKUP(O7,[1]Offen!$E:$F,2,FALSE)=0,"Offen ungeschält VOS"),
IFERROR(IF(VLOOKUP(O7,[1]Offen!$H:$I,2,FALSE)=0,"Offen geschält RW"),
IFERROR(IF(VLOOKUP(O7,[1]Offen!$K:$L,2,FALSE)=0,"Offen vegan"),
IFERROR(IF(VLOOKUP(O7,[1]Offen!$N:$O,2,FALSE)=0,"Offen Zipfel"),
IFERROR(IF(VLOOKUP(O7,[1]Offen!$Q:$R,2,FALSE)=0,"Offen Endstücke"),
IFERROR(IF(VLOOKUP(O7,[1]Vakuumiert!$B:$C,2,FALSE)=0,"Vakuumierter VOS ungeschält"),
IFERROR(IF(VLOOKUP(O7,[1]Vakuumiert!$E:$F,2,FALSE)=0,"Vakuumierter ABS ungeschält"),
IFERROR(IF(VLOOKUP(O7,[1]Vakuumiert!$H:$I,2,FALSE)=0,"Vakuumierter VOS geschält"),
IFERROR(IF(VLOOKUP(O7,[1]Vakuumiert!$K:$L,2,FALSE)=0,"Vakuumierter VOS vegan"),
IFERROR(IF(VLOOKUP(O7,[1]Vakuumiert!$N:$O,2,FALSE)=0,"Vakuumierter VOS Zipfel"),
IFERROR(IF(VLOOKUP(O7,[1]Vakuumiert!$Q:$R,2,FALSE)=0,"Vakuumiert geschält"),
IFERROR(IF(VLOOKUP(O7,'[1]vakuumierte Fertigprodukte'!$B:$C,2,FALSE)=0,"Fertigprodukte"),
IFERROR(IF(VLOOKUP(O7,'[1]vakuumierte Fertigprodukte'!$E:$FI,2,FALSE)=0,"Vakuumierte Zipfel"),
IFERROR(IF(VLOOKUP(O7,[1]Wurste!$B:$C,2,FALSE)=0,"Räucherwürste"),
IFERROR(IF(VLOOKUP(O7,[1]Wurste!$E:$F,2,FALSE)=0,"URW/URGW Wurst"),
IFERROR(IF(VLOOKUP(O7,[1]Wurste!$H:$I,2,FALSE)=0,"HF-Wurst Vegan"),
IFERROR(IF(VLOOKUP(O7,[1]Wurste!$K:$L,2,FALSE)=0,"320er ohne Würste"),
IFERROR(IF(AND(OR(Abfalldokumentation!$A7="BU3",Abfalldokumentation!$A7="Verkauf"),Abfalldokumentation!$F7="Schimmel",Abfalldokumentation!$G7="keinen Abnehmer/kein Schälpersonal"),"Div. Zipfel, ES ohne Verwendung",VLOOKUP(Abfalldokumentation!$E7,Produktgruppen!A:B,2,FALSE)),"-")))))))))))))))))))))))</f>
        <v>Vorschmelz</v>
      </c>
      <c r="E7" s="76" t="str">
        <f>IFERROR(VLOOKUP(Abfalldokumentation!$O7,Artikel!A:C,3,FALSE),Abfalldokumentation!$O7)</f>
        <v>VOS URW-SPASTUP-3500034</v>
      </c>
      <c r="F7" s="76" t="str">
        <f>VLOOKUP(T7,'Liste Gründe'!A:D,2,FALSE)</f>
        <v>Schimmel</v>
      </c>
      <c r="G7" s="75" t="str">
        <f>IF(ISBLANK(V7),VLOOKUP(Abfalldokumentation!$P7,'Liste Gründe'!A:D,3,FALSE),V7)</f>
        <v>keine Verarbeitung</v>
      </c>
      <c r="H7" s="76" t="str">
        <f>IF(ISBLANK(Abfalldokumentation!$W7),"-",Abfalldokumentation!$W7)</f>
        <v>Aufgrund Konsistenz nicht genommen. Zu wenig VOS verarbeitet. Vom Warmen ins Kalte -&gt; Schimmel</v>
      </c>
      <c r="I7" s="76">
        <f t="shared" si="1"/>
        <v>33</v>
      </c>
      <c r="J7" s="76" t="str">
        <f t="shared" si="2"/>
        <v>Produkte</v>
      </c>
      <c r="K7" s="76" t="str">
        <f t="shared" si="3"/>
        <v>BUs</v>
      </c>
      <c r="L7" s="76" t="str">
        <f t="shared" si="4"/>
        <v>Symptome</v>
      </c>
      <c r="M7" s="76">
        <f>IFERROR(VLOOKUP(Abfalldokumentation!$O7,Kennzahlen!S:V,3,FALSE)*Abfalldokumentation!$B7,"0")</f>
        <v>10.6</v>
      </c>
      <c r="N7" s="76" t="str">
        <f>IF(ISBLANK(Q7),VLOOKUP(Abfalldokumentation!$O7,'Linien - BU'!R:S,2,FALSE),Q7)</f>
        <v>Schmelze</v>
      </c>
      <c r="O7" s="77">
        <f t="shared" si="5"/>
        <v>29501052</v>
      </c>
      <c r="P7" s="77">
        <f t="shared" si="6"/>
        <v>12</v>
      </c>
      <c r="Q7" s="45" t="s">
        <v>184</v>
      </c>
      <c r="R7" s="46">
        <v>29501052</v>
      </c>
      <c r="S7" s="46">
        <v>21.2</v>
      </c>
      <c r="T7" s="46">
        <v>12</v>
      </c>
      <c r="U7" s="47">
        <v>44427</v>
      </c>
      <c r="V7" s="48" t="s">
        <v>22</v>
      </c>
      <c r="W7" s="49" t="s">
        <v>185</v>
      </c>
      <c r="X7" s="50" t="str">
        <f>IFERROR(VLOOKUP(Abfalldokumentation!$R7,Artikel!A:C,3,FALSE),Abfalldokumentation!$R7)</f>
        <v>VOS URW-SPASTUP-3500034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 spans="1:40" ht="30" hidden="1" customHeight="1" x14ac:dyDescent="0.25">
      <c r="A8" s="78" t="str">
        <f>VLOOKUP(N8,'Linien - BU'!A:B,2,FALSE)</f>
        <v>BU1</v>
      </c>
      <c r="B8" s="79">
        <f t="shared" si="0"/>
        <v>37.200000000000003</v>
      </c>
      <c r="C8" s="80">
        <f>Abfalldokumentation!$U8</f>
        <v>44427</v>
      </c>
      <c r="D8" s="69" t="str">
        <f>IFERROR(IF(VLOOKUP(O8,'[1]Rohware 230'!$B:$C,2,FALSE)=0,"Rohware"),
IFERROR(IF(VLOOKUP(O8,[1]Sammelnr.!$B:$C,2,FALSE)=0,"Sammelnr. ungeschält ABS"),
IFERROR(IF(VLOOKUP(O8,[1]Sammelnr.!$E:$F,2,FALSE)=0,"Sammelnr. ungeschält VS"),
IFERROR(IF(VLOOKUP(O8,[1]Sammelnr.!$H:$I,2,FALSE)=0,"Sammelnr. geschält"),
IFERROR(IF(VLOOKUP(O8,[1]Offen!$B:$C,2,FALSE)=0,"Offen ungeschält ABS"),
IFERROR(IF(VLOOKUP(O8,[1]Offen!$E:$F,2,FALSE)=0,"Offen ungeschält VOS"),
IFERROR(IF(VLOOKUP(O8,[1]Offen!$H:$I,2,FALSE)=0,"Offen geschält RW"),
IFERROR(IF(VLOOKUP(O8,[1]Offen!$K:$L,2,FALSE)=0,"Offen vegan"),
IFERROR(IF(VLOOKUP(O8,[1]Offen!$N:$O,2,FALSE)=0,"Offen Zipfel"),
IFERROR(IF(VLOOKUP(O8,[1]Offen!$Q:$R,2,FALSE)=0,"Offen Endstücke"),
IFERROR(IF(VLOOKUP(O8,[1]Vakuumiert!$B:$C,2,FALSE)=0,"Vakuumierter VOS ungeschält"),
IFERROR(IF(VLOOKUP(O8,[1]Vakuumiert!$E:$F,2,FALSE)=0,"Vakuumierter ABS ungeschält"),
IFERROR(IF(VLOOKUP(O8,[1]Vakuumiert!$H:$I,2,FALSE)=0,"Vakuumierter VOS geschält"),
IFERROR(IF(VLOOKUP(O8,[1]Vakuumiert!$K:$L,2,FALSE)=0,"Vakuumierter VOS vegan"),
IFERROR(IF(VLOOKUP(O8,[1]Vakuumiert!$N:$O,2,FALSE)=0,"Vakuumierter VOS Zipfel"),
IFERROR(IF(VLOOKUP(O8,[1]Vakuumiert!$Q:$R,2,FALSE)=0,"Vakuumiert geschält"),
IFERROR(IF(VLOOKUP(O8,'[1]vakuumierte Fertigprodukte'!$B:$C,2,FALSE)=0,"Fertigprodukte"),
IFERROR(IF(VLOOKUP(O8,'[1]vakuumierte Fertigprodukte'!$E:$FI,2,FALSE)=0,"Vakuumierte Zipfel"),
IFERROR(IF(VLOOKUP(O8,[1]Wurste!$B:$C,2,FALSE)=0,"Räucherwürste"),
IFERROR(IF(VLOOKUP(O8,[1]Wurste!$E:$F,2,FALSE)=0,"URW/URGW Wurst"),
IFERROR(IF(VLOOKUP(O8,[1]Wurste!$H:$I,2,FALSE)=0,"HF-Wurst Vegan"),
IFERROR(IF(VLOOKUP(O8,[1]Wurste!$K:$L,2,FALSE)=0,"320er ohne Würste"),
IFERROR(IF(AND(OR(Abfalldokumentation!$A8="BU3",Abfalldokumentation!$A8="Verkauf"),Abfalldokumentation!$F8="Schimmel",Abfalldokumentation!$G8="keinen Abnehmer/kein Schälpersonal"),"Div. Zipfel, ES ohne Verwendung",VLOOKUP(Abfalldokumentation!$E8,Produktgruppen!A:B,2,FALSE)),"-")))))))))))))))))))))))</f>
        <v>Vorschmelz</v>
      </c>
      <c r="E8" s="81" t="str">
        <f>IFERROR(VLOOKUP(Abfalldokumentation!$O8,Artikel!A:C,3,FALSE),Abfalldokumentation!$O8)</f>
        <v>VOS URGW CHILI-NATRIUMA</v>
      </c>
      <c r="F8" s="81" t="str">
        <f>VLOOKUP(T8,'Liste Gründe'!A:D,2,FALSE)</f>
        <v>Schimmel</v>
      </c>
      <c r="G8" s="80" t="str">
        <f>IF(ISBLANK(V8),VLOOKUP(Abfalldokumentation!$P8,'Liste Gründe'!A:D,3,FALSE),V8)</f>
        <v>keine Verarbeitung</v>
      </c>
      <c r="H8" s="81" t="str">
        <f>IF(ISBLANK(Abfalldokumentation!$W8),"-",Abfalldokumentation!$W8)</f>
        <v>Aufgrund Konsistenz nicht genommen. Zu wenig VOS verarbeitet. Vom Warmen ins Kalte -&gt; Schimmel</v>
      </c>
      <c r="I8" s="81">
        <f t="shared" si="1"/>
        <v>33</v>
      </c>
      <c r="J8" s="81" t="str">
        <f t="shared" si="2"/>
        <v>Produkte</v>
      </c>
      <c r="K8" s="81" t="str">
        <f t="shared" si="3"/>
        <v>BUs</v>
      </c>
      <c r="L8" s="81" t="str">
        <f t="shared" si="4"/>
        <v>Symptome</v>
      </c>
      <c r="M8" s="81">
        <f>IFERROR(VLOOKUP(Abfalldokumentation!$O8,Kennzahlen!S:V,3,FALSE)*Abfalldokumentation!$B8,"0")</f>
        <v>18.600000000000001</v>
      </c>
      <c r="N8" s="81" t="str">
        <f>IF(ISBLANK(Q8),VLOOKUP(Abfalldokumentation!$O8,'Linien - BU'!R:S,2,FALSE),Q8)</f>
        <v>Schmelze</v>
      </c>
      <c r="O8" s="77">
        <f t="shared" si="5"/>
        <v>29501057</v>
      </c>
      <c r="P8" s="77">
        <f t="shared" si="6"/>
        <v>12</v>
      </c>
      <c r="Q8" s="39" t="s">
        <v>184</v>
      </c>
      <c r="R8" s="40">
        <v>29501057</v>
      </c>
      <c r="S8" s="40">
        <v>37.200000000000003</v>
      </c>
      <c r="T8" s="40">
        <v>12</v>
      </c>
      <c r="U8" s="41">
        <v>44427</v>
      </c>
      <c r="V8" s="42" t="s">
        <v>22</v>
      </c>
      <c r="W8" s="43" t="s">
        <v>185</v>
      </c>
      <c r="X8" s="44" t="str">
        <f>IFERROR(VLOOKUP(Abfalldokumentation!$R8,Artikel!A:C,3,FALSE),Abfalldokumentation!$R8)</f>
        <v>VOS URGW CHILI-NATRIUMA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 spans="1:40" ht="30" hidden="1" customHeight="1" x14ac:dyDescent="0.25">
      <c r="A9" s="73" t="str">
        <f>VLOOKUP(N9,'Linien - BU'!A:B,2,FALSE)</f>
        <v>BU1</v>
      </c>
      <c r="B9" s="74">
        <f t="shared" si="0"/>
        <v>35.4</v>
      </c>
      <c r="C9" s="75">
        <f>Abfalldokumentation!$U9</f>
        <v>44427</v>
      </c>
      <c r="D9" s="69" t="str">
        <f>IFERROR(IF(VLOOKUP(O9,'[1]Rohware 230'!$B:$C,2,FALSE)=0,"Rohware"),
IFERROR(IF(VLOOKUP(O9,[1]Sammelnr.!$B:$C,2,FALSE)=0,"Sammelnr. ungeschält ABS"),
IFERROR(IF(VLOOKUP(O9,[1]Sammelnr.!$E:$F,2,FALSE)=0,"Sammelnr. ungeschält VS"),
IFERROR(IF(VLOOKUP(O9,[1]Sammelnr.!$H:$I,2,FALSE)=0,"Sammelnr. geschält"),
IFERROR(IF(VLOOKUP(O9,[1]Offen!$B:$C,2,FALSE)=0,"Offen ungeschält ABS"),
IFERROR(IF(VLOOKUP(O9,[1]Offen!$E:$F,2,FALSE)=0,"Offen ungeschält VOS"),
IFERROR(IF(VLOOKUP(O9,[1]Offen!$H:$I,2,FALSE)=0,"Offen geschält RW"),
IFERROR(IF(VLOOKUP(O9,[1]Offen!$K:$L,2,FALSE)=0,"Offen vegan"),
IFERROR(IF(VLOOKUP(O9,[1]Offen!$N:$O,2,FALSE)=0,"Offen Zipfel"),
IFERROR(IF(VLOOKUP(O9,[1]Offen!$Q:$R,2,FALSE)=0,"Offen Endstücke"),
IFERROR(IF(VLOOKUP(O9,[1]Vakuumiert!$B:$C,2,FALSE)=0,"Vakuumierter VOS ungeschält"),
IFERROR(IF(VLOOKUP(O9,[1]Vakuumiert!$E:$F,2,FALSE)=0,"Vakuumierter ABS ungeschält"),
IFERROR(IF(VLOOKUP(O9,[1]Vakuumiert!$H:$I,2,FALSE)=0,"Vakuumierter VOS geschält"),
IFERROR(IF(VLOOKUP(O9,[1]Vakuumiert!$K:$L,2,FALSE)=0,"Vakuumierter VOS vegan"),
IFERROR(IF(VLOOKUP(O9,[1]Vakuumiert!$N:$O,2,FALSE)=0,"Vakuumierter VOS Zipfel"),
IFERROR(IF(VLOOKUP(O9,[1]Vakuumiert!$Q:$R,2,FALSE)=0,"Vakuumiert geschält"),
IFERROR(IF(VLOOKUP(O9,'[1]vakuumierte Fertigprodukte'!$B:$C,2,FALSE)=0,"Fertigprodukte"),
IFERROR(IF(VLOOKUP(O9,'[1]vakuumierte Fertigprodukte'!$E:$FI,2,FALSE)=0,"Vakuumierte Zipfel"),
IFERROR(IF(VLOOKUP(O9,[1]Wurste!$B:$C,2,FALSE)=0,"Räucherwürste"),
IFERROR(IF(VLOOKUP(O9,[1]Wurste!$E:$F,2,FALSE)=0,"URW/URGW Wurst"),
IFERROR(IF(VLOOKUP(O9,[1]Wurste!$H:$I,2,FALSE)=0,"HF-Wurst Vegan"),
IFERROR(IF(VLOOKUP(O9,[1]Wurste!$K:$L,2,FALSE)=0,"320er ohne Würste"),
IFERROR(IF(AND(OR(Abfalldokumentation!$A9="BU3",Abfalldokumentation!$A9="Verkauf"),Abfalldokumentation!$F9="Schimmel",Abfalldokumentation!$G9="keinen Abnehmer/kein Schälpersonal"),"Div. Zipfel, ES ohne Verwendung",VLOOKUP(Abfalldokumentation!$E9,Produktgruppen!A:B,2,FALSE)),"-")))))))))))))))))))))))</f>
        <v>Vorschmelz</v>
      </c>
      <c r="E9" s="76" t="str">
        <f>IFERROR(VLOOKUP(Abfalldokumentation!$O9,Artikel!A:C,3,FALSE),Abfalldokumentation!$O9)</f>
        <v>VS Chili geschält</v>
      </c>
      <c r="F9" s="76" t="str">
        <f>VLOOKUP(T9,'Liste Gründe'!A:D,2,FALSE)</f>
        <v>Schimmel</v>
      </c>
      <c r="G9" s="75" t="str">
        <f>IF(ISBLANK(V9),VLOOKUP(Abfalldokumentation!$P9,'Liste Gründe'!A:D,3,FALSE),V9)</f>
        <v>keine Verarbeitung</v>
      </c>
      <c r="H9" s="76" t="str">
        <f>IF(ISBLANK(Abfalldokumentation!$W9),"-",Abfalldokumentation!$W9)</f>
        <v>Aufgrund Konsistenz nicht genommen. Zu wenig VOS verarbeitet. Vom Warmen ins Kalte -&gt; Schimmel</v>
      </c>
      <c r="I9" s="76">
        <f t="shared" si="1"/>
        <v>33</v>
      </c>
      <c r="J9" s="76" t="str">
        <f t="shared" si="2"/>
        <v>Produkte</v>
      </c>
      <c r="K9" s="76" t="str">
        <f t="shared" si="3"/>
        <v>BUs</v>
      </c>
      <c r="L9" s="76" t="str">
        <f t="shared" si="4"/>
        <v>Symptome</v>
      </c>
      <c r="M9" s="76">
        <f>IFERROR(VLOOKUP(Abfalldokumentation!$O9,Kennzahlen!S:V,3,FALSE)*Abfalldokumentation!$B9,"0")</f>
        <v>32.996340000000004</v>
      </c>
      <c r="N9" s="76" t="str">
        <f>IF(ISBLANK(Q9),VLOOKUP(Abfalldokumentation!$O9,'Linien - BU'!R:S,2,FALSE),Q9)</f>
        <v>Schmelze</v>
      </c>
      <c r="O9" s="77">
        <f t="shared" si="5"/>
        <v>29600027</v>
      </c>
      <c r="P9" s="77">
        <f t="shared" si="6"/>
        <v>12</v>
      </c>
      <c r="Q9" s="45" t="s">
        <v>184</v>
      </c>
      <c r="R9" s="46">
        <v>29600027</v>
      </c>
      <c r="S9" s="46">
        <v>35.4</v>
      </c>
      <c r="T9" s="46">
        <v>12</v>
      </c>
      <c r="U9" s="47">
        <v>44427</v>
      </c>
      <c r="V9" s="48" t="s">
        <v>22</v>
      </c>
      <c r="W9" s="49" t="s">
        <v>185</v>
      </c>
      <c r="X9" s="50" t="str">
        <f>IFERROR(VLOOKUP(Abfalldokumentation!$R9,Artikel!A:C,3,FALSE),Abfalldokumentation!$R9)</f>
        <v>VS Chili geschält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 spans="1:40" ht="30" hidden="1" customHeight="1" x14ac:dyDescent="0.25">
      <c r="A10" s="78" t="str">
        <f>VLOOKUP(N10,'Linien - BU'!A:B,2,FALSE)</f>
        <v>BU3</v>
      </c>
      <c r="B10" s="79">
        <f t="shared" si="0"/>
        <v>305</v>
      </c>
      <c r="C10" s="80">
        <f>Abfalldokumentation!$U10</f>
        <v>44427</v>
      </c>
      <c r="D10" s="69" t="str">
        <f>IFERROR(IF(VLOOKUP(O10,'[1]Rohware 230'!$B:$C,2,FALSE)=0,"Rohware"),
IFERROR(IF(VLOOKUP(O10,[1]Sammelnr.!$B:$C,2,FALSE)=0,"Sammelnr. ungeschält ABS"),
IFERROR(IF(VLOOKUP(O10,[1]Sammelnr.!$E:$F,2,FALSE)=0,"Sammelnr. ungeschält VS"),
IFERROR(IF(VLOOKUP(O10,[1]Sammelnr.!$H:$I,2,FALSE)=0,"Sammelnr. geschält"),
IFERROR(IF(VLOOKUP(O10,[1]Offen!$B:$C,2,FALSE)=0,"Offen ungeschält ABS"),
IFERROR(IF(VLOOKUP(O10,[1]Offen!$E:$F,2,FALSE)=0,"Offen ungeschält VOS"),
IFERROR(IF(VLOOKUP(O10,[1]Offen!$H:$I,2,FALSE)=0,"Offen geschält RW"),
IFERROR(IF(VLOOKUP(O10,[1]Offen!$K:$L,2,FALSE)=0,"Offen vegan"),
IFERROR(IF(VLOOKUP(O10,[1]Offen!$N:$O,2,FALSE)=0,"Offen Zipfel"),
IFERROR(IF(VLOOKUP(O10,[1]Offen!$Q:$R,2,FALSE)=0,"Offen Endstücke"),
IFERROR(IF(VLOOKUP(O10,[1]Vakuumiert!$B:$C,2,FALSE)=0,"Vakuumierter VOS ungeschält"),
IFERROR(IF(VLOOKUP(O10,[1]Vakuumiert!$E:$F,2,FALSE)=0,"Vakuumierter ABS ungeschält"),
IFERROR(IF(VLOOKUP(O10,[1]Vakuumiert!$H:$I,2,FALSE)=0,"Vakuumierter VOS geschält"),
IFERROR(IF(VLOOKUP(O10,[1]Vakuumiert!$K:$L,2,FALSE)=0,"Vakuumierter VOS vegan"),
IFERROR(IF(VLOOKUP(O10,[1]Vakuumiert!$N:$O,2,FALSE)=0,"Vakuumierter VOS Zipfel"),
IFERROR(IF(VLOOKUP(O10,[1]Vakuumiert!$Q:$R,2,FALSE)=0,"Vakuumiert geschält"),
IFERROR(IF(VLOOKUP(O10,'[1]vakuumierte Fertigprodukte'!$B:$C,2,FALSE)=0,"Fertigprodukte"),
IFERROR(IF(VLOOKUP(O10,'[1]vakuumierte Fertigprodukte'!$E:$FI,2,FALSE)=0,"Vakuumierte Zipfel"),
IFERROR(IF(VLOOKUP(O10,[1]Wurste!$B:$C,2,FALSE)=0,"Räucherwürste"),
IFERROR(IF(VLOOKUP(O10,[1]Wurste!$E:$F,2,FALSE)=0,"URW/URGW Wurst"),
IFERROR(IF(VLOOKUP(O10,[1]Wurste!$H:$I,2,FALSE)=0,"HF-Wurst Vegan"),
IFERROR(IF(VLOOKUP(O10,[1]Wurste!$K:$L,2,FALSE)=0,"320er ohne Würste"),
IFERROR(IF(AND(OR(Abfalldokumentation!$A10="BU3",Abfalldokumentation!$A10="Verkauf"),Abfalldokumentation!$F10="Schimmel",Abfalldokumentation!$G10="keinen Abnehmer/kein Schälpersonal"),"Div. Zipfel, ES ohne Verwendung",VLOOKUP(Abfalldokumentation!$E10,Produktgruppen!A:B,2,FALSE)),"-")))))))))))))))))))))))</f>
        <v>ABS</v>
      </c>
      <c r="E10" s="81" t="str">
        <f>IFERROR(VLOOKUP(Abfalldokumentation!$O10,Artikel!A:C,3,FALSE),Abfalldokumentation!$O10)</f>
        <v>ABS HAV-DILL-VAKU</v>
      </c>
      <c r="F10" s="81" t="str">
        <f>VLOOKUP(T10,'Liste Gründe'!A:D,2,FALSE)</f>
        <v>Schimmel</v>
      </c>
      <c r="G10" s="80" t="str">
        <f>IF(ISBLANK(V10),VLOOKUP(Abfalldokumentation!$P10,'Liste Gründe'!A:D,3,FALSE),V10)</f>
        <v>VOS &gt; Einsatz</v>
      </c>
      <c r="H10" s="81" t="str">
        <f>IF(ISBLANK(Abfalldokumentation!$W10),"-",Abfalldokumentation!$W10)</f>
        <v>Produktion unregelmäßig</v>
      </c>
      <c r="I10" s="81">
        <f t="shared" si="1"/>
        <v>33</v>
      </c>
      <c r="J10" s="81" t="str">
        <f t="shared" si="2"/>
        <v>Produkte</v>
      </c>
      <c r="K10" s="81" t="str">
        <f t="shared" si="3"/>
        <v>BUs</v>
      </c>
      <c r="L10" s="81" t="str">
        <f t="shared" si="4"/>
        <v>Symptome</v>
      </c>
      <c r="M10" s="81">
        <f>IFERROR(VLOOKUP(Abfalldokumentation!$O10,Kennzahlen!S:V,3,FALSE)*Abfalldokumentation!$B10,"0")</f>
        <v>309.27</v>
      </c>
      <c r="N10" s="81" t="str">
        <f>IF(ISBLANK(Q10),VLOOKUP(Abfalldokumentation!$O10,'Linien - BU'!R:S,2,FALSE),Q10)</f>
        <v>L1</v>
      </c>
      <c r="O10" s="77">
        <f t="shared" si="5"/>
        <v>49500052</v>
      </c>
      <c r="P10" s="77">
        <f t="shared" si="6"/>
        <v>12</v>
      </c>
      <c r="Q10" s="39" t="s">
        <v>188</v>
      </c>
      <c r="R10" s="40">
        <v>49500052</v>
      </c>
      <c r="S10" s="40">
        <v>305</v>
      </c>
      <c r="T10" s="40">
        <v>12</v>
      </c>
      <c r="U10" s="41">
        <v>44427</v>
      </c>
      <c r="V10" s="42" t="s">
        <v>21</v>
      </c>
      <c r="W10" s="43" t="s">
        <v>183</v>
      </c>
      <c r="X10" s="44" t="str">
        <f>IFERROR(VLOOKUP(Abfalldokumentation!$R10,Artikel!A:C,3,FALSE),Abfalldokumentation!$R10)</f>
        <v>ABS HAV-DILL-VAKU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 spans="1:40" ht="30" hidden="1" customHeight="1" x14ac:dyDescent="0.25">
      <c r="A11" s="73" t="str">
        <f>VLOOKUP(N11,'Linien - BU'!A:B,2,FALSE)</f>
        <v>BU4</v>
      </c>
      <c r="B11" s="74">
        <f t="shared" si="0"/>
        <v>81.5</v>
      </c>
      <c r="C11" s="75">
        <f>Abfalldokumentation!$U11</f>
        <v>44427</v>
      </c>
      <c r="D11" s="69" t="str">
        <f>IFERROR(IF(VLOOKUP(O11,'[1]Rohware 230'!$B:$C,2,FALSE)=0,"Rohware"),
IFERROR(IF(VLOOKUP(O11,[1]Sammelnr.!$B:$C,2,FALSE)=0,"Sammelnr. ungeschält ABS"),
IFERROR(IF(VLOOKUP(O11,[1]Sammelnr.!$E:$F,2,FALSE)=0,"Sammelnr. ungeschält VS"),
IFERROR(IF(VLOOKUP(O11,[1]Sammelnr.!$H:$I,2,FALSE)=0,"Sammelnr. geschält"),
IFERROR(IF(VLOOKUP(O11,[1]Offen!$B:$C,2,FALSE)=0,"Offen ungeschält ABS"),
IFERROR(IF(VLOOKUP(O11,[1]Offen!$E:$F,2,FALSE)=0,"Offen ungeschält VOS"),
IFERROR(IF(VLOOKUP(O11,[1]Offen!$H:$I,2,FALSE)=0,"Offen geschält RW"),
IFERROR(IF(VLOOKUP(O11,[1]Offen!$K:$L,2,FALSE)=0,"Offen vegan"),
IFERROR(IF(VLOOKUP(O11,[1]Offen!$N:$O,2,FALSE)=0,"Offen Zipfel"),
IFERROR(IF(VLOOKUP(O11,[1]Offen!$Q:$R,2,FALSE)=0,"Offen Endstücke"),
IFERROR(IF(VLOOKUP(O11,[1]Vakuumiert!$B:$C,2,FALSE)=0,"Vakuumierter VOS ungeschält"),
IFERROR(IF(VLOOKUP(O11,[1]Vakuumiert!$E:$F,2,FALSE)=0,"Vakuumierter ABS ungeschält"),
IFERROR(IF(VLOOKUP(O11,[1]Vakuumiert!$H:$I,2,FALSE)=0,"Vakuumierter VOS geschält"),
IFERROR(IF(VLOOKUP(O11,[1]Vakuumiert!$K:$L,2,FALSE)=0,"Vakuumierter VOS vegan"),
IFERROR(IF(VLOOKUP(O11,[1]Vakuumiert!$N:$O,2,FALSE)=0,"Vakuumierter VOS Zipfel"),
IFERROR(IF(VLOOKUP(O11,[1]Vakuumiert!$Q:$R,2,FALSE)=0,"Vakuumiert geschält"),
IFERROR(IF(VLOOKUP(O11,'[1]vakuumierte Fertigprodukte'!$B:$C,2,FALSE)=0,"Fertigprodukte"),
IFERROR(IF(VLOOKUP(O11,'[1]vakuumierte Fertigprodukte'!$E:$FI,2,FALSE)=0,"Vakuumierte Zipfel"),
IFERROR(IF(VLOOKUP(O11,[1]Wurste!$B:$C,2,FALSE)=0,"Räucherwürste"),
IFERROR(IF(VLOOKUP(O11,[1]Wurste!$E:$F,2,FALSE)=0,"URW/URGW Wurst"),
IFERROR(IF(VLOOKUP(O11,[1]Wurste!$H:$I,2,FALSE)=0,"HF-Wurst Vegan"),
IFERROR(IF(VLOOKUP(O11,[1]Wurste!$K:$L,2,FALSE)=0,"320er ohne Würste"),
IFERROR(IF(AND(OR(Abfalldokumentation!$A11="BU3",Abfalldokumentation!$A11="Verkauf"),Abfalldokumentation!$F11="Schimmel",Abfalldokumentation!$G11="keinen Abnehmer/kein Schälpersonal"),"Div. Zipfel, ES ohne Verwendung",VLOOKUP(Abfalldokumentation!$E11,Produktgruppen!A:B,2,FALSE)),"-")))))))))))))))))))))))</f>
        <v>ABS</v>
      </c>
      <c r="E11" s="76" t="str">
        <f>IFERROR(VLOOKUP(Abfalldokumentation!$O11,Artikel!A:C,3,FALSE),Abfalldokumentation!$O11)</f>
        <v>ABS CAMBOZOLA-VAKU</v>
      </c>
      <c r="F11" s="76" t="str">
        <f>VLOOKUP(T11,'Liste Gründe'!A:D,2,FALSE)</f>
        <v>Schimmel</v>
      </c>
      <c r="G11" s="75" t="str">
        <f>IF(ISBLANK(V11),VLOOKUP(Abfalldokumentation!$P11,'Liste Gründe'!A:D,3,FALSE),V11)</f>
        <v>gesammelt für möglichen Einsatz</v>
      </c>
      <c r="H11" s="76" t="str">
        <f>IF(ISBLANK(Abfalldokumentation!$W11),"-",Abfalldokumentation!$W11)</f>
        <v>&lt;300kg/Monat</v>
      </c>
      <c r="I11" s="76">
        <f t="shared" si="1"/>
        <v>33</v>
      </c>
      <c r="J11" s="76" t="str">
        <f t="shared" si="2"/>
        <v>Produkte</v>
      </c>
      <c r="K11" s="76" t="str">
        <f t="shared" si="3"/>
        <v>BUs</v>
      </c>
      <c r="L11" s="76" t="str">
        <f t="shared" si="4"/>
        <v>Symptome</v>
      </c>
      <c r="M11" s="76">
        <f>IFERROR(VLOOKUP(Abfalldokumentation!$O11,Kennzahlen!S:V,3,FALSE)*Abfalldokumentation!$B11,"0")</f>
        <v>1.1491499999999999</v>
      </c>
      <c r="N11" s="76" t="str">
        <f>IF(ISBLANK(Q11),VLOOKUP(Abfalldokumentation!$O11,'Linien - BU'!R:S,2,FALSE),Q11)</f>
        <v>L20</v>
      </c>
      <c r="O11" s="77">
        <f t="shared" si="5"/>
        <v>49500194</v>
      </c>
      <c r="P11" s="77">
        <f t="shared" si="6"/>
        <v>12</v>
      </c>
      <c r="Q11" s="45" t="s">
        <v>189</v>
      </c>
      <c r="R11" s="46">
        <v>49500194</v>
      </c>
      <c r="S11" s="46">
        <v>81.5</v>
      </c>
      <c r="T11" s="46">
        <v>12</v>
      </c>
      <c r="U11" s="47">
        <v>44427</v>
      </c>
      <c r="V11" s="99" t="s">
        <v>23</v>
      </c>
      <c r="W11" s="49" t="s">
        <v>190</v>
      </c>
      <c r="X11" s="50" t="str">
        <f>IFERROR(VLOOKUP(Abfalldokumentation!$R11,Artikel!A:C,3,FALSE),Abfalldokumentation!$R11)</f>
        <v>ABS CAMBOZOLA-VAKU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 spans="1:40" ht="30" hidden="1" customHeight="1" x14ac:dyDescent="0.25">
      <c r="A12" s="78" t="str">
        <f>VLOOKUP(N12,'Linien - BU'!A:B,2,FALSE)</f>
        <v>BU3</v>
      </c>
      <c r="B12" s="79">
        <f t="shared" si="0"/>
        <v>45</v>
      </c>
      <c r="C12" s="80">
        <f>Abfalldokumentation!$U12</f>
        <v>44427</v>
      </c>
      <c r="D12" s="69" t="str">
        <f>IFERROR(IF(VLOOKUP(O12,'[1]Rohware 230'!$B:$C,2,FALSE)=0,"Rohware"),
IFERROR(IF(VLOOKUP(O12,[1]Sammelnr.!$B:$C,2,FALSE)=0,"Sammelnr. ungeschält ABS"),
IFERROR(IF(VLOOKUP(O12,[1]Sammelnr.!$E:$F,2,FALSE)=0,"Sammelnr. ungeschält VS"),
IFERROR(IF(VLOOKUP(O12,[1]Sammelnr.!$H:$I,2,FALSE)=0,"Sammelnr. geschält"),
IFERROR(IF(VLOOKUP(O12,[1]Offen!$B:$C,2,FALSE)=0,"Offen ungeschält ABS"),
IFERROR(IF(VLOOKUP(O12,[1]Offen!$E:$F,2,FALSE)=0,"Offen ungeschält VOS"),
IFERROR(IF(VLOOKUP(O12,[1]Offen!$H:$I,2,FALSE)=0,"Offen geschält RW"),
IFERROR(IF(VLOOKUP(O12,[1]Offen!$K:$L,2,FALSE)=0,"Offen vegan"),
IFERROR(IF(VLOOKUP(O12,[1]Offen!$N:$O,2,FALSE)=0,"Offen Zipfel"),
IFERROR(IF(VLOOKUP(O12,[1]Offen!$Q:$R,2,FALSE)=0,"Offen Endstücke"),
IFERROR(IF(VLOOKUP(O12,[1]Vakuumiert!$B:$C,2,FALSE)=0,"Vakuumierter VOS ungeschält"),
IFERROR(IF(VLOOKUP(O12,[1]Vakuumiert!$E:$F,2,FALSE)=0,"Vakuumierter ABS ungeschält"),
IFERROR(IF(VLOOKUP(O12,[1]Vakuumiert!$H:$I,2,FALSE)=0,"Vakuumierter VOS geschält"),
IFERROR(IF(VLOOKUP(O12,[1]Vakuumiert!$K:$L,2,FALSE)=0,"Vakuumierter VOS vegan"),
IFERROR(IF(VLOOKUP(O12,[1]Vakuumiert!$N:$O,2,FALSE)=0,"Vakuumierter VOS Zipfel"),
IFERROR(IF(VLOOKUP(O12,[1]Vakuumiert!$Q:$R,2,FALSE)=0,"Vakuumiert geschält"),
IFERROR(IF(VLOOKUP(O12,'[1]vakuumierte Fertigprodukte'!$B:$C,2,FALSE)=0,"Fertigprodukte"),
IFERROR(IF(VLOOKUP(O12,'[1]vakuumierte Fertigprodukte'!$E:$FI,2,FALSE)=0,"Vakuumierte Zipfel"),
IFERROR(IF(VLOOKUP(O12,[1]Wurste!$B:$C,2,FALSE)=0,"Räucherwürste"),
IFERROR(IF(VLOOKUP(O12,[1]Wurste!$E:$F,2,FALSE)=0,"URW/URGW Wurst"),
IFERROR(IF(VLOOKUP(O12,[1]Wurste!$H:$I,2,FALSE)=0,"HF-Wurst Vegan"),
IFERROR(IF(VLOOKUP(O12,[1]Wurste!$K:$L,2,FALSE)=0,"320er ohne Würste"),
IFERROR(IF(AND(OR(Abfalldokumentation!$A12="BU3",Abfalldokumentation!$A12="Verkauf"),Abfalldokumentation!$F12="Schimmel",Abfalldokumentation!$G12="keinen Abnehmer/kein Schälpersonal"),"Div. Zipfel, ES ohne Verwendung",VLOOKUP(Abfalldokumentation!$E12,Produktgruppen!A:B,2,FALSE)),"-")))))))))))))))))))))))</f>
        <v>vegan</v>
      </c>
      <c r="E12" s="81" t="str">
        <f>IFERROR(VLOOKUP(Abfalldokumentation!$O12,Artikel!A:C,3,FALSE),Abfalldokumentation!$O12)</f>
        <v>VOS VEG-SCH-MILD-VAKU</v>
      </c>
      <c r="F12" s="81" t="str">
        <f>VLOOKUP(T12,'Liste Gründe'!A:D,2,FALSE)</f>
        <v>Schimmel</v>
      </c>
      <c r="G12" s="80" t="str">
        <f>IF(ISBLANK(V12),VLOOKUP(Abfalldokumentation!$P12,'Liste Gründe'!A:D,3,FALSE),V12)</f>
        <v>VOS &gt; Einsatz (vegan)</v>
      </c>
      <c r="H12" s="81" t="str">
        <f>IF(ISBLANK(Abfalldokumentation!$W12),"-",Abfalldokumentation!$W12)</f>
        <v>-</v>
      </c>
      <c r="I12" s="81">
        <f t="shared" si="1"/>
        <v>33</v>
      </c>
      <c r="J12" s="81" t="str">
        <f t="shared" si="2"/>
        <v>Produkte</v>
      </c>
      <c r="K12" s="81" t="str">
        <f t="shared" si="3"/>
        <v>BUs</v>
      </c>
      <c r="L12" s="81" t="str">
        <f t="shared" si="4"/>
        <v>Symptome</v>
      </c>
      <c r="M12" s="81">
        <f>IFERROR(VLOOKUP(Abfalldokumentation!$O12,Kennzahlen!S:V,3,FALSE)*Abfalldokumentation!$B12,"0")</f>
        <v>23.13</v>
      </c>
      <c r="N12" s="81" t="str">
        <f>IF(ISBLANK(Q12),VLOOKUP(Abfalldokumentation!$O12,'Linien - BU'!R:S,2,FALSE),Q12)</f>
        <v>L1</v>
      </c>
      <c r="O12" s="77">
        <f t="shared" si="5"/>
        <v>49900001</v>
      </c>
      <c r="P12" s="77">
        <f t="shared" si="6"/>
        <v>12</v>
      </c>
      <c r="Q12" s="39" t="s">
        <v>188</v>
      </c>
      <c r="R12" s="40">
        <v>49900001</v>
      </c>
      <c r="S12" s="40">
        <v>45</v>
      </c>
      <c r="T12" s="40">
        <v>12</v>
      </c>
      <c r="U12" s="41">
        <v>44427</v>
      </c>
      <c r="V12" s="32" t="s">
        <v>35</v>
      </c>
      <c r="W12" s="43"/>
      <c r="X12" s="44" t="str">
        <f>IFERROR(VLOOKUP(Abfalldokumentation!$R12,Artikel!A:C,3,FALSE),Abfalldokumentation!$R12)</f>
        <v>VOS VEG-SCH-MILD-VAKU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 spans="1:40" ht="30" hidden="1" customHeight="1" x14ac:dyDescent="0.25">
      <c r="A13" s="73" t="str">
        <f>VLOOKUP(N13,'Linien - BU'!A:B,2,FALSE)</f>
        <v>BU3</v>
      </c>
      <c r="B13" s="74">
        <f t="shared" si="0"/>
        <v>150</v>
      </c>
      <c r="C13" s="75">
        <f>Abfalldokumentation!$U13</f>
        <v>44427</v>
      </c>
      <c r="D13" s="69" t="str">
        <f>IFERROR(IF(VLOOKUP(O13,'[1]Rohware 230'!$B:$C,2,FALSE)=0,"Rohware"),
IFERROR(IF(VLOOKUP(O13,[1]Sammelnr.!$B:$C,2,FALSE)=0,"Sammelnr. ungeschält ABS"),
IFERROR(IF(VLOOKUP(O13,[1]Sammelnr.!$E:$F,2,FALSE)=0,"Sammelnr. ungeschält VS"),
IFERROR(IF(VLOOKUP(O13,[1]Sammelnr.!$H:$I,2,FALSE)=0,"Sammelnr. geschält"),
IFERROR(IF(VLOOKUP(O13,[1]Offen!$B:$C,2,FALSE)=0,"Offen ungeschält ABS"),
IFERROR(IF(VLOOKUP(O13,[1]Offen!$E:$F,2,FALSE)=0,"Offen ungeschält VOS"),
IFERROR(IF(VLOOKUP(O13,[1]Offen!$H:$I,2,FALSE)=0,"Offen geschält RW"),
IFERROR(IF(VLOOKUP(O13,[1]Offen!$K:$L,2,FALSE)=0,"Offen vegan"),
IFERROR(IF(VLOOKUP(O13,[1]Offen!$N:$O,2,FALSE)=0,"Offen Zipfel"),
IFERROR(IF(VLOOKUP(O13,[1]Offen!$Q:$R,2,FALSE)=0,"Offen Endstücke"),
IFERROR(IF(VLOOKUP(O13,[1]Vakuumiert!$B:$C,2,FALSE)=0,"Vakuumierter VOS ungeschält"),
IFERROR(IF(VLOOKUP(O13,[1]Vakuumiert!$E:$F,2,FALSE)=0,"Vakuumierter ABS ungeschält"),
IFERROR(IF(VLOOKUP(O13,[1]Vakuumiert!$H:$I,2,FALSE)=0,"Vakuumierter VOS geschält"),
IFERROR(IF(VLOOKUP(O13,[1]Vakuumiert!$K:$L,2,FALSE)=0,"Vakuumierter VOS vegan"),
IFERROR(IF(VLOOKUP(O13,[1]Vakuumiert!$N:$O,2,FALSE)=0,"Vakuumierter VOS Zipfel"),
IFERROR(IF(VLOOKUP(O13,[1]Vakuumiert!$Q:$R,2,FALSE)=0,"Vakuumiert geschält"),
IFERROR(IF(VLOOKUP(O13,'[1]vakuumierte Fertigprodukte'!$B:$C,2,FALSE)=0,"Fertigprodukte"),
IFERROR(IF(VLOOKUP(O13,'[1]vakuumierte Fertigprodukte'!$E:$FI,2,FALSE)=0,"Vakuumierte Zipfel"),
IFERROR(IF(VLOOKUP(O13,[1]Wurste!$B:$C,2,FALSE)=0,"Räucherwürste"),
IFERROR(IF(VLOOKUP(O13,[1]Wurste!$E:$F,2,FALSE)=0,"URW/URGW Wurst"),
IFERROR(IF(VLOOKUP(O13,[1]Wurste!$H:$I,2,FALSE)=0,"HF-Wurst Vegan"),
IFERROR(IF(VLOOKUP(O13,[1]Wurste!$K:$L,2,FALSE)=0,"320er ohne Würste"),
IFERROR(IF(AND(OR(Abfalldokumentation!$A13="BU3",Abfalldokumentation!$A13="Verkauf"),Abfalldokumentation!$F13="Schimmel",Abfalldokumentation!$G13="keinen Abnehmer/kein Schälpersonal"),"Div. Zipfel, ES ohne Verwendung",VLOOKUP(Abfalldokumentation!$E13,Produktgruppen!A:B,2,FALSE)),"-")))))))))))))))))))))))</f>
        <v>vegan</v>
      </c>
      <c r="E13" s="76" t="str">
        <f>IFERROR(VLOOKUP(Abfalldokumentation!$O13,Artikel!A:C,3,FALSE),Abfalldokumentation!$O13)</f>
        <v>VOS VEG-SCH-WÜRZIG-VAKU</v>
      </c>
      <c r="F13" s="76" t="str">
        <f>VLOOKUP(T13,'Liste Gründe'!A:D,2,FALSE)</f>
        <v>keinen Verwendungszweck</v>
      </c>
      <c r="G13" s="75" t="str">
        <f>IF(ISBLANK(V13),VLOOKUP(Abfalldokumentation!$P13,'Liste Gründe'!A:D,3,FALSE),V13)</f>
        <v>VOS &gt; Einsatz (vegan)</v>
      </c>
      <c r="H13" s="76" t="str">
        <f>IF(ISBLANK(Abfalldokumentation!$W13),"-",Abfalldokumentation!$W13)</f>
        <v>-</v>
      </c>
      <c r="I13" s="76">
        <f t="shared" si="1"/>
        <v>33</v>
      </c>
      <c r="J13" s="76" t="str">
        <f t="shared" si="2"/>
        <v>Produkte</v>
      </c>
      <c r="K13" s="76" t="str">
        <f t="shared" si="3"/>
        <v>BUs</v>
      </c>
      <c r="L13" s="76" t="str">
        <f t="shared" si="4"/>
        <v>Symptome</v>
      </c>
      <c r="M13" s="76">
        <f>IFERROR(VLOOKUP(Abfalldokumentation!$O13,Kennzahlen!S:V,3,FALSE)*Abfalldokumentation!$B13,"0")</f>
        <v>77.100000000000009</v>
      </c>
      <c r="N13" s="76" t="str">
        <f>IF(ISBLANK(Q13),VLOOKUP(Abfalldokumentation!$O13,'Linien - BU'!R:S,2,FALSE),Q13)</f>
        <v>L1</v>
      </c>
      <c r="O13" s="77">
        <f t="shared" si="5"/>
        <v>49900002</v>
      </c>
      <c r="P13" s="77">
        <f t="shared" si="6"/>
        <v>61</v>
      </c>
      <c r="Q13" s="45" t="s">
        <v>188</v>
      </c>
      <c r="R13" s="46">
        <v>49900002</v>
      </c>
      <c r="S13" s="46">
        <v>150</v>
      </c>
      <c r="T13" s="40">
        <v>61</v>
      </c>
      <c r="U13" s="47">
        <v>44427</v>
      </c>
      <c r="V13" s="42" t="s">
        <v>35</v>
      </c>
      <c r="W13" s="49"/>
      <c r="X13" s="50" t="str">
        <f>IFERROR(VLOOKUP(Abfalldokumentation!$R13,Artikel!A:C,3,FALSE),Abfalldokumentation!$R13)</f>
        <v>VOS VEG-SCH-WÜRZIG-VAKU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 spans="1:40" ht="30" hidden="1" customHeight="1" x14ac:dyDescent="0.25">
      <c r="A14" s="78" t="str">
        <f>VLOOKUP(N14,'Linien - BU'!A:B,2,FALSE)</f>
        <v>Verkauf</v>
      </c>
      <c r="B14" s="79">
        <f t="shared" si="0"/>
        <v>15.2</v>
      </c>
      <c r="C14" s="80">
        <f>Abfalldokumentation!$U14</f>
        <v>44427</v>
      </c>
      <c r="D14" s="69" t="str">
        <f>IFERROR(IF(VLOOKUP(O14,'[1]Rohware 230'!$B:$C,2,FALSE)=0,"Rohware"),
IFERROR(IF(VLOOKUP(O14,[1]Sammelnr.!$B:$C,2,FALSE)=0,"Sammelnr. ungeschält ABS"),
IFERROR(IF(VLOOKUP(O14,[1]Sammelnr.!$E:$F,2,FALSE)=0,"Sammelnr. ungeschält VS"),
IFERROR(IF(VLOOKUP(O14,[1]Sammelnr.!$H:$I,2,FALSE)=0,"Sammelnr. geschält"),
IFERROR(IF(VLOOKUP(O14,[1]Offen!$B:$C,2,FALSE)=0,"Offen ungeschält ABS"),
IFERROR(IF(VLOOKUP(O14,[1]Offen!$E:$F,2,FALSE)=0,"Offen ungeschält VOS"),
IFERROR(IF(VLOOKUP(O14,[1]Offen!$H:$I,2,FALSE)=0,"Offen geschält RW"),
IFERROR(IF(VLOOKUP(O14,[1]Offen!$K:$L,2,FALSE)=0,"Offen vegan"),
IFERROR(IF(VLOOKUP(O14,[1]Offen!$N:$O,2,FALSE)=0,"Offen Zipfel"),
IFERROR(IF(VLOOKUP(O14,[1]Offen!$Q:$R,2,FALSE)=0,"Offen Endstücke"),
IFERROR(IF(VLOOKUP(O14,[1]Vakuumiert!$B:$C,2,FALSE)=0,"Vakuumierter VOS ungeschält"),
IFERROR(IF(VLOOKUP(O14,[1]Vakuumiert!$E:$F,2,FALSE)=0,"Vakuumierter ABS ungeschält"),
IFERROR(IF(VLOOKUP(O14,[1]Vakuumiert!$H:$I,2,FALSE)=0,"Vakuumierter VOS geschält"),
IFERROR(IF(VLOOKUP(O14,[1]Vakuumiert!$K:$L,2,FALSE)=0,"Vakuumierter VOS vegan"),
IFERROR(IF(VLOOKUP(O14,[1]Vakuumiert!$N:$O,2,FALSE)=0,"Vakuumierter VOS Zipfel"),
IFERROR(IF(VLOOKUP(O14,[1]Vakuumiert!$Q:$R,2,FALSE)=0,"Vakuumiert geschält"),
IFERROR(IF(VLOOKUP(O14,'[1]vakuumierte Fertigprodukte'!$B:$C,2,FALSE)=0,"Fertigprodukte"),
IFERROR(IF(VLOOKUP(O14,'[1]vakuumierte Fertigprodukte'!$E:$FI,2,FALSE)=0,"Vakuumierte Zipfel"),
IFERROR(IF(VLOOKUP(O14,[1]Wurste!$B:$C,2,FALSE)=0,"Räucherwürste"),
IFERROR(IF(VLOOKUP(O14,[1]Wurste!$E:$F,2,FALSE)=0,"URW/URGW Wurst"),
IFERROR(IF(VLOOKUP(O14,[1]Wurste!$H:$I,2,FALSE)=0,"HF-Wurst Vegan"),
IFERROR(IF(VLOOKUP(O14,[1]Wurste!$K:$L,2,FALSE)=0,"320er ohne Würste"),
IFERROR(IF(AND(OR(Abfalldokumentation!$A14="BU3",Abfalldokumentation!$A14="Verkauf"),Abfalldokumentation!$F14="Schimmel",Abfalldokumentation!$G14="keinen Abnehmer/kein Schälpersonal"),"Div. Zipfel, ES ohne Verwendung",VLOOKUP(Abfalldokumentation!$E14,Produktgruppen!A:B,2,FALSE)),"-")))))))))))))))))))))))</f>
        <v>-</v>
      </c>
      <c r="E14" s="81" t="str">
        <f>IFERROR(VLOOKUP(Abfalldokumentation!$O14,Artikel!A:C,3,FALSE),Abfalldokumentation!$O14)</f>
        <v>Div. Zipfel, Endstücke</v>
      </c>
      <c r="F14" s="81" t="str">
        <f>VLOOKUP(T14,'Liste Gründe'!A:D,2,FALSE)</f>
        <v>Schimmel</v>
      </c>
      <c r="G14" s="80" t="str">
        <f>IF(ISBLANK(V14),VLOOKUP(Abfalldokumentation!$P14,'Liste Gründe'!A:D,3,FALSE),V14)</f>
        <v>Schimmel</v>
      </c>
      <c r="H14" s="81" t="str">
        <f>IF(ISBLANK(Abfalldokumentation!$W14),"-",Abfalldokumentation!$W14)</f>
        <v>keinen Abnehmer/Schälen</v>
      </c>
      <c r="I14" s="81">
        <f t="shared" si="1"/>
        <v>33</v>
      </c>
      <c r="J14" s="81" t="str">
        <f t="shared" si="2"/>
        <v>Produkte</v>
      </c>
      <c r="K14" s="81" t="str">
        <f t="shared" si="3"/>
        <v>BUs</v>
      </c>
      <c r="L14" s="81" t="str">
        <f t="shared" si="4"/>
        <v>Symptome</v>
      </c>
      <c r="M14" s="81" t="str">
        <f>IFERROR(VLOOKUP(Abfalldokumentation!$O14,Kennzahlen!S:V,3,FALSE)*Abfalldokumentation!$B14,"0")</f>
        <v>0</v>
      </c>
      <c r="N14" s="81" t="str">
        <f>IF(ISBLANK(Q14),VLOOKUP(Abfalldokumentation!$O14,'Linien - BU'!R:S,2,FALSE),Q14)</f>
        <v>Verkauf</v>
      </c>
      <c r="O14" s="77" t="str">
        <f t="shared" si="5"/>
        <v>Div. Zipfel, Endstücke</v>
      </c>
      <c r="P14" s="77">
        <f t="shared" si="6"/>
        <v>12</v>
      </c>
      <c r="Q14" s="39" t="s">
        <v>11</v>
      </c>
      <c r="R14" s="40" t="s">
        <v>191</v>
      </c>
      <c r="S14" s="40">
        <v>15.2</v>
      </c>
      <c r="T14" s="40">
        <v>12</v>
      </c>
      <c r="U14" s="41">
        <v>44427</v>
      </c>
      <c r="V14" s="32"/>
      <c r="W14" s="43" t="s">
        <v>192</v>
      </c>
      <c r="X14" s="44" t="str">
        <f>IFERROR(VLOOKUP(Abfalldokumentation!$R14,Artikel!A:C,3,FALSE),Abfalldokumentation!$R14)</f>
        <v>Div. Zipfel, Endstücke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 spans="1:40" ht="30" hidden="1" customHeight="1" x14ac:dyDescent="0.25">
      <c r="A15" s="73" t="str">
        <f>VLOOKUP(N15,'Linien - BU'!A:B,2,FALSE)</f>
        <v>BU2</v>
      </c>
      <c r="B15" s="74">
        <f t="shared" si="0"/>
        <v>90.6</v>
      </c>
      <c r="C15" s="75">
        <f>Abfalldokumentation!$U15</f>
        <v>44427</v>
      </c>
      <c r="D15" s="69" t="str">
        <f>IFERROR(IF(VLOOKUP(O15,'[1]Rohware 230'!$B:$C,2,FALSE)=0,"Rohware"),
IFERROR(IF(VLOOKUP(O15,[1]Sammelnr.!$B:$C,2,FALSE)=0,"Sammelnr. ungeschält ABS"),
IFERROR(IF(VLOOKUP(O15,[1]Sammelnr.!$E:$F,2,FALSE)=0,"Sammelnr. ungeschält VS"),
IFERROR(IF(VLOOKUP(O15,[1]Sammelnr.!$H:$I,2,FALSE)=0,"Sammelnr. geschält"),
IFERROR(IF(VLOOKUP(O15,[1]Offen!$B:$C,2,FALSE)=0,"Offen ungeschält ABS"),
IFERROR(IF(VLOOKUP(O15,[1]Offen!$E:$F,2,FALSE)=0,"Offen ungeschält VOS"),
IFERROR(IF(VLOOKUP(O15,[1]Offen!$H:$I,2,FALSE)=0,"Offen geschält RW"),
IFERROR(IF(VLOOKUP(O15,[1]Offen!$K:$L,2,FALSE)=0,"Offen vegan"),
IFERROR(IF(VLOOKUP(O15,[1]Offen!$N:$O,2,FALSE)=0,"Offen Zipfel"),
IFERROR(IF(VLOOKUP(O15,[1]Offen!$Q:$R,2,FALSE)=0,"Offen Endstücke"),
IFERROR(IF(VLOOKUP(O15,[1]Vakuumiert!$B:$C,2,FALSE)=0,"Vakuumierter VOS ungeschält"),
IFERROR(IF(VLOOKUP(O15,[1]Vakuumiert!$E:$F,2,FALSE)=0,"Vakuumierter ABS ungeschält"),
IFERROR(IF(VLOOKUP(O15,[1]Vakuumiert!$H:$I,2,FALSE)=0,"Vakuumierter VOS geschält"),
IFERROR(IF(VLOOKUP(O15,[1]Vakuumiert!$K:$L,2,FALSE)=0,"Vakuumierter VOS vegan"),
IFERROR(IF(VLOOKUP(O15,[1]Vakuumiert!$N:$O,2,FALSE)=0,"Vakuumierter VOS Zipfel"),
IFERROR(IF(VLOOKUP(O15,[1]Vakuumiert!$Q:$R,2,FALSE)=0,"Vakuumiert geschält"),
IFERROR(IF(VLOOKUP(O15,'[1]vakuumierte Fertigprodukte'!$B:$C,2,FALSE)=0,"Fertigprodukte"),
IFERROR(IF(VLOOKUP(O15,'[1]vakuumierte Fertigprodukte'!$E:$FI,2,FALSE)=0,"Vakuumierte Zipfel"),
IFERROR(IF(VLOOKUP(O15,[1]Wurste!$B:$C,2,FALSE)=0,"Räucherwürste"),
IFERROR(IF(VLOOKUP(O15,[1]Wurste!$E:$F,2,FALSE)=0,"URW/URGW Wurst"),
IFERROR(IF(VLOOKUP(O15,[1]Wurste!$H:$I,2,FALSE)=0,"HF-Wurst Vegan"),
IFERROR(IF(VLOOKUP(O15,[1]Wurste!$K:$L,2,FALSE)=0,"320er ohne Würste"),
IFERROR(IF(AND(OR(Abfalldokumentation!$A15="BU3",Abfalldokumentation!$A15="Verkauf"),Abfalldokumentation!$F15="Schimmel",Abfalldokumentation!$G15="keinen Abnehmer/kein Schälpersonal"),"Div. Zipfel, ES ohne Verwendung",VLOOKUP(Abfalldokumentation!$E15,Produktgruppen!A:B,2,FALSE)),"-")))))))))))))))))))))))</f>
        <v>Diverses</v>
      </c>
      <c r="E15" s="76" t="str">
        <f>IFERROR(VLOOKUP(Abfalldokumentation!$O15,Artikel!A:C,3,FALSE),Abfalldokumentation!$O15)</f>
        <v>Diverses</v>
      </c>
      <c r="F15" s="76" t="str">
        <f>VLOOKUP(T15,'Liste Gründe'!A:D,2,FALSE)</f>
        <v>Linienbezogen</v>
      </c>
      <c r="G15" s="75" t="str">
        <f>IF(ISBLANK(V15),VLOOKUP(Abfalldokumentation!$P15,'Liste Gründe'!A:D,3,FALSE),V15)</f>
        <v>Maschinenabfall</v>
      </c>
      <c r="H15" s="76" t="str">
        <f>IF(ISBLANK(Abfalldokumentation!$W15),"-",Abfalldokumentation!$W15)</f>
        <v>-</v>
      </c>
      <c r="I15" s="76">
        <f t="shared" si="1"/>
        <v>33</v>
      </c>
      <c r="J15" s="76" t="str">
        <f t="shared" si="2"/>
        <v>Produkte</v>
      </c>
      <c r="K15" s="76" t="str">
        <f t="shared" si="3"/>
        <v>BUs</v>
      </c>
      <c r="L15" s="76" t="str">
        <f t="shared" si="4"/>
        <v>Symptome</v>
      </c>
      <c r="M15" s="76" t="str">
        <f>IFERROR(VLOOKUP(Abfalldokumentation!$O15,Kennzahlen!S:V,3,FALSE)*Abfalldokumentation!$B15,"0")</f>
        <v>0</v>
      </c>
      <c r="N15" s="76" t="str">
        <f>IF(ISBLANK(Q15),VLOOKUP(Abfalldokumentation!$O15,'Linien - BU'!R:S,2,FALSE),Q15)</f>
        <v>BU2</v>
      </c>
      <c r="O15" s="77" t="str">
        <f t="shared" si="5"/>
        <v>Diverses</v>
      </c>
      <c r="P15" s="77">
        <f t="shared" si="6"/>
        <v>30</v>
      </c>
      <c r="Q15" s="45" t="s">
        <v>7</v>
      </c>
      <c r="R15" s="46" t="s">
        <v>110</v>
      </c>
      <c r="S15" s="46">
        <v>90.6</v>
      </c>
      <c r="T15" s="46">
        <v>30</v>
      </c>
      <c r="U15" s="47">
        <v>44427</v>
      </c>
      <c r="V15" s="99"/>
      <c r="W15" s="49"/>
      <c r="X15" s="50" t="str">
        <f>IFERROR(VLOOKUP(Abfalldokumentation!$R15,Artikel!A:C,3,FALSE),Abfalldokumentation!$R15)</f>
        <v>Diverses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 spans="1:40" ht="30" hidden="1" customHeight="1" x14ac:dyDescent="0.25">
      <c r="A16" s="78" t="str">
        <f>VLOOKUP(N16,'Linien - BU'!A:B,2,FALSE)</f>
        <v>BU1</v>
      </c>
      <c r="B16" s="79">
        <f t="shared" si="0"/>
        <v>55.6</v>
      </c>
      <c r="C16" s="80">
        <f>Abfalldokumentation!$U16</f>
        <v>44427</v>
      </c>
      <c r="D16" s="69" t="str">
        <f>IFERROR(IF(VLOOKUP(O16,'[1]Rohware 230'!$B:$C,2,FALSE)=0,"Rohware"),
IFERROR(IF(VLOOKUP(O16,[1]Sammelnr.!$B:$C,2,FALSE)=0,"Sammelnr. ungeschält ABS"),
IFERROR(IF(VLOOKUP(O16,[1]Sammelnr.!$E:$F,2,FALSE)=0,"Sammelnr. ungeschält VS"),
IFERROR(IF(VLOOKUP(O16,[1]Sammelnr.!$H:$I,2,FALSE)=0,"Sammelnr. geschält"),
IFERROR(IF(VLOOKUP(O16,[1]Offen!$B:$C,2,FALSE)=0,"Offen ungeschält ABS"),
IFERROR(IF(VLOOKUP(O16,[1]Offen!$E:$F,2,FALSE)=0,"Offen ungeschält VOS"),
IFERROR(IF(VLOOKUP(O16,[1]Offen!$H:$I,2,FALSE)=0,"Offen geschält RW"),
IFERROR(IF(VLOOKUP(O16,[1]Offen!$K:$L,2,FALSE)=0,"Offen vegan"),
IFERROR(IF(VLOOKUP(O16,[1]Offen!$N:$O,2,FALSE)=0,"Offen Zipfel"),
IFERROR(IF(VLOOKUP(O16,[1]Offen!$Q:$R,2,FALSE)=0,"Offen Endstücke"),
IFERROR(IF(VLOOKUP(O16,[1]Vakuumiert!$B:$C,2,FALSE)=0,"Vakuumierter VOS ungeschält"),
IFERROR(IF(VLOOKUP(O16,[1]Vakuumiert!$E:$F,2,FALSE)=0,"Vakuumierter ABS ungeschält"),
IFERROR(IF(VLOOKUP(O16,[1]Vakuumiert!$H:$I,2,FALSE)=0,"Vakuumierter VOS geschält"),
IFERROR(IF(VLOOKUP(O16,[1]Vakuumiert!$K:$L,2,FALSE)=0,"Vakuumierter VOS vegan"),
IFERROR(IF(VLOOKUP(O16,[1]Vakuumiert!$N:$O,2,FALSE)=0,"Vakuumierter VOS Zipfel"),
IFERROR(IF(VLOOKUP(O16,[1]Vakuumiert!$Q:$R,2,FALSE)=0,"Vakuumiert geschält"),
IFERROR(IF(VLOOKUP(O16,'[1]vakuumierte Fertigprodukte'!$B:$C,2,FALSE)=0,"Fertigprodukte"),
IFERROR(IF(VLOOKUP(O16,'[1]vakuumierte Fertigprodukte'!$E:$FI,2,FALSE)=0,"Vakuumierte Zipfel"),
IFERROR(IF(VLOOKUP(O16,[1]Wurste!$B:$C,2,FALSE)=0,"Räucherwürste"),
IFERROR(IF(VLOOKUP(O16,[1]Wurste!$E:$F,2,FALSE)=0,"URW/URGW Wurst"),
IFERROR(IF(VLOOKUP(O16,[1]Wurste!$H:$I,2,FALSE)=0,"HF-Wurst Vegan"),
IFERROR(IF(VLOOKUP(O16,[1]Wurste!$K:$L,2,FALSE)=0,"320er ohne Würste"),
IFERROR(IF(AND(OR(Abfalldokumentation!$A16="BU3",Abfalldokumentation!$A16="Verkauf"),Abfalldokumentation!$F16="Schimmel",Abfalldokumentation!$G16="keinen Abnehmer/kein Schälpersonal"),"Div. Zipfel, ES ohne Verwendung",VLOOKUP(Abfalldokumentation!$E16,Produktgruppen!A:B,2,FALSE)),"-")))))))))))))))))))))))</f>
        <v>Diverses</v>
      </c>
      <c r="E16" s="81" t="str">
        <f>IFERROR(VLOOKUP(Abfalldokumentation!$O16,Artikel!A:C,3,FALSE),Abfalldokumentation!$O16)</f>
        <v>Diverses aus Abfüllung</v>
      </c>
      <c r="F16" s="81" t="str">
        <f>VLOOKUP(T16,'Liste Gründe'!A:D,2,FALSE)</f>
        <v>Linienbezogen</v>
      </c>
      <c r="G16" s="80" t="str">
        <f>IF(ISBLANK(V16),VLOOKUP(Abfalldokumentation!$P16,'Liste Gründe'!A:D,3,FALSE),V16)</f>
        <v>Füllkopf tropft (vegan)</v>
      </c>
      <c r="H16" s="81" t="str">
        <f>IF(ISBLANK(Abfalldokumentation!$W16),"-",Abfalldokumentation!$W16)</f>
        <v>-</v>
      </c>
      <c r="I16" s="81">
        <f t="shared" si="1"/>
        <v>33</v>
      </c>
      <c r="J16" s="81" t="str">
        <f t="shared" si="2"/>
        <v>Produkte</v>
      </c>
      <c r="K16" s="81" t="str">
        <f t="shared" si="3"/>
        <v>BUs</v>
      </c>
      <c r="L16" s="81" t="str">
        <f t="shared" si="4"/>
        <v>Symptome</v>
      </c>
      <c r="M16" s="81" t="str">
        <f>IFERROR(VLOOKUP(Abfalldokumentation!$O16,Kennzahlen!S:V,3,FALSE)*Abfalldokumentation!$B16,"0")</f>
        <v>0</v>
      </c>
      <c r="N16" s="81" t="str">
        <f>IF(ISBLANK(Q16),VLOOKUP(Abfalldokumentation!$O16,'Linien - BU'!R:S,2,FALSE),Q16)</f>
        <v>Abfüllung</v>
      </c>
      <c r="O16" s="77" t="str">
        <f t="shared" si="5"/>
        <v>Diverses aus Abfüllung</v>
      </c>
      <c r="P16" s="77">
        <f t="shared" si="6"/>
        <v>20</v>
      </c>
      <c r="Q16" s="39" t="s">
        <v>180</v>
      </c>
      <c r="R16" s="40" t="s">
        <v>193</v>
      </c>
      <c r="S16" s="40">
        <v>55.6</v>
      </c>
      <c r="T16" s="40">
        <v>20</v>
      </c>
      <c r="U16" s="41">
        <v>44427</v>
      </c>
      <c r="V16" s="32"/>
      <c r="W16" s="43"/>
      <c r="X16" s="44" t="str">
        <f>IFERROR(VLOOKUP(Abfalldokumentation!$R16,Artikel!A:C,3,FALSE),Abfalldokumentation!$R16)</f>
        <v>Diverses aus Abfüllung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 spans="1:40" ht="30" hidden="1" customHeight="1" x14ac:dyDescent="0.25">
      <c r="A17" s="73" t="str">
        <f>VLOOKUP(N17,'Linien - BU'!A:B,2,FALSE)</f>
        <v>BU1</v>
      </c>
      <c r="B17" s="74">
        <f t="shared" si="0"/>
        <v>91.2</v>
      </c>
      <c r="C17" s="75">
        <f>Abfalldokumentation!$U17</f>
        <v>44427</v>
      </c>
      <c r="D17" s="69" t="str">
        <f>IFERROR(IF(VLOOKUP(O17,'[1]Rohware 230'!$B:$C,2,FALSE)=0,"Rohware"),
IFERROR(IF(VLOOKUP(O17,[1]Sammelnr.!$B:$C,2,FALSE)=0,"Sammelnr. ungeschält ABS"),
IFERROR(IF(VLOOKUP(O17,[1]Sammelnr.!$E:$F,2,FALSE)=0,"Sammelnr. ungeschält VS"),
IFERROR(IF(VLOOKUP(O17,[1]Sammelnr.!$H:$I,2,FALSE)=0,"Sammelnr. geschält"),
IFERROR(IF(VLOOKUP(O17,[1]Offen!$B:$C,2,FALSE)=0,"Offen ungeschält ABS"),
IFERROR(IF(VLOOKUP(O17,[1]Offen!$E:$F,2,FALSE)=0,"Offen ungeschält VOS"),
IFERROR(IF(VLOOKUP(O17,[1]Offen!$H:$I,2,FALSE)=0,"Offen geschält RW"),
IFERROR(IF(VLOOKUP(O17,[1]Offen!$K:$L,2,FALSE)=0,"Offen vegan"),
IFERROR(IF(VLOOKUP(O17,[1]Offen!$N:$O,2,FALSE)=0,"Offen Zipfel"),
IFERROR(IF(VLOOKUP(O17,[1]Offen!$Q:$R,2,FALSE)=0,"Offen Endstücke"),
IFERROR(IF(VLOOKUP(O17,[1]Vakuumiert!$B:$C,2,FALSE)=0,"Vakuumierter VOS ungeschält"),
IFERROR(IF(VLOOKUP(O17,[1]Vakuumiert!$E:$F,2,FALSE)=0,"Vakuumierter ABS ungeschält"),
IFERROR(IF(VLOOKUP(O17,[1]Vakuumiert!$H:$I,2,FALSE)=0,"Vakuumierter VOS geschält"),
IFERROR(IF(VLOOKUP(O17,[1]Vakuumiert!$K:$L,2,FALSE)=0,"Vakuumierter VOS vegan"),
IFERROR(IF(VLOOKUP(O17,[1]Vakuumiert!$N:$O,2,FALSE)=0,"Vakuumierter VOS Zipfel"),
IFERROR(IF(VLOOKUP(O17,[1]Vakuumiert!$Q:$R,2,FALSE)=0,"Vakuumiert geschält"),
IFERROR(IF(VLOOKUP(O17,'[1]vakuumierte Fertigprodukte'!$B:$C,2,FALSE)=0,"Fertigprodukte"),
IFERROR(IF(VLOOKUP(O17,'[1]vakuumierte Fertigprodukte'!$E:$FI,2,FALSE)=0,"Vakuumierte Zipfel"),
IFERROR(IF(VLOOKUP(O17,[1]Wurste!$B:$C,2,FALSE)=0,"Räucherwürste"),
IFERROR(IF(VLOOKUP(O17,[1]Wurste!$E:$F,2,FALSE)=0,"URW/URGW Wurst"),
IFERROR(IF(VLOOKUP(O17,[1]Wurste!$H:$I,2,FALSE)=0,"HF-Wurst Vegan"),
IFERROR(IF(VLOOKUP(O17,[1]Wurste!$K:$L,2,FALSE)=0,"320er ohne Würste"),
IFERROR(IF(AND(OR(Abfalldokumentation!$A17="BU3",Abfalldokumentation!$A17="Verkauf"),Abfalldokumentation!$F17="Schimmel",Abfalldokumentation!$G17="keinen Abnehmer/kein Schälpersonal"),"Div. Zipfel, ES ohne Verwendung",VLOOKUP(Abfalldokumentation!$E17,Produktgruppen!A:B,2,FALSE)),"-")))))))))))))))))))))))</f>
        <v>Diverses</v>
      </c>
      <c r="E17" s="76" t="str">
        <f>IFERROR(VLOOKUP(Abfalldokumentation!$O17,Artikel!A:C,3,FALSE),Abfalldokumentation!$O17)</f>
        <v>Diverses aus Abfüllung</v>
      </c>
      <c r="F17" s="76" t="str">
        <f>VLOOKUP(T17,'Liste Gründe'!A:D,2,FALSE)</f>
        <v>Linienbezogen</v>
      </c>
      <c r="G17" s="75" t="str">
        <f>IF(ISBLANK(V17),VLOOKUP(Abfalldokumentation!$P17,'Liste Gründe'!A:D,3,FALSE),V17)</f>
        <v>Füllkopf tropft (vegan)</v>
      </c>
      <c r="H17" s="76" t="str">
        <f>IF(ISBLANK(Abfalldokumentation!$W17),"-",Abfalldokumentation!$W17)</f>
        <v>-</v>
      </c>
      <c r="I17" s="76">
        <f t="shared" si="1"/>
        <v>33</v>
      </c>
      <c r="J17" s="76" t="str">
        <f t="shared" si="2"/>
        <v>Produkte</v>
      </c>
      <c r="K17" s="76" t="str">
        <f t="shared" si="3"/>
        <v>BUs</v>
      </c>
      <c r="L17" s="76" t="str">
        <f t="shared" si="4"/>
        <v>Symptome</v>
      </c>
      <c r="M17" s="76" t="str">
        <f>IFERROR(VLOOKUP(Abfalldokumentation!$O17,Kennzahlen!S:V,3,FALSE)*Abfalldokumentation!$B17,"0")</f>
        <v>0</v>
      </c>
      <c r="N17" s="76" t="str">
        <f>IF(ISBLANK(Q17),VLOOKUP(Abfalldokumentation!$O17,'Linien - BU'!R:S,2,FALSE),Q17)</f>
        <v>Abfüllung</v>
      </c>
      <c r="O17" s="77" t="str">
        <f t="shared" si="5"/>
        <v>Diverses aus Abfüllung</v>
      </c>
      <c r="P17" s="77">
        <f t="shared" si="6"/>
        <v>20</v>
      </c>
      <c r="Q17" s="45" t="s">
        <v>180</v>
      </c>
      <c r="R17" s="46" t="s">
        <v>193</v>
      </c>
      <c r="S17" s="46">
        <v>91.2</v>
      </c>
      <c r="T17" s="46">
        <v>20</v>
      </c>
      <c r="U17" s="47">
        <v>44427</v>
      </c>
      <c r="V17" s="99"/>
      <c r="W17" s="49"/>
      <c r="X17" s="50" t="str">
        <f>IFERROR(VLOOKUP(Abfalldokumentation!$R17,Artikel!A:C,3,FALSE),Abfalldokumentation!$R17)</f>
        <v>Diverses aus Abfüllung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 spans="1:40" ht="30" hidden="1" customHeight="1" x14ac:dyDescent="0.25">
      <c r="A18" s="78" t="str">
        <f>VLOOKUP(N18,'Linien - BU'!A:B,2,FALSE)</f>
        <v>BU1</v>
      </c>
      <c r="B18" s="79">
        <f t="shared" si="0"/>
        <v>8</v>
      </c>
      <c r="C18" s="80">
        <f>Abfalldokumentation!$U18</f>
        <v>44427</v>
      </c>
      <c r="D18" s="69" t="str">
        <f>IFERROR(IF(VLOOKUP(O18,'[1]Rohware 230'!$B:$C,2,FALSE)=0,"Rohware"),
IFERROR(IF(VLOOKUP(O18,[1]Sammelnr.!$B:$C,2,FALSE)=0,"Sammelnr. ungeschält ABS"),
IFERROR(IF(VLOOKUP(O18,[1]Sammelnr.!$E:$F,2,FALSE)=0,"Sammelnr. ungeschält VS"),
IFERROR(IF(VLOOKUP(O18,[1]Sammelnr.!$H:$I,2,FALSE)=0,"Sammelnr. geschält"),
IFERROR(IF(VLOOKUP(O18,[1]Offen!$B:$C,2,FALSE)=0,"Offen ungeschält ABS"),
IFERROR(IF(VLOOKUP(O18,[1]Offen!$E:$F,2,FALSE)=0,"Offen ungeschält VOS"),
IFERROR(IF(VLOOKUP(O18,[1]Offen!$H:$I,2,FALSE)=0,"Offen geschält RW"),
IFERROR(IF(VLOOKUP(O18,[1]Offen!$K:$L,2,FALSE)=0,"Offen vegan"),
IFERROR(IF(VLOOKUP(O18,[1]Offen!$N:$O,2,FALSE)=0,"Offen Zipfel"),
IFERROR(IF(VLOOKUP(O18,[1]Offen!$Q:$R,2,FALSE)=0,"Offen Endstücke"),
IFERROR(IF(VLOOKUP(O18,[1]Vakuumiert!$B:$C,2,FALSE)=0,"Vakuumierter VOS ungeschält"),
IFERROR(IF(VLOOKUP(O18,[1]Vakuumiert!$E:$F,2,FALSE)=0,"Vakuumierter ABS ungeschält"),
IFERROR(IF(VLOOKUP(O18,[1]Vakuumiert!$H:$I,2,FALSE)=0,"Vakuumierter VOS geschält"),
IFERROR(IF(VLOOKUP(O18,[1]Vakuumiert!$K:$L,2,FALSE)=0,"Vakuumierter VOS vegan"),
IFERROR(IF(VLOOKUP(O18,[1]Vakuumiert!$N:$O,2,FALSE)=0,"Vakuumierter VOS Zipfel"),
IFERROR(IF(VLOOKUP(O18,[1]Vakuumiert!$Q:$R,2,FALSE)=0,"Vakuumiert geschält"),
IFERROR(IF(VLOOKUP(O18,'[1]vakuumierte Fertigprodukte'!$B:$C,2,FALSE)=0,"Fertigprodukte"),
IFERROR(IF(VLOOKUP(O18,'[1]vakuumierte Fertigprodukte'!$E:$FI,2,FALSE)=0,"Vakuumierte Zipfel"),
IFERROR(IF(VLOOKUP(O18,[1]Wurste!$B:$C,2,FALSE)=0,"Räucherwürste"),
IFERROR(IF(VLOOKUP(O18,[1]Wurste!$E:$F,2,FALSE)=0,"URW/URGW Wurst"),
IFERROR(IF(VLOOKUP(O18,[1]Wurste!$H:$I,2,FALSE)=0,"HF-Wurst Vegan"),
IFERROR(IF(VLOOKUP(O18,[1]Wurste!$K:$L,2,FALSE)=0,"320er ohne Würste"),
IFERROR(IF(AND(OR(Abfalldokumentation!$A18="BU3",Abfalldokumentation!$A18="Verkauf"),Abfalldokumentation!$F18="Schimmel",Abfalldokumentation!$G18="keinen Abnehmer/kein Schälpersonal"),"Div. Zipfel, ES ohne Verwendung",VLOOKUP(Abfalldokumentation!$E18,Produktgruppen!A:B,2,FALSE)),"-")))))))))))))))))))))))</f>
        <v>Diverses</v>
      </c>
      <c r="E18" s="81" t="str">
        <f>IFERROR(VLOOKUP(Abfalldokumentation!$O18,Artikel!A:C,3,FALSE),Abfalldokumentation!$O18)</f>
        <v>Diverses aus Abfüllung</v>
      </c>
      <c r="F18" s="81" t="str">
        <f>VLOOKUP(T18,'Liste Gründe'!A:D,2,FALSE)</f>
        <v>Rest</v>
      </c>
      <c r="G18" s="80" t="str">
        <f>IF(ISBLANK(V18),VLOOKUP(Abfalldokumentation!$P18,'Liste Gründe'!A:D,3,FALSE),V18)</f>
        <v>zu wenig Menge für LKW</v>
      </c>
      <c r="H18" s="81" t="str">
        <f>IF(ISBLANK(Abfalldokumentation!$W18),"-",Abfalldokumentation!$W18)</f>
        <v>Metall</v>
      </c>
      <c r="I18" s="81">
        <f t="shared" si="1"/>
        <v>33</v>
      </c>
      <c r="J18" s="81" t="str">
        <f t="shared" si="2"/>
        <v>Produkte</v>
      </c>
      <c r="K18" s="81" t="str">
        <f t="shared" si="3"/>
        <v>BUs</v>
      </c>
      <c r="L18" s="81" t="str">
        <f t="shared" si="4"/>
        <v>Symptome</v>
      </c>
      <c r="M18" s="81" t="str">
        <f>IFERROR(VLOOKUP(Abfalldokumentation!$O18,Kennzahlen!S:V,3,FALSE)*Abfalldokumentation!$B18,"0")</f>
        <v>0</v>
      </c>
      <c r="N18" s="81" t="str">
        <f>IF(ISBLANK(Q18),VLOOKUP(Abfalldokumentation!$O18,'Linien - BU'!R:S,2,FALSE),Q18)</f>
        <v>Abfüllung</v>
      </c>
      <c r="O18" s="77" t="str">
        <f t="shared" si="5"/>
        <v>Diverses aus Abfüllung</v>
      </c>
      <c r="P18" s="77">
        <f t="shared" si="6"/>
        <v>40</v>
      </c>
      <c r="Q18" s="39" t="s">
        <v>180</v>
      </c>
      <c r="R18" s="40" t="s">
        <v>193</v>
      </c>
      <c r="S18" s="40">
        <v>8</v>
      </c>
      <c r="T18" s="40">
        <v>40</v>
      </c>
      <c r="U18" s="41">
        <v>44427</v>
      </c>
      <c r="V18" s="32" t="s">
        <v>194</v>
      </c>
      <c r="W18" s="43" t="s">
        <v>195</v>
      </c>
      <c r="X18" s="44" t="str">
        <f>IFERROR(VLOOKUP(Abfalldokumentation!$R18,Artikel!A:C,3,FALSE),Abfalldokumentation!$R18)</f>
        <v>Diverses aus Abfüllung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 spans="1:40" ht="30" hidden="1" customHeight="1" x14ac:dyDescent="0.25">
      <c r="A19" s="73" t="str">
        <f>VLOOKUP(N19,'Linien - BU'!A:B,2,FALSE)</f>
        <v>Rest</v>
      </c>
      <c r="B19" s="74">
        <f t="shared" si="0"/>
        <v>15</v>
      </c>
      <c r="C19" s="75">
        <f>Abfalldokumentation!$U19</f>
        <v>44427</v>
      </c>
      <c r="D19" s="69" t="str">
        <f>IFERROR(IF(VLOOKUP(O19,'[1]Rohware 230'!$B:$C,2,FALSE)=0,"Rohware"),
IFERROR(IF(VLOOKUP(O19,[1]Sammelnr.!$B:$C,2,FALSE)=0,"Sammelnr. ungeschält ABS"),
IFERROR(IF(VLOOKUP(O19,[1]Sammelnr.!$E:$F,2,FALSE)=0,"Sammelnr. ungeschält VS"),
IFERROR(IF(VLOOKUP(O19,[1]Sammelnr.!$H:$I,2,FALSE)=0,"Sammelnr. geschält"),
IFERROR(IF(VLOOKUP(O19,[1]Offen!$B:$C,2,FALSE)=0,"Offen ungeschält ABS"),
IFERROR(IF(VLOOKUP(O19,[1]Offen!$E:$F,2,FALSE)=0,"Offen ungeschält VOS"),
IFERROR(IF(VLOOKUP(O19,[1]Offen!$H:$I,2,FALSE)=0,"Offen geschält RW"),
IFERROR(IF(VLOOKUP(O19,[1]Offen!$K:$L,2,FALSE)=0,"Offen vegan"),
IFERROR(IF(VLOOKUP(O19,[1]Offen!$N:$O,2,FALSE)=0,"Offen Zipfel"),
IFERROR(IF(VLOOKUP(O19,[1]Offen!$Q:$R,2,FALSE)=0,"Offen Endstücke"),
IFERROR(IF(VLOOKUP(O19,[1]Vakuumiert!$B:$C,2,FALSE)=0,"Vakuumierter VOS ungeschält"),
IFERROR(IF(VLOOKUP(O19,[1]Vakuumiert!$E:$F,2,FALSE)=0,"Vakuumierter ABS ungeschält"),
IFERROR(IF(VLOOKUP(O19,[1]Vakuumiert!$H:$I,2,FALSE)=0,"Vakuumierter VOS geschält"),
IFERROR(IF(VLOOKUP(O19,[1]Vakuumiert!$K:$L,2,FALSE)=0,"Vakuumierter VOS vegan"),
IFERROR(IF(VLOOKUP(O19,[1]Vakuumiert!$N:$O,2,FALSE)=0,"Vakuumierter VOS Zipfel"),
IFERROR(IF(VLOOKUP(O19,[1]Vakuumiert!$Q:$R,2,FALSE)=0,"Vakuumiert geschält"),
IFERROR(IF(VLOOKUP(O19,'[1]vakuumierte Fertigprodukte'!$B:$C,2,FALSE)=0,"Fertigprodukte"),
IFERROR(IF(VLOOKUP(O19,'[1]vakuumierte Fertigprodukte'!$E:$FI,2,FALSE)=0,"Vakuumierte Zipfel"),
IFERROR(IF(VLOOKUP(O19,[1]Wurste!$B:$C,2,FALSE)=0,"Räucherwürste"),
IFERROR(IF(VLOOKUP(O19,[1]Wurste!$E:$F,2,FALSE)=0,"URW/URGW Wurst"),
IFERROR(IF(VLOOKUP(O19,[1]Wurste!$H:$I,2,FALSE)=0,"HF-Wurst Vegan"),
IFERROR(IF(VLOOKUP(O19,[1]Wurste!$K:$L,2,FALSE)=0,"320er ohne Würste"),
IFERROR(IF(AND(OR(Abfalldokumentation!$A19="BU3",Abfalldokumentation!$A19="Verkauf"),Abfalldokumentation!$F19="Schimmel",Abfalldokumentation!$G19="keinen Abnehmer/kein Schälpersonal"),"Div. Zipfel, ES ohne Verwendung",VLOOKUP(Abfalldokumentation!$E19,Produktgruppen!A:B,2,FALSE)),"-")))))))))))))))))))))))</f>
        <v>Qualitätssicherung</v>
      </c>
      <c r="E19" s="76" t="str">
        <f>IFERROR(VLOOKUP(Abfalldokumentation!$O19,Artikel!A:C,3,FALSE),Abfalldokumentation!$O19)</f>
        <v>Diverses QM</v>
      </c>
      <c r="F19" s="76" t="str">
        <f>VLOOKUP(T19,'Liste Gründe'!A:D,2,FALSE)</f>
        <v>Qualitätssicherung</v>
      </c>
      <c r="G19" s="75" t="str">
        <f>IF(ISBLANK(V19),VLOOKUP(Abfalldokumentation!$P19,'Liste Gründe'!A:D,3,FALSE),V19)</f>
        <v>zu wenig Menge für LKW</v>
      </c>
      <c r="H19" s="76" t="str">
        <f>IF(ISBLANK(Abfalldokumentation!$W19),"-",Abfalldokumentation!$W19)</f>
        <v>Sensorik</v>
      </c>
      <c r="I19" s="76">
        <f t="shared" si="1"/>
        <v>33</v>
      </c>
      <c r="J19" s="76" t="str">
        <f t="shared" si="2"/>
        <v>Produkte</v>
      </c>
      <c r="K19" s="76" t="str">
        <f t="shared" si="3"/>
        <v>BUs</v>
      </c>
      <c r="L19" s="76" t="str">
        <f t="shared" si="4"/>
        <v>Symptome</v>
      </c>
      <c r="M19" s="76" t="str">
        <f>IFERROR(VLOOKUP(Abfalldokumentation!$O19,Kennzahlen!S:V,3,FALSE)*Abfalldokumentation!$B19,"0")</f>
        <v>0</v>
      </c>
      <c r="N19" s="76" t="str">
        <f>IF(ISBLANK(Q19),VLOOKUP(Abfalldokumentation!$O19,'Linien - BU'!R:S,2,FALSE),Q19)</f>
        <v>QM</v>
      </c>
      <c r="O19" s="77" t="str">
        <f t="shared" si="5"/>
        <v>Diverses QM</v>
      </c>
      <c r="P19" s="77">
        <f t="shared" si="6"/>
        <v>74</v>
      </c>
      <c r="Q19" s="45" t="s">
        <v>196</v>
      </c>
      <c r="R19" s="46" t="s">
        <v>197</v>
      </c>
      <c r="S19" s="46">
        <v>15</v>
      </c>
      <c r="T19" s="46">
        <v>74</v>
      </c>
      <c r="U19" s="47">
        <v>44427</v>
      </c>
      <c r="V19" s="99" t="s">
        <v>194</v>
      </c>
      <c r="W19" s="49" t="s">
        <v>198</v>
      </c>
      <c r="X19" s="50" t="str">
        <f>IFERROR(VLOOKUP(Abfalldokumentation!$R19,Artikel!A:C,3,FALSE),Abfalldokumentation!$R19)</f>
        <v>Diverses QM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 spans="1:40" ht="30" hidden="1" customHeight="1" x14ac:dyDescent="0.25">
      <c r="A20" s="78" t="str">
        <f>VLOOKUP(N20,'Linien - BU'!A:B,2,FALSE)</f>
        <v>Rest</v>
      </c>
      <c r="B20" s="79">
        <f t="shared" si="0"/>
        <v>51</v>
      </c>
      <c r="C20" s="80">
        <f>Abfalldokumentation!$U20</f>
        <v>44427</v>
      </c>
      <c r="D20" s="69" t="str">
        <f>IFERROR(IF(VLOOKUP(O20,'[1]Rohware 230'!$B:$C,2,FALSE)=0,"Rohware"),
IFERROR(IF(VLOOKUP(O20,[1]Sammelnr.!$B:$C,2,FALSE)=0,"Sammelnr. ungeschält ABS"),
IFERROR(IF(VLOOKUP(O20,[1]Sammelnr.!$E:$F,2,FALSE)=0,"Sammelnr. ungeschält VS"),
IFERROR(IF(VLOOKUP(O20,[1]Sammelnr.!$H:$I,2,FALSE)=0,"Sammelnr. geschält"),
IFERROR(IF(VLOOKUP(O20,[1]Offen!$B:$C,2,FALSE)=0,"Offen ungeschält ABS"),
IFERROR(IF(VLOOKUP(O20,[1]Offen!$E:$F,2,FALSE)=0,"Offen ungeschält VOS"),
IFERROR(IF(VLOOKUP(O20,[1]Offen!$H:$I,2,FALSE)=0,"Offen geschält RW"),
IFERROR(IF(VLOOKUP(O20,[1]Offen!$K:$L,2,FALSE)=0,"Offen vegan"),
IFERROR(IF(VLOOKUP(O20,[1]Offen!$N:$O,2,FALSE)=0,"Offen Zipfel"),
IFERROR(IF(VLOOKUP(O20,[1]Offen!$Q:$R,2,FALSE)=0,"Offen Endstücke"),
IFERROR(IF(VLOOKUP(O20,[1]Vakuumiert!$B:$C,2,FALSE)=0,"Vakuumierter VOS ungeschält"),
IFERROR(IF(VLOOKUP(O20,[1]Vakuumiert!$E:$F,2,FALSE)=0,"Vakuumierter ABS ungeschält"),
IFERROR(IF(VLOOKUP(O20,[1]Vakuumiert!$H:$I,2,FALSE)=0,"Vakuumierter VOS geschält"),
IFERROR(IF(VLOOKUP(O20,[1]Vakuumiert!$K:$L,2,FALSE)=0,"Vakuumierter VOS vegan"),
IFERROR(IF(VLOOKUP(O20,[1]Vakuumiert!$N:$O,2,FALSE)=0,"Vakuumierter VOS Zipfel"),
IFERROR(IF(VLOOKUP(O20,[1]Vakuumiert!$Q:$R,2,FALSE)=0,"Vakuumiert geschält"),
IFERROR(IF(VLOOKUP(O20,'[1]vakuumierte Fertigprodukte'!$B:$C,2,FALSE)=0,"Fertigprodukte"),
IFERROR(IF(VLOOKUP(O20,'[1]vakuumierte Fertigprodukte'!$E:$FI,2,FALSE)=0,"Vakuumierte Zipfel"),
IFERROR(IF(VLOOKUP(O20,[1]Wurste!$B:$C,2,FALSE)=0,"Räucherwürste"),
IFERROR(IF(VLOOKUP(O20,[1]Wurste!$E:$F,2,FALSE)=0,"URW/URGW Wurst"),
IFERROR(IF(VLOOKUP(O20,[1]Wurste!$H:$I,2,FALSE)=0,"HF-Wurst Vegan"),
IFERROR(IF(VLOOKUP(O20,[1]Wurste!$K:$L,2,FALSE)=0,"320er ohne Würste"),
IFERROR(IF(AND(OR(Abfalldokumentation!$A20="BU3",Abfalldokumentation!$A20="Verkauf"),Abfalldokumentation!$F20="Schimmel",Abfalldokumentation!$G20="keinen Abnehmer/kein Schälpersonal"),"Div. Zipfel, ES ohne Verwendung",VLOOKUP(Abfalldokumentation!$E20,Produktgruppen!A:B,2,FALSE)),"-")))))))))))))))))))))))</f>
        <v>Qualitätssicherung</v>
      </c>
      <c r="E20" s="81" t="str">
        <f>IFERROR(VLOOKUP(Abfalldokumentation!$O20,Artikel!A:C,3,FALSE),Abfalldokumentation!$O20)</f>
        <v>Laborproben</v>
      </c>
      <c r="F20" s="81" t="str">
        <f>VLOOKUP(T20,'Liste Gründe'!A:D,2,FALSE)</f>
        <v>Qualitätssicherung</v>
      </c>
      <c r="G20" s="80" t="str">
        <f>IF(ISBLANK(V20),VLOOKUP(Abfalldokumentation!$P20,'Liste Gründe'!A:D,3,FALSE),V20)</f>
        <v>Laborproben</v>
      </c>
      <c r="H20" s="81" t="str">
        <f>IF(ISBLANK(Abfalldokumentation!$W20),"-",Abfalldokumentation!$W20)</f>
        <v>Laborprobe</v>
      </c>
      <c r="I20" s="81">
        <f t="shared" si="1"/>
        <v>33</v>
      </c>
      <c r="J20" s="81" t="str">
        <f t="shared" si="2"/>
        <v>Produkte</v>
      </c>
      <c r="K20" s="81" t="str">
        <f t="shared" si="3"/>
        <v>BUs</v>
      </c>
      <c r="L20" s="81" t="str">
        <f t="shared" si="4"/>
        <v>Symptome</v>
      </c>
      <c r="M20" s="81" t="str">
        <f>IFERROR(VLOOKUP(Abfalldokumentation!$O20,Kennzahlen!S:V,3,FALSE)*Abfalldokumentation!$B20,"0")</f>
        <v>0</v>
      </c>
      <c r="N20" s="81" t="str">
        <f>IF(ISBLANK(Q20),VLOOKUP(Abfalldokumentation!$O20,'Linien - BU'!R:S,2,FALSE),Q20)</f>
        <v>Labor</v>
      </c>
      <c r="O20" s="77" t="str">
        <f t="shared" si="5"/>
        <v>Laborproben</v>
      </c>
      <c r="P20" s="77">
        <f t="shared" si="6"/>
        <v>73</v>
      </c>
      <c r="Q20" s="39" t="s">
        <v>199</v>
      </c>
      <c r="R20" s="40" t="s">
        <v>200</v>
      </c>
      <c r="S20" s="40">
        <v>51</v>
      </c>
      <c r="T20" s="51">
        <v>73</v>
      </c>
      <c r="U20" s="41">
        <v>44427</v>
      </c>
      <c r="V20" s="62"/>
      <c r="W20" s="43" t="s">
        <v>201</v>
      </c>
      <c r="X20" s="44" t="str">
        <f>IFERROR(VLOOKUP(Abfalldokumentation!$R20,Artikel!A:C,3,FALSE),Abfalldokumentation!$R20)</f>
        <v>Laborproben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spans="1:40" ht="30" hidden="1" customHeight="1" x14ac:dyDescent="0.25">
      <c r="A21" s="73" t="str">
        <f>VLOOKUP(N21,'Linien - BU'!A:B,2,FALSE)</f>
        <v>BU1</v>
      </c>
      <c r="B21" s="74">
        <f t="shared" si="0"/>
        <v>54</v>
      </c>
      <c r="C21" s="75">
        <f>Abfalldokumentation!$U21</f>
        <v>44427</v>
      </c>
      <c r="D21" s="69" t="str">
        <f>IFERROR(IF(VLOOKUP(O21,'[1]Rohware 230'!$B:$C,2,FALSE)=0,"Rohware"),
IFERROR(IF(VLOOKUP(O21,[1]Sammelnr.!$B:$C,2,FALSE)=0,"Sammelnr. ungeschält ABS"),
IFERROR(IF(VLOOKUP(O21,[1]Sammelnr.!$E:$F,2,FALSE)=0,"Sammelnr. ungeschält VS"),
IFERROR(IF(VLOOKUP(O21,[1]Sammelnr.!$H:$I,2,FALSE)=0,"Sammelnr. geschält"),
IFERROR(IF(VLOOKUP(O21,[1]Offen!$B:$C,2,FALSE)=0,"Offen ungeschält ABS"),
IFERROR(IF(VLOOKUP(O21,[1]Offen!$E:$F,2,FALSE)=0,"Offen ungeschält VOS"),
IFERROR(IF(VLOOKUP(O21,[1]Offen!$H:$I,2,FALSE)=0,"Offen geschält RW"),
IFERROR(IF(VLOOKUP(O21,[1]Offen!$K:$L,2,FALSE)=0,"Offen vegan"),
IFERROR(IF(VLOOKUP(O21,[1]Offen!$N:$O,2,FALSE)=0,"Offen Zipfel"),
IFERROR(IF(VLOOKUP(O21,[1]Offen!$Q:$R,2,FALSE)=0,"Offen Endstücke"),
IFERROR(IF(VLOOKUP(O21,[1]Vakuumiert!$B:$C,2,FALSE)=0,"Vakuumierter VOS ungeschält"),
IFERROR(IF(VLOOKUP(O21,[1]Vakuumiert!$E:$F,2,FALSE)=0,"Vakuumierter ABS ungeschält"),
IFERROR(IF(VLOOKUP(O21,[1]Vakuumiert!$H:$I,2,FALSE)=0,"Vakuumierter VOS geschält"),
IFERROR(IF(VLOOKUP(O21,[1]Vakuumiert!$K:$L,2,FALSE)=0,"Vakuumierter VOS vegan"),
IFERROR(IF(VLOOKUP(O21,[1]Vakuumiert!$N:$O,2,FALSE)=0,"Vakuumierter VOS Zipfel"),
IFERROR(IF(VLOOKUP(O21,[1]Vakuumiert!$Q:$R,2,FALSE)=0,"Vakuumiert geschält"),
IFERROR(IF(VLOOKUP(O21,'[1]vakuumierte Fertigprodukte'!$B:$C,2,FALSE)=0,"Fertigprodukte"),
IFERROR(IF(VLOOKUP(O21,'[1]vakuumierte Fertigprodukte'!$E:$FI,2,FALSE)=0,"Vakuumierte Zipfel"),
IFERROR(IF(VLOOKUP(O21,[1]Wurste!$B:$C,2,FALSE)=0,"Räucherwürste"),
IFERROR(IF(VLOOKUP(O21,[1]Wurste!$E:$F,2,FALSE)=0,"URW/URGW Wurst"),
IFERROR(IF(VLOOKUP(O21,[1]Wurste!$H:$I,2,FALSE)=0,"HF-Wurst Vegan"),
IFERROR(IF(VLOOKUP(O21,[1]Wurste!$K:$L,2,FALSE)=0,"320er ohne Würste"),
IFERROR(IF(AND(OR(Abfalldokumentation!$A21="BU3",Abfalldokumentation!$A21="Verkauf"),Abfalldokumentation!$F21="Schimmel",Abfalldokumentation!$G21="keinen Abnehmer/kein Schälpersonal"),"Div. Zipfel, ES ohne Verwendung",VLOOKUP(Abfalldokumentation!$E21,Produktgruppen!A:B,2,FALSE)),"-")))))))))))))))))))))))</f>
        <v>RW</v>
      </c>
      <c r="E21" s="76" t="str">
        <f>IFERROR(VLOOKUP(Abfalldokumentation!$O21,Artikel!A:C,3,FALSE),Abfalldokumentation!$O21)</f>
        <v>Räucher Ammerland</v>
      </c>
      <c r="F21" s="76" t="str">
        <f>VLOOKUP(T21,'Liste Gründe'!A:D,2,FALSE)</f>
        <v>Rest</v>
      </c>
      <c r="G21" s="75" t="str">
        <f>IF(ISBLANK(V21),VLOOKUP(Abfalldokumentation!$P21,'Liste Gründe'!A:D,3,FALSE),V21)</f>
        <v>geschälte Rinde</v>
      </c>
      <c r="H21" s="76" t="str">
        <f>IF(ISBLANK(Abfalldokumentation!$W21),"-",Abfalldokumentation!$W21)</f>
        <v>keine Verwendung möglich</v>
      </c>
      <c r="I21" s="76">
        <f t="shared" si="1"/>
        <v>33</v>
      </c>
      <c r="J21" s="76" t="str">
        <f t="shared" si="2"/>
        <v>Produkte</v>
      </c>
      <c r="K21" s="76" t="str">
        <f t="shared" si="3"/>
        <v>BUs</v>
      </c>
      <c r="L21" s="76" t="str">
        <f t="shared" si="4"/>
        <v>Symptome</v>
      </c>
      <c r="M21" s="76" t="str">
        <f>IFERROR(VLOOKUP(Abfalldokumentation!$O21,Kennzahlen!S:V,3,FALSE)*Abfalldokumentation!$B21,"0")</f>
        <v>0</v>
      </c>
      <c r="N21" s="76" t="str">
        <f>IF(ISBLANK(Q21),VLOOKUP(Abfalldokumentation!$O21,'Linien - BU'!R:S,2,FALSE),Q21)</f>
        <v>RWV</v>
      </c>
      <c r="O21" s="77" t="str">
        <f t="shared" si="5"/>
        <v>Räucher Ammerland</v>
      </c>
      <c r="P21" s="77">
        <f t="shared" si="6"/>
        <v>60</v>
      </c>
      <c r="Q21" s="45" t="s">
        <v>202</v>
      </c>
      <c r="R21" s="46" t="s">
        <v>203</v>
      </c>
      <c r="S21" s="46">
        <v>54</v>
      </c>
      <c r="T21" s="46">
        <v>60</v>
      </c>
      <c r="U21" s="47">
        <v>44427</v>
      </c>
      <c r="V21" s="62"/>
      <c r="W21" s="49" t="s">
        <v>204</v>
      </c>
      <c r="X21" s="50" t="str">
        <f>IFERROR(VLOOKUP(Abfalldokumentation!$R21,Artikel!A:C,3,FALSE),Abfalldokumentation!$R21)</f>
        <v>Räucher Ammerland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spans="1:40" ht="30" hidden="1" customHeight="1" x14ac:dyDescent="0.25">
      <c r="A22" s="78" t="str">
        <f>VLOOKUP(N22,'Linien - BU'!A:B,2,FALSE)</f>
        <v>BU3</v>
      </c>
      <c r="B22" s="79">
        <f t="shared" si="0"/>
        <v>28</v>
      </c>
      <c r="C22" s="80">
        <f>Abfalldokumentation!$U22</f>
        <v>44428</v>
      </c>
      <c r="D22" s="69" t="str">
        <f>IFERROR(IF(VLOOKUP(O22,'[1]Rohware 230'!$B:$C,2,FALSE)=0,"Rohware"),
IFERROR(IF(VLOOKUP(O22,[1]Sammelnr.!$B:$C,2,FALSE)=0,"Sammelnr. ungeschält ABS"),
IFERROR(IF(VLOOKUP(O22,[1]Sammelnr.!$E:$F,2,FALSE)=0,"Sammelnr. ungeschält VS"),
IFERROR(IF(VLOOKUP(O22,[1]Sammelnr.!$H:$I,2,FALSE)=0,"Sammelnr. geschält"),
IFERROR(IF(VLOOKUP(O22,[1]Offen!$B:$C,2,FALSE)=0,"Offen ungeschält ABS"),
IFERROR(IF(VLOOKUP(O22,[1]Offen!$E:$F,2,FALSE)=0,"Offen ungeschält VOS"),
IFERROR(IF(VLOOKUP(O22,[1]Offen!$H:$I,2,FALSE)=0,"Offen geschält RW"),
IFERROR(IF(VLOOKUP(O22,[1]Offen!$K:$L,2,FALSE)=0,"Offen vegan"),
IFERROR(IF(VLOOKUP(O22,[1]Offen!$N:$O,2,FALSE)=0,"Offen Zipfel"),
IFERROR(IF(VLOOKUP(O22,[1]Offen!$Q:$R,2,FALSE)=0,"Offen Endstücke"),
IFERROR(IF(VLOOKUP(O22,[1]Vakuumiert!$B:$C,2,FALSE)=0,"Vakuumierter VOS ungeschält"),
IFERROR(IF(VLOOKUP(O22,[1]Vakuumiert!$E:$F,2,FALSE)=0,"Vakuumierter ABS ungeschält"),
IFERROR(IF(VLOOKUP(O22,[1]Vakuumiert!$H:$I,2,FALSE)=0,"Vakuumierter VOS geschält"),
IFERROR(IF(VLOOKUP(O22,[1]Vakuumiert!$K:$L,2,FALSE)=0,"Vakuumierter VOS vegan"),
IFERROR(IF(VLOOKUP(O22,[1]Vakuumiert!$N:$O,2,FALSE)=0,"Vakuumierter VOS Zipfel"),
IFERROR(IF(VLOOKUP(O22,[1]Vakuumiert!$Q:$R,2,FALSE)=0,"Vakuumiert geschält"),
IFERROR(IF(VLOOKUP(O22,'[1]vakuumierte Fertigprodukte'!$B:$C,2,FALSE)=0,"Fertigprodukte"),
IFERROR(IF(VLOOKUP(O22,'[1]vakuumierte Fertigprodukte'!$E:$FI,2,FALSE)=0,"Vakuumierte Zipfel"),
IFERROR(IF(VLOOKUP(O22,[1]Wurste!$B:$C,2,FALSE)=0,"Räucherwürste"),
IFERROR(IF(VLOOKUP(O22,[1]Wurste!$E:$F,2,FALSE)=0,"URW/URGW Wurst"),
IFERROR(IF(VLOOKUP(O22,[1]Wurste!$H:$I,2,FALSE)=0,"HF-Wurst Vegan"),
IFERROR(IF(VLOOKUP(O22,[1]Wurste!$K:$L,2,FALSE)=0,"320er ohne Würste"),
IFERROR(IF(AND(OR(Abfalldokumentation!$A22="BU3",Abfalldokumentation!$A22="Verkauf"),Abfalldokumentation!$F22="Schimmel",Abfalldokumentation!$G22="keinen Abnehmer/kein Schälpersonal"),"Div. Zipfel, ES ohne Verwendung",VLOOKUP(Abfalldokumentation!$E22,Produktgruppen!A:B,2,FALSE)),"-")))))))))))))))))))))))</f>
        <v>ABS</v>
      </c>
      <c r="E22" s="81" t="str">
        <f>IFERROR(VLOOKUP(Abfalldokumentation!$O22,Artikel!A:C,3,FALSE),Abfalldokumentation!$O22)</f>
        <v>ABS CHED-ROT MIT ß-CARO</v>
      </c>
      <c r="F22" s="81" t="str">
        <f>VLOOKUP(T22,'Liste Gründe'!A:D,2,FALSE)</f>
        <v>Rest</v>
      </c>
      <c r="G22" s="80" t="str">
        <f>IF(ISBLANK(V22),VLOOKUP(Abfalldokumentation!$P22,'Liste Gründe'!A:D,3,FALSE),V22)</f>
        <v>Schmutz</v>
      </c>
      <c r="H22" s="81" t="str">
        <f>IF(ISBLANK(Abfalldokumentation!$W22),"-",Abfalldokumentation!$W22)</f>
        <v>-</v>
      </c>
      <c r="I22" s="81">
        <f t="shared" si="1"/>
        <v>33</v>
      </c>
      <c r="J22" s="81" t="str">
        <f t="shared" si="2"/>
        <v>Produkte</v>
      </c>
      <c r="K22" s="81" t="str">
        <f t="shared" si="3"/>
        <v>BUs</v>
      </c>
      <c r="L22" s="81" t="str">
        <f t="shared" si="4"/>
        <v>Symptome</v>
      </c>
      <c r="M22" s="81">
        <f>IFERROR(VLOOKUP(Abfalldokumentation!$O22,Kennzahlen!S:V,3,FALSE)*Abfalldokumentation!$B22,"0")</f>
        <v>28</v>
      </c>
      <c r="N22" s="81" t="str">
        <f>IF(ISBLANK(Q22),VLOOKUP(Abfalldokumentation!$O22,'Linien - BU'!R:S,2,FALSE),Q22)</f>
        <v>L33</v>
      </c>
      <c r="O22" s="77">
        <f t="shared" si="5"/>
        <v>29501032</v>
      </c>
      <c r="P22" s="77">
        <f t="shared" si="6"/>
        <v>42</v>
      </c>
      <c r="Q22" s="39" t="s">
        <v>205</v>
      </c>
      <c r="R22" s="40">
        <v>29501032</v>
      </c>
      <c r="S22" s="40">
        <v>28</v>
      </c>
      <c r="T22" s="40">
        <v>42</v>
      </c>
      <c r="U22" s="41">
        <v>44428</v>
      </c>
      <c r="V22" s="40"/>
      <c r="W22" s="40"/>
      <c r="X22" s="44" t="str">
        <f>IFERROR(VLOOKUP(Abfalldokumentation!$R22,Artikel!A:C,3,FALSE),Abfalldokumentation!$R22)</f>
        <v>ABS CHED-ROT MIT ß-CARO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spans="1:40" ht="30" hidden="1" customHeight="1" x14ac:dyDescent="0.25">
      <c r="A23" s="73" t="str">
        <f>VLOOKUP(N23,'Linien - BU'!A:B,2,FALSE)</f>
        <v>BU1</v>
      </c>
      <c r="B23" s="74">
        <f t="shared" si="0"/>
        <v>184</v>
      </c>
      <c r="C23" s="75">
        <f>Abfalldokumentation!$U23</f>
        <v>44428</v>
      </c>
      <c r="D23" s="69" t="str">
        <f>IFERROR(IF(VLOOKUP(O23,'[1]Rohware 230'!$B:$C,2,FALSE)=0,"Rohware"),
IFERROR(IF(VLOOKUP(O23,[1]Sammelnr.!$B:$C,2,FALSE)=0,"Sammelnr. ungeschält ABS"),
IFERROR(IF(VLOOKUP(O23,[1]Sammelnr.!$E:$F,2,FALSE)=0,"Sammelnr. ungeschält VS"),
IFERROR(IF(VLOOKUP(O23,[1]Sammelnr.!$H:$I,2,FALSE)=0,"Sammelnr. geschält"),
IFERROR(IF(VLOOKUP(O23,[1]Offen!$B:$C,2,FALSE)=0,"Offen ungeschält ABS"),
IFERROR(IF(VLOOKUP(O23,[1]Offen!$E:$F,2,FALSE)=0,"Offen ungeschält VOS"),
IFERROR(IF(VLOOKUP(O23,[1]Offen!$H:$I,2,FALSE)=0,"Offen geschält RW"),
IFERROR(IF(VLOOKUP(O23,[1]Offen!$K:$L,2,FALSE)=0,"Offen vegan"),
IFERROR(IF(VLOOKUP(O23,[1]Offen!$N:$O,2,FALSE)=0,"Offen Zipfel"),
IFERROR(IF(VLOOKUP(O23,[1]Offen!$Q:$R,2,FALSE)=0,"Offen Endstücke"),
IFERROR(IF(VLOOKUP(O23,[1]Vakuumiert!$B:$C,2,FALSE)=0,"Vakuumierter VOS ungeschält"),
IFERROR(IF(VLOOKUP(O23,[1]Vakuumiert!$E:$F,2,FALSE)=0,"Vakuumierter ABS ungeschält"),
IFERROR(IF(VLOOKUP(O23,[1]Vakuumiert!$H:$I,2,FALSE)=0,"Vakuumierter VOS geschält"),
IFERROR(IF(VLOOKUP(O23,[1]Vakuumiert!$K:$L,2,FALSE)=0,"Vakuumierter VOS vegan"),
IFERROR(IF(VLOOKUP(O23,[1]Vakuumiert!$N:$O,2,FALSE)=0,"Vakuumierter VOS Zipfel"),
IFERROR(IF(VLOOKUP(O23,[1]Vakuumiert!$Q:$R,2,FALSE)=0,"Vakuumiert geschält"),
IFERROR(IF(VLOOKUP(O23,'[1]vakuumierte Fertigprodukte'!$B:$C,2,FALSE)=0,"Fertigprodukte"),
IFERROR(IF(VLOOKUP(O23,'[1]vakuumierte Fertigprodukte'!$E:$FI,2,FALSE)=0,"Vakuumierte Zipfel"),
IFERROR(IF(VLOOKUP(O23,[1]Wurste!$B:$C,2,FALSE)=0,"Räucherwürste"),
IFERROR(IF(VLOOKUP(O23,[1]Wurste!$E:$F,2,FALSE)=0,"URW/URGW Wurst"),
IFERROR(IF(VLOOKUP(O23,[1]Wurste!$H:$I,2,FALSE)=0,"HF-Wurst Vegan"),
IFERROR(IF(VLOOKUP(O23,[1]Wurste!$K:$L,2,FALSE)=0,"320er ohne Würste"),
IFERROR(IF(AND(OR(Abfalldokumentation!$A23="BU3",Abfalldokumentation!$A23="Verkauf"),Abfalldokumentation!$F23="Schimmel",Abfalldokumentation!$G23="keinen Abnehmer/kein Schälpersonal"),"Div. Zipfel, ES ohne Verwendung",VLOOKUP(Abfalldokumentation!$E23,Produktgruppen!A:B,2,FALSE)),"-")))))))))))))))))))))))</f>
        <v>Vorschmelz</v>
      </c>
      <c r="E23" s="76" t="str">
        <f>IFERROR(VLOOKUP(Abfalldokumentation!$O23,Artikel!A:C,3,FALSE),Abfalldokumentation!$O23)</f>
        <v>VS GRS Chili mit Rinde</v>
      </c>
      <c r="F23" s="76" t="str">
        <f>VLOOKUP(T23,'Liste Gründe'!A:D,2,FALSE)</f>
        <v>Schimmel</v>
      </c>
      <c r="G23" s="75" t="str">
        <f>IF(ISBLANK(V23),VLOOKUP(Abfalldokumentation!$P23,'Liste Gründe'!A:D,3,FALSE),V23)</f>
        <v>Schimmel</v>
      </c>
      <c r="H23" s="76" t="str">
        <f>IF(ISBLANK(Abfalldokumentation!$W23),"-",Abfalldokumentation!$W23)</f>
        <v>Aufgrund Konsistenz nicht genommen. Zu wenig VOS verarbeitet. Vom Warmen ins Kalte -&gt; Schimmel</v>
      </c>
      <c r="I23" s="76">
        <f t="shared" si="1"/>
        <v>33</v>
      </c>
      <c r="J23" s="76" t="str">
        <f t="shared" si="2"/>
        <v>Produkte</v>
      </c>
      <c r="K23" s="76" t="str">
        <f t="shared" si="3"/>
        <v>BUs</v>
      </c>
      <c r="L23" s="76" t="str">
        <f t="shared" si="4"/>
        <v>Symptome</v>
      </c>
      <c r="M23" s="76">
        <f>IFERROR(VLOOKUP(Abfalldokumentation!$O23,Kennzahlen!S:V,3,FALSE)*Abfalldokumentation!$B23,"0")</f>
        <v>1048.7816</v>
      </c>
      <c r="N23" s="76" t="str">
        <f>IF(ISBLANK(Q23),VLOOKUP(Abfalldokumentation!$O23,'Linien - BU'!R:S,2,FALSE),Q23)</f>
        <v>Schmelze</v>
      </c>
      <c r="O23" s="77">
        <f t="shared" si="5"/>
        <v>29600013</v>
      </c>
      <c r="P23" s="77">
        <f t="shared" si="6"/>
        <v>12</v>
      </c>
      <c r="Q23" s="45" t="s">
        <v>184</v>
      </c>
      <c r="R23" s="46">
        <v>29600013</v>
      </c>
      <c r="S23" s="46">
        <v>184</v>
      </c>
      <c r="T23" s="46">
        <v>12</v>
      </c>
      <c r="U23" s="47">
        <v>44428</v>
      </c>
      <c r="V23" s="62"/>
      <c r="W23" s="49" t="s">
        <v>185</v>
      </c>
      <c r="X23" s="50" t="str">
        <f>IFERROR(VLOOKUP(Abfalldokumentation!$R23,Artikel!A:C,3,FALSE),Abfalldokumentation!$R23)</f>
        <v>VS GRS Chili mit Rinde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spans="1:40" ht="30" hidden="1" customHeight="1" x14ac:dyDescent="0.25">
      <c r="A24" s="78" t="str">
        <f>VLOOKUP(N24,'Linien - BU'!A:B,2,FALSE)</f>
        <v>Rest</v>
      </c>
      <c r="B24" s="79">
        <f t="shared" si="0"/>
        <v>1780</v>
      </c>
      <c r="C24" s="80">
        <f>Abfalldokumentation!$U24</f>
        <v>44428</v>
      </c>
      <c r="D24" s="69" t="str">
        <f>IFERROR(IF(VLOOKUP(O24,'[1]Rohware 230'!$B:$C,2,FALSE)=0,"Rohware"),
IFERROR(IF(VLOOKUP(O24,[1]Sammelnr.!$B:$C,2,FALSE)=0,"Sammelnr. ungeschält ABS"),
IFERROR(IF(VLOOKUP(O24,[1]Sammelnr.!$E:$F,2,FALSE)=0,"Sammelnr. ungeschält VS"),
IFERROR(IF(VLOOKUP(O24,[1]Sammelnr.!$H:$I,2,FALSE)=0,"Sammelnr. geschält"),
IFERROR(IF(VLOOKUP(O24,[1]Offen!$B:$C,2,FALSE)=0,"Offen ungeschält ABS"),
IFERROR(IF(VLOOKUP(O24,[1]Offen!$E:$F,2,FALSE)=0,"Offen ungeschält VOS"),
IFERROR(IF(VLOOKUP(O24,[1]Offen!$H:$I,2,FALSE)=0,"Offen geschält RW"),
IFERROR(IF(VLOOKUP(O24,[1]Offen!$K:$L,2,FALSE)=0,"Offen vegan"),
IFERROR(IF(VLOOKUP(O24,[1]Offen!$N:$O,2,FALSE)=0,"Offen Zipfel"),
IFERROR(IF(VLOOKUP(O24,[1]Offen!$Q:$R,2,FALSE)=0,"Offen Endstücke"),
IFERROR(IF(VLOOKUP(O24,[1]Vakuumiert!$B:$C,2,FALSE)=0,"Vakuumierter VOS ungeschält"),
IFERROR(IF(VLOOKUP(O24,[1]Vakuumiert!$E:$F,2,FALSE)=0,"Vakuumierter ABS ungeschält"),
IFERROR(IF(VLOOKUP(O24,[1]Vakuumiert!$H:$I,2,FALSE)=0,"Vakuumierter VOS geschält"),
IFERROR(IF(VLOOKUP(O24,[1]Vakuumiert!$K:$L,2,FALSE)=0,"Vakuumierter VOS vegan"),
IFERROR(IF(VLOOKUP(O24,[1]Vakuumiert!$N:$O,2,FALSE)=0,"Vakuumierter VOS Zipfel"),
IFERROR(IF(VLOOKUP(O24,[1]Vakuumiert!$Q:$R,2,FALSE)=0,"Vakuumiert geschält"),
IFERROR(IF(VLOOKUP(O24,'[1]vakuumierte Fertigprodukte'!$B:$C,2,FALSE)=0,"Fertigprodukte"),
IFERROR(IF(VLOOKUP(O24,'[1]vakuumierte Fertigprodukte'!$E:$FI,2,FALSE)=0,"Vakuumierte Zipfel"),
IFERROR(IF(VLOOKUP(O24,[1]Wurste!$B:$C,2,FALSE)=0,"Räucherwürste"),
IFERROR(IF(VLOOKUP(O24,[1]Wurste!$E:$F,2,FALSE)=0,"URW/URGW Wurst"),
IFERROR(IF(VLOOKUP(O24,[1]Wurste!$H:$I,2,FALSE)=0,"HF-Wurst Vegan"),
IFERROR(IF(VLOOKUP(O24,[1]Wurste!$K:$L,2,FALSE)=0,"320er ohne Würste"),
IFERROR(IF(AND(OR(Abfalldokumentation!$A24="BU3",Abfalldokumentation!$A24="Verkauf"),Abfalldokumentation!$F24="Schimmel",Abfalldokumentation!$G24="keinen Abnehmer/kein Schälpersonal"),"Div. Zipfel, ES ohne Verwendung",VLOOKUP(Abfalldokumentation!$E24,Produktgruppen!A:B,2,FALSE)),"-")))))))))))))))))))))))</f>
        <v>Weisenhorn Ware</v>
      </c>
      <c r="E24" s="81" t="str">
        <f>IFERROR(VLOOKUP(Abfalldokumentation!$O24,Artikel!A:C,3,FALSE),Abfalldokumentation!$O24)</f>
        <v>AM FK-Röllchen England</v>
      </c>
      <c r="F24" s="81" t="str">
        <f>VLOOKUP(T24,'Liste Gründe'!A:D,2,FALSE)</f>
        <v>Rest</v>
      </c>
      <c r="G24" s="80" t="str">
        <f>IF(ISBLANK(V24),VLOOKUP(Abfalldokumentation!$P24,'Liste Gründe'!A:D,3,FALSE),V24)</f>
        <v>Retoure</v>
      </c>
      <c r="H24" s="81" t="str">
        <f>IF(ISBLANK(Abfalldokumentation!$W24),"-",Abfalldokumentation!$W24)</f>
        <v>Freigabe QM über Produktion Weisenhorn(Ethylinoxid)</v>
      </c>
      <c r="I24" s="81">
        <f t="shared" si="1"/>
        <v>33</v>
      </c>
      <c r="J24" s="81" t="str">
        <f t="shared" si="2"/>
        <v>Produkte</v>
      </c>
      <c r="K24" s="81" t="str">
        <f t="shared" si="3"/>
        <v>BUs</v>
      </c>
      <c r="L24" s="81" t="str">
        <f t="shared" si="4"/>
        <v>Symptome</v>
      </c>
      <c r="M24" s="81" t="str">
        <f>IFERROR(VLOOKUP(Abfalldokumentation!$O24,Kennzahlen!S:V,3,FALSE)*Abfalldokumentation!$B24,"0")</f>
        <v>0</v>
      </c>
      <c r="N24" s="81" t="str">
        <f>IF(ISBLANK(Q24),VLOOKUP(Abfalldokumentation!$O24,'Linien - BU'!R:S,2,FALSE),Q24)</f>
        <v>Weisenhorn</v>
      </c>
      <c r="O24" s="77">
        <f t="shared" si="5"/>
        <v>50000011</v>
      </c>
      <c r="P24" s="77">
        <f t="shared" si="6"/>
        <v>22</v>
      </c>
      <c r="Q24" s="39" t="s">
        <v>206</v>
      </c>
      <c r="R24" s="40">
        <v>50000011</v>
      </c>
      <c r="S24" s="40">
        <v>1780</v>
      </c>
      <c r="T24" s="40">
        <v>22</v>
      </c>
      <c r="U24" s="41">
        <v>44428</v>
      </c>
      <c r="V24" s="62"/>
      <c r="W24" s="43" t="s">
        <v>207</v>
      </c>
      <c r="X24" s="44" t="str">
        <f>IFERROR(VLOOKUP(Abfalldokumentation!$R24,Artikel!A:C,3,FALSE),Abfalldokumentation!$R24)</f>
        <v>AM FK-Röllchen England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spans="1:40" ht="30" hidden="1" customHeight="1" x14ac:dyDescent="0.25">
      <c r="A25" s="73" t="str">
        <f>VLOOKUP(N25,'Linien - BU'!A:B,2,FALSE)</f>
        <v>BU2</v>
      </c>
      <c r="B25" s="74">
        <f t="shared" si="0"/>
        <v>93.5</v>
      </c>
      <c r="C25" s="75">
        <f>Abfalldokumentation!$U25</f>
        <v>44428</v>
      </c>
      <c r="D25" s="69" t="str">
        <f>IFERROR(IF(VLOOKUP(O25,'[1]Rohware 230'!$B:$C,2,FALSE)=0,"Rohware"),
IFERROR(IF(VLOOKUP(O25,[1]Sammelnr.!$B:$C,2,FALSE)=0,"Sammelnr. ungeschält ABS"),
IFERROR(IF(VLOOKUP(O25,[1]Sammelnr.!$E:$F,2,FALSE)=0,"Sammelnr. ungeschält VS"),
IFERROR(IF(VLOOKUP(O25,[1]Sammelnr.!$H:$I,2,FALSE)=0,"Sammelnr. geschält"),
IFERROR(IF(VLOOKUP(O25,[1]Offen!$B:$C,2,FALSE)=0,"Offen ungeschält ABS"),
IFERROR(IF(VLOOKUP(O25,[1]Offen!$E:$F,2,FALSE)=0,"Offen ungeschält VOS"),
IFERROR(IF(VLOOKUP(O25,[1]Offen!$H:$I,2,FALSE)=0,"Offen geschält RW"),
IFERROR(IF(VLOOKUP(O25,[1]Offen!$K:$L,2,FALSE)=0,"Offen vegan"),
IFERROR(IF(VLOOKUP(O25,[1]Offen!$N:$O,2,FALSE)=0,"Offen Zipfel"),
IFERROR(IF(VLOOKUP(O25,[1]Offen!$Q:$R,2,FALSE)=0,"Offen Endstücke"),
IFERROR(IF(VLOOKUP(O25,[1]Vakuumiert!$B:$C,2,FALSE)=0,"Vakuumierter VOS ungeschält"),
IFERROR(IF(VLOOKUP(O25,[1]Vakuumiert!$E:$F,2,FALSE)=0,"Vakuumierter ABS ungeschält"),
IFERROR(IF(VLOOKUP(O25,[1]Vakuumiert!$H:$I,2,FALSE)=0,"Vakuumierter VOS geschält"),
IFERROR(IF(VLOOKUP(O25,[1]Vakuumiert!$K:$L,2,FALSE)=0,"Vakuumierter VOS vegan"),
IFERROR(IF(VLOOKUP(O25,[1]Vakuumiert!$N:$O,2,FALSE)=0,"Vakuumierter VOS Zipfel"),
IFERROR(IF(VLOOKUP(O25,[1]Vakuumiert!$Q:$R,2,FALSE)=0,"Vakuumiert geschält"),
IFERROR(IF(VLOOKUP(O25,'[1]vakuumierte Fertigprodukte'!$B:$C,2,FALSE)=0,"Fertigprodukte"),
IFERROR(IF(VLOOKUP(O25,'[1]vakuumierte Fertigprodukte'!$E:$FI,2,FALSE)=0,"Vakuumierte Zipfel"),
IFERROR(IF(VLOOKUP(O25,[1]Wurste!$B:$C,2,FALSE)=0,"Räucherwürste"),
IFERROR(IF(VLOOKUP(O25,[1]Wurste!$E:$F,2,FALSE)=0,"URW/URGW Wurst"),
IFERROR(IF(VLOOKUP(O25,[1]Wurste!$H:$I,2,FALSE)=0,"HF-Wurst Vegan"),
IFERROR(IF(VLOOKUP(O25,[1]Wurste!$K:$L,2,FALSE)=0,"320er ohne Würste"),
IFERROR(IF(AND(OR(Abfalldokumentation!$A25="BU3",Abfalldokumentation!$A25="Verkauf"),Abfalldokumentation!$F25="Schimmel",Abfalldokumentation!$G25="keinen Abnehmer/kein Schälpersonal"),"Div. Zipfel, ES ohne Verwendung",VLOOKUP(Abfalldokumentation!$E25,Produktgruppen!A:B,2,FALSE)),"-")))))))))))))))))))))))</f>
        <v>Rohware</v>
      </c>
      <c r="E25" s="76" t="str">
        <f>IFERROR(VLOOKUP(Abfalldokumentation!$O25,Artikel!A:C,3,FALSE),Abfalldokumentation!$O25)</f>
        <v>Blöcke</v>
      </c>
      <c r="F25" s="76" t="str">
        <f>VLOOKUP(T25,'Liste Gründe'!A:D,2,FALSE)</f>
        <v>Schimmel</v>
      </c>
      <c r="G25" s="75" t="str">
        <f>IF(ISBLANK(V25),VLOOKUP(Abfalldokumentation!$P25,'Liste Gründe'!A:D,3,FALSE),V25)</f>
        <v>Schimmel</v>
      </c>
      <c r="H25" s="76" t="str">
        <f>IF(ISBLANK(Abfalldokumentation!$W25),"-",Abfalldokumentation!$W25)</f>
        <v>Luftzieher/Folienriss durch Transport</v>
      </c>
      <c r="I25" s="76">
        <f t="shared" si="1"/>
        <v>33</v>
      </c>
      <c r="J25" s="76" t="str">
        <f t="shared" si="2"/>
        <v>Produkte</v>
      </c>
      <c r="K25" s="76" t="str">
        <f t="shared" si="3"/>
        <v>BUs</v>
      </c>
      <c r="L25" s="76" t="str">
        <f t="shared" si="4"/>
        <v>Symptome</v>
      </c>
      <c r="M25" s="76" t="str">
        <f>IFERROR(VLOOKUP(Abfalldokumentation!$O25,Kennzahlen!S:V,3,FALSE)*Abfalldokumentation!$B25,"0")</f>
        <v>0</v>
      </c>
      <c r="N25" s="76" t="str">
        <f>IF(ISBLANK(Q25),VLOOKUP(Abfalldokumentation!$O25,'Linien - BU'!R:S,2,FALSE),Q25)</f>
        <v>BU2</v>
      </c>
      <c r="O25" s="77" t="str">
        <f t="shared" si="5"/>
        <v>Blöcke</v>
      </c>
      <c r="P25" s="77">
        <f t="shared" si="6"/>
        <v>12</v>
      </c>
      <c r="Q25" s="45" t="s">
        <v>7</v>
      </c>
      <c r="R25" s="46" t="s">
        <v>208</v>
      </c>
      <c r="S25" s="46">
        <v>93.5</v>
      </c>
      <c r="T25" s="46">
        <v>12</v>
      </c>
      <c r="U25" s="47">
        <v>44428</v>
      </c>
      <c r="V25" s="62"/>
      <c r="W25" s="49" t="s">
        <v>30</v>
      </c>
      <c r="X25" s="50" t="str">
        <f>IFERROR(VLOOKUP(Abfalldokumentation!$R25,Artikel!A:C,3,FALSE),Abfalldokumentation!$R25)</f>
        <v>Blöcke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spans="1:40" ht="30" hidden="1" customHeight="1" x14ac:dyDescent="0.25">
      <c r="A26" s="78" t="str">
        <f>VLOOKUP(N26,'Linien - BU'!A:B,2,FALSE)</f>
        <v>Verkauf</v>
      </c>
      <c r="B26" s="79">
        <f t="shared" si="0"/>
        <v>101</v>
      </c>
      <c r="C26" s="80">
        <f>Abfalldokumentation!$U26</f>
        <v>44428</v>
      </c>
      <c r="D26" s="69" t="str">
        <f>IFERROR(IF(VLOOKUP(O26,'[1]Rohware 230'!$B:$C,2,FALSE)=0,"Rohware"),
IFERROR(IF(VLOOKUP(O26,[1]Sammelnr.!$B:$C,2,FALSE)=0,"Sammelnr. ungeschält ABS"),
IFERROR(IF(VLOOKUP(O26,[1]Sammelnr.!$E:$F,2,FALSE)=0,"Sammelnr. ungeschält VS"),
IFERROR(IF(VLOOKUP(O26,[1]Sammelnr.!$H:$I,2,FALSE)=0,"Sammelnr. geschält"),
IFERROR(IF(VLOOKUP(O26,[1]Offen!$B:$C,2,FALSE)=0,"Offen ungeschält ABS"),
IFERROR(IF(VLOOKUP(O26,[1]Offen!$E:$F,2,FALSE)=0,"Offen ungeschält VOS"),
IFERROR(IF(VLOOKUP(O26,[1]Offen!$H:$I,2,FALSE)=0,"Offen geschält RW"),
IFERROR(IF(VLOOKUP(O26,[1]Offen!$K:$L,2,FALSE)=0,"Offen vegan"),
IFERROR(IF(VLOOKUP(O26,[1]Offen!$N:$O,2,FALSE)=0,"Offen Zipfel"),
IFERROR(IF(VLOOKUP(O26,[1]Offen!$Q:$R,2,FALSE)=0,"Offen Endstücke"),
IFERROR(IF(VLOOKUP(O26,[1]Vakuumiert!$B:$C,2,FALSE)=0,"Vakuumierter VOS ungeschält"),
IFERROR(IF(VLOOKUP(O26,[1]Vakuumiert!$E:$F,2,FALSE)=0,"Vakuumierter ABS ungeschält"),
IFERROR(IF(VLOOKUP(O26,[1]Vakuumiert!$H:$I,2,FALSE)=0,"Vakuumierter VOS geschält"),
IFERROR(IF(VLOOKUP(O26,[1]Vakuumiert!$K:$L,2,FALSE)=0,"Vakuumierter VOS vegan"),
IFERROR(IF(VLOOKUP(O26,[1]Vakuumiert!$N:$O,2,FALSE)=0,"Vakuumierter VOS Zipfel"),
IFERROR(IF(VLOOKUP(O26,[1]Vakuumiert!$Q:$R,2,FALSE)=0,"Vakuumiert geschält"),
IFERROR(IF(VLOOKUP(O26,'[1]vakuumierte Fertigprodukte'!$B:$C,2,FALSE)=0,"Fertigprodukte"),
IFERROR(IF(VLOOKUP(O26,'[1]vakuumierte Fertigprodukte'!$E:$FI,2,FALSE)=0,"Vakuumierte Zipfel"),
IFERROR(IF(VLOOKUP(O26,[1]Wurste!$B:$C,2,FALSE)=0,"Räucherwürste"),
IFERROR(IF(VLOOKUP(O26,[1]Wurste!$E:$F,2,FALSE)=0,"URW/URGW Wurst"),
IFERROR(IF(VLOOKUP(O26,[1]Wurste!$H:$I,2,FALSE)=0,"HF-Wurst Vegan"),
IFERROR(IF(VLOOKUP(O26,[1]Wurste!$K:$L,2,FALSE)=0,"320er ohne Würste"),
IFERROR(IF(AND(OR(Abfalldokumentation!$A26="BU3",Abfalldokumentation!$A26="Verkauf"),Abfalldokumentation!$F26="Schimmel",Abfalldokumentation!$G26="keinen Abnehmer/kein Schälpersonal"),"Div. Zipfel, ES ohne Verwendung",VLOOKUP(Abfalldokumentation!$E26,Produktgruppen!A:B,2,FALSE)),"-")))))))))))))))))))))))</f>
        <v>-</v>
      </c>
      <c r="E26" s="81" t="str">
        <f>IFERROR(VLOOKUP(Abfalldokumentation!$O26,Artikel!A:C,3,FALSE),Abfalldokumentation!$O26)</f>
        <v>Div. Zipfel, Endstücke</v>
      </c>
      <c r="F26" s="81" t="str">
        <f>VLOOKUP(T26,'Liste Gründe'!A:D,2,FALSE)</f>
        <v>Schimmel</v>
      </c>
      <c r="G26" s="80" t="str">
        <f>IF(ISBLANK(V26),VLOOKUP(Abfalldokumentation!$P26,'Liste Gründe'!A:D,3,FALSE),V26)</f>
        <v>Schimmel</v>
      </c>
      <c r="H26" s="81" t="str">
        <f>IF(ISBLANK(Abfalldokumentation!$W26),"-",Abfalldokumentation!$W26)</f>
        <v>keinen Abnehmer/Schälen</v>
      </c>
      <c r="I26" s="81">
        <f t="shared" si="1"/>
        <v>33</v>
      </c>
      <c r="J26" s="81" t="str">
        <f t="shared" si="2"/>
        <v>Produkte</v>
      </c>
      <c r="K26" s="81" t="str">
        <f t="shared" si="3"/>
        <v>BUs</v>
      </c>
      <c r="L26" s="81" t="str">
        <f t="shared" si="4"/>
        <v>Symptome</v>
      </c>
      <c r="M26" s="81" t="str">
        <f>IFERROR(VLOOKUP(Abfalldokumentation!$O26,Kennzahlen!S:V,3,FALSE)*Abfalldokumentation!$B26,"0")</f>
        <v>0</v>
      </c>
      <c r="N26" s="81" t="str">
        <f>IF(ISBLANK(Q26),VLOOKUP(Abfalldokumentation!$O26,'Linien - BU'!R:S,2,FALSE),Q26)</f>
        <v>Verkauf</v>
      </c>
      <c r="O26" s="77" t="str">
        <f t="shared" si="5"/>
        <v>Div. Zipfel, Endstücke</v>
      </c>
      <c r="P26" s="77">
        <f t="shared" si="6"/>
        <v>12</v>
      </c>
      <c r="Q26" s="39" t="s">
        <v>11</v>
      </c>
      <c r="R26" s="40" t="s">
        <v>191</v>
      </c>
      <c r="S26" s="40">
        <v>101</v>
      </c>
      <c r="T26" s="40">
        <v>12</v>
      </c>
      <c r="U26" s="41">
        <v>44428</v>
      </c>
      <c r="V26" s="62"/>
      <c r="W26" s="43" t="s">
        <v>192</v>
      </c>
      <c r="X26" s="44" t="str">
        <f>IFERROR(VLOOKUP(Abfalldokumentation!$R26,Artikel!A:C,3,FALSE),Abfalldokumentation!$R26)</f>
        <v>Div. Zipfel, Endstücke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spans="1:40" ht="30" hidden="1" customHeight="1" x14ac:dyDescent="0.25">
      <c r="A27" s="73" t="str">
        <f>VLOOKUP(N27,'Linien - BU'!A:B,2,FALSE)</f>
        <v>Verkauf</v>
      </c>
      <c r="B27" s="74">
        <f t="shared" si="0"/>
        <v>11.5</v>
      </c>
      <c r="C27" s="75">
        <f>Abfalldokumentation!$U27</f>
        <v>44428</v>
      </c>
      <c r="D27" s="69" t="str">
        <f>IFERROR(IF(VLOOKUP(O27,'[1]Rohware 230'!$B:$C,2,FALSE)=0,"Rohware"),
IFERROR(IF(VLOOKUP(O27,[1]Sammelnr.!$B:$C,2,FALSE)=0,"Sammelnr. ungeschält ABS"),
IFERROR(IF(VLOOKUP(O27,[1]Sammelnr.!$E:$F,2,FALSE)=0,"Sammelnr. ungeschält VS"),
IFERROR(IF(VLOOKUP(O27,[1]Sammelnr.!$H:$I,2,FALSE)=0,"Sammelnr. geschält"),
IFERROR(IF(VLOOKUP(O27,[1]Offen!$B:$C,2,FALSE)=0,"Offen ungeschält ABS"),
IFERROR(IF(VLOOKUP(O27,[1]Offen!$E:$F,2,FALSE)=0,"Offen ungeschält VOS"),
IFERROR(IF(VLOOKUP(O27,[1]Offen!$H:$I,2,FALSE)=0,"Offen geschält RW"),
IFERROR(IF(VLOOKUP(O27,[1]Offen!$K:$L,2,FALSE)=0,"Offen vegan"),
IFERROR(IF(VLOOKUP(O27,[1]Offen!$N:$O,2,FALSE)=0,"Offen Zipfel"),
IFERROR(IF(VLOOKUP(O27,[1]Offen!$Q:$R,2,FALSE)=0,"Offen Endstücke"),
IFERROR(IF(VLOOKUP(O27,[1]Vakuumiert!$B:$C,2,FALSE)=0,"Vakuumierter VOS ungeschält"),
IFERROR(IF(VLOOKUP(O27,[1]Vakuumiert!$E:$F,2,FALSE)=0,"Vakuumierter ABS ungeschält"),
IFERROR(IF(VLOOKUP(O27,[1]Vakuumiert!$H:$I,2,FALSE)=0,"Vakuumierter VOS geschält"),
IFERROR(IF(VLOOKUP(O27,[1]Vakuumiert!$K:$L,2,FALSE)=0,"Vakuumierter VOS vegan"),
IFERROR(IF(VLOOKUP(O27,[1]Vakuumiert!$N:$O,2,FALSE)=0,"Vakuumierter VOS Zipfel"),
IFERROR(IF(VLOOKUP(O27,[1]Vakuumiert!$Q:$R,2,FALSE)=0,"Vakuumiert geschält"),
IFERROR(IF(VLOOKUP(O27,'[1]vakuumierte Fertigprodukte'!$B:$C,2,FALSE)=0,"Fertigprodukte"),
IFERROR(IF(VLOOKUP(O27,'[1]vakuumierte Fertigprodukte'!$E:$FI,2,FALSE)=0,"Vakuumierte Zipfel"),
IFERROR(IF(VLOOKUP(O27,[1]Wurste!$B:$C,2,FALSE)=0,"Räucherwürste"),
IFERROR(IF(VLOOKUP(O27,[1]Wurste!$E:$F,2,FALSE)=0,"URW/URGW Wurst"),
IFERROR(IF(VLOOKUP(O27,[1]Wurste!$H:$I,2,FALSE)=0,"HF-Wurst Vegan"),
IFERROR(IF(VLOOKUP(O27,[1]Wurste!$K:$L,2,FALSE)=0,"320er ohne Würste"),
IFERROR(IF(AND(OR(Abfalldokumentation!$A27="BU3",Abfalldokumentation!$A27="Verkauf"),Abfalldokumentation!$F27="Schimmel",Abfalldokumentation!$G27="keinen Abnehmer/kein Schälpersonal"),"Div. Zipfel, ES ohne Verwendung",VLOOKUP(Abfalldokumentation!$E27,Produktgruppen!A:B,2,FALSE)),"-")))))))))))))))))))))))</f>
        <v>-</v>
      </c>
      <c r="E27" s="76" t="str">
        <f>IFERROR(VLOOKUP(Abfalldokumentation!$O27,Artikel!A:C,3,FALSE),Abfalldokumentation!$O27)</f>
        <v>Div. Zipfel, Endstücke</v>
      </c>
      <c r="F27" s="76" t="str">
        <f>VLOOKUP(T27,'Liste Gründe'!A:D,2,FALSE)</f>
        <v>Schimmel</v>
      </c>
      <c r="G27" s="75" t="str">
        <f>IF(ISBLANK(V27),VLOOKUP(Abfalldokumentation!$P27,'Liste Gründe'!A:D,3,FALSE),V27)</f>
        <v>Schimmel</v>
      </c>
      <c r="H27" s="76" t="str">
        <f>IF(ISBLANK(Abfalldokumentation!$W27),"-",Abfalldokumentation!$W27)</f>
        <v>keinen Abnehmer/Schälen</v>
      </c>
      <c r="I27" s="76">
        <f t="shared" si="1"/>
        <v>33</v>
      </c>
      <c r="J27" s="76" t="str">
        <f t="shared" si="2"/>
        <v>Produkte</v>
      </c>
      <c r="K27" s="76" t="str">
        <f t="shared" si="3"/>
        <v>BUs</v>
      </c>
      <c r="L27" s="76" t="str">
        <f t="shared" si="4"/>
        <v>Symptome</v>
      </c>
      <c r="M27" s="76" t="str">
        <f>IFERROR(VLOOKUP(Abfalldokumentation!$O27,Kennzahlen!S:V,3,FALSE)*Abfalldokumentation!$B27,"0")</f>
        <v>0</v>
      </c>
      <c r="N27" s="76" t="str">
        <f>IF(ISBLANK(Q27),VLOOKUP(Abfalldokumentation!$O27,'Linien - BU'!R:S,2,FALSE),Q27)</f>
        <v>Verkauf</v>
      </c>
      <c r="O27" s="77" t="str">
        <f t="shared" si="5"/>
        <v>Div. Zipfel, Endstücke</v>
      </c>
      <c r="P27" s="77">
        <f t="shared" si="6"/>
        <v>12</v>
      </c>
      <c r="Q27" s="45" t="s">
        <v>11</v>
      </c>
      <c r="R27" s="46" t="s">
        <v>191</v>
      </c>
      <c r="S27" s="46">
        <v>11.5</v>
      </c>
      <c r="T27" s="46">
        <v>12</v>
      </c>
      <c r="U27" s="47">
        <v>44428</v>
      </c>
      <c r="V27" s="62"/>
      <c r="W27" s="49" t="s">
        <v>192</v>
      </c>
      <c r="X27" s="50" t="str">
        <f>IFERROR(VLOOKUP(Abfalldokumentation!$R27,Artikel!A:C,3,FALSE),Abfalldokumentation!$R27)</f>
        <v>Div. Zipfel, Endstücke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spans="1:40" ht="30" hidden="1" customHeight="1" x14ac:dyDescent="0.25">
      <c r="A28" s="78" t="str">
        <f>VLOOKUP(N28,'Linien - BU'!A:B,2,FALSE)</f>
        <v>Verkauf</v>
      </c>
      <c r="B28" s="79">
        <f t="shared" si="0"/>
        <v>97</v>
      </c>
      <c r="C28" s="80">
        <f>Abfalldokumentation!$U28</f>
        <v>44428</v>
      </c>
      <c r="D28" s="69" t="str">
        <f>IFERROR(IF(VLOOKUP(O28,'[1]Rohware 230'!$B:$C,2,FALSE)=0,"Rohware"),
IFERROR(IF(VLOOKUP(O28,[1]Sammelnr.!$B:$C,2,FALSE)=0,"Sammelnr. ungeschält ABS"),
IFERROR(IF(VLOOKUP(O28,[1]Sammelnr.!$E:$F,2,FALSE)=0,"Sammelnr. ungeschält VS"),
IFERROR(IF(VLOOKUP(O28,[1]Sammelnr.!$H:$I,2,FALSE)=0,"Sammelnr. geschält"),
IFERROR(IF(VLOOKUP(O28,[1]Offen!$B:$C,2,FALSE)=0,"Offen ungeschält ABS"),
IFERROR(IF(VLOOKUP(O28,[1]Offen!$E:$F,2,FALSE)=0,"Offen ungeschält VOS"),
IFERROR(IF(VLOOKUP(O28,[1]Offen!$H:$I,2,FALSE)=0,"Offen geschält RW"),
IFERROR(IF(VLOOKUP(O28,[1]Offen!$K:$L,2,FALSE)=0,"Offen vegan"),
IFERROR(IF(VLOOKUP(O28,[1]Offen!$N:$O,2,FALSE)=0,"Offen Zipfel"),
IFERROR(IF(VLOOKUP(O28,[1]Offen!$Q:$R,2,FALSE)=0,"Offen Endstücke"),
IFERROR(IF(VLOOKUP(O28,[1]Vakuumiert!$B:$C,2,FALSE)=0,"Vakuumierter VOS ungeschält"),
IFERROR(IF(VLOOKUP(O28,[1]Vakuumiert!$E:$F,2,FALSE)=0,"Vakuumierter ABS ungeschält"),
IFERROR(IF(VLOOKUP(O28,[1]Vakuumiert!$H:$I,2,FALSE)=0,"Vakuumierter VOS geschält"),
IFERROR(IF(VLOOKUP(O28,[1]Vakuumiert!$K:$L,2,FALSE)=0,"Vakuumierter VOS vegan"),
IFERROR(IF(VLOOKUP(O28,[1]Vakuumiert!$N:$O,2,FALSE)=0,"Vakuumierter VOS Zipfel"),
IFERROR(IF(VLOOKUP(O28,[1]Vakuumiert!$Q:$R,2,FALSE)=0,"Vakuumiert geschält"),
IFERROR(IF(VLOOKUP(O28,'[1]vakuumierte Fertigprodukte'!$B:$C,2,FALSE)=0,"Fertigprodukte"),
IFERROR(IF(VLOOKUP(O28,'[1]vakuumierte Fertigprodukte'!$E:$FI,2,FALSE)=0,"Vakuumierte Zipfel"),
IFERROR(IF(VLOOKUP(O28,[1]Wurste!$B:$C,2,FALSE)=0,"Räucherwürste"),
IFERROR(IF(VLOOKUP(O28,[1]Wurste!$E:$F,2,FALSE)=0,"URW/URGW Wurst"),
IFERROR(IF(VLOOKUP(O28,[1]Wurste!$H:$I,2,FALSE)=0,"HF-Wurst Vegan"),
IFERROR(IF(VLOOKUP(O28,[1]Wurste!$K:$L,2,FALSE)=0,"320er ohne Würste"),
IFERROR(IF(AND(OR(Abfalldokumentation!$A28="BU3",Abfalldokumentation!$A28="Verkauf"),Abfalldokumentation!$F28="Schimmel",Abfalldokumentation!$G28="keinen Abnehmer/kein Schälpersonal"),"Div. Zipfel, ES ohne Verwendung",VLOOKUP(Abfalldokumentation!$E28,Produktgruppen!A:B,2,FALSE)),"-")))))))))))))))))))))))</f>
        <v>-</v>
      </c>
      <c r="E28" s="81" t="str">
        <f>IFERROR(VLOOKUP(Abfalldokumentation!$O28,Artikel!A:C,3,FALSE),Abfalldokumentation!$O28)</f>
        <v>Div. Zipfel, Endstücke</v>
      </c>
      <c r="F28" s="81" t="str">
        <f>VLOOKUP(T28,'Liste Gründe'!A:D,2,FALSE)</f>
        <v>Schimmel</v>
      </c>
      <c r="G28" s="80" t="str">
        <f>IF(ISBLANK(V28),VLOOKUP(Abfalldokumentation!$P28,'Liste Gründe'!A:D,3,FALSE),V28)</f>
        <v>Schimmel</v>
      </c>
      <c r="H28" s="81" t="str">
        <f>IF(ISBLANK(Abfalldokumentation!$W28),"-",Abfalldokumentation!$W28)</f>
        <v>keinen Abnehmer/Schälen</v>
      </c>
      <c r="I28" s="81">
        <f t="shared" si="1"/>
        <v>33</v>
      </c>
      <c r="J28" s="81" t="str">
        <f t="shared" si="2"/>
        <v>Produkte</v>
      </c>
      <c r="K28" s="81" t="str">
        <f t="shared" si="3"/>
        <v>BUs</v>
      </c>
      <c r="L28" s="81" t="str">
        <f t="shared" si="4"/>
        <v>Symptome</v>
      </c>
      <c r="M28" s="81" t="str">
        <f>IFERROR(VLOOKUP(Abfalldokumentation!$O28,Kennzahlen!S:V,3,FALSE)*Abfalldokumentation!$B28,"0")</f>
        <v>0</v>
      </c>
      <c r="N28" s="81" t="str">
        <f>IF(ISBLANK(Q28),VLOOKUP(Abfalldokumentation!$O28,'Linien - BU'!R:S,2,FALSE),Q28)</f>
        <v>Verkauf</v>
      </c>
      <c r="O28" s="77" t="str">
        <f t="shared" si="5"/>
        <v>Div. Zipfel, Endstücke</v>
      </c>
      <c r="P28" s="77">
        <f t="shared" si="6"/>
        <v>12</v>
      </c>
      <c r="Q28" s="39" t="s">
        <v>11</v>
      </c>
      <c r="R28" s="40" t="s">
        <v>191</v>
      </c>
      <c r="S28" s="40">
        <v>97</v>
      </c>
      <c r="T28" s="40">
        <v>12</v>
      </c>
      <c r="U28" s="41">
        <v>44428</v>
      </c>
      <c r="V28" s="62"/>
      <c r="W28" s="43" t="s">
        <v>192</v>
      </c>
      <c r="X28" s="44" t="str">
        <f>IFERROR(VLOOKUP(Abfalldokumentation!$R28,Artikel!A:C,3,FALSE),Abfalldokumentation!$R28)</f>
        <v>Div. Zipfel, Endstücke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spans="1:40" ht="30" hidden="1" customHeight="1" x14ac:dyDescent="0.25">
      <c r="A29" s="73" t="str">
        <f>VLOOKUP(N29,'Linien - BU'!A:B,2,FALSE)</f>
        <v>BU1</v>
      </c>
      <c r="B29" s="74">
        <f t="shared" si="0"/>
        <v>5</v>
      </c>
      <c r="C29" s="75">
        <f>Abfalldokumentation!$U29</f>
        <v>44428</v>
      </c>
      <c r="D29" s="69" t="str">
        <f>IFERROR(IF(VLOOKUP(O29,'[1]Rohware 230'!$B:$C,2,FALSE)=0,"Rohware"),
IFERROR(IF(VLOOKUP(O29,[1]Sammelnr.!$B:$C,2,FALSE)=0,"Sammelnr. ungeschält ABS"),
IFERROR(IF(VLOOKUP(O29,[1]Sammelnr.!$E:$F,2,FALSE)=0,"Sammelnr. ungeschält VS"),
IFERROR(IF(VLOOKUP(O29,[1]Sammelnr.!$H:$I,2,FALSE)=0,"Sammelnr. geschält"),
IFERROR(IF(VLOOKUP(O29,[1]Offen!$B:$C,2,FALSE)=0,"Offen ungeschält ABS"),
IFERROR(IF(VLOOKUP(O29,[1]Offen!$E:$F,2,FALSE)=0,"Offen ungeschält VOS"),
IFERROR(IF(VLOOKUP(O29,[1]Offen!$H:$I,2,FALSE)=0,"Offen geschält RW"),
IFERROR(IF(VLOOKUP(O29,[1]Offen!$K:$L,2,FALSE)=0,"Offen vegan"),
IFERROR(IF(VLOOKUP(O29,[1]Offen!$N:$O,2,FALSE)=0,"Offen Zipfel"),
IFERROR(IF(VLOOKUP(O29,[1]Offen!$Q:$R,2,FALSE)=0,"Offen Endstücke"),
IFERROR(IF(VLOOKUP(O29,[1]Vakuumiert!$B:$C,2,FALSE)=0,"Vakuumierter VOS ungeschält"),
IFERROR(IF(VLOOKUP(O29,[1]Vakuumiert!$E:$F,2,FALSE)=0,"Vakuumierter ABS ungeschält"),
IFERROR(IF(VLOOKUP(O29,[1]Vakuumiert!$H:$I,2,FALSE)=0,"Vakuumierter VOS geschält"),
IFERROR(IF(VLOOKUP(O29,[1]Vakuumiert!$K:$L,2,FALSE)=0,"Vakuumierter VOS vegan"),
IFERROR(IF(VLOOKUP(O29,[1]Vakuumiert!$N:$O,2,FALSE)=0,"Vakuumierter VOS Zipfel"),
IFERROR(IF(VLOOKUP(O29,[1]Vakuumiert!$Q:$R,2,FALSE)=0,"Vakuumiert geschält"),
IFERROR(IF(VLOOKUP(O29,'[1]vakuumierte Fertigprodukte'!$B:$C,2,FALSE)=0,"Fertigprodukte"),
IFERROR(IF(VLOOKUP(O29,'[1]vakuumierte Fertigprodukte'!$E:$FI,2,FALSE)=0,"Vakuumierte Zipfel"),
IFERROR(IF(VLOOKUP(O29,[1]Wurste!$B:$C,2,FALSE)=0,"Räucherwürste"),
IFERROR(IF(VLOOKUP(O29,[1]Wurste!$E:$F,2,FALSE)=0,"URW/URGW Wurst"),
IFERROR(IF(VLOOKUP(O29,[1]Wurste!$H:$I,2,FALSE)=0,"HF-Wurst Vegan"),
IFERROR(IF(VLOOKUP(O29,[1]Wurste!$K:$L,2,FALSE)=0,"320er ohne Würste"),
IFERROR(IF(AND(OR(Abfalldokumentation!$A29="BU3",Abfalldokumentation!$A29="Verkauf"),Abfalldokumentation!$F29="Schimmel",Abfalldokumentation!$G29="keinen Abnehmer/kein Schälpersonal"),"Div. Zipfel, ES ohne Verwendung",VLOOKUP(Abfalldokumentation!$E29,Produktgruppen!A:B,2,FALSE)),"-")))))))))))))))))))))))</f>
        <v>-</v>
      </c>
      <c r="E29" s="76" t="str">
        <f>IFERROR(VLOOKUP(Abfalldokumentation!$O29,Artikel!A:C,3,FALSE),Abfalldokumentation!$O29)</f>
        <v>Div. Zipfel, Endstücke</v>
      </c>
      <c r="F29" s="76" t="str">
        <f>VLOOKUP(T29,'Liste Gründe'!A:D,2,FALSE)</f>
        <v>Rest</v>
      </c>
      <c r="G29" s="75" t="str">
        <f>IF(ISBLANK(V29),VLOOKUP(Abfalldokumentation!$P29,'Liste Gründe'!A:D,3,FALSE),V29)</f>
        <v>geschälte Rinde</v>
      </c>
      <c r="H29" s="76" t="str">
        <f>IF(ISBLANK(Abfalldokumentation!$W29),"-",Abfalldokumentation!$W29)</f>
        <v>keine Verwendung möglich</v>
      </c>
      <c r="I29" s="76">
        <f t="shared" si="1"/>
        <v>33</v>
      </c>
      <c r="J29" s="76" t="str">
        <f t="shared" si="2"/>
        <v>Produkte</v>
      </c>
      <c r="K29" s="76" t="str">
        <f t="shared" si="3"/>
        <v>BUs</v>
      </c>
      <c r="L29" s="76" t="str">
        <f t="shared" si="4"/>
        <v>Symptome</v>
      </c>
      <c r="M29" s="76" t="str">
        <f>IFERROR(VLOOKUP(Abfalldokumentation!$O29,Kennzahlen!S:V,3,FALSE)*Abfalldokumentation!$B29,"0")</f>
        <v>0</v>
      </c>
      <c r="N29" s="76" t="str">
        <f>IF(ISBLANK(Q29),VLOOKUP(Abfalldokumentation!$O29,'Linien - BU'!R:S,2,FALSE),Q29)</f>
        <v>RWV</v>
      </c>
      <c r="O29" s="77" t="str">
        <f t="shared" si="5"/>
        <v>Div. Zipfel, Endstücke</v>
      </c>
      <c r="P29" s="77">
        <f t="shared" si="6"/>
        <v>60</v>
      </c>
      <c r="Q29" s="45" t="s">
        <v>202</v>
      </c>
      <c r="R29" s="46" t="s">
        <v>191</v>
      </c>
      <c r="S29" s="46">
        <v>5</v>
      </c>
      <c r="T29" s="46">
        <v>60</v>
      </c>
      <c r="U29" s="47">
        <v>44428</v>
      </c>
      <c r="V29" s="62"/>
      <c r="W29" s="49" t="s">
        <v>204</v>
      </c>
      <c r="X29" s="50" t="str">
        <f>IFERROR(VLOOKUP(Abfalldokumentation!$R29,Artikel!A:C,3,FALSE),Abfalldokumentation!$R29)</f>
        <v>Div. Zipfel, Endstücke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 spans="1:40" ht="30" hidden="1" customHeight="1" x14ac:dyDescent="0.25">
      <c r="A30" s="78" t="str">
        <f>VLOOKUP(N30,'Linien - BU'!A:B,2,FALSE)</f>
        <v>BU1</v>
      </c>
      <c r="B30" s="79">
        <f t="shared" si="0"/>
        <v>20</v>
      </c>
      <c r="C30" s="80">
        <f>Abfalldokumentation!$U30</f>
        <v>44428</v>
      </c>
      <c r="D30" s="69" t="str">
        <f>IFERROR(IF(VLOOKUP(O30,'[1]Rohware 230'!$B:$C,2,FALSE)=0,"Rohware"),
IFERROR(IF(VLOOKUP(O30,[1]Sammelnr.!$B:$C,2,FALSE)=0,"Sammelnr. ungeschält ABS"),
IFERROR(IF(VLOOKUP(O30,[1]Sammelnr.!$E:$F,2,FALSE)=0,"Sammelnr. ungeschält VS"),
IFERROR(IF(VLOOKUP(O30,[1]Sammelnr.!$H:$I,2,FALSE)=0,"Sammelnr. geschält"),
IFERROR(IF(VLOOKUP(O30,[1]Offen!$B:$C,2,FALSE)=0,"Offen ungeschält ABS"),
IFERROR(IF(VLOOKUP(O30,[1]Offen!$E:$F,2,FALSE)=0,"Offen ungeschält VOS"),
IFERROR(IF(VLOOKUP(O30,[1]Offen!$H:$I,2,FALSE)=0,"Offen geschält RW"),
IFERROR(IF(VLOOKUP(O30,[1]Offen!$K:$L,2,FALSE)=0,"Offen vegan"),
IFERROR(IF(VLOOKUP(O30,[1]Offen!$N:$O,2,FALSE)=0,"Offen Zipfel"),
IFERROR(IF(VLOOKUP(O30,[1]Offen!$Q:$R,2,FALSE)=0,"Offen Endstücke"),
IFERROR(IF(VLOOKUP(O30,[1]Vakuumiert!$B:$C,2,FALSE)=0,"Vakuumierter VOS ungeschält"),
IFERROR(IF(VLOOKUP(O30,[1]Vakuumiert!$E:$F,2,FALSE)=0,"Vakuumierter ABS ungeschält"),
IFERROR(IF(VLOOKUP(O30,[1]Vakuumiert!$H:$I,2,FALSE)=0,"Vakuumierter VOS geschält"),
IFERROR(IF(VLOOKUP(O30,[1]Vakuumiert!$K:$L,2,FALSE)=0,"Vakuumierter VOS vegan"),
IFERROR(IF(VLOOKUP(O30,[1]Vakuumiert!$N:$O,2,FALSE)=0,"Vakuumierter VOS Zipfel"),
IFERROR(IF(VLOOKUP(O30,[1]Vakuumiert!$Q:$R,2,FALSE)=0,"Vakuumiert geschält"),
IFERROR(IF(VLOOKUP(O30,'[1]vakuumierte Fertigprodukte'!$B:$C,2,FALSE)=0,"Fertigprodukte"),
IFERROR(IF(VLOOKUP(O30,'[1]vakuumierte Fertigprodukte'!$E:$FI,2,FALSE)=0,"Vakuumierte Zipfel"),
IFERROR(IF(VLOOKUP(O30,[1]Wurste!$B:$C,2,FALSE)=0,"Räucherwürste"),
IFERROR(IF(VLOOKUP(O30,[1]Wurste!$E:$F,2,FALSE)=0,"URW/URGW Wurst"),
IFERROR(IF(VLOOKUP(O30,[1]Wurste!$H:$I,2,FALSE)=0,"HF-Wurst Vegan"),
IFERROR(IF(VLOOKUP(O30,[1]Wurste!$K:$L,2,FALSE)=0,"320er ohne Würste"),
IFERROR(IF(AND(OR(Abfalldokumentation!$A30="BU3",Abfalldokumentation!$A30="Verkauf"),Abfalldokumentation!$F30="Schimmel",Abfalldokumentation!$G30="keinen Abnehmer/kein Schälpersonal"),"Div. Zipfel, ES ohne Verwendung",VLOOKUP(Abfalldokumentation!$E30,Produktgruppen!A:B,2,FALSE)),"-")))))))))))))))))))))))</f>
        <v>-</v>
      </c>
      <c r="E30" s="81" t="str">
        <f>IFERROR(VLOOKUP(Abfalldokumentation!$O30,Artikel!A:C,3,FALSE),Abfalldokumentation!$O30)</f>
        <v>Div. Zipfel, Endstücke</v>
      </c>
      <c r="F30" s="81" t="str">
        <f>VLOOKUP(T30,'Liste Gründe'!A:D,2,FALSE)</f>
        <v>Rest</v>
      </c>
      <c r="G30" s="80" t="str">
        <f>IF(ISBLANK(V30),VLOOKUP(Abfalldokumentation!$P30,'Liste Gründe'!A:D,3,FALSE),V30)</f>
        <v>geschälte Rinde</v>
      </c>
      <c r="H30" s="81" t="str">
        <f>IF(ISBLANK(Abfalldokumentation!$W30),"-",Abfalldokumentation!$W30)</f>
        <v>keine Verwendung möglich</v>
      </c>
      <c r="I30" s="81">
        <f t="shared" si="1"/>
        <v>33</v>
      </c>
      <c r="J30" s="81" t="str">
        <f t="shared" si="2"/>
        <v>Produkte</v>
      </c>
      <c r="K30" s="81" t="str">
        <f t="shared" si="3"/>
        <v>BUs</v>
      </c>
      <c r="L30" s="81" t="str">
        <f t="shared" si="4"/>
        <v>Symptome</v>
      </c>
      <c r="M30" s="81" t="str">
        <f>IFERROR(VLOOKUP(Abfalldokumentation!$O30,Kennzahlen!S:V,3,FALSE)*Abfalldokumentation!$B30,"0")</f>
        <v>0</v>
      </c>
      <c r="N30" s="81" t="str">
        <f>IF(ISBLANK(Q30),VLOOKUP(Abfalldokumentation!$O30,'Linien - BU'!R:S,2,FALSE),Q30)</f>
        <v>RWV</v>
      </c>
      <c r="O30" s="77" t="str">
        <f t="shared" si="5"/>
        <v>Div. Zipfel, Endstücke</v>
      </c>
      <c r="P30" s="77">
        <f t="shared" si="6"/>
        <v>60</v>
      </c>
      <c r="Q30" s="39" t="s">
        <v>202</v>
      </c>
      <c r="R30" s="40" t="s">
        <v>191</v>
      </c>
      <c r="S30" s="40">
        <v>20</v>
      </c>
      <c r="T30" s="46">
        <v>60</v>
      </c>
      <c r="U30" s="41">
        <v>44428</v>
      </c>
      <c r="V30" s="62"/>
      <c r="W30" s="43" t="s">
        <v>204</v>
      </c>
      <c r="X30" s="44" t="str">
        <f>IFERROR(VLOOKUP(Abfalldokumentation!$R30,Artikel!A:C,3,FALSE),Abfalldokumentation!$R30)</f>
        <v>Div. Zipfel, Endstücke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spans="1:40" ht="30" hidden="1" customHeight="1" x14ac:dyDescent="0.25">
      <c r="A31" s="73" t="str">
        <f>VLOOKUP(N31,'Linien - BU'!A:B,2,FALSE)</f>
        <v>BU3</v>
      </c>
      <c r="B31" s="74">
        <f t="shared" si="0"/>
        <v>25</v>
      </c>
      <c r="C31" s="75">
        <f>Abfalldokumentation!$U31</f>
        <v>44428</v>
      </c>
      <c r="D31" s="69" t="str">
        <f>IFERROR(IF(VLOOKUP(O31,'[1]Rohware 230'!$B:$C,2,FALSE)=0,"Rohware"),
IFERROR(IF(VLOOKUP(O31,[1]Sammelnr.!$B:$C,2,FALSE)=0,"Sammelnr. ungeschält ABS"),
IFERROR(IF(VLOOKUP(O31,[1]Sammelnr.!$E:$F,2,FALSE)=0,"Sammelnr. ungeschält VS"),
IFERROR(IF(VLOOKUP(O31,[1]Sammelnr.!$H:$I,2,FALSE)=0,"Sammelnr. geschält"),
IFERROR(IF(VLOOKUP(O31,[1]Offen!$B:$C,2,FALSE)=0,"Offen ungeschält ABS"),
IFERROR(IF(VLOOKUP(O31,[1]Offen!$E:$F,2,FALSE)=0,"Offen ungeschält VOS"),
IFERROR(IF(VLOOKUP(O31,[1]Offen!$H:$I,2,FALSE)=0,"Offen geschält RW"),
IFERROR(IF(VLOOKUP(O31,[1]Offen!$K:$L,2,FALSE)=0,"Offen vegan"),
IFERROR(IF(VLOOKUP(O31,[1]Offen!$N:$O,2,FALSE)=0,"Offen Zipfel"),
IFERROR(IF(VLOOKUP(O31,[1]Offen!$Q:$R,2,FALSE)=0,"Offen Endstücke"),
IFERROR(IF(VLOOKUP(O31,[1]Vakuumiert!$B:$C,2,FALSE)=0,"Vakuumierter VOS ungeschält"),
IFERROR(IF(VLOOKUP(O31,[1]Vakuumiert!$E:$F,2,FALSE)=0,"Vakuumierter ABS ungeschält"),
IFERROR(IF(VLOOKUP(O31,[1]Vakuumiert!$H:$I,2,FALSE)=0,"Vakuumierter VOS geschält"),
IFERROR(IF(VLOOKUP(O31,[1]Vakuumiert!$K:$L,2,FALSE)=0,"Vakuumierter VOS vegan"),
IFERROR(IF(VLOOKUP(O31,[1]Vakuumiert!$N:$O,2,FALSE)=0,"Vakuumierter VOS Zipfel"),
IFERROR(IF(VLOOKUP(O31,[1]Vakuumiert!$Q:$R,2,FALSE)=0,"Vakuumiert geschält"),
IFERROR(IF(VLOOKUP(O31,'[1]vakuumierte Fertigprodukte'!$B:$C,2,FALSE)=0,"Fertigprodukte"),
IFERROR(IF(VLOOKUP(O31,'[1]vakuumierte Fertigprodukte'!$E:$FI,2,FALSE)=0,"Vakuumierte Zipfel"),
IFERROR(IF(VLOOKUP(O31,[1]Wurste!$B:$C,2,FALSE)=0,"Räucherwürste"),
IFERROR(IF(VLOOKUP(O31,[1]Wurste!$E:$F,2,FALSE)=0,"URW/URGW Wurst"),
IFERROR(IF(VLOOKUP(O31,[1]Wurste!$H:$I,2,FALSE)=0,"HF-Wurst Vegan"),
IFERROR(IF(VLOOKUP(O31,[1]Wurste!$K:$L,2,FALSE)=0,"320er ohne Würste"),
IFERROR(IF(AND(OR(Abfalldokumentation!$A31="BU3",Abfalldokumentation!$A31="Verkauf"),Abfalldokumentation!$F31="Schimmel",Abfalldokumentation!$G31="keinen Abnehmer/kein Schälpersonal"),"Div. Zipfel, ES ohne Verwendung",VLOOKUP(Abfalldokumentation!$E31,Produktgruppen!A:B,2,FALSE)),"-")))))))))))))))))))))))</f>
        <v>Vorschmelz</v>
      </c>
      <c r="E31" s="76" t="str">
        <f>IFERROR(VLOOKUP(Abfalldokumentation!$O31,Artikel!A:C,3,FALSE),Abfalldokumentation!$O31)</f>
        <v>Vorschmelz Diverses</v>
      </c>
      <c r="F31" s="76" t="str">
        <f>VLOOKUP(T31,'Liste Gründe'!A:D,2,FALSE)</f>
        <v>Linienbezogen</v>
      </c>
      <c r="G31" s="75" t="str">
        <f>IF(ISBLANK(V31),VLOOKUP(Abfalldokumentation!$P31,'Liste Gründe'!A:D,3,FALSE),V31)</f>
        <v>Maschinenabfall</v>
      </c>
      <c r="H31" s="76" t="str">
        <f>IF(ISBLANK(Abfalldokumentation!$W31),"-",Abfalldokumentation!$W31)</f>
        <v>-</v>
      </c>
      <c r="I31" s="76">
        <f t="shared" si="1"/>
        <v>33</v>
      </c>
      <c r="J31" s="76" t="str">
        <f t="shared" si="2"/>
        <v>Produkte</v>
      </c>
      <c r="K31" s="76" t="str">
        <f t="shared" si="3"/>
        <v>BUs</v>
      </c>
      <c r="L31" s="76" t="str">
        <f t="shared" si="4"/>
        <v>Symptome</v>
      </c>
      <c r="M31" s="76" t="str">
        <f>IFERROR(VLOOKUP(Abfalldokumentation!$O31,Kennzahlen!S:V,3,FALSE)*Abfalldokumentation!$B31,"0")</f>
        <v>0</v>
      </c>
      <c r="N31" s="76" t="str">
        <f>IF(ISBLANK(Q31),VLOOKUP(Abfalldokumentation!$O31,'Linien - BU'!R:S,2,FALSE),Q31)</f>
        <v>WVP</v>
      </c>
      <c r="O31" s="77" t="str">
        <f t="shared" si="5"/>
        <v>Vorschmelz Diverses</v>
      </c>
      <c r="P31" s="77">
        <f t="shared" si="6"/>
        <v>30</v>
      </c>
      <c r="Q31" s="45" t="s">
        <v>209</v>
      </c>
      <c r="R31" s="46" t="s">
        <v>56</v>
      </c>
      <c r="S31" s="46">
        <v>25</v>
      </c>
      <c r="T31" s="46">
        <v>30</v>
      </c>
      <c r="U31" s="47">
        <v>44428</v>
      </c>
      <c r="V31" s="99"/>
      <c r="W31" s="46"/>
      <c r="X31" s="50" t="str">
        <f>IFERROR(VLOOKUP(Abfalldokumentation!$R31,Artikel!A:C,3,FALSE),Abfalldokumentation!$R31)</f>
        <v>Vorschmelz Diverses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spans="1:40" ht="30" hidden="1" customHeight="1" x14ac:dyDescent="0.25">
      <c r="A32" s="78" t="str">
        <f>VLOOKUP(N32,'Linien - BU'!A:B,2,FALSE)</f>
        <v>BU3</v>
      </c>
      <c r="B32" s="79">
        <f t="shared" si="0"/>
        <v>75</v>
      </c>
      <c r="C32" s="80">
        <f>Abfalldokumentation!$U32</f>
        <v>44428</v>
      </c>
      <c r="D32" s="69" t="str">
        <f>IFERROR(IF(VLOOKUP(O32,'[1]Rohware 230'!$B:$C,2,FALSE)=0,"Rohware"),
IFERROR(IF(VLOOKUP(O32,[1]Sammelnr.!$B:$C,2,FALSE)=0,"Sammelnr. ungeschält ABS"),
IFERROR(IF(VLOOKUP(O32,[1]Sammelnr.!$E:$F,2,FALSE)=0,"Sammelnr. ungeschält VS"),
IFERROR(IF(VLOOKUP(O32,[1]Sammelnr.!$H:$I,2,FALSE)=0,"Sammelnr. geschält"),
IFERROR(IF(VLOOKUP(O32,[1]Offen!$B:$C,2,FALSE)=0,"Offen ungeschält ABS"),
IFERROR(IF(VLOOKUP(O32,[1]Offen!$E:$F,2,FALSE)=0,"Offen ungeschält VOS"),
IFERROR(IF(VLOOKUP(O32,[1]Offen!$H:$I,2,FALSE)=0,"Offen geschält RW"),
IFERROR(IF(VLOOKUP(O32,[1]Offen!$K:$L,2,FALSE)=0,"Offen vegan"),
IFERROR(IF(VLOOKUP(O32,[1]Offen!$N:$O,2,FALSE)=0,"Offen Zipfel"),
IFERROR(IF(VLOOKUP(O32,[1]Offen!$Q:$R,2,FALSE)=0,"Offen Endstücke"),
IFERROR(IF(VLOOKUP(O32,[1]Vakuumiert!$B:$C,2,FALSE)=0,"Vakuumierter VOS ungeschält"),
IFERROR(IF(VLOOKUP(O32,[1]Vakuumiert!$E:$F,2,FALSE)=0,"Vakuumierter ABS ungeschält"),
IFERROR(IF(VLOOKUP(O32,[1]Vakuumiert!$H:$I,2,FALSE)=0,"Vakuumierter VOS geschält"),
IFERROR(IF(VLOOKUP(O32,[1]Vakuumiert!$K:$L,2,FALSE)=0,"Vakuumierter VOS vegan"),
IFERROR(IF(VLOOKUP(O32,[1]Vakuumiert!$N:$O,2,FALSE)=0,"Vakuumierter VOS Zipfel"),
IFERROR(IF(VLOOKUP(O32,[1]Vakuumiert!$Q:$R,2,FALSE)=0,"Vakuumiert geschält"),
IFERROR(IF(VLOOKUP(O32,'[1]vakuumierte Fertigprodukte'!$B:$C,2,FALSE)=0,"Fertigprodukte"),
IFERROR(IF(VLOOKUP(O32,'[1]vakuumierte Fertigprodukte'!$E:$FI,2,FALSE)=0,"Vakuumierte Zipfel"),
IFERROR(IF(VLOOKUP(O32,[1]Wurste!$B:$C,2,FALSE)=0,"Räucherwürste"),
IFERROR(IF(VLOOKUP(O32,[1]Wurste!$E:$F,2,FALSE)=0,"URW/URGW Wurst"),
IFERROR(IF(VLOOKUP(O32,[1]Wurste!$H:$I,2,FALSE)=0,"HF-Wurst Vegan"),
IFERROR(IF(VLOOKUP(O32,[1]Wurste!$K:$L,2,FALSE)=0,"320er ohne Würste"),
IFERROR(IF(AND(OR(Abfalldokumentation!$A32="BU3",Abfalldokumentation!$A32="Verkauf"),Abfalldokumentation!$F32="Schimmel",Abfalldokumentation!$G32="keinen Abnehmer/kein Schälpersonal"),"Div. Zipfel, ES ohne Verwendung",VLOOKUP(Abfalldokumentation!$E32,Produktgruppen!A:B,2,FALSE)),"-")))))))))))))))))))))))</f>
        <v>-</v>
      </c>
      <c r="E32" s="81" t="str">
        <f>IFERROR(VLOOKUP(Abfalldokumentation!$O32,Artikel!A:C,3,FALSE),Abfalldokumentation!$O32)</f>
        <v>Maschinenabfall</v>
      </c>
      <c r="F32" s="81" t="str">
        <f>VLOOKUP(T32,'Liste Gründe'!A:D,2,FALSE)</f>
        <v>Linienbezogen</v>
      </c>
      <c r="G32" s="80" t="str">
        <f>IF(ISBLANK(V32),VLOOKUP(Abfalldokumentation!$P32,'Liste Gründe'!A:D,3,FALSE),V32)</f>
        <v>Maschinenabfall</v>
      </c>
      <c r="H32" s="81" t="str">
        <f>IF(ISBLANK(Abfalldokumentation!$W32),"-",Abfalldokumentation!$W32)</f>
        <v>-</v>
      </c>
      <c r="I32" s="81">
        <f t="shared" si="1"/>
        <v>33</v>
      </c>
      <c r="J32" s="81" t="str">
        <f t="shared" si="2"/>
        <v>Produkte</v>
      </c>
      <c r="K32" s="81" t="str">
        <f t="shared" si="3"/>
        <v>BUs</v>
      </c>
      <c r="L32" s="81" t="str">
        <f t="shared" si="4"/>
        <v>Symptome</v>
      </c>
      <c r="M32" s="81" t="str">
        <f>IFERROR(VLOOKUP(Abfalldokumentation!$O32,Kennzahlen!S:V,3,FALSE)*Abfalldokumentation!$B32,"0")</f>
        <v>0</v>
      </c>
      <c r="N32" s="81" t="str">
        <f>IF(ISBLANK(Q32),VLOOKUP(Abfalldokumentation!$O32,'Linien - BU'!R:S,2,FALSE),Q32)</f>
        <v>Bu3</v>
      </c>
      <c r="O32" s="77" t="str">
        <f t="shared" si="5"/>
        <v>Maschinenabfall</v>
      </c>
      <c r="P32" s="77">
        <f t="shared" si="6"/>
        <v>30</v>
      </c>
      <c r="Q32" s="39" t="s">
        <v>210</v>
      </c>
      <c r="R32" s="40" t="s">
        <v>55</v>
      </c>
      <c r="S32" s="40">
        <v>75</v>
      </c>
      <c r="T32" s="40">
        <v>30</v>
      </c>
      <c r="U32" s="41">
        <v>44428</v>
      </c>
      <c r="V32" s="62"/>
      <c r="W32" s="43"/>
      <c r="X32" s="44" t="str">
        <f>IFERROR(VLOOKUP(Abfalldokumentation!$R32,Artikel!A:C,3,FALSE),Abfalldokumentation!$R32)</f>
        <v>Maschinenabfall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spans="1:40" ht="30" hidden="1" customHeight="1" x14ac:dyDescent="0.25">
      <c r="A33" s="73" t="str">
        <f>VLOOKUP(N33,'Linien - BU'!A:B,2,FALSE)</f>
        <v>BU4</v>
      </c>
      <c r="B33" s="74">
        <f t="shared" si="0"/>
        <v>1</v>
      </c>
      <c r="C33" s="75">
        <f>Abfalldokumentation!$U33</f>
        <v>44428</v>
      </c>
      <c r="D33" s="69" t="str">
        <f>IFERROR(IF(VLOOKUP(O33,'[1]Rohware 230'!$B:$C,2,FALSE)=0,"Rohware"),
IFERROR(IF(VLOOKUP(O33,[1]Sammelnr.!$B:$C,2,FALSE)=0,"Sammelnr. ungeschält ABS"),
IFERROR(IF(VLOOKUP(O33,[1]Sammelnr.!$E:$F,2,FALSE)=0,"Sammelnr. ungeschält VS"),
IFERROR(IF(VLOOKUP(O33,[1]Sammelnr.!$H:$I,2,FALSE)=0,"Sammelnr. geschält"),
IFERROR(IF(VLOOKUP(O33,[1]Offen!$B:$C,2,FALSE)=0,"Offen ungeschält ABS"),
IFERROR(IF(VLOOKUP(O33,[1]Offen!$E:$F,2,FALSE)=0,"Offen ungeschält VOS"),
IFERROR(IF(VLOOKUP(O33,[1]Offen!$H:$I,2,FALSE)=0,"Offen geschält RW"),
IFERROR(IF(VLOOKUP(O33,[1]Offen!$K:$L,2,FALSE)=0,"Offen vegan"),
IFERROR(IF(VLOOKUP(O33,[1]Offen!$N:$O,2,FALSE)=0,"Offen Zipfel"),
IFERROR(IF(VLOOKUP(O33,[1]Offen!$Q:$R,2,FALSE)=0,"Offen Endstücke"),
IFERROR(IF(VLOOKUP(O33,[1]Vakuumiert!$B:$C,2,FALSE)=0,"Vakuumierter VOS ungeschält"),
IFERROR(IF(VLOOKUP(O33,[1]Vakuumiert!$E:$F,2,FALSE)=0,"Vakuumierter ABS ungeschält"),
IFERROR(IF(VLOOKUP(O33,[1]Vakuumiert!$H:$I,2,FALSE)=0,"Vakuumierter VOS geschält"),
IFERROR(IF(VLOOKUP(O33,[1]Vakuumiert!$K:$L,2,FALSE)=0,"Vakuumierter VOS vegan"),
IFERROR(IF(VLOOKUP(O33,[1]Vakuumiert!$N:$O,2,FALSE)=0,"Vakuumierter VOS Zipfel"),
IFERROR(IF(VLOOKUP(O33,[1]Vakuumiert!$Q:$R,2,FALSE)=0,"Vakuumiert geschält"),
IFERROR(IF(VLOOKUP(O33,'[1]vakuumierte Fertigprodukte'!$B:$C,2,FALSE)=0,"Fertigprodukte"),
IFERROR(IF(VLOOKUP(O33,'[1]vakuumierte Fertigprodukte'!$E:$FI,2,FALSE)=0,"Vakuumierte Zipfel"),
IFERROR(IF(VLOOKUP(O33,[1]Wurste!$B:$C,2,FALSE)=0,"Räucherwürste"),
IFERROR(IF(VLOOKUP(O33,[1]Wurste!$E:$F,2,FALSE)=0,"URW/URGW Wurst"),
IFERROR(IF(VLOOKUP(O33,[1]Wurste!$H:$I,2,FALSE)=0,"HF-Wurst Vegan"),
IFERROR(IF(VLOOKUP(O33,[1]Wurste!$K:$L,2,FALSE)=0,"320er ohne Würste"),
IFERROR(IF(AND(OR(Abfalldokumentation!$A33="BU3",Abfalldokumentation!$A33="Verkauf"),Abfalldokumentation!$F33="Schimmel",Abfalldokumentation!$G33="keinen Abnehmer/kein Schälpersonal"),"Div. Zipfel, ES ohne Verwendung",VLOOKUP(Abfalldokumentation!$E33,Produktgruppen!A:B,2,FALSE)),"-")))))))))))))))))))))))</f>
        <v>Diverses</v>
      </c>
      <c r="E33" s="76" t="str">
        <f>IFERROR(VLOOKUP(Abfalldokumentation!$O33,Artikel!A:C,3,FALSE),Abfalldokumentation!$O33)</f>
        <v>Diverses</v>
      </c>
      <c r="F33" s="76" t="str">
        <f>VLOOKUP(T33,'Liste Gründe'!A:D,2,FALSE)</f>
        <v>Linienbezogen</v>
      </c>
      <c r="G33" s="75" t="str">
        <f>IF(ISBLANK(V33),VLOOKUP(Abfalldokumentation!$P33,'Liste Gründe'!A:D,3,FALSE),V33)</f>
        <v>Maschinenabfall</v>
      </c>
      <c r="H33" s="76" t="str">
        <f>IF(ISBLANK(Abfalldokumentation!$W33),"-",Abfalldokumentation!$W33)</f>
        <v>-</v>
      </c>
      <c r="I33" s="76">
        <f t="shared" si="1"/>
        <v>33</v>
      </c>
      <c r="J33" s="76" t="str">
        <f t="shared" si="2"/>
        <v>Produkte</v>
      </c>
      <c r="K33" s="76" t="str">
        <f t="shared" si="3"/>
        <v>BUs</v>
      </c>
      <c r="L33" s="76" t="str">
        <f t="shared" si="4"/>
        <v>Symptome</v>
      </c>
      <c r="M33" s="76" t="str">
        <f>IFERROR(VLOOKUP(Abfalldokumentation!$O33,Kennzahlen!S:V,3,FALSE)*Abfalldokumentation!$B33,"0")</f>
        <v>0</v>
      </c>
      <c r="N33" s="76" t="str">
        <f>IF(ISBLANK(Q33),VLOOKUP(Abfalldokumentation!$O33,'Linien - BU'!R:S,2,FALSE),Q33)</f>
        <v>BU4</v>
      </c>
      <c r="O33" s="77" t="str">
        <f t="shared" si="5"/>
        <v>Diverses</v>
      </c>
      <c r="P33" s="77">
        <f t="shared" si="6"/>
        <v>30</v>
      </c>
      <c r="Q33" s="45" t="s">
        <v>9</v>
      </c>
      <c r="R33" s="46" t="s">
        <v>110</v>
      </c>
      <c r="S33" s="46">
        <v>1</v>
      </c>
      <c r="T33" s="46">
        <v>30</v>
      </c>
      <c r="U33" s="47">
        <v>44428</v>
      </c>
      <c r="V33" s="99"/>
      <c r="W33" s="49"/>
      <c r="X33" s="50" t="str">
        <f>IFERROR(VLOOKUP(Abfalldokumentation!$R33,Artikel!A:C,3,FALSE),Abfalldokumentation!$R33)</f>
        <v>Diverses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spans="1:40" ht="30" hidden="1" customHeight="1" x14ac:dyDescent="0.25">
      <c r="A34" s="78" t="str">
        <f>VLOOKUP(N34,'Linien - BU'!A:B,2,FALSE)</f>
        <v>BU1</v>
      </c>
      <c r="B34" s="79">
        <f t="shared" si="0"/>
        <v>143.5</v>
      </c>
      <c r="C34" s="80">
        <f>Abfalldokumentation!$U34</f>
        <v>44428</v>
      </c>
      <c r="D34" s="69" t="str">
        <f>IFERROR(IF(VLOOKUP(O34,'[1]Rohware 230'!$B:$C,2,FALSE)=0,"Rohware"),
IFERROR(IF(VLOOKUP(O34,[1]Sammelnr.!$B:$C,2,FALSE)=0,"Sammelnr. ungeschält ABS"),
IFERROR(IF(VLOOKUP(O34,[1]Sammelnr.!$E:$F,2,FALSE)=0,"Sammelnr. ungeschält VS"),
IFERROR(IF(VLOOKUP(O34,[1]Sammelnr.!$H:$I,2,FALSE)=0,"Sammelnr. geschält"),
IFERROR(IF(VLOOKUP(O34,[1]Offen!$B:$C,2,FALSE)=0,"Offen ungeschält ABS"),
IFERROR(IF(VLOOKUP(O34,[1]Offen!$E:$F,2,FALSE)=0,"Offen ungeschält VOS"),
IFERROR(IF(VLOOKUP(O34,[1]Offen!$H:$I,2,FALSE)=0,"Offen geschält RW"),
IFERROR(IF(VLOOKUP(O34,[1]Offen!$K:$L,2,FALSE)=0,"Offen vegan"),
IFERROR(IF(VLOOKUP(O34,[1]Offen!$N:$O,2,FALSE)=0,"Offen Zipfel"),
IFERROR(IF(VLOOKUP(O34,[1]Offen!$Q:$R,2,FALSE)=0,"Offen Endstücke"),
IFERROR(IF(VLOOKUP(O34,[1]Vakuumiert!$B:$C,2,FALSE)=0,"Vakuumierter VOS ungeschält"),
IFERROR(IF(VLOOKUP(O34,[1]Vakuumiert!$E:$F,2,FALSE)=0,"Vakuumierter ABS ungeschält"),
IFERROR(IF(VLOOKUP(O34,[1]Vakuumiert!$H:$I,2,FALSE)=0,"Vakuumierter VOS geschält"),
IFERROR(IF(VLOOKUP(O34,[1]Vakuumiert!$K:$L,2,FALSE)=0,"Vakuumierter VOS vegan"),
IFERROR(IF(VLOOKUP(O34,[1]Vakuumiert!$N:$O,2,FALSE)=0,"Vakuumierter VOS Zipfel"),
IFERROR(IF(VLOOKUP(O34,[1]Vakuumiert!$Q:$R,2,FALSE)=0,"Vakuumiert geschält"),
IFERROR(IF(VLOOKUP(O34,'[1]vakuumierte Fertigprodukte'!$B:$C,2,FALSE)=0,"Fertigprodukte"),
IFERROR(IF(VLOOKUP(O34,'[1]vakuumierte Fertigprodukte'!$E:$FI,2,FALSE)=0,"Vakuumierte Zipfel"),
IFERROR(IF(VLOOKUP(O34,[1]Wurste!$B:$C,2,FALSE)=0,"Räucherwürste"),
IFERROR(IF(VLOOKUP(O34,[1]Wurste!$E:$F,2,FALSE)=0,"URW/URGW Wurst"),
IFERROR(IF(VLOOKUP(O34,[1]Wurste!$H:$I,2,FALSE)=0,"HF-Wurst Vegan"),
IFERROR(IF(VLOOKUP(O34,[1]Wurste!$K:$L,2,FALSE)=0,"320er ohne Würste"),
IFERROR(IF(AND(OR(Abfalldokumentation!$A34="BU3",Abfalldokumentation!$A34="Verkauf"),Abfalldokumentation!$F34="Schimmel",Abfalldokumentation!$G34="keinen Abnehmer/kein Schälpersonal"),"Div. Zipfel, ES ohne Verwendung",VLOOKUP(Abfalldokumentation!$E34,Produktgruppen!A:B,2,FALSE)),"-")))))))))))))))))))))))</f>
        <v>Diverses</v>
      </c>
      <c r="E34" s="81" t="str">
        <f>IFERROR(VLOOKUP(Abfalldokumentation!$O34,Artikel!A:C,3,FALSE),Abfalldokumentation!$O34)</f>
        <v>Diverses aus Abfüllung</v>
      </c>
      <c r="F34" s="81" t="str">
        <f>VLOOKUP(T34,'Liste Gründe'!A:D,2,FALSE)</f>
        <v>Linienbezogen</v>
      </c>
      <c r="G34" s="80" t="str">
        <f>IF(ISBLANK(V34),VLOOKUP(Abfalldokumentation!$P34,'Liste Gründe'!A:D,3,FALSE),V34)</f>
        <v>Füllkopf tropft (vegan)</v>
      </c>
      <c r="H34" s="81" t="str">
        <f>IF(ISBLANK(Abfalldokumentation!$W34),"-",Abfalldokumentation!$W34)</f>
        <v>-</v>
      </c>
      <c r="I34" s="81">
        <f t="shared" si="1"/>
        <v>33</v>
      </c>
      <c r="J34" s="81" t="str">
        <f t="shared" si="2"/>
        <v>Produkte</v>
      </c>
      <c r="K34" s="81" t="str">
        <f t="shared" si="3"/>
        <v>BUs</v>
      </c>
      <c r="L34" s="81" t="str">
        <f t="shared" si="4"/>
        <v>Symptome</v>
      </c>
      <c r="M34" s="81" t="str">
        <f>IFERROR(VLOOKUP(Abfalldokumentation!$O34,Kennzahlen!S:V,3,FALSE)*Abfalldokumentation!$B34,"0")</f>
        <v>0</v>
      </c>
      <c r="N34" s="81" t="str">
        <f>IF(ISBLANK(Q34),VLOOKUP(Abfalldokumentation!$O34,'Linien - BU'!R:S,2,FALSE),Q34)</f>
        <v>Abfüllung</v>
      </c>
      <c r="O34" s="77" t="str">
        <f t="shared" si="5"/>
        <v>Diverses aus Abfüllung</v>
      </c>
      <c r="P34" s="77">
        <f t="shared" si="6"/>
        <v>20</v>
      </c>
      <c r="Q34" s="39" t="s">
        <v>180</v>
      </c>
      <c r="R34" s="40" t="s">
        <v>193</v>
      </c>
      <c r="S34" s="40">
        <v>143.5</v>
      </c>
      <c r="T34" s="40">
        <v>20</v>
      </c>
      <c r="U34" s="41">
        <v>44428</v>
      </c>
      <c r="V34" s="62"/>
      <c r="W34" s="43"/>
      <c r="X34" s="44" t="str">
        <f>IFERROR(VLOOKUP(Abfalldokumentation!$R34,Artikel!A:C,3,FALSE),Abfalldokumentation!$R34)</f>
        <v>Diverses aus Abfüllung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 spans="1:40" ht="30" hidden="1" customHeight="1" x14ac:dyDescent="0.25">
      <c r="A35" s="73" t="str">
        <f>VLOOKUP(N35,'Linien - BU'!A:B,2,FALSE)</f>
        <v>BU1</v>
      </c>
      <c r="B35" s="74">
        <f t="shared" si="0"/>
        <v>242.5</v>
      </c>
      <c r="C35" s="75">
        <f>Abfalldokumentation!$U35</f>
        <v>44428</v>
      </c>
      <c r="D35" s="69" t="str">
        <f>IFERROR(IF(VLOOKUP(O35,'[1]Rohware 230'!$B:$C,2,FALSE)=0,"Rohware"),
IFERROR(IF(VLOOKUP(O35,[1]Sammelnr.!$B:$C,2,FALSE)=0,"Sammelnr. ungeschält ABS"),
IFERROR(IF(VLOOKUP(O35,[1]Sammelnr.!$E:$F,2,FALSE)=0,"Sammelnr. ungeschält VS"),
IFERROR(IF(VLOOKUP(O35,[1]Sammelnr.!$H:$I,2,FALSE)=0,"Sammelnr. geschält"),
IFERROR(IF(VLOOKUP(O35,[1]Offen!$B:$C,2,FALSE)=0,"Offen ungeschält ABS"),
IFERROR(IF(VLOOKUP(O35,[1]Offen!$E:$F,2,FALSE)=0,"Offen ungeschält VOS"),
IFERROR(IF(VLOOKUP(O35,[1]Offen!$H:$I,2,FALSE)=0,"Offen geschält RW"),
IFERROR(IF(VLOOKUP(O35,[1]Offen!$K:$L,2,FALSE)=0,"Offen vegan"),
IFERROR(IF(VLOOKUP(O35,[1]Offen!$N:$O,2,FALSE)=0,"Offen Zipfel"),
IFERROR(IF(VLOOKUP(O35,[1]Offen!$Q:$R,2,FALSE)=0,"Offen Endstücke"),
IFERROR(IF(VLOOKUP(O35,[1]Vakuumiert!$B:$C,2,FALSE)=0,"Vakuumierter VOS ungeschält"),
IFERROR(IF(VLOOKUP(O35,[1]Vakuumiert!$E:$F,2,FALSE)=0,"Vakuumierter ABS ungeschält"),
IFERROR(IF(VLOOKUP(O35,[1]Vakuumiert!$H:$I,2,FALSE)=0,"Vakuumierter VOS geschält"),
IFERROR(IF(VLOOKUP(O35,[1]Vakuumiert!$K:$L,2,FALSE)=0,"Vakuumierter VOS vegan"),
IFERROR(IF(VLOOKUP(O35,[1]Vakuumiert!$N:$O,2,FALSE)=0,"Vakuumierter VOS Zipfel"),
IFERROR(IF(VLOOKUP(O35,[1]Vakuumiert!$Q:$R,2,FALSE)=0,"Vakuumiert geschält"),
IFERROR(IF(VLOOKUP(O35,'[1]vakuumierte Fertigprodukte'!$B:$C,2,FALSE)=0,"Fertigprodukte"),
IFERROR(IF(VLOOKUP(O35,'[1]vakuumierte Fertigprodukte'!$E:$FI,2,FALSE)=0,"Vakuumierte Zipfel"),
IFERROR(IF(VLOOKUP(O35,[1]Wurste!$B:$C,2,FALSE)=0,"Räucherwürste"),
IFERROR(IF(VLOOKUP(O35,[1]Wurste!$E:$F,2,FALSE)=0,"URW/URGW Wurst"),
IFERROR(IF(VLOOKUP(O35,[1]Wurste!$H:$I,2,FALSE)=0,"HF-Wurst Vegan"),
IFERROR(IF(VLOOKUP(O35,[1]Wurste!$K:$L,2,FALSE)=0,"320er ohne Würste"),
IFERROR(IF(AND(OR(Abfalldokumentation!$A35="BU3",Abfalldokumentation!$A35="Verkauf"),Abfalldokumentation!$F35="Schimmel",Abfalldokumentation!$G35="keinen Abnehmer/kein Schälpersonal"),"Div. Zipfel, ES ohne Verwendung",VLOOKUP(Abfalldokumentation!$E35,Produktgruppen!A:B,2,FALSE)),"-")))))))))))))))))))))))</f>
        <v>Diverses</v>
      </c>
      <c r="E35" s="76" t="str">
        <f>IFERROR(VLOOKUP(Abfalldokumentation!$O35,Artikel!A:C,3,FALSE),Abfalldokumentation!$O35)</f>
        <v>Diverses aus Abfüllung</v>
      </c>
      <c r="F35" s="76" t="str">
        <f>VLOOKUP(T35,'Liste Gründe'!A:D,2,FALSE)</f>
        <v>Linienbezogen</v>
      </c>
      <c r="G35" s="75" t="str">
        <f>IF(ISBLANK(V35),VLOOKUP(Abfalldokumentation!$P35,'Liste Gründe'!A:D,3,FALSE),V35)</f>
        <v>Füllkopf tropft (vegan)</v>
      </c>
      <c r="H35" s="76" t="str">
        <f>IF(ISBLANK(Abfalldokumentation!$W35),"-",Abfalldokumentation!$W35)</f>
        <v>-</v>
      </c>
      <c r="I35" s="76">
        <f t="shared" si="1"/>
        <v>33</v>
      </c>
      <c r="J35" s="76" t="str">
        <f t="shared" si="2"/>
        <v>Produkte</v>
      </c>
      <c r="K35" s="76" t="str">
        <f t="shared" si="3"/>
        <v>BUs</v>
      </c>
      <c r="L35" s="76" t="str">
        <f t="shared" si="4"/>
        <v>Symptome</v>
      </c>
      <c r="M35" s="76" t="str">
        <f>IFERROR(VLOOKUP(Abfalldokumentation!$O35,Kennzahlen!S:V,3,FALSE)*Abfalldokumentation!$B35,"0")</f>
        <v>0</v>
      </c>
      <c r="N35" s="76" t="str">
        <f>IF(ISBLANK(Q35),VLOOKUP(Abfalldokumentation!$O35,'Linien - BU'!R:S,2,FALSE),Q35)</f>
        <v>Abfüllung</v>
      </c>
      <c r="O35" s="77" t="str">
        <f t="shared" si="5"/>
        <v>Diverses aus Abfüllung</v>
      </c>
      <c r="P35" s="77">
        <f t="shared" si="6"/>
        <v>20</v>
      </c>
      <c r="Q35" s="45" t="s">
        <v>180</v>
      </c>
      <c r="R35" s="46" t="s">
        <v>193</v>
      </c>
      <c r="S35" s="46">
        <v>242.5</v>
      </c>
      <c r="T35" s="46">
        <v>20</v>
      </c>
      <c r="U35" s="47">
        <v>44428</v>
      </c>
      <c r="V35" s="62"/>
      <c r="W35" s="49"/>
      <c r="X35" s="50" t="str">
        <f>IFERROR(VLOOKUP(Abfalldokumentation!$R35,Artikel!A:C,3,FALSE),Abfalldokumentation!$R35)</f>
        <v>Diverses aus Abfüllung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spans="1:40" ht="30" hidden="1" customHeight="1" x14ac:dyDescent="0.25">
      <c r="A36" s="78" t="str">
        <f>VLOOKUP(N36,'Linien - BU'!A:B,2,FALSE)</f>
        <v>BU1</v>
      </c>
      <c r="B36" s="79">
        <f t="shared" si="0"/>
        <v>183</v>
      </c>
      <c r="C36" s="80">
        <f>Abfalldokumentation!$U36</f>
        <v>44428</v>
      </c>
      <c r="D36" s="69" t="str">
        <f>IFERROR(IF(VLOOKUP(O36,'[1]Rohware 230'!$B:$C,2,FALSE)=0,"Rohware"),
IFERROR(IF(VLOOKUP(O36,[1]Sammelnr.!$B:$C,2,FALSE)=0,"Sammelnr. ungeschält ABS"),
IFERROR(IF(VLOOKUP(O36,[1]Sammelnr.!$E:$F,2,FALSE)=0,"Sammelnr. ungeschält VS"),
IFERROR(IF(VLOOKUP(O36,[1]Sammelnr.!$H:$I,2,FALSE)=0,"Sammelnr. geschält"),
IFERROR(IF(VLOOKUP(O36,[1]Offen!$B:$C,2,FALSE)=0,"Offen ungeschält ABS"),
IFERROR(IF(VLOOKUP(O36,[1]Offen!$E:$F,2,FALSE)=0,"Offen ungeschält VOS"),
IFERROR(IF(VLOOKUP(O36,[1]Offen!$H:$I,2,FALSE)=0,"Offen geschält RW"),
IFERROR(IF(VLOOKUP(O36,[1]Offen!$K:$L,2,FALSE)=0,"Offen vegan"),
IFERROR(IF(VLOOKUP(O36,[1]Offen!$N:$O,2,FALSE)=0,"Offen Zipfel"),
IFERROR(IF(VLOOKUP(O36,[1]Offen!$Q:$R,2,FALSE)=0,"Offen Endstücke"),
IFERROR(IF(VLOOKUP(O36,[1]Vakuumiert!$B:$C,2,FALSE)=0,"Vakuumierter VOS ungeschält"),
IFERROR(IF(VLOOKUP(O36,[1]Vakuumiert!$E:$F,2,FALSE)=0,"Vakuumierter ABS ungeschält"),
IFERROR(IF(VLOOKUP(O36,[1]Vakuumiert!$H:$I,2,FALSE)=0,"Vakuumierter VOS geschält"),
IFERROR(IF(VLOOKUP(O36,[1]Vakuumiert!$K:$L,2,FALSE)=0,"Vakuumierter VOS vegan"),
IFERROR(IF(VLOOKUP(O36,[1]Vakuumiert!$N:$O,2,FALSE)=0,"Vakuumierter VOS Zipfel"),
IFERROR(IF(VLOOKUP(O36,[1]Vakuumiert!$Q:$R,2,FALSE)=0,"Vakuumiert geschält"),
IFERROR(IF(VLOOKUP(O36,'[1]vakuumierte Fertigprodukte'!$B:$C,2,FALSE)=0,"Fertigprodukte"),
IFERROR(IF(VLOOKUP(O36,'[1]vakuumierte Fertigprodukte'!$E:$FI,2,FALSE)=0,"Vakuumierte Zipfel"),
IFERROR(IF(VLOOKUP(O36,[1]Wurste!$B:$C,2,FALSE)=0,"Räucherwürste"),
IFERROR(IF(VLOOKUP(O36,[1]Wurste!$E:$F,2,FALSE)=0,"URW/URGW Wurst"),
IFERROR(IF(VLOOKUP(O36,[1]Wurste!$H:$I,2,FALSE)=0,"HF-Wurst Vegan"),
IFERROR(IF(VLOOKUP(O36,[1]Wurste!$K:$L,2,FALSE)=0,"320er ohne Würste"),
IFERROR(IF(AND(OR(Abfalldokumentation!$A36="BU3",Abfalldokumentation!$A36="Verkauf"),Abfalldokumentation!$F36="Schimmel",Abfalldokumentation!$G36="keinen Abnehmer/kein Schälpersonal"),"Div. Zipfel, ES ohne Verwendung",VLOOKUP(Abfalldokumentation!$E36,Produktgruppen!A:B,2,FALSE)),"-")))))))))))))))))))))))</f>
        <v>Diverses</v>
      </c>
      <c r="E36" s="81" t="str">
        <f>IFERROR(VLOOKUP(Abfalldokumentation!$O36,Artikel!A:C,3,FALSE),Abfalldokumentation!$O36)</f>
        <v>Diverses aus Schmelze</v>
      </c>
      <c r="F36" s="81" t="str">
        <f>VLOOKUP(T36,'Liste Gründe'!A:D,2,FALSE)</f>
        <v>Schimmel</v>
      </c>
      <c r="G36" s="80" t="str">
        <f>IF(ISBLANK(V36),VLOOKUP(Abfalldokumentation!$P36,'Liste Gründe'!A:D,3,FALSE),V36)</f>
        <v>Schimmel</v>
      </c>
      <c r="H36" s="81" t="str">
        <f>IF(ISBLANK(Abfalldokumentation!$W36),"-",Abfalldokumentation!$W36)</f>
        <v>Aufgrund Konsistenz nicht genommen. Zu wenig VOS verarbeitet. Vom Warmen ins Kalte -&gt; Schimmel</v>
      </c>
      <c r="I36" s="81">
        <f t="shared" si="1"/>
        <v>33</v>
      </c>
      <c r="J36" s="81" t="str">
        <f t="shared" si="2"/>
        <v>Produkte</v>
      </c>
      <c r="K36" s="81" t="str">
        <f t="shared" si="3"/>
        <v>BUs</v>
      </c>
      <c r="L36" s="81" t="str">
        <f t="shared" si="4"/>
        <v>Symptome</v>
      </c>
      <c r="M36" s="81" t="str">
        <f>IFERROR(VLOOKUP(Abfalldokumentation!$O36,Kennzahlen!S:V,3,FALSE)*Abfalldokumentation!$B36,"0")</f>
        <v>0</v>
      </c>
      <c r="N36" s="81" t="str">
        <f>IF(ISBLANK(Q36),VLOOKUP(Abfalldokumentation!$O36,'Linien - BU'!R:S,2,FALSE),Q36)</f>
        <v>Schmelze</v>
      </c>
      <c r="O36" s="77" t="str">
        <f t="shared" si="5"/>
        <v>Diverses aus Schmelze</v>
      </c>
      <c r="P36" s="77">
        <f t="shared" si="6"/>
        <v>12</v>
      </c>
      <c r="Q36" s="39" t="s">
        <v>184</v>
      </c>
      <c r="R36" s="40" t="s">
        <v>211</v>
      </c>
      <c r="S36" s="40">
        <v>183</v>
      </c>
      <c r="T36" s="40">
        <v>12</v>
      </c>
      <c r="U36" s="41">
        <v>44428</v>
      </c>
      <c r="V36" s="62"/>
      <c r="W36" s="43" t="s">
        <v>185</v>
      </c>
      <c r="X36" s="44" t="str">
        <f>IFERROR(VLOOKUP(Abfalldokumentation!$R36,Artikel!A:C,3,FALSE),Abfalldokumentation!$R36)</f>
        <v>Diverses aus Schmelze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spans="1:40" ht="30" hidden="1" customHeight="1" x14ac:dyDescent="0.25">
      <c r="A37" s="73" t="str">
        <f>VLOOKUP(N37,'Linien - BU'!A:B,2,FALSE)</f>
        <v>Rest</v>
      </c>
      <c r="B37" s="74">
        <f t="shared" si="0"/>
        <v>10</v>
      </c>
      <c r="C37" s="75">
        <f>Abfalldokumentation!$U37</f>
        <v>44428</v>
      </c>
      <c r="D37" s="69" t="str">
        <f>IFERROR(IF(VLOOKUP(O37,'[1]Rohware 230'!$B:$C,2,FALSE)=0,"Rohware"),
IFERROR(IF(VLOOKUP(O37,[1]Sammelnr.!$B:$C,2,FALSE)=0,"Sammelnr. ungeschält ABS"),
IFERROR(IF(VLOOKUP(O37,[1]Sammelnr.!$E:$F,2,FALSE)=0,"Sammelnr. ungeschält VS"),
IFERROR(IF(VLOOKUP(O37,[1]Sammelnr.!$H:$I,2,FALSE)=0,"Sammelnr. geschält"),
IFERROR(IF(VLOOKUP(O37,[1]Offen!$B:$C,2,FALSE)=0,"Offen ungeschält ABS"),
IFERROR(IF(VLOOKUP(O37,[1]Offen!$E:$F,2,FALSE)=0,"Offen ungeschält VOS"),
IFERROR(IF(VLOOKUP(O37,[1]Offen!$H:$I,2,FALSE)=0,"Offen geschält RW"),
IFERROR(IF(VLOOKUP(O37,[1]Offen!$K:$L,2,FALSE)=0,"Offen vegan"),
IFERROR(IF(VLOOKUP(O37,[1]Offen!$N:$O,2,FALSE)=0,"Offen Zipfel"),
IFERROR(IF(VLOOKUP(O37,[1]Offen!$Q:$R,2,FALSE)=0,"Offen Endstücke"),
IFERROR(IF(VLOOKUP(O37,[1]Vakuumiert!$B:$C,2,FALSE)=0,"Vakuumierter VOS ungeschält"),
IFERROR(IF(VLOOKUP(O37,[1]Vakuumiert!$E:$F,2,FALSE)=0,"Vakuumierter ABS ungeschält"),
IFERROR(IF(VLOOKUP(O37,[1]Vakuumiert!$H:$I,2,FALSE)=0,"Vakuumierter VOS geschält"),
IFERROR(IF(VLOOKUP(O37,[1]Vakuumiert!$K:$L,2,FALSE)=0,"Vakuumierter VOS vegan"),
IFERROR(IF(VLOOKUP(O37,[1]Vakuumiert!$N:$O,2,FALSE)=0,"Vakuumierter VOS Zipfel"),
IFERROR(IF(VLOOKUP(O37,[1]Vakuumiert!$Q:$R,2,FALSE)=0,"Vakuumiert geschält"),
IFERROR(IF(VLOOKUP(O37,'[1]vakuumierte Fertigprodukte'!$B:$C,2,FALSE)=0,"Fertigprodukte"),
IFERROR(IF(VLOOKUP(O37,'[1]vakuumierte Fertigprodukte'!$E:$FI,2,FALSE)=0,"Vakuumierte Zipfel"),
IFERROR(IF(VLOOKUP(O37,[1]Wurste!$B:$C,2,FALSE)=0,"Räucherwürste"),
IFERROR(IF(VLOOKUP(O37,[1]Wurste!$E:$F,2,FALSE)=0,"URW/URGW Wurst"),
IFERROR(IF(VLOOKUP(O37,[1]Wurste!$H:$I,2,FALSE)=0,"HF-Wurst Vegan"),
IFERROR(IF(VLOOKUP(O37,[1]Wurste!$K:$L,2,FALSE)=0,"320er ohne Würste"),
IFERROR(IF(AND(OR(Abfalldokumentation!$A37="BU3",Abfalldokumentation!$A37="Verkauf"),Abfalldokumentation!$F37="Schimmel",Abfalldokumentation!$G37="keinen Abnehmer/kein Schälpersonal"),"Div. Zipfel, ES ohne Verwendung",VLOOKUP(Abfalldokumentation!$E37,Produktgruppen!A:B,2,FALSE)),"-")))))))))))))))))))))))</f>
        <v>Qualitätssicherung</v>
      </c>
      <c r="E37" s="76" t="str">
        <f>IFERROR(VLOOKUP(Abfalldokumentation!$O37,Artikel!A:C,3,FALSE),Abfalldokumentation!$O37)</f>
        <v>Diverses QM</v>
      </c>
      <c r="F37" s="76" t="str">
        <f>VLOOKUP(T37,'Liste Gründe'!A:D,2,FALSE)</f>
        <v>Qualitätssicherung</v>
      </c>
      <c r="G37" s="75" t="str">
        <f>IF(ISBLANK(V37),VLOOKUP(Abfalldokumentation!$P37,'Liste Gründe'!A:D,3,FALSE),V37)</f>
        <v>Sensorik</v>
      </c>
      <c r="H37" s="76" t="str">
        <f>IF(ISBLANK(Abfalldokumentation!$W37),"-",Abfalldokumentation!$W37)</f>
        <v>Sensorik</v>
      </c>
      <c r="I37" s="76">
        <f t="shared" si="1"/>
        <v>33</v>
      </c>
      <c r="J37" s="76" t="str">
        <f t="shared" si="2"/>
        <v>Produkte</v>
      </c>
      <c r="K37" s="76" t="str">
        <f t="shared" si="3"/>
        <v>BUs</v>
      </c>
      <c r="L37" s="76" t="str">
        <f t="shared" si="4"/>
        <v>Symptome</v>
      </c>
      <c r="M37" s="76" t="str">
        <f>IFERROR(VLOOKUP(Abfalldokumentation!$O37,Kennzahlen!S:V,3,FALSE)*Abfalldokumentation!$B37,"0")</f>
        <v>0</v>
      </c>
      <c r="N37" s="76" t="str">
        <f>IF(ISBLANK(Q37),VLOOKUP(Abfalldokumentation!$O37,'Linien - BU'!R:S,2,FALSE),Q37)</f>
        <v>QM</v>
      </c>
      <c r="O37" s="77" t="str">
        <f t="shared" si="5"/>
        <v>Diverses QM</v>
      </c>
      <c r="P37" s="77">
        <f t="shared" si="6"/>
        <v>74</v>
      </c>
      <c r="Q37" s="45" t="s">
        <v>196</v>
      </c>
      <c r="R37" s="46" t="s">
        <v>197</v>
      </c>
      <c r="S37" s="46">
        <v>10</v>
      </c>
      <c r="T37" s="46">
        <v>74</v>
      </c>
      <c r="U37" s="47">
        <v>44428</v>
      </c>
      <c r="V37" s="62"/>
      <c r="W37" s="49" t="s">
        <v>198</v>
      </c>
      <c r="X37" s="50" t="str">
        <f>IFERROR(VLOOKUP(Abfalldokumentation!$R37,Artikel!A:C,3,FALSE),Abfalldokumentation!$R37)</f>
        <v>Diverses QM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spans="1:40" ht="30" hidden="1" customHeight="1" x14ac:dyDescent="0.25">
      <c r="A38" s="78" t="str">
        <f>VLOOKUP(N38,'Linien - BU'!A:B,2,FALSE)</f>
        <v>Rest</v>
      </c>
      <c r="B38" s="79">
        <f t="shared" si="0"/>
        <v>129.4</v>
      </c>
      <c r="C38" s="80">
        <f>Abfalldokumentation!$U38</f>
        <v>44428</v>
      </c>
      <c r="D38" s="69" t="str">
        <f>IFERROR(IF(VLOOKUP(O38,'[1]Rohware 230'!$B:$C,2,FALSE)=0,"Rohware"),
IFERROR(IF(VLOOKUP(O38,[1]Sammelnr.!$B:$C,2,FALSE)=0,"Sammelnr. ungeschält ABS"),
IFERROR(IF(VLOOKUP(O38,[1]Sammelnr.!$E:$F,2,FALSE)=0,"Sammelnr. ungeschält VS"),
IFERROR(IF(VLOOKUP(O38,[1]Sammelnr.!$H:$I,2,FALSE)=0,"Sammelnr. geschält"),
IFERROR(IF(VLOOKUP(O38,[1]Offen!$B:$C,2,FALSE)=0,"Offen ungeschält ABS"),
IFERROR(IF(VLOOKUP(O38,[1]Offen!$E:$F,2,FALSE)=0,"Offen ungeschält VOS"),
IFERROR(IF(VLOOKUP(O38,[1]Offen!$H:$I,2,FALSE)=0,"Offen geschält RW"),
IFERROR(IF(VLOOKUP(O38,[1]Offen!$K:$L,2,FALSE)=0,"Offen vegan"),
IFERROR(IF(VLOOKUP(O38,[1]Offen!$N:$O,2,FALSE)=0,"Offen Zipfel"),
IFERROR(IF(VLOOKUP(O38,[1]Offen!$Q:$R,2,FALSE)=0,"Offen Endstücke"),
IFERROR(IF(VLOOKUP(O38,[1]Vakuumiert!$B:$C,2,FALSE)=0,"Vakuumierter VOS ungeschält"),
IFERROR(IF(VLOOKUP(O38,[1]Vakuumiert!$E:$F,2,FALSE)=0,"Vakuumierter ABS ungeschält"),
IFERROR(IF(VLOOKUP(O38,[1]Vakuumiert!$H:$I,2,FALSE)=0,"Vakuumierter VOS geschält"),
IFERROR(IF(VLOOKUP(O38,[1]Vakuumiert!$K:$L,2,FALSE)=0,"Vakuumierter VOS vegan"),
IFERROR(IF(VLOOKUP(O38,[1]Vakuumiert!$N:$O,2,FALSE)=0,"Vakuumierter VOS Zipfel"),
IFERROR(IF(VLOOKUP(O38,[1]Vakuumiert!$Q:$R,2,FALSE)=0,"Vakuumiert geschält"),
IFERROR(IF(VLOOKUP(O38,'[1]vakuumierte Fertigprodukte'!$B:$C,2,FALSE)=0,"Fertigprodukte"),
IFERROR(IF(VLOOKUP(O38,'[1]vakuumierte Fertigprodukte'!$E:$FI,2,FALSE)=0,"Vakuumierte Zipfel"),
IFERROR(IF(VLOOKUP(O38,[1]Wurste!$B:$C,2,FALSE)=0,"Räucherwürste"),
IFERROR(IF(VLOOKUP(O38,[1]Wurste!$E:$F,2,FALSE)=0,"URW/URGW Wurst"),
IFERROR(IF(VLOOKUP(O38,[1]Wurste!$H:$I,2,FALSE)=0,"HF-Wurst Vegan"),
IFERROR(IF(VLOOKUP(O38,[1]Wurste!$K:$L,2,FALSE)=0,"320er ohne Würste"),
IFERROR(IF(AND(OR(Abfalldokumentation!$A38="BU3",Abfalldokumentation!$A38="Verkauf"),Abfalldokumentation!$F38="Schimmel",Abfalldokumentation!$G38="keinen Abnehmer/kein Schälpersonal"),"Div. Zipfel, ES ohne Verwendung",VLOOKUP(Abfalldokumentation!$E38,Produktgruppen!A:B,2,FALSE)),"-")))))))))))))))))))))))</f>
        <v>Qualitätssicherung</v>
      </c>
      <c r="E38" s="81" t="str">
        <f>IFERROR(VLOOKUP(Abfalldokumentation!$O38,Artikel!A:C,3,FALSE),Abfalldokumentation!$O38)</f>
        <v>Rückstellproben</v>
      </c>
      <c r="F38" s="81" t="str">
        <f>VLOOKUP(T38,'Liste Gründe'!A:D,2,FALSE)</f>
        <v>Qualitätssicherung</v>
      </c>
      <c r="G38" s="80" t="str">
        <f>IF(ISBLANK(V38),VLOOKUP(Abfalldokumentation!$P38,'Liste Gründe'!A:D,3,FALSE),V38)</f>
        <v>Rückstellproben</v>
      </c>
      <c r="H38" s="81" t="str">
        <f>IF(ISBLANK(Abfalldokumentation!$W38),"-",Abfalldokumentation!$W38)</f>
        <v>Rückstellproben</v>
      </c>
      <c r="I38" s="81">
        <f t="shared" si="1"/>
        <v>33</v>
      </c>
      <c r="J38" s="81" t="str">
        <f t="shared" si="2"/>
        <v>Produkte</v>
      </c>
      <c r="K38" s="81" t="str">
        <f t="shared" si="3"/>
        <v>BUs</v>
      </c>
      <c r="L38" s="81" t="str">
        <f t="shared" si="4"/>
        <v>Symptome</v>
      </c>
      <c r="M38" s="81" t="str">
        <f>IFERROR(VLOOKUP(Abfalldokumentation!$O38,Kennzahlen!S:V,3,FALSE)*Abfalldokumentation!$B38,"0")</f>
        <v>0</v>
      </c>
      <c r="N38" s="81" t="str">
        <f>IF(ISBLANK(Q38),VLOOKUP(Abfalldokumentation!$O38,'Linien - BU'!R:S,2,FALSE),Q38)</f>
        <v>Labor</v>
      </c>
      <c r="O38" s="77" t="str">
        <f t="shared" si="5"/>
        <v>Rückstellproben</v>
      </c>
      <c r="P38" s="77">
        <f t="shared" si="6"/>
        <v>70</v>
      </c>
      <c r="Q38" s="39" t="s">
        <v>199</v>
      </c>
      <c r="R38" s="42" t="s">
        <v>212</v>
      </c>
      <c r="S38" s="40">
        <v>129.4</v>
      </c>
      <c r="T38" s="40">
        <v>70</v>
      </c>
      <c r="U38" s="41">
        <v>44428</v>
      </c>
      <c r="V38" s="62"/>
      <c r="W38" s="43" t="s">
        <v>212</v>
      </c>
      <c r="X38" s="44" t="str">
        <f>IFERROR(VLOOKUP(Abfalldokumentation!$R38,Artikel!A:C,3,FALSE),Abfalldokumentation!$R38)</f>
        <v>Rückstellproben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 spans="1:40" ht="30" hidden="1" customHeight="1" x14ac:dyDescent="0.25">
      <c r="A39" s="73" t="str">
        <f>VLOOKUP(N39,'Linien - BU'!A:B,2,FALSE)</f>
        <v>Rest</v>
      </c>
      <c r="B39" s="74">
        <f t="shared" si="0"/>
        <v>150</v>
      </c>
      <c r="C39" s="75">
        <f>Abfalldokumentation!$U39</f>
        <v>44428</v>
      </c>
      <c r="D39" s="69" t="str">
        <f>IFERROR(IF(VLOOKUP(O39,'[1]Rohware 230'!$B:$C,2,FALSE)=0,"Rohware"),
IFERROR(IF(VLOOKUP(O39,[1]Sammelnr.!$B:$C,2,FALSE)=0,"Sammelnr. ungeschält ABS"),
IFERROR(IF(VLOOKUP(O39,[1]Sammelnr.!$E:$F,2,FALSE)=0,"Sammelnr. ungeschält VS"),
IFERROR(IF(VLOOKUP(O39,[1]Sammelnr.!$H:$I,2,FALSE)=0,"Sammelnr. geschält"),
IFERROR(IF(VLOOKUP(O39,[1]Offen!$B:$C,2,FALSE)=0,"Offen ungeschält ABS"),
IFERROR(IF(VLOOKUP(O39,[1]Offen!$E:$F,2,FALSE)=0,"Offen ungeschält VOS"),
IFERROR(IF(VLOOKUP(O39,[1]Offen!$H:$I,2,FALSE)=0,"Offen geschält RW"),
IFERROR(IF(VLOOKUP(O39,[1]Offen!$K:$L,2,FALSE)=0,"Offen vegan"),
IFERROR(IF(VLOOKUP(O39,[1]Offen!$N:$O,2,FALSE)=0,"Offen Zipfel"),
IFERROR(IF(VLOOKUP(O39,[1]Offen!$Q:$R,2,FALSE)=0,"Offen Endstücke"),
IFERROR(IF(VLOOKUP(O39,[1]Vakuumiert!$B:$C,2,FALSE)=0,"Vakuumierter VOS ungeschält"),
IFERROR(IF(VLOOKUP(O39,[1]Vakuumiert!$E:$F,2,FALSE)=0,"Vakuumierter ABS ungeschält"),
IFERROR(IF(VLOOKUP(O39,[1]Vakuumiert!$H:$I,2,FALSE)=0,"Vakuumierter VOS geschält"),
IFERROR(IF(VLOOKUP(O39,[1]Vakuumiert!$K:$L,2,FALSE)=0,"Vakuumierter VOS vegan"),
IFERROR(IF(VLOOKUP(O39,[1]Vakuumiert!$N:$O,2,FALSE)=0,"Vakuumierter VOS Zipfel"),
IFERROR(IF(VLOOKUP(O39,[1]Vakuumiert!$Q:$R,2,FALSE)=0,"Vakuumiert geschält"),
IFERROR(IF(VLOOKUP(O39,'[1]vakuumierte Fertigprodukte'!$B:$C,2,FALSE)=0,"Fertigprodukte"),
IFERROR(IF(VLOOKUP(O39,'[1]vakuumierte Fertigprodukte'!$E:$FI,2,FALSE)=0,"Vakuumierte Zipfel"),
IFERROR(IF(VLOOKUP(O39,[1]Wurste!$B:$C,2,FALSE)=0,"Räucherwürste"),
IFERROR(IF(VLOOKUP(O39,[1]Wurste!$E:$F,2,FALSE)=0,"URW/URGW Wurst"),
IFERROR(IF(VLOOKUP(O39,[1]Wurste!$H:$I,2,FALSE)=0,"HF-Wurst Vegan"),
IFERROR(IF(VLOOKUP(O39,[1]Wurste!$K:$L,2,FALSE)=0,"320er ohne Würste"),
IFERROR(IF(AND(OR(Abfalldokumentation!$A39="BU3",Abfalldokumentation!$A39="Verkauf"),Abfalldokumentation!$F39="Schimmel",Abfalldokumentation!$G39="keinen Abnehmer/kein Schälpersonal"),"Div. Zipfel, ES ohne Verwendung",VLOOKUP(Abfalldokumentation!$E39,Produktgruppen!A:B,2,FALSE)),"-")))))))))))))))))))))))</f>
        <v>Qualitätssicherung</v>
      </c>
      <c r="E39" s="76" t="str">
        <f>IFERROR(VLOOKUP(Abfalldokumentation!$O39,Artikel!A:C,3,FALSE),Abfalldokumentation!$O39)</f>
        <v>Rückstellproben</v>
      </c>
      <c r="F39" s="76" t="str">
        <f>VLOOKUP(T39,'Liste Gründe'!A:D,2,FALSE)</f>
        <v>Qualitätssicherung</v>
      </c>
      <c r="G39" s="75" t="str">
        <f>IF(ISBLANK(V39),VLOOKUP(Abfalldokumentation!$P39,'Liste Gründe'!A:D,3,FALSE),V39)</f>
        <v>Rückstellproben</v>
      </c>
      <c r="H39" s="76" t="str">
        <f>IF(ISBLANK(Abfalldokumentation!$W39),"-",Abfalldokumentation!$W39)</f>
        <v>Rückstellproben</v>
      </c>
      <c r="I39" s="76">
        <f t="shared" si="1"/>
        <v>33</v>
      </c>
      <c r="J39" s="76" t="str">
        <f t="shared" si="2"/>
        <v>Produkte</v>
      </c>
      <c r="K39" s="76" t="str">
        <f t="shared" si="3"/>
        <v>BUs</v>
      </c>
      <c r="L39" s="76" t="str">
        <f t="shared" si="4"/>
        <v>Symptome</v>
      </c>
      <c r="M39" s="76" t="str">
        <f>IFERROR(VLOOKUP(Abfalldokumentation!$O39,Kennzahlen!S:V,3,FALSE)*Abfalldokumentation!$B39,"0")</f>
        <v>0</v>
      </c>
      <c r="N39" s="76" t="str">
        <f>IF(ISBLANK(Q39),VLOOKUP(Abfalldokumentation!$O39,'Linien - BU'!R:S,2,FALSE),Q39)</f>
        <v>Labor</v>
      </c>
      <c r="O39" s="77" t="str">
        <f t="shared" si="5"/>
        <v>Rückstellproben</v>
      </c>
      <c r="P39" s="77">
        <f t="shared" si="6"/>
        <v>70</v>
      </c>
      <c r="Q39" s="45" t="s">
        <v>199</v>
      </c>
      <c r="R39" s="48" t="s">
        <v>212</v>
      </c>
      <c r="S39" s="46">
        <v>150</v>
      </c>
      <c r="T39" s="46">
        <v>70</v>
      </c>
      <c r="U39" s="47">
        <v>44428</v>
      </c>
      <c r="V39" s="62"/>
      <c r="W39" s="49" t="s">
        <v>212</v>
      </c>
      <c r="X39" s="50" t="str">
        <f>IFERROR(VLOOKUP(Abfalldokumentation!$R39,Artikel!A:C,3,FALSE),Abfalldokumentation!$R39)</f>
        <v>Rückstellproben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spans="1:40" ht="30" hidden="1" customHeight="1" x14ac:dyDescent="0.25">
      <c r="A40" s="78" t="str">
        <f>VLOOKUP(N40,'Linien - BU'!A:B,2,FALSE)</f>
        <v>Rest</v>
      </c>
      <c r="B40" s="79">
        <f t="shared" si="0"/>
        <v>86.6</v>
      </c>
      <c r="C40" s="80">
        <f>Abfalldokumentation!$U40</f>
        <v>44428</v>
      </c>
      <c r="D40" s="69" t="str">
        <f>IFERROR(IF(VLOOKUP(O40,'[1]Rohware 230'!$B:$C,2,FALSE)=0,"Rohware"),
IFERROR(IF(VLOOKUP(O40,[1]Sammelnr.!$B:$C,2,FALSE)=0,"Sammelnr. ungeschält ABS"),
IFERROR(IF(VLOOKUP(O40,[1]Sammelnr.!$E:$F,2,FALSE)=0,"Sammelnr. ungeschält VS"),
IFERROR(IF(VLOOKUP(O40,[1]Sammelnr.!$H:$I,2,FALSE)=0,"Sammelnr. geschält"),
IFERROR(IF(VLOOKUP(O40,[1]Offen!$B:$C,2,FALSE)=0,"Offen ungeschält ABS"),
IFERROR(IF(VLOOKUP(O40,[1]Offen!$E:$F,2,FALSE)=0,"Offen ungeschält VOS"),
IFERROR(IF(VLOOKUP(O40,[1]Offen!$H:$I,2,FALSE)=0,"Offen geschält RW"),
IFERROR(IF(VLOOKUP(O40,[1]Offen!$K:$L,2,FALSE)=0,"Offen vegan"),
IFERROR(IF(VLOOKUP(O40,[1]Offen!$N:$O,2,FALSE)=0,"Offen Zipfel"),
IFERROR(IF(VLOOKUP(O40,[1]Offen!$Q:$R,2,FALSE)=0,"Offen Endstücke"),
IFERROR(IF(VLOOKUP(O40,[1]Vakuumiert!$B:$C,2,FALSE)=0,"Vakuumierter VOS ungeschält"),
IFERROR(IF(VLOOKUP(O40,[1]Vakuumiert!$E:$F,2,FALSE)=0,"Vakuumierter ABS ungeschält"),
IFERROR(IF(VLOOKUP(O40,[1]Vakuumiert!$H:$I,2,FALSE)=0,"Vakuumierter VOS geschält"),
IFERROR(IF(VLOOKUP(O40,[1]Vakuumiert!$K:$L,2,FALSE)=0,"Vakuumierter VOS vegan"),
IFERROR(IF(VLOOKUP(O40,[1]Vakuumiert!$N:$O,2,FALSE)=0,"Vakuumierter VOS Zipfel"),
IFERROR(IF(VLOOKUP(O40,[1]Vakuumiert!$Q:$R,2,FALSE)=0,"Vakuumiert geschält"),
IFERROR(IF(VLOOKUP(O40,'[1]vakuumierte Fertigprodukte'!$B:$C,2,FALSE)=0,"Fertigprodukte"),
IFERROR(IF(VLOOKUP(O40,'[1]vakuumierte Fertigprodukte'!$E:$FI,2,FALSE)=0,"Vakuumierte Zipfel"),
IFERROR(IF(VLOOKUP(O40,[1]Wurste!$B:$C,2,FALSE)=0,"Räucherwürste"),
IFERROR(IF(VLOOKUP(O40,[1]Wurste!$E:$F,2,FALSE)=0,"URW/URGW Wurst"),
IFERROR(IF(VLOOKUP(O40,[1]Wurste!$H:$I,2,FALSE)=0,"HF-Wurst Vegan"),
IFERROR(IF(VLOOKUP(O40,[1]Wurste!$K:$L,2,FALSE)=0,"320er ohne Würste"),
IFERROR(IF(AND(OR(Abfalldokumentation!$A40="BU3",Abfalldokumentation!$A40="Verkauf"),Abfalldokumentation!$F40="Schimmel",Abfalldokumentation!$G40="keinen Abnehmer/kein Schälpersonal"),"Div. Zipfel, ES ohne Verwendung",VLOOKUP(Abfalldokumentation!$E40,Produktgruppen!A:B,2,FALSE)),"-")))))))))))))))))))))))</f>
        <v>Qualitätssicherung</v>
      </c>
      <c r="E40" s="81" t="str">
        <f>IFERROR(VLOOKUP(Abfalldokumentation!$O40,Artikel!A:C,3,FALSE),Abfalldokumentation!$O40)</f>
        <v>Rückstellproben</v>
      </c>
      <c r="F40" s="81" t="str">
        <f>VLOOKUP(T40,'Liste Gründe'!A:D,2,FALSE)</f>
        <v>Qualitätssicherung</v>
      </c>
      <c r="G40" s="80" t="str">
        <f>IF(ISBLANK(V40),VLOOKUP(Abfalldokumentation!$P40,'Liste Gründe'!A:D,3,FALSE),V40)</f>
        <v>Rückstellproben</v>
      </c>
      <c r="H40" s="81" t="str">
        <f>IF(ISBLANK(Abfalldokumentation!$W40),"-",Abfalldokumentation!$W40)</f>
        <v>Rückstellproben</v>
      </c>
      <c r="I40" s="81">
        <f t="shared" si="1"/>
        <v>33</v>
      </c>
      <c r="J40" s="81" t="str">
        <f t="shared" si="2"/>
        <v>Produkte</v>
      </c>
      <c r="K40" s="81" t="str">
        <f t="shared" si="3"/>
        <v>BUs</v>
      </c>
      <c r="L40" s="81" t="str">
        <f t="shared" si="4"/>
        <v>Symptome</v>
      </c>
      <c r="M40" s="81" t="str">
        <f>IFERROR(VLOOKUP(Abfalldokumentation!$O40,Kennzahlen!S:V,3,FALSE)*Abfalldokumentation!$B40,"0")</f>
        <v>0</v>
      </c>
      <c r="N40" s="81" t="str">
        <f>IF(ISBLANK(Q40),VLOOKUP(Abfalldokumentation!$O40,'Linien - BU'!R:S,2,FALSE),Q40)</f>
        <v>Labor</v>
      </c>
      <c r="O40" s="77" t="str">
        <f t="shared" si="5"/>
        <v>Rückstellproben</v>
      </c>
      <c r="P40" s="77">
        <f t="shared" si="6"/>
        <v>70</v>
      </c>
      <c r="Q40" s="39" t="s">
        <v>199</v>
      </c>
      <c r="R40" s="42" t="s">
        <v>212</v>
      </c>
      <c r="S40" s="40">
        <v>86.6</v>
      </c>
      <c r="T40" s="40">
        <v>70</v>
      </c>
      <c r="U40" s="41">
        <v>44428</v>
      </c>
      <c r="V40" s="62"/>
      <c r="W40" s="43" t="s">
        <v>212</v>
      </c>
      <c r="X40" s="44" t="str">
        <f>IFERROR(VLOOKUP(Abfalldokumentation!$R40,Artikel!A:C,3,FALSE),Abfalldokumentation!$R40)</f>
        <v>Rückstellproben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spans="1:40" ht="30" hidden="1" customHeight="1" x14ac:dyDescent="0.25">
      <c r="A41" s="73" t="str">
        <f>VLOOKUP(N41,'Linien - BU'!A:B,2,FALSE)</f>
        <v>Rest</v>
      </c>
      <c r="B41" s="74">
        <f t="shared" si="0"/>
        <v>4.5999999999999996</v>
      </c>
      <c r="C41" s="75">
        <f>Abfalldokumentation!$U41</f>
        <v>44429</v>
      </c>
      <c r="D41" s="69" t="str">
        <f>IFERROR(IF(VLOOKUP(O41,'[1]Rohware 230'!$B:$C,2,FALSE)=0,"Rohware"),
IFERROR(IF(VLOOKUP(O41,[1]Sammelnr.!$B:$C,2,FALSE)=0,"Sammelnr. ungeschält ABS"),
IFERROR(IF(VLOOKUP(O41,[1]Sammelnr.!$E:$F,2,FALSE)=0,"Sammelnr. ungeschält VS"),
IFERROR(IF(VLOOKUP(O41,[1]Sammelnr.!$H:$I,2,FALSE)=0,"Sammelnr. geschält"),
IFERROR(IF(VLOOKUP(O41,[1]Offen!$B:$C,2,FALSE)=0,"Offen ungeschält ABS"),
IFERROR(IF(VLOOKUP(O41,[1]Offen!$E:$F,2,FALSE)=0,"Offen ungeschält VOS"),
IFERROR(IF(VLOOKUP(O41,[1]Offen!$H:$I,2,FALSE)=0,"Offen geschält RW"),
IFERROR(IF(VLOOKUP(O41,[1]Offen!$K:$L,2,FALSE)=0,"Offen vegan"),
IFERROR(IF(VLOOKUP(O41,[1]Offen!$N:$O,2,FALSE)=0,"Offen Zipfel"),
IFERROR(IF(VLOOKUP(O41,[1]Offen!$Q:$R,2,FALSE)=0,"Offen Endstücke"),
IFERROR(IF(VLOOKUP(O41,[1]Vakuumiert!$B:$C,2,FALSE)=0,"Vakuumierter VOS ungeschält"),
IFERROR(IF(VLOOKUP(O41,[1]Vakuumiert!$E:$F,2,FALSE)=0,"Vakuumierter ABS ungeschält"),
IFERROR(IF(VLOOKUP(O41,[1]Vakuumiert!$H:$I,2,FALSE)=0,"Vakuumierter VOS geschält"),
IFERROR(IF(VLOOKUP(O41,[1]Vakuumiert!$K:$L,2,FALSE)=0,"Vakuumierter VOS vegan"),
IFERROR(IF(VLOOKUP(O41,[1]Vakuumiert!$N:$O,2,FALSE)=0,"Vakuumierter VOS Zipfel"),
IFERROR(IF(VLOOKUP(O41,[1]Vakuumiert!$Q:$R,2,FALSE)=0,"Vakuumiert geschält"),
IFERROR(IF(VLOOKUP(O41,'[1]vakuumierte Fertigprodukte'!$B:$C,2,FALSE)=0,"Fertigprodukte"),
IFERROR(IF(VLOOKUP(O41,'[1]vakuumierte Fertigprodukte'!$E:$FI,2,FALSE)=0,"Vakuumierte Zipfel"),
IFERROR(IF(VLOOKUP(O41,[1]Wurste!$B:$C,2,FALSE)=0,"Räucherwürste"),
IFERROR(IF(VLOOKUP(O41,[1]Wurste!$E:$F,2,FALSE)=0,"URW/URGW Wurst"),
IFERROR(IF(VLOOKUP(O41,[1]Wurste!$H:$I,2,FALSE)=0,"HF-Wurst Vegan"),
IFERROR(IF(VLOOKUP(O41,[1]Wurste!$K:$L,2,FALSE)=0,"320er ohne Würste"),
IFERROR(IF(AND(OR(Abfalldokumentation!$A41="BU3",Abfalldokumentation!$A41="Verkauf"),Abfalldokumentation!$F41="Schimmel",Abfalldokumentation!$G41="keinen Abnehmer/kein Schälpersonal"),"Div. Zipfel, ES ohne Verwendung",VLOOKUP(Abfalldokumentation!$E41,Produktgruppen!A:B,2,FALSE)),"-")))))))))))))))))))))))</f>
        <v>Qualitätssicherung</v>
      </c>
      <c r="E41" s="76" t="str">
        <f>IFERROR(VLOOKUP(Abfalldokumentation!$O41,Artikel!A:C,3,FALSE),Abfalldokumentation!$O41)</f>
        <v>Rückstellproben</v>
      </c>
      <c r="F41" s="76" t="str">
        <f>VLOOKUP(T41,'Liste Gründe'!A:D,2,FALSE)</f>
        <v>Qualitätssicherung</v>
      </c>
      <c r="G41" s="75" t="str">
        <f>IF(ISBLANK(V41),VLOOKUP(Abfalldokumentation!$P41,'Liste Gründe'!A:D,3,FALSE),V41)</f>
        <v>Rückstellproben</v>
      </c>
      <c r="H41" s="76" t="str">
        <f>IF(ISBLANK(Abfalldokumentation!$W41),"-",Abfalldokumentation!$W41)</f>
        <v>Rückstellproben</v>
      </c>
      <c r="I41" s="76">
        <f t="shared" si="1"/>
        <v>33</v>
      </c>
      <c r="J41" s="76" t="str">
        <f t="shared" si="2"/>
        <v>Produkte</v>
      </c>
      <c r="K41" s="76" t="str">
        <f t="shared" si="3"/>
        <v>BUs</v>
      </c>
      <c r="L41" s="76" t="str">
        <f t="shared" si="4"/>
        <v>Symptome</v>
      </c>
      <c r="M41" s="76" t="str">
        <f>IFERROR(VLOOKUP(Abfalldokumentation!$O41,Kennzahlen!S:V,3,FALSE)*Abfalldokumentation!$B41,"0")</f>
        <v>0</v>
      </c>
      <c r="N41" s="76" t="str">
        <f>IF(ISBLANK(Q41),VLOOKUP(Abfalldokumentation!$O41,'Linien - BU'!R:S,2,FALSE),Q41)</f>
        <v>Labor</v>
      </c>
      <c r="O41" s="77" t="str">
        <f t="shared" si="5"/>
        <v>Rückstellproben</v>
      </c>
      <c r="P41" s="77">
        <f t="shared" si="6"/>
        <v>70</v>
      </c>
      <c r="Q41" s="45" t="s">
        <v>199</v>
      </c>
      <c r="R41" s="48" t="s">
        <v>212</v>
      </c>
      <c r="S41" s="46">
        <v>4.5999999999999996</v>
      </c>
      <c r="T41" s="46">
        <v>70</v>
      </c>
      <c r="U41" s="47">
        <v>44429</v>
      </c>
      <c r="V41" s="62"/>
      <c r="W41" s="49" t="s">
        <v>212</v>
      </c>
      <c r="X41" s="50" t="str">
        <f>IFERROR(VLOOKUP(Abfalldokumentation!$R41,Artikel!A:C,3,FALSE),Abfalldokumentation!$R41)</f>
        <v>Rückstellproben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spans="1:40" ht="30" hidden="1" customHeight="1" x14ac:dyDescent="0.25">
      <c r="A42" s="78" t="str">
        <f>VLOOKUP(N42,'Linien - BU'!A:B,2,FALSE)</f>
        <v>Verkauf</v>
      </c>
      <c r="B42" s="79">
        <f t="shared" si="0"/>
        <v>207.5</v>
      </c>
      <c r="C42" s="80">
        <f>Abfalldokumentation!$U42</f>
        <v>44431</v>
      </c>
      <c r="D42" s="69" t="str">
        <f>IFERROR(IF(VLOOKUP(O42,'[1]Rohware 230'!$B:$C,2,FALSE)=0,"Rohware"),
IFERROR(IF(VLOOKUP(O42,[1]Sammelnr.!$B:$C,2,FALSE)=0,"Sammelnr. ungeschält ABS"),
IFERROR(IF(VLOOKUP(O42,[1]Sammelnr.!$E:$F,2,FALSE)=0,"Sammelnr. ungeschält VS"),
IFERROR(IF(VLOOKUP(O42,[1]Sammelnr.!$H:$I,2,FALSE)=0,"Sammelnr. geschält"),
IFERROR(IF(VLOOKUP(O42,[1]Offen!$B:$C,2,FALSE)=0,"Offen ungeschält ABS"),
IFERROR(IF(VLOOKUP(O42,[1]Offen!$E:$F,2,FALSE)=0,"Offen ungeschält VOS"),
IFERROR(IF(VLOOKUP(O42,[1]Offen!$H:$I,2,FALSE)=0,"Offen geschält RW"),
IFERROR(IF(VLOOKUP(O42,[1]Offen!$K:$L,2,FALSE)=0,"Offen vegan"),
IFERROR(IF(VLOOKUP(O42,[1]Offen!$N:$O,2,FALSE)=0,"Offen Zipfel"),
IFERROR(IF(VLOOKUP(O42,[1]Offen!$Q:$R,2,FALSE)=0,"Offen Endstücke"),
IFERROR(IF(VLOOKUP(O42,[1]Vakuumiert!$B:$C,2,FALSE)=0,"Vakuumierter VOS ungeschält"),
IFERROR(IF(VLOOKUP(O42,[1]Vakuumiert!$E:$F,2,FALSE)=0,"Vakuumierter ABS ungeschält"),
IFERROR(IF(VLOOKUP(O42,[1]Vakuumiert!$H:$I,2,FALSE)=0,"Vakuumierter VOS geschält"),
IFERROR(IF(VLOOKUP(O42,[1]Vakuumiert!$K:$L,2,FALSE)=0,"Vakuumierter VOS vegan"),
IFERROR(IF(VLOOKUP(O42,[1]Vakuumiert!$N:$O,2,FALSE)=0,"Vakuumierter VOS Zipfel"),
IFERROR(IF(VLOOKUP(O42,[1]Vakuumiert!$Q:$R,2,FALSE)=0,"Vakuumiert geschält"),
IFERROR(IF(VLOOKUP(O42,'[1]vakuumierte Fertigprodukte'!$B:$C,2,FALSE)=0,"Fertigprodukte"),
IFERROR(IF(VLOOKUP(O42,'[1]vakuumierte Fertigprodukte'!$E:$FI,2,FALSE)=0,"Vakuumierte Zipfel"),
IFERROR(IF(VLOOKUP(O42,[1]Wurste!$B:$C,2,FALSE)=0,"Räucherwürste"),
IFERROR(IF(VLOOKUP(O42,[1]Wurste!$E:$F,2,FALSE)=0,"URW/URGW Wurst"),
IFERROR(IF(VLOOKUP(O42,[1]Wurste!$H:$I,2,FALSE)=0,"HF-Wurst Vegan"),
IFERROR(IF(VLOOKUP(O42,[1]Wurste!$K:$L,2,FALSE)=0,"320er ohne Würste"),
IFERROR(IF(AND(OR(Abfalldokumentation!$A42="BU3",Abfalldokumentation!$A42="Verkauf"),Abfalldokumentation!$F42="Schimmel",Abfalldokumentation!$G42="keinen Abnehmer/kein Schälpersonal"),"Div. Zipfel, ES ohne Verwendung",VLOOKUP(Abfalldokumentation!$E42,Produktgruppen!A:B,2,FALSE)),"-")))))))))))))))))))))))</f>
        <v>Vorschmelz</v>
      </c>
      <c r="E42" s="81" t="str">
        <f>IFERROR(VLOOKUP(Abfalldokumentation!$O42,Artikel!A:C,3,FALSE),Abfalldokumentation!$O42)</f>
        <v>VOS Räucher Chili Vorsc</v>
      </c>
      <c r="F42" s="81" t="str">
        <f>VLOOKUP(T42,'Liste Gründe'!A:D,2,FALSE)</f>
        <v>Schimmel</v>
      </c>
      <c r="G42" s="80" t="str">
        <f>IF(ISBLANK(V42),VLOOKUP(Abfalldokumentation!$P42,'Liste Gründe'!A:D,3,FALSE),V42)</f>
        <v>Schimmel</v>
      </c>
      <c r="H42" s="81" t="str">
        <f>IF(ISBLANK(Abfalldokumentation!$W42),"-",Abfalldokumentation!$W42)</f>
        <v>keinen Abnehmer/Schälen</v>
      </c>
      <c r="I42" s="81">
        <f t="shared" si="1"/>
        <v>34</v>
      </c>
      <c r="J42" s="81" t="str">
        <f t="shared" si="2"/>
        <v>Produkte</v>
      </c>
      <c r="K42" s="81" t="str">
        <f t="shared" si="3"/>
        <v>BUs</v>
      </c>
      <c r="L42" s="81" t="str">
        <f t="shared" si="4"/>
        <v>Symptome</v>
      </c>
      <c r="M42" s="81">
        <f>IFERROR(VLOOKUP(Abfalldokumentation!$O42,Kennzahlen!S:V,3,FALSE)*Abfalldokumentation!$B42,"0")</f>
        <v>103.75</v>
      </c>
      <c r="N42" s="81" t="str">
        <f>IF(ISBLANK(Q42),VLOOKUP(Abfalldokumentation!$O42,'Linien - BU'!R:S,2,FALSE),Q42)</f>
        <v>Verkauf</v>
      </c>
      <c r="O42" s="77">
        <f t="shared" si="5"/>
        <v>29500527</v>
      </c>
      <c r="P42" s="77">
        <f t="shared" si="6"/>
        <v>12</v>
      </c>
      <c r="Q42" s="39" t="s">
        <v>11</v>
      </c>
      <c r="R42" s="40">
        <v>29500527</v>
      </c>
      <c r="S42" s="40">
        <v>207.5</v>
      </c>
      <c r="T42" s="40">
        <v>12</v>
      </c>
      <c r="U42" s="41">
        <v>44431</v>
      </c>
      <c r="V42" s="62"/>
      <c r="W42" s="43" t="s">
        <v>192</v>
      </c>
      <c r="X42" s="44" t="str">
        <f>IFERROR(VLOOKUP(Abfalldokumentation!$R42,Artikel!A:C,3,FALSE),Abfalldokumentation!$R42)</f>
        <v>VOS Räucher Chili Vorsc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spans="1:40" ht="30" hidden="1" customHeight="1" x14ac:dyDescent="0.25">
      <c r="A43" s="73" t="str">
        <f>VLOOKUP(N43,'Linien - BU'!A:B,2,FALSE)</f>
        <v>Verkauf</v>
      </c>
      <c r="B43" s="74">
        <f t="shared" si="0"/>
        <v>177</v>
      </c>
      <c r="C43" s="75">
        <f>Abfalldokumentation!$U43</f>
        <v>44431</v>
      </c>
      <c r="D43" s="69" t="str">
        <f>IFERROR(IF(VLOOKUP(O43,'[1]Rohware 230'!$B:$C,2,FALSE)=0,"Rohware"),
IFERROR(IF(VLOOKUP(O43,[1]Sammelnr.!$B:$C,2,FALSE)=0,"Sammelnr. ungeschält ABS"),
IFERROR(IF(VLOOKUP(O43,[1]Sammelnr.!$E:$F,2,FALSE)=0,"Sammelnr. ungeschält VS"),
IFERROR(IF(VLOOKUP(O43,[1]Sammelnr.!$H:$I,2,FALSE)=0,"Sammelnr. geschält"),
IFERROR(IF(VLOOKUP(O43,[1]Offen!$B:$C,2,FALSE)=0,"Offen ungeschält ABS"),
IFERROR(IF(VLOOKUP(O43,[1]Offen!$E:$F,2,FALSE)=0,"Offen ungeschält VOS"),
IFERROR(IF(VLOOKUP(O43,[1]Offen!$H:$I,2,FALSE)=0,"Offen geschält RW"),
IFERROR(IF(VLOOKUP(O43,[1]Offen!$K:$L,2,FALSE)=0,"Offen vegan"),
IFERROR(IF(VLOOKUP(O43,[1]Offen!$N:$O,2,FALSE)=0,"Offen Zipfel"),
IFERROR(IF(VLOOKUP(O43,[1]Offen!$Q:$R,2,FALSE)=0,"Offen Endstücke"),
IFERROR(IF(VLOOKUP(O43,[1]Vakuumiert!$B:$C,2,FALSE)=0,"Vakuumierter VOS ungeschält"),
IFERROR(IF(VLOOKUP(O43,[1]Vakuumiert!$E:$F,2,FALSE)=0,"Vakuumierter ABS ungeschält"),
IFERROR(IF(VLOOKUP(O43,[1]Vakuumiert!$H:$I,2,FALSE)=0,"Vakuumierter VOS geschält"),
IFERROR(IF(VLOOKUP(O43,[1]Vakuumiert!$K:$L,2,FALSE)=0,"Vakuumierter VOS vegan"),
IFERROR(IF(VLOOKUP(O43,[1]Vakuumiert!$N:$O,2,FALSE)=0,"Vakuumierter VOS Zipfel"),
IFERROR(IF(VLOOKUP(O43,[1]Vakuumiert!$Q:$R,2,FALSE)=0,"Vakuumiert geschält"),
IFERROR(IF(VLOOKUP(O43,'[1]vakuumierte Fertigprodukte'!$B:$C,2,FALSE)=0,"Fertigprodukte"),
IFERROR(IF(VLOOKUP(O43,'[1]vakuumierte Fertigprodukte'!$E:$FI,2,FALSE)=0,"Vakuumierte Zipfel"),
IFERROR(IF(VLOOKUP(O43,[1]Wurste!$B:$C,2,FALSE)=0,"Räucherwürste"),
IFERROR(IF(VLOOKUP(O43,[1]Wurste!$E:$F,2,FALSE)=0,"URW/URGW Wurst"),
IFERROR(IF(VLOOKUP(O43,[1]Wurste!$H:$I,2,FALSE)=0,"HF-Wurst Vegan"),
IFERROR(IF(VLOOKUP(O43,[1]Wurste!$K:$L,2,FALSE)=0,"320er ohne Würste"),
IFERROR(IF(AND(OR(Abfalldokumentation!$A43="BU3",Abfalldokumentation!$A43="Verkauf"),Abfalldokumentation!$F43="Schimmel",Abfalldokumentation!$G43="keinen Abnehmer/kein Schälpersonal"),"Div. Zipfel, ES ohne Verwendung",VLOOKUP(Abfalldokumentation!$E43,Produktgruppen!A:B,2,FALSE)),"-")))))))))))))))))))))))</f>
        <v>Vorschmelz</v>
      </c>
      <c r="E43" s="76" t="str">
        <f>IFERROR(VLOOKUP(Abfalldokumentation!$O43,Artikel!A:C,3,FALSE),Abfalldokumentation!$O43)</f>
        <v>VOS Räucher Schinken Vo</v>
      </c>
      <c r="F43" s="76" t="str">
        <f>VLOOKUP(T43,'Liste Gründe'!A:D,2,FALSE)</f>
        <v>Schimmel</v>
      </c>
      <c r="G43" s="75" t="str">
        <f>IF(ISBLANK(V43),VLOOKUP(Abfalldokumentation!$P43,'Liste Gründe'!A:D,3,FALSE),V43)</f>
        <v>Schimmel</v>
      </c>
      <c r="H43" s="76" t="str">
        <f>IF(ISBLANK(Abfalldokumentation!$W43),"-",Abfalldokumentation!$W43)</f>
        <v>keinen Abnehmer/Schälen</v>
      </c>
      <c r="I43" s="76">
        <f t="shared" si="1"/>
        <v>34</v>
      </c>
      <c r="J43" s="76" t="str">
        <f t="shared" si="2"/>
        <v>Produkte</v>
      </c>
      <c r="K43" s="76" t="str">
        <f t="shared" si="3"/>
        <v>BUs</v>
      </c>
      <c r="L43" s="76" t="str">
        <f t="shared" si="4"/>
        <v>Symptome</v>
      </c>
      <c r="M43" s="76">
        <f>IFERROR(VLOOKUP(Abfalldokumentation!$O43,Kennzahlen!S:V,3,FALSE)*Abfalldokumentation!$B43,"0")</f>
        <v>88.5</v>
      </c>
      <c r="N43" s="76" t="str">
        <f>IF(ISBLANK(Q43),VLOOKUP(Abfalldokumentation!$O43,'Linien - BU'!R:S,2,FALSE),Q43)</f>
        <v>Verkauf</v>
      </c>
      <c r="O43" s="77">
        <f t="shared" si="5"/>
        <v>29500528</v>
      </c>
      <c r="P43" s="77">
        <f t="shared" si="6"/>
        <v>12</v>
      </c>
      <c r="Q43" s="45" t="s">
        <v>11</v>
      </c>
      <c r="R43" s="46">
        <v>29500528</v>
      </c>
      <c r="S43" s="46">
        <v>177</v>
      </c>
      <c r="T43" s="46">
        <v>12</v>
      </c>
      <c r="U43" s="47">
        <v>44431</v>
      </c>
      <c r="V43" s="62"/>
      <c r="W43" s="49" t="s">
        <v>192</v>
      </c>
      <c r="X43" s="50" t="str">
        <f>IFERROR(VLOOKUP(Abfalldokumentation!$R43,Artikel!A:C,3,FALSE),Abfalldokumentation!$R43)</f>
        <v>VOS Räucher Schinken Vo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spans="1:40" ht="30" hidden="1" customHeight="1" x14ac:dyDescent="0.25">
      <c r="A44" s="78" t="str">
        <f>VLOOKUP(N44,'Linien - BU'!A:B,2,FALSE)</f>
        <v>BU3</v>
      </c>
      <c r="B44" s="79">
        <f t="shared" si="0"/>
        <v>50</v>
      </c>
      <c r="C44" s="80">
        <f>Abfalldokumentation!$U44</f>
        <v>44431</v>
      </c>
      <c r="D44" s="69" t="str">
        <f>IFERROR(IF(VLOOKUP(O44,'[1]Rohware 230'!$B:$C,2,FALSE)=0,"Rohware"),
IFERROR(IF(VLOOKUP(O44,[1]Sammelnr.!$B:$C,2,FALSE)=0,"Sammelnr. ungeschält ABS"),
IFERROR(IF(VLOOKUP(O44,[1]Sammelnr.!$E:$F,2,FALSE)=0,"Sammelnr. ungeschält VS"),
IFERROR(IF(VLOOKUP(O44,[1]Sammelnr.!$H:$I,2,FALSE)=0,"Sammelnr. geschält"),
IFERROR(IF(VLOOKUP(O44,[1]Offen!$B:$C,2,FALSE)=0,"Offen ungeschält ABS"),
IFERROR(IF(VLOOKUP(O44,[1]Offen!$E:$F,2,FALSE)=0,"Offen ungeschält VOS"),
IFERROR(IF(VLOOKUP(O44,[1]Offen!$H:$I,2,FALSE)=0,"Offen geschält RW"),
IFERROR(IF(VLOOKUP(O44,[1]Offen!$K:$L,2,FALSE)=0,"Offen vegan"),
IFERROR(IF(VLOOKUP(O44,[1]Offen!$N:$O,2,FALSE)=0,"Offen Zipfel"),
IFERROR(IF(VLOOKUP(O44,[1]Offen!$Q:$R,2,FALSE)=0,"Offen Endstücke"),
IFERROR(IF(VLOOKUP(O44,[1]Vakuumiert!$B:$C,2,FALSE)=0,"Vakuumierter VOS ungeschält"),
IFERROR(IF(VLOOKUP(O44,[1]Vakuumiert!$E:$F,2,FALSE)=0,"Vakuumierter ABS ungeschält"),
IFERROR(IF(VLOOKUP(O44,[1]Vakuumiert!$H:$I,2,FALSE)=0,"Vakuumierter VOS geschält"),
IFERROR(IF(VLOOKUP(O44,[1]Vakuumiert!$K:$L,2,FALSE)=0,"Vakuumierter VOS vegan"),
IFERROR(IF(VLOOKUP(O44,[1]Vakuumiert!$N:$O,2,FALSE)=0,"Vakuumierter VOS Zipfel"),
IFERROR(IF(VLOOKUP(O44,[1]Vakuumiert!$Q:$R,2,FALSE)=0,"Vakuumiert geschält"),
IFERROR(IF(VLOOKUP(O44,'[1]vakuumierte Fertigprodukte'!$B:$C,2,FALSE)=0,"Fertigprodukte"),
IFERROR(IF(VLOOKUP(O44,'[1]vakuumierte Fertigprodukte'!$E:$FI,2,FALSE)=0,"Vakuumierte Zipfel"),
IFERROR(IF(VLOOKUP(O44,[1]Wurste!$B:$C,2,FALSE)=0,"Räucherwürste"),
IFERROR(IF(VLOOKUP(O44,[1]Wurste!$E:$F,2,FALSE)=0,"URW/URGW Wurst"),
IFERROR(IF(VLOOKUP(O44,[1]Wurste!$H:$I,2,FALSE)=0,"HF-Wurst Vegan"),
IFERROR(IF(VLOOKUP(O44,[1]Wurste!$K:$L,2,FALSE)=0,"320er ohne Würste"),
IFERROR(IF(AND(OR(Abfalldokumentation!$A44="BU3",Abfalldokumentation!$A44="Verkauf"),Abfalldokumentation!$F44="Schimmel",Abfalldokumentation!$G44="keinen Abnehmer/kein Schälpersonal"),"Div. Zipfel, ES ohne Verwendung",VLOOKUP(Abfalldokumentation!$E44,Produktgruppen!A:B,2,FALSE)),"-")))))))))))))))))))))))</f>
        <v>ABS</v>
      </c>
      <c r="E44" s="81" t="str">
        <f>IFERROR(VLOOKUP(Abfalldokumentation!$O44,Artikel!A:C,3,FALSE),Abfalldokumentation!$O44)</f>
        <v>ABS Cheddar rot</v>
      </c>
      <c r="F44" s="81" t="str">
        <f>VLOOKUP(T44,'Liste Gründe'!A:D,2,FALSE)</f>
        <v>Schimmel</v>
      </c>
      <c r="G44" s="80" t="str">
        <f>IF(ISBLANK(V44),VLOOKUP(Abfalldokumentation!$P44,'Liste Gründe'!A:D,3,FALSE),V44)</f>
        <v>Schimmel</v>
      </c>
      <c r="H44" s="81" t="str">
        <f>IF(ISBLANK(Abfalldokumentation!$W44),"-",Abfalldokumentation!$W44)</f>
        <v>-</v>
      </c>
      <c r="I44" s="81">
        <f t="shared" si="1"/>
        <v>34</v>
      </c>
      <c r="J44" s="81" t="str">
        <f t="shared" si="2"/>
        <v>Produkte</v>
      </c>
      <c r="K44" s="81" t="str">
        <f t="shared" si="3"/>
        <v>BUs</v>
      </c>
      <c r="L44" s="81" t="str">
        <f t="shared" si="4"/>
        <v>Symptome</v>
      </c>
      <c r="M44" s="81" t="str">
        <f>IFERROR(VLOOKUP(Abfalldokumentation!$O44,Kennzahlen!S:V,3,FALSE)*Abfalldokumentation!$B44,"0")</f>
        <v>0</v>
      </c>
      <c r="N44" s="81" t="str">
        <f>IF(ISBLANK(Q44),VLOOKUP(Abfalldokumentation!$O44,'Linien - BU'!R:S,2,FALSE),Q44)</f>
        <v>L1</v>
      </c>
      <c r="O44" s="77">
        <f t="shared" si="5"/>
        <v>29500776</v>
      </c>
      <c r="P44" s="77">
        <f t="shared" si="6"/>
        <v>12</v>
      </c>
      <c r="Q44" s="39" t="s">
        <v>188</v>
      </c>
      <c r="R44" s="40">
        <v>29500776</v>
      </c>
      <c r="S44" s="40">
        <v>50</v>
      </c>
      <c r="T44" s="40">
        <v>12</v>
      </c>
      <c r="U44" s="41">
        <v>44431</v>
      </c>
      <c r="V44" s="62"/>
      <c r="W44" s="40"/>
      <c r="X44" s="44" t="str">
        <f>IFERROR(VLOOKUP(Abfalldokumentation!$R44,Artikel!A:C,3,FALSE),Abfalldokumentation!$R44)</f>
        <v>ABS Cheddar rot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spans="1:40" ht="30" hidden="1" customHeight="1" x14ac:dyDescent="0.25">
      <c r="A45" s="73" t="str">
        <f>VLOOKUP(N45,'Linien - BU'!A:B,2,FALSE)</f>
        <v>BU1</v>
      </c>
      <c r="B45" s="74">
        <f t="shared" si="0"/>
        <v>56</v>
      </c>
      <c r="C45" s="75">
        <f>Abfalldokumentation!$U45</f>
        <v>44431</v>
      </c>
      <c r="D45" s="69" t="str">
        <f>IFERROR(IF(VLOOKUP(O45,'[1]Rohware 230'!$B:$C,2,FALSE)=0,"Rohware"),
IFERROR(IF(VLOOKUP(O45,[1]Sammelnr.!$B:$C,2,FALSE)=0,"Sammelnr. ungeschält ABS"),
IFERROR(IF(VLOOKUP(O45,[1]Sammelnr.!$E:$F,2,FALSE)=0,"Sammelnr. ungeschält VS"),
IFERROR(IF(VLOOKUP(O45,[1]Sammelnr.!$H:$I,2,FALSE)=0,"Sammelnr. geschält"),
IFERROR(IF(VLOOKUP(O45,[1]Offen!$B:$C,2,FALSE)=0,"Offen ungeschält ABS"),
IFERROR(IF(VLOOKUP(O45,[1]Offen!$E:$F,2,FALSE)=0,"Offen ungeschält VOS"),
IFERROR(IF(VLOOKUP(O45,[1]Offen!$H:$I,2,FALSE)=0,"Offen geschält RW"),
IFERROR(IF(VLOOKUP(O45,[1]Offen!$K:$L,2,FALSE)=0,"Offen vegan"),
IFERROR(IF(VLOOKUP(O45,[1]Offen!$N:$O,2,FALSE)=0,"Offen Zipfel"),
IFERROR(IF(VLOOKUP(O45,[1]Offen!$Q:$R,2,FALSE)=0,"Offen Endstücke"),
IFERROR(IF(VLOOKUP(O45,[1]Vakuumiert!$B:$C,2,FALSE)=0,"Vakuumierter VOS ungeschält"),
IFERROR(IF(VLOOKUP(O45,[1]Vakuumiert!$E:$F,2,FALSE)=0,"Vakuumierter ABS ungeschält"),
IFERROR(IF(VLOOKUP(O45,[1]Vakuumiert!$H:$I,2,FALSE)=0,"Vakuumierter VOS geschält"),
IFERROR(IF(VLOOKUP(O45,[1]Vakuumiert!$K:$L,2,FALSE)=0,"Vakuumierter VOS vegan"),
IFERROR(IF(VLOOKUP(O45,[1]Vakuumiert!$N:$O,2,FALSE)=0,"Vakuumierter VOS Zipfel"),
IFERROR(IF(VLOOKUP(O45,[1]Vakuumiert!$Q:$R,2,FALSE)=0,"Vakuumiert geschält"),
IFERROR(IF(VLOOKUP(O45,'[1]vakuumierte Fertigprodukte'!$B:$C,2,FALSE)=0,"Fertigprodukte"),
IFERROR(IF(VLOOKUP(O45,'[1]vakuumierte Fertigprodukte'!$E:$FI,2,FALSE)=0,"Vakuumierte Zipfel"),
IFERROR(IF(VLOOKUP(O45,[1]Wurste!$B:$C,2,FALSE)=0,"Räucherwürste"),
IFERROR(IF(VLOOKUP(O45,[1]Wurste!$E:$F,2,FALSE)=0,"URW/URGW Wurst"),
IFERROR(IF(VLOOKUP(O45,[1]Wurste!$H:$I,2,FALSE)=0,"HF-Wurst Vegan"),
IFERROR(IF(VLOOKUP(O45,[1]Wurste!$K:$L,2,FALSE)=0,"320er ohne Würste"),
IFERROR(IF(AND(OR(Abfalldokumentation!$A45="BU3",Abfalldokumentation!$A45="Verkauf"),Abfalldokumentation!$F45="Schimmel",Abfalldokumentation!$G45="keinen Abnehmer/kein Schälpersonal"),"Div. Zipfel, ES ohne Verwendung",VLOOKUP(Abfalldokumentation!$E45,Produktgruppen!A:B,2,FALSE)),"-")))))))))))))))))))))))</f>
        <v>Vorschmelz</v>
      </c>
      <c r="E45" s="76" t="str">
        <f>IFERROR(VLOOKUP(Abfalldokumentation!$O45,Artikel!A:C,3,FALSE),Abfalldokumentation!$O45)</f>
        <v>VOS URW-VS-CHILI</v>
      </c>
      <c r="F45" s="76" t="str">
        <f>VLOOKUP(T45,'Liste Gründe'!A:D,2,FALSE)</f>
        <v>Schimmel</v>
      </c>
      <c r="G45" s="75" t="str">
        <f>IF(ISBLANK(V45),VLOOKUP(Abfalldokumentation!$P45,'Liste Gründe'!A:D,3,FALSE),V45)</f>
        <v>Schimmel</v>
      </c>
      <c r="H45" s="76" t="str">
        <f>IF(ISBLANK(Abfalldokumentation!$W45),"-",Abfalldokumentation!$W45)</f>
        <v>Aufgrund Konsistenz nicht genommen. Zu wenig VOS verarbeitet. Vom Warmen ins Kalte -&gt; Schimmel</v>
      </c>
      <c r="I45" s="76">
        <f t="shared" si="1"/>
        <v>34</v>
      </c>
      <c r="J45" s="76" t="str">
        <f t="shared" si="2"/>
        <v>Produkte</v>
      </c>
      <c r="K45" s="76" t="str">
        <f t="shared" si="3"/>
        <v>BUs</v>
      </c>
      <c r="L45" s="76" t="str">
        <f t="shared" si="4"/>
        <v>Symptome</v>
      </c>
      <c r="M45" s="76">
        <f>IFERROR(VLOOKUP(Abfalldokumentation!$O45,Kennzahlen!S:V,3,FALSE)*Abfalldokumentation!$B45,"0")</f>
        <v>28</v>
      </c>
      <c r="N45" s="76" t="str">
        <f>IF(ISBLANK(Q45),VLOOKUP(Abfalldokumentation!$O45,'Linien - BU'!R:S,2,FALSE),Q45)</f>
        <v>Schmelze</v>
      </c>
      <c r="O45" s="77">
        <f t="shared" si="5"/>
        <v>29500950</v>
      </c>
      <c r="P45" s="77">
        <f t="shared" si="6"/>
        <v>12</v>
      </c>
      <c r="Q45" s="45" t="s">
        <v>184</v>
      </c>
      <c r="R45" s="46">
        <v>29500950</v>
      </c>
      <c r="S45" s="46">
        <v>56</v>
      </c>
      <c r="T45" s="46">
        <v>12</v>
      </c>
      <c r="U45" s="47">
        <v>44431</v>
      </c>
      <c r="V45" s="62"/>
      <c r="W45" s="49" t="s">
        <v>185</v>
      </c>
      <c r="X45" s="50" t="str">
        <f>IFERROR(VLOOKUP(Abfalldokumentation!$R45,Artikel!A:C,3,FALSE),Abfalldokumentation!$R45)</f>
        <v>VOS URW-VS-CHILI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spans="1:40" ht="30" hidden="1" customHeight="1" x14ac:dyDescent="0.25">
      <c r="A46" s="78" t="str">
        <f>VLOOKUP(N46,'Linien - BU'!A:B,2,FALSE)</f>
        <v>BU3</v>
      </c>
      <c r="B46" s="79">
        <f t="shared" si="0"/>
        <v>241</v>
      </c>
      <c r="C46" s="80">
        <f>Abfalldokumentation!$U46</f>
        <v>44431</v>
      </c>
      <c r="D46" s="69" t="str">
        <f>IFERROR(IF(VLOOKUP(O46,'[1]Rohware 230'!$B:$C,2,FALSE)=0,"Rohware"),
IFERROR(IF(VLOOKUP(O46,[1]Sammelnr.!$B:$C,2,FALSE)=0,"Sammelnr. ungeschält ABS"),
IFERROR(IF(VLOOKUP(O46,[1]Sammelnr.!$E:$F,2,FALSE)=0,"Sammelnr. ungeschält VS"),
IFERROR(IF(VLOOKUP(O46,[1]Sammelnr.!$H:$I,2,FALSE)=0,"Sammelnr. geschält"),
IFERROR(IF(VLOOKUP(O46,[1]Offen!$B:$C,2,FALSE)=0,"Offen ungeschält ABS"),
IFERROR(IF(VLOOKUP(O46,[1]Offen!$E:$F,2,FALSE)=0,"Offen ungeschält VOS"),
IFERROR(IF(VLOOKUP(O46,[1]Offen!$H:$I,2,FALSE)=0,"Offen geschält RW"),
IFERROR(IF(VLOOKUP(O46,[1]Offen!$K:$L,2,FALSE)=0,"Offen vegan"),
IFERROR(IF(VLOOKUP(O46,[1]Offen!$N:$O,2,FALSE)=0,"Offen Zipfel"),
IFERROR(IF(VLOOKUP(O46,[1]Offen!$Q:$R,2,FALSE)=0,"Offen Endstücke"),
IFERROR(IF(VLOOKUP(O46,[1]Vakuumiert!$B:$C,2,FALSE)=0,"Vakuumierter VOS ungeschält"),
IFERROR(IF(VLOOKUP(O46,[1]Vakuumiert!$E:$F,2,FALSE)=0,"Vakuumierter ABS ungeschält"),
IFERROR(IF(VLOOKUP(O46,[1]Vakuumiert!$H:$I,2,FALSE)=0,"Vakuumierter VOS geschält"),
IFERROR(IF(VLOOKUP(O46,[1]Vakuumiert!$K:$L,2,FALSE)=0,"Vakuumierter VOS vegan"),
IFERROR(IF(VLOOKUP(O46,[1]Vakuumiert!$N:$O,2,FALSE)=0,"Vakuumierter VOS Zipfel"),
IFERROR(IF(VLOOKUP(O46,[1]Vakuumiert!$Q:$R,2,FALSE)=0,"Vakuumiert geschält"),
IFERROR(IF(VLOOKUP(O46,'[1]vakuumierte Fertigprodukte'!$B:$C,2,FALSE)=0,"Fertigprodukte"),
IFERROR(IF(VLOOKUP(O46,'[1]vakuumierte Fertigprodukte'!$E:$FI,2,FALSE)=0,"Vakuumierte Zipfel"),
IFERROR(IF(VLOOKUP(O46,[1]Wurste!$B:$C,2,FALSE)=0,"Räucherwürste"),
IFERROR(IF(VLOOKUP(O46,[1]Wurste!$E:$F,2,FALSE)=0,"URW/URGW Wurst"),
IFERROR(IF(VLOOKUP(O46,[1]Wurste!$H:$I,2,FALSE)=0,"HF-Wurst Vegan"),
IFERROR(IF(VLOOKUP(O46,[1]Wurste!$K:$L,2,FALSE)=0,"320er ohne Würste"),
IFERROR(IF(AND(OR(Abfalldokumentation!$A46="BU3",Abfalldokumentation!$A46="Verkauf"),Abfalldokumentation!$F46="Schimmel",Abfalldokumentation!$G46="keinen Abnehmer/kein Schälpersonal"),"Div. Zipfel, ES ohne Verwendung",VLOOKUP(Abfalldokumentation!$E46,Produktgruppen!A:B,2,FALSE)),"-")))))))))))))))))))))))</f>
        <v>ABS</v>
      </c>
      <c r="E46" s="81" t="str">
        <f>IFERROR(VLOOKUP(Abfalldokumentation!$O46,Artikel!A:C,3,FALSE),Abfalldokumentation!$O46)</f>
        <v>ABS CHED-PF-KRÄUK gemis</v>
      </c>
      <c r="F46" s="81" t="str">
        <f>VLOOKUP(T46,'Liste Gründe'!A:D,2,FALSE)</f>
        <v>Linienbezogen</v>
      </c>
      <c r="G46" s="80" t="str">
        <f>IF(ISBLANK(V46),VLOOKUP(Abfalldokumentation!$P46,'Liste Gründe'!A:D,3,FALSE),V46)</f>
        <v>gemischtes Produkt</v>
      </c>
      <c r="H46" s="81" t="str">
        <f>IF(ISBLANK(Abfalldokumentation!$W46),"-",Abfalldokumentation!$W46)</f>
        <v>-</v>
      </c>
      <c r="I46" s="81">
        <f t="shared" si="1"/>
        <v>34</v>
      </c>
      <c r="J46" s="81" t="str">
        <f t="shared" si="2"/>
        <v>Produkte</v>
      </c>
      <c r="K46" s="81" t="str">
        <f t="shared" si="3"/>
        <v>BUs</v>
      </c>
      <c r="L46" s="81" t="str">
        <f t="shared" si="4"/>
        <v>Symptome</v>
      </c>
      <c r="M46" s="81">
        <f>IFERROR(VLOOKUP(Abfalldokumentation!$O46,Kennzahlen!S:V,3,FALSE)*Abfalldokumentation!$B46,"0")</f>
        <v>241</v>
      </c>
      <c r="N46" s="81" t="str">
        <f>IF(ISBLANK(Q46),VLOOKUP(Abfalldokumentation!$O46,'Linien - BU'!R:S,2,FALSE),Q46)</f>
        <v>L33</v>
      </c>
      <c r="O46" s="77">
        <f t="shared" si="5"/>
        <v>29501003</v>
      </c>
      <c r="P46" s="77">
        <f t="shared" si="6"/>
        <v>81</v>
      </c>
      <c r="Q46" s="39" t="s">
        <v>205</v>
      </c>
      <c r="R46" s="40">
        <v>29501003</v>
      </c>
      <c r="S46" s="40">
        <v>241</v>
      </c>
      <c r="T46" s="40">
        <v>81</v>
      </c>
      <c r="U46" s="41">
        <v>44431</v>
      </c>
      <c r="V46" s="62"/>
      <c r="W46" s="43"/>
      <c r="X46" s="44" t="str">
        <f>IFERROR(VLOOKUP(Abfalldokumentation!$R46,Artikel!A:C,3,FALSE),Abfalldokumentation!$R46)</f>
        <v>ABS CHED-PF-KRÄUK gemis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spans="1:40" ht="30" hidden="1" customHeight="1" x14ac:dyDescent="0.25">
      <c r="A47" s="73" t="str">
        <f>VLOOKUP(N47,'Linien - BU'!A:B,2,FALSE)</f>
        <v>BU3</v>
      </c>
      <c r="B47" s="74">
        <f t="shared" si="0"/>
        <v>17</v>
      </c>
      <c r="C47" s="75">
        <f>Abfalldokumentation!$U47</f>
        <v>44431</v>
      </c>
      <c r="D47" s="69" t="str">
        <f>IFERROR(IF(VLOOKUP(O47,'[1]Rohware 230'!$B:$C,2,FALSE)=0,"Rohware"),
IFERROR(IF(VLOOKUP(O47,[1]Sammelnr.!$B:$C,2,FALSE)=0,"Sammelnr. ungeschält ABS"),
IFERROR(IF(VLOOKUP(O47,[1]Sammelnr.!$E:$F,2,FALSE)=0,"Sammelnr. ungeschält VS"),
IFERROR(IF(VLOOKUP(O47,[1]Sammelnr.!$H:$I,2,FALSE)=0,"Sammelnr. geschält"),
IFERROR(IF(VLOOKUP(O47,[1]Offen!$B:$C,2,FALSE)=0,"Offen ungeschält ABS"),
IFERROR(IF(VLOOKUP(O47,[1]Offen!$E:$F,2,FALSE)=0,"Offen ungeschält VOS"),
IFERROR(IF(VLOOKUP(O47,[1]Offen!$H:$I,2,FALSE)=0,"Offen geschält RW"),
IFERROR(IF(VLOOKUP(O47,[1]Offen!$K:$L,2,FALSE)=0,"Offen vegan"),
IFERROR(IF(VLOOKUP(O47,[1]Offen!$N:$O,2,FALSE)=0,"Offen Zipfel"),
IFERROR(IF(VLOOKUP(O47,[1]Offen!$Q:$R,2,FALSE)=0,"Offen Endstücke"),
IFERROR(IF(VLOOKUP(O47,[1]Vakuumiert!$B:$C,2,FALSE)=0,"Vakuumierter VOS ungeschält"),
IFERROR(IF(VLOOKUP(O47,[1]Vakuumiert!$E:$F,2,FALSE)=0,"Vakuumierter ABS ungeschält"),
IFERROR(IF(VLOOKUP(O47,[1]Vakuumiert!$H:$I,2,FALSE)=0,"Vakuumierter VOS geschält"),
IFERROR(IF(VLOOKUP(O47,[1]Vakuumiert!$K:$L,2,FALSE)=0,"Vakuumierter VOS vegan"),
IFERROR(IF(VLOOKUP(O47,[1]Vakuumiert!$N:$O,2,FALSE)=0,"Vakuumierter VOS Zipfel"),
IFERROR(IF(VLOOKUP(O47,[1]Vakuumiert!$Q:$R,2,FALSE)=0,"Vakuumiert geschält"),
IFERROR(IF(VLOOKUP(O47,'[1]vakuumierte Fertigprodukte'!$B:$C,2,FALSE)=0,"Fertigprodukte"),
IFERROR(IF(VLOOKUP(O47,'[1]vakuumierte Fertigprodukte'!$E:$FI,2,FALSE)=0,"Vakuumierte Zipfel"),
IFERROR(IF(VLOOKUP(O47,[1]Wurste!$B:$C,2,FALSE)=0,"Räucherwürste"),
IFERROR(IF(VLOOKUP(O47,[1]Wurste!$E:$F,2,FALSE)=0,"URW/URGW Wurst"),
IFERROR(IF(VLOOKUP(O47,[1]Wurste!$H:$I,2,FALSE)=0,"HF-Wurst Vegan"),
IFERROR(IF(VLOOKUP(O47,[1]Wurste!$K:$L,2,FALSE)=0,"320er ohne Würste"),
IFERROR(IF(AND(OR(Abfalldokumentation!$A47="BU3",Abfalldokumentation!$A47="Verkauf"),Abfalldokumentation!$F47="Schimmel",Abfalldokumentation!$G47="keinen Abnehmer/kein Schälpersonal"),"Div. Zipfel, ES ohne Verwendung",VLOOKUP(Abfalldokumentation!$E47,Produktgruppen!A:B,2,FALSE)),"-")))))))))))))))))))))))</f>
        <v>ABS</v>
      </c>
      <c r="E47" s="76" t="str">
        <f>IFERROR(VLOOKUP(Abfalldokumentation!$O47,Artikel!A:C,3,FALSE),Abfalldokumentation!$O47)</f>
        <v>ABS CHED-PF-KRÄUK gemis</v>
      </c>
      <c r="F47" s="76" t="str">
        <f>VLOOKUP(T47,'Liste Gründe'!A:D,2,FALSE)</f>
        <v>Linienbezogen</v>
      </c>
      <c r="G47" s="75" t="str">
        <f>IF(ISBLANK(V47),VLOOKUP(Abfalldokumentation!$P47,'Liste Gründe'!A:D,3,FALSE),V47)</f>
        <v>gemischtes Produkt</v>
      </c>
      <c r="H47" s="76" t="str">
        <f>IF(ISBLANK(Abfalldokumentation!$W47),"-",Abfalldokumentation!$W47)</f>
        <v>-</v>
      </c>
      <c r="I47" s="76">
        <f t="shared" si="1"/>
        <v>34</v>
      </c>
      <c r="J47" s="76" t="str">
        <f t="shared" si="2"/>
        <v>Produkte</v>
      </c>
      <c r="K47" s="76" t="str">
        <f t="shared" si="3"/>
        <v>BUs</v>
      </c>
      <c r="L47" s="76" t="str">
        <f t="shared" si="4"/>
        <v>Symptome</v>
      </c>
      <c r="M47" s="76">
        <f>IFERROR(VLOOKUP(Abfalldokumentation!$O47,Kennzahlen!S:V,3,FALSE)*Abfalldokumentation!$B47,"0")</f>
        <v>17</v>
      </c>
      <c r="N47" s="76" t="str">
        <f>IF(ISBLANK(Q47),VLOOKUP(Abfalldokumentation!$O47,'Linien - BU'!R:S,2,FALSE),Q47)</f>
        <v>L33</v>
      </c>
      <c r="O47" s="77">
        <f t="shared" si="5"/>
        <v>29501003</v>
      </c>
      <c r="P47" s="77">
        <f t="shared" si="6"/>
        <v>81</v>
      </c>
      <c r="Q47" s="45" t="s">
        <v>205</v>
      </c>
      <c r="R47" s="46">
        <v>29501003</v>
      </c>
      <c r="S47" s="46">
        <v>17</v>
      </c>
      <c r="T47" s="46">
        <v>81</v>
      </c>
      <c r="U47" s="47">
        <v>44431</v>
      </c>
      <c r="V47" s="62"/>
      <c r="W47" s="46"/>
      <c r="X47" s="50" t="str">
        <f>IFERROR(VLOOKUP(Abfalldokumentation!$R47,Artikel!A:C,3,FALSE),Abfalldokumentation!$R47)</f>
        <v>ABS CHED-PF-KRÄUK gemis</v>
      </c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spans="1:40" ht="30" hidden="1" customHeight="1" x14ac:dyDescent="0.25">
      <c r="A48" s="78" t="str">
        <f>VLOOKUP(N48,'Linien - BU'!A:B,2,FALSE)</f>
        <v>Verkauf</v>
      </c>
      <c r="B48" s="79">
        <f t="shared" si="0"/>
        <v>90</v>
      </c>
      <c r="C48" s="80">
        <f>Abfalldokumentation!$U48</f>
        <v>44431</v>
      </c>
      <c r="D48" s="69" t="str">
        <f>IFERROR(IF(VLOOKUP(O48,'[1]Rohware 230'!$B:$C,2,FALSE)=0,"Rohware"),
IFERROR(IF(VLOOKUP(O48,[1]Sammelnr.!$B:$C,2,FALSE)=0,"Sammelnr. ungeschält ABS"),
IFERROR(IF(VLOOKUP(O48,[1]Sammelnr.!$E:$F,2,FALSE)=0,"Sammelnr. ungeschält VS"),
IFERROR(IF(VLOOKUP(O48,[1]Sammelnr.!$H:$I,2,FALSE)=0,"Sammelnr. geschält"),
IFERROR(IF(VLOOKUP(O48,[1]Offen!$B:$C,2,FALSE)=0,"Offen ungeschält ABS"),
IFERROR(IF(VLOOKUP(O48,[1]Offen!$E:$F,2,FALSE)=0,"Offen ungeschält VOS"),
IFERROR(IF(VLOOKUP(O48,[1]Offen!$H:$I,2,FALSE)=0,"Offen geschält RW"),
IFERROR(IF(VLOOKUP(O48,[1]Offen!$K:$L,2,FALSE)=0,"Offen vegan"),
IFERROR(IF(VLOOKUP(O48,[1]Offen!$N:$O,2,FALSE)=0,"Offen Zipfel"),
IFERROR(IF(VLOOKUP(O48,[1]Offen!$Q:$R,2,FALSE)=0,"Offen Endstücke"),
IFERROR(IF(VLOOKUP(O48,[1]Vakuumiert!$B:$C,2,FALSE)=0,"Vakuumierter VOS ungeschält"),
IFERROR(IF(VLOOKUP(O48,[1]Vakuumiert!$E:$F,2,FALSE)=0,"Vakuumierter ABS ungeschält"),
IFERROR(IF(VLOOKUP(O48,[1]Vakuumiert!$H:$I,2,FALSE)=0,"Vakuumierter VOS geschält"),
IFERROR(IF(VLOOKUP(O48,[1]Vakuumiert!$K:$L,2,FALSE)=0,"Vakuumierter VOS vegan"),
IFERROR(IF(VLOOKUP(O48,[1]Vakuumiert!$N:$O,2,FALSE)=0,"Vakuumierter VOS Zipfel"),
IFERROR(IF(VLOOKUP(O48,[1]Vakuumiert!$Q:$R,2,FALSE)=0,"Vakuumiert geschält"),
IFERROR(IF(VLOOKUP(O48,'[1]vakuumierte Fertigprodukte'!$B:$C,2,FALSE)=0,"Fertigprodukte"),
IFERROR(IF(VLOOKUP(O48,'[1]vakuumierte Fertigprodukte'!$E:$FI,2,FALSE)=0,"Vakuumierte Zipfel"),
IFERROR(IF(VLOOKUP(O48,[1]Wurste!$B:$C,2,FALSE)=0,"Räucherwürste"),
IFERROR(IF(VLOOKUP(O48,[1]Wurste!$E:$F,2,FALSE)=0,"URW/URGW Wurst"),
IFERROR(IF(VLOOKUP(O48,[1]Wurste!$H:$I,2,FALSE)=0,"HF-Wurst Vegan"),
IFERROR(IF(VLOOKUP(O48,[1]Wurste!$K:$L,2,FALSE)=0,"320er ohne Würste"),
IFERROR(IF(AND(OR(Abfalldokumentation!$A48="BU3",Abfalldokumentation!$A48="Verkauf"),Abfalldokumentation!$F48="Schimmel",Abfalldokumentation!$G48="keinen Abnehmer/kein Schälpersonal"),"Div. Zipfel, ES ohne Verwendung",VLOOKUP(Abfalldokumentation!$E48,Produktgruppen!A:B,2,FALSE)),"-")))))))))))))))))))))))</f>
        <v>Vorschmelz</v>
      </c>
      <c r="E48" s="81" t="str">
        <f>IFERROR(VLOOKUP(Abfalldokumentation!$O48,Artikel!A:C,3,FALSE),Abfalldokumentation!$O48)</f>
        <v>VOS RW NATUR AMM CO REZ</v>
      </c>
      <c r="F48" s="81" t="str">
        <f>VLOOKUP(T48,'Liste Gründe'!A:D,2,FALSE)</f>
        <v>Schimmel</v>
      </c>
      <c r="G48" s="80" t="str">
        <f>IF(ISBLANK(V48),VLOOKUP(Abfalldokumentation!$P48,'Liste Gründe'!A:D,3,FALSE),V48)</f>
        <v>Schimmel</v>
      </c>
      <c r="H48" s="81" t="str">
        <f>IF(ISBLANK(Abfalldokumentation!$W48),"-",Abfalldokumentation!$W48)</f>
        <v>keinen Abnehmer/Schälen</v>
      </c>
      <c r="I48" s="81">
        <f t="shared" si="1"/>
        <v>34</v>
      </c>
      <c r="J48" s="81" t="str">
        <f t="shared" si="2"/>
        <v>Produkte</v>
      </c>
      <c r="K48" s="81" t="str">
        <f t="shared" si="3"/>
        <v>BUs</v>
      </c>
      <c r="L48" s="81" t="str">
        <f t="shared" si="4"/>
        <v>Symptome</v>
      </c>
      <c r="M48" s="81">
        <f>IFERROR(VLOOKUP(Abfalldokumentation!$O48,Kennzahlen!S:V,3,FALSE)*Abfalldokumentation!$B48,"0")</f>
        <v>45</v>
      </c>
      <c r="N48" s="81" t="str">
        <f>IF(ISBLANK(Q48),VLOOKUP(Abfalldokumentation!$O48,'Linien - BU'!R:S,2,FALSE),Q48)</f>
        <v>Verkauf</v>
      </c>
      <c r="O48" s="77">
        <f t="shared" si="5"/>
        <v>29501022</v>
      </c>
      <c r="P48" s="77">
        <f t="shared" si="6"/>
        <v>12</v>
      </c>
      <c r="Q48" s="39" t="s">
        <v>11</v>
      </c>
      <c r="R48" s="40">
        <v>29501022</v>
      </c>
      <c r="S48" s="40">
        <v>90</v>
      </c>
      <c r="T48" s="40">
        <v>12</v>
      </c>
      <c r="U48" s="41">
        <v>44431</v>
      </c>
      <c r="V48" s="62"/>
      <c r="W48" s="43" t="s">
        <v>192</v>
      </c>
      <c r="X48" s="44" t="str">
        <f>IFERROR(VLOOKUP(Abfalldokumentation!$R48,Artikel!A:C,3,FALSE),Abfalldokumentation!$R48)</f>
        <v>VOS RW NATUR AMM CO REZ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spans="1:40" ht="30" hidden="1" customHeight="1" x14ac:dyDescent="0.25">
      <c r="A49" s="73" t="str">
        <f>VLOOKUP(N49,'Linien - BU'!A:B,2,FALSE)</f>
        <v>Verkauf</v>
      </c>
      <c r="B49" s="74">
        <f t="shared" si="0"/>
        <v>870</v>
      </c>
      <c r="C49" s="75">
        <f>Abfalldokumentation!$U49</f>
        <v>44431</v>
      </c>
      <c r="D49" s="69" t="str">
        <f>IFERROR(IF(VLOOKUP(O49,'[1]Rohware 230'!$B:$C,2,FALSE)=0,"Rohware"),
IFERROR(IF(VLOOKUP(O49,[1]Sammelnr.!$B:$C,2,FALSE)=0,"Sammelnr. ungeschält ABS"),
IFERROR(IF(VLOOKUP(O49,[1]Sammelnr.!$E:$F,2,FALSE)=0,"Sammelnr. ungeschält VS"),
IFERROR(IF(VLOOKUP(O49,[1]Sammelnr.!$H:$I,2,FALSE)=0,"Sammelnr. geschält"),
IFERROR(IF(VLOOKUP(O49,[1]Offen!$B:$C,2,FALSE)=0,"Offen ungeschält ABS"),
IFERROR(IF(VLOOKUP(O49,[1]Offen!$E:$F,2,FALSE)=0,"Offen ungeschält VOS"),
IFERROR(IF(VLOOKUP(O49,[1]Offen!$H:$I,2,FALSE)=0,"Offen geschält RW"),
IFERROR(IF(VLOOKUP(O49,[1]Offen!$K:$L,2,FALSE)=0,"Offen vegan"),
IFERROR(IF(VLOOKUP(O49,[1]Offen!$N:$O,2,FALSE)=0,"Offen Zipfel"),
IFERROR(IF(VLOOKUP(O49,[1]Offen!$Q:$R,2,FALSE)=0,"Offen Endstücke"),
IFERROR(IF(VLOOKUP(O49,[1]Vakuumiert!$B:$C,2,FALSE)=0,"Vakuumierter VOS ungeschält"),
IFERROR(IF(VLOOKUP(O49,[1]Vakuumiert!$E:$F,2,FALSE)=0,"Vakuumierter ABS ungeschält"),
IFERROR(IF(VLOOKUP(O49,[1]Vakuumiert!$H:$I,2,FALSE)=0,"Vakuumierter VOS geschält"),
IFERROR(IF(VLOOKUP(O49,[1]Vakuumiert!$K:$L,2,FALSE)=0,"Vakuumierter VOS vegan"),
IFERROR(IF(VLOOKUP(O49,[1]Vakuumiert!$N:$O,2,FALSE)=0,"Vakuumierter VOS Zipfel"),
IFERROR(IF(VLOOKUP(O49,[1]Vakuumiert!$Q:$R,2,FALSE)=0,"Vakuumiert geschält"),
IFERROR(IF(VLOOKUP(O49,'[1]vakuumierte Fertigprodukte'!$B:$C,2,FALSE)=0,"Fertigprodukte"),
IFERROR(IF(VLOOKUP(O49,'[1]vakuumierte Fertigprodukte'!$E:$FI,2,FALSE)=0,"Vakuumierte Zipfel"),
IFERROR(IF(VLOOKUP(O49,[1]Wurste!$B:$C,2,FALSE)=0,"Räucherwürste"),
IFERROR(IF(VLOOKUP(O49,[1]Wurste!$E:$F,2,FALSE)=0,"URW/URGW Wurst"),
IFERROR(IF(VLOOKUP(O49,[1]Wurste!$H:$I,2,FALSE)=0,"HF-Wurst Vegan"),
IFERROR(IF(VLOOKUP(O49,[1]Wurste!$K:$L,2,FALSE)=0,"320er ohne Würste"),
IFERROR(IF(AND(OR(Abfalldokumentation!$A49="BU3",Abfalldokumentation!$A49="Verkauf"),Abfalldokumentation!$F49="Schimmel",Abfalldokumentation!$G49="keinen Abnehmer/kein Schälpersonal"),"Div. Zipfel, ES ohne Verwendung",VLOOKUP(Abfalldokumentation!$E49,Produktgruppen!A:B,2,FALSE)),"-")))))))))))))))))))))))</f>
        <v>Vorschmelz</v>
      </c>
      <c r="E49" s="76" t="str">
        <f>IFERROR(VLOOKUP(Abfalldokumentation!$O49,Artikel!A:C,3,FALSE),Abfalldokumentation!$O49)</f>
        <v>VOS RW NATUR AMM CO REZ</v>
      </c>
      <c r="F49" s="76" t="str">
        <f>VLOOKUP(T49,'Liste Gründe'!A:D,2,FALSE)</f>
        <v>Schimmel</v>
      </c>
      <c r="G49" s="75" t="str">
        <f>IF(ISBLANK(V49),VLOOKUP(Abfalldokumentation!$P49,'Liste Gründe'!A:D,3,FALSE),V49)</f>
        <v>Schimmel</v>
      </c>
      <c r="H49" s="76" t="str">
        <f>IF(ISBLANK(Abfalldokumentation!$W49),"-",Abfalldokumentation!$W49)</f>
        <v>keinen Abnehmer/Schälen</v>
      </c>
      <c r="I49" s="76">
        <f t="shared" si="1"/>
        <v>34</v>
      </c>
      <c r="J49" s="76" t="str">
        <f t="shared" si="2"/>
        <v>Produkte</v>
      </c>
      <c r="K49" s="76" t="str">
        <f t="shared" si="3"/>
        <v>BUs</v>
      </c>
      <c r="L49" s="76" t="str">
        <f t="shared" si="4"/>
        <v>Symptome</v>
      </c>
      <c r="M49" s="76">
        <f>IFERROR(VLOOKUP(Abfalldokumentation!$O49,Kennzahlen!S:V,3,FALSE)*Abfalldokumentation!$B49,"0")</f>
        <v>435</v>
      </c>
      <c r="N49" s="76" t="str">
        <f>IF(ISBLANK(Q49),VLOOKUP(Abfalldokumentation!$O49,'Linien - BU'!R:S,2,FALSE),Q49)</f>
        <v>Verkauf</v>
      </c>
      <c r="O49" s="77">
        <f t="shared" si="5"/>
        <v>29501022</v>
      </c>
      <c r="P49" s="77">
        <f t="shared" si="6"/>
        <v>12</v>
      </c>
      <c r="Q49" s="45" t="s">
        <v>11</v>
      </c>
      <c r="R49" s="46">
        <v>29501022</v>
      </c>
      <c r="S49" s="46">
        <v>870</v>
      </c>
      <c r="T49" s="46">
        <v>12</v>
      </c>
      <c r="U49" s="47">
        <v>44431</v>
      </c>
      <c r="V49" s="62"/>
      <c r="W49" s="49" t="s">
        <v>192</v>
      </c>
      <c r="X49" s="50" t="str">
        <f>IFERROR(VLOOKUP(Abfalldokumentation!$R49,Artikel!A:C,3,FALSE),Abfalldokumentation!$R49)</f>
        <v>VOS RW NATUR AMM CO REZ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spans="1:40" ht="30" hidden="1" customHeight="1" x14ac:dyDescent="0.25">
      <c r="A50" s="78" t="str">
        <f>VLOOKUP(N50,'Linien - BU'!A:B,2,FALSE)</f>
        <v>BU3</v>
      </c>
      <c r="B50" s="79">
        <f t="shared" si="0"/>
        <v>60</v>
      </c>
      <c r="C50" s="80">
        <f>Abfalldokumentation!$U50</f>
        <v>44431</v>
      </c>
      <c r="D50" s="69" t="str">
        <f>IFERROR(IF(VLOOKUP(O50,'[1]Rohware 230'!$B:$C,2,FALSE)=0,"Rohware"),
IFERROR(IF(VLOOKUP(O50,[1]Sammelnr.!$B:$C,2,FALSE)=0,"Sammelnr. ungeschält ABS"),
IFERROR(IF(VLOOKUP(O50,[1]Sammelnr.!$E:$F,2,FALSE)=0,"Sammelnr. ungeschält VS"),
IFERROR(IF(VLOOKUP(O50,[1]Sammelnr.!$H:$I,2,FALSE)=0,"Sammelnr. geschält"),
IFERROR(IF(VLOOKUP(O50,[1]Offen!$B:$C,2,FALSE)=0,"Offen ungeschält ABS"),
IFERROR(IF(VLOOKUP(O50,[1]Offen!$E:$F,2,FALSE)=0,"Offen ungeschält VOS"),
IFERROR(IF(VLOOKUP(O50,[1]Offen!$H:$I,2,FALSE)=0,"Offen geschält RW"),
IFERROR(IF(VLOOKUP(O50,[1]Offen!$K:$L,2,FALSE)=0,"Offen vegan"),
IFERROR(IF(VLOOKUP(O50,[1]Offen!$N:$O,2,FALSE)=0,"Offen Zipfel"),
IFERROR(IF(VLOOKUP(O50,[1]Offen!$Q:$R,2,FALSE)=0,"Offen Endstücke"),
IFERROR(IF(VLOOKUP(O50,[1]Vakuumiert!$B:$C,2,FALSE)=0,"Vakuumierter VOS ungeschält"),
IFERROR(IF(VLOOKUP(O50,[1]Vakuumiert!$E:$F,2,FALSE)=0,"Vakuumierter ABS ungeschält"),
IFERROR(IF(VLOOKUP(O50,[1]Vakuumiert!$H:$I,2,FALSE)=0,"Vakuumierter VOS geschält"),
IFERROR(IF(VLOOKUP(O50,[1]Vakuumiert!$K:$L,2,FALSE)=0,"Vakuumierter VOS vegan"),
IFERROR(IF(VLOOKUP(O50,[1]Vakuumiert!$N:$O,2,FALSE)=0,"Vakuumierter VOS Zipfel"),
IFERROR(IF(VLOOKUP(O50,[1]Vakuumiert!$Q:$R,2,FALSE)=0,"Vakuumiert geschält"),
IFERROR(IF(VLOOKUP(O50,'[1]vakuumierte Fertigprodukte'!$B:$C,2,FALSE)=0,"Fertigprodukte"),
IFERROR(IF(VLOOKUP(O50,'[1]vakuumierte Fertigprodukte'!$E:$FI,2,FALSE)=0,"Vakuumierte Zipfel"),
IFERROR(IF(VLOOKUP(O50,[1]Wurste!$B:$C,2,FALSE)=0,"Räucherwürste"),
IFERROR(IF(VLOOKUP(O50,[1]Wurste!$E:$F,2,FALSE)=0,"URW/URGW Wurst"),
IFERROR(IF(VLOOKUP(O50,[1]Wurste!$H:$I,2,FALSE)=0,"HF-Wurst Vegan"),
IFERROR(IF(VLOOKUP(O50,[1]Wurste!$K:$L,2,FALSE)=0,"320er ohne Würste"),
IFERROR(IF(AND(OR(Abfalldokumentation!$A50="BU3",Abfalldokumentation!$A50="Verkauf"),Abfalldokumentation!$F50="Schimmel",Abfalldokumentation!$G50="keinen Abnehmer/kein Schälpersonal"),"Div. Zipfel, ES ohne Verwendung",VLOOKUP(Abfalldokumentation!$E50,Produktgruppen!A:B,2,FALSE)),"-")))))))))))))))))))))))</f>
        <v>ABS</v>
      </c>
      <c r="E50" s="81" t="str">
        <f>IFERROR(VLOOKUP(Abfalldokumentation!$O50,Artikel!A:C,3,FALSE),Abfalldokumentation!$O50)</f>
        <v>ABS CHED-ROT MIT ß-CARO</v>
      </c>
      <c r="F50" s="81" t="str">
        <f>VLOOKUP(T50,'Liste Gründe'!A:D,2,FALSE)</f>
        <v>Rest</v>
      </c>
      <c r="G50" s="80" t="str">
        <f>IF(ISBLANK(V50),VLOOKUP(Abfalldokumentation!$P50,'Liste Gründe'!A:D,3,FALSE),V50)</f>
        <v>Schmutz</v>
      </c>
      <c r="H50" s="81" t="str">
        <f>IF(ISBLANK(Abfalldokumentation!$W50),"-",Abfalldokumentation!$W50)</f>
        <v>-</v>
      </c>
      <c r="I50" s="81">
        <f t="shared" si="1"/>
        <v>34</v>
      </c>
      <c r="J50" s="81" t="str">
        <f t="shared" si="2"/>
        <v>Produkte</v>
      </c>
      <c r="K50" s="81" t="str">
        <f t="shared" si="3"/>
        <v>BUs</v>
      </c>
      <c r="L50" s="81" t="str">
        <f t="shared" si="4"/>
        <v>Symptome</v>
      </c>
      <c r="M50" s="81">
        <f>IFERROR(VLOOKUP(Abfalldokumentation!$O50,Kennzahlen!S:V,3,FALSE)*Abfalldokumentation!$B50,"0")</f>
        <v>60</v>
      </c>
      <c r="N50" s="81" t="str">
        <f>IF(ISBLANK(Q50),VLOOKUP(Abfalldokumentation!$O50,'Linien - BU'!R:S,2,FALSE),Q50)</f>
        <v>L33</v>
      </c>
      <c r="O50" s="77">
        <f t="shared" si="5"/>
        <v>29501032</v>
      </c>
      <c r="P50" s="77">
        <f t="shared" si="6"/>
        <v>42</v>
      </c>
      <c r="Q50" s="39" t="s">
        <v>205</v>
      </c>
      <c r="R50" s="40">
        <v>29501032</v>
      </c>
      <c r="S50" s="40">
        <v>60</v>
      </c>
      <c r="T50" s="40">
        <v>42</v>
      </c>
      <c r="U50" s="41">
        <v>44431</v>
      </c>
      <c r="V50" s="62"/>
      <c r="W50" s="40"/>
      <c r="X50" s="44" t="str">
        <f>IFERROR(VLOOKUP(Abfalldokumentation!$R50,Artikel!A:C,3,FALSE),Abfalldokumentation!$R50)</f>
        <v>ABS CHED-ROT MIT ß-CARO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spans="1:40" ht="30" hidden="1" customHeight="1" x14ac:dyDescent="0.25">
      <c r="A51" s="73" t="str">
        <f>VLOOKUP(N51,'Linien - BU'!A:B,2,FALSE)</f>
        <v>Verkauf</v>
      </c>
      <c r="B51" s="74">
        <f t="shared" si="0"/>
        <v>63</v>
      </c>
      <c r="C51" s="75">
        <f>Abfalldokumentation!$U51</f>
        <v>44431</v>
      </c>
      <c r="D51" s="69" t="str">
        <f>IFERROR(IF(VLOOKUP(O51,'[1]Rohware 230'!$B:$C,2,FALSE)=0,"Rohware"),
IFERROR(IF(VLOOKUP(O51,[1]Sammelnr.!$B:$C,2,FALSE)=0,"Sammelnr. ungeschält ABS"),
IFERROR(IF(VLOOKUP(O51,[1]Sammelnr.!$E:$F,2,FALSE)=0,"Sammelnr. ungeschält VS"),
IFERROR(IF(VLOOKUP(O51,[1]Sammelnr.!$H:$I,2,FALSE)=0,"Sammelnr. geschält"),
IFERROR(IF(VLOOKUP(O51,[1]Offen!$B:$C,2,FALSE)=0,"Offen ungeschält ABS"),
IFERROR(IF(VLOOKUP(O51,[1]Offen!$E:$F,2,FALSE)=0,"Offen ungeschält VOS"),
IFERROR(IF(VLOOKUP(O51,[1]Offen!$H:$I,2,FALSE)=0,"Offen geschält RW"),
IFERROR(IF(VLOOKUP(O51,[1]Offen!$K:$L,2,FALSE)=0,"Offen vegan"),
IFERROR(IF(VLOOKUP(O51,[1]Offen!$N:$O,2,FALSE)=0,"Offen Zipfel"),
IFERROR(IF(VLOOKUP(O51,[1]Offen!$Q:$R,2,FALSE)=0,"Offen Endstücke"),
IFERROR(IF(VLOOKUP(O51,[1]Vakuumiert!$B:$C,2,FALSE)=0,"Vakuumierter VOS ungeschält"),
IFERROR(IF(VLOOKUP(O51,[1]Vakuumiert!$E:$F,2,FALSE)=0,"Vakuumierter ABS ungeschält"),
IFERROR(IF(VLOOKUP(O51,[1]Vakuumiert!$H:$I,2,FALSE)=0,"Vakuumierter VOS geschält"),
IFERROR(IF(VLOOKUP(O51,[1]Vakuumiert!$K:$L,2,FALSE)=0,"Vakuumierter VOS vegan"),
IFERROR(IF(VLOOKUP(O51,[1]Vakuumiert!$N:$O,2,FALSE)=0,"Vakuumierter VOS Zipfel"),
IFERROR(IF(VLOOKUP(O51,[1]Vakuumiert!$Q:$R,2,FALSE)=0,"Vakuumiert geschält"),
IFERROR(IF(VLOOKUP(O51,'[1]vakuumierte Fertigprodukte'!$B:$C,2,FALSE)=0,"Fertigprodukte"),
IFERROR(IF(VLOOKUP(O51,'[1]vakuumierte Fertigprodukte'!$E:$FI,2,FALSE)=0,"Vakuumierte Zipfel"),
IFERROR(IF(VLOOKUP(O51,[1]Wurste!$B:$C,2,FALSE)=0,"Räucherwürste"),
IFERROR(IF(VLOOKUP(O51,[1]Wurste!$E:$F,2,FALSE)=0,"URW/URGW Wurst"),
IFERROR(IF(VLOOKUP(O51,[1]Wurste!$H:$I,2,FALSE)=0,"HF-Wurst Vegan"),
IFERROR(IF(VLOOKUP(O51,[1]Wurste!$K:$L,2,FALSE)=0,"320er ohne Würste"),
IFERROR(IF(AND(OR(Abfalldokumentation!$A51="BU3",Abfalldokumentation!$A51="Verkauf"),Abfalldokumentation!$F51="Schimmel",Abfalldokumentation!$G51="keinen Abnehmer/kein Schälpersonal"),"Div. Zipfel, ES ohne Verwendung",VLOOKUP(Abfalldokumentation!$E51,Produktgruppen!A:B,2,FALSE)),"-")))))))))))))))))))))))</f>
        <v>Vorschmelz</v>
      </c>
      <c r="E51" s="76" t="str">
        <f>IFERROR(VLOOKUP(Abfalldokumentation!$O51,Artikel!A:C,3,FALSE),Abfalldokumentation!$O51)</f>
        <v>VOS RW-ROT-CHEDD 8,1KG</v>
      </c>
      <c r="F51" s="76" t="str">
        <f>VLOOKUP(T51,'Liste Gründe'!A:D,2,FALSE)</f>
        <v>Schimmel</v>
      </c>
      <c r="G51" s="75" t="str">
        <f>IF(ISBLANK(V51),VLOOKUP(Abfalldokumentation!$P51,'Liste Gründe'!A:D,3,FALSE),V51)</f>
        <v>Schimmel</v>
      </c>
      <c r="H51" s="76" t="str">
        <f>IF(ISBLANK(Abfalldokumentation!$W51),"-",Abfalldokumentation!$W51)</f>
        <v>keinen Abnehmer/Schälen</v>
      </c>
      <c r="I51" s="76">
        <f t="shared" si="1"/>
        <v>34</v>
      </c>
      <c r="J51" s="76" t="str">
        <f t="shared" si="2"/>
        <v>Produkte</v>
      </c>
      <c r="K51" s="76" t="str">
        <f t="shared" si="3"/>
        <v>BUs</v>
      </c>
      <c r="L51" s="76" t="str">
        <f t="shared" si="4"/>
        <v>Symptome</v>
      </c>
      <c r="M51" s="76">
        <f>IFERROR(VLOOKUP(Abfalldokumentation!$O51,Kennzahlen!S:V,3,FALSE)*Abfalldokumentation!$B51,"0")</f>
        <v>31.5</v>
      </c>
      <c r="N51" s="76" t="str">
        <f>IF(ISBLANK(Q51),VLOOKUP(Abfalldokumentation!$O51,'Linien - BU'!R:S,2,FALSE),Q51)</f>
        <v>Verkauf</v>
      </c>
      <c r="O51" s="77">
        <f t="shared" si="5"/>
        <v>29501053</v>
      </c>
      <c r="P51" s="77">
        <f t="shared" si="6"/>
        <v>12</v>
      </c>
      <c r="Q51" s="45" t="s">
        <v>11</v>
      </c>
      <c r="R51" s="46">
        <v>29501053</v>
      </c>
      <c r="S51" s="46">
        <v>63</v>
      </c>
      <c r="T51" s="46">
        <v>12</v>
      </c>
      <c r="U51" s="47">
        <v>44431</v>
      </c>
      <c r="V51" s="62"/>
      <c r="W51" s="49" t="s">
        <v>192</v>
      </c>
      <c r="X51" s="50" t="str">
        <f>IFERROR(VLOOKUP(Abfalldokumentation!$R51,Artikel!A:C,3,FALSE),Abfalldokumentation!$R51)</f>
        <v>VOS RW-ROT-CHEDD 8,1KG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spans="1:40" ht="30" hidden="1" customHeight="1" x14ac:dyDescent="0.25">
      <c r="A52" s="78" t="str">
        <f>VLOOKUP(N52,'Linien - BU'!A:B,2,FALSE)</f>
        <v>BU3</v>
      </c>
      <c r="B52" s="79">
        <f t="shared" si="0"/>
        <v>63</v>
      </c>
      <c r="C52" s="80">
        <f>Abfalldokumentation!$U52</f>
        <v>44431</v>
      </c>
      <c r="D52" s="69" t="str">
        <f>IFERROR(IF(VLOOKUP(O52,'[1]Rohware 230'!$B:$C,2,FALSE)=0,"Rohware"),
IFERROR(IF(VLOOKUP(O52,[1]Sammelnr.!$B:$C,2,FALSE)=0,"Sammelnr. ungeschält ABS"),
IFERROR(IF(VLOOKUP(O52,[1]Sammelnr.!$E:$F,2,FALSE)=0,"Sammelnr. ungeschält VS"),
IFERROR(IF(VLOOKUP(O52,[1]Sammelnr.!$H:$I,2,FALSE)=0,"Sammelnr. geschält"),
IFERROR(IF(VLOOKUP(O52,[1]Offen!$B:$C,2,FALSE)=0,"Offen ungeschält ABS"),
IFERROR(IF(VLOOKUP(O52,[1]Offen!$E:$F,2,FALSE)=0,"Offen ungeschält VOS"),
IFERROR(IF(VLOOKUP(O52,[1]Offen!$H:$I,2,FALSE)=0,"Offen geschält RW"),
IFERROR(IF(VLOOKUP(O52,[1]Offen!$K:$L,2,FALSE)=0,"Offen vegan"),
IFERROR(IF(VLOOKUP(O52,[1]Offen!$N:$O,2,FALSE)=0,"Offen Zipfel"),
IFERROR(IF(VLOOKUP(O52,[1]Offen!$Q:$R,2,FALSE)=0,"Offen Endstücke"),
IFERROR(IF(VLOOKUP(O52,[1]Vakuumiert!$B:$C,2,FALSE)=0,"Vakuumierter VOS ungeschält"),
IFERROR(IF(VLOOKUP(O52,[1]Vakuumiert!$E:$F,2,FALSE)=0,"Vakuumierter ABS ungeschält"),
IFERROR(IF(VLOOKUP(O52,[1]Vakuumiert!$H:$I,2,FALSE)=0,"Vakuumierter VOS geschält"),
IFERROR(IF(VLOOKUP(O52,[1]Vakuumiert!$K:$L,2,FALSE)=0,"Vakuumierter VOS vegan"),
IFERROR(IF(VLOOKUP(O52,[1]Vakuumiert!$N:$O,2,FALSE)=0,"Vakuumierter VOS Zipfel"),
IFERROR(IF(VLOOKUP(O52,[1]Vakuumiert!$Q:$R,2,FALSE)=0,"Vakuumiert geschält"),
IFERROR(IF(VLOOKUP(O52,'[1]vakuumierte Fertigprodukte'!$B:$C,2,FALSE)=0,"Fertigprodukte"),
IFERROR(IF(VLOOKUP(O52,'[1]vakuumierte Fertigprodukte'!$E:$FI,2,FALSE)=0,"Vakuumierte Zipfel"),
IFERROR(IF(VLOOKUP(O52,[1]Wurste!$B:$C,2,FALSE)=0,"Räucherwürste"),
IFERROR(IF(VLOOKUP(O52,[1]Wurste!$E:$F,2,FALSE)=0,"URW/URGW Wurst"),
IFERROR(IF(VLOOKUP(O52,[1]Wurste!$H:$I,2,FALSE)=0,"HF-Wurst Vegan"),
IFERROR(IF(VLOOKUP(O52,[1]Wurste!$K:$L,2,FALSE)=0,"320er ohne Würste"),
IFERROR(IF(AND(OR(Abfalldokumentation!$A52="BU3",Abfalldokumentation!$A52="Verkauf"),Abfalldokumentation!$F52="Schimmel",Abfalldokumentation!$G52="keinen Abnehmer/kein Schälpersonal"),"Div. Zipfel, ES ohne Verwendung",VLOOKUP(Abfalldokumentation!$E52,Produktgruppen!A:B,2,FALSE)),"-")))))))))))))))))))))))</f>
        <v>Vorschmelz</v>
      </c>
      <c r="E52" s="81" t="str">
        <f>IFERROR(VLOOKUP(Abfalldokumentation!$O52,Artikel!A:C,3,FALSE),Abfalldokumentation!$O52)</f>
        <v>VOS RW BUN-PF</v>
      </c>
      <c r="F52" s="81" t="str">
        <f>VLOOKUP(T52,'Liste Gründe'!A:D,2,FALSE)</f>
        <v>Schimmel</v>
      </c>
      <c r="G52" s="80" t="str">
        <f>IF(ISBLANK(V52),VLOOKUP(Abfalldokumentation!$P52,'Liste Gründe'!A:D,3,FALSE),V52)</f>
        <v>Schimmel</v>
      </c>
      <c r="H52" s="81" t="str">
        <f>IF(ISBLANK(Abfalldokumentation!$W52),"-",Abfalldokumentation!$W52)</f>
        <v>-</v>
      </c>
      <c r="I52" s="81">
        <f t="shared" si="1"/>
        <v>34</v>
      </c>
      <c r="J52" s="81" t="str">
        <f t="shared" si="2"/>
        <v>Produkte</v>
      </c>
      <c r="K52" s="81" t="str">
        <f t="shared" si="3"/>
        <v>BUs</v>
      </c>
      <c r="L52" s="81" t="str">
        <f t="shared" si="4"/>
        <v>Symptome</v>
      </c>
      <c r="M52" s="81">
        <f>IFERROR(VLOOKUP(Abfalldokumentation!$O52,Kennzahlen!S:V,3,FALSE)*Abfalldokumentation!$B52,"0")</f>
        <v>31.5</v>
      </c>
      <c r="N52" s="81" t="str">
        <f>IF(ISBLANK(Q52),VLOOKUP(Abfalldokumentation!$O52,'Linien - BU'!R:S,2,FALSE),Q52)</f>
        <v>L16</v>
      </c>
      <c r="O52" s="77">
        <f t="shared" si="5"/>
        <v>29501055</v>
      </c>
      <c r="P52" s="77">
        <f t="shared" si="6"/>
        <v>12</v>
      </c>
      <c r="Q52" s="39" t="s">
        <v>213</v>
      </c>
      <c r="R52" s="40">
        <v>29501055</v>
      </c>
      <c r="S52" s="40">
        <v>63</v>
      </c>
      <c r="T52" s="40">
        <v>12</v>
      </c>
      <c r="U52" s="41">
        <v>44431</v>
      </c>
      <c r="V52" s="62"/>
      <c r="W52" s="43" t="s">
        <v>54</v>
      </c>
      <c r="X52" s="44" t="str">
        <f>IFERROR(VLOOKUP(Abfalldokumentation!$R52,Artikel!A:C,3,FALSE),Abfalldokumentation!$R52)</f>
        <v>VOS RW BUN-PF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spans="1:40" ht="30" hidden="1" customHeight="1" x14ac:dyDescent="0.25">
      <c r="A53" s="73" t="str">
        <f>VLOOKUP(N53,'Linien - BU'!A:B,2,FALSE)</f>
        <v>Verkauf</v>
      </c>
      <c r="B53" s="74">
        <f t="shared" si="0"/>
        <v>546</v>
      </c>
      <c r="C53" s="75">
        <f>Abfalldokumentation!$U53</f>
        <v>44431</v>
      </c>
      <c r="D53" s="69" t="str">
        <f>IFERROR(IF(VLOOKUP(O53,'[1]Rohware 230'!$B:$C,2,FALSE)=0,"Rohware"),
IFERROR(IF(VLOOKUP(O53,[1]Sammelnr.!$B:$C,2,FALSE)=0,"Sammelnr. ungeschält ABS"),
IFERROR(IF(VLOOKUP(O53,[1]Sammelnr.!$E:$F,2,FALSE)=0,"Sammelnr. ungeschält VS"),
IFERROR(IF(VLOOKUP(O53,[1]Sammelnr.!$H:$I,2,FALSE)=0,"Sammelnr. geschält"),
IFERROR(IF(VLOOKUP(O53,[1]Offen!$B:$C,2,FALSE)=0,"Offen ungeschält ABS"),
IFERROR(IF(VLOOKUP(O53,[1]Offen!$E:$F,2,FALSE)=0,"Offen ungeschält VOS"),
IFERROR(IF(VLOOKUP(O53,[1]Offen!$H:$I,2,FALSE)=0,"Offen geschält RW"),
IFERROR(IF(VLOOKUP(O53,[1]Offen!$K:$L,2,FALSE)=0,"Offen vegan"),
IFERROR(IF(VLOOKUP(O53,[1]Offen!$N:$O,2,FALSE)=0,"Offen Zipfel"),
IFERROR(IF(VLOOKUP(O53,[1]Offen!$Q:$R,2,FALSE)=0,"Offen Endstücke"),
IFERROR(IF(VLOOKUP(O53,[1]Vakuumiert!$B:$C,2,FALSE)=0,"Vakuumierter VOS ungeschält"),
IFERROR(IF(VLOOKUP(O53,[1]Vakuumiert!$E:$F,2,FALSE)=0,"Vakuumierter ABS ungeschält"),
IFERROR(IF(VLOOKUP(O53,[1]Vakuumiert!$H:$I,2,FALSE)=0,"Vakuumierter VOS geschält"),
IFERROR(IF(VLOOKUP(O53,[1]Vakuumiert!$K:$L,2,FALSE)=0,"Vakuumierter VOS vegan"),
IFERROR(IF(VLOOKUP(O53,[1]Vakuumiert!$N:$O,2,FALSE)=0,"Vakuumierter VOS Zipfel"),
IFERROR(IF(VLOOKUP(O53,[1]Vakuumiert!$Q:$R,2,FALSE)=0,"Vakuumiert geschält"),
IFERROR(IF(VLOOKUP(O53,'[1]vakuumierte Fertigprodukte'!$B:$C,2,FALSE)=0,"Fertigprodukte"),
IFERROR(IF(VLOOKUP(O53,'[1]vakuumierte Fertigprodukte'!$E:$FI,2,FALSE)=0,"Vakuumierte Zipfel"),
IFERROR(IF(VLOOKUP(O53,[1]Wurste!$B:$C,2,FALSE)=0,"Räucherwürste"),
IFERROR(IF(VLOOKUP(O53,[1]Wurste!$E:$F,2,FALSE)=0,"URW/URGW Wurst"),
IFERROR(IF(VLOOKUP(O53,[1]Wurste!$H:$I,2,FALSE)=0,"HF-Wurst Vegan"),
IFERROR(IF(VLOOKUP(O53,[1]Wurste!$K:$L,2,FALSE)=0,"320er ohne Würste"),
IFERROR(IF(AND(OR(Abfalldokumentation!$A53="BU3",Abfalldokumentation!$A53="Verkauf"),Abfalldokumentation!$F53="Schimmel",Abfalldokumentation!$G53="keinen Abnehmer/kein Schälpersonal"),"Div. Zipfel, ES ohne Verwendung",VLOOKUP(Abfalldokumentation!$E53,Produktgruppen!A:B,2,FALSE)),"-")))))))))))))))))))))))</f>
        <v>Vorschmelz</v>
      </c>
      <c r="E53" s="76" t="str">
        <f>IFERROR(VLOOKUP(Abfalldokumentation!$O53,Artikel!A:C,3,FALSE),Abfalldokumentation!$O53)</f>
        <v>VOS GRW-NATUR ZIPFEL 35</v>
      </c>
      <c r="F53" s="76" t="str">
        <f>VLOOKUP(T53,'Liste Gründe'!A:D,2,FALSE)</f>
        <v>Schimmel</v>
      </c>
      <c r="G53" s="75" t="str">
        <f>IF(ISBLANK(V53),VLOOKUP(Abfalldokumentation!$P53,'Liste Gründe'!A:D,3,FALSE),V53)</f>
        <v>Schimmel</v>
      </c>
      <c r="H53" s="76" t="str">
        <f>IF(ISBLANK(Abfalldokumentation!$W53),"-",Abfalldokumentation!$W53)</f>
        <v>keinen Abnehmer/Schälen</v>
      </c>
      <c r="I53" s="76">
        <f t="shared" si="1"/>
        <v>34</v>
      </c>
      <c r="J53" s="76" t="str">
        <f t="shared" si="2"/>
        <v>Produkte</v>
      </c>
      <c r="K53" s="76" t="str">
        <f t="shared" si="3"/>
        <v>BUs</v>
      </c>
      <c r="L53" s="76" t="str">
        <f t="shared" si="4"/>
        <v>Symptome</v>
      </c>
      <c r="M53" s="76">
        <f>IFERROR(VLOOKUP(Abfalldokumentation!$O53,Kennzahlen!S:V,3,FALSE)*Abfalldokumentation!$B53,"0")</f>
        <v>273</v>
      </c>
      <c r="N53" s="76" t="str">
        <f>IF(ISBLANK(Q53),VLOOKUP(Abfalldokumentation!$O53,'Linien - BU'!R:S,2,FALSE),Q53)</f>
        <v>Verkauf</v>
      </c>
      <c r="O53" s="77">
        <f t="shared" si="5"/>
        <v>29501063</v>
      </c>
      <c r="P53" s="77">
        <f t="shared" si="6"/>
        <v>12</v>
      </c>
      <c r="Q53" s="45" t="s">
        <v>11</v>
      </c>
      <c r="R53" s="46">
        <v>29501063</v>
      </c>
      <c r="S53" s="46">
        <v>546</v>
      </c>
      <c r="T53" s="46">
        <v>12</v>
      </c>
      <c r="U53" s="47">
        <v>44431</v>
      </c>
      <c r="V53" s="62"/>
      <c r="W53" s="49" t="s">
        <v>192</v>
      </c>
      <c r="X53" s="50" t="str">
        <f>IFERROR(VLOOKUP(Abfalldokumentation!$R53,Artikel!A:C,3,FALSE),Abfalldokumentation!$R53)</f>
        <v>VOS GRW-NATUR ZIPFEL 35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spans="1:40" ht="30" hidden="1" customHeight="1" x14ac:dyDescent="0.25">
      <c r="A54" s="78" t="str">
        <f>VLOOKUP(N54,'Linien - BU'!A:B,2,FALSE)</f>
        <v>Verkauf</v>
      </c>
      <c r="B54" s="79">
        <f t="shared" si="0"/>
        <v>252</v>
      </c>
      <c r="C54" s="80">
        <f>Abfalldokumentation!$U54</f>
        <v>44431</v>
      </c>
      <c r="D54" s="69" t="str">
        <f>IFERROR(IF(VLOOKUP(O54,'[1]Rohware 230'!$B:$C,2,FALSE)=0,"Rohware"),
IFERROR(IF(VLOOKUP(O54,[1]Sammelnr.!$B:$C,2,FALSE)=0,"Sammelnr. ungeschält ABS"),
IFERROR(IF(VLOOKUP(O54,[1]Sammelnr.!$E:$F,2,FALSE)=0,"Sammelnr. ungeschält VS"),
IFERROR(IF(VLOOKUP(O54,[1]Sammelnr.!$H:$I,2,FALSE)=0,"Sammelnr. geschält"),
IFERROR(IF(VLOOKUP(O54,[1]Offen!$B:$C,2,FALSE)=0,"Offen ungeschält ABS"),
IFERROR(IF(VLOOKUP(O54,[1]Offen!$E:$F,2,FALSE)=0,"Offen ungeschält VOS"),
IFERROR(IF(VLOOKUP(O54,[1]Offen!$H:$I,2,FALSE)=0,"Offen geschält RW"),
IFERROR(IF(VLOOKUP(O54,[1]Offen!$K:$L,2,FALSE)=0,"Offen vegan"),
IFERROR(IF(VLOOKUP(O54,[1]Offen!$N:$O,2,FALSE)=0,"Offen Zipfel"),
IFERROR(IF(VLOOKUP(O54,[1]Offen!$Q:$R,2,FALSE)=0,"Offen Endstücke"),
IFERROR(IF(VLOOKUP(O54,[1]Vakuumiert!$B:$C,2,FALSE)=0,"Vakuumierter VOS ungeschält"),
IFERROR(IF(VLOOKUP(O54,[1]Vakuumiert!$E:$F,2,FALSE)=0,"Vakuumierter ABS ungeschält"),
IFERROR(IF(VLOOKUP(O54,[1]Vakuumiert!$H:$I,2,FALSE)=0,"Vakuumierter VOS geschält"),
IFERROR(IF(VLOOKUP(O54,[1]Vakuumiert!$K:$L,2,FALSE)=0,"Vakuumierter VOS vegan"),
IFERROR(IF(VLOOKUP(O54,[1]Vakuumiert!$N:$O,2,FALSE)=0,"Vakuumierter VOS Zipfel"),
IFERROR(IF(VLOOKUP(O54,[1]Vakuumiert!$Q:$R,2,FALSE)=0,"Vakuumiert geschält"),
IFERROR(IF(VLOOKUP(O54,'[1]vakuumierte Fertigprodukte'!$B:$C,2,FALSE)=0,"Fertigprodukte"),
IFERROR(IF(VLOOKUP(O54,'[1]vakuumierte Fertigprodukte'!$E:$FI,2,FALSE)=0,"Vakuumierte Zipfel"),
IFERROR(IF(VLOOKUP(O54,[1]Wurste!$B:$C,2,FALSE)=0,"Räucherwürste"),
IFERROR(IF(VLOOKUP(O54,[1]Wurste!$E:$F,2,FALSE)=0,"URW/URGW Wurst"),
IFERROR(IF(VLOOKUP(O54,[1]Wurste!$H:$I,2,FALSE)=0,"HF-Wurst Vegan"),
IFERROR(IF(VLOOKUP(O54,[1]Wurste!$K:$L,2,FALSE)=0,"320er ohne Würste"),
IFERROR(IF(AND(OR(Abfalldokumentation!$A54="BU3",Abfalldokumentation!$A54="Verkauf"),Abfalldokumentation!$F54="Schimmel",Abfalldokumentation!$G54="keinen Abnehmer/kein Schälpersonal"),"Div. Zipfel, ES ohne Verwendung",VLOOKUP(Abfalldokumentation!$E54,Produktgruppen!A:B,2,FALSE)),"-")))))))))))))))))))))))</f>
        <v>Vorschmelz</v>
      </c>
      <c r="E54" s="81" t="str">
        <f>IFERROR(VLOOKUP(Abfalldokumentation!$O54,Artikel!A:C,3,FALSE),Abfalldokumentation!$O54)</f>
        <v>VOS GRW-SCHI ZIPFEL 350</v>
      </c>
      <c r="F54" s="81" t="str">
        <f>VLOOKUP(T54,'Liste Gründe'!A:D,2,FALSE)</f>
        <v>Schimmel</v>
      </c>
      <c r="G54" s="80" t="str">
        <f>IF(ISBLANK(V54),VLOOKUP(Abfalldokumentation!$P54,'Liste Gründe'!A:D,3,FALSE),V54)</f>
        <v>Schimmel</v>
      </c>
      <c r="H54" s="81" t="str">
        <f>IF(ISBLANK(Abfalldokumentation!$W54),"-",Abfalldokumentation!$W54)</f>
        <v>keinen Abnehmer/Schälen</v>
      </c>
      <c r="I54" s="81">
        <f t="shared" si="1"/>
        <v>34</v>
      </c>
      <c r="J54" s="81" t="str">
        <f t="shared" si="2"/>
        <v>Produkte</v>
      </c>
      <c r="K54" s="81" t="str">
        <f t="shared" si="3"/>
        <v>BUs</v>
      </c>
      <c r="L54" s="81" t="str">
        <f t="shared" si="4"/>
        <v>Symptome</v>
      </c>
      <c r="M54" s="81">
        <f>IFERROR(VLOOKUP(Abfalldokumentation!$O54,Kennzahlen!S:V,3,FALSE)*Abfalldokumentation!$B54,"0")</f>
        <v>126</v>
      </c>
      <c r="N54" s="81" t="str">
        <f>IF(ISBLANK(Q54),VLOOKUP(Abfalldokumentation!$O54,'Linien - BU'!R:S,2,FALSE),Q54)</f>
        <v>Verkauf</v>
      </c>
      <c r="O54" s="77">
        <f t="shared" si="5"/>
        <v>29501064</v>
      </c>
      <c r="P54" s="77">
        <f t="shared" si="6"/>
        <v>12</v>
      </c>
      <c r="Q54" s="39" t="s">
        <v>11</v>
      </c>
      <c r="R54" s="40">
        <v>29501064</v>
      </c>
      <c r="S54" s="40">
        <v>252</v>
      </c>
      <c r="T54" s="40">
        <v>12</v>
      </c>
      <c r="U54" s="41">
        <v>44431</v>
      </c>
      <c r="V54" s="62"/>
      <c r="W54" s="43" t="s">
        <v>192</v>
      </c>
      <c r="X54" s="44" t="str">
        <f>IFERROR(VLOOKUP(Abfalldokumentation!$R54,Artikel!A:C,3,FALSE),Abfalldokumentation!$R54)</f>
        <v>VOS GRW-SCHI ZIPFEL 350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spans="1:40" ht="30" hidden="1" customHeight="1" x14ac:dyDescent="0.25">
      <c r="A55" s="73" t="str">
        <f>VLOOKUP(N55,'Linien - BU'!A:B,2,FALSE)</f>
        <v>Verkauf</v>
      </c>
      <c r="B55" s="74">
        <f t="shared" si="0"/>
        <v>252</v>
      </c>
      <c r="C55" s="75">
        <f>Abfalldokumentation!$U55</f>
        <v>44431</v>
      </c>
      <c r="D55" s="69" t="str">
        <f>IFERROR(IF(VLOOKUP(O55,'[1]Rohware 230'!$B:$C,2,FALSE)=0,"Rohware"),
IFERROR(IF(VLOOKUP(O55,[1]Sammelnr.!$B:$C,2,FALSE)=0,"Sammelnr. ungeschält ABS"),
IFERROR(IF(VLOOKUP(O55,[1]Sammelnr.!$E:$F,2,FALSE)=0,"Sammelnr. ungeschält VS"),
IFERROR(IF(VLOOKUP(O55,[1]Sammelnr.!$H:$I,2,FALSE)=0,"Sammelnr. geschält"),
IFERROR(IF(VLOOKUP(O55,[1]Offen!$B:$C,2,FALSE)=0,"Offen ungeschält ABS"),
IFERROR(IF(VLOOKUP(O55,[1]Offen!$E:$F,2,FALSE)=0,"Offen ungeschält VOS"),
IFERROR(IF(VLOOKUP(O55,[1]Offen!$H:$I,2,FALSE)=0,"Offen geschält RW"),
IFERROR(IF(VLOOKUP(O55,[1]Offen!$K:$L,2,FALSE)=0,"Offen vegan"),
IFERROR(IF(VLOOKUP(O55,[1]Offen!$N:$O,2,FALSE)=0,"Offen Zipfel"),
IFERROR(IF(VLOOKUP(O55,[1]Offen!$Q:$R,2,FALSE)=0,"Offen Endstücke"),
IFERROR(IF(VLOOKUP(O55,[1]Vakuumiert!$B:$C,2,FALSE)=0,"Vakuumierter VOS ungeschält"),
IFERROR(IF(VLOOKUP(O55,[1]Vakuumiert!$E:$F,2,FALSE)=0,"Vakuumierter ABS ungeschält"),
IFERROR(IF(VLOOKUP(O55,[1]Vakuumiert!$H:$I,2,FALSE)=0,"Vakuumierter VOS geschält"),
IFERROR(IF(VLOOKUP(O55,[1]Vakuumiert!$K:$L,2,FALSE)=0,"Vakuumierter VOS vegan"),
IFERROR(IF(VLOOKUP(O55,[1]Vakuumiert!$N:$O,2,FALSE)=0,"Vakuumierter VOS Zipfel"),
IFERROR(IF(VLOOKUP(O55,[1]Vakuumiert!$Q:$R,2,FALSE)=0,"Vakuumiert geschält"),
IFERROR(IF(VLOOKUP(O55,'[1]vakuumierte Fertigprodukte'!$B:$C,2,FALSE)=0,"Fertigprodukte"),
IFERROR(IF(VLOOKUP(O55,'[1]vakuumierte Fertigprodukte'!$E:$FI,2,FALSE)=0,"Vakuumierte Zipfel"),
IFERROR(IF(VLOOKUP(O55,[1]Wurste!$B:$C,2,FALSE)=0,"Räucherwürste"),
IFERROR(IF(VLOOKUP(O55,[1]Wurste!$E:$F,2,FALSE)=0,"URW/URGW Wurst"),
IFERROR(IF(VLOOKUP(O55,[1]Wurste!$H:$I,2,FALSE)=0,"HF-Wurst Vegan"),
IFERROR(IF(VLOOKUP(O55,[1]Wurste!$K:$L,2,FALSE)=0,"320er ohne Würste"),
IFERROR(IF(AND(OR(Abfalldokumentation!$A55="BU3",Abfalldokumentation!$A55="Verkauf"),Abfalldokumentation!$F55="Schimmel",Abfalldokumentation!$G55="keinen Abnehmer/kein Schälpersonal"),"Div. Zipfel, ES ohne Verwendung",VLOOKUP(Abfalldokumentation!$E55,Produktgruppen!A:B,2,FALSE)),"-")))))))))))))))))))))))</f>
        <v>Vorschmelz</v>
      </c>
      <c r="E55" s="76" t="str">
        <f>IFERROR(VLOOKUP(Abfalldokumentation!$O55,Artikel!A:C,3,FALSE),Abfalldokumentation!$O55)</f>
        <v>VOS GRW-SCHI-NAT ENDSTÜ</v>
      </c>
      <c r="F55" s="76" t="str">
        <f>VLOOKUP(T55,'Liste Gründe'!A:D,2,FALSE)</f>
        <v>Schimmel</v>
      </c>
      <c r="G55" s="75" t="str">
        <f>IF(ISBLANK(V55),VLOOKUP(Abfalldokumentation!$P55,'Liste Gründe'!A:D,3,FALSE),V55)</f>
        <v>Schimmel</v>
      </c>
      <c r="H55" s="76" t="str">
        <f>IF(ISBLANK(Abfalldokumentation!$W55),"-",Abfalldokumentation!$W55)</f>
        <v>keinen Abnehmer/Schälen</v>
      </c>
      <c r="I55" s="76">
        <f t="shared" si="1"/>
        <v>34</v>
      </c>
      <c r="J55" s="76" t="str">
        <f t="shared" si="2"/>
        <v>Produkte</v>
      </c>
      <c r="K55" s="76" t="str">
        <f t="shared" si="3"/>
        <v>BUs</v>
      </c>
      <c r="L55" s="76" t="str">
        <f t="shared" si="4"/>
        <v>Symptome</v>
      </c>
      <c r="M55" s="76">
        <f>IFERROR(VLOOKUP(Abfalldokumentation!$O55,Kennzahlen!S:V,3,FALSE)*Abfalldokumentation!$B55,"0")</f>
        <v>126</v>
      </c>
      <c r="N55" s="76" t="str">
        <f>IF(ISBLANK(Q55),VLOOKUP(Abfalldokumentation!$O55,'Linien - BU'!R:S,2,FALSE),Q55)</f>
        <v>Verkauf</v>
      </c>
      <c r="O55" s="77">
        <f t="shared" si="5"/>
        <v>29501070</v>
      </c>
      <c r="P55" s="77">
        <f t="shared" si="6"/>
        <v>12</v>
      </c>
      <c r="Q55" s="45" t="s">
        <v>11</v>
      </c>
      <c r="R55" s="46">
        <v>29501070</v>
      </c>
      <c r="S55" s="46">
        <v>252</v>
      </c>
      <c r="T55" s="46">
        <v>12</v>
      </c>
      <c r="U55" s="47">
        <v>44431</v>
      </c>
      <c r="V55" s="62"/>
      <c r="W55" s="49" t="s">
        <v>192</v>
      </c>
      <c r="X55" s="50" t="str">
        <f>IFERROR(VLOOKUP(Abfalldokumentation!$R55,Artikel!A:C,3,FALSE),Abfalldokumentation!$R55)</f>
        <v>VOS GRW-SCHI-NAT ENDSTÜ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spans="1:40" ht="30" hidden="1" customHeight="1" x14ac:dyDescent="0.25">
      <c r="A56" s="78" t="str">
        <f>VLOOKUP(N56,'Linien - BU'!A:B,2,FALSE)</f>
        <v>Verkauf</v>
      </c>
      <c r="B56" s="79">
        <f t="shared" si="0"/>
        <v>177</v>
      </c>
      <c r="C56" s="80">
        <f>Abfalldokumentation!$U56</f>
        <v>44431</v>
      </c>
      <c r="D56" s="69" t="str">
        <f>IFERROR(IF(VLOOKUP(O56,'[1]Rohware 230'!$B:$C,2,FALSE)=0,"Rohware"),
IFERROR(IF(VLOOKUP(O56,[1]Sammelnr.!$B:$C,2,FALSE)=0,"Sammelnr. ungeschält ABS"),
IFERROR(IF(VLOOKUP(O56,[1]Sammelnr.!$E:$F,2,FALSE)=0,"Sammelnr. ungeschält VS"),
IFERROR(IF(VLOOKUP(O56,[1]Sammelnr.!$H:$I,2,FALSE)=0,"Sammelnr. geschält"),
IFERROR(IF(VLOOKUP(O56,[1]Offen!$B:$C,2,FALSE)=0,"Offen ungeschält ABS"),
IFERROR(IF(VLOOKUP(O56,[1]Offen!$E:$F,2,FALSE)=0,"Offen ungeschält VOS"),
IFERROR(IF(VLOOKUP(O56,[1]Offen!$H:$I,2,FALSE)=0,"Offen geschält RW"),
IFERROR(IF(VLOOKUP(O56,[1]Offen!$K:$L,2,FALSE)=0,"Offen vegan"),
IFERROR(IF(VLOOKUP(O56,[1]Offen!$N:$O,2,FALSE)=0,"Offen Zipfel"),
IFERROR(IF(VLOOKUP(O56,[1]Offen!$Q:$R,2,FALSE)=0,"Offen Endstücke"),
IFERROR(IF(VLOOKUP(O56,[1]Vakuumiert!$B:$C,2,FALSE)=0,"Vakuumierter VOS ungeschält"),
IFERROR(IF(VLOOKUP(O56,[1]Vakuumiert!$E:$F,2,FALSE)=0,"Vakuumierter ABS ungeschält"),
IFERROR(IF(VLOOKUP(O56,[1]Vakuumiert!$H:$I,2,FALSE)=0,"Vakuumierter VOS geschält"),
IFERROR(IF(VLOOKUP(O56,[1]Vakuumiert!$K:$L,2,FALSE)=0,"Vakuumierter VOS vegan"),
IFERROR(IF(VLOOKUP(O56,[1]Vakuumiert!$N:$O,2,FALSE)=0,"Vakuumierter VOS Zipfel"),
IFERROR(IF(VLOOKUP(O56,[1]Vakuumiert!$Q:$R,2,FALSE)=0,"Vakuumiert geschält"),
IFERROR(IF(VLOOKUP(O56,'[1]vakuumierte Fertigprodukte'!$B:$C,2,FALSE)=0,"Fertigprodukte"),
IFERROR(IF(VLOOKUP(O56,'[1]vakuumierte Fertigprodukte'!$E:$FI,2,FALSE)=0,"Vakuumierte Zipfel"),
IFERROR(IF(VLOOKUP(O56,[1]Wurste!$B:$C,2,FALSE)=0,"Räucherwürste"),
IFERROR(IF(VLOOKUP(O56,[1]Wurste!$E:$F,2,FALSE)=0,"URW/URGW Wurst"),
IFERROR(IF(VLOOKUP(O56,[1]Wurste!$H:$I,2,FALSE)=0,"HF-Wurst Vegan"),
IFERROR(IF(VLOOKUP(O56,[1]Wurste!$K:$L,2,FALSE)=0,"320er ohne Würste"),
IFERROR(IF(AND(OR(Abfalldokumentation!$A56="BU3",Abfalldokumentation!$A56="Verkauf"),Abfalldokumentation!$F56="Schimmel",Abfalldokumentation!$G56="keinen Abnehmer/kein Schälpersonal"),"Div. Zipfel, ES ohne Verwendung",VLOOKUP(Abfalldokumentation!$E56,Produktgruppen!A:B,2,FALSE)),"-")))))))))))))))))))))))</f>
        <v>Vorschmelz</v>
      </c>
      <c r="E56" s="81" t="str">
        <f>IFERROR(VLOOKUP(Abfalldokumentation!$O56,Artikel!A:C,3,FALSE),Abfalldokumentation!$O56)</f>
        <v>VOS VS-SCHI ZIPFEL</v>
      </c>
      <c r="F56" s="81" t="str">
        <f>VLOOKUP(T56,'Liste Gründe'!A:D,2,FALSE)</f>
        <v>Schimmel</v>
      </c>
      <c r="G56" s="80" t="str">
        <f>IF(ISBLANK(V56),VLOOKUP(Abfalldokumentation!$P56,'Liste Gründe'!A:D,3,FALSE),V56)</f>
        <v>Schimmel</v>
      </c>
      <c r="H56" s="81" t="str">
        <f>IF(ISBLANK(Abfalldokumentation!$W56),"-",Abfalldokumentation!$W56)</f>
        <v>keinen Abnehmer/Schälen</v>
      </c>
      <c r="I56" s="81">
        <f t="shared" si="1"/>
        <v>34</v>
      </c>
      <c r="J56" s="81" t="str">
        <f t="shared" si="2"/>
        <v>Produkte</v>
      </c>
      <c r="K56" s="81" t="str">
        <f t="shared" si="3"/>
        <v>BUs</v>
      </c>
      <c r="L56" s="81" t="str">
        <f t="shared" si="4"/>
        <v>Symptome</v>
      </c>
      <c r="M56" s="81">
        <f>IFERROR(VLOOKUP(Abfalldokumentation!$O56,Kennzahlen!S:V,3,FALSE)*Abfalldokumentation!$B56,"0")</f>
        <v>88.5</v>
      </c>
      <c r="N56" s="81" t="str">
        <f>IF(ISBLANK(Q56),VLOOKUP(Abfalldokumentation!$O56,'Linien - BU'!R:S,2,FALSE),Q56)</f>
        <v>Verkauf</v>
      </c>
      <c r="O56" s="77">
        <f t="shared" si="5"/>
        <v>29501086</v>
      </c>
      <c r="P56" s="77">
        <f t="shared" si="6"/>
        <v>12</v>
      </c>
      <c r="Q56" s="39" t="s">
        <v>11</v>
      </c>
      <c r="R56" s="40">
        <v>29501086</v>
      </c>
      <c r="S56" s="40">
        <v>177</v>
      </c>
      <c r="T56" s="40">
        <v>12</v>
      </c>
      <c r="U56" s="41">
        <v>44431</v>
      </c>
      <c r="V56" s="62"/>
      <c r="W56" s="43" t="s">
        <v>192</v>
      </c>
      <c r="X56" s="44" t="str">
        <f>IFERROR(VLOOKUP(Abfalldokumentation!$R56,Artikel!A:C,3,FALSE),Abfalldokumentation!$R56)</f>
        <v>VOS VS-SCHI ZIPFEL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spans="1:40" ht="30" hidden="1" customHeight="1" x14ac:dyDescent="0.25">
      <c r="A57" s="73" t="str">
        <f>VLOOKUP(N57,'Linien - BU'!A:B,2,FALSE)</f>
        <v>Verkauf</v>
      </c>
      <c r="B57" s="74">
        <f t="shared" si="0"/>
        <v>207.5</v>
      </c>
      <c r="C57" s="75">
        <f>Abfalldokumentation!$U57</f>
        <v>44431</v>
      </c>
      <c r="D57" s="69" t="str">
        <f>IFERROR(IF(VLOOKUP(O57,'[1]Rohware 230'!$B:$C,2,FALSE)=0,"Rohware"),
IFERROR(IF(VLOOKUP(O57,[1]Sammelnr.!$B:$C,2,FALSE)=0,"Sammelnr. ungeschält ABS"),
IFERROR(IF(VLOOKUP(O57,[1]Sammelnr.!$E:$F,2,FALSE)=0,"Sammelnr. ungeschält VS"),
IFERROR(IF(VLOOKUP(O57,[1]Sammelnr.!$H:$I,2,FALSE)=0,"Sammelnr. geschält"),
IFERROR(IF(VLOOKUP(O57,[1]Offen!$B:$C,2,FALSE)=0,"Offen ungeschält ABS"),
IFERROR(IF(VLOOKUP(O57,[1]Offen!$E:$F,2,FALSE)=0,"Offen ungeschält VOS"),
IFERROR(IF(VLOOKUP(O57,[1]Offen!$H:$I,2,FALSE)=0,"Offen geschält RW"),
IFERROR(IF(VLOOKUP(O57,[1]Offen!$K:$L,2,FALSE)=0,"Offen vegan"),
IFERROR(IF(VLOOKUP(O57,[1]Offen!$N:$O,2,FALSE)=0,"Offen Zipfel"),
IFERROR(IF(VLOOKUP(O57,[1]Offen!$Q:$R,2,FALSE)=0,"Offen Endstücke"),
IFERROR(IF(VLOOKUP(O57,[1]Vakuumiert!$B:$C,2,FALSE)=0,"Vakuumierter VOS ungeschält"),
IFERROR(IF(VLOOKUP(O57,[1]Vakuumiert!$E:$F,2,FALSE)=0,"Vakuumierter ABS ungeschält"),
IFERROR(IF(VLOOKUP(O57,[1]Vakuumiert!$H:$I,2,FALSE)=0,"Vakuumierter VOS geschält"),
IFERROR(IF(VLOOKUP(O57,[1]Vakuumiert!$K:$L,2,FALSE)=0,"Vakuumierter VOS vegan"),
IFERROR(IF(VLOOKUP(O57,[1]Vakuumiert!$N:$O,2,FALSE)=0,"Vakuumierter VOS Zipfel"),
IFERROR(IF(VLOOKUP(O57,[1]Vakuumiert!$Q:$R,2,FALSE)=0,"Vakuumiert geschält"),
IFERROR(IF(VLOOKUP(O57,'[1]vakuumierte Fertigprodukte'!$B:$C,2,FALSE)=0,"Fertigprodukte"),
IFERROR(IF(VLOOKUP(O57,'[1]vakuumierte Fertigprodukte'!$E:$FI,2,FALSE)=0,"Vakuumierte Zipfel"),
IFERROR(IF(VLOOKUP(O57,[1]Wurste!$B:$C,2,FALSE)=0,"Räucherwürste"),
IFERROR(IF(VLOOKUP(O57,[1]Wurste!$E:$F,2,FALSE)=0,"URW/URGW Wurst"),
IFERROR(IF(VLOOKUP(O57,[1]Wurste!$H:$I,2,FALSE)=0,"HF-Wurst Vegan"),
IFERROR(IF(VLOOKUP(O57,[1]Wurste!$K:$L,2,FALSE)=0,"320er ohne Würste"),
IFERROR(IF(AND(OR(Abfalldokumentation!$A57="BU3",Abfalldokumentation!$A57="Verkauf"),Abfalldokumentation!$F57="Schimmel",Abfalldokumentation!$G57="keinen Abnehmer/kein Schälpersonal"),"Div. Zipfel, ES ohne Verwendung",VLOOKUP(Abfalldokumentation!$E57,Produktgruppen!A:B,2,FALSE)),"-")))))))))))))))))))))))</f>
        <v>Vorschmelz</v>
      </c>
      <c r="E57" s="76" t="str">
        <f>IFERROR(VLOOKUP(Abfalldokumentation!$O57,Artikel!A:C,3,FALSE),Abfalldokumentation!$O57)</f>
        <v>VOS VS-CHILI ZIPFEL</v>
      </c>
      <c r="F57" s="76" t="str">
        <f>VLOOKUP(T57,'Liste Gründe'!A:D,2,FALSE)</f>
        <v>Schimmel</v>
      </c>
      <c r="G57" s="75" t="str">
        <f>IF(ISBLANK(V57),VLOOKUP(Abfalldokumentation!$P57,'Liste Gründe'!A:D,3,FALSE),V57)</f>
        <v>Schimmel</v>
      </c>
      <c r="H57" s="76" t="str">
        <f>IF(ISBLANK(Abfalldokumentation!$W57),"-",Abfalldokumentation!$W57)</f>
        <v>keinen Abnehmer/Schälen</v>
      </c>
      <c r="I57" s="76">
        <f t="shared" si="1"/>
        <v>34</v>
      </c>
      <c r="J57" s="76" t="str">
        <f t="shared" si="2"/>
        <v>Produkte</v>
      </c>
      <c r="K57" s="76" t="str">
        <f t="shared" si="3"/>
        <v>BUs</v>
      </c>
      <c r="L57" s="76" t="str">
        <f t="shared" si="4"/>
        <v>Symptome</v>
      </c>
      <c r="M57" s="76">
        <f>IFERROR(VLOOKUP(Abfalldokumentation!$O57,Kennzahlen!S:V,3,FALSE)*Abfalldokumentation!$B57,"0")</f>
        <v>103.75</v>
      </c>
      <c r="N57" s="76" t="str">
        <f>IF(ISBLANK(Q57),VLOOKUP(Abfalldokumentation!$O57,'Linien - BU'!R:S,2,FALSE),Q57)</f>
        <v>Verkauf</v>
      </c>
      <c r="O57" s="77">
        <f t="shared" si="5"/>
        <v>29501087</v>
      </c>
      <c r="P57" s="77">
        <f t="shared" si="6"/>
        <v>12</v>
      </c>
      <c r="Q57" s="45" t="s">
        <v>11</v>
      </c>
      <c r="R57" s="46">
        <v>29501087</v>
      </c>
      <c r="S57" s="46">
        <v>207.5</v>
      </c>
      <c r="T57" s="46">
        <v>12</v>
      </c>
      <c r="U57" s="47">
        <v>44431</v>
      </c>
      <c r="V57" s="62"/>
      <c r="W57" s="49" t="s">
        <v>192</v>
      </c>
      <c r="X57" s="50" t="str">
        <f>IFERROR(VLOOKUP(Abfalldokumentation!$R57,Artikel!A:C,3,FALSE),Abfalldokumentation!$R57)</f>
        <v>VOS VS-CHILI ZIPFEL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spans="1:40" ht="30" hidden="1" customHeight="1" x14ac:dyDescent="0.25">
      <c r="A58" s="78" t="str">
        <f>VLOOKUP(N58,'Linien - BU'!A:B,2,FALSE)</f>
        <v>BU3</v>
      </c>
      <c r="B58" s="79">
        <f t="shared" si="0"/>
        <v>72.5</v>
      </c>
      <c r="C58" s="80">
        <f>Abfalldokumentation!$U58</f>
        <v>44431</v>
      </c>
      <c r="D58" s="69" t="str">
        <f>IFERROR(IF(VLOOKUP(O58,'[1]Rohware 230'!$B:$C,2,FALSE)=0,"Rohware"),
IFERROR(IF(VLOOKUP(O58,[1]Sammelnr.!$B:$C,2,FALSE)=0,"Sammelnr. ungeschält ABS"),
IFERROR(IF(VLOOKUP(O58,[1]Sammelnr.!$E:$F,2,FALSE)=0,"Sammelnr. ungeschält VS"),
IFERROR(IF(VLOOKUP(O58,[1]Sammelnr.!$H:$I,2,FALSE)=0,"Sammelnr. geschält"),
IFERROR(IF(VLOOKUP(O58,[1]Offen!$B:$C,2,FALSE)=0,"Offen ungeschält ABS"),
IFERROR(IF(VLOOKUP(O58,[1]Offen!$E:$F,2,FALSE)=0,"Offen ungeschält VOS"),
IFERROR(IF(VLOOKUP(O58,[1]Offen!$H:$I,2,FALSE)=0,"Offen geschält RW"),
IFERROR(IF(VLOOKUP(O58,[1]Offen!$K:$L,2,FALSE)=0,"Offen vegan"),
IFERROR(IF(VLOOKUP(O58,[1]Offen!$N:$O,2,FALSE)=0,"Offen Zipfel"),
IFERROR(IF(VLOOKUP(O58,[1]Offen!$Q:$R,2,FALSE)=0,"Offen Endstücke"),
IFERROR(IF(VLOOKUP(O58,[1]Vakuumiert!$B:$C,2,FALSE)=0,"Vakuumierter VOS ungeschält"),
IFERROR(IF(VLOOKUP(O58,[1]Vakuumiert!$E:$F,2,FALSE)=0,"Vakuumierter ABS ungeschält"),
IFERROR(IF(VLOOKUP(O58,[1]Vakuumiert!$H:$I,2,FALSE)=0,"Vakuumierter VOS geschält"),
IFERROR(IF(VLOOKUP(O58,[1]Vakuumiert!$K:$L,2,FALSE)=0,"Vakuumierter VOS vegan"),
IFERROR(IF(VLOOKUP(O58,[1]Vakuumiert!$N:$O,2,FALSE)=0,"Vakuumierter VOS Zipfel"),
IFERROR(IF(VLOOKUP(O58,[1]Vakuumiert!$Q:$R,2,FALSE)=0,"Vakuumiert geschält"),
IFERROR(IF(VLOOKUP(O58,'[1]vakuumierte Fertigprodukte'!$B:$C,2,FALSE)=0,"Fertigprodukte"),
IFERROR(IF(VLOOKUP(O58,'[1]vakuumierte Fertigprodukte'!$E:$FI,2,FALSE)=0,"Vakuumierte Zipfel"),
IFERROR(IF(VLOOKUP(O58,[1]Wurste!$B:$C,2,FALSE)=0,"Räucherwürste"),
IFERROR(IF(VLOOKUP(O58,[1]Wurste!$E:$F,2,FALSE)=0,"URW/URGW Wurst"),
IFERROR(IF(VLOOKUP(O58,[1]Wurste!$H:$I,2,FALSE)=0,"HF-Wurst Vegan"),
IFERROR(IF(VLOOKUP(O58,[1]Wurste!$K:$L,2,FALSE)=0,"320er ohne Würste"),
IFERROR(IF(AND(OR(Abfalldokumentation!$A58="BU3",Abfalldokumentation!$A58="Verkauf"),Abfalldokumentation!$F58="Schimmel",Abfalldokumentation!$G58="keinen Abnehmer/kein Schälpersonal"),"Div. Zipfel, ES ohne Verwendung",VLOOKUP(Abfalldokumentation!$E58,Produktgruppen!A:B,2,FALSE)),"-")))))))))))))))))))))))</f>
        <v>vegan</v>
      </c>
      <c r="E58" s="81" t="str">
        <f>IFERROR(VLOOKUP(Abfalldokumentation!$O58,Artikel!A:C,3,FALSE),Abfalldokumentation!$O58)</f>
        <v>VOS VEG-SCH MILD</v>
      </c>
      <c r="F58" s="81" t="str">
        <f>VLOOKUP(T58,'Liste Gründe'!A:D,2,FALSE)</f>
        <v>keinen Verwendungszweck</v>
      </c>
      <c r="G58" s="80" t="str">
        <f>IF(ISBLANK(V58),VLOOKUP(Abfalldokumentation!$P58,'Liste Gründe'!A:D,3,FALSE),V58)</f>
        <v>VOS &gt; Einsatz (vegan)</v>
      </c>
      <c r="H58" s="81" t="str">
        <f>IF(ISBLANK(Abfalldokumentation!$W58),"-",Abfalldokumentation!$W58)</f>
        <v>-</v>
      </c>
      <c r="I58" s="81">
        <f t="shared" si="1"/>
        <v>34</v>
      </c>
      <c r="J58" s="81" t="str">
        <f t="shared" si="2"/>
        <v>Produkte</v>
      </c>
      <c r="K58" s="81" t="str">
        <f t="shared" si="3"/>
        <v>BUs</v>
      </c>
      <c r="L58" s="81" t="str">
        <f t="shared" si="4"/>
        <v>Symptome</v>
      </c>
      <c r="M58" s="81">
        <f>IFERROR(VLOOKUP(Abfalldokumentation!$O58,Kennzahlen!S:V,3,FALSE)*Abfalldokumentation!$B58,"0")</f>
        <v>36.25</v>
      </c>
      <c r="N58" s="81" t="str">
        <f>IF(ISBLANK(Q58),VLOOKUP(Abfalldokumentation!$O58,'Linien - BU'!R:S,2,FALSE),Q58)</f>
        <v>L1</v>
      </c>
      <c r="O58" s="77">
        <f t="shared" si="5"/>
        <v>29900002</v>
      </c>
      <c r="P58" s="77">
        <f t="shared" si="6"/>
        <v>61</v>
      </c>
      <c r="Q58" s="39" t="s">
        <v>188</v>
      </c>
      <c r="R58" s="40">
        <v>29900002</v>
      </c>
      <c r="S58" s="40">
        <v>72.5</v>
      </c>
      <c r="T58" s="46">
        <v>61</v>
      </c>
      <c r="U58" s="41">
        <v>44431</v>
      </c>
      <c r="V58" s="42" t="s">
        <v>35</v>
      </c>
      <c r="W58" s="43"/>
      <c r="X58" s="44" t="str">
        <f>IFERROR(VLOOKUP(Abfalldokumentation!$R58,Artikel!A:C,3,FALSE),Abfalldokumentation!$R58)</f>
        <v>VOS VEG-SCH MILD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spans="1:40" ht="30" hidden="1" customHeight="1" x14ac:dyDescent="0.25">
      <c r="A59" s="73" t="str">
        <f>VLOOKUP(N59,'Linien - BU'!A:B,2,FALSE)</f>
        <v>BU1</v>
      </c>
      <c r="B59" s="74">
        <f t="shared" si="0"/>
        <v>306</v>
      </c>
      <c r="C59" s="75">
        <f>Abfalldokumentation!$U59</f>
        <v>44431</v>
      </c>
      <c r="D59" s="69" t="str">
        <f>IFERROR(IF(VLOOKUP(O59,'[1]Rohware 230'!$B:$C,2,FALSE)=0,"Rohware"),
IFERROR(IF(VLOOKUP(O59,[1]Sammelnr.!$B:$C,2,FALSE)=0,"Sammelnr. ungeschält ABS"),
IFERROR(IF(VLOOKUP(O59,[1]Sammelnr.!$E:$F,2,FALSE)=0,"Sammelnr. ungeschält VS"),
IFERROR(IF(VLOOKUP(O59,[1]Sammelnr.!$H:$I,2,FALSE)=0,"Sammelnr. geschält"),
IFERROR(IF(VLOOKUP(O59,[1]Offen!$B:$C,2,FALSE)=0,"Offen ungeschält ABS"),
IFERROR(IF(VLOOKUP(O59,[1]Offen!$E:$F,2,FALSE)=0,"Offen ungeschält VOS"),
IFERROR(IF(VLOOKUP(O59,[1]Offen!$H:$I,2,FALSE)=0,"Offen geschält RW"),
IFERROR(IF(VLOOKUP(O59,[1]Offen!$K:$L,2,FALSE)=0,"Offen vegan"),
IFERROR(IF(VLOOKUP(O59,[1]Offen!$N:$O,2,FALSE)=0,"Offen Zipfel"),
IFERROR(IF(VLOOKUP(O59,[1]Offen!$Q:$R,2,FALSE)=0,"Offen Endstücke"),
IFERROR(IF(VLOOKUP(O59,[1]Vakuumiert!$B:$C,2,FALSE)=0,"Vakuumierter VOS ungeschält"),
IFERROR(IF(VLOOKUP(O59,[1]Vakuumiert!$E:$F,2,FALSE)=0,"Vakuumierter ABS ungeschält"),
IFERROR(IF(VLOOKUP(O59,[1]Vakuumiert!$H:$I,2,FALSE)=0,"Vakuumierter VOS geschält"),
IFERROR(IF(VLOOKUP(O59,[1]Vakuumiert!$K:$L,2,FALSE)=0,"Vakuumierter VOS vegan"),
IFERROR(IF(VLOOKUP(O59,[1]Vakuumiert!$N:$O,2,FALSE)=0,"Vakuumierter VOS Zipfel"),
IFERROR(IF(VLOOKUP(O59,[1]Vakuumiert!$Q:$R,2,FALSE)=0,"Vakuumiert geschält"),
IFERROR(IF(VLOOKUP(O59,'[1]vakuumierte Fertigprodukte'!$B:$C,2,FALSE)=0,"Fertigprodukte"),
IFERROR(IF(VLOOKUP(O59,'[1]vakuumierte Fertigprodukte'!$E:$FI,2,FALSE)=0,"Vakuumierte Zipfel"),
IFERROR(IF(VLOOKUP(O59,[1]Wurste!$B:$C,2,FALSE)=0,"Räucherwürste"),
IFERROR(IF(VLOOKUP(O59,[1]Wurste!$E:$F,2,FALSE)=0,"URW/URGW Wurst"),
IFERROR(IF(VLOOKUP(O59,[1]Wurste!$H:$I,2,FALSE)=0,"HF-Wurst Vegan"),
IFERROR(IF(VLOOKUP(O59,[1]Wurste!$K:$L,2,FALSE)=0,"320er ohne Würste"),
IFERROR(IF(AND(OR(Abfalldokumentation!$A59="BU3",Abfalldokumentation!$A59="Verkauf"),Abfalldokumentation!$F59="Schimmel",Abfalldokumentation!$G59="keinen Abnehmer/kein Schälpersonal"),"Div. Zipfel, ES ohne Verwendung",VLOOKUP(Abfalldokumentation!$E59,Produktgruppen!A:B,2,FALSE)),"-")))))))))))))))))))))))</f>
        <v>RW</v>
      </c>
      <c r="E59" s="76" t="str">
        <f>IFERROR(VLOOKUP(Abfalldokumentation!$O59,Artikel!A:C,3,FALSE),Abfalldokumentation!$O59)</f>
        <v>Gouda RW mit Staubkäse</v>
      </c>
      <c r="F59" s="76" t="str">
        <f>VLOOKUP(T59,'Liste Gründe'!A:D,2,FALSE)</f>
        <v>Schimmel</v>
      </c>
      <c r="G59" s="75" t="str">
        <f>IF(ISBLANK(V59),VLOOKUP(Abfalldokumentation!$P59,'Liste Gründe'!A:D,3,FALSE),V59)</f>
        <v>Schimmel</v>
      </c>
      <c r="H59" s="76" t="str">
        <f>IF(ISBLANK(Abfalldokumentation!$W59),"-",Abfalldokumentation!$W59)</f>
        <v>MHD abgelaufen</v>
      </c>
      <c r="I59" s="76">
        <f t="shared" si="1"/>
        <v>34</v>
      </c>
      <c r="J59" s="76" t="str">
        <f t="shared" si="2"/>
        <v>Produkte</v>
      </c>
      <c r="K59" s="76" t="str">
        <f t="shared" si="3"/>
        <v>BUs</v>
      </c>
      <c r="L59" s="76" t="str">
        <f t="shared" si="4"/>
        <v>Symptome</v>
      </c>
      <c r="M59" s="76" t="str">
        <f>IFERROR(VLOOKUP(Abfalldokumentation!$O59,Kennzahlen!S:V,3,FALSE)*Abfalldokumentation!$B59,"0")</f>
        <v>0</v>
      </c>
      <c r="N59" s="76" t="str">
        <f>IF(ISBLANK(Q59),VLOOKUP(Abfalldokumentation!$O59,'Linien - BU'!R:S,2,FALSE),Q59)</f>
        <v>Schmelze</v>
      </c>
      <c r="O59" s="77">
        <f t="shared" si="5"/>
        <v>31000108</v>
      </c>
      <c r="P59" s="77">
        <f t="shared" si="6"/>
        <v>12</v>
      </c>
      <c r="Q59" s="45" t="s">
        <v>184</v>
      </c>
      <c r="R59" s="46">
        <v>31000108</v>
      </c>
      <c r="S59" s="46">
        <v>306</v>
      </c>
      <c r="T59" s="46">
        <v>12</v>
      </c>
      <c r="U59" s="47">
        <v>44431</v>
      </c>
      <c r="V59" s="62"/>
      <c r="W59" s="49" t="s">
        <v>27</v>
      </c>
      <c r="X59" s="50" t="str">
        <f>IFERROR(VLOOKUP(Abfalldokumentation!$R59,Artikel!A:C,3,FALSE),Abfalldokumentation!$R59)</f>
        <v>Gouda RW mit Staubkäse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spans="1:40" ht="30" hidden="1" customHeight="1" x14ac:dyDescent="0.25">
      <c r="A60" s="78" t="str">
        <f>VLOOKUP(N60,'Linien - BU'!A:B,2,FALSE)</f>
        <v>Verkauf</v>
      </c>
      <c r="B60" s="79">
        <f t="shared" si="0"/>
        <v>45</v>
      </c>
      <c r="C60" s="80">
        <f>Abfalldokumentation!$U60</f>
        <v>44431</v>
      </c>
      <c r="D60" s="69" t="str">
        <f>IFERROR(IF(VLOOKUP(O60,'[1]Rohware 230'!$B:$C,2,FALSE)=0,"Rohware"),
IFERROR(IF(VLOOKUP(O60,[1]Sammelnr.!$B:$C,2,FALSE)=0,"Sammelnr. ungeschält ABS"),
IFERROR(IF(VLOOKUP(O60,[1]Sammelnr.!$E:$F,2,FALSE)=0,"Sammelnr. ungeschält VS"),
IFERROR(IF(VLOOKUP(O60,[1]Sammelnr.!$H:$I,2,FALSE)=0,"Sammelnr. geschält"),
IFERROR(IF(VLOOKUP(O60,[1]Offen!$B:$C,2,FALSE)=0,"Offen ungeschält ABS"),
IFERROR(IF(VLOOKUP(O60,[1]Offen!$E:$F,2,FALSE)=0,"Offen ungeschält VOS"),
IFERROR(IF(VLOOKUP(O60,[1]Offen!$H:$I,2,FALSE)=0,"Offen geschält RW"),
IFERROR(IF(VLOOKUP(O60,[1]Offen!$K:$L,2,FALSE)=0,"Offen vegan"),
IFERROR(IF(VLOOKUP(O60,[1]Offen!$N:$O,2,FALSE)=0,"Offen Zipfel"),
IFERROR(IF(VLOOKUP(O60,[1]Offen!$Q:$R,2,FALSE)=0,"Offen Endstücke"),
IFERROR(IF(VLOOKUP(O60,[1]Vakuumiert!$B:$C,2,FALSE)=0,"Vakuumierter VOS ungeschält"),
IFERROR(IF(VLOOKUP(O60,[1]Vakuumiert!$E:$F,2,FALSE)=0,"Vakuumierter ABS ungeschält"),
IFERROR(IF(VLOOKUP(O60,[1]Vakuumiert!$H:$I,2,FALSE)=0,"Vakuumierter VOS geschält"),
IFERROR(IF(VLOOKUP(O60,[1]Vakuumiert!$K:$L,2,FALSE)=0,"Vakuumierter VOS vegan"),
IFERROR(IF(VLOOKUP(O60,[1]Vakuumiert!$N:$O,2,FALSE)=0,"Vakuumierter VOS Zipfel"),
IFERROR(IF(VLOOKUP(O60,[1]Vakuumiert!$Q:$R,2,FALSE)=0,"Vakuumiert geschält"),
IFERROR(IF(VLOOKUP(O60,'[1]vakuumierte Fertigprodukte'!$B:$C,2,FALSE)=0,"Fertigprodukte"),
IFERROR(IF(VLOOKUP(O60,'[1]vakuumierte Fertigprodukte'!$E:$FI,2,FALSE)=0,"Vakuumierte Zipfel"),
IFERROR(IF(VLOOKUP(O60,[1]Wurste!$B:$C,2,FALSE)=0,"Räucherwürste"),
IFERROR(IF(VLOOKUP(O60,[1]Wurste!$E:$F,2,FALSE)=0,"URW/URGW Wurst"),
IFERROR(IF(VLOOKUP(O60,[1]Wurste!$H:$I,2,FALSE)=0,"HF-Wurst Vegan"),
IFERROR(IF(VLOOKUP(O60,[1]Wurste!$K:$L,2,FALSE)=0,"320er ohne Würste"),
IFERROR(IF(AND(OR(Abfalldokumentation!$A60="BU3",Abfalldokumentation!$A60="Verkauf"),Abfalldokumentation!$F60="Schimmel",Abfalldokumentation!$G60="keinen Abnehmer/kein Schälpersonal"),"Div. Zipfel, ES ohne Verwendung",VLOOKUP(Abfalldokumentation!$E60,Produktgruppen!A:B,2,FALSE)),"-")))))))))))))))))))))))</f>
        <v>-</v>
      </c>
      <c r="E60" s="81" t="str">
        <f>IFERROR(VLOOKUP(Abfalldokumentation!$O60,Artikel!A:C,3,FALSE),Abfalldokumentation!$O60)</f>
        <v>Div. Zipfel, Endstücke</v>
      </c>
      <c r="F60" s="81" t="str">
        <f>VLOOKUP(T60,'Liste Gründe'!A:D,2,FALSE)</f>
        <v>Schimmel</v>
      </c>
      <c r="G60" s="80" t="str">
        <f>IF(ISBLANK(V60),VLOOKUP(Abfalldokumentation!$P60,'Liste Gründe'!A:D,3,FALSE),V60)</f>
        <v>Schimmel</v>
      </c>
      <c r="H60" s="81" t="str">
        <f>IF(ISBLANK(Abfalldokumentation!$W60),"-",Abfalldokumentation!$W60)</f>
        <v>keinen Abnehmer/Schälen</v>
      </c>
      <c r="I60" s="81">
        <f t="shared" si="1"/>
        <v>34</v>
      </c>
      <c r="J60" s="81" t="str">
        <f t="shared" si="2"/>
        <v>Produkte</v>
      </c>
      <c r="K60" s="81" t="str">
        <f t="shared" si="3"/>
        <v>BUs</v>
      </c>
      <c r="L60" s="81" t="str">
        <f t="shared" si="4"/>
        <v>Symptome</v>
      </c>
      <c r="M60" s="81" t="str">
        <f>IFERROR(VLOOKUP(Abfalldokumentation!$O60,Kennzahlen!S:V,3,FALSE)*Abfalldokumentation!$B60,"0")</f>
        <v>0</v>
      </c>
      <c r="N60" s="81" t="str">
        <f>IF(ISBLANK(Q60),VLOOKUP(Abfalldokumentation!$O60,'Linien - BU'!R:S,2,FALSE),Q60)</f>
        <v>Verkauf</v>
      </c>
      <c r="O60" s="77" t="str">
        <f t="shared" si="5"/>
        <v>Div. Zipfel, Endstücke</v>
      </c>
      <c r="P60" s="77">
        <f t="shared" si="6"/>
        <v>12</v>
      </c>
      <c r="Q60" s="39" t="s">
        <v>11</v>
      </c>
      <c r="R60" s="40" t="s">
        <v>191</v>
      </c>
      <c r="S60" s="40">
        <v>45</v>
      </c>
      <c r="T60" s="40">
        <v>12</v>
      </c>
      <c r="U60" s="41">
        <v>44431</v>
      </c>
      <c r="V60" s="62"/>
      <c r="W60" s="43" t="s">
        <v>192</v>
      </c>
      <c r="X60" s="44" t="str">
        <f>IFERROR(VLOOKUP(Abfalldokumentation!$R60,Artikel!A:C,3,FALSE),Abfalldokumentation!$R60)</f>
        <v>Div. Zipfel, Endstücke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spans="1:40" ht="30" hidden="1" customHeight="1" x14ac:dyDescent="0.25">
      <c r="A61" s="73" t="str">
        <f>VLOOKUP(N61,'Linien - BU'!A:B,2,FALSE)</f>
        <v>BU4</v>
      </c>
      <c r="B61" s="74">
        <f t="shared" si="0"/>
        <v>2</v>
      </c>
      <c r="C61" s="75">
        <f>Abfalldokumentation!$U61</f>
        <v>44431</v>
      </c>
      <c r="D61" s="69" t="str">
        <f>IFERROR(IF(VLOOKUP(O61,'[1]Rohware 230'!$B:$C,2,FALSE)=0,"Rohware"),
IFERROR(IF(VLOOKUP(O61,[1]Sammelnr.!$B:$C,2,FALSE)=0,"Sammelnr. ungeschält ABS"),
IFERROR(IF(VLOOKUP(O61,[1]Sammelnr.!$E:$F,2,FALSE)=0,"Sammelnr. ungeschält VS"),
IFERROR(IF(VLOOKUP(O61,[1]Sammelnr.!$H:$I,2,FALSE)=0,"Sammelnr. geschält"),
IFERROR(IF(VLOOKUP(O61,[1]Offen!$B:$C,2,FALSE)=0,"Offen ungeschält ABS"),
IFERROR(IF(VLOOKUP(O61,[1]Offen!$E:$F,2,FALSE)=0,"Offen ungeschält VOS"),
IFERROR(IF(VLOOKUP(O61,[1]Offen!$H:$I,2,FALSE)=0,"Offen geschält RW"),
IFERROR(IF(VLOOKUP(O61,[1]Offen!$K:$L,2,FALSE)=0,"Offen vegan"),
IFERROR(IF(VLOOKUP(O61,[1]Offen!$N:$O,2,FALSE)=0,"Offen Zipfel"),
IFERROR(IF(VLOOKUP(O61,[1]Offen!$Q:$R,2,FALSE)=0,"Offen Endstücke"),
IFERROR(IF(VLOOKUP(O61,[1]Vakuumiert!$B:$C,2,FALSE)=0,"Vakuumierter VOS ungeschält"),
IFERROR(IF(VLOOKUP(O61,[1]Vakuumiert!$E:$F,2,FALSE)=0,"Vakuumierter ABS ungeschält"),
IFERROR(IF(VLOOKUP(O61,[1]Vakuumiert!$H:$I,2,FALSE)=0,"Vakuumierter VOS geschält"),
IFERROR(IF(VLOOKUP(O61,[1]Vakuumiert!$K:$L,2,FALSE)=0,"Vakuumierter VOS vegan"),
IFERROR(IF(VLOOKUP(O61,[1]Vakuumiert!$N:$O,2,FALSE)=0,"Vakuumierter VOS Zipfel"),
IFERROR(IF(VLOOKUP(O61,[1]Vakuumiert!$Q:$R,2,FALSE)=0,"Vakuumiert geschält"),
IFERROR(IF(VLOOKUP(O61,'[1]vakuumierte Fertigprodukte'!$B:$C,2,FALSE)=0,"Fertigprodukte"),
IFERROR(IF(VLOOKUP(O61,'[1]vakuumierte Fertigprodukte'!$E:$FI,2,FALSE)=0,"Vakuumierte Zipfel"),
IFERROR(IF(VLOOKUP(O61,[1]Wurste!$B:$C,2,FALSE)=0,"Räucherwürste"),
IFERROR(IF(VLOOKUP(O61,[1]Wurste!$E:$F,2,FALSE)=0,"URW/URGW Wurst"),
IFERROR(IF(VLOOKUP(O61,[1]Wurste!$H:$I,2,FALSE)=0,"HF-Wurst Vegan"),
IFERROR(IF(VLOOKUP(O61,[1]Wurste!$K:$L,2,FALSE)=0,"320er ohne Würste"),
IFERROR(IF(AND(OR(Abfalldokumentation!$A61="BU3",Abfalldokumentation!$A61="Verkauf"),Abfalldokumentation!$F61="Schimmel",Abfalldokumentation!$G61="keinen Abnehmer/kein Schälpersonal"),"Div. Zipfel, ES ohne Verwendung",VLOOKUP(Abfalldokumentation!$E61,Produktgruppen!A:B,2,FALSE)),"-")))))))))))))))))))))))</f>
        <v>Diverses</v>
      </c>
      <c r="E61" s="76" t="str">
        <f>IFERROR(VLOOKUP(Abfalldokumentation!$O61,Artikel!A:C,3,FALSE),Abfalldokumentation!$O61)</f>
        <v>Diverses</v>
      </c>
      <c r="F61" s="76" t="str">
        <f>VLOOKUP(T61,'Liste Gründe'!A:D,2,FALSE)</f>
        <v>Linienbezogen</v>
      </c>
      <c r="G61" s="75" t="str">
        <f>IF(ISBLANK(V61),VLOOKUP(Abfalldokumentation!$P61,'Liste Gründe'!A:D,3,FALSE),V61)</f>
        <v>gesammelt für möglichen Einsatz</v>
      </c>
      <c r="H61" s="76" t="str">
        <f>IF(ISBLANK(Abfalldokumentation!$W61),"-",Abfalldokumentation!$W61)</f>
        <v>-</v>
      </c>
      <c r="I61" s="76">
        <f t="shared" si="1"/>
        <v>34</v>
      </c>
      <c r="J61" s="76" t="str">
        <f t="shared" si="2"/>
        <v>Produkte</v>
      </c>
      <c r="K61" s="76" t="str">
        <f t="shared" si="3"/>
        <v>BUs</v>
      </c>
      <c r="L61" s="76" t="str">
        <f t="shared" si="4"/>
        <v>Symptome</v>
      </c>
      <c r="M61" s="76" t="str">
        <f>IFERROR(VLOOKUP(Abfalldokumentation!$O61,Kennzahlen!S:V,3,FALSE)*Abfalldokumentation!$B61,"0")</f>
        <v>0</v>
      </c>
      <c r="N61" s="76" t="str">
        <f>IF(ISBLANK(Q61),VLOOKUP(Abfalldokumentation!$O61,'Linien - BU'!R:S,2,FALSE),Q61)</f>
        <v>BU4</v>
      </c>
      <c r="O61" s="77" t="str">
        <f t="shared" si="5"/>
        <v>Diverses</v>
      </c>
      <c r="P61" s="77">
        <f t="shared" si="6"/>
        <v>30</v>
      </c>
      <c r="Q61" s="45" t="s">
        <v>9</v>
      </c>
      <c r="R61" s="46" t="s">
        <v>110</v>
      </c>
      <c r="S61" s="46">
        <v>2</v>
      </c>
      <c r="T61" s="46">
        <v>30</v>
      </c>
      <c r="U61" s="47">
        <v>44431</v>
      </c>
      <c r="V61" s="62" t="s">
        <v>23</v>
      </c>
      <c r="W61" s="49"/>
      <c r="X61" s="50" t="str">
        <f>IFERROR(VLOOKUP(Abfalldokumentation!$R61,Artikel!A:C,3,FALSE),Abfalldokumentation!$R61)</f>
        <v>Diverses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spans="1:40" ht="30" hidden="1" customHeight="1" x14ac:dyDescent="0.25">
      <c r="A62" s="78" t="str">
        <f>VLOOKUP(N62,'Linien - BU'!A:B,2,FALSE)</f>
        <v>BU1</v>
      </c>
      <c r="B62" s="79">
        <f t="shared" si="0"/>
        <v>280</v>
      </c>
      <c r="C62" s="80">
        <f>Abfalldokumentation!$U62</f>
        <v>44431</v>
      </c>
      <c r="D62" s="69" t="str">
        <f>IFERROR(IF(VLOOKUP(O62,'[1]Rohware 230'!$B:$C,2,FALSE)=0,"Rohware"),
IFERROR(IF(VLOOKUP(O62,[1]Sammelnr.!$B:$C,2,FALSE)=0,"Sammelnr. ungeschält ABS"),
IFERROR(IF(VLOOKUP(O62,[1]Sammelnr.!$E:$F,2,FALSE)=0,"Sammelnr. ungeschält VS"),
IFERROR(IF(VLOOKUP(O62,[1]Sammelnr.!$H:$I,2,FALSE)=0,"Sammelnr. geschält"),
IFERROR(IF(VLOOKUP(O62,[1]Offen!$B:$C,2,FALSE)=0,"Offen ungeschält ABS"),
IFERROR(IF(VLOOKUP(O62,[1]Offen!$E:$F,2,FALSE)=0,"Offen ungeschält VOS"),
IFERROR(IF(VLOOKUP(O62,[1]Offen!$H:$I,2,FALSE)=0,"Offen geschält RW"),
IFERROR(IF(VLOOKUP(O62,[1]Offen!$K:$L,2,FALSE)=0,"Offen vegan"),
IFERROR(IF(VLOOKUP(O62,[1]Offen!$N:$O,2,FALSE)=0,"Offen Zipfel"),
IFERROR(IF(VLOOKUP(O62,[1]Offen!$Q:$R,2,FALSE)=0,"Offen Endstücke"),
IFERROR(IF(VLOOKUP(O62,[1]Vakuumiert!$B:$C,2,FALSE)=0,"Vakuumierter VOS ungeschält"),
IFERROR(IF(VLOOKUP(O62,[1]Vakuumiert!$E:$F,2,FALSE)=0,"Vakuumierter ABS ungeschält"),
IFERROR(IF(VLOOKUP(O62,[1]Vakuumiert!$H:$I,2,FALSE)=0,"Vakuumierter VOS geschält"),
IFERROR(IF(VLOOKUP(O62,[1]Vakuumiert!$K:$L,2,FALSE)=0,"Vakuumierter VOS vegan"),
IFERROR(IF(VLOOKUP(O62,[1]Vakuumiert!$N:$O,2,FALSE)=0,"Vakuumierter VOS Zipfel"),
IFERROR(IF(VLOOKUP(O62,[1]Vakuumiert!$Q:$R,2,FALSE)=0,"Vakuumiert geschält"),
IFERROR(IF(VLOOKUP(O62,'[1]vakuumierte Fertigprodukte'!$B:$C,2,FALSE)=0,"Fertigprodukte"),
IFERROR(IF(VLOOKUP(O62,'[1]vakuumierte Fertigprodukte'!$E:$FI,2,FALSE)=0,"Vakuumierte Zipfel"),
IFERROR(IF(VLOOKUP(O62,[1]Wurste!$B:$C,2,FALSE)=0,"Räucherwürste"),
IFERROR(IF(VLOOKUP(O62,[1]Wurste!$E:$F,2,FALSE)=0,"URW/URGW Wurst"),
IFERROR(IF(VLOOKUP(O62,[1]Wurste!$H:$I,2,FALSE)=0,"HF-Wurst Vegan"),
IFERROR(IF(VLOOKUP(O62,[1]Wurste!$K:$L,2,FALSE)=0,"320er ohne Würste"),
IFERROR(IF(AND(OR(Abfalldokumentation!$A62="BU3",Abfalldokumentation!$A62="Verkauf"),Abfalldokumentation!$F62="Schimmel",Abfalldokumentation!$G62="keinen Abnehmer/kein Schälpersonal"),"Div. Zipfel, ES ohne Verwendung",VLOOKUP(Abfalldokumentation!$E62,Produktgruppen!A:B,2,FALSE)),"-")))))))))))))))))))))))</f>
        <v>Diverses</v>
      </c>
      <c r="E62" s="81" t="str">
        <f>IFERROR(VLOOKUP(Abfalldokumentation!$O62,Artikel!A:C,3,FALSE),Abfalldokumentation!$O62)</f>
        <v>Diverses aus Abfüllung</v>
      </c>
      <c r="F62" s="81" t="str">
        <f>VLOOKUP(T62,'Liste Gründe'!A:D,2,FALSE)</f>
        <v>Linienbezogen</v>
      </c>
      <c r="G62" s="80" t="str">
        <f>IF(ISBLANK(V62),VLOOKUP(Abfalldokumentation!$P62,'Liste Gründe'!A:D,3,FALSE),V62)</f>
        <v>Füllkopf tropft (vegan)</v>
      </c>
      <c r="H62" s="81" t="str">
        <f>IF(ISBLANK(Abfalldokumentation!$W62),"-",Abfalldokumentation!$W62)</f>
        <v>-</v>
      </c>
      <c r="I62" s="81">
        <f t="shared" si="1"/>
        <v>34</v>
      </c>
      <c r="J62" s="81" t="str">
        <f t="shared" si="2"/>
        <v>Produkte</v>
      </c>
      <c r="K62" s="81" t="str">
        <f t="shared" si="3"/>
        <v>BUs</v>
      </c>
      <c r="L62" s="81" t="str">
        <f t="shared" si="4"/>
        <v>Symptome</v>
      </c>
      <c r="M62" s="81" t="str">
        <f>IFERROR(VLOOKUP(Abfalldokumentation!$O62,Kennzahlen!S:V,3,FALSE)*Abfalldokumentation!$B62,"0")</f>
        <v>0</v>
      </c>
      <c r="N62" s="81" t="str">
        <f>IF(ISBLANK(Q62),VLOOKUP(Abfalldokumentation!$O62,'Linien - BU'!R:S,2,FALSE),Q62)</f>
        <v>Abfüllung</v>
      </c>
      <c r="O62" s="77" t="str">
        <f t="shared" si="5"/>
        <v>Diverses aus Abfüllung</v>
      </c>
      <c r="P62" s="77">
        <f t="shared" si="6"/>
        <v>20</v>
      </c>
      <c r="Q62" s="39" t="s">
        <v>180</v>
      </c>
      <c r="R62" s="40" t="s">
        <v>193</v>
      </c>
      <c r="S62" s="40">
        <v>280</v>
      </c>
      <c r="T62" s="40">
        <v>20</v>
      </c>
      <c r="U62" s="41">
        <v>44431</v>
      </c>
      <c r="V62" s="62"/>
      <c r="W62" s="43"/>
      <c r="X62" s="44" t="str">
        <f>IFERROR(VLOOKUP(Abfalldokumentation!$R62,Artikel!A:C,3,FALSE),Abfalldokumentation!$R62)</f>
        <v>Diverses aus Abfüllung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spans="1:40" ht="30" hidden="1" customHeight="1" x14ac:dyDescent="0.25">
      <c r="A63" s="73" t="str">
        <f>VLOOKUP(N63,'Linien - BU'!A:B,2,FALSE)</f>
        <v>BU1</v>
      </c>
      <c r="B63" s="74">
        <f t="shared" si="0"/>
        <v>279.5</v>
      </c>
      <c r="C63" s="75">
        <f>Abfalldokumentation!$U63</f>
        <v>44431</v>
      </c>
      <c r="D63" s="69" t="str">
        <f>IFERROR(IF(VLOOKUP(O63,'[1]Rohware 230'!$B:$C,2,FALSE)=0,"Rohware"),
IFERROR(IF(VLOOKUP(O63,[1]Sammelnr.!$B:$C,2,FALSE)=0,"Sammelnr. ungeschält ABS"),
IFERROR(IF(VLOOKUP(O63,[1]Sammelnr.!$E:$F,2,FALSE)=0,"Sammelnr. ungeschält VS"),
IFERROR(IF(VLOOKUP(O63,[1]Sammelnr.!$H:$I,2,FALSE)=0,"Sammelnr. geschält"),
IFERROR(IF(VLOOKUP(O63,[1]Offen!$B:$C,2,FALSE)=0,"Offen ungeschält ABS"),
IFERROR(IF(VLOOKUP(O63,[1]Offen!$E:$F,2,FALSE)=0,"Offen ungeschält VOS"),
IFERROR(IF(VLOOKUP(O63,[1]Offen!$H:$I,2,FALSE)=0,"Offen geschält RW"),
IFERROR(IF(VLOOKUP(O63,[1]Offen!$K:$L,2,FALSE)=0,"Offen vegan"),
IFERROR(IF(VLOOKUP(O63,[1]Offen!$N:$O,2,FALSE)=0,"Offen Zipfel"),
IFERROR(IF(VLOOKUP(O63,[1]Offen!$Q:$R,2,FALSE)=0,"Offen Endstücke"),
IFERROR(IF(VLOOKUP(O63,[1]Vakuumiert!$B:$C,2,FALSE)=0,"Vakuumierter VOS ungeschält"),
IFERROR(IF(VLOOKUP(O63,[1]Vakuumiert!$E:$F,2,FALSE)=0,"Vakuumierter ABS ungeschält"),
IFERROR(IF(VLOOKUP(O63,[1]Vakuumiert!$H:$I,2,FALSE)=0,"Vakuumierter VOS geschält"),
IFERROR(IF(VLOOKUP(O63,[1]Vakuumiert!$K:$L,2,FALSE)=0,"Vakuumierter VOS vegan"),
IFERROR(IF(VLOOKUP(O63,[1]Vakuumiert!$N:$O,2,FALSE)=0,"Vakuumierter VOS Zipfel"),
IFERROR(IF(VLOOKUP(O63,[1]Vakuumiert!$Q:$R,2,FALSE)=0,"Vakuumiert geschält"),
IFERROR(IF(VLOOKUP(O63,'[1]vakuumierte Fertigprodukte'!$B:$C,2,FALSE)=0,"Fertigprodukte"),
IFERROR(IF(VLOOKUP(O63,'[1]vakuumierte Fertigprodukte'!$E:$FI,2,FALSE)=0,"Vakuumierte Zipfel"),
IFERROR(IF(VLOOKUP(O63,[1]Wurste!$B:$C,2,FALSE)=0,"Räucherwürste"),
IFERROR(IF(VLOOKUP(O63,[1]Wurste!$E:$F,2,FALSE)=0,"URW/URGW Wurst"),
IFERROR(IF(VLOOKUP(O63,[1]Wurste!$H:$I,2,FALSE)=0,"HF-Wurst Vegan"),
IFERROR(IF(VLOOKUP(O63,[1]Wurste!$K:$L,2,FALSE)=0,"320er ohne Würste"),
IFERROR(IF(AND(OR(Abfalldokumentation!$A63="BU3",Abfalldokumentation!$A63="Verkauf"),Abfalldokumentation!$F63="Schimmel",Abfalldokumentation!$G63="keinen Abnehmer/kein Schälpersonal"),"Div. Zipfel, ES ohne Verwendung",VLOOKUP(Abfalldokumentation!$E63,Produktgruppen!A:B,2,FALSE)),"-")))))))))))))))))))))))</f>
        <v>Diverses</v>
      </c>
      <c r="E63" s="76" t="str">
        <f>IFERROR(VLOOKUP(Abfalldokumentation!$O63,Artikel!A:C,3,FALSE),Abfalldokumentation!$O63)</f>
        <v>Diverses aus Abfüllung</v>
      </c>
      <c r="F63" s="76" t="str">
        <f>VLOOKUP(T63,'Liste Gründe'!A:D,2,FALSE)</f>
        <v>Linienbezogen</v>
      </c>
      <c r="G63" s="75" t="str">
        <f>IF(ISBLANK(V63),VLOOKUP(Abfalldokumentation!$P63,'Liste Gründe'!A:D,3,FALSE),V63)</f>
        <v>Füllkopf tropft (vegan)</v>
      </c>
      <c r="H63" s="76" t="str">
        <f>IF(ISBLANK(Abfalldokumentation!$W63),"-",Abfalldokumentation!$W63)</f>
        <v>-</v>
      </c>
      <c r="I63" s="76">
        <f t="shared" si="1"/>
        <v>34</v>
      </c>
      <c r="J63" s="76" t="str">
        <f t="shared" si="2"/>
        <v>Produkte</v>
      </c>
      <c r="K63" s="76" t="str">
        <f t="shared" si="3"/>
        <v>BUs</v>
      </c>
      <c r="L63" s="76" t="str">
        <f t="shared" si="4"/>
        <v>Symptome</v>
      </c>
      <c r="M63" s="76" t="str">
        <f>IFERROR(VLOOKUP(Abfalldokumentation!$O63,Kennzahlen!S:V,3,FALSE)*Abfalldokumentation!$B63,"0")</f>
        <v>0</v>
      </c>
      <c r="N63" s="76" t="str">
        <f>IF(ISBLANK(Q63),VLOOKUP(Abfalldokumentation!$O63,'Linien - BU'!R:S,2,FALSE),Q63)</f>
        <v>Abfüllung</v>
      </c>
      <c r="O63" s="77" t="str">
        <f t="shared" si="5"/>
        <v>Diverses aus Abfüllung</v>
      </c>
      <c r="P63" s="77">
        <f t="shared" si="6"/>
        <v>20</v>
      </c>
      <c r="Q63" s="45" t="s">
        <v>180</v>
      </c>
      <c r="R63" s="46" t="s">
        <v>193</v>
      </c>
      <c r="S63" s="46">
        <v>279.5</v>
      </c>
      <c r="T63" s="46">
        <v>20</v>
      </c>
      <c r="U63" s="47">
        <v>44431</v>
      </c>
      <c r="V63" s="62"/>
      <c r="W63" s="49"/>
      <c r="X63" s="50" t="str">
        <f>IFERROR(VLOOKUP(Abfalldokumentation!$R63,Artikel!A:C,3,FALSE),Abfalldokumentation!$R63)</f>
        <v>Diverses aus Abfüllung</v>
      </c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spans="1:40" ht="30" hidden="1" customHeight="1" x14ac:dyDescent="0.25">
      <c r="A64" s="78" t="str">
        <f>VLOOKUP(N64,'Linien - BU'!A:B,2,FALSE)</f>
        <v>BU1</v>
      </c>
      <c r="B64" s="79">
        <f t="shared" si="0"/>
        <v>229</v>
      </c>
      <c r="C64" s="80">
        <f>Abfalldokumentation!$U64</f>
        <v>44431</v>
      </c>
      <c r="D64" s="69" t="str">
        <f>IFERROR(IF(VLOOKUP(O64,'[1]Rohware 230'!$B:$C,2,FALSE)=0,"Rohware"),
IFERROR(IF(VLOOKUP(O64,[1]Sammelnr.!$B:$C,2,FALSE)=0,"Sammelnr. ungeschält ABS"),
IFERROR(IF(VLOOKUP(O64,[1]Sammelnr.!$E:$F,2,FALSE)=0,"Sammelnr. ungeschält VS"),
IFERROR(IF(VLOOKUP(O64,[1]Sammelnr.!$H:$I,2,FALSE)=0,"Sammelnr. geschält"),
IFERROR(IF(VLOOKUP(O64,[1]Offen!$B:$C,2,FALSE)=0,"Offen ungeschält ABS"),
IFERROR(IF(VLOOKUP(O64,[1]Offen!$E:$F,2,FALSE)=0,"Offen ungeschält VOS"),
IFERROR(IF(VLOOKUP(O64,[1]Offen!$H:$I,2,FALSE)=0,"Offen geschält RW"),
IFERROR(IF(VLOOKUP(O64,[1]Offen!$K:$L,2,FALSE)=0,"Offen vegan"),
IFERROR(IF(VLOOKUP(O64,[1]Offen!$N:$O,2,FALSE)=0,"Offen Zipfel"),
IFERROR(IF(VLOOKUP(O64,[1]Offen!$Q:$R,2,FALSE)=0,"Offen Endstücke"),
IFERROR(IF(VLOOKUP(O64,[1]Vakuumiert!$B:$C,2,FALSE)=0,"Vakuumierter VOS ungeschält"),
IFERROR(IF(VLOOKUP(O64,[1]Vakuumiert!$E:$F,2,FALSE)=0,"Vakuumierter ABS ungeschält"),
IFERROR(IF(VLOOKUP(O64,[1]Vakuumiert!$H:$I,2,FALSE)=0,"Vakuumierter VOS geschält"),
IFERROR(IF(VLOOKUP(O64,[1]Vakuumiert!$K:$L,2,FALSE)=0,"Vakuumierter VOS vegan"),
IFERROR(IF(VLOOKUP(O64,[1]Vakuumiert!$N:$O,2,FALSE)=0,"Vakuumierter VOS Zipfel"),
IFERROR(IF(VLOOKUP(O64,[1]Vakuumiert!$Q:$R,2,FALSE)=0,"Vakuumiert geschält"),
IFERROR(IF(VLOOKUP(O64,'[1]vakuumierte Fertigprodukte'!$B:$C,2,FALSE)=0,"Fertigprodukte"),
IFERROR(IF(VLOOKUP(O64,'[1]vakuumierte Fertigprodukte'!$E:$FI,2,FALSE)=0,"Vakuumierte Zipfel"),
IFERROR(IF(VLOOKUP(O64,[1]Wurste!$B:$C,2,FALSE)=0,"Räucherwürste"),
IFERROR(IF(VLOOKUP(O64,[1]Wurste!$E:$F,2,FALSE)=0,"URW/URGW Wurst"),
IFERROR(IF(VLOOKUP(O64,[1]Wurste!$H:$I,2,FALSE)=0,"HF-Wurst Vegan"),
IFERROR(IF(VLOOKUP(O64,[1]Wurste!$K:$L,2,FALSE)=0,"320er ohne Würste"),
IFERROR(IF(AND(OR(Abfalldokumentation!$A64="BU3",Abfalldokumentation!$A64="Verkauf"),Abfalldokumentation!$F64="Schimmel",Abfalldokumentation!$G64="keinen Abnehmer/kein Schälpersonal"),"Div. Zipfel, ES ohne Verwendung",VLOOKUP(Abfalldokumentation!$E64,Produktgruppen!A:B,2,FALSE)),"-")))))))))))))))))))))))</f>
        <v>Diverses</v>
      </c>
      <c r="E64" s="81" t="str">
        <f>IFERROR(VLOOKUP(Abfalldokumentation!$O64,Artikel!A:C,3,FALSE),Abfalldokumentation!$O64)</f>
        <v>Diverses aus Schmelze</v>
      </c>
      <c r="F64" s="81" t="str">
        <f>VLOOKUP(T64,'Liste Gründe'!A:D,2,FALSE)</f>
        <v>Linienbezogen</v>
      </c>
      <c r="G64" s="80" t="str">
        <f>IF(ISBLANK(V64),VLOOKUP(Abfalldokumentation!$P64,'Liste Gründe'!A:D,3,FALSE),V64)</f>
        <v>Reinigung</v>
      </c>
      <c r="H64" s="81" t="str">
        <f>IF(ISBLANK(Abfalldokumentation!$W64),"-",Abfalldokumentation!$W64)</f>
        <v>-</v>
      </c>
      <c r="I64" s="81">
        <f t="shared" si="1"/>
        <v>34</v>
      </c>
      <c r="J64" s="81" t="str">
        <f t="shared" si="2"/>
        <v>Produkte</v>
      </c>
      <c r="K64" s="81" t="str">
        <f t="shared" si="3"/>
        <v>BUs</v>
      </c>
      <c r="L64" s="81" t="str">
        <f t="shared" si="4"/>
        <v>Symptome</v>
      </c>
      <c r="M64" s="81" t="str">
        <f>IFERROR(VLOOKUP(Abfalldokumentation!$O64,Kennzahlen!S:V,3,FALSE)*Abfalldokumentation!$B64,"0")</f>
        <v>0</v>
      </c>
      <c r="N64" s="81" t="str">
        <f>IF(ISBLANK(Q64),VLOOKUP(Abfalldokumentation!$O64,'Linien - BU'!R:S,2,FALSE),Q64)</f>
        <v>Schmelze</v>
      </c>
      <c r="O64" s="77" t="str">
        <f t="shared" si="5"/>
        <v>Diverses aus Schmelze</v>
      </c>
      <c r="P64" s="77">
        <f t="shared" si="6"/>
        <v>10</v>
      </c>
      <c r="Q64" s="39" t="s">
        <v>184</v>
      </c>
      <c r="R64" s="40" t="s">
        <v>211</v>
      </c>
      <c r="S64" s="40">
        <v>229</v>
      </c>
      <c r="T64" s="40">
        <v>10</v>
      </c>
      <c r="U64" s="41">
        <v>44431</v>
      </c>
      <c r="V64" s="62"/>
      <c r="W64" s="43"/>
      <c r="X64" s="44" t="str">
        <f>IFERROR(VLOOKUP(Abfalldokumentation!$R64,Artikel!A:C,3,FALSE),Abfalldokumentation!$R64)</f>
        <v>Diverses aus Schmelze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spans="1:40" ht="30" hidden="1" customHeight="1" x14ac:dyDescent="0.25">
      <c r="A65" s="73" t="str">
        <f>VLOOKUP(N65,'Linien - BU'!A:B,2,FALSE)</f>
        <v>Rest</v>
      </c>
      <c r="B65" s="74">
        <f t="shared" si="0"/>
        <v>18</v>
      </c>
      <c r="C65" s="75">
        <f>Abfalldokumentation!$U65</f>
        <v>44431</v>
      </c>
      <c r="D65" s="69" t="str">
        <f>IFERROR(IF(VLOOKUP(O65,'[1]Rohware 230'!$B:$C,2,FALSE)=0,"Rohware"),
IFERROR(IF(VLOOKUP(O65,[1]Sammelnr.!$B:$C,2,FALSE)=0,"Sammelnr. ungeschält ABS"),
IFERROR(IF(VLOOKUP(O65,[1]Sammelnr.!$E:$F,2,FALSE)=0,"Sammelnr. ungeschält VS"),
IFERROR(IF(VLOOKUP(O65,[1]Sammelnr.!$H:$I,2,FALSE)=0,"Sammelnr. geschält"),
IFERROR(IF(VLOOKUP(O65,[1]Offen!$B:$C,2,FALSE)=0,"Offen ungeschält ABS"),
IFERROR(IF(VLOOKUP(O65,[1]Offen!$E:$F,2,FALSE)=0,"Offen ungeschält VOS"),
IFERROR(IF(VLOOKUP(O65,[1]Offen!$H:$I,2,FALSE)=0,"Offen geschält RW"),
IFERROR(IF(VLOOKUP(O65,[1]Offen!$K:$L,2,FALSE)=0,"Offen vegan"),
IFERROR(IF(VLOOKUP(O65,[1]Offen!$N:$O,2,FALSE)=0,"Offen Zipfel"),
IFERROR(IF(VLOOKUP(O65,[1]Offen!$Q:$R,2,FALSE)=0,"Offen Endstücke"),
IFERROR(IF(VLOOKUP(O65,[1]Vakuumiert!$B:$C,2,FALSE)=0,"Vakuumierter VOS ungeschält"),
IFERROR(IF(VLOOKUP(O65,[1]Vakuumiert!$E:$F,2,FALSE)=0,"Vakuumierter ABS ungeschält"),
IFERROR(IF(VLOOKUP(O65,[1]Vakuumiert!$H:$I,2,FALSE)=0,"Vakuumierter VOS geschält"),
IFERROR(IF(VLOOKUP(O65,[1]Vakuumiert!$K:$L,2,FALSE)=0,"Vakuumierter VOS vegan"),
IFERROR(IF(VLOOKUP(O65,[1]Vakuumiert!$N:$O,2,FALSE)=0,"Vakuumierter VOS Zipfel"),
IFERROR(IF(VLOOKUP(O65,[1]Vakuumiert!$Q:$R,2,FALSE)=0,"Vakuumiert geschält"),
IFERROR(IF(VLOOKUP(O65,'[1]vakuumierte Fertigprodukte'!$B:$C,2,FALSE)=0,"Fertigprodukte"),
IFERROR(IF(VLOOKUP(O65,'[1]vakuumierte Fertigprodukte'!$E:$FI,2,FALSE)=0,"Vakuumierte Zipfel"),
IFERROR(IF(VLOOKUP(O65,[1]Wurste!$B:$C,2,FALSE)=0,"Räucherwürste"),
IFERROR(IF(VLOOKUP(O65,[1]Wurste!$E:$F,2,FALSE)=0,"URW/URGW Wurst"),
IFERROR(IF(VLOOKUP(O65,[1]Wurste!$H:$I,2,FALSE)=0,"HF-Wurst Vegan"),
IFERROR(IF(VLOOKUP(O65,[1]Wurste!$K:$L,2,FALSE)=0,"320er ohne Würste"),
IFERROR(IF(AND(OR(Abfalldokumentation!$A65="BU3",Abfalldokumentation!$A65="Verkauf"),Abfalldokumentation!$F65="Schimmel",Abfalldokumentation!$G65="keinen Abnehmer/kein Schälpersonal"),"Div. Zipfel, ES ohne Verwendung",VLOOKUP(Abfalldokumentation!$E65,Produktgruppen!A:B,2,FALSE)),"-")))))))))))))))))))))))</f>
        <v>Qualitätssicherung</v>
      </c>
      <c r="E65" s="76" t="str">
        <f>IFERROR(VLOOKUP(Abfalldokumentation!$O65,Artikel!A:C,3,FALSE),Abfalldokumentation!$O65)</f>
        <v>Diverses QM</v>
      </c>
      <c r="F65" s="76" t="str">
        <f>VLOOKUP(T65,'Liste Gründe'!A:D,2,FALSE)</f>
        <v>Qualitätssicherung</v>
      </c>
      <c r="G65" s="75" t="str">
        <f>IF(ISBLANK(V65),VLOOKUP(Abfalldokumentation!$P65,'Liste Gründe'!A:D,3,FALSE),V65)</f>
        <v>Sensorik</v>
      </c>
      <c r="H65" s="76" t="str">
        <f>IF(ISBLANK(Abfalldokumentation!$W65),"-",Abfalldokumentation!$W65)</f>
        <v>Sensorik</v>
      </c>
      <c r="I65" s="76">
        <f t="shared" si="1"/>
        <v>34</v>
      </c>
      <c r="J65" s="76" t="str">
        <f t="shared" si="2"/>
        <v>Produkte</v>
      </c>
      <c r="K65" s="76" t="str">
        <f t="shared" si="3"/>
        <v>BUs</v>
      </c>
      <c r="L65" s="76" t="str">
        <f t="shared" si="4"/>
        <v>Symptome</v>
      </c>
      <c r="M65" s="76" t="str">
        <f>IFERROR(VLOOKUP(Abfalldokumentation!$O65,Kennzahlen!S:V,3,FALSE)*Abfalldokumentation!$B65,"0")</f>
        <v>0</v>
      </c>
      <c r="N65" s="76" t="str">
        <f>IF(ISBLANK(Q65),VLOOKUP(Abfalldokumentation!$O65,'Linien - BU'!R:S,2,FALSE),Q65)</f>
        <v>QM</v>
      </c>
      <c r="O65" s="77" t="str">
        <f t="shared" si="5"/>
        <v>Diverses QM</v>
      </c>
      <c r="P65" s="77">
        <f t="shared" si="6"/>
        <v>74</v>
      </c>
      <c r="Q65" s="45" t="s">
        <v>196</v>
      </c>
      <c r="R65" s="46" t="s">
        <v>197</v>
      </c>
      <c r="S65" s="46">
        <v>18</v>
      </c>
      <c r="T65" s="46">
        <v>74</v>
      </c>
      <c r="U65" s="47">
        <v>44431</v>
      </c>
      <c r="V65" s="48" t="s">
        <v>198</v>
      </c>
      <c r="W65" s="49" t="s">
        <v>198</v>
      </c>
      <c r="X65" s="50" t="str">
        <f>IFERROR(VLOOKUP(Abfalldokumentation!$R65,Artikel!A:C,3,FALSE),Abfalldokumentation!$R65)</f>
        <v>Diverses QM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spans="1:40" ht="30" hidden="1" customHeight="1" x14ac:dyDescent="0.25">
      <c r="A66" s="78" t="str">
        <f>VLOOKUP(N66,'Linien - BU'!A:B,2,FALSE)</f>
        <v>Rest</v>
      </c>
      <c r="B66" s="79">
        <f t="shared" ref="B66:B129" si="7">S66</f>
        <v>175</v>
      </c>
      <c r="C66" s="80">
        <f>Abfalldokumentation!$U66</f>
        <v>44431</v>
      </c>
      <c r="D66" s="69" t="str">
        <f>IFERROR(IF(VLOOKUP(O66,'[1]Rohware 230'!$B:$C,2,FALSE)=0,"Rohware"),
IFERROR(IF(VLOOKUP(O66,[1]Sammelnr.!$B:$C,2,FALSE)=0,"Sammelnr. ungeschält ABS"),
IFERROR(IF(VLOOKUP(O66,[1]Sammelnr.!$E:$F,2,FALSE)=0,"Sammelnr. ungeschält VS"),
IFERROR(IF(VLOOKUP(O66,[1]Sammelnr.!$H:$I,2,FALSE)=0,"Sammelnr. geschält"),
IFERROR(IF(VLOOKUP(O66,[1]Offen!$B:$C,2,FALSE)=0,"Offen ungeschält ABS"),
IFERROR(IF(VLOOKUP(O66,[1]Offen!$E:$F,2,FALSE)=0,"Offen ungeschält VOS"),
IFERROR(IF(VLOOKUP(O66,[1]Offen!$H:$I,2,FALSE)=0,"Offen geschält RW"),
IFERROR(IF(VLOOKUP(O66,[1]Offen!$K:$L,2,FALSE)=0,"Offen vegan"),
IFERROR(IF(VLOOKUP(O66,[1]Offen!$N:$O,2,FALSE)=0,"Offen Zipfel"),
IFERROR(IF(VLOOKUP(O66,[1]Offen!$Q:$R,2,FALSE)=0,"Offen Endstücke"),
IFERROR(IF(VLOOKUP(O66,[1]Vakuumiert!$B:$C,2,FALSE)=0,"Vakuumierter VOS ungeschält"),
IFERROR(IF(VLOOKUP(O66,[1]Vakuumiert!$E:$F,2,FALSE)=0,"Vakuumierter ABS ungeschält"),
IFERROR(IF(VLOOKUP(O66,[1]Vakuumiert!$H:$I,2,FALSE)=0,"Vakuumierter VOS geschält"),
IFERROR(IF(VLOOKUP(O66,[1]Vakuumiert!$K:$L,2,FALSE)=0,"Vakuumierter VOS vegan"),
IFERROR(IF(VLOOKUP(O66,[1]Vakuumiert!$N:$O,2,FALSE)=0,"Vakuumierter VOS Zipfel"),
IFERROR(IF(VLOOKUP(O66,[1]Vakuumiert!$Q:$R,2,FALSE)=0,"Vakuumiert geschält"),
IFERROR(IF(VLOOKUP(O66,'[1]vakuumierte Fertigprodukte'!$B:$C,2,FALSE)=0,"Fertigprodukte"),
IFERROR(IF(VLOOKUP(O66,'[1]vakuumierte Fertigprodukte'!$E:$FI,2,FALSE)=0,"Vakuumierte Zipfel"),
IFERROR(IF(VLOOKUP(O66,[1]Wurste!$B:$C,2,FALSE)=0,"Räucherwürste"),
IFERROR(IF(VLOOKUP(O66,[1]Wurste!$E:$F,2,FALSE)=0,"URW/URGW Wurst"),
IFERROR(IF(VLOOKUP(O66,[1]Wurste!$H:$I,2,FALSE)=0,"HF-Wurst Vegan"),
IFERROR(IF(VLOOKUP(O66,[1]Wurste!$K:$L,2,FALSE)=0,"320er ohne Würste"),
IFERROR(IF(AND(OR(Abfalldokumentation!$A66="BU3",Abfalldokumentation!$A66="Verkauf"),Abfalldokumentation!$F66="Schimmel",Abfalldokumentation!$G66="keinen Abnehmer/kein Schälpersonal"),"Div. Zipfel, ES ohne Verwendung",VLOOKUP(Abfalldokumentation!$E66,Produktgruppen!A:B,2,FALSE)),"-")))))))))))))))))))))))</f>
        <v>Qualitätssicherung</v>
      </c>
      <c r="E66" s="81" t="str">
        <f>IFERROR(VLOOKUP(Abfalldokumentation!$O66,Artikel!A:C,3,FALSE),Abfalldokumentation!$O66)</f>
        <v>Laborproben</v>
      </c>
      <c r="F66" s="81" t="str">
        <f>VLOOKUP(T66,'Liste Gründe'!A:D,2,FALSE)</f>
        <v>Qualitätssicherung</v>
      </c>
      <c r="G66" s="80" t="str">
        <f>IF(ISBLANK(V66),VLOOKUP(Abfalldokumentation!$P66,'Liste Gründe'!A:D,3,FALSE),V66)</f>
        <v>Laborprobe</v>
      </c>
      <c r="H66" s="81" t="str">
        <f>IF(ISBLANK(Abfalldokumentation!$W66),"-",Abfalldokumentation!$W66)</f>
        <v>Laborprobe</v>
      </c>
      <c r="I66" s="81">
        <f t="shared" ref="I66:I129" si="8">_xlfn.ISOWEEKNUM(C66)</f>
        <v>34</v>
      </c>
      <c r="J66" s="81" t="str">
        <f t="shared" ref="J66:J129" si="9">"Produkte"</f>
        <v>Produkte</v>
      </c>
      <c r="K66" s="81" t="str">
        <f t="shared" ref="K66:K129" si="10">"BUs"</f>
        <v>BUs</v>
      </c>
      <c r="L66" s="81" t="str">
        <f t="shared" ref="L66:L129" si="11">"Symptome"</f>
        <v>Symptome</v>
      </c>
      <c r="M66" s="81" t="str">
        <f>IFERROR(VLOOKUP(Abfalldokumentation!$O66,Kennzahlen!S:V,3,FALSE)*Abfalldokumentation!$B66,"0")</f>
        <v>0</v>
      </c>
      <c r="N66" s="81" t="str">
        <f>IF(ISBLANK(Q66),VLOOKUP(Abfalldokumentation!$O66,'Linien - BU'!R:S,2,FALSE),Q66)</f>
        <v>Labor</v>
      </c>
      <c r="O66" s="77" t="str">
        <f t="shared" ref="O66:O129" si="12">R66</f>
        <v>Laborproben</v>
      </c>
      <c r="P66" s="77">
        <f t="shared" ref="P66:P129" si="13">T66</f>
        <v>73</v>
      </c>
      <c r="Q66" s="39" t="s">
        <v>199</v>
      </c>
      <c r="R66" s="40" t="s">
        <v>200</v>
      </c>
      <c r="S66" s="40">
        <v>175</v>
      </c>
      <c r="T66" s="51">
        <v>73</v>
      </c>
      <c r="U66" s="41">
        <v>44431</v>
      </c>
      <c r="V66" s="42" t="s">
        <v>201</v>
      </c>
      <c r="W66" s="43" t="s">
        <v>201</v>
      </c>
      <c r="X66" s="44" t="str">
        <f>IFERROR(VLOOKUP(Abfalldokumentation!$R66,Artikel!A:C,3,FALSE),Abfalldokumentation!$R66)</f>
        <v>Laborproben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spans="1:40" ht="30" hidden="1" customHeight="1" x14ac:dyDescent="0.25">
      <c r="A67" s="73" t="str">
        <f>VLOOKUP(N67,'Linien - BU'!A:B,2,FALSE)</f>
        <v>BU1</v>
      </c>
      <c r="B67" s="74">
        <f t="shared" si="7"/>
        <v>44.7</v>
      </c>
      <c r="C67" s="75">
        <f>Abfalldokumentation!$U67</f>
        <v>44431</v>
      </c>
      <c r="D67" s="69" t="str">
        <f>IFERROR(IF(VLOOKUP(O67,'[1]Rohware 230'!$B:$C,2,FALSE)=0,"Rohware"),
IFERROR(IF(VLOOKUP(O67,[1]Sammelnr.!$B:$C,2,FALSE)=0,"Sammelnr. ungeschält ABS"),
IFERROR(IF(VLOOKUP(O67,[1]Sammelnr.!$E:$F,2,FALSE)=0,"Sammelnr. ungeschält VS"),
IFERROR(IF(VLOOKUP(O67,[1]Sammelnr.!$H:$I,2,FALSE)=0,"Sammelnr. geschält"),
IFERROR(IF(VLOOKUP(O67,[1]Offen!$B:$C,2,FALSE)=0,"Offen ungeschält ABS"),
IFERROR(IF(VLOOKUP(O67,[1]Offen!$E:$F,2,FALSE)=0,"Offen ungeschält VOS"),
IFERROR(IF(VLOOKUP(O67,[1]Offen!$H:$I,2,FALSE)=0,"Offen geschält RW"),
IFERROR(IF(VLOOKUP(O67,[1]Offen!$K:$L,2,FALSE)=0,"Offen vegan"),
IFERROR(IF(VLOOKUP(O67,[1]Offen!$N:$O,2,FALSE)=0,"Offen Zipfel"),
IFERROR(IF(VLOOKUP(O67,[1]Offen!$Q:$R,2,FALSE)=0,"Offen Endstücke"),
IFERROR(IF(VLOOKUP(O67,[1]Vakuumiert!$B:$C,2,FALSE)=0,"Vakuumierter VOS ungeschält"),
IFERROR(IF(VLOOKUP(O67,[1]Vakuumiert!$E:$F,2,FALSE)=0,"Vakuumierter ABS ungeschält"),
IFERROR(IF(VLOOKUP(O67,[1]Vakuumiert!$H:$I,2,FALSE)=0,"Vakuumierter VOS geschält"),
IFERROR(IF(VLOOKUP(O67,[1]Vakuumiert!$K:$L,2,FALSE)=0,"Vakuumierter VOS vegan"),
IFERROR(IF(VLOOKUP(O67,[1]Vakuumiert!$N:$O,2,FALSE)=0,"Vakuumierter VOS Zipfel"),
IFERROR(IF(VLOOKUP(O67,[1]Vakuumiert!$Q:$R,2,FALSE)=0,"Vakuumiert geschält"),
IFERROR(IF(VLOOKUP(O67,'[1]vakuumierte Fertigprodukte'!$B:$C,2,FALSE)=0,"Fertigprodukte"),
IFERROR(IF(VLOOKUP(O67,'[1]vakuumierte Fertigprodukte'!$E:$FI,2,FALSE)=0,"Vakuumierte Zipfel"),
IFERROR(IF(VLOOKUP(O67,[1]Wurste!$B:$C,2,FALSE)=0,"Räucherwürste"),
IFERROR(IF(VLOOKUP(O67,[1]Wurste!$E:$F,2,FALSE)=0,"URW/URGW Wurst"),
IFERROR(IF(VLOOKUP(O67,[1]Wurste!$H:$I,2,FALSE)=0,"HF-Wurst Vegan"),
IFERROR(IF(VLOOKUP(O67,[1]Wurste!$K:$L,2,FALSE)=0,"320er ohne Würste"),
IFERROR(IF(AND(OR(Abfalldokumentation!$A67="BU3",Abfalldokumentation!$A67="Verkauf"),Abfalldokumentation!$F67="Schimmel",Abfalldokumentation!$G67="keinen Abnehmer/kein Schälpersonal"),"Div. Zipfel, ES ohne Verwendung",VLOOKUP(Abfalldokumentation!$E67,Produktgruppen!A:B,2,FALSE)),"-")))))))))))))))))))))))</f>
        <v>Rest</v>
      </c>
      <c r="E67" s="76" t="str">
        <f>IFERROR(VLOOKUP(Abfalldokumentation!$O67,Artikel!A:C,3,FALSE),Abfalldokumentation!$O67)</f>
        <v>Rinde</v>
      </c>
      <c r="F67" s="76" t="str">
        <f>VLOOKUP(T67,'Liste Gründe'!A:D,2,FALSE)</f>
        <v>Rest</v>
      </c>
      <c r="G67" s="75" t="str">
        <f>IF(ISBLANK(V67),VLOOKUP(Abfalldokumentation!$P67,'Liste Gründe'!A:D,3,FALSE),V67)</f>
        <v>geschälte Rinde</v>
      </c>
      <c r="H67" s="76" t="str">
        <f>IF(ISBLANK(Abfalldokumentation!$W67),"-",Abfalldokumentation!$W67)</f>
        <v>keine Verwendung möglich</v>
      </c>
      <c r="I67" s="76">
        <f t="shared" si="8"/>
        <v>34</v>
      </c>
      <c r="J67" s="76" t="str">
        <f t="shared" si="9"/>
        <v>Produkte</v>
      </c>
      <c r="K67" s="76" t="str">
        <f t="shared" si="10"/>
        <v>BUs</v>
      </c>
      <c r="L67" s="76" t="str">
        <f t="shared" si="11"/>
        <v>Symptome</v>
      </c>
      <c r="M67" s="76" t="str">
        <f>IFERROR(VLOOKUP(Abfalldokumentation!$O67,Kennzahlen!S:V,3,FALSE)*Abfalldokumentation!$B67,"0")</f>
        <v>0</v>
      </c>
      <c r="N67" s="76" t="str">
        <f>IF(ISBLANK(Q67),VLOOKUP(Abfalldokumentation!$O67,'Linien - BU'!R:S,2,FALSE),Q67)</f>
        <v>RWV</v>
      </c>
      <c r="O67" s="77" t="str">
        <f t="shared" si="12"/>
        <v>Rinde</v>
      </c>
      <c r="P67" s="77">
        <f t="shared" si="13"/>
        <v>60</v>
      </c>
      <c r="Q67" s="45" t="s">
        <v>202</v>
      </c>
      <c r="R67" s="46" t="s">
        <v>214</v>
      </c>
      <c r="S67" s="46">
        <v>44.7</v>
      </c>
      <c r="T67" s="46">
        <v>60</v>
      </c>
      <c r="U67" s="47">
        <v>44431</v>
      </c>
      <c r="V67" s="48" t="s">
        <v>215</v>
      </c>
      <c r="W67" s="49" t="s">
        <v>204</v>
      </c>
      <c r="X67" s="50" t="str">
        <f>IFERROR(VLOOKUP(Abfalldokumentation!$R67,Artikel!A:C,3,FALSE),Abfalldokumentation!$R67)</f>
        <v>Rinde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spans="1:40" ht="30" hidden="1" customHeight="1" x14ac:dyDescent="0.25">
      <c r="A68" s="78" t="str">
        <f>VLOOKUP(N68,'Linien - BU'!A:B,2,FALSE)</f>
        <v>Rest</v>
      </c>
      <c r="B68" s="79">
        <f t="shared" si="7"/>
        <v>10</v>
      </c>
      <c r="C68" s="80">
        <f>Abfalldokumentation!$U68</f>
        <v>44431</v>
      </c>
      <c r="D68" s="69" t="str">
        <f>IFERROR(IF(VLOOKUP(O68,'[1]Rohware 230'!$B:$C,2,FALSE)=0,"Rohware"),
IFERROR(IF(VLOOKUP(O68,[1]Sammelnr.!$B:$C,2,FALSE)=0,"Sammelnr. ungeschält ABS"),
IFERROR(IF(VLOOKUP(O68,[1]Sammelnr.!$E:$F,2,FALSE)=0,"Sammelnr. ungeschält VS"),
IFERROR(IF(VLOOKUP(O68,[1]Sammelnr.!$H:$I,2,FALSE)=0,"Sammelnr. geschält"),
IFERROR(IF(VLOOKUP(O68,[1]Offen!$B:$C,2,FALSE)=0,"Offen ungeschält ABS"),
IFERROR(IF(VLOOKUP(O68,[1]Offen!$E:$F,2,FALSE)=0,"Offen ungeschält VOS"),
IFERROR(IF(VLOOKUP(O68,[1]Offen!$H:$I,2,FALSE)=0,"Offen geschält RW"),
IFERROR(IF(VLOOKUP(O68,[1]Offen!$K:$L,2,FALSE)=0,"Offen vegan"),
IFERROR(IF(VLOOKUP(O68,[1]Offen!$N:$O,2,FALSE)=0,"Offen Zipfel"),
IFERROR(IF(VLOOKUP(O68,[1]Offen!$Q:$R,2,FALSE)=0,"Offen Endstücke"),
IFERROR(IF(VLOOKUP(O68,[1]Vakuumiert!$B:$C,2,FALSE)=0,"Vakuumierter VOS ungeschält"),
IFERROR(IF(VLOOKUP(O68,[1]Vakuumiert!$E:$F,2,FALSE)=0,"Vakuumierter ABS ungeschält"),
IFERROR(IF(VLOOKUP(O68,[1]Vakuumiert!$H:$I,2,FALSE)=0,"Vakuumierter VOS geschält"),
IFERROR(IF(VLOOKUP(O68,[1]Vakuumiert!$K:$L,2,FALSE)=0,"Vakuumierter VOS vegan"),
IFERROR(IF(VLOOKUP(O68,[1]Vakuumiert!$N:$O,2,FALSE)=0,"Vakuumierter VOS Zipfel"),
IFERROR(IF(VLOOKUP(O68,[1]Vakuumiert!$Q:$R,2,FALSE)=0,"Vakuumiert geschält"),
IFERROR(IF(VLOOKUP(O68,'[1]vakuumierte Fertigprodukte'!$B:$C,2,FALSE)=0,"Fertigprodukte"),
IFERROR(IF(VLOOKUP(O68,'[1]vakuumierte Fertigprodukte'!$E:$FI,2,FALSE)=0,"Vakuumierte Zipfel"),
IFERROR(IF(VLOOKUP(O68,[1]Wurste!$B:$C,2,FALSE)=0,"Räucherwürste"),
IFERROR(IF(VLOOKUP(O68,[1]Wurste!$E:$F,2,FALSE)=0,"URW/URGW Wurst"),
IFERROR(IF(VLOOKUP(O68,[1]Wurste!$H:$I,2,FALSE)=0,"HF-Wurst Vegan"),
IFERROR(IF(VLOOKUP(O68,[1]Wurste!$K:$L,2,FALSE)=0,"320er ohne Würste"),
IFERROR(IF(AND(OR(Abfalldokumentation!$A68="BU3",Abfalldokumentation!$A68="Verkauf"),Abfalldokumentation!$F68="Schimmel",Abfalldokumentation!$G68="keinen Abnehmer/kein Schälpersonal"),"Div. Zipfel, ES ohne Verwendung",VLOOKUP(Abfalldokumentation!$E68,Produktgruppen!A:B,2,FALSE)),"-")))))))))))))))))))))))</f>
        <v>Qualitätssicherung</v>
      </c>
      <c r="E68" s="81" t="str">
        <f>IFERROR(VLOOKUP(Abfalldokumentation!$O68,Artikel!A:C,3,FALSE),Abfalldokumentation!$O68)</f>
        <v>Rückstellproben</v>
      </c>
      <c r="F68" s="81" t="str">
        <f>VLOOKUP(T68,'Liste Gründe'!A:D,2,FALSE)</f>
        <v>Qualitätssicherung</v>
      </c>
      <c r="G68" s="80" t="str">
        <f>IF(ISBLANK(V68),VLOOKUP(Abfalldokumentation!$P68,'Liste Gründe'!A:D,3,FALSE),V68)</f>
        <v>Rückstellproben</v>
      </c>
      <c r="H68" s="81" t="str">
        <f>IF(ISBLANK(Abfalldokumentation!$W68),"-",Abfalldokumentation!$W68)</f>
        <v>Rückstellproben</v>
      </c>
      <c r="I68" s="81">
        <f t="shared" si="8"/>
        <v>34</v>
      </c>
      <c r="J68" s="81" t="str">
        <f t="shared" si="9"/>
        <v>Produkte</v>
      </c>
      <c r="K68" s="81" t="str">
        <f t="shared" si="10"/>
        <v>BUs</v>
      </c>
      <c r="L68" s="81" t="str">
        <f t="shared" si="11"/>
        <v>Symptome</v>
      </c>
      <c r="M68" s="81" t="str">
        <f>IFERROR(VLOOKUP(Abfalldokumentation!$O68,Kennzahlen!S:V,3,FALSE)*Abfalldokumentation!$B68,"0")</f>
        <v>0</v>
      </c>
      <c r="N68" s="81" t="str">
        <f>IF(ISBLANK(Q68),VLOOKUP(Abfalldokumentation!$O68,'Linien - BU'!R:S,2,FALSE),Q68)</f>
        <v>Labor</v>
      </c>
      <c r="O68" s="77" t="str">
        <f t="shared" si="12"/>
        <v>Rückstellproben</v>
      </c>
      <c r="P68" s="77">
        <f t="shared" si="13"/>
        <v>70</v>
      </c>
      <c r="Q68" s="39" t="s">
        <v>199</v>
      </c>
      <c r="R68" s="42" t="s">
        <v>212</v>
      </c>
      <c r="S68" s="40">
        <v>10</v>
      </c>
      <c r="T68" s="40">
        <v>70</v>
      </c>
      <c r="U68" s="41">
        <v>44431</v>
      </c>
      <c r="V68" s="42" t="s">
        <v>212</v>
      </c>
      <c r="W68" s="43" t="s">
        <v>212</v>
      </c>
      <c r="X68" s="44" t="str">
        <f>IFERROR(VLOOKUP(Abfalldokumentation!$R68,Artikel!A:C,3,FALSE),Abfalldokumentation!$R68)</f>
        <v>Rückstellproben</v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spans="1:40" ht="30" hidden="1" customHeight="1" x14ac:dyDescent="0.25">
      <c r="A69" s="73" t="str">
        <f>VLOOKUP(N69,'Linien - BU'!A:B,2,FALSE)</f>
        <v>BU3</v>
      </c>
      <c r="B69" s="74">
        <f t="shared" si="7"/>
        <v>306</v>
      </c>
      <c r="C69" s="75">
        <f>Abfalldokumentation!$U69</f>
        <v>44431</v>
      </c>
      <c r="D69" s="69" t="str">
        <f>IFERROR(IF(VLOOKUP(O69,'[1]Rohware 230'!$B:$C,2,FALSE)=0,"Rohware"),
IFERROR(IF(VLOOKUP(O69,[1]Sammelnr.!$B:$C,2,FALSE)=0,"Sammelnr. ungeschält ABS"),
IFERROR(IF(VLOOKUP(O69,[1]Sammelnr.!$E:$F,2,FALSE)=0,"Sammelnr. ungeschält VS"),
IFERROR(IF(VLOOKUP(O69,[1]Sammelnr.!$H:$I,2,FALSE)=0,"Sammelnr. geschält"),
IFERROR(IF(VLOOKUP(O69,[1]Offen!$B:$C,2,FALSE)=0,"Offen ungeschält ABS"),
IFERROR(IF(VLOOKUP(O69,[1]Offen!$E:$F,2,FALSE)=0,"Offen ungeschält VOS"),
IFERROR(IF(VLOOKUP(O69,[1]Offen!$H:$I,2,FALSE)=0,"Offen geschält RW"),
IFERROR(IF(VLOOKUP(O69,[1]Offen!$K:$L,2,FALSE)=0,"Offen vegan"),
IFERROR(IF(VLOOKUP(O69,[1]Offen!$N:$O,2,FALSE)=0,"Offen Zipfel"),
IFERROR(IF(VLOOKUP(O69,[1]Offen!$Q:$R,2,FALSE)=0,"Offen Endstücke"),
IFERROR(IF(VLOOKUP(O69,[1]Vakuumiert!$B:$C,2,FALSE)=0,"Vakuumierter VOS ungeschält"),
IFERROR(IF(VLOOKUP(O69,[1]Vakuumiert!$E:$F,2,FALSE)=0,"Vakuumierter ABS ungeschält"),
IFERROR(IF(VLOOKUP(O69,[1]Vakuumiert!$H:$I,2,FALSE)=0,"Vakuumierter VOS geschält"),
IFERROR(IF(VLOOKUP(O69,[1]Vakuumiert!$K:$L,2,FALSE)=0,"Vakuumierter VOS vegan"),
IFERROR(IF(VLOOKUP(O69,[1]Vakuumiert!$N:$O,2,FALSE)=0,"Vakuumierter VOS Zipfel"),
IFERROR(IF(VLOOKUP(O69,[1]Vakuumiert!$Q:$R,2,FALSE)=0,"Vakuumiert geschält"),
IFERROR(IF(VLOOKUP(O69,'[1]vakuumierte Fertigprodukte'!$B:$C,2,FALSE)=0,"Fertigprodukte"),
IFERROR(IF(VLOOKUP(O69,'[1]vakuumierte Fertigprodukte'!$E:$FI,2,FALSE)=0,"Vakuumierte Zipfel"),
IFERROR(IF(VLOOKUP(O69,[1]Wurste!$B:$C,2,FALSE)=0,"Räucherwürste"),
IFERROR(IF(VLOOKUP(O69,[1]Wurste!$E:$F,2,FALSE)=0,"URW/URGW Wurst"),
IFERROR(IF(VLOOKUP(O69,[1]Wurste!$H:$I,2,FALSE)=0,"HF-Wurst Vegan"),
IFERROR(IF(VLOOKUP(O69,[1]Wurste!$K:$L,2,FALSE)=0,"320er ohne Würste"),
IFERROR(IF(AND(OR(Abfalldokumentation!$A69="BU3",Abfalldokumentation!$A69="Verkauf"),Abfalldokumentation!$F69="Schimmel",Abfalldokumentation!$G69="keinen Abnehmer/kein Schälpersonal"),"Div. Zipfel, ES ohne Verwendung",VLOOKUP(Abfalldokumentation!$E69,Produktgruppen!A:B,2,FALSE)),"-")))))))))))))))))))))))</f>
        <v>Vorschmelz</v>
      </c>
      <c r="E69" s="76" t="str">
        <f>IFERROR(VLOOKUP(Abfalldokumentation!$O69,Artikel!A:C,3,FALSE),Abfalldokumentation!$O69)</f>
        <v>VOR RW staubk</v>
      </c>
      <c r="F69" s="76" t="str">
        <f>VLOOKUP(T69,'Liste Gründe'!A:D,2,FALSE)</f>
        <v>Schimmel</v>
      </c>
      <c r="G69" s="75" t="str">
        <f>IF(ISBLANK(V69),VLOOKUP(Abfalldokumentation!$P69,'Liste Gründe'!A:D,3,FALSE),V69)</f>
        <v>Rest</v>
      </c>
      <c r="H69" s="76" t="str">
        <f>IF(ISBLANK(Abfalldokumentation!$W69),"-",Abfalldokumentation!$W69)</f>
        <v>nur bestimmter Einsatz möglich</v>
      </c>
      <c r="I69" s="76">
        <f t="shared" si="8"/>
        <v>34</v>
      </c>
      <c r="J69" s="76" t="str">
        <f t="shared" si="9"/>
        <v>Produkte</v>
      </c>
      <c r="K69" s="76" t="str">
        <f t="shared" si="10"/>
        <v>BUs</v>
      </c>
      <c r="L69" s="76" t="str">
        <f t="shared" si="11"/>
        <v>Symptome</v>
      </c>
      <c r="M69" s="76" t="str">
        <f>IFERROR(VLOOKUP(Abfalldokumentation!$O69,Kennzahlen!S:V,3,FALSE)*Abfalldokumentation!$B69,"0")</f>
        <v>0</v>
      </c>
      <c r="N69" s="76" t="str">
        <f>IF(ISBLANK(Q69),VLOOKUP(Abfalldokumentation!$O69,'Linien - BU'!R:S,2,FALSE),Q69)</f>
        <v>WVP</v>
      </c>
      <c r="O69" s="77" t="str">
        <f t="shared" si="12"/>
        <v>VOR RW staubk</v>
      </c>
      <c r="P69" s="77">
        <f t="shared" si="13"/>
        <v>12</v>
      </c>
      <c r="Q69" s="45" t="s">
        <v>209</v>
      </c>
      <c r="R69" s="46" t="s">
        <v>67</v>
      </c>
      <c r="S69" s="46">
        <v>306</v>
      </c>
      <c r="T69" s="46">
        <v>12</v>
      </c>
      <c r="U69" s="47">
        <v>44431</v>
      </c>
      <c r="V69" s="48" t="s">
        <v>10</v>
      </c>
      <c r="W69" s="49" t="s">
        <v>216</v>
      </c>
      <c r="X69" s="50" t="str">
        <f>IFERROR(VLOOKUP(Abfalldokumentation!$R69,Artikel!A:C,3,FALSE),Abfalldokumentation!$R69)</f>
        <v>VOR RW staubk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spans="1:40" ht="30" hidden="1" customHeight="1" x14ac:dyDescent="0.25">
      <c r="A70" s="78" t="str">
        <f>VLOOKUP(N70,'Linien - BU'!A:B,2,FALSE)</f>
        <v>Rest</v>
      </c>
      <c r="B70" s="79">
        <f t="shared" si="7"/>
        <v>547</v>
      </c>
      <c r="C70" s="80">
        <f>Abfalldokumentation!$U70</f>
        <v>44432</v>
      </c>
      <c r="D70" s="69" t="str">
        <f>IFERROR(IF(VLOOKUP(O70,'[1]Rohware 230'!$B:$C,2,FALSE)=0,"Rohware"),
IFERROR(IF(VLOOKUP(O70,[1]Sammelnr.!$B:$C,2,FALSE)=0,"Sammelnr. ungeschält ABS"),
IFERROR(IF(VLOOKUP(O70,[1]Sammelnr.!$E:$F,2,FALSE)=0,"Sammelnr. ungeschält VS"),
IFERROR(IF(VLOOKUP(O70,[1]Sammelnr.!$H:$I,2,FALSE)=0,"Sammelnr. geschält"),
IFERROR(IF(VLOOKUP(O70,[1]Offen!$B:$C,2,FALSE)=0,"Offen ungeschält ABS"),
IFERROR(IF(VLOOKUP(O70,[1]Offen!$E:$F,2,FALSE)=0,"Offen ungeschält VOS"),
IFERROR(IF(VLOOKUP(O70,[1]Offen!$H:$I,2,FALSE)=0,"Offen geschält RW"),
IFERROR(IF(VLOOKUP(O70,[1]Offen!$K:$L,2,FALSE)=0,"Offen vegan"),
IFERROR(IF(VLOOKUP(O70,[1]Offen!$N:$O,2,FALSE)=0,"Offen Zipfel"),
IFERROR(IF(VLOOKUP(O70,[1]Offen!$Q:$R,2,FALSE)=0,"Offen Endstücke"),
IFERROR(IF(VLOOKUP(O70,[1]Vakuumiert!$B:$C,2,FALSE)=0,"Vakuumierter VOS ungeschält"),
IFERROR(IF(VLOOKUP(O70,[1]Vakuumiert!$E:$F,2,FALSE)=0,"Vakuumierter ABS ungeschält"),
IFERROR(IF(VLOOKUP(O70,[1]Vakuumiert!$H:$I,2,FALSE)=0,"Vakuumierter VOS geschält"),
IFERROR(IF(VLOOKUP(O70,[1]Vakuumiert!$K:$L,2,FALSE)=0,"Vakuumierter VOS vegan"),
IFERROR(IF(VLOOKUP(O70,[1]Vakuumiert!$N:$O,2,FALSE)=0,"Vakuumierter VOS Zipfel"),
IFERROR(IF(VLOOKUP(O70,[1]Vakuumiert!$Q:$R,2,FALSE)=0,"Vakuumiert geschält"),
IFERROR(IF(VLOOKUP(O70,'[1]vakuumierte Fertigprodukte'!$B:$C,2,FALSE)=0,"Fertigprodukte"),
IFERROR(IF(VLOOKUP(O70,'[1]vakuumierte Fertigprodukte'!$E:$FI,2,FALSE)=0,"Vakuumierte Zipfel"),
IFERROR(IF(VLOOKUP(O70,[1]Wurste!$B:$C,2,FALSE)=0,"Räucherwürste"),
IFERROR(IF(VLOOKUP(O70,[1]Wurste!$E:$F,2,FALSE)=0,"URW/URGW Wurst"),
IFERROR(IF(VLOOKUP(O70,[1]Wurste!$H:$I,2,FALSE)=0,"HF-Wurst Vegan"),
IFERROR(IF(VLOOKUP(O70,[1]Wurste!$K:$L,2,FALSE)=0,"320er ohne Würste"),
IFERROR(IF(AND(OR(Abfalldokumentation!$A70="BU3",Abfalldokumentation!$A70="Verkauf"),Abfalldokumentation!$F70="Schimmel",Abfalldokumentation!$G70="keinen Abnehmer/kein Schälpersonal"),"Div. Zipfel, ES ohne Verwendung",VLOOKUP(Abfalldokumentation!$E70,Produktgruppen!A:B,2,FALSE)),"-")))))))))))))))))))))))</f>
        <v>Vorschmelz</v>
      </c>
      <c r="E70" s="81" t="str">
        <f>IFERROR(VLOOKUP(Abfalldokumentation!$O70,Artikel!A:C,3,FALSE),Abfalldokumentation!$O70)</f>
        <v>VOS RW NATUR AMM CO REZ</v>
      </c>
      <c r="F70" s="81" t="str">
        <f>VLOOKUP(T70,'Liste Gründe'!A:D,2,FALSE)</f>
        <v>Rest</v>
      </c>
      <c r="G70" s="80" t="str">
        <f>IF(ISBLANK(V70),VLOOKUP(Abfalldokumentation!$P70,'Liste Gründe'!A:D,3,FALSE),V70)</f>
        <v>Rückrufaktion</v>
      </c>
      <c r="H70" s="81" t="str">
        <f>IF(ISBLANK(Abfalldokumentation!$W70),"-",Abfalldokumentation!$W70)</f>
        <v>-</v>
      </c>
      <c r="I70" s="81">
        <f t="shared" si="8"/>
        <v>34</v>
      </c>
      <c r="J70" s="81" t="str">
        <f t="shared" si="9"/>
        <v>Produkte</v>
      </c>
      <c r="K70" s="81" t="str">
        <f t="shared" si="10"/>
        <v>BUs</v>
      </c>
      <c r="L70" s="81" t="str">
        <f t="shared" si="11"/>
        <v>Symptome</v>
      </c>
      <c r="M70" s="81">
        <f>IFERROR(VLOOKUP(Abfalldokumentation!$O70,Kennzahlen!S:V,3,FALSE)*Abfalldokumentation!$B70,"0")</f>
        <v>273.5</v>
      </c>
      <c r="N70" s="81" t="str">
        <f>IF(ISBLANK(Q70),VLOOKUP(Abfalldokumentation!$O70,'Linien - BU'!R:S,2,FALSE),Q70)</f>
        <v>Rest</v>
      </c>
      <c r="O70" s="77">
        <f t="shared" si="12"/>
        <v>29501022</v>
      </c>
      <c r="P70" s="77">
        <f t="shared" si="13"/>
        <v>22</v>
      </c>
      <c r="Q70" s="39" t="s">
        <v>10</v>
      </c>
      <c r="R70" s="40">
        <v>29501022</v>
      </c>
      <c r="S70" s="40">
        <v>547</v>
      </c>
      <c r="T70" s="40">
        <v>22</v>
      </c>
      <c r="U70" s="41">
        <v>44432</v>
      </c>
      <c r="V70" s="43" t="s">
        <v>217</v>
      </c>
      <c r="W70" s="43"/>
      <c r="X70" s="44" t="str">
        <f>IFERROR(VLOOKUP(Abfalldokumentation!$R70,Artikel!A:C,3,FALSE),Abfalldokumentation!$R70)</f>
        <v>VOS RW NATUR AMM CO REZ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spans="1:40" ht="30" hidden="1" customHeight="1" x14ac:dyDescent="0.25">
      <c r="A71" s="73" t="str">
        <f>VLOOKUP(N71,'Linien - BU'!A:B,2,FALSE)</f>
        <v>BU1</v>
      </c>
      <c r="B71" s="74">
        <f t="shared" si="7"/>
        <v>143</v>
      </c>
      <c r="C71" s="75">
        <f>Abfalldokumentation!$U71</f>
        <v>44432</v>
      </c>
      <c r="D71" s="69" t="str">
        <f>IFERROR(IF(VLOOKUP(O71,'[1]Rohware 230'!$B:$C,2,FALSE)=0,"Rohware"),
IFERROR(IF(VLOOKUP(O71,[1]Sammelnr.!$B:$C,2,FALSE)=0,"Sammelnr. ungeschält ABS"),
IFERROR(IF(VLOOKUP(O71,[1]Sammelnr.!$E:$F,2,FALSE)=0,"Sammelnr. ungeschält VS"),
IFERROR(IF(VLOOKUP(O71,[1]Sammelnr.!$H:$I,2,FALSE)=0,"Sammelnr. geschält"),
IFERROR(IF(VLOOKUP(O71,[1]Offen!$B:$C,2,FALSE)=0,"Offen ungeschält ABS"),
IFERROR(IF(VLOOKUP(O71,[1]Offen!$E:$F,2,FALSE)=0,"Offen ungeschält VOS"),
IFERROR(IF(VLOOKUP(O71,[1]Offen!$H:$I,2,FALSE)=0,"Offen geschält RW"),
IFERROR(IF(VLOOKUP(O71,[1]Offen!$K:$L,2,FALSE)=0,"Offen vegan"),
IFERROR(IF(VLOOKUP(O71,[1]Offen!$N:$O,2,FALSE)=0,"Offen Zipfel"),
IFERROR(IF(VLOOKUP(O71,[1]Offen!$Q:$R,2,FALSE)=0,"Offen Endstücke"),
IFERROR(IF(VLOOKUP(O71,[1]Vakuumiert!$B:$C,2,FALSE)=0,"Vakuumierter VOS ungeschält"),
IFERROR(IF(VLOOKUP(O71,[1]Vakuumiert!$E:$F,2,FALSE)=0,"Vakuumierter ABS ungeschält"),
IFERROR(IF(VLOOKUP(O71,[1]Vakuumiert!$H:$I,2,FALSE)=0,"Vakuumierter VOS geschält"),
IFERROR(IF(VLOOKUP(O71,[1]Vakuumiert!$K:$L,2,FALSE)=0,"Vakuumierter VOS vegan"),
IFERROR(IF(VLOOKUP(O71,[1]Vakuumiert!$N:$O,2,FALSE)=0,"Vakuumierter VOS Zipfel"),
IFERROR(IF(VLOOKUP(O71,[1]Vakuumiert!$Q:$R,2,FALSE)=0,"Vakuumiert geschält"),
IFERROR(IF(VLOOKUP(O71,'[1]vakuumierte Fertigprodukte'!$B:$C,2,FALSE)=0,"Fertigprodukte"),
IFERROR(IF(VLOOKUP(O71,'[1]vakuumierte Fertigprodukte'!$E:$FI,2,FALSE)=0,"Vakuumierte Zipfel"),
IFERROR(IF(VLOOKUP(O71,[1]Wurste!$B:$C,2,FALSE)=0,"Räucherwürste"),
IFERROR(IF(VLOOKUP(O71,[1]Wurste!$E:$F,2,FALSE)=0,"URW/URGW Wurst"),
IFERROR(IF(VLOOKUP(O71,[1]Wurste!$H:$I,2,FALSE)=0,"HF-Wurst Vegan"),
IFERROR(IF(VLOOKUP(O71,[1]Wurste!$K:$L,2,FALSE)=0,"320er ohne Würste"),
IFERROR(IF(AND(OR(Abfalldokumentation!$A71="BU3",Abfalldokumentation!$A71="Verkauf"),Abfalldokumentation!$F71="Schimmel",Abfalldokumentation!$G71="keinen Abnehmer/kein Schälpersonal"),"Div. Zipfel, ES ohne Verwendung",VLOOKUP(Abfalldokumentation!$E71,Produktgruppen!A:B,2,FALSE)),"-")))))))))))))))))))))))</f>
        <v>Vorschmelz</v>
      </c>
      <c r="E71" s="76" t="str">
        <f>IFERROR(VLOOKUP(Abfalldokumentation!$O71,Artikel!A:C,3,FALSE),Abfalldokumentation!$O71)</f>
        <v>VOS URW-SPASTUP-3500034</v>
      </c>
      <c r="F71" s="76" t="str">
        <f>VLOOKUP(T71,'Liste Gründe'!A:D,2,FALSE)</f>
        <v>Schimmel</v>
      </c>
      <c r="G71" s="75" t="str">
        <f>IF(ISBLANK(V71),VLOOKUP(Abfalldokumentation!$P71,'Liste Gründe'!A:D,3,FALSE),V71)</f>
        <v>keine Verarbeitung</v>
      </c>
      <c r="H71" s="76" t="str">
        <f>IF(ISBLANK(Abfalldokumentation!$W71),"-",Abfalldokumentation!$W71)</f>
        <v>Aufgrund Konsistenz nicht genommen. Zu wenig VOS verarbeitet. Vom Warmen ins Kalte -&gt; Schimmel</v>
      </c>
      <c r="I71" s="76">
        <f t="shared" si="8"/>
        <v>34</v>
      </c>
      <c r="J71" s="76" t="str">
        <f t="shared" si="9"/>
        <v>Produkte</v>
      </c>
      <c r="K71" s="76" t="str">
        <f t="shared" si="10"/>
        <v>BUs</v>
      </c>
      <c r="L71" s="76" t="str">
        <f t="shared" si="11"/>
        <v>Symptome</v>
      </c>
      <c r="M71" s="76">
        <f>IFERROR(VLOOKUP(Abfalldokumentation!$O71,Kennzahlen!S:V,3,FALSE)*Abfalldokumentation!$B71,"0")</f>
        <v>71.5</v>
      </c>
      <c r="N71" s="76" t="str">
        <f>IF(ISBLANK(Q71),VLOOKUP(Abfalldokumentation!$O71,'Linien - BU'!R:S,2,FALSE),Q71)</f>
        <v>Schmelze</v>
      </c>
      <c r="O71" s="77">
        <f t="shared" si="12"/>
        <v>29501052</v>
      </c>
      <c r="P71" s="77">
        <f t="shared" si="13"/>
        <v>12</v>
      </c>
      <c r="Q71" s="45" t="s">
        <v>184</v>
      </c>
      <c r="R71" s="46">
        <v>29501052</v>
      </c>
      <c r="S71" s="46">
        <v>143</v>
      </c>
      <c r="T71" s="46">
        <v>12</v>
      </c>
      <c r="U71" s="47">
        <v>44432</v>
      </c>
      <c r="V71" s="48" t="s">
        <v>22</v>
      </c>
      <c r="W71" s="49" t="s">
        <v>185</v>
      </c>
      <c r="X71" s="50" t="str">
        <f>IFERROR(VLOOKUP(Abfalldokumentation!$R71,Artikel!A:C,3,FALSE),Abfalldokumentation!$R71)</f>
        <v>VOS URW-SPASTUP-3500034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spans="1:40" ht="30" hidden="1" customHeight="1" x14ac:dyDescent="0.25">
      <c r="A72" s="78" t="str">
        <f>VLOOKUP(N72,'Linien - BU'!A:B,2,FALSE)</f>
        <v>BU3</v>
      </c>
      <c r="B72" s="79">
        <f t="shared" si="7"/>
        <v>290</v>
      </c>
      <c r="C72" s="80">
        <f>Abfalldokumentation!$U72</f>
        <v>44432</v>
      </c>
      <c r="D72" s="69" t="str">
        <f>IFERROR(IF(VLOOKUP(O72,'[1]Rohware 230'!$B:$C,2,FALSE)=0,"Rohware"),
IFERROR(IF(VLOOKUP(O72,[1]Sammelnr.!$B:$C,2,FALSE)=0,"Sammelnr. ungeschält ABS"),
IFERROR(IF(VLOOKUP(O72,[1]Sammelnr.!$E:$F,2,FALSE)=0,"Sammelnr. ungeschält VS"),
IFERROR(IF(VLOOKUP(O72,[1]Sammelnr.!$H:$I,2,FALSE)=0,"Sammelnr. geschält"),
IFERROR(IF(VLOOKUP(O72,[1]Offen!$B:$C,2,FALSE)=0,"Offen ungeschält ABS"),
IFERROR(IF(VLOOKUP(O72,[1]Offen!$E:$F,2,FALSE)=0,"Offen ungeschält VOS"),
IFERROR(IF(VLOOKUP(O72,[1]Offen!$H:$I,2,FALSE)=0,"Offen geschält RW"),
IFERROR(IF(VLOOKUP(O72,[1]Offen!$K:$L,2,FALSE)=0,"Offen vegan"),
IFERROR(IF(VLOOKUP(O72,[1]Offen!$N:$O,2,FALSE)=0,"Offen Zipfel"),
IFERROR(IF(VLOOKUP(O72,[1]Offen!$Q:$R,2,FALSE)=0,"Offen Endstücke"),
IFERROR(IF(VLOOKUP(O72,[1]Vakuumiert!$B:$C,2,FALSE)=0,"Vakuumierter VOS ungeschält"),
IFERROR(IF(VLOOKUP(O72,[1]Vakuumiert!$E:$F,2,FALSE)=0,"Vakuumierter ABS ungeschält"),
IFERROR(IF(VLOOKUP(O72,[1]Vakuumiert!$H:$I,2,FALSE)=0,"Vakuumierter VOS geschält"),
IFERROR(IF(VLOOKUP(O72,[1]Vakuumiert!$K:$L,2,FALSE)=0,"Vakuumierter VOS vegan"),
IFERROR(IF(VLOOKUP(O72,[1]Vakuumiert!$N:$O,2,FALSE)=0,"Vakuumierter VOS Zipfel"),
IFERROR(IF(VLOOKUP(O72,[1]Vakuumiert!$Q:$R,2,FALSE)=0,"Vakuumiert geschält"),
IFERROR(IF(VLOOKUP(O72,'[1]vakuumierte Fertigprodukte'!$B:$C,2,FALSE)=0,"Fertigprodukte"),
IFERROR(IF(VLOOKUP(O72,'[1]vakuumierte Fertigprodukte'!$E:$FI,2,FALSE)=0,"Vakuumierte Zipfel"),
IFERROR(IF(VLOOKUP(O72,[1]Wurste!$B:$C,2,FALSE)=0,"Räucherwürste"),
IFERROR(IF(VLOOKUP(O72,[1]Wurste!$E:$F,2,FALSE)=0,"URW/URGW Wurst"),
IFERROR(IF(VLOOKUP(O72,[1]Wurste!$H:$I,2,FALSE)=0,"HF-Wurst Vegan"),
IFERROR(IF(VLOOKUP(O72,[1]Wurste!$K:$L,2,FALSE)=0,"320er ohne Würste"),
IFERROR(IF(AND(OR(Abfalldokumentation!$A72="BU3",Abfalldokumentation!$A72="Verkauf"),Abfalldokumentation!$F72="Schimmel",Abfalldokumentation!$G72="keinen Abnehmer/kein Schälpersonal"),"Div. Zipfel, ES ohne Verwendung",VLOOKUP(Abfalldokumentation!$E72,Produktgruppen!A:B,2,FALSE)),"-")))))))))))))))))))))))</f>
        <v>vegan</v>
      </c>
      <c r="E72" s="81" t="str">
        <f>IFERROR(VLOOKUP(Abfalldokumentation!$O72,Artikel!A:C,3,FALSE),Abfalldokumentation!$O72)</f>
        <v>VOS VEG-SCH-WÜRZIG-VAKU</v>
      </c>
      <c r="F72" s="81" t="str">
        <f>VLOOKUP(T72,'Liste Gründe'!A:D,2,FALSE)</f>
        <v>keinen Verwendungszweck</v>
      </c>
      <c r="G72" s="80" t="str">
        <f>IF(ISBLANK(V72),VLOOKUP(Abfalldokumentation!$P72,'Liste Gründe'!A:D,3,FALSE),V72)</f>
        <v>VOS &gt; Einsatz (vegan)</v>
      </c>
      <c r="H72" s="81" t="str">
        <f>IF(ISBLANK(Abfalldokumentation!$W72),"-",Abfalldokumentation!$W72)</f>
        <v>-</v>
      </c>
      <c r="I72" s="81">
        <f t="shared" si="8"/>
        <v>34</v>
      </c>
      <c r="J72" s="81" t="str">
        <f t="shared" si="9"/>
        <v>Produkte</v>
      </c>
      <c r="K72" s="81" t="str">
        <f t="shared" si="10"/>
        <v>BUs</v>
      </c>
      <c r="L72" s="81" t="str">
        <f t="shared" si="11"/>
        <v>Symptome</v>
      </c>
      <c r="M72" s="81">
        <f>IFERROR(VLOOKUP(Abfalldokumentation!$O72,Kennzahlen!S:V,3,FALSE)*Abfalldokumentation!$B72,"0")</f>
        <v>149.06</v>
      </c>
      <c r="N72" s="81" t="str">
        <f>IF(ISBLANK(Q72),VLOOKUP(Abfalldokumentation!$O72,'Linien - BU'!R:S,2,FALSE),Q72)</f>
        <v>L1</v>
      </c>
      <c r="O72" s="77">
        <f t="shared" si="12"/>
        <v>49900002</v>
      </c>
      <c r="P72" s="77">
        <f t="shared" si="13"/>
        <v>61</v>
      </c>
      <c r="Q72" s="39" t="s">
        <v>188</v>
      </c>
      <c r="R72" s="40">
        <v>49900002</v>
      </c>
      <c r="S72" s="40">
        <v>290</v>
      </c>
      <c r="T72" s="40">
        <v>61</v>
      </c>
      <c r="U72" s="41">
        <v>44432</v>
      </c>
      <c r="V72" s="42" t="s">
        <v>35</v>
      </c>
      <c r="W72" s="43"/>
      <c r="X72" s="44" t="str">
        <f>IFERROR(VLOOKUP(Abfalldokumentation!$R72,Artikel!A:C,3,FALSE),Abfalldokumentation!$R72)</f>
        <v>VOS VEG-SCH-WÜRZIG-VAKU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spans="1:40" ht="30" hidden="1" customHeight="1" x14ac:dyDescent="0.25">
      <c r="A73" s="73" t="str">
        <f>VLOOKUP(N73,'Linien - BU'!A:B,2,FALSE)</f>
        <v>BU2</v>
      </c>
      <c r="B73" s="74">
        <f t="shared" si="7"/>
        <v>188</v>
      </c>
      <c r="C73" s="75">
        <f>Abfalldokumentation!$U73</f>
        <v>44432</v>
      </c>
      <c r="D73" s="69" t="str">
        <f>IFERROR(IF(VLOOKUP(O73,'[1]Rohware 230'!$B:$C,2,FALSE)=0,"Rohware"),
IFERROR(IF(VLOOKUP(O73,[1]Sammelnr.!$B:$C,2,FALSE)=0,"Sammelnr. ungeschält ABS"),
IFERROR(IF(VLOOKUP(O73,[1]Sammelnr.!$E:$F,2,FALSE)=0,"Sammelnr. ungeschält VS"),
IFERROR(IF(VLOOKUP(O73,[1]Sammelnr.!$H:$I,2,FALSE)=0,"Sammelnr. geschält"),
IFERROR(IF(VLOOKUP(O73,[1]Offen!$B:$C,2,FALSE)=0,"Offen ungeschält ABS"),
IFERROR(IF(VLOOKUP(O73,[1]Offen!$E:$F,2,FALSE)=0,"Offen ungeschält VOS"),
IFERROR(IF(VLOOKUP(O73,[1]Offen!$H:$I,2,FALSE)=0,"Offen geschält RW"),
IFERROR(IF(VLOOKUP(O73,[1]Offen!$K:$L,2,FALSE)=0,"Offen vegan"),
IFERROR(IF(VLOOKUP(O73,[1]Offen!$N:$O,2,FALSE)=0,"Offen Zipfel"),
IFERROR(IF(VLOOKUP(O73,[1]Offen!$Q:$R,2,FALSE)=0,"Offen Endstücke"),
IFERROR(IF(VLOOKUP(O73,[1]Vakuumiert!$B:$C,2,FALSE)=0,"Vakuumierter VOS ungeschält"),
IFERROR(IF(VLOOKUP(O73,[1]Vakuumiert!$E:$F,2,FALSE)=0,"Vakuumierter ABS ungeschält"),
IFERROR(IF(VLOOKUP(O73,[1]Vakuumiert!$H:$I,2,FALSE)=0,"Vakuumierter VOS geschält"),
IFERROR(IF(VLOOKUP(O73,[1]Vakuumiert!$K:$L,2,FALSE)=0,"Vakuumierter VOS vegan"),
IFERROR(IF(VLOOKUP(O73,[1]Vakuumiert!$N:$O,2,FALSE)=0,"Vakuumierter VOS Zipfel"),
IFERROR(IF(VLOOKUP(O73,[1]Vakuumiert!$Q:$R,2,FALSE)=0,"Vakuumiert geschält"),
IFERROR(IF(VLOOKUP(O73,'[1]vakuumierte Fertigprodukte'!$B:$C,2,FALSE)=0,"Fertigprodukte"),
IFERROR(IF(VLOOKUP(O73,'[1]vakuumierte Fertigprodukte'!$E:$FI,2,FALSE)=0,"Vakuumierte Zipfel"),
IFERROR(IF(VLOOKUP(O73,[1]Wurste!$B:$C,2,FALSE)=0,"Räucherwürste"),
IFERROR(IF(VLOOKUP(O73,[1]Wurste!$E:$F,2,FALSE)=0,"URW/URGW Wurst"),
IFERROR(IF(VLOOKUP(O73,[1]Wurste!$H:$I,2,FALSE)=0,"HF-Wurst Vegan"),
IFERROR(IF(VLOOKUP(O73,[1]Wurste!$K:$L,2,FALSE)=0,"320er ohne Würste"),
IFERROR(IF(AND(OR(Abfalldokumentation!$A73="BU3",Abfalldokumentation!$A73="Verkauf"),Abfalldokumentation!$F73="Schimmel",Abfalldokumentation!$G73="keinen Abnehmer/kein Schälpersonal"),"Div. Zipfel, ES ohne Verwendung",VLOOKUP(Abfalldokumentation!$E73,Produktgruppen!A:B,2,FALSE)),"-")))))))))))))))))))))))</f>
        <v>Rohware</v>
      </c>
      <c r="E73" s="76" t="str">
        <f>IFERROR(VLOOKUP(Abfalldokumentation!$O73,Artikel!A:C,3,FALSE),Abfalldokumentation!$O73)</f>
        <v>Blöcke</v>
      </c>
      <c r="F73" s="76" t="str">
        <f>VLOOKUP(T73,'Liste Gründe'!A:D,2,FALSE)</f>
        <v>Schimmel</v>
      </c>
      <c r="G73" s="75" t="str">
        <f>IF(ISBLANK(V73),VLOOKUP(Abfalldokumentation!$P73,'Liste Gründe'!A:D,3,FALSE),V73)</f>
        <v>Luftzieher/Folienriss durch Transport</v>
      </c>
      <c r="H73" s="76" t="str">
        <f>IF(ISBLANK(Abfalldokumentation!$W73),"-",Abfalldokumentation!$W73)</f>
        <v>Luftzieher/Folienriss durch Transport</v>
      </c>
      <c r="I73" s="76">
        <f t="shared" si="8"/>
        <v>34</v>
      </c>
      <c r="J73" s="76" t="str">
        <f t="shared" si="9"/>
        <v>Produkte</v>
      </c>
      <c r="K73" s="76" t="str">
        <f t="shared" si="10"/>
        <v>BUs</v>
      </c>
      <c r="L73" s="76" t="str">
        <f t="shared" si="11"/>
        <v>Symptome</v>
      </c>
      <c r="M73" s="76" t="str">
        <f>IFERROR(VLOOKUP(Abfalldokumentation!$O73,Kennzahlen!S:V,3,FALSE)*Abfalldokumentation!$B73,"0")</f>
        <v>0</v>
      </c>
      <c r="N73" s="76" t="str">
        <f>IF(ISBLANK(Q73),VLOOKUP(Abfalldokumentation!$O73,'Linien - BU'!R:S,2,FALSE),Q73)</f>
        <v>BU2</v>
      </c>
      <c r="O73" s="77" t="str">
        <f t="shared" si="12"/>
        <v>Blöcke</v>
      </c>
      <c r="P73" s="77">
        <f t="shared" si="13"/>
        <v>12</v>
      </c>
      <c r="Q73" s="45" t="s">
        <v>7</v>
      </c>
      <c r="R73" s="46" t="s">
        <v>208</v>
      </c>
      <c r="S73" s="46">
        <v>188</v>
      </c>
      <c r="T73" s="46">
        <v>12</v>
      </c>
      <c r="U73" s="47">
        <v>44432</v>
      </c>
      <c r="V73" s="48" t="s">
        <v>30</v>
      </c>
      <c r="W73" s="49" t="s">
        <v>30</v>
      </c>
      <c r="X73" s="50" t="str">
        <f>IFERROR(VLOOKUP(Abfalldokumentation!$R73,Artikel!A:C,3,FALSE),Abfalldokumentation!$R73)</f>
        <v>Blöcke</v>
      </c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spans="1:40" ht="30" hidden="1" customHeight="1" x14ac:dyDescent="0.25">
      <c r="A74" s="78" t="str">
        <f>VLOOKUP(N74,'Linien - BU'!A:B,2,FALSE)</f>
        <v>BU1</v>
      </c>
      <c r="B74" s="79">
        <f t="shared" si="7"/>
        <v>203</v>
      </c>
      <c r="C74" s="80">
        <f>Abfalldokumentation!$U74</f>
        <v>44432</v>
      </c>
      <c r="D74" s="69" t="str">
        <f>IFERROR(IF(VLOOKUP(O74,'[1]Rohware 230'!$B:$C,2,FALSE)=0,"Rohware"),
IFERROR(IF(VLOOKUP(O74,[1]Sammelnr.!$B:$C,2,FALSE)=0,"Sammelnr. ungeschält ABS"),
IFERROR(IF(VLOOKUP(O74,[1]Sammelnr.!$E:$F,2,FALSE)=0,"Sammelnr. ungeschält VS"),
IFERROR(IF(VLOOKUP(O74,[1]Sammelnr.!$H:$I,2,FALSE)=0,"Sammelnr. geschält"),
IFERROR(IF(VLOOKUP(O74,[1]Offen!$B:$C,2,FALSE)=0,"Offen ungeschält ABS"),
IFERROR(IF(VLOOKUP(O74,[1]Offen!$E:$F,2,FALSE)=0,"Offen ungeschält VOS"),
IFERROR(IF(VLOOKUP(O74,[1]Offen!$H:$I,2,FALSE)=0,"Offen geschält RW"),
IFERROR(IF(VLOOKUP(O74,[1]Offen!$K:$L,2,FALSE)=0,"Offen vegan"),
IFERROR(IF(VLOOKUP(O74,[1]Offen!$N:$O,2,FALSE)=0,"Offen Zipfel"),
IFERROR(IF(VLOOKUP(O74,[1]Offen!$Q:$R,2,FALSE)=0,"Offen Endstücke"),
IFERROR(IF(VLOOKUP(O74,[1]Vakuumiert!$B:$C,2,FALSE)=0,"Vakuumierter VOS ungeschält"),
IFERROR(IF(VLOOKUP(O74,[1]Vakuumiert!$E:$F,2,FALSE)=0,"Vakuumierter ABS ungeschält"),
IFERROR(IF(VLOOKUP(O74,[1]Vakuumiert!$H:$I,2,FALSE)=0,"Vakuumierter VOS geschält"),
IFERROR(IF(VLOOKUP(O74,[1]Vakuumiert!$K:$L,2,FALSE)=0,"Vakuumierter VOS vegan"),
IFERROR(IF(VLOOKUP(O74,[1]Vakuumiert!$N:$O,2,FALSE)=0,"Vakuumierter VOS Zipfel"),
IFERROR(IF(VLOOKUP(O74,[1]Vakuumiert!$Q:$R,2,FALSE)=0,"Vakuumiert geschält"),
IFERROR(IF(VLOOKUP(O74,'[1]vakuumierte Fertigprodukte'!$B:$C,2,FALSE)=0,"Fertigprodukte"),
IFERROR(IF(VLOOKUP(O74,'[1]vakuumierte Fertigprodukte'!$E:$FI,2,FALSE)=0,"Vakuumierte Zipfel"),
IFERROR(IF(VLOOKUP(O74,[1]Wurste!$B:$C,2,FALSE)=0,"Räucherwürste"),
IFERROR(IF(VLOOKUP(O74,[1]Wurste!$E:$F,2,FALSE)=0,"URW/URGW Wurst"),
IFERROR(IF(VLOOKUP(O74,[1]Wurste!$H:$I,2,FALSE)=0,"HF-Wurst Vegan"),
IFERROR(IF(VLOOKUP(O74,[1]Wurste!$K:$L,2,FALSE)=0,"320er ohne Würste"),
IFERROR(IF(AND(OR(Abfalldokumentation!$A74="BU3",Abfalldokumentation!$A74="Verkauf"),Abfalldokumentation!$F74="Schimmel",Abfalldokumentation!$G74="keinen Abnehmer/kein Schälpersonal"),"Div. Zipfel, ES ohne Verwendung",VLOOKUP(Abfalldokumentation!$E74,Produktgruppen!A:B,2,FALSE)),"-")))))))))))))))))))))))</f>
        <v>Diverses</v>
      </c>
      <c r="E74" s="81" t="str">
        <f>IFERROR(VLOOKUP(Abfalldokumentation!$O74,Artikel!A:C,3,FALSE),Abfalldokumentation!$O74)</f>
        <v>Diverses aus Abfüllung</v>
      </c>
      <c r="F74" s="81" t="str">
        <f>VLOOKUP(T74,'Liste Gründe'!A:D,2,FALSE)</f>
        <v>Linienbezogen</v>
      </c>
      <c r="G74" s="80" t="str">
        <f>IF(ISBLANK(V74),VLOOKUP(Abfalldokumentation!$P74,'Liste Gründe'!A:D,3,FALSE),V74)</f>
        <v>Reinigung</v>
      </c>
      <c r="H74" s="81" t="str">
        <f>IF(ISBLANK(Abfalldokumentation!$W74),"-",Abfalldokumentation!$W74)</f>
        <v>-</v>
      </c>
      <c r="I74" s="81">
        <f t="shared" si="8"/>
        <v>34</v>
      </c>
      <c r="J74" s="81" t="str">
        <f t="shared" si="9"/>
        <v>Produkte</v>
      </c>
      <c r="K74" s="81" t="str">
        <f t="shared" si="10"/>
        <v>BUs</v>
      </c>
      <c r="L74" s="81" t="str">
        <f t="shared" si="11"/>
        <v>Symptome</v>
      </c>
      <c r="M74" s="81" t="str">
        <f>IFERROR(VLOOKUP(Abfalldokumentation!$O74,Kennzahlen!S:V,3,FALSE)*Abfalldokumentation!$B74,"0")</f>
        <v>0</v>
      </c>
      <c r="N74" s="81" t="str">
        <f>IF(ISBLANK(Q74),VLOOKUP(Abfalldokumentation!$O74,'Linien - BU'!R:S,2,FALSE),Q74)</f>
        <v>Abfüllung</v>
      </c>
      <c r="O74" s="77" t="str">
        <f t="shared" si="12"/>
        <v>Diverses aus Abfüllung</v>
      </c>
      <c r="P74" s="77">
        <f t="shared" si="13"/>
        <v>10</v>
      </c>
      <c r="Q74" s="39" t="s">
        <v>180</v>
      </c>
      <c r="R74" s="40" t="s">
        <v>193</v>
      </c>
      <c r="S74" s="40">
        <v>203</v>
      </c>
      <c r="T74" s="40">
        <v>10</v>
      </c>
      <c r="U74" s="41">
        <v>44432</v>
      </c>
      <c r="V74" s="42"/>
      <c r="W74" s="43"/>
      <c r="X74" s="44" t="str">
        <f>IFERROR(VLOOKUP(Abfalldokumentation!$R74,Artikel!A:C,3,FALSE),Abfalldokumentation!$R74)</f>
        <v>Diverses aus Abfüllung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spans="1:40" ht="30" hidden="1" customHeight="1" x14ac:dyDescent="0.25">
      <c r="A75" s="73" t="str">
        <f>VLOOKUP(N75,'Linien - BU'!A:B,2,FALSE)</f>
        <v>Rest</v>
      </c>
      <c r="B75" s="74">
        <f t="shared" si="7"/>
        <v>75</v>
      </c>
      <c r="C75" s="75">
        <f>Abfalldokumentation!$U75</f>
        <v>44432</v>
      </c>
      <c r="D75" s="69" t="str">
        <f>IFERROR(IF(VLOOKUP(O75,'[1]Rohware 230'!$B:$C,2,FALSE)=0,"Rohware"),
IFERROR(IF(VLOOKUP(O75,[1]Sammelnr.!$B:$C,2,FALSE)=0,"Sammelnr. ungeschält ABS"),
IFERROR(IF(VLOOKUP(O75,[1]Sammelnr.!$E:$F,2,FALSE)=0,"Sammelnr. ungeschält VS"),
IFERROR(IF(VLOOKUP(O75,[1]Sammelnr.!$H:$I,2,FALSE)=0,"Sammelnr. geschält"),
IFERROR(IF(VLOOKUP(O75,[1]Offen!$B:$C,2,FALSE)=0,"Offen ungeschält ABS"),
IFERROR(IF(VLOOKUP(O75,[1]Offen!$E:$F,2,FALSE)=0,"Offen ungeschält VOS"),
IFERROR(IF(VLOOKUP(O75,[1]Offen!$H:$I,2,FALSE)=0,"Offen geschält RW"),
IFERROR(IF(VLOOKUP(O75,[1]Offen!$K:$L,2,FALSE)=0,"Offen vegan"),
IFERROR(IF(VLOOKUP(O75,[1]Offen!$N:$O,2,FALSE)=0,"Offen Zipfel"),
IFERROR(IF(VLOOKUP(O75,[1]Offen!$Q:$R,2,FALSE)=0,"Offen Endstücke"),
IFERROR(IF(VLOOKUP(O75,[1]Vakuumiert!$B:$C,2,FALSE)=0,"Vakuumierter VOS ungeschält"),
IFERROR(IF(VLOOKUP(O75,[1]Vakuumiert!$E:$F,2,FALSE)=0,"Vakuumierter ABS ungeschält"),
IFERROR(IF(VLOOKUP(O75,[1]Vakuumiert!$H:$I,2,FALSE)=0,"Vakuumierter VOS geschält"),
IFERROR(IF(VLOOKUP(O75,[1]Vakuumiert!$K:$L,2,FALSE)=0,"Vakuumierter VOS vegan"),
IFERROR(IF(VLOOKUP(O75,[1]Vakuumiert!$N:$O,2,FALSE)=0,"Vakuumierter VOS Zipfel"),
IFERROR(IF(VLOOKUP(O75,[1]Vakuumiert!$Q:$R,2,FALSE)=0,"Vakuumiert geschält"),
IFERROR(IF(VLOOKUP(O75,'[1]vakuumierte Fertigprodukte'!$B:$C,2,FALSE)=0,"Fertigprodukte"),
IFERROR(IF(VLOOKUP(O75,'[1]vakuumierte Fertigprodukte'!$E:$FI,2,FALSE)=0,"Vakuumierte Zipfel"),
IFERROR(IF(VLOOKUP(O75,[1]Wurste!$B:$C,2,FALSE)=0,"Räucherwürste"),
IFERROR(IF(VLOOKUP(O75,[1]Wurste!$E:$F,2,FALSE)=0,"URW/URGW Wurst"),
IFERROR(IF(VLOOKUP(O75,[1]Wurste!$H:$I,2,FALSE)=0,"HF-Wurst Vegan"),
IFERROR(IF(VLOOKUP(O75,[1]Wurste!$K:$L,2,FALSE)=0,"320er ohne Würste"),
IFERROR(IF(AND(OR(Abfalldokumentation!$A75="BU3",Abfalldokumentation!$A75="Verkauf"),Abfalldokumentation!$F75="Schimmel",Abfalldokumentation!$G75="keinen Abnehmer/kein Schälpersonal"),"Div. Zipfel, ES ohne Verwendung",VLOOKUP(Abfalldokumentation!$E75,Produktgruppen!A:B,2,FALSE)),"-")))))))))))))))))))))))</f>
        <v>Qualitätssicherung</v>
      </c>
      <c r="E75" s="76" t="str">
        <f>IFERROR(VLOOKUP(Abfalldokumentation!$O75,Artikel!A:C,3,FALSE),Abfalldokumentation!$O75)</f>
        <v>Laborproben</v>
      </c>
      <c r="F75" s="76" t="str">
        <f>VLOOKUP(T75,'Liste Gründe'!A:D,2,FALSE)</f>
        <v>Qualitätssicherung</v>
      </c>
      <c r="G75" s="75" t="str">
        <f>IF(ISBLANK(V75),VLOOKUP(Abfalldokumentation!$P75,'Liste Gründe'!A:D,3,FALSE),V75)</f>
        <v>Einwaage Labor</v>
      </c>
      <c r="H75" s="76" t="str">
        <f>IF(ISBLANK(Abfalldokumentation!$W75),"-",Abfalldokumentation!$W75)</f>
        <v>Einwaage Labor</v>
      </c>
      <c r="I75" s="76">
        <f t="shared" si="8"/>
        <v>34</v>
      </c>
      <c r="J75" s="76" t="str">
        <f t="shared" si="9"/>
        <v>Produkte</v>
      </c>
      <c r="K75" s="76" t="str">
        <f t="shared" si="10"/>
        <v>BUs</v>
      </c>
      <c r="L75" s="76" t="str">
        <f t="shared" si="11"/>
        <v>Symptome</v>
      </c>
      <c r="M75" s="76" t="str">
        <f>IFERROR(VLOOKUP(Abfalldokumentation!$O75,Kennzahlen!S:V,3,FALSE)*Abfalldokumentation!$B75,"0")</f>
        <v>0</v>
      </c>
      <c r="N75" s="76" t="str">
        <f>IF(ISBLANK(Q75),VLOOKUP(Abfalldokumentation!$O75,'Linien - BU'!R:S,2,FALSE),Q75)</f>
        <v>Labor</v>
      </c>
      <c r="O75" s="77" t="str">
        <f t="shared" si="12"/>
        <v>Laborproben</v>
      </c>
      <c r="P75" s="77">
        <f t="shared" si="13"/>
        <v>71</v>
      </c>
      <c r="Q75" s="45" t="s">
        <v>199</v>
      </c>
      <c r="R75" s="46" t="s">
        <v>200</v>
      </c>
      <c r="S75" s="46">
        <v>75</v>
      </c>
      <c r="T75" s="46">
        <v>71</v>
      </c>
      <c r="U75" s="47">
        <v>44432</v>
      </c>
      <c r="V75" s="48" t="s">
        <v>218</v>
      </c>
      <c r="W75" s="49" t="s">
        <v>218</v>
      </c>
      <c r="X75" s="50" t="str">
        <f>IFERROR(VLOOKUP(Abfalldokumentation!$R75,Artikel!A:C,3,FALSE),Abfalldokumentation!$R75)</f>
        <v>Laborproben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spans="1:40" ht="30" hidden="1" customHeight="1" x14ac:dyDescent="0.25">
      <c r="A76" s="78" t="str">
        <f>VLOOKUP(N76,'Linien - BU'!A:B,2,FALSE)</f>
        <v>Rest</v>
      </c>
      <c r="B76" s="79">
        <f t="shared" si="7"/>
        <v>54</v>
      </c>
      <c r="C76" s="80">
        <f>Abfalldokumentation!$U76</f>
        <v>44432</v>
      </c>
      <c r="D76" s="69" t="str">
        <f>IFERROR(IF(VLOOKUP(O76,'[1]Rohware 230'!$B:$C,2,FALSE)=0,"Rohware"),
IFERROR(IF(VLOOKUP(O76,[1]Sammelnr.!$B:$C,2,FALSE)=0,"Sammelnr. ungeschält ABS"),
IFERROR(IF(VLOOKUP(O76,[1]Sammelnr.!$E:$F,2,FALSE)=0,"Sammelnr. ungeschält VS"),
IFERROR(IF(VLOOKUP(O76,[1]Sammelnr.!$H:$I,2,FALSE)=0,"Sammelnr. geschält"),
IFERROR(IF(VLOOKUP(O76,[1]Offen!$B:$C,2,FALSE)=0,"Offen ungeschält ABS"),
IFERROR(IF(VLOOKUP(O76,[1]Offen!$E:$F,2,FALSE)=0,"Offen ungeschält VOS"),
IFERROR(IF(VLOOKUP(O76,[1]Offen!$H:$I,2,FALSE)=0,"Offen geschält RW"),
IFERROR(IF(VLOOKUP(O76,[1]Offen!$K:$L,2,FALSE)=0,"Offen vegan"),
IFERROR(IF(VLOOKUP(O76,[1]Offen!$N:$O,2,FALSE)=0,"Offen Zipfel"),
IFERROR(IF(VLOOKUP(O76,[1]Offen!$Q:$R,2,FALSE)=0,"Offen Endstücke"),
IFERROR(IF(VLOOKUP(O76,[1]Vakuumiert!$B:$C,2,FALSE)=0,"Vakuumierter VOS ungeschält"),
IFERROR(IF(VLOOKUP(O76,[1]Vakuumiert!$E:$F,2,FALSE)=0,"Vakuumierter ABS ungeschält"),
IFERROR(IF(VLOOKUP(O76,[1]Vakuumiert!$H:$I,2,FALSE)=0,"Vakuumierter VOS geschält"),
IFERROR(IF(VLOOKUP(O76,[1]Vakuumiert!$K:$L,2,FALSE)=0,"Vakuumierter VOS vegan"),
IFERROR(IF(VLOOKUP(O76,[1]Vakuumiert!$N:$O,2,FALSE)=0,"Vakuumierter VOS Zipfel"),
IFERROR(IF(VLOOKUP(O76,[1]Vakuumiert!$Q:$R,2,FALSE)=0,"Vakuumiert geschält"),
IFERROR(IF(VLOOKUP(O76,'[1]vakuumierte Fertigprodukte'!$B:$C,2,FALSE)=0,"Fertigprodukte"),
IFERROR(IF(VLOOKUP(O76,'[1]vakuumierte Fertigprodukte'!$E:$FI,2,FALSE)=0,"Vakuumierte Zipfel"),
IFERROR(IF(VLOOKUP(O76,[1]Wurste!$B:$C,2,FALSE)=0,"Räucherwürste"),
IFERROR(IF(VLOOKUP(O76,[1]Wurste!$E:$F,2,FALSE)=0,"URW/URGW Wurst"),
IFERROR(IF(VLOOKUP(O76,[1]Wurste!$H:$I,2,FALSE)=0,"HF-Wurst Vegan"),
IFERROR(IF(VLOOKUP(O76,[1]Wurste!$K:$L,2,FALSE)=0,"320er ohne Würste"),
IFERROR(IF(AND(OR(Abfalldokumentation!$A76="BU3",Abfalldokumentation!$A76="Verkauf"),Abfalldokumentation!$F76="Schimmel",Abfalldokumentation!$G76="keinen Abnehmer/kein Schälpersonal"),"Div. Zipfel, ES ohne Verwendung",VLOOKUP(Abfalldokumentation!$E76,Produktgruppen!A:B,2,FALSE)),"-")))))))))))))))))))))))</f>
        <v>Qualitätssicherung</v>
      </c>
      <c r="E76" s="81" t="str">
        <f>IFERROR(VLOOKUP(Abfalldokumentation!$O76,Artikel!A:C,3,FALSE),Abfalldokumentation!$O76)</f>
        <v>Rückstellproben</v>
      </c>
      <c r="F76" s="81" t="str">
        <f>VLOOKUP(T76,'Liste Gründe'!A:D,2,FALSE)</f>
        <v>Qualitätssicherung</v>
      </c>
      <c r="G76" s="80" t="str">
        <f>IF(ISBLANK(V76),VLOOKUP(Abfalldokumentation!$P76,'Liste Gründe'!A:D,3,FALSE),V76)</f>
        <v>Rückstellproben</v>
      </c>
      <c r="H76" s="81" t="str">
        <f>IF(ISBLANK(Abfalldokumentation!$W76),"-",Abfalldokumentation!$W76)</f>
        <v>Rückstellproben</v>
      </c>
      <c r="I76" s="81">
        <f t="shared" si="8"/>
        <v>34</v>
      </c>
      <c r="J76" s="81" t="str">
        <f t="shared" si="9"/>
        <v>Produkte</v>
      </c>
      <c r="K76" s="81" t="str">
        <f t="shared" si="10"/>
        <v>BUs</v>
      </c>
      <c r="L76" s="81" t="str">
        <f t="shared" si="11"/>
        <v>Symptome</v>
      </c>
      <c r="M76" s="81" t="str">
        <f>IFERROR(VLOOKUP(Abfalldokumentation!$O76,Kennzahlen!S:V,3,FALSE)*Abfalldokumentation!$B76,"0")</f>
        <v>0</v>
      </c>
      <c r="N76" s="81" t="str">
        <f>IF(ISBLANK(Q76),VLOOKUP(Abfalldokumentation!$O76,'Linien - BU'!R:S,2,FALSE),Q76)</f>
        <v>Labor</v>
      </c>
      <c r="O76" s="77" t="str">
        <f t="shared" si="12"/>
        <v>Rückstellproben</v>
      </c>
      <c r="P76" s="77">
        <f t="shared" si="13"/>
        <v>70</v>
      </c>
      <c r="Q76" s="39" t="s">
        <v>199</v>
      </c>
      <c r="R76" s="42" t="s">
        <v>212</v>
      </c>
      <c r="S76" s="40">
        <v>54</v>
      </c>
      <c r="T76" s="40">
        <v>70</v>
      </c>
      <c r="U76" s="41">
        <v>44432</v>
      </c>
      <c r="V76" s="42" t="s">
        <v>212</v>
      </c>
      <c r="W76" s="43" t="s">
        <v>212</v>
      </c>
      <c r="X76" s="44" t="str">
        <f>IFERROR(VLOOKUP(Abfalldokumentation!$R76,Artikel!A:C,3,FALSE),Abfalldokumentation!$R76)</f>
        <v>Rückstellproben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spans="1:40" ht="30" hidden="1" customHeight="1" x14ac:dyDescent="0.25">
      <c r="A77" s="73" t="str">
        <f>VLOOKUP(N77,'Linien - BU'!A:B,2,FALSE)</f>
        <v>BU1</v>
      </c>
      <c r="B77" s="74">
        <f t="shared" si="7"/>
        <v>46</v>
      </c>
      <c r="C77" s="75">
        <f>Abfalldokumentation!$U77</f>
        <v>44433</v>
      </c>
      <c r="D77" s="69" t="str">
        <f>IFERROR(IF(VLOOKUP(O77,'[1]Rohware 230'!$B:$C,2,FALSE)=0,"Rohware"),
IFERROR(IF(VLOOKUP(O77,[1]Sammelnr.!$B:$C,2,FALSE)=0,"Sammelnr. ungeschält ABS"),
IFERROR(IF(VLOOKUP(O77,[1]Sammelnr.!$E:$F,2,FALSE)=0,"Sammelnr. ungeschält VS"),
IFERROR(IF(VLOOKUP(O77,[1]Sammelnr.!$H:$I,2,FALSE)=0,"Sammelnr. geschält"),
IFERROR(IF(VLOOKUP(O77,[1]Offen!$B:$C,2,FALSE)=0,"Offen ungeschält ABS"),
IFERROR(IF(VLOOKUP(O77,[1]Offen!$E:$F,2,FALSE)=0,"Offen ungeschält VOS"),
IFERROR(IF(VLOOKUP(O77,[1]Offen!$H:$I,2,FALSE)=0,"Offen geschält RW"),
IFERROR(IF(VLOOKUP(O77,[1]Offen!$K:$L,2,FALSE)=0,"Offen vegan"),
IFERROR(IF(VLOOKUP(O77,[1]Offen!$N:$O,2,FALSE)=0,"Offen Zipfel"),
IFERROR(IF(VLOOKUP(O77,[1]Offen!$Q:$R,2,FALSE)=0,"Offen Endstücke"),
IFERROR(IF(VLOOKUP(O77,[1]Vakuumiert!$B:$C,2,FALSE)=0,"Vakuumierter VOS ungeschält"),
IFERROR(IF(VLOOKUP(O77,[1]Vakuumiert!$E:$F,2,FALSE)=0,"Vakuumierter ABS ungeschält"),
IFERROR(IF(VLOOKUP(O77,[1]Vakuumiert!$H:$I,2,FALSE)=0,"Vakuumierter VOS geschält"),
IFERROR(IF(VLOOKUP(O77,[1]Vakuumiert!$K:$L,2,FALSE)=0,"Vakuumierter VOS vegan"),
IFERROR(IF(VLOOKUP(O77,[1]Vakuumiert!$N:$O,2,FALSE)=0,"Vakuumierter VOS Zipfel"),
IFERROR(IF(VLOOKUP(O77,[1]Vakuumiert!$Q:$R,2,FALSE)=0,"Vakuumiert geschält"),
IFERROR(IF(VLOOKUP(O77,'[1]vakuumierte Fertigprodukte'!$B:$C,2,FALSE)=0,"Fertigprodukte"),
IFERROR(IF(VLOOKUP(O77,'[1]vakuumierte Fertigprodukte'!$E:$FI,2,FALSE)=0,"Vakuumierte Zipfel"),
IFERROR(IF(VLOOKUP(O77,[1]Wurste!$B:$C,2,FALSE)=0,"Räucherwürste"),
IFERROR(IF(VLOOKUP(O77,[1]Wurste!$E:$F,2,FALSE)=0,"URW/URGW Wurst"),
IFERROR(IF(VLOOKUP(O77,[1]Wurste!$H:$I,2,FALSE)=0,"HF-Wurst Vegan"),
IFERROR(IF(VLOOKUP(O77,[1]Wurste!$K:$L,2,FALSE)=0,"320er ohne Würste"),
IFERROR(IF(AND(OR(Abfalldokumentation!$A77="BU3",Abfalldokumentation!$A77="Verkauf"),Abfalldokumentation!$F77="Schimmel",Abfalldokumentation!$G77="keinen Abnehmer/kein Schälpersonal"),"Div. Zipfel, ES ohne Verwendung",VLOOKUP(Abfalldokumentation!$E77,Produktgruppen!A:B,2,FALSE)),"-")))))))))))))))))))))))</f>
        <v>Vorschmelz</v>
      </c>
      <c r="E77" s="76" t="str">
        <f>IFERROR(VLOOKUP(Abfalldokumentation!$O77,Artikel!A:C,3,FALSE),Abfalldokumentation!$O77)</f>
        <v>VOS Räucher Natur Natri</v>
      </c>
      <c r="F77" s="76" t="str">
        <f>VLOOKUP(T77,'Liste Gründe'!A:D,2,FALSE)</f>
        <v>Rest</v>
      </c>
      <c r="G77" s="75" t="str">
        <f>IF(ISBLANK(V77),VLOOKUP(Abfalldokumentation!$P77,'Liste Gründe'!A:D,3,FALSE),V77)</f>
        <v>geschälte Rinde</v>
      </c>
      <c r="H77" s="76" t="str">
        <f>IF(ISBLANK(Abfalldokumentation!$W77),"-",Abfalldokumentation!$W77)</f>
        <v>keine Verwendung möglich</v>
      </c>
      <c r="I77" s="76">
        <f t="shared" si="8"/>
        <v>34</v>
      </c>
      <c r="J77" s="76" t="str">
        <f t="shared" si="9"/>
        <v>Produkte</v>
      </c>
      <c r="K77" s="76" t="str">
        <f t="shared" si="10"/>
        <v>BUs</v>
      </c>
      <c r="L77" s="76" t="str">
        <f t="shared" si="11"/>
        <v>Symptome</v>
      </c>
      <c r="M77" s="76">
        <f>IFERROR(VLOOKUP(Abfalldokumentation!$O77,Kennzahlen!S:V,3,FALSE)*Abfalldokumentation!$B77,"0")</f>
        <v>23</v>
      </c>
      <c r="N77" s="76" t="str">
        <f>IF(ISBLANK(Q77),VLOOKUP(Abfalldokumentation!$O77,'Linien - BU'!R:S,2,FALSE),Q77)</f>
        <v>RWV</v>
      </c>
      <c r="O77" s="77">
        <f t="shared" si="12"/>
        <v>29500498</v>
      </c>
      <c r="P77" s="77">
        <f t="shared" si="13"/>
        <v>60</v>
      </c>
      <c r="Q77" s="45" t="s">
        <v>202</v>
      </c>
      <c r="R77" s="46">
        <v>29500498</v>
      </c>
      <c r="S77" s="46">
        <v>46</v>
      </c>
      <c r="T77" s="46">
        <v>60</v>
      </c>
      <c r="U77" s="47">
        <v>44433</v>
      </c>
      <c r="V77" s="48" t="s">
        <v>215</v>
      </c>
      <c r="W77" s="49" t="s">
        <v>204</v>
      </c>
      <c r="X77" s="50" t="str">
        <f>IFERROR(VLOOKUP(Abfalldokumentation!$R77,Artikel!A:C,3,FALSE),Abfalldokumentation!$R77)</f>
        <v>VOS Räucher Natur Natri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spans="1:40" ht="30" hidden="1" customHeight="1" x14ac:dyDescent="0.25">
      <c r="A78" s="78" t="str">
        <f>VLOOKUP(N78,'Linien - BU'!A:B,2,FALSE)</f>
        <v>BU3</v>
      </c>
      <c r="B78" s="79">
        <f t="shared" si="7"/>
        <v>1.2</v>
      </c>
      <c r="C78" s="80">
        <f>Abfalldokumentation!$U78</f>
        <v>44433</v>
      </c>
      <c r="D78" s="69" t="str">
        <f>IFERROR(IF(VLOOKUP(O78,'[1]Rohware 230'!$B:$C,2,FALSE)=0,"Rohware"),
IFERROR(IF(VLOOKUP(O78,[1]Sammelnr.!$B:$C,2,FALSE)=0,"Sammelnr. ungeschält ABS"),
IFERROR(IF(VLOOKUP(O78,[1]Sammelnr.!$E:$F,2,FALSE)=0,"Sammelnr. ungeschält VS"),
IFERROR(IF(VLOOKUP(O78,[1]Sammelnr.!$H:$I,2,FALSE)=0,"Sammelnr. geschält"),
IFERROR(IF(VLOOKUP(O78,[1]Offen!$B:$C,2,FALSE)=0,"Offen ungeschält ABS"),
IFERROR(IF(VLOOKUP(O78,[1]Offen!$E:$F,2,FALSE)=0,"Offen ungeschält VOS"),
IFERROR(IF(VLOOKUP(O78,[1]Offen!$H:$I,2,FALSE)=0,"Offen geschält RW"),
IFERROR(IF(VLOOKUP(O78,[1]Offen!$K:$L,2,FALSE)=0,"Offen vegan"),
IFERROR(IF(VLOOKUP(O78,[1]Offen!$N:$O,2,FALSE)=0,"Offen Zipfel"),
IFERROR(IF(VLOOKUP(O78,[1]Offen!$Q:$R,2,FALSE)=0,"Offen Endstücke"),
IFERROR(IF(VLOOKUP(O78,[1]Vakuumiert!$B:$C,2,FALSE)=0,"Vakuumierter VOS ungeschält"),
IFERROR(IF(VLOOKUP(O78,[1]Vakuumiert!$E:$F,2,FALSE)=0,"Vakuumierter ABS ungeschält"),
IFERROR(IF(VLOOKUP(O78,[1]Vakuumiert!$H:$I,2,FALSE)=0,"Vakuumierter VOS geschält"),
IFERROR(IF(VLOOKUP(O78,[1]Vakuumiert!$K:$L,2,FALSE)=0,"Vakuumierter VOS vegan"),
IFERROR(IF(VLOOKUP(O78,[1]Vakuumiert!$N:$O,2,FALSE)=0,"Vakuumierter VOS Zipfel"),
IFERROR(IF(VLOOKUP(O78,[1]Vakuumiert!$Q:$R,2,FALSE)=0,"Vakuumiert geschält"),
IFERROR(IF(VLOOKUP(O78,'[1]vakuumierte Fertigprodukte'!$B:$C,2,FALSE)=0,"Fertigprodukte"),
IFERROR(IF(VLOOKUP(O78,'[1]vakuumierte Fertigprodukte'!$E:$FI,2,FALSE)=0,"Vakuumierte Zipfel"),
IFERROR(IF(VLOOKUP(O78,[1]Wurste!$B:$C,2,FALSE)=0,"Räucherwürste"),
IFERROR(IF(VLOOKUP(O78,[1]Wurste!$E:$F,2,FALSE)=0,"URW/URGW Wurst"),
IFERROR(IF(VLOOKUP(O78,[1]Wurste!$H:$I,2,FALSE)=0,"HF-Wurst Vegan"),
IFERROR(IF(VLOOKUP(O78,[1]Wurste!$K:$L,2,FALSE)=0,"320er ohne Würste"),
IFERROR(IF(AND(OR(Abfalldokumentation!$A78="BU3",Abfalldokumentation!$A78="Verkauf"),Abfalldokumentation!$F78="Schimmel",Abfalldokumentation!$G78="keinen Abnehmer/kein Schälpersonal"),"Div. Zipfel, ES ohne Verwendung",VLOOKUP(Abfalldokumentation!$E78,Produktgruppen!A:B,2,FALSE)),"-")))))))))))))))))))))))</f>
        <v>Vorschmelz</v>
      </c>
      <c r="E78" s="81" t="str">
        <f>IFERROR(VLOOKUP(Abfalldokumentation!$O78,Artikel!A:C,3,FALSE),Abfalldokumentation!$O78)</f>
        <v>VOS Räucher Natur Natri</v>
      </c>
      <c r="F78" s="81" t="str">
        <f>VLOOKUP(T78,'Liste Gründe'!A:D,2,FALSE)</f>
        <v>Linienbezogen</v>
      </c>
      <c r="G78" s="80" t="str">
        <f>IF(ISBLANK(V78),VLOOKUP(Abfalldokumentation!$P78,'Liste Gründe'!A:D,3,FALSE),V78)</f>
        <v>Maschinenabfall</v>
      </c>
      <c r="H78" s="81" t="str">
        <f>IF(ISBLANK(Abfalldokumentation!$W78),"-",Abfalldokumentation!$W78)</f>
        <v>nicht eindeutig</v>
      </c>
      <c r="I78" s="81">
        <f t="shared" si="8"/>
        <v>34</v>
      </c>
      <c r="J78" s="81" t="str">
        <f t="shared" si="9"/>
        <v>Produkte</v>
      </c>
      <c r="K78" s="81" t="str">
        <f t="shared" si="10"/>
        <v>BUs</v>
      </c>
      <c r="L78" s="81" t="str">
        <f t="shared" si="11"/>
        <v>Symptome</v>
      </c>
      <c r="M78" s="81">
        <f>IFERROR(VLOOKUP(Abfalldokumentation!$O78,Kennzahlen!S:V,3,FALSE)*Abfalldokumentation!$B78,"0")</f>
        <v>0.6</v>
      </c>
      <c r="N78" s="81" t="str">
        <f>IF(ISBLANK(Q78),VLOOKUP(Abfalldokumentation!$O78,'Linien - BU'!R:S,2,FALSE),Q78)</f>
        <v>WVP</v>
      </c>
      <c r="O78" s="77">
        <f t="shared" si="12"/>
        <v>29500498</v>
      </c>
      <c r="P78" s="77">
        <f t="shared" si="13"/>
        <v>30</v>
      </c>
      <c r="Q78" s="39" t="s">
        <v>209</v>
      </c>
      <c r="R78" s="40">
        <v>29500498</v>
      </c>
      <c r="S78" s="40">
        <v>1.2</v>
      </c>
      <c r="T78" s="40">
        <v>30</v>
      </c>
      <c r="U78" s="41">
        <v>44433</v>
      </c>
      <c r="V78" s="42" t="s">
        <v>55</v>
      </c>
      <c r="W78" s="43" t="s">
        <v>219</v>
      </c>
      <c r="X78" s="44" t="str">
        <f>IFERROR(VLOOKUP(Abfalldokumentation!$R78,Artikel!A:C,3,FALSE),Abfalldokumentation!$R78)</f>
        <v>VOS Räucher Natur Natri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spans="1:40" ht="30" hidden="1" customHeight="1" x14ac:dyDescent="0.25">
      <c r="A79" s="73" t="str">
        <f>VLOOKUP(N79,'Linien - BU'!A:B,2,FALSE)</f>
        <v>BU3</v>
      </c>
      <c r="B79" s="74">
        <f t="shared" si="7"/>
        <v>30</v>
      </c>
      <c r="C79" s="75">
        <f>Abfalldokumentation!$U79</f>
        <v>44433</v>
      </c>
      <c r="D79" s="69" t="str">
        <f>IFERROR(IF(VLOOKUP(O79,'[1]Rohware 230'!$B:$C,2,FALSE)=0,"Rohware"),
IFERROR(IF(VLOOKUP(O79,[1]Sammelnr.!$B:$C,2,FALSE)=0,"Sammelnr. ungeschält ABS"),
IFERROR(IF(VLOOKUP(O79,[1]Sammelnr.!$E:$F,2,FALSE)=0,"Sammelnr. ungeschält VS"),
IFERROR(IF(VLOOKUP(O79,[1]Sammelnr.!$H:$I,2,FALSE)=0,"Sammelnr. geschält"),
IFERROR(IF(VLOOKUP(O79,[1]Offen!$B:$C,2,FALSE)=0,"Offen ungeschält ABS"),
IFERROR(IF(VLOOKUP(O79,[1]Offen!$E:$F,2,FALSE)=0,"Offen ungeschält VOS"),
IFERROR(IF(VLOOKUP(O79,[1]Offen!$H:$I,2,FALSE)=0,"Offen geschält RW"),
IFERROR(IF(VLOOKUP(O79,[1]Offen!$K:$L,2,FALSE)=0,"Offen vegan"),
IFERROR(IF(VLOOKUP(O79,[1]Offen!$N:$O,2,FALSE)=0,"Offen Zipfel"),
IFERROR(IF(VLOOKUP(O79,[1]Offen!$Q:$R,2,FALSE)=0,"Offen Endstücke"),
IFERROR(IF(VLOOKUP(O79,[1]Vakuumiert!$B:$C,2,FALSE)=0,"Vakuumierter VOS ungeschält"),
IFERROR(IF(VLOOKUP(O79,[1]Vakuumiert!$E:$F,2,FALSE)=0,"Vakuumierter ABS ungeschält"),
IFERROR(IF(VLOOKUP(O79,[1]Vakuumiert!$H:$I,2,FALSE)=0,"Vakuumierter VOS geschält"),
IFERROR(IF(VLOOKUP(O79,[1]Vakuumiert!$K:$L,2,FALSE)=0,"Vakuumierter VOS vegan"),
IFERROR(IF(VLOOKUP(O79,[1]Vakuumiert!$N:$O,2,FALSE)=0,"Vakuumierter VOS Zipfel"),
IFERROR(IF(VLOOKUP(O79,[1]Vakuumiert!$Q:$R,2,FALSE)=0,"Vakuumiert geschält"),
IFERROR(IF(VLOOKUP(O79,'[1]vakuumierte Fertigprodukte'!$B:$C,2,FALSE)=0,"Fertigprodukte"),
IFERROR(IF(VLOOKUP(O79,'[1]vakuumierte Fertigprodukte'!$E:$FI,2,FALSE)=0,"Vakuumierte Zipfel"),
IFERROR(IF(VLOOKUP(O79,[1]Wurste!$B:$C,2,FALSE)=0,"Räucherwürste"),
IFERROR(IF(VLOOKUP(O79,[1]Wurste!$E:$F,2,FALSE)=0,"URW/URGW Wurst"),
IFERROR(IF(VLOOKUP(O79,[1]Wurste!$H:$I,2,FALSE)=0,"HF-Wurst Vegan"),
IFERROR(IF(VLOOKUP(O79,[1]Wurste!$K:$L,2,FALSE)=0,"320er ohne Würste"),
IFERROR(IF(AND(OR(Abfalldokumentation!$A79="BU3",Abfalldokumentation!$A79="Verkauf"),Abfalldokumentation!$F79="Schimmel",Abfalldokumentation!$G79="keinen Abnehmer/kein Schälpersonal"),"Div. Zipfel, ES ohne Verwendung",VLOOKUP(Abfalldokumentation!$E79,Produktgruppen!A:B,2,FALSE)),"-")))))))))))))))))))))))</f>
        <v>Vorschmelz</v>
      </c>
      <c r="E79" s="76" t="str">
        <f>IFERROR(VLOOKUP(Abfalldokumentation!$O79,Artikel!A:C,3,FALSE),Abfalldokumentation!$O79)</f>
        <v>VOS RW-NUSS OGT</v>
      </c>
      <c r="F79" s="76" t="str">
        <f>VLOOKUP(T79,'Liste Gründe'!A:D,2,FALSE)</f>
        <v>Schimmel</v>
      </c>
      <c r="G79" s="75" t="str">
        <f>IF(ISBLANK(V79),VLOOKUP(Abfalldokumentation!$P79,'Liste Gründe'!A:D,3,FALSE),V79)</f>
        <v>Rest</v>
      </c>
      <c r="H79" s="76" t="str">
        <f>IF(ISBLANK(Abfalldokumentation!$W79),"-",Abfalldokumentation!$W79)</f>
        <v>sporalische Produktion, kein Vakuunieren , da Allergene --&gt; Zeitliche Probleme. A zu wenig Leute. B zu sporalische Produktion C. Allergen sorgt für zu lange Zeiten. D Schmelze nimmt VOS eventuell nicht (Wärme produkt)</v>
      </c>
      <c r="I79" s="76">
        <f t="shared" si="8"/>
        <v>34</v>
      </c>
      <c r="J79" s="76" t="str">
        <f t="shared" si="9"/>
        <v>Produkte</v>
      </c>
      <c r="K79" s="76" t="str">
        <f t="shared" si="10"/>
        <v>BUs</v>
      </c>
      <c r="L79" s="76" t="str">
        <f t="shared" si="11"/>
        <v>Symptome</v>
      </c>
      <c r="M79" s="76">
        <f>IFERROR(VLOOKUP(Abfalldokumentation!$O79,Kennzahlen!S:V,3,FALSE)*Abfalldokumentation!$B79,"0")</f>
        <v>15</v>
      </c>
      <c r="N79" s="76" t="str">
        <f>IF(ISBLANK(Q79),VLOOKUP(Abfalldokumentation!$O79,'Linien - BU'!R:S,2,FALSE),Q79)</f>
        <v>L16</v>
      </c>
      <c r="O79" s="77">
        <f t="shared" si="12"/>
        <v>29500861</v>
      </c>
      <c r="P79" s="77">
        <f t="shared" si="13"/>
        <v>12</v>
      </c>
      <c r="Q79" s="45" t="s">
        <v>213</v>
      </c>
      <c r="R79" s="46">
        <v>29500861</v>
      </c>
      <c r="S79" s="46">
        <v>30</v>
      </c>
      <c r="T79" s="46">
        <v>12</v>
      </c>
      <c r="U79" s="47">
        <v>44433</v>
      </c>
      <c r="V79" s="48" t="s">
        <v>10</v>
      </c>
      <c r="W79" s="49" t="s">
        <v>220</v>
      </c>
      <c r="X79" s="50" t="str">
        <f>IFERROR(VLOOKUP(Abfalldokumentation!$R79,Artikel!A:C,3,FALSE),Abfalldokumentation!$R79)</f>
        <v>VOS RW-NUSS OGT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spans="1:40" ht="30" hidden="1" customHeight="1" x14ac:dyDescent="0.25">
      <c r="A80" s="78" t="str">
        <f>VLOOKUP(N80,'Linien - BU'!A:B,2,FALSE)</f>
        <v>BU1</v>
      </c>
      <c r="B80" s="79">
        <f t="shared" si="7"/>
        <v>44</v>
      </c>
      <c r="C80" s="80">
        <f>Abfalldokumentation!$U80</f>
        <v>44433</v>
      </c>
      <c r="D80" s="69" t="str">
        <f>IFERROR(IF(VLOOKUP(O80,'[1]Rohware 230'!$B:$C,2,FALSE)=0,"Rohware"),
IFERROR(IF(VLOOKUP(O80,[1]Sammelnr.!$B:$C,2,FALSE)=0,"Sammelnr. ungeschält ABS"),
IFERROR(IF(VLOOKUP(O80,[1]Sammelnr.!$E:$F,2,FALSE)=0,"Sammelnr. ungeschält VS"),
IFERROR(IF(VLOOKUP(O80,[1]Sammelnr.!$H:$I,2,FALSE)=0,"Sammelnr. geschält"),
IFERROR(IF(VLOOKUP(O80,[1]Offen!$B:$C,2,FALSE)=0,"Offen ungeschält ABS"),
IFERROR(IF(VLOOKUP(O80,[1]Offen!$E:$F,2,FALSE)=0,"Offen ungeschält VOS"),
IFERROR(IF(VLOOKUP(O80,[1]Offen!$H:$I,2,FALSE)=0,"Offen geschält RW"),
IFERROR(IF(VLOOKUP(O80,[1]Offen!$K:$L,2,FALSE)=0,"Offen vegan"),
IFERROR(IF(VLOOKUP(O80,[1]Offen!$N:$O,2,FALSE)=0,"Offen Zipfel"),
IFERROR(IF(VLOOKUP(O80,[1]Offen!$Q:$R,2,FALSE)=0,"Offen Endstücke"),
IFERROR(IF(VLOOKUP(O80,[1]Vakuumiert!$B:$C,2,FALSE)=0,"Vakuumierter VOS ungeschält"),
IFERROR(IF(VLOOKUP(O80,[1]Vakuumiert!$E:$F,2,FALSE)=0,"Vakuumierter ABS ungeschält"),
IFERROR(IF(VLOOKUP(O80,[1]Vakuumiert!$H:$I,2,FALSE)=0,"Vakuumierter VOS geschält"),
IFERROR(IF(VLOOKUP(O80,[1]Vakuumiert!$K:$L,2,FALSE)=0,"Vakuumierter VOS vegan"),
IFERROR(IF(VLOOKUP(O80,[1]Vakuumiert!$N:$O,2,FALSE)=0,"Vakuumierter VOS Zipfel"),
IFERROR(IF(VLOOKUP(O80,[1]Vakuumiert!$Q:$R,2,FALSE)=0,"Vakuumiert geschält"),
IFERROR(IF(VLOOKUP(O80,'[1]vakuumierte Fertigprodukte'!$B:$C,2,FALSE)=0,"Fertigprodukte"),
IFERROR(IF(VLOOKUP(O80,'[1]vakuumierte Fertigprodukte'!$E:$FI,2,FALSE)=0,"Vakuumierte Zipfel"),
IFERROR(IF(VLOOKUP(O80,[1]Wurste!$B:$C,2,FALSE)=0,"Räucherwürste"),
IFERROR(IF(VLOOKUP(O80,[1]Wurste!$E:$F,2,FALSE)=0,"URW/URGW Wurst"),
IFERROR(IF(VLOOKUP(O80,[1]Wurste!$H:$I,2,FALSE)=0,"HF-Wurst Vegan"),
IFERROR(IF(VLOOKUP(O80,[1]Wurste!$K:$L,2,FALSE)=0,"320er ohne Würste"),
IFERROR(IF(AND(OR(Abfalldokumentation!$A80="BU3",Abfalldokumentation!$A80="Verkauf"),Abfalldokumentation!$F80="Schimmel",Abfalldokumentation!$G80="keinen Abnehmer/kein Schälpersonal"),"Div. Zipfel, ES ohne Verwendung",VLOOKUP(Abfalldokumentation!$E80,Produktgruppen!A:B,2,FALSE)),"-")))))))))))))))))))))))</f>
        <v>Vorschmelz</v>
      </c>
      <c r="E80" s="81" t="str">
        <f>IFERROR(VLOOKUP(Abfalldokumentation!$O80,Artikel!A:C,3,FALSE),Abfalldokumentation!$O80)</f>
        <v>VOS-ABS ENTSORGUNG</v>
      </c>
      <c r="F80" s="81" t="str">
        <f>VLOOKUP(T80,'Liste Gründe'!A:D,2,FALSE)</f>
        <v>Rest</v>
      </c>
      <c r="G80" s="80" t="str">
        <f>IF(ISBLANK(V80),VLOOKUP(Abfalldokumentation!$P80,'Liste Gründe'!A:D,3,FALSE),V80)</f>
        <v>geschälte Rinde</v>
      </c>
      <c r="H80" s="81" t="str">
        <f>IF(ISBLANK(Abfalldokumentation!$W80),"-",Abfalldokumentation!$W80)</f>
        <v>keine Verwendung möglich</v>
      </c>
      <c r="I80" s="81">
        <f t="shared" si="8"/>
        <v>34</v>
      </c>
      <c r="J80" s="81" t="str">
        <f t="shared" si="9"/>
        <v>Produkte</v>
      </c>
      <c r="K80" s="81" t="str">
        <f t="shared" si="10"/>
        <v>BUs</v>
      </c>
      <c r="L80" s="81" t="str">
        <f t="shared" si="11"/>
        <v>Symptome</v>
      </c>
      <c r="M80" s="81">
        <f>IFERROR(VLOOKUP(Abfalldokumentation!$O80,Kennzahlen!S:V,3,FALSE)*Abfalldokumentation!$B80,"0")</f>
        <v>0.44</v>
      </c>
      <c r="N80" s="81" t="str">
        <f>IF(ISBLANK(Q80),VLOOKUP(Abfalldokumentation!$O80,'Linien - BU'!R:S,2,FALSE),Q80)</f>
        <v>RWV</v>
      </c>
      <c r="O80" s="77">
        <f t="shared" si="12"/>
        <v>29500917</v>
      </c>
      <c r="P80" s="77">
        <f t="shared" si="13"/>
        <v>60</v>
      </c>
      <c r="Q80" s="39" t="s">
        <v>202</v>
      </c>
      <c r="R80" s="40">
        <v>29500917</v>
      </c>
      <c r="S80" s="40">
        <v>44</v>
      </c>
      <c r="T80" s="46">
        <v>60</v>
      </c>
      <c r="U80" s="41">
        <v>44433</v>
      </c>
      <c r="V80" s="42" t="s">
        <v>215</v>
      </c>
      <c r="W80" s="43" t="s">
        <v>204</v>
      </c>
      <c r="X80" s="44" t="str">
        <f>IFERROR(VLOOKUP(Abfalldokumentation!$R80,Artikel!A:C,3,FALSE),Abfalldokumentation!$R80)</f>
        <v>VOS-ABS ENTSORGUNG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spans="1:40" ht="30" hidden="1" customHeight="1" x14ac:dyDescent="0.25">
      <c r="A81" s="73" t="str">
        <f>VLOOKUP(N81,'Linien - BU'!A:B,2,FALSE)</f>
        <v>BU1</v>
      </c>
      <c r="B81" s="74">
        <f t="shared" si="7"/>
        <v>131.6</v>
      </c>
      <c r="C81" s="75">
        <f>Abfalldokumentation!$U81</f>
        <v>44433</v>
      </c>
      <c r="D81" s="69" t="str">
        <f>IFERROR(IF(VLOOKUP(O81,'[1]Rohware 230'!$B:$C,2,FALSE)=0,"Rohware"),
IFERROR(IF(VLOOKUP(O81,[1]Sammelnr.!$B:$C,2,FALSE)=0,"Sammelnr. ungeschält ABS"),
IFERROR(IF(VLOOKUP(O81,[1]Sammelnr.!$E:$F,2,FALSE)=0,"Sammelnr. ungeschält VS"),
IFERROR(IF(VLOOKUP(O81,[1]Sammelnr.!$H:$I,2,FALSE)=0,"Sammelnr. geschält"),
IFERROR(IF(VLOOKUP(O81,[1]Offen!$B:$C,2,FALSE)=0,"Offen ungeschält ABS"),
IFERROR(IF(VLOOKUP(O81,[1]Offen!$E:$F,2,FALSE)=0,"Offen ungeschält VOS"),
IFERROR(IF(VLOOKUP(O81,[1]Offen!$H:$I,2,FALSE)=0,"Offen geschält RW"),
IFERROR(IF(VLOOKUP(O81,[1]Offen!$K:$L,2,FALSE)=0,"Offen vegan"),
IFERROR(IF(VLOOKUP(O81,[1]Offen!$N:$O,2,FALSE)=0,"Offen Zipfel"),
IFERROR(IF(VLOOKUP(O81,[1]Offen!$Q:$R,2,FALSE)=0,"Offen Endstücke"),
IFERROR(IF(VLOOKUP(O81,[1]Vakuumiert!$B:$C,2,FALSE)=0,"Vakuumierter VOS ungeschält"),
IFERROR(IF(VLOOKUP(O81,[1]Vakuumiert!$E:$F,2,FALSE)=0,"Vakuumierter ABS ungeschält"),
IFERROR(IF(VLOOKUP(O81,[1]Vakuumiert!$H:$I,2,FALSE)=0,"Vakuumierter VOS geschält"),
IFERROR(IF(VLOOKUP(O81,[1]Vakuumiert!$K:$L,2,FALSE)=0,"Vakuumierter VOS vegan"),
IFERROR(IF(VLOOKUP(O81,[1]Vakuumiert!$N:$O,2,FALSE)=0,"Vakuumierter VOS Zipfel"),
IFERROR(IF(VLOOKUP(O81,[1]Vakuumiert!$Q:$R,2,FALSE)=0,"Vakuumiert geschält"),
IFERROR(IF(VLOOKUP(O81,'[1]vakuumierte Fertigprodukte'!$B:$C,2,FALSE)=0,"Fertigprodukte"),
IFERROR(IF(VLOOKUP(O81,'[1]vakuumierte Fertigprodukte'!$E:$FI,2,FALSE)=0,"Vakuumierte Zipfel"),
IFERROR(IF(VLOOKUP(O81,[1]Wurste!$B:$C,2,FALSE)=0,"Räucherwürste"),
IFERROR(IF(VLOOKUP(O81,[1]Wurste!$E:$F,2,FALSE)=0,"URW/URGW Wurst"),
IFERROR(IF(VLOOKUP(O81,[1]Wurste!$H:$I,2,FALSE)=0,"HF-Wurst Vegan"),
IFERROR(IF(VLOOKUP(O81,[1]Wurste!$K:$L,2,FALSE)=0,"320er ohne Würste"),
IFERROR(IF(AND(OR(Abfalldokumentation!$A81="BU3",Abfalldokumentation!$A81="Verkauf"),Abfalldokumentation!$F81="Schimmel",Abfalldokumentation!$G81="keinen Abnehmer/kein Schälpersonal"),"Div. Zipfel, ES ohne Verwendung",VLOOKUP(Abfalldokumentation!$E81,Produktgruppen!A:B,2,FALSE)),"-")))))))))))))))))))))))</f>
        <v>ganze Würste</v>
      </c>
      <c r="E81" s="76" t="str">
        <f>IFERROR(VLOOKUP(Abfalldokumentation!$O81,Artikel!A:C,3,FALSE),Abfalldokumentation!$O81)</f>
        <v>Würste 6700g Räucher na</v>
      </c>
      <c r="F81" s="76" t="str">
        <f>VLOOKUP(T81,'Liste Gründe'!A:D,2,FALSE)</f>
        <v>Linienbezogen</v>
      </c>
      <c r="G81" s="75" t="str">
        <f>IF(ISBLANK(V81),VLOOKUP(Abfalldokumentation!$P81,'Liste Gründe'!A:D,3,FALSE),V81)</f>
        <v>Darm geplatzt</v>
      </c>
      <c r="H81" s="76" t="str">
        <f>IF(ISBLANK(Abfalldokumentation!$W81),"-",Abfalldokumentation!$W81)</f>
        <v>Darm geplatzt</v>
      </c>
      <c r="I81" s="76">
        <f t="shared" si="8"/>
        <v>34</v>
      </c>
      <c r="J81" s="76" t="str">
        <f t="shared" si="9"/>
        <v>Produkte</v>
      </c>
      <c r="K81" s="76" t="str">
        <f t="shared" si="10"/>
        <v>BUs</v>
      </c>
      <c r="L81" s="76" t="str">
        <f t="shared" si="11"/>
        <v>Symptome</v>
      </c>
      <c r="M81" s="76" t="str">
        <f>IFERROR(VLOOKUP(Abfalldokumentation!$O81,Kennzahlen!S:V,3,FALSE)*Abfalldokumentation!$B81,"0")</f>
        <v>0</v>
      </c>
      <c r="N81" s="76" t="str">
        <f>IF(ISBLANK(Q81),VLOOKUP(Abfalldokumentation!$O81,'Linien - BU'!R:S,2,FALSE),Q81)</f>
        <v>Abfüllung</v>
      </c>
      <c r="O81" s="77">
        <f t="shared" si="12"/>
        <v>31000084</v>
      </c>
      <c r="P81" s="77">
        <f t="shared" si="13"/>
        <v>34</v>
      </c>
      <c r="Q81" s="45" t="s">
        <v>180</v>
      </c>
      <c r="R81" s="46">
        <v>31000084</v>
      </c>
      <c r="S81" s="46">
        <v>131.6</v>
      </c>
      <c r="T81" s="46">
        <v>34</v>
      </c>
      <c r="U81" s="47">
        <v>44433</v>
      </c>
      <c r="V81" s="48"/>
      <c r="W81" s="49" t="s">
        <v>221</v>
      </c>
      <c r="X81" s="50" t="str">
        <f>IFERROR(VLOOKUP(Abfalldokumentation!$R81,Artikel!A:C,3,FALSE),Abfalldokumentation!$R81)</f>
        <v>Würste 6700g Räucher na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spans="1:40" ht="30" hidden="1" customHeight="1" x14ac:dyDescent="0.25">
      <c r="A82" s="78" t="str">
        <f>VLOOKUP(N82,'Linien - BU'!A:B,2,FALSE)</f>
        <v>BU3</v>
      </c>
      <c r="B82" s="79">
        <f t="shared" si="7"/>
        <v>450</v>
      </c>
      <c r="C82" s="80">
        <f>Abfalldokumentation!$U82</f>
        <v>44433</v>
      </c>
      <c r="D82" s="69" t="str">
        <f>IFERROR(IF(VLOOKUP(O82,'[1]Rohware 230'!$B:$C,2,FALSE)=0,"Rohware"),
IFERROR(IF(VLOOKUP(O82,[1]Sammelnr.!$B:$C,2,FALSE)=0,"Sammelnr. ungeschält ABS"),
IFERROR(IF(VLOOKUP(O82,[1]Sammelnr.!$E:$F,2,FALSE)=0,"Sammelnr. ungeschält VS"),
IFERROR(IF(VLOOKUP(O82,[1]Sammelnr.!$H:$I,2,FALSE)=0,"Sammelnr. geschält"),
IFERROR(IF(VLOOKUP(O82,[1]Offen!$B:$C,2,FALSE)=0,"Offen ungeschält ABS"),
IFERROR(IF(VLOOKUP(O82,[1]Offen!$E:$F,2,FALSE)=0,"Offen ungeschält VOS"),
IFERROR(IF(VLOOKUP(O82,[1]Offen!$H:$I,2,FALSE)=0,"Offen geschält RW"),
IFERROR(IF(VLOOKUP(O82,[1]Offen!$K:$L,2,FALSE)=0,"Offen vegan"),
IFERROR(IF(VLOOKUP(O82,[1]Offen!$N:$O,2,FALSE)=0,"Offen Zipfel"),
IFERROR(IF(VLOOKUP(O82,[1]Offen!$Q:$R,2,FALSE)=0,"Offen Endstücke"),
IFERROR(IF(VLOOKUP(O82,[1]Vakuumiert!$B:$C,2,FALSE)=0,"Vakuumierter VOS ungeschält"),
IFERROR(IF(VLOOKUP(O82,[1]Vakuumiert!$E:$F,2,FALSE)=0,"Vakuumierter ABS ungeschält"),
IFERROR(IF(VLOOKUP(O82,[1]Vakuumiert!$H:$I,2,FALSE)=0,"Vakuumierter VOS geschält"),
IFERROR(IF(VLOOKUP(O82,[1]Vakuumiert!$K:$L,2,FALSE)=0,"Vakuumierter VOS vegan"),
IFERROR(IF(VLOOKUP(O82,[1]Vakuumiert!$N:$O,2,FALSE)=0,"Vakuumierter VOS Zipfel"),
IFERROR(IF(VLOOKUP(O82,[1]Vakuumiert!$Q:$R,2,FALSE)=0,"Vakuumiert geschält"),
IFERROR(IF(VLOOKUP(O82,'[1]vakuumierte Fertigprodukte'!$B:$C,2,FALSE)=0,"Fertigprodukte"),
IFERROR(IF(VLOOKUP(O82,'[1]vakuumierte Fertigprodukte'!$E:$FI,2,FALSE)=0,"Vakuumierte Zipfel"),
IFERROR(IF(VLOOKUP(O82,[1]Wurste!$B:$C,2,FALSE)=0,"Räucherwürste"),
IFERROR(IF(VLOOKUP(O82,[1]Wurste!$E:$F,2,FALSE)=0,"URW/URGW Wurst"),
IFERROR(IF(VLOOKUP(O82,[1]Wurste!$H:$I,2,FALSE)=0,"HF-Wurst Vegan"),
IFERROR(IF(VLOOKUP(O82,[1]Wurste!$K:$L,2,FALSE)=0,"320er ohne Würste"),
IFERROR(IF(AND(OR(Abfalldokumentation!$A82="BU3",Abfalldokumentation!$A82="Verkauf"),Abfalldokumentation!$F82="Schimmel",Abfalldokumentation!$G82="keinen Abnehmer/kein Schälpersonal"),"Div. Zipfel, ES ohne Verwendung",VLOOKUP(Abfalldokumentation!$E82,Produktgruppen!A:B,2,FALSE)),"-")))))))))))))))))))))))</f>
        <v>vegan</v>
      </c>
      <c r="E82" s="81" t="str">
        <f>IFERROR(VLOOKUP(Abfalldokumentation!$O82,Artikel!A:C,3,FALSE),Abfalldokumentation!$O82)</f>
        <v>VOS VEG-SCH-WÜRZIG-VAKU</v>
      </c>
      <c r="F82" s="81" t="str">
        <f>VLOOKUP(T82,'Liste Gründe'!A:D,2,FALSE)</f>
        <v>keinen Verwendungszweck</v>
      </c>
      <c r="G82" s="80" t="str">
        <f>IF(ISBLANK(V82),VLOOKUP(Abfalldokumentation!$P82,'Liste Gründe'!A:D,3,FALSE),V82)</f>
        <v>Schmutz</v>
      </c>
      <c r="H82" s="81" t="str">
        <f>IF(ISBLANK(Abfalldokumentation!$W82),"-",Abfalldokumentation!$W82)</f>
        <v>Schmutz</v>
      </c>
      <c r="I82" s="81">
        <f t="shared" si="8"/>
        <v>34</v>
      </c>
      <c r="J82" s="81" t="str">
        <f t="shared" si="9"/>
        <v>Produkte</v>
      </c>
      <c r="K82" s="81" t="str">
        <f t="shared" si="10"/>
        <v>BUs</v>
      </c>
      <c r="L82" s="81" t="str">
        <f t="shared" si="11"/>
        <v>Symptome</v>
      </c>
      <c r="M82" s="81">
        <f>IFERROR(VLOOKUP(Abfalldokumentation!$O82,Kennzahlen!S:V,3,FALSE)*Abfalldokumentation!$B82,"0")</f>
        <v>231.3</v>
      </c>
      <c r="N82" s="81" t="str">
        <f>IF(ISBLANK(Q82),VLOOKUP(Abfalldokumentation!$O82,'Linien - BU'!R:S,2,FALSE),Q82)</f>
        <v>L1</v>
      </c>
      <c r="O82" s="77">
        <f t="shared" si="12"/>
        <v>49900002</v>
      </c>
      <c r="P82" s="77">
        <f t="shared" si="13"/>
        <v>61</v>
      </c>
      <c r="Q82" s="39" t="s">
        <v>188</v>
      </c>
      <c r="R82" s="40">
        <v>49900002</v>
      </c>
      <c r="S82" s="40">
        <v>450</v>
      </c>
      <c r="T82" s="40">
        <v>61</v>
      </c>
      <c r="U82" s="41">
        <v>44433</v>
      </c>
      <c r="V82" s="43" t="s">
        <v>87</v>
      </c>
      <c r="W82" s="43" t="s">
        <v>87</v>
      </c>
      <c r="X82" s="44" t="str">
        <f>IFERROR(VLOOKUP(Abfalldokumentation!$R82,Artikel!A:C,3,FALSE),Abfalldokumentation!$R82)</f>
        <v>VOS VEG-SCH-WÜRZIG-VAKU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spans="1:40" ht="30" hidden="1" customHeight="1" x14ac:dyDescent="0.25">
      <c r="A83" s="73" t="str">
        <f>VLOOKUP(N83,'Linien - BU'!A:B,2,FALSE)</f>
        <v>BU3</v>
      </c>
      <c r="B83" s="74">
        <f t="shared" si="7"/>
        <v>11</v>
      </c>
      <c r="C83" s="75">
        <f>Abfalldokumentation!$U83</f>
        <v>44433</v>
      </c>
      <c r="D83" s="69" t="str">
        <f>IFERROR(IF(VLOOKUP(O83,'[1]Rohware 230'!$B:$C,2,FALSE)=0,"Rohware"),
IFERROR(IF(VLOOKUP(O83,[1]Sammelnr.!$B:$C,2,FALSE)=0,"Sammelnr. ungeschält ABS"),
IFERROR(IF(VLOOKUP(O83,[1]Sammelnr.!$E:$F,2,FALSE)=0,"Sammelnr. ungeschält VS"),
IFERROR(IF(VLOOKUP(O83,[1]Sammelnr.!$H:$I,2,FALSE)=0,"Sammelnr. geschält"),
IFERROR(IF(VLOOKUP(O83,[1]Offen!$B:$C,2,FALSE)=0,"Offen ungeschält ABS"),
IFERROR(IF(VLOOKUP(O83,[1]Offen!$E:$F,2,FALSE)=0,"Offen ungeschält VOS"),
IFERROR(IF(VLOOKUP(O83,[1]Offen!$H:$I,2,FALSE)=0,"Offen geschält RW"),
IFERROR(IF(VLOOKUP(O83,[1]Offen!$K:$L,2,FALSE)=0,"Offen vegan"),
IFERROR(IF(VLOOKUP(O83,[1]Offen!$N:$O,2,FALSE)=0,"Offen Zipfel"),
IFERROR(IF(VLOOKUP(O83,[1]Offen!$Q:$R,2,FALSE)=0,"Offen Endstücke"),
IFERROR(IF(VLOOKUP(O83,[1]Vakuumiert!$B:$C,2,FALSE)=0,"Vakuumierter VOS ungeschält"),
IFERROR(IF(VLOOKUP(O83,[1]Vakuumiert!$E:$F,2,FALSE)=0,"Vakuumierter ABS ungeschält"),
IFERROR(IF(VLOOKUP(O83,[1]Vakuumiert!$H:$I,2,FALSE)=0,"Vakuumierter VOS geschält"),
IFERROR(IF(VLOOKUP(O83,[1]Vakuumiert!$K:$L,2,FALSE)=0,"Vakuumierter VOS vegan"),
IFERROR(IF(VLOOKUP(O83,[1]Vakuumiert!$N:$O,2,FALSE)=0,"Vakuumierter VOS Zipfel"),
IFERROR(IF(VLOOKUP(O83,[1]Vakuumiert!$Q:$R,2,FALSE)=0,"Vakuumiert geschält"),
IFERROR(IF(VLOOKUP(O83,'[1]vakuumierte Fertigprodukte'!$B:$C,2,FALSE)=0,"Fertigprodukte"),
IFERROR(IF(VLOOKUP(O83,'[1]vakuumierte Fertigprodukte'!$E:$FI,2,FALSE)=0,"Vakuumierte Zipfel"),
IFERROR(IF(VLOOKUP(O83,[1]Wurste!$B:$C,2,FALSE)=0,"Räucherwürste"),
IFERROR(IF(VLOOKUP(O83,[1]Wurste!$E:$F,2,FALSE)=0,"URW/URGW Wurst"),
IFERROR(IF(VLOOKUP(O83,[1]Wurste!$H:$I,2,FALSE)=0,"HF-Wurst Vegan"),
IFERROR(IF(VLOOKUP(O83,[1]Wurste!$K:$L,2,FALSE)=0,"320er ohne Würste"),
IFERROR(IF(AND(OR(Abfalldokumentation!$A83="BU3",Abfalldokumentation!$A83="Verkauf"),Abfalldokumentation!$F83="Schimmel",Abfalldokumentation!$G83="keinen Abnehmer/kein Schälpersonal"),"Div. Zipfel, ES ohne Verwendung",VLOOKUP(Abfalldokumentation!$E83,Produktgruppen!A:B,2,FALSE)),"-")))))))))))))))))))))))</f>
        <v>vegan</v>
      </c>
      <c r="E83" s="76" t="str">
        <f>IFERROR(VLOOKUP(Abfalldokumentation!$O83,Artikel!A:C,3,FALSE),Abfalldokumentation!$O83)</f>
        <v>VOS VEG-SCH-WÜRZIG-VAKU</v>
      </c>
      <c r="F83" s="76" t="str">
        <f>VLOOKUP(T83,'Liste Gründe'!A:D,2,FALSE)</f>
        <v>keinen Verwendungszweck</v>
      </c>
      <c r="G83" s="75" t="str">
        <f>IF(ISBLANK(V83),VLOOKUP(Abfalldokumentation!$P83,'Liste Gründe'!A:D,3,FALSE),V83)</f>
        <v>Schmutz</v>
      </c>
      <c r="H83" s="76" t="str">
        <f>IF(ISBLANK(Abfalldokumentation!$W83),"-",Abfalldokumentation!$W83)</f>
        <v>Schmutz</v>
      </c>
      <c r="I83" s="76">
        <f t="shared" si="8"/>
        <v>34</v>
      </c>
      <c r="J83" s="76" t="str">
        <f t="shared" si="9"/>
        <v>Produkte</v>
      </c>
      <c r="K83" s="76" t="str">
        <f t="shared" si="10"/>
        <v>BUs</v>
      </c>
      <c r="L83" s="76" t="str">
        <f t="shared" si="11"/>
        <v>Symptome</v>
      </c>
      <c r="M83" s="76">
        <f>IFERROR(VLOOKUP(Abfalldokumentation!$O83,Kennzahlen!S:V,3,FALSE)*Abfalldokumentation!$B83,"0")</f>
        <v>5.6539999999999999</v>
      </c>
      <c r="N83" s="76" t="str">
        <f>IF(ISBLANK(Q83),VLOOKUP(Abfalldokumentation!$O83,'Linien - BU'!R:S,2,FALSE),Q83)</f>
        <v>L1</v>
      </c>
      <c r="O83" s="77">
        <f t="shared" si="12"/>
        <v>49900002</v>
      </c>
      <c r="P83" s="77">
        <f t="shared" si="13"/>
        <v>61</v>
      </c>
      <c r="Q83" s="45" t="s">
        <v>188</v>
      </c>
      <c r="R83" s="46">
        <v>49900002</v>
      </c>
      <c r="S83" s="46">
        <v>11</v>
      </c>
      <c r="T83" s="40">
        <v>61</v>
      </c>
      <c r="U83" s="47">
        <v>44433</v>
      </c>
      <c r="V83" s="46" t="s">
        <v>87</v>
      </c>
      <c r="W83" s="46" t="s">
        <v>87</v>
      </c>
      <c r="X83" s="50" t="str">
        <f>IFERROR(VLOOKUP(Abfalldokumentation!$R83,Artikel!A:C,3,FALSE),Abfalldokumentation!$R83)</f>
        <v>VOS VEG-SCH-WÜRZIG-VAKU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spans="1:40" ht="30" hidden="1" customHeight="1" x14ac:dyDescent="0.25">
      <c r="A84" s="78" t="str">
        <f>VLOOKUP(N84,'Linien - BU'!A:B,2,FALSE)</f>
        <v>Verkauf</v>
      </c>
      <c r="B84" s="79">
        <f t="shared" si="7"/>
        <v>220</v>
      </c>
      <c r="C84" s="80">
        <f>Abfalldokumentation!$U84</f>
        <v>44433</v>
      </c>
      <c r="D84" s="69" t="str">
        <f>IFERROR(IF(VLOOKUP(O84,'[1]Rohware 230'!$B:$C,2,FALSE)=0,"Rohware"),
IFERROR(IF(VLOOKUP(O84,[1]Sammelnr.!$B:$C,2,FALSE)=0,"Sammelnr. ungeschält ABS"),
IFERROR(IF(VLOOKUP(O84,[1]Sammelnr.!$E:$F,2,FALSE)=0,"Sammelnr. ungeschält VS"),
IFERROR(IF(VLOOKUP(O84,[1]Sammelnr.!$H:$I,2,FALSE)=0,"Sammelnr. geschält"),
IFERROR(IF(VLOOKUP(O84,[1]Offen!$B:$C,2,FALSE)=0,"Offen ungeschält ABS"),
IFERROR(IF(VLOOKUP(O84,[1]Offen!$E:$F,2,FALSE)=0,"Offen ungeschält VOS"),
IFERROR(IF(VLOOKUP(O84,[1]Offen!$H:$I,2,FALSE)=0,"Offen geschält RW"),
IFERROR(IF(VLOOKUP(O84,[1]Offen!$K:$L,2,FALSE)=0,"Offen vegan"),
IFERROR(IF(VLOOKUP(O84,[1]Offen!$N:$O,2,FALSE)=0,"Offen Zipfel"),
IFERROR(IF(VLOOKUP(O84,[1]Offen!$Q:$R,2,FALSE)=0,"Offen Endstücke"),
IFERROR(IF(VLOOKUP(O84,[1]Vakuumiert!$B:$C,2,FALSE)=0,"Vakuumierter VOS ungeschält"),
IFERROR(IF(VLOOKUP(O84,[1]Vakuumiert!$E:$F,2,FALSE)=0,"Vakuumierter ABS ungeschält"),
IFERROR(IF(VLOOKUP(O84,[1]Vakuumiert!$H:$I,2,FALSE)=0,"Vakuumierter VOS geschält"),
IFERROR(IF(VLOOKUP(O84,[1]Vakuumiert!$K:$L,2,FALSE)=0,"Vakuumierter VOS vegan"),
IFERROR(IF(VLOOKUP(O84,[1]Vakuumiert!$N:$O,2,FALSE)=0,"Vakuumierter VOS Zipfel"),
IFERROR(IF(VLOOKUP(O84,[1]Vakuumiert!$Q:$R,2,FALSE)=0,"Vakuumiert geschält"),
IFERROR(IF(VLOOKUP(O84,'[1]vakuumierte Fertigprodukte'!$B:$C,2,FALSE)=0,"Fertigprodukte"),
IFERROR(IF(VLOOKUP(O84,'[1]vakuumierte Fertigprodukte'!$E:$FI,2,FALSE)=0,"Vakuumierte Zipfel"),
IFERROR(IF(VLOOKUP(O84,[1]Wurste!$B:$C,2,FALSE)=0,"Räucherwürste"),
IFERROR(IF(VLOOKUP(O84,[1]Wurste!$E:$F,2,FALSE)=0,"URW/URGW Wurst"),
IFERROR(IF(VLOOKUP(O84,[1]Wurste!$H:$I,2,FALSE)=0,"HF-Wurst Vegan"),
IFERROR(IF(VLOOKUP(O84,[1]Wurste!$K:$L,2,FALSE)=0,"320er ohne Würste"),
IFERROR(IF(AND(OR(Abfalldokumentation!$A84="BU3",Abfalldokumentation!$A84="Verkauf"),Abfalldokumentation!$F84="Schimmel",Abfalldokumentation!$G84="keinen Abnehmer/kein Schälpersonal"),"Div. Zipfel, ES ohne Verwendung",VLOOKUP(Abfalldokumentation!$E84,Produktgruppen!A:B,2,FALSE)),"-")))))))))))))))))))))))</f>
        <v>Div. Zipfel, ES ohne Verwendung</v>
      </c>
      <c r="E84" s="81" t="str">
        <f>IFERROR(VLOOKUP(Abfalldokumentation!$O84,Artikel!A:C,3,FALSE),Abfalldokumentation!$O84)</f>
        <v>Div. Zipfel, Endstücke</v>
      </c>
      <c r="F84" s="81" t="str">
        <f>VLOOKUP(T84,'Liste Gründe'!A:D,2,FALSE)</f>
        <v>Schimmel</v>
      </c>
      <c r="G84" s="80" t="str">
        <f>IF(ISBLANK(V84),VLOOKUP(Abfalldokumentation!$P84,'Liste Gründe'!A:D,3,FALSE),V84)</f>
        <v>keinen Abnehmer/kein Schälpersonal</v>
      </c>
      <c r="H84" s="81" t="str">
        <f>IF(ISBLANK(Abfalldokumentation!$W84),"-",Abfalldokumentation!$W84)</f>
        <v>keinen Abnehmer/Schälen</v>
      </c>
      <c r="I84" s="81">
        <f t="shared" si="8"/>
        <v>34</v>
      </c>
      <c r="J84" s="81" t="str">
        <f t="shared" si="9"/>
        <v>Produkte</v>
      </c>
      <c r="K84" s="81" t="str">
        <f t="shared" si="10"/>
        <v>BUs</v>
      </c>
      <c r="L84" s="81" t="str">
        <f t="shared" si="11"/>
        <v>Symptome</v>
      </c>
      <c r="M84" s="81" t="str">
        <f>IFERROR(VLOOKUP(Abfalldokumentation!$O84,Kennzahlen!S:V,3,FALSE)*Abfalldokumentation!$B84,"0")</f>
        <v>0</v>
      </c>
      <c r="N84" s="81" t="str">
        <f>IF(ISBLANK(Q84),VLOOKUP(Abfalldokumentation!$O84,'Linien - BU'!R:S,2,FALSE),Q84)</f>
        <v>Verkauf</v>
      </c>
      <c r="O84" s="77" t="str">
        <f t="shared" si="12"/>
        <v>Div. Zipfel, Endstücke</v>
      </c>
      <c r="P84" s="77">
        <f t="shared" si="13"/>
        <v>12</v>
      </c>
      <c r="Q84" s="39" t="s">
        <v>11</v>
      </c>
      <c r="R84" s="40" t="s">
        <v>191</v>
      </c>
      <c r="S84" s="40">
        <v>220</v>
      </c>
      <c r="T84" s="40">
        <v>12</v>
      </c>
      <c r="U84" s="41">
        <v>44433</v>
      </c>
      <c r="V84" s="42" t="s">
        <v>20</v>
      </c>
      <c r="W84" s="43" t="s">
        <v>192</v>
      </c>
      <c r="X84" s="44" t="str">
        <f>IFERROR(VLOOKUP(Abfalldokumentation!$R84,Artikel!A:C,3,FALSE),Abfalldokumentation!$R84)</f>
        <v>Div. Zipfel, Endstücke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spans="1:40" ht="30" hidden="1" customHeight="1" x14ac:dyDescent="0.25">
      <c r="A85" s="73" t="str">
        <f>VLOOKUP(N85,'Linien - BU'!A:B,2,FALSE)</f>
        <v>Verkauf</v>
      </c>
      <c r="B85" s="74">
        <f t="shared" si="7"/>
        <v>30</v>
      </c>
      <c r="C85" s="75">
        <f>Abfalldokumentation!$U85</f>
        <v>44433</v>
      </c>
      <c r="D85" s="69" t="str">
        <f>IFERROR(IF(VLOOKUP(O85,'[1]Rohware 230'!$B:$C,2,FALSE)=0,"Rohware"),
IFERROR(IF(VLOOKUP(O85,[1]Sammelnr.!$B:$C,2,FALSE)=0,"Sammelnr. ungeschält ABS"),
IFERROR(IF(VLOOKUP(O85,[1]Sammelnr.!$E:$F,2,FALSE)=0,"Sammelnr. ungeschält VS"),
IFERROR(IF(VLOOKUP(O85,[1]Sammelnr.!$H:$I,2,FALSE)=0,"Sammelnr. geschält"),
IFERROR(IF(VLOOKUP(O85,[1]Offen!$B:$C,2,FALSE)=0,"Offen ungeschält ABS"),
IFERROR(IF(VLOOKUP(O85,[1]Offen!$E:$F,2,FALSE)=0,"Offen ungeschält VOS"),
IFERROR(IF(VLOOKUP(O85,[1]Offen!$H:$I,2,FALSE)=0,"Offen geschält RW"),
IFERROR(IF(VLOOKUP(O85,[1]Offen!$K:$L,2,FALSE)=0,"Offen vegan"),
IFERROR(IF(VLOOKUP(O85,[1]Offen!$N:$O,2,FALSE)=0,"Offen Zipfel"),
IFERROR(IF(VLOOKUP(O85,[1]Offen!$Q:$R,2,FALSE)=0,"Offen Endstücke"),
IFERROR(IF(VLOOKUP(O85,[1]Vakuumiert!$B:$C,2,FALSE)=0,"Vakuumierter VOS ungeschält"),
IFERROR(IF(VLOOKUP(O85,[1]Vakuumiert!$E:$F,2,FALSE)=0,"Vakuumierter ABS ungeschält"),
IFERROR(IF(VLOOKUP(O85,[1]Vakuumiert!$H:$I,2,FALSE)=0,"Vakuumierter VOS geschält"),
IFERROR(IF(VLOOKUP(O85,[1]Vakuumiert!$K:$L,2,FALSE)=0,"Vakuumierter VOS vegan"),
IFERROR(IF(VLOOKUP(O85,[1]Vakuumiert!$N:$O,2,FALSE)=0,"Vakuumierter VOS Zipfel"),
IFERROR(IF(VLOOKUP(O85,[1]Vakuumiert!$Q:$R,2,FALSE)=0,"Vakuumiert geschält"),
IFERROR(IF(VLOOKUP(O85,'[1]vakuumierte Fertigprodukte'!$B:$C,2,FALSE)=0,"Fertigprodukte"),
IFERROR(IF(VLOOKUP(O85,'[1]vakuumierte Fertigprodukte'!$E:$FI,2,FALSE)=0,"Vakuumierte Zipfel"),
IFERROR(IF(VLOOKUP(O85,[1]Wurste!$B:$C,2,FALSE)=0,"Räucherwürste"),
IFERROR(IF(VLOOKUP(O85,[1]Wurste!$E:$F,2,FALSE)=0,"URW/URGW Wurst"),
IFERROR(IF(VLOOKUP(O85,[1]Wurste!$H:$I,2,FALSE)=0,"HF-Wurst Vegan"),
IFERROR(IF(VLOOKUP(O85,[1]Wurste!$K:$L,2,FALSE)=0,"320er ohne Würste"),
IFERROR(IF(AND(OR(Abfalldokumentation!$A85="BU3",Abfalldokumentation!$A85="Verkauf"),Abfalldokumentation!$F85="Schimmel",Abfalldokumentation!$G85="keinen Abnehmer/kein Schälpersonal"),"Div. Zipfel, ES ohne Verwendung",VLOOKUP(Abfalldokumentation!$E85,Produktgruppen!A:B,2,FALSE)),"-")))))))))))))))))))))))</f>
        <v>Div. Zipfel, ES ohne Verwendung</v>
      </c>
      <c r="E85" s="76" t="str">
        <f>IFERROR(VLOOKUP(Abfalldokumentation!$O85,Artikel!A:C,3,FALSE),Abfalldokumentation!$O85)</f>
        <v>Div. Zipfel, Endstücke</v>
      </c>
      <c r="F85" s="76" t="str">
        <f>VLOOKUP(T85,'Liste Gründe'!A:D,2,FALSE)</f>
        <v>Schimmel</v>
      </c>
      <c r="G85" s="75" t="str">
        <f>IF(ISBLANK(V85),VLOOKUP(Abfalldokumentation!$P85,'Liste Gründe'!A:D,3,FALSE),V85)</f>
        <v>keinen Abnehmer/kein Schälpersonal</v>
      </c>
      <c r="H85" s="76" t="str">
        <f>IF(ISBLANK(Abfalldokumentation!$W85),"-",Abfalldokumentation!$W85)</f>
        <v>keinen Abnehmer/Schälen</v>
      </c>
      <c r="I85" s="76">
        <f t="shared" si="8"/>
        <v>34</v>
      </c>
      <c r="J85" s="76" t="str">
        <f t="shared" si="9"/>
        <v>Produkte</v>
      </c>
      <c r="K85" s="76" t="str">
        <f t="shared" si="10"/>
        <v>BUs</v>
      </c>
      <c r="L85" s="76" t="str">
        <f t="shared" si="11"/>
        <v>Symptome</v>
      </c>
      <c r="M85" s="76" t="str">
        <f>IFERROR(VLOOKUP(Abfalldokumentation!$O85,Kennzahlen!S:V,3,FALSE)*Abfalldokumentation!$B85,"0")</f>
        <v>0</v>
      </c>
      <c r="N85" s="76" t="str">
        <f>IF(ISBLANK(Q85),VLOOKUP(Abfalldokumentation!$O85,'Linien - BU'!R:S,2,FALSE),Q85)</f>
        <v>Verkauf</v>
      </c>
      <c r="O85" s="77" t="str">
        <f t="shared" si="12"/>
        <v>Div. Zipfel, Endstücke</v>
      </c>
      <c r="P85" s="77">
        <f t="shared" si="13"/>
        <v>12</v>
      </c>
      <c r="Q85" s="45" t="s">
        <v>11</v>
      </c>
      <c r="R85" s="46" t="s">
        <v>191</v>
      </c>
      <c r="S85" s="46">
        <v>30</v>
      </c>
      <c r="T85" s="46">
        <v>12</v>
      </c>
      <c r="U85" s="47">
        <v>44433</v>
      </c>
      <c r="V85" s="48" t="s">
        <v>20</v>
      </c>
      <c r="W85" s="49" t="s">
        <v>192</v>
      </c>
      <c r="X85" s="50" t="str">
        <f>IFERROR(VLOOKUP(Abfalldokumentation!$R85,Artikel!A:C,3,FALSE),Abfalldokumentation!$R85)</f>
        <v>Div. Zipfel, Endstücke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spans="1:40" ht="30" hidden="1" customHeight="1" x14ac:dyDescent="0.25">
      <c r="A86" s="78" t="str">
        <f>VLOOKUP(N86,'Linien - BU'!A:B,2,FALSE)</f>
        <v>Verkauf</v>
      </c>
      <c r="B86" s="79">
        <f t="shared" si="7"/>
        <v>85.2</v>
      </c>
      <c r="C86" s="80">
        <f>Abfalldokumentation!$U86</f>
        <v>44433</v>
      </c>
      <c r="D86" s="69" t="str">
        <f>IFERROR(IF(VLOOKUP(O86,'[1]Rohware 230'!$B:$C,2,FALSE)=0,"Rohware"),
IFERROR(IF(VLOOKUP(O86,[1]Sammelnr.!$B:$C,2,FALSE)=0,"Sammelnr. ungeschält ABS"),
IFERROR(IF(VLOOKUP(O86,[1]Sammelnr.!$E:$F,2,FALSE)=0,"Sammelnr. ungeschält VS"),
IFERROR(IF(VLOOKUP(O86,[1]Sammelnr.!$H:$I,2,FALSE)=0,"Sammelnr. geschält"),
IFERROR(IF(VLOOKUP(O86,[1]Offen!$B:$C,2,FALSE)=0,"Offen ungeschält ABS"),
IFERROR(IF(VLOOKUP(O86,[1]Offen!$E:$F,2,FALSE)=0,"Offen ungeschält VOS"),
IFERROR(IF(VLOOKUP(O86,[1]Offen!$H:$I,2,FALSE)=0,"Offen geschält RW"),
IFERROR(IF(VLOOKUP(O86,[1]Offen!$K:$L,2,FALSE)=0,"Offen vegan"),
IFERROR(IF(VLOOKUP(O86,[1]Offen!$N:$O,2,FALSE)=0,"Offen Zipfel"),
IFERROR(IF(VLOOKUP(O86,[1]Offen!$Q:$R,2,FALSE)=0,"Offen Endstücke"),
IFERROR(IF(VLOOKUP(O86,[1]Vakuumiert!$B:$C,2,FALSE)=0,"Vakuumierter VOS ungeschält"),
IFERROR(IF(VLOOKUP(O86,[1]Vakuumiert!$E:$F,2,FALSE)=0,"Vakuumierter ABS ungeschält"),
IFERROR(IF(VLOOKUP(O86,[1]Vakuumiert!$H:$I,2,FALSE)=0,"Vakuumierter VOS geschält"),
IFERROR(IF(VLOOKUP(O86,[1]Vakuumiert!$K:$L,2,FALSE)=0,"Vakuumierter VOS vegan"),
IFERROR(IF(VLOOKUP(O86,[1]Vakuumiert!$N:$O,2,FALSE)=0,"Vakuumierter VOS Zipfel"),
IFERROR(IF(VLOOKUP(O86,[1]Vakuumiert!$Q:$R,2,FALSE)=0,"Vakuumiert geschält"),
IFERROR(IF(VLOOKUP(O86,'[1]vakuumierte Fertigprodukte'!$B:$C,2,FALSE)=0,"Fertigprodukte"),
IFERROR(IF(VLOOKUP(O86,'[1]vakuumierte Fertigprodukte'!$E:$FI,2,FALSE)=0,"Vakuumierte Zipfel"),
IFERROR(IF(VLOOKUP(O86,[1]Wurste!$B:$C,2,FALSE)=0,"Räucherwürste"),
IFERROR(IF(VLOOKUP(O86,[1]Wurste!$E:$F,2,FALSE)=0,"URW/URGW Wurst"),
IFERROR(IF(VLOOKUP(O86,[1]Wurste!$H:$I,2,FALSE)=0,"HF-Wurst Vegan"),
IFERROR(IF(VLOOKUP(O86,[1]Wurste!$K:$L,2,FALSE)=0,"320er ohne Würste"),
IFERROR(IF(AND(OR(Abfalldokumentation!$A86="BU3",Abfalldokumentation!$A86="Verkauf"),Abfalldokumentation!$F86="Schimmel",Abfalldokumentation!$G86="keinen Abnehmer/kein Schälpersonal"),"Div. Zipfel, ES ohne Verwendung",VLOOKUP(Abfalldokumentation!$E86,Produktgruppen!A:B,2,FALSE)),"-")))))))))))))))))))))))</f>
        <v>Div. Zipfel, ES ohne Verwendung</v>
      </c>
      <c r="E86" s="81" t="str">
        <f>IFERROR(VLOOKUP(Abfalldokumentation!$O86,Artikel!A:C,3,FALSE),Abfalldokumentation!$O86)</f>
        <v>Div. Zipfel, Endstücke</v>
      </c>
      <c r="F86" s="81" t="str">
        <f>VLOOKUP(T86,'Liste Gründe'!A:D,2,FALSE)</f>
        <v>Schimmel</v>
      </c>
      <c r="G86" s="80" t="str">
        <f>IF(ISBLANK(V86),VLOOKUP(Abfalldokumentation!$P86,'Liste Gründe'!A:D,3,FALSE),V86)</f>
        <v>keinen Abnehmer/kein Schälpersonal</v>
      </c>
      <c r="H86" s="81" t="str">
        <f>IF(ISBLANK(Abfalldokumentation!$W86),"-",Abfalldokumentation!$W86)</f>
        <v>keinen Abnehmer/Schälen</v>
      </c>
      <c r="I86" s="81">
        <f t="shared" si="8"/>
        <v>34</v>
      </c>
      <c r="J86" s="81" t="str">
        <f t="shared" si="9"/>
        <v>Produkte</v>
      </c>
      <c r="K86" s="81" t="str">
        <f t="shared" si="10"/>
        <v>BUs</v>
      </c>
      <c r="L86" s="81" t="str">
        <f t="shared" si="11"/>
        <v>Symptome</v>
      </c>
      <c r="M86" s="81" t="str">
        <f>IFERROR(VLOOKUP(Abfalldokumentation!$O86,Kennzahlen!S:V,3,FALSE)*Abfalldokumentation!$B86,"0")</f>
        <v>0</v>
      </c>
      <c r="N86" s="81" t="str">
        <f>IF(ISBLANK(Q86),VLOOKUP(Abfalldokumentation!$O86,'Linien - BU'!R:S,2,FALSE),Q86)</f>
        <v>Verkauf</v>
      </c>
      <c r="O86" s="77" t="str">
        <f t="shared" si="12"/>
        <v>Div. Zipfel, Endstücke</v>
      </c>
      <c r="P86" s="77">
        <f t="shared" si="13"/>
        <v>12</v>
      </c>
      <c r="Q86" s="39" t="s">
        <v>11</v>
      </c>
      <c r="R86" s="40" t="s">
        <v>191</v>
      </c>
      <c r="S86" s="40">
        <v>85.2</v>
      </c>
      <c r="T86" s="40">
        <v>12</v>
      </c>
      <c r="U86" s="41">
        <v>44433</v>
      </c>
      <c r="V86" s="42" t="s">
        <v>20</v>
      </c>
      <c r="W86" s="43" t="s">
        <v>192</v>
      </c>
      <c r="X86" s="44" t="str">
        <f>IFERROR(VLOOKUP(Abfalldokumentation!$R86,Artikel!A:C,3,FALSE),Abfalldokumentation!$R86)</f>
        <v>Div. Zipfel, Endstücke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spans="1:40" ht="30" hidden="1" customHeight="1" x14ac:dyDescent="0.25">
      <c r="A87" s="73" t="str">
        <f>VLOOKUP(N87,'Linien - BU'!A:B,2,FALSE)</f>
        <v>Verkauf</v>
      </c>
      <c r="B87" s="74">
        <f t="shared" si="7"/>
        <v>140</v>
      </c>
      <c r="C87" s="75">
        <f>Abfalldokumentation!$U87</f>
        <v>44433</v>
      </c>
      <c r="D87" s="69" t="str">
        <f>IFERROR(IF(VLOOKUP(O87,'[1]Rohware 230'!$B:$C,2,FALSE)=0,"Rohware"),
IFERROR(IF(VLOOKUP(O87,[1]Sammelnr.!$B:$C,2,FALSE)=0,"Sammelnr. ungeschält ABS"),
IFERROR(IF(VLOOKUP(O87,[1]Sammelnr.!$E:$F,2,FALSE)=0,"Sammelnr. ungeschält VS"),
IFERROR(IF(VLOOKUP(O87,[1]Sammelnr.!$H:$I,2,FALSE)=0,"Sammelnr. geschält"),
IFERROR(IF(VLOOKUP(O87,[1]Offen!$B:$C,2,FALSE)=0,"Offen ungeschält ABS"),
IFERROR(IF(VLOOKUP(O87,[1]Offen!$E:$F,2,FALSE)=0,"Offen ungeschält VOS"),
IFERROR(IF(VLOOKUP(O87,[1]Offen!$H:$I,2,FALSE)=0,"Offen geschält RW"),
IFERROR(IF(VLOOKUP(O87,[1]Offen!$K:$L,2,FALSE)=0,"Offen vegan"),
IFERROR(IF(VLOOKUP(O87,[1]Offen!$N:$O,2,FALSE)=0,"Offen Zipfel"),
IFERROR(IF(VLOOKUP(O87,[1]Offen!$Q:$R,2,FALSE)=0,"Offen Endstücke"),
IFERROR(IF(VLOOKUP(O87,[1]Vakuumiert!$B:$C,2,FALSE)=0,"Vakuumierter VOS ungeschält"),
IFERROR(IF(VLOOKUP(O87,[1]Vakuumiert!$E:$F,2,FALSE)=0,"Vakuumierter ABS ungeschält"),
IFERROR(IF(VLOOKUP(O87,[1]Vakuumiert!$H:$I,2,FALSE)=0,"Vakuumierter VOS geschält"),
IFERROR(IF(VLOOKUP(O87,[1]Vakuumiert!$K:$L,2,FALSE)=0,"Vakuumierter VOS vegan"),
IFERROR(IF(VLOOKUP(O87,[1]Vakuumiert!$N:$O,2,FALSE)=0,"Vakuumierter VOS Zipfel"),
IFERROR(IF(VLOOKUP(O87,[1]Vakuumiert!$Q:$R,2,FALSE)=0,"Vakuumiert geschält"),
IFERROR(IF(VLOOKUP(O87,'[1]vakuumierte Fertigprodukte'!$B:$C,2,FALSE)=0,"Fertigprodukte"),
IFERROR(IF(VLOOKUP(O87,'[1]vakuumierte Fertigprodukte'!$E:$FI,2,FALSE)=0,"Vakuumierte Zipfel"),
IFERROR(IF(VLOOKUP(O87,[1]Wurste!$B:$C,2,FALSE)=0,"Räucherwürste"),
IFERROR(IF(VLOOKUP(O87,[1]Wurste!$E:$F,2,FALSE)=0,"URW/URGW Wurst"),
IFERROR(IF(VLOOKUP(O87,[1]Wurste!$H:$I,2,FALSE)=0,"HF-Wurst Vegan"),
IFERROR(IF(VLOOKUP(O87,[1]Wurste!$K:$L,2,FALSE)=0,"320er ohne Würste"),
IFERROR(IF(AND(OR(Abfalldokumentation!$A87="BU3",Abfalldokumentation!$A87="Verkauf"),Abfalldokumentation!$F87="Schimmel",Abfalldokumentation!$G87="keinen Abnehmer/kein Schälpersonal"),"Div. Zipfel, ES ohne Verwendung",VLOOKUP(Abfalldokumentation!$E87,Produktgruppen!A:B,2,FALSE)),"-")))))))))))))))))))))))</f>
        <v>Div. Zipfel, ES ohne Verwendung</v>
      </c>
      <c r="E87" s="76" t="str">
        <f>IFERROR(VLOOKUP(Abfalldokumentation!$O87,Artikel!A:C,3,FALSE),Abfalldokumentation!$O87)</f>
        <v>Div. Zipfel, Endstücke</v>
      </c>
      <c r="F87" s="76" t="str">
        <f>VLOOKUP(T87,'Liste Gründe'!A:D,2,FALSE)</f>
        <v>Schimmel</v>
      </c>
      <c r="G87" s="75" t="str">
        <f>IF(ISBLANK(V87),VLOOKUP(Abfalldokumentation!$P87,'Liste Gründe'!A:D,3,FALSE),V87)</f>
        <v>keinen Abnehmer/kein Schälpersonal</v>
      </c>
      <c r="H87" s="76" t="str">
        <f>IF(ISBLANK(Abfalldokumentation!$W87),"-",Abfalldokumentation!$W87)</f>
        <v>keinen Abnehmer/Schälen</v>
      </c>
      <c r="I87" s="76">
        <f t="shared" si="8"/>
        <v>34</v>
      </c>
      <c r="J87" s="76" t="str">
        <f t="shared" si="9"/>
        <v>Produkte</v>
      </c>
      <c r="K87" s="76" t="str">
        <f t="shared" si="10"/>
        <v>BUs</v>
      </c>
      <c r="L87" s="76" t="str">
        <f t="shared" si="11"/>
        <v>Symptome</v>
      </c>
      <c r="M87" s="76" t="str">
        <f>IFERROR(VLOOKUP(Abfalldokumentation!$O87,Kennzahlen!S:V,3,FALSE)*Abfalldokumentation!$B87,"0")</f>
        <v>0</v>
      </c>
      <c r="N87" s="76" t="str">
        <f>IF(ISBLANK(Q87),VLOOKUP(Abfalldokumentation!$O87,'Linien - BU'!R:S,2,FALSE),Q87)</f>
        <v>Verkauf</v>
      </c>
      <c r="O87" s="77" t="str">
        <f t="shared" si="12"/>
        <v>Div. Zipfel, Endstücke</v>
      </c>
      <c r="P87" s="77">
        <f t="shared" si="13"/>
        <v>12</v>
      </c>
      <c r="Q87" s="45" t="s">
        <v>11</v>
      </c>
      <c r="R87" s="46" t="s">
        <v>191</v>
      </c>
      <c r="S87" s="46">
        <v>140</v>
      </c>
      <c r="T87" s="46">
        <v>12</v>
      </c>
      <c r="U87" s="47">
        <v>44433</v>
      </c>
      <c r="V87" s="48" t="s">
        <v>20</v>
      </c>
      <c r="W87" s="49" t="s">
        <v>192</v>
      </c>
      <c r="X87" s="50" t="str">
        <f>IFERROR(VLOOKUP(Abfalldokumentation!$R87,Artikel!A:C,3,FALSE),Abfalldokumentation!$R87)</f>
        <v>Div. Zipfel, Endstücke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spans="1:40" ht="30" hidden="1" customHeight="1" x14ac:dyDescent="0.25">
      <c r="A88" s="78" t="str">
        <f>VLOOKUP(N88,'Linien - BU'!A:B,2,FALSE)</f>
        <v>Verkauf</v>
      </c>
      <c r="B88" s="79">
        <f t="shared" si="7"/>
        <v>250</v>
      </c>
      <c r="C88" s="80">
        <f>Abfalldokumentation!$U88</f>
        <v>44433</v>
      </c>
      <c r="D88" s="69" t="str">
        <f>IFERROR(IF(VLOOKUP(O88,'[1]Rohware 230'!$B:$C,2,FALSE)=0,"Rohware"),
IFERROR(IF(VLOOKUP(O88,[1]Sammelnr.!$B:$C,2,FALSE)=0,"Sammelnr. ungeschält ABS"),
IFERROR(IF(VLOOKUP(O88,[1]Sammelnr.!$E:$F,2,FALSE)=0,"Sammelnr. ungeschält VS"),
IFERROR(IF(VLOOKUP(O88,[1]Sammelnr.!$H:$I,2,FALSE)=0,"Sammelnr. geschält"),
IFERROR(IF(VLOOKUP(O88,[1]Offen!$B:$C,2,FALSE)=0,"Offen ungeschält ABS"),
IFERROR(IF(VLOOKUP(O88,[1]Offen!$E:$F,2,FALSE)=0,"Offen ungeschält VOS"),
IFERROR(IF(VLOOKUP(O88,[1]Offen!$H:$I,2,FALSE)=0,"Offen geschält RW"),
IFERROR(IF(VLOOKUP(O88,[1]Offen!$K:$L,2,FALSE)=0,"Offen vegan"),
IFERROR(IF(VLOOKUP(O88,[1]Offen!$N:$O,2,FALSE)=0,"Offen Zipfel"),
IFERROR(IF(VLOOKUP(O88,[1]Offen!$Q:$R,2,FALSE)=0,"Offen Endstücke"),
IFERROR(IF(VLOOKUP(O88,[1]Vakuumiert!$B:$C,2,FALSE)=0,"Vakuumierter VOS ungeschält"),
IFERROR(IF(VLOOKUP(O88,[1]Vakuumiert!$E:$F,2,FALSE)=0,"Vakuumierter ABS ungeschält"),
IFERROR(IF(VLOOKUP(O88,[1]Vakuumiert!$H:$I,2,FALSE)=0,"Vakuumierter VOS geschält"),
IFERROR(IF(VLOOKUP(O88,[1]Vakuumiert!$K:$L,2,FALSE)=0,"Vakuumierter VOS vegan"),
IFERROR(IF(VLOOKUP(O88,[1]Vakuumiert!$N:$O,2,FALSE)=0,"Vakuumierter VOS Zipfel"),
IFERROR(IF(VLOOKUP(O88,[1]Vakuumiert!$Q:$R,2,FALSE)=0,"Vakuumiert geschält"),
IFERROR(IF(VLOOKUP(O88,'[1]vakuumierte Fertigprodukte'!$B:$C,2,FALSE)=0,"Fertigprodukte"),
IFERROR(IF(VLOOKUP(O88,'[1]vakuumierte Fertigprodukte'!$E:$FI,2,FALSE)=0,"Vakuumierte Zipfel"),
IFERROR(IF(VLOOKUP(O88,[1]Wurste!$B:$C,2,FALSE)=0,"Räucherwürste"),
IFERROR(IF(VLOOKUP(O88,[1]Wurste!$E:$F,2,FALSE)=0,"URW/URGW Wurst"),
IFERROR(IF(VLOOKUP(O88,[1]Wurste!$H:$I,2,FALSE)=0,"HF-Wurst Vegan"),
IFERROR(IF(VLOOKUP(O88,[1]Wurste!$K:$L,2,FALSE)=0,"320er ohne Würste"),
IFERROR(IF(AND(OR(Abfalldokumentation!$A88="BU3",Abfalldokumentation!$A88="Verkauf"),Abfalldokumentation!$F88="Schimmel",Abfalldokumentation!$G88="keinen Abnehmer/kein Schälpersonal"),"Div. Zipfel, ES ohne Verwendung",VLOOKUP(Abfalldokumentation!$E88,Produktgruppen!A:B,2,FALSE)),"-")))))))))))))))))))))))</f>
        <v>Div. Zipfel, ES ohne Verwendung</v>
      </c>
      <c r="E88" s="81" t="str">
        <f>IFERROR(VLOOKUP(Abfalldokumentation!$O88,Artikel!A:C,3,FALSE),Abfalldokumentation!$O88)</f>
        <v>Div. Zipfel, Endstücke</v>
      </c>
      <c r="F88" s="81" t="str">
        <f>VLOOKUP(T88,'Liste Gründe'!A:D,2,FALSE)</f>
        <v>Schimmel</v>
      </c>
      <c r="G88" s="80" t="str">
        <f>IF(ISBLANK(V88),VLOOKUP(Abfalldokumentation!$P88,'Liste Gründe'!A:D,3,FALSE),V88)</f>
        <v>keinen Abnehmer/kein Schälpersonal</v>
      </c>
      <c r="H88" s="81" t="str">
        <f>IF(ISBLANK(Abfalldokumentation!$W88),"-",Abfalldokumentation!$W88)</f>
        <v>keinen Abnehmer/Schälen</v>
      </c>
      <c r="I88" s="81">
        <f t="shared" si="8"/>
        <v>34</v>
      </c>
      <c r="J88" s="81" t="str">
        <f t="shared" si="9"/>
        <v>Produkte</v>
      </c>
      <c r="K88" s="81" t="str">
        <f t="shared" si="10"/>
        <v>BUs</v>
      </c>
      <c r="L88" s="81" t="str">
        <f t="shared" si="11"/>
        <v>Symptome</v>
      </c>
      <c r="M88" s="81" t="str">
        <f>IFERROR(VLOOKUP(Abfalldokumentation!$O88,Kennzahlen!S:V,3,FALSE)*Abfalldokumentation!$B88,"0")</f>
        <v>0</v>
      </c>
      <c r="N88" s="81" t="str">
        <f>IF(ISBLANK(Q88),VLOOKUP(Abfalldokumentation!$O88,'Linien - BU'!R:S,2,FALSE),Q88)</f>
        <v>Verkauf</v>
      </c>
      <c r="O88" s="77" t="str">
        <f t="shared" si="12"/>
        <v>Div. Zipfel, Endstücke</v>
      </c>
      <c r="P88" s="77">
        <f t="shared" si="13"/>
        <v>12</v>
      </c>
      <c r="Q88" s="39" t="s">
        <v>11</v>
      </c>
      <c r="R88" s="40" t="s">
        <v>191</v>
      </c>
      <c r="S88" s="40">
        <v>250</v>
      </c>
      <c r="T88" s="40">
        <v>12</v>
      </c>
      <c r="U88" s="41">
        <v>44433</v>
      </c>
      <c r="V88" s="42" t="s">
        <v>20</v>
      </c>
      <c r="W88" s="43" t="s">
        <v>192</v>
      </c>
      <c r="X88" s="44" t="str">
        <f>IFERROR(VLOOKUP(Abfalldokumentation!$R88,Artikel!A:C,3,FALSE),Abfalldokumentation!$R88)</f>
        <v>Div. Zipfel, Endstücke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spans="1:40" ht="30" hidden="1" customHeight="1" x14ac:dyDescent="0.25">
      <c r="A89" s="73" t="str">
        <f>VLOOKUP(N89,'Linien - BU'!A:B,2,FALSE)</f>
        <v>BU1</v>
      </c>
      <c r="B89" s="74">
        <f t="shared" si="7"/>
        <v>30</v>
      </c>
      <c r="C89" s="75">
        <f>Abfalldokumentation!$U89</f>
        <v>44433</v>
      </c>
      <c r="D89" s="69" t="str">
        <f>IFERROR(IF(VLOOKUP(O89,'[1]Rohware 230'!$B:$C,2,FALSE)=0,"Rohware"),
IFERROR(IF(VLOOKUP(O89,[1]Sammelnr.!$B:$C,2,FALSE)=0,"Sammelnr. ungeschält ABS"),
IFERROR(IF(VLOOKUP(O89,[1]Sammelnr.!$E:$F,2,FALSE)=0,"Sammelnr. ungeschält VS"),
IFERROR(IF(VLOOKUP(O89,[1]Sammelnr.!$H:$I,2,FALSE)=0,"Sammelnr. geschält"),
IFERROR(IF(VLOOKUP(O89,[1]Offen!$B:$C,2,FALSE)=0,"Offen ungeschält ABS"),
IFERROR(IF(VLOOKUP(O89,[1]Offen!$E:$F,2,FALSE)=0,"Offen ungeschält VOS"),
IFERROR(IF(VLOOKUP(O89,[1]Offen!$H:$I,2,FALSE)=0,"Offen geschält RW"),
IFERROR(IF(VLOOKUP(O89,[1]Offen!$K:$L,2,FALSE)=0,"Offen vegan"),
IFERROR(IF(VLOOKUP(O89,[1]Offen!$N:$O,2,FALSE)=0,"Offen Zipfel"),
IFERROR(IF(VLOOKUP(O89,[1]Offen!$Q:$R,2,FALSE)=0,"Offen Endstücke"),
IFERROR(IF(VLOOKUP(O89,[1]Vakuumiert!$B:$C,2,FALSE)=0,"Vakuumierter VOS ungeschält"),
IFERROR(IF(VLOOKUP(O89,[1]Vakuumiert!$E:$F,2,FALSE)=0,"Vakuumierter ABS ungeschält"),
IFERROR(IF(VLOOKUP(O89,[1]Vakuumiert!$H:$I,2,FALSE)=0,"Vakuumierter VOS geschält"),
IFERROR(IF(VLOOKUP(O89,[1]Vakuumiert!$K:$L,2,FALSE)=0,"Vakuumierter VOS vegan"),
IFERROR(IF(VLOOKUP(O89,[1]Vakuumiert!$N:$O,2,FALSE)=0,"Vakuumierter VOS Zipfel"),
IFERROR(IF(VLOOKUP(O89,[1]Vakuumiert!$Q:$R,2,FALSE)=0,"Vakuumiert geschält"),
IFERROR(IF(VLOOKUP(O89,'[1]vakuumierte Fertigprodukte'!$B:$C,2,FALSE)=0,"Fertigprodukte"),
IFERROR(IF(VLOOKUP(O89,'[1]vakuumierte Fertigprodukte'!$E:$FI,2,FALSE)=0,"Vakuumierte Zipfel"),
IFERROR(IF(VLOOKUP(O89,[1]Wurste!$B:$C,2,FALSE)=0,"Räucherwürste"),
IFERROR(IF(VLOOKUP(O89,[1]Wurste!$E:$F,2,FALSE)=0,"URW/URGW Wurst"),
IFERROR(IF(VLOOKUP(O89,[1]Wurste!$H:$I,2,FALSE)=0,"HF-Wurst Vegan"),
IFERROR(IF(VLOOKUP(O89,[1]Wurste!$K:$L,2,FALSE)=0,"320er ohne Würste"),
IFERROR(IF(AND(OR(Abfalldokumentation!$A89="BU3",Abfalldokumentation!$A89="Verkauf"),Abfalldokumentation!$F89="Schimmel",Abfalldokumentation!$G89="keinen Abnehmer/kein Schälpersonal"),"Div. Zipfel, ES ohne Verwendung",VLOOKUP(Abfalldokumentation!$E89,Produktgruppen!A:B,2,FALSE)),"-")))))))))))))))))))))))</f>
        <v>Diverses</v>
      </c>
      <c r="E89" s="76" t="str">
        <f>IFERROR(VLOOKUP(Abfalldokumentation!$O89,Artikel!A:C,3,FALSE),Abfalldokumentation!$O89)</f>
        <v>Diverses</v>
      </c>
      <c r="F89" s="76" t="str">
        <f>VLOOKUP(T89,'Liste Gründe'!A:D,2,FALSE)</f>
        <v>Linienbezogen</v>
      </c>
      <c r="G89" s="75" t="str">
        <f>IF(ISBLANK(V89),VLOOKUP(Abfalldokumentation!$P89,'Liste Gründe'!A:D,3,FALSE),V89)</f>
        <v>Maschinenabfall</v>
      </c>
      <c r="H89" s="76" t="str">
        <f>IF(ISBLANK(Abfalldokumentation!$W89),"-",Abfalldokumentation!$W89)</f>
        <v>-</v>
      </c>
      <c r="I89" s="76">
        <f t="shared" si="8"/>
        <v>34</v>
      </c>
      <c r="J89" s="76" t="str">
        <f t="shared" si="9"/>
        <v>Produkte</v>
      </c>
      <c r="K89" s="76" t="str">
        <f t="shared" si="10"/>
        <v>BUs</v>
      </c>
      <c r="L89" s="76" t="str">
        <f t="shared" si="11"/>
        <v>Symptome</v>
      </c>
      <c r="M89" s="76" t="str">
        <f>IFERROR(VLOOKUP(Abfalldokumentation!$O89,Kennzahlen!S:V,3,FALSE)*Abfalldokumentation!$B89,"0")</f>
        <v>0</v>
      </c>
      <c r="N89" s="76" t="str">
        <f>IF(ISBLANK(Q89),VLOOKUP(Abfalldokumentation!$O89,'Linien - BU'!R:S,2,FALSE),Q89)</f>
        <v>Strudelline</v>
      </c>
      <c r="O89" s="77" t="str">
        <f t="shared" si="12"/>
        <v>Diverses</v>
      </c>
      <c r="P89" s="77">
        <f t="shared" si="13"/>
        <v>30</v>
      </c>
      <c r="Q89" s="45" t="s">
        <v>222</v>
      </c>
      <c r="R89" s="46" t="s">
        <v>110</v>
      </c>
      <c r="S89" s="46">
        <v>30</v>
      </c>
      <c r="T89" s="46">
        <v>30</v>
      </c>
      <c r="U89" s="47">
        <v>44433</v>
      </c>
      <c r="V89" s="48"/>
      <c r="W89" s="49" t="s">
        <v>54</v>
      </c>
      <c r="X89" s="50" t="str">
        <f>IFERROR(VLOOKUP(Abfalldokumentation!$R89,Artikel!A:C,3,FALSE),Abfalldokumentation!$R89)</f>
        <v>Diverses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spans="1:40" ht="30" customHeight="1" x14ac:dyDescent="0.25">
      <c r="A90" s="78" t="str">
        <f>VLOOKUP(N90,'Linien - BU'!A:B,2,FALSE)</f>
        <v>BU1</v>
      </c>
      <c r="B90" s="79">
        <f t="shared" si="7"/>
        <v>320</v>
      </c>
      <c r="C90" s="80">
        <f>Abfalldokumentation!$U90</f>
        <v>44433</v>
      </c>
      <c r="D90" s="69" t="str">
        <f>IFERROR(IF(VLOOKUP(O90,'[1]Rohware 231'!$B:$C,2,FALSE)=0,"Rohware"),
IFERROR(IF(VLOOKUP(O90,[1]Sammelnr.!$B:$C,2,FALSE)=0,"Sammelnr. ungeschält ABS"),
IFERROR(IF(VLOOKUP(O90,[1]Sammelnr.!$E:$F,2,FALSE)=0,"Sammelnr. ungeschält VS"),
IFERROR(IF(VLOOKUP(O90,[1]Sammelnr.!$H:$I,2,FALSE)=0,"Sammelnr. geschält"),
IFERROR(IF(VLOOKUP(O90,[1]Offen!$B:$C,2,FALSE)=0,"Offen ungeschält ABS"),
IFERROR(IF(VLOOKUP(O90,[1]Offen!$E:$F,2,FALSE)=0,"Offen ungeschält VOS"),
IFERROR(IF(VLOOKUP(O90,[1]Offen!$H:$I,2,FALSE)=0,"Offen geschält RW"),
IFERROR(IF(VLOOKUP(O90,[1]Offen!$K:$L,2,FALSE)=0,"Offen vegan"),
IFERROR(IF(VLOOKUP(O90,[1]Offen!$N:$O,2,FALSE)=0,"Offen Zipfel"),
IFERROR(IF(VLOOKUP(O90,[1]Offen!$Q:$R,2,FALSE)=0,"Offen Endstücke"),
IFERROR(IF(VLOOKUP(O90,[1]Vakuumiert!$B:$C,2,FALSE)=0,"Vakuumierter VOS ungeschält"),
IFERROR(IF(VLOOKUP(O90,[1]Vakuumiert!$E:$F,2,FALSE)=0,"Vakuumierter ABS ungeschält"),
IFERROR(IF(VLOOKUP(O90,[1]Vakuumiert!$H:$I,2,FALSE)=0,"Vakuumierter VOS geschält"),
IFERROR(IF(VLOOKUP(O90,[1]Vakuumiert!$K:$L,2,FALSE)=0,"Vakuumierter VOS vegan"),
IFERROR(IF(VLOOKUP(O90,[1]Vakuumiert!$N:$O,2,FALSE)=0,"Vakuumierter VOS Zipfel"),
IFERROR(IF(VLOOKUP(O90,[1]Vakuumiert!$Q:$R,2,FALSE)=0,"Vakuumiert geschält"),
IFERROR(IF(VLOOKUP(O90,'[1]vakuumierte Fertigprodukte'!$B:$C,2,FALSE)=0,"Fertigprodukte"),
IFERROR(IF(VLOOKUP(O90,'[1]vakuumierte Fertigprodukte'!$E:$FI,2,FALSE)=0,"Vakuumierte Zipfel"),
IFERROR(IF(VLOOKUP(O90,[1]Wurste!$B:$C,2,FALSE)=0,"Räucherwürste"),
IFERROR(IF(VLOOKUP(O90,[1]Wurste!$E:$F,2,FALSE)=0,"URW/URGW Wurst"),
IFERROR(IF(VLOOKUP(O90,[1]Wurste!$H:$I,2,FALSE)=0,"HF-Wurst Vegan"),
IFERROR(IF(VLOOKUP(O90,[1]Wurste!$K:$L,2,FALSE)=0,"320er ohne Würste"),
IFERROR(IF(AND(OR(Abfalldokumentation!$A90="BU3",Abfalldokumentation!$A90="Verkauf"),Abfalldokumentation!$F90="Schimmel",Abfalldokumentation!$G90="keinen Abnehmer/kein Schälpersonal"),"Div. Zipfel, ES ohne Verwendung",VLOOKUP(Abfalldokumentation!$E90,Produktgruppen!A:B,2,FALSE)),"-")))))))))))))))))))))))</f>
        <v>Diverses</v>
      </c>
      <c r="E90" s="81" t="str">
        <f>IFERROR(VLOOKUP(Abfalldokumentation!$O90,Artikel!A:C,3,FALSE),Abfalldokumentation!$O90)</f>
        <v>Diverses aus Abfüllung</v>
      </c>
      <c r="F90" s="81" t="str">
        <f>VLOOKUP(T90,'Liste Gründe'!A:D,2,FALSE)</f>
        <v>Linienbezogen</v>
      </c>
      <c r="G90" s="80" t="str">
        <f>IF(ISBLANK(V90),VLOOKUP(Abfalldokumentation!$P90,'Liste Gründe'!A:D,3,FALSE),V90)</f>
        <v>Darm geplatzt</v>
      </c>
      <c r="H90" s="81" t="str">
        <f>IF(ISBLANK(Abfalldokumentation!$W90),"-",Abfalldokumentation!$W90)</f>
        <v>-</v>
      </c>
      <c r="I90" s="81">
        <f t="shared" si="8"/>
        <v>34</v>
      </c>
      <c r="J90" s="81" t="str">
        <f t="shared" si="9"/>
        <v>Produkte</v>
      </c>
      <c r="K90" s="81" t="str">
        <f t="shared" si="10"/>
        <v>BUs</v>
      </c>
      <c r="L90" s="81" t="str">
        <f t="shared" si="11"/>
        <v>Symptome</v>
      </c>
      <c r="M90" s="81" t="str">
        <f>IFERROR(VLOOKUP(Abfalldokumentation!$O90,Kennzahlen!S:V,3,FALSE)*Abfalldokumentation!$B90,"0")</f>
        <v>0</v>
      </c>
      <c r="N90" s="81" t="str">
        <f>IF(ISBLANK(Q90),VLOOKUP(Abfalldokumentation!$O90,'Linien - BU'!R:S,2,FALSE),Q90)</f>
        <v>Abfüllung</v>
      </c>
      <c r="O90" s="77" t="str">
        <f t="shared" si="12"/>
        <v>Diverses aus Abfüllung</v>
      </c>
      <c r="P90" s="77">
        <f t="shared" si="13"/>
        <v>34</v>
      </c>
      <c r="Q90" s="39" t="s">
        <v>180</v>
      </c>
      <c r="R90" s="40" t="s">
        <v>193</v>
      </c>
      <c r="S90" s="40">
        <v>320</v>
      </c>
      <c r="T90" s="40">
        <v>34</v>
      </c>
      <c r="U90" s="41">
        <v>44433</v>
      </c>
      <c r="V90" s="42"/>
      <c r="W90" s="43"/>
      <c r="X90" s="44" t="str">
        <f>IFERROR(VLOOKUP(Abfalldokumentation!$R90,Artikel!A:C,3,FALSE),Abfalldokumentation!$R90)</f>
        <v>Diverses aus Abfüllung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spans="1:40" ht="30" hidden="1" customHeight="1" x14ac:dyDescent="0.25">
      <c r="A91" s="73" t="str">
        <f>VLOOKUP(N91,'Linien - BU'!A:B,2,FALSE)</f>
        <v>BU1</v>
      </c>
      <c r="B91" s="74">
        <f t="shared" si="7"/>
        <v>146.4</v>
      </c>
      <c r="C91" s="75">
        <f>Abfalldokumentation!$U91</f>
        <v>44433</v>
      </c>
      <c r="D91" s="69" t="str">
        <f>IFERROR(IF(VLOOKUP(O91,'[1]Rohware 230'!$B:$C,2,FALSE)=0,"Rohware"),
IFERROR(IF(VLOOKUP(O91,[1]Sammelnr.!$B:$C,2,FALSE)=0,"Sammelnr. ungeschält ABS"),
IFERROR(IF(VLOOKUP(O91,[1]Sammelnr.!$E:$F,2,FALSE)=0,"Sammelnr. ungeschält VS"),
IFERROR(IF(VLOOKUP(O91,[1]Sammelnr.!$H:$I,2,FALSE)=0,"Sammelnr. geschält"),
IFERROR(IF(VLOOKUP(O91,[1]Offen!$B:$C,2,FALSE)=0,"Offen ungeschält ABS"),
IFERROR(IF(VLOOKUP(O91,[1]Offen!$E:$F,2,FALSE)=0,"Offen ungeschält VOS"),
IFERROR(IF(VLOOKUP(O91,[1]Offen!$H:$I,2,FALSE)=0,"Offen geschält RW"),
IFERROR(IF(VLOOKUP(O91,[1]Offen!$K:$L,2,FALSE)=0,"Offen vegan"),
IFERROR(IF(VLOOKUP(O91,[1]Offen!$N:$O,2,FALSE)=0,"Offen Zipfel"),
IFERROR(IF(VLOOKUP(O91,[1]Offen!$Q:$R,2,FALSE)=0,"Offen Endstücke"),
IFERROR(IF(VLOOKUP(O91,[1]Vakuumiert!$B:$C,2,FALSE)=0,"Vakuumierter VOS ungeschält"),
IFERROR(IF(VLOOKUP(O91,[1]Vakuumiert!$E:$F,2,FALSE)=0,"Vakuumierter ABS ungeschält"),
IFERROR(IF(VLOOKUP(O91,[1]Vakuumiert!$H:$I,2,FALSE)=0,"Vakuumierter VOS geschält"),
IFERROR(IF(VLOOKUP(O91,[1]Vakuumiert!$K:$L,2,FALSE)=0,"Vakuumierter VOS vegan"),
IFERROR(IF(VLOOKUP(O91,[1]Vakuumiert!$N:$O,2,FALSE)=0,"Vakuumierter VOS Zipfel"),
IFERROR(IF(VLOOKUP(O91,[1]Vakuumiert!$Q:$R,2,FALSE)=0,"Vakuumiert geschält"),
IFERROR(IF(VLOOKUP(O91,'[1]vakuumierte Fertigprodukte'!$B:$C,2,FALSE)=0,"Fertigprodukte"),
IFERROR(IF(VLOOKUP(O91,'[1]vakuumierte Fertigprodukte'!$E:$FI,2,FALSE)=0,"Vakuumierte Zipfel"),
IFERROR(IF(VLOOKUP(O91,[1]Wurste!$B:$C,2,FALSE)=0,"Räucherwürste"),
IFERROR(IF(VLOOKUP(O91,[1]Wurste!$E:$F,2,FALSE)=0,"URW/URGW Wurst"),
IFERROR(IF(VLOOKUP(O91,[1]Wurste!$H:$I,2,FALSE)=0,"HF-Wurst Vegan"),
IFERROR(IF(VLOOKUP(O91,[1]Wurste!$K:$L,2,FALSE)=0,"320er ohne Würste"),
IFERROR(IF(AND(OR(Abfalldokumentation!$A91="BU3",Abfalldokumentation!$A91="Verkauf"),Abfalldokumentation!$F91="Schimmel",Abfalldokumentation!$G91="keinen Abnehmer/kein Schälpersonal"),"Div. Zipfel, ES ohne Verwendung",VLOOKUP(Abfalldokumentation!$E91,Produktgruppen!A:B,2,FALSE)),"-")))))))))))))))))))))))</f>
        <v>Diverses</v>
      </c>
      <c r="E91" s="76" t="str">
        <f>IFERROR(VLOOKUP(Abfalldokumentation!$O91,Artikel!A:C,3,FALSE),Abfalldokumentation!$O91)</f>
        <v>Diverses aus Abfüllung</v>
      </c>
      <c r="F91" s="76" t="str">
        <f>VLOOKUP(T91,'Liste Gründe'!A:D,2,FALSE)</f>
        <v>Linienbezogen</v>
      </c>
      <c r="G91" s="75" t="str">
        <f>IF(ISBLANK(V91),VLOOKUP(Abfalldokumentation!$P91,'Liste Gründe'!A:D,3,FALSE),V91)</f>
        <v>Reinigung</v>
      </c>
      <c r="H91" s="76" t="str">
        <f>IF(ISBLANK(Abfalldokumentation!$W91),"-",Abfalldokumentation!$W91)</f>
        <v>-</v>
      </c>
      <c r="I91" s="76">
        <f t="shared" si="8"/>
        <v>34</v>
      </c>
      <c r="J91" s="76" t="str">
        <f t="shared" si="9"/>
        <v>Produkte</v>
      </c>
      <c r="K91" s="76" t="str">
        <f t="shared" si="10"/>
        <v>BUs</v>
      </c>
      <c r="L91" s="76" t="str">
        <f t="shared" si="11"/>
        <v>Symptome</v>
      </c>
      <c r="M91" s="76" t="str">
        <f>IFERROR(VLOOKUP(Abfalldokumentation!$O91,Kennzahlen!S:V,3,FALSE)*Abfalldokumentation!$B91,"0")</f>
        <v>0</v>
      </c>
      <c r="N91" s="76" t="str">
        <f>IF(ISBLANK(Q91),VLOOKUP(Abfalldokumentation!$O91,'Linien - BU'!R:S,2,FALSE),Q91)</f>
        <v>Abfüllung</v>
      </c>
      <c r="O91" s="77" t="str">
        <f t="shared" si="12"/>
        <v>Diverses aus Abfüllung</v>
      </c>
      <c r="P91" s="77">
        <f t="shared" si="13"/>
        <v>10</v>
      </c>
      <c r="Q91" s="45" t="s">
        <v>180</v>
      </c>
      <c r="R91" s="46" t="s">
        <v>193</v>
      </c>
      <c r="S91" s="46">
        <v>146.4</v>
      </c>
      <c r="T91" s="46">
        <v>10</v>
      </c>
      <c r="U91" s="47">
        <v>44433</v>
      </c>
      <c r="V91" s="48"/>
      <c r="W91" s="49"/>
      <c r="X91" s="50" t="str">
        <f>IFERROR(VLOOKUP(Abfalldokumentation!$R91,Artikel!A:C,3,FALSE),Abfalldokumentation!$R91)</f>
        <v>Diverses aus Abfüllung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spans="1:40" ht="30" hidden="1" customHeight="1" x14ac:dyDescent="0.25">
      <c r="A92" s="78" t="str">
        <f>VLOOKUP(N92,'Linien - BU'!A:B,2,FALSE)</f>
        <v>BU1</v>
      </c>
      <c r="B92" s="79">
        <f t="shared" si="7"/>
        <v>10</v>
      </c>
      <c r="C92" s="80">
        <f>Abfalldokumentation!$U92</f>
        <v>44433</v>
      </c>
      <c r="D92" s="69" t="str">
        <f>IFERROR(IF(VLOOKUP(O92,'[1]Rohware 230'!$B:$C,2,FALSE)=0,"Rohware"),
IFERROR(IF(VLOOKUP(O92,[1]Sammelnr.!$B:$C,2,FALSE)=0,"Sammelnr. ungeschält ABS"),
IFERROR(IF(VLOOKUP(O92,[1]Sammelnr.!$E:$F,2,FALSE)=0,"Sammelnr. ungeschält VS"),
IFERROR(IF(VLOOKUP(O92,[1]Sammelnr.!$H:$I,2,FALSE)=0,"Sammelnr. geschält"),
IFERROR(IF(VLOOKUP(O92,[1]Offen!$B:$C,2,FALSE)=0,"Offen ungeschält ABS"),
IFERROR(IF(VLOOKUP(O92,[1]Offen!$E:$F,2,FALSE)=0,"Offen ungeschält VOS"),
IFERROR(IF(VLOOKUP(O92,[1]Offen!$H:$I,2,FALSE)=0,"Offen geschält RW"),
IFERROR(IF(VLOOKUP(O92,[1]Offen!$K:$L,2,FALSE)=0,"Offen vegan"),
IFERROR(IF(VLOOKUP(O92,[1]Offen!$N:$O,2,FALSE)=0,"Offen Zipfel"),
IFERROR(IF(VLOOKUP(O92,[1]Offen!$Q:$R,2,FALSE)=0,"Offen Endstücke"),
IFERROR(IF(VLOOKUP(O92,[1]Vakuumiert!$B:$C,2,FALSE)=0,"Vakuumierter VOS ungeschält"),
IFERROR(IF(VLOOKUP(O92,[1]Vakuumiert!$E:$F,2,FALSE)=0,"Vakuumierter ABS ungeschält"),
IFERROR(IF(VLOOKUP(O92,[1]Vakuumiert!$H:$I,2,FALSE)=0,"Vakuumierter VOS geschält"),
IFERROR(IF(VLOOKUP(O92,[1]Vakuumiert!$K:$L,2,FALSE)=0,"Vakuumierter VOS vegan"),
IFERROR(IF(VLOOKUP(O92,[1]Vakuumiert!$N:$O,2,FALSE)=0,"Vakuumierter VOS Zipfel"),
IFERROR(IF(VLOOKUP(O92,[1]Vakuumiert!$Q:$R,2,FALSE)=0,"Vakuumiert geschält"),
IFERROR(IF(VLOOKUP(O92,'[1]vakuumierte Fertigprodukte'!$B:$C,2,FALSE)=0,"Fertigprodukte"),
IFERROR(IF(VLOOKUP(O92,'[1]vakuumierte Fertigprodukte'!$E:$FI,2,FALSE)=0,"Vakuumierte Zipfel"),
IFERROR(IF(VLOOKUP(O92,[1]Wurste!$B:$C,2,FALSE)=0,"Räucherwürste"),
IFERROR(IF(VLOOKUP(O92,[1]Wurste!$E:$F,2,FALSE)=0,"URW/URGW Wurst"),
IFERROR(IF(VLOOKUP(O92,[1]Wurste!$H:$I,2,FALSE)=0,"HF-Wurst Vegan"),
IFERROR(IF(VLOOKUP(O92,[1]Wurste!$K:$L,2,FALSE)=0,"320er ohne Würste"),
IFERROR(IF(AND(OR(Abfalldokumentation!$A92="BU3",Abfalldokumentation!$A92="Verkauf"),Abfalldokumentation!$F92="Schimmel",Abfalldokumentation!$G92="keinen Abnehmer/kein Schälpersonal"),"Div. Zipfel, ES ohne Verwendung",VLOOKUP(Abfalldokumentation!$E92,Produktgruppen!A:B,2,FALSE)),"-")))))))))))))))))))))))</f>
        <v>Diverses</v>
      </c>
      <c r="E92" s="81" t="str">
        <f>IFERROR(VLOOKUP(Abfalldokumentation!$O92,Artikel!A:C,3,FALSE),Abfalldokumentation!$O92)</f>
        <v>Diverses aus Schmelze</v>
      </c>
      <c r="F92" s="81" t="str">
        <f>VLOOKUP(T92,'Liste Gründe'!A:D,2,FALSE)</f>
        <v>Linienbezogen</v>
      </c>
      <c r="G92" s="80" t="str">
        <f>IF(ISBLANK(V92),VLOOKUP(Abfalldokumentation!$P92,'Liste Gründe'!A:D,3,FALSE),V92)</f>
        <v>Reinigung</v>
      </c>
      <c r="H92" s="81" t="str">
        <f>IF(ISBLANK(Abfalldokumentation!$W92),"-",Abfalldokumentation!$W92)</f>
        <v>-</v>
      </c>
      <c r="I92" s="81">
        <f t="shared" si="8"/>
        <v>34</v>
      </c>
      <c r="J92" s="81" t="str">
        <f t="shared" si="9"/>
        <v>Produkte</v>
      </c>
      <c r="K92" s="81" t="str">
        <f t="shared" si="10"/>
        <v>BUs</v>
      </c>
      <c r="L92" s="81" t="str">
        <f t="shared" si="11"/>
        <v>Symptome</v>
      </c>
      <c r="M92" s="81" t="str">
        <f>IFERROR(VLOOKUP(Abfalldokumentation!$O92,Kennzahlen!S:V,3,FALSE)*Abfalldokumentation!$B92,"0")</f>
        <v>0</v>
      </c>
      <c r="N92" s="81" t="str">
        <f>IF(ISBLANK(Q92),VLOOKUP(Abfalldokumentation!$O92,'Linien - BU'!R:S,2,FALSE),Q92)</f>
        <v>Schmelze</v>
      </c>
      <c r="O92" s="77" t="str">
        <f t="shared" si="12"/>
        <v>Diverses aus Schmelze</v>
      </c>
      <c r="P92" s="77">
        <f t="shared" si="13"/>
        <v>10</v>
      </c>
      <c r="Q92" s="39" t="s">
        <v>184</v>
      </c>
      <c r="R92" s="40" t="s">
        <v>211</v>
      </c>
      <c r="S92" s="40">
        <v>10</v>
      </c>
      <c r="T92" s="40">
        <v>10</v>
      </c>
      <c r="U92" s="41">
        <v>44433</v>
      </c>
      <c r="V92" s="42"/>
      <c r="W92" s="43"/>
      <c r="X92" s="44" t="str">
        <f>IFERROR(VLOOKUP(Abfalldokumentation!$R92,Artikel!A:C,3,FALSE),Abfalldokumentation!$R92)</f>
        <v>Diverses aus Schmelze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spans="1:40" ht="30" hidden="1" customHeight="1" x14ac:dyDescent="0.25">
      <c r="A93" s="73" t="str">
        <f>VLOOKUP(N93,'Linien - BU'!A:B,2,FALSE)</f>
        <v>Rest</v>
      </c>
      <c r="B93" s="74">
        <f t="shared" si="7"/>
        <v>10</v>
      </c>
      <c r="C93" s="75">
        <f>Abfalldokumentation!$U93</f>
        <v>44433</v>
      </c>
      <c r="D93" s="69" t="str">
        <f>IFERROR(IF(VLOOKUP(O93,'[1]Rohware 230'!$B:$C,2,FALSE)=0,"Rohware"),
IFERROR(IF(VLOOKUP(O93,[1]Sammelnr.!$B:$C,2,FALSE)=0,"Sammelnr. ungeschält ABS"),
IFERROR(IF(VLOOKUP(O93,[1]Sammelnr.!$E:$F,2,FALSE)=0,"Sammelnr. ungeschält VS"),
IFERROR(IF(VLOOKUP(O93,[1]Sammelnr.!$H:$I,2,FALSE)=0,"Sammelnr. geschält"),
IFERROR(IF(VLOOKUP(O93,[1]Offen!$B:$C,2,FALSE)=0,"Offen ungeschält ABS"),
IFERROR(IF(VLOOKUP(O93,[1]Offen!$E:$F,2,FALSE)=0,"Offen ungeschält VOS"),
IFERROR(IF(VLOOKUP(O93,[1]Offen!$H:$I,2,FALSE)=0,"Offen geschält RW"),
IFERROR(IF(VLOOKUP(O93,[1]Offen!$K:$L,2,FALSE)=0,"Offen vegan"),
IFERROR(IF(VLOOKUP(O93,[1]Offen!$N:$O,2,FALSE)=0,"Offen Zipfel"),
IFERROR(IF(VLOOKUP(O93,[1]Offen!$Q:$R,2,FALSE)=0,"Offen Endstücke"),
IFERROR(IF(VLOOKUP(O93,[1]Vakuumiert!$B:$C,2,FALSE)=0,"Vakuumierter VOS ungeschält"),
IFERROR(IF(VLOOKUP(O93,[1]Vakuumiert!$E:$F,2,FALSE)=0,"Vakuumierter ABS ungeschält"),
IFERROR(IF(VLOOKUP(O93,[1]Vakuumiert!$H:$I,2,FALSE)=0,"Vakuumierter VOS geschält"),
IFERROR(IF(VLOOKUP(O93,[1]Vakuumiert!$K:$L,2,FALSE)=0,"Vakuumierter VOS vegan"),
IFERROR(IF(VLOOKUP(O93,[1]Vakuumiert!$N:$O,2,FALSE)=0,"Vakuumierter VOS Zipfel"),
IFERROR(IF(VLOOKUP(O93,[1]Vakuumiert!$Q:$R,2,FALSE)=0,"Vakuumiert geschält"),
IFERROR(IF(VLOOKUP(O93,'[1]vakuumierte Fertigprodukte'!$B:$C,2,FALSE)=0,"Fertigprodukte"),
IFERROR(IF(VLOOKUP(O93,'[1]vakuumierte Fertigprodukte'!$E:$FI,2,FALSE)=0,"Vakuumierte Zipfel"),
IFERROR(IF(VLOOKUP(O93,[1]Wurste!$B:$C,2,FALSE)=0,"Räucherwürste"),
IFERROR(IF(VLOOKUP(O93,[1]Wurste!$E:$F,2,FALSE)=0,"URW/URGW Wurst"),
IFERROR(IF(VLOOKUP(O93,[1]Wurste!$H:$I,2,FALSE)=0,"HF-Wurst Vegan"),
IFERROR(IF(VLOOKUP(O93,[1]Wurste!$K:$L,2,FALSE)=0,"320er ohne Würste"),
IFERROR(IF(AND(OR(Abfalldokumentation!$A93="BU3",Abfalldokumentation!$A93="Verkauf"),Abfalldokumentation!$F93="Schimmel",Abfalldokumentation!$G93="keinen Abnehmer/kein Schälpersonal"),"Div. Zipfel, ES ohne Verwendung",VLOOKUP(Abfalldokumentation!$E93,Produktgruppen!A:B,2,FALSE)),"-")))))))))))))))))))))))</f>
        <v>Qualitätssicherung</v>
      </c>
      <c r="E93" s="76" t="str">
        <f>IFERROR(VLOOKUP(Abfalldokumentation!$O93,Artikel!A:C,3,FALSE),Abfalldokumentation!$O93)</f>
        <v>Diverses QM</v>
      </c>
      <c r="F93" s="76" t="str">
        <f>VLOOKUP(T93,'Liste Gründe'!A:D,2,FALSE)</f>
        <v>Qualitätssicherung</v>
      </c>
      <c r="G93" s="75" t="str">
        <f>IF(ISBLANK(V93),VLOOKUP(Abfalldokumentation!$P93,'Liste Gründe'!A:D,3,FALSE),V93)</f>
        <v>Sensorik</v>
      </c>
      <c r="H93" s="76" t="str">
        <f>IF(ISBLANK(Abfalldokumentation!$W93),"-",Abfalldokumentation!$W93)</f>
        <v>Sensorik</v>
      </c>
      <c r="I93" s="76">
        <f t="shared" si="8"/>
        <v>34</v>
      </c>
      <c r="J93" s="76" t="str">
        <f t="shared" si="9"/>
        <v>Produkte</v>
      </c>
      <c r="K93" s="76" t="str">
        <f t="shared" si="10"/>
        <v>BUs</v>
      </c>
      <c r="L93" s="76" t="str">
        <f t="shared" si="11"/>
        <v>Symptome</v>
      </c>
      <c r="M93" s="76" t="str">
        <f>IFERROR(VLOOKUP(Abfalldokumentation!$O93,Kennzahlen!S:V,3,FALSE)*Abfalldokumentation!$B93,"0")</f>
        <v>0</v>
      </c>
      <c r="N93" s="76" t="str">
        <f>IF(ISBLANK(Q93),VLOOKUP(Abfalldokumentation!$O93,'Linien - BU'!R:S,2,FALSE),Q93)</f>
        <v>QM</v>
      </c>
      <c r="O93" s="77" t="str">
        <f t="shared" si="12"/>
        <v>Diverses QM</v>
      </c>
      <c r="P93" s="77">
        <f t="shared" si="13"/>
        <v>74</v>
      </c>
      <c r="Q93" s="45" t="s">
        <v>196</v>
      </c>
      <c r="R93" s="46" t="s">
        <v>197</v>
      </c>
      <c r="S93" s="46">
        <v>10</v>
      </c>
      <c r="T93" s="46">
        <v>74</v>
      </c>
      <c r="U93" s="47">
        <v>44433</v>
      </c>
      <c r="V93" s="48" t="s">
        <v>198</v>
      </c>
      <c r="W93" s="49" t="s">
        <v>198</v>
      </c>
      <c r="X93" s="50" t="str">
        <f>IFERROR(VLOOKUP(Abfalldokumentation!$R93,Artikel!A:C,3,FALSE),Abfalldokumentation!$R93)</f>
        <v>Diverses QM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spans="1:40" ht="30" hidden="1" customHeight="1" x14ac:dyDescent="0.25">
      <c r="A94" s="78" t="str">
        <f>VLOOKUP(N94,'Linien - BU'!A:B,2,FALSE)</f>
        <v>Rest</v>
      </c>
      <c r="B94" s="79">
        <f t="shared" si="7"/>
        <v>15</v>
      </c>
      <c r="C94" s="80">
        <f>Abfalldokumentation!$U94</f>
        <v>44433</v>
      </c>
      <c r="D94" s="69" t="str">
        <f>IFERROR(IF(VLOOKUP(O94,'[1]Rohware 230'!$B:$C,2,FALSE)=0,"Rohware"),
IFERROR(IF(VLOOKUP(O94,[1]Sammelnr.!$B:$C,2,FALSE)=0,"Sammelnr. ungeschält ABS"),
IFERROR(IF(VLOOKUP(O94,[1]Sammelnr.!$E:$F,2,FALSE)=0,"Sammelnr. ungeschält VS"),
IFERROR(IF(VLOOKUP(O94,[1]Sammelnr.!$H:$I,2,FALSE)=0,"Sammelnr. geschält"),
IFERROR(IF(VLOOKUP(O94,[1]Offen!$B:$C,2,FALSE)=0,"Offen ungeschält ABS"),
IFERROR(IF(VLOOKUP(O94,[1]Offen!$E:$F,2,FALSE)=0,"Offen ungeschält VOS"),
IFERROR(IF(VLOOKUP(O94,[1]Offen!$H:$I,2,FALSE)=0,"Offen geschält RW"),
IFERROR(IF(VLOOKUP(O94,[1]Offen!$K:$L,2,FALSE)=0,"Offen vegan"),
IFERROR(IF(VLOOKUP(O94,[1]Offen!$N:$O,2,FALSE)=0,"Offen Zipfel"),
IFERROR(IF(VLOOKUP(O94,[1]Offen!$Q:$R,2,FALSE)=0,"Offen Endstücke"),
IFERROR(IF(VLOOKUP(O94,[1]Vakuumiert!$B:$C,2,FALSE)=0,"Vakuumierter VOS ungeschält"),
IFERROR(IF(VLOOKUP(O94,[1]Vakuumiert!$E:$F,2,FALSE)=0,"Vakuumierter ABS ungeschält"),
IFERROR(IF(VLOOKUP(O94,[1]Vakuumiert!$H:$I,2,FALSE)=0,"Vakuumierter VOS geschält"),
IFERROR(IF(VLOOKUP(O94,[1]Vakuumiert!$K:$L,2,FALSE)=0,"Vakuumierter VOS vegan"),
IFERROR(IF(VLOOKUP(O94,[1]Vakuumiert!$N:$O,2,FALSE)=0,"Vakuumierter VOS Zipfel"),
IFERROR(IF(VLOOKUP(O94,[1]Vakuumiert!$Q:$R,2,FALSE)=0,"Vakuumiert geschält"),
IFERROR(IF(VLOOKUP(O94,'[1]vakuumierte Fertigprodukte'!$B:$C,2,FALSE)=0,"Fertigprodukte"),
IFERROR(IF(VLOOKUP(O94,'[1]vakuumierte Fertigprodukte'!$E:$FI,2,FALSE)=0,"Vakuumierte Zipfel"),
IFERROR(IF(VLOOKUP(O94,[1]Wurste!$B:$C,2,FALSE)=0,"Räucherwürste"),
IFERROR(IF(VLOOKUP(O94,[1]Wurste!$E:$F,2,FALSE)=0,"URW/URGW Wurst"),
IFERROR(IF(VLOOKUP(O94,[1]Wurste!$H:$I,2,FALSE)=0,"HF-Wurst Vegan"),
IFERROR(IF(VLOOKUP(O94,[1]Wurste!$K:$L,2,FALSE)=0,"320er ohne Würste"),
IFERROR(IF(AND(OR(Abfalldokumentation!$A94="BU3",Abfalldokumentation!$A94="Verkauf"),Abfalldokumentation!$F94="Schimmel",Abfalldokumentation!$G94="keinen Abnehmer/kein Schälpersonal"),"Div. Zipfel, ES ohne Verwendung",VLOOKUP(Abfalldokumentation!$E94,Produktgruppen!A:B,2,FALSE)),"-")))))))))))))))))))))))</f>
        <v>Qualitätssicherung</v>
      </c>
      <c r="E94" s="81" t="str">
        <f>IFERROR(VLOOKUP(Abfalldokumentation!$O94,Artikel!A:C,3,FALSE),Abfalldokumentation!$O94)</f>
        <v>Diverses QM</v>
      </c>
      <c r="F94" s="81" t="str">
        <f>VLOOKUP(T94,'Liste Gründe'!A:D,2,FALSE)</f>
        <v>Qualitätssicherung</v>
      </c>
      <c r="G94" s="80" t="str">
        <f>IF(ISBLANK(V94),VLOOKUP(Abfalldokumentation!$P94,'Liste Gründe'!A:D,3,FALSE),V94)</f>
        <v>Sensorik</v>
      </c>
      <c r="H94" s="81" t="str">
        <f>IF(ISBLANK(Abfalldokumentation!$W94),"-",Abfalldokumentation!$W94)</f>
        <v>Sensorik</v>
      </c>
      <c r="I94" s="81">
        <f t="shared" si="8"/>
        <v>34</v>
      </c>
      <c r="J94" s="81" t="str">
        <f t="shared" si="9"/>
        <v>Produkte</v>
      </c>
      <c r="K94" s="81" t="str">
        <f t="shared" si="10"/>
        <v>BUs</v>
      </c>
      <c r="L94" s="81" t="str">
        <f t="shared" si="11"/>
        <v>Symptome</v>
      </c>
      <c r="M94" s="81" t="str">
        <f>IFERROR(VLOOKUP(Abfalldokumentation!$O94,Kennzahlen!S:V,3,FALSE)*Abfalldokumentation!$B94,"0")</f>
        <v>0</v>
      </c>
      <c r="N94" s="81" t="str">
        <f>IF(ISBLANK(Q94),VLOOKUP(Abfalldokumentation!$O94,'Linien - BU'!R:S,2,FALSE),Q94)</f>
        <v>QM</v>
      </c>
      <c r="O94" s="77" t="str">
        <f t="shared" si="12"/>
        <v>Diverses QM</v>
      </c>
      <c r="P94" s="77">
        <f t="shared" si="13"/>
        <v>74</v>
      </c>
      <c r="Q94" s="39" t="s">
        <v>196</v>
      </c>
      <c r="R94" s="40" t="s">
        <v>197</v>
      </c>
      <c r="S94" s="40">
        <v>15</v>
      </c>
      <c r="T94" s="40">
        <v>74</v>
      </c>
      <c r="U94" s="41">
        <v>44433</v>
      </c>
      <c r="V94" s="42" t="s">
        <v>198</v>
      </c>
      <c r="W94" s="43" t="s">
        <v>198</v>
      </c>
      <c r="X94" s="44" t="str">
        <f>IFERROR(VLOOKUP(Abfalldokumentation!$R94,Artikel!A:C,3,FALSE),Abfalldokumentation!$R94)</f>
        <v>Diverses QM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spans="1:40" ht="30" hidden="1" customHeight="1" x14ac:dyDescent="0.25">
      <c r="A95" s="73" t="str">
        <f>VLOOKUP(N95,'Linien - BU'!A:B,2,FALSE)</f>
        <v>Rest</v>
      </c>
      <c r="B95" s="74">
        <f t="shared" si="7"/>
        <v>75</v>
      </c>
      <c r="C95" s="75">
        <f>Abfalldokumentation!$U95</f>
        <v>44433</v>
      </c>
      <c r="D95" s="69" t="str">
        <f>IFERROR(IF(VLOOKUP(O95,'[1]Rohware 230'!$B:$C,2,FALSE)=0,"Rohware"),
IFERROR(IF(VLOOKUP(O95,[1]Sammelnr.!$B:$C,2,FALSE)=0,"Sammelnr. ungeschält ABS"),
IFERROR(IF(VLOOKUP(O95,[1]Sammelnr.!$E:$F,2,FALSE)=0,"Sammelnr. ungeschält VS"),
IFERROR(IF(VLOOKUP(O95,[1]Sammelnr.!$H:$I,2,FALSE)=0,"Sammelnr. geschält"),
IFERROR(IF(VLOOKUP(O95,[1]Offen!$B:$C,2,FALSE)=0,"Offen ungeschält ABS"),
IFERROR(IF(VLOOKUP(O95,[1]Offen!$E:$F,2,FALSE)=0,"Offen ungeschält VOS"),
IFERROR(IF(VLOOKUP(O95,[1]Offen!$H:$I,2,FALSE)=0,"Offen geschält RW"),
IFERROR(IF(VLOOKUP(O95,[1]Offen!$K:$L,2,FALSE)=0,"Offen vegan"),
IFERROR(IF(VLOOKUP(O95,[1]Offen!$N:$O,2,FALSE)=0,"Offen Zipfel"),
IFERROR(IF(VLOOKUP(O95,[1]Offen!$Q:$R,2,FALSE)=0,"Offen Endstücke"),
IFERROR(IF(VLOOKUP(O95,[1]Vakuumiert!$B:$C,2,FALSE)=0,"Vakuumierter VOS ungeschält"),
IFERROR(IF(VLOOKUP(O95,[1]Vakuumiert!$E:$F,2,FALSE)=0,"Vakuumierter ABS ungeschält"),
IFERROR(IF(VLOOKUP(O95,[1]Vakuumiert!$H:$I,2,FALSE)=0,"Vakuumierter VOS geschält"),
IFERROR(IF(VLOOKUP(O95,[1]Vakuumiert!$K:$L,2,FALSE)=0,"Vakuumierter VOS vegan"),
IFERROR(IF(VLOOKUP(O95,[1]Vakuumiert!$N:$O,2,FALSE)=0,"Vakuumierter VOS Zipfel"),
IFERROR(IF(VLOOKUP(O95,[1]Vakuumiert!$Q:$R,2,FALSE)=0,"Vakuumiert geschält"),
IFERROR(IF(VLOOKUP(O95,'[1]vakuumierte Fertigprodukte'!$B:$C,2,FALSE)=0,"Fertigprodukte"),
IFERROR(IF(VLOOKUP(O95,'[1]vakuumierte Fertigprodukte'!$E:$FI,2,FALSE)=0,"Vakuumierte Zipfel"),
IFERROR(IF(VLOOKUP(O95,[1]Wurste!$B:$C,2,FALSE)=0,"Räucherwürste"),
IFERROR(IF(VLOOKUP(O95,[1]Wurste!$E:$F,2,FALSE)=0,"URW/URGW Wurst"),
IFERROR(IF(VLOOKUP(O95,[1]Wurste!$H:$I,2,FALSE)=0,"HF-Wurst Vegan"),
IFERROR(IF(VLOOKUP(O95,[1]Wurste!$K:$L,2,FALSE)=0,"320er ohne Würste"),
IFERROR(IF(AND(OR(Abfalldokumentation!$A95="BU3",Abfalldokumentation!$A95="Verkauf"),Abfalldokumentation!$F95="Schimmel",Abfalldokumentation!$G95="keinen Abnehmer/kein Schälpersonal"),"Div. Zipfel, ES ohne Verwendung",VLOOKUP(Abfalldokumentation!$E95,Produktgruppen!A:B,2,FALSE)),"-")))))))))))))))))))))))</f>
        <v>Qualitätssicherung</v>
      </c>
      <c r="E95" s="76" t="str">
        <f>IFERROR(VLOOKUP(Abfalldokumentation!$O95,Artikel!A:C,3,FALSE),Abfalldokumentation!$O95)</f>
        <v>Laborproben</v>
      </c>
      <c r="F95" s="76" t="str">
        <f>VLOOKUP(T95,'Liste Gründe'!A:D,2,FALSE)</f>
        <v>Qualitätssicherung</v>
      </c>
      <c r="G95" s="75" t="str">
        <f>IF(ISBLANK(V95),VLOOKUP(Abfalldokumentation!$P95,'Liste Gründe'!A:D,3,FALSE),V95)</f>
        <v>Laborprobe</v>
      </c>
      <c r="H95" s="76" t="str">
        <f>IF(ISBLANK(Abfalldokumentation!$W95),"-",Abfalldokumentation!$W95)</f>
        <v>Laborprobe</v>
      </c>
      <c r="I95" s="76">
        <f t="shared" si="8"/>
        <v>34</v>
      </c>
      <c r="J95" s="76" t="str">
        <f t="shared" si="9"/>
        <v>Produkte</v>
      </c>
      <c r="K95" s="76" t="str">
        <f t="shared" si="10"/>
        <v>BUs</v>
      </c>
      <c r="L95" s="76" t="str">
        <f t="shared" si="11"/>
        <v>Symptome</v>
      </c>
      <c r="M95" s="76" t="str">
        <f>IFERROR(VLOOKUP(Abfalldokumentation!$O95,Kennzahlen!S:V,3,FALSE)*Abfalldokumentation!$B95,"0")</f>
        <v>0</v>
      </c>
      <c r="N95" s="76" t="str">
        <f>IF(ISBLANK(Q95),VLOOKUP(Abfalldokumentation!$O95,'Linien - BU'!R:S,2,FALSE),Q95)</f>
        <v>Labor</v>
      </c>
      <c r="O95" s="77" t="str">
        <f t="shared" si="12"/>
        <v>Laborproben</v>
      </c>
      <c r="P95" s="77">
        <f t="shared" si="13"/>
        <v>73</v>
      </c>
      <c r="Q95" s="45" t="s">
        <v>199</v>
      </c>
      <c r="R95" s="46" t="s">
        <v>200</v>
      </c>
      <c r="S95" s="46">
        <v>75</v>
      </c>
      <c r="T95" s="52">
        <v>73</v>
      </c>
      <c r="U95" s="47">
        <v>44433</v>
      </c>
      <c r="V95" s="48" t="s">
        <v>201</v>
      </c>
      <c r="W95" s="49" t="s">
        <v>201</v>
      </c>
      <c r="X95" s="50" t="str">
        <f>IFERROR(VLOOKUP(Abfalldokumentation!$R95,Artikel!A:C,3,FALSE),Abfalldokumentation!$R95)</f>
        <v>Laborproben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spans="1:40" ht="30" hidden="1" customHeight="1" x14ac:dyDescent="0.25">
      <c r="A96" s="78" t="str">
        <f>VLOOKUP(N96,'Linien - BU'!A:B,2,FALSE)</f>
        <v>Rest</v>
      </c>
      <c r="B96" s="79">
        <f t="shared" si="7"/>
        <v>40.4</v>
      </c>
      <c r="C96" s="80">
        <f>Abfalldokumentation!$U96</f>
        <v>44433</v>
      </c>
      <c r="D96" s="69" t="str">
        <f>IFERROR(IF(VLOOKUP(O96,'[1]Rohware 230'!$B:$C,2,FALSE)=0,"Rohware"),
IFERROR(IF(VLOOKUP(O96,[1]Sammelnr.!$B:$C,2,FALSE)=0,"Sammelnr. ungeschält ABS"),
IFERROR(IF(VLOOKUP(O96,[1]Sammelnr.!$E:$F,2,FALSE)=0,"Sammelnr. ungeschält VS"),
IFERROR(IF(VLOOKUP(O96,[1]Sammelnr.!$H:$I,2,FALSE)=0,"Sammelnr. geschält"),
IFERROR(IF(VLOOKUP(O96,[1]Offen!$B:$C,2,FALSE)=0,"Offen ungeschält ABS"),
IFERROR(IF(VLOOKUP(O96,[1]Offen!$E:$F,2,FALSE)=0,"Offen ungeschält VOS"),
IFERROR(IF(VLOOKUP(O96,[1]Offen!$H:$I,2,FALSE)=0,"Offen geschält RW"),
IFERROR(IF(VLOOKUP(O96,[1]Offen!$K:$L,2,FALSE)=0,"Offen vegan"),
IFERROR(IF(VLOOKUP(O96,[1]Offen!$N:$O,2,FALSE)=0,"Offen Zipfel"),
IFERROR(IF(VLOOKUP(O96,[1]Offen!$Q:$R,2,FALSE)=0,"Offen Endstücke"),
IFERROR(IF(VLOOKUP(O96,[1]Vakuumiert!$B:$C,2,FALSE)=0,"Vakuumierter VOS ungeschält"),
IFERROR(IF(VLOOKUP(O96,[1]Vakuumiert!$E:$F,2,FALSE)=0,"Vakuumierter ABS ungeschält"),
IFERROR(IF(VLOOKUP(O96,[1]Vakuumiert!$H:$I,2,FALSE)=0,"Vakuumierter VOS geschält"),
IFERROR(IF(VLOOKUP(O96,[1]Vakuumiert!$K:$L,2,FALSE)=0,"Vakuumierter VOS vegan"),
IFERROR(IF(VLOOKUP(O96,[1]Vakuumiert!$N:$O,2,FALSE)=0,"Vakuumierter VOS Zipfel"),
IFERROR(IF(VLOOKUP(O96,[1]Vakuumiert!$Q:$R,2,FALSE)=0,"Vakuumiert geschält"),
IFERROR(IF(VLOOKUP(O96,'[1]vakuumierte Fertigprodukte'!$B:$C,2,FALSE)=0,"Fertigprodukte"),
IFERROR(IF(VLOOKUP(O96,'[1]vakuumierte Fertigprodukte'!$E:$FI,2,FALSE)=0,"Vakuumierte Zipfel"),
IFERROR(IF(VLOOKUP(O96,[1]Wurste!$B:$C,2,FALSE)=0,"Räucherwürste"),
IFERROR(IF(VLOOKUP(O96,[1]Wurste!$E:$F,2,FALSE)=0,"URW/URGW Wurst"),
IFERROR(IF(VLOOKUP(O96,[1]Wurste!$H:$I,2,FALSE)=0,"HF-Wurst Vegan"),
IFERROR(IF(VLOOKUP(O96,[1]Wurste!$K:$L,2,FALSE)=0,"320er ohne Würste"),
IFERROR(IF(AND(OR(Abfalldokumentation!$A96="BU3",Abfalldokumentation!$A96="Verkauf"),Abfalldokumentation!$F96="Schimmel",Abfalldokumentation!$G96="keinen Abnehmer/kein Schälpersonal"),"Div. Zipfel, ES ohne Verwendung",VLOOKUP(Abfalldokumentation!$E96,Produktgruppen!A:B,2,FALSE)),"-")))))))))))))))))))))))</f>
        <v>Qualitätssicherung</v>
      </c>
      <c r="E96" s="81" t="str">
        <f>IFERROR(VLOOKUP(Abfalldokumentation!$O96,Artikel!A:C,3,FALSE),Abfalldokumentation!$O96)</f>
        <v>Rückstellproben</v>
      </c>
      <c r="F96" s="81" t="str">
        <f>VLOOKUP(T96,'Liste Gründe'!A:D,2,FALSE)</f>
        <v>Qualitätssicherung</v>
      </c>
      <c r="G96" s="80" t="str">
        <f>IF(ISBLANK(V96),VLOOKUP(Abfalldokumentation!$P96,'Liste Gründe'!A:D,3,FALSE),V96)</f>
        <v>Rückstellproben</v>
      </c>
      <c r="H96" s="81" t="str">
        <f>IF(ISBLANK(Abfalldokumentation!$W96),"-",Abfalldokumentation!$W96)</f>
        <v>Rückstellproben</v>
      </c>
      <c r="I96" s="81">
        <f t="shared" si="8"/>
        <v>34</v>
      </c>
      <c r="J96" s="81" t="str">
        <f t="shared" si="9"/>
        <v>Produkte</v>
      </c>
      <c r="K96" s="81" t="str">
        <f t="shared" si="10"/>
        <v>BUs</v>
      </c>
      <c r="L96" s="81" t="str">
        <f t="shared" si="11"/>
        <v>Symptome</v>
      </c>
      <c r="M96" s="81" t="str">
        <f>IFERROR(VLOOKUP(Abfalldokumentation!$O96,Kennzahlen!S:V,3,FALSE)*Abfalldokumentation!$B96,"0")</f>
        <v>0</v>
      </c>
      <c r="N96" s="81" t="str">
        <f>IF(ISBLANK(Q96),VLOOKUP(Abfalldokumentation!$O96,'Linien - BU'!R:S,2,FALSE),Q96)</f>
        <v>Labor</v>
      </c>
      <c r="O96" s="77" t="str">
        <f t="shared" si="12"/>
        <v>Rückstellproben</v>
      </c>
      <c r="P96" s="77">
        <f t="shared" si="13"/>
        <v>70</v>
      </c>
      <c r="Q96" s="39" t="s">
        <v>199</v>
      </c>
      <c r="R96" s="42" t="s">
        <v>212</v>
      </c>
      <c r="S96" s="40">
        <v>40.4</v>
      </c>
      <c r="T96" s="40">
        <v>70</v>
      </c>
      <c r="U96" s="41">
        <v>44433</v>
      </c>
      <c r="V96" s="42" t="s">
        <v>212</v>
      </c>
      <c r="W96" s="43" t="s">
        <v>212</v>
      </c>
      <c r="X96" s="44" t="str">
        <f>IFERROR(VLOOKUP(Abfalldokumentation!$R96,Artikel!A:C,3,FALSE),Abfalldokumentation!$R96)</f>
        <v>Rückstellproben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spans="1:40" ht="30" hidden="1" customHeight="1" x14ac:dyDescent="0.25">
      <c r="A97" s="73" t="str">
        <f>VLOOKUP(N97,'Linien - BU'!A:B,2,FALSE)</f>
        <v>BU3</v>
      </c>
      <c r="B97" s="74">
        <f t="shared" si="7"/>
        <v>18</v>
      </c>
      <c r="C97" s="75">
        <f>Abfalldokumentation!$U97</f>
        <v>44433</v>
      </c>
      <c r="D97" s="69" t="str">
        <f>IFERROR(IF(VLOOKUP(O97,'[1]Rohware 230'!$B:$C,2,FALSE)=0,"Rohware"),
IFERROR(IF(VLOOKUP(O97,[1]Sammelnr.!$B:$C,2,FALSE)=0,"Sammelnr. ungeschält ABS"),
IFERROR(IF(VLOOKUP(O97,[1]Sammelnr.!$E:$F,2,FALSE)=0,"Sammelnr. ungeschält VS"),
IFERROR(IF(VLOOKUP(O97,[1]Sammelnr.!$H:$I,2,FALSE)=0,"Sammelnr. geschält"),
IFERROR(IF(VLOOKUP(O97,[1]Offen!$B:$C,2,FALSE)=0,"Offen ungeschält ABS"),
IFERROR(IF(VLOOKUP(O97,[1]Offen!$E:$F,2,FALSE)=0,"Offen ungeschält VOS"),
IFERROR(IF(VLOOKUP(O97,[1]Offen!$H:$I,2,FALSE)=0,"Offen geschält RW"),
IFERROR(IF(VLOOKUP(O97,[1]Offen!$K:$L,2,FALSE)=0,"Offen vegan"),
IFERROR(IF(VLOOKUP(O97,[1]Offen!$N:$O,2,FALSE)=0,"Offen Zipfel"),
IFERROR(IF(VLOOKUP(O97,[1]Offen!$Q:$R,2,FALSE)=0,"Offen Endstücke"),
IFERROR(IF(VLOOKUP(O97,[1]Vakuumiert!$B:$C,2,FALSE)=0,"Vakuumierter VOS ungeschält"),
IFERROR(IF(VLOOKUP(O97,[1]Vakuumiert!$E:$F,2,FALSE)=0,"Vakuumierter ABS ungeschält"),
IFERROR(IF(VLOOKUP(O97,[1]Vakuumiert!$H:$I,2,FALSE)=0,"Vakuumierter VOS geschält"),
IFERROR(IF(VLOOKUP(O97,[1]Vakuumiert!$K:$L,2,FALSE)=0,"Vakuumierter VOS vegan"),
IFERROR(IF(VLOOKUP(O97,[1]Vakuumiert!$N:$O,2,FALSE)=0,"Vakuumierter VOS Zipfel"),
IFERROR(IF(VLOOKUP(O97,[1]Vakuumiert!$Q:$R,2,FALSE)=0,"Vakuumiert geschält"),
IFERROR(IF(VLOOKUP(O97,'[1]vakuumierte Fertigprodukte'!$B:$C,2,FALSE)=0,"Fertigprodukte"),
IFERROR(IF(VLOOKUP(O97,'[1]vakuumierte Fertigprodukte'!$E:$FI,2,FALSE)=0,"Vakuumierte Zipfel"),
IFERROR(IF(VLOOKUP(O97,[1]Wurste!$B:$C,2,FALSE)=0,"Räucherwürste"),
IFERROR(IF(VLOOKUP(O97,[1]Wurste!$E:$F,2,FALSE)=0,"URW/URGW Wurst"),
IFERROR(IF(VLOOKUP(O97,[1]Wurste!$H:$I,2,FALSE)=0,"HF-Wurst Vegan"),
IFERROR(IF(VLOOKUP(O97,[1]Wurste!$K:$L,2,FALSE)=0,"320er ohne Würste"),
IFERROR(IF(AND(OR(Abfalldokumentation!$A97="BU3",Abfalldokumentation!$A97="Verkauf"),Abfalldokumentation!$F97="Schimmel",Abfalldokumentation!$G97="keinen Abnehmer/kein Schälpersonal"),"Div. Zipfel, ES ohne Verwendung",VLOOKUP(Abfalldokumentation!$E97,Produktgruppen!A:B,2,FALSE)),"-")))))))))))))))))))))))</f>
        <v>-</v>
      </c>
      <c r="E97" s="76" t="str">
        <f>IFERROR(VLOOKUP(Abfalldokumentation!$O97,Artikel!A:C,3,FALSE),Abfalldokumentation!$O97)</f>
        <v>Maschinenabfall</v>
      </c>
      <c r="F97" s="76" t="str">
        <f>VLOOKUP(T97,'Liste Gründe'!A:D,2,FALSE)</f>
        <v>Linienbezogen</v>
      </c>
      <c r="G97" s="75" t="str">
        <f>IF(ISBLANK(V97),VLOOKUP(Abfalldokumentation!$P97,'Liste Gründe'!A:D,3,FALSE),V97)</f>
        <v>Maschinenabfall</v>
      </c>
      <c r="H97" s="76" t="str">
        <f>IF(ISBLANK(Abfalldokumentation!$W97),"-",Abfalldokumentation!$W97)</f>
        <v>-</v>
      </c>
      <c r="I97" s="76">
        <f t="shared" si="8"/>
        <v>34</v>
      </c>
      <c r="J97" s="76" t="str">
        <f t="shared" si="9"/>
        <v>Produkte</v>
      </c>
      <c r="K97" s="76" t="str">
        <f t="shared" si="10"/>
        <v>BUs</v>
      </c>
      <c r="L97" s="76" t="str">
        <f t="shared" si="11"/>
        <v>Symptome</v>
      </c>
      <c r="M97" s="76" t="str">
        <f>IFERROR(VLOOKUP(Abfalldokumentation!$O97,Kennzahlen!S:V,3,FALSE)*Abfalldokumentation!$B97,"0")</f>
        <v>0</v>
      </c>
      <c r="N97" s="76" t="str">
        <f>IF(ISBLANK(Q97),VLOOKUP(Abfalldokumentation!$O97,'Linien - BU'!R:S,2,FALSE),Q97)</f>
        <v>WVP</v>
      </c>
      <c r="O97" s="77" t="str">
        <f t="shared" si="12"/>
        <v>Maschinenabfall</v>
      </c>
      <c r="P97" s="77">
        <f t="shared" si="13"/>
        <v>30</v>
      </c>
      <c r="Q97" s="45" t="s">
        <v>209</v>
      </c>
      <c r="R97" s="46" t="s">
        <v>55</v>
      </c>
      <c r="S97" s="46">
        <v>18</v>
      </c>
      <c r="T97" s="46">
        <v>30</v>
      </c>
      <c r="U97" s="47">
        <v>44433</v>
      </c>
      <c r="V97" s="48"/>
      <c r="W97" s="49"/>
      <c r="X97" s="50" t="str">
        <f>IFERROR(VLOOKUP(Abfalldokumentation!$R97,Artikel!A:C,3,FALSE),Abfalldokumentation!$R97)</f>
        <v>Maschinenabfall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spans="1:40" ht="30" hidden="1" customHeight="1" x14ac:dyDescent="0.25">
      <c r="A98" s="78" t="str">
        <f>VLOOKUP(N98,'Linien - BU'!A:B,2,FALSE)</f>
        <v>BU3</v>
      </c>
      <c r="B98" s="79">
        <f t="shared" si="7"/>
        <v>248</v>
      </c>
      <c r="C98" s="80">
        <f>Abfalldokumentation!$U98</f>
        <v>44433</v>
      </c>
      <c r="D98" s="69" t="str">
        <f>IFERROR(IF(VLOOKUP(O98,'[1]Rohware 230'!$B:$C,2,FALSE)=0,"Rohware"),
IFERROR(IF(VLOOKUP(O98,[1]Sammelnr.!$B:$C,2,FALSE)=0,"Sammelnr. ungeschält ABS"),
IFERROR(IF(VLOOKUP(O98,[1]Sammelnr.!$E:$F,2,FALSE)=0,"Sammelnr. ungeschält VS"),
IFERROR(IF(VLOOKUP(O98,[1]Sammelnr.!$H:$I,2,FALSE)=0,"Sammelnr. geschält"),
IFERROR(IF(VLOOKUP(O98,[1]Offen!$B:$C,2,FALSE)=0,"Offen ungeschält ABS"),
IFERROR(IF(VLOOKUP(O98,[1]Offen!$E:$F,2,FALSE)=0,"Offen ungeschält VOS"),
IFERROR(IF(VLOOKUP(O98,[1]Offen!$H:$I,2,FALSE)=0,"Offen geschält RW"),
IFERROR(IF(VLOOKUP(O98,[1]Offen!$K:$L,2,FALSE)=0,"Offen vegan"),
IFERROR(IF(VLOOKUP(O98,[1]Offen!$N:$O,2,FALSE)=0,"Offen Zipfel"),
IFERROR(IF(VLOOKUP(O98,[1]Offen!$Q:$R,2,FALSE)=0,"Offen Endstücke"),
IFERROR(IF(VLOOKUP(O98,[1]Vakuumiert!$B:$C,2,FALSE)=0,"Vakuumierter VOS ungeschält"),
IFERROR(IF(VLOOKUP(O98,[1]Vakuumiert!$E:$F,2,FALSE)=0,"Vakuumierter ABS ungeschält"),
IFERROR(IF(VLOOKUP(O98,[1]Vakuumiert!$H:$I,2,FALSE)=0,"Vakuumierter VOS geschält"),
IFERROR(IF(VLOOKUP(O98,[1]Vakuumiert!$K:$L,2,FALSE)=0,"Vakuumierter VOS vegan"),
IFERROR(IF(VLOOKUP(O98,[1]Vakuumiert!$N:$O,2,FALSE)=0,"Vakuumierter VOS Zipfel"),
IFERROR(IF(VLOOKUP(O98,[1]Vakuumiert!$Q:$R,2,FALSE)=0,"Vakuumiert geschält"),
IFERROR(IF(VLOOKUP(O98,'[1]vakuumierte Fertigprodukte'!$B:$C,2,FALSE)=0,"Fertigprodukte"),
IFERROR(IF(VLOOKUP(O98,'[1]vakuumierte Fertigprodukte'!$E:$FI,2,FALSE)=0,"Vakuumierte Zipfel"),
IFERROR(IF(VLOOKUP(O98,[1]Wurste!$B:$C,2,FALSE)=0,"Räucherwürste"),
IFERROR(IF(VLOOKUP(O98,[1]Wurste!$E:$F,2,FALSE)=0,"URW/URGW Wurst"),
IFERROR(IF(VLOOKUP(O98,[1]Wurste!$H:$I,2,FALSE)=0,"HF-Wurst Vegan"),
IFERROR(IF(VLOOKUP(O98,[1]Wurste!$K:$L,2,FALSE)=0,"320er ohne Würste"),
IFERROR(IF(AND(OR(Abfalldokumentation!$A98="BU3",Abfalldokumentation!$A98="Verkauf"),Abfalldokumentation!$F98="Schimmel",Abfalldokumentation!$G98="keinen Abnehmer/kein Schälpersonal"),"Div. Zipfel, ES ohne Verwendung",VLOOKUP(Abfalldokumentation!$E98,Produktgruppen!A:B,2,FALSE)),"-")))))))))))))))))))))))</f>
        <v>-</v>
      </c>
      <c r="E98" s="81" t="str">
        <f>IFERROR(VLOOKUP(Abfalldokumentation!$O98,Artikel!A:C,3,FALSE),Abfalldokumentation!$O98)</f>
        <v>Maschinenabfall</v>
      </c>
      <c r="F98" s="81" t="str">
        <f>VLOOKUP(T98,'Liste Gründe'!A:D,2,FALSE)</f>
        <v>Linienbezogen</v>
      </c>
      <c r="G98" s="80" t="str">
        <f>IF(ISBLANK(V98),VLOOKUP(Abfalldokumentation!$P98,'Liste Gründe'!A:D,3,FALSE),V98)</f>
        <v>Maschinenabfall</v>
      </c>
      <c r="H98" s="81" t="str">
        <f>IF(ISBLANK(Abfalldokumentation!$W98),"-",Abfalldokumentation!$W98)</f>
        <v>-</v>
      </c>
      <c r="I98" s="81">
        <f t="shared" si="8"/>
        <v>34</v>
      </c>
      <c r="J98" s="81" t="str">
        <f t="shared" si="9"/>
        <v>Produkte</v>
      </c>
      <c r="K98" s="81" t="str">
        <f t="shared" si="10"/>
        <v>BUs</v>
      </c>
      <c r="L98" s="81" t="str">
        <f t="shared" si="11"/>
        <v>Symptome</v>
      </c>
      <c r="M98" s="81" t="str">
        <f>IFERROR(VLOOKUP(Abfalldokumentation!$O98,Kennzahlen!S:V,3,FALSE)*Abfalldokumentation!$B98,"0")</f>
        <v>0</v>
      </c>
      <c r="N98" s="81" t="str">
        <f>IF(ISBLANK(Q98),VLOOKUP(Abfalldokumentation!$O98,'Linien - BU'!R:S,2,FALSE),Q98)</f>
        <v>L9</v>
      </c>
      <c r="O98" s="77" t="str">
        <f t="shared" si="12"/>
        <v>Maschinenabfall</v>
      </c>
      <c r="P98" s="77">
        <f t="shared" si="13"/>
        <v>30</v>
      </c>
      <c r="Q98" s="39" t="s">
        <v>223</v>
      </c>
      <c r="R98" s="46" t="s">
        <v>55</v>
      </c>
      <c r="S98" s="40">
        <v>248</v>
      </c>
      <c r="T98" s="40">
        <v>30</v>
      </c>
      <c r="U98" s="41">
        <v>44433</v>
      </c>
      <c r="V98" s="42"/>
      <c r="W98" s="43"/>
      <c r="X98" s="44" t="str">
        <f>IFERROR(VLOOKUP(Abfalldokumentation!$R98,Artikel!A:C,3,FALSE),Abfalldokumentation!$R98)</f>
        <v>Maschinenabfall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spans="1:40" ht="30" hidden="1" customHeight="1" x14ac:dyDescent="0.25">
      <c r="A99" s="73" t="str">
        <f>VLOOKUP(N99,'Linien - BU'!A:B,2,FALSE)</f>
        <v>BU3</v>
      </c>
      <c r="B99" s="74">
        <f t="shared" si="7"/>
        <v>270</v>
      </c>
      <c r="C99" s="75">
        <f>Abfalldokumentation!$U99</f>
        <v>44433</v>
      </c>
      <c r="D99" s="69" t="str">
        <f>IFERROR(IF(VLOOKUP(O99,'[1]Rohware 230'!$B:$C,2,FALSE)=0,"Rohware"),
IFERROR(IF(VLOOKUP(O99,[1]Sammelnr.!$B:$C,2,FALSE)=0,"Sammelnr. ungeschält ABS"),
IFERROR(IF(VLOOKUP(O99,[1]Sammelnr.!$E:$F,2,FALSE)=0,"Sammelnr. ungeschält VS"),
IFERROR(IF(VLOOKUP(O99,[1]Sammelnr.!$H:$I,2,FALSE)=0,"Sammelnr. geschält"),
IFERROR(IF(VLOOKUP(O99,[1]Offen!$B:$C,2,FALSE)=0,"Offen ungeschält ABS"),
IFERROR(IF(VLOOKUP(O99,[1]Offen!$E:$F,2,FALSE)=0,"Offen ungeschält VOS"),
IFERROR(IF(VLOOKUP(O99,[1]Offen!$H:$I,2,FALSE)=0,"Offen geschält RW"),
IFERROR(IF(VLOOKUP(O99,[1]Offen!$K:$L,2,FALSE)=0,"Offen vegan"),
IFERROR(IF(VLOOKUP(O99,[1]Offen!$N:$O,2,FALSE)=0,"Offen Zipfel"),
IFERROR(IF(VLOOKUP(O99,[1]Offen!$Q:$R,2,FALSE)=0,"Offen Endstücke"),
IFERROR(IF(VLOOKUP(O99,[1]Vakuumiert!$B:$C,2,FALSE)=0,"Vakuumierter VOS ungeschält"),
IFERROR(IF(VLOOKUP(O99,[1]Vakuumiert!$E:$F,2,FALSE)=0,"Vakuumierter ABS ungeschält"),
IFERROR(IF(VLOOKUP(O99,[1]Vakuumiert!$H:$I,2,FALSE)=0,"Vakuumierter VOS geschält"),
IFERROR(IF(VLOOKUP(O99,[1]Vakuumiert!$K:$L,2,FALSE)=0,"Vakuumierter VOS vegan"),
IFERROR(IF(VLOOKUP(O99,[1]Vakuumiert!$N:$O,2,FALSE)=0,"Vakuumierter VOS Zipfel"),
IFERROR(IF(VLOOKUP(O99,[1]Vakuumiert!$Q:$R,2,FALSE)=0,"Vakuumiert geschält"),
IFERROR(IF(VLOOKUP(O99,'[1]vakuumierte Fertigprodukte'!$B:$C,2,FALSE)=0,"Fertigprodukte"),
IFERROR(IF(VLOOKUP(O99,'[1]vakuumierte Fertigprodukte'!$E:$FI,2,FALSE)=0,"Vakuumierte Zipfel"),
IFERROR(IF(VLOOKUP(O99,[1]Wurste!$B:$C,2,FALSE)=0,"Räucherwürste"),
IFERROR(IF(VLOOKUP(O99,[1]Wurste!$E:$F,2,FALSE)=0,"URW/URGW Wurst"),
IFERROR(IF(VLOOKUP(O99,[1]Wurste!$H:$I,2,FALSE)=0,"HF-Wurst Vegan"),
IFERROR(IF(VLOOKUP(O99,[1]Wurste!$K:$L,2,FALSE)=0,"320er ohne Würste"),
IFERROR(IF(AND(OR(Abfalldokumentation!$A99="BU3",Abfalldokumentation!$A99="Verkauf"),Abfalldokumentation!$F99="Schimmel",Abfalldokumentation!$G99="keinen Abnehmer/kein Schälpersonal"),"Div. Zipfel, ES ohne Verwendung",VLOOKUP(Abfalldokumentation!$E99,Produktgruppen!A:B,2,FALSE)),"-")))))))))))))))))))))))</f>
        <v>RW</v>
      </c>
      <c r="E99" s="76" t="str">
        <f>IFERROR(VLOOKUP(Abfalldokumentation!$O99,Artikel!A:C,3,FALSE),Abfalldokumentation!$O99)</f>
        <v>RW Natur</v>
      </c>
      <c r="F99" s="76" t="str">
        <f>VLOOKUP(T99,'Liste Gründe'!A:D,2,FALSE)</f>
        <v>Schimmel</v>
      </c>
      <c r="G99" s="75" t="str">
        <f>IF(ISBLANK(V99),VLOOKUP(Abfalldokumentation!$P99,'Liste Gründe'!A:D,3,FALSE),V99)</f>
        <v>VOS &gt; Einsatz</v>
      </c>
      <c r="H99" s="76" t="str">
        <f>IF(ISBLANK(Abfalldokumentation!$W99),"-",Abfalldokumentation!$W99)</f>
        <v>VOS &gt; Einsatz</v>
      </c>
      <c r="I99" s="76">
        <f t="shared" si="8"/>
        <v>34</v>
      </c>
      <c r="J99" s="76" t="str">
        <f t="shared" si="9"/>
        <v>Produkte</v>
      </c>
      <c r="K99" s="76" t="str">
        <f t="shared" si="10"/>
        <v>BUs</v>
      </c>
      <c r="L99" s="76" t="str">
        <f t="shared" si="11"/>
        <v>Symptome</v>
      </c>
      <c r="M99" s="76" t="str">
        <f>IFERROR(VLOOKUP(Abfalldokumentation!$O99,Kennzahlen!S:V,3,FALSE)*Abfalldokumentation!$B99,"0")</f>
        <v>0</v>
      </c>
      <c r="N99" s="76" t="str">
        <f>IF(ISBLANK(Q99),VLOOKUP(Abfalldokumentation!$O99,'Linien - BU'!R:S,2,FALSE),Q99)</f>
        <v>L9</v>
      </c>
      <c r="O99" s="77" t="str">
        <f t="shared" si="12"/>
        <v>RW Natur</v>
      </c>
      <c r="P99" s="77">
        <f t="shared" si="13"/>
        <v>12</v>
      </c>
      <c r="Q99" s="45" t="s">
        <v>223</v>
      </c>
      <c r="R99" s="46" t="s">
        <v>93</v>
      </c>
      <c r="S99" s="46">
        <v>270</v>
      </c>
      <c r="T99" s="46">
        <v>12</v>
      </c>
      <c r="U99" s="47">
        <v>44433</v>
      </c>
      <c r="V99" s="48" t="s">
        <v>21</v>
      </c>
      <c r="W99" s="49" t="s">
        <v>21</v>
      </c>
      <c r="X99" s="50" t="str">
        <f>IFERROR(VLOOKUP(Abfalldokumentation!$R99,Artikel!A:C,3,FALSE),Abfalldokumentation!$R99)</f>
        <v>RW Natur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spans="1:40" ht="30" hidden="1" customHeight="1" x14ac:dyDescent="0.25">
      <c r="A100" s="78" t="str">
        <f>VLOOKUP(N100,'Linien - BU'!A:B,2,FALSE)</f>
        <v>Verkauf</v>
      </c>
      <c r="B100" s="79">
        <f t="shared" si="7"/>
        <v>12</v>
      </c>
      <c r="C100" s="80">
        <f>Abfalldokumentation!$U100</f>
        <v>44433</v>
      </c>
      <c r="D100" s="69" t="str">
        <f>IFERROR(IF(VLOOKUP(O100,'[1]Rohware 230'!$B:$C,2,FALSE)=0,"Rohware"),
IFERROR(IF(VLOOKUP(O100,[1]Sammelnr.!$B:$C,2,FALSE)=0,"Sammelnr. ungeschält ABS"),
IFERROR(IF(VLOOKUP(O100,[1]Sammelnr.!$E:$F,2,FALSE)=0,"Sammelnr. ungeschält VS"),
IFERROR(IF(VLOOKUP(O100,[1]Sammelnr.!$H:$I,2,FALSE)=0,"Sammelnr. geschält"),
IFERROR(IF(VLOOKUP(O100,[1]Offen!$B:$C,2,FALSE)=0,"Offen ungeschält ABS"),
IFERROR(IF(VLOOKUP(O100,[1]Offen!$E:$F,2,FALSE)=0,"Offen ungeschält VOS"),
IFERROR(IF(VLOOKUP(O100,[1]Offen!$H:$I,2,FALSE)=0,"Offen geschält RW"),
IFERROR(IF(VLOOKUP(O100,[1]Offen!$K:$L,2,FALSE)=0,"Offen vegan"),
IFERROR(IF(VLOOKUP(O100,[1]Offen!$N:$O,2,FALSE)=0,"Offen Zipfel"),
IFERROR(IF(VLOOKUP(O100,[1]Offen!$Q:$R,2,FALSE)=0,"Offen Endstücke"),
IFERROR(IF(VLOOKUP(O100,[1]Vakuumiert!$B:$C,2,FALSE)=0,"Vakuumierter VOS ungeschält"),
IFERROR(IF(VLOOKUP(O100,[1]Vakuumiert!$E:$F,2,FALSE)=0,"Vakuumierter ABS ungeschält"),
IFERROR(IF(VLOOKUP(O100,[1]Vakuumiert!$H:$I,2,FALSE)=0,"Vakuumierter VOS geschält"),
IFERROR(IF(VLOOKUP(O100,[1]Vakuumiert!$K:$L,2,FALSE)=0,"Vakuumierter VOS vegan"),
IFERROR(IF(VLOOKUP(O100,[1]Vakuumiert!$N:$O,2,FALSE)=0,"Vakuumierter VOS Zipfel"),
IFERROR(IF(VLOOKUP(O100,[1]Vakuumiert!$Q:$R,2,FALSE)=0,"Vakuumiert geschält"),
IFERROR(IF(VLOOKUP(O100,'[1]vakuumierte Fertigprodukte'!$B:$C,2,FALSE)=0,"Fertigprodukte"),
IFERROR(IF(VLOOKUP(O100,'[1]vakuumierte Fertigprodukte'!$E:$FI,2,FALSE)=0,"Vakuumierte Zipfel"),
IFERROR(IF(VLOOKUP(O100,[1]Wurste!$B:$C,2,FALSE)=0,"Räucherwürste"),
IFERROR(IF(VLOOKUP(O100,[1]Wurste!$E:$F,2,FALSE)=0,"URW/URGW Wurst"),
IFERROR(IF(VLOOKUP(O100,[1]Wurste!$H:$I,2,FALSE)=0,"HF-Wurst Vegan"),
IFERROR(IF(VLOOKUP(O100,[1]Wurste!$K:$L,2,FALSE)=0,"320er ohne Würste"),
IFERROR(IF(AND(OR(Abfalldokumentation!$A100="BU3",Abfalldokumentation!$A100="Verkauf"),Abfalldokumentation!$F100="Schimmel",Abfalldokumentation!$G100="keinen Abnehmer/kein Schälpersonal"),"Div. Zipfel, ES ohne Verwendung",VLOOKUP(Abfalldokumentation!$E100,Produktgruppen!A:B,2,FALSE)),"-")))))))))))))))))))))))</f>
        <v>Div. Zipfel, ES ohne Verwendung</v>
      </c>
      <c r="E100" s="81" t="str">
        <f>IFERROR(VLOOKUP(Abfalldokumentation!$O100,Artikel!A:C,3,FALSE),Abfalldokumentation!$O100)</f>
        <v>RW Schinken Endstücke</v>
      </c>
      <c r="F100" s="81" t="str">
        <f>VLOOKUP(T100,'Liste Gründe'!A:D,2,FALSE)</f>
        <v>Schimmel</v>
      </c>
      <c r="G100" s="80" t="str">
        <f>IF(ISBLANK(V100),VLOOKUP(Abfalldokumentation!$P100,'Liste Gründe'!A:D,3,FALSE),V100)</f>
        <v>keinen Abnehmer/kein Schälpersonal</v>
      </c>
      <c r="H100" s="81" t="str">
        <f>IF(ISBLANK(Abfalldokumentation!$W100),"-",Abfalldokumentation!$W100)</f>
        <v>keinen Abnehmer/Schälen</v>
      </c>
      <c r="I100" s="81">
        <f t="shared" si="8"/>
        <v>34</v>
      </c>
      <c r="J100" s="81" t="str">
        <f t="shared" si="9"/>
        <v>Produkte</v>
      </c>
      <c r="K100" s="81" t="str">
        <f t="shared" si="10"/>
        <v>BUs</v>
      </c>
      <c r="L100" s="81" t="str">
        <f t="shared" si="11"/>
        <v>Symptome</v>
      </c>
      <c r="M100" s="81" t="str">
        <f>IFERROR(VLOOKUP(Abfalldokumentation!$O100,Kennzahlen!S:V,3,FALSE)*Abfalldokumentation!$B100,"0")</f>
        <v>0</v>
      </c>
      <c r="N100" s="81" t="str">
        <f>IF(ISBLANK(Q100),VLOOKUP(Abfalldokumentation!$O100,'Linien - BU'!R:S,2,FALSE),Q100)</f>
        <v>Verkauf</v>
      </c>
      <c r="O100" s="77" t="str">
        <f t="shared" si="12"/>
        <v>RW Schinken Endstücke</v>
      </c>
      <c r="P100" s="77">
        <f t="shared" si="13"/>
        <v>12</v>
      </c>
      <c r="Q100" s="39" t="s">
        <v>11</v>
      </c>
      <c r="R100" s="40" t="s">
        <v>224</v>
      </c>
      <c r="S100" s="40">
        <v>12</v>
      </c>
      <c r="T100" s="40">
        <v>12</v>
      </c>
      <c r="U100" s="41">
        <v>44433</v>
      </c>
      <c r="V100" s="42" t="s">
        <v>20</v>
      </c>
      <c r="W100" s="43" t="s">
        <v>192</v>
      </c>
      <c r="X100" s="44" t="str">
        <f>IFERROR(VLOOKUP(Abfalldokumentation!$R100,Artikel!A:C,3,FALSE),Abfalldokumentation!$R100)</f>
        <v>RW Schinken Endstücke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spans="1:40" ht="30" hidden="1" customHeight="1" x14ac:dyDescent="0.25">
      <c r="A101" s="73" t="str">
        <f>VLOOKUP(N101,'Linien - BU'!A:B,2,FALSE)</f>
        <v>BU3</v>
      </c>
      <c r="B101" s="74">
        <f t="shared" si="7"/>
        <v>142</v>
      </c>
      <c r="C101" s="75">
        <f>Abfalldokumentation!$U101</f>
        <v>44434</v>
      </c>
      <c r="D101" s="69" t="str">
        <f>IFERROR(IF(VLOOKUP(O101,'[1]Rohware 230'!$B:$C,2,FALSE)=0,"Rohware"),
IFERROR(IF(VLOOKUP(O101,[1]Sammelnr.!$B:$C,2,FALSE)=0,"Sammelnr. ungeschält ABS"),
IFERROR(IF(VLOOKUP(O101,[1]Sammelnr.!$E:$F,2,FALSE)=0,"Sammelnr. ungeschält VS"),
IFERROR(IF(VLOOKUP(O101,[1]Sammelnr.!$H:$I,2,FALSE)=0,"Sammelnr. geschält"),
IFERROR(IF(VLOOKUP(O101,[1]Offen!$B:$C,2,FALSE)=0,"Offen ungeschält ABS"),
IFERROR(IF(VLOOKUP(O101,[1]Offen!$E:$F,2,FALSE)=0,"Offen ungeschält VOS"),
IFERROR(IF(VLOOKUP(O101,[1]Offen!$H:$I,2,FALSE)=0,"Offen geschält RW"),
IFERROR(IF(VLOOKUP(O101,[1]Offen!$K:$L,2,FALSE)=0,"Offen vegan"),
IFERROR(IF(VLOOKUP(O101,[1]Offen!$N:$O,2,FALSE)=0,"Offen Zipfel"),
IFERROR(IF(VLOOKUP(O101,[1]Offen!$Q:$R,2,FALSE)=0,"Offen Endstücke"),
IFERROR(IF(VLOOKUP(O101,[1]Vakuumiert!$B:$C,2,FALSE)=0,"Vakuumierter VOS ungeschält"),
IFERROR(IF(VLOOKUP(O101,[1]Vakuumiert!$E:$F,2,FALSE)=0,"Vakuumierter ABS ungeschält"),
IFERROR(IF(VLOOKUP(O101,[1]Vakuumiert!$H:$I,2,FALSE)=0,"Vakuumierter VOS geschält"),
IFERROR(IF(VLOOKUP(O101,[1]Vakuumiert!$K:$L,2,FALSE)=0,"Vakuumierter VOS vegan"),
IFERROR(IF(VLOOKUP(O101,[1]Vakuumiert!$N:$O,2,FALSE)=0,"Vakuumierter VOS Zipfel"),
IFERROR(IF(VLOOKUP(O101,[1]Vakuumiert!$Q:$R,2,FALSE)=0,"Vakuumiert geschält"),
IFERROR(IF(VLOOKUP(O101,'[1]vakuumierte Fertigprodukte'!$B:$C,2,FALSE)=0,"Fertigprodukte"),
IFERROR(IF(VLOOKUP(O101,'[1]vakuumierte Fertigprodukte'!$E:$FI,2,FALSE)=0,"Vakuumierte Zipfel"),
IFERROR(IF(VLOOKUP(O101,[1]Wurste!$B:$C,2,FALSE)=0,"Räucherwürste"),
IFERROR(IF(VLOOKUP(O101,[1]Wurste!$E:$F,2,FALSE)=0,"URW/URGW Wurst"),
IFERROR(IF(VLOOKUP(O101,[1]Wurste!$H:$I,2,FALSE)=0,"HF-Wurst Vegan"),
IFERROR(IF(VLOOKUP(O101,[1]Wurste!$K:$L,2,FALSE)=0,"320er ohne Würste"),
IFERROR(IF(AND(OR(Abfalldokumentation!$A101="BU3",Abfalldokumentation!$A101="Verkauf"),Abfalldokumentation!$F101="Schimmel",Abfalldokumentation!$G101="keinen Abnehmer/kein Schälpersonal"),"Div. Zipfel, ES ohne Verwendung",VLOOKUP(Abfalldokumentation!$E101,Produktgruppen!A:B,2,FALSE)),"-")))))))))))))))))))))))</f>
        <v>-</v>
      </c>
      <c r="E101" s="76" t="str">
        <f>IFERROR(VLOOKUP(Abfalldokumentation!$O101,Artikel!A:C,3,FALSE),Abfalldokumentation!$O101)</f>
        <v>RW NUSS 10,0KG AN</v>
      </c>
      <c r="F101" s="76" t="str">
        <f>VLOOKUP(T101,'Liste Gründe'!A:D,2,FALSE)</f>
        <v>Schimmel</v>
      </c>
      <c r="G101" s="75" t="str">
        <f>IF(ISBLANK(V101),VLOOKUP(Abfalldokumentation!$P101,'Liste Gründe'!A:D,3,FALSE),V101)</f>
        <v>VOS &gt; Einsatz</v>
      </c>
      <c r="H101" s="76" t="str">
        <f>IF(ISBLANK(Abfalldokumentation!$W101),"-",Abfalldokumentation!$W101)</f>
        <v>-</v>
      </c>
      <c r="I101" s="76">
        <f t="shared" si="8"/>
        <v>34</v>
      </c>
      <c r="J101" s="76" t="str">
        <f t="shared" si="9"/>
        <v>Produkte</v>
      </c>
      <c r="K101" s="76" t="str">
        <f t="shared" si="10"/>
        <v>BUs</v>
      </c>
      <c r="L101" s="76" t="str">
        <f t="shared" si="11"/>
        <v>Symptome</v>
      </c>
      <c r="M101" s="76" t="str">
        <f>IFERROR(VLOOKUP(Abfalldokumentation!$O101,Kennzahlen!S:V,3,FALSE)*Abfalldokumentation!$B101,"0")</f>
        <v>0</v>
      </c>
      <c r="N101" s="76" t="str">
        <f>IF(ISBLANK(Q101),VLOOKUP(Abfalldokumentation!$O101,'Linien - BU'!R:S,2,FALSE),Q101)</f>
        <v>Bu3</v>
      </c>
      <c r="O101" s="77">
        <f t="shared" si="12"/>
        <v>32000070</v>
      </c>
      <c r="P101" s="77">
        <f t="shared" si="13"/>
        <v>12</v>
      </c>
      <c r="Q101" s="45" t="s">
        <v>210</v>
      </c>
      <c r="R101" s="46">
        <v>32000070</v>
      </c>
      <c r="S101" s="46">
        <v>142</v>
      </c>
      <c r="T101" s="46">
        <v>12</v>
      </c>
      <c r="U101" s="47">
        <v>44434</v>
      </c>
      <c r="V101" s="48" t="s">
        <v>21</v>
      </c>
      <c r="W101" s="49" t="s">
        <v>54</v>
      </c>
      <c r="X101" s="50" t="str">
        <f>IFERROR(VLOOKUP(Abfalldokumentation!$R101,Artikel!A:C,3,FALSE),Abfalldokumentation!$R101)</f>
        <v>RW NUSS 10,0KG AN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spans="1:40" ht="30" hidden="1" customHeight="1" x14ac:dyDescent="0.25">
      <c r="A102" s="78" t="str">
        <f>VLOOKUP(N102,'Linien - BU'!A:B,2,FALSE)</f>
        <v>Verkauf</v>
      </c>
      <c r="B102" s="79">
        <f t="shared" si="7"/>
        <v>1260</v>
      </c>
      <c r="C102" s="80">
        <f>Abfalldokumentation!$U102</f>
        <v>44434</v>
      </c>
      <c r="D102" s="69" t="str">
        <f>IFERROR(IF(VLOOKUP(O102,'[1]Rohware 230'!$B:$C,2,FALSE)=0,"Rohware"),
IFERROR(IF(VLOOKUP(O102,[1]Sammelnr.!$B:$C,2,FALSE)=0,"Sammelnr. ungeschält ABS"),
IFERROR(IF(VLOOKUP(O102,[1]Sammelnr.!$E:$F,2,FALSE)=0,"Sammelnr. ungeschält VS"),
IFERROR(IF(VLOOKUP(O102,[1]Sammelnr.!$H:$I,2,FALSE)=0,"Sammelnr. geschält"),
IFERROR(IF(VLOOKUP(O102,[1]Offen!$B:$C,2,FALSE)=0,"Offen ungeschält ABS"),
IFERROR(IF(VLOOKUP(O102,[1]Offen!$E:$F,2,FALSE)=0,"Offen ungeschält VOS"),
IFERROR(IF(VLOOKUP(O102,[1]Offen!$H:$I,2,FALSE)=0,"Offen geschält RW"),
IFERROR(IF(VLOOKUP(O102,[1]Offen!$K:$L,2,FALSE)=0,"Offen vegan"),
IFERROR(IF(VLOOKUP(O102,[1]Offen!$N:$O,2,FALSE)=0,"Offen Zipfel"),
IFERROR(IF(VLOOKUP(O102,[1]Offen!$Q:$R,2,FALSE)=0,"Offen Endstücke"),
IFERROR(IF(VLOOKUP(O102,[1]Vakuumiert!$B:$C,2,FALSE)=0,"Vakuumierter VOS ungeschält"),
IFERROR(IF(VLOOKUP(O102,[1]Vakuumiert!$E:$F,2,FALSE)=0,"Vakuumierter ABS ungeschält"),
IFERROR(IF(VLOOKUP(O102,[1]Vakuumiert!$H:$I,2,FALSE)=0,"Vakuumierter VOS geschält"),
IFERROR(IF(VLOOKUP(O102,[1]Vakuumiert!$K:$L,2,FALSE)=0,"Vakuumierter VOS vegan"),
IFERROR(IF(VLOOKUP(O102,[1]Vakuumiert!$N:$O,2,FALSE)=0,"Vakuumierter VOS Zipfel"),
IFERROR(IF(VLOOKUP(O102,[1]Vakuumiert!$Q:$R,2,FALSE)=0,"Vakuumiert geschält"),
IFERROR(IF(VLOOKUP(O102,'[1]vakuumierte Fertigprodukte'!$B:$C,2,FALSE)=0,"Fertigprodukte"),
IFERROR(IF(VLOOKUP(O102,'[1]vakuumierte Fertigprodukte'!$E:$FI,2,FALSE)=0,"Vakuumierte Zipfel"),
IFERROR(IF(VLOOKUP(O102,[1]Wurste!$B:$C,2,FALSE)=0,"Räucherwürste"),
IFERROR(IF(VLOOKUP(O102,[1]Wurste!$E:$F,2,FALSE)=0,"URW/URGW Wurst"),
IFERROR(IF(VLOOKUP(O102,[1]Wurste!$H:$I,2,FALSE)=0,"HF-Wurst Vegan"),
IFERROR(IF(VLOOKUP(O102,[1]Wurste!$K:$L,2,FALSE)=0,"320er ohne Würste"),
IFERROR(IF(AND(OR(Abfalldokumentation!$A102="BU3",Abfalldokumentation!$A102="Verkauf"),Abfalldokumentation!$F102="Schimmel",Abfalldokumentation!$G102="keinen Abnehmer/kein Schälpersonal"),"Div. Zipfel, ES ohne Verwendung",VLOOKUP(Abfalldokumentation!$E102,Produktgruppen!A:B,2,FALSE)),"-")))))))))))))))))))))))</f>
        <v>Div. Zipfel, ES ohne Verwendung</v>
      </c>
      <c r="E102" s="81" t="str">
        <f>IFERROR(VLOOKUP(Abfalldokumentation!$O102,Artikel!A:C,3,FALSE),Abfalldokumentation!$O102)</f>
        <v>Div. Zipfel, Endstücke</v>
      </c>
      <c r="F102" s="81" t="str">
        <f>VLOOKUP(T102,'Liste Gründe'!A:D,2,FALSE)</f>
        <v>Schimmel</v>
      </c>
      <c r="G102" s="80" t="str">
        <f>IF(ISBLANK(V102),VLOOKUP(Abfalldokumentation!$P102,'Liste Gründe'!A:D,3,FALSE),V102)</f>
        <v>keinen Abnehmer/kein Schälpersonal</v>
      </c>
      <c r="H102" s="81" t="str">
        <f>IF(ISBLANK(Abfalldokumentation!$W102),"-",Abfalldokumentation!$W102)</f>
        <v>keinen Abnehmer/Schälen</v>
      </c>
      <c r="I102" s="81">
        <f t="shared" si="8"/>
        <v>34</v>
      </c>
      <c r="J102" s="81" t="str">
        <f t="shared" si="9"/>
        <v>Produkte</v>
      </c>
      <c r="K102" s="81" t="str">
        <f t="shared" si="10"/>
        <v>BUs</v>
      </c>
      <c r="L102" s="81" t="str">
        <f t="shared" si="11"/>
        <v>Symptome</v>
      </c>
      <c r="M102" s="81" t="str">
        <f>IFERROR(VLOOKUP(Abfalldokumentation!$O102,Kennzahlen!S:V,3,FALSE)*Abfalldokumentation!$B102,"0")</f>
        <v>0</v>
      </c>
      <c r="N102" s="81" t="str">
        <f>IF(ISBLANK(Q102),VLOOKUP(Abfalldokumentation!$O102,'Linien - BU'!R:S,2,FALSE),Q102)</f>
        <v>Verkauf</v>
      </c>
      <c r="O102" s="77" t="str">
        <f t="shared" si="12"/>
        <v>Div. Zipfel, Endstücke</v>
      </c>
      <c r="P102" s="77">
        <f t="shared" si="13"/>
        <v>12</v>
      </c>
      <c r="Q102" s="39" t="s">
        <v>11</v>
      </c>
      <c r="R102" s="40" t="s">
        <v>191</v>
      </c>
      <c r="S102" s="40">
        <v>1260</v>
      </c>
      <c r="T102" s="40">
        <v>12</v>
      </c>
      <c r="U102" s="41">
        <v>44434</v>
      </c>
      <c r="V102" s="42" t="s">
        <v>20</v>
      </c>
      <c r="W102" s="43" t="s">
        <v>192</v>
      </c>
      <c r="X102" s="44" t="str">
        <f>IFERROR(VLOOKUP(Abfalldokumentation!$R102,Artikel!A:C,3,FALSE),Abfalldokumentation!$R102)</f>
        <v>Div. Zipfel, Endstücke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spans="1:40" ht="30" hidden="1" customHeight="1" x14ac:dyDescent="0.25">
      <c r="A103" s="73" t="str">
        <f>VLOOKUP(N103,'Linien - BU'!A:B,2,FALSE)</f>
        <v>BU3</v>
      </c>
      <c r="B103" s="74">
        <f t="shared" si="7"/>
        <v>900</v>
      </c>
      <c r="C103" s="75">
        <f>Abfalldokumentation!$U103</f>
        <v>44434</v>
      </c>
      <c r="D103" s="69" t="str">
        <f>IFERROR(IF(VLOOKUP(O103,'[1]Rohware 230'!$B:$C,2,FALSE)=0,"Rohware"),
IFERROR(IF(VLOOKUP(O103,[1]Sammelnr.!$B:$C,2,FALSE)=0,"Sammelnr. ungeschält ABS"),
IFERROR(IF(VLOOKUP(O103,[1]Sammelnr.!$E:$F,2,FALSE)=0,"Sammelnr. ungeschält VS"),
IFERROR(IF(VLOOKUP(O103,[1]Sammelnr.!$H:$I,2,FALSE)=0,"Sammelnr. geschält"),
IFERROR(IF(VLOOKUP(O103,[1]Offen!$B:$C,2,FALSE)=0,"Offen ungeschält ABS"),
IFERROR(IF(VLOOKUP(O103,[1]Offen!$E:$F,2,FALSE)=0,"Offen ungeschält VOS"),
IFERROR(IF(VLOOKUP(O103,[1]Offen!$H:$I,2,FALSE)=0,"Offen geschält RW"),
IFERROR(IF(VLOOKUP(O103,[1]Offen!$K:$L,2,FALSE)=0,"Offen vegan"),
IFERROR(IF(VLOOKUP(O103,[1]Offen!$N:$O,2,FALSE)=0,"Offen Zipfel"),
IFERROR(IF(VLOOKUP(O103,[1]Offen!$Q:$R,2,FALSE)=0,"Offen Endstücke"),
IFERROR(IF(VLOOKUP(O103,[1]Vakuumiert!$B:$C,2,FALSE)=0,"Vakuumierter VOS ungeschält"),
IFERROR(IF(VLOOKUP(O103,[1]Vakuumiert!$E:$F,2,FALSE)=0,"Vakuumierter ABS ungeschält"),
IFERROR(IF(VLOOKUP(O103,[1]Vakuumiert!$H:$I,2,FALSE)=0,"Vakuumierter VOS geschält"),
IFERROR(IF(VLOOKUP(O103,[1]Vakuumiert!$K:$L,2,FALSE)=0,"Vakuumierter VOS vegan"),
IFERROR(IF(VLOOKUP(O103,[1]Vakuumiert!$N:$O,2,FALSE)=0,"Vakuumierter VOS Zipfel"),
IFERROR(IF(VLOOKUP(O103,[1]Vakuumiert!$Q:$R,2,FALSE)=0,"Vakuumiert geschält"),
IFERROR(IF(VLOOKUP(O103,'[1]vakuumierte Fertigprodukte'!$B:$C,2,FALSE)=0,"Fertigprodukte"),
IFERROR(IF(VLOOKUP(O103,'[1]vakuumierte Fertigprodukte'!$E:$FI,2,FALSE)=0,"Vakuumierte Zipfel"),
IFERROR(IF(VLOOKUP(O103,[1]Wurste!$B:$C,2,FALSE)=0,"Räucherwürste"),
IFERROR(IF(VLOOKUP(O103,[1]Wurste!$E:$F,2,FALSE)=0,"URW/URGW Wurst"),
IFERROR(IF(VLOOKUP(O103,[1]Wurste!$H:$I,2,FALSE)=0,"HF-Wurst Vegan"),
IFERROR(IF(VLOOKUP(O103,[1]Wurste!$K:$L,2,FALSE)=0,"320er ohne Würste"),
IFERROR(IF(AND(OR(Abfalldokumentation!$A103="BU3",Abfalldokumentation!$A103="Verkauf"),Abfalldokumentation!$F103="Schimmel",Abfalldokumentation!$G103="keinen Abnehmer/kein Schälpersonal"),"Div. Zipfel, ES ohne Verwendung",VLOOKUP(Abfalldokumentation!$E103,Produktgruppen!A:B,2,FALSE)),"-")))))))))))))))))))))))</f>
        <v>-</v>
      </c>
      <c r="E103" s="76" t="str">
        <f>IFERROR(VLOOKUP(Abfalldokumentation!$O103,Artikel!A:C,3,FALSE),Abfalldokumentation!$O103)</f>
        <v>Reinigung</v>
      </c>
      <c r="F103" s="76" t="str">
        <f>VLOOKUP(T103,'Liste Gründe'!A:D,2,FALSE)</f>
        <v>Linienbezogen</v>
      </c>
      <c r="G103" s="75" t="str">
        <f>IF(ISBLANK(V103),VLOOKUP(Abfalldokumentation!$P103,'Liste Gründe'!A:D,3,FALSE),V103)</f>
        <v>Reinigung</v>
      </c>
      <c r="H103" s="76" t="str">
        <f>IF(ISBLANK(Abfalldokumentation!$W103),"-",Abfalldokumentation!$W103)</f>
        <v>-</v>
      </c>
      <c r="I103" s="76">
        <f t="shared" si="8"/>
        <v>34</v>
      </c>
      <c r="J103" s="76" t="str">
        <f t="shared" si="9"/>
        <v>Produkte</v>
      </c>
      <c r="K103" s="76" t="str">
        <f t="shared" si="10"/>
        <v>BUs</v>
      </c>
      <c r="L103" s="76" t="str">
        <f t="shared" si="11"/>
        <v>Symptome</v>
      </c>
      <c r="M103" s="76" t="str">
        <f>IFERROR(VLOOKUP(Abfalldokumentation!$O103,Kennzahlen!S:V,3,FALSE)*Abfalldokumentation!$B103,"0")</f>
        <v>0</v>
      </c>
      <c r="N103" s="76" t="str">
        <f>IF(ISBLANK(Q103),VLOOKUP(Abfalldokumentation!$O103,'Linien - BU'!R:S,2,FALSE),Q103)</f>
        <v>Bu3</v>
      </c>
      <c r="O103" s="77" t="str">
        <f t="shared" si="12"/>
        <v>Reinigung</v>
      </c>
      <c r="P103" s="77">
        <f t="shared" si="13"/>
        <v>10</v>
      </c>
      <c r="Q103" s="45" t="s">
        <v>210</v>
      </c>
      <c r="R103" s="40" t="s">
        <v>65</v>
      </c>
      <c r="S103" s="46">
        <v>900</v>
      </c>
      <c r="T103" s="46">
        <v>10</v>
      </c>
      <c r="U103" s="47">
        <v>44434</v>
      </c>
      <c r="V103" s="48"/>
      <c r="W103" s="49"/>
      <c r="X103" s="50" t="str">
        <f>IFERROR(VLOOKUP(Abfalldokumentation!$R103,Artikel!A:C,3,FALSE),Abfalldokumentation!$R103)</f>
        <v>Reinigung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spans="1:40" ht="30" hidden="1" customHeight="1" x14ac:dyDescent="0.25">
      <c r="A104" s="78" t="str">
        <f>VLOOKUP(N104,'Linien - BU'!A:B,2,FALSE)</f>
        <v>BU1</v>
      </c>
      <c r="B104" s="79">
        <f t="shared" si="7"/>
        <v>150</v>
      </c>
      <c r="C104" s="80">
        <f>Abfalldokumentation!$U104</f>
        <v>44434</v>
      </c>
      <c r="D104" s="69" t="str">
        <f>IFERROR(IF(VLOOKUP(O104,'[1]Rohware 230'!$B:$C,2,FALSE)=0,"Rohware"),
IFERROR(IF(VLOOKUP(O104,[1]Sammelnr.!$B:$C,2,FALSE)=0,"Sammelnr. ungeschält ABS"),
IFERROR(IF(VLOOKUP(O104,[1]Sammelnr.!$E:$F,2,FALSE)=0,"Sammelnr. ungeschält VS"),
IFERROR(IF(VLOOKUP(O104,[1]Sammelnr.!$H:$I,2,FALSE)=0,"Sammelnr. geschält"),
IFERROR(IF(VLOOKUP(O104,[1]Offen!$B:$C,2,FALSE)=0,"Offen ungeschält ABS"),
IFERROR(IF(VLOOKUP(O104,[1]Offen!$E:$F,2,FALSE)=0,"Offen ungeschält VOS"),
IFERROR(IF(VLOOKUP(O104,[1]Offen!$H:$I,2,FALSE)=0,"Offen geschält RW"),
IFERROR(IF(VLOOKUP(O104,[1]Offen!$K:$L,2,FALSE)=0,"Offen vegan"),
IFERROR(IF(VLOOKUP(O104,[1]Offen!$N:$O,2,FALSE)=0,"Offen Zipfel"),
IFERROR(IF(VLOOKUP(O104,[1]Offen!$Q:$R,2,FALSE)=0,"Offen Endstücke"),
IFERROR(IF(VLOOKUP(O104,[1]Vakuumiert!$B:$C,2,FALSE)=0,"Vakuumierter VOS ungeschält"),
IFERROR(IF(VLOOKUP(O104,[1]Vakuumiert!$E:$F,2,FALSE)=0,"Vakuumierter ABS ungeschält"),
IFERROR(IF(VLOOKUP(O104,[1]Vakuumiert!$H:$I,2,FALSE)=0,"Vakuumierter VOS geschält"),
IFERROR(IF(VLOOKUP(O104,[1]Vakuumiert!$K:$L,2,FALSE)=0,"Vakuumierter VOS vegan"),
IFERROR(IF(VLOOKUP(O104,[1]Vakuumiert!$N:$O,2,FALSE)=0,"Vakuumierter VOS Zipfel"),
IFERROR(IF(VLOOKUP(O104,[1]Vakuumiert!$Q:$R,2,FALSE)=0,"Vakuumiert geschält"),
IFERROR(IF(VLOOKUP(O104,'[1]vakuumierte Fertigprodukte'!$B:$C,2,FALSE)=0,"Fertigprodukte"),
IFERROR(IF(VLOOKUP(O104,'[1]vakuumierte Fertigprodukte'!$E:$FI,2,FALSE)=0,"Vakuumierte Zipfel"),
IFERROR(IF(VLOOKUP(O104,[1]Wurste!$B:$C,2,FALSE)=0,"Räucherwürste"),
IFERROR(IF(VLOOKUP(O104,[1]Wurste!$E:$F,2,FALSE)=0,"URW/URGW Wurst"),
IFERROR(IF(VLOOKUP(O104,[1]Wurste!$H:$I,2,FALSE)=0,"HF-Wurst Vegan"),
IFERROR(IF(VLOOKUP(O104,[1]Wurste!$K:$L,2,FALSE)=0,"320er ohne Würste"),
IFERROR(IF(AND(OR(Abfalldokumentation!$A104="BU3",Abfalldokumentation!$A104="Verkauf"),Abfalldokumentation!$F104="Schimmel",Abfalldokumentation!$G104="keinen Abnehmer/kein Schälpersonal"),"Div. Zipfel, ES ohne Verwendung",VLOOKUP(Abfalldokumentation!$E104,Produktgruppen!A:B,2,FALSE)),"-")))))))))))))))))))))))</f>
        <v>Diverses</v>
      </c>
      <c r="E104" s="81" t="str">
        <f>IFERROR(VLOOKUP(Abfalldokumentation!$O104,Artikel!A:C,3,FALSE),Abfalldokumentation!$O104)</f>
        <v>Diverses aus Abfüllung</v>
      </c>
      <c r="F104" s="81" t="str">
        <f>VLOOKUP(T104,'Liste Gründe'!A:D,2,FALSE)</f>
        <v>Linienbezogen</v>
      </c>
      <c r="G104" s="80" t="str">
        <f>IF(ISBLANK(V104),VLOOKUP(Abfalldokumentation!$P104,'Liste Gründe'!A:D,3,FALSE),V104)</f>
        <v>Reinigung</v>
      </c>
      <c r="H104" s="81" t="str">
        <f>IF(ISBLANK(Abfalldokumentation!$W104),"-",Abfalldokumentation!$W104)</f>
        <v>-</v>
      </c>
      <c r="I104" s="81">
        <f t="shared" si="8"/>
        <v>34</v>
      </c>
      <c r="J104" s="81" t="str">
        <f t="shared" si="9"/>
        <v>Produkte</v>
      </c>
      <c r="K104" s="81" t="str">
        <f t="shared" si="10"/>
        <v>BUs</v>
      </c>
      <c r="L104" s="81" t="str">
        <f t="shared" si="11"/>
        <v>Symptome</v>
      </c>
      <c r="M104" s="81" t="str">
        <f>IFERROR(VLOOKUP(Abfalldokumentation!$O104,Kennzahlen!S:V,3,FALSE)*Abfalldokumentation!$B104,"0")</f>
        <v>0</v>
      </c>
      <c r="N104" s="81" t="str">
        <f>IF(ISBLANK(Q104),VLOOKUP(Abfalldokumentation!$O104,'Linien - BU'!R:S,2,FALSE),Q104)</f>
        <v>Abfüllung</v>
      </c>
      <c r="O104" s="77" t="str">
        <f t="shared" si="12"/>
        <v>Diverses aus Abfüllung</v>
      </c>
      <c r="P104" s="77">
        <f t="shared" si="13"/>
        <v>10</v>
      </c>
      <c r="Q104" s="39" t="s">
        <v>180</v>
      </c>
      <c r="R104" s="40" t="s">
        <v>193</v>
      </c>
      <c r="S104" s="40">
        <v>150</v>
      </c>
      <c r="T104" s="40">
        <v>10</v>
      </c>
      <c r="U104" s="41">
        <v>44434</v>
      </c>
      <c r="V104" s="42"/>
      <c r="W104" s="43"/>
      <c r="X104" s="44" t="str">
        <f>IFERROR(VLOOKUP(Abfalldokumentation!$R104,Artikel!A:C,3,FALSE),Abfalldokumentation!$R104)</f>
        <v>Diverses aus Abfüllung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spans="1:40" ht="30" hidden="1" customHeight="1" x14ac:dyDescent="0.25">
      <c r="A105" s="73" t="str">
        <f>VLOOKUP(N105,'Linien - BU'!A:B,2,FALSE)</f>
        <v>BU1</v>
      </c>
      <c r="B105" s="74">
        <f t="shared" si="7"/>
        <v>390</v>
      </c>
      <c r="C105" s="75">
        <f>Abfalldokumentation!$U105</f>
        <v>44434</v>
      </c>
      <c r="D105" s="69" t="str">
        <f>IFERROR(IF(VLOOKUP(O105,'[1]Rohware 230'!$B:$C,2,FALSE)=0,"Rohware"),
IFERROR(IF(VLOOKUP(O105,[1]Sammelnr.!$B:$C,2,FALSE)=0,"Sammelnr. ungeschält ABS"),
IFERROR(IF(VLOOKUP(O105,[1]Sammelnr.!$E:$F,2,FALSE)=0,"Sammelnr. ungeschält VS"),
IFERROR(IF(VLOOKUP(O105,[1]Sammelnr.!$H:$I,2,FALSE)=0,"Sammelnr. geschält"),
IFERROR(IF(VLOOKUP(O105,[1]Offen!$B:$C,2,FALSE)=0,"Offen ungeschält ABS"),
IFERROR(IF(VLOOKUP(O105,[1]Offen!$E:$F,2,FALSE)=0,"Offen ungeschält VOS"),
IFERROR(IF(VLOOKUP(O105,[1]Offen!$H:$I,2,FALSE)=0,"Offen geschält RW"),
IFERROR(IF(VLOOKUP(O105,[1]Offen!$K:$L,2,FALSE)=0,"Offen vegan"),
IFERROR(IF(VLOOKUP(O105,[1]Offen!$N:$O,2,FALSE)=0,"Offen Zipfel"),
IFERROR(IF(VLOOKUP(O105,[1]Offen!$Q:$R,2,FALSE)=0,"Offen Endstücke"),
IFERROR(IF(VLOOKUP(O105,[1]Vakuumiert!$B:$C,2,FALSE)=0,"Vakuumierter VOS ungeschält"),
IFERROR(IF(VLOOKUP(O105,[1]Vakuumiert!$E:$F,2,FALSE)=0,"Vakuumierter ABS ungeschält"),
IFERROR(IF(VLOOKUP(O105,[1]Vakuumiert!$H:$I,2,FALSE)=0,"Vakuumierter VOS geschält"),
IFERROR(IF(VLOOKUP(O105,[1]Vakuumiert!$K:$L,2,FALSE)=0,"Vakuumierter VOS vegan"),
IFERROR(IF(VLOOKUP(O105,[1]Vakuumiert!$N:$O,2,FALSE)=0,"Vakuumierter VOS Zipfel"),
IFERROR(IF(VLOOKUP(O105,[1]Vakuumiert!$Q:$R,2,FALSE)=0,"Vakuumiert geschält"),
IFERROR(IF(VLOOKUP(O105,'[1]vakuumierte Fertigprodukte'!$B:$C,2,FALSE)=0,"Fertigprodukte"),
IFERROR(IF(VLOOKUP(O105,'[1]vakuumierte Fertigprodukte'!$E:$FI,2,FALSE)=0,"Vakuumierte Zipfel"),
IFERROR(IF(VLOOKUP(O105,[1]Wurste!$B:$C,2,FALSE)=0,"Räucherwürste"),
IFERROR(IF(VLOOKUP(O105,[1]Wurste!$E:$F,2,FALSE)=0,"URW/URGW Wurst"),
IFERROR(IF(VLOOKUP(O105,[1]Wurste!$H:$I,2,FALSE)=0,"HF-Wurst Vegan"),
IFERROR(IF(VLOOKUP(O105,[1]Wurste!$K:$L,2,FALSE)=0,"320er ohne Würste"),
IFERROR(IF(AND(OR(Abfalldokumentation!$A105="BU3",Abfalldokumentation!$A105="Verkauf"),Abfalldokumentation!$F105="Schimmel",Abfalldokumentation!$G105="keinen Abnehmer/kein Schälpersonal"),"Div. Zipfel, ES ohne Verwendung",VLOOKUP(Abfalldokumentation!$E105,Produktgruppen!A:B,2,FALSE)),"-")))))))))))))))))))))))</f>
        <v>Diverses</v>
      </c>
      <c r="E105" s="76" t="str">
        <f>IFERROR(VLOOKUP(Abfalldokumentation!$O105,Artikel!A:C,3,FALSE),Abfalldokumentation!$O105)</f>
        <v>Diverses aus Abfüllung</v>
      </c>
      <c r="F105" s="76" t="str">
        <f>VLOOKUP(T105,'Liste Gründe'!A:D,2,FALSE)</f>
        <v>Linienbezogen</v>
      </c>
      <c r="G105" s="75" t="str">
        <f>IF(ISBLANK(V105),VLOOKUP(Abfalldokumentation!$P105,'Liste Gründe'!A:D,3,FALSE),V105)</f>
        <v>Reinigung</v>
      </c>
      <c r="H105" s="76" t="str">
        <f>IF(ISBLANK(Abfalldokumentation!$W105),"-",Abfalldokumentation!$W105)</f>
        <v>-</v>
      </c>
      <c r="I105" s="76">
        <f t="shared" si="8"/>
        <v>34</v>
      </c>
      <c r="J105" s="76" t="str">
        <f t="shared" si="9"/>
        <v>Produkte</v>
      </c>
      <c r="K105" s="76" t="str">
        <f t="shared" si="10"/>
        <v>BUs</v>
      </c>
      <c r="L105" s="76" t="str">
        <f t="shared" si="11"/>
        <v>Symptome</v>
      </c>
      <c r="M105" s="76" t="str">
        <f>IFERROR(VLOOKUP(Abfalldokumentation!$O105,Kennzahlen!S:V,3,FALSE)*Abfalldokumentation!$B105,"0")</f>
        <v>0</v>
      </c>
      <c r="N105" s="76" t="str">
        <f>IF(ISBLANK(Q105),VLOOKUP(Abfalldokumentation!$O105,'Linien - BU'!R:S,2,FALSE),Q105)</f>
        <v>Abfüllung</v>
      </c>
      <c r="O105" s="77" t="str">
        <f t="shared" si="12"/>
        <v>Diverses aus Abfüllung</v>
      </c>
      <c r="P105" s="77">
        <f t="shared" si="13"/>
        <v>10</v>
      </c>
      <c r="Q105" s="45" t="s">
        <v>180</v>
      </c>
      <c r="R105" s="46" t="s">
        <v>193</v>
      </c>
      <c r="S105" s="46">
        <v>390</v>
      </c>
      <c r="T105" s="46">
        <v>10</v>
      </c>
      <c r="U105" s="47">
        <v>44434</v>
      </c>
      <c r="V105" s="48"/>
      <c r="W105" s="49"/>
      <c r="X105" s="50" t="str">
        <f>IFERROR(VLOOKUP(Abfalldokumentation!$R105,Artikel!A:C,3,FALSE),Abfalldokumentation!$R105)</f>
        <v>Diverses aus Abfüllung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spans="1:40" ht="30" hidden="1" customHeight="1" x14ac:dyDescent="0.25">
      <c r="A106" s="78" t="str">
        <f>VLOOKUP(N106,'Linien - BU'!A:B,2,FALSE)</f>
        <v>Rest</v>
      </c>
      <c r="B106" s="79">
        <f t="shared" si="7"/>
        <v>10</v>
      </c>
      <c r="C106" s="80">
        <f>Abfalldokumentation!$U106</f>
        <v>44434</v>
      </c>
      <c r="D106" s="69" t="str">
        <f>IFERROR(IF(VLOOKUP(O106,'[1]Rohware 230'!$B:$C,2,FALSE)=0,"Rohware"),
IFERROR(IF(VLOOKUP(O106,[1]Sammelnr.!$B:$C,2,FALSE)=0,"Sammelnr. ungeschält ABS"),
IFERROR(IF(VLOOKUP(O106,[1]Sammelnr.!$E:$F,2,FALSE)=0,"Sammelnr. ungeschält VS"),
IFERROR(IF(VLOOKUP(O106,[1]Sammelnr.!$H:$I,2,FALSE)=0,"Sammelnr. geschält"),
IFERROR(IF(VLOOKUP(O106,[1]Offen!$B:$C,2,FALSE)=0,"Offen ungeschält ABS"),
IFERROR(IF(VLOOKUP(O106,[1]Offen!$E:$F,2,FALSE)=0,"Offen ungeschält VOS"),
IFERROR(IF(VLOOKUP(O106,[1]Offen!$H:$I,2,FALSE)=0,"Offen geschält RW"),
IFERROR(IF(VLOOKUP(O106,[1]Offen!$K:$L,2,FALSE)=0,"Offen vegan"),
IFERROR(IF(VLOOKUP(O106,[1]Offen!$N:$O,2,FALSE)=0,"Offen Zipfel"),
IFERROR(IF(VLOOKUP(O106,[1]Offen!$Q:$R,2,FALSE)=0,"Offen Endstücke"),
IFERROR(IF(VLOOKUP(O106,[1]Vakuumiert!$B:$C,2,FALSE)=0,"Vakuumierter VOS ungeschält"),
IFERROR(IF(VLOOKUP(O106,[1]Vakuumiert!$E:$F,2,FALSE)=0,"Vakuumierter ABS ungeschält"),
IFERROR(IF(VLOOKUP(O106,[1]Vakuumiert!$H:$I,2,FALSE)=0,"Vakuumierter VOS geschält"),
IFERROR(IF(VLOOKUP(O106,[1]Vakuumiert!$K:$L,2,FALSE)=0,"Vakuumierter VOS vegan"),
IFERROR(IF(VLOOKUP(O106,[1]Vakuumiert!$N:$O,2,FALSE)=0,"Vakuumierter VOS Zipfel"),
IFERROR(IF(VLOOKUP(O106,[1]Vakuumiert!$Q:$R,2,FALSE)=0,"Vakuumiert geschält"),
IFERROR(IF(VLOOKUP(O106,'[1]vakuumierte Fertigprodukte'!$B:$C,2,FALSE)=0,"Fertigprodukte"),
IFERROR(IF(VLOOKUP(O106,'[1]vakuumierte Fertigprodukte'!$E:$FI,2,FALSE)=0,"Vakuumierte Zipfel"),
IFERROR(IF(VLOOKUP(O106,[1]Wurste!$B:$C,2,FALSE)=0,"Räucherwürste"),
IFERROR(IF(VLOOKUP(O106,[1]Wurste!$E:$F,2,FALSE)=0,"URW/URGW Wurst"),
IFERROR(IF(VLOOKUP(O106,[1]Wurste!$H:$I,2,FALSE)=0,"HF-Wurst Vegan"),
IFERROR(IF(VLOOKUP(O106,[1]Wurste!$K:$L,2,FALSE)=0,"320er ohne Würste"),
IFERROR(IF(AND(OR(Abfalldokumentation!$A106="BU3",Abfalldokumentation!$A106="Verkauf"),Abfalldokumentation!$F106="Schimmel",Abfalldokumentation!$G106="keinen Abnehmer/kein Schälpersonal"),"Div. Zipfel, ES ohne Verwendung",VLOOKUP(Abfalldokumentation!$E106,Produktgruppen!A:B,2,FALSE)),"-")))))))))))))))))))))))</f>
        <v>Qualitätssicherung</v>
      </c>
      <c r="E106" s="81" t="str">
        <f>IFERROR(VLOOKUP(Abfalldokumentation!$O106,Artikel!A:C,3,FALSE),Abfalldokumentation!$O106)</f>
        <v>Diverses QM</v>
      </c>
      <c r="F106" s="81" t="str">
        <f>VLOOKUP(T106,'Liste Gründe'!A:D,2,FALSE)</f>
        <v>Qualitätssicherung</v>
      </c>
      <c r="G106" s="80" t="str">
        <f>IF(ISBLANK(V106),VLOOKUP(Abfalldokumentation!$P106,'Liste Gründe'!A:D,3,FALSE),V106)</f>
        <v>Sensorik</v>
      </c>
      <c r="H106" s="81" t="str">
        <f>IF(ISBLANK(Abfalldokumentation!$W106),"-",Abfalldokumentation!$W106)</f>
        <v>Sensorik</v>
      </c>
      <c r="I106" s="81">
        <f t="shared" si="8"/>
        <v>34</v>
      </c>
      <c r="J106" s="81" t="str">
        <f t="shared" si="9"/>
        <v>Produkte</v>
      </c>
      <c r="K106" s="81" t="str">
        <f t="shared" si="10"/>
        <v>BUs</v>
      </c>
      <c r="L106" s="81" t="str">
        <f t="shared" si="11"/>
        <v>Symptome</v>
      </c>
      <c r="M106" s="81" t="str">
        <f>IFERROR(VLOOKUP(Abfalldokumentation!$O106,Kennzahlen!S:V,3,FALSE)*Abfalldokumentation!$B106,"0")</f>
        <v>0</v>
      </c>
      <c r="N106" s="81" t="str">
        <f>IF(ISBLANK(Q106),VLOOKUP(Abfalldokumentation!$O106,'Linien - BU'!R:S,2,FALSE),Q106)</f>
        <v>QM</v>
      </c>
      <c r="O106" s="77" t="str">
        <f t="shared" si="12"/>
        <v>Diverses QM</v>
      </c>
      <c r="P106" s="77">
        <f t="shared" si="13"/>
        <v>74</v>
      </c>
      <c r="Q106" s="39" t="s">
        <v>196</v>
      </c>
      <c r="R106" s="40" t="s">
        <v>197</v>
      </c>
      <c r="S106" s="40">
        <v>10</v>
      </c>
      <c r="T106" s="40">
        <v>74</v>
      </c>
      <c r="U106" s="41">
        <v>44434</v>
      </c>
      <c r="V106" s="42" t="s">
        <v>198</v>
      </c>
      <c r="W106" s="43" t="s">
        <v>198</v>
      </c>
      <c r="X106" s="44" t="str">
        <f>IFERROR(VLOOKUP(Abfalldokumentation!$R106,Artikel!A:C,3,FALSE),Abfalldokumentation!$R106)</f>
        <v>Diverses QM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spans="1:40" ht="30" hidden="1" customHeight="1" x14ac:dyDescent="0.25">
      <c r="A107" s="73" t="str">
        <f>VLOOKUP(N107,'Linien - BU'!A:B,2,FALSE)</f>
        <v>Rest</v>
      </c>
      <c r="B107" s="74">
        <f t="shared" si="7"/>
        <v>51</v>
      </c>
      <c r="C107" s="75">
        <f>Abfalldokumentation!$U107</f>
        <v>44434</v>
      </c>
      <c r="D107" s="69" t="str">
        <f>IFERROR(IF(VLOOKUP(O107,'[1]Rohware 230'!$B:$C,2,FALSE)=0,"Rohware"),
IFERROR(IF(VLOOKUP(O107,[1]Sammelnr.!$B:$C,2,FALSE)=0,"Sammelnr. ungeschält ABS"),
IFERROR(IF(VLOOKUP(O107,[1]Sammelnr.!$E:$F,2,FALSE)=0,"Sammelnr. ungeschält VS"),
IFERROR(IF(VLOOKUP(O107,[1]Sammelnr.!$H:$I,2,FALSE)=0,"Sammelnr. geschält"),
IFERROR(IF(VLOOKUP(O107,[1]Offen!$B:$C,2,FALSE)=0,"Offen ungeschält ABS"),
IFERROR(IF(VLOOKUP(O107,[1]Offen!$E:$F,2,FALSE)=0,"Offen ungeschält VOS"),
IFERROR(IF(VLOOKUP(O107,[1]Offen!$H:$I,2,FALSE)=0,"Offen geschält RW"),
IFERROR(IF(VLOOKUP(O107,[1]Offen!$K:$L,2,FALSE)=0,"Offen vegan"),
IFERROR(IF(VLOOKUP(O107,[1]Offen!$N:$O,2,FALSE)=0,"Offen Zipfel"),
IFERROR(IF(VLOOKUP(O107,[1]Offen!$Q:$R,2,FALSE)=0,"Offen Endstücke"),
IFERROR(IF(VLOOKUP(O107,[1]Vakuumiert!$B:$C,2,FALSE)=0,"Vakuumierter VOS ungeschält"),
IFERROR(IF(VLOOKUP(O107,[1]Vakuumiert!$E:$F,2,FALSE)=0,"Vakuumierter ABS ungeschält"),
IFERROR(IF(VLOOKUP(O107,[1]Vakuumiert!$H:$I,2,FALSE)=0,"Vakuumierter VOS geschält"),
IFERROR(IF(VLOOKUP(O107,[1]Vakuumiert!$K:$L,2,FALSE)=0,"Vakuumierter VOS vegan"),
IFERROR(IF(VLOOKUP(O107,[1]Vakuumiert!$N:$O,2,FALSE)=0,"Vakuumierter VOS Zipfel"),
IFERROR(IF(VLOOKUP(O107,[1]Vakuumiert!$Q:$R,2,FALSE)=0,"Vakuumiert geschält"),
IFERROR(IF(VLOOKUP(O107,'[1]vakuumierte Fertigprodukte'!$B:$C,2,FALSE)=0,"Fertigprodukte"),
IFERROR(IF(VLOOKUP(O107,'[1]vakuumierte Fertigprodukte'!$E:$FI,2,FALSE)=0,"Vakuumierte Zipfel"),
IFERROR(IF(VLOOKUP(O107,[1]Wurste!$B:$C,2,FALSE)=0,"Räucherwürste"),
IFERROR(IF(VLOOKUP(O107,[1]Wurste!$E:$F,2,FALSE)=0,"URW/URGW Wurst"),
IFERROR(IF(VLOOKUP(O107,[1]Wurste!$H:$I,2,FALSE)=0,"HF-Wurst Vegan"),
IFERROR(IF(VLOOKUP(O107,[1]Wurste!$K:$L,2,FALSE)=0,"320er ohne Würste"),
IFERROR(IF(AND(OR(Abfalldokumentation!$A107="BU3",Abfalldokumentation!$A107="Verkauf"),Abfalldokumentation!$F107="Schimmel",Abfalldokumentation!$G107="keinen Abnehmer/kein Schälpersonal"),"Div. Zipfel, ES ohne Verwendung",VLOOKUP(Abfalldokumentation!$E107,Produktgruppen!A:B,2,FALSE)),"-")))))))))))))))))))))))</f>
        <v>Qualitätssicherung</v>
      </c>
      <c r="E107" s="76" t="str">
        <f>IFERROR(VLOOKUP(Abfalldokumentation!$O107,Artikel!A:C,3,FALSE),Abfalldokumentation!$O107)</f>
        <v>Laborproben</v>
      </c>
      <c r="F107" s="76" t="str">
        <f>VLOOKUP(T107,'Liste Gründe'!A:D,2,FALSE)</f>
        <v>Qualitätssicherung</v>
      </c>
      <c r="G107" s="75" t="str">
        <f>IF(ISBLANK(V107),VLOOKUP(Abfalldokumentation!$P107,'Liste Gründe'!A:D,3,FALSE),V107)</f>
        <v>Laborprobe</v>
      </c>
      <c r="H107" s="76" t="str">
        <f>IF(ISBLANK(Abfalldokumentation!$W107),"-",Abfalldokumentation!$W107)</f>
        <v>Laborprobe</v>
      </c>
      <c r="I107" s="76">
        <f t="shared" si="8"/>
        <v>34</v>
      </c>
      <c r="J107" s="76" t="str">
        <f t="shared" si="9"/>
        <v>Produkte</v>
      </c>
      <c r="K107" s="76" t="str">
        <f t="shared" si="10"/>
        <v>BUs</v>
      </c>
      <c r="L107" s="76" t="str">
        <f t="shared" si="11"/>
        <v>Symptome</v>
      </c>
      <c r="M107" s="76" t="str">
        <f>IFERROR(VLOOKUP(Abfalldokumentation!$O107,Kennzahlen!S:V,3,FALSE)*Abfalldokumentation!$B107,"0")</f>
        <v>0</v>
      </c>
      <c r="N107" s="76" t="str">
        <f>IF(ISBLANK(Q107),VLOOKUP(Abfalldokumentation!$O107,'Linien - BU'!R:S,2,FALSE),Q107)</f>
        <v>Labor</v>
      </c>
      <c r="O107" s="77" t="str">
        <f t="shared" si="12"/>
        <v>Laborproben</v>
      </c>
      <c r="P107" s="77">
        <f t="shared" si="13"/>
        <v>73</v>
      </c>
      <c r="Q107" s="45" t="s">
        <v>199</v>
      </c>
      <c r="R107" s="46" t="s">
        <v>200</v>
      </c>
      <c r="S107" s="46">
        <v>51</v>
      </c>
      <c r="T107" s="52">
        <v>73</v>
      </c>
      <c r="U107" s="47">
        <v>44434</v>
      </c>
      <c r="V107" s="48" t="s">
        <v>201</v>
      </c>
      <c r="W107" s="49" t="s">
        <v>201</v>
      </c>
      <c r="X107" s="50" t="str">
        <f>IFERROR(VLOOKUP(Abfalldokumentation!$R107,Artikel!A:C,3,FALSE),Abfalldokumentation!$R107)</f>
        <v>Laborproben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spans="1:40" ht="30" hidden="1" customHeight="1" x14ac:dyDescent="0.25">
      <c r="A108" s="78" t="str">
        <f>VLOOKUP(N108,'Linien - BU'!A:B,2,FALSE)</f>
        <v>BU1</v>
      </c>
      <c r="B108" s="79">
        <f t="shared" si="7"/>
        <v>1401</v>
      </c>
      <c r="C108" s="80">
        <f>Abfalldokumentation!$U108</f>
        <v>44434</v>
      </c>
      <c r="D108" s="69" t="str">
        <f>IFERROR(IF(VLOOKUP(O108,'[1]Rohware 230'!$B:$C,2,FALSE)=0,"Rohware"),
IFERROR(IF(VLOOKUP(O108,[1]Sammelnr.!$B:$C,2,FALSE)=0,"Sammelnr. ungeschält ABS"),
IFERROR(IF(VLOOKUP(O108,[1]Sammelnr.!$E:$F,2,FALSE)=0,"Sammelnr. ungeschält VS"),
IFERROR(IF(VLOOKUP(O108,[1]Sammelnr.!$H:$I,2,FALSE)=0,"Sammelnr. geschält"),
IFERROR(IF(VLOOKUP(O108,[1]Offen!$B:$C,2,FALSE)=0,"Offen ungeschält ABS"),
IFERROR(IF(VLOOKUP(O108,[1]Offen!$E:$F,2,FALSE)=0,"Offen ungeschält VOS"),
IFERROR(IF(VLOOKUP(O108,[1]Offen!$H:$I,2,FALSE)=0,"Offen geschält RW"),
IFERROR(IF(VLOOKUP(O108,[1]Offen!$K:$L,2,FALSE)=0,"Offen vegan"),
IFERROR(IF(VLOOKUP(O108,[1]Offen!$N:$O,2,FALSE)=0,"Offen Zipfel"),
IFERROR(IF(VLOOKUP(O108,[1]Offen!$Q:$R,2,FALSE)=0,"Offen Endstücke"),
IFERROR(IF(VLOOKUP(O108,[1]Vakuumiert!$B:$C,2,FALSE)=0,"Vakuumierter VOS ungeschält"),
IFERROR(IF(VLOOKUP(O108,[1]Vakuumiert!$E:$F,2,FALSE)=0,"Vakuumierter ABS ungeschält"),
IFERROR(IF(VLOOKUP(O108,[1]Vakuumiert!$H:$I,2,FALSE)=0,"Vakuumierter VOS geschält"),
IFERROR(IF(VLOOKUP(O108,[1]Vakuumiert!$K:$L,2,FALSE)=0,"Vakuumierter VOS vegan"),
IFERROR(IF(VLOOKUP(O108,[1]Vakuumiert!$N:$O,2,FALSE)=0,"Vakuumierter VOS Zipfel"),
IFERROR(IF(VLOOKUP(O108,[1]Vakuumiert!$Q:$R,2,FALSE)=0,"Vakuumiert geschält"),
IFERROR(IF(VLOOKUP(O108,'[1]vakuumierte Fertigprodukte'!$B:$C,2,FALSE)=0,"Fertigprodukte"),
IFERROR(IF(VLOOKUP(O108,'[1]vakuumierte Fertigprodukte'!$E:$FI,2,FALSE)=0,"Vakuumierte Zipfel"),
IFERROR(IF(VLOOKUP(O108,[1]Wurste!$B:$C,2,FALSE)=0,"Räucherwürste"),
IFERROR(IF(VLOOKUP(O108,[1]Wurste!$E:$F,2,FALSE)=0,"URW/URGW Wurst"),
IFERROR(IF(VLOOKUP(O108,[1]Wurste!$H:$I,2,FALSE)=0,"HF-Wurst Vegan"),
IFERROR(IF(VLOOKUP(O108,[1]Wurste!$K:$L,2,FALSE)=0,"320er ohne Würste"),
IFERROR(IF(AND(OR(Abfalldokumentation!$A108="BU3",Abfalldokumentation!$A108="Verkauf"),Abfalldokumentation!$F108="Schimmel",Abfalldokumentation!$G108="keinen Abnehmer/kein Schälpersonal"),"Div. Zipfel, ES ohne Verwendung",VLOOKUP(Abfalldokumentation!$E108,Produktgruppen!A:B,2,FALSE)),"-")))))))))))))))))))))))</f>
        <v>RW</v>
      </c>
      <c r="E108" s="81" t="str">
        <f>IFERROR(VLOOKUP(Abfalldokumentation!$O108,Artikel!A:C,3,FALSE),Abfalldokumentation!$O108)</f>
        <v>Räucher Blauschimmel</v>
      </c>
      <c r="F108" s="81" t="str">
        <f>VLOOKUP(T108,'Liste Gründe'!A:D,2,FALSE)</f>
        <v>Schimmel</v>
      </c>
      <c r="G108" s="80" t="str">
        <f>IF(ISBLANK(V108),VLOOKUP(Abfalldokumentation!$P108,'Liste Gründe'!A:D,3,FALSE),V108)</f>
        <v>Qualitätsfehler</v>
      </c>
      <c r="H108" s="81" t="str">
        <f>IF(ISBLANK(Abfalldokumentation!$W108),"-",Abfalldokumentation!$W108)</f>
        <v>ausgefettet</v>
      </c>
      <c r="I108" s="81">
        <f t="shared" si="8"/>
        <v>34</v>
      </c>
      <c r="J108" s="81" t="str">
        <f t="shared" si="9"/>
        <v>Produkte</v>
      </c>
      <c r="K108" s="81" t="str">
        <f t="shared" si="10"/>
        <v>BUs</v>
      </c>
      <c r="L108" s="81" t="str">
        <f t="shared" si="11"/>
        <v>Symptome</v>
      </c>
      <c r="M108" s="81" t="str">
        <f>IFERROR(VLOOKUP(Abfalldokumentation!$O108,Kennzahlen!S:V,3,FALSE)*Abfalldokumentation!$B108,"0")</f>
        <v>0</v>
      </c>
      <c r="N108" s="81" t="str">
        <f>IF(ISBLANK(Q108),VLOOKUP(Abfalldokumentation!$O108,'Linien - BU'!R:S,2,FALSE),Q108)</f>
        <v>Abfüllung</v>
      </c>
      <c r="O108" s="77" t="str">
        <f t="shared" si="12"/>
        <v>Räucher Blauschimmel</v>
      </c>
      <c r="P108" s="77">
        <f t="shared" si="13"/>
        <v>120</v>
      </c>
      <c r="Q108" s="39" t="s">
        <v>180</v>
      </c>
      <c r="R108" s="40" t="s">
        <v>225</v>
      </c>
      <c r="S108" s="40">
        <v>1401</v>
      </c>
      <c r="T108" s="40">
        <v>120</v>
      </c>
      <c r="U108" s="41">
        <v>44434</v>
      </c>
      <c r="V108" s="42" t="s">
        <v>26</v>
      </c>
      <c r="W108" s="43" t="s">
        <v>226</v>
      </c>
      <c r="X108" s="44" t="str">
        <f>IFERROR(VLOOKUP(Abfalldokumentation!$R108,Artikel!A:C,3,FALSE),Abfalldokumentation!$R108)</f>
        <v>Räucher Blauschimmel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spans="1:40" ht="30" hidden="1" customHeight="1" x14ac:dyDescent="0.25">
      <c r="A109" s="73" t="str">
        <f>VLOOKUP(N109,'Linien - BU'!A:B,2,FALSE)</f>
        <v>Rest</v>
      </c>
      <c r="B109" s="74">
        <f t="shared" si="7"/>
        <v>28.8</v>
      </c>
      <c r="C109" s="75">
        <f>Abfalldokumentation!$U109</f>
        <v>44434</v>
      </c>
      <c r="D109" s="69" t="str">
        <f>IFERROR(IF(VLOOKUP(O109,'[1]Rohware 230'!$B:$C,2,FALSE)=0,"Rohware"),
IFERROR(IF(VLOOKUP(O109,[1]Sammelnr.!$B:$C,2,FALSE)=0,"Sammelnr. ungeschält ABS"),
IFERROR(IF(VLOOKUP(O109,[1]Sammelnr.!$E:$F,2,FALSE)=0,"Sammelnr. ungeschält VS"),
IFERROR(IF(VLOOKUP(O109,[1]Sammelnr.!$H:$I,2,FALSE)=0,"Sammelnr. geschält"),
IFERROR(IF(VLOOKUP(O109,[1]Offen!$B:$C,2,FALSE)=0,"Offen ungeschält ABS"),
IFERROR(IF(VLOOKUP(O109,[1]Offen!$E:$F,2,FALSE)=0,"Offen ungeschält VOS"),
IFERROR(IF(VLOOKUP(O109,[1]Offen!$H:$I,2,FALSE)=0,"Offen geschält RW"),
IFERROR(IF(VLOOKUP(O109,[1]Offen!$K:$L,2,FALSE)=0,"Offen vegan"),
IFERROR(IF(VLOOKUP(O109,[1]Offen!$N:$O,2,FALSE)=0,"Offen Zipfel"),
IFERROR(IF(VLOOKUP(O109,[1]Offen!$Q:$R,2,FALSE)=0,"Offen Endstücke"),
IFERROR(IF(VLOOKUP(O109,[1]Vakuumiert!$B:$C,2,FALSE)=0,"Vakuumierter VOS ungeschält"),
IFERROR(IF(VLOOKUP(O109,[1]Vakuumiert!$E:$F,2,FALSE)=0,"Vakuumierter ABS ungeschält"),
IFERROR(IF(VLOOKUP(O109,[1]Vakuumiert!$H:$I,2,FALSE)=0,"Vakuumierter VOS geschält"),
IFERROR(IF(VLOOKUP(O109,[1]Vakuumiert!$K:$L,2,FALSE)=0,"Vakuumierter VOS vegan"),
IFERROR(IF(VLOOKUP(O109,[1]Vakuumiert!$N:$O,2,FALSE)=0,"Vakuumierter VOS Zipfel"),
IFERROR(IF(VLOOKUP(O109,[1]Vakuumiert!$Q:$R,2,FALSE)=0,"Vakuumiert geschält"),
IFERROR(IF(VLOOKUP(O109,'[1]vakuumierte Fertigprodukte'!$B:$C,2,FALSE)=0,"Fertigprodukte"),
IFERROR(IF(VLOOKUP(O109,'[1]vakuumierte Fertigprodukte'!$E:$FI,2,FALSE)=0,"Vakuumierte Zipfel"),
IFERROR(IF(VLOOKUP(O109,[1]Wurste!$B:$C,2,FALSE)=0,"Räucherwürste"),
IFERROR(IF(VLOOKUP(O109,[1]Wurste!$E:$F,2,FALSE)=0,"URW/URGW Wurst"),
IFERROR(IF(VLOOKUP(O109,[1]Wurste!$H:$I,2,FALSE)=0,"HF-Wurst Vegan"),
IFERROR(IF(VLOOKUP(O109,[1]Wurste!$K:$L,2,FALSE)=0,"320er ohne Würste"),
IFERROR(IF(AND(OR(Abfalldokumentation!$A109="BU3",Abfalldokumentation!$A109="Verkauf"),Abfalldokumentation!$F109="Schimmel",Abfalldokumentation!$G109="keinen Abnehmer/kein Schälpersonal"),"Div. Zipfel, ES ohne Verwendung",VLOOKUP(Abfalldokumentation!$E109,Produktgruppen!A:B,2,FALSE)),"-")))))))))))))))))))))))</f>
        <v>Qualitätssicherung</v>
      </c>
      <c r="E109" s="76" t="str">
        <f>IFERROR(VLOOKUP(Abfalldokumentation!$O109,Artikel!A:C,3,FALSE),Abfalldokumentation!$O109)</f>
        <v>Rückstellproben</v>
      </c>
      <c r="F109" s="76" t="str">
        <f>VLOOKUP(T109,'Liste Gründe'!A:D,2,FALSE)</f>
        <v>Qualitätssicherung</v>
      </c>
      <c r="G109" s="75" t="str">
        <f>IF(ISBLANK(V109),VLOOKUP(Abfalldokumentation!$P109,'Liste Gründe'!A:D,3,FALSE),V109)</f>
        <v>Rückstellproben</v>
      </c>
      <c r="H109" s="76" t="str">
        <f>IF(ISBLANK(Abfalldokumentation!$W109),"-",Abfalldokumentation!$W109)</f>
        <v>Rückstellproben</v>
      </c>
      <c r="I109" s="76">
        <f t="shared" si="8"/>
        <v>34</v>
      </c>
      <c r="J109" s="76" t="str">
        <f t="shared" si="9"/>
        <v>Produkte</v>
      </c>
      <c r="K109" s="76" t="str">
        <f t="shared" si="10"/>
        <v>BUs</v>
      </c>
      <c r="L109" s="76" t="str">
        <f t="shared" si="11"/>
        <v>Symptome</v>
      </c>
      <c r="M109" s="76" t="str">
        <f>IFERROR(VLOOKUP(Abfalldokumentation!$O109,Kennzahlen!S:V,3,FALSE)*Abfalldokumentation!$B109,"0")</f>
        <v>0</v>
      </c>
      <c r="N109" s="76" t="str">
        <f>IF(ISBLANK(Q109),VLOOKUP(Abfalldokumentation!$O109,'Linien - BU'!R:S,2,FALSE),Q109)</f>
        <v>Labor</v>
      </c>
      <c r="O109" s="77" t="str">
        <f t="shared" si="12"/>
        <v>Rückstellproben</v>
      </c>
      <c r="P109" s="77">
        <f t="shared" si="13"/>
        <v>70</v>
      </c>
      <c r="Q109" s="45" t="s">
        <v>199</v>
      </c>
      <c r="R109" s="48" t="s">
        <v>212</v>
      </c>
      <c r="S109" s="46">
        <v>28.8</v>
      </c>
      <c r="T109" s="46">
        <v>70</v>
      </c>
      <c r="U109" s="47">
        <v>44434</v>
      </c>
      <c r="V109" s="48" t="s">
        <v>212</v>
      </c>
      <c r="W109" s="49" t="s">
        <v>212</v>
      </c>
      <c r="X109" s="50" t="str">
        <f>IFERROR(VLOOKUP(Abfalldokumentation!$R109,Artikel!A:C,3,FALSE),Abfalldokumentation!$R109)</f>
        <v>Rückstellproben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spans="1:40" ht="30" hidden="1" customHeight="1" x14ac:dyDescent="0.25">
      <c r="A110" s="78" t="str">
        <f>VLOOKUP(N110,'Linien - BU'!A:B,2,FALSE)</f>
        <v>BU3</v>
      </c>
      <c r="B110" s="79">
        <f t="shared" si="7"/>
        <v>42</v>
      </c>
      <c r="C110" s="80">
        <f>Abfalldokumentation!$U110</f>
        <v>44434</v>
      </c>
      <c r="D110" s="69" t="str">
        <f>IFERROR(IF(VLOOKUP(O110,'[1]Rohware 230'!$B:$C,2,FALSE)=0,"Rohware"),
IFERROR(IF(VLOOKUP(O110,[1]Sammelnr.!$B:$C,2,FALSE)=0,"Sammelnr. ungeschält ABS"),
IFERROR(IF(VLOOKUP(O110,[1]Sammelnr.!$E:$F,2,FALSE)=0,"Sammelnr. ungeschält VS"),
IFERROR(IF(VLOOKUP(O110,[1]Sammelnr.!$H:$I,2,FALSE)=0,"Sammelnr. geschält"),
IFERROR(IF(VLOOKUP(O110,[1]Offen!$B:$C,2,FALSE)=0,"Offen ungeschält ABS"),
IFERROR(IF(VLOOKUP(O110,[1]Offen!$E:$F,2,FALSE)=0,"Offen ungeschält VOS"),
IFERROR(IF(VLOOKUP(O110,[1]Offen!$H:$I,2,FALSE)=0,"Offen geschält RW"),
IFERROR(IF(VLOOKUP(O110,[1]Offen!$K:$L,2,FALSE)=0,"Offen vegan"),
IFERROR(IF(VLOOKUP(O110,[1]Offen!$N:$O,2,FALSE)=0,"Offen Zipfel"),
IFERROR(IF(VLOOKUP(O110,[1]Offen!$Q:$R,2,FALSE)=0,"Offen Endstücke"),
IFERROR(IF(VLOOKUP(O110,[1]Vakuumiert!$B:$C,2,FALSE)=0,"Vakuumierter VOS ungeschält"),
IFERROR(IF(VLOOKUP(O110,[1]Vakuumiert!$E:$F,2,FALSE)=0,"Vakuumierter ABS ungeschält"),
IFERROR(IF(VLOOKUP(O110,[1]Vakuumiert!$H:$I,2,FALSE)=0,"Vakuumierter VOS geschält"),
IFERROR(IF(VLOOKUP(O110,[1]Vakuumiert!$K:$L,2,FALSE)=0,"Vakuumierter VOS vegan"),
IFERROR(IF(VLOOKUP(O110,[1]Vakuumiert!$N:$O,2,FALSE)=0,"Vakuumierter VOS Zipfel"),
IFERROR(IF(VLOOKUP(O110,[1]Vakuumiert!$Q:$R,2,FALSE)=0,"Vakuumiert geschält"),
IFERROR(IF(VLOOKUP(O110,'[1]vakuumierte Fertigprodukte'!$B:$C,2,FALSE)=0,"Fertigprodukte"),
IFERROR(IF(VLOOKUP(O110,'[1]vakuumierte Fertigprodukte'!$E:$FI,2,FALSE)=0,"Vakuumierte Zipfel"),
IFERROR(IF(VLOOKUP(O110,[1]Wurste!$B:$C,2,FALSE)=0,"Räucherwürste"),
IFERROR(IF(VLOOKUP(O110,[1]Wurste!$E:$F,2,FALSE)=0,"URW/URGW Wurst"),
IFERROR(IF(VLOOKUP(O110,[1]Wurste!$H:$I,2,FALSE)=0,"HF-Wurst Vegan"),
IFERROR(IF(VLOOKUP(O110,[1]Wurste!$K:$L,2,FALSE)=0,"320er ohne Würste"),
IFERROR(IF(AND(OR(Abfalldokumentation!$A110="BU3",Abfalldokumentation!$A110="Verkauf"),Abfalldokumentation!$F110="Schimmel",Abfalldokumentation!$G110="keinen Abnehmer/kein Schälpersonal"),"Div. Zipfel, ES ohne Verwendung",VLOOKUP(Abfalldokumentation!$E110,Produktgruppen!A:B,2,FALSE)),"-")))))))))))))))))))))))</f>
        <v>RW</v>
      </c>
      <c r="E110" s="81" t="str">
        <f>IFERROR(VLOOKUP(Abfalldokumentation!$O110,Artikel!A:C,3,FALSE),Abfalldokumentation!$O110)</f>
        <v>RW Natur</v>
      </c>
      <c r="F110" s="81" t="str">
        <f>VLOOKUP(T110,'Liste Gründe'!A:D,2,FALSE)</f>
        <v>Schimmel</v>
      </c>
      <c r="G110" s="80" t="str">
        <f>IF(ISBLANK(V110),VLOOKUP(Abfalldokumentation!$P110,'Liste Gründe'!A:D,3,FALSE),V110)</f>
        <v>VOS &gt; Einsatz</v>
      </c>
      <c r="H110" s="81" t="str">
        <f>IF(ISBLANK(Abfalldokumentation!$W110),"-",Abfalldokumentation!$W110)</f>
        <v>VOS &gt; Einsatz</v>
      </c>
      <c r="I110" s="81">
        <f t="shared" si="8"/>
        <v>34</v>
      </c>
      <c r="J110" s="81" t="str">
        <f t="shared" si="9"/>
        <v>Produkte</v>
      </c>
      <c r="K110" s="81" t="str">
        <f t="shared" si="10"/>
        <v>BUs</v>
      </c>
      <c r="L110" s="81" t="str">
        <f t="shared" si="11"/>
        <v>Symptome</v>
      </c>
      <c r="M110" s="81" t="str">
        <f>IFERROR(VLOOKUP(Abfalldokumentation!$O110,Kennzahlen!S:V,3,FALSE)*Abfalldokumentation!$B110,"0")</f>
        <v>0</v>
      </c>
      <c r="N110" s="81" t="str">
        <f>IF(ISBLANK(Q110),VLOOKUP(Abfalldokumentation!$O110,'Linien - BU'!R:S,2,FALSE),Q110)</f>
        <v>L9</v>
      </c>
      <c r="O110" s="77" t="str">
        <f t="shared" si="12"/>
        <v>RW Natur</v>
      </c>
      <c r="P110" s="77">
        <f t="shared" si="13"/>
        <v>12</v>
      </c>
      <c r="Q110" s="39" t="s">
        <v>223</v>
      </c>
      <c r="R110" s="40" t="s">
        <v>93</v>
      </c>
      <c r="S110" s="40">
        <v>42</v>
      </c>
      <c r="T110" s="40">
        <v>12</v>
      </c>
      <c r="U110" s="41">
        <v>44434</v>
      </c>
      <c r="V110" s="42" t="s">
        <v>21</v>
      </c>
      <c r="W110" s="43" t="s">
        <v>21</v>
      </c>
      <c r="X110" s="44" t="str">
        <f>IFERROR(VLOOKUP(Abfalldokumentation!$R110,Artikel!A:C,3,FALSE),Abfalldokumentation!$R110)</f>
        <v>RW Natur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spans="1:40" ht="30" hidden="1" customHeight="1" x14ac:dyDescent="0.25">
      <c r="A111" s="73" t="str">
        <f>VLOOKUP(N111,'Linien - BU'!A:B,2,FALSE)</f>
        <v>BU4</v>
      </c>
      <c r="B111" s="74">
        <f t="shared" si="7"/>
        <v>180</v>
      </c>
      <c r="C111" s="75">
        <f>Abfalldokumentation!$U111</f>
        <v>44435</v>
      </c>
      <c r="D111" s="69" t="str">
        <f>IFERROR(IF(VLOOKUP(O111,'[1]Rohware 230'!$B:$C,2,FALSE)=0,"Rohware"),
IFERROR(IF(VLOOKUP(O111,[1]Sammelnr.!$B:$C,2,FALSE)=0,"Sammelnr. ungeschält ABS"),
IFERROR(IF(VLOOKUP(O111,[1]Sammelnr.!$E:$F,2,FALSE)=0,"Sammelnr. ungeschält VS"),
IFERROR(IF(VLOOKUP(O111,[1]Sammelnr.!$H:$I,2,FALSE)=0,"Sammelnr. geschält"),
IFERROR(IF(VLOOKUP(O111,[1]Offen!$B:$C,2,FALSE)=0,"Offen ungeschält ABS"),
IFERROR(IF(VLOOKUP(O111,[1]Offen!$E:$F,2,FALSE)=0,"Offen ungeschält VOS"),
IFERROR(IF(VLOOKUP(O111,[1]Offen!$H:$I,2,FALSE)=0,"Offen geschält RW"),
IFERROR(IF(VLOOKUP(O111,[1]Offen!$K:$L,2,FALSE)=0,"Offen vegan"),
IFERROR(IF(VLOOKUP(O111,[1]Offen!$N:$O,2,FALSE)=0,"Offen Zipfel"),
IFERROR(IF(VLOOKUP(O111,[1]Offen!$Q:$R,2,FALSE)=0,"Offen Endstücke"),
IFERROR(IF(VLOOKUP(O111,[1]Vakuumiert!$B:$C,2,FALSE)=0,"Vakuumierter VOS ungeschält"),
IFERROR(IF(VLOOKUP(O111,[1]Vakuumiert!$E:$F,2,FALSE)=0,"Vakuumierter ABS ungeschält"),
IFERROR(IF(VLOOKUP(O111,[1]Vakuumiert!$H:$I,2,FALSE)=0,"Vakuumierter VOS geschält"),
IFERROR(IF(VLOOKUP(O111,[1]Vakuumiert!$K:$L,2,FALSE)=0,"Vakuumierter VOS vegan"),
IFERROR(IF(VLOOKUP(O111,[1]Vakuumiert!$N:$O,2,FALSE)=0,"Vakuumierter VOS Zipfel"),
IFERROR(IF(VLOOKUP(O111,[1]Vakuumiert!$Q:$R,2,FALSE)=0,"Vakuumiert geschält"),
IFERROR(IF(VLOOKUP(O111,'[1]vakuumierte Fertigprodukte'!$B:$C,2,FALSE)=0,"Fertigprodukte"),
IFERROR(IF(VLOOKUP(O111,'[1]vakuumierte Fertigprodukte'!$E:$FI,2,FALSE)=0,"Vakuumierte Zipfel"),
IFERROR(IF(VLOOKUP(O111,[1]Wurste!$B:$C,2,FALSE)=0,"Räucherwürste"),
IFERROR(IF(VLOOKUP(O111,[1]Wurste!$E:$F,2,FALSE)=0,"URW/URGW Wurst"),
IFERROR(IF(VLOOKUP(O111,[1]Wurste!$H:$I,2,FALSE)=0,"HF-Wurst Vegan"),
IFERROR(IF(VLOOKUP(O111,[1]Wurste!$K:$L,2,FALSE)=0,"320er ohne Würste"),
IFERROR(IF(AND(OR(Abfalldokumentation!$A111="BU3",Abfalldokumentation!$A111="Verkauf"),Abfalldokumentation!$F111="Schimmel",Abfalldokumentation!$G111="keinen Abnehmer/kein Schälpersonal"),"Div. Zipfel, ES ohne Verwendung",VLOOKUP(Abfalldokumentation!$E111,Produktgruppen!A:B,2,FALSE)),"-")))))))))))))))))))))))</f>
        <v>Vorschmelz</v>
      </c>
      <c r="E111" s="76" t="str">
        <f>IFERROR(VLOOKUP(Abfalldokumentation!$O111,Artikel!A:C,3,FALSE),Abfalldokumentation!$O111)</f>
        <v>VOS Schwarzer Pfeffer R</v>
      </c>
      <c r="F111" s="76" t="str">
        <f>VLOOKUP(T111,'Liste Gründe'!A:D,2,FALSE)</f>
        <v>Schimmel</v>
      </c>
      <c r="G111" s="75" t="str">
        <f>IF(ISBLANK(V111),VLOOKUP(Abfalldokumentation!$P111,'Liste Gründe'!A:D,3,FALSE),V111)</f>
        <v>Verformung</v>
      </c>
      <c r="H111" s="76" t="str">
        <f>IF(ISBLANK(Abfalldokumentation!$W111),"-",Abfalldokumentation!$W111)</f>
        <v>Verformung</v>
      </c>
      <c r="I111" s="76">
        <f t="shared" si="8"/>
        <v>34</v>
      </c>
      <c r="J111" s="76" t="str">
        <f t="shared" si="9"/>
        <v>Produkte</v>
      </c>
      <c r="K111" s="76" t="str">
        <f t="shared" si="10"/>
        <v>BUs</v>
      </c>
      <c r="L111" s="76" t="str">
        <f t="shared" si="11"/>
        <v>Symptome</v>
      </c>
      <c r="M111" s="76">
        <f>IFERROR(VLOOKUP(Abfalldokumentation!$O111,Kennzahlen!S:V,3,FALSE)*Abfalldokumentation!$B111,"0")</f>
        <v>90</v>
      </c>
      <c r="N111" s="76" t="str">
        <f>IF(ISBLANK(Q111),VLOOKUP(Abfalldokumentation!$O111,'Linien - BU'!R:S,2,FALSE),Q111)</f>
        <v>L22</v>
      </c>
      <c r="O111" s="77">
        <f t="shared" si="12"/>
        <v>29500482</v>
      </c>
      <c r="P111" s="77">
        <f t="shared" si="13"/>
        <v>120</v>
      </c>
      <c r="Q111" s="45" t="s">
        <v>186</v>
      </c>
      <c r="R111" s="46">
        <v>29500482</v>
      </c>
      <c r="S111" s="46">
        <v>180</v>
      </c>
      <c r="T111" s="46">
        <v>120</v>
      </c>
      <c r="U111" s="47">
        <v>44435</v>
      </c>
      <c r="V111" s="48" t="s">
        <v>39</v>
      </c>
      <c r="W111" s="49" t="s">
        <v>39</v>
      </c>
      <c r="X111" s="50" t="str">
        <f>IFERROR(VLOOKUP(Abfalldokumentation!$R111,Artikel!A:C,3,FALSE),Abfalldokumentation!$R111)</f>
        <v>VOS Schwarzer Pfeffer R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spans="1:40" ht="30" hidden="1" customHeight="1" x14ac:dyDescent="0.25">
      <c r="A112" s="78" t="str">
        <f>VLOOKUP(N112,'Linien - BU'!A:B,2,FALSE)</f>
        <v>BU3</v>
      </c>
      <c r="B112" s="79">
        <f t="shared" si="7"/>
        <v>30</v>
      </c>
      <c r="C112" s="80">
        <f>Abfalldokumentation!$U112</f>
        <v>44435</v>
      </c>
      <c r="D112" s="69" t="str">
        <f>IFERROR(IF(VLOOKUP(O112,'[1]Rohware 230'!$B:$C,2,FALSE)=0,"Rohware"),
IFERROR(IF(VLOOKUP(O112,[1]Sammelnr.!$B:$C,2,FALSE)=0,"Sammelnr. ungeschält ABS"),
IFERROR(IF(VLOOKUP(O112,[1]Sammelnr.!$E:$F,2,FALSE)=0,"Sammelnr. ungeschält VS"),
IFERROR(IF(VLOOKUP(O112,[1]Sammelnr.!$H:$I,2,FALSE)=0,"Sammelnr. geschält"),
IFERROR(IF(VLOOKUP(O112,[1]Offen!$B:$C,2,FALSE)=0,"Offen ungeschält ABS"),
IFERROR(IF(VLOOKUP(O112,[1]Offen!$E:$F,2,FALSE)=0,"Offen ungeschält VOS"),
IFERROR(IF(VLOOKUP(O112,[1]Offen!$H:$I,2,FALSE)=0,"Offen geschält RW"),
IFERROR(IF(VLOOKUP(O112,[1]Offen!$K:$L,2,FALSE)=0,"Offen vegan"),
IFERROR(IF(VLOOKUP(O112,[1]Offen!$N:$O,2,FALSE)=0,"Offen Zipfel"),
IFERROR(IF(VLOOKUP(O112,[1]Offen!$Q:$R,2,FALSE)=0,"Offen Endstücke"),
IFERROR(IF(VLOOKUP(O112,[1]Vakuumiert!$B:$C,2,FALSE)=0,"Vakuumierter VOS ungeschält"),
IFERROR(IF(VLOOKUP(O112,[1]Vakuumiert!$E:$F,2,FALSE)=0,"Vakuumierter ABS ungeschält"),
IFERROR(IF(VLOOKUP(O112,[1]Vakuumiert!$H:$I,2,FALSE)=0,"Vakuumierter VOS geschält"),
IFERROR(IF(VLOOKUP(O112,[1]Vakuumiert!$K:$L,2,FALSE)=0,"Vakuumierter VOS vegan"),
IFERROR(IF(VLOOKUP(O112,[1]Vakuumiert!$N:$O,2,FALSE)=0,"Vakuumierter VOS Zipfel"),
IFERROR(IF(VLOOKUP(O112,[1]Vakuumiert!$Q:$R,2,FALSE)=0,"Vakuumiert geschält"),
IFERROR(IF(VLOOKUP(O112,'[1]vakuumierte Fertigprodukte'!$B:$C,2,FALSE)=0,"Fertigprodukte"),
IFERROR(IF(VLOOKUP(O112,'[1]vakuumierte Fertigprodukte'!$E:$FI,2,FALSE)=0,"Vakuumierte Zipfel"),
IFERROR(IF(VLOOKUP(O112,[1]Wurste!$B:$C,2,FALSE)=0,"Räucherwürste"),
IFERROR(IF(VLOOKUP(O112,[1]Wurste!$E:$F,2,FALSE)=0,"URW/URGW Wurst"),
IFERROR(IF(VLOOKUP(O112,[1]Wurste!$H:$I,2,FALSE)=0,"HF-Wurst Vegan"),
IFERROR(IF(VLOOKUP(O112,[1]Wurste!$K:$L,2,FALSE)=0,"320er ohne Würste"),
IFERROR(IF(AND(OR(Abfalldokumentation!$A112="BU3",Abfalldokumentation!$A112="Verkauf"),Abfalldokumentation!$F112="Schimmel",Abfalldokumentation!$G112="keinen Abnehmer/kein Schälpersonal"),"Div. Zipfel, ES ohne Verwendung",VLOOKUP(Abfalldokumentation!$E112,Produktgruppen!A:B,2,FALSE)),"-")))))))))))))))))))))))</f>
        <v>ABS</v>
      </c>
      <c r="E112" s="81" t="str">
        <f>IFERROR(VLOOKUP(Abfalldokumentation!$O112,Artikel!A:C,3,FALSE),Abfalldokumentation!$O112)</f>
        <v>ABS Cheddar rot</v>
      </c>
      <c r="F112" s="81" t="str">
        <f>VLOOKUP(T112,'Liste Gründe'!A:D,2,FALSE)</f>
        <v>Linienbezogen</v>
      </c>
      <c r="G112" s="80" t="str">
        <f>IF(ISBLANK(V112),VLOOKUP(Abfalldokumentation!$P112,'Liste Gründe'!A:D,3,FALSE),V112)</f>
        <v>Maschinenabfall</v>
      </c>
      <c r="H112" s="81" t="str">
        <f>IF(ISBLANK(Abfalldokumentation!$W112),"-",Abfalldokumentation!$W112)</f>
        <v>nicht eindeutig</v>
      </c>
      <c r="I112" s="81">
        <f t="shared" si="8"/>
        <v>34</v>
      </c>
      <c r="J112" s="81" t="str">
        <f t="shared" si="9"/>
        <v>Produkte</v>
      </c>
      <c r="K112" s="81" t="str">
        <f t="shared" si="10"/>
        <v>BUs</v>
      </c>
      <c r="L112" s="81" t="str">
        <f t="shared" si="11"/>
        <v>Symptome</v>
      </c>
      <c r="M112" s="81" t="str">
        <f>IFERROR(VLOOKUP(Abfalldokumentation!$O112,Kennzahlen!S:V,3,FALSE)*Abfalldokumentation!$B112,"0")</f>
        <v>0</v>
      </c>
      <c r="N112" s="81" t="str">
        <f>IF(ISBLANK(Q112),VLOOKUP(Abfalldokumentation!$O112,'Linien - BU'!R:S,2,FALSE),Q112)</f>
        <v>L1</v>
      </c>
      <c r="O112" s="77">
        <f t="shared" si="12"/>
        <v>29500776</v>
      </c>
      <c r="P112" s="77">
        <f t="shared" si="13"/>
        <v>30</v>
      </c>
      <c r="Q112" s="39" t="s">
        <v>188</v>
      </c>
      <c r="R112" s="40">
        <v>29500776</v>
      </c>
      <c r="S112" s="40">
        <v>30</v>
      </c>
      <c r="T112" s="40">
        <v>30</v>
      </c>
      <c r="U112" s="41">
        <v>44435</v>
      </c>
      <c r="V112" s="42" t="s">
        <v>55</v>
      </c>
      <c r="W112" s="43" t="s">
        <v>219</v>
      </c>
      <c r="X112" s="44" t="str">
        <f>IFERROR(VLOOKUP(Abfalldokumentation!$R112,Artikel!A:C,3,FALSE),Abfalldokumentation!$R112)</f>
        <v>ABS Cheddar rot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spans="1:40" ht="30" hidden="1" customHeight="1" x14ac:dyDescent="0.25">
      <c r="A113" s="73" t="str">
        <f>VLOOKUP(N113,'Linien - BU'!A:B,2,FALSE)</f>
        <v>BU3</v>
      </c>
      <c r="B113" s="74">
        <f t="shared" si="7"/>
        <v>10</v>
      </c>
      <c r="C113" s="75">
        <f>Abfalldokumentation!$U113</f>
        <v>44435</v>
      </c>
      <c r="D113" s="69" t="str">
        <f>IFERROR(IF(VLOOKUP(O113,'[1]Rohware 230'!$B:$C,2,FALSE)=0,"Rohware"),
IFERROR(IF(VLOOKUP(O113,[1]Sammelnr.!$B:$C,2,FALSE)=0,"Sammelnr. ungeschält ABS"),
IFERROR(IF(VLOOKUP(O113,[1]Sammelnr.!$E:$F,2,FALSE)=0,"Sammelnr. ungeschält VS"),
IFERROR(IF(VLOOKUP(O113,[1]Sammelnr.!$H:$I,2,FALSE)=0,"Sammelnr. geschält"),
IFERROR(IF(VLOOKUP(O113,[1]Offen!$B:$C,2,FALSE)=0,"Offen ungeschält ABS"),
IFERROR(IF(VLOOKUP(O113,[1]Offen!$E:$F,2,FALSE)=0,"Offen ungeschält VOS"),
IFERROR(IF(VLOOKUP(O113,[1]Offen!$H:$I,2,FALSE)=0,"Offen geschält RW"),
IFERROR(IF(VLOOKUP(O113,[1]Offen!$K:$L,2,FALSE)=0,"Offen vegan"),
IFERROR(IF(VLOOKUP(O113,[1]Offen!$N:$O,2,FALSE)=0,"Offen Zipfel"),
IFERROR(IF(VLOOKUP(O113,[1]Offen!$Q:$R,2,FALSE)=0,"Offen Endstücke"),
IFERROR(IF(VLOOKUP(O113,[1]Vakuumiert!$B:$C,2,FALSE)=0,"Vakuumierter VOS ungeschält"),
IFERROR(IF(VLOOKUP(O113,[1]Vakuumiert!$E:$F,2,FALSE)=0,"Vakuumierter ABS ungeschält"),
IFERROR(IF(VLOOKUP(O113,[1]Vakuumiert!$H:$I,2,FALSE)=0,"Vakuumierter VOS geschält"),
IFERROR(IF(VLOOKUP(O113,[1]Vakuumiert!$K:$L,2,FALSE)=0,"Vakuumierter VOS vegan"),
IFERROR(IF(VLOOKUP(O113,[1]Vakuumiert!$N:$O,2,FALSE)=0,"Vakuumierter VOS Zipfel"),
IFERROR(IF(VLOOKUP(O113,[1]Vakuumiert!$Q:$R,2,FALSE)=0,"Vakuumiert geschält"),
IFERROR(IF(VLOOKUP(O113,'[1]vakuumierte Fertigprodukte'!$B:$C,2,FALSE)=0,"Fertigprodukte"),
IFERROR(IF(VLOOKUP(O113,'[1]vakuumierte Fertigprodukte'!$E:$FI,2,FALSE)=0,"Vakuumierte Zipfel"),
IFERROR(IF(VLOOKUP(O113,[1]Wurste!$B:$C,2,FALSE)=0,"Räucherwürste"),
IFERROR(IF(VLOOKUP(O113,[1]Wurste!$E:$F,2,FALSE)=0,"URW/URGW Wurst"),
IFERROR(IF(VLOOKUP(O113,[1]Wurste!$H:$I,2,FALSE)=0,"HF-Wurst Vegan"),
IFERROR(IF(VLOOKUP(O113,[1]Wurste!$K:$L,2,FALSE)=0,"320er ohne Würste"),
IFERROR(IF(AND(OR(Abfalldokumentation!$A113="BU3",Abfalldokumentation!$A113="Verkauf"),Abfalldokumentation!$F113="Schimmel",Abfalldokumentation!$G113="keinen Abnehmer/kein Schälpersonal"),"Div. Zipfel, ES ohne Verwendung",VLOOKUP(Abfalldokumentation!$E113,Produktgruppen!A:B,2,FALSE)),"-")))))))))))))))))))))))</f>
        <v>ABS</v>
      </c>
      <c r="E113" s="76" t="str">
        <f>IFERROR(VLOOKUP(Abfalldokumentation!$O113,Artikel!A:C,3,FALSE),Abfalldokumentation!$O113)</f>
        <v>ABS Gouda Mittelalt 45%</v>
      </c>
      <c r="F113" s="76" t="str">
        <f>VLOOKUP(T113,'Liste Gründe'!A:D,2,FALSE)</f>
        <v>Schimmel</v>
      </c>
      <c r="G113" s="75" t="str">
        <f>IF(ISBLANK(V113),VLOOKUP(Abfalldokumentation!$P113,'Liste Gründe'!A:D,3,FALSE),V113)</f>
        <v>Rest</v>
      </c>
      <c r="H113" s="76" t="str">
        <f>IF(ISBLANK(Abfalldokumentation!$W113),"-",Abfalldokumentation!$W113)</f>
        <v>wird eigentlich gesammelt und verarbeitet</v>
      </c>
      <c r="I113" s="76">
        <f t="shared" si="8"/>
        <v>34</v>
      </c>
      <c r="J113" s="76" t="str">
        <f t="shared" si="9"/>
        <v>Produkte</v>
      </c>
      <c r="K113" s="76" t="str">
        <f t="shared" si="10"/>
        <v>BUs</v>
      </c>
      <c r="L113" s="76" t="str">
        <f t="shared" si="11"/>
        <v>Symptome</v>
      </c>
      <c r="M113" s="76">
        <f>IFERROR(VLOOKUP(Abfalldokumentation!$O113,Kennzahlen!S:V,3,FALSE)*Abfalldokumentation!$B113,"0")</f>
        <v>20</v>
      </c>
      <c r="N113" s="76" t="str">
        <f>IF(ISBLANK(Q113),VLOOKUP(Abfalldokumentation!$O113,'Linien - BU'!R:S,2,FALSE),Q113)</f>
        <v>L18</v>
      </c>
      <c r="O113" s="77">
        <f t="shared" si="12"/>
        <v>29500821</v>
      </c>
      <c r="P113" s="77">
        <f t="shared" si="13"/>
        <v>12</v>
      </c>
      <c r="Q113" s="45" t="s">
        <v>227</v>
      </c>
      <c r="R113" s="46">
        <v>29500821</v>
      </c>
      <c r="S113" s="46">
        <v>10</v>
      </c>
      <c r="T113" s="46">
        <v>12</v>
      </c>
      <c r="U113" s="47">
        <v>44435</v>
      </c>
      <c r="V113" s="48" t="s">
        <v>10</v>
      </c>
      <c r="W113" s="49" t="s">
        <v>228</v>
      </c>
      <c r="X113" s="50" t="str">
        <f>IFERROR(VLOOKUP(Abfalldokumentation!$R113,Artikel!A:C,3,FALSE),Abfalldokumentation!$R113)</f>
        <v>ABS Gouda Mittelalt 45%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spans="1:40" ht="30" hidden="1" customHeight="1" x14ac:dyDescent="0.25">
      <c r="A114" s="78" t="str">
        <f>VLOOKUP(N114,'Linien - BU'!A:B,2,FALSE)</f>
        <v>BU1</v>
      </c>
      <c r="B114" s="79">
        <f t="shared" si="7"/>
        <v>12</v>
      </c>
      <c r="C114" s="80">
        <f>Abfalldokumentation!$U114</f>
        <v>44435</v>
      </c>
      <c r="D114" s="69" t="str">
        <f>IFERROR(IF(VLOOKUP(O114,'[1]Rohware 230'!$B:$C,2,FALSE)=0,"Rohware"),
IFERROR(IF(VLOOKUP(O114,[1]Sammelnr.!$B:$C,2,FALSE)=0,"Sammelnr. ungeschält ABS"),
IFERROR(IF(VLOOKUP(O114,[1]Sammelnr.!$E:$F,2,FALSE)=0,"Sammelnr. ungeschält VS"),
IFERROR(IF(VLOOKUP(O114,[1]Sammelnr.!$H:$I,2,FALSE)=0,"Sammelnr. geschält"),
IFERROR(IF(VLOOKUP(O114,[1]Offen!$B:$C,2,FALSE)=0,"Offen ungeschält ABS"),
IFERROR(IF(VLOOKUP(O114,[1]Offen!$E:$F,2,FALSE)=0,"Offen ungeschält VOS"),
IFERROR(IF(VLOOKUP(O114,[1]Offen!$H:$I,2,FALSE)=0,"Offen geschält RW"),
IFERROR(IF(VLOOKUP(O114,[1]Offen!$K:$L,2,FALSE)=0,"Offen vegan"),
IFERROR(IF(VLOOKUP(O114,[1]Offen!$N:$O,2,FALSE)=0,"Offen Zipfel"),
IFERROR(IF(VLOOKUP(O114,[1]Offen!$Q:$R,2,FALSE)=0,"Offen Endstücke"),
IFERROR(IF(VLOOKUP(O114,[1]Vakuumiert!$B:$C,2,FALSE)=0,"Vakuumierter VOS ungeschält"),
IFERROR(IF(VLOOKUP(O114,[1]Vakuumiert!$E:$F,2,FALSE)=0,"Vakuumierter ABS ungeschält"),
IFERROR(IF(VLOOKUP(O114,[1]Vakuumiert!$H:$I,2,FALSE)=0,"Vakuumierter VOS geschält"),
IFERROR(IF(VLOOKUP(O114,[1]Vakuumiert!$K:$L,2,FALSE)=0,"Vakuumierter VOS vegan"),
IFERROR(IF(VLOOKUP(O114,[1]Vakuumiert!$N:$O,2,FALSE)=0,"Vakuumierter VOS Zipfel"),
IFERROR(IF(VLOOKUP(O114,[1]Vakuumiert!$Q:$R,2,FALSE)=0,"Vakuumiert geschält"),
IFERROR(IF(VLOOKUP(O114,'[1]vakuumierte Fertigprodukte'!$B:$C,2,FALSE)=0,"Fertigprodukte"),
IFERROR(IF(VLOOKUP(O114,'[1]vakuumierte Fertigprodukte'!$E:$FI,2,FALSE)=0,"Vakuumierte Zipfel"),
IFERROR(IF(VLOOKUP(O114,[1]Wurste!$B:$C,2,FALSE)=0,"Räucherwürste"),
IFERROR(IF(VLOOKUP(O114,[1]Wurste!$E:$F,2,FALSE)=0,"URW/URGW Wurst"),
IFERROR(IF(VLOOKUP(O114,[1]Wurste!$H:$I,2,FALSE)=0,"HF-Wurst Vegan"),
IFERROR(IF(VLOOKUP(O114,[1]Wurste!$K:$L,2,FALSE)=0,"320er ohne Würste"),
IFERROR(IF(AND(OR(Abfalldokumentation!$A114="BU3",Abfalldokumentation!$A114="Verkauf"),Abfalldokumentation!$F114="Schimmel",Abfalldokumentation!$G114="keinen Abnehmer/kein Schälpersonal"),"Div. Zipfel, ES ohne Verwendung",VLOOKUP(Abfalldokumentation!$E114,Produktgruppen!A:B,2,FALSE)),"-")))))))))))))))))))))))</f>
        <v>Vorschmelz</v>
      </c>
      <c r="E114" s="81" t="str">
        <f>IFERROR(VLOOKUP(Abfalldokumentation!$O114,Artikel!A:C,3,FALSE),Abfalldokumentation!$O114)</f>
        <v>VOS SKZ AMMERLAND</v>
      </c>
      <c r="F114" s="81" t="str">
        <f>VLOOKUP(T114,'Liste Gründe'!A:D,2,FALSE)</f>
        <v>Schimmel</v>
      </c>
      <c r="G114" s="80" t="str">
        <f>IF(ISBLANK(V114),VLOOKUP(Abfalldokumentation!$P114,'Liste Gründe'!A:D,3,FALSE),V114)</f>
        <v>Rest</v>
      </c>
      <c r="H114" s="81" t="str">
        <f>IF(ISBLANK(Abfalldokumentation!$W114),"-",Abfalldokumentation!$W114)</f>
        <v>Ware konnte nicht vakuumiert werden, nicht genügend LA</v>
      </c>
      <c r="I114" s="81">
        <f t="shared" si="8"/>
        <v>34</v>
      </c>
      <c r="J114" s="81" t="str">
        <f t="shared" si="9"/>
        <v>Produkte</v>
      </c>
      <c r="K114" s="81" t="str">
        <f t="shared" si="10"/>
        <v>BUs</v>
      </c>
      <c r="L114" s="81" t="str">
        <f t="shared" si="11"/>
        <v>Symptome</v>
      </c>
      <c r="M114" s="81">
        <f>IFERROR(VLOOKUP(Abfalldokumentation!$O114,Kennzahlen!S:V,3,FALSE)*Abfalldokumentation!$B114,"0")</f>
        <v>6</v>
      </c>
      <c r="N114" s="81" t="str">
        <f>IF(ISBLANK(Q114),VLOOKUP(Abfalldokumentation!$O114,'Linien - BU'!R:S,2,FALSE),Q114)</f>
        <v>RWV</v>
      </c>
      <c r="O114" s="77">
        <f t="shared" si="12"/>
        <v>29500879</v>
      </c>
      <c r="P114" s="77">
        <f t="shared" si="13"/>
        <v>12</v>
      </c>
      <c r="Q114" s="39" t="s">
        <v>202</v>
      </c>
      <c r="R114" s="40">
        <v>29500879</v>
      </c>
      <c r="S114" s="40">
        <v>12</v>
      </c>
      <c r="T114" s="40">
        <v>12</v>
      </c>
      <c r="U114" s="41">
        <v>44435</v>
      </c>
      <c r="V114" s="42" t="s">
        <v>10</v>
      </c>
      <c r="W114" s="43" t="s">
        <v>229</v>
      </c>
      <c r="X114" s="44" t="str">
        <f>IFERROR(VLOOKUP(Abfalldokumentation!$R114,Artikel!A:C,3,FALSE),Abfalldokumentation!$R114)</f>
        <v>VOS SKZ AMMERLAND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spans="1:40" ht="30" hidden="1" customHeight="1" x14ac:dyDescent="0.25">
      <c r="A115" s="73" t="str">
        <f>VLOOKUP(N115,'Linien - BU'!A:B,2,FALSE)</f>
        <v>BU3</v>
      </c>
      <c r="B115" s="74">
        <f t="shared" si="7"/>
        <v>143</v>
      </c>
      <c r="C115" s="75">
        <f>Abfalldokumentation!$U115</f>
        <v>44435</v>
      </c>
      <c r="D115" s="69" t="str">
        <f>IFERROR(IF(VLOOKUP(O115,'[1]Rohware 230'!$B:$C,2,FALSE)=0,"Rohware"),
IFERROR(IF(VLOOKUP(O115,[1]Sammelnr.!$B:$C,2,FALSE)=0,"Sammelnr. ungeschält ABS"),
IFERROR(IF(VLOOKUP(O115,[1]Sammelnr.!$E:$F,2,FALSE)=0,"Sammelnr. ungeschält VS"),
IFERROR(IF(VLOOKUP(O115,[1]Sammelnr.!$H:$I,2,FALSE)=0,"Sammelnr. geschält"),
IFERROR(IF(VLOOKUP(O115,[1]Offen!$B:$C,2,FALSE)=0,"Offen ungeschält ABS"),
IFERROR(IF(VLOOKUP(O115,[1]Offen!$E:$F,2,FALSE)=0,"Offen ungeschält VOS"),
IFERROR(IF(VLOOKUP(O115,[1]Offen!$H:$I,2,FALSE)=0,"Offen geschält RW"),
IFERROR(IF(VLOOKUP(O115,[1]Offen!$K:$L,2,FALSE)=0,"Offen vegan"),
IFERROR(IF(VLOOKUP(O115,[1]Offen!$N:$O,2,FALSE)=0,"Offen Zipfel"),
IFERROR(IF(VLOOKUP(O115,[1]Offen!$Q:$R,2,FALSE)=0,"Offen Endstücke"),
IFERROR(IF(VLOOKUP(O115,[1]Vakuumiert!$B:$C,2,FALSE)=0,"Vakuumierter VOS ungeschält"),
IFERROR(IF(VLOOKUP(O115,[1]Vakuumiert!$E:$F,2,FALSE)=0,"Vakuumierter ABS ungeschält"),
IFERROR(IF(VLOOKUP(O115,[1]Vakuumiert!$H:$I,2,FALSE)=0,"Vakuumierter VOS geschält"),
IFERROR(IF(VLOOKUP(O115,[1]Vakuumiert!$K:$L,2,FALSE)=0,"Vakuumierter VOS vegan"),
IFERROR(IF(VLOOKUP(O115,[1]Vakuumiert!$N:$O,2,FALSE)=0,"Vakuumierter VOS Zipfel"),
IFERROR(IF(VLOOKUP(O115,[1]Vakuumiert!$Q:$R,2,FALSE)=0,"Vakuumiert geschält"),
IFERROR(IF(VLOOKUP(O115,'[1]vakuumierte Fertigprodukte'!$B:$C,2,FALSE)=0,"Fertigprodukte"),
IFERROR(IF(VLOOKUP(O115,'[1]vakuumierte Fertigprodukte'!$E:$FI,2,FALSE)=0,"Vakuumierte Zipfel"),
IFERROR(IF(VLOOKUP(O115,[1]Wurste!$B:$C,2,FALSE)=0,"Räucherwürste"),
IFERROR(IF(VLOOKUP(O115,[1]Wurste!$E:$F,2,FALSE)=0,"URW/URGW Wurst"),
IFERROR(IF(VLOOKUP(O115,[1]Wurste!$H:$I,2,FALSE)=0,"HF-Wurst Vegan"),
IFERROR(IF(VLOOKUP(O115,[1]Wurste!$K:$L,2,FALSE)=0,"320er ohne Würste"),
IFERROR(IF(AND(OR(Abfalldokumentation!$A115="BU3",Abfalldokumentation!$A115="Verkauf"),Abfalldokumentation!$F115="Schimmel",Abfalldokumentation!$G115="keinen Abnehmer/kein Schälpersonal"),"Div. Zipfel, ES ohne Verwendung",VLOOKUP(Abfalldokumentation!$E115,Produktgruppen!A:B,2,FALSE)),"-")))))))))))))))))))))))</f>
        <v>ABS</v>
      </c>
      <c r="E115" s="76" t="str">
        <f>IFERROR(VLOOKUP(Abfalldokumentation!$O115,Artikel!A:C,3,FALSE),Abfalldokumentation!$O115)</f>
        <v>ABS CHED-PF-KRÄUK gemis</v>
      </c>
      <c r="F115" s="76" t="str">
        <f>VLOOKUP(T115,'Liste Gründe'!A:D,2,FALSE)</f>
        <v>Linienbezogen</v>
      </c>
      <c r="G115" s="75" t="str">
        <f>IF(ISBLANK(V115),VLOOKUP(Abfalldokumentation!$P115,'Liste Gründe'!A:D,3,FALSE),V115)</f>
        <v>gemischtes Produkt</v>
      </c>
      <c r="H115" s="76" t="str">
        <f>IF(ISBLANK(Abfalldokumentation!$W115),"-",Abfalldokumentation!$W115)</f>
        <v>-</v>
      </c>
      <c r="I115" s="76">
        <f t="shared" si="8"/>
        <v>34</v>
      </c>
      <c r="J115" s="76" t="str">
        <f t="shared" si="9"/>
        <v>Produkte</v>
      </c>
      <c r="K115" s="76" t="str">
        <f t="shared" si="10"/>
        <v>BUs</v>
      </c>
      <c r="L115" s="76" t="str">
        <f t="shared" si="11"/>
        <v>Symptome</v>
      </c>
      <c r="M115" s="76">
        <f>IFERROR(VLOOKUP(Abfalldokumentation!$O115,Kennzahlen!S:V,3,FALSE)*Abfalldokumentation!$B115,"0")</f>
        <v>143</v>
      </c>
      <c r="N115" s="76" t="str">
        <f>IF(ISBLANK(Q115),VLOOKUP(Abfalldokumentation!$O115,'Linien - BU'!R:S,2,FALSE),Q115)</f>
        <v>L33</v>
      </c>
      <c r="O115" s="77">
        <f t="shared" si="12"/>
        <v>29501003</v>
      </c>
      <c r="P115" s="77">
        <f t="shared" si="13"/>
        <v>81</v>
      </c>
      <c r="Q115" s="45" t="s">
        <v>205</v>
      </c>
      <c r="R115" s="46">
        <v>29501003</v>
      </c>
      <c r="S115" s="46">
        <v>143</v>
      </c>
      <c r="T115" s="46">
        <v>81</v>
      </c>
      <c r="U115" s="47">
        <v>44435</v>
      </c>
      <c r="V115" s="48"/>
      <c r="W115" s="49"/>
      <c r="X115" s="50" t="str">
        <f>IFERROR(VLOOKUP(Abfalldokumentation!$R115,Artikel!A:C,3,FALSE),Abfalldokumentation!$R115)</f>
        <v>ABS CHED-PF-KRÄUK gemis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spans="1:40" ht="30" hidden="1" customHeight="1" x14ac:dyDescent="0.25">
      <c r="A116" s="78" t="str">
        <f>VLOOKUP(N116,'Linien - BU'!A:B,2,FALSE)</f>
        <v>BU1</v>
      </c>
      <c r="B116" s="79">
        <f t="shared" si="7"/>
        <v>79</v>
      </c>
      <c r="C116" s="80">
        <f>Abfalldokumentation!$U116</f>
        <v>44435</v>
      </c>
      <c r="D116" s="69" t="str">
        <f>IFERROR(IF(VLOOKUP(O116,'[1]Rohware 230'!$B:$C,2,FALSE)=0,"Rohware"),
IFERROR(IF(VLOOKUP(O116,[1]Sammelnr.!$B:$C,2,FALSE)=0,"Sammelnr. ungeschält ABS"),
IFERROR(IF(VLOOKUP(O116,[1]Sammelnr.!$E:$F,2,FALSE)=0,"Sammelnr. ungeschält VS"),
IFERROR(IF(VLOOKUP(O116,[1]Sammelnr.!$H:$I,2,FALSE)=0,"Sammelnr. geschält"),
IFERROR(IF(VLOOKUP(O116,[1]Offen!$B:$C,2,FALSE)=0,"Offen ungeschält ABS"),
IFERROR(IF(VLOOKUP(O116,[1]Offen!$E:$F,2,FALSE)=0,"Offen ungeschält VOS"),
IFERROR(IF(VLOOKUP(O116,[1]Offen!$H:$I,2,FALSE)=0,"Offen geschält RW"),
IFERROR(IF(VLOOKUP(O116,[1]Offen!$K:$L,2,FALSE)=0,"Offen vegan"),
IFERROR(IF(VLOOKUP(O116,[1]Offen!$N:$O,2,FALSE)=0,"Offen Zipfel"),
IFERROR(IF(VLOOKUP(O116,[1]Offen!$Q:$R,2,FALSE)=0,"Offen Endstücke"),
IFERROR(IF(VLOOKUP(O116,[1]Vakuumiert!$B:$C,2,FALSE)=0,"Vakuumierter VOS ungeschält"),
IFERROR(IF(VLOOKUP(O116,[1]Vakuumiert!$E:$F,2,FALSE)=0,"Vakuumierter ABS ungeschält"),
IFERROR(IF(VLOOKUP(O116,[1]Vakuumiert!$H:$I,2,FALSE)=0,"Vakuumierter VOS geschält"),
IFERROR(IF(VLOOKUP(O116,[1]Vakuumiert!$K:$L,2,FALSE)=0,"Vakuumierter VOS vegan"),
IFERROR(IF(VLOOKUP(O116,[1]Vakuumiert!$N:$O,2,FALSE)=0,"Vakuumierter VOS Zipfel"),
IFERROR(IF(VLOOKUP(O116,[1]Vakuumiert!$Q:$R,2,FALSE)=0,"Vakuumiert geschält"),
IFERROR(IF(VLOOKUP(O116,'[1]vakuumierte Fertigprodukte'!$B:$C,2,FALSE)=0,"Fertigprodukte"),
IFERROR(IF(VLOOKUP(O116,'[1]vakuumierte Fertigprodukte'!$E:$FI,2,FALSE)=0,"Vakuumierte Zipfel"),
IFERROR(IF(VLOOKUP(O116,[1]Wurste!$B:$C,2,FALSE)=0,"Räucherwürste"),
IFERROR(IF(VLOOKUP(O116,[1]Wurste!$E:$F,2,FALSE)=0,"URW/URGW Wurst"),
IFERROR(IF(VLOOKUP(O116,[1]Wurste!$H:$I,2,FALSE)=0,"HF-Wurst Vegan"),
IFERROR(IF(VLOOKUP(O116,[1]Wurste!$K:$L,2,FALSE)=0,"320er ohne Würste"),
IFERROR(IF(AND(OR(Abfalldokumentation!$A116="BU3",Abfalldokumentation!$A116="Verkauf"),Abfalldokumentation!$F116="Schimmel",Abfalldokumentation!$G116="keinen Abnehmer/kein Schälpersonal"),"Div. Zipfel, ES ohne Verwendung",VLOOKUP(Abfalldokumentation!$E116,Produktgruppen!A:B,2,FALSE)),"-")))))))))))))))))))))))</f>
        <v>Vorschmelz</v>
      </c>
      <c r="E116" s="81" t="str">
        <f>IFERROR(VLOOKUP(Abfalldokumentation!$O116,Artikel!A:C,3,FALSE),Abfalldokumentation!$O116)</f>
        <v>VS Schinken geschält</v>
      </c>
      <c r="F116" s="81" t="str">
        <f>VLOOKUP(T116,'Liste Gründe'!A:D,2,FALSE)</f>
        <v>Schimmel</v>
      </c>
      <c r="G116" s="80" t="str">
        <f>IF(ISBLANK(V116),VLOOKUP(Abfalldokumentation!$P116,'Liste Gründe'!A:D,3,FALSE),V116)</f>
        <v>keine Verarbeitung</v>
      </c>
      <c r="H116" s="81" t="str">
        <f>IF(ISBLANK(Abfalldokumentation!$W116),"-",Abfalldokumentation!$W116)</f>
        <v>Aufgrund Konsistenz nicht genommen. Zu wenig VOS verarbeitet. Vom Warmen ins Kalte -&gt; Schimmel</v>
      </c>
      <c r="I116" s="81">
        <f t="shared" si="8"/>
        <v>34</v>
      </c>
      <c r="J116" s="81" t="str">
        <f t="shared" si="9"/>
        <v>Produkte</v>
      </c>
      <c r="K116" s="81" t="str">
        <f t="shared" si="10"/>
        <v>BUs</v>
      </c>
      <c r="L116" s="81" t="str">
        <f t="shared" si="11"/>
        <v>Symptome</v>
      </c>
      <c r="M116" s="81">
        <f>IFERROR(VLOOKUP(Abfalldokumentation!$O116,Kennzahlen!S:V,3,FALSE)*Abfalldokumentation!$B116,"0")</f>
        <v>74.244199999999992</v>
      </c>
      <c r="N116" s="81" t="str">
        <f>IF(ISBLANK(Q116),VLOOKUP(Abfalldokumentation!$O116,'Linien - BU'!R:S,2,FALSE),Q116)</f>
        <v>Schmelze</v>
      </c>
      <c r="O116" s="77">
        <f t="shared" si="12"/>
        <v>29600025</v>
      </c>
      <c r="P116" s="77">
        <f t="shared" si="13"/>
        <v>12</v>
      </c>
      <c r="Q116" s="39" t="s">
        <v>184</v>
      </c>
      <c r="R116" s="40">
        <v>29600025</v>
      </c>
      <c r="S116" s="40">
        <v>79</v>
      </c>
      <c r="T116" s="40">
        <v>12</v>
      </c>
      <c r="U116" s="41">
        <v>44435</v>
      </c>
      <c r="V116" s="42" t="s">
        <v>22</v>
      </c>
      <c r="W116" s="43" t="s">
        <v>185</v>
      </c>
      <c r="X116" s="44" t="str">
        <f>IFERROR(VLOOKUP(Abfalldokumentation!$R116,Artikel!A:C,3,FALSE),Abfalldokumentation!$R116)</f>
        <v>VS Schinken geschält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spans="1:40" ht="30" hidden="1" customHeight="1" x14ac:dyDescent="0.25">
      <c r="A117" s="73" t="str">
        <f>VLOOKUP(N117,'Linien - BU'!A:B,2,FALSE)</f>
        <v>Verkauf</v>
      </c>
      <c r="B117" s="74">
        <f t="shared" si="7"/>
        <v>28.5</v>
      </c>
      <c r="C117" s="75">
        <f>Abfalldokumentation!$U117</f>
        <v>44435</v>
      </c>
      <c r="D117" s="69" t="str">
        <f>IFERROR(IF(VLOOKUP(O117,'[1]Rohware 230'!$B:$C,2,FALSE)=0,"Rohware"),
IFERROR(IF(VLOOKUP(O117,[1]Sammelnr.!$B:$C,2,FALSE)=0,"Sammelnr. ungeschält ABS"),
IFERROR(IF(VLOOKUP(O117,[1]Sammelnr.!$E:$F,2,FALSE)=0,"Sammelnr. ungeschält VS"),
IFERROR(IF(VLOOKUP(O117,[1]Sammelnr.!$H:$I,2,FALSE)=0,"Sammelnr. geschält"),
IFERROR(IF(VLOOKUP(O117,[1]Offen!$B:$C,2,FALSE)=0,"Offen ungeschält ABS"),
IFERROR(IF(VLOOKUP(O117,[1]Offen!$E:$F,2,FALSE)=0,"Offen ungeschält VOS"),
IFERROR(IF(VLOOKUP(O117,[1]Offen!$H:$I,2,FALSE)=0,"Offen geschält RW"),
IFERROR(IF(VLOOKUP(O117,[1]Offen!$K:$L,2,FALSE)=0,"Offen vegan"),
IFERROR(IF(VLOOKUP(O117,[1]Offen!$N:$O,2,FALSE)=0,"Offen Zipfel"),
IFERROR(IF(VLOOKUP(O117,[1]Offen!$Q:$R,2,FALSE)=0,"Offen Endstücke"),
IFERROR(IF(VLOOKUP(O117,[1]Vakuumiert!$B:$C,2,FALSE)=0,"Vakuumierter VOS ungeschält"),
IFERROR(IF(VLOOKUP(O117,[1]Vakuumiert!$E:$F,2,FALSE)=0,"Vakuumierter ABS ungeschält"),
IFERROR(IF(VLOOKUP(O117,[1]Vakuumiert!$H:$I,2,FALSE)=0,"Vakuumierter VOS geschält"),
IFERROR(IF(VLOOKUP(O117,[1]Vakuumiert!$K:$L,2,FALSE)=0,"Vakuumierter VOS vegan"),
IFERROR(IF(VLOOKUP(O117,[1]Vakuumiert!$N:$O,2,FALSE)=0,"Vakuumierter VOS Zipfel"),
IFERROR(IF(VLOOKUP(O117,[1]Vakuumiert!$Q:$R,2,FALSE)=0,"Vakuumiert geschält"),
IFERROR(IF(VLOOKUP(O117,'[1]vakuumierte Fertigprodukte'!$B:$C,2,FALSE)=0,"Fertigprodukte"),
IFERROR(IF(VLOOKUP(O117,'[1]vakuumierte Fertigprodukte'!$E:$FI,2,FALSE)=0,"Vakuumierte Zipfel"),
IFERROR(IF(VLOOKUP(O117,[1]Wurste!$B:$C,2,FALSE)=0,"Räucherwürste"),
IFERROR(IF(VLOOKUP(O117,[1]Wurste!$E:$F,2,FALSE)=0,"URW/URGW Wurst"),
IFERROR(IF(VLOOKUP(O117,[1]Wurste!$H:$I,2,FALSE)=0,"HF-Wurst Vegan"),
IFERROR(IF(VLOOKUP(O117,[1]Wurste!$K:$L,2,FALSE)=0,"320er ohne Würste"),
IFERROR(IF(AND(OR(Abfalldokumentation!$A117="BU3",Abfalldokumentation!$A117="Verkauf"),Abfalldokumentation!$F117="Schimmel",Abfalldokumentation!$G117="keinen Abnehmer/kein Schälpersonal"),"Div. Zipfel, ES ohne Verwendung",VLOOKUP(Abfalldokumentation!$E117,Produktgruppen!A:B,2,FALSE)),"-")))))))))))))))))))))))</f>
        <v>Div. Zipfel, ES ohne Verwendung</v>
      </c>
      <c r="E117" s="76" t="str">
        <f>IFERROR(VLOOKUP(Abfalldokumentation!$O117,Artikel!A:C,3,FALSE),Abfalldokumentation!$O117)</f>
        <v>Div. Zipfel, Endstücke</v>
      </c>
      <c r="F117" s="76" t="str">
        <f>VLOOKUP(T117,'Liste Gründe'!A:D,2,FALSE)</f>
        <v>Schimmel</v>
      </c>
      <c r="G117" s="75" t="str">
        <f>IF(ISBLANK(V117),VLOOKUP(Abfalldokumentation!$P117,'Liste Gründe'!A:D,3,FALSE),V117)</f>
        <v>keinen Abnehmer/kein Schälpersonal</v>
      </c>
      <c r="H117" s="76" t="str">
        <f>IF(ISBLANK(Abfalldokumentation!$W117),"-",Abfalldokumentation!$W117)</f>
        <v>keinen Abnehmer/Schälen</v>
      </c>
      <c r="I117" s="76">
        <f t="shared" si="8"/>
        <v>34</v>
      </c>
      <c r="J117" s="76" t="str">
        <f t="shared" si="9"/>
        <v>Produkte</v>
      </c>
      <c r="K117" s="76" t="str">
        <f t="shared" si="10"/>
        <v>BUs</v>
      </c>
      <c r="L117" s="76" t="str">
        <f t="shared" si="11"/>
        <v>Symptome</v>
      </c>
      <c r="M117" s="76" t="str">
        <f>IFERROR(VLOOKUP(Abfalldokumentation!$O117,Kennzahlen!S:V,3,FALSE)*Abfalldokumentation!$B117,"0")</f>
        <v>0</v>
      </c>
      <c r="N117" s="76" t="str">
        <f>IF(ISBLANK(Q117),VLOOKUP(Abfalldokumentation!$O117,'Linien - BU'!R:S,2,FALSE),Q117)</f>
        <v>Verkauf</v>
      </c>
      <c r="O117" s="77" t="str">
        <f t="shared" si="12"/>
        <v>Div. Zipfel, Endstücke</v>
      </c>
      <c r="P117" s="77">
        <f t="shared" si="13"/>
        <v>12</v>
      </c>
      <c r="Q117" s="45" t="s">
        <v>11</v>
      </c>
      <c r="R117" s="46" t="s">
        <v>191</v>
      </c>
      <c r="S117" s="46">
        <v>28.5</v>
      </c>
      <c r="T117" s="46">
        <v>12</v>
      </c>
      <c r="U117" s="47">
        <v>44435</v>
      </c>
      <c r="V117" s="48" t="s">
        <v>20</v>
      </c>
      <c r="W117" s="49" t="s">
        <v>192</v>
      </c>
      <c r="X117" s="50" t="str">
        <f>IFERROR(VLOOKUP(Abfalldokumentation!$R117,Artikel!A:C,3,FALSE),Abfalldokumentation!$R117)</f>
        <v>Div. Zipfel, Endstücke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spans="1:40" ht="30" hidden="1" customHeight="1" x14ac:dyDescent="0.25">
      <c r="A118" s="78" t="str">
        <f>VLOOKUP(N118,'Linien - BU'!A:B,2,FALSE)</f>
        <v>Verkauf</v>
      </c>
      <c r="B118" s="79">
        <f t="shared" si="7"/>
        <v>155</v>
      </c>
      <c r="C118" s="80">
        <f>Abfalldokumentation!$U118</f>
        <v>44435</v>
      </c>
      <c r="D118" s="69" t="str">
        <f>IFERROR(IF(VLOOKUP(O118,'[1]Rohware 230'!$B:$C,2,FALSE)=0,"Rohware"),
IFERROR(IF(VLOOKUP(O118,[1]Sammelnr.!$B:$C,2,FALSE)=0,"Sammelnr. ungeschält ABS"),
IFERROR(IF(VLOOKUP(O118,[1]Sammelnr.!$E:$F,2,FALSE)=0,"Sammelnr. ungeschält VS"),
IFERROR(IF(VLOOKUP(O118,[1]Sammelnr.!$H:$I,2,FALSE)=0,"Sammelnr. geschält"),
IFERROR(IF(VLOOKUP(O118,[1]Offen!$B:$C,2,FALSE)=0,"Offen ungeschält ABS"),
IFERROR(IF(VLOOKUP(O118,[1]Offen!$E:$F,2,FALSE)=0,"Offen ungeschält VOS"),
IFERROR(IF(VLOOKUP(O118,[1]Offen!$H:$I,2,FALSE)=0,"Offen geschält RW"),
IFERROR(IF(VLOOKUP(O118,[1]Offen!$K:$L,2,FALSE)=0,"Offen vegan"),
IFERROR(IF(VLOOKUP(O118,[1]Offen!$N:$O,2,FALSE)=0,"Offen Zipfel"),
IFERROR(IF(VLOOKUP(O118,[1]Offen!$Q:$R,2,FALSE)=0,"Offen Endstücke"),
IFERROR(IF(VLOOKUP(O118,[1]Vakuumiert!$B:$C,2,FALSE)=0,"Vakuumierter VOS ungeschält"),
IFERROR(IF(VLOOKUP(O118,[1]Vakuumiert!$E:$F,2,FALSE)=0,"Vakuumierter ABS ungeschält"),
IFERROR(IF(VLOOKUP(O118,[1]Vakuumiert!$H:$I,2,FALSE)=0,"Vakuumierter VOS geschält"),
IFERROR(IF(VLOOKUP(O118,[1]Vakuumiert!$K:$L,2,FALSE)=0,"Vakuumierter VOS vegan"),
IFERROR(IF(VLOOKUP(O118,[1]Vakuumiert!$N:$O,2,FALSE)=0,"Vakuumierter VOS Zipfel"),
IFERROR(IF(VLOOKUP(O118,[1]Vakuumiert!$Q:$R,2,FALSE)=0,"Vakuumiert geschält"),
IFERROR(IF(VLOOKUP(O118,'[1]vakuumierte Fertigprodukte'!$B:$C,2,FALSE)=0,"Fertigprodukte"),
IFERROR(IF(VLOOKUP(O118,'[1]vakuumierte Fertigprodukte'!$E:$FI,2,FALSE)=0,"Vakuumierte Zipfel"),
IFERROR(IF(VLOOKUP(O118,[1]Wurste!$B:$C,2,FALSE)=0,"Räucherwürste"),
IFERROR(IF(VLOOKUP(O118,[1]Wurste!$E:$F,2,FALSE)=0,"URW/URGW Wurst"),
IFERROR(IF(VLOOKUP(O118,[1]Wurste!$H:$I,2,FALSE)=0,"HF-Wurst Vegan"),
IFERROR(IF(VLOOKUP(O118,[1]Wurste!$K:$L,2,FALSE)=0,"320er ohne Würste"),
IFERROR(IF(AND(OR(Abfalldokumentation!$A118="BU3",Abfalldokumentation!$A118="Verkauf"),Abfalldokumentation!$F118="Schimmel",Abfalldokumentation!$G118="keinen Abnehmer/kein Schälpersonal"),"Div. Zipfel, ES ohne Verwendung",VLOOKUP(Abfalldokumentation!$E118,Produktgruppen!A:B,2,FALSE)),"-")))))))))))))))))))))))</f>
        <v>Div. Zipfel, ES ohne Verwendung</v>
      </c>
      <c r="E118" s="81" t="str">
        <f>IFERROR(VLOOKUP(Abfalldokumentation!$O118,Artikel!A:C,3,FALSE),Abfalldokumentation!$O118)</f>
        <v>Div. Zipfel, Endstücke</v>
      </c>
      <c r="F118" s="81" t="str">
        <f>VLOOKUP(T118,'Liste Gründe'!A:D,2,FALSE)</f>
        <v>Schimmel</v>
      </c>
      <c r="G118" s="80" t="str">
        <f>IF(ISBLANK(V118),VLOOKUP(Abfalldokumentation!$P118,'Liste Gründe'!A:D,3,FALSE),V118)</f>
        <v>keinen Abnehmer/kein Schälpersonal</v>
      </c>
      <c r="H118" s="81" t="str">
        <f>IF(ISBLANK(Abfalldokumentation!$W118),"-",Abfalldokumentation!$W118)</f>
        <v>keinen Abnehmer/Schälen</v>
      </c>
      <c r="I118" s="81">
        <f t="shared" si="8"/>
        <v>34</v>
      </c>
      <c r="J118" s="81" t="str">
        <f t="shared" si="9"/>
        <v>Produkte</v>
      </c>
      <c r="K118" s="81" t="str">
        <f t="shared" si="10"/>
        <v>BUs</v>
      </c>
      <c r="L118" s="81" t="str">
        <f t="shared" si="11"/>
        <v>Symptome</v>
      </c>
      <c r="M118" s="81" t="str">
        <f>IFERROR(VLOOKUP(Abfalldokumentation!$O118,Kennzahlen!S:V,3,FALSE)*Abfalldokumentation!$B118,"0")</f>
        <v>0</v>
      </c>
      <c r="N118" s="81" t="str">
        <f>IF(ISBLANK(Q118),VLOOKUP(Abfalldokumentation!$O118,'Linien - BU'!R:S,2,FALSE),Q118)</f>
        <v>Verkauf</v>
      </c>
      <c r="O118" s="77" t="str">
        <f t="shared" si="12"/>
        <v>Div. Zipfel, Endstücke</v>
      </c>
      <c r="P118" s="77">
        <f t="shared" si="13"/>
        <v>12</v>
      </c>
      <c r="Q118" s="39" t="s">
        <v>11</v>
      </c>
      <c r="R118" s="40" t="s">
        <v>191</v>
      </c>
      <c r="S118" s="40">
        <v>155</v>
      </c>
      <c r="T118" s="40">
        <v>12</v>
      </c>
      <c r="U118" s="41">
        <v>44435</v>
      </c>
      <c r="V118" s="42" t="s">
        <v>20</v>
      </c>
      <c r="W118" s="43" t="s">
        <v>192</v>
      </c>
      <c r="X118" s="44" t="str">
        <f>IFERROR(VLOOKUP(Abfalldokumentation!$R118,Artikel!A:C,3,FALSE),Abfalldokumentation!$R118)</f>
        <v>Div. Zipfel, Endstücke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spans="1:40" ht="30" hidden="1" customHeight="1" x14ac:dyDescent="0.25">
      <c r="A119" s="73" t="str">
        <f>VLOOKUP(N119,'Linien - BU'!A:B,2,FALSE)</f>
        <v>BU1</v>
      </c>
      <c r="B119" s="74">
        <f t="shared" si="7"/>
        <v>30</v>
      </c>
      <c r="C119" s="75">
        <f>Abfalldokumentation!$U119</f>
        <v>44435</v>
      </c>
      <c r="D119" s="69" t="str">
        <f>IFERROR(IF(VLOOKUP(O119,'[1]Rohware 230'!$B:$C,2,FALSE)=0,"Rohware"),
IFERROR(IF(VLOOKUP(O119,[1]Sammelnr.!$B:$C,2,FALSE)=0,"Sammelnr. ungeschält ABS"),
IFERROR(IF(VLOOKUP(O119,[1]Sammelnr.!$E:$F,2,FALSE)=0,"Sammelnr. ungeschält VS"),
IFERROR(IF(VLOOKUP(O119,[1]Sammelnr.!$H:$I,2,FALSE)=0,"Sammelnr. geschält"),
IFERROR(IF(VLOOKUP(O119,[1]Offen!$B:$C,2,FALSE)=0,"Offen ungeschält ABS"),
IFERROR(IF(VLOOKUP(O119,[1]Offen!$E:$F,2,FALSE)=0,"Offen ungeschält VOS"),
IFERROR(IF(VLOOKUP(O119,[1]Offen!$H:$I,2,FALSE)=0,"Offen geschält RW"),
IFERROR(IF(VLOOKUP(O119,[1]Offen!$K:$L,2,FALSE)=0,"Offen vegan"),
IFERROR(IF(VLOOKUP(O119,[1]Offen!$N:$O,2,FALSE)=0,"Offen Zipfel"),
IFERROR(IF(VLOOKUP(O119,[1]Offen!$Q:$R,2,FALSE)=0,"Offen Endstücke"),
IFERROR(IF(VLOOKUP(O119,[1]Vakuumiert!$B:$C,2,FALSE)=0,"Vakuumierter VOS ungeschält"),
IFERROR(IF(VLOOKUP(O119,[1]Vakuumiert!$E:$F,2,FALSE)=0,"Vakuumierter ABS ungeschält"),
IFERROR(IF(VLOOKUP(O119,[1]Vakuumiert!$H:$I,2,FALSE)=0,"Vakuumierter VOS geschält"),
IFERROR(IF(VLOOKUP(O119,[1]Vakuumiert!$K:$L,2,FALSE)=0,"Vakuumierter VOS vegan"),
IFERROR(IF(VLOOKUP(O119,[1]Vakuumiert!$N:$O,2,FALSE)=0,"Vakuumierter VOS Zipfel"),
IFERROR(IF(VLOOKUP(O119,[1]Vakuumiert!$Q:$R,2,FALSE)=0,"Vakuumiert geschält"),
IFERROR(IF(VLOOKUP(O119,'[1]vakuumierte Fertigprodukte'!$B:$C,2,FALSE)=0,"Fertigprodukte"),
IFERROR(IF(VLOOKUP(O119,'[1]vakuumierte Fertigprodukte'!$E:$FI,2,FALSE)=0,"Vakuumierte Zipfel"),
IFERROR(IF(VLOOKUP(O119,[1]Wurste!$B:$C,2,FALSE)=0,"Räucherwürste"),
IFERROR(IF(VLOOKUP(O119,[1]Wurste!$E:$F,2,FALSE)=0,"URW/URGW Wurst"),
IFERROR(IF(VLOOKUP(O119,[1]Wurste!$H:$I,2,FALSE)=0,"HF-Wurst Vegan"),
IFERROR(IF(VLOOKUP(O119,[1]Wurste!$K:$L,2,FALSE)=0,"320er ohne Würste"),
IFERROR(IF(AND(OR(Abfalldokumentation!$A119="BU3",Abfalldokumentation!$A119="Verkauf"),Abfalldokumentation!$F119="Schimmel",Abfalldokumentation!$G119="keinen Abnehmer/kein Schälpersonal"),"Div. Zipfel, ES ohne Verwendung",VLOOKUP(Abfalldokumentation!$E119,Produktgruppen!A:B,2,FALSE)),"-")))))))))))))))))))))))</f>
        <v>Diverses</v>
      </c>
      <c r="E119" s="76" t="str">
        <f>IFERROR(VLOOKUP(Abfalldokumentation!$O119,Artikel!A:C,3,FALSE),Abfalldokumentation!$O119)</f>
        <v>Diverses</v>
      </c>
      <c r="F119" s="76" t="str">
        <f>VLOOKUP(T119,'Liste Gründe'!A:D,2,FALSE)</f>
        <v>Schimmel</v>
      </c>
      <c r="G119" s="75" t="str">
        <f>IF(ISBLANK(V119),VLOOKUP(Abfalldokumentation!$P119,'Liste Gründe'!A:D,3,FALSE),V119)</f>
        <v>keine Verarbeitung</v>
      </c>
      <c r="H119" s="76" t="str">
        <f>IF(ISBLANK(Abfalldokumentation!$W119),"-",Abfalldokumentation!$W119)</f>
        <v>MHD abgelaufen</v>
      </c>
      <c r="I119" s="76">
        <f t="shared" si="8"/>
        <v>34</v>
      </c>
      <c r="J119" s="76" t="str">
        <f t="shared" si="9"/>
        <v>Produkte</v>
      </c>
      <c r="K119" s="76" t="str">
        <f t="shared" si="10"/>
        <v>BUs</v>
      </c>
      <c r="L119" s="76" t="str">
        <f t="shared" si="11"/>
        <v>Symptome</v>
      </c>
      <c r="M119" s="76" t="str">
        <f>IFERROR(VLOOKUP(Abfalldokumentation!$O119,Kennzahlen!S:V,3,FALSE)*Abfalldokumentation!$B119,"0")</f>
        <v>0</v>
      </c>
      <c r="N119" s="76" t="str">
        <f>IF(ISBLANK(Q119),VLOOKUP(Abfalldokumentation!$O119,'Linien - BU'!R:S,2,FALSE),Q119)</f>
        <v>RWV</v>
      </c>
      <c r="O119" s="77" t="str">
        <f t="shared" si="12"/>
        <v>Diverses</v>
      </c>
      <c r="P119" s="77">
        <f t="shared" si="13"/>
        <v>12</v>
      </c>
      <c r="Q119" s="45" t="s">
        <v>202</v>
      </c>
      <c r="R119" s="46" t="s">
        <v>110</v>
      </c>
      <c r="S119" s="46">
        <v>30</v>
      </c>
      <c r="T119" s="46">
        <v>12</v>
      </c>
      <c r="U119" s="47">
        <v>44435</v>
      </c>
      <c r="V119" s="48" t="s">
        <v>22</v>
      </c>
      <c r="W119" s="49" t="s">
        <v>27</v>
      </c>
      <c r="X119" s="50" t="str">
        <f>IFERROR(VLOOKUP(Abfalldokumentation!$R119,Artikel!A:C,3,FALSE),Abfalldokumentation!$R119)</f>
        <v>Diverses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spans="1:40" ht="30" hidden="1" customHeight="1" x14ac:dyDescent="0.25">
      <c r="A120" s="78" t="str">
        <f>VLOOKUP(N120,'Linien - BU'!A:B,2,FALSE)</f>
        <v>BU2</v>
      </c>
      <c r="B120" s="79">
        <f t="shared" si="7"/>
        <v>200</v>
      </c>
      <c r="C120" s="80">
        <f>Abfalldokumentation!$U120</f>
        <v>44435</v>
      </c>
      <c r="D120" s="69" t="str">
        <f>IFERROR(IF(VLOOKUP(O120,'[1]Rohware 230'!$B:$C,2,FALSE)=0,"Rohware"),
IFERROR(IF(VLOOKUP(O120,[1]Sammelnr.!$B:$C,2,FALSE)=0,"Sammelnr. ungeschält ABS"),
IFERROR(IF(VLOOKUP(O120,[1]Sammelnr.!$E:$F,2,FALSE)=0,"Sammelnr. ungeschält VS"),
IFERROR(IF(VLOOKUP(O120,[1]Sammelnr.!$H:$I,2,FALSE)=0,"Sammelnr. geschält"),
IFERROR(IF(VLOOKUP(O120,[1]Offen!$B:$C,2,FALSE)=0,"Offen ungeschält ABS"),
IFERROR(IF(VLOOKUP(O120,[1]Offen!$E:$F,2,FALSE)=0,"Offen ungeschält VOS"),
IFERROR(IF(VLOOKUP(O120,[1]Offen!$H:$I,2,FALSE)=0,"Offen geschält RW"),
IFERROR(IF(VLOOKUP(O120,[1]Offen!$K:$L,2,FALSE)=0,"Offen vegan"),
IFERROR(IF(VLOOKUP(O120,[1]Offen!$N:$O,2,FALSE)=0,"Offen Zipfel"),
IFERROR(IF(VLOOKUP(O120,[1]Offen!$Q:$R,2,FALSE)=0,"Offen Endstücke"),
IFERROR(IF(VLOOKUP(O120,[1]Vakuumiert!$B:$C,2,FALSE)=0,"Vakuumierter VOS ungeschält"),
IFERROR(IF(VLOOKUP(O120,[1]Vakuumiert!$E:$F,2,FALSE)=0,"Vakuumierter ABS ungeschält"),
IFERROR(IF(VLOOKUP(O120,[1]Vakuumiert!$H:$I,2,FALSE)=0,"Vakuumierter VOS geschält"),
IFERROR(IF(VLOOKUP(O120,[1]Vakuumiert!$K:$L,2,FALSE)=0,"Vakuumierter VOS vegan"),
IFERROR(IF(VLOOKUP(O120,[1]Vakuumiert!$N:$O,2,FALSE)=0,"Vakuumierter VOS Zipfel"),
IFERROR(IF(VLOOKUP(O120,[1]Vakuumiert!$Q:$R,2,FALSE)=0,"Vakuumiert geschält"),
IFERROR(IF(VLOOKUP(O120,'[1]vakuumierte Fertigprodukte'!$B:$C,2,FALSE)=0,"Fertigprodukte"),
IFERROR(IF(VLOOKUP(O120,'[1]vakuumierte Fertigprodukte'!$E:$FI,2,FALSE)=0,"Vakuumierte Zipfel"),
IFERROR(IF(VLOOKUP(O120,[1]Wurste!$B:$C,2,FALSE)=0,"Räucherwürste"),
IFERROR(IF(VLOOKUP(O120,[1]Wurste!$E:$F,2,FALSE)=0,"URW/URGW Wurst"),
IFERROR(IF(VLOOKUP(O120,[1]Wurste!$H:$I,2,FALSE)=0,"HF-Wurst Vegan"),
IFERROR(IF(VLOOKUP(O120,[1]Wurste!$K:$L,2,FALSE)=0,"320er ohne Würste"),
IFERROR(IF(AND(OR(Abfalldokumentation!$A120="BU3",Abfalldokumentation!$A120="Verkauf"),Abfalldokumentation!$F120="Schimmel",Abfalldokumentation!$G120="keinen Abnehmer/kein Schälpersonal"),"Div. Zipfel, ES ohne Verwendung",VLOOKUP(Abfalldokumentation!$E120,Produktgruppen!A:B,2,FALSE)),"-")))))))))))))))))))))))</f>
        <v>Diverses</v>
      </c>
      <c r="E120" s="81" t="str">
        <f>IFERROR(VLOOKUP(Abfalldokumentation!$O120,Artikel!A:C,3,FALSE),Abfalldokumentation!$O120)</f>
        <v>Diverses</v>
      </c>
      <c r="F120" s="81" t="str">
        <f>VLOOKUP(T120,'Liste Gründe'!A:D,2,FALSE)</f>
        <v>Linienbezogen</v>
      </c>
      <c r="G120" s="80" t="str">
        <f>IF(ISBLANK(V120),VLOOKUP(Abfalldokumentation!$P120,'Liste Gründe'!A:D,3,FALSE),V120)</f>
        <v>Maschinenabfall</v>
      </c>
      <c r="H120" s="81" t="str">
        <f>IF(ISBLANK(Abfalldokumentation!$W120),"-",Abfalldokumentation!$W120)</f>
        <v>-</v>
      </c>
      <c r="I120" s="81">
        <f t="shared" si="8"/>
        <v>34</v>
      </c>
      <c r="J120" s="81" t="str">
        <f t="shared" si="9"/>
        <v>Produkte</v>
      </c>
      <c r="K120" s="81" t="str">
        <f t="shared" si="10"/>
        <v>BUs</v>
      </c>
      <c r="L120" s="81" t="str">
        <f t="shared" si="11"/>
        <v>Symptome</v>
      </c>
      <c r="M120" s="81" t="str">
        <f>IFERROR(VLOOKUP(Abfalldokumentation!$O120,Kennzahlen!S:V,3,FALSE)*Abfalldokumentation!$B120,"0")</f>
        <v>0</v>
      </c>
      <c r="N120" s="81" t="str">
        <f>IF(ISBLANK(Q120),VLOOKUP(Abfalldokumentation!$O120,'Linien - BU'!R:S,2,FALSE),Q120)</f>
        <v>BU2</v>
      </c>
      <c r="O120" s="77" t="str">
        <f t="shared" si="12"/>
        <v>Diverses</v>
      </c>
      <c r="P120" s="77">
        <f t="shared" si="13"/>
        <v>30</v>
      </c>
      <c r="Q120" s="39" t="s">
        <v>7</v>
      </c>
      <c r="R120" s="40" t="s">
        <v>110</v>
      </c>
      <c r="S120" s="40">
        <v>200</v>
      </c>
      <c r="T120" s="40">
        <v>30</v>
      </c>
      <c r="U120" s="41">
        <v>44435</v>
      </c>
      <c r="V120" s="42"/>
      <c r="W120" s="43"/>
      <c r="X120" s="44" t="str">
        <f>IFERROR(VLOOKUP(Abfalldokumentation!$R120,Artikel!A:C,3,FALSE),Abfalldokumentation!$R120)</f>
        <v>Diverses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spans="1:40" ht="30" hidden="1" customHeight="1" x14ac:dyDescent="0.25">
      <c r="A121" s="73" t="str">
        <f>VLOOKUP(N121,'Linien - BU'!A:B,2,FALSE)</f>
        <v>Rest</v>
      </c>
      <c r="B121" s="74">
        <f t="shared" si="7"/>
        <v>10.4</v>
      </c>
      <c r="C121" s="75">
        <f>Abfalldokumentation!$U121</f>
        <v>44435</v>
      </c>
      <c r="D121" s="69" t="str">
        <f>IFERROR(IF(VLOOKUP(O121,'[1]Rohware 230'!$B:$C,2,FALSE)=0,"Rohware"),
IFERROR(IF(VLOOKUP(O121,[1]Sammelnr.!$B:$C,2,FALSE)=0,"Sammelnr. ungeschält ABS"),
IFERROR(IF(VLOOKUP(O121,[1]Sammelnr.!$E:$F,2,FALSE)=0,"Sammelnr. ungeschält VS"),
IFERROR(IF(VLOOKUP(O121,[1]Sammelnr.!$H:$I,2,FALSE)=0,"Sammelnr. geschält"),
IFERROR(IF(VLOOKUP(O121,[1]Offen!$B:$C,2,FALSE)=0,"Offen ungeschält ABS"),
IFERROR(IF(VLOOKUP(O121,[1]Offen!$E:$F,2,FALSE)=0,"Offen ungeschält VOS"),
IFERROR(IF(VLOOKUP(O121,[1]Offen!$H:$I,2,FALSE)=0,"Offen geschält RW"),
IFERROR(IF(VLOOKUP(O121,[1]Offen!$K:$L,2,FALSE)=0,"Offen vegan"),
IFERROR(IF(VLOOKUP(O121,[1]Offen!$N:$O,2,FALSE)=0,"Offen Zipfel"),
IFERROR(IF(VLOOKUP(O121,[1]Offen!$Q:$R,2,FALSE)=0,"Offen Endstücke"),
IFERROR(IF(VLOOKUP(O121,[1]Vakuumiert!$B:$C,2,FALSE)=0,"Vakuumierter VOS ungeschält"),
IFERROR(IF(VLOOKUP(O121,[1]Vakuumiert!$E:$F,2,FALSE)=0,"Vakuumierter ABS ungeschält"),
IFERROR(IF(VLOOKUP(O121,[1]Vakuumiert!$H:$I,2,FALSE)=0,"Vakuumierter VOS geschält"),
IFERROR(IF(VLOOKUP(O121,[1]Vakuumiert!$K:$L,2,FALSE)=0,"Vakuumierter VOS vegan"),
IFERROR(IF(VLOOKUP(O121,[1]Vakuumiert!$N:$O,2,FALSE)=0,"Vakuumierter VOS Zipfel"),
IFERROR(IF(VLOOKUP(O121,[1]Vakuumiert!$Q:$R,2,FALSE)=0,"Vakuumiert geschält"),
IFERROR(IF(VLOOKUP(O121,'[1]vakuumierte Fertigprodukte'!$B:$C,2,FALSE)=0,"Fertigprodukte"),
IFERROR(IF(VLOOKUP(O121,'[1]vakuumierte Fertigprodukte'!$E:$FI,2,FALSE)=0,"Vakuumierte Zipfel"),
IFERROR(IF(VLOOKUP(O121,[1]Wurste!$B:$C,2,FALSE)=0,"Räucherwürste"),
IFERROR(IF(VLOOKUP(O121,[1]Wurste!$E:$F,2,FALSE)=0,"URW/URGW Wurst"),
IFERROR(IF(VLOOKUP(O121,[1]Wurste!$H:$I,2,FALSE)=0,"HF-Wurst Vegan"),
IFERROR(IF(VLOOKUP(O121,[1]Wurste!$K:$L,2,FALSE)=0,"320er ohne Würste"),
IFERROR(IF(AND(OR(Abfalldokumentation!$A121="BU3",Abfalldokumentation!$A121="Verkauf"),Abfalldokumentation!$F121="Schimmel",Abfalldokumentation!$G121="keinen Abnehmer/kein Schälpersonal"),"Div. Zipfel, ES ohne Verwendung",VLOOKUP(Abfalldokumentation!$E121,Produktgruppen!A:B,2,FALSE)),"-")))))))))))))))))))))))</f>
        <v>Qualitätssicherung</v>
      </c>
      <c r="E121" s="76" t="str">
        <f>IFERROR(VLOOKUP(Abfalldokumentation!$O121,Artikel!A:C,3,FALSE),Abfalldokumentation!$O121)</f>
        <v>Laborproben</v>
      </c>
      <c r="F121" s="76" t="str">
        <f>VLOOKUP(T121,'Liste Gründe'!A:D,2,FALSE)</f>
        <v>Qualitätssicherung</v>
      </c>
      <c r="G121" s="75" t="str">
        <f>IF(ISBLANK(V121),VLOOKUP(Abfalldokumentation!$P121,'Liste Gründe'!A:D,3,FALSE),V121)</f>
        <v>Laborprobe</v>
      </c>
      <c r="H121" s="76" t="str">
        <f>IF(ISBLANK(Abfalldokumentation!$W121),"-",Abfalldokumentation!$W121)</f>
        <v>Laborprobe</v>
      </c>
      <c r="I121" s="76">
        <f t="shared" si="8"/>
        <v>34</v>
      </c>
      <c r="J121" s="76" t="str">
        <f t="shared" si="9"/>
        <v>Produkte</v>
      </c>
      <c r="K121" s="76" t="str">
        <f t="shared" si="10"/>
        <v>BUs</v>
      </c>
      <c r="L121" s="76" t="str">
        <f t="shared" si="11"/>
        <v>Symptome</v>
      </c>
      <c r="M121" s="76" t="str">
        <f>IFERROR(VLOOKUP(Abfalldokumentation!$O121,Kennzahlen!S:V,3,FALSE)*Abfalldokumentation!$B121,"0")</f>
        <v>0</v>
      </c>
      <c r="N121" s="76" t="str">
        <f>IF(ISBLANK(Q121),VLOOKUP(Abfalldokumentation!$O121,'Linien - BU'!R:S,2,FALSE),Q121)</f>
        <v>Labor</v>
      </c>
      <c r="O121" s="77" t="str">
        <f t="shared" si="12"/>
        <v>Laborproben</v>
      </c>
      <c r="P121" s="77">
        <f t="shared" si="13"/>
        <v>73</v>
      </c>
      <c r="Q121" s="45" t="s">
        <v>199</v>
      </c>
      <c r="R121" s="46" t="s">
        <v>200</v>
      </c>
      <c r="S121" s="46">
        <v>10.4</v>
      </c>
      <c r="T121" s="52">
        <v>73</v>
      </c>
      <c r="U121" s="47">
        <v>44435</v>
      </c>
      <c r="V121" s="48" t="s">
        <v>201</v>
      </c>
      <c r="W121" s="49" t="s">
        <v>201</v>
      </c>
      <c r="X121" s="50" t="str">
        <f>IFERROR(VLOOKUP(Abfalldokumentation!$R121,Artikel!A:C,3,FALSE),Abfalldokumentation!$R121)</f>
        <v>Laborproben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spans="1:40" ht="30" hidden="1" customHeight="1" x14ac:dyDescent="0.25">
      <c r="A122" s="78" t="str">
        <f>VLOOKUP(N122,'Linien - BU'!A:B,2,FALSE)</f>
        <v>Rest</v>
      </c>
      <c r="B122" s="79">
        <f t="shared" si="7"/>
        <v>70</v>
      </c>
      <c r="C122" s="80">
        <f>Abfalldokumentation!$U122</f>
        <v>44435</v>
      </c>
      <c r="D122" s="69" t="str">
        <f>IFERROR(IF(VLOOKUP(O122,'[1]Rohware 230'!$B:$C,2,FALSE)=0,"Rohware"),
IFERROR(IF(VLOOKUP(O122,[1]Sammelnr.!$B:$C,2,FALSE)=0,"Sammelnr. ungeschält ABS"),
IFERROR(IF(VLOOKUP(O122,[1]Sammelnr.!$E:$F,2,FALSE)=0,"Sammelnr. ungeschält VS"),
IFERROR(IF(VLOOKUP(O122,[1]Sammelnr.!$H:$I,2,FALSE)=0,"Sammelnr. geschält"),
IFERROR(IF(VLOOKUP(O122,[1]Offen!$B:$C,2,FALSE)=0,"Offen ungeschält ABS"),
IFERROR(IF(VLOOKUP(O122,[1]Offen!$E:$F,2,FALSE)=0,"Offen ungeschält VOS"),
IFERROR(IF(VLOOKUP(O122,[1]Offen!$H:$I,2,FALSE)=0,"Offen geschält RW"),
IFERROR(IF(VLOOKUP(O122,[1]Offen!$K:$L,2,FALSE)=0,"Offen vegan"),
IFERROR(IF(VLOOKUP(O122,[1]Offen!$N:$O,2,FALSE)=0,"Offen Zipfel"),
IFERROR(IF(VLOOKUP(O122,[1]Offen!$Q:$R,2,FALSE)=0,"Offen Endstücke"),
IFERROR(IF(VLOOKUP(O122,[1]Vakuumiert!$B:$C,2,FALSE)=0,"Vakuumierter VOS ungeschält"),
IFERROR(IF(VLOOKUP(O122,[1]Vakuumiert!$E:$F,2,FALSE)=0,"Vakuumierter ABS ungeschält"),
IFERROR(IF(VLOOKUP(O122,[1]Vakuumiert!$H:$I,2,FALSE)=0,"Vakuumierter VOS geschält"),
IFERROR(IF(VLOOKUP(O122,[1]Vakuumiert!$K:$L,2,FALSE)=0,"Vakuumierter VOS vegan"),
IFERROR(IF(VLOOKUP(O122,[1]Vakuumiert!$N:$O,2,FALSE)=0,"Vakuumierter VOS Zipfel"),
IFERROR(IF(VLOOKUP(O122,[1]Vakuumiert!$Q:$R,2,FALSE)=0,"Vakuumiert geschält"),
IFERROR(IF(VLOOKUP(O122,'[1]vakuumierte Fertigprodukte'!$B:$C,2,FALSE)=0,"Fertigprodukte"),
IFERROR(IF(VLOOKUP(O122,'[1]vakuumierte Fertigprodukte'!$E:$FI,2,FALSE)=0,"Vakuumierte Zipfel"),
IFERROR(IF(VLOOKUP(O122,[1]Wurste!$B:$C,2,FALSE)=0,"Räucherwürste"),
IFERROR(IF(VLOOKUP(O122,[1]Wurste!$E:$F,2,FALSE)=0,"URW/URGW Wurst"),
IFERROR(IF(VLOOKUP(O122,[1]Wurste!$H:$I,2,FALSE)=0,"HF-Wurst Vegan"),
IFERROR(IF(VLOOKUP(O122,[1]Wurste!$K:$L,2,FALSE)=0,"320er ohne Würste"),
IFERROR(IF(AND(OR(Abfalldokumentation!$A122="BU3",Abfalldokumentation!$A122="Verkauf"),Abfalldokumentation!$F122="Schimmel",Abfalldokumentation!$G122="keinen Abnehmer/kein Schälpersonal"),"Div. Zipfel, ES ohne Verwendung",VLOOKUP(Abfalldokumentation!$E122,Produktgruppen!A:B,2,FALSE)),"-")))))))))))))))))))))))</f>
        <v>Qualitätssicherung</v>
      </c>
      <c r="E122" s="81" t="str">
        <f>IFERROR(VLOOKUP(Abfalldokumentation!$O122,Artikel!A:C,3,FALSE),Abfalldokumentation!$O122)</f>
        <v>Laborproben</v>
      </c>
      <c r="F122" s="81" t="str">
        <f>VLOOKUP(T122,'Liste Gründe'!A:D,2,FALSE)</f>
        <v>Qualitätssicherung</v>
      </c>
      <c r="G122" s="80" t="str">
        <f>IF(ISBLANK(V122),VLOOKUP(Abfalldokumentation!$P122,'Liste Gründe'!A:D,3,FALSE),V122)</f>
        <v>Laborprobe</v>
      </c>
      <c r="H122" s="81" t="str">
        <f>IF(ISBLANK(Abfalldokumentation!$W122),"-",Abfalldokumentation!$W122)</f>
        <v>Laborprobe</v>
      </c>
      <c r="I122" s="81">
        <f t="shared" si="8"/>
        <v>34</v>
      </c>
      <c r="J122" s="81" t="str">
        <f t="shared" si="9"/>
        <v>Produkte</v>
      </c>
      <c r="K122" s="81" t="str">
        <f t="shared" si="10"/>
        <v>BUs</v>
      </c>
      <c r="L122" s="81" t="str">
        <f t="shared" si="11"/>
        <v>Symptome</v>
      </c>
      <c r="M122" s="81" t="str">
        <f>IFERROR(VLOOKUP(Abfalldokumentation!$O122,Kennzahlen!S:V,3,FALSE)*Abfalldokumentation!$B122,"0")</f>
        <v>0</v>
      </c>
      <c r="N122" s="81" t="str">
        <f>IF(ISBLANK(Q122),VLOOKUP(Abfalldokumentation!$O122,'Linien - BU'!R:S,2,FALSE),Q122)</f>
        <v>Labor</v>
      </c>
      <c r="O122" s="77" t="str">
        <f t="shared" si="12"/>
        <v>Laborproben</v>
      </c>
      <c r="P122" s="77">
        <f t="shared" si="13"/>
        <v>73</v>
      </c>
      <c r="Q122" s="39" t="s">
        <v>199</v>
      </c>
      <c r="R122" s="40" t="s">
        <v>200</v>
      </c>
      <c r="S122" s="40">
        <v>70</v>
      </c>
      <c r="T122" s="51">
        <v>73</v>
      </c>
      <c r="U122" s="41">
        <v>44435</v>
      </c>
      <c r="V122" s="42" t="s">
        <v>201</v>
      </c>
      <c r="W122" s="43" t="s">
        <v>201</v>
      </c>
      <c r="X122" s="44" t="str">
        <f>IFERROR(VLOOKUP(Abfalldokumentation!$R122,Artikel!A:C,3,FALSE),Abfalldokumentation!$R122)</f>
        <v>Laborproben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spans="1:40" ht="30" hidden="1" customHeight="1" x14ac:dyDescent="0.25">
      <c r="A123" s="73" t="str">
        <f>VLOOKUP(N123,'Linien - BU'!A:B,2,FALSE)</f>
        <v>BU3</v>
      </c>
      <c r="B123" s="74">
        <f t="shared" si="7"/>
        <v>86</v>
      </c>
      <c r="C123" s="75">
        <f>Abfalldokumentation!$U123</f>
        <v>44438</v>
      </c>
      <c r="D123" s="69" t="str">
        <f>IFERROR(IF(VLOOKUP(O123,'[1]Rohware 230'!$B:$C,2,FALSE)=0,"Rohware"),
IFERROR(IF(VLOOKUP(O123,[1]Sammelnr.!$B:$C,2,FALSE)=0,"Sammelnr. ungeschält ABS"),
IFERROR(IF(VLOOKUP(O123,[1]Sammelnr.!$E:$F,2,FALSE)=0,"Sammelnr. ungeschält VS"),
IFERROR(IF(VLOOKUP(O123,[1]Sammelnr.!$H:$I,2,FALSE)=0,"Sammelnr. geschält"),
IFERROR(IF(VLOOKUP(O123,[1]Offen!$B:$C,2,FALSE)=0,"Offen ungeschält ABS"),
IFERROR(IF(VLOOKUP(O123,[1]Offen!$E:$F,2,FALSE)=0,"Offen ungeschält VOS"),
IFERROR(IF(VLOOKUP(O123,[1]Offen!$H:$I,2,FALSE)=0,"Offen geschält RW"),
IFERROR(IF(VLOOKUP(O123,[1]Offen!$K:$L,2,FALSE)=0,"Offen vegan"),
IFERROR(IF(VLOOKUP(O123,[1]Offen!$N:$O,2,FALSE)=0,"Offen Zipfel"),
IFERROR(IF(VLOOKUP(O123,[1]Offen!$Q:$R,2,FALSE)=0,"Offen Endstücke"),
IFERROR(IF(VLOOKUP(O123,[1]Vakuumiert!$B:$C,2,FALSE)=0,"Vakuumierter VOS ungeschält"),
IFERROR(IF(VLOOKUP(O123,[1]Vakuumiert!$E:$F,2,FALSE)=0,"Vakuumierter ABS ungeschält"),
IFERROR(IF(VLOOKUP(O123,[1]Vakuumiert!$H:$I,2,FALSE)=0,"Vakuumierter VOS geschält"),
IFERROR(IF(VLOOKUP(O123,[1]Vakuumiert!$K:$L,2,FALSE)=0,"Vakuumierter VOS vegan"),
IFERROR(IF(VLOOKUP(O123,[1]Vakuumiert!$N:$O,2,FALSE)=0,"Vakuumierter VOS Zipfel"),
IFERROR(IF(VLOOKUP(O123,[1]Vakuumiert!$Q:$R,2,FALSE)=0,"Vakuumiert geschält"),
IFERROR(IF(VLOOKUP(O123,'[1]vakuumierte Fertigprodukte'!$B:$C,2,FALSE)=0,"Fertigprodukte"),
IFERROR(IF(VLOOKUP(O123,'[1]vakuumierte Fertigprodukte'!$E:$FI,2,FALSE)=0,"Vakuumierte Zipfel"),
IFERROR(IF(VLOOKUP(O123,[1]Wurste!$B:$C,2,FALSE)=0,"Räucherwürste"),
IFERROR(IF(VLOOKUP(O123,[1]Wurste!$E:$F,2,FALSE)=0,"URW/URGW Wurst"),
IFERROR(IF(VLOOKUP(O123,[1]Wurste!$H:$I,2,FALSE)=0,"HF-Wurst Vegan"),
IFERROR(IF(VLOOKUP(O123,[1]Wurste!$K:$L,2,FALSE)=0,"320er ohne Würste"),
IFERROR(IF(AND(OR(Abfalldokumentation!$A123="BU3",Abfalldokumentation!$A123="Verkauf"),Abfalldokumentation!$F123="Schimmel",Abfalldokumentation!$G123="keinen Abnehmer/kein Schälpersonal"),"Div. Zipfel, ES ohne Verwendung",VLOOKUP(Abfalldokumentation!$E123,Produktgruppen!A:B,2,FALSE)),"-")))))))))))))))))))))))</f>
        <v>ABS</v>
      </c>
      <c r="E123" s="76" t="str">
        <f>IFERROR(VLOOKUP(Abfalldokumentation!$O123,Artikel!A:C,3,FALSE),Abfalldokumentation!$O123)</f>
        <v>ABS CHED-PF-KRÄUK gemis</v>
      </c>
      <c r="F123" s="76" t="str">
        <f>VLOOKUP(T123,'Liste Gründe'!A:D,2,FALSE)</f>
        <v>Linienbezogen</v>
      </c>
      <c r="G123" s="75" t="str">
        <f>IF(ISBLANK(V123),VLOOKUP(Abfalldokumentation!$P123,'Liste Gründe'!A:D,3,FALSE),V123)</f>
        <v>gemischtes Produkt</v>
      </c>
      <c r="H123" s="76" t="str">
        <f>IF(ISBLANK(Abfalldokumentation!$W123),"-",Abfalldokumentation!$W123)</f>
        <v>-</v>
      </c>
      <c r="I123" s="76">
        <f t="shared" si="8"/>
        <v>35</v>
      </c>
      <c r="J123" s="76" t="str">
        <f t="shared" si="9"/>
        <v>Produkte</v>
      </c>
      <c r="K123" s="76" t="str">
        <f t="shared" si="10"/>
        <v>BUs</v>
      </c>
      <c r="L123" s="76" t="str">
        <f t="shared" si="11"/>
        <v>Symptome</v>
      </c>
      <c r="M123" s="76">
        <f>IFERROR(VLOOKUP(Abfalldokumentation!$O123,Kennzahlen!S:V,3,FALSE)*Abfalldokumentation!$B123,"0")</f>
        <v>86</v>
      </c>
      <c r="N123" s="76" t="str">
        <f>IF(ISBLANK(Q123),VLOOKUP(Abfalldokumentation!$O123,'Linien - BU'!R:S,2,FALSE),Q123)</f>
        <v>L33</v>
      </c>
      <c r="O123" s="77">
        <f t="shared" si="12"/>
        <v>29501003</v>
      </c>
      <c r="P123" s="77">
        <f t="shared" si="13"/>
        <v>81</v>
      </c>
      <c r="Q123" s="45" t="s">
        <v>205</v>
      </c>
      <c r="R123" s="46">
        <v>29501003</v>
      </c>
      <c r="S123" s="46">
        <v>86</v>
      </c>
      <c r="T123" s="46">
        <v>81</v>
      </c>
      <c r="U123" s="47">
        <v>44438</v>
      </c>
      <c r="V123" s="48"/>
      <c r="W123" s="49"/>
      <c r="X123" s="50" t="str">
        <f>IFERROR(VLOOKUP(Abfalldokumentation!$R123,Artikel!A:C,3,FALSE),Abfalldokumentation!$R123)</f>
        <v>ABS CHED-PF-KRÄUK gemis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spans="1:40" ht="30" hidden="1" customHeight="1" x14ac:dyDescent="0.25">
      <c r="A124" s="78" t="str">
        <f>VLOOKUP(N124,'Linien - BU'!A:B,2,FALSE)</f>
        <v>BU4</v>
      </c>
      <c r="B124" s="79">
        <f t="shared" si="7"/>
        <v>35.5</v>
      </c>
      <c r="C124" s="80">
        <f>Abfalldokumentation!$U124</f>
        <v>44438</v>
      </c>
      <c r="D124" s="69" t="str">
        <f>IFERROR(IF(VLOOKUP(O124,'[1]Rohware 230'!$B:$C,2,FALSE)=0,"Rohware"),
IFERROR(IF(VLOOKUP(O124,[1]Sammelnr.!$B:$C,2,FALSE)=0,"Sammelnr. ungeschält ABS"),
IFERROR(IF(VLOOKUP(O124,[1]Sammelnr.!$E:$F,2,FALSE)=0,"Sammelnr. ungeschält VS"),
IFERROR(IF(VLOOKUP(O124,[1]Sammelnr.!$H:$I,2,FALSE)=0,"Sammelnr. geschält"),
IFERROR(IF(VLOOKUP(O124,[1]Offen!$B:$C,2,FALSE)=0,"Offen ungeschält ABS"),
IFERROR(IF(VLOOKUP(O124,[1]Offen!$E:$F,2,FALSE)=0,"Offen ungeschält VOS"),
IFERROR(IF(VLOOKUP(O124,[1]Offen!$H:$I,2,FALSE)=0,"Offen geschält RW"),
IFERROR(IF(VLOOKUP(O124,[1]Offen!$K:$L,2,FALSE)=0,"Offen vegan"),
IFERROR(IF(VLOOKUP(O124,[1]Offen!$N:$O,2,FALSE)=0,"Offen Zipfel"),
IFERROR(IF(VLOOKUP(O124,[1]Offen!$Q:$R,2,FALSE)=0,"Offen Endstücke"),
IFERROR(IF(VLOOKUP(O124,[1]Vakuumiert!$B:$C,2,FALSE)=0,"Vakuumierter VOS ungeschält"),
IFERROR(IF(VLOOKUP(O124,[1]Vakuumiert!$E:$F,2,FALSE)=0,"Vakuumierter ABS ungeschält"),
IFERROR(IF(VLOOKUP(O124,[1]Vakuumiert!$H:$I,2,FALSE)=0,"Vakuumierter VOS geschält"),
IFERROR(IF(VLOOKUP(O124,[1]Vakuumiert!$K:$L,2,FALSE)=0,"Vakuumierter VOS vegan"),
IFERROR(IF(VLOOKUP(O124,[1]Vakuumiert!$N:$O,2,FALSE)=0,"Vakuumierter VOS Zipfel"),
IFERROR(IF(VLOOKUP(O124,[1]Vakuumiert!$Q:$R,2,FALSE)=0,"Vakuumiert geschält"),
IFERROR(IF(VLOOKUP(O124,'[1]vakuumierte Fertigprodukte'!$B:$C,2,FALSE)=0,"Fertigprodukte"),
IFERROR(IF(VLOOKUP(O124,'[1]vakuumierte Fertigprodukte'!$E:$FI,2,FALSE)=0,"Vakuumierte Zipfel"),
IFERROR(IF(VLOOKUP(O124,[1]Wurste!$B:$C,2,FALSE)=0,"Räucherwürste"),
IFERROR(IF(VLOOKUP(O124,[1]Wurste!$E:$F,2,FALSE)=0,"URW/URGW Wurst"),
IFERROR(IF(VLOOKUP(O124,[1]Wurste!$H:$I,2,FALSE)=0,"HF-Wurst Vegan"),
IFERROR(IF(VLOOKUP(O124,[1]Wurste!$K:$L,2,FALSE)=0,"320er ohne Würste"),
IFERROR(IF(AND(OR(Abfalldokumentation!$A124="BU3",Abfalldokumentation!$A124="Verkauf"),Abfalldokumentation!$F124="Schimmel",Abfalldokumentation!$G124="keinen Abnehmer/kein Schälpersonal"),"Div. Zipfel, ES ohne Verwendung",VLOOKUP(Abfalldokumentation!$E124,Produktgruppen!A:B,2,FALSE)),"-")))))))))))))))))))))))</f>
        <v>Vorschmelz</v>
      </c>
      <c r="E124" s="81" t="str">
        <f>IFERROR(VLOOKUP(Abfalldokumentation!$O124,Artikel!A:C,3,FALSE),Abfalldokumentation!$O124)</f>
        <v>VOS WAL-THEKE</v>
      </c>
      <c r="F124" s="81" t="str">
        <f>VLOOKUP(T124,'Liste Gründe'!A:D,2,FALSE)</f>
        <v>Rest</v>
      </c>
      <c r="G124" s="80" t="str">
        <f>IF(ISBLANK(V124),VLOOKUP(Abfalldokumentation!$P124,'Liste Gründe'!A:D,3,FALSE),V124)</f>
        <v>blaues Klebeband im Produkt</v>
      </c>
      <c r="H124" s="81" t="str">
        <f>IF(ISBLANK(Abfalldokumentation!$W124),"-",Abfalldokumentation!$W124)</f>
        <v>Trennung vom Klebeband aus Produkt zu aufwendig</v>
      </c>
      <c r="I124" s="81">
        <f t="shared" si="8"/>
        <v>35</v>
      </c>
      <c r="J124" s="81" t="str">
        <f t="shared" si="9"/>
        <v>Produkte</v>
      </c>
      <c r="K124" s="81" t="str">
        <f t="shared" si="10"/>
        <v>BUs</v>
      </c>
      <c r="L124" s="81" t="str">
        <f t="shared" si="11"/>
        <v>Symptome</v>
      </c>
      <c r="M124" s="81">
        <f>IFERROR(VLOOKUP(Abfalldokumentation!$O124,Kennzahlen!S:V,3,FALSE)*Abfalldokumentation!$B124,"0")</f>
        <v>17.75</v>
      </c>
      <c r="N124" s="81" t="str">
        <f>IF(ISBLANK(Q124),VLOOKUP(Abfalldokumentation!$O124,'Linien - BU'!R:S,2,FALSE),Q124)</f>
        <v>L22</v>
      </c>
      <c r="O124" s="77">
        <f t="shared" si="12"/>
        <v>29501020</v>
      </c>
      <c r="P124" s="77">
        <f t="shared" si="13"/>
        <v>22</v>
      </c>
      <c r="Q124" s="39" t="s">
        <v>186</v>
      </c>
      <c r="R124" s="40">
        <v>29501020</v>
      </c>
      <c r="S124" s="40">
        <v>35.5</v>
      </c>
      <c r="T124" s="40">
        <v>22</v>
      </c>
      <c r="U124" s="41">
        <v>44438</v>
      </c>
      <c r="V124" s="42" t="s">
        <v>43</v>
      </c>
      <c r="W124" s="43" t="s">
        <v>187</v>
      </c>
      <c r="X124" s="44" t="str">
        <f>IFERROR(VLOOKUP(Abfalldokumentation!$R124,Artikel!A:C,3,FALSE),Abfalldokumentation!$R124)</f>
        <v>VOS WAL-THEKE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spans="1:40" ht="30" hidden="1" customHeight="1" x14ac:dyDescent="0.25">
      <c r="A125" s="73" t="str">
        <f>VLOOKUP(N125,'Linien - BU'!A:B,2,FALSE)</f>
        <v>Verkauf</v>
      </c>
      <c r="B125" s="74">
        <f t="shared" si="7"/>
        <v>80</v>
      </c>
      <c r="C125" s="75">
        <f>Abfalldokumentation!$U125</f>
        <v>44438</v>
      </c>
      <c r="D125" s="69" t="str">
        <f>IFERROR(IF(VLOOKUP(O125,'[1]Rohware 230'!$B:$C,2,FALSE)=0,"Rohware"),
IFERROR(IF(VLOOKUP(O125,[1]Sammelnr.!$B:$C,2,FALSE)=0,"Sammelnr. ungeschält ABS"),
IFERROR(IF(VLOOKUP(O125,[1]Sammelnr.!$E:$F,2,FALSE)=0,"Sammelnr. ungeschält VS"),
IFERROR(IF(VLOOKUP(O125,[1]Sammelnr.!$H:$I,2,FALSE)=0,"Sammelnr. geschält"),
IFERROR(IF(VLOOKUP(O125,[1]Offen!$B:$C,2,FALSE)=0,"Offen ungeschält ABS"),
IFERROR(IF(VLOOKUP(O125,[1]Offen!$E:$F,2,FALSE)=0,"Offen ungeschält VOS"),
IFERROR(IF(VLOOKUP(O125,[1]Offen!$H:$I,2,FALSE)=0,"Offen geschält RW"),
IFERROR(IF(VLOOKUP(O125,[1]Offen!$K:$L,2,FALSE)=0,"Offen vegan"),
IFERROR(IF(VLOOKUP(O125,[1]Offen!$N:$O,2,FALSE)=0,"Offen Zipfel"),
IFERROR(IF(VLOOKUP(O125,[1]Offen!$Q:$R,2,FALSE)=0,"Offen Endstücke"),
IFERROR(IF(VLOOKUP(O125,[1]Vakuumiert!$B:$C,2,FALSE)=0,"Vakuumierter VOS ungeschält"),
IFERROR(IF(VLOOKUP(O125,[1]Vakuumiert!$E:$F,2,FALSE)=0,"Vakuumierter ABS ungeschält"),
IFERROR(IF(VLOOKUP(O125,[1]Vakuumiert!$H:$I,2,FALSE)=0,"Vakuumierter VOS geschält"),
IFERROR(IF(VLOOKUP(O125,[1]Vakuumiert!$K:$L,2,FALSE)=0,"Vakuumierter VOS vegan"),
IFERROR(IF(VLOOKUP(O125,[1]Vakuumiert!$N:$O,2,FALSE)=0,"Vakuumierter VOS Zipfel"),
IFERROR(IF(VLOOKUP(O125,[1]Vakuumiert!$Q:$R,2,FALSE)=0,"Vakuumiert geschält"),
IFERROR(IF(VLOOKUP(O125,'[1]vakuumierte Fertigprodukte'!$B:$C,2,FALSE)=0,"Fertigprodukte"),
IFERROR(IF(VLOOKUP(O125,'[1]vakuumierte Fertigprodukte'!$E:$FI,2,FALSE)=0,"Vakuumierte Zipfel"),
IFERROR(IF(VLOOKUP(O125,[1]Wurste!$B:$C,2,FALSE)=0,"Räucherwürste"),
IFERROR(IF(VLOOKUP(O125,[1]Wurste!$E:$F,2,FALSE)=0,"URW/URGW Wurst"),
IFERROR(IF(VLOOKUP(O125,[1]Wurste!$H:$I,2,FALSE)=0,"HF-Wurst Vegan"),
IFERROR(IF(VLOOKUP(O125,[1]Wurste!$K:$L,2,FALSE)=0,"320er ohne Würste"),
IFERROR(IF(AND(OR(Abfalldokumentation!$A125="BU3",Abfalldokumentation!$A125="Verkauf"),Abfalldokumentation!$F125="Schimmel",Abfalldokumentation!$G125="keinen Abnehmer/kein Schälpersonal"),"Div. Zipfel, ES ohne Verwendung",VLOOKUP(Abfalldokumentation!$E125,Produktgruppen!A:B,2,FALSE)),"-")))))))))))))))))))))))</f>
        <v>Div. Zipfel, ES ohne Verwendung</v>
      </c>
      <c r="E125" s="76" t="str">
        <f>IFERROR(VLOOKUP(Abfalldokumentation!$O125,Artikel!A:C,3,FALSE),Abfalldokumentation!$O125)</f>
        <v>Div. Zipfel, Endstücke</v>
      </c>
      <c r="F125" s="76" t="str">
        <f>VLOOKUP(T125,'Liste Gründe'!A:D,2,FALSE)</f>
        <v>Schimmel</v>
      </c>
      <c r="G125" s="75" t="str">
        <f>IF(ISBLANK(V125),VLOOKUP(Abfalldokumentation!$P125,'Liste Gründe'!A:D,3,FALSE),V125)</f>
        <v>keinen Abnehmer/kein Schälpersonal</v>
      </c>
      <c r="H125" s="76" t="str">
        <f>IF(ISBLANK(Abfalldokumentation!$W125),"-",Abfalldokumentation!$W125)</f>
        <v>keinen Abnehmer/Schälen</v>
      </c>
      <c r="I125" s="76">
        <f t="shared" si="8"/>
        <v>35</v>
      </c>
      <c r="J125" s="76" t="str">
        <f t="shared" si="9"/>
        <v>Produkte</v>
      </c>
      <c r="K125" s="76" t="str">
        <f t="shared" si="10"/>
        <v>BUs</v>
      </c>
      <c r="L125" s="76" t="str">
        <f t="shared" si="11"/>
        <v>Symptome</v>
      </c>
      <c r="M125" s="76" t="str">
        <f>IFERROR(VLOOKUP(Abfalldokumentation!$O125,Kennzahlen!S:V,3,FALSE)*Abfalldokumentation!$B125,"0")</f>
        <v>0</v>
      </c>
      <c r="N125" s="76" t="str">
        <f>IF(ISBLANK(Q125),VLOOKUP(Abfalldokumentation!$O125,'Linien - BU'!R:S,2,FALSE),Q125)</f>
        <v>Verkauf</v>
      </c>
      <c r="O125" s="77" t="str">
        <f t="shared" si="12"/>
        <v>Div. Zipfel, Endstücke</v>
      </c>
      <c r="P125" s="77">
        <f t="shared" si="13"/>
        <v>12</v>
      </c>
      <c r="Q125" s="45" t="s">
        <v>11</v>
      </c>
      <c r="R125" s="46" t="s">
        <v>191</v>
      </c>
      <c r="S125" s="46">
        <v>80</v>
      </c>
      <c r="T125" s="46">
        <v>12</v>
      </c>
      <c r="U125" s="47">
        <v>44438</v>
      </c>
      <c r="V125" s="48" t="s">
        <v>20</v>
      </c>
      <c r="W125" s="49" t="s">
        <v>192</v>
      </c>
      <c r="X125" s="50" t="str">
        <f>IFERROR(VLOOKUP(Abfalldokumentation!$R125,Artikel!A:C,3,FALSE),Abfalldokumentation!$R125)</f>
        <v>Div. Zipfel, Endstücke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spans="1:40" ht="30" hidden="1" customHeight="1" x14ac:dyDescent="0.25">
      <c r="A126" s="78" t="str">
        <f>VLOOKUP(N126,'Linien - BU'!A:B,2,FALSE)</f>
        <v>BU2</v>
      </c>
      <c r="B126" s="79">
        <f t="shared" si="7"/>
        <v>101</v>
      </c>
      <c r="C126" s="80">
        <f>Abfalldokumentation!$U126</f>
        <v>44438</v>
      </c>
      <c r="D126" s="69" t="str">
        <f>IFERROR(IF(VLOOKUP(O126,'[1]Rohware 230'!$B:$C,2,FALSE)=0,"Rohware"),
IFERROR(IF(VLOOKUP(O126,[1]Sammelnr.!$B:$C,2,FALSE)=0,"Sammelnr. ungeschält ABS"),
IFERROR(IF(VLOOKUP(O126,[1]Sammelnr.!$E:$F,2,FALSE)=0,"Sammelnr. ungeschält VS"),
IFERROR(IF(VLOOKUP(O126,[1]Sammelnr.!$H:$I,2,FALSE)=0,"Sammelnr. geschält"),
IFERROR(IF(VLOOKUP(O126,[1]Offen!$B:$C,2,FALSE)=0,"Offen ungeschält ABS"),
IFERROR(IF(VLOOKUP(O126,[1]Offen!$E:$F,2,FALSE)=0,"Offen ungeschält VOS"),
IFERROR(IF(VLOOKUP(O126,[1]Offen!$H:$I,2,FALSE)=0,"Offen geschält RW"),
IFERROR(IF(VLOOKUP(O126,[1]Offen!$K:$L,2,FALSE)=0,"Offen vegan"),
IFERROR(IF(VLOOKUP(O126,[1]Offen!$N:$O,2,FALSE)=0,"Offen Zipfel"),
IFERROR(IF(VLOOKUP(O126,[1]Offen!$Q:$R,2,FALSE)=0,"Offen Endstücke"),
IFERROR(IF(VLOOKUP(O126,[1]Vakuumiert!$B:$C,2,FALSE)=0,"Vakuumierter VOS ungeschält"),
IFERROR(IF(VLOOKUP(O126,[1]Vakuumiert!$E:$F,2,FALSE)=0,"Vakuumierter ABS ungeschält"),
IFERROR(IF(VLOOKUP(O126,[1]Vakuumiert!$H:$I,2,FALSE)=0,"Vakuumierter VOS geschält"),
IFERROR(IF(VLOOKUP(O126,[1]Vakuumiert!$K:$L,2,FALSE)=0,"Vakuumierter VOS vegan"),
IFERROR(IF(VLOOKUP(O126,[1]Vakuumiert!$N:$O,2,FALSE)=0,"Vakuumierter VOS Zipfel"),
IFERROR(IF(VLOOKUP(O126,[1]Vakuumiert!$Q:$R,2,FALSE)=0,"Vakuumiert geschält"),
IFERROR(IF(VLOOKUP(O126,'[1]vakuumierte Fertigprodukte'!$B:$C,2,FALSE)=0,"Fertigprodukte"),
IFERROR(IF(VLOOKUP(O126,'[1]vakuumierte Fertigprodukte'!$E:$FI,2,FALSE)=0,"Vakuumierte Zipfel"),
IFERROR(IF(VLOOKUP(O126,[1]Wurste!$B:$C,2,FALSE)=0,"Räucherwürste"),
IFERROR(IF(VLOOKUP(O126,[1]Wurste!$E:$F,2,FALSE)=0,"URW/URGW Wurst"),
IFERROR(IF(VLOOKUP(O126,[1]Wurste!$H:$I,2,FALSE)=0,"HF-Wurst Vegan"),
IFERROR(IF(VLOOKUP(O126,[1]Wurste!$K:$L,2,FALSE)=0,"320er ohne Würste"),
IFERROR(IF(AND(OR(Abfalldokumentation!$A126="BU3",Abfalldokumentation!$A126="Verkauf"),Abfalldokumentation!$F126="Schimmel",Abfalldokumentation!$G126="keinen Abnehmer/kein Schälpersonal"),"Div. Zipfel, ES ohne Verwendung",VLOOKUP(Abfalldokumentation!$E126,Produktgruppen!A:B,2,FALSE)),"-")))))))))))))))))))))))</f>
        <v>Diverses</v>
      </c>
      <c r="E126" s="81" t="str">
        <f>IFERROR(VLOOKUP(Abfalldokumentation!$O126,Artikel!A:C,3,FALSE),Abfalldokumentation!$O126)</f>
        <v>Diverses</v>
      </c>
      <c r="F126" s="81" t="str">
        <f>VLOOKUP(T126,'Liste Gründe'!A:D,2,FALSE)</f>
        <v>Linienbezogen</v>
      </c>
      <c r="G126" s="80" t="str">
        <f>IF(ISBLANK(V126),VLOOKUP(Abfalldokumentation!$P126,'Liste Gründe'!A:D,3,FALSE),V126)</f>
        <v>Maschinenabfall</v>
      </c>
      <c r="H126" s="81" t="str">
        <f>IF(ISBLANK(Abfalldokumentation!$W126),"-",Abfalldokumentation!$W126)</f>
        <v>-</v>
      </c>
      <c r="I126" s="81">
        <f t="shared" si="8"/>
        <v>35</v>
      </c>
      <c r="J126" s="81" t="str">
        <f t="shared" si="9"/>
        <v>Produkte</v>
      </c>
      <c r="K126" s="81" t="str">
        <f t="shared" si="10"/>
        <v>BUs</v>
      </c>
      <c r="L126" s="81" t="str">
        <f t="shared" si="11"/>
        <v>Symptome</v>
      </c>
      <c r="M126" s="81" t="str">
        <f>IFERROR(VLOOKUP(Abfalldokumentation!$O126,Kennzahlen!S:V,3,FALSE)*Abfalldokumentation!$B126,"0")</f>
        <v>0</v>
      </c>
      <c r="N126" s="81" t="str">
        <f>IF(ISBLANK(Q126),VLOOKUP(Abfalldokumentation!$O126,'Linien - BU'!R:S,2,FALSE),Q126)</f>
        <v>Bu2</v>
      </c>
      <c r="O126" s="77" t="str">
        <f t="shared" si="12"/>
        <v>Diverses</v>
      </c>
      <c r="P126" s="77">
        <f t="shared" si="13"/>
        <v>30</v>
      </c>
      <c r="Q126" s="39" t="s">
        <v>230</v>
      </c>
      <c r="R126" s="40" t="s">
        <v>110</v>
      </c>
      <c r="S126" s="40">
        <v>101</v>
      </c>
      <c r="T126" s="40">
        <v>30</v>
      </c>
      <c r="U126" s="41">
        <v>44438</v>
      </c>
      <c r="V126" s="42"/>
      <c r="W126" s="43"/>
      <c r="X126" s="44" t="str">
        <f>IFERROR(VLOOKUP(Abfalldokumentation!$R126,Artikel!A:C,3,FALSE),Abfalldokumentation!$R126)</f>
        <v>Diverses</v>
      </c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spans="1:40" ht="30" customHeight="1" x14ac:dyDescent="0.25">
      <c r="A127" s="73" t="str">
        <f>VLOOKUP(N127,'Linien - BU'!A:B,2,FALSE)</f>
        <v>BU1</v>
      </c>
      <c r="B127" s="74">
        <f t="shared" si="7"/>
        <v>526.6</v>
      </c>
      <c r="C127" s="75">
        <f>Abfalldokumentation!$U127</f>
        <v>44438</v>
      </c>
      <c r="D127" s="69" t="str">
        <f>IFERROR(IF(VLOOKUP(O127,'[1]Rohware 230'!$B:$C,2,FALSE)=0,"Rohware"),
IFERROR(IF(VLOOKUP(O127,[1]Sammelnr.!$B:$C,2,FALSE)=0,"Sammelnr. ungeschält ABS"),
IFERROR(IF(VLOOKUP(O127,[1]Sammelnr.!$E:$F,2,FALSE)=0,"Sammelnr. ungeschält VS"),
IFERROR(IF(VLOOKUP(O127,[1]Sammelnr.!$H:$I,2,FALSE)=0,"Sammelnr. geschält"),
IFERROR(IF(VLOOKUP(O127,[1]Offen!$B:$C,2,FALSE)=0,"Offen ungeschält ABS"),
IFERROR(IF(VLOOKUP(O127,[1]Offen!$E:$F,2,FALSE)=0,"Offen ungeschält VOS"),
IFERROR(IF(VLOOKUP(O127,[1]Offen!$H:$I,2,FALSE)=0,"Offen geschält RW"),
IFERROR(IF(VLOOKUP(O127,[1]Offen!$K:$L,2,FALSE)=0,"Offen vegan"),
IFERROR(IF(VLOOKUP(O127,[1]Offen!$N:$O,2,FALSE)=0,"Offen Zipfel"),
IFERROR(IF(VLOOKUP(O127,[1]Offen!$Q:$R,2,FALSE)=0,"Offen Endstücke"),
IFERROR(IF(VLOOKUP(O127,[1]Vakuumiert!$B:$C,2,FALSE)=0,"Vakuumierter VOS ungeschält"),
IFERROR(IF(VLOOKUP(O127,[1]Vakuumiert!$E:$F,2,FALSE)=0,"Vakuumierter ABS ungeschält"),
IFERROR(IF(VLOOKUP(O127,[1]Vakuumiert!$H:$I,2,FALSE)=0,"Vakuumierter VOS geschält"),
IFERROR(IF(VLOOKUP(O127,[1]Vakuumiert!$K:$L,2,FALSE)=0,"Vakuumierter VOS vegan"),
IFERROR(IF(VLOOKUP(O127,[1]Vakuumiert!$N:$O,2,FALSE)=0,"Vakuumierter VOS Zipfel"),
IFERROR(IF(VLOOKUP(O127,[1]Vakuumiert!$Q:$R,2,FALSE)=0,"Vakuumiert geschält"),
IFERROR(IF(VLOOKUP(O127,'[1]vakuumierte Fertigprodukte'!$B:$C,2,FALSE)=0,"Fertigprodukte"),
IFERROR(IF(VLOOKUP(O127,'[1]vakuumierte Fertigprodukte'!$E:$FI,2,FALSE)=0,"Vakuumierte Zipfel"),
IFERROR(IF(VLOOKUP(O127,[1]Wurste!$B:$C,2,FALSE)=0,"Räucherwürste"),
IFERROR(IF(VLOOKUP(O127,[1]Wurste!$E:$F,2,FALSE)=0,"URW/URGW Wurst"),
IFERROR(IF(VLOOKUP(O127,[1]Wurste!$H:$I,2,FALSE)=0,"HF-Wurst Vegan"),
IFERROR(IF(VLOOKUP(O127,[1]Wurste!$K:$L,2,FALSE)=0,"320er ohne Würste"),
IFERROR(IF(AND(OR(Abfalldokumentation!$A127="BU3",Abfalldokumentation!$A127="Verkauf"),Abfalldokumentation!$F127="Schimmel",Abfalldokumentation!$G127="keinen Abnehmer/kein Schälpersonal"),"Div. Zipfel, ES ohne Verwendung",VLOOKUP(Abfalldokumentation!$E127,Produktgruppen!A:B,2,FALSE)),"-")))))))))))))))))))))))</f>
        <v>Diverses</v>
      </c>
      <c r="E127" s="76" t="str">
        <f>IFERROR(VLOOKUP(Abfalldokumentation!$O127,Artikel!A:C,3,FALSE),Abfalldokumentation!$O127)</f>
        <v>Diverses aus Abfüllung</v>
      </c>
      <c r="F127" s="76" t="str">
        <f>VLOOKUP(T127,'Liste Gründe'!A:D,2,FALSE)</f>
        <v>Linienbezogen</v>
      </c>
      <c r="G127" s="75" t="str">
        <f>IF(ISBLANK(V127),VLOOKUP(Abfalldokumentation!$P127,'Liste Gründe'!A:D,3,FALSE),V127)</f>
        <v>Darm geplatzt</v>
      </c>
      <c r="H127" s="76" t="str">
        <f>IF(ISBLANK(Abfalldokumentation!$W127),"-",Abfalldokumentation!$W127)</f>
        <v>-</v>
      </c>
      <c r="I127" s="76">
        <f t="shared" si="8"/>
        <v>35</v>
      </c>
      <c r="J127" s="76" t="str">
        <f t="shared" si="9"/>
        <v>Produkte</v>
      </c>
      <c r="K127" s="76" t="str">
        <f t="shared" si="10"/>
        <v>BUs</v>
      </c>
      <c r="L127" s="76" t="str">
        <f t="shared" si="11"/>
        <v>Symptome</v>
      </c>
      <c r="M127" s="76" t="str">
        <f>IFERROR(VLOOKUP(Abfalldokumentation!$O127,Kennzahlen!S:V,3,FALSE)*Abfalldokumentation!$B127,"0")</f>
        <v>0</v>
      </c>
      <c r="N127" s="76" t="str">
        <f>IF(ISBLANK(Q127),VLOOKUP(Abfalldokumentation!$O127,'Linien - BU'!R:S,2,FALSE),Q127)</f>
        <v>Abfüllung</v>
      </c>
      <c r="O127" s="77" t="str">
        <f t="shared" si="12"/>
        <v>Diverses aus Abfüllung</v>
      </c>
      <c r="P127" s="77">
        <f t="shared" si="13"/>
        <v>34</v>
      </c>
      <c r="Q127" s="45" t="s">
        <v>180</v>
      </c>
      <c r="R127" s="46" t="s">
        <v>193</v>
      </c>
      <c r="S127" s="46">
        <v>526.6</v>
      </c>
      <c r="T127" s="40">
        <v>34</v>
      </c>
      <c r="U127" s="47">
        <v>44438</v>
      </c>
      <c r="V127" s="48"/>
      <c r="W127" s="49"/>
      <c r="X127" s="50" t="str">
        <f>IFERROR(VLOOKUP(Abfalldokumentation!$R127,Artikel!A:C,3,FALSE),Abfalldokumentation!$R127)</f>
        <v>Diverses aus Abfüllung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spans="1:40" ht="30" hidden="1" customHeight="1" x14ac:dyDescent="0.25">
      <c r="A128" s="78" t="str">
        <f>VLOOKUP(N128,'Linien - BU'!A:B,2,FALSE)</f>
        <v>Rest</v>
      </c>
      <c r="B128" s="79">
        <f t="shared" si="7"/>
        <v>8</v>
      </c>
      <c r="C128" s="80">
        <f>Abfalldokumentation!$U128</f>
        <v>44438</v>
      </c>
      <c r="D128" s="69" t="str">
        <f>IFERROR(IF(VLOOKUP(O128,'[1]Rohware 230'!$B:$C,2,FALSE)=0,"Rohware"),
IFERROR(IF(VLOOKUP(O128,[1]Sammelnr.!$B:$C,2,FALSE)=0,"Sammelnr. ungeschält ABS"),
IFERROR(IF(VLOOKUP(O128,[1]Sammelnr.!$E:$F,2,FALSE)=0,"Sammelnr. ungeschält VS"),
IFERROR(IF(VLOOKUP(O128,[1]Sammelnr.!$H:$I,2,FALSE)=0,"Sammelnr. geschält"),
IFERROR(IF(VLOOKUP(O128,[1]Offen!$B:$C,2,FALSE)=0,"Offen ungeschält ABS"),
IFERROR(IF(VLOOKUP(O128,[1]Offen!$E:$F,2,FALSE)=0,"Offen ungeschält VOS"),
IFERROR(IF(VLOOKUP(O128,[1]Offen!$H:$I,2,FALSE)=0,"Offen geschält RW"),
IFERROR(IF(VLOOKUP(O128,[1]Offen!$K:$L,2,FALSE)=0,"Offen vegan"),
IFERROR(IF(VLOOKUP(O128,[1]Offen!$N:$O,2,FALSE)=0,"Offen Zipfel"),
IFERROR(IF(VLOOKUP(O128,[1]Offen!$Q:$R,2,FALSE)=0,"Offen Endstücke"),
IFERROR(IF(VLOOKUP(O128,[1]Vakuumiert!$B:$C,2,FALSE)=0,"Vakuumierter VOS ungeschält"),
IFERROR(IF(VLOOKUP(O128,[1]Vakuumiert!$E:$F,2,FALSE)=0,"Vakuumierter ABS ungeschält"),
IFERROR(IF(VLOOKUP(O128,[1]Vakuumiert!$H:$I,2,FALSE)=0,"Vakuumierter VOS geschält"),
IFERROR(IF(VLOOKUP(O128,[1]Vakuumiert!$K:$L,2,FALSE)=0,"Vakuumierter VOS vegan"),
IFERROR(IF(VLOOKUP(O128,[1]Vakuumiert!$N:$O,2,FALSE)=0,"Vakuumierter VOS Zipfel"),
IFERROR(IF(VLOOKUP(O128,[1]Vakuumiert!$Q:$R,2,FALSE)=0,"Vakuumiert geschält"),
IFERROR(IF(VLOOKUP(O128,'[1]vakuumierte Fertigprodukte'!$B:$C,2,FALSE)=0,"Fertigprodukte"),
IFERROR(IF(VLOOKUP(O128,'[1]vakuumierte Fertigprodukte'!$E:$FI,2,FALSE)=0,"Vakuumierte Zipfel"),
IFERROR(IF(VLOOKUP(O128,[1]Wurste!$B:$C,2,FALSE)=0,"Räucherwürste"),
IFERROR(IF(VLOOKUP(O128,[1]Wurste!$E:$F,2,FALSE)=0,"URW/URGW Wurst"),
IFERROR(IF(VLOOKUP(O128,[1]Wurste!$H:$I,2,FALSE)=0,"HF-Wurst Vegan"),
IFERROR(IF(VLOOKUP(O128,[1]Wurste!$K:$L,2,FALSE)=0,"320er ohne Würste"),
IFERROR(IF(AND(OR(Abfalldokumentation!$A128="BU3",Abfalldokumentation!$A128="Verkauf"),Abfalldokumentation!$F128="Schimmel",Abfalldokumentation!$G128="keinen Abnehmer/kein Schälpersonal"),"Div. Zipfel, ES ohne Verwendung",VLOOKUP(Abfalldokumentation!$E128,Produktgruppen!A:B,2,FALSE)),"-")))))))))))))))))))))))</f>
        <v>Qualitätssicherung</v>
      </c>
      <c r="E128" s="81" t="str">
        <f>IFERROR(VLOOKUP(Abfalldokumentation!$O128,Artikel!A:C,3,FALSE),Abfalldokumentation!$O128)</f>
        <v>Diverses QM</v>
      </c>
      <c r="F128" s="81" t="str">
        <f>VLOOKUP(T128,'Liste Gründe'!A:D,2,FALSE)</f>
        <v>Qualitätssicherung</v>
      </c>
      <c r="G128" s="80" t="str">
        <f>IF(ISBLANK(V128),VLOOKUP(Abfalldokumentation!$P128,'Liste Gründe'!A:D,3,FALSE),V128)</f>
        <v>Sensorik</v>
      </c>
      <c r="H128" s="81" t="str">
        <f>IF(ISBLANK(Abfalldokumentation!$W128),"-",Abfalldokumentation!$W128)</f>
        <v>Sensorik</v>
      </c>
      <c r="I128" s="81">
        <f t="shared" si="8"/>
        <v>35</v>
      </c>
      <c r="J128" s="81" t="str">
        <f t="shared" si="9"/>
        <v>Produkte</v>
      </c>
      <c r="K128" s="81" t="str">
        <f t="shared" si="10"/>
        <v>BUs</v>
      </c>
      <c r="L128" s="81" t="str">
        <f t="shared" si="11"/>
        <v>Symptome</v>
      </c>
      <c r="M128" s="81" t="str">
        <f>IFERROR(VLOOKUP(Abfalldokumentation!$O128,Kennzahlen!S:V,3,FALSE)*Abfalldokumentation!$B128,"0")</f>
        <v>0</v>
      </c>
      <c r="N128" s="81" t="str">
        <f>IF(ISBLANK(Q128),VLOOKUP(Abfalldokumentation!$O128,'Linien - BU'!R:S,2,FALSE),Q128)</f>
        <v>QM</v>
      </c>
      <c r="O128" s="77" t="str">
        <f t="shared" si="12"/>
        <v>Diverses QM</v>
      </c>
      <c r="P128" s="77">
        <f t="shared" si="13"/>
        <v>74</v>
      </c>
      <c r="Q128" s="39" t="s">
        <v>196</v>
      </c>
      <c r="R128" s="40" t="s">
        <v>197</v>
      </c>
      <c r="S128" s="40">
        <v>8</v>
      </c>
      <c r="T128" s="40">
        <v>74</v>
      </c>
      <c r="U128" s="41">
        <v>44438</v>
      </c>
      <c r="V128" s="42" t="s">
        <v>198</v>
      </c>
      <c r="W128" s="43" t="s">
        <v>198</v>
      </c>
      <c r="X128" s="44" t="str">
        <f>IFERROR(VLOOKUP(Abfalldokumentation!$R128,Artikel!A:C,3,FALSE),Abfalldokumentation!$R128)</f>
        <v>Diverses QM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spans="1:40" ht="30" hidden="1" customHeight="1" x14ac:dyDescent="0.25">
      <c r="A129" s="73" t="str">
        <f>VLOOKUP(N129,'Linien - BU'!A:B,2,FALSE)</f>
        <v>Rest</v>
      </c>
      <c r="B129" s="74">
        <f t="shared" si="7"/>
        <v>8.9</v>
      </c>
      <c r="C129" s="75">
        <f>Abfalldokumentation!$U129</f>
        <v>44438</v>
      </c>
      <c r="D129" s="69" t="str">
        <f>IFERROR(IF(VLOOKUP(O129,'[1]Rohware 230'!$B:$C,2,FALSE)=0,"Rohware"),
IFERROR(IF(VLOOKUP(O129,[1]Sammelnr.!$B:$C,2,FALSE)=0,"Sammelnr. ungeschält ABS"),
IFERROR(IF(VLOOKUP(O129,[1]Sammelnr.!$E:$F,2,FALSE)=0,"Sammelnr. ungeschält VS"),
IFERROR(IF(VLOOKUP(O129,[1]Sammelnr.!$H:$I,2,FALSE)=0,"Sammelnr. geschält"),
IFERROR(IF(VLOOKUP(O129,[1]Offen!$B:$C,2,FALSE)=0,"Offen ungeschält ABS"),
IFERROR(IF(VLOOKUP(O129,[1]Offen!$E:$F,2,FALSE)=0,"Offen ungeschält VOS"),
IFERROR(IF(VLOOKUP(O129,[1]Offen!$H:$I,2,FALSE)=0,"Offen geschält RW"),
IFERROR(IF(VLOOKUP(O129,[1]Offen!$K:$L,2,FALSE)=0,"Offen vegan"),
IFERROR(IF(VLOOKUP(O129,[1]Offen!$N:$O,2,FALSE)=0,"Offen Zipfel"),
IFERROR(IF(VLOOKUP(O129,[1]Offen!$Q:$R,2,FALSE)=0,"Offen Endstücke"),
IFERROR(IF(VLOOKUP(O129,[1]Vakuumiert!$B:$C,2,FALSE)=0,"Vakuumierter VOS ungeschält"),
IFERROR(IF(VLOOKUP(O129,[1]Vakuumiert!$E:$F,2,FALSE)=0,"Vakuumierter ABS ungeschält"),
IFERROR(IF(VLOOKUP(O129,[1]Vakuumiert!$H:$I,2,FALSE)=0,"Vakuumierter VOS geschält"),
IFERROR(IF(VLOOKUP(O129,[1]Vakuumiert!$K:$L,2,FALSE)=0,"Vakuumierter VOS vegan"),
IFERROR(IF(VLOOKUP(O129,[1]Vakuumiert!$N:$O,2,FALSE)=0,"Vakuumierter VOS Zipfel"),
IFERROR(IF(VLOOKUP(O129,[1]Vakuumiert!$Q:$R,2,FALSE)=0,"Vakuumiert geschält"),
IFERROR(IF(VLOOKUP(O129,'[1]vakuumierte Fertigprodukte'!$B:$C,2,FALSE)=0,"Fertigprodukte"),
IFERROR(IF(VLOOKUP(O129,'[1]vakuumierte Fertigprodukte'!$E:$FI,2,FALSE)=0,"Vakuumierte Zipfel"),
IFERROR(IF(VLOOKUP(O129,[1]Wurste!$B:$C,2,FALSE)=0,"Räucherwürste"),
IFERROR(IF(VLOOKUP(O129,[1]Wurste!$E:$F,2,FALSE)=0,"URW/URGW Wurst"),
IFERROR(IF(VLOOKUP(O129,[1]Wurste!$H:$I,2,FALSE)=0,"HF-Wurst Vegan"),
IFERROR(IF(VLOOKUP(O129,[1]Wurste!$K:$L,2,FALSE)=0,"320er ohne Würste"),
IFERROR(IF(AND(OR(Abfalldokumentation!$A129="BU3",Abfalldokumentation!$A129="Verkauf"),Abfalldokumentation!$F129="Schimmel",Abfalldokumentation!$G129="keinen Abnehmer/kein Schälpersonal"),"Div. Zipfel, ES ohne Verwendung",VLOOKUP(Abfalldokumentation!$E129,Produktgruppen!A:B,2,FALSE)),"-")))))))))))))))))))))))</f>
        <v>Qualitätssicherung</v>
      </c>
      <c r="E129" s="76" t="str">
        <f>IFERROR(VLOOKUP(Abfalldokumentation!$O129,Artikel!A:C,3,FALSE),Abfalldokumentation!$O129)</f>
        <v>Laborproben</v>
      </c>
      <c r="F129" s="76" t="str">
        <f>VLOOKUP(T129,'Liste Gründe'!A:D,2,FALSE)</f>
        <v>Qualitätssicherung</v>
      </c>
      <c r="G129" s="75" t="str">
        <f>IF(ISBLANK(V129),VLOOKUP(Abfalldokumentation!$P129,'Liste Gründe'!A:D,3,FALSE),V129)</f>
        <v>Laborprobe</v>
      </c>
      <c r="H129" s="76" t="str">
        <f>IF(ISBLANK(Abfalldokumentation!$W129),"-",Abfalldokumentation!$W129)</f>
        <v>Laborprobe</v>
      </c>
      <c r="I129" s="76">
        <f t="shared" si="8"/>
        <v>35</v>
      </c>
      <c r="J129" s="76" t="str">
        <f t="shared" si="9"/>
        <v>Produkte</v>
      </c>
      <c r="K129" s="76" t="str">
        <f t="shared" si="10"/>
        <v>BUs</v>
      </c>
      <c r="L129" s="76" t="str">
        <f t="shared" si="11"/>
        <v>Symptome</v>
      </c>
      <c r="M129" s="76" t="str">
        <f>IFERROR(VLOOKUP(Abfalldokumentation!$O129,Kennzahlen!S:V,3,FALSE)*Abfalldokumentation!$B129,"0")</f>
        <v>0</v>
      </c>
      <c r="N129" s="76" t="str">
        <f>IF(ISBLANK(Q129),VLOOKUP(Abfalldokumentation!$O129,'Linien - BU'!R:S,2,FALSE),Q129)</f>
        <v>Labor</v>
      </c>
      <c r="O129" s="77" t="str">
        <f t="shared" si="12"/>
        <v>Laborproben</v>
      </c>
      <c r="P129" s="77">
        <f t="shared" si="13"/>
        <v>73</v>
      </c>
      <c r="Q129" s="45" t="s">
        <v>199</v>
      </c>
      <c r="R129" s="46" t="s">
        <v>200</v>
      </c>
      <c r="S129" s="46">
        <v>8.9</v>
      </c>
      <c r="T129" s="52">
        <v>73</v>
      </c>
      <c r="U129" s="47">
        <v>44438</v>
      </c>
      <c r="V129" s="48" t="s">
        <v>201</v>
      </c>
      <c r="W129" s="49" t="s">
        <v>201</v>
      </c>
      <c r="X129" s="50" t="str">
        <f>IFERROR(VLOOKUP(Abfalldokumentation!$R129,Artikel!A:C,3,FALSE),Abfalldokumentation!$R129)</f>
        <v>Laborproben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spans="1:40" ht="30" hidden="1" customHeight="1" x14ac:dyDescent="0.25">
      <c r="A130" s="78" t="str">
        <f>VLOOKUP(N130,'Linien - BU'!A:B,2,FALSE)</f>
        <v>Rest</v>
      </c>
      <c r="B130" s="79">
        <f t="shared" ref="B130:B193" si="14">S130</f>
        <v>8.9</v>
      </c>
      <c r="C130" s="80">
        <f>Abfalldokumentation!$U130</f>
        <v>44438</v>
      </c>
      <c r="D130" s="69" t="str">
        <f>IFERROR(IF(VLOOKUP(O130,'[1]Rohware 230'!$B:$C,2,FALSE)=0,"Rohware"),
IFERROR(IF(VLOOKUP(O130,[1]Sammelnr.!$B:$C,2,FALSE)=0,"Sammelnr. ungeschält ABS"),
IFERROR(IF(VLOOKUP(O130,[1]Sammelnr.!$E:$F,2,FALSE)=0,"Sammelnr. ungeschält VS"),
IFERROR(IF(VLOOKUP(O130,[1]Sammelnr.!$H:$I,2,FALSE)=0,"Sammelnr. geschält"),
IFERROR(IF(VLOOKUP(O130,[1]Offen!$B:$C,2,FALSE)=0,"Offen ungeschält ABS"),
IFERROR(IF(VLOOKUP(O130,[1]Offen!$E:$F,2,FALSE)=0,"Offen ungeschält VOS"),
IFERROR(IF(VLOOKUP(O130,[1]Offen!$H:$I,2,FALSE)=0,"Offen geschält RW"),
IFERROR(IF(VLOOKUP(O130,[1]Offen!$K:$L,2,FALSE)=0,"Offen vegan"),
IFERROR(IF(VLOOKUP(O130,[1]Offen!$N:$O,2,FALSE)=0,"Offen Zipfel"),
IFERROR(IF(VLOOKUP(O130,[1]Offen!$Q:$R,2,FALSE)=0,"Offen Endstücke"),
IFERROR(IF(VLOOKUP(O130,[1]Vakuumiert!$B:$C,2,FALSE)=0,"Vakuumierter VOS ungeschält"),
IFERROR(IF(VLOOKUP(O130,[1]Vakuumiert!$E:$F,2,FALSE)=0,"Vakuumierter ABS ungeschält"),
IFERROR(IF(VLOOKUP(O130,[1]Vakuumiert!$H:$I,2,FALSE)=0,"Vakuumierter VOS geschält"),
IFERROR(IF(VLOOKUP(O130,[1]Vakuumiert!$K:$L,2,FALSE)=0,"Vakuumierter VOS vegan"),
IFERROR(IF(VLOOKUP(O130,[1]Vakuumiert!$N:$O,2,FALSE)=0,"Vakuumierter VOS Zipfel"),
IFERROR(IF(VLOOKUP(O130,[1]Vakuumiert!$Q:$R,2,FALSE)=0,"Vakuumiert geschält"),
IFERROR(IF(VLOOKUP(O130,'[1]vakuumierte Fertigprodukte'!$B:$C,2,FALSE)=0,"Fertigprodukte"),
IFERROR(IF(VLOOKUP(O130,'[1]vakuumierte Fertigprodukte'!$E:$FI,2,FALSE)=0,"Vakuumierte Zipfel"),
IFERROR(IF(VLOOKUP(O130,[1]Wurste!$B:$C,2,FALSE)=0,"Räucherwürste"),
IFERROR(IF(VLOOKUP(O130,[1]Wurste!$E:$F,2,FALSE)=0,"URW/URGW Wurst"),
IFERROR(IF(VLOOKUP(O130,[1]Wurste!$H:$I,2,FALSE)=0,"HF-Wurst Vegan"),
IFERROR(IF(VLOOKUP(O130,[1]Wurste!$K:$L,2,FALSE)=0,"320er ohne Würste"),
IFERROR(IF(AND(OR(Abfalldokumentation!$A130="BU3",Abfalldokumentation!$A130="Verkauf"),Abfalldokumentation!$F130="Schimmel",Abfalldokumentation!$G130="keinen Abnehmer/kein Schälpersonal"),"Div. Zipfel, ES ohne Verwendung",VLOOKUP(Abfalldokumentation!$E130,Produktgruppen!A:B,2,FALSE)),"-")))))))))))))))))))))))</f>
        <v>Qualitätssicherung</v>
      </c>
      <c r="E130" s="81" t="str">
        <f>IFERROR(VLOOKUP(Abfalldokumentation!$O130,Artikel!A:C,3,FALSE),Abfalldokumentation!$O130)</f>
        <v>Laborproben</v>
      </c>
      <c r="F130" s="81" t="str">
        <f>VLOOKUP(T130,'Liste Gründe'!A:D,2,FALSE)</f>
        <v>Qualitätssicherung</v>
      </c>
      <c r="G130" s="80" t="str">
        <f>IF(ISBLANK(V130),VLOOKUP(Abfalldokumentation!$P130,'Liste Gründe'!A:D,3,FALSE),V130)</f>
        <v>Laborprobe</v>
      </c>
      <c r="H130" s="81" t="str">
        <f>IF(ISBLANK(Abfalldokumentation!$W130),"-",Abfalldokumentation!$W130)</f>
        <v>Laborprobe</v>
      </c>
      <c r="I130" s="81">
        <f t="shared" ref="I130:I193" si="15">_xlfn.ISOWEEKNUM(C130)</f>
        <v>35</v>
      </c>
      <c r="J130" s="81" t="str">
        <f t="shared" ref="J130:J193" si="16">"Produkte"</f>
        <v>Produkte</v>
      </c>
      <c r="K130" s="81" t="str">
        <f t="shared" ref="K130:K193" si="17">"BUs"</f>
        <v>BUs</v>
      </c>
      <c r="L130" s="81" t="str">
        <f t="shared" ref="L130:L193" si="18">"Symptome"</f>
        <v>Symptome</v>
      </c>
      <c r="M130" s="81" t="str">
        <f>IFERROR(VLOOKUP(Abfalldokumentation!$O130,Kennzahlen!S:V,3,FALSE)*Abfalldokumentation!$B130,"0")</f>
        <v>0</v>
      </c>
      <c r="N130" s="81" t="str">
        <f>IF(ISBLANK(Q130),VLOOKUP(Abfalldokumentation!$O130,'Linien - BU'!R:S,2,FALSE),Q130)</f>
        <v>Labor</v>
      </c>
      <c r="O130" s="77" t="str">
        <f t="shared" ref="O130:O193" si="19">R130</f>
        <v>Laborproben</v>
      </c>
      <c r="P130" s="77">
        <f t="shared" ref="P130:P193" si="20">T130</f>
        <v>73</v>
      </c>
      <c r="Q130" s="39" t="s">
        <v>199</v>
      </c>
      <c r="R130" s="40" t="s">
        <v>200</v>
      </c>
      <c r="S130" s="40">
        <v>8.9</v>
      </c>
      <c r="T130" s="51">
        <v>73</v>
      </c>
      <c r="U130" s="41">
        <v>44438</v>
      </c>
      <c r="V130" s="42" t="s">
        <v>201</v>
      </c>
      <c r="W130" s="43" t="s">
        <v>201</v>
      </c>
      <c r="X130" s="44" t="str">
        <f>IFERROR(VLOOKUP(Abfalldokumentation!$R130,Artikel!A:C,3,FALSE),Abfalldokumentation!$R130)</f>
        <v>Laborproben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spans="1:40" ht="30" hidden="1" customHeight="1" x14ac:dyDescent="0.25">
      <c r="A131" s="73" t="str">
        <f>VLOOKUP(N131,'Linien - BU'!A:B,2,FALSE)</f>
        <v>Rest</v>
      </c>
      <c r="B131" s="74">
        <f t="shared" si="14"/>
        <v>106</v>
      </c>
      <c r="C131" s="75">
        <f>Abfalldokumentation!$U131</f>
        <v>44438</v>
      </c>
      <c r="D131" s="69" t="str">
        <f>IFERROR(IF(VLOOKUP(O131,'[1]Rohware 230'!$B:$C,2,FALSE)=0,"Rohware"),
IFERROR(IF(VLOOKUP(O131,[1]Sammelnr.!$B:$C,2,FALSE)=0,"Sammelnr. ungeschält ABS"),
IFERROR(IF(VLOOKUP(O131,[1]Sammelnr.!$E:$F,2,FALSE)=0,"Sammelnr. ungeschält VS"),
IFERROR(IF(VLOOKUP(O131,[1]Sammelnr.!$H:$I,2,FALSE)=0,"Sammelnr. geschält"),
IFERROR(IF(VLOOKUP(O131,[1]Offen!$B:$C,2,FALSE)=0,"Offen ungeschält ABS"),
IFERROR(IF(VLOOKUP(O131,[1]Offen!$E:$F,2,FALSE)=0,"Offen ungeschält VOS"),
IFERROR(IF(VLOOKUP(O131,[1]Offen!$H:$I,2,FALSE)=0,"Offen geschält RW"),
IFERROR(IF(VLOOKUP(O131,[1]Offen!$K:$L,2,FALSE)=0,"Offen vegan"),
IFERROR(IF(VLOOKUP(O131,[1]Offen!$N:$O,2,FALSE)=0,"Offen Zipfel"),
IFERROR(IF(VLOOKUP(O131,[1]Offen!$Q:$R,2,FALSE)=0,"Offen Endstücke"),
IFERROR(IF(VLOOKUP(O131,[1]Vakuumiert!$B:$C,2,FALSE)=0,"Vakuumierter VOS ungeschält"),
IFERROR(IF(VLOOKUP(O131,[1]Vakuumiert!$E:$F,2,FALSE)=0,"Vakuumierter ABS ungeschält"),
IFERROR(IF(VLOOKUP(O131,[1]Vakuumiert!$H:$I,2,FALSE)=0,"Vakuumierter VOS geschält"),
IFERROR(IF(VLOOKUP(O131,[1]Vakuumiert!$K:$L,2,FALSE)=0,"Vakuumierter VOS vegan"),
IFERROR(IF(VLOOKUP(O131,[1]Vakuumiert!$N:$O,2,FALSE)=0,"Vakuumierter VOS Zipfel"),
IFERROR(IF(VLOOKUP(O131,[1]Vakuumiert!$Q:$R,2,FALSE)=0,"Vakuumiert geschält"),
IFERROR(IF(VLOOKUP(O131,'[1]vakuumierte Fertigprodukte'!$B:$C,2,FALSE)=0,"Fertigprodukte"),
IFERROR(IF(VLOOKUP(O131,'[1]vakuumierte Fertigprodukte'!$E:$FI,2,FALSE)=0,"Vakuumierte Zipfel"),
IFERROR(IF(VLOOKUP(O131,[1]Wurste!$B:$C,2,FALSE)=0,"Räucherwürste"),
IFERROR(IF(VLOOKUP(O131,[1]Wurste!$E:$F,2,FALSE)=0,"URW/URGW Wurst"),
IFERROR(IF(VLOOKUP(O131,[1]Wurste!$H:$I,2,FALSE)=0,"HF-Wurst Vegan"),
IFERROR(IF(VLOOKUP(O131,[1]Wurste!$K:$L,2,FALSE)=0,"320er ohne Würste"),
IFERROR(IF(AND(OR(Abfalldokumentation!$A131="BU3",Abfalldokumentation!$A131="Verkauf"),Abfalldokumentation!$F131="Schimmel",Abfalldokumentation!$G131="keinen Abnehmer/kein Schälpersonal"),"Div. Zipfel, ES ohne Verwendung",VLOOKUP(Abfalldokumentation!$E131,Produktgruppen!A:B,2,FALSE)),"-")))))))))))))))))))))))</f>
        <v>Qualitätssicherung</v>
      </c>
      <c r="E131" s="76" t="str">
        <f>IFERROR(VLOOKUP(Abfalldokumentation!$O131,Artikel!A:C,3,FALSE),Abfalldokumentation!$O131)</f>
        <v>Laborproben</v>
      </c>
      <c r="F131" s="76" t="str">
        <f>VLOOKUP(T131,'Liste Gründe'!A:D,2,FALSE)</f>
        <v>Qualitätssicherung</v>
      </c>
      <c r="G131" s="75" t="str">
        <f>IF(ISBLANK(V131),VLOOKUP(Abfalldokumentation!$P131,'Liste Gründe'!A:D,3,FALSE),V131)</f>
        <v>Laborprobe</v>
      </c>
      <c r="H131" s="76" t="str">
        <f>IF(ISBLANK(Abfalldokumentation!$W131),"-",Abfalldokumentation!$W131)</f>
        <v>Laborprobe</v>
      </c>
      <c r="I131" s="76">
        <f t="shared" si="15"/>
        <v>35</v>
      </c>
      <c r="J131" s="76" t="str">
        <f t="shared" si="16"/>
        <v>Produkte</v>
      </c>
      <c r="K131" s="76" t="str">
        <f t="shared" si="17"/>
        <v>BUs</v>
      </c>
      <c r="L131" s="76" t="str">
        <f t="shared" si="18"/>
        <v>Symptome</v>
      </c>
      <c r="M131" s="76" t="str">
        <f>IFERROR(VLOOKUP(Abfalldokumentation!$O131,Kennzahlen!S:V,3,FALSE)*Abfalldokumentation!$B131,"0")</f>
        <v>0</v>
      </c>
      <c r="N131" s="76" t="str">
        <f>IF(ISBLANK(Q131),VLOOKUP(Abfalldokumentation!$O131,'Linien - BU'!R:S,2,FALSE),Q131)</f>
        <v>Labor</v>
      </c>
      <c r="O131" s="77" t="str">
        <f t="shared" si="19"/>
        <v>Laborproben</v>
      </c>
      <c r="P131" s="77">
        <f t="shared" si="20"/>
        <v>73</v>
      </c>
      <c r="Q131" s="45" t="s">
        <v>199</v>
      </c>
      <c r="R131" s="46" t="s">
        <v>200</v>
      </c>
      <c r="S131" s="46">
        <v>106</v>
      </c>
      <c r="T131" s="52">
        <v>73</v>
      </c>
      <c r="U131" s="47">
        <v>44438</v>
      </c>
      <c r="V131" s="48" t="s">
        <v>201</v>
      </c>
      <c r="W131" s="49" t="s">
        <v>201</v>
      </c>
      <c r="X131" s="50" t="str">
        <f>IFERROR(VLOOKUP(Abfalldokumentation!$R131,Artikel!A:C,3,FALSE),Abfalldokumentation!$R131)</f>
        <v>Laborproben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spans="1:40" ht="30" hidden="1" customHeight="1" x14ac:dyDescent="0.25">
      <c r="A132" s="78" t="str">
        <f>VLOOKUP(N132,'Linien - BU'!A:B,2,FALSE)</f>
        <v>Rest</v>
      </c>
      <c r="B132" s="79">
        <f t="shared" si="14"/>
        <v>10</v>
      </c>
      <c r="C132" s="80">
        <f>Abfalldokumentation!$U132</f>
        <v>44438</v>
      </c>
      <c r="D132" s="69" t="str">
        <f>IFERROR(IF(VLOOKUP(O132,'[1]Rohware 230'!$B:$C,2,FALSE)=0,"Rohware"),
IFERROR(IF(VLOOKUP(O132,[1]Sammelnr.!$B:$C,2,FALSE)=0,"Sammelnr. ungeschält ABS"),
IFERROR(IF(VLOOKUP(O132,[1]Sammelnr.!$E:$F,2,FALSE)=0,"Sammelnr. ungeschält VS"),
IFERROR(IF(VLOOKUP(O132,[1]Sammelnr.!$H:$I,2,FALSE)=0,"Sammelnr. geschält"),
IFERROR(IF(VLOOKUP(O132,[1]Offen!$B:$C,2,FALSE)=0,"Offen ungeschält ABS"),
IFERROR(IF(VLOOKUP(O132,[1]Offen!$E:$F,2,FALSE)=0,"Offen ungeschält VOS"),
IFERROR(IF(VLOOKUP(O132,[1]Offen!$H:$I,2,FALSE)=0,"Offen geschält RW"),
IFERROR(IF(VLOOKUP(O132,[1]Offen!$K:$L,2,FALSE)=0,"Offen vegan"),
IFERROR(IF(VLOOKUP(O132,[1]Offen!$N:$O,2,FALSE)=0,"Offen Zipfel"),
IFERROR(IF(VLOOKUP(O132,[1]Offen!$Q:$R,2,FALSE)=0,"Offen Endstücke"),
IFERROR(IF(VLOOKUP(O132,[1]Vakuumiert!$B:$C,2,FALSE)=0,"Vakuumierter VOS ungeschält"),
IFERROR(IF(VLOOKUP(O132,[1]Vakuumiert!$E:$F,2,FALSE)=0,"Vakuumierter ABS ungeschält"),
IFERROR(IF(VLOOKUP(O132,[1]Vakuumiert!$H:$I,2,FALSE)=0,"Vakuumierter VOS geschält"),
IFERROR(IF(VLOOKUP(O132,[1]Vakuumiert!$K:$L,2,FALSE)=0,"Vakuumierter VOS vegan"),
IFERROR(IF(VLOOKUP(O132,[1]Vakuumiert!$N:$O,2,FALSE)=0,"Vakuumierter VOS Zipfel"),
IFERROR(IF(VLOOKUP(O132,[1]Vakuumiert!$Q:$R,2,FALSE)=0,"Vakuumiert geschält"),
IFERROR(IF(VLOOKUP(O132,'[1]vakuumierte Fertigprodukte'!$B:$C,2,FALSE)=0,"Fertigprodukte"),
IFERROR(IF(VLOOKUP(O132,'[1]vakuumierte Fertigprodukte'!$E:$FI,2,FALSE)=0,"Vakuumierte Zipfel"),
IFERROR(IF(VLOOKUP(O132,[1]Wurste!$B:$C,2,FALSE)=0,"Räucherwürste"),
IFERROR(IF(VLOOKUP(O132,[1]Wurste!$E:$F,2,FALSE)=0,"URW/URGW Wurst"),
IFERROR(IF(VLOOKUP(O132,[1]Wurste!$H:$I,2,FALSE)=0,"HF-Wurst Vegan"),
IFERROR(IF(VLOOKUP(O132,[1]Wurste!$K:$L,2,FALSE)=0,"320er ohne Würste"),
IFERROR(IF(AND(OR(Abfalldokumentation!$A132="BU3",Abfalldokumentation!$A132="Verkauf"),Abfalldokumentation!$F132="Schimmel",Abfalldokumentation!$G132="keinen Abnehmer/kein Schälpersonal"),"Div. Zipfel, ES ohne Verwendung",VLOOKUP(Abfalldokumentation!$E132,Produktgruppen!A:B,2,FALSE)),"-")))))))))))))))))))))))</f>
        <v>Qualitätssicherung</v>
      </c>
      <c r="E132" s="81" t="str">
        <f>IFERROR(VLOOKUP(Abfalldokumentation!$O132,Artikel!A:C,3,FALSE),Abfalldokumentation!$O132)</f>
        <v>Laborproben</v>
      </c>
      <c r="F132" s="81" t="str">
        <f>VLOOKUP(T132,'Liste Gründe'!A:D,2,FALSE)</f>
        <v>Qualitätssicherung</v>
      </c>
      <c r="G132" s="80" t="str">
        <f>IF(ISBLANK(V132),VLOOKUP(Abfalldokumentation!$P132,'Liste Gründe'!A:D,3,FALSE),V132)</f>
        <v>Laborprobe</v>
      </c>
      <c r="H132" s="81" t="str">
        <f>IF(ISBLANK(Abfalldokumentation!$W132),"-",Abfalldokumentation!$W132)</f>
        <v>Laborprobe</v>
      </c>
      <c r="I132" s="81">
        <f t="shared" si="15"/>
        <v>35</v>
      </c>
      <c r="J132" s="81" t="str">
        <f t="shared" si="16"/>
        <v>Produkte</v>
      </c>
      <c r="K132" s="81" t="str">
        <f t="shared" si="17"/>
        <v>BUs</v>
      </c>
      <c r="L132" s="81" t="str">
        <f t="shared" si="18"/>
        <v>Symptome</v>
      </c>
      <c r="M132" s="81" t="str">
        <f>IFERROR(VLOOKUP(Abfalldokumentation!$O132,Kennzahlen!S:V,3,FALSE)*Abfalldokumentation!$B132,"0")</f>
        <v>0</v>
      </c>
      <c r="N132" s="81" t="str">
        <f>IF(ISBLANK(Q132),VLOOKUP(Abfalldokumentation!$O132,'Linien - BU'!R:S,2,FALSE),Q132)</f>
        <v>Labor</v>
      </c>
      <c r="O132" s="77" t="str">
        <f t="shared" si="19"/>
        <v>Laborproben</v>
      </c>
      <c r="P132" s="77">
        <f t="shared" si="20"/>
        <v>73</v>
      </c>
      <c r="Q132" s="39" t="s">
        <v>199</v>
      </c>
      <c r="R132" s="40" t="s">
        <v>200</v>
      </c>
      <c r="S132" s="40">
        <v>10</v>
      </c>
      <c r="T132" s="51">
        <v>73</v>
      </c>
      <c r="U132" s="41">
        <v>44438</v>
      </c>
      <c r="V132" s="42" t="s">
        <v>201</v>
      </c>
      <c r="W132" s="43" t="s">
        <v>201</v>
      </c>
      <c r="X132" s="44" t="str">
        <f>IFERROR(VLOOKUP(Abfalldokumentation!$R132,Artikel!A:C,3,FALSE),Abfalldokumentation!$R132)</f>
        <v>Laborproben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spans="1:40" ht="30" hidden="1" customHeight="1" x14ac:dyDescent="0.25">
      <c r="A133" s="73" t="str">
        <f>VLOOKUP(N133,'Linien - BU'!A:B,2,FALSE)</f>
        <v>Rest</v>
      </c>
      <c r="B133" s="74">
        <f t="shared" si="14"/>
        <v>65</v>
      </c>
      <c r="C133" s="75">
        <f>Abfalldokumentation!$U133</f>
        <v>44438</v>
      </c>
      <c r="D133" s="69" t="str">
        <f>IFERROR(IF(VLOOKUP(O133,'[1]Rohware 230'!$B:$C,2,FALSE)=0,"Rohware"),
IFERROR(IF(VLOOKUP(O133,[1]Sammelnr.!$B:$C,2,FALSE)=0,"Sammelnr. ungeschält ABS"),
IFERROR(IF(VLOOKUP(O133,[1]Sammelnr.!$E:$F,2,FALSE)=0,"Sammelnr. ungeschält VS"),
IFERROR(IF(VLOOKUP(O133,[1]Sammelnr.!$H:$I,2,FALSE)=0,"Sammelnr. geschält"),
IFERROR(IF(VLOOKUP(O133,[1]Offen!$B:$C,2,FALSE)=0,"Offen ungeschält ABS"),
IFERROR(IF(VLOOKUP(O133,[1]Offen!$E:$F,2,FALSE)=0,"Offen ungeschält VOS"),
IFERROR(IF(VLOOKUP(O133,[1]Offen!$H:$I,2,FALSE)=0,"Offen geschält RW"),
IFERROR(IF(VLOOKUP(O133,[1]Offen!$K:$L,2,FALSE)=0,"Offen vegan"),
IFERROR(IF(VLOOKUP(O133,[1]Offen!$N:$O,2,FALSE)=0,"Offen Zipfel"),
IFERROR(IF(VLOOKUP(O133,[1]Offen!$Q:$R,2,FALSE)=0,"Offen Endstücke"),
IFERROR(IF(VLOOKUP(O133,[1]Vakuumiert!$B:$C,2,FALSE)=0,"Vakuumierter VOS ungeschält"),
IFERROR(IF(VLOOKUP(O133,[1]Vakuumiert!$E:$F,2,FALSE)=0,"Vakuumierter ABS ungeschält"),
IFERROR(IF(VLOOKUP(O133,[1]Vakuumiert!$H:$I,2,FALSE)=0,"Vakuumierter VOS geschält"),
IFERROR(IF(VLOOKUP(O133,[1]Vakuumiert!$K:$L,2,FALSE)=0,"Vakuumierter VOS vegan"),
IFERROR(IF(VLOOKUP(O133,[1]Vakuumiert!$N:$O,2,FALSE)=0,"Vakuumierter VOS Zipfel"),
IFERROR(IF(VLOOKUP(O133,[1]Vakuumiert!$Q:$R,2,FALSE)=0,"Vakuumiert geschält"),
IFERROR(IF(VLOOKUP(O133,'[1]vakuumierte Fertigprodukte'!$B:$C,2,FALSE)=0,"Fertigprodukte"),
IFERROR(IF(VLOOKUP(O133,'[1]vakuumierte Fertigprodukte'!$E:$FI,2,FALSE)=0,"Vakuumierte Zipfel"),
IFERROR(IF(VLOOKUP(O133,[1]Wurste!$B:$C,2,FALSE)=0,"Räucherwürste"),
IFERROR(IF(VLOOKUP(O133,[1]Wurste!$E:$F,2,FALSE)=0,"URW/URGW Wurst"),
IFERROR(IF(VLOOKUP(O133,[1]Wurste!$H:$I,2,FALSE)=0,"HF-Wurst Vegan"),
IFERROR(IF(VLOOKUP(O133,[1]Wurste!$K:$L,2,FALSE)=0,"320er ohne Würste"),
IFERROR(IF(AND(OR(Abfalldokumentation!$A133="BU3",Abfalldokumentation!$A133="Verkauf"),Abfalldokumentation!$F133="Schimmel",Abfalldokumentation!$G133="keinen Abnehmer/kein Schälpersonal"),"Div. Zipfel, ES ohne Verwendung",VLOOKUP(Abfalldokumentation!$E133,Produktgruppen!A:B,2,FALSE)),"-")))))))))))))))))))))))</f>
        <v>Qualitätssicherung</v>
      </c>
      <c r="E133" s="76" t="str">
        <f>IFERROR(VLOOKUP(Abfalldokumentation!$O133,Artikel!A:C,3,FALSE),Abfalldokumentation!$O133)</f>
        <v>Laborproben</v>
      </c>
      <c r="F133" s="76" t="str">
        <f>VLOOKUP(T133,'Liste Gründe'!A:D,2,FALSE)</f>
        <v>Qualitätssicherung</v>
      </c>
      <c r="G133" s="75" t="str">
        <f>IF(ISBLANK(V133),VLOOKUP(Abfalldokumentation!$P133,'Liste Gründe'!A:D,3,FALSE),V133)</f>
        <v>Laborprobe</v>
      </c>
      <c r="H133" s="76" t="str">
        <f>IF(ISBLANK(Abfalldokumentation!$W133),"-",Abfalldokumentation!$W133)</f>
        <v>Laborprobe</v>
      </c>
      <c r="I133" s="76">
        <f t="shared" si="15"/>
        <v>35</v>
      </c>
      <c r="J133" s="76" t="str">
        <f t="shared" si="16"/>
        <v>Produkte</v>
      </c>
      <c r="K133" s="76" t="str">
        <f t="shared" si="17"/>
        <v>BUs</v>
      </c>
      <c r="L133" s="76" t="str">
        <f t="shared" si="18"/>
        <v>Symptome</v>
      </c>
      <c r="M133" s="76" t="str">
        <f>IFERROR(VLOOKUP(Abfalldokumentation!$O133,Kennzahlen!S:V,3,FALSE)*Abfalldokumentation!$B133,"0")</f>
        <v>0</v>
      </c>
      <c r="N133" s="76" t="str">
        <f>IF(ISBLANK(Q133),VLOOKUP(Abfalldokumentation!$O133,'Linien - BU'!R:S,2,FALSE),Q133)</f>
        <v>Labor</v>
      </c>
      <c r="O133" s="77" t="str">
        <f t="shared" si="19"/>
        <v>Laborproben</v>
      </c>
      <c r="P133" s="77">
        <f t="shared" si="20"/>
        <v>73</v>
      </c>
      <c r="Q133" s="45" t="s">
        <v>199</v>
      </c>
      <c r="R133" s="46" t="s">
        <v>200</v>
      </c>
      <c r="S133" s="46">
        <v>65</v>
      </c>
      <c r="T133" s="52">
        <v>73</v>
      </c>
      <c r="U133" s="47">
        <v>44438</v>
      </c>
      <c r="V133" s="48" t="s">
        <v>201</v>
      </c>
      <c r="W133" s="49" t="s">
        <v>201</v>
      </c>
      <c r="X133" s="50" t="str">
        <f>IFERROR(VLOOKUP(Abfalldokumentation!$R133,Artikel!A:C,3,FALSE),Abfalldokumentation!$R133)</f>
        <v>Laborproben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spans="1:40" ht="30" hidden="1" customHeight="1" x14ac:dyDescent="0.25">
      <c r="A134" s="78" t="str">
        <f>VLOOKUP(N134,'Linien - BU'!A:B,2,FALSE)</f>
        <v>Rest</v>
      </c>
      <c r="B134" s="79">
        <f t="shared" si="14"/>
        <v>10</v>
      </c>
      <c r="C134" s="80">
        <f>Abfalldokumentation!$U134</f>
        <v>44438</v>
      </c>
      <c r="D134" s="69" t="str">
        <f>IFERROR(IF(VLOOKUP(O134,'[1]Rohware 230'!$B:$C,2,FALSE)=0,"Rohware"),
IFERROR(IF(VLOOKUP(O134,[1]Sammelnr.!$B:$C,2,FALSE)=0,"Sammelnr. ungeschält ABS"),
IFERROR(IF(VLOOKUP(O134,[1]Sammelnr.!$E:$F,2,FALSE)=0,"Sammelnr. ungeschält VS"),
IFERROR(IF(VLOOKUP(O134,[1]Sammelnr.!$H:$I,2,FALSE)=0,"Sammelnr. geschält"),
IFERROR(IF(VLOOKUP(O134,[1]Offen!$B:$C,2,FALSE)=0,"Offen ungeschält ABS"),
IFERROR(IF(VLOOKUP(O134,[1]Offen!$E:$F,2,FALSE)=0,"Offen ungeschält VOS"),
IFERROR(IF(VLOOKUP(O134,[1]Offen!$H:$I,2,FALSE)=0,"Offen geschält RW"),
IFERROR(IF(VLOOKUP(O134,[1]Offen!$K:$L,2,FALSE)=0,"Offen vegan"),
IFERROR(IF(VLOOKUP(O134,[1]Offen!$N:$O,2,FALSE)=0,"Offen Zipfel"),
IFERROR(IF(VLOOKUP(O134,[1]Offen!$Q:$R,2,FALSE)=0,"Offen Endstücke"),
IFERROR(IF(VLOOKUP(O134,[1]Vakuumiert!$B:$C,2,FALSE)=0,"Vakuumierter VOS ungeschält"),
IFERROR(IF(VLOOKUP(O134,[1]Vakuumiert!$E:$F,2,FALSE)=0,"Vakuumierter ABS ungeschält"),
IFERROR(IF(VLOOKUP(O134,[1]Vakuumiert!$H:$I,2,FALSE)=0,"Vakuumierter VOS geschält"),
IFERROR(IF(VLOOKUP(O134,[1]Vakuumiert!$K:$L,2,FALSE)=0,"Vakuumierter VOS vegan"),
IFERROR(IF(VLOOKUP(O134,[1]Vakuumiert!$N:$O,2,FALSE)=0,"Vakuumierter VOS Zipfel"),
IFERROR(IF(VLOOKUP(O134,[1]Vakuumiert!$Q:$R,2,FALSE)=0,"Vakuumiert geschält"),
IFERROR(IF(VLOOKUP(O134,'[1]vakuumierte Fertigprodukte'!$B:$C,2,FALSE)=0,"Fertigprodukte"),
IFERROR(IF(VLOOKUP(O134,'[1]vakuumierte Fertigprodukte'!$E:$FI,2,FALSE)=0,"Vakuumierte Zipfel"),
IFERROR(IF(VLOOKUP(O134,[1]Wurste!$B:$C,2,FALSE)=0,"Räucherwürste"),
IFERROR(IF(VLOOKUP(O134,[1]Wurste!$E:$F,2,FALSE)=0,"URW/URGW Wurst"),
IFERROR(IF(VLOOKUP(O134,[1]Wurste!$H:$I,2,FALSE)=0,"HF-Wurst Vegan"),
IFERROR(IF(VLOOKUP(O134,[1]Wurste!$K:$L,2,FALSE)=0,"320er ohne Würste"),
IFERROR(IF(AND(OR(Abfalldokumentation!$A134="BU3",Abfalldokumentation!$A134="Verkauf"),Abfalldokumentation!$F134="Schimmel",Abfalldokumentation!$G134="keinen Abnehmer/kein Schälpersonal"),"Div. Zipfel, ES ohne Verwendung",VLOOKUP(Abfalldokumentation!$E134,Produktgruppen!A:B,2,FALSE)),"-")))))))))))))))))))))))</f>
        <v>Qualitätssicherung</v>
      </c>
      <c r="E134" s="81" t="str">
        <f>IFERROR(VLOOKUP(Abfalldokumentation!$O134,Artikel!A:C,3,FALSE),Abfalldokumentation!$O134)</f>
        <v>Rückstellproben</v>
      </c>
      <c r="F134" s="81" t="str">
        <f>VLOOKUP(T134,'Liste Gründe'!A:D,2,FALSE)</f>
        <v>Qualitätssicherung</v>
      </c>
      <c r="G134" s="80" t="str">
        <f>IF(ISBLANK(V134),VLOOKUP(Abfalldokumentation!$P134,'Liste Gründe'!A:D,3,FALSE),V134)</f>
        <v>Laborprobe</v>
      </c>
      <c r="H134" s="81" t="str">
        <f>IF(ISBLANK(Abfalldokumentation!$W134),"-",Abfalldokumentation!$W134)</f>
        <v>Laborprobe</v>
      </c>
      <c r="I134" s="81">
        <f t="shared" si="15"/>
        <v>35</v>
      </c>
      <c r="J134" s="81" t="str">
        <f t="shared" si="16"/>
        <v>Produkte</v>
      </c>
      <c r="K134" s="81" t="str">
        <f t="shared" si="17"/>
        <v>BUs</v>
      </c>
      <c r="L134" s="81" t="str">
        <f t="shared" si="18"/>
        <v>Symptome</v>
      </c>
      <c r="M134" s="81" t="str">
        <f>IFERROR(VLOOKUP(Abfalldokumentation!$O134,Kennzahlen!S:V,3,FALSE)*Abfalldokumentation!$B134,"0")</f>
        <v>0</v>
      </c>
      <c r="N134" s="81" t="str">
        <f>IF(ISBLANK(Q134),VLOOKUP(Abfalldokumentation!$O134,'Linien - BU'!R:S,2,FALSE),Q134)</f>
        <v>QM</v>
      </c>
      <c r="O134" s="77" t="str">
        <f t="shared" si="19"/>
        <v>Rückstellproben</v>
      </c>
      <c r="P134" s="77">
        <f t="shared" si="20"/>
        <v>70</v>
      </c>
      <c r="Q134" s="39" t="s">
        <v>196</v>
      </c>
      <c r="R134" s="42" t="s">
        <v>212</v>
      </c>
      <c r="S134" s="40">
        <v>10</v>
      </c>
      <c r="T134" s="40">
        <v>70</v>
      </c>
      <c r="U134" s="41">
        <v>44438</v>
      </c>
      <c r="V134" s="42" t="s">
        <v>201</v>
      </c>
      <c r="W134" s="43" t="s">
        <v>201</v>
      </c>
      <c r="X134" s="44" t="str">
        <f>IFERROR(VLOOKUP(Abfalldokumentation!$R134,Artikel!A:C,3,FALSE),Abfalldokumentation!$R134)</f>
        <v>Rückstellproben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spans="1:40" ht="30" hidden="1" customHeight="1" x14ac:dyDescent="0.25">
      <c r="A135" s="73" t="str">
        <f>VLOOKUP(N135,'Linien - BU'!A:B,2,FALSE)</f>
        <v>BU4</v>
      </c>
      <c r="B135" s="74">
        <f t="shared" si="14"/>
        <v>51</v>
      </c>
      <c r="C135" s="75">
        <f>Abfalldokumentation!$U135</f>
        <v>44439</v>
      </c>
      <c r="D135" s="69" t="str">
        <f>IFERROR(IF(VLOOKUP(O135,'[1]Rohware 230'!$B:$C,2,FALSE)=0,"Rohware"),
IFERROR(IF(VLOOKUP(O135,[1]Sammelnr.!$B:$C,2,FALSE)=0,"Sammelnr. ungeschält ABS"),
IFERROR(IF(VLOOKUP(O135,[1]Sammelnr.!$E:$F,2,FALSE)=0,"Sammelnr. ungeschält VS"),
IFERROR(IF(VLOOKUP(O135,[1]Sammelnr.!$H:$I,2,FALSE)=0,"Sammelnr. geschält"),
IFERROR(IF(VLOOKUP(O135,[1]Offen!$B:$C,2,FALSE)=0,"Offen ungeschält ABS"),
IFERROR(IF(VLOOKUP(O135,[1]Offen!$E:$F,2,FALSE)=0,"Offen ungeschält VOS"),
IFERROR(IF(VLOOKUP(O135,[1]Offen!$H:$I,2,FALSE)=0,"Offen geschält RW"),
IFERROR(IF(VLOOKUP(O135,[1]Offen!$K:$L,2,FALSE)=0,"Offen vegan"),
IFERROR(IF(VLOOKUP(O135,[1]Offen!$N:$O,2,FALSE)=0,"Offen Zipfel"),
IFERROR(IF(VLOOKUP(O135,[1]Offen!$Q:$R,2,FALSE)=0,"Offen Endstücke"),
IFERROR(IF(VLOOKUP(O135,[1]Vakuumiert!$B:$C,2,FALSE)=0,"Vakuumierter VOS ungeschält"),
IFERROR(IF(VLOOKUP(O135,[1]Vakuumiert!$E:$F,2,FALSE)=0,"Vakuumierter ABS ungeschält"),
IFERROR(IF(VLOOKUP(O135,[1]Vakuumiert!$H:$I,2,FALSE)=0,"Vakuumierter VOS geschält"),
IFERROR(IF(VLOOKUP(O135,[1]Vakuumiert!$K:$L,2,FALSE)=0,"Vakuumierter VOS vegan"),
IFERROR(IF(VLOOKUP(O135,[1]Vakuumiert!$N:$O,2,FALSE)=0,"Vakuumierter VOS Zipfel"),
IFERROR(IF(VLOOKUP(O135,[1]Vakuumiert!$Q:$R,2,FALSE)=0,"Vakuumiert geschält"),
IFERROR(IF(VLOOKUP(O135,'[1]vakuumierte Fertigprodukte'!$B:$C,2,FALSE)=0,"Fertigprodukte"),
IFERROR(IF(VLOOKUP(O135,'[1]vakuumierte Fertigprodukte'!$E:$FI,2,FALSE)=0,"Vakuumierte Zipfel"),
IFERROR(IF(VLOOKUP(O135,[1]Wurste!$B:$C,2,FALSE)=0,"Räucherwürste"),
IFERROR(IF(VLOOKUP(O135,[1]Wurste!$E:$F,2,FALSE)=0,"URW/URGW Wurst"),
IFERROR(IF(VLOOKUP(O135,[1]Wurste!$H:$I,2,FALSE)=0,"HF-Wurst Vegan"),
IFERROR(IF(VLOOKUP(O135,[1]Wurste!$K:$L,2,FALSE)=0,"320er ohne Würste"),
IFERROR(IF(AND(OR(Abfalldokumentation!$A135="BU3",Abfalldokumentation!$A135="Verkauf"),Abfalldokumentation!$F135="Schimmel",Abfalldokumentation!$G135="keinen Abnehmer/kein Schälpersonal"),"Div. Zipfel, ES ohne Verwendung",VLOOKUP(Abfalldokumentation!$E135,Produktgruppen!A:B,2,FALSE)),"-")))))))))))))))))))))))</f>
        <v>Vorschmelz</v>
      </c>
      <c r="E135" s="76" t="str">
        <f>IFERROR(VLOOKUP(Abfalldokumentation!$O135,Artikel!A:C,3,FALSE),Abfalldokumentation!$O135)</f>
        <v>VOS Schwarzer Pfeffer R</v>
      </c>
      <c r="F135" s="76" t="str">
        <f>VLOOKUP(T135,'Liste Gründe'!A:D,2,FALSE)</f>
        <v>keinen Verwendungszweck</v>
      </c>
      <c r="G135" s="75" t="str">
        <f>IF(ISBLANK(V135),VLOOKUP(Abfalldokumentation!$P135,'Liste Gründe'!A:D,3,FALSE),V135)</f>
        <v>keinen Verwendungszweck</v>
      </c>
      <c r="H135" s="76" t="str">
        <f>IF(ISBLANK(Abfalldokumentation!$W135),"-",Abfalldokumentation!$W135)</f>
        <v>keinen Verwendungszweck</v>
      </c>
      <c r="I135" s="76">
        <f t="shared" si="15"/>
        <v>35</v>
      </c>
      <c r="J135" s="76" t="str">
        <f t="shared" si="16"/>
        <v>Produkte</v>
      </c>
      <c r="K135" s="76" t="str">
        <f t="shared" si="17"/>
        <v>BUs</v>
      </c>
      <c r="L135" s="76" t="str">
        <f t="shared" si="18"/>
        <v>Symptome</v>
      </c>
      <c r="M135" s="76">
        <f>IFERROR(VLOOKUP(Abfalldokumentation!$O135,Kennzahlen!S:V,3,FALSE)*Abfalldokumentation!$B135,"0")</f>
        <v>25.5</v>
      </c>
      <c r="N135" s="76" t="str">
        <f>IF(ISBLANK(Q135),VLOOKUP(Abfalldokumentation!$O135,'Linien - BU'!R:S,2,FALSE),Q135)</f>
        <v>L22</v>
      </c>
      <c r="O135" s="77">
        <f t="shared" si="19"/>
        <v>29500482</v>
      </c>
      <c r="P135" s="77">
        <f t="shared" si="20"/>
        <v>61</v>
      </c>
      <c r="Q135" s="45" t="s">
        <v>186</v>
      </c>
      <c r="R135" s="46">
        <v>29500482</v>
      </c>
      <c r="S135" s="46">
        <v>51</v>
      </c>
      <c r="T135" s="46">
        <v>61</v>
      </c>
      <c r="U135" s="47">
        <v>44439</v>
      </c>
      <c r="V135" s="48"/>
      <c r="W135" s="49" t="s">
        <v>17</v>
      </c>
      <c r="X135" s="50" t="str">
        <f>IFERROR(VLOOKUP(Abfalldokumentation!$R135,Artikel!A:C,3,FALSE),Abfalldokumentation!$R135)</f>
        <v>VOS Schwarzer Pfeffer R</v>
      </c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spans="1:40" ht="30" hidden="1" customHeight="1" x14ac:dyDescent="0.25">
      <c r="A136" s="78" t="str">
        <f>VLOOKUP(N136,'Linien - BU'!A:B,2,FALSE)</f>
        <v>BU1</v>
      </c>
      <c r="B136" s="79">
        <f t="shared" si="14"/>
        <v>123.5</v>
      </c>
      <c r="C136" s="80">
        <f>Abfalldokumentation!$U136</f>
        <v>44439</v>
      </c>
      <c r="D136" s="69" t="str">
        <f>IFERROR(IF(VLOOKUP(O136,'[1]Rohware 230'!$B:$C,2,FALSE)=0,"Rohware"),
IFERROR(IF(VLOOKUP(O136,[1]Sammelnr.!$B:$C,2,FALSE)=0,"Sammelnr. ungeschält ABS"),
IFERROR(IF(VLOOKUP(O136,[1]Sammelnr.!$E:$F,2,FALSE)=0,"Sammelnr. ungeschält VS"),
IFERROR(IF(VLOOKUP(O136,[1]Sammelnr.!$H:$I,2,FALSE)=0,"Sammelnr. geschält"),
IFERROR(IF(VLOOKUP(O136,[1]Offen!$B:$C,2,FALSE)=0,"Offen ungeschält ABS"),
IFERROR(IF(VLOOKUP(O136,[1]Offen!$E:$F,2,FALSE)=0,"Offen ungeschält VOS"),
IFERROR(IF(VLOOKUP(O136,[1]Offen!$H:$I,2,FALSE)=0,"Offen geschält RW"),
IFERROR(IF(VLOOKUP(O136,[1]Offen!$K:$L,2,FALSE)=0,"Offen vegan"),
IFERROR(IF(VLOOKUP(O136,[1]Offen!$N:$O,2,FALSE)=0,"Offen Zipfel"),
IFERROR(IF(VLOOKUP(O136,[1]Offen!$Q:$R,2,FALSE)=0,"Offen Endstücke"),
IFERROR(IF(VLOOKUP(O136,[1]Vakuumiert!$B:$C,2,FALSE)=0,"Vakuumierter VOS ungeschält"),
IFERROR(IF(VLOOKUP(O136,[1]Vakuumiert!$E:$F,2,FALSE)=0,"Vakuumierter ABS ungeschält"),
IFERROR(IF(VLOOKUP(O136,[1]Vakuumiert!$H:$I,2,FALSE)=0,"Vakuumierter VOS geschält"),
IFERROR(IF(VLOOKUP(O136,[1]Vakuumiert!$K:$L,2,FALSE)=0,"Vakuumierter VOS vegan"),
IFERROR(IF(VLOOKUP(O136,[1]Vakuumiert!$N:$O,2,FALSE)=0,"Vakuumierter VOS Zipfel"),
IFERROR(IF(VLOOKUP(O136,[1]Vakuumiert!$Q:$R,2,FALSE)=0,"Vakuumiert geschält"),
IFERROR(IF(VLOOKUP(O136,'[1]vakuumierte Fertigprodukte'!$B:$C,2,FALSE)=0,"Fertigprodukte"),
IFERROR(IF(VLOOKUP(O136,'[1]vakuumierte Fertigprodukte'!$E:$FI,2,FALSE)=0,"Vakuumierte Zipfel"),
IFERROR(IF(VLOOKUP(O136,[1]Wurste!$B:$C,2,FALSE)=0,"Räucherwürste"),
IFERROR(IF(VLOOKUP(O136,[1]Wurste!$E:$F,2,FALSE)=0,"URW/URGW Wurst"),
IFERROR(IF(VLOOKUP(O136,[1]Wurste!$H:$I,2,FALSE)=0,"HF-Wurst Vegan"),
IFERROR(IF(VLOOKUP(O136,[1]Wurste!$K:$L,2,FALSE)=0,"320er ohne Würste"),
IFERROR(IF(AND(OR(Abfalldokumentation!$A136="BU3",Abfalldokumentation!$A136="Verkauf"),Abfalldokumentation!$F136="Schimmel",Abfalldokumentation!$G136="keinen Abnehmer/kein Schälpersonal"),"Div. Zipfel, ES ohne Verwendung",VLOOKUP(Abfalldokumentation!$E136,Produktgruppen!A:B,2,FALSE)),"-")))))))))))))))))))))))</f>
        <v>Vorschmelz</v>
      </c>
      <c r="E136" s="81" t="str">
        <f>IFERROR(VLOOKUP(Abfalldokumentation!$O136,Artikel!A:C,3,FALSE),Abfalldokumentation!$O136)</f>
        <v>VOS RW-CHILI OGT</v>
      </c>
      <c r="F136" s="81" t="str">
        <f>VLOOKUP(T136,'Liste Gründe'!A:D,2,FALSE)</f>
        <v>Schimmel</v>
      </c>
      <c r="G136" s="80" t="str">
        <f>IF(ISBLANK(V136),VLOOKUP(Abfalldokumentation!$P136,'Liste Gründe'!A:D,3,FALSE),V136)</f>
        <v>keine Verarbeitung</v>
      </c>
      <c r="H136" s="81" t="str">
        <f>IF(ISBLANK(Abfalldokumentation!$W136),"-",Abfalldokumentation!$W136)</f>
        <v>Aufgrund Konsistenz nicht genommen. Zu wenig VOS verarbeitet. Vom Warmen ins Kalte -&gt; Schimmel</v>
      </c>
      <c r="I136" s="81">
        <f t="shared" si="15"/>
        <v>35</v>
      </c>
      <c r="J136" s="81" t="str">
        <f t="shared" si="16"/>
        <v>Produkte</v>
      </c>
      <c r="K136" s="81" t="str">
        <f t="shared" si="17"/>
        <v>BUs</v>
      </c>
      <c r="L136" s="81" t="str">
        <f t="shared" si="18"/>
        <v>Symptome</v>
      </c>
      <c r="M136" s="81">
        <f>IFERROR(VLOOKUP(Abfalldokumentation!$O136,Kennzahlen!S:V,3,FALSE)*Abfalldokumentation!$B136,"0")</f>
        <v>61.75</v>
      </c>
      <c r="N136" s="81" t="str">
        <f>IF(ISBLANK(Q136),VLOOKUP(Abfalldokumentation!$O136,'Linien - BU'!R:S,2,FALSE),Q136)</f>
        <v>Schmelze</v>
      </c>
      <c r="O136" s="77">
        <f t="shared" si="19"/>
        <v>29500860</v>
      </c>
      <c r="P136" s="77">
        <f t="shared" si="20"/>
        <v>12</v>
      </c>
      <c r="Q136" s="39" t="s">
        <v>184</v>
      </c>
      <c r="R136" s="40">
        <v>29500860</v>
      </c>
      <c r="S136" s="40">
        <v>123.5</v>
      </c>
      <c r="T136" s="40">
        <v>12</v>
      </c>
      <c r="U136" s="41">
        <v>44439</v>
      </c>
      <c r="V136" s="42" t="s">
        <v>22</v>
      </c>
      <c r="W136" s="43" t="s">
        <v>185</v>
      </c>
      <c r="X136" s="44" t="str">
        <f>IFERROR(VLOOKUP(Abfalldokumentation!$R136,Artikel!A:C,3,FALSE),Abfalldokumentation!$R136)</f>
        <v>VOS RW-CHILI OGT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spans="1:40" ht="30" hidden="1" customHeight="1" x14ac:dyDescent="0.25">
      <c r="A137" s="73" t="str">
        <f>VLOOKUP(N137,'Linien - BU'!A:B,2,FALSE)</f>
        <v>BU4</v>
      </c>
      <c r="B137" s="74">
        <f t="shared" si="14"/>
        <v>147</v>
      </c>
      <c r="C137" s="75">
        <f>Abfalldokumentation!$U137</f>
        <v>44439</v>
      </c>
      <c r="D137" s="69" t="str">
        <f>IFERROR(IF(VLOOKUP(O137,'[1]Rohware 230'!$B:$C,2,FALSE)=0,"Rohware"),
IFERROR(IF(VLOOKUP(O137,[1]Sammelnr.!$B:$C,2,FALSE)=0,"Sammelnr. ungeschält ABS"),
IFERROR(IF(VLOOKUP(O137,[1]Sammelnr.!$E:$F,2,FALSE)=0,"Sammelnr. ungeschält VS"),
IFERROR(IF(VLOOKUP(O137,[1]Sammelnr.!$H:$I,2,FALSE)=0,"Sammelnr. geschält"),
IFERROR(IF(VLOOKUP(O137,[1]Offen!$B:$C,2,FALSE)=0,"Offen ungeschält ABS"),
IFERROR(IF(VLOOKUP(O137,[1]Offen!$E:$F,2,FALSE)=0,"Offen ungeschält VOS"),
IFERROR(IF(VLOOKUP(O137,[1]Offen!$H:$I,2,FALSE)=0,"Offen geschält RW"),
IFERROR(IF(VLOOKUP(O137,[1]Offen!$K:$L,2,FALSE)=0,"Offen vegan"),
IFERROR(IF(VLOOKUP(O137,[1]Offen!$N:$O,2,FALSE)=0,"Offen Zipfel"),
IFERROR(IF(VLOOKUP(O137,[1]Offen!$Q:$R,2,FALSE)=0,"Offen Endstücke"),
IFERROR(IF(VLOOKUP(O137,[1]Vakuumiert!$B:$C,2,FALSE)=0,"Vakuumierter VOS ungeschält"),
IFERROR(IF(VLOOKUP(O137,[1]Vakuumiert!$E:$F,2,FALSE)=0,"Vakuumierter ABS ungeschält"),
IFERROR(IF(VLOOKUP(O137,[1]Vakuumiert!$H:$I,2,FALSE)=0,"Vakuumierter VOS geschält"),
IFERROR(IF(VLOOKUP(O137,[1]Vakuumiert!$K:$L,2,FALSE)=0,"Vakuumierter VOS vegan"),
IFERROR(IF(VLOOKUP(O137,[1]Vakuumiert!$N:$O,2,FALSE)=0,"Vakuumierter VOS Zipfel"),
IFERROR(IF(VLOOKUP(O137,[1]Vakuumiert!$Q:$R,2,FALSE)=0,"Vakuumiert geschält"),
IFERROR(IF(VLOOKUP(O137,'[1]vakuumierte Fertigprodukte'!$B:$C,2,FALSE)=0,"Fertigprodukte"),
IFERROR(IF(VLOOKUP(O137,'[1]vakuumierte Fertigprodukte'!$E:$FI,2,FALSE)=0,"Vakuumierte Zipfel"),
IFERROR(IF(VLOOKUP(O137,[1]Wurste!$B:$C,2,FALSE)=0,"Räucherwürste"),
IFERROR(IF(VLOOKUP(O137,[1]Wurste!$E:$F,2,FALSE)=0,"URW/URGW Wurst"),
IFERROR(IF(VLOOKUP(O137,[1]Wurste!$H:$I,2,FALSE)=0,"HF-Wurst Vegan"),
IFERROR(IF(VLOOKUP(O137,[1]Wurste!$K:$L,2,FALSE)=0,"320er ohne Würste"),
IFERROR(IF(AND(OR(Abfalldokumentation!$A137="BU3",Abfalldokumentation!$A137="Verkauf"),Abfalldokumentation!$F137="Schimmel",Abfalldokumentation!$G137="keinen Abnehmer/kein Schälpersonal"),"Div. Zipfel, ES ohne Verwendung",VLOOKUP(Abfalldokumentation!$E137,Produktgruppen!A:B,2,FALSE)),"-")))))))))))))))))))))))</f>
        <v>ABS</v>
      </c>
      <c r="E137" s="76" t="str">
        <f>IFERROR(VLOOKUP(Abfalldokumentation!$O137,Artikel!A:C,3,FALSE),Abfalldokumentation!$O137)</f>
        <v>ABS HEUBLUM</v>
      </c>
      <c r="F137" s="76" t="str">
        <f>VLOOKUP(T137,'Liste Gründe'!A:D,2,FALSE)</f>
        <v>keinen Verwendungszweck</v>
      </c>
      <c r="G137" s="75" t="str">
        <f>IF(ISBLANK(V137),VLOOKUP(Abfalldokumentation!$P137,'Liste Gründe'!A:D,3,FALSE),V137)</f>
        <v>keinen Verwendungszweck</v>
      </c>
      <c r="H137" s="76" t="str">
        <f>IF(ISBLANK(Abfalldokumentation!$W137),"-",Abfalldokumentation!$W137)</f>
        <v>&lt;300kg/Monat</v>
      </c>
      <c r="I137" s="76">
        <f t="shared" si="15"/>
        <v>35</v>
      </c>
      <c r="J137" s="76" t="str">
        <f t="shared" si="16"/>
        <v>Produkte</v>
      </c>
      <c r="K137" s="76" t="str">
        <f t="shared" si="17"/>
        <v>BUs</v>
      </c>
      <c r="L137" s="76" t="str">
        <f t="shared" si="18"/>
        <v>Symptome</v>
      </c>
      <c r="M137" s="76" t="str">
        <f>IFERROR(VLOOKUP(Abfalldokumentation!$O137,Kennzahlen!S:V,3,FALSE)*Abfalldokumentation!$B137,"0")</f>
        <v>0</v>
      </c>
      <c r="N137" s="76" t="str">
        <f>IF(ISBLANK(Q137),VLOOKUP(Abfalldokumentation!$O137,'Linien - BU'!R:S,2,FALSE),Q137)</f>
        <v>L21</v>
      </c>
      <c r="O137" s="77">
        <f t="shared" si="19"/>
        <v>29500878</v>
      </c>
      <c r="P137" s="77">
        <f t="shared" si="20"/>
        <v>61</v>
      </c>
      <c r="Q137" s="45" t="s">
        <v>231</v>
      </c>
      <c r="R137" s="46">
        <v>29500878</v>
      </c>
      <c r="S137" s="46">
        <v>147</v>
      </c>
      <c r="T137" s="46">
        <v>61</v>
      </c>
      <c r="U137" s="47">
        <v>44439</v>
      </c>
      <c r="V137" s="48"/>
      <c r="W137" s="49" t="s">
        <v>190</v>
      </c>
      <c r="X137" s="50" t="str">
        <f>IFERROR(VLOOKUP(Abfalldokumentation!$R137,Artikel!A:C,3,FALSE),Abfalldokumentation!$R137)</f>
        <v>ABS HEUBLUM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spans="1:40" ht="30" hidden="1" customHeight="1" x14ac:dyDescent="0.25">
      <c r="A138" s="78" t="str">
        <f>VLOOKUP(N138,'Linien - BU'!A:B,2,FALSE)</f>
        <v>BU4</v>
      </c>
      <c r="B138" s="79">
        <f t="shared" si="14"/>
        <v>160</v>
      </c>
      <c r="C138" s="80">
        <f>Abfalldokumentation!$U138</f>
        <v>44439</v>
      </c>
      <c r="D138" s="69" t="str">
        <f>IFERROR(IF(VLOOKUP(O138,'[1]Rohware 230'!$B:$C,2,FALSE)=0,"Rohware"),
IFERROR(IF(VLOOKUP(O138,[1]Sammelnr.!$B:$C,2,FALSE)=0,"Sammelnr. ungeschält ABS"),
IFERROR(IF(VLOOKUP(O138,[1]Sammelnr.!$E:$F,2,FALSE)=0,"Sammelnr. ungeschält VS"),
IFERROR(IF(VLOOKUP(O138,[1]Sammelnr.!$H:$I,2,FALSE)=0,"Sammelnr. geschält"),
IFERROR(IF(VLOOKUP(O138,[1]Offen!$B:$C,2,FALSE)=0,"Offen ungeschält ABS"),
IFERROR(IF(VLOOKUP(O138,[1]Offen!$E:$F,2,FALSE)=0,"Offen ungeschält VOS"),
IFERROR(IF(VLOOKUP(O138,[1]Offen!$H:$I,2,FALSE)=0,"Offen geschält RW"),
IFERROR(IF(VLOOKUP(O138,[1]Offen!$K:$L,2,FALSE)=0,"Offen vegan"),
IFERROR(IF(VLOOKUP(O138,[1]Offen!$N:$O,2,FALSE)=0,"Offen Zipfel"),
IFERROR(IF(VLOOKUP(O138,[1]Offen!$Q:$R,2,FALSE)=0,"Offen Endstücke"),
IFERROR(IF(VLOOKUP(O138,[1]Vakuumiert!$B:$C,2,FALSE)=0,"Vakuumierter VOS ungeschält"),
IFERROR(IF(VLOOKUP(O138,[1]Vakuumiert!$E:$F,2,FALSE)=0,"Vakuumierter ABS ungeschält"),
IFERROR(IF(VLOOKUP(O138,[1]Vakuumiert!$H:$I,2,FALSE)=0,"Vakuumierter VOS geschält"),
IFERROR(IF(VLOOKUP(O138,[1]Vakuumiert!$K:$L,2,FALSE)=0,"Vakuumierter VOS vegan"),
IFERROR(IF(VLOOKUP(O138,[1]Vakuumiert!$N:$O,2,FALSE)=0,"Vakuumierter VOS Zipfel"),
IFERROR(IF(VLOOKUP(O138,[1]Vakuumiert!$Q:$R,2,FALSE)=0,"Vakuumiert geschält"),
IFERROR(IF(VLOOKUP(O138,'[1]vakuumierte Fertigprodukte'!$B:$C,2,FALSE)=0,"Fertigprodukte"),
IFERROR(IF(VLOOKUP(O138,'[1]vakuumierte Fertigprodukte'!$E:$FI,2,FALSE)=0,"Vakuumierte Zipfel"),
IFERROR(IF(VLOOKUP(O138,[1]Wurste!$B:$C,2,FALSE)=0,"Räucherwürste"),
IFERROR(IF(VLOOKUP(O138,[1]Wurste!$E:$F,2,FALSE)=0,"URW/URGW Wurst"),
IFERROR(IF(VLOOKUP(O138,[1]Wurste!$H:$I,2,FALSE)=0,"HF-Wurst Vegan"),
IFERROR(IF(VLOOKUP(O138,[1]Wurste!$K:$L,2,FALSE)=0,"320er ohne Würste"),
IFERROR(IF(AND(OR(Abfalldokumentation!$A138="BU3",Abfalldokumentation!$A138="Verkauf"),Abfalldokumentation!$F138="Schimmel",Abfalldokumentation!$G138="keinen Abnehmer/kein Schälpersonal"),"Div. Zipfel, ES ohne Verwendung",VLOOKUP(Abfalldokumentation!$E138,Produktgruppen!A:B,2,FALSE)),"-")))))))))))))))))))))))</f>
        <v>ABS</v>
      </c>
      <c r="E138" s="81" t="str">
        <f>IFERROR(VLOOKUP(Abfalldokumentation!$O138,Artikel!A:C,3,FALSE),Abfalldokumentation!$O138)</f>
        <v>ABS MEDI-KRÄUK</v>
      </c>
      <c r="F138" s="81" t="str">
        <f>VLOOKUP(T138,'Liste Gründe'!A:D,2,FALSE)</f>
        <v>keinen Verwendungszweck</v>
      </c>
      <c r="G138" s="80" t="str">
        <f>IF(ISBLANK(V138),VLOOKUP(Abfalldokumentation!$P138,'Liste Gründe'!A:D,3,FALSE),V138)</f>
        <v>keinen Verwendungszweck</v>
      </c>
      <c r="H138" s="81" t="str">
        <f>IF(ISBLANK(Abfalldokumentation!$W138),"-",Abfalldokumentation!$W138)</f>
        <v>&lt;300kg/Monat</v>
      </c>
      <c r="I138" s="81">
        <f t="shared" si="15"/>
        <v>35</v>
      </c>
      <c r="J138" s="81" t="str">
        <f t="shared" si="16"/>
        <v>Produkte</v>
      </c>
      <c r="K138" s="81" t="str">
        <f t="shared" si="17"/>
        <v>BUs</v>
      </c>
      <c r="L138" s="81" t="str">
        <f t="shared" si="18"/>
        <v>Symptome</v>
      </c>
      <c r="M138" s="81">
        <f>IFERROR(VLOOKUP(Abfalldokumentation!$O138,Kennzahlen!S:V,3,FALSE)*Abfalldokumentation!$B138,"0")</f>
        <v>240</v>
      </c>
      <c r="N138" s="81" t="str">
        <f>IF(ISBLANK(Q138),VLOOKUP(Abfalldokumentation!$O138,'Linien - BU'!R:S,2,FALSE),Q138)</f>
        <v>L21</v>
      </c>
      <c r="O138" s="77">
        <f t="shared" si="19"/>
        <v>29500886</v>
      </c>
      <c r="P138" s="77">
        <f t="shared" si="20"/>
        <v>61</v>
      </c>
      <c r="Q138" s="39" t="s">
        <v>231</v>
      </c>
      <c r="R138" s="40">
        <v>29500886</v>
      </c>
      <c r="S138" s="40">
        <v>160</v>
      </c>
      <c r="T138" s="40">
        <v>61</v>
      </c>
      <c r="U138" s="41">
        <v>44439</v>
      </c>
      <c r="V138" s="42"/>
      <c r="W138" s="43" t="s">
        <v>190</v>
      </c>
      <c r="X138" s="44" t="str">
        <f>IFERROR(VLOOKUP(Abfalldokumentation!$R138,Artikel!A:C,3,FALSE),Abfalldokumentation!$R138)</f>
        <v>ABS MEDI-KRÄUK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spans="1:40" ht="30" hidden="1" customHeight="1" x14ac:dyDescent="0.25">
      <c r="A139" s="73" t="str">
        <f>VLOOKUP(N139,'Linien - BU'!A:B,2,FALSE)</f>
        <v>BU4</v>
      </c>
      <c r="B139" s="74">
        <f t="shared" si="14"/>
        <v>22</v>
      </c>
      <c r="C139" s="75">
        <f>Abfalldokumentation!$U139</f>
        <v>44439</v>
      </c>
      <c r="D139" s="69" t="str">
        <f>IFERROR(IF(VLOOKUP(O139,'[1]Rohware 230'!$B:$C,2,FALSE)=0,"Rohware"),
IFERROR(IF(VLOOKUP(O139,[1]Sammelnr.!$B:$C,2,FALSE)=0,"Sammelnr. ungeschält ABS"),
IFERROR(IF(VLOOKUP(O139,[1]Sammelnr.!$E:$F,2,FALSE)=0,"Sammelnr. ungeschält VS"),
IFERROR(IF(VLOOKUP(O139,[1]Sammelnr.!$H:$I,2,FALSE)=0,"Sammelnr. geschält"),
IFERROR(IF(VLOOKUP(O139,[1]Offen!$B:$C,2,FALSE)=0,"Offen ungeschält ABS"),
IFERROR(IF(VLOOKUP(O139,[1]Offen!$E:$F,2,FALSE)=0,"Offen ungeschält VOS"),
IFERROR(IF(VLOOKUP(O139,[1]Offen!$H:$I,2,FALSE)=0,"Offen geschält RW"),
IFERROR(IF(VLOOKUP(O139,[1]Offen!$K:$L,2,FALSE)=0,"Offen vegan"),
IFERROR(IF(VLOOKUP(O139,[1]Offen!$N:$O,2,FALSE)=0,"Offen Zipfel"),
IFERROR(IF(VLOOKUP(O139,[1]Offen!$Q:$R,2,FALSE)=0,"Offen Endstücke"),
IFERROR(IF(VLOOKUP(O139,[1]Vakuumiert!$B:$C,2,FALSE)=0,"Vakuumierter VOS ungeschält"),
IFERROR(IF(VLOOKUP(O139,[1]Vakuumiert!$E:$F,2,FALSE)=0,"Vakuumierter ABS ungeschält"),
IFERROR(IF(VLOOKUP(O139,[1]Vakuumiert!$H:$I,2,FALSE)=0,"Vakuumierter VOS geschält"),
IFERROR(IF(VLOOKUP(O139,[1]Vakuumiert!$K:$L,2,FALSE)=0,"Vakuumierter VOS vegan"),
IFERROR(IF(VLOOKUP(O139,[1]Vakuumiert!$N:$O,2,FALSE)=0,"Vakuumierter VOS Zipfel"),
IFERROR(IF(VLOOKUP(O139,[1]Vakuumiert!$Q:$R,2,FALSE)=0,"Vakuumiert geschält"),
IFERROR(IF(VLOOKUP(O139,'[1]vakuumierte Fertigprodukte'!$B:$C,2,FALSE)=0,"Fertigprodukte"),
IFERROR(IF(VLOOKUP(O139,'[1]vakuumierte Fertigprodukte'!$E:$FI,2,FALSE)=0,"Vakuumierte Zipfel"),
IFERROR(IF(VLOOKUP(O139,[1]Wurste!$B:$C,2,FALSE)=0,"Räucherwürste"),
IFERROR(IF(VLOOKUP(O139,[1]Wurste!$E:$F,2,FALSE)=0,"URW/URGW Wurst"),
IFERROR(IF(VLOOKUP(O139,[1]Wurste!$H:$I,2,FALSE)=0,"HF-Wurst Vegan"),
IFERROR(IF(VLOOKUP(O139,[1]Wurste!$K:$L,2,FALSE)=0,"320er ohne Würste"),
IFERROR(IF(AND(OR(Abfalldokumentation!$A139="BU3",Abfalldokumentation!$A139="Verkauf"),Abfalldokumentation!$F139="Schimmel",Abfalldokumentation!$G139="keinen Abnehmer/kein Schälpersonal"),"Div. Zipfel, ES ohne Verwendung",VLOOKUP(Abfalldokumentation!$E139,Produktgruppen!A:B,2,FALSE)),"-")))))))))))))))))))))))</f>
        <v>ABS</v>
      </c>
      <c r="E139" s="76" t="str">
        <f>IFERROR(VLOOKUP(Abfalldokumentation!$O139,Artikel!A:C,3,FALSE),Abfalldokumentation!$O139)</f>
        <v>ABS PECO</v>
      </c>
      <c r="F139" s="76" t="str">
        <f>VLOOKUP(T139,'Liste Gründe'!A:D,2,FALSE)</f>
        <v>keinen Verwendungszweck</v>
      </c>
      <c r="G139" s="75" t="str">
        <f>IF(ISBLANK(V139),VLOOKUP(Abfalldokumentation!$P139,'Liste Gründe'!A:D,3,FALSE),V139)</f>
        <v>keinen Verwendungszweck</v>
      </c>
      <c r="H139" s="76" t="str">
        <f>IF(ISBLANK(Abfalldokumentation!$W139),"-",Abfalldokumentation!$W139)</f>
        <v>&lt;300kg/Monat</v>
      </c>
      <c r="I139" s="76">
        <f t="shared" si="15"/>
        <v>35</v>
      </c>
      <c r="J139" s="76" t="str">
        <f t="shared" si="16"/>
        <v>Produkte</v>
      </c>
      <c r="K139" s="76" t="str">
        <f t="shared" si="17"/>
        <v>BUs</v>
      </c>
      <c r="L139" s="76" t="str">
        <f t="shared" si="18"/>
        <v>Symptome</v>
      </c>
      <c r="M139" s="76">
        <f>IFERROR(VLOOKUP(Abfalldokumentation!$O139,Kennzahlen!S:V,3,FALSE)*Abfalldokumentation!$B139,"0")</f>
        <v>44</v>
      </c>
      <c r="N139" s="76" t="str">
        <f>IF(ISBLANK(Q139),VLOOKUP(Abfalldokumentation!$O139,'Linien - BU'!R:S,2,FALSE),Q139)</f>
        <v>L23</v>
      </c>
      <c r="O139" s="77">
        <f t="shared" si="19"/>
        <v>29500891</v>
      </c>
      <c r="P139" s="77">
        <f t="shared" si="20"/>
        <v>61</v>
      </c>
      <c r="Q139" s="45" t="s">
        <v>232</v>
      </c>
      <c r="R139" s="46">
        <v>29500891</v>
      </c>
      <c r="S139" s="46">
        <v>22</v>
      </c>
      <c r="T139" s="46">
        <v>61</v>
      </c>
      <c r="U139" s="47">
        <v>44439</v>
      </c>
      <c r="V139" s="48"/>
      <c r="W139" s="49" t="s">
        <v>190</v>
      </c>
      <c r="X139" s="50" t="str">
        <f>IFERROR(VLOOKUP(Abfalldokumentation!$R139,Artikel!A:C,3,FALSE),Abfalldokumentation!$R139)</f>
        <v>ABS PECO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spans="1:40" ht="30" hidden="1" customHeight="1" x14ac:dyDescent="0.25">
      <c r="A140" s="78" t="str">
        <f>VLOOKUP(N140,'Linien - BU'!A:B,2,FALSE)</f>
        <v>BU4</v>
      </c>
      <c r="B140" s="79">
        <f t="shared" si="14"/>
        <v>6</v>
      </c>
      <c r="C140" s="80">
        <f>Abfalldokumentation!$U140</f>
        <v>44439</v>
      </c>
      <c r="D140" s="69" t="str">
        <f>IFERROR(IF(VLOOKUP(O140,'[1]Rohware 230'!$B:$C,2,FALSE)=0,"Rohware"),
IFERROR(IF(VLOOKUP(O140,[1]Sammelnr.!$B:$C,2,FALSE)=0,"Sammelnr. ungeschält ABS"),
IFERROR(IF(VLOOKUP(O140,[1]Sammelnr.!$E:$F,2,FALSE)=0,"Sammelnr. ungeschält VS"),
IFERROR(IF(VLOOKUP(O140,[1]Sammelnr.!$H:$I,2,FALSE)=0,"Sammelnr. geschält"),
IFERROR(IF(VLOOKUP(O140,[1]Offen!$B:$C,2,FALSE)=0,"Offen ungeschält ABS"),
IFERROR(IF(VLOOKUP(O140,[1]Offen!$E:$F,2,FALSE)=0,"Offen ungeschält VOS"),
IFERROR(IF(VLOOKUP(O140,[1]Offen!$H:$I,2,FALSE)=0,"Offen geschält RW"),
IFERROR(IF(VLOOKUP(O140,[1]Offen!$K:$L,2,FALSE)=0,"Offen vegan"),
IFERROR(IF(VLOOKUP(O140,[1]Offen!$N:$O,2,FALSE)=0,"Offen Zipfel"),
IFERROR(IF(VLOOKUP(O140,[1]Offen!$Q:$R,2,FALSE)=0,"Offen Endstücke"),
IFERROR(IF(VLOOKUP(O140,[1]Vakuumiert!$B:$C,2,FALSE)=0,"Vakuumierter VOS ungeschält"),
IFERROR(IF(VLOOKUP(O140,[1]Vakuumiert!$E:$F,2,FALSE)=0,"Vakuumierter ABS ungeschält"),
IFERROR(IF(VLOOKUP(O140,[1]Vakuumiert!$H:$I,2,FALSE)=0,"Vakuumierter VOS geschält"),
IFERROR(IF(VLOOKUP(O140,[1]Vakuumiert!$K:$L,2,FALSE)=0,"Vakuumierter VOS vegan"),
IFERROR(IF(VLOOKUP(O140,[1]Vakuumiert!$N:$O,2,FALSE)=0,"Vakuumierter VOS Zipfel"),
IFERROR(IF(VLOOKUP(O140,[1]Vakuumiert!$Q:$R,2,FALSE)=0,"Vakuumiert geschält"),
IFERROR(IF(VLOOKUP(O140,'[1]vakuumierte Fertigprodukte'!$B:$C,2,FALSE)=0,"Fertigprodukte"),
IFERROR(IF(VLOOKUP(O140,'[1]vakuumierte Fertigprodukte'!$E:$FI,2,FALSE)=0,"Vakuumierte Zipfel"),
IFERROR(IF(VLOOKUP(O140,[1]Wurste!$B:$C,2,FALSE)=0,"Räucherwürste"),
IFERROR(IF(VLOOKUP(O140,[1]Wurste!$E:$F,2,FALSE)=0,"URW/URGW Wurst"),
IFERROR(IF(VLOOKUP(O140,[1]Wurste!$H:$I,2,FALSE)=0,"HF-Wurst Vegan"),
IFERROR(IF(VLOOKUP(O140,[1]Wurste!$K:$L,2,FALSE)=0,"320er ohne Würste"),
IFERROR(IF(AND(OR(Abfalldokumentation!$A140="BU3",Abfalldokumentation!$A140="Verkauf"),Abfalldokumentation!$F140="Schimmel",Abfalldokumentation!$G140="keinen Abnehmer/kein Schälpersonal"),"Div. Zipfel, ES ohne Verwendung",VLOOKUP(Abfalldokumentation!$E140,Produktgruppen!A:B,2,FALSE)),"-")))))))))))))))))))))))</f>
        <v>ABS</v>
      </c>
      <c r="E140" s="81" t="str">
        <f>IFERROR(VLOOKUP(Abfalldokumentation!$O140,Artikel!A:C,3,FALSE),Abfalldokumentation!$O140)</f>
        <v>ABS BRIE</v>
      </c>
      <c r="F140" s="81" t="str">
        <f>VLOOKUP(T140,'Liste Gründe'!A:D,2,FALSE)</f>
        <v>keinen Verwendungszweck</v>
      </c>
      <c r="G140" s="80" t="str">
        <f>IF(ISBLANK(V140),VLOOKUP(Abfalldokumentation!$P140,'Liste Gründe'!A:D,3,FALSE),V140)</f>
        <v>keinen Verwendungszweck</v>
      </c>
      <c r="H140" s="81" t="str">
        <f>IF(ISBLANK(Abfalldokumentation!$W140),"-",Abfalldokumentation!$W140)</f>
        <v>&lt;20kg/Monat</v>
      </c>
      <c r="I140" s="81">
        <f t="shared" si="15"/>
        <v>35</v>
      </c>
      <c r="J140" s="81" t="str">
        <f t="shared" si="16"/>
        <v>Produkte</v>
      </c>
      <c r="K140" s="81" t="str">
        <f t="shared" si="17"/>
        <v>BUs</v>
      </c>
      <c r="L140" s="81" t="str">
        <f t="shared" si="18"/>
        <v>Symptome</v>
      </c>
      <c r="M140" s="81">
        <f>IFERROR(VLOOKUP(Abfalldokumentation!$O140,Kennzahlen!S:V,3,FALSE)*Abfalldokumentation!$B140,"0")</f>
        <v>0.06</v>
      </c>
      <c r="N140" s="81" t="str">
        <f>IF(ISBLANK(Q140),VLOOKUP(Abfalldokumentation!$O140,'Linien - BU'!R:S,2,FALSE),Q140)</f>
        <v>L20</v>
      </c>
      <c r="O140" s="77">
        <f t="shared" si="19"/>
        <v>29500895</v>
      </c>
      <c r="P140" s="77">
        <f t="shared" si="20"/>
        <v>61</v>
      </c>
      <c r="Q140" s="39" t="s">
        <v>189</v>
      </c>
      <c r="R140" s="40">
        <v>29500895</v>
      </c>
      <c r="S140" s="40">
        <v>6</v>
      </c>
      <c r="T140" s="40">
        <v>61</v>
      </c>
      <c r="U140" s="41">
        <v>44439</v>
      </c>
      <c r="V140" s="42"/>
      <c r="W140" s="43" t="s">
        <v>233</v>
      </c>
      <c r="X140" s="44" t="str">
        <f>IFERROR(VLOOKUP(Abfalldokumentation!$R140,Artikel!A:C,3,FALSE),Abfalldokumentation!$R140)</f>
        <v>ABS BRIE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spans="1:40" ht="30" hidden="1" customHeight="1" x14ac:dyDescent="0.25">
      <c r="A141" s="73" t="str">
        <f>VLOOKUP(N141,'Linien - BU'!A:B,2,FALSE)</f>
        <v>BU4</v>
      </c>
      <c r="B141" s="74">
        <f t="shared" si="14"/>
        <v>44</v>
      </c>
      <c r="C141" s="75">
        <f>Abfalldokumentation!$U141</f>
        <v>44439</v>
      </c>
      <c r="D141" s="69" t="str">
        <f>IFERROR(IF(VLOOKUP(O141,'[1]Rohware 230'!$B:$C,2,FALSE)=0,"Rohware"),
IFERROR(IF(VLOOKUP(O141,[1]Sammelnr.!$B:$C,2,FALSE)=0,"Sammelnr. ungeschält ABS"),
IFERROR(IF(VLOOKUP(O141,[1]Sammelnr.!$E:$F,2,FALSE)=0,"Sammelnr. ungeschält VS"),
IFERROR(IF(VLOOKUP(O141,[1]Sammelnr.!$H:$I,2,FALSE)=0,"Sammelnr. geschält"),
IFERROR(IF(VLOOKUP(O141,[1]Offen!$B:$C,2,FALSE)=0,"Offen ungeschält ABS"),
IFERROR(IF(VLOOKUP(O141,[1]Offen!$E:$F,2,FALSE)=0,"Offen ungeschält VOS"),
IFERROR(IF(VLOOKUP(O141,[1]Offen!$H:$I,2,FALSE)=0,"Offen geschält RW"),
IFERROR(IF(VLOOKUP(O141,[1]Offen!$K:$L,2,FALSE)=0,"Offen vegan"),
IFERROR(IF(VLOOKUP(O141,[1]Offen!$N:$O,2,FALSE)=0,"Offen Zipfel"),
IFERROR(IF(VLOOKUP(O141,[1]Offen!$Q:$R,2,FALSE)=0,"Offen Endstücke"),
IFERROR(IF(VLOOKUP(O141,[1]Vakuumiert!$B:$C,2,FALSE)=0,"Vakuumierter VOS ungeschält"),
IFERROR(IF(VLOOKUP(O141,[1]Vakuumiert!$E:$F,2,FALSE)=0,"Vakuumierter ABS ungeschält"),
IFERROR(IF(VLOOKUP(O141,[1]Vakuumiert!$H:$I,2,FALSE)=0,"Vakuumierter VOS geschält"),
IFERROR(IF(VLOOKUP(O141,[1]Vakuumiert!$K:$L,2,FALSE)=0,"Vakuumierter VOS vegan"),
IFERROR(IF(VLOOKUP(O141,[1]Vakuumiert!$N:$O,2,FALSE)=0,"Vakuumierter VOS Zipfel"),
IFERROR(IF(VLOOKUP(O141,[1]Vakuumiert!$Q:$R,2,FALSE)=0,"Vakuumiert geschält"),
IFERROR(IF(VLOOKUP(O141,'[1]vakuumierte Fertigprodukte'!$B:$C,2,FALSE)=0,"Fertigprodukte"),
IFERROR(IF(VLOOKUP(O141,'[1]vakuumierte Fertigprodukte'!$E:$FI,2,FALSE)=0,"Vakuumierte Zipfel"),
IFERROR(IF(VLOOKUP(O141,[1]Wurste!$B:$C,2,FALSE)=0,"Räucherwürste"),
IFERROR(IF(VLOOKUP(O141,[1]Wurste!$E:$F,2,FALSE)=0,"URW/URGW Wurst"),
IFERROR(IF(VLOOKUP(O141,[1]Wurste!$H:$I,2,FALSE)=0,"HF-Wurst Vegan"),
IFERROR(IF(VLOOKUP(O141,[1]Wurste!$K:$L,2,FALSE)=0,"320er ohne Würste"),
IFERROR(IF(AND(OR(Abfalldokumentation!$A141="BU3",Abfalldokumentation!$A141="Verkauf"),Abfalldokumentation!$F141="Schimmel",Abfalldokumentation!$G141="keinen Abnehmer/kein Schälpersonal"),"Div. Zipfel, ES ohne Verwendung",VLOOKUP(Abfalldokumentation!$E141,Produktgruppen!A:B,2,FALSE)),"-")))))))))))))))))))))))</f>
        <v>ABS</v>
      </c>
      <c r="E141" s="76" t="str">
        <f>IFERROR(VLOOKUP(Abfalldokumentation!$O141,Artikel!A:C,3,FALSE),Abfalldokumentation!$O141)</f>
        <v>ABS ROVIN</v>
      </c>
      <c r="F141" s="76" t="str">
        <f>VLOOKUP(T141,'Liste Gründe'!A:D,2,FALSE)</f>
        <v>keinen Verwendungszweck</v>
      </c>
      <c r="G141" s="75" t="str">
        <f>IF(ISBLANK(V141),VLOOKUP(Abfalldokumentation!$P141,'Liste Gründe'!A:D,3,FALSE),V141)</f>
        <v>keinen Verwendungszweck</v>
      </c>
      <c r="H141" s="76" t="str">
        <f>IF(ISBLANK(Abfalldokumentation!$W141),"-",Abfalldokumentation!$W141)</f>
        <v>&lt;300kg/Monat</v>
      </c>
      <c r="I141" s="76">
        <f t="shared" si="15"/>
        <v>35</v>
      </c>
      <c r="J141" s="76" t="str">
        <f t="shared" si="16"/>
        <v>Produkte</v>
      </c>
      <c r="K141" s="76" t="str">
        <f t="shared" si="17"/>
        <v>BUs</v>
      </c>
      <c r="L141" s="76" t="str">
        <f t="shared" si="18"/>
        <v>Symptome</v>
      </c>
      <c r="M141" s="76">
        <f>IFERROR(VLOOKUP(Abfalldokumentation!$O141,Kennzahlen!S:V,3,FALSE)*Abfalldokumentation!$B141,"0")</f>
        <v>0.44</v>
      </c>
      <c r="N141" s="76" t="str">
        <f>IF(ISBLANK(Q141),VLOOKUP(Abfalldokumentation!$O141,'Linien - BU'!R:S,2,FALSE),Q141)</f>
        <v>L23</v>
      </c>
      <c r="O141" s="77">
        <f t="shared" si="19"/>
        <v>29500900</v>
      </c>
      <c r="P141" s="77">
        <f t="shared" si="20"/>
        <v>61</v>
      </c>
      <c r="Q141" s="45" t="s">
        <v>232</v>
      </c>
      <c r="R141" s="46">
        <v>29500900</v>
      </c>
      <c r="S141" s="46">
        <v>44</v>
      </c>
      <c r="T141" s="46">
        <v>61</v>
      </c>
      <c r="U141" s="47">
        <v>44439</v>
      </c>
      <c r="V141" s="48"/>
      <c r="W141" s="49" t="s">
        <v>190</v>
      </c>
      <c r="X141" s="50" t="str">
        <f>IFERROR(VLOOKUP(Abfalldokumentation!$R141,Artikel!A:C,3,FALSE),Abfalldokumentation!$R141)</f>
        <v>ABS ROVIN</v>
      </c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spans="1:40" ht="30" hidden="1" customHeight="1" x14ac:dyDescent="0.25">
      <c r="A142" s="78" t="str">
        <f>VLOOKUP(N142,'Linien - BU'!A:B,2,FALSE)</f>
        <v>BU4</v>
      </c>
      <c r="B142" s="79">
        <f t="shared" si="14"/>
        <v>15</v>
      </c>
      <c r="C142" s="80">
        <f>Abfalldokumentation!$U142</f>
        <v>44439</v>
      </c>
      <c r="D142" s="69" t="str">
        <f>IFERROR(IF(VLOOKUP(O142,'[1]Rohware 230'!$B:$C,2,FALSE)=0,"Rohware"),
IFERROR(IF(VLOOKUP(O142,[1]Sammelnr.!$B:$C,2,FALSE)=0,"Sammelnr. ungeschält ABS"),
IFERROR(IF(VLOOKUP(O142,[1]Sammelnr.!$E:$F,2,FALSE)=0,"Sammelnr. ungeschält VS"),
IFERROR(IF(VLOOKUP(O142,[1]Sammelnr.!$H:$I,2,FALSE)=0,"Sammelnr. geschält"),
IFERROR(IF(VLOOKUP(O142,[1]Offen!$B:$C,2,FALSE)=0,"Offen ungeschält ABS"),
IFERROR(IF(VLOOKUP(O142,[1]Offen!$E:$F,2,FALSE)=0,"Offen ungeschält VOS"),
IFERROR(IF(VLOOKUP(O142,[1]Offen!$H:$I,2,FALSE)=0,"Offen geschält RW"),
IFERROR(IF(VLOOKUP(O142,[1]Offen!$K:$L,2,FALSE)=0,"Offen vegan"),
IFERROR(IF(VLOOKUP(O142,[1]Offen!$N:$O,2,FALSE)=0,"Offen Zipfel"),
IFERROR(IF(VLOOKUP(O142,[1]Offen!$Q:$R,2,FALSE)=0,"Offen Endstücke"),
IFERROR(IF(VLOOKUP(O142,[1]Vakuumiert!$B:$C,2,FALSE)=0,"Vakuumierter VOS ungeschält"),
IFERROR(IF(VLOOKUP(O142,[1]Vakuumiert!$E:$F,2,FALSE)=0,"Vakuumierter ABS ungeschält"),
IFERROR(IF(VLOOKUP(O142,[1]Vakuumiert!$H:$I,2,FALSE)=0,"Vakuumierter VOS geschält"),
IFERROR(IF(VLOOKUP(O142,[1]Vakuumiert!$K:$L,2,FALSE)=0,"Vakuumierter VOS vegan"),
IFERROR(IF(VLOOKUP(O142,[1]Vakuumiert!$N:$O,2,FALSE)=0,"Vakuumierter VOS Zipfel"),
IFERROR(IF(VLOOKUP(O142,[1]Vakuumiert!$Q:$R,2,FALSE)=0,"Vakuumiert geschält"),
IFERROR(IF(VLOOKUP(O142,'[1]vakuumierte Fertigprodukte'!$B:$C,2,FALSE)=0,"Fertigprodukte"),
IFERROR(IF(VLOOKUP(O142,'[1]vakuumierte Fertigprodukte'!$E:$FI,2,FALSE)=0,"Vakuumierte Zipfel"),
IFERROR(IF(VLOOKUP(O142,[1]Wurste!$B:$C,2,FALSE)=0,"Räucherwürste"),
IFERROR(IF(VLOOKUP(O142,[1]Wurste!$E:$F,2,FALSE)=0,"URW/URGW Wurst"),
IFERROR(IF(VLOOKUP(O142,[1]Wurste!$H:$I,2,FALSE)=0,"HF-Wurst Vegan"),
IFERROR(IF(VLOOKUP(O142,[1]Wurste!$K:$L,2,FALSE)=0,"320er ohne Würste"),
IFERROR(IF(AND(OR(Abfalldokumentation!$A142="BU3",Abfalldokumentation!$A142="Verkauf"),Abfalldokumentation!$F142="Schimmel",Abfalldokumentation!$G142="keinen Abnehmer/kein Schälpersonal"),"Div. Zipfel, ES ohne Verwendung",VLOOKUP(Abfalldokumentation!$E142,Produktgruppen!A:B,2,FALSE)),"-")))))))))))))))))))))))</f>
        <v>ABS</v>
      </c>
      <c r="E142" s="81" t="str">
        <f>IFERROR(VLOOKUP(Abfalldokumentation!$O142,Artikel!A:C,3,FALSE),Abfalldokumentation!$O142)</f>
        <v>ABS TI-AD</v>
      </c>
      <c r="F142" s="81" t="str">
        <f>VLOOKUP(T142,'Liste Gründe'!A:D,2,FALSE)</f>
        <v>keinen Verwendungszweck</v>
      </c>
      <c r="G142" s="80" t="str">
        <f>IF(ISBLANK(V142),VLOOKUP(Abfalldokumentation!$P142,'Liste Gründe'!A:D,3,FALSE),V142)</f>
        <v>keinen Verwendungszweck</v>
      </c>
      <c r="H142" s="81" t="str">
        <f>IF(ISBLANK(Abfalldokumentation!$W142),"-",Abfalldokumentation!$W142)</f>
        <v>&lt;50kg/Monat</v>
      </c>
      <c r="I142" s="81">
        <f t="shared" si="15"/>
        <v>35</v>
      </c>
      <c r="J142" s="81" t="str">
        <f t="shared" si="16"/>
        <v>Produkte</v>
      </c>
      <c r="K142" s="81" t="str">
        <f t="shared" si="17"/>
        <v>BUs</v>
      </c>
      <c r="L142" s="81" t="str">
        <f t="shared" si="18"/>
        <v>Symptome</v>
      </c>
      <c r="M142" s="81">
        <f>IFERROR(VLOOKUP(Abfalldokumentation!$O142,Kennzahlen!S:V,3,FALSE)*Abfalldokumentation!$B142,"0")</f>
        <v>0.15</v>
      </c>
      <c r="N142" s="81" t="str">
        <f>IF(ISBLANK(Q142),VLOOKUP(Abfalldokumentation!$O142,'Linien - BU'!R:S,2,FALSE),Q142)</f>
        <v>L23</v>
      </c>
      <c r="O142" s="77">
        <f t="shared" si="19"/>
        <v>29500904</v>
      </c>
      <c r="P142" s="77">
        <f t="shared" si="20"/>
        <v>61</v>
      </c>
      <c r="Q142" s="39" t="s">
        <v>232</v>
      </c>
      <c r="R142" s="40">
        <v>29500904</v>
      </c>
      <c r="S142" s="40">
        <v>15</v>
      </c>
      <c r="T142" s="40">
        <v>61</v>
      </c>
      <c r="U142" s="41">
        <v>44439</v>
      </c>
      <c r="V142" s="42"/>
      <c r="W142" s="43" t="s">
        <v>234</v>
      </c>
      <c r="X142" s="44" t="str">
        <f>IFERROR(VLOOKUP(Abfalldokumentation!$R142,Artikel!A:C,3,FALSE),Abfalldokumentation!$R142)</f>
        <v>ABS TI-AD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spans="1:40" ht="30" hidden="1" customHeight="1" x14ac:dyDescent="0.25">
      <c r="A143" s="73" t="str">
        <f>VLOOKUP(N143,'Linien - BU'!A:B,2,FALSE)</f>
        <v>BU4</v>
      </c>
      <c r="B143" s="74">
        <f t="shared" si="14"/>
        <v>45</v>
      </c>
      <c r="C143" s="75">
        <f>Abfalldokumentation!$U143</f>
        <v>44439</v>
      </c>
      <c r="D143" s="69" t="str">
        <f>IFERROR(IF(VLOOKUP(O143,'[1]Rohware 230'!$B:$C,2,FALSE)=0,"Rohware"),
IFERROR(IF(VLOOKUP(O143,[1]Sammelnr.!$B:$C,2,FALSE)=0,"Sammelnr. ungeschält ABS"),
IFERROR(IF(VLOOKUP(O143,[1]Sammelnr.!$E:$F,2,FALSE)=0,"Sammelnr. ungeschält VS"),
IFERROR(IF(VLOOKUP(O143,[1]Sammelnr.!$H:$I,2,FALSE)=0,"Sammelnr. geschält"),
IFERROR(IF(VLOOKUP(O143,[1]Offen!$B:$C,2,FALSE)=0,"Offen ungeschält ABS"),
IFERROR(IF(VLOOKUP(O143,[1]Offen!$E:$F,2,FALSE)=0,"Offen ungeschält VOS"),
IFERROR(IF(VLOOKUP(O143,[1]Offen!$H:$I,2,FALSE)=0,"Offen geschält RW"),
IFERROR(IF(VLOOKUP(O143,[1]Offen!$K:$L,2,FALSE)=0,"Offen vegan"),
IFERROR(IF(VLOOKUP(O143,[1]Offen!$N:$O,2,FALSE)=0,"Offen Zipfel"),
IFERROR(IF(VLOOKUP(O143,[1]Offen!$Q:$R,2,FALSE)=0,"Offen Endstücke"),
IFERROR(IF(VLOOKUP(O143,[1]Vakuumiert!$B:$C,2,FALSE)=0,"Vakuumierter VOS ungeschält"),
IFERROR(IF(VLOOKUP(O143,[1]Vakuumiert!$E:$F,2,FALSE)=0,"Vakuumierter ABS ungeschält"),
IFERROR(IF(VLOOKUP(O143,[1]Vakuumiert!$H:$I,2,FALSE)=0,"Vakuumierter VOS geschält"),
IFERROR(IF(VLOOKUP(O143,[1]Vakuumiert!$K:$L,2,FALSE)=0,"Vakuumierter VOS vegan"),
IFERROR(IF(VLOOKUP(O143,[1]Vakuumiert!$N:$O,2,FALSE)=0,"Vakuumierter VOS Zipfel"),
IFERROR(IF(VLOOKUP(O143,[1]Vakuumiert!$Q:$R,2,FALSE)=0,"Vakuumiert geschält"),
IFERROR(IF(VLOOKUP(O143,'[1]vakuumierte Fertigprodukte'!$B:$C,2,FALSE)=0,"Fertigprodukte"),
IFERROR(IF(VLOOKUP(O143,'[1]vakuumierte Fertigprodukte'!$E:$FI,2,FALSE)=0,"Vakuumierte Zipfel"),
IFERROR(IF(VLOOKUP(O143,[1]Wurste!$B:$C,2,FALSE)=0,"Räucherwürste"),
IFERROR(IF(VLOOKUP(O143,[1]Wurste!$E:$F,2,FALSE)=0,"URW/URGW Wurst"),
IFERROR(IF(VLOOKUP(O143,[1]Wurste!$H:$I,2,FALSE)=0,"HF-Wurst Vegan"),
IFERROR(IF(VLOOKUP(O143,[1]Wurste!$K:$L,2,FALSE)=0,"320er ohne Würste"),
IFERROR(IF(AND(OR(Abfalldokumentation!$A143="BU3",Abfalldokumentation!$A143="Verkauf"),Abfalldokumentation!$F143="Schimmel",Abfalldokumentation!$G143="keinen Abnehmer/kein Schälpersonal"),"Div. Zipfel, ES ohne Verwendung",VLOOKUP(Abfalldokumentation!$E143,Produktgruppen!A:B,2,FALSE)),"-")))))))))))))))))))))))</f>
        <v>ABS</v>
      </c>
      <c r="E143" s="76" t="str">
        <f>IFERROR(VLOOKUP(Abfalldokumentation!$O143,Artikel!A:C,3,FALSE),Abfalldokumentation!$O143)</f>
        <v>ABS SCH-PAUL</v>
      </c>
      <c r="F143" s="76" t="str">
        <f>VLOOKUP(T143,'Liste Gründe'!A:D,2,FALSE)</f>
        <v>keinen Verwendungszweck</v>
      </c>
      <c r="G143" s="75" t="str">
        <f>IF(ISBLANK(V143),VLOOKUP(Abfalldokumentation!$P143,'Liste Gründe'!A:D,3,FALSE),V143)</f>
        <v>keinen Verwendungszweck</v>
      </c>
      <c r="H143" s="76" t="str">
        <f>IF(ISBLANK(Abfalldokumentation!$W143),"-",Abfalldokumentation!$W143)</f>
        <v>&lt;300kg/Monat</v>
      </c>
      <c r="I143" s="76">
        <f t="shared" si="15"/>
        <v>35</v>
      </c>
      <c r="J143" s="76" t="str">
        <f t="shared" si="16"/>
        <v>Produkte</v>
      </c>
      <c r="K143" s="76" t="str">
        <f t="shared" si="17"/>
        <v>BUs</v>
      </c>
      <c r="L143" s="76" t="str">
        <f t="shared" si="18"/>
        <v>Symptome</v>
      </c>
      <c r="M143" s="76">
        <f>IFERROR(VLOOKUP(Abfalldokumentation!$O143,Kennzahlen!S:V,3,FALSE)*Abfalldokumentation!$B143,"0")</f>
        <v>0.45</v>
      </c>
      <c r="N143" s="76" t="str">
        <f>IF(ISBLANK(Q143),VLOOKUP(Abfalldokumentation!$O143,'Linien - BU'!R:S,2,FALSE),Q143)</f>
        <v>L21</v>
      </c>
      <c r="O143" s="77">
        <f t="shared" si="19"/>
        <v>29500906</v>
      </c>
      <c r="P143" s="77">
        <f t="shared" si="20"/>
        <v>61</v>
      </c>
      <c r="Q143" s="45" t="s">
        <v>231</v>
      </c>
      <c r="R143" s="46">
        <v>29500906</v>
      </c>
      <c r="S143" s="46">
        <v>45</v>
      </c>
      <c r="T143" s="46">
        <v>61</v>
      </c>
      <c r="U143" s="47">
        <v>44439</v>
      </c>
      <c r="V143" s="48"/>
      <c r="W143" s="49" t="s">
        <v>190</v>
      </c>
      <c r="X143" s="50" t="str">
        <f>IFERROR(VLOOKUP(Abfalldokumentation!$R143,Artikel!A:C,3,FALSE),Abfalldokumentation!$R143)</f>
        <v>ABS SCH-PAUL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spans="1:40" ht="30" hidden="1" customHeight="1" x14ac:dyDescent="0.25">
      <c r="A144" s="78" t="str">
        <f>VLOOKUP(N144,'Linien - BU'!A:B,2,FALSE)</f>
        <v>BU4</v>
      </c>
      <c r="B144" s="79">
        <f t="shared" si="14"/>
        <v>3</v>
      </c>
      <c r="C144" s="80">
        <f>Abfalldokumentation!$U144</f>
        <v>44439</v>
      </c>
      <c r="D144" s="69" t="str">
        <f>IFERROR(IF(VLOOKUP(O144,'[1]Rohware 230'!$B:$C,2,FALSE)=0,"Rohware"),
IFERROR(IF(VLOOKUP(O144,[1]Sammelnr.!$B:$C,2,FALSE)=0,"Sammelnr. ungeschält ABS"),
IFERROR(IF(VLOOKUP(O144,[1]Sammelnr.!$E:$F,2,FALSE)=0,"Sammelnr. ungeschält VS"),
IFERROR(IF(VLOOKUP(O144,[1]Sammelnr.!$H:$I,2,FALSE)=0,"Sammelnr. geschält"),
IFERROR(IF(VLOOKUP(O144,[1]Offen!$B:$C,2,FALSE)=0,"Offen ungeschält ABS"),
IFERROR(IF(VLOOKUP(O144,[1]Offen!$E:$F,2,FALSE)=0,"Offen ungeschält VOS"),
IFERROR(IF(VLOOKUP(O144,[1]Offen!$H:$I,2,FALSE)=0,"Offen geschält RW"),
IFERROR(IF(VLOOKUP(O144,[1]Offen!$K:$L,2,FALSE)=0,"Offen vegan"),
IFERROR(IF(VLOOKUP(O144,[1]Offen!$N:$O,2,FALSE)=0,"Offen Zipfel"),
IFERROR(IF(VLOOKUP(O144,[1]Offen!$Q:$R,2,FALSE)=0,"Offen Endstücke"),
IFERROR(IF(VLOOKUP(O144,[1]Vakuumiert!$B:$C,2,FALSE)=0,"Vakuumierter VOS ungeschält"),
IFERROR(IF(VLOOKUP(O144,[1]Vakuumiert!$E:$F,2,FALSE)=0,"Vakuumierter ABS ungeschält"),
IFERROR(IF(VLOOKUP(O144,[1]Vakuumiert!$H:$I,2,FALSE)=0,"Vakuumierter VOS geschält"),
IFERROR(IF(VLOOKUP(O144,[1]Vakuumiert!$K:$L,2,FALSE)=0,"Vakuumierter VOS vegan"),
IFERROR(IF(VLOOKUP(O144,[1]Vakuumiert!$N:$O,2,FALSE)=0,"Vakuumierter VOS Zipfel"),
IFERROR(IF(VLOOKUP(O144,[1]Vakuumiert!$Q:$R,2,FALSE)=0,"Vakuumiert geschält"),
IFERROR(IF(VLOOKUP(O144,'[1]vakuumierte Fertigprodukte'!$B:$C,2,FALSE)=0,"Fertigprodukte"),
IFERROR(IF(VLOOKUP(O144,'[1]vakuumierte Fertigprodukte'!$E:$FI,2,FALSE)=0,"Vakuumierte Zipfel"),
IFERROR(IF(VLOOKUP(O144,[1]Wurste!$B:$C,2,FALSE)=0,"Räucherwürste"),
IFERROR(IF(VLOOKUP(O144,[1]Wurste!$E:$F,2,FALSE)=0,"URW/URGW Wurst"),
IFERROR(IF(VLOOKUP(O144,[1]Wurste!$H:$I,2,FALSE)=0,"HF-Wurst Vegan"),
IFERROR(IF(VLOOKUP(O144,[1]Wurste!$K:$L,2,FALSE)=0,"320er ohne Würste"),
IFERROR(IF(AND(OR(Abfalldokumentation!$A144="BU3",Abfalldokumentation!$A144="Verkauf"),Abfalldokumentation!$F144="Schimmel",Abfalldokumentation!$G144="keinen Abnehmer/kein Schälpersonal"),"Div. Zipfel, ES ohne Verwendung",VLOOKUP(Abfalldokumentation!$E144,Produktgruppen!A:B,2,FALSE)),"-")))))))))))))))))))))))</f>
        <v>ABS</v>
      </c>
      <c r="E144" s="81" t="str">
        <f>IFERROR(VLOOKUP(Abfalldokumentation!$O144,Artikel!A:C,3,FALSE),Abfalldokumentation!$O144)</f>
        <v>ABS APPEN</v>
      </c>
      <c r="F144" s="81" t="str">
        <f>VLOOKUP(T144,'Liste Gründe'!A:D,2,FALSE)</f>
        <v>keinen Verwendungszweck</v>
      </c>
      <c r="G144" s="80" t="str">
        <f>IF(ISBLANK(V144),VLOOKUP(Abfalldokumentation!$P144,'Liste Gründe'!A:D,3,FALSE),V144)</f>
        <v>keinen Verwendungszweck</v>
      </c>
      <c r="H144" s="81" t="str">
        <f>IF(ISBLANK(Abfalldokumentation!$W144),"-",Abfalldokumentation!$W144)</f>
        <v>&lt;20kg/Monat</v>
      </c>
      <c r="I144" s="81">
        <f t="shared" si="15"/>
        <v>35</v>
      </c>
      <c r="J144" s="81" t="str">
        <f t="shared" si="16"/>
        <v>Produkte</v>
      </c>
      <c r="K144" s="81" t="str">
        <f t="shared" si="17"/>
        <v>BUs</v>
      </c>
      <c r="L144" s="81" t="str">
        <f t="shared" si="18"/>
        <v>Symptome</v>
      </c>
      <c r="M144" s="81">
        <f>IFERROR(VLOOKUP(Abfalldokumentation!$O144,Kennzahlen!S:V,3,FALSE)*Abfalldokumentation!$B144,"0")</f>
        <v>0.03</v>
      </c>
      <c r="N144" s="81" t="str">
        <f>IF(ISBLANK(Q144),VLOOKUP(Abfalldokumentation!$O144,'Linien - BU'!R:S,2,FALSE),Q144)</f>
        <v>L23</v>
      </c>
      <c r="O144" s="77">
        <f t="shared" si="19"/>
        <v>29500909</v>
      </c>
      <c r="P144" s="77">
        <f t="shared" si="20"/>
        <v>61</v>
      </c>
      <c r="Q144" s="39" t="s">
        <v>232</v>
      </c>
      <c r="R144" s="40">
        <v>29500909</v>
      </c>
      <c r="S144" s="40">
        <v>3</v>
      </c>
      <c r="T144" s="40">
        <v>61</v>
      </c>
      <c r="U144" s="41">
        <v>44439</v>
      </c>
      <c r="V144" s="42"/>
      <c r="W144" s="43" t="s">
        <v>233</v>
      </c>
      <c r="X144" s="44" t="str">
        <f>IFERROR(VLOOKUP(Abfalldokumentation!$R144,Artikel!A:C,3,FALSE),Abfalldokumentation!$R144)</f>
        <v>ABS APPEN</v>
      </c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spans="1:40" ht="30" hidden="1" customHeight="1" x14ac:dyDescent="0.25">
      <c r="A145" s="73" t="str">
        <f>VLOOKUP(N145,'Linien - BU'!A:B,2,FALSE)</f>
        <v>BU4</v>
      </c>
      <c r="B145" s="74">
        <f t="shared" si="14"/>
        <v>45</v>
      </c>
      <c r="C145" s="75">
        <f>Abfalldokumentation!$U145</f>
        <v>44439</v>
      </c>
      <c r="D145" s="69" t="str">
        <f>IFERROR(IF(VLOOKUP(O145,'[1]Rohware 230'!$B:$C,2,FALSE)=0,"Rohware"),
IFERROR(IF(VLOOKUP(O145,[1]Sammelnr.!$B:$C,2,FALSE)=0,"Sammelnr. ungeschält ABS"),
IFERROR(IF(VLOOKUP(O145,[1]Sammelnr.!$E:$F,2,FALSE)=0,"Sammelnr. ungeschält VS"),
IFERROR(IF(VLOOKUP(O145,[1]Sammelnr.!$H:$I,2,FALSE)=0,"Sammelnr. geschält"),
IFERROR(IF(VLOOKUP(O145,[1]Offen!$B:$C,2,FALSE)=0,"Offen ungeschält ABS"),
IFERROR(IF(VLOOKUP(O145,[1]Offen!$E:$F,2,FALSE)=0,"Offen ungeschält VOS"),
IFERROR(IF(VLOOKUP(O145,[1]Offen!$H:$I,2,FALSE)=0,"Offen geschält RW"),
IFERROR(IF(VLOOKUP(O145,[1]Offen!$K:$L,2,FALSE)=0,"Offen vegan"),
IFERROR(IF(VLOOKUP(O145,[1]Offen!$N:$O,2,FALSE)=0,"Offen Zipfel"),
IFERROR(IF(VLOOKUP(O145,[1]Offen!$Q:$R,2,FALSE)=0,"Offen Endstücke"),
IFERROR(IF(VLOOKUP(O145,[1]Vakuumiert!$B:$C,2,FALSE)=0,"Vakuumierter VOS ungeschält"),
IFERROR(IF(VLOOKUP(O145,[1]Vakuumiert!$E:$F,2,FALSE)=0,"Vakuumierter ABS ungeschält"),
IFERROR(IF(VLOOKUP(O145,[1]Vakuumiert!$H:$I,2,FALSE)=0,"Vakuumierter VOS geschält"),
IFERROR(IF(VLOOKUP(O145,[1]Vakuumiert!$K:$L,2,FALSE)=0,"Vakuumierter VOS vegan"),
IFERROR(IF(VLOOKUP(O145,[1]Vakuumiert!$N:$O,2,FALSE)=0,"Vakuumierter VOS Zipfel"),
IFERROR(IF(VLOOKUP(O145,[1]Vakuumiert!$Q:$R,2,FALSE)=0,"Vakuumiert geschält"),
IFERROR(IF(VLOOKUP(O145,'[1]vakuumierte Fertigprodukte'!$B:$C,2,FALSE)=0,"Fertigprodukte"),
IFERROR(IF(VLOOKUP(O145,'[1]vakuumierte Fertigprodukte'!$E:$FI,2,FALSE)=0,"Vakuumierte Zipfel"),
IFERROR(IF(VLOOKUP(O145,[1]Wurste!$B:$C,2,FALSE)=0,"Räucherwürste"),
IFERROR(IF(VLOOKUP(O145,[1]Wurste!$E:$F,2,FALSE)=0,"URW/URGW Wurst"),
IFERROR(IF(VLOOKUP(O145,[1]Wurste!$H:$I,2,FALSE)=0,"HF-Wurst Vegan"),
IFERROR(IF(VLOOKUP(O145,[1]Wurste!$K:$L,2,FALSE)=0,"320er ohne Würste"),
IFERROR(IF(AND(OR(Abfalldokumentation!$A145="BU3",Abfalldokumentation!$A145="Verkauf"),Abfalldokumentation!$F145="Schimmel",Abfalldokumentation!$G145="keinen Abnehmer/kein Schälpersonal"),"Div. Zipfel, ES ohne Verwendung",VLOOKUP(Abfalldokumentation!$E145,Produktgruppen!A:B,2,FALSE)),"-")))))))))))))))))))))))</f>
        <v>ABS</v>
      </c>
      <c r="E145" s="76" t="str">
        <f>IFERROR(VLOOKUP(Abfalldokumentation!$O145,Artikel!A:C,3,FALSE),Abfalldokumentation!$O145)</f>
        <v>ABS GOU HALAL</v>
      </c>
      <c r="F145" s="76" t="str">
        <f>VLOOKUP(T145,'Liste Gründe'!A:D,2,FALSE)</f>
        <v>keinen Verwendungszweck</v>
      </c>
      <c r="G145" s="75" t="str">
        <f>IF(ISBLANK(V145),VLOOKUP(Abfalldokumentation!$P145,'Liste Gründe'!A:D,3,FALSE),V145)</f>
        <v>keinen Verwendungszweck</v>
      </c>
      <c r="H145" s="76" t="str">
        <f>IF(ISBLANK(Abfalldokumentation!$W145),"-",Abfalldokumentation!$W145)</f>
        <v>&lt;50kg/Monat</v>
      </c>
      <c r="I145" s="76">
        <f t="shared" si="15"/>
        <v>35</v>
      </c>
      <c r="J145" s="76" t="str">
        <f t="shared" si="16"/>
        <v>Produkte</v>
      </c>
      <c r="K145" s="76" t="str">
        <f t="shared" si="17"/>
        <v>BUs</v>
      </c>
      <c r="L145" s="76" t="str">
        <f t="shared" si="18"/>
        <v>Symptome</v>
      </c>
      <c r="M145" s="76" t="str">
        <f>IFERROR(VLOOKUP(Abfalldokumentation!$O145,Kennzahlen!S:V,3,FALSE)*Abfalldokumentation!$B145,"0")</f>
        <v>0</v>
      </c>
      <c r="N145" s="76" t="str">
        <f>IF(ISBLANK(Q145),VLOOKUP(Abfalldokumentation!$O145,'Linien - BU'!R:S,2,FALSE),Q145)</f>
        <v>L21</v>
      </c>
      <c r="O145" s="77">
        <f t="shared" si="19"/>
        <v>29500925</v>
      </c>
      <c r="P145" s="77">
        <f t="shared" si="20"/>
        <v>61</v>
      </c>
      <c r="Q145" s="45" t="s">
        <v>231</v>
      </c>
      <c r="R145" s="46">
        <v>29500925</v>
      </c>
      <c r="S145" s="46">
        <v>45</v>
      </c>
      <c r="T145" s="46">
        <v>61</v>
      </c>
      <c r="U145" s="47">
        <v>44439</v>
      </c>
      <c r="V145" s="48"/>
      <c r="W145" s="49" t="s">
        <v>234</v>
      </c>
      <c r="X145" s="50" t="str">
        <f>IFERROR(VLOOKUP(Abfalldokumentation!$R145,Artikel!A:C,3,FALSE),Abfalldokumentation!$R145)</f>
        <v>ABS GOU HALAL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spans="1:40" ht="30" hidden="1" customHeight="1" x14ac:dyDescent="0.25">
      <c r="A146" s="78" t="str">
        <f>VLOOKUP(N146,'Linien - BU'!A:B,2,FALSE)</f>
        <v>BU4</v>
      </c>
      <c r="B146" s="79">
        <f t="shared" si="14"/>
        <v>24</v>
      </c>
      <c r="C146" s="80">
        <f>Abfalldokumentation!$U146</f>
        <v>44439</v>
      </c>
      <c r="D146" s="69" t="str">
        <f>IFERROR(IF(VLOOKUP(O146,'[1]Rohware 230'!$B:$C,2,FALSE)=0,"Rohware"),
IFERROR(IF(VLOOKUP(O146,[1]Sammelnr.!$B:$C,2,FALSE)=0,"Sammelnr. ungeschält ABS"),
IFERROR(IF(VLOOKUP(O146,[1]Sammelnr.!$E:$F,2,FALSE)=0,"Sammelnr. ungeschält VS"),
IFERROR(IF(VLOOKUP(O146,[1]Sammelnr.!$H:$I,2,FALSE)=0,"Sammelnr. geschält"),
IFERROR(IF(VLOOKUP(O146,[1]Offen!$B:$C,2,FALSE)=0,"Offen ungeschält ABS"),
IFERROR(IF(VLOOKUP(O146,[1]Offen!$E:$F,2,FALSE)=0,"Offen ungeschält VOS"),
IFERROR(IF(VLOOKUP(O146,[1]Offen!$H:$I,2,FALSE)=0,"Offen geschält RW"),
IFERROR(IF(VLOOKUP(O146,[1]Offen!$K:$L,2,FALSE)=0,"Offen vegan"),
IFERROR(IF(VLOOKUP(O146,[1]Offen!$N:$O,2,FALSE)=0,"Offen Zipfel"),
IFERROR(IF(VLOOKUP(O146,[1]Offen!$Q:$R,2,FALSE)=0,"Offen Endstücke"),
IFERROR(IF(VLOOKUP(O146,[1]Vakuumiert!$B:$C,2,FALSE)=0,"Vakuumierter VOS ungeschält"),
IFERROR(IF(VLOOKUP(O146,[1]Vakuumiert!$E:$F,2,FALSE)=0,"Vakuumierter ABS ungeschält"),
IFERROR(IF(VLOOKUP(O146,[1]Vakuumiert!$H:$I,2,FALSE)=0,"Vakuumierter VOS geschält"),
IFERROR(IF(VLOOKUP(O146,[1]Vakuumiert!$K:$L,2,FALSE)=0,"Vakuumierter VOS vegan"),
IFERROR(IF(VLOOKUP(O146,[1]Vakuumiert!$N:$O,2,FALSE)=0,"Vakuumierter VOS Zipfel"),
IFERROR(IF(VLOOKUP(O146,[1]Vakuumiert!$Q:$R,2,FALSE)=0,"Vakuumiert geschält"),
IFERROR(IF(VLOOKUP(O146,'[1]vakuumierte Fertigprodukte'!$B:$C,2,FALSE)=0,"Fertigprodukte"),
IFERROR(IF(VLOOKUP(O146,'[1]vakuumierte Fertigprodukte'!$E:$FI,2,FALSE)=0,"Vakuumierte Zipfel"),
IFERROR(IF(VLOOKUP(O146,[1]Wurste!$B:$C,2,FALSE)=0,"Räucherwürste"),
IFERROR(IF(VLOOKUP(O146,[1]Wurste!$E:$F,2,FALSE)=0,"URW/URGW Wurst"),
IFERROR(IF(VLOOKUP(O146,[1]Wurste!$H:$I,2,FALSE)=0,"HF-Wurst Vegan"),
IFERROR(IF(VLOOKUP(O146,[1]Wurste!$K:$L,2,FALSE)=0,"320er ohne Würste"),
IFERROR(IF(AND(OR(Abfalldokumentation!$A146="BU3",Abfalldokumentation!$A146="Verkauf"),Abfalldokumentation!$F146="Schimmel",Abfalldokumentation!$G146="keinen Abnehmer/kein Schälpersonal"),"Div. Zipfel, ES ohne Verwendung",VLOOKUP(Abfalldokumentation!$E146,Produktgruppen!A:B,2,FALSE)),"-")))))))))))))))))))))))</f>
        <v>ABS</v>
      </c>
      <c r="E146" s="81" t="str">
        <f>IFERROR(VLOOKUP(Abfalldokumentation!$O146,Artikel!A:C,3,FALSE),Abfalldokumentation!$O146)</f>
        <v>ABS BIOLAND-RINGELB</v>
      </c>
      <c r="F146" s="81" t="str">
        <f>VLOOKUP(T146,'Liste Gründe'!A:D,2,FALSE)</f>
        <v>keinen Verwendungszweck</v>
      </c>
      <c r="G146" s="80" t="str">
        <f>IF(ISBLANK(V146),VLOOKUP(Abfalldokumentation!$P146,'Liste Gründe'!A:D,3,FALSE),V146)</f>
        <v>keinen Verwendungszweck</v>
      </c>
      <c r="H146" s="81" t="str">
        <f>IF(ISBLANK(Abfalldokumentation!$W146),"-",Abfalldokumentation!$W146)</f>
        <v>&lt;50kg/Monat</v>
      </c>
      <c r="I146" s="81">
        <f t="shared" si="15"/>
        <v>35</v>
      </c>
      <c r="J146" s="81" t="str">
        <f t="shared" si="16"/>
        <v>Produkte</v>
      </c>
      <c r="K146" s="81" t="str">
        <f t="shared" si="17"/>
        <v>BUs</v>
      </c>
      <c r="L146" s="81" t="str">
        <f t="shared" si="18"/>
        <v>Symptome</v>
      </c>
      <c r="M146" s="81" t="str">
        <f>IFERROR(VLOOKUP(Abfalldokumentation!$O146,Kennzahlen!S:V,3,FALSE)*Abfalldokumentation!$B146,"0")</f>
        <v>0</v>
      </c>
      <c r="N146" s="81" t="str">
        <f>IF(ISBLANK(Q146),VLOOKUP(Abfalldokumentation!$O146,'Linien - BU'!R:S,2,FALSE),Q146)</f>
        <v>BU4</v>
      </c>
      <c r="O146" s="77">
        <f t="shared" si="19"/>
        <v>29500966</v>
      </c>
      <c r="P146" s="77">
        <f t="shared" si="20"/>
        <v>61</v>
      </c>
      <c r="Q146" s="39" t="s">
        <v>9</v>
      </c>
      <c r="R146" s="40">
        <v>29500966</v>
      </c>
      <c r="S146" s="40">
        <v>24</v>
      </c>
      <c r="T146" s="40">
        <v>61</v>
      </c>
      <c r="U146" s="41">
        <v>44439</v>
      </c>
      <c r="V146" s="42"/>
      <c r="W146" s="43" t="s">
        <v>234</v>
      </c>
      <c r="X146" s="44" t="str">
        <f>IFERROR(VLOOKUP(Abfalldokumentation!$R146,Artikel!A:C,3,FALSE),Abfalldokumentation!$R146)</f>
        <v>ABS BIOLAND-RINGELB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spans="1:40" ht="30" hidden="1" customHeight="1" x14ac:dyDescent="0.25">
      <c r="A147" s="73" t="str">
        <f>VLOOKUP(N147,'Linien - BU'!A:B,2,FALSE)</f>
        <v>BU4</v>
      </c>
      <c r="B147" s="74">
        <f t="shared" si="14"/>
        <v>41</v>
      </c>
      <c r="C147" s="75">
        <f>Abfalldokumentation!$U147</f>
        <v>44439</v>
      </c>
      <c r="D147" s="69" t="str">
        <f>IFERROR(IF(VLOOKUP(O147,'[1]Rohware 230'!$B:$C,2,FALSE)=0,"Rohware"),
IFERROR(IF(VLOOKUP(O147,[1]Sammelnr.!$B:$C,2,FALSE)=0,"Sammelnr. ungeschält ABS"),
IFERROR(IF(VLOOKUP(O147,[1]Sammelnr.!$E:$F,2,FALSE)=0,"Sammelnr. ungeschält VS"),
IFERROR(IF(VLOOKUP(O147,[1]Sammelnr.!$H:$I,2,FALSE)=0,"Sammelnr. geschält"),
IFERROR(IF(VLOOKUP(O147,[1]Offen!$B:$C,2,FALSE)=0,"Offen ungeschält ABS"),
IFERROR(IF(VLOOKUP(O147,[1]Offen!$E:$F,2,FALSE)=0,"Offen ungeschält VOS"),
IFERROR(IF(VLOOKUP(O147,[1]Offen!$H:$I,2,FALSE)=0,"Offen geschält RW"),
IFERROR(IF(VLOOKUP(O147,[1]Offen!$K:$L,2,FALSE)=0,"Offen vegan"),
IFERROR(IF(VLOOKUP(O147,[1]Offen!$N:$O,2,FALSE)=0,"Offen Zipfel"),
IFERROR(IF(VLOOKUP(O147,[1]Offen!$Q:$R,2,FALSE)=0,"Offen Endstücke"),
IFERROR(IF(VLOOKUP(O147,[1]Vakuumiert!$B:$C,2,FALSE)=0,"Vakuumierter VOS ungeschält"),
IFERROR(IF(VLOOKUP(O147,[1]Vakuumiert!$E:$F,2,FALSE)=0,"Vakuumierter ABS ungeschält"),
IFERROR(IF(VLOOKUP(O147,[1]Vakuumiert!$H:$I,2,FALSE)=0,"Vakuumierter VOS geschält"),
IFERROR(IF(VLOOKUP(O147,[1]Vakuumiert!$K:$L,2,FALSE)=0,"Vakuumierter VOS vegan"),
IFERROR(IF(VLOOKUP(O147,[1]Vakuumiert!$N:$O,2,FALSE)=0,"Vakuumierter VOS Zipfel"),
IFERROR(IF(VLOOKUP(O147,[1]Vakuumiert!$Q:$R,2,FALSE)=0,"Vakuumiert geschält"),
IFERROR(IF(VLOOKUP(O147,'[1]vakuumierte Fertigprodukte'!$B:$C,2,FALSE)=0,"Fertigprodukte"),
IFERROR(IF(VLOOKUP(O147,'[1]vakuumierte Fertigprodukte'!$E:$FI,2,FALSE)=0,"Vakuumierte Zipfel"),
IFERROR(IF(VLOOKUP(O147,[1]Wurste!$B:$C,2,FALSE)=0,"Räucherwürste"),
IFERROR(IF(VLOOKUP(O147,[1]Wurste!$E:$F,2,FALSE)=0,"URW/URGW Wurst"),
IFERROR(IF(VLOOKUP(O147,[1]Wurste!$H:$I,2,FALSE)=0,"HF-Wurst Vegan"),
IFERROR(IF(VLOOKUP(O147,[1]Wurste!$K:$L,2,FALSE)=0,"320er ohne Würste"),
IFERROR(IF(AND(OR(Abfalldokumentation!$A147="BU3",Abfalldokumentation!$A147="Verkauf"),Abfalldokumentation!$F147="Schimmel",Abfalldokumentation!$G147="keinen Abnehmer/kein Schälpersonal"),"Div. Zipfel, ES ohne Verwendung",VLOOKUP(Abfalldokumentation!$E147,Produktgruppen!A:B,2,FALSE)),"-")))))))))))))))))))))))</f>
        <v>ABS</v>
      </c>
      <c r="E147" s="76" t="str">
        <f>IFERROR(VLOOKUP(Abfalldokumentation!$O147,Artikel!A:C,3,FALSE),Abfalldokumentation!$O147)</f>
        <v>ABS Whisky-Nuts</v>
      </c>
      <c r="F147" s="76" t="str">
        <f>VLOOKUP(T147,'Liste Gründe'!A:D,2,FALSE)</f>
        <v>keinen Verwendungszweck</v>
      </c>
      <c r="G147" s="75" t="str">
        <f>IF(ISBLANK(V147),VLOOKUP(Abfalldokumentation!$P147,'Liste Gründe'!A:D,3,FALSE),V147)</f>
        <v>keinen Verwendungszweck</v>
      </c>
      <c r="H147" s="76" t="str">
        <f>IF(ISBLANK(Abfalldokumentation!$W147),"-",Abfalldokumentation!$W147)</f>
        <v>&lt;300kg/Monat</v>
      </c>
      <c r="I147" s="76">
        <f t="shared" si="15"/>
        <v>35</v>
      </c>
      <c r="J147" s="76" t="str">
        <f t="shared" si="16"/>
        <v>Produkte</v>
      </c>
      <c r="K147" s="76" t="str">
        <f t="shared" si="17"/>
        <v>BUs</v>
      </c>
      <c r="L147" s="76" t="str">
        <f t="shared" si="18"/>
        <v>Symptome</v>
      </c>
      <c r="M147" s="76">
        <f>IFERROR(VLOOKUP(Abfalldokumentation!$O147,Kennzahlen!S:V,3,FALSE)*Abfalldokumentation!$B147,"0")</f>
        <v>61.5</v>
      </c>
      <c r="N147" s="76" t="str">
        <f>IF(ISBLANK(Q147),VLOOKUP(Abfalldokumentation!$O147,'Linien - BU'!R:S,2,FALSE),Q147)</f>
        <v>L21</v>
      </c>
      <c r="O147" s="77">
        <f t="shared" si="19"/>
        <v>29501009</v>
      </c>
      <c r="P147" s="77">
        <f t="shared" si="20"/>
        <v>61</v>
      </c>
      <c r="Q147" s="45" t="s">
        <v>231</v>
      </c>
      <c r="R147" s="46">
        <v>29501009</v>
      </c>
      <c r="S147" s="46">
        <v>41</v>
      </c>
      <c r="T147" s="46">
        <v>61</v>
      </c>
      <c r="U147" s="47">
        <v>44439</v>
      </c>
      <c r="V147" s="48"/>
      <c r="W147" s="49" t="s">
        <v>190</v>
      </c>
      <c r="X147" s="50" t="str">
        <f>IFERROR(VLOOKUP(Abfalldokumentation!$R147,Artikel!A:C,3,FALSE),Abfalldokumentation!$R147)</f>
        <v>ABS Whisky-Nuts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spans="1:40" ht="30" hidden="1" customHeight="1" x14ac:dyDescent="0.25">
      <c r="A148" s="78" t="str">
        <f>VLOOKUP(N148,'Linien - BU'!A:B,2,FALSE)</f>
        <v>BU4</v>
      </c>
      <c r="B148" s="79">
        <f t="shared" si="14"/>
        <v>7</v>
      </c>
      <c r="C148" s="80">
        <f>Abfalldokumentation!$U148</f>
        <v>44439</v>
      </c>
      <c r="D148" s="69" t="str">
        <f>IFERROR(IF(VLOOKUP(O148,'[1]Rohware 230'!$B:$C,2,FALSE)=0,"Rohware"),
IFERROR(IF(VLOOKUP(O148,[1]Sammelnr.!$B:$C,2,FALSE)=0,"Sammelnr. ungeschält ABS"),
IFERROR(IF(VLOOKUP(O148,[1]Sammelnr.!$E:$F,2,FALSE)=0,"Sammelnr. ungeschält VS"),
IFERROR(IF(VLOOKUP(O148,[1]Sammelnr.!$H:$I,2,FALSE)=0,"Sammelnr. geschält"),
IFERROR(IF(VLOOKUP(O148,[1]Offen!$B:$C,2,FALSE)=0,"Offen ungeschält ABS"),
IFERROR(IF(VLOOKUP(O148,[1]Offen!$E:$F,2,FALSE)=0,"Offen ungeschält VOS"),
IFERROR(IF(VLOOKUP(O148,[1]Offen!$H:$I,2,FALSE)=0,"Offen geschält RW"),
IFERROR(IF(VLOOKUP(O148,[1]Offen!$K:$L,2,FALSE)=0,"Offen vegan"),
IFERROR(IF(VLOOKUP(O148,[1]Offen!$N:$O,2,FALSE)=0,"Offen Zipfel"),
IFERROR(IF(VLOOKUP(O148,[1]Offen!$Q:$R,2,FALSE)=0,"Offen Endstücke"),
IFERROR(IF(VLOOKUP(O148,[1]Vakuumiert!$B:$C,2,FALSE)=0,"Vakuumierter VOS ungeschält"),
IFERROR(IF(VLOOKUP(O148,[1]Vakuumiert!$E:$F,2,FALSE)=0,"Vakuumierter ABS ungeschält"),
IFERROR(IF(VLOOKUP(O148,[1]Vakuumiert!$H:$I,2,FALSE)=0,"Vakuumierter VOS geschält"),
IFERROR(IF(VLOOKUP(O148,[1]Vakuumiert!$K:$L,2,FALSE)=0,"Vakuumierter VOS vegan"),
IFERROR(IF(VLOOKUP(O148,[1]Vakuumiert!$N:$O,2,FALSE)=0,"Vakuumierter VOS Zipfel"),
IFERROR(IF(VLOOKUP(O148,[1]Vakuumiert!$Q:$R,2,FALSE)=0,"Vakuumiert geschält"),
IFERROR(IF(VLOOKUP(O148,'[1]vakuumierte Fertigprodukte'!$B:$C,2,FALSE)=0,"Fertigprodukte"),
IFERROR(IF(VLOOKUP(O148,'[1]vakuumierte Fertigprodukte'!$E:$FI,2,FALSE)=0,"Vakuumierte Zipfel"),
IFERROR(IF(VLOOKUP(O148,[1]Wurste!$B:$C,2,FALSE)=0,"Räucherwürste"),
IFERROR(IF(VLOOKUP(O148,[1]Wurste!$E:$F,2,FALSE)=0,"URW/URGW Wurst"),
IFERROR(IF(VLOOKUP(O148,[1]Wurste!$H:$I,2,FALSE)=0,"HF-Wurst Vegan"),
IFERROR(IF(VLOOKUP(O148,[1]Wurste!$K:$L,2,FALSE)=0,"320er ohne Würste"),
IFERROR(IF(AND(OR(Abfalldokumentation!$A148="BU3",Abfalldokumentation!$A148="Verkauf"),Abfalldokumentation!$F148="Schimmel",Abfalldokumentation!$G148="keinen Abnehmer/kein Schälpersonal"),"Div. Zipfel, ES ohne Verwendung",VLOOKUP(Abfalldokumentation!$E148,Produktgruppen!A:B,2,FALSE)),"-")))))))))))))))))))))))</f>
        <v>ABS</v>
      </c>
      <c r="E148" s="81" t="str">
        <f>IFERROR(VLOOKUP(Abfalldokumentation!$O148,Artikel!A:C,3,FALSE),Abfalldokumentation!$O148)</f>
        <v>ABS AT-ROTWEIN</v>
      </c>
      <c r="F148" s="81" t="str">
        <f>VLOOKUP(T148,'Liste Gründe'!A:D,2,FALSE)</f>
        <v>keinen Verwendungszweck</v>
      </c>
      <c r="G148" s="80" t="str">
        <f>IF(ISBLANK(V148),VLOOKUP(Abfalldokumentation!$P148,'Liste Gründe'!A:D,3,FALSE),V148)</f>
        <v>keinen Verwendungszweck</v>
      </c>
      <c r="H148" s="81" t="str">
        <f>IF(ISBLANK(Abfalldokumentation!$W148),"-",Abfalldokumentation!$W148)</f>
        <v>&lt;20kg/Monat</v>
      </c>
      <c r="I148" s="81">
        <f t="shared" si="15"/>
        <v>35</v>
      </c>
      <c r="J148" s="81" t="str">
        <f t="shared" si="16"/>
        <v>Produkte</v>
      </c>
      <c r="K148" s="81" t="str">
        <f t="shared" si="17"/>
        <v>BUs</v>
      </c>
      <c r="L148" s="81" t="str">
        <f t="shared" si="18"/>
        <v>Symptome</v>
      </c>
      <c r="M148" s="81">
        <f>IFERROR(VLOOKUP(Abfalldokumentation!$O148,Kennzahlen!S:V,3,FALSE)*Abfalldokumentation!$B148,"0")</f>
        <v>6.9999999999999999E-4</v>
      </c>
      <c r="N148" s="81" t="str">
        <f>IF(ISBLANK(Q148),VLOOKUP(Abfalldokumentation!$O148,'Linien - BU'!R:S,2,FALSE),Q148)</f>
        <v>L23</v>
      </c>
      <c r="O148" s="77">
        <f t="shared" si="19"/>
        <v>29501013</v>
      </c>
      <c r="P148" s="77">
        <f t="shared" si="20"/>
        <v>61</v>
      </c>
      <c r="Q148" s="39" t="s">
        <v>232</v>
      </c>
      <c r="R148" s="40">
        <v>29501013</v>
      </c>
      <c r="S148" s="40">
        <v>7</v>
      </c>
      <c r="T148" s="40">
        <v>61</v>
      </c>
      <c r="U148" s="41">
        <v>44439</v>
      </c>
      <c r="V148" s="42"/>
      <c r="W148" s="43" t="s">
        <v>233</v>
      </c>
      <c r="X148" s="44" t="str">
        <f>IFERROR(VLOOKUP(Abfalldokumentation!$R148,Artikel!A:C,3,FALSE),Abfalldokumentation!$R148)</f>
        <v>ABS AT-ROTWEIN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spans="1:40" ht="30" hidden="1" customHeight="1" x14ac:dyDescent="0.25">
      <c r="A149" s="73" t="str">
        <f>VLOOKUP(N149,'Linien - BU'!A:B,2,FALSE)</f>
        <v>BU4</v>
      </c>
      <c r="B149" s="74">
        <f t="shared" si="14"/>
        <v>175</v>
      </c>
      <c r="C149" s="75">
        <f>Abfalldokumentation!$U149</f>
        <v>44439</v>
      </c>
      <c r="D149" s="69" t="str">
        <f>IFERROR(IF(VLOOKUP(O149,'[1]Rohware 230'!$B:$C,2,FALSE)=0,"Rohware"),
IFERROR(IF(VLOOKUP(O149,[1]Sammelnr.!$B:$C,2,FALSE)=0,"Sammelnr. ungeschält ABS"),
IFERROR(IF(VLOOKUP(O149,[1]Sammelnr.!$E:$F,2,FALSE)=0,"Sammelnr. ungeschält VS"),
IFERROR(IF(VLOOKUP(O149,[1]Sammelnr.!$H:$I,2,FALSE)=0,"Sammelnr. geschält"),
IFERROR(IF(VLOOKUP(O149,[1]Offen!$B:$C,2,FALSE)=0,"Offen ungeschält ABS"),
IFERROR(IF(VLOOKUP(O149,[1]Offen!$E:$F,2,FALSE)=0,"Offen ungeschält VOS"),
IFERROR(IF(VLOOKUP(O149,[1]Offen!$H:$I,2,FALSE)=0,"Offen geschält RW"),
IFERROR(IF(VLOOKUP(O149,[1]Offen!$K:$L,2,FALSE)=0,"Offen vegan"),
IFERROR(IF(VLOOKUP(O149,[1]Offen!$N:$O,2,FALSE)=0,"Offen Zipfel"),
IFERROR(IF(VLOOKUP(O149,[1]Offen!$Q:$R,2,FALSE)=0,"Offen Endstücke"),
IFERROR(IF(VLOOKUP(O149,[1]Vakuumiert!$B:$C,2,FALSE)=0,"Vakuumierter VOS ungeschält"),
IFERROR(IF(VLOOKUP(O149,[1]Vakuumiert!$E:$F,2,FALSE)=0,"Vakuumierter ABS ungeschält"),
IFERROR(IF(VLOOKUP(O149,[1]Vakuumiert!$H:$I,2,FALSE)=0,"Vakuumierter VOS geschält"),
IFERROR(IF(VLOOKUP(O149,[1]Vakuumiert!$K:$L,2,FALSE)=0,"Vakuumierter VOS vegan"),
IFERROR(IF(VLOOKUP(O149,[1]Vakuumiert!$N:$O,2,FALSE)=0,"Vakuumierter VOS Zipfel"),
IFERROR(IF(VLOOKUP(O149,[1]Vakuumiert!$Q:$R,2,FALSE)=0,"Vakuumiert geschält"),
IFERROR(IF(VLOOKUP(O149,'[1]vakuumierte Fertigprodukte'!$B:$C,2,FALSE)=0,"Fertigprodukte"),
IFERROR(IF(VLOOKUP(O149,'[1]vakuumierte Fertigprodukte'!$E:$FI,2,FALSE)=0,"Vakuumierte Zipfel"),
IFERROR(IF(VLOOKUP(O149,[1]Wurste!$B:$C,2,FALSE)=0,"Räucherwürste"),
IFERROR(IF(VLOOKUP(O149,[1]Wurste!$E:$F,2,FALSE)=0,"URW/URGW Wurst"),
IFERROR(IF(VLOOKUP(O149,[1]Wurste!$H:$I,2,FALSE)=0,"HF-Wurst Vegan"),
IFERROR(IF(VLOOKUP(O149,[1]Wurste!$K:$L,2,FALSE)=0,"320er ohne Würste"),
IFERROR(IF(AND(OR(Abfalldokumentation!$A149="BU3",Abfalldokumentation!$A149="Verkauf"),Abfalldokumentation!$F149="Schimmel",Abfalldokumentation!$G149="keinen Abnehmer/kein Schälpersonal"),"Div. Zipfel, ES ohne Verwendung",VLOOKUP(Abfalldokumentation!$E149,Produktgruppen!A:B,2,FALSE)),"-")))))))))))))))))))))))</f>
        <v>Vorschmelz</v>
      </c>
      <c r="E149" s="76" t="str">
        <f>IFERROR(VLOOKUP(Abfalldokumentation!$O149,Artikel!A:C,3,FALSE),Abfalldokumentation!$O149)</f>
        <v>VOS WAL-THEKE</v>
      </c>
      <c r="F149" s="76" t="str">
        <f>VLOOKUP(T149,'Liste Gründe'!A:D,2,FALSE)</f>
        <v>keinen Verwendungszweck</v>
      </c>
      <c r="G149" s="75" t="str">
        <f>IF(ISBLANK(V149),VLOOKUP(Abfalldokumentation!$P149,'Liste Gründe'!A:D,3,FALSE),V149)</f>
        <v>keinen Verwendungszweck</v>
      </c>
      <c r="H149" s="76" t="str">
        <f>IF(ISBLANK(Abfalldokumentation!$W149),"-",Abfalldokumentation!$W149)</f>
        <v>keinen Verwendungszweck</v>
      </c>
      <c r="I149" s="76">
        <f t="shared" si="15"/>
        <v>35</v>
      </c>
      <c r="J149" s="76" t="str">
        <f t="shared" si="16"/>
        <v>Produkte</v>
      </c>
      <c r="K149" s="76" t="str">
        <f t="shared" si="17"/>
        <v>BUs</v>
      </c>
      <c r="L149" s="76" t="str">
        <f t="shared" si="18"/>
        <v>Symptome</v>
      </c>
      <c r="M149" s="76">
        <f>IFERROR(VLOOKUP(Abfalldokumentation!$O149,Kennzahlen!S:V,3,FALSE)*Abfalldokumentation!$B149,"0")</f>
        <v>87.5</v>
      </c>
      <c r="N149" s="76" t="str">
        <f>IF(ISBLANK(Q149),VLOOKUP(Abfalldokumentation!$O149,'Linien - BU'!R:S,2,FALSE),Q149)</f>
        <v>L22</v>
      </c>
      <c r="O149" s="77">
        <f t="shared" si="19"/>
        <v>29501020</v>
      </c>
      <c r="P149" s="77">
        <f t="shared" si="20"/>
        <v>61</v>
      </c>
      <c r="Q149" s="45" t="s">
        <v>186</v>
      </c>
      <c r="R149" s="46">
        <v>29501020</v>
      </c>
      <c r="S149" s="46">
        <v>175</v>
      </c>
      <c r="T149" s="46">
        <v>61</v>
      </c>
      <c r="U149" s="47">
        <v>44439</v>
      </c>
      <c r="V149" s="48"/>
      <c r="W149" s="49" t="s">
        <v>17</v>
      </c>
      <c r="X149" s="50" t="str">
        <f>IFERROR(VLOOKUP(Abfalldokumentation!$R149,Artikel!A:C,3,FALSE),Abfalldokumentation!$R149)</f>
        <v>VOS WAL-THEKE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spans="1:40" ht="30" hidden="1" customHeight="1" x14ac:dyDescent="0.25">
      <c r="A150" s="78" t="str">
        <f>VLOOKUP(N150,'Linien - BU'!A:B,2,FALSE)</f>
        <v>Verkauf</v>
      </c>
      <c r="B150" s="79">
        <f t="shared" si="14"/>
        <v>1029</v>
      </c>
      <c r="C150" s="80">
        <f>Abfalldokumentation!$U150</f>
        <v>44439</v>
      </c>
      <c r="D150" s="69" t="str">
        <f>IFERROR(IF(VLOOKUP(O150,'[1]Rohware 230'!$B:$C,2,FALSE)=0,"Rohware"),
IFERROR(IF(VLOOKUP(O150,[1]Sammelnr.!$B:$C,2,FALSE)=0,"Sammelnr. ungeschält ABS"),
IFERROR(IF(VLOOKUP(O150,[1]Sammelnr.!$E:$F,2,FALSE)=0,"Sammelnr. ungeschält VS"),
IFERROR(IF(VLOOKUP(O150,[1]Sammelnr.!$H:$I,2,FALSE)=0,"Sammelnr. geschält"),
IFERROR(IF(VLOOKUP(O150,[1]Offen!$B:$C,2,FALSE)=0,"Offen ungeschält ABS"),
IFERROR(IF(VLOOKUP(O150,[1]Offen!$E:$F,2,FALSE)=0,"Offen ungeschält VOS"),
IFERROR(IF(VLOOKUP(O150,[1]Offen!$H:$I,2,FALSE)=0,"Offen geschält RW"),
IFERROR(IF(VLOOKUP(O150,[1]Offen!$K:$L,2,FALSE)=0,"Offen vegan"),
IFERROR(IF(VLOOKUP(O150,[1]Offen!$N:$O,2,FALSE)=0,"Offen Zipfel"),
IFERROR(IF(VLOOKUP(O150,[1]Offen!$Q:$R,2,FALSE)=0,"Offen Endstücke"),
IFERROR(IF(VLOOKUP(O150,[1]Vakuumiert!$B:$C,2,FALSE)=0,"Vakuumierter VOS ungeschält"),
IFERROR(IF(VLOOKUP(O150,[1]Vakuumiert!$E:$F,2,FALSE)=0,"Vakuumierter ABS ungeschält"),
IFERROR(IF(VLOOKUP(O150,[1]Vakuumiert!$H:$I,2,FALSE)=0,"Vakuumierter VOS geschält"),
IFERROR(IF(VLOOKUP(O150,[1]Vakuumiert!$K:$L,2,FALSE)=0,"Vakuumierter VOS vegan"),
IFERROR(IF(VLOOKUP(O150,[1]Vakuumiert!$N:$O,2,FALSE)=0,"Vakuumierter VOS Zipfel"),
IFERROR(IF(VLOOKUP(O150,[1]Vakuumiert!$Q:$R,2,FALSE)=0,"Vakuumiert geschält"),
IFERROR(IF(VLOOKUP(O150,'[1]vakuumierte Fertigprodukte'!$B:$C,2,FALSE)=0,"Fertigprodukte"),
IFERROR(IF(VLOOKUP(O150,'[1]vakuumierte Fertigprodukte'!$E:$FI,2,FALSE)=0,"Vakuumierte Zipfel"),
IFERROR(IF(VLOOKUP(O150,[1]Wurste!$B:$C,2,FALSE)=0,"Räucherwürste"),
IFERROR(IF(VLOOKUP(O150,[1]Wurste!$E:$F,2,FALSE)=0,"URW/URGW Wurst"),
IFERROR(IF(VLOOKUP(O150,[1]Wurste!$H:$I,2,FALSE)=0,"HF-Wurst Vegan"),
IFERROR(IF(VLOOKUP(O150,[1]Wurste!$K:$L,2,FALSE)=0,"320er ohne Würste"),
IFERROR(IF(AND(OR(Abfalldokumentation!$A150="BU3",Abfalldokumentation!$A150="Verkauf"),Abfalldokumentation!$F150="Schimmel",Abfalldokumentation!$G150="keinen Abnehmer/kein Schälpersonal"),"Div. Zipfel, ES ohne Verwendung",VLOOKUP(Abfalldokumentation!$E150,Produktgruppen!A:B,2,FALSE)),"-")))))))))))))))))))))))</f>
        <v>Div. Zipfel, ES ohne Verwendung</v>
      </c>
      <c r="E150" s="81" t="str">
        <f>IFERROR(VLOOKUP(Abfalldokumentation!$O150,Artikel!A:C,3,FALSE),Abfalldokumentation!$O150)</f>
        <v>VOS RW NATUR AMM CO REZ</v>
      </c>
      <c r="F150" s="81" t="str">
        <f>VLOOKUP(T150,'Liste Gründe'!A:D,2,FALSE)</f>
        <v>Schimmel</v>
      </c>
      <c r="G150" s="80" t="str">
        <f>IF(ISBLANK(V150),VLOOKUP(Abfalldokumentation!$P150,'Liste Gründe'!A:D,3,FALSE),V150)</f>
        <v>keinen Abnehmer/kein Schälpersonal</v>
      </c>
      <c r="H150" s="81" t="str">
        <f>IF(ISBLANK(Abfalldokumentation!$W150),"-",Abfalldokumentation!$W150)</f>
        <v>keinen Abnehmer/Schälen</v>
      </c>
      <c r="I150" s="81">
        <f t="shared" si="15"/>
        <v>35</v>
      </c>
      <c r="J150" s="81" t="str">
        <f t="shared" si="16"/>
        <v>Produkte</v>
      </c>
      <c r="K150" s="81" t="str">
        <f t="shared" si="17"/>
        <v>BUs</v>
      </c>
      <c r="L150" s="81" t="str">
        <f t="shared" si="18"/>
        <v>Symptome</v>
      </c>
      <c r="M150" s="81">
        <f>IFERROR(VLOOKUP(Abfalldokumentation!$O150,Kennzahlen!S:V,3,FALSE)*Abfalldokumentation!$B150,"0")</f>
        <v>514.5</v>
      </c>
      <c r="N150" s="81" t="str">
        <f>IF(ISBLANK(Q150),VLOOKUP(Abfalldokumentation!$O150,'Linien - BU'!R:S,2,FALSE),Q150)</f>
        <v>Verkauf</v>
      </c>
      <c r="O150" s="77">
        <f t="shared" si="19"/>
        <v>29501022</v>
      </c>
      <c r="P150" s="77">
        <f t="shared" si="20"/>
        <v>12</v>
      </c>
      <c r="Q150" s="39" t="s">
        <v>11</v>
      </c>
      <c r="R150" s="40">
        <v>29501022</v>
      </c>
      <c r="S150" s="40">
        <v>1029</v>
      </c>
      <c r="T150" s="40">
        <v>12</v>
      </c>
      <c r="U150" s="41">
        <v>44439</v>
      </c>
      <c r="V150" s="42" t="s">
        <v>20</v>
      </c>
      <c r="W150" s="43" t="s">
        <v>192</v>
      </c>
      <c r="X150" s="44" t="str">
        <f>IFERROR(VLOOKUP(Abfalldokumentation!$R150,Artikel!A:C,3,FALSE),Abfalldokumentation!$R150)</f>
        <v>VOS RW NATUR AMM CO REZ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spans="1:40" ht="30" hidden="1" customHeight="1" x14ac:dyDescent="0.25">
      <c r="A151" s="73" t="str">
        <f>VLOOKUP(N151,'Linien - BU'!A:B,2,FALSE)</f>
        <v>BU4</v>
      </c>
      <c r="B151" s="74">
        <f t="shared" si="14"/>
        <v>31</v>
      </c>
      <c r="C151" s="75">
        <f>Abfalldokumentation!$U151</f>
        <v>44439</v>
      </c>
      <c r="D151" s="69" t="str">
        <f>IFERROR(IF(VLOOKUP(O151,'[1]Rohware 230'!$B:$C,2,FALSE)=0,"Rohware"),
IFERROR(IF(VLOOKUP(O151,[1]Sammelnr.!$B:$C,2,FALSE)=0,"Sammelnr. ungeschält ABS"),
IFERROR(IF(VLOOKUP(O151,[1]Sammelnr.!$E:$F,2,FALSE)=0,"Sammelnr. ungeschält VS"),
IFERROR(IF(VLOOKUP(O151,[1]Sammelnr.!$H:$I,2,FALSE)=0,"Sammelnr. geschält"),
IFERROR(IF(VLOOKUP(O151,[1]Offen!$B:$C,2,FALSE)=0,"Offen ungeschält ABS"),
IFERROR(IF(VLOOKUP(O151,[1]Offen!$E:$F,2,FALSE)=0,"Offen ungeschält VOS"),
IFERROR(IF(VLOOKUP(O151,[1]Offen!$H:$I,2,FALSE)=0,"Offen geschält RW"),
IFERROR(IF(VLOOKUP(O151,[1]Offen!$K:$L,2,FALSE)=0,"Offen vegan"),
IFERROR(IF(VLOOKUP(O151,[1]Offen!$N:$O,2,FALSE)=0,"Offen Zipfel"),
IFERROR(IF(VLOOKUP(O151,[1]Offen!$Q:$R,2,FALSE)=0,"Offen Endstücke"),
IFERROR(IF(VLOOKUP(O151,[1]Vakuumiert!$B:$C,2,FALSE)=0,"Vakuumierter VOS ungeschält"),
IFERROR(IF(VLOOKUP(O151,[1]Vakuumiert!$E:$F,2,FALSE)=0,"Vakuumierter ABS ungeschält"),
IFERROR(IF(VLOOKUP(O151,[1]Vakuumiert!$H:$I,2,FALSE)=0,"Vakuumierter VOS geschält"),
IFERROR(IF(VLOOKUP(O151,[1]Vakuumiert!$K:$L,2,FALSE)=0,"Vakuumierter VOS vegan"),
IFERROR(IF(VLOOKUP(O151,[1]Vakuumiert!$N:$O,2,FALSE)=0,"Vakuumierter VOS Zipfel"),
IFERROR(IF(VLOOKUP(O151,[1]Vakuumiert!$Q:$R,2,FALSE)=0,"Vakuumiert geschält"),
IFERROR(IF(VLOOKUP(O151,'[1]vakuumierte Fertigprodukte'!$B:$C,2,FALSE)=0,"Fertigprodukte"),
IFERROR(IF(VLOOKUP(O151,'[1]vakuumierte Fertigprodukte'!$E:$FI,2,FALSE)=0,"Vakuumierte Zipfel"),
IFERROR(IF(VLOOKUP(O151,[1]Wurste!$B:$C,2,FALSE)=0,"Räucherwürste"),
IFERROR(IF(VLOOKUP(O151,[1]Wurste!$E:$F,2,FALSE)=0,"URW/URGW Wurst"),
IFERROR(IF(VLOOKUP(O151,[1]Wurste!$H:$I,2,FALSE)=0,"HF-Wurst Vegan"),
IFERROR(IF(VLOOKUP(O151,[1]Wurste!$K:$L,2,FALSE)=0,"320er ohne Würste"),
IFERROR(IF(AND(OR(Abfalldokumentation!$A151="BU3",Abfalldokumentation!$A151="Verkauf"),Abfalldokumentation!$F151="Schimmel",Abfalldokumentation!$G151="keinen Abnehmer/kein Schälpersonal"),"Div. Zipfel, ES ohne Verwendung",VLOOKUP(Abfalldokumentation!$E151,Produktgruppen!A:B,2,FALSE)),"-")))))))))))))))))))))))</f>
        <v>ABS</v>
      </c>
      <c r="E151" s="76" t="str">
        <f>IFERROR(VLOOKUP(Abfalldokumentation!$O151,Artikel!A:C,3,FALSE),Abfalldokumentation!$O151)</f>
        <v>ABS KELLERGEIST</v>
      </c>
      <c r="F151" s="76" t="str">
        <f>VLOOKUP(T151,'Liste Gründe'!A:D,2,FALSE)</f>
        <v>keinen Verwendungszweck</v>
      </c>
      <c r="G151" s="75" t="str">
        <f>IF(ISBLANK(V151),VLOOKUP(Abfalldokumentation!$P151,'Liste Gründe'!A:D,3,FALSE),V151)</f>
        <v>keinen Verwendungszweck</v>
      </c>
      <c r="H151" s="76" t="str">
        <f>IF(ISBLANK(Abfalldokumentation!$W151),"-",Abfalldokumentation!$W151)</f>
        <v>&lt;300kg/Monat</v>
      </c>
      <c r="I151" s="76">
        <f t="shared" si="15"/>
        <v>35</v>
      </c>
      <c r="J151" s="76" t="str">
        <f t="shared" si="16"/>
        <v>Produkte</v>
      </c>
      <c r="K151" s="76" t="str">
        <f t="shared" si="17"/>
        <v>BUs</v>
      </c>
      <c r="L151" s="76" t="str">
        <f t="shared" si="18"/>
        <v>Symptome</v>
      </c>
      <c r="M151" s="76">
        <f>IFERROR(VLOOKUP(Abfalldokumentation!$O151,Kennzahlen!S:V,3,FALSE)*Abfalldokumentation!$B151,"0")</f>
        <v>3.1000000000000003E-3</v>
      </c>
      <c r="N151" s="76" t="str">
        <f>IF(ISBLANK(Q151),VLOOKUP(Abfalldokumentation!$O151,'Linien - BU'!R:S,2,FALSE),Q151)</f>
        <v>L22</v>
      </c>
      <c r="O151" s="77">
        <f t="shared" si="19"/>
        <v>29501028</v>
      </c>
      <c r="P151" s="77">
        <f t="shared" si="20"/>
        <v>61</v>
      </c>
      <c r="Q151" s="45" t="s">
        <v>186</v>
      </c>
      <c r="R151" s="46">
        <v>29501028</v>
      </c>
      <c r="S151" s="46">
        <v>31</v>
      </c>
      <c r="T151" s="46">
        <v>61</v>
      </c>
      <c r="U151" s="47">
        <v>44439</v>
      </c>
      <c r="V151" s="48"/>
      <c r="W151" s="49" t="s">
        <v>190</v>
      </c>
      <c r="X151" s="50" t="str">
        <f>IFERROR(VLOOKUP(Abfalldokumentation!$R151,Artikel!A:C,3,FALSE),Abfalldokumentation!$R151)</f>
        <v>ABS KELLERGEIST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spans="1:40" ht="30" hidden="1" customHeight="1" x14ac:dyDescent="0.25">
      <c r="A152" s="78" t="str">
        <f>VLOOKUP(N152,'Linien - BU'!A:B,2,FALSE)</f>
        <v>BU4</v>
      </c>
      <c r="B152" s="79">
        <f t="shared" si="14"/>
        <v>64</v>
      </c>
      <c r="C152" s="80">
        <f>Abfalldokumentation!$U152</f>
        <v>44439</v>
      </c>
      <c r="D152" s="69" t="str">
        <f>IFERROR(IF(VLOOKUP(O152,'[1]Rohware 230'!$B:$C,2,FALSE)=0,"Rohware"),
IFERROR(IF(VLOOKUP(O152,[1]Sammelnr.!$B:$C,2,FALSE)=0,"Sammelnr. ungeschält ABS"),
IFERROR(IF(VLOOKUP(O152,[1]Sammelnr.!$E:$F,2,FALSE)=0,"Sammelnr. ungeschält VS"),
IFERROR(IF(VLOOKUP(O152,[1]Sammelnr.!$H:$I,2,FALSE)=0,"Sammelnr. geschält"),
IFERROR(IF(VLOOKUP(O152,[1]Offen!$B:$C,2,FALSE)=0,"Offen ungeschält ABS"),
IFERROR(IF(VLOOKUP(O152,[1]Offen!$E:$F,2,FALSE)=0,"Offen ungeschält VOS"),
IFERROR(IF(VLOOKUP(O152,[1]Offen!$H:$I,2,FALSE)=0,"Offen geschält RW"),
IFERROR(IF(VLOOKUP(O152,[1]Offen!$K:$L,2,FALSE)=0,"Offen vegan"),
IFERROR(IF(VLOOKUP(O152,[1]Offen!$N:$O,2,FALSE)=0,"Offen Zipfel"),
IFERROR(IF(VLOOKUP(O152,[1]Offen!$Q:$R,2,FALSE)=0,"Offen Endstücke"),
IFERROR(IF(VLOOKUP(O152,[1]Vakuumiert!$B:$C,2,FALSE)=0,"Vakuumierter VOS ungeschält"),
IFERROR(IF(VLOOKUP(O152,[1]Vakuumiert!$E:$F,2,FALSE)=0,"Vakuumierter ABS ungeschält"),
IFERROR(IF(VLOOKUP(O152,[1]Vakuumiert!$H:$I,2,FALSE)=0,"Vakuumierter VOS geschält"),
IFERROR(IF(VLOOKUP(O152,[1]Vakuumiert!$K:$L,2,FALSE)=0,"Vakuumierter VOS vegan"),
IFERROR(IF(VLOOKUP(O152,[1]Vakuumiert!$N:$O,2,FALSE)=0,"Vakuumierter VOS Zipfel"),
IFERROR(IF(VLOOKUP(O152,[1]Vakuumiert!$Q:$R,2,FALSE)=0,"Vakuumiert geschält"),
IFERROR(IF(VLOOKUP(O152,'[1]vakuumierte Fertigprodukte'!$B:$C,2,FALSE)=0,"Fertigprodukte"),
IFERROR(IF(VLOOKUP(O152,'[1]vakuumierte Fertigprodukte'!$E:$FI,2,FALSE)=0,"Vakuumierte Zipfel"),
IFERROR(IF(VLOOKUP(O152,[1]Wurste!$B:$C,2,FALSE)=0,"Räucherwürste"),
IFERROR(IF(VLOOKUP(O152,[1]Wurste!$E:$F,2,FALSE)=0,"URW/URGW Wurst"),
IFERROR(IF(VLOOKUP(O152,[1]Wurste!$H:$I,2,FALSE)=0,"HF-Wurst Vegan"),
IFERROR(IF(VLOOKUP(O152,[1]Wurste!$K:$L,2,FALSE)=0,"320er ohne Würste"),
IFERROR(IF(AND(OR(Abfalldokumentation!$A152="BU3",Abfalldokumentation!$A152="Verkauf"),Abfalldokumentation!$F152="Schimmel",Abfalldokumentation!$G152="keinen Abnehmer/kein Schälpersonal"),"Div. Zipfel, ES ohne Verwendung",VLOOKUP(Abfalldokumentation!$E152,Produktgruppen!A:B,2,FALSE)),"-")))))))))))))))))))))))</f>
        <v>ABS</v>
      </c>
      <c r="E152" s="81" t="str">
        <f>IFERROR(VLOOKUP(Abfalldokumentation!$O152,Artikel!A:C,3,FALSE),Abfalldokumentation!$O152)</f>
        <v>ABS BRUSCHETTA</v>
      </c>
      <c r="F152" s="81" t="str">
        <f>VLOOKUP(T152,'Liste Gründe'!A:D,2,FALSE)</f>
        <v>keinen Verwendungszweck</v>
      </c>
      <c r="G152" s="80" t="str">
        <f>IF(ISBLANK(V152),VLOOKUP(Abfalldokumentation!$P152,'Liste Gründe'!A:D,3,FALSE),V152)</f>
        <v>keinen Verwendungszweck</v>
      </c>
      <c r="H152" s="81" t="str">
        <f>IF(ISBLANK(Abfalldokumentation!$W152),"-",Abfalldokumentation!$W152)</f>
        <v>&lt;300kg/Monat</v>
      </c>
      <c r="I152" s="81">
        <f t="shared" si="15"/>
        <v>35</v>
      </c>
      <c r="J152" s="81" t="str">
        <f t="shared" si="16"/>
        <v>Produkte</v>
      </c>
      <c r="K152" s="81" t="str">
        <f t="shared" si="17"/>
        <v>BUs</v>
      </c>
      <c r="L152" s="81" t="str">
        <f t="shared" si="18"/>
        <v>Symptome</v>
      </c>
      <c r="M152" s="81">
        <f>IFERROR(VLOOKUP(Abfalldokumentation!$O152,Kennzahlen!S:V,3,FALSE)*Abfalldokumentation!$B152,"0")</f>
        <v>96</v>
      </c>
      <c r="N152" s="81" t="str">
        <f>IF(ISBLANK(Q152),VLOOKUP(Abfalldokumentation!$O152,'Linien - BU'!R:S,2,FALSE),Q152)</f>
        <v>L21</v>
      </c>
      <c r="O152" s="77">
        <f t="shared" si="19"/>
        <v>29501029</v>
      </c>
      <c r="P152" s="77">
        <f t="shared" si="20"/>
        <v>61</v>
      </c>
      <c r="Q152" s="39" t="s">
        <v>231</v>
      </c>
      <c r="R152" s="40">
        <v>29501029</v>
      </c>
      <c r="S152" s="40">
        <v>64</v>
      </c>
      <c r="T152" s="40">
        <v>61</v>
      </c>
      <c r="U152" s="41">
        <v>44439</v>
      </c>
      <c r="V152" s="42"/>
      <c r="W152" s="43" t="s">
        <v>190</v>
      </c>
      <c r="X152" s="44" t="str">
        <f>IFERROR(VLOOKUP(Abfalldokumentation!$R152,Artikel!A:C,3,FALSE),Abfalldokumentation!$R152)</f>
        <v>ABS BRUSCHETTA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spans="1:40" ht="30" hidden="1" customHeight="1" x14ac:dyDescent="0.25">
      <c r="A153" s="73" t="str">
        <f>VLOOKUP(N153,'Linien - BU'!A:B,2,FALSE)</f>
        <v>BU4</v>
      </c>
      <c r="B153" s="74">
        <f t="shared" si="14"/>
        <v>53</v>
      </c>
      <c r="C153" s="75">
        <f>Abfalldokumentation!$U153</f>
        <v>44439</v>
      </c>
      <c r="D153" s="69" t="str">
        <f>IFERROR(IF(VLOOKUP(O153,'[1]Rohware 230'!$B:$C,2,FALSE)=0,"Rohware"),
IFERROR(IF(VLOOKUP(O153,[1]Sammelnr.!$B:$C,2,FALSE)=0,"Sammelnr. ungeschält ABS"),
IFERROR(IF(VLOOKUP(O153,[1]Sammelnr.!$E:$F,2,FALSE)=0,"Sammelnr. ungeschält VS"),
IFERROR(IF(VLOOKUP(O153,[1]Sammelnr.!$H:$I,2,FALSE)=0,"Sammelnr. geschält"),
IFERROR(IF(VLOOKUP(O153,[1]Offen!$B:$C,2,FALSE)=0,"Offen ungeschält ABS"),
IFERROR(IF(VLOOKUP(O153,[1]Offen!$E:$F,2,FALSE)=0,"Offen ungeschält VOS"),
IFERROR(IF(VLOOKUP(O153,[1]Offen!$H:$I,2,FALSE)=0,"Offen geschält RW"),
IFERROR(IF(VLOOKUP(O153,[1]Offen!$K:$L,2,FALSE)=0,"Offen vegan"),
IFERROR(IF(VLOOKUP(O153,[1]Offen!$N:$O,2,FALSE)=0,"Offen Zipfel"),
IFERROR(IF(VLOOKUP(O153,[1]Offen!$Q:$R,2,FALSE)=0,"Offen Endstücke"),
IFERROR(IF(VLOOKUP(O153,[1]Vakuumiert!$B:$C,2,FALSE)=0,"Vakuumierter VOS ungeschält"),
IFERROR(IF(VLOOKUP(O153,[1]Vakuumiert!$E:$F,2,FALSE)=0,"Vakuumierter ABS ungeschält"),
IFERROR(IF(VLOOKUP(O153,[1]Vakuumiert!$H:$I,2,FALSE)=0,"Vakuumierter VOS geschält"),
IFERROR(IF(VLOOKUP(O153,[1]Vakuumiert!$K:$L,2,FALSE)=0,"Vakuumierter VOS vegan"),
IFERROR(IF(VLOOKUP(O153,[1]Vakuumiert!$N:$O,2,FALSE)=0,"Vakuumierter VOS Zipfel"),
IFERROR(IF(VLOOKUP(O153,[1]Vakuumiert!$Q:$R,2,FALSE)=0,"Vakuumiert geschält"),
IFERROR(IF(VLOOKUP(O153,'[1]vakuumierte Fertigprodukte'!$B:$C,2,FALSE)=0,"Fertigprodukte"),
IFERROR(IF(VLOOKUP(O153,'[1]vakuumierte Fertigprodukte'!$E:$FI,2,FALSE)=0,"Vakuumierte Zipfel"),
IFERROR(IF(VLOOKUP(O153,[1]Wurste!$B:$C,2,FALSE)=0,"Räucherwürste"),
IFERROR(IF(VLOOKUP(O153,[1]Wurste!$E:$F,2,FALSE)=0,"URW/URGW Wurst"),
IFERROR(IF(VLOOKUP(O153,[1]Wurste!$H:$I,2,FALSE)=0,"HF-Wurst Vegan"),
IFERROR(IF(VLOOKUP(O153,[1]Wurste!$K:$L,2,FALSE)=0,"320er ohne Würste"),
IFERROR(IF(AND(OR(Abfalldokumentation!$A153="BU3",Abfalldokumentation!$A153="Verkauf"),Abfalldokumentation!$F153="Schimmel",Abfalldokumentation!$G153="keinen Abnehmer/kein Schälpersonal"),"Div. Zipfel, ES ohne Verwendung",VLOOKUP(Abfalldokumentation!$E153,Produktgruppen!A:B,2,FALSE)),"-")))))))))))))))))))))))</f>
        <v>ABS</v>
      </c>
      <c r="E153" s="76" t="str">
        <f>IFERROR(VLOOKUP(Abfalldokumentation!$O153,Artikel!A:C,3,FALSE),Abfalldokumentation!$O153)</f>
        <v>ABS ORANG-PESTO</v>
      </c>
      <c r="F153" s="76" t="str">
        <f>VLOOKUP(T153,'Liste Gründe'!A:D,2,FALSE)</f>
        <v>keinen Verwendungszweck</v>
      </c>
      <c r="G153" s="75" t="str">
        <f>IF(ISBLANK(V153),VLOOKUP(Abfalldokumentation!$P153,'Liste Gründe'!A:D,3,FALSE),V153)</f>
        <v>keinen Verwendungszweck</v>
      </c>
      <c r="H153" s="76" t="str">
        <f>IF(ISBLANK(Abfalldokumentation!$W153),"-",Abfalldokumentation!$W153)</f>
        <v>&lt;100kg/Monat</v>
      </c>
      <c r="I153" s="76">
        <f t="shared" si="15"/>
        <v>35</v>
      </c>
      <c r="J153" s="76" t="str">
        <f t="shared" si="16"/>
        <v>Produkte</v>
      </c>
      <c r="K153" s="76" t="str">
        <f t="shared" si="17"/>
        <v>BUs</v>
      </c>
      <c r="L153" s="76" t="str">
        <f t="shared" si="18"/>
        <v>Symptome</v>
      </c>
      <c r="M153" s="76">
        <f>IFERROR(VLOOKUP(Abfalldokumentation!$O153,Kennzahlen!S:V,3,FALSE)*Abfalldokumentation!$B153,"0")</f>
        <v>79.5</v>
      </c>
      <c r="N153" s="76" t="str">
        <f>IF(ISBLANK(Q153),VLOOKUP(Abfalldokumentation!$O153,'Linien - BU'!R:S,2,FALSE),Q153)</f>
        <v>L21</v>
      </c>
      <c r="O153" s="77">
        <f t="shared" si="19"/>
        <v>29501030</v>
      </c>
      <c r="P153" s="77">
        <f t="shared" si="20"/>
        <v>61</v>
      </c>
      <c r="Q153" s="45" t="s">
        <v>231</v>
      </c>
      <c r="R153" s="46">
        <v>29501030</v>
      </c>
      <c r="S153" s="46">
        <v>53</v>
      </c>
      <c r="T153" s="46">
        <v>61</v>
      </c>
      <c r="U153" s="47">
        <v>44439</v>
      </c>
      <c r="V153" s="48"/>
      <c r="W153" s="49" t="s">
        <v>235</v>
      </c>
      <c r="X153" s="50" t="str">
        <f>IFERROR(VLOOKUP(Abfalldokumentation!$R153,Artikel!A:C,3,FALSE),Abfalldokumentation!$R153)</f>
        <v>ABS ORANG-PESTO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spans="1:40" ht="30" hidden="1" customHeight="1" x14ac:dyDescent="0.25">
      <c r="A154" s="78" t="str">
        <f>VLOOKUP(N154,'Linien - BU'!A:B,2,FALSE)</f>
        <v>BU4</v>
      </c>
      <c r="B154" s="79">
        <f t="shared" si="14"/>
        <v>312</v>
      </c>
      <c r="C154" s="80">
        <f>Abfalldokumentation!$U154</f>
        <v>44439</v>
      </c>
      <c r="D154" s="69" t="str">
        <f>IFERROR(IF(VLOOKUP(O154,'[1]Rohware 230'!$B:$C,2,FALSE)=0,"Rohware"),
IFERROR(IF(VLOOKUP(O154,[1]Sammelnr.!$B:$C,2,FALSE)=0,"Sammelnr. ungeschält ABS"),
IFERROR(IF(VLOOKUP(O154,[1]Sammelnr.!$E:$F,2,FALSE)=0,"Sammelnr. ungeschält VS"),
IFERROR(IF(VLOOKUP(O154,[1]Sammelnr.!$H:$I,2,FALSE)=0,"Sammelnr. geschält"),
IFERROR(IF(VLOOKUP(O154,[1]Offen!$B:$C,2,FALSE)=0,"Offen ungeschält ABS"),
IFERROR(IF(VLOOKUP(O154,[1]Offen!$E:$F,2,FALSE)=0,"Offen ungeschält VOS"),
IFERROR(IF(VLOOKUP(O154,[1]Offen!$H:$I,2,FALSE)=0,"Offen geschält RW"),
IFERROR(IF(VLOOKUP(O154,[1]Offen!$K:$L,2,FALSE)=0,"Offen vegan"),
IFERROR(IF(VLOOKUP(O154,[1]Offen!$N:$O,2,FALSE)=0,"Offen Zipfel"),
IFERROR(IF(VLOOKUP(O154,[1]Offen!$Q:$R,2,FALSE)=0,"Offen Endstücke"),
IFERROR(IF(VLOOKUP(O154,[1]Vakuumiert!$B:$C,2,FALSE)=0,"Vakuumierter VOS ungeschält"),
IFERROR(IF(VLOOKUP(O154,[1]Vakuumiert!$E:$F,2,FALSE)=0,"Vakuumierter ABS ungeschält"),
IFERROR(IF(VLOOKUP(O154,[1]Vakuumiert!$H:$I,2,FALSE)=0,"Vakuumierter VOS geschält"),
IFERROR(IF(VLOOKUP(O154,[1]Vakuumiert!$K:$L,2,FALSE)=0,"Vakuumierter VOS vegan"),
IFERROR(IF(VLOOKUP(O154,[1]Vakuumiert!$N:$O,2,FALSE)=0,"Vakuumierter VOS Zipfel"),
IFERROR(IF(VLOOKUP(O154,[1]Vakuumiert!$Q:$R,2,FALSE)=0,"Vakuumiert geschält"),
IFERROR(IF(VLOOKUP(O154,'[1]vakuumierte Fertigprodukte'!$B:$C,2,FALSE)=0,"Fertigprodukte"),
IFERROR(IF(VLOOKUP(O154,'[1]vakuumierte Fertigprodukte'!$E:$FI,2,FALSE)=0,"Vakuumierte Zipfel"),
IFERROR(IF(VLOOKUP(O154,[1]Wurste!$B:$C,2,FALSE)=0,"Räucherwürste"),
IFERROR(IF(VLOOKUP(O154,[1]Wurste!$E:$F,2,FALSE)=0,"URW/URGW Wurst"),
IFERROR(IF(VLOOKUP(O154,[1]Wurste!$H:$I,2,FALSE)=0,"HF-Wurst Vegan"),
IFERROR(IF(VLOOKUP(O154,[1]Wurste!$K:$L,2,FALSE)=0,"320er ohne Würste"),
IFERROR(IF(AND(OR(Abfalldokumentation!$A154="BU3",Abfalldokumentation!$A154="Verkauf"),Abfalldokumentation!$F154="Schimmel",Abfalldokumentation!$G154="keinen Abnehmer/kein Schälpersonal"),"Div. Zipfel, ES ohne Verwendung",VLOOKUP(Abfalldokumentation!$E154,Produktgruppen!A:B,2,FALSE)),"-")))))))))))))))))))))))</f>
        <v>ABS</v>
      </c>
      <c r="E154" s="81" t="str">
        <f>IFERROR(VLOOKUP(Abfalldokumentation!$O154,Artikel!A:C,3,FALSE),Abfalldokumentation!$O154)</f>
        <v>ABS OLD-AMSTERDAM</v>
      </c>
      <c r="F154" s="81" t="str">
        <f>VLOOKUP(T154,'Liste Gründe'!A:D,2,FALSE)</f>
        <v>keinen Verwendungszweck</v>
      </c>
      <c r="G154" s="80" t="str">
        <f>IF(ISBLANK(V154),VLOOKUP(Abfalldokumentation!$P154,'Liste Gründe'!A:D,3,FALSE),V154)</f>
        <v>keinen Verwendungszweck</v>
      </c>
      <c r="H154" s="81" t="str">
        <f>IF(ISBLANK(Abfalldokumentation!$W154),"-",Abfalldokumentation!$W154)</f>
        <v>&lt;1000kg/Monat</v>
      </c>
      <c r="I154" s="81">
        <f t="shared" si="15"/>
        <v>35</v>
      </c>
      <c r="J154" s="81" t="str">
        <f t="shared" si="16"/>
        <v>Produkte</v>
      </c>
      <c r="K154" s="81" t="str">
        <f t="shared" si="17"/>
        <v>BUs</v>
      </c>
      <c r="L154" s="81" t="str">
        <f t="shared" si="18"/>
        <v>Symptome</v>
      </c>
      <c r="M154" s="81">
        <f>IFERROR(VLOOKUP(Abfalldokumentation!$O154,Kennzahlen!S:V,3,FALSE)*Abfalldokumentation!$B154,"0")</f>
        <v>3.1200000000000002E-2</v>
      </c>
      <c r="N154" s="81" t="str">
        <f>IF(ISBLANK(Q154),VLOOKUP(Abfalldokumentation!$O154,'Linien - BU'!R:S,2,FALSE),Q154)</f>
        <v>L22</v>
      </c>
      <c r="O154" s="77">
        <f t="shared" si="19"/>
        <v>29501039</v>
      </c>
      <c r="P154" s="77">
        <f t="shared" si="20"/>
        <v>61</v>
      </c>
      <c r="Q154" s="39" t="s">
        <v>186</v>
      </c>
      <c r="R154" s="40">
        <v>29501039</v>
      </c>
      <c r="S154" s="40">
        <v>312</v>
      </c>
      <c r="T154" s="40">
        <v>61</v>
      </c>
      <c r="U154" s="41">
        <v>44439</v>
      </c>
      <c r="V154" s="42"/>
      <c r="W154" s="43" t="s">
        <v>236</v>
      </c>
      <c r="X154" s="44" t="str">
        <f>IFERROR(VLOOKUP(Abfalldokumentation!$R154,Artikel!A:C,3,FALSE),Abfalldokumentation!$R154)</f>
        <v>ABS OLD-AMSTERDAM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spans="1:40" ht="30" hidden="1" customHeight="1" x14ac:dyDescent="0.25">
      <c r="A155" s="73" t="str">
        <f>VLOOKUP(N155,'Linien - BU'!A:B,2,FALSE)</f>
        <v>BU4</v>
      </c>
      <c r="B155" s="74">
        <f t="shared" si="14"/>
        <v>194</v>
      </c>
      <c r="C155" s="75">
        <f>Abfalldokumentation!$U155</f>
        <v>44439</v>
      </c>
      <c r="D155" s="69" t="str">
        <f>IFERROR(IF(VLOOKUP(O155,'[1]Rohware 230'!$B:$C,2,FALSE)=0,"Rohware"),
IFERROR(IF(VLOOKUP(O155,[1]Sammelnr.!$B:$C,2,FALSE)=0,"Sammelnr. ungeschält ABS"),
IFERROR(IF(VLOOKUP(O155,[1]Sammelnr.!$E:$F,2,FALSE)=0,"Sammelnr. ungeschält VS"),
IFERROR(IF(VLOOKUP(O155,[1]Sammelnr.!$H:$I,2,FALSE)=0,"Sammelnr. geschält"),
IFERROR(IF(VLOOKUP(O155,[1]Offen!$B:$C,2,FALSE)=0,"Offen ungeschält ABS"),
IFERROR(IF(VLOOKUP(O155,[1]Offen!$E:$F,2,FALSE)=0,"Offen ungeschält VOS"),
IFERROR(IF(VLOOKUP(O155,[1]Offen!$H:$I,2,FALSE)=0,"Offen geschält RW"),
IFERROR(IF(VLOOKUP(O155,[1]Offen!$K:$L,2,FALSE)=0,"Offen vegan"),
IFERROR(IF(VLOOKUP(O155,[1]Offen!$N:$O,2,FALSE)=0,"Offen Zipfel"),
IFERROR(IF(VLOOKUP(O155,[1]Offen!$Q:$R,2,FALSE)=0,"Offen Endstücke"),
IFERROR(IF(VLOOKUP(O155,[1]Vakuumiert!$B:$C,2,FALSE)=0,"Vakuumierter VOS ungeschält"),
IFERROR(IF(VLOOKUP(O155,[1]Vakuumiert!$E:$F,2,FALSE)=0,"Vakuumierter ABS ungeschält"),
IFERROR(IF(VLOOKUP(O155,[1]Vakuumiert!$H:$I,2,FALSE)=0,"Vakuumierter VOS geschält"),
IFERROR(IF(VLOOKUP(O155,[1]Vakuumiert!$K:$L,2,FALSE)=0,"Vakuumierter VOS vegan"),
IFERROR(IF(VLOOKUP(O155,[1]Vakuumiert!$N:$O,2,FALSE)=0,"Vakuumierter VOS Zipfel"),
IFERROR(IF(VLOOKUP(O155,[1]Vakuumiert!$Q:$R,2,FALSE)=0,"Vakuumiert geschält"),
IFERROR(IF(VLOOKUP(O155,'[1]vakuumierte Fertigprodukte'!$B:$C,2,FALSE)=0,"Fertigprodukte"),
IFERROR(IF(VLOOKUP(O155,'[1]vakuumierte Fertigprodukte'!$E:$FI,2,FALSE)=0,"Vakuumierte Zipfel"),
IFERROR(IF(VLOOKUP(O155,[1]Wurste!$B:$C,2,FALSE)=0,"Räucherwürste"),
IFERROR(IF(VLOOKUP(O155,[1]Wurste!$E:$F,2,FALSE)=0,"URW/URGW Wurst"),
IFERROR(IF(VLOOKUP(O155,[1]Wurste!$H:$I,2,FALSE)=0,"HF-Wurst Vegan"),
IFERROR(IF(VLOOKUP(O155,[1]Wurste!$K:$L,2,FALSE)=0,"320er ohne Würste"),
IFERROR(IF(AND(OR(Abfalldokumentation!$A155="BU3",Abfalldokumentation!$A155="Verkauf"),Abfalldokumentation!$F155="Schimmel",Abfalldokumentation!$G155="keinen Abnehmer/kein Schälpersonal"),"Div. Zipfel, ES ohne Verwendung",VLOOKUP(Abfalldokumentation!$E155,Produktgruppen!A:B,2,FALSE)),"-")))))))))))))))))))))))</f>
        <v>ABS</v>
      </c>
      <c r="E155" s="76" t="str">
        <f>IFERROR(VLOOKUP(Abfalldokumentation!$O155,Artikel!A:C,3,FALSE),Abfalldokumentation!$O155)</f>
        <v>ABS CHILI-ROUVEEN</v>
      </c>
      <c r="F155" s="76" t="str">
        <f>VLOOKUP(T155,'Liste Gründe'!A:D,2,FALSE)</f>
        <v>keinen Verwendungszweck</v>
      </c>
      <c r="G155" s="75" t="str">
        <f>IF(ISBLANK(V155),VLOOKUP(Abfalldokumentation!$P155,'Liste Gründe'!A:D,3,FALSE),V155)</f>
        <v>keinen Verwendungszweck</v>
      </c>
      <c r="H155" s="76" t="str">
        <f>IF(ISBLANK(Abfalldokumentation!$W155),"-",Abfalldokumentation!$W155)</f>
        <v>&lt;100kg/Monat</v>
      </c>
      <c r="I155" s="76">
        <f t="shared" si="15"/>
        <v>35</v>
      </c>
      <c r="J155" s="76" t="str">
        <f t="shared" si="16"/>
        <v>Produkte</v>
      </c>
      <c r="K155" s="76" t="str">
        <f t="shared" si="17"/>
        <v>BUs</v>
      </c>
      <c r="L155" s="76" t="str">
        <f t="shared" si="18"/>
        <v>Symptome</v>
      </c>
      <c r="M155" s="76">
        <f>IFERROR(VLOOKUP(Abfalldokumentation!$O155,Kennzahlen!S:V,3,FALSE)*Abfalldokumentation!$B155,"0")</f>
        <v>291</v>
      </c>
      <c r="N155" s="76" t="str">
        <f>IF(ISBLANK(Q155),VLOOKUP(Abfalldokumentation!$O155,'Linien - BU'!R:S,2,FALSE),Q155)</f>
        <v>L21</v>
      </c>
      <c r="O155" s="77">
        <f t="shared" si="19"/>
        <v>29501041</v>
      </c>
      <c r="P155" s="77">
        <f t="shared" si="20"/>
        <v>61</v>
      </c>
      <c r="Q155" s="45" t="s">
        <v>231</v>
      </c>
      <c r="R155" s="46">
        <v>29501041</v>
      </c>
      <c r="S155" s="46">
        <v>194</v>
      </c>
      <c r="T155" s="46">
        <v>61</v>
      </c>
      <c r="U155" s="47">
        <v>44439</v>
      </c>
      <c r="V155" s="48"/>
      <c r="W155" s="49" t="s">
        <v>235</v>
      </c>
      <c r="X155" s="50" t="str">
        <f>IFERROR(VLOOKUP(Abfalldokumentation!$R155,Artikel!A:C,3,FALSE),Abfalldokumentation!$R155)</f>
        <v>ABS CHILI-ROUVEEN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spans="1:40" ht="30" customHeight="1" x14ac:dyDescent="0.25">
      <c r="A156" s="78" t="str">
        <f>VLOOKUP(N156,'Linien - BU'!A:B,2,FALSE)</f>
        <v>BU1</v>
      </c>
      <c r="B156" s="79">
        <f t="shared" si="14"/>
        <v>26.6</v>
      </c>
      <c r="C156" s="80">
        <f>Abfalldokumentation!$U156</f>
        <v>44439</v>
      </c>
      <c r="D156" s="69" t="str">
        <f>IFERROR(IF(VLOOKUP(O156,'[1]Rohware 230'!$B:$C,2,FALSE)=0,"Rohware"),
IFERROR(IF(VLOOKUP(O156,[1]Sammelnr.!$B:$C,2,FALSE)=0,"Sammelnr. ungeschält ABS"),
IFERROR(IF(VLOOKUP(O156,[1]Sammelnr.!$E:$F,2,FALSE)=0,"Sammelnr. ungeschält VS"),
IFERROR(IF(VLOOKUP(O156,[1]Sammelnr.!$H:$I,2,FALSE)=0,"Sammelnr. geschält"),
IFERROR(IF(VLOOKUP(O156,[1]Offen!$B:$C,2,FALSE)=0,"Offen ungeschält ABS"),
IFERROR(IF(VLOOKUP(O156,[1]Offen!$E:$F,2,FALSE)=0,"Offen ungeschält VOS"),
IFERROR(IF(VLOOKUP(O156,[1]Offen!$H:$I,2,FALSE)=0,"Offen geschält RW"),
IFERROR(IF(VLOOKUP(O156,[1]Offen!$K:$L,2,FALSE)=0,"Offen vegan"),
IFERROR(IF(VLOOKUP(O156,[1]Offen!$N:$O,2,FALSE)=0,"Offen Zipfel"),
IFERROR(IF(VLOOKUP(O156,[1]Offen!$Q:$R,2,FALSE)=0,"Offen Endstücke"),
IFERROR(IF(VLOOKUP(O156,[1]Vakuumiert!$B:$C,2,FALSE)=0,"Vakuumierter VOS ungeschält"),
IFERROR(IF(VLOOKUP(O156,[1]Vakuumiert!$E:$F,2,FALSE)=0,"Vakuumierter ABS ungeschält"),
IFERROR(IF(VLOOKUP(O156,[1]Vakuumiert!$H:$I,2,FALSE)=0,"Vakuumierter VOS geschält"),
IFERROR(IF(VLOOKUP(O156,[1]Vakuumiert!$K:$L,2,FALSE)=0,"Vakuumierter VOS vegan"),
IFERROR(IF(VLOOKUP(O156,[1]Vakuumiert!$N:$O,2,FALSE)=0,"Vakuumierter VOS Zipfel"),
IFERROR(IF(VLOOKUP(O156,[1]Vakuumiert!$Q:$R,2,FALSE)=0,"Vakuumiert geschält"),
IFERROR(IF(VLOOKUP(O156,'[1]vakuumierte Fertigprodukte'!$B:$C,2,FALSE)=0,"Fertigprodukte"),
IFERROR(IF(VLOOKUP(O156,'[1]vakuumierte Fertigprodukte'!$E:$FI,2,FALSE)=0,"Vakuumierte Zipfel"),
IFERROR(IF(VLOOKUP(O156,[1]Wurste!$B:$C,2,FALSE)=0,"Räucherwürste"),
IFERROR(IF(VLOOKUP(O156,[1]Wurste!$E:$F,2,FALSE)=0,"URW/URGW Wurst"),
IFERROR(IF(VLOOKUP(O156,[1]Wurste!$H:$I,2,FALSE)=0,"HF-Wurst Vegan"),
IFERROR(IF(VLOOKUP(O156,[1]Wurste!$K:$L,2,FALSE)=0,"320er ohne Würste"),
IFERROR(IF(AND(OR(Abfalldokumentation!$A156="BU3",Abfalldokumentation!$A156="Verkauf"),Abfalldokumentation!$F156="Schimmel",Abfalldokumentation!$G156="keinen Abnehmer/kein Schälpersonal"),"Div. Zipfel, ES ohne Verwendung",VLOOKUP(Abfalldokumentation!$E156,Produktgruppen!A:B,2,FALSE)),"-")))))))))))))))))))))))</f>
        <v>ganze Würste</v>
      </c>
      <c r="E156" s="81" t="str">
        <f>IFERROR(VLOOKUP(Abfalldokumentation!$O156,Artikel!A:C,3,FALSE),Abfalldokumentation!$O156)</f>
        <v>Würste 9100g USA- Räuch</v>
      </c>
      <c r="F156" s="81" t="str">
        <f>VLOOKUP(T156,'Liste Gründe'!A:D,2,FALSE)</f>
        <v>Linienbezogen</v>
      </c>
      <c r="G156" s="80" t="str">
        <f>IF(ISBLANK(V156),VLOOKUP(Abfalldokumentation!$P156,'Liste Gründe'!A:D,3,FALSE),V156)</f>
        <v>Darm geplatzt</v>
      </c>
      <c r="H156" s="81" t="str">
        <f>IF(ISBLANK(Abfalldokumentation!$W156),"-",Abfalldokumentation!$W156)</f>
        <v>Clip gerissen</v>
      </c>
      <c r="I156" s="81">
        <f t="shared" si="15"/>
        <v>35</v>
      </c>
      <c r="J156" s="81" t="str">
        <f t="shared" si="16"/>
        <v>Produkte</v>
      </c>
      <c r="K156" s="81" t="str">
        <f t="shared" si="17"/>
        <v>BUs</v>
      </c>
      <c r="L156" s="81" t="str">
        <f t="shared" si="18"/>
        <v>Symptome</v>
      </c>
      <c r="M156" s="81" t="str">
        <f>IFERROR(VLOOKUP(Abfalldokumentation!$O156,Kennzahlen!S:V,3,FALSE)*Abfalldokumentation!$B156,"0")</f>
        <v>0</v>
      </c>
      <c r="N156" s="81" t="str">
        <f>IF(ISBLANK(Q156),VLOOKUP(Abfalldokumentation!$O156,'Linien - BU'!R:S,2,FALSE),Q156)</f>
        <v>Abfüllung</v>
      </c>
      <c r="O156" s="77">
        <f t="shared" si="19"/>
        <v>31000076</v>
      </c>
      <c r="P156" s="77">
        <f t="shared" si="20"/>
        <v>34</v>
      </c>
      <c r="Q156" s="39" t="s">
        <v>180</v>
      </c>
      <c r="R156" s="40">
        <v>31000076</v>
      </c>
      <c r="S156" s="40">
        <v>26.6</v>
      </c>
      <c r="T156" s="40">
        <v>34</v>
      </c>
      <c r="U156" s="41">
        <v>44439</v>
      </c>
      <c r="V156" s="42"/>
      <c r="W156" s="43" t="s">
        <v>237</v>
      </c>
      <c r="X156" s="44" t="str">
        <f>IFERROR(VLOOKUP(Abfalldokumentation!$R156,Artikel!A:C,3,FALSE),Abfalldokumentation!$R156)</f>
        <v>Würste 9100g USA- Räuch</v>
      </c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spans="1:40" ht="30" hidden="1" customHeight="1" x14ac:dyDescent="0.25">
      <c r="A157" s="73" t="str">
        <f>VLOOKUP(N157,'Linien - BU'!A:B,2,FALSE)</f>
        <v>BU3</v>
      </c>
      <c r="B157" s="74">
        <f t="shared" si="14"/>
        <v>125</v>
      </c>
      <c r="C157" s="75">
        <f>Abfalldokumentation!$U157</f>
        <v>44439</v>
      </c>
      <c r="D157" s="69" t="str">
        <f>IFERROR(IF(VLOOKUP(O157,'[1]Rohware 230'!$B:$C,2,FALSE)=0,"Rohware"),
IFERROR(IF(VLOOKUP(O157,[1]Sammelnr.!$B:$C,2,FALSE)=0,"Sammelnr. ungeschält ABS"),
IFERROR(IF(VLOOKUP(O157,[1]Sammelnr.!$E:$F,2,FALSE)=0,"Sammelnr. ungeschält VS"),
IFERROR(IF(VLOOKUP(O157,[1]Sammelnr.!$H:$I,2,FALSE)=0,"Sammelnr. geschält"),
IFERROR(IF(VLOOKUP(O157,[1]Offen!$B:$C,2,FALSE)=0,"Offen ungeschält ABS"),
IFERROR(IF(VLOOKUP(O157,[1]Offen!$E:$F,2,FALSE)=0,"Offen ungeschält VOS"),
IFERROR(IF(VLOOKUP(O157,[1]Offen!$H:$I,2,FALSE)=0,"Offen geschält RW"),
IFERROR(IF(VLOOKUP(O157,[1]Offen!$K:$L,2,FALSE)=0,"Offen vegan"),
IFERROR(IF(VLOOKUP(O157,[1]Offen!$N:$O,2,FALSE)=0,"Offen Zipfel"),
IFERROR(IF(VLOOKUP(O157,[1]Offen!$Q:$R,2,FALSE)=0,"Offen Endstücke"),
IFERROR(IF(VLOOKUP(O157,[1]Vakuumiert!$B:$C,2,FALSE)=0,"Vakuumierter VOS ungeschält"),
IFERROR(IF(VLOOKUP(O157,[1]Vakuumiert!$E:$F,2,FALSE)=0,"Vakuumierter ABS ungeschält"),
IFERROR(IF(VLOOKUP(O157,[1]Vakuumiert!$H:$I,2,FALSE)=0,"Vakuumierter VOS geschält"),
IFERROR(IF(VLOOKUP(O157,[1]Vakuumiert!$K:$L,2,FALSE)=0,"Vakuumierter VOS vegan"),
IFERROR(IF(VLOOKUP(O157,[1]Vakuumiert!$N:$O,2,FALSE)=0,"Vakuumierter VOS Zipfel"),
IFERROR(IF(VLOOKUP(O157,[1]Vakuumiert!$Q:$R,2,FALSE)=0,"Vakuumiert geschält"),
IFERROR(IF(VLOOKUP(O157,'[1]vakuumierte Fertigprodukte'!$B:$C,2,FALSE)=0,"Fertigprodukte"),
IFERROR(IF(VLOOKUP(O157,'[1]vakuumierte Fertigprodukte'!$E:$FI,2,FALSE)=0,"Vakuumierte Zipfel"),
IFERROR(IF(VLOOKUP(O157,[1]Wurste!$B:$C,2,FALSE)=0,"Räucherwürste"),
IFERROR(IF(VLOOKUP(O157,[1]Wurste!$E:$F,2,FALSE)=0,"URW/URGW Wurst"),
IFERROR(IF(VLOOKUP(O157,[1]Wurste!$H:$I,2,FALSE)=0,"HF-Wurst Vegan"),
IFERROR(IF(VLOOKUP(O157,[1]Wurste!$K:$L,2,FALSE)=0,"320er ohne Würste"),
IFERROR(IF(AND(OR(Abfalldokumentation!$A157="BU3",Abfalldokumentation!$A157="Verkauf"),Abfalldokumentation!$F157="Schimmel",Abfalldokumentation!$G157="keinen Abnehmer/kein Schälpersonal"),"Div. Zipfel, ES ohne Verwendung",VLOOKUP(Abfalldokumentation!$E157,Produktgruppen!A:B,2,FALSE)),"-")))))))))))))))))))))))</f>
        <v>Vakuumierter VOS ungeschält</v>
      </c>
      <c r="E157" s="76" t="str">
        <f>IFERROR(VLOOKUP(Abfalldokumentation!$O157,Artikel!A:C,3,FALSE),Abfalldokumentation!$O157)</f>
        <v>VOS GRW-CHILI-NAT-VAKU</v>
      </c>
      <c r="F157" s="76" t="str">
        <f>VLOOKUP(T157,'Liste Gründe'!A:D,2,FALSE)</f>
        <v>Schimmel</v>
      </c>
      <c r="G157" s="75" t="str">
        <f>IF(ISBLANK(V157),VLOOKUP(Abfalldokumentation!$P157,'Liste Gründe'!A:D,3,FALSE),V157)</f>
        <v>VOS &gt; Einsatz</v>
      </c>
      <c r="H157" s="76" t="str">
        <f>IF(ISBLANK(Abfalldokumentation!$W157),"-",Abfalldokumentation!$W157)</f>
        <v>-</v>
      </c>
      <c r="I157" s="76">
        <f t="shared" si="15"/>
        <v>35</v>
      </c>
      <c r="J157" s="76" t="str">
        <f t="shared" si="16"/>
        <v>Produkte</v>
      </c>
      <c r="K157" s="76" t="str">
        <f t="shared" si="17"/>
        <v>BUs</v>
      </c>
      <c r="L157" s="76" t="str">
        <f t="shared" si="18"/>
        <v>Symptome</v>
      </c>
      <c r="M157" s="76">
        <f>IFERROR(VLOOKUP(Abfalldokumentation!$O157,Kennzahlen!S:V,3,FALSE)*Abfalldokumentation!$B157,"0")</f>
        <v>64.25</v>
      </c>
      <c r="N157" s="76" t="str">
        <f>IF(ISBLANK(Q157),VLOOKUP(Abfalldokumentation!$O157,'Linien - BU'!R:S,2,FALSE),Q157)</f>
        <v>L9</v>
      </c>
      <c r="O157" s="77">
        <f t="shared" si="19"/>
        <v>49500205</v>
      </c>
      <c r="P157" s="77">
        <f t="shared" si="20"/>
        <v>12</v>
      </c>
      <c r="Q157" s="45" t="s">
        <v>223</v>
      </c>
      <c r="R157" s="46">
        <v>49500205</v>
      </c>
      <c r="S157" s="46">
        <v>125</v>
      </c>
      <c r="T157" s="46">
        <v>12</v>
      </c>
      <c r="U157" s="47">
        <v>44439</v>
      </c>
      <c r="V157" s="42" t="s">
        <v>21</v>
      </c>
      <c r="W157" s="49"/>
      <c r="X157" s="50" t="str">
        <f>IFERROR(VLOOKUP(Abfalldokumentation!$R157,Artikel!A:C,3,FALSE),Abfalldokumentation!$R157)</f>
        <v>VOS GRW-CHILI-NAT-VAKU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spans="1:40" ht="30" hidden="1" customHeight="1" x14ac:dyDescent="0.25">
      <c r="A158" s="78" t="str">
        <f>VLOOKUP(N158,'Linien - BU'!A:B,2,FALSE)</f>
        <v>BU3</v>
      </c>
      <c r="B158" s="79">
        <f t="shared" si="14"/>
        <v>28</v>
      </c>
      <c r="C158" s="80">
        <f>Abfalldokumentation!$U158</f>
        <v>44439</v>
      </c>
      <c r="D158" s="69" t="str">
        <f>IFERROR(IF(VLOOKUP(O158,'[1]Rohware 230'!$B:$C,2,FALSE)=0,"Rohware"),
IFERROR(IF(VLOOKUP(O158,[1]Sammelnr.!$B:$C,2,FALSE)=0,"Sammelnr. ungeschält ABS"),
IFERROR(IF(VLOOKUP(O158,[1]Sammelnr.!$E:$F,2,FALSE)=0,"Sammelnr. ungeschält VS"),
IFERROR(IF(VLOOKUP(O158,[1]Sammelnr.!$H:$I,2,FALSE)=0,"Sammelnr. geschält"),
IFERROR(IF(VLOOKUP(O158,[1]Offen!$B:$C,2,FALSE)=0,"Offen ungeschält ABS"),
IFERROR(IF(VLOOKUP(O158,[1]Offen!$E:$F,2,FALSE)=0,"Offen ungeschält VOS"),
IFERROR(IF(VLOOKUP(O158,[1]Offen!$H:$I,2,FALSE)=0,"Offen geschält RW"),
IFERROR(IF(VLOOKUP(O158,[1]Offen!$K:$L,2,FALSE)=0,"Offen vegan"),
IFERROR(IF(VLOOKUP(O158,[1]Offen!$N:$O,2,FALSE)=0,"Offen Zipfel"),
IFERROR(IF(VLOOKUP(O158,[1]Offen!$Q:$R,2,FALSE)=0,"Offen Endstücke"),
IFERROR(IF(VLOOKUP(O158,[1]Vakuumiert!$B:$C,2,FALSE)=0,"Vakuumierter VOS ungeschält"),
IFERROR(IF(VLOOKUP(O158,[1]Vakuumiert!$E:$F,2,FALSE)=0,"Vakuumierter ABS ungeschält"),
IFERROR(IF(VLOOKUP(O158,[1]Vakuumiert!$H:$I,2,FALSE)=0,"Vakuumierter VOS geschält"),
IFERROR(IF(VLOOKUP(O158,[1]Vakuumiert!$K:$L,2,FALSE)=0,"Vakuumierter VOS vegan"),
IFERROR(IF(VLOOKUP(O158,[1]Vakuumiert!$N:$O,2,FALSE)=0,"Vakuumierter VOS Zipfel"),
IFERROR(IF(VLOOKUP(O158,[1]Vakuumiert!$Q:$R,2,FALSE)=0,"Vakuumiert geschält"),
IFERROR(IF(VLOOKUP(O158,'[1]vakuumierte Fertigprodukte'!$B:$C,2,FALSE)=0,"Fertigprodukte"),
IFERROR(IF(VLOOKUP(O158,'[1]vakuumierte Fertigprodukte'!$E:$FI,2,FALSE)=0,"Vakuumierte Zipfel"),
IFERROR(IF(VLOOKUP(O158,[1]Wurste!$B:$C,2,FALSE)=0,"Räucherwürste"),
IFERROR(IF(VLOOKUP(O158,[1]Wurste!$E:$F,2,FALSE)=0,"URW/URGW Wurst"),
IFERROR(IF(VLOOKUP(O158,[1]Wurste!$H:$I,2,FALSE)=0,"HF-Wurst Vegan"),
IFERROR(IF(VLOOKUP(O158,[1]Wurste!$K:$L,2,FALSE)=0,"320er ohne Würste"),
IFERROR(IF(AND(OR(Abfalldokumentation!$A158="BU3",Abfalldokumentation!$A158="Verkauf"),Abfalldokumentation!$F158="Schimmel",Abfalldokumentation!$G158="keinen Abnehmer/kein Schälpersonal"),"Div. Zipfel, ES ohne Verwendung",VLOOKUP(Abfalldokumentation!$E158,Produktgruppen!A:B,2,FALSE)),"-")))))))))))))))))))))))</f>
        <v>Vorschmelz</v>
      </c>
      <c r="E158" s="81" t="str">
        <f>IFERROR(VLOOKUP(Abfalldokumentation!$O158,Artikel!A:C,3,FALSE),Abfalldokumentation!$O158)</f>
        <v>Vorschmelz Diverses</v>
      </c>
      <c r="F158" s="81" t="str">
        <f>VLOOKUP(T158,'Liste Gründe'!A:D,2,FALSE)</f>
        <v>Linienbezogen</v>
      </c>
      <c r="G158" s="80" t="str">
        <f>IF(ISBLANK(V158),VLOOKUP(Abfalldokumentation!$P158,'Liste Gründe'!A:D,3,FALSE),V158)</f>
        <v>Maschinenabfall</v>
      </c>
      <c r="H158" s="81" t="str">
        <f>IF(ISBLANK(Abfalldokumentation!$W158),"-",Abfalldokumentation!$W158)</f>
        <v>-</v>
      </c>
      <c r="I158" s="81">
        <f t="shared" si="15"/>
        <v>35</v>
      </c>
      <c r="J158" s="81" t="str">
        <f t="shared" si="16"/>
        <v>Produkte</v>
      </c>
      <c r="K158" s="81" t="str">
        <f t="shared" si="17"/>
        <v>BUs</v>
      </c>
      <c r="L158" s="81" t="str">
        <f t="shared" si="18"/>
        <v>Symptome</v>
      </c>
      <c r="M158" s="81" t="str">
        <f>IFERROR(VLOOKUP(Abfalldokumentation!$O158,Kennzahlen!S:V,3,FALSE)*Abfalldokumentation!$B158,"0")</f>
        <v>0</v>
      </c>
      <c r="N158" s="81" t="str">
        <f>IF(ISBLANK(Q158),VLOOKUP(Abfalldokumentation!$O158,'Linien - BU'!R:S,2,FALSE),Q158)</f>
        <v>L16</v>
      </c>
      <c r="O158" s="77" t="str">
        <f t="shared" si="19"/>
        <v>Vorschmelz Diverses</v>
      </c>
      <c r="P158" s="77">
        <f t="shared" si="20"/>
        <v>30</v>
      </c>
      <c r="Q158" s="39" t="s">
        <v>213</v>
      </c>
      <c r="R158" s="46" t="s">
        <v>56</v>
      </c>
      <c r="S158" s="40">
        <v>28</v>
      </c>
      <c r="T158" s="40">
        <v>30</v>
      </c>
      <c r="U158" s="41">
        <v>44439</v>
      </c>
      <c r="V158" s="42"/>
      <c r="W158" s="43"/>
      <c r="X158" s="44" t="str">
        <f>IFERROR(VLOOKUP(Abfalldokumentation!$R158,Artikel!A:C,3,FALSE),Abfalldokumentation!$R158)</f>
        <v>Vorschmelz Diverses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spans="1:40" ht="30" hidden="1" customHeight="1" x14ac:dyDescent="0.25">
      <c r="A159" s="73" t="str">
        <f>VLOOKUP(N159,'Linien - BU'!A:B,2,FALSE)</f>
        <v>Verkauf</v>
      </c>
      <c r="B159" s="74">
        <f t="shared" si="14"/>
        <v>47.5</v>
      </c>
      <c r="C159" s="75">
        <f>Abfalldokumentation!$U159</f>
        <v>44439</v>
      </c>
      <c r="D159" s="69" t="str">
        <f>IFERROR(IF(VLOOKUP(O159,'[1]Rohware 230'!$B:$C,2,FALSE)=0,"Rohware"),
IFERROR(IF(VLOOKUP(O159,[1]Sammelnr.!$B:$C,2,FALSE)=0,"Sammelnr. ungeschält ABS"),
IFERROR(IF(VLOOKUP(O159,[1]Sammelnr.!$E:$F,2,FALSE)=0,"Sammelnr. ungeschält VS"),
IFERROR(IF(VLOOKUP(O159,[1]Sammelnr.!$H:$I,2,FALSE)=0,"Sammelnr. geschält"),
IFERROR(IF(VLOOKUP(O159,[1]Offen!$B:$C,2,FALSE)=0,"Offen ungeschält ABS"),
IFERROR(IF(VLOOKUP(O159,[1]Offen!$E:$F,2,FALSE)=0,"Offen ungeschält VOS"),
IFERROR(IF(VLOOKUP(O159,[1]Offen!$H:$I,2,FALSE)=0,"Offen geschält RW"),
IFERROR(IF(VLOOKUP(O159,[1]Offen!$K:$L,2,FALSE)=0,"Offen vegan"),
IFERROR(IF(VLOOKUP(O159,[1]Offen!$N:$O,2,FALSE)=0,"Offen Zipfel"),
IFERROR(IF(VLOOKUP(O159,[1]Offen!$Q:$R,2,FALSE)=0,"Offen Endstücke"),
IFERROR(IF(VLOOKUP(O159,[1]Vakuumiert!$B:$C,2,FALSE)=0,"Vakuumierter VOS ungeschält"),
IFERROR(IF(VLOOKUP(O159,[1]Vakuumiert!$E:$F,2,FALSE)=0,"Vakuumierter ABS ungeschält"),
IFERROR(IF(VLOOKUP(O159,[1]Vakuumiert!$H:$I,2,FALSE)=0,"Vakuumierter VOS geschält"),
IFERROR(IF(VLOOKUP(O159,[1]Vakuumiert!$K:$L,2,FALSE)=0,"Vakuumierter VOS vegan"),
IFERROR(IF(VLOOKUP(O159,[1]Vakuumiert!$N:$O,2,FALSE)=0,"Vakuumierter VOS Zipfel"),
IFERROR(IF(VLOOKUP(O159,[1]Vakuumiert!$Q:$R,2,FALSE)=0,"Vakuumiert geschält"),
IFERROR(IF(VLOOKUP(O159,'[1]vakuumierte Fertigprodukte'!$B:$C,2,FALSE)=0,"Fertigprodukte"),
IFERROR(IF(VLOOKUP(O159,'[1]vakuumierte Fertigprodukte'!$E:$FI,2,FALSE)=0,"Vakuumierte Zipfel"),
IFERROR(IF(VLOOKUP(O159,[1]Wurste!$B:$C,2,FALSE)=0,"Räucherwürste"),
IFERROR(IF(VLOOKUP(O159,[1]Wurste!$E:$F,2,FALSE)=0,"URW/URGW Wurst"),
IFERROR(IF(VLOOKUP(O159,[1]Wurste!$H:$I,2,FALSE)=0,"HF-Wurst Vegan"),
IFERROR(IF(VLOOKUP(O159,[1]Wurste!$K:$L,2,FALSE)=0,"320er ohne Würste"),
IFERROR(IF(AND(OR(Abfalldokumentation!$A159="BU3",Abfalldokumentation!$A159="Verkauf"),Abfalldokumentation!$F159="Schimmel",Abfalldokumentation!$G159="keinen Abnehmer/kein Schälpersonal"),"Div. Zipfel, ES ohne Verwendung",VLOOKUP(Abfalldokumentation!$E159,Produktgruppen!A:B,2,FALSE)),"-")))))))))))))))))))))))</f>
        <v>Div. Zipfel, ES ohne Verwendung</v>
      </c>
      <c r="E159" s="76" t="str">
        <f>IFERROR(VLOOKUP(Abfalldokumentation!$O159,Artikel!A:C,3,FALSE),Abfalldokumentation!$O159)</f>
        <v>Div. Zipfel, Endstücke</v>
      </c>
      <c r="F159" s="76" t="str">
        <f>VLOOKUP(T159,'Liste Gründe'!A:D,2,FALSE)</f>
        <v>Schimmel</v>
      </c>
      <c r="G159" s="75" t="str">
        <f>IF(ISBLANK(V159),VLOOKUP(Abfalldokumentation!$P159,'Liste Gründe'!A:D,3,FALSE),V159)</f>
        <v>keinen Abnehmer/kein Schälpersonal</v>
      </c>
      <c r="H159" s="76" t="str">
        <f>IF(ISBLANK(Abfalldokumentation!$W159),"-",Abfalldokumentation!$W159)</f>
        <v>keinen Abnehmer/Schälen</v>
      </c>
      <c r="I159" s="76">
        <f t="shared" si="15"/>
        <v>35</v>
      </c>
      <c r="J159" s="76" t="str">
        <f t="shared" si="16"/>
        <v>Produkte</v>
      </c>
      <c r="K159" s="76" t="str">
        <f t="shared" si="17"/>
        <v>BUs</v>
      </c>
      <c r="L159" s="76" t="str">
        <f t="shared" si="18"/>
        <v>Symptome</v>
      </c>
      <c r="M159" s="76" t="str">
        <f>IFERROR(VLOOKUP(Abfalldokumentation!$O159,Kennzahlen!S:V,3,FALSE)*Abfalldokumentation!$B159,"0")</f>
        <v>0</v>
      </c>
      <c r="N159" s="76" t="str">
        <f>IF(ISBLANK(Q159),VLOOKUP(Abfalldokumentation!$O159,'Linien - BU'!R:S,2,FALSE),Q159)</f>
        <v>Verkauf</v>
      </c>
      <c r="O159" s="77" t="str">
        <f t="shared" si="19"/>
        <v>Div. Zipfel, Endstücke</v>
      </c>
      <c r="P159" s="77">
        <f t="shared" si="20"/>
        <v>12</v>
      </c>
      <c r="Q159" s="45" t="s">
        <v>11</v>
      </c>
      <c r="R159" s="46" t="s">
        <v>191</v>
      </c>
      <c r="S159" s="46">
        <v>47.5</v>
      </c>
      <c r="T159" s="46">
        <v>12</v>
      </c>
      <c r="U159" s="47">
        <v>44439</v>
      </c>
      <c r="V159" s="48" t="s">
        <v>20</v>
      </c>
      <c r="W159" s="49" t="s">
        <v>192</v>
      </c>
      <c r="X159" s="50" t="str">
        <f>IFERROR(VLOOKUP(Abfalldokumentation!$R159,Artikel!A:C,3,FALSE),Abfalldokumentation!$R159)</f>
        <v>Div. Zipfel, Endstücke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spans="1:40" ht="30" hidden="1" customHeight="1" x14ac:dyDescent="0.25">
      <c r="A160" s="78" t="str">
        <f>VLOOKUP(N160,'Linien - BU'!A:B,2,FALSE)</f>
        <v>Verkauf</v>
      </c>
      <c r="B160" s="79">
        <f t="shared" si="14"/>
        <v>1048</v>
      </c>
      <c r="C160" s="80">
        <f>Abfalldokumentation!$U160</f>
        <v>44439</v>
      </c>
      <c r="D160" s="69" t="str">
        <f>IFERROR(IF(VLOOKUP(O160,'[1]Rohware 230'!$B:$C,2,FALSE)=0,"Rohware"),
IFERROR(IF(VLOOKUP(O160,[1]Sammelnr.!$B:$C,2,FALSE)=0,"Sammelnr. ungeschält ABS"),
IFERROR(IF(VLOOKUP(O160,[1]Sammelnr.!$E:$F,2,FALSE)=0,"Sammelnr. ungeschält VS"),
IFERROR(IF(VLOOKUP(O160,[1]Sammelnr.!$H:$I,2,FALSE)=0,"Sammelnr. geschält"),
IFERROR(IF(VLOOKUP(O160,[1]Offen!$B:$C,2,FALSE)=0,"Offen ungeschält ABS"),
IFERROR(IF(VLOOKUP(O160,[1]Offen!$E:$F,2,FALSE)=0,"Offen ungeschält VOS"),
IFERROR(IF(VLOOKUP(O160,[1]Offen!$H:$I,2,FALSE)=0,"Offen geschält RW"),
IFERROR(IF(VLOOKUP(O160,[1]Offen!$K:$L,2,FALSE)=0,"Offen vegan"),
IFERROR(IF(VLOOKUP(O160,[1]Offen!$N:$O,2,FALSE)=0,"Offen Zipfel"),
IFERROR(IF(VLOOKUP(O160,[1]Offen!$Q:$R,2,FALSE)=0,"Offen Endstücke"),
IFERROR(IF(VLOOKUP(O160,[1]Vakuumiert!$B:$C,2,FALSE)=0,"Vakuumierter VOS ungeschält"),
IFERROR(IF(VLOOKUP(O160,[1]Vakuumiert!$E:$F,2,FALSE)=0,"Vakuumierter ABS ungeschält"),
IFERROR(IF(VLOOKUP(O160,[1]Vakuumiert!$H:$I,2,FALSE)=0,"Vakuumierter VOS geschält"),
IFERROR(IF(VLOOKUP(O160,[1]Vakuumiert!$K:$L,2,FALSE)=0,"Vakuumierter VOS vegan"),
IFERROR(IF(VLOOKUP(O160,[1]Vakuumiert!$N:$O,2,FALSE)=0,"Vakuumierter VOS Zipfel"),
IFERROR(IF(VLOOKUP(O160,[1]Vakuumiert!$Q:$R,2,FALSE)=0,"Vakuumiert geschält"),
IFERROR(IF(VLOOKUP(O160,'[1]vakuumierte Fertigprodukte'!$B:$C,2,FALSE)=0,"Fertigprodukte"),
IFERROR(IF(VLOOKUP(O160,'[1]vakuumierte Fertigprodukte'!$E:$FI,2,FALSE)=0,"Vakuumierte Zipfel"),
IFERROR(IF(VLOOKUP(O160,[1]Wurste!$B:$C,2,FALSE)=0,"Räucherwürste"),
IFERROR(IF(VLOOKUP(O160,[1]Wurste!$E:$F,2,FALSE)=0,"URW/URGW Wurst"),
IFERROR(IF(VLOOKUP(O160,[1]Wurste!$H:$I,2,FALSE)=0,"HF-Wurst Vegan"),
IFERROR(IF(VLOOKUP(O160,[1]Wurste!$K:$L,2,FALSE)=0,"320er ohne Würste"),
IFERROR(IF(AND(OR(Abfalldokumentation!$A160="BU3",Abfalldokumentation!$A160="Verkauf"),Abfalldokumentation!$F160="Schimmel",Abfalldokumentation!$G160="keinen Abnehmer/kein Schälpersonal"),"Div. Zipfel, ES ohne Verwendung",VLOOKUP(Abfalldokumentation!$E160,Produktgruppen!A:B,2,FALSE)),"-")))))))))))))))))))))))</f>
        <v>Div. Zipfel, ES ohne Verwendung</v>
      </c>
      <c r="E160" s="81" t="str">
        <f>IFERROR(VLOOKUP(Abfalldokumentation!$O160,Artikel!A:C,3,FALSE),Abfalldokumentation!$O160)</f>
        <v>Div. Zipfel, Endstücke</v>
      </c>
      <c r="F160" s="81" t="str">
        <f>VLOOKUP(T160,'Liste Gründe'!A:D,2,FALSE)</f>
        <v>Schimmel</v>
      </c>
      <c r="G160" s="80" t="str">
        <f>IF(ISBLANK(V160),VLOOKUP(Abfalldokumentation!$P160,'Liste Gründe'!A:D,3,FALSE),V160)</f>
        <v>keinen Abnehmer/kein Schälpersonal</v>
      </c>
      <c r="H160" s="81" t="str">
        <f>IF(ISBLANK(Abfalldokumentation!$W160),"-",Abfalldokumentation!$W160)</f>
        <v>keinen Abnehmer/Schälen</v>
      </c>
      <c r="I160" s="81">
        <f t="shared" si="15"/>
        <v>35</v>
      </c>
      <c r="J160" s="81" t="str">
        <f t="shared" si="16"/>
        <v>Produkte</v>
      </c>
      <c r="K160" s="81" t="str">
        <f t="shared" si="17"/>
        <v>BUs</v>
      </c>
      <c r="L160" s="81" t="str">
        <f t="shared" si="18"/>
        <v>Symptome</v>
      </c>
      <c r="M160" s="81" t="str">
        <f>IFERROR(VLOOKUP(Abfalldokumentation!$O160,Kennzahlen!S:V,3,FALSE)*Abfalldokumentation!$B160,"0")</f>
        <v>0</v>
      </c>
      <c r="N160" s="81" t="str">
        <f>IF(ISBLANK(Q160),VLOOKUP(Abfalldokumentation!$O160,'Linien - BU'!R:S,2,FALSE),Q160)</f>
        <v>Verkauf</v>
      </c>
      <c r="O160" s="77" t="str">
        <f t="shared" si="19"/>
        <v>Div. Zipfel, Endstücke</v>
      </c>
      <c r="P160" s="77">
        <f t="shared" si="20"/>
        <v>12</v>
      </c>
      <c r="Q160" s="39" t="s">
        <v>11</v>
      </c>
      <c r="R160" s="40" t="s">
        <v>191</v>
      </c>
      <c r="S160" s="40">
        <v>1048</v>
      </c>
      <c r="T160" s="40">
        <v>12</v>
      </c>
      <c r="U160" s="41">
        <v>44439</v>
      </c>
      <c r="V160" s="42" t="s">
        <v>20</v>
      </c>
      <c r="W160" s="43" t="s">
        <v>192</v>
      </c>
      <c r="X160" s="44" t="str">
        <f>IFERROR(VLOOKUP(Abfalldokumentation!$R160,Artikel!A:C,3,FALSE),Abfalldokumentation!$R160)</f>
        <v>Div. Zipfel, Endstücke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spans="1:40" ht="30" hidden="1" customHeight="1" x14ac:dyDescent="0.25">
      <c r="A161" s="73" t="str">
        <f>VLOOKUP(N161,'Linien - BU'!A:B,2,FALSE)</f>
        <v>BU3</v>
      </c>
      <c r="B161" s="74">
        <f t="shared" si="14"/>
        <v>33</v>
      </c>
      <c r="C161" s="75">
        <f>Abfalldokumentation!$U161</f>
        <v>44439</v>
      </c>
      <c r="D161" s="69" t="str">
        <f>IFERROR(IF(VLOOKUP(O161,'[1]Rohware 230'!$B:$C,2,FALSE)=0,"Rohware"),
IFERROR(IF(VLOOKUP(O161,[1]Sammelnr.!$B:$C,2,FALSE)=0,"Sammelnr. ungeschält ABS"),
IFERROR(IF(VLOOKUP(O161,[1]Sammelnr.!$E:$F,2,FALSE)=0,"Sammelnr. ungeschält VS"),
IFERROR(IF(VLOOKUP(O161,[1]Sammelnr.!$H:$I,2,FALSE)=0,"Sammelnr. geschält"),
IFERROR(IF(VLOOKUP(O161,[1]Offen!$B:$C,2,FALSE)=0,"Offen ungeschält ABS"),
IFERROR(IF(VLOOKUP(O161,[1]Offen!$E:$F,2,FALSE)=0,"Offen ungeschält VOS"),
IFERROR(IF(VLOOKUP(O161,[1]Offen!$H:$I,2,FALSE)=0,"Offen geschält RW"),
IFERROR(IF(VLOOKUP(O161,[1]Offen!$K:$L,2,FALSE)=0,"Offen vegan"),
IFERROR(IF(VLOOKUP(O161,[1]Offen!$N:$O,2,FALSE)=0,"Offen Zipfel"),
IFERROR(IF(VLOOKUP(O161,[1]Offen!$Q:$R,2,FALSE)=0,"Offen Endstücke"),
IFERROR(IF(VLOOKUP(O161,[1]Vakuumiert!$B:$C,2,FALSE)=0,"Vakuumierter VOS ungeschält"),
IFERROR(IF(VLOOKUP(O161,[1]Vakuumiert!$E:$F,2,FALSE)=0,"Vakuumierter ABS ungeschält"),
IFERROR(IF(VLOOKUP(O161,[1]Vakuumiert!$H:$I,2,FALSE)=0,"Vakuumierter VOS geschält"),
IFERROR(IF(VLOOKUP(O161,[1]Vakuumiert!$K:$L,2,FALSE)=0,"Vakuumierter VOS vegan"),
IFERROR(IF(VLOOKUP(O161,[1]Vakuumiert!$N:$O,2,FALSE)=0,"Vakuumierter VOS Zipfel"),
IFERROR(IF(VLOOKUP(O161,[1]Vakuumiert!$Q:$R,2,FALSE)=0,"Vakuumiert geschält"),
IFERROR(IF(VLOOKUP(O161,'[1]vakuumierte Fertigprodukte'!$B:$C,2,FALSE)=0,"Fertigprodukte"),
IFERROR(IF(VLOOKUP(O161,'[1]vakuumierte Fertigprodukte'!$E:$FI,2,FALSE)=0,"Vakuumierte Zipfel"),
IFERROR(IF(VLOOKUP(O161,[1]Wurste!$B:$C,2,FALSE)=0,"Räucherwürste"),
IFERROR(IF(VLOOKUP(O161,[1]Wurste!$E:$F,2,FALSE)=0,"URW/URGW Wurst"),
IFERROR(IF(VLOOKUP(O161,[1]Wurste!$H:$I,2,FALSE)=0,"HF-Wurst Vegan"),
IFERROR(IF(VLOOKUP(O161,[1]Wurste!$K:$L,2,FALSE)=0,"320er ohne Würste"),
IFERROR(IF(AND(OR(Abfalldokumentation!$A161="BU3",Abfalldokumentation!$A161="Verkauf"),Abfalldokumentation!$F161="Schimmel",Abfalldokumentation!$G161="keinen Abnehmer/kein Schälpersonal"),"Div. Zipfel, ES ohne Verwendung",VLOOKUP(Abfalldokumentation!$E161,Produktgruppen!A:B,2,FALSE)),"-")))))))))))))))))))))))</f>
        <v>-</v>
      </c>
      <c r="E161" s="76" t="str">
        <f>IFERROR(VLOOKUP(Abfalldokumentation!$O161,Artikel!A:C,3,FALSE),Abfalldokumentation!$O161)</f>
        <v>Maschinenabfall</v>
      </c>
      <c r="F161" s="76" t="str">
        <f>VLOOKUP(T161,'Liste Gründe'!A:D,2,FALSE)</f>
        <v>Linienbezogen</v>
      </c>
      <c r="G161" s="75" t="str">
        <f>IF(ISBLANK(V161),VLOOKUP(Abfalldokumentation!$P161,'Liste Gründe'!A:D,3,FALSE),V161)</f>
        <v>Maschinenabfall</v>
      </c>
      <c r="H161" s="76" t="str">
        <f>IF(ISBLANK(Abfalldokumentation!$W161),"-",Abfalldokumentation!$W161)</f>
        <v>-</v>
      </c>
      <c r="I161" s="76">
        <f t="shared" si="15"/>
        <v>35</v>
      </c>
      <c r="J161" s="76" t="str">
        <f t="shared" si="16"/>
        <v>Produkte</v>
      </c>
      <c r="K161" s="76" t="str">
        <f t="shared" si="17"/>
        <v>BUs</v>
      </c>
      <c r="L161" s="76" t="str">
        <f t="shared" si="18"/>
        <v>Symptome</v>
      </c>
      <c r="M161" s="76" t="str">
        <f>IFERROR(VLOOKUP(Abfalldokumentation!$O161,Kennzahlen!S:V,3,FALSE)*Abfalldokumentation!$B161,"0")</f>
        <v>0</v>
      </c>
      <c r="N161" s="76" t="str">
        <f>IF(ISBLANK(Q161),VLOOKUP(Abfalldokumentation!$O161,'Linien - BU'!R:S,2,FALSE),Q161)</f>
        <v>Bu3</v>
      </c>
      <c r="O161" s="77" t="str">
        <f t="shared" si="19"/>
        <v>Maschinenabfall</v>
      </c>
      <c r="P161" s="77">
        <f t="shared" si="20"/>
        <v>30</v>
      </c>
      <c r="Q161" s="45" t="s">
        <v>210</v>
      </c>
      <c r="R161" s="40" t="s">
        <v>55</v>
      </c>
      <c r="S161" s="46">
        <v>33</v>
      </c>
      <c r="T161" s="46">
        <v>30</v>
      </c>
      <c r="U161" s="47">
        <v>44439</v>
      </c>
      <c r="V161" s="48"/>
      <c r="W161" s="49"/>
      <c r="X161" s="50" t="str">
        <f>IFERROR(VLOOKUP(Abfalldokumentation!$R161,Artikel!A:C,3,FALSE),Abfalldokumentation!$R161)</f>
        <v>Maschinenabfall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spans="1:40" ht="30" hidden="1" customHeight="1" x14ac:dyDescent="0.25">
      <c r="A162" s="78" t="str">
        <f>VLOOKUP(N162,'Linien - BU'!A:B,2,FALSE)</f>
        <v>BU2</v>
      </c>
      <c r="B162" s="79">
        <f t="shared" si="14"/>
        <v>53</v>
      </c>
      <c r="C162" s="80">
        <f>Abfalldokumentation!$U162</f>
        <v>44439</v>
      </c>
      <c r="D162" s="69" t="str">
        <f>IFERROR(IF(VLOOKUP(O162,'[1]Rohware 230'!$B:$C,2,FALSE)=0,"Rohware"),
IFERROR(IF(VLOOKUP(O162,[1]Sammelnr.!$B:$C,2,FALSE)=0,"Sammelnr. ungeschält ABS"),
IFERROR(IF(VLOOKUP(O162,[1]Sammelnr.!$E:$F,2,FALSE)=0,"Sammelnr. ungeschält VS"),
IFERROR(IF(VLOOKUP(O162,[1]Sammelnr.!$H:$I,2,FALSE)=0,"Sammelnr. geschält"),
IFERROR(IF(VLOOKUP(O162,[1]Offen!$B:$C,2,FALSE)=0,"Offen ungeschält ABS"),
IFERROR(IF(VLOOKUP(O162,[1]Offen!$E:$F,2,FALSE)=0,"Offen ungeschält VOS"),
IFERROR(IF(VLOOKUP(O162,[1]Offen!$H:$I,2,FALSE)=0,"Offen geschält RW"),
IFERROR(IF(VLOOKUP(O162,[1]Offen!$K:$L,2,FALSE)=0,"Offen vegan"),
IFERROR(IF(VLOOKUP(O162,[1]Offen!$N:$O,2,FALSE)=0,"Offen Zipfel"),
IFERROR(IF(VLOOKUP(O162,[1]Offen!$Q:$R,2,FALSE)=0,"Offen Endstücke"),
IFERROR(IF(VLOOKUP(O162,[1]Vakuumiert!$B:$C,2,FALSE)=0,"Vakuumierter VOS ungeschält"),
IFERROR(IF(VLOOKUP(O162,[1]Vakuumiert!$E:$F,2,FALSE)=0,"Vakuumierter ABS ungeschält"),
IFERROR(IF(VLOOKUP(O162,[1]Vakuumiert!$H:$I,2,FALSE)=0,"Vakuumierter VOS geschält"),
IFERROR(IF(VLOOKUP(O162,[1]Vakuumiert!$K:$L,2,FALSE)=0,"Vakuumierter VOS vegan"),
IFERROR(IF(VLOOKUP(O162,[1]Vakuumiert!$N:$O,2,FALSE)=0,"Vakuumierter VOS Zipfel"),
IFERROR(IF(VLOOKUP(O162,[1]Vakuumiert!$Q:$R,2,FALSE)=0,"Vakuumiert geschält"),
IFERROR(IF(VLOOKUP(O162,'[1]vakuumierte Fertigprodukte'!$B:$C,2,FALSE)=0,"Fertigprodukte"),
IFERROR(IF(VLOOKUP(O162,'[1]vakuumierte Fertigprodukte'!$E:$FI,2,FALSE)=0,"Vakuumierte Zipfel"),
IFERROR(IF(VLOOKUP(O162,[1]Wurste!$B:$C,2,FALSE)=0,"Räucherwürste"),
IFERROR(IF(VLOOKUP(O162,[1]Wurste!$E:$F,2,FALSE)=0,"URW/URGW Wurst"),
IFERROR(IF(VLOOKUP(O162,[1]Wurste!$H:$I,2,FALSE)=0,"HF-Wurst Vegan"),
IFERROR(IF(VLOOKUP(O162,[1]Wurste!$K:$L,2,FALSE)=0,"320er ohne Würste"),
IFERROR(IF(AND(OR(Abfalldokumentation!$A162="BU3",Abfalldokumentation!$A162="Verkauf"),Abfalldokumentation!$F162="Schimmel",Abfalldokumentation!$G162="keinen Abnehmer/kein Schälpersonal"),"Div. Zipfel, ES ohne Verwendung",VLOOKUP(Abfalldokumentation!$E162,Produktgruppen!A:B,2,FALSE)),"-")))))))))))))))))))))))</f>
        <v>Diverses</v>
      </c>
      <c r="E162" s="81" t="str">
        <f>IFERROR(VLOOKUP(Abfalldokumentation!$O162,Artikel!A:C,3,FALSE),Abfalldokumentation!$O162)</f>
        <v>Diverses</v>
      </c>
      <c r="F162" s="81" t="str">
        <f>VLOOKUP(T162,'Liste Gründe'!A:D,2,FALSE)</f>
        <v>Linienbezogen</v>
      </c>
      <c r="G162" s="80" t="str">
        <f>IF(ISBLANK(V162),VLOOKUP(Abfalldokumentation!$P162,'Liste Gründe'!A:D,3,FALSE),V162)</f>
        <v>Maschinenabfall</v>
      </c>
      <c r="H162" s="81" t="str">
        <f>IF(ISBLANK(Abfalldokumentation!$W162),"-",Abfalldokumentation!$W162)</f>
        <v>-</v>
      </c>
      <c r="I162" s="81">
        <f t="shared" si="15"/>
        <v>35</v>
      </c>
      <c r="J162" s="81" t="str">
        <f t="shared" si="16"/>
        <v>Produkte</v>
      </c>
      <c r="K162" s="81" t="str">
        <f t="shared" si="17"/>
        <v>BUs</v>
      </c>
      <c r="L162" s="81" t="str">
        <f t="shared" si="18"/>
        <v>Symptome</v>
      </c>
      <c r="M162" s="81" t="str">
        <f>IFERROR(VLOOKUP(Abfalldokumentation!$O162,Kennzahlen!S:V,3,FALSE)*Abfalldokumentation!$B162,"0")</f>
        <v>0</v>
      </c>
      <c r="N162" s="81" t="str">
        <f>IF(ISBLANK(Q162),VLOOKUP(Abfalldokumentation!$O162,'Linien - BU'!R:S,2,FALSE),Q162)</f>
        <v>BU2</v>
      </c>
      <c r="O162" s="77" t="str">
        <f t="shared" si="19"/>
        <v>Diverses</v>
      </c>
      <c r="P162" s="77">
        <f t="shared" si="20"/>
        <v>30</v>
      </c>
      <c r="Q162" s="39" t="s">
        <v>7</v>
      </c>
      <c r="R162" s="40" t="s">
        <v>110</v>
      </c>
      <c r="S162" s="40">
        <v>53</v>
      </c>
      <c r="T162" s="40">
        <v>30</v>
      </c>
      <c r="U162" s="41">
        <v>44439</v>
      </c>
      <c r="V162" s="42"/>
      <c r="W162" s="43"/>
      <c r="X162" s="44" t="str">
        <f>IFERROR(VLOOKUP(Abfalldokumentation!$R162,Artikel!A:C,3,FALSE),Abfalldokumentation!$R162)</f>
        <v>Diverses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spans="1:40" ht="30" hidden="1" customHeight="1" x14ac:dyDescent="0.25">
      <c r="A163" s="73" t="str">
        <f>VLOOKUP(N163,'Linien - BU'!A:B,2,FALSE)</f>
        <v>BU1</v>
      </c>
      <c r="B163" s="74">
        <f t="shared" si="14"/>
        <v>23.2</v>
      </c>
      <c r="C163" s="75">
        <f>Abfalldokumentation!$U163</f>
        <v>44439</v>
      </c>
      <c r="D163" s="69" t="str">
        <f>IFERROR(IF(VLOOKUP(O163,'[1]Rohware 230'!$B:$C,2,FALSE)=0,"Rohware"),
IFERROR(IF(VLOOKUP(O163,[1]Sammelnr.!$B:$C,2,FALSE)=0,"Sammelnr. ungeschält ABS"),
IFERROR(IF(VLOOKUP(O163,[1]Sammelnr.!$E:$F,2,FALSE)=0,"Sammelnr. ungeschält VS"),
IFERROR(IF(VLOOKUP(O163,[1]Sammelnr.!$H:$I,2,FALSE)=0,"Sammelnr. geschält"),
IFERROR(IF(VLOOKUP(O163,[1]Offen!$B:$C,2,FALSE)=0,"Offen ungeschält ABS"),
IFERROR(IF(VLOOKUP(O163,[1]Offen!$E:$F,2,FALSE)=0,"Offen ungeschält VOS"),
IFERROR(IF(VLOOKUP(O163,[1]Offen!$H:$I,2,FALSE)=0,"Offen geschält RW"),
IFERROR(IF(VLOOKUP(O163,[1]Offen!$K:$L,2,FALSE)=0,"Offen vegan"),
IFERROR(IF(VLOOKUP(O163,[1]Offen!$N:$O,2,FALSE)=0,"Offen Zipfel"),
IFERROR(IF(VLOOKUP(O163,[1]Offen!$Q:$R,2,FALSE)=0,"Offen Endstücke"),
IFERROR(IF(VLOOKUP(O163,[1]Vakuumiert!$B:$C,2,FALSE)=0,"Vakuumierter VOS ungeschält"),
IFERROR(IF(VLOOKUP(O163,[1]Vakuumiert!$E:$F,2,FALSE)=0,"Vakuumierter ABS ungeschält"),
IFERROR(IF(VLOOKUP(O163,[1]Vakuumiert!$H:$I,2,FALSE)=0,"Vakuumierter VOS geschält"),
IFERROR(IF(VLOOKUP(O163,[1]Vakuumiert!$K:$L,2,FALSE)=0,"Vakuumierter VOS vegan"),
IFERROR(IF(VLOOKUP(O163,[1]Vakuumiert!$N:$O,2,FALSE)=0,"Vakuumierter VOS Zipfel"),
IFERROR(IF(VLOOKUP(O163,[1]Vakuumiert!$Q:$R,2,FALSE)=0,"Vakuumiert geschält"),
IFERROR(IF(VLOOKUP(O163,'[1]vakuumierte Fertigprodukte'!$B:$C,2,FALSE)=0,"Fertigprodukte"),
IFERROR(IF(VLOOKUP(O163,'[1]vakuumierte Fertigprodukte'!$E:$FI,2,FALSE)=0,"Vakuumierte Zipfel"),
IFERROR(IF(VLOOKUP(O163,[1]Wurste!$B:$C,2,FALSE)=0,"Räucherwürste"),
IFERROR(IF(VLOOKUP(O163,[1]Wurste!$E:$F,2,FALSE)=0,"URW/URGW Wurst"),
IFERROR(IF(VLOOKUP(O163,[1]Wurste!$H:$I,2,FALSE)=0,"HF-Wurst Vegan"),
IFERROR(IF(VLOOKUP(O163,[1]Wurste!$K:$L,2,FALSE)=0,"320er ohne Würste"),
IFERROR(IF(AND(OR(Abfalldokumentation!$A163="BU3",Abfalldokumentation!$A163="Verkauf"),Abfalldokumentation!$F163="Schimmel",Abfalldokumentation!$G163="keinen Abnehmer/kein Schälpersonal"),"Div. Zipfel, ES ohne Verwendung",VLOOKUP(Abfalldokumentation!$E163,Produktgruppen!A:B,2,FALSE)),"-")))))))))))))))))))))))</f>
        <v>Diverses</v>
      </c>
      <c r="E163" s="76" t="str">
        <f>IFERROR(VLOOKUP(Abfalldokumentation!$O163,Artikel!A:C,3,FALSE),Abfalldokumentation!$O163)</f>
        <v>Diverses aus Abfüllung</v>
      </c>
      <c r="F163" s="76" t="str">
        <f>VLOOKUP(T163,'Liste Gründe'!A:D,2,FALSE)</f>
        <v>Linienbezogen</v>
      </c>
      <c r="G163" s="75" t="str">
        <f>IF(ISBLANK(V163),VLOOKUP(Abfalldokumentation!$P163,'Liste Gründe'!A:D,3,FALSE),V163)</f>
        <v>Reinigung</v>
      </c>
      <c r="H163" s="76" t="str">
        <f>IF(ISBLANK(Abfalldokumentation!$W163),"-",Abfalldokumentation!$W163)</f>
        <v>-</v>
      </c>
      <c r="I163" s="76">
        <f t="shared" si="15"/>
        <v>35</v>
      </c>
      <c r="J163" s="76" t="str">
        <f t="shared" si="16"/>
        <v>Produkte</v>
      </c>
      <c r="K163" s="76" t="str">
        <f t="shared" si="17"/>
        <v>BUs</v>
      </c>
      <c r="L163" s="76" t="str">
        <f t="shared" si="18"/>
        <v>Symptome</v>
      </c>
      <c r="M163" s="76" t="str">
        <f>IFERROR(VLOOKUP(Abfalldokumentation!$O163,Kennzahlen!S:V,3,FALSE)*Abfalldokumentation!$B163,"0")</f>
        <v>0</v>
      </c>
      <c r="N163" s="76" t="str">
        <f>IF(ISBLANK(Q163),VLOOKUP(Abfalldokumentation!$O163,'Linien - BU'!R:S,2,FALSE),Q163)</f>
        <v>Abfüllung</v>
      </c>
      <c r="O163" s="77" t="str">
        <f t="shared" si="19"/>
        <v>Diverses aus Abfüllung</v>
      </c>
      <c r="P163" s="77">
        <f t="shared" si="20"/>
        <v>10</v>
      </c>
      <c r="Q163" s="45" t="s">
        <v>180</v>
      </c>
      <c r="R163" s="46" t="s">
        <v>193</v>
      </c>
      <c r="S163" s="46">
        <v>23.2</v>
      </c>
      <c r="T163" s="46">
        <v>10</v>
      </c>
      <c r="U163" s="47">
        <v>44439</v>
      </c>
      <c r="V163" s="48"/>
      <c r="W163" s="49"/>
      <c r="X163" s="50" t="str">
        <f>IFERROR(VLOOKUP(Abfalldokumentation!$R163,Artikel!A:C,3,FALSE),Abfalldokumentation!$R163)</f>
        <v>Diverses aus Abfüllung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spans="1:40" ht="30" hidden="1" customHeight="1" x14ac:dyDescent="0.25">
      <c r="A164" s="78" t="str">
        <f>VLOOKUP(N164,'Linien - BU'!A:B,2,FALSE)</f>
        <v>BU1</v>
      </c>
      <c r="B164" s="79">
        <f t="shared" si="14"/>
        <v>115</v>
      </c>
      <c r="C164" s="80">
        <f>Abfalldokumentation!$U164</f>
        <v>44439</v>
      </c>
      <c r="D164" s="69" t="str">
        <f>IFERROR(IF(VLOOKUP(O164,'[1]Rohware 230'!$B:$C,2,FALSE)=0,"Rohware"),
IFERROR(IF(VLOOKUP(O164,[1]Sammelnr.!$B:$C,2,FALSE)=0,"Sammelnr. ungeschält ABS"),
IFERROR(IF(VLOOKUP(O164,[1]Sammelnr.!$E:$F,2,FALSE)=0,"Sammelnr. ungeschält VS"),
IFERROR(IF(VLOOKUP(O164,[1]Sammelnr.!$H:$I,2,FALSE)=0,"Sammelnr. geschält"),
IFERROR(IF(VLOOKUP(O164,[1]Offen!$B:$C,2,FALSE)=0,"Offen ungeschält ABS"),
IFERROR(IF(VLOOKUP(O164,[1]Offen!$E:$F,2,FALSE)=0,"Offen ungeschält VOS"),
IFERROR(IF(VLOOKUP(O164,[1]Offen!$H:$I,2,FALSE)=0,"Offen geschält RW"),
IFERROR(IF(VLOOKUP(O164,[1]Offen!$K:$L,2,FALSE)=0,"Offen vegan"),
IFERROR(IF(VLOOKUP(O164,[1]Offen!$N:$O,2,FALSE)=0,"Offen Zipfel"),
IFERROR(IF(VLOOKUP(O164,[1]Offen!$Q:$R,2,FALSE)=0,"Offen Endstücke"),
IFERROR(IF(VLOOKUP(O164,[1]Vakuumiert!$B:$C,2,FALSE)=0,"Vakuumierter VOS ungeschält"),
IFERROR(IF(VLOOKUP(O164,[1]Vakuumiert!$E:$F,2,FALSE)=0,"Vakuumierter ABS ungeschält"),
IFERROR(IF(VLOOKUP(O164,[1]Vakuumiert!$H:$I,2,FALSE)=0,"Vakuumierter VOS geschält"),
IFERROR(IF(VLOOKUP(O164,[1]Vakuumiert!$K:$L,2,FALSE)=0,"Vakuumierter VOS vegan"),
IFERROR(IF(VLOOKUP(O164,[1]Vakuumiert!$N:$O,2,FALSE)=0,"Vakuumierter VOS Zipfel"),
IFERROR(IF(VLOOKUP(O164,[1]Vakuumiert!$Q:$R,2,FALSE)=0,"Vakuumiert geschält"),
IFERROR(IF(VLOOKUP(O164,'[1]vakuumierte Fertigprodukte'!$B:$C,2,FALSE)=0,"Fertigprodukte"),
IFERROR(IF(VLOOKUP(O164,'[1]vakuumierte Fertigprodukte'!$E:$FI,2,FALSE)=0,"Vakuumierte Zipfel"),
IFERROR(IF(VLOOKUP(O164,[1]Wurste!$B:$C,2,FALSE)=0,"Räucherwürste"),
IFERROR(IF(VLOOKUP(O164,[1]Wurste!$E:$F,2,FALSE)=0,"URW/URGW Wurst"),
IFERROR(IF(VLOOKUP(O164,[1]Wurste!$H:$I,2,FALSE)=0,"HF-Wurst Vegan"),
IFERROR(IF(VLOOKUP(O164,[1]Wurste!$K:$L,2,FALSE)=0,"320er ohne Würste"),
IFERROR(IF(AND(OR(Abfalldokumentation!$A164="BU3",Abfalldokumentation!$A164="Verkauf"),Abfalldokumentation!$F164="Schimmel",Abfalldokumentation!$G164="keinen Abnehmer/kein Schälpersonal"),"Div. Zipfel, ES ohne Verwendung",VLOOKUP(Abfalldokumentation!$E164,Produktgruppen!A:B,2,FALSE)),"-")))))))))))))))))))))))</f>
        <v>Diverses</v>
      </c>
      <c r="E164" s="81" t="str">
        <f>IFERROR(VLOOKUP(Abfalldokumentation!$O164,Artikel!A:C,3,FALSE),Abfalldokumentation!$O164)</f>
        <v>Diverses aus Abfüllung</v>
      </c>
      <c r="F164" s="81" t="str">
        <f>VLOOKUP(T164,'Liste Gründe'!A:D,2,FALSE)</f>
        <v>Linienbezogen</v>
      </c>
      <c r="G164" s="80" t="str">
        <f>IF(ISBLANK(V164),VLOOKUP(Abfalldokumentation!$P164,'Liste Gründe'!A:D,3,FALSE),V164)</f>
        <v>Reinigung</v>
      </c>
      <c r="H164" s="81" t="str">
        <f>IF(ISBLANK(Abfalldokumentation!$W164),"-",Abfalldokumentation!$W164)</f>
        <v>-</v>
      </c>
      <c r="I164" s="81">
        <f t="shared" si="15"/>
        <v>35</v>
      </c>
      <c r="J164" s="81" t="str">
        <f t="shared" si="16"/>
        <v>Produkte</v>
      </c>
      <c r="K164" s="81" t="str">
        <f t="shared" si="17"/>
        <v>BUs</v>
      </c>
      <c r="L164" s="81" t="str">
        <f t="shared" si="18"/>
        <v>Symptome</v>
      </c>
      <c r="M164" s="81" t="str">
        <f>IFERROR(VLOOKUP(Abfalldokumentation!$O164,Kennzahlen!S:V,3,FALSE)*Abfalldokumentation!$B164,"0")</f>
        <v>0</v>
      </c>
      <c r="N164" s="81" t="str">
        <f>IF(ISBLANK(Q164),VLOOKUP(Abfalldokumentation!$O164,'Linien - BU'!R:S,2,FALSE),Q164)</f>
        <v>Abfüllung</v>
      </c>
      <c r="O164" s="77" t="str">
        <f t="shared" si="19"/>
        <v>Diverses aus Abfüllung</v>
      </c>
      <c r="P164" s="77">
        <f t="shared" si="20"/>
        <v>10</v>
      </c>
      <c r="Q164" s="39" t="s">
        <v>180</v>
      </c>
      <c r="R164" s="40" t="s">
        <v>193</v>
      </c>
      <c r="S164" s="40">
        <v>115</v>
      </c>
      <c r="T164" s="40">
        <v>10</v>
      </c>
      <c r="U164" s="41">
        <v>44439</v>
      </c>
      <c r="V164" s="42"/>
      <c r="W164" s="43"/>
      <c r="X164" s="44" t="str">
        <f>IFERROR(VLOOKUP(Abfalldokumentation!$R164,Artikel!A:C,3,FALSE),Abfalldokumentation!$R164)</f>
        <v>Diverses aus Abfüllung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spans="1:40" ht="30" hidden="1" customHeight="1" x14ac:dyDescent="0.25">
      <c r="A165" s="73" t="str">
        <f>VLOOKUP(N165,'Linien - BU'!A:B,2,FALSE)</f>
        <v>Rest</v>
      </c>
      <c r="B165" s="74">
        <f t="shared" si="14"/>
        <v>10</v>
      </c>
      <c r="C165" s="75">
        <f>Abfalldokumentation!$U165</f>
        <v>44439</v>
      </c>
      <c r="D165" s="69" t="str">
        <f>IFERROR(IF(VLOOKUP(O165,'[1]Rohware 230'!$B:$C,2,FALSE)=0,"Rohware"),
IFERROR(IF(VLOOKUP(O165,[1]Sammelnr.!$B:$C,2,FALSE)=0,"Sammelnr. ungeschält ABS"),
IFERROR(IF(VLOOKUP(O165,[1]Sammelnr.!$E:$F,2,FALSE)=0,"Sammelnr. ungeschält VS"),
IFERROR(IF(VLOOKUP(O165,[1]Sammelnr.!$H:$I,2,FALSE)=0,"Sammelnr. geschält"),
IFERROR(IF(VLOOKUP(O165,[1]Offen!$B:$C,2,FALSE)=0,"Offen ungeschält ABS"),
IFERROR(IF(VLOOKUP(O165,[1]Offen!$E:$F,2,FALSE)=0,"Offen ungeschält VOS"),
IFERROR(IF(VLOOKUP(O165,[1]Offen!$H:$I,2,FALSE)=0,"Offen geschält RW"),
IFERROR(IF(VLOOKUP(O165,[1]Offen!$K:$L,2,FALSE)=0,"Offen vegan"),
IFERROR(IF(VLOOKUP(O165,[1]Offen!$N:$O,2,FALSE)=0,"Offen Zipfel"),
IFERROR(IF(VLOOKUP(O165,[1]Offen!$Q:$R,2,FALSE)=0,"Offen Endstücke"),
IFERROR(IF(VLOOKUP(O165,[1]Vakuumiert!$B:$C,2,FALSE)=0,"Vakuumierter VOS ungeschält"),
IFERROR(IF(VLOOKUP(O165,[1]Vakuumiert!$E:$F,2,FALSE)=0,"Vakuumierter ABS ungeschält"),
IFERROR(IF(VLOOKUP(O165,[1]Vakuumiert!$H:$I,2,FALSE)=0,"Vakuumierter VOS geschält"),
IFERROR(IF(VLOOKUP(O165,[1]Vakuumiert!$K:$L,2,FALSE)=0,"Vakuumierter VOS vegan"),
IFERROR(IF(VLOOKUP(O165,[1]Vakuumiert!$N:$O,2,FALSE)=0,"Vakuumierter VOS Zipfel"),
IFERROR(IF(VLOOKUP(O165,[1]Vakuumiert!$Q:$R,2,FALSE)=0,"Vakuumiert geschält"),
IFERROR(IF(VLOOKUP(O165,'[1]vakuumierte Fertigprodukte'!$B:$C,2,FALSE)=0,"Fertigprodukte"),
IFERROR(IF(VLOOKUP(O165,'[1]vakuumierte Fertigprodukte'!$E:$FI,2,FALSE)=0,"Vakuumierte Zipfel"),
IFERROR(IF(VLOOKUP(O165,[1]Wurste!$B:$C,2,FALSE)=0,"Räucherwürste"),
IFERROR(IF(VLOOKUP(O165,[1]Wurste!$E:$F,2,FALSE)=0,"URW/URGW Wurst"),
IFERROR(IF(VLOOKUP(O165,[1]Wurste!$H:$I,2,FALSE)=0,"HF-Wurst Vegan"),
IFERROR(IF(VLOOKUP(O165,[1]Wurste!$K:$L,2,FALSE)=0,"320er ohne Würste"),
IFERROR(IF(AND(OR(Abfalldokumentation!$A165="BU3",Abfalldokumentation!$A165="Verkauf"),Abfalldokumentation!$F165="Schimmel",Abfalldokumentation!$G165="keinen Abnehmer/kein Schälpersonal"),"Div. Zipfel, ES ohne Verwendung",VLOOKUP(Abfalldokumentation!$E165,Produktgruppen!A:B,2,FALSE)),"-")))))))))))))))))))))))</f>
        <v>Qualitätssicherung</v>
      </c>
      <c r="E165" s="76" t="str">
        <f>IFERROR(VLOOKUP(Abfalldokumentation!$O165,Artikel!A:C,3,FALSE),Abfalldokumentation!$O165)</f>
        <v>Laborproben</v>
      </c>
      <c r="F165" s="76" t="str">
        <f>VLOOKUP(T165,'Liste Gründe'!A:D,2,FALSE)</f>
        <v>Qualitätssicherung</v>
      </c>
      <c r="G165" s="75" t="str">
        <f>IF(ISBLANK(V165),VLOOKUP(Abfalldokumentation!$P165,'Liste Gründe'!A:D,3,FALSE),V165)</f>
        <v>Sensorik</v>
      </c>
      <c r="H165" s="76" t="str">
        <f>IF(ISBLANK(Abfalldokumentation!$W165),"-",Abfalldokumentation!$W165)</f>
        <v>Sensorik</v>
      </c>
      <c r="I165" s="76">
        <f t="shared" si="15"/>
        <v>35</v>
      </c>
      <c r="J165" s="76" t="str">
        <f t="shared" si="16"/>
        <v>Produkte</v>
      </c>
      <c r="K165" s="76" t="str">
        <f t="shared" si="17"/>
        <v>BUs</v>
      </c>
      <c r="L165" s="76" t="str">
        <f t="shared" si="18"/>
        <v>Symptome</v>
      </c>
      <c r="M165" s="76" t="str">
        <f>IFERROR(VLOOKUP(Abfalldokumentation!$O165,Kennzahlen!S:V,3,FALSE)*Abfalldokumentation!$B165,"0")</f>
        <v>0</v>
      </c>
      <c r="N165" s="76" t="str">
        <f>IF(ISBLANK(Q165),VLOOKUP(Abfalldokumentation!$O165,'Linien - BU'!R:S,2,FALSE),Q165)</f>
        <v>Labor</v>
      </c>
      <c r="O165" s="77" t="str">
        <f t="shared" si="19"/>
        <v>Laborproben</v>
      </c>
      <c r="P165" s="77">
        <f t="shared" si="20"/>
        <v>74</v>
      </c>
      <c r="Q165" s="45" t="s">
        <v>199</v>
      </c>
      <c r="R165" s="46" t="s">
        <v>200</v>
      </c>
      <c r="S165" s="46">
        <v>10</v>
      </c>
      <c r="T165" s="46">
        <v>74</v>
      </c>
      <c r="U165" s="47">
        <v>44439</v>
      </c>
      <c r="V165" s="48" t="s">
        <v>198</v>
      </c>
      <c r="W165" s="49" t="s">
        <v>198</v>
      </c>
      <c r="X165" s="50" t="str">
        <f>IFERROR(VLOOKUP(Abfalldokumentation!$R165,Artikel!A:C,3,FALSE),Abfalldokumentation!$R165)</f>
        <v>Laborproben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spans="1:40" ht="30" hidden="1" customHeight="1" x14ac:dyDescent="0.25">
      <c r="A166" s="78" t="str">
        <f>VLOOKUP(N166,'Linien - BU'!A:B,2,FALSE)</f>
        <v>Rest</v>
      </c>
      <c r="B166" s="79">
        <f t="shared" si="14"/>
        <v>3.2</v>
      </c>
      <c r="C166" s="80">
        <f>Abfalldokumentation!$U166</f>
        <v>44439</v>
      </c>
      <c r="D166" s="69" t="str">
        <f>IFERROR(IF(VLOOKUP(O166,'[1]Rohware 230'!$B:$C,2,FALSE)=0,"Rohware"),
IFERROR(IF(VLOOKUP(O166,[1]Sammelnr.!$B:$C,2,FALSE)=0,"Sammelnr. ungeschält ABS"),
IFERROR(IF(VLOOKUP(O166,[1]Sammelnr.!$E:$F,2,FALSE)=0,"Sammelnr. ungeschält VS"),
IFERROR(IF(VLOOKUP(O166,[1]Sammelnr.!$H:$I,2,FALSE)=0,"Sammelnr. geschält"),
IFERROR(IF(VLOOKUP(O166,[1]Offen!$B:$C,2,FALSE)=0,"Offen ungeschält ABS"),
IFERROR(IF(VLOOKUP(O166,[1]Offen!$E:$F,2,FALSE)=0,"Offen ungeschält VOS"),
IFERROR(IF(VLOOKUP(O166,[1]Offen!$H:$I,2,FALSE)=0,"Offen geschält RW"),
IFERROR(IF(VLOOKUP(O166,[1]Offen!$K:$L,2,FALSE)=0,"Offen vegan"),
IFERROR(IF(VLOOKUP(O166,[1]Offen!$N:$O,2,FALSE)=0,"Offen Zipfel"),
IFERROR(IF(VLOOKUP(O166,[1]Offen!$Q:$R,2,FALSE)=0,"Offen Endstücke"),
IFERROR(IF(VLOOKUP(O166,[1]Vakuumiert!$B:$C,2,FALSE)=0,"Vakuumierter VOS ungeschält"),
IFERROR(IF(VLOOKUP(O166,[1]Vakuumiert!$E:$F,2,FALSE)=0,"Vakuumierter ABS ungeschält"),
IFERROR(IF(VLOOKUP(O166,[1]Vakuumiert!$H:$I,2,FALSE)=0,"Vakuumierter VOS geschält"),
IFERROR(IF(VLOOKUP(O166,[1]Vakuumiert!$K:$L,2,FALSE)=0,"Vakuumierter VOS vegan"),
IFERROR(IF(VLOOKUP(O166,[1]Vakuumiert!$N:$O,2,FALSE)=0,"Vakuumierter VOS Zipfel"),
IFERROR(IF(VLOOKUP(O166,[1]Vakuumiert!$Q:$R,2,FALSE)=0,"Vakuumiert geschält"),
IFERROR(IF(VLOOKUP(O166,'[1]vakuumierte Fertigprodukte'!$B:$C,2,FALSE)=0,"Fertigprodukte"),
IFERROR(IF(VLOOKUP(O166,'[1]vakuumierte Fertigprodukte'!$E:$FI,2,FALSE)=0,"Vakuumierte Zipfel"),
IFERROR(IF(VLOOKUP(O166,[1]Wurste!$B:$C,2,FALSE)=0,"Räucherwürste"),
IFERROR(IF(VLOOKUP(O166,[1]Wurste!$E:$F,2,FALSE)=0,"URW/URGW Wurst"),
IFERROR(IF(VLOOKUP(O166,[1]Wurste!$H:$I,2,FALSE)=0,"HF-Wurst Vegan"),
IFERROR(IF(VLOOKUP(O166,[1]Wurste!$K:$L,2,FALSE)=0,"320er ohne Würste"),
IFERROR(IF(AND(OR(Abfalldokumentation!$A166="BU3",Abfalldokumentation!$A166="Verkauf"),Abfalldokumentation!$F166="Schimmel",Abfalldokumentation!$G166="keinen Abnehmer/kein Schälpersonal"),"Div. Zipfel, ES ohne Verwendung",VLOOKUP(Abfalldokumentation!$E166,Produktgruppen!A:B,2,FALSE)),"-")))))))))))))))))))))))</f>
        <v>Qualitätssicherung</v>
      </c>
      <c r="E166" s="81" t="str">
        <f>IFERROR(VLOOKUP(Abfalldokumentation!$O166,Artikel!A:C,3,FALSE),Abfalldokumentation!$O166)</f>
        <v>Laborproben</v>
      </c>
      <c r="F166" s="81" t="str">
        <f>VLOOKUP(T166,'Liste Gründe'!A:D,2,FALSE)</f>
        <v>Qualitätssicherung</v>
      </c>
      <c r="G166" s="80" t="str">
        <f>IF(ISBLANK(V166),VLOOKUP(Abfalldokumentation!$P166,'Liste Gründe'!A:D,3,FALSE),V166)</f>
        <v>Laborprobe</v>
      </c>
      <c r="H166" s="81" t="str">
        <f>IF(ISBLANK(Abfalldokumentation!$W166),"-",Abfalldokumentation!$W166)</f>
        <v>Laborprobe</v>
      </c>
      <c r="I166" s="81">
        <f t="shared" si="15"/>
        <v>35</v>
      </c>
      <c r="J166" s="81" t="str">
        <f t="shared" si="16"/>
        <v>Produkte</v>
      </c>
      <c r="K166" s="81" t="str">
        <f t="shared" si="17"/>
        <v>BUs</v>
      </c>
      <c r="L166" s="81" t="str">
        <f t="shared" si="18"/>
        <v>Symptome</v>
      </c>
      <c r="M166" s="81" t="str">
        <f>IFERROR(VLOOKUP(Abfalldokumentation!$O166,Kennzahlen!S:V,3,FALSE)*Abfalldokumentation!$B166,"0")</f>
        <v>0</v>
      </c>
      <c r="N166" s="81" t="str">
        <f>IF(ISBLANK(Q166),VLOOKUP(Abfalldokumentation!$O166,'Linien - BU'!R:S,2,FALSE),Q166)</f>
        <v>Labor</v>
      </c>
      <c r="O166" s="77" t="str">
        <f t="shared" si="19"/>
        <v>Laborproben</v>
      </c>
      <c r="P166" s="77">
        <f t="shared" si="20"/>
        <v>73</v>
      </c>
      <c r="Q166" s="39" t="s">
        <v>199</v>
      </c>
      <c r="R166" s="40" t="s">
        <v>200</v>
      </c>
      <c r="S166" s="40">
        <v>3.2</v>
      </c>
      <c r="T166" s="51">
        <v>73</v>
      </c>
      <c r="U166" s="41">
        <v>44439</v>
      </c>
      <c r="V166" s="42" t="s">
        <v>201</v>
      </c>
      <c r="W166" s="43" t="s">
        <v>201</v>
      </c>
      <c r="X166" s="44" t="str">
        <f>IFERROR(VLOOKUP(Abfalldokumentation!$R166,Artikel!A:C,3,FALSE),Abfalldokumentation!$R166)</f>
        <v>Laborproben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spans="1:40" ht="30" hidden="1" customHeight="1" x14ac:dyDescent="0.25">
      <c r="A167" s="73" t="str">
        <f>VLOOKUP(N167,'Linien - BU'!A:B,2,FALSE)</f>
        <v>Rest</v>
      </c>
      <c r="B167" s="74">
        <f t="shared" si="14"/>
        <v>3.2</v>
      </c>
      <c r="C167" s="75">
        <f>Abfalldokumentation!$U167</f>
        <v>44439</v>
      </c>
      <c r="D167" s="69" t="str">
        <f>IFERROR(IF(VLOOKUP(O167,'[1]Rohware 230'!$B:$C,2,FALSE)=0,"Rohware"),
IFERROR(IF(VLOOKUP(O167,[1]Sammelnr.!$B:$C,2,FALSE)=0,"Sammelnr. ungeschält ABS"),
IFERROR(IF(VLOOKUP(O167,[1]Sammelnr.!$E:$F,2,FALSE)=0,"Sammelnr. ungeschält VS"),
IFERROR(IF(VLOOKUP(O167,[1]Sammelnr.!$H:$I,2,FALSE)=0,"Sammelnr. geschält"),
IFERROR(IF(VLOOKUP(O167,[1]Offen!$B:$C,2,FALSE)=0,"Offen ungeschält ABS"),
IFERROR(IF(VLOOKUP(O167,[1]Offen!$E:$F,2,FALSE)=0,"Offen ungeschält VOS"),
IFERROR(IF(VLOOKUP(O167,[1]Offen!$H:$I,2,FALSE)=0,"Offen geschält RW"),
IFERROR(IF(VLOOKUP(O167,[1]Offen!$K:$L,2,FALSE)=0,"Offen vegan"),
IFERROR(IF(VLOOKUP(O167,[1]Offen!$N:$O,2,FALSE)=0,"Offen Zipfel"),
IFERROR(IF(VLOOKUP(O167,[1]Offen!$Q:$R,2,FALSE)=0,"Offen Endstücke"),
IFERROR(IF(VLOOKUP(O167,[1]Vakuumiert!$B:$C,2,FALSE)=0,"Vakuumierter VOS ungeschält"),
IFERROR(IF(VLOOKUP(O167,[1]Vakuumiert!$E:$F,2,FALSE)=0,"Vakuumierter ABS ungeschält"),
IFERROR(IF(VLOOKUP(O167,[1]Vakuumiert!$H:$I,2,FALSE)=0,"Vakuumierter VOS geschält"),
IFERROR(IF(VLOOKUP(O167,[1]Vakuumiert!$K:$L,2,FALSE)=0,"Vakuumierter VOS vegan"),
IFERROR(IF(VLOOKUP(O167,[1]Vakuumiert!$N:$O,2,FALSE)=0,"Vakuumierter VOS Zipfel"),
IFERROR(IF(VLOOKUP(O167,[1]Vakuumiert!$Q:$R,2,FALSE)=0,"Vakuumiert geschält"),
IFERROR(IF(VLOOKUP(O167,'[1]vakuumierte Fertigprodukte'!$B:$C,2,FALSE)=0,"Fertigprodukte"),
IFERROR(IF(VLOOKUP(O167,'[1]vakuumierte Fertigprodukte'!$E:$FI,2,FALSE)=0,"Vakuumierte Zipfel"),
IFERROR(IF(VLOOKUP(O167,[1]Wurste!$B:$C,2,FALSE)=0,"Räucherwürste"),
IFERROR(IF(VLOOKUP(O167,[1]Wurste!$E:$F,2,FALSE)=0,"URW/URGW Wurst"),
IFERROR(IF(VLOOKUP(O167,[1]Wurste!$H:$I,2,FALSE)=0,"HF-Wurst Vegan"),
IFERROR(IF(VLOOKUP(O167,[1]Wurste!$K:$L,2,FALSE)=0,"320er ohne Würste"),
IFERROR(IF(AND(OR(Abfalldokumentation!$A167="BU3",Abfalldokumentation!$A167="Verkauf"),Abfalldokumentation!$F167="Schimmel",Abfalldokumentation!$G167="keinen Abnehmer/kein Schälpersonal"),"Div. Zipfel, ES ohne Verwendung",VLOOKUP(Abfalldokumentation!$E167,Produktgruppen!A:B,2,FALSE)),"-")))))))))))))))))))))))</f>
        <v>Qualitätssicherung</v>
      </c>
      <c r="E167" s="76" t="str">
        <f>IFERROR(VLOOKUP(Abfalldokumentation!$O167,Artikel!A:C,3,FALSE),Abfalldokumentation!$O167)</f>
        <v>Laborproben</v>
      </c>
      <c r="F167" s="76" t="str">
        <f>VLOOKUP(T167,'Liste Gründe'!A:D,2,FALSE)</f>
        <v>Qualitätssicherung</v>
      </c>
      <c r="G167" s="75" t="str">
        <f>IF(ISBLANK(V167),VLOOKUP(Abfalldokumentation!$P167,'Liste Gründe'!A:D,3,FALSE),V167)</f>
        <v>Laborprobe</v>
      </c>
      <c r="H167" s="76" t="str">
        <f>IF(ISBLANK(Abfalldokumentation!$W167),"-",Abfalldokumentation!$W167)</f>
        <v>Laborprobe</v>
      </c>
      <c r="I167" s="76">
        <f t="shared" si="15"/>
        <v>35</v>
      </c>
      <c r="J167" s="76" t="str">
        <f t="shared" si="16"/>
        <v>Produkte</v>
      </c>
      <c r="K167" s="76" t="str">
        <f t="shared" si="17"/>
        <v>BUs</v>
      </c>
      <c r="L167" s="76" t="str">
        <f t="shared" si="18"/>
        <v>Symptome</v>
      </c>
      <c r="M167" s="76" t="str">
        <f>IFERROR(VLOOKUP(Abfalldokumentation!$O167,Kennzahlen!S:V,3,FALSE)*Abfalldokumentation!$B167,"0")</f>
        <v>0</v>
      </c>
      <c r="N167" s="76" t="str">
        <f>IF(ISBLANK(Q167),VLOOKUP(Abfalldokumentation!$O167,'Linien - BU'!R:S,2,FALSE),Q167)</f>
        <v>Labor</v>
      </c>
      <c r="O167" s="77" t="str">
        <f t="shared" si="19"/>
        <v>Laborproben</v>
      </c>
      <c r="P167" s="77">
        <f t="shared" si="20"/>
        <v>73</v>
      </c>
      <c r="Q167" s="45" t="s">
        <v>199</v>
      </c>
      <c r="R167" s="46" t="s">
        <v>200</v>
      </c>
      <c r="S167" s="46">
        <v>3.2</v>
      </c>
      <c r="T167" s="52">
        <v>73</v>
      </c>
      <c r="U167" s="47">
        <v>44439</v>
      </c>
      <c r="V167" s="48" t="s">
        <v>201</v>
      </c>
      <c r="W167" s="49" t="s">
        <v>201</v>
      </c>
      <c r="X167" s="50" t="str">
        <f>IFERROR(VLOOKUP(Abfalldokumentation!$R167,Artikel!A:C,3,FALSE),Abfalldokumentation!$R167)</f>
        <v>Laborproben</v>
      </c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spans="1:40" ht="30" hidden="1" customHeight="1" x14ac:dyDescent="0.25">
      <c r="A168" s="78" t="str">
        <f>VLOOKUP(N168,'Linien - BU'!A:B,2,FALSE)</f>
        <v>Rest</v>
      </c>
      <c r="B168" s="79">
        <f t="shared" si="14"/>
        <v>130</v>
      </c>
      <c r="C168" s="80">
        <f>Abfalldokumentation!$U168</f>
        <v>44439</v>
      </c>
      <c r="D168" s="69" t="str">
        <f>IFERROR(IF(VLOOKUP(O168,'[1]Rohware 230'!$B:$C,2,FALSE)=0,"Rohware"),
IFERROR(IF(VLOOKUP(O168,[1]Sammelnr.!$B:$C,2,FALSE)=0,"Sammelnr. ungeschält ABS"),
IFERROR(IF(VLOOKUP(O168,[1]Sammelnr.!$E:$F,2,FALSE)=0,"Sammelnr. ungeschält VS"),
IFERROR(IF(VLOOKUP(O168,[1]Sammelnr.!$H:$I,2,FALSE)=0,"Sammelnr. geschält"),
IFERROR(IF(VLOOKUP(O168,[1]Offen!$B:$C,2,FALSE)=0,"Offen ungeschält ABS"),
IFERROR(IF(VLOOKUP(O168,[1]Offen!$E:$F,2,FALSE)=0,"Offen ungeschält VOS"),
IFERROR(IF(VLOOKUP(O168,[1]Offen!$H:$I,2,FALSE)=0,"Offen geschält RW"),
IFERROR(IF(VLOOKUP(O168,[1]Offen!$K:$L,2,FALSE)=0,"Offen vegan"),
IFERROR(IF(VLOOKUP(O168,[1]Offen!$N:$O,2,FALSE)=0,"Offen Zipfel"),
IFERROR(IF(VLOOKUP(O168,[1]Offen!$Q:$R,2,FALSE)=0,"Offen Endstücke"),
IFERROR(IF(VLOOKUP(O168,[1]Vakuumiert!$B:$C,2,FALSE)=0,"Vakuumierter VOS ungeschält"),
IFERROR(IF(VLOOKUP(O168,[1]Vakuumiert!$E:$F,2,FALSE)=0,"Vakuumierter ABS ungeschält"),
IFERROR(IF(VLOOKUP(O168,[1]Vakuumiert!$H:$I,2,FALSE)=0,"Vakuumierter VOS geschält"),
IFERROR(IF(VLOOKUP(O168,[1]Vakuumiert!$K:$L,2,FALSE)=0,"Vakuumierter VOS vegan"),
IFERROR(IF(VLOOKUP(O168,[1]Vakuumiert!$N:$O,2,FALSE)=0,"Vakuumierter VOS Zipfel"),
IFERROR(IF(VLOOKUP(O168,[1]Vakuumiert!$Q:$R,2,FALSE)=0,"Vakuumiert geschält"),
IFERROR(IF(VLOOKUP(O168,'[1]vakuumierte Fertigprodukte'!$B:$C,2,FALSE)=0,"Fertigprodukte"),
IFERROR(IF(VLOOKUP(O168,'[1]vakuumierte Fertigprodukte'!$E:$FI,2,FALSE)=0,"Vakuumierte Zipfel"),
IFERROR(IF(VLOOKUP(O168,[1]Wurste!$B:$C,2,FALSE)=0,"Räucherwürste"),
IFERROR(IF(VLOOKUP(O168,[1]Wurste!$E:$F,2,FALSE)=0,"URW/URGW Wurst"),
IFERROR(IF(VLOOKUP(O168,[1]Wurste!$H:$I,2,FALSE)=0,"HF-Wurst Vegan"),
IFERROR(IF(VLOOKUP(O168,[1]Wurste!$K:$L,2,FALSE)=0,"320er ohne Würste"),
IFERROR(IF(AND(OR(Abfalldokumentation!$A168="BU3",Abfalldokumentation!$A168="Verkauf"),Abfalldokumentation!$F168="Schimmel",Abfalldokumentation!$G168="keinen Abnehmer/kein Schälpersonal"),"Div. Zipfel, ES ohne Verwendung",VLOOKUP(Abfalldokumentation!$E168,Produktgruppen!A:B,2,FALSE)),"-")))))))))))))))))))))))</f>
        <v>Rest</v>
      </c>
      <c r="E168" s="81" t="str">
        <f>IFERROR(VLOOKUP(Abfalldokumentation!$O168,Artikel!A:C,3,FALSE),Abfalldokumentation!$O168)</f>
        <v>Muster</v>
      </c>
      <c r="F168" s="81" t="str">
        <f>VLOOKUP(T168,'Liste Gründe'!A:D,2,FALSE)</f>
        <v>Qualitätssicherung</v>
      </c>
      <c r="G168" s="80" t="str">
        <f>IF(ISBLANK(V168),VLOOKUP(Abfalldokumentation!$P168,'Liste Gründe'!A:D,3,FALSE),V168)</f>
        <v>Muster</v>
      </c>
      <c r="H168" s="81" t="str">
        <f>IF(ISBLANK(Abfalldokumentation!$W168),"-",Abfalldokumentation!$W168)</f>
        <v>Muster</v>
      </c>
      <c r="I168" s="81">
        <f t="shared" si="15"/>
        <v>35</v>
      </c>
      <c r="J168" s="81" t="str">
        <f t="shared" si="16"/>
        <v>Produkte</v>
      </c>
      <c r="K168" s="81" t="str">
        <f t="shared" si="17"/>
        <v>BUs</v>
      </c>
      <c r="L168" s="81" t="str">
        <f t="shared" si="18"/>
        <v>Symptome</v>
      </c>
      <c r="M168" s="81" t="str">
        <f>IFERROR(VLOOKUP(Abfalldokumentation!$O168,Kennzahlen!S:V,3,FALSE)*Abfalldokumentation!$B168,"0")</f>
        <v>0</v>
      </c>
      <c r="N168" s="81" t="str">
        <f>IF(ISBLANK(Q168),VLOOKUP(Abfalldokumentation!$O168,'Linien - BU'!R:S,2,FALSE),Q168)</f>
        <v>Labor</v>
      </c>
      <c r="O168" s="77" t="str">
        <f t="shared" si="19"/>
        <v>Muster</v>
      </c>
      <c r="P168" s="77">
        <f t="shared" si="20"/>
        <v>72</v>
      </c>
      <c r="Q168" s="39" t="s">
        <v>199</v>
      </c>
      <c r="R168" s="40" t="s">
        <v>238</v>
      </c>
      <c r="S168" s="40">
        <v>130</v>
      </c>
      <c r="T168" s="40">
        <v>72</v>
      </c>
      <c r="U168" s="41">
        <v>44439</v>
      </c>
      <c r="V168" s="42" t="s">
        <v>238</v>
      </c>
      <c r="W168" s="43" t="s">
        <v>238</v>
      </c>
      <c r="X168" s="44" t="str">
        <f>IFERROR(VLOOKUP(Abfalldokumentation!$R168,Artikel!A:C,3,FALSE),Abfalldokumentation!$R168)</f>
        <v>Muster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spans="1:40" ht="30" hidden="1" customHeight="1" x14ac:dyDescent="0.25">
      <c r="A169" s="73" t="str">
        <f>VLOOKUP(N169,'Linien - BU'!A:B,2,FALSE)</f>
        <v>Rest</v>
      </c>
      <c r="B169" s="74">
        <f t="shared" si="14"/>
        <v>75</v>
      </c>
      <c r="C169" s="75">
        <f>Abfalldokumentation!$U169</f>
        <v>44439</v>
      </c>
      <c r="D169" s="69" t="str">
        <f>IFERROR(IF(VLOOKUP(O169,'[1]Rohware 230'!$B:$C,2,FALSE)=0,"Rohware"),
IFERROR(IF(VLOOKUP(O169,[1]Sammelnr.!$B:$C,2,FALSE)=0,"Sammelnr. ungeschält ABS"),
IFERROR(IF(VLOOKUP(O169,[1]Sammelnr.!$E:$F,2,FALSE)=0,"Sammelnr. ungeschält VS"),
IFERROR(IF(VLOOKUP(O169,[1]Sammelnr.!$H:$I,2,FALSE)=0,"Sammelnr. geschält"),
IFERROR(IF(VLOOKUP(O169,[1]Offen!$B:$C,2,FALSE)=0,"Offen ungeschält ABS"),
IFERROR(IF(VLOOKUP(O169,[1]Offen!$E:$F,2,FALSE)=0,"Offen ungeschält VOS"),
IFERROR(IF(VLOOKUP(O169,[1]Offen!$H:$I,2,FALSE)=0,"Offen geschält RW"),
IFERROR(IF(VLOOKUP(O169,[1]Offen!$K:$L,2,FALSE)=0,"Offen vegan"),
IFERROR(IF(VLOOKUP(O169,[1]Offen!$N:$O,2,FALSE)=0,"Offen Zipfel"),
IFERROR(IF(VLOOKUP(O169,[1]Offen!$Q:$R,2,FALSE)=0,"Offen Endstücke"),
IFERROR(IF(VLOOKUP(O169,[1]Vakuumiert!$B:$C,2,FALSE)=0,"Vakuumierter VOS ungeschält"),
IFERROR(IF(VLOOKUP(O169,[1]Vakuumiert!$E:$F,2,FALSE)=0,"Vakuumierter ABS ungeschält"),
IFERROR(IF(VLOOKUP(O169,[1]Vakuumiert!$H:$I,2,FALSE)=0,"Vakuumierter VOS geschält"),
IFERROR(IF(VLOOKUP(O169,[1]Vakuumiert!$K:$L,2,FALSE)=0,"Vakuumierter VOS vegan"),
IFERROR(IF(VLOOKUP(O169,[1]Vakuumiert!$N:$O,2,FALSE)=0,"Vakuumierter VOS Zipfel"),
IFERROR(IF(VLOOKUP(O169,[1]Vakuumiert!$Q:$R,2,FALSE)=0,"Vakuumiert geschält"),
IFERROR(IF(VLOOKUP(O169,'[1]vakuumierte Fertigprodukte'!$B:$C,2,FALSE)=0,"Fertigprodukte"),
IFERROR(IF(VLOOKUP(O169,'[1]vakuumierte Fertigprodukte'!$E:$FI,2,FALSE)=0,"Vakuumierte Zipfel"),
IFERROR(IF(VLOOKUP(O169,[1]Wurste!$B:$C,2,FALSE)=0,"Räucherwürste"),
IFERROR(IF(VLOOKUP(O169,[1]Wurste!$E:$F,2,FALSE)=0,"URW/URGW Wurst"),
IFERROR(IF(VLOOKUP(O169,[1]Wurste!$H:$I,2,FALSE)=0,"HF-Wurst Vegan"),
IFERROR(IF(VLOOKUP(O169,[1]Wurste!$K:$L,2,FALSE)=0,"320er ohne Würste"),
IFERROR(IF(AND(OR(Abfalldokumentation!$A169="BU3",Abfalldokumentation!$A169="Verkauf"),Abfalldokumentation!$F169="Schimmel",Abfalldokumentation!$G169="keinen Abnehmer/kein Schälpersonal"),"Div. Zipfel, ES ohne Verwendung",VLOOKUP(Abfalldokumentation!$E169,Produktgruppen!A:B,2,FALSE)),"-")))))))))))))))))))))))</f>
        <v>Rest</v>
      </c>
      <c r="E169" s="76" t="str">
        <f>IFERROR(VLOOKUP(Abfalldokumentation!$O169,Artikel!A:C,3,FALSE),Abfalldokumentation!$O169)</f>
        <v>Muster</v>
      </c>
      <c r="F169" s="76" t="str">
        <f>VLOOKUP(T169,'Liste Gründe'!A:D,2,FALSE)</f>
        <v>Qualitätssicherung</v>
      </c>
      <c r="G169" s="75" t="str">
        <f>IF(ISBLANK(V169),VLOOKUP(Abfalldokumentation!$P169,'Liste Gründe'!A:D,3,FALSE),V169)</f>
        <v>Muster</v>
      </c>
      <c r="H169" s="76" t="str">
        <f>IF(ISBLANK(Abfalldokumentation!$W169),"-",Abfalldokumentation!$W169)</f>
        <v>Muster</v>
      </c>
      <c r="I169" s="76">
        <f t="shared" si="15"/>
        <v>35</v>
      </c>
      <c r="J169" s="76" t="str">
        <f t="shared" si="16"/>
        <v>Produkte</v>
      </c>
      <c r="K169" s="76" t="str">
        <f t="shared" si="17"/>
        <v>BUs</v>
      </c>
      <c r="L169" s="76" t="str">
        <f t="shared" si="18"/>
        <v>Symptome</v>
      </c>
      <c r="M169" s="76" t="str">
        <f>IFERROR(VLOOKUP(Abfalldokumentation!$O169,Kennzahlen!S:V,3,FALSE)*Abfalldokumentation!$B169,"0")</f>
        <v>0</v>
      </c>
      <c r="N169" s="76" t="str">
        <f>IF(ISBLANK(Q169),VLOOKUP(Abfalldokumentation!$O169,'Linien - BU'!R:S,2,FALSE),Q169)</f>
        <v>Labor</v>
      </c>
      <c r="O169" s="77" t="str">
        <f t="shared" si="19"/>
        <v>Muster</v>
      </c>
      <c r="P169" s="77">
        <f t="shared" si="20"/>
        <v>72</v>
      </c>
      <c r="Q169" s="45" t="s">
        <v>199</v>
      </c>
      <c r="R169" s="46" t="s">
        <v>238</v>
      </c>
      <c r="S169" s="46">
        <v>75</v>
      </c>
      <c r="T169" s="46">
        <v>72</v>
      </c>
      <c r="U169" s="47">
        <v>44439</v>
      </c>
      <c r="V169" s="48" t="s">
        <v>238</v>
      </c>
      <c r="W169" s="49" t="s">
        <v>238</v>
      </c>
      <c r="X169" s="50" t="str">
        <f>IFERROR(VLOOKUP(Abfalldokumentation!$R169,Artikel!A:C,3,FALSE),Abfalldokumentation!$R169)</f>
        <v>Muster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spans="1:40" ht="30" hidden="1" customHeight="1" x14ac:dyDescent="0.25">
      <c r="A170" s="78" t="str">
        <f>VLOOKUP(N170,'Linien - BU'!A:B,2,FALSE)</f>
        <v>Rest</v>
      </c>
      <c r="B170" s="79">
        <f t="shared" si="14"/>
        <v>60</v>
      </c>
      <c r="C170" s="80">
        <f>Abfalldokumentation!$U170</f>
        <v>44439</v>
      </c>
      <c r="D170" s="69" t="str">
        <f>IFERROR(IF(VLOOKUP(O170,'[1]Rohware 230'!$B:$C,2,FALSE)=0,"Rohware"),
IFERROR(IF(VLOOKUP(O170,[1]Sammelnr.!$B:$C,2,FALSE)=0,"Sammelnr. ungeschält ABS"),
IFERROR(IF(VLOOKUP(O170,[1]Sammelnr.!$E:$F,2,FALSE)=0,"Sammelnr. ungeschält VS"),
IFERROR(IF(VLOOKUP(O170,[1]Sammelnr.!$H:$I,2,FALSE)=0,"Sammelnr. geschält"),
IFERROR(IF(VLOOKUP(O170,[1]Offen!$B:$C,2,FALSE)=0,"Offen ungeschält ABS"),
IFERROR(IF(VLOOKUP(O170,[1]Offen!$E:$F,2,FALSE)=0,"Offen ungeschält VOS"),
IFERROR(IF(VLOOKUP(O170,[1]Offen!$H:$I,2,FALSE)=0,"Offen geschält RW"),
IFERROR(IF(VLOOKUP(O170,[1]Offen!$K:$L,2,FALSE)=0,"Offen vegan"),
IFERROR(IF(VLOOKUP(O170,[1]Offen!$N:$O,2,FALSE)=0,"Offen Zipfel"),
IFERROR(IF(VLOOKUP(O170,[1]Offen!$Q:$R,2,FALSE)=0,"Offen Endstücke"),
IFERROR(IF(VLOOKUP(O170,[1]Vakuumiert!$B:$C,2,FALSE)=0,"Vakuumierter VOS ungeschält"),
IFERROR(IF(VLOOKUP(O170,[1]Vakuumiert!$E:$F,2,FALSE)=0,"Vakuumierter ABS ungeschält"),
IFERROR(IF(VLOOKUP(O170,[1]Vakuumiert!$H:$I,2,FALSE)=0,"Vakuumierter VOS geschält"),
IFERROR(IF(VLOOKUP(O170,[1]Vakuumiert!$K:$L,2,FALSE)=0,"Vakuumierter VOS vegan"),
IFERROR(IF(VLOOKUP(O170,[1]Vakuumiert!$N:$O,2,FALSE)=0,"Vakuumierter VOS Zipfel"),
IFERROR(IF(VLOOKUP(O170,[1]Vakuumiert!$Q:$R,2,FALSE)=0,"Vakuumiert geschält"),
IFERROR(IF(VLOOKUP(O170,'[1]vakuumierte Fertigprodukte'!$B:$C,2,FALSE)=0,"Fertigprodukte"),
IFERROR(IF(VLOOKUP(O170,'[1]vakuumierte Fertigprodukte'!$E:$FI,2,FALSE)=0,"Vakuumierte Zipfel"),
IFERROR(IF(VLOOKUP(O170,[1]Wurste!$B:$C,2,FALSE)=0,"Räucherwürste"),
IFERROR(IF(VLOOKUP(O170,[1]Wurste!$E:$F,2,FALSE)=0,"URW/URGW Wurst"),
IFERROR(IF(VLOOKUP(O170,[1]Wurste!$H:$I,2,FALSE)=0,"HF-Wurst Vegan"),
IFERROR(IF(VLOOKUP(O170,[1]Wurste!$K:$L,2,FALSE)=0,"320er ohne Würste"),
IFERROR(IF(AND(OR(Abfalldokumentation!$A170="BU3",Abfalldokumentation!$A170="Verkauf"),Abfalldokumentation!$F170="Schimmel",Abfalldokumentation!$G170="keinen Abnehmer/kein Schälpersonal"),"Div. Zipfel, ES ohne Verwendung",VLOOKUP(Abfalldokumentation!$E170,Produktgruppen!A:B,2,FALSE)),"-")))))))))))))))))))))))</f>
        <v>Qualitätssicherung</v>
      </c>
      <c r="E170" s="81" t="str">
        <f>IFERROR(VLOOKUP(Abfalldokumentation!$O170,Artikel!A:C,3,FALSE),Abfalldokumentation!$O170)</f>
        <v>Rückstellproben</v>
      </c>
      <c r="F170" s="81" t="str">
        <f>VLOOKUP(T170,'Liste Gründe'!A:D,2,FALSE)</f>
        <v>Qualitätssicherung</v>
      </c>
      <c r="G170" s="80" t="str">
        <f>IF(ISBLANK(V170),VLOOKUP(Abfalldokumentation!$P170,'Liste Gründe'!A:D,3,FALSE),V170)</f>
        <v>Rückstellproben</v>
      </c>
      <c r="H170" s="81" t="str">
        <f>IF(ISBLANK(Abfalldokumentation!$W170),"-",Abfalldokumentation!$W170)</f>
        <v>Rückstellproben</v>
      </c>
      <c r="I170" s="81">
        <f t="shared" si="15"/>
        <v>35</v>
      </c>
      <c r="J170" s="81" t="str">
        <f t="shared" si="16"/>
        <v>Produkte</v>
      </c>
      <c r="K170" s="81" t="str">
        <f t="shared" si="17"/>
        <v>BUs</v>
      </c>
      <c r="L170" s="81" t="str">
        <f t="shared" si="18"/>
        <v>Symptome</v>
      </c>
      <c r="M170" s="81" t="str">
        <f>IFERROR(VLOOKUP(Abfalldokumentation!$O170,Kennzahlen!S:V,3,FALSE)*Abfalldokumentation!$B170,"0")</f>
        <v>0</v>
      </c>
      <c r="N170" s="81" t="str">
        <f>IF(ISBLANK(Q170),VLOOKUP(Abfalldokumentation!$O170,'Linien - BU'!R:S,2,FALSE),Q170)</f>
        <v>Labor</v>
      </c>
      <c r="O170" s="77" t="str">
        <f t="shared" si="19"/>
        <v>Rückstellproben</v>
      </c>
      <c r="P170" s="77">
        <f t="shared" si="20"/>
        <v>70</v>
      </c>
      <c r="Q170" s="39" t="s">
        <v>199</v>
      </c>
      <c r="R170" s="42" t="s">
        <v>212</v>
      </c>
      <c r="S170" s="40">
        <v>60</v>
      </c>
      <c r="T170" s="40">
        <v>70</v>
      </c>
      <c r="U170" s="41">
        <v>44439</v>
      </c>
      <c r="V170" s="42" t="s">
        <v>212</v>
      </c>
      <c r="W170" s="43" t="s">
        <v>212</v>
      </c>
      <c r="X170" s="44" t="str">
        <f>IFERROR(VLOOKUP(Abfalldokumentation!$R170,Artikel!A:C,3,FALSE),Abfalldokumentation!$R170)</f>
        <v>Rückstellproben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spans="1:40" ht="30" hidden="1" customHeight="1" x14ac:dyDescent="0.25">
      <c r="A171" s="73" t="str">
        <f>VLOOKUP(N171,'Linien - BU'!A:B,2,FALSE)</f>
        <v>BU3</v>
      </c>
      <c r="B171" s="74">
        <f t="shared" si="14"/>
        <v>30</v>
      </c>
      <c r="C171" s="75">
        <f>Abfalldokumentation!$U171</f>
        <v>44439</v>
      </c>
      <c r="D171" s="69" t="str">
        <f>IFERROR(IF(VLOOKUP(O171,'[1]Rohware 230'!$B:$C,2,FALSE)=0,"Rohware"),
IFERROR(IF(VLOOKUP(O171,[1]Sammelnr.!$B:$C,2,FALSE)=0,"Sammelnr. ungeschält ABS"),
IFERROR(IF(VLOOKUP(O171,[1]Sammelnr.!$E:$F,2,FALSE)=0,"Sammelnr. ungeschält VS"),
IFERROR(IF(VLOOKUP(O171,[1]Sammelnr.!$H:$I,2,FALSE)=0,"Sammelnr. geschält"),
IFERROR(IF(VLOOKUP(O171,[1]Offen!$B:$C,2,FALSE)=0,"Offen ungeschält ABS"),
IFERROR(IF(VLOOKUP(O171,[1]Offen!$E:$F,2,FALSE)=0,"Offen ungeschält VOS"),
IFERROR(IF(VLOOKUP(O171,[1]Offen!$H:$I,2,FALSE)=0,"Offen geschält RW"),
IFERROR(IF(VLOOKUP(O171,[1]Offen!$K:$L,2,FALSE)=0,"Offen vegan"),
IFERROR(IF(VLOOKUP(O171,[1]Offen!$N:$O,2,FALSE)=0,"Offen Zipfel"),
IFERROR(IF(VLOOKUP(O171,[1]Offen!$Q:$R,2,FALSE)=0,"Offen Endstücke"),
IFERROR(IF(VLOOKUP(O171,[1]Vakuumiert!$B:$C,2,FALSE)=0,"Vakuumierter VOS ungeschält"),
IFERROR(IF(VLOOKUP(O171,[1]Vakuumiert!$E:$F,2,FALSE)=0,"Vakuumierter ABS ungeschält"),
IFERROR(IF(VLOOKUP(O171,[1]Vakuumiert!$H:$I,2,FALSE)=0,"Vakuumierter VOS geschält"),
IFERROR(IF(VLOOKUP(O171,[1]Vakuumiert!$K:$L,2,FALSE)=0,"Vakuumierter VOS vegan"),
IFERROR(IF(VLOOKUP(O171,[1]Vakuumiert!$N:$O,2,FALSE)=0,"Vakuumierter VOS Zipfel"),
IFERROR(IF(VLOOKUP(O171,[1]Vakuumiert!$Q:$R,2,FALSE)=0,"Vakuumiert geschält"),
IFERROR(IF(VLOOKUP(O171,'[1]vakuumierte Fertigprodukte'!$B:$C,2,FALSE)=0,"Fertigprodukte"),
IFERROR(IF(VLOOKUP(O171,'[1]vakuumierte Fertigprodukte'!$E:$FI,2,FALSE)=0,"Vakuumierte Zipfel"),
IFERROR(IF(VLOOKUP(O171,[1]Wurste!$B:$C,2,FALSE)=0,"Räucherwürste"),
IFERROR(IF(VLOOKUP(O171,[1]Wurste!$E:$F,2,FALSE)=0,"URW/URGW Wurst"),
IFERROR(IF(VLOOKUP(O171,[1]Wurste!$H:$I,2,FALSE)=0,"HF-Wurst Vegan"),
IFERROR(IF(VLOOKUP(O171,[1]Wurste!$K:$L,2,FALSE)=0,"320er ohne Würste"),
IFERROR(IF(AND(OR(Abfalldokumentation!$A171="BU3",Abfalldokumentation!$A171="Verkauf"),Abfalldokumentation!$F171="Schimmel",Abfalldokumentation!$G171="keinen Abnehmer/kein Schälpersonal"),"Div. Zipfel, ES ohne Verwendung",VLOOKUP(Abfalldokumentation!$E171,Produktgruppen!A:B,2,FALSE)),"-")))))))))))))))))))))))</f>
        <v>-</v>
      </c>
      <c r="E171" s="76" t="str">
        <f>IFERROR(VLOOKUP(Abfalldokumentation!$O171,Artikel!A:C,3,FALSE),Abfalldokumentation!$O171)</f>
        <v>Maschinenabfall</v>
      </c>
      <c r="F171" s="76" t="str">
        <f>VLOOKUP(T171,'Liste Gründe'!A:D,2,FALSE)</f>
        <v>Linienbezogen</v>
      </c>
      <c r="G171" s="75" t="str">
        <f>IF(ISBLANK(V171),VLOOKUP(Abfalldokumentation!$P171,'Liste Gründe'!A:D,3,FALSE),V171)</f>
        <v>Maschinenabfall</v>
      </c>
      <c r="H171" s="76" t="str">
        <f>IF(ISBLANK(Abfalldokumentation!$W171),"-",Abfalldokumentation!$W171)</f>
        <v>-</v>
      </c>
      <c r="I171" s="76">
        <f t="shared" si="15"/>
        <v>35</v>
      </c>
      <c r="J171" s="76" t="str">
        <f t="shared" si="16"/>
        <v>Produkte</v>
      </c>
      <c r="K171" s="76" t="str">
        <f t="shared" si="17"/>
        <v>BUs</v>
      </c>
      <c r="L171" s="76" t="str">
        <f t="shared" si="18"/>
        <v>Symptome</v>
      </c>
      <c r="M171" s="76" t="str">
        <f>IFERROR(VLOOKUP(Abfalldokumentation!$O171,Kennzahlen!S:V,3,FALSE)*Abfalldokumentation!$B171,"0")</f>
        <v>0</v>
      </c>
      <c r="N171" s="76" t="str">
        <f>IF(ISBLANK(Q171),VLOOKUP(Abfalldokumentation!$O171,'Linien - BU'!R:S,2,FALSE),Q171)</f>
        <v>WVP</v>
      </c>
      <c r="O171" s="77" t="str">
        <f t="shared" si="19"/>
        <v>Maschinenabfall</v>
      </c>
      <c r="P171" s="77">
        <f t="shared" si="20"/>
        <v>30</v>
      </c>
      <c r="Q171" s="45" t="s">
        <v>209</v>
      </c>
      <c r="R171" s="46" t="s">
        <v>55</v>
      </c>
      <c r="S171" s="46">
        <v>30</v>
      </c>
      <c r="T171" s="46">
        <v>30</v>
      </c>
      <c r="U171" s="47">
        <v>44439</v>
      </c>
      <c r="V171" s="48"/>
      <c r="W171" s="49"/>
      <c r="X171" s="50" t="str">
        <f>IFERROR(VLOOKUP(Abfalldokumentation!$R171,Artikel!A:C,3,FALSE),Abfalldokumentation!$R171)</f>
        <v>Maschinenabfall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spans="1:40" ht="30" hidden="1" customHeight="1" x14ac:dyDescent="0.25">
      <c r="A172" s="78" t="str">
        <f>VLOOKUP(N172,'Linien - BU'!A:B,2,FALSE)</f>
        <v>BU1</v>
      </c>
      <c r="B172" s="79">
        <f t="shared" si="14"/>
        <v>19</v>
      </c>
      <c r="C172" s="80">
        <f>Abfalldokumentation!$U172</f>
        <v>44439</v>
      </c>
      <c r="D172" s="69" t="str">
        <f>IFERROR(IF(VLOOKUP(O172,'[1]Rohware 230'!$B:$C,2,FALSE)=0,"Rohware"),
IFERROR(IF(VLOOKUP(O172,[1]Sammelnr.!$B:$C,2,FALSE)=0,"Sammelnr. ungeschält ABS"),
IFERROR(IF(VLOOKUP(O172,[1]Sammelnr.!$E:$F,2,FALSE)=0,"Sammelnr. ungeschält VS"),
IFERROR(IF(VLOOKUP(O172,[1]Sammelnr.!$H:$I,2,FALSE)=0,"Sammelnr. geschält"),
IFERROR(IF(VLOOKUP(O172,[1]Offen!$B:$C,2,FALSE)=0,"Offen ungeschält ABS"),
IFERROR(IF(VLOOKUP(O172,[1]Offen!$E:$F,2,FALSE)=0,"Offen ungeschält VOS"),
IFERROR(IF(VLOOKUP(O172,[1]Offen!$H:$I,2,FALSE)=0,"Offen geschält RW"),
IFERROR(IF(VLOOKUP(O172,[1]Offen!$K:$L,2,FALSE)=0,"Offen vegan"),
IFERROR(IF(VLOOKUP(O172,[1]Offen!$N:$O,2,FALSE)=0,"Offen Zipfel"),
IFERROR(IF(VLOOKUP(O172,[1]Offen!$Q:$R,2,FALSE)=0,"Offen Endstücke"),
IFERROR(IF(VLOOKUP(O172,[1]Vakuumiert!$B:$C,2,FALSE)=0,"Vakuumierter VOS ungeschält"),
IFERROR(IF(VLOOKUP(O172,[1]Vakuumiert!$E:$F,2,FALSE)=0,"Vakuumierter ABS ungeschält"),
IFERROR(IF(VLOOKUP(O172,[1]Vakuumiert!$H:$I,2,FALSE)=0,"Vakuumierter VOS geschält"),
IFERROR(IF(VLOOKUP(O172,[1]Vakuumiert!$K:$L,2,FALSE)=0,"Vakuumierter VOS vegan"),
IFERROR(IF(VLOOKUP(O172,[1]Vakuumiert!$N:$O,2,FALSE)=0,"Vakuumierter VOS Zipfel"),
IFERROR(IF(VLOOKUP(O172,[1]Vakuumiert!$Q:$R,2,FALSE)=0,"Vakuumiert geschält"),
IFERROR(IF(VLOOKUP(O172,'[1]vakuumierte Fertigprodukte'!$B:$C,2,FALSE)=0,"Fertigprodukte"),
IFERROR(IF(VLOOKUP(O172,'[1]vakuumierte Fertigprodukte'!$E:$FI,2,FALSE)=0,"Vakuumierte Zipfel"),
IFERROR(IF(VLOOKUP(O172,[1]Wurste!$B:$C,2,FALSE)=0,"Räucherwürste"),
IFERROR(IF(VLOOKUP(O172,[1]Wurste!$E:$F,2,FALSE)=0,"URW/URGW Wurst"),
IFERROR(IF(VLOOKUP(O172,[1]Wurste!$H:$I,2,FALSE)=0,"HF-Wurst Vegan"),
IFERROR(IF(VLOOKUP(O172,[1]Wurste!$K:$L,2,FALSE)=0,"320er ohne Würste"),
IFERROR(IF(AND(OR(Abfalldokumentation!$A172="BU3",Abfalldokumentation!$A172="Verkauf"),Abfalldokumentation!$F172="Schimmel",Abfalldokumentation!$G172="keinen Abnehmer/kein Schälpersonal"),"Div. Zipfel, ES ohne Verwendung",VLOOKUP(Abfalldokumentation!$E172,Produktgruppen!A:B,2,FALSE)),"-")))))))))))))))))))))))</f>
        <v>Rest</v>
      </c>
      <c r="E172" s="81" t="str">
        <f>IFERROR(VLOOKUP(Abfalldokumentation!$O172,Artikel!A:C,3,FALSE),Abfalldokumentation!$O172)</f>
        <v>RW Natriumarm Rinde</v>
      </c>
      <c r="F172" s="81" t="str">
        <f>VLOOKUP(T172,'Liste Gründe'!A:D,2,FALSE)</f>
        <v>Rest</v>
      </c>
      <c r="G172" s="80" t="str">
        <f>IF(ISBLANK(V172),VLOOKUP(Abfalldokumentation!$P172,'Liste Gründe'!A:D,3,FALSE),V172)</f>
        <v>geschälte Rinde</v>
      </c>
      <c r="H172" s="81" t="str">
        <f>IF(ISBLANK(Abfalldokumentation!$W172),"-",Abfalldokumentation!$W172)</f>
        <v>keine Verwendung möglich</v>
      </c>
      <c r="I172" s="81">
        <f t="shared" si="15"/>
        <v>35</v>
      </c>
      <c r="J172" s="81" t="str">
        <f t="shared" si="16"/>
        <v>Produkte</v>
      </c>
      <c r="K172" s="81" t="str">
        <f t="shared" si="17"/>
        <v>BUs</v>
      </c>
      <c r="L172" s="81" t="str">
        <f t="shared" si="18"/>
        <v>Symptome</v>
      </c>
      <c r="M172" s="81" t="str">
        <f>IFERROR(VLOOKUP(Abfalldokumentation!$O172,Kennzahlen!S:V,3,FALSE)*Abfalldokumentation!$B172,"0")</f>
        <v>0</v>
      </c>
      <c r="N172" s="81" t="str">
        <f>IF(ISBLANK(Q172),VLOOKUP(Abfalldokumentation!$O172,'Linien - BU'!R:S,2,FALSE),Q172)</f>
        <v>RWV</v>
      </c>
      <c r="O172" s="77" t="str">
        <f t="shared" si="19"/>
        <v>RW Natriumarm Rinde</v>
      </c>
      <c r="P172" s="77">
        <f t="shared" si="20"/>
        <v>60</v>
      </c>
      <c r="Q172" s="39" t="s">
        <v>202</v>
      </c>
      <c r="R172" s="40" t="s">
        <v>239</v>
      </c>
      <c r="S172" s="40">
        <v>19</v>
      </c>
      <c r="T172" s="46">
        <v>60</v>
      </c>
      <c r="U172" s="41">
        <v>44439</v>
      </c>
      <c r="V172" s="42" t="s">
        <v>215</v>
      </c>
      <c r="W172" s="43" t="s">
        <v>204</v>
      </c>
      <c r="X172" s="44" t="str">
        <f>IFERROR(VLOOKUP(Abfalldokumentation!$R172,Artikel!A:C,3,FALSE),Abfalldokumentation!$R172)</f>
        <v>RW Natriumarm Rinde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spans="1:40" ht="30" hidden="1" customHeight="1" x14ac:dyDescent="0.25">
      <c r="A173" s="73" t="str">
        <f>VLOOKUP(N173,'Linien - BU'!A:B,2,FALSE)</f>
        <v>BU1</v>
      </c>
      <c r="B173" s="74">
        <f t="shared" si="14"/>
        <v>20.2</v>
      </c>
      <c r="C173" s="75">
        <f>Abfalldokumentation!$U173</f>
        <v>44440</v>
      </c>
      <c r="D173" s="69" t="str">
        <f>IFERROR(IF(VLOOKUP(O173,'[1]Rohware 230'!$B:$C,2,FALSE)=0,"Rohware"),
IFERROR(IF(VLOOKUP(O173,[1]Sammelnr.!$B:$C,2,FALSE)=0,"Sammelnr. ungeschält ABS"),
IFERROR(IF(VLOOKUP(O173,[1]Sammelnr.!$E:$F,2,FALSE)=0,"Sammelnr. ungeschält VS"),
IFERROR(IF(VLOOKUP(O173,[1]Sammelnr.!$H:$I,2,FALSE)=0,"Sammelnr. geschält"),
IFERROR(IF(VLOOKUP(O173,[1]Offen!$B:$C,2,FALSE)=0,"Offen ungeschält ABS"),
IFERROR(IF(VLOOKUP(O173,[1]Offen!$E:$F,2,FALSE)=0,"Offen ungeschält VOS"),
IFERROR(IF(VLOOKUP(O173,[1]Offen!$H:$I,2,FALSE)=0,"Offen geschält RW"),
IFERROR(IF(VLOOKUP(O173,[1]Offen!$K:$L,2,FALSE)=0,"Offen vegan"),
IFERROR(IF(VLOOKUP(O173,[1]Offen!$N:$O,2,FALSE)=0,"Offen Zipfel"),
IFERROR(IF(VLOOKUP(O173,[1]Offen!$Q:$R,2,FALSE)=0,"Offen Endstücke"),
IFERROR(IF(VLOOKUP(O173,[1]Vakuumiert!$B:$C,2,FALSE)=0,"Vakuumierter VOS ungeschält"),
IFERROR(IF(VLOOKUP(O173,[1]Vakuumiert!$E:$F,2,FALSE)=0,"Vakuumierter ABS ungeschält"),
IFERROR(IF(VLOOKUP(O173,[1]Vakuumiert!$H:$I,2,FALSE)=0,"Vakuumierter VOS geschält"),
IFERROR(IF(VLOOKUP(O173,[1]Vakuumiert!$K:$L,2,FALSE)=0,"Vakuumierter VOS vegan"),
IFERROR(IF(VLOOKUP(O173,[1]Vakuumiert!$N:$O,2,FALSE)=0,"Vakuumierter VOS Zipfel"),
IFERROR(IF(VLOOKUP(O173,[1]Vakuumiert!$Q:$R,2,FALSE)=0,"Vakuumiert geschält"),
IFERROR(IF(VLOOKUP(O173,'[1]vakuumierte Fertigprodukte'!$B:$C,2,FALSE)=0,"Fertigprodukte"),
IFERROR(IF(VLOOKUP(O173,'[1]vakuumierte Fertigprodukte'!$E:$FI,2,FALSE)=0,"Vakuumierte Zipfel"),
IFERROR(IF(VLOOKUP(O173,[1]Wurste!$B:$C,2,FALSE)=0,"Räucherwürste"),
IFERROR(IF(VLOOKUP(O173,[1]Wurste!$E:$F,2,FALSE)=0,"URW/URGW Wurst"),
IFERROR(IF(VLOOKUP(O173,[1]Wurste!$H:$I,2,FALSE)=0,"HF-Wurst Vegan"),
IFERROR(IF(VLOOKUP(O173,[1]Wurste!$K:$L,2,FALSE)=0,"320er ohne Würste"),
IFERROR(IF(AND(OR(Abfalldokumentation!$A173="BU3",Abfalldokumentation!$A173="Verkauf"),Abfalldokumentation!$F173="Schimmel",Abfalldokumentation!$G173="keinen Abnehmer/kein Schälpersonal"),"Div. Zipfel, ES ohne Verwendung",VLOOKUP(Abfalldokumentation!$E173,Produktgruppen!A:B,2,FALSE)),"-")))))))))))))))))))))))</f>
        <v>Rohware</v>
      </c>
      <c r="E173" s="76" t="str">
        <f>IFERROR(VLOOKUP(Abfalldokumentation!$O173,Artikel!A:C,3,FALSE),Abfalldokumentation!$O173)</f>
        <v>Cheddar white 50% Fett</v>
      </c>
      <c r="F173" s="76" t="str">
        <f>VLOOKUP(T173,'Liste Gründe'!A:D,2,FALSE)</f>
        <v>Schimmel</v>
      </c>
      <c r="G173" s="75" t="str">
        <f>IF(ISBLANK(V173),VLOOKUP(Abfalldokumentation!$P173,'Liste Gründe'!A:D,3,FALSE),V173)</f>
        <v>Luftzieher</v>
      </c>
      <c r="H173" s="76" t="str">
        <f>IF(ISBLANK(Abfalldokumentation!$W173),"-",Abfalldokumentation!$W173)</f>
        <v>Luftzieher</v>
      </c>
      <c r="I173" s="76">
        <f t="shared" si="15"/>
        <v>35</v>
      </c>
      <c r="J173" s="76" t="str">
        <f t="shared" si="16"/>
        <v>Produkte</v>
      </c>
      <c r="K173" s="76" t="str">
        <f t="shared" si="17"/>
        <v>BUs</v>
      </c>
      <c r="L173" s="76" t="str">
        <f t="shared" si="18"/>
        <v>Symptome</v>
      </c>
      <c r="M173" s="76" t="str">
        <f>IFERROR(VLOOKUP(Abfalldokumentation!$O173,Kennzahlen!S:V,3,FALSE)*Abfalldokumentation!$B173,"0")</f>
        <v>0</v>
      </c>
      <c r="N173" s="76" t="str">
        <f>IF(ISBLANK(Q173),VLOOKUP(Abfalldokumentation!$O173,'Linien - BU'!R:S,2,FALSE),Q173)</f>
        <v>RWV</v>
      </c>
      <c r="O173" s="77">
        <f t="shared" si="19"/>
        <v>23000512</v>
      </c>
      <c r="P173" s="77">
        <f t="shared" si="20"/>
        <v>12</v>
      </c>
      <c r="Q173" s="45" t="s">
        <v>202</v>
      </c>
      <c r="R173" s="46">
        <v>23000512</v>
      </c>
      <c r="S173" s="46">
        <v>20.2</v>
      </c>
      <c r="T173" s="46">
        <v>12</v>
      </c>
      <c r="U173" s="47">
        <v>44440</v>
      </c>
      <c r="V173" s="48" t="s">
        <v>29</v>
      </c>
      <c r="W173" s="49" t="s">
        <v>29</v>
      </c>
      <c r="X173" s="50" t="str">
        <f>IFERROR(VLOOKUP(Abfalldokumentation!$R173,Artikel!A:C,3,FALSE),Abfalldokumentation!$R173)</f>
        <v>Cheddar white 50% Fett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spans="1:40" ht="30" hidden="1" customHeight="1" x14ac:dyDescent="0.25">
      <c r="A174" s="78" t="str">
        <f>VLOOKUP(N174,'Linien - BU'!A:B,2,FALSE)</f>
        <v>Verkauf</v>
      </c>
      <c r="B174" s="79">
        <f t="shared" si="14"/>
        <v>222</v>
      </c>
      <c r="C174" s="80">
        <f>Abfalldokumentation!$U174</f>
        <v>44440</v>
      </c>
      <c r="D174" s="69" t="str">
        <f>IFERROR(IF(VLOOKUP(O174,'[1]Rohware 230'!$B:$C,2,FALSE)=0,"Rohware"),
IFERROR(IF(VLOOKUP(O174,[1]Sammelnr.!$B:$C,2,FALSE)=0,"Sammelnr. ungeschält ABS"),
IFERROR(IF(VLOOKUP(O174,[1]Sammelnr.!$E:$F,2,FALSE)=0,"Sammelnr. ungeschält VS"),
IFERROR(IF(VLOOKUP(O174,[1]Sammelnr.!$H:$I,2,FALSE)=0,"Sammelnr. geschält"),
IFERROR(IF(VLOOKUP(O174,[1]Offen!$B:$C,2,FALSE)=0,"Offen ungeschält ABS"),
IFERROR(IF(VLOOKUP(O174,[1]Offen!$E:$F,2,FALSE)=0,"Offen ungeschält VOS"),
IFERROR(IF(VLOOKUP(O174,[1]Offen!$H:$I,2,FALSE)=0,"Offen geschält RW"),
IFERROR(IF(VLOOKUP(O174,[1]Offen!$K:$L,2,FALSE)=0,"Offen vegan"),
IFERROR(IF(VLOOKUP(O174,[1]Offen!$N:$O,2,FALSE)=0,"Offen Zipfel"),
IFERROR(IF(VLOOKUP(O174,[1]Offen!$Q:$R,2,FALSE)=0,"Offen Endstücke"),
IFERROR(IF(VLOOKUP(O174,[1]Vakuumiert!$B:$C,2,FALSE)=0,"Vakuumierter VOS ungeschält"),
IFERROR(IF(VLOOKUP(O174,[1]Vakuumiert!$E:$F,2,FALSE)=0,"Vakuumierter ABS ungeschält"),
IFERROR(IF(VLOOKUP(O174,[1]Vakuumiert!$H:$I,2,FALSE)=0,"Vakuumierter VOS geschält"),
IFERROR(IF(VLOOKUP(O174,[1]Vakuumiert!$K:$L,2,FALSE)=0,"Vakuumierter VOS vegan"),
IFERROR(IF(VLOOKUP(O174,[1]Vakuumiert!$N:$O,2,FALSE)=0,"Vakuumierter VOS Zipfel"),
IFERROR(IF(VLOOKUP(O174,[1]Vakuumiert!$Q:$R,2,FALSE)=0,"Vakuumiert geschält"),
IFERROR(IF(VLOOKUP(O174,'[1]vakuumierte Fertigprodukte'!$B:$C,2,FALSE)=0,"Fertigprodukte"),
IFERROR(IF(VLOOKUP(O174,'[1]vakuumierte Fertigprodukte'!$E:$FI,2,FALSE)=0,"Vakuumierte Zipfel"),
IFERROR(IF(VLOOKUP(O174,[1]Wurste!$B:$C,2,FALSE)=0,"Räucherwürste"),
IFERROR(IF(VLOOKUP(O174,[1]Wurste!$E:$F,2,FALSE)=0,"URW/URGW Wurst"),
IFERROR(IF(VLOOKUP(O174,[1]Wurste!$H:$I,2,FALSE)=0,"HF-Wurst Vegan"),
IFERROR(IF(VLOOKUP(O174,[1]Wurste!$K:$L,2,FALSE)=0,"320er ohne Würste"),
IFERROR(IF(AND(OR(Abfalldokumentation!$A174="BU3",Abfalldokumentation!$A174="Verkauf"),Abfalldokumentation!$F174="Schimmel",Abfalldokumentation!$G174="keinen Abnehmer/kein Schälpersonal"),"Div. Zipfel, ES ohne Verwendung",VLOOKUP(Abfalldokumentation!$E174,Produktgruppen!A:B,2,FALSE)),"-")))))))))))))))))))))))</f>
        <v>Div. Zipfel, ES ohne Verwendung</v>
      </c>
      <c r="E174" s="81" t="str">
        <f>IFERROR(VLOOKUP(Abfalldokumentation!$O174,Artikel!A:C,3,FALSE),Abfalldokumentation!$O174)</f>
        <v>VOS Räucher Natur</v>
      </c>
      <c r="F174" s="81" t="str">
        <f>VLOOKUP(T174,'Liste Gründe'!A:D,2,FALSE)</f>
        <v>Schimmel</v>
      </c>
      <c r="G174" s="80" t="str">
        <f>IF(ISBLANK(V174),VLOOKUP(Abfalldokumentation!$P174,'Liste Gründe'!A:D,3,FALSE),V174)</f>
        <v>keinen Abnehmer/kein Schälpersonal</v>
      </c>
      <c r="H174" s="81" t="str">
        <f>IF(ISBLANK(Abfalldokumentation!$W174),"-",Abfalldokumentation!$W174)</f>
        <v>keinen Abnehmer/Schälen</v>
      </c>
      <c r="I174" s="81">
        <f t="shared" si="15"/>
        <v>35</v>
      </c>
      <c r="J174" s="81" t="str">
        <f t="shared" si="16"/>
        <v>Produkte</v>
      </c>
      <c r="K174" s="81" t="str">
        <f t="shared" si="17"/>
        <v>BUs</v>
      </c>
      <c r="L174" s="81" t="str">
        <f t="shared" si="18"/>
        <v>Symptome</v>
      </c>
      <c r="M174" s="81">
        <f>IFERROR(VLOOKUP(Abfalldokumentation!$O174,Kennzahlen!S:V,3,FALSE)*Abfalldokumentation!$B174,"0")</f>
        <v>111</v>
      </c>
      <c r="N174" s="81" t="str">
        <f>IF(ISBLANK(Q174),VLOOKUP(Abfalldokumentation!$O174,'Linien - BU'!R:S,2,FALSE),Q174)</f>
        <v>Verkauf</v>
      </c>
      <c r="O174" s="77">
        <f t="shared" si="19"/>
        <v>29500489</v>
      </c>
      <c r="P174" s="77">
        <f t="shared" si="20"/>
        <v>12</v>
      </c>
      <c r="Q174" s="39" t="s">
        <v>11</v>
      </c>
      <c r="R174" s="40">
        <v>29500489</v>
      </c>
      <c r="S174" s="40">
        <v>222</v>
      </c>
      <c r="T174" s="40">
        <v>12</v>
      </c>
      <c r="U174" s="41">
        <v>44440</v>
      </c>
      <c r="V174" s="42" t="s">
        <v>20</v>
      </c>
      <c r="W174" s="43" t="s">
        <v>192</v>
      </c>
      <c r="X174" s="44" t="str">
        <f>IFERROR(VLOOKUP(Abfalldokumentation!$R174,Artikel!A:C,3,FALSE),Abfalldokumentation!$R174)</f>
        <v>VOS Räucher Natur</v>
      </c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spans="1:40" ht="30" hidden="1" customHeight="1" x14ac:dyDescent="0.25">
      <c r="A175" s="73" t="str">
        <f>VLOOKUP(N175,'Linien - BU'!A:B,2,FALSE)</f>
        <v>Verkauf</v>
      </c>
      <c r="B175" s="74">
        <f t="shared" si="14"/>
        <v>70.400000000000006</v>
      </c>
      <c r="C175" s="75">
        <f>Abfalldokumentation!$U175</f>
        <v>44440</v>
      </c>
      <c r="D175" s="69" t="str">
        <f>IFERROR(IF(VLOOKUP(O175,'[1]Rohware 230'!$B:$C,2,FALSE)=0,"Rohware"),
IFERROR(IF(VLOOKUP(O175,[1]Sammelnr.!$B:$C,2,FALSE)=0,"Sammelnr. ungeschält ABS"),
IFERROR(IF(VLOOKUP(O175,[1]Sammelnr.!$E:$F,2,FALSE)=0,"Sammelnr. ungeschält VS"),
IFERROR(IF(VLOOKUP(O175,[1]Sammelnr.!$H:$I,2,FALSE)=0,"Sammelnr. geschält"),
IFERROR(IF(VLOOKUP(O175,[1]Offen!$B:$C,2,FALSE)=0,"Offen ungeschält ABS"),
IFERROR(IF(VLOOKUP(O175,[1]Offen!$E:$F,2,FALSE)=0,"Offen ungeschält VOS"),
IFERROR(IF(VLOOKUP(O175,[1]Offen!$H:$I,2,FALSE)=0,"Offen geschält RW"),
IFERROR(IF(VLOOKUP(O175,[1]Offen!$K:$L,2,FALSE)=0,"Offen vegan"),
IFERROR(IF(VLOOKUP(O175,[1]Offen!$N:$O,2,FALSE)=0,"Offen Zipfel"),
IFERROR(IF(VLOOKUP(O175,[1]Offen!$Q:$R,2,FALSE)=0,"Offen Endstücke"),
IFERROR(IF(VLOOKUP(O175,[1]Vakuumiert!$B:$C,2,FALSE)=0,"Vakuumierter VOS ungeschält"),
IFERROR(IF(VLOOKUP(O175,[1]Vakuumiert!$E:$F,2,FALSE)=0,"Vakuumierter ABS ungeschält"),
IFERROR(IF(VLOOKUP(O175,[1]Vakuumiert!$H:$I,2,FALSE)=0,"Vakuumierter VOS geschält"),
IFERROR(IF(VLOOKUP(O175,[1]Vakuumiert!$K:$L,2,FALSE)=0,"Vakuumierter VOS vegan"),
IFERROR(IF(VLOOKUP(O175,[1]Vakuumiert!$N:$O,2,FALSE)=0,"Vakuumierter VOS Zipfel"),
IFERROR(IF(VLOOKUP(O175,[1]Vakuumiert!$Q:$R,2,FALSE)=0,"Vakuumiert geschält"),
IFERROR(IF(VLOOKUP(O175,'[1]vakuumierte Fertigprodukte'!$B:$C,2,FALSE)=0,"Fertigprodukte"),
IFERROR(IF(VLOOKUP(O175,'[1]vakuumierte Fertigprodukte'!$E:$FI,2,FALSE)=0,"Vakuumierte Zipfel"),
IFERROR(IF(VLOOKUP(O175,[1]Wurste!$B:$C,2,FALSE)=0,"Räucherwürste"),
IFERROR(IF(VLOOKUP(O175,[1]Wurste!$E:$F,2,FALSE)=0,"URW/URGW Wurst"),
IFERROR(IF(VLOOKUP(O175,[1]Wurste!$H:$I,2,FALSE)=0,"HF-Wurst Vegan"),
IFERROR(IF(VLOOKUP(O175,[1]Wurste!$K:$L,2,FALSE)=0,"320er ohne Würste"),
IFERROR(IF(AND(OR(Abfalldokumentation!$A175="BU3",Abfalldokumentation!$A175="Verkauf"),Abfalldokumentation!$F175="Schimmel",Abfalldokumentation!$G175="keinen Abnehmer/kein Schälpersonal"),"Div. Zipfel, ES ohne Verwendung",VLOOKUP(Abfalldokumentation!$E175,Produktgruppen!A:B,2,FALSE)),"-")))))))))))))))))))))))</f>
        <v>Div. Zipfel, ES ohne Verwendung</v>
      </c>
      <c r="E175" s="76" t="str">
        <f>IFERROR(VLOOKUP(Abfalldokumentation!$O175,Artikel!A:C,3,FALSE),Abfalldokumentation!$O175)</f>
        <v>VOS SKZ AMM Geräuchert</v>
      </c>
      <c r="F175" s="76" t="str">
        <f>VLOOKUP(T175,'Liste Gründe'!A:D,2,FALSE)</f>
        <v>Schimmel</v>
      </c>
      <c r="G175" s="75" t="str">
        <f>IF(ISBLANK(V175),VLOOKUP(Abfalldokumentation!$P175,'Liste Gründe'!A:D,3,FALSE),V175)</f>
        <v>keinen Abnehmer/kein Schälpersonal</v>
      </c>
      <c r="H175" s="76" t="str">
        <f>IF(ISBLANK(Abfalldokumentation!$W175),"-",Abfalldokumentation!$W175)</f>
        <v>keinen Abnehmer/Schälen</v>
      </c>
      <c r="I175" s="76">
        <f t="shared" si="15"/>
        <v>35</v>
      </c>
      <c r="J175" s="76" t="str">
        <f t="shared" si="16"/>
        <v>Produkte</v>
      </c>
      <c r="K175" s="76" t="str">
        <f t="shared" si="17"/>
        <v>BUs</v>
      </c>
      <c r="L175" s="76" t="str">
        <f t="shared" si="18"/>
        <v>Symptome</v>
      </c>
      <c r="M175" s="76" t="str">
        <f>IFERROR(VLOOKUP(Abfalldokumentation!$O175,Kennzahlen!S:V,3,FALSE)*Abfalldokumentation!$B175,"0")</f>
        <v>0</v>
      </c>
      <c r="N175" s="76" t="str">
        <f>IF(ISBLANK(Q175),VLOOKUP(Abfalldokumentation!$O175,'Linien - BU'!R:S,2,FALSE),Q175)</f>
        <v>Verkauf</v>
      </c>
      <c r="O175" s="77">
        <f t="shared" si="19"/>
        <v>29500963</v>
      </c>
      <c r="P175" s="77">
        <f t="shared" si="20"/>
        <v>12</v>
      </c>
      <c r="Q175" s="45" t="s">
        <v>11</v>
      </c>
      <c r="R175" s="46">
        <v>29500963</v>
      </c>
      <c r="S175" s="46">
        <v>70.400000000000006</v>
      </c>
      <c r="T175" s="46">
        <v>12</v>
      </c>
      <c r="U175" s="47">
        <v>44440</v>
      </c>
      <c r="V175" s="48" t="s">
        <v>20</v>
      </c>
      <c r="W175" s="49" t="s">
        <v>192</v>
      </c>
      <c r="X175" s="50" t="str">
        <f>IFERROR(VLOOKUP(Abfalldokumentation!$R175,Artikel!A:C,3,FALSE),Abfalldokumentation!$R175)</f>
        <v>VOS SKZ AMM Geräuchert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spans="1:40" ht="30" hidden="1" customHeight="1" x14ac:dyDescent="0.25">
      <c r="A176" s="78" t="str">
        <f>VLOOKUP(N176,'Linien - BU'!A:B,2,FALSE)</f>
        <v>Verkauf</v>
      </c>
      <c r="B176" s="79">
        <f t="shared" si="14"/>
        <v>48</v>
      </c>
      <c r="C176" s="80">
        <f>Abfalldokumentation!$U176</f>
        <v>44440</v>
      </c>
      <c r="D176" s="69" t="str">
        <f>IFERROR(IF(VLOOKUP(O176,'[1]Rohware 230'!$B:$C,2,FALSE)=0,"Rohware"),
IFERROR(IF(VLOOKUP(O176,[1]Sammelnr.!$B:$C,2,FALSE)=0,"Sammelnr. ungeschält ABS"),
IFERROR(IF(VLOOKUP(O176,[1]Sammelnr.!$E:$F,2,FALSE)=0,"Sammelnr. ungeschält VS"),
IFERROR(IF(VLOOKUP(O176,[1]Sammelnr.!$H:$I,2,FALSE)=0,"Sammelnr. geschält"),
IFERROR(IF(VLOOKUP(O176,[1]Offen!$B:$C,2,FALSE)=0,"Offen ungeschält ABS"),
IFERROR(IF(VLOOKUP(O176,[1]Offen!$E:$F,2,FALSE)=0,"Offen ungeschält VOS"),
IFERROR(IF(VLOOKUP(O176,[1]Offen!$H:$I,2,FALSE)=0,"Offen geschält RW"),
IFERROR(IF(VLOOKUP(O176,[1]Offen!$K:$L,2,FALSE)=0,"Offen vegan"),
IFERROR(IF(VLOOKUP(O176,[1]Offen!$N:$O,2,FALSE)=0,"Offen Zipfel"),
IFERROR(IF(VLOOKUP(O176,[1]Offen!$Q:$R,2,FALSE)=0,"Offen Endstücke"),
IFERROR(IF(VLOOKUP(O176,[1]Vakuumiert!$B:$C,2,FALSE)=0,"Vakuumierter VOS ungeschält"),
IFERROR(IF(VLOOKUP(O176,[1]Vakuumiert!$E:$F,2,FALSE)=0,"Vakuumierter ABS ungeschält"),
IFERROR(IF(VLOOKUP(O176,[1]Vakuumiert!$H:$I,2,FALSE)=0,"Vakuumierter VOS geschält"),
IFERROR(IF(VLOOKUP(O176,[1]Vakuumiert!$K:$L,2,FALSE)=0,"Vakuumierter VOS vegan"),
IFERROR(IF(VLOOKUP(O176,[1]Vakuumiert!$N:$O,2,FALSE)=0,"Vakuumierter VOS Zipfel"),
IFERROR(IF(VLOOKUP(O176,[1]Vakuumiert!$Q:$R,2,FALSE)=0,"Vakuumiert geschält"),
IFERROR(IF(VLOOKUP(O176,'[1]vakuumierte Fertigprodukte'!$B:$C,2,FALSE)=0,"Fertigprodukte"),
IFERROR(IF(VLOOKUP(O176,'[1]vakuumierte Fertigprodukte'!$E:$FI,2,FALSE)=0,"Vakuumierte Zipfel"),
IFERROR(IF(VLOOKUP(O176,[1]Wurste!$B:$C,2,FALSE)=0,"Räucherwürste"),
IFERROR(IF(VLOOKUP(O176,[1]Wurste!$E:$F,2,FALSE)=0,"URW/URGW Wurst"),
IFERROR(IF(VLOOKUP(O176,[1]Wurste!$H:$I,2,FALSE)=0,"HF-Wurst Vegan"),
IFERROR(IF(VLOOKUP(O176,[1]Wurste!$K:$L,2,FALSE)=0,"320er ohne Würste"),
IFERROR(IF(AND(OR(Abfalldokumentation!$A176="BU3",Abfalldokumentation!$A176="Verkauf"),Abfalldokumentation!$F176="Schimmel",Abfalldokumentation!$G176="keinen Abnehmer/kein Schälpersonal"),"Div. Zipfel, ES ohne Verwendung",VLOOKUP(Abfalldokumentation!$E176,Produktgruppen!A:B,2,FALSE)),"-")))))))))))))))))))))))</f>
        <v>Div. Zipfel, ES ohne Verwendung</v>
      </c>
      <c r="E176" s="81" t="str">
        <f>IFERROR(VLOOKUP(Abfalldokumentation!$O176,Artikel!A:C,3,FALSE),Abfalldokumentation!$O176)</f>
        <v>VOS GRW-CHILI-NAT ENDST</v>
      </c>
      <c r="F176" s="81" t="str">
        <f>VLOOKUP(T176,'Liste Gründe'!A:D,2,FALSE)</f>
        <v>Schimmel</v>
      </c>
      <c r="G176" s="80" t="str">
        <f>IF(ISBLANK(V176),VLOOKUP(Abfalldokumentation!$P176,'Liste Gründe'!A:D,3,FALSE),V176)</f>
        <v>keinen Abnehmer/kein Schälpersonal</v>
      </c>
      <c r="H176" s="81" t="str">
        <f>IF(ISBLANK(Abfalldokumentation!$W176),"-",Abfalldokumentation!$W176)</f>
        <v>keinen Abnehmer/Schälen</v>
      </c>
      <c r="I176" s="81">
        <f t="shared" si="15"/>
        <v>35</v>
      </c>
      <c r="J176" s="81" t="str">
        <f t="shared" si="16"/>
        <v>Produkte</v>
      </c>
      <c r="K176" s="81" t="str">
        <f t="shared" si="17"/>
        <v>BUs</v>
      </c>
      <c r="L176" s="81" t="str">
        <f t="shared" si="18"/>
        <v>Symptome</v>
      </c>
      <c r="M176" s="81">
        <f>IFERROR(VLOOKUP(Abfalldokumentation!$O176,Kennzahlen!S:V,3,FALSE)*Abfalldokumentation!$B176,"0")</f>
        <v>24</v>
      </c>
      <c r="N176" s="81" t="str">
        <f>IF(ISBLANK(Q176),VLOOKUP(Abfalldokumentation!$O176,'Linien - BU'!R:S,2,FALSE),Q176)</f>
        <v>Verkauf</v>
      </c>
      <c r="O176" s="77">
        <f t="shared" si="19"/>
        <v>29501079</v>
      </c>
      <c r="P176" s="77">
        <f t="shared" si="20"/>
        <v>12</v>
      </c>
      <c r="Q176" s="39" t="s">
        <v>11</v>
      </c>
      <c r="R176" s="40">
        <v>29501079</v>
      </c>
      <c r="S176" s="40">
        <v>48</v>
      </c>
      <c r="T176" s="40">
        <v>12</v>
      </c>
      <c r="U176" s="41">
        <v>44440</v>
      </c>
      <c r="V176" s="42" t="s">
        <v>20</v>
      </c>
      <c r="W176" s="43" t="s">
        <v>192</v>
      </c>
      <c r="X176" s="44" t="str">
        <f>IFERROR(VLOOKUP(Abfalldokumentation!$R176,Artikel!A:C,3,FALSE),Abfalldokumentation!$R176)</f>
        <v>VOS GRW-CHILI-NAT ENDST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spans="1:40" ht="30" hidden="1" customHeight="1" x14ac:dyDescent="0.25">
      <c r="A177" s="73" t="str">
        <f>VLOOKUP(N177,'Linien - BU'!A:B,2,FALSE)</f>
        <v>BU1</v>
      </c>
      <c r="B177" s="74">
        <f t="shared" si="14"/>
        <v>47</v>
      </c>
      <c r="C177" s="75">
        <f>Abfalldokumentation!$U177</f>
        <v>44440</v>
      </c>
      <c r="D177" s="69" t="str">
        <f>IFERROR(IF(VLOOKUP(O177,'[1]Rohware 230'!$B:$C,2,FALSE)=0,"Rohware"),
IFERROR(IF(VLOOKUP(O177,[1]Sammelnr.!$B:$C,2,FALSE)=0,"Sammelnr. ungeschält ABS"),
IFERROR(IF(VLOOKUP(O177,[1]Sammelnr.!$E:$F,2,FALSE)=0,"Sammelnr. ungeschält VS"),
IFERROR(IF(VLOOKUP(O177,[1]Sammelnr.!$H:$I,2,FALSE)=0,"Sammelnr. geschält"),
IFERROR(IF(VLOOKUP(O177,[1]Offen!$B:$C,2,FALSE)=0,"Offen ungeschält ABS"),
IFERROR(IF(VLOOKUP(O177,[1]Offen!$E:$F,2,FALSE)=0,"Offen ungeschält VOS"),
IFERROR(IF(VLOOKUP(O177,[1]Offen!$H:$I,2,FALSE)=0,"Offen geschält RW"),
IFERROR(IF(VLOOKUP(O177,[1]Offen!$K:$L,2,FALSE)=0,"Offen vegan"),
IFERROR(IF(VLOOKUP(O177,[1]Offen!$N:$O,2,FALSE)=0,"Offen Zipfel"),
IFERROR(IF(VLOOKUP(O177,[1]Offen!$Q:$R,2,FALSE)=0,"Offen Endstücke"),
IFERROR(IF(VLOOKUP(O177,[1]Vakuumiert!$B:$C,2,FALSE)=0,"Vakuumierter VOS ungeschält"),
IFERROR(IF(VLOOKUP(O177,[1]Vakuumiert!$E:$F,2,FALSE)=0,"Vakuumierter ABS ungeschält"),
IFERROR(IF(VLOOKUP(O177,[1]Vakuumiert!$H:$I,2,FALSE)=0,"Vakuumierter VOS geschält"),
IFERROR(IF(VLOOKUP(O177,[1]Vakuumiert!$K:$L,2,FALSE)=0,"Vakuumierter VOS vegan"),
IFERROR(IF(VLOOKUP(O177,[1]Vakuumiert!$N:$O,2,FALSE)=0,"Vakuumierter VOS Zipfel"),
IFERROR(IF(VLOOKUP(O177,[1]Vakuumiert!$Q:$R,2,FALSE)=0,"Vakuumiert geschält"),
IFERROR(IF(VLOOKUP(O177,'[1]vakuumierte Fertigprodukte'!$B:$C,2,FALSE)=0,"Fertigprodukte"),
IFERROR(IF(VLOOKUP(O177,'[1]vakuumierte Fertigprodukte'!$E:$FI,2,FALSE)=0,"Vakuumierte Zipfel"),
IFERROR(IF(VLOOKUP(O177,[1]Wurste!$B:$C,2,FALSE)=0,"Räucherwürste"),
IFERROR(IF(VLOOKUP(O177,[1]Wurste!$E:$F,2,FALSE)=0,"URW/URGW Wurst"),
IFERROR(IF(VLOOKUP(O177,[1]Wurste!$H:$I,2,FALSE)=0,"HF-Wurst Vegan"),
IFERROR(IF(VLOOKUP(O177,[1]Wurste!$K:$L,2,FALSE)=0,"320er ohne Würste"),
IFERROR(IF(AND(OR(Abfalldokumentation!$A177="BU3",Abfalldokumentation!$A177="Verkauf"),Abfalldokumentation!$F177="Schimmel",Abfalldokumentation!$G177="keinen Abnehmer/kein Schälpersonal"),"Div. Zipfel, ES ohne Verwendung",VLOOKUP(Abfalldokumentation!$E177,Produktgruppen!A:B,2,FALSE)),"-")))))))))))))))))))))))</f>
        <v>ABS</v>
      </c>
      <c r="E177" s="76" t="str">
        <f>IFERROR(VLOOKUP(Abfalldokumentation!$O177,Artikel!A:C,3,FALSE),Abfalldokumentation!$O177)</f>
        <v>ABS GOU-MI-VAKU</v>
      </c>
      <c r="F177" s="76" t="str">
        <f>VLOOKUP(T177,'Liste Gründe'!A:D,2,FALSE)</f>
        <v>Schimmel</v>
      </c>
      <c r="G177" s="75" t="str">
        <f>IF(ISBLANK(V177),VLOOKUP(Abfalldokumentation!$P177,'Liste Gründe'!A:D,3,FALSE),V177)</f>
        <v>keine Verarbeitung</v>
      </c>
      <c r="H177" s="76" t="str">
        <f>IF(ISBLANK(Abfalldokumentation!$W177),"-",Abfalldokumentation!$W177)</f>
        <v>Produktion unregelmäßig</v>
      </c>
      <c r="I177" s="76">
        <f t="shared" si="15"/>
        <v>35</v>
      </c>
      <c r="J177" s="76" t="str">
        <f t="shared" si="16"/>
        <v>Produkte</v>
      </c>
      <c r="K177" s="76" t="str">
        <f t="shared" si="17"/>
        <v>BUs</v>
      </c>
      <c r="L177" s="76" t="str">
        <f t="shared" si="18"/>
        <v>Symptome</v>
      </c>
      <c r="M177" s="76">
        <f>IFERROR(VLOOKUP(Abfalldokumentation!$O177,Kennzahlen!S:V,3,FALSE)*Abfalldokumentation!$B177,"0")</f>
        <v>104.05799999999999</v>
      </c>
      <c r="N177" s="76" t="str">
        <f>IF(ISBLANK(Q177),VLOOKUP(Abfalldokumentation!$O177,'Linien - BU'!R:S,2,FALSE),Q177)</f>
        <v>RWV</v>
      </c>
      <c r="O177" s="77">
        <f t="shared" si="19"/>
        <v>49500056</v>
      </c>
      <c r="P177" s="77">
        <f t="shared" si="20"/>
        <v>12</v>
      </c>
      <c r="Q177" s="45" t="s">
        <v>202</v>
      </c>
      <c r="R177" s="46">
        <v>49500056</v>
      </c>
      <c r="S177" s="46">
        <v>47</v>
      </c>
      <c r="T177" s="46">
        <v>12</v>
      </c>
      <c r="U177" s="47">
        <v>44440</v>
      </c>
      <c r="V177" s="42" t="s">
        <v>22</v>
      </c>
      <c r="W177" s="40" t="s">
        <v>183</v>
      </c>
      <c r="X177" s="50" t="str">
        <f>IFERROR(VLOOKUP(Abfalldokumentation!$R177,Artikel!A:C,3,FALSE),Abfalldokumentation!$R177)</f>
        <v>ABS GOU-MI-VAKU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spans="1:40" ht="30" hidden="1" customHeight="1" x14ac:dyDescent="0.25">
      <c r="A178" s="78" t="str">
        <f>VLOOKUP(N178,'Linien - BU'!A:B,2,FALSE)</f>
        <v>BU1</v>
      </c>
      <c r="B178" s="79">
        <f t="shared" si="14"/>
        <v>106</v>
      </c>
      <c r="C178" s="80">
        <f>Abfalldokumentation!$U178</f>
        <v>44440</v>
      </c>
      <c r="D178" s="69" t="str">
        <f>IFERROR(IF(VLOOKUP(O178,'[1]Rohware 230'!$B:$C,2,FALSE)=0,"Rohware"),
IFERROR(IF(VLOOKUP(O178,[1]Sammelnr.!$B:$C,2,FALSE)=0,"Sammelnr. ungeschält ABS"),
IFERROR(IF(VLOOKUP(O178,[1]Sammelnr.!$E:$F,2,FALSE)=0,"Sammelnr. ungeschält VS"),
IFERROR(IF(VLOOKUP(O178,[1]Sammelnr.!$H:$I,2,FALSE)=0,"Sammelnr. geschält"),
IFERROR(IF(VLOOKUP(O178,[1]Offen!$B:$C,2,FALSE)=0,"Offen ungeschält ABS"),
IFERROR(IF(VLOOKUP(O178,[1]Offen!$E:$F,2,FALSE)=0,"Offen ungeschält VOS"),
IFERROR(IF(VLOOKUP(O178,[1]Offen!$H:$I,2,FALSE)=0,"Offen geschält RW"),
IFERROR(IF(VLOOKUP(O178,[1]Offen!$K:$L,2,FALSE)=0,"Offen vegan"),
IFERROR(IF(VLOOKUP(O178,[1]Offen!$N:$O,2,FALSE)=0,"Offen Zipfel"),
IFERROR(IF(VLOOKUP(O178,[1]Offen!$Q:$R,2,FALSE)=0,"Offen Endstücke"),
IFERROR(IF(VLOOKUP(O178,[1]Vakuumiert!$B:$C,2,FALSE)=0,"Vakuumierter VOS ungeschält"),
IFERROR(IF(VLOOKUP(O178,[1]Vakuumiert!$E:$F,2,FALSE)=0,"Vakuumierter ABS ungeschält"),
IFERROR(IF(VLOOKUP(O178,[1]Vakuumiert!$H:$I,2,FALSE)=0,"Vakuumierter VOS geschält"),
IFERROR(IF(VLOOKUP(O178,[1]Vakuumiert!$K:$L,2,FALSE)=0,"Vakuumierter VOS vegan"),
IFERROR(IF(VLOOKUP(O178,[1]Vakuumiert!$N:$O,2,FALSE)=0,"Vakuumierter VOS Zipfel"),
IFERROR(IF(VLOOKUP(O178,[1]Vakuumiert!$Q:$R,2,FALSE)=0,"Vakuumiert geschält"),
IFERROR(IF(VLOOKUP(O178,'[1]vakuumierte Fertigprodukte'!$B:$C,2,FALSE)=0,"Fertigprodukte"),
IFERROR(IF(VLOOKUP(O178,'[1]vakuumierte Fertigprodukte'!$E:$FI,2,FALSE)=0,"Vakuumierte Zipfel"),
IFERROR(IF(VLOOKUP(O178,[1]Wurste!$B:$C,2,FALSE)=0,"Räucherwürste"),
IFERROR(IF(VLOOKUP(O178,[1]Wurste!$E:$F,2,FALSE)=0,"URW/URGW Wurst"),
IFERROR(IF(VLOOKUP(O178,[1]Wurste!$H:$I,2,FALSE)=0,"HF-Wurst Vegan"),
IFERROR(IF(VLOOKUP(O178,[1]Wurste!$K:$L,2,FALSE)=0,"320er ohne Würste"),
IFERROR(IF(AND(OR(Abfalldokumentation!$A178="BU3",Abfalldokumentation!$A178="Verkauf"),Abfalldokumentation!$F178="Schimmel",Abfalldokumentation!$G178="keinen Abnehmer/kein Schälpersonal"),"Div. Zipfel, ES ohne Verwendung",VLOOKUP(Abfalldokumentation!$E178,Produktgruppen!A:B,2,FALSE)),"-")))))))))))))))))))))))</f>
        <v>ABS</v>
      </c>
      <c r="E178" s="81" t="str">
        <f>IFERROR(VLOOKUP(Abfalldokumentation!$O178,Artikel!A:C,3,FALSE),Abfalldokumentation!$O178)</f>
        <v>ABS GOU-MI-VAKU</v>
      </c>
      <c r="F178" s="81" t="str">
        <f>VLOOKUP(T178,'Liste Gründe'!A:D,2,FALSE)</f>
        <v>Schimmel</v>
      </c>
      <c r="G178" s="80" t="str">
        <f>IF(ISBLANK(V178),VLOOKUP(Abfalldokumentation!$P178,'Liste Gründe'!A:D,3,FALSE),V178)</f>
        <v>keine Verarbeitung</v>
      </c>
      <c r="H178" s="81" t="str">
        <f>IF(ISBLANK(Abfalldokumentation!$W178),"-",Abfalldokumentation!$W178)</f>
        <v>Produktion unregelmäßig</v>
      </c>
      <c r="I178" s="81">
        <f t="shared" si="15"/>
        <v>35</v>
      </c>
      <c r="J178" s="81" t="str">
        <f t="shared" si="16"/>
        <v>Produkte</v>
      </c>
      <c r="K178" s="81" t="str">
        <f t="shared" si="17"/>
        <v>BUs</v>
      </c>
      <c r="L178" s="81" t="str">
        <f t="shared" si="18"/>
        <v>Symptome</v>
      </c>
      <c r="M178" s="81">
        <f>IFERROR(VLOOKUP(Abfalldokumentation!$O178,Kennzahlen!S:V,3,FALSE)*Abfalldokumentation!$B178,"0")</f>
        <v>234.684</v>
      </c>
      <c r="N178" s="81" t="str">
        <f>IF(ISBLANK(Q178),VLOOKUP(Abfalldokumentation!$O178,'Linien - BU'!R:S,2,FALSE),Q178)</f>
        <v>RWV</v>
      </c>
      <c r="O178" s="77">
        <f t="shared" si="19"/>
        <v>49500056</v>
      </c>
      <c r="P178" s="77">
        <f t="shared" si="20"/>
        <v>12</v>
      </c>
      <c r="Q178" s="39" t="s">
        <v>202</v>
      </c>
      <c r="R178" s="40">
        <v>49500056</v>
      </c>
      <c r="S178" s="40">
        <v>106</v>
      </c>
      <c r="T178" s="40">
        <v>12</v>
      </c>
      <c r="U178" s="41">
        <v>44440</v>
      </c>
      <c r="V178" s="42" t="s">
        <v>22</v>
      </c>
      <c r="W178" s="40" t="s">
        <v>183</v>
      </c>
      <c r="X178" s="44" t="str">
        <f>IFERROR(VLOOKUP(Abfalldokumentation!$R178,Artikel!A:C,3,FALSE),Abfalldokumentation!$R178)</f>
        <v>ABS GOU-MI-VAKU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spans="1:40" ht="30" hidden="1" customHeight="1" x14ac:dyDescent="0.25">
      <c r="A179" s="73" t="str">
        <f>VLOOKUP(N179,'Linien - BU'!A:B,2,FALSE)</f>
        <v>BU4</v>
      </c>
      <c r="B179" s="74">
        <f t="shared" si="14"/>
        <v>101</v>
      </c>
      <c r="C179" s="75">
        <f>Abfalldokumentation!$U179</f>
        <v>44440</v>
      </c>
      <c r="D179" s="69" t="str">
        <f>IFERROR(IF(VLOOKUP(O179,'[1]Rohware 230'!$B:$C,2,FALSE)=0,"Rohware"),
IFERROR(IF(VLOOKUP(O179,[1]Sammelnr.!$B:$C,2,FALSE)=0,"Sammelnr. ungeschält ABS"),
IFERROR(IF(VLOOKUP(O179,[1]Sammelnr.!$E:$F,2,FALSE)=0,"Sammelnr. ungeschält VS"),
IFERROR(IF(VLOOKUP(O179,[1]Sammelnr.!$H:$I,2,FALSE)=0,"Sammelnr. geschält"),
IFERROR(IF(VLOOKUP(O179,[1]Offen!$B:$C,2,FALSE)=0,"Offen ungeschält ABS"),
IFERROR(IF(VLOOKUP(O179,[1]Offen!$E:$F,2,FALSE)=0,"Offen ungeschält VOS"),
IFERROR(IF(VLOOKUP(O179,[1]Offen!$H:$I,2,FALSE)=0,"Offen geschält RW"),
IFERROR(IF(VLOOKUP(O179,[1]Offen!$K:$L,2,FALSE)=0,"Offen vegan"),
IFERROR(IF(VLOOKUP(O179,[1]Offen!$N:$O,2,FALSE)=0,"Offen Zipfel"),
IFERROR(IF(VLOOKUP(O179,[1]Offen!$Q:$R,2,FALSE)=0,"Offen Endstücke"),
IFERROR(IF(VLOOKUP(O179,[1]Vakuumiert!$B:$C,2,FALSE)=0,"Vakuumierter VOS ungeschält"),
IFERROR(IF(VLOOKUP(O179,[1]Vakuumiert!$E:$F,2,FALSE)=0,"Vakuumierter ABS ungeschält"),
IFERROR(IF(VLOOKUP(O179,[1]Vakuumiert!$H:$I,2,FALSE)=0,"Vakuumierter VOS geschält"),
IFERROR(IF(VLOOKUP(O179,[1]Vakuumiert!$K:$L,2,FALSE)=0,"Vakuumierter VOS vegan"),
IFERROR(IF(VLOOKUP(O179,[1]Vakuumiert!$N:$O,2,FALSE)=0,"Vakuumierter VOS Zipfel"),
IFERROR(IF(VLOOKUP(O179,[1]Vakuumiert!$Q:$R,2,FALSE)=0,"Vakuumiert geschält"),
IFERROR(IF(VLOOKUP(O179,'[1]vakuumierte Fertigprodukte'!$B:$C,2,FALSE)=0,"Fertigprodukte"),
IFERROR(IF(VLOOKUP(O179,'[1]vakuumierte Fertigprodukte'!$E:$FI,2,FALSE)=0,"Vakuumierte Zipfel"),
IFERROR(IF(VLOOKUP(O179,[1]Wurste!$B:$C,2,FALSE)=0,"Räucherwürste"),
IFERROR(IF(VLOOKUP(O179,[1]Wurste!$E:$F,2,FALSE)=0,"URW/URGW Wurst"),
IFERROR(IF(VLOOKUP(O179,[1]Wurste!$H:$I,2,FALSE)=0,"HF-Wurst Vegan"),
IFERROR(IF(VLOOKUP(O179,[1]Wurste!$K:$L,2,FALSE)=0,"320er ohne Würste"),
IFERROR(IF(AND(OR(Abfalldokumentation!$A179="BU3",Abfalldokumentation!$A179="Verkauf"),Abfalldokumentation!$F179="Schimmel",Abfalldokumentation!$G179="keinen Abnehmer/kein Schälpersonal"),"Div. Zipfel, ES ohne Verwendung",VLOOKUP(Abfalldokumentation!$E179,Produktgruppen!A:B,2,FALSE)),"-")))))))))))))))))))))))</f>
        <v>ABS</v>
      </c>
      <c r="E179" s="76" t="str">
        <f>IFERROR(VLOOKUP(Abfalldokumentation!$O179,Artikel!A:C,3,FALSE),Abfalldokumentation!$O179)</f>
        <v>ABS PECO-TRE-VAKU</v>
      </c>
      <c r="F179" s="76" t="str">
        <f>VLOOKUP(T179,'Liste Gründe'!A:D,2,FALSE)</f>
        <v>Schimmel</v>
      </c>
      <c r="G179" s="75" t="str">
        <f>IF(ISBLANK(V179),VLOOKUP(Abfalldokumentation!$P179,'Liste Gründe'!A:D,3,FALSE),V179)</f>
        <v>Rest</v>
      </c>
      <c r="H179" s="76" t="str">
        <f>IF(ISBLANK(Abfalldokumentation!$W179),"-",Abfalldokumentation!$W179)</f>
        <v>Abschnitte eingelagert, um Verwendung zu finden. Aber keine Verwendungsentscheidung gefunden</v>
      </c>
      <c r="I179" s="76">
        <f t="shared" si="15"/>
        <v>35</v>
      </c>
      <c r="J179" s="76" t="str">
        <f t="shared" si="16"/>
        <v>Produkte</v>
      </c>
      <c r="K179" s="76" t="str">
        <f t="shared" si="17"/>
        <v>BUs</v>
      </c>
      <c r="L179" s="76" t="str">
        <f t="shared" si="18"/>
        <v>Symptome</v>
      </c>
      <c r="M179" s="76">
        <f>IFERROR(VLOOKUP(Abfalldokumentation!$O179,Kennzahlen!S:V,3,FALSE)*Abfalldokumentation!$B179,"0")</f>
        <v>223.614</v>
      </c>
      <c r="N179" s="76" t="str">
        <f>IF(ISBLANK(Q179),VLOOKUP(Abfalldokumentation!$O179,'Linien - BU'!R:S,2,FALSE),Q179)</f>
        <v>BU4</v>
      </c>
      <c r="O179" s="77">
        <f t="shared" si="19"/>
        <v>49500174</v>
      </c>
      <c r="P179" s="77">
        <f t="shared" si="20"/>
        <v>12</v>
      </c>
      <c r="Q179" s="45" t="s">
        <v>9</v>
      </c>
      <c r="R179" s="46">
        <v>49500174</v>
      </c>
      <c r="S179" s="46">
        <v>101</v>
      </c>
      <c r="T179" s="46">
        <v>12</v>
      </c>
      <c r="U179" s="47">
        <v>44440</v>
      </c>
      <c r="V179" s="48" t="s">
        <v>10</v>
      </c>
      <c r="W179" s="49" t="s">
        <v>240</v>
      </c>
      <c r="X179" s="50" t="str">
        <f>IFERROR(VLOOKUP(Abfalldokumentation!$R179,Artikel!A:C,3,FALSE),Abfalldokumentation!$R179)</f>
        <v>ABS PECO-TRE-VAKU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spans="1:40" ht="30" hidden="1" customHeight="1" x14ac:dyDescent="0.25">
      <c r="A180" s="78" t="str">
        <f>VLOOKUP(N180,'Linien - BU'!A:B,2,FALSE)</f>
        <v>BU2</v>
      </c>
      <c r="B180" s="79">
        <f t="shared" si="14"/>
        <v>30.4</v>
      </c>
      <c r="C180" s="80">
        <f>Abfalldokumentation!$U180</f>
        <v>44440</v>
      </c>
      <c r="D180" s="69" t="str">
        <f>IFERROR(IF(VLOOKUP(O180,'[1]Rohware 230'!$B:$C,2,FALSE)=0,"Rohware"),
IFERROR(IF(VLOOKUP(O180,[1]Sammelnr.!$B:$C,2,FALSE)=0,"Sammelnr. ungeschält ABS"),
IFERROR(IF(VLOOKUP(O180,[1]Sammelnr.!$E:$F,2,FALSE)=0,"Sammelnr. ungeschält VS"),
IFERROR(IF(VLOOKUP(O180,[1]Sammelnr.!$H:$I,2,FALSE)=0,"Sammelnr. geschält"),
IFERROR(IF(VLOOKUP(O180,[1]Offen!$B:$C,2,FALSE)=0,"Offen ungeschält ABS"),
IFERROR(IF(VLOOKUP(O180,[1]Offen!$E:$F,2,FALSE)=0,"Offen ungeschält VOS"),
IFERROR(IF(VLOOKUP(O180,[1]Offen!$H:$I,2,FALSE)=0,"Offen geschält RW"),
IFERROR(IF(VLOOKUP(O180,[1]Offen!$K:$L,2,FALSE)=0,"Offen vegan"),
IFERROR(IF(VLOOKUP(O180,[1]Offen!$N:$O,2,FALSE)=0,"Offen Zipfel"),
IFERROR(IF(VLOOKUP(O180,[1]Offen!$Q:$R,2,FALSE)=0,"Offen Endstücke"),
IFERROR(IF(VLOOKUP(O180,[1]Vakuumiert!$B:$C,2,FALSE)=0,"Vakuumierter VOS ungeschält"),
IFERROR(IF(VLOOKUP(O180,[1]Vakuumiert!$E:$F,2,FALSE)=0,"Vakuumierter ABS ungeschält"),
IFERROR(IF(VLOOKUP(O180,[1]Vakuumiert!$H:$I,2,FALSE)=0,"Vakuumierter VOS geschält"),
IFERROR(IF(VLOOKUP(O180,[1]Vakuumiert!$K:$L,2,FALSE)=0,"Vakuumierter VOS vegan"),
IFERROR(IF(VLOOKUP(O180,[1]Vakuumiert!$N:$O,2,FALSE)=0,"Vakuumierter VOS Zipfel"),
IFERROR(IF(VLOOKUP(O180,[1]Vakuumiert!$Q:$R,2,FALSE)=0,"Vakuumiert geschält"),
IFERROR(IF(VLOOKUP(O180,'[1]vakuumierte Fertigprodukte'!$B:$C,2,FALSE)=0,"Fertigprodukte"),
IFERROR(IF(VLOOKUP(O180,'[1]vakuumierte Fertigprodukte'!$E:$FI,2,FALSE)=0,"Vakuumierte Zipfel"),
IFERROR(IF(VLOOKUP(O180,[1]Wurste!$B:$C,2,FALSE)=0,"Räucherwürste"),
IFERROR(IF(VLOOKUP(O180,[1]Wurste!$E:$F,2,FALSE)=0,"URW/URGW Wurst"),
IFERROR(IF(VLOOKUP(O180,[1]Wurste!$H:$I,2,FALSE)=0,"HF-Wurst Vegan"),
IFERROR(IF(VLOOKUP(O180,[1]Wurste!$K:$L,2,FALSE)=0,"320er ohne Würste"),
IFERROR(IF(AND(OR(Abfalldokumentation!$A180="BU3",Abfalldokumentation!$A180="Verkauf"),Abfalldokumentation!$F180="Schimmel",Abfalldokumentation!$G180="keinen Abnehmer/kein Schälpersonal"),"Div. Zipfel, ES ohne Verwendung",VLOOKUP(Abfalldokumentation!$E180,Produktgruppen!A:B,2,FALSE)),"-")))))))))))))))))))))))</f>
        <v>Rohware</v>
      </c>
      <c r="E180" s="81" t="str">
        <f>IFERROR(VLOOKUP(Abfalldokumentation!$O180,Artikel!A:C,3,FALSE),Abfalldokumentation!$O180)</f>
        <v>Blöcke</v>
      </c>
      <c r="F180" s="81" t="str">
        <f>VLOOKUP(T180,'Liste Gründe'!A:D,2,FALSE)</f>
        <v>Schimmel</v>
      </c>
      <c r="G180" s="80" t="str">
        <f>IF(ISBLANK(V180),VLOOKUP(Abfalldokumentation!$P180,'Liste Gründe'!A:D,3,FALSE),V180)</f>
        <v>Luftzieher/Folienriss durch Transport</v>
      </c>
      <c r="H180" s="81" t="str">
        <f>IF(ISBLANK(Abfalldokumentation!$W180),"-",Abfalldokumentation!$W180)</f>
        <v>Luftzieher/Folienriss durch Transport</v>
      </c>
      <c r="I180" s="81">
        <f t="shared" si="15"/>
        <v>35</v>
      </c>
      <c r="J180" s="81" t="str">
        <f t="shared" si="16"/>
        <v>Produkte</v>
      </c>
      <c r="K180" s="81" t="str">
        <f t="shared" si="17"/>
        <v>BUs</v>
      </c>
      <c r="L180" s="81" t="str">
        <f t="shared" si="18"/>
        <v>Symptome</v>
      </c>
      <c r="M180" s="81" t="str">
        <f>IFERROR(VLOOKUP(Abfalldokumentation!$O180,Kennzahlen!S:V,3,FALSE)*Abfalldokumentation!$B180,"0")</f>
        <v>0</v>
      </c>
      <c r="N180" s="81" t="str">
        <f>IF(ISBLANK(Q180),VLOOKUP(Abfalldokumentation!$O180,'Linien - BU'!R:S,2,FALSE),Q180)</f>
        <v>BU2</v>
      </c>
      <c r="O180" s="77" t="str">
        <f t="shared" si="19"/>
        <v>Blöcke</v>
      </c>
      <c r="P180" s="77">
        <f t="shared" si="20"/>
        <v>12</v>
      </c>
      <c r="Q180" s="39" t="s">
        <v>7</v>
      </c>
      <c r="R180" s="40" t="s">
        <v>208</v>
      </c>
      <c r="S180" s="40">
        <v>30.4</v>
      </c>
      <c r="T180" s="40">
        <v>12</v>
      </c>
      <c r="U180" s="41">
        <v>44440</v>
      </c>
      <c r="V180" s="42" t="s">
        <v>30</v>
      </c>
      <c r="W180" s="43" t="s">
        <v>30</v>
      </c>
      <c r="X180" s="44" t="str">
        <f>IFERROR(VLOOKUP(Abfalldokumentation!$R180,Artikel!A:C,3,FALSE),Abfalldokumentation!$R180)</f>
        <v>Blöcke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spans="1:40" ht="30" hidden="1" customHeight="1" x14ac:dyDescent="0.25">
      <c r="A181" s="73" t="str">
        <f>VLOOKUP(N181,'Linien - BU'!A:B,2,FALSE)</f>
        <v>Verkauf</v>
      </c>
      <c r="B181" s="74">
        <f t="shared" si="14"/>
        <v>1770</v>
      </c>
      <c r="C181" s="75">
        <f>Abfalldokumentation!$U181</f>
        <v>44440</v>
      </c>
      <c r="D181" s="69" t="str">
        <f>IFERROR(IF(VLOOKUP(O181,'[1]Rohware 230'!$B:$C,2,FALSE)=0,"Rohware"),
IFERROR(IF(VLOOKUP(O181,[1]Sammelnr.!$B:$C,2,FALSE)=0,"Sammelnr. ungeschält ABS"),
IFERROR(IF(VLOOKUP(O181,[1]Sammelnr.!$E:$F,2,FALSE)=0,"Sammelnr. ungeschält VS"),
IFERROR(IF(VLOOKUP(O181,[1]Sammelnr.!$H:$I,2,FALSE)=0,"Sammelnr. geschält"),
IFERROR(IF(VLOOKUP(O181,[1]Offen!$B:$C,2,FALSE)=0,"Offen ungeschält ABS"),
IFERROR(IF(VLOOKUP(O181,[1]Offen!$E:$F,2,FALSE)=0,"Offen ungeschält VOS"),
IFERROR(IF(VLOOKUP(O181,[1]Offen!$H:$I,2,FALSE)=0,"Offen geschält RW"),
IFERROR(IF(VLOOKUP(O181,[1]Offen!$K:$L,2,FALSE)=0,"Offen vegan"),
IFERROR(IF(VLOOKUP(O181,[1]Offen!$N:$O,2,FALSE)=0,"Offen Zipfel"),
IFERROR(IF(VLOOKUP(O181,[1]Offen!$Q:$R,2,FALSE)=0,"Offen Endstücke"),
IFERROR(IF(VLOOKUP(O181,[1]Vakuumiert!$B:$C,2,FALSE)=0,"Vakuumierter VOS ungeschält"),
IFERROR(IF(VLOOKUP(O181,[1]Vakuumiert!$E:$F,2,FALSE)=0,"Vakuumierter ABS ungeschält"),
IFERROR(IF(VLOOKUP(O181,[1]Vakuumiert!$H:$I,2,FALSE)=0,"Vakuumierter VOS geschält"),
IFERROR(IF(VLOOKUP(O181,[1]Vakuumiert!$K:$L,2,FALSE)=0,"Vakuumierter VOS vegan"),
IFERROR(IF(VLOOKUP(O181,[1]Vakuumiert!$N:$O,2,FALSE)=0,"Vakuumierter VOS Zipfel"),
IFERROR(IF(VLOOKUP(O181,[1]Vakuumiert!$Q:$R,2,FALSE)=0,"Vakuumiert geschält"),
IFERROR(IF(VLOOKUP(O181,'[1]vakuumierte Fertigprodukte'!$B:$C,2,FALSE)=0,"Fertigprodukte"),
IFERROR(IF(VLOOKUP(O181,'[1]vakuumierte Fertigprodukte'!$E:$FI,2,FALSE)=0,"Vakuumierte Zipfel"),
IFERROR(IF(VLOOKUP(O181,[1]Wurste!$B:$C,2,FALSE)=0,"Räucherwürste"),
IFERROR(IF(VLOOKUP(O181,[1]Wurste!$E:$F,2,FALSE)=0,"URW/URGW Wurst"),
IFERROR(IF(VLOOKUP(O181,[1]Wurste!$H:$I,2,FALSE)=0,"HF-Wurst Vegan"),
IFERROR(IF(VLOOKUP(O181,[1]Wurste!$K:$L,2,FALSE)=0,"320er ohne Würste"),
IFERROR(IF(AND(OR(Abfalldokumentation!$A181="BU3",Abfalldokumentation!$A181="Verkauf"),Abfalldokumentation!$F181="Schimmel",Abfalldokumentation!$G181="keinen Abnehmer/kein Schälpersonal"),"Div. Zipfel, ES ohne Verwendung",VLOOKUP(Abfalldokumentation!$E181,Produktgruppen!A:B,2,FALSE)),"-")))))))))))))))))))))))</f>
        <v>Div. Zipfel, ES ohne Verwendung</v>
      </c>
      <c r="E181" s="76" t="str">
        <f>IFERROR(VLOOKUP(Abfalldokumentation!$O181,Artikel!A:C,3,FALSE),Abfalldokumentation!$O181)</f>
        <v>Div. Zipfel, Endstücke</v>
      </c>
      <c r="F181" s="76" t="str">
        <f>VLOOKUP(T181,'Liste Gründe'!A:D,2,FALSE)</f>
        <v>Schimmel</v>
      </c>
      <c r="G181" s="75" t="str">
        <f>IF(ISBLANK(V181),VLOOKUP(Abfalldokumentation!$P181,'Liste Gründe'!A:D,3,FALSE),V181)</f>
        <v>keinen Abnehmer/kein Schälpersonal</v>
      </c>
      <c r="H181" s="76" t="str">
        <f>IF(ISBLANK(Abfalldokumentation!$W181),"-",Abfalldokumentation!$W181)</f>
        <v>keinen Abnehmer/Schälen</v>
      </c>
      <c r="I181" s="76">
        <f t="shared" si="15"/>
        <v>35</v>
      </c>
      <c r="J181" s="76" t="str">
        <f t="shared" si="16"/>
        <v>Produkte</v>
      </c>
      <c r="K181" s="76" t="str">
        <f t="shared" si="17"/>
        <v>BUs</v>
      </c>
      <c r="L181" s="76" t="str">
        <f t="shared" si="18"/>
        <v>Symptome</v>
      </c>
      <c r="M181" s="76" t="str">
        <f>IFERROR(VLOOKUP(Abfalldokumentation!$O181,Kennzahlen!S:V,3,FALSE)*Abfalldokumentation!$B181,"0")</f>
        <v>0</v>
      </c>
      <c r="N181" s="76" t="str">
        <f>IF(ISBLANK(Q181),VLOOKUP(Abfalldokumentation!$O181,'Linien - BU'!R:S,2,FALSE),Q181)</f>
        <v>Verkauf</v>
      </c>
      <c r="O181" s="77" t="str">
        <f t="shared" si="19"/>
        <v>Div. Zipfel, Endstücke</v>
      </c>
      <c r="P181" s="77">
        <f t="shared" si="20"/>
        <v>12</v>
      </c>
      <c r="Q181" s="45" t="s">
        <v>11</v>
      </c>
      <c r="R181" s="46" t="s">
        <v>191</v>
      </c>
      <c r="S181" s="46">
        <v>1770</v>
      </c>
      <c r="T181" s="46">
        <v>12</v>
      </c>
      <c r="U181" s="47">
        <v>44440</v>
      </c>
      <c r="V181" s="48" t="s">
        <v>20</v>
      </c>
      <c r="W181" s="49" t="s">
        <v>192</v>
      </c>
      <c r="X181" s="50" t="str">
        <f>IFERROR(VLOOKUP(Abfalldokumentation!$R181,Artikel!A:C,3,FALSE),Abfalldokumentation!$R181)</f>
        <v>Div. Zipfel, Endstücke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spans="1:40" ht="30" hidden="1" customHeight="1" x14ac:dyDescent="0.25">
      <c r="A182" s="78" t="str">
        <f>VLOOKUP(N182,'Linien - BU'!A:B,2,FALSE)</f>
        <v>BU4</v>
      </c>
      <c r="B182" s="79">
        <f t="shared" si="14"/>
        <v>34.4</v>
      </c>
      <c r="C182" s="80">
        <f>Abfalldokumentation!$U182</f>
        <v>44440</v>
      </c>
      <c r="D182" s="69" t="str">
        <f>IFERROR(IF(VLOOKUP(O182,'[1]Rohware 230'!$B:$C,2,FALSE)=0,"Rohware"),
IFERROR(IF(VLOOKUP(O182,[1]Sammelnr.!$B:$C,2,FALSE)=0,"Sammelnr. ungeschält ABS"),
IFERROR(IF(VLOOKUP(O182,[1]Sammelnr.!$E:$F,2,FALSE)=0,"Sammelnr. ungeschält VS"),
IFERROR(IF(VLOOKUP(O182,[1]Sammelnr.!$H:$I,2,FALSE)=0,"Sammelnr. geschält"),
IFERROR(IF(VLOOKUP(O182,[1]Offen!$B:$C,2,FALSE)=0,"Offen ungeschält ABS"),
IFERROR(IF(VLOOKUP(O182,[1]Offen!$E:$F,2,FALSE)=0,"Offen ungeschält VOS"),
IFERROR(IF(VLOOKUP(O182,[1]Offen!$H:$I,2,FALSE)=0,"Offen geschält RW"),
IFERROR(IF(VLOOKUP(O182,[1]Offen!$K:$L,2,FALSE)=0,"Offen vegan"),
IFERROR(IF(VLOOKUP(O182,[1]Offen!$N:$O,2,FALSE)=0,"Offen Zipfel"),
IFERROR(IF(VLOOKUP(O182,[1]Offen!$Q:$R,2,FALSE)=0,"Offen Endstücke"),
IFERROR(IF(VLOOKUP(O182,[1]Vakuumiert!$B:$C,2,FALSE)=0,"Vakuumierter VOS ungeschält"),
IFERROR(IF(VLOOKUP(O182,[1]Vakuumiert!$E:$F,2,FALSE)=0,"Vakuumierter ABS ungeschält"),
IFERROR(IF(VLOOKUP(O182,[1]Vakuumiert!$H:$I,2,FALSE)=0,"Vakuumierter VOS geschält"),
IFERROR(IF(VLOOKUP(O182,[1]Vakuumiert!$K:$L,2,FALSE)=0,"Vakuumierter VOS vegan"),
IFERROR(IF(VLOOKUP(O182,[1]Vakuumiert!$N:$O,2,FALSE)=0,"Vakuumierter VOS Zipfel"),
IFERROR(IF(VLOOKUP(O182,[1]Vakuumiert!$Q:$R,2,FALSE)=0,"Vakuumiert geschält"),
IFERROR(IF(VLOOKUP(O182,'[1]vakuumierte Fertigprodukte'!$B:$C,2,FALSE)=0,"Fertigprodukte"),
IFERROR(IF(VLOOKUP(O182,'[1]vakuumierte Fertigprodukte'!$E:$FI,2,FALSE)=0,"Vakuumierte Zipfel"),
IFERROR(IF(VLOOKUP(O182,[1]Wurste!$B:$C,2,FALSE)=0,"Räucherwürste"),
IFERROR(IF(VLOOKUP(O182,[1]Wurste!$E:$F,2,FALSE)=0,"URW/URGW Wurst"),
IFERROR(IF(VLOOKUP(O182,[1]Wurste!$H:$I,2,FALSE)=0,"HF-Wurst Vegan"),
IFERROR(IF(VLOOKUP(O182,[1]Wurste!$K:$L,2,FALSE)=0,"320er ohne Würste"),
IFERROR(IF(AND(OR(Abfalldokumentation!$A182="BU3",Abfalldokumentation!$A182="Verkauf"),Abfalldokumentation!$F182="Schimmel",Abfalldokumentation!$G182="keinen Abnehmer/kein Schälpersonal"),"Div. Zipfel, ES ohne Verwendung",VLOOKUP(Abfalldokumentation!$E182,Produktgruppen!A:B,2,FALSE)),"-")))))))))))))))))))))))</f>
        <v>Diverses</v>
      </c>
      <c r="E182" s="81" t="str">
        <f>IFERROR(VLOOKUP(Abfalldokumentation!$O182,Artikel!A:C,3,FALSE),Abfalldokumentation!$O182)</f>
        <v>Diverses</v>
      </c>
      <c r="F182" s="81" t="str">
        <f>VLOOKUP(T182,'Liste Gründe'!A:D,2,FALSE)</f>
        <v>Linienbezogen</v>
      </c>
      <c r="G182" s="80" t="str">
        <f>IF(ISBLANK(V182),VLOOKUP(Abfalldokumentation!$P182,'Liste Gründe'!A:D,3,FALSE),V182)</f>
        <v>Maschinenabfall</v>
      </c>
      <c r="H182" s="81" t="str">
        <f>IF(ISBLANK(Abfalldokumentation!$W182),"-",Abfalldokumentation!$W182)</f>
        <v>-</v>
      </c>
      <c r="I182" s="81">
        <f t="shared" si="15"/>
        <v>35</v>
      </c>
      <c r="J182" s="81" t="str">
        <f t="shared" si="16"/>
        <v>Produkte</v>
      </c>
      <c r="K182" s="81" t="str">
        <f t="shared" si="17"/>
        <v>BUs</v>
      </c>
      <c r="L182" s="81" t="str">
        <f t="shared" si="18"/>
        <v>Symptome</v>
      </c>
      <c r="M182" s="81" t="str">
        <f>IFERROR(VLOOKUP(Abfalldokumentation!$O182,Kennzahlen!S:V,3,FALSE)*Abfalldokumentation!$B182,"0")</f>
        <v>0</v>
      </c>
      <c r="N182" s="81" t="str">
        <f>IF(ISBLANK(Q182),VLOOKUP(Abfalldokumentation!$O182,'Linien - BU'!R:S,2,FALSE),Q182)</f>
        <v>BU4</v>
      </c>
      <c r="O182" s="77" t="str">
        <f t="shared" si="19"/>
        <v>Diverses</v>
      </c>
      <c r="P182" s="77">
        <f t="shared" si="20"/>
        <v>30</v>
      </c>
      <c r="Q182" s="39" t="s">
        <v>9</v>
      </c>
      <c r="R182" s="40" t="s">
        <v>110</v>
      </c>
      <c r="S182" s="40">
        <v>34.4</v>
      </c>
      <c r="T182" s="40">
        <v>30</v>
      </c>
      <c r="U182" s="41">
        <v>44440</v>
      </c>
      <c r="V182" s="42"/>
      <c r="W182" s="43"/>
      <c r="X182" s="44" t="str">
        <f>IFERROR(VLOOKUP(Abfalldokumentation!$R182,Artikel!A:C,3,FALSE),Abfalldokumentation!$R182)</f>
        <v>Diverses</v>
      </c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spans="1:40" ht="30" hidden="1" customHeight="1" x14ac:dyDescent="0.25">
      <c r="A183" s="73" t="str">
        <f>VLOOKUP(N183,'Linien - BU'!A:B,2,FALSE)</f>
        <v>BU1</v>
      </c>
      <c r="B183" s="74">
        <f t="shared" si="14"/>
        <v>30.4</v>
      </c>
      <c r="C183" s="75">
        <f>Abfalldokumentation!$U183</f>
        <v>44440</v>
      </c>
      <c r="D183" s="69" t="str">
        <f>IFERROR(IF(VLOOKUP(O183,'[1]Rohware 230'!$B:$C,2,FALSE)=0,"Rohware"),
IFERROR(IF(VLOOKUP(O183,[1]Sammelnr.!$B:$C,2,FALSE)=0,"Sammelnr. ungeschält ABS"),
IFERROR(IF(VLOOKUP(O183,[1]Sammelnr.!$E:$F,2,FALSE)=0,"Sammelnr. ungeschält VS"),
IFERROR(IF(VLOOKUP(O183,[1]Sammelnr.!$H:$I,2,FALSE)=0,"Sammelnr. geschält"),
IFERROR(IF(VLOOKUP(O183,[1]Offen!$B:$C,2,FALSE)=0,"Offen ungeschält ABS"),
IFERROR(IF(VLOOKUP(O183,[1]Offen!$E:$F,2,FALSE)=0,"Offen ungeschält VOS"),
IFERROR(IF(VLOOKUP(O183,[1]Offen!$H:$I,2,FALSE)=0,"Offen geschält RW"),
IFERROR(IF(VLOOKUP(O183,[1]Offen!$K:$L,2,FALSE)=0,"Offen vegan"),
IFERROR(IF(VLOOKUP(O183,[1]Offen!$N:$O,2,FALSE)=0,"Offen Zipfel"),
IFERROR(IF(VLOOKUP(O183,[1]Offen!$Q:$R,2,FALSE)=0,"Offen Endstücke"),
IFERROR(IF(VLOOKUP(O183,[1]Vakuumiert!$B:$C,2,FALSE)=0,"Vakuumierter VOS ungeschält"),
IFERROR(IF(VLOOKUP(O183,[1]Vakuumiert!$E:$F,2,FALSE)=0,"Vakuumierter ABS ungeschält"),
IFERROR(IF(VLOOKUP(O183,[1]Vakuumiert!$H:$I,2,FALSE)=0,"Vakuumierter VOS geschält"),
IFERROR(IF(VLOOKUP(O183,[1]Vakuumiert!$K:$L,2,FALSE)=0,"Vakuumierter VOS vegan"),
IFERROR(IF(VLOOKUP(O183,[1]Vakuumiert!$N:$O,2,FALSE)=0,"Vakuumierter VOS Zipfel"),
IFERROR(IF(VLOOKUP(O183,[1]Vakuumiert!$Q:$R,2,FALSE)=0,"Vakuumiert geschält"),
IFERROR(IF(VLOOKUP(O183,'[1]vakuumierte Fertigprodukte'!$B:$C,2,FALSE)=0,"Fertigprodukte"),
IFERROR(IF(VLOOKUP(O183,'[1]vakuumierte Fertigprodukte'!$E:$FI,2,FALSE)=0,"Vakuumierte Zipfel"),
IFERROR(IF(VLOOKUP(O183,[1]Wurste!$B:$C,2,FALSE)=0,"Räucherwürste"),
IFERROR(IF(VLOOKUP(O183,[1]Wurste!$E:$F,2,FALSE)=0,"URW/URGW Wurst"),
IFERROR(IF(VLOOKUP(O183,[1]Wurste!$H:$I,2,FALSE)=0,"HF-Wurst Vegan"),
IFERROR(IF(VLOOKUP(O183,[1]Wurste!$K:$L,2,FALSE)=0,"320er ohne Würste"),
IFERROR(IF(AND(OR(Abfalldokumentation!$A183="BU3",Abfalldokumentation!$A183="Verkauf"),Abfalldokumentation!$F183="Schimmel",Abfalldokumentation!$G183="keinen Abnehmer/kein Schälpersonal"),"Div. Zipfel, ES ohne Verwendung",VLOOKUP(Abfalldokumentation!$E183,Produktgruppen!A:B,2,FALSE)),"-")))))))))))))))))))))))</f>
        <v>Diverses</v>
      </c>
      <c r="E183" s="76" t="str">
        <f>IFERROR(VLOOKUP(Abfalldokumentation!$O183,Artikel!A:C,3,FALSE),Abfalldokumentation!$O183)</f>
        <v>Diverses</v>
      </c>
      <c r="F183" s="76" t="str">
        <f>VLOOKUP(T183,'Liste Gründe'!A:D,2,FALSE)</f>
        <v>Linienbezogen</v>
      </c>
      <c r="G183" s="75" t="str">
        <f>IF(ISBLANK(V183),VLOOKUP(Abfalldokumentation!$P183,'Liste Gründe'!A:D,3,FALSE),V183)</f>
        <v>Maschinenabfall</v>
      </c>
      <c r="H183" s="76" t="str">
        <f>IF(ISBLANK(Abfalldokumentation!$W183),"-",Abfalldokumentation!$W183)</f>
        <v>-</v>
      </c>
      <c r="I183" s="76">
        <f t="shared" si="15"/>
        <v>35</v>
      </c>
      <c r="J183" s="76" t="str">
        <f t="shared" si="16"/>
        <v>Produkte</v>
      </c>
      <c r="K183" s="76" t="str">
        <f t="shared" si="17"/>
        <v>BUs</v>
      </c>
      <c r="L183" s="76" t="str">
        <f t="shared" si="18"/>
        <v>Symptome</v>
      </c>
      <c r="M183" s="76" t="str">
        <f>IFERROR(VLOOKUP(Abfalldokumentation!$O183,Kennzahlen!S:V,3,FALSE)*Abfalldokumentation!$B183,"0")</f>
        <v>0</v>
      </c>
      <c r="N183" s="76" t="str">
        <f>IF(ISBLANK(Q183),VLOOKUP(Abfalldokumentation!$O183,'Linien - BU'!R:S,2,FALSE),Q183)</f>
        <v>Strudelline</v>
      </c>
      <c r="O183" s="77" t="str">
        <f t="shared" si="19"/>
        <v>Diverses</v>
      </c>
      <c r="P183" s="77">
        <f t="shared" si="20"/>
        <v>30</v>
      </c>
      <c r="Q183" s="45" t="s">
        <v>222</v>
      </c>
      <c r="R183" s="46" t="s">
        <v>110</v>
      </c>
      <c r="S183" s="46">
        <v>30.4</v>
      </c>
      <c r="T183" s="46">
        <v>30</v>
      </c>
      <c r="U183" s="47">
        <v>44440</v>
      </c>
      <c r="V183" s="48"/>
      <c r="W183" s="49" t="s">
        <v>54</v>
      </c>
      <c r="X183" s="50" t="str">
        <f>IFERROR(VLOOKUP(Abfalldokumentation!$R183,Artikel!A:C,3,FALSE),Abfalldokumentation!$R183)</f>
        <v>Diverses</v>
      </c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spans="1:40" ht="30" hidden="1" customHeight="1" x14ac:dyDescent="0.25">
      <c r="A184" s="78" t="str">
        <f>VLOOKUP(N184,'Linien - BU'!A:B,2,FALSE)</f>
        <v>BU2</v>
      </c>
      <c r="B184" s="79">
        <f t="shared" si="14"/>
        <v>35.000000000000007</v>
      </c>
      <c r="C184" s="80">
        <f>Abfalldokumentation!$U184</f>
        <v>44440</v>
      </c>
      <c r="D184" s="69" t="str">
        <f>IFERROR(IF(VLOOKUP(O184,'[1]Rohware 230'!$B:$C,2,FALSE)=0,"Rohware"),
IFERROR(IF(VLOOKUP(O184,[1]Sammelnr.!$B:$C,2,FALSE)=0,"Sammelnr. ungeschält ABS"),
IFERROR(IF(VLOOKUP(O184,[1]Sammelnr.!$E:$F,2,FALSE)=0,"Sammelnr. ungeschält VS"),
IFERROR(IF(VLOOKUP(O184,[1]Sammelnr.!$H:$I,2,FALSE)=0,"Sammelnr. geschält"),
IFERROR(IF(VLOOKUP(O184,[1]Offen!$B:$C,2,FALSE)=0,"Offen ungeschält ABS"),
IFERROR(IF(VLOOKUP(O184,[1]Offen!$E:$F,2,FALSE)=0,"Offen ungeschält VOS"),
IFERROR(IF(VLOOKUP(O184,[1]Offen!$H:$I,2,FALSE)=0,"Offen geschält RW"),
IFERROR(IF(VLOOKUP(O184,[1]Offen!$K:$L,2,FALSE)=0,"Offen vegan"),
IFERROR(IF(VLOOKUP(O184,[1]Offen!$N:$O,2,FALSE)=0,"Offen Zipfel"),
IFERROR(IF(VLOOKUP(O184,[1]Offen!$Q:$R,2,FALSE)=0,"Offen Endstücke"),
IFERROR(IF(VLOOKUP(O184,[1]Vakuumiert!$B:$C,2,FALSE)=0,"Vakuumierter VOS ungeschält"),
IFERROR(IF(VLOOKUP(O184,[1]Vakuumiert!$E:$F,2,FALSE)=0,"Vakuumierter ABS ungeschält"),
IFERROR(IF(VLOOKUP(O184,[1]Vakuumiert!$H:$I,2,FALSE)=0,"Vakuumierter VOS geschält"),
IFERROR(IF(VLOOKUP(O184,[1]Vakuumiert!$K:$L,2,FALSE)=0,"Vakuumierter VOS vegan"),
IFERROR(IF(VLOOKUP(O184,[1]Vakuumiert!$N:$O,2,FALSE)=0,"Vakuumierter VOS Zipfel"),
IFERROR(IF(VLOOKUP(O184,[1]Vakuumiert!$Q:$R,2,FALSE)=0,"Vakuumiert geschält"),
IFERROR(IF(VLOOKUP(O184,'[1]vakuumierte Fertigprodukte'!$B:$C,2,FALSE)=0,"Fertigprodukte"),
IFERROR(IF(VLOOKUP(O184,'[1]vakuumierte Fertigprodukte'!$E:$FI,2,FALSE)=0,"Vakuumierte Zipfel"),
IFERROR(IF(VLOOKUP(O184,[1]Wurste!$B:$C,2,FALSE)=0,"Räucherwürste"),
IFERROR(IF(VLOOKUP(O184,[1]Wurste!$E:$F,2,FALSE)=0,"URW/URGW Wurst"),
IFERROR(IF(VLOOKUP(O184,[1]Wurste!$H:$I,2,FALSE)=0,"HF-Wurst Vegan"),
IFERROR(IF(VLOOKUP(O184,[1]Wurste!$K:$L,2,FALSE)=0,"320er ohne Würste"),
IFERROR(IF(AND(OR(Abfalldokumentation!$A184="BU3",Abfalldokumentation!$A184="Verkauf"),Abfalldokumentation!$F184="Schimmel",Abfalldokumentation!$G184="keinen Abnehmer/kein Schälpersonal"),"Div. Zipfel, ES ohne Verwendung",VLOOKUP(Abfalldokumentation!$E184,Produktgruppen!A:B,2,FALSE)),"-")))))))))))))))))))))))</f>
        <v>Diverses</v>
      </c>
      <c r="E184" s="81" t="str">
        <f>IFERROR(VLOOKUP(Abfalldokumentation!$O184,Artikel!A:C,3,FALSE),Abfalldokumentation!$O184)</f>
        <v>Diverses</v>
      </c>
      <c r="F184" s="81" t="str">
        <f>VLOOKUP(T184,'Liste Gründe'!A:D,2,FALSE)</f>
        <v>Linienbezogen</v>
      </c>
      <c r="G184" s="80" t="str">
        <f>IF(ISBLANK(V184),VLOOKUP(Abfalldokumentation!$P184,'Liste Gründe'!A:D,3,FALSE),V184)</f>
        <v>Maschinenabfall</v>
      </c>
      <c r="H184" s="81" t="str">
        <f>IF(ISBLANK(Abfalldokumentation!$W184),"-",Abfalldokumentation!$W184)</f>
        <v>-</v>
      </c>
      <c r="I184" s="81">
        <f t="shared" si="15"/>
        <v>35</v>
      </c>
      <c r="J184" s="81" t="str">
        <f t="shared" si="16"/>
        <v>Produkte</v>
      </c>
      <c r="K184" s="81" t="str">
        <f t="shared" si="17"/>
        <v>BUs</v>
      </c>
      <c r="L184" s="81" t="str">
        <f t="shared" si="18"/>
        <v>Symptome</v>
      </c>
      <c r="M184" s="81" t="str">
        <f>IFERROR(VLOOKUP(Abfalldokumentation!$O184,Kennzahlen!S:V,3,FALSE)*Abfalldokumentation!$B184,"0")</f>
        <v>0</v>
      </c>
      <c r="N184" s="81" t="str">
        <f>IF(ISBLANK(Q184),VLOOKUP(Abfalldokumentation!$O184,'Linien - BU'!R:S,2,FALSE),Q184)</f>
        <v>BU2</v>
      </c>
      <c r="O184" s="77" t="str">
        <f t="shared" si="19"/>
        <v>Diverses</v>
      </c>
      <c r="P184" s="77">
        <f t="shared" si="20"/>
        <v>30</v>
      </c>
      <c r="Q184" s="39" t="s">
        <v>7</v>
      </c>
      <c r="R184" s="40" t="s">
        <v>110</v>
      </c>
      <c r="S184" s="40">
        <v>35.000000000000007</v>
      </c>
      <c r="T184" s="40">
        <v>30</v>
      </c>
      <c r="U184" s="41">
        <v>44440</v>
      </c>
      <c r="V184" s="42"/>
      <c r="W184" s="43"/>
      <c r="X184" s="44" t="str">
        <f>IFERROR(VLOOKUP(Abfalldokumentation!$R184,Artikel!A:C,3,FALSE),Abfalldokumentation!$R184)</f>
        <v>Diverses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spans="1:40" ht="30" hidden="1" customHeight="1" x14ac:dyDescent="0.25">
      <c r="A185" s="73" t="str">
        <f>VLOOKUP(N185,'Linien - BU'!A:B,2,FALSE)</f>
        <v>BU2</v>
      </c>
      <c r="B185" s="74">
        <f t="shared" si="14"/>
        <v>36</v>
      </c>
      <c r="C185" s="75">
        <f>Abfalldokumentation!$U185</f>
        <v>44440</v>
      </c>
      <c r="D185" s="69" t="str">
        <f>IFERROR(IF(VLOOKUP(O185,'[1]Rohware 230'!$B:$C,2,FALSE)=0,"Rohware"),
IFERROR(IF(VLOOKUP(O185,[1]Sammelnr.!$B:$C,2,FALSE)=0,"Sammelnr. ungeschält ABS"),
IFERROR(IF(VLOOKUP(O185,[1]Sammelnr.!$E:$F,2,FALSE)=0,"Sammelnr. ungeschält VS"),
IFERROR(IF(VLOOKUP(O185,[1]Sammelnr.!$H:$I,2,FALSE)=0,"Sammelnr. geschält"),
IFERROR(IF(VLOOKUP(O185,[1]Offen!$B:$C,2,FALSE)=0,"Offen ungeschält ABS"),
IFERROR(IF(VLOOKUP(O185,[1]Offen!$E:$F,2,FALSE)=0,"Offen ungeschält VOS"),
IFERROR(IF(VLOOKUP(O185,[1]Offen!$H:$I,2,FALSE)=0,"Offen geschält RW"),
IFERROR(IF(VLOOKUP(O185,[1]Offen!$K:$L,2,FALSE)=0,"Offen vegan"),
IFERROR(IF(VLOOKUP(O185,[1]Offen!$N:$O,2,FALSE)=0,"Offen Zipfel"),
IFERROR(IF(VLOOKUP(O185,[1]Offen!$Q:$R,2,FALSE)=0,"Offen Endstücke"),
IFERROR(IF(VLOOKUP(O185,[1]Vakuumiert!$B:$C,2,FALSE)=0,"Vakuumierter VOS ungeschält"),
IFERROR(IF(VLOOKUP(O185,[1]Vakuumiert!$E:$F,2,FALSE)=0,"Vakuumierter ABS ungeschält"),
IFERROR(IF(VLOOKUP(O185,[1]Vakuumiert!$H:$I,2,FALSE)=0,"Vakuumierter VOS geschält"),
IFERROR(IF(VLOOKUP(O185,[1]Vakuumiert!$K:$L,2,FALSE)=0,"Vakuumierter VOS vegan"),
IFERROR(IF(VLOOKUP(O185,[1]Vakuumiert!$N:$O,2,FALSE)=0,"Vakuumierter VOS Zipfel"),
IFERROR(IF(VLOOKUP(O185,[1]Vakuumiert!$Q:$R,2,FALSE)=0,"Vakuumiert geschält"),
IFERROR(IF(VLOOKUP(O185,'[1]vakuumierte Fertigprodukte'!$B:$C,2,FALSE)=0,"Fertigprodukte"),
IFERROR(IF(VLOOKUP(O185,'[1]vakuumierte Fertigprodukte'!$E:$FI,2,FALSE)=0,"Vakuumierte Zipfel"),
IFERROR(IF(VLOOKUP(O185,[1]Wurste!$B:$C,2,FALSE)=0,"Räucherwürste"),
IFERROR(IF(VLOOKUP(O185,[1]Wurste!$E:$F,2,FALSE)=0,"URW/URGW Wurst"),
IFERROR(IF(VLOOKUP(O185,[1]Wurste!$H:$I,2,FALSE)=0,"HF-Wurst Vegan"),
IFERROR(IF(VLOOKUP(O185,[1]Wurste!$K:$L,2,FALSE)=0,"320er ohne Würste"),
IFERROR(IF(AND(OR(Abfalldokumentation!$A185="BU3",Abfalldokumentation!$A185="Verkauf"),Abfalldokumentation!$F185="Schimmel",Abfalldokumentation!$G185="keinen Abnehmer/kein Schälpersonal"),"Div. Zipfel, ES ohne Verwendung",VLOOKUP(Abfalldokumentation!$E185,Produktgruppen!A:B,2,FALSE)),"-")))))))))))))))))))))))</f>
        <v>Diverses</v>
      </c>
      <c r="E185" s="76" t="str">
        <f>IFERROR(VLOOKUP(Abfalldokumentation!$O185,Artikel!A:C,3,FALSE),Abfalldokumentation!$O185)</f>
        <v>Diverses</v>
      </c>
      <c r="F185" s="76" t="str">
        <f>VLOOKUP(T185,'Liste Gründe'!A:D,2,FALSE)</f>
        <v>Linienbezogen</v>
      </c>
      <c r="G185" s="75" t="str">
        <f>IF(ISBLANK(V185),VLOOKUP(Abfalldokumentation!$P185,'Liste Gründe'!A:D,3,FALSE),V185)</f>
        <v>Maschinenabfall</v>
      </c>
      <c r="H185" s="76" t="str">
        <f>IF(ISBLANK(Abfalldokumentation!$W185),"-",Abfalldokumentation!$W185)</f>
        <v>-</v>
      </c>
      <c r="I185" s="76">
        <f t="shared" si="15"/>
        <v>35</v>
      </c>
      <c r="J185" s="76" t="str">
        <f t="shared" si="16"/>
        <v>Produkte</v>
      </c>
      <c r="K185" s="76" t="str">
        <f t="shared" si="17"/>
        <v>BUs</v>
      </c>
      <c r="L185" s="76" t="str">
        <f t="shared" si="18"/>
        <v>Symptome</v>
      </c>
      <c r="M185" s="76" t="str">
        <f>IFERROR(VLOOKUP(Abfalldokumentation!$O185,Kennzahlen!S:V,3,FALSE)*Abfalldokumentation!$B185,"0")</f>
        <v>0</v>
      </c>
      <c r="N185" s="76" t="str">
        <f>IF(ISBLANK(Q185),VLOOKUP(Abfalldokumentation!$O185,'Linien - BU'!R:S,2,FALSE),Q185)</f>
        <v>Bu2</v>
      </c>
      <c r="O185" s="77" t="str">
        <f t="shared" si="19"/>
        <v>Diverses</v>
      </c>
      <c r="P185" s="77">
        <f t="shared" si="20"/>
        <v>30</v>
      </c>
      <c r="Q185" s="45" t="s">
        <v>230</v>
      </c>
      <c r="R185" s="46" t="s">
        <v>110</v>
      </c>
      <c r="S185" s="46">
        <v>36</v>
      </c>
      <c r="T185" s="46">
        <v>30</v>
      </c>
      <c r="U185" s="47">
        <v>44440</v>
      </c>
      <c r="V185" s="48"/>
      <c r="W185" s="49"/>
      <c r="X185" s="50" t="str">
        <f>IFERROR(VLOOKUP(Abfalldokumentation!$R185,Artikel!A:C,3,FALSE),Abfalldokumentation!$R185)</f>
        <v>Diverses</v>
      </c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spans="1:40" ht="30" hidden="1" customHeight="1" x14ac:dyDescent="0.25">
      <c r="A186" s="78" t="str">
        <f>VLOOKUP(N186,'Linien - BU'!A:B,2,FALSE)</f>
        <v>BU2</v>
      </c>
      <c r="B186" s="79">
        <f t="shared" si="14"/>
        <v>102</v>
      </c>
      <c r="C186" s="80">
        <f>Abfalldokumentation!$U186</f>
        <v>44440</v>
      </c>
      <c r="D186" s="69" t="str">
        <f>IFERROR(IF(VLOOKUP(O186,'[1]Rohware 230'!$B:$C,2,FALSE)=0,"Rohware"),
IFERROR(IF(VLOOKUP(O186,[1]Sammelnr.!$B:$C,2,FALSE)=0,"Sammelnr. ungeschält ABS"),
IFERROR(IF(VLOOKUP(O186,[1]Sammelnr.!$E:$F,2,FALSE)=0,"Sammelnr. ungeschält VS"),
IFERROR(IF(VLOOKUP(O186,[1]Sammelnr.!$H:$I,2,FALSE)=0,"Sammelnr. geschält"),
IFERROR(IF(VLOOKUP(O186,[1]Offen!$B:$C,2,FALSE)=0,"Offen ungeschält ABS"),
IFERROR(IF(VLOOKUP(O186,[1]Offen!$E:$F,2,FALSE)=0,"Offen ungeschält VOS"),
IFERROR(IF(VLOOKUP(O186,[1]Offen!$H:$I,2,FALSE)=0,"Offen geschält RW"),
IFERROR(IF(VLOOKUP(O186,[1]Offen!$K:$L,2,FALSE)=0,"Offen vegan"),
IFERROR(IF(VLOOKUP(O186,[1]Offen!$N:$O,2,FALSE)=0,"Offen Zipfel"),
IFERROR(IF(VLOOKUP(O186,[1]Offen!$Q:$R,2,FALSE)=0,"Offen Endstücke"),
IFERROR(IF(VLOOKUP(O186,[1]Vakuumiert!$B:$C,2,FALSE)=0,"Vakuumierter VOS ungeschält"),
IFERROR(IF(VLOOKUP(O186,[1]Vakuumiert!$E:$F,2,FALSE)=0,"Vakuumierter ABS ungeschält"),
IFERROR(IF(VLOOKUP(O186,[1]Vakuumiert!$H:$I,2,FALSE)=0,"Vakuumierter VOS geschält"),
IFERROR(IF(VLOOKUP(O186,[1]Vakuumiert!$K:$L,2,FALSE)=0,"Vakuumierter VOS vegan"),
IFERROR(IF(VLOOKUP(O186,[1]Vakuumiert!$N:$O,2,FALSE)=0,"Vakuumierter VOS Zipfel"),
IFERROR(IF(VLOOKUP(O186,[1]Vakuumiert!$Q:$R,2,FALSE)=0,"Vakuumiert geschält"),
IFERROR(IF(VLOOKUP(O186,'[1]vakuumierte Fertigprodukte'!$B:$C,2,FALSE)=0,"Fertigprodukte"),
IFERROR(IF(VLOOKUP(O186,'[1]vakuumierte Fertigprodukte'!$E:$FI,2,FALSE)=0,"Vakuumierte Zipfel"),
IFERROR(IF(VLOOKUP(O186,[1]Wurste!$B:$C,2,FALSE)=0,"Räucherwürste"),
IFERROR(IF(VLOOKUP(O186,[1]Wurste!$E:$F,2,FALSE)=0,"URW/URGW Wurst"),
IFERROR(IF(VLOOKUP(O186,[1]Wurste!$H:$I,2,FALSE)=0,"HF-Wurst Vegan"),
IFERROR(IF(VLOOKUP(O186,[1]Wurste!$K:$L,2,FALSE)=0,"320er ohne Würste"),
IFERROR(IF(AND(OR(Abfalldokumentation!$A186="BU3",Abfalldokumentation!$A186="Verkauf"),Abfalldokumentation!$F186="Schimmel",Abfalldokumentation!$G186="keinen Abnehmer/kein Schälpersonal"),"Div. Zipfel, ES ohne Verwendung",VLOOKUP(Abfalldokumentation!$E186,Produktgruppen!A:B,2,FALSE)),"-")))))))))))))))))))))))</f>
        <v>Diverses</v>
      </c>
      <c r="E186" s="81" t="str">
        <f>IFERROR(VLOOKUP(Abfalldokumentation!$O186,Artikel!A:C,3,FALSE),Abfalldokumentation!$O186)</f>
        <v>Diverses</v>
      </c>
      <c r="F186" s="81" t="str">
        <f>VLOOKUP(T186,'Liste Gründe'!A:D,2,FALSE)</f>
        <v>Linienbezogen</v>
      </c>
      <c r="G186" s="80" t="str">
        <f>IF(ISBLANK(V186),VLOOKUP(Abfalldokumentation!$P186,'Liste Gründe'!A:D,3,FALSE),V186)</f>
        <v>Maschinenabfall</v>
      </c>
      <c r="H186" s="81" t="str">
        <f>IF(ISBLANK(Abfalldokumentation!$W186),"-",Abfalldokumentation!$W186)</f>
        <v>-</v>
      </c>
      <c r="I186" s="81">
        <f t="shared" si="15"/>
        <v>35</v>
      </c>
      <c r="J186" s="81" t="str">
        <f t="shared" si="16"/>
        <v>Produkte</v>
      </c>
      <c r="K186" s="81" t="str">
        <f t="shared" si="17"/>
        <v>BUs</v>
      </c>
      <c r="L186" s="81" t="str">
        <f t="shared" si="18"/>
        <v>Symptome</v>
      </c>
      <c r="M186" s="81" t="str">
        <f>IFERROR(VLOOKUP(Abfalldokumentation!$O186,Kennzahlen!S:V,3,FALSE)*Abfalldokumentation!$B186,"0")</f>
        <v>0</v>
      </c>
      <c r="N186" s="81" t="str">
        <f>IF(ISBLANK(Q186),VLOOKUP(Abfalldokumentation!$O186,'Linien - BU'!R:S,2,FALSE),Q186)</f>
        <v>BU2</v>
      </c>
      <c r="O186" s="77" t="str">
        <f t="shared" si="19"/>
        <v>Diverses</v>
      </c>
      <c r="P186" s="77">
        <f t="shared" si="20"/>
        <v>30</v>
      </c>
      <c r="Q186" s="39" t="s">
        <v>7</v>
      </c>
      <c r="R186" s="40" t="s">
        <v>110</v>
      </c>
      <c r="S186" s="40">
        <v>102</v>
      </c>
      <c r="T186" s="40">
        <v>30</v>
      </c>
      <c r="U186" s="41">
        <v>44440</v>
      </c>
      <c r="V186" s="42"/>
      <c r="W186" s="43"/>
      <c r="X186" s="44" t="str">
        <f>IFERROR(VLOOKUP(Abfalldokumentation!$R186,Artikel!A:C,3,FALSE),Abfalldokumentation!$R186)</f>
        <v>Diverses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spans="1:40" ht="30" customHeight="1" x14ac:dyDescent="0.25">
      <c r="A187" s="73" t="str">
        <f>VLOOKUP(N187,'Linien - BU'!A:B,2,FALSE)</f>
        <v>BU1</v>
      </c>
      <c r="B187" s="74">
        <f t="shared" si="14"/>
        <v>23</v>
      </c>
      <c r="C187" s="75">
        <f>Abfalldokumentation!$U187</f>
        <v>44440</v>
      </c>
      <c r="D187" s="69" t="str">
        <f>IFERROR(IF(VLOOKUP(O187,'[1]Rohware 230'!$B:$C,2,FALSE)=0,"Rohware"),
IFERROR(IF(VLOOKUP(O187,[1]Sammelnr.!$B:$C,2,FALSE)=0,"Sammelnr. ungeschält ABS"),
IFERROR(IF(VLOOKUP(O187,[1]Sammelnr.!$E:$F,2,FALSE)=0,"Sammelnr. ungeschält VS"),
IFERROR(IF(VLOOKUP(O187,[1]Sammelnr.!$H:$I,2,FALSE)=0,"Sammelnr. geschält"),
IFERROR(IF(VLOOKUP(O187,[1]Offen!$B:$C,2,FALSE)=0,"Offen ungeschält ABS"),
IFERROR(IF(VLOOKUP(O187,[1]Offen!$E:$F,2,FALSE)=0,"Offen ungeschält VOS"),
IFERROR(IF(VLOOKUP(O187,[1]Offen!$H:$I,2,FALSE)=0,"Offen geschält RW"),
IFERROR(IF(VLOOKUP(O187,[1]Offen!$K:$L,2,FALSE)=0,"Offen vegan"),
IFERROR(IF(VLOOKUP(O187,[1]Offen!$N:$O,2,FALSE)=0,"Offen Zipfel"),
IFERROR(IF(VLOOKUP(O187,[1]Offen!$Q:$R,2,FALSE)=0,"Offen Endstücke"),
IFERROR(IF(VLOOKUP(O187,[1]Vakuumiert!$B:$C,2,FALSE)=0,"Vakuumierter VOS ungeschält"),
IFERROR(IF(VLOOKUP(O187,[1]Vakuumiert!$E:$F,2,FALSE)=0,"Vakuumierter ABS ungeschält"),
IFERROR(IF(VLOOKUP(O187,[1]Vakuumiert!$H:$I,2,FALSE)=0,"Vakuumierter VOS geschält"),
IFERROR(IF(VLOOKUP(O187,[1]Vakuumiert!$K:$L,2,FALSE)=0,"Vakuumierter VOS vegan"),
IFERROR(IF(VLOOKUP(O187,[1]Vakuumiert!$N:$O,2,FALSE)=0,"Vakuumierter VOS Zipfel"),
IFERROR(IF(VLOOKUP(O187,[1]Vakuumiert!$Q:$R,2,FALSE)=0,"Vakuumiert geschält"),
IFERROR(IF(VLOOKUP(O187,'[1]vakuumierte Fertigprodukte'!$B:$C,2,FALSE)=0,"Fertigprodukte"),
IFERROR(IF(VLOOKUP(O187,'[1]vakuumierte Fertigprodukte'!$E:$FI,2,FALSE)=0,"Vakuumierte Zipfel"),
IFERROR(IF(VLOOKUP(O187,[1]Wurste!$B:$C,2,FALSE)=0,"Räucherwürste"),
IFERROR(IF(VLOOKUP(O187,[1]Wurste!$E:$F,2,FALSE)=0,"URW/URGW Wurst"),
IFERROR(IF(VLOOKUP(O187,[1]Wurste!$H:$I,2,FALSE)=0,"HF-Wurst Vegan"),
IFERROR(IF(VLOOKUP(O187,[1]Wurste!$K:$L,2,FALSE)=0,"320er ohne Würste"),
IFERROR(IF(AND(OR(Abfalldokumentation!$A187="BU3",Abfalldokumentation!$A187="Verkauf"),Abfalldokumentation!$F187="Schimmel",Abfalldokumentation!$G187="keinen Abnehmer/kein Schälpersonal"),"Div. Zipfel, ES ohne Verwendung",VLOOKUP(Abfalldokumentation!$E187,Produktgruppen!A:B,2,FALSE)),"-")))))))))))))))))))))))</f>
        <v>Diverses</v>
      </c>
      <c r="E187" s="76" t="str">
        <f>IFERROR(VLOOKUP(Abfalldokumentation!$O187,Artikel!A:C,3,FALSE),Abfalldokumentation!$O187)</f>
        <v>Diverses aus Abfüllung</v>
      </c>
      <c r="F187" s="76" t="str">
        <f>VLOOKUP(T187,'Liste Gründe'!A:D,2,FALSE)</f>
        <v>Linienbezogen</v>
      </c>
      <c r="G187" s="75" t="str">
        <f>IF(ISBLANK(V187),VLOOKUP(Abfalldokumentation!$P187,'Liste Gründe'!A:D,3,FALSE),V187)</f>
        <v>Darm geplatzt</v>
      </c>
      <c r="H187" s="76" t="str">
        <f>IF(ISBLANK(Abfalldokumentation!$W187),"-",Abfalldokumentation!$W187)</f>
        <v>-</v>
      </c>
      <c r="I187" s="76">
        <f t="shared" si="15"/>
        <v>35</v>
      </c>
      <c r="J187" s="76" t="str">
        <f t="shared" si="16"/>
        <v>Produkte</v>
      </c>
      <c r="K187" s="76" t="str">
        <f t="shared" si="17"/>
        <v>BUs</v>
      </c>
      <c r="L187" s="76" t="str">
        <f t="shared" si="18"/>
        <v>Symptome</v>
      </c>
      <c r="M187" s="76" t="str">
        <f>IFERROR(VLOOKUP(Abfalldokumentation!$O187,Kennzahlen!S:V,3,FALSE)*Abfalldokumentation!$B187,"0")</f>
        <v>0</v>
      </c>
      <c r="N187" s="76" t="str">
        <f>IF(ISBLANK(Q187),VLOOKUP(Abfalldokumentation!$O187,'Linien - BU'!R:S,2,FALSE),Q187)</f>
        <v>Abfüllung</v>
      </c>
      <c r="O187" s="77" t="str">
        <f t="shared" si="19"/>
        <v>Diverses aus Abfüllung</v>
      </c>
      <c r="P187" s="77">
        <f t="shared" si="20"/>
        <v>34</v>
      </c>
      <c r="Q187" s="45" t="s">
        <v>180</v>
      </c>
      <c r="R187" s="46" t="s">
        <v>193</v>
      </c>
      <c r="S187" s="46">
        <v>23</v>
      </c>
      <c r="T187" s="40">
        <v>34</v>
      </c>
      <c r="U187" s="47">
        <v>44440</v>
      </c>
      <c r="V187" s="48"/>
      <c r="W187" s="49"/>
      <c r="X187" s="50" t="str">
        <f>IFERROR(VLOOKUP(Abfalldokumentation!$R187,Artikel!A:C,3,FALSE),Abfalldokumentation!$R187)</f>
        <v>Diverses aus Abfüllung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spans="1:40" ht="30" customHeight="1" x14ac:dyDescent="0.25">
      <c r="A188" s="78" t="str">
        <f>VLOOKUP(N188,'Linien - BU'!A:B,2,FALSE)</f>
        <v>BU1</v>
      </c>
      <c r="B188" s="79">
        <f t="shared" si="14"/>
        <v>45.4</v>
      </c>
      <c r="C188" s="80">
        <f>Abfalldokumentation!$U188</f>
        <v>44440</v>
      </c>
      <c r="D188" s="69" t="str">
        <f>IFERROR(IF(VLOOKUP(O188,'[1]Rohware 230'!$B:$C,2,FALSE)=0,"Rohware"),
IFERROR(IF(VLOOKUP(O188,[1]Sammelnr.!$B:$C,2,FALSE)=0,"Sammelnr. ungeschält ABS"),
IFERROR(IF(VLOOKUP(O188,[1]Sammelnr.!$E:$F,2,FALSE)=0,"Sammelnr. ungeschält VS"),
IFERROR(IF(VLOOKUP(O188,[1]Sammelnr.!$H:$I,2,FALSE)=0,"Sammelnr. geschält"),
IFERROR(IF(VLOOKUP(O188,[1]Offen!$B:$C,2,FALSE)=0,"Offen ungeschält ABS"),
IFERROR(IF(VLOOKUP(O188,[1]Offen!$E:$F,2,FALSE)=0,"Offen ungeschält VOS"),
IFERROR(IF(VLOOKUP(O188,[1]Offen!$H:$I,2,FALSE)=0,"Offen geschält RW"),
IFERROR(IF(VLOOKUP(O188,[1]Offen!$K:$L,2,FALSE)=0,"Offen vegan"),
IFERROR(IF(VLOOKUP(O188,[1]Offen!$N:$O,2,FALSE)=0,"Offen Zipfel"),
IFERROR(IF(VLOOKUP(O188,[1]Offen!$Q:$R,2,FALSE)=0,"Offen Endstücke"),
IFERROR(IF(VLOOKUP(O188,[1]Vakuumiert!$B:$C,2,FALSE)=0,"Vakuumierter VOS ungeschält"),
IFERROR(IF(VLOOKUP(O188,[1]Vakuumiert!$E:$F,2,FALSE)=0,"Vakuumierter ABS ungeschält"),
IFERROR(IF(VLOOKUP(O188,[1]Vakuumiert!$H:$I,2,FALSE)=0,"Vakuumierter VOS geschält"),
IFERROR(IF(VLOOKUP(O188,[1]Vakuumiert!$K:$L,2,FALSE)=0,"Vakuumierter VOS vegan"),
IFERROR(IF(VLOOKUP(O188,[1]Vakuumiert!$N:$O,2,FALSE)=0,"Vakuumierter VOS Zipfel"),
IFERROR(IF(VLOOKUP(O188,[1]Vakuumiert!$Q:$R,2,FALSE)=0,"Vakuumiert geschält"),
IFERROR(IF(VLOOKUP(O188,'[1]vakuumierte Fertigprodukte'!$B:$C,2,FALSE)=0,"Fertigprodukte"),
IFERROR(IF(VLOOKUP(O188,'[1]vakuumierte Fertigprodukte'!$E:$FI,2,FALSE)=0,"Vakuumierte Zipfel"),
IFERROR(IF(VLOOKUP(O188,[1]Wurste!$B:$C,2,FALSE)=0,"Räucherwürste"),
IFERROR(IF(VLOOKUP(O188,[1]Wurste!$E:$F,2,FALSE)=0,"URW/URGW Wurst"),
IFERROR(IF(VLOOKUP(O188,[1]Wurste!$H:$I,2,FALSE)=0,"HF-Wurst Vegan"),
IFERROR(IF(VLOOKUP(O188,[1]Wurste!$K:$L,2,FALSE)=0,"320er ohne Würste"),
IFERROR(IF(AND(OR(Abfalldokumentation!$A188="BU3",Abfalldokumentation!$A188="Verkauf"),Abfalldokumentation!$F188="Schimmel",Abfalldokumentation!$G188="keinen Abnehmer/kein Schälpersonal"),"Div. Zipfel, ES ohne Verwendung",VLOOKUP(Abfalldokumentation!$E188,Produktgruppen!A:B,2,FALSE)),"-")))))))))))))))))))))))</f>
        <v>Diverses</v>
      </c>
      <c r="E188" s="81" t="str">
        <f>IFERROR(VLOOKUP(Abfalldokumentation!$O188,Artikel!A:C,3,FALSE),Abfalldokumentation!$O188)</f>
        <v>Diverses aus Abfüllung</v>
      </c>
      <c r="F188" s="81" t="str">
        <f>VLOOKUP(T188,'Liste Gründe'!A:D,2,FALSE)</f>
        <v>Linienbezogen</v>
      </c>
      <c r="G188" s="80" t="str">
        <f>IF(ISBLANK(V188),VLOOKUP(Abfalldokumentation!$P188,'Liste Gründe'!A:D,3,FALSE),V188)</f>
        <v>Clip gerissen</v>
      </c>
      <c r="H188" s="81" t="str">
        <f>IF(ISBLANK(Abfalldokumentation!$W188),"-",Abfalldokumentation!$W188)</f>
        <v>-</v>
      </c>
      <c r="I188" s="81">
        <f t="shared" si="15"/>
        <v>35</v>
      </c>
      <c r="J188" s="81" t="str">
        <f t="shared" si="16"/>
        <v>Produkte</v>
      </c>
      <c r="K188" s="81" t="str">
        <f t="shared" si="17"/>
        <v>BUs</v>
      </c>
      <c r="L188" s="81" t="str">
        <f t="shared" si="18"/>
        <v>Symptome</v>
      </c>
      <c r="M188" s="81" t="str">
        <f>IFERROR(VLOOKUP(Abfalldokumentation!$O188,Kennzahlen!S:V,3,FALSE)*Abfalldokumentation!$B188,"0")</f>
        <v>0</v>
      </c>
      <c r="N188" s="81" t="str">
        <f>IF(ISBLANK(Q188),VLOOKUP(Abfalldokumentation!$O188,'Linien - BU'!R:S,2,FALSE),Q188)</f>
        <v>Abfüllung</v>
      </c>
      <c r="O188" s="77" t="str">
        <f t="shared" si="19"/>
        <v>Diverses aus Abfüllung</v>
      </c>
      <c r="P188" s="77">
        <f t="shared" si="20"/>
        <v>31</v>
      </c>
      <c r="Q188" s="39" t="s">
        <v>180</v>
      </c>
      <c r="R188" s="40" t="s">
        <v>193</v>
      </c>
      <c r="S188" s="40">
        <v>45.4</v>
      </c>
      <c r="T188" s="40">
        <v>31</v>
      </c>
      <c r="U188" s="41">
        <v>44440</v>
      </c>
      <c r="V188" s="42"/>
      <c r="W188" s="43"/>
      <c r="X188" s="44" t="str">
        <f>IFERROR(VLOOKUP(Abfalldokumentation!$R188,Artikel!A:C,3,FALSE),Abfalldokumentation!$R188)</f>
        <v>Diverses aus Abfüllung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spans="1:40" ht="30" hidden="1" customHeight="1" x14ac:dyDescent="0.25">
      <c r="A189" s="73" t="str">
        <f>VLOOKUP(N189,'Linien - BU'!A:B,2,FALSE)</f>
        <v>Rest</v>
      </c>
      <c r="B189" s="74">
        <f t="shared" si="14"/>
        <v>10</v>
      </c>
      <c r="C189" s="75">
        <f>Abfalldokumentation!$U189</f>
        <v>44440</v>
      </c>
      <c r="D189" s="69" t="str">
        <f>IFERROR(IF(VLOOKUP(O189,'[1]Rohware 230'!$B:$C,2,FALSE)=0,"Rohware"),
IFERROR(IF(VLOOKUP(O189,[1]Sammelnr.!$B:$C,2,FALSE)=0,"Sammelnr. ungeschält ABS"),
IFERROR(IF(VLOOKUP(O189,[1]Sammelnr.!$E:$F,2,FALSE)=0,"Sammelnr. ungeschält VS"),
IFERROR(IF(VLOOKUP(O189,[1]Sammelnr.!$H:$I,2,FALSE)=0,"Sammelnr. geschält"),
IFERROR(IF(VLOOKUP(O189,[1]Offen!$B:$C,2,FALSE)=0,"Offen ungeschält ABS"),
IFERROR(IF(VLOOKUP(O189,[1]Offen!$E:$F,2,FALSE)=0,"Offen ungeschält VOS"),
IFERROR(IF(VLOOKUP(O189,[1]Offen!$H:$I,2,FALSE)=0,"Offen geschält RW"),
IFERROR(IF(VLOOKUP(O189,[1]Offen!$K:$L,2,FALSE)=0,"Offen vegan"),
IFERROR(IF(VLOOKUP(O189,[1]Offen!$N:$O,2,FALSE)=0,"Offen Zipfel"),
IFERROR(IF(VLOOKUP(O189,[1]Offen!$Q:$R,2,FALSE)=0,"Offen Endstücke"),
IFERROR(IF(VLOOKUP(O189,[1]Vakuumiert!$B:$C,2,FALSE)=0,"Vakuumierter VOS ungeschält"),
IFERROR(IF(VLOOKUP(O189,[1]Vakuumiert!$E:$F,2,FALSE)=0,"Vakuumierter ABS ungeschält"),
IFERROR(IF(VLOOKUP(O189,[1]Vakuumiert!$H:$I,2,FALSE)=0,"Vakuumierter VOS geschält"),
IFERROR(IF(VLOOKUP(O189,[1]Vakuumiert!$K:$L,2,FALSE)=0,"Vakuumierter VOS vegan"),
IFERROR(IF(VLOOKUP(O189,[1]Vakuumiert!$N:$O,2,FALSE)=0,"Vakuumierter VOS Zipfel"),
IFERROR(IF(VLOOKUP(O189,[1]Vakuumiert!$Q:$R,2,FALSE)=0,"Vakuumiert geschält"),
IFERROR(IF(VLOOKUP(O189,'[1]vakuumierte Fertigprodukte'!$B:$C,2,FALSE)=0,"Fertigprodukte"),
IFERROR(IF(VLOOKUP(O189,'[1]vakuumierte Fertigprodukte'!$E:$FI,2,FALSE)=0,"Vakuumierte Zipfel"),
IFERROR(IF(VLOOKUP(O189,[1]Wurste!$B:$C,2,FALSE)=0,"Räucherwürste"),
IFERROR(IF(VLOOKUP(O189,[1]Wurste!$E:$F,2,FALSE)=0,"URW/URGW Wurst"),
IFERROR(IF(VLOOKUP(O189,[1]Wurste!$H:$I,2,FALSE)=0,"HF-Wurst Vegan"),
IFERROR(IF(VLOOKUP(O189,[1]Wurste!$K:$L,2,FALSE)=0,"320er ohne Würste"),
IFERROR(IF(AND(OR(Abfalldokumentation!$A189="BU3",Abfalldokumentation!$A189="Verkauf"),Abfalldokumentation!$F189="Schimmel",Abfalldokumentation!$G189="keinen Abnehmer/kein Schälpersonal"),"Div. Zipfel, ES ohne Verwendung",VLOOKUP(Abfalldokumentation!$E189,Produktgruppen!A:B,2,FALSE)),"-")))))))))))))))))))))))</f>
        <v>Qualitätssicherung</v>
      </c>
      <c r="E189" s="76" t="str">
        <f>IFERROR(VLOOKUP(Abfalldokumentation!$O189,Artikel!A:C,3,FALSE),Abfalldokumentation!$O189)</f>
        <v>Diverses QM</v>
      </c>
      <c r="F189" s="76" t="str">
        <f>VLOOKUP(T189,'Liste Gründe'!A:D,2,FALSE)</f>
        <v>Qualitätssicherung</v>
      </c>
      <c r="G189" s="75" t="str">
        <f>IF(ISBLANK(V189),VLOOKUP(Abfalldokumentation!$P189,'Liste Gründe'!A:D,3,FALSE),V189)</f>
        <v>Sensorik</v>
      </c>
      <c r="H189" s="76" t="str">
        <f>IF(ISBLANK(Abfalldokumentation!$W189),"-",Abfalldokumentation!$W189)</f>
        <v>Sensorik</v>
      </c>
      <c r="I189" s="76">
        <f t="shared" si="15"/>
        <v>35</v>
      </c>
      <c r="J189" s="76" t="str">
        <f t="shared" si="16"/>
        <v>Produkte</v>
      </c>
      <c r="K189" s="76" t="str">
        <f t="shared" si="17"/>
        <v>BUs</v>
      </c>
      <c r="L189" s="76" t="str">
        <f t="shared" si="18"/>
        <v>Symptome</v>
      </c>
      <c r="M189" s="76" t="str">
        <f>IFERROR(VLOOKUP(Abfalldokumentation!$O189,Kennzahlen!S:V,3,FALSE)*Abfalldokumentation!$B189,"0")</f>
        <v>0</v>
      </c>
      <c r="N189" s="76" t="str">
        <f>IF(ISBLANK(Q189),VLOOKUP(Abfalldokumentation!$O189,'Linien - BU'!R:S,2,FALSE),Q189)</f>
        <v>QM</v>
      </c>
      <c r="O189" s="77" t="str">
        <f t="shared" si="19"/>
        <v>Diverses QM</v>
      </c>
      <c r="P189" s="77">
        <f t="shared" si="20"/>
        <v>74</v>
      </c>
      <c r="Q189" s="45" t="s">
        <v>196</v>
      </c>
      <c r="R189" s="46" t="s">
        <v>197</v>
      </c>
      <c r="S189" s="46">
        <v>10</v>
      </c>
      <c r="T189" s="46">
        <v>74</v>
      </c>
      <c r="U189" s="47">
        <v>44440</v>
      </c>
      <c r="V189" s="48" t="s">
        <v>198</v>
      </c>
      <c r="W189" s="49" t="s">
        <v>198</v>
      </c>
      <c r="X189" s="50" t="str">
        <f>IFERROR(VLOOKUP(Abfalldokumentation!$R189,Artikel!A:C,3,FALSE),Abfalldokumentation!$R189)</f>
        <v>Diverses QM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spans="1:40" ht="30" hidden="1" customHeight="1" x14ac:dyDescent="0.25">
      <c r="A190" s="78" t="str">
        <f>VLOOKUP(N190,'Linien - BU'!A:B,2,FALSE)</f>
        <v>Rest</v>
      </c>
      <c r="B190" s="79">
        <f t="shared" si="14"/>
        <v>2</v>
      </c>
      <c r="C190" s="80">
        <f>Abfalldokumentation!$U190</f>
        <v>44440</v>
      </c>
      <c r="D190" s="69" t="str">
        <f>IFERROR(IF(VLOOKUP(O190,'[1]Rohware 230'!$B:$C,2,FALSE)=0,"Rohware"),
IFERROR(IF(VLOOKUP(O190,[1]Sammelnr.!$B:$C,2,FALSE)=0,"Sammelnr. ungeschält ABS"),
IFERROR(IF(VLOOKUP(O190,[1]Sammelnr.!$E:$F,2,FALSE)=0,"Sammelnr. ungeschält VS"),
IFERROR(IF(VLOOKUP(O190,[1]Sammelnr.!$H:$I,2,FALSE)=0,"Sammelnr. geschält"),
IFERROR(IF(VLOOKUP(O190,[1]Offen!$B:$C,2,FALSE)=0,"Offen ungeschält ABS"),
IFERROR(IF(VLOOKUP(O190,[1]Offen!$E:$F,2,FALSE)=0,"Offen ungeschält VOS"),
IFERROR(IF(VLOOKUP(O190,[1]Offen!$H:$I,2,FALSE)=0,"Offen geschält RW"),
IFERROR(IF(VLOOKUP(O190,[1]Offen!$K:$L,2,FALSE)=0,"Offen vegan"),
IFERROR(IF(VLOOKUP(O190,[1]Offen!$N:$O,2,FALSE)=0,"Offen Zipfel"),
IFERROR(IF(VLOOKUP(O190,[1]Offen!$Q:$R,2,FALSE)=0,"Offen Endstücke"),
IFERROR(IF(VLOOKUP(O190,[1]Vakuumiert!$B:$C,2,FALSE)=0,"Vakuumierter VOS ungeschält"),
IFERROR(IF(VLOOKUP(O190,[1]Vakuumiert!$E:$F,2,FALSE)=0,"Vakuumierter ABS ungeschält"),
IFERROR(IF(VLOOKUP(O190,[1]Vakuumiert!$H:$I,2,FALSE)=0,"Vakuumierter VOS geschält"),
IFERROR(IF(VLOOKUP(O190,[1]Vakuumiert!$K:$L,2,FALSE)=0,"Vakuumierter VOS vegan"),
IFERROR(IF(VLOOKUP(O190,[1]Vakuumiert!$N:$O,2,FALSE)=0,"Vakuumierter VOS Zipfel"),
IFERROR(IF(VLOOKUP(O190,[1]Vakuumiert!$Q:$R,2,FALSE)=0,"Vakuumiert geschält"),
IFERROR(IF(VLOOKUP(O190,'[1]vakuumierte Fertigprodukte'!$B:$C,2,FALSE)=0,"Fertigprodukte"),
IFERROR(IF(VLOOKUP(O190,'[1]vakuumierte Fertigprodukte'!$E:$FI,2,FALSE)=0,"Vakuumierte Zipfel"),
IFERROR(IF(VLOOKUP(O190,[1]Wurste!$B:$C,2,FALSE)=0,"Räucherwürste"),
IFERROR(IF(VLOOKUP(O190,[1]Wurste!$E:$F,2,FALSE)=0,"URW/URGW Wurst"),
IFERROR(IF(VLOOKUP(O190,[1]Wurste!$H:$I,2,FALSE)=0,"HF-Wurst Vegan"),
IFERROR(IF(VLOOKUP(O190,[1]Wurste!$K:$L,2,FALSE)=0,"320er ohne Würste"),
IFERROR(IF(AND(OR(Abfalldokumentation!$A190="BU3",Abfalldokumentation!$A190="Verkauf"),Abfalldokumentation!$F190="Schimmel",Abfalldokumentation!$G190="keinen Abnehmer/kein Schälpersonal"),"Div. Zipfel, ES ohne Verwendung",VLOOKUP(Abfalldokumentation!$E190,Produktgruppen!A:B,2,FALSE)),"-")))))))))))))))))))))))</f>
        <v>Qualitätssicherung</v>
      </c>
      <c r="E190" s="81" t="str">
        <f>IFERROR(VLOOKUP(Abfalldokumentation!$O190,Artikel!A:C,3,FALSE),Abfalldokumentation!$O190)</f>
        <v>Laborproben</v>
      </c>
      <c r="F190" s="81" t="str">
        <f>VLOOKUP(T190,'Liste Gründe'!A:D,2,FALSE)</f>
        <v>Qualitätssicherung</v>
      </c>
      <c r="G190" s="80" t="str">
        <f>IF(ISBLANK(V190),VLOOKUP(Abfalldokumentation!$P190,'Liste Gründe'!A:D,3,FALSE),V190)</f>
        <v>Sensorik</v>
      </c>
      <c r="H190" s="81" t="str">
        <f>IF(ISBLANK(Abfalldokumentation!$W190),"-",Abfalldokumentation!$W190)</f>
        <v>Sensorik</v>
      </c>
      <c r="I190" s="81">
        <f t="shared" si="15"/>
        <v>35</v>
      </c>
      <c r="J190" s="81" t="str">
        <f t="shared" si="16"/>
        <v>Produkte</v>
      </c>
      <c r="K190" s="81" t="str">
        <f t="shared" si="17"/>
        <v>BUs</v>
      </c>
      <c r="L190" s="81" t="str">
        <f t="shared" si="18"/>
        <v>Symptome</v>
      </c>
      <c r="M190" s="81" t="str">
        <f>IFERROR(VLOOKUP(Abfalldokumentation!$O190,Kennzahlen!S:V,3,FALSE)*Abfalldokumentation!$B190,"0")</f>
        <v>0</v>
      </c>
      <c r="N190" s="81" t="str">
        <f>IF(ISBLANK(Q190),VLOOKUP(Abfalldokumentation!$O190,'Linien - BU'!R:S,2,FALSE),Q190)</f>
        <v>Labor</v>
      </c>
      <c r="O190" s="77" t="str">
        <f t="shared" si="19"/>
        <v>Laborproben</v>
      </c>
      <c r="P190" s="77">
        <f t="shared" si="20"/>
        <v>74</v>
      </c>
      <c r="Q190" s="39" t="s">
        <v>199</v>
      </c>
      <c r="R190" s="40" t="s">
        <v>200</v>
      </c>
      <c r="S190" s="40">
        <v>2</v>
      </c>
      <c r="T190" s="51">
        <v>74</v>
      </c>
      <c r="U190" s="41">
        <v>44440</v>
      </c>
      <c r="V190" s="42" t="s">
        <v>198</v>
      </c>
      <c r="W190" s="43" t="s">
        <v>198</v>
      </c>
      <c r="X190" s="44" t="str">
        <f>IFERROR(VLOOKUP(Abfalldokumentation!$R190,Artikel!A:C,3,FALSE),Abfalldokumentation!$R190)</f>
        <v>Laborproben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spans="1:40" ht="30" hidden="1" customHeight="1" x14ac:dyDescent="0.25">
      <c r="A191" s="73" t="str">
        <f>VLOOKUP(N191,'Linien - BU'!A:B,2,FALSE)</f>
        <v>Rest</v>
      </c>
      <c r="B191" s="74">
        <f t="shared" si="14"/>
        <v>26</v>
      </c>
      <c r="C191" s="75">
        <f>Abfalldokumentation!$U191</f>
        <v>44440</v>
      </c>
      <c r="D191" s="69" t="str">
        <f>IFERROR(IF(VLOOKUP(O191,'[1]Rohware 230'!$B:$C,2,FALSE)=0,"Rohware"),
IFERROR(IF(VLOOKUP(O191,[1]Sammelnr.!$B:$C,2,FALSE)=0,"Sammelnr. ungeschält ABS"),
IFERROR(IF(VLOOKUP(O191,[1]Sammelnr.!$E:$F,2,FALSE)=0,"Sammelnr. ungeschält VS"),
IFERROR(IF(VLOOKUP(O191,[1]Sammelnr.!$H:$I,2,FALSE)=0,"Sammelnr. geschält"),
IFERROR(IF(VLOOKUP(O191,[1]Offen!$B:$C,2,FALSE)=0,"Offen ungeschält ABS"),
IFERROR(IF(VLOOKUP(O191,[1]Offen!$E:$F,2,FALSE)=0,"Offen ungeschält VOS"),
IFERROR(IF(VLOOKUP(O191,[1]Offen!$H:$I,2,FALSE)=0,"Offen geschält RW"),
IFERROR(IF(VLOOKUP(O191,[1]Offen!$K:$L,2,FALSE)=0,"Offen vegan"),
IFERROR(IF(VLOOKUP(O191,[1]Offen!$N:$O,2,FALSE)=0,"Offen Zipfel"),
IFERROR(IF(VLOOKUP(O191,[1]Offen!$Q:$R,2,FALSE)=0,"Offen Endstücke"),
IFERROR(IF(VLOOKUP(O191,[1]Vakuumiert!$B:$C,2,FALSE)=0,"Vakuumierter VOS ungeschält"),
IFERROR(IF(VLOOKUP(O191,[1]Vakuumiert!$E:$F,2,FALSE)=0,"Vakuumierter ABS ungeschält"),
IFERROR(IF(VLOOKUP(O191,[1]Vakuumiert!$H:$I,2,FALSE)=0,"Vakuumierter VOS geschält"),
IFERROR(IF(VLOOKUP(O191,[1]Vakuumiert!$K:$L,2,FALSE)=0,"Vakuumierter VOS vegan"),
IFERROR(IF(VLOOKUP(O191,[1]Vakuumiert!$N:$O,2,FALSE)=0,"Vakuumierter VOS Zipfel"),
IFERROR(IF(VLOOKUP(O191,[1]Vakuumiert!$Q:$R,2,FALSE)=0,"Vakuumiert geschält"),
IFERROR(IF(VLOOKUP(O191,'[1]vakuumierte Fertigprodukte'!$B:$C,2,FALSE)=0,"Fertigprodukte"),
IFERROR(IF(VLOOKUP(O191,'[1]vakuumierte Fertigprodukte'!$E:$FI,2,FALSE)=0,"Vakuumierte Zipfel"),
IFERROR(IF(VLOOKUP(O191,[1]Wurste!$B:$C,2,FALSE)=0,"Räucherwürste"),
IFERROR(IF(VLOOKUP(O191,[1]Wurste!$E:$F,2,FALSE)=0,"URW/URGW Wurst"),
IFERROR(IF(VLOOKUP(O191,[1]Wurste!$H:$I,2,FALSE)=0,"HF-Wurst Vegan"),
IFERROR(IF(VLOOKUP(O191,[1]Wurste!$K:$L,2,FALSE)=0,"320er ohne Würste"),
IFERROR(IF(AND(OR(Abfalldokumentation!$A191="BU3",Abfalldokumentation!$A191="Verkauf"),Abfalldokumentation!$F191="Schimmel",Abfalldokumentation!$G191="keinen Abnehmer/kein Schälpersonal"),"Div. Zipfel, ES ohne Verwendung",VLOOKUP(Abfalldokumentation!$E191,Produktgruppen!A:B,2,FALSE)),"-")))))))))))))))))))))))</f>
        <v>Qualitätssicherung</v>
      </c>
      <c r="E191" s="76" t="str">
        <f>IFERROR(VLOOKUP(Abfalldokumentation!$O191,Artikel!A:C,3,FALSE),Abfalldokumentation!$O191)</f>
        <v>Laborproben</v>
      </c>
      <c r="F191" s="76" t="str">
        <f>VLOOKUP(T191,'Liste Gründe'!A:D,2,FALSE)</f>
        <v>Qualitätssicherung</v>
      </c>
      <c r="G191" s="75" t="str">
        <f>IF(ISBLANK(V191),VLOOKUP(Abfalldokumentation!$P191,'Liste Gründe'!A:D,3,FALSE),V191)</f>
        <v>Einwaage Labor</v>
      </c>
      <c r="H191" s="76" t="str">
        <f>IF(ISBLANK(Abfalldokumentation!$W191),"-",Abfalldokumentation!$W191)</f>
        <v>Einwaage Labor</v>
      </c>
      <c r="I191" s="76">
        <f t="shared" si="15"/>
        <v>35</v>
      </c>
      <c r="J191" s="76" t="str">
        <f t="shared" si="16"/>
        <v>Produkte</v>
      </c>
      <c r="K191" s="76" t="str">
        <f t="shared" si="17"/>
        <v>BUs</v>
      </c>
      <c r="L191" s="76" t="str">
        <f t="shared" si="18"/>
        <v>Symptome</v>
      </c>
      <c r="M191" s="76" t="str">
        <f>IFERROR(VLOOKUP(Abfalldokumentation!$O191,Kennzahlen!S:V,3,FALSE)*Abfalldokumentation!$B191,"0")</f>
        <v>0</v>
      </c>
      <c r="N191" s="76" t="str">
        <f>IF(ISBLANK(Q191),VLOOKUP(Abfalldokumentation!$O191,'Linien - BU'!R:S,2,FALSE),Q191)</f>
        <v>Labor</v>
      </c>
      <c r="O191" s="77" t="str">
        <f t="shared" si="19"/>
        <v>Laborproben</v>
      </c>
      <c r="P191" s="77">
        <f t="shared" si="20"/>
        <v>71</v>
      </c>
      <c r="Q191" s="45" t="s">
        <v>199</v>
      </c>
      <c r="R191" s="46" t="s">
        <v>200</v>
      </c>
      <c r="S191" s="46">
        <v>26</v>
      </c>
      <c r="T191" s="52">
        <v>71</v>
      </c>
      <c r="U191" s="47">
        <v>44440</v>
      </c>
      <c r="V191" s="48" t="s">
        <v>218</v>
      </c>
      <c r="W191" s="49" t="s">
        <v>218</v>
      </c>
      <c r="X191" s="50" t="str">
        <f>IFERROR(VLOOKUP(Abfalldokumentation!$R191,Artikel!A:C,3,FALSE),Abfalldokumentation!$R191)</f>
        <v>Laborproben</v>
      </c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spans="1:40" ht="30" hidden="1" customHeight="1" x14ac:dyDescent="0.25">
      <c r="A192" s="78" t="str">
        <f>VLOOKUP(N192,'Linien - BU'!A:B,2,FALSE)</f>
        <v>Rest</v>
      </c>
      <c r="B192" s="79">
        <f t="shared" si="14"/>
        <v>58</v>
      </c>
      <c r="C192" s="80">
        <f>Abfalldokumentation!$U192</f>
        <v>44440</v>
      </c>
      <c r="D192" s="69" t="str">
        <f>IFERROR(IF(VLOOKUP(O192,'[1]Rohware 230'!$B:$C,2,FALSE)=0,"Rohware"),
IFERROR(IF(VLOOKUP(O192,[1]Sammelnr.!$B:$C,2,FALSE)=0,"Sammelnr. ungeschält ABS"),
IFERROR(IF(VLOOKUP(O192,[1]Sammelnr.!$E:$F,2,FALSE)=0,"Sammelnr. ungeschält VS"),
IFERROR(IF(VLOOKUP(O192,[1]Sammelnr.!$H:$I,2,FALSE)=0,"Sammelnr. geschält"),
IFERROR(IF(VLOOKUP(O192,[1]Offen!$B:$C,2,FALSE)=0,"Offen ungeschält ABS"),
IFERROR(IF(VLOOKUP(O192,[1]Offen!$E:$F,2,FALSE)=0,"Offen ungeschält VOS"),
IFERROR(IF(VLOOKUP(O192,[1]Offen!$H:$I,2,FALSE)=0,"Offen geschält RW"),
IFERROR(IF(VLOOKUP(O192,[1]Offen!$K:$L,2,FALSE)=0,"Offen vegan"),
IFERROR(IF(VLOOKUP(O192,[1]Offen!$N:$O,2,FALSE)=0,"Offen Zipfel"),
IFERROR(IF(VLOOKUP(O192,[1]Offen!$Q:$R,2,FALSE)=0,"Offen Endstücke"),
IFERROR(IF(VLOOKUP(O192,[1]Vakuumiert!$B:$C,2,FALSE)=0,"Vakuumierter VOS ungeschält"),
IFERROR(IF(VLOOKUP(O192,[1]Vakuumiert!$E:$F,2,FALSE)=0,"Vakuumierter ABS ungeschält"),
IFERROR(IF(VLOOKUP(O192,[1]Vakuumiert!$H:$I,2,FALSE)=0,"Vakuumierter VOS geschält"),
IFERROR(IF(VLOOKUP(O192,[1]Vakuumiert!$K:$L,2,FALSE)=0,"Vakuumierter VOS vegan"),
IFERROR(IF(VLOOKUP(O192,[1]Vakuumiert!$N:$O,2,FALSE)=0,"Vakuumierter VOS Zipfel"),
IFERROR(IF(VLOOKUP(O192,[1]Vakuumiert!$Q:$R,2,FALSE)=0,"Vakuumiert geschält"),
IFERROR(IF(VLOOKUP(O192,'[1]vakuumierte Fertigprodukte'!$B:$C,2,FALSE)=0,"Fertigprodukte"),
IFERROR(IF(VLOOKUP(O192,'[1]vakuumierte Fertigprodukte'!$E:$FI,2,FALSE)=0,"Vakuumierte Zipfel"),
IFERROR(IF(VLOOKUP(O192,[1]Wurste!$B:$C,2,FALSE)=0,"Räucherwürste"),
IFERROR(IF(VLOOKUP(O192,[1]Wurste!$E:$F,2,FALSE)=0,"URW/URGW Wurst"),
IFERROR(IF(VLOOKUP(O192,[1]Wurste!$H:$I,2,FALSE)=0,"HF-Wurst Vegan"),
IFERROR(IF(VLOOKUP(O192,[1]Wurste!$K:$L,2,FALSE)=0,"320er ohne Würste"),
IFERROR(IF(AND(OR(Abfalldokumentation!$A192="BU3",Abfalldokumentation!$A192="Verkauf"),Abfalldokumentation!$F192="Schimmel",Abfalldokumentation!$G192="keinen Abnehmer/kein Schälpersonal"),"Div. Zipfel, ES ohne Verwendung",VLOOKUP(Abfalldokumentation!$E192,Produktgruppen!A:B,2,FALSE)),"-")))))))))))))))))))))))</f>
        <v>Qualitätssicherung</v>
      </c>
      <c r="E192" s="81" t="str">
        <f>IFERROR(VLOOKUP(Abfalldokumentation!$O192,Artikel!A:C,3,FALSE),Abfalldokumentation!$O192)</f>
        <v>Laborproben</v>
      </c>
      <c r="F192" s="81" t="str">
        <f>VLOOKUP(T192,'Liste Gründe'!A:D,2,FALSE)</f>
        <v>Qualitätssicherung</v>
      </c>
      <c r="G192" s="80" t="str">
        <f>IF(ISBLANK(V192),VLOOKUP(Abfalldokumentation!$P192,'Liste Gründe'!A:D,3,FALSE),V192)</f>
        <v>Laborprobe</v>
      </c>
      <c r="H192" s="81" t="str">
        <f>IF(ISBLANK(Abfalldokumentation!$W192),"-",Abfalldokumentation!$W192)</f>
        <v>Laborprobe</v>
      </c>
      <c r="I192" s="81">
        <f t="shared" si="15"/>
        <v>35</v>
      </c>
      <c r="J192" s="81" t="str">
        <f t="shared" si="16"/>
        <v>Produkte</v>
      </c>
      <c r="K192" s="81" t="str">
        <f t="shared" si="17"/>
        <v>BUs</v>
      </c>
      <c r="L192" s="81" t="str">
        <f t="shared" si="18"/>
        <v>Symptome</v>
      </c>
      <c r="M192" s="81" t="str">
        <f>IFERROR(VLOOKUP(Abfalldokumentation!$O192,Kennzahlen!S:V,3,FALSE)*Abfalldokumentation!$B192,"0")</f>
        <v>0</v>
      </c>
      <c r="N192" s="81" t="str">
        <f>IF(ISBLANK(Q192),VLOOKUP(Abfalldokumentation!$O192,'Linien - BU'!R:S,2,FALSE),Q192)</f>
        <v>Labor</v>
      </c>
      <c r="O192" s="77" t="str">
        <f t="shared" si="19"/>
        <v>Laborproben</v>
      </c>
      <c r="P192" s="77">
        <f t="shared" si="20"/>
        <v>73</v>
      </c>
      <c r="Q192" s="39" t="s">
        <v>199</v>
      </c>
      <c r="R192" s="40" t="s">
        <v>200</v>
      </c>
      <c r="S192" s="40">
        <v>58</v>
      </c>
      <c r="T192" s="51">
        <v>73</v>
      </c>
      <c r="U192" s="41">
        <v>44440</v>
      </c>
      <c r="V192" s="42" t="s">
        <v>201</v>
      </c>
      <c r="W192" s="43" t="s">
        <v>201</v>
      </c>
      <c r="X192" s="44" t="str">
        <f>IFERROR(VLOOKUP(Abfalldokumentation!$R192,Artikel!A:C,3,FALSE),Abfalldokumentation!$R192)</f>
        <v>Laborproben</v>
      </c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spans="1:40" ht="30" hidden="1" customHeight="1" x14ac:dyDescent="0.25">
      <c r="A193" s="73" t="str">
        <f>VLOOKUP(N193,'Linien - BU'!A:B,2,FALSE)</f>
        <v>Rest</v>
      </c>
      <c r="B193" s="74">
        <f t="shared" si="14"/>
        <v>44</v>
      </c>
      <c r="C193" s="75">
        <f>Abfalldokumentation!$U193</f>
        <v>44440</v>
      </c>
      <c r="D193" s="69" t="str">
        <f>IFERROR(IF(VLOOKUP(O193,'[1]Rohware 230'!$B:$C,2,FALSE)=0,"Rohware"),
IFERROR(IF(VLOOKUP(O193,[1]Sammelnr.!$B:$C,2,FALSE)=0,"Sammelnr. ungeschält ABS"),
IFERROR(IF(VLOOKUP(O193,[1]Sammelnr.!$E:$F,2,FALSE)=0,"Sammelnr. ungeschält VS"),
IFERROR(IF(VLOOKUP(O193,[1]Sammelnr.!$H:$I,2,FALSE)=0,"Sammelnr. geschält"),
IFERROR(IF(VLOOKUP(O193,[1]Offen!$B:$C,2,FALSE)=0,"Offen ungeschält ABS"),
IFERROR(IF(VLOOKUP(O193,[1]Offen!$E:$F,2,FALSE)=0,"Offen ungeschält VOS"),
IFERROR(IF(VLOOKUP(O193,[1]Offen!$H:$I,2,FALSE)=0,"Offen geschält RW"),
IFERROR(IF(VLOOKUP(O193,[1]Offen!$K:$L,2,FALSE)=0,"Offen vegan"),
IFERROR(IF(VLOOKUP(O193,[1]Offen!$N:$O,2,FALSE)=0,"Offen Zipfel"),
IFERROR(IF(VLOOKUP(O193,[1]Offen!$Q:$R,2,FALSE)=0,"Offen Endstücke"),
IFERROR(IF(VLOOKUP(O193,[1]Vakuumiert!$B:$C,2,FALSE)=0,"Vakuumierter VOS ungeschält"),
IFERROR(IF(VLOOKUP(O193,[1]Vakuumiert!$E:$F,2,FALSE)=0,"Vakuumierter ABS ungeschält"),
IFERROR(IF(VLOOKUP(O193,[1]Vakuumiert!$H:$I,2,FALSE)=0,"Vakuumierter VOS geschält"),
IFERROR(IF(VLOOKUP(O193,[1]Vakuumiert!$K:$L,2,FALSE)=0,"Vakuumierter VOS vegan"),
IFERROR(IF(VLOOKUP(O193,[1]Vakuumiert!$N:$O,2,FALSE)=0,"Vakuumierter VOS Zipfel"),
IFERROR(IF(VLOOKUP(O193,[1]Vakuumiert!$Q:$R,2,FALSE)=0,"Vakuumiert geschält"),
IFERROR(IF(VLOOKUP(O193,'[1]vakuumierte Fertigprodukte'!$B:$C,2,FALSE)=0,"Fertigprodukte"),
IFERROR(IF(VLOOKUP(O193,'[1]vakuumierte Fertigprodukte'!$E:$FI,2,FALSE)=0,"Vakuumierte Zipfel"),
IFERROR(IF(VLOOKUP(O193,[1]Wurste!$B:$C,2,FALSE)=0,"Räucherwürste"),
IFERROR(IF(VLOOKUP(O193,[1]Wurste!$E:$F,2,FALSE)=0,"URW/URGW Wurst"),
IFERROR(IF(VLOOKUP(O193,[1]Wurste!$H:$I,2,FALSE)=0,"HF-Wurst Vegan"),
IFERROR(IF(VLOOKUP(O193,[1]Wurste!$K:$L,2,FALSE)=0,"320er ohne Würste"),
IFERROR(IF(AND(OR(Abfalldokumentation!$A193="BU3",Abfalldokumentation!$A193="Verkauf"),Abfalldokumentation!$F193="Schimmel",Abfalldokumentation!$G193="keinen Abnehmer/kein Schälpersonal"),"Div. Zipfel, ES ohne Verwendung",VLOOKUP(Abfalldokumentation!$E193,Produktgruppen!A:B,2,FALSE)),"-")))))))))))))))))))))))</f>
        <v>Qualitätssicherung</v>
      </c>
      <c r="E193" s="76" t="str">
        <f>IFERROR(VLOOKUP(Abfalldokumentation!$O193,Artikel!A:C,3,FALSE),Abfalldokumentation!$O193)</f>
        <v>Rückstellproben</v>
      </c>
      <c r="F193" s="76" t="str">
        <f>VLOOKUP(T193,'Liste Gründe'!A:D,2,FALSE)</f>
        <v>Qualitätssicherung</v>
      </c>
      <c r="G193" s="75" t="str">
        <f>IF(ISBLANK(V193),VLOOKUP(Abfalldokumentation!$P193,'Liste Gründe'!A:D,3,FALSE),V193)</f>
        <v>Rückstellproben</v>
      </c>
      <c r="H193" s="76" t="str">
        <f>IF(ISBLANK(Abfalldokumentation!$W193),"-",Abfalldokumentation!$W193)</f>
        <v>Rückstellproben</v>
      </c>
      <c r="I193" s="76">
        <f t="shared" si="15"/>
        <v>35</v>
      </c>
      <c r="J193" s="76" t="str">
        <f t="shared" si="16"/>
        <v>Produkte</v>
      </c>
      <c r="K193" s="76" t="str">
        <f t="shared" si="17"/>
        <v>BUs</v>
      </c>
      <c r="L193" s="76" t="str">
        <f t="shared" si="18"/>
        <v>Symptome</v>
      </c>
      <c r="M193" s="76" t="str">
        <f>IFERROR(VLOOKUP(Abfalldokumentation!$O193,Kennzahlen!S:V,3,FALSE)*Abfalldokumentation!$B193,"0")</f>
        <v>0</v>
      </c>
      <c r="N193" s="76" t="str">
        <f>IF(ISBLANK(Q193),VLOOKUP(Abfalldokumentation!$O193,'Linien - BU'!R:S,2,FALSE),Q193)</f>
        <v>Labor</v>
      </c>
      <c r="O193" s="77" t="str">
        <f t="shared" si="19"/>
        <v>Rückstellproben</v>
      </c>
      <c r="P193" s="77">
        <f t="shared" si="20"/>
        <v>70</v>
      </c>
      <c r="Q193" s="45" t="s">
        <v>199</v>
      </c>
      <c r="R193" s="48" t="s">
        <v>212</v>
      </c>
      <c r="S193" s="46">
        <v>44</v>
      </c>
      <c r="T193" s="46">
        <v>70</v>
      </c>
      <c r="U193" s="47">
        <v>44440</v>
      </c>
      <c r="V193" s="48" t="s">
        <v>212</v>
      </c>
      <c r="W193" s="49" t="s">
        <v>212</v>
      </c>
      <c r="X193" s="50" t="str">
        <f>IFERROR(VLOOKUP(Abfalldokumentation!$R193,Artikel!A:C,3,FALSE),Abfalldokumentation!$R193)</f>
        <v>Rückstellproben</v>
      </c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spans="1:40" ht="30" hidden="1" customHeight="1" x14ac:dyDescent="0.25">
      <c r="A194" s="78" t="str">
        <f>VLOOKUP(N194,'Linien - BU'!A:B,2,FALSE)</f>
        <v>Rest</v>
      </c>
      <c r="B194" s="79">
        <f t="shared" ref="B194:B257" si="21">S194</f>
        <v>130</v>
      </c>
      <c r="C194" s="80">
        <f>Abfalldokumentation!$U194</f>
        <v>44440</v>
      </c>
      <c r="D194" s="69" t="str">
        <f>IFERROR(IF(VLOOKUP(O194,'[1]Rohware 230'!$B:$C,2,FALSE)=0,"Rohware"),
IFERROR(IF(VLOOKUP(O194,[1]Sammelnr.!$B:$C,2,FALSE)=0,"Sammelnr. ungeschält ABS"),
IFERROR(IF(VLOOKUP(O194,[1]Sammelnr.!$E:$F,2,FALSE)=0,"Sammelnr. ungeschält VS"),
IFERROR(IF(VLOOKUP(O194,[1]Sammelnr.!$H:$I,2,FALSE)=0,"Sammelnr. geschält"),
IFERROR(IF(VLOOKUP(O194,[1]Offen!$B:$C,2,FALSE)=0,"Offen ungeschält ABS"),
IFERROR(IF(VLOOKUP(O194,[1]Offen!$E:$F,2,FALSE)=0,"Offen ungeschält VOS"),
IFERROR(IF(VLOOKUP(O194,[1]Offen!$H:$I,2,FALSE)=0,"Offen geschält RW"),
IFERROR(IF(VLOOKUP(O194,[1]Offen!$K:$L,2,FALSE)=0,"Offen vegan"),
IFERROR(IF(VLOOKUP(O194,[1]Offen!$N:$O,2,FALSE)=0,"Offen Zipfel"),
IFERROR(IF(VLOOKUP(O194,[1]Offen!$Q:$R,2,FALSE)=0,"Offen Endstücke"),
IFERROR(IF(VLOOKUP(O194,[1]Vakuumiert!$B:$C,2,FALSE)=0,"Vakuumierter VOS ungeschält"),
IFERROR(IF(VLOOKUP(O194,[1]Vakuumiert!$E:$F,2,FALSE)=0,"Vakuumierter ABS ungeschält"),
IFERROR(IF(VLOOKUP(O194,[1]Vakuumiert!$H:$I,2,FALSE)=0,"Vakuumierter VOS geschält"),
IFERROR(IF(VLOOKUP(O194,[1]Vakuumiert!$K:$L,2,FALSE)=0,"Vakuumierter VOS vegan"),
IFERROR(IF(VLOOKUP(O194,[1]Vakuumiert!$N:$O,2,FALSE)=0,"Vakuumierter VOS Zipfel"),
IFERROR(IF(VLOOKUP(O194,[1]Vakuumiert!$Q:$R,2,FALSE)=0,"Vakuumiert geschält"),
IFERROR(IF(VLOOKUP(O194,'[1]vakuumierte Fertigprodukte'!$B:$C,2,FALSE)=0,"Fertigprodukte"),
IFERROR(IF(VLOOKUP(O194,'[1]vakuumierte Fertigprodukte'!$E:$FI,2,FALSE)=0,"Vakuumierte Zipfel"),
IFERROR(IF(VLOOKUP(O194,[1]Wurste!$B:$C,2,FALSE)=0,"Räucherwürste"),
IFERROR(IF(VLOOKUP(O194,[1]Wurste!$E:$F,2,FALSE)=0,"URW/URGW Wurst"),
IFERROR(IF(VLOOKUP(O194,[1]Wurste!$H:$I,2,FALSE)=0,"HF-Wurst Vegan"),
IFERROR(IF(VLOOKUP(O194,[1]Wurste!$K:$L,2,FALSE)=0,"320er ohne Würste"),
IFERROR(IF(AND(OR(Abfalldokumentation!$A194="BU3",Abfalldokumentation!$A194="Verkauf"),Abfalldokumentation!$F194="Schimmel",Abfalldokumentation!$G194="keinen Abnehmer/kein Schälpersonal"),"Div. Zipfel, ES ohne Verwendung",VLOOKUP(Abfalldokumentation!$E194,Produktgruppen!A:B,2,FALSE)),"-")))))))))))))))))))))))</f>
        <v>Qualitätssicherung</v>
      </c>
      <c r="E194" s="81" t="str">
        <f>IFERROR(VLOOKUP(Abfalldokumentation!$O194,Artikel!A:C,3,FALSE),Abfalldokumentation!$O194)</f>
        <v>Rückstellproben</v>
      </c>
      <c r="F194" s="81" t="str">
        <f>VLOOKUP(T194,'Liste Gründe'!A:D,2,FALSE)</f>
        <v>Qualitätssicherung</v>
      </c>
      <c r="G194" s="80" t="str">
        <f>IF(ISBLANK(V194),VLOOKUP(Abfalldokumentation!$P194,'Liste Gründe'!A:D,3,FALSE),V194)</f>
        <v>Rückstellproben</v>
      </c>
      <c r="H194" s="81" t="str">
        <f>IF(ISBLANK(Abfalldokumentation!$W194),"-",Abfalldokumentation!$W194)</f>
        <v>Rückstellproben</v>
      </c>
      <c r="I194" s="81">
        <f t="shared" ref="I194:I257" si="22">_xlfn.ISOWEEKNUM(C194)</f>
        <v>35</v>
      </c>
      <c r="J194" s="81" t="str">
        <f t="shared" ref="J194:J257" si="23">"Produkte"</f>
        <v>Produkte</v>
      </c>
      <c r="K194" s="81" t="str">
        <f t="shared" ref="K194:K257" si="24">"BUs"</f>
        <v>BUs</v>
      </c>
      <c r="L194" s="81" t="str">
        <f t="shared" ref="L194:L257" si="25">"Symptome"</f>
        <v>Symptome</v>
      </c>
      <c r="M194" s="81" t="str">
        <f>IFERROR(VLOOKUP(Abfalldokumentation!$O194,Kennzahlen!S:V,3,FALSE)*Abfalldokumentation!$B194,"0")</f>
        <v>0</v>
      </c>
      <c r="N194" s="81" t="str">
        <f>IF(ISBLANK(Q194),VLOOKUP(Abfalldokumentation!$O194,'Linien - BU'!R:S,2,FALSE),Q194)</f>
        <v>Labor</v>
      </c>
      <c r="O194" s="77" t="str">
        <f t="shared" ref="O194:O257" si="26">R194</f>
        <v>Rückstellproben</v>
      </c>
      <c r="P194" s="77">
        <f t="shared" ref="P194:P257" si="27">T194</f>
        <v>70</v>
      </c>
      <c r="Q194" s="39" t="s">
        <v>199</v>
      </c>
      <c r="R194" s="42" t="s">
        <v>212</v>
      </c>
      <c r="S194" s="40">
        <v>130</v>
      </c>
      <c r="T194" s="40">
        <v>70</v>
      </c>
      <c r="U194" s="41">
        <v>44440</v>
      </c>
      <c r="V194" s="42" t="s">
        <v>212</v>
      </c>
      <c r="W194" s="43" t="s">
        <v>212</v>
      </c>
      <c r="X194" s="44" t="str">
        <f>IFERROR(VLOOKUP(Abfalldokumentation!$R194,Artikel!A:C,3,FALSE),Abfalldokumentation!$R194)</f>
        <v>Rückstellproben</v>
      </c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spans="1:40" ht="30" hidden="1" customHeight="1" x14ac:dyDescent="0.25">
      <c r="A195" s="73" t="str">
        <f>VLOOKUP(N195,'Linien - BU'!A:B,2,FALSE)</f>
        <v>BU1</v>
      </c>
      <c r="B195" s="74">
        <f t="shared" si="21"/>
        <v>20</v>
      </c>
      <c r="C195" s="75">
        <f>Abfalldokumentation!$U195</f>
        <v>44440</v>
      </c>
      <c r="D195" s="69" t="str">
        <f>IFERROR(IF(VLOOKUP(O195,'[1]Rohware 230'!$B:$C,2,FALSE)=0,"Rohware"),
IFERROR(IF(VLOOKUP(O195,[1]Sammelnr.!$B:$C,2,FALSE)=0,"Sammelnr. ungeschält ABS"),
IFERROR(IF(VLOOKUP(O195,[1]Sammelnr.!$E:$F,2,FALSE)=0,"Sammelnr. ungeschält VS"),
IFERROR(IF(VLOOKUP(O195,[1]Sammelnr.!$H:$I,2,FALSE)=0,"Sammelnr. geschält"),
IFERROR(IF(VLOOKUP(O195,[1]Offen!$B:$C,2,FALSE)=0,"Offen ungeschält ABS"),
IFERROR(IF(VLOOKUP(O195,[1]Offen!$E:$F,2,FALSE)=0,"Offen ungeschält VOS"),
IFERROR(IF(VLOOKUP(O195,[1]Offen!$H:$I,2,FALSE)=0,"Offen geschält RW"),
IFERROR(IF(VLOOKUP(O195,[1]Offen!$K:$L,2,FALSE)=0,"Offen vegan"),
IFERROR(IF(VLOOKUP(O195,[1]Offen!$N:$O,2,FALSE)=0,"Offen Zipfel"),
IFERROR(IF(VLOOKUP(O195,[1]Offen!$Q:$R,2,FALSE)=0,"Offen Endstücke"),
IFERROR(IF(VLOOKUP(O195,[1]Vakuumiert!$B:$C,2,FALSE)=0,"Vakuumierter VOS ungeschält"),
IFERROR(IF(VLOOKUP(O195,[1]Vakuumiert!$E:$F,2,FALSE)=0,"Vakuumierter ABS ungeschält"),
IFERROR(IF(VLOOKUP(O195,[1]Vakuumiert!$H:$I,2,FALSE)=0,"Vakuumierter VOS geschält"),
IFERROR(IF(VLOOKUP(O195,[1]Vakuumiert!$K:$L,2,FALSE)=0,"Vakuumierter VOS vegan"),
IFERROR(IF(VLOOKUP(O195,[1]Vakuumiert!$N:$O,2,FALSE)=0,"Vakuumierter VOS Zipfel"),
IFERROR(IF(VLOOKUP(O195,[1]Vakuumiert!$Q:$R,2,FALSE)=0,"Vakuumiert geschält"),
IFERROR(IF(VLOOKUP(O195,'[1]vakuumierte Fertigprodukte'!$B:$C,2,FALSE)=0,"Fertigprodukte"),
IFERROR(IF(VLOOKUP(O195,'[1]vakuumierte Fertigprodukte'!$E:$FI,2,FALSE)=0,"Vakuumierte Zipfel"),
IFERROR(IF(VLOOKUP(O195,[1]Wurste!$B:$C,2,FALSE)=0,"Räucherwürste"),
IFERROR(IF(VLOOKUP(O195,[1]Wurste!$E:$F,2,FALSE)=0,"URW/URGW Wurst"),
IFERROR(IF(VLOOKUP(O195,[1]Wurste!$H:$I,2,FALSE)=0,"HF-Wurst Vegan"),
IFERROR(IF(VLOOKUP(O195,[1]Wurste!$K:$L,2,FALSE)=0,"320er ohne Würste"),
IFERROR(IF(AND(OR(Abfalldokumentation!$A195="BU3",Abfalldokumentation!$A195="Verkauf"),Abfalldokumentation!$F195="Schimmel",Abfalldokumentation!$G195="keinen Abnehmer/kein Schälpersonal"),"Div. Zipfel, ES ohne Verwendung",VLOOKUP(Abfalldokumentation!$E195,Produktgruppen!A:B,2,FALSE)),"-")))))))))))))))))))))))</f>
        <v>RW</v>
      </c>
      <c r="E195" s="76" t="str">
        <f>IFERROR(VLOOKUP(Abfalldokumentation!$O195,Artikel!A:C,3,FALSE),Abfalldokumentation!$O195)</f>
        <v>RW Natrium</v>
      </c>
      <c r="F195" s="76" t="str">
        <f>VLOOKUP(T195,'Liste Gründe'!A:D,2,FALSE)</f>
        <v>Rest</v>
      </c>
      <c r="G195" s="75" t="str">
        <f>IF(ISBLANK(V195),VLOOKUP(Abfalldokumentation!$P195,'Liste Gründe'!A:D,3,FALSE),V195)</f>
        <v>geschälte Rinde</v>
      </c>
      <c r="H195" s="76" t="str">
        <f>IF(ISBLANK(Abfalldokumentation!$W195),"-",Abfalldokumentation!$W195)</f>
        <v>keine Verwendung möglich</v>
      </c>
      <c r="I195" s="76">
        <f t="shared" si="22"/>
        <v>35</v>
      </c>
      <c r="J195" s="76" t="str">
        <f t="shared" si="23"/>
        <v>Produkte</v>
      </c>
      <c r="K195" s="76" t="str">
        <f t="shared" si="24"/>
        <v>BUs</v>
      </c>
      <c r="L195" s="76" t="str">
        <f t="shared" si="25"/>
        <v>Symptome</v>
      </c>
      <c r="M195" s="76" t="str">
        <f>IFERROR(VLOOKUP(Abfalldokumentation!$O195,Kennzahlen!S:V,3,FALSE)*Abfalldokumentation!$B195,"0")</f>
        <v>0</v>
      </c>
      <c r="N195" s="76" t="str">
        <f>IF(ISBLANK(Q195),VLOOKUP(Abfalldokumentation!$O195,'Linien - BU'!R:S,2,FALSE),Q195)</f>
        <v>RWV</v>
      </c>
      <c r="O195" s="77" t="str">
        <f t="shared" si="26"/>
        <v>RW Natrium</v>
      </c>
      <c r="P195" s="77">
        <f t="shared" si="27"/>
        <v>60</v>
      </c>
      <c r="Q195" s="45" t="s">
        <v>202</v>
      </c>
      <c r="R195" s="46" t="s">
        <v>241</v>
      </c>
      <c r="S195" s="46">
        <v>20</v>
      </c>
      <c r="T195" s="46">
        <v>60</v>
      </c>
      <c r="U195" s="47">
        <v>44440</v>
      </c>
      <c r="V195" s="48" t="s">
        <v>215</v>
      </c>
      <c r="W195" s="49" t="s">
        <v>204</v>
      </c>
      <c r="X195" s="50" t="str">
        <f>IFERROR(VLOOKUP(Abfalldokumentation!$R195,Artikel!A:C,3,FALSE),Abfalldokumentation!$R195)</f>
        <v>RW Natrium</v>
      </c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spans="1:40" ht="30" hidden="1" customHeight="1" x14ac:dyDescent="0.25">
      <c r="A196" s="78" t="str">
        <f>VLOOKUP(N196,'Linien - BU'!A:B,2,FALSE)</f>
        <v>BU3</v>
      </c>
      <c r="B196" s="79">
        <f t="shared" si="21"/>
        <v>65</v>
      </c>
      <c r="C196" s="80">
        <f>Abfalldokumentation!$U196</f>
        <v>44441</v>
      </c>
      <c r="D196" s="69" t="str">
        <f>IFERROR(IF(VLOOKUP(O196,'[1]Rohware 230'!$B:$C,2,FALSE)=0,"Rohware"),
IFERROR(IF(VLOOKUP(O196,[1]Sammelnr.!$B:$C,2,FALSE)=0,"Sammelnr. ungeschält ABS"),
IFERROR(IF(VLOOKUP(O196,[1]Sammelnr.!$E:$F,2,FALSE)=0,"Sammelnr. ungeschält VS"),
IFERROR(IF(VLOOKUP(O196,[1]Sammelnr.!$H:$I,2,FALSE)=0,"Sammelnr. geschält"),
IFERROR(IF(VLOOKUP(O196,[1]Offen!$B:$C,2,FALSE)=0,"Offen ungeschält ABS"),
IFERROR(IF(VLOOKUP(O196,[1]Offen!$E:$F,2,FALSE)=0,"Offen ungeschält VOS"),
IFERROR(IF(VLOOKUP(O196,[1]Offen!$H:$I,2,FALSE)=0,"Offen geschält RW"),
IFERROR(IF(VLOOKUP(O196,[1]Offen!$K:$L,2,FALSE)=0,"Offen vegan"),
IFERROR(IF(VLOOKUP(O196,[1]Offen!$N:$O,2,FALSE)=0,"Offen Zipfel"),
IFERROR(IF(VLOOKUP(O196,[1]Offen!$Q:$R,2,FALSE)=0,"Offen Endstücke"),
IFERROR(IF(VLOOKUP(O196,[1]Vakuumiert!$B:$C,2,FALSE)=0,"Vakuumierter VOS ungeschält"),
IFERROR(IF(VLOOKUP(O196,[1]Vakuumiert!$E:$F,2,FALSE)=0,"Vakuumierter ABS ungeschält"),
IFERROR(IF(VLOOKUP(O196,[1]Vakuumiert!$H:$I,2,FALSE)=0,"Vakuumierter VOS geschält"),
IFERROR(IF(VLOOKUP(O196,[1]Vakuumiert!$K:$L,2,FALSE)=0,"Vakuumierter VOS vegan"),
IFERROR(IF(VLOOKUP(O196,[1]Vakuumiert!$N:$O,2,FALSE)=0,"Vakuumierter VOS Zipfel"),
IFERROR(IF(VLOOKUP(O196,[1]Vakuumiert!$Q:$R,2,FALSE)=0,"Vakuumiert geschält"),
IFERROR(IF(VLOOKUP(O196,'[1]vakuumierte Fertigprodukte'!$B:$C,2,FALSE)=0,"Fertigprodukte"),
IFERROR(IF(VLOOKUP(O196,'[1]vakuumierte Fertigprodukte'!$E:$FI,2,FALSE)=0,"Vakuumierte Zipfel"),
IFERROR(IF(VLOOKUP(O196,[1]Wurste!$B:$C,2,FALSE)=0,"Räucherwürste"),
IFERROR(IF(VLOOKUP(O196,[1]Wurste!$E:$F,2,FALSE)=0,"URW/URGW Wurst"),
IFERROR(IF(VLOOKUP(O196,[1]Wurste!$H:$I,2,FALSE)=0,"HF-Wurst Vegan"),
IFERROR(IF(VLOOKUP(O196,[1]Wurste!$K:$L,2,FALSE)=0,"320er ohne Würste"),
IFERROR(IF(AND(OR(Abfalldokumentation!$A196="BU3",Abfalldokumentation!$A196="Verkauf"),Abfalldokumentation!$F196="Schimmel",Abfalldokumentation!$G196="keinen Abnehmer/kein Schälpersonal"),"Div. Zipfel, ES ohne Verwendung",VLOOKUP(Abfalldokumentation!$E196,Produktgruppen!A:B,2,FALSE)),"-")))))))))))))))))))))))</f>
        <v>ABS</v>
      </c>
      <c r="E196" s="81" t="str">
        <f>IFERROR(VLOOKUP(Abfalldokumentation!$O196,Artikel!A:C,3,FALSE),Abfalldokumentation!$O196)</f>
        <v>ABS Bio Gouda 48%, mitt</v>
      </c>
      <c r="F196" s="81" t="str">
        <f>VLOOKUP(T196,'Liste Gründe'!A:D,2,FALSE)</f>
        <v>Schimmel</v>
      </c>
      <c r="G196" s="80" t="str">
        <f>IF(ISBLANK(V196),VLOOKUP(Abfalldokumentation!$P196,'Liste Gründe'!A:D,3,FALSE),V196)</f>
        <v>Schimmel</v>
      </c>
      <c r="H196" s="81" t="str">
        <f>IF(ISBLANK(Abfalldokumentation!$W196),"-",Abfalldokumentation!$W196)</f>
        <v>-</v>
      </c>
      <c r="I196" s="81">
        <f t="shared" si="22"/>
        <v>35</v>
      </c>
      <c r="J196" s="81" t="str">
        <f t="shared" si="23"/>
        <v>Produkte</v>
      </c>
      <c r="K196" s="81" t="str">
        <f t="shared" si="24"/>
        <v>BUs</v>
      </c>
      <c r="L196" s="81" t="str">
        <f t="shared" si="25"/>
        <v>Symptome</v>
      </c>
      <c r="M196" s="81">
        <f>IFERROR(VLOOKUP(Abfalldokumentation!$O196,Kennzahlen!S:V,3,FALSE)*Abfalldokumentation!$B196,"0")</f>
        <v>143</v>
      </c>
      <c r="N196" s="81" t="str">
        <f>IF(ISBLANK(Q196),VLOOKUP(Abfalldokumentation!$O196,'Linien - BU'!R:S,2,FALSE),Q196)</f>
        <v>L18</v>
      </c>
      <c r="O196" s="77">
        <f t="shared" si="26"/>
        <v>29500754</v>
      </c>
      <c r="P196" s="77">
        <f t="shared" si="27"/>
        <v>12</v>
      </c>
      <c r="Q196" s="39" t="s">
        <v>227</v>
      </c>
      <c r="R196" s="40">
        <v>29500754</v>
      </c>
      <c r="S196" s="40">
        <v>65</v>
      </c>
      <c r="T196" s="40">
        <v>12</v>
      </c>
      <c r="U196" s="41">
        <v>44441</v>
      </c>
      <c r="V196" s="42"/>
      <c r="W196" s="43"/>
      <c r="X196" s="44" t="str">
        <f>IFERROR(VLOOKUP(Abfalldokumentation!$R196,Artikel!A:C,3,FALSE),Abfalldokumentation!$R196)</f>
        <v>ABS Bio Gouda 48%, mitt</v>
      </c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spans="1:40" ht="30" hidden="1" customHeight="1" x14ac:dyDescent="0.25">
      <c r="A197" s="73" t="str">
        <f>VLOOKUP(N197,'Linien - BU'!A:B,2,FALSE)</f>
        <v>BU4</v>
      </c>
      <c r="B197" s="74">
        <f t="shared" si="21"/>
        <v>54</v>
      </c>
      <c r="C197" s="75">
        <f>Abfalldokumentation!$U197</f>
        <v>44441</v>
      </c>
      <c r="D197" s="69" t="str">
        <f>IFERROR(IF(VLOOKUP(O197,'[1]Rohware 230'!$B:$C,2,FALSE)=0,"Rohware"),
IFERROR(IF(VLOOKUP(O197,[1]Sammelnr.!$B:$C,2,FALSE)=0,"Sammelnr. ungeschält ABS"),
IFERROR(IF(VLOOKUP(O197,[1]Sammelnr.!$E:$F,2,FALSE)=0,"Sammelnr. ungeschält VS"),
IFERROR(IF(VLOOKUP(O197,[1]Sammelnr.!$H:$I,2,FALSE)=0,"Sammelnr. geschält"),
IFERROR(IF(VLOOKUP(O197,[1]Offen!$B:$C,2,FALSE)=0,"Offen ungeschält ABS"),
IFERROR(IF(VLOOKUP(O197,[1]Offen!$E:$F,2,FALSE)=0,"Offen ungeschält VOS"),
IFERROR(IF(VLOOKUP(O197,[1]Offen!$H:$I,2,FALSE)=0,"Offen geschält RW"),
IFERROR(IF(VLOOKUP(O197,[1]Offen!$K:$L,2,FALSE)=0,"Offen vegan"),
IFERROR(IF(VLOOKUP(O197,[1]Offen!$N:$O,2,FALSE)=0,"Offen Zipfel"),
IFERROR(IF(VLOOKUP(O197,[1]Offen!$Q:$R,2,FALSE)=0,"Offen Endstücke"),
IFERROR(IF(VLOOKUP(O197,[1]Vakuumiert!$B:$C,2,FALSE)=0,"Vakuumierter VOS ungeschält"),
IFERROR(IF(VLOOKUP(O197,[1]Vakuumiert!$E:$F,2,FALSE)=0,"Vakuumierter ABS ungeschält"),
IFERROR(IF(VLOOKUP(O197,[1]Vakuumiert!$H:$I,2,FALSE)=0,"Vakuumierter VOS geschält"),
IFERROR(IF(VLOOKUP(O197,[1]Vakuumiert!$K:$L,2,FALSE)=0,"Vakuumierter VOS vegan"),
IFERROR(IF(VLOOKUP(O197,[1]Vakuumiert!$N:$O,2,FALSE)=0,"Vakuumierter VOS Zipfel"),
IFERROR(IF(VLOOKUP(O197,[1]Vakuumiert!$Q:$R,2,FALSE)=0,"Vakuumiert geschält"),
IFERROR(IF(VLOOKUP(O197,'[1]vakuumierte Fertigprodukte'!$B:$C,2,FALSE)=0,"Fertigprodukte"),
IFERROR(IF(VLOOKUP(O197,'[1]vakuumierte Fertigprodukte'!$E:$FI,2,FALSE)=0,"Vakuumierte Zipfel"),
IFERROR(IF(VLOOKUP(O197,[1]Wurste!$B:$C,2,FALSE)=0,"Räucherwürste"),
IFERROR(IF(VLOOKUP(O197,[1]Wurste!$E:$F,2,FALSE)=0,"URW/URGW Wurst"),
IFERROR(IF(VLOOKUP(O197,[1]Wurste!$H:$I,2,FALSE)=0,"HF-Wurst Vegan"),
IFERROR(IF(VLOOKUP(O197,[1]Wurste!$K:$L,2,FALSE)=0,"320er ohne Würste"),
IFERROR(IF(AND(OR(Abfalldokumentation!$A197="BU3",Abfalldokumentation!$A197="Verkauf"),Abfalldokumentation!$F197="Schimmel",Abfalldokumentation!$G197="keinen Abnehmer/kein Schälpersonal"),"Div. Zipfel, ES ohne Verwendung",VLOOKUP(Abfalldokumentation!$E197,Produktgruppen!A:B,2,FALSE)),"-")))))))))))))))))))))))</f>
        <v>ABS</v>
      </c>
      <c r="E197" s="76" t="str">
        <f>IFERROR(VLOOKUP(Abfalldokumentation!$O197,Artikel!A:C,3,FALSE),Abfalldokumentation!$O197)</f>
        <v>ABS MEDI-KRÄUK</v>
      </c>
      <c r="F197" s="76" t="str">
        <f>VLOOKUP(T197,'Liste Gründe'!A:D,2,FALSE)</f>
        <v>Rest</v>
      </c>
      <c r="G197" s="75" t="str">
        <f>IF(ISBLANK(V197),VLOOKUP(Abfalldokumentation!$P197,'Liste Gründe'!A:D,3,FALSE),V197)</f>
        <v>blaues Klebeband im Produkt</v>
      </c>
      <c r="H197" s="76" t="str">
        <f>IF(ISBLANK(Abfalldokumentation!$W197),"-",Abfalldokumentation!$W197)</f>
        <v>Trennung vom Klebeband aus Produkt zu aufwendig</v>
      </c>
      <c r="I197" s="76">
        <f t="shared" si="22"/>
        <v>35</v>
      </c>
      <c r="J197" s="76" t="str">
        <f t="shared" si="23"/>
        <v>Produkte</v>
      </c>
      <c r="K197" s="76" t="str">
        <f t="shared" si="24"/>
        <v>BUs</v>
      </c>
      <c r="L197" s="76" t="str">
        <f t="shared" si="25"/>
        <v>Symptome</v>
      </c>
      <c r="M197" s="76">
        <f>IFERROR(VLOOKUP(Abfalldokumentation!$O197,Kennzahlen!S:V,3,FALSE)*Abfalldokumentation!$B197,"0")</f>
        <v>81</v>
      </c>
      <c r="N197" s="76" t="str">
        <f>IF(ISBLANK(Q197),VLOOKUP(Abfalldokumentation!$O197,'Linien - BU'!R:S,2,FALSE),Q197)</f>
        <v>L21</v>
      </c>
      <c r="O197" s="77">
        <f t="shared" si="26"/>
        <v>29500886</v>
      </c>
      <c r="P197" s="77">
        <f t="shared" si="27"/>
        <v>22</v>
      </c>
      <c r="Q197" s="45" t="s">
        <v>231</v>
      </c>
      <c r="R197" s="46">
        <v>29500886</v>
      </c>
      <c r="S197" s="46">
        <v>54</v>
      </c>
      <c r="T197" s="46">
        <v>22</v>
      </c>
      <c r="U197" s="47">
        <v>44441</v>
      </c>
      <c r="V197" s="48" t="s">
        <v>43</v>
      </c>
      <c r="W197" s="49" t="s">
        <v>187</v>
      </c>
      <c r="X197" s="50" t="str">
        <f>IFERROR(VLOOKUP(Abfalldokumentation!$R197,Artikel!A:C,3,FALSE),Abfalldokumentation!$R197)</f>
        <v>ABS MEDI-KRÄUK</v>
      </c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spans="1:40" ht="30" hidden="1" customHeight="1" x14ac:dyDescent="0.25">
      <c r="A198" s="78" t="str">
        <f>VLOOKUP(N198,'Linien - BU'!A:B,2,FALSE)</f>
        <v>BU4</v>
      </c>
      <c r="B198" s="79">
        <f t="shared" si="21"/>
        <v>22</v>
      </c>
      <c r="C198" s="80">
        <f>Abfalldokumentation!$U198</f>
        <v>44441</v>
      </c>
      <c r="D198" s="69" t="str">
        <f>IFERROR(IF(VLOOKUP(O198,'[1]Rohware 230'!$B:$C,2,FALSE)=0,"Rohware"),
IFERROR(IF(VLOOKUP(O198,[1]Sammelnr.!$B:$C,2,FALSE)=0,"Sammelnr. ungeschält ABS"),
IFERROR(IF(VLOOKUP(O198,[1]Sammelnr.!$E:$F,2,FALSE)=0,"Sammelnr. ungeschält VS"),
IFERROR(IF(VLOOKUP(O198,[1]Sammelnr.!$H:$I,2,FALSE)=0,"Sammelnr. geschält"),
IFERROR(IF(VLOOKUP(O198,[1]Offen!$B:$C,2,FALSE)=0,"Offen ungeschält ABS"),
IFERROR(IF(VLOOKUP(O198,[1]Offen!$E:$F,2,FALSE)=0,"Offen ungeschält VOS"),
IFERROR(IF(VLOOKUP(O198,[1]Offen!$H:$I,2,FALSE)=0,"Offen geschält RW"),
IFERROR(IF(VLOOKUP(O198,[1]Offen!$K:$L,2,FALSE)=0,"Offen vegan"),
IFERROR(IF(VLOOKUP(O198,[1]Offen!$N:$O,2,FALSE)=0,"Offen Zipfel"),
IFERROR(IF(VLOOKUP(O198,[1]Offen!$Q:$R,2,FALSE)=0,"Offen Endstücke"),
IFERROR(IF(VLOOKUP(O198,[1]Vakuumiert!$B:$C,2,FALSE)=0,"Vakuumierter VOS ungeschält"),
IFERROR(IF(VLOOKUP(O198,[1]Vakuumiert!$E:$F,2,FALSE)=0,"Vakuumierter ABS ungeschält"),
IFERROR(IF(VLOOKUP(O198,[1]Vakuumiert!$H:$I,2,FALSE)=0,"Vakuumierter VOS geschält"),
IFERROR(IF(VLOOKUP(O198,[1]Vakuumiert!$K:$L,2,FALSE)=0,"Vakuumierter VOS vegan"),
IFERROR(IF(VLOOKUP(O198,[1]Vakuumiert!$N:$O,2,FALSE)=0,"Vakuumierter VOS Zipfel"),
IFERROR(IF(VLOOKUP(O198,[1]Vakuumiert!$Q:$R,2,FALSE)=0,"Vakuumiert geschält"),
IFERROR(IF(VLOOKUP(O198,'[1]vakuumierte Fertigprodukte'!$B:$C,2,FALSE)=0,"Fertigprodukte"),
IFERROR(IF(VLOOKUP(O198,'[1]vakuumierte Fertigprodukte'!$E:$FI,2,FALSE)=0,"Vakuumierte Zipfel"),
IFERROR(IF(VLOOKUP(O198,[1]Wurste!$B:$C,2,FALSE)=0,"Räucherwürste"),
IFERROR(IF(VLOOKUP(O198,[1]Wurste!$E:$F,2,FALSE)=0,"URW/URGW Wurst"),
IFERROR(IF(VLOOKUP(O198,[1]Wurste!$H:$I,2,FALSE)=0,"HF-Wurst Vegan"),
IFERROR(IF(VLOOKUP(O198,[1]Wurste!$K:$L,2,FALSE)=0,"320er ohne Würste"),
IFERROR(IF(AND(OR(Abfalldokumentation!$A198="BU3",Abfalldokumentation!$A198="Verkauf"),Abfalldokumentation!$F198="Schimmel",Abfalldokumentation!$G198="keinen Abnehmer/kein Schälpersonal"),"Div. Zipfel, ES ohne Verwendung",VLOOKUP(Abfalldokumentation!$E198,Produktgruppen!A:B,2,FALSE)),"-")))))))))))))))))))))))</f>
        <v>ABS</v>
      </c>
      <c r="E198" s="81" t="str">
        <f>IFERROR(VLOOKUP(Abfalldokumentation!$O198,Artikel!A:C,3,FALSE),Abfalldokumentation!$O198)</f>
        <v>ABS ROVIN</v>
      </c>
      <c r="F198" s="81" t="str">
        <f>VLOOKUP(T198,'Liste Gründe'!A:D,2,FALSE)</f>
        <v>Rest</v>
      </c>
      <c r="G198" s="80" t="str">
        <f>IF(ISBLANK(V198),VLOOKUP(Abfalldokumentation!$P198,'Liste Gründe'!A:D,3,FALSE),V198)</f>
        <v>blaues Klebeband im Produkt</v>
      </c>
      <c r="H198" s="81" t="str">
        <f>IF(ISBLANK(Abfalldokumentation!$W198),"-",Abfalldokumentation!$W198)</f>
        <v>Trennung vom Klebeband aus Produkt zu aufwendig</v>
      </c>
      <c r="I198" s="81">
        <f t="shared" si="22"/>
        <v>35</v>
      </c>
      <c r="J198" s="81" t="str">
        <f t="shared" si="23"/>
        <v>Produkte</v>
      </c>
      <c r="K198" s="81" t="str">
        <f t="shared" si="24"/>
        <v>BUs</v>
      </c>
      <c r="L198" s="81" t="str">
        <f t="shared" si="25"/>
        <v>Symptome</v>
      </c>
      <c r="M198" s="81">
        <f>IFERROR(VLOOKUP(Abfalldokumentation!$O198,Kennzahlen!S:V,3,FALSE)*Abfalldokumentation!$B198,"0")</f>
        <v>0.22</v>
      </c>
      <c r="N198" s="81" t="str">
        <f>IF(ISBLANK(Q198),VLOOKUP(Abfalldokumentation!$O198,'Linien - BU'!R:S,2,FALSE),Q198)</f>
        <v>L23</v>
      </c>
      <c r="O198" s="77">
        <f t="shared" si="26"/>
        <v>29500900</v>
      </c>
      <c r="P198" s="77">
        <f t="shared" si="27"/>
        <v>22</v>
      </c>
      <c r="Q198" s="39" t="s">
        <v>232</v>
      </c>
      <c r="R198" s="40">
        <v>29500900</v>
      </c>
      <c r="S198" s="40">
        <v>22</v>
      </c>
      <c r="T198" s="40">
        <v>22</v>
      </c>
      <c r="U198" s="41">
        <v>44441</v>
      </c>
      <c r="V198" s="42" t="s">
        <v>43</v>
      </c>
      <c r="W198" s="43" t="s">
        <v>187</v>
      </c>
      <c r="X198" s="44" t="str">
        <f>IFERROR(VLOOKUP(Abfalldokumentation!$R198,Artikel!A:C,3,FALSE),Abfalldokumentation!$R198)</f>
        <v>ABS ROVIN</v>
      </c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spans="1:40" ht="30" hidden="1" customHeight="1" x14ac:dyDescent="0.25">
      <c r="A199" s="73" t="str">
        <f>VLOOKUP(N199,'Linien - BU'!A:B,2,FALSE)</f>
        <v>BU1</v>
      </c>
      <c r="B199" s="74">
        <f t="shared" si="21"/>
        <v>572.5</v>
      </c>
      <c r="C199" s="75">
        <f>Abfalldokumentation!$U199</f>
        <v>44441</v>
      </c>
      <c r="D199" s="69" t="str">
        <f>IFERROR(IF(VLOOKUP(O199,'[1]Rohware 230'!$B:$C,2,FALSE)=0,"Rohware"),
IFERROR(IF(VLOOKUP(O199,[1]Sammelnr.!$B:$C,2,FALSE)=0,"Sammelnr. ungeschält ABS"),
IFERROR(IF(VLOOKUP(O199,[1]Sammelnr.!$E:$F,2,FALSE)=0,"Sammelnr. ungeschält VS"),
IFERROR(IF(VLOOKUP(O199,[1]Sammelnr.!$H:$I,2,FALSE)=0,"Sammelnr. geschält"),
IFERROR(IF(VLOOKUP(O199,[1]Offen!$B:$C,2,FALSE)=0,"Offen ungeschält ABS"),
IFERROR(IF(VLOOKUP(O199,[1]Offen!$E:$F,2,FALSE)=0,"Offen ungeschält VOS"),
IFERROR(IF(VLOOKUP(O199,[1]Offen!$H:$I,2,FALSE)=0,"Offen geschält RW"),
IFERROR(IF(VLOOKUP(O199,[1]Offen!$K:$L,2,FALSE)=0,"Offen vegan"),
IFERROR(IF(VLOOKUP(O199,[1]Offen!$N:$O,2,FALSE)=0,"Offen Zipfel"),
IFERROR(IF(VLOOKUP(O199,[1]Offen!$Q:$R,2,FALSE)=0,"Offen Endstücke"),
IFERROR(IF(VLOOKUP(O199,[1]Vakuumiert!$B:$C,2,FALSE)=0,"Vakuumierter VOS ungeschält"),
IFERROR(IF(VLOOKUP(O199,[1]Vakuumiert!$E:$F,2,FALSE)=0,"Vakuumierter ABS ungeschält"),
IFERROR(IF(VLOOKUP(O199,[1]Vakuumiert!$H:$I,2,FALSE)=0,"Vakuumierter VOS geschält"),
IFERROR(IF(VLOOKUP(O199,[1]Vakuumiert!$K:$L,2,FALSE)=0,"Vakuumierter VOS vegan"),
IFERROR(IF(VLOOKUP(O199,[1]Vakuumiert!$N:$O,2,FALSE)=0,"Vakuumierter VOS Zipfel"),
IFERROR(IF(VLOOKUP(O199,[1]Vakuumiert!$Q:$R,2,FALSE)=0,"Vakuumiert geschält"),
IFERROR(IF(VLOOKUP(O199,'[1]vakuumierte Fertigprodukte'!$B:$C,2,FALSE)=0,"Fertigprodukte"),
IFERROR(IF(VLOOKUP(O199,'[1]vakuumierte Fertigprodukte'!$E:$FI,2,FALSE)=0,"Vakuumierte Zipfel"),
IFERROR(IF(VLOOKUP(O199,[1]Wurste!$B:$C,2,FALSE)=0,"Räucherwürste"),
IFERROR(IF(VLOOKUP(O199,[1]Wurste!$E:$F,2,FALSE)=0,"URW/URGW Wurst"),
IFERROR(IF(VLOOKUP(O199,[1]Wurste!$H:$I,2,FALSE)=0,"HF-Wurst Vegan"),
IFERROR(IF(VLOOKUP(O199,[1]Wurste!$K:$L,2,FALSE)=0,"320er ohne Würste"),
IFERROR(IF(AND(OR(Abfalldokumentation!$A199="BU3",Abfalldokumentation!$A199="Verkauf"),Abfalldokumentation!$F199="Schimmel",Abfalldokumentation!$G199="keinen Abnehmer/kein Schälpersonal"),"Div. Zipfel, ES ohne Verwendung",VLOOKUP(Abfalldokumentation!$E199,Produktgruppen!A:B,2,FALSE)),"-")))))))))))))))))))))))</f>
        <v>Vorschmelz</v>
      </c>
      <c r="E199" s="76" t="str">
        <f>IFERROR(VLOOKUP(Abfalldokumentation!$O199,Artikel!A:C,3,FALSE),Abfalldokumentation!$O199)</f>
        <v>VOS URW-VS-SCHI</v>
      </c>
      <c r="F199" s="76" t="str">
        <f>VLOOKUP(T199,'Liste Gründe'!A:D,2,FALSE)</f>
        <v>Schimmel</v>
      </c>
      <c r="G199" s="75" t="str">
        <f>IF(ISBLANK(V199),VLOOKUP(Abfalldokumentation!$P199,'Liste Gründe'!A:D,3,FALSE),V199)</f>
        <v>keine Verarbeitung</v>
      </c>
      <c r="H199" s="76" t="str">
        <f>IF(ISBLANK(Abfalldokumentation!$W199),"-",Abfalldokumentation!$W199)</f>
        <v>Aufgrund Konsistenz nicht genommen. Zu wenig VOS verarbeitet. Vom Warmen ins Kalte -&gt; Schimmel</v>
      </c>
      <c r="I199" s="76">
        <f t="shared" si="22"/>
        <v>35</v>
      </c>
      <c r="J199" s="76" t="str">
        <f t="shared" si="23"/>
        <v>Produkte</v>
      </c>
      <c r="K199" s="76" t="str">
        <f t="shared" si="24"/>
        <v>BUs</v>
      </c>
      <c r="L199" s="76" t="str">
        <f t="shared" si="25"/>
        <v>Symptome</v>
      </c>
      <c r="M199" s="76">
        <f>IFERROR(VLOOKUP(Abfalldokumentation!$O199,Kennzahlen!S:V,3,FALSE)*Abfalldokumentation!$B199,"0")</f>
        <v>286.25</v>
      </c>
      <c r="N199" s="76" t="str">
        <f>IF(ISBLANK(Q199),VLOOKUP(Abfalldokumentation!$O199,'Linien - BU'!R:S,2,FALSE),Q199)</f>
        <v>Schmelze</v>
      </c>
      <c r="O199" s="77">
        <f t="shared" si="26"/>
        <v>29500949</v>
      </c>
      <c r="P199" s="77">
        <f t="shared" si="27"/>
        <v>12</v>
      </c>
      <c r="Q199" s="45" t="s">
        <v>184</v>
      </c>
      <c r="R199" s="46">
        <v>29500949</v>
      </c>
      <c r="S199" s="46">
        <v>572.5</v>
      </c>
      <c r="T199" s="46">
        <v>12</v>
      </c>
      <c r="U199" s="47">
        <v>44441</v>
      </c>
      <c r="V199" s="48" t="s">
        <v>22</v>
      </c>
      <c r="W199" s="49" t="s">
        <v>185</v>
      </c>
      <c r="X199" s="50" t="str">
        <f>IFERROR(VLOOKUP(Abfalldokumentation!$R199,Artikel!A:C,3,FALSE),Abfalldokumentation!$R199)</f>
        <v>VOS URW-VS-SCHI</v>
      </c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spans="1:40" ht="30" hidden="1" customHeight="1" x14ac:dyDescent="0.25">
      <c r="A200" s="78" t="str">
        <f>VLOOKUP(N200,'Linien - BU'!A:B,2,FALSE)</f>
        <v>BU4</v>
      </c>
      <c r="B200" s="79">
        <f t="shared" si="21"/>
        <v>21</v>
      </c>
      <c r="C200" s="80">
        <f>Abfalldokumentation!$U200</f>
        <v>44441</v>
      </c>
      <c r="D200" s="69" t="str">
        <f>IFERROR(IF(VLOOKUP(O200,'[1]Rohware 230'!$B:$C,2,FALSE)=0,"Rohware"),
IFERROR(IF(VLOOKUP(O200,[1]Sammelnr.!$B:$C,2,FALSE)=0,"Sammelnr. ungeschält ABS"),
IFERROR(IF(VLOOKUP(O200,[1]Sammelnr.!$E:$F,2,FALSE)=0,"Sammelnr. ungeschält VS"),
IFERROR(IF(VLOOKUP(O200,[1]Sammelnr.!$H:$I,2,FALSE)=0,"Sammelnr. geschält"),
IFERROR(IF(VLOOKUP(O200,[1]Offen!$B:$C,2,FALSE)=0,"Offen ungeschält ABS"),
IFERROR(IF(VLOOKUP(O200,[1]Offen!$E:$F,2,FALSE)=0,"Offen ungeschält VOS"),
IFERROR(IF(VLOOKUP(O200,[1]Offen!$H:$I,2,FALSE)=0,"Offen geschält RW"),
IFERROR(IF(VLOOKUP(O200,[1]Offen!$K:$L,2,FALSE)=0,"Offen vegan"),
IFERROR(IF(VLOOKUP(O200,[1]Offen!$N:$O,2,FALSE)=0,"Offen Zipfel"),
IFERROR(IF(VLOOKUP(O200,[1]Offen!$Q:$R,2,FALSE)=0,"Offen Endstücke"),
IFERROR(IF(VLOOKUP(O200,[1]Vakuumiert!$B:$C,2,FALSE)=0,"Vakuumierter VOS ungeschält"),
IFERROR(IF(VLOOKUP(O200,[1]Vakuumiert!$E:$F,2,FALSE)=0,"Vakuumierter ABS ungeschält"),
IFERROR(IF(VLOOKUP(O200,[1]Vakuumiert!$H:$I,2,FALSE)=0,"Vakuumierter VOS geschält"),
IFERROR(IF(VLOOKUP(O200,[1]Vakuumiert!$K:$L,2,FALSE)=0,"Vakuumierter VOS vegan"),
IFERROR(IF(VLOOKUP(O200,[1]Vakuumiert!$N:$O,2,FALSE)=0,"Vakuumierter VOS Zipfel"),
IFERROR(IF(VLOOKUP(O200,[1]Vakuumiert!$Q:$R,2,FALSE)=0,"Vakuumiert geschält"),
IFERROR(IF(VLOOKUP(O200,'[1]vakuumierte Fertigprodukte'!$B:$C,2,FALSE)=0,"Fertigprodukte"),
IFERROR(IF(VLOOKUP(O200,'[1]vakuumierte Fertigprodukte'!$E:$FI,2,FALSE)=0,"Vakuumierte Zipfel"),
IFERROR(IF(VLOOKUP(O200,[1]Wurste!$B:$C,2,FALSE)=0,"Räucherwürste"),
IFERROR(IF(VLOOKUP(O200,[1]Wurste!$E:$F,2,FALSE)=0,"URW/URGW Wurst"),
IFERROR(IF(VLOOKUP(O200,[1]Wurste!$H:$I,2,FALSE)=0,"HF-Wurst Vegan"),
IFERROR(IF(VLOOKUP(O200,[1]Wurste!$K:$L,2,FALSE)=0,"320er ohne Würste"),
IFERROR(IF(AND(OR(Abfalldokumentation!$A200="BU3",Abfalldokumentation!$A200="Verkauf"),Abfalldokumentation!$F200="Schimmel",Abfalldokumentation!$G200="keinen Abnehmer/kein Schälpersonal"),"Div. Zipfel, ES ohne Verwendung",VLOOKUP(Abfalldokumentation!$E200,Produktgruppen!A:B,2,FALSE)),"-")))))))))))))))))))))))</f>
        <v>ABS</v>
      </c>
      <c r="E200" s="81" t="str">
        <f>IFERROR(VLOOKUP(Abfalldokumentation!$O200,Artikel!A:C,3,FALSE),Abfalldokumentation!$O200)</f>
        <v>ABS BRUSCHETTA</v>
      </c>
      <c r="F200" s="81" t="str">
        <f>VLOOKUP(T200,'Liste Gründe'!A:D,2,FALSE)</f>
        <v>Rest</v>
      </c>
      <c r="G200" s="80" t="str">
        <f>IF(ISBLANK(V200),VLOOKUP(Abfalldokumentation!$P200,'Liste Gründe'!A:D,3,FALSE),V200)</f>
        <v>blaues Klebeband im Produkt</v>
      </c>
      <c r="H200" s="81" t="str">
        <f>IF(ISBLANK(Abfalldokumentation!$W200),"-",Abfalldokumentation!$W200)</f>
        <v>Trennung vom Klebeband aus Produkt zu aufwendig</v>
      </c>
      <c r="I200" s="81">
        <f t="shared" si="22"/>
        <v>35</v>
      </c>
      <c r="J200" s="81" t="str">
        <f t="shared" si="23"/>
        <v>Produkte</v>
      </c>
      <c r="K200" s="81" t="str">
        <f t="shared" si="24"/>
        <v>BUs</v>
      </c>
      <c r="L200" s="81" t="str">
        <f t="shared" si="25"/>
        <v>Symptome</v>
      </c>
      <c r="M200" s="81">
        <f>IFERROR(VLOOKUP(Abfalldokumentation!$O200,Kennzahlen!S:V,3,FALSE)*Abfalldokumentation!$B200,"0")</f>
        <v>31.5</v>
      </c>
      <c r="N200" s="81" t="str">
        <f>IF(ISBLANK(Q200),VLOOKUP(Abfalldokumentation!$O200,'Linien - BU'!R:S,2,FALSE),Q200)</f>
        <v>L21</v>
      </c>
      <c r="O200" s="77">
        <f t="shared" si="26"/>
        <v>29501029</v>
      </c>
      <c r="P200" s="77">
        <f t="shared" si="27"/>
        <v>22</v>
      </c>
      <c r="Q200" s="39" t="s">
        <v>231</v>
      </c>
      <c r="R200" s="40">
        <v>29501029</v>
      </c>
      <c r="S200" s="40">
        <v>21</v>
      </c>
      <c r="T200" s="40">
        <v>22</v>
      </c>
      <c r="U200" s="41">
        <v>44441</v>
      </c>
      <c r="V200" s="42" t="s">
        <v>43</v>
      </c>
      <c r="W200" s="43" t="s">
        <v>187</v>
      </c>
      <c r="X200" s="44" t="str">
        <f>IFERROR(VLOOKUP(Abfalldokumentation!$R200,Artikel!A:C,3,FALSE),Abfalldokumentation!$R200)</f>
        <v>ABS BRUSCHETTA</v>
      </c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spans="1:40" ht="30" hidden="1" customHeight="1" x14ac:dyDescent="0.25">
      <c r="A201" s="73" t="str">
        <f>VLOOKUP(N201,'Linien - BU'!A:B,2,FALSE)</f>
        <v>BU4</v>
      </c>
      <c r="B201" s="74">
        <f t="shared" si="21"/>
        <v>45</v>
      </c>
      <c r="C201" s="75">
        <f>Abfalldokumentation!$U201</f>
        <v>44441</v>
      </c>
      <c r="D201" s="69" t="str">
        <f>IFERROR(IF(VLOOKUP(O201,'[1]Rohware 230'!$B:$C,2,FALSE)=0,"Rohware"),
IFERROR(IF(VLOOKUP(O201,[1]Sammelnr.!$B:$C,2,FALSE)=0,"Sammelnr. ungeschält ABS"),
IFERROR(IF(VLOOKUP(O201,[1]Sammelnr.!$E:$F,2,FALSE)=0,"Sammelnr. ungeschält VS"),
IFERROR(IF(VLOOKUP(O201,[1]Sammelnr.!$H:$I,2,FALSE)=0,"Sammelnr. geschält"),
IFERROR(IF(VLOOKUP(O201,[1]Offen!$B:$C,2,FALSE)=0,"Offen ungeschält ABS"),
IFERROR(IF(VLOOKUP(O201,[1]Offen!$E:$F,2,FALSE)=0,"Offen ungeschält VOS"),
IFERROR(IF(VLOOKUP(O201,[1]Offen!$H:$I,2,FALSE)=0,"Offen geschält RW"),
IFERROR(IF(VLOOKUP(O201,[1]Offen!$K:$L,2,FALSE)=0,"Offen vegan"),
IFERROR(IF(VLOOKUP(O201,[1]Offen!$N:$O,2,FALSE)=0,"Offen Zipfel"),
IFERROR(IF(VLOOKUP(O201,[1]Offen!$Q:$R,2,FALSE)=0,"Offen Endstücke"),
IFERROR(IF(VLOOKUP(O201,[1]Vakuumiert!$B:$C,2,FALSE)=0,"Vakuumierter VOS ungeschält"),
IFERROR(IF(VLOOKUP(O201,[1]Vakuumiert!$E:$F,2,FALSE)=0,"Vakuumierter ABS ungeschält"),
IFERROR(IF(VLOOKUP(O201,[1]Vakuumiert!$H:$I,2,FALSE)=0,"Vakuumierter VOS geschält"),
IFERROR(IF(VLOOKUP(O201,[1]Vakuumiert!$K:$L,2,FALSE)=0,"Vakuumierter VOS vegan"),
IFERROR(IF(VLOOKUP(O201,[1]Vakuumiert!$N:$O,2,FALSE)=0,"Vakuumierter VOS Zipfel"),
IFERROR(IF(VLOOKUP(O201,[1]Vakuumiert!$Q:$R,2,FALSE)=0,"Vakuumiert geschält"),
IFERROR(IF(VLOOKUP(O201,'[1]vakuumierte Fertigprodukte'!$B:$C,2,FALSE)=0,"Fertigprodukte"),
IFERROR(IF(VLOOKUP(O201,'[1]vakuumierte Fertigprodukte'!$E:$FI,2,FALSE)=0,"Vakuumierte Zipfel"),
IFERROR(IF(VLOOKUP(O201,[1]Wurste!$B:$C,2,FALSE)=0,"Räucherwürste"),
IFERROR(IF(VLOOKUP(O201,[1]Wurste!$E:$F,2,FALSE)=0,"URW/URGW Wurst"),
IFERROR(IF(VLOOKUP(O201,[1]Wurste!$H:$I,2,FALSE)=0,"HF-Wurst Vegan"),
IFERROR(IF(VLOOKUP(O201,[1]Wurste!$K:$L,2,FALSE)=0,"320er ohne Würste"),
IFERROR(IF(AND(OR(Abfalldokumentation!$A201="BU3",Abfalldokumentation!$A201="Verkauf"),Abfalldokumentation!$F201="Schimmel",Abfalldokumentation!$G201="keinen Abnehmer/kein Schälpersonal"),"Div. Zipfel, ES ohne Verwendung",VLOOKUP(Abfalldokumentation!$E201,Produktgruppen!A:B,2,FALSE)),"-")))))))))))))))))))))))</f>
        <v>ABS</v>
      </c>
      <c r="E201" s="76" t="str">
        <f>IFERROR(VLOOKUP(Abfalldokumentation!$O201,Artikel!A:C,3,FALSE),Abfalldokumentation!$O201)</f>
        <v>ABS OLD-AMSTERDAM</v>
      </c>
      <c r="F201" s="76" t="str">
        <f>VLOOKUP(T201,'Liste Gründe'!A:D,2,FALSE)</f>
        <v>Rest</v>
      </c>
      <c r="G201" s="75" t="str">
        <f>IF(ISBLANK(V201),VLOOKUP(Abfalldokumentation!$P201,'Liste Gründe'!A:D,3,FALSE),V201)</f>
        <v>blaues Klebeband im Produkt</v>
      </c>
      <c r="H201" s="76" t="str">
        <f>IF(ISBLANK(Abfalldokumentation!$W201),"-",Abfalldokumentation!$W201)</f>
        <v>Trennung vom Klebeband aus Produkt zu aufwendig</v>
      </c>
      <c r="I201" s="76">
        <f t="shared" si="22"/>
        <v>35</v>
      </c>
      <c r="J201" s="76" t="str">
        <f t="shared" si="23"/>
        <v>Produkte</v>
      </c>
      <c r="K201" s="76" t="str">
        <f t="shared" si="24"/>
        <v>BUs</v>
      </c>
      <c r="L201" s="76" t="str">
        <f t="shared" si="25"/>
        <v>Symptome</v>
      </c>
      <c r="M201" s="76">
        <f>IFERROR(VLOOKUP(Abfalldokumentation!$O201,Kennzahlen!S:V,3,FALSE)*Abfalldokumentation!$B201,"0")</f>
        <v>4.5000000000000005E-3</v>
      </c>
      <c r="N201" s="76" t="str">
        <f>IF(ISBLANK(Q201),VLOOKUP(Abfalldokumentation!$O201,'Linien - BU'!R:S,2,FALSE),Q201)</f>
        <v>L22</v>
      </c>
      <c r="O201" s="77">
        <f t="shared" si="26"/>
        <v>29501039</v>
      </c>
      <c r="P201" s="77">
        <f t="shared" si="27"/>
        <v>22</v>
      </c>
      <c r="Q201" s="45" t="s">
        <v>186</v>
      </c>
      <c r="R201" s="46">
        <v>29501039</v>
      </c>
      <c r="S201" s="46">
        <v>45</v>
      </c>
      <c r="T201" s="46">
        <v>22</v>
      </c>
      <c r="U201" s="47">
        <v>44441</v>
      </c>
      <c r="V201" s="48" t="s">
        <v>43</v>
      </c>
      <c r="W201" s="49" t="s">
        <v>187</v>
      </c>
      <c r="X201" s="50" t="str">
        <f>IFERROR(VLOOKUP(Abfalldokumentation!$R201,Artikel!A:C,3,FALSE),Abfalldokumentation!$R201)</f>
        <v>ABS OLD-AMSTERDAM</v>
      </c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spans="1:40" ht="30" hidden="1" customHeight="1" x14ac:dyDescent="0.25">
      <c r="A202" s="78" t="str">
        <f>VLOOKUP(N202,'Linien - BU'!A:B,2,FALSE)</f>
        <v>Verkauf</v>
      </c>
      <c r="B202" s="79">
        <f t="shared" si="21"/>
        <v>68</v>
      </c>
      <c r="C202" s="80">
        <f>Abfalldokumentation!$U202</f>
        <v>44441</v>
      </c>
      <c r="D202" s="69" t="str">
        <f>IFERROR(IF(VLOOKUP(O202,'[1]Rohware 230'!$B:$C,2,FALSE)=0,"Rohware"),
IFERROR(IF(VLOOKUP(O202,[1]Sammelnr.!$B:$C,2,FALSE)=0,"Sammelnr. ungeschält ABS"),
IFERROR(IF(VLOOKUP(O202,[1]Sammelnr.!$E:$F,2,FALSE)=0,"Sammelnr. ungeschält VS"),
IFERROR(IF(VLOOKUP(O202,[1]Sammelnr.!$H:$I,2,FALSE)=0,"Sammelnr. geschält"),
IFERROR(IF(VLOOKUP(O202,[1]Offen!$B:$C,2,FALSE)=0,"Offen ungeschält ABS"),
IFERROR(IF(VLOOKUP(O202,[1]Offen!$E:$F,2,FALSE)=0,"Offen ungeschält VOS"),
IFERROR(IF(VLOOKUP(O202,[1]Offen!$H:$I,2,FALSE)=0,"Offen geschält RW"),
IFERROR(IF(VLOOKUP(O202,[1]Offen!$K:$L,2,FALSE)=0,"Offen vegan"),
IFERROR(IF(VLOOKUP(O202,[1]Offen!$N:$O,2,FALSE)=0,"Offen Zipfel"),
IFERROR(IF(VLOOKUP(O202,[1]Offen!$Q:$R,2,FALSE)=0,"Offen Endstücke"),
IFERROR(IF(VLOOKUP(O202,[1]Vakuumiert!$B:$C,2,FALSE)=0,"Vakuumierter VOS ungeschält"),
IFERROR(IF(VLOOKUP(O202,[1]Vakuumiert!$E:$F,2,FALSE)=0,"Vakuumierter ABS ungeschält"),
IFERROR(IF(VLOOKUP(O202,[1]Vakuumiert!$H:$I,2,FALSE)=0,"Vakuumierter VOS geschält"),
IFERROR(IF(VLOOKUP(O202,[1]Vakuumiert!$K:$L,2,FALSE)=0,"Vakuumierter VOS vegan"),
IFERROR(IF(VLOOKUP(O202,[1]Vakuumiert!$N:$O,2,FALSE)=0,"Vakuumierter VOS Zipfel"),
IFERROR(IF(VLOOKUP(O202,[1]Vakuumiert!$Q:$R,2,FALSE)=0,"Vakuumiert geschält"),
IFERROR(IF(VLOOKUP(O202,'[1]vakuumierte Fertigprodukte'!$B:$C,2,FALSE)=0,"Fertigprodukte"),
IFERROR(IF(VLOOKUP(O202,'[1]vakuumierte Fertigprodukte'!$E:$FI,2,FALSE)=0,"Vakuumierte Zipfel"),
IFERROR(IF(VLOOKUP(O202,[1]Wurste!$B:$C,2,FALSE)=0,"Räucherwürste"),
IFERROR(IF(VLOOKUP(O202,[1]Wurste!$E:$F,2,FALSE)=0,"URW/URGW Wurst"),
IFERROR(IF(VLOOKUP(O202,[1]Wurste!$H:$I,2,FALSE)=0,"HF-Wurst Vegan"),
IFERROR(IF(VLOOKUP(O202,[1]Wurste!$K:$L,2,FALSE)=0,"320er ohne Würste"),
IFERROR(IF(AND(OR(Abfalldokumentation!$A202="BU3",Abfalldokumentation!$A202="Verkauf"),Abfalldokumentation!$F202="Schimmel",Abfalldokumentation!$G202="keinen Abnehmer/kein Schälpersonal"),"Div. Zipfel, ES ohne Verwendung",VLOOKUP(Abfalldokumentation!$E202,Produktgruppen!A:B,2,FALSE)),"-")))))))))))))))))))))))</f>
        <v>Div. Zipfel, ES ohne Verwendung</v>
      </c>
      <c r="E202" s="81" t="str">
        <f>IFERROR(VLOOKUP(Abfalldokumentation!$O202,Artikel!A:C,3,FALSE),Abfalldokumentation!$O202)</f>
        <v>VOS RW-SCHI ENDSTÜCK 35</v>
      </c>
      <c r="F202" s="81" t="str">
        <f>VLOOKUP(T202,'Liste Gründe'!A:D,2,FALSE)</f>
        <v>Schimmel</v>
      </c>
      <c r="G202" s="80" t="str">
        <f>IF(ISBLANK(V202),VLOOKUP(Abfalldokumentation!$P202,'Liste Gründe'!A:D,3,FALSE),V202)</f>
        <v>keinen Abnehmer/kein Schälpersonal</v>
      </c>
      <c r="H202" s="81" t="str">
        <f>IF(ISBLANK(Abfalldokumentation!$W202),"-",Abfalldokumentation!$W202)</f>
        <v>-</v>
      </c>
      <c r="I202" s="81">
        <f t="shared" si="22"/>
        <v>35</v>
      </c>
      <c r="J202" s="81" t="str">
        <f t="shared" si="23"/>
        <v>Produkte</v>
      </c>
      <c r="K202" s="81" t="str">
        <f t="shared" si="24"/>
        <v>BUs</v>
      </c>
      <c r="L202" s="81" t="str">
        <f t="shared" si="25"/>
        <v>Symptome</v>
      </c>
      <c r="M202" s="81">
        <f>IFERROR(VLOOKUP(Abfalldokumentation!$O202,Kennzahlen!S:V,3,FALSE)*Abfalldokumentation!$B202,"0")</f>
        <v>34</v>
      </c>
      <c r="N202" s="81" t="str">
        <f>IF(ISBLANK(Q202),VLOOKUP(Abfalldokumentation!$O202,'Linien - BU'!R:S,2,FALSE),Q202)</f>
        <v>Verkauf</v>
      </c>
      <c r="O202" s="77">
        <f t="shared" si="26"/>
        <v>29501067</v>
      </c>
      <c r="P202" s="77">
        <f t="shared" si="27"/>
        <v>12</v>
      </c>
      <c r="Q202" s="39" t="s">
        <v>11</v>
      </c>
      <c r="R202" s="40">
        <v>29501067</v>
      </c>
      <c r="S202" s="40">
        <v>68</v>
      </c>
      <c r="T202" s="40">
        <v>12</v>
      </c>
      <c r="U202" s="41">
        <v>44441</v>
      </c>
      <c r="V202" s="42" t="s">
        <v>20</v>
      </c>
      <c r="W202" s="43" t="s">
        <v>54</v>
      </c>
      <c r="X202" s="44" t="str">
        <f>IFERROR(VLOOKUP(Abfalldokumentation!$R202,Artikel!A:C,3,FALSE),Abfalldokumentation!$R202)</f>
        <v>VOS RW-SCHI ENDSTÜCK 35</v>
      </c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spans="1:40" ht="30" hidden="1" customHeight="1" x14ac:dyDescent="0.25">
      <c r="A203" s="73" t="str">
        <f>VLOOKUP(N203,'Linien - BU'!A:B,2,FALSE)</f>
        <v>Verkauf</v>
      </c>
      <c r="B203" s="74">
        <f t="shared" si="21"/>
        <v>58</v>
      </c>
      <c r="C203" s="75">
        <f>Abfalldokumentation!$U203</f>
        <v>44441</v>
      </c>
      <c r="D203" s="69" t="str">
        <f>IFERROR(IF(VLOOKUP(O203,'[1]Rohware 230'!$B:$C,2,FALSE)=0,"Rohware"),
IFERROR(IF(VLOOKUP(O203,[1]Sammelnr.!$B:$C,2,FALSE)=0,"Sammelnr. ungeschält ABS"),
IFERROR(IF(VLOOKUP(O203,[1]Sammelnr.!$E:$F,2,FALSE)=0,"Sammelnr. ungeschält VS"),
IFERROR(IF(VLOOKUP(O203,[1]Sammelnr.!$H:$I,2,FALSE)=0,"Sammelnr. geschält"),
IFERROR(IF(VLOOKUP(O203,[1]Offen!$B:$C,2,FALSE)=0,"Offen ungeschält ABS"),
IFERROR(IF(VLOOKUP(O203,[1]Offen!$E:$F,2,FALSE)=0,"Offen ungeschält VOS"),
IFERROR(IF(VLOOKUP(O203,[1]Offen!$H:$I,2,FALSE)=0,"Offen geschält RW"),
IFERROR(IF(VLOOKUP(O203,[1]Offen!$K:$L,2,FALSE)=0,"Offen vegan"),
IFERROR(IF(VLOOKUP(O203,[1]Offen!$N:$O,2,FALSE)=0,"Offen Zipfel"),
IFERROR(IF(VLOOKUP(O203,[1]Offen!$Q:$R,2,FALSE)=0,"Offen Endstücke"),
IFERROR(IF(VLOOKUP(O203,[1]Vakuumiert!$B:$C,2,FALSE)=0,"Vakuumierter VOS ungeschält"),
IFERROR(IF(VLOOKUP(O203,[1]Vakuumiert!$E:$F,2,FALSE)=0,"Vakuumierter ABS ungeschält"),
IFERROR(IF(VLOOKUP(O203,[1]Vakuumiert!$H:$I,2,FALSE)=0,"Vakuumierter VOS geschält"),
IFERROR(IF(VLOOKUP(O203,[1]Vakuumiert!$K:$L,2,FALSE)=0,"Vakuumierter VOS vegan"),
IFERROR(IF(VLOOKUP(O203,[1]Vakuumiert!$N:$O,2,FALSE)=0,"Vakuumierter VOS Zipfel"),
IFERROR(IF(VLOOKUP(O203,[1]Vakuumiert!$Q:$R,2,FALSE)=0,"Vakuumiert geschält"),
IFERROR(IF(VLOOKUP(O203,'[1]vakuumierte Fertigprodukte'!$B:$C,2,FALSE)=0,"Fertigprodukte"),
IFERROR(IF(VLOOKUP(O203,'[1]vakuumierte Fertigprodukte'!$E:$FI,2,FALSE)=0,"Vakuumierte Zipfel"),
IFERROR(IF(VLOOKUP(O203,[1]Wurste!$B:$C,2,FALSE)=0,"Räucherwürste"),
IFERROR(IF(VLOOKUP(O203,[1]Wurste!$E:$F,2,FALSE)=0,"URW/URGW Wurst"),
IFERROR(IF(VLOOKUP(O203,[1]Wurste!$H:$I,2,FALSE)=0,"HF-Wurst Vegan"),
IFERROR(IF(VLOOKUP(O203,[1]Wurste!$K:$L,2,FALSE)=0,"320er ohne Würste"),
IFERROR(IF(AND(OR(Abfalldokumentation!$A203="BU3",Abfalldokumentation!$A203="Verkauf"),Abfalldokumentation!$F203="Schimmel",Abfalldokumentation!$G203="keinen Abnehmer/kein Schälpersonal"),"Div. Zipfel, ES ohne Verwendung",VLOOKUP(Abfalldokumentation!$E203,Produktgruppen!A:B,2,FALSE)),"-")))))))))))))))))))))))</f>
        <v>Div. Zipfel, ES ohne Verwendung</v>
      </c>
      <c r="E203" s="76" t="str">
        <f>IFERROR(VLOOKUP(Abfalldokumentation!$O203,Artikel!A:C,3,FALSE),Abfalldokumentation!$O203)</f>
        <v>VOS RW-CHILI-ZIPFEL</v>
      </c>
      <c r="F203" s="76" t="str">
        <f>VLOOKUP(T203,'Liste Gründe'!A:D,2,FALSE)</f>
        <v>Schimmel</v>
      </c>
      <c r="G203" s="75" t="str">
        <f>IF(ISBLANK(V203),VLOOKUP(Abfalldokumentation!$P203,'Liste Gründe'!A:D,3,FALSE),V203)</f>
        <v>keinen Abnehmer/kein Schälpersonal</v>
      </c>
      <c r="H203" s="76" t="str">
        <f>IF(ISBLANK(Abfalldokumentation!$W203),"-",Abfalldokumentation!$W203)</f>
        <v>keinen Abnehmer/Schälen</v>
      </c>
      <c r="I203" s="76">
        <f t="shared" si="22"/>
        <v>35</v>
      </c>
      <c r="J203" s="76" t="str">
        <f t="shared" si="23"/>
        <v>Produkte</v>
      </c>
      <c r="K203" s="76" t="str">
        <f t="shared" si="24"/>
        <v>BUs</v>
      </c>
      <c r="L203" s="76" t="str">
        <f t="shared" si="25"/>
        <v>Symptome</v>
      </c>
      <c r="M203" s="76">
        <f>IFERROR(VLOOKUP(Abfalldokumentation!$O203,Kennzahlen!S:V,3,FALSE)*Abfalldokumentation!$B203,"0")</f>
        <v>29</v>
      </c>
      <c r="N203" s="76" t="str">
        <f>IF(ISBLANK(Q203),VLOOKUP(Abfalldokumentation!$O203,'Linien - BU'!R:S,2,FALSE),Q203)</f>
        <v>Verkauf</v>
      </c>
      <c r="O203" s="77">
        <f t="shared" si="26"/>
        <v>29501072</v>
      </c>
      <c r="P203" s="77">
        <f t="shared" si="27"/>
        <v>12</v>
      </c>
      <c r="Q203" s="45" t="s">
        <v>11</v>
      </c>
      <c r="R203" s="46">
        <v>29501072</v>
      </c>
      <c r="S203" s="46">
        <v>58</v>
      </c>
      <c r="T203" s="46">
        <v>12</v>
      </c>
      <c r="U203" s="47">
        <v>44441</v>
      </c>
      <c r="V203" s="48" t="s">
        <v>20</v>
      </c>
      <c r="W203" s="49" t="s">
        <v>192</v>
      </c>
      <c r="X203" s="50" t="str">
        <f>IFERROR(VLOOKUP(Abfalldokumentation!$R203,Artikel!A:C,3,FALSE),Abfalldokumentation!$R203)</f>
        <v>VOS RW-CHILI-ZIPFEL</v>
      </c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spans="1:40" ht="30" hidden="1" customHeight="1" x14ac:dyDescent="0.25">
      <c r="A204" s="78" t="str">
        <f>VLOOKUP(N204,'Linien - BU'!A:B,2,FALSE)</f>
        <v>BU4</v>
      </c>
      <c r="B204" s="79">
        <f t="shared" si="21"/>
        <v>10</v>
      </c>
      <c r="C204" s="80">
        <f>Abfalldokumentation!$U204</f>
        <v>44441</v>
      </c>
      <c r="D204" s="69" t="str">
        <f>IFERROR(IF(VLOOKUP(O204,'[1]Rohware 230'!$B:$C,2,FALSE)=0,"Rohware"),
IFERROR(IF(VLOOKUP(O204,[1]Sammelnr.!$B:$C,2,FALSE)=0,"Sammelnr. ungeschält ABS"),
IFERROR(IF(VLOOKUP(O204,[1]Sammelnr.!$E:$F,2,FALSE)=0,"Sammelnr. ungeschält VS"),
IFERROR(IF(VLOOKUP(O204,[1]Sammelnr.!$H:$I,2,FALSE)=0,"Sammelnr. geschält"),
IFERROR(IF(VLOOKUP(O204,[1]Offen!$B:$C,2,FALSE)=0,"Offen ungeschält ABS"),
IFERROR(IF(VLOOKUP(O204,[1]Offen!$E:$F,2,FALSE)=0,"Offen ungeschält VOS"),
IFERROR(IF(VLOOKUP(O204,[1]Offen!$H:$I,2,FALSE)=0,"Offen geschält RW"),
IFERROR(IF(VLOOKUP(O204,[1]Offen!$K:$L,2,FALSE)=0,"Offen vegan"),
IFERROR(IF(VLOOKUP(O204,[1]Offen!$N:$O,2,FALSE)=0,"Offen Zipfel"),
IFERROR(IF(VLOOKUP(O204,[1]Offen!$Q:$R,2,FALSE)=0,"Offen Endstücke"),
IFERROR(IF(VLOOKUP(O204,[1]Vakuumiert!$B:$C,2,FALSE)=0,"Vakuumierter VOS ungeschält"),
IFERROR(IF(VLOOKUP(O204,[1]Vakuumiert!$E:$F,2,FALSE)=0,"Vakuumierter ABS ungeschält"),
IFERROR(IF(VLOOKUP(O204,[1]Vakuumiert!$H:$I,2,FALSE)=0,"Vakuumierter VOS geschält"),
IFERROR(IF(VLOOKUP(O204,[1]Vakuumiert!$K:$L,2,FALSE)=0,"Vakuumierter VOS vegan"),
IFERROR(IF(VLOOKUP(O204,[1]Vakuumiert!$N:$O,2,FALSE)=0,"Vakuumierter VOS Zipfel"),
IFERROR(IF(VLOOKUP(O204,[1]Vakuumiert!$Q:$R,2,FALSE)=0,"Vakuumiert geschält"),
IFERROR(IF(VLOOKUP(O204,'[1]vakuumierte Fertigprodukte'!$B:$C,2,FALSE)=0,"Fertigprodukte"),
IFERROR(IF(VLOOKUP(O204,'[1]vakuumierte Fertigprodukte'!$E:$FI,2,FALSE)=0,"Vakuumierte Zipfel"),
IFERROR(IF(VLOOKUP(O204,[1]Wurste!$B:$C,2,FALSE)=0,"Räucherwürste"),
IFERROR(IF(VLOOKUP(O204,[1]Wurste!$E:$F,2,FALSE)=0,"URW/URGW Wurst"),
IFERROR(IF(VLOOKUP(O204,[1]Wurste!$H:$I,2,FALSE)=0,"HF-Wurst Vegan"),
IFERROR(IF(VLOOKUP(O204,[1]Wurste!$K:$L,2,FALSE)=0,"320er ohne Würste"),
IFERROR(IF(AND(OR(Abfalldokumentation!$A204="BU3",Abfalldokumentation!$A204="Verkauf"),Abfalldokumentation!$F204="Schimmel",Abfalldokumentation!$G204="keinen Abnehmer/kein Schälpersonal"),"Div. Zipfel, ES ohne Verwendung",VLOOKUP(Abfalldokumentation!$E204,Produktgruppen!A:B,2,FALSE)),"-")))))))))))))))))))))))</f>
        <v>ABS</v>
      </c>
      <c r="E204" s="81" t="str">
        <f>IFERROR(VLOOKUP(Abfalldokumentation!$O204,Artikel!A:C,3,FALSE),Abfalldokumentation!$O204)</f>
        <v>ABS BRIE-PAP</v>
      </c>
      <c r="F204" s="81" t="str">
        <f>VLOOKUP(T204,'Liste Gründe'!A:D,2,FALSE)</f>
        <v>Rest</v>
      </c>
      <c r="G204" s="80" t="str">
        <f>IF(ISBLANK(V204),VLOOKUP(Abfalldokumentation!$P204,'Liste Gründe'!A:D,3,FALSE),V204)</f>
        <v>blaues Klebeband im Produkt</v>
      </c>
      <c r="H204" s="81" t="str">
        <f>IF(ISBLANK(Abfalldokumentation!$W204),"-",Abfalldokumentation!$W204)</f>
        <v>Trennung vom Klebeband aus Produkt zu aufwendig</v>
      </c>
      <c r="I204" s="81">
        <f t="shared" si="22"/>
        <v>35</v>
      </c>
      <c r="J204" s="81" t="str">
        <f t="shared" si="23"/>
        <v>Produkte</v>
      </c>
      <c r="K204" s="81" t="str">
        <f t="shared" si="24"/>
        <v>BUs</v>
      </c>
      <c r="L204" s="81" t="str">
        <f t="shared" si="25"/>
        <v>Symptome</v>
      </c>
      <c r="M204" s="81">
        <f>IFERROR(VLOOKUP(Abfalldokumentation!$O204,Kennzahlen!S:V,3,FALSE)*Abfalldokumentation!$B204,"0")</f>
        <v>0.1</v>
      </c>
      <c r="N204" s="81" t="str">
        <f>IF(ISBLANK(Q204),VLOOKUP(Abfalldokumentation!$O204,'Linien - BU'!R:S,2,FALSE),Q204)</f>
        <v>L29</v>
      </c>
      <c r="O204" s="77">
        <f t="shared" si="26"/>
        <v>29501101</v>
      </c>
      <c r="P204" s="77">
        <f t="shared" si="27"/>
        <v>22</v>
      </c>
      <c r="Q204" s="39" t="s">
        <v>242</v>
      </c>
      <c r="R204" s="40">
        <v>29501101</v>
      </c>
      <c r="S204" s="40">
        <v>10</v>
      </c>
      <c r="T204" s="40">
        <v>22</v>
      </c>
      <c r="U204" s="41">
        <v>44441</v>
      </c>
      <c r="V204" s="42" t="s">
        <v>43</v>
      </c>
      <c r="W204" s="43" t="s">
        <v>187</v>
      </c>
      <c r="X204" s="44" t="str">
        <f>IFERROR(VLOOKUP(Abfalldokumentation!$R204,Artikel!A:C,3,FALSE),Abfalldokumentation!$R204)</f>
        <v>ABS BRIE-PAP</v>
      </c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spans="1:40" ht="30" hidden="1" customHeight="1" x14ac:dyDescent="0.25">
      <c r="A205" s="73" t="str">
        <f>VLOOKUP(N205,'Linien - BU'!A:B,2,FALSE)</f>
        <v>BU1</v>
      </c>
      <c r="B205" s="74">
        <f t="shared" si="21"/>
        <v>47.5</v>
      </c>
      <c r="C205" s="75">
        <f>Abfalldokumentation!$U205</f>
        <v>44441</v>
      </c>
      <c r="D205" s="69" t="str">
        <f>IFERROR(IF(VLOOKUP(O205,'[1]Rohware 230'!$B:$C,2,FALSE)=0,"Rohware"),
IFERROR(IF(VLOOKUP(O205,[1]Sammelnr.!$B:$C,2,FALSE)=0,"Sammelnr. ungeschält ABS"),
IFERROR(IF(VLOOKUP(O205,[1]Sammelnr.!$E:$F,2,FALSE)=0,"Sammelnr. ungeschält VS"),
IFERROR(IF(VLOOKUP(O205,[1]Sammelnr.!$H:$I,2,FALSE)=0,"Sammelnr. geschält"),
IFERROR(IF(VLOOKUP(O205,[1]Offen!$B:$C,2,FALSE)=0,"Offen ungeschält ABS"),
IFERROR(IF(VLOOKUP(O205,[1]Offen!$E:$F,2,FALSE)=0,"Offen ungeschält VOS"),
IFERROR(IF(VLOOKUP(O205,[1]Offen!$H:$I,2,FALSE)=0,"Offen geschält RW"),
IFERROR(IF(VLOOKUP(O205,[1]Offen!$K:$L,2,FALSE)=0,"Offen vegan"),
IFERROR(IF(VLOOKUP(O205,[1]Offen!$N:$O,2,FALSE)=0,"Offen Zipfel"),
IFERROR(IF(VLOOKUP(O205,[1]Offen!$Q:$R,2,FALSE)=0,"Offen Endstücke"),
IFERROR(IF(VLOOKUP(O205,[1]Vakuumiert!$B:$C,2,FALSE)=0,"Vakuumierter VOS ungeschält"),
IFERROR(IF(VLOOKUP(O205,[1]Vakuumiert!$E:$F,2,FALSE)=0,"Vakuumierter ABS ungeschält"),
IFERROR(IF(VLOOKUP(O205,[1]Vakuumiert!$H:$I,2,FALSE)=0,"Vakuumierter VOS geschält"),
IFERROR(IF(VLOOKUP(O205,[1]Vakuumiert!$K:$L,2,FALSE)=0,"Vakuumierter VOS vegan"),
IFERROR(IF(VLOOKUP(O205,[1]Vakuumiert!$N:$O,2,FALSE)=0,"Vakuumierter VOS Zipfel"),
IFERROR(IF(VLOOKUP(O205,[1]Vakuumiert!$Q:$R,2,FALSE)=0,"Vakuumiert geschält"),
IFERROR(IF(VLOOKUP(O205,'[1]vakuumierte Fertigprodukte'!$B:$C,2,FALSE)=0,"Fertigprodukte"),
IFERROR(IF(VLOOKUP(O205,'[1]vakuumierte Fertigprodukte'!$E:$FI,2,FALSE)=0,"Vakuumierte Zipfel"),
IFERROR(IF(VLOOKUP(O205,[1]Wurste!$B:$C,2,FALSE)=0,"Räucherwürste"),
IFERROR(IF(VLOOKUP(O205,[1]Wurste!$E:$F,2,FALSE)=0,"URW/URGW Wurst"),
IFERROR(IF(VLOOKUP(O205,[1]Wurste!$H:$I,2,FALSE)=0,"HF-Wurst Vegan"),
IFERROR(IF(VLOOKUP(O205,[1]Wurste!$K:$L,2,FALSE)=0,"320er ohne Würste"),
IFERROR(IF(AND(OR(Abfalldokumentation!$A205="BU3",Abfalldokumentation!$A205="Verkauf"),Abfalldokumentation!$F205="Schimmel",Abfalldokumentation!$G205="keinen Abnehmer/kein Schälpersonal"),"Div. Zipfel, ES ohne Verwendung",VLOOKUP(Abfalldokumentation!$E205,Produktgruppen!A:B,2,FALSE)),"-")))))))))))))))))))))))</f>
        <v>ganze Würste</v>
      </c>
      <c r="E205" s="76" t="str">
        <f>IFERROR(VLOOKUP(Abfalldokumentation!$O205,Artikel!A:C,3,FALSE),Abfalldokumentation!$O205)</f>
        <v>Würste 9300g Räucher na</v>
      </c>
      <c r="F205" s="76" t="str">
        <f>VLOOKUP(T205,'Liste Gründe'!A:D,2,FALSE)</f>
        <v>Linienbezogen</v>
      </c>
      <c r="G205" s="75" t="str">
        <f>IF(ISBLANK(V205),VLOOKUP(Abfalldokumentation!$P205,'Liste Gründe'!A:D,3,FALSE),V205)</f>
        <v>Schlaufe gerissen</v>
      </c>
      <c r="H205" s="76" t="str">
        <f>IF(ISBLANK(Abfalldokumentation!$W205),"-",Abfalldokumentation!$W205)</f>
        <v>Schlaufe gerissen</v>
      </c>
      <c r="I205" s="76">
        <f t="shared" si="22"/>
        <v>35</v>
      </c>
      <c r="J205" s="76" t="str">
        <f t="shared" si="23"/>
        <v>Produkte</v>
      </c>
      <c r="K205" s="76" t="str">
        <f t="shared" si="24"/>
        <v>BUs</v>
      </c>
      <c r="L205" s="76" t="str">
        <f t="shared" si="25"/>
        <v>Symptome</v>
      </c>
      <c r="M205" s="76" t="str">
        <f>IFERROR(VLOOKUP(Abfalldokumentation!$O205,Kennzahlen!S:V,3,FALSE)*Abfalldokumentation!$B205,"0")</f>
        <v>0</v>
      </c>
      <c r="N205" s="76" t="str">
        <f>IF(ISBLANK(Q205),VLOOKUP(Abfalldokumentation!$O205,'Linien - BU'!R:S,2,FALSE),Q205)</f>
        <v>Abfüllung</v>
      </c>
      <c r="O205" s="77">
        <f t="shared" si="26"/>
        <v>31000083</v>
      </c>
      <c r="P205" s="77">
        <f t="shared" si="27"/>
        <v>33</v>
      </c>
      <c r="Q205" s="45" t="s">
        <v>180</v>
      </c>
      <c r="R205" s="46">
        <v>31000083</v>
      </c>
      <c r="S205" s="46">
        <v>47.5</v>
      </c>
      <c r="T205" s="46">
        <v>33</v>
      </c>
      <c r="U205" s="47">
        <v>44441</v>
      </c>
      <c r="V205" s="48"/>
      <c r="W205" s="49" t="s">
        <v>243</v>
      </c>
      <c r="X205" s="50" t="str">
        <f>IFERROR(VLOOKUP(Abfalldokumentation!$R205,Artikel!A:C,3,FALSE),Abfalldokumentation!$R205)</f>
        <v>Würste 9300g Räucher na</v>
      </c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spans="1:40" ht="30" hidden="1" customHeight="1" x14ac:dyDescent="0.25">
      <c r="A206" s="78" t="str">
        <f>VLOOKUP(N206,'Linien - BU'!A:B,2,FALSE)</f>
        <v>BU1</v>
      </c>
      <c r="B206" s="79">
        <f t="shared" si="21"/>
        <v>6</v>
      </c>
      <c r="C206" s="80">
        <f>Abfalldokumentation!$U206</f>
        <v>44441</v>
      </c>
      <c r="D206" s="69" t="str">
        <f>IFERROR(IF(VLOOKUP(O206,'[1]Rohware 230'!$B:$C,2,FALSE)=0,"Rohware"),
IFERROR(IF(VLOOKUP(O206,[1]Sammelnr.!$B:$C,2,FALSE)=0,"Sammelnr. ungeschält ABS"),
IFERROR(IF(VLOOKUP(O206,[1]Sammelnr.!$E:$F,2,FALSE)=0,"Sammelnr. ungeschält VS"),
IFERROR(IF(VLOOKUP(O206,[1]Sammelnr.!$H:$I,2,FALSE)=0,"Sammelnr. geschält"),
IFERROR(IF(VLOOKUP(O206,[1]Offen!$B:$C,2,FALSE)=0,"Offen ungeschält ABS"),
IFERROR(IF(VLOOKUP(O206,[1]Offen!$E:$F,2,FALSE)=0,"Offen ungeschält VOS"),
IFERROR(IF(VLOOKUP(O206,[1]Offen!$H:$I,2,FALSE)=0,"Offen geschält RW"),
IFERROR(IF(VLOOKUP(O206,[1]Offen!$K:$L,2,FALSE)=0,"Offen vegan"),
IFERROR(IF(VLOOKUP(O206,[1]Offen!$N:$O,2,FALSE)=0,"Offen Zipfel"),
IFERROR(IF(VLOOKUP(O206,[1]Offen!$Q:$R,2,FALSE)=0,"Offen Endstücke"),
IFERROR(IF(VLOOKUP(O206,[1]Vakuumiert!$B:$C,2,FALSE)=0,"Vakuumierter VOS ungeschält"),
IFERROR(IF(VLOOKUP(O206,[1]Vakuumiert!$E:$F,2,FALSE)=0,"Vakuumierter ABS ungeschält"),
IFERROR(IF(VLOOKUP(O206,[1]Vakuumiert!$H:$I,2,FALSE)=0,"Vakuumierter VOS geschält"),
IFERROR(IF(VLOOKUP(O206,[1]Vakuumiert!$K:$L,2,FALSE)=0,"Vakuumierter VOS vegan"),
IFERROR(IF(VLOOKUP(O206,[1]Vakuumiert!$N:$O,2,FALSE)=0,"Vakuumierter VOS Zipfel"),
IFERROR(IF(VLOOKUP(O206,[1]Vakuumiert!$Q:$R,2,FALSE)=0,"Vakuumiert geschält"),
IFERROR(IF(VLOOKUP(O206,'[1]vakuumierte Fertigprodukte'!$B:$C,2,FALSE)=0,"Fertigprodukte"),
IFERROR(IF(VLOOKUP(O206,'[1]vakuumierte Fertigprodukte'!$E:$FI,2,FALSE)=0,"Vakuumierte Zipfel"),
IFERROR(IF(VLOOKUP(O206,[1]Wurste!$B:$C,2,FALSE)=0,"Räucherwürste"),
IFERROR(IF(VLOOKUP(O206,[1]Wurste!$E:$F,2,FALSE)=0,"URW/URGW Wurst"),
IFERROR(IF(VLOOKUP(O206,[1]Wurste!$H:$I,2,FALSE)=0,"HF-Wurst Vegan"),
IFERROR(IF(VLOOKUP(O206,[1]Wurste!$K:$L,2,FALSE)=0,"320er ohne Würste"),
IFERROR(IF(AND(OR(Abfalldokumentation!$A206="BU3",Abfalldokumentation!$A206="Verkauf"),Abfalldokumentation!$F206="Schimmel",Abfalldokumentation!$G206="keinen Abnehmer/kein Schälpersonal"),"Div. Zipfel, ES ohne Verwendung",VLOOKUP(Abfalldokumentation!$E206,Produktgruppen!A:B,2,FALSE)),"-")))))))))))))))))))))))</f>
        <v>Fertigware</v>
      </c>
      <c r="E206" s="81" t="str">
        <f>IFERROR(VLOOKUP(Abfalldokumentation!$O206,Artikel!A:C,3,FALSE),Abfalldokumentation!$O206)</f>
        <v>TORT WAL 1,93KG JER DE</v>
      </c>
      <c r="F206" s="81" t="str">
        <f>VLOOKUP(T206,'Liste Gründe'!A:D,2,FALSE)</f>
        <v>Schimmel</v>
      </c>
      <c r="G206" s="80" t="str">
        <f>IF(ISBLANK(V206),VLOOKUP(Abfalldokumentation!$P206,'Liste Gründe'!A:D,3,FALSE),V206)</f>
        <v>Rest</v>
      </c>
      <c r="H206" s="81" t="str">
        <f>IF(ISBLANK(Abfalldokumentation!$W206),"-",Abfalldokumentation!$W206)</f>
        <v>Riss in Alufolie</v>
      </c>
      <c r="I206" s="81">
        <f t="shared" si="22"/>
        <v>35</v>
      </c>
      <c r="J206" s="81" t="str">
        <f t="shared" si="23"/>
        <v>Produkte</v>
      </c>
      <c r="K206" s="81" t="str">
        <f t="shared" si="24"/>
        <v>BUs</v>
      </c>
      <c r="L206" s="81" t="str">
        <f t="shared" si="25"/>
        <v>Symptome</v>
      </c>
      <c r="M206" s="81" t="str">
        <f>IFERROR(VLOOKUP(Abfalldokumentation!$O206,Kennzahlen!S:V,3,FALSE)*Abfalldokumentation!$B206,"0")</f>
        <v>0</v>
      </c>
      <c r="N206" s="81" t="str">
        <f>IF(ISBLANK(Q206),VLOOKUP(Abfalldokumentation!$O206,'Linien - BU'!R:S,2,FALSE),Q206)</f>
        <v>Abfüllung</v>
      </c>
      <c r="O206" s="77">
        <f t="shared" si="26"/>
        <v>31000169</v>
      </c>
      <c r="P206" s="77">
        <f t="shared" si="27"/>
        <v>12</v>
      </c>
      <c r="Q206" s="39" t="s">
        <v>180</v>
      </c>
      <c r="R206" s="40">
        <v>31000169</v>
      </c>
      <c r="S206" s="40">
        <v>6</v>
      </c>
      <c r="T206" s="40">
        <v>12</v>
      </c>
      <c r="U206" s="41">
        <v>44441</v>
      </c>
      <c r="V206" s="42" t="s">
        <v>10</v>
      </c>
      <c r="W206" s="43" t="s">
        <v>244</v>
      </c>
      <c r="X206" s="44" t="str">
        <f>IFERROR(VLOOKUP(Abfalldokumentation!$R206,Artikel!A:C,3,FALSE),Abfalldokumentation!$R206)</f>
        <v>TORT WAL 1,93KG JER DE</v>
      </c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spans="1:40" ht="30" hidden="1" customHeight="1" x14ac:dyDescent="0.25">
      <c r="A207" s="73" t="str">
        <f>VLOOKUP(N207,'Linien - BU'!A:B,2,FALSE)</f>
        <v>BU2</v>
      </c>
      <c r="B207" s="74">
        <f t="shared" si="21"/>
        <v>15</v>
      </c>
      <c r="C207" s="75">
        <f>Abfalldokumentation!$U207</f>
        <v>44441</v>
      </c>
      <c r="D207" s="69" t="str">
        <f>IFERROR(IF(VLOOKUP(O207,'[1]Rohware 230'!$B:$C,2,FALSE)=0,"Rohware"),
IFERROR(IF(VLOOKUP(O207,[1]Sammelnr.!$B:$C,2,FALSE)=0,"Sammelnr. ungeschält ABS"),
IFERROR(IF(VLOOKUP(O207,[1]Sammelnr.!$E:$F,2,FALSE)=0,"Sammelnr. ungeschält VS"),
IFERROR(IF(VLOOKUP(O207,[1]Sammelnr.!$H:$I,2,FALSE)=0,"Sammelnr. geschält"),
IFERROR(IF(VLOOKUP(O207,[1]Offen!$B:$C,2,FALSE)=0,"Offen ungeschält ABS"),
IFERROR(IF(VLOOKUP(O207,[1]Offen!$E:$F,2,FALSE)=0,"Offen ungeschält VOS"),
IFERROR(IF(VLOOKUP(O207,[1]Offen!$H:$I,2,FALSE)=0,"Offen geschält RW"),
IFERROR(IF(VLOOKUP(O207,[1]Offen!$K:$L,2,FALSE)=0,"Offen vegan"),
IFERROR(IF(VLOOKUP(O207,[1]Offen!$N:$O,2,FALSE)=0,"Offen Zipfel"),
IFERROR(IF(VLOOKUP(O207,[1]Offen!$Q:$R,2,FALSE)=0,"Offen Endstücke"),
IFERROR(IF(VLOOKUP(O207,[1]Vakuumiert!$B:$C,2,FALSE)=0,"Vakuumierter VOS ungeschält"),
IFERROR(IF(VLOOKUP(O207,[1]Vakuumiert!$E:$F,2,FALSE)=0,"Vakuumierter ABS ungeschält"),
IFERROR(IF(VLOOKUP(O207,[1]Vakuumiert!$H:$I,2,FALSE)=0,"Vakuumierter VOS geschält"),
IFERROR(IF(VLOOKUP(O207,[1]Vakuumiert!$K:$L,2,FALSE)=0,"Vakuumierter VOS vegan"),
IFERROR(IF(VLOOKUP(O207,[1]Vakuumiert!$N:$O,2,FALSE)=0,"Vakuumierter VOS Zipfel"),
IFERROR(IF(VLOOKUP(O207,[1]Vakuumiert!$Q:$R,2,FALSE)=0,"Vakuumiert geschält"),
IFERROR(IF(VLOOKUP(O207,'[1]vakuumierte Fertigprodukte'!$B:$C,2,FALSE)=0,"Fertigprodukte"),
IFERROR(IF(VLOOKUP(O207,'[1]vakuumierte Fertigprodukte'!$E:$FI,2,FALSE)=0,"Vakuumierte Zipfel"),
IFERROR(IF(VLOOKUP(O207,[1]Wurste!$B:$C,2,FALSE)=0,"Räucherwürste"),
IFERROR(IF(VLOOKUP(O207,[1]Wurste!$E:$F,2,FALSE)=0,"URW/URGW Wurst"),
IFERROR(IF(VLOOKUP(O207,[1]Wurste!$H:$I,2,FALSE)=0,"HF-Wurst Vegan"),
IFERROR(IF(VLOOKUP(O207,[1]Wurste!$K:$L,2,FALSE)=0,"320er ohne Würste"),
IFERROR(IF(AND(OR(Abfalldokumentation!$A207="BU3",Abfalldokumentation!$A207="Verkauf"),Abfalldokumentation!$F207="Schimmel",Abfalldokumentation!$G207="keinen Abnehmer/kein Schälpersonal"),"Div. Zipfel, ES ohne Verwendung",VLOOKUP(Abfalldokumentation!$E207,Produktgruppen!A:B,2,FALSE)),"-")))))))))))))))))))))))</f>
        <v>Rohware</v>
      </c>
      <c r="E207" s="76" t="str">
        <f>IFERROR(VLOOKUP(Abfalldokumentation!$O207,Artikel!A:C,3,FALSE),Abfalldokumentation!$O207)</f>
        <v>Blöcke</v>
      </c>
      <c r="F207" s="76" t="str">
        <f>VLOOKUP(T207,'Liste Gründe'!A:D,2,FALSE)</f>
        <v>Schimmel</v>
      </c>
      <c r="G207" s="75" t="str">
        <f>IF(ISBLANK(V207),VLOOKUP(Abfalldokumentation!$P207,'Liste Gründe'!A:D,3,FALSE),V207)</f>
        <v>Luftzieher/Folienriss durch Transport</v>
      </c>
      <c r="H207" s="76" t="str">
        <f>IF(ISBLANK(Abfalldokumentation!$W207),"-",Abfalldokumentation!$W207)</f>
        <v>Luftzieher/Folienriss durch Transport</v>
      </c>
      <c r="I207" s="76">
        <f t="shared" si="22"/>
        <v>35</v>
      </c>
      <c r="J207" s="76" t="str">
        <f t="shared" si="23"/>
        <v>Produkte</v>
      </c>
      <c r="K207" s="76" t="str">
        <f t="shared" si="24"/>
        <v>BUs</v>
      </c>
      <c r="L207" s="76" t="str">
        <f t="shared" si="25"/>
        <v>Symptome</v>
      </c>
      <c r="M207" s="76" t="str">
        <f>IFERROR(VLOOKUP(Abfalldokumentation!$O207,Kennzahlen!S:V,3,FALSE)*Abfalldokumentation!$B207,"0")</f>
        <v>0</v>
      </c>
      <c r="N207" s="76" t="str">
        <f>IF(ISBLANK(Q207),VLOOKUP(Abfalldokumentation!$O207,'Linien - BU'!R:S,2,FALSE),Q207)</f>
        <v>BU2</v>
      </c>
      <c r="O207" s="77" t="str">
        <f t="shared" si="26"/>
        <v>Blöcke</v>
      </c>
      <c r="P207" s="77">
        <f t="shared" si="27"/>
        <v>12</v>
      </c>
      <c r="Q207" s="45" t="s">
        <v>7</v>
      </c>
      <c r="R207" s="46" t="s">
        <v>208</v>
      </c>
      <c r="S207" s="46">
        <v>15</v>
      </c>
      <c r="T207" s="46">
        <v>12</v>
      </c>
      <c r="U207" s="47">
        <v>44441</v>
      </c>
      <c r="V207" s="48" t="s">
        <v>30</v>
      </c>
      <c r="W207" s="49" t="s">
        <v>30</v>
      </c>
      <c r="X207" s="50" t="str">
        <f>IFERROR(VLOOKUP(Abfalldokumentation!$R207,Artikel!A:C,3,FALSE),Abfalldokumentation!$R207)</f>
        <v>Blöcke</v>
      </c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spans="1:40" ht="30" hidden="1" customHeight="1" x14ac:dyDescent="0.25">
      <c r="A208" s="78" t="str">
        <f>VLOOKUP(N208,'Linien - BU'!A:B,2,FALSE)</f>
        <v>BU2</v>
      </c>
      <c r="B208" s="79">
        <f t="shared" si="21"/>
        <v>45</v>
      </c>
      <c r="C208" s="80">
        <f>Abfalldokumentation!$U208</f>
        <v>44441</v>
      </c>
      <c r="D208" s="69" t="str">
        <f>IFERROR(IF(VLOOKUP(O208,'[1]Rohware 230'!$B:$C,2,FALSE)=0,"Rohware"),
IFERROR(IF(VLOOKUP(O208,[1]Sammelnr.!$B:$C,2,FALSE)=0,"Sammelnr. ungeschält ABS"),
IFERROR(IF(VLOOKUP(O208,[1]Sammelnr.!$E:$F,2,FALSE)=0,"Sammelnr. ungeschält VS"),
IFERROR(IF(VLOOKUP(O208,[1]Sammelnr.!$H:$I,2,FALSE)=0,"Sammelnr. geschält"),
IFERROR(IF(VLOOKUP(O208,[1]Offen!$B:$C,2,FALSE)=0,"Offen ungeschält ABS"),
IFERROR(IF(VLOOKUP(O208,[1]Offen!$E:$F,2,FALSE)=0,"Offen ungeschält VOS"),
IFERROR(IF(VLOOKUP(O208,[1]Offen!$H:$I,2,FALSE)=0,"Offen geschält RW"),
IFERROR(IF(VLOOKUP(O208,[1]Offen!$K:$L,2,FALSE)=0,"Offen vegan"),
IFERROR(IF(VLOOKUP(O208,[1]Offen!$N:$O,2,FALSE)=0,"Offen Zipfel"),
IFERROR(IF(VLOOKUP(O208,[1]Offen!$Q:$R,2,FALSE)=0,"Offen Endstücke"),
IFERROR(IF(VLOOKUP(O208,[1]Vakuumiert!$B:$C,2,FALSE)=0,"Vakuumierter VOS ungeschält"),
IFERROR(IF(VLOOKUP(O208,[1]Vakuumiert!$E:$F,2,FALSE)=0,"Vakuumierter ABS ungeschält"),
IFERROR(IF(VLOOKUP(O208,[1]Vakuumiert!$H:$I,2,FALSE)=0,"Vakuumierter VOS geschält"),
IFERROR(IF(VLOOKUP(O208,[1]Vakuumiert!$K:$L,2,FALSE)=0,"Vakuumierter VOS vegan"),
IFERROR(IF(VLOOKUP(O208,[1]Vakuumiert!$N:$O,2,FALSE)=0,"Vakuumierter VOS Zipfel"),
IFERROR(IF(VLOOKUP(O208,[1]Vakuumiert!$Q:$R,2,FALSE)=0,"Vakuumiert geschält"),
IFERROR(IF(VLOOKUP(O208,'[1]vakuumierte Fertigprodukte'!$B:$C,2,FALSE)=0,"Fertigprodukte"),
IFERROR(IF(VLOOKUP(O208,'[1]vakuumierte Fertigprodukte'!$E:$FI,2,FALSE)=0,"Vakuumierte Zipfel"),
IFERROR(IF(VLOOKUP(O208,[1]Wurste!$B:$C,2,FALSE)=0,"Räucherwürste"),
IFERROR(IF(VLOOKUP(O208,[1]Wurste!$E:$F,2,FALSE)=0,"URW/URGW Wurst"),
IFERROR(IF(VLOOKUP(O208,[1]Wurste!$H:$I,2,FALSE)=0,"HF-Wurst Vegan"),
IFERROR(IF(VLOOKUP(O208,[1]Wurste!$K:$L,2,FALSE)=0,"320er ohne Würste"),
IFERROR(IF(AND(OR(Abfalldokumentation!$A208="BU3",Abfalldokumentation!$A208="Verkauf"),Abfalldokumentation!$F208="Schimmel",Abfalldokumentation!$G208="keinen Abnehmer/kein Schälpersonal"),"Div. Zipfel, ES ohne Verwendung",VLOOKUP(Abfalldokumentation!$E208,Produktgruppen!A:B,2,FALSE)),"-")))))))))))))))))))))))</f>
        <v>Rohware</v>
      </c>
      <c r="E208" s="81" t="str">
        <f>IFERROR(VLOOKUP(Abfalldokumentation!$O208,Artikel!A:C,3,FALSE),Abfalldokumentation!$O208)</f>
        <v>Blöcke</v>
      </c>
      <c r="F208" s="81" t="str">
        <f>VLOOKUP(T208,'Liste Gründe'!A:D,2,FALSE)</f>
        <v>Schimmel</v>
      </c>
      <c r="G208" s="80" t="str">
        <f>IF(ISBLANK(V208),VLOOKUP(Abfalldokumentation!$P208,'Liste Gründe'!A:D,3,FALSE),V208)</f>
        <v>Luftzieher/Folienriss durch Transport</v>
      </c>
      <c r="H208" s="81" t="str">
        <f>IF(ISBLANK(Abfalldokumentation!$W208),"-",Abfalldokumentation!$W208)</f>
        <v>Luftzieher/Folienriss durch Transport</v>
      </c>
      <c r="I208" s="81">
        <f t="shared" si="22"/>
        <v>35</v>
      </c>
      <c r="J208" s="81" t="str">
        <f t="shared" si="23"/>
        <v>Produkte</v>
      </c>
      <c r="K208" s="81" t="str">
        <f t="shared" si="24"/>
        <v>BUs</v>
      </c>
      <c r="L208" s="81" t="str">
        <f t="shared" si="25"/>
        <v>Symptome</v>
      </c>
      <c r="M208" s="81" t="str">
        <f>IFERROR(VLOOKUP(Abfalldokumentation!$O208,Kennzahlen!S:V,3,FALSE)*Abfalldokumentation!$B208,"0")</f>
        <v>0</v>
      </c>
      <c r="N208" s="81" t="str">
        <f>IF(ISBLANK(Q208),VLOOKUP(Abfalldokumentation!$O208,'Linien - BU'!R:S,2,FALSE),Q208)</f>
        <v>BU2</v>
      </c>
      <c r="O208" s="77" t="str">
        <f t="shared" si="26"/>
        <v>Blöcke</v>
      </c>
      <c r="P208" s="77">
        <f t="shared" si="27"/>
        <v>12</v>
      </c>
      <c r="Q208" s="39" t="s">
        <v>7</v>
      </c>
      <c r="R208" s="40" t="s">
        <v>208</v>
      </c>
      <c r="S208" s="40">
        <v>45</v>
      </c>
      <c r="T208" s="40">
        <v>12</v>
      </c>
      <c r="U208" s="41">
        <v>44441</v>
      </c>
      <c r="V208" s="42" t="s">
        <v>30</v>
      </c>
      <c r="W208" s="43" t="s">
        <v>30</v>
      </c>
      <c r="X208" s="44" t="str">
        <f>IFERROR(VLOOKUP(Abfalldokumentation!$R208,Artikel!A:C,3,FALSE),Abfalldokumentation!$R208)</f>
        <v>Blöcke</v>
      </c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spans="1:40" ht="30" hidden="1" customHeight="1" x14ac:dyDescent="0.25">
      <c r="A209" s="73" t="str">
        <f>VLOOKUP(N209,'Linien - BU'!A:B,2,FALSE)</f>
        <v>Verkauf</v>
      </c>
      <c r="B209" s="74">
        <f t="shared" si="21"/>
        <v>20</v>
      </c>
      <c r="C209" s="75">
        <f>Abfalldokumentation!$U209</f>
        <v>44441</v>
      </c>
      <c r="D209" s="69" t="str">
        <f>IFERROR(IF(VLOOKUP(O209,'[1]Rohware 230'!$B:$C,2,FALSE)=0,"Rohware"),
IFERROR(IF(VLOOKUP(O209,[1]Sammelnr.!$B:$C,2,FALSE)=0,"Sammelnr. ungeschält ABS"),
IFERROR(IF(VLOOKUP(O209,[1]Sammelnr.!$E:$F,2,FALSE)=0,"Sammelnr. ungeschält VS"),
IFERROR(IF(VLOOKUP(O209,[1]Sammelnr.!$H:$I,2,FALSE)=0,"Sammelnr. geschält"),
IFERROR(IF(VLOOKUP(O209,[1]Offen!$B:$C,2,FALSE)=0,"Offen ungeschält ABS"),
IFERROR(IF(VLOOKUP(O209,[1]Offen!$E:$F,2,FALSE)=0,"Offen ungeschält VOS"),
IFERROR(IF(VLOOKUP(O209,[1]Offen!$H:$I,2,FALSE)=0,"Offen geschält RW"),
IFERROR(IF(VLOOKUP(O209,[1]Offen!$K:$L,2,FALSE)=0,"Offen vegan"),
IFERROR(IF(VLOOKUP(O209,[1]Offen!$N:$O,2,FALSE)=0,"Offen Zipfel"),
IFERROR(IF(VLOOKUP(O209,[1]Offen!$Q:$R,2,FALSE)=0,"Offen Endstücke"),
IFERROR(IF(VLOOKUP(O209,[1]Vakuumiert!$B:$C,2,FALSE)=0,"Vakuumierter VOS ungeschält"),
IFERROR(IF(VLOOKUP(O209,[1]Vakuumiert!$E:$F,2,FALSE)=0,"Vakuumierter ABS ungeschält"),
IFERROR(IF(VLOOKUP(O209,[1]Vakuumiert!$H:$I,2,FALSE)=0,"Vakuumierter VOS geschält"),
IFERROR(IF(VLOOKUP(O209,[1]Vakuumiert!$K:$L,2,FALSE)=0,"Vakuumierter VOS vegan"),
IFERROR(IF(VLOOKUP(O209,[1]Vakuumiert!$N:$O,2,FALSE)=0,"Vakuumierter VOS Zipfel"),
IFERROR(IF(VLOOKUP(O209,[1]Vakuumiert!$Q:$R,2,FALSE)=0,"Vakuumiert geschält"),
IFERROR(IF(VLOOKUP(O209,'[1]vakuumierte Fertigprodukte'!$B:$C,2,FALSE)=0,"Fertigprodukte"),
IFERROR(IF(VLOOKUP(O209,'[1]vakuumierte Fertigprodukte'!$E:$FI,2,FALSE)=0,"Vakuumierte Zipfel"),
IFERROR(IF(VLOOKUP(O209,[1]Wurste!$B:$C,2,FALSE)=0,"Räucherwürste"),
IFERROR(IF(VLOOKUP(O209,[1]Wurste!$E:$F,2,FALSE)=0,"URW/URGW Wurst"),
IFERROR(IF(VLOOKUP(O209,[1]Wurste!$H:$I,2,FALSE)=0,"HF-Wurst Vegan"),
IFERROR(IF(VLOOKUP(O209,[1]Wurste!$K:$L,2,FALSE)=0,"320er ohne Würste"),
IFERROR(IF(AND(OR(Abfalldokumentation!$A209="BU3",Abfalldokumentation!$A209="Verkauf"),Abfalldokumentation!$F209="Schimmel",Abfalldokumentation!$G209="keinen Abnehmer/kein Schälpersonal"),"Div. Zipfel, ES ohne Verwendung",VLOOKUP(Abfalldokumentation!$E209,Produktgruppen!A:B,2,FALSE)),"-")))))))))))))))))))))))</f>
        <v>Div. Zipfel, ES ohne Verwendung</v>
      </c>
      <c r="E209" s="76" t="str">
        <f>IFERROR(VLOOKUP(Abfalldokumentation!$O209,Artikel!A:C,3,FALSE),Abfalldokumentation!$O209)</f>
        <v>Div. Zipfel, Endstücke</v>
      </c>
      <c r="F209" s="76" t="str">
        <f>VLOOKUP(T209,'Liste Gründe'!A:D,2,FALSE)</f>
        <v>Schimmel</v>
      </c>
      <c r="G209" s="75" t="str">
        <f>IF(ISBLANK(V209),VLOOKUP(Abfalldokumentation!$P209,'Liste Gründe'!A:D,3,FALSE),V209)</f>
        <v>keinen Abnehmer/kein Schälpersonal</v>
      </c>
      <c r="H209" s="76" t="str">
        <f>IF(ISBLANK(Abfalldokumentation!$W209),"-",Abfalldokumentation!$W209)</f>
        <v>keinen Abnehmer/Schälen</v>
      </c>
      <c r="I209" s="76">
        <f t="shared" si="22"/>
        <v>35</v>
      </c>
      <c r="J209" s="76" t="str">
        <f t="shared" si="23"/>
        <v>Produkte</v>
      </c>
      <c r="K209" s="76" t="str">
        <f t="shared" si="24"/>
        <v>BUs</v>
      </c>
      <c r="L209" s="76" t="str">
        <f t="shared" si="25"/>
        <v>Symptome</v>
      </c>
      <c r="M209" s="76" t="str">
        <f>IFERROR(VLOOKUP(Abfalldokumentation!$O209,Kennzahlen!S:V,3,FALSE)*Abfalldokumentation!$B209,"0")</f>
        <v>0</v>
      </c>
      <c r="N209" s="76" t="str">
        <f>IF(ISBLANK(Q209),VLOOKUP(Abfalldokumentation!$O209,'Linien - BU'!R:S,2,FALSE),Q209)</f>
        <v>Verkauf</v>
      </c>
      <c r="O209" s="77" t="str">
        <f t="shared" si="26"/>
        <v>Div. Zipfel, Endstücke</v>
      </c>
      <c r="P209" s="77">
        <f t="shared" si="27"/>
        <v>12</v>
      </c>
      <c r="Q209" s="45" t="s">
        <v>11</v>
      </c>
      <c r="R209" s="46" t="s">
        <v>191</v>
      </c>
      <c r="S209" s="46">
        <v>20</v>
      </c>
      <c r="T209" s="46">
        <v>12</v>
      </c>
      <c r="U209" s="47">
        <v>44441</v>
      </c>
      <c r="V209" s="48" t="s">
        <v>20</v>
      </c>
      <c r="W209" s="49" t="s">
        <v>192</v>
      </c>
      <c r="X209" s="50" t="str">
        <f>IFERROR(VLOOKUP(Abfalldokumentation!$R209,Artikel!A:C,3,FALSE),Abfalldokumentation!$R209)</f>
        <v>Div. Zipfel, Endstücke</v>
      </c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spans="1:40" ht="30" hidden="1" customHeight="1" x14ac:dyDescent="0.25">
      <c r="A210" s="78" t="str">
        <f>VLOOKUP(N210,'Linien - BU'!A:B,2,FALSE)</f>
        <v>BU3</v>
      </c>
      <c r="B210" s="79">
        <f t="shared" si="21"/>
        <v>23.5</v>
      </c>
      <c r="C210" s="80">
        <f>Abfalldokumentation!$U210</f>
        <v>44441</v>
      </c>
      <c r="D210" s="69" t="str">
        <f>IFERROR(IF(VLOOKUP(O210,'[1]Rohware 230'!$B:$C,2,FALSE)=0,"Rohware"),
IFERROR(IF(VLOOKUP(O210,[1]Sammelnr.!$B:$C,2,FALSE)=0,"Sammelnr. ungeschält ABS"),
IFERROR(IF(VLOOKUP(O210,[1]Sammelnr.!$E:$F,2,FALSE)=0,"Sammelnr. ungeschält VS"),
IFERROR(IF(VLOOKUP(O210,[1]Sammelnr.!$H:$I,2,FALSE)=0,"Sammelnr. geschält"),
IFERROR(IF(VLOOKUP(O210,[1]Offen!$B:$C,2,FALSE)=0,"Offen ungeschält ABS"),
IFERROR(IF(VLOOKUP(O210,[1]Offen!$E:$F,2,FALSE)=0,"Offen ungeschält VOS"),
IFERROR(IF(VLOOKUP(O210,[1]Offen!$H:$I,2,FALSE)=0,"Offen geschält RW"),
IFERROR(IF(VLOOKUP(O210,[1]Offen!$K:$L,2,FALSE)=0,"Offen vegan"),
IFERROR(IF(VLOOKUP(O210,[1]Offen!$N:$O,2,FALSE)=0,"Offen Zipfel"),
IFERROR(IF(VLOOKUP(O210,[1]Offen!$Q:$R,2,FALSE)=0,"Offen Endstücke"),
IFERROR(IF(VLOOKUP(O210,[1]Vakuumiert!$B:$C,2,FALSE)=0,"Vakuumierter VOS ungeschält"),
IFERROR(IF(VLOOKUP(O210,[1]Vakuumiert!$E:$F,2,FALSE)=0,"Vakuumierter ABS ungeschält"),
IFERROR(IF(VLOOKUP(O210,[1]Vakuumiert!$H:$I,2,FALSE)=0,"Vakuumierter VOS geschält"),
IFERROR(IF(VLOOKUP(O210,[1]Vakuumiert!$K:$L,2,FALSE)=0,"Vakuumierter VOS vegan"),
IFERROR(IF(VLOOKUP(O210,[1]Vakuumiert!$N:$O,2,FALSE)=0,"Vakuumierter VOS Zipfel"),
IFERROR(IF(VLOOKUP(O210,[1]Vakuumiert!$Q:$R,2,FALSE)=0,"Vakuumiert geschält"),
IFERROR(IF(VLOOKUP(O210,'[1]vakuumierte Fertigprodukte'!$B:$C,2,FALSE)=0,"Fertigprodukte"),
IFERROR(IF(VLOOKUP(O210,'[1]vakuumierte Fertigprodukte'!$E:$FI,2,FALSE)=0,"Vakuumierte Zipfel"),
IFERROR(IF(VLOOKUP(O210,[1]Wurste!$B:$C,2,FALSE)=0,"Räucherwürste"),
IFERROR(IF(VLOOKUP(O210,[1]Wurste!$E:$F,2,FALSE)=0,"URW/URGW Wurst"),
IFERROR(IF(VLOOKUP(O210,[1]Wurste!$H:$I,2,FALSE)=0,"HF-Wurst Vegan"),
IFERROR(IF(VLOOKUP(O210,[1]Wurste!$K:$L,2,FALSE)=0,"320er ohne Würste"),
IFERROR(IF(AND(OR(Abfalldokumentation!$A210="BU3",Abfalldokumentation!$A210="Verkauf"),Abfalldokumentation!$F210="Schimmel",Abfalldokumentation!$G210="keinen Abnehmer/kein Schälpersonal"),"Div. Zipfel, ES ohne Verwendung",VLOOKUP(Abfalldokumentation!$E210,Produktgruppen!A:B,2,FALSE)),"-")))))))))))))))))))))))</f>
        <v>Vorschmelz</v>
      </c>
      <c r="E210" s="81" t="str">
        <f>IFERROR(VLOOKUP(Abfalldokumentation!$O210,Artikel!A:C,3,FALSE),Abfalldokumentation!$O210)</f>
        <v>Vorschmelz Diverses</v>
      </c>
      <c r="F210" s="81" t="str">
        <f>VLOOKUP(T210,'Liste Gründe'!A:D,2,FALSE)</f>
        <v>Linienbezogen</v>
      </c>
      <c r="G210" s="80" t="str">
        <f>IF(ISBLANK(V210),VLOOKUP(Abfalldokumentation!$P210,'Liste Gründe'!A:D,3,FALSE),V210)</f>
        <v>Maschinenabfall</v>
      </c>
      <c r="H210" s="81" t="str">
        <f>IF(ISBLANK(Abfalldokumentation!$W210),"-",Abfalldokumentation!$W210)</f>
        <v>nicht eindeutig</v>
      </c>
      <c r="I210" s="81">
        <f t="shared" si="22"/>
        <v>35</v>
      </c>
      <c r="J210" s="81" t="str">
        <f t="shared" si="23"/>
        <v>Produkte</v>
      </c>
      <c r="K210" s="81" t="str">
        <f t="shared" si="24"/>
        <v>BUs</v>
      </c>
      <c r="L210" s="81" t="str">
        <f t="shared" si="25"/>
        <v>Symptome</v>
      </c>
      <c r="M210" s="81" t="str">
        <f>IFERROR(VLOOKUP(Abfalldokumentation!$O210,Kennzahlen!S:V,3,FALSE)*Abfalldokumentation!$B210,"0")</f>
        <v>0</v>
      </c>
      <c r="N210" s="81" t="str">
        <f>IF(ISBLANK(Q210),VLOOKUP(Abfalldokumentation!$O210,'Linien - BU'!R:S,2,FALSE),Q210)</f>
        <v>Bu3</v>
      </c>
      <c r="O210" s="77" t="str">
        <f t="shared" si="26"/>
        <v>Vorschmelz Diverses</v>
      </c>
      <c r="P210" s="77">
        <f t="shared" si="27"/>
        <v>30</v>
      </c>
      <c r="Q210" s="39" t="s">
        <v>210</v>
      </c>
      <c r="R210" s="46" t="s">
        <v>56</v>
      </c>
      <c r="S210" s="40">
        <v>23.5</v>
      </c>
      <c r="T210" s="40">
        <v>30</v>
      </c>
      <c r="U210" s="41">
        <v>44441</v>
      </c>
      <c r="V210" s="42" t="s">
        <v>55</v>
      </c>
      <c r="W210" s="43" t="s">
        <v>219</v>
      </c>
      <c r="X210" s="44" t="str">
        <f>IFERROR(VLOOKUP(Abfalldokumentation!$R210,Artikel!A:C,3,FALSE),Abfalldokumentation!$R210)</f>
        <v>Vorschmelz Diverses</v>
      </c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spans="1:40" ht="30" hidden="1" customHeight="1" x14ac:dyDescent="0.25">
      <c r="A211" s="73" t="str">
        <f>VLOOKUP(N211,'Linien - BU'!A:B,2,FALSE)</f>
        <v>BU4</v>
      </c>
      <c r="B211" s="74">
        <f t="shared" si="21"/>
        <v>28</v>
      </c>
      <c r="C211" s="75">
        <f>Abfalldokumentation!$U211</f>
        <v>44441</v>
      </c>
      <c r="D211" s="69" t="str">
        <f>IFERROR(IF(VLOOKUP(O211,'[1]Rohware 230'!$B:$C,2,FALSE)=0,"Rohware"),
IFERROR(IF(VLOOKUP(O211,[1]Sammelnr.!$B:$C,2,FALSE)=0,"Sammelnr. ungeschält ABS"),
IFERROR(IF(VLOOKUP(O211,[1]Sammelnr.!$E:$F,2,FALSE)=0,"Sammelnr. ungeschält VS"),
IFERROR(IF(VLOOKUP(O211,[1]Sammelnr.!$H:$I,2,FALSE)=0,"Sammelnr. geschält"),
IFERROR(IF(VLOOKUP(O211,[1]Offen!$B:$C,2,FALSE)=0,"Offen ungeschält ABS"),
IFERROR(IF(VLOOKUP(O211,[1]Offen!$E:$F,2,FALSE)=0,"Offen ungeschält VOS"),
IFERROR(IF(VLOOKUP(O211,[1]Offen!$H:$I,2,FALSE)=0,"Offen geschält RW"),
IFERROR(IF(VLOOKUP(O211,[1]Offen!$K:$L,2,FALSE)=0,"Offen vegan"),
IFERROR(IF(VLOOKUP(O211,[1]Offen!$N:$O,2,FALSE)=0,"Offen Zipfel"),
IFERROR(IF(VLOOKUP(O211,[1]Offen!$Q:$R,2,FALSE)=0,"Offen Endstücke"),
IFERROR(IF(VLOOKUP(O211,[1]Vakuumiert!$B:$C,2,FALSE)=0,"Vakuumierter VOS ungeschält"),
IFERROR(IF(VLOOKUP(O211,[1]Vakuumiert!$E:$F,2,FALSE)=0,"Vakuumierter ABS ungeschält"),
IFERROR(IF(VLOOKUP(O211,[1]Vakuumiert!$H:$I,2,FALSE)=0,"Vakuumierter VOS geschält"),
IFERROR(IF(VLOOKUP(O211,[1]Vakuumiert!$K:$L,2,FALSE)=0,"Vakuumierter VOS vegan"),
IFERROR(IF(VLOOKUP(O211,[1]Vakuumiert!$N:$O,2,FALSE)=0,"Vakuumierter VOS Zipfel"),
IFERROR(IF(VLOOKUP(O211,[1]Vakuumiert!$Q:$R,2,FALSE)=0,"Vakuumiert geschält"),
IFERROR(IF(VLOOKUP(O211,'[1]vakuumierte Fertigprodukte'!$B:$C,2,FALSE)=0,"Fertigprodukte"),
IFERROR(IF(VLOOKUP(O211,'[1]vakuumierte Fertigprodukte'!$E:$FI,2,FALSE)=0,"Vakuumierte Zipfel"),
IFERROR(IF(VLOOKUP(O211,[1]Wurste!$B:$C,2,FALSE)=0,"Räucherwürste"),
IFERROR(IF(VLOOKUP(O211,[1]Wurste!$E:$F,2,FALSE)=0,"URW/URGW Wurst"),
IFERROR(IF(VLOOKUP(O211,[1]Wurste!$H:$I,2,FALSE)=0,"HF-Wurst Vegan"),
IFERROR(IF(VLOOKUP(O211,[1]Wurste!$K:$L,2,FALSE)=0,"320er ohne Würste"),
IFERROR(IF(AND(OR(Abfalldokumentation!$A211="BU3",Abfalldokumentation!$A211="Verkauf"),Abfalldokumentation!$F211="Schimmel",Abfalldokumentation!$G211="keinen Abnehmer/kein Schälpersonal"),"Div. Zipfel, ES ohne Verwendung",VLOOKUP(Abfalldokumentation!$E211,Produktgruppen!A:B,2,FALSE)),"-")))))))))))))))))))))))</f>
        <v>Diverses</v>
      </c>
      <c r="E211" s="76" t="str">
        <f>IFERROR(VLOOKUP(Abfalldokumentation!$O211,Artikel!A:C,3,FALSE),Abfalldokumentation!$O211)</f>
        <v>Diverses</v>
      </c>
      <c r="F211" s="76" t="str">
        <f>VLOOKUP(T211,'Liste Gründe'!A:D,2,FALSE)</f>
        <v>Linienbezogen</v>
      </c>
      <c r="G211" s="75" t="str">
        <f>IF(ISBLANK(V211),VLOOKUP(Abfalldokumentation!$P211,'Liste Gründe'!A:D,3,FALSE),V211)</f>
        <v>Maschinenabfall</v>
      </c>
      <c r="H211" s="76" t="str">
        <f>IF(ISBLANK(Abfalldokumentation!$W211),"-",Abfalldokumentation!$W211)</f>
        <v>-</v>
      </c>
      <c r="I211" s="76">
        <f t="shared" si="22"/>
        <v>35</v>
      </c>
      <c r="J211" s="76" t="str">
        <f t="shared" si="23"/>
        <v>Produkte</v>
      </c>
      <c r="K211" s="76" t="str">
        <f t="shared" si="24"/>
        <v>BUs</v>
      </c>
      <c r="L211" s="76" t="str">
        <f t="shared" si="25"/>
        <v>Symptome</v>
      </c>
      <c r="M211" s="76" t="str">
        <f>IFERROR(VLOOKUP(Abfalldokumentation!$O211,Kennzahlen!S:V,3,FALSE)*Abfalldokumentation!$B211,"0")</f>
        <v>0</v>
      </c>
      <c r="N211" s="76" t="str">
        <f>IF(ISBLANK(Q211),VLOOKUP(Abfalldokumentation!$O211,'Linien - BU'!R:S,2,FALSE),Q211)</f>
        <v>BU4</v>
      </c>
      <c r="O211" s="77" t="str">
        <f t="shared" si="26"/>
        <v>Diverses</v>
      </c>
      <c r="P211" s="77">
        <f t="shared" si="27"/>
        <v>30</v>
      </c>
      <c r="Q211" s="45" t="s">
        <v>9</v>
      </c>
      <c r="R211" s="46" t="s">
        <v>110</v>
      </c>
      <c r="S211" s="46">
        <v>28</v>
      </c>
      <c r="T211" s="46">
        <v>30</v>
      </c>
      <c r="U211" s="47">
        <v>44441</v>
      </c>
      <c r="V211" s="48"/>
      <c r="W211" s="49"/>
      <c r="X211" s="50" t="str">
        <f>IFERROR(VLOOKUP(Abfalldokumentation!$R211,Artikel!A:C,3,FALSE),Abfalldokumentation!$R211)</f>
        <v>Diverses</v>
      </c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spans="1:40" ht="30" hidden="1" customHeight="1" x14ac:dyDescent="0.25">
      <c r="A212" s="78" t="str">
        <f>VLOOKUP(N212,'Linien - BU'!A:B,2,FALSE)</f>
        <v>BU3</v>
      </c>
      <c r="B212" s="79">
        <f t="shared" si="21"/>
        <v>33.5</v>
      </c>
      <c r="C212" s="80">
        <f>Abfalldokumentation!$U212</f>
        <v>44441</v>
      </c>
      <c r="D212" s="69" t="str">
        <f>IFERROR(IF(VLOOKUP(O212,'[1]Rohware 230'!$B:$C,2,FALSE)=0,"Rohware"),
IFERROR(IF(VLOOKUP(O212,[1]Sammelnr.!$B:$C,2,FALSE)=0,"Sammelnr. ungeschält ABS"),
IFERROR(IF(VLOOKUP(O212,[1]Sammelnr.!$E:$F,2,FALSE)=0,"Sammelnr. ungeschält VS"),
IFERROR(IF(VLOOKUP(O212,[1]Sammelnr.!$H:$I,2,FALSE)=0,"Sammelnr. geschält"),
IFERROR(IF(VLOOKUP(O212,[1]Offen!$B:$C,2,FALSE)=0,"Offen ungeschält ABS"),
IFERROR(IF(VLOOKUP(O212,[1]Offen!$E:$F,2,FALSE)=0,"Offen ungeschält VOS"),
IFERROR(IF(VLOOKUP(O212,[1]Offen!$H:$I,2,FALSE)=0,"Offen geschält RW"),
IFERROR(IF(VLOOKUP(O212,[1]Offen!$K:$L,2,FALSE)=0,"Offen vegan"),
IFERROR(IF(VLOOKUP(O212,[1]Offen!$N:$O,2,FALSE)=0,"Offen Zipfel"),
IFERROR(IF(VLOOKUP(O212,[1]Offen!$Q:$R,2,FALSE)=0,"Offen Endstücke"),
IFERROR(IF(VLOOKUP(O212,[1]Vakuumiert!$B:$C,2,FALSE)=0,"Vakuumierter VOS ungeschält"),
IFERROR(IF(VLOOKUP(O212,[1]Vakuumiert!$E:$F,2,FALSE)=0,"Vakuumierter ABS ungeschält"),
IFERROR(IF(VLOOKUP(O212,[1]Vakuumiert!$H:$I,2,FALSE)=0,"Vakuumierter VOS geschält"),
IFERROR(IF(VLOOKUP(O212,[1]Vakuumiert!$K:$L,2,FALSE)=0,"Vakuumierter VOS vegan"),
IFERROR(IF(VLOOKUP(O212,[1]Vakuumiert!$N:$O,2,FALSE)=0,"Vakuumierter VOS Zipfel"),
IFERROR(IF(VLOOKUP(O212,[1]Vakuumiert!$Q:$R,2,FALSE)=0,"Vakuumiert geschält"),
IFERROR(IF(VLOOKUP(O212,'[1]vakuumierte Fertigprodukte'!$B:$C,2,FALSE)=0,"Fertigprodukte"),
IFERROR(IF(VLOOKUP(O212,'[1]vakuumierte Fertigprodukte'!$E:$FI,2,FALSE)=0,"Vakuumierte Zipfel"),
IFERROR(IF(VLOOKUP(O212,[1]Wurste!$B:$C,2,FALSE)=0,"Räucherwürste"),
IFERROR(IF(VLOOKUP(O212,[1]Wurste!$E:$F,2,FALSE)=0,"URW/URGW Wurst"),
IFERROR(IF(VLOOKUP(O212,[1]Wurste!$H:$I,2,FALSE)=0,"HF-Wurst Vegan"),
IFERROR(IF(VLOOKUP(O212,[1]Wurste!$K:$L,2,FALSE)=0,"320er ohne Würste"),
IFERROR(IF(AND(OR(Abfalldokumentation!$A212="BU3",Abfalldokumentation!$A212="Verkauf"),Abfalldokumentation!$F212="Schimmel",Abfalldokumentation!$G212="keinen Abnehmer/kein Schälpersonal"),"Div. Zipfel, ES ohne Verwendung",VLOOKUP(Abfalldokumentation!$E212,Produktgruppen!A:B,2,FALSE)),"-")))))))))))))))))))))))</f>
        <v>-</v>
      </c>
      <c r="E212" s="81" t="str">
        <f>IFERROR(VLOOKUP(Abfalldokumentation!$O212,Artikel!A:C,3,FALSE),Abfalldokumentation!$O212)</f>
        <v>Maschinenabfall</v>
      </c>
      <c r="F212" s="81" t="str">
        <f>VLOOKUP(T212,'Liste Gründe'!A:D,2,FALSE)</f>
        <v>Linienbezogen</v>
      </c>
      <c r="G212" s="80" t="str">
        <f>IF(ISBLANK(V212),VLOOKUP(Abfalldokumentation!$P212,'Liste Gründe'!A:D,3,FALSE),V212)</f>
        <v>Maschinenabfall</v>
      </c>
      <c r="H212" s="81" t="str">
        <f>IF(ISBLANK(Abfalldokumentation!$W212),"-",Abfalldokumentation!$W212)</f>
        <v>-</v>
      </c>
      <c r="I212" s="81">
        <f t="shared" si="22"/>
        <v>35</v>
      </c>
      <c r="J212" s="81" t="str">
        <f t="shared" si="23"/>
        <v>Produkte</v>
      </c>
      <c r="K212" s="81" t="str">
        <f t="shared" si="24"/>
        <v>BUs</v>
      </c>
      <c r="L212" s="81" t="str">
        <f t="shared" si="25"/>
        <v>Symptome</v>
      </c>
      <c r="M212" s="81" t="str">
        <f>IFERROR(VLOOKUP(Abfalldokumentation!$O212,Kennzahlen!S:V,3,FALSE)*Abfalldokumentation!$B212,"0")</f>
        <v>0</v>
      </c>
      <c r="N212" s="81" t="str">
        <f>IF(ISBLANK(Q212),VLOOKUP(Abfalldokumentation!$O212,'Linien - BU'!R:S,2,FALSE),Q212)</f>
        <v>Bu3</v>
      </c>
      <c r="O212" s="77" t="str">
        <f t="shared" si="26"/>
        <v>Maschinenabfall</v>
      </c>
      <c r="P212" s="77">
        <f t="shared" si="27"/>
        <v>30</v>
      </c>
      <c r="Q212" s="39" t="s">
        <v>210</v>
      </c>
      <c r="R212" s="40" t="s">
        <v>55</v>
      </c>
      <c r="S212" s="40">
        <v>33.5</v>
      </c>
      <c r="T212" s="40">
        <v>30</v>
      </c>
      <c r="U212" s="41">
        <v>44441</v>
      </c>
      <c r="V212" s="42"/>
      <c r="W212" s="43"/>
      <c r="X212" s="44" t="str">
        <f>IFERROR(VLOOKUP(Abfalldokumentation!$R212,Artikel!A:C,3,FALSE),Abfalldokumentation!$R212)</f>
        <v>Maschinenabfall</v>
      </c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spans="1:40" ht="30" customHeight="1" x14ac:dyDescent="0.25">
      <c r="A213" s="73" t="str">
        <f>VLOOKUP(N213,'Linien - BU'!A:B,2,FALSE)</f>
        <v>BU1</v>
      </c>
      <c r="B213" s="74">
        <f t="shared" si="21"/>
        <v>40.5</v>
      </c>
      <c r="C213" s="75">
        <f>Abfalldokumentation!$U213</f>
        <v>44441</v>
      </c>
      <c r="D213" s="69" t="str">
        <f>IFERROR(IF(VLOOKUP(O213,'[1]Rohware 230'!$B:$C,2,FALSE)=0,"Rohware"),
IFERROR(IF(VLOOKUP(O213,[1]Sammelnr.!$B:$C,2,FALSE)=0,"Sammelnr. ungeschält ABS"),
IFERROR(IF(VLOOKUP(O213,[1]Sammelnr.!$E:$F,2,FALSE)=0,"Sammelnr. ungeschält VS"),
IFERROR(IF(VLOOKUP(O213,[1]Sammelnr.!$H:$I,2,FALSE)=0,"Sammelnr. geschält"),
IFERROR(IF(VLOOKUP(O213,[1]Offen!$B:$C,2,FALSE)=0,"Offen ungeschält ABS"),
IFERROR(IF(VLOOKUP(O213,[1]Offen!$E:$F,2,FALSE)=0,"Offen ungeschält VOS"),
IFERROR(IF(VLOOKUP(O213,[1]Offen!$H:$I,2,FALSE)=0,"Offen geschält RW"),
IFERROR(IF(VLOOKUP(O213,[1]Offen!$K:$L,2,FALSE)=0,"Offen vegan"),
IFERROR(IF(VLOOKUP(O213,[1]Offen!$N:$O,2,FALSE)=0,"Offen Zipfel"),
IFERROR(IF(VLOOKUP(O213,[1]Offen!$Q:$R,2,FALSE)=0,"Offen Endstücke"),
IFERROR(IF(VLOOKUP(O213,[1]Vakuumiert!$B:$C,2,FALSE)=0,"Vakuumierter VOS ungeschält"),
IFERROR(IF(VLOOKUP(O213,[1]Vakuumiert!$E:$F,2,FALSE)=0,"Vakuumierter ABS ungeschält"),
IFERROR(IF(VLOOKUP(O213,[1]Vakuumiert!$H:$I,2,FALSE)=0,"Vakuumierter VOS geschält"),
IFERROR(IF(VLOOKUP(O213,[1]Vakuumiert!$K:$L,2,FALSE)=0,"Vakuumierter VOS vegan"),
IFERROR(IF(VLOOKUP(O213,[1]Vakuumiert!$N:$O,2,FALSE)=0,"Vakuumierter VOS Zipfel"),
IFERROR(IF(VLOOKUP(O213,[1]Vakuumiert!$Q:$R,2,FALSE)=0,"Vakuumiert geschält"),
IFERROR(IF(VLOOKUP(O213,'[1]vakuumierte Fertigprodukte'!$B:$C,2,FALSE)=0,"Fertigprodukte"),
IFERROR(IF(VLOOKUP(O213,'[1]vakuumierte Fertigprodukte'!$E:$FI,2,FALSE)=0,"Vakuumierte Zipfel"),
IFERROR(IF(VLOOKUP(O213,[1]Wurste!$B:$C,2,FALSE)=0,"Räucherwürste"),
IFERROR(IF(VLOOKUP(O213,[1]Wurste!$E:$F,2,FALSE)=0,"URW/URGW Wurst"),
IFERROR(IF(VLOOKUP(O213,[1]Wurste!$H:$I,2,FALSE)=0,"HF-Wurst Vegan"),
IFERROR(IF(VLOOKUP(O213,[1]Wurste!$K:$L,2,FALSE)=0,"320er ohne Würste"),
IFERROR(IF(AND(OR(Abfalldokumentation!$A213="BU3",Abfalldokumentation!$A213="Verkauf"),Abfalldokumentation!$F213="Schimmel",Abfalldokumentation!$G213="keinen Abnehmer/kein Schälpersonal"),"Div. Zipfel, ES ohne Verwendung",VLOOKUP(Abfalldokumentation!$E213,Produktgruppen!A:B,2,FALSE)),"-")))))))))))))))))))))))</f>
        <v>Diverses</v>
      </c>
      <c r="E213" s="76" t="str">
        <f>IFERROR(VLOOKUP(Abfalldokumentation!$O213,Artikel!A:C,3,FALSE),Abfalldokumentation!$O213)</f>
        <v>Diverses aus Abfüllung</v>
      </c>
      <c r="F213" s="76" t="str">
        <f>VLOOKUP(T213,'Liste Gründe'!A:D,2,FALSE)</f>
        <v>Linienbezogen</v>
      </c>
      <c r="G213" s="75" t="str">
        <f>IF(ISBLANK(V213),VLOOKUP(Abfalldokumentation!$P213,'Liste Gründe'!A:D,3,FALSE),V213)</f>
        <v>Clip gerissen</v>
      </c>
      <c r="H213" s="76" t="str">
        <f>IF(ISBLANK(Abfalldokumentation!$W213),"-",Abfalldokumentation!$W213)</f>
        <v>-</v>
      </c>
      <c r="I213" s="76">
        <f t="shared" si="22"/>
        <v>35</v>
      </c>
      <c r="J213" s="76" t="str">
        <f t="shared" si="23"/>
        <v>Produkte</v>
      </c>
      <c r="K213" s="76" t="str">
        <f t="shared" si="24"/>
        <v>BUs</v>
      </c>
      <c r="L213" s="76" t="str">
        <f t="shared" si="25"/>
        <v>Symptome</v>
      </c>
      <c r="M213" s="76" t="str">
        <f>IFERROR(VLOOKUP(Abfalldokumentation!$O213,Kennzahlen!S:V,3,FALSE)*Abfalldokumentation!$B213,"0")</f>
        <v>0</v>
      </c>
      <c r="N213" s="76" t="str">
        <f>IF(ISBLANK(Q213),VLOOKUP(Abfalldokumentation!$O213,'Linien - BU'!R:S,2,FALSE),Q213)</f>
        <v>Abfüllung</v>
      </c>
      <c r="O213" s="77" t="str">
        <f t="shared" si="26"/>
        <v>Diverses aus Abfüllung</v>
      </c>
      <c r="P213" s="77">
        <f t="shared" si="27"/>
        <v>31</v>
      </c>
      <c r="Q213" s="45" t="s">
        <v>180</v>
      </c>
      <c r="R213" s="46" t="s">
        <v>193</v>
      </c>
      <c r="S213" s="46">
        <v>40.5</v>
      </c>
      <c r="T213" s="40">
        <v>31</v>
      </c>
      <c r="U213" s="47">
        <v>44441</v>
      </c>
      <c r="V213" s="48"/>
      <c r="W213" s="49"/>
      <c r="X213" s="50" t="str">
        <f>IFERROR(VLOOKUP(Abfalldokumentation!$R213,Artikel!A:C,3,FALSE),Abfalldokumentation!$R213)</f>
        <v>Diverses aus Abfüllung</v>
      </c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spans="1:40" ht="30" hidden="1" customHeight="1" x14ac:dyDescent="0.25">
      <c r="A214" s="78" t="str">
        <f>VLOOKUP(N214,'Linien - BU'!A:B,2,FALSE)</f>
        <v>BU1</v>
      </c>
      <c r="B214" s="79">
        <f t="shared" si="21"/>
        <v>166</v>
      </c>
      <c r="C214" s="80">
        <f>Abfalldokumentation!$U214</f>
        <v>44441</v>
      </c>
      <c r="D214" s="69" t="str">
        <f>IFERROR(IF(VLOOKUP(O214,'[1]Rohware 230'!$B:$C,2,FALSE)=0,"Rohware"),
IFERROR(IF(VLOOKUP(O214,[1]Sammelnr.!$B:$C,2,FALSE)=0,"Sammelnr. ungeschält ABS"),
IFERROR(IF(VLOOKUP(O214,[1]Sammelnr.!$E:$F,2,FALSE)=0,"Sammelnr. ungeschält VS"),
IFERROR(IF(VLOOKUP(O214,[1]Sammelnr.!$H:$I,2,FALSE)=0,"Sammelnr. geschält"),
IFERROR(IF(VLOOKUP(O214,[1]Offen!$B:$C,2,FALSE)=0,"Offen ungeschält ABS"),
IFERROR(IF(VLOOKUP(O214,[1]Offen!$E:$F,2,FALSE)=0,"Offen ungeschält VOS"),
IFERROR(IF(VLOOKUP(O214,[1]Offen!$H:$I,2,FALSE)=0,"Offen geschält RW"),
IFERROR(IF(VLOOKUP(O214,[1]Offen!$K:$L,2,FALSE)=0,"Offen vegan"),
IFERROR(IF(VLOOKUP(O214,[1]Offen!$N:$O,2,FALSE)=0,"Offen Zipfel"),
IFERROR(IF(VLOOKUP(O214,[1]Offen!$Q:$R,2,FALSE)=0,"Offen Endstücke"),
IFERROR(IF(VLOOKUP(O214,[1]Vakuumiert!$B:$C,2,FALSE)=0,"Vakuumierter VOS ungeschält"),
IFERROR(IF(VLOOKUP(O214,[1]Vakuumiert!$E:$F,2,FALSE)=0,"Vakuumierter ABS ungeschält"),
IFERROR(IF(VLOOKUP(O214,[1]Vakuumiert!$H:$I,2,FALSE)=0,"Vakuumierter VOS geschält"),
IFERROR(IF(VLOOKUP(O214,[1]Vakuumiert!$K:$L,2,FALSE)=0,"Vakuumierter VOS vegan"),
IFERROR(IF(VLOOKUP(O214,[1]Vakuumiert!$N:$O,2,FALSE)=0,"Vakuumierter VOS Zipfel"),
IFERROR(IF(VLOOKUP(O214,[1]Vakuumiert!$Q:$R,2,FALSE)=0,"Vakuumiert geschält"),
IFERROR(IF(VLOOKUP(O214,'[1]vakuumierte Fertigprodukte'!$B:$C,2,FALSE)=0,"Fertigprodukte"),
IFERROR(IF(VLOOKUP(O214,'[1]vakuumierte Fertigprodukte'!$E:$FI,2,FALSE)=0,"Vakuumierte Zipfel"),
IFERROR(IF(VLOOKUP(O214,[1]Wurste!$B:$C,2,FALSE)=0,"Räucherwürste"),
IFERROR(IF(VLOOKUP(O214,[1]Wurste!$E:$F,2,FALSE)=0,"URW/URGW Wurst"),
IFERROR(IF(VLOOKUP(O214,[1]Wurste!$H:$I,2,FALSE)=0,"HF-Wurst Vegan"),
IFERROR(IF(VLOOKUP(O214,[1]Wurste!$K:$L,2,FALSE)=0,"320er ohne Würste"),
IFERROR(IF(AND(OR(Abfalldokumentation!$A214="BU3",Abfalldokumentation!$A214="Verkauf"),Abfalldokumentation!$F214="Schimmel",Abfalldokumentation!$G214="keinen Abnehmer/kein Schälpersonal"),"Div. Zipfel, ES ohne Verwendung",VLOOKUP(Abfalldokumentation!$E214,Produktgruppen!A:B,2,FALSE)),"-")))))))))))))))))))))))</f>
        <v>Diverses</v>
      </c>
      <c r="E214" s="81" t="str">
        <f>IFERROR(VLOOKUP(Abfalldokumentation!$O214,Artikel!A:C,3,FALSE),Abfalldokumentation!$O214)</f>
        <v>Diverses aus Abfüllung</v>
      </c>
      <c r="F214" s="81" t="str">
        <f>VLOOKUP(T214,'Liste Gründe'!A:D,2,FALSE)</f>
        <v>Linienbezogen</v>
      </c>
      <c r="G214" s="80" t="str">
        <f>IF(ISBLANK(V214),VLOOKUP(Abfalldokumentation!$P214,'Liste Gründe'!A:D,3,FALSE),V214)</f>
        <v>Reinigung</v>
      </c>
      <c r="H214" s="81" t="str">
        <f>IF(ISBLANK(Abfalldokumentation!$W214),"-",Abfalldokumentation!$W214)</f>
        <v>-</v>
      </c>
      <c r="I214" s="81">
        <f t="shared" si="22"/>
        <v>35</v>
      </c>
      <c r="J214" s="81" t="str">
        <f t="shared" si="23"/>
        <v>Produkte</v>
      </c>
      <c r="K214" s="81" t="str">
        <f t="shared" si="24"/>
        <v>BUs</v>
      </c>
      <c r="L214" s="81" t="str">
        <f t="shared" si="25"/>
        <v>Symptome</v>
      </c>
      <c r="M214" s="81" t="str">
        <f>IFERROR(VLOOKUP(Abfalldokumentation!$O214,Kennzahlen!S:V,3,FALSE)*Abfalldokumentation!$B214,"0")</f>
        <v>0</v>
      </c>
      <c r="N214" s="81" t="str">
        <f>IF(ISBLANK(Q214),VLOOKUP(Abfalldokumentation!$O214,'Linien - BU'!R:S,2,FALSE),Q214)</f>
        <v>Abfüllung</v>
      </c>
      <c r="O214" s="77" t="str">
        <f t="shared" si="26"/>
        <v>Diverses aus Abfüllung</v>
      </c>
      <c r="P214" s="77">
        <f t="shared" si="27"/>
        <v>10</v>
      </c>
      <c r="Q214" s="39" t="s">
        <v>180</v>
      </c>
      <c r="R214" s="40" t="s">
        <v>193</v>
      </c>
      <c r="S214" s="40">
        <v>166</v>
      </c>
      <c r="T214" s="40">
        <v>10</v>
      </c>
      <c r="U214" s="41">
        <v>44441</v>
      </c>
      <c r="V214" s="42"/>
      <c r="W214" s="43"/>
      <c r="X214" s="44" t="str">
        <f>IFERROR(VLOOKUP(Abfalldokumentation!$R214,Artikel!A:C,3,FALSE),Abfalldokumentation!$R214)</f>
        <v>Diverses aus Abfüllung</v>
      </c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spans="1:40" ht="30" hidden="1" customHeight="1" x14ac:dyDescent="0.25">
      <c r="A215" s="73" t="str">
        <f>VLOOKUP(N215,'Linien - BU'!A:B,2,FALSE)</f>
        <v>Rest</v>
      </c>
      <c r="B215" s="74">
        <f t="shared" si="21"/>
        <v>10</v>
      </c>
      <c r="C215" s="75">
        <f>Abfalldokumentation!$U215</f>
        <v>44441</v>
      </c>
      <c r="D215" s="69" t="str">
        <f>IFERROR(IF(VLOOKUP(O215,'[1]Rohware 230'!$B:$C,2,FALSE)=0,"Rohware"),
IFERROR(IF(VLOOKUP(O215,[1]Sammelnr.!$B:$C,2,FALSE)=0,"Sammelnr. ungeschält ABS"),
IFERROR(IF(VLOOKUP(O215,[1]Sammelnr.!$E:$F,2,FALSE)=0,"Sammelnr. ungeschält VS"),
IFERROR(IF(VLOOKUP(O215,[1]Sammelnr.!$H:$I,2,FALSE)=0,"Sammelnr. geschält"),
IFERROR(IF(VLOOKUP(O215,[1]Offen!$B:$C,2,FALSE)=0,"Offen ungeschält ABS"),
IFERROR(IF(VLOOKUP(O215,[1]Offen!$E:$F,2,FALSE)=0,"Offen ungeschält VOS"),
IFERROR(IF(VLOOKUP(O215,[1]Offen!$H:$I,2,FALSE)=0,"Offen geschält RW"),
IFERROR(IF(VLOOKUP(O215,[1]Offen!$K:$L,2,FALSE)=0,"Offen vegan"),
IFERROR(IF(VLOOKUP(O215,[1]Offen!$N:$O,2,FALSE)=0,"Offen Zipfel"),
IFERROR(IF(VLOOKUP(O215,[1]Offen!$Q:$R,2,FALSE)=0,"Offen Endstücke"),
IFERROR(IF(VLOOKUP(O215,[1]Vakuumiert!$B:$C,2,FALSE)=0,"Vakuumierter VOS ungeschält"),
IFERROR(IF(VLOOKUP(O215,[1]Vakuumiert!$E:$F,2,FALSE)=0,"Vakuumierter ABS ungeschält"),
IFERROR(IF(VLOOKUP(O215,[1]Vakuumiert!$H:$I,2,FALSE)=0,"Vakuumierter VOS geschält"),
IFERROR(IF(VLOOKUP(O215,[1]Vakuumiert!$K:$L,2,FALSE)=0,"Vakuumierter VOS vegan"),
IFERROR(IF(VLOOKUP(O215,[1]Vakuumiert!$N:$O,2,FALSE)=0,"Vakuumierter VOS Zipfel"),
IFERROR(IF(VLOOKUP(O215,[1]Vakuumiert!$Q:$R,2,FALSE)=0,"Vakuumiert geschält"),
IFERROR(IF(VLOOKUP(O215,'[1]vakuumierte Fertigprodukte'!$B:$C,2,FALSE)=0,"Fertigprodukte"),
IFERROR(IF(VLOOKUP(O215,'[1]vakuumierte Fertigprodukte'!$E:$FI,2,FALSE)=0,"Vakuumierte Zipfel"),
IFERROR(IF(VLOOKUP(O215,[1]Wurste!$B:$C,2,FALSE)=0,"Räucherwürste"),
IFERROR(IF(VLOOKUP(O215,[1]Wurste!$E:$F,2,FALSE)=0,"URW/URGW Wurst"),
IFERROR(IF(VLOOKUP(O215,[1]Wurste!$H:$I,2,FALSE)=0,"HF-Wurst Vegan"),
IFERROR(IF(VLOOKUP(O215,[1]Wurste!$K:$L,2,FALSE)=0,"320er ohne Würste"),
IFERROR(IF(AND(OR(Abfalldokumentation!$A215="BU3",Abfalldokumentation!$A215="Verkauf"),Abfalldokumentation!$F215="Schimmel",Abfalldokumentation!$G215="keinen Abnehmer/kein Schälpersonal"),"Div. Zipfel, ES ohne Verwendung",VLOOKUP(Abfalldokumentation!$E215,Produktgruppen!A:B,2,FALSE)),"-")))))))))))))))))))))))</f>
        <v>Qualitätssicherung</v>
      </c>
      <c r="E215" s="76" t="str">
        <f>IFERROR(VLOOKUP(Abfalldokumentation!$O215,Artikel!A:C,3,FALSE),Abfalldokumentation!$O215)</f>
        <v>Laborproben</v>
      </c>
      <c r="F215" s="76" t="str">
        <f>VLOOKUP(T215,'Liste Gründe'!A:D,2,FALSE)</f>
        <v>Qualitätssicherung</v>
      </c>
      <c r="G215" s="75" t="str">
        <f>IF(ISBLANK(V215),VLOOKUP(Abfalldokumentation!$P215,'Liste Gründe'!A:D,3,FALSE),V215)</f>
        <v>Laborprobe</v>
      </c>
      <c r="H215" s="76" t="str">
        <f>IF(ISBLANK(Abfalldokumentation!$W215),"-",Abfalldokumentation!$W215)</f>
        <v>Laborprobe</v>
      </c>
      <c r="I215" s="76">
        <f t="shared" si="22"/>
        <v>35</v>
      </c>
      <c r="J215" s="76" t="str">
        <f t="shared" si="23"/>
        <v>Produkte</v>
      </c>
      <c r="K215" s="76" t="str">
        <f t="shared" si="24"/>
        <v>BUs</v>
      </c>
      <c r="L215" s="76" t="str">
        <f t="shared" si="25"/>
        <v>Symptome</v>
      </c>
      <c r="M215" s="76" t="str">
        <f>IFERROR(VLOOKUP(Abfalldokumentation!$O215,Kennzahlen!S:V,3,FALSE)*Abfalldokumentation!$B215,"0")</f>
        <v>0</v>
      </c>
      <c r="N215" s="76" t="str">
        <f>IF(ISBLANK(Q215),VLOOKUP(Abfalldokumentation!$O215,'Linien - BU'!R:S,2,FALSE),Q215)</f>
        <v>Labor</v>
      </c>
      <c r="O215" s="77" t="str">
        <f t="shared" si="26"/>
        <v>Laborproben</v>
      </c>
      <c r="P215" s="77">
        <f t="shared" si="27"/>
        <v>73</v>
      </c>
      <c r="Q215" s="45" t="s">
        <v>199</v>
      </c>
      <c r="R215" s="46" t="s">
        <v>200</v>
      </c>
      <c r="S215" s="46">
        <v>10</v>
      </c>
      <c r="T215" s="52">
        <v>73</v>
      </c>
      <c r="U215" s="47">
        <v>44441</v>
      </c>
      <c r="V215" s="48" t="s">
        <v>201</v>
      </c>
      <c r="W215" s="49" t="s">
        <v>201</v>
      </c>
      <c r="X215" s="50" t="str">
        <f>IFERROR(VLOOKUP(Abfalldokumentation!$R215,Artikel!A:C,3,FALSE),Abfalldokumentation!$R215)</f>
        <v>Laborproben</v>
      </c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spans="1:40" ht="30" hidden="1" customHeight="1" x14ac:dyDescent="0.25">
      <c r="A216" s="78" t="str">
        <f>VLOOKUP(N216,'Linien - BU'!A:B,2,FALSE)</f>
        <v>BU1</v>
      </c>
      <c r="B216" s="79">
        <f t="shared" si="21"/>
        <v>20</v>
      </c>
      <c r="C216" s="80">
        <f>Abfalldokumentation!$U216</f>
        <v>44441</v>
      </c>
      <c r="D216" s="69" t="str">
        <f>IFERROR(IF(VLOOKUP(O216,'[1]Rohware 230'!$B:$C,2,FALSE)=0,"Rohware"),
IFERROR(IF(VLOOKUP(O216,[1]Sammelnr.!$B:$C,2,FALSE)=0,"Sammelnr. ungeschält ABS"),
IFERROR(IF(VLOOKUP(O216,[1]Sammelnr.!$E:$F,2,FALSE)=0,"Sammelnr. ungeschält VS"),
IFERROR(IF(VLOOKUP(O216,[1]Sammelnr.!$H:$I,2,FALSE)=0,"Sammelnr. geschält"),
IFERROR(IF(VLOOKUP(O216,[1]Offen!$B:$C,2,FALSE)=0,"Offen ungeschält ABS"),
IFERROR(IF(VLOOKUP(O216,[1]Offen!$E:$F,2,FALSE)=0,"Offen ungeschält VOS"),
IFERROR(IF(VLOOKUP(O216,[1]Offen!$H:$I,2,FALSE)=0,"Offen geschält RW"),
IFERROR(IF(VLOOKUP(O216,[1]Offen!$K:$L,2,FALSE)=0,"Offen vegan"),
IFERROR(IF(VLOOKUP(O216,[1]Offen!$N:$O,2,FALSE)=0,"Offen Zipfel"),
IFERROR(IF(VLOOKUP(O216,[1]Offen!$Q:$R,2,FALSE)=0,"Offen Endstücke"),
IFERROR(IF(VLOOKUP(O216,[1]Vakuumiert!$B:$C,2,FALSE)=0,"Vakuumierter VOS ungeschält"),
IFERROR(IF(VLOOKUP(O216,[1]Vakuumiert!$E:$F,2,FALSE)=0,"Vakuumierter ABS ungeschält"),
IFERROR(IF(VLOOKUP(O216,[1]Vakuumiert!$H:$I,2,FALSE)=0,"Vakuumierter VOS geschält"),
IFERROR(IF(VLOOKUP(O216,[1]Vakuumiert!$K:$L,2,FALSE)=0,"Vakuumierter VOS vegan"),
IFERROR(IF(VLOOKUP(O216,[1]Vakuumiert!$N:$O,2,FALSE)=0,"Vakuumierter VOS Zipfel"),
IFERROR(IF(VLOOKUP(O216,[1]Vakuumiert!$Q:$R,2,FALSE)=0,"Vakuumiert geschält"),
IFERROR(IF(VLOOKUP(O216,'[1]vakuumierte Fertigprodukte'!$B:$C,2,FALSE)=0,"Fertigprodukte"),
IFERROR(IF(VLOOKUP(O216,'[1]vakuumierte Fertigprodukte'!$E:$FI,2,FALSE)=0,"Vakuumierte Zipfel"),
IFERROR(IF(VLOOKUP(O216,[1]Wurste!$B:$C,2,FALSE)=0,"Räucherwürste"),
IFERROR(IF(VLOOKUP(O216,[1]Wurste!$E:$F,2,FALSE)=0,"URW/URGW Wurst"),
IFERROR(IF(VLOOKUP(O216,[1]Wurste!$H:$I,2,FALSE)=0,"HF-Wurst Vegan"),
IFERROR(IF(VLOOKUP(O216,[1]Wurste!$K:$L,2,FALSE)=0,"320er ohne Würste"),
IFERROR(IF(AND(OR(Abfalldokumentation!$A216="BU3",Abfalldokumentation!$A216="Verkauf"),Abfalldokumentation!$F216="Schimmel",Abfalldokumentation!$G216="keinen Abnehmer/kein Schälpersonal"),"Div. Zipfel, ES ohne Verwendung",VLOOKUP(Abfalldokumentation!$E216,Produktgruppen!A:B,2,FALSE)),"-")))))))))))))))))))))))</f>
        <v>RW</v>
      </c>
      <c r="E216" s="81" t="str">
        <f>IFERROR(VLOOKUP(Abfalldokumentation!$O216,Artikel!A:C,3,FALSE),Abfalldokumentation!$O216)</f>
        <v>Rächer Natrium</v>
      </c>
      <c r="F216" s="81" t="str">
        <f>VLOOKUP(T216,'Liste Gründe'!A:D,2,FALSE)</f>
        <v>Rest</v>
      </c>
      <c r="G216" s="80" t="str">
        <f>IF(ISBLANK(V216),VLOOKUP(Abfalldokumentation!$P216,'Liste Gründe'!A:D,3,FALSE),V216)</f>
        <v>geschälte Rinde</v>
      </c>
      <c r="H216" s="81" t="str">
        <f>IF(ISBLANK(Abfalldokumentation!$W216),"-",Abfalldokumentation!$W216)</f>
        <v>keine Verwendung möglich</v>
      </c>
      <c r="I216" s="81">
        <f t="shared" si="22"/>
        <v>35</v>
      </c>
      <c r="J216" s="81" t="str">
        <f t="shared" si="23"/>
        <v>Produkte</v>
      </c>
      <c r="K216" s="81" t="str">
        <f t="shared" si="24"/>
        <v>BUs</v>
      </c>
      <c r="L216" s="81" t="str">
        <f t="shared" si="25"/>
        <v>Symptome</v>
      </c>
      <c r="M216" s="81" t="str">
        <f>IFERROR(VLOOKUP(Abfalldokumentation!$O216,Kennzahlen!S:V,3,FALSE)*Abfalldokumentation!$B216,"0")</f>
        <v>0</v>
      </c>
      <c r="N216" s="81" t="str">
        <f>IF(ISBLANK(Q216),VLOOKUP(Abfalldokumentation!$O216,'Linien - BU'!R:S,2,FALSE),Q216)</f>
        <v>RWV</v>
      </c>
      <c r="O216" s="77" t="str">
        <f t="shared" si="26"/>
        <v>Rächer Natrium</v>
      </c>
      <c r="P216" s="77">
        <f t="shared" si="27"/>
        <v>60</v>
      </c>
      <c r="Q216" s="39" t="s">
        <v>202</v>
      </c>
      <c r="R216" s="40" t="s">
        <v>245</v>
      </c>
      <c r="S216" s="40">
        <v>20</v>
      </c>
      <c r="T216" s="46">
        <v>60</v>
      </c>
      <c r="U216" s="41">
        <v>44441</v>
      </c>
      <c r="V216" s="42" t="s">
        <v>215</v>
      </c>
      <c r="W216" s="43" t="s">
        <v>204</v>
      </c>
      <c r="X216" s="44" t="str">
        <f>IFERROR(VLOOKUP(Abfalldokumentation!$R216,Artikel!A:C,3,FALSE),Abfalldokumentation!$R216)</f>
        <v>Rächer Natrium</v>
      </c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spans="1:40" ht="30" hidden="1" customHeight="1" x14ac:dyDescent="0.25">
      <c r="A217" s="73" t="str">
        <f>VLOOKUP(N217,'Linien - BU'!A:B,2,FALSE)</f>
        <v>BU1</v>
      </c>
      <c r="B217" s="74">
        <f t="shared" si="21"/>
        <v>18</v>
      </c>
      <c r="C217" s="75">
        <f>Abfalldokumentation!$U217</f>
        <v>44441</v>
      </c>
      <c r="D217" s="69" t="str">
        <f>IFERROR(IF(VLOOKUP(O217,'[1]Rohware 230'!$B:$C,2,FALSE)=0,"Rohware"),
IFERROR(IF(VLOOKUP(O217,[1]Sammelnr.!$B:$C,2,FALSE)=0,"Sammelnr. ungeschält ABS"),
IFERROR(IF(VLOOKUP(O217,[1]Sammelnr.!$E:$F,2,FALSE)=0,"Sammelnr. ungeschält VS"),
IFERROR(IF(VLOOKUP(O217,[1]Sammelnr.!$H:$I,2,FALSE)=0,"Sammelnr. geschält"),
IFERROR(IF(VLOOKUP(O217,[1]Offen!$B:$C,2,FALSE)=0,"Offen ungeschält ABS"),
IFERROR(IF(VLOOKUP(O217,[1]Offen!$E:$F,2,FALSE)=0,"Offen ungeschält VOS"),
IFERROR(IF(VLOOKUP(O217,[1]Offen!$H:$I,2,FALSE)=0,"Offen geschält RW"),
IFERROR(IF(VLOOKUP(O217,[1]Offen!$K:$L,2,FALSE)=0,"Offen vegan"),
IFERROR(IF(VLOOKUP(O217,[1]Offen!$N:$O,2,FALSE)=0,"Offen Zipfel"),
IFERROR(IF(VLOOKUP(O217,[1]Offen!$Q:$R,2,FALSE)=0,"Offen Endstücke"),
IFERROR(IF(VLOOKUP(O217,[1]Vakuumiert!$B:$C,2,FALSE)=0,"Vakuumierter VOS ungeschält"),
IFERROR(IF(VLOOKUP(O217,[1]Vakuumiert!$E:$F,2,FALSE)=0,"Vakuumierter ABS ungeschält"),
IFERROR(IF(VLOOKUP(O217,[1]Vakuumiert!$H:$I,2,FALSE)=0,"Vakuumierter VOS geschält"),
IFERROR(IF(VLOOKUP(O217,[1]Vakuumiert!$K:$L,2,FALSE)=0,"Vakuumierter VOS vegan"),
IFERROR(IF(VLOOKUP(O217,[1]Vakuumiert!$N:$O,2,FALSE)=0,"Vakuumierter VOS Zipfel"),
IFERROR(IF(VLOOKUP(O217,[1]Vakuumiert!$Q:$R,2,FALSE)=0,"Vakuumiert geschält"),
IFERROR(IF(VLOOKUP(O217,'[1]vakuumierte Fertigprodukte'!$B:$C,2,FALSE)=0,"Fertigprodukte"),
IFERROR(IF(VLOOKUP(O217,'[1]vakuumierte Fertigprodukte'!$E:$FI,2,FALSE)=0,"Vakuumierte Zipfel"),
IFERROR(IF(VLOOKUP(O217,[1]Wurste!$B:$C,2,FALSE)=0,"Räucherwürste"),
IFERROR(IF(VLOOKUP(O217,[1]Wurste!$E:$F,2,FALSE)=0,"URW/URGW Wurst"),
IFERROR(IF(VLOOKUP(O217,[1]Wurste!$H:$I,2,FALSE)=0,"HF-Wurst Vegan"),
IFERROR(IF(VLOOKUP(O217,[1]Wurste!$K:$L,2,FALSE)=0,"320er ohne Würste"),
IFERROR(IF(AND(OR(Abfalldokumentation!$A217="BU3",Abfalldokumentation!$A217="Verkauf"),Abfalldokumentation!$F217="Schimmel",Abfalldokumentation!$G217="keinen Abnehmer/kein Schälpersonal"),"Div. Zipfel, ES ohne Verwendung",VLOOKUP(Abfalldokumentation!$E217,Produktgruppen!A:B,2,FALSE)),"-")))))))))))))))))))))))</f>
        <v>RW</v>
      </c>
      <c r="E217" s="76" t="str">
        <f>IFERROR(VLOOKUP(Abfalldokumentation!$O217,Artikel!A:C,3,FALSE),Abfalldokumentation!$O217)</f>
        <v>RW Natrium</v>
      </c>
      <c r="F217" s="76" t="str">
        <f>VLOOKUP(T217,'Liste Gründe'!A:D,2,FALSE)</f>
        <v>Rest</v>
      </c>
      <c r="G217" s="75" t="str">
        <f>IF(ISBLANK(V217),VLOOKUP(Abfalldokumentation!$P217,'Liste Gründe'!A:D,3,FALSE),V217)</f>
        <v>geschälte Rinde</v>
      </c>
      <c r="H217" s="76" t="str">
        <f>IF(ISBLANK(Abfalldokumentation!$W217),"-",Abfalldokumentation!$W217)</f>
        <v>keine Verwendung möglich</v>
      </c>
      <c r="I217" s="76">
        <f t="shared" si="22"/>
        <v>35</v>
      </c>
      <c r="J217" s="76" t="str">
        <f t="shared" si="23"/>
        <v>Produkte</v>
      </c>
      <c r="K217" s="76" t="str">
        <f t="shared" si="24"/>
        <v>BUs</v>
      </c>
      <c r="L217" s="76" t="str">
        <f t="shared" si="25"/>
        <v>Symptome</v>
      </c>
      <c r="M217" s="76" t="str">
        <f>IFERROR(VLOOKUP(Abfalldokumentation!$O217,Kennzahlen!S:V,3,FALSE)*Abfalldokumentation!$B217,"0")</f>
        <v>0</v>
      </c>
      <c r="N217" s="76" t="str">
        <f>IF(ISBLANK(Q217),VLOOKUP(Abfalldokumentation!$O217,'Linien - BU'!R:S,2,FALSE),Q217)</f>
        <v>RWV</v>
      </c>
      <c r="O217" s="77" t="str">
        <f t="shared" si="26"/>
        <v>RW Natrium</v>
      </c>
      <c r="P217" s="77">
        <f t="shared" si="27"/>
        <v>60</v>
      </c>
      <c r="Q217" s="45" t="s">
        <v>202</v>
      </c>
      <c r="R217" s="46" t="s">
        <v>241</v>
      </c>
      <c r="S217" s="46">
        <v>18</v>
      </c>
      <c r="T217" s="46">
        <v>60</v>
      </c>
      <c r="U217" s="47">
        <v>44441</v>
      </c>
      <c r="V217" s="48" t="s">
        <v>215</v>
      </c>
      <c r="W217" s="49" t="s">
        <v>204</v>
      </c>
      <c r="X217" s="50" t="str">
        <f>IFERROR(VLOOKUP(Abfalldokumentation!$R217,Artikel!A:C,3,FALSE),Abfalldokumentation!$R217)</f>
        <v>RW Natrium</v>
      </c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spans="1:40" ht="30" hidden="1" customHeight="1" x14ac:dyDescent="0.25">
      <c r="A218" s="78" t="str">
        <f>VLOOKUP(N218,'Linien - BU'!A:B,2,FALSE)</f>
        <v>BU3</v>
      </c>
      <c r="B218" s="79">
        <f t="shared" si="21"/>
        <v>47</v>
      </c>
      <c r="C218" s="80">
        <f>Abfalldokumentation!$U218</f>
        <v>44442</v>
      </c>
      <c r="D218" s="69" t="str">
        <f>IFERROR(IF(VLOOKUP(O218,'[1]Rohware 230'!$B:$C,2,FALSE)=0,"Rohware"),
IFERROR(IF(VLOOKUP(O218,[1]Sammelnr.!$B:$C,2,FALSE)=0,"Sammelnr. ungeschält ABS"),
IFERROR(IF(VLOOKUP(O218,[1]Sammelnr.!$E:$F,2,FALSE)=0,"Sammelnr. ungeschält VS"),
IFERROR(IF(VLOOKUP(O218,[1]Sammelnr.!$H:$I,2,FALSE)=0,"Sammelnr. geschält"),
IFERROR(IF(VLOOKUP(O218,[1]Offen!$B:$C,2,FALSE)=0,"Offen ungeschält ABS"),
IFERROR(IF(VLOOKUP(O218,[1]Offen!$E:$F,2,FALSE)=0,"Offen ungeschält VOS"),
IFERROR(IF(VLOOKUP(O218,[1]Offen!$H:$I,2,FALSE)=0,"Offen geschält RW"),
IFERROR(IF(VLOOKUP(O218,[1]Offen!$K:$L,2,FALSE)=0,"Offen vegan"),
IFERROR(IF(VLOOKUP(O218,[1]Offen!$N:$O,2,FALSE)=0,"Offen Zipfel"),
IFERROR(IF(VLOOKUP(O218,[1]Offen!$Q:$R,2,FALSE)=0,"Offen Endstücke"),
IFERROR(IF(VLOOKUP(O218,[1]Vakuumiert!$B:$C,2,FALSE)=0,"Vakuumierter VOS ungeschält"),
IFERROR(IF(VLOOKUP(O218,[1]Vakuumiert!$E:$F,2,FALSE)=0,"Vakuumierter ABS ungeschält"),
IFERROR(IF(VLOOKUP(O218,[1]Vakuumiert!$H:$I,2,FALSE)=0,"Vakuumierter VOS geschält"),
IFERROR(IF(VLOOKUP(O218,[1]Vakuumiert!$K:$L,2,FALSE)=0,"Vakuumierter VOS vegan"),
IFERROR(IF(VLOOKUP(O218,[1]Vakuumiert!$N:$O,2,FALSE)=0,"Vakuumierter VOS Zipfel"),
IFERROR(IF(VLOOKUP(O218,[1]Vakuumiert!$Q:$R,2,FALSE)=0,"Vakuumiert geschält"),
IFERROR(IF(VLOOKUP(O218,'[1]vakuumierte Fertigprodukte'!$B:$C,2,FALSE)=0,"Fertigprodukte"),
IFERROR(IF(VLOOKUP(O218,'[1]vakuumierte Fertigprodukte'!$E:$FI,2,FALSE)=0,"Vakuumierte Zipfel"),
IFERROR(IF(VLOOKUP(O218,[1]Wurste!$B:$C,2,FALSE)=0,"Räucherwürste"),
IFERROR(IF(VLOOKUP(O218,[1]Wurste!$E:$F,2,FALSE)=0,"URW/URGW Wurst"),
IFERROR(IF(VLOOKUP(O218,[1]Wurste!$H:$I,2,FALSE)=0,"HF-Wurst Vegan"),
IFERROR(IF(VLOOKUP(O218,[1]Wurste!$K:$L,2,FALSE)=0,"320er ohne Würste"),
IFERROR(IF(AND(OR(Abfalldokumentation!$A218="BU3",Abfalldokumentation!$A218="Verkauf"),Abfalldokumentation!$F218="Schimmel",Abfalldokumentation!$G218="keinen Abnehmer/kein Schälpersonal"),"Div. Zipfel, ES ohne Verwendung",VLOOKUP(Abfalldokumentation!$E218,Produktgruppen!A:B,2,FALSE)),"-")))))))))))))))))))))))</f>
        <v>Riemen</v>
      </c>
      <c r="E218" s="81" t="str">
        <f>IFERROR(VLOOKUP(Abfalldokumentation!$O218,Artikel!A:C,3,FALSE),Abfalldokumentation!$O218)</f>
        <v>RIE Bio Gouda Mittelalt</v>
      </c>
      <c r="F218" s="81" t="str">
        <f>VLOOKUP(T218,'Liste Gründe'!A:D,2,FALSE)</f>
        <v>Schimmel</v>
      </c>
      <c r="G218" s="80" t="str">
        <f>IF(ISBLANK(V218),VLOOKUP(Abfalldokumentation!$P218,'Liste Gründe'!A:D,3,FALSE),V218)</f>
        <v>Produkt ausgelistet, zu viel geschnitten</v>
      </c>
      <c r="H218" s="81" t="str">
        <f>IF(ISBLANK(Abfalldokumentation!$W218),"-",Abfalldokumentation!$W218)</f>
        <v>-</v>
      </c>
      <c r="I218" s="81">
        <f t="shared" si="22"/>
        <v>35</v>
      </c>
      <c r="J218" s="81" t="str">
        <f t="shared" si="23"/>
        <v>Produkte</v>
      </c>
      <c r="K218" s="81" t="str">
        <f t="shared" si="24"/>
        <v>BUs</v>
      </c>
      <c r="L218" s="81" t="str">
        <f t="shared" si="25"/>
        <v>Symptome</v>
      </c>
      <c r="M218" s="81">
        <f>IFERROR(VLOOKUP(Abfalldokumentation!$O218,Kennzahlen!S:V,3,FALSE)*Abfalldokumentation!$B218,"0")</f>
        <v>349.87270000000001</v>
      </c>
      <c r="N218" s="81" t="str">
        <f>IF(ISBLANK(Q218),VLOOKUP(Abfalldokumentation!$O218,'Linien - BU'!R:S,2,FALSE),Q218)</f>
        <v>BU3</v>
      </c>
      <c r="O218" s="77">
        <f t="shared" si="26"/>
        <v>23500062</v>
      </c>
      <c r="P218" s="77">
        <f t="shared" si="27"/>
        <v>12</v>
      </c>
      <c r="Q218" s="45" t="s">
        <v>8</v>
      </c>
      <c r="R218" s="40">
        <v>23500062</v>
      </c>
      <c r="S218" s="40">
        <v>47</v>
      </c>
      <c r="T218" s="46">
        <v>12</v>
      </c>
      <c r="U218" s="41">
        <v>44442</v>
      </c>
      <c r="V218" s="42" t="s">
        <v>31</v>
      </c>
      <c r="W218" s="43"/>
      <c r="X218" s="44" t="str">
        <f>IFERROR(VLOOKUP(Abfalldokumentation!$R218,Artikel!A:C,3,FALSE),Abfalldokumentation!$R218)</f>
        <v>RIE Bio Gouda Mittelalt</v>
      </c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spans="1:40" ht="30" hidden="1" customHeight="1" x14ac:dyDescent="0.25">
      <c r="A219" s="73" t="str">
        <f>VLOOKUP(N219,'Linien - BU'!A:B,2,FALSE)</f>
        <v>BU1</v>
      </c>
      <c r="B219" s="74">
        <f t="shared" si="21"/>
        <v>31</v>
      </c>
      <c r="C219" s="75">
        <f>Abfalldokumentation!$U219</f>
        <v>44442</v>
      </c>
      <c r="D219" s="69" t="str">
        <f>IFERROR(IF(VLOOKUP(O219,'[1]Rohware 230'!$B:$C,2,FALSE)=0,"Rohware"),
IFERROR(IF(VLOOKUP(O219,[1]Sammelnr.!$B:$C,2,FALSE)=0,"Sammelnr. ungeschält ABS"),
IFERROR(IF(VLOOKUP(O219,[1]Sammelnr.!$E:$F,2,FALSE)=0,"Sammelnr. ungeschält VS"),
IFERROR(IF(VLOOKUP(O219,[1]Sammelnr.!$H:$I,2,FALSE)=0,"Sammelnr. geschält"),
IFERROR(IF(VLOOKUP(O219,[1]Offen!$B:$C,2,FALSE)=0,"Offen ungeschält ABS"),
IFERROR(IF(VLOOKUP(O219,[1]Offen!$E:$F,2,FALSE)=0,"Offen ungeschält VOS"),
IFERROR(IF(VLOOKUP(O219,[1]Offen!$H:$I,2,FALSE)=0,"Offen geschält RW"),
IFERROR(IF(VLOOKUP(O219,[1]Offen!$K:$L,2,FALSE)=0,"Offen vegan"),
IFERROR(IF(VLOOKUP(O219,[1]Offen!$N:$O,2,FALSE)=0,"Offen Zipfel"),
IFERROR(IF(VLOOKUP(O219,[1]Offen!$Q:$R,2,FALSE)=0,"Offen Endstücke"),
IFERROR(IF(VLOOKUP(O219,[1]Vakuumiert!$B:$C,2,FALSE)=0,"Vakuumierter VOS ungeschält"),
IFERROR(IF(VLOOKUP(O219,[1]Vakuumiert!$E:$F,2,FALSE)=0,"Vakuumierter ABS ungeschält"),
IFERROR(IF(VLOOKUP(O219,[1]Vakuumiert!$H:$I,2,FALSE)=0,"Vakuumierter VOS geschält"),
IFERROR(IF(VLOOKUP(O219,[1]Vakuumiert!$K:$L,2,FALSE)=0,"Vakuumierter VOS vegan"),
IFERROR(IF(VLOOKUP(O219,[1]Vakuumiert!$N:$O,2,FALSE)=0,"Vakuumierter VOS Zipfel"),
IFERROR(IF(VLOOKUP(O219,[1]Vakuumiert!$Q:$R,2,FALSE)=0,"Vakuumiert geschält"),
IFERROR(IF(VLOOKUP(O219,'[1]vakuumierte Fertigprodukte'!$B:$C,2,FALSE)=0,"Fertigprodukte"),
IFERROR(IF(VLOOKUP(O219,'[1]vakuumierte Fertigprodukte'!$E:$FI,2,FALSE)=0,"Vakuumierte Zipfel"),
IFERROR(IF(VLOOKUP(O219,[1]Wurste!$B:$C,2,FALSE)=0,"Räucherwürste"),
IFERROR(IF(VLOOKUP(O219,[1]Wurste!$E:$F,2,FALSE)=0,"URW/URGW Wurst"),
IFERROR(IF(VLOOKUP(O219,[1]Wurste!$H:$I,2,FALSE)=0,"HF-Wurst Vegan"),
IFERROR(IF(VLOOKUP(O219,[1]Wurste!$K:$L,2,FALSE)=0,"320er ohne Würste"),
IFERROR(IF(AND(OR(Abfalldokumentation!$A219="BU3",Abfalldokumentation!$A219="Verkauf"),Abfalldokumentation!$F219="Schimmel",Abfalldokumentation!$G219="keinen Abnehmer/kein Schälpersonal"),"Div. Zipfel, ES ohne Verwendung",VLOOKUP(Abfalldokumentation!$E219,Produktgruppen!A:B,2,FALSE)),"-")))))))))))))))))))))))</f>
        <v>ABS</v>
      </c>
      <c r="E219" s="76" t="str">
        <f>IFERROR(VLOOKUP(Abfalldokumentation!$O219,Artikel!A:C,3,FALSE),Abfalldokumentation!$O219)</f>
        <v>ABS BERGK BERGLANDMILCH</v>
      </c>
      <c r="F219" s="76" t="str">
        <f>VLOOKUP(T219,'Liste Gründe'!A:D,2,FALSE)</f>
        <v>Schimmel</v>
      </c>
      <c r="G219" s="75" t="str">
        <f>IF(ISBLANK(V219),VLOOKUP(Abfalldokumentation!$P219,'Liste Gründe'!A:D,3,FALSE),V219)</f>
        <v>keine Verarbeitung</v>
      </c>
      <c r="H219" s="76" t="str">
        <f>IF(ISBLANK(Abfalldokumentation!$W219),"-",Abfalldokumentation!$W219)</f>
        <v>stehen geblieben / übersehen</v>
      </c>
      <c r="I219" s="76">
        <f t="shared" si="22"/>
        <v>35</v>
      </c>
      <c r="J219" s="76" t="str">
        <f t="shared" si="23"/>
        <v>Produkte</v>
      </c>
      <c r="K219" s="76" t="str">
        <f t="shared" si="24"/>
        <v>BUs</v>
      </c>
      <c r="L219" s="76" t="str">
        <f t="shared" si="25"/>
        <v>Symptome</v>
      </c>
      <c r="M219" s="76" t="str">
        <f>IFERROR(VLOOKUP(Abfalldokumentation!$O219,Kennzahlen!S:V,3,FALSE)*Abfalldokumentation!$B219,"0")</f>
        <v>0</v>
      </c>
      <c r="N219" s="76" t="str">
        <f>IF(ISBLANK(Q219),VLOOKUP(Abfalldokumentation!$O219,'Linien - BU'!R:S,2,FALSE),Q219)</f>
        <v>Schmelze</v>
      </c>
      <c r="O219" s="77">
        <f t="shared" si="26"/>
        <v>29500967</v>
      </c>
      <c r="P219" s="77">
        <f t="shared" si="27"/>
        <v>12</v>
      </c>
      <c r="Q219" s="45" t="s">
        <v>184</v>
      </c>
      <c r="R219" s="46">
        <v>29500967</v>
      </c>
      <c r="S219" s="46">
        <v>31</v>
      </c>
      <c r="T219" s="46">
        <v>12</v>
      </c>
      <c r="U219" s="47">
        <v>44442</v>
      </c>
      <c r="V219" s="48" t="s">
        <v>22</v>
      </c>
      <c r="W219" s="49" t="s">
        <v>181</v>
      </c>
      <c r="X219" s="50" t="str">
        <f>IFERROR(VLOOKUP(Abfalldokumentation!$R219,Artikel!A:C,3,FALSE),Abfalldokumentation!$R219)</f>
        <v>ABS BERGK BERGLANDMILCH</v>
      </c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spans="1:40" ht="30" hidden="1" customHeight="1" x14ac:dyDescent="0.25">
      <c r="A220" s="78" t="str">
        <f>VLOOKUP(N220,'Linien - BU'!A:B,2,FALSE)</f>
        <v>BU3</v>
      </c>
      <c r="B220" s="79">
        <f t="shared" si="21"/>
        <v>145</v>
      </c>
      <c r="C220" s="80">
        <f>Abfalldokumentation!$U220</f>
        <v>44442</v>
      </c>
      <c r="D220" s="69" t="str">
        <f>IFERROR(IF(VLOOKUP(O220,'[1]Rohware 230'!$B:$C,2,FALSE)=0,"Rohware"),
IFERROR(IF(VLOOKUP(O220,[1]Sammelnr.!$B:$C,2,FALSE)=0,"Sammelnr. ungeschält ABS"),
IFERROR(IF(VLOOKUP(O220,[1]Sammelnr.!$E:$F,2,FALSE)=0,"Sammelnr. ungeschält VS"),
IFERROR(IF(VLOOKUP(O220,[1]Sammelnr.!$H:$I,2,FALSE)=0,"Sammelnr. geschält"),
IFERROR(IF(VLOOKUP(O220,[1]Offen!$B:$C,2,FALSE)=0,"Offen ungeschält ABS"),
IFERROR(IF(VLOOKUP(O220,[1]Offen!$E:$F,2,FALSE)=0,"Offen ungeschält VOS"),
IFERROR(IF(VLOOKUP(O220,[1]Offen!$H:$I,2,FALSE)=0,"Offen geschält RW"),
IFERROR(IF(VLOOKUP(O220,[1]Offen!$K:$L,2,FALSE)=0,"Offen vegan"),
IFERROR(IF(VLOOKUP(O220,[1]Offen!$N:$O,2,FALSE)=0,"Offen Zipfel"),
IFERROR(IF(VLOOKUP(O220,[1]Offen!$Q:$R,2,FALSE)=0,"Offen Endstücke"),
IFERROR(IF(VLOOKUP(O220,[1]Vakuumiert!$B:$C,2,FALSE)=0,"Vakuumierter VOS ungeschält"),
IFERROR(IF(VLOOKUP(O220,[1]Vakuumiert!$E:$F,2,FALSE)=0,"Vakuumierter ABS ungeschält"),
IFERROR(IF(VLOOKUP(O220,[1]Vakuumiert!$H:$I,2,FALSE)=0,"Vakuumierter VOS geschält"),
IFERROR(IF(VLOOKUP(O220,[1]Vakuumiert!$K:$L,2,FALSE)=0,"Vakuumierter VOS vegan"),
IFERROR(IF(VLOOKUP(O220,[1]Vakuumiert!$N:$O,2,FALSE)=0,"Vakuumierter VOS Zipfel"),
IFERROR(IF(VLOOKUP(O220,[1]Vakuumiert!$Q:$R,2,FALSE)=0,"Vakuumiert geschält"),
IFERROR(IF(VLOOKUP(O220,'[1]vakuumierte Fertigprodukte'!$B:$C,2,FALSE)=0,"Fertigprodukte"),
IFERROR(IF(VLOOKUP(O220,'[1]vakuumierte Fertigprodukte'!$E:$FI,2,FALSE)=0,"Vakuumierte Zipfel"),
IFERROR(IF(VLOOKUP(O220,[1]Wurste!$B:$C,2,FALSE)=0,"Räucherwürste"),
IFERROR(IF(VLOOKUP(O220,[1]Wurste!$E:$F,2,FALSE)=0,"URW/URGW Wurst"),
IFERROR(IF(VLOOKUP(O220,[1]Wurste!$H:$I,2,FALSE)=0,"HF-Wurst Vegan"),
IFERROR(IF(VLOOKUP(O220,[1]Wurste!$K:$L,2,FALSE)=0,"320er ohne Würste"),
IFERROR(IF(AND(OR(Abfalldokumentation!$A220="BU3",Abfalldokumentation!$A220="Verkauf"),Abfalldokumentation!$F220="Schimmel",Abfalldokumentation!$G220="keinen Abnehmer/kein Schälpersonal"),"Div. Zipfel, ES ohne Verwendung",VLOOKUP(Abfalldokumentation!$E220,Produktgruppen!A:B,2,FALSE)),"-")))))))))))))))))))))))</f>
        <v>ABS</v>
      </c>
      <c r="E220" s="81" t="str">
        <f>IFERROR(VLOOKUP(Abfalldokumentation!$O220,Artikel!A:C,3,FALSE),Abfalldokumentation!$O220)</f>
        <v>ABS CHED-PF-KRÄUK gemis</v>
      </c>
      <c r="F220" s="81" t="str">
        <f>VLOOKUP(T220,'Liste Gründe'!A:D,2,FALSE)</f>
        <v>Linienbezogen</v>
      </c>
      <c r="G220" s="80" t="str">
        <f>IF(ISBLANK(V220),VLOOKUP(Abfalldokumentation!$P220,'Liste Gründe'!A:D,3,FALSE),V220)</f>
        <v>gemischtes Produkt</v>
      </c>
      <c r="H220" s="81" t="str">
        <f>IF(ISBLANK(Abfalldokumentation!$W220),"-",Abfalldokumentation!$W220)</f>
        <v>-</v>
      </c>
      <c r="I220" s="81">
        <f t="shared" si="22"/>
        <v>35</v>
      </c>
      <c r="J220" s="81" t="str">
        <f t="shared" si="23"/>
        <v>Produkte</v>
      </c>
      <c r="K220" s="81" t="str">
        <f t="shared" si="24"/>
        <v>BUs</v>
      </c>
      <c r="L220" s="81" t="str">
        <f t="shared" si="25"/>
        <v>Symptome</v>
      </c>
      <c r="M220" s="81">
        <f>IFERROR(VLOOKUP(Abfalldokumentation!$O220,Kennzahlen!S:V,3,FALSE)*Abfalldokumentation!$B220,"0")</f>
        <v>145</v>
      </c>
      <c r="N220" s="81" t="str">
        <f>IF(ISBLANK(Q220),VLOOKUP(Abfalldokumentation!$O220,'Linien - BU'!R:S,2,FALSE),Q220)</f>
        <v>L33</v>
      </c>
      <c r="O220" s="77">
        <f t="shared" si="26"/>
        <v>29501003</v>
      </c>
      <c r="P220" s="77">
        <f t="shared" si="27"/>
        <v>81</v>
      </c>
      <c r="Q220" s="39" t="s">
        <v>205</v>
      </c>
      <c r="R220" s="40">
        <v>29501003</v>
      </c>
      <c r="S220" s="40">
        <v>145</v>
      </c>
      <c r="T220" s="40">
        <v>81</v>
      </c>
      <c r="U220" s="41">
        <v>44442</v>
      </c>
      <c r="V220" s="42"/>
      <c r="W220" s="43"/>
      <c r="X220" s="44" t="str">
        <f>IFERROR(VLOOKUP(Abfalldokumentation!$R220,Artikel!A:C,3,FALSE),Abfalldokumentation!$R220)</f>
        <v>ABS CHED-PF-KRÄUK gemis</v>
      </c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spans="1:40" ht="30" hidden="1" customHeight="1" x14ac:dyDescent="0.25">
      <c r="A221" s="73" t="str">
        <f>VLOOKUP(N221,'Linien - BU'!A:B,2,FALSE)</f>
        <v>BU3</v>
      </c>
      <c r="B221" s="74">
        <f t="shared" si="21"/>
        <v>30</v>
      </c>
      <c r="C221" s="75">
        <f>Abfalldokumentation!$U221</f>
        <v>44442</v>
      </c>
      <c r="D221" s="69" t="str">
        <f>IFERROR(IF(VLOOKUP(O221,'[1]Rohware 230'!$B:$C,2,FALSE)=0,"Rohware"),
IFERROR(IF(VLOOKUP(O221,[1]Sammelnr.!$B:$C,2,FALSE)=0,"Sammelnr. ungeschält ABS"),
IFERROR(IF(VLOOKUP(O221,[1]Sammelnr.!$E:$F,2,FALSE)=0,"Sammelnr. ungeschält VS"),
IFERROR(IF(VLOOKUP(O221,[1]Sammelnr.!$H:$I,2,FALSE)=0,"Sammelnr. geschält"),
IFERROR(IF(VLOOKUP(O221,[1]Offen!$B:$C,2,FALSE)=0,"Offen ungeschält ABS"),
IFERROR(IF(VLOOKUP(O221,[1]Offen!$E:$F,2,FALSE)=0,"Offen ungeschält VOS"),
IFERROR(IF(VLOOKUP(O221,[1]Offen!$H:$I,2,FALSE)=0,"Offen geschält RW"),
IFERROR(IF(VLOOKUP(O221,[1]Offen!$K:$L,2,FALSE)=0,"Offen vegan"),
IFERROR(IF(VLOOKUP(O221,[1]Offen!$N:$O,2,FALSE)=0,"Offen Zipfel"),
IFERROR(IF(VLOOKUP(O221,[1]Offen!$Q:$R,2,FALSE)=0,"Offen Endstücke"),
IFERROR(IF(VLOOKUP(O221,[1]Vakuumiert!$B:$C,2,FALSE)=0,"Vakuumierter VOS ungeschält"),
IFERROR(IF(VLOOKUP(O221,[1]Vakuumiert!$E:$F,2,FALSE)=0,"Vakuumierter ABS ungeschält"),
IFERROR(IF(VLOOKUP(O221,[1]Vakuumiert!$H:$I,2,FALSE)=0,"Vakuumierter VOS geschält"),
IFERROR(IF(VLOOKUP(O221,[1]Vakuumiert!$K:$L,2,FALSE)=0,"Vakuumierter VOS vegan"),
IFERROR(IF(VLOOKUP(O221,[1]Vakuumiert!$N:$O,2,FALSE)=0,"Vakuumierter VOS Zipfel"),
IFERROR(IF(VLOOKUP(O221,[1]Vakuumiert!$Q:$R,2,FALSE)=0,"Vakuumiert geschält"),
IFERROR(IF(VLOOKUP(O221,'[1]vakuumierte Fertigprodukte'!$B:$C,2,FALSE)=0,"Fertigprodukte"),
IFERROR(IF(VLOOKUP(O221,'[1]vakuumierte Fertigprodukte'!$E:$FI,2,FALSE)=0,"Vakuumierte Zipfel"),
IFERROR(IF(VLOOKUP(O221,[1]Wurste!$B:$C,2,FALSE)=0,"Räucherwürste"),
IFERROR(IF(VLOOKUP(O221,[1]Wurste!$E:$F,2,FALSE)=0,"URW/URGW Wurst"),
IFERROR(IF(VLOOKUP(O221,[1]Wurste!$H:$I,2,FALSE)=0,"HF-Wurst Vegan"),
IFERROR(IF(VLOOKUP(O221,[1]Wurste!$K:$L,2,FALSE)=0,"320er ohne Würste"),
IFERROR(IF(AND(OR(Abfalldokumentation!$A221="BU3",Abfalldokumentation!$A221="Verkauf"),Abfalldokumentation!$F221="Schimmel",Abfalldokumentation!$G221="keinen Abnehmer/kein Schälpersonal"),"Div. Zipfel, ES ohne Verwendung",VLOOKUP(Abfalldokumentation!$E221,Produktgruppen!A:B,2,FALSE)),"-")))))))))))))))))))))))</f>
        <v>ABS</v>
      </c>
      <c r="E221" s="76" t="str">
        <f>IFERROR(VLOOKUP(Abfalldokumentation!$O221,Artikel!A:C,3,FALSE),Abfalldokumentation!$O221)</f>
        <v>ABS CHED-ROT MIT ß-CARO</v>
      </c>
      <c r="F221" s="76" t="str">
        <f>VLOOKUP(T221,'Liste Gründe'!A:D,2,FALSE)</f>
        <v>Rest</v>
      </c>
      <c r="G221" s="75" t="str">
        <f>IF(ISBLANK(V221),VLOOKUP(Abfalldokumentation!$P221,'Liste Gründe'!A:D,3,FALSE),V221)</f>
        <v>Schmutz</v>
      </c>
      <c r="H221" s="76" t="str">
        <f>IF(ISBLANK(Abfalldokumentation!$W221),"-",Abfalldokumentation!$W221)</f>
        <v>-</v>
      </c>
      <c r="I221" s="76">
        <f t="shared" si="22"/>
        <v>35</v>
      </c>
      <c r="J221" s="76" t="str">
        <f t="shared" si="23"/>
        <v>Produkte</v>
      </c>
      <c r="K221" s="76" t="str">
        <f t="shared" si="24"/>
        <v>BUs</v>
      </c>
      <c r="L221" s="76" t="str">
        <f t="shared" si="25"/>
        <v>Symptome</v>
      </c>
      <c r="M221" s="76">
        <f>IFERROR(VLOOKUP(Abfalldokumentation!$O221,Kennzahlen!S:V,3,FALSE)*Abfalldokumentation!$B221,"0")</f>
        <v>30</v>
      </c>
      <c r="N221" s="76" t="str">
        <f>IF(ISBLANK(Q221),VLOOKUP(Abfalldokumentation!$O221,'Linien - BU'!R:S,2,FALSE),Q221)</f>
        <v>L33</v>
      </c>
      <c r="O221" s="77">
        <f t="shared" si="26"/>
        <v>29501032</v>
      </c>
      <c r="P221" s="77">
        <f t="shared" si="27"/>
        <v>42</v>
      </c>
      <c r="Q221" s="45" t="s">
        <v>205</v>
      </c>
      <c r="R221" s="46">
        <v>29501032</v>
      </c>
      <c r="S221" s="46">
        <v>30</v>
      </c>
      <c r="T221" s="46">
        <v>42</v>
      </c>
      <c r="U221" s="47">
        <v>44442</v>
      </c>
      <c r="V221" s="46"/>
      <c r="W221" s="46"/>
      <c r="X221" s="50" t="str">
        <f>IFERROR(VLOOKUP(Abfalldokumentation!$R221,Artikel!A:C,3,FALSE),Abfalldokumentation!$R221)</f>
        <v>ABS CHED-ROT MIT ß-CARO</v>
      </c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spans="1:40" ht="30" hidden="1" customHeight="1" x14ac:dyDescent="0.25">
      <c r="A222" s="78" t="str">
        <f>VLOOKUP(N222,'Linien - BU'!A:B,2,FALSE)</f>
        <v>BU1</v>
      </c>
      <c r="B222" s="79">
        <f t="shared" si="21"/>
        <v>25</v>
      </c>
      <c r="C222" s="80">
        <f>Abfalldokumentation!$U222</f>
        <v>44442</v>
      </c>
      <c r="D222" s="69" t="str">
        <f>IFERROR(IF(VLOOKUP(O222,'[1]Rohware 230'!$B:$C,2,FALSE)=0,"Rohware"),
IFERROR(IF(VLOOKUP(O222,[1]Sammelnr.!$B:$C,2,FALSE)=0,"Sammelnr. ungeschält ABS"),
IFERROR(IF(VLOOKUP(O222,[1]Sammelnr.!$E:$F,2,FALSE)=0,"Sammelnr. ungeschält VS"),
IFERROR(IF(VLOOKUP(O222,[1]Sammelnr.!$H:$I,2,FALSE)=0,"Sammelnr. geschält"),
IFERROR(IF(VLOOKUP(O222,[1]Offen!$B:$C,2,FALSE)=0,"Offen ungeschält ABS"),
IFERROR(IF(VLOOKUP(O222,[1]Offen!$E:$F,2,FALSE)=0,"Offen ungeschält VOS"),
IFERROR(IF(VLOOKUP(O222,[1]Offen!$H:$I,2,FALSE)=0,"Offen geschält RW"),
IFERROR(IF(VLOOKUP(O222,[1]Offen!$K:$L,2,FALSE)=0,"Offen vegan"),
IFERROR(IF(VLOOKUP(O222,[1]Offen!$N:$O,2,FALSE)=0,"Offen Zipfel"),
IFERROR(IF(VLOOKUP(O222,[1]Offen!$Q:$R,2,FALSE)=0,"Offen Endstücke"),
IFERROR(IF(VLOOKUP(O222,[1]Vakuumiert!$B:$C,2,FALSE)=0,"Vakuumierter VOS ungeschält"),
IFERROR(IF(VLOOKUP(O222,[1]Vakuumiert!$E:$F,2,FALSE)=0,"Vakuumierter ABS ungeschält"),
IFERROR(IF(VLOOKUP(O222,[1]Vakuumiert!$H:$I,2,FALSE)=0,"Vakuumierter VOS geschält"),
IFERROR(IF(VLOOKUP(O222,[1]Vakuumiert!$K:$L,2,FALSE)=0,"Vakuumierter VOS vegan"),
IFERROR(IF(VLOOKUP(O222,[1]Vakuumiert!$N:$O,2,FALSE)=0,"Vakuumierter VOS Zipfel"),
IFERROR(IF(VLOOKUP(O222,[1]Vakuumiert!$Q:$R,2,FALSE)=0,"Vakuumiert geschält"),
IFERROR(IF(VLOOKUP(O222,'[1]vakuumierte Fertigprodukte'!$B:$C,2,FALSE)=0,"Fertigprodukte"),
IFERROR(IF(VLOOKUP(O222,'[1]vakuumierte Fertigprodukte'!$E:$FI,2,FALSE)=0,"Vakuumierte Zipfel"),
IFERROR(IF(VLOOKUP(O222,[1]Wurste!$B:$C,2,FALSE)=0,"Räucherwürste"),
IFERROR(IF(VLOOKUP(O222,[1]Wurste!$E:$F,2,FALSE)=0,"URW/URGW Wurst"),
IFERROR(IF(VLOOKUP(O222,[1]Wurste!$H:$I,2,FALSE)=0,"HF-Wurst Vegan"),
IFERROR(IF(VLOOKUP(O222,[1]Wurste!$K:$L,2,FALSE)=0,"320er ohne Würste"),
IFERROR(IF(AND(OR(Abfalldokumentation!$A222="BU3",Abfalldokumentation!$A222="Verkauf"),Abfalldokumentation!$F222="Schimmel",Abfalldokumentation!$G222="keinen Abnehmer/kein Schälpersonal"),"Div. Zipfel, ES ohne Verwendung",VLOOKUP(Abfalldokumentation!$E222,Produktgruppen!A:B,2,FALSE)),"-")))))))))))))))))))))))</f>
        <v>Vorschmelz</v>
      </c>
      <c r="E222" s="81" t="str">
        <f>IFERROR(VLOOKUP(Abfalldokumentation!$O222,Artikel!A:C,3,FALSE),Abfalldokumentation!$O222)</f>
        <v>VOS UGRW SCHI-NATRIUMAR</v>
      </c>
      <c r="F222" s="81" t="str">
        <f>VLOOKUP(T222,'Liste Gründe'!A:D,2,FALSE)</f>
        <v>Schimmel</v>
      </c>
      <c r="G222" s="80" t="str">
        <f>IF(ISBLANK(V222),VLOOKUP(Abfalldokumentation!$P222,'Liste Gründe'!A:D,3,FALSE),V222)</f>
        <v>keine Verarbeitung</v>
      </c>
      <c r="H222" s="81" t="str">
        <f>IF(ISBLANK(Abfalldokumentation!$W222),"-",Abfalldokumentation!$W222)</f>
        <v>Aufgrund Konsistenz nicht genommen. Zu wenig VOS verarbeitet. Vom Warmen ins Kalte -&gt; Schimmel</v>
      </c>
      <c r="I222" s="81">
        <f t="shared" si="22"/>
        <v>35</v>
      </c>
      <c r="J222" s="81" t="str">
        <f t="shared" si="23"/>
        <v>Produkte</v>
      </c>
      <c r="K222" s="81" t="str">
        <f t="shared" si="24"/>
        <v>BUs</v>
      </c>
      <c r="L222" s="81" t="str">
        <f t="shared" si="25"/>
        <v>Symptome</v>
      </c>
      <c r="M222" s="81">
        <f>IFERROR(VLOOKUP(Abfalldokumentation!$O222,Kennzahlen!S:V,3,FALSE)*Abfalldokumentation!$B222,"0")</f>
        <v>12.5</v>
      </c>
      <c r="N222" s="81" t="str">
        <f>IF(ISBLANK(Q222),VLOOKUP(Abfalldokumentation!$O222,'Linien - BU'!R:S,2,FALSE),Q222)</f>
        <v>Schmelze</v>
      </c>
      <c r="O222" s="77">
        <f t="shared" si="26"/>
        <v>29501056</v>
      </c>
      <c r="P222" s="77">
        <f t="shared" si="27"/>
        <v>12</v>
      </c>
      <c r="Q222" s="39" t="s">
        <v>184</v>
      </c>
      <c r="R222" s="40">
        <v>29501056</v>
      </c>
      <c r="S222" s="40">
        <v>25</v>
      </c>
      <c r="T222" s="40">
        <v>12</v>
      </c>
      <c r="U222" s="41">
        <v>44442</v>
      </c>
      <c r="V222" s="42" t="s">
        <v>22</v>
      </c>
      <c r="W222" s="43" t="s">
        <v>185</v>
      </c>
      <c r="X222" s="44" t="str">
        <f>IFERROR(VLOOKUP(Abfalldokumentation!$R222,Artikel!A:C,3,FALSE),Abfalldokumentation!$R222)</f>
        <v>VOS UGRW SCHI-NATRIUMAR</v>
      </c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spans="1:40" ht="30" hidden="1" customHeight="1" x14ac:dyDescent="0.25">
      <c r="A223" s="73" t="str">
        <f>VLOOKUP(N223,'Linien - BU'!A:B,2,FALSE)</f>
        <v>Verkauf</v>
      </c>
      <c r="B223" s="74">
        <f t="shared" si="21"/>
        <v>20</v>
      </c>
      <c r="C223" s="75">
        <f>Abfalldokumentation!$U223</f>
        <v>44442</v>
      </c>
      <c r="D223" s="69" t="str">
        <f>IFERROR(IF(VLOOKUP(O223,'[1]Rohware 230'!$B:$C,2,FALSE)=0,"Rohware"),
IFERROR(IF(VLOOKUP(O223,[1]Sammelnr.!$B:$C,2,FALSE)=0,"Sammelnr. ungeschält ABS"),
IFERROR(IF(VLOOKUP(O223,[1]Sammelnr.!$E:$F,2,FALSE)=0,"Sammelnr. ungeschält VS"),
IFERROR(IF(VLOOKUP(O223,[1]Sammelnr.!$H:$I,2,FALSE)=0,"Sammelnr. geschält"),
IFERROR(IF(VLOOKUP(O223,[1]Offen!$B:$C,2,FALSE)=0,"Offen ungeschält ABS"),
IFERROR(IF(VLOOKUP(O223,[1]Offen!$E:$F,2,FALSE)=0,"Offen ungeschält VOS"),
IFERROR(IF(VLOOKUP(O223,[1]Offen!$H:$I,2,FALSE)=0,"Offen geschält RW"),
IFERROR(IF(VLOOKUP(O223,[1]Offen!$K:$L,2,FALSE)=0,"Offen vegan"),
IFERROR(IF(VLOOKUP(O223,[1]Offen!$N:$O,2,FALSE)=0,"Offen Zipfel"),
IFERROR(IF(VLOOKUP(O223,[1]Offen!$Q:$R,2,FALSE)=0,"Offen Endstücke"),
IFERROR(IF(VLOOKUP(O223,[1]Vakuumiert!$B:$C,2,FALSE)=0,"Vakuumierter VOS ungeschält"),
IFERROR(IF(VLOOKUP(O223,[1]Vakuumiert!$E:$F,2,FALSE)=0,"Vakuumierter ABS ungeschält"),
IFERROR(IF(VLOOKUP(O223,[1]Vakuumiert!$H:$I,2,FALSE)=0,"Vakuumierter VOS geschält"),
IFERROR(IF(VLOOKUP(O223,[1]Vakuumiert!$K:$L,2,FALSE)=0,"Vakuumierter VOS vegan"),
IFERROR(IF(VLOOKUP(O223,[1]Vakuumiert!$N:$O,2,FALSE)=0,"Vakuumierter VOS Zipfel"),
IFERROR(IF(VLOOKUP(O223,[1]Vakuumiert!$Q:$R,2,FALSE)=0,"Vakuumiert geschält"),
IFERROR(IF(VLOOKUP(O223,'[1]vakuumierte Fertigprodukte'!$B:$C,2,FALSE)=0,"Fertigprodukte"),
IFERROR(IF(VLOOKUP(O223,'[1]vakuumierte Fertigprodukte'!$E:$FI,2,FALSE)=0,"Vakuumierte Zipfel"),
IFERROR(IF(VLOOKUP(O223,[1]Wurste!$B:$C,2,FALSE)=0,"Räucherwürste"),
IFERROR(IF(VLOOKUP(O223,[1]Wurste!$E:$F,2,FALSE)=0,"URW/URGW Wurst"),
IFERROR(IF(VLOOKUP(O223,[1]Wurste!$H:$I,2,FALSE)=0,"HF-Wurst Vegan"),
IFERROR(IF(VLOOKUP(O223,[1]Wurste!$K:$L,2,FALSE)=0,"320er ohne Würste"),
IFERROR(IF(AND(OR(Abfalldokumentation!$A223="BU3",Abfalldokumentation!$A223="Verkauf"),Abfalldokumentation!$F223="Schimmel",Abfalldokumentation!$G223="keinen Abnehmer/kein Schälpersonal"),"Div. Zipfel, ES ohne Verwendung",VLOOKUP(Abfalldokumentation!$E223,Produktgruppen!A:B,2,FALSE)),"-")))))))))))))))))))))))</f>
        <v>Div. Zipfel, ES ohne Verwendung</v>
      </c>
      <c r="E223" s="76" t="str">
        <f>IFERROR(VLOOKUP(Abfalldokumentation!$O223,Artikel!A:C,3,FALSE),Abfalldokumentation!$O223)</f>
        <v>VOS RW-CHILI-ZIPFEL</v>
      </c>
      <c r="F223" s="76" t="str">
        <f>VLOOKUP(T223,'Liste Gründe'!A:D,2,FALSE)</f>
        <v>Schimmel</v>
      </c>
      <c r="G223" s="75" t="str">
        <f>IF(ISBLANK(V223),VLOOKUP(Abfalldokumentation!$P223,'Liste Gründe'!A:D,3,FALSE),V223)</f>
        <v>keinen Abnehmer/kein Schälpersonal</v>
      </c>
      <c r="H223" s="76" t="str">
        <f>IF(ISBLANK(Abfalldokumentation!$W223),"-",Abfalldokumentation!$W223)</f>
        <v>keinen Abnehmer/Schälen</v>
      </c>
      <c r="I223" s="76">
        <f t="shared" si="22"/>
        <v>35</v>
      </c>
      <c r="J223" s="76" t="str">
        <f t="shared" si="23"/>
        <v>Produkte</v>
      </c>
      <c r="K223" s="76" t="str">
        <f t="shared" si="24"/>
        <v>BUs</v>
      </c>
      <c r="L223" s="76" t="str">
        <f t="shared" si="25"/>
        <v>Symptome</v>
      </c>
      <c r="M223" s="76">
        <f>IFERROR(VLOOKUP(Abfalldokumentation!$O223,Kennzahlen!S:V,3,FALSE)*Abfalldokumentation!$B223,"0")</f>
        <v>10</v>
      </c>
      <c r="N223" s="76" t="str">
        <f>IF(ISBLANK(Q223),VLOOKUP(Abfalldokumentation!$O223,'Linien - BU'!R:S,2,FALSE),Q223)</f>
        <v>Verkauf</v>
      </c>
      <c r="O223" s="77">
        <f t="shared" si="26"/>
        <v>29501072</v>
      </c>
      <c r="P223" s="77">
        <f t="shared" si="27"/>
        <v>12</v>
      </c>
      <c r="Q223" s="45" t="s">
        <v>11</v>
      </c>
      <c r="R223" s="46">
        <v>29501072</v>
      </c>
      <c r="S223" s="46">
        <v>20</v>
      </c>
      <c r="T223" s="46">
        <v>12</v>
      </c>
      <c r="U223" s="47">
        <v>44442</v>
      </c>
      <c r="V223" s="48" t="s">
        <v>20</v>
      </c>
      <c r="W223" s="49" t="s">
        <v>192</v>
      </c>
      <c r="X223" s="50" t="str">
        <f>IFERROR(VLOOKUP(Abfalldokumentation!$R223,Artikel!A:C,3,FALSE),Abfalldokumentation!$R223)</f>
        <v>VOS RW-CHILI-ZIPFEL</v>
      </c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spans="1:40" ht="30" hidden="1" customHeight="1" x14ac:dyDescent="0.25">
      <c r="A224" s="78" t="str">
        <f>VLOOKUP(N224,'Linien - BU'!A:B,2,FALSE)</f>
        <v>Verkauf</v>
      </c>
      <c r="B224" s="79">
        <f t="shared" si="21"/>
        <v>3</v>
      </c>
      <c r="C224" s="80">
        <f>Abfalldokumentation!$U224</f>
        <v>44442</v>
      </c>
      <c r="D224" s="69" t="str">
        <f>IFERROR(IF(VLOOKUP(O224,'[1]Rohware 230'!$B:$C,2,FALSE)=0,"Rohware"),
IFERROR(IF(VLOOKUP(O224,[1]Sammelnr.!$B:$C,2,FALSE)=0,"Sammelnr. ungeschält ABS"),
IFERROR(IF(VLOOKUP(O224,[1]Sammelnr.!$E:$F,2,FALSE)=0,"Sammelnr. ungeschält VS"),
IFERROR(IF(VLOOKUP(O224,[1]Sammelnr.!$H:$I,2,FALSE)=0,"Sammelnr. geschält"),
IFERROR(IF(VLOOKUP(O224,[1]Offen!$B:$C,2,FALSE)=0,"Offen ungeschält ABS"),
IFERROR(IF(VLOOKUP(O224,[1]Offen!$E:$F,2,FALSE)=0,"Offen ungeschält VOS"),
IFERROR(IF(VLOOKUP(O224,[1]Offen!$H:$I,2,FALSE)=0,"Offen geschält RW"),
IFERROR(IF(VLOOKUP(O224,[1]Offen!$K:$L,2,FALSE)=0,"Offen vegan"),
IFERROR(IF(VLOOKUP(O224,[1]Offen!$N:$O,2,FALSE)=0,"Offen Zipfel"),
IFERROR(IF(VLOOKUP(O224,[1]Offen!$Q:$R,2,FALSE)=0,"Offen Endstücke"),
IFERROR(IF(VLOOKUP(O224,[1]Vakuumiert!$B:$C,2,FALSE)=0,"Vakuumierter VOS ungeschält"),
IFERROR(IF(VLOOKUP(O224,[1]Vakuumiert!$E:$F,2,FALSE)=0,"Vakuumierter ABS ungeschält"),
IFERROR(IF(VLOOKUP(O224,[1]Vakuumiert!$H:$I,2,FALSE)=0,"Vakuumierter VOS geschält"),
IFERROR(IF(VLOOKUP(O224,[1]Vakuumiert!$K:$L,2,FALSE)=0,"Vakuumierter VOS vegan"),
IFERROR(IF(VLOOKUP(O224,[1]Vakuumiert!$N:$O,2,FALSE)=0,"Vakuumierter VOS Zipfel"),
IFERROR(IF(VLOOKUP(O224,[1]Vakuumiert!$Q:$R,2,FALSE)=0,"Vakuumiert geschält"),
IFERROR(IF(VLOOKUP(O224,'[1]vakuumierte Fertigprodukte'!$B:$C,2,FALSE)=0,"Fertigprodukte"),
IFERROR(IF(VLOOKUP(O224,'[1]vakuumierte Fertigprodukte'!$E:$FI,2,FALSE)=0,"Vakuumierte Zipfel"),
IFERROR(IF(VLOOKUP(O224,[1]Wurste!$B:$C,2,FALSE)=0,"Räucherwürste"),
IFERROR(IF(VLOOKUP(O224,[1]Wurste!$E:$F,2,FALSE)=0,"URW/URGW Wurst"),
IFERROR(IF(VLOOKUP(O224,[1]Wurste!$H:$I,2,FALSE)=0,"HF-Wurst Vegan"),
IFERROR(IF(VLOOKUP(O224,[1]Wurste!$K:$L,2,FALSE)=0,"320er ohne Würste"),
IFERROR(IF(AND(OR(Abfalldokumentation!$A224="BU3",Abfalldokumentation!$A224="Verkauf"),Abfalldokumentation!$F224="Schimmel",Abfalldokumentation!$G224="keinen Abnehmer/kein Schälpersonal"),"Div. Zipfel, ES ohne Verwendung",VLOOKUP(Abfalldokumentation!$E224,Produktgruppen!A:B,2,FALSE)),"-")))))))))))))))))))))))</f>
        <v>Div. Zipfel, ES ohne Verwendung</v>
      </c>
      <c r="E224" s="81" t="str">
        <f>IFERROR(VLOOKUP(Abfalldokumentation!$O224,Artikel!A:C,3,FALSE),Abfalldokumentation!$O224)</f>
        <v>VOS RW-CHILI-ENDSTÜCK</v>
      </c>
      <c r="F224" s="81" t="str">
        <f>VLOOKUP(T224,'Liste Gründe'!A:D,2,FALSE)</f>
        <v>Schimmel</v>
      </c>
      <c r="G224" s="80" t="str">
        <f>IF(ISBLANK(V224),VLOOKUP(Abfalldokumentation!$P224,'Liste Gründe'!A:D,3,FALSE),V224)</f>
        <v>keinen Abnehmer/kein Schälpersonal</v>
      </c>
      <c r="H224" s="81" t="str">
        <f>IF(ISBLANK(Abfalldokumentation!$W224),"-",Abfalldokumentation!$W224)</f>
        <v>keinen Abnehmer/Schälen</v>
      </c>
      <c r="I224" s="81">
        <f t="shared" si="22"/>
        <v>35</v>
      </c>
      <c r="J224" s="81" t="str">
        <f t="shared" si="23"/>
        <v>Produkte</v>
      </c>
      <c r="K224" s="81" t="str">
        <f t="shared" si="24"/>
        <v>BUs</v>
      </c>
      <c r="L224" s="81" t="str">
        <f t="shared" si="25"/>
        <v>Symptome</v>
      </c>
      <c r="M224" s="81">
        <f>IFERROR(VLOOKUP(Abfalldokumentation!$O224,Kennzahlen!S:V,3,FALSE)*Abfalldokumentation!$B224,"0")</f>
        <v>1.5</v>
      </c>
      <c r="N224" s="81" t="str">
        <f>IF(ISBLANK(Q224),VLOOKUP(Abfalldokumentation!$O224,'Linien - BU'!R:S,2,FALSE),Q224)</f>
        <v>Verkauf</v>
      </c>
      <c r="O224" s="77">
        <f t="shared" si="26"/>
        <v>29501075</v>
      </c>
      <c r="P224" s="77">
        <f t="shared" si="27"/>
        <v>12</v>
      </c>
      <c r="Q224" s="39" t="s">
        <v>11</v>
      </c>
      <c r="R224" s="40">
        <v>29501075</v>
      </c>
      <c r="S224" s="40">
        <v>3</v>
      </c>
      <c r="T224" s="40">
        <v>12</v>
      </c>
      <c r="U224" s="41">
        <v>44442</v>
      </c>
      <c r="V224" s="42" t="s">
        <v>20</v>
      </c>
      <c r="W224" s="43" t="s">
        <v>192</v>
      </c>
      <c r="X224" s="44" t="str">
        <f>IFERROR(VLOOKUP(Abfalldokumentation!$R224,Artikel!A:C,3,FALSE),Abfalldokumentation!$R224)</f>
        <v>VOS RW-CHILI-ENDSTÜCK</v>
      </c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spans="1:40" ht="30" hidden="1" customHeight="1" x14ac:dyDescent="0.25">
      <c r="A225" s="73" t="str">
        <f>VLOOKUP(N225,'Linien - BU'!A:B,2,FALSE)</f>
        <v>Verkauf</v>
      </c>
      <c r="B225" s="74">
        <f t="shared" si="21"/>
        <v>24</v>
      </c>
      <c r="C225" s="75">
        <f>Abfalldokumentation!$U225</f>
        <v>44442</v>
      </c>
      <c r="D225" s="69" t="str">
        <f>IFERROR(IF(VLOOKUP(O225,'[1]Rohware 230'!$B:$C,2,FALSE)=0,"Rohware"),
IFERROR(IF(VLOOKUP(O225,[1]Sammelnr.!$B:$C,2,FALSE)=0,"Sammelnr. ungeschält ABS"),
IFERROR(IF(VLOOKUP(O225,[1]Sammelnr.!$E:$F,2,FALSE)=0,"Sammelnr. ungeschält VS"),
IFERROR(IF(VLOOKUP(O225,[1]Sammelnr.!$H:$I,2,FALSE)=0,"Sammelnr. geschält"),
IFERROR(IF(VLOOKUP(O225,[1]Offen!$B:$C,2,FALSE)=0,"Offen ungeschält ABS"),
IFERROR(IF(VLOOKUP(O225,[1]Offen!$E:$F,2,FALSE)=0,"Offen ungeschält VOS"),
IFERROR(IF(VLOOKUP(O225,[1]Offen!$H:$I,2,FALSE)=0,"Offen geschält RW"),
IFERROR(IF(VLOOKUP(O225,[1]Offen!$K:$L,2,FALSE)=0,"Offen vegan"),
IFERROR(IF(VLOOKUP(O225,[1]Offen!$N:$O,2,FALSE)=0,"Offen Zipfel"),
IFERROR(IF(VLOOKUP(O225,[1]Offen!$Q:$R,2,FALSE)=0,"Offen Endstücke"),
IFERROR(IF(VLOOKUP(O225,[1]Vakuumiert!$B:$C,2,FALSE)=0,"Vakuumierter VOS ungeschält"),
IFERROR(IF(VLOOKUP(O225,[1]Vakuumiert!$E:$F,2,FALSE)=0,"Vakuumierter ABS ungeschält"),
IFERROR(IF(VLOOKUP(O225,[1]Vakuumiert!$H:$I,2,FALSE)=0,"Vakuumierter VOS geschält"),
IFERROR(IF(VLOOKUP(O225,[1]Vakuumiert!$K:$L,2,FALSE)=0,"Vakuumierter VOS vegan"),
IFERROR(IF(VLOOKUP(O225,[1]Vakuumiert!$N:$O,2,FALSE)=0,"Vakuumierter VOS Zipfel"),
IFERROR(IF(VLOOKUP(O225,[1]Vakuumiert!$Q:$R,2,FALSE)=0,"Vakuumiert geschält"),
IFERROR(IF(VLOOKUP(O225,'[1]vakuumierte Fertigprodukte'!$B:$C,2,FALSE)=0,"Fertigprodukte"),
IFERROR(IF(VLOOKUP(O225,'[1]vakuumierte Fertigprodukte'!$E:$FI,2,FALSE)=0,"Vakuumierte Zipfel"),
IFERROR(IF(VLOOKUP(O225,[1]Wurste!$B:$C,2,FALSE)=0,"Räucherwürste"),
IFERROR(IF(VLOOKUP(O225,[1]Wurste!$E:$F,2,FALSE)=0,"URW/URGW Wurst"),
IFERROR(IF(VLOOKUP(O225,[1]Wurste!$H:$I,2,FALSE)=0,"HF-Wurst Vegan"),
IFERROR(IF(VLOOKUP(O225,[1]Wurste!$K:$L,2,FALSE)=0,"320er ohne Würste"),
IFERROR(IF(AND(OR(Abfalldokumentation!$A225="BU3",Abfalldokumentation!$A225="Verkauf"),Abfalldokumentation!$F225="Schimmel",Abfalldokumentation!$G225="keinen Abnehmer/kein Schälpersonal"),"Div. Zipfel, ES ohne Verwendung",VLOOKUP(Abfalldokumentation!$E225,Produktgruppen!A:B,2,FALSE)),"-")))))))))))))))))))))))</f>
        <v>Div. Zipfel, ES ohne Verwendung</v>
      </c>
      <c r="E225" s="76" t="str">
        <f>IFERROR(VLOOKUP(Abfalldokumentation!$O225,Artikel!A:C,3,FALSE),Abfalldokumentation!$O225)</f>
        <v>VOS RW-NATUR-EXTRA ZIPF</v>
      </c>
      <c r="F225" s="76" t="str">
        <f>VLOOKUP(T225,'Liste Gründe'!A:D,2,FALSE)</f>
        <v>Schimmel</v>
      </c>
      <c r="G225" s="75" t="str">
        <f>IF(ISBLANK(V225),VLOOKUP(Abfalldokumentation!$P225,'Liste Gründe'!A:D,3,FALSE),V225)</f>
        <v>keinen Abnehmer/kein Schälpersonal</v>
      </c>
      <c r="H225" s="76" t="str">
        <f>IF(ISBLANK(Abfalldokumentation!$W225),"-",Abfalldokumentation!$W225)</f>
        <v>keinen Abnehmer/Schälen</v>
      </c>
      <c r="I225" s="76">
        <f t="shared" si="22"/>
        <v>35</v>
      </c>
      <c r="J225" s="76" t="str">
        <f t="shared" si="23"/>
        <v>Produkte</v>
      </c>
      <c r="K225" s="76" t="str">
        <f t="shared" si="24"/>
        <v>BUs</v>
      </c>
      <c r="L225" s="76" t="str">
        <f t="shared" si="25"/>
        <v>Symptome</v>
      </c>
      <c r="M225" s="76">
        <f>IFERROR(VLOOKUP(Abfalldokumentation!$O225,Kennzahlen!S:V,3,FALSE)*Abfalldokumentation!$B225,"0")</f>
        <v>12</v>
      </c>
      <c r="N225" s="76" t="str">
        <f>IF(ISBLANK(Q225),VLOOKUP(Abfalldokumentation!$O225,'Linien - BU'!R:S,2,FALSE),Q225)</f>
        <v>Verkauf</v>
      </c>
      <c r="O225" s="77">
        <f t="shared" si="26"/>
        <v>29501082</v>
      </c>
      <c r="P225" s="77">
        <f t="shared" si="27"/>
        <v>12</v>
      </c>
      <c r="Q225" s="45" t="s">
        <v>11</v>
      </c>
      <c r="R225" s="46">
        <v>29501082</v>
      </c>
      <c r="S225" s="46">
        <v>24</v>
      </c>
      <c r="T225" s="46">
        <v>12</v>
      </c>
      <c r="U225" s="47">
        <v>44442</v>
      </c>
      <c r="V225" s="48" t="s">
        <v>20</v>
      </c>
      <c r="W225" s="49" t="s">
        <v>192</v>
      </c>
      <c r="X225" s="50" t="str">
        <f>IFERROR(VLOOKUP(Abfalldokumentation!$R225,Artikel!A:C,3,FALSE),Abfalldokumentation!$R225)</f>
        <v>VOS RW-NATUR-EXTRA ZIPF</v>
      </c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spans="1:40" ht="30" hidden="1" customHeight="1" x14ac:dyDescent="0.25">
      <c r="A226" s="78" t="str">
        <f>VLOOKUP(N226,'Linien - BU'!A:B,2,FALSE)</f>
        <v>BU1</v>
      </c>
      <c r="B226" s="79">
        <f t="shared" si="21"/>
        <v>145.6</v>
      </c>
      <c r="C226" s="80">
        <f>Abfalldokumentation!$U226</f>
        <v>44442</v>
      </c>
      <c r="D226" s="69" t="str">
        <f>IFERROR(IF(VLOOKUP(O226,'[1]Rohware 230'!$B:$C,2,FALSE)=0,"Rohware"),
IFERROR(IF(VLOOKUP(O226,[1]Sammelnr.!$B:$C,2,FALSE)=0,"Sammelnr. ungeschält ABS"),
IFERROR(IF(VLOOKUP(O226,[1]Sammelnr.!$E:$F,2,FALSE)=0,"Sammelnr. ungeschält VS"),
IFERROR(IF(VLOOKUP(O226,[1]Sammelnr.!$H:$I,2,FALSE)=0,"Sammelnr. geschält"),
IFERROR(IF(VLOOKUP(O226,[1]Offen!$B:$C,2,FALSE)=0,"Offen ungeschält ABS"),
IFERROR(IF(VLOOKUP(O226,[1]Offen!$E:$F,2,FALSE)=0,"Offen ungeschält VOS"),
IFERROR(IF(VLOOKUP(O226,[1]Offen!$H:$I,2,FALSE)=0,"Offen geschält RW"),
IFERROR(IF(VLOOKUP(O226,[1]Offen!$K:$L,2,FALSE)=0,"Offen vegan"),
IFERROR(IF(VLOOKUP(O226,[1]Offen!$N:$O,2,FALSE)=0,"Offen Zipfel"),
IFERROR(IF(VLOOKUP(O226,[1]Offen!$Q:$R,2,FALSE)=0,"Offen Endstücke"),
IFERROR(IF(VLOOKUP(O226,[1]Vakuumiert!$B:$C,2,FALSE)=0,"Vakuumierter VOS ungeschält"),
IFERROR(IF(VLOOKUP(O226,[1]Vakuumiert!$E:$F,2,FALSE)=0,"Vakuumierter ABS ungeschält"),
IFERROR(IF(VLOOKUP(O226,[1]Vakuumiert!$H:$I,2,FALSE)=0,"Vakuumierter VOS geschält"),
IFERROR(IF(VLOOKUP(O226,[1]Vakuumiert!$K:$L,2,FALSE)=0,"Vakuumierter VOS vegan"),
IFERROR(IF(VLOOKUP(O226,[1]Vakuumiert!$N:$O,2,FALSE)=0,"Vakuumierter VOS Zipfel"),
IFERROR(IF(VLOOKUP(O226,[1]Vakuumiert!$Q:$R,2,FALSE)=0,"Vakuumiert geschält"),
IFERROR(IF(VLOOKUP(O226,'[1]vakuumierte Fertigprodukte'!$B:$C,2,FALSE)=0,"Fertigprodukte"),
IFERROR(IF(VLOOKUP(O226,'[1]vakuumierte Fertigprodukte'!$E:$FI,2,FALSE)=0,"Vakuumierte Zipfel"),
IFERROR(IF(VLOOKUP(O226,[1]Wurste!$B:$C,2,FALSE)=0,"Räucherwürste"),
IFERROR(IF(VLOOKUP(O226,[1]Wurste!$E:$F,2,FALSE)=0,"URW/URGW Wurst"),
IFERROR(IF(VLOOKUP(O226,[1]Wurste!$H:$I,2,FALSE)=0,"HF-Wurst Vegan"),
IFERROR(IF(VLOOKUP(O226,[1]Wurste!$K:$L,2,FALSE)=0,"320er ohne Würste"),
IFERROR(IF(AND(OR(Abfalldokumentation!$A226="BU3",Abfalldokumentation!$A226="Verkauf"),Abfalldokumentation!$F226="Schimmel",Abfalldokumentation!$G226="keinen Abnehmer/kein Schälpersonal"),"Div. Zipfel, ES ohne Verwendung",VLOOKUP(Abfalldokumentation!$E226,Produktgruppen!A:B,2,FALSE)),"-")))))))))))))))))))))))</f>
        <v>RW</v>
      </c>
      <c r="E226" s="81" t="str">
        <f>IFERROR(VLOOKUP(Abfalldokumentation!$O226,Artikel!A:C,3,FALSE),Abfalldokumentation!$O226)</f>
        <v>RW BERGK 9,1KG</v>
      </c>
      <c r="F226" s="81" t="str">
        <f>VLOOKUP(T226,'Liste Gründe'!A:D,2,FALSE)</f>
        <v>Schimmel</v>
      </c>
      <c r="G226" s="80" t="str">
        <f>IF(ISBLANK(V226),VLOOKUP(Abfalldokumentation!$P226,'Liste Gründe'!A:D,3,FALSE),V226)</f>
        <v>Qualitätsfehler</v>
      </c>
      <c r="H226" s="81" t="str">
        <f>IF(ISBLANK(Abfalldokumentation!$W226),"-",Abfalldokumentation!$W226)</f>
        <v>Verformung</v>
      </c>
      <c r="I226" s="81">
        <f t="shared" si="22"/>
        <v>35</v>
      </c>
      <c r="J226" s="81" t="str">
        <f t="shared" si="23"/>
        <v>Produkte</v>
      </c>
      <c r="K226" s="81" t="str">
        <f t="shared" si="24"/>
        <v>BUs</v>
      </c>
      <c r="L226" s="81" t="str">
        <f t="shared" si="25"/>
        <v>Symptome</v>
      </c>
      <c r="M226" s="81">
        <f>IFERROR(VLOOKUP(Abfalldokumentation!$O226,Kennzahlen!S:V,3,FALSE)*Abfalldokumentation!$B226,"0")</f>
        <v>2676.18624</v>
      </c>
      <c r="N226" s="81" t="str">
        <f>IF(ISBLANK(Q226),VLOOKUP(Abfalldokumentation!$O226,'Linien - BU'!R:S,2,FALSE),Q226)</f>
        <v>Abfüllung</v>
      </c>
      <c r="O226" s="77">
        <f t="shared" si="26"/>
        <v>32000059</v>
      </c>
      <c r="P226" s="77">
        <f t="shared" si="27"/>
        <v>120</v>
      </c>
      <c r="Q226" s="39" t="s">
        <v>180</v>
      </c>
      <c r="R226" s="40">
        <v>32000059</v>
      </c>
      <c r="S226" s="40">
        <v>145.6</v>
      </c>
      <c r="T226" s="40">
        <v>120</v>
      </c>
      <c r="U226" s="41">
        <v>44442</v>
      </c>
      <c r="V226" s="42" t="s">
        <v>26</v>
      </c>
      <c r="W226" s="43" t="s">
        <v>39</v>
      </c>
      <c r="X226" s="44" t="str">
        <f>IFERROR(VLOOKUP(Abfalldokumentation!$R226,Artikel!A:C,3,FALSE),Abfalldokumentation!$R226)</f>
        <v>RW BERGK 9,1KG</v>
      </c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spans="1:40" ht="30" customHeight="1" x14ac:dyDescent="0.25">
      <c r="A227" s="73" t="str">
        <f>VLOOKUP(N227,'Linien - BU'!A:B,2,FALSE)</f>
        <v>BU1</v>
      </c>
      <c r="B227" s="74">
        <f t="shared" si="21"/>
        <v>27.6</v>
      </c>
      <c r="C227" s="75">
        <f>Abfalldokumentation!$U227</f>
        <v>44442</v>
      </c>
      <c r="D227" s="69" t="str">
        <f>IFERROR(IF(VLOOKUP(O227,'[1]Rohware 230'!$B:$C,2,FALSE)=0,"Rohware"),
IFERROR(IF(VLOOKUP(O227,[1]Sammelnr.!$B:$C,2,FALSE)=0,"Sammelnr. ungeschält ABS"),
IFERROR(IF(VLOOKUP(O227,[1]Sammelnr.!$E:$F,2,FALSE)=0,"Sammelnr. ungeschält VS"),
IFERROR(IF(VLOOKUP(O227,[1]Sammelnr.!$H:$I,2,FALSE)=0,"Sammelnr. geschält"),
IFERROR(IF(VLOOKUP(O227,[1]Offen!$B:$C,2,FALSE)=0,"Offen ungeschält ABS"),
IFERROR(IF(VLOOKUP(O227,[1]Offen!$E:$F,2,FALSE)=0,"Offen ungeschält VOS"),
IFERROR(IF(VLOOKUP(O227,[1]Offen!$H:$I,2,FALSE)=0,"Offen geschält RW"),
IFERROR(IF(VLOOKUP(O227,[1]Offen!$K:$L,2,FALSE)=0,"Offen vegan"),
IFERROR(IF(VLOOKUP(O227,[1]Offen!$N:$O,2,FALSE)=0,"Offen Zipfel"),
IFERROR(IF(VLOOKUP(O227,[1]Offen!$Q:$R,2,FALSE)=0,"Offen Endstücke"),
IFERROR(IF(VLOOKUP(O227,[1]Vakuumiert!$B:$C,2,FALSE)=0,"Vakuumierter VOS ungeschält"),
IFERROR(IF(VLOOKUP(O227,[1]Vakuumiert!$E:$F,2,FALSE)=0,"Vakuumierter ABS ungeschält"),
IFERROR(IF(VLOOKUP(O227,[1]Vakuumiert!$H:$I,2,FALSE)=0,"Vakuumierter VOS geschält"),
IFERROR(IF(VLOOKUP(O227,[1]Vakuumiert!$K:$L,2,FALSE)=0,"Vakuumierter VOS vegan"),
IFERROR(IF(VLOOKUP(O227,[1]Vakuumiert!$N:$O,2,FALSE)=0,"Vakuumierter VOS Zipfel"),
IFERROR(IF(VLOOKUP(O227,[1]Vakuumiert!$Q:$R,2,FALSE)=0,"Vakuumiert geschält"),
IFERROR(IF(VLOOKUP(O227,'[1]vakuumierte Fertigprodukte'!$B:$C,2,FALSE)=0,"Fertigprodukte"),
IFERROR(IF(VLOOKUP(O227,'[1]vakuumierte Fertigprodukte'!$E:$FI,2,FALSE)=0,"Vakuumierte Zipfel"),
IFERROR(IF(VLOOKUP(O227,[1]Wurste!$B:$C,2,FALSE)=0,"Räucherwürste"),
IFERROR(IF(VLOOKUP(O227,[1]Wurste!$E:$F,2,FALSE)=0,"URW/URGW Wurst"),
IFERROR(IF(VLOOKUP(O227,[1]Wurste!$H:$I,2,FALSE)=0,"HF-Wurst Vegan"),
IFERROR(IF(VLOOKUP(O227,[1]Wurste!$K:$L,2,FALSE)=0,"320er ohne Würste"),
IFERROR(IF(AND(OR(Abfalldokumentation!$A227="BU3",Abfalldokumentation!$A227="Verkauf"),Abfalldokumentation!$F227="Schimmel",Abfalldokumentation!$G227="keinen Abnehmer/kein Schälpersonal"),"Div. Zipfel, ES ohne Verwendung",VLOOKUP(Abfalldokumentation!$E227,Produktgruppen!A:B,2,FALSE)),"-")))))))))))))))))))))))</f>
        <v>RW</v>
      </c>
      <c r="E227" s="76" t="str">
        <f>IFERROR(VLOOKUP(Abfalldokumentation!$O227,Artikel!A:C,3,FALSE),Abfalldokumentation!$O227)</f>
        <v>GRW SCHI-NAT 7,2GK NEUE</v>
      </c>
      <c r="F227" s="76" t="str">
        <f>VLOOKUP(T227,'Liste Gründe'!A:D,2,FALSE)</f>
        <v>Linienbezogen</v>
      </c>
      <c r="G227" s="75" t="str">
        <f>IF(ISBLANK(V227),VLOOKUP(Abfalldokumentation!$P227,'Liste Gründe'!A:D,3,FALSE),V227)</f>
        <v>Clip gerissen</v>
      </c>
      <c r="H227" s="76" t="str">
        <f>IF(ISBLANK(Abfalldokumentation!$W227),"-",Abfalldokumentation!$W227)</f>
        <v>-</v>
      </c>
      <c r="I227" s="76">
        <f t="shared" si="22"/>
        <v>35</v>
      </c>
      <c r="J227" s="76" t="str">
        <f t="shared" si="23"/>
        <v>Produkte</v>
      </c>
      <c r="K227" s="76" t="str">
        <f t="shared" si="24"/>
        <v>BUs</v>
      </c>
      <c r="L227" s="76" t="str">
        <f t="shared" si="25"/>
        <v>Symptome</v>
      </c>
      <c r="M227" s="76" t="str">
        <f>IFERROR(VLOOKUP(Abfalldokumentation!$O227,Kennzahlen!S:V,3,FALSE)*Abfalldokumentation!$B227,"0")</f>
        <v>0</v>
      </c>
      <c r="N227" s="76" t="str">
        <f>IF(ISBLANK(Q227),VLOOKUP(Abfalldokumentation!$O227,'Linien - BU'!R:S,2,FALSE),Q227)</f>
        <v>Abfüllung</v>
      </c>
      <c r="O227" s="77">
        <f t="shared" si="26"/>
        <v>32000106</v>
      </c>
      <c r="P227" s="77">
        <f t="shared" si="27"/>
        <v>31</v>
      </c>
      <c r="Q227" s="45" t="s">
        <v>180</v>
      </c>
      <c r="R227" s="46">
        <v>32000106</v>
      </c>
      <c r="S227" s="46">
        <v>27.6</v>
      </c>
      <c r="T227" s="40">
        <v>31</v>
      </c>
      <c r="U227" s="47">
        <v>44442</v>
      </c>
      <c r="V227" s="48"/>
      <c r="W227" s="49"/>
      <c r="X227" s="50" t="str">
        <f>IFERROR(VLOOKUP(Abfalldokumentation!$R227,Artikel!A:C,3,FALSE),Abfalldokumentation!$R227)</f>
        <v>GRW SCHI-NAT 7,2GK NEUE</v>
      </c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spans="1:40" ht="30" hidden="1" customHeight="1" x14ac:dyDescent="0.25">
      <c r="A228" s="78" t="str">
        <f>VLOOKUP(N228,'Linien - BU'!A:B,2,FALSE)</f>
        <v>Verkauf</v>
      </c>
      <c r="B228" s="79">
        <f t="shared" si="21"/>
        <v>340</v>
      </c>
      <c r="C228" s="80">
        <f>Abfalldokumentation!$U228</f>
        <v>44442</v>
      </c>
      <c r="D228" s="69" t="str">
        <f>IFERROR(IF(VLOOKUP(O228,'[1]Rohware 230'!$B:$C,2,FALSE)=0,"Rohware"),
IFERROR(IF(VLOOKUP(O228,[1]Sammelnr.!$B:$C,2,FALSE)=0,"Sammelnr. ungeschält ABS"),
IFERROR(IF(VLOOKUP(O228,[1]Sammelnr.!$E:$F,2,FALSE)=0,"Sammelnr. ungeschält VS"),
IFERROR(IF(VLOOKUP(O228,[1]Sammelnr.!$H:$I,2,FALSE)=0,"Sammelnr. geschält"),
IFERROR(IF(VLOOKUP(O228,[1]Offen!$B:$C,2,FALSE)=0,"Offen ungeschält ABS"),
IFERROR(IF(VLOOKUP(O228,[1]Offen!$E:$F,2,FALSE)=0,"Offen ungeschält VOS"),
IFERROR(IF(VLOOKUP(O228,[1]Offen!$H:$I,2,FALSE)=0,"Offen geschält RW"),
IFERROR(IF(VLOOKUP(O228,[1]Offen!$K:$L,2,FALSE)=0,"Offen vegan"),
IFERROR(IF(VLOOKUP(O228,[1]Offen!$N:$O,2,FALSE)=0,"Offen Zipfel"),
IFERROR(IF(VLOOKUP(O228,[1]Offen!$Q:$R,2,FALSE)=0,"Offen Endstücke"),
IFERROR(IF(VLOOKUP(O228,[1]Vakuumiert!$B:$C,2,FALSE)=0,"Vakuumierter VOS ungeschält"),
IFERROR(IF(VLOOKUP(O228,[1]Vakuumiert!$E:$F,2,FALSE)=0,"Vakuumierter ABS ungeschält"),
IFERROR(IF(VLOOKUP(O228,[1]Vakuumiert!$H:$I,2,FALSE)=0,"Vakuumierter VOS geschält"),
IFERROR(IF(VLOOKUP(O228,[1]Vakuumiert!$K:$L,2,FALSE)=0,"Vakuumierter VOS vegan"),
IFERROR(IF(VLOOKUP(O228,[1]Vakuumiert!$N:$O,2,FALSE)=0,"Vakuumierter VOS Zipfel"),
IFERROR(IF(VLOOKUP(O228,[1]Vakuumiert!$Q:$R,2,FALSE)=0,"Vakuumiert geschält"),
IFERROR(IF(VLOOKUP(O228,'[1]vakuumierte Fertigprodukte'!$B:$C,2,FALSE)=0,"Fertigprodukte"),
IFERROR(IF(VLOOKUP(O228,'[1]vakuumierte Fertigprodukte'!$E:$FI,2,FALSE)=0,"Vakuumierte Zipfel"),
IFERROR(IF(VLOOKUP(O228,[1]Wurste!$B:$C,2,FALSE)=0,"Räucherwürste"),
IFERROR(IF(VLOOKUP(O228,[1]Wurste!$E:$F,2,FALSE)=0,"URW/URGW Wurst"),
IFERROR(IF(VLOOKUP(O228,[1]Wurste!$H:$I,2,FALSE)=0,"HF-Wurst Vegan"),
IFERROR(IF(VLOOKUP(O228,[1]Wurste!$K:$L,2,FALSE)=0,"320er ohne Würste"),
IFERROR(IF(AND(OR(Abfalldokumentation!$A228="BU3",Abfalldokumentation!$A228="Verkauf"),Abfalldokumentation!$F228="Schimmel",Abfalldokumentation!$G228="keinen Abnehmer/kein Schälpersonal"),"Div. Zipfel, ES ohne Verwendung",VLOOKUP(Abfalldokumentation!$E228,Produktgruppen!A:B,2,FALSE)),"-")))))))))))))))))))))))</f>
        <v>Div. Zipfel, ES ohne Verwendung</v>
      </c>
      <c r="E228" s="81" t="str">
        <f>IFERROR(VLOOKUP(Abfalldokumentation!$O228,Artikel!A:C,3,FALSE),Abfalldokumentation!$O228)</f>
        <v>RW BLAUSCH 8,1KG SOPO E</v>
      </c>
      <c r="F228" s="81" t="str">
        <f>VLOOKUP(T228,'Liste Gründe'!A:D,2,FALSE)</f>
        <v>Schimmel</v>
      </c>
      <c r="G228" s="80" t="str">
        <f>IF(ISBLANK(V228),VLOOKUP(Abfalldokumentation!$P228,'Liste Gründe'!A:D,3,FALSE),V228)</f>
        <v>keinen Abnehmer/kein Schälpersonal</v>
      </c>
      <c r="H228" s="81" t="str">
        <f>IF(ISBLANK(Abfalldokumentation!$W228),"-",Abfalldokumentation!$W228)</f>
        <v>keinen Abnehmer/Schälen</v>
      </c>
      <c r="I228" s="81">
        <f t="shared" si="22"/>
        <v>35</v>
      </c>
      <c r="J228" s="81" t="str">
        <f t="shared" si="23"/>
        <v>Produkte</v>
      </c>
      <c r="K228" s="81" t="str">
        <f t="shared" si="24"/>
        <v>BUs</v>
      </c>
      <c r="L228" s="81" t="str">
        <f t="shared" si="25"/>
        <v>Symptome</v>
      </c>
      <c r="M228" s="81">
        <f>IFERROR(VLOOKUP(Abfalldokumentation!$O228,Kennzahlen!S:V,3,FALSE)*Abfalldokumentation!$B228,"0")</f>
        <v>3622.6659999999997</v>
      </c>
      <c r="N228" s="81" t="str">
        <f>IF(ISBLANK(Q228),VLOOKUP(Abfalldokumentation!$O228,'Linien - BU'!R:S,2,FALSE),Q228)</f>
        <v>Verkauf</v>
      </c>
      <c r="O228" s="77">
        <f t="shared" si="26"/>
        <v>32100108</v>
      </c>
      <c r="P228" s="77">
        <f t="shared" si="27"/>
        <v>12</v>
      </c>
      <c r="Q228" s="39" t="s">
        <v>11</v>
      </c>
      <c r="R228" s="40">
        <v>32100108</v>
      </c>
      <c r="S228" s="40">
        <v>340</v>
      </c>
      <c r="T228" s="40">
        <v>12</v>
      </c>
      <c r="U228" s="41">
        <v>44442</v>
      </c>
      <c r="V228" s="42" t="s">
        <v>20</v>
      </c>
      <c r="W228" s="43" t="s">
        <v>192</v>
      </c>
      <c r="X228" s="44" t="str">
        <f>IFERROR(VLOOKUP(Abfalldokumentation!$R228,Artikel!A:C,3,FALSE),Abfalldokumentation!$R228)</f>
        <v>RW BLAUSCH 8,1KG SOPO E</v>
      </c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spans="1:40" ht="30" hidden="1" customHeight="1" x14ac:dyDescent="0.25">
      <c r="A229" s="73" t="str">
        <f>VLOOKUP(N229,'Linien - BU'!A:B,2,FALSE)</f>
        <v>BU2</v>
      </c>
      <c r="B229" s="74">
        <f t="shared" si="21"/>
        <v>75</v>
      </c>
      <c r="C229" s="75">
        <f>Abfalldokumentation!$U229</f>
        <v>44442</v>
      </c>
      <c r="D229" s="69" t="str">
        <f>IFERROR(IF(VLOOKUP(O229,'[1]Rohware 230'!$B:$C,2,FALSE)=0,"Rohware"),
IFERROR(IF(VLOOKUP(O229,[1]Sammelnr.!$B:$C,2,FALSE)=0,"Sammelnr. ungeschält ABS"),
IFERROR(IF(VLOOKUP(O229,[1]Sammelnr.!$E:$F,2,FALSE)=0,"Sammelnr. ungeschält VS"),
IFERROR(IF(VLOOKUP(O229,[1]Sammelnr.!$H:$I,2,FALSE)=0,"Sammelnr. geschält"),
IFERROR(IF(VLOOKUP(O229,[1]Offen!$B:$C,2,FALSE)=0,"Offen ungeschält ABS"),
IFERROR(IF(VLOOKUP(O229,[1]Offen!$E:$F,2,FALSE)=0,"Offen ungeschält VOS"),
IFERROR(IF(VLOOKUP(O229,[1]Offen!$H:$I,2,FALSE)=0,"Offen geschält RW"),
IFERROR(IF(VLOOKUP(O229,[1]Offen!$K:$L,2,FALSE)=0,"Offen vegan"),
IFERROR(IF(VLOOKUP(O229,[1]Offen!$N:$O,2,FALSE)=0,"Offen Zipfel"),
IFERROR(IF(VLOOKUP(O229,[1]Offen!$Q:$R,2,FALSE)=0,"Offen Endstücke"),
IFERROR(IF(VLOOKUP(O229,[1]Vakuumiert!$B:$C,2,FALSE)=0,"Vakuumierter VOS ungeschält"),
IFERROR(IF(VLOOKUP(O229,[1]Vakuumiert!$E:$F,2,FALSE)=0,"Vakuumierter ABS ungeschält"),
IFERROR(IF(VLOOKUP(O229,[1]Vakuumiert!$H:$I,2,FALSE)=0,"Vakuumierter VOS geschält"),
IFERROR(IF(VLOOKUP(O229,[1]Vakuumiert!$K:$L,2,FALSE)=0,"Vakuumierter VOS vegan"),
IFERROR(IF(VLOOKUP(O229,[1]Vakuumiert!$N:$O,2,FALSE)=0,"Vakuumierter VOS Zipfel"),
IFERROR(IF(VLOOKUP(O229,[1]Vakuumiert!$Q:$R,2,FALSE)=0,"Vakuumiert geschält"),
IFERROR(IF(VLOOKUP(O229,'[1]vakuumierte Fertigprodukte'!$B:$C,2,FALSE)=0,"Fertigprodukte"),
IFERROR(IF(VLOOKUP(O229,'[1]vakuumierte Fertigprodukte'!$E:$FI,2,FALSE)=0,"Vakuumierte Zipfel"),
IFERROR(IF(VLOOKUP(O229,[1]Wurste!$B:$C,2,FALSE)=0,"Räucherwürste"),
IFERROR(IF(VLOOKUP(O229,[1]Wurste!$E:$F,2,FALSE)=0,"URW/URGW Wurst"),
IFERROR(IF(VLOOKUP(O229,[1]Wurste!$H:$I,2,FALSE)=0,"HF-Wurst Vegan"),
IFERROR(IF(VLOOKUP(O229,[1]Wurste!$K:$L,2,FALSE)=0,"320er ohne Würste"),
IFERROR(IF(AND(OR(Abfalldokumentation!$A229="BU3",Abfalldokumentation!$A229="Verkauf"),Abfalldokumentation!$F229="Schimmel",Abfalldokumentation!$G229="keinen Abnehmer/kein Schälpersonal"),"Div. Zipfel, ES ohne Verwendung",VLOOKUP(Abfalldokumentation!$E229,Produktgruppen!A:B,2,FALSE)),"-")))))))))))))))))))))))</f>
        <v>Rohware</v>
      </c>
      <c r="E229" s="76" t="str">
        <f>IFERROR(VLOOKUP(Abfalldokumentation!$O229,Artikel!A:C,3,FALSE),Abfalldokumentation!$O229)</f>
        <v>Blöcke</v>
      </c>
      <c r="F229" s="76" t="str">
        <f>VLOOKUP(T229,'Liste Gründe'!A:D,2,FALSE)</f>
        <v>Schimmel</v>
      </c>
      <c r="G229" s="75" t="str">
        <f>IF(ISBLANK(V229),VLOOKUP(Abfalldokumentation!$P229,'Liste Gründe'!A:D,3,FALSE),V229)</f>
        <v>Luftzieher/Folienriss durch Transport</v>
      </c>
      <c r="H229" s="76" t="str">
        <f>IF(ISBLANK(Abfalldokumentation!$W229),"-",Abfalldokumentation!$W229)</f>
        <v>Luftzieher/Folienriss durch Transport</v>
      </c>
      <c r="I229" s="76">
        <f t="shared" si="22"/>
        <v>35</v>
      </c>
      <c r="J229" s="76" t="str">
        <f t="shared" si="23"/>
        <v>Produkte</v>
      </c>
      <c r="K229" s="76" t="str">
        <f t="shared" si="24"/>
        <v>BUs</v>
      </c>
      <c r="L229" s="76" t="str">
        <f t="shared" si="25"/>
        <v>Symptome</v>
      </c>
      <c r="M229" s="76" t="str">
        <f>IFERROR(VLOOKUP(Abfalldokumentation!$O229,Kennzahlen!S:V,3,FALSE)*Abfalldokumentation!$B229,"0")</f>
        <v>0</v>
      </c>
      <c r="N229" s="76" t="str">
        <f>IF(ISBLANK(Q229),VLOOKUP(Abfalldokumentation!$O229,'Linien - BU'!R:S,2,FALSE),Q229)</f>
        <v>BU2</v>
      </c>
      <c r="O229" s="77" t="str">
        <f t="shared" si="26"/>
        <v>Blöcke</v>
      </c>
      <c r="P229" s="77">
        <f t="shared" si="27"/>
        <v>12</v>
      </c>
      <c r="Q229" s="45" t="s">
        <v>7</v>
      </c>
      <c r="R229" s="46" t="s">
        <v>208</v>
      </c>
      <c r="S229" s="46">
        <v>75</v>
      </c>
      <c r="T229" s="46">
        <v>12</v>
      </c>
      <c r="U229" s="47">
        <v>44442</v>
      </c>
      <c r="V229" s="48" t="s">
        <v>30</v>
      </c>
      <c r="W229" s="49" t="s">
        <v>30</v>
      </c>
      <c r="X229" s="50" t="str">
        <f>IFERROR(VLOOKUP(Abfalldokumentation!$R229,Artikel!A:C,3,FALSE),Abfalldokumentation!$R229)</f>
        <v>Blöcke</v>
      </c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spans="1:40" ht="30" hidden="1" customHeight="1" x14ac:dyDescent="0.25">
      <c r="A230" s="78" t="str">
        <f>VLOOKUP(N230,'Linien - BU'!A:B,2,FALSE)</f>
        <v>BU2</v>
      </c>
      <c r="B230" s="79">
        <f t="shared" si="21"/>
        <v>90</v>
      </c>
      <c r="C230" s="80">
        <f>Abfalldokumentation!$U230</f>
        <v>44442</v>
      </c>
      <c r="D230" s="69" t="str">
        <f>IFERROR(IF(VLOOKUP(O230,'[1]Rohware 230'!$B:$C,2,FALSE)=0,"Rohware"),
IFERROR(IF(VLOOKUP(O230,[1]Sammelnr.!$B:$C,2,FALSE)=0,"Sammelnr. ungeschält ABS"),
IFERROR(IF(VLOOKUP(O230,[1]Sammelnr.!$E:$F,2,FALSE)=0,"Sammelnr. ungeschält VS"),
IFERROR(IF(VLOOKUP(O230,[1]Sammelnr.!$H:$I,2,FALSE)=0,"Sammelnr. geschält"),
IFERROR(IF(VLOOKUP(O230,[1]Offen!$B:$C,2,FALSE)=0,"Offen ungeschält ABS"),
IFERROR(IF(VLOOKUP(O230,[1]Offen!$E:$F,2,FALSE)=0,"Offen ungeschält VOS"),
IFERROR(IF(VLOOKUP(O230,[1]Offen!$H:$I,2,FALSE)=0,"Offen geschält RW"),
IFERROR(IF(VLOOKUP(O230,[1]Offen!$K:$L,2,FALSE)=0,"Offen vegan"),
IFERROR(IF(VLOOKUP(O230,[1]Offen!$N:$O,2,FALSE)=0,"Offen Zipfel"),
IFERROR(IF(VLOOKUP(O230,[1]Offen!$Q:$R,2,FALSE)=0,"Offen Endstücke"),
IFERROR(IF(VLOOKUP(O230,[1]Vakuumiert!$B:$C,2,FALSE)=0,"Vakuumierter VOS ungeschält"),
IFERROR(IF(VLOOKUP(O230,[1]Vakuumiert!$E:$F,2,FALSE)=0,"Vakuumierter ABS ungeschält"),
IFERROR(IF(VLOOKUP(O230,[1]Vakuumiert!$H:$I,2,FALSE)=0,"Vakuumierter VOS geschält"),
IFERROR(IF(VLOOKUP(O230,[1]Vakuumiert!$K:$L,2,FALSE)=0,"Vakuumierter VOS vegan"),
IFERROR(IF(VLOOKUP(O230,[1]Vakuumiert!$N:$O,2,FALSE)=0,"Vakuumierter VOS Zipfel"),
IFERROR(IF(VLOOKUP(O230,[1]Vakuumiert!$Q:$R,2,FALSE)=0,"Vakuumiert geschält"),
IFERROR(IF(VLOOKUP(O230,'[1]vakuumierte Fertigprodukte'!$B:$C,2,FALSE)=0,"Fertigprodukte"),
IFERROR(IF(VLOOKUP(O230,'[1]vakuumierte Fertigprodukte'!$E:$FI,2,FALSE)=0,"Vakuumierte Zipfel"),
IFERROR(IF(VLOOKUP(O230,[1]Wurste!$B:$C,2,FALSE)=0,"Räucherwürste"),
IFERROR(IF(VLOOKUP(O230,[1]Wurste!$E:$F,2,FALSE)=0,"URW/URGW Wurst"),
IFERROR(IF(VLOOKUP(O230,[1]Wurste!$H:$I,2,FALSE)=0,"HF-Wurst Vegan"),
IFERROR(IF(VLOOKUP(O230,[1]Wurste!$K:$L,2,FALSE)=0,"320er ohne Würste"),
IFERROR(IF(AND(OR(Abfalldokumentation!$A230="BU3",Abfalldokumentation!$A230="Verkauf"),Abfalldokumentation!$F230="Schimmel",Abfalldokumentation!$G230="keinen Abnehmer/kein Schälpersonal"),"Div. Zipfel, ES ohne Verwendung",VLOOKUP(Abfalldokumentation!$E230,Produktgruppen!A:B,2,FALSE)),"-")))))))))))))))))))))))</f>
        <v>Rohware</v>
      </c>
      <c r="E230" s="81" t="str">
        <f>IFERROR(VLOOKUP(Abfalldokumentation!$O230,Artikel!A:C,3,FALSE),Abfalldokumentation!$O230)</f>
        <v>Blöcke</v>
      </c>
      <c r="F230" s="81" t="str">
        <f>VLOOKUP(T230,'Liste Gründe'!A:D,2,FALSE)</f>
        <v>Schimmel</v>
      </c>
      <c r="G230" s="80" t="str">
        <f>IF(ISBLANK(V230),VLOOKUP(Abfalldokumentation!$P230,'Liste Gründe'!A:D,3,FALSE),V230)</f>
        <v>Luftzieher/Folienriss durch Transport</v>
      </c>
      <c r="H230" s="81" t="str">
        <f>IF(ISBLANK(Abfalldokumentation!$W230),"-",Abfalldokumentation!$W230)</f>
        <v>Luftzieher/Folienriss durch Transport</v>
      </c>
      <c r="I230" s="81">
        <f t="shared" si="22"/>
        <v>35</v>
      </c>
      <c r="J230" s="81" t="str">
        <f t="shared" si="23"/>
        <v>Produkte</v>
      </c>
      <c r="K230" s="81" t="str">
        <f t="shared" si="24"/>
        <v>BUs</v>
      </c>
      <c r="L230" s="81" t="str">
        <f t="shared" si="25"/>
        <v>Symptome</v>
      </c>
      <c r="M230" s="81" t="str">
        <f>IFERROR(VLOOKUP(Abfalldokumentation!$O230,Kennzahlen!S:V,3,FALSE)*Abfalldokumentation!$B230,"0")</f>
        <v>0</v>
      </c>
      <c r="N230" s="81" t="str">
        <f>IF(ISBLANK(Q230),VLOOKUP(Abfalldokumentation!$O230,'Linien - BU'!R:S,2,FALSE),Q230)</f>
        <v>bu2</v>
      </c>
      <c r="O230" s="77" t="str">
        <f t="shared" si="26"/>
        <v>Blöcke</v>
      </c>
      <c r="P230" s="77">
        <f t="shared" si="27"/>
        <v>12</v>
      </c>
      <c r="Q230" s="39" t="s">
        <v>246</v>
      </c>
      <c r="R230" s="40" t="s">
        <v>208</v>
      </c>
      <c r="S230" s="40">
        <v>90</v>
      </c>
      <c r="T230" s="40">
        <v>12</v>
      </c>
      <c r="U230" s="41">
        <v>44442</v>
      </c>
      <c r="V230" s="42" t="s">
        <v>30</v>
      </c>
      <c r="W230" s="43" t="s">
        <v>30</v>
      </c>
      <c r="X230" s="44" t="str">
        <f>IFERROR(VLOOKUP(Abfalldokumentation!$R230,Artikel!A:C,3,FALSE),Abfalldokumentation!$R230)</f>
        <v>Blöcke</v>
      </c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spans="1:40" ht="30" hidden="1" customHeight="1" x14ac:dyDescent="0.25">
      <c r="A231" s="73" t="str">
        <f>VLOOKUP(N231,'Linien - BU'!A:B,2,FALSE)</f>
        <v>BU4</v>
      </c>
      <c r="B231" s="74">
        <f t="shared" si="21"/>
        <v>23</v>
      </c>
      <c r="C231" s="75">
        <f>Abfalldokumentation!$U231</f>
        <v>44442</v>
      </c>
      <c r="D231" s="69" t="str">
        <f>IFERROR(IF(VLOOKUP(O231,'[1]Rohware 230'!$B:$C,2,FALSE)=0,"Rohware"),
IFERROR(IF(VLOOKUP(O231,[1]Sammelnr.!$B:$C,2,FALSE)=0,"Sammelnr. ungeschält ABS"),
IFERROR(IF(VLOOKUP(O231,[1]Sammelnr.!$E:$F,2,FALSE)=0,"Sammelnr. ungeschält VS"),
IFERROR(IF(VLOOKUP(O231,[1]Sammelnr.!$H:$I,2,FALSE)=0,"Sammelnr. geschält"),
IFERROR(IF(VLOOKUP(O231,[1]Offen!$B:$C,2,FALSE)=0,"Offen ungeschält ABS"),
IFERROR(IF(VLOOKUP(O231,[1]Offen!$E:$F,2,FALSE)=0,"Offen ungeschält VOS"),
IFERROR(IF(VLOOKUP(O231,[1]Offen!$H:$I,2,FALSE)=0,"Offen geschält RW"),
IFERROR(IF(VLOOKUP(O231,[1]Offen!$K:$L,2,FALSE)=0,"Offen vegan"),
IFERROR(IF(VLOOKUP(O231,[1]Offen!$N:$O,2,FALSE)=0,"Offen Zipfel"),
IFERROR(IF(VLOOKUP(O231,[1]Offen!$Q:$R,2,FALSE)=0,"Offen Endstücke"),
IFERROR(IF(VLOOKUP(O231,[1]Vakuumiert!$B:$C,2,FALSE)=0,"Vakuumierter VOS ungeschält"),
IFERROR(IF(VLOOKUP(O231,[1]Vakuumiert!$E:$F,2,FALSE)=0,"Vakuumierter ABS ungeschält"),
IFERROR(IF(VLOOKUP(O231,[1]Vakuumiert!$H:$I,2,FALSE)=0,"Vakuumierter VOS geschält"),
IFERROR(IF(VLOOKUP(O231,[1]Vakuumiert!$K:$L,2,FALSE)=0,"Vakuumierter VOS vegan"),
IFERROR(IF(VLOOKUP(O231,[1]Vakuumiert!$N:$O,2,FALSE)=0,"Vakuumierter VOS Zipfel"),
IFERROR(IF(VLOOKUP(O231,[1]Vakuumiert!$Q:$R,2,FALSE)=0,"Vakuumiert geschält"),
IFERROR(IF(VLOOKUP(O231,'[1]vakuumierte Fertigprodukte'!$B:$C,2,FALSE)=0,"Fertigprodukte"),
IFERROR(IF(VLOOKUP(O231,'[1]vakuumierte Fertigprodukte'!$E:$FI,2,FALSE)=0,"Vakuumierte Zipfel"),
IFERROR(IF(VLOOKUP(O231,[1]Wurste!$B:$C,2,FALSE)=0,"Räucherwürste"),
IFERROR(IF(VLOOKUP(O231,[1]Wurste!$E:$F,2,FALSE)=0,"URW/URGW Wurst"),
IFERROR(IF(VLOOKUP(O231,[1]Wurste!$H:$I,2,FALSE)=0,"HF-Wurst Vegan"),
IFERROR(IF(VLOOKUP(O231,[1]Wurste!$K:$L,2,FALSE)=0,"320er ohne Würste"),
IFERROR(IF(AND(OR(Abfalldokumentation!$A231="BU3",Abfalldokumentation!$A231="Verkauf"),Abfalldokumentation!$F231="Schimmel",Abfalldokumentation!$G231="keinen Abnehmer/kein Schälpersonal"),"Div. Zipfel, ES ohne Verwendung",VLOOKUP(Abfalldokumentation!$E231,Produktgruppen!A:B,2,FALSE)),"-")))))))))))))))))))))))</f>
        <v>Diverses</v>
      </c>
      <c r="E231" s="76" t="str">
        <f>IFERROR(VLOOKUP(Abfalldokumentation!$O231,Artikel!A:C,3,FALSE),Abfalldokumentation!$O231)</f>
        <v>Diverses</v>
      </c>
      <c r="F231" s="76" t="str">
        <f>VLOOKUP(T231,'Liste Gründe'!A:D,2,FALSE)</f>
        <v>Linienbezogen</v>
      </c>
      <c r="G231" s="75" t="str">
        <f>IF(ISBLANK(V231),VLOOKUP(Abfalldokumentation!$P231,'Liste Gründe'!A:D,3,FALSE),V231)</f>
        <v>Maschinenabfall</v>
      </c>
      <c r="H231" s="76" t="str">
        <f>IF(ISBLANK(Abfalldokumentation!$W231),"-",Abfalldokumentation!$W231)</f>
        <v>-</v>
      </c>
      <c r="I231" s="76">
        <f t="shared" si="22"/>
        <v>35</v>
      </c>
      <c r="J231" s="76" t="str">
        <f t="shared" si="23"/>
        <v>Produkte</v>
      </c>
      <c r="K231" s="76" t="str">
        <f t="shared" si="24"/>
        <v>BUs</v>
      </c>
      <c r="L231" s="76" t="str">
        <f t="shared" si="25"/>
        <v>Symptome</v>
      </c>
      <c r="M231" s="76" t="str">
        <f>IFERROR(VLOOKUP(Abfalldokumentation!$O231,Kennzahlen!S:V,3,FALSE)*Abfalldokumentation!$B231,"0")</f>
        <v>0</v>
      </c>
      <c r="N231" s="76" t="str">
        <f>IF(ISBLANK(Q231),VLOOKUP(Abfalldokumentation!$O231,'Linien - BU'!R:S,2,FALSE),Q231)</f>
        <v>Bu4</v>
      </c>
      <c r="O231" s="77" t="str">
        <f t="shared" si="26"/>
        <v>Diverses</v>
      </c>
      <c r="P231" s="77">
        <f t="shared" si="27"/>
        <v>30</v>
      </c>
      <c r="Q231" s="45" t="s">
        <v>247</v>
      </c>
      <c r="R231" s="46" t="s">
        <v>110</v>
      </c>
      <c r="S231" s="46">
        <v>23</v>
      </c>
      <c r="T231" s="46">
        <v>30</v>
      </c>
      <c r="U231" s="47">
        <v>44442</v>
      </c>
      <c r="V231" s="48"/>
      <c r="W231" s="49"/>
      <c r="X231" s="50" t="str">
        <f>IFERROR(VLOOKUP(Abfalldokumentation!$R231,Artikel!A:C,3,FALSE),Abfalldokumentation!$R231)</f>
        <v>Diverses</v>
      </c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spans="1:40" ht="30" hidden="1" customHeight="1" x14ac:dyDescent="0.25">
      <c r="A232" s="78" t="str">
        <f>VLOOKUP(N232,'Linien - BU'!A:B,2,FALSE)</f>
        <v>BU3</v>
      </c>
      <c r="B232" s="79">
        <f t="shared" si="21"/>
        <v>18</v>
      </c>
      <c r="C232" s="80">
        <f>Abfalldokumentation!$U232</f>
        <v>44442</v>
      </c>
      <c r="D232" s="69" t="str">
        <f>IFERROR(IF(VLOOKUP(O232,'[1]Rohware 230'!$B:$C,2,FALSE)=0,"Rohware"),
IFERROR(IF(VLOOKUP(O232,[1]Sammelnr.!$B:$C,2,FALSE)=0,"Sammelnr. ungeschält ABS"),
IFERROR(IF(VLOOKUP(O232,[1]Sammelnr.!$E:$F,2,FALSE)=0,"Sammelnr. ungeschält VS"),
IFERROR(IF(VLOOKUP(O232,[1]Sammelnr.!$H:$I,2,FALSE)=0,"Sammelnr. geschält"),
IFERROR(IF(VLOOKUP(O232,[1]Offen!$B:$C,2,FALSE)=0,"Offen ungeschält ABS"),
IFERROR(IF(VLOOKUP(O232,[1]Offen!$E:$F,2,FALSE)=0,"Offen ungeschält VOS"),
IFERROR(IF(VLOOKUP(O232,[1]Offen!$H:$I,2,FALSE)=0,"Offen geschält RW"),
IFERROR(IF(VLOOKUP(O232,[1]Offen!$K:$L,2,FALSE)=0,"Offen vegan"),
IFERROR(IF(VLOOKUP(O232,[1]Offen!$N:$O,2,FALSE)=0,"Offen Zipfel"),
IFERROR(IF(VLOOKUP(O232,[1]Offen!$Q:$R,2,FALSE)=0,"Offen Endstücke"),
IFERROR(IF(VLOOKUP(O232,[1]Vakuumiert!$B:$C,2,FALSE)=0,"Vakuumierter VOS ungeschält"),
IFERROR(IF(VLOOKUP(O232,[1]Vakuumiert!$E:$F,2,FALSE)=0,"Vakuumierter ABS ungeschält"),
IFERROR(IF(VLOOKUP(O232,[1]Vakuumiert!$H:$I,2,FALSE)=0,"Vakuumierter VOS geschält"),
IFERROR(IF(VLOOKUP(O232,[1]Vakuumiert!$K:$L,2,FALSE)=0,"Vakuumierter VOS vegan"),
IFERROR(IF(VLOOKUP(O232,[1]Vakuumiert!$N:$O,2,FALSE)=0,"Vakuumierter VOS Zipfel"),
IFERROR(IF(VLOOKUP(O232,[1]Vakuumiert!$Q:$R,2,FALSE)=0,"Vakuumiert geschält"),
IFERROR(IF(VLOOKUP(O232,'[1]vakuumierte Fertigprodukte'!$B:$C,2,FALSE)=0,"Fertigprodukte"),
IFERROR(IF(VLOOKUP(O232,'[1]vakuumierte Fertigprodukte'!$E:$FI,2,FALSE)=0,"Vakuumierte Zipfel"),
IFERROR(IF(VLOOKUP(O232,[1]Wurste!$B:$C,2,FALSE)=0,"Räucherwürste"),
IFERROR(IF(VLOOKUP(O232,[1]Wurste!$E:$F,2,FALSE)=0,"URW/URGW Wurst"),
IFERROR(IF(VLOOKUP(O232,[1]Wurste!$H:$I,2,FALSE)=0,"HF-Wurst Vegan"),
IFERROR(IF(VLOOKUP(O232,[1]Wurste!$K:$L,2,FALSE)=0,"320er ohne Würste"),
IFERROR(IF(AND(OR(Abfalldokumentation!$A232="BU3",Abfalldokumentation!$A232="Verkauf"),Abfalldokumentation!$F232="Schimmel",Abfalldokumentation!$G232="keinen Abnehmer/kein Schälpersonal"),"Div. Zipfel, ES ohne Verwendung",VLOOKUP(Abfalldokumentation!$E232,Produktgruppen!A:B,2,FALSE)),"-")))))))))))))))))))))))</f>
        <v>-</v>
      </c>
      <c r="E232" s="81" t="str">
        <f>IFERROR(VLOOKUP(Abfalldokumentation!$O232,Artikel!A:C,3,FALSE),Abfalldokumentation!$O232)</f>
        <v>Maschinenabfall</v>
      </c>
      <c r="F232" s="81" t="str">
        <f>VLOOKUP(T232,'Liste Gründe'!A:D,2,FALSE)</f>
        <v>Linienbezogen</v>
      </c>
      <c r="G232" s="80" t="str">
        <f>IF(ISBLANK(V232),VLOOKUP(Abfalldokumentation!$P232,'Liste Gründe'!A:D,3,FALSE),V232)</f>
        <v>Maschinenabfall</v>
      </c>
      <c r="H232" s="81" t="str">
        <f>IF(ISBLANK(Abfalldokumentation!$W232),"-",Abfalldokumentation!$W232)</f>
        <v>-</v>
      </c>
      <c r="I232" s="81">
        <f t="shared" si="22"/>
        <v>35</v>
      </c>
      <c r="J232" s="81" t="str">
        <f t="shared" si="23"/>
        <v>Produkte</v>
      </c>
      <c r="K232" s="81" t="str">
        <f t="shared" si="24"/>
        <v>BUs</v>
      </c>
      <c r="L232" s="81" t="str">
        <f t="shared" si="25"/>
        <v>Symptome</v>
      </c>
      <c r="M232" s="81" t="str">
        <f>IFERROR(VLOOKUP(Abfalldokumentation!$O232,Kennzahlen!S:V,3,FALSE)*Abfalldokumentation!$B232,"0")</f>
        <v>0</v>
      </c>
      <c r="N232" s="81" t="str">
        <f>IF(ISBLANK(Q232),VLOOKUP(Abfalldokumentation!$O232,'Linien - BU'!R:S,2,FALSE),Q232)</f>
        <v>WVP</v>
      </c>
      <c r="O232" s="77" t="str">
        <f t="shared" si="26"/>
        <v>Maschinenabfall</v>
      </c>
      <c r="P232" s="77">
        <f t="shared" si="27"/>
        <v>30</v>
      </c>
      <c r="Q232" s="39" t="s">
        <v>209</v>
      </c>
      <c r="R232" s="40" t="s">
        <v>55</v>
      </c>
      <c r="S232" s="40">
        <v>18</v>
      </c>
      <c r="T232" s="40">
        <v>30</v>
      </c>
      <c r="U232" s="41">
        <v>44442</v>
      </c>
      <c r="V232" s="42"/>
      <c r="W232" s="43"/>
      <c r="X232" s="44" t="str">
        <f>IFERROR(VLOOKUP(Abfalldokumentation!$R232,Artikel!A:C,3,FALSE),Abfalldokumentation!$R232)</f>
        <v>Maschinenabfall</v>
      </c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spans="1:40" ht="30" hidden="1" customHeight="1" x14ac:dyDescent="0.25">
      <c r="A233" s="73" t="str">
        <f>VLOOKUP(N233,'Linien - BU'!A:B,2,FALSE)</f>
        <v>BU3</v>
      </c>
      <c r="B233" s="74">
        <f t="shared" si="21"/>
        <v>87.2</v>
      </c>
      <c r="C233" s="75">
        <f>Abfalldokumentation!$U233</f>
        <v>44442</v>
      </c>
      <c r="D233" s="69" t="str">
        <f>IFERROR(IF(VLOOKUP(O233,'[1]Rohware 230'!$B:$C,2,FALSE)=0,"Rohware"),
IFERROR(IF(VLOOKUP(O233,[1]Sammelnr.!$B:$C,2,FALSE)=0,"Sammelnr. ungeschält ABS"),
IFERROR(IF(VLOOKUP(O233,[1]Sammelnr.!$E:$F,2,FALSE)=0,"Sammelnr. ungeschält VS"),
IFERROR(IF(VLOOKUP(O233,[1]Sammelnr.!$H:$I,2,FALSE)=0,"Sammelnr. geschält"),
IFERROR(IF(VLOOKUP(O233,[1]Offen!$B:$C,2,FALSE)=0,"Offen ungeschält ABS"),
IFERROR(IF(VLOOKUP(O233,[1]Offen!$E:$F,2,FALSE)=0,"Offen ungeschält VOS"),
IFERROR(IF(VLOOKUP(O233,[1]Offen!$H:$I,2,FALSE)=0,"Offen geschält RW"),
IFERROR(IF(VLOOKUP(O233,[1]Offen!$K:$L,2,FALSE)=0,"Offen vegan"),
IFERROR(IF(VLOOKUP(O233,[1]Offen!$N:$O,2,FALSE)=0,"Offen Zipfel"),
IFERROR(IF(VLOOKUP(O233,[1]Offen!$Q:$R,2,FALSE)=0,"Offen Endstücke"),
IFERROR(IF(VLOOKUP(O233,[1]Vakuumiert!$B:$C,2,FALSE)=0,"Vakuumierter VOS ungeschält"),
IFERROR(IF(VLOOKUP(O233,[1]Vakuumiert!$E:$F,2,FALSE)=0,"Vakuumierter ABS ungeschält"),
IFERROR(IF(VLOOKUP(O233,[1]Vakuumiert!$H:$I,2,FALSE)=0,"Vakuumierter VOS geschält"),
IFERROR(IF(VLOOKUP(O233,[1]Vakuumiert!$K:$L,2,FALSE)=0,"Vakuumierter VOS vegan"),
IFERROR(IF(VLOOKUP(O233,[1]Vakuumiert!$N:$O,2,FALSE)=0,"Vakuumierter VOS Zipfel"),
IFERROR(IF(VLOOKUP(O233,[1]Vakuumiert!$Q:$R,2,FALSE)=0,"Vakuumiert geschält"),
IFERROR(IF(VLOOKUP(O233,'[1]vakuumierte Fertigprodukte'!$B:$C,2,FALSE)=0,"Fertigprodukte"),
IFERROR(IF(VLOOKUP(O233,'[1]vakuumierte Fertigprodukte'!$E:$FI,2,FALSE)=0,"Vakuumierte Zipfel"),
IFERROR(IF(VLOOKUP(O233,[1]Wurste!$B:$C,2,FALSE)=0,"Räucherwürste"),
IFERROR(IF(VLOOKUP(O233,[1]Wurste!$E:$F,2,FALSE)=0,"URW/URGW Wurst"),
IFERROR(IF(VLOOKUP(O233,[1]Wurste!$H:$I,2,FALSE)=0,"HF-Wurst Vegan"),
IFERROR(IF(VLOOKUP(O233,[1]Wurste!$K:$L,2,FALSE)=0,"320er ohne Würste"),
IFERROR(IF(AND(OR(Abfalldokumentation!$A233="BU3",Abfalldokumentation!$A233="Verkauf"),Abfalldokumentation!$F233="Schimmel",Abfalldokumentation!$G233="keinen Abnehmer/kein Schälpersonal"),"Div. Zipfel, ES ohne Verwendung",VLOOKUP(Abfalldokumentation!$E233,Produktgruppen!A:B,2,FALSE)),"-")))))))))))))))))))))))</f>
        <v>-</v>
      </c>
      <c r="E233" s="76" t="str">
        <f>IFERROR(VLOOKUP(Abfalldokumentation!$O233,Artikel!A:C,3,FALSE),Abfalldokumentation!$O233)</f>
        <v>Maschinenabfall</v>
      </c>
      <c r="F233" s="76" t="str">
        <f>VLOOKUP(T233,'Liste Gründe'!A:D,2,FALSE)</f>
        <v>Linienbezogen</v>
      </c>
      <c r="G233" s="75" t="str">
        <f>IF(ISBLANK(V233),VLOOKUP(Abfalldokumentation!$P233,'Liste Gründe'!A:D,3,FALSE),V233)</f>
        <v>Maschinenabfall</v>
      </c>
      <c r="H233" s="76" t="str">
        <f>IF(ISBLANK(Abfalldokumentation!$W233),"-",Abfalldokumentation!$W233)</f>
        <v>-</v>
      </c>
      <c r="I233" s="76">
        <f t="shared" si="22"/>
        <v>35</v>
      </c>
      <c r="J233" s="76" t="str">
        <f t="shared" si="23"/>
        <v>Produkte</v>
      </c>
      <c r="K233" s="76" t="str">
        <f t="shared" si="24"/>
        <v>BUs</v>
      </c>
      <c r="L233" s="76" t="str">
        <f t="shared" si="25"/>
        <v>Symptome</v>
      </c>
      <c r="M233" s="76" t="str">
        <f>IFERROR(VLOOKUP(Abfalldokumentation!$O233,Kennzahlen!S:V,3,FALSE)*Abfalldokumentation!$B233,"0")</f>
        <v>0</v>
      </c>
      <c r="N233" s="76" t="str">
        <f>IF(ISBLANK(Q233),VLOOKUP(Abfalldokumentation!$O233,'Linien - BU'!R:S,2,FALSE),Q233)</f>
        <v>Bu3</v>
      </c>
      <c r="O233" s="77" t="str">
        <f t="shared" si="26"/>
        <v>Maschinenabfall</v>
      </c>
      <c r="P233" s="77">
        <f t="shared" si="27"/>
        <v>30</v>
      </c>
      <c r="Q233" s="45" t="s">
        <v>210</v>
      </c>
      <c r="R233" s="40" t="s">
        <v>55</v>
      </c>
      <c r="S233" s="46">
        <v>87.2</v>
      </c>
      <c r="T233" s="46">
        <v>30</v>
      </c>
      <c r="U233" s="47">
        <v>44442</v>
      </c>
      <c r="V233" s="48"/>
      <c r="W233" s="49"/>
      <c r="X233" s="50" t="str">
        <f>IFERROR(VLOOKUP(Abfalldokumentation!$R233,Artikel!A:C,3,FALSE),Abfalldokumentation!$R233)</f>
        <v>Maschinenabfall</v>
      </c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spans="1:40" ht="30" hidden="1" customHeight="1" x14ac:dyDescent="0.25">
      <c r="A234" s="78" t="str">
        <f>VLOOKUP(N234,'Linien - BU'!A:B,2,FALSE)</f>
        <v>BU2</v>
      </c>
      <c r="B234" s="79">
        <f t="shared" si="21"/>
        <v>39</v>
      </c>
      <c r="C234" s="80">
        <f>Abfalldokumentation!$U234</f>
        <v>44442</v>
      </c>
      <c r="D234" s="69" t="str">
        <f>IFERROR(IF(VLOOKUP(O234,'[1]Rohware 230'!$B:$C,2,FALSE)=0,"Rohware"),
IFERROR(IF(VLOOKUP(O234,[1]Sammelnr.!$B:$C,2,FALSE)=0,"Sammelnr. ungeschält ABS"),
IFERROR(IF(VLOOKUP(O234,[1]Sammelnr.!$E:$F,2,FALSE)=0,"Sammelnr. ungeschält VS"),
IFERROR(IF(VLOOKUP(O234,[1]Sammelnr.!$H:$I,2,FALSE)=0,"Sammelnr. geschält"),
IFERROR(IF(VLOOKUP(O234,[1]Offen!$B:$C,2,FALSE)=0,"Offen ungeschält ABS"),
IFERROR(IF(VLOOKUP(O234,[1]Offen!$E:$F,2,FALSE)=0,"Offen ungeschält VOS"),
IFERROR(IF(VLOOKUP(O234,[1]Offen!$H:$I,2,FALSE)=0,"Offen geschält RW"),
IFERROR(IF(VLOOKUP(O234,[1]Offen!$K:$L,2,FALSE)=0,"Offen vegan"),
IFERROR(IF(VLOOKUP(O234,[1]Offen!$N:$O,2,FALSE)=0,"Offen Zipfel"),
IFERROR(IF(VLOOKUP(O234,[1]Offen!$Q:$R,2,FALSE)=0,"Offen Endstücke"),
IFERROR(IF(VLOOKUP(O234,[1]Vakuumiert!$B:$C,2,FALSE)=0,"Vakuumierter VOS ungeschält"),
IFERROR(IF(VLOOKUP(O234,[1]Vakuumiert!$E:$F,2,FALSE)=0,"Vakuumierter ABS ungeschält"),
IFERROR(IF(VLOOKUP(O234,[1]Vakuumiert!$H:$I,2,FALSE)=0,"Vakuumierter VOS geschält"),
IFERROR(IF(VLOOKUP(O234,[1]Vakuumiert!$K:$L,2,FALSE)=0,"Vakuumierter VOS vegan"),
IFERROR(IF(VLOOKUP(O234,[1]Vakuumiert!$N:$O,2,FALSE)=0,"Vakuumierter VOS Zipfel"),
IFERROR(IF(VLOOKUP(O234,[1]Vakuumiert!$Q:$R,2,FALSE)=0,"Vakuumiert geschält"),
IFERROR(IF(VLOOKUP(O234,'[1]vakuumierte Fertigprodukte'!$B:$C,2,FALSE)=0,"Fertigprodukte"),
IFERROR(IF(VLOOKUP(O234,'[1]vakuumierte Fertigprodukte'!$E:$FI,2,FALSE)=0,"Vakuumierte Zipfel"),
IFERROR(IF(VLOOKUP(O234,[1]Wurste!$B:$C,2,FALSE)=0,"Räucherwürste"),
IFERROR(IF(VLOOKUP(O234,[1]Wurste!$E:$F,2,FALSE)=0,"URW/URGW Wurst"),
IFERROR(IF(VLOOKUP(O234,[1]Wurste!$H:$I,2,FALSE)=0,"HF-Wurst Vegan"),
IFERROR(IF(VLOOKUP(O234,[1]Wurste!$K:$L,2,FALSE)=0,"320er ohne Würste"),
IFERROR(IF(AND(OR(Abfalldokumentation!$A234="BU3",Abfalldokumentation!$A234="Verkauf"),Abfalldokumentation!$F234="Schimmel",Abfalldokumentation!$G234="keinen Abnehmer/kein Schälpersonal"),"Div. Zipfel, ES ohne Verwendung",VLOOKUP(Abfalldokumentation!$E234,Produktgruppen!A:B,2,FALSE)),"-")))))))))))))))))))))))</f>
        <v>Diverses</v>
      </c>
      <c r="E234" s="81" t="str">
        <f>IFERROR(VLOOKUP(Abfalldokumentation!$O234,Artikel!A:C,3,FALSE),Abfalldokumentation!$O234)</f>
        <v>Diverses</v>
      </c>
      <c r="F234" s="81" t="str">
        <f>VLOOKUP(T234,'Liste Gründe'!A:D,2,FALSE)</f>
        <v>Linienbezogen</v>
      </c>
      <c r="G234" s="80" t="str">
        <f>IF(ISBLANK(V234),VLOOKUP(Abfalldokumentation!$P234,'Liste Gründe'!A:D,3,FALSE),V234)</f>
        <v>Maschinenabfall</v>
      </c>
      <c r="H234" s="81" t="str">
        <f>IF(ISBLANK(Abfalldokumentation!$W234),"-",Abfalldokumentation!$W234)</f>
        <v>-</v>
      </c>
      <c r="I234" s="81">
        <f t="shared" si="22"/>
        <v>35</v>
      </c>
      <c r="J234" s="81" t="str">
        <f t="shared" si="23"/>
        <v>Produkte</v>
      </c>
      <c r="K234" s="81" t="str">
        <f t="shared" si="24"/>
        <v>BUs</v>
      </c>
      <c r="L234" s="81" t="str">
        <f t="shared" si="25"/>
        <v>Symptome</v>
      </c>
      <c r="M234" s="81" t="str">
        <f>IFERROR(VLOOKUP(Abfalldokumentation!$O234,Kennzahlen!S:V,3,FALSE)*Abfalldokumentation!$B234,"0")</f>
        <v>0</v>
      </c>
      <c r="N234" s="81" t="str">
        <f>IF(ISBLANK(Q234),VLOOKUP(Abfalldokumentation!$O234,'Linien - BU'!R:S,2,FALSE),Q234)</f>
        <v>BU2</v>
      </c>
      <c r="O234" s="77" t="str">
        <f t="shared" si="26"/>
        <v>Diverses</v>
      </c>
      <c r="P234" s="77">
        <f t="shared" si="27"/>
        <v>30</v>
      </c>
      <c r="Q234" s="39" t="s">
        <v>7</v>
      </c>
      <c r="R234" s="40" t="s">
        <v>110</v>
      </c>
      <c r="S234" s="40">
        <v>39</v>
      </c>
      <c r="T234" s="40">
        <v>30</v>
      </c>
      <c r="U234" s="41">
        <v>44442</v>
      </c>
      <c r="V234" s="42"/>
      <c r="W234" s="43"/>
      <c r="X234" s="44" t="str">
        <f>IFERROR(VLOOKUP(Abfalldokumentation!$R234,Artikel!A:C,3,FALSE),Abfalldokumentation!$R234)</f>
        <v>Diverses</v>
      </c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spans="1:40" ht="30" hidden="1" customHeight="1" x14ac:dyDescent="0.25">
      <c r="A235" s="73" t="str">
        <f>VLOOKUP(N235,'Linien - BU'!A:B,2,FALSE)</f>
        <v>BU2</v>
      </c>
      <c r="B235" s="74">
        <f t="shared" si="21"/>
        <v>65</v>
      </c>
      <c r="C235" s="75">
        <f>Abfalldokumentation!$U235</f>
        <v>44442</v>
      </c>
      <c r="D235" s="69" t="str">
        <f>IFERROR(IF(VLOOKUP(O235,'[1]Rohware 230'!$B:$C,2,FALSE)=0,"Rohware"),
IFERROR(IF(VLOOKUP(O235,[1]Sammelnr.!$B:$C,2,FALSE)=0,"Sammelnr. ungeschält ABS"),
IFERROR(IF(VLOOKUP(O235,[1]Sammelnr.!$E:$F,2,FALSE)=0,"Sammelnr. ungeschält VS"),
IFERROR(IF(VLOOKUP(O235,[1]Sammelnr.!$H:$I,2,FALSE)=0,"Sammelnr. geschält"),
IFERROR(IF(VLOOKUP(O235,[1]Offen!$B:$C,2,FALSE)=0,"Offen ungeschält ABS"),
IFERROR(IF(VLOOKUP(O235,[1]Offen!$E:$F,2,FALSE)=0,"Offen ungeschält VOS"),
IFERROR(IF(VLOOKUP(O235,[1]Offen!$H:$I,2,FALSE)=0,"Offen geschält RW"),
IFERROR(IF(VLOOKUP(O235,[1]Offen!$K:$L,2,FALSE)=0,"Offen vegan"),
IFERROR(IF(VLOOKUP(O235,[1]Offen!$N:$O,2,FALSE)=0,"Offen Zipfel"),
IFERROR(IF(VLOOKUP(O235,[1]Offen!$Q:$R,2,FALSE)=0,"Offen Endstücke"),
IFERROR(IF(VLOOKUP(O235,[1]Vakuumiert!$B:$C,2,FALSE)=0,"Vakuumierter VOS ungeschält"),
IFERROR(IF(VLOOKUP(O235,[1]Vakuumiert!$E:$F,2,FALSE)=0,"Vakuumierter ABS ungeschält"),
IFERROR(IF(VLOOKUP(O235,[1]Vakuumiert!$H:$I,2,FALSE)=0,"Vakuumierter VOS geschält"),
IFERROR(IF(VLOOKUP(O235,[1]Vakuumiert!$K:$L,2,FALSE)=0,"Vakuumierter VOS vegan"),
IFERROR(IF(VLOOKUP(O235,[1]Vakuumiert!$N:$O,2,FALSE)=0,"Vakuumierter VOS Zipfel"),
IFERROR(IF(VLOOKUP(O235,[1]Vakuumiert!$Q:$R,2,FALSE)=0,"Vakuumiert geschält"),
IFERROR(IF(VLOOKUP(O235,'[1]vakuumierte Fertigprodukte'!$B:$C,2,FALSE)=0,"Fertigprodukte"),
IFERROR(IF(VLOOKUP(O235,'[1]vakuumierte Fertigprodukte'!$E:$FI,2,FALSE)=0,"Vakuumierte Zipfel"),
IFERROR(IF(VLOOKUP(O235,[1]Wurste!$B:$C,2,FALSE)=0,"Räucherwürste"),
IFERROR(IF(VLOOKUP(O235,[1]Wurste!$E:$F,2,FALSE)=0,"URW/URGW Wurst"),
IFERROR(IF(VLOOKUP(O235,[1]Wurste!$H:$I,2,FALSE)=0,"HF-Wurst Vegan"),
IFERROR(IF(VLOOKUP(O235,[1]Wurste!$K:$L,2,FALSE)=0,"320er ohne Würste"),
IFERROR(IF(AND(OR(Abfalldokumentation!$A235="BU3",Abfalldokumentation!$A235="Verkauf"),Abfalldokumentation!$F235="Schimmel",Abfalldokumentation!$G235="keinen Abnehmer/kein Schälpersonal"),"Div. Zipfel, ES ohne Verwendung",VLOOKUP(Abfalldokumentation!$E235,Produktgruppen!A:B,2,FALSE)),"-")))))))))))))))))))))))</f>
        <v>Diverses</v>
      </c>
      <c r="E235" s="76" t="str">
        <f>IFERROR(VLOOKUP(Abfalldokumentation!$O235,Artikel!A:C,3,FALSE),Abfalldokumentation!$O235)</f>
        <v>Diverses</v>
      </c>
      <c r="F235" s="76" t="str">
        <f>VLOOKUP(T235,'Liste Gründe'!A:D,2,FALSE)</f>
        <v>Linienbezogen</v>
      </c>
      <c r="G235" s="75" t="str">
        <f>IF(ISBLANK(V235),VLOOKUP(Abfalldokumentation!$P235,'Liste Gründe'!A:D,3,FALSE),V235)</f>
        <v>Maschinenabfall</v>
      </c>
      <c r="H235" s="76" t="str">
        <f>IF(ISBLANK(Abfalldokumentation!$W235),"-",Abfalldokumentation!$W235)</f>
        <v>-</v>
      </c>
      <c r="I235" s="76">
        <f t="shared" si="22"/>
        <v>35</v>
      </c>
      <c r="J235" s="76" t="str">
        <f t="shared" si="23"/>
        <v>Produkte</v>
      </c>
      <c r="K235" s="76" t="str">
        <f t="shared" si="24"/>
        <v>BUs</v>
      </c>
      <c r="L235" s="76" t="str">
        <f t="shared" si="25"/>
        <v>Symptome</v>
      </c>
      <c r="M235" s="76" t="str">
        <f>IFERROR(VLOOKUP(Abfalldokumentation!$O235,Kennzahlen!S:V,3,FALSE)*Abfalldokumentation!$B235,"0")</f>
        <v>0</v>
      </c>
      <c r="N235" s="76" t="str">
        <f>IF(ISBLANK(Q235),VLOOKUP(Abfalldokumentation!$O235,'Linien - BU'!R:S,2,FALSE),Q235)</f>
        <v>BU2</v>
      </c>
      <c r="O235" s="77" t="str">
        <f t="shared" si="26"/>
        <v>Diverses</v>
      </c>
      <c r="P235" s="77">
        <f t="shared" si="27"/>
        <v>30</v>
      </c>
      <c r="Q235" s="45" t="s">
        <v>7</v>
      </c>
      <c r="R235" s="46" t="s">
        <v>110</v>
      </c>
      <c r="S235" s="46">
        <v>65</v>
      </c>
      <c r="T235" s="46">
        <v>30</v>
      </c>
      <c r="U235" s="47">
        <v>44442</v>
      </c>
      <c r="V235" s="48"/>
      <c r="W235" s="49"/>
      <c r="X235" s="50" t="str">
        <f>IFERROR(VLOOKUP(Abfalldokumentation!$R235,Artikel!A:C,3,FALSE),Abfalldokumentation!$R235)</f>
        <v>Diverses</v>
      </c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spans="1:40" ht="30" customHeight="1" x14ac:dyDescent="0.25">
      <c r="A236" s="78" t="str">
        <f>VLOOKUP(N236,'Linien - BU'!A:B,2,FALSE)</f>
        <v>BU1</v>
      </c>
      <c r="B236" s="79">
        <f t="shared" si="21"/>
        <v>326.8</v>
      </c>
      <c r="C236" s="80">
        <f>Abfalldokumentation!$U236</f>
        <v>44442</v>
      </c>
      <c r="D236" s="69" t="str">
        <f>IFERROR(IF(VLOOKUP(O236,'[1]Rohware 230'!$B:$C,2,FALSE)=0,"Rohware"),
IFERROR(IF(VLOOKUP(O236,[1]Sammelnr.!$B:$C,2,FALSE)=0,"Sammelnr. ungeschält ABS"),
IFERROR(IF(VLOOKUP(O236,[1]Sammelnr.!$E:$F,2,FALSE)=0,"Sammelnr. ungeschält VS"),
IFERROR(IF(VLOOKUP(O236,[1]Sammelnr.!$H:$I,2,FALSE)=0,"Sammelnr. geschält"),
IFERROR(IF(VLOOKUP(O236,[1]Offen!$B:$C,2,FALSE)=0,"Offen ungeschält ABS"),
IFERROR(IF(VLOOKUP(O236,[1]Offen!$E:$F,2,FALSE)=0,"Offen ungeschält VOS"),
IFERROR(IF(VLOOKUP(O236,[1]Offen!$H:$I,2,FALSE)=0,"Offen geschält RW"),
IFERROR(IF(VLOOKUP(O236,[1]Offen!$K:$L,2,FALSE)=0,"Offen vegan"),
IFERROR(IF(VLOOKUP(O236,[1]Offen!$N:$O,2,FALSE)=0,"Offen Zipfel"),
IFERROR(IF(VLOOKUP(O236,[1]Offen!$Q:$R,2,FALSE)=0,"Offen Endstücke"),
IFERROR(IF(VLOOKUP(O236,[1]Vakuumiert!$B:$C,2,FALSE)=0,"Vakuumierter VOS ungeschält"),
IFERROR(IF(VLOOKUP(O236,[1]Vakuumiert!$E:$F,2,FALSE)=0,"Vakuumierter ABS ungeschält"),
IFERROR(IF(VLOOKUP(O236,[1]Vakuumiert!$H:$I,2,FALSE)=0,"Vakuumierter VOS geschält"),
IFERROR(IF(VLOOKUP(O236,[1]Vakuumiert!$K:$L,2,FALSE)=0,"Vakuumierter VOS vegan"),
IFERROR(IF(VLOOKUP(O236,[1]Vakuumiert!$N:$O,2,FALSE)=0,"Vakuumierter VOS Zipfel"),
IFERROR(IF(VLOOKUP(O236,[1]Vakuumiert!$Q:$R,2,FALSE)=0,"Vakuumiert geschält"),
IFERROR(IF(VLOOKUP(O236,'[1]vakuumierte Fertigprodukte'!$B:$C,2,FALSE)=0,"Fertigprodukte"),
IFERROR(IF(VLOOKUP(O236,'[1]vakuumierte Fertigprodukte'!$E:$FI,2,FALSE)=0,"Vakuumierte Zipfel"),
IFERROR(IF(VLOOKUP(O236,[1]Wurste!$B:$C,2,FALSE)=0,"Räucherwürste"),
IFERROR(IF(VLOOKUP(O236,[1]Wurste!$E:$F,2,FALSE)=0,"URW/URGW Wurst"),
IFERROR(IF(VLOOKUP(O236,[1]Wurste!$H:$I,2,FALSE)=0,"HF-Wurst Vegan"),
IFERROR(IF(VLOOKUP(O236,[1]Wurste!$K:$L,2,FALSE)=0,"320er ohne Würste"),
IFERROR(IF(AND(OR(Abfalldokumentation!$A236="BU3",Abfalldokumentation!$A236="Verkauf"),Abfalldokumentation!$F236="Schimmel",Abfalldokumentation!$G236="keinen Abnehmer/kein Schälpersonal"),"Div. Zipfel, ES ohne Verwendung",VLOOKUP(Abfalldokumentation!$E236,Produktgruppen!A:B,2,FALSE)),"-")))))))))))))))))))))))</f>
        <v>Diverses</v>
      </c>
      <c r="E236" s="81" t="str">
        <f>IFERROR(VLOOKUP(Abfalldokumentation!$O236,Artikel!A:C,3,FALSE),Abfalldokumentation!$O236)</f>
        <v>Diverses aus Abfüllung</v>
      </c>
      <c r="F236" s="81" t="str">
        <f>VLOOKUP(T236,'Liste Gründe'!A:D,2,FALSE)</f>
        <v>Linienbezogen</v>
      </c>
      <c r="G236" s="80" t="str">
        <f>IF(ISBLANK(V236),VLOOKUP(Abfalldokumentation!$P236,'Liste Gründe'!A:D,3,FALSE),V236)</f>
        <v>Darm geplatzt</v>
      </c>
      <c r="H236" s="81" t="str">
        <f>IF(ISBLANK(Abfalldokumentation!$W236),"-",Abfalldokumentation!$W236)</f>
        <v>-</v>
      </c>
      <c r="I236" s="81">
        <f t="shared" si="22"/>
        <v>35</v>
      </c>
      <c r="J236" s="81" t="str">
        <f t="shared" si="23"/>
        <v>Produkte</v>
      </c>
      <c r="K236" s="81" t="str">
        <f t="shared" si="24"/>
        <v>BUs</v>
      </c>
      <c r="L236" s="81" t="str">
        <f t="shared" si="25"/>
        <v>Symptome</v>
      </c>
      <c r="M236" s="81" t="str">
        <f>IFERROR(VLOOKUP(Abfalldokumentation!$O236,Kennzahlen!S:V,3,FALSE)*Abfalldokumentation!$B236,"0")</f>
        <v>0</v>
      </c>
      <c r="N236" s="81" t="str">
        <f>IF(ISBLANK(Q236),VLOOKUP(Abfalldokumentation!$O236,'Linien - BU'!R:S,2,FALSE),Q236)</f>
        <v>Abfüllung</v>
      </c>
      <c r="O236" s="77" t="str">
        <f t="shared" si="26"/>
        <v>Diverses aus Abfüllung</v>
      </c>
      <c r="P236" s="77">
        <f t="shared" si="27"/>
        <v>34</v>
      </c>
      <c r="Q236" s="39" t="s">
        <v>180</v>
      </c>
      <c r="R236" s="40" t="s">
        <v>193</v>
      </c>
      <c r="S236" s="40">
        <v>326.8</v>
      </c>
      <c r="T236" s="40">
        <v>34</v>
      </c>
      <c r="U236" s="41">
        <v>44442</v>
      </c>
      <c r="V236" s="42"/>
      <c r="W236" s="43"/>
      <c r="X236" s="44" t="str">
        <f>IFERROR(VLOOKUP(Abfalldokumentation!$R236,Artikel!A:C,3,FALSE),Abfalldokumentation!$R236)</f>
        <v>Diverses aus Abfüllung</v>
      </c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spans="1:40" ht="30" hidden="1" customHeight="1" x14ac:dyDescent="0.25">
      <c r="A237" s="73" t="str">
        <f>VLOOKUP(N237,'Linien - BU'!A:B,2,FALSE)</f>
        <v>Rest</v>
      </c>
      <c r="B237" s="74">
        <f t="shared" si="21"/>
        <v>7.2</v>
      </c>
      <c r="C237" s="75">
        <f>Abfalldokumentation!$U237</f>
        <v>44442</v>
      </c>
      <c r="D237" s="69" t="str">
        <f>IFERROR(IF(VLOOKUP(O237,'[1]Rohware 230'!$B:$C,2,FALSE)=0,"Rohware"),
IFERROR(IF(VLOOKUP(O237,[1]Sammelnr.!$B:$C,2,FALSE)=0,"Sammelnr. ungeschält ABS"),
IFERROR(IF(VLOOKUP(O237,[1]Sammelnr.!$E:$F,2,FALSE)=0,"Sammelnr. ungeschält VS"),
IFERROR(IF(VLOOKUP(O237,[1]Sammelnr.!$H:$I,2,FALSE)=0,"Sammelnr. geschält"),
IFERROR(IF(VLOOKUP(O237,[1]Offen!$B:$C,2,FALSE)=0,"Offen ungeschält ABS"),
IFERROR(IF(VLOOKUP(O237,[1]Offen!$E:$F,2,FALSE)=0,"Offen ungeschält VOS"),
IFERROR(IF(VLOOKUP(O237,[1]Offen!$H:$I,2,FALSE)=0,"Offen geschält RW"),
IFERROR(IF(VLOOKUP(O237,[1]Offen!$K:$L,2,FALSE)=0,"Offen vegan"),
IFERROR(IF(VLOOKUP(O237,[1]Offen!$N:$O,2,FALSE)=0,"Offen Zipfel"),
IFERROR(IF(VLOOKUP(O237,[1]Offen!$Q:$R,2,FALSE)=0,"Offen Endstücke"),
IFERROR(IF(VLOOKUP(O237,[1]Vakuumiert!$B:$C,2,FALSE)=0,"Vakuumierter VOS ungeschält"),
IFERROR(IF(VLOOKUP(O237,[1]Vakuumiert!$E:$F,2,FALSE)=0,"Vakuumierter ABS ungeschält"),
IFERROR(IF(VLOOKUP(O237,[1]Vakuumiert!$H:$I,2,FALSE)=0,"Vakuumierter VOS geschält"),
IFERROR(IF(VLOOKUP(O237,[1]Vakuumiert!$K:$L,2,FALSE)=0,"Vakuumierter VOS vegan"),
IFERROR(IF(VLOOKUP(O237,[1]Vakuumiert!$N:$O,2,FALSE)=0,"Vakuumierter VOS Zipfel"),
IFERROR(IF(VLOOKUP(O237,[1]Vakuumiert!$Q:$R,2,FALSE)=0,"Vakuumiert geschält"),
IFERROR(IF(VLOOKUP(O237,'[1]vakuumierte Fertigprodukte'!$B:$C,2,FALSE)=0,"Fertigprodukte"),
IFERROR(IF(VLOOKUP(O237,'[1]vakuumierte Fertigprodukte'!$E:$FI,2,FALSE)=0,"Vakuumierte Zipfel"),
IFERROR(IF(VLOOKUP(O237,[1]Wurste!$B:$C,2,FALSE)=0,"Räucherwürste"),
IFERROR(IF(VLOOKUP(O237,[1]Wurste!$E:$F,2,FALSE)=0,"URW/URGW Wurst"),
IFERROR(IF(VLOOKUP(O237,[1]Wurste!$H:$I,2,FALSE)=0,"HF-Wurst Vegan"),
IFERROR(IF(VLOOKUP(O237,[1]Wurste!$K:$L,2,FALSE)=0,"320er ohne Würste"),
IFERROR(IF(AND(OR(Abfalldokumentation!$A237="BU3",Abfalldokumentation!$A237="Verkauf"),Abfalldokumentation!$F237="Schimmel",Abfalldokumentation!$G237="keinen Abnehmer/kein Schälpersonal"),"Div. Zipfel, ES ohne Verwendung",VLOOKUP(Abfalldokumentation!$E237,Produktgruppen!A:B,2,FALSE)),"-")))))))))))))))))))))))</f>
        <v>Qualitätssicherung</v>
      </c>
      <c r="E237" s="76" t="str">
        <f>IFERROR(VLOOKUP(Abfalldokumentation!$O237,Artikel!A:C,3,FALSE),Abfalldokumentation!$O237)</f>
        <v>Diverses QM</v>
      </c>
      <c r="F237" s="76" t="str">
        <f>VLOOKUP(T237,'Liste Gründe'!A:D,2,FALSE)</f>
        <v>Qualitätssicherung</v>
      </c>
      <c r="G237" s="75" t="str">
        <f>IF(ISBLANK(V237),VLOOKUP(Abfalldokumentation!$P237,'Liste Gründe'!A:D,3,FALSE),V237)</f>
        <v>Sensorik</v>
      </c>
      <c r="H237" s="76" t="str">
        <f>IF(ISBLANK(Abfalldokumentation!$W237),"-",Abfalldokumentation!$W237)</f>
        <v>Sensorik</v>
      </c>
      <c r="I237" s="76">
        <f t="shared" si="22"/>
        <v>35</v>
      </c>
      <c r="J237" s="76" t="str">
        <f t="shared" si="23"/>
        <v>Produkte</v>
      </c>
      <c r="K237" s="76" t="str">
        <f t="shared" si="24"/>
        <v>BUs</v>
      </c>
      <c r="L237" s="76" t="str">
        <f t="shared" si="25"/>
        <v>Symptome</v>
      </c>
      <c r="M237" s="76" t="str">
        <f>IFERROR(VLOOKUP(Abfalldokumentation!$O237,Kennzahlen!S:V,3,FALSE)*Abfalldokumentation!$B237,"0")</f>
        <v>0</v>
      </c>
      <c r="N237" s="76" t="str">
        <f>IF(ISBLANK(Q237),VLOOKUP(Abfalldokumentation!$O237,'Linien - BU'!R:S,2,FALSE),Q237)</f>
        <v>QM</v>
      </c>
      <c r="O237" s="77" t="str">
        <f t="shared" si="26"/>
        <v>Diverses QM</v>
      </c>
      <c r="P237" s="77">
        <f t="shared" si="27"/>
        <v>74</v>
      </c>
      <c r="Q237" s="45" t="s">
        <v>196</v>
      </c>
      <c r="R237" s="46" t="s">
        <v>197</v>
      </c>
      <c r="S237" s="46">
        <v>7.2</v>
      </c>
      <c r="T237" s="46">
        <v>74</v>
      </c>
      <c r="U237" s="47">
        <v>44442</v>
      </c>
      <c r="V237" s="48" t="s">
        <v>198</v>
      </c>
      <c r="W237" s="49" t="s">
        <v>198</v>
      </c>
      <c r="X237" s="50" t="str">
        <f>IFERROR(VLOOKUP(Abfalldokumentation!$R237,Artikel!A:C,3,FALSE),Abfalldokumentation!$R237)</f>
        <v>Diverses QM</v>
      </c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spans="1:40" ht="30" hidden="1" customHeight="1" x14ac:dyDescent="0.25">
      <c r="A238" s="78" t="str">
        <f>VLOOKUP(N238,'Linien - BU'!A:B,2,FALSE)</f>
        <v>Rest</v>
      </c>
      <c r="B238" s="79">
        <f t="shared" si="21"/>
        <v>9</v>
      </c>
      <c r="C238" s="80">
        <f>Abfalldokumentation!$U238</f>
        <v>44442</v>
      </c>
      <c r="D238" s="69" t="str">
        <f>IFERROR(IF(VLOOKUP(O238,'[1]Rohware 230'!$B:$C,2,FALSE)=0,"Rohware"),
IFERROR(IF(VLOOKUP(O238,[1]Sammelnr.!$B:$C,2,FALSE)=0,"Sammelnr. ungeschält ABS"),
IFERROR(IF(VLOOKUP(O238,[1]Sammelnr.!$E:$F,2,FALSE)=0,"Sammelnr. ungeschält VS"),
IFERROR(IF(VLOOKUP(O238,[1]Sammelnr.!$H:$I,2,FALSE)=0,"Sammelnr. geschält"),
IFERROR(IF(VLOOKUP(O238,[1]Offen!$B:$C,2,FALSE)=0,"Offen ungeschält ABS"),
IFERROR(IF(VLOOKUP(O238,[1]Offen!$E:$F,2,FALSE)=0,"Offen ungeschält VOS"),
IFERROR(IF(VLOOKUP(O238,[1]Offen!$H:$I,2,FALSE)=0,"Offen geschält RW"),
IFERROR(IF(VLOOKUP(O238,[1]Offen!$K:$L,2,FALSE)=0,"Offen vegan"),
IFERROR(IF(VLOOKUP(O238,[1]Offen!$N:$O,2,FALSE)=0,"Offen Zipfel"),
IFERROR(IF(VLOOKUP(O238,[1]Offen!$Q:$R,2,FALSE)=0,"Offen Endstücke"),
IFERROR(IF(VLOOKUP(O238,[1]Vakuumiert!$B:$C,2,FALSE)=0,"Vakuumierter VOS ungeschält"),
IFERROR(IF(VLOOKUP(O238,[1]Vakuumiert!$E:$F,2,FALSE)=0,"Vakuumierter ABS ungeschält"),
IFERROR(IF(VLOOKUP(O238,[1]Vakuumiert!$H:$I,2,FALSE)=0,"Vakuumierter VOS geschält"),
IFERROR(IF(VLOOKUP(O238,[1]Vakuumiert!$K:$L,2,FALSE)=0,"Vakuumierter VOS vegan"),
IFERROR(IF(VLOOKUP(O238,[1]Vakuumiert!$N:$O,2,FALSE)=0,"Vakuumierter VOS Zipfel"),
IFERROR(IF(VLOOKUP(O238,[1]Vakuumiert!$Q:$R,2,FALSE)=0,"Vakuumiert geschält"),
IFERROR(IF(VLOOKUP(O238,'[1]vakuumierte Fertigprodukte'!$B:$C,2,FALSE)=0,"Fertigprodukte"),
IFERROR(IF(VLOOKUP(O238,'[1]vakuumierte Fertigprodukte'!$E:$FI,2,FALSE)=0,"Vakuumierte Zipfel"),
IFERROR(IF(VLOOKUP(O238,[1]Wurste!$B:$C,2,FALSE)=0,"Räucherwürste"),
IFERROR(IF(VLOOKUP(O238,[1]Wurste!$E:$F,2,FALSE)=0,"URW/URGW Wurst"),
IFERROR(IF(VLOOKUP(O238,[1]Wurste!$H:$I,2,FALSE)=0,"HF-Wurst Vegan"),
IFERROR(IF(VLOOKUP(O238,[1]Wurste!$K:$L,2,FALSE)=0,"320er ohne Würste"),
IFERROR(IF(AND(OR(Abfalldokumentation!$A238="BU3",Abfalldokumentation!$A238="Verkauf"),Abfalldokumentation!$F238="Schimmel",Abfalldokumentation!$G238="keinen Abnehmer/kein Schälpersonal"),"Div. Zipfel, ES ohne Verwendung",VLOOKUP(Abfalldokumentation!$E238,Produktgruppen!A:B,2,FALSE)),"-")))))))))))))))))))))))</f>
        <v>Qualitätssicherung</v>
      </c>
      <c r="E238" s="81" t="str">
        <f>IFERROR(VLOOKUP(Abfalldokumentation!$O238,Artikel!A:C,3,FALSE),Abfalldokumentation!$O238)</f>
        <v>Diverses QM</v>
      </c>
      <c r="F238" s="81" t="str">
        <f>VLOOKUP(T238,'Liste Gründe'!A:D,2,FALSE)</f>
        <v>Qualitätssicherung</v>
      </c>
      <c r="G238" s="80" t="str">
        <f>IF(ISBLANK(V238),VLOOKUP(Abfalldokumentation!$P238,'Liste Gründe'!A:D,3,FALSE),V238)</f>
        <v>Sensorik</v>
      </c>
      <c r="H238" s="81" t="str">
        <f>IF(ISBLANK(Abfalldokumentation!$W238),"-",Abfalldokumentation!$W238)</f>
        <v>Sensorik</v>
      </c>
      <c r="I238" s="81">
        <f t="shared" si="22"/>
        <v>35</v>
      </c>
      <c r="J238" s="81" t="str">
        <f t="shared" si="23"/>
        <v>Produkte</v>
      </c>
      <c r="K238" s="81" t="str">
        <f t="shared" si="24"/>
        <v>BUs</v>
      </c>
      <c r="L238" s="81" t="str">
        <f t="shared" si="25"/>
        <v>Symptome</v>
      </c>
      <c r="M238" s="81" t="str">
        <f>IFERROR(VLOOKUP(Abfalldokumentation!$O238,Kennzahlen!S:V,3,FALSE)*Abfalldokumentation!$B238,"0")</f>
        <v>0</v>
      </c>
      <c r="N238" s="81" t="str">
        <f>IF(ISBLANK(Q238),VLOOKUP(Abfalldokumentation!$O238,'Linien - BU'!R:S,2,FALSE),Q238)</f>
        <v>QM</v>
      </c>
      <c r="O238" s="77" t="str">
        <f t="shared" si="26"/>
        <v>Diverses QM</v>
      </c>
      <c r="P238" s="77">
        <f t="shared" si="27"/>
        <v>74</v>
      </c>
      <c r="Q238" s="39" t="s">
        <v>196</v>
      </c>
      <c r="R238" s="40" t="s">
        <v>197</v>
      </c>
      <c r="S238" s="40">
        <v>9</v>
      </c>
      <c r="T238" s="40">
        <v>74</v>
      </c>
      <c r="U238" s="41">
        <v>44442</v>
      </c>
      <c r="V238" s="42" t="s">
        <v>198</v>
      </c>
      <c r="W238" s="43" t="s">
        <v>198</v>
      </c>
      <c r="X238" s="44" t="str">
        <f>IFERROR(VLOOKUP(Abfalldokumentation!$R238,Artikel!A:C,3,FALSE),Abfalldokumentation!$R238)</f>
        <v>Diverses QM</v>
      </c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spans="1:40" ht="30" hidden="1" customHeight="1" x14ac:dyDescent="0.25">
      <c r="A239" s="73" t="str">
        <f>VLOOKUP(N239,'Linien - BU'!A:B,2,FALSE)</f>
        <v>Rest</v>
      </c>
      <c r="B239" s="74">
        <f t="shared" si="21"/>
        <v>13.5</v>
      </c>
      <c r="C239" s="75">
        <f>Abfalldokumentation!$U239</f>
        <v>44442</v>
      </c>
      <c r="D239" s="69" t="str">
        <f>IFERROR(IF(VLOOKUP(O239,'[1]Rohware 230'!$B:$C,2,FALSE)=0,"Rohware"),
IFERROR(IF(VLOOKUP(O239,[1]Sammelnr.!$B:$C,2,FALSE)=0,"Sammelnr. ungeschält ABS"),
IFERROR(IF(VLOOKUP(O239,[1]Sammelnr.!$E:$F,2,FALSE)=0,"Sammelnr. ungeschält VS"),
IFERROR(IF(VLOOKUP(O239,[1]Sammelnr.!$H:$I,2,FALSE)=0,"Sammelnr. geschält"),
IFERROR(IF(VLOOKUP(O239,[1]Offen!$B:$C,2,FALSE)=0,"Offen ungeschält ABS"),
IFERROR(IF(VLOOKUP(O239,[1]Offen!$E:$F,2,FALSE)=0,"Offen ungeschält VOS"),
IFERROR(IF(VLOOKUP(O239,[1]Offen!$H:$I,2,FALSE)=0,"Offen geschält RW"),
IFERROR(IF(VLOOKUP(O239,[1]Offen!$K:$L,2,FALSE)=0,"Offen vegan"),
IFERROR(IF(VLOOKUP(O239,[1]Offen!$N:$O,2,FALSE)=0,"Offen Zipfel"),
IFERROR(IF(VLOOKUP(O239,[1]Offen!$Q:$R,2,FALSE)=0,"Offen Endstücke"),
IFERROR(IF(VLOOKUP(O239,[1]Vakuumiert!$B:$C,2,FALSE)=0,"Vakuumierter VOS ungeschält"),
IFERROR(IF(VLOOKUP(O239,[1]Vakuumiert!$E:$F,2,FALSE)=0,"Vakuumierter ABS ungeschält"),
IFERROR(IF(VLOOKUP(O239,[1]Vakuumiert!$H:$I,2,FALSE)=0,"Vakuumierter VOS geschält"),
IFERROR(IF(VLOOKUP(O239,[1]Vakuumiert!$K:$L,2,FALSE)=0,"Vakuumierter VOS vegan"),
IFERROR(IF(VLOOKUP(O239,[1]Vakuumiert!$N:$O,2,FALSE)=0,"Vakuumierter VOS Zipfel"),
IFERROR(IF(VLOOKUP(O239,[1]Vakuumiert!$Q:$R,2,FALSE)=0,"Vakuumiert geschält"),
IFERROR(IF(VLOOKUP(O239,'[1]vakuumierte Fertigprodukte'!$B:$C,2,FALSE)=0,"Fertigprodukte"),
IFERROR(IF(VLOOKUP(O239,'[1]vakuumierte Fertigprodukte'!$E:$FI,2,FALSE)=0,"Vakuumierte Zipfel"),
IFERROR(IF(VLOOKUP(O239,[1]Wurste!$B:$C,2,FALSE)=0,"Räucherwürste"),
IFERROR(IF(VLOOKUP(O239,[1]Wurste!$E:$F,2,FALSE)=0,"URW/URGW Wurst"),
IFERROR(IF(VLOOKUP(O239,[1]Wurste!$H:$I,2,FALSE)=0,"HF-Wurst Vegan"),
IFERROR(IF(VLOOKUP(O239,[1]Wurste!$K:$L,2,FALSE)=0,"320er ohne Würste"),
IFERROR(IF(AND(OR(Abfalldokumentation!$A239="BU3",Abfalldokumentation!$A239="Verkauf"),Abfalldokumentation!$F239="Schimmel",Abfalldokumentation!$G239="keinen Abnehmer/kein Schälpersonal"),"Div. Zipfel, ES ohne Verwendung",VLOOKUP(Abfalldokumentation!$E239,Produktgruppen!A:B,2,FALSE)),"-")))))))))))))))))))))))</f>
        <v>Qualitätssicherung</v>
      </c>
      <c r="E239" s="76" t="str">
        <f>IFERROR(VLOOKUP(Abfalldokumentation!$O239,Artikel!A:C,3,FALSE),Abfalldokumentation!$O239)</f>
        <v>Diverses QM</v>
      </c>
      <c r="F239" s="76" t="str">
        <f>VLOOKUP(T239,'Liste Gründe'!A:D,2,FALSE)</f>
        <v>Qualitätssicherung</v>
      </c>
      <c r="G239" s="75" t="str">
        <f>IF(ISBLANK(V239),VLOOKUP(Abfalldokumentation!$P239,'Liste Gründe'!A:D,3,FALSE),V239)</f>
        <v>Sensorik</v>
      </c>
      <c r="H239" s="76" t="str">
        <f>IF(ISBLANK(Abfalldokumentation!$W239),"-",Abfalldokumentation!$W239)</f>
        <v>Sensorik</v>
      </c>
      <c r="I239" s="76">
        <f t="shared" si="22"/>
        <v>35</v>
      </c>
      <c r="J239" s="76" t="str">
        <f t="shared" si="23"/>
        <v>Produkte</v>
      </c>
      <c r="K239" s="76" t="str">
        <f t="shared" si="24"/>
        <v>BUs</v>
      </c>
      <c r="L239" s="76" t="str">
        <f t="shared" si="25"/>
        <v>Symptome</v>
      </c>
      <c r="M239" s="76" t="str">
        <f>IFERROR(VLOOKUP(Abfalldokumentation!$O239,Kennzahlen!S:V,3,FALSE)*Abfalldokumentation!$B239,"0")</f>
        <v>0</v>
      </c>
      <c r="N239" s="76" t="str">
        <f>IF(ISBLANK(Q239),VLOOKUP(Abfalldokumentation!$O239,'Linien - BU'!R:S,2,FALSE),Q239)</f>
        <v>QM</v>
      </c>
      <c r="O239" s="77" t="str">
        <f t="shared" si="26"/>
        <v>Diverses QM</v>
      </c>
      <c r="P239" s="77">
        <f t="shared" si="27"/>
        <v>74</v>
      </c>
      <c r="Q239" s="45" t="s">
        <v>196</v>
      </c>
      <c r="R239" s="46" t="s">
        <v>197</v>
      </c>
      <c r="S239" s="46">
        <v>13.5</v>
      </c>
      <c r="T239" s="46">
        <v>74</v>
      </c>
      <c r="U239" s="47">
        <v>44442</v>
      </c>
      <c r="V239" s="48" t="s">
        <v>198</v>
      </c>
      <c r="W239" s="49" t="s">
        <v>198</v>
      </c>
      <c r="X239" s="50" t="str">
        <f>IFERROR(VLOOKUP(Abfalldokumentation!$R239,Artikel!A:C,3,FALSE),Abfalldokumentation!$R239)</f>
        <v>Diverses QM</v>
      </c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spans="1:40" ht="30" hidden="1" customHeight="1" x14ac:dyDescent="0.25">
      <c r="A240" s="78" t="str">
        <f>VLOOKUP(N240,'Linien - BU'!A:B,2,FALSE)</f>
        <v>Rest</v>
      </c>
      <c r="B240" s="79">
        <f t="shared" si="21"/>
        <v>4.5</v>
      </c>
      <c r="C240" s="80">
        <f>Abfalldokumentation!$U240</f>
        <v>44442</v>
      </c>
      <c r="D240" s="69" t="str">
        <f>IFERROR(IF(VLOOKUP(O240,'[1]Rohware 230'!$B:$C,2,FALSE)=0,"Rohware"),
IFERROR(IF(VLOOKUP(O240,[1]Sammelnr.!$B:$C,2,FALSE)=0,"Sammelnr. ungeschält ABS"),
IFERROR(IF(VLOOKUP(O240,[1]Sammelnr.!$E:$F,2,FALSE)=0,"Sammelnr. ungeschält VS"),
IFERROR(IF(VLOOKUP(O240,[1]Sammelnr.!$H:$I,2,FALSE)=0,"Sammelnr. geschält"),
IFERROR(IF(VLOOKUP(O240,[1]Offen!$B:$C,2,FALSE)=0,"Offen ungeschält ABS"),
IFERROR(IF(VLOOKUP(O240,[1]Offen!$E:$F,2,FALSE)=0,"Offen ungeschält VOS"),
IFERROR(IF(VLOOKUP(O240,[1]Offen!$H:$I,2,FALSE)=0,"Offen geschält RW"),
IFERROR(IF(VLOOKUP(O240,[1]Offen!$K:$L,2,FALSE)=0,"Offen vegan"),
IFERROR(IF(VLOOKUP(O240,[1]Offen!$N:$O,2,FALSE)=0,"Offen Zipfel"),
IFERROR(IF(VLOOKUP(O240,[1]Offen!$Q:$R,2,FALSE)=0,"Offen Endstücke"),
IFERROR(IF(VLOOKUP(O240,[1]Vakuumiert!$B:$C,2,FALSE)=0,"Vakuumierter VOS ungeschält"),
IFERROR(IF(VLOOKUP(O240,[1]Vakuumiert!$E:$F,2,FALSE)=0,"Vakuumierter ABS ungeschält"),
IFERROR(IF(VLOOKUP(O240,[1]Vakuumiert!$H:$I,2,FALSE)=0,"Vakuumierter VOS geschält"),
IFERROR(IF(VLOOKUP(O240,[1]Vakuumiert!$K:$L,2,FALSE)=0,"Vakuumierter VOS vegan"),
IFERROR(IF(VLOOKUP(O240,[1]Vakuumiert!$N:$O,2,FALSE)=0,"Vakuumierter VOS Zipfel"),
IFERROR(IF(VLOOKUP(O240,[1]Vakuumiert!$Q:$R,2,FALSE)=0,"Vakuumiert geschält"),
IFERROR(IF(VLOOKUP(O240,'[1]vakuumierte Fertigprodukte'!$B:$C,2,FALSE)=0,"Fertigprodukte"),
IFERROR(IF(VLOOKUP(O240,'[1]vakuumierte Fertigprodukte'!$E:$FI,2,FALSE)=0,"Vakuumierte Zipfel"),
IFERROR(IF(VLOOKUP(O240,[1]Wurste!$B:$C,2,FALSE)=0,"Räucherwürste"),
IFERROR(IF(VLOOKUP(O240,[1]Wurste!$E:$F,2,FALSE)=0,"URW/URGW Wurst"),
IFERROR(IF(VLOOKUP(O240,[1]Wurste!$H:$I,2,FALSE)=0,"HF-Wurst Vegan"),
IFERROR(IF(VLOOKUP(O240,[1]Wurste!$K:$L,2,FALSE)=0,"320er ohne Würste"),
IFERROR(IF(AND(OR(Abfalldokumentation!$A240="BU3",Abfalldokumentation!$A240="Verkauf"),Abfalldokumentation!$F240="Schimmel",Abfalldokumentation!$G240="keinen Abnehmer/kein Schälpersonal"),"Div. Zipfel, ES ohne Verwendung",VLOOKUP(Abfalldokumentation!$E240,Produktgruppen!A:B,2,FALSE)),"-")))))))))))))))))))))))</f>
        <v>Qualitätssicherung</v>
      </c>
      <c r="E240" s="81" t="str">
        <f>IFERROR(VLOOKUP(Abfalldokumentation!$O240,Artikel!A:C,3,FALSE),Abfalldokumentation!$O240)</f>
        <v>Laborproben</v>
      </c>
      <c r="F240" s="81" t="str">
        <f>VLOOKUP(T240,'Liste Gründe'!A:D,2,FALSE)</f>
        <v>Qualitätssicherung</v>
      </c>
      <c r="G240" s="80" t="str">
        <f>IF(ISBLANK(V240),VLOOKUP(Abfalldokumentation!$P240,'Liste Gründe'!A:D,3,FALSE),V240)</f>
        <v>Sensorik</v>
      </c>
      <c r="H240" s="81" t="str">
        <f>IF(ISBLANK(Abfalldokumentation!$W240),"-",Abfalldokumentation!$W240)</f>
        <v>Sensorik</v>
      </c>
      <c r="I240" s="81">
        <f t="shared" si="22"/>
        <v>35</v>
      </c>
      <c r="J240" s="81" t="str">
        <f t="shared" si="23"/>
        <v>Produkte</v>
      </c>
      <c r="K240" s="81" t="str">
        <f t="shared" si="24"/>
        <v>BUs</v>
      </c>
      <c r="L240" s="81" t="str">
        <f t="shared" si="25"/>
        <v>Symptome</v>
      </c>
      <c r="M240" s="81" t="str">
        <f>IFERROR(VLOOKUP(Abfalldokumentation!$O240,Kennzahlen!S:V,3,FALSE)*Abfalldokumentation!$B240,"0")</f>
        <v>0</v>
      </c>
      <c r="N240" s="81" t="str">
        <f>IF(ISBLANK(Q240),VLOOKUP(Abfalldokumentation!$O240,'Linien - BU'!R:S,2,FALSE),Q240)</f>
        <v>Labor</v>
      </c>
      <c r="O240" s="77" t="str">
        <f t="shared" si="26"/>
        <v>Laborproben</v>
      </c>
      <c r="P240" s="77">
        <f t="shared" si="27"/>
        <v>74</v>
      </c>
      <c r="Q240" s="39" t="s">
        <v>199</v>
      </c>
      <c r="R240" s="40" t="s">
        <v>200</v>
      </c>
      <c r="S240" s="40">
        <v>4.5</v>
      </c>
      <c r="T240" s="51">
        <v>74</v>
      </c>
      <c r="U240" s="41">
        <v>44442</v>
      </c>
      <c r="V240" s="42" t="s">
        <v>198</v>
      </c>
      <c r="W240" s="43" t="s">
        <v>198</v>
      </c>
      <c r="X240" s="44" t="str">
        <f>IFERROR(VLOOKUP(Abfalldokumentation!$R240,Artikel!A:C,3,FALSE),Abfalldokumentation!$R240)</f>
        <v>Laborproben</v>
      </c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spans="1:40" ht="30" hidden="1" customHeight="1" x14ac:dyDescent="0.25">
      <c r="A241" s="73" t="str">
        <f>VLOOKUP(N241,'Linien - BU'!A:B,2,FALSE)</f>
        <v>Rest</v>
      </c>
      <c r="B241" s="74">
        <f t="shared" si="21"/>
        <v>20</v>
      </c>
      <c r="C241" s="75">
        <f>Abfalldokumentation!$U241</f>
        <v>44442</v>
      </c>
      <c r="D241" s="69" t="str">
        <f>IFERROR(IF(VLOOKUP(O241,'[1]Rohware 230'!$B:$C,2,FALSE)=0,"Rohware"),
IFERROR(IF(VLOOKUP(O241,[1]Sammelnr.!$B:$C,2,FALSE)=0,"Sammelnr. ungeschält ABS"),
IFERROR(IF(VLOOKUP(O241,[1]Sammelnr.!$E:$F,2,FALSE)=0,"Sammelnr. ungeschält VS"),
IFERROR(IF(VLOOKUP(O241,[1]Sammelnr.!$H:$I,2,FALSE)=0,"Sammelnr. geschält"),
IFERROR(IF(VLOOKUP(O241,[1]Offen!$B:$C,2,FALSE)=0,"Offen ungeschält ABS"),
IFERROR(IF(VLOOKUP(O241,[1]Offen!$E:$F,2,FALSE)=0,"Offen ungeschält VOS"),
IFERROR(IF(VLOOKUP(O241,[1]Offen!$H:$I,2,FALSE)=0,"Offen geschält RW"),
IFERROR(IF(VLOOKUP(O241,[1]Offen!$K:$L,2,FALSE)=0,"Offen vegan"),
IFERROR(IF(VLOOKUP(O241,[1]Offen!$N:$O,2,FALSE)=0,"Offen Zipfel"),
IFERROR(IF(VLOOKUP(O241,[1]Offen!$Q:$R,2,FALSE)=0,"Offen Endstücke"),
IFERROR(IF(VLOOKUP(O241,[1]Vakuumiert!$B:$C,2,FALSE)=0,"Vakuumierter VOS ungeschält"),
IFERROR(IF(VLOOKUP(O241,[1]Vakuumiert!$E:$F,2,FALSE)=0,"Vakuumierter ABS ungeschält"),
IFERROR(IF(VLOOKUP(O241,[1]Vakuumiert!$H:$I,2,FALSE)=0,"Vakuumierter VOS geschält"),
IFERROR(IF(VLOOKUP(O241,[1]Vakuumiert!$K:$L,2,FALSE)=0,"Vakuumierter VOS vegan"),
IFERROR(IF(VLOOKUP(O241,[1]Vakuumiert!$N:$O,2,FALSE)=0,"Vakuumierter VOS Zipfel"),
IFERROR(IF(VLOOKUP(O241,[1]Vakuumiert!$Q:$R,2,FALSE)=0,"Vakuumiert geschält"),
IFERROR(IF(VLOOKUP(O241,'[1]vakuumierte Fertigprodukte'!$B:$C,2,FALSE)=0,"Fertigprodukte"),
IFERROR(IF(VLOOKUP(O241,'[1]vakuumierte Fertigprodukte'!$E:$FI,2,FALSE)=0,"Vakuumierte Zipfel"),
IFERROR(IF(VLOOKUP(O241,[1]Wurste!$B:$C,2,FALSE)=0,"Räucherwürste"),
IFERROR(IF(VLOOKUP(O241,[1]Wurste!$E:$F,2,FALSE)=0,"URW/URGW Wurst"),
IFERROR(IF(VLOOKUP(O241,[1]Wurste!$H:$I,2,FALSE)=0,"HF-Wurst Vegan"),
IFERROR(IF(VLOOKUP(O241,[1]Wurste!$K:$L,2,FALSE)=0,"320er ohne Würste"),
IFERROR(IF(AND(OR(Abfalldokumentation!$A241="BU3",Abfalldokumentation!$A241="Verkauf"),Abfalldokumentation!$F241="Schimmel",Abfalldokumentation!$G241="keinen Abnehmer/kein Schälpersonal"),"Div. Zipfel, ES ohne Verwendung",VLOOKUP(Abfalldokumentation!$E241,Produktgruppen!A:B,2,FALSE)),"-")))))))))))))))))))))))</f>
        <v>Qualitätssicherung</v>
      </c>
      <c r="E241" s="76" t="str">
        <f>IFERROR(VLOOKUP(Abfalldokumentation!$O241,Artikel!A:C,3,FALSE),Abfalldokumentation!$O241)</f>
        <v>Laborproben</v>
      </c>
      <c r="F241" s="76" t="str">
        <f>VLOOKUP(T241,'Liste Gründe'!A:D,2,FALSE)</f>
        <v>Qualitätssicherung</v>
      </c>
      <c r="G241" s="75" t="str">
        <f>IF(ISBLANK(V241),VLOOKUP(Abfalldokumentation!$P241,'Liste Gründe'!A:D,3,FALSE),V241)</f>
        <v>Sensorik</v>
      </c>
      <c r="H241" s="76" t="str">
        <f>IF(ISBLANK(Abfalldokumentation!$W241),"-",Abfalldokumentation!$W241)</f>
        <v>Sensorik</v>
      </c>
      <c r="I241" s="76">
        <f t="shared" si="22"/>
        <v>35</v>
      </c>
      <c r="J241" s="76" t="str">
        <f t="shared" si="23"/>
        <v>Produkte</v>
      </c>
      <c r="K241" s="76" t="str">
        <f t="shared" si="24"/>
        <v>BUs</v>
      </c>
      <c r="L241" s="76" t="str">
        <f t="shared" si="25"/>
        <v>Symptome</v>
      </c>
      <c r="M241" s="76" t="str">
        <f>IFERROR(VLOOKUP(Abfalldokumentation!$O241,Kennzahlen!S:V,3,FALSE)*Abfalldokumentation!$B241,"0")</f>
        <v>0</v>
      </c>
      <c r="N241" s="76" t="str">
        <f>IF(ISBLANK(Q241),VLOOKUP(Abfalldokumentation!$O241,'Linien - BU'!R:S,2,FALSE),Q241)</f>
        <v>Labor</v>
      </c>
      <c r="O241" s="77" t="str">
        <f t="shared" si="26"/>
        <v>Laborproben</v>
      </c>
      <c r="P241" s="77">
        <f t="shared" si="27"/>
        <v>74</v>
      </c>
      <c r="Q241" s="45" t="s">
        <v>199</v>
      </c>
      <c r="R241" s="46" t="s">
        <v>200</v>
      </c>
      <c r="S241" s="46">
        <v>20</v>
      </c>
      <c r="T241" s="52">
        <v>74</v>
      </c>
      <c r="U241" s="47">
        <v>44442</v>
      </c>
      <c r="V241" s="48" t="s">
        <v>198</v>
      </c>
      <c r="W241" s="49" t="s">
        <v>198</v>
      </c>
      <c r="X241" s="50" t="str">
        <f>IFERROR(VLOOKUP(Abfalldokumentation!$R241,Artikel!A:C,3,FALSE),Abfalldokumentation!$R241)</f>
        <v>Laborproben</v>
      </c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spans="1:40" ht="30" hidden="1" customHeight="1" x14ac:dyDescent="0.25">
      <c r="A242" s="78" t="str">
        <f>VLOOKUP(N242,'Linien - BU'!A:B,2,FALSE)</f>
        <v>Rest</v>
      </c>
      <c r="B242" s="79">
        <f t="shared" si="21"/>
        <v>74</v>
      </c>
      <c r="C242" s="80">
        <f>Abfalldokumentation!$U242</f>
        <v>44442</v>
      </c>
      <c r="D242" s="69" t="str">
        <f>IFERROR(IF(VLOOKUP(O242,'[1]Rohware 230'!$B:$C,2,FALSE)=0,"Rohware"),
IFERROR(IF(VLOOKUP(O242,[1]Sammelnr.!$B:$C,2,FALSE)=0,"Sammelnr. ungeschält ABS"),
IFERROR(IF(VLOOKUP(O242,[1]Sammelnr.!$E:$F,2,FALSE)=0,"Sammelnr. ungeschält VS"),
IFERROR(IF(VLOOKUP(O242,[1]Sammelnr.!$H:$I,2,FALSE)=0,"Sammelnr. geschält"),
IFERROR(IF(VLOOKUP(O242,[1]Offen!$B:$C,2,FALSE)=0,"Offen ungeschält ABS"),
IFERROR(IF(VLOOKUP(O242,[1]Offen!$E:$F,2,FALSE)=0,"Offen ungeschält VOS"),
IFERROR(IF(VLOOKUP(O242,[1]Offen!$H:$I,2,FALSE)=0,"Offen geschält RW"),
IFERROR(IF(VLOOKUP(O242,[1]Offen!$K:$L,2,FALSE)=0,"Offen vegan"),
IFERROR(IF(VLOOKUP(O242,[1]Offen!$N:$O,2,FALSE)=0,"Offen Zipfel"),
IFERROR(IF(VLOOKUP(O242,[1]Offen!$Q:$R,2,FALSE)=0,"Offen Endstücke"),
IFERROR(IF(VLOOKUP(O242,[1]Vakuumiert!$B:$C,2,FALSE)=0,"Vakuumierter VOS ungeschält"),
IFERROR(IF(VLOOKUP(O242,[1]Vakuumiert!$E:$F,2,FALSE)=0,"Vakuumierter ABS ungeschält"),
IFERROR(IF(VLOOKUP(O242,[1]Vakuumiert!$H:$I,2,FALSE)=0,"Vakuumierter VOS geschält"),
IFERROR(IF(VLOOKUP(O242,[1]Vakuumiert!$K:$L,2,FALSE)=0,"Vakuumierter VOS vegan"),
IFERROR(IF(VLOOKUP(O242,[1]Vakuumiert!$N:$O,2,FALSE)=0,"Vakuumierter VOS Zipfel"),
IFERROR(IF(VLOOKUP(O242,[1]Vakuumiert!$Q:$R,2,FALSE)=0,"Vakuumiert geschält"),
IFERROR(IF(VLOOKUP(O242,'[1]vakuumierte Fertigprodukte'!$B:$C,2,FALSE)=0,"Fertigprodukte"),
IFERROR(IF(VLOOKUP(O242,'[1]vakuumierte Fertigprodukte'!$E:$FI,2,FALSE)=0,"Vakuumierte Zipfel"),
IFERROR(IF(VLOOKUP(O242,[1]Wurste!$B:$C,2,FALSE)=0,"Räucherwürste"),
IFERROR(IF(VLOOKUP(O242,[1]Wurste!$E:$F,2,FALSE)=0,"URW/URGW Wurst"),
IFERROR(IF(VLOOKUP(O242,[1]Wurste!$H:$I,2,FALSE)=0,"HF-Wurst Vegan"),
IFERROR(IF(VLOOKUP(O242,[1]Wurste!$K:$L,2,FALSE)=0,"320er ohne Würste"),
IFERROR(IF(AND(OR(Abfalldokumentation!$A242="BU3",Abfalldokumentation!$A242="Verkauf"),Abfalldokumentation!$F242="Schimmel",Abfalldokumentation!$G242="keinen Abnehmer/kein Schälpersonal"),"Div. Zipfel, ES ohne Verwendung",VLOOKUP(Abfalldokumentation!$E242,Produktgruppen!A:B,2,FALSE)),"-")))))))))))))))))))))))</f>
        <v>Qualitätssicherung</v>
      </c>
      <c r="E242" s="81" t="str">
        <f>IFERROR(VLOOKUP(Abfalldokumentation!$O242,Artikel!A:C,3,FALSE),Abfalldokumentation!$O242)</f>
        <v>Laborproben</v>
      </c>
      <c r="F242" s="81" t="str">
        <f>VLOOKUP(T242,'Liste Gründe'!A:D,2,FALSE)</f>
        <v>Qualitätssicherung</v>
      </c>
      <c r="G242" s="80" t="str">
        <f>IF(ISBLANK(V242),VLOOKUP(Abfalldokumentation!$P242,'Liste Gründe'!A:D,3,FALSE),V242)</f>
        <v>Einwaage Labor</v>
      </c>
      <c r="H242" s="81" t="str">
        <f>IF(ISBLANK(Abfalldokumentation!$W242),"-",Abfalldokumentation!$W242)</f>
        <v>Einwaage Labor</v>
      </c>
      <c r="I242" s="81">
        <f t="shared" si="22"/>
        <v>35</v>
      </c>
      <c r="J242" s="81" t="str">
        <f t="shared" si="23"/>
        <v>Produkte</v>
      </c>
      <c r="K242" s="81" t="str">
        <f t="shared" si="24"/>
        <v>BUs</v>
      </c>
      <c r="L242" s="81" t="str">
        <f t="shared" si="25"/>
        <v>Symptome</v>
      </c>
      <c r="M242" s="81" t="str">
        <f>IFERROR(VLOOKUP(Abfalldokumentation!$O242,Kennzahlen!S:V,3,FALSE)*Abfalldokumentation!$B242,"0")</f>
        <v>0</v>
      </c>
      <c r="N242" s="81" t="str">
        <f>IF(ISBLANK(Q242),VLOOKUP(Abfalldokumentation!$O242,'Linien - BU'!R:S,2,FALSE),Q242)</f>
        <v>Labor</v>
      </c>
      <c r="O242" s="77" t="str">
        <f t="shared" si="26"/>
        <v>Laborproben</v>
      </c>
      <c r="P242" s="77">
        <f t="shared" si="27"/>
        <v>71</v>
      </c>
      <c r="Q242" s="39" t="s">
        <v>199</v>
      </c>
      <c r="R242" s="40" t="s">
        <v>200</v>
      </c>
      <c r="S242" s="40">
        <v>74</v>
      </c>
      <c r="T242" s="51">
        <v>71</v>
      </c>
      <c r="U242" s="41">
        <v>44442</v>
      </c>
      <c r="V242" s="42" t="s">
        <v>218</v>
      </c>
      <c r="W242" s="43" t="s">
        <v>218</v>
      </c>
      <c r="X242" s="44" t="str">
        <f>IFERROR(VLOOKUP(Abfalldokumentation!$R242,Artikel!A:C,3,FALSE),Abfalldokumentation!$R242)</f>
        <v>Laborproben</v>
      </c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spans="1:40" ht="30" hidden="1" customHeight="1" x14ac:dyDescent="0.25">
      <c r="A243" s="73" t="str">
        <f>VLOOKUP(N243,'Linien - BU'!A:B,2,FALSE)</f>
        <v>Rest</v>
      </c>
      <c r="B243" s="74">
        <f t="shared" si="21"/>
        <v>50</v>
      </c>
      <c r="C243" s="75">
        <f>Abfalldokumentation!$U243</f>
        <v>44442</v>
      </c>
      <c r="D243" s="69" t="str">
        <f>IFERROR(IF(VLOOKUP(O243,'[1]Rohware 230'!$B:$C,2,FALSE)=0,"Rohware"),
IFERROR(IF(VLOOKUP(O243,[1]Sammelnr.!$B:$C,2,FALSE)=0,"Sammelnr. ungeschält ABS"),
IFERROR(IF(VLOOKUP(O243,[1]Sammelnr.!$E:$F,2,FALSE)=0,"Sammelnr. ungeschält VS"),
IFERROR(IF(VLOOKUP(O243,[1]Sammelnr.!$H:$I,2,FALSE)=0,"Sammelnr. geschält"),
IFERROR(IF(VLOOKUP(O243,[1]Offen!$B:$C,2,FALSE)=0,"Offen ungeschält ABS"),
IFERROR(IF(VLOOKUP(O243,[1]Offen!$E:$F,2,FALSE)=0,"Offen ungeschält VOS"),
IFERROR(IF(VLOOKUP(O243,[1]Offen!$H:$I,2,FALSE)=0,"Offen geschält RW"),
IFERROR(IF(VLOOKUP(O243,[1]Offen!$K:$L,2,FALSE)=0,"Offen vegan"),
IFERROR(IF(VLOOKUP(O243,[1]Offen!$N:$O,2,FALSE)=0,"Offen Zipfel"),
IFERROR(IF(VLOOKUP(O243,[1]Offen!$Q:$R,2,FALSE)=0,"Offen Endstücke"),
IFERROR(IF(VLOOKUP(O243,[1]Vakuumiert!$B:$C,2,FALSE)=0,"Vakuumierter VOS ungeschält"),
IFERROR(IF(VLOOKUP(O243,[1]Vakuumiert!$E:$F,2,FALSE)=0,"Vakuumierter ABS ungeschält"),
IFERROR(IF(VLOOKUP(O243,[1]Vakuumiert!$H:$I,2,FALSE)=0,"Vakuumierter VOS geschält"),
IFERROR(IF(VLOOKUP(O243,[1]Vakuumiert!$K:$L,2,FALSE)=0,"Vakuumierter VOS vegan"),
IFERROR(IF(VLOOKUP(O243,[1]Vakuumiert!$N:$O,2,FALSE)=0,"Vakuumierter VOS Zipfel"),
IFERROR(IF(VLOOKUP(O243,[1]Vakuumiert!$Q:$R,2,FALSE)=0,"Vakuumiert geschält"),
IFERROR(IF(VLOOKUP(O243,'[1]vakuumierte Fertigprodukte'!$B:$C,2,FALSE)=0,"Fertigprodukte"),
IFERROR(IF(VLOOKUP(O243,'[1]vakuumierte Fertigprodukte'!$E:$FI,2,FALSE)=0,"Vakuumierte Zipfel"),
IFERROR(IF(VLOOKUP(O243,[1]Wurste!$B:$C,2,FALSE)=0,"Räucherwürste"),
IFERROR(IF(VLOOKUP(O243,[1]Wurste!$E:$F,2,FALSE)=0,"URW/URGW Wurst"),
IFERROR(IF(VLOOKUP(O243,[1]Wurste!$H:$I,2,FALSE)=0,"HF-Wurst Vegan"),
IFERROR(IF(VLOOKUP(O243,[1]Wurste!$K:$L,2,FALSE)=0,"320er ohne Würste"),
IFERROR(IF(AND(OR(Abfalldokumentation!$A243="BU3",Abfalldokumentation!$A243="Verkauf"),Abfalldokumentation!$F243="Schimmel",Abfalldokumentation!$G243="keinen Abnehmer/kein Schälpersonal"),"Div. Zipfel, ES ohne Verwendung",VLOOKUP(Abfalldokumentation!$E243,Produktgruppen!A:B,2,FALSE)),"-")))))))))))))))))))))))</f>
        <v>Qualitätssicherung</v>
      </c>
      <c r="E243" s="76" t="str">
        <f>IFERROR(VLOOKUP(Abfalldokumentation!$O243,Artikel!A:C,3,FALSE),Abfalldokumentation!$O243)</f>
        <v>Laborproben</v>
      </c>
      <c r="F243" s="76" t="str">
        <f>VLOOKUP(T243,'Liste Gründe'!A:D,2,FALSE)</f>
        <v>Qualitätssicherung</v>
      </c>
      <c r="G243" s="75" t="str">
        <f>IF(ISBLANK(V243),VLOOKUP(Abfalldokumentation!$P243,'Liste Gründe'!A:D,3,FALSE),V243)</f>
        <v>Laborprobe</v>
      </c>
      <c r="H243" s="76" t="str">
        <f>IF(ISBLANK(Abfalldokumentation!$W243),"-",Abfalldokumentation!$W243)</f>
        <v>Laborprobe</v>
      </c>
      <c r="I243" s="76">
        <f t="shared" si="22"/>
        <v>35</v>
      </c>
      <c r="J243" s="76" t="str">
        <f t="shared" si="23"/>
        <v>Produkte</v>
      </c>
      <c r="K243" s="76" t="str">
        <f t="shared" si="24"/>
        <v>BUs</v>
      </c>
      <c r="L243" s="76" t="str">
        <f t="shared" si="25"/>
        <v>Symptome</v>
      </c>
      <c r="M243" s="76" t="str">
        <f>IFERROR(VLOOKUP(Abfalldokumentation!$O243,Kennzahlen!S:V,3,FALSE)*Abfalldokumentation!$B243,"0")</f>
        <v>0</v>
      </c>
      <c r="N243" s="76" t="str">
        <f>IF(ISBLANK(Q243),VLOOKUP(Abfalldokumentation!$O243,'Linien - BU'!R:S,2,FALSE),Q243)</f>
        <v>Labor</v>
      </c>
      <c r="O243" s="77" t="str">
        <f t="shared" si="26"/>
        <v>Laborproben</v>
      </c>
      <c r="P243" s="77">
        <f t="shared" si="27"/>
        <v>73</v>
      </c>
      <c r="Q243" s="45" t="s">
        <v>199</v>
      </c>
      <c r="R243" s="46" t="s">
        <v>200</v>
      </c>
      <c r="S243" s="46">
        <v>50</v>
      </c>
      <c r="T243" s="52">
        <v>73</v>
      </c>
      <c r="U243" s="47">
        <v>44442</v>
      </c>
      <c r="V243" s="48" t="s">
        <v>201</v>
      </c>
      <c r="W243" s="49" t="s">
        <v>201</v>
      </c>
      <c r="X243" s="50" t="str">
        <f>IFERROR(VLOOKUP(Abfalldokumentation!$R243,Artikel!A:C,3,FALSE),Abfalldokumentation!$R243)</f>
        <v>Laborproben</v>
      </c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spans="1:40" ht="30" hidden="1" customHeight="1" x14ac:dyDescent="0.25">
      <c r="A244" s="78" t="str">
        <f>VLOOKUP(N244,'Linien - BU'!A:B,2,FALSE)</f>
        <v>Rest</v>
      </c>
      <c r="B244" s="79">
        <f t="shared" si="21"/>
        <v>150</v>
      </c>
      <c r="C244" s="80">
        <f>Abfalldokumentation!$U244</f>
        <v>44442</v>
      </c>
      <c r="D244" s="69" t="str">
        <f>IFERROR(IF(VLOOKUP(O244,'[1]Rohware 230'!$B:$C,2,FALSE)=0,"Rohware"),
IFERROR(IF(VLOOKUP(O244,[1]Sammelnr.!$B:$C,2,FALSE)=0,"Sammelnr. ungeschält ABS"),
IFERROR(IF(VLOOKUP(O244,[1]Sammelnr.!$E:$F,2,FALSE)=0,"Sammelnr. ungeschält VS"),
IFERROR(IF(VLOOKUP(O244,[1]Sammelnr.!$H:$I,2,FALSE)=0,"Sammelnr. geschält"),
IFERROR(IF(VLOOKUP(O244,[1]Offen!$B:$C,2,FALSE)=0,"Offen ungeschält ABS"),
IFERROR(IF(VLOOKUP(O244,[1]Offen!$E:$F,2,FALSE)=0,"Offen ungeschält VOS"),
IFERROR(IF(VLOOKUP(O244,[1]Offen!$H:$I,2,FALSE)=0,"Offen geschält RW"),
IFERROR(IF(VLOOKUP(O244,[1]Offen!$K:$L,2,FALSE)=0,"Offen vegan"),
IFERROR(IF(VLOOKUP(O244,[1]Offen!$N:$O,2,FALSE)=0,"Offen Zipfel"),
IFERROR(IF(VLOOKUP(O244,[1]Offen!$Q:$R,2,FALSE)=0,"Offen Endstücke"),
IFERROR(IF(VLOOKUP(O244,[1]Vakuumiert!$B:$C,2,FALSE)=0,"Vakuumierter VOS ungeschält"),
IFERROR(IF(VLOOKUP(O244,[1]Vakuumiert!$E:$F,2,FALSE)=0,"Vakuumierter ABS ungeschält"),
IFERROR(IF(VLOOKUP(O244,[1]Vakuumiert!$H:$I,2,FALSE)=0,"Vakuumierter VOS geschält"),
IFERROR(IF(VLOOKUP(O244,[1]Vakuumiert!$K:$L,2,FALSE)=0,"Vakuumierter VOS vegan"),
IFERROR(IF(VLOOKUP(O244,[1]Vakuumiert!$N:$O,2,FALSE)=0,"Vakuumierter VOS Zipfel"),
IFERROR(IF(VLOOKUP(O244,[1]Vakuumiert!$Q:$R,2,FALSE)=0,"Vakuumiert geschält"),
IFERROR(IF(VLOOKUP(O244,'[1]vakuumierte Fertigprodukte'!$B:$C,2,FALSE)=0,"Fertigprodukte"),
IFERROR(IF(VLOOKUP(O244,'[1]vakuumierte Fertigprodukte'!$E:$FI,2,FALSE)=0,"Vakuumierte Zipfel"),
IFERROR(IF(VLOOKUP(O244,[1]Wurste!$B:$C,2,FALSE)=0,"Räucherwürste"),
IFERROR(IF(VLOOKUP(O244,[1]Wurste!$E:$F,2,FALSE)=0,"URW/URGW Wurst"),
IFERROR(IF(VLOOKUP(O244,[1]Wurste!$H:$I,2,FALSE)=0,"HF-Wurst Vegan"),
IFERROR(IF(VLOOKUP(O244,[1]Wurste!$K:$L,2,FALSE)=0,"320er ohne Würste"),
IFERROR(IF(AND(OR(Abfalldokumentation!$A244="BU3",Abfalldokumentation!$A244="Verkauf"),Abfalldokumentation!$F244="Schimmel",Abfalldokumentation!$G244="keinen Abnehmer/kein Schälpersonal"),"Div. Zipfel, ES ohne Verwendung",VLOOKUP(Abfalldokumentation!$E244,Produktgruppen!A:B,2,FALSE)),"-")))))))))))))))))))))))</f>
        <v>Qualitätssicherung</v>
      </c>
      <c r="E244" s="81" t="str">
        <f>IFERROR(VLOOKUP(Abfalldokumentation!$O244,Artikel!A:C,3,FALSE),Abfalldokumentation!$O244)</f>
        <v>Laborproben</v>
      </c>
      <c r="F244" s="81" t="str">
        <f>VLOOKUP(T244,'Liste Gründe'!A:D,2,FALSE)</f>
        <v>Qualitätssicherung</v>
      </c>
      <c r="G244" s="80" t="str">
        <f>IF(ISBLANK(V244),VLOOKUP(Abfalldokumentation!$P244,'Liste Gründe'!A:D,3,FALSE),V244)</f>
        <v>Laborprobe</v>
      </c>
      <c r="H244" s="81" t="str">
        <f>IF(ISBLANK(Abfalldokumentation!$W244),"-",Abfalldokumentation!$W244)</f>
        <v>Laborprobe</v>
      </c>
      <c r="I244" s="81">
        <f t="shared" si="22"/>
        <v>35</v>
      </c>
      <c r="J244" s="81" t="str">
        <f t="shared" si="23"/>
        <v>Produkte</v>
      </c>
      <c r="K244" s="81" t="str">
        <f t="shared" si="24"/>
        <v>BUs</v>
      </c>
      <c r="L244" s="81" t="str">
        <f t="shared" si="25"/>
        <v>Symptome</v>
      </c>
      <c r="M244" s="81" t="str">
        <f>IFERROR(VLOOKUP(Abfalldokumentation!$O244,Kennzahlen!S:V,3,FALSE)*Abfalldokumentation!$B244,"0")</f>
        <v>0</v>
      </c>
      <c r="N244" s="81" t="str">
        <f>IF(ISBLANK(Q244),VLOOKUP(Abfalldokumentation!$O244,'Linien - BU'!R:S,2,FALSE),Q244)</f>
        <v>Labor</v>
      </c>
      <c r="O244" s="77" t="str">
        <f t="shared" si="26"/>
        <v>Laborproben</v>
      </c>
      <c r="P244" s="77">
        <f t="shared" si="27"/>
        <v>73</v>
      </c>
      <c r="Q244" s="39" t="s">
        <v>199</v>
      </c>
      <c r="R244" s="40" t="s">
        <v>200</v>
      </c>
      <c r="S244" s="40">
        <v>150</v>
      </c>
      <c r="T244" s="51">
        <v>73</v>
      </c>
      <c r="U244" s="41">
        <v>44442</v>
      </c>
      <c r="V244" s="42" t="s">
        <v>201</v>
      </c>
      <c r="W244" s="43" t="s">
        <v>201</v>
      </c>
      <c r="X244" s="44" t="str">
        <f>IFERROR(VLOOKUP(Abfalldokumentation!$R244,Artikel!A:C,3,FALSE),Abfalldokumentation!$R244)</f>
        <v>Laborproben</v>
      </c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spans="1:40" ht="30" hidden="1" customHeight="1" x14ac:dyDescent="0.25">
      <c r="A245" s="73" t="str">
        <f>VLOOKUP(N245,'Linien - BU'!A:B,2,FALSE)</f>
        <v>BU3</v>
      </c>
      <c r="B245" s="74">
        <f t="shared" si="21"/>
        <v>78</v>
      </c>
      <c r="C245" s="75">
        <f>Abfalldokumentation!$U245</f>
        <v>44442</v>
      </c>
      <c r="D245" s="69" t="str">
        <f>IFERROR(IF(VLOOKUP(O245,'[1]Rohware 230'!$B:$C,2,FALSE)=0,"Rohware"),
IFERROR(IF(VLOOKUP(O245,[1]Sammelnr.!$B:$C,2,FALSE)=0,"Sammelnr. ungeschält ABS"),
IFERROR(IF(VLOOKUP(O245,[1]Sammelnr.!$E:$F,2,FALSE)=0,"Sammelnr. ungeschält VS"),
IFERROR(IF(VLOOKUP(O245,[1]Sammelnr.!$H:$I,2,FALSE)=0,"Sammelnr. geschält"),
IFERROR(IF(VLOOKUP(O245,[1]Offen!$B:$C,2,FALSE)=0,"Offen ungeschält ABS"),
IFERROR(IF(VLOOKUP(O245,[1]Offen!$E:$F,2,FALSE)=0,"Offen ungeschält VOS"),
IFERROR(IF(VLOOKUP(O245,[1]Offen!$H:$I,2,FALSE)=0,"Offen geschält RW"),
IFERROR(IF(VLOOKUP(O245,[1]Offen!$K:$L,2,FALSE)=0,"Offen vegan"),
IFERROR(IF(VLOOKUP(O245,[1]Offen!$N:$O,2,FALSE)=0,"Offen Zipfel"),
IFERROR(IF(VLOOKUP(O245,[1]Offen!$Q:$R,2,FALSE)=0,"Offen Endstücke"),
IFERROR(IF(VLOOKUP(O245,[1]Vakuumiert!$B:$C,2,FALSE)=0,"Vakuumierter VOS ungeschält"),
IFERROR(IF(VLOOKUP(O245,[1]Vakuumiert!$E:$F,2,FALSE)=0,"Vakuumierter ABS ungeschält"),
IFERROR(IF(VLOOKUP(O245,[1]Vakuumiert!$H:$I,2,FALSE)=0,"Vakuumierter VOS geschält"),
IFERROR(IF(VLOOKUP(O245,[1]Vakuumiert!$K:$L,2,FALSE)=0,"Vakuumierter VOS vegan"),
IFERROR(IF(VLOOKUP(O245,[1]Vakuumiert!$N:$O,2,FALSE)=0,"Vakuumierter VOS Zipfel"),
IFERROR(IF(VLOOKUP(O245,[1]Vakuumiert!$Q:$R,2,FALSE)=0,"Vakuumiert geschält"),
IFERROR(IF(VLOOKUP(O245,'[1]vakuumierte Fertigprodukte'!$B:$C,2,FALSE)=0,"Fertigprodukte"),
IFERROR(IF(VLOOKUP(O245,'[1]vakuumierte Fertigprodukte'!$E:$FI,2,FALSE)=0,"Vakuumierte Zipfel"),
IFERROR(IF(VLOOKUP(O245,[1]Wurste!$B:$C,2,FALSE)=0,"Räucherwürste"),
IFERROR(IF(VLOOKUP(O245,[1]Wurste!$E:$F,2,FALSE)=0,"URW/URGW Wurst"),
IFERROR(IF(VLOOKUP(O245,[1]Wurste!$H:$I,2,FALSE)=0,"HF-Wurst Vegan"),
IFERROR(IF(VLOOKUP(O245,[1]Wurste!$K:$L,2,FALSE)=0,"320er ohne Würste"),
IFERROR(IF(AND(OR(Abfalldokumentation!$A245="BU3",Abfalldokumentation!$A245="Verkauf"),Abfalldokumentation!$F245="Schimmel",Abfalldokumentation!$G245="keinen Abnehmer/kein Schälpersonal"),"Div. Zipfel, ES ohne Verwendung",VLOOKUP(Abfalldokumentation!$E245,Produktgruppen!A:B,2,FALSE)),"-")))))))))))))))))))))))</f>
        <v>Vorschmelz</v>
      </c>
      <c r="E245" s="76" t="str">
        <f>IFERROR(VLOOKUP(Abfalldokumentation!$O245,Artikel!A:C,3,FALSE),Abfalldokumentation!$O245)</f>
        <v>gemischte Räucherstücke</v>
      </c>
      <c r="F245" s="76" t="str">
        <f>VLOOKUP(T245,'Liste Gründe'!A:D,2,FALSE)</f>
        <v>Schimmel</v>
      </c>
      <c r="G245" s="75" t="str">
        <f>IF(ISBLANK(V245),VLOOKUP(Abfalldokumentation!$P245,'Liste Gründe'!A:D,3,FALSE),V245)</f>
        <v>Schimmel</v>
      </c>
      <c r="H245" s="76" t="str">
        <f>IF(ISBLANK(Abfalldokumentation!$W245),"-",Abfalldokumentation!$W245)</f>
        <v>gemischt, weil mehrere Produkte in einen Auftrag einfließen. VOS Trennung erforderlich</v>
      </c>
      <c r="I245" s="76">
        <f t="shared" si="22"/>
        <v>35</v>
      </c>
      <c r="J245" s="76" t="str">
        <f t="shared" si="23"/>
        <v>Produkte</v>
      </c>
      <c r="K245" s="76" t="str">
        <f t="shared" si="24"/>
        <v>BUs</v>
      </c>
      <c r="L245" s="76" t="str">
        <f t="shared" si="25"/>
        <v>Symptome</v>
      </c>
      <c r="M245" s="76" t="str">
        <f>IFERROR(VLOOKUP(Abfalldokumentation!$O245,Kennzahlen!S:V,3,FALSE)*Abfalldokumentation!$B245,"0")</f>
        <v>0</v>
      </c>
      <c r="N245" s="76" t="str">
        <f>IF(ISBLANK(Q245),VLOOKUP(Abfalldokumentation!$O245,'Linien - BU'!R:S,2,FALSE),Q245)</f>
        <v>L9</v>
      </c>
      <c r="O245" s="77" t="str">
        <f t="shared" si="26"/>
        <v>gemischte Räucherstücke</v>
      </c>
      <c r="P245" s="77">
        <f t="shared" si="27"/>
        <v>12</v>
      </c>
      <c r="Q245" s="45" t="s">
        <v>223</v>
      </c>
      <c r="R245" s="46" t="s">
        <v>47</v>
      </c>
      <c r="S245" s="46">
        <v>78</v>
      </c>
      <c r="T245" s="46">
        <v>12</v>
      </c>
      <c r="U245" s="47">
        <v>44442</v>
      </c>
      <c r="V245" s="48"/>
      <c r="W245" s="49" t="s">
        <v>248</v>
      </c>
      <c r="X245" s="50" t="str">
        <f>IFERROR(VLOOKUP(Abfalldokumentation!$R245,Artikel!A:C,3,FALSE),Abfalldokumentation!$R245)</f>
        <v>gemischte Räucherstücke</v>
      </c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spans="1:40" ht="30" hidden="1" customHeight="1" x14ac:dyDescent="0.25">
      <c r="A246" s="78" t="str">
        <f>VLOOKUP(N246,'Linien - BU'!A:B,2,FALSE)</f>
        <v>Rest</v>
      </c>
      <c r="B246" s="79">
        <f t="shared" si="21"/>
        <v>77</v>
      </c>
      <c r="C246" s="80">
        <f>Abfalldokumentation!$U246</f>
        <v>44442</v>
      </c>
      <c r="D246" s="69" t="str">
        <f>IFERROR(IF(VLOOKUP(O246,'[1]Rohware 230'!$B:$C,2,FALSE)=0,"Rohware"),
IFERROR(IF(VLOOKUP(O246,[1]Sammelnr.!$B:$C,2,FALSE)=0,"Sammelnr. ungeschält ABS"),
IFERROR(IF(VLOOKUP(O246,[1]Sammelnr.!$E:$F,2,FALSE)=0,"Sammelnr. ungeschält VS"),
IFERROR(IF(VLOOKUP(O246,[1]Sammelnr.!$H:$I,2,FALSE)=0,"Sammelnr. geschält"),
IFERROR(IF(VLOOKUP(O246,[1]Offen!$B:$C,2,FALSE)=0,"Offen ungeschält ABS"),
IFERROR(IF(VLOOKUP(O246,[1]Offen!$E:$F,2,FALSE)=0,"Offen ungeschält VOS"),
IFERROR(IF(VLOOKUP(O246,[1]Offen!$H:$I,2,FALSE)=0,"Offen geschält RW"),
IFERROR(IF(VLOOKUP(O246,[1]Offen!$K:$L,2,FALSE)=0,"Offen vegan"),
IFERROR(IF(VLOOKUP(O246,[1]Offen!$N:$O,2,FALSE)=0,"Offen Zipfel"),
IFERROR(IF(VLOOKUP(O246,[1]Offen!$Q:$R,2,FALSE)=0,"Offen Endstücke"),
IFERROR(IF(VLOOKUP(O246,[1]Vakuumiert!$B:$C,2,FALSE)=0,"Vakuumierter VOS ungeschält"),
IFERROR(IF(VLOOKUP(O246,[1]Vakuumiert!$E:$F,2,FALSE)=0,"Vakuumierter ABS ungeschält"),
IFERROR(IF(VLOOKUP(O246,[1]Vakuumiert!$H:$I,2,FALSE)=0,"Vakuumierter VOS geschält"),
IFERROR(IF(VLOOKUP(O246,[1]Vakuumiert!$K:$L,2,FALSE)=0,"Vakuumierter VOS vegan"),
IFERROR(IF(VLOOKUP(O246,[1]Vakuumiert!$N:$O,2,FALSE)=0,"Vakuumierter VOS Zipfel"),
IFERROR(IF(VLOOKUP(O246,[1]Vakuumiert!$Q:$R,2,FALSE)=0,"Vakuumiert geschält"),
IFERROR(IF(VLOOKUP(O246,'[1]vakuumierte Fertigprodukte'!$B:$C,2,FALSE)=0,"Fertigprodukte"),
IFERROR(IF(VLOOKUP(O246,'[1]vakuumierte Fertigprodukte'!$E:$FI,2,FALSE)=0,"Vakuumierte Zipfel"),
IFERROR(IF(VLOOKUP(O246,[1]Wurste!$B:$C,2,FALSE)=0,"Räucherwürste"),
IFERROR(IF(VLOOKUP(O246,[1]Wurste!$E:$F,2,FALSE)=0,"URW/URGW Wurst"),
IFERROR(IF(VLOOKUP(O246,[1]Wurste!$H:$I,2,FALSE)=0,"HF-Wurst Vegan"),
IFERROR(IF(VLOOKUP(O246,[1]Wurste!$K:$L,2,FALSE)=0,"320er ohne Würste"),
IFERROR(IF(AND(OR(Abfalldokumentation!$A246="BU3",Abfalldokumentation!$A246="Verkauf"),Abfalldokumentation!$F246="Schimmel",Abfalldokumentation!$G246="keinen Abnehmer/kein Schälpersonal"),"Div. Zipfel, ES ohne Verwendung",VLOOKUP(Abfalldokumentation!$E246,Produktgruppen!A:B,2,FALSE)),"-")))))))))))))))))))))))</f>
        <v>Qualitätssicherung</v>
      </c>
      <c r="E246" s="81" t="str">
        <f>IFERROR(VLOOKUP(Abfalldokumentation!$O246,Artikel!A:C,3,FALSE),Abfalldokumentation!$O246)</f>
        <v>Rückstellproben</v>
      </c>
      <c r="F246" s="81" t="str">
        <f>VLOOKUP(T246,'Liste Gründe'!A:D,2,FALSE)</f>
        <v>Qualitätssicherung</v>
      </c>
      <c r="G246" s="80" t="str">
        <f>IF(ISBLANK(V246),VLOOKUP(Abfalldokumentation!$P246,'Liste Gründe'!A:D,3,FALSE),V246)</f>
        <v>Rückstellproben</v>
      </c>
      <c r="H246" s="81" t="str">
        <f>IF(ISBLANK(Abfalldokumentation!$W246),"-",Abfalldokumentation!$W246)</f>
        <v>Rückstellproben</v>
      </c>
      <c r="I246" s="81">
        <f t="shared" si="22"/>
        <v>35</v>
      </c>
      <c r="J246" s="81" t="str">
        <f t="shared" si="23"/>
        <v>Produkte</v>
      </c>
      <c r="K246" s="81" t="str">
        <f t="shared" si="24"/>
        <v>BUs</v>
      </c>
      <c r="L246" s="81" t="str">
        <f t="shared" si="25"/>
        <v>Symptome</v>
      </c>
      <c r="M246" s="81" t="str">
        <f>IFERROR(VLOOKUP(Abfalldokumentation!$O246,Kennzahlen!S:V,3,FALSE)*Abfalldokumentation!$B246,"0")</f>
        <v>0</v>
      </c>
      <c r="N246" s="81" t="str">
        <f>IF(ISBLANK(Q246),VLOOKUP(Abfalldokumentation!$O246,'Linien - BU'!R:S,2,FALSE),Q246)</f>
        <v>Labor</v>
      </c>
      <c r="O246" s="77" t="str">
        <f t="shared" si="26"/>
        <v>Rückstellproben</v>
      </c>
      <c r="P246" s="77">
        <f t="shared" si="27"/>
        <v>70</v>
      </c>
      <c r="Q246" s="39" t="s">
        <v>199</v>
      </c>
      <c r="R246" s="42" t="s">
        <v>212</v>
      </c>
      <c r="S246" s="40">
        <v>77</v>
      </c>
      <c r="T246" s="40">
        <v>70</v>
      </c>
      <c r="U246" s="41">
        <v>44442</v>
      </c>
      <c r="V246" s="42" t="s">
        <v>212</v>
      </c>
      <c r="W246" s="43" t="s">
        <v>212</v>
      </c>
      <c r="X246" s="44" t="str">
        <f>IFERROR(VLOOKUP(Abfalldokumentation!$R246,Artikel!A:C,3,FALSE),Abfalldokumentation!$R246)</f>
        <v>Rückstellproben</v>
      </c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spans="1:40" ht="30" hidden="1" customHeight="1" x14ac:dyDescent="0.25">
      <c r="A247" s="73" t="str">
        <f>VLOOKUP(N247,'Linien - BU'!A:B,2,FALSE)</f>
        <v>BU3</v>
      </c>
      <c r="B247" s="74">
        <f t="shared" si="21"/>
        <v>96</v>
      </c>
      <c r="C247" s="75">
        <f>Abfalldokumentation!$U247</f>
        <v>44442</v>
      </c>
      <c r="D247" s="69" t="str">
        <f>IFERROR(IF(VLOOKUP(O247,'[1]Rohware 230'!$B:$C,2,FALSE)=0,"Rohware"),
IFERROR(IF(VLOOKUP(O247,[1]Sammelnr.!$B:$C,2,FALSE)=0,"Sammelnr. ungeschält ABS"),
IFERROR(IF(VLOOKUP(O247,[1]Sammelnr.!$E:$F,2,FALSE)=0,"Sammelnr. ungeschält VS"),
IFERROR(IF(VLOOKUP(O247,[1]Sammelnr.!$H:$I,2,FALSE)=0,"Sammelnr. geschält"),
IFERROR(IF(VLOOKUP(O247,[1]Offen!$B:$C,2,FALSE)=0,"Offen ungeschält ABS"),
IFERROR(IF(VLOOKUP(O247,[1]Offen!$E:$F,2,FALSE)=0,"Offen ungeschält VOS"),
IFERROR(IF(VLOOKUP(O247,[1]Offen!$H:$I,2,FALSE)=0,"Offen geschält RW"),
IFERROR(IF(VLOOKUP(O247,[1]Offen!$K:$L,2,FALSE)=0,"Offen vegan"),
IFERROR(IF(VLOOKUP(O247,[1]Offen!$N:$O,2,FALSE)=0,"Offen Zipfel"),
IFERROR(IF(VLOOKUP(O247,[1]Offen!$Q:$R,2,FALSE)=0,"Offen Endstücke"),
IFERROR(IF(VLOOKUP(O247,[1]Vakuumiert!$B:$C,2,FALSE)=0,"Vakuumierter VOS ungeschält"),
IFERROR(IF(VLOOKUP(O247,[1]Vakuumiert!$E:$F,2,FALSE)=0,"Vakuumierter ABS ungeschält"),
IFERROR(IF(VLOOKUP(O247,[1]Vakuumiert!$H:$I,2,FALSE)=0,"Vakuumierter VOS geschält"),
IFERROR(IF(VLOOKUP(O247,[1]Vakuumiert!$K:$L,2,FALSE)=0,"Vakuumierter VOS vegan"),
IFERROR(IF(VLOOKUP(O247,[1]Vakuumiert!$N:$O,2,FALSE)=0,"Vakuumierter VOS Zipfel"),
IFERROR(IF(VLOOKUP(O247,[1]Vakuumiert!$Q:$R,2,FALSE)=0,"Vakuumiert geschält"),
IFERROR(IF(VLOOKUP(O247,'[1]vakuumierte Fertigprodukte'!$B:$C,2,FALSE)=0,"Fertigprodukte"),
IFERROR(IF(VLOOKUP(O247,'[1]vakuumierte Fertigprodukte'!$E:$FI,2,FALSE)=0,"Vakuumierte Zipfel"),
IFERROR(IF(VLOOKUP(O247,[1]Wurste!$B:$C,2,FALSE)=0,"Räucherwürste"),
IFERROR(IF(VLOOKUP(O247,[1]Wurste!$E:$F,2,FALSE)=0,"URW/URGW Wurst"),
IFERROR(IF(VLOOKUP(O247,[1]Wurste!$H:$I,2,FALSE)=0,"HF-Wurst Vegan"),
IFERROR(IF(VLOOKUP(O247,[1]Wurste!$K:$L,2,FALSE)=0,"320er ohne Würste"),
IFERROR(IF(AND(OR(Abfalldokumentation!$A247="BU3",Abfalldokumentation!$A247="Verkauf"),Abfalldokumentation!$F247="Schimmel",Abfalldokumentation!$G247="keinen Abnehmer/kein Schälpersonal"),"Div. Zipfel, ES ohne Verwendung",VLOOKUP(Abfalldokumentation!$E247,Produktgruppen!A:B,2,FALSE)),"-")))))))))))))))))))))))</f>
        <v>RW</v>
      </c>
      <c r="E247" s="76" t="str">
        <f>IFERROR(VLOOKUP(Abfalldokumentation!$O247,Artikel!A:C,3,FALSE),Abfalldokumentation!$O247)</f>
        <v>RW Natur</v>
      </c>
      <c r="F247" s="76" t="str">
        <f>VLOOKUP(T247,'Liste Gründe'!A:D,2,FALSE)</f>
        <v>Schimmel</v>
      </c>
      <c r="G247" s="75" t="str">
        <f>IF(ISBLANK(V247),VLOOKUP(Abfalldokumentation!$P247,'Liste Gründe'!A:D,3,FALSE),V247)</f>
        <v>VOS &gt; Einsatz</v>
      </c>
      <c r="H247" s="76" t="str">
        <f>IF(ISBLANK(Abfalldokumentation!$W247),"-",Abfalldokumentation!$W247)</f>
        <v>VOS &gt; Einsatz</v>
      </c>
      <c r="I247" s="76">
        <f t="shared" si="22"/>
        <v>35</v>
      </c>
      <c r="J247" s="76" t="str">
        <f t="shared" si="23"/>
        <v>Produkte</v>
      </c>
      <c r="K247" s="76" t="str">
        <f t="shared" si="24"/>
        <v>BUs</v>
      </c>
      <c r="L247" s="76" t="str">
        <f t="shared" si="25"/>
        <v>Symptome</v>
      </c>
      <c r="M247" s="76" t="str">
        <f>IFERROR(VLOOKUP(Abfalldokumentation!$O247,Kennzahlen!S:V,3,FALSE)*Abfalldokumentation!$B247,"0")</f>
        <v>0</v>
      </c>
      <c r="N247" s="76" t="str">
        <f>IF(ISBLANK(Q247),VLOOKUP(Abfalldokumentation!$O247,'Linien - BU'!R:S,2,FALSE),Q247)</f>
        <v>L9</v>
      </c>
      <c r="O247" s="77" t="str">
        <f t="shared" si="26"/>
        <v>RW Natur</v>
      </c>
      <c r="P247" s="77">
        <f t="shared" si="27"/>
        <v>12</v>
      </c>
      <c r="Q247" s="45" t="s">
        <v>223</v>
      </c>
      <c r="R247" s="46" t="s">
        <v>93</v>
      </c>
      <c r="S247" s="46">
        <v>96</v>
      </c>
      <c r="T247" s="46">
        <v>12</v>
      </c>
      <c r="U247" s="47">
        <v>44442</v>
      </c>
      <c r="V247" s="48" t="s">
        <v>21</v>
      </c>
      <c r="W247" s="49" t="s">
        <v>21</v>
      </c>
      <c r="X247" s="50" t="str">
        <f>IFERROR(VLOOKUP(Abfalldokumentation!$R247,Artikel!A:C,3,FALSE),Abfalldokumentation!$R247)</f>
        <v>RW Natur</v>
      </c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spans="1:40" ht="30" hidden="1" customHeight="1" x14ac:dyDescent="0.25">
      <c r="A248" s="78" t="str">
        <f>VLOOKUP(N248,'Linien - BU'!A:B,2,FALSE)</f>
        <v>BU3</v>
      </c>
      <c r="B248" s="79">
        <f t="shared" si="21"/>
        <v>320</v>
      </c>
      <c r="C248" s="80">
        <f>Abfalldokumentation!$U248</f>
        <v>44442</v>
      </c>
      <c r="D248" s="69" t="str">
        <f>IFERROR(IF(VLOOKUP(O248,'[1]Rohware 230'!$B:$C,2,FALSE)=0,"Rohware"),
IFERROR(IF(VLOOKUP(O248,[1]Sammelnr.!$B:$C,2,FALSE)=0,"Sammelnr. ungeschält ABS"),
IFERROR(IF(VLOOKUP(O248,[1]Sammelnr.!$E:$F,2,FALSE)=0,"Sammelnr. ungeschält VS"),
IFERROR(IF(VLOOKUP(O248,[1]Sammelnr.!$H:$I,2,FALSE)=0,"Sammelnr. geschält"),
IFERROR(IF(VLOOKUP(O248,[1]Offen!$B:$C,2,FALSE)=0,"Offen ungeschält ABS"),
IFERROR(IF(VLOOKUP(O248,[1]Offen!$E:$F,2,FALSE)=0,"Offen ungeschält VOS"),
IFERROR(IF(VLOOKUP(O248,[1]Offen!$H:$I,2,FALSE)=0,"Offen geschält RW"),
IFERROR(IF(VLOOKUP(O248,[1]Offen!$K:$L,2,FALSE)=0,"Offen vegan"),
IFERROR(IF(VLOOKUP(O248,[1]Offen!$N:$O,2,FALSE)=0,"Offen Zipfel"),
IFERROR(IF(VLOOKUP(O248,[1]Offen!$Q:$R,2,FALSE)=0,"Offen Endstücke"),
IFERROR(IF(VLOOKUP(O248,[1]Vakuumiert!$B:$C,2,FALSE)=0,"Vakuumierter VOS ungeschält"),
IFERROR(IF(VLOOKUP(O248,[1]Vakuumiert!$E:$F,2,FALSE)=0,"Vakuumierter ABS ungeschält"),
IFERROR(IF(VLOOKUP(O248,[1]Vakuumiert!$H:$I,2,FALSE)=0,"Vakuumierter VOS geschält"),
IFERROR(IF(VLOOKUP(O248,[1]Vakuumiert!$K:$L,2,FALSE)=0,"Vakuumierter VOS vegan"),
IFERROR(IF(VLOOKUP(O248,[1]Vakuumiert!$N:$O,2,FALSE)=0,"Vakuumierter VOS Zipfel"),
IFERROR(IF(VLOOKUP(O248,[1]Vakuumiert!$Q:$R,2,FALSE)=0,"Vakuumiert geschält"),
IFERROR(IF(VLOOKUP(O248,'[1]vakuumierte Fertigprodukte'!$B:$C,2,FALSE)=0,"Fertigprodukte"),
IFERROR(IF(VLOOKUP(O248,'[1]vakuumierte Fertigprodukte'!$E:$FI,2,FALSE)=0,"Vakuumierte Zipfel"),
IFERROR(IF(VLOOKUP(O248,[1]Wurste!$B:$C,2,FALSE)=0,"Räucherwürste"),
IFERROR(IF(VLOOKUP(O248,[1]Wurste!$E:$F,2,FALSE)=0,"URW/URGW Wurst"),
IFERROR(IF(VLOOKUP(O248,[1]Wurste!$H:$I,2,FALSE)=0,"HF-Wurst Vegan"),
IFERROR(IF(VLOOKUP(O248,[1]Wurste!$K:$L,2,FALSE)=0,"320er ohne Würste"),
IFERROR(IF(AND(OR(Abfalldokumentation!$A248="BU3",Abfalldokumentation!$A248="Verkauf"),Abfalldokumentation!$F248="Schimmel",Abfalldokumentation!$G248="keinen Abnehmer/kein Schälpersonal"),"Div. Zipfel, ES ohne Verwendung",VLOOKUP(Abfalldokumentation!$E248,Produktgruppen!A:B,2,FALSE)),"-")))))))))))))))))))))))</f>
        <v>RW</v>
      </c>
      <c r="E248" s="81" t="str">
        <f>IFERROR(VLOOKUP(Abfalldokumentation!$O248,Artikel!A:C,3,FALSE),Abfalldokumentation!$O248)</f>
        <v>RW Natur</v>
      </c>
      <c r="F248" s="81" t="str">
        <f>VLOOKUP(T248,'Liste Gründe'!A:D,2,FALSE)</f>
        <v>Schimmel</v>
      </c>
      <c r="G248" s="80" t="str">
        <f>IF(ISBLANK(V248),VLOOKUP(Abfalldokumentation!$P248,'Liste Gründe'!A:D,3,FALSE),V248)</f>
        <v>VOS &gt; Einsatz</v>
      </c>
      <c r="H248" s="81" t="str">
        <f>IF(ISBLANK(Abfalldokumentation!$W248),"-",Abfalldokumentation!$W248)</f>
        <v>VOS &gt; Einsatz</v>
      </c>
      <c r="I248" s="81">
        <f t="shared" si="22"/>
        <v>35</v>
      </c>
      <c r="J248" s="81" t="str">
        <f t="shared" si="23"/>
        <v>Produkte</v>
      </c>
      <c r="K248" s="81" t="str">
        <f t="shared" si="24"/>
        <v>BUs</v>
      </c>
      <c r="L248" s="81" t="str">
        <f t="shared" si="25"/>
        <v>Symptome</v>
      </c>
      <c r="M248" s="81" t="str">
        <f>IFERROR(VLOOKUP(Abfalldokumentation!$O248,Kennzahlen!S:V,3,FALSE)*Abfalldokumentation!$B248,"0")</f>
        <v>0</v>
      </c>
      <c r="N248" s="81" t="str">
        <f>IF(ISBLANK(Q248),VLOOKUP(Abfalldokumentation!$O248,'Linien - BU'!R:S,2,FALSE),Q248)</f>
        <v>L9</v>
      </c>
      <c r="O248" s="77" t="str">
        <f t="shared" si="26"/>
        <v>RW Natur</v>
      </c>
      <c r="P248" s="77">
        <f t="shared" si="27"/>
        <v>12</v>
      </c>
      <c r="Q248" s="39" t="s">
        <v>223</v>
      </c>
      <c r="R248" s="40" t="s">
        <v>93</v>
      </c>
      <c r="S248" s="40">
        <v>320</v>
      </c>
      <c r="T248" s="40">
        <v>12</v>
      </c>
      <c r="U248" s="41">
        <v>44442</v>
      </c>
      <c r="V248" s="42" t="s">
        <v>21</v>
      </c>
      <c r="W248" s="43" t="s">
        <v>21</v>
      </c>
      <c r="X248" s="44" t="str">
        <f>IFERROR(VLOOKUP(Abfalldokumentation!$R248,Artikel!A:C,3,FALSE),Abfalldokumentation!$R248)</f>
        <v>RW Natur</v>
      </c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spans="1:40" ht="30" hidden="1" customHeight="1" x14ac:dyDescent="0.25">
      <c r="A249" s="73" t="str">
        <f>VLOOKUP(N249,'Linien - BU'!A:B,2,FALSE)</f>
        <v>BU3</v>
      </c>
      <c r="B249" s="74">
        <f t="shared" si="21"/>
        <v>256</v>
      </c>
      <c r="C249" s="75">
        <f>Abfalldokumentation!$U249</f>
        <v>44442</v>
      </c>
      <c r="D249" s="69" t="str">
        <f>IFERROR(IF(VLOOKUP(O249,'[1]Rohware 230'!$B:$C,2,FALSE)=0,"Rohware"),
IFERROR(IF(VLOOKUP(O249,[1]Sammelnr.!$B:$C,2,FALSE)=0,"Sammelnr. ungeschält ABS"),
IFERROR(IF(VLOOKUP(O249,[1]Sammelnr.!$E:$F,2,FALSE)=0,"Sammelnr. ungeschält VS"),
IFERROR(IF(VLOOKUP(O249,[1]Sammelnr.!$H:$I,2,FALSE)=0,"Sammelnr. geschält"),
IFERROR(IF(VLOOKUP(O249,[1]Offen!$B:$C,2,FALSE)=0,"Offen ungeschält ABS"),
IFERROR(IF(VLOOKUP(O249,[1]Offen!$E:$F,2,FALSE)=0,"Offen ungeschält VOS"),
IFERROR(IF(VLOOKUP(O249,[1]Offen!$H:$I,2,FALSE)=0,"Offen geschält RW"),
IFERROR(IF(VLOOKUP(O249,[1]Offen!$K:$L,2,FALSE)=0,"Offen vegan"),
IFERROR(IF(VLOOKUP(O249,[1]Offen!$N:$O,2,FALSE)=0,"Offen Zipfel"),
IFERROR(IF(VLOOKUP(O249,[1]Offen!$Q:$R,2,FALSE)=0,"Offen Endstücke"),
IFERROR(IF(VLOOKUP(O249,[1]Vakuumiert!$B:$C,2,FALSE)=0,"Vakuumierter VOS ungeschält"),
IFERROR(IF(VLOOKUP(O249,[1]Vakuumiert!$E:$F,2,FALSE)=0,"Vakuumierter ABS ungeschält"),
IFERROR(IF(VLOOKUP(O249,[1]Vakuumiert!$H:$I,2,FALSE)=0,"Vakuumierter VOS geschält"),
IFERROR(IF(VLOOKUP(O249,[1]Vakuumiert!$K:$L,2,FALSE)=0,"Vakuumierter VOS vegan"),
IFERROR(IF(VLOOKUP(O249,[1]Vakuumiert!$N:$O,2,FALSE)=0,"Vakuumierter VOS Zipfel"),
IFERROR(IF(VLOOKUP(O249,[1]Vakuumiert!$Q:$R,2,FALSE)=0,"Vakuumiert geschält"),
IFERROR(IF(VLOOKUP(O249,'[1]vakuumierte Fertigprodukte'!$B:$C,2,FALSE)=0,"Fertigprodukte"),
IFERROR(IF(VLOOKUP(O249,'[1]vakuumierte Fertigprodukte'!$E:$FI,2,FALSE)=0,"Vakuumierte Zipfel"),
IFERROR(IF(VLOOKUP(O249,[1]Wurste!$B:$C,2,FALSE)=0,"Räucherwürste"),
IFERROR(IF(VLOOKUP(O249,[1]Wurste!$E:$F,2,FALSE)=0,"URW/URGW Wurst"),
IFERROR(IF(VLOOKUP(O249,[1]Wurste!$H:$I,2,FALSE)=0,"HF-Wurst Vegan"),
IFERROR(IF(VLOOKUP(O249,[1]Wurste!$K:$L,2,FALSE)=0,"320er ohne Würste"),
IFERROR(IF(AND(OR(Abfalldokumentation!$A249="BU3",Abfalldokumentation!$A249="Verkauf"),Abfalldokumentation!$F249="Schimmel",Abfalldokumentation!$G249="keinen Abnehmer/kein Schälpersonal"),"Div. Zipfel, ES ohne Verwendung",VLOOKUP(Abfalldokumentation!$E249,Produktgruppen!A:B,2,FALSE)),"-")))))))))))))))))))))))</f>
        <v>-</v>
      </c>
      <c r="E249" s="76" t="str">
        <f>IFERROR(VLOOKUP(Abfalldokumentation!$O249,Artikel!A:C,3,FALSE),Abfalldokumentation!$O249)</f>
        <v>Maschinenabfall</v>
      </c>
      <c r="F249" s="76" t="str">
        <f>VLOOKUP(T249,'Liste Gründe'!A:D,2,FALSE)</f>
        <v>Linienbezogen</v>
      </c>
      <c r="G249" s="75" t="str">
        <f>IF(ISBLANK(V249),VLOOKUP(Abfalldokumentation!$P249,'Liste Gründe'!A:D,3,FALSE),V249)</f>
        <v>Maschinenabfall</v>
      </c>
      <c r="H249" s="76" t="str">
        <f>IF(ISBLANK(Abfalldokumentation!$W249),"-",Abfalldokumentation!$W249)</f>
        <v>-</v>
      </c>
      <c r="I249" s="76">
        <f t="shared" si="22"/>
        <v>35</v>
      </c>
      <c r="J249" s="76" t="str">
        <f t="shared" si="23"/>
        <v>Produkte</v>
      </c>
      <c r="K249" s="76" t="str">
        <f t="shared" si="24"/>
        <v>BUs</v>
      </c>
      <c r="L249" s="76" t="str">
        <f t="shared" si="25"/>
        <v>Symptome</v>
      </c>
      <c r="M249" s="76" t="str">
        <f>IFERROR(VLOOKUP(Abfalldokumentation!$O249,Kennzahlen!S:V,3,FALSE)*Abfalldokumentation!$B249,"0")</f>
        <v>0</v>
      </c>
      <c r="N249" s="76" t="str">
        <f>IF(ISBLANK(Q249),VLOOKUP(Abfalldokumentation!$O249,'Linien - BU'!R:S,2,FALSE),Q249)</f>
        <v>L9</v>
      </c>
      <c r="O249" s="77" t="str">
        <f t="shared" si="26"/>
        <v>Maschinenabfall</v>
      </c>
      <c r="P249" s="77">
        <f t="shared" si="27"/>
        <v>30</v>
      </c>
      <c r="Q249" s="45" t="s">
        <v>223</v>
      </c>
      <c r="R249" s="46" t="s">
        <v>55</v>
      </c>
      <c r="S249" s="46">
        <v>256</v>
      </c>
      <c r="T249" s="46">
        <v>30</v>
      </c>
      <c r="U249" s="47">
        <v>44442</v>
      </c>
      <c r="V249" s="48"/>
      <c r="W249" s="49"/>
      <c r="X249" s="50" t="str">
        <f>IFERROR(VLOOKUP(Abfalldokumentation!$R249,Artikel!A:C,3,FALSE),Abfalldokumentation!$R249)</f>
        <v>Maschinenabfall</v>
      </c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spans="1:40" ht="30" hidden="1" customHeight="1" x14ac:dyDescent="0.25">
      <c r="A250" s="78" t="str">
        <f>VLOOKUP(N250,'Linien - BU'!A:B,2,FALSE)</f>
        <v>BU1</v>
      </c>
      <c r="B250" s="79">
        <f t="shared" si="21"/>
        <v>11.4</v>
      </c>
      <c r="C250" s="80">
        <f>Abfalldokumentation!$U250</f>
        <v>44442</v>
      </c>
      <c r="D250" s="69" t="str">
        <f>IFERROR(IF(VLOOKUP(O250,'[1]Rohware 230'!$B:$C,2,FALSE)=0,"Rohware"),
IFERROR(IF(VLOOKUP(O250,[1]Sammelnr.!$B:$C,2,FALSE)=0,"Sammelnr. ungeschält ABS"),
IFERROR(IF(VLOOKUP(O250,[1]Sammelnr.!$E:$F,2,FALSE)=0,"Sammelnr. ungeschält VS"),
IFERROR(IF(VLOOKUP(O250,[1]Sammelnr.!$H:$I,2,FALSE)=0,"Sammelnr. geschält"),
IFERROR(IF(VLOOKUP(O250,[1]Offen!$B:$C,2,FALSE)=0,"Offen ungeschält ABS"),
IFERROR(IF(VLOOKUP(O250,[1]Offen!$E:$F,2,FALSE)=0,"Offen ungeschält VOS"),
IFERROR(IF(VLOOKUP(O250,[1]Offen!$H:$I,2,FALSE)=0,"Offen geschält RW"),
IFERROR(IF(VLOOKUP(O250,[1]Offen!$K:$L,2,FALSE)=0,"Offen vegan"),
IFERROR(IF(VLOOKUP(O250,[1]Offen!$N:$O,2,FALSE)=0,"Offen Zipfel"),
IFERROR(IF(VLOOKUP(O250,[1]Offen!$Q:$R,2,FALSE)=0,"Offen Endstücke"),
IFERROR(IF(VLOOKUP(O250,[1]Vakuumiert!$B:$C,2,FALSE)=0,"Vakuumierter VOS ungeschält"),
IFERROR(IF(VLOOKUP(O250,[1]Vakuumiert!$E:$F,2,FALSE)=0,"Vakuumierter ABS ungeschält"),
IFERROR(IF(VLOOKUP(O250,[1]Vakuumiert!$H:$I,2,FALSE)=0,"Vakuumierter VOS geschält"),
IFERROR(IF(VLOOKUP(O250,[1]Vakuumiert!$K:$L,2,FALSE)=0,"Vakuumierter VOS vegan"),
IFERROR(IF(VLOOKUP(O250,[1]Vakuumiert!$N:$O,2,FALSE)=0,"Vakuumierter VOS Zipfel"),
IFERROR(IF(VLOOKUP(O250,[1]Vakuumiert!$Q:$R,2,FALSE)=0,"Vakuumiert geschält"),
IFERROR(IF(VLOOKUP(O250,'[1]vakuumierte Fertigprodukte'!$B:$C,2,FALSE)=0,"Fertigprodukte"),
IFERROR(IF(VLOOKUP(O250,'[1]vakuumierte Fertigprodukte'!$E:$FI,2,FALSE)=0,"Vakuumierte Zipfel"),
IFERROR(IF(VLOOKUP(O250,[1]Wurste!$B:$C,2,FALSE)=0,"Räucherwürste"),
IFERROR(IF(VLOOKUP(O250,[1]Wurste!$E:$F,2,FALSE)=0,"URW/URGW Wurst"),
IFERROR(IF(VLOOKUP(O250,[1]Wurste!$H:$I,2,FALSE)=0,"HF-Wurst Vegan"),
IFERROR(IF(VLOOKUP(O250,[1]Wurste!$K:$L,2,FALSE)=0,"320er ohne Würste"),
IFERROR(IF(AND(OR(Abfalldokumentation!$A250="BU3",Abfalldokumentation!$A250="Verkauf"),Abfalldokumentation!$F250="Schimmel",Abfalldokumentation!$G250="keinen Abnehmer/kein Schälpersonal"),"Div. Zipfel, ES ohne Verwendung",VLOOKUP(Abfalldokumentation!$E250,Produktgruppen!A:B,2,FALSE)),"-")))))))))))))))))))))))</f>
        <v>Fertigware</v>
      </c>
      <c r="E250" s="81" t="str">
        <f>IFERROR(VLOOKUP(Abfalldokumentation!$O250,Artikel!A:C,3,FALSE),Abfalldokumentation!$O250)</f>
        <v>Skinkeost 250g</v>
      </c>
      <c r="F250" s="81" t="str">
        <f>VLOOKUP(T250,'Liste Gründe'!A:D,2,FALSE)</f>
        <v>Rest</v>
      </c>
      <c r="G250" s="80" t="str">
        <f>IF(ISBLANK(V250),VLOOKUP(Abfalldokumentation!$P250,'Liste Gründe'!A:D,3,FALSE),V250)</f>
        <v>Metall</v>
      </c>
      <c r="H250" s="81" t="str">
        <f>IF(ISBLANK(Abfalldokumentation!$W250),"-",Abfalldokumentation!$W250)</f>
        <v>Metall</v>
      </c>
      <c r="I250" s="81">
        <f t="shared" si="22"/>
        <v>35</v>
      </c>
      <c r="J250" s="81" t="str">
        <f t="shared" si="23"/>
        <v>Produkte</v>
      </c>
      <c r="K250" s="81" t="str">
        <f t="shared" si="24"/>
        <v>BUs</v>
      </c>
      <c r="L250" s="81" t="str">
        <f t="shared" si="25"/>
        <v>Symptome</v>
      </c>
      <c r="M250" s="81" t="str">
        <f>IFERROR(VLOOKUP(Abfalldokumentation!$O250,Kennzahlen!S:V,3,FALSE)*Abfalldokumentation!$B250,"0")</f>
        <v>0</v>
      </c>
      <c r="N250" s="81" t="str">
        <f>IF(ISBLANK(Q250),VLOOKUP(Abfalldokumentation!$O250,'Linien - BU'!R:S,2,FALSE),Q250)</f>
        <v>Abfüllung</v>
      </c>
      <c r="O250" s="77" t="str">
        <f t="shared" si="26"/>
        <v>Skinkeost 250g</v>
      </c>
      <c r="P250" s="77">
        <f t="shared" si="27"/>
        <v>40</v>
      </c>
      <c r="Q250" s="39" t="s">
        <v>180</v>
      </c>
      <c r="R250" s="40" t="s">
        <v>249</v>
      </c>
      <c r="S250" s="40">
        <v>11.4</v>
      </c>
      <c r="T250" s="40">
        <v>40</v>
      </c>
      <c r="U250" s="41">
        <v>44442</v>
      </c>
      <c r="V250" s="43"/>
      <c r="W250" s="43" t="s">
        <v>195</v>
      </c>
      <c r="X250" s="44" t="str">
        <f>IFERROR(VLOOKUP(Abfalldokumentation!$R250,Artikel!A:C,3,FALSE),Abfalldokumentation!$R250)</f>
        <v>Skinkeost 250g</v>
      </c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spans="1:40" ht="30" hidden="1" customHeight="1" x14ac:dyDescent="0.25">
      <c r="A251" s="73" t="str">
        <f>VLOOKUP(N251,'Linien - BU'!A:B,2,FALSE)</f>
        <v>BU3</v>
      </c>
      <c r="B251" s="74">
        <f t="shared" si="21"/>
        <v>446</v>
      </c>
      <c r="C251" s="75">
        <f>Abfalldokumentation!$U251</f>
        <v>44445</v>
      </c>
      <c r="D251" s="69" t="str">
        <f>IFERROR(IF(VLOOKUP(O251,'[1]Rohware 230'!$B:$C,2,FALSE)=0,"Rohware"),
IFERROR(IF(VLOOKUP(O251,[1]Sammelnr.!$B:$C,2,FALSE)=0,"Sammelnr. ungeschält ABS"),
IFERROR(IF(VLOOKUP(O251,[1]Sammelnr.!$E:$F,2,FALSE)=0,"Sammelnr. ungeschält VS"),
IFERROR(IF(VLOOKUP(O251,[1]Sammelnr.!$H:$I,2,FALSE)=0,"Sammelnr. geschält"),
IFERROR(IF(VLOOKUP(O251,[1]Offen!$B:$C,2,FALSE)=0,"Offen ungeschält ABS"),
IFERROR(IF(VLOOKUP(O251,[1]Offen!$E:$F,2,FALSE)=0,"Offen ungeschält VOS"),
IFERROR(IF(VLOOKUP(O251,[1]Offen!$H:$I,2,FALSE)=0,"Offen geschält RW"),
IFERROR(IF(VLOOKUP(O251,[1]Offen!$K:$L,2,FALSE)=0,"Offen vegan"),
IFERROR(IF(VLOOKUP(O251,[1]Offen!$N:$O,2,FALSE)=0,"Offen Zipfel"),
IFERROR(IF(VLOOKUP(O251,[1]Offen!$Q:$R,2,FALSE)=0,"Offen Endstücke"),
IFERROR(IF(VLOOKUP(O251,[1]Vakuumiert!$B:$C,2,FALSE)=0,"Vakuumierter VOS ungeschält"),
IFERROR(IF(VLOOKUP(O251,[1]Vakuumiert!$E:$F,2,FALSE)=0,"Vakuumierter ABS ungeschält"),
IFERROR(IF(VLOOKUP(O251,[1]Vakuumiert!$H:$I,2,FALSE)=0,"Vakuumierter VOS geschält"),
IFERROR(IF(VLOOKUP(O251,[1]Vakuumiert!$K:$L,2,FALSE)=0,"Vakuumierter VOS vegan"),
IFERROR(IF(VLOOKUP(O251,[1]Vakuumiert!$N:$O,2,FALSE)=0,"Vakuumierter VOS Zipfel"),
IFERROR(IF(VLOOKUP(O251,[1]Vakuumiert!$Q:$R,2,FALSE)=0,"Vakuumiert geschält"),
IFERROR(IF(VLOOKUP(O251,'[1]vakuumierte Fertigprodukte'!$B:$C,2,FALSE)=0,"Fertigprodukte"),
IFERROR(IF(VLOOKUP(O251,'[1]vakuumierte Fertigprodukte'!$E:$FI,2,FALSE)=0,"Vakuumierte Zipfel"),
IFERROR(IF(VLOOKUP(O251,[1]Wurste!$B:$C,2,FALSE)=0,"Räucherwürste"),
IFERROR(IF(VLOOKUP(O251,[1]Wurste!$E:$F,2,FALSE)=0,"URW/URGW Wurst"),
IFERROR(IF(VLOOKUP(O251,[1]Wurste!$H:$I,2,FALSE)=0,"HF-Wurst Vegan"),
IFERROR(IF(VLOOKUP(O251,[1]Wurste!$K:$L,2,FALSE)=0,"320er ohne Würste"),
IFERROR(IF(AND(OR(Abfalldokumentation!$A251="BU3",Abfalldokumentation!$A251="Verkauf"),Abfalldokumentation!$F251="Schimmel",Abfalldokumentation!$G251="keinen Abnehmer/kein Schälpersonal"),"Div. Zipfel, ES ohne Verwendung",VLOOKUP(Abfalldokumentation!$E251,Produktgruppen!A:B,2,FALSE)),"-")))))))))))))))))))))))</f>
        <v>Riemen</v>
      </c>
      <c r="E251" s="76" t="str">
        <f>IFERROR(VLOOKUP(Abfalldokumentation!$O251,Artikel!A:C,3,FALSE),Abfalldokumentation!$O251)</f>
        <v>RIE EDA-40</v>
      </c>
      <c r="F251" s="76" t="str">
        <f>VLOOKUP(T251,'Liste Gründe'!A:D,2,FALSE)</f>
        <v>Schimmel</v>
      </c>
      <c r="G251" s="75" t="str">
        <f>IF(ISBLANK(V251),VLOOKUP(Abfalldokumentation!$P251,'Liste Gründe'!A:D,3,FALSE),V251)</f>
        <v>MHD abgelaufen</v>
      </c>
      <c r="H251" s="76" t="str">
        <f>IF(ISBLANK(Abfalldokumentation!$W251),"-",Abfalldokumentation!$W251)</f>
        <v>-</v>
      </c>
      <c r="I251" s="76">
        <f t="shared" si="22"/>
        <v>36</v>
      </c>
      <c r="J251" s="76" t="str">
        <f t="shared" si="23"/>
        <v>Produkte</v>
      </c>
      <c r="K251" s="76" t="str">
        <f t="shared" si="24"/>
        <v>BUs</v>
      </c>
      <c r="L251" s="76" t="str">
        <f t="shared" si="25"/>
        <v>Symptome</v>
      </c>
      <c r="M251" s="76" t="str">
        <f>IFERROR(VLOOKUP(Abfalldokumentation!$O251,Kennzahlen!S:V,3,FALSE)*Abfalldokumentation!$B251,"0")</f>
        <v>0</v>
      </c>
      <c r="N251" s="76" t="str">
        <f>IF(ISBLANK(Q251),VLOOKUP(Abfalldokumentation!$O251,'Linien - BU'!R:S,2,FALSE),Q251)</f>
        <v>L1</v>
      </c>
      <c r="O251" s="77">
        <f t="shared" si="26"/>
        <v>23500273</v>
      </c>
      <c r="P251" s="77">
        <f t="shared" si="27"/>
        <v>11</v>
      </c>
      <c r="Q251" s="45" t="s">
        <v>188</v>
      </c>
      <c r="R251" s="46">
        <v>23500273</v>
      </c>
      <c r="S251" s="46">
        <v>446</v>
      </c>
      <c r="T251" s="46">
        <v>11</v>
      </c>
      <c r="U251" s="47">
        <v>44445</v>
      </c>
      <c r="V251" s="48"/>
      <c r="W251" s="49"/>
      <c r="X251" s="50" t="str">
        <f>IFERROR(VLOOKUP(Abfalldokumentation!$R251,Artikel!A:C,3,FALSE),Abfalldokumentation!$R251)</f>
        <v>RIE EDA-40</v>
      </c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spans="1:40" ht="30" hidden="1" customHeight="1" x14ac:dyDescent="0.25">
      <c r="A252" s="78" t="str">
        <f>VLOOKUP(N252,'Linien - BU'!A:B,2,FALSE)</f>
        <v>BU4</v>
      </c>
      <c r="B252" s="79">
        <f t="shared" si="21"/>
        <v>5</v>
      </c>
      <c r="C252" s="80">
        <f>Abfalldokumentation!$U252</f>
        <v>44445</v>
      </c>
      <c r="D252" s="69" t="str">
        <f>IFERROR(IF(VLOOKUP(O252,'[1]Rohware 230'!$B:$C,2,FALSE)=0,"Rohware"),
IFERROR(IF(VLOOKUP(O252,[1]Sammelnr.!$B:$C,2,FALSE)=0,"Sammelnr. ungeschält ABS"),
IFERROR(IF(VLOOKUP(O252,[1]Sammelnr.!$E:$F,2,FALSE)=0,"Sammelnr. ungeschält VS"),
IFERROR(IF(VLOOKUP(O252,[1]Sammelnr.!$H:$I,2,FALSE)=0,"Sammelnr. geschält"),
IFERROR(IF(VLOOKUP(O252,[1]Offen!$B:$C,2,FALSE)=0,"Offen ungeschält ABS"),
IFERROR(IF(VLOOKUP(O252,[1]Offen!$E:$F,2,FALSE)=0,"Offen ungeschält VOS"),
IFERROR(IF(VLOOKUP(O252,[1]Offen!$H:$I,2,FALSE)=0,"Offen geschält RW"),
IFERROR(IF(VLOOKUP(O252,[1]Offen!$K:$L,2,FALSE)=0,"Offen vegan"),
IFERROR(IF(VLOOKUP(O252,[1]Offen!$N:$O,2,FALSE)=0,"Offen Zipfel"),
IFERROR(IF(VLOOKUP(O252,[1]Offen!$Q:$R,2,FALSE)=0,"Offen Endstücke"),
IFERROR(IF(VLOOKUP(O252,[1]Vakuumiert!$B:$C,2,FALSE)=0,"Vakuumierter VOS ungeschält"),
IFERROR(IF(VLOOKUP(O252,[1]Vakuumiert!$E:$F,2,FALSE)=0,"Vakuumierter ABS ungeschält"),
IFERROR(IF(VLOOKUP(O252,[1]Vakuumiert!$H:$I,2,FALSE)=0,"Vakuumierter VOS geschält"),
IFERROR(IF(VLOOKUP(O252,[1]Vakuumiert!$K:$L,2,FALSE)=0,"Vakuumierter VOS vegan"),
IFERROR(IF(VLOOKUP(O252,[1]Vakuumiert!$N:$O,2,FALSE)=0,"Vakuumierter VOS Zipfel"),
IFERROR(IF(VLOOKUP(O252,[1]Vakuumiert!$Q:$R,2,FALSE)=0,"Vakuumiert geschält"),
IFERROR(IF(VLOOKUP(O252,'[1]vakuumierte Fertigprodukte'!$B:$C,2,FALSE)=0,"Fertigprodukte"),
IFERROR(IF(VLOOKUP(O252,'[1]vakuumierte Fertigprodukte'!$E:$FI,2,FALSE)=0,"Vakuumierte Zipfel"),
IFERROR(IF(VLOOKUP(O252,[1]Wurste!$B:$C,2,FALSE)=0,"Räucherwürste"),
IFERROR(IF(VLOOKUP(O252,[1]Wurste!$E:$F,2,FALSE)=0,"URW/URGW Wurst"),
IFERROR(IF(VLOOKUP(O252,[1]Wurste!$H:$I,2,FALSE)=0,"HF-Wurst Vegan"),
IFERROR(IF(VLOOKUP(O252,[1]Wurste!$K:$L,2,FALSE)=0,"320er ohne Würste"),
IFERROR(IF(AND(OR(Abfalldokumentation!$A252="BU3",Abfalldokumentation!$A252="Verkauf"),Abfalldokumentation!$F252="Schimmel",Abfalldokumentation!$G252="keinen Abnehmer/kein Schälpersonal"),"Div. Zipfel, ES ohne Verwendung",VLOOKUP(Abfalldokumentation!$E252,Produktgruppen!A:B,2,FALSE)),"-")))))))))))))))))))))))</f>
        <v>Vorschmelz</v>
      </c>
      <c r="E252" s="81" t="str">
        <f>IFERROR(VLOOKUP(Abfalldokumentation!$O252,Artikel!A:C,3,FALSE),Abfalldokumentation!$O252)</f>
        <v>VOS Schwarzer Pfeffer R</v>
      </c>
      <c r="F252" s="81" t="str">
        <f>VLOOKUP(T252,'Liste Gründe'!A:D,2,FALSE)</f>
        <v>keinen Verwendungszweck</v>
      </c>
      <c r="G252" s="80" t="str">
        <f>IF(ISBLANK(V252),VLOOKUP(Abfalldokumentation!$P252,'Liste Gründe'!A:D,3,FALSE),V252)</f>
        <v>keinen Verwendungszweck</v>
      </c>
      <c r="H252" s="81" t="str">
        <f>IF(ISBLANK(Abfalldokumentation!$W252),"-",Abfalldokumentation!$W252)</f>
        <v>keinen Verwendungszweck</v>
      </c>
      <c r="I252" s="81">
        <f t="shared" si="22"/>
        <v>36</v>
      </c>
      <c r="J252" s="81" t="str">
        <f t="shared" si="23"/>
        <v>Produkte</v>
      </c>
      <c r="K252" s="81" t="str">
        <f t="shared" si="24"/>
        <v>BUs</v>
      </c>
      <c r="L252" s="81" t="str">
        <f t="shared" si="25"/>
        <v>Symptome</v>
      </c>
      <c r="M252" s="81">
        <f>IFERROR(VLOOKUP(Abfalldokumentation!$O252,Kennzahlen!S:V,3,FALSE)*Abfalldokumentation!$B252,"0")</f>
        <v>2.5</v>
      </c>
      <c r="N252" s="81" t="str">
        <f>IF(ISBLANK(Q252),VLOOKUP(Abfalldokumentation!$O252,'Linien - BU'!R:S,2,FALSE),Q252)</f>
        <v>L22</v>
      </c>
      <c r="O252" s="77">
        <f t="shared" si="26"/>
        <v>29500482</v>
      </c>
      <c r="P252" s="77">
        <f t="shared" si="27"/>
        <v>61</v>
      </c>
      <c r="Q252" s="39" t="s">
        <v>186</v>
      </c>
      <c r="R252" s="40">
        <v>29500482</v>
      </c>
      <c r="S252" s="40">
        <v>5</v>
      </c>
      <c r="T252" s="40">
        <v>61</v>
      </c>
      <c r="U252" s="41">
        <v>44445</v>
      </c>
      <c r="V252" s="42"/>
      <c r="W252" s="43" t="s">
        <v>17</v>
      </c>
      <c r="X252" s="44" t="str">
        <f>IFERROR(VLOOKUP(Abfalldokumentation!$R252,Artikel!A:C,3,FALSE),Abfalldokumentation!$R252)</f>
        <v>VOS Schwarzer Pfeffer R</v>
      </c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spans="1:40" ht="30" hidden="1" customHeight="1" x14ac:dyDescent="0.25">
      <c r="A253" s="73" t="str">
        <f>VLOOKUP(N253,'Linien - BU'!A:B,2,FALSE)</f>
        <v>BU4</v>
      </c>
      <c r="B253" s="74">
        <f t="shared" si="21"/>
        <v>8</v>
      </c>
      <c r="C253" s="75">
        <f>Abfalldokumentation!$U253</f>
        <v>44445</v>
      </c>
      <c r="D253" s="69" t="str">
        <f>IFERROR(IF(VLOOKUP(O253,'[1]Rohware 230'!$B:$C,2,FALSE)=0,"Rohware"),
IFERROR(IF(VLOOKUP(O253,[1]Sammelnr.!$B:$C,2,FALSE)=0,"Sammelnr. ungeschält ABS"),
IFERROR(IF(VLOOKUP(O253,[1]Sammelnr.!$E:$F,2,FALSE)=0,"Sammelnr. ungeschält VS"),
IFERROR(IF(VLOOKUP(O253,[1]Sammelnr.!$H:$I,2,FALSE)=0,"Sammelnr. geschält"),
IFERROR(IF(VLOOKUP(O253,[1]Offen!$B:$C,2,FALSE)=0,"Offen ungeschält ABS"),
IFERROR(IF(VLOOKUP(O253,[1]Offen!$E:$F,2,FALSE)=0,"Offen ungeschält VOS"),
IFERROR(IF(VLOOKUP(O253,[1]Offen!$H:$I,2,FALSE)=0,"Offen geschält RW"),
IFERROR(IF(VLOOKUP(O253,[1]Offen!$K:$L,2,FALSE)=0,"Offen vegan"),
IFERROR(IF(VLOOKUP(O253,[1]Offen!$N:$O,2,FALSE)=0,"Offen Zipfel"),
IFERROR(IF(VLOOKUP(O253,[1]Offen!$Q:$R,2,FALSE)=0,"Offen Endstücke"),
IFERROR(IF(VLOOKUP(O253,[1]Vakuumiert!$B:$C,2,FALSE)=0,"Vakuumierter VOS ungeschält"),
IFERROR(IF(VLOOKUP(O253,[1]Vakuumiert!$E:$F,2,FALSE)=0,"Vakuumierter ABS ungeschält"),
IFERROR(IF(VLOOKUP(O253,[1]Vakuumiert!$H:$I,2,FALSE)=0,"Vakuumierter VOS geschält"),
IFERROR(IF(VLOOKUP(O253,[1]Vakuumiert!$K:$L,2,FALSE)=0,"Vakuumierter VOS vegan"),
IFERROR(IF(VLOOKUP(O253,[1]Vakuumiert!$N:$O,2,FALSE)=0,"Vakuumierter VOS Zipfel"),
IFERROR(IF(VLOOKUP(O253,[1]Vakuumiert!$Q:$R,2,FALSE)=0,"Vakuumiert geschält"),
IFERROR(IF(VLOOKUP(O253,'[1]vakuumierte Fertigprodukte'!$B:$C,2,FALSE)=0,"Fertigprodukte"),
IFERROR(IF(VLOOKUP(O253,'[1]vakuumierte Fertigprodukte'!$E:$FI,2,FALSE)=0,"Vakuumierte Zipfel"),
IFERROR(IF(VLOOKUP(O253,[1]Wurste!$B:$C,2,FALSE)=0,"Räucherwürste"),
IFERROR(IF(VLOOKUP(O253,[1]Wurste!$E:$F,2,FALSE)=0,"URW/URGW Wurst"),
IFERROR(IF(VLOOKUP(O253,[1]Wurste!$H:$I,2,FALSE)=0,"HF-Wurst Vegan"),
IFERROR(IF(VLOOKUP(O253,[1]Wurste!$K:$L,2,FALSE)=0,"320er ohne Würste"),
IFERROR(IF(AND(OR(Abfalldokumentation!$A253="BU3",Abfalldokumentation!$A253="Verkauf"),Abfalldokumentation!$F253="Schimmel",Abfalldokumentation!$G253="keinen Abnehmer/kein Schälpersonal"),"Div. Zipfel, ES ohne Verwendung",VLOOKUP(Abfalldokumentation!$E253,Produktgruppen!A:B,2,FALSE)),"-")))))))))))))))))))))))</f>
        <v>ABS</v>
      </c>
      <c r="E253" s="76" t="str">
        <f>IFERROR(VLOOKUP(Abfalldokumentation!$O253,Artikel!A:C,3,FALSE),Abfalldokumentation!$O253)</f>
        <v>ABS MEDI-KRÄUK</v>
      </c>
      <c r="F253" s="76" t="str">
        <f>VLOOKUP(T253,'Liste Gründe'!A:D,2,FALSE)</f>
        <v>keinen Verwendungszweck</v>
      </c>
      <c r="G253" s="75" t="str">
        <f>IF(ISBLANK(V253),VLOOKUP(Abfalldokumentation!$P253,'Liste Gründe'!A:D,3,FALSE),V253)</f>
        <v>keinen Verwendungszweck</v>
      </c>
      <c r="H253" s="76" t="str">
        <f>IF(ISBLANK(Abfalldokumentation!$W253),"-",Abfalldokumentation!$W253)</f>
        <v>&lt;500kg/Monat</v>
      </c>
      <c r="I253" s="76">
        <f t="shared" si="22"/>
        <v>36</v>
      </c>
      <c r="J253" s="76" t="str">
        <f t="shared" si="23"/>
        <v>Produkte</v>
      </c>
      <c r="K253" s="76" t="str">
        <f t="shared" si="24"/>
        <v>BUs</v>
      </c>
      <c r="L253" s="76" t="str">
        <f t="shared" si="25"/>
        <v>Symptome</v>
      </c>
      <c r="M253" s="76">
        <f>IFERROR(VLOOKUP(Abfalldokumentation!$O253,Kennzahlen!S:V,3,FALSE)*Abfalldokumentation!$B253,"0")</f>
        <v>12</v>
      </c>
      <c r="N253" s="76" t="str">
        <f>IF(ISBLANK(Q253),VLOOKUP(Abfalldokumentation!$O253,'Linien - BU'!R:S,2,FALSE),Q253)</f>
        <v>L21</v>
      </c>
      <c r="O253" s="77">
        <f t="shared" si="26"/>
        <v>29500886</v>
      </c>
      <c r="P253" s="77">
        <f t="shared" si="27"/>
        <v>61</v>
      </c>
      <c r="Q253" s="45" t="s">
        <v>231</v>
      </c>
      <c r="R253" s="46">
        <v>29500886</v>
      </c>
      <c r="S253" s="46">
        <v>8</v>
      </c>
      <c r="T253" s="46">
        <v>61</v>
      </c>
      <c r="U253" s="47">
        <v>44445</v>
      </c>
      <c r="V253" s="48"/>
      <c r="W253" s="49" t="s">
        <v>250</v>
      </c>
      <c r="X253" s="50" t="str">
        <f>IFERROR(VLOOKUP(Abfalldokumentation!$R253,Artikel!A:C,3,FALSE),Abfalldokumentation!$R253)</f>
        <v>ABS MEDI-KRÄUK</v>
      </c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spans="1:40" ht="30" hidden="1" customHeight="1" x14ac:dyDescent="0.25">
      <c r="A254" s="78" t="str">
        <f>VLOOKUP(N254,'Linien - BU'!A:B,2,FALSE)</f>
        <v>BU4</v>
      </c>
      <c r="B254" s="79">
        <f t="shared" si="21"/>
        <v>4</v>
      </c>
      <c r="C254" s="80">
        <f>Abfalldokumentation!$U254</f>
        <v>44445</v>
      </c>
      <c r="D254" s="69" t="str">
        <f>IFERROR(IF(VLOOKUP(O254,'[1]Rohware 230'!$B:$C,2,FALSE)=0,"Rohware"),
IFERROR(IF(VLOOKUP(O254,[1]Sammelnr.!$B:$C,2,FALSE)=0,"Sammelnr. ungeschält ABS"),
IFERROR(IF(VLOOKUP(O254,[1]Sammelnr.!$E:$F,2,FALSE)=0,"Sammelnr. ungeschält VS"),
IFERROR(IF(VLOOKUP(O254,[1]Sammelnr.!$H:$I,2,FALSE)=0,"Sammelnr. geschält"),
IFERROR(IF(VLOOKUP(O254,[1]Offen!$B:$C,2,FALSE)=0,"Offen ungeschält ABS"),
IFERROR(IF(VLOOKUP(O254,[1]Offen!$E:$F,2,FALSE)=0,"Offen ungeschält VOS"),
IFERROR(IF(VLOOKUP(O254,[1]Offen!$H:$I,2,FALSE)=0,"Offen geschält RW"),
IFERROR(IF(VLOOKUP(O254,[1]Offen!$K:$L,2,FALSE)=0,"Offen vegan"),
IFERROR(IF(VLOOKUP(O254,[1]Offen!$N:$O,2,FALSE)=0,"Offen Zipfel"),
IFERROR(IF(VLOOKUP(O254,[1]Offen!$Q:$R,2,FALSE)=0,"Offen Endstücke"),
IFERROR(IF(VLOOKUP(O254,[1]Vakuumiert!$B:$C,2,FALSE)=0,"Vakuumierter VOS ungeschält"),
IFERROR(IF(VLOOKUP(O254,[1]Vakuumiert!$E:$F,2,FALSE)=0,"Vakuumierter ABS ungeschält"),
IFERROR(IF(VLOOKUP(O254,[1]Vakuumiert!$H:$I,2,FALSE)=0,"Vakuumierter VOS geschält"),
IFERROR(IF(VLOOKUP(O254,[1]Vakuumiert!$K:$L,2,FALSE)=0,"Vakuumierter VOS vegan"),
IFERROR(IF(VLOOKUP(O254,[1]Vakuumiert!$N:$O,2,FALSE)=0,"Vakuumierter VOS Zipfel"),
IFERROR(IF(VLOOKUP(O254,[1]Vakuumiert!$Q:$R,2,FALSE)=0,"Vakuumiert geschält"),
IFERROR(IF(VLOOKUP(O254,'[1]vakuumierte Fertigprodukte'!$B:$C,2,FALSE)=0,"Fertigprodukte"),
IFERROR(IF(VLOOKUP(O254,'[1]vakuumierte Fertigprodukte'!$E:$FI,2,FALSE)=0,"Vakuumierte Zipfel"),
IFERROR(IF(VLOOKUP(O254,[1]Wurste!$B:$C,2,FALSE)=0,"Räucherwürste"),
IFERROR(IF(VLOOKUP(O254,[1]Wurste!$E:$F,2,FALSE)=0,"URW/URGW Wurst"),
IFERROR(IF(VLOOKUP(O254,[1]Wurste!$H:$I,2,FALSE)=0,"HF-Wurst Vegan"),
IFERROR(IF(VLOOKUP(O254,[1]Wurste!$K:$L,2,FALSE)=0,"320er ohne Würste"),
IFERROR(IF(AND(OR(Abfalldokumentation!$A254="BU3",Abfalldokumentation!$A254="Verkauf"),Abfalldokumentation!$F254="Schimmel",Abfalldokumentation!$G254="keinen Abnehmer/kein Schälpersonal"),"Div. Zipfel, ES ohne Verwendung",VLOOKUP(Abfalldokumentation!$E254,Produktgruppen!A:B,2,FALSE)),"-")))))))))))))))))))))))</f>
        <v>ABS</v>
      </c>
      <c r="E254" s="81" t="str">
        <f>IFERROR(VLOOKUP(Abfalldokumentation!$O254,Artikel!A:C,3,FALSE),Abfalldokumentation!$O254)</f>
        <v>ABS PECO</v>
      </c>
      <c r="F254" s="81" t="str">
        <f>VLOOKUP(T254,'Liste Gründe'!A:D,2,FALSE)</f>
        <v>keinen Verwendungszweck</v>
      </c>
      <c r="G254" s="80" t="str">
        <f>IF(ISBLANK(V254),VLOOKUP(Abfalldokumentation!$P254,'Liste Gründe'!A:D,3,FALSE),V254)</f>
        <v>keinen Verwendungszweck</v>
      </c>
      <c r="H254" s="81" t="str">
        <f>IF(ISBLANK(Abfalldokumentation!$W254),"-",Abfalldokumentation!$W254)</f>
        <v>&lt;300kg/Monat</v>
      </c>
      <c r="I254" s="81">
        <f t="shared" si="22"/>
        <v>36</v>
      </c>
      <c r="J254" s="81" t="str">
        <f t="shared" si="23"/>
        <v>Produkte</v>
      </c>
      <c r="K254" s="81" t="str">
        <f t="shared" si="24"/>
        <v>BUs</v>
      </c>
      <c r="L254" s="81" t="str">
        <f t="shared" si="25"/>
        <v>Symptome</v>
      </c>
      <c r="M254" s="81">
        <f>IFERROR(VLOOKUP(Abfalldokumentation!$O254,Kennzahlen!S:V,3,FALSE)*Abfalldokumentation!$B254,"0")</f>
        <v>8</v>
      </c>
      <c r="N254" s="81" t="str">
        <f>IF(ISBLANK(Q254),VLOOKUP(Abfalldokumentation!$O254,'Linien - BU'!R:S,2,FALSE),Q254)</f>
        <v>L23</v>
      </c>
      <c r="O254" s="77">
        <f t="shared" si="26"/>
        <v>29500891</v>
      </c>
      <c r="P254" s="77">
        <f t="shared" si="27"/>
        <v>61</v>
      </c>
      <c r="Q254" s="39" t="s">
        <v>232</v>
      </c>
      <c r="R254" s="40">
        <v>29500891</v>
      </c>
      <c r="S254" s="40">
        <v>4</v>
      </c>
      <c r="T254" s="40">
        <v>61</v>
      </c>
      <c r="U254" s="41">
        <v>44445</v>
      </c>
      <c r="V254" s="42"/>
      <c r="W254" s="43" t="s">
        <v>190</v>
      </c>
      <c r="X254" s="44" t="str">
        <f>IFERROR(VLOOKUP(Abfalldokumentation!$R254,Artikel!A:C,3,FALSE),Abfalldokumentation!$R254)</f>
        <v>ABS PECO</v>
      </c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spans="1:40" ht="30" hidden="1" customHeight="1" x14ac:dyDescent="0.25">
      <c r="A255" s="73" t="str">
        <f>VLOOKUP(N255,'Linien - BU'!A:B,2,FALSE)</f>
        <v>BU4</v>
      </c>
      <c r="B255" s="74">
        <f t="shared" si="21"/>
        <v>8</v>
      </c>
      <c r="C255" s="75">
        <f>Abfalldokumentation!$U255</f>
        <v>44445</v>
      </c>
      <c r="D255" s="69" t="str">
        <f>IFERROR(IF(VLOOKUP(O255,'[1]Rohware 230'!$B:$C,2,FALSE)=0,"Rohware"),
IFERROR(IF(VLOOKUP(O255,[1]Sammelnr.!$B:$C,2,FALSE)=0,"Sammelnr. ungeschält ABS"),
IFERROR(IF(VLOOKUP(O255,[1]Sammelnr.!$E:$F,2,FALSE)=0,"Sammelnr. ungeschält VS"),
IFERROR(IF(VLOOKUP(O255,[1]Sammelnr.!$H:$I,2,FALSE)=0,"Sammelnr. geschält"),
IFERROR(IF(VLOOKUP(O255,[1]Offen!$B:$C,2,FALSE)=0,"Offen ungeschält ABS"),
IFERROR(IF(VLOOKUP(O255,[1]Offen!$E:$F,2,FALSE)=0,"Offen ungeschält VOS"),
IFERROR(IF(VLOOKUP(O255,[1]Offen!$H:$I,2,FALSE)=0,"Offen geschält RW"),
IFERROR(IF(VLOOKUP(O255,[1]Offen!$K:$L,2,FALSE)=0,"Offen vegan"),
IFERROR(IF(VLOOKUP(O255,[1]Offen!$N:$O,2,FALSE)=0,"Offen Zipfel"),
IFERROR(IF(VLOOKUP(O255,[1]Offen!$Q:$R,2,FALSE)=0,"Offen Endstücke"),
IFERROR(IF(VLOOKUP(O255,[1]Vakuumiert!$B:$C,2,FALSE)=0,"Vakuumierter VOS ungeschält"),
IFERROR(IF(VLOOKUP(O255,[1]Vakuumiert!$E:$F,2,FALSE)=0,"Vakuumierter ABS ungeschält"),
IFERROR(IF(VLOOKUP(O255,[1]Vakuumiert!$H:$I,2,FALSE)=0,"Vakuumierter VOS geschält"),
IFERROR(IF(VLOOKUP(O255,[1]Vakuumiert!$K:$L,2,FALSE)=0,"Vakuumierter VOS vegan"),
IFERROR(IF(VLOOKUP(O255,[1]Vakuumiert!$N:$O,2,FALSE)=0,"Vakuumierter VOS Zipfel"),
IFERROR(IF(VLOOKUP(O255,[1]Vakuumiert!$Q:$R,2,FALSE)=0,"Vakuumiert geschält"),
IFERROR(IF(VLOOKUP(O255,'[1]vakuumierte Fertigprodukte'!$B:$C,2,FALSE)=0,"Fertigprodukte"),
IFERROR(IF(VLOOKUP(O255,'[1]vakuumierte Fertigprodukte'!$E:$FI,2,FALSE)=0,"Vakuumierte Zipfel"),
IFERROR(IF(VLOOKUP(O255,[1]Wurste!$B:$C,2,FALSE)=0,"Räucherwürste"),
IFERROR(IF(VLOOKUP(O255,[1]Wurste!$E:$F,2,FALSE)=0,"URW/URGW Wurst"),
IFERROR(IF(VLOOKUP(O255,[1]Wurste!$H:$I,2,FALSE)=0,"HF-Wurst Vegan"),
IFERROR(IF(VLOOKUP(O255,[1]Wurste!$K:$L,2,FALSE)=0,"320er ohne Würste"),
IFERROR(IF(AND(OR(Abfalldokumentation!$A255="BU3",Abfalldokumentation!$A255="Verkauf"),Abfalldokumentation!$F255="Schimmel",Abfalldokumentation!$G255="keinen Abnehmer/kein Schälpersonal"),"Div. Zipfel, ES ohne Verwendung",VLOOKUP(Abfalldokumentation!$E255,Produktgruppen!A:B,2,FALSE)),"-")))))))))))))))))))))))</f>
        <v>ABS</v>
      </c>
      <c r="E255" s="76" t="str">
        <f>IFERROR(VLOOKUP(Abfalldokumentation!$O255,Artikel!A:C,3,FALSE),Abfalldokumentation!$O255)</f>
        <v>ABS ROVIN</v>
      </c>
      <c r="F255" s="76" t="str">
        <f>VLOOKUP(T255,'Liste Gründe'!A:D,2,FALSE)</f>
        <v>keinen Verwendungszweck</v>
      </c>
      <c r="G255" s="75" t="str">
        <f>IF(ISBLANK(V255),VLOOKUP(Abfalldokumentation!$P255,'Liste Gründe'!A:D,3,FALSE),V255)</f>
        <v>keinen Verwendungszweck</v>
      </c>
      <c r="H255" s="76" t="str">
        <f>IF(ISBLANK(Abfalldokumentation!$W255),"-",Abfalldokumentation!$W255)</f>
        <v>&lt;300kg/Monat</v>
      </c>
      <c r="I255" s="76">
        <f t="shared" si="22"/>
        <v>36</v>
      </c>
      <c r="J255" s="76" t="str">
        <f t="shared" si="23"/>
        <v>Produkte</v>
      </c>
      <c r="K255" s="76" t="str">
        <f t="shared" si="24"/>
        <v>BUs</v>
      </c>
      <c r="L255" s="76" t="str">
        <f t="shared" si="25"/>
        <v>Symptome</v>
      </c>
      <c r="M255" s="76">
        <f>IFERROR(VLOOKUP(Abfalldokumentation!$O255,Kennzahlen!S:V,3,FALSE)*Abfalldokumentation!$B255,"0")</f>
        <v>0.08</v>
      </c>
      <c r="N255" s="76" t="str">
        <f>IF(ISBLANK(Q255),VLOOKUP(Abfalldokumentation!$O255,'Linien - BU'!R:S,2,FALSE),Q255)</f>
        <v>L23</v>
      </c>
      <c r="O255" s="77">
        <f t="shared" si="26"/>
        <v>29500900</v>
      </c>
      <c r="P255" s="77">
        <f t="shared" si="27"/>
        <v>61</v>
      </c>
      <c r="Q255" s="45" t="s">
        <v>232</v>
      </c>
      <c r="R255" s="46">
        <v>29500900</v>
      </c>
      <c r="S255" s="46">
        <v>8</v>
      </c>
      <c r="T255" s="46">
        <v>61</v>
      </c>
      <c r="U255" s="47">
        <v>44445</v>
      </c>
      <c r="V255" s="48"/>
      <c r="W255" s="49" t="s">
        <v>190</v>
      </c>
      <c r="X255" s="50" t="str">
        <f>IFERROR(VLOOKUP(Abfalldokumentation!$R255,Artikel!A:C,3,FALSE),Abfalldokumentation!$R255)</f>
        <v>ABS ROVIN</v>
      </c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spans="1:40" ht="30" hidden="1" customHeight="1" x14ac:dyDescent="0.25">
      <c r="A256" s="78" t="str">
        <f>VLOOKUP(N256,'Linien - BU'!A:B,2,FALSE)</f>
        <v>BU4</v>
      </c>
      <c r="B256" s="79">
        <f t="shared" si="21"/>
        <v>36</v>
      </c>
      <c r="C256" s="80">
        <f>Abfalldokumentation!$U256</f>
        <v>44445</v>
      </c>
      <c r="D256" s="69" t="str">
        <f>IFERROR(IF(VLOOKUP(O256,'[1]Rohware 230'!$B:$C,2,FALSE)=0,"Rohware"),
IFERROR(IF(VLOOKUP(O256,[1]Sammelnr.!$B:$C,2,FALSE)=0,"Sammelnr. ungeschält ABS"),
IFERROR(IF(VLOOKUP(O256,[1]Sammelnr.!$E:$F,2,FALSE)=0,"Sammelnr. ungeschält VS"),
IFERROR(IF(VLOOKUP(O256,[1]Sammelnr.!$H:$I,2,FALSE)=0,"Sammelnr. geschält"),
IFERROR(IF(VLOOKUP(O256,[1]Offen!$B:$C,2,FALSE)=0,"Offen ungeschält ABS"),
IFERROR(IF(VLOOKUP(O256,[1]Offen!$E:$F,2,FALSE)=0,"Offen ungeschält VOS"),
IFERROR(IF(VLOOKUP(O256,[1]Offen!$H:$I,2,FALSE)=0,"Offen geschält RW"),
IFERROR(IF(VLOOKUP(O256,[1]Offen!$K:$L,2,FALSE)=0,"Offen vegan"),
IFERROR(IF(VLOOKUP(O256,[1]Offen!$N:$O,2,FALSE)=0,"Offen Zipfel"),
IFERROR(IF(VLOOKUP(O256,[1]Offen!$Q:$R,2,FALSE)=0,"Offen Endstücke"),
IFERROR(IF(VLOOKUP(O256,[1]Vakuumiert!$B:$C,2,FALSE)=0,"Vakuumierter VOS ungeschält"),
IFERROR(IF(VLOOKUP(O256,[1]Vakuumiert!$E:$F,2,FALSE)=0,"Vakuumierter ABS ungeschält"),
IFERROR(IF(VLOOKUP(O256,[1]Vakuumiert!$H:$I,2,FALSE)=0,"Vakuumierter VOS geschält"),
IFERROR(IF(VLOOKUP(O256,[1]Vakuumiert!$K:$L,2,FALSE)=0,"Vakuumierter VOS vegan"),
IFERROR(IF(VLOOKUP(O256,[1]Vakuumiert!$N:$O,2,FALSE)=0,"Vakuumierter VOS Zipfel"),
IFERROR(IF(VLOOKUP(O256,[1]Vakuumiert!$Q:$R,2,FALSE)=0,"Vakuumiert geschält"),
IFERROR(IF(VLOOKUP(O256,'[1]vakuumierte Fertigprodukte'!$B:$C,2,FALSE)=0,"Fertigprodukte"),
IFERROR(IF(VLOOKUP(O256,'[1]vakuumierte Fertigprodukte'!$E:$FI,2,FALSE)=0,"Vakuumierte Zipfel"),
IFERROR(IF(VLOOKUP(O256,[1]Wurste!$B:$C,2,FALSE)=0,"Räucherwürste"),
IFERROR(IF(VLOOKUP(O256,[1]Wurste!$E:$F,2,FALSE)=0,"URW/URGW Wurst"),
IFERROR(IF(VLOOKUP(O256,[1]Wurste!$H:$I,2,FALSE)=0,"HF-Wurst Vegan"),
IFERROR(IF(VLOOKUP(O256,[1]Wurste!$K:$L,2,FALSE)=0,"320er ohne Würste"),
IFERROR(IF(AND(OR(Abfalldokumentation!$A256="BU3",Abfalldokumentation!$A256="Verkauf"),Abfalldokumentation!$F256="Schimmel",Abfalldokumentation!$G256="keinen Abnehmer/kein Schälpersonal"),"Div. Zipfel, ES ohne Verwendung",VLOOKUP(Abfalldokumentation!$E256,Produktgruppen!A:B,2,FALSE)),"-")))))))))))))))))))))))</f>
        <v>ABS</v>
      </c>
      <c r="E256" s="81" t="str">
        <f>IFERROR(VLOOKUP(Abfalldokumentation!$O256,Artikel!A:C,3,FALSE),Abfalldokumentation!$O256)</f>
        <v>ABS Unser Blütenkäse</v>
      </c>
      <c r="F256" s="81" t="str">
        <f>VLOOKUP(T256,'Liste Gründe'!A:D,2,FALSE)</f>
        <v>keinen Verwendungszweck</v>
      </c>
      <c r="G256" s="80" t="str">
        <f>IF(ISBLANK(V256),VLOOKUP(Abfalldokumentation!$P256,'Liste Gründe'!A:D,3,FALSE),V256)</f>
        <v>keinen Verwendungszweck</v>
      </c>
      <c r="H256" s="81" t="str">
        <f>IF(ISBLANK(Abfalldokumentation!$W256),"-",Abfalldokumentation!$W256)</f>
        <v>&lt;500kg/Monat</v>
      </c>
      <c r="I256" s="81">
        <f t="shared" si="22"/>
        <v>36</v>
      </c>
      <c r="J256" s="81" t="str">
        <f t="shared" si="23"/>
        <v>Produkte</v>
      </c>
      <c r="K256" s="81" t="str">
        <f t="shared" si="24"/>
        <v>BUs</v>
      </c>
      <c r="L256" s="81" t="str">
        <f t="shared" si="25"/>
        <v>Symptome</v>
      </c>
      <c r="M256" s="81">
        <f>IFERROR(VLOOKUP(Abfalldokumentation!$O256,Kennzahlen!S:V,3,FALSE)*Abfalldokumentation!$B256,"0")</f>
        <v>0.36</v>
      </c>
      <c r="N256" s="81" t="str">
        <f>IF(ISBLANK(Q256),VLOOKUP(Abfalldokumentation!$O256,'Linien - BU'!R:S,2,FALSE),Q256)</f>
        <v>L22</v>
      </c>
      <c r="O256" s="77">
        <f t="shared" si="26"/>
        <v>29500910</v>
      </c>
      <c r="P256" s="77">
        <f t="shared" si="27"/>
        <v>61</v>
      </c>
      <c r="Q256" s="39" t="s">
        <v>186</v>
      </c>
      <c r="R256" s="40">
        <v>29500910</v>
      </c>
      <c r="S256" s="40">
        <v>36</v>
      </c>
      <c r="T256" s="40">
        <v>61</v>
      </c>
      <c r="U256" s="41">
        <v>44445</v>
      </c>
      <c r="V256" s="42"/>
      <c r="W256" s="43" t="s">
        <v>250</v>
      </c>
      <c r="X256" s="44" t="str">
        <f>IFERROR(VLOOKUP(Abfalldokumentation!$R256,Artikel!A:C,3,FALSE),Abfalldokumentation!$R256)</f>
        <v>ABS Unser Blütenkäse</v>
      </c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spans="1:40" ht="30" hidden="1" customHeight="1" x14ac:dyDescent="0.25">
      <c r="A257" s="73" t="str">
        <f>VLOOKUP(N257,'Linien - BU'!A:B,2,FALSE)</f>
        <v>BU4</v>
      </c>
      <c r="B257" s="74">
        <f t="shared" si="21"/>
        <v>9</v>
      </c>
      <c r="C257" s="75">
        <f>Abfalldokumentation!$U257</f>
        <v>44445</v>
      </c>
      <c r="D257" s="69" t="str">
        <f>IFERROR(IF(VLOOKUP(O257,'[1]Rohware 230'!$B:$C,2,FALSE)=0,"Rohware"),
IFERROR(IF(VLOOKUP(O257,[1]Sammelnr.!$B:$C,2,FALSE)=0,"Sammelnr. ungeschält ABS"),
IFERROR(IF(VLOOKUP(O257,[1]Sammelnr.!$E:$F,2,FALSE)=0,"Sammelnr. ungeschält VS"),
IFERROR(IF(VLOOKUP(O257,[1]Sammelnr.!$H:$I,2,FALSE)=0,"Sammelnr. geschält"),
IFERROR(IF(VLOOKUP(O257,[1]Offen!$B:$C,2,FALSE)=0,"Offen ungeschält ABS"),
IFERROR(IF(VLOOKUP(O257,[1]Offen!$E:$F,2,FALSE)=0,"Offen ungeschält VOS"),
IFERROR(IF(VLOOKUP(O257,[1]Offen!$H:$I,2,FALSE)=0,"Offen geschält RW"),
IFERROR(IF(VLOOKUP(O257,[1]Offen!$K:$L,2,FALSE)=0,"Offen vegan"),
IFERROR(IF(VLOOKUP(O257,[1]Offen!$N:$O,2,FALSE)=0,"Offen Zipfel"),
IFERROR(IF(VLOOKUP(O257,[1]Offen!$Q:$R,2,FALSE)=0,"Offen Endstücke"),
IFERROR(IF(VLOOKUP(O257,[1]Vakuumiert!$B:$C,2,FALSE)=0,"Vakuumierter VOS ungeschält"),
IFERROR(IF(VLOOKUP(O257,[1]Vakuumiert!$E:$F,2,FALSE)=0,"Vakuumierter ABS ungeschält"),
IFERROR(IF(VLOOKUP(O257,[1]Vakuumiert!$H:$I,2,FALSE)=0,"Vakuumierter VOS geschält"),
IFERROR(IF(VLOOKUP(O257,[1]Vakuumiert!$K:$L,2,FALSE)=0,"Vakuumierter VOS vegan"),
IFERROR(IF(VLOOKUP(O257,[1]Vakuumiert!$N:$O,2,FALSE)=0,"Vakuumierter VOS Zipfel"),
IFERROR(IF(VLOOKUP(O257,[1]Vakuumiert!$Q:$R,2,FALSE)=0,"Vakuumiert geschält"),
IFERROR(IF(VLOOKUP(O257,'[1]vakuumierte Fertigprodukte'!$B:$C,2,FALSE)=0,"Fertigprodukte"),
IFERROR(IF(VLOOKUP(O257,'[1]vakuumierte Fertigprodukte'!$E:$FI,2,FALSE)=0,"Vakuumierte Zipfel"),
IFERROR(IF(VLOOKUP(O257,[1]Wurste!$B:$C,2,FALSE)=0,"Räucherwürste"),
IFERROR(IF(VLOOKUP(O257,[1]Wurste!$E:$F,2,FALSE)=0,"URW/URGW Wurst"),
IFERROR(IF(VLOOKUP(O257,[1]Wurste!$H:$I,2,FALSE)=0,"HF-Wurst Vegan"),
IFERROR(IF(VLOOKUP(O257,[1]Wurste!$K:$L,2,FALSE)=0,"320er ohne Würste"),
IFERROR(IF(AND(OR(Abfalldokumentation!$A257="BU3",Abfalldokumentation!$A257="Verkauf"),Abfalldokumentation!$F257="Schimmel",Abfalldokumentation!$G257="keinen Abnehmer/kein Schälpersonal"),"Div. Zipfel, ES ohne Verwendung",VLOOKUP(Abfalldokumentation!$E257,Produktgruppen!A:B,2,FALSE)),"-")))))))))))))))))))))))</f>
        <v>ABS</v>
      </c>
      <c r="E257" s="76" t="str">
        <f>IFERROR(VLOOKUP(Abfalldokumentation!$O257,Artikel!A:C,3,FALSE),Abfalldokumentation!$O257)</f>
        <v>ABS Unser Blütenkäse</v>
      </c>
      <c r="F257" s="76" t="str">
        <f>VLOOKUP(T257,'Liste Gründe'!A:D,2,FALSE)</f>
        <v>keinen Verwendungszweck</v>
      </c>
      <c r="G257" s="75" t="str">
        <f>IF(ISBLANK(V257),VLOOKUP(Abfalldokumentation!$P257,'Liste Gründe'!A:D,3,FALSE),V257)</f>
        <v>keinen Verwendungszweck</v>
      </c>
      <c r="H257" s="76" t="str">
        <f>IF(ISBLANK(Abfalldokumentation!$W257),"-",Abfalldokumentation!$W257)</f>
        <v>&lt;500kg/Monat</v>
      </c>
      <c r="I257" s="76">
        <f t="shared" si="22"/>
        <v>36</v>
      </c>
      <c r="J257" s="76" t="str">
        <f t="shared" si="23"/>
        <v>Produkte</v>
      </c>
      <c r="K257" s="76" t="str">
        <f t="shared" si="24"/>
        <v>BUs</v>
      </c>
      <c r="L257" s="76" t="str">
        <f t="shared" si="25"/>
        <v>Symptome</v>
      </c>
      <c r="M257" s="76">
        <f>IFERROR(VLOOKUP(Abfalldokumentation!$O257,Kennzahlen!S:V,3,FALSE)*Abfalldokumentation!$B257,"0")</f>
        <v>0.09</v>
      </c>
      <c r="N257" s="76" t="str">
        <f>IF(ISBLANK(Q257),VLOOKUP(Abfalldokumentation!$O257,'Linien - BU'!R:S,2,FALSE),Q257)</f>
        <v>L22</v>
      </c>
      <c r="O257" s="77">
        <f t="shared" si="26"/>
        <v>29500910</v>
      </c>
      <c r="P257" s="77">
        <f t="shared" si="27"/>
        <v>61</v>
      </c>
      <c r="Q257" s="45" t="s">
        <v>186</v>
      </c>
      <c r="R257" s="46">
        <v>29500910</v>
      </c>
      <c r="S257" s="46">
        <v>9</v>
      </c>
      <c r="T257" s="46">
        <v>61</v>
      </c>
      <c r="U257" s="47">
        <v>44445</v>
      </c>
      <c r="V257" s="48"/>
      <c r="W257" s="49" t="s">
        <v>250</v>
      </c>
      <c r="X257" s="50" t="str">
        <f>IFERROR(VLOOKUP(Abfalldokumentation!$R257,Artikel!A:C,3,FALSE),Abfalldokumentation!$R257)</f>
        <v>ABS Unser Blütenkäse</v>
      </c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spans="1:40" ht="30" hidden="1" customHeight="1" x14ac:dyDescent="0.25">
      <c r="A258" s="78" t="str">
        <f>VLOOKUP(N258,'Linien - BU'!A:B,2,FALSE)</f>
        <v>BU4</v>
      </c>
      <c r="B258" s="79">
        <f t="shared" ref="B258:B321" si="28">S258</f>
        <v>22</v>
      </c>
      <c r="C258" s="80">
        <f>Abfalldokumentation!$U258</f>
        <v>44445</v>
      </c>
      <c r="D258" s="69" t="str">
        <f>IFERROR(IF(VLOOKUP(O258,'[1]Rohware 230'!$B:$C,2,FALSE)=0,"Rohware"),
IFERROR(IF(VLOOKUP(O258,[1]Sammelnr.!$B:$C,2,FALSE)=0,"Sammelnr. ungeschält ABS"),
IFERROR(IF(VLOOKUP(O258,[1]Sammelnr.!$E:$F,2,FALSE)=0,"Sammelnr. ungeschält VS"),
IFERROR(IF(VLOOKUP(O258,[1]Sammelnr.!$H:$I,2,FALSE)=0,"Sammelnr. geschält"),
IFERROR(IF(VLOOKUP(O258,[1]Offen!$B:$C,2,FALSE)=0,"Offen ungeschält ABS"),
IFERROR(IF(VLOOKUP(O258,[1]Offen!$E:$F,2,FALSE)=0,"Offen ungeschält VOS"),
IFERROR(IF(VLOOKUP(O258,[1]Offen!$H:$I,2,FALSE)=0,"Offen geschält RW"),
IFERROR(IF(VLOOKUP(O258,[1]Offen!$K:$L,2,FALSE)=0,"Offen vegan"),
IFERROR(IF(VLOOKUP(O258,[1]Offen!$N:$O,2,FALSE)=0,"Offen Zipfel"),
IFERROR(IF(VLOOKUP(O258,[1]Offen!$Q:$R,2,FALSE)=0,"Offen Endstücke"),
IFERROR(IF(VLOOKUP(O258,[1]Vakuumiert!$B:$C,2,FALSE)=0,"Vakuumierter VOS ungeschält"),
IFERROR(IF(VLOOKUP(O258,[1]Vakuumiert!$E:$F,2,FALSE)=0,"Vakuumierter ABS ungeschält"),
IFERROR(IF(VLOOKUP(O258,[1]Vakuumiert!$H:$I,2,FALSE)=0,"Vakuumierter VOS geschält"),
IFERROR(IF(VLOOKUP(O258,[1]Vakuumiert!$K:$L,2,FALSE)=0,"Vakuumierter VOS vegan"),
IFERROR(IF(VLOOKUP(O258,[1]Vakuumiert!$N:$O,2,FALSE)=0,"Vakuumierter VOS Zipfel"),
IFERROR(IF(VLOOKUP(O258,[1]Vakuumiert!$Q:$R,2,FALSE)=0,"Vakuumiert geschält"),
IFERROR(IF(VLOOKUP(O258,'[1]vakuumierte Fertigprodukte'!$B:$C,2,FALSE)=0,"Fertigprodukte"),
IFERROR(IF(VLOOKUP(O258,'[1]vakuumierte Fertigprodukte'!$E:$FI,2,FALSE)=0,"Vakuumierte Zipfel"),
IFERROR(IF(VLOOKUP(O258,[1]Wurste!$B:$C,2,FALSE)=0,"Räucherwürste"),
IFERROR(IF(VLOOKUP(O258,[1]Wurste!$E:$F,2,FALSE)=0,"URW/URGW Wurst"),
IFERROR(IF(VLOOKUP(O258,[1]Wurste!$H:$I,2,FALSE)=0,"HF-Wurst Vegan"),
IFERROR(IF(VLOOKUP(O258,[1]Wurste!$K:$L,2,FALSE)=0,"320er ohne Würste"),
IFERROR(IF(AND(OR(Abfalldokumentation!$A258="BU3",Abfalldokumentation!$A258="Verkauf"),Abfalldokumentation!$F258="Schimmel",Abfalldokumentation!$G258="keinen Abnehmer/kein Schälpersonal"),"Div. Zipfel, ES ohne Verwendung",VLOOKUP(Abfalldokumentation!$E258,Produktgruppen!A:B,2,FALSE)),"-")))))))))))))))))))))))</f>
        <v>ABS</v>
      </c>
      <c r="E258" s="81" t="str">
        <f>IFERROR(VLOOKUP(Abfalldokumentation!$O258,Artikel!A:C,3,FALSE),Abfalldokumentation!$O258)</f>
        <v>ABS ZIEGENR</v>
      </c>
      <c r="F258" s="81" t="str">
        <f>VLOOKUP(T258,'Liste Gründe'!A:D,2,FALSE)</f>
        <v>keinen Verwendungszweck</v>
      </c>
      <c r="G258" s="80" t="str">
        <f>IF(ISBLANK(V258),VLOOKUP(Abfalldokumentation!$P258,'Liste Gründe'!A:D,3,FALSE),V258)</f>
        <v>keinen Verwendungszweck</v>
      </c>
      <c r="H258" s="81" t="str">
        <f>IF(ISBLANK(Abfalldokumentation!$W258),"-",Abfalldokumentation!$W258)</f>
        <v>&lt;100kg/Monat</v>
      </c>
      <c r="I258" s="81">
        <f t="shared" ref="I258:I321" si="29">_xlfn.ISOWEEKNUM(C258)</f>
        <v>36</v>
      </c>
      <c r="J258" s="81" t="str">
        <f t="shared" ref="J258:J321" si="30">"Produkte"</f>
        <v>Produkte</v>
      </c>
      <c r="K258" s="81" t="str">
        <f t="shared" ref="K258:K321" si="31">"BUs"</f>
        <v>BUs</v>
      </c>
      <c r="L258" s="81" t="str">
        <f t="shared" ref="L258:L321" si="32">"Symptome"</f>
        <v>Symptome</v>
      </c>
      <c r="M258" s="81">
        <f>IFERROR(VLOOKUP(Abfalldokumentation!$O258,Kennzahlen!S:V,3,FALSE)*Abfalldokumentation!$B258,"0")</f>
        <v>0.22</v>
      </c>
      <c r="N258" s="81" t="str">
        <f>IF(ISBLANK(Q258),VLOOKUP(Abfalldokumentation!$O258,'Linien - BU'!R:S,2,FALSE),Q258)</f>
        <v>L20</v>
      </c>
      <c r="O258" s="77">
        <f t="shared" ref="O258:O321" si="33">R258</f>
        <v>29500913</v>
      </c>
      <c r="P258" s="77">
        <f t="shared" ref="P258:P321" si="34">T258</f>
        <v>61</v>
      </c>
      <c r="Q258" s="39" t="s">
        <v>189</v>
      </c>
      <c r="R258" s="40">
        <v>29500913</v>
      </c>
      <c r="S258" s="40">
        <v>22</v>
      </c>
      <c r="T258" s="40">
        <v>61</v>
      </c>
      <c r="U258" s="41">
        <v>44445</v>
      </c>
      <c r="V258" s="42"/>
      <c r="W258" s="43" t="s">
        <v>235</v>
      </c>
      <c r="X258" s="44" t="str">
        <f>IFERROR(VLOOKUP(Abfalldokumentation!$R258,Artikel!A:C,3,FALSE),Abfalldokumentation!$R258)</f>
        <v>ABS ZIEGENR</v>
      </c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spans="1:40" ht="30" hidden="1" customHeight="1" x14ac:dyDescent="0.25">
      <c r="A259" s="73" t="str">
        <f>VLOOKUP(N259,'Linien - BU'!A:B,2,FALSE)</f>
        <v>BU1</v>
      </c>
      <c r="B259" s="74">
        <f t="shared" si="28"/>
        <v>15</v>
      </c>
      <c r="C259" s="75">
        <f>Abfalldokumentation!$U259</f>
        <v>44445</v>
      </c>
      <c r="D259" s="69" t="str">
        <f>IFERROR(IF(VLOOKUP(O259,'[1]Rohware 230'!$B:$C,2,FALSE)=0,"Rohware"),
IFERROR(IF(VLOOKUP(O259,[1]Sammelnr.!$B:$C,2,FALSE)=0,"Sammelnr. ungeschält ABS"),
IFERROR(IF(VLOOKUP(O259,[1]Sammelnr.!$E:$F,2,FALSE)=0,"Sammelnr. ungeschält VS"),
IFERROR(IF(VLOOKUP(O259,[1]Sammelnr.!$H:$I,2,FALSE)=0,"Sammelnr. geschält"),
IFERROR(IF(VLOOKUP(O259,[1]Offen!$B:$C,2,FALSE)=0,"Offen ungeschält ABS"),
IFERROR(IF(VLOOKUP(O259,[1]Offen!$E:$F,2,FALSE)=0,"Offen ungeschält VOS"),
IFERROR(IF(VLOOKUP(O259,[1]Offen!$H:$I,2,FALSE)=0,"Offen geschält RW"),
IFERROR(IF(VLOOKUP(O259,[1]Offen!$K:$L,2,FALSE)=0,"Offen vegan"),
IFERROR(IF(VLOOKUP(O259,[1]Offen!$N:$O,2,FALSE)=0,"Offen Zipfel"),
IFERROR(IF(VLOOKUP(O259,[1]Offen!$Q:$R,2,FALSE)=0,"Offen Endstücke"),
IFERROR(IF(VLOOKUP(O259,[1]Vakuumiert!$B:$C,2,FALSE)=0,"Vakuumierter VOS ungeschält"),
IFERROR(IF(VLOOKUP(O259,[1]Vakuumiert!$E:$F,2,FALSE)=0,"Vakuumierter ABS ungeschält"),
IFERROR(IF(VLOOKUP(O259,[1]Vakuumiert!$H:$I,2,FALSE)=0,"Vakuumierter VOS geschält"),
IFERROR(IF(VLOOKUP(O259,[1]Vakuumiert!$K:$L,2,FALSE)=0,"Vakuumierter VOS vegan"),
IFERROR(IF(VLOOKUP(O259,[1]Vakuumiert!$N:$O,2,FALSE)=0,"Vakuumierter VOS Zipfel"),
IFERROR(IF(VLOOKUP(O259,[1]Vakuumiert!$Q:$R,2,FALSE)=0,"Vakuumiert geschält"),
IFERROR(IF(VLOOKUP(O259,'[1]vakuumierte Fertigprodukte'!$B:$C,2,FALSE)=0,"Fertigprodukte"),
IFERROR(IF(VLOOKUP(O259,'[1]vakuumierte Fertigprodukte'!$E:$FI,2,FALSE)=0,"Vakuumierte Zipfel"),
IFERROR(IF(VLOOKUP(O259,[1]Wurste!$B:$C,2,FALSE)=0,"Räucherwürste"),
IFERROR(IF(VLOOKUP(O259,[1]Wurste!$E:$F,2,FALSE)=0,"URW/URGW Wurst"),
IFERROR(IF(VLOOKUP(O259,[1]Wurste!$H:$I,2,FALSE)=0,"HF-Wurst Vegan"),
IFERROR(IF(VLOOKUP(O259,[1]Wurste!$K:$L,2,FALSE)=0,"320er ohne Würste"),
IFERROR(IF(AND(OR(Abfalldokumentation!$A259="BU3",Abfalldokumentation!$A259="Verkauf"),Abfalldokumentation!$F259="Schimmel",Abfalldokumentation!$G259="keinen Abnehmer/kein Schälpersonal"),"Div. Zipfel, ES ohne Verwendung",VLOOKUP(Abfalldokumentation!$E259,Produktgruppen!A:B,2,FALSE)),"-")))))))))))))))))))))))</f>
        <v>ABS</v>
      </c>
      <c r="E259" s="76" t="str">
        <f>IFERROR(VLOOKUP(Abfalldokumentation!$O259,Artikel!A:C,3,FALSE),Abfalldokumentation!$O259)</f>
        <v>ABS BERGK BERGLANDMILCH</v>
      </c>
      <c r="F259" s="76" t="str">
        <f>VLOOKUP(T259,'Liste Gründe'!A:D,2,FALSE)</f>
        <v>Schimmel</v>
      </c>
      <c r="G259" s="75" t="str">
        <f>IF(ISBLANK(V259),VLOOKUP(Abfalldokumentation!$P259,'Liste Gründe'!A:D,3,FALSE),V259)</f>
        <v>keine Verarbeitung</v>
      </c>
      <c r="H259" s="76" t="str">
        <f>IF(ISBLANK(Abfalldokumentation!$W259),"-",Abfalldokumentation!$W259)</f>
        <v>stehen geblieben / übersehen</v>
      </c>
      <c r="I259" s="76">
        <f t="shared" si="29"/>
        <v>36</v>
      </c>
      <c r="J259" s="76" t="str">
        <f t="shared" si="30"/>
        <v>Produkte</v>
      </c>
      <c r="K259" s="76" t="str">
        <f t="shared" si="31"/>
        <v>BUs</v>
      </c>
      <c r="L259" s="76" t="str">
        <f t="shared" si="32"/>
        <v>Symptome</v>
      </c>
      <c r="M259" s="76" t="str">
        <f>IFERROR(VLOOKUP(Abfalldokumentation!$O259,Kennzahlen!S:V,3,FALSE)*Abfalldokumentation!$B259,"0")</f>
        <v>0</v>
      </c>
      <c r="N259" s="76" t="str">
        <f>IF(ISBLANK(Q259),VLOOKUP(Abfalldokumentation!$O259,'Linien - BU'!R:S,2,FALSE),Q259)</f>
        <v>Schmelze</v>
      </c>
      <c r="O259" s="77">
        <f t="shared" si="33"/>
        <v>29500967</v>
      </c>
      <c r="P259" s="77">
        <f t="shared" si="34"/>
        <v>12</v>
      </c>
      <c r="Q259" s="45" t="s">
        <v>184</v>
      </c>
      <c r="R259" s="46">
        <v>29500967</v>
      </c>
      <c r="S259" s="46">
        <v>15</v>
      </c>
      <c r="T259" s="46">
        <v>12</v>
      </c>
      <c r="U259" s="47">
        <v>44445</v>
      </c>
      <c r="V259" s="48" t="s">
        <v>22</v>
      </c>
      <c r="W259" s="49" t="s">
        <v>181</v>
      </c>
      <c r="X259" s="50" t="str">
        <f>IFERROR(VLOOKUP(Abfalldokumentation!$R259,Artikel!A:C,3,FALSE),Abfalldokumentation!$R259)</f>
        <v>ABS BERGK BERGLANDMILCH</v>
      </c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spans="1:40" ht="30" hidden="1" customHeight="1" x14ac:dyDescent="0.25">
      <c r="A260" s="78" t="str">
        <f>VLOOKUP(N260,'Linien - BU'!A:B,2,FALSE)</f>
        <v>BU3</v>
      </c>
      <c r="B260" s="79">
        <f t="shared" si="28"/>
        <v>138</v>
      </c>
      <c r="C260" s="80">
        <f>Abfalldokumentation!$U260</f>
        <v>44445</v>
      </c>
      <c r="D260" s="69" t="str">
        <f>IFERROR(IF(VLOOKUP(O260,'[1]Rohware 230'!$B:$C,2,FALSE)=0,"Rohware"),
IFERROR(IF(VLOOKUP(O260,[1]Sammelnr.!$B:$C,2,FALSE)=0,"Sammelnr. ungeschält ABS"),
IFERROR(IF(VLOOKUP(O260,[1]Sammelnr.!$E:$F,2,FALSE)=0,"Sammelnr. ungeschält VS"),
IFERROR(IF(VLOOKUP(O260,[1]Sammelnr.!$H:$I,2,FALSE)=0,"Sammelnr. geschält"),
IFERROR(IF(VLOOKUP(O260,[1]Offen!$B:$C,2,FALSE)=0,"Offen ungeschält ABS"),
IFERROR(IF(VLOOKUP(O260,[1]Offen!$E:$F,2,FALSE)=0,"Offen ungeschält VOS"),
IFERROR(IF(VLOOKUP(O260,[1]Offen!$H:$I,2,FALSE)=0,"Offen geschält RW"),
IFERROR(IF(VLOOKUP(O260,[1]Offen!$K:$L,2,FALSE)=0,"Offen vegan"),
IFERROR(IF(VLOOKUP(O260,[1]Offen!$N:$O,2,FALSE)=0,"Offen Zipfel"),
IFERROR(IF(VLOOKUP(O260,[1]Offen!$Q:$R,2,FALSE)=0,"Offen Endstücke"),
IFERROR(IF(VLOOKUP(O260,[1]Vakuumiert!$B:$C,2,FALSE)=0,"Vakuumierter VOS ungeschält"),
IFERROR(IF(VLOOKUP(O260,[1]Vakuumiert!$E:$F,2,FALSE)=0,"Vakuumierter ABS ungeschält"),
IFERROR(IF(VLOOKUP(O260,[1]Vakuumiert!$H:$I,2,FALSE)=0,"Vakuumierter VOS geschält"),
IFERROR(IF(VLOOKUP(O260,[1]Vakuumiert!$K:$L,2,FALSE)=0,"Vakuumierter VOS vegan"),
IFERROR(IF(VLOOKUP(O260,[1]Vakuumiert!$N:$O,2,FALSE)=0,"Vakuumierter VOS Zipfel"),
IFERROR(IF(VLOOKUP(O260,[1]Vakuumiert!$Q:$R,2,FALSE)=0,"Vakuumiert geschält"),
IFERROR(IF(VLOOKUP(O260,'[1]vakuumierte Fertigprodukte'!$B:$C,2,FALSE)=0,"Fertigprodukte"),
IFERROR(IF(VLOOKUP(O260,'[1]vakuumierte Fertigprodukte'!$E:$FI,2,FALSE)=0,"Vakuumierte Zipfel"),
IFERROR(IF(VLOOKUP(O260,[1]Wurste!$B:$C,2,FALSE)=0,"Räucherwürste"),
IFERROR(IF(VLOOKUP(O260,[1]Wurste!$E:$F,2,FALSE)=0,"URW/URGW Wurst"),
IFERROR(IF(VLOOKUP(O260,[1]Wurste!$H:$I,2,FALSE)=0,"HF-Wurst Vegan"),
IFERROR(IF(VLOOKUP(O260,[1]Wurste!$K:$L,2,FALSE)=0,"320er ohne Würste"),
IFERROR(IF(AND(OR(Abfalldokumentation!$A260="BU3",Abfalldokumentation!$A260="Verkauf"),Abfalldokumentation!$F260="Schimmel",Abfalldokumentation!$G260="keinen Abnehmer/kein Schälpersonal"),"Div. Zipfel, ES ohne Verwendung",VLOOKUP(Abfalldokumentation!$E260,Produktgruppen!A:B,2,FALSE)),"-")))))))))))))))))))))))</f>
        <v>ABS</v>
      </c>
      <c r="E260" s="81" t="str">
        <f>IFERROR(VLOOKUP(Abfalldokumentation!$O260,Artikel!A:C,3,FALSE),Abfalldokumentation!$O260)</f>
        <v>ABS CHED-PF-KRÄUK gemis</v>
      </c>
      <c r="F260" s="81" t="str">
        <f>VLOOKUP(T260,'Liste Gründe'!A:D,2,FALSE)</f>
        <v>Linienbezogen</v>
      </c>
      <c r="G260" s="80" t="str">
        <f>IF(ISBLANK(V260),VLOOKUP(Abfalldokumentation!$P260,'Liste Gründe'!A:D,3,FALSE),V260)</f>
        <v>gemischtes Produkt</v>
      </c>
      <c r="H260" s="81" t="str">
        <f>IF(ISBLANK(Abfalldokumentation!$W260),"-",Abfalldokumentation!$W260)</f>
        <v>-</v>
      </c>
      <c r="I260" s="81">
        <f t="shared" si="29"/>
        <v>36</v>
      </c>
      <c r="J260" s="81" t="str">
        <f t="shared" si="30"/>
        <v>Produkte</v>
      </c>
      <c r="K260" s="81" t="str">
        <f t="shared" si="31"/>
        <v>BUs</v>
      </c>
      <c r="L260" s="81" t="str">
        <f t="shared" si="32"/>
        <v>Symptome</v>
      </c>
      <c r="M260" s="81">
        <f>IFERROR(VLOOKUP(Abfalldokumentation!$O260,Kennzahlen!S:V,3,FALSE)*Abfalldokumentation!$B260,"0")</f>
        <v>138</v>
      </c>
      <c r="N260" s="81" t="str">
        <f>IF(ISBLANK(Q260),VLOOKUP(Abfalldokumentation!$O260,'Linien - BU'!R:S,2,FALSE),Q260)</f>
        <v>L33</v>
      </c>
      <c r="O260" s="77">
        <f t="shared" si="33"/>
        <v>29501003</v>
      </c>
      <c r="P260" s="77">
        <f t="shared" si="34"/>
        <v>81</v>
      </c>
      <c r="Q260" s="39" t="s">
        <v>205</v>
      </c>
      <c r="R260" s="40">
        <v>29501003</v>
      </c>
      <c r="S260" s="40">
        <v>138</v>
      </c>
      <c r="T260" s="40">
        <v>81</v>
      </c>
      <c r="U260" s="41">
        <v>44445</v>
      </c>
      <c r="V260" s="42"/>
      <c r="W260" s="43"/>
      <c r="X260" s="44" t="str">
        <f>IFERROR(VLOOKUP(Abfalldokumentation!$R260,Artikel!A:C,3,FALSE),Abfalldokumentation!$R260)</f>
        <v>ABS CHED-PF-KRÄUK gemis</v>
      </c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spans="1:40" ht="30" hidden="1" customHeight="1" x14ac:dyDescent="0.25">
      <c r="A261" s="73" t="str">
        <f>VLOOKUP(N261,'Linien - BU'!A:B,2,FALSE)</f>
        <v>BU4</v>
      </c>
      <c r="B261" s="74">
        <f t="shared" si="28"/>
        <v>46</v>
      </c>
      <c r="C261" s="75">
        <f>Abfalldokumentation!$U261</f>
        <v>44445</v>
      </c>
      <c r="D261" s="69" t="str">
        <f>IFERROR(IF(VLOOKUP(O261,'[1]Rohware 230'!$B:$C,2,FALSE)=0,"Rohware"),
IFERROR(IF(VLOOKUP(O261,[1]Sammelnr.!$B:$C,2,FALSE)=0,"Sammelnr. ungeschält ABS"),
IFERROR(IF(VLOOKUP(O261,[1]Sammelnr.!$E:$F,2,FALSE)=0,"Sammelnr. ungeschält VS"),
IFERROR(IF(VLOOKUP(O261,[1]Sammelnr.!$H:$I,2,FALSE)=0,"Sammelnr. geschält"),
IFERROR(IF(VLOOKUP(O261,[1]Offen!$B:$C,2,FALSE)=0,"Offen ungeschält ABS"),
IFERROR(IF(VLOOKUP(O261,[1]Offen!$E:$F,2,FALSE)=0,"Offen ungeschält VOS"),
IFERROR(IF(VLOOKUP(O261,[1]Offen!$H:$I,2,FALSE)=0,"Offen geschält RW"),
IFERROR(IF(VLOOKUP(O261,[1]Offen!$K:$L,2,FALSE)=0,"Offen vegan"),
IFERROR(IF(VLOOKUP(O261,[1]Offen!$N:$O,2,FALSE)=0,"Offen Zipfel"),
IFERROR(IF(VLOOKUP(O261,[1]Offen!$Q:$R,2,FALSE)=0,"Offen Endstücke"),
IFERROR(IF(VLOOKUP(O261,[1]Vakuumiert!$B:$C,2,FALSE)=0,"Vakuumierter VOS ungeschält"),
IFERROR(IF(VLOOKUP(O261,[1]Vakuumiert!$E:$F,2,FALSE)=0,"Vakuumierter ABS ungeschält"),
IFERROR(IF(VLOOKUP(O261,[1]Vakuumiert!$H:$I,2,FALSE)=0,"Vakuumierter VOS geschält"),
IFERROR(IF(VLOOKUP(O261,[1]Vakuumiert!$K:$L,2,FALSE)=0,"Vakuumierter VOS vegan"),
IFERROR(IF(VLOOKUP(O261,[1]Vakuumiert!$N:$O,2,FALSE)=0,"Vakuumierter VOS Zipfel"),
IFERROR(IF(VLOOKUP(O261,[1]Vakuumiert!$Q:$R,2,FALSE)=0,"Vakuumiert geschält"),
IFERROR(IF(VLOOKUP(O261,'[1]vakuumierte Fertigprodukte'!$B:$C,2,FALSE)=0,"Fertigprodukte"),
IFERROR(IF(VLOOKUP(O261,'[1]vakuumierte Fertigprodukte'!$E:$FI,2,FALSE)=0,"Vakuumierte Zipfel"),
IFERROR(IF(VLOOKUP(O261,[1]Wurste!$B:$C,2,FALSE)=0,"Räucherwürste"),
IFERROR(IF(VLOOKUP(O261,[1]Wurste!$E:$F,2,FALSE)=0,"URW/URGW Wurst"),
IFERROR(IF(VLOOKUP(O261,[1]Wurste!$H:$I,2,FALSE)=0,"HF-Wurst Vegan"),
IFERROR(IF(VLOOKUP(O261,[1]Wurste!$K:$L,2,FALSE)=0,"320er ohne Würste"),
IFERROR(IF(AND(OR(Abfalldokumentation!$A261="BU3",Abfalldokumentation!$A261="Verkauf"),Abfalldokumentation!$F261="Schimmel",Abfalldokumentation!$G261="keinen Abnehmer/kein Schälpersonal"),"Div. Zipfel, ES ohne Verwendung",VLOOKUP(Abfalldokumentation!$E261,Produktgruppen!A:B,2,FALSE)),"-")))))))))))))))))))))))</f>
        <v>ABS</v>
      </c>
      <c r="E261" s="76" t="str">
        <f>IFERROR(VLOOKUP(Abfalldokumentation!$O261,Artikel!A:C,3,FALSE),Abfalldokumentation!$O261)</f>
        <v>ABS Whisky-Nuts</v>
      </c>
      <c r="F261" s="76" t="str">
        <f>VLOOKUP(T261,'Liste Gründe'!A:D,2,FALSE)</f>
        <v>keinen Verwendungszweck</v>
      </c>
      <c r="G261" s="75" t="str">
        <f>IF(ISBLANK(V261),VLOOKUP(Abfalldokumentation!$P261,'Liste Gründe'!A:D,3,FALSE),V261)</f>
        <v>keinen Verwendungszweck</v>
      </c>
      <c r="H261" s="76" t="str">
        <f>IF(ISBLANK(Abfalldokumentation!$W261),"-",Abfalldokumentation!$W261)</f>
        <v>&lt;300kg/Monat</v>
      </c>
      <c r="I261" s="76">
        <f t="shared" si="29"/>
        <v>36</v>
      </c>
      <c r="J261" s="76" t="str">
        <f t="shared" si="30"/>
        <v>Produkte</v>
      </c>
      <c r="K261" s="76" t="str">
        <f t="shared" si="31"/>
        <v>BUs</v>
      </c>
      <c r="L261" s="76" t="str">
        <f t="shared" si="32"/>
        <v>Symptome</v>
      </c>
      <c r="M261" s="76">
        <f>IFERROR(VLOOKUP(Abfalldokumentation!$O261,Kennzahlen!S:V,3,FALSE)*Abfalldokumentation!$B261,"0")</f>
        <v>69</v>
      </c>
      <c r="N261" s="76" t="str">
        <f>IF(ISBLANK(Q261),VLOOKUP(Abfalldokumentation!$O261,'Linien - BU'!R:S,2,FALSE),Q261)</f>
        <v>L21</v>
      </c>
      <c r="O261" s="77">
        <f t="shared" si="33"/>
        <v>29501009</v>
      </c>
      <c r="P261" s="77">
        <f t="shared" si="34"/>
        <v>61</v>
      </c>
      <c r="Q261" s="45" t="s">
        <v>231</v>
      </c>
      <c r="R261" s="46">
        <v>29501009</v>
      </c>
      <c r="S261" s="46">
        <v>46</v>
      </c>
      <c r="T261" s="46">
        <v>61</v>
      </c>
      <c r="U261" s="47">
        <v>44445</v>
      </c>
      <c r="V261" s="48"/>
      <c r="W261" s="49" t="s">
        <v>190</v>
      </c>
      <c r="X261" s="50" t="str">
        <f>IFERROR(VLOOKUP(Abfalldokumentation!$R261,Artikel!A:C,3,FALSE),Abfalldokumentation!$R261)</f>
        <v>ABS Whisky-Nuts</v>
      </c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spans="1:40" ht="30" hidden="1" customHeight="1" x14ac:dyDescent="0.25">
      <c r="A262" s="78" t="str">
        <f>VLOOKUP(N262,'Linien - BU'!A:B,2,FALSE)</f>
        <v>BU4</v>
      </c>
      <c r="B262" s="79">
        <f t="shared" si="28"/>
        <v>4</v>
      </c>
      <c r="C262" s="80">
        <f>Abfalldokumentation!$U262</f>
        <v>44445</v>
      </c>
      <c r="D262" s="69" t="str">
        <f>IFERROR(IF(VLOOKUP(O262,'[1]Rohware 230'!$B:$C,2,FALSE)=0,"Rohware"),
IFERROR(IF(VLOOKUP(O262,[1]Sammelnr.!$B:$C,2,FALSE)=0,"Sammelnr. ungeschält ABS"),
IFERROR(IF(VLOOKUP(O262,[1]Sammelnr.!$E:$F,2,FALSE)=0,"Sammelnr. ungeschält VS"),
IFERROR(IF(VLOOKUP(O262,[1]Sammelnr.!$H:$I,2,FALSE)=0,"Sammelnr. geschält"),
IFERROR(IF(VLOOKUP(O262,[1]Offen!$B:$C,2,FALSE)=0,"Offen ungeschält ABS"),
IFERROR(IF(VLOOKUP(O262,[1]Offen!$E:$F,2,FALSE)=0,"Offen ungeschält VOS"),
IFERROR(IF(VLOOKUP(O262,[1]Offen!$H:$I,2,FALSE)=0,"Offen geschält RW"),
IFERROR(IF(VLOOKUP(O262,[1]Offen!$K:$L,2,FALSE)=0,"Offen vegan"),
IFERROR(IF(VLOOKUP(O262,[1]Offen!$N:$O,2,FALSE)=0,"Offen Zipfel"),
IFERROR(IF(VLOOKUP(O262,[1]Offen!$Q:$R,2,FALSE)=0,"Offen Endstücke"),
IFERROR(IF(VLOOKUP(O262,[1]Vakuumiert!$B:$C,2,FALSE)=0,"Vakuumierter VOS ungeschält"),
IFERROR(IF(VLOOKUP(O262,[1]Vakuumiert!$E:$F,2,FALSE)=0,"Vakuumierter ABS ungeschält"),
IFERROR(IF(VLOOKUP(O262,[1]Vakuumiert!$H:$I,2,FALSE)=0,"Vakuumierter VOS geschält"),
IFERROR(IF(VLOOKUP(O262,[1]Vakuumiert!$K:$L,2,FALSE)=0,"Vakuumierter VOS vegan"),
IFERROR(IF(VLOOKUP(O262,[1]Vakuumiert!$N:$O,2,FALSE)=0,"Vakuumierter VOS Zipfel"),
IFERROR(IF(VLOOKUP(O262,[1]Vakuumiert!$Q:$R,2,FALSE)=0,"Vakuumiert geschält"),
IFERROR(IF(VLOOKUP(O262,'[1]vakuumierte Fertigprodukte'!$B:$C,2,FALSE)=0,"Fertigprodukte"),
IFERROR(IF(VLOOKUP(O262,'[1]vakuumierte Fertigprodukte'!$E:$FI,2,FALSE)=0,"Vakuumierte Zipfel"),
IFERROR(IF(VLOOKUP(O262,[1]Wurste!$B:$C,2,FALSE)=0,"Räucherwürste"),
IFERROR(IF(VLOOKUP(O262,[1]Wurste!$E:$F,2,FALSE)=0,"URW/URGW Wurst"),
IFERROR(IF(VLOOKUP(O262,[1]Wurste!$H:$I,2,FALSE)=0,"HF-Wurst Vegan"),
IFERROR(IF(VLOOKUP(O262,[1]Wurste!$K:$L,2,FALSE)=0,"320er ohne Würste"),
IFERROR(IF(AND(OR(Abfalldokumentation!$A262="BU3",Abfalldokumentation!$A262="Verkauf"),Abfalldokumentation!$F262="Schimmel",Abfalldokumentation!$G262="keinen Abnehmer/kein Schälpersonal"),"Div. Zipfel, ES ohne Verwendung",VLOOKUP(Abfalldokumentation!$E262,Produktgruppen!A:B,2,FALSE)),"-")))))))))))))))))))))))</f>
        <v>ABS</v>
      </c>
      <c r="E262" s="81" t="str">
        <f>IFERROR(VLOOKUP(Abfalldokumentation!$O262,Artikel!A:C,3,FALSE),Abfalldokumentation!$O262)</f>
        <v>ABS AT-ROTWEIN</v>
      </c>
      <c r="F262" s="81" t="str">
        <f>VLOOKUP(T262,'Liste Gründe'!A:D,2,FALSE)</f>
        <v>keinen Verwendungszweck</v>
      </c>
      <c r="G262" s="80" t="str">
        <f>IF(ISBLANK(V262),VLOOKUP(Abfalldokumentation!$P262,'Liste Gründe'!A:D,3,FALSE),V262)</f>
        <v>keinen Verwendungszweck</v>
      </c>
      <c r="H262" s="81" t="str">
        <f>IF(ISBLANK(Abfalldokumentation!$W262),"-",Abfalldokumentation!$W262)</f>
        <v>&lt;20kg/Monat</v>
      </c>
      <c r="I262" s="81">
        <f t="shared" si="29"/>
        <v>36</v>
      </c>
      <c r="J262" s="81" t="str">
        <f t="shared" si="30"/>
        <v>Produkte</v>
      </c>
      <c r="K262" s="81" t="str">
        <f t="shared" si="31"/>
        <v>BUs</v>
      </c>
      <c r="L262" s="81" t="str">
        <f t="shared" si="32"/>
        <v>Symptome</v>
      </c>
      <c r="M262" s="81">
        <f>IFERROR(VLOOKUP(Abfalldokumentation!$O262,Kennzahlen!S:V,3,FALSE)*Abfalldokumentation!$B262,"0")</f>
        <v>4.0000000000000002E-4</v>
      </c>
      <c r="N262" s="81" t="str">
        <f>IF(ISBLANK(Q262),VLOOKUP(Abfalldokumentation!$O262,'Linien - BU'!R:S,2,FALSE),Q262)</f>
        <v>L23</v>
      </c>
      <c r="O262" s="77">
        <f t="shared" si="33"/>
        <v>29501013</v>
      </c>
      <c r="P262" s="77">
        <f t="shared" si="34"/>
        <v>61</v>
      </c>
      <c r="Q262" s="39" t="s">
        <v>232</v>
      </c>
      <c r="R262" s="40">
        <v>29501013</v>
      </c>
      <c r="S262" s="40">
        <v>4</v>
      </c>
      <c r="T262" s="40">
        <v>61</v>
      </c>
      <c r="U262" s="41">
        <v>44445</v>
      </c>
      <c r="V262" s="42"/>
      <c r="W262" s="43" t="s">
        <v>233</v>
      </c>
      <c r="X262" s="44" t="str">
        <f>IFERROR(VLOOKUP(Abfalldokumentation!$R262,Artikel!A:C,3,FALSE),Abfalldokumentation!$R262)</f>
        <v>ABS AT-ROTWEIN</v>
      </c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spans="1:40" ht="30" hidden="1" customHeight="1" x14ac:dyDescent="0.25">
      <c r="A263" s="73" t="str">
        <f>VLOOKUP(N263,'Linien - BU'!A:B,2,FALSE)</f>
        <v>BU4</v>
      </c>
      <c r="B263" s="74">
        <f t="shared" si="28"/>
        <v>3</v>
      </c>
      <c r="C263" s="75">
        <f>Abfalldokumentation!$U263</f>
        <v>44445</v>
      </c>
      <c r="D263" s="69" t="str">
        <f>IFERROR(IF(VLOOKUP(O263,'[1]Rohware 230'!$B:$C,2,FALSE)=0,"Rohware"),
IFERROR(IF(VLOOKUP(O263,[1]Sammelnr.!$B:$C,2,FALSE)=0,"Sammelnr. ungeschält ABS"),
IFERROR(IF(VLOOKUP(O263,[1]Sammelnr.!$E:$F,2,FALSE)=0,"Sammelnr. ungeschält VS"),
IFERROR(IF(VLOOKUP(O263,[1]Sammelnr.!$H:$I,2,FALSE)=0,"Sammelnr. geschält"),
IFERROR(IF(VLOOKUP(O263,[1]Offen!$B:$C,2,FALSE)=0,"Offen ungeschält ABS"),
IFERROR(IF(VLOOKUP(O263,[1]Offen!$E:$F,2,FALSE)=0,"Offen ungeschält VOS"),
IFERROR(IF(VLOOKUP(O263,[1]Offen!$H:$I,2,FALSE)=0,"Offen geschält RW"),
IFERROR(IF(VLOOKUP(O263,[1]Offen!$K:$L,2,FALSE)=0,"Offen vegan"),
IFERROR(IF(VLOOKUP(O263,[1]Offen!$N:$O,2,FALSE)=0,"Offen Zipfel"),
IFERROR(IF(VLOOKUP(O263,[1]Offen!$Q:$R,2,FALSE)=0,"Offen Endstücke"),
IFERROR(IF(VLOOKUP(O263,[1]Vakuumiert!$B:$C,2,FALSE)=0,"Vakuumierter VOS ungeschält"),
IFERROR(IF(VLOOKUP(O263,[1]Vakuumiert!$E:$F,2,FALSE)=0,"Vakuumierter ABS ungeschält"),
IFERROR(IF(VLOOKUP(O263,[1]Vakuumiert!$H:$I,2,FALSE)=0,"Vakuumierter VOS geschält"),
IFERROR(IF(VLOOKUP(O263,[1]Vakuumiert!$K:$L,2,FALSE)=0,"Vakuumierter VOS vegan"),
IFERROR(IF(VLOOKUP(O263,[1]Vakuumiert!$N:$O,2,FALSE)=0,"Vakuumierter VOS Zipfel"),
IFERROR(IF(VLOOKUP(O263,[1]Vakuumiert!$Q:$R,2,FALSE)=0,"Vakuumiert geschält"),
IFERROR(IF(VLOOKUP(O263,'[1]vakuumierte Fertigprodukte'!$B:$C,2,FALSE)=0,"Fertigprodukte"),
IFERROR(IF(VLOOKUP(O263,'[1]vakuumierte Fertigprodukte'!$E:$FI,2,FALSE)=0,"Vakuumierte Zipfel"),
IFERROR(IF(VLOOKUP(O263,[1]Wurste!$B:$C,2,FALSE)=0,"Räucherwürste"),
IFERROR(IF(VLOOKUP(O263,[1]Wurste!$E:$F,2,FALSE)=0,"URW/URGW Wurst"),
IFERROR(IF(VLOOKUP(O263,[1]Wurste!$H:$I,2,FALSE)=0,"HF-Wurst Vegan"),
IFERROR(IF(VLOOKUP(O263,[1]Wurste!$K:$L,2,FALSE)=0,"320er ohne Würste"),
IFERROR(IF(AND(OR(Abfalldokumentation!$A263="BU3",Abfalldokumentation!$A263="Verkauf"),Abfalldokumentation!$F263="Schimmel",Abfalldokumentation!$G263="keinen Abnehmer/kein Schälpersonal"),"Div. Zipfel, ES ohne Verwendung",VLOOKUP(Abfalldokumentation!$E263,Produktgruppen!A:B,2,FALSE)),"-")))))))))))))))))))))))</f>
        <v>ABS</v>
      </c>
      <c r="E263" s="76" t="str">
        <f>IFERROR(VLOOKUP(Abfalldokumentation!$O263,Artikel!A:C,3,FALSE),Abfalldokumentation!$O263)</f>
        <v>ABS ORANG-PESTO</v>
      </c>
      <c r="F263" s="76" t="str">
        <f>VLOOKUP(T263,'Liste Gründe'!A:D,2,FALSE)</f>
        <v>keinen Verwendungszweck</v>
      </c>
      <c r="G263" s="75" t="str">
        <f>IF(ISBLANK(V263),VLOOKUP(Abfalldokumentation!$P263,'Liste Gründe'!A:D,3,FALSE),V263)</f>
        <v>keinen Verwendungszweck</v>
      </c>
      <c r="H263" s="76" t="str">
        <f>IF(ISBLANK(Abfalldokumentation!$W263),"-",Abfalldokumentation!$W263)</f>
        <v>&lt;100kg/Monat</v>
      </c>
      <c r="I263" s="76">
        <f t="shared" si="29"/>
        <v>36</v>
      </c>
      <c r="J263" s="76" t="str">
        <f t="shared" si="30"/>
        <v>Produkte</v>
      </c>
      <c r="K263" s="76" t="str">
        <f t="shared" si="31"/>
        <v>BUs</v>
      </c>
      <c r="L263" s="76" t="str">
        <f t="shared" si="32"/>
        <v>Symptome</v>
      </c>
      <c r="M263" s="76">
        <f>IFERROR(VLOOKUP(Abfalldokumentation!$O263,Kennzahlen!S:V,3,FALSE)*Abfalldokumentation!$B263,"0")</f>
        <v>4.5</v>
      </c>
      <c r="N263" s="76" t="str">
        <f>IF(ISBLANK(Q263),VLOOKUP(Abfalldokumentation!$O263,'Linien - BU'!R:S,2,FALSE),Q263)</f>
        <v>L21</v>
      </c>
      <c r="O263" s="77">
        <f t="shared" si="33"/>
        <v>29501030</v>
      </c>
      <c r="P263" s="77">
        <f t="shared" si="34"/>
        <v>61</v>
      </c>
      <c r="Q263" s="45" t="s">
        <v>231</v>
      </c>
      <c r="R263" s="46">
        <v>29501030</v>
      </c>
      <c r="S263" s="46">
        <v>3</v>
      </c>
      <c r="T263" s="46">
        <v>61</v>
      </c>
      <c r="U263" s="47">
        <v>44445</v>
      </c>
      <c r="V263" s="48"/>
      <c r="W263" s="49" t="s">
        <v>235</v>
      </c>
      <c r="X263" s="50" t="str">
        <f>IFERROR(VLOOKUP(Abfalldokumentation!$R263,Artikel!A:C,3,FALSE),Abfalldokumentation!$R263)</f>
        <v>ABS ORANG-PESTO</v>
      </c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spans="1:40" ht="30" hidden="1" customHeight="1" x14ac:dyDescent="0.25">
      <c r="A264" s="78" t="str">
        <f>VLOOKUP(N264,'Linien - BU'!A:B,2,FALSE)</f>
        <v>BU3</v>
      </c>
      <c r="B264" s="79">
        <f t="shared" si="28"/>
        <v>36</v>
      </c>
      <c r="C264" s="80">
        <f>Abfalldokumentation!$U264</f>
        <v>44445</v>
      </c>
      <c r="D264" s="69" t="str">
        <f>IFERROR(IF(VLOOKUP(O264,'[1]Rohware 230'!$B:$C,2,FALSE)=0,"Rohware"),
IFERROR(IF(VLOOKUP(O264,[1]Sammelnr.!$B:$C,2,FALSE)=0,"Sammelnr. ungeschält ABS"),
IFERROR(IF(VLOOKUP(O264,[1]Sammelnr.!$E:$F,2,FALSE)=0,"Sammelnr. ungeschält VS"),
IFERROR(IF(VLOOKUP(O264,[1]Sammelnr.!$H:$I,2,FALSE)=0,"Sammelnr. geschält"),
IFERROR(IF(VLOOKUP(O264,[1]Offen!$B:$C,2,FALSE)=0,"Offen ungeschält ABS"),
IFERROR(IF(VLOOKUP(O264,[1]Offen!$E:$F,2,FALSE)=0,"Offen ungeschält VOS"),
IFERROR(IF(VLOOKUP(O264,[1]Offen!$H:$I,2,FALSE)=0,"Offen geschält RW"),
IFERROR(IF(VLOOKUP(O264,[1]Offen!$K:$L,2,FALSE)=0,"Offen vegan"),
IFERROR(IF(VLOOKUP(O264,[1]Offen!$N:$O,2,FALSE)=0,"Offen Zipfel"),
IFERROR(IF(VLOOKUP(O264,[1]Offen!$Q:$R,2,FALSE)=0,"Offen Endstücke"),
IFERROR(IF(VLOOKUP(O264,[1]Vakuumiert!$B:$C,2,FALSE)=0,"Vakuumierter VOS ungeschält"),
IFERROR(IF(VLOOKUP(O264,[1]Vakuumiert!$E:$F,2,FALSE)=0,"Vakuumierter ABS ungeschält"),
IFERROR(IF(VLOOKUP(O264,[1]Vakuumiert!$H:$I,2,FALSE)=0,"Vakuumierter VOS geschält"),
IFERROR(IF(VLOOKUP(O264,[1]Vakuumiert!$K:$L,2,FALSE)=0,"Vakuumierter VOS vegan"),
IFERROR(IF(VLOOKUP(O264,[1]Vakuumiert!$N:$O,2,FALSE)=0,"Vakuumierter VOS Zipfel"),
IFERROR(IF(VLOOKUP(O264,[1]Vakuumiert!$Q:$R,2,FALSE)=0,"Vakuumiert geschält"),
IFERROR(IF(VLOOKUP(O264,'[1]vakuumierte Fertigprodukte'!$B:$C,2,FALSE)=0,"Fertigprodukte"),
IFERROR(IF(VLOOKUP(O264,'[1]vakuumierte Fertigprodukte'!$E:$FI,2,FALSE)=0,"Vakuumierte Zipfel"),
IFERROR(IF(VLOOKUP(O264,[1]Wurste!$B:$C,2,FALSE)=0,"Räucherwürste"),
IFERROR(IF(VLOOKUP(O264,[1]Wurste!$E:$F,2,FALSE)=0,"URW/URGW Wurst"),
IFERROR(IF(VLOOKUP(O264,[1]Wurste!$H:$I,2,FALSE)=0,"HF-Wurst Vegan"),
IFERROR(IF(VLOOKUP(O264,[1]Wurste!$K:$L,2,FALSE)=0,"320er ohne Würste"),
IFERROR(IF(AND(OR(Abfalldokumentation!$A264="BU3",Abfalldokumentation!$A264="Verkauf"),Abfalldokumentation!$F264="Schimmel",Abfalldokumentation!$G264="keinen Abnehmer/kein Schälpersonal"),"Div. Zipfel, ES ohne Verwendung",VLOOKUP(Abfalldokumentation!$E264,Produktgruppen!A:B,2,FALSE)),"-")))))))))))))))))))))))</f>
        <v>ABS</v>
      </c>
      <c r="E264" s="81" t="str">
        <f>IFERROR(VLOOKUP(Abfalldokumentation!$O264,Artikel!A:C,3,FALSE),Abfalldokumentation!$O264)</f>
        <v>ABS CHED-ROT MIT ß-CARO</v>
      </c>
      <c r="F264" s="81" t="str">
        <f>VLOOKUP(T264,'Liste Gründe'!A:D,2,FALSE)</f>
        <v>Rest</v>
      </c>
      <c r="G264" s="80" t="str">
        <f>IF(ISBLANK(V264),VLOOKUP(Abfalldokumentation!$P264,'Liste Gründe'!A:D,3,FALSE),V264)</f>
        <v>Schmutz</v>
      </c>
      <c r="H264" s="81" t="str">
        <f>IF(ISBLANK(Abfalldokumentation!$W264),"-",Abfalldokumentation!$W264)</f>
        <v>-</v>
      </c>
      <c r="I264" s="81">
        <f t="shared" si="29"/>
        <v>36</v>
      </c>
      <c r="J264" s="81" t="str">
        <f t="shared" si="30"/>
        <v>Produkte</v>
      </c>
      <c r="K264" s="81" t="str">
        <f t="shared" si="31"/>
        <v>BUs</v>
      </c>
      <c r="L264" s="81" t="str">
        <f t="shared" si="32"/>
        <v>Symptome</v>
      </c>
      <c r="M264" s="81">
        <f>IFERROR(VLOOKUP(Abfalldokumentation!$O264,Kennzahlen!S:V,3,FALSE)*Abfalldokumentation!$B264,"0")</f>
        <v>36</v>
      </c>
      <c r="N264" s="81" t="str">
        <f>IF(ISBLANK(Q264),VLOOKUP(Abfalldokumentation!$O264,'Linien - BU'!R:S,2,FALSE),Q264)</f>
        <v>L33</v>
      </c>
      <c r="O264" s="77">
        <f t="shared" si="33"/>
        <v>29501032</v>
      </c>
      <c r="P264" s="77">
        <f t="shared" si="34"/>
        <v>42</v>
      </c>
      <c r="Q264" s="39" t="s">
        <v>205</v>
      </c>
      <c r="R264" s="40">
        <v>29501032</v>
      </c>
      <c r="S264" s="40">
        <v>36</v>
      </c>
      <c r="T264" s="40">
        <v>42</v>
      </c>
      <c r="U264" s="41">
        <v>44445</v>
      </c>
      <c r="V264" s="40"/>
      <c r="W264" s="40"/>
      <c r="X264" s="44" t="str">
        <f>IFERROR(VLOOKUP(Abfalldokumentation!$R264,Artikel!A:C,3,FALSE),Abfalldokumentation!$R264)</f>
        <v>ABS CHED-ROT MIT ß-CARO</v>
      </c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spans="1:40" ht="30" hidden="1" customHeight="1" x14ac:dyDescent="0.25">
      <c r="A265" s="73" t="str">
        <f>VLOOKUP(N265,'Linien - BU'!A:B,2,FALSE)</f>
        <v>BU4</v>
      </c>
      <c r="B265" s="74">
        <f t="shared" si="28"/>
        <v>3</v>
      </c>
      <c r="C265" s="75">
        <f>Abfalldokumentation!$U265</f>
        <v>44445</v>
      </c>
      <c r="D265" s="69" t="str">
        <f>IFERROR(IF(VLOOKUP(O265,'[1]Rohware 230'!$B:$C,2,FALSE)=0,"Rohware"),
IFERROR(IF(VLOOKUP(O265,[1]Sammelnr.!$B:$C,2,FALSE)=0,"Sammelnr. ungeschält ABS"),
IFERROR(IF(VLOOKUP(O265,[1]Sammelnr.!$E:$F,2,FALSE)=0,"Sammelnr. ungeschält VS"),
IFERROR(IF(VLOOKUP(O265,[1]Sammelnr.!$H:$I,2,FALSE)=0,"Sammelnr. geschält"),
IFERROR(IF(VLOOKUP(O265,[1]Offen!$B:$C,2,FALSE)=0,"Offen ungeschält ABS"),
IFERROR(IF(VLOOKUP(O265,[1]Offen!$E:$F,2,FALSE)=0,"Offen ungeschält VOS"),
IFERROR(IF(VLOOKUP(O265,[1]Offen!$H:$I,2,FALSE)=0,"Offen geschält RW"),
IFERROR(IF(VLOOKUP(O265,[1]Offen!$K:$L,2,FALSE)=0,"Offen vegan"),
IFERROR(IF(VLOOKUP(O265,[1]Offen!$N:$O,2,FALSE)=0,"Offen Zipfel"),
IFERROR(IF(VLOOKUP(O265,[1]Offen!$Q:$R,2,FALSE)=0,"Offen Endstücke"),
IFERROR(IF(VLOOKUP(O265,[1]Vakuumiert!$B:$C,2,FALSE)=0,"Vakuumierter VOS ungeschält"),
IFERROR(IF(VLOOKUP(O265,[1]Vakuumiert!$E:$F,2,FALSE)=0,"Vakuumierter ABS ungeschält"),
IFERROR(IF(VLOOKUP(O265,[1]Vakuumiert!$H:$I,2,FALSE)=0,"Vakuumierter VOS geschält"),
IFERROR(IF(VLOOKUP(O265,[1]Vakuumiert!$K:$L,2,FALSE)=0,"Vakuumierter VOS vegan"),
IFERROR(IF(VLOOKUP(O265,[1]Vakuumiert!$N:$O,2,FALSE)=0,"Vakuumierter VOS Zipfel"),
IFERROR(IF(VLOOKUP(O265,[1]Vakuumiert!$Q:$R,2,FALSE)=0,"Vakuumiert geschält"),
IFERROR(IF(VLOOKUP(O265,'[1]vakuumierte Fertigprodukte'!$B:$C,2,FALSE)=0,"Fertigprodukte"),
IFERROR(IF(VLOOKUP(O265,'[1]vakuumierte Fertigprodukte'!$E:$FI,2,FALSE)=0,"Vakuumierte Zipfel"),
IFERROR(IF(VLOOKUP(O265,[1]Wurste!$B:$C,2,FALSE)=0,"Räucherwürste"),
IFERROR(IF(VLOOKUP(O265,[1]Wurste!$E:$F,2,FALSE)=0,"URW/URGW Wurst"),
IFERROR(IF(VLOOKUP(O265,[1]Wurste!$H:$I,2,FALSE)=0,"HF-Wurst Vegan"),
IFERROR(IF(VLOOKUP(O265,[1]Wurste!$K:$L,2,FALSE)=0,"320er ohne Würste"),
IFERROR(IF(AND(OR(Abfalldokumentation!$A265="BU3",Abfalldokumentation!$A265="Verkauf"),Abfalldokumentation!$F265="Schimmel",Abfalldokumentation!$G265="keinen Abnehmer/kein Schälpersonal"),"Div. Zipfel, ES ohne Verwendung",VLOOKUP(Abfalldokumentation!$E265,Produktgruppen!A:B,2,FALSE)),"-")))))))))))))))))))))))</f>
        <v>ABS</v>
      </c>
      <c r="E265" s="76" t="str">
        <f>IFERROR(VLOOKUP(Abfalldokumentation!$O265,Artikel!A:C,3,FALSE),Abfalldokumentation!$O265)</f>
        <v>ABS SAINT ANDRÉ</v>
      </c>
      <c r="F265" s="76" t="str">
        <f>VLOOKUP(T265,'Liste Gründe'!A:D,2,FALSE)</f>
        <v>keinen Verwendungszweck</v>
      </c>
      <c r="G265" s="75" t="str">
        <f>IF(ISBLANK(V265),VLOOKUP(Abfalldokumentation!$P265,'Liste Gründe'!A:D,3,FALSE),V265)</f>
        <v>keinen Verwendungszweck</v>
      </c>
      <c r="H265" s="76" t="str">
        <f>IF(ISBLANK(Abfalldokumentation!$W265),"-",Abfalldokumentation!$W265)</f>
        <v>&lt;20kg/Monat</v>
      </c>
      <c r="I265" s="76">
        <f t="shared" si="29"/>
        <v>36</v>
      </c>
      <c r="J265" s="76" t="str">
        <f t="shared" si="30"/>
        <v>Produkte</v>
      </c>
      <c r="K265" s="76" t="str">
        <f t="shared" si="31"/>
        <v>BUs</v>
      </c>
      <c r="L265" s="76" t="str">
        <f t="shared" si="32"/>
        <v>Symptome</v>
      </c>
      <c r="M265" s="76">
        <f>IFERROR(VLOOKUP(Abfalldokumentation!$O265,Kennzahlen!S:V,3,FALSE)*Abfalldokumentation!$B265,"0")</f>
        <v>3.0000000000000003E-4</v>
      </c>
      <c r="N265" s="76" t="str">
        <f>IF(ISBLANK(Q265),VLOOKUP(Abfalldokumentation!$O265,'Linien - BU'!R:S,2,FALSE),Q265)</f>
        <v>L20</v>
      </c>
      <c r="O265" s="77">
        <f t="shared" si="33"/>
        <v>29501036</v>
      </c>
      <c r="P265" s="77">
        <f t="shared" si="34"/>
        <v>61</v>
      </c>
      <c r="Q265" s="45" t="s">
        <v>189</v>
      </c>
      <c r="R265" s="46">
        <v>29501036</v>
      </c>
      <c r="S265" s="46">
        <v>3</v>
      </c>
      <c r="T265" s="46">
        <v>61</v>
      </c>
      <c r="U265" s="47">
        <v>44445</v>
      </c>
      <c r="V265" s="48"/>
      <c r="W265" s="49" t="s">
        <v>233</v>
      </c>
      <c r="X265" s="50" t="str">
        <f>IFERROR(VLOOKUP(Abfalldokumentation!$R265,Artikel!A:C,3,FALSE),Abfalldokumentation!$R265)</f>
        <v>ABS SAINT ANDRÉ</v>
      </c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spans="1:40" ht="30" hidden="1" customHeight="1" x14ac:dyDescent="0.25">
      <c r="A266" s="78" t="str">
        <f>VLOOKUP(N266,'Linien - BU'!A:B,2,FALSE)</f>
        <v>BU4</v>
      </c>
      <c r="B266" s="79">
        <f t="shared" si="28"/>
        <v>40</v>
      </c>
      <c r="C266" s="80">
        <f>Abfalldokumentation!$U266</f>
        <v>44445</v>
      </c>
      <c r="D266" s="69" t="str">
        <f>IFERROR(IF(VLOOKUP(O266,'[1]Rohware 230'!$B:$C,2,FALSE)=0,"Rohware"),
IFERROR(IF(VLOOKUP(O266,[1]Sammelnr.!$B:$C,2,FALSE)=0,"Sammelnr. ungeschält ABS"),
IFERROR(IF(VLOOKUP(O266,[1]Sammelnr.!$E:$F,2,FALSE)=0,"Sammelnr. ungeschält VS"),
IFERROR(IF(VLOOKUP(O266,[1]Sammelnr.!$H:$I,2,FALSE)=0,"Sammelnr. geschält"),
IFERROR(IF(VLOOKUP(O266,[1]Offen!$B:$C,2,FALSE)=0,"Offen ungeschält ABS"),
IFERROR(IF(VLOOKUP(O266,[1]Offen!$E:$F,2,FALSE)=0,"Offen ungeschält VOS"),
IFERROR(IF(VLOOKUP(O266,[1]Offen!$H:$I,2,FALSE)=0,"Offen geschält RW"),
IFERROR(IF(VLOOKUP(O266,[1]Offen!$K:$L,2,FALSE)=0,"Offen vegan"),
IFERROR(IF(VLOOKUP(O266,[1]Offen!$N:$O,2,FALSE)=0,"Offen Zipfel"),
IFERROR(IF(VLOOKUP(O266,[1]Offen!$Q:$R,2,FALSE)=0,"Offen Endstücke"),
IFERROR(IF(VLOOKUP(O266,[1]Vakuumiert!$B:$C,2,FALSE)=0,"Vakuumierter VOS ungeschält"),
IFERROR(IF(VLOOKUP(O266,[1]Vakuumiert!$E:$F,2,FALSE)=0,"Vakuumierter ABS ungeschält"),
IFERROR(IF(VLOOKUP(O266,[1]Vakuumiert!$H:$I,2,FALSE)=0,"Vakuumierter VOS geschält"),
IFERROR(IF(VLOOKUP(O266,[1]Vakuumiert!$K:$L,2,FALSE)=0,"Vakuumierter VOS vegan"),
IFERROR(IF(VLOOKUP(O266,[1]Vakuumiert!$N:$O,2,FALSE)=0,"Vakuumierter VOS Zipfel"),
IFERROR(IF(VLOOKUP(O266,[1]Vakuumiert!$Q:$R,2,FALSE)=0,"Vakuumiert geschält"),
IFERROR(IF(VLOOKUP(O266,'[1]vakuumierte Fertigprodukte'!$B:$C,2,FALSE)=0,"Fertigprodukte"),
IFERROR(IF(VLOOKUP(O266,'[1]vakuumierte Fertigprodukte'!$E:$FI,2,FALSE)=0,"Vakuumierte Zipfel"),
IFERROR(IF(VLOOKUP(O266,[1]Wurste!$B:$C,2,FALSE)=0,"Räucherwürste"),
IFERROR(IF(VLOOKUP(O266,[1]Wurste!$E:$F,2,FALSE)=0,"URW/URGW Wurst"),
IFERROR(IF(VLOOKUP(O266,[1]Wurste!$H:$I,2,FALSE)=0,"HF-Wurst Vegan"),
IFERROR(IF(VLOOKUP(O266,[1]Wurste!$K:$L,2,FALSE)=0,"320er ohne Würste"),
IFERROR(IF(AND(OR(Abfalldokumentation!$A266="BU3",Abfalldokumentation!$A266="Verkauf"),Abfalldokumentation!$F266="Schimmel",Abfalldokumentation!$G266="keinen Abnehmer/kein Schälpersonal"),"Div. Zipfel, ES ohne Verwendung",VLOOKUP(Abfalldokumentation!$E266,Produktgruppen!A:B,2,FALSE)),"-")))))))))))))))))))))))</f>
        <v>ABS</v>
      </c>
      <c r="E266" s="81" t="str">
        <f>IFERROR(VLOOKUP(Abfalldokumentation!$O266,Artikel!A:C,3,FALSE),Abfalldokumentation!$O266)</f>
        <v>ABS CHILI-ROUVEEN</v>
      </c>
      <c r="F266" s="81" t="str">
        <f>VLOOKUP(T266,'Liste Gründe'!A:D,2,FALSE)</f>
        <v>keinen Verwendungszweck</v>
      </c>
      <c r="G266" s="80" t="str">
        <f>IF(ISBLANK(V266),VLOOKUP(Abfalldokumentation!$P266,'Liste Gründe'!A:D,3,FALSE),V266)</f>
        <v>keinen Verwendungszweck</v>
      </c>
      <c r="H266" s="81" t="str">
        <f>IF(ISBLANK(Abfalldokumentation!$W266),"-",Abfalldokumentation!$W266)</f>
        <v>&lt;100kg/Monat</v>
      </c>
      <c r="I266" s="81">
        <f t="shared" si="29"/>
        <v>36</v>
      </c>
      <c r="J266" s="81" t="str">
        <f t="shared" si="30"/>
        <v>Produkte</v>
      </c>
      <c r="K266" s="81" t="str">
        <f t="shared" si="31"/>
        <v>BUs</v>
      </c>
      <c r="L266" s="81" t="str">
        <f t="shared" si="32"/>
        <v>Symptome</v>
      </c>
      <c r="M266" s="81">
        <f>IFERROR(VLOOKUP(Abfalldokumentation!$O266,Kennzahlen!S:V,3,FALSE)*Abfalldokumentation!$B266,"0")</f>
        <v>60</v>
      </c>
      <c r="N266" s="81" t="str">
        <f>IF(ISBLANK(Q266),VLOOKUP(Abfalldokumentation!$O266,'Linien - BU'!R:S,2,FALSE),Q266)</f>
        <v>L21</v>
      </c>
      <c r="O266" s="77">
        <f t="shared" si="33"/>
        <v>29501041</v>
      </c>
      <c r="P266" s="77">
        <f t="shared" si="34"/>
        <v>61</v>
      </c>
      <c r="Q266" s="39" t="s">
        <v>231</v>
      </c>
      <c r="R266" s="40">
        <v>29501041</v>
      </c>
      <c r="S266" s="40">
        <v>40</v>
      </c>
      <c r="T266" s="40">
        <v>61</v>
      </c>
      <c r="U266" s="41">
        <v>44445</v>
      </c>
      <c r="V266" s="42"/>
      <c r="W266" s="43" t="s">
        <v>235</v>
      </c>
      <c r="X266" s="44" t="str">
        <f>IFERROR(VLOOKUP(Abfalldokumentation!$R266,Artikel!A:C,3,FALSE),Abfalldokumentation!$R266)</f>
        <v>ABS CHILI-ROUVEEN</v>
      </c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spans="1:40" ht="30" hidden="1" customHeight="1" x14ac:dyDescent="0.25">
      <c r="A267" s="73" t="str">
        <f>VLOOKUP(N267,'Linien - BU'!A:B,2,FALSE)</f>
        <v>BU4</v>
      </c>
      <c r="B267" s="74">
        <f t="shared" si="28"/>
        <v>10</v>
      </c>
      <c r="C267" s="75">
        <f>Abfalldokumentation!$U267</f>
        <v>44445</v>
      </c>
      <c r="D267" s="69" t="str">
        <f>IFERROR(IF(VLOOKUP(O267,'[1]Rohware 230'!$B:$C,2,FALSE)=0,"Rohware"),
IFERROR(IF(VLOOKUP(O267,[1]Sammelnr.!$B:$C,2,FALSE)=0,"Sammelnr. ungeschält ABS"),
IFERROR(IF(VLOOKUP(O267,[1]Sammelnr.!$E:$F,2,FALSE)=0,"Sammelnr. ungeschält VS"),
IFERROR(IF(VLOOKUP(O267,[1]Sammelnr.!$H:$I,2,FALSE)=0,"Sammelnr. geschält"),
IFERROR(IF(VLOOKUP(O267,[1]Offen!$B:$C,2,FALSE)=0,"Offen ungeschält ABS"),
IFERROR(IF(VLOOKUP(O267,[1]Offen!$E:$F,2,FALSE)=0,"Offen ungeschält VOS"),
IFERROR(IF(VLOOKUP(O267,[1]Offen!$H:$I,2,FALSE)=0,"Offen geschält RW"),
IFERROR(IF(VLOOKUP(O267,[1]Offen!$K:$L,2,FALSE)=0,"Offen vegan"),
IFERROR(IF(VLOOKUP(O267,[1]Offen!$N:$O,2,FALSE)=0,"Offen Zipfel"),
IFERROR(IF(VLOOKUP(O267,[1]Offen!$Q:$R,2,FALSE)=0,"Offen Endstücke"),
IFERROR(IF(VLOOKUP(O267,[1]Vakuumiert!$B:$C,2,FALSE)=0,"Vakuumierter VOS ungeschält"),
IFERROR(IF(VLOOKUP(O267,[1]Vakuumiert!$E:$F,2,FALSE)=0,"Vakuumierter ABS ungeschält"),
IFERROR(IF(VLOOKUP(O267,[1]Vakuumiert!$H:$I,2,FALSE)=0,"Vakuumierter VOS geschält"),
IFERROR(IF(VLOOKUP(O267,[1]Vakuumiert!$K:$L,2,FALSE)=0,"Vakuumierter VOS vegan"),
IFERROR(IF(VLOOKUP(O267,[1]Vakuumiert!$N:$O,2,FALSE)=0,"Vakuumierter VOS Zipfel"),
IFERROR(IF(VLOOKUP(O267,[1]Vakuumiert!$Q:$R,2,FALSE)=0,"Vakuumiert geschält"),
IFERROR(IF(VLOOKUP(O267,'[1]vakuumierte Fertigprodukte'!$B:$C,2,FALSE)=0,"Fertigprodukte"),
IFERROR(IF(VLOOKUP(O267,'[1]vakuumierte Fertigprodukte'!$E:$FI,2,FALSE)=0,"Vakuumierte Zipfel"),
IFERROR(IF(VLOOKUP(O267,[1]Wurste!$B:$C,2,FALSE)=0,"Räucherwürste"),
IFERROR(IF(VLOOKUP(O267,[1]Wurste!$E:$F,2,FALSE)=0,"URW/URGW Wurst"),
IFERROR(IF(VLOOKUP(O267,[1]Wurste!$H:$I,2,FALSE)=0,"HF-Wurst Vegan"),
IFERROR(IF(VLOOKUP(O267,[1]Wurste!$K:$L,2,FALSE)=0,"320er ohne Würste"),
IFERROR(IF(AND(OR(Abfalldokumentation!$A267="BU3",Abfalldokumentation!$A267="Verkauf"),Abfalldokumentation!$F267="Schimmel",Abfalldokumentation!$G267="keinen Abnehmer/kein Schälpersonal"),"Div. Zipfel, ES ohne Verwendung",VLOOKUP(Abfalldokumentation!$E267,Produktgruppen!A:B,2,FALSE)),"-")))))))))))))))))))))))</f>
        <v>ABS</v>
      </c>
      <c r="E267" s="76" t="str">
        <f>IFERROR(VLOOKUP(Abfalldokumentation!$O267,Artikel!A:C,3,FALSE),Abfalldokumentation!$O267)</f>
        <v>ABS BRIE-PAP</v>
      </c>
      <c r="F267" s="76" t="str">
        <f>VLOOKUP(T267,'Liste Gründe'!A:D,2,FALSE)</f>
        <v>keinen Verwendungszweck</v>
      </c>
      <c r="G267" s="75" t="str">
        <f>IF(ISBLANK(V267),VLOOKUP(Abfalldokumentation!$P267,'Liste Gründe'!A:D,3,FALSE),V267)</f>
        <v>keinen Verwendungszweck</v>
      </c>
      <c r="H267" s="76" t="str">
        <f>IF(ISBLANK(Abfalldokumentation!$W267),"-",Abfalldokumentation!$W267)</f>
        <v>&lt;50kg/Monat</v>
      </c>
      <c r="I267" s="76">
        <f t="shared" si="29"/>
        <v>36</v>
      </c>
      <c r="J267" s="76" t="str">
        <f t="shared" si="30"/>
        <v>Produkte</v>
      </c>
      <c r="K267" s="76" t="str">
        <f t="shared" si="31"/>
        <v>BUs</v>
      </c>
      <c r="L267" s="76" t="str">
        <f t="shared" si="32"/>
        <v>Symptome</v>
      </c>
      <c r="M267" s="76">
        <f>IFERROR(VLOOKUP(Abfalldokumentation!$O267,Kennzahlen!S:V,3,FALSE)*Abfalldokumentation!$B267,"0")</f>
        <v>0.1</v>
      </c>
      <c r="N267" s="76" t="str">
        <f>IF(ISBLANK(Q267),VLOOKUP(Abfalldokumentation!$O267,'Linien - BU'!R:S,2,FALSE),Q267)</f>
        <v>L29</v>
      </c>
      <c r="O267" s="77">
        <f t="shared" si="33"/>
        <v>29501101</v>
      </c>
      <c r="P267" s="77">
        <f t="shared" si="34"/>
        <v>61</v>
      </c>
      <c r="Q267" s="45" t="s">
        <v>242</v>
      </c>
      <c r="R267" s="46">
        <v>29501101</v>
      </c>
      <c r="S267" s="46">
        <v>10</v>
      </c>
      <c r="T267" s="46">
        <v>61</v>
      </c>
      <c r="U267" s="47">
        <v>44445</v>
      </c>
      <c r="V267" s="48"/>
      <c r="W267" s="49" t="s">
        <v>234</v>
      </c>
      <c r="X267" s="50" t="str">
        <f>IFERROR(VLOOKUP(Abfalldokumentation!$R267,Artikel!A:C,3,FALSE),Abfalldokumentation!$R267)</f>
        <v>ABS BRIE-PAP</v>
      </c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spans="1:40" ht="30" customHeight="1" x14ac:dyDescent="0.25">
      <c r="A268" s="78" t="str">
        <f>VLOOKUP(N268,'Linien - BU'!A:B,2,FALSE)</f>
        <v>BU1</v>
      </c>
      <c r="B268" s="79">
        <f t="shared" si="28"/>
        <v>27.5</v>
      </c>
      <c r="C268" s="80">
        <f>Abfalldokumentation!$U268</f>
        <v>44445</v>
      </c>
      <c r="D268" s="69" t="str">
        <f>IFERROR(IF(VLOOKUP(O268,'[1]Rohware 230'!$B:$C,2,FALSE)=0,"Rohware"),
IFERROR(IF(VLOOKUP(O268,[1]Sammelnr.!$B:$C,2,FALSE)=0,"Sammelnr. ungeschält ABS"),
IFERROR(IF(VLOOKUP(O268,[1]Sammelnr.!$E:$F,2,FALSE)=0,"Sammelnr. ungeschält VS"),
IFERROR(IF(VLOOKUP(O268,[1]Sammelnr.!$H:$I,2,FALSE)=0,"Sammelnr. geschält"),
IFERROR(IF(VLOOKUP(O268,[1]Offen!$B:$C,2,FALSE)=0,"Offen ungeschält ABS"),
IFERROR(IF(VLOOKUP(O268,[1]Offen!$E:$F,2,FALSE)=0,"Offen ungeschält VOS"),
IFERROR(IF(VLOOKUP(O268,[1]Offen!$H:$I,2,FALSE)=0,"Offen geschält RW"),
IFERROR(IF(VLOOKUP(O268,[1]Offen!$K:$L,2,FALSE)=0,"Offen vegan"),
IFERROR(IF(VLOOKUP(O268,[1]Offen!$N:$O,2,FALSE)=0,"Offen Zipfel"),
IFERROR(IF(VLOOKUP(O268,[1]Offen!$Q:$R,2,FALSE)=0,"Offen Endstücke"),
IFERROR(IF(VLOOKUP(O268,[1]Vakuumiert!$B:$C,2,FALSE)=0,"Vakuumierter VOS ungeschält"),
IFERROR(IF(VLOOKUP(O268,[1]Vakuumiert!$E:$F,2,FALSE)=0,"Vakuumierter ABS ungeschält"),
IFERROR(IF(VLOOKUP(O268,[1]Vakuumiert!$H:$I,2,FALSE)=0,"Vakuumierter VOS geschält"),
IFERROR(IF(VLOOKUP(O268,[1]Vakuumiert!$K:$L,2,FALSE)=0,"Vakuumierter VOS vegan"),
IFERROR(IF(VLOOKUP(O268,[1]Vakuumiert!$N:$O,2,FALSE)=0,"Vakuumierter VOS Zipfel"),
IFERROR(IF(VLOOKUP(O268,[1]Vakuumiert!$Q:$R,2,FALSE)=0,"Vakuumiert geschält"),
IFERROR(IF(VLOOKUP(O268,'[1]vakuumierte Fertigprodukte'!$B:$C,2,FALSE)=0,"Fertigprodukte"),
IFERROR(IF(VLOOKUP(O268,'[1]vakuumierte Fertigprodukte'!$E:$FI,2,FALSE)=0,"Vakuumierte Zipfel"),
IFERROR(IF(VLOOKUP(O268,[1]Wurste!$B:$C,2,FALSE)=0,"Räucherwürste"),
IFERROR(IF(VLOOKUP(O268,[1]Wurste!$E:$F,2,FALSE)=0,"URW/URGW Wurst"),
IFERROR(IF(VLOOKUP(O268,[1]Wurste!$H:$I,2,FALSE)=0,"HF-Wurst Vegan"),
IFERROR(IF(VLOOKUP(O268,[1]Wurste!$K:$L,2,FALSE)=0,"320er ohne Würste"),
IFERROR(IF(AND(OR(Abfalldokumentation!$A268="BU3",Abfalldokumentation!$A268="Verkauf"),Abfalldokumentation!$F268="Schimmel",Abfalldokumentation!$G268="keinen Abnehmer/kein Schälpersonal"),"Div. Zipfel, ES ohne Verwendung",VLOOKUP(Abfalldokumentation!$E268,Produktgruppen!A:B,2,FALSE)),"-")))))))))))))))))))))))</f>
        <v>RW</v>
      </c>
      <c r="E268" s="81" t="str">
        <f>IFERROR(VLOOKUP(Abfalldokumentation!$O268,Artikel!A:C,3,FALSE),Abfalldokumentation!$O268)</f>
        <v>GRW NATUR 7,2KG</v>
      </c>
      <c r="F268" s="81" t="str">
        <f>VLOOKUP(T268,'Liste Gründe'!A:D,2,FALSE)</f>
        <v>Linienbezogen</v>
      </c>
      <c r="G268" s="80" t="str">
        <f>IF(ISBLANK(V268),VLOOKUP(Abfalldokumentation!$P268,'Liste Gründe'!A:D,3,FALSE),V268)</f>
        <v>Darm geplatzt</v>
      </c>
      <c r="H268" s="81" t="str">
        <f>IF(ISBLANK(Abfalldokumentation!$W268),"-",Abfalldokumentation!$W268)</f>
        <v>Clip gerissen</v>
      </c>
      <c r="I268" s="81">
        <f t="shared" si="29"/>
        <v>36</v>
      </c>
      <c r="J268" s="81" t="str">
        <f t="shared" si="30"/>
        <v>Produkte</v>
      </c>
      <c r="K268" s="81" t="str">
        <f t="shared" si="31"/>
        <v>BUs</v>
      </c>
      <c r="L268" s="81" t="str">
        <f t="shared" si="32"/>
        <v>Symptome</v>
      </c>
      <c r="M268" s="81" t="str">
        <f>IFERROR(VLOOKUP(Abfalldokumentation!$O268,Kennzahlen!S:V,3,FALSE)*Abfalldokumentation!$B268,"0")</f>
        <v>0</v>
      </c>
      <c r="N268" s="81" t="str">
        <f>IF(ISBLANK(Q268),VLOOKUP(Abfalldokumentation!$O268,'Linien - BU'!R:S,2,FALSE),Q268)</f>
        <v>Abfüllung</v>
      </c>
      <c r="O268" s="77">
        <f t="shared" si="33"/>
        <v>32000049</v>
      </c>
      <c r="P268" s="77">
        <f t="shared" si="34"/>
        <v>34</v>
      </c>
      <c r="Q268" s="39" t="s">
        <v>180</v>
      </c>
      <c r="R268" s="40">
        <v>32000049</v>
      </c>
      <c r="S268" s="40">
        <v>27.5</v>
      </c>
      <c r="T268" s="40">
        <v>34</v>
      </c>
      <c r="U268" s="41">
        <v>44445</v>
      </c>
      <c r="V268" s="42"/>
      <c r="W268" s="43" t="s">
        <v>237</v>
      </c>
      <c r="X268" s="44" t="str">
        <f>IFERROR(VLOOKUP(Abfalldokumentation!$R268,Artikel!A:C,3,FALSE),Abfalldokumentation!$R268)</f>
        <v>GRW NATUR 7,2KG</v>
      </c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spans="1:40" ht="30" customHeight="1" x14ac:dyDescent="0.25">
      <c r="A269" s="73" t="str">
        <f>VLOOKUP(N269,'Linien - BU'!A:B,2,FALSE)</f>
        <v>BU1</v>
      </c>
      <c r="B269" s="74">
        <f t="shared" si="28"/>
        <v>28</v>
      </c>
      <c r="C269" s="75">
        <f>Abfalldokumentation!$U269</f>
        <v>44445</v>
      </c>
      <c r="D269" s="69" t="str">
        <f>IFERROR(IF(VLOOKUP(O269,'[1]Rohware 230'!$B:$C,2,FALSE)=0,"Rohware"),
IFERROR(IF(VLOOKUP(O269,[1]Sammelnr.!$B:$C,2,FALSE)=0,"Sammelnr. ungeschält ABS"),
IFERROR(IF(VLOOKUP(O269,[1]Sammelnr.!$E:$F,2,FALSE)=0,"Sammelnr. ungeschält VS"),
IFERROR(IF(VLOOKUP(O269,[1]Sammelnr.!$H:$I,2,FALSE)=0,"Sammelnr. geschält"),
IFERROR(IF(VLOOKUP(O269,[1]Offen!$B:$C,2,FALSE)=0,"Offen ungeschält ABS"),
IFERROR(IF(VLOOKUP(O269,[1]Offen!$E:$F,2,FALSE)=0,"Offen ungeschält VOS"),
IFERROR(IF(VLOOKUP(O269,[1]Offen!$H:$I,2,FALSE)=0,"Offen geschält RW"),
IFERROR(IF(VLOOKUP(O269,[1]Offen!$K:$L,2,FALSE)=0,"Offen vegan"),
IFERROR(IF(VLOOKUP(O269,[1]Offen!$N:$O,2,FALSE)=0,"Offen Zipfel"),
IFERROR(IF(VLOOKUP(O269,[1]Offen!$Q:$R,2,FALSE)=0,"Offen Endstücke"),
IFERROR(IF(VLOOKUP(O269,[1]Vakuumiert!$B:$C,2,FALSE)=0,"Vakuumierter VOS ungeschält"),
IFERROR(IF(VLOOKUP(O269,[1]Vakuumiert!$E:$F,2,FALSE)=0,"Vakuumierter ABS ungeschält"),
IFERROR(IF(VLOOKUP(O269,[1]Vakuumiert!$H:$I,2,FALSE)=0,"Vakuumierter VOS geschält"),
IFERROR(IF(VLOOKUP(O269,[1]Vakuumiert!$K:$L,2,FALSE)=0,"Vakuumierter VOS vegan"),
IFERROR(IF(VLOOKUP(O269,[1]Vakuumiert!$N:$O,2,FALSE)=0,"Vakuumierter VOS Zipfel"),
IFERROR(IF(VLOOKUP(O269,[1]Vakuumiert!$Q:$R,2,FALSE)=0,"Vakuumiert geschält"),
IFERROR(IF(VLOOKUP(O269,'[1]vakuumierte Fertigprodukte'!$B:$C,2,FALSE)=0,"Fertigprodukte"),
IFERROR(IF(VLOOKUP(O269,'[1]vakuumierte Fertigprodukte'!$E:$FI,2,FALSE)=0,"Vakuumierte Zipfel"),
IFERROR(IF(VLOOKUP(O269,[1]Wurste!$B:$C,2,FALSE)=0,"Räucherwürste"),
IFERROR(IF(VLOOKUP(O269,[1]Wurste!$E:$F,2,FALSE)=0,"URW/URGW Wurst"),
IFERROR(IF(VLOOKUP(O269,[1]Wurste!$H:$I,2,FALSE)=0,"HF-Wurst Vegan"),
IFERROR(IF(VLOOKUP(O269,[1]Wurste!$K:$L,2,FALSE)=0,"320er ohne Würste"),
IFERROR(IF(AND(OR(Abfalldokumentation!$A269="BU3",Abfalldokumentation!$A269="Verkauf"),Abfalldokumentation!$F269="Schimmel",Abfalldokumentation!$G269="keinen Abnehmer/kein Schälpersonal"),"Div. Zipfel, ES ohne Verwendung",VLOOKUP(Abfalldokumentation!$E269,Produktgruppen!A:B,2,FALSE)),"-")))))))))))))))))))))))</f>
        <v>RW</v>
      </c>
      <c r="E269" s="76" t="str">
        <f>IFERROR(VLOOKUP(Abfalldokumentation!$O269,Artikel!A:C,3,FALSE),Abfalldokumentation!$O269)</f>
        <v>GRW NATUR 7,2KG</v>
      </c>
      <c r="F269" s="76" t="str">
        <f>VLOOKUP(T269,'Liste Gründe'!A:D,2,FALSE)</f>
        <v>Linienbezogen</v>
      </c>
      <c r="G269" s="75" t="str">
        <f>IF(ISBLANK(V269),VLOOKUP(Abfalldokumentation!$P269,'Liste Gründe'!A:D,3,FALSE),V269)</f>
        <v>Clip gerissen</v>
      </c>
      <c r="H269" s="76" t="str">
        <f>IF(ISBLANK(Abfalldokumentation!$W269),"-",Abfalldokumentation!$W269)</f>
        <v>Clip gerissen</v>
      </c>
      <c r="I269" s="76">
        <f t="shared" si="29"/>
        <v>36</v>
      </c>
      <c r="J269" s="76" t="str">
        <f t="shared" si="30"/>
        <v>Produkte</v>
      </c>
      <c r="K269" s="76" t="str">
        <f t="shared" si="31"/>
        <v>BUs</v>
      </c>
      <c r="L269" s="76" t="str">
        <f t="shared" si="32"/>
        <v>Symptome</v>
      </c>
      <c r="M269" s="76" t="str">
        <f>IFERROR(VLOOKUP(Abfalldokumentation!$O269,Kennzahlen!S:V,3,FALSE)*Abfalldokumentation!$B269,"0")</f>
        <v>0</v>
      </c>
      <c r="N269" s="76" t="str">
        <f>IF(ISBLANK(Q269),VLOOKUP(Abfalldokumentation!$O269,'Linien - BU'!R:S,2,FALSE),Q269)</f>
        <v>Abfüllung</v>
      </c>
      <c r="O269" s="77">
        <f t="shared" si="33"/>
        <v>32000049</v>
      </c>
      <c r="P269" s="77">
        <f t="shared" si="34"/>
        <v>31</v>
      </c>
      <c r="Q269" s="45" t="s">
        <v>180</v>
      </c>
      <c r="R269" s="46">
        <v>32000049</v>
      </c>
      <c r="S269" s="46">
        <v>28</v>
      </c>
      <c r="T269" s="46">
        <v>31</v>
      </c>
      <c r="U269" s="47">
        <v>44445</v>
      </c>
      <c r="V269" s="48"/>
      <c r="W269" s="49" t="s">
        <v>237</v>
      </c>
      <c r="X269" s="50" t="str">
        <f>IFERROR(VLOOKUP(Abfalldokumentation!$R269,Artikel!A:C,3,FALSE),Abfalldokumentation!$R269)</f>
        <v>GRW NATUR 7,2KG</v>
      </c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spans="1:40" ht="30" customHeight="1" x14ac:dyDescent="0.25">
      <c r="A270" s="78" t="str">
        <f>VLOOKUP(N270,'Linien - BU'!A:B,2,FALSE)</f>
        <v>BU1</v>
      </c>
      <c r="B270" s="79">
        <f t="shared" si="28"/>
        <v>28.5</v>
      </c>
      <c r="C270" s="80">
        <f>Abfalldokumentation!$U270</f>
        <v>44445</v>
      </c>
      <c r="D270" s="69" t="str">
        <f>IFERROR(IF(VLOOKUP(O270,'[1]Rohware 230'!$B:$C,2,FALSE)=0,"Rohware"),
IFERROR(IF(VLOOKUP(O270,[1]Sammelnr.!$B:$C,2,FALSE)=0,"Sammelnr. ungeschält ABS"),
IFERROR(IF(VLOOKUP(O270,[1]Sammelnr.!$E:$F,2,FALSE)=0,"Sammelnr. ungeschält VS"),
IFERROR(IF(VLOOKUP(O270,[1]Sammelnr.!$H:$I,2,FALSE)=0,"Sammelnr. geschält"),
IFERROR(IF(VLOOKUP(O270,[1]Offen!$B:$C,2,FALSE)=0,"Offen ungeschält ABS"),
IFERROR(IF(VLOOKUP(O270,[1]Offen!$E:$F,2,FALSE)=0,"Offen ungeschält VOS"),
IFERROR(IF(VLOOKUP(O270,[1]Offen!$H:$I,2,FALSE)=0,"Offen geschält RW"),
IFERROR(IF(VLOOKUP(O270,[1]Offen!$K:$L,2,FALSE)=0,"Offen vegan"),
IFERROR(IF(VLOOKUP(O270,[1]Offen!$N:$O,2,FALSE)=0,"Offen Zipfel"),
IFERROR(IF(VLOOKUP(O270,[1]Offen!$Q:$R,2,FALSE)=0,"Offen Endstücke"),
IFERROR(IF(VLOOKUP(O270,[1]Vakuumiert!$B:$C,2,FALSE)=0,"Vakuumierter VOS ungeschält"),
IFERROR(IF(VLOOKUP(O270,[1]Vakuumiert!$E:$F,2,FALSE)=0,"Vakuumierter ABS ungeschält"),
IFERROR(IF(VLOOKUP(O270,[1]Vakuumiert!$H:$I,2,FALSE)=0,"Vakuumierter VOS geschält"),
IFERROR(IF(VLOOKUP(O270,[1]Vakuumiert!$K:$L,2,FALSE)=0,"Vakuumierter VOS vegan"),
IFERROR(IF(VLOOKUP(O270,[1]Vakuumiert!$N:$O,2,FALSE)=0,"Vakuumierter VOS Zipfel"),
IFERROR(IF(VLOOKUP(O270,[1]Vakuumiert!$Q:$R,2,FALSE)=0,"Vakuumiert geschält"),
IFERROR(IF(VLOOKUP(O270,'[1]vakuumierte Fertigprodukte'!$B:$C,2,FALSE)=0,"Fertigprodukte"),
IFERROR(IF(VLOOKUP(O270,'[1]vakuumierte Fertigprodukte'!$E:$FI,2,FALSE)=0,"Vakuumierte Zipfel"),
IFERROR(IF(VLOOKUP(O270,[1]Wurste!$B:$C,2,FALSE)=0,"Räucherwürste"),
IFERROR(IF(VLOOKUP(O270,[1]Wurste!$E:$F,2,FALSE)=0,"URW/URGW Wurst"),
IFERROR(IF(VLOOKUP(O270,[1]Wurste!$H:$I,2,FALSE)=0,"HF-Wurst Vegan"),
IFERROR(IF(VLOOKUP(O270,[1]Wurste!$K:$L,2,FALSE)=0,"320er ohne Würste"),
IFERROR(IF(AND(OR(Abfalldokumentation!$A270="BU3",Abfalldokumentation!$A270="Verkauf"),Abfalldokumentation!$F270="Schimmel",Abfalldokumentation!$G270="keinen Abnehmer/kein Schälpersonal"),"Div. Zipfel, ES ohne Verwendung",VLOOKUP(Abfalldokumentation!$E270,Produktgruppen!A:B,2,FALSE)),"-")))))))))))))))))))))))</f>
        <v>RW</v>
      </c>
      <c r="E270" s="81" t="str">
        <f>IFERROR(VLOOKUP(Abfalldokumentation!$O270,Artikel!A:C,3,FALSE),Abfalldokumentation!$O270)</f>
        <v>GRW NATUR 7,2KG</v>
      </c>
      <c r="F270" s="81" t="str">
        <f>VLOOKUP(T270,'Liste Gründe'!A:D,2,FALSE)</f>
        <v>Linienbezogen</v>
      </c>
      <c r="G270" s="80" t="str">
        <f>IF(ISBLANK(V270),VLOOKUP(Abfalldokumentation!$P270,'Liste Gründe'!A:D,3,FALSE),V270)</f>
        <v>Clip gerissen</v>
      </c>
      <c r="H270" s="81" t="str">
        <f>IF(ISBLANK(Abfalldokumentation!$W270),"-",Abfalldokumentation!$W270)</f>
        <v>Clip gerissen</v>
      </c>
      <c r="I270" s="81">
        <f t="shared" si="29"/>
        <v>36</v>
      </c>
      <c r="J270" s="81" t="str">
        <f t="shared" si="30"/>
        <v>Produkte</v>
      </c>
      <c r="K270" s="81" t="str">
        <f t="shared" si="31"/>
        <v>BUs</v>
      </c>
      <c r="L270" s="81" t="str">
        <f t="shared" si="32"/>
        <v>Symptome</v>
      </c>
      <c r="M270" s="81" t="str">
        <f>IFERROR(VLOOKUP(Abfalldokumentation!$O270,Kennzahlen!S:V,3,FALSE)*Abfalldokumentation!$B270,"0")</f>
        <v>0</v>
      </c>
      <c r="N270" s="81" t="str">
        <f>IF(ISBLANK(Q270),VLOOKUP(Abfalldokumentation!$O270,'Linien - BU'!R:S,2,FALSE),Q270)</f>
        <v>Abfüllung</v>
      </c>
      <c r="O270" s="77">
        <f t="shared" si="33"/>
        <v>32000049</v>
      </c>
      <c r="P270" s="77">
        <f t="shared" si="34"/>
        <v>31</v>
      </c>
      <c r="Q270" s="39" t="s">
        <v>180</v>
      </c>
      <c r="R270" s="40">
        <v>32000049</v>
      </c>
      <c r="S270" s="40">
        <v>28.5</v>
      </c>
      <c r="T270" s="40">
        <v>31</v>
      </c>
      <c r="U270" s="41">
        <v>44445</v>
      </c>
      <c r="V270" s="42"/>
      <c r="W270" s="43" t="s">
        <v>237</v>
      </c>
      <c r="X270" s="44" t="str">
        <f>IFERROR(VLOOKUP(Abfalldokumentation!$R270,Artikel!A:C,3,FALSE),Abfalldokumentation!$R270)</f>
        <v>GRW NATUR 7,2KG</v>
      </c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spans="1:40" ht="30" customHeight="1" x14ac:dyDescent="0.25">
      <c r="A271" s="73" t="str">
        <f>VLOOKUP(N271,'Linien - BU'!A:B,2,FALSE)</f>
        <v>BU1</v>
      </c>
      <c r="B271" s="74">
        <f t="shared" si="28"/>
        <v>36</v>
      </c>
      <c r="C271" s="75">
        <f>Abfalldokumentation!$U271</f>
        <v>44445</v>
      </c>
      <c r="D271" s="69" t="str">
        <f>IFERROR(IF(VLOOKUP(O271,'[1]Rohware 230'!$B:$C,2,FALSE)=0,"Rohware"),
IFERROR(IF(VLOOKUP(O271,[1]Sammelnr.!$B:$C,2,FALSE)=0,"Sammelnr. ungeschält ABS"),
IFERROR(IF(VLOOKUP(O271,[1]Sammelnr.!$E:$F,2,FALSE)=0,"Sammelnr. ungeschält VS"),
IFERROR(IF(VLOOKUP(O271,[1]Sammelnr.!$H:$I,2,FALSE)=0,"Sammelnr. geschält"),
IFERROR(IF(VLOOKUP(O271,[1]Offen!$B:$C,2,FALSE)=0,"Offen ungeschält ABS"),
IFERROR(IF(VLOOKUP(O271,[1]Offen!$E:$F,2,FALSE)=0,"Offen ungeschält VOS"),
IFERROR(IF(VLOOKUP(O271,[1]Offen!$H:$I,2,FALSE)=0,"Offen geschält RW"),
IFERROR(IF(VLOOKUP(O271,[1]Offen!$K:$L,2,FALSE)=0,"Offen vegan"),
IFERROR(IF(VLOOKUP(O271,[1]Offen!$N:$O,2,FALSE)=0,"Offen Zipfel"),
IFERROR(IF(VLOOKUP(O271,[1]Offen!$Q:$R,2,FALSE)=0,"Offen Endstücke"),
IFERROR(IF(VLOOKUP(O271,[1]Vakuumiert!$B:$C,2,FALSE)=0,"Vakuumierter VOS ungeschält"),
IFERROR(IF(VLOOKUP(O271,[1]Vakuumiert!$E:$F,2,FALSE)=0,"Vakuumierter ABS ungeschält"),
IFERROR(IF(VLOOKUP(O271,[1]Vakuumiert!$H:$I,2,FALSE)=0,"Vakuumierter VOS geschält"),
IFERROR(IF(VLOOKUP(O271,[1]Vakuumiert!$K:$L,2,FALSE)=0,"Vakuumierter VOS vegan"),
IFERROR(IF(VLOOKUP(O271,[1]Vakuumiert!$N:$O,2,FALSE)=0,"Vakuumierter VOS Zipfel"),
IFERROR(IF(VLOOKUP(O271,[1]Vakuumiert!$Q:$R,2,FALSE)=0,"Vakuumiert geschält"),
IFERROR(IF(VLOOKUP(O271,'[1]vakuumierte Fertigprodukte'!$B:$C,2,FALSE)=0,"Fertigprodukte"),
IFERROR(IF(VLOOKUP(O271,'[1]vakuumierte Fertigprodukte'!$E:$FI,2,FALSE)=0,"Vakuumierte Zipfel"),
IFERROR(IF(VLOOKUP(O271,[1]Wurste!$B:$C,2,FALSE)=0,"Räucherwürste"),
IFERROR(IF(VLOOKUP(O271,[1]Wurste!$E:$F,2,FALSE)=0,"URW/URGW Wurst"),
IFERROR(IF(VLOOKUP(O271,[1]Wurste!$H:$I,2,FALSE)=0,"HF-Wurst Vegan"),
IFERROR(IF(VLOOKUP(O271,[1]Wurste!$K:$L,2,FALSE)=0,"320er ohne Würste"),
IFERROR(IF(AND(OR(Abfalldokumentation!$A271="BU3",Abfalldokumentation!$A271="Verkauf"),Abfalldokumentation!$F271="Schimmel",Abfalldokumentation!$G271="keinen Abnehmer/kein Schälpersonal"),"Div. Zipfel, ES ohne Verwendung",VLOOKUP(Abfalldokumentation!$E271,Produktgruppen!A:B,2,FALSE)),"-")))))))))))))))))))))))</f>
        <v>RW</v>
      </c>
      <c r="E271" s="76" t="str">
        <f>IFERROR(VLOOKUP(Abfalldokumentation!$O271,Artikel!A:C,3,FALSE),Abfalldokumentation!$O271)</f>
        <v>GRW NATUR 7,2KG</v>
      </c>
      <c r="F271" s="76" t="str">
        <f>VLOOKUP(T271,'Liste Gründe'!A:D,2,FALSE)</f>
        <v>Linienbezogen</v>
      </c>
      <c r="G271" s="75" t="str">
        <f>IF(ISBLANK(V271),VLOOKUP(Abfalldokumentation!$P271,'Liste Gründe'!A:D,3,FALSE),V271)</f>
        <v>Darm geplatzt</v>
      </c>
      <c r="H271" s="76" t="str">
        <f>IF(ISBLANK(Abfalldokumentation!$W271),"-",Abfalldokumentation!$W271)</f>
        <v>Clip gerissen</v>
      </c>
      <c r="I271" s="76">
        <f t="shared" si="29"/>
        <v>36</v>
      </c>
      <c r="J271" s="76" t="str">
        <f t="shared" si="30"/>
        <v>Produkte</v>
      </c>
      <c r="K271" s="76" t="str">
        <f t="shared" si="31"/>
        <v>BUs</v>
      </c>
      <c r="L271" s="76" t="str">
        <f t="shared" si="32"/>
        <v>Symptome</v>
      </c>
      <c r="M271" s="76" t="str">
        <f>IFERROR(VLOOKUP(Abfalldokumentation!$O271,Kennzahlen!S:V,3,FALSE)*Abfalldokumentation!$B271,"0")</f>
        <v>0</v>
      </c>
      <c r="N271" s="76" t="str">
        <f>IF(ISBLANK(Q271),VLOOKUP(Abfalldokumentation!$O271,'Linien - BU'!R:S,2,FALSE),Q271)</f>
        <v>Abfüllung</v>
      </c>
      <c r="O271" s="77">
        <f t="shared" si="33"/>
        <v>32000049</v>
      </c>
      <c r="P271" s="77">
        <f t="shared" si="34"/>
        <v>34</v>
      </c>
      <c r="Q271" s="45" t="s">
        <v>180</v>
      </c>
      <c r="R271" s="46">
        <v>32000049</v>
      </c>
      <c r="S271" s="46">
        <v>36</v>
      </c>
      <c r="T271" s="40">
        <v>34</v>
      </c>
      <c r="U271" s="47">
        <v>44445</v>
      </c>
      <c r="V271" s="48"/>
      <c r="W271" s="49" t="s">
        <v>237</v>
      </c>
      <c r="X271" s="50" t="str">
        <f>IFERROR(VLOOKUP(Abfalldokumentation!$R271,Artikel!A:C,3,FALSE),Abfalldokumentation!$R271)</f>
        <v>GRW NATUR 7,2KG</v>
      </c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spans="1:40" ht="30" hidden="1" customHeight="1" x14ac:dyDescent="0.25">
      <c r="A272" s="78" t="str">
        <f>VLOOKUP(N272,'Linien - BU'!A:B,2,FALSE)</f>
        <v>BU1</v>
      </c>
      <c r="B272" s="79">
        <f t="shared" si="28"/>
        <v>28.5</v>
      </c>
      <c r="C272" s="80">
        <f>Abfalldokumentation!$U272</f>
        <v>44445</v>
      </c>
      <c r="D272" s="69" t="str">
        <f>IFERROR(IF(VLOOKUP(O272,'[1]Rohware 230'!$B:$C,2,FALSE)=0,"Rohware"),
IFERROR(IF(VLOOKUP(O272,[1]Sammelnr.!$B:$C,2,FALSE)=0,"Sammelnr. ungeschält ABS"),
IFERROR(IF(VLOOKUP(O272,[1]Sammelnr.!$E:$F,2,FALSE)=0,"Sammelnr. ungeschält VS"),
IFERROR(IF(VLOOKUP(O272,[1]Sammelnr.!$H:$I,2,FALSE)=0,"Sammelnr. geschält"),
IFERROR(IF(VLOOKUP(O272,[1]Offen!$B:$C,2,FALSE)=0,"Offen ungeschält ABS"),
IFERROR(IF(VLOOKUP(O272,[1]Offen!$E:$F,2,FALSE)=0,"Offen ungeschält VOS"),
IFERROR(IF(VLOOKUP(O272,[1]Offen!$H:$I,2,FALSE)=0,"Offen geschält RW"),
IFERROR(IF(VLOOKUP(O272,[1]Offen!$K:$L,2,FALSE)=0,"Offen vegan"),
IFERROR(IF(VLOOKUP(O272,[1]Offen!$N:$O,2,FALSE)=0,"Offen Zipfel"),
IFERROR(IF(VLOOKUP(O272,[1]Offen!$Q:$R,2,FALSE)=0,"Offen Endstücke"),
IFERROR(IF(VLOOKUP(O272,[1]Vakuumiert!$B:$C,2,FALSE)=0,"Vakuumierter VOS ungeschält"),
IFERROR(IF(VLOOKUP(O272,[1]Vakuumiert!$E:$F,2,FALSE)=0,"Vakuumierter ABS ungeschält"),
IFERROR(IF(VLOOKUP(O272,[1]Vakuumiert!$H:$I,2,FALSE)=0,"Vakuumierter VOS geschält"),
IFERROR(IF(VLOOKUP(O272,[1]Vakuumiert!$K:$L,2,FALSE)=0,"Vakuumierter VOS vegan"),
IFERROR(IF(VLOOKUP(O272,[1]Vakuumiert!$N:$O,2,FALSE)=0,"Vakuumierter VOS Zipfel"),
IFERROR(IF(VLOOKUP(O272,[1]Vakuumiert!$Q:$R,2,FALSE)=0,"Vakuumiert geschält"),
IFERROR(IF(VLOOKUP(O272,'[1]vakuumierte Fertigprodukte'!$B:$C,2,FALSE)=0,"Fertigprodukte"),
IFERROR(IF(VLOOKUP(O272,'[1]vakuumierte Fertigprodukte'!$E:$FI,2,FALSE)=0,"Vakuumierte Zipfel"),
IFERROR(IF(VLOOKUP(O272,[1]Wurste!$B:$C,2,FALSE)=0,"Räucherwürste"),
IFERROR(IF(VLOOKUP(O272,[1]Wurste!$E:$F,2,FALSE)=0,"URW/URGW Wurst"),
IFERROR(IF(VLOOKUP(O272,[1]Wurste!$H:$I,2,FALSE)=0,"HF-Wurst Vegan"),
IFERROR(IF(VLOOKUP(O272,[1]Wurste!$K:$L,2,FALSE)=0,"320er ohne Würste"),
IFERROR(IF(AND(OR(Abfalldokumentation!$A272="BU3",Abfalldokumentation!$A272="Verkauf"),Abfalldokumentation!$F272="Schimmel",Abfalldokumentation!$G272="keinen Abnehmer/kein Schälpersonal"),"Div. Zipfel, ES ohne Verwendung",VLOOKUP(Abfalldokumentation!$E272,Produktgruppen!A:B,2,FALSE)),"-")))))))))))))))))))))))</f>
        <v>-</v>
      </c>
      <c r="E272" s="81" t="str">
        <f>IFERROR(VLOOKUP(Abfalldokumentation!$O272,Artikel!A:C,3,FALSE),Abfalldokumentation!$O272)</f>
        <v>RW NATUR 10,0KG AN</v>
      </c>
      <c r="F272" s="81" t="str">
        <f>VLOOKUP(T272,'Liste Gründe'!A:D,2,FALSE)</f>
        <v>Linienbezogen</v>
      </c>
      <c r="G272" s="80" t="str">
        <f>IF(ISBLANK(V272),VLOOKUP(Abfalldokumentation!$P272,'Liste Gründe'!A:D,3,FALSE),V272)</f>
        <v>Darm geplatzt</v>
      </c>
      <c r="H272" s="81" t="str">
        <f>IF(ISBLANK(Abfalldokumentation!$W272),"-",Abfalldokumentation!$W272)</f>
        <v>Darm geplatzt</v>
      </c>
      <c r="I272" s="81">
        <f t="shared" si="29"/>
        <v>36</v>
      </c>
      <c r="J272" s="81" t="str">
        <f t="shared" si="30"/>
        <v>Produkte</v>
      </c>
      <c r="K272" s="81" t="str">
        <f t="shared" si="31"/>
        <v>BUs</v>
      </c>
      <c r="L272" s="81" t="str">
        <f t="shared" si="32"/>
        <v>Symptome</v>
      </c>
      <c r="M272" s="81" t="str">
        <f>IFERROR(VLOOKUP(Abfalldokumentation!$O272,Kennzahlen!S:V,3,FALSE)*Abfalldokumentation!$B272,"0")</f>
        <v>0</v>
      </c>
      <c r="N272" s="81" t="str">
        <f>IF(ISBLANK(Q272),VLOOKUP(Abfalldokumentation!$O272,'Linien - BU'!R:S,2,FALSE),Q272)</f>
        <v>Abfüllung</v>
      </c>
      <c r="O272" s="77">
        <f t="shared" si="33"/>
        <v>32000067</v>
      </c>
      <c r="P272" s="77">
        <f t="shared" si="34"/>
        <v>34</v>
      </c>
      <c r="Q272" s="39" t="s">
        <v>180</v>
      </c>
      <c r="R272" s="40">
        <v>32000067</v>
      </c>
      <c r="S272" s="40">
        <v>28.5</v>
      </c>
      <c r="T272" s="40">
        <v>34</v>
      </c>
      <c r="U272" s="41">
        <v>44445</v>
      </c>
      <c r="V272" s="42"/>
      <c r="W272" s="43" t="s">
        <v>221</v>
      </c>
      <c r="X272" s="44" t="str">
        <f>IFERROR(VLOOKUP(Abfalldokumentation!$R272,Artikel!A:C,3,FALSE),Abfalldokumentation!$R272)</f>
        <v>RW NATUR 10,0KG AN</v>
      </c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spans="1:40" ht="30" hidden="1" customHeight="1" x14ac:dyDescent="0.25">
      <c r="A273" s="73" t="str">
        <f>VLOOKUP(N273,'Linien - BU'!A:B,2,FALSE)</f>
        <v>BU1</v>
      </c>
      <c r="B273" s="74">
        <f t="shared" si="28"/>
        <v>9</v>
      </c>
      <c r="C273" s="75">
        <f>Abfalldokumentation!$U273</f>
        <v>44445</v>
      </c>
      <c r="D273" s="69" t="str">
        <f>IFERROR(IF(VLOOKUP(O273,'[1]Rohware 230'!$B:$C,2,FALSE)=0,"Rohware"),
IFERROR(IF(VLOOKUP(O273,[1]Sammelnr.!$B:$C,2,FALSE)=0,"Sammelnr. ungeschält ABS"),
IFERROR(IF(VLOOKUP(O273,[1]Sammelnr.!$E:$F,2,FALSE)=0,"Sammelnr. ungeschält VS"),
IFERROR(IF(VLOOKUP(O273,[1]Sammelnr.!$H:$I,2,FALSE)=0,"Sammelnr. geschält"),
IFERROR(IF(VLOOKUP(O273,[1]Offen!$B:$C,2,FALSE)=0,"Offen ungeschält ABS"),
IFERROR(IF(VLOOKUP(O273,[1]Offen!$E:$F,2,FALSE)=0,"Offen ungeschält VOS"),
IFERROR(IF(VLOOKUP(O273,[1]Offen!$H:$I,2,FALSE)=0,"Offen geschält RW"),
IFERROR(IF(VLOOKUP(O273,[1]Offen!$K:$L,2,FALSE)=0,"Offen vegan"),
IFERROR(IF(VLOOKUP(O273,[1]Offen!$N:$O,2,FALSE)=0,"Offen Zipfel"),
IFERROR(IF(VLOOKUP(O273,[1]Offen!$Q:$R,2,FALSE)=0,"Offen Endstücke"),
IFERROR(IF(VLOOKUP(O273,[1]Vakuumiert!$B:$C,2,FALSE)=0,"Vakuumierter VOS ungeschält"),
IFERROR(IF(VLOOKUP(O273,[1]Vakuumiert!$E:$F,2,FALSE)=0,"Vakuumierter ABS ungeschält"),
IFERROR(IF(VLOOKUP(O273,[1]Vakuumiert!$H:$I,2,FALSE)=0,"Vakuumierter VOS geschält"),
IFERROR(IF(VLOOKUP(O273,[1]Vakuumiert!$K:$L,2,FALSE)=0,"Vakuumierter VOS vegan"),
IFERROR(IF(VLOOKUP(O273,[1]Vakuumiert!$N:$O,2,FALSE)=0,"Vakuumierter VOS Zipfel"),
IFERROR(IF(VLOOKUP(O273,[1]Vakuumiert!$Q:$R,2,FALSE)=0,"Vakuumiert geschält"),
IFERROR(IF(VLOOKUP(O273,'[1]vakuumierte Fertigprodukte'!$B:$C,2,FALSE)=0,"Fertigprodukte"),
IFERROR(IF(VLOOKUP(O273,'[1]vakuumierte Fertigprodukte'!$E:$FI,2,FALSE)=0,"Vakuumierte Zipfel"),
IFERROR(IF(VLOOKUP(O273,[1]Wurste!$B:$C,2,FALSE)=0,"Räucherwürste"),
IFERROR(IF(VLOOKUP(O273,[1]Wurste!$E:$F,2,FALSE)=0,"URW/URGW Wurst"),
IFERROR(IF(VLOOKUP(O273,[1]Wurste!$H:$I,2,FALSE)=0,"HF-Wurst Vegan"),
IFERROR(IF(VLOOKUP(O273,[1]Wurste!$K:$L,2,FALSE)=0,"320er ohne Würste"),
IFERROR(IF(AND(OR(Abfalldokumentation!$A273="BU3",Abfalldokumentation!$A273="Verkauf"),Abfalldokumentation!$F273="Schimmel",Abfalldokumentation!$G273="keinen Abnehmer/kein Schälpersonal"),"Div. Zipfel, ES ohne Verwendung",VLOOKUP(Abfalldokumentation!$E273,Produktgruppen!A:B,2,FALSE)),"-")))))))))))))))))))))))</f>
        <v>-</v>
      </c>
      <c r="E273" s="76" t="str">
        <f>IFERROR(VLOOKUP(Abfalldokumentation!$O273,Artikel!A:C,3,FALSE),Abfalldokumentation!$O273)</f>
        <v>RW SCHI 10,0KG AN</v>
      </c>
      <c r="F273" s="76" t="str">
        <f>VLOOKUP(T273,'Liste Gründe'!A:D,2,FALSE)</f>
        <v>Linienbezogen</v>
      </c>
      <c r="G273" s="75" t="str">
        <f>IF(ISBLANK(V273),VLOOKUP(Abfalldokumentation!$P273,'Liste Gründe'!A:D,3,FALSE),V273)</f>
        <v>Reinigung</v>
      </c>
      <c r="H273" s="76" t="str">
        <f>IF(ISBLANK(Abfalldokumentation!$W273),"-",Abfalldokumentation!$W273)</f>
        <v>-</v>
      </c>
      <c r="I273" s="76">
        <f t="shared" si="29"/>
        <v>36</v>
      </c>
      <c r="J273" s="76" t="str">
        <f t="shared" si="30"/>
        <v>Produkte</v>
      </c>
      <c r="K273" s="76" t="str">
        <f t="shared" si="31"/>
        <v>BUs</v>
      </c>
      <c r="L273" s="76" t="str">
        <f t="shared" si="32"/>
        <v>Symptome</v>
      </c>
      <c r="M273" s="76" t="str">
        <f>IFERROR(VLOOKUP(Abfalldokumentation!$O273,Kennzahlen!S:V,3,FALSE)*Abfalldokumentation!$B273,"0")</f>
        <v>0</v>
      </c>
      <c r="N273" s="76" t="str">
        <f>IF(ISBLANK(Q273),VLOOKUP(Abfalldokumentation!$O273,'Linien - BU'!R:S,2,FALSE),Q273)</f>
        <v>Abfüllung</v>
      </c>
      <c r="O273" s="77">
        <f t="shared" si="33"/>
        <v>32000068</v>
      </c>
      <c r="P273" s="77">
        <f t="shared" si="34"/>
        <v>10</v>
      </c>
      <c r="Q273" s="45" t="s">
        <v>180</v>
      </c>
      <c r="R273" s="46">
        <v>32000068</v>
      </c>
      <c r="S273" s="46">
        <v>9</v>
      </c>
      <c r="T273" s="46">
        <v>10</v>
      </c>
      <c r="U273" s="47">
        <v>44445</v>
      </c>
      <c r="V273" s="48"/>
      <c r="W273" s="49"/>
      <c r="X273" s="50" t="str">
        <f>IFERROR(VLOOKUP(Abfalldokumentation!$R273,Artikel!A:C,3,FALSE),Abfalldokumentation!$R273)</f>
        <v>RW SCHI 10,0KG AN</v>
      </c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spans="1:40" ht="30" hidden="1" customHeight="1" x14ac:dyDescent="0.25">
      <c r="A274" s="78" t="str">
        <f>VLOOKUP(N274,'Linien - BU'!A:B,2,FALSE)</f>
        <v>BU1</v>
      </c>
      <c r="B274" s="79">
        <f t="shared" si="28"/>
        <v>13.5</v>
      </c>
      <c r="C274" s="80">
        <f>Abfalldokumentation!$U274</f>
        <v>44445</v>
      </c>
      <c r="D274" s="69" t="str">
        <f>IFERROR(IF(VLOOKUP(O274,'[1]Rohware 230'!$B:$C,2,FALSE)=0,"Rohware"),
IFERROR(IF(VLOOKUP(O274,[1]Sammelnr.!$B:$C,2,FALSE)=0,"Sammelnr. ungeschält ABS"),
IFERROR(IF(VLOOKUP(O274,[1]Sammelnr.!$E:$F,2,FALSE)=0,"Sammelnr. ungeschält VS"),
IFERROR(IF(VLOOKUP(O274,[1]Sammelnr.!$H:$I,2,FALSE)=0,"Sammelnr. geschält"),
IFERROR(IF(VLOOKUP(O274,[1]Offen!$B:$C,2,FALSE)=0,"Offen ungeschält ABS"),
IFERROR(IF(VLOOKUP(O274,[1]Offen!$E:$F,2,FALSE)=0,"Offen ungeschält VOS"),
IFERROR(IF(VLOOKUP(O274,[1]Offen!$H:$I,2,FALSE)=0,"Offen geschält RW"),
IFERROR(IF(VLOOKUP(O274,[1]Offen!$K:$L,2,FALSE)=0,"Offen vegan"),
IFERROR(IF(VLOOKUP(O274,[1]Offen!$N:$O,2,FALSE)=0,"Offen Zipfel"),
IFERROR(IF(VLOOKUP(O274,[1]Offen!$Q:$R,2,FALSE)=0,"Offen Endstücke"),
IFERROR(IF(VLOOKUP(O274,[1]Vakuumiert!$B:$C,2,FALSE)=0,"Vakuumierter VOS ungeschält"),
IFERROR(IF(VLOOKUP(O274,[1]Vakuumiert!$E:$F,2,FALSE)=0,"Vakuumierter ABS ungeschält"),
IFERROR(IF(VLOOKUP(O274,[1]Vakuumiert!$H:$I,2,FALSE)=0,"Vakuumierter VOS geschält"),
IFERROR(IF(VLOOKUP(O274,[1]Vakuumiert!$K:$L,2,FALSE)=0,"Vakuumierter VOS vegan"),
IFERROR(IF(VLOOKUP(O274,[1]Vakuumiert!$N:$O,2,FALSE)=0,"Vakuumierter VOS Zipfel"),
IFERROR(IF(VLOOKUP(O274,[1]Vakuumiert!$Q:$R,2,FALSE)=0,"Vakuumiert geschält"),
IFERROR(IF(VLOOKUP(O274,'[1]vakuumierte Fertigprodukte'!$B:$C,2,FALSE)=0,"Fertigprodukte"),
IFERROR(IF(VLOOKUP(O274,'[1]vakuumierte Fertigprodukte'!$E:$FI,2,FALSE)=0,"Vakuumierte Zipfel"),
IFERROR(IF(VLOOKUP(O274,[1]Wurste!$B:$C,2,FALSE)=0,"Räucherwürste"),
IFERROR(IF(VLOOKUP(O274,[1]Wurste!$E:$F,2,FALSE)=0,"URW/URGW Wurst"),
IFERROR(IF(VLOOKUP(O274,[1]Wurste!$H:$I,2,FALSE)=0,"HF-Wurst Vegan"),
IFERROR(IF(VLOOKUP(O274,[1]Wurste!$K:$L,2,FALSE)=0,"320er ohne Würste"),
IFERROR(IF(AND(OR(Abfalldokumentation!$A274="BU3",Abfalldokumentation!$A274="Verkauf"),Abfalldokumentation!$F274="Schimmel",Abfalldokumentation!$G274="keinen Abnehmer/kein Schälpersonal"),"Div. Zipfel, ES ohne Verwendung",VLOOKUP(Abfalldokumentation!$E274,Produktgruppen!A:B,2,FALSE)),"-")))))))))))))))))))))))</f>
        <v>Fertigware</v>
      </c>
      <c r="E274" s="81" t="str">
        <f>IFERROR(VLOOKUP(Abfalldokumentation!$O274,Artikel!A:C,3,FALSE),Abfalldokumentation!$O274)</f>
        <v>REZ CN-SHRIMPS DK ALDI</v>
      </c>
      <c r="F274" s="81" t="str">
        <f>VLOOKUP(T274,'Liste Gründe'!A:D,2,FALSE)</f>
        <v>Qualitätssicherung</v>
      </c>
      <c r="G274" s="80" t="str">
        <f>IF(ISBLANK(V274),VLOOKUP(Abfalldokumentation!$P274,'Liste Gründe'!A:D,3,FALSE),V274)</f>
        <v>keine Verarbeitung</v>
      </c>
      <c r="H274" s="81" t="str">
        <f>IF(ISBLANK(Abfalldokumentation!$W274),"-",Abfalldokumentation!$W274)</f>
        <v>keine weitere Verwendung</v>
      </c>
      <c r="I274" s="81">
        <f t="shared" si="29"/>
        <v>36</v>
      </c>
      <c r="J274" s="81" t="str">
        <f t="shared" si="30"/>
        <v>Produkte</v>
      </c>
      <c r="K274" s="81" t="str">
        <f t="shared" si="31"/>
        <v>BUs</v>
      </c>
      <c r="L274" s="81" t="str">
        <f t="shared" si="32"/>
        <v>Symptome</v>
      </c>
      <c r="M274" s="81" t="str">
        <f>IFERROR(VLOOKUP(Abfalldokumentation!$O274,Kennzahlen!S:V,3,FALSE)*Abfalldokumentation!$B274,"0")</f>
        <v>0</v>
      </c>
      <c r="N274" s="81" t="str">
        <f>IF(ISBLANK(Q274),VLOOKUP(Abfalldokumentation!$O274,'Linien - BU'!R:S,2,FALSE),Q274)</f>
        <v>Abfüllung</v>
      </c>
      <c r="O274" s="77">
        <f t="shared" si="33"/>
        <v>35000343</v>
      </c>
      <c r="P274" s="77">
        <f t="shared" si="34"/>
        <v>75</v>
      </c>
      <c r="Q274" s="39" t="s">
        <v>180</v>
      </c>
      <c r="R274" s="40">
        <v>35000343</v>
      </c>
      <c r="S274" s="40">
        <v>13.5</v>
      </c>
      <c r="T274" s="40">
        <v>75</v>
      </c>
      <c r="U274" s="41">
        <v>44445</v>
      </c>
      <c r="V274" s="48" t="s">
        <v>22</v>
      </c>
      <c r="W274" s="43" t="s">
        <v>251</v>
      </c>
      <c r="X274" s="44" t="str">
        <f>IFERROR(VLOOKUP(Abfalldokumentation!$R274,Artikel!A:C,3,FALSE),Abfalldokumentation!$R274)</f>
        <v>REZ CN-SHRIMPS DK ALDI</v>
      </c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spans="1:40" ht="30" hidden="1" customHeight="1" x14ac:dyDescent="0.25">
      <c r="A275" s="73" t="str">
        <f>VLOOKUP(N275,'Linien - BU'!A:B,2,FALSE)</f>
        <v>Verkauf</v>
      </c>
      <c r="B275" s="74">
        <f t="shared" si="28"/>
        <v>611.5</v>
      </c>
      <c r="C275" s="75">
        <f>Abfalldokumentation!$U275</f>
        <v>44445</v>
      </c>
      <c r="D275" s="69" t="str">
        <f>IFERROR(IF(VLOOKUP(O275,'[1]Rohware 230'!$B:$C,2,FALSE)=0,"Rohware"),
IFERROR(IF(VLOOKUP(O275,[1]Sammelnr.!$B:$C,2,FALSE)=0,"Sammelnr. ungeschält ABS"),
IFERROR(IF(VLOOKUP(O275,[1]Sammelnr.!$E:$F,2,FALSE)=0,"Sammelnr. ungeschält VS"),
IFERROR(IF(VLOOKUP(O275,[1]Sammelnr.!$H:$I,2,FALSE)=0,"Sammelnr. geschält"),
IFERROR(IF(VLOOKUP(O275,[1]Offen!$B:$C,2,FALSE)=0,"Offen ungeschält ABS"),
IFERROR(IF(VLOOKUP(O275,[1]Offen!$E:$F,2,FALSE)=0,"Offen ungeschält VOS"),
IFERROR(IF(VLOOKUP(O275,[1]Offen!$H:$I,2,FALSE)=0,"Offen geschält RW"),
IFERROR(IF(VLOOKUP(O275,[1]Offen!$K:$L,2,FALSE)=0,"Offen vegan"),
IFERROR(IF(VLOOKUP(O275,[1]Offen!$N:$O,2,FALSE)=0,"Offen Zipfel"),
IFERROR(IF(VLOOKUP(O275,[1]Offen!$Q:$R,2,FALSE)=0,"Offen Endstücke"),
IFERROR(IF(VLOOKUP(O275,[1]Vakuumiert!$B:$C,2,FALSE)=0,"Vakuumierter VOS ungeschält"),
IFERROR(IF(VLOOKUP(O275,[1]Vakuumiert!$E:$F,2,FALSE)=0,"Vakuumierter ABS ungeschält"),
IFERROR(IF(VLOOKUP(O275,[1]Vakuumiert!$H:$I,2,FALSE)=0,"Vakuumierter VOS geschält"),
IFERROR(IF(VLOOKUP(O275,[1]Vakuumiert!$K:$L,2,FALSE)=0,"Vakuumierter VOS vegan"),
IFERROR(IF(VLOOKUP(O275,[1]Vakuumiert!$N:$O,2,FALSE)=0,"Vakuumierter VOS Zipfel"),
IFERROR(IF(VLOOKUP(O275,[1]Vakuumiert!$Q:$R,2,FALSE)=0,"Vakuumiert geschält"),
IFERROR(IF(VLOOKUP(O275,'[1]vakuumierte Fertigprodukte'!$B:$C,2,FALSE)=0,"Fertigprodukte"),
IFERROR(IF(VLOOKUP(O275,'[1]vakuumierte Fertigprodukte'!$E:$FI,2,FALSE)=0,"Vakuumierte Zipfel"),
IFERROR(IF(VLOOKUP(O275,[1]Wurste!$B:$C,2,FALSE)=0,"Räucherwürste"),
IFERROR(IF(VLOOKUP(O275,[1]Wurste!$E:$F,2,FALSE)=0,"URW/URGW Wurst"),
IFERROR(IF(VLOOKUP(O275,[1]Wurste!$H:$I,2,FALSE)=0,"HF-Wurst Vegan"),
IFERROR(IF(VLOOKUP(O275,[1]Wurste!$K:$L,2,FALSE)=0,"320er ohne Würste"),
IFERROR(IF(AND(OR(Abfalldokumentation!$A275="BU3",Abfalldokumentation!$A275="Verkauf"),Abfalldokumentation!$F275="Schimmel",Abfalldokumentation!$G275="keinen Abnehmer/kein Schälpersonal"),"Div. Zipfel, ES ohne Verwendung",VLOOKUP(Abfalldokumentation!$E275,Produktgruppen!A:B,2,FALSE)),"-")))))))))))))))))))))))</f>
        <v>Div. Zipfel, ES ohne Verwendung</v>
      </c>
      <c r="E275" s="76" t="str">
        <f>IFERROR(VLOOKUP(Abfalldokumentation!$O275,Artikel!A:C,3,FALSE),Abfalldokumentation!$O275)</f>
        <v>Div. Zipfel, Endstücke</v>
      </c>
      <c r="F275" s="76" t="str">
        <f>VLOOKUP(T275,'Liste Gründe'!A:D,2,FALSE)</f>
        <v>Schimmel</v>
      </c>
      <c r="G275" s="75" t="str">
        <f>IF(ISBLANK(V275),VLOOKUP(Abfalldokumentation!$P275,'Liste Gründe'!A:D,3,FALSE),V275)</f>
        <v>keinen Abnehmer/kein Schälpersonal</v>
      </c>
      <c r="H275" s="76" t="str">
        <f>IF(ISBLANK(Abfalldokumentation!$W275),"-",Abfalldokumentation!$W275)</f>
        <v>keinen Abnehmer/Schälen</v>
      </c>
      <c r="I275" s="76">
        <f t="shared" si="29"/>
        <v>36</v>
      </c>
      <c r="J275" s="76" t="str">
        <f t="shared" si="30"/>
        <v>Produkte</v>
      </c>
      <c r="K275" s="76" t="str">
        <f t="shared" si="31"/>
        <v>BUs</v>
      </c>
      <c r="L275" s="76" t="str">
        <f t="shared" si="32"/>
        <v>Symptome</v>
      </c>
      <c r="M275" s="76" t="str">
        <f>IFERROR(VLOOKUP(Abfalldokumentation!$O275,Kennzahlen!S:V,3,FALSE)*Abfalldokumentation!$B275,"0")</f>
        <v>0</v>
      </c>
      <c r="N275" s="76" t="str">
        <f>IF(ISBLANK(Q275),VLOOKUP(Abfalldokumentation!$O275,'Linien - BU'!R:S,2,FALSE),Q275)</f>
        <v>Verkauf</v>
      </c>
      <c r="O275" s="77" t="str">
        <f t="shared" si="33"/>
        <v>Div. Zipfel, Endstücke</v>
      </c>
      <c r="P275" s="77">
        <f t="shared" si="34"/>
        <v>12</v>
      </c>
      <c r="Q275" s="45" t="s">
        <v>11</v>
      </c>
      <c r="R275" s="46" t="s">
        <v>191</v>
      </c>
      <c r="S275" s="46">
        <v>611.5</v>
      </c>
      <c r="T275" s="46">
        <v>12</v>
      </c>
      <c r="U275" s="47">
        <v>44445</v>
      </c>
      <c r="V275" s="48" t="s">
        <v>20</v>
      </c>
      <c r="W275" s="49" t="s">
        <v>192</v>
      </c>
      <c r="X275" s="50" t="str">
        <f>IFERROR(VLOOKUP(Abfalldokumentation!$R275,Artikel!A:C,3,FALSE),Abfalldokumentation!$R275)</f>
        <v>Div. Zipfel, Endstücke</v>
      </c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spans="1:40" ht="30" hidden="1" customHeight="1" x14ac:dyDescent="0.25">
      <c r="A276" s="78" t="str">
        <f>VLOOKUP(N276,'Linien - BU'!A:B,2,FALSE)</f>
        <v>BU3</v>
      </c>
      <c r="B276" s="79">
        <f t="shared" si="28"/>
        <v>47</v>
      </c>
      <c r="C276" s="80">
        <f>Abfalldokumentation!$U276</f>
        <v>44445</v>
      </c>
      <c r="D276" s="69" t="str">
        <f>IFERROR(IF(VLOOKUP(O276,'[1]Rohware 230'!$B:$C,2,FALSE)=0,"Rohware"),
IFERROR(IF(VLOOKUP(O276,[1]Sammelnr.!$B:$C,2,FALSE)=0,"Sammelnr. ungeschält ABS"),
IFERROR(IF(VLOOKUP(O276,[1]Sammelnr.!$E:$F,2,FALSE)=0,"Sammelnr. ungeschält VS"),
IFERROR(IF(VLOOKUP(O276,[1]Sammelnr.!$H:$I,2,FALSE)=0,"Sammelnr. geschält"),
IFERROR(IF(VLOOKUP(O276,[1]Offen!$B:$C,2,FALSE)=0,"Offen ungeschält ABS"),
IFERROR(IF(VLOOKUP(O276,[1]Offen!$E:$F,2,FALSE)=0,"Offen ungeschält VOS"),
IFERROR(IF(VLOOKUP(O276,[1]Offen!$H:$I,2,FALSE)=0,"Offen geschält RW"),
IFERROR(IF(VLOOKUP(O276,[1]Offen!$K:$L,2,FALSE)=0,"Offen vegan"),
IFERROR(IF(VLOOKUP(O276,[1]Offen!$N:$O,2,FALSE)=0,"Offen Zipfel"),
IFERROR(IF(VLOOKUP(O276,[1]Offen!$Q:$R,2,FALSE)=0,"Offen Endstücke"),
IFERROR(IF(VLOOKUP(O276,[1]Vakuumiert!$B:$C,2,FALSE)=0,"Vakuumierter VOS ungeschält"),
IFERROR(IF(VLOOKUP(O276,[1]Vakuumiert!$E:$F,2,FALSE)=0,"Vakuumierter ABS ungeschält"),
IFERROR(IF(VLOOKUP(O276,[1]Vakuumiert!$H:$I,2,FALSE)=0,"Vakuumierter VOS geschält"),
IFERROR(IF(VLOOKUP(O276,[1]Vakuumiert!$K:$L,2,FALSE)=0,"Vakuumierter VOS vegan"),
IFERROR(IF(VLOOKUP(O276,[1]Vakuumiert!$N:$O,2,FALSE)=0,"Vakuumierter VOS Zipfel"),
IFERROR(IF(VLOOKUP(O276,[1]Vakuumiert!$Q:$R,2,FALSE)=0,"Vakuumiert geschält"),
IFERROR(IF(VLOOKUP(O276,'[1]vakuumierte Fertigprodukte'!$B:$C,2,FALSE)=0,"Fertigprodukte"),
IFERROR(IF(VLOOKUP(O276,'[1]vakuumierte Fertigprodukte'!$E:$FI,2,FALSE)=0,"Vakuumierte Zipfel"),
IFERROR(IF(VLOOKUP(O276,[1]Wurste!$B:$C,2,FALSE)=0,"Räucherwürste"),
IFERROR(IF(VLOOKUP(O276,[1]Wurste!$E:$F,2,FALSE)=0,"URW/URGW Wurst"),
IFERROR(IF(VLOOKUP(O276,[1]Wurste!$H:$I,2,FALSE)=0,"HF-Wurst Vegan"),
IFERROR(IF(VLOOKUP(O276,[1]Wurste!$K:$L,2,FALSE)=0,"320er ohne Würste"),
IFERROR(IF(AND(OR(Abfalldokumentation!$A276="BU3",Abfalldokumentation!$A276="Verkauf"),Abfalldokumentation!$F276="Schimmel",Abfalldokumentation!$G276="keinen Abnehmer/kein Schälpersonal"),"Div. Zipfel, ES ohne Verwendung",VLOOKUP(Abfalldokumentation!$E276,Produktgruppen!A:B,2,FALSE)),"-")))))))))))))))))))))))</f>
        <v>-</v>
      </c>
      <c r="E276" s="81" t="str">
        <f>IFERROR(VLOOKUP(Abfalldokumentation!$O276,Artikel!A:C,3,FALSE),Abfalldokumentation!$O276)</f>
        <v>Maschinenabfall</v>
      </c>
      <c r="F276" s="81" t="str">
        <f>VLOOKUP(T276,'Liste Gründe'!A:D,2,FALSE)</f>
        <v>Linienbezogen</v>
      </c>
      <c r="G276" s="80" t="str">
        <f>IF(ISBLANK(V276),VLOOKUP(Abfalldokumentation!$P276,'Liste Gründe'!A:D,3,FALSE),V276)</f>
        <v>Maschinenabfall</v>
      </c>
      <c r="H276" s="81" t="str">
        <f>IF(ISBLANK(Abfalldokumentation!$W276),"-",Abfalldokumentation!$W276)</f>
        <v>-</v>
      </c>
      <c r="I276" s="81">
        <f t="shared" si="29"/>
        <v>36</v>
      </c>
      <c r="J276" s="81" t="str">
        <f t="shared" si="30"/>
        <v>Produkte</v>
      </c>
      <c r="K276" s="81" t="str">
        <f t="shared" si="31"/>
        <v>BUs</v>
      </c>
      <c r="L276" s="81" t="str">
        <f t="shared" si="32"/>
        <v>Symptome</v>
      </c>
      <c r="M276" s="81" t="str">
        <f>IFERROR(VLOOKUP(Abfalldokumentation!$O276,Kennzahlen!S:V,3,FALSE)*Abfalldokumentation!$B276,"0")</f>
        <v>0</v>
      </c>
      <c r="N276" s="81" t="str">
        <f>IF(ISBLANK(Q276),VLOOKUP(Abfalldokumentation!$O276,'Linien - BU'!R:S,2,FALSE),Q276)</f>
        <v>Bu3</v>
      </c>
      <c r="O276" s="77" t="str">
        <f t="shared" si="33"/>
        <v>Maschinenabfall</v>
      </c>
      <c r="P276" s="77">
        <f t="shared" si="34"/>
        <v>30</v>
      </c>
      <c r="Q276" s="39" t="s">
        <v>210</v>
      </c>
      <c r="R276" s="40" t="s">
        <v>55</v>
      </c>
      <c r="S276" s="40">
        <v>47</v>
      </c>
      <c r="T276" s="40">
        <v>30</v>
      </c>
      <c r="U276" s="41">
        <v>44445</v>
      </c>
      <c r="V276" s="42"/>
      <c r="W276" s="43"/>
      <c r="X276" s="44" t="str">
        <f>IFERROR(VLOOKUP(Abfalldokumentation!$R276,Artikel!A:C,3,FALSE),Abfalldokumentation!$R276)</f>
        <v>Maschinenabfall</v>
      </c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spans="1:40" ht="30" hidden="1" customHeight="1" x14ac:dyDescent="0.25">
      <c r="A277" s="73" t="str">
        <f>VLOOKUP(N277,'Linien - BU'!A:B,2,FALSE)</f>
        <v>BU3</v>
      </c>
      <c r="B277" s="74">
        <f t="shared" si="28"/>
        <v>77.5</v>
      </c>
      <c r="C277" s="75">
        <f>Abfalldokumentation!$U277</f>
        <v>44445</v>
      </c>
      <c r="D277" s="69" t="str">
        <f>IFERROR(IF(VLOOKUP(O277,'[1]Rohware 230'!$B:$C,2,FALSE)=0,"Rohware"),
IFERROR(IF(VLOOKUP(O277,[1]Sammelnr.!$B:$C,2,FALSE)=0,"Sammelnr. ungeschält ABS"),
IFERROR(IF(VLOOKUP(O277,[1]Sammelnr.!$E:$F,2,FALSE)=0,"Sammelnr. ungeschält VS"),
IFERROR(IF(VLOOKUP(O277,[1]Sammelnr.!$H:$I,2,FALSE)=0,"Sammelnr. geschält"),
IFERROR(IF(VLOOKUP(O277,[1]Offen!$B:$C,2,FALSE)=0,"Offen ungeschält ABS"),
IFERROR(IF(VLOOKUP(O277,[1]Offen!$E:$F,2,FALSE)=0,"Offen ungeschält VOS"),
IFERROR(IF(VLOOKUP(O277,[1]Offen!$H:$I,2,FALSE)=0,"Offen geschält RW"),
IFERROR(IF(VLOOKUP(O277,[1]Offen!$K:$L,2,FALSE)=0,"Offen vegan"),
IFERROR(IF(VLOOKUP(O277,[1]Offen!$N:$O,2,FALSE)=0,"Offen Zipfel"),
IFERROR(IF(VLOOKUP(O277,[1]Offen!$Q:$R,2,FALSE)=0,"Offen Endstücke"),
IFERROR(IF(VLOOKUP(O277,[1]Vakuumiert!$B:$C,2,FALSE)=0,"Vakuumierter VOS ungeschält"),
IFERROR(IF(VLOOKUP(O277,[1]Vakuumiert!$E:$F,2,FALSE)=0,"Vakuumierter ABS ungeschält"),
IFERROR(IF(VLOOKUP(O277,[1]Vakuumiert!$H:$I,2,FALSE)=0,"Vakuumierter VOS geschält"),
IFERROR(IF(VLOOKUP(O277,[1]Vakuumiert!$K:$L,2,FALSE)=0,"Vakuumierter VOS vegan"),
IFERROR(IF(VLOOKUP(O277,[1]Vakuumiert!$N:$O,2,FALSE)=0,"Vakuumierter VOS Zipfel"),
IFERROR(IF(VLOOKUP(O277,[1]Vakuumiert!$Q:$R,2,FALSE)=0,"Vakuumiert geschält"),
IFERROR(IF(VLOOKUP(O277,'[1]vakuumierte Fertigprodukte'!$B:$C,2,FALSE)=0,"Fertigprodukte"),
IFERROR(IF(VLOOKUP(O277,'[1]vakuumierte Fertigprodukte'!$E:$FI,2,FALSE)=0,"Vakuumierte Zipfel"),
IFERROR(IF(VLOOKUP(O277,[1]Wurste!$B:$C,2,FALSE)=0,"Räucherwürste"),
IFERROR(IF(VLOOKUP(O277,[1]Wurste!$E:$F,2,FALSE)=0,"URW/URGW Wurst"),
IFERROR(IF(VLOOKUP(O277,[1]Wurste!$H:$I,2,FALSE)=0,"HF-Wurst Vegan"),
IFERROR(IF(VLOOKUP(O277,[1]Wurste!$K:$L,2,FALSE)=0,"320er ohne Würste"),
IFERROR(IF(AND(OR(Abfalldokumentation!$A277="BU3",Abfalldokumentation!$A277="Verkauf"),Abfalldokumentation!$F277="Schimmel",Abfalldokumentation!$G277="keinen Abnehmer/kein Schälpersonal"),"Div. Zipfel, ES ohne Verwendung",VLOOKUP(Abfalldokumentation!$E277,Produktgruppen!A:B,2,FALSE)),"-")))))))))))))))))))))))</f>
        <v>-</v>
      </c>
      <c r="E277" s="76" t="str">
        <f>IFERROR(VLOOKUP(Abfalldokumentation!$O277,Artikel!A:C,3,FALSE),Abfalldokumentation!$O277)</f>
        <v>Maschinenabfall</v>
      </c>
      <c r="F277" s="76" t="str">
        <f>VLOOKUP(T277,'Liste Gründe'!A:D,2,FALSE)</f>
        <v>Linienbezogen</v>
      </c>
      <c r="G277" s="75" t="str">
        <f>IF(ISBLANK(V277),VLOOKUP(Abfalldokumentation!$P277,'Liste Gründe'!A:D,3,FALSE),V277)</f>
        <v>Maschinenabfall</v>
      </c>
      <c r="H277" s="76" t="str">
        <f>IF(ISBLANK(Abfalldokumentation!$W277),"-",Abfalldokumentation!$W277)</f>
        <v>-</v>
      </c>
      <c r="I277" s="76">
        <f t="shared" si="29"/>
        <v>36</v>
      </c>
      <c r="J277" s="76" t="str">
        <f t="shared" si="30"/>
        <v>Produkte</v>
      </c>
      <c r="K277" s="76" t="str">
        <f t="shared" si="31"/>
        <v>BUs</v>
      </c>
      <c r="L277" s="76" t="str">
        <f t="shared" si="32"/>
        <v>Symptome</v>
      </c>
      <c r="M277" s="76" t="str">
        <f>IFERROR(VLOOKUP(Abfalldokumentation!$O277,Kennzahlen!S:V,3,FALSE)*Abfalldokumentation!$B277,"0")</f>
        <v>0</v>
      </c>
      <c r="N277" s="76" t="str">
        <f>IF(ISBLANK(Q277),VLOOKUP(Abfalldokumentation!$O277,'Linien - BU'!R:S,2,FALSE),Q277)</f>
        <v>L33</v>
      </c>
      <c r="O277" s="77" t="str">
        <f t="shared" si="33"/>
        <v>Maschinenabfall</v>
      </c>
      <c r="P277" s="77">
        <f t="shared" si="34"/>
        <v>30</v>
      </c>
      <c r="Q277" s="45" t="s">
        <v>205</v>
      </c>
      <c r="R277" s="40" t="s">
        <v>55</v>
      </c>
      <c r="S277" s="46">
        <v>77.5</v>
      </c>
      <c r="T277" s="46">
        <v>30</v>
      </c>
      <c r="U277" s="47">
        <v>44445</v>
      </c>
      <c r="V277" s="48"/>
      <c r="W277" s="49"/>
      <c r="X277" s="50" t="str">
        <f>IFERROR(VLOOKUP(Abfalldokumentation!$R277,Artikel!A:C,3,FALSE),Abfalldokumentation!$R277)</f>
        <v>Maschinenabfall</v>
      </c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spans="1:40" ht="30" hidden="1" customHeight="1" x14ac:dyDescent="0.25">
      <c r="A278" s="78" t="str">
        <f>VLOOKUP(N278,'Linien - BU'!A:B,2,FALSE)</f>
        <v>BU2</v>
      </c>
      <c r="B278" s="79">
        <f t="shared" si="28"/>
        <v>29.5</v>
      </c>
      <c r="C278" s="80">
        <f>Abfalldokumentation!$U278</f>
        <v>44445</v>
      </c>
      <c r="D278" s="69" t="str">
        <f>IFERROR(IF(VLOOKUP(O278,'[1]Rohware 230'!$B:$C,2,FALSE)=0,"Rohware"),
IFERROR(IF(VLOOKUP(O278,[1]Sammelnr.!$B:$C,2,FALSE)=0,"Sammelnr. ungeschält ABS"),
IFERROR(IF(VLOOKUP(O278,[1]Sammelnr.!$E:$F,2,FALSE)=0,"Sammelnr. ungeschält VS"),
IFERROR(IF(VLOOKUP(O278,[1]Sammelnr.!$H:$I,2,FALSE)=0,"Sammelnr. geschält"),
IFERROR(IF(VLOOKUP(O278,[1]Offen!$B:$C,2,FALSE)=0,"Offen ungeschält ABS"),
IFERROR(IF(VLOOKUP(O278,[1]Offen!$E:$F,2,FALSE)=0,"Offen ungeschält VOS"),
IFERROR(IF(VLOOKUP(O278,[1]Offen!$H:$I,2,FALSE)=0,"Offen geschält RW"),
IFERROR(IF(VLOOKUP(O278,[1]Offen!$K:$L,2,FALSE)=0,"Offen vegan"),
IFERROR(IF(VLOOKUP(O278,[1]Offen!$N:$O,2,FALSE)=0,"Offen Zipfel"),
IFERROR(IF(VLOOKUP(O278,[1]Offen!$Q:$R,2,FALSE)=0,"Offen Endstücke"),
IFERROR(IF(VLOOKUP(O278,[1]Vakuumiert!$B:$C,2,FALSE)=0,"Vakuumierter VOS ungeschält"),
IFERROR(IF(VLOOKUP(O278,[1]Vakuumiert!$E:$F,2,FALSE)=0,"Vakuumierter ABS ungeschält"),
IFERROR(IF(VLOOKUP(O278,[1]Vakuumiert!$H:$I,2,FALSE)=0,"Vakuumierter VOS geschält"),
IFERROR(IF(VLOOKUP(O278,[1]Vakuumiert!$K:$L,2,FALSE)=0,"Vakuumierter VOS vegan"),
IFERROR(IF(VLOOKUP(O278,[1]Vakuumiert!$N:$O,2,FALSE)=0,"Vakuumierter VOS Zipfel"),
IFERROR(IF(VLOOKUP(O278,[1]Vakuumiert!$Q:$R,2,FALSE)=0,"Vakuumiert geschält"),
IFERROR(IF(VLOOKUP(O278,'[1]vakuumierte Fertigprodukte'!$B:$C,2,FALSE)=0,"Fertigprodukte"),
IFERROR(IF(VLOOKUP(O278,'[1]vakuumierte Fertigprodukte'!$E:$FI,2,FALSE)=0,"Vakuumierte Zipfel"),
IFERROR(IF(VLOOKUP(O278,[1]Wurste!$B:$C,2,FALSE)=0,"Räucherwürste"),
IFERROR(IF(VLOOKUP(O278,[1]Wurste!$E:$F,2,FALSE)=0,"URW/URGW Wurst"),
IFERROR(IF(VLOOKUP(O278,[1]Wurste!$H:$I,2,FALSE)=0,"HF-Wurst Vegan"),
IFERROR(IF(VLOOKUP(O278,[1]Wurste!$K:$L,2,FALSE)=0,"320er ohne Würste"),
IFERROR(IF(AND(OR(Abfalldokumentation!$A278="BU3",Abfalldokumentation!$A278="Verkauf"),Abfalldokumentation!$F278="Schimmel",Abfalldokumentation!$G278="keinen Abnehmer/kein Schälpersonal"),"Div. Zipfel, ES ohne Verwendung",VLOOKUP(Abfalldokumentation!$E278,Produktgruppen!A:B,2,FALSE)),"-")))))))))))))))))))))))</f>
        <v>Diverses</v>
      </c>
      <c r="E278" s="81" t="str">
        <f>IFERROR(VLOOKUP(Abfalldokumentation!$O278,Artikel!A:C,3,FALSE),Abfalldokumentation!$O278)</f>
        <v>Diverses</v>
      </c>
      <c r="F278" s="81" t="str">
        <f>VLOOKUP(T278,'Liste Gründe'!A:D,2,FALSE)</f>
        <v>Linienbezogen</v>
      </c>
      <c r="G278" s="80" t="str">
        <f>IF(ISBLANK(V278),VLOOKUP(Abfalldokumentation!$P278,'Liste Gründe'!A:D,3,FALSE),V278)</f>
        <v>Maschinenabfall</v>
      </c>
      <c r="H278" s="81" t="str">
        <f>IF(ISBLANK(Abfalldokumentation!$W278),"-",Abfalldokumentation!$W278)</f>
        <v>-</v>
      </c>
      <c r="I278" s="81">
        <f t="shared" si="29"/>
        <v>36</v>
      </c>
      <c r="J278" s="81" t="str">
        <f t="shared" si="30"/>
        <v>Produkte</v>
      </c>
      <c r="K278" s="81" t="str">
        <f t="shared" si="31"/>
        <v>BUs</v>
      </c>
      <c r="L278" s="81" t="str">
        <f t="shared" si="32"/>
        <v>Symptome</v>
      </c>
      <c r="M278" s="81" t="str">
        <f>IFERROR(VLOOKUP(Abfalldokumentation!$O278,Kennzahlen!S:V,3,FALSE)*Abfalldokumentation!$B278,"0")</f>
        <v>0</v>
      </c>
      <c r="N278" s="81" t="str">
        <f>IF(ISBLANK(Q278),VLOOKUP(Abfalldokumentation!$O278,'Linien - BU'!R:S,2,FALSE),Q278)</f>
        <v>BU2</v>
      </c>
      <c r="O278" s="77" t="str">
        <f t="shared" si="33"/>
        <v>Diverses</v>
      </c>
      <c r="P278" s="77">
        <f t="shared" si="34"/>
        <v>30</v>
      </c>
      <c r="Q278" s="39" t="s">
        <v>7</v>
      </c>
      <c r="R278" s="40" t="s">
        <v>110</v>
      </c>
      <c r="S278" s="40">
        <v>29.5</v>
      </c>
      <c r="T278" s="40">
        <v>30</v>
      </c>
      <c r="U278" s="41">
        <v>44445</v>
      </c>
      <c r="V278" s="42"/>
      <c r="W278" s="43"/>
      <c r="X278" s="44" t="str">
        <f>IFERROR(VLOOKUP(Abfalldokumentation!$R278,Artikel!A:C,3,FALSE),Abfalldokumentation!$R278)</f>
        <v>Diverses</v>
      </c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spans="1:40" ht="30" customHeight="1" x14ac:dyDescent="0.25">
      <c r="A279" s="73" t="str">
        <f>VLOOKUP(N279,'Linien - BU'!A:B,2,FALSE)</f>
        <v>BU1</v>
      </c>
      <c r="B279" s="74">
        <f t="shared" si="28"/>
        <v>55</v>
      </c>
      <c r="C279" s="75">
        <f>Abfalldokumentation!$U279</f>
        <v>44445</v>
      </c>
      <c r="D279" s="69" t="str">
        <f>IFERROR(IF(VLOOKUP(O279,'[1]Rohware 230'!$B:$C,2,FALSE)=0,"Rohware"),
IFERROR(IF(VLOOKUP(O279,[1]Sammelnr.!$B:$C,2,FALSE)=0,"Sammelnr. ungeschält ABS"),
IFERROR(IF(VLOOKUP(O279,[1]Sammelnr.!$E:$F,2,FALSE)=0,"Sammelnr. ungeschält VS"),
IFERROR(IF(VLOOKUP(O279,[1]Sammelnr.!$H:$I,2,FALSE)=0,"Sammelnr. geschält"),
IFERROR(IF(VLOOKUP(O279,[1]Offen!$B:$C,2,FALSE)=0,"Offen ungeschält ABS"),
IFERROR(IF(VLOOKUP(O279,[1]Offen!$E:$F,2,FALSE)=0,"Offen ungeschält VOS"),
IFERROR(IF(VLOOKUP(O279,[1]Offen!$H:$I,2,FALSE)=0,"Offen geschält RW"),
IFERROR(IF(VLOOKUP(O279,[1]Offen!$K:$L,2,FALSE)=0,"Offen vegan"),
IFERROR(IF(VLOOKUP(O279,[1]Offen!$N:$O,2,FALSE)=0,"Offen Zipfel"),
IFERROR(IF(VLOOKUP(O279,[1]Offen!$Q:$R,2,FALSE)=0,"Offen Endstücke"),
IFERROR(IF(VLOOKUP(O279,[1]Vakuumiert!$B:$C,2,FALSE)=0,"Vakuumierter VOS ungeschält"),
IFERROR(IF(VLOOKUP(O279,[1]Vakuumiert!$E:$F,2,FALSE)=0,"Vakuumierter ABS ungeschält"),
IFERROR(IF(VLOOKUP(O279,[1]Vakuumiert!$H:$I,2,FALSE)=0,"Vakuumierter VOS geschält"),
IFERROR(IF(VLOOKUP(O279,[1]Vakuumiert!$K:$L,2,FALSE)=0,"Vakuumierter VOS vegan"),
IFERROR(IF(VLOOKUP(O279,[1]Vakuumiert!$N:$O,2,FALSE)=0,"Vakuumierter VOS Zipfel"),
IFERROR(IF(VLOOKUP(O279,[1]Vakuumiert!$Q:$R,2,FALSE)=0,"Vakuumiert geschält"),
IFERROR(IF(VLOOKUP(O279,'[1]vakuumierte Fertigprodukte'!$B:$C,2,FALSE)=0,"Fertigprodukte"),
IFERROR(IF(VLOOKUP(O279,'[1]vakuumierte Fertigprodukte'!$E:$FI,2,FALSE)=0,"Vakuumierte Zipfel"),
IFERROR(IF(VLOOKUP(O279,[1]Wurste!$B:$C,2,FALSE)=0,"Räucherwürste"),
IFERROR(IF(VLOOKUP(O279,[1]Wurste!$E:$F,2,FALSE)=0,"URW/URGW Wurst"),
IFERROR(IF(VLOOKUP(O279,[1]Wurste!$H:$I,2,FALSE)=0,"HF-Wurst Vegan"),
IFERROR(IF(VLOOKUP(O279,[1]Wurste!$K:$L,2,FALSE)=0,"320er ohne Würste"),
IFERROR(IF(AND(OR(Abfalldokumentation!$A279="BU3",Abfalldokumentation!$A279="Verkauf"),Abfalldokumentation!$F279="Schimmel",Abfalldokumentation!$G279="keinen Abnehmer/kein Schälpersonal"),"Div. Zipfel, ES ohne Verwendung",VLOOKUP(Abfalldokumentation!$E279,Produktgruppen!A:B,2,FALSE)),"-")))))))))))))))))))))))</f>
        <v>Diverses</v>
      </c>
      <c r="E279" s="76" t="str">
        <f>IFERROR(VLOOKUP(Abfalldokumentation!$O279,Artikel!A:C,3,FALSE),Abfalldokumentation!$O279)</f>
        <v>Diverses aus Abfüllung</v>
      </c>
      <c r="F279" s="76" t="str">
        <f>VLOOKUP(T279,'Liste Gründe'!A:D,2,FALSE)</f>
        <v>Linienbezogen</v>
      </c>
      <c r="G279" s="75" t="str">
        <f>IF(ISBLANK(V279),VLOOKUP(Abfalldokumentation!$P279,'Liste Gründe'!A:D,3,FALSE),V279)</f>
        <v>Darm geplatzt</v>
      </c>
      <c r="H279" s="76" t="str">
        <f>IF(ISBLANK(Abfalldokumentation!$W279),"-",Abfalldokumentation!$W279)</f>
        <v>-</v>
      </c>
      <c r="I279" s="76">
        <f t="shared" si="29"/>
        <v>36</v>
      </c>
      <c r="J279" s="76" t="str">
        <f t="shared" si="30"/>
        <v>Produkte</v>
      </c>
      <c r="K279" s="76" t="str">
        <f t="shared" si="31"/>
        <v>BUs</v>
      </c>
      <c r="L279" s="76" t="str">
        <f t="shared" si="32"/>
        <v>Symptome</v>
      </c>
      <c r="M279" s="76" t="str">
        <f>IFERROR(VLOOKUP(Abfalldokumentation!$O279,Kennzahlen!S:V,3,FALSE)*Abfalldokumentation!$B279,"0")</f>
        <v>0</v>
      </c>
      <c r="N279" s="76" t="str">
        <f>IF(ISBLANK(Q279),VLOOKUP(Abfalldokumentation!$O279,'Linien - BU'!R:S,2,FALSE),Q279)</f>
        <v>Abfüllung</v>
      </c>
      <c r="O279" s="77" t="str">
        <f t="shared" si="33"/>
        <v>Diverses aus Abfüllung</v>
      </c>
      <c r="P279" s="77">
        <f t="shared" si="34"/>
        <v>34</v>
      </c>
      <c r="Q279" s="45" t="s">
        <v>180</v>
      </c>
      <c r="R279" s="46" t="s">
        <v>193</v>
      </c>
      <c r="S279" s="46">
        <v>55</v>
      </c>
      <c r="T279" s="40">
        <v>34</v>
      </c>
      <c r="U279" s="47">
        <v>44445</v>
      </c>
      <c r="V279" s="48"/>
      <c r="W279" s="49"/>
      <c r="X279" s="50" t="str">
        <f>IFERROR(VLOOKUP(Abfalldokumentation!$R279,Artikel!A:C,3,FALSE),Abfalldokumentation!$R279)</f>
        <v>Diverses aus Abfüllung</v>
      </c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spans="1:40" ht="30" customHeight="1" x14ac:dyDescent="0.25">
      <c r="A280" s="78" t="str">
        <f>VLOOKUP(N280,'Linien - BU'!A:B,2,FALSE)</f>
        <v>BU1</v>
      </c>
      <c r="B280" s="79">
        <f t="shared" si="28"/>
        <v>122.5</v>
      </c>
      <c r="C280" s="80">
        <f>Abfalldokumentation!$U280</f>
        <v>44445</v>
      </c>
      <c r="D280" s="69" t="str">
        <f>IFERROR(IF(VLOOKUP(O280,'[1]Rohware 230'!$B:$C,2,FALSE)=0,"Rohware"),
IFERROR(IF(VLOOKUP(O280,[1]Sammelnr.!$B:$C,2,FALSE)=0,"Sammelnr. ungeschält ABS"),
IFERROR(IF(VLOOKUP(O280,[1]Sammelnr.!$E:$F,2,FALSE)=0,"Sammelnr. ungeschält VS"),
IFERROR(IF(VLOOKUP(O280,[1]Sammelnr.!$H:$I,2,FALSE)=0,"Sammelnr. geschält"),
IFERROR(IF(VLOOKUP(O280,[1]Offen!$B:$C,2,FALSE)=0,"Offen ungeschält ABS"),
IFERROR(IF(VLOOKUP(O280,[1]Offen!$E:$F,2,FALSE)=0,"Offen ungeschält VOS"),
IFERROR(IF(VLOOKUP(O280,[1]Offen!$H:$I,2,FALSE)=0,"Offen geschält RW"),
IFERROR(IF(VLOOKUP(O280,[1]Offen!$K:$L,2,FALSE)=0,"Offen vegan"),
IFERROR(IF(VLOOKUP(O280,[1]Offen!$N:$O,2,FALSE)=0,"Offen Zipfel"),
IFERROR(IF(VLOOKUP(O280,[1]Offen!$Q:$R,2,FALSE)=0,"Offen Endstücke"),
IFERROR(IF(VLOOKUP(O280,[1]Vakuumiert!$B:$C,2,FALSE)=0,"Vakuumierter VOS ungeschält"),
IFERROR(IF(VLOOKUP(O280,[1]Vakuumiert!$E:$F,2,FALSE)=0,"Vakuumierter ABS ungeschält"),
IFERROR(IF(VLOOKUP(O280,[1]Vakuumiert!$H:$I,2,FALSE)=0,"Vakuumierter VOS geschält"),
IFERROR(IF(VLOOKUP(O280,[1]Vakuumiert!$K:$L,2,FALSE)=0,"Vakuumierter VOS vegan"),
IFERROR(IF(VLOOKUP(O280,[1]Vakuumiert!$N:$O,2,FALSE)=0,"Vakuumierter VOS Zipfel"),
IFERROR(IF(VLOOKUP(O280,[1]Vakuumiert!$Q:$R,2,FALSE)=0,"Vakuumiert geschält"),
IFERROR(IF(VLOOKUP(O280,'[1]vakuumierte Fertigprodukte'!$B:$C,2,FALSE)=0,"Fertigprodukte"),
IFERROR(IF(VLOOKUP(O280,'[1]vakuumierte Fertigprodukte'!$E:$FI,2,FALSE)=0,"Vakuumierte Zipfel"),
IFERROR(IF(VLOOKUP(O280,[1]Wurste!$B:$C,2,FALSE)=0,"Räucherwürste"),
IFERROR(IF(VLOOKUP(O280,[1]Wurste!$E:$F,2,FALSE)=0,"URW/URGW Wurst"),
IFERROR(IF(VLOOKUP(O280,[1]Wurste!$H:$I,2,FALSE)=0,"HF-Wurst Vegan"),
IFERROR(IF(VLOOKUP(O280,[1]Wurste!$K:$L,2,FALSE)=0,"320er ohne Würste"),
IFERROR(IF(AND(OR(Abfalldokumentation!$A280="BU3",Abfalldokumentation!$A280="Verkauf"),Abfalldokumentation!$F280="Schimmel",Abfalldokumentation!$G280="keinen Abnehmer/kein Schälpersonal"),"Div. Zipfel, ES ohne Verwendung",VLOOKUP(Abfalldokumentation!$E280,Produktgruppen!A:B,2,FALSE)),"-")))))))))))))))))))))))</f>
        <v>Diverses</v>
      </c>
      <c r="E280" s="81" t="str">
        <f>IFERROR(VLOOKUP(Abfalldokumentation!$O280,Artikel!A:C,3,FALSE),Abfalldokumentation!$O280)</f>
        <v>Diverses aus Abfüllung</v>
      </c>
      <c r="F280" s="81" t="str">
        <f>VLOOKUP(T280,'Liste Gründe'!A:D,2,FALSE)</f>
        <v>Linienbezogen</v>
      </c>
      <c r="G280" s="80" t="str">
        <f>IF(ISBLANK(V280),VLOOKUP(Abfalldokumentation!$P280,'Liste Gründe'!A:D,3,FALSE),V280)</f>
        <v>Darm geplatzt</v>
      </c>
      <c r="H280" s="81" t="str">
        <f>IF(ISBLANK(Abfalldokumentation!$W280),"-",Abfalldokumentation!$W280)</f>
        <v>-</v>
      </c>
      <c r="I280" s="81">
        <f t="shared" si="29"/>
        <v>36</v>
      </c>
      <c r="J280" s="81" t="str">
        <f t="shared" si="30"/>
        <v>Produkte</v>
      </c>
      <c r="K280" s="81" t="str">
        <f t="shared" si="31"/>
        <v>BUs</v>
      </c>
      <c r="L280" s="81" t="str">
        <f t="shared" si="32"/>
        <v>Symptome</v>
      </c>
      <c r="M280" s="81" t="str">
        <f>IFERROR(VLOOKUP(Abfalldokumentation!$O280,Kennzahlen!S:V,3,FALSE)*Abfalldokumentation!$B280,"0")</f>
        <v>0</v>
      </c>
      <c r="N280" s="81" t="str">
        <f>IF(ISBLANK(Q280),VLOOKUP(Abfalldokumentation!$O280,'Linien - BU'!R:S,2,FALSE),Q280)</f>
        <v>Abfüllung</v>
      </c>
      <c r="O280" s="77" t="str">
        <f t="shared" si="33"/>
        <v>Diverses aus Abfüllung</v>
      </c>
      <c r="P280" s="77">
        <f t="shared" si="34"/>
        <v>34</v>
      </c>
      <c r="Q280" s="39" t="s">
        <v>180</v>
      </c>
      <c r="R280" s="40" t="s">
        <v>193</v>
      </c>
      <c r="S280" s="40">
        <v>122.5</v>
      </c>
      <c r="T280" s="40">
        <v>34</v>
      </c>
      <c r="U280" s="41">
        <v>44445</v>
      </c>
      <c r="V280" s="42"/>
      <c r="W280" s="43"/>
      <c r="X280" s="44" t="str">
        <f>IFERROR(VLOOKUP(Abfalldokumentation!$R280,Artikel!A:C,3,FALSE),Abfalldokumentation!$R280)</f>
        <v>Diverses aus Abfüllung</v>
      </c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spans="1:40" ht="30" hidden="1" customHeight="1" x14ac:dyDescent="0.25">
      <c r="A281" s="73" t="str">
        <f>VLOOKUP(N281,'Linien - BU'!A:B,2,FALSE)</f>
        <v>BU1</v>
      </c>
      <c r="B281" s="74">
        <f t="shared" si="28"/>
        <v>84.8</v>
      </c>
      <c r="C281" s="75">
        <f>Abfalldokumentation!$U281</f>
        <v>44446</v>
      </c>
      <c r="D281" s="69" t="str">
        <f>IFERROR(IF(VLOOKUP(O281,'[1]Rohware 230'!$B:$C,2,FALSE)=0,"Rohware"),
IFERROR(IF(VLOOKUP(O281,[1]Sammelnr.!$B:$C,2,FALSE)=0,"Sammelnr. ungeschält ABS"),
IFERROR(IF(VLOOKUP(O281,[1]Sammelnr.!$E:$F,2,FALSE)=0,"Sammelnr. ungeschält VS"),
IFERROR(IF(VLOOKUP(O281,[1]Sammelnr.!$H:$I,2,FALSE)=0,"Sammelnr. geschält"),
IFERROR(IF(VLOOKUP(O281,[1]Offen!$B:$C,2,FALSE)=0,"Offen ungeschält ABS"),
IFERROR(IF(VLOOKUP(O281,[1]Offen!$E:$F,2,FALSE)=0,"Offen ungeschält VOS"),
IFERROR(IF(VLOOKUP(O281,[1]Offen!$H:$I,2,FALSE)=0,"Offen geschält RW"),
IFERROR(IF(VLOOKUP(O281,[1]Offen!$K:$L,2,FALSE)=0,"Offen vegan"),
IFERROR(IF(VLOOKUP(O281,[1]Offen!$N:$O,2,FALSE)=0,"Offen Zipfel"),
IFERROR(IF(VLOOKUP(O281,[1]Offen!$Q:$R,2,FALSE)=0,"Offen Endstücke"),
IFERROR(IF(VLOOKUP(O281,[1]Vakuumiert!$B:$C,2,FALSE)=0,"Vakuumierter VOS ungeschält"),
IFERROR(IF(VLOOKUP(O281,[1]Vakuumiert!$E:$F,2,FALSE)=0,"Vakuumierter ABS ungeschält"),
IFERROR(IF(VLOOKUP(O281,[1]Vakuumiert!$H:$I,2,FALSE)=0,"Vakuumierter VOS geschält"),
IFERROR(IF(VLOOKUP(O281,[1]Vakuumiert!$K:$L,2,FALSE)=0,"Vakuumierter VOS vegan"),
IFERROR(IF(VLOOKUP(O281,[1]Vakuumiert!$N:$O,2,FALSE)=0,"Vakuumierter VOS Zipfel"),
IFERROR(IF(VLOOKUP(O281,[1]Vakuumiert!$Q:$R,2,FALSE)=0,"Vakuumiert geschält"),
IFERROR(IF(VLOOKUP(O281,'[1]vakuumierte Fertigprodukte'!$B:$C,2,FALSE)=0,"Fertigprodukte"),
IFERROR(IF(VLOOKUP(O281,'[1]vakuumierte Fertigprodukte'!$E:$FI,2,FALSE)=0,"Vakuumierte Zipfel"),
IFERROR(IF(VLOOKUP(O281,[1]Wurste!$B:$C,2,FALSE)=0,"Räucherwürste"),
IFERROR(IF(VLOOKUP(O281,[1]Wurste!$E:$F,2,FALSE)=0,"URW/URGW Wurst"),
IFERROR(IF(VLOOKUP(O281,[1]Wurste!$H:$I,2,FALSE)=0,"HF-Wurst Vegan"),
IFERROR(IF(VLOOKUP(O281,[1]Wurste!$K:$L,2,FALSE)=0,"320er ohne Würste"),
IFERROR(IF(AND(OR(Abfalldokumentation!$A281="BU3",Abfalldokumentation!$A281="Verkauf"),Abfalldokumentation!$F281="Schimmel",Abfalldokumentation!$G281="keinen Abnehmer/kein Schälpersonal"),"Div. Zipfel, ES ohne Verwendung",VLOOKUP(Abfalldokumentation!$E281,Produktgruppen!A:B,2,FALSE)),"-")))))))))))))))))))))))</f>
        <v>Vorschmelz</v>
      </c>
      <c r="E281" s="76" t="str">
        <f>IFERROR(VLOOKUP(Abfalldokumentation!$O281,Artikel!A:C,3,FALSE),Abfalldokumentation!$O281)</f>
        <v>VOS Müller Fleisch SKZ</v>
      </c>
      <c r="F281" s="76" t="str">
        <f>VLOOKUP(T281,'Liste Gründe'!A:D,2,FALSE)</f>
        <v>Schimmel</v>
      </c>
      <c r="G281" s="75" t="str">
        <f>IF(ISBLANK(V281),VLOOKUP(Abfalldokumentation!$P281,'Liste Gründe'!A:D,3,FALSE),V281)</f>
        <v>keine Verarbeitung</v>
      </c>
      <c r="H281" s="76" t="str">
        <f>IF(ISBLANK(Abfalldokumentation!$W281),"-",Abfalldokumentation!$W281)</f>
        <v>Aufgrund Konsistenz nicht genommen. Zu wenig VOS verarbeitet. Vom Warmen ins Kalte -&gt; Schimmel</v>
      </c>
      <c r="I281" s="76">
        <f t="shared" si="29"/>
        <v>36</v>
      </c>
      <c r="J281" s="76" t="str">
        <f t="shared" si="30"/>
        <v>Produkte</v>
      </c>
      <c r="K281" s="76" t="str">
        <f t="shared" si="31"/>
        <v>BUs</v>
      </c>
      <c r="L281" s="76" t="str">
        <f t="shared" si="32"/>
        <v>Symptome</v>
      </c>
      <c r="M281" s="76" t="str">
        <f>IFERROR(VLOOKUP(Abfalldokumentation!$O281,Kennzahlen!S:V,3,FALSE)*Abfalldokumentation!$B281,"0")</f>
        <v>0</v>
      </c>
      <c r="N281" s="76" t="str">
        <f>IF(ISBLANK(Q281),VLOOKUP(Abfalldokumentation!$O281,'Linien - BU'!R:S,2,FALSE),Q281)</f>
        <v>Schmelze</v>
      </c>
      <c r="O281" s="77">
        <f t="shared" si="33"/>
        <v>29500480</v>
      </c>
      <c r="P281" s="77">
        <f t="shared" si="34"/>
        <v>12</v>
      </c>
      <c r="Q281" s="45" t="s">
        <v>184</v>
      </c>
      <c r="R281" s="46">
        <v>29500480</v>
      </c>
      <c r="S281" s="46">
        <v>84.8</v>
      </c>
      <c r="T281" s="46">
        <v>12</v>
      </c>
      <c r="U281" s="47">
        <v>44446</v>
      </c>
      <c r="V281" s="48" t="s">
        <v>22</v>
      </c>
      <c r="W281" s="49" t="s">
        <v>185</v>
      </c>
      <c r="X281" s="50" t="str">
        <f>IFERROR(VLOOKUP(Abfalldokumentation!$R281,Artikel!A:C,3,FALSE),Abfalldokumentation!$R281)</f>
        <v>VOS Müller Fleisch SKZ</v>
      </c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spans="1:40" ht="30" hidden="1" customHeight="1" x14ac:dyDescent="0.25">
      <c r="A282" s="78" t="str">
        <f>VLOOKUP(N282,'Linien - BU'!A:B,2,FALSE)</f>
        <v>BU4</v>
      </c>
      <c r="B282" s="79">
        <f t="shared" si="28"/>
        <v>38</v>
      </c>
      <c r="C282" s="80">
        <f>Abfalldokumentation!$U282</f>
        <v>44446</v>
      </c>
      <c r="D282" s="69" t="str">
        <f>IFERROR(IF(VLOOKUP(O282,'[1]Rohware 230'!$B:$C,2,FALSE)=0,"Rohware"),
IFERROR(IF(VLOOKUP(O282,[1]Sammelnr.!$B:$C,2,FALSE)=0,"Sammelnr. ungeschält ABS"),
IFERROR(IF(VLOOKUP(O282,[1]Sammelnr.!$E:$F,2,FALSE)=0,"Sammelnr. ungeschält VS"),
IFERROR(IF(VLOOKUP(O282,[1]Sammelnr.!$H:$I,2,FALSE)=0,"Sammelnr. geschält"),
IFERROR(IF(VLOOKUP(O282,[1]Offen!$B:$C,2,FALSE)=0,"Offen ungeschält ABS"),
IFERROR(IF(VLOOKUP(O282,[1]Offen!$E:$F,2,FALSE)=0,"Offen ungeschält VOS"),
IFERROR(IF(VLOOKUP(O282,[1]Offen!$H:$I,2,FALSE)=0,"Offen geschält RW"),
IFERROR(IF(VLOOKUP(O282,[1]Offen!$K:$L,2,FALSE)=0,"Offen vegan"),
IFERROR(IF(VLOOKUP(O282,[1]Offen!$N:$O,2,FALSE)=0,"Offen Zipfel"),
IFERROR(IF(VLOOKUP(O282,[1]Offen!$Q:$R,2,FALSE)=0,"Offen Endstücke"),
IFERROR(IF(VLOOKUP(O282,[1]Vakuumiert!$B:$C,2,FALSE)=0,"Vakuumierter VOS ungeschält"),
IFERROR(IF(VLOOKUP(O282,[1]Vakuumiert!$E:$F,2,FALSE)=0,"Vakuumierter ABS ungeschält"),
IFERROR(IF(VLOOKUP(O282,[1]Vakuumiert!$H:$I,2,FALSE)=0,"Vakuumierter VOS geschält"),
IFERROR(IF(VLOOKUP(O282,[1]Vakuumiert!$K:$L,2,FALSE)=0,"Vakuumierter VOS vegan"),
IFERROR(IF(VLOOKUP(O282,[1]Vakuumiert!$N:$O,2,FALSE)=0,"Vakuumierter VOS Zipfel"),
IFERROR(IF(VLOOKUP(O282,[1]Vakuumiert!$Q:$R,2,FALSE)=0,"Vakuumiert geschält"),
IFERROR(IF(VLOOKUP(O282,'[1]vakuumierte Fertigprodukte'!$B:$C,2,FALSE)=0,"Fertigprodukte"),
IFERROR(IF(VLOOKUP(O282,'[1]vakuumierte Fertigprodukte'!$E:$FI,2,FALSE)=0,"Vakuumierte Zipfel"),
IFERROR(IF(VLOOKUP(O282,[1]Wurste!$B:$C,2,FALSE)=0,"Räucherwürste"),
IFERROR(IF(VLOOKUP(O282,[1]Wurste!$E:$F,2,FALSE)=0,"URW/URGW Wurst"),
IFERROR(IF(VLOOKUP(O282,[1]Wurste!$H:$I,2,FALSE)=0,"HF-Wurst Vegan"),
IFERROR(IF(VLOOKUP(O282,[1]Wurste!$K:$L,2,FALSE)=0,"320er ohne Würste"),
IFERROR(IF(AND(OR(Abfalldokumentation!$A282="BU3",Abfalldokumentation!$A282="Verkauf"),Abfalldokumentation!$F282="Schimmel",Abfalldokumentation!$G282="keinen Abnehmer/kein Schälpersonal"),"Div. Zipfel, ES ohne Verwendung",VLOOKUP(Abfalldokumentation!$E282,Produktgruppen!A:B,2,FALSE)),"-")))))))))))))))))))))))</f>
        <v>ABS</v>
      </c>
      <c r="E282" s="81" t="str">
        <f>IFERROR(VLOOKUP(Abfalldokumentation!$O282,Artikel!A:C,3,FALSE),Abfalldokumentation!$O282)</f>
        <v>ABS MEDI-KRÄUK</v>
      </c>
      <c r="F282" s="81" t="str">
        <f>VLOOKUP(T282,'Liste Gründe'!A:D,2,FALSE)</f>
        <v>keinen Verwendungszweck</v>
      </c>
      <c r="G282" s="80" t="str">
        <f>IF(ISBLANK(V282),VLOOKUP(Abfalldokumentation!$P282,'Liste Gründe'!A:D,3,FALSE),V282)</f>
        <v>keinen Verwendungszweck</v>
      </c>
      <c r="H282" s="81" t="str">
        <f>IF(ISBLANK(Abfalldokumentation!$W282),"-",Abfalldokumentation!$W282)</f>
        <v>&lt;500kg/Monat</v>
      </c>
      <c r="I282" s="81">
        <f t="shared" si="29"/>
        <v>36</v>
      </c>
      <c r="J282" s="81" t="str">
        <f t="shared" si="30"/>
        <v>Produkte</v>
      </c>
      <c r="K282" s="81" t="str">
        <f t="shared" si="31"/>
        <v>BUs</v>
      </c>
      <c r="L282" s="81" t="str">
        <f t="shared" si="32"/>
        <v>Symptome</v>
      </c>
      <c r="M282" s="81">
        <f>IFERROR(VLOOKUP(Abfalldokumentation!$O282,Kennzahlen!S:V,3,FALSE)*Abfalldokumentation!$B282,"0")</f>
        <v>57</v>
      </c>
      <c r="N282" s="81" t="str">
        <f>IF(ISBLANK(Q282),VLOOKUP(Abfalldokumentation!$O282,'Linien - BU'!R:S,2,FALSE),Q282)</f>
        <v>L21</v>
      </c>
      <c r="O282" s="77">
        <f t="shared" si="33"/>
        <v>29500886</v>
      </c>
      <c r="P282" s="77">
        <f t="shared" si="34"/>
        <v>61</v>
      </c>
      <c r="Q282" s="39" t="s">
        <v>231</v>
      </c>
      <c r="R282" s="40">
        <v>29500886</v>
      </c>
      <c r="S282" s="40">
        <v>38</v>
      </c>
      <c r="T282" s="40">
        <v>61</v>
      </c>
      <c r="U282" s="41">
        <v>44446</v>
      </c>
      <c r="V282" s="42"/>
      <c r="W282" s="43" t="s">
        <v>250</v>
      </c>
      <c r="X282" s="44" t="str">
        <f>IFERROR(VLOOKUP(Abfalldokumentation!$R282,Artikel!A:C,3,FALSE),Abfalldokumentation!$R282)</f>
        <v>ABS MEDI-KRÄUK</v>
      </c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spans="1:40" ht="30" hidden="1" customHeight="1" x14ac:dyDescent="0.25">
      <c r="A283" s="73" t="str">
        <f>VLOOKUP(N283,'Linien - BU'!A:B,2,FALSE)</f>
        <v>BU4</v>
      </c>
      <c r="B283" s="74">
        <f t="shared" si="28"/>
        <v>19</v>
      </c>
      <c r="C283" s="75">
        <f>Abfalldokumentation!$U283</f>
        <v>44446</v>
      </c>
      <c r="D283" s="69" t="str">
        <f>IFERROR(IF(VLOOKUP(O283,'[1]Rohware 230'!$B:$C,2,FALSE)=0,"Rohware"),
IFERROR(IF(VLOOKUP(O283,[1]Sammelnr.!$B:$C,2,FALSE)=0,"Sammelnr. ungeschält ABS"),
IFERROR(IF(VLOOKUP(O283,[1]Sammelnr.!$E:$F,2,FALSE)=0,"Sammelnr. ungeschält VS"),
IFERROR(IF(VLOOKUP(O283,[1]Sammelnr.!$H:$I,2,FALSE)=0,"Sammelnr. geschält"),
IFERROR(IF(VLOOKUP(O283,[1]Offen!$B:$C,2,FALSE)=0,"Offen ungeschält ABS"),
IFERROR(IF(VLOOKUP(O283,[1]Offen!$E:$F,2,FALSE)=0,"Offen ungeschält VOS"),
IFERROR(IF(VLOOKUP(O283,[1]Offen!$H:$I,2,FALSE)=0,"Offen geschält RW"),
IFERROR(IF(VLOOKUP(O283,[1]Offen!$K:$L,2,FALSE)=0,"Offen vegan"),
IFERROR(IF(VLOOKUP(O283,[1]Offen!$N:$O,2,FALSE)=0,"Offen Zipfel"),
IFERROR(IF(VLOOKUP(O283,[1]Offen!$Q:$R,2,FALSE)=0,"Offen Endstücke"),
IFERROR(IF(VLOOKUP(O283,[1]Vakuumiert!$B:$C,2,FALSE)=0,"Vakuumierter VOS ungeschält"),
IFERROR(IF(VLOOKUP(O283,[1]Vakuumiert!$E:$F,2,FALSE)=0,"Vakuumierter ABS ungeschält"),
IFERROR(IF(VLOOKUP(O283,[1]Vakuumiert!$H:$I,2,FALSE)=0,"Vakuumierter VOS geschält"),
IFERROR(IF(VLOOKUP(O283,[1]Vakuumiert!$K:$L,2,FALSE)=0,"Vakuumierter VOS vegan"),
IFERROR(IF(VLOOKUP(O283,[1]Vakuumiert!$N:$O,2,FALSE)=0,"Vakuumierter VOS Zipfel"),
IFERROR(IF(VLOOKUP(O283,[1]Vakuumiert!$Q:$R,2,FALSE)=0,"Vakuumiert geschält"),
IFERROR(IF(VLOOKUP(O283,'[1]vakuumierte Fertigprodukte'!$B:$C,2,FALSE)=0,"Fertigprodukte"),
IFERROR(IF(VLOOKUP(O283,'[1]vakuumierte Fertigprodukte'!$E:$FI,2,FALSE)=0,"Vakuumierte Zipfel"),
IFERROR(IF(VLOOKUP(O283,[1]Wurste!$B:$C,2,FALSE)=0,"Räucherwürste"),
IFERROR(IF(VLOOKUP(O283,[1]Wurste!$E:$F,2,FALSE)=0,"URW/URGW Wurst"),
IFERROR(IF(VLOOKUP(O283,[1]Wurste!$H:$I,2,FALSE)=0,"HF-Wurst Vegan"),
IFERROR(IF(VLOOKUP(O283,[1]Wurste!$K:$L,2,FALSE)=0,"320er ohne Würste"),
IFERROR(IF(AND(OR(Abfalldokumentation!$A283="BU3",Abfalldokumentation!$A283="Verkauf"),Abfalldokumentation!$F283="Schimmel",Abfalldokumentation!$G283="keinen Abnehmer/kein Schälpersonal"),"Div. Zipfel, ES ohne Verwendung",VLOOKUP(Abfalldokumentation!$E283,Produktgruppen!A:B,2,FALSE)),"-")))))))))))))))))))))))</f>
        <v>ABS</v>
      </c>
      <c r="E283" s="76" t="str">
        <f>IFERROR(VLOOKUP(Abfalldokumentation!$O283,Artikel!A:C,3,FALSE),Abfalldokumentation!$O283)</f>
        <v>ABS ROVIN</v>
      </c>
      <c r="F283" s="76" t="str">
        <f>VLOOKUP(T283,'Liste Gründe'!A:D,2,FALSE)</f>
        <v>keinen Verwendungszweck</v>
      </c>
      <c r="G283" s="75" t="str">
        <f>IF(ISBLANK(V283),VLOOKUP(Abfalldokumentation!$P283,'Liste Gründe'!A:D,3,FALSE),V283)</f>
        <v>keinen Verwendungszweck</v>
      </c>
      <c r="H283" s="76" t="str">
        <f>IF(ISBLANK(Abfalldokumentation!$W283),"-",Abfalldokumentation!$W283)</f>
        <v>&lt;300kg/Monat</v>
      </c>
      <c r="I283" s="76">
        <f t="shared" si="29"/>
        <v>36</v>
      </c>
      <c r="J283" s="76" t="str">
        <f t="shared" si="30"/>
        <v>Produkte</v>
      </c>
      <c r="K283" s="76" t="str">
        <f t="shared" si="31"/>
        <v>BUs</v>
      </c>
      <c r="L283" s="76" t="str">
        <f t="shared" si="32"/>
        <v>Symptome</v>
      </c>
      <c r="M283" s="76">
        <f>IFERROR(VLOOKUP(Abfalldokumentation!$O283,Kennzahlen!S:V,3,FALSE)*Abfalldokumentation!$B283,"0")</f>
        <v>0.19</v>
      </c>
      <c r="N283" s="76" t="str">
        <f>IF(ISBLANK(Q283),VLOOKUP(Abfalldokumentation!$O283,'Linien - BU'!R:S,2,FALSE),Q283)</f>
        <v>L23</v>
      </c>
      <c r="O283" s="77">
        <f t="shared" si="33"/>
        <v>29500900</v>
      </c>
      <c r="P283" s="77">
        <f t="shared" si="34"/>
        <v>61</v>
      </c>
      <c r="Q283" s="45" t="s">
        <v>232</v>
      </c>
      <c r="R283" s="46">
        <v>29500900</v>
      </c>
      <c r="S283" s="46">
        <v>19</v>
      </c>
      <c r="T283" s="46">
        <v>61</v>
      </c>
      <c r="U283" s="47">
        <v>44446</v>
      </c>
      <c r="V283" s="48"/>
      <c r="W283" s="49" t="s">
        <v>190</v>
      </c>
      <c r="X283" s="50" t="str">
        <f>IFERROR(VLOOKUP(Abfalldokumentation!$R283,Artikel!A:C,3,FALSE),Abfalldokumentation!$R283)</f>
        <v>ABS ROVIN</v>
      </c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spans="1:40" ht="30" hidden="1" customHeight="1" x14ac:dyDescent="0.25">
      <c r="A284" s="78" t="str">
        <f>VLOOKUP(N284,'Linien - BU'!A:B,2,FALSE)</f>
        <v>BU4</v>
      </c>
      <c r="B284" s="79">
        <f t="shared" si="28"/>
        <v>66</v>
      </c>
      <c r="C284" s="80">
        <f>Abfalldokumentation!$U284</f>
        <v>44446</v>
      </c>
      <c r="D284" s="69" t="str">
        <f>IFERROR(IF(VLOOKUP(O284,'[1]Rohware 230'!$B:$C,2,FALSE)=0,"Rohware"),
IFERROR(IF(VLOOKUP(O284,[1]Sammelnr.!$B:$C,2,FALSE)=0,"Sammelnr. ungeschält ABS"),
IFERROR(IF(VLOOKUP(O284,[1]Sammelnr.!$E:$F,2,FALSE)=0,"Sammelnr. ungeschält VS"),
IFERROR(IF(VLOOKUP(O284,[1]Sammelnr.!$H:$I,2,FALSE)=0,"Sammelnr. geschält"),
IFERROR(IF(VLOOKUP(O284,[1]Offen!$B:$C,2,FALSE)=0,"Offen ungeschält ABS"),
IFERROR(IF(VLOOKUP(O284,[1]Offen!$E:$F,2,FALSE)=0,"Offen ungeschält VOS"),
IFERROR(IF(VLOOKUP(O284,[1]Offen!$H:$I,2,FALSE)=0,"Offen geschält RW"),
IFERROR(IF(VLOOKUP(O284,[1]Offen!$K:$L,2,FALSE)=0,"Offen vegan"),
IFERROR(IF(VLOOKUP(O284,[1]Offen!$N:$O,2,FALSE)=0,"Offen Zipfel"),
IFERROR(IF(VLOOKUP(O284,[1]Offen!$Q:$R,2,FALSE)=0,"Offen Endstücke"),
IFERROR(IF(VLOOKUP(O284,[1]Vakuumiert!$B:$C,2,FALSE)=0,"Vakuumierter VOS ungeschält"),
IFERROR(IF(VLOOKUP(O284,[1]Vakuumiert!$E:$F,2,FALSE)=0,"Vakuumierter ABS ungeschält"),
IFERROR(IF(VLOOKUP(O284,[1]Vakuumiert!$H:$I,2,FALSE)=0,"Vakuumierter VOS geschält"),
IFERROR(IF(VLOOKUP(O284,[1]Vakuumiert!$K:$L,2,FALSE)=0,"Vakuumierter VOS vegan"),
IFERROR(IF(VLOOKUP(O284,[1]Vakuumiert!$N:$O,2,FALSE)=0,"Vakuumierter VOS Zipfel"),
IFERROR(IF(VLOOKUP(O284,[1]Vakuumiert!$Q:$R,2,FALSE)=0,"Vakuumiert geschält"),
IFERROR(IF(VLOOKUP(O284,'[1]vakuumierte Fertigprodukte'!$B:$C,2,FALSE)=0,"Fertigprodukte"),
IFERROR(IF(VLOOKUP(O284,'[1]vakuumierte Fertigprodukte'!$E:$FI,2,FALSE)=0,"Vakuumierte Zipfel"),
IFERROR(IF(VLOOKUP(O284,[1]Wurste!$B:$C,2,FALSE)=0,"Räucherwürste"),
IFERROR(IF(VLOOKUP(O284,[1]Wurste!$E:$F,2,FALSE)=0,"URW/URGW Wurst"),
IFERROR(IF(VLOOKUP(O284,[1]Wurste!$H:$I,2,FALSE)=0,"HF-Wurst Vegan"),
IFERROR(IF(VLOOKUP(O284,[1]Wurste!$K:$L,2,FALSE)=0,"320er ohne Würste"),
IFERROR(IF(AND(OR(Abfalldokumentation!$A284="BU3",Abfalldokumentation!$A284="Verkauf"),Abfalldokumentation!$F284="Schimmel",Abfalldokumentation!$G284="keinen Abnehmer/kein Schälpersonal"),"Div. Zipfel, ES ohne Verwendung",VLOOKUP(Abfalldokumentation!$E284,Produktgruppen!A:B,2,FALSE)),"-")))))))))))))))))))))))</f>
        <v>ABS</v>
      </c>
      <c r="E284" s="81" t="str">
        <f>IFERROR(VLOOKUP(Abfalldokumentation!$O284,Artikel!A:C,3,FALSE),Abfalldokumentation!$O284)</f>
        <v>ABS Unser Blütenkäse</v>
      </c>
      <c r="F284" s="81" t="str">
        <f>VLOOKUP(T284,'Liste Gründe'!A:D,2,FALSE)</f>
        <v>keinen Verwendungszweck</v>
      </c>
      <c r="G284" s="80" t="str">
        <f>IF(ISBLANK(V284),VLOOKUP(Abfalldokumentation!$P284,'Liste Gründe'!A:D,3,FALSE),V284)</f>
        <v>keinen Verwendungszweck</v>
      </c>
      <c r="H284" s="81" t="str">
        <f>IF(ISBLANK(Abfalldokumentation!$W284),"-",Abfalldokumentation!$W284)</f>
        <v>&lt;500kg/Monat</v>
      </c>
      <c r="I284" s="81">
        <f t="shared" si="29"/>
        <v>36</v>
      </c>
      <c r="J284" s="81" t="str">
        <f t="shared" si="30"/>
        <v>Produkte</v>
      </c>
      <c r="K284" s="81" t="str">
        <f t="shared" si="31"/>
        <v>BUs</v>
      </c>
      <c r="L284" s="81" t="str">
        <f t="shared" si="32"/>
        <v>Symptome</v>
      </c>
      <c r="M284" s="81">
        <f>IFERROR(VLOOKUP(Abfalldokumentation!$O284,Kennzahlen!S:V,3,FALSE)*Abfalldokumentation!$B284,"0")</f>
        <v>0.66</v>
      </c>
      <c r="N284" s="81" t="str">
        <f>IF(ISBLANK(Q284),VLOOKUP(Abfalldokumentation!$O284,'Linien - BU'!R:S,2,FALSE),Q284)</f>
        <v>L22</v>
      </c>
      <c r="O284" s="77">
        <f t="shared" si="33"/>
        <v>29500910</v>
      </c>
      <c r="P284" s="77">
        <f t="shared" si="34"/>
        <v>61</v>
      </c>
      <c r="Q284" s="39" t="s">
        <v>186</v>
      </c>
      <c r="R284" s="40">
        <v>29500910</v>
      </c>
      <c r="S284" s="40">
        <v>66</v>
      </c>
      <c r="T284" s="40">
        <v>61</v>
      </c>
      <c r="U284" s="41">
        <v>44446</v>
      </c>
      <c r="V284" s="42"/>
      <c r="W284" s="43" t="s">
        <v>250</v>
      </c>
      <c r="X284" s="44" t="str">
        <f>IFERROR(VLOOKUP(Abfalldokumentation!$R284,Artikel!A:C,3,FALSE),Abfalldokumentation!$R284)</f>
        <v>ABS Unser Blütenkäse</v>
      </c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spans="1:40" ht="30" hidden="1" customHeight="1" x14ac:dyDescent="0.25">
      <c r="A285" s="73" t="str">
        <f>VLOOKUP(N285,'Linien - BU'!A:B,2,FALSE)</f>
        <v>BU4</v>
      </c>
      <c r="B285" s="74">
        <f t="shared" si="28"/>
        <v>7</v>
      </c>
      <c r="C285" s="75">
        <f>Abfalldokumentation!$U285</f>
        <v>44446</v>
      </c>
      <c r="D285" s="69" t="str">
        <f>IFERROR(IF(VLOOKUP(O285,'[1]Rohware 230'!$B:$C,2,FALSE)=0,"Rohware"),
IFERROR(IF(VLOOKUP(O285,[1]Sammelnr.!$B:$C,2,FALSE)=0,"Sammelnr. ungeschält ABS"),
IFERROR(IF(VLOOKUP(O285,[1]Sammelnr.!$E:$F,2,FALSE)=0,"Sammelnr. ungeschält VS"),
IFERROR(IF(VLOOKUP(O285,[1]Sammelnr.!$H:$I,2,FALSE)=0,"Sammelnr. geschält"),
IFERROR(IF(VLOOKUP(O285,[1]Offen!$B:$C,2,FALSE)=0,"Offen ungeschält ABS"),
IFERROR(IF(VLOOKUP(O285,[1]Offen!$E:$F,2,FALSE)=0,"Offen ungeschält VOS"),
IFERROR(IF(VLOOKUP(O285,[1]Offen!$H:$I,2,FALSE)=0,"Offen geschält RW"),
IFERROR(IF(VLOOKUP(O285,[1]Offen!$K:$L,2,FALSE)=0,"Offen vegan"),
IFERROR(IF(VLOOKUP(O285,[1]Offen!$N:$O,2,FALSE)=0,"Offen Zipfel"),
IFERROR(IF(VLOOKUP(O285,[1]Offen!$Q:$R,2,FALSE)=0,"Offen Endstücke"),
IFERROR(IF(VLOOKUP(O285,[1]Vakuumiert!$B:$C,2,FALSE)=0,"Vakuumierter VOS ungeschält"),
IFERROR(IF(VLOOKUP(O285,[1]Vakuumiert!$E:$F,2,FALSE)=0,"Vakuumierter ABS ungeschält"),
IFERROR(IF(VLOOKUP(O285,[1]Vakuumiert!$H:$I,2,FALSE)=0,"Vakuumierter VOS geschält"),
IFERROR(IF(VLOOKUP(O285,[1]Vakuumiert!$K:$L,2,FALSE)=0,"Vakuumierter VOS vegan"),
IFERROR(IF(VLOOKUP(O285,[1]Vakuumiert!$N:$O,2,FALSE)=0,"Vakuumierter VOS Zipfel"),
IFERROR(IF(VLOOKUP(O285,[1]Vakuumiert!$Q:$R,2,FALSE)=0,"Vakuumiert geschält"),
IFERROR(IF(VLOOKUP(O285,'[1]vakuumierte Fertigprodukte'!$B:$C,2,FALSE)=0,"Fertigprodukte"),
IFERROR(IF(VLOOKUP(O285,'[1]vakuumierte Fertigprodukte'!$E:$FI,2,FALSE)=0,"Vakuumierte Zipfel"),
IFERROR(IF(VLOOKUP(O285,[1]Wurste!$B:$C,2,FALSE)=0,"Räucherwürste"),
IFERROR(IF(VLOOKUP(O285,[1]Wurste!$E:$F,2,FALSE)=0,"URW/URGW Wurst"),
IFERROR(IF(VLOOKUP(O285,[1]Wurste!$H:$I,2,FALSE)=0,"HF-Wurst Vegan"),
IFERROR(IF(VLOOKUP(O285,[1]Wurste!$K:$L,2,FALSE)=0,"320er ohne Würste"),
IFERROR(IF(AND(OR(Abfalldokumentation!$A285="BU3",Abfalldokumentation!$A285="Verkauf"),Abfalldokumentation!$F285="Schimmel",Abfalldokumentation!$G285="keinen Abnehmer/kein Schälpersonal"),"Div. Zipfel, ES ohne Verwendung",VLOOKUP(Abfalldokumentation!$E285,Produktgruppen!A:B,2,FALSE)),"-")))))))))))))))))))))))</f>
        <v>ABS</v>
      </c>
      <c r="E285" s="76" t="str">
        <f>IFERROR(VLOOKUP(Abfalldokumentation!$O285,Artikel!A:C,3,FALSE),Abfalldokumentation!$O285)</f>
        <v>ABS GRÜN-PESTO</v>
      </c>
      <c r="F285" s="76" t="str">
        <f>VLOOKUP(T285,'Liste Gründe'!A:D,2,FALSE)</f>
        <v>keinen Verwendungszweck</v>
      </c>
      <c r="G285" s="75" t="str">
        <f>IF(ISBLANK(V285),VLOOKUP(Abfalldokumentation!$P285,'Liste Gründe'!A:D,3,FALSE),V285)</f>
        <v>keinen Verwendungszweck</v>
      </c>
      <c r="H285" s="76" t="str">
        <f>IF(ISBLANK(Abfalldokumentation!$W285),"-",Abfalldokumentation!$W285)</f>
        <v>&lt;300kg/Monat</v>
      </c>
      <c r="I285" s="76">
        <f t="shared" si="29"/>
        <v>36</v>
      </c>
      <c r="J285" s="76" t="str">
        <f t="shared" si="30"/>
        <v>Produkte</v>
      </c>
      <c r="K285" s="76" t="str">
        <f t="shared" si="31"/>
        <v>BUs</v>
      </c>
      <c r="L285" s="76" t="str">
        <f t="shared" si="32"/>
        <v>Symptome</v>
      </c>
      <c r="M285" s="76">
        <f>IFERROR(VLOOKUP(Abfalldokumentation!$O285,Kennzahlen!S:V,3,FALSE)*Abfalldokumentation!$B285,"0")</f>
        <v>10.5</v>
      </c>
      <c r="N285" s="76" t="str">
        <f>IF(ISBLANK(Q285),VLOOKUP(Abfalldokumentation!$O285,'Linien - BU'!R:S,2,FALSE),Q285)</f>
        <v>L21</v>
      </c>
      <c r="O285" s="77">
        <f t="shared" si="33"/>
        <v>29500952</v>
      </c>
      <c r="P285" s="77">
        <f t="shared" si="34"/>
        <v>61</v>
      </c>
      <c r="Q285" s="45" t="s">
        <v>231</v>
      </c>
      <c r="R285" s="46">
        <v>29500952</v>
      </c>
      <c r="S285" s="46">
        <v>7</v>
      </c>
      <c r="T285" s="46">
        <v>61</v>
      </c>
      <c r="U285" s="47">
        <v>44446</v>
      </c>
      <c r="V285" s="48"/>
      <c r="W285" s="49" t="s">
        <v>190</v>
      </c>
      <c r="X285" s="50" t="str">
        <f>IFERROR(VLOOKUP(Abfalldokumentation!$R285,Artikel!A:C,3,FALSE),Abfalldokumentation!$R285)</f>
        <v>ABS GRÜN-PESTO</v>
      </c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spans="1:40" ht="30" hidden="1" customHeight="1" x14ac:dyDescent="0.25">
      <c r="A286" s="78" t="str">
        <f>VLOOKUP(N286,'Linien - BU'!A:B,2,FALSE)</f>
        <v>BU4</v>
      </c>
      <c r="B286" s="79">
        <f t="shared" si="28"/>
        <v>4.2</v>
      </c>
      <c r="C286" s="80">
        <f>Abfalldokumentation!$U286</f>
        <v>44446</v>
      </c>
      <c r="D286" s="69" t="str">
        <f>IFERROR(IF(VLOOKUP(O286,'[1]Rohware 230'!$B:$C,2,FALSE)=0,"Rohware"),
IFERROR(IF(VLOOKUP(O286,[1]Sammelnr.!$B:$C,2,FALSE)=0,"Sammelnr. ungeschält ABS"),
IFERROR(IF(VLOOKUP(O286,[1]Sammelnr.!$E:$F,2,FALSE)=0,"Sammelnr. ungeschält VS"),
IFERROR(IF(VLOOKUP(O286,[1]Sammelnr.!$H:$I,2,FALSE)=0,"Sammelnr. geschält"),
IFERROR(IF(VLOOKUP(O286,[1]Offen!$B:$C,2,FALSE)=0,"Offen ungeschält ABS"),
IFERROR(IF(VLOOKUP(O286,[1]Offen!$E:$F,2,FALSE)=0,"Offen ungeschält VOS"),
IFERROR(IF(VLOOKUP(O286,[1]Offen!$H:$I,2,FALSE)=0,"Offen geschält RW"),
IFERROR(IF(VLOOKUP(O286,[1]Offen!$K:$L,2,FALSE)=0,"Offen vegan"),
IFERROR(IF(VLOOKUP(O286,[1]Offen!$N:$O,2,FALSE)=0,"Offen Zipfel"),
IFERROR(IF(VLOOKUP(O286,[1]Offen!$Q:$R,2,FALSE)=0,"Offen Endstücke"),
IFERROR(IF(VLOOKUP(O286,[1]Vakuumiert!$B:$C,2,FALSE)=0,"Vakuumierter VOS ungeschält"),
IFERROR(IF(VLOOKUP(O286,[1]Vakuumiert!$E:$F,2,FALSE)=0,"Vakuumierter ABS ungeschält"),
IFERROR(IF(VLOOKUP(O286,[1]Vakuumiert!$H:$I,2,FALSE)=0,"Vakuumierter VOS geschält"),
IFERROR(IF(VLOOKUP(O286,[1]Vakuumiert!$K:$L,2,FALSE)=0,"Vakuumierter VOS vegan"),
IFERROR(IF(VLOOKUP(O286,[1]Vakuumiert!$N:$O,2,FALSE)=0,"Vakuumierter VOS Zipfel"),
IFERROR(IF(VLOOKUP(O286,[1]Vakuumiert!$Q:$R,2,FALSE)=0,"Vakuumiert geschält"),
IFERROR(IF(VLOOKUP(O286,'[1]vakuumierte Fertigprodukte'!$B:$C,2,FALSE)=0,"Fertigprodukte"),
IFERROR(IF(VLOOKUP(O286,'[1]vakuumierte Fertigprodukte'!$E:$FI,2,FALSE)=0,"Vakuumierte Zipfel"),
IFERROR(IF(VLOOKUP(O286,[1]Wurste!$B:$C,2,FALSE)=0,"Räucherwürste"),
IFERROR(IF(VLOOKUP(O286,[1]Wurste!$E:$F,2,FALSE)=0,"URW/URGW Wurst"),
IFERROR(IF(VLOOKUP(O286,[1]Wurste!$H:$I,2,FALSE)=0,"HF-Wurst Vegan"),
IFERROR(IF(VLOOKUP(O286,[1]Wurste!$K:$L,2,FALSE)=0,"320er ohne Würste"),
IFERROR(IF(AND(OR(Abfalldokumentation!$A286="BU3",Abfalldokumentation!$A286="Verkauf"),Abfalldokumentation!$F286="Schimmel",Abfalldokumentation!$G286="keinen Abnehmer/kein Schälpersonal"),"Div. Zipfel, ES ohne Verwendung",VLOOKUP(Abfalldokumentation!$E286,Produktgruppen!A:B,2,FALSE)),"-")))))))))))))))))))))))</f>
        <v>Vorschmelz</v>
      </c>
      <c r="E286" s="81" t="str">
        <f>IFERROR(VLOOKUP(Abfalldokumentation!$O286,Artikel!A:C,3,FALSE),Abfalldokumentation!$O286)</f>
        <v>VOS WAL-THEKE</v>
      </c>
      <c r="F286" s="81" t="str">
        <f>VLOOKUP(T286,'Liste Gründe'!A:D,2,FALSE)</f>
        <v>Linienbezogen</v>
      </c>
      <c r="G286" s="80" t="str">
        <f>IF(ISBLANK(V286),VLOOKUP(Abfalldokumentation!$P286,'Liste Gründe'!A:D,3,FALSE),V286)</f>
        <v>Maschinenabfall</v>
      </c>
      <c r="H286" s="81" t="str">
        <f>IF(ISBLANK(Abfalldokumentation!$W286),"-",Abfalldokumentation!$W286)</f>
        <v>nicht eindeutig</v>
      </c>
      <c r="I286" s="81">
        <f t="shared" si="29"/>
        <v>36</v>
      </c>
      <c r="J286" s="81" t="str">
        <f t="shared" si="30"/>
        <v>Produkte</v>
      </c>
      <c r="K286" s="81" t="str">
        <f t="shared" si="31"/>
        <v>BUs</v>
      </c>
      <c r="L286" s="81" t="str">
        <f t="shared" si="32"/>
        <v>Symptome</v>
      </c>
      <c r="M286" s="81">
        <f>IFERROR(VLOOKUP(Abfalldokumentation!$O286,Kennzahlen!S:V,3,FALSE)*Abfalldokumentation!$B286,"0")</f>
        <v>2.1</v>
      </c>
      <c r="N286" s="81" t="str">
        <f>IF(ISBLANK(Q286),VLOOKUP(Abfalldokumentation!$O286,'Linien - BU'!R:S,2,FALSE),Q286)</f>
        <v>L22</v>
      </c>
      <c r="O286" s="77">
        <f t="shared" si="33"/>
        <v>29501020</v>
      </c>
      <c r="P286" s="77">
        <f t="shared" si="34"/>
        <v>30</v>
      </c>
      <c r="Q286" s="39" t="s">
        <v>186</v>
      </c>
      <c r="R286" s="40">
        <v>29501020</v>
      </c>
      <c r="S286" s="40">
        <v>4.2</v>
      </c>
      <c r="T286" s="40">
        <v>30</v>
      </c>
      <c r="U286" s="41">
        <v>44446</v>
      </c>
      <c r="V286" s="42" t="s">
        <v>55</v>
      </c>
      <c r="W286" s="43" t="s">
        <v>219</v>
      </c>
      <c r="X286" s="44" t="str">
        <f>IFERROR(VLOOKUP(Abfalldokumentation!$R286,Artikel!A:C,3,FALSE),Abfalldokumentation!$R286)</f>
        <v>VOS WAL-THEKE</v>
      </c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spans="1:40" ht="30" hidden="1" customHeight="1" x14ac:dyDescent="0.25">
      <c r="A287" s="73" t="str">
        <f>VLOOKUP(N287,'Linien - BU'!A:B,2,FALSE)</f>
        <v>BU4</v>
      </c>
      <c r="B287" s="74">
        <f t="shared" si="28"/>
        <v>32</v>
      </c>
      <c r="C287" s="75">
        <f>Abfalldokumentation!$U287</f>
        <v>44446</v>
      </c>
      <c r="D287" s="69" t="str">
        <f>IFERROR(IF(VLOOKUP(O287,'[1]Rohware 230'!$B:$C,2,FALSE)=0,"Rohware"),
IFERROR(IF(VLOOKUP(O287,[1]Sammelnr.!$B:$C,2,FALSE)=0,"Sammelnr. ungeschält ABS"),
IFERROR(IF(VLOOKUP(O287,[1]Sammelnr.!$E:$F,2,FALSE)=0,"Sammelnr. ungeschält VS"),
IFERROR(IF(VLOOKUP(O287,[1]Sammelnr.!$H:$I,2,FALSE)=0,"Sammelnr. geschält"),
IFERROR(IF(VLOOKUP(O287,[1]Offen!$B:$C,2,FALSE)=0,"Offen ungeschält ABS"),
IFERROR(IF(VLOOKUP(O287,[1]Offen!$E:$F,2,FALSE)=0,"Offen ungeschält VOS"),
IFERROR(IF(VLOOKUP(O287,[1]Offen!$H:$I,2,FALSE)=0,"Offen geschält RW"),
IFERROR(IF(VLOOKUP(O287,[1]Offen!$K:$L,2,FALSE)=0,"Offen vegan"),
IFERROR(IF(VLOOKUP(O287,[1]Offen!$N:$O,2,FALSE)=0,"Offen Zipfel"),
IFERROR(IF(VLOOKUP(O287,[1]Offen!$Q:$R,2,FALSE)=0,"Offen Endstücke"),
IFERROR(IF(VLOOKUP(O287,[1]Vakuumiert!$B:$C,2,FALSE)=0,"Vakuumierter VOS ungeschält"),
IFERROR(IF(VLOOKUP(O287,[1]Vakuumiert!$E:$F,2,FALSE)=0,"Vakuumierter ABS ungeschält"),
IFERROR(IF(VLOOKUP(O287,[1]Vakuumiert!$H:$I,2,FALSE)=0,"Vakuumierter VOS geschält"),
IFERROR(IF(VLOOKUP(O287,[1]Vakuumiert!$K:$L,2,FALSE)=0,"Vakuumierter VOS vegan"),
IFERROR(IF(VLOOKUP(O287,[1]Vakuumiert!$N:$O,2,FALSE)=0,"Vakuumierter VOS Zipfel"),
IFERROR(IF(VLOOKUP(O287,[1]Vakuumiert!$Q:$R,2,FALSE)=0,"Vakuumiert geschält"),
IFERROR(IF(VLOOKUP(O287,'[1]vakuumierte Fertigprodukte'!$B:$C,2,FALSE)=0,"Fertigprodukte"),
IFERROR(IF(VLOOKUP(O287,'[1]vakuumierte Fertigprodukte'!$E:$FI,2,FALSE)=0,"Vakuumierte Zipfel"),
IFERROR(IF(VLOOKUP(O287,[1]Wurste!$B:$C,2,FALSE)=0,"Räucherwürste"),
IFERROR(IF(VLOOKUP(O287,[1]Wurste!$E:$F,2,FALSE)=0,"URW/URGW Wurst"),
IFERROR(IF(VLOOKUP(O287,[1]Wurste!$H:$I,2,FALSE)=0,"HF-Wurst Vegan"),
IFERROR(IF(VLOOKUP(O287,[1]Wurste!$K:$L,2,FALSE)=0,"320er ohne Würste"),
IFERROR(IF(AND(OR(Abfalldokumentation!$A287="BU3",Abfalldokumentation!$A287="Verkauf"),Abfalldokumentation!$F287="Schimmel",Abfalldokumentation!$G287="keinen Abnehmer/kein Schälpersonal"),"Div. Zipfel, ES ohne Verwendung",VLOOKUP(Abfalldokumentation!$E287,Produktgruppen!A:B,2,FALSE)),"-")))))))))))))))))))))))</f>
        <v>ABS</v>
      </c>
      <c r="E287" s="76" t="str">
        <f>IFERROR(VLOOKUP(Abfalldokumentation!$O287,Artikel!A:C,3,FALSE),Abfalldokumentation!$O287)</f>
        <v>ABS BRUSCHETTA</v>
      </c>
      <c r="F287" s="76" t="str">
        <f>VLOOKUP(T287,'Liste Gründe'!A:D,2,FALSE)</f>
        <v>keinen Verwendungszweck</v>
      </c>
      <c r="G287" s="75" t="str">
        <f>IF(ISBLANK(V287),VLOOKUP(Abfalldokumentation!$P287,'Liste Gründe'!A:D,3,FALSE),V287)</f>
        <v>keinen Verwendungszweck</v>
      </c>
      <c r="H287" s="76" t="str">
        <f>IF(ISBLANK(Abfalldokumentation!$W287),"-",Abfalldokumentation!$W287)</f>
        <v>&lt;300kg/Monat</v>
      </c>
      <c r="I287" s="76">
        <f t="shared" si="29"/>
        <v>36</v>
      </c>
      <c r="J287" s="76" t="str">
        <f t="shared" si="30"/>
        <v>Produkte</v>
      </c>
      <c r="K287" s="76" t="str">
        <f t="shared" si="31"/>
        <v>BUs</v>
      </c>
      <c r="L287" s="76" t="str">
        <f t="shared" si="32"/>
        <v>Symptome</v>
      </c>
      <c r="M287" s="76">
        <f>IFERROR(VLOOKUP(Abfalldokumentation!$O287,Kennzahlen!S:V,3,FALSE)*Abfalldokumentation!$B287,"0")</f>
        <v>48</v>
      </c>
      <c r="N287" s="76" t="str">
        <f>IF(ISBLANK(Q287),VLOOKUP(Abfalldokumentation!$O287,'Linien - BU'!R:S,2,FALSE),Q287)</f>
        <v>L21</v>
      </c>
      <c r="O287" s="77">
        <f t="shared" si="33"/>
        <v>29501029</v>
      </c>
      <c r="P287" s="77">
        <f t="shared" si="34"/>
        <v>61</v>
      </c>
      <c r="Q287" s="45" t="s">
        <v>231</v>
      </c>
      <c r="R287" s="46">
        <v>29501029</v>
      </c>
      <c r="S287" s="46">
        <v>32</v>
      </c>
      <c r="T287" s="46">
        <v>61</v>
      </c>
      <c r="U287" s="47">
        <v>44446</v>
      </c>
      <c r="V287" s="48"/>
      <c r="W287" s="49" t="s">
        <v>190</v>
      </c>
      <c r="X287" s="50" t="str">
        <f>IFERROR(VLOOKUP(Abfalldokumentation!$R287,Artikel!A:C,3,FALSE),Abfalldokumentation!$R287)</f>
        <v>ABS BRUSCHETTA</v>
      </c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spans="1:40" ht="30" hidden="1" customHeight="1" x14ac:dyDescent="0.25">
      <c r="A288" s="78" t="str">
        <f>VLOOKUP(N288,'Linien - BU'!A:B,2,FALSE)</f>
        <v>BU4</v>
      </c>
      <c r="B288" s="79">
        <f t="shared" si="28"/>
        <v>5</v>
      </c>
      <c r="C288" s="80">
        <f>Abfalldokumentation!$U288</f>
        <v>44446</v>
      </c>
      <c r="D288" s="69" t="str">
        <f>IFERROR(IF(VLOOKUP(O288,'[1]Rohware 230'!$B:$C,2,FALSE)=0,"Rohware"),
IFERROR(IF(VLOOKUP(O288,[1]Sammelnr.!$B:$C,2,FALSE)=0,"Sammelnr. ungeschält ABS"),
IFERROR(IF(VLOOKUP(O288,[1]Sammelnr.!$E:$F,2,FALSE)=0,"Sammelnr. ungeschält VS"),
IFERROR(IF(VLOOKUP(O288,[1]Sammelnr.!$H:$I,2,FALSE)=0,"Sammelnr. geschält"),
IFERROR(IF(VLOOKUP(O288,[1]Offen!$B:$C,2,FALSE)=0,"Offen ungeschält ABS"),
IFERROR(IF(VLOOKUP(O288,[1]Offen!$E:$F,2,FALSE)=0,"Offen ungeschält VOS"),
IFERROR(IF(VLOOKUP(O288,[1]Offen!$H:$I,2,FALSE)=0,"Offen geschält RW"),
IFERROR(IF(VLOOKUP(O288,[1]Offen!$K:$L,2,FALSE)=0,"Offen vegan"),
IFERROR(IF(VLOOKUP(O288,[1]Offen!$N:$O,2,FALSE)=0,"Offen Zipfel"),
IFERROR(IF(VLOOKUP(O288,[1]Offen!$Q:$R,2,FALSE)=0,"Offen Endstücke"),
IFERROR(IF(VLOOKUP(O288,[1]Vakuumiert!$B:$C,2,FALSE)=0,"Vakuumierter VOS ungeschält"),
IFERROR(IF(VLOOKUP(O288,[1]Vakuumiert!$E:$F,2,FALSE)=0,"Vakuumierter ABS ungeschält"),
IFERROR(IF(VLOOKUP(O288,[1]Vakuumiert!$H:$I,2,FALSE)=0,"Vakuumierter VOS geschält"),
IFERROR(IF(VLOOKUP(O288,[1]Vakuumiert!$K:$L,2,FALSE)=0,"Vakuumierter VOS vegan"),
IFERROR(IF(VLOOKUP(O288,[1]Vakuumiert!$N:$O,2,FALSE)=0,"Vakuumierter VOS Zipfel"),
IFERROR(IF(VLOOKUP(O288,[1]Vakuumiert!$Q:$R,2,FALSE)=0,"Vakuumiert geschält"),
IFERROR(IF(VLOOKUP(O288,'[1]vakuumierte Fertigprodukte'!$B:$C,2,FALSE)=0,"Fertigprodukte"),
IFERROR(IF(VLOOKUP(O288,'[1]vakuumierte Fertigprodukte'!$E:$FI,2,FALSE)=0,"Vakuumierte Zipfel"),
IFERROR(IF(VLOOKUP(O288,[1]Wurste!$B:$C,2,FALSE)=0,"Räucherwürste"),
IFERROR(IF(VLOOKUP(O288,[1]Wurste!$E:$F,2,FALSE)=0,"URW/URGW Wurst"),
IFERROR(IF(VLOOKUP(O288,[1]Wurste!$H:$I,2,FALSE)=0,"HF-Wurst Vegan"),
IFERROR(IF(VLOOKUP(O288,[1]Wurste!$K:$L,2,FALSE)=0,"320er ohne Würste"),
IFERROR(IF(AND(OR(Abfalldokumentation!$A288="BU3",Abfalldokumentation!$A288="Verkauf"),Abfalldokumentation!$F288="Schimmel",Abfalldokumentation!$G288="keinen Abnehmer/kein Schälpersonal"),"Div. Zipfel, ES ohne Verwendung",VLOOKUP(Abfalldokumentation!$E288,Produktgruppen!A:B,2,FALSE)),"-")))))))))))))))))))))))</f>
        <v>ABS</v>
      </c>
      <c r="E288" s="81" t="str">
        <f>IFERROR(VLOOKUP(Abfalldokumentation!$O288,Artikel!A:C,3,FALSE),Abfalldokumentation!$O288)</f>
        <v>ABS ORANG-PESTO</v>
      </c>
      <c r="F288" s="81" t="str">
        <f>VLOOKUP(T288,'Liste Gründe'!A:D,2,FALSE)</f>
        <v>keinen Verwendungszweck</v>
      </c>
      <c r="G288" s="80" t="str">
        <f>IF(ISBLANK(V288),VLOOKUP(Abfalldokumentation!$P288,'Liste Gründe'!A:D,3,FALSE),V288)</f>
        <v>keinen Verwendungszweck</v>
      </c>
      <c r="H288" s="81" t="str">
        <f>IF(ISBLANK(Abfalldokumentation!$W288),"-",Abfalldokumentation!$W288)</f>
        <v>&lt;100kg/Monat</v>
      </c>
      <c r="I288" s="81">
        <f t="shared" si="29"/>
        <v>36</v>
      </c>
      <c r="J288" s="81" t="str">
        <f t="shared" si="30"/>
        <v>Produkte</v>
      </c>
      <c r="K288" s="81" t="str">
        <f t="shared" si="31"/>
        <v>BUs</v>
      </c>
      <c r="L288" s="81" t="str">
        <f t="shared" si="32"/>
        <v>Symptome</v>
      </c>
      <c r="M288" s="81">
        <f>IFERROR(VLOOKUP(Abfalldokumentation!$O288,Kennzahlen!S:V,3,FALSE)*Abfalldokumentation!$B288,"0")</f>
        <v>7.5</v>
      </c>
      <c r="N288" s="81" t="str">
        <f>IF(ISBLANK(Q288),VLOOKUP(Abfalldokumentation!$O288,'Linien - BU'!R:S,2,FALSE),Q288)</f>
        <v>L21</v>
      </c>
      <c r="O288" s="77">
        <f t="shared" si="33"/>
        <v>29501030</v>
      </c>
      <c r="P288" s="77">
        <f t="shared" si="34"/>
        <v>61</v>
      </c>
      <c r="Q288" s="39" t="s">
        <v>231</v>
      </c>
      <c r="R288" s="40">
        <v>29501030</v>
      </c>
      <c r="S288" s="40">
        <v>5</v>
      </c>
      <c r="T288" s="40">
        <v>61</v>
      </c>
      <c r="U288" s="41">
        <v>44446</v>
      </c>
      <c r="V288" s="42"/>
      <c r="W288" s="43" t="s">
        <v>235</v>
      </c>
      <c r="X288" s="44" t="str">
        <f>IFERROR(VLOOKUP(Abfalldokumentation!$R288,Artikel!A:C,3,FALSE),Abfalldokumentation!$R288)</f>
        <v>ABS ORANG-PESTO</v>
      </c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spans="1:40" ht="30" hidden="1" customHeight="1" x14ac:dyDescent="0.25">
      <c r="A289" s="73" t="str">
        <f>VLOOKUP(N289,'Linien - BU'!A:B,2,FALSE)</f>
        <v>BU4</v>
      </c>
      <c r="B289" s="74">
        <f t="shared" si="28"/>
        <v>117</v>
      </c>
      <c r="C289" s="75">
        <f>Abfalldokumentation!$U289</f>
        <v>44446</v>
      </c>
      <c r="D289" s="69" t="str">
        <f>IFERROR(IF(VLOOKUP(O289,'[1]Rohware 230'!$B:$C,2,FALSE)=0,"Rohware"),
IFERROR(IF(VLOOKUP(O289,[1]Sammelnr.!$B:$C,2,FALSE)=0,"Sammelnr. ungeschält ABS"),
IFERROR(IF(VLOOKUP(O289,[1]Sammelnr.!$E:$F,2,FALSE)=0,"Sammelnr. ungeschält VS"),
IFERROR(IF(VLOOKUP(O289,[1]Sammelnr.!$H:$I,2,FALSE)=0,"Sammelnr. geschält"),
IFERROR(IF(VLOOKUP(O289,[1]Offen!$B:$C,2,FALSE)=0,"Offen ungeschält ABS"),
IFERROR(IF(VLOOKUP(O289,[1]Offen!$E:$F,2,FALSE)=0,"Offen ungeschält VOS"),
IFERROR(IF(VLOOKUP(O289,[1]Offen!$H:$I,2,FALSE)=0,"Offen geschält RW"),
IFERROR(IF(VLOOKUP(O289,[1]Offen!$K:$L,2,FALSE)=0,"Offen vegan"),
IFERROR(IF(VLOOKUP(O289,[1]Offen!$N:$O,2,FALSE)=0,"Offen Zipfel"),
IFERROR(IF(VLOOKUP(O289,[1]Offen!$Q:$R,2,FALSE)=0,"Offen Endstücke"),
IFERROR(IF(VLOOKUP(O289,[1]Vakuumiert!$B:$C,2,FALSE)=0,"Vakuumierter VOS ungeschält"),
IFERROR(IF(VLOOKUP(O289,[1]Vakuumiert!$E:$F,2,FALSE)=0,"Vakuumierter ABS ungeschält"),
IFERROR(IF(VLOOKUP(O289,[1]Vakuumiert!$H:$I,2,FALSE)=0,"Vakuumierter VOS geschält"),
IFERROR(IF(VLOOKUP(O289,[1]Vakuumiert!$K:$L,2,FALSE)=0,"Vakuumierter VOS vegan"),
IFERROR(IF(VLOOKUP(O289,[1]Vakuumiert!$N:$O,2,FALSE)=0,"Vakuumierter VOS Zipfel"),
IFERROR(IF(VLOOKUP(O289,[1]Vakuumiert!$Q:$R,2,FALSE)=0,"Vakuumiert geschält"),
IFERROR(IF(VLOOKUP(O289,'[1]vakuumierte Fertigprodukte'!$B:$C,2,FALSE)=0,"Fertigprodukte"),
IFERROR(IF(VLOOKUP(O289,'[1]vakuumierte Fertigprodukte'!$E:$FI,2,FALSE)=0,"Vakuumierte Zipfel"),
IFERROR(IF(VLOOKUP(O289,[1]Wurste!$B:$C,2,FALSE)=0,"Räucherwürste"),
IFERROR(IF(VLOOKUP(O289,[1]Wurste!$E:$F,2,FALSE)=0,"URW/URGW Wurst"),
IFERROR(IF(VLOOKUP(O289,[1]Wurste!$H:$I,2,FALSE)=0,"HF-Wurst Vegan"),
IFERROR(IF(VLOOKUP(O289,[1]Wurste!$K:$L,2,FALSE)=0,"320er ohne Würste"),
IFERROR(IF(AND(OR(Abfalldokumentation!$A289="BU3",Abfalldokumentation!$A289="Verkauf"),Abfalldokumentation!$F289="Schimmel",Abfalldokumentation!$G289="keinen Abnehmer/kein Schälpersonal"),"Div. Zipfel, ES ohne Verwendung",VLOOKUP(Abfalldokumentation!$E289,Produktgruppen!A:B,2,FALSE)),"-")))))))))))))))))))))))</f>
        <v>ABS</v>
      </c>
      <c r="E289" s="76" t="str">
        <f>IFERROR(VLOOKUP(Abfalldokumentation!$O289,Artikel!A:C,3,FALSE),Abfalldokumentation!$O289)</f>
        <v>ABS OLD-AMSTERDAM</v>
      </c>
      <c r="F289" s="76" t="str">
        <f>VLOOKUP(T289,'Liste Gründe'!A:D,2,FALSE)</f>
        <v>keinen Verwendungszweck</v>
      </c>
      <c r="G289" s="75" t="str">
        <f>IF(ISBLANK(V289),VLOOKUP(Abfalldokumentation!$P289,'Liste Gründe'!A:D,3,FALSE),V289)</f>
        <v>keinen Verwendungszweck</v>
      </c>
      <c r="H289" s="76" t="str">
        <f>IF(ISBLANK(Abfalldokumentation!$W289),"-",Abfalldokumentation!$W289)</f>
        <v>&lt;1000kg/Monat</v>
      </c>
      <c r="I289" s="76">
        <f t="shared" si="29"/>
        <v>36</v>
      </c>
      <c r="J289" s="76" t="str">
        <f t="shared" si="30"/>
        <v>Produkte</v>
      </c>
      <c r="K289" s="76" t="str">
        <f t="shared" si="31"/>
        <v>BUs</v>
      </c>
      <c r="L289" s="76" t="str">
        <f t="shared" si="32"/>
        <v>Symptome</v>
      </c>
      <c r="M289" s="76">
        <f>IFERROR(VLOOKUP(Abfalldokumentation!$O289,Kennzahlen!S:V,3,FALSE)*Abfalldokumentation!$B289,"0")</f>
        <v>1.17E-2</v>
      </c>
      <c r="N289" s="76" t="str">
        <f>IF(ISBLANK(Q289),VLOOKUP(Abfalldokumentation!$O289,'Linien - BU'!R:S,2,FALSE),Q289)</f>
        <v>L22</v>
      </c>
      <c r="O289" s="77">
        <f t="shared" si="33"/>
        <v>29501039</v>
      </c>
      <c r="P289" s="77">
        <f t="shared" si="34"/>
        <v>61</v>
      </c>
      <c r="Q289" s="45" t="s">
        <v>186</v>
      </c>
      <c r="R289" s="46">
        <v>29501039</v>
      </c>
      <c r="S289" s="46">
        <v>117</v>
      </c>
      <c r="T289" s="46">
        <v>61</v>
      </c>
      <c r="U289" s="47">
        <v>44446</v>
      </c>
      <c r="V289" s="48"/>
      <c r="W289" s="49" t="s">
        <v>236</v>
      </c>
      <c r="X289" s="50" t="str">
        <f>IFERROR(VLOOKUP(Abfalldokumentation!$R289,Artikel!A:C,3,FALSE),Abfalldokumentation!$R289)</f>
        <v>ABS OLD-AMSTERDAM</v>
      </c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spans="1:40" ht="30" hidden="1" customHeight="1" x14ac:dyDescent="0.25">
      <c r="A290" s="78" t="str">
        <f>VLOOKUP(N290,'Linien - BU'!A:B,2,FALSE)</f>
        <v>Verkauf</v>
      </c>
      <c r="B290" s="79">
        <f t="shared" si="28"/>
        <v>349</v>
      </c>
      <c r="C290" s="80">
        <f>Abfalldokumentation!$U290</f>
        <v>44446</v>
      </c>
      <c r="D290" s="69" t="str">
        <f>IFERROR(IF(VLOOKUP(O290,'[1]Rohware 230'!$B:$C,2,FALSE)=0,"Rohware"),
IFERROR(IF(VLOOKUP(O290,[1]Sammelnr.!$B:$C,2,FALSE)=0,"Sammelnr. ungeschält ABS"),
IFERROR(IF(VLOOKUP(O290,[1]Sammelnr.!$E:$F,2,FALSE)=0,"Sammelnr. ungeschält VS"),
IFERROR(IF(VLOOKUP(O290,[1]Sammelnr.!$H:$I,2,FALSE)=0,"Sammelnr. geschält"),
IFERROR(IF(VLOOKUP(O290,[1]Offen!$B:$C,2,FALSE)=0,"Offen ungeschält ABS"),
IFERROR(IF(VLOOKUP(O290,[1]Offen!$E:$F,2,FALSE)=0,"Offen ungeschält VOS"),
IFERROR(IF(VLOOKUP(O290,[1]Offen!$H:$I,2,FALSE)=0,"Offen geschält RW"),
IFERROR(IF(VLOOKUP(O290,[1]Offen!$K:$L,2,FALSE)=0,"Offen vegan"),
IFERROR(IF(VLOOKUP(O290,[1]Offen!$N:$O,2,FALSE)=0,"Offen Zipfel"),
IFERROR(IF(VLOOKUP(O290,[1]Offen!$Q:$R,2,FALSE)=0,"Offen Endstücke"),
IFERROR(IF(VLOOKUP(O290,[1]Vakuumiert!$B:$C,2,FALSE)=0,"Vakuumierter VOS ungeschält"),
IFERROR(IF(VLOOKUP(O290,[1]Vakuumiert!$E:$F,2,FALSE)=0,"Vakuumierter ABS ungeschält"),
IFERROR(IF(VLOOKUP(O290,[1]Vakuumiert!$H:$I,2,FALSE)=0,"Vakuumierter VOS geschält"),
IFERROR(IF(VLOOKUP(O290,[1]Vakuumiert!$K:$L,2,FALSE)=0,"Vakuumierter VOS vegan"),
IFERROR(IF(VLOOKUP(O290,[1]Vakuumiert!$N:$O,2,FALSE)=0,"Vakuumierter VOS Zipfel"),
IFERROR(IF(VLOOKUP(O290,[1]Vakuumiert!$Q:$R,2,FALSE)=0,"Vakuumiert geschält"),
IFERROR(IF(VLOOKUP(O290,'[1]vakuumierte Fertigprodukte'!$B:$C,2,FALSE)=0,"Fertigprodukte"),
IFERROR(IF(VLOOKUP(O290,'[1]vakuumierte Fertigprodukte'!$E:$FI,2,FALSE)=0,"Vakuumierte Zipfel"),
IFERROR(IF(VLOOKUP(O290,[1]Wurste!$B:$C,2,FALSE)=0,"Räucherwürste"),
IFERROR(IF(VLOOKUP(O290,[1]Wurste!$E:$F,2,FALSE)=0,"URW/URGW Wurst"),
IFERROR(IF(VLOOKUP(O290,[1]Wurste!$H:$I,2,FALSE)=0,"HF-Wurst Vegan"),
IFERROR(IF(VLOOKUP(O290,[1]Wurste!$K:$L,2,FALSE)=0,"320er ohne Würste"),
IFERROR(IF(AND(OR(Abfalldokumentation!$A290="BU3",Abfalldokumentation!$A290="Verkauf"),Abfalldokumentation!$F290="Schimmel",Abfalldokumentation!$G290="keinen Abnehmer/kein Schälpersonal"),"Div. Zipfel, ES ohne Verwendung",VLOOKUP(Abfalldokumentation!$E290,Produktgruppen!A:B,2,FALSE)),"-")))))))))))))))))))))))</f>
        <v>Div. Zipfel, ES ohne Verwendung</v>
      </c>
      <c r="E290" s="81" t="str">
        <f>IFERROR(VLOOKUP(Abfalldokumentation!$O290,Artikel!A:C,3,FALSE),Abfalldokumentation!$O290)</f>
        <v>VOS GRW-SCHI ZIPFEL 350</v>
      </c>
      <c r="F290" s="81" t="str">
        <f>VLOOKUP(T290,'Liste Gründe'!A:D,2,FALSE)</f>
        <v>Schimmel</v>
      </c>
      <c r="G290" s="80" t="str">
        <f>IF(ISBLANK(V290),VLOOKUP(Abfalldokumentation!$P290,'Liste Gründe'!A:D,3,FALSE),V290)</f>
        <v>keinen Abnehmer/kein Schälpersonal</v>
      </c>
      <c r="H290" s="81" t="str">
        <f>IF(ISBLANK(Abfalldokumentation!$W290),"-",Abfalldokumentation!$W290)</f>
        <v>keinen Abnehmer/Schälen</v>
      </c>
      <c r="I290" s="81">
        <f t="shared" si="29"/>
        <v>36</v>
      </c>
      <c r="J290" s="81" t="str">
        <f t="shared" si="30"/>
        <v>Produkte</v>
      </c>
      <c r="K290" s="81" t="str">
        <f t="shared" si="31"/>
        <v>BUs</v>
      </c>
      <c r="L290" s="81" t="str">
        <f t="shared" si="32"/>
        <v>Symptome</v>
      </c>
      <c r="M290" s="81">
        <f>IFERROR(VLOOKUP(Abfalldokumentation!$O290,Kennzahlen!S:V,3,FALSE)*Abfalldokumentation!$B290,"0")</f>
        <v>174.5</v>
      </c>
      <c r="N290" s="81" t="str">
        <f>IF(ISBLANK(Q290),VLOOKUP(Abfalldokumentation!$O290,'Linien - BU'!R:S,2,FALSE),Q290)</f>
        <v>Verkauf</v>
      </c>
      <c r="O290" s="77">
        <f t="shared" si="33"/>
        <v>29501064</v>
      </c>
      <c r="P290" s="77">
        <f t="shared" si="34"/>
        <v>12</v>
      </c>
      <c r="Q290" s="39" t="s">
        <v>11</v>
      </c>
      <c r="R290" s="40">
        <v>29501064</v>
      </c>
      <c r="S290" s="40">
        <v>349</v>
      </c>
      <c r="T290" s="40">
        <v>12</v>
      </c>
      <c r="U290" s="41">
        <v>44446</v>
      </c>
      <c r="V290" s="42" t="s">
        <v>20</v>
      </c>
      <c r="W290" s="43" t="s">
        <v>192</v>
      </c>
      <c r="X290" s="44" t="str">
        <f>IFERROR(VLOOKUP(Abfalldokumentation!$R290,Artikel!A:C,3,FALSE),Abfalldokumentation!$R290)</f>
        <v>VOS GRW-SCHI ZIPFEL 350</v>
      </c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spans="1:40" ht="30" hidden="1" customHeight="1" x14ac:dyDescent="0.25">
      <c r="A291" s="73" t="str">
        <f>VLOOKUP(N291,'Linien - BU'!A:B,2,FALSE)</f>
        <v>Verkauf</v>
      </c>
      <c r="B291" s="74">
        <f t="shared" si="28"/>
        <v>371</v>
      </c>
      <c r="C291" s="75">
        <f>Abfalldokumentation!$U291</f>
        <v>44446</v>
      </c>
      <c r="D291" s="69" t="str">
        <f>IFERROR(IF(VLOOKUP(O291,'[1]Rohware 230'!$B:$C,2,FALSE)=0,"Rohware"),
IFERROR(IF(VLOOKUP(O291,[1]Sammelnr.!$B:$C,2,FALSE)=0,"Sammelnr. ungeschält ABS"),
IFERROR(IF(VLOOKUP(O291,[1]Sammelnr.!$E:$F,2,FALSE)=0,"Sammelnr. ungeschält VS"),
IFERROR(IF(VLOOKUP(O291,[1]Sammelnr.!$H:$I,2,FALSE)=0,"Sammelnr. geschält"),
IFERROR(IF(VLOOKUP(O291,[1]Offen!$B:$C,2,FALSE)=0,"Offen ungeschält ABS"),
IFERROR(IF(VLOOKUP(O291,[1]Offen!$E:$F,2,FALSE)=0,"Offen ungeschält VOS"),
IFERROR(IF(VLOOKUP(O291,[1]Offen!$H:$I,2,FALSE)=0,"Offen geschält RW"),
IFERROR(IF(VLOOKUP(O291,[1]Offen!$K:$L,2,FALSE)=0,"Offen vegan"),
IFERROR(IF(VLOOKUP(O291,[1]Offen!$N:$O,2,FALSE)=0,"Offen Zipfel"),
IFERROR(IF(VLOOKUP(O291,[1]Offen!$Q:$R,2,FALSE)=0,"Offen Endstücke"),
IFERROR(IF(VLOOKUP(O291,[1]Vakuumiert!$B:$C,2,FALSE)=0,"Vakuumierter VOS ungeschält"),
IFERROR(IF(VLOOKUP(O291,[1]Vakuumiert!$E:$F,2,FALSE)=0,"Vakuumierter ABS ungeschält"),
IFERROR(IF(VLOOKUP(O291,[1]Vakuumiert!$H:$I,2,FALSE)=0,"Vakuumierter VOS geschält"),
IFERROR(IF(VLOOKUP(O291,[1]Vakuumiert!$K:$L,2,FALSE)=0,"Vakuumierter VOS vegan"),
IFERROR(IF(VLOOKUP(O291,[1]Vakuumiert!$N:$O,2,FALSE)=0,"Vakuumierter VOS Zipfel"),
IFERROR(IF(VLOOKUP(O291,[1]Vakuumiert!$Q:$R,2,FALSE)=0,"Vakuumiert geschält"),
IFERROR(IF(VLOOKUP(O291,'[1]vakuumierte Fertigprodukte'!$B:$C,2,FALSE)=0,"Fertigprodukte"),
IFERROR(IF(VLOOKUP(O291,'[1]vakuumierte Fertigprodukte'!$E:$FI,2,FALSE)=0,"Vakuumierte Zipfel"),
IFERROR(IF(VLOOKUP(O291,[1]Wurste!$B:$C,2,FALSE)=0,"Räucherwürste"),
IFERROR(IF(VLOOKUP(O291,[1]Wurste!$E:$F,2,FALSE)=0,"URW/URGW Wurst"),
IFERROR(IF(VLOOKUP(O291,[1]Wurste!$H:$I,2,FALSE)=0,"HF-Wurst Vegan"),
IFERROR(IF(VLOOKUP(O291,[1]Wurste!$K:$L,2,FALSE)=0,"320er ohne Würste"),
IFERROR(IF(AND(OR(Abfalldokumentation!$A291="BU3",Abfalldokumentation!$A291="Verkauf"),Abfalldokumentation!$F291="Schimmel",Abfalldokumentation!$G291="keinen Abnehmer/kein Schälpersonal"),"Div. Zipfel, ES ohne Verwendung",VLOOKUP(Abfalldokumentation!$E291,Produktgruppen!A:B,2,FALSE)),"-")))))))))))))))))))))))</f>
        <v>Div. Zipfel, ES ohne Verwendung</v>
      </c>
      <c r="E291" s="76" t="str">
        <f>IFERROR(VLOOKUP(Abfalldokumentation!$O291,Artikel!A:C,3,FALSE),Abfalldokumentation!$O291)</f>
        <v>VOS GRW-NATUR ENDSTÜCK</v>
      </c>
      <c r="F291" s="76" t="str">
        <f>VLOOKUP(T291,'Liste Gründe'!A:D,2,FALSE)</f>
        <v>Schimmel</v>
      </c>
      <c r="G291" s="75" t="str">
        <f>IF(ISBLANK(V291),VLOOKUP(Abfalldokumentation!$P291,'Liste Gründe'!A:D,3,FALSE),V291)</f>
        <v>keinen Abnehmer/kein Schälpersonal</v>
      </c>
      <c r="H291" s="76" t="str">
        <f>IF(ISBLANK(Abfalldokumentation!$W291),"-",Abfalldokumentation!$W291)</f>
        <v>keinen Abnehmer/Schälen</v>
      </c>
      <c r="I291" s="76">
        <f t="shared" si="29"/>
        <v>36</v>
      </c>
      <c r="J291" s="76" t="str">
        <f t="shared" si="30"/>
        <v>Produkte</v>
      </c>
      <c r="K291" s="76" t="str">
        <f t="shared" si="31"/>
        <v>BUs</v>
      </c>
      <c r="L291" s="76" t="str">
        <f t="shared" si="32"/>
        <v>Symptome</v>
      </c>
      <c r="M291" s="76">
        <f>IFERROR(VLOOKUP(Abfalldokumentation!$O291,Kennzahlen!S:V,3,FALSE)*Abfalldokumentation!$B291,"0")</f>
        <v>185.5</v>
      </c>
      <c r="N291" s="76" t="str">
        <f>IF(ISBLANK(Q291),VLOOKUP(Abfalldokumentation!$O291,'Linien - BU'!R:S,2,FALSE),Q291)</f>
        <v>Verkauf</v>
      </c>
      <c r="O291" s="77">
        <f t="shared" si="33"/>
        <v>29501069</v>
      </c>
      <c r="P291" s="77">
        <f t="shared" si="34"/>
        <v>12</v>
      </c>
      <c r="Q291" s="45" t="s">
        <v>11</v>
      </c>
      <c r="R291" s="46">
        <v>29501069</v>
      </c>
      <c r="S291" s="46">
        <v>371</v>
      </c>
      <c r="T291" s="46">
        <v>12</v>
      </c>
      <c r="U291" s="47">
        <v>44446</v>
      </c>
      <c r="V291" s="48" t="s">
        <v>20</v>
      </c>
      <c r="W291" s="49" t="s">
        <v>192</v>
      </c>
      <c r="X291" s="50" t="str">
        <f>IFERROR(VLOOKUP(Abfalldokumentation!$R291,Artikel!A:C,3,FALSE),Abfalldokumentation!$R291)</f>
        <v>VOS GRW-NATUR ENDSTÜCK</v>
      </c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spans="1:40" ht="30" hidden="1" customHeight="1" x14ac:dyDescent="0.25">
      <c r="A292" s="78" t="str">
        <f>VLOOKUP(N292,'Linien - BU'!A:B,2,FALSE)</f>
        <v>BU1</v>
      </c>
      <c r="B292" s="79">
        <f t="shared" si="28"/>
        <v>20</v>
      </c>
      <c r="C292" s="80">
        <f>Abfalldokumentation!$U292</f>
        <v>44446</v>
      </c>
      <c r="D292" s="69" t="str">
        <f>IFERROR(IF(VLOOKUP(O292,'[1]Rohware 230'!$B:$C,2,FALSE)=0,"Rohware"),
IFERROR(IF(VLOOKUP(O292,[1]Sammelnr.!$B:$C,2,FALSE)=0,"Sammelnr. ungeschält ABS"),
IFERROR(IF(VLOOKUP(O292,[1]Sammelnr.!$E:$F,2,FALSE)=0,"Sammelnr. ungeschält VS"),
IFERROR(IF(VLOOKUP(O292,[1]Sammelnr.!$H:$I,2,FALSE)=0,"Sammelnr. geschält"),
IFERROR(IF(VLOOKUP(O292,[1]Offen!$B:$C,2,FALSE)=0,"Offen ungeschält ABS"),
IFERROR(IF(VLOOKUP(O292,[1]Offen!$E:$F,2,FALSE)=0,"Offen ungeschält VOS"),
IFERROR(IF(VLOOKUP(O292,[1]Offen!$H:$I,2,FALSE)=0,"Offen geschält RW"),
IFERROR(IF(VLOOKUP(O292,[1]Offen!$K:$L,2,FALSE)=0,"Offen vegan"),
IFERROR(IF(VLOOKUP(O292,[1]Offen!$N:$O,2,FALSE)=0,"Offen Zipfel"),
IFERROR(IF(VLOOKUP(O292,[1]Offen!$Q:$R,2,FALSE)=0,"Offen Endstücke"),
IFERROR(IF(VLOOKUP(O292,[1]Vakuumiert!$B:$C,2,FALSE)=0,"Vakuumierter VOS ungeschält"),
IFERROR(IF(VLOOKUP(O292,[1]Vakuumiert!$E:$F,2,FALSE)=0,"Vakuumierter ABS ungeschält"),
IFERROR(IF(VLOOKUP(O292,[1]Vakuumiert!$H:$I,2,FALSE)=0,"Vakuumierter VOS geschält"),
IFERROR(IF(VLOOKUP(O292,[1]Vakuumiert!$K:$L,2,FALSE)=0,"Vakuumierter VOS vegan"),
IFERROR(IF(VLOOKUP(O292,[1]Vakuumiert!$N:$O,2,FALSE)=0,"Vakuumierter VOS Zipfel"),
IFERROR(IF(VLOOKUP(O292,[1]Vakuumiert!$Q:$R,2,FALSE)=0,"Vakuumiert geschält"),
IFERROR(IF(VLOOKUP(O292,'[1]vakuumierte Fertigprodukte'!$B:$C,2,FALSE)=0,"Fertigprodukte"),
IFERROR(IF(VLOOKUP(O292,'[1]vakuumierte Fertigprodukte'!$E:$FI,2,FALSE)=0,"Vakuumierte Zipfel"),
IFERROR(IF(VLOOKUP(O292,[1]Wurste!$B:$C,2,FALSE)=0,"Räucherwürste"),
IFERROR(IF(VLOOKUP(O292,[1]Wurste!$E:$F,2,FALSE)=0,"URW/URGW Wurst"),
IFERROR(IF(VLOOKUP(O292,[1]Wurste!$H:$I,2,FALSE)=0,"HF-Wurst Vegan"),
IFERROR(IF(VLOOKUP(O292,[1]Wurste!$K:$L,2,FALSE)=0,"320er ohne Würste"),
IFERROR(IF(AND(OR(Abfalldokumentation!$A292="BU3",Abfalldokumentation!$A292="Verkauf"),Abfalldokumentation!$F292="Schimmel",Abfalldokumentation!$G292="keinen Abnehmer/kein Schälpersonal"),"Div. Zipfel, ES ohne Verwendung",VLOOKUP(Abfalldokumentation!$E292,Produktgruppen!A:B,2,FALSE)),"-")))))))))))))))))))))))</f>
        <v>ganze Würste</v>
      </c>
      <c r="E292" s="81" t="str">
        <f>IFERROR(VLOOKUP(Abfalldokumentation!$O292,Artikel!A:C,3,FALSE),Abfalldokumentation!$O292)</f>
        <v>Würste 9100g Natur aus</v>
      </c>
      <c r="F292" s="81" t="str">
        <f>VLOOKUP(T292,'Liste Gründe'!A:D,2,FALSE)</f>
        <v>Linienbezogen</v>
      </c>
      <c r="G292" s="80" t="str">
        <f>IF(ISBLANK(V292),VLOOKUP(Abfalldokumentation!$P292,'Liste Gründe'!A:D,3,FALSE),V292)</f>
        <v>Reinigung</v>
      </c>
      <c r="H292" s="81" t="str">
        <f>IF(ISBLANK(Abfalldokumentation!$W292),"-",Abfalldokumentation!$W292)</f>
        <v>-</v>
      </c>
      <c r="I292" s="81">
        <f t="shared" si="29"/>
        <v>36</v>
      </c>
      <c r="J292" s="81" t="str">
        <f t="shared" si="30"/>
        <v>Produkte</v>
      </c>
      <c r="K292" s="81" t="str">
        <f t="shared" si="31"/>
        <v>BUs</v>
      </c>
      <c r="L292" s="81" t="str">
        <f t="shared" si="32"/>
        <v>Symptome</v>
      </c>
      <c r="M292" s="81" t="str">
        <f>IFERROR(VLOOKUP(Abfalldokumentation!$O292,Kennzahlen!S:V,3,FALSE)*Abfalldokumentation!$B292,"0")</f>
        <v>0</v>
      </c>
      <c r="N292" s="81" t="str">
        <f>IF(ISBLANK(Q292),VLOOKUP(Abfalldokumentation!$O292,'Linien - BU'!R:S,2,FALSE),Q292)</f>
        <v>Abfüllung</v>
      </c>
      <c r="O292" s="77">
        <f t="shared" si="33"/>
        <v>31000097</v>
      </c>
      <c r="P292" s="77">
        <f t="shared" si="34"/>
        <v>10</v>
      </c>
      <c r="Q292" s="39" t="s">
        <v>180</v>
      </c>
      <c r="R292" s="40">
        <v>31000097</v>
      </c>
      <c r="S292" s="40">
        <v>20</v>
      </c>
      <c r="T292" s="40">
        <v>10</v>
      </c>
      <c r="U292" s="41">
        <v>44446</v>
      </c>
      <c r="V292" s="42"/>
      <c r="W292" s="43"/>
      <c r="X292" s="44" t="str">
        <f>IFERROR(VLOOKUP(Abfalldokumentation!$R292,Artikel!A:C,3,FALSE),Abfalldokumentation!$R292)</f>
        <v>Würste 9100g Natur aus</v>
      </c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spans="1:40" ht="30" hidden="1" customHeight="1" x14ac:dyDescent="0.25">
      <c r="A293" s="73" t="str">
        <f>VLOOKUP(N293,'Linien - BU'!A:B,2,FALSE)</f>
        <v>BU1</v>
      </c>
      <c r="B293" s="74">
        <f t="shared" si="28"/>
        <v>95</v>
      </c>
      <c r="C293" s="75">
        <f>Abfalldokumentation!$U293</f>
        <v>44446</v>
      </c>
      <c r="D293" s="69" t="str">
        <f>IFERROR(IF(VLOOKUP(O293,'[1]Rohware 230'!$B:$C,2,FALSE)=0,"Rohware"),
IFERROR(IF(VLOOKUP(O293,[1]Sammelnr.!$B:$C,2,FALSE)=0,"Sammelnr. ungeschält ABS"),
IFERROR(IF(VLOOKUP(O293,[1]Sammelnr.!$E:$F,2,FALSE)=0,"Sammelnr. ungeschält VS"),
IFERROR(IF(VLOOKUP(O293,[1]Sammelnr.!$H:$I,2,FALSE)=0,"Sammelnr. geschält"),
IFERROR(IF(VLOOKUP(O293,[1]Offen!$B:$C,2,FALSE)=0,"Offen ungeschält ABS"),
IFERROR(IF(VLOOKUP(O293,[1]Offen!$E:$F,2,FALSE)=0,"Offen ungeschält VOS"),
IFERROR(IF(VLOOKUP(O293,[1]Offen!$H:$I,2,FALSE)=0,"Offen geschält RW"),
IFERROR(IF(VLOOKUP(O293,[1]Offen!$K:$L,2,FALSE)=0,"Offen vegan"),
IFERROR(IF(VLOOKUP(O293,[1]Offen!$N:$O,2,FALSE)=0,"Offen Zipfel"),
IFERROR(IF(VLOOKUP(O293,[1]Offen!$Q:$R,2,FALSE)=0,"Offen Endstücke"),
IFERROR(IF(VLOOKUP(O293,[1]Vakuumiert!$B:$C,2,FALSE)=0,"Vakuumierter VOS ungeschält"),
IFERROR(IF(VLOOKUP(O293,[1]Vakuumiert!$E:$F,2,FALSE)=0,"Vakuumierter ABS ungeschält"),
IFERROR(IF(VLOOKUP(O293,[1]Vakuumiert!$H:$I,2,FALSE)=0,"Vakuumierter VOS geschält"),
IFERROR(IF(VLOOKUP(O293,[1]Vakuumiert!$K:$L,2,FALSE)=0,"Vakuumierter VOS vegan"),
IFERROR(IF(VLOOKUP(O293,[1]Vakuumiert!$N:$O,2,FALSE)=0,"Vakuumierter VOS Zipfel"),
IFERROR(IF(VLOOKUP(O293,[1]Vakuumiert!$Q:$R,2,FALSE)=0,"Vakuumiert geschält"),
IFERROR(IF(VLOOKUP(O293,'[1]vakuumierte Fertigprodukte'!$B:$C,2,FALSE)=0,"Fertigprodukte"),
IFERROR(IF(VLOOKUP(O293,'[1]vakuumierte Fertigprodukte'!$E:$FI,2,FALSE)=0,"Vakuumierte Zipfel"),
IFERROR(IF(VLOOKUP(O293,[1]Wurste!$B:$C,2,FALSE)=0,"Räucherwürste"),
IFERROR(IF(VLOOKUP(O293,[1]Wurste!$E:$F,2,FALSE)=0,"URW/URGW Wurst"),
IFERROR(IF(VLOOKUP(O293,[1]Wurste!$H:$I,2,FALSE)=0,"HF-Wurst Vegan"),
IFERROR(IF(VLOOKUP(O293,[1]Wurste!$K:$L,2,FALSE)=0,"320er ohne Würste"),
IFERROR(IF(AND(OR(Abfalldokumentation!$A293="BU3",Abfalldokumentation!$A293="Verkauf"),Abfalldokumentation!$F293="Schimmel",Abfalldokumentation!$G293="keinen Abnehmer/kein Schälpersonal"),"Div. Zipfel, ES ohne Verwendung",VLOOKUP(Abfalldokumentation!$E293,Produktgruppen!A:B,2,FALSE)),"-")))))))))))))))))))))))</f>
        <v>-</v>
      </c>
      <c r="E293" s="76" t="str">
        <f>IFERROR(VLOOKUP(Abfalldokumentation!$O293,Artikel!A:C,3,FALSE),Abfalldokumentation!$O293)</f>
        <v>RW CHILI 10,0KG AN</v>
      </c>
      <c r="F293" s="76" t="str">
        <f>VLOOKUP(T293,'Liste Gründe'!A:D,2,FALSE)</f>
        <v>Linienbezogen</v>
      </c>
      <c r="G293" s="75" t="str">
        <f>IF(ISBLANK(V293),VLOOKUP(Abfalldokumentation!$P293,'Liste Gründe'!A:D,3,FALSE),V293)</f>
        <v>Darm geplatzt</v>
      </c>
      <c r="H293" s="76" t="str">
        <f>IF(ISBLANK(Abfalldokumentation!$W293),"-",Abfalldokumentation!$W293)</f>
        <v>Darm geplatzt</v>
      </c>
      <c r="I293" s="76">
        <f t="shared" si="29"/>
        <v>36</v>
      </c>
      <c r="J293" s="76" t="str">
        <f t="shared" si="30"/>
        <v>Produkte</v>
      </c>
      <c r="K293" s="76" t="str">
        <f t="shared" si="31"/>
        <v>BUs</v>
      </c>
      <c r="L293" s="76" t="str">
        <f t="shared" si="32"/>
        <v>Symptome</v>
      </c>
      <c r="M293" s="76" t="str">
        <f>IFERROR(VLOOKUP(Abfalldokumentation!$O293,Kennzahlen!S:V,3,FALSE)*Abfalldokumentation!$B293,"0")</f>
        <v>0</v>
      </c>
      <c r="N293" s="76" t="str">
        <f>IF(ISBLANK(Q293),VLOOKUP(Abfalldokumentation!$O293,'Linien - BU'!R:S,2,FALSE),Q293)</f>
        <v>Abfüllung</v>
      </c>
      <c r="O293" s="77">
        <f t="shared" si="33"/>
        <v>32000069</v>
      </c>
      <c r="P293" s="77">
        <f t="shared" si="34"/>
        <v>34</v>
      </c>
      <c r="Q293" s="45" t="s">
        <v>180</v>
      </c>
      <c r="R293" s="46">
        <v>32000069</v>
      </c>
      <c r="S293" s="46">
        <v>95</v>
      </c>
      <c r="T293" s="46">
        <v>34</v>
      </c>
      <c r="U293" s="47">
        <v>44446</v>
      </c>
      <c r="V293" s="48"/>
      <c r="W293" s="49" t="s">
        <v>221</v>
      </c>
      <c r="X293" s="50" t="str">
        <f>IFERROR(VLOOKUP(Abfalldokumentation!$R293,Artikel!A:C,3,FALSE),Abfalldokumentation!$R293)</f>
        <v>RW CHILI 10,0KG AN</v>
      </c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spans="1:40" ht="30" customHeight="1" x14ac:dyDescent="0.25">
      <c r="A294" s="78" t="str">
        <f>VLOOKUP(N294,'Linien - BU'!A:B,2,FALSE)</f>
        <v>BU1</v>
      </c>
      <c r="B294" s="79">
        <f t="shared" si="28"/>
        <v>22</v>
      </c>
      <c r="C294" s="80">
        <f>Abfalldokumentation!$U294</f>
        <v>44446</v>
      </c>
      <c r="D294" s="69" t="str">
        <f>IFERROR(IF(VLOOKUP(O294,'[1]Rohware 230'!$B:$C,2,FALSE)=0,"Rohware"),
IFERROR(IF(VLOOKUP(O294,[1]Sammelnr.!$B:$C,2,FALSE)=0,"Sammelnr. ungeschält ABS"),
IFERROR(IF(VLOOKUP(O294,[1]Sammelnr.!$E:$F,2,FALSE)=0,"Sammelnr. ungeschält VS"),
IFERROR(IF(VLOOKUP(O294,[1]Sammelnr.!$H:$I,2,FALSE)=0,"Sammelnr. geschält"),
IFERROR(IF(VLOOKUP(O294,[1]Offen!$B:$C,2,FALSE)=0,"Offen ungeschält ABS"),
IFERROR(IF(VLOOKUP(O294,[1]Offen!$E:$F,2,FALSE)=0,"Offen ungeschält VOS"),
IFERROR(IF(VLOOKUP(O294,[1]Offen!$H:$I,2,FALSE)=0,"Offen geschält RW"),
IFERROR(IF(VLOOKUP(O294,[1]Offen!$K:$L,2,FALSE)=0,"Offen vegan"),
IFERROR(IF(VLOOKUP(O294,[1]Offen!$N:$O,2,FALSE)=0,"Offen Zipfel"),
IFERROR(IF(VLOOKUP(O294,[1]Offen!$Q:$R,2,FALSE)=0,"Offen Endstücke"),
IFERROR(IF(VLOOKUP(O294,[1]Vakuumiert!$B:$C,2,FALSE)=0,"Vakuumierter VOS ungeschält"),
IFERROR(IF(VLOOKUP(O294,[1]Vakuumiert!$E:$F,2,FALSE)=0,"Vakuumierter ABS ungeschält"),
IFERROR(IF(VLOOKUP(O294,[1]Vakuumiert!$H:$I,2,FALSE)=0,"Vakuumierter VOS geschält"),
IFERROR(IF(VLOOKUP(O294,[1]Vakuumiert!$K:$L,2,FALSE)=0,"Vakuumierter VOS vegan"),
IFERROR(IF(VLOOKUP(O294,[1]Vakuumiert!$N:$O,2,FALSE)=0,"Vakuumierter VOS Zipfel"),
IFERROR(IF(VLOOKUP(O294,[1]Vakuumiert!$Q:$R,2,FALSE)=0,"Vakuumiert geschält"),
IFERROR(IF(VLOOKUP(O294,'[1]vakuumierte Fertigprodukte'!$B:$C,2,FALSE)=0,"Fertigprodukte"),
IFERROR(IF(VLOOKUP(O294,'[1]vakuumierte Fertigprodukte'!$E:$FI,2,FALSE)=0,"Vakuumierte Zipfel"),
IFERROR(IF(VLOOKUP(O294,[1]Wurste!$B:$C,2,FALSE)=0,"Räucherwürste"),
IFERROR(IF(VLOOKUP(O294,[1]Wurste!$E:$F,2,FALSE)=0,"URW/URGW Wurst"),
IFERROR(IF(VLOOKUP(O294,[1]Wurste!$H:$I,2,FALSE)=0,"HF-Wurst Vegan"),
IFERROR(IF(VLOOKUP(O294,[1]Wurste!$K:$L,2,FALSE)=0,"320er ohne Würste"),
IFERROR(IF(AND(OR(Abfalldokumentation!$A294="BU3",Abfalldokumentation!$A294="Verkauf"),Abfalldokumentation!$F294="Schimmel",Abfalldokumentation!$G294="keinen Abnehmer/kein Schälpersonal"),"Div. Zipfel, ES ohne Verwendung",VLOOKUP(Abfalldokumentation!$E294,Produktgruppen!A:B,2,FALSE)),"-")))))))))))))))))))))))</f>
        <v>RW</v>
      </c>
      <c r="E294" s="81" t="str">
        <f>IFERROR(VLOOKUP(Abfalldokumentation!$O294,Artikel!A:C,3,FALSE),Abfalldokumentation!$O294)</f>
        <v>GRW SCHI-NAT 7,2GK NEUE</v>
      </c>
      <c r="F294" s="81" t="str">
        <f>VLOOKUP(T294,'Liste Gründe'!A:D,2,FALSE)</f>
        <v>Linienbezogen</v>
      </c>
      <c r="G294" s="80" t="str">
        <f>IF(ISBLANK(V294),VLOOKUP(Abfalldokumentation!$P294,'Liste Gründe'!A:D,3,FALSE),V294)</f>
        <v>Darm geplatzt</v>
      </c>
      <c r="H294" s="81" t="str">
        <f>IF(ISBLANK(Abfalldokumentation!$W294),"-",Abfalldokumentation!$W294)</f>
        <v>-</v>
      </c>
      <c r="I294" s="81">
        <f t="shared" si="29"/>
        <v>36</v>
      </c>
      <c r="J294" s="81" t="str">
        <f t="shared" si="30"/>
        <v>Produkte</v>
      </c>
      <c r="K294" s="81" t="str">
        <f t="shared" si="31"/>
        <v>BUs</v>
      </c>
      <c r="L294" s="81" t="str">
        <f t="shared" si="32"/>
        <v>Symptome</v>
      </c>
      <c r="M294" s="81" t="str">
        <f>IFERROR(VLOOKUP(Abfalldokumentation!$O294,Kennzahlen!S:V,3,FALSE)*Abfalldokumentation!$B294,"0")</f>
        <v>0</v>
      </c>
      <c r="N294" s="81" t="str">
        <f>IF(ISBLANK(Q294),VLOOKUP(Abfalldokumentation!$O294,'Linien - BU'!R:S,2,FALSE),Q294)</f>
        <v>Abfüllung</v>
      </c>
      <c r="O294" s="77">
        <f t="shared" si="33"/>
        <v>32000106</v>
      </c>
      <c r="P294" s="77">
        <f t="shared" si="34"/>
        <v>34</v>
      </c>
      <c r="Q294" s="39" t="s">
        <v>180</v>
      </c>
      <c r="R294" s="40">
        <v>32000106</v>
      </c>
      <c r="S294" s="40">
        <v>22</v>
      </c>
      <c r="T294" s="40">
        <v>34</v>
      </c>
      <c r="U294" s="41">
        <v>44446</v>
      </c>
      <c r="V294" s="42"/>
      <c r="W294" s="43"/>
      <c r="X294" s="44" t="str">
        <f>IFERROR(VLOOKUP(Abfalldokumentation!$R294,Artikel!A:C,3,FALSE),Abfalldokumentation!$R294)</f>
        <v>GRW SCHI-NAT 7,2GK NEUE</v>
      </c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spans="1:40" ht="30" hidden="1" customHeight="1" x14ac:dyDescent="0.25">
      <c r="A295" s="73" t="str">
        <f>VLOOKUP(N295,'Linien - BU'!A:B,2,FALSE)</f>
        <v>Verkauf</v>
      </c>
      <c r="B295" s="74">
        <f t="shared" si="28"/>
        <v>758.6</v>
      </c>
      <c r="C295" s="75">
        <f>Abfalldokumentation!$U295</f>
        <v>44446</v>
      </c>
      <c r="D295" s="69" t="str">
        <f>IFERROR(IF(VLOOKUP(O295,'[1]Rohware 230'!$B:$C,2,FALSE)=0,"Rohware"),
IFERROR(IF(VLOOKUP(O295,[1]Sammelnr.!$B:$C,2,FALSE)=0,"Sammelnr. ungeschält ABS"),
IFERROR(IF(VLOOKUP(O295,[1]Sammelnr.!$E:$F,2,FALSE)=0,"Sammelnr. ungeschält VS"),
IFERROR(IF(VLOOKUP(O295,[1]Sammelnr.!$H:$I,2,FALSE)=0,"Sammelnr. geschält"),
IFERROR(IF(VLOOKUP(O295,[1]Offen!$B:$C,2,FALSE)=0,"Offen ungeschält ABS"),
IFERROR(IF(VLOOKUP(O295,[1]Offen!$E:$F,2,FALSE)=0,"Offen ungeschält VOS"),
IFERROR(IF(VLOOKUP(O295,[1]Offen!$H:$I,2,FALSE)=0,"Offen geschält RW"),
IFERROR(IF(VLOOKUP(O295,[1]Offen!$K:$L,2,FALSE)=0,"Offen vegan"),
IFERROR(IF(VLOOKUP(O295,[1]Offen!$N:$O,2,FALSE)=0,"Offen Zipfel"),
IFERROR(IF(VLOOKUP(O295,[1]Offen!$Q:$R,2,FALSE)=0,"Offen Endstücke"),
IFERROR(IF(VLOOKUP(O295,[1]Vakuumiert!$B:$C,2,FALSE)=0,"Vakuumierter VOS ungeschält"),
IFERROR(IF(VLOOKUP(O295,[1]Vakuumiert!$E:$F,2,FALSE)=0,"Vakuumierter ABS ungeschält"),
IFERROR(IF(VLOOKUP(O295,[1]Vakuumiert!$H:$I,2,FALSE)=0,"Vakuumierter VOS geschält"),
IFERROR(IF(VLOOKUP(O295,[1]Vakuumiert!$K:$L,2,FALSE)=0,"Vakuumierter VOS vegan"),
IFERROR(IF(VLOOKUP(O295,[1]Vakuumiert!$N:$O,2,FALSE)=0,"Vakuumierter VOS Zipfel"),
IFERROR(IF(VLOOKUP(O295,[1]Vakuumiert!$Q:$R,2,FALSE)=0,"Vakuumiert geschält"),
IFERROR(IF(VLOOKUP(O295,'[1]vakuumierte Fertigprodukte'!$B:$C,2,FALSE)=0,"Fertigprodukte"),
IFERROR(IF(VLOOKUP(O295,'[1]vakuumierte Fertigprodukte'!$E:$FI,2,FALSE)=0,"Vakuumierte Zipfel"),
IFERROR(IF(VLOOKUP(O295,[1]Wurste!$B:$C,2,FALSE)=0,"Räucherwürste"),
IFERROR(IF(VLOOKUP(O295,[1]Wurste!$E:$F,2,FALSE)=0,"URW/URGW Wurst"),
IFERROR(IF(VLOOKUP(O295,[1]Wurste!$H:$I,2,FALSE)=0,"HF-Wurst Vegan"),
IFERROR(IF(VLOOKUP(O295,[1]Wurste!$K:$L,2,FALSE)=0,"320er ohne Würste"),
IFERROR(IF(AND(OR(Abfalldokumentation!$A295="BU3",Abfalldokumentation!$A295="Verkauf"),Abfalldokumentation!$F295="Schimmel",Abfalldokumentation!$G295="keinen Abnehmer/kein Schälpersonal"),"Div. Zipfel, ES ohne Verwendung",VLOOKUP(Abfalldokumentation!$E295,Produktgruppen!A:B,2,FALSE)),"-")))))))))))))))))))))))</f>
        <v>Fertigware</v>
      </c>
      <c r="E295" s="76" t="str">
        <f>IFERROR(VLOOKUP(Abfalldokumentation!$O295,Artikel!A:C,3,FALSE),Abfalldokumentation!$O295)</f>
        <v>RÄU-END GRW-SCHI-NAT EN</v>
      </c>
      <c r="F295" s="76" t="str">
        <f>VLOOKUP(T295,'Liste Gründe'!A:D,2,FALSE)</f>
        <v>Schimmel</v>
      </c>
      <c r="G295" s="75" t="str">
        <f>IF(ISBLANK(V295),VLOOKUP(Abfalldokumentation!$P295,'Liste Gründe'!A:D,3,FALSE),V295)</f>
        <v>keinen Abnehmer</v>
      </c>
      <c r="H295" s="76" t="str">
        <f>IF(ISBLANK(Abfalldokumentation!$W295),"-",Abfalldokumentation!$W295)</f>
        <v>keinen Abnehmer</v>
      </c>
      <c r="I295" s="76">
        <f t="shared" si="29"/>
        <v>36</v>
      </c>
      <c r="J295" s="76" t="str">
        <f t="shared" si="30"/>
        <v>Produkte</v>
      </c>
      <c r="K295" s="76" t="str">
        <f t="shared" si="31"/>
        <v>BUs</v>
      </c>
      <c r="L295" s="76" t="str">
        <f t="shared" si="32"/>
        <v>Symptome</v>
      </c>
      <c r="M295" s="76">
        <f>IFERROR(VLOOKUP(Abfalldokumentation!$O295,Kennzahlen!S:V,3,FALSE)*Abfalldokumentation!$B295,"0")</f>
        <v>323.54289999999997</v>
      </c>
      <c r="N295" s="76" t="str">
        <f>IF(ISBLANK(Q295),VLOOKUP(Abfalldokumentation!$O295,'Linien - BU'!R:S,2,FALSE),Q295)</f>
        <v>Verkauf</v>
      </c>
      <c r="O295" s="77">
        <f t="shared" si="33"/>
        <v>49500188</v>
      </c>
      <c r="P295" s="77">
        <f t="shared" si="34"/>
        <v>12</v>
      </c>
      <c r="Q295" s="45" t="s">
        <v>11</v>
      </c>
      <c r="R295" s="46">
        <v>49500188</v>
      </c>
      <c r="S295" s="46">
        <v>758.6</v>
      </c>
      <c r="T295" s="46">
        <v>12</v>
      </c>
      <c r="U295" s="47">
        <v>44446</v>
      </c>
      <c r="V295" s="48" t="s">
        <v>24</v>
      </c>
      <c r="W295" s="49" t="s">
        <v>24</v>
      </c>
      <c r="X295" s="50" t="str">
        <f>IFERROR(VLOOKUP(Abfalldokumentation!$R295,Artikel!A:C,3,FALSE),Abfalldokumentation!$R295)</f>
        <v>RÄU-END GRW-SCHI-NAT EN</v>
      </c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spans="1:40" ht="30" hidden="1" customHeight="1" x14ac:dyDescent="0.25">
      <c r="A296" s="78" t="str">
        <f>VLOOKUP(N296,'Linien - BU'!A:B,2,FALSE)</f>
        <v>Verkauf</v>
      </c>
      <c r="B296" s="79">
        <f t="shared" si="28"/>
        <v>242.4</v>
      </c>
      <c r="C296" s="80">
        <f>Abfalldokumentation!$U296</f>
        <v>44446</v>
      </c>
      <c r="D296" s="69" t="str">
        <f>IFERROR(IF(VLOOKUP(O296,'[1]Rohware 230'!$B:$C,2,FALSE)=0,"Rohware"),
IFERROR(IF(VLOOKUP(O296,[1]Sammelnr.!$B:$C,2,FALSE)=0,"Sammelnr. ungeschält ABS"),
IFERROR(IF(VLOOKUP(O296,[1]Sammelnr.!$E:$F,2,FALSE)=0,"Sammelnr. ungeschält VS"),
IFERROR(IF(VLOOKUP(O296,[1]Sammelnr.!$H:$I,2,FALSE)=0,"Sammelnr. geschält"),
IFERROR(IF(VLOOKUP(O296,[1]Offen!$B:$C,2,FALSE)=0,"Offen ungeschält ABS"),
IFERROR(IF(VLOOKUP(O296,[1]Offen!$E:$F,2,FALSE)=0,"Offen ungeschält VOS"),
IFERROR(IF(VLOOKUP(O296,[1]Offen!$H:$I,2,FALSE)=0,"Offen geschält RW"),
IFERROR(IF(VLOOKUP(O296,[1]Offen!$K:$L,2,FALSE)=0,"Offen vegan"),
IFERROR(IF(VLOOKUP(O296,[1]Offen!$N:$O,2,FALSE)=0,"Offen Zipfel"),
IFERROR(IF(VLOOKUP(O296,[1]Offen!$Q:$R,2,FALSE)=0,"Offen Endstücke"),
IFERROR(IF(VLOOKUP(O296,[1]Vakuumiert!$B:$C,2,FALSE)=0,"Vakuumierter VOS ungeschält"),
IFERROR(IF(VLOOKUP(O296,[1]Vakuumiert!$E:$F,2,FALSE)=0,"Vakuumierter ABS ungeschält"),
IFERROR(IF(VLOOKUP(O296,[1]Vakuumiert!$H:$I,2,FALSE)=0,"Vakuumierter VOS geschält"),
IFERROR(IF(VLOOKUP(O296,[1]Vakuumiert!$K:$L,2,FALSE)=0,"Vakuumierter VOS vegan"),
IFERROR(IF(VLOOKUP(O296,[1]Vakuumiert!$N:$O,2,FALSE)=0,"Vakuumierter VOS Zipfel"),
IFERROR(IF(VLOOKUP(O296,[1]Vakuumiert!$Q:$R,2,FALSE)=0,"Vakuumiert geschält"),
IFERROR(IF(VLOOKUP(O296,'[1]vakuumierte Fertigprodukte'!$B:$C,2,FALSE)=0,"Fertigprodukte"),
IFERROR(IF(VLOOKUP(O296,'[1]vakuumierte Fertigprodukte'!$E:$FI,2,FALSE)=0,"Vakuumierte Zipfel"),
IFERROR(IF(VLOOKUP(O296,[1]Wurste!$B:$C,2,FALSE)=0,"Räucherwürste"),
IFERROR(IF(VLOOKUP(O296,[1]Wurste!$E:$F,2,FALSE)=0,"URW/URGW Wurst"),
IFERROR(IF(VLOOKUP(O296,[1]Wurste!$H:$I,2,FALSE)=0,"HF-Wurst Vegan"),
IFERROR(IF(VLOOKUP(O296,[1]Wurste!$K:$L,2,FALSE)=0,"320er ohne Würste"),
IFERROR(IF(AND(OR(Abfalldokumentation!$A296="BU3",Abfalldokumentation!$A296="Verkauf"),Abfalldokumentation!$F296="Schimmel",Abfalldokumentation!$G296="keinen Abnehmer/kein Schälpersonal"),"Div. Zipfel, ES ohne Verwendung",VLOOKUP(Abfalldokumentation!$E296,Produktgruppen!A:B,2,FALSE)),"-")))))))))))))))))))))))</f>
        <v>Fertigware</v>
      </c>
      <c r="E296" s="81" t="str">
        <f>IFERROR(VLOOKUP(Abfalldokumentation!$O296,Artikel!A:C,3,FALSE),Abfalldokumentation!$O296)</f>
        <v>RÄU-END RW-CHILI 200G Z</v>
      </c>
      <c r="F296" s="81" t="str">
        <f>VLOOKUP(T296,'Liste Gründe'!A:D,2,FALSE)</f>
        <v>Schimmel</v>
      </c>
      <c r="G296" s="80" t="str">
        <f>IF(ISBLANK(V296),VLOOKUP(Abfalldokumentation!$P296,'Liste Gründe'!A:D,3,FALSE),V296)</f>
        <v>keinen Abnehmer</v>
      </c>
      <c r="H296" s="81" t="str">
        <f>IF(ISBLANK(Abfalldokumentation!$W296),"-",Abfalldokumentation!$W296)</f>
        <v>keinen Abnehmer</v>
      </c>
      <c r="I296" s="81">
        <f t="shared" si="29"/>
        <v>36</v>
      </c>
      <c r="J296" s="81" t="str">
        <f t="shared" si="30"/>
        <v>Produkte</v>
      </c>
      <c r="K296" s="81" t="str">
        <f t="shared" si="31"/>
        <v>BUs</v>
      </c>
      <c r="L296" s="81" t="str">
        <f t="shared" si="32"/>
        <v>Symptome</v>
      </c>
      <c r="M296" s="81">
        <f>IFERROR(VLOOKUP(Abfalldokumentation!$O296,Kennzahlen!S:V,3,FALSE)*Abfalldokumentation!$B296,"0")</f>
        <v>88.863839999999996</v>
      </c>
      <c r="N296" s="81" t="str">
        <f>IF(ISBLANK(Q296),VLOOKUP(Abfalldokumentation!$O296,'Linien - BU'!R:S,2,FALSE),Q296)</f>
        <v>Verkauf</v>
      </c>
      <c r="O296" s="77">
        <f t="shared" si="33"/>
        <v>49500213</v>
      </c>
      <c r="P296" s="77">
        <f t="shared" si="34"/>
        <v>12</v>
      </c>
      <c r="Q296" s="39" t="s">
        <v>11</v>
      </c>
      <c r="R296" s="40">
        <v>49500213</v>
      </c>
      <c r="S296" s="40">
        <v>242.4</v>
      </c>
      <c r="T296" s="40">
        <v>12</v>
      </c>
      <c r="U296" s="41">
        <v>44446</v>
      </c>
      <c r="V296" s="42" t="s">
        <v>24</v>
      </c>
      <c r="W296" s="43" t="s">
        <v>24</v>
      </c>
      <c r="X296" s="44" t="str">
        <f>IFERROR(VLOOKUP(Abfalldokumentation!$R296,Artikel!A:C,3,FALSE),Abfalldokumentation!$R296)</f>
        <v>RÄU-END RW-CHILI 200G Z</v>
      </c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spans="1:40" ht="30" hidden="1" customHeight="1" x14ac:dyDescent="0.25">
      <c r="A297" s="73" t="str">
        <f>VLOOKUP(N297,'Linien - BU'!A:B,2,FALSE)</f>
        <v>Verkauf</v>
      </c>
      <c r="B297" s="74">
        <f t="shared" si="28"/>
        <v>467</v>
      </c>
      <c r="C297" s="75">
        <f>Abfalldokumentation!$U297</f>
        <v>44446</v>
      </c>
      <c r="D297" s="69" t="str">
        <f>IFERROR(IF(VLOOKUP(O297,'[1]Rohware 230'!$B:$C,2,FALSE)=0,"Rohware"),
IFERROR(IF(VLOOKUP(O297,[1]Sammelnr.!$B:$C,2,FALSE)=0,"Sammelnr. ungeschält ABS"),
IFERROR(IF(VLOOKUP(O297,[1]Sammelnr.!$E:$F,2,FALSE)=0,"Sammelnr. ungeschält VS"),
IFERROR(IF(VLOOKUP(O297,[1]Sammelnr.!$H:$I,2,FALSE)=0,"Sammelnr. geschält"),
IFERROR(IF(VLOOKUP(O297,[1]Offen!$B:$C,2,FALSE)=0,"Offen ungeschält ABS"),
IFERROR(IF(VLOOKUP(O297,[1]Offen!$E:$F,2,FALSE)=0,"Offen ungeschält VOS"),
IFERROR(IF(VLOOKUP(O297,[1]Offen!$H:$I,2,FALSE)=0,"Offen geschält RW"),
IFERROR(IF(VLOOKUP(O297,[1]Offen!$K:$L,2,FALSE)=0,"Offen vegan"),
IFERROR(IF(VLOOKUP(O297,[1]Offen!$N:$O,2,FALSE)=0,"Offen Zipfel"),
IFERROR(IF(VLOOKUP(O297,[1]Offen!$Q:$R,2,FALSE)=0,"Offen Endstücke"),
IFERROR(IF(VLOOKUP(O297,[1]Vakuumiert!$B:$C,2,FALSE)=0,"Vakuumierter VOS ungeschält"),
IFERROR(IF(VLOOKUP(O297,[1]Vakuumiert!$E:$F,2,FALSE)=0,"Vakuumierter ABS ungeschält"),
IFERROR(IF(VLOOKUP(O297,[1]Vakuumiert!$H:$I,2,FALSE)=0,"Vakuumierter VOS geschält"),
IFERROR(IF(VLOOKUP(O297,[1]Vakuumiert!$K:$L,2,FALSE)=0,"Vakuumierter VOS vegan"),
IFERROR(IF(VLOOKUP(O297,[1]Vakuumiert!$N:$O,2,FALSE)=0,"Vakuumierter VOS Zipfel"),
IFERROR(IF(VLOOKUP(O297,[1]Vakuumiert!$Q:$R,2,FALSE)=0,"Vakuumiert geschält"),
IFERROR(IF(VLOOKUP(O297,'[1]vakuumierte Fertigprodukte'!$B:$C,2,FALSE)=0,"Fertigprodukte"),
IFERROR(IF(VLOOKUP(O297,'[1]vakuumierte Fertigprodukte'!$E:$FI,2,FALSE)=0,"Vakuumierte Zipfel"),
IFERROR(IF(VLOOKUP(O297,[1]Wurste!$B:$C,2,FALSE)=0,"Räucherwürste"),
IFERROR(IF(VLOOKUP(O297,[1]Wurste!$E:$F,2,FALSE)=0,"URW/URGW Wurst"),
IFERROR(IF(VLOOKUP(O297,[1]Wurste!$H:$I,2,FALSE)=0,"HF-Wurst Vegan"),
IFERROR(IF(VLOOKUP(O297,[1]Wurste!$K:$L,2,FALSE)=0,"320er ohne Würste"),
IFERROR(IF(AND(OR(Abfalldokumentation!$A297="BU3",Abfalldokumentation!$A297="Verkauf"),Abfalldokumentation!$F297="Schimmel",Abfalldokumentation!$G297="keinen Abnehmer/kein Schälpersonal"),"Div. Zipfel, ES ohne Verwendung",VLOOKUP(Abfalldokumentation!$E297,Produktgruppen!A:B,2,FALSE)),"-")))))))))))))))))))))))</f>
        <v>Div. Zipfel, ES ohne Verwendung</v>
      </c>
      <c r="E297" s="76" t="str">
        <f>IFERROR(VLOOKUP(Abfalldokumentation!$O297,Artikel!A:C,3,FALSE),Abfalldokumentation!$O297)</f>
        <v>Div. Zipfel, Endstücke</v>
      </c>
      <c r="F297" s="76" t="str">
        <f>VLOOKUP(T297,'Liste Gründe'!A:D,2,FALSE)</f>
        <v>Schimmel</v>
      </c>
      <c r="G297" s="75" t="str">
        <f>IF(ISBLANK(V297),VLOOKUP(Abfalldokumentation!$P297,'Liste Gründe'!A:D,3,FALSE),V297)</f>
        <v>keinen Abnehmer/kein Schälpersonal</v>
      </c>
      <c r="H297" s="76" t="str">
        <f>IF(ISBLANK(Abfalldokumentation!$W297),"-",Abfalldokumentation!$W297)</f>
        <v>keinen Abnehmer/Schälen</v>
      </c>
      <c r="I297" s="76">
        <f t="shared" si="29"/>
        <v>36</v>
      </c>
      <c r="J297" s="76" t="str">
        <f t="shared" si="30"/>
        <v>Produkte</v>
      </c>
      <c r="K297" s="76" t="str">
        <f t="shared" si="31"/>
        <v>BUs</v>
      </c>
      <c r="L297" s="76" t="str">
        <f t="shared" si="32"/>
        <v>Symptome</v>
      </c>
      <c r="M297" s="76" t="str">
        <f>IFERROR(VLOOKUP(Abfalldokumentation!$O297,Kennzahlen!S:V,3,FALSE)*Abfalldokumentation!$B297,"0")</f>
        <v>0</v>
      </c>
      <c r="N297" s="76" t="str">
        <f>IF(ISBLANK(Q297),VLOOKUP(Abfalldokumentation!$O297,'Linien - BU'!R:S,2,FALSE),Q297)</f>
        <v>Verkauf</v>
      </c>
      <c r="O297" s="77" t="str">
        <f t="shared" si="33"/>
        <v>Div. Zipfel, Endstücke</v>
      </c>
      <c r="P297" s="77">
        <f t="shared" si="34"/>
        <v>12</v>
      </c>
      <c r="Q297" s="45" t="s">
        <v>11</v>
      </c>
      <c r="R297" s="46" t="s">
        <v>191</v>
      </c>
      <c r="S297" s="46">
        <v>467</v>
      </c>
      <c r="T297" s="46">
        <v>12</v>
      </c>
      <c r="U297" s="47">
        <v>44446</v>
      </c>
      <c r="V297" s="48" t="s">
        <v>20</v>
      </c>
      <c r="W297" s="49" t="s">
        <v>192</v>
      </c>
      <c r="X297" s="50" t="str">
        <f>IFERROR(VLOOKUP(Abfalldokumentation!$R297,Artikel!A:C,3,FALSE),Abfalldokumentation!$R297)</f>
        <v>Div. Zipfel, Endstücke</v>
      </c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spans="1:40" ht="30" hidden="1" customHeight="1" x14ac:dyDescent="0.25">
      <c r="A298" s="78" t="str">
        <f>VLOOKUP(N298,'Linien - BU'!A:B,2,FALSE)</f>
        <v>BU1</v>
      </c>
      <c r="B298" s="79">
        <f t="shared" si="28"/>
        <v>18</v>
      </c>
      <c r="C298" s="80">
        <f>Abfalldokumentation!$U298</f>
        <v>44446</v>
      </c>
      <c r="D298" s="69" t="str">
        <f>IFERROR(IF(VLOOKUP(O298,'[1]Rohware 230'!$B:$C,2,FALSE)=0,"Rohware"),
IFERROR(IF(VLOOKUP(O298,[1]Sammelnr.!$B:$C,2,FALSE)=0,"Sammelnr. ungeschält ABS"),
IFERROR(IF(VLOOKUP(O298,[1]Sammelnr.!$E:$F,2,FALSE)=0,"Sammelnr. ungeschält VS"),
IFERROR(IF(VLOOKUP(O298,[1]Sammelnr.!$H:$I,2,FALSE)=0,"Sammelnr. geschält"),
IFERROR(IF(VLOOKUP(O298,[1]Offen!$B:$C,2,FALSE)=0,"Offen ungeschält ABS"),
IFERROR(IF(VLOOKUP(O298,[1]Offen!$E:$F,2,FALSE)=0,"Offen ungeschält VOS"),
IFERROR(IF(VLOOKUP(O298,[1]Offen!$H:$I,2,FALSE)=0,"Offen geschält RW"),
IFERROR(IF(VLOOKUP(O298,[1]Offen!$K:$L,2,FALSE)=0,"Offen vegan"),
IFERROR(IF(VLOOKUP(O298,[1]Offen!$N:$O,2,FALSE)=0,"Offen Zipfel"),
IFERROR(IF(VLOOKUP(O298,[1]Offen!$Q:$R,2,FALSE)=0,"Offen Endstücke"),
IFERROR(IF(VLOOKUP(O298,[1]Vakuumiert!$B:$C,2,FALSE)=0,"Vakuumierter VOS ungeschält"),
IFERROR(IF(VLOOKUP(O298,[1]Vakuumiert!$E:$F,2,FALSE)=0,"Vakuumierter ABS ungeschält"),
IFERROR(IF(VLOOKUP(O298,[1]Vakuumiert!$H:$I,2,FALSE)=0,"Vakuumierter VOS geschält"),
IFERROR(IF(VLOOKUP(O298,[1]Vakuumiert!$K:$L,2,FALSE)=0,"Vakuumierter VOS vegan"),
IFERROR(IF(VLOOKUP(O298,[1]Vakuumiert!$N:$O,2,FALSE)=0,"Vakuumierter VOS Zipfel"),
IFERROR(IF(VLOOKUP(O298,[1]Vakuumiert!$Q:$R,2,FALSE)=0,"Vakuumiert geschält"),
IFERROR(IF(VLOOKUP(O298,'[1]vakuumierte Fertigprodukte'!$B:$C,2,FALSE)=0,"Fertigprodukte"),
IFERROR(IF(VLOOKUP(O298,'[1]vakuumierte Fertigprodukte'!$E:$FI,2,FALSE)=0,"Vakuumierte Zipfel"),
IFERROR(IF(VLOOKUP(O298,[1]Wurste!$B:$C,2,FALSE)=0,"Räucherwürste"),
IFERROR(IF(VLOOKUP(O298,[1]Wurste!$E:$F,2,FALSE)=0,"URW/URGW Wurst"),
IFERROR(IF(VLOOKUP(O298,[1]Wurste!$H:$I,2,FALSE)=0,"HF-Wurst Vegan"),
IFERROR(IF(VLOOKUP(O298,[1]Wurste!$K:$L,2,FALSE)=0,"320er ohne Würste"),
IFERROR(IF(AND(OR(Abfalldokumentation!$A298="BU3",Abfalldokumentation!$A298="Verkauf"),Abfalldokumentation!$F298="Schimmel",Abfalldokumentation!$G298="keinen Abnehmer/kein Schälpersonal"),"Div. Zipfel, ES ohne Verwendung",VLOOKUP(Abfalldokumentation!$E298,Produktgruppen!A:B,2,FALSE)),"-")))))))))))))))))))))))</f>
        <v>Diverses</v>
      </c>
      <c r="E298" s="81" t="str">
        <f>IFERROR(VLOOKUP(Abfalldokumentation!$O298,Artikel!A:C,3,FALSE),Abfalldokumentation!$O298)</f>
        <v>Diverse Rinde</v>
      </c>
      <c r="F298" s="81" t="str">
        <f>VLOOKUP(T298,'Liste Gründe'!A:D,2,FALSE)</f>
        <v>Rest</v>
      </c>
      <c r="G298" s="80" t="str">
        <f>IF(ISBLANK(V298),VLOOKUP(Abfalldokumentation!$P298,'Liste Gründe'!A:D,3,FALSE),V298)</f>
        <v>geschälte Rinde</v>
      </c>
      <c r="H298" s="81" t="str">
        <f>IF(ISBLANK(Abfalldokumentation!$W298),"-",Abfalldokumentation!$W298)</f>
        <v>keine Verwendung möglich</v>
      </c>
      <c r="I298" s="81">
        <f t="shared" si="29"/>
        <v>36</v>
      </c>
      <c r="J298" s="81" t="str">
        <f t="shared" si="30"/>
        <v>Produkte</v>
      </c>
      <c r="K298" s="81" t="str">
        <f t="shared" si="31"/>
        <v>BUs</v>
      </c>
      <c r="L298" s="81" t="str">
        <f t="shared" si="32"/>
        <v>Symptome</v>
      </c>
      <c r="M298" s="81" t="str">
        <f>IFERROR(VLOOKUP(Abfalldokumentation!$O298,Kennzahlen!S:V,3,FALSE)*Abfalldokumentation!$B298,"0")</f>
        <v>0</v>
      </c>
      <c r="N298" s="81" t="str">
        <f>IF(ISBLANK(Q298),VLOOKUP(Abfalldokumentation!$O298,'Linien - BU'!R:S,2,FALSE),Q298)</f>
        <v>RWV</v>
      </c>
      <c r="O298" s="77" t="str">
        <f t="shared" si="33"/>
        <v>Diverse Rinde</v>
      </c>
      <c r="P298" s="77">
        <f t="shared" si="34"/>
        <v>60</v>
      </c>
      <c r="Q298" s="39" t="s">
        <v>202</v>
      </c>
      <c r="R298" s="40" t="s">
        <v>252</v>
      </c>
      <c r="S298" s="40">
        <v>18</v>
      </c>
      <c r="T298" s="40">
        <v>60</v>
      </c>
      <c r="U298" s="41">
        <v>44446</v>
      </c>
      <c r="V298" s="42" t="s">
        <v>215</v>
      </c>
      <c r="W298" s="43" t="s">
        <v>204</v>
      </c>
      <c r="X298" s="44" t="str">
        <f>IFERROR(VLOOKUP(Abfalldokumentation!$R298,Artikel!A:C,3,FALSE),Abfalldokumentation!$R298)</f>
        <v>Diverse Rinde</v>
      </c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spans="1:40" ht="30" hidden="1" customHeight="1" x14ac:dyDescent="0.25">
      <c r="A299" s="73" t="str">
        <f>VLOOKUP(N299,'Linien - BU'!A:B,2,FALSE)</f>
        <v>BU3</v>
      </c>
      <c r="B299" s="74">
        <f t="shared" si="28"/>
        <v>201.6</v>
      </c>
      <c r="C299" s="75">
        <f>Abfalldokumentation!$U299</f>
        <v>44446</v>
      </c>
      <c r="D299" s="69" t="str">
        <f>IFERROR(IF(VLOOKUP(O299,'[1]Rohware 230'!$B:$C,2,FALSE)=0,"Rohware"),
IFERROR(IF(VLOOKUP(O299,[1]Sammelnr.!$B:$C,2,FALSE)=0,"Sammelnr. ungeschält ABS"),
IFERROR(IF(VLOOKUP(O299,[1]Sammelnr.!$E:$F,2,FALSE)=0,"Sammelnr. ungeschält VS"),
IFERROR(IF(VLOOKUP(O299,[1]Sammelnr.!$H:$I,2,FALSE)=0,"Sammelnr. geschält"),
IFERROR(IF(VLOOKUP(O299,[1]Offen!$B:$C,2,FALSE)=0,"Offen ungeschält ABS"),
IFERROR(IF(VLOOKUP(O299,[1]Offen!$E:$F,2,FALSE)=0,"Offen ungeschält VOS"),
IFERROR(IF(VLOOKUP(O299,[1]Offen!$H:$I,2,FALSE)=0,"Offen geschält RW"),
IFERROR(IF(VLOOKUP(O299,[1]Offen!$K:$L,2,FALSE)=0,"Offen vegan"),
IFERROR(IF(VLOOKUP(O299,[1]Offen!$N:$O,2,FALSE)=0,"Offen Zipfel"),
IFERROR(IF(VLOOKUP(O299,[1]Offen!$Q:$R,2,FALSE)=0,"Offen Endstücke"),
IFERROR(IF(VLOOKUP(O299,[1]Vakuumiert!$B:$C,2,FALSE)=0,"Vakuumierter VOS ungeschält"),
IFERROR(IF(VLOOKUP(O299,[1]Vakuumiert!$E:$F,2,FALSE)=0,"Vakuumierter ABS ungeschält"),
IFERROR(IF(VLOOKUP(O299,[1]Vakuumiert!$H:$I,2,FALSE)=0,"Vakuumierter VOS geschält"),
IFERROR(IF(VLOOKUP(O299,[1]Vakuumiert!$K:$L,2,FALSE)=0,"Vakuumierter VOS vegan"),
IFERROR(IF(VLOOKUP(O299,[1]Vakuumiert!$N:$O,2,FALSE)=0,"Vakuumierter VOS Zipfel"),
IFERROR(IF(VLOOKUP(O299,[1]Vakuumiert!$Q:$R,2,FALSE)=0,"Vakuumiert geschält"),
IFERROR(IF(VLOOKUP(O299,'[1]vakuumierte Fertigprodukte'!$B:$C,2,FALSE)=0,"Fertigprodukte"),
IFERROR(IF(VLOOKUP(O299,'[1]vakuumierte Fertigprodukte'!$E:$FI,2,FALSE)=0,"Vakuumierte Zipfel"),
IFERROR(IF(VLOOKUP(O299,[1]Wurste!$B:$C,2,FALSE)=0,"Räucherwürste"),
IFERROR(IF(VLOOKUP(O299,[1]Wurste!$E:$F,2,FALSE)=0,"URW/URGW Wurst"),
IFERROR(IF(VLOOKUP(O299,[1]Wurste!$H:$I,2,FALSE)=0,"HF-Wurst Vegan"),
IFERROR(IF(VLOOKUP(O299,[1]Wurste!$K:$L,2,FALSE)=0,"320er ohne Würste"),
IFERROR(IF(AND(OR(Abfalldokumentation!$A299="BU3",Abfalldokumentation!$A299="Verkauf"),Abfalldokumentation!$F299="Schimmel",Abfalldokumentation!$G299="keinen Abnehmer/kein Schälpersonal"),"Div. Zipfel, ES ohne Verwendung",VLOOKUP(Abfalldokumentation!$E299,Produktgruppen!A:B,2,FALSE)),"-")))))))))))))))))))))))</f>
        <v>-</v>
      </c>
      <c r="E299" s="76" t="str">
        <f>IFERROR(VLOOKUP(Abfalldokumentation!$O299,Artikel!A:C,3,FALSE),Abfalldokumentation!$O299)</f>
        <v>Maschinenabfall</v>
      </c>
      <c r="F299" s="76" t="str">
        <f>VLOOKUP(T299,'Liste Gründe'!A:D,2,FALSE)</f>
        <v>Linienbezogen</v>
      </c>
      <c r="G299" s="75" t="str">
        <f>IF(ISBLANK(V299),VLOOKUP(Abfalldokumentation!$P299,'Liste Gründe'!A:D,3,FALSE),V299)</f>
        <v>Maschinenabfall</v>
      </c>
      <c r="H299" s="76" t="str">
        <f>IF(ISBLANK(Abfalldokumentation!$W299),"-",Abfalldokumentation!$W299)</f>
        <v>-</v>
      </c>
      <c r="I299" s="76">
        <f t="shared" si="29"/>
        <v>36</v>
      </c>
      <c r="J299" s="76" t="str">
        <f t="shared" si="30"/>
        <v>Produkte</v>
      </c>
      <c r="K299" s="76" t="str">
        <f t="shared" si="31"/>
        <v>BUs</v>
      </c>
      <c r="L299" s="76" t="str">
        <f t="shared" si="32"/>
        <v>Symptome</v>
      </c>
      <c r="M299" s="76" t="str">
        <f>IFERROR(VLOOKUP(Abfalldokumentation!$O299,Kennzahlen!S:V,3,FALSE)*Abfalldokumentation!$B299,"0")</f>
        <v>0</v>
      </c>
      <c r="N299" s="76" t="str">
        <f>IF(ISBLANK(Q299),VLOOKUP(Abfalldokumentation!$O299,'Linien - BU'!R:S,2,FALSE),Q299)</f>
        <v>BU3</v>
      </c>
      <c r="O299" s="77" t="str">
        <f t="shared" si="33"/>
        <v>Maschinenabfall</v>
      </c>
      <c r="P299" s="77">
        <f t="shared" si="34"/>
        <v>30</v>
      </c>
      <c r="Q299" s="45" t="s">
        <v>8</v>
      </c>
      <c r="R299" s="40" t="s">
        <v>55</v>
      </c>
      <c r="S299" s="46">
        <v>201.6</v>
      </c>
      <c r="T299" s="46">
        <v>30</v>
      </c>
      <c r="U299" s="47">
        <v>44446</v>
      </c>
      <c r="V299" s="48"/>
      <c r="W299" s="49"/>
      <c r="X299" s="50" t="str">
        <f>IFERROR(VLOOKUP(Abfalldokumentation!$R299,Artikel!A:C,3,FALSE),Abfalldokumentation!$R299)</f>
        <v>Maschinenabfall</v>
      </c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spans="1:40" ht="30" hidden="1" customHeight="1" x14ac:dyDescent="0.25">
      <c r="A300" s="78" t="str">
        <f>VLOOKUP(N300,'Linien - BU'!A:B,2,FALSE)</f>
        <v>BU1</v>
      </c>
      <c r="B300" s="79">
        <f t="shared" si="28"/>
        <v>40</v>
      </c>
      <c r="C300" s="80">
        <f>Abfalldokumentation!$U300</f>
        <v>44446</v>
      </c>
      <c r="D300" s="69" t="str">
        <f>IFERROR(IF(VLOOKUP(O300,'[1]Rohware 230'!$B:$C,2,FALSE)=0,"Rohware"),
IFERROR(IF(VLOOKUP(O300,[1]Sammelnr.!$B:$C,2,FALSE)=0,"Sammelnr. ungeschält ABS"),
IFERROR(IF(VLOOKUP(O300,[1]Sammelnr.!$E:$F,2,FALSE)=0,"Sammelnr. ungeschält VS"),
IFERROR(IF(VLOOKUP(O300,[1]Sammelnr.!$H:$I,2,FALSE)=0,"Sammelnr. geschält"),
IFERROR(IF(VLOOKUP(O300,[1]Offen!$B:$C,2,FALSE)=0,"Offen ungeschält ABS"),
IFERROR(IF(VLOOKUP(O300,[1]Offen!$E:$F,2,FALSE)=0,"Offen ungeschält VOS"),
IFERROR(IF(VLOOKUP(O300,[1]Offen!$H:$I,2,FALSE)=0,"Offen geschält RW"),
IFERROR(IF(VLOOKUP(O300,[1]Offen!$K:$L,2,FALSE)=0,"Offen vegan"),
IFERROR(IF(VLOOKUP(O300,[1]Offen!$N:$O,2,FALSE)=0,"Offen Zipfel"),
IFERROR(IF(VLOOKUP(O300,[1]Offen!$Q:$R,2,FALSE)=0,"Offen Endstücke"),
IFERROR(IF(VLOOKUP(O300,[1]Vakuumiert!$B:$C,2,FALSE)=0,"Vakuumierter VOS ungeschält"),
IFERROR(IF(VLOOKUP(O300,[1]Vakuumiert!$E:$F,2,FALSE)=0,"Vakuumierter ABS ungeschält"),
IFERROR(IF(VLOOKUP(O300,[1]Vakuumiert!$H:$I,2,FALSE)=0,"Vakuumierter VOS geschält"),
IFERROR(IF(VLOOKUP(O300,[1]Vakuumiert!$K:$L,2,FALSE)=0,"Vakuumierter VOS vegan"),
IFERROR(IF(VLOOKUP(O300,[1]Vakuumiert!$N:$O,2,FALSE)=0,"Vakuumierter VOS Zipfel"),
IFERROR(IF(VLOOKUP(O300,[1]Vakuumiert!$Q:$R,2,FALSE)=0,"Vakuumiert geschält"),
IFERROR(IF(VLOOKUP(O300,'[1]vakuumierte Fertigprodukte'!$B:$C,2,FALSE)=0,"Fertigprodukte"),
IFERROR(IF(VLOOKUP(O300,'[1]vakuumierte Fertigprodukte'!$E:$FI,2,FALSE)=0,"Vakuumierte Zipfel"),
IFERROR(IF(VLOOKUP(O300,[1]Wurste!$B:$C,2,FALSE)=0,"Räucherwürste"),
IFERROR(IF(VLOOKUP(O300,[1]Wurste!$E:$F,2,FALSE)=0,"URW/URGW Wurst"),
IFERROR(IF(VLOOKUP(O300,[1]Wurste!$H:$I,2,FALSE)=0,"HF-Wurst Vegan"),
IFERROR(IF(VLOOKUP(O300,[1]Wurste!$K:$L,2,FALSE)=0,"320er ohne Würste"),
IFERROR(IF(AND(OR(Abfalldokumentation!$A300="BU3",Abfalldokumentation!$A300="Verkauf"),Abfalldokumentation!$F300="Schimmel",Abfalldokumentation!$G300="keinen Abnehmer/kein Schälpersonal"),"Div. Zipfel, ES ohne Verwendung",VLOOKUP(Abfalldokumentation!$E300,Produktgruppen!A:B,2,FALSE)),"-")))))))))))))))))))))))</f>
        <v>Diverses</v>
      </c>
      <c r="E300" s="81" t="str">
        <f>IFERROR(VLOOKUP(Abfalldokumentation!$O300,Artikel!A:C,3,FALSE),Abfalldokumentation!$O300)</f>
        <v>Diverses</v>
      </c>
      <c r="F300" s="81" t="str">
        <f>VLOOKUP(T300,'Liste Gründe'!A:D,2,FALSE)</f>
        <v>Linienbezogen</v>
      </c>
      <c r="G300" s="80" t="str">
        <f>IF(ISBLANK(V300),VLOOKUP(Abfalldokumentation!$P300,'Liste Gründe'!A:D,3,FALSE),V300)</f>
        <v>Reinigung</v>
      </c>
      <c r="H300" s="81" t="str">
        <f>IF(ISBLANK(Abfalldokumentation!$W300),"-",Abfalldokumentation!$W300)</f>
        <v>-</v>
      </c>
      <c r="I300" s="81">
        <f t="shared" si="29"/>
        <v>36</v>
      </c>
      <c r="J300" s="81" t="str">
        <f t="shared" si="30"/>
        <v>Produkte</v>
      </c>
      <c r="K300" s="81" t="str">
        <f t="shared" si="31"/>
        <v>BUs</v>
      </c>
      <c r="L300" s="81" t="str">
        <f t="shared" si="32"/>
        <v>Symptome</v>
      </c>
      <c r="M300" s="81" t="str">
        <f>IFERROR(VLOOKUP(Abfalldokumentation!$O300,Kennzahlen!S:V,3,FALSE)*Abfalldokumentation!$B300,"0")</f>
        <v>0</v>
      </c>
      <c r="N300" s="81" t="str">
        <f>IF(ISBLANK(Q300),VLOOKUP(Abfalldokumentation!$O300,'Linien - BU'!R:S,2,FALSE),Q300)</f>
        <v>Strudelline</v>
      </c>
      <c r="O300" s="77" t="str">
        <f t="shared" si="33"/>
        <v>Diverses</v>
      </c>
      <c r="P300" s="77">
        <f t="shared" si="34"/>
        <v>10</v>
      </c>
      <c r="Q300" s="39" t="s">
        <v>222</v>
      </c>
      <c r="R300" s="40" t="s">
        <v>110</v>
      </c>
      <c r="S300" s="40">
        <v>40</v>
      </c>
      <c r="T300" s="40">
        <v>10</v>
      </c>
      <c r="U300" s="41">
        <v>44446</v>
      </c>
      <c r="V300" s="42"/>
      <c r="W300" s="43" t="s">
        <v>54</v>
      </c>
      <c r="X300" s="44" t="str">
        <f>IFERROR(VLOOKUP(Abfalldokumentation!$R300,Artikel!A:C,3,FALSE),Abfalldokumentation!$R300)</f>
        <v>Diverses</v>
      </c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spans="1:40" ht="30" customHeight="1" x14ac:dyDescent="0.25">
      <c r="A301" s="73" t="str">
        <f>VLOOKUP(N301,'Linien - BU'!A:B,2,FALSE)</f>
        <v>BU1</v>
      </c>
      <c r="B301" s="74">
        <f t="shared" si="28"/>
        <v>170.6</v>
      </c>
      <c r="C301" s="75">
        <f>Abfalldokumentation!$U301</f>
        <v>44446</v>
      </c>
      <c r="D301" s="69" t="str">
        <f>IFERROR(IF(VLOOKUP(O301,'[1]Rohware 230'!$B:$C,2,FALSE)=0,"Rohware"),
IFERROR(IF(VLOOKUP(O301,[1]Sammelnr.!$B:$C,2,FALSE)=0,"Sammelnr. ungeschält ABS"),
IFERROR(IF(VLOOKUP(O301,[1]Sammelnr.!$E:$F,2,FALSE)=0,"Sammelnr. ungeschält VS"),
IFERROR(IF(VLOOKUP(O301,[1]Sammelnr.!$H:$I,2,FALSE)=0,"Sammelnr. geschält"),
IFERROR(IF(VLOOKUP(O301,[1]Offen!$B:$C,2,FALSE)=0,"Offen ungeschält ABS"),
IFERROR(IF(VLOOKUP(O301,[1]Offen!$E:$F,2,FALSE)=0,"Offen ungeschält VOS"),
IFERROR(IF(VLOOKUP(O301,[1]Offen!$H:$I,2,FALSE)=0,"Offen geschält RW"),
IFERROR(IF(VLOOKUP(O301,[1]Offen!$K:$L,2,FALSE)=0,"Offen vegan"),
IFERROR(IF(VLOOKUP(O301,[1]Offen!$N:$O,2,FALSE)=0,"Offen Zipfel"),
IFERROR(IF(VLOOKUP(O301,[1]Offen!$Q:$R,2,FALSE)=0,"Offen Endstücke"),
IFERROR(IF(VLOOKUP(O301,[1]Vakuumiert!$B:$C,2,FALSE)=0,"Vakuumierter VOS ungeschält"),
IFERROR(IF(VLOOKUP(O301,[1]Vakuumiert!$E:$F,2,FALSE)=0,"Vakuumierter ABS ungeschält"),
IFERROR(IF(VLOOKUP(O301,[1]Vakuumiert!$H:$I,2,FALSE)=0,"Vakuumierter VOS geschält"),
IFERROR(IF(VLOOKUP(O301,[1]Vakuumiert!$K:$L,2,FALSE)=0,"Vakuumierter VOS vegan"),
IFERROR(IF(VLOOKUP(O301,[1]Vakuumiert!$N:$O,2,FALSE)=0,"Vakuumierter VOS Zipfel"),
IFERROR(IF(VLOOKUP(O301,[1]Vakuumiert!$Q:$R,2,FALSE)=0,"Vakuumiert geschält"),
IFERROR(IF(VLOOKUP(O301,'[1]vakuumierte Fertigprodukte'!$B:$C,2,FALSE)=0,"Fertigprodukte"),
IFERROR(IF(VLOOKUP(O301,'[1]vakuumierte Fertigprodukte'!$E:$FI,2,FALSE)=0,"Vakuumierte Zipfel"),
IFERROR(IF(VLOOKUP(O301,[1]Wurste!$B:$C,2,FALSE)=0,"Räucherwürste"),
IFERROR(IF(VLOOKUP(O301,[1]Wurste!$E:$F,2,FALSE)=0,"URW/URGW Wurst"),
IFERROR(IF(VLOOKUP(O301,[1]Wurste!$H:$I,2,FALSE)=0,"HF-Wurst Vegan"),
IFERROR(IF(VLOOKUP(O301,[1]Wurste!$K:$L,2,FALSE)=0,"320er ohne Würste"),
IFERROR(IF(AND(OR(Abfalldokumentation!$A301="BU3",Abfalldokumentation!$A301="Verkauf"),Abfalldokumentation!$F301="Schimmel",Abfalldokumentation!$G301="keinen Abnehmer/kein Schälpersonal"),"Div. Zipfel, ES ohne Verwendung",VLOOKUP(Abfalldokumentation!$E301,Produktgruppen!A:B,2,FALSE)),"-")))))))))))))))))))))))</f>
        <v>Diverses</v>
      </c>
      <c r="E301" s="76" t="str">
        <f>IFERROR(VLOOKUP(Abfalldokumentation!$O301,Artikel!A:C,3,FALSE),Abfalldokumentation!$O301)</f>
        <v>Diverses aus Abfüllung</v>
      </c>
      <c r="F301" s="76" t="str">
        <f>VLOOKUP(T301,'Liste Gründe'!A:D,2,FALSE)</f>
        <v>Linienbezogen</v>
      </c>
      <c r="G301" s="75" t="str">
        <f>IF(ISBLANK(V301),VLOOKUP(Abfalldokumentation!$P301,'Liste Gründe'!A:D,3,FALSE),V301)</f>
        <v>Darm geplatzt</v>
      </c>
      <c r="H301" s="76" t="str">
        <f>IF(ISBLANK(Abfalldokumentation!$W301),"-",Abfalldokumentation!$W301)</f>
        <v>-</v>
      </c>
      <c r="I301" s="76">
        <f t="shared" si="29"/>
        <v>36</v>
      </c>
      <c r="J301" s="76" t="str">
        <f t="shared" si="30"/>
        <v>Produkte</v>
      </c>
      <c r="K301" s="76" t="str">
        <f t="shared" si="31"/>
        <v>BUs</v>
      </c>
      <c r="L301" s="76" t="str">
        <f t="shared" si="32"/>
        <v>Symptome</v>
      </c>
      <c r="M301" s="76" t="str">
        <f>IFERROR(VLOOKUP(Abfalldokumentation!$O301,Kennzahlen!S:V,3,FALSE)*Abfalldokumentation!$B301,"0")</f>
        <v>0</v>
      </c>
      <c r="N301" s="76" t="str">
        <f>IF(ISBLANK(Q301),VLOOKUP(Abfalldokumentation!$O301,'Linien - BU'!R:S,2,FALSE),Q301)</f>
        <v>Abfüllung</v>
      </c>
      <c r="O301" s="77" t="str">
        <f t="shared" si="33"/>
        <v>Diverses aus Abfüllung</v>
      </c>
      <c r="P301" s="77">
        <f t="shared" si="34"/>
        <v>34</v>
      </c>
      <c r="Q301" s="45" t="s">
        <v>180</v>
      </c>
      <c r="R301" s="46" t="s">
        <v>193</v>
      </c>
      <c r="S301" s="46">
        <v>170.6</v>
      </c>
      <c r="T301" s="40">
        <v>34</v>
      </c>
      <c r="U301" s="47">
        <v>44446</v>
      </c>
      <c r="V301" s="48"/>
      <c r="W301" s="49"/>
      <c r="X301" s="50" t="str">
        <f>IFERROR(VLOOKUP(Abfalldokumentation!$R301,Artikel!A:C,3,FALSE),Abfalldokumentation!$R301)</f>
        <v>Diverses aus Abfüllung</v>
      </c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spans="1:40" ht="30" hidden="1" customHeight="1" x14ac:dyDescent="0.25">
      <c r="A302" s="78" t="str">
        <f>VLOOKUP(N302,'Linien - BU'!A:B,2,FALSE)</f>
        <v>Rest</v>
      </c>
      <c r="B302" s="79">
        <f t="shared" si="28"/>
        <v>4.2</v>
      </c>
      <c r="C302" s="80">
        <f>Abfalldokumentation!$U302</f>
        <v>44446</v>
      </c>
      <c r="D302" s="69" t="str">
        <f>IFERROR(IF(VLOOKUP(O302,'[1]Rohware 230'!$B:$C,2,FALSE)=0,"Rohware"),
IFERROR(IF(VLOOKUP(O302,[1]Sammelnr.!$B:$C,2,FALSE)=0,"Sammelnr. ungeschält ABS"),
IFERROR(IF(VLOOKUP(O302,[1]Sammelnr.!$E:$F,2,FALSE)=0,"Sammelnr. ungeschält VS"),
IFERROR(IF(VLOOKUP(O302,[1]Sammelnr.!$H:$I,2,FALSE)=0,"Sammelnr. geschält"),
IFERROR(IF(VLOOKUP(O302,[1]Offen!$B:$C,2,FALSE)=0,"Offen ungeschält ABS"),
IFERROR(IF(VLOOKUP(O302,[1]Offen!$E:$F,2,FALSE)=0,"Offen ungeschält VOS"),
IFERROR(IF(VLOOKUP(O302,[1]Offen!$H:$I,2,FALSE)=0,"Offen geschält RW"),
IFERROR(IF(VLOOKUP(O302,[1]Offen!$K:$L,2,FALSE)=0,"Offen vegan"),
IFERROR(IF(VLOOKUP(O302,[1]Offen!$N:$O,2,FALSE)=0,"Offen Zipfel"),
IFERROR(IF(VLOOKUP(O302,[1]Offen!$Q:$R,2,FALSE)=0,"Offen Endstücke"),
IFERROR(IF(VLOOKUP(O302,[1]Vakuumiert!$B:$C,2,FALSE)=0,"Vakuumierter VOS ungeschält"),
IFERROR(IF(VLOOKUP(O302,[1]Vakuumiert!$E:$F,2,FALSE)=0,"Vakuumierter ABS ungeschält"),
IFERROR(IF(VLOOKUP(O302,[1]Vakuumiert!$H:$I,2,FALSE)=0,"Vakuumierter VOS geschält"),
IFERROR(IF(VLOOKUP(O302,[1]Vakuumiert!$K:$L,2,FALSE)=0,"Vakuumierter VOS vegan"),
IFERROR(IF(VLOOKUP(O302,[1]Vakuumiert!$N:$O,2,FALSE)=0,"Vakuumierter VOS Zipfel"),
IFERROR(IF(VLOOKUP(O302,[1]Vakuumiert!$Q:$R,2,FALSE)=0,"Vakuumiert geschält"),
IFERROR(IF(VLOOKUP(O302,'[1]vakuumierte Fertigprodukte'!$B:$C,2,FALSE)=0,"Fertigprodukte"),
IFERROR(IF(VLOOKUP(O302,'[1]vakuumierte Fertigprodukte'!$E:$FI,2,FALSE)=0,"Vakuumierte Zipfel"),
IFERROR(IF(VLOOKUP(O302,[1]Wurste!$B:$C,2,FALSE)=0,"Räucherwürste"),
IFERROR(IF(VLOOKUP(O302,[1]Wurste!$E:$F,2,FALSE)=0,"URW/URGW Wurst"),
IFERROR(IF(VLOOKUP(O302,[1]Wurste!$H:$I,2,FALSE)=0,"HF-Wurst Vegan"),
IFERROR(IF(VLOOKUP(O302,[1]Wurste!$K:$L,2,FALSE)=0,"320er ohne Würste"),
IFERROR(IF(AND(OR(Abfalldokumentation!$A302="BU3",Abfalldokumentation!$A302="Verkauf"),Abfalldokumentation!$F302="Schimmel",Abfalldokumentation!$G302="keinen Abnehmer/kein Schälpersonal"),"Div. Zipfel, ES ohne Verwendung",VLOOKUP(Abfalldokumentation!$E302,Produktgruppen!A:B,2,FALSE)),"-")))))))))))))))))))))))</f>
        <v>Qualitätssicherung</v>
      </c>
      <c r="E302" s="81" t="str">
        <f>IFERROR(VLOOKUP(Abfalldokumentation!$O302,Artikel!A:C,3,FALSE),Abfalldokumentation!$O302)</f>
        <v>Rückstellproben</v>
      </c>
      <c r="F302" s="81" t="str">
        <f>VLOOKUP(T302,'Liste Gründe'!A:D,2,FALSE)</f>
        <v>Qualitätssicherung</v>
      </c>
      <c r="G302" s="80" t="str">
        <f>IF(ISBLANK(V302),VLOOKUP(Abfalldokumentation!$P302,'Liste Gründe'!A:D,3,FALSE),V302)</f>
        <v>Rückstellproben</v>
      </c>
      <c r="H302" s="81" t="str">
        <f>IF(ISBLANK(Abfalldokumentation!$W302),"-",Abfalldokumentation!$W302)</f>
        <v>Rückstellproben</v>
      </c>
      <c r="I302" s="81">
        <f t="shared" si="29"/>
        <v>36</v>
      </c>
      <c r="J302" s="81" t="str">
        <f t="shared" si="30"/>
        <v>Produkte</v>
      </c>
      <c r="K302" s="81" t="str">
        <f t="shared" si="31"/>
        <v>BUs</v>
      </c>
      <c r="L302" s="81" t="str">
        <f t="shared" si="32"/>
        <v>Symptome</v>
      </c>
      <c r="M302" s="81" t="str">
        <f>IFERROR(VLOOKUP(Abfalldokumentation!$O302,Kennzahlen!S:V,3,FALSE)*Abfalldokumentation!$B302,"0")</f>
        <v>0</v>
      </c>
      <c r="N302" s="81" t="str">
        <f>IF(ISBLANK(Q302),VLOOKUP(Abfalldokumentation!$O302,'Linien - BU'!R:S,2,FALSE),Q302)</f>
        <v>Labor</v>
      </c>
      <c r="O302" s="77" t="str">
        <f t="shared" si="33"/>
        <v>Rückstellproben</v>
      </c>
      <c r="P302" s="77">
        <f t="shared" si="34"/>
        <v>70</v>
      </c>
      <c r="Q302" s="39" t="s">
        <v>199</v>
      </c>
      <c r="R302" s="42" t="s">
        <v>212</v>
      </c>
      <c r="S302" s="40">
        <v>4.2</v>
      </c>
      <c r="T302" s="51">
        <v>70</v>
      </c>
      <c r="U302" s="41">
        <v>44446</v>
      </c>
      <c r="V302" s="43" t="s">
        <v>212</v>
      </c>
      <c r="W302" s="43" t="s">
        <v>212</v>
      </c>
      <c r="X302" s="44" t="str">
        <f>IFERROR(VLOOKUP(Abfalldokumentation!$R302,Artikel!A:C,3,FALSE),Abfalldokumentation!$R302)</f>
        <v>Rückstellproben</v>
      </c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spans="1:40" ht="30" hidden="1" customHeight="1" x14ac:dyDescent="0.25">
      <c r="A303" s="73" t="str">
        <f>VLOOKUP(N303,'Linien - BU'!A:B,2,FALSE)</f>
        <v>BU2</v>
      </c>
      <c r="B303" s="74">
        <f t="shared" si="28"/>
        <v>10</v>
      </c>
      <c r="C303" s="75">
        <f>Abfalldokumentation!$U303</f>
        <v>44447</v>
      </c>
      <c r="D303" s="69" t="str">
        <f>IFERROR(IF(VLOOKUP(O303,'[1]Rohware 230'!$B:$C,2,FALSE)=0,"Rohware"),
IFERROR(IF(VLOOKUP(O303,[1]Sammelnr.!$B:$C,2,FALSE)=0,"Sammelnr. ungeschält ABS"),
IFERROR(IF(VLOOKUP(O303,[1]Sammelnr.!$E:$F,2,FALSE)=0,"Sammelnr. ungeschält VS"),
IFERROR(IF(VLOOKUP(O303,[1]Sammelnr.!$H:$I,2,FALSE)=0,"Sammelnr. geschält"),
IFERROR(IF(VLOOKUP(O303,[1]Offen!$B:$C,2,FALSE)=0,"Offen ungeschält ABS"),
IFERROR(IF(VLOOKUP(O303,[1]Offen!$E:$F,2,FALSE)=0,"Offen ungeschält VOS"),
IFERROR(IF(VLOOKUP(O303,[1]Offen!$H:$I,2,FALSE)=0,"Offen geschält RW"),
IFERROR(IF(VLOOKUP(O303,[1]Offen!$K:$L,2,FALSE)=0,"Offen vegan"),
IFERROR(IF(VLOOKUP(O303,[1]Offen!$N:$O,2,FALSE)=0,"Offen Zipfel"),
IFERROR(IF(VLOOKUP(O303,[1]Offen!$Q:$R,2,FALSE)=0,"Offen Endstücke"),
IFERROR(IF(VLOOKUP(O303,[1]Vakuumiert!$B:$C,2,FALSE)=0,"Vakuumierter VOS ungeschält"),
IFERROR(IF(VLOOKUP(O303,[1]Vakuumiert!$E:$F,2,FALSE)=0,"Vakuumierter ABS ungeschält"),
IFERROR(IF(VLOOKUP(O303,[1]Vakuumiert!$H:$I,2,FALSE)=0,"Vakuumierter VOS geschält"),
IFERROR(IF(VLOOKUP(O303,[1]Vakuumiert!$K:$L,2,FALSE)=0,"Vakuumierter VOS vegan"),
IFERROR(IF(VLOOKUP(O303,[1]Vakuumiert!$N:$O,2,FALSE)=0,"Vakuumierter VOS Zipfel"),
IFERROR(IF(VLOOKUP(O303,[1]Vakuumiert!$Q:$R,2,FALSE)=0,"Vakuumiert geschält"),
IFERROR(IF(VLOOKUP(O303,'[1]vakuumierte Fertigprodukte'!$B:$C,2,FALSE)=0,"Fertigprodukte"),
IFERROR(IF(VLOOKUP(O303,'[1]vakuumierte Fertigprodukte'!$E:$FI,2,FALSE)=0,"Vakuumierte Zipfel"),
IFERROR(IF(VLOOKUP(O303,[1]Wurste!$B:$C,2,FALSE)=0,"Räucherwürste"),
IFERROR(IF(VLOOKUP(O303,[1]Wurste!$E:$F,2,FALSE)=0,"URW/URGW Wurst"),
IFERROR(IF(VLOOKUP(O303,[1]Wurste!$H:$I,2,FALSE)=0,"HF-Wurst Vegan"),
IFERROR(IF(VLOOKUP(O303,[1]Wurste!$K:$L,2,FALSE)=0,"320er ohne Würste"),
IFERROR(IF(AND(OR(Abfalldokumentation!$A303="BU3",Abfalldokumentation!$A303="Verkauf"),Abfalldokumentation!$F303="Schimmel",Abfalldokumentation!$G303="keinen Abnehmer/kein Schälpersonal"),"Div. Zipfel, ES ohne Verwendung",VLOOKUP(Abfalldokumentation!$E303,Produktgruppen!A:B,2,FALSE)),"-")))))))))))))))))))))))</f>
        <v>Rohware</v>
      </c>
      <c r="E303" s="76" t="str">
        <f>IFERROR(VLOOKUP(Abfalldokumentation!$O303,Artikel!A:C,3,FALSE),Abfalldokumentation!$O303)</f>
        <v>Tilsiter 45% Fett i.Tr.</v>
      </c>
      <c r="F303" s="76" t="str">
        <f>VLOOKUP(T303,'Liste Gründe'!A:D,2,FALSE)</f>
        <v>Linienbezogen</v>
      </c>
      <c r="G303" s="75" t="str">
        <f>IF(ISBLANK(V303),VLOOKUP(Abfalldokumentation!$P303,'Liste Gründe'!A:D,3,FALSE),V303)</f>
        <v>Maschinenabfall</v>
      </c>
      <c r="H303" s="76" t="str">
        <f>IF(ISBLANK(Abfalldokumentation!$W303),"-",Abfalldokumentation!$W303)</f>
        <v>-</v>
      </c>
      <c r="I303" s="76">
        <f t="shared" si="29"/>
        <v>36</v>
      </c>
      <c r="J303" s="76" t="str">
        <f t="shared" si="30"/>
        <v>Produkte</v>
      </c>
      <c r="K303" s="76" t="str">
        <f t="shared" si="31"/>
        <v>BUs</v>
      </c>
      <c r="L303" s="76" t="str">
        <f t="shared" si="32"/>
        <v>Symptome</v>
      </c>
      <c r="M303" s="76" t="str">
        <f>IFERROR(VLOOKUP(Abfalldokumentation!$O303,Kennzahlen!S:V,3,FALSE)*Abfalldokumentation!$B303,"0")</f>
        <v>0</v>
      </c>
      <c r="N303" s="76" t="str">
        <f>IF(ISBLANK(Q303),VLOOKUP(Abfalldokumentation!$O303,'Linien - BU'!R:S,2,FALSE),Q303)</f>
        <v>BU2</v>
      </c>
      <c r="O303" s="77">
        <f t="shared" si="33"/>
        <v>23000103</v>
      </c>
      <c r="P303" s="77">
        <f t="shared" si="34"/>
        <v>30</v>
      </c>
      <c r="Q303" s="45" t="s">
        <v>7</v>
      </c>
      <c r="R303" s="46">
        <v>23000103</v>
      </c>
      <c r="S303" s="46">
        <v>10</v>
      </c>
      <c r="T303" s="46">
        <v>30</v>
      </c>
      <c r="U303" s="47">
        <v>44447</v>
      </c>
      <c r="V303" s="40"/>
      <c r="W303" s="46"/>
      <c r="X303" s="50" t="str">
        <f>IFERROR(VLOOKUP(Abfalldokumentation!$R303,Artikel!A:C,3,FALSE),Abfalldokumentation!$R303)</f>
        <v>Tilsiter 45% Fett i.Tr.</v>
      </c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spans="1:40" ht="30" hidden="1" customHeight="1" x14ac:dyDescent="0.25">
      <c r="A304" s="78" t="str">
        <f>VLOOKUP(N304,'Linien - BU'!A:B,2,FALSE)</f>
        <v>BU1</v>
      </c>
      <c r="B304" s="79">
        <f t="shared" si="28"/>
        <v>120</v>
      </c>
      <c r="C304" s="80">
        <f>Abfalldokumentation!$U304</f>
        <v>44447</v>
      </c>
      <c r="D304" s="69" t="str">
        <f>IFERROR(IF(VLOOKUP(O304,'[1]Rohware 230'!$B:$C,2,FALSE)=0,"Rohware"),
IFERROR(IF(VLOOKUP(O304,[1]Sammelnr.!$B:$C,2,FALSE)=0,"Sammelnr. ungeschält ABS"),
IFERROR(IF(VLOOKUP(O304,[1]Sammelnr.!$E:$F,2,FALSE)=0,"Sammelnr. ungeschält VS"),
IFERROR(IF(VLOOKUP(O304,[1]Sammelnr.!$H:$I,2,FALSE)=0,"Sammelnr. geschält"),
IFERROR(IF(VLOOKUP(O304,[1]Offen!$B:$C,2,FALSE)=0,"Offen ungeschält ABS"),
IFERROR(IF(VLOOKUP(O304,[1]Offen!$E:$F,2,FALSE)=0,"Offen ungeschält VOS"),
IFERROR(IF(VLOOKUP(O304,[1]Offen!$H:$I,2,FALSE)=0,"Offen geschält RW"),
IFERROR(IF(VLOOKUP(O304,[1]Offen!$K:$L,2,FALSE)=0,"Offen vegan"),
IFERROR(IF(VLOOKUP(O304,[1]Offen!$N:$O,2,FALSE)=0,"Offen Zipfel"),
IFERROR(IF(VLOOKUP(O304,[1]Offen!$Q:$R,2,FALSE)=0,"Offen Endstücke"),
IFERROR(IF(VLOOKUP(O304,[1]Vakuumiert!$B:$C,2,FALSE)=0,"Vakuumierter VOS ungeschält"),
IFERROR(IF(VLOOKUP(O304,[1]Vakuumiert!$E:$F,2,FALSE)=0,"Vakuumierter ABS ungeschält"),
IFERROR(IF(VLOOKUP(O304,[1]Vakuumiert!$H:$I,2,FALSE)=0,"Vakuumierter VOS geschält"),
IFERROR(IF(VLOOKUP(O304,[1]Vakuumiert!$K:$L,2,FALSE)=0,"Vakuumierter VOS vegan"),
IFERROR(IF(VLOOKUP(O304,[1]Vakuumiert!$N:$O,2,FALSE)=0,"Vakuumierter VOS Zipfel"),
IFERROR(IF(VLOOKUP(O304,[1]Vakuumiert!$Q:$R,2,FALSE)=0,"Vakuumiert geschält"),
IFERROR(IF(VLOOKUP(O304,'[1]vakuumierte Fertigprodukte'!$B:$C,2,FALSE)=0,"Fertigprodukte"),
IFERROR(IF(VLOOKUP(O304,'[1]vakuumierte Fertigprodukte'!$E:$FI,2,FALSE)=0,"Vakuumierte Zipfel"),
IFERROR(IF(VLOOKUP(O304,[1]Wurste!$B:$C,2,FALSE)=0,"Räucherwürste"),
IFERROR(IF(VLOOKUP(O304,[1]Wurste!$E:$F,2,FALSE)=0,"URW/URGW Wurst"),
IFERROR(IF(VLOOKUP(O304,[1]Wurste!$H:$I,2,FALSE)=0,"HF-Wurst Vegan"),
IFERROR(IF(VLOOKUP(O304,[1]Wurste!$K:$L,2,FALSE)=0,"320er ohne Würste"),
IFERROR(IF(AND(OR(Abfalldokumentation!$A304="BU3",Abfalldokumentation!$A304="Verkauf"),Abfalldokumentation!$F304="Schimmel",Abfalldokumentation!$G304="keinen Abnehmer/kein Schälpersonal"),"Div. Zipfel, ES ohne Verwendung",VLOOKUP(Abfalldokumentation!$E304,Produktgruppen!A:B,2,FALSE)),"-")))))))))))))))))))))))</f>
        <v>Rest</v>
      </c>
      <c r="E304" s="81" t="str">
        <f>IFERROR(VLOOKUP(Abfalldokumentation!$O304,Artikel!A:C,3,FALSE),Abfalldokumentation!$O304)</f>
        <v>SKZ 8OZ</v>
      </c>
      <c r="F304" s="81" t="str">
        <f>VLOOKUP(T304,'Liste Gründe'!A:D,2,FALSE)</f>
        <v>Linienbezogen</v>
      </c>
      <c r="G304" s="80" t="str">
        <f>IF(ISBLANK(V304),VLOOKUP(Abfalldokumentation!$P304,'Liste Gründe'!A:D,3,FALSE),V304)</f>
        <v>Reinigung</v>
      </c>
      <c r="H304" s="81" t="str">
        <f>IF(ISBLANK(Abfalldokumentation!$W304),"-",Abfalldokumentation!$W304)</f>
        <v>-</v>
      </c>
      <c r="I304" s="81">
        <f t="shared" si="29"/>
        <v>36</v>
      </c>
      <c r="J304" s="81" t="str">
        <f t="shared" si="30"/>
        <v>Produkte</v>
      </c>
      <c r="K304" s="81" t="str">
        <f t="shared" si="31"/>
        <v>BUs</v>
      </c>
      <c r="L304" s="81" t="str">
        <f t="shared" si="32"/>
        <v>Symptome</v>
      </c>
      <c r="M304" s="81" t="str">
        <f>IFERROR(VLOOKUP(Abfalldokumentation!$O304,Kennzahlen!S:V,3,FALSE)*Abfalldokumentation!$B304,"0")</f>
        <v>0</v>
      </c>
      <c r="N304" s="81" t="str">
        <f>IF(ISBLANK(Q304),VLOOKUP(Abfalldokumentation!$O304,'Linien - BU'!R:S,2,FALSE),Q304)</f>
        <v>Abfüllung</v>
      </c>
      <c r="O304" s="77">
        <f t="shared" si="33"/>
        <v>23500428</v>
      </c>
      <c r="P304" s="77">
        <f t="shared" si="34"/>
        <v>10</v>
      </c>
      <c r="Q304" s="39" t="s">
        <v>180</v>
      </c>
      <c r="R304" s="40">
        <v>23500428</v>
      </c>
      <c r="S304" s="40">
        <v>120</v>
      </c>
      <c r="T304" s="40">
        <v>10</v>
      </c>
      <c r="U304" s="41">
        <v>44447</v>
      </c>
      <c r="V304" s="42"/>
      <c r="W304" s="43"/>
      <c r="X304" s="44" t="str">
        <f>IFERROR(VLOOKUP(Abfalldokumentation!$R304,Artikel!A:C,3,FALSE),Abfalldokumentation!$R304)</f>
        <v>SKZ 8OZ</v>
      </c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spans="1:40" ht="30" hidden="1" customHeight="1" x14ac:dyDescent="0.25">
      <c r="A305" s="73" t="str">
        <f>VLOOKUP(N305,'Linien - BU'!A:B,2,FALSE)</f>
        <v>BU4</v>
      </c>
      <c r="B305" s="74">
        <f t="shared" si="28"/>
        <v>66</v>
      </c>
      <c r="C305" s="75">
        <f>Abfalldokumentation!$U305</f>
        <v>44447</v>
      </c>
      <c r="D305" s="69" t="str">
        <f>IFERROR(IF(VLOOKUP(O305,'[1]Rohware 230'!$B:$C,2,FALSE)=0,"Rohware"),
IFERROR(IF(VLOOKUP(O305,[1]Sammelnr.!$B:$C,2,FALSE)=0,"Sammelnr. ungeschält ABS"),
IFERROR(IF(VLOOKUP(O305,[1]Sammelnr.!$E:$F,2,FALSE)=0,"Sammelnr. ungeschält VS"),
IFERROR(IF(VLOOKUP(O305,[1]Sammelnr.!$H:$I,2,FALSE)=0,"Sammelnr. geschält"),
IFERROR(IF(VLOOKUP(O305,[1]Offen!$B:$C,2,FALSE)=0,"Offen ungeschält ABS"),
IFERROR(IF(VLOOKUP(O305,[1]Offen!$E:$F,2,FALSE)=0,"Offen ungeschält VOS"),
IFERROR(IF(VLOOKUP(O305,[1]Offen!$H:$I,2,FALSE)=0,"Offen geschält RW"),
IFERROR(IF(VLOOKUP(O305,[1]Offen!$K:$L,2,FALSE)=0,"Offen vegan"),
IFERROR(IF(VLOOKUP(O305,[1]Offen!$N:$O,2,FALSE)=0,"Offen Zipfel"),
IFERROR(IF(VLOOKUP(O305,[1]Offen!$Q:$R,2,FALSE)=0,"Offen Endstücke"),
IFERROR(IF(VLOOKUP(O305,[1]Vakuumiert!$B:$C,2,FALSE)=0,"Vakuumierter VOS ungeschält"),
IFERROR(IF(VLOOKUP(O305,[1]Vakuumiert!$E:$F,2,FALSE)=0,"Vakuumierter ABS ungeschält"),
IFERROR(IF(VLOOKUP(O305,[1]Vakuumiert!$H:$I,2,FALSE)=0,"Vakuumierter VOS geschält"),
IFERROR(IF(VLOOKUP(O305,[1]Vakuumiert!$K:$L,2,FALSE)=0,"Vakuumierter VOS vegan"),
IFERROR(IF(VLOOKUP(O305,[1]Vakuumiert!$N:$O,2,FALSE)=0,"Vakuumierter VOS Zipfel"),
IFERROR(IF(VLOOKUP(O305,[1]Vakuumiert!$Q:$R,2,FALSE)=0,"Vakuumiert geschält"),
IFERROR(IF(VLOOKUP(O305,'[1]vakuumierte Fertigprodukte'!$B:$C,2,FALSE)=0,"Fertigprodukte"),
IFERROR(IF(VLOOKUP(O305,'[1]vakuumierte Fertigprodukte'!$E:$FI,2,FALSE)=0,"Vakuumierte Zipfel"),
IFERROR(IF(VLOOKUP(O305,[1]Wurste!$B:$C,2,FALSE)=0,"Räucherwürste"),
IFERROR(IF(VLOOKUP(O305,[1]Wurste!$E:$F,2,FALSE)=0,"URW/URGW Wurst"),
IFERROR(IF(VLOOKUP(O305,[1]Wurste!$H:$I,2,FALSE)=0,"HF-Wurst Vegan"),
IFERROR(IF(VLOOKUP(O305,[1]Wurste!$K:$L,2,FALSE)=0,"320er ohne Würste"),
IFERROR(IF(AND(OR(Abfalldokumentation!$A305="BU3",Abfalldokumentation!$A305="Verkauf"),Abfalldokumentation!$F305="Schimmel",Abfalldokumentation!$G305="keinen Abnehmer/kein Schälpersonal"),"Div. Zipfel, ES ohne Verwendung",VLOOKUP(Abfalldokumentation!$E305,Produktgruppen!A:B,2,FALSE)),"-")))))))))))))))))))))))</f>
        <v>ABS</v>
      </c>
      <c r="E305" s="76" t="str">
        <f>IFERROR(VLOOKUP(Abfalldokumentation!$O305,Artikel!A:C,3,FALSE),Abfalldokumentation!$O305)</f>
        <v>ABS BLU-FOU</v>
      </c>
      <c r="F305" s="76" t="str">
        <f>VLOOKUP(T305,'Liste Gründe'!A:D,2,FALSE)</f>
        <v>keinen Verwendungszweck</v>
      </c>
      <c r="G305" s="75" t="str">
        <f>IF(ISBLANK(V305),VLOOKUP(Abfalldokumentation!$P305,'Liste Gründe'!A:D,3,FALSE),V305)</f>
        <v>keinen Verwendungszweck</v>
      </c>
      <c r="H305" s="76" t="str">
        <f>IF(ISBLANK(Abfalldokumentation!$W305),"-",Abfalldokumentation!$W305)</f>
        <v>&lt;100kg/Monat</v>
      </c>
      <c r="I305" s="76">
        <f t="shared" si="29"/>
        <v>36</v>
      </c>
      <c r="J305" s="76" t="str">
        <f t="shared" si="30"/>
        <v>Produkte</v>
      </c>
      <c r="K305" s="76" t="str">
        <f t="shared" si="31"/>
        <v>BUs</v>
      </c>
      <c r="L305" s="76" t="str">
        <f t="shared" si="32"/>
        <v>Symptome</v>
      </c>
      <c r="M305" s="76">
        <f>IFERROR(VLOOKUP(Abfalldokumentation!$O305,Kennzahlen!S:V,3,FALSE)*Abfalldokumentation!$B305,"0")</f>
        <v>0.66</v>
      </c>
      <c r="N305" s="76" t="str">
        <f>IF(ISBLANK(Q305),VLOOKUP(Abfalldokumentation!$O305,'Linien - BU'!R:S,2,FALSE),Q305)</f>
        <v>L20</v>
      </c>
      <c r="O305" s="77">
        <f t="shared" si="33"/>
        <v>29500892</v>
      </c>
      <c r="P305" s="77">
        <f t="shared" si="34"/>
        <v>61</v>
      </c>
      <c r="Q305" s="45" t="s">
        <v>189</v>
      </c>
      <c r="R305" s="46">
        <v>29500892</v>
      </c>
      <c r="S305" s="46">
        <v>66</v>
      </c>
      <c r="T305" s="46">
        <v>61</v>
      </c>
      <c r="U305" s="47">
        <v>44447</v>
      </c>
      <c r="V305" s="48"/>
      <c r="W305" s="49" t="s">
        <v>235</v>
      </c>
      <c r="X305" s="50" t="str">
        <f>IFERROR(VLOOKUP(Abfalldokumentation!$R305,Artikel!A:C,3,FALSE),Abfalldokumentation!$R305)</f>
        <v>ABS BLU-FOU</v>
      </c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spans="1:40" ht="30" hidden="1" customHeight="1" x14ac:dyDescent="0.25">
      <c r="A306" s="78" t="str">
        <f>VLOOKUP(N306,'Linien - BU'!A:B,2,FALSE)</f>
        <v>BU4</v>
      </c>
      <c r="B306" s="79">
        <f t="shared" si="28"/>
        <v>4</v>
      </c>
      <c r="C306" s="80">
        <f>Abfalldokumentation!$U306</f>
        <v>44447</v>
      </c>
      <c r="D306" s="69" t="str">
        <f>IFERROR(IF(VLOOKUP(O306,'[1]Rohware 230'!$B:$C,2,FALSE)=0,"Rohware"),
IFERROR(IF(VLOOKUP(O306,[1]Sammelnr.!$B:$C,2,FALSE)=0,"Sammelnr. ungeschält ABS"),
IFERROR(IF(VLOOKUP(O306,[1]Sammelnr.!$E:$F,2,FALSE)=0,"Sammelnr. ungeschält VS"),
IFERROR(IF(VLOOKUP(O306,[1]Sammelnr.!$H:$I,2,FALSE)=0,"Sammelnr. geschält"),
IFERROR(IF(VLOOKUP(O306,[1]Offen!$B:$C,2,FALSE)=0,"Offen ungeschält ABS"),
IFERROR(IF(VLOOKUP(O306,[1]Offen!$E:$F,2,FALSE)=0,"Offen ungeschält VOS"),
IFERROR(IF(VLOOKUP(O306,[1]Offen!$H:$I,2,FALSE)=0,"Offen geschält RW"),
IFERROR(IF(VLOOKUP(O306,[1]Offen!$K:$L,2,FALSE)=0,"Offen vegan"),
IFERROR(IF(VLOOKUP(O306,[1]Offen!$N:$O,2,FALSE)=0,"Offen Zipfel"),
IFERROR(IF(VLOOKUP(O306,[1]Offen!$Q:$R,2,FALSE)=0,"Offen Endstücke"),
IFERROR(IF(VLOOKUP(O306,[1]Vakuumiert!$B:$C,2,FALSE)=0,"Vakuumierter VOS ungeschält"),
IFERROR(IF(VLOOKUP(O306,[1]Vakuumiert!$E:$F,2,FALSE)=0,"Vakuumierter ABS ungeschält"),
IFERROR(IF(VLOOKUP(O306,[1]Vakuumiert!$H:$I,2,FALSE)=0,"Vakuumierter VOS geschält"),
IFERROR(IF(VLOOKUP(O306,[1]Vakuumiert!$K:$L,2,FALSE)=0,"Vakuumierter VOS vegan"),
IFERROR(IF(VLOOKUP(O306,[1]Vakuumiert!$N:$O,2,FALSE)=0,"Vakuumierter VOS Zipfel"),
IFERROR(IF(VLOOKUP(O306,[1]Vakuumiert!$Q:$R,2,FALSE)=0,"Vakuumiert geschält"),
IFERROR(IF(VLOOKUP(O306,'[1]vakuumierte Fertigprodukte'!$B:$C,2,FALSE)=0,"Fertigprodukte"),
IFERROR(IF(VLOOKUP(O306,'[1]vakuumierte Fertigprodukte'!$E:$FI,2,FALSE)=0,"Vakuumierte Zipfel"),
IFERROR(IF(VLOOKUP(O306,[1]Wurste!$B:$C,2,FALSE)=0,"Räucherwürste"),
IFERROR(IF(VLOOKUP(O306,[1]Wurste!$E:$F,2,FALSE)=0,"URW/URGW Wurst"),
IFERROR(IF(VLOOKUP(O306,[1]Wurste!$H:$I,2,FALSE)=0,"HF-Wurst Vegan"),
IFERROR(IF(VLOOKUP(O306,[1]Wurste!$K:$L,2,FALSE)=0,"320er ohne Würste"),
IFERROR(IF(AND(OR(Abfalldokumentation!$A306="BU3",Abfalldokumentation!$A306="Verkauf"),Abfalldokumentation!$F306="Schimmel",Abfalldokumentation!$G306="keinen Abnehmer/kein Schälpersonal"),"Div. Zipfel, ES ohne Verwendung",VLOOKUP(Abfalldokumentation!$E306,Produktgruppen!A:B,2,FALSE)),"-")))))))))))))))))))))))</f>
        <v>ABS</v>
      </c>
      <c r="E306" s="81" t="str">
        <f>IFERROR(VLOOKUP(Abfalldokumentation!$O306,Artikel!A:C,3,FALSE),Abfalldokumentation!$O306)</f>
        <v>ABS ZIEGENR</v>
      </c>
      <c r="F306" s="81" t="str">
        <f>VLOOKUP(T306,'Liste Gründe'!A:D,2,FALSE)</f>
        <v>keinen Verwendungszweck</v>
      </c>
      <c r="G306" s="80" t="str">
        <f>IF(ISBLANK(V306),VLOOKUP(Abfalldokumentation!$P306,'Liste Gründe'!A:D,3,FALSE),V306)</f>
        <v>keinen Verwendungszweck</v>
      </c>
      <c r="H306" s="81" t="str">
        <f>IF(ISBLANK(Abfalldokumentation!$W306),"-",Abfalldokumentation!$W306)</f>
        <v>&lt;100kg/Monat</v>
      </c>
      <c r="I306" s="81">
        <f t="shared" si="29"/>
        <v>36</v>
      </c>
      <c r="J306" s="81" t="str">
        <f t="shared" si="30"/>
        <v>Produkte</v>
      </c>
      <c r="K306" s="81" t="str">
        <f t="shared" si="31"/>
        <v>BUs</v>
      </c>
      <c r="L306" s="81" t="str">
        <f t="shared" si="32"/>
        <v>Symptome</v>
      </c>
      <c r="M306" s="81">
        <f>IFERROR(VLOOKUP(Abfalldokumentation!$O306,Kennzahlen!S:V,3,FALSE)*Abfalldokumentation!$B306,"0")</f>
        <v>0.04</v>
      </c>
      <c r="N306" s="81" t="str">
        <f>IF(ISBLANK(Q306),VLOOKUP(Abfalldokumentation!$O306,'Linien - BU'!R:S,2,FALSE),Q306)</f>
        <v>L20</v>
      </c>
      <c r="O306" s="77">
        <f t="shared" si="33"/>
        <v>29500913</v>
      </c>
      <c r="P306" s="77">
        <f t="shared" si="34"/>
        <v>61</v>
      </c>
      <c r="Q306" s="39" t="s">
        <v>189</v>
      </c>
      <c r="R306" s="40">
        <v>29500913</v>
      </c>
      <c r="S306" s="40">
        <v>4</v>
      </c>
      <c r="T306" s="40">
        <v>61</v>
      </c>
      <c r="U306" s="41">
        <v>44447</v>
      </c>
      <c r="V306" s="42"/>
      <c r="W306" s="43" t="s">
        <v>235</v>
      </c>
      <c r="X306" s="44" t="str">
        <f>IFERROR(VLOOKUP(Abfalldokumentation!$R306,Artikel!A:C,3,FALSE),Abfalldokumentation!$R306)</f>
        <v>ABS ZIEGENR</v>
      </c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spans="1:40" ht="30" hidden="1" customHeight="1" x14ac:dyDescent="0.25">
      <c r="A307" s="73" t="str">
        <f>VLOOKUP(N307,'Linien - BU'!A:B,2,FALSE)</f>
        <v>BU1</v>
      </c>
      <c r="B307" s="74">
        <f t="shared" si="28"/>
        <v>12</v>
      </c>
      <c r="C307" s="75">
        <f>Abfalldokumentation!$U307</f>
        <v>44447</v>
      </c>
      <c r="D307" s="69" t="str">
        <f>IFERROR(IF(VLOOKUP(O307,'[1]Rohware 230'!$B:$C,2,FALSE)=0,"Rohware"),
IFERROR(IF(VLOOKUP(O307,[1]Sammelnr.!$B:$C,2,FALSE)=0,"Sammelnr. ungeschält ABS"),
IFERROR(IF(VLOOKUP(O307,[1]Sammelnr.!$E:$F,2,FALSE)=0,"Sammelnr. ungeschält VS"),
IFERROR(IF(VLOOKUP(O307,[1]Sammelnr.!$H:$I,2,FALSE)=0,"Sammelnr. geschält"),
IFERROR(IF(VLOOKUP(O307,[1]Offen!$B:$C,2,FALSE)=0,"Offen ungeschält ABS"),
IFERROR(IF(VLOOKUP(O307,[1]Offen!$E:$F,2,FALSE)=0,"Offen ungeschält VOS"),
IFERROR(IF(VLOOKUP(O307,[1]Offen!$H:$I,2,FALSE)=0,"Offen geschält RW"),
IFERROR(IF(VLOOKUP(O307,[1]Offen!$K:$L,2,FALSE)=0,"Offen vegan"),
IFERROR(IF(VLOOKUP(O307,[1]Offen!$N:$O,2,FALSE)=0,"Offen Zipfel"),
IFERROR(IF(VLOOKUP(O307,[1]Offen!$Q:$R,2,FALSE)=0,"Offen Endstücke"),
IFERROR(IF(VLOOKUP(O307,[1]Vakuumiert!$B:$C,2,FALSE)=0,"Vakuumierter VOS ungeschält"),
IFERROR(IF(VLOOKUP(O307,[1]Vakuumiert!$E:$F,2,FALSE)=0,"Vakuumierter ABS ungeschält"),
IFERROR(IF(VLOOKUP(O307,[1]Vakuumiert!$H:$I,2,FALSE)=0,"Vakuumierter VOS geschält"),
IFERROR(IF(VLOOKUP(O307,[1]Vakuumiert!$K:$L,2,FALSE)=0,"Vakuumierter VOS vegan"),
IFERROR(IF(VLOOKUP(O307,[1]Vakuumiert!$N:$O,2,FALSE)=0,"Vakuumierter VOS Zipfel"),
IFERROR(IF(VLOOKUP(O307,[1]Vakuumiert!$Q:$R,2,FALSE)=0,"Vakuumiert geschält"),
IFERROR(IF(VLOOKUP(O307,'[1]vakuumierte Fertigprodukte'!$B:$C,2,FALSE)=0,"Fertigprodukte"),
IFERROR(IF(VLOOKUP(O307,'[1]vakuumierte Fertigprodukte'!$E:$FI,2,FALSE)=0,"Vakuumierte Zipfel"),
IFERROR(IF(VLOOKUP(O307,[1]Wurste!$B:$C,2,FALSE)=0,"Räucherwürste"),
IFERROR(IF(VLOOKUP(O307,[1]Wurste!$E:$F,2,FALSE)=0,"URW/URGW Wurst"),
IFERROR(IF(VLOOKUP(O307,[1]Wurste!$H:$I,2,FALSE)=0,"HF-Wurst Vegan"),
IFERROR(IF(VLOOKUP(O307,[1]Wurste!$K:$L,2,FALSE)=0,"320er ohne Würste"),
IFERROR(IF(AND(OR(Abfalldokumentation!$A307="BU3",Abfalldokumentation!$A307="Verkauf"),Abfalldokumentation!$F307="Schimmel",Abfalldokumentation!$G307="keinen Abnehmer/kein Schälpersonal"),"Div. Zipfel, ES ohne Verwendung",VLOOKUP(Abfalldokumentation!$E307,Produktgruppen!A:B,2,FALSE)),"-")))))))))))))))))))))))</f>
        <v>Vorschmelz</v>
      </c>
      <c r="E307" s="76" t="str">
        <f>IFERROR(VLOOKUP(Abfalldokumentation!$O307,Artikel!A:C,3,FALSE),Abfalldokumentation!$O307)</f>
        <v>VOS-ABS ENTSORGUNG</v>
      </c>
      <c r="F307" s="76" t="str">
        <f>VLOOKUP(T307,'Liste Gründe'!A:D,2,FALSE)</f>
        <v>Rest</v>
      </c>
      <c r="G307" s="75" t="str">
        <f>IF(ISBLANK(V307),VLOOKUP(Abfalldokumentation!$P307,'Liste Gründe'!A:D,3,FALSE),V307)</f>
        <v>geschälte Rinde</v>
      </c>
      <c r="H307" s="76" t="str">
        <f>IF(ISBLANK(Abfalldokumentation!$W307),"-",Abfalldokumentation!$W307)</f>
        <v>keine Verwendung möglich</v>
      </c>
      <c r="I307" s="76">
        <f t="shared" si="29"/>
        <v>36</v>
      </c>
      <c r="J307" s="76" t="str">
        <f t="shared" si="30"/>
        <v>Produkte</v>
      </c>
      <c r="K307" s="76" t="str">
        <f t="shared" si="31"/>
        <v>BUs</v>
      </c>
      <c r="L307" s="76" t="str">
        <f t="shared" si="32"/>
        <v>Symptome</v>
      </c>
      <c r="M307" s="76">
        <f>IFERROR(VLOOKUP(Abfalldokumentation!$O307,Kennzahlen!S:V,3,FALSE)*Abfalldokumentation!$B307,"0")</f>
        <v>0.12</v>
      </c>
      <c r="N307" s="76" t="str">
        <f>IF(ISBLANK(Q307),VLOOKUP(Abfalldokumentation!$O307,'Linien - BU'!R:S,2,FALSE),Q307)</f>
        <v>RWV</v>
      </c>
      <c r="O307" s="77">
        <f t="shared" si="33"/>
        <v>29500917</v>
      </c>
      <c r="P307" s="77">
        <f t="shared" si="34"/>
        <v>60</v>
      </c>
      <c r="Q307" s="45" t="s">
        <v>202</v>
      </c>
      <c r="R307" s="46">
        <v>29500917</v>
      </c>
      <c r="S307" s="46">
        <v>12</v>
      </c>
      <c r="T307" s="46">
        <v>60</v>
      </c>
      <c r="U307" s="47">
        <v>44447</v>
      </c>
      <c r="V307" s="48" t="s">
        <v>215</v>
      </c>
      <c r="W307" s="49" t="s">
        <v>204</v>
      </c>
      <c r="X307" s="50" t="str">
        <f>IFERROR(VLOOKUP(Abfalldokumentation!$R307,Artikel!A:C,3,FALSE),Abfalldokumentation!$R307)</f>
        <v>VOS-ABS ENTSORGUNG</v>
      </c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spans="1:40" ht="30" hidden="1" customHeight="1" x14ac:dyDescent="0.25">
      <c r="A308" s="78" t="str">
        <f>VLOOKUP(N308,'Linien - BU'!A:B,2,FALSE)</f>
        <v>BU1</v>
      </c>
      <c r="B308" s="79">
        <f t="shared" si="28"/>
        <v>35</v>
      </c>
      <c r="C308" s="80">
        <f>Abfalldokumentation!$U308</f>
        <v>44447</v>
      </c>
      <c r="D308" s="69" t="str">
        <f>IFERROR(IF(VLOOKUP(O308,'[1]Rohware 230'!$B:$C,2,FALSE)=0,"Rohware"),
IFERROR(IF(VLOOKUP(O308,[1]Sammelnr.!$B:$C,2,FALSE)=0,"Sammelnr. ungeschält ABS"),
IFERROR(IF(VLOOKUP(O308,[1]Sammelnr.!$E:$F,2,FALSE)=0,"Sammelnr. ungeschält VS"),
IFERROR(IF(VLOOKUP(O308,[1]Sammelnr.!$H:$I,2,FALSE)=0,"Sammelnr. geschält"),
IFERROR(IF(VLOOKUP(O308,[1]Offen!$B:$C,2,FALSE)=0,"Offen ungeschält ABS"),
IFERROR(IF(VLOOKUP(O308,[1]Offen!$E:$F,2,FALSE)=0,"Offen ungeschält VOS"),
IFERROR(IF(VLOOKUP(O308,[1]Offen!$H:$I,2,FALSE)=0,"Offen geschält RW"),
IFERROR(IF(VLOOKUP(O308,[1]Offen!$K:$L,2,FALSE)=0,"Offen vegan"),
IFERROR(IF(VLOOKUP(O308,[1]Offen!$N:$O,2,FALSE)=0,"Offen Zipfel"),
IFERROR(IF(VLOOKUP(O308,[1]Offen!$Q:$R,2,FALSE)=0,"Offen Endstücke"),
IFERROR(IF(VLOOKUP(O308,[1]Vakuumiert!$B:$C,2,FALSE)=0,"Vakuumierter VOS ungeschält"),
IFERROR(IF(VLOOKUP(O308,[1]Vakuumiert!$E:$F,2,FALSE)=0,"Vakuumierter ABS ungeschält"),
IFERROR(IF(VLOOKUP(O308,[1]Vakuumiert!$H:$I,2,FALSE)=0,"Vakuumierter VOS geschält"),
IFERROR(IF(VLOOKUP(O308,[1]Vakuumiert!$K:$L,2,FALSE)=0,"Vakuumierter VOS vegan"),
IFERROR(IF(VLOOKUP(O308,[1]Vakuumiert!$N:$O,2,FALSE)=0,"Vakuumierter VOS Zipfel"),
IFERROR(IF(VLOOKUP(O308,[1]Vakuumiert!$Q:$R,2,FALSE)=0,"Vakuumiert geschält"),
IFERROR(IF(VLOOKUP(O308,'[1]vakuumierte Fertigprodukte'!$B:$C,2,FALSE)=0,"Fertigprodukte"),
IFERROR(IF(VLOOKUP(O308,'[1]vakuumierte Fertigprodukte'!$E:$FI,2,FALSE)=0,"Vakuumierte Zipfel"),
IFERROR(IF(VLOOKUP(O308,[1]Wurste!$B:$C,2,FALSE)=0,"Räucherwürste"),
IFERROR(IF(VLOOKUP(O308,[1]Wurste!$E:$F,2,FALSE)=0,"URW/URGW Wurst"),
IFERROR(IF(VLOOKUP(O308,[1]Wurste!$H:$I,2,FALSE)=0,"HF-Wurst Vegan"),
IFERROR(IF(VLOOKUP(O308,[1]Wurste!$K:$L,2,FALSE)=0,"320er ohne Würste"),
IFERROR(IF(AND(OR(Abfalldokumentation!$A308="BU3",Abfalldokumentation!$A308="Verkauf"),Abfalldokumentation!$F308="Schimmel",Abfalldokumentation!$G308="keinen Abnehmer/kein Schälpersonal"),"Div. Zipfel, ES ohne Verwendung",VLOOKUP(Abfalldokumentation!$E308,Produktgruppen!A:B,2,FALSE)),"-")))))))))))))))))))))))</f>
        <v>Vorschmelz</v>
      </c>
      <c r="E308" s="81" t="str">
        <f>IFERROR(VLOOKUP(Abfalldokumentation!$O308,Artikel!A:C,3,FALSE),Abfalldokumentation!$O308)</f>
        <v>VOS-ABS ENTSORGUNG</v>
      </c>
      <c r="F308" s="81" t="str">
        <f>VLOOKUP(T308,'Liste Gründe'!A:D,2,FALSE)</f>
        <v>Rest</v>
      </c>
      <c r="G308" s="80" t="str">
        <f>IF(ISBLANK(V308),VLOOKUP(Abfalldokumentation!$P308,'Liste Gründe'!A:D,3,FALSE),V308)</f>
        <v>geschälte Rinde</v>
      </c>
      <c r="H308" s="81" t="str">
        <f>IF(ISBLANK(Abfalldokumentation!$W308),"-",Abfalldokumentation!$W308)</f>
        <v>keine Verwendung möglich</v>
      </c>
      <c r="I308" s="81">
        <f t="shared" si="29"/>
        <v>36</v>
      </c>
      <c r="J308" s="81" t="str">
        <f t="shared" si="30"/>
        <v>Produkte</v>
      </c>
      <c r="K308" s="81" t="str">
        <f t="shared" si="31"/>
        <v>BUs</v>
      </c>
      <c r="L308" s="81" t="str">
        <f t="shared" si="32"/>
        <v>Symptome</v>
      </c>
      <c r="M308" s="81">
        <f>IFERROR(VLOOKUP(Abfalldokumentation!$O308,Kennzahlen!S:V,3,FALSE)*Abfalldokumentation!$B308,"0")</f>
        <v>0.35000000000000003</v>
      </c>
      <c r="N308" s="81" t="str">
        <f>IF(ISBLANK(Q308),VLOOKUP(Abfalldokumentation!$O308,'Linien - BU'!R:S,2,FALSE),Q308)</f>
        <v>RWV</v>
      </c>
      <c r="O308" s="77">
        <f t="shared" si="33"/>
        <v>29500917</v>
      </c>
      <c r="P308" s="77">
        <f t="shared" si="34"/>
        <v>60</v>
      </c>
      <c r="Q308" s="39" t="s">
        <v>202</v>
      </c>
      <c r="R308" s="40">
        <v>29500917</v>
      </c>
      <c r="S308" s="40">
        <v>35</v>
      </c>
      <c r="T308" s="40">
        <v>60</v>
      </c>
      <c r="U308" s="41">
        <v>44447</v>
      </c>
      <c r="V308" s="42" t="s">
        <v>215</v>
      </c>
      <c r="W308" s="43" t="s">
        <v>204</v>
      </c>
      <c r="X308" s="44" t="str">
        <f>IFERROR(VLOOKUP(Abfalldokumentation!$R308,Artikel!A:C,3,FALSE),Abfalldokumentation!$R308)</f>
        <v>VOS-ABS ENTSORGUNG</v>
      </c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spans="1:40" ht="30" hidden="1" customHeight="1" x14ac:dyDescent="0.25">
      <c r="A309" s="73" t="str">
        <f>VLOOKUP(N309,'Linien - BU'!A:B,2,FALSE)</f>
        <v>BU4</v>
      </c>
      <c r="B309" s="74">
        <f t="shared" si="28"/>
        <v>2</v>
      </c>
      <c r="C309" s="75">
        <f>Abfalldokumentation!$U309</f>
        <v>44447</v>
      </c>
      <c r="D309" s="69" t="str">
        <f>IFERROR(IF(VLOOKUP(O309,'[1]Rohware 230'!$B:$C,2,FALSE)=0,"Rohware"),
IFERROR(IF(VLOOKUP(O309,[1]Sammelnr.!$B:$C,2,FALSE)=0,"Sammelnr. ungeschält ABS"),
IFERROR(IF(VLOOKUP(O309,[1]Sammelnr.!$E:$F,2,FALSE)=0,"Sammelnr. ungeschält VS"),
IFERROR(IF(VLOOKUP(O309,[1]Sammelnr.!$H:$I,2,FALSE)=0,"Sammelnr. geschält"),
IFERROR(IF(VLOOKUP(O309,[1]Offen!$B:$C,2,FALSE)=0,"Offen ungeschält ABS"),
IFERROR(IF(VLOOKUP(O309,[1]Offen!$E:$F,2,FALSE)=0,"Offen ungeschält VOS"),
IFERROR(IF(VLOOKUP(O309,[1]Offen!$H:$I,2,FALSE)=0,"Offen geschält RW"),
IFERROR(IF(VLOOKUP(O309,[1]Offen!$K:$L,2,FALSE)=0,"Offen vegan"),
IFERROR(IF(VLOOKUP(O309,[1]Offen!$N:$O,2,FALSE)=0,"Offen Zipfel"),
IFERROR(IF(VLOOKUP(O309,[1]Offen!$Q:$R,2,FALSE)=0,"Offen Endstücke"),
IFERROR(IF(VLOOKUP(O309,[1]Vakuumiert!$B:$C,2,FALSE)=0,"Vakuumierter VOS ungeschält"),
IFERROR(IF(VLOOKUP(O309,[1]Vakuumiert!$E:$F,2,FALSE)=0,"Vakuumierter ABS ungeschält"),
IFERROR(IF(VLOOKUP(O309,[1]Vakuumiert!$H:$I,2,FALSE)=0,"Vakuumierter VOS geschält"),
IFERROR(IF(VLOOKUP(O309,[1]Vakuumiert!$K:$L,2,FALSE)=0,"Vakuumierter VOS vegan"),
IFERROR(IF(VLOOKUP(O309,[1]Vakuumiert!$N:$O,2,FALSE)=0,"Vakuumierter VOS Zipfel"),
IFERROR(IF(VLOOKUP(O309,[1]Vakuumiert!$Q:$R,2,FALSE)=0,"Vakuumiert geschält"),
IFERROR(IF(VLOOKUP(O309,'[1]vakuumierte Fertigprodukte'!$B:$C,2,FALSE)=0,"Fertigprodukte"),
IFERROR(IF(VLOOKUP(O309,'[1]vakuumierte Fertigprodukte'!$E:$FI,2,FALSE)=0,"Vakuumierte Zipfel"),
IFERROR(IF(VLOOKUP(O309,[1]Wurste!$B:$C,2,FALSE)=0,"Räucherwürste"),
IFERROR(IF(VLOOKUP(O309,[1]Wurste!$E:$F,2,FALSE)=0,"URW/URGW Wurst"),
IFERROR(IF(VLOOKUP(O309,[1]Wurste!$H:$I,2,FALSE)=0,"HF-Wurst Vegan"),
IFERROR(IF(VLOOKUP(O309,[1]Wurste!$K:$L,2,FALSE)=0,"320er ohne Würste"),
IFERROR(IF(AND(OR(Abfalldokumentation!$A309="BU3",Abfalldokumentation!$A309="Verkauf"),Abfalldokumentation!$F309="Schimmel",Abfalldokumentation!$G309="keinen Abnehmer/kein Schälpersonal"),"Div. Zipfel, ES ohne Verwendung",VLOOKUP(Abfalldokumentation!$E309,Produktgruppen!A:B,2,FALSE)),"-")))))))))))))))))))))))</f>
        <v>ABS</v>
      </c>
      <c r="E309" s="76" t="str">
        <f>IFERROR(VLOOKUP(Abfalldokumentation!$O309,Artikel!A:C,3,FALSE),Abfalldokumentation!$O309)</f>
        <v>ABS Crémeux</v>
      </c>
      <c r="F309" s="76" t="str">
        <f>VLOOKUP(T309,'Liste Gründe'!A:D,2,FALSE)</f>
        <v>keinen Verwendungszweck</v>
      </c>
      <c r="G309" s="75" t="str">
        <f>IF(ISBLANK(V309),VLOOKUP(Abfalldokumentation!$P309,'Liste Gründe'!A:D,3,FALSE),V309)</f>
        <v>keinen Verwendungszweck</v>
      </c>
      <c r="H309" s="76" t="str">
        <f>IF(ISBLANK(Abfalldokumentation!$W309),"-",Abfalldokumentation!$W309)</f>
        <v>&lt;20kg/Monat</v>
      </c>
      <c r="I309" s="76">
        <f t="shared" si="29"/>
        <v>36</v>
      </c>
      <c r="J309" s="76" t="str">
        <f t="shared" si="30"/>
        <v>Produkte</v>
      </c>
      <c r="K309" s="76" t="str">
        <f t="shared" si="31"/>
        <v>BUs</v>
      </c>
      <c r="L309" s="76" t="str">
        <f t="shared" si="32"/>
        <v>Symptome</v>
      </c>
      <c r="M309" s="76">
        <f>IFERROR(VLOOKUP(Abfalldokumentation!$O309,Kennzahlen!S:V,3,FALSE)*Abfalldokumentation!$B309,"0")</f>
        <v>0.02</v>
      </c>
      <c r="N309" s="76" t="str">
        <f>IF(ISBLANK(Q309),VLOOKUP(Abfalldokumentation!$O309,'Linien - BU'!R:S,2,FALSE),Q309)</f>
        <v>L29</v>
      </c>
      <c r="O309" s="77">
        <f t="shared" si="33"/>
        <v>29500957</v>
      </c>
      <c r="P309" s="77">
        <f t="shared" si="34"/>
        <v>61</v>
      </c>
      <c r="Q309" s="45" t="s">
        <v>242</v>
      </c>
      <c r="R309" s="46">
        <v>29500957</v>
      </c>
      <c r="S309" s="46">
        <v>2</v>
      </c>
      <c r="T309" s="46">
        <v>61</v>
      </c>
      <c r="U309" s="47">
        <v>44447</v>
      </c>
      <c r="V309" s="48"/>
      <c r="W309" s="49" t="s">
        <v>233</v>
      </c>
      <c r="X309" s="50" t="str">
        <f>IFERROR(VLOOKUP(Abfalldokumentation!$R309,Artikel!A:C,3,FALSE),Abfalldokumentation!$R309)</f>
        <v>ABS Crémeux</v>
      </c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spans="1:40" ht="30" hidden="1" customHeight="1" x14ac:dyDescent="0.25">
      <c r="A310" s="78" t="str">
        <f>VLOOKUP(N310,'Linien - BU'!A:B,2,FALSE)</f>
        <v>BU3</v>
      </c>
      <c r="B310" s="79">
        <f t="shared" si="28"/>
        <v>17</v>
      </c>
      <c r="C310" s="80">
        <f>Abfalldokumentation!$U310</f>
        <v>44447</v>
      </c>
      <c r="D310" s="69" t="str">
        <f>IFERROR(IF(VLOOKUP(O310,'[1]Rohware 230'!$B:$C,2,FALSE)=0,"Rohware"),
IFERROR(IF(VLOOKUP(O310,[1]Sammelnr.!$B:$C,2,FALSE)=0,"Sammelnr. ungeschält ABS"),
IFERROR(IF(VLOOKUP(O310,[1]Sammelnr.!$E:$F,2,FALSE)=0,"Sammelnr. ungeschält VS"),
IFERROR(IF(VLOOKUP(O310,[1]Sammelnr.!$H:$I,2,FALSE)=0,"Sammelnr. geschält"),
IFERROR(IF(VLOOKUP(O310,[1]Offen!$B:$C,2,FALSE)=0,"Offen ungeschält ABS"),
IFERROR(IF(VLOOKUP(O310,[1]Offen!$E:$F,2,FALSE)=0,"Offen ungeschält VOS"),
IFERROR(IF(VLOOKUP(O310,[1]Offen!$H:$I,2,FALSE)=0,"Offen geschält RW"),
IFERROR(IF(VLOOKUP(O310,[1]Offen!$K:$L,2,FALSE)=0,"Offen vegan"),
IFERROR(IF(VLOOKUP(O310,[1]Offen!$N:$O,2,FALSE)=0,"Offen Zipfel"),
IFERROR(IF(VLOOKUP(O310,[1]Offen!$Q:$R,2,FALSE)=0,"Offen Endstücke"),
IFERROR(IF(VLOOKUP(O310,[1]Vakuumiert!$B:$C,2,FALSE)=0,"Vakuumierter VOS ungeschält"),
IFERROR(IF(VLOOKUP(O310,[1]Vakuumiert!$E:$F,2,FALSE)=0,"Vakuumierter ABS ungeschält"),
IFERROR(IF(VLOOKUP(O310,[1]Vakuumiert!$H:$I,2,FALSE)=0,"Vakuumierter VOS geschält"),
IFERROR(IF(VLOOKUP(O310,[1]Vakuumiert!$K:$L,2,FALSE)=0,"Vakuumierter VOS vegan"),
IFERROR(IF(VLOOKUP(O310,[1]Vakuumiert!$N:$O,2,FALSE)=0,"Vakuumierter VOS Zipfel"),
IFERROR(IF(VLOOKUP(O310,[1]Vakuumiert!$Q:$R,2,FALSE)=0,"Vakuumiert geschält"),
IFERROR(IF(VLOOKUP(O310,'[1]vakuumierte Fertigprodukte'!$B:$C,2,FALSE)=0,"Fertigprodukte"),
IFERROR(IF(VLOOKUP(O310,'[1]vakuumierte Fertigprodukte'!$E:$FI,2,FALSE)=0,"Vakuumierte Zipfel"),
IFERROR(IF(VLOOKUP(O310,[1]Wurste!$B:$C,2,FALSE)=0,"Räucherwürste"),
IFERROR(IF(VLOOKUP(O310,[1]Wurste!$E:$F,2,FALSE)=0,"URW/URGW Wurst"),
IFERROR(IF(VLOOKUP(O310,[1]Wurste!$H:$I,2,FALSE)=0,"HF-Wurst Vegan"),
IFERROR(IF(VLOOKUP(O310,[1]Wurste!$K:$L,2,FALSE)=0,"320er ohne Würste"),
IFERROR(IF(AND(OR(Abfalldokumentation!$A310="BU3",Abfalldokumentation!$A310="Verkauf"),Abfalldokumentation!$F310="Schimmel",Abfalldokumentation!$G310="keinen Abnehmer/kein Schälpersonal"),"Div. Zipfel, ES ohne Verwendung",VLOOKUP(Abfalldokumentation!$E310,Produktgruppen!A:B,2,FALSE)),"-")))))))))))))))))))))))</f>
        <v>ABS</v>
      </c>
      <c r="E310" s="81" t="str">
        <f>IFERROR(VLOOKUP(Abfalldokumentation!$O310,Artikel!A:C,3,FALSE),Abfalldokumentation!$O310)</f>
        <v>ABS Pfeffer-Bruch</v>
      </c>
      <c r="F310" s="81" t="str">
        <f>VLOOKUP(T310,'Liste Gründe'!A:D,2,FALSE)</f>
        <v>Linienbezogen</v>
      </c>
      <c r="G310" s="80" t="str">
        <f>IF(ISBLANK(V310),VLOOKUP(Abfalldokumentation!$P310,'Liste Gründe'!A:D,3,FALSE),V310)</f>
        <v>Reste von Produktion</v>
      </c>
      <c r="H310" s="81" t="str">
        <f>IF(ISBLANK(Abfalldokumentation!$W310),"-",Abfalldokumentation!$W310)</f>
        <v>-</v>
      </c>
      <c r="I310" s="81">
        <f t="shared" si="29"/>
        <v>36</v>
      </c>
      <c r="J310" s="81" t="str">
        <f t="shared" si="30"/>
        <v>Produkte</v>
      </c>
      <c r="K310" s="81" t="str">
        <f t="shared" si="31"/>
        <v>BUs</v>
      </c>
      <c r="L310" s="81" t="str">
        <f t="shared" si="32"/>
        <v>Symptome</v>
      </c>
      <c r="M310" s="81">
        <f>IFERROR(VLOOKUP(Abfalldokumentation!$O310,Kennzahlen!S:V,3,FALSE)*Abfalldokumentation!$B310,"0")</f>
        <v>1.7000000000000001E-3</v>
      </c>
      <c r="N310" s="81" t="str">
        <f>IF(ISBLANK(Q310),VLOOKUP(Abfalldokumentation!$O310,'Linien - BU'!R:S,2,FALSE),Q310)</f>
        <v>Spezialitäten</v>
      </c>
      <c r="O310" s="77">
        <f t="shared" si="33"/>
        <v>29501017</v>
      </c>
      <c r="P310" s="77">
        <f t="shared" si="34"/>
        <v>30</v>
      </c>
      <c r="Q310" s="39" t="s">
        <v>253</v>
      </c>
      <c r="R310" s="40">
        <v>29501017</v>
      </c>
      <c r="S310" s="40">
        <v>17</v>
      </c>
      <c r="T310" s="46">
        <v>30</v>
      </c>
      <c r="U310" s="41">
        <v>44447</v>
      </c>
      <c r="V310" s="42" t="s">
        <v>120</v>
      </c>
      <c r="W310" s="43"/>
      <c r="X310" s="44" t="str">
        <f>IFERROR(VLOOKUP(Abfalldokumentation!$R310,Artikel!A:C,3,FALSE),Abfalldokumentation!$R310)</f>
        <v>ABS Pfeffer-Bruch</v>
      </c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spans="1:40" ht="30" hidden="1" customHeight="1" x14ac:dyDescent="0.25">
      <c r="A311" s="73" t="str">
        <f>VLOOKUP(N311,'Linien - BU'!A:B,2,FALSE)</f>
        <v>Verkauf</v>
      </c>
      <c r="B311" s="74">
        <f t="shared" si="28"/>
        <v>565</v>
      </c>
      <c r="C311" s="75">
        <f>Abfalldokumentation!$U311</f>
        <v>44447</v>
      </c>
      <c r="D311" s="69" t="str">
        <f>IFERROR(IF(VLOOKUP(O311,'[1]Rohware 230'!$B:$C,2,FALSE)=0,"Rohware"),
IFERROR(IF(VLOOKUP(O311,[1]Sammelnr.!$B:$C,2,FALSE)=0,"Sammelnr. ungeschält ABS"),
IFERROR(IF(VLOOKUP(O311,[1]Sammelnr.!$E:$F,2,FALSE)=0,"Sammelnr. ungeschält VS"),
IFERROR(IF(VLOOKUP(O311,[1]Sammelnr.!$H:$I,2,FALSE)=0,"Sammelnr. geschält"),
IFERROR(IF(VLOOKUP(O311,[1]Offen!$B:$C,2,FALSE)=0,"Offen ungeschält ABS"),
IFERROR(IF(VLOOKUP(O311,[1]Offen!$E:$F,2,FALSE)=0,"Offen ungeschält VOS"),
IFERROR(IF(VLOOKUP(O311,[1]Offen!$H:$I,2,FALSE)=0,"Offen geschält RW"),
IFERROR(IF(VLOOKUP(O311,[1]Offen!$K:$L,2,FALSE)=0,"Offen vegan"),
IFERROR(IF(VLOOKUP(O311,[1]Offen!$N:$O,2,FALSE)=0,"Offen Zipfel"),
IFERROR(IF(VLOOKUP(O311,[1]Offen!$Q:$R,2,FALSE)=0,"Offen Endstücke"),
IFERROR(IF(VLOOKUP(O311,[1]Vakuumiert!$B:$C,2,FALSE)=0,"Vakuumierter VOS ungeschält"),
IFERROR(IF(VLOOKUP(O311,[1]Vakuumiert!$E:$F,2,FALSE)=0,"Vakuumierter ABS ungeschält"),
IFERROR(IF(VLOOKUP(O311,[1]Vakuumiert!$H:$I,2,FALSE)=0,"Vakuumierter VOS geschält"),
IFERROR(IF(VLOOKUP(O311,[1]Vakuumiert!$K:$L,2,FALSE)=0,"Vakuumierter VOS vegan"),
IFERROR(IF(VLOOKUP(O311,[1]Vakuumiert!$N:$O,2,FALSE)=0,"Vakuumierter VOS Zipfel"),
IFERROR(IF(VLOOKUP(O311,[1]Vakuumiert!$Q:$R,2,FALSE)=0,"Vakuumiert geschält"),
IFERROR(IF(VLOOKUP(O311,'[1]vakuumierte Fertigprodukte'!$B:$C,2,FALSE)=0,"Fertigprodukte"),
IFERROR(IF(VLOOKUP(O311,'[1]vakuumierte Fertigprodukte'!$E:$FI,2,FALSE)=0,"Vakuumierte Zipfel"),
IFERROR(IF(VLOOKUP(O311,[1]Wurste!$B:$C,2,FALSE)=0,"Räucherwürste"),
IFERROR(IF(VLOOKUP(O311,[1]Wurste!$E:$F,2,FALSE)=0,"URW/URGW Wurst"),
IFERROR(IF(VLOOKUP(O311,[1]Wurste!$H:$I,2,FALSE)=0,"HF-Wurst Vegan"),
IFERROR(IF(VLOOKUP(O311,[1]Wurste!$K:$L,2,FALSE)=0,"320er ohne Würste"),
IFERROR(IF(AND(OR(Abfalldokumentation!$A311="BU3",Abfalldokumentation!$A311="Verkauf"),Abfalldokumentation!$F311="Schimmel",Abfalldokumentation!$G311="keinen Abnehmer/kein Schälpersonal"),"Div. Zipfel, ES ohne Verwendung",VLOOKUP(Abfalldokumentation!$E311,Produktgruppen!A:B,2,FALSE)),"-")))))))))))))))))))))))</f>
        <v>Div. Zipfel, ES ohne Verwendung</v>
      </c>
      <c r="E311" s="76" t="str">
        <f>IFERROR(VLOOKUP(Abfalldokumentation!$O311,Artikel!A:C,3,FALSE),Abfalldokumentation!$O311)</f>
        <v>VOS RW NATUR AMM CO REZ</v>
      </c>
      <c r="F311" s="76" t="str">
        <f>VLOOKUP(T311,'Liste Gründe'!A:D,2,FALSE)</f>
        <v>Schimmel</v>
      </c>
      <c r="G311" s="75" t="str">
        <f>IF(ISBLANK(V311),VLOOKUP(Abfalldokumentation!$P311,'Liste Gründe'!A:D,3,FALSE),V311)</f>
        <v>keinen Abnehmer/kein Schälpersonal</v>
      </c>
      <c r="H311" s="76" t="str">
        <f>IF(ISBLANK(Abfalldokumentation!$W311),"-",Abfalldokumentation!$W311)</f>
        <v>keinen Abnehmer/Schälen</v>
      </c>
      <c r="I311" s="76">
        <f t="shared" si="29"/>
        <v>36</v>
      </c>
      <c r="J311" s="76" t="str">
        <f t="shared" si="30"/>
        <v>Produkte</v>
      </c>
      <c r="K311" s="76" t="str">
        <f t="shared" si="31"/>
        <v>BUs</v>
      </c>
      <c r="L311" s="76" t="str">
        <f t="shared" si="32"/>
        <v>Symptome</v>
      </c>
      <c r="M311" s="76">
        <f>IFERROR(VLOOKUP(Abfalldokumentation!$O311,Kennzahlen!S:V,3,FALSE)*Abfalldokumentation!$B311,"0")</f>
        <v>282.5</v>
      </c>
      <c r="N311" s="76" t="str">
        <f>IF(ISBLANK(Q311),VLOOKUP(Abfalldokumentation!$O311,'Linien - BU'!R:S,2,FALSE),Q311)</f>
        <v>Verkauf</v>
      </c>
      <c r="O311" s="77">
        <f t="shared" si="33"/>
        <v>29501022</v>
      </c>
      <c r="P311" s="77">
        <f t="shared" si="34"/>
        <v>12</v>
      </c>
      <c r="Q311" s="45" t="s">
        <v>11</v>
      </c>
      <c r="R311" s="46">
        <v>29501022</v>
      </c>
      <c r="S311" s="46">
        <v>565</v>
      </c>
      <c r="T311" s="46">
        <v>12</v>
      </c>
      <c r="U311" s="47">
        <v>44447</v>
      </c>
      <c r="V311" s="48" t="s">
        <v>20</v>
      </c>
      <c r="W311" s="49" t="s">
        <v>192</v>
      </c>
      <c r="X311" s="50" t="str">
        <f>IFERROR(VLOOKUP(Abfalldokumentation!$R311,Artikel!A:C,3,FALSE),Abfalldokumentation!$R311)</f>
        <v>VOS RW NATUR AMM CO REZ</v>
      </c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spans="1:40" ht="30" hidden="1" customHeight="1" x14ac:dyDescent="0.25">
      <c r="A312" s="78" t="str">
        <f>VLOOKUP(N312,'Linien - BU'!A:B,2,FALSE)</f>
        <v>Verkauf</v>
      </c>
      <c r="B312" s="79">
        <f t="shared" si="28"/>
        <v>1148</v>
      </c>
      <c r="C312" s="80">
        <f>Abfalldokumentation!$U312</f>
        <v>44447</v>
      </c>
      <c r="D312" s="69" t="str">
        <f>IFERROR(IF(VLOOKUP(O312,'[1]Rohware 230'!$B:$C,2,FALSE)=0,"Rohware"),
IFERROR(IF(VLOOKUP(O312,[1]Sammelnr.!$B:$C,2,FALSE)=0,"Sammelnr. ungeschält ABS"),
IFERROR(IF(VLOOKUP(O312,[1]Sammelnr.!$E:$F,2,FALSE)=0,"Sammelnr. ungeschält VS"),
IFERROR(IF(VLOOKUP(O312,[1]Sammelnr.!$H:$I,2,FALSE)=0,"Sammelnr. geschält"),
IFERROR(IF(VLOOKUP(O312,[1]Offen!$B:$C,2,FALSE)=0,"Offen ungeschält ABS"),
IFERROR(IF(VLOOKUP(O312,[1]Offen!$E:$F,2,FALSE)=0,"Offen ungeschält VOS"),
IFERROR(IF(VLOOKUP(O312,[1]Offen!$H:$I,2,FALSE)=0,"Offen geschält RW"),
IFERROR(IF(VLOOKUP(O312,[1]Offen!$K:$L,2,FALSE)=0,"Offen vegan"),
IFERROR(IF(VLOOKUP(O312,[1]Offen!$N:$O,2,FALSE)=0,"Offen Zipfel"),
IFERROR(IF(VLOOKUP(O312,[1]Offen!$Q:$R,2,FALSE)=0,"Offen Endstücke"),
IFERROR(IF(VLOOKUP(O312,[1]Vakuumiert!$B:$C,2,FALSE)=0,"Vakuumierter VOS ungeschält"),
IFERROR(IF(VLOOKUP(O312,[1]Vakuumiert!$E:$F,2,FALSE)=0,"Vakuumierter ABS ungeschält"),
IFERROR(IF(VLOOKUP(O312,[1]Vakuumiert!$H:$I,2,FALSE)=0,"Vakuumierter VOS geschält"),
IFERROR(IF(VLOOKUP(O312,[1]Vakuumiert!$K:$L,2,FALSE)=0,"Vakuumierter VOS vegan"),
IFERROR(IF(VLOOKUP(O312,[1]Vakuumiert!$N:$O,2,FALSE)=0,"Vakuumierter VOS Zipfel"),
IFERROR(IF(VLOOKUP(O312,[1]Vakuumiert!$Q:$R,2,FALSE)=0,"Vakuumiert geschält"),
IFERROR(IF(VLOOKUP(O312,'[1]vakuumierte Fertigprodukte'!$B:$C,2,FALSE)=0,"Fertigprodukte"),
IFERROR(IF(VLOOKUP(O312,'[1]vakuumierte Fertigprodukte'!$E:$FI,2,FALSE)=0,"Vakuumierte Zipfel"),
IFERROR(IF(VLOOKUP(O312,[1]Wurste!$B:$C,2,FALSE)=0,"Räucherwürste"),
IFERROR(IF(VLOOKUP(O312,[1]Wurste!$E:$F,2,FALSE)=0,"URW/URGW Wurst"),
IFERROR(IF(VLOOKUP(O312,[1]Wurste!$H:$I,2,FALSE)=0,"HF-Wurst Vegan"),
IFERROR(IF(VLOOKUP(O312,[1]Wurste!$K:$L,2,FALSE)=0,"320er ohne Würste"),
IFERROR(IF(AND(OR(Abfalldokumentation!$A312="BU3",Abfalldokumentation!$A312="Verkauf"),Abfalldokumentation!$F312="Schimmel",Abfalldokumentation!$G312="keinen Abnehmer/kein Schälpersonal"),"Div. Zipfel, ES ohne Verwendung",VLOOKUP(Abfalldokumentation!$E312,Produktgruppen!A:B,2,FALSE)),"-")))))))))))))))))))))))</f>
        <v>Div. Zipfel, ES ohne Verwendung</v>
      </c>
      <c r="E312" s="81" t="str">
        <f>IFERROR(VLOOKUP(Abfalldokumentation!$O312,Artikel!A:C,3,FALSE),Abfalldokumentation!$O312)</f>
        <v>VOS RW NATUR AMM CO REZ</v>
      </c>
      <c r="F312" s="81" t="str">
        <f>VLOOKUP(T312,'Liste Gründe'!A:D,2,FALSE)</f>
        <v>Schimmel</v>
      </c>
      <c r="G312" s="80" t="str">
        <f>IF(ISBLANK(V312),VLOOKUP(Abfalldokumentation!$P312,'Liste Gründe'!A:D,3,FALSE),V312)</f>
        <v>keinen Abnehmer/kein Schälpersonal</v>
      </c>
      <c r="H312" s="81" t="str">
        <f>IF(ISBLANK(Abfalldokumentation!$W312),"-",Abfalldokumentation!$W312)</f>
        <v>keinen Abnehmer/Schälen</v>
      </c>
      <c r="I312" s="81">
        <f t="shared" si="29"/>
        <v>36</v>
      </c>
      <c r="J312" s="81" t="str">
        <f t="shared" si="30"/>
        <v>Produkte</v>
      </c>
      <c r="K312" s="81" t="str">
        <f t="shared" si="31"/>
        <v>BUs</v>
      </c>
      <c r="L312" s="81" t="str">
        <f t="shared" si="32"/>
        <v>Symptome</v>
      </c>
      <c r="M312" s="81">
        <f>IFERROR(VLOOKUP(Abfalldokumentation!$O312,Kennzahlen!S:V,3,FALSE)*Abfalldokumentation!$B312,"0")</f>
        <v>574</v>
      </c>
      <c r="N312" s="81" t="str">
        <f>IF(ISBLANK(Q312),VLOOKUP(Abfalldokumentation!$O312,'Linien - BU'!R:S,2,FALSE),Q312)</f>
        <v>Verkauf</v>
      </c>
      <c r="O312" s="77">
        <f t="shared" si="33"/>
        <v>29501022</v>
      </c>
      <c r="P312" s="77">
        <f t="shared" si="34"/>
        <v>12</v>
      </c>
      <c r="Q312" s="39" t="s">
        <v>11</v>
      </c>
      <c r="R312" s="40">
        <v>29501022</v>
      </c>
      <c r="S312" s="40">
        <v>1148</v>
      </c>
      <c r="T312" s="40">
        <v>12</v>
      </c>
      <c r="U312" s="41">
        <v>44447</v>
      </c>
      <c r="V312" s="42" t="s">
        <v>20</v>
      </c>
      <c r="W312" s="43" t="s">
        <v>192</v>
      </c>
      <c r="X312" s="44" t="str">
        <f>IFERROR(VLOOKUP(Abfalldokumentation!$R312,Artikel!A:C,3,FALSE),Abfalldokumentation!$R312)</f>
        <v>VOS RW NATUR AMM CO REZ</v>
      </c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spans="1:40" ht="30" hidden="1" customHeight="1" x14ac:dyDescent="0.25">
      <c r="A313" s="73" t="str">
        <f>VLOOKUP(N313,'Linien - BU'!A:B,2,FALSE)</f>
        <v>BU4</v>
      </c>
      <c r="B313" s="74">
        <f t="shared" si="28"/>
        <v>123</v>
      </c>
      <c r="C313" s="75">
        <f>Abfalldokumentation!$U313</f>
        <v>44447</v>
      </c>
      <c r="D313" s="69" t="str">
        <f>IFERROR(IF(VLOOKUP(O313,'[1]Rohware 230'!$B:$C,2,FALSE)=0,"Rohware"),
IFERROR(IF(VLOOKUP(O313,[1]Sammelnr.!$B:$C,2,FALSE)=0,"Sammelnr. ungeschält ABS"),
IFERROR(IF(VLOOKUP(O313,[1]Sammelnr.!$E:$F,2,FALSE)=0,"Sammelnr. ungeschält VS"),
IFERROR(IF(VLOOKUP(O313,[1]Sammelnr.!$H:$I,2,FALSE)=0,"Sammelnr. geschält"),
IFERROR(IF(VLOOKUP(O313,[1]Offen!$B:$C,2,FALSE)=0,"Offen ungeschält ABS"),
IFERROR(IF(VLOOKUP(O313,[1]Offen!$E:$F,2,FALSE)=0,"Offen ungeschält VOS"),
IFERROR(IF(VLOOKUP(O313,[1]Offen!$H:$I,2,FALSE)=0,"Offen geschält RW"),
IFERROR(IF(VLOOKUP(O313,[1]Offen!$K:$L,2,FALSE)=0,"Offen vegan"),
IFERROR(IF(VLOOKUP(O313,[1]Offen!$N:$O,2,FALSE)=0,"Offen Zipfel"),
IFERROR(IF(VLOOKUP(O313,[1]Offen!$Q:$R,2,FALSE)=0,"Offen Endstücke"),
IFERROR(IF(VLOOKUP(O313,[1]Vakuumiert!$B:$C,2,FALSE)=0,"Vakuumierter VOS ungeschält"),
IFERROR(IF(VLOOKUP(O313,[1]Vakuumiert!$E:$F,2,FALSE)=0,"Vakuumierter ABS ungeschält"),
IFERROR(IF(VLOOKUP(O313,[1]Vakuumiert!$H:$I,2,FALSE)=0,"Vakuumierter VOS geschält"),
IFERROR(IF(VLOOKUP(O313,[1]Vakuumiert!$K:$L,2,FALSE)=0,"Vakuumierter VOS vegan"),
IFERROR(IF(VLOOKUP(O313,[1]Vakuumiert!$N:$O,2,FALSE)=0,"Vakuumierter VOS Zipfel"),
IFERROR(IF(VLOOKUP(O313,[1]Vakuumiert!$Q:$R,2,FALSE)=0,"Vakuumiert geschält"),
IFERROR(IF(VLOOKUP(O313,'[1]vakuumierte Fertigprodukte'!$B:$C,2,FALSE)=0,"Fertigprodukte"),
IFERROR(IF(VLOOKUP(O313,'[1]vakuumierte Fertigprodukte'!$E:$FI,2,FALSE)=0,"Vakuumierte Zipfel"),
IFERROR(IF(VLOOKUP(O313,[1]Wurste!$B:$C,2,FALSE)=0,"Räucherwürste"),
IFERROR(IF(VLOOKUP(O313,[1]Wurste!$E:$F,2,FALSE)=0,"URW/URGW Wurst"),
IFERROR(IF(VLOOKUP(O313,[1]Wurste!$H:$I,2,FALSE)=0,"HF-Wurst Vegan"),
IFERROR(IF(VLOOKUP(O313,[1]Wurste!$K:$L,2,FALSE)=0,"320er ohne Würste"),
IFERROR(IF(AND(OR(Abfalldokumentation!$A313="BU3",Abfalldokumentation!$A313="Verkauf"),Abfalldokumentation!$F313="Schimmel",Abfalldokumentation!$G313="keinen Abnehmer/kein Schälpersonal"),"Div. Zipfel, ES ohne Verwendung",VLOOKUP(Abfalldokumentation!$E313,Produktgruppen!A:B,2,FALSE)),"-")))))))))))))))))))))))</f>
        <v>ABS</v>
      </c>
      <c r="E313" s="76" t="str">
        <f>IFERROR(VLOOKUP(Abfalldokumentation!$O313,Artikel!A:C,3,FALSE),Abfalldokumentation!$O313)</f>
        <v>ABS CAMBOZOLA</v>
      </c>
      <c r="F313" s="76" t="str">
        <f>VLOOKUP(T313,'Liste Gründe'!A:D,2,FALSE)</f>
        <v>keinen Verwendungszweck</v>
      </c>
      <c r="G313" s="75" t="str">
        <f>IF(ISBLANK(V313),VLOOKUP(Abfalldokumentation!$P313,'Liste Gründe'!A:D,3,FALSE),V313)</f>
        <v>keinen Verwendungszweck</v>
      </c>
      <c r="H313" s="76" t="str">
        <f>IF(ISBLANK(Abfalldokumentation!$W313),"-",Abfalldokumentation!$W313)</f>
        <v>&lt;300kg/Monat</v>
      </c>
      <c r="I313" s="76">
        <f t="shared" si="29"/>
        <v>36</v>
      </c>
      <c r="J313" s="76" t="str">
        <f t="shared" si="30"/>
        <v>Produkte</v>
      </c>
      <c r="K313" s="76" t="str">
        <f t="shared" si="31"/>
        <v>BUs</v>
      </c>
      <c r="L313" s="76" t="str">
        <f t="shared" si="32"/>
        <v>Symptome</v>
      </c>
      <c r="M313" s="76">
        <f>IFERROR(VLOOKUP(Abfalldokumentation!$O313,Kennzahlen!S:V,3,FALSE)*Abfalldokumentation!$B313,"0")</f>
        <v>1.23E-2</v>
      </c>
      <c r="N313" s="76" t="str">
        <f>IF(ISBLANK(Q313),VLOOKUP(Abfalldokumentation!$O313,'Linien - BU'!R:S,2,FALSE),Q313)</f>
        <v>L20</v>
      </c>
      <c r="O313" s="77">
        <f t="shared" si="33"/>
        <v>29501023</v>
      </c>
      <c r="P313" s="77">
        <f t="shared" si="34"/>
        <v>61</v>
      </c>
      <c r="Q313" s="45" t="s">
        <v>189</v>
      </c>
      <c r="R313" s="46">
        <v>29501023</v>
      </c>
      <c r="S313" s="46">
        <v>123</v>
      </c>
      <c r="T313" s="46">
        <v>61</v>
      </c>
      <c r="U313" s="47">
        <v>44447</v>
      </c>
      <c r="V313" s="48"/>
      <c r="W313" s="49" t="s">
        <v>190</v>
      </c>
      <c r="X313" s="50" t="str">
        <f>IFERROR(VLOOKUP(Abfalldokumentation!$R313,Artikel!A:C,3,FALSE),Abfalldokumentation!$R313)</f>
        <v>ABS CAMBOZOLA</v>
      </c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spans="1:40" ht="30" hidden="1" customHeight="1" x14ac:dyDescent="0.25">
      <c r="A314" s="78" t="str">
        <f>VLOOKUP(N314,'Linien - BU'!A:B,2,FALSE)</f>
        <v>Verkauf</v>
      </c>
      <c r="B314" s="79">
        <f t="shared" si="28"/>
        <v>148</v>
      </c>
      <c r="C314" s="80">
        <f>Abfalldokumentation!$U314</f>
        <v>44447</v>
      </c>
      <c r="D314" s="69" t="str">
        <f>IFERROR(IF(VLOOKUP(O314,'[1]Rohware 230'!$B:$C,2,FALSE)=0,"Rohware"),
IFERROR(IF(VLOOKUP(O314,[1]Sammelnr.!$B:$C,2,FALSE)=0,"Sammelnr. ungeschält ABS"),
IFERROR(IF(VLOOKUP(O314,[1]Sammelnr.!$E:$F,2,FALSE)=0,"Sammelnr. ungeschält VS"),
IFERROR(IF(VLOOKUP(O314,[1]Sammelnr.!$H:$I,2,FALSE)=0,"Sammelnr. geschält"),
IFERROR(IF(VLOOKUP(O314,[1]Offen!$B:$C,2,FALSE)=0,"Offen ungeschält ABS"),
IFERROR(IF(VLOOKUP(O314,[1]Offen!$E:$F,2,FALSE)=0,"Offen ungeschält VOS"),
IFERROR(IF(VLOOKUP(O314,[1]Offen!$H:$I,2,FALSE)=0,"Offen geschält RW"),
IFERROR(IF(VLOOKUP(O314,[1]Offen!$K:$L,2,FALSE)=0,"Offen vegan"),
IFERROR(IF(VLOOKUP(O314,[1]Offen!$N:$O,2,FALSE)=0,"Offen Zipfel"),
IFERROR(IF(VLOOKUP(O314,[1]Offen!$Q:$R,2,FALSE)=0,"Offen Endstücke"),
IFERROR(IF(VLOOKUP(O314,[1]Vakuumiert!$B:$C,2,FALSE)=0,"Vakuumierter VOS ungeschält"),
IFERROR(IF(VLOOKUP(O314,[1]Vakuumiert!$E:$F,2,FALSE)=0,"Vakuumierter ABS ungeschält"),
IFERROR(IF(VLOOKUP(O314,[1]Vakuumiert!$H:$I,2,FALSE)=0,"Vakuumierter VOS geschält"),
IFERROR(IF(VLOOKUP(O314,[1]Vakuumiert!$K:$L,2,FALSE)=0,"Vakuumierter VOS vegan"),
IFERROR(IF(VLOOKUP(O314,[1]Vakuumiert!$N:$O,2,FALSE)=0,"Vakuumierter VOS Zipfel"),
IFERROR(IF(VLOOKUP(O314,[1]Vakuumiert!$Q:$R,2,FALSE)=0,"Vakuumiert geschält"),
IFERROR(IF(VLOOKUP(O314,'[1]vakuumierte Fertigprodukte'!$B:$C,2,FALSE)=0,"Fertigprodukte"),
IFERROR(IF(VLOOKUP(O314,'[1]vakuumierte Fertigprodukte'!$E:$FI,2,FALSE)=0,"Vakuumierte Zipfel"),
IFERROR(IF(VLOOKUP(O314,[1]Wurste!$B:$C,2,FALSE)=0,"Räucherwürste"),
IFERROR(IF(VLOOKUP(O314,[1]Wurste!$E:$F,2,FALSE)=0,"URW/URGW Wurst"),
IFERROR(IF(VLOOKUP(O314,[1]Wurste!$H:$I,2,FALSE)=0,"HF-Wurst Vegan"),
IFERROR(IF(VLOOKUP(O314,[1]Wurste!$K:$L,2,FALSE)=0,"320er ohne Würste"),
IFERROR(IF(AND(OR(Abfalldokumentation!$A314="BU3",Abfalldokumentation!$A314="Verkauf"),Abfalldokumentation!$F314="Schimmel",Abfalldokumentation!$G314="keinen Abnehmer/kein Schälpersonal"),"Div. Zipfel, ES ohne Verwendung",VLOOKUP(Abfalldokumentation!$E314,Produktgruppen!A:B,2,FALSE)),"-")))))))))))))))))))))))</f>
        <v>Div. Zipfel, ES ohne Verwendung</v>
      </c>
      <c r="E314" s="81" t="str">
        <f>IFERROR(VLOOKUP(Abfalldokumentation!$O314,Artikel!A:C,3,FALSE),Abfalldokumentation!$O314)</f>
        <v>VOS RW-SCHI ZIPFEL 3500</v>
      </c>
      <c r="F314" s="81" t="str">
        <f>VLOOKUP(T314,'Liste Gründe'!A:D,2,FALSE)</f>
        <v>Schimmel</v>
      </c>
      <c r="G314" s="80" t="str">
        <f>IF(ISBLANK(V314),VLOOKUP(Abfalldokumentation!$P314,'Liste Gründe'!A:D,3,FALSE),V314)</f>
        <v>keinen Abnehmer/kein Schälpersonal</v>
      </c>
      <c r="H314" s="81" t="str">
        <f>IF(ISBLANK(Abfalldokumentation!$W314),"-",Abfalldokumentation!$W314)</f>
        <v>keinen Abnehmer/Schälen</v>
      </c>
      <c r="I314" s="81">
        <f t="shared" si="29"/>
        <v>36</v>
      </c>
      <c r="J314" s="81" t="str">
        <f t="shared" si="30"/>
        <v>Produkte</v>
      </c>
      <c r="K314" s="81" t="str">
        <f t="shared" si="31"/>
        <v>BUs</v>
      </c>
      <c r="L314" s="81" t="str">
        <f t="shared" si="32"/>
        <v>Symptome</v>
      </c>
      <c r="M314" s="81">
        <f>IFERROR(VLOOKUP(Abfalldokumentation!$O314,Kennzahlen!S:V,3,FALSE)*Abfalldokumentation!$B314,"0")</f>
        <v>74</v>
      </c>
      <c r="N314" s="81" t="str">
        <f>IF(ISBLANK(Q314),VLOOKUP(Abfalldokumentation!$O314,'Linien - BU'!R:S,2,FALSE),Q314)</f>
        <v>Verkauf</v>
      </c>
      <c r="O314" s="77">
        <f t="shared" si="33"/>
        <v>29501061</v>
      </c>
      <c r="P314" s="77">
        <f t="shared" si="34"/>
        <v>12</v>
      </c>
      <c r="Q314" s="39" t="s">
        <v>11</v>
      </c>
      <c r="R314" s="40">
        <v>29501061</v>
      </c>
      <c r="S314" s="40">
        <v>148</v>
      </c>
      <c r="T314" s="40">
        <v>12</v>
      </c>
      <c r="U314" s="41">
        <v>44447</v>
      </c>
      <c r="V314" s="42" t="s">
        <v>20</v>
      </c>
      <c r="W314" s="43" t="s">
        <v>192</v>
      </c>
      <c r="X314" s="44" t="str">
        <f>IFERROR(VLOOKUP(Abfalldokumentation!$R314,Artikel!A:C,3,FALSE),Abfalldokumentation!$R314)</f>
        <v>VOS RW-SCHI ZIPFEL 3500</v>
      </c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spans="1:40" ht="30" hidden="1" customHeight="1" x14ac:dyDescent="0.25">
      <c r="A315" s="73" t="str">
        <f>VLOOKUP(N315,'Linien - BU'!A:B,2,FALSE)</f>
        <v>BU1</v>
      </c>
      <c r="B315" s="74">
        <f t="shared" si="28"/>
        <v>120</v>
      </c>
      <c r="C315" s="75">
        <f>Abfalldokumentation!$U315</f>
        <v>44447</v>
      </c>
      <c r="D315" s="69" t="str">
        <f>IFERROR(IF(VLOOKUP(O315,'[1]Rohware 230'!$B:$C,2,FALSE)=0,"Rohware"),
IFERROR(IF(VLOOKUP(O315,[1]Sammelnr.!$B:$C,2,FALSE)=0,"Sammelnr. ungeschält ABS"),
IFERROR(IF(VLOOKUP(O315,[1]Sammelnr.!$E:$F,2,FALSE)=0,"Sammelnr. ungeschält VS"),
IFERROR(IF(VLOOKUP(O315,[1]Sammelnr.!$H:$I,2,FALSE)=0,"Sammelnr. geschält"),
IFERROR(IF(VLOOKUP(O315,[1]Offen!$B:$C,2,FALSE)=0,"Offen ungeschält ABS"),
IFERROR(IF(VLOOKUP(O315,[1]Offen!$E:$F,2,FALSE)=0,"Offen ungeschält VOS"),
IFERROR(IF(VLOOKUP(O315,[1]Offen!$H:$I,2,FALSE)=0,"Offen geschält RW"),
IFERROR(IF(VLOOKUP(O315,[1]Offen!$K:$L,2,FALSE)=0,"Offen vegan"),
IFERROR(IF(VLOOKUP(O315,[1]Offen!$N:$O,2,FALSE)=0,"Offen Zipfel"),
IFERROR(IF(VLOOKUP(O315,[1]Offen!$Q:$R,2,FALSE)=0,"Offen Endstücke"),
IFERROR(IF(VLOOKUP(O315,[1]Vakuumiert!$B:$C,2,FALSE)=0,"Vakuumierter VOS ungeschält"),
IFERROR(IF(VLOOKUP(O315,[1]Vakuumiert!$E:$F,2,FALSE)=0,"Vakuumierter ABS ungeschält"),
IFERROR(IF(VLOOKUP(O315,[1]Vakuumiert!$H:$I,2,FALSE)=0,"Vakuumierter VOS geschält"),
IFERROR(IF(VLOOKUP(O315,[1]Vakuumiert!$K:$L,2,FALSE)=0,"Vakuumierter VOS vegan"),
IFERROR(IF(VLOOKUP(O315,[1]Vakuumiert!$N:$O,2,FALSE)=0,"Vakuumierter VOS Zipfel"),
IFERROR(IF(VLOOKUP(O315,[1]Vakuumiert!$Q:$R,2,FALSE)=0,"Vakuumiert geschält"),
IFERROR(IF(VLOOKUP(O315,'[1]vakuumierte Fertigprodukte'!$B:$C,2,FALSE)=0,"Fertigprodukte"),
IFERROR(IF(VLOOKUP(O315,'[1]vakuumierte Fertigprodukte'!$E:$FI,2,FALSE)=0,"Vakuumierte Zipfel"),
IFERROR(IF(VLOOKUP(O315,[1]Wurste!$B:$C,2,FALSE)=0,"Räucherwürste"),
IFERROR(IF(VLOOKUP(O315,[1]Wurste!$E:$F,2,FALSE)=0,"URW/URGW Wurst"),
IFERROR(IF(VLOOKUP(O315,[1]Wurste!$H:$I,2,FALSE)=0,"HF-Wurst Vegan"),
IFERROR(IF(VLOOKUP(O315,[1]Wurste!$K:$L,2,FALSE)=0,"320er ohne Würste"),
IFERROR(IF(AND(OR(Abfalldokumentation!$A315="BU3",Abfalldokumentation!$A315="Verkauf"),Abfalldokumentation!$F315="Schimmel",Abfalldokumentation!$G315="keinen Abnehmer/kein Schälpersonal"),"Div. Zipfel, ES ohne Verwendung",VLOOKUP(Abfalldokumentation!$E315,Produktgruppen!A:B,2,FALSE)),"-")))))))))))))))))))))))</f>
        <v>ABS</v>
      </c>
      <c r="E315" s="76" t="str">
        <f>IFERROR(VLOOKUP(Abfalldokumentation!$O315,Artikel!A:C,3,FALSE),Abfalldokumentation!$O315)</f>
        <v>ABS 40-45% OGT</v>
      </c>
      <c r="F315" s="76" t="str">
        <f>VLOOKUP(T315,'Liste Gründe'!A:D,2,FALSE)</f>
        <v>Schimmel</v>
      </c>
      <c r="G315" s="75" t="str">
        <f>IF(ISBLANK(V315),VLOOKUP(Abfalldokumentation!$P315,'Liste Gründe'!A:D,3,FALSE),V315)</f>
        <v>keine Verarbeitung</v>
      </c>
      <c r="H315" s="76" t="str">
        <f>IF(ISBLANK(Abfalldokumentation!$W315),"-",Abfalldokumentation!$W315)</f>
        <v>Aufgrund Konsistenz nicht genommen. Zu wenig VOS verarbeitet. Vom Warmen ins Kalte -&gt; Schimmel</v>
      </c>
      <c r="I315" s="76">
        <f t="shared" si="29"/>
        <v>36</v>
      </c>
      <c r="J315" s="76" t="str">
        <f t="shared" si="30"/>
        <v>Produkte</v>
      </c>
      <c r="K315" s="76" t="str">
        <f t="shared" si="31"/>
        <v>BUs</v>
      </c>
      <c r="L315" s="76" t="str">
        <f t="shared" si="32"/>
        <v>Symptome</v>
      </c>
      <c r="M315" s="76">
        <f>IFERROR(VLOOKUP(Abfalldokumentation!$O315,Kennzahlen!S:V,3,FALSE)*Abfalldokumentation!$B315,"0")</f>
        <v>240</v>
      </c>
      <c r="N315" s="76" t="str">
        <f>IF(ISBLANK(Q315),VLOOKUP(Abfalldokumentation!$O315,'Linien - BU'!R:S,2,FALSE),Q315)</f>
        <v>Schmelze</v>
      </c>
      <c r="O315" s="77">
        <f t="shared" si="33"/>
        <v>29600001</v>
      </c>
      <c r="P315" s="77">
        <f t="shared" si="34"/>
        <v>12</v>
      </c>
      <c r="Q315" s="45" t="s">
        <v>184</v>
      </c>
      <c r="R315" s="46">
        <v>29600001</v>
      </c>
      <c r="S315" s="46">
        <v>120</v>
      </c>
      <c r="T315" s="46">
        <v>12</v>
      </c>
      <c r="U315" s="47">
        <v>44447</v>
      </c>
      <c r="V315" s="48" t="s">
        <v>22</v>
      </c>
      <c r="W315" s="49" t="s">
        <v>185</v>
      </c>
      <c r="X315" s="50" t="str">
        <f>IFERROR(VLOOKUP(Abfalldokumentation!$R315,Artikel!A:C,3,FALSE),Abfalldokumentation!$R315)</f>
        <v>ABS 40-45% OGT</v>
      </c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spans="1:40" ht="30" hidden="1" customHeight="1" x14ac:dyDescent="0.25">
      <c r="A316" s="78" t="str">
        <f>VLOOKUP(N316,'Linien - BU'!A:B,2,FALSE)</f>
        <v>BU1</v>
      </c>
      <c r="B316" s="79">
        <f t="shared" si="28"/>
        <v>31.8</v>
      </c>
      <c r="C316" s="80">
        <f>Abfalldokumentation!$U316</f>
        <v>44447</v>
      </c>
      <c r="D316" s="69" t="str">
        <f>IFERROR(IF(VLOOKUP(O316,'[1]Rohware 230'!$B:$C,2,FALSE)=0,"Rohware"),
IFERROR(IF(VLOOKUP(O316,[1]Sammelnr.!$B:$C,2,FALSE)=0,"Sammelnr. ungeschält ABS"),
IFERROR(IF(VLOOKUP(O316,[1]Sammelnr.!$E:$F,2,FALSE)=0,"Sammelnr. ungeschält VS"),
IFERROR(IF(VLOOKUP(O316,[1]Sammelnr.!$H:$I,2,FALSE)=0,"Sammelnr. geschält"),
IFERROR(IF(VLOOKUP(O316,[1]Offen!$B:$C,2,FALSE)=0,"Offen ungeschält ABS"),
IFERROR(IF(VLOOKUP(O316,[1]Offen!$E:$F,2,FALSE)=0,"Offen ungeschält VOS"),
IFERROR(IF(VLOOKUP(O316,[1]Offen!$H:$I,2,FALSE)=0,"Offen geschält RW"),
IFERROR(IF(VLOOKUP(O316,[1]Offen!$K:$L,2,FALSE)=0,"Offen vegan"),
IFERROR(IF(VLOOKUP(O316,[1]Offen!$N:$O,2,FALSE)=0,"Offen Zipfel"),
IFERROR(IF(VLOOKUP(O316,[1]Offen!$Q:$R,2,FALSE)=0,"Offen Endstücke"),
IFERROR(IF(VLOOKUP(O316,[1]Vakuumiert!$B:$C,2,FALSE)=0,"Vakuumierter VOS ungeschält"),
IFERROR(IF(VLOOKUP(O316,[1]Vakuumiert!$E:$F,2,FALSE)=0,"Vakuumierter ABS ungeschält"),
IFERROR(IF(VLOOKUP(O316,[1]Vakuumiert!$H:$I,2,FALSE)=0,"Vakuumierter VOS geschält"),
IFERROR(IF(VLOOKUP(O316,[1]Vakuumiert!$K:$L,2,FALSE)=0,"Vakuumierter VOS vegan"),
IFERROR(IF(VLOOKUP(O316,[1]Vakuumiert!$N:$O,2,FALSE)=0,"Vakuumierter VOS Zipfel"),
IFERROR(IF(VLOOKUP(O316,[1]Vakuumiert!$Q:$R,2,FALSE)=0,"Vakuumiert geschält"),
IFERROR(IF(VLOOKUP(O316,'[1]vakuumierte Fertigprodukte'!$B:$C,2,FALSE)=0,"Fertigprodukte"),
IFERROR(IF(VLOOKUP(O316,'[1]vakuumierte Fertigprodukte'!$E:$FI,2,FALSE)=0,"Vakuumierte Zipfel"),
IFERROR(IF(VLOOKUP(O316,[1]Wurste!$B:$C,2,FALSE)=0,"Räucherwürste"),
IFERROR(IF(VLOOKUP(O316,[1]Wurste!$E:$F,2,FALSE)=0,"URW/URGW Wurst"),
IFERROR(IF(VLOOKUP(O316,[1]Wurste!$H:$I,2,FALSE)=0,"HF-Wurst Vegan"),
IFERROR(IF(VLOOKUP(O316,[1]Wurste!$K:$L,2,FALSE)=0,"320er ohne Würste"),
IFERROR(IF(AND(OR(Abfalldokumentation!$A316="BU3",Abfalldokumentation!$A316="Verkauf"),Abfalldokumentation!$F316="Schimmel",Abfalldokumentation!$G316="keinen Abnehmer/kein Schälpersonal"),"Div. Zipfel, ES ohne Verwendung",VLOOKUP(Abfalldokumentation!$E316,Produktgruppen!A:B,2,FALSE)),"-")))))))))))))))))))))))</f>
        <v>RW</v>
      </c>
      <c r="E316" s="81" t="str">
        <f>IFERROR(VLOOKUP(Abfalldokumentation!$O316,Artikel!A:C,3,FALSE),Abfalldokumentation!$O316)</f>
        <v>GRW NATUR 7,2KG</v>
      </c>
      <c r="F316" s="81" t="str">
        <f>VLOOKUP(T316,'Liste Gründe'!A:D,2,FALSE)</f>
        <v>Linienbezogen</v>
      </c>
      <c r="G316" s="80" t="str">
        <f>IF(ISBLANK(V316),VLOOKUP(Abfalldokumentation!$P316,'Liste Gründe'!A:D,3,FALSE),V316)</f>
        <v>Darm geplatzt</v>
      </c>
      <c r="H316" s="81" t="str">
        <f>IF(ISBLANK(Abfalldokumentation!$W316),"-",Abfalldokumentation!$W316)</f>
        <v>Darm geplatzt</v>
      </c>
      <c r="I316" s="81">
        <f t="shared" si="29"/>
        <v>36</v>
      </c>
      <c r="J316" s="81" t="str">
        <f t="shared" si="30"/>
        <v>Produkte</v>
      </c>
      <c r="K316" s="81" t="str">
        <f t="shared" si="31"/>
        <v>BUs</v>
      </c>
      <c r="L316" s="81" t="str">
        <f t="shared" si="32"/>
        <v>Symptome</v>
      </c>
      <c r="M316" s="81" t="str">
        <f>IFERROR(VLOOKUP(Abfalldokumentation!$O316,Kennzahlen!S:V,3,FALSE)*Abfalldokumentation!$B316,"0")</f>
        <v>0</v>
      </c>
      <c r="N316" s="81" t="str">
        <f>IF(ISBLANK(Q316),VLOOKUP(Abfalldokumentation!$O316,'Linien - BU'!R:S,2,FALSE),Q316)</f>
        <v>Abfüllung</v>
      </c>
      <c r="O316" s="77">
        <f t="shared" si="33"/>
        <v>32000049</v>
      </c>
      <c r="P316" s="77">
        <f t="shared" si="34"/>
        <v>34</v>
      </c>
      <c r="Q316" s="39" t="s">
        <v>180</v>
      </c>
      <c r="R316" s="40">
        <v>32000049</v>
      </c>
      <c r="S316" s="40">
        <v>31.8</v>
      </c>
      <c r="T316" s="40">
        <v>34</v>
      </c>
      <c r="U316" s="41">
        <v>44447</v>
      </c>
      <c r="V316" s="42"/>
      <c r="W316" s="43" t="s">
        <v>221</v>
      </c>
      <c r="X316" s="44" t="str">
        <f>IFERROR(VLOOKUP(Abfalldokumentation!$R316,Artikel!A:C,3,FALSE),Abfalldokumentation!$R316)</f>
        <v>GRW NATUR 7,2KG</v>
      </c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spans="1:40" ht="30" hidden="1" customHeight="1" x14ac:dyDescent="0.25">
      <c r="A317" s="73" t="str">
        <f>VLOOKUP(N317,'Linien - BU'!A:B,2,FALSE)</f>
        <v>BU1</v>
      </c>
      <c r="B317" s="74">
        <f t="shared" si="28"/>
        <v>22.2</v>
      </c>
      <c r="C317" s="75">
        <f>Abfalldokumentation!$U317</f>
        <v>44447</v>
      </c>
      <c r="D317" s="69" t="str">
        <f>IFERROR(IF(VLOOKUP(O317,'[1]Rohware 230'!$B:$C,2,FALSE)=0,"Rohware"),
IFERROR(IF(VLOOKUP(O317,[1]Sammelnr.!$B:$C,2,FALSE)=0,"Sammelnr. ungeschält ABS"),
IFERROR(IF(VLOOKUP(O317,[1]Sammelnr.!$E:$F,2,FALSE)=0,"Sammelnr. ungeschält VS"),
IFERROR(IF(VLOOKUP(O317,[1]Sammelnr.!$H:$I,2,FALSE)=0,"Sammelnr. geschält"),
IFERROR(IF(VLOOKUP(O317,[1]Offen!$B:$C,2,FALSE)=0,"Offen ungeschält ABS"),
IFERROR(IF(VLOOKUP(O317,[1]Offen!$E:$F,2,FALSE)=0,"Offen ungeschält VOS"),
IFERROR(IF(VLOOKUP(O317,[1]Offen!$H:$I,2,FALSE)=0,"Offen geschält RW"),
IFERROR(IF(VLOOKUP(O317,[1]Offen!$K:$L,2,FALSE)=0,"Offen vegan"),
IFERROR(IF(VLOOKUP(O317,[1]Offen!$N:$O,2,FALSE)=0,"Offen Zipfel"),
IFERROR(IF(VLOOKUP(O317,[1]Offen!$Q:$R,2,FALSE)=0,"Offen Endstücke"),
IFERROR(IF(VLOOKUP(O317,[1]Vakuumiert!$B:$C,2,FALSE)=0,"Vakuumierter VOS ungeschält"),
IFERROR(IF(VLOOKUP(O317,[1]Vakuumiert!$E:$F,2,FALSE)=0,"Vakuumierter ABS ungeschält"),
IFERROR(IF(VLOOKUP(O317,[1]Vakuumiert!$H:$I,2,FALSE)=0,"Vakuumierter VOS geschält"),
IFERROR(IF(VLOOKUP(O317,[1]Vakuumiert!$K:$L,2,FALSE)=0,"Vakuumierter VOS vegan"),
IFERROR(IF(VLOOKUP(O317,[1]Vakuumiert!$N:$O,2,FALSE)=0,"Vakuumierter VOS Zipfel"),
IFERROR(IF(VLOOKUP(O317,[1]Vakuumiert!$Q:$R,2,FALSE)=0,"Vakuumiert geschält"),
IFERROR(IF(VLOOKUP(O317,'[1]vakuumierte Fertigprodukte'!$B:$C,2,FALSE)=0,"Fertigprodukte"),
IFERROR(IF(VLOOKUP(O317,'[1]vakuumierte Fertigprodukte'!$E:$FI,2,FALSE)=0,"Vakuumierte Zipfel"),
IFERROR(IF(VLOOKUP(O317,[1]Wurste!$B:$C,2,FALSE)=0,"Räucherwürste"),
IFERROR(IF(VLOOKUP(O317,[1]Wurste!$E:$F,2,FALSE)=0,"URW/URGW Wurst"),
IFERROR(IF(VLOOKUP(O317,[1]Wurste!$H:$I,2,FALSE)=0,"HF-Wurst Vegan"),
IFERROR(IF(VLOOKUP(O317,[1]Wurste!$K:$L,2,FALSE)=0,"320er ohne Würste"),
IFERROR(IF(AND(OR(Abfalldokumentation!$A317="BU3",Abfalldokumentation!$A317="Verkauf"),Abfalldokumentation!$F317="Schimmel",Abfalldokumentation!$G317="keinen Abnehmer/kein Schälpersonal"),"Div. Zipfel, ES ohne Verwendung",VLOOKUP(Abfalldokumentation!$E317,Produktgruppen!A:B,2,FALSE)),"-")))))))))))))))))))))))</f>
        <v>RW</v>
      </c>
      <c r="E317" s="76" t="str">
        <f>IFERROR(VLOOKUP(Abfalldokumentation!$O317,Artikel!A:C,3,FALSE),Abfalldokumentation!$O317)</f>
        <v>RW JALA-NAT 9,3KG JER D</v>
      </c>
      <c r="F317" s="76" t="str">
        <f>VLOOKUP(T317,'Liste Gründe'!A:D,2,FALSE)</f>
        <v>Linienbezogen</v>
      </c>
      <c r="G317" s="75" t="str">
        <f>IF(ISBLANK(V317),VLOOKUP(Abfalldokumentation!$P317,'Liste Gründe'!A:D,3,FALSE),V317)</f>
        <v>Darm geplatzt</v>
      </c>
      <c r="H317" s="76" t="str">
        <f>IF(ISBLANK(Abfalldokumentation!$W317),"-",Abfalldokumentation!$W317)</f>
        <v>Darm geplatzt</v>
      </c>
      <c r="I317" s="76">
        <f t="shared" si="29"/>
        <v>36</v>
      </c>
      <c r="J317" s="76" t="str">
        <f t="shared" si="30"/>
        <v>Produkte</v>
      </c>
      <c r="K317" s="76" t="str">
        <f t="shared" si="31"/>
        <v>BUs</v>
      </c>
      <c r="L317" s="76" t="str">
        <f t="shared" si="32"/>
        <v>Symptome</v>
      </c>
      <c r="M317" s="76" t="str">
        <f>IFERROR(VLOOKUP(Abfalldokumentation!$O317,Kennzahlen!S:V,3,FALSE)*Abfalldokumentation!$B317,"0")</f>
        <v>0</v>
      </c>
      <c r="N317" s="76" t="str">
        <f>IF(ISBLANK(Q317),VLOOKUP(Abfalldokumentation!$O317,'Linien - BU'!R:S,2,FALSE),Q317)</f>
        <v>Abfüllung</v>
      </c>
      <c r="O317" s="77">
        <f t="shared" si="33"/>
        <v>32000066</v>
      </c>
      <c r="P317" s="77">
        <f t="shared" si="34"/>
        <v>34</v>
      </c>
      <c r="Q317" s="45" t="s">
        <v>180</v>
      </c>
      <c r="R317" s="46">
        <v>32000066</v>
      </c>
      <c r="S317" s="46">
        <v>22.2</v>
      </c>
      <c r="T317" s="46">
        <v>34</v>
      </c>
      <c r="U317" s="47">
        <v>44447</v>
      </c>
      <c r="V317" s="48"/>
      <c r="W317" s="49" t="s">
        <v>221</v>
      </c>
      <c r="X317" s="50" t="str">
        <f>IFERROR(VLOOKUP(Abfalldokumentation!$R317,Artikel!A:C,3,FALSE),Abfalldokumentation!$R317)</f>
        <v>RW JALA-NAT 9,3KG JER D</v>
      </c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spans="1:40" ht="30" hidden="1" customHeight="1" x14ac:dyDescent="0.25">
      <c r="A318" s="78" t="str">
        <f>VLOOKUP(N318,'Linien - BU'!A:B,2,FALSE)</f>
        <v>BU3</v>
      </c>
      <c r="B318" s="79">
        <f t="shared" si="28"/>
        <v>72</v>
      </c>
      <c r="C318" s="80">
        <f>Abfalldokumentation!$U318</f>
        <v>44447</v>
      </c>
      <c r="D318" s="69" t="str">
        <f>IFERROR(IF(VLOOKUP(O318,'[1]Rohware 230'!$B:$C,2,FALSE)=0,"Rohware"),
IFERROR(IF(VLOOKUP(O318,[1]Sammelnr.!$B:$C,2,FALSE)=0,"Sammelnr. ungeschält ABS"),
IFERROR(IF(VLOOKUP(O318,[1]Sammelnr.!$E:$F,2,FALSE)=0,"Sammelnr. ungeschält VS"),
IFERROR(IF(VLOOKUP(O318,[1]Sammelnr.!$H:$I,2,FALSE)=0,"Sammelnr. geschält"),
IFERROR(IF(VLOOKUP(O318,[1]Offen!$B:$C,2,FALSE)=0,"Offen ungeschält ABS"),
IFERROR(IF(VLOOKUP(O318,[1]Offen!$E:$F,2,FALSE)=0,"Offen ungeschält VOS"),
IFERROR(IF(VLOOKUP(O318,[1]Offen!$H:$I,2,FALSE)=0,"Offen geschält RW"),
IFERROR(IF(VLOOKUP(O318,[1]Offen!$K:$L,2,FALSE)=0,"Offen vegan"),
IFERROR(IF(VLOOKUP(O318,[1]Offen!$N:$O,2,FALSE)=0,"Offen Zipfel"),
IFERROR(IF(VLOOKUP(O318,[1]Offen!$Q:$R,2,FALSE)=0,"Offen Endstücke"),
IFERROR(IF(VLOOKUP(O318,[1]Vakuumiert!$B:$C,2,FALSE)=0,"Vakuumierter VOS ungeschält"),
IFERROR(IF(VLOOKUP(O318,[1]Vakuumiert!$E:$F,2,FALSE)=0,"Vakuumierter ABS ungeschält"),
IFERROR(IF(VLOOKUP(O318,[1]Vakuumiert!$H:$I,2,FALSE)=0,"Vakuumierter VOS geschält"),
IFERROR(IF(VLOOKUP(O318,[1]Vakuumiert!$K:$L,2,FALSE)=0,"Vakuumierter VOS vegan"),
IFERROR(IF(VLOOKUP(O318,[1]Vakuumiert!$N:$O,2,FALSE)=0,"Vakuumierter VOS Zipfel"),
IFERROR(IF(VLOOKUP(O318,[1]Vakuumiert!$Q:$R,2,FALSE)=0,"Vakuumiert geschält"),
IFERROR(IF(VLOOKUP(O318,'[1]vakuumierte Fertigprodukte'!$B:$C,2,FALSE)=0,"Fertigprodukte"),
IFERROR(IF(VLOOKUP(O318,'[1]vakuumierte Fertigprodukte'!$E:$FI,2,FALSE)=0,"Vakuumierte Zipfel"),
IFERROR(IF(VLOOKUP(O318,[1]Wurste!$B:$C,2,FALSE)=0,"Räucherwürste"),
IFERROR(IF(VLOOKUP(O318,[1]Wurste!$E:$F,2,FALSE)=0,"URW/URGW Wurst"),
IFERROR(IF(VLOOKUP(O318,[1]Wurste!$H:$I,2,FALSE)=0,"HF-Wurst Vegan"),
IFERROR(IF(VLOOKUP(O318,[1]Wurste!$K:$L,2,FALSE)=0,"320er ohne Würste"),
IFERROR(IF(AND(OR(Abfalldokumentation!$A318="BU3",Abfalldokumentation!$A318="Verkauf"),Abfalldokumentation!$F318="Schimmel",Abfalldokumentation!$G318="keinen Abnehmer/kein Schälpersonal"),"Div. Zipfel, ES ohne Verwendung",VLOOKUP(Abfalldokumentation!$E318,Produktgruppen!A:B,2,FALSE)),"-")))))))))))))))))))))))</f>
        <v>ABS</v>
      </c>
      <c r="E318" s="81" t="str">
        <f>IFERROR(VLOOKUP(Abfalldokumentation!$O318,Artikel!A:C,3,FALSE),Abfalldokumentation!$O318)</f>
        <v>ABS PROV-VAKU</v>
      </c>
      <c r="F318" s="81" t="str">
        <f>VLOOKUP(T318,'Liste Gründe'!A:D,2,FALSE)</f>
        <v>Schimmel</v>
      </c>
      <c r="G318" s="80" t="str">
        <f>IF(ISBLANK(V318),VLOOKUP(Abfalldokumentation!$P318,'Liste Gründe'!A:D,3,FALSE),V318)</f>
        <v>Rest</v>
      </c>
      <c r="H318" s="81" t="str">
        <f>IF(ISBLANK(Abfalldokumentation!$W318),"-",Abfalldokumentation!$W318)</f>
        <v>gemischtes Produkt</v>
      </c>
      <c r="I318" s="81">
        <f t="shared" si="29"/>
        <v>36</v>
      </c>
      <c r="J318" s="81" t="str">
        <f t="shared" si="30"/>
        <v>Produkte</v>
      </c>
      <c r="K318" s="81" t="str">
        <f t="shared" si="31"/>
        <v>BUs</v>
      </c>
      <c r="L318" s="81" t="str">
        <f t="shared" si="32"/>
        <v>Symptome</v>
      </c>
      <c r="M318" s="81">
        <f>IFERROR(VLOOKUP(Abfalldokumentation!$O318,Kennzahlen!S:V,3,FALSE)*Abfalldokumentation!$B318,"0")</f>
        <v>37.008000000000003</v>
      </c>
      <c r="N318" s="81" t="str">
        <f>IF(ISBLANK(Q318),VLOOKUP(Abfalldokumentation!$O318,'Linien - BU'!R:S,2,FALSE),Q318)</f>
        <v>L1</v>
      </c>
      <c r="O318" s="77">
        <f t="shared" si="33"/>
        <v>49500055</v>
      </c>
      <c r="P318" s="77">
        <f t="shared" si="34"/>
        <v>12</v>
      </c>
      <c r="Q318" s="39" t="s">
        <v>188</v>
      </c>
      <c r="R318" s="40">
        <v>49500055</v>
      </c>
      <c r="S318" s="40">
        <v>72</v>
      </c>
      <c r="T318" s="40">
        <v>12</v>
      </c>
      <c r="U318" s="41">
        <v>44447</v>
      </c>
      <c r="V318" s="42" t="s">
        <v>10</v>
      </c>
      <c r="W318" s="43" t="s">
        <v>45</v>
      </c>
      <c r="X318" s="44" t="str">
        <f>IFERROR(VLOOKUP(Abfalldokumentation!$R318,Artikel!A:C,3,FALSE),Abfalldokumentation!$R318)</f>
        <v>ABS PROV-VAKU</v>
      </c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spans="1:40" ht="30" hidden="1" customHeight="1" x14ac:dyDescent="0.25">
      <c r="A319" s="73" t="str">
        <f>VLOOKUP(N319,'Linien - BU'!A:B,2,FALSE)</f>
        <v>BU1</v>
      </c>
      <c r="B319" s="74">
        <f t="shared" si="28"/>
        <v>91</v>
      </c>
      <c r="C319" s="75">
        <f>Abfalldokumentation!$U319</f>
        <v>44447</v>
      </c>
      <c r="D319" s="69" t="str">
        <f>IFERROR(IF(VLOOKUP(O319,'[1]Rohware 230'!$B:$C,2,FALSE)=0,"Rohware"),
IFERROR(IF(VLOOKUP(O319,[1]Sammelnr.!$B:$C,2,FALSE)=0,"Sammelnr. ungeschält ABS"),
IFERROR(IF(VLOOKUP(O319,[1]Sammelnr.!$E:$F,2,FALSE)=0,"Sammelnr. ungeschält VS"),
IFERROR(IF(VLOOKUP(O319,[1]Sammelnr.!$H:$I,2,FALSE)=0,"Sammelnr. geschält"),
IFERROR(IF(VLOOKUP(O319,[1]Offen!$B:$C,2,FALSE)=0,"Offen ungeschält ABS"),
IFERROR(IF(VLOOKUP(O319,[1]Offen!$E:$F,2,FALSE)=0,"Offen ungeschält VOS"),
IFERROR(IF(VLOOKUP(O319,[1]Offen!$H:$I,2,FALSE)=0,"Offen geschält RW"),
IFERROR(IF(VLOOKUP(O319,[1]Offen!$K:$L,2,FALSE)=0,"Offen vegan"),
IFERROR(IF(VLOOKUP(O319,[1]Offen!$N:$O,2,FALSE)=0,"Offen Zipfel"),
IFERROR(IF(VLOOKUP(O319,[1]Offen!$Q:$R,2,FALSE)=0,"Offen Endstücke"),
IFERROR(IF(VLOOKUP(O319,[1]Vakuumiert!$B:$C,2,FALSE)=0,"Vakuumierter VOS ungeschält"),
IFERROR(IF(VLOOKUP(O319,[1]Vakuumiert!$E:$F,2,FALSE)=0,"Vakuumierter ABS ungeschält"),
IFERROR(IF(VLOOKUP(O319,[1]Vakuumiert!$H:$I,2,FALSE)=0,"Vakuumierter VOS geschält"),
IFERROR(IF(VLOOKUP(O319,[1]Vakuumiert!$K:$L,2,FALSE)=0,"Vakuumierter VOS vegan"),
IFERROR(IF(VLOOKUP(O319,[1]Vakuumiert!$N:$O,2,FALSE)=0,"Vakuumierter VOS Zipfel"),
IFERROR(IF(VLOOKUP(O319,[1]Vakuumiert!$Q:$R,2,FALSE)=0,"Vakuumiert geschält"),
IFERROR(IF(VLOOKUP(O319,'[1]vakuumierte Fertigprodukte'!$B:$C,2,FALSE)=0,"Fertigprodukte"),
IFERROR(IF(VLOOKUP(O319,'[1]vakuumierte Fertigprodukte'!$E:$FI,2,FALSE)=0,"Vakuumierte Zipfel"),
IFERROR(IF(VLOOKUP(O319,[1]Wurste!$B:$C,2,FALSE)=0,"Räucherwürste"),
IFERROR(IF(VLOOKUP(O319,[1]Wurste!$E:$F,2,FALSE)=0,"URW/URGW Wurst"),
IFERROR(IF(VLOOKUP(O319,[1]Wurste!$H:$I,2,FALSE)=0,"HF-Wurst Vegan"),
IFERROR(IF(VLOOKUP(O319,[1]Wurste!$K:$L,2,FALSE)=0,"320er ohne Würste"),
IFERROR(IF(AND(OR(Abfalldokumentation!$A319="BU3",Abfalldokumentation!$A319="Verkauf"),Abfalldokumentation!$F319="Schimmel",Abfalldokumentation!$G319="keinen Abnehmer/kein Schälpersonal"),"Div. Zipfel, ES ohne Verwendung",VLOOKUP(Abfalldokumentation!$E319,Produktgruppen!A:B,2,FALSE)),"-")))))))))))))))))))))))</f>
        <v>ABS</v>
      </c>
      <c r="E319" s="76" t="str">
        <f>IFERROR(VLOOKUP(Abfalldokumentation!$O319,Artikel!A:C,3,FALSE),Abfalldokumentation!$O319)</f>
        <v>ABS GOU-MI-VAKU</v>
      </c>
      <c r="F319" s="76" t="str">
        <f>VLOOKUP(T319,'Liste Gründe'!A:D,2,FALSE)</f>
        <v>Schimmel</v>
      </c>
      <c r="G319" s="75" t="str">
        <f>IF(ISBLANK(V319),VLOOKUP(Abfalldokumentation!$P319,'Liste Gründe'!A:D,3,FALSE),V319)</f>
        <v>keine Verarbeitung</v>
      </c>
      <c r="H319" s="76" t="str">
        <f>IF(ISBLANK(Abfalldokumentation!$W319),"-",Abfalldokumentation!$W319)</f>
        <v>MHD abgelaufen</v>
      </c>
      <c r="I319" s="76">
        <f t="shared" si="29"/>
        <v>36</v>
      </c>
      <c r="J319" s="76" t="str">
        <f t="shared" si="30"/>
        <v>Produkte</v>
      </c>
      <c r="K319" s="76" t="str">
        <f t="shared" si="31"/>
        <v>BUs</v>
      </c>
      <c r="L319" s="76" t="str">
        <f t="shared" si="32"/>
        <v>Symptome</v>
      </c>
      <c r="M319" s="76">
        <f>IFERROR(VLOOKUP(Abfalldokumentation!$O319,Kennzahlen!S:V,3,FALSE)*Abfalldokumentation!$B319,"0")</f>
        <v>201.47399999999999</v>
      </c>
      <c r="N319" s="76" t="str">
        <f>IF(ISBLANK(Q319),VLOOKUP(Abfalldokumentation!$O319,'Linien - BU'!R:S,2,FALSE),Q319)</f>
        <v>RWV</v>
      </c>
      <c r="O319" s="77">
        <f t="shared" si="33"/>
        <v>49500056</v>
      </c>
      <c r="P319" s="77">
        <f t="shared" si="34"/>
        <v>12</v>
      </c>
      <c r="Q319" s="45" t="s">
        <v>202</v>
      </c>
      <c r="R319" s="46">
        <v>49500056</v>
      </c>
      <c r="S319" s="46">
        <v>91</v>
      </c>
      <c r="T319" s="46">
        <v>12</v>
      </c>
      <c r="U319" s="47">
        <v>44447</v>
      </c>
      <c r="V319" s="48" t="s">
        <v>22</v>
      </c>
      <c r="W319" s="49" t="s">
        <v>27</v>
      </c>
      <c r="X319" s="50" t="str">
        <f>IFERROR(VLOOKUP(Abfalldokumentation!$R319,Artikel!A:C,3,FALSE),Abfalldokumentation!$R319)</f>
        <v>ABS GOU-MI-VAKU</v>
      </c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spans="1:40" ht="30" hidden="1" customHeight="1" x14ac:dyDescent="0.25">
      <c r="A320" s="78" t="str">
        <f>VLOOKUP(N320,'Linien - BU'!A:B,2,FALSE)</f>
        <v>Verkauf</v>
      </c>
      <c r="B320" s="79">
        <f t="shared" si="28"/>
        <v>42</v>
      </c>
      <c r="C320" s="80">
        <f>Abfalldokumentation!$U320</f>
        <v>44447</v>
      </c>
      <c r="D320" s="69" t="str">
        <f>IFERROR(IF(VLOOKUP(O320,'[1]Rohware 230'!$B:$C,2,FALSE)=0,"Rohware"),
IFERROR(IF(VLOOKUP(O320,[1]Sammelnr.!$B:$C,2,FALSE)=0,"Sammelnr. ungeschält ABS"),
IFERROR(IF(VLOOKUP(O320,[1]Sammelnr.!$E:$F,2,FALSE)=0,"Sammelnr. ungeschält VS"),
IFERROR(IF(VLOOKUP(O320,[1]Sammelnr.!$H:$I,2,FALSE)=0,"Sammelnr. geschält"),
IFERROR(IF(VLOOKUP(O320,[1]Offen!$B:$C,2,FALSE)=0,"Offen ungeschält ABS"),
IFERROR(IF(VLOOKUP(O320,[1]Offen!$E:$F,2,FALSE)=0,"Offen ungeschält VOS"),
IFERROR(IF(VLOOKUP(O320,[1]Offen!$H:$I,2,FALSE)=0,"Offen geschält RW"),
IFERROR(IF(VLOOKUP(O320,[1]Offen!$K:$L,2,FALSE)=0,"Offen vegan"),
IFERROR(IF(VLOOKUP(O320,[1]Offen!$N:$O,2,FALSE)=0,"Offen Zipfel"),
IFERROR(IF(VLOOKUP(O320,[1]Offen!$Q:$R,2,FALSE)=0,"Offen Endstücke"),
IFERROR(IF(VLOOKUP(O320,[1]Vakuumiert!$B:$C,2,FALSE)=0,"Vakuumierter VOS ungeschält"),
IFERROR(IF(VLOOKUP(O320,[1]Vakuumiert!$E:$F,2,FALSE)=0,"Vakuumierter ABS ungeschält"),
IFERROR(IF(VLOOKUP(O320,[1]Vakuumiert!$H:$I,2,FALSE)=0,"Vakuumierter VOS geschält"),
IFERROR(IF(VLOOKUP(O320,[1]Vakuumiert!$K:$L,2,FALSE)=0,"Vakuumierter VOS vegan"),
IFERROR(IF(VLOOKUP(O320,[1]Vakuumiert!$N:$O,2,FALSE)=0,"Vakuumierter VOS Zipfel"),
IFERROR(IF(VLOOKUP(O320,[1]Vakuumiert!$Q:$R,2,FALSE)=0,"Vakuumiert geschält"),
IFERROR(IF(VLOOKUP(O320,'[1]vakuumierte Fertigprodukte'!$B:$C,2,FALSE)=0,"Fertigprodukte"),
IFERROR(IF(VLOOKUP(O320,'[1]vakuumierte Fertigprodukte'!$E:$FI,2,FALSE)=0,"Vakuumierte Zipfel"),
IFERROR(IF(VLOOKUP(O320,[1]Wurste!$B:$C,2,FALSE)=0,"Räucherwürste"),
IFERROR(IF(VLOOKUP(O320,[1]Wurste!$E:$F,2,FALSE)=0,"URW/URGW Wurst"),
IFERROR(IF(VLOOKUP(O320,[1]Wurste!$H:$I,2,FALSE)=0,"HF-Wurst Vegan"),
IFERROR(IF(VLOOKUP(O320,[1]Wurste!$K:$L,2,FALSE)=0,"320er ohne Würste"),
IFERROR(IF(AND(OR(Abfalldokumentation!$A320="BU3",Abfalldokumentation!$A320="Verkauf"),Abfalldokumentation!$F320="Schimmel",Abfalldokumentation!$G320="keinen Abnehmer/kein Schälpersonal"),"Div. Zipfel, ES ohne Verwendung",VLOOKUP(Abfalldokumentation!$E320,Produktgruppen!A:B,2,FALSE)),"-")))))))))))))))))))))))</f>
        <v>ABS</v>
      </c>
      <c r="E320" s="81" t="str">
        <f>IFERROR(VLOOKUP(Abfalldokumentation!$O320,Artikel!A:C,3,FALSE),Abfalldokumentation!$O320)</f>
        <v>ABS BUN-PF 50% L33 vaku</v>
      </c>
      <c r="F320" s="81" t="str">
        <f>VLOOKUP(T320,'Liste Gründe'!A:D,2,FALSE)</f>
        <v>Schimmel</v>
      </c>
      <c r="G320" s="80" t="str">
        <f>IF(ISBLANK(V320),VLOOKUP(Abfalldokumentation!$P320,'Liste Gründe'!A:D,3,FALSE),V320)</f>
        <v>keinen Abnehmer</v>
      </c>
      <c r="H320" s="81" t="str">
        <f>IF(ISBLANK(Abfalldokumentation!$W320),"-",Abfalldokumentation!$W320)</f>
        <v>werden wieder verkauft</v>
      </c>
      <c r="I320" s="81">
        <f t="shared" si="29"/>
        <v>36</v>
      </c>
      <c r="J320" s="81" t="str">
        <f t="shared" si="30"/>
        <v>Produkte</v>
      </c>
      <c r="K320" s="81" t="str">
        <f t="shared" si="31"/>
        <v>BUs</v>
      </c>
      <c r="L320" s="81" t="str">
        <f t="shared" si="32"/>
        <v>Symptome</v>
      </c>
      <c r="M320" s="81">
        <f>IFERROR(VLOOKUP(Abfalldokumentation!$O320,Kennzahlen!S:V,3,FALSE)*Abfalldokumentation!$B320,"0")</f>
        <v>42.588000000000001</v>
      </c>
      <c r="N320" s="81" t="str">
        <f>IF(ISBLANK(Q320),VLOOKUP(Abfalldokumentation!$O320,'Linien - BU'!R:S,2,FALSE),Q320)</f>
        <v>Verkauf</v>
      </c>
      <c r="O320" s="77">
        <f t="shared" si="33"/>
        <v>49500166</v>
      </c>
      <c r="P320" s="77">
        <f t="shared" si="34"/>
        <v>12</v>
      </c>
      <c r="Q320" s="39" t="s">
        <v>11</v>
      </c>
      <c r="R320" s="40">
        <v>49500166</v>
      </c>
      <c r="S320" s="40">
        <v>42</v>
      </c>
      <c r="T320" s="40">
        <v>12</v>
      </c>
      <c r="U320" s="41">
        <v>44447</v>
      </c>
      <c r="V320" s="42" t="s">
        <v>24</v>
      </c>
      <c r="W320" s="43" t="s">
        <v>254</v>
      </c>
      <c r="X320" s="44" t="str">
        <f>IFERROR(VLOOKUP(Abfalldokumentation!$R320,Artikel!A:C,3,FALSE),Abfalldokumentation!$R320)</f>
        <v>ABS BUN-PF 50% L33 vaku</v>
      </c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spans="1:40" ht="30" hidden="1" customHeight="1" x14ac:dyDescent="0.25">
      <c r="A321" s="73" t="str">
        <f>VLOOKUP(N321,'Linien - BU'!A:B,2,FALSE)</f>
        <v>Verkauf</v>
      </c>
      <c r="B321" s="74">
        <f t="shared" si="28"/>
        <v>296</v>
      </c>
      <c r="C321" s="75">
        <f>Abfalldokumentation!$U321</f>
        <v>44447</v>
      </c>
      <c r="D321" s="69" t="str">
        <f>IFERROR(IF(VLOOKUP(O321,'[1]Rohware 230'!$B:$C,2,FALSE)=0,"Rohware"),
IFERROR(IF(VLOOKUP(O321,[1]Sammelnr.!$B:$C,2,FALSE)=0,"Sammelnr. ungeschält ABS"),
IFERROR(IF(VLOOKUP(O321,[1]Sammelnr.!$E:$F,2,FALSE)=0,"Sammelnr. ungeschält VS"),
IFERROR(IF(VLOOKUP(O321,[1]Sammelnr.!$H:$I,2,FALSE)=0,"Sammelnr. geschält"),
IFERROR(IF(VLOOKUP(O321,[1]Offen!$B:$C,2,FALSE)=0,"Offen ungeschält ABS"),
IFERROR(IF(VLOOKUP(O321,[1]Offen!$E:$F,2,FALSE)=0,"Offen ungeschält VOS"),
IFERROR(IF(VLOOKUP(O321,[1]Offen!$H:$I,2,FALSE)=0,"Offen geschält RW"),
IFERROR(IF(VLOOKUP(O321,[1]Offen!$K:$L,2,FALSE)=0,"Offen vegan"),
IFERROR(IF(VLOOKUP(O321,[1]Offen!$N:$O,2,FALSE)=0,"Offen Zipfel"),
IFERROR(IF(VLOOKUP(O321,[1]Offen!$Q:$R,2,FALSE)=0,"Offen Endstücke"),
IFERROR(IF(VLOOKUP(O321,[1]Vakuumiert!$B:$C,2,FALSE)=0,"Vakuumierter VOS ungeschält"),
IFERROR(IF(VLOOKUP(O321,[1]Vakuumiert!$E:$F,2,FALSE)=0,"Vakuumierter ABS ungeschält"),
IFERROR(IF(VLOOKUP(O321,[1]Vakuumiert!$H:$I,2,FALSE)=0,"Vakuumierter VOS geschält"),
IFERROR(IF(VLOOKUP(O321,[1]Vakuumiert!$K:$L,2,FALSE)=0,"Vakuumierter VOS vegan"),
IFERROR(IF(VLOOKUP(O321,[1]Vakuumiert!$N:$O,2,FALSE)=0,"Vakuumierter VOS Zipfel"),
IFERROR(IF(VLOOKUP(O321,[1]Vakuumiert!$Q:$R,2,FALSE)=0,"Vakuumiert geschält"),
IFERROR(IF(VLOOKUP(O321,'[1]vakuumierte Fertigprodukte'!$B:$C,2,FALSE)=0,"Fertigprodukte"),
IFERROR(IF(VLOOKUP(O321,'[1]vakuumierte Fertigprodukte'!$E:$FI,2,FALSE)=0,"Vakuumierte Zipfel"),
IFERROR(IF(VLOOKUP(O321,[1]Wurste!$B:$C,2,FALSE)=0,"Räucherwürste"),
IFERROR(IF(VLOOKUP(O321,[1]Wurste!$E:$F,2,FALSE)=0,"URW/URGW Wurst"),
IFERROR(IF(VLOOKUP(O321,[1]Wurste!$H:$I,2,FALSE)=0,"HF-Wurst Vegan"),
IFERROR(IF(VLOOKUP(O321,[1]Wurste!$K:$L,2,FALSE)=0,"320er ohne Würste"),
IFERROR(IF(AND(OR(Abfalldokumentation!$A321="BU3",Abfalldokumentation!$A321="Verkauf"),Abfalldokumentation!$F321="Schimmel",Abfalldokumentation!$G321="keinen Abnehmer/kein Schälpersonal"),"Div. Zipfel, ES ohne Verwendung",VLOOKUP(Abfalldokumentation!$E321,Produktgruppen!A:B,2,FALSE)),"-")))))))))))))))))))))))</f>
        <v>Div. Zipfel, ES ohne Verwendung</v>
      </c>
      <c r="E321" s="76" t="str">
        <f>IFERROR(VLOOKUP(Abfalldokumentation!$O321,Artikel!A:C,3,FALSE),Abfalldokumentation!$O321)</f>
        <v>Div. Zipfel, Endstücke</v>
      </c>
      <c r="F321" s="76" t="str">
        <f>VLOOKUP(T321,'Liste Gründe'!A:D,2,FALSE)</f>
        <v>Schimmel</v>
      </c>
      <c r="G321" s="75" t="str">
        <f>IF(ISBLANK(V321),VLOOKUP(Abfalldokumentation!$P321,'Liste Gründe'!A:D,3,FALSE),V321)</f>
        <v>keinen Abnehmer/kein Schälpersonal</v>
      </c>
      <c r="H321" s="76" t="str">
        <f>IF(ISBLANK(Abfalldokumentation!$W321),"-",Abfalldokumentation!$W321)</f>
        <v>keinen Abnehmer/Schälen</v>
      </c>
      <c r="I321" s="76">
        <f t="shared" si="29"/>
        <v>36</v>
      </c>
      <c r="J321" s="76" t="str">
        <f t="shared" si="30"/>
        <v>Produkte</v>
      </c>
      <c r="K321" s="76" t="str">
        <f t="shared" si="31"/>
        <v>BUs</v>
      </c>
      <c r="L321" s="76" t="str">
        <f t="shared" si="32"/>
        <v>Symptome</v>
      </c>
      <c r="M321" s="76" t="str">
        <f>IFERROR(VLOOKUP(Abfalldokumentation!$O321,Kennzahlen!S:V,3,FALSE)*Abfalldokumentation!$B321,"0")</f>
        <v>0</v>
      </c>
      <c r="N321" s="76" t="str">
        <f>IF(ISBLANK(Q321),VLOOKUP(Abfalldokumentation!$O321,'Linien - BU'!R:S,2,FALSE),Q321)</f>
        <v>Verkauf</v>
      </c>
      <c r="O321" s="77" t="str">
        <f t="shared" si="33"/>
        <v>Div. Zipfel, Endstücke</v>
      </c>
      <c r="P321" s="77">
        <f t="shared" si="34"/>
        <v>12</v>
      </c>
      <c r="Q321" s="45" t="s">
        <v>11</v>
      </c>
      <c r="R321" s="46" t="s">
        <v>191</v>
      </c>
      <c r="S321" s="46">
        <v>296</v>
      </c>
      <c r="T321" s="46">
        <v>12</v>
      </c>
      <c r="U321" s="47">
        <v>44447</v>
      </c>
      <c r="V321" s="48" t="s">
        <v>20</v>
      </c>
      <c r="W321" s="49" t="s">
        <v>192</v>
      </c>
      <c r="X321" s="50" t="str">
        <f>IFERROR(VLOOKUP(Abfalldokumentation!$R321,Artikel!A:C,3,FALSE),Abfalldokumentation!$R321)</f>
        <v>Div. Zipfel, Endstücke</v>
      </c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spans="1:40" ht="30" hidden="1" customHeight="1" x14ac:dyDescent="0.25">
      <c r="A322" s="78" t="str">
        <f>VLOOKUP(N322,'Linien - BU'!A:B,2,FALSE)</f>
        <v>Verkauf</v>
      </c>
      <c r="B322" s="79">
        <f t="shared" ref="B322:B385" si="35">S322</f>
        <v>480</v>
      </c>
      <c r="C322" s="80">
        <f>Abfalldokumentation!$U322</f>
        <v>44447</v>
      </c>
      <c r="D322" s="69" t="str">
        <f>IFERROR(IF(VLOOKUP(O322,'[1]Rohware 230'!$B:$C,2,FALSE)=0,"Rohware"),
IFERROR(IF(VLOOKUP(O322,[1]Sammelnr.!$B:$C,2,FALSE)=0,"Sammelnr. ungeschält ABS"),
IFERROR(IF(VLOOKUP(O322,[1]Sammelnr.!$E:$F,2,FALSE)=0,"Sammelnr. ungeschält VS"),
IFERROR(IF(VLOOKUP(O322,[1]Sammelnr.!$H:$I,2,FALSE)=0,"Sammelnr. geschält"),
IFERROR(IF(VLOOKUP(O322,[1]Offen!$B:$C,2,FALSE)=0,"Offen ungeschält ABS"),
IFERROR(IF(VLOOKUP(O322,[1]Offen!$E:$F,2,FALSE)=0,"Offen ungeschält VOS"),
IFERROR(IF(VLOOKUP(O322,[1]Offen!$H:$I,2,FALSE)=0,"Offen geschält RW"),
IFERROR(IF(VLOOKUP(O322,[1]Offen!$K:$L,2,FALSE)=0,"Offen vegan"),
IFERROR(IF(VLOOKUP(O322,[1]Offen!$N:$O,2,FALSE)=0,"Offen Zipfel"),
IFERROR(IF(VLOOKUP(O322,[1]Offen!$Q:$R,2,FALSE)=0,"Offen Endstücke"),
IFERROR(IF(VLOOKUP(O322,[1]Vakuumiert!$B:$C,2,FALSE)=0,"Vakuumierter VOS ungeschält"),
IFERROR(IF(VLOOKUP(O322,[1]Vakuumiert!$E:$F,2,FALSE)=0,"Vakuumierter ABS ungeschält"),
IFERROR(IF(VLOOKUP(O322,[1]Vakuumiert!$H:$I,2,FALSE)=0,"Vakuumierter VOS geschält"),
IFERROR(IF(VLOOKUP(O322,[1]Vakuumiert!$K:$L,2,FALSE)=0,"Vakuumierter VOS vegan"),
IFERROR(IF(VLOOKUP(O322,[1]Vakuumiert!$N:$O,2,FALSE)=0,"Vakuumierter VOS Zipfel"),
IFERROR(IF(VLOOKUP(O322,[1]Vakuumiert!$Q:$R,2,FALSE)=0,"Vakuumiert geschält"),
IFERROR(IF(VLOOKUP(O322,'[1]vakuumierte Fertigprodukte'!$B:$C,2,FALSE)=0,"Fertigprodukte"),
IFERROR(IF(VLOOKUP(O322,'[1]vakuumierte Fertigprodukte'!$E:$FI,2,FALSE)=0,"Vakuumierte Zipfel"),
IFERROR(IF(VLOOKUP(O322,[1]Wurste!$B:$C,2,FALSE)=0,"Räucherwürste"),
IFERROR(IF(VLOOKUP(O322,[1]Wurste!$E:$F,2,FALSE)=0,"URW/URGW Wurst"),
IFERROR(IF(VLOOKUP(O322,[1]Wurste!$H:$I,2,FALSE)=0,"HF-Wurst Vegan"),
IFERROR(IF(VLOOKUP(O322,[1]Wurste!$K:$L,2,FALSE)=0,"320er ohne Würste"),
IFERROR(IF(AND(OR(Abfalldokumentation!$A322="BU3",Abfalldokumentation!$A322="Verkauf"),Abfalldokumentation!$F322="Schimmel",Abfalldokumentation!$G322="keinen Abnehmer/kein Schälpersonal"),"Div. Zipfel, ES ohne Verwendung",VLOOKUP(Abfalldokumentation!$E322,Produktgruppen!A:B,2,FALSE)),"-")))))))))))))))))))))))</f>
        <v>Div. Zipfel, ES ohne Verwendung</v>
      </c>
      <c r="E322" s="81" t="str">
        <f>IFERROR(VLOOKUP(Abfalldokumentation!$O322,Artikel!A:C,3,FALSE),Abfalldokumentation!$O322)</f>
        <v>Div. Zipfel, Endstücke</v>
      </c>
      <c r="F322" s="81" t="str">
        <f>VLOOKUP(T322,'Liste Gründe'!A:D,2,FALSE)</f>
        <v>Schimmel</v>
      </c>
      <c r="G322" s="80" t="str">
        <f>IF(ISBLANK(V322),VLOOKUP(Abfalldokumentation!$P322,'Liste Gründe'!A:D,3,FALSE),V322)</f>
        <v>keinen Abnehmer/kein Schälpersonal</v>
      </c>
      <c r="H322" s="81" t="str">
        <f>IF(ISBLANK(Abfalldokumentation!$W322),"-",Abfalldokumentation!$W322)</f>
        <v>keinen Abnehmer/Schälen</v>
      </c>
      <c r="I322" s="81">
        <f t="shared" ref="I322:I385" si="36">_xlfn.ISOWEEKNUM(C322)</f>
        <v>36</v>
      </c>
      <c r="J322" s="81" t="str">
        <f t="shared" ref="J322:J385" si="37">"Produkte"</f>
        <v>Produkte</v>
      </c>
      <c r="K322" s="81" t="str">
        <f t="shared" ref="K322:K385" si="38">"BUs"</f>
        <v>BUs</v>
      </c>
      <c r="L322" s="81" t="str">
        <f t="shared" ref="L322:L385" si="39">"Symptome"</f>
        <v>Symptome</v>
      </c>
      <c r="M322" s="81" t="str">
        <f>IFERROR(VLOOKUP(Abfalldokumentation!$O322,Kennzahlen!S:V,3,FALSE)*Abfalldokumentation!$B322,"0")</f>
        <v>0</v>
      </c>
      <c r="N322" s="81" t="str">
        <f>IF(ISBLANK(Q322),VLOOKUP(Abfalldokumentation!$O322,'Linien - BU'!R:S,2,FALSE),Q322)</f>
        <v>Verkauf</v>
      </c>
      <c r="O322" s="77" t="str">
        <f t="shared" ref="O322:O385" si="40">R322</f>
        <v>Div. Zipfel, Endstücke</v>
      </c>
      <c r="P322" s="77">
        <f t="shared" ref="P322:P385" si="41">T322</f>
        <v>12</v>
      </c>
      <c r="Q322" s="39" t="s">
        <v>11</v>
      </c>
      <c r="R322" s="40" t="s">
        <v>191</v>
      </c>
      <c r="S322" s="40">
        <v>480</v>
      </c>
      <c r="T322" s="40">
        <v>12</v>
      </c>
      <c r="U322" s="41">
        <v>44447</v>
      </c>
      <c r="V322" s="42" t="s">
        <v>20</v>
      </c>
      <c r="W322" s="43" t="s">
        <v>192</v>
      </c>
      <c r="X322" s="44" t="str">
        <f>IFERROR(VLOOKUP(Abfalldokumentation!$R322,Artikel!A:C,3,FALSE),Abfalldokumentation!$R322)</f>
        <v>Div. Zipfel, Endstücke</v>
      </c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spans="1:40" ht="30" hidden="1" customHeight="1" x14ac:dyDescent="0.25">
      <c r="A323" s="73" t="str">
        <f>VLOOKUP(N323,'Linien - BU'!A:B,2,FALSE)</f>
        <v>BU1</v>
      </c>
      <c r="B323" s="74">
        <f t="shared" si="35"/>
        <v>25</v>
      </c>
      <c r="C323" s="75">
        <f>Abfalldokumentation!$U323</f>
        <v>44447</v>
      </c>
      <c r="D323" s="69" t="str">
        <f>IFERROR(IF(VLOOKUP(O323,'[1]Rohware 230'!$B:$C,2,FALSE)=0,"Rohware"),
IFERROR(IF(VLOOKUP(O323,[1]Sammelnr.!$B:$C,2,FALSE)=0,"Sammelnr. ungeschält ABS"),
IFERROR(IF(VLOOKUP(O323,[1]Sammelnr.!$E:$F,2,FALSE)=0,"Sammelnr. ungeschält VS"),
IFERROR(IF(VLOOKUP(O323,[1]Sammelnr.!$H:$I,2,FALSE)=0,"Sammelnr. geschält"),
IFERROR(IF(VLOOKUP(O323,[1]Offen!$B:$C,2,FALSE)=0,"Offen ungeschält ABS"),
IFERROR(IF(VLOOKUP(O323,[1]Offen!$E:$F,2,FALSE)=0,"Offen ungeschält VOS"),
IFERROR(IF(VLOOKUP(O323,[1]Offen!$H:$I,2,FALSE)=0,"Offen geschält RW"),
IFERROR(IF(VLOOKUP(O323,[1]Offen!$K:$L,2,FALSE)=0,"Offen vegan"),
IFERROR(IF(VLOOKUP(O323,[1]Offen!$N:$O,2,FALSE)=0,"Offen Zipfel"),
IFERROR(IF(VLOOKUP(O323,[1]Offen!$Q:$R,2,FALSE)=0,"Offen Endstücke"),
IFERROR(IF(VLOOKUP(O323,[1]Vakuumiert!$B:$C,2,FALSE)=0,"Vakuumierter VOS ungeschält"),
IFERROR(IF(VLOOKUP(O323,[1]Vakuumiert!$E:$F,2,FALSE)=0,"Vakuumierter ABS ungeschält"),
IFERROR(IF(VLOOKUP(O323,[1]Vakuumiert!$H:$I,2,FALSE)=0,"Vakuumierter VOS geschält"),
IFERROR(IF(VLOOKUP(O323,[1]Vakuumiert!$K:$L,2,FALSE)=0,"Vakuumierter VOS vegan"),
IFERROR(IF(VLOOKUP(O323,[1]Vakuumiert!$N:$O,2,FALSE)=0,"Vakuumierter VOS Zipfel"),
IFERROR(IF(VLOOKUP(O323,[1]Vakuumiert!$Q:$R,2,FALSE)=0,"Vakuumiert geschält"),
IFERROR(IF(VLOOKUP(O323,'[1]vakuumierte Fertigprodukte'!$B:$C,2,FALSE)=0,"Fertigprodukte"),
IFERROR(IF(VLOOKUP(O323,'[1]vakuumierte Fertigprodukte'!$E:$FI,2,FALSE)=0,"Vakuumierte Zipfel"),
IFERROR(IF(VLOOKUP(O323,[1]Wurste!$B:$C,2,FALSE)=0,"Räucherwürste"),
IFERROR(IF(VLOOKUP(O323,[1]Wurste!$E:$F,2,FALSE)=0,"URW/URGW Wurst"),
IFERROR(IF(VLOOKUP(O323,[1]Wurste!$H:$I,2,FALSE)=0,"HF-Wurst Vegan"),
IFERROR(IF(VLOOKUP(O323,[1]Wurste!$K:$L,2,FALSE)=0,"320er ohne Würste"),
IFERROR(IF(AND(OR(Abfalldokumentation!$A323="BU3",Abfalldokumentation!$A323="Verkauf"),Abfalldokumentation!$F323="Schimmel",Abfalldokumentation!$G323="keinen Abnehmer/kein Schälpersonal"),"Div. Zipfel, ES ohne Verwendung",VLOOKUP(Abfalldokumentation!$E323,Produktgruppen!A:B,2,FALSE)),"-")))))))))))))))))))))))</f>
        <v>-</v>
      </c>
      <c r="E323" s="76" t="str">
        <f>IFERROR(VLOOKUP(Abfalldokumentation!$O323,Artikel!A:C,3,FALSE),Abfalldokumentation!$O323)</f>
        <v>Div. Zipfel, Endstücke</v>
      </c>
      <c r="F323" s="76" t="str">
        <f>VLOOKUP(T323,'Liste Gründe'!A:D,2,FALSE)</f>
        <v>Schimmel</v>
      </c>
      <c r="G323" s="75" t="str">
        <f>IF(ISBLANK(V323),VLOOKUP(Abfalldokumentation!$P323,'Liste Gründe'!A:D,3,FALSE),V323)</f>
        <v>keine Verarbeitung</v>
      </c>
      <c r="H323" s="76" t="str">
        <f>IF(ISBLANK(Abfalldokumentation!$W323),"-",Abfalldokumentation!$W323)</f>
        <v>VOS &gt; Einsatz</v>
      </c>
      <c r="I323" s="76">
        <f t="shared" si="36"/>
        <v>36</v>
      </c>
      <c r="J323" s="76" t="str">
        <f t="shared" si="37"/>
        <v>Produkte</v>
      </c>
      <c r="K323" s="76" t="str">
        <f t="shared" si="38"/>
        <v>BUs</v>
      </c>
      <c r="L323" s="76" t="str">
        <f t="shared" si="39"/>
        <v>Symptome</v>
      </c>
      <c r="M323" s="76" t="str">
        <f>IFERROR(VLOOKUP(Abfalldokumentation!$O323,Kennzahlen!S:V,3,FALSE)*Abfalldokumentation!$B323,"0")</f>
        <v>0</v>
      </c>
      <c r="N323" s="76" t="str">
        <f>IF(ISBLANK(Q323),VLOOKUP(Abfalldokumentation!$O323,'Linien - BU'!R:S,2,FALSE),Q323)</f>
        <v>Abfüllung</v>
      </c>
      <c r="O323" s="77" t="str">
        <f t="shared" si="40"/>
        <v>Div. Zipfel, Endstücke</v>
      </c>
      <c r="P323" s="77">
        <f t="shared" si="41"/>
        <v>12</v>
      </c>
      <c r="Q323" s="45" t="s">
        <v>180</v>
      </c>
      <c r="R323" s="46" t="s">
        <v>191</v>
      </c>
      <c r="S323" s="46">
        <v>25</v>
      </c>
      <c r="T323" s="46">
        <v>12</v>
      </c>
      <c r="U323" s="47">
        <v>44447</v>
      </c>
      <c r="V323" s="48" t="s">
        <v>22</v>
      </c>
      <c r="W323" s="49" t="s">
        <v>21</v>
      </c>
      <c r="X323" s="50" t="str">
        <f>IFERROR(VLOOKUP(Abfalldokumentation!$R323,Artikel!A:C,3,FALSE),Abfalldokumentation!$R323)</f>
        <v>Div. Zipfel, Endstücke</v>
      </c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spans="1:40" ht="30" customHeight="1" x14ac:dyDescent="0.25">
      <c r="A324" s="78" t="str">
        <f>VLOOKUP(N324,'Linien - BU'!A:B,2,FALSE)</f>
        <v>BU1</v>
      </c>
      <c r="B324" s="79">
        <f t="shared" si="35"/>
        <v>12.8</v>
      </c>
      <c r="C324" s="80">
        <f>Abfalldokumentation!$U324</f>
        <v>44447</v>
      </c>
      <c r="D324" s="69" t="str">
        <f>IFERROR(IF(VLOOKUP(O324,'[1]Rohware 230'!$B:$C,2,FALSE)=0,"Rohware"),
IFERROR(IF(VLOOKUP(O324,[1]Sammelnr.!$B:$C,2,FALSE)=0,"Sammelnr. ungeschält ABS"),
IFERROR(IF(VLOOKUP(O324,[1]Sammelnr.!$E:$F,2,FALSE)=0,"Sammelnr. ungeschält VS"),
IFERROR(IF(VLOOKUP(O324,[1]Sammelnr.!$H:$I,2,FALSE)=0,"Sammelnr. geschält"),
IFERROR(IF(VLOOKUP(O324,[1]Offen!$B:$C,2,FALSE)=0,"Offen ungeschält ABS"),
IFERROR(IF(VLOOKUP(O324,[1]Offen!$E:$F,2,FALSE)=0,"Offen ungeschält VOS"),
IFERROR(IF(VLOOKUP(O324,[1]Offen!$H:$I,2,FALSE)=0,"Offen geschält RW"),
IFERROR(IF(VLOOKUP(O324,[1]Offen!$K:$L,2,FALSE)=0,"Offen vegan"),
IFERROR(IF(VLOOKUP(O324,[1]Offen!$N:$O,2,FALSE)=0,"Offen Zipfel"),
IFERROR(IF(VLOOKUP(O324,[1]Offen!$Q:$R,2,FALSE)=0,"Offen Endstücke"),
IFERROR(IF(VLOOKUP(O324,[1]Vakuumiert!$B:$C,2,FALSE)=0,"Vakuumierter VOS ungeschält"),
IFERROR(IF(VLOOKUP(O324,[1]Vakuumiert!$E:$F,2,FALSE)=0,"Vakuumierter ABS ungeschält"),
IFERROR(IF(VLOOKUP(O324,[1]Vakuumiert!$H:$I,2,FALSE)=0,"Vakuumierter VOS geschält"),
IFERROR(IF(VLOOKUP(O324,[1]Vakuumiert!$K:$L,2,FALSE)=0,"Vakuumierter VOS vegan"),
IFERROR(IF(VLOOKUP(O324,[1]Vakuumiert!$N:$O,2,FALSE)=0,"Vakuumierter VOS Zipfel"),
IFERROR(IF(VLOOKUP(O324,[1]Vakuumiert!$Q:$R,2,FALSE)=0,"Vakuumiert geschält"),
IFERROR(IF(VLOOKUP(O324,'[1]vakuumierte Fertigprodukte'!$B:$C,2,FALSE)=0,"Fertigprodukte"),
IFERROR(IF(VLOOKUP(O324,'[1]vakuumierte Fertigprodukte'!$E:$FI,2,FALSE)=0,"Vakuumierte Zipfel"),
IFERROR(IF(VLOOKUP(O324,[1]Wurste!$B:$C,2,FALSE)=0,"Räucherwürste"),
IFERROR(IF(VLOOKUP(O324,[1]Wurste!$E:$F,2,FALSE)=0,"URW/URGW Wurst"),
IFERROR(IF(VLOOKUP(O324,[1]Wurste!$H:$I,2,FALSE)=0,"HF-Wurst Vegan"),
IFERROR(IF(VLOOKUP(O324,[1]Wurste!$K:$L,2,FALSE)=0,"320er ohne Würste"),
IFERROR(IF(AND(OR(Abfalldokumentation!$A324="BU3",Abfalldokumentation!$A324="Verkauf"),Abfalldokumentation!$F324="Schimmel",Abfalldokumentation!$G324="keinen Abnehmer/kein Schälpersonal"),"Div. Zipfel, ES ohne Verwendung",VLOOKUP(Abfalldokumentation!$E324,Produktgruppen!A:B,2,FALSE)),"-")))))))))))))))))))))))</f>
        <v>Diverses</v>
      </c>
      <c r="E324" s="81" t="str">
        <f>IFERROR(VLOOKUP(Abfalldokumentation!$O324,Artikel!A:C,3,FALSE),Abfalldokumentation!$O324)</f>
        <v>Diverses aus Abfüllung</v>
      </c>
      <c r="F324" s="81" t="str">
        <f>VLOOKUP(T324,'Liste Gründe'!A:D,2,FALSE)</f>
        <v>Linienbezogen</v>
      </c>
      <c r="G324" s="80" t="str">
        <f>IF(ISBLANK(V324),VLOOKUP(Abfalldokumentation!$P324,'Liste Gründe'!A:D,3,FALSE),V324)</f>
        <v>Darm geplatzt</v>
      </c>
      <c r="H324" s="81" t="str">
        <f>IF(ISBLANK(Abfalldokumentation!$W324),"-",Abfalldokumentation!$W324)</f>
        <v>-</v>
      </c>
      <c r="I324" s="81">
        <f t="shared" si="36"/>
        <v>36</v>
      </c>
      <c r="J324" s="81" t="str">
        <f t="shared" si="37"/>
        <v>Produkte</v>
      </c>
      <c r="K324" s="81" t="str">
        <f t="shared" si="38"/>
        <v>BUs</v>
      </c>
      <c r="L324" s="81" t="str">
        <f t="shared" si="39"/>
        <v>Symptome</v>
      </c>
      <c r="M324" s="81" t="str">
        <f>IFERROR(VLOOKUP(Abfalldokumentation!$O324,Kennzahlen!S:V,3,FALSE)*Abfalldokumentation!$B324,"0")</f>
        <v>0</v>
      </c>
      <c r="N324" s="81" t="str">
        <f>IF(ISBLANK(Q324),VLOOKUP(Abfalldokumentation!$O324,'Linien - BU'!R:S,2,FALSE),Q324)</f>
        <v>Abfüllung</v>
      </c>
      <c r="O324" s="77" t="str">
        <f t="shared" si="40"/>
        <v>Diverses aus Abfüllung</v>
      </c>
      <c r="P324" s="77">
        <f t="shared" si="41"/>
        <v>34</v>
      </c>
      <c r="Q324" s="39" t="s">
        <v>180</v>
      </c>
      <c r="R324" s="40" t="s">
        <v>193</v>
      </c>
      <c r="S324" s="40">
        <v>12.8</v>
      </c>
      <c r="T324" s="40">
        <v>34</v>
      </c>
      <c r="U324" s="41">
        <v>44447</v>
      </c>
      <c r="V324" s="42"/>
      <c r="W324" s="43"/>
      <c r="X324" s="44" t="str">
        <f>IFERROR(VLOOKUP(Abfalldokumentation!$R324,Artikel!A:C,3,FALSE),Abfalldokumentation!$R324)</f>
        <v>Diverses aus Abfüllung</v>
      </c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spans="1:40" ht="30" customHeight="1" x14ac:dyDescent="0.25">
      <c r="A325" s="73" t="str">
        <f>VLOOKUP(N325,'Linien - BU'!A:B,2,FALSE)</f>
        <v>BU1</v>
      </c>
      <c r="B325" s="74">
        <f t="shared" si="35"/>
        <v>16.2</v>
      </c>
      <c r="C325" s="75">
        <f>Abfalldokumentation!$U325</f>
        <v>44447</v>
      </c>
      <c r="D325" s="69" t="str">
        <f>IFERROR(IF(VLOOKUP(O325,'[1]Rohware 230'!$B:$C,2,FALSE)=0,"Rohware"),
IFERROR(IF(VLOOKUP(O325,[1]Sammelnr.!$B:$C,2,FALSE)=0,"Sammelnr. ungeschält ABS"),
IFERROR(IF(VLOOKUP(O325,[1]Sammelnr.!$E:$F,2,FALSE)=0,"Sammelnr. ungeschält VS"),
IFERROR(IF(VLOOKUP(O325,[1]Sammelnr.!$H:$I,2,FALSE)=0,"Sammelnr. geschält"),
IFERROR(IF(VLOOKUP(O325,[1]Offen!$B:$C,2,FALSE)=0,"Offen ungeschält ABS"),
IFERROR(IF(VLOOKUP(O325,[1]Offen!$E:$F,2,FALSE)=0,"Offen ungeschält VOS"),
IFERROR(IF(VLOOKUP(O325,[1]Offen!$H:$I,2,FALSE)=0,"Offen geschält RW"),
IFERROR(IF(VLOOKUP(O325,[1]Offen!$K:$L,2,FALSE)=0,"Offen vegan"),
IFERROR(IF(VLOOKUP(O325,[1]Offen!$N:$O,2,FALSE)=0,"Offen Zipfel"),
IFERROR(IF(VLOOKUP(O325,[1]Offen!$Q:$R,2,FALSE)=0,"Offen Endstücke"),
IFERROR(IF(VLOOKUP(O325,[1]Vakuumiert!$B:$C,2,FALSE)=0,"Vakuumierter VOS ungeschält"),
IFERROR(IF(VLOOKUP(O325,[1]Vakuumiert!$E:$F,2,FALSE)=0,"Vakuumierter ABS ungeschält"),
IFERROR(IF(VLOOKUP(O325,[1]Vakuumiert!$H:$I,2,FALSE)=0,"Vakuumierter VOS geschält"),
IFERROR(IF(VLOOKUP(O325,[1]Vakuumiert!$K:$L,2,FALSE)=0,"Vakuumierter VOS vegan"),
IFERROR(IF(VLOOKUP(O325,[1]Vakuumiert!$N:$O,2,FALSE)=0,"Vakuumierter VOS Zipfel"),
IFERROR(IF(VLOOKUP(O325,[1]Vakuumiert!$Q:$R,2,FALSE)=0,"Vakuumiert geschält"),
IFERROR(IF(VLOOKUP(O325,'[1]vakuumierte Fertigprodukte'!$B:$C,2,FALSE)=0,"Fertigprodukte"),
IFERROR(IF(VLOOKUP(O325,'[1]vakuumierte Fertigprodukte'!$E:$FI,2,FALSE)=0,"Vakuumierte Zipfel"),
IFERROR(IF(VLOOKUP(O325,[1]Wurste!$B:$C,2,FALSE)=0,"Räucherwürste"),
IFERROR(IF(VLOOKUP(O325,[1]Wurste!$E:$F,2,FALSE)=0,"URW/URGW Wurst"),
IFERROR(IF(VLOOKUP(O325,[1]Wurste!$H:$I,2,FALSE)=0,"HF-Wurst Vegan"),
IFERROR(IF(VLOOKUP(O325,[1]Wurste!$K:$L,2,FALSE)=0,"320er ohne Würste"),
IFERROR(IF(AND(OR(Abfalldokumentation!$A325="BU3",Abfalldokumentation!$A325="Verkauf"),Abfalldokumentation!$F325="Schimmel",Abfalldokumentation!$G325="keinen Abnehmer/kein Schälpersonal"),"Div. Zipfel, ES ohne Verwendung",VLOOKUP(Abfalldokumentation!$E325,Produktgruppen!A:B,2,FALSE)),"-")))))))))))))))))))))))</f>
        <v>Diverses</v>
      </c>
      <c r="E325" s="76" t="str">
        <f>IFERROR(VLOOKUP(Abfalldokumentation!$O325,Artikel!A:C,3,FALSE),Abfalldokumentation!$O325)</f>
        <v>Diverses aus Abfüllung</v>
      </c>
      <c r="F325" s="76" t="str">
        <f>VLOOKUP(T325,'Liste Gründe'!A:D,2,FALSE)</f>
        <v>Linienbezogen</v>
      </c>
      <c r="G325" s="75" t="str">
        <f>IF(ISBLANK(V325),VLOOKUP(Abfalldokumentation!$P325,'Liste Gründe'!A:D,3,FALSE),V325)</f>
        <v>Clip gerissen</v>
      </c>
      <c r="H325" s="76" t="str">
        <f>IF(ISBLANK(Abfalldokumentation!$W325),"-",Abfalldokumentation!$W325)</f>
        <v>-</v>
      </c>
      <c r="I325" s="76">
        <f t="shared" si="36"/>
        <v>36</v>
      </c>
      <c r="J325" s="76" t="str">
        <f t="shared" si="37"/>
        <v>Produkte</v>
      </c>
      <c r="K325" s="76" t="str">
        <f t="shared" si="38"/>
        <v>BUs</v>
      </c>
      <c r="L325" s="76" t="str">
        <f t="shared" si="39"/>
        <v>Symptome</v>
      </c>
      <c r="M325" s="76" t="str">
        <f>IFERROR(VLOOKUP(Abfalldokumentation!$O325,Kennzahlen!S:V,3,FALSE)*Abfalldokumentation!$B325,"0")</f>
        <v>0</v>
      </c>
      <c r="N325" s="76" t="str">
        <f>IF(ISBLANK(Q325),VLOOKUP(Abfalldokumentation!$O325,'Linien - BU'!R:S,2,FALSE),Q325)</f>
        <v>Abfüllung</v>
      </c>
      <c r="O325" s="77" t="str">
        <f t="shared" si="40"/>
        <v>Diverses aus Abfüllung</v>
      </c>
      <c r="P325" s="77">
        <f t="shared" si="41"/>
        <v>31</v>
      </c>
      <c r="Q325" s="45" t="s">
        <v>180</v>
      </c>
      <c r="R325" s="46" t="s">
        <v>193</v>
      </c>
      <c r="S325" s="46">
        <v>16.2</v>
      </c>
      <c r="T325" s="40">
        <v>31</v>
      </c>
      <c r="U325" s="47">
        <v>44447</v>
      </c>
      <c r="V325" s="48"/>
      <c r="W325" s="49"/>
      <c r="X325" s="50" t="str">
        <f>IFERROR(VLOOKUP(Abfalldokumentation!$R325,Artikel!A:C,3,FALSE),Abfalldokumentation!$R325)</f>
        <v>Diverses aus Abfüllung</v>
      </c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spans="1:40" ht="30" customHeight="1" x14ac:dyDescent="0.25">
      <c r="A326" s="78" t="str">
        <f>VLOOKUP(N326,'Linien - BU'!A:B,2,FALSE)</f>
        <v>BU1</v>
      </c>
      <c r="B326" s="79">
        <f t="shared" si="35"/>
        <v>55</v>
      </c>
      <c r="C326" s="80">
        <f>Abfalldokumentation!$U326</f>
        <v>44447</v>
      </c>
      <c r="D326" s="69" t="str">
        <f>IFERROR(IF(VLOOKUP(O326,'[1]Rohware 230'!$B:$C,2,FALSE)=0,"Rohware"),
IFERROR(IF(VLOOKUP(O326,[1]Sammelnr.!$B:$C,2,FALSE)=0,"Sammelnr. ungeschält ABS"),
IFERROR(IF(VLOOKUP(O326,[1]Sammelnr.!$E:$F,2,FALSE)=0,"Sammelnr. ungeschält VS"),
IFERROR(IF(VLOOKUP(O326,[1]Sammelnr.!$H:$I,2,FALSE)=0,"Sammelnr. geschält"),
IFERROR(IF(VLOOKUP(O326,[1]Offen!$B:$C,2,FALSE)=0,"Offen ungeschält ABS"),
IFERROR(IF(VLOOKUP(O326,[1]Offen!$E:$F,2,FALSE)=0,"Offen ungeschält VOS"),
IFERROR(IF(VLOOKUP(O326,[1]Offen!$H:$I,2,FALSE)=0,"Offen geschält RW"),
IFERROR(IF(VLOOKUP(O326,[1]Offen!$K:$L,2,FALSE)=0,"Offen vegan"),
IFERROR(IF(VLOOKUP(O326,[1]Offen!$N:$O,2,FALSE)=0,"Offen Zipfel"),
IFERROR(IF(VLOOKUP(O326,[1]Offen!$Q:$R,2,FALSE)=0,"Offen Endstücke"),
IFERROR(IF(VLOOKUP(O326,[1]Vakuumiert!$B:$C,2,FALSE)=0,"Vakuumierter VOS ungeschält"),
IFERROR(IF(VLOOKUP(O326,[1]Vakuumiert!$E:$F,2,FALSE)=0,"Vakuumierter ABS ungeschält"),
IFERROR(IF(VLOOKUP(O326,[1]Vakuumiert!$H:$I,2,FALSE)=0,"Vakuumierter VOS geschält"),
IFERROR(IF(VLOOKUP(O326,[1]Vakuumiert!$K:$L,2,FALSE)=0,"Vakuumierter VOS vegan"),
IFERROR(IF(VLOOKUP(O326,[1]Vakuumiert!$N:$O,2,FALSE)=0,"Vakuumierter VOS Zipfel"),
IFERROR(IF(VLOOKUP(O326,[1]Vakuumiert!$Q:$R,2,FALSE)=0,"Vakuumiert geschält"),
IFERROR(IF(VLOOKUP(O326,'[1]vakuumierte Fertigprodukte'!$B:$C,2,FALSE)=0,"Fertigprodukte"),
IFERROR(IF(VLOOKUP(O326,'[1]vakuumierte Fertigprodukte'!$E:$FI,2,FALSE)=0,"Vakuumierte Zipfel"),
IFERROR(IF(VLOOKUP(O326,[1]Wurste!$B:$C,2,FALSE)=0,"Räucherwürste"),
IFERROR(IF(VLOOKUP(O326,[1]Wurste!$E:$F,2,FALSE)=0,"URW/URGW Wurst"),
IFERROR(IF(VLOOKUP(O326,[1]Wurste!$H:$I,2,FALSE)=0,"HF-Wurst Vegan"),
IFERROR(IF(VLOOKUP(O326,[1]Wurste!$K:$L,2,FALSE)=0,"320er ohne Würste"),
IFERROR(IF(AND(OR(Abfalldokumentation!$A326="BU3",Abfalldokumentation!$A326="Verkauf"),Abfalldokumentation!$F326="Schimmel",Abfalldokumentation!$G326="keinen Abnehmer/kein Schälpersonal"),"Div. Zipfel, ES ohne Verwendung",VLOOKUP(Abfalldokumentation!$E326,Produktgruppen!A:B,2,FALSE)),"-")))))))))))))))))))))))</f>
        <v>Diverses</v>
      </c>
      <c r="E326" s="81" t="str">
        <f>IFERROR(VLOOKUP(Abfalldokumentation!$O326,Artikel!A:C,3,FALSE),Abfalldokumentation!$O326)</f>
        <v>Diverses aus Abfüllung</v>
      </c>
      <c r="F326" s="81" t="str">
        <f>VLOOKUP(T326,'Liste Gründe'!A:D,2,FALSE)</f>
        <v>Linienbezogen</v>
      </c>
      <c r="G326" s="80" t="str">
        <f>IF(ISBLANK(V326),VLOOKUP(Abfalldokumentation!$P326,'Liste Gründe'!A:D,3,FALSE),V326)</f>
        <v>Darm geplatzt</v>
      </c>
      <c r="H326" s="81" t="str">
        <f>IF(ISBLANK(Abfalldokumentation!$W326),"-",Abfalldokumentation!$W326)</f>
        <v>-</v>
      </c>
      <c r="I326" s="81">
        <f t="shared" si="36"/>
        <v>36</v>
      </c>
      <c r="J326" s="81" t="str">
        <f t="shared" si="37"/>
        <v>Produkte</v>
      </c>
      <c r="K326" s="81" t="str">
        <f t="shared" si="38"/>
        <v>BUs</v>
      </c>
      <c r="L326" s="81" t="str">
        <f t="shared" si="39"/>
        <v>Symptome</v>
      </c>
      <c r="M326" s="81" t="str">
        <f>IFERROR(VLOOKUP(Abfalldokumentation!$O326,Kennzahlen!S:V,3,FALSE)*Abfalldokumentation!$B326,"0")</f>
        <v>0</v>
      </c>
      <c r="N326" s="81" t="str">
        <f>IF(ISBLANK(Q326),VLOOKUP(Abfalldokumentation!$O326,'Linien - BU'!R:S,2,FALSE),Q326)</f>
        <v>Abfüllung</v>
      </c>
      <c r="O326" s="77" t="str">
        <f t="shared" si="40"/>
        <v>Diverses aus Abfüllung</v>
      </c>
      <c r="P326" s="77">
        <f t="shared" si="41"/>
        <v>34</v>
      </c>
      <c r="Q326" s="39" t="s">
        <v>180</v>
      </c>
      <c r="R326" s="40" t="s">
        <v>193</v>
      </c>
      <c r="S326" s="40">
        <v>55</v>
      </c>
      <c r="T326" s="40">
        <v>34</v>
      </c>
      <c r="U326" s="41">
        <v>44447</v>
      </c>
      <c r="V326" s="42"/>
      <c r="W326" s="43"/>
      <c r="X326" s="44" t="str">
        <f>IFERROR(VLOOKUP(Abfalldokumentation!$R326,Artikel!A:C,3,FALSE),Abfalldokumentation!$R326)</f>
        <v>Diverses aus Abfüllung</v>
      </c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spans="1:40" ht="30" hidden="1" customHeight="1" x14ac:dyDescent="0.25">
      <c r="A327" s="73" t="str">
        <f>VLOOKUP(N327,'Linien - BU'!A:B,2,FALSE)</f>
        <v>BU1</v>
      </c>
      <c r="B327" s="74">
        <f t="shared" si="35"/>
        <v>40</v>
      </c>
      <c r="C327" s="75">
        <f>Abfalldokumentation!$U327</f>
        <v>44447</v>
      </c>
      <c r="D327" s="69" t="str">
        <f>IFERROR(IF(VLOOKUP(O327,'[1]Rohware 230'!$B:$C,2,FALSE)=0,"Rohware"),
IFERROR(IF(VLOOKUP(O327,[1]Sammelnr.!$B:$C,2,FALSE)=0,"Sammelnr. ungeschält ABS"),
IFERROR(IF(VLOOKUP(O327,[1]Sammelnr.!$E:$F,2,FALSE)=0,"Sammelnr. ungeschält VS"),
IFERROR(IF(VLOOKUP(O327,[1]Sammelnr.!$H:$I,2,FALSE)=0,"Sammelnr. geschält"),
IFERROR(IF(VLOOKUP(O327,[1]Offen!$B:$C,2,FALSE)=0,"Offen ungeschält ABS"),
IFERROR(IF(VLOOKUP(O327,[1]Offen!$E:$F,2,FALSE)=0,"Offen ungeschält VOS"),
IFERROR(IF(VLOOKUP(O327,[1]Offen!$H:$I,2,FALSE)=0,"Offen geschält RW"),
IFERROR(IF(VLOOKUP(O327,[1]Offen!$K:$L,2,FALSE)=0,"Offen vegan"),
IFERROR(IF(VLOOKUP(O327,[1]Offen!$N:$O,2,FALSE)=0,"Offen Zipfel"),
IFERROR(IF(VLOOKUP(O327,[1]Offen!$Q:$R,2,FALSE)=0,"Offen Endstücke"),
IFERROR(IF(VLOOKUP(O327,[1]Vakuumiert!$B:$C,2,FALSE)=0,"Vakuumierter VOS ungeschält"),
IFERROR(IF(VLOOKUP(O327,[1]Vakuumiert!$E:$F,2,FALSE)=0,"Vakuumierter ABS ungeschält"),
IFERROR(IF(VLOOKUP(O327,[1]Vakuumiert!$H:$I,2,FALSE)=0,"Vakuumierter VOS geschält"),
IFERROR(IF(VLOOKUP(O327,[1]Vakuumiert!$K:$L,2,FALSE)=0,"Vakuumierter VOS vegan"),
IFERROR(IF(VLOOKUP(O327,[1]Vakuumiert!$N:$O,2,FALSE)=0,"Vakuumierter VOS Zipfel"),
IFERROR(IF(VLOOKUP(O327,[1]Vakuumiert!$Q:$R,2,FALSE)=0,"Vakuumiert geschält"),
IFERROR(IF(VLOOKUP(O327,'[1]vakuumierte Fertigprodukte'!$B:$C,2,FALSE)=0,"Fertigprodukte"),
IFERROR(IF(VLOOKUP(O327,'[1]vakuumierte Fertigprodukte'!$E:$FI,2,FALSE)=0,"Vakuumierte Zipfel"),
IFERROR(IF(VLOOKUP(O327,[1]Wurste!$B:$C,2,FALSE)=0,"Räucherwürste"),
IFERROR(IF(VLOOKUP(O327,[1]Wurste!$E:$F,2,FALSE)=0,"URW/URGW Wurst"),
IFERROR(IF(VLOOKUP(O327,[1]Wurste!$H:$I,2,FALSE)=0,"HF-Wurst Vegan"),
IFERROR(IF(VLOOKUP(O327,[1]Wurste!$K:$L,2,FALSE)=0,"320er ohne Würste"),
IFERROR(IF(AND(OR(Abfalldokumentation!$A327="BU3",Abfalldokumentation!$A327="Verkauf"),Abfalldokumentation!$F327="Schimmel",Abfalldokumentation!$G327="keinen Abnehmer/kein Schälpersonal"),"Div. Zipfel, ES ohne Verwendung",VLOOKUP(Abfalldokumentation!$E327,Produktgruppen!A:B,2,FALSE)),"-")))))))))))))))))))))))</f>
        <v>Diverses</v>
      </c>
      <c r="E327" s="76" t="str">
        <f>IFERROR(VLOOKUP(Abfalldokumentation!$O327,Artikel!A:C,3,FALSE),Abfalldokumentation!$O327)</f>
        <v>Diverses aus Abfüllung</v>
      </c>
      <c r="F327" s="76" t="str">
        <f>VLOOKUP(T327,'Liste Gründe'!A:D,2,FALSE)</f>
        <v>Linienbezogen</v>
      </c>
      <c r="G327" s="75" t="str">
        <f>IF(ISBLANK(V327),VLOOKUP(Abfalldokumentation!$P327,'Liste Gründe'!A:D,3,FALSE),V327)</f>
        <v>Reinigung</v>
      </c>
      <c r="H327" s="76" t="str">
        <f>IF(ISBLANK(Abfalldokumentation!$W327),"-",Abfalldokumentation!$W327)</f>
        <v>-</v>
      </c>
      <c r="I327" s="76">
        <f t="shared" si="36"/>
        <v>36</v>
      </c>
      <c r="J327" s="76" t="str">
        <f t="shared" si="37"/>
        <v>Produkte</v>
      </c>
      <c r="K327" s="76" t="str">
        <f t="shared" si="38"/>
        <v>BUs</v>
      </c>
      <c r="L327" s="76" t="str">
        <f t="shared" si="39"/>
        <v>Symptome</v>
      </c>
      <c r="M327" s="76" t="str">
        <f>IFERROR(VLOOKUP(Abfalldokumentation!$O327,Kennzahlen!S:V,3,FALSE)*Abfalldokumentation!$B327,"0")</f>
        <v>0</v>
      </c>
      <c r="N327" s="76" t="str">
        <f>IF(ISBLANK(Q327),VLOOKUP(Abfalldokumentation!$O327,'Linien - BU'!R:S,2,FALSE),Q327)</f>
        <v>Abfüllung</v>
      </c>
      <c r="O327" s="77" t="str">
        <f t="shared" si="40"/>
        <v>Diverses aus Abfüllung</v>
      </c>
      <c r="P327" s="77">
        <f t="shared" si="41"/>
        <v>10</v>
      </c>
      <c r="Q327" s="45" t="s">
        <v>180</v>
      </c>
      <c r="R327" s="46" t="s">
        <v>193</v>
      </c>
      <c r="S327" s="46">
        <v>40</v>
      </c>
      <c r="T327" s="46">
        <v>10</v>
      </c>
      <c r="U327" s="47">
        <v>44447</v>
      </c>
      <c r="V327" s="48"/>
      <c r="W327" s="49"/>
      <c r="X327" s="50" t="str">
        <f>IFERROR(VLOOKUP(Abfalldokumentation!$R327,Artikel!A:C,3,FALSE),Abfalldokumentation!$R327)</f>
        <v>Diverses aus Abfüllung</v>
      </c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spans="1:40" ht="30" hidden="1" customHeight="1" x14ac:dyDescent="0.25">
      <c r="A328" s="78" t="str">
        <f>VLOOKUP(N328,'Linien - BU'!A:B,2,FALSE)</f>
        <v>BU1</v>
      </c>
      <c r="B328" s="79">
        <f t="shared" si="35"/>
        <v>47</v>
      </c>
      <c r="C328" s="80">
        <f>Abfalldokumentation!$U328</f>
        <v>44447</v>
      </c>
      <c r="D328" s="69" t="str">
        <f>IFERROR(IF(VLOOKUP(O328,'[1]Rohware 230'!$B:$C,2,FALSE)=0,"Rohware"),
IFERROR(IF(VLOOKUP(O328,[1]Sammelnr.!$B:$C,2,FALSE)=0,"Sammelnr. ungeschält ABS"),
IFERROR(IF(VLOOKUP(O328,[1]Sammelnr.!$E:$F,2,FALSE)=0,"Sammelnr. ungeschält VS"),
IFERROR(IF(VLOOKUP(O328,[1]Sammelnr.!$H:$I,2,FALSE)=0,"Sammelnr. geschält"),
IFERROR(IF(VLOOKUP(O328,[1]Offen!$B:$C,2,FALSE)=0,"Offen ungeschält ABS"),
IFERROR(IF(VLOOKUP(O328,[1]Offen!$E:$F,2,FALSE)=0,"Offen ungeschält VOS"),
IFERROR(IF(VLOOKUP(O328,[1]Offen!$H:$I,2,FALSE)=0,"Offen geschält RW"),
IFERROR(IF(VLOOKUP(O328,[1]Offen!$K:$L,2,FALSE)=0,"Offen vegan"),
IFERROR(IF(VLOOKUP(O328,[1]Offen!$N:$O,2,FALSE)=0,"Offen Zipfel"),
IFERROR(IF(VLOOKUP(O328,[1]Offen!$Q:$R,2,FALSE)=0,"Offen Endstücke"),
IFERROR(IF(VLOOKUP(O328,[1]Vakuumiert!$B:$C,2,FALSE)=0,"Vakuumierter VOS ungeschält"),
IFERROR(IF(VLOOKUP(O328,[1]Vakuumiert!$E:$F,2,FALSE)=0,"Vakuumierter ABS ungeschält"),
IFERROR(IF(VLOOKUP(O328,[1]Vakuumiert!$H:$I,2,FALSE)=0,"Vakuumierter VOS geschält"),
IFERROR(IF(VLOOKUP(O328,[1]Vakuumiert!$K:$L,2,FALSE)=0,"Vakuumierter VOS vegan"),
IFERROR(IF(VLOOKUP(O328,[1]Vakuumiert!$N:$O,2,FALSE)=0,"Vakuumierter VOS Zipfel"),
IFERROR(IF(VLOOKUP(O328,[1]Vakuumiert!$Q:$R,2,FALSE)=0,"Vakuumiert geschält"),
IFERROR(IF(VLOOKUP(O328,'[1]vakuumierte Fertigprodukte'!$B:$C,2,FALSE)=0,"Fertigprodukte"),
IFERROR(IF(VLOOKUP(O328,'[1]vakuumierte Fertigprodukte'!$E:$FI,2,FALSE)=0,"Vakuumierte Zipfel"),
IFERROR(IF(VLOOKUP(O328,[1]Wurste!$B:$C,2,FALSE)=0,"Räucherwürste"),
IFERROR(IF(VLOOKUP(O328,[1]Wurste!$E:$F,2,FALSE)=0,"URW/URGW Wurst"),
IFERROR(IF(VLOOKUP(O328,[1]Wurste!$H:$I,2,FALSE)=0,"HF-Wurst Vegan"),
IFERROR(IF(VLOOKUP(O328,[1]Wurste!$K:$L,2,FALSE)=0,"320er ohne Würste"),
IFERROR(IF(AND(OR(Abfalldokumentation!$A328="BU3",Abfalldokumentation!$A328="Verkauf"),Abfalldokumentation!$F328="Schimmel",Abfalldokumentation!$G328="keinen Abnehmer/kein Schälpersonal"),"Div. Zipfel, ES ohne Verwendung",VLOOKUP(Abfalldokumentation!$E328,Produktgruppen!A:B,2,FALSE)),"-")))))))))))))))))))))))</f>
        <v>Diverses</v>
      </c>
      <c r="E328" s="81" t="str">
        <f>IFERROR(VLOOKUP(Abfalldokumentation!$O328,Artikel!A:C,3,FALSE),Abfalldokumentation!$O328)</f>
        <v>Diverses aus Abfüllung</v>
      </c>
      <c r="F328" s="81" t="str">
        <f>VLOOKUP(T328,'Liste Gründe'!A:D,2,FALSE)</f>
        <v>Linienbezogen</v>
      </c>
      <c r="G328" s="80" t="str">
        <f>IF(ISBLANK(V328),VLOOKUP(Abfalldokumentation!$P328,'Liste Gründe'!A:D,3,FALSE),V328)</f>
        <v>Schlaufe gerissen</v>
      </c>
      <c r="H328" s="81" t="str">
        <f>IF(ISBLANK(Abfalldokumentation!$W328),"-",Abfalldokumentation!$W328)</f>
        <v>Schlaufe gerissen</v>
      </c>
      <c r="I328" s="81">
        <f t="shared" si="36"/>
        <v>36</v>
      </c>
      <c r="J328" s="81" t="str">
        <f t="shared" si="37"/>
        <v>Produkte</v>
      </c>
      <c r="K328" s="81" t="str">
        <f t="shared" si="38"/>
        <v>BUs</v>
      </c>
      <c r="L328" s="81" t="str">
        <f t="shared" si="39"/>
        <v>Symptome</v>
      </c>
      <c r="M328" s="81" t="str">
        <f>IFERROR(VLOOKUP(Abfalldokumentation!$O328,Kennzahlen!S:V,3,FALSE)*Abfalldokumentation!$B328,"0")</f>
        <v>0</v>
      </c>
      <c r="N328" s="81" t="str">
        <f>IF(ISBLANK(Q328),VLOOKUP(Abfalldokumentation!$O328,'Linien - BU'!R:S,2,FALSE),Q328)</f>
        <v>Abfüllung</v>
      </c>
      <c r="O328" s="77" t="str">
        <f t="shared" si="40"/>
        <v>Diverses aus Abfüllung</v>
      </c>
      <c r="P328" s="77">
        <f t="shared" si="41"/>
        <v>33</v>
      </c>
      <c r="Q328" s="39" t="s">
        <v>180</v>
      </c>
      <c r="R328" s="40" t="s">
        <v>193</v>
      </c>
      <c r="S328" s="40">
        <v>47</v>
      </c>
      <c r="T328" s="40">
        <v>33</v>
      </c>
      <c r="U328" s="41">
        <v>44447</v>
      </c>
      <c r="V328" s="42"/>
      <c r="W328" s="43" t="s">
        <v>243</v>
      </c>
      <c r="X328" s="44" t="str">
        <f>IFERROR(VLOOKUP(Abfalldokumentation!$R328,Artikel!A:C,3,FALSE),Abfalldokumentation!$R328)</f>
        <v>Diverses aus Abfüllung</v>
      </c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spans="1:40" ht="30" hidden="1" customHeight="1" x14ac:dyDescent="0.25">
      <c r="A329" s="73" t="str">
        <f>VLOOKUP(N329,'Linien - BU'!A:B,2,FALSE)</f>
        <v>Rest</v>
      </c>
      <c r="B329" s="74">
        <f t="shared" si="35"/>
        <v>31.5</v>
      </c>
      <c r="C329" s="75">
        <f>Abfalldokumentation!$U329</f>
        <v>44447</v>
      </c>
      <c r="D329" s="69" t="str">
        <f>IFERROR(IF(VLOOKUP(O329,'[1]Rohware 230'!$B:$C,2,FALSE)=0,"Rohware"),
IFERROR(IF(VLOOKUP(O329,[1]Sammelnr.!$B:$C,2,FALSE)=0,"Sammelnr. ungeschält ABS"),
IFERROR(IF(VLOOKUP(O329,[1]Sammelnr.!$E:$F,2,FALSE)=0,"Sammelnr. ungeschält VS"),
IFERROR(IF(VLOOKUP(O329,[1]Sammelnr.!$H:$I,2,FALSE)=0,"Sammelnr. geschält"),
IFERROR(IF(VLOOKUP(O329,[1]Offen!$B:$C,2,FALSE)=0,"Offen ungeschält ABS"),
IFERROR(IF(VLOOKUP(O329,[1]Offen!$E:$F,2,FALSE)=0,"Offen ungeschält VOS"),
IFERROR(IF(VLOOKUP(O329,[1]Offen!$H:$I,2,FALSE)=0,"Offen geschält RW"),
IFERROR(IF(VLOOKUP(O329,[1]Offen!$K:$L,2,FALSE)=0,"Offen vegan"),
IFERROR(IF(VLOOKUP(O329,[1]Offen!$N:$O,2,FALSE)=0,"Offen Zipfel"),
IFERROR(IF(VLOOKUP(O329,[1]Offen!$Q:$R,2,FALSE)=0,"Offen Endstücke"),
IFERROR(IF(VLOOKUP(O329,[1]Vakuumiert!$B:$C,2,FALSE)=0,"Vakuumierter VOS ungeschält"),
IFERROR(IF(VLOOKUP(O329,[1]Vakuumiert!$E:$F,2,FALSE)=0,"Vakuumierter ABS ungeschält"),
IFERROR(IF(VLOOKUP(O329,[1]Vakuumiert!$H:$I,2,FALSE)=0,"Vakuumierter VOS geschält"),
IFERROR(IF(VLOOKUP(O329,[1]Vakuumiert!$K:$L,2,FALSE)=0,"Vakuumierter VOS vegan"),
IFERROR(IF(VLOOKUP(O329,[1]Vakuumiert!$N:$O,2,FALSE)=0,"Vakuumierter VOS Zipfel"),
IFERROR(IF(VLOOKUP(O329,[1]Vakuumiert!$Q:$R,2,FALSE)=0,"Vakuumiert geschält"),
IFERROR(IF(VLOOKUP(O329,'[1]vakuumierte Fertigprodukte'!$B:$C,2,FALSE)=0,"Fertigprodukte"),
IFERROR(IF(VLOOKUP(O329,'[1]vakuumierte Fertigprodukte'!$E:$FI,2,FALSE)=0,"Vakuumierte Zipfel"),
IFERROR(IF(VLOOKUP(O329,[1]Wurste!$B:$C,2,FALSE)=0,"Räucherwürste"),
IFERROR(IF(VLOOKUP(O329,[1]Wurste!$E:$F,2,FALSE)=0,"URW/URGW Wurst"),
IFERROR(IF(VLOOKUP(O329,[1]Wurste!$H:$I,2,FALSE)=0,"HF-Wurst Vegan"),
IFERROR(IF(VLOOKUP(O329,[1]Wurste!$K:$L,2,FALSE)=0,"320er ohne Würste"),
IFERROR(IF(AND(OR(Abfalldokumentation!$A329="BU3",Abfalldokumentation!$A329="Verkauf"),Abfalldokumentation!$F329="Schimmel",Abfalldokumentation!$G329="keinen Abnehmer/kein Schälpersonal"),"Div. Zipfel, ES ohne Verwendung",VLOOKUP(Abfalldokumentation!$E329,Produktgruppen!A:B,2,FALSE)),"-")))))))))))))))))))))))</f>
        <v>Qualitätssicherung</v>
      </c>
      <c r="E329" s="76" t="str">
        <f>IFERROR(VLOOKUP(Abfalldokumentation!$O329,Artikel!A:C,3,FALSE),Abfalldokumentation!$O329)</f>
        <v>Laborproben</v>
      </c>
      <c r="F329" s="76" t="str">
        <f>VLOOKUP(T329,'Liste Gründe'!A:D,2,FALSE)</f>
        <v>Qualitätssicherung</v>
      </c>
      <c r="G329" s="75" t="str">
        <f>IF(ISBLANK(V329),VLOOKUP(Abfalldokumentation!$P329,'Liste Gründe'!A:D,3,FALSE),V329)</f>
        <v>Einwaage Labor</v>
      </c>
      <c r="H329" s="76" t="str">
        <f>IF(ISBLANK(Abfalldokumentation!$W329),"-",Abfalldokumentation!$W329)</f>
        <v>Einwaage Labor</v>
      </c>
      <c r="I329" s="76">
        <f t="shared" si="36"/>
        <v>36</v>
      </c>
      <c r="J329" s="76" t="str">
        <f t="shared" si="37"/>
        <v>Produkte</v>
      </c>
      <c r="K329" s="76" t="str">
        <f t="shared" si="38"/>
        <v>BUs</v>
      </c>
      <c r="L329" s="76" t="str">
        <f t="shared" si="39"/>
        <v>Symptome</v>
      </c>
      <c r="M329" s="76" t="str">
        <f>IFERROR(VLOOKUP(Abfalldokumentation!$O329,Kennzahlen!S:V,3,FALSE)*Abfalldokumentation!$B329,"0")</f>
        <v>0</v>
      </c>
      <c r="N329" s="76" t="str">
        <f>IF(ISBLANK(Q329),VLOOKUP(Abfalldokumentation!$O329,'Linien - BU'!R:S,2,FALSE),Q329)</f>
        <v>Labor</v>
      </c>
      <c r="O329" s="77" t="str">
        <f t="shared" si="40"/>
        <v>Laborproben</v>
      </c>
      <c r="P329" s="77">
        <f t="shared" si="41"/>
        <v>71</v>
      </c>
      <c r="Q329" s="45" t="s">
        <v>199</v>
      </c>
      <c r="R329" s="46" t="s">
        <v>200</v>
      </c>
      <c r="S329" s="46">
        <v>31.5</v>
      </c>
      <c r="T329" s="52">
        <v>71</v>
      </c>
      <c r="U329" s="47">
        <v>44447</v>
      </c>
      <c r="V329" s="48" t="s">
        <v>218</v>
      </c>
      <c r="W329" s="49" t="s">
        <v>218</v>
      </c>
      <c r="X329" s="50" t="str">
        <f>IFERROR(VLOOKUP(Abfalldokumentation!$R329,Artikel!A:C,3,FALSE),Abfalldokumentation!$R329)</f>
        <v>Laborproben</v>
      </c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spans="1:40" ht="30" hidden="1" customHeight="1" x14ac:dyDescent="0.25">
      <c r="A330" s="78" t="str">
        <f>VLOOKUP(N330,'Linien - BU'!A:B,2,FALSE)</f>
        <v>Rest</v>
      </c>
      <c r="B330" s="79">
        <f t="shared" si="35"/>
        <v>8</v>
      </c>
      <c r="C330" s="80">
        <f>Abfalldokumentation!$U330</f>
        <v>44447</v>
      </c>
      <c r="D330" s="69" t="str">
        <f>IFERROR(IF(VLOOKUP(O330,'[1]Rohware 230'!$B:$C,2,FALSE)=0,"Rohware"),
IFERROR(IF(VLOOKUP(O330,[1]Sammelnr.!$B:$C,2,FALSE)=0,"Sammelnr. ungeschält ABS"),
IFERROR(IF(VLOOKUP(O330,[1]Sammelnr.!$E:$F,2,FALSE)=0,"Sammelnr. ungeschält VS"),
IFERROR(IF(VLOOKUP(O330,[1]Sammelnr.!$H:$I,2,FALSE)=0,"Sammelnr. geschält"),
IFERROR(IF(VLOOKUP(O330,[1]Offen!$B:$C,2,FALSE)=0,"Offen ungeschält ABS"),
IFERROR(IF(VLOOKUP(O330,[1]Offen!$E:$F,2,FALSE)=0,"Offen ungeschält VOS"),
IFERROR(IF(VLOOKUP(O330,[1]Offen!$H:$I,2,FALSE)=0,"Offen geschält RW"),
IFERROR(IF(VLOOKUP(O330,[1]Offen!$K:$L,2,FALSE)=0,"Offen vegan"),
IFERROR(IF(VLOOKUP(O330,[1]Offen!$N:$O,2,FALSE)=0,"Offen Zipfel"),
IFERROR(IF(VLOOKUP(O330,[1]Offen!$Q:$R,2,FALSE)=0,"Offen Endstücke"),
IFERROR(IF(VLOOKUP(O330,[1]Vakuumiert!$B:$C,2,FALSE)=0,"Vakuumierter VOS ungeschält"),
IFERROR(IF(VLOOKUP(O330,[1]Vakuumiert!$E:$F,2,FALSE)=0,"Vakuumierter ABS ungeschält"),
IFERROR(IF(VLOOKUP(O330,[1]Vakuumiert!$H:$I,2,FALSE)=0,"Vakuumierter VOS geschält"),
IFERROR(IF(VLOOKUP(O330,[1]Vakuumiert!$K:$L,2,FALSE)=0,"Vakuumierter VOS vegan"),
IFERROR(IF(VLOOKUP(O330,[1]Vakuumiert!$N:$O,2,FALSE)=0,"Vakuumierter VOS Zipfel"),
IFERROR(IF(VLOOKUP(O330,[1]Vakuumiert!$Q:$R,2,FALSE)=0,"Vakuumiert geschält"),
IFERROR(IF(VLOOKUP(O330,'[1]vakuumierte Fertigprodukte'!$B:$C,2,FALSE)=0,"Fertigprodukte"),
IFERROR(IF(VLOOKUP(O330,'[1]vakuumierte Fertigprodukte'!$E:$FI,2,FALSE)=0,"Vakuumierte Zipfel"),
IFERROR(IF(VLOOKUP(O330,[1]Wurste!$B:$C,2,FALSE)=0,"Räucherwürste"),
IFERROR(IF(VLOOKUP(O330,[1]Wurste!$E:$F,2,FALSE)=0,"URW/URGW Wurst"),
IFERROR(IF(VLOOKUP(O330,[1]Wurste!$H:$I,2,FALSE)=0,"HF-Wurst Vegan"),
IFERROR(IF(VLOOKUP(O330,[1]Wurste!$K:$L,2,FALSE)=0,"320er ohne Würste"),
IFERROR(IF(AND(OR(Abfalldokumentation!$A330="BU3",Abfalldokumentation!$A330="Verkauf"),Abfalldokumentation!$F330="Schimmel",Abfalldokumentation!$G330="keinen Abnehmer/kein Schälpersonal"),"Div. Zipfel, ES ohne Verwendung",VLOOKUP(Abfalldokumentation!$E330,Produktgruppen!A:B,2,FALSE)),"-")))))))))))))))))))))))</f>
        <v>Qualitätssicherung</v>
      </c>
      <c r="E330" s="81" t="str">
        <f>IFERROR(VLOOKUP(Abfalldokumentation!$O330,Artikel!A:C,3,FALSE),Abfalldokumentation!$O330)</f>
        <v>Laborproben</v>
      </c>
      <c r="F330" s="81" t="str">
        <f>VLOOKUP(T330,'Liste Gründe'!A:D,2,FALSE)</f>
        <v>Qualitätssicherung</v>
      </c>
      <c r="G330" s="80" t="str">
        <f>IF(ISBLANK(V330),VLOOKUP(Abfalldokumentation!$P330,'Liste Gründe'!A:D,3,FALSE),V330)</f>
        <v>Einwaage Labor</v>
      </c>
      <c r="H330" s="81" t="str">
        <f>IF(ISBLANK(Abfalldokumentation!$W330),"-",Abfalldokumentation!$W330)</f>
        <v>Einwaage Labor</v>
      </c>
      <c r="I330" s="81">
        <f t="shared" si="36"/>
        <v>36</v>
      </c>
      <c r="J330" s="81" t="str">
        <f t="shared" si="37"/>
        <v>Produkte</v>
      </c>
      <c r="K330" s="81" t="str">
        <f t="shared" si="38"/>
        <v>BUs</v>
      </c>
      <c r="L330" s="81" t="str">
        <f t="shared" si="39"/>
        <v>Symptome</v>
      </c>
      <c r="M330" s="81" t="str">
        <f>IFERROR(VLOOKUP(Abfalldokumentation!$O330,Kennzahlen!S:V,3,FALSE)*Abfalldokumentation!$B330,"0")</f>
        <v>0</v>
      </c>
      <c r="N330" s="81" t="str">
        <f>IF(ISBLANK(Q330),VLOOKUP(Abfalldokumentation!$O330,'Linien - BU'!R:S,2,FALSE),Q330)</f>
        <v>Labor</v>
      </c>
      <c r="O330" s="77" t="str">
        <f t="shared" si="40"/>
        <v>Laborproben</v>
      </c>
      <c r="P330" s="77">
        <f t="shared" si="41"/>
        <v>71</v>
      </c>
      <c r="Q330" s="39" t="s">
        <v>199</v>
      </c>
      <c r="R330" s="40" t="s">
        <v>200</v>
      </c>
      <c r="S330" s="40">
        <v>8</v>
      </c>
      <c r="T330" s="51">
        <v>71</v>
      </c>
      <c r="U330" s="41">
        <v>44447</v>
      </c>
      <c r="V330" s="42" t="s">
        <v>218</v>
      </c>
      <c r="W330" s="43" t="s">
        <v>218</v>
      </c>
      <c r="X330" s="44" t="str">
        <f>IFERROR(VLOOKUP(Abfalldokumentation!$R330,Artikel!A:C,3,FALSE),Abfalldokumentation!$R330)</f>
        <v>Laborproben</v>
      </c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spans="1:40" ht="30" hidden="1" customHeight="1" x14ac:dyDescent="0.25">
      <c r="A331" s="73" t="str">
        <f>VLOOKUP(N331,'Linien - BU'!A:B,2,FALSE)</f>
        <v>Rest</v>
      </c>
      <c r="B331" s="74">
        <f t="shared" si="35"/>
        <v>10</v>
      </c>
      <c r="C331" s="75">
        <f>Abfalldokumentation!$U331</f>
        <v>44447</v>
      </c>
      <c r="D331" s="69" t="str">
        <f>IFERROR(IF(VLOOKUP(O331,'[1]Rohware 230'!$B:$C,2,FALSE)=0,"Rohware"),
IFERROR(IF(VLOOKUP(O331,[1]Sammelnr.!$B:$C,2,FALSE)=0,"Sammelnr. ungeschält ABS"),
IFERROR(IF(VLOOKUP(O331,[1]Sammelnr.!$E:$F,2,FALSE)=0,"Sammelnr. ungeschält VS"),
IFERROR(IF(VLOOKUP(O331,[1]Sammelnr.!$H:$I,2,FALSE)=0,"Sammelnr. geschält"),
IFERROR(IF(VLOOKUP(O331,[1]Offen!$B:$C,2,FALSE)=0,"Offen ungeschält ABS"),
IFERROR(IF(VLOOKUP(O331,[1]Offen!$E:$F,2,FALSE)=0,"Offen ungeschält VOS"),
IFERROR(IF(VLOOKUP(O331,[1]Offen!$H:$I,2,FALSE)=0,"Offen geschält RW"),
IFERROR(IF(VLOOKUP(O331,[1]Offen!$K:$L,2,FALSE)=0,"Offen vegan"),
IFERROR(IF(VLOOKUP(O331,[1]Offen!$N:$O,2,FALSE)=0,"Offen Zipfel"),
IFERROR(IF(VLOOKUP(O331,[1]Offen!$Q:$R,2,FALSE)=0,"Offen Endstücke"),
IFERROR(IF(VLOOKUP(O331,[1]Vakuumiert!$B:$C,2,FALSE)=0,"Vakuumierter VOS ungeschält"),
IFERROR(IF(VLOOKUP(O331,[1]Vakuumiert!$E:$F,2,FALSE)=0,"Vakuumierter ABS ungeschält"),
IFERROR(IF(VLOOKUP(O331,[1]Vakuumiert!$H:$I,2,FALSE)=0,"Vakuumierter VOS geschält"),
IFERROR(IF(VLOOKUP(O331,[1]Vakuumiert!$K:$L,2,FALSE)=0,"Vakuumierter VOS vegan"),
IFERROR(IF(VLOOKUP(O331,[1]Vakuumiert!$N:$O,2,FALSE)=0,"Vakuumierter VOS Zipfel"),
IFERROR(IF(VLOOKUP(O331,[1]Vakuumiert!$Q:$R,2,FALSE)=0,"Vakuumiert geschält"),
IFERROR(IF(VLOOKUP(O331,'[1]vakuumierte Fertigprodukte'!$B:$C,2,FALSE)=0,"Fertigprodukte"),
IFERROR(IF(VLOOKUP(O331,'[1]vakuumierte Fertigprodukte'!$E:$FI,2,FALSE)=0,"Vakuumierte Zipfel"),
IFERROR(IF(VLOOKUP(O331,[1]Wurste!$B:$C,2,FALSE)=0,"Räucherwürste"),
IFERROR(IF(VLOOKUP(O331,[1]Wurste!$E:$F,2,FALSE)=0,"URW/URGW Wurst"),
IFERROR(IF(VLOOKUP(O331,[1]Wurste!$H:$I,2,FALSE)=0,"HF-Wurst Vegan"),
IFERROR(IF(VLOOKUP(O331,[1]Wurste!$K:$L,2,FALSE)=0,"320er ohne Würste"),
IFERROR(IF(AND(OR(Abfalldokumentation!$A331="BU3",Abfalldokumentation!$A331="Verkauf"),Abfalldokumentation!$F331="Schimmel",Abfalldokumentation!$G331="keinen Abnehmer/kein Schälpersonal"),"Div. Zipfel, ES ohne Verwendung",VLOOKUP(Abfalldokumentation!$E331,Produktgruppen!A:B,2,FALSE)),"-")))))))))))))))))))))))</f>
        <v>Qualitätssicherung</v>
      </c>
      <c r="E331" s="76" t="str">
        <f>IFERROR(VLOOKUP(Abfalldokumentation!$O331,Artikel!A:C,3,FALSE),Abfalldokumentation!$O331)</f>
        <v>Laborproben</v>
      </c>
      <c r="F331" s="76" t="str">
        <f>VLOOKUP(T331,'Liste Gründe'!A:D,2,FALSE)</f>
        <v>Qualitätssicherung</v>
      </c>
      <c r="G331" s="75" t="str">
        <f>IF(ISBLANK(V331),VLOOKUP(Abfalldokumentation!$P331,'Liste Gründe'!A:D,3,FALSE),V331)</f>
        <v>Einwaage Labor</v>
      </c>
      <c r="H331" s="76" t="str">
        <f>IF(ISBLANK(Abfalldokumentation!$W331),"-",Abfalldokumentation!$W331)</f>
        <v>Einwaage Labor</v>
      </c>
      <c r="I331" s="76">
        <f t="shared" si="36"/>
        <v>36</v>
      </c>
      <c r="J331" s="76" t="str">
        <f t="shared" si="37"/>
        <v>Produkte</v>
      </c>
      <c r="K331" s="76" t="str">
        <f t="shared" si="38"/>
        <v>BUs</v>
      </c>
      <c r="L331" s="76" t="str">
        <f t="shared" si="39"/>
        <v>Symptome</v>
      </c>
      <c r="M331" s="76" t="str">
        <f>IFERROR(VLOOKUP(Abfalldokumentation!$O331,Kennzahlen!S:V,3,FALSE)*Abfalldokumentation!$B331,"0")</f>
        <v>0</v>
      </c>
      <c r="N331" s="76" t="str">
        <f>IF(ISBLANK(Q331),VLOOKUP(Abfalldokumentation!$O331,'Linien - BU'!R:S,2,FALSE),Q331)</f>
        <v>Labor</v>
      </c>
      <c r="O331" s="77" t="str">
        <f t="shared" si="40"/>
        <v>Laborproben</v>
      </c>
      <c r="P331" s="77">
        <f t="shared" si="41"/>
        <v>71</v>
      </c>
      <c r="Q331" s="45" t="s">
        <v>199</v>
      </c>
      <c r="R331" s="46" t="s">
        <v>200</v>
      </c>
      <c r="S331" s="46">
        <v>10</v>
      </c>
      <c r="T331" s="52">
        <v>71</v>
      </c>
      <c r="U331" s="47">
        <v>44447</v>
      </c>
      <c r="V331" s="48" t="s">
        <v>218</v>
      </c>
      <c r="W331" s="49" t="s">
        <v>218</v>
      </c>
      <c r="X331" s="50" t="str">
        <f>IFERROR(VLOOKUP(Abfalldokumentation!$R331,Artikel!A:C,3,FALSE),Abfalldokumentation!$R331)</f>
        <v>Laborproben</v>
      </c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spans="1:40" ht="30" hidden="1" customHeight="1" x14ac:dyDescent="0.25">
      <c r="A332" s="78" t="str">
        <f>VLOOKUP(N332,'Linien - BU'!A:B,2,FALSE)</f>
        <v>Rest</v>
      </c>
      <c r="B332" s="79">
        <f t="shared" si="35"/>
        <v>42</v>
      </c>
      <c r="C332" s="80">
        <f>Abfalldokumentation!$U332</f>
        <v>44447</v>
      </c>
      <c r="D332" s="69" t="str">
        <f>IFERROR(IF(VLOOKUP(O332,'[1]Rohware 230'!$B:$C,2,FALSE)=0,"Rohware"),
IFERROR(IF(VLOOKUP(O332,[1]Sammelnr.!$B:$C,2,FALSE)=0,"Sammelnr. ungeschält ABS"),
IFERROR(IF(VLOOKUP(O332,[1]Sammelnr.!$E:$F,2,FALSE)=0,"Sammelnr. ungeschält VS"),
IFERROR(IF(VLOOKUP(O332,[1]Sammelnr.!$H:$I,2,FALSE)=0,"Sammelnr. geschält"),
IFERROR(IF(VLOOKUP(O332,[1]Offen!$B:$C,2,FALSE)=0,"Offen ungeschält ABS"),
IFERROR(IF(VLOOKUP(O332,[1]Offen!$E:$F,2,FALSE)=0,"Offen ungeschält VOS"),
IFERROR(IF(VLOOKUP(O332,[1]Offen!$H:$I,2,FALSE)=0,"Offen geschält RW"),
IFERROR(IF(VLOOKUP(O332,[1]Offen!$K:$L,2,FALSE)=0,"Offen vegan"),
IFERROR(IF(VLOOKUP(O332,[1]Offen!$N:$O,2,FALSE)=0,"Offen Zipfel"),
IFERROR(IF(VLOOKUP(O332,[1]Offen!$Q:$R,2,FALSE)=0,"Offen Endstücke"),
IFERROR(IF(VLOOKUP(O332,[1]Vakuumiert!$B:$C,2,FALSE)=0,"Vakuumierter VOS ungeschält"),
IFERROR(IF(VLOOKUP(O332,[1]Vakuumiert!$E:$F,2,FALSE)=0,"Vakuumierter ABS ungeschält"),
IFERROR(IF(VLOOKUP(O332,[1]Vakuumiert!$H:$I,2,FALSE)=0,"Vakuumierter VOS geschält"),
IFERROR(IF(VLOOKUP(O332,[1]Vakuumiert!$K:$L,2,FALSE)=0,"Vakuumierter VOS vegan"),
IFERROR(IF(VLOOKUP(O332,[1]Vakuumiert!$N:$O,2,FALSE)=0,"Vakuumierter VOS Zipfel"),
IFERROR(IF(VLOOKUP(O332,[1]Vakuumiert!$Q:$R,2,FALSE)=0,"Vakuumiert geschält"),
IFERROR(IF(VLOOKUP(O332,'[1]vakuumierte Fertigprodukte'!$B:$C,2,FALSE)=0,"Fertigprodukte"),
IFERROR(IF(VLOOKUP(O332,'[1]vakuumierte Fertigprodukte'!$E:$FI,2,FALSE)=0,"Vakuumierte Zipfel"),
IFERROR(IF(VLOOKUP(O332,[1]Wurste!$B:$C,2,FALSE)=0,"Räucherwürste"),
IFERROR(IF(VLOOKUP(O332,[1]Wurste!$E:$F,2,FALSE)=0,"URW/URGW Wurst"),
IFERROR(IF(VLOOKUP(O332,[1]Wurste!$H:$I,2,FALSE)=0,"HF-Wurst Vegan"),
IFERROR(IF(VLOOKUP(O332,[1]Wurste!$K:$L,2,FALSE)=0,"320er ohne Würste"),
IFERROR(IF(AND(OR(Abfalldokumentation!$A332="BU3",Abfalldokumentation!$A332="Verkauf"),Abfalldokumentation!$F332="Schimmel",Abfalldokumentation!$G332="keinen Abnehmer/kein Schälpersonal"),"Div. Zipfel, ES ohne Verwendung",VLOOKUP(Abfalldokumentation!$E332,Produktgruppen!A:B,2,FALSE)),"-")))))))))))))))))))))))</f>
        <v>Qualitätssicherung</v>
      </c>
      <c r="E332" s="81" t="str">
        <f>IFERROR(VLOOKUP(Abfalldokumentation!$O332,Artikel!A:C,3,FALSE),Abfalldokumentation!$O332)</f>
        <v>Laborproben</v>
      </c>
      <c r="F332" s="81" t="str">
        <f>VLOOKUP(T332,'Liste Gründe'!A:D,2,FALSE)</f>
        <v>Qualitätssicherung</v>
      </c>
      <c r="G332" s="80" t="str">
        <f>IF(ISBLANK(V332),VLOOKUP(Abfalldokumentation!$P332,'Liste Gründe'!A:D,3,FALSE),V332)</f>
        <v>Laborprobe</v>
      </c>
      <c r="H332" s="81" t="str">
        <f>IF(ISBLANK(Abfalldokumentation!$W332),"-",Abfalldokumentation!$W332)</f>
        <v>Laborprobe</v>
      </c>
      <c r="I332" s="81">
        <f t="shared" si="36"/>
        <v>36</v>
      </c>
      <c r="J332" s="81" t="str">
        <f t="shared" si="37"/>
        <v>Produkte</v>
      </c>
      <c r="K332" s="81" t="str">
        <f t="shared" si="38"/>
        <v>BUs</v>
      </c>
      <c r="L332" s="81" t="str">
        <f t="shared" si="39"/>
        <v>Symptome</v>
      </c>
      <c r="M332" s="81" t="str">
        <f>IFERROR(VLOOKUP(Abfalldokumentation!$O332,Kennzahlen!S:V,3,FALSE)*Abfalldokumentation!$B332,"0")</f>
        <v>0</v>
      </c>
      <c r="N332" s="81" t="str">
        <f>IF(ISBLANK(Q332),VLOOKUP(Abfalldokumentation!$O332,'Linien - BU'!R:S,2,FALSE),Q332)</f>
        <v>Labor</v>
      </c>
      <c r="O332" s="77" t="str">
        <f t="shared" si="40"/>
        <v>Laborproben</v>
      </c>
      <c r="P332" s="77">
        <f t="shared" si="41"/>
        <v>73</v>
      </c>
      <c r="Q332" s="39" t="s">
        <v>199</v>
      </c>
      <c r="R332" s="40" t="s">
        <v>200</v>
      </c>
      <c r="S332" s="40">
        <v>42</v>
      </c>
      <c r="T332" s="51">
        <v>73</v>
      </c>
      <c r="U332" s="41">
        <v>44447</v>
      </c>
      <c r="V332" s="42" t="s">
        <v>201</v>
      </c>
      <c r="W332" s="43" t="s">
        <v>201</v>
      </c>
      <c r="X332" s="44" t="str">
        <f>IFERROR(VLOOKUP(Abfalldokumentation!$R332,Artikel!A:C,3,FALSE),Abfalldokumentation!$R332)</f>
        <v>Laborproben</v>
      </c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spans="1:40" ht="30" hidden="1" customHeight="1" x14ac:dyDescent="0.25">
      <c r="A333" s="73" t="str">
        <f>VLOOKUP(N333,'Linien - BU'!A:B,2,FALSE)</f>
        <v>Rest</v>
      </c>
      <c r="B333" s="74">
        <f t="shared" si="35"/>
        <v>60</v>
      </c>
      <c r="C333" s="75">
        <f>Abfalldokumentation!$U333</f>
        <v>44447</v>
      </c>
      <c r="D333" s="69" t="str">
        <f>IFERROR(IF(VLOOKUP(O333,'[1]Rohware 230'!$B:$C,2,FALSE)=0,"Rohware"),
IFERROR(IF(VLOOKUP(O333,[1]Sammelnr.!$B:$C,2,FALSE)=0,"Sammelnr. ungeschält ABS"),
IFERROR(IF(VLOOKUP(O333,[1]Sammelnr.!$E:$F,2,FALSE)=0,"Sammelnr. ungeschält VS"),
IFERROR(IF(VLOOKUP(O333,[1]Sammelnr.!$H:$I,2,FALSE)=0,"Sammelnr. geschält"),
IFERROR(IF(VLOOKUP(O333,[1]Offen!$B:$C,2,FALSE)=0,"Offen ungeschält ABS"),
IFERROR(IF(VLOOKUP(O333,[1]Offen!$E:$F,2,FALSE)=0,"Offen ungeschält VOS"),
IFERROR(IF(VLOOKUP(O333,[1]Offen!$H:$I,2,FALSE)=0,"Offen geschält RW"),
IFERROR(IF(VLOOKUP(O333,[1]Offen!$K:$L,2,FALSE)=0,"Offen vegan"),
IFERROR(IF(VLOOKUP(O333,[1]Offen!$N:$O,2,FALSE)=0,"Offen Zipfel"),
IFERROR(IF(VLOOKUP(O333,[1]Offen!$Q:$R,2,FALSE)=0,"Offen Endstücke"),
IFERROR(IF(VLOOKUP(O333,[1]Vakuumiert!$B:$C,2,FALSE)=0,"Vakuumierter VOS ungeschält"),
IFERROR(IF(VLOOKUP(O333,[1]Vakuumiert!$E:$F,2,FALSE)=0,"Vakuumierter ABS ungeschält"),
IFERROR(IF(VLOOKUP(O333,[1]Vakuumiert!$H:$I,2,FALSE)=0,"Vakuumierter VOS geschält"),
IFERROR(IF(VLOOKUP(O333,[1]Vakuumiert!$K:$L,2,FALSE)=0,"Vakuumierter VOS vegan"),
IFERROR(IF(VLOOKUP(O333,[1]Vakuumiert!$N:$O,2,FALSE)=0,"Vakuumierter VOS Zipfel"),
IFERROR(IF(VLOOKUP(O333,[1]Vakuumiert!$Q:$R,2,FALSE)=0,"Vakuumiert geschält"),
IFERROR(IF(VLOOKUP(O333,'[1]vakuumierte Fertigprodukte'!$B:$C,2,FALSE)=0,"Fertigprodukte"),
IFERROR(IF(VLOOKUP(O333,'[1]vakuumierte Fertigprodukte'!$E:$FI,2,FALSE)=0,"Vakuumierte Zipfel"),
IFERROR(IF(VLOOKUP(O333,[1]Wurste!$B:$C,2,FALSE)=0,"Räucherwürste"),
IFERROR(IF(VLOOKUP(O333,[1]Wurste!$E:$F,2,FALSE)=0,"URW/URGW Wurst"),
IFERROR(IF(VLOOKUP(O333,[1]Wurste!$H:$I,2,FALSE)=0,"HF-Wurst Vegan"),
IFERROR(IF(VLOOKUP(O333,[1]Wurste!$K:$L,2,FALSE)=0,"320er ohne Würste"),
IFERROR(IF(AND(OR(Abfalldokumentation!$A333="BU3",Abfalldokumentation!$A333="Verkauf"),Abfalldokumentation!$F333="Schimmel",Abfalldokumentation!$G333="keinen Abnehmer/kein Schälpersonal"),"Div. Zipfel, ES ohne Verwendung",VLOOKUP(Abfalldokumentation!$E333,Produktgruppen!A:B,2,FALSE)),"-")))))))))))))))))))))))</f>
        <v>Qualitätssicherung</v>
      </c>
      <c r="E333" s="76" t="str">
        <f>IFERROR(VLOOKUP(Abfalldokumentation!$O333,Artikel!A:C,3,FALSE),Abfalldokumentation!$O333)</f>
        <v>Laborproben</v>
      </c>
      <c r="F333" s="76" t="str">
        <f>VLOOKUP(T333,'Liste Gründe'!A:D,2,FALSE)</f>
        <v>Qualitätssicherung</v>
      </c>
      <c r="G333" s="75" t="str">
        <f>IF(ISBLANK(V333),VLOOKUP(Abfalldokumentation!$P333,'Liste Gründe'!A:D,3,FALSE),V333)</f>
        <v>Laborprobe</v>
      </c>
      <c r="H333" s="76" t="str">
        <f>IF(ISBLANK(Abfalldokumentation!$W333),"-",Abfalldokumentation!$W333)</f>
        <v>Laborprobe</v>
      </c>
      <c r="I333" s="76">
        <f t="shared" si="36"/>
        <v>36</v>
      </c>
      <c r="J333" s="76" t="str">
        <f t="shared" si="37"/>
        <v>Produkte</v>
      </c>
      <c r="K333" s="76" t="str">
        <f t="shared" si="38"/>
        <v>BUs</v>
      </c>
      <c r="L333" s="76" t="str">
        <f t="shared" si="39"/>
        <v>Symptome</v>
      </c>
      <c r="M333" s="76" t="str">
        <f>IFERROR(VLOOKUP(Abfalldokumentation!$O333,Kennzahlen!S:V,3,FALSE)*Abfalldokumentation!$B333,"0")</f>
        <v>0</v>
      </c>
      <c r="N333" s="76" t="str">
        <f>IF(ISBLANK(Q333),VLOOKUP(Abfalldokumentation!$O333,'Linien - BU'!R:S,2,FALSE),Q333)</f>
        <v>Labor</v>
      </c>
      <c r="O333" s="77" t="str">
        <f t="shared" si="40"/>
        <v>Laborproben</v>
      </c>
      <c r="P333" s="77">
        <f t="shared" si="41"/>
        <v>73</v>
      </c>
      <c r="Q333" s="45" t="s">
        <v>199</v>
      </c>
      <c r="R333" s="46" t="s">
        <v>200</v>
      </c>
      <c r="S333" s="46">
        <v>60</v>
      </c>
      <c r="T333" s="52">
        <v>73</v>
      </c>
      <c r="U333" s="47">
        <v>44447</v>
      </c>
      <c r="V333" s="48" t="s">
        <v>201</v>
      </c>
      <c r="W333" s="49" t="s">
        <v>201</v>
      </c>
      <c r="X333" s="50" t="str">
        <f>IFERROR(VLOOKUP(Abfalldokumentation!$R333,Artikel!A:C,3,FALSE),Abfalldokumentation!$R333)</f>
        <v>Laborproben</v>
      </c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spans="1:40" ht="30" customHeight="1" x14ac:dyDescent="0.25">
      <c r="A334" s="78" t="str">
        <f>VLOOKUP(N334,'Linien - BU'!A:B,2,FALSE)</f>
        <v>BU1</v>
      </c>
      <c r="B334" s="79">
        <f t="shared" si="35"/>
        <v>20</v>
      </c>
      <c r="C334" s="80">
        <f>Abfalldokumentation!$U334</f>
        <v>44447</v>
      </c>
      <c r="D334" s="69" t="str">
        <f>IFERROR(IF(VLOOKUP(O334,'[1]Rohware 230'!$B:$C,2,FALSE)=0,"Rohware"),
IFERROR(IF(VLOOKUP(O334,[1]Sammelnr.!$B:$C,2,FALSE)=0,"Sammelnr. ungeschält ABS"),
IFERROR(IF(VLOOKUP(O334,[1]Sammelnr.!$E:$F,2,FALSE)=0,"Sammelnr. ungeschält VS"),
IFERROR(IF(VLOOKUP(O334,[1]Sammelnr.!$H:$I,2,FALSE)=0,"Sammelnr. geschält"),
IFERROR(IF(VLOOKUP(O334,[1]Offen!$B:$C,2,FALSE)=0,"Offen ungeschält ABS"),
IFERROR(IF(VLOOKUP(O334,[1]Offen!$E:$F,2,FALSE)=0,"Offen ungeschält VOS"),
IFERROR(IF(VLOOKUP(O334,[1]Offen!$H:$I,2,FALSE)=0,"Offen geschält RW"),
IFERROR(IF(VLOOKUP(O334,[1]Offen!$K:$L,2,FALSE)=0,"Offen vegan"),
IFERROR(IF(VLOOKUP(O334,[1]Offen!$N:$O,2,FALSE)=0,"Offen Zipfel"),
IFERROR(IF(VLOOKUP(O334,[1]Offen!$Q:$R,2,FALSE)=0,"Offen Endstücke"),
IFERROR(IF(VLOOKUP(O334,[1]Vakuumiert!$B:$C,2,FALSE)=0,"Vakuumierter VOS ungeschält"),
IFERROR(IF(VLOOKUP(O334,[1]Vakuumiert!$E:$F,2,FALSE)=0,"Vakuumierter ABS ungeschält"),
IFERROR(IF(VLOOKUP(O334,[1]Vakuumiert!$H:$I,2,FALSE)=0,"Vakuumierter VOS geschält"),
IFERROR(IF(VLOOKUP(O334,[1]Vakuumiert!$K:$L,2,FALSE)=0,"Vakuumierter VOS vegan"),
IFERROR(IF(VLOOKUP(O334,[1]Vakuumiert!$N:$O,2,FALSE)=0,"Vakuumierter VOS Zipfel"),
IFERROR(IF(VLOOKUP(O334,[1]Vakuumiert!$Q:$R,2,FALSE)=0,"Vakuumiert geschält"),
IFERROR(IF(VLOOKUP(O334,'[1]vakuumierte Fertigprodukte'!$B:$C,2,FALSE)=0,"Fertigprodukte"),
IFERROR(IF(VLOOKUP(O334,'[1]vakuumierte Fertigprodukte'!$E:$FI,2,FALSE)=0,"Vakuumierte Zipfel"),
IFERROR(IF(VLOOKUP(O334,[1]Wurste!$B:$C,2,FALSE)=0,"Räucherwürste"),
IFERROR(IF(VLOOKUP(O334,[1]Wurste!$E:$F,2,FALSE)=0,"URW/URGW Wurst"),
IFERROR(IF(VLOOKUP(O334,[1]Wurste!$H:$I,2,FALSE)=0,"HF-Wurst Vegan"),
IFERROR(IF(VLOOKUP(O334,[1]Wurste!$K:$L,2,FALSE)=0,"320er ohne Würste"),
IFERROR(IF(AND(OR(Abfalldokumentation!$A334="BU3",Abfalldokumentation!$A334="Verkauf"),Abfalldokumentation!$F334="Schimmel",Abfalldokumentation!$G334="keinen Abnehmer/kein Schälpersonal"),"Div. Zipfel, ES ohne Verwendung",VLOOKUP(Abfalldokumentation!$E334,Produktgruppen!A:B,2,FALSE)),"-")))))))))))))))))))))))</f>
        <v>Vorschmelz</v>
      </c>
      <c r="E334" s="81" t="str">
        <f>IFERROR(VLOOKUP(Abfalldokumentation!$O334,Artikel!A:C,3,FALSE),Abfalldokumentation!$O334)</f>
        <v>Räucher VS</v>
      </c>
      <c r="F334" s="81" t="str">
        <f>VLOOKUP(T334,'Liste Gründe'!A:D,2,FALSE)</f>
        <v>Linienbezogen</v>
      </c>
      <c r="G334" s="80" t="str">
        <f>IF(ISBLANK(V334),VLOOKUP(Abfalldokumentation!$P334,'Liste Gründe'!A:D,3,FALSE),V334)</f>
        <v>Clip gerissen</v>
      </c>
      <c r="H334" s="81" t="str">
        <f>IF(ISBLANK(Abfalldokumentation!$W334),"-",Abfalldokumentation!$W334)</f>
        <v>-</v>
      </c>
      <c r="I334" s="81">
        <f t="shared" si="36"/>
        <v>36</v>
      </c>
      <c r="J334" s="81" t="str">
        <f t="shared" si="37"/>
        <v>Produkte</v>
      </c>
      <c r="K334" s="81" t="str">
        <f t="shared" si="38"/>
        <v>BUs</v>
      </c>
      <c r="L334" s="81" t="str">
        <f t="shared" si="39"/>
        <v>Symptome</v>
      </c>
      <c r="M334" s="81" t="str">
        <f>IFERROR(VLOOKUP(Abfalldokumentation!$O334,Kennzahlen!S:V,3,FALSE)*Abfalldokumentation!$B334,"0")</f>
        <v>0</v>
      </c>
      <c r="N334" s="81" t="str">
        <f>IF(ISBLANK(Q334),VLOOKUP(Abfalldokumentation!$O334,'Linien - BU'!R:S,2,FALSE),Q334)</f>
        <v>Abfüllung</v>
      </c>
      <c r="O334" s="77" t="str">
        <f t="shared" si="40"/>
        <v>Räucher VS</v>
      </c>
      <c r="P334" s="77">
        <f t="shared" si="41"/>
        <v>31</v>
      </c>
      <c r="Q334" s="39" t="s">
        <v>180</v>
      </c>
      <c r="R334" s="40" t="s">
        <v>255</v>
      </c>
      <c r="S334" s="40">
        <v>20</v>
      </c>
      <c r="T334" s="40">
        <v>31</v>
      </c>
      <c r="U334" s="41">
        <v>44447</v>
      </c>
      <c r="V334" s="42"/>
      <c r="W334" s="43"/>
      <c r="X334" s="44" t="str">
        <f>IFERROR(VLOOKUP(Abfalldokumentation!$R334,Artikel!A:C,3,FALSE),Abfalldokumentation!$R334)</f>
        <v>Räucher VS</v>
      </c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spans="1:40" ht="30" hidden="1" customHeight="1" x14ac:dyDescent="0.25">
      <c r="A335" s="73" t="str">
        <f>VLOOKUP(N335,'Linien - BU'!A:B,2,FALSE)</f>
        <v>BU3</v>
      </c>
      <c r="B335" s="74">
        <f t="shared" si="35"/>
        <v>10</v>
      </c>
      <c r="C335" s="75">
        <f>Abfalldokumentation!$U335</f>
        <v>44447</v>
      </c>
      <c r="D335" s="69" t="str">
        <f>IFERROR(IF(VLOOKUP(O335,'[1]Rohware 230'!$B:$C,2,FALSE)=0,"Rohware"),
IFERROR(IF(VLOOKUP(O335,[1]Sammelnr.!$B:$C,2,FALSE)=0,"Sammelnr. ungeschält ABS"),
IFERROR(IF(VLOOKUP(O335,[1]Sammelnr.!$E:$F,2,FALSE)=0,"Sammelnr. ungeschält VS"),
IFERROR(IF(VLOOKUP(O335,[1]Sammelnr.!$H:$I,2,FALSE)=0,"Sammelnr. geschält"),
IFERROR(IF(VLOOKUP(O335,[1]Offen!$B:$C,2,FALSE)=0,"Offen ungeschält ABS"),
IFERROR(IF(VLOOKUP(O335,[1]Offen!$E:$F,2,FALSE)=0,"Offen ungeschält VOS"),
IFERROR(IF(VLOOKUP(O335,[1]Offen!$H:$I,2,FALSE)=0,"Offen geschält RW"),
IFERROR(IF(VLOOKUP(O335,[1]Offen!$K:$L,2,FALSE)=0,"Offen vegan"),
IFERROR(IF(VLOOKUP(O335,[1]Offen!$N:$O,2,FALSE)=0,"Offen Zipfel"),
IFERROR(IF(VLOOKUP(O335,[1]Offen!$Q:$R,2,FALSE)=0,"Offen Endstücke"),
IFERROR(IF(VLOOKUP(O335,[1]Vakuumiert!$B:$C,2,FALSE)=0,"Vakuumierter VOS ungeschält"),
IFERROR(IF(VLOOKUP(O335,[1]Vakuumiert!$E:$F,2,FALSE)=0,"Vakuumierter ABS ungeschält"),
IFERROR(IF(VLOOKUP(O335,[1]Vakuumiert!$H:$I,2,FALSE)=0,"Vakuumierter VOS geschält"),
IFERROR(IF(VLOOKUP(O335,[1]Vakuumiert!$K:$L,2,FALSE)=0,"Vakuumierter VOS vegan"),
IFERROR(IF(VLOOKUP(O335,[1]Vakuumiert!$N:$O,2,FALSE)=0,"Vakuumierter VOS Zipfel"),
IFERROR(IF(VLOOKUP(O335,[1]Vakuumiert!$Q:$R,2,FALSE)=0,"Vakuumiert geschält"),
IFERROR(IF(VLOOKUP(O335,'[1]vakuumierte Fertigprodukte'!$B:$C,2,FALSE)=0,"Fertigprodukte"),
IFERROR(IF(VLOOKUP(O335,'[1]vakuumierte Fertigprodukte'!$E:$FI,2,FALSE)=0,"Vakuumierte Zipfel"),
IFERROR(IF(VLOOKUP(O335,[1]Wurste!$B:$C,2,FALSE)=0,"Räucherwürste"),
IFERROR(IF(VLOOKUP(O335,[1]Wurste!$E:$F,2,FALSE)=0,"URW/URGW Wurst"),
IFERROR(IF(VLOOKUP(O335,[1]Wurste!$H:$I,2,FALSE)=0,"HF-Wurst Vegan"),
IFERROR(IF(VLOOKUP(O335,[1]Wurste!$K:$L,2,FALSE)=0,"320er ohne Würste"),
IFERROR(IF(AND(OR(Abfalldokumentation!$A335="BU3",Abfalldokumentation!$A335="Verkauf"),Abfalldokumentation!$F335="Schimmel",Abfalldokumentation!$G335="keinen Abnehmer/kein Schälpersonal"),"Div. Zipfel, ES ohne Verwendung",VLOOKUP(Abfalldokumentation!$E335,Produktgruppen!A:B,2,FALSE)),"-")))))))))))))))))))))))</f>
        <v>Rest</v>
      </c>
      <c r="E335" s="76" t="str">
        <f>IFERROR(VLOOKUP(Abfalldokumentation!$O335,Artikel!A:C,3,FALSE),Abfalldokumentation!$O335)</f>
        <v>Reste Zipfel</v>
      </c>
      <c r="F335" s="76" t="str">
        <f>VLOOKUP(T335,'Liste Gründe'!A:D,2,FALSE)</f>
        <v>keinen Verwendungszweck</v>
      </c>
      <c r="G335" s="75" t="str">
        <f>IF(ISBLANK(V335),VLOOKUP(Abfalldokumentation!$P335,'Liste Gründe'!A:D,3,FALSE),V335)</f>
        <v>Wurstschlaufe</v>
      </c>
      <c r="H335" s="76" t="str">
        <f>IF(ISBLANK(Abfalldokumentation!$W335),"-",Abfalldokumentation!$W335)</f>
        <v>-</v>
      </c>
      <c r="I335" s="76">
        <f t="shared" si="36"/>
        <v>36</v>
      </c>
      <c r="J335" s="76" t="str">
        <f t="shared" si="37"/>
        <v>Produkte</v>
      </c>
      <c r="K335" s="76" t="str">
        <f t="shared" si="38"/>
        <v>BUs</v>
      </c>
      <c r="L335" s="76" t="str">
        <f t="shared" si="39"/>
        <v>Symptome</v>
      </c>
      <c r="M335" s="76" t="str">
        <f>IFERROR(VLOOKUP(Abfalldokumentation!$O335,Kennzahlen!S:V,3,FALSE)*Abfalldokumentation!$B335,"0")</f>
        <v>0</v>
      </c>
      <c r="N335" s="76" t="str">
        <f>IF(ISBLANK(Q335),VLOOKUP(Abfalldokumentation!$O335,'Linien - BU'!R:S,2,FALSE),Q335)</f>
        <v>WVP</v>
      </c>
      <c r="O335" s="77" t="str">
        <f t="shared" si="40"/>
        <v>Reste Zipfel</v>
      </c>
      <c r="P335" s="77">
        <f t="shared" si="41"/>
        <v>61</v>
      </c>
      <c r="Q335" s="45" t="s">
        <v>209</v>
      </c>
      <c r="R335" s="46" t="s">
        <v>119</v>
      </c>
      <c r="S335" s="46">
        <v>10</v>
      </c>
      <c r="T335" s="46">
        <v>61</v>
      </c>
      <c r="U335" s="47">
        <v>44447</v>
      </c>
      <c r="V335" s="48" t="s">
        <v>41</v>
      </c>
      <c r="W335" s="49"/>
      <c r="X335" s="50" t="str">
        <f>IFERROR(VLOOKUP(Abfalldokumentation!$R335,Artikel!A:C,3,FALSE),Abfalldokumentation!$R335)</f>
        <v>Reste Zipfel</v>
      </c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spans="1:40" ht="30" hidden="1" customHeight="1" x14ac:dyDescent="0.25">
      <c r="A336" s="78" t="str">
        <f>VLOOKUP(N336,'Linien - BU'!A:B,2,FALSE)</f>
        <v>BU1</v>
      </c>
      <c r="B336" s="79">
        <f t="shared" si="35"/>
        <v>20</v>
      </c>
      <c r="C336" s="80">
        <f>Abfalldokumentation!$U336</f>
        <v>44447</v>
      </c>
      <c r="D336" s="69" t="str">
        <f>IFERROR(IF(VLOOKUP(O336,'[1]Rohware 230'!$B:$C,2,FALSE)=0,"Rohware"),
IFERROR(IF(VLOOKUP(O336,[1]Sammelnr.!$B:$C,2,FALSE)=0,"Sammelnr. ungeschält ABS"),
IFERROR(IF(VLOOKUP(O336,[1]Sammelnr.!$E:$F,2,FALSE)=0,"Sammelnr. ungeschält VS"),
IFERROR(IF(VLOOKUP(O336,[1]Sammelnr.!$H:$I,2,FALSE)=0,"Sammelnr. geschält"),
IFERROR(IF(VLOOKUP(O336,[1]Offen!$B:$C,2,FALSE)=0,"Offen ungeschält ABS"),
IFERROR(IF(VLOOKUP(O336,[1]Offen!$E:$F,2,FALSE)=0,"Offen ungeschält VOS"),
IFERROR(IF(VLOOKUP(O336,[1]Offen!$H:$I,2,FALSE)=0,"Offen geschält RW"),
IFERROR(IF(VLOOKUP(O336,[1]Offen!$K:$L,2,FALSE)=0,"Offen vegan"),
IFERROR(IF(VLOOKUP(O336,[1]Offen!$N:$O,2,FALSE)=0,"Offen Zipfel"),
IFERROR(IF(VLOOKUP(O336,[1]Offen!$Q:$R,2,FALSE)=0,"Offen Endstücke"),
IFERROR(IF(VLOOKUP(O336,[1]Vakuumiert!$B:$C,2,FALSE)=0,"Vakuumierter VOS ungeschält"),
IFERROR(IF(VLOOKUP(O336,[1]Vakuumiert!$E:$F,2,FALSE)=0,"Vakuumierter ABS ungeschält"),
IFERROR(IF(VLOOKUP(O336,[1]Vakuumiert!$H:$I,2,FALSE)=0,"Vakuumierter VOS geschält"),
IFERROR(IF(VLOOKUP(O336,[1]Vakuumiert!$K:$L,2,FALSE)=0,"Vakuumierter VOS vegan"),
IFERROR(IF(VLOOKUP(O336,[1]Vakuumiert!$N:$O,2,FALSE)=0,"Vakuumierter VOS Zipfel"),
IFERROR(IF(VLOOKUP(O336,[1]Vakuumiert!$Q:$R,2,FALSE)=0,"Vakuumiert geschält"),
IFERROR(IF(VLOOKUP(O336,'[1]vakuumierte Fertigprodukte'!$B:$C,2,FALSE)=0,"Fertigprodukte"),
IFERROR(IF(VLOOKUP(O336,'[1]vakuumierte Fertigprodukte'!$E:$FI,2,FALSE)=0,"Vakuumierte Zipfel"),
IFERROR(IF(VLOOKUP(O336,[1]Wurste!$B:$C,2,FALSE)=0,"Räucherwürste"),
IFERROR(IF(VLOOKUP(O336,[1]Wurste!$E:$F,2,FALSE)=0,"URW/URGW Wurst"),
IFERROR(IF(VLOOKUP(O336,[1]Wurste!$H:$I,2,FALSE)=0,"HF-Wurst Vegan"),
IFERROR(IF(VLOOKUP(O336,[1]Wurste!$K:$L,2,FALSE)=0,"320er ohne Würste"),
IFERROR(IF(AND(OR(Abfalldokumentation!$A336="BU3",Abfalldokumentation!$A336="Verkauf"),Abfalldokumentation!$F336="Schimmel",Abfalldokumentation!$G336="keinen Abnehmer/kein Schälpersonal"),"Div. Zipfel, ES ohne Verwendung",VLOOKUP(Abfalldokumentation!$E336,Produktgruppen!A:B,2,FALSE)),"-")))))))))))))))))))))))</f>
        <v>RW</v>
      </c>
      <c r="E336" s="81" t="str">
        <f>IFERROR(VLOOKUP(Abfalldokumentation!$O336,Artikel!A:C,3,FALSE),Abfalldokumentation!$O336)</f>
        <v xml:space="preserve">RW Schinken </v>
      </c>
      <c r="F336" s="81" t="str">
        <f>VLOOKUP(T336,'Liste Gründe'!A:D,2,FALSE)</f>
        <v>Linienbezogen</v>
      </c>
      <c r="G336" s="80" t="str">
        <f>IF(ISBLANK(V336),VLOOKUP(Abfalldokumentation!$P336,'Liste Gründe'!A:D,3,FALSE),V336)</f>
        <v>Darm geplatzt</v>
      </c>
      <c r="H336" s="81" t="str">
        <f>IF(ISBLANK(Abfalldokumentation!$W336),"-",Abfalldokumentation!$W336)</f>
        <v>Darm geplatzt</v>
      </c>
      <c r="I336" s="81">
        <f t="shared" si="36"/>
        <v>36</v>
      </c>
      <c r="J336" s="81" t="str">
        <f t="shared" si="37"/>
        <v>Produkte</v>
      </c>
      <c r="K336" s="81" t="str">
        <f t="shared" si="38"/>
        <v>BUs</v>
      </c>
      <c r="L336" s="81" t="str">
        <f t="shared" si="39"/>
        <v>Symptome</v>
      </c>
      <c r="M336" s="81" t="str">
        <f>IFERROR(VLOOKUP(Abfalldokumentation!$O336,Kennzahlen!S:V,3,FALSE)*Abfalldokumentation!$B336,"0")</f>
        <v>0</v>
      </c>
      <c r="N336" s="81" t="str">
        <f>IF(ISBLANK(Q336),VLOOKUP(Abfalldokumentation!$O336,'Linien - BU'!R:S,2,FALSE),Q336)</f>
        <v>Abfüllung</v>
      </c>
      <c r="O336" s="77" t="str">
        <f t="shared" si="40"/>
        <v xml:space="preserve">RW Schinken </v>
      </c>
      <c r="P336" s="77">
        <f t="shared" si="41"/>
        <v>34</v>
      </c>
      <c r="Q336" s="39" t="s">
        <v>180</v>
      </c>
      <c r="R336" s="40" t="s">
        <v>256</v>
      </c>
      <c r="S336" s="40">
        <v>20</v>
      </c>
      <c r="T336" s="40">
        <v>34</v>
      </c>
      <c r="U336" s="41">
        <v>44447</v>
      </c>
      <c r="V336" s="42"/>
      <c r="W336" s="43" t="s">
        <v>221</v>
      </c>
      <c r="X336" s="44" t="str">
        <f>IFERROR(VLOOKUP(Abfalldokumentation!$R336,Artikel!A:C,3,FALSE),Abfalldokumentation!$R336)</f>
        <v xml:space="preserve">RW Schinken </v>
      </c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spans="1:40" ht="30" hidden="1" customHeight="1" x14ac:dyDescent="0.25">
      <c r="A337" s="73" t="str">
        <f>VLOOKUP(N337,'Linien - BU'!A:B,2,FALSE)</f>
        <v>BU3</v>
      </c>
      <c r="B337" s="74">
        <f t="shared" si="35"/>
        <v>111</v>
      </c>
      <c r="C337" s="75">
        <f>Abfalldokumentation!$U337</f>
        <v>44448</v>
      </c>
      <c r="D337" s="69" t="str">
        <f>IFERROR(IF(VLOOKUP(O337,'[1]Rohware 230'!$B:$C,2,FALSE)=0,"Rohware"),
IFERROR(IF(VLOOKUP(O337,[1]Sammelnr.!$B:$C,2,FALSE)=0,"Sammelnr. ungeschält ABS"),
IFERROR(IF(VLOOKUP(O337,[1]Sammelnr.!$E:$F,2,FALSE)=0,"Sammelnr. ungeschält VS"),
IFERROR(IF(VLOOKUP(O337,[1]Sammelnr.!$H:$I,2,FALSE)=0,"Sammelnr. geschält"),
IFERROR(IF(VLOOKUP(O337,[1]Offen!$B:$C,2,FALSE)=0,"Offen ungeschält ABS"),
IFERROR(IF(VLOOKUP(O337,[1]Offen!$E:$F,2,FALSE)=0,"Offen ungeschält VOS"),
IFERROR(IF(VLOOKUP(O337,[1]Offen!$H:$I,2,FALSE)=0,"Offen geschält RW"),
IFERROR(IF(VLOOKUP(O337,[1]Offen!$K:$L,2,FALSE)=0,"Offen vegan"),
IFERROR(IF(VLOOKUP(O337,[1]Offen!$N:$O,2,FALSE)=0,"Offen Zipfel"),
IFERROR(IF(VLOOKUP(O337,[1]Offen!$Q:$R,2,FALSE)=0,"Offen Endstücke"),
IFERROR(IF(VLOOKUP(O337,[1]Vakuumiert!$B:$C,2,FALSE)=0,"Vakuumierter VOS ungeschält"),
IFERROR(IF(VLOOKUP(O337,[1]Vakuumiert!$E:$F,2,FALSE)=0,"Vakuumierter ABS ungeschält"),
IFERROR(IF(VLOOKUP(O337,[1]Vakuumiert!$H:$I,2,FALSE)=0,"Vakuumierter VOS geschält"),
IFERROR(IF(VLOOKUP(O337,[1]Vakuumiert!$K:$L,2,FALSE)=0,"Vakuumierter VOS vegan"),
IFERROR(IF(VLOOKUP(O337,[1]Vakuumiert!$N:$O,2,FALSE)=0,"Vakuumierter VOS Zipfel"),
IFERROR(IF(VLOOKUP(O337,[1]Vakuumiert!$Q:$R,2,FALSE)=0,"Vakuumiert geschält"),
IFERROR(IF(VLOOKUP(O337,'[1]vakuumierte Fertigprodukte'!$B:$C,2,FALSE)=0,"Fertigprodukte"),
IFERROR(IF(VLOOKUP(O337,'[1]vakuumierte Fertigprodukte'!$E:$FI,2,FALSE)=0,"Vakuumierte Zipfel"),
IFERROR(IF(VLOOKUP(O337,[1]Wurste!$B:$C,2,FALSE)=0,"Räucherwürste"),
IFERROR(IF(VLOOKUP(O337,[1]Wurste!$E:$F,2,FALSE)=0,"URW/URGW Wurst"),
IFERROR(IF(VLOOKUP(O337,[1]Wurste!$H:$I,2,FALSE)=0,"HF-Wurst Vegan"),
IFERROR(IF(VLOOKUP(O337,[1]Wurste!$K:$L,2,FALSE)=0,"320er ohne Würste"),
IFERROR(IF(AND(OR(Abfalldokumentation!$A337="BU3",Abfalldokumentation!$A337="Verkauf"),Abfalldokumentation!$F337="Schimmel",Abfalldokumentation!$G337="keinen Abnehmer/kein Schälpersonal"),"Div. Zipfel, ES ohne Verwendung",VLOOKUP(Abfalldokumentation!$E337,Produktgruppen!A:B,2,FALSE)),"-")))))))))))))))))))))))</f>
        <v>Vorschmelz</v>
      </c>
      <c r="E337" s="76" t="str">
        <f>IFERROR(VLOOKUP(Abfalldokumentation!$O337,Artikel!A:C,3,FALSE),Abfalldokumentation!$O337)</f>
        <v>VOS Walnuss Blöcke</v>
      </c>
      <c r="F337" s="76" t="str">
        <f>VLOOKUP(T337,'Liste Gründe'!A:D,2,FALSE)</f>
        <v>Schimmel</v>
      </c>
      <c r="G337" s="75" t="str">
        <f>IF(ISBLANK(V337),VLOOKUP(Abfalldokumentation!$P337,'Liste Gründe'!A:D,3,FALSE),V337)</f>
        <v>VOS &gt; Einsatz</v>
      </c>
      <c r="H337" s="76" t="str">
        <f>IF(ISBLANK(Abfalldokumentation!$W337),"-",Abfalldokumentation!$W337)</f>
        <v>VOS &gt; Einsatz</v>
      </c>
      <c r="I337" s="76">
        <f t="shared" si="36"/>
        <v>36</v>
      </c>
      <c r="J337" s="76" t="str">
        <f t="shared" si="37"/>
        <v>Produkte</v>
      </c>
      <c r="K337" s="76" t="str">
        <f t="shared" si="38"/>
        <v>BUs</v>
      </c>
      <c r="L337" s="76" t="str">
        <f t="shared" si="39"/>
        <v>Symptome</v>
      </c>
      <c r="M337" s="76">
        <f>IFERROR(VLOOKUP(Abfalldokumentation!$O337,Kennzahlen!S:V,3,FALSE)*Abfalldokumentation!$B337,"0")</f>
        <v>55.5</v>
      </c>
      <c r="N337" s="76" t="str">
        <f>IF(ISBLANK(Q337),VLOOKUP(Abfalldokumentation!$O337,'Linien - BU'!R:S,2,FALSE),Q337)</f>
        <v>BU3</v>
      </c>
      <c r="O337" s="77">
        <f t="shared" si="40"/>
        <v>29500593</v>
      </c>
      <c r="P337" s="77">
        <f t="shared" si="41"/>
        <v>12</v>
      </c>
      <c r="Q337" s="45" t="s">
        <v>8</v>
      </c>
      <c r="R337" s="46">
        <v>29500593</v>
      </c>
      <c r="S337" s="46">
        <v>111</v>
      </c>
      <c r="T337" s="46">
        <v>12</v>
      </c>
      <c r="U337" s="47">
        <v>44448</v>
      </c>
      <c r="V337" s="48" t="s">
        <v>21</v>
      </c>
      <c r="W337" s="49" t="s">
        <v>21</v>
      </c>
      <c r="X337" s="50" t="str">
        <f>IFERROR(VLOOKUP(Abfalldokumentation!$R337,Artikel!A:C,3,FALSE),Abfalldokumentation!$R337)</f>
        <v>VOS Walnuss Blöcke</v>
      </c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spans="1:40" ht="30" hidden="1" customHeight="1" x14ac:dyDescent="0.25">
      <c r="A338" s="78" t="str">
        <f>VLOOKUP(N338,'Linien - BU'!A:B,2,FALSE)</f>
        <v>BU3</v>
      </c>
      <c r="B338" s="79">
        <f t="shared" si="35"/>
        <v>18</v>
      </c>
      <c r="C338" s="80">
        <f>Abfalldokumentation!$U338</f>
        <v>44448</v>
      </c>
      <c r="D338" s="69" t="str">
        <f>IFERROR(IF(VLOOKUP(O338,'[1]Rohware 230'!$B:$C,2,FALSE)=0,"Rohware"),
IFERROR(IF(VLOOKUP(O338,[1]Sammelnr.!$B:$C,2,FALSE)=0,"Sammelnr. ungeschält ABS"),
IFERROR(IF(VLOOKUP(O338,[1]Sammelnr.!$E:$F,2,FALSE)=0,"Sammelnr. ungeschält VS"),
IFERROR(IF(VLOOKUP(O338,[1]Sammelnr.!$H:$I,2,FALSE)=0,"Sammelnr. geschält"),
IFERROR(IF(VLOOKUP(O338,[1]Offen!$B:$C,2,FALSE)=0,"Offen ungeschält ABS"),
IFERROR(IF(VLOOKUP(O338,[1]Offen!$E:$F,2,FALSE)=0,"Offen ungeschält VOS"),
IFERROR(IF(VLOOKUP(O338,[1]Offen!$H:$I,2,FALSE)=0,"Offen geschält RW"),
IFERROR(IF(VLOOKUP(O338,[1]Offen!$K:$L,2,FALSE)=0,"Offen vegan"),
IFERROR(IF(VLOOKUP(O338,[1]Offen!$N:$O,2,FALSE)=0,"Offen Zipfel"),
IFERROR(IF(VLOOKUP(O338,[1]Offen!$Q:$R,2,FALSE)=0,"Offen Endstücke"),
IFERROR(IF(VLOOKUP(O338,[1]Vakuumiert!$B:$C,2,FALSE)=0,"Vakuumierter VOS ungeschält"),
IFERROR(IF(VLOOKUP(O338,[1]Vakuumiert!$E:$F,2,FALSE)=0,"Vakuumierter ABS ungeschält"),
IFERROR(IF(VLOOKUP(O338,[1]Vakuumiert!$H:$I,2,FALSE)=0,"Vakuumierter VOS geschält"),
IFERROR(IF(VLOOKUP(O338,[1]Vakuumiert!$K:$L,2,FALSE)=0,"Vakuumierter VOS vegan"),
IFERROR(IF(VLOOKUP(O338,[1]Vakuumiert!$N:$O,2,FALSE)=0,"Vakuumierter VOS Zipfel"),
IFERROR(IF(VLOOKUP(O338,[1]Vakuumiert!$Q:$R,2,FALSE)=0,"Vakuumiert geschält"),
IFERROR(IF(VLOOKUP(O338,'[1]vakuumierte Fertigprodukte'!$B:$C,2,FALSE)=0,"Fertigprodukte"),
IFERROR(IF(VLOOKUP(O338,'[1]vakuumierte Fertigprodukte'!$E:$FI,2,FALSE)=0,"Vakuumierte Zipfel"),
IFERROR(IF(VLOOKUP(O338,[1]Wurste!$B:$C,2,FALSE)=0,"Räucherwürste"),
IFERROR(IF(VLOOKUP(O338,[1]Wurste!$E:$F,2,FALSE)=0,"URW/URGW Wurst"),
IFERROR(IF(VLOOKUP(O338,[1]Wurste!$H:$I,2,FALSE)=0,"HF-Wurst Vegan"),
IFERROR(IF(VLOOKUP(O338,[1]Wurste!$K:$L,2,FALSE)=0,"320er ohne Würste"),
IFERROR(IF(AND(OR(Abfalldokumentation!$A338="BU3",Abfalldokumentation!$A338="Verkauf"),Abfalldokumentation!$F338="Schimmel",Abfalldokumentation!$G338="keinen Abnehmer/kein Schälpersonal"),"Div. Zipfel, ES ohne Verwendung",VLOOKUP(Abfalldokumentation!$E338,Produktgruppen!A:B,2,FALSE)),"-")))))))))))))))))))))))</f>
        <v>ABS</v>
      </c>
      <c r="E338" s="81" t="str">
        <f>IFERROR(VLOOKUP(Abfalldokumentation!$O338,Artikel!A:C,3,FALSE),Abfalldokumentation!$O338)</f>
        <v>ABS Bio Gouda 48%, mitt</v>
      </c>
      <c r="F338" s="81" t="str">
        <f>VLOOKUP(T338,'Liste Gründe'!A:D,2,FALSE)</f>
        <v>Schimmel</v>
      </c>
      <c r="G338" s="80" t="str">
        <f>IF(ISBLANK(V338),VLOOKUP(Abfalldokumentation!$P338,'Liste Gründe'!A:D,3,FALSE),V338)</f>
        <v>Rest</v>
      </c>
      <c r="H338" s="81" t="str">
        <f>IF(ISBLANK(Abfalldokumentation!$W338),"-",Abfalldokumentation!$W338)</f>
        <v>wurde nicht eingesetzt</v>
      </c>
      <c r="I338" s="81">
        <f t="shared" si="36"/>
        <v>36</v>
      </c>
      <c r="J338" s="81" t="str">
        <f t="shared" si="37"/>
        <v>Produkte</v>
      </c>
      <c r="K338" s="81" t="str">
        <f t="shared" si="38"/>
        <v>BUs</v>
      </c>
      <c r="L338" s="81" t="str">
        <f t="shared" si="39"/>
        <v>Symptome</v>
      </c>
      <c r="M338" s="81">
        <f>IFERROR(VLOOKUP(Abfalldokumentation!$O338,Kennzahlen!S:V,3,FALSE)*Abfalldokumentation!$B338,"0")</f>
        <v>39.6</v>
      </c>
      <c r="N338" s="81" t="str">
        <f>IF(ISBLANK(Q338),VLOOKUP(Abfalldokumentation!$O338,'Linien - BU'!R:S,2,FALSE),Q338)</f>
        <v>L18</v>
      </c>
      <c r="O338" s="77">
        <f t="shared" si="40"/>
        <v>29500754</v>
      </c>
      <c r="P338" s="77">
        <f t="shared" si="41"/>
        <v>12</v>
      </c>
      <c r="Q338" s="39" t="s">
        <v>227</v>
      </c>
      <c r="R338" s="40">
        <v>29500754</v>
      </c>
      <c r="S338" s="40">
        <v>18</v>
      </c>
      <c r="T338" s="40">
        <v>12</v>
      </c>
      <c r="U338" s="41">
        <v>44448</v>
      </c>
      <c r="V338" s="42" t="s">
        <v>10</v>
      </c>
      <c r="W338" s="43" t="s">
        <v>257</v>
      </c>
      <c r="X338" s="44" t="str">
        <f>IFERROR(VLOOKUP(Abfalldokumentation!$R338,Artikel!A:C,3,FALSE),Abfalldokumentation!$R338)</f>
        <v>ABS Bio Gouda 48%, mitt</v>
      </c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spans="1:40" ht="30" hidden="1" customHeight="1" x14ac:dyDescent="0.25">
      <c r="A339" s="73" t="str">
        <f>VLOOKUP(N339,'Linien - BU'!A:B,2,FALSE)</f>
        <v>BU4</v>
      </c>
      <c r="B339" s="74">
        <f t="shared" si="35"/>
        <v>30</v>
      </c>
      <c r="C339" s="75">
        <f>Abfalldokumentation!$U339</f>
        <v>44448</v>
      </c>
      <c r="D339" s="69" t="str">
        <f>IFERROR(IF(VLOOKUP(O339,'[1]Rohware 230'!$B:$C,2,FALSE)=0,"Rohware"),
IFERROR(IF(VLOOKUP(O339,[1]Sammelnr.!$B:$C,2,FALSE)=0,"Sammelnr. ungeschält ABS"),
IFERROR(IF(VLOOKUP(O339,[1]Sammelnr.!$E:$F,2,FALSE)=0,"Sammelnr. ungeschält VS"),
IFERROR(IF(VLOOKUP(O339,[1]Sammelnr.!$H:$I,2,FALSE)=0,"Sammelnr. geschält"),
IFERROR(IF(VLOOKUP(O339,[1]Offen!$B:$C,2,FALSE)=0,"Offen ungeschält ABS"),
IFERROR(IF(VLOOKUP(O339,[1]Offen!$E:$F,2,FALSE)=0,"Offen ungeschält VOS"),
IFERROR(IF(VLOOKUP(O339,[1]Offen!$H:$I,2,FALSE)=0,"Offen geschält RW"),
IFERROR(IF(VLOOKUP(O339,[1]Offen!$K:$L,2,FALSE)=0,"Offen vegan"),
IFERROR(IF(VLOOKUP(O339,[1]Offen!$N:$O,2,FALSE)=0,"Offen Zipfel"),
IFERROR(IF(VLOOKUP(O339,[1]Offen!$Q:$R,2,FALSE)=0,"Offen Endstücke"),
IFERROR(IF(VLOOKUP(O339,[1]Vakuumiert!$B:$C,2,FALSE)=0,"Vakuumierter VOS ungeschält"),
IFERROR(IF(VLOOKUP(O339,[1]Vakuumiert!$E:$F,2,FALSE)=0,"Vakuumierter ABS ungeschält"),
IFERROR(IF(VLOOKUP(O339,[1]Vakuumiert!$H:$I,2,FALSE)=0,"Vakuumierter VOS geschält"),
IFERROR(IF(VLOOKUP(O339,[1]Vakuumiert!$K:$L,2,FALSE)=0,"Vakuumierter VOS vegan"),
IFERROR(IF(VLOOKUP(O339,[1]Vakuumiert!$N:$O,2,FALSE)=0,"Vakuumierter VOS Zipfel"),
IFERROR(IF(VLOOKUP(O339,[1]Vakuumiert!$Q:$R,2,FALSE)=0,"Vakuumiert geschält"),
IFERROR(IF(VLOOKUP(O339,'[1]vakuumierte Fertigprodukte'!$B:$C,2,FALSE)=0,"Fertigprodukte"),
IFERROR(IF(VLOOKUP(O339,'[1]vakuumierte Fertigprodukte'!$E:$FI,2,FALSE)=0,"Vakuumierte Zipfel"),
IFERROR(IF(VLOOKUP(O339,[1]Wurste!$B:$C,2,FALSE)=0,"Räucherwürste"),
IFERROR(IF(VLOOKUP(O339,[1]Wurste!$E:$F,2,FALSE)=0,"URW/URGW Wurst"),
IFERROR(IF(VLOOKUP(O339,[1]Wurste!$H:$I,2,FALSE)=0,"HF-Wurst Vegan"),
IFERROR(IF(VLOOKUP(O339,[1]Wurste!$K:$L,2,FALSE)=0,"320er ohne Würste"),
IFERROR(IF(AND(OR(Abfalldokumentation!$A339="BU3",Abfalldokumentation!$A339="Verkauf"),Abfalldokumentation!$F339="Schimmel",Abfalldokumentation!$G339="keinen Abnehmer/kein Schälpersonal"),"Div. Zipfel, ES ohne Verwendung",VLOOKUP(Abfalldokumentation!$E339,Produktgruppen!A:B,2,FALSE)),"-")))))))))))))))))))))))</f>
        <v>ABS</v>
      </c>
      <c r="E339" s="76" t="str">
        <f>IFERROR(VLOOKUP(Abfalldokumentation!$O339,Artikel!A:C,3,FALSE),Abfalldokumentation!$O339)</f>
        <v>ABS MEDI-KRÄUK</v>
      </c>
      <c r="F339" s="76" t="str">
        <f>VLOOKUP(T339,'Liste Gründe'!A:D,2,FALSE)</f>
        <v>keinen Verwendungszweck</v>
      </c>
      <c r="G339" s="75" t="str">
        <f>IF(ISBLANK(V339),VLOOKUP(Abfalldokumentation!$P339,'Liste Gründe'!A:D,3,FALSE),V339)</f>
        <v>keinen Verwendungszweck</v>
      </c>
      <c r="H339" s="76" t="str">
        <f>IF(ISBLANK(Abfalldokumentation!$W339),"-",Abfalldokumentation!$W339)</f>
        <v>&lt;500kg/Monat</v>
      </c>
      <c r="I339" s="76">
        <f t="shared" si="36"/>
        <v>36</v>
      </c>
      <c r="J339" s="76" t="str">
        <f t="shared" si="37"/>
        <v>Produkte</v>
      </c>
      <c r="K339" s="76" t="str">
        <f t="shared" si="38"/>
        <v>BUs</v>
      </c>
      <c r="L339" s="76" t="str">
        <f t="shared" si="39"/>
        <v>Symptome</v>
      </c>
      <c r="M339" s="76">
        <f>IFERROR(VLOOKUP(Abfalldokumentation!$O339,Kennzahlen!S:V,3,FALSE)*Abfalldokumentation!$B339,"0")</f>
        <v>45</v>
      </c>
      <c r="N339" s="76" t="str">
        <f>IF(ISBLANK(Q339),VLOOKUP(Abfalldokumentation!$O339,'Linien - BU'!R:S,2,FALSE),Q339)</f>
        <v>L21</v>
      </c>
      <c r="O339" s="77">
        <f t="shared" si="40"/>
        <v>29500886</v>
      </c>
      <c r="P339" s="77">
        <f t="shared" si="41"/>
        <v>61</v>
      </c>
      <c r="Q339" s="45" t="s">
        <v>231</v>
      </c>
      <c r="R339" s="46">
        <v>29500886</v>
      </c>
      <c r="S339" s="46">
        <v>30</v>
      </c>
      <c r="T339" s="46">
        <v>61</v>
      </c>
      <c r="U339" s="47">
        <v>44448</v>
      </c>
      <c r="V339" s="48"/>
      <c r="W339" s="49" t="s">
        <v>250</v>
      </c>
      <c r="X339" s="50" t="str">
        <f>IFERROR(VLOOKUP(Abfalldokumentation!$R339,Artikel!A:C,3,FALSE),Abfalldokumentation!$R339)</f>
        <v>ABS MEDI-KRÄUK</v>
      </c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spans="1:40" ht="30" hidden="1" customHeight="1" x14ac:dyDescent="0.25">
      <c r="A340" s="78" t="str">
        <f>VLOOKUP(N340,'Linien - BU'!A:B,2,FALSE)</f>
        <v>BU4</v>
      </c>
      <c r="B340" s="79">
        <f t="shared" si="35"/>
        <v>11</v>
      </c>
      <c r="C340" s="80">
        <f>Abfalldokumentation!$U340</f>
        <v>44448</v>
      </c>
      <c r="D340" s="69" t="str">
        <f>IFERROR(IF(VLOOKUP(O340,'[1]Rohware 230'!$B:$C,2,FALSE)=0,"Rohware"),
IFERROR(IF(VLOOKUP(O340,[1]Sammelnr.!$B:$C,2,FALSE)=0,"Sammelnr. ungeschält ABS"),
IFERROR(IF(VLOOKUP(O340,[1]Sammelnr.!$E:$F,2,FALSE)=0,"Sammelnr. ungeschält VS"),
IFERROR(IF(VLOOKUP(O340,[1]Sammelnr.!$H:$I,2,FALSE)=0,"Sammelnr. geschält"),
IFERROR(IF(VLOOKUP(O340,[1]Offen!$B:$C,2,FALSE)=0,"Offen ungeschält ABS"),
IFERROR(IF(VLOOKUP(O340,[1]Offen!$E:$F,2,FALSE)=0,"Offen ungeschält VOS"),
IFERROR(IF(VLOOKUP(O340,[1]Offen!$H:$I,2,FALSE)=0,"Offen geschält RW"),
IFERROR(IF(VLOOKUP(O340,[1]Offen!$K:$L,2,FALSE)=0,"Offen vegan"),
IFERROR(IF(VLOOKUP(O340,[1]Offen!$N:$O,2,FALSE)=0,"Offen Zipfel"),
IFERROR(IF(VLOOKUP(O340,[1]Offen!$Q:$R,2,FALSE)=0,"Offen Endstücke"),
IFERROR(IF(VLOOKUP(O340,[1]Vakuumiert!$B:$C,2,FALSE)=0,"Vakuumierter VOS ungeschält"),
IFERROR(IF(VLOOKUP(O340,[1]Vakuumiert!$E:$F,2,FALSE)=0,"Vakuumierter ABS ungeschält"),
IFERROR(IF(VLOOKUP(O340,[1]Vakuumiert!$H:$I,2,FALSE)=0,"Vakuumierter VOS geschält"),
IFERROR(IF(VLOOKUP(O340,[1]Vakuumiert!$K:$L,2,FALSE)=0,"Vakuumierter VOS vegan"),
IFERROR(IF(VLOOKUP(O340,[1]Vakuumiert!$N:$O,2,FALSE)=0,"Vakuumierter VOS Zipfel"),
IFERROR(IF(VLOOKUP(O340,[1]Vakuumiert!$Q:$R,2,FALSE)=0,"Vakuumiert geschält"),
IFERROR(IF(VLOOKUP(O340,'[1]vakuumierte Fertigprodukte'!$B:$C,2,FALSE)=0,"Fertigprodukte"),
IFERROR(IF(VLOOKUP(O340,'[1]vakuumierte Fertigprodukte'!$E:$FI,2,FALSE)=0,"Vakuumierte Zipfel"),
IFERROR(IF(VLOOKUP(O340,[1]Wurste!$B:$C,2,FALSE)=0,"Räucherwürste"),
IFERROR(IF(VLOOKUP(O340,[1]Wurste!$E:$F,2,FALSE)=0,"URW/URGW Wurst"),
IFERROR(IF(VLOOKUP(O340,[1]Wurste!$H:$I,2,FALSE)=0,"HF-Wurst Vegan"),
IFERROR(IF(VLOOKUP(O340,[1]Wurste!$K:$L,2,FALSE)=0,"320er ohne Würste"),
IFERROR(IF(AND(OR(Abfalldokumentation!$A340="BU3",Abfalldokumentation!$A340="Verkauf"),Abfalldokumentation!$F340="Schimmel",Abfalldokumentation!$G340="keinen Abnehmer/kein Schälpersonal"),"Div. Zipfel, ES ohne Verwendung",VLOOKUP(Abfalldokumentation!$E340,Produktgruppen!A:B,2,FALSE)),"-")))))))))))))))))))))))</f>
        <v>ABS</v>
      </c>
      <c r="E340" s="81" t="str">
        <f>IFERROR(VLOOKUP(Abfalldokumentation!$O340,Artikel!A:C,3,FALSE),Abfalldokumentation!$O340)</f>
        <v>ABS PECO</v>
      </c>
      <c r="F340" s="81" t="str">
        <f>VLOOKUP(T340,'Liste Gründe'!A:D,2,FALSE)</f>
        <v>keinen Verwendungszweck</v>
      </c>
      <c r="G340" s="80" t="str">
        <f>IF(ISBLANK(V340),VLOOKUP(Abfalldokumentation!$P340,'Liste Gründe'!A:D,3,FALSE),V340)</f>
        <v>keinen Verwendungszweck</v>
      </c>
      <c r="H340" s="81" t="str">
        <f>IF(ISBLANK(Abfalldokumentation!$W340),"-",Abfalldokumentation!$W340)</f>
        <v>&lt;300kg/Monat</v>
      </c>
      <c r="I340" s="81">
        <f t="shared" si="36"/>
        <v>36</v>
      </c>
      <c r="J340" s="81" t="str">
        <f t="shared" si="37"/>
        <v>Produkte</v>
      </c>
      <c r="K340" s="81" t="str">
        <f t="shared" si="38"/>
        <v>BUs</v>
      </c>
      <c r="L340" s="81" t="str">
        <f t="shared" si="39"/>
        <v>Symptome</v>
      </c>
      <c r="M340" s="81">
        <f>IFERROR(VLOOKUP(Abfalldokumentation!$O340,Kennzahlen!S:V,3,FALSE)*Abfalldokumentation!$B340,"0")</f>
        <v>22</v>
      </c>
      <c r="N340" s="81" t="str">
        <f>IF(ISBLANK(Q340),VLOOKUP(Abfalldokumentation!$O340,'Linien - BU'!R:S,2,FALSE),Q340)</f>
        <v>L23</v>
      </c>
      <c r="O340" s="77">
        <f t="shared" si="40"/>
        <v>29500891</v>
      </c>
      <c r="P340" s="77">
        <f t="shared" si="41"/>
        <v>61</v>
      </c>
      <c r="Q340" s="39" t="s">
        <v>232</v>
      </c>
      <c r="R340" s="40">
        <v>29500891</v>
      </c>
      <c r="S340" s="40">
        <v>11</v>
      </c>
      <c r="T340" s="40">
        <v>61</v>
      </c>
      <c r="U340" s="41">
        <v>44448</v>
      </c>
      <c r="V340" s="42"/>
      <c r="W340" s="43" t="s">
        <v>190</v>
      </c>
      <c r="X340" s="44" t="str">
        <f>IFERROR(VLOOKUP(Abfalldokumentation!$R340,Artikel!A:C,3,FALSE),Abfalldokumentation!$R340)</f>
        <v>ABS PECO</v>
      </c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spans="1:40" ht="30" hidden="1" customHeight="1" x14ac:dyDescent="0.25">
      <c r="A341" s="73" t="str">
        <f>VLOOKUP(N341,'Linien - BU'!A:B,2,FALSE)</f>
        <v>BU4</v>
      </c>
      <c r="B341" s="74">
        <f t="shared" si="35"/>
        <v>8</v>
      </c>
      <c r="C341" s="75">
        <f>Abfalldokumentation!$U341</f>
        <v>44448</v>
      </c>
      <c r="D341" s="69" t="str">
        <f>IFERROR(IF(VLOOKUP(O341,'[1]Rohware 230'!$B:$C,2,FALSE)=0,"Rohware"),
IFERROR(IF(VLOOKUP(O341,[1]Sammelnr.!$B:$C,2,FALSE)=0,"Sammelnr. ungeschält ABS"),
IFERROR(IF(VLOOKUP(O341,[1]Sammelnr.!$E:$F,2,FALSE)=0,"Sammelnr. ungeschält VS"),
IFERROR(IF(VLOOKUP(O341,[1]Sammelnr.!$H:$I,2,FALSE)=0,"Sammelnr. geschält"),
IFERROR(IF(VLOOKUP(O341,[1]Offen!$B:$C,2,FALSE)=0,"Offen ungeschält ABS"),
IFERROR(IF(VLOOKUP(O341,[1]Offen!$E:$F,2,FALSE)=0,"Offen ungeschält VOS"),
IFERROR(IF(VLOOKUP(O341,[1]Offen!$H:$I,2,FALSE)=0,"Offen geschält RW"),
IFERROR(IF(VLOOKUP(O341,[1]Offen!$K:$L,2,FALSE)=0,"Offen vegan"),
IFERROR(IF(VLOOKUP(O341,[1]Offen!$N:$O,2,FALSE)=0,"Offen Zipfel"),
IFERROR(IF(VLOOKUP(O341,[1]Offen!$Q:$R,2,FALSE)=0,"Offen Endstücke"),
IFERROR(IF(VLOOKUP(O341,[1]Vakuumiert!$B:$C,2,FALSE)=0,"Vakuumierter VOS ungeschält"),
IFERROR(IF(VLOOKUP(O341,[1]Vakuumiert!$E:$F,2,FALSE)=0,"Vakuumierter ABS ungeschält"),
IFERROR(IF(VLOOKUP(O341,[1]Vakuumiert!$H:$I,2,FALSE)=0,"Vakuumierter VOS geschält"),
IFERROR(IF(VLOOKUP(O341,[1]Vakuumiert!$K:$L,2,FALSE)=0,"Vakuumierter VOS vegan"),
IFERROR(IF(VLOOKUP(O341,[1]Vakuumiert!$N:$O,2,FALSE)=0,"Vakuumierter VOS Zipfel"),
IFERROR(IF(VLOOKUP(O341,[1]Vakuumiert!$Q:$R,2,FALSE)=0,"Vakuumiert geschält"),
IFERROR(IF(VLOOKUP(O341,'[1]vakuumierte Fertigprodukte'!$B:$C,2,FALSE)=0,"Fertigprodukte"),
IFERROR(IF(VLOOKUP(O341,'[1]vakuumierte Fertigprodukte'!$E:$FI,2,FALSE)=0,"Vakuumierte Zipfel"),
IFERROR(IF(VLOOKUP(O341,[1]Wurste!$B:$C,2,FALSE)=0,"Räucherwürste"),
IFERROR(IF(VLOOKUP(O341,[1]Wurste!$E:$F,2,FALSE)=0,"URW/URGW Wurst"),
IFERROR(IF(VLOOKUP(O341,[1]Wurste!$H:$I,2,FALSE)=0,"HF-Wurst Vegan"),
IFERROR(IF(VLOOKUP(O341,[1]Wurste!$K:$L,2,FALSE)=0,"320er ohne Würste"),
IFERROR(IF(AND(OR(Abfalldokumentation!$A341="BU3",Abfalldokumentation!$A341="Verkauf"),Abfalldokumentation!$F341="Schimmel",Abfalldokumentation!$G341="keinen Abnehmer/kein Schälpersonal"),"Div. Zipfel, ES ohne Verwendung",VLOOKUP(Abfalldokumentation!$E341,Produktgruppen!A:B,2,FALSE)),"-")))))))))))))))))))))))</f>
        <v>ABS</v>
      </c>
      <c r="E341" s="76" t="str">
        <f>IFERROR(VLOOKUP(Abfalldokumentation!$O341,Artikel!A:C,3,FALSE),Abfalldokumentation!$O341)</f>
        <v>ABS ROVIN</v>
      </c>
      <c r="F341" s="76" t="str">
        <f>VLOOKUP(T341,'Liste Gründe'!A:D,2,FALSE)</f>
        <v>keinen Verwendungszweck</v>
      </c>
      <c r="G341" s="75" t="str">
        <f>IF(ISBLANK(V341),VLOOKUP(Abfalldokumentation!$P341,'Liste Gründe'!A:D,3,FALSE),V341)</f>
        <v>keinen Verwendungszweck</v>
      </c>
      <c r="H341" s="76" t="str">
        <f>IF(ISBLANK(Abfalldokumentation!$W341),"-",Abfalldokumentation!$W341)</f>
        <v>&lt;300kg/Monat</v>
      </c>
      <c r="I341" s="76">
        <f t="shared" si="36"/>
        <v>36</v>
      </c>
      <c r="J341" s="76" t="str">
        <f t="shared" si="37"/>
        <v>Produkte</v>
      </c>
      <c r="K341" s="76" t="str">
        <f t="shared" si="38"/>
        <v>BUs</v>
      </c>
      <c r="L341" s="76" t="str">
        <f t="shared" si="39"/>
        <v>Symptome</v>
      </c>
      <c r="M341" s="76">
        <f>IFERROR(VLOOKUP(Abfalldokumentation!$O341,Kennzahlen!S:V,3,FALSE)*Abfalldokumentation!$B341,"0")</f>
        <v>0.08</v>
      </c>
      <c r="N341" s="76" t="str">
        <f>IF(ISBLANK(Q341),VLOOKUP(Abfalldokumentation!$O341,'Linien - BU'!R:S,2,FALSE),Q341)</f>
        <v>L23</v>
      </c>
      <c r="O341" s="77">
        <f t="shared" si="40"/>
        <v>29500900</v>
      </c>
      <c r="P341" s="77">
        <f t="shared" si="41"/>
        <v>61</v>
      </c>
      <c r="Q341" s="45" t="s">
        <v>232</v>
      </c>
      <c r="R341" s="46">
        <v>29500900</v>
      </c>
      <c r="S341" s="46">
        <v>8</v>
      </c>
      <c r="T341" s="46">
        <v>61</v>
      </c>
      <c r="U341" s="47">
        <v>44448</v>
      </c>
      <c r="V341" s="48"/>
      <c r="W341" s="49" t="s">
        <v>190</v>
      </c>
      <c r="X341" s="50" t="str">
        <f>IFERROR(VLOOKUP(Abfalldokumentation!$R341,Artikel!A:C,3,FALSE),Abfalldokumentation!$R341)</f>
        <v>ABS ROVIN</v>
      </c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spans="1:40" ht="30" hidden="1" customHeight="1" x14ac:dyDescent="0.25">
      <c r="A342" s="78" t="str">
        <f>VLOOKUP(N342,'Linien - BU'!A:B,2,FALSE)</f>
        <v>BU4</v>
      </c>
      <c r="B342" s="79">
        <f t="shared" si="35"/>
        <v>3</v>
      </c>
      <c r="C342" s="80">
        <f>Abfalldokumentation!$U342</f>
        <v>44448</v>
      </c>
      <c r="D342" s="69" t="str">
        <f>IFERROR(IF(VLOOKUP(O342,'[1]Rohware 230'!$B:$C,2,FALSE)=0,"Rohware"),
IFERROR(IF(VLOOKUP(O342,[1]Sammelnr.!$B:$C,2,FALSE)=0,"Sammelnr. ungeschält ABS"),
IFERROR(IF(VLOOKUP(O342,[1]Sammelnr.!$E:$F,2,FALSE)=0,"Sammelnr. ungeschält VS"),
IFERROR(IF(VLOOKUP(O342,[1]Sammelnr.!$H:$I,2,FALSE)=0,"Sammelnr. geschält"),
IFERROR(IF(VLOOKUP(O342,[1]Offen!$B:$C,2,FALSE)=0,"Offen ungeschält ABS"),
IFERROR(IF(VLOOKUP(O342,[1]Offen!$E:$F,2,FALSE)=0,"Offen ungeschält VOS"),
IFERROR(IF(VLOOKUP(O342,[1]Offen!$H:$I,2,FALSE)=0,"Offen geschält RW"),
IFERROR(IF(VLOOKUP(O342,[1]Offen!$K:$L,2,FALSE)=0,"Offen vegan"),
IFERROR(IF(VLOOKUP(O342,[1]Offen!$N:$O,2,FALSE)=0,"Offen Zipfel"),
IFERROR(IF(VLOOKUP(O342,[1]Offen!$Q:$R,2,FALSE)=0,"Offen Endstücke"),
IFERROR(IF(VLOOKUP(O342,[1]Vakuumiert!$B:$C,2,FALSE)=0,"Vakuumierter VOS ungeschält"),
IFERROR(IF(VLOOKUP(O342,[1]Vakuumiert!$E:$F,2,FALSE)=0,"Vakuumierter ABS ungeschält"),
IFERROR(IF(VLOOKUP(O342,[1]Vakuumiert!$H:$I,2,FALSE)=0,"Vakuumierter VOS geschält"),
IFERROR(IF(VLOOKUP(O342,[1]Vakuumiert!$K:$L,2,FALSE)=0,"Vakuumierter VOS vegan"),
IFERROR(IF(VLOOKUP(O342,[1]Vakuumiert!$N:$O,2,FALSE)=0,"Vakuumierter VOS Zipfel"),
IFERROR(IF(VLOOKUP(O342,[1]Vakuumiert!$Q:$R,2,FALSE)=0,"Vakuumiert geschält"),
IFERROR(IF(VLOOKUP(O342,'[1]vakuumierte Fertigprodukte'!$B:$C,2,FALSE)=0,"Fertigprodukte"),
IFERROR(IF(VLOOKUP(O342,'[1]vakuumierte Fertigprodukte'!$E:$FI,2,FALSE)=0,"Vakuumierte Zipfel"),
IFERROR(IF(VLOOKUP(O342,[1]Wurste!$B:$C,2,FALSE)=0,"Räucherwürste"),
IFERROR(IF(VLOOKUP(O342,[1]Wurste!$E:$F,2,FALSE)=0,"URW/URGW Wurst"),
IFERROR(IF(VLOOKUP(O342,[1]Wurste!$H:$I,2,FALSE)=0,"HF-Wurst Vegan"),
IFERROR(IF(VLOOKUP(O342,[1]Wurste!$K:$L,2,FALSE)=0,"320er ohne Würste"),
IFERROR(IF(AND(OR(Abfalldokumentation!$A342="BU3",Abfalldokumentation!$A342="Verkauf"),Abfalldokumentation!$F342="Schimmel",Abfalldokumentation!$G342="keinen Abnehmer/kein Schälpersonal"),"Div. Zipfel, ES ohne Verwendung",VLOOKUP(Abfalldokumentation!$E342,Produktgruppen!A:B,2,FALSE)),"-")))))))))))))))))))))))</f>
        <v>ABS</v>
      </c>
      <c r="E342" s="81" t="str">
        <f>IFERROR(VLOOKUP(Abfalldokumentation!$O342,Artikel!A:C,3,FALSE),Abfalldokumentation!$O342)</f>
        <v>ABS AT-ROTWEIN</v>
      </c>
      <c r="F342" s="81" t="str">
        <f>VLOOKUP(T342,'Liste Gründe'!A:D,2,FALSE)</f>
        <v>keinen Verwendungszweck</v>
      </c>
      <c r="G342" s="80" t="str">
        <f>IF(ISBLANK(V342),VLOOKUP(Abfalldokumentation!$P342,'Liste Gründe'!A:D,3,FALSE),V342)</f>
        <v>keinen Verwendungszweck</v>
      </c>
      <c r="H342" s="81" t="str">
        <f>IF(ISBLANK(Abfalldokumentation!$W342),"-",Abfalldokumentation!$W342)</f>
        <v>&lt;20kg/Monat</v>
      </c>
      <c r="I342" s="81">
        <f t="shared" si="36"/>
        <v>36</v>
      </c>
      <c r="J342" s="81" t="str">
        <f t="shared" si="37"/>
        <v>Produkte</v>
      </c>
      <c r="K342" s="81" t="str">
        <f t="shared" si="38"/>
        <v>BUs</v>
      </c>
      <c r="L342" s="81" t="str">
        <f t="shared" si="39"/>
        <v>Symptome</v>
      </c>
      <c r="M342" s="81">
        <f>IFERROR(VLOOKUP(Abfalldokumentation!$O342,Kennzahlen!S:V,3,FALSE)*Abfalldokumentation!$B342,"0")</f>
        <v>3.0000000000000003E-4</v>
      </c>
      <c r="N342" s="81" t="str">
        <f>IF(ISBLANK(Q342),VLOOKUP(Abfalldokumentation!$O342,'Linien - BU'!R:S,2,FALSE),Q342)</f>
        <v>L23</v>
      </c>
      <c r="O342" s="77">
        <f t="shared" si="40"/>
        <v>29501013</v>
      </c>
      <c r="P342" s="77">
        <f t="shared" si="41"/>
        <v>61</v>
      </c>
      <c r="Q342" s="39" t="s">
        <v>232</v>
      </c>
      <c r="R342" s="40">
        <v>29501013</v>
      </c>
      <c r="S342" s="40">
        <v>3</v>
      </c>
      <c r="T342" s="40">
        <v>61</v>
      </c>
      <c r="U342" s="41">
        <v>44448</v>
      </c>
      <c r="V342" s="42"/>
      <c r="W342" s="43" t="s">
        <v>233</v>
      </c>
      <c r="X342" s="44" t="str">
        <f>IFERROR(VLOOKUP(Abfalldokumentation!$R342,Artikel!A:C,3,FALSE),Abfalldokumentation!$R342)</f>
        <v>ABS AT-ROTWEIN</v>
      </c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spans="1:40" ht="30" hidden="1" customHeight="1" x14ac:dyDescent="0.25">
      <c r="A343" s="73" t="str">
        <f>VLOOKUP(N343,'Linien - BU'!A:B,2,FALSE)</f>
        <v>BU3</v>
      </c>
      <c r="B343" s="74">
        <f t="shared" si="35"/>
        <v>133</v>
      </c>
      <c r="C343" s="75">
        <f>Abfalldokumentation!$U343</f>
        <v>44448</v>
      </c>
      <c r="D343" s="69" t="str">
        <f>IFERROR(IF(VLOOKUP(O343,'[1]Rohware 230'!$B:$C,2,FALSE)=0,"Rohware"),
IFERROR(IF(VLOOKUP(O343,[1]Sammelnr.!$B:$C,2,FALSE)=0,"Sammelnr. ungeschält ABS"),
IFERROR(IF(VLOOKUP(O343,[1]Sammelnr.!$E:$F,2,FALSE)=0,"Sammelnr. ungeschält VS"),
IFERROR(IF(VLOOKUP(O343,[1]Sammelnr.!$H:$I,2,FALSE)=0,"Sammelnr. geschält"),
IFERROR(IF(VLOOKUP(O343,[1]Offen!$B:$C,2,FALSE)=0,"Offen ungeschält ABS"),
IFERROR(IF(VLOOKUP(O343,[1]Offen!$E:$F,2,FALSE)=0,"Offen ungeschält VOS"),
IFERROR(IF(VLOOKUP(O343,[1]Offen!$H:$I,2,FALSE)=0,"Offen geschält RW"),
IFERROR(IF(VLOOKUP(O343,[1]Offen!$K:$L,2,FALSE)=0,"Offen vegan"),
IFERROR(IF(VLOOKUP(O343,[1]Offen!$N:$O,2,FALSE)=0,"Offen Zipfel"),
IFERROR(IF(VLOOKUP(O343,[1]Offen!$Q:$R,2,FALSE)=0,"Offen Endstücke"),
IFERROR(IF(VLOOKUP(O343,[1]Vakuumiert!$B:$C,2,FALSE)=0,"Vakuumierter VOS ungeschält"),
IFERROR(IF(VLOOKUP(O343,[1]Vakuumiert!$E:$F,2,FALSE)=0,"Vakuumierter ABS ungeschält"),
IFERROR(IF(VLOOKUP(O343,[1]Vakuumiert!$H:$I,2,FALSE)=0,"Vakuumierter VOS geschält"),
IFERROR(IF(VLOOKUP(O343,[1]Vakuumiert!$K:$L,2,FALSE)=0,"Vakuumierter VOS vegan"),
IFERROR(IF(VLOOKUP(O343,[1]Vakuumiert!$N:$O,2,FALSE)=0,"Vakuumierter VOS Zipfel"),
IFERROR(IF(VLOOKUP(O343,[1]Vakuumiert!$Q:$R,2,FALSE)=0,"Vakuumiert geschält"),
IFERROR(IF(VLOOKUP(O343,'[1]vakuumierte Fertigprodukte'!$B:$C,2,FALSE)=0,"Fertigprodukte"),
IFERROR(IF(VLOOKUP(O343,'[1]vakuumierte Fertigprodukte'!$E:$FI,2,FALSE)=0,"Vakuumierte Zipfel"),
IFERROR(IF(VLOOKUP(O343,[1]Wurste!$B:$C,2,FALSE)=0,"Räucherwürste"),
IFERROR(IF(VLOOKUP(O343,[1]Wurste!$E:$F,2,FALSE)=0,"URW/URGW Wurst"),
IFERROR(IF(VLOOKUP(O343,[1]Wurste!$H:$I,2,FALSE)=0,"HF-Wurst Vegan"),
IFERROR(IF(VLOOKUP(O343,[1]Wurste!$K:$L,2,FALSE)=0,"320er ohne Würste"),
IFERROR(IF(AND(OR(Abfalldokumentation!$A343="BU3",Abfalldokumentation!$A343="Verkauf"),Abfalldokumentation!$F343="Schimmel",Abfalldokumentation!$G343="keinen Abnehmer/kein Schälpersonal"),"Div. Zipfel, ES ohne Verwendung",VLOOKUP(Abfalldokumentation!$E343,Produktgruppen!A:B,2,FALSE)),"-")))))))))))))))))))))))</f>
        <v>vegan</v>
      </c>
      <c r="E343" s="76" t="str">
        <f>IFERROR(VLOOKUP(Abfalldokumentation!$O343,Artikel!A:C,3,FALSE),Abfalldokumentation!$O343)</f>
        <v>VOS VEG-SCH WÜRZIG</v>
      </c>
      <c r="F343" s="76" t="str">
        <f>VLOOKUP(T343,'Liste Gründe'!A:D,2,FALSE)</f>
        <v>keinen Verwendungszweck</v>
      </c>
      <c r="G343" s="75" t="str">
        <f>IF(ISBLANK(V343),VLOOKUP(Abfalldokumentation!$P343,'Liste Gründe'!A:D,3,FALSE),V343)</f>
        <v>VOS &gt; Einsatz (vegan)</v>
      </c>
      <c r="H343" s="76" t="str">
        <f>IF(ISBLANK(Abfalldokumentation!$W343),"-",Abfalldokumentation!$W343)</f>
        <v>-</v>
      </c>
      <c r="I343" s="76">
        <f t="shared" si="36"/>
        <v>36</v>
      </c>
      <c r="J343" s="76" t="str">
        <f t="shared" si="37"/>
        <v>Produkte</v>
      </c>
      <c r="K343" s="76" t="str">
        <f t="shared" si="38"/>
        <v>BUs</v>
      </c>
      <c r="L343" s="76" t="str">
        <f t="shared" si="39"/>
        <v>Symptome</v>
      </c>
      <c r="M343" s="76">
        <f>IFERROR(VLOOKUP(Abfalldokumentation!$O343,Kennzahlen!S:V,3,FALSE)*Abfalldokumentation!$B343,"0")</f>
        <v>66.5</v>
      </c>
      <c r="N343" s="76" t="str">
        <f>IF(ISBLANK(Q343),VLOOKUP(Abfalldokumentation!$O343,'Linien - BU'!R:S,2,FALSE),Q343)</f>
        <v>L1</v>
      </c>
      <c r="O343" s="77">
        <f t="shared" si="40"/>
        <v>29900003</v>
      </c>
      <c r="P343" s="77">
        <f t="shared" si="41"/>
        <v>61</v>
      </c>
      <c r="Q343" s="45" t="s">
        <v>188</v>
      </c>
      <c r="R343" s="46">
        <v>29900003</v>
      </c>
      <c r="S343" s="46">
        <v>133</v>
      </c>
      <c r="T343" s="46">
        <v>61</v>
      </c>
      <c r="U343" s="47">
        <v>44448</v>
      </c>
      <c r="V343" s="42" t="s">
        <v>35</v>
      </c>
      <c r="W343" s="49"/>
      <c r="X343" s="50" t="str">
        <f>IFERROR(VLOOKUP(Abfalldokumentation!$R343,Artikel!A:C,3,FALSE),Abfalldokumentation!$R343)</f>
        <v>VOS VEG-SCH WÜRZIG</v>
      </c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spans="1:40" ht="30" hidden="1" customHeight="1" x14ac:dyDescent="0.25">
      <c r="A344" s="78" t="str">
        <f>VLOOKUP(N344,'Linien - BU'!A:B,2,FALSE)</f>
        <v>Verkauf</v>
      </c>
      <c r="B344" s="79">
        <f t="shared" si="35"/>
        <v>314.90000000000003</v>
      </c>
      <c r="C344" s="80">
        <f>Abfalldokumentation!$U344</f>
        <v>44448</v>
      </c>
      <c r="D344" s="69" t="str">
        <f>IFERROR(IF(VLOOKUP(O344,'[1]Rohware 230'!$B:$C,2,FALSE)=0,"Rohware"),
IFERROR(IF(VLOOKUP(O344,[1]Sammelnr.!$B:$C,2,FALSE)=0,"Sammelnr. ungeschält ABS"),
IFERROR(IF(VLOOKUP(O344,[1]Sammelnr.!$E:$F,2,FALSE)=0,"Sammelnr. ungeschält VS"),
IFERROR(IF(VLOOKUP(O344,[1]Sammelnr.!$H:$I,2,FALSE)=0,"Sammelnr. geschält"),
IFERROR(IF(VLOOKUP(O344,[1]Offen!$B:$C,2,FALSE)=0,"Offen ungeschält ABS"),
IFERROR(IF(VLOOKUP(O344,[1]Offen!$E:$F,2,FALSE)=0,"Offen ungeschält VOS"),
IFERROR(IF(VLOOKUP(O344,[1]Offen!$H:$I,2,FALSE)=0,"Offen geschält RW"),
IFERROR(IF(VLOOKUP(O344,[1]Offen!$K:$L,2,FALSE)=0,"Offen vegan"),
IFERROR(IF(VLOOKUP(O344,[1]Offen!$N:$O,2,FALSE)=0,"Offen Zipfel"),
IFERROR(IF(VLOOKUP(O344,[1]Offen!$Q:$R,2,FALSE)=0,"Offen Endstücke"),
IFERROR(IF(VLOOKUP(O344,[1]Vakuumiert!$B:$C,2,FALSE)=0,"Vakuumierter VOS ungeschält"),
IFERROR(IF(VLOOKUP(O344,[1]Vakuumiert!$E:$F,2,FALSE)=0,"Vakuumierter ABS ungeschält"),
IFERROR(IF(VLOOKUP(O344,[1]Vakuumiert!$H:$I,2,FALSE)=0,"Vakuumierter VOS geschält"),
IFERROR(IF(VLOOKUP(O344,[1]Vakuumiert!$K:$L,2,FALSE)=0,"Vakuumierter VOS vegan"),
IFERROR(IF(VLOOKUP(O344,[1]Vakuumiert!$N:$O,2,FALSE)=0,"Vakuumierter VOS Zipfel"),
IFERROR(IF(VLOOKUP(O344,[1]Vakuumiert!$Q:$R,2,FALSE)=0,"Vakuumiert geschält"),
IFERROR(IF(VLOOKUP(O344,'[1]vakuumierte Fertigprodukte'!$B:$C,2,FALSE)=0,"Fertigprodukte"),
IFERROR(IF(VLOOKUP(O344,'[1]vakuumierte Fertigprodukte'!$E:$FI,2,FALSE)=0,"Vakuumierte Zipfel"),
IFERROR(IF(VLOOKUP(O344,[1]Wurste!$B:$C,2,FALSE)=0,"Räucherwürste"),
IFERROR(IF(VLOOKUP(O344,[1]Wurste!$E:$F,2,FALSE)=0,"URW/URGW Wurst"),
IFERROR(IF(VLOOKUP(O344,[1]Wurste!$H:$I,2,FALSE)=0,"HF-Wurst Vegan"),
IFERROR(IF(VLOOKUP(O344,[1]Wurste!$K:$L,2,FALSE)=0,"320er ohne Würste"),
IFERROR(IF(AND(OR(Abfalldokumentation!$A344="BU3",Abfalldokumentation!$A344="Verkauf"),Abfalldokumentation!$F344="Schimmel",Abfalldokumentation!$G344="keinen Abnehmer/kein Schälpersonal"),"Div. Zipfel, ES ohne Verwendung",VLOOKUP(Abfalldokumentation!$E344,Produktgruppen!A:B,2,FALSE)),"-")))))))))))))))))))))))</f>
        <v>Div. Zipfel, ES ohne Verwendung</v>
      </c>
      <c r="E344" s="81" t="str">
        <f>IFERROR(VLOOKUP(Abfalldokumentation!$O344,Artikel!A:C,3,FALSE),Abfalldokumentation!$O344)</f>
        <v>Vorschmelzwürste 6,7 kg</v>
      </c>
      <c r="F344" s="81" t="str">
        <f>VLOOKUP(T344,'Liste Gründe'!A:D,2,FALSE)</f>
        <v>Schimmel</v>
      </c>
      <c r="G344" s="80" t="str">
        <f>IF(ISBLANK(V344),VLOOKUP(Abfalldokumentation!$P344,'Liste Gründe'!A:D,3,FALSE),V344)</f>
        <v>keinen Abnehmer/kein Schälpersonal</v>
      </c>
      <c r="H344" s="81" t="str">
        <f>IF(ISBLANK(Abfalldokumentation!$W344),"-",Abfalldokumentation!$W344)</f>
        <v>keinen Abnehmer/Schälen</v>
      </c>
      <c r="I344" s="81">
        <f t="shared" si="36"/>
        <v>36</v>
      </c>
      <c r="J344" s="81" t="str">
        <f t="shared" si="37"/>
        <v>Produkte</v>
      </c>
      <c r="K344" s="81" t="str">
        <f t="shared" si="38"/>
        <v>BUs</v>
      </c>
      <c r="L344" s="81" t="str">
        <f t="shared" si="39"/>
        <v>Symptome</v>
      </c>
      <c r="M344" s="81" t="str">
        <f>IFERROR(VLOOKUP(Abfalldokumentation!$O344,Kennzahlen!S:V,3,FALSE)*Abfalldokumentation!$B344,"0")</f>
        <v>0</v>
      </c>
      <c r="N344" s="81" t="str">
        <f>IF(ISBLANK(Q344),VLOOKUP(Abfalldokumentation!$O344,'Linien - BU'!R:S,2,FALSE),Q344)</f>
        <v>Verkauf</v>
      </c>
      <c r="O344" s="77">
        <f t="shared" si="40"/>
        <v>31000094</v>
      </c>
      <c r="P344" s="77">
        <f t="shared" si="41"/>
        <v>12</v>
      </c>
      <c r="Q344" s="39" t="s">
        <v>11</v>
      </c>
      <c r="R344" s="40">
        <v>31000094</v>
      </c>
      <c r="S344" s="40">
        <v>314.90000000000003</v>
      </c>
      <c r="T344" s="40">
        <v>12</v>
      </c>
      <c r="U344" s="41">
        <v>44448</v>
      </c>
      <c r="V344" s="42" t="s">
        <v>20</v>
      </c>
      <c r="W344" s="43" t="s">
        <v>192</v>
      </c>
      <c r="X344" s="44" t="str">
        <f>IFERROR(VLOOKUP(Abfalldokumentation!$R344,Artikel!A:C,3,FALSE),Abfalldokumentation!$R344)</f>
        <v>Vorschmelzwürste 6,7 kg</v>
      </c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spans="1:40" ht="30" hidden="1" customHeight="1" x14ac:dyDescent="0.25">
      <c r="A345" s="73" t="str">
        <f>VLOOKUP(N345,'Linien - BU'!A:B,2,FALSE)</f>
        <v>BU1</v>
      </c>
      <c r="B345" s="74">
        <f t="shared" si="35"/>
        <v>100</v>
      </c>
      <c r="C345" s="75">
        <f>Abfalldokumentation!$U345</f>
        <v>44448</v>
      </c>
      <c r="D345" s="69" t="str">
        <f>IFERROR(IF(VLOOKUP(O345,'[1]Rohware 230'!$B:$C,2,FALSE)=0,"Rohware"),
IFERROR(IF(VLOOKUP(O345,[1]Sammelnr.!$B:$C,2,FALSE)=0,"Sammelnr. ungeschält ABS"),
IFERROR(IF(VLOOKUP(O345,[1]Sammelnr.!$E:$F,2,FALSE)=0,"Sammelnr. ungeschält VS"),
IFERROR(IF(VLOOKUP(O345,[1]Sammelnr.!$H:$I,2,FALSE)=0,"Sammelnr. geschält"),
IFERROR(IF(VLOOKUP(O345,[1]Offen!$B:$C,2,FALSE)=0,"Offen ungeschält ABS"),
IFERROR(IF(VLOOKUP(O345,[1]Offen!$E:$F,2,FALSE)=0,"Offen ungeschält VOS"),
IFERROR(IF(VLOOKUP(O345,[1]Offen!$H:$I,2,FALSE)=0,"Offen geschält RW"),
IFERROR(IF(VLOOKUP(O345,[1]Offen!$K:$L,2,FALSE)=0,"Offen vegan"),
IFERROR(IF(VLOOKUP(O345,[1]Offen!$N:$O,2,FALSE)=0,"Offen Zipfel"),
IFERROR(IF(VLOOKUP(O345,[1]Offen!$Q:$R,2,FALSE)=0,"Offen Endstücke"),
IFERROR(IF(VLOOKUP(O345,[1]Vakuumiert!$B:$C,2,FALSE)=0,"Vakuumierter VOS ungeschält"),
IFERROR(IF(VLOOKUP(O345,[1]Vakuumiert!$E:$F,2,FALSE)=0,"Vakuumierter ABS ungeschält"),
IFERROR(IF(VLOOKUP(O345,[1]Vakuumiert!$H:$I,2,FALSE)=0,"Vakuumierter VOS geschält"),
IFERROR(IF(VLOOKUP(O345,[1]Vakuumiert!$K:$L,2,FALSE)=0,"Vakuumierter VOS vegan"),
IFERROR(IF(VLOOKUP(O345,[1]Vakuumiert!$N:$O,2,FALSE)=0,"Vakuumierter VOS Zipfel"),
IFERROR(IF(VLOOKUP(O345,[1]Vakuumiert!$Q:$R,2,FALSE)=0,"Vakuumiert geschält"),
IFERROR(IF(VLOOKUP(O345,'[1]vakuumierte Fertigprodukte'!$B:$C,2,FALSE)=0,"Fertigprodukte"),
IFERROR(IF(VLOOKUP(O345,'[1]vakuumierte Fertigprodukte'!$E:$FI,2,FALSE)=0,"Vakuumierte Zipfel"),
IFERROR(IF(VLOOKUP(O345,[1]Wurste!$B:$C,2,FALSE)=0,"Räucherwürste"),
IFERROR(IF(VLOOKUP(O345,[1]Wurste!$E:$F,2,FALSE)=0,"URW/URGW Wurst"),
IFERROR(IF(VLOOKUP(O345,[1]Wurste!$H:$I,2,FALSE)=0,"HF-Wurst Vegan"),
IFERROR(IF(VLOOKUP(O345,[1]Wurste!$K:$L,2,FALSE)=0,"320er ohne Würste"),
IFERROR(IF(AND(OR(Abfalldokumentation!$A345="BU3",Abfalldokumentation!$A345="Verkauf"),Abfalldokumentation!$F345="Schimmel",Abfalldokumentation!$G345="keinen Abnehmer/kein Schälpersonal"),"Div. Zipfel, ES ohne Verwendung",VLOOKUP(Abfalldokumentation!$E345,Produktgruppen!A:B,2,FALSE)),"-")))))))))))))))))))))))</f>
        <v>Rohware</v>
      </c>
      <c r="E345" s="76" t="str">
        <f>IFERROR(VLOOKUP(Abfalldokumentation!$O345,Artikel!A:C,3,FALSE),Abfalldokumentation!$O345)</f>
        <v>Cheddar Cheese 50% Block</v>
      </c>
      <c r="F345" s="76" t="str">
        <f>VLOOKUP(T345,'Liste Gründe'!A:D,2,FALSE)</f>
        <v>Schimmel</v>
      </c>
      <c r="G345" s="75" t="str">
        <f>IF(ISBLANK(V345),VLOOKUP(Abfalldokumentation!$P345,'Liste Gründe'!A:D,3,FALSE),V345)</f>
        <v>Luftzieher</v>
      </c>
      <c r="H345" s="76" t="str">
        <f>IF(ISBLANK(Abfalldokumentation!$W345),"-",Abfalldokumentation!$W345)</f>
        <v>Luftzieher</v>
      </c>
      <c r="I345" s="76">
        <f t="shared" si="36"/>
        <v>36</v>
      </c>
      <c r="J345" s="76" t="str">
        <f t="shared" si="37"/>
        <v>Produkte</v>
      </c>
      <c r="K345" s="76" t="str">
        <f t="shared" si="38"/>
        <v>BUs</v>
      </c>
      <c r="L345" s="76" t="str">
        <f t="shared" si="39"/>
        <v>Symptome</v>
      </c>
      <c r="M345" s="76" t="str">
        <f>IFERROR(VLOOKUP(Abfalldokumentation!$O345,Kennzahlen!S:V,3,FALSE)*Abfalldokumentation!$B345,"0")</f>
        <v>0</v>
      </c>
      <c r="N345" s="76" t="str">
        <f>IF(ISBLANK(Q345),VLOOKUP(Abfalldokumentation!$O345,'Linien - BU'!R:S,2,FALSE),Q345)</f>
        <v>RWV</v>
      </c>
      <c r="O345" s="77" t="str">
        <f t="shared" si="40"/>
        <v>Cheddar Cheese 50% Block</v>
      </c>
      <c r="P345" s="77">
        <f t="shared" si="41"/>
        <v>12</v>
      </c>
      <c r="Q345" s="45" t="s">
        <v>202</v>
      </c>
      <c r="R345" s="46" t="s">
        <v>258</v>
      </c>
      <c r="S345" s="46">
        <v>100</v>
      </c>
      <c r="T345" s="46">
        <v>12</v>
      </c>
      <c r="U345" s="47">
        <v>44448</v>
      </c>
      <c r="V345" s="48" t="s">
        <v>29</v>
      </c>
      <c r="W345" s="49" t="s">
        <v>29</v>
      </c>
      <c r="X345" s="50" t="str">
        <f>IFERROR(VLOOKUP(Abfalldokumentation!$R345,Artikel!A:C,3,FALSE),Abfalldokumentation!$R345)</f>
        <v>Cheddar Cheese 50% Block</v>
      </c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spans="1:40" ht="30" hidden="1" customHeight="1" x14ac:dyDescent="0.25">
      <c r="A346" s="78" t="str">
        <f>VLOOKUP(N346,'Linien - BU'!A:B,2,FALSE)</f>
        <v>Verkauf</v>
      </c>
      <c r="B346" s="79">
        <f t="shared" si="35"/>
        <v>915</v>
      </c>
      <c r="C346" s="80">
        <f>Abfalldokumentation!$U346</f>
        <v>44448</v>
      </c>
      <c r="D346" s="69" t="str">
        <f>IFERROR(IF(VLOOKUP(O346,'[1]Rohware 230'!$B:$C,2,FALSE)=0,"Rohware"),
IFERROR(IF(VLOOKUP(O346,[1]Sammelnr.!$B:$C,2,FALSE)=0,"Sammelnr. ungeschält ABS"),
IFERROR(IF(VLOOKUP(O346,[1]Sammelnr.!$E:$F,2,FALSE)=0,"Sammelnr. ungeschält VS"),
IFERROR(IF(VLOOKUP(O346,[1]Sammelnr.!$H:$I,2,FALSE)=0,"Sammelnr. geschält"),
IFERROR(IF(VLOOKUP(O346,[1]Offen!$B:$C,2,FALSE)=0,"Offen ungeschält ABS"),
IFERROR(IF(VLOOKUP(O346,[1]Offen!$E:$F,2,FALSE)=0,"Offen ungeschält VOS"),
IFERROR(IF(VLOOKUP(O346,[1]Offen!$H:$I,2,FALSE)=0,"Offen geschält RW"),
IFERROR(IF(VLOOKUP(O346,[1]Offen!$K:$L,2,FALSE)=0,"Offen vegan"),
IFERROR(IF(VLOOKUP(O346,[1]Offen!$N:$O,2,FALSE)=0,"Offen Zipfel"),
IFERROR(IF(VLOOKUP(O346,[1]Offen!$Q:$R,2,FALSE)=0,"Offen Endstücke"),
IFERROR(IF(VLOOKUP(O346,[1]Vakuumiert!$B:$C,2,FALSE)=0,"Vakuumierter VOS ungeschält"),
IFERROR(IF(VLOOKUP(O346,[1]Vakuumiert!$E:$F,2,FALSE)=0,"Vakuumierter ABS ungeschält"),
IFERROR(IF(VLOOKUP(O346,[1]Vakuumiert!$H:$I,2,FALSE)=0,"Vakuumierter VOS geschält"),
IFERROR(IF(VLOOKUP(O346,[1]Vakuumiert!$K:$L,2,FALSE)=0,"Vakuumierter VOS vegan"),
IFERROR(IF(VLOOKUP(O346,[1]Vakuumiert!$N:$O,2,FALSE)=0,"Vakuumierter VOS Zipfel"),
IFERROR(IF(VLOOKUP(O346,[1]Vakuumiert!$Q:$R,2,FALSE)=0,"Vakuumiert geschält"),
IFERROR(IF(VLOOKUP(O346,'[1]vakuumierte Fertigprodukte'!$B:$C,2,FALSE)=0,"Fertigprodukte"),
IFERROR(IF(VLOOKUP(O346,'[1]vakuumierte Fertigprodukte'!$E:$FI,2,FALSE)=0,"Vakuumierte Zipfel"),
IFERROR(IF(VLOOKUP(O346,[1]Wurste!$B:$C,2,FALSE)=0,"Räucherwürste"),
IFERROR(IF(VLOOKUP(O346,[1]Wurste!$E:$F,2,FALSE)=0,"URW/URGW Wurst"),
IFERROR(IF(VLOOKUP(O346,[1]Wurste!$H:$I,2,FALSE)=0,"HF-Wurst Vegan"),
IFERROR(IF(VLOOKUP(O346,[1]Wurste!$K:$L,2,FALSE)=0,"320er ohne Würste"),
IFERROR(IF(AND(OR(Abfalldokumentation!$A346="BU3",Abfalldokumentation!$A346="Verkauf"),Abfalldokumentation!$F346="Schimmel",Abfalldokumentation!$G346="keinen Abnehmer/kein Schälpersonal"),"Div. Zipfel, ES ohne Verwendung",VLOOKUP(Abfalldokumentation!$E346,Produktgruppen!A:B,2,FALSE)),"-")))))))))))))))))))))))</f>
        <v>Div. Zipfel, ES ohne Verwendung</v>
      </c>
      <c r="E346" s="81" t="str">
        <f>IFERROR(VLOOKUP(Abfalldokumentation!$O346,Artikel!A:C,3,FALSE),Abfalldokumentation!$O346)</f>
        <v>Div. Zipfel, Endstücke</v>
      </c>
      <c r="F346" s="81" t="str">
        <f>VLOOKUP(T346,'Liste Gründe'!A:D,2,FALSE)</f>
        <v>Schimmel</v>
      </c>
      <c r="G346" s="80" t="str">
        <f>IF(ISBLANK(V346),VLOOKUP(Abfalldokumentation!$P346,'Liste Gründe'!A:D,3,FALSE),V346)</f>
        <v>keinen Abnehmer/kein Schälpersonal</v>
      </c>
      <c r="H346" s="81" t="str">
        <f>IF(ISBLANK(Abfalldokumentation!$W346),"-",Abfalldokumentation!$W346)</f>
        <v>keinen Abnehmer/Schälen</v>
      </c>
      <c r="I346" s="81">
        <f t="shared" si="36"/>
        <v>36</v>
      </c>
      <c r="J346" s="81" t="str">
        <f t="shared" si="37"/>
        <v>Produkte</v>
      </c>
      <c r="K346" s="81" t="str">
        <f t="shared" si="38"/>
        <v>BUs</v>
      </c>
      <c r="L346" s="81" t="str">
        <f t="shared" si="39"/>
        <v>Symptome</v>
      </c>
      <c r="M346" s="81" t="str">
        <f>IFERROR(VLOOKUP(Abfalldokumentation!$O346,Kennzahlen!S:V,3,FALSE)*Abfalldokumentation!$B346,"0")</f>
        <v>0</v>
      </c>
      <c r="N346" s="81" t="str">
        <f>IF(ISBLANK(Q346),VLOOKUP(Abfalldokumentation!$O346,'Linien - BU'!R:S,2,FALSE),Q346)</f>
        <v>Verkauf</v>
      </c>
      <c r="O346" s="77" t="str">
        <f t="shared" si="40"/>
        <v>Div. Zipfel, Endstücke</v>
      </c>
      <c r="P346" s="77">
        <f t="shared" si="41"/>
        <v>12</v>
      </c>
      <c r="Q346" s="39" t="s">
        <v>11</v>
      </c>
      <c r="R346" s="40" t="s">
        <v>191</v>
      </c>
      <c r="S346" s="40">
        <v>915</v>
      </c>
      <c r="T346" s="40">
        <v>12</v>
      </c>
      <c r="U346" s="41">
        <v>44448</v>
      </c>
      <c r="V346" s="42" t="s">
        <v>20</v>
      </c>
      <c r="W346" s="43" t="s">
        <v>192</v>
      </c>
      <c r="X346" s="44" t="str">
        <f>IFERROR(VLOOKUP(Abfalldokumentation!$R346,Artikel!A:C,3,FALSE),Abfalldokumentation!$R346)</f>
        <v>Div. Zipfel, Endstücke</v>
      </c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spans="1:40" ht="30" customHeight="1" x14ac:dyDescent="0.25">
      <c r="A347" s="73" t="str">
        <f>VLOOKUP(N347,'Linien - BU'!A:B,2,FALSE)</f>
        <v>BU1</v>
      </c>
      <c r="B347" s="74">
        <f t="shared" si="35"/>
        <v>50.6</v>
      </c>
      <c r="C347" s="75">
        <f>Abfalldokumentation!$U347</f>
        <v>44448</v>
      </c>
      <c r="D347" s="69" t="str">
        <f>IFERROR(IF(VLOOKUP(O347,'[1]Rohware 230'!$B:$C,2,FALSE)=0,"Rohware"),
IFERROR(IF(VLOOKUP(O347,[1]Sammelnr.!$B:$C,2,FALSE)=0,"Sammelnr. ungeschält ABS"),
IFERROR(IF(VLOOKUP(O347,[1]Sammelnr.!$E:$F,2,FALSE)=0,"Sammelnr. ungeschält VS"),
IFERROR(IF(VLOOKUP(O347,[1]Sammelnr.!$H:$I,2,FALSE)=0,"Sammelnr. geschält"),
IFERROR(IF(VLOOKUP(O347,[1]Offen!$B:$C,2,FALSE)=0,"Offen ungeschält ABS"),
IFERROR(IF(VLOOKUP(O347,[1]Offen!$E:$F,2,FALSE)=0,"Offen ungeschält VOS"),
IFERROR(IF(VLOOKUP(O347,[1]Offen!$H:$I,2,FALSE)=0,"Offen geschält RW"),
IFERROR(IF(VLOOKUP(O347,[1]Offen!$K:$L,2,FALSE)=0,"Offen vegan"),
IFERROR(IF(VLOOKUP(O347,[1]Offen!$N:$O,2,FALSE)=0,"Offen Zipfel"),
IFERROR(IF(VLOOKUP(O347,[1]Offen!$Q:$R,2,FALSE)=0,"Offen Endstücke"),
IFERROR(IF(VLOOKUP(O347,[1]Vakuumiert!$B:$C,2,FALSE)=0,"Vakuumierter VOS ungeschält"),
IFERROR(IF(VLOOKUP(O347,[1]Vakuumiert!$E:$F,2,FALSE)=0,"Vakuumierter ABS ungeschält"),
IFERROR(IF(VLOOKUP(O347,[1]Vakuumiert!$H:$I,2,FALSE)=0,"Vakuumierter VOS geschält"),
IFERROR(IF(VLOOKUP(O347,[1]Vakuumiert!$K:$L,2,FALSE)=0,"Vakuumierter VOS vegan"),
IFERROR(IF(VLOOKUP(O347,[1]Vakuumiert!$N:$O,2,FALSE)=0,"Vakuumierter VOS Zipfel"),
IFERROR(IF(VLOOKUP(O347,[1]Vakuumiert!$Q:$R,2,FALSE)=0,"Vakuumiert geschält"),
IFERROR(IF(VLOOKUP(O347,'[1]vakuumierte Fertigprodukte'!$B:$C,2,FALSE)=0,"Fertigprodukte"),
IFERROR(IF(VLOOKUP(O347,'[1]vakuumierte Fertigprodukte'!$E:$FI,2,FALSE)=0,"Vakuumierte Zipfel"),
IFERROR(IF(VLOOKUP(O347,[1]Wurste!$B:$C,2,FALSE)=0,"Räucherwürste"),
IFERROR(IF(VLOOKUP(O347,[1]Wurste!$E:$F,2,FALSE)=0,"URW/URGW Wurst"),
IFERROR(IF(VLOOKUP(O347,[1]Wurste!$H:$I,2,FALSE)=0,"HF-Wurst Vegan"),
IFERROR(IF(VLOOKUP(O347,[1]Wurste!$K:$L,2,FALSE)=0,"320er ohne Würste"),
IFERROR(IF(AND(OR(Abfalldokumentation!$A347="BU3",Abfalldokumentation!$A347="Verkauf"),Abfalldokumentation!$F347="Schimmel",Abfalldokumentation!$G347="keinen Abnehmer/kein Schälpersonal"),"Div. Zipfel, ES ohne Verwendung",VLOOKUP(Abfalldokumentation!$E347,Produktgruppen!A:B,2,FALSE)),"-")))))))))))))))))))))))</f>
        <v>Diverses</v>
      </c>
      <c r="E347" s="76" t="str">
        <f>IFERROR(VLOOKUP(Abfalldokumentation!$O347,Artikel!A:C,3,FALSE),Abfalldokumentation!$O347)</f>
        <v>Diverses aus Abfüllung</v>
      </c>
      <c r="F347" s="76" t="str">
        <f>VLOOKUP(T347,'Liste Gründe'!A:D,2,FALSE)</f>
        <v>Linienbezogen</v>
      </c>
      <c r="G347" s="75" t="str">
        <f>IF(ISBLANK(V347),VLOOKUP(Abfalldokumentation!$P347,'Liste Gründe'!A:D,3,FALSE),V347)</f>
        <v>Darm geplatzt</v>
      </c>
      <c r="H347" s="76" t="str">
        <f>IF(ISBLANK(Abfalldokumentation!$W347),"-",Abfalldokumentation!$W347)</f>
        <v>-</v>
      </c>
      <c r="I347" s="76">
        <f t="shared" si="36"/>
        <v>36</v>
      </c>
      <c r="J347" s="76" t="str">
        <f t="shared" si="37"/>
        <v>Produkte</v>
      </c>
      <c r="K347" s="76" t="str">
        <f t="shared" si="38"/>
        <v>BUs</v>
      </c>
      <c r="L347" s="76" t="str">
        <f t="shared" si="39"/>
        <v>Symptome</v>
      </c>
      <c r="M347" s="76" t="str">
        <f>IFERROR(VLOOKUP(Abfalldokumentation!$O347,Kennzahlen!S:V,3,FALSE)*Abfalldokumentation!$B347,"0")</f>
        <v>0</v>
      </c>
      <c r="N347" s="76" t="str">
        <f>IF(ISBLANK(Q347),VLOOKUP(Abfalldokumentation!$O347,'Linien - BU'!R:S,2,FALSE),Q347)</f>
        <v>Abfüllung</v>
      </c>
      <c r="O347" s="77" t="str">
        <f t="shared" si="40"/>
        <v>Diverses aus Abfüllung</v>
      </c>
      <c r="P347" s="77">
        <f t="shared" si="41"/>
        <v>34</v>
      </c>
      <c r="Q347" s="45" t="s">
        <v>180</v>
      </c>
      <c r="R347" s="46" t="s">
        <v>193</v>
      </c>
      <c r="S347" s="46">
        <v>50.6</v>
      </c>
      <c r="T347" s="40">
        <v>34</v>
      </c>
      <c r="U347" s="47">
        <v>44448</v>
      </c>
      <c r="V347" s="48"/>
      <c r="W347" s="49"/>
      <c r="X347" s="50" t="str">
        <f>IFERROR(VLOOKUP(Abfalldokumentation!$R347,Artikel!A:C,3,FALSE),Abfalldokumentation!$R347)</f>
        <v>Diverses aus Abfüllung</v>
      </c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spans="1:40" ht="30" customHeight="1" x14ac:dyDescent="0.25">
      <c r="A348" s="78" t="str">
        <f>VLOOKUP(N348,'Linien - BU'!A:B,2,FALSE)</f>
        <v>BU1</v>
      </c>
      <c r="B348" s="79">
        <f t="shared" si="35"/>
        <v>108</v>
      </c>
      <c r="C348" s="80">
        <f>Abfalldokumentation!$U348</f>
        <v>44448</v>
      </c>
      <c r="D348" s="69" t="str">
        <f>IFERROR(IF(VLOOKUP(O348,'[1]Rohware 230'!$B:$C,2,FALSE)=0,"Rohware"),
IFERROR(IF(VLOOKUP(O348,[1]Sammelnr.!$B:$C,2,FALSE)=0,"Sammelnr. ungeschält ABS"),
IFERROR(IF(VLOOKUP(O348,[1]Sammelnr.!$E:$F,2,FALSE)=0,"Sammelnr. ungeschält VS"),
IFERROR(IF(VLOOKUP(O348,[1]Sammelnr.!$H:$I,2,FALSE)=0,"Sammelnr. geschält"),
IFERROR(IF(VLOOKUP(O348,[1]Offen!$B:$C,2,FALSE)=0,"Offen ungeschält ABS"),
IFERROR(IF(VLOOKUP(O348,[1]Offen!$E:$F,2,FALSE)=0,"Offen ungeschält VOS"),
IFERROR(IF(VLOOKUP(O348,[1]Offen!$H:$I,2,FALSE)=0,"Offen geschält RW"),
IFERROR(IF(VLOOKUP(O348,[1]Offen!$K:$L,2,FALSE)=0,"Offen vegan"),
IFERROR(IF(VLOOKUP(O348,[1]Offen!$N:$O,2,FALSE)=0,"Offen Zipfel"),
IFERROR(IF(VLOOKUP(O348,[1]Offen!$Q:$R,2,FALSE)=0,"Offen Endstücke"),
IFERROR(IF(VLOOKUP(O348,[1]Vakuumiert!$B:$C,2,FALSE)=0,"Vakuumierter VOS ungeschält"),
IFERROR(IF(VLOOKUP(O348,[1]Vakuumiert!$E:$F,2,FALSE)=0,"Vakuumierter ABS ungeschält"),
IFERROR(IF(VLOOKUP(O348,[1]Vakuumiert!$H:$I,2,FALSE)=0,"Vakuumierter VOS geschält"),
IFERROR(IF(VLOOKUP(O348,[1]Vakuumiert!$K:$L,2,FALSE)=0,"Vakuumierter VOS vegan"),
IFERROR(IF(VLOOKUP(O348,[1]Vakuumiert!$N:$O,2,FALSE)=0,"Vakuumierter VOS Zipfel"),
IFERROR(IF(VLOOKUP(O348,[1]Vakuumiert!$Q:$R,2,FALSE)=0,"Vakuumiert geschält"),
IFERROR(IF(VLOOKUP(O348,'[1]vakuumierte Fertigprodukte'!$B:$C,2,FALSE)=0,"Fertigprodukte"),
IFERROR(IF(VLOOKUP(O348,'[1]vakuumierte Fertigprodukte'!$E:$FI,2,FALSE)=0,"Vakuumierte Zipfel"),
IFERROR(IF(VLOOKUP(O348,[1]Wurste!$B:$C,2,FALSE)=0,"Räucherwürste"),
IFERROR(IF(VLOOKUP(O348,[1]Wurste!$E:$F,2,FALSE)=0,"URW/URGW Wurst"),
IFERROR(IF(VLOOKUP(O348,[1]Wurste!$H:$I,2,FALSE)=0,"HF-Wurst Vegan"),
IFERROR(IF(VLOOKUP(O348,[1]Wurste!$K:$L,2,FALSE)=0,"320er ohne Würste"),
IFERROR(IF(AND(OR(Abfalldokumentation!$A348="BU3",Abfalldokumentation!$A348="Verkauf"),Abfalldokumentation!$F348="Schimmel",Abfalldokumentation!$G348="keinen Abnehmer/kein Schälpersonal"),"Div. Zipfel, ES ohne Verwendung",VLOOKUP(Abfalldokumentation!$E348,Produktgruppen!A:B,2,FALSE)),"-")))))))))))))))))))))))</f>
        <v>Diverses</v>
      </c>
      <c r="E348" s="81" t="str">
        <f>IFERROR(VLOOKUP(Abfalldokumentation!$O348,Artikel!A:C,3,FALSE),Abfalldokumentation!$O348)</f>
        <v>Diverses aus Abfüllung</v>
      </c>
      <c r="F348" s="81" t="str">
        <f>VLOOKUP(T348,'Liste Gründe'!A:D,2,FALSE)</f>
        <v>Linienbezogen</v>
      </c>
      <c r="G348" s="80" t="str">
        <f>IF(ISBLANK(V348),VLOOKUP(Abfalldokumentation!$P348,'Liste Gründe'!A:D,3,FALSE),V348)</f>
        <v>Darm geplatzt</v>
      </c>
      <c r="H348" s="81" t="str">
        <f>IF(ISBLANK(Abfalldokumentation!$W348),"-",Abfalldokumentation!$W348)</f>
        <v>-</v>
      </c>
      <c r="I348" s="81">
        <f t="shared" si="36"/>
        <v>36</v>
      </c>
      <c r="J348" s="81" t="str">
        <f t="shared" si="37"/>
        <v>Produkte</v>
      </c>
      <c r="K348" s="81" t="str">
        <f t="shared" si="38"/>
        <v>BUs</v>
      </c>
      <c r="L348" s="81" t="str">
        <f t="shared" si="39"/>
        <v>Symptome</v>
      </c>
      <c r="M348" s="81" t="str">
        <f>IFERROR(VLOOKUP(Abfalldokumentation!$O348,Kennzahlen!S:V,3,FALSE)*Abfalldokumentation!$B348,"0")</f>
        <v>0</v>
      </c>
      <c r="N348" s="81" t="str">
        <f>IF(ISBLANK(Q348),VLOOKUP(Abfalldokumentation!$O348,'Linien - BU'!R:S,2,FALSE),Q348)</f>
        <v>Abfüllung</v>
      </c>
      <c r="O348" s="77" t="str">
        <f t="shared" si="40"/>
        <v>Diverses aus Abfüllung</v>
      </c>
      <c r="P348" s="77">
        <f t="shared" si="41"/>
        <v>34</v>
      </c>
      <c r="Q348" s="39" t="s">
        <v>180</v>
      </c>
      <c r="R348" s="40" t="s">
        <v>193</v>
      </c>
      <c r="S348" s="40">
        <v>108</v>
      </c>
      <c r="T348" s="40">
        <v>34</v>
      </c>
      <c r="U348" s="41">
        <v>44448</v>
      </c>
      <c r="V348" s="42"/>
      <c r="W348" s="43"/>
      <c r="X348" s="44" t="str">
        <f>IFERROR(VLOOKUP(Abfalldokumentation!$R348,Artikel!A:C,3,FALSE),Abfalldokumentation!$R348)</f>
        <v>Diverses aus Abfüllung</v>
      </c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spans="1:40" ht="30" hidden="1" customHeight="1" x14ac:dyDescent="0.25">
      <c r="A349" s="73" t="str">
        <f>VLOOKUP(N349,'Linien - BU'!A:B,2,FALSE)</f>
        <v>Rest</v>
      </c>
      <c r="B349" s="74">
        <f t="shared" si="35"/>
        <v>2</v>
      </c>
      <c r="C349" s="75">
        <f>Abfalldokumentation!$U349</f>
        <v>44448</v>
      </c>
      <c r="D349" s="69" t="str">
        <f>IFERROR(IF(VLOOKUP(O349,'[1]Rohware 230'!$B:$C,2,FALSE)=0,"Rohware"),
IFERROR(IF(VLOOKUP(O349,[1]Sammelnr.!$B:$C,2,FALSE)=0,"Sammelnr. ungeschält ABS"),
IFERROR(IF(VLOOKUP(O349,[1]Sammelnr.!$E:$F,2,FALSE)=0,"Sammelnr. ungeschält VS"),
IFERROR(IF(VLOOKUP(O349,[1]Sammelnr.!$H:$I,2,FALSE)=0,"Sammelnr. geschält"),
IFERROR(IF(VLOOKUP(O349,[1]Offen!$B:$C,2,FALSE)=0,"Offen ungeschält ABS"),
IFERROR(IF(VLOOKUP(O349,[1]Offen!$E:$F,2,FALSE)=0,"Offen ungeschält VOS"),
IFERROR(IF(VLOOKUP(O349,[1]Offen!$H:$I,2,FALSE)=0,"Offen geschält RW"),
IFERROR(IF(VLOOKUP(O349,[1]Offen!$K:$L,2,FALSE)=0,"Offen vegan"),
IFERROR(IF(VLOOKUP(O349,[1]Offen!$N:$O,2,FALSE)=0,"Offen Zipfel"),
IFERROR(IF(VLOOKUP(O349,[1]Offen!$Q:$R,2,FALSE)=0,"Offen Endstücke"),
IFERROR(IF(VLOOKUP(O349,[1]Vakuumiert!$B:$C,2,FALSE)=0,"Vakuumierter VOS ungeschält"),
IFERROR(IF(VLOOKUP(O349,[1]Vakuumiert!$E:$F,2,FALSE)=0,"Vakuumierter ABS ungeschält"),
IFERROR(IF(VLOOKUP(O349,[1]Vakuumiert!$H:$I,2,FALSE)=0,"Vakuumierter VOS geschält"),
IFERROR(IF(VLOOKUP(O349,[1]Vakuumiert!$K:$L,2,FALSE)=0,"Vakuumierter VOS vegan"),
IFERROR(IF(VLOOKUP(O349,[1]Vakuumiert!$N:$O,2,FALSE)=0,"Vakuumierter VOS Zipfel"),
IFERROR(IF(VLOOKUP(O349,[1]Vakuumiert!$Q:$R,2,FALSE)=0,"Vakuumiert geschält"),
IFERROR(IF(VLOOKUP(O349,'[1]vakuumierte Fertigprodukte'!$B:$C,2,FALSE)=0,"Fertigprodukte"),
IFERROR(IF(VLOOKUP(O349,'[1]vakuumierte Fertigprodukte'!$E:$FI,2,FALSE)=0,"Vakuumierte Zipfel"),
IFERROR(IF(VLOOKUP(O349,[1]Wurste!$B:$C,2,FALSE)=0,"Räucherwürste"),
IFERROR(IF(VLOOKUP(O349,[1]Wurste!$E:$F,2,FALSE)=0,"URW/URGW Wurst"),
IFERROR(IF(VLOOKUP(O349,[1]Wurste!$H:$I,2,FALSE)=0,"HF-Wurst Vegan"),
IFERROR(IF(VLOOKUP(O349,[1]Wurste!$K:$L,2,FALSE)=0,"320er ohne Würste"),
IFERROR(IF(AND(OR(Abfalldokumentation!$A349="BU3",Abfalldokumentation!$A349="Verkauf"),Abfalldokumentation!$F349="Schimmel",Abfalldokumentation!$G349="keinen Abnehmer/kein Schälpersonal"),"Div. Zipfel, ES ohne Verwendung",VLOOKUP(Abfalldokumentation!$E349,Produktgruppen!A:B,2,FALSE)),"-")))))))))))))))))))))))</f>
        <v>Qualitätssicherung</v>
      </c>
      <c r="E349" s="76" t="str">
        <f>IFERROR(VLOOKUP(Abfalldokumentation!$O349,Artikel!A:C,3,FALSE),Abfalldokumentation!$O349)</f>
        <v>Diverses QM</v>
      </c>
      <c r="F349" s="76" t="str">
        <f>VLOOKUP(T349,'Liste Gründe'!A:D,2,FALSE)</f>
        <v>Qualitätssicherung</v>
      </c>
      <c r="G349" s="75" t="str">
        <f>IF(ISBLANK(V349),VLOOKUP(Abfalldokumentation!$P349,'Liste Gründe'!A:D,3,FALSE),V349)</f>
        <v>Sensorik</v>
      </c>
      <c r="H349" s="76" t="str">
        <f>IF(ISBLANK(Abfalldokumentation!$W349),"-",Abfalldokumentation!$W349)</f>
        <v>Sensorik</v>
      </c>
      <c r="I349" s="76">
        <f t="shared" si="36"/>
        <v>36</v>
      </c>
      <c r="J349" s="76" t="str">
        <f t="shared" si="37"/>
        <v>Produkte</v>
      </c>
      <c r="K349" s="76" t="str">
        <f t="shared" si="38"/>
        <v>BUs</v>
      </c>
      <c r="L349" s="76" t="str">
        <f t="shared" si="39"/>
        <v>Symptome</v>
      </c>
      <c r="M349" s="76" t="str">
        <f>IFERROR(VLOOKUP(Abfalldokumentation!$O349,Kennzahlen!S:V,3,FALSE)*Abfalldokumentation!$B349,"0")</f>
        <v>0</v>
      </c>
      <c r="N349" s="76" t="str">
        <f>IF(ISBLANK(Q349),VLOOKUP(Abfalldokumentation!$O349,'Linien - BU'!R:S,2,FALSE),Q349)</f>
        <v>QM</v>
      </c>
      <c r="O349" s="77" t="str">
        <f t="shared" si="40"/>
        <v>Diverses QM</v>
      </c>
      <c r="P349" s="77">
        <f t="shared" si="41"/>
        <v>74</v>
      </c>
      <c r="Q349" s="45" t="s">
        <v>196</v>
      </c>
      <c r="R349" s="46" t="s">
        <v>197</v>
      </c>
      <c r="S349" s="46">
        <v>2</v>
      </c>
      <c r="T349" s="46">
        <v>74</v>
      </c>
      <c r="U349" s="47">
        <v>44448</v>
      </c>
      <c r="V349" s="48" t="s">
        <v>198</v>
      </c>
      <c r="W349" s="49" t="s">
        <v>198</v>
      </c>
      <c r="X349" s="50" t="str">
        <f>IFERROR(VLOOKUP(Abfalldokumentation!$R349,Artikel!A:C,3,FALSE),Abfalldokumentation!$R349)</f>
        <v>Diverses QM</v>
      </c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spans="1:40" ht="30" hidden="1" customHeight="1" x14ac:dyDescent="0.25">
      <c r="A350" s="78" t="str">
        <f>VLOOKUP(N350,'Linien - BU'!A:B,2,FALSE)</f>
        <v>Rest</v>
      </c>
      <c r="B350" s="79">
        <f t="shared" si="35"/>
        <v>2</v>
      </c>
      <c r="C350" s="80">
        <f>Abfalldokumentation!$U350</f>
        <v>44448</v>
      </c>
      <c r="D350" s="69" t="str">
        <f>IFERROR(IF(VLOOKUP(O350,'[1]Rohware 230'!$B:$C,2,FALSE)=0,"Rohware"),
IFERROR(IF(VLOOKUP(O350,[1]Sammelnr.!$B:$C,2,FALSE)=0,"Sammelnr. ungeschält ABS"),
IFERROR(IF(VLOOKUP(O350,[1]Sammelnr.!$E:$F,2,FALSE)=0,"Sammelnr. ungeschält VS"),
IFERROR(IF(VLOOKUP(O350,[1]Sammelnr.!$H:$I,2,FALSE)=0,"Sammelnr. geschält"),
IFERROR(IF(VLOOKUP(O350,[1]Offen!$B:$C,2,FALSE)=0,"Offen ungeschält ABS"),
IFERROR(IF(VLOOKUP(O350,[1]Offen!$E:$F,2,FALSE)=0,"Offen ungeschält VOS"),
IFERROR(IF(VLOOKUP(O350,[1]Offen!$H:$I,2,FALSE)=0,"Offen geschält RW"),
IFERROR(IF(VLOOKUP(O350,[1]Offen!$K:$L,2,FALSE)=0,"Offen vegan"),
IFERROR(IF(VLOOKUP(O350,[1]Offen!$N:$O,2,FALSE)=0,"Offen Zipfel"),
IFERROR(IF(VLOOKUP(O350,[1]Offen!$Q:$R,2,FALSE)=0,"Offen Endstücke"),
IFERROR(IF(VLOOKUP(O350,[1]Vakuumiert!$B:$C,2,FALSE)=0,"Vakuumierter VOS ungeschält"),
IFERROR(IF(VLOOKUP(O350,[1]Vakuumiert!$E:$F,2,FALSE)=0,"Vakuumierter ABS ungeschält"),
IFERROR(IF(VLOOKUP(O350,[1]Vakuumiert!$H:$I,2,FALSE)=0,"Vakuumierter VOS geschält"),
IFERROR(IF(VLOOKUP(O350,[1]Vakuumiert!$K:$L,2,FALSE)=0,"Vakuumierter VOS vegan"),
IFERROR(IF(VLOOKUP(O350,[1]Vakuumiert!$N:$O,2,FALSE)=0,"Vakuumierter VOS Zipfel"),
IFERROR(IF(VLOOKUP(O350,[1]Vakuumiert!$Q:$R,2,FALSE)=0,"Vakuumiert geschält"),
IFERROR(IF(VLOOKUP(O350,'[1]vakuumierte Fertigprodukte'!$B:$C,2,FALSE)=0,"Fertigprodukte"),
IFERROR(IF(VLOOKUP(O350,'[1]vakuumierte Fertigprodukte'!$E:$FI,2,FALSE)=0,"Vakuumierte Zipfel"),
IFERROR(IF(VLOOKUP(O350,[1]Wurste!$B:$C,2,FALSE)=0,"Räucherwürste"),
IFERROR(IF(VLOOKUP(O350,[1]Wurste!$E:$F,2,FALSE)=0,"URW/URGW Wurst"),
IFERROR(IF(VLOOKUP(O350,[1]Wurste!$H:$I,2,FALSE)=0,"HF-Wurst Vegan"),
IFERROR(IF(VLOOKUP(O350,[1]Wurste!$K:$L,2,FALSE)=0,"320er ohne Würste"),
IFERROR(IF(AND(OR(Abfalldokumentation!$A350="BU3",Abfalldokumentation!$A350="Verkauf"),Abfalldokumentation!$F350="Schimmel",Abfalldokumentation!$G350="keinen Abnehmer/kein Schälpersonal"),"Div. Zipfel, ES ohne Verwendung",VLOOKUP(Abfalldokumentation!$E350,Produktgruppen!A:B,2,FALSE)),"-")))))))))))))))))))))))</f>
        <v>Qualitätssicherung</v>
      </c>
      <c r="E350" s="81" t="str">
        <f>IFERROR(VLOOKUP(Abfalldokumentation!$O350,Artikel!A:C,3,FALSE),Abfalldokumentation!$O350)</f>
        <v>Diverses QM</v>
      </c>
      <c r="F350" s="81" t="str">
        <f>VLOOKUP(T350,'Liste Gründe'!A:D,2,FALSE)</f>
        <v>Qualitätssicherung</v>
      </c>
      <c r="G350" s="80" t="str">
        <f>IF(ISBLANK(V350),VLOOKUP(Abfalldokumentation!$P350,'Liste Gründe'!A:D,3,FALSE),V350)</f>
        <v>Sensorik</v>
      </c>
      <c r="H350" s="81" t="str">
        <f>IF(ISBLANK(Abfalldokumentation!$W350),"-",Abfalldokumentation!$W350)</f>
        <v>Sensorik</v>
      </c>
      <c r="I350" s="81">
        <f t="shared" si="36"/>
        <v>36</v>
      </c>
      <c r="J350" s="81" t="str">
        <f t="shared" si="37"/>
        <v>Produkte</v>
      </c>
      <c r="K350" s="81" t="str">
        <f t="shared" si="38"/>
        <v>BUs</v>
      </c>
      <c r="L350" s="81" t="str">
        <f t="shared" si="39"/>
        <v>Symptome</v>
      </c>
      <c r="M350" s="81" t="str">
        <f>IFERROR(VLOOKUP(Abfalldokumentation!$O350,Kennzahlen!S:V,3,FALSE)*Abfalldokumentation!$B350,"0")</f>
        <v>0</v>
      </c>
      <c r="N350" s="81" t="str">
        <f>IF(ISBLANK(Q350),VLOOKUP(Abfalldokumentation!$O350,'Linien - BU'!R:S,2,FALSE),Q350)</f>
        <v>QM</v>
      </c>
      <c r="O350" s="77" t="str">
        <f t="shared" si="40"/>
        <v>Diverses QM</v>
      </c>
      <c r="P350" s="77">
        <f t="shared" si="41"/>
        <v>74</v>
      </c>
      <c r="Q350" s="39" t="s">
        <v>196</v>
      </c>
      <c r="R350" s="40" t="s">
        <v>197</v>
      </c>
      <c r="S350" s="40">
        <v>2</v>
      </c>
      <c r="T350" s="40">
        <v>74</v>
      </c>
      <c r="U350" s="41">
        <v>44448</v>
      </c>
      <c r="V350" s="42" t="s">
        <v>198</v>
      </c>
      <c r="W350" s="43" t="s">
        <v>198</v>
      </c>
      <c r="X350" s="44" t="str">
        <f>IFERROR(VLOOKUP(Abfalldokumentation!$R350,Artikel!A:C,3,FALSE),Abfalldokumentation!$R350)</f>
        <v>Diverses QM</v>
      </c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spans="1:40" ht="30" hidden="1" customHeight="1" x14ac:dyDescent="0.25">
      <c r="A351" s="73" t="str">
        <f>VLOOKUP(N351,'Linien - BU'!A:B,2,FALSE)</f>
        <v>Rest</v>
      </c>
      <c r="B351" s="74">
        <f t="shared" si="35"/>
        <v>4.5</v>
      </c>
      <c r="C351" s="75">
        <f>Abfalldokumentation!$U351</f>
        <v>44448</v>
      </c>
      <c r="D351" s="69" t="str">
        <f>IFERROR(IF(VLOOKUP(O351,'[1]Rohware 230'!$B:$C,2,FALSE)=0,"Rohware"),
IFERROR(IF(VLOOKUP(O351,[1]Sammelnr.!$B:$C,2,FALSE)=0,"Sammelnr. ungeschält ABS"),
IFERROR(IF(VLOOKUP(O351,[1]Sammelnr.!$E:$F,2,FALSE)=0,"Sammelnr. ungeschält VS"),
IFERROR(IF(VLOOKUP(O351,[1]Sammelnr.!$H:$I,2,FALSE)=0,"Sammelnr. geschält"),
IFERROR(IF(VLOOKUP(O351,[1]Offen!$B:$C,2,FALSE)=0,"Offen ungeschält ABS"),
IFERROR(IF(VLOOKUP(O351,[1]Offen!$E:$F,2,FALSE)=0,"Offen ungeschält VOS"),
IFERROR(IF(VLOOKUP(O351,[1]Offen!$H:$I,2,FALSE)=0,"Offen geschält RW"),
IFERROR(IF(VLOOKUP(O351,[1]Offen!$K:$L,2,FALSE)=0,"Offen vegan"),
IFERROR(IF(VLOOKUP(O351,[1]Offen!$N:$O,2,FALSE)=0,"Offen Zipfel"),
IFERROR(IF(VLOOKUP(O351,[1]Offen!$Q:$R,2,FALSE)=0,"Offen Endstücke"),
IFERROR(IF(VLOOKUP(O351,[1]Vakuumiert!$B:$C,2,FALSE)=0,"Vakuumierter VOS ungeschält"),
IFERROR(IF(VLOOKUP(O351,[1]Vakuumiert!$E:$F,2,FALSE)=0,"Vakuumierter ABS ungeschält"),
IFERROR(IF(VLOOKUP(O351,[1]Vakuumiert!$H:$I,2,FALSE)=0,"Vakuumierter VOS geschält"),
IFERROR(IF(VLOOKUP(O351,[1]Vakuumiert!$K:$L,2,FALSE)=0,"Vakuumierter VOS vegan"),
IFERROR(IF(VLOOKUP(O351,[1]Vakuumiert!$N:$O,2,FALSE)=0,"Vakuumierter VOS Zipfel"),
IFERROR(IF(VLOOKUP(O351,[1]Vakuumiert!$Q:$R,2,FALSE)=0,"Vakuumiert geschält"),
IFERROR(IF(VLOOKUP(O351,'[1]vakuumierte Fertigprodukte'!$B:$C,2,FALSE)=0,"Fertigprodukte"),
IFERROR(IF(VLOOKUP(O351,'[1]vakuumierte Fertigprodukte'!$E:$FI,2,FALSE)=0,"Vakuumierte Zipfel"),
IFERROR(IF(VLOOKUP(O351,[1]Wurste!$B:$C,2,FALSE)=0,"Räucherwürste"),
IFERROR(IF(VLOOKUP(O351,[1]Wurste!$E:$F,2,FALSE)=0,"URW/URGW Wurst"),
IFERROR(IF(VLOOKUP(O351,[1]Wurste!$H:$I,2,FALSE)=0,"HF-Wurst Vegan"),
IFERROR(IF(VLOOKUP(O351,[1]Wurste!$K:$L,2,FALSE)=0,"320er ohne Würste"),
IFERROR(IF(AND(OR(Abfalldokumentation!$A351="BU3",Abfalldokumentation!$A351="Verkauf"),Abfalldokumentation!$F351="Schimmel",Abfalldokumentation!$G351="keinen Abnehmer/kein Schälpersonal"),"Div. Zipfel, ES ohne Verwendung",VLOOKUP(Abfalldokumentation!$E351,Produktgruppen!A:B,2,FALSE)),"-")))))))))))))))))))))))</f>
        <v>Qualitätssicherung</v>
      </c>
      <c r="E351" s="76" t="str">
        <f>IFERROR(VLOOKUP(Abfalldokumentation!$O351,Artikel!A:C,3,FALSE),Abfalldokumentation!$O351)</f>
        <v>Diverses QM</v>
      </c>
      <c r="F351" s="76" t="str">
        <f>VLOOKUP(T351,'Liste Gründe'!A:D,2,FALSE)</f>
        <v>Qualitätssicherung</v>
      </c>
      <c r="G351" s="75" t="str">
        <f>IF(ISBLANK(V351),VLOOKUP(Abfalldokumentation!$P351,'Liste Gründe'!A:D,3,FALSE),V351)</f>
        <v>Sensorik</v>
      </c>
      <c r="H351" s="76" t="str">
        <f>IF(ISBLANK(Abfalldokumentation!$W351),"-",Abfalldokumentation!$W351)</f>
        <v>Sensorik</v>
      </c>
      <c r="I351" s="76">
        <f t="shared" si="36"/>
        <v>36</v>
      </c>
      <c r="J351" s="76" t="str">
        <f t="shared" si="37"/>
        <v>Produkte</v>
      </c>
      <c r="K351" s="76" t="str">
        <f t="shared" si="38"/>
        <v>BUs</v>
      </c>
      <c r="L351" s="76" t="str">
        <f t="shared" si="39"/>
        <v>Symptome</v>
      </c>
      <c r="M351" s="76" t="str">
        <f>IFERROR(VLOOKUP(Abfalldokumentation!$O351,Kennzahlen!S:V,3,FALSE)*Abfalldokumentation!$B351,"0")</f>
        <v>0</v>
      </c>
      <c r="N351" s="76" t="str">
        <f>IF(ISBLANK(Q351),VLOOKUP(Abfalldokumentation!$O351,'Linien - BU'!R:S,2,FALSE),Q351)</f>
        <v>QM</v>
      </c>
      <c r="O351" s="77" t="str">
        <f t="shared" si="40"/>
        <v>Diverses QM</v>
      </c>
      <c r="P351" s="77">
        <f t="shared" si="41"/>
        <v>74</v>
      </c>
      <c r="Q351" s="45" t="s">
        <v>196</v>
      </c>
      <c r="R351" s="46" t="s">
        <v>197</v>
      </c>
      <c r="S351" s="46">
        <v>4.5</v>
      </c>
      <c r="T351" s="46">
        <v>74</v>
      </c>
      <c r="U351" s="47">
        <v>44448</v>
      </c>
      <c r="V351" s="48" t="s">
        <v>198</v>
      </c>
      <c r="W351" s="49" t="s">
        <v>198</v>
      </c>
      <c r="X351" s="50" t="str">
        <f>IFERROR(VLOOKUP(Abfalldokumentation!$R351,Artikel!A:C,3,FALSE),Abfalldokumentation!$R351)</f>
        <v>Diverses QM</v>
      </c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spans="1:40" ht="30" hidden="1" customHeight="1" x14ac:dyDescent="0.25">
      <c r="A352" s="78" t="str">
        <f>VLOOKUP(N352,'Linien - BU'!A:B,2,FALSE)</f>
        <v>Rest</v>
      </c>
      <c r="B352" s="79">
        <f t="shared" si="35"/>
        <v>450</v>
      </c>
      <c r="C352" s="80">
        <f>Abfalldokumentation!$U352</f>
        <v>44448</v>
      </c>
      <c r="D352" s="69" t="str">
        <f>IFERROR(IF(VLOOKUP(O352,'[1]Rohware 230'!$B:$C,2,FALSE)=0,"Rohware"),
IFERROR(IF(VLOOKUP(O352,[1]Sammelnr.!$B:$C,2,FALSE)=0,"Sammelnr. ungeschält ABS"),
IFERROR(IF(VLOOKUP(O352,[1]Sammelnr.!$E:$F,2,FALSE)=0,"Sammelnr. ungeschält VS"),
IFERROR(IF(VLOOKUP(O352,[1]Sammelnr.!$H:$I,2,FALSE)=0,"Sammelnr. geschält"),
IFERROR(IF(VLOOKUP(O352,[1]Offen!$B:$C,2,FALSE)=0,"Offen ungeschält ABS"),
IFERROR(IF(VLOOKUP(O352,[1]Offen!$E:$F,2,FALSE)=0,"Offen ungeschält VOS"),
IFERROR(IF(VLOOKUP(O352,[1]Offen!$H:$I,2,FALSE)=0,"Offen geschält RW"),
IFERROR(IF(VLOOKUP(O352,[1]Offen!$K:$L,2,FALSE)=0,"Offen vegan"),
IFERROR(IF(VLOOKUP(O352,[1]Offen!$N:$O,2,FALSE)=0,"Offen Zipfel"),
IFERROR(IF(VLOOKUP(O352,[1]Offen!$Q:$R,2,FALSE)=0,"Offen Endstücke"),
IFERROR(IF(VLOOKUP(O352,[1]Vakuumiert!$B:$C,2,FALSE)=0,"Vakuumierter VOS ungeschält"),
IFERROR(IF(VLOOKUP(O352,[1]Vakuumiert!$E:$F,2,FALSE)=0,"Vakuumierter ABS ungeschält"),
IFERROR(IF(VLOOKUP(O352,[1]Vakuumiert!$H:$I,2,FALSE)=0,"Vakuumierter VOS geschält"),
IFERROR(IF(VLOOKUP(O352,[1]Vakuumiert!$K:$L,2,FALSE)=0,"Vakuumierter VOS vegan"),
IFERROR(IF(VLOOKUP(O352,[1]Vakuumiert!$N:$O,2,FALSE)=0,"Vakuumierter VOS Zipfel"),
IFERROR(IF(VLOOKUP(O352,[1]Vakuumiert!$Q:$R,2,FALSE)=0,"Vakuumiert geschält"),
IFERROR(IF(VLOOKUP(O352,'[1]vakuumierte Fertigprodukte'!$B:$C,2,FALSE)=0,"Fertigprodukte"),
IFERROR(IF(VLOOKUP(O352,'[1]vakuumierte Fertigprodukte'!$E:$FI,2,FALSE)=0,"Vakuumierte Zipfel"),
IFERROR(IF(VLOOKUP(O352,[1]Wurste!$B:$C,2,FALSE)=0,"Räucherwürste"),
IFERROR(IF(VLOOKUP(O352,[1]Wurste!$E:$F,2,FALSE)=0,"URW/URGW Wurst"),
IFERROR(IF(VLOOKUP(O352,[1]Wurste!$H:$I,2,FALSE)=0,"HF-Wurst Vegan"),
IFERROR(IF(VLOOKUP(O352,[1]Wurste!$K:$L,2,FALSE)=0,"320er ohne Würste"),
IFERROR(IF(AND(OR(Abfalldokumentation!$A352="BU3",Abfalldokumentation!$A352="Verkauf"),Abfalldokumentation!$F352="Schimmel",Abfalldokumentation!$G352="keinen Abnehmer/kein Schälpersonal"),"Div. Zipfel, ES ohne Verwendung",VLOOKUP(Abfalldokumentation!$E352,Produktgruppen!A:B,2,FALSE)),"-")))))))))))))))))))))))</f>
        <v>Fertigware</v>
      </c>
      <c r="E352" s="81" t="str">
        <f>IFERROR(VLOOKUP(Abfalldokumentation!$O352,Artikel!A:C,3,FALSE),Abfalldokumentation!$O352)</f>
        <v>Käsesnack</v>
      </c>
      <c r="F352" s="81" t="str">
        <f>VLOOKUP(T352,'Liste Gründe'!A:D,2,FALSE)</f>
        <v>Schimmel</v>
      </c>
      <c r="G352" s="80" t="str">
        <f>IF(ISBLANK(V352),VLOOKUP(Abfalldokumentation!$P352,'Liste Gründe'!A:D,3,FALSE),V352)</f>
        <v>MHD abgelaufen in Logistik</v>
      </c>
      <c r="H352" s="81" t="str">
        <f>IF(ISBLANK(Abfalldokumentation!$W352),"-",Abfalldokumentation!$W352)</f>
        <v>in Logistik stehen geblieben</v>
      </c>
      <c r="I352" s="81">
        <f t="shared" si="36"/>
        <v>36</v>
      </c>
      <c r="J352" s="81" t="str">
        <f t="shared" si="37"/>
        <v>Produkte</v>
      </c>
      <c r="K352" s="81" t="str">
        <f t="shared" si="38"/>
        <v>BUs</v>
      </c>
      <c r="L352" s="81" t="str">
        <f t="shared" si="39"/>
        <v>Symptome</v>
      </c>
      <c r="M352" s="81" t="str">
        <f>IFERROR(VLOOKUP(Abfalldokumentation!$O352,Kennzahlen!S:V,3,FALSE)*Abfalldokumentation!$B352,"0")</f>
        <v>0</v>
      </c>
      <c r="N352" s="81" t="str">
        <f>IF(ISBLANK(Q352),VLOOKUP(Abfalldokumentation!$O352,'Linien - BU'!R:S,2,FALSE),Q352)</f>
        <v>Logistik</v>
      </c>
      <c r="O352" s="77" t="str">
        <f t="shared" si="40"/>
        <v>Käsesnack</v>
      </c>
      <c r="P352" s="77">
        <f t="shared" si="41"/>
        <v>120</v>
      </c>
      <c r="Q352" s="39" t="s">
        <v>259</v>
      </c>
      <c r="R352" s="40" t="s">
        <v>260</v>
      </c>
      <c r="S352" s="40">
        <v>450</v>
      </c>
      <c r="T352" s="40">
        <v>120</v>
      </c>
      <c r="U352" s="41">
        <v>44448</v>
      </c>
      <c r="V352" s="42" t="s">
        <v>34</v>
      </c>
      <c r="W352" s="43" t="s">
        <v>261</v>
      </c>
      <c r="X352" s="44" t="str">
        <f>IFERROR(VLOOKUP(Abfalldokumentation!$R352,Artikel!A:C,3,FALSE),Abfalldokumentation!$R352)</f>
        <v>Käsesnack</v>
      </c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spans="1:40" ht="30" hidden="1" customHeight="1" x14ac:dyDescent="0.25">
      <c r="A353" s="73" t="str">
        <f>VLOOKUP(N353,'Linien - BU'!A:B,2,FALSE)</f>
        <v>Rest</v>
      </c>
      <c r="B353" s="74">
        <f t="shared" si="35"/>
        <v>25</v>
      </c>
      <c r="C353" s="75">
        <f>Abfalldokumentation!$U353</f>
        <v>44448</v>
      </c>
      <c r="D353" s="69" t="str">
        <f>IFERROR(IF(VLOOKUP(O353,'[1]Rohware 230'!$B:$C,2,FALSE)=0,"Rohware"),
IFERROR(IF(VLOOKUP(O353,[1]Sammelnr.!$B:$C,2,FALSE)=0,"Sammelnr. ungeschält ABS"),
IFERROR(IF(VLOOKUP(O353,[1]Sammelnr.!$E:$F,2,FALSE)=0,"Sammelnr. ungeschält VS"),
IFERROR(IF(VLOOKUP(O353,[1]Sammelnr.!$H:$I,2,FALSE)=0,"Sammelnr. geschält"),
IFERROR(IF(VLOOKUP(O353,[1]Offen!$B:$C,2,FALSE)=0,"Offen ungeschält ABS"),
IFERROR(IF(VLOOKUP(O353,[1]Offen!$E:$F,2,FALSE)=0,"Offen ungeschält VOS"),
IFERROR(IF(VLOOKUP(O353,[1]Offen!$H:$I,2,FALSE)=0,"Offen geschält RW"),
IFERROR(IF(VLOOKUP(O353,[1]Offen!$K:$L,2,FALSE)=0,"Offen vegan"),
IFERROR(IF(VLOOKUP(O353,[1]Offen!$N:$O,2,FALSE)=0,"Offen Zipfel"),
IFERROR(IF(VLOOKUP(O353,[1]Offen!$Q:$R,2,FALSE)=0,"Offen Endstücke"),
IFERROR(IF(VLOOKUP(O353,[1]Vakuumiert!$B:$C,2,FALSE)=0,"Vakuumierter VOS ungeschält"),
IFERROR(IF(VLOOKUP(O353,[1]Vakuumiert!$E:$F,2,FALSE)=0,"Vakuumierter ABS ungeschält"),
IFERROR(IF(VLOOKUP(O353,[1]Vakuumiert!$H:$I,2,FALSE)=0,"Vakuumierter VOS geschält"),
IFERROR(IF(VLOOKUP(O353,[1]Vakuumiert!$K:$L,2,FALSE)=0,"Vakuumierter VOS vegan"),
IFERROR(IF(VLOOKUP(O353,[1]Vakuumiert!$N:$O,2,FALSE)=0,"Vakuumierter VOS Zipfel"),
IFERROR(IF(VLOOKUP(O353,[1]Vakuumiert!$Q:$R,2,FALSE)=0,"Vakuumiert geschält"),
IFERROR(IF(VLOOKUP(O353,'[1]vakuumierte Fertigprodukte'!$B:$C,2,FALSE)=0,"Fertigprodukte"),
IFERROR(IF(VLOOKUP(O353,'[1]vakuumierte Fertigprodukte'!$E:$FI,2,FALSE)=0,"Vakuumierte Zipfel"),
IFERROR(IF(VLOOKUP(O353,[1]Wurste!$B:$C,2,FALSE)=0,"Räucherwürste"),
IFERROR(IF(VLOOKUP(O353,[1]Wurste!$E:$F,2,FALSE)=0,"URW/URGW Wurst"),
IFERROR(IF(VLOOKUP(O353,[1]Wurste!$H:$I,2,FALSE)=0,"HF-Wurst Vegan"),
IFERROR(IF(VLOOKUP(O353,[1]Wurste!$K:$L,2,FALSE)=0,"320er ohne Würste"),
IFERROR(IF(AND(OR(Abfalldokumentation!$A353="BU3",Abfalldokumentation!$A353="Verkauf"),Abfalldokumentation!$F353="Schimmel",Abfalldokumentation!$G353="keinen Abnehmer/kein Schälpersonal"),"Div. Zipfel, ES ohne Verwendung",VLOOKUP(Abfalldokumentation!$E353,Produktgruppen!A:B,2,FALSE)),"-")))))))))))))))))))))))</f>
        <v>Qualitätssicherung</v>
      </c>
      <c r="E353" s="76" t="str">
        <f>IFERROR(VLOOKUP(Abfalldokumentation!$O353,Artikel!A:C,3,FALSE),Abfalldokumentation!$O353)</f>
        <v>Laborproben</v>
      </c>
      <c r="F353" s="76" t="str">
        <f>VLOOKUP(T353,'Liste Gründe'!A:D,2,FALSE)</f>
        <v>Qualitätssicherung</v>
      </c>
      <c r="G353" s="75" t="str">
        <f>IF(ISBLANK(V353),VLOOKUP(Abfalldokumentation!$P353,'Liste Gründe'!A:D,3,FALSE),V353)</f>
        <v>Laborprobe</v>
      </c>
      <c r="H353" s="76" t="str">
        <f>IF(ISBLANK(Abfalldokumentation!$W353),"-",Abfalldokumentation!$W353)</f>
        <v>Laborprobe</v>
      </c>
      <c r="I353" s="76">
        <f t="shared" si="36"/>
        <v>36</v>
      </c>
      <c r="J353" s="76" t="str">
        <f t="shared" si="37"/>
        <v>Produkte</v>
      </c>
      <c r="K353" s="76" t="str">
        <f t="shared" si="38"/>
        <v>BUs</v>
      </c>
      <c r="L353" s="76" t="str">
        <f t="shared" si="39"/>
        <v>Symptome</v>
      </c>
      <c r="M353" s="76" t="str">
        <f>IFERROR(VLOOKUP(Abfalldokumentation!$O353,Kennzahlen!S:V,3,FALSE)*Abfalldokumentation!$B353,"0")</f>
        <v>0</v>
      </c>
      <c r="N353" s="76" t="str">
        <f>IF(ISBLANK(Q353),VLOOKUP(Abfalldokumentation!$O353,'Linien - BU'!R:S,2,FALSE),Q353)</f>
        <v>Labor</v>
      </c>
      <c r="O353" s="77" t="str">
        <f t="shared" si="40"/>
        <v>Laborproben</v>
      </c>
      <c r="P353" s="77">
        <f t="shared" si="41"/>
        <v>73</v>
      </c>
      <c r="Q353" s="45" t="s">
        <v>199</v>
      </c>
      <c r="R353" s="46" t="s">
        <v>200</v>
      </c>
      <c r="S353" s="46">
        <v>25</v>
      </c>
      <c r="T353" s="52">
        <v>73</v>
      </c>
      <c r="U353" s="47">
        <v>44448</v>
      </c>
      <c r="V353" s="48" t="s">
        <v>201</v>
      </c>
      <c r="W353" s="49" t="s">
        <v>201</v>
      </c>
      <c r="X353" s="50" t="str">
        <f>IFERROR(VLOOKUP(Abfalldokumentation!$R353,Artikel!A:C,3,FALSE),Abfalldokumentation!$R353)</f>
        <v>Laborproben</v>
      </c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spans="1:40" ht="30" hidden="1" customHeight="1" x14ac:dyDescent="0.25">
      <c r="A354" s="78" t="str">
        <f>VLOOKUP(N354,'Linien - BU'!A:B,2,FALSE)</f>
        <v>BU3</v>
      </c>
      <c r="B354" s="79">
        <f t="shared" si="35"/>
        <v>133.6</v>
      </c>
      <c r="C354" s="80">
        <f>Abfalldokumentation!$U354</f>
        <v>44449</v>
      </c>
      <c r="D354" s="69" t="str">
        <f>IFERROR(IF(VLOOKUP(O354,'[1]Rohware 230'!$B:$C,2,FALSE)=0,"Rohware"),
IFERROR(IF(VLOOKUP(O354,[1]Sammelnr.!$B:$C,2,FALSE)=0,"Sammelnr. ungeschält ABS"),
IFERROR(IF(VLOOKUP(O354,[1]Sammelnr.!$E:$F,2,FALSE)=0,"Sammelnr. ungeschält VS"),
IFERROR(IF(VLOOKUP(O354,[1]Sammelnr.!$H:$I,2,FALSE)=0,"Sammelnr. geschält"),
IFERROR(IF(VLOOKUP(O354,[1]Offen!$B:$C,2,FALSE)=0,"Offen ungeschält ABS"),
IFERROR(IF(VLOOKUP(O354,[1]Offen!$E:$F,2,FALSE)=0,"Offen ungeschält VOS"),
IFERROR(IF(VLOOKUP(O354,[1]Offen!$H:$I,2,FALSE)=0,"Offen geschält RW"),
IFERROR(IF(VLOOKUP(O354,[1]Offen!$K:$L,2,FALSE)=0,"Offen vegan"),
IFERROR(IF(VLOOKUP(O354,[1]Offen!$N:$O,2,FALSE)=0,"Offen Zipfel"),
IFERROR(IF(VLOOKUP(O354,[1]Offen!$Q:$R,2,FALSE)=0,"Offen Endstücke"),
IFERROR(IF(VLOOKUP(O354,[1]Vakuumiert!$B:$C,2,FALSE)=0,"Vakuumierter VOS ungeschält"),
IFERROR(IF(VLOOKUP(O354,[1]Vakuumiert!$E:$F,2,FALSE)=0,"Vakuumierter ABS ungeschält"),
IFERROR(IF(VLOOKUP(O354,[1]Vakuumiert!$H:$I,2,FALSE)=0,"Vakuumierter VOS geschält"),
IFERROR(IF(VLOOKUP(O354,[1]Vakuumiert!$K:$L,2,FALSE)=0,"Vakuumierter VOS vegan"),
IFERROR(IF(VLOOKUP(O354,[1]Vakuumiert!$N:$O,2,FALSE)=0,"Vakuumierter VOS Zipfel"),
IFERROR(IF(VLOOKUP(O354,[1]Vakuumiert!$Q:$R,2,FALSE)=0,"Vakuumiert geschält"),
IFERROR(IF(VLOOKUP(O354,'[1]vakuumierte Fertigprodukte'!$B:$C,2,FALSE)=0,"Fertigprodukte"),
IFERROR(IF(VLOOKUP(O354,'[1]vakuumierte Fertigprodukte'!$E:$FI,2,FALSE)=0,"Vakuumierte Zipfel"),
IFERROR(IF(VLOOKUP(O354,[1]Wurste!$B:$C,2,FALSE)=0,"Räucherwürste"),
IFERROR(IF(VLOOKUP(O354,[1]Wurste!$E:$F,2,FALSE)=0,"URW/URGW Wurst"),
IFERROR(IF(VLOOKUP(O354,[1]Wurste!$H:$I,2,FALSE)=0,"HF-Wurst Vegan"),
IFERROR(IF(VLOOKUP(O354,[1]Wurste!$K:$L,2,FALSE)=0,"320er ohne Würste"),
IFERROR(IF(AND(OR(Abfalldokumentation!$A354="BU3",Abfalldokumentation!$A354="Verkauf"),Abfalldokumentation!$F354="Schimmel",Abfalldokumentation!$G354="keinen Abnehmer/kein Schälpersonal"),"Div. Zipfel, ES ohne Verwendung",VLOOKUP(Abfalldokumentation!$E354,Produktgruppen!A:B,2,FALSE)),"-")))))))))))))))))))))))</f>
        <v>Vorschmelz</v>
      </c>
      <c r="E354" s="81" t="str">
        <f>IFERROR(VLOOKUP(Abfalldokumentation!$O354,Artikel!A:C,3,FALSE),Abfalldokumentation!$O354)</f>
        <v>VOS Walnuss Blöcke</v>
      </c>
      <c r="F354" s="81" t="str">
        <f>VLOOKUP(T354,'Liste Gründe'!A:D,2,FALSE)</f>
        <v>Schimmel</v>
      </c>
      <c r="G354" s="80" t="str">
        <f>IF(ISBLANK(V354),VLOOKUP(Abfalldokumentation!$P354,'Liste Gründe'!A:D,3,FALSE),V354)</f>
        <v>VOS &gt; Einsatz</v>
      </c>
      <c r="H354" s="81" t="str">
        <f>IF(ISBLANK(Abfalldokumentation!$W354),"-",Abfalldokumentation!$W354)</f>
        <v>VOS &gt; Einsatz</v>
      </c>
      <c r="I354" s="81">
        <f t="shared" si="36"/>
        <v>36</v>
      </c>
      <c r="J354" s="81" t="str">
        <f t="shared" si="37"/>
        <v>Produkte</v>
      </c>
      <c r="K354" s="81" t="str">
        <f t="shared" si="38"/>
        <v>BUs</v>
      </c>
      <c r="L354" s="81" t="str">
        <f t="shared" si="39"/>
        <v>Symptome</v>
      </c>
      <c r="M354" s="81">
        <f>IFERROR(VLOOKUP(Abfalldokumentation!$O354,Kennzahlen!S:V,3,FALSE)*Abfalldokumentation!$B354,"0")</f>
        <v>66.8</v>
      </c>
      <c r="N354" s="81" t="str">
        <f>IF(ISBLANK(Q354),VLOOKUP(Abfalldokumentation!$O354,'Linien - BU'!R:S,2,FALSE),Q354)</f>
        <v>BU3</v>
      </c>
      <c r="O354" s="77">
        <f t="shared" si="40"/>
        <v>29500593</v>
      </c>
      <c r="P354" s="77">
        <f t="shared" si="41"/>
        <v>12</v>
      </c>
      <c r="Q354" s="39" t="s">
        <v>8</v>
      </c>
      <c r="R354" s="40">
        <v>29500593</v>
      </c>
      <c r="S354" s="40">
        <v>133.6</v>
      </c>
      <c r="T354" s="40">
        <v>12</v>
      </c>
      <c r="U354" s="41">
        <v>44449</v>
      </c>
      <c r="V354" s="42" t="s">
        <v>21</v>
      </c>
      <c r="W354" s="43" t="s">
        <v>21</v>
      </c>
      <c r="X354" s="44" t="str">
        <f>IFERROR(VLOOKUP(Abfalldokumentation!$R354,Artikel!A:C,3,FALSE),Abfalldokumentation!$R354)</f>
        <v>VOS Walnuss Blöcke</v>
      </c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spans="1:40" ht="30" hidden="1" customHeight="1" x14ac:dyDescent="0.25">
      <c r="A355" s="73" t="str">
        <f>VLOOKUP(N355,'Linien - BU'!A:B,2,FALSE)</f>
        <v>BU3</v>
      </c>
      <c r="B355" s="74">
        <f t="shared" si="35"/>
        <v>35</v>
      </c>
      <c r="C355" s="75">
        <f>Abfalldokumentation!$U355</f>
        <v>44449</v>
      </c>
      <c r="D355" s="69" t="str">
        <f>IFERROR(IF(VLOOKUP(O355,'[1]Rohware 230'!$B:$C,2,FALSE)=0,"Rohware"),
IFERROR(IF(VLOOKUP(O355,[1]Sammelnr.!$B:$C,2,FALSE)=0,"Sammelnr. ungeschält ABS"),
IFERROR(IF(VLOOKUP(O355,[1]Sammelnr.!$E:$F,2,FALSE)=0,"Sammelnr. ungeschält VS"),
IFERROR(IF(VLOOKUP(O355,[1]Sammelnr.!$H:$I,2,FALSE)=0,"Sammelnr. geschält"),
IFERROR(IF(VLOOKUP(O355,[1]Offen!$B:$C,2,FALSE)=0,"Offen ungeschält ABS"),
IFERROR(IF(VLOOKUP(O355,[1]Offen!$E:$F,2,FALSE)=0,"Offen ungeschält VOS"),
IFERROR(IF(VLOOKUP(O355,[1]Offen!$H:$I,2,FALSE)=0,"Offen geschält RW"),
IFERROR(IF(VLOOKUP(O355,[1]Offen!$K:$L,2,FALSE)=0,"Offen vegan"),
IFERROR(IF(VLOOKUP(O355,[1]Offen!$N:$O,2,FALSE)=0,"Offen Zipfel"),
IFERROR(IF(VLOOKUP(O355,[1]Offen!$Q:$R,2,FALSE)=0,"Offen Endstücke"),
IFERROR(IF(VLOOKUP(O355,[1]Vakuumiert!$B:$C,2,FALSE)=0,"Vakuumierter VOS ungeschält"),
IFERROR(IF(VLOOKUP(O355,[1]Vakuumiert!$E:$F,2,FALSE)=0,"Vakuumierter ABS ungeschält"),
IFERROR(IF(VLOOKUP(O355,[1]Vakuumiert!$H:$I,2,FALSE)=0,"Vakuumierter VOS geschält"),
IFERROR(IF(VLOOKUP(O355,[1]Vakuumiert!$K:$L,2,FALSE)=0,"Vakuumierter VOS vegan"),
IFERROR(IF(VLOOKUP(O355,[1]Vakuumiert!$N:$O,2,FALSE)=0,"Vakuumierter VOS Zipfel"),
IFERROR(IF(VLOOKUP(O355,[1]Vakuumiert!$Q:$R,2,FALSE)=0,"Vakuumiert geschält"),
IFERROR(IF(VLOOKUP(O355,'[1]vakuumierte Fertigprodukte'!$B:$C,2,FALSE)=0,"Fertigprodukte"),
IFERROR(IF(VLOOKUP(O355,'[1]vakuumierte Fertigprodukte'!$E:$FI,2,FALSE)=0,"Vakuumierte Zipfel"),
IFERROR(IF(VLOOKUP(O355,[1]Wurste!$B:$C,2,FALSE)=0,"Räucherwürste"),
IFERROR(IF(VLOOKUP(O355,[1]Wurste!$E:$F,2,FALSE)=0,"URW/URGW Wurst"),
IFERROR(IF(VLOOKUP(O355,[1]Wurste!$H:$I,2,FALSE)=0,"HF-Wurst Vegan"),
IFERROR(IF(VLOOKUP(O355,[1]Wurste!$K:$L,2,FALSE)=0,"320er ohne Würste"),
IFERROR(IF(AND(OR(Abfalldokumentation!$A355="BU3",Abfalldokumentation!$A355="Verkauf"),Abfalldokumentation!$F355="Schimmel",Abfalldokumentation!$G355="keinen Abnehmer/kein Schälpersonal"),"Div. Zipfel, ES ohne Verwendung",VLOOKUP(Abfalldokumentation!$E355,Produktgruppen!A:B,2,FALSE)),"-")))))))))))))))))))))))</f>
        <v>ABS</v>
      </c>
      <c r="E355" s="76" t="str">
        <f>IFERROR(VLOOKUP(Abfalldokumentation!$O355,Artikel!A:C,3,FALSE),Abfalldokumentation!$O355)</f>
        <v>ABS Bio Gouda 48%, mitt</v>
      </c>
      <c r="F355" s="76" t="str">
        <f>VLOOKUP(T355,'Liste Gründe'!A:D,2,FALSE)</f>
        <v>Schimmel</v>
      </c>
      <c r="G355" s="75" t="str">
        <f>IF(ISBLANK(V355),VLOOKUP(Abfalldokumentation!$P355,'Liste Gründe'!A:D,3,FALSE),V355)</f>
        <v>Rest</v>
      </c>
      <c r="H355" s="76" t="str">
        <f>IF(ISBLANK(Abfalldokumentation!$W355),"-",Abfalldokumentation!$W355)</f>
        <v>wurde nicht eingesetzt</v>
      </c>
      <c r="I355" s="76">
        <f t="shared" si="36"/>
        <v>36</v>
      </c>
      <c r="J355" s="76" t="str">
        <f t="shared" si="37"/>
        <v>Produkte</v>
      </c>
      <c r="K355" s="76" t="str">
        <f t="shared" si="38"/>
        <v>BUs</v>
      </c>
      <c r="L355" s="76" t="str">
        <f t="shared" si="39"/>
        <v>Symptome</v>
      </c>
      <c r="M355" s="76">
        <f>IFERROR(VLOOKUP(Abfalldokumentation!$O355,Kennzahlen!S:V,3,FALSE)*Abfalldokumentation!$B355,"0")</f>
        <v>77</v>
      </c>
      <c r="N355" s="76" t="str">
        <f>IF(ISBLANK(Q355),VLOOKUP(Abfalldokumentation!$O355,'Linien - BU'!R:S,2,FALSE),Q355)</f>
        <v>L18</v>
      </c>
      <c r="O355" s="77">
        <f t="shared" si="40"/>
        <v>29500754</v>
      </c>
      <c r="P355" s="77">
        <f t="shared" si="41"/>
        <v>12</v>
      </c>
      <c r="Q355" s="45" t="s">
        <v>227</v>
      </c>
      <c r="R355" s="46">
        <v>29500754</v>
      </c>
      <c r="S355" s="46">
        <v>35</v>
      </c>
      <c r="T355" s="46">
        <v>12</v>
      </c>
      <c r="U355" s="47">
        <v>44449</v>
      </c>
      <c r="V355" s="48" t="s">
        <v>10</v>
      </c>
      <c r="W355" s="49" t="s">
        <v>257</v>
      </c>
      <c r="X355" s="50" t="str">
        <f>IFERROR(VLOOKUP(Abfalldokumentation!$R355,Artikel!A:C,3,FALSE),Abfalldokumentation!$R355)</f>
        <v>ABS Bio Gouda 48%, mitt</v>
      </c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spans="1:40" ht="30" hidden="1" customHeight="1" x14ac:dyDescent="0.25">
      <c r="A356" s="78" t="str">
        <f>VLOOKUP(N356,'Linien - BU'!A:B,2,FALSE)</f>
        <v>BU4</v>
      </c>
      <c r="B356" s="79">
        <f t="shared" si="35"/>
        <v>19</v>
      </c>
      <c r="C356" s="80">
        <f>Abfalldokumentation!$U356</f>
        <v>44449</v>
      </c>
      <c r="D356" s="69" t="str">
        <f>IFERROR(IF(VLOOKUP(O356,'[1]Rohware 230'!$B:$C,2,FALSE)=0,"Rohware"),
IFERROR(IF(VLOOKUP(O356,[1]Sammelnr.!$B:$C,2,FALSE)=0,"Sammelnr. ungeschält ABS"),
IFERROR(IF(VLOOKUP(O356,[1]Sammelnr.!$E:$F,2,FALSE)=0,"Sammelnr. ungeschält VS"),
IFERROR(IF(VLOOKUP(O356,[1]Sammelnr.!$H:$I,2,FALSE)=0,"Sammelnr. geschält"),
IFERROR(IF(VLOOKUP(O356,[1]Offen!$B:$C,2,FALSE)=0,"Offen ungeschält ABS"),
IFERROR(IF(VLOOKUP(O356,[1]Offen!$E:$F,2,FALSE)=0,"Offen ungeschält VOS"),
IFERROR(IF(VLOOKUP(O356,[1]Offen!$H:$I,2,FALSE)=0,"Offen geschält RW"),
IFERROR(IF(VLOOKUP(O356,[1]Offen!$K:$L,2,FALSE)=0,"Offen vegan"),
IFERROR(IF(VLOOKUP(O356,[1]Offen!$N:$O,2,FALSE)=0,"Offen Zipfel"),
IFERROR(IF(VLOOKUP(O356,[1]Offen!$Q:$R,2,FALSE)=0,"Offen Endstücke"),
IFERROR(IF(VLOOKUP(O356,[1]Vakuumiert!$B:$C,2,FALSE)=0,"Vakuumierter VOS ungeschält"),
IFERROR(IF(VLOOKUP(O356,[1]Vakuumiert!$E:$F,2,FALSE)=0,"Vakuumierter ABS ungeschält"),
IFERROR(IF(VLOOKUP(O356,[1]Vakuumiert!$H:$I,2,FALSE)=0,"Vakuumierter VOS geschält"),
IFERROR(IF(VLOOKUP(O356,[1]Vakuumiert!$K:$L,2,FALSE)=0,"Vakuumierter VOS vegan"),
IFERROR(IF(VLOOKUP(O356,[1]Vakuumiert!$N:$O,2,FALSE)=0,"Vakuumierter VOS Zipfel"),
IFERROR(IF(VLOOKUP(O356,[1]Vakuumiert!$Q:$R,2,FALSE)=0,"Vakuumiert geschält"),
IFERROR(IF(VLOOKUP(O356,'[1]vakuumierte Fertigprodukte'!$B:$C,2,FALSE)=0,"Fertigprodukte"),
IFERROR(IF(VLOOKUP(O356,'[1]vakuumierte Fertigprodukte'!$E:$FI,2,FALSE)=0,"Vakuumierte Zipfel"),
IFERROR(IF(VLOOKUP(O356,[1]Wurste!$B:$C,2,FALSE)=0,"Räucherwürste"),
IFERROR(IF(VLOOKUP(O356,[1]Wurste!$E:$F,2,FALSE)=0,"URW/URGW Wurst"),
IFERROR(IF(VLOOKUP(O356,[1]Wurste!$H:$I,2,FALSE)=0,"HF-Wurst Vegan"),
IFERROR(IF(VLOOKUP(O356,[1]Wurste!$K:$L,2,FALSE)=0,"320er ohne Würste"),
IFERROR(IF(AND(OR(Abfalldokumentation!$A356="BU3",Abfalldokumentation!$A356="Verkauf"),Abfalldokumentation!$F356="Schimmel",Abfalldokumentation!$G356="keinen Abnehmer/kein Schälpersonal"),"Div. Zipfel, ES ohne Verwendung",VLOOKUP(Abfalldokumentation!$E356,Produktgruppen!A:B,2,FALSE)),"-")))))))))))))))))))))))</f>
        <v>ABS</v>
      </c>
      <c r="E356" s="81" t="str">
        <f>IFERROR(VLOOKUP(Abfalldokumentation!$O356,Artikel!A:C,3,FALSE),Abfalldokumentation!$O356)</f>
        <v>ABS Unser Blütenkäse</v>
      </c>
      <c r="F356" s="81" t="str">
        <f>VLOOKUP(T356,'Liste Gründe'!A:D,2,FALSE)</f>
        <v>keinen Verwendungszweck</v>
      </c>
      <c r="G356" s="80" t="str">
        <f>IF(ISBLANK(V356),VLOOKUP(Abfalldokumentation!$P356,'Liste Gründe'!A:D,3,FALSE),V356)</f>
        <v>keinen Verwendungszweck</v>
      </c>
      <c r="H356" s="81" t="str">
        <f>IF(ISBLANK(Abfalldokumentation!$W356),"-",Abfalldokumentation!$W356)</f>
        <v>&lt;500kg/Monat</v>
      </c>
      <c r="I356" s="81">
        <f t="shared" si="36"/>
        <v>36</v>
      </c>
      <c r="J356" s="81" t="str">
        <f t="shared" si="37"/>
        <v>Produkte</v>
      </c>
      <c r="K356" s="81" t="str">
        <f t="shared" si="38"/>
        <v>BUs</v>
      </c>
      <c r="L356" s="81" t="str">
        <f t="shared" si="39"/>
        <v>Symptome</v>
      </c>
      <c r="M356" s="81">
        <f>IFERROR(VLOOKUP(Abfalldokumentation!$O356,Kennzahlen!S:V,3,FALSE)*Abfalldokumentation!$B356,"0")</f>
        <v>0.19</v>
      </c>
      <c r="N356" s="81" t="str">
        <f>IF(ISBLANK(Q356),VLOOKUP(Abfalldokumentation!$O356,'Linien - BU'!R:S,2,FALSE),Q356)</f>
        <v>L22</v>
      </c>
      <c r="O356" s="77">
        <f t="shared" si="40"/>
        <v>29500910</v>
      </c>
      <c r="P356" s="77">
        <f t="shared" si="41"/>
        <v>61</v>
      </c>
      <c r="Q356" s="39" t="s">
        <v>186</v>
      </c>
      <c r="R356" s="40">
        <v>29500910</v>
      </c>
      <c r="S356" s="40">
        <v>19</v>
      </c>
      <c r="T356" s="40">
        <v>61</v>
      </c>
      <c r="U356" s="41">
        <v>44449</v>
      </c>
      <c r="V356" s="42"/>
      <c r="W356" s="43" t="s">
        <v>250</v>
      </c>
      <c r="X356" s="44" t="str">
        <f>IFERROR(VLOOKUP(Abfalldokumentation!$R356,Artikel!A:C,3,FALSE),Abfalldokumentation!$R356)</f>
        <v>ABS Unser Blütenkäse</v>
      </c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spans="1:40" ht="30" hidden="1" customHeight="1" x14ac:dyDescent="0.25">
      <c r="A357" s="73" t="str">
        <f>VLOOKUP(N357,'Linien - BU'!A:B,2,FALSE)</f>
        <v>BU4</v>
      </c>
      <c r="B357" s="74">
        <f t="shared" si="35"/>
        <v>19</v>
      </c>
      <c r="C357" s="75">
        <f>Abfalldokumentation!$U357</f>
        <v>44449</v>
      </c>
      <c r="D357" s="69" t="str">
        <f>IFERROR(IF(VLOOKUP(O357,'[1]Rohware 230'!$B:$C,2,FALSE)=0,"Rohware"),
IFERROR(IF(VLOOKUP(O357,[1]Sammelnr.!$B:$C,2,FALSE)=0,"Sammelnr. ungeschält ABS"),
IFERROR(IF(VLOOKUP(O357,[1]Sammelnr.!$E:$F,2,FALSE)=0,"Sammelnr. ungeschält VS"),
IFERROR(IF(VLOOKUP(O357,[1]Sammelnr.!$H:$I,2,FALSE)=0,"Sammelnr. geschält"),
IFERROR(IF(VLOOKUP(O357,[1]Offen!$B:$C,2,FALSE)=0,"Offen ungeschält ABS"),
IFERROR(IF(VLOOKUP(O357,[1]Offen!$E:$F,2,FALSE)=0,"Offen ungeschält VOS"),
IFERROR(IF(VLOOKUP(O357,[1]Offen!$H:$I,2,FALSE)=0,"Offen geschält RW"),
IFERROR(IF(VLOOKUP(O357,[1]Offen!$K:$L,2,FALSE)=0,"Offen vegan"),
IFERROR(IF(VLOOKUP(O357,[1]Offen!$N:$O,2,FALSE)=0,"Offen Zipfel"),
IFERROR(IF(VLOOKUP(O357,[1]Offen!$Q:$R,2,FALSE)=0,"Offen Endstücke"),
IFERROR(IF(VLOOKUP(O357,[1]Vakuumiert!$B:$C,2,FALSE)=0,"Vakuumierter VOS ungeschält"),
IFERROR(IF(VLOOKUP(O357,[1]Vakuumiert!$E:$F,2,FALSE)=0,"Vakuumierter ABS ungeschält"),
IFERROR(IF(VLOOKUP(O357,[1]Vakuumiert!$H:$I,2,FALSE)=0,"Vakuumierter VOS geschält"),
IFERROR(IF(VLOOKUP(O357,[1]Vakuumiert!$K:$L,2,FALSE)=0,"Vakuumierter VOS vegan"),
IFERROR(IF(VLOOKUP(O357,[1]Vakuumiert!$N:$O,2,FALSE)=0,"Vakuumierter VOS Zipfel"),
IFERROR(IF(VLOOKUP(O357,[1]Vakuumiert!$Q:$R,2,FALSE)=0,"Vakuumiert geschält"),
IFERROR(IF(VLOOKUP(O357,'[1]vakuumierte Fertigprodukte'!$B:$C,2,FALSE)=0,"Fertigprodukte"),
IFERROR(IF(VLOOKUP(O357,'[1]vakuumierte Fertigprodukte'!$E:$FI,2,FALSE)=0,"Vakuumierte Zipfel"),
IFERROR(IF(VLOOKUP(O357,[1]Wurste!$B:$C,2,FALSE)=0,"Räucherwürste"),
IFERROR(IF(VLOOKUP(O357,[1]Wurste!$E:$F,2,FALSE)=0,"URW/URGW Wurst"),
IFERROR(IF(VLOOKUP(O357,[1]Wurste!$H:$I,2,FALSE)=0,"HF-Wurst Vegan"),
IFERROR(IF(VLOOKUP(O357,[1]Wurste!$K:$L,2,FALSE)=0,"320er ohne Würste"),
IFERROR(IF(AND(OR(Abfalldokumentation!$A357="BU3",Abfalldokumentation!$A357="Verkauf"),Abfalldokumentation!$F357="Schimmel",Abfalldokumentation!$G357="keinen Abnehmer/kein Schälpersonal"),"Div. Zipfel, ES ohne Verwendung",VLOOKUP(Abfalldokumentation!$E357,Produktgruppen!A:B,2,FALSE)),"-")))))))))))))))))))))))</f>
        <v>ABS</v>
      </c>
      <c r="E357" s="76" t="str">
        <f>IFERROR(VLOOKUP(Abfalldokumentation!$O357,Artikel!A:C,3,FALSE),Abfalldokumentation!$O357)</f>
        <v>ABS Unser Blütenkäse</v>
      </c>
      <c r="F357" s="76" t="str">
        <f>VLOOKUP(T357,'Liste Gründe'!A:D,2,FALSE)</f>
        <v>keinen Verwendungszweck</v>
      </c>
      <c r="G357" s="75" t="str">
        <f>IF(ISBLANK(V357),VLOOKUP(Abfalldokumentation!$P357,'Liste Gründe'!A:D,3,FALSE),V357)</f>
        <v>keinen Verwendungszweck</v>
      </c>
      <c r="H357" s="76" t="str">
        <f>IF(ISBLANK(Abfalldokumentation!$W357),"-",Abfalldokumentation!$W357)</f>
        <v>&lt;500kg/Monat</v>
      </c>
      <c r="I357" s="76">
        <f t="shared" si="36"/>
        <v>36</v>
      </c>
      <c r="J357" s="76" t="str">
        <f t="shared" si="37"/>
        <v>Produkte</v>
      </c>
      <c r="K357" s="76" t="str">
        <f t="shared" si="38"/>
        <v>BUs</v>
      </c>
      <c r="L357" s="76" t="str">
        <f t="shared" si="39"/>
        <v>Symptome</v>
      </c>
      <c r="M357" s="76">
        <f>IFERROR(VLOOKUP(Abfalldokumentation!$O357,Kennzahlen!S:V,3,FALSE)*Abfalldokumentation!$B357,"0")</f>
        <v>0.19</v>
      </c>
      <c r="N357" s="76" t="str">
        <f>IF(ISBLANK(Q357),VLOOKUP(Abfalldokumentation!$O357,'Linien - BU'!R:S,2,FALSE),Q357)</f>
        <v>L22</v>
      </c>
      <c r="O357" s="77">
        <f t="shared" si="40"/>
        <v>29500910</v>
      </c>
      <c r="P357" s="77">
        <f t="shared" si="41"/>
        <v>61</v>
      </c>
      <c r="Q357" s="45" t="s">
        <v>186</v>
      </c>
      <c r="R357" s="46">
        <v>29500910</v>
      </c>
      <c r="S357" s="46">
        <v>19</v>
      </c>
      <c r="T357" s="46">
        <v>61</v>
      </c>
      <c r="U357" s="47">
        <v>44449</v>
      </c>
      <c r="V357" s="48"/>
      <c r="W357" s="49" t="s">
        <v>250</v>
      </c>
      <c r="X357" s="50" t="str">
        <f>IFERROR(VLOOKUP(Abfalldokumentation!$R357,Artikel!A:C,3,FALSE),Abfalldokumentation!$R357)</f>
        <v>ABS Unser Blütenkäse</v>
      </c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spans="1:40" ht="30" hidden="1" customHeight="1" x14ac:dyDescent="0.25">
      <c r="A358" s="78" t="str">
        <f>VLOOKUP(N358,'Linien - BU'!A:B,2,FALSE)</f>
        <v>BU1</v>
      </c>
      <c r="B358" s="79">
        <f t="shared" si="35"/>
        <v>22</v>
      </c>
      <c r="C358" s="80">
        <f>Abfalldokumentation!$U358</f>
        <v>44449</v>
      </c>
      <c r="D358" s="69" t="str">
        <f>IFERROR(IF(VLOOKUP(O358,'[1]Rohware 230'!$B:$C,2,FALSE)=0,"Rohware"),
IFERROR(IF(VLOOKUP(O358,[1]Sammelnr.!$B:$C,2,FALSE)=0,"Sammelnr. ungeschält ABS"),
IFERROR(IF(VLOOKUP(O358,[1]Sammelnr.!$E:$F,2,FALSE)=0,"Sammelnr. ungeschält VS"),
IFERROR(IF(VLOOKUP(O358,[1]Sammelnr.!$H:$I,2,FALSE)=0,"Sammelnr. geschält"),
IFERROR(IF(VLOOKUP(O358,[1]Offen!$B:$C,2,FALSE)=0,"Offen ungeschält ABS"),
IFERROR(IF(VLOOKUP(O358,[1]Offen!$E:$F,2,FALSE)=0,"Offen ungeschält VOS"),
IFERROR(IF(VLOOKUP(O358,[1]Offen!$H:$I,2,FALSE)=0,"Offen geschält RW"),
IFERROR(IF(VLOOKUP(O358,[1]Offen!$K:$L,2,FALSE)=0,"Offen vegan"),
IFERROR(IF(VLOOKUP(O358,[1]Offen!$N:$O,2,FALSE)=0,"Offen Zipfel"),
IFERROR(IF(VLOOKUP(O358,[1]Offen!$Q:$R,2,FALSE)=0,"Offen Endstücke"),
IFERROR(IF(VLOOKUP(O358,[1]Vakuumiert!$B:$C,2,FALSE)=0,"Vakuumierter VOS ungeschält"),
IFERROR(IF(VLOOKUP(O358,[1]Vakuumiert!$E:$F,2,FALSE)=0,"Vakuumierter ABS ungeschält"),
IFERROR(IF(VLOOKUP(O358,[1]Vakuumiert!$H:$I,2,FALSE)=0,"Vakuumierter VOS geschält"),
IFERROR(IF(VLOOKUP(O358,[1]Vakuumiert!$K:$L,2,FALSE)=0,"Vakuumierter VOS vegan"),
IFERROR(IF(VLOOKUP(O358,[1]Vakuumiert!$N:$O,2,FALSE)=0,"Vakuumierter VOS Zipfel"),
IFERROR(IF(VLOOKUP(O358,[1]Vakuumiert!$Q:$R,2,FALSE)=0,"Vakuumiert geschält"),
IFERROR(IF(VLOOKUP(O358,'[1]vakuumierte Fertigprodukte'!$B:$C,2,FALSE)=0,"Fertigprodukte"),
IFERROR(IF(VLOOKUP(O358,'[1]vakuumierte Fertigprodukte'!$E:$FI,2,FALSE)=0,"Vakuumierte Zipfel"),
IFERROR(IF(VLOOKUP(O358,[1]Wurste!$B:$C,2,FALSE)=0,"Räucherwürste"),
IFERROR(IF(VLOOKUP(O358,[1]Wurste!$E:$F,2,FALSE)=0,"URW/URGW Wurst"),
IFERROR(IF(VLOOKUP(O358,[1]Wurste!$H:$I,2,FALSE)=0,"HF-Wurst Vegan"),
IFERROR(IF(VLOOKUP(O358,[1]Wurste!$K:$L,2,FALSE)=0,"320er ohne Würste"),
IFERROR(IF(AND(OR(Abfalldokumentation!$A358="BU3",Abfalldokumentation!$A358="Verkauf"),Abfalldokumentation!$F358="Schimmel",Abfalldokumentation!$G358="keinen Abnehmer/kein Schälpersonal"),"Div. Zipfel, ES ohne Verwendung",VLOOKUP(Abfalldokumentation!$E358,Produktgruppen!A:B,2,FALSE)),"-")))))))))))))))))))))))</f>
        <v>Vorschmelz</v>
      </c>
      <c r="E358" s="81" t="str">
        <f>IFERROR(VLOOKUP(Abfalldokumentation!$O358,Artikel!A:C,3,FALSE),Abfalldokumentation!$O358)</f>
        <v>VOS-ABS ENTSORGUNG</v>
      </c>
      <c r="F358" s="81" t="str">
        <f>VLOOKUP(T358,'Liste Gründe'!A:D,2,FALSE)</f>
        <v>Rest</v>
      </c>
      <c r="G358" s="80" t="str">
        <f>IF(ISBLANK(V358),VLOOKUP(Abfalldokumentation!$P358,'Liste Gründe'!A:D,3,FALSE),V358)</f>
        <v>geschälte Rinde</v>
      </c>
      <c r="H358" s="81" t="str">
        <f>IF(ISBLANK(Abfalldokumentation!$W358),"-",Abfalldokumentation!$W358)</f>
        <v>keine Verwendung möglich</v>
      </c>
      <c r="I358" s="81">
        <f t="shared" si="36"/>
        <v>36</v>
      </c>
      <c r="J358" s="81" t="str">
        <f t="shared" si="37"/>
        <v>Produkte</v>
      </c>
      <c r="K358" s="81" t="str">
        <f t="shared" si="38"/>
        <v>BUs</v>
      </c>
      <c r="L358" s="81" t="str">
        <f t="shared" si="39"/>
        <v>Symptome</v>
      </c>
      <c r="M358" s="81">
        <f>IFERROR(VLOOKUP(Abfalldokumentation!$O358,Kennzahlen!S:V,3,FALSE)*Abfalldokumentation!$B358,"0")</f>
        <v>0.22</v>
      </c>
      <c r="N358" s="81" t="str">
        <f>IF(ISBLANK(Q358),VLOOKUP(Abfalldokumentation!$O358,'Linien - BU'!R:S,2,FALSE),Q358)</f>
        <v>RWV</v>
      </c>
      <c r="O358" s="77">
        <f t="shared" si="40"/>
        <v>29500917</v>
      </c>
      <c r="P358" s="77">
        <f t="shared" si="41"/>
        <v>60</v>
      </c>
      <c r="Q358" s="39" t="s">
        <v>202</v>
      </c>
      <c r="R358" s="40">
        <v>29500917</v>
      </c>
      <c r="S358" s="40">
        <v>22</v>
      </c>
      <c r="T358" s="40">
        <v>60</v>
      </c>
      <c r="U358" s="41">
        <v>44449</v>
      </c>
      <c r="V358" s="42" t="s">
        <v>215</v>
      </c>
      <c r="W358" s="43" t="s">
        <v>204</v>
      </c>
      <c r="X358" s="44" t="str">
        <f>IFERROR(VLOOKUP(Abfalldokumentation!$R358,Artikel!A:C,3,FALSE),Abfalldokumentation!$R358)</f>
        <v>VOS-ABS ENTSORGUNG</v>
      </c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spans="1:40" ht="30" hidden="1" customHeight="1" x14ac:dyDescent="0.25">
      <c r="A359" s="73" t="str">
        <f>VLOOKUP(N359,'Linien - BU'!A:B,2,FALSE)</f>
        <v>BU4</v>
      </c>
      <c r="B359" s="74">
        <f t="shared" si="35"/>
        <v>7</v>
      </c>
      <c r="C359" s="75">
        <f>Abfalldokumentation!$U359</f>
        <v>44449</v>
      </c>
      <c r="D359" s="69" t="str">
        <f>IFERROR(IF(VLOOKUP(O359,'[1]Rohware 230'!$B:$C,2,FALSE)=0,"Rohware"),
IFERROR(IF(VLOOKUP(O359,[1]Sammelnr.!$B:$C,2,FALSE)=0,"Sammelnr. ungeschält ABS"),
IFERROR(IF(VLOOKUP(O359,[1]Sammelnr.!$E:$F,2,FALSE)=0,"Sammelnr. ungeschält VS"),
IFERROR(IF(VLOOKUP(O359,[1]Sammelnr.!$H:$I,2,FALSE)=0,"Sammelnr. geschält"),
IFERROR(IF(VLOOKUP(O359,[1]Offen!$B:$C,2,FALSE)=0,"Offen ungeschält ABS"),
IFERROR(IF(VLOOKUP(O359,[1]Offen!$E:$F,2,FALSE)=0,"Offen ungeschält VOS"),
IFERROR(IF(VLOOKUP(O359,[1]Offen!$H:$I,2,FALSE)=0,"Offen geschält RW"),
IFERROR(IF(VLOOKUP(O359,[1]Offen!$K:$L,2,FALSE)=0,"Offen vegan"),
IFERROR(IF(VLOOKUP(O359,[1]Offen!$N:$O,2,FALSE)=0,"Offen Zipfel"),
IFERROR(IF(VLOOKUP(O359,[1]Offen!$Q:$R,2,FALSE)=0,"Offen Endstücke"),
IFERROR(IF(VLOOKUP(O359,[1]Vakuumiert!$B:$C,2,FALSE)=0,"Vakuumierter VOS ungeschält"),
IFERROR(IF(VLOOKUP(O359,[1]Vakuumiert!$E:$F,2,FALSE)=0,"Vakuumierter ABS ungeschält"),
IFERROR(IF(VLOOKUP(O359,[1]Vakuumiert!$H:$I,2,FALSE)=0,"Vakuumierter VOS geschält"),
IFERROR(IF(VLOOKUP(O359,[1]Vakuumiert!$K:$L,2,FALSE)=0,"Vakuumierter VOS vegan"),
IFERROR(IF(VLOOKUP(O359,[1]Vakuumiert!$N:$O,2,FALSE)=0,"Vakuumierter VOS Zipfel"),
IFERROR(IF(VLOOKUP(O359,[1]Vakuumiert!$Q:$R,2,FALSE)=0,"Vakuumiert geschält"),
IFERROR(IF(VLOOKUP(O359,'[1]vakuumierte Fertigprodukte'!$B:$C,2,FALSE)=0,"Fertigprodukte"),
IFERROR(IF(VLOOKUP(O359,'[1]vakuumierte Fertigprodukte'!$E:$FI,2,FALSE)=0,"Vakuumierte Zipfel"),
IFERROR(IF(VLOOKUP(O359,[1]Wurste!$B:$C,2,FALSE)=0,"Räucherwürste"),
IFERROR(IF(VLOOKUP(O359,[1]Wurste!$E:$F,2,FALSE)=0,"URW/URGW Wurst"),
IFERROR(IF(VLOOKUP(O359,[1]Wurste!$H:$I,2,FALSE)=0,"HF-Wurst Vegan"),
IFERROR(IF(VLOOKUP(O359,[1]Wurste!$K:$L,2,FALSE)=0,"320er ohne Würste"),
IFERROR(IF(AND(OR(Abfalldokumentation!$A359="BU3",Abfalldokumentation!$A359="Verkauf"),Abfalldokumentation!$F359="Schimmel",Abfalldokumentation!$G359="keinen Abnehmer/kein Schälpersonal"),"Div. Zipfel, ES ohne Verwendung",VLOOKUP(Abfalldokumentation!$E359,Produktgruppen!A:B,2,FALSE)),"-")))))))))))))))))))))))</f>
        <v>ABS</v>
      </c>
      <c r="E359" s="76" t="str">
        <f>IFERROR(VLOOKUP(Abfalldokumentation!$O359,Artikel!A:C,3,FALSE),Abfalldokumentation!$O359)</f>
        <v>ABS Whisky-Nuts</v>
      </c>
      <c r="F359" s="76" t="str">
        <f>VLOOKUP(T359,'Liste Gründe'!A:D,2,FALSE)</f>
        <v>keinen Verwendungszweck</v>
      </c>
      <c r="G359" s="75" t="str">
        <f>IF(ISBLANK(V359),VLOOKUP(Abfalldokumentation!$P359,'Liste Gründe'!A:D,3,FALSE),V359)</f>
        <v>keinen Verwendungszweck</v>
      </c>
      <c r="H359" s="76" t="str">
        <f>IF(ISBLANK(Abfalldokumentation!$W359),"-",Abfalldokumentation!$W359)</f>
        <v>&lt;300kg/Monat</v>
      </c>
      <c r="I359" s="76">
        <f t="shared" si="36"/>
        <v>36</v>
      </c>
      <c r="J359" s="76" t="str">
        <f t="shared" si="37"/>
        <v>Produkte</v>
      </c>
      <c r="K359" s="76" t="str">
        <f t="shared" si="38"/>
        <v>BUs</v>
      </c>
      <c r="L359" s="76" t="str">
        <f t="shared" si="39"/>
        <v>Symptome</v>
      </c>
      <c r="M359" s="76">
        <f>IFERROR(VLOOKUP(Abfalldokumentation!$O359,Kennzahlen!S:V,3,FALSE)*Abfalldokumentation!$B359,"0")</f>
        <v>10.5</v>
      </c>
      <c r="N359" s="76" t="str">
        <f>IF(ISBLANK(Q359),VLOOKUP(Abfalldokumentation!$O359,'Linien - BU'!R:S,2,FALSE),Q359)</f>
        <v>L21</v>
      </c>
      <c r="O359" s="77">
        <f t="shared" si="40"/>
        <v>29501009</v>
      </c>
      <c r="P359" s="77">
        <f t="shared" si="41"/>
        <v>61</v>
      </c>
      <c r="Q359" s="45" t="s">
        <v>231</v>
      </c>
      <c r="R359" s="46">
        <v>29501009</v>
      </c>
      <c r="S359" s="46">
        <v>7</v>
      </c>
      <c r="T359" s="46">
        <v>61</v>
      </c>
      <c r="U359" s="47">
        <v>44449</v>
      </c>
      <c r="V359" s="48"/>
      <c r="W359" s="49" t="s">
        <v>190</v>
      </c>
      <c r="X359" s="50" t="str">
        <f>IFERROR(VLOOKUP(Abfalldokumentation!$R359,Artikel!A:C,3,FALSE),Abfalldokumentation!$R359)</f>
        <v>ABS Whisky-Nuts</v>
      </c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spans="1:40" ht="30" hidden="1" customHeight="1" x14ac:dyDescent="0.25">
      <c r="A360" s="78" t="str">
        <f>VLOOKUP(N360,'Linien - BU'!A:B,2,FALSE)</f>
        <v>BU4</v>
      </c>
      <c r="B360" s="79">
        <f t="shared" si="35"/>
        <v>7</v>
      </c>
      <c r="C360" s="80">
        <f>Abfalldokumentation!$U360</f>
        <v>44449</v>
      </c>
      <c r="D360" s="69" t="str">
        <f>IFERROR(IF(VLOOKUP(O360,'[1]Rohware 230'!$B:$C,2,FALSE)=0,"Rohware"),
IFERROR(IF(VLOOKUP(O360,[1]Sammelnr.!$B:$C,2,FALSE)=0,"Sammelnr. ungeschält ABS"),
IFERROR(IF(VLOOKUP(O360,[1]Sammelnr.!$E:$F,2,FALSE)=0,"Sammelnr. ungeschält VS"),
IFERROR(IF(VLOOKUP(O360,[1]Sammelnr.!$H:$I,2,FALSE)=0,"Sammelnr. geschält"),
IFERROR(IF(VLOOKUP(O360,[1]Offen!$B:$C,2,FALSE)=0,"Offen ungeschält ABS"),
IFERROR(IF(VLOOKUP(O360,[1]Offen!$E:$F,2,FALSE)=0,"Offen ungeschält VOS"),
IFERROR(IF(VLOOKUP(O360,[1]Offen!$H:$I,2,FALSE)=0,"Offen geschält RW"),
IFERROR(IF(VLOOKUP(O360,[1]Offen!$K:$L,2,FALSE)=0,"Offen vegan"),
IFERROR(IF(VLOOKUP(O360,[1]Offen!$N:$O,2,FALSE)=0,"Offen Zipfel"),
IFERROR(IF(VLOOKUP(O360,[1]Offen!$Q:$R,2,FALSE)=0,"Offen Endstücke"),
IFERROR(IF(VLOOKUP(O360,[1]Vakuumiert!$B:$C,2,FALSE)=0,"Vakuumierter VOS ungeschält"),
IFERROR(IF(VLOOKUP(O360,[1]Vakuumiert!$E:$F,2,FALSE)=0,"Vakuumierter ABS ungeschält"),
IFERROR(IF(VLOOKUP(O360,[1]Vakuumiert!$H:$I,2,FALSE)=0,"Vakuumierter VOS geschält"),
IFERROR(IF(VLOOKUP(O360,[1]Vakuumiert!$K:$L,2,FALSE)=0,"Vakuumierter VOS vegan"),
IFERROR(IF(VLOOKUP(O360,[1]Vakuumiert!$N:$O,2,FALSE)=0,"Vakuumierter VOS Zipfel"),
IFERROR(IF(VLOOKUP(O360,[1]Vakuumiert!$Q:$R,2,FALSE)=0,"Vakuumiert geschält"),
IFERROR(IF(VLOOKUP(O360,'[1]vakuumierte Fertigprodukte'!$B:$C,2,FALSE)=0,"Fertigprodukte"),
IFERROR(IF(VLOOKUP(O360,'[1]vakuumierte Fertigprodukte'!$E:$FI,2,FALSE)=0,"Vakuumierte Zipfel"),
IFERROR(IF(VLOOKUP(O360,[1]Wurste!$B:$C,2,FALSE)=0,"Räucherwürste"),
IFERROR(IF(VLOOKUP(O360,[1]Wurste!$E:$F,2,FALSE)=0,"URW/URGW Wurst"),
IFERROR(IF(VLOOKUP(O360,[1]Wurste!$H:$I,2,FALSE)=0,"HF-Wurst Vegan"),
IFERROR(IF(VLOOKUP(O360,[1]Wurste!$K:$L,2,FALSE)=0,"320er ohne Würste"),
IFERROR(IF(AND(OR(Abfalldokumentation!$A360="BU3",Abfalldokumentation!$A360="Verkauf"),Abfalldokumentation!$F360="Schimmel",Abfalldokumentation!$G360="keinen Abnehmer/kein Schälpersonal"),"Div. Zipfel, ES ohne Verwendung",VLOOKUP(Abfalldokumentation!$E360,Produktgruppen!A:B,2,FALSE)),"-")))))))))))))))))))))))</f>
        <v>ABS</v>
      </c>
      <c r="E360" s="81" t="str">
        <f>IFERROR(VLOOKUP(Abfalldokumentation!$O360,Artikel!A:C,3,FALSE),Abfalldokumentation!$O360)</f>
        <v>ABS Whisky-Nuts</v>
      </c>
      <c r="F360" s="81" t="str">
        <f>VLOOKUP(T360,'Liste Gründe'!A:D,2,FALSE)</f>
        <v>keinen Verwendungszweck</v>
      </c>
      <c r="G360" s="80" t="str">
        <f>IF(ISBLANK(V360),VLOOKUP(Abfalldokumentation!$P360,'Liste Gründe'!A:D,3,FALSE),V360)</f>
        <v>keinen Verwendungszweck</v>
      </c>
      <c r="H360" s="81" t="str">
        <f>IF(ISBLANK(Abfalldokumentation!$W360),"-",Abfalldokumentation!$W360)</f>
        <v>&lt;300kg/Monat</v>
      </c>
      <c r="I360" s="81">
        <f t="shared" si="36"/>
        <v>36</v>
      </c>
      <c r="J360" s="81" t="str">
        <f t="shared" si="37"/>
        <v>Produkte</v>
      </c>
      <c r="K360" s="81" t="str">
        <f t="shared" si="38"/>
        <v>BUs</v>
      </c>
      <c r="L360" s="81" t="str">
        <f t="shared" si="39"/>
        <v>Symptome</v>
      </c>
      <c r="M360" s="81">
        <f>IFERROR(VLOOKUP(Abfalldokumentation!$O360,Kennzahlen!S:V,3,FALSE)*Abfalldokumentation!$B360,"0")</f>
        <v>10.5</v>
      </c>
      <c r="N360" s="81" t="str">
        <f>IF(ISBLANK(Q360),VLOOKUP(Abfalldokumentation!$O360,'Linien - BU'!R:S,2,FALSE),Q360)</f>
        <v>L21</v>
      </c>
      <c r="O360" s="77">
        <f t="shared" si="40"/>
        <v>29501009</v>
      </c>
      <c r="P360" s="77">
        <f t="shared" si="41"/>
        <v>61</v>
      </c>
      <c r="Q360" s="39" t="s">
        <v>231</v>
      </c>
      <c r="R360" s="40">
        <v>29501009</v>
      </c>
      <c r="S360" s="40">
        <v>7</v>
      </c>
      <c r="T360" s="40">
        <v>61</v>
      </c>
      <c r="U360" s="41">
        <v>44449</v>
      </c>
      <c r="V360" s="42"/>
      <c r="W360" s="43" t="s">
        <v>190</v>
      </c>
      <c r="X360" s="44" t="str">
        <f>IFERROR(VLOOKUP(Abfalldokumentation!$R360,Artikel!A:C,3,FALSE),Abfalldokumentation!$R360)</f>
        <v>ABS Whisky-Nuts</v>
      </c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spans="1:40" ht="30" hidden="1" customHeight="1" x14ac:dyDescent="0.25">
      <c r="A361" s="73" t="str">
        <f>VLOOKUP(N361,'Linien - BU'!A:B,2,FALSE)</f>
        <v>BU1</v>
      </c>
      <c r="B361" s="74">
        <f t="shared" si="35"/>
        <v>115</v>
      </c>
      <c r="C361" s="75">
        <f>Abfalldokumentation!$U361</f>
        <v>44449</v>
      </c>
      <c r="D361" s="69" t="str">
        <f>IFERROR(IF(VLOOKUP(O361,'[1]Rohware 230'!$B:$C,2,FALSE)=0,"Rohware"),
IFERROR(IF(VLOOKUP(O361,[1]Sammelnr.!$B:$C,2,FALSE)=0,"Sammelnr. ungeschält ABS"),
IFERROR(IF(VLOOKUP(O361,[1]Sammelnr.!$E:$F,2,FALSE)=0,"Sammelnr. ungeschält VS"),
IFERROR(IF(VLOOKUP(O361,[1]Sammelnr.!$H:$I,2,FALSE)=0,"Sammelnr. geschält"),
IFERROR(IF(VLOOKUP(O361,[1]Offen!$B:$C,2,FALSE)=0,"Offen ungeschält ABS"),
IFERROR(IF(VLOOKUP(O361,[1]Offen!$E:$F,2,FALSE)=0,"Offen ungeschält VOS"),
IFERROR(IF(VLOOKUP(O361,[1]Offen!$H:$I,2,FALSE)=0,"Offen geschält RW"),
IFERROR(IF(VLOOKUP(O361,[1]Offen!$K:$L,2,FALSE)=0,"Offen vegan"),
IFERROR(IF(VLOOKUP(O361,[1]Offen!$N:$O,2,FALSE)=0,"Offen Zipfel"),
IFERROR(IF(VLOOKUP(O361,[1]Offen!$Q:$R,2,FALSE)=0,"Offen Endstücke"),
IFERROR(IF(VLOOKUP(O361,[1]Vakuumiert!$B:$C,2,FALSE)=0,"Vakuumierter VOS ungeschält"),
IFERROR(IF(VLOOKUP(O361,[1]Vakuumiert!$E:$F,2,FALSE)=0,"Vakuumierter ABS ungeschält"),
IFERROR(IF(VLOOKUP(O361,[1]Vakuumiert!$H:$I,2,FALSE)=0,"Vakuumierter VOS geschält"),
IFERROR(IF(VLOOKUP(O361,[1]Vakuumiert!$K:$L,2,FALSE)=0,"Vakuumierter VOS vegan"),
IFERROR(IF(VLOOKUP(O361,[1]Vakuumiert!$N:$O,2,FALSE)=0,"Vakuumierter VOS Zipfel"),
IFERROR(IF(VLOOKUP(O361,[1]Vakuumiert!$Q:$R,2,FALSE)=0,"Vakuumiert geschält"),
IFERROR(IF(VLOOKUP(O361,'[1]vakuumierte Fertigprodukte'!$B:$C,2,FALSE)=0,"Fertigprodukte"),
IFERROR(IF(VLOOKUP(O361,'[1]vakuumierte Fertigprodukte'!$E:$FI,2,FALSE)=0,"Vakuumierte Zipfel"),
IFERROR(IF(VLOOKUP(O361,[1]Wurste!$B:$C,2,FALSE)=0,"Räucherwürste"),
IFERROR(IF(VLOOKUP(O361,[1]Wurste!$E:$F,2,FALSE)=0,"URW/URGW Wurst"),
IFERROR(IF(VLOOKUP(O361,[1]Wurste!$H:$I,2,FALSE)=0,"HF-Wurst Vegan"),
IFERROR(IF(VLOOKUP(O361,[1]Wurste!$K:$L,2,FALSE)=0,"320er ohne Würste"),
IFERROR(IF(AND(OR(Abfalldokumentation!$A361="BU3",Abfalldokumentation!$A361="Verkauf"),Abfalldokumentation!$F361="Schimmel",Abfalldokumentation!$G361="keinen Abnehmer/kein Schälpersonal"),"Div. Zipfel, ES ohne Verwendung",VLOOKUP(Abfalldokumentation!$E361,Produktgruppen!A:B,2,FALSE)),"-")))))))))))))))))))))))</f>
        <v>ABS</v>
      </c>
      <c r="E361" s="76" t="str">
        <f>IFERROR(VLOOKUP(Abfalldokumentation!$O361,Artikel!A:C,3,FALSE),Abfalldokumentation!$O361)</f>
        <v>ABS 40-60% WSCH</v>
      </c>
      <c r="F361" s="76" t="str">
        <f>VLOOKUP(T361,'Liste Gründe'!A:D,2,FALSE)</f>
        <v>Schimmel</v>
      </c>
      <c r="G361" s="75" t="str">
        <f>IF(ISBLANK(V361),VLOOKUP(Abfalldokumentation!$P361,'Liste Gründe'!A:D,3,FALSE),V361)</f>
        <v>keine Verarbeitung</v>
      </c>
      <c r="H361" s="76" t="str">
        <f>IF(ISBLANK(Abfalldokumentation!$W361),"-",Abfalldokumentation!$W361)</f>
        <v>Auftrag abgeschlossen, Reste stehen gelassen</v>
      </c>
      <c r="I361" s="76">
        <f t="shared" si="36"/>
        <v>36</v>
      </c>
      <c r="J361" s="76" t="str">
        <f t="shared" si="37"/>
        <v>Produkte</v>
      </c>
      <c r="K361" s="76" t="str">
        <f t="shared" si="38"/>
        <v>BUs</v>
      </c>
      <c r="L361" s="76" t="str">
        <f t="shared" si="39"/>
        <v>Symptome</v>
      </c>
      <c r="M361" s="76">
        <f>IFERROR(VLOOKUP(Abfalldokumentation!$O361,Kennzahlen!S:V,3,FALSE)*Abfalldokumentation!$B361,"0")</f>
        <v>287.5</v>
      </c>
      <c r="N361" s="76" t="str">
        <f>IF(ISBLANK(Q361),VLOOKUP(Abfalldokumentation!$O361,'Linien - BU'!R:S,2,FALSE),Q361)</f>
        <v>Schmelze</v>
      </c>
      <c r="O361" s="77">
        <f t="shared" si="40"/>
        <v>29600029</v>
      </c>
      <c r="P361" s="77">
        <f t="shared" si="41"/>
        <v>12</v>
      </c>
      <c r="Q361" s="45" t="s">
        <v>184</v>
      </c>
      <c r="R361" s="46">
        <v>29600029</v>
      </c>
      <c r="S361" s="46">
        <v>115</v>
      </c>
      <c r="T361" s="46">
        <v>12</v>
      </c>
      <c r="U361" s="47">
        <v>44449</v>
      </c>
      <c r="V361" s="48" t="s">
        <v>22</v>
      </c>
      <c r="W361" s="49" t="s">
        <v>262</v>
      </c>
      <c r="X361" s="50" t="str">
        <f>IFERROR(VLOOKUP(Abfalldokumentation!$R361,Artikel!A:C,3,FALSE),Abfalldokumentation!$R361)</f>
        <v>ABS 40-60% WSCH</v>
      </c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spans="1:40" ht="30" hidden="1" customHeight="1" x14ac:dyDescent="0.25">
      <c r="A362" s="78" t="str">
        <f>VLOOKUP(N362,'Linien - BU'!A:B,2,FALSE)</f>
        <v>BU1</v>
      </c>
      <c r="B362" s="79">
        <f t="shared" si="35"/>
        <v>13</v>
      </c>
      <c r="C362" s="80">
        <f>Abfalldokumentation!$U362</f>
        <v>44449</v>
      </c>
      <c r="D362" s="69" t="str">
        <f>IFERROR(IF(VLOOKUP(O362,'[1]Rohware 230'!$B:$C,2,FALSE)=0,"Rohware"),
IFERROR(IF(VLOOKUP(O362,[1]Sammelnr.!$B:$C,2,FALSE)=0,"Sammelnr. ungeschält ABS"),
IFERROR(IF(VLOOKUP(O362,[1]Sammelnr.!$E:$F,2,FALSE)=0,"Sammelnr. ungeschält VS"),
IFERROR(IF(VLOOKUP(O362,[1]Sammelnr.!$H:$I,2,FALSE)=0,"Sammelnr. geschält"),
IFERROR(IF(VLOOKUP(O362,[1]Offen!$B:$C,2,FALSE)=0,"Offen ungeschält ABS"),
IFERROR(IF(VLOOKUP(O362,[1]Offen!$E:$F,2,FALSE)=0,"Offen ungeschält VOS"),
IFERROR(IF(VLOOKUP(O362,[1]Offen!$H:$I,2,FALSE)=0,"Offen geschält RW"),
IFERROR(IF(VLOOKUP(O362,[1]Offen!$K:$L,2,FALSE)=0,"Offen vegan"),
IFERROR(IF(VLOOKUP(O362,[1]Offen!$N:$O,2,FALSE)=0,"Offen Zipfel"),
IFERROR(IF(VLOOKUP(O362,[1]Offen!$Q:$R,2,FALSE)=0,"Offen Endstücke"),
IFERROR(IF(VLOOKUP(O362,[1]Vakuumiert!$B:$C,2,FALSE)=0,"Vakuumierter VOS ungeschält"),
IFERROR(IF(VLOOKUP(O362,[1]Vakuumiert!$E:$F,2,FALSE)=0,"Vakuumierter ABS ungeschält"),
IFERROR(IF(VLOOKUP(O362,[1]Vakuumiert!$H:$I,2,FALSE)=0,"Vakuumierter VOS geschält"),
IFERROR(IF(VLOOKUP(O362,[1]Vakuumiert!$K:$L,2,FALSE)=0,"Vakuumierter VOS vegan"),
IFERROR(IF(VLOOKUP(O362,[1]Vakuumiert!$N:$O,2,FALSE)=0,"Vakuumierter VOS Zipfel"),
IFERROR(IF(VLOOKUP(O362,[1]Vakuumiert!$Q:$R,2,FALSE)=0,"Vakuumiert geschält"),
IFERROR(IF(VLOOKUP(O362,'[1]vakuumierte Fertigprodukte'!$B:$C,2,FALSE)=0,"Fertigprodukte"),
IFERROR(IF(VLOOKUP(O362,'[1]vakuumierte Fertigprodukte'!$E:$FI,2,FALSE)=0,"Vakuumierte Zipfel"),
IFERROR(IF(VLOOKUP(O362,[1]Wurste!$B:$C,2,FALSE)=0,"Räucherwürste"),
IFERROR(IF(VLOOKUP(O362,[1]Wurste!$E:$F,2,FALSE)=0,"URW/URGW Wurst"),
IFERROR(IF(VLOOKUP(O362,[1]Wurste!$H:$I,2,FALSE)=0,"HF-Wurst Vegan"),
IFERROR(IF(VLOOKUP(O362,[1]Wurste!$K:$L,2,FALSE)=0,"320er ohne Würste"),
IFERROR(IF(AND(OR(Abfalldokumentation!$A362="BU3",Abfalldokumentation!$A362="Verkauf"),Abfalldokumentation!$F362="Schimmel",Abfalldokumentation!$G362="keinen Abnehmer/kein Schälpersonal"),"Div. Zipfel, ES ohne Verwendung",VLOOKUP(Abfalldokumentation!$E362,Produktgruppen!A:B,2,FALSE)),"-")))))))))))))))))))))))</f>
        <v>ABS</v>
      </c>
      <c r="E362" s="81" t="str">
        <f>IFERROR(VLOOKUP(Abfalldokumentation!$O362,Artikel!A:C,3,FALSE),Abfalldokumentation!$O362)</f>
        <v>ABS BERGBAU-MAAS-VAKU</v>
      </c>
      <c r="F362" s="81" t="str">
        <f>VLOOKUP(T362,'Liste Gründe'!A:D,2,FALSE)</f>
        <v>Rest</v>
      </c>
      <c r="G362" s="80" t="str">
        <f>IF(ISBLANK(V362),VLOOKUP(Abfalldokumentation!$P362,'Liste Gründe'!A:D,3,FALSE),V362)</f>
        <v>Schmutz</v>
      </c>
      <c r="H362" s="81" t="str">
        <f>IF(ISBLANK(Abfalldokumentation!$W362),"-",Abfalldokumentation!$W362)</f>
        <v>Schmutz</v>
      </c>
      <c r="I362" s="81">
        <f t="shared" si="36"/>
        <v>36</v>
      </c>
      <c r="J362" s="81" t="str">
        <f t="shared" si="37"/>
        <v>Produkte</v>
      </c>
      <c r="K362" s="81" t="str">
        <f t="shared" si="38"/>
        <v>BUs</v>
      </c>
      <c r="L362" s="81" t="str">
        <f t="shared" si="39"/>
        <v>Symptome</v>
      </c>
      <c r="M362" s="81" t="str">
        <f>IFERROR(VLOOKUP(Abfalldokumentation!$O362,Kennzahlen!S:V,3,FALSE)*Abfalldokumentation!$B362,"0")</f>
        <v>0</v>
      </c>
      <c r="N362" s="81" t="str">
        <f>IF(ISBLANK(Q362),VLOOKUP(Abfalldokumentation!$O362,'Linien - BU'!R:S,2,FALSE),Q362)</f>
        <v>Abfüllung</v>
      </c>
      <c r="O362" s="77">
        <f t="shared" si="40"/>
        <v>49500173</v>
      </c>
      <c r="P362" s="77">
        <f t="shared" si="41"/>
        <v>42</v>
      </c>
      <c r="Q362" s="39" t="s">
        <v>180</v>
      </c>
      <c r="R362" s="40">
        <v>49500173</v>
      </c>
      <c r="S362" s="40">
        <v>13</v>
      </c>
      <c r="T362" s="40">
        <v>42</v>
      </c>
      <c r="U362" s="41">
        <v>44449</v>
      </c>
      <c r="V362" s="43"/>
      <c r="W362" s="43" t="s">
        <v>87</v>
      </c>
      <c r="X362" s="44" t="str">
        <f>IFERROR(VLOOKUP(Abfalldokumentation!$R362,Artikel!A:C,3,FALSE),Abfalldokumentation!$R362)</f>
        <v>ABS BERGBAU-MAAS-VAKU</v>
      </c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spans="1:40" ht="30" hidden="1" customHeight="1" x14ac:dyDescent="0.25">
      <c r="A363" s="73" t="str">
        <f>VLOOKUP(N363,'Linien - BU'!A:B,2,FALSE)</f>
        <v>BU3</v>
      </c>
      <c r="B363" s="74">
        <f t="shared" si="35"/>
        <v>606</v>
      </c>
      <c r="C363" s="75">
        <f>Abfalldokumentation!$U363</f>
        <v>44449</v>
      </c>
      <c r="D363" s="69" t="str">
        <f>IFERROR(IF(VLOOKUP(O363,'[1]Rohware 230'!$B:$C,2,FALSE)=0,"Rohware"),
IFERROR(IF(VLOOKUP(O363,[1]Sammelnr.!$B:$C,2,FALSE)=0,"Sammelnr. ungeschält ABS"),
IFERROR(IF(VLOOKUP(O363,[1]Sammelnr.!$E:$F,2,FALSE)=0,"Sammelnr. ungeschält VS"),
IFERROR(IF(VLOOKUP(O363,[1]Sammelnr.!$H:$I,2,FALSE)=0,"Sammelnr. geschält"),
IFERROR(IF(VLOOKUP(O363,[1]Offen!$B:$C,2,FALSE)=0,"Offen ungeschält ABS"),
IFERROR(IF(VLOOKUP(O363,[1]Offen!$E:$F,2,FALSE)=0,"Offen ungeschält VOS"),
IFERROR(IF(VLOOKUP(O363,[1]Offen!$H:$I,2,FALSE)=0,"Offen geschält RW"),
IFERROR(IF(VLOOKUP(O363,[1]Offen!$K:$L,2,FALSE)=0,"Offen vegan"),
IFERROR(IF(VLOOKUP(O363,[1]Offen!$N:$O,2,FALSE)=0,"Offen Zipfel"),
IFERROR(IF(VLOOKUP(O363,[1]Offen!$Q:$R,2,FALSE)=0,"Offen Endstücke"),
IFERROR(IF(VLOOKUP(O363,[1]Vakuumiert!$B:$C,2,FALSE)=0,"Vakuumierter VOS ungeschält"),
IFERROR(IF(VLOOKUP(O363,[1]Vakuumiert!$E:$F,2,FALSE)=0,"Vakuumierter ABS ungeschält"),
IFERROR(IF(VLOOKUP(O363,[1]Vakuumiert!$H:$I,2,FALSE)=0,"Vakuumierter VOS geschält"),
IFERROR(IF(VLOOKUP(O363,[1]Vakuumiert!$K:$L,2,FALSE)=0,"Vakuumierter VOS vegan"),
IFERROR(IF(VLOOKUP(O363,[1]Vakuumiert!$N:$O,2,FALSE)=0,"Vakuumierter VOS Zipfel"),
IFERROR(IF(VLOOKUP(O363,[1]Vakuumiert!$Q:$R,2,FALSE)=0,"Vakuumiert geschält"),
IFERROR(IF(VLOOKUP(O363,'[1]vakuumierte Fertigprodukte'!$B:$C,2,FALSE)=0,"Fertigprodukte"),
IFERROR(IF(VLOOKUP(O363,'[1]vakuumierte Fertigprodukte'!$E:$FI,2,FALSE)=0,"Vakuumierte Zipfel"),
IFERROR(IF(VLOOKUP(O363,[1]Wurste!$B:$C,2,FALSE)=0,"Räucherwürste"),
IFERROR(IF(VLOOKUP(O363,[1]Wurste!$E:$F,2,FALSE)=0,"URW/URGW Wurst"),
IFERROR(IF(VLOOKUP(O363,[1]Wurste!$H:$I,2,FALSE)=0,"HF-Wurst Vegan"),
IFERROR(IF(VLOOKUP(O363,[1]Wurste!$K:$L,2,FALSE)=0,"320er ohne Würste"),
IFERROR(IF(AND(OR(Abfalldokumentation!$A363="BU3",Abfalldokumentation!$A363="Verkauf"),Abfalldokumentation!$F363="Schimmel",Abfalldokumentation!$G363="keinen Abnehmer/kein Schälpersonal"),"Div. Zipfel, ES ohne Verwendung",VLOOKUP(Abfalldokumentation!$E363,Produktgruppen!A:B,2,FALSE)),"-")))))))))))))))))))))))</f>
        <v>vegan</v>
      </c>
      <c r="E363" s="76" t="str">
        <f>IFERROR(VLOOKUP(Abfalldokumentation!$O363,Artikel!A:C,3,FALSE),Abfalldokumentation!$O363)</f>
        <v>VOS VEG-SCH-MILD-VAKU</v>
      </c>
      <c r="F363" s="76" t="str">
        <f>VLOOKUP(T363,'Liste Gründe'!A:D,2,FALSE)</f>
        <v>keinen Verwendungszweck</v>
      </c>
      <c r="G363" s="75" t="str">
        <f>IF(ISBLANK(V363),VLOOKUP(Abfalldokumentation!$P363,'Liste Gründe'!A:D,3,FALSE),V363)</f>
        <v>VOS &gt; Einsatz (vegan)</v>
      </c>
      <c r="H363" s="76" t="str">
        <f>IF(ISBLANK(Abfalldokumentation!$W363),"-",Abfalldokumentation!$W363)</f>
        <v>-</v>
      </c>
      <c r="I363" s="76">
        <f t="shared" si="36"/>
        <v>36</v>
      </c>
      <c r="J363" s="76" t="str">
        <f t="shared" si="37"/>
        <v>Produkte</v>
      </c>
      <c r="K363" s="76" t="str">
        <f t="shared" si="38"/>
        <v>BUs</v>
      </c>
      <c r="L363" s="76" t="str">
        <f t="shared" si="39"/>
        <v>Symptome</v>
      </c>
      <c r="M363" s="76">
        <f>IFERROR(VLOOKUP(Abfalldokumentation!$O363,Kennzahlen!S:V,3,FALSE)*Abfalldokumentation!$B363,"0")</f>
        <v>311.48399999999998</v>
      </c>
      <c r="N363" s="76" t="str">
        <f>IF(ISBLANK(Q363),VLOOKUP(Abfalldokumentation!$O363,'Linien - BU'!R:S,2,FALSE),Q363)</f>
        <v>L1</v>
      </c>
      <c r="O363" s="77">
        <f t="shared" si="40"/>
        <v>49900001</v>
      </c>
      <c r="P363" s="77">
        <f t="shared" si="41"/>
        <v>61</v>
      </c>
      <c r="Q363" s="45" t="s">
        <v>188</v>
      </c>
      <c r="R363" s="46">
        <v>49900001</v>
      </c>
      <c r="S363" s="46">
        <v>606</v>
      </c>
      <c r="T363" s="46">
        <v>61</v>
      </c>
      <c r="U363" s="47">
        <v>44449</v>
      </c>
      <c r="V363" s="48" t="s">
        <v>35</v>
      </c>
      <c r="W363" s="49"/>
      <c r="X363" s="50" t="str">
        <f>IFERROR(VLOOKUP(Abfalldokumentation!$R363,Artikel!A:C,3,FALSE),Abfalldokumentation!$R363)</f>
        <v>VOS VEG-SCH-MILD-VAKU</v>
      </c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spans="1:40" ht="30" hidden="1" customHeight="1" x14ac:dyDescent="0.25">
      <c r="A364" s="78" t="str">
        <f>VLOOKUP(N364,'Linien - BU'!A:B,2,FALSE)</f>
        <v>BU3</v>
      </c>
      <c r="B364" s="79">
        <f t="shared" si="35"/>
        <v>2613</v>
      </c>
      <c r="C364" s="80">
        <f>Abfalldokumentation!$U364</f>
        <v>44449</v>
      </c>
      <c r="D364" s="69" t="str">
        <f>IFERROR(IF(VLOOKUP(O364,'[1]Rohware 230'!$B:$C,2,FALSE)=0,"Rohware"),
IFERROR(IF(VLOOKUP(O364,[1]Sammelnr.!$B:$C,2,FALSE)=0,"Sammelnr. ungeschält ABS"),
IFERROR(IF(VLOOKUP(O364,[1]Sammelnr.!$E:$F,2,FALSE)=0,"Sammelnr. ungeschält VS"),
IFERROR(IF(VLOOKUP(O364,[1]Sammelnr.!$H:$I,2,FALSE)=0,"Sammelnr. geschält"),
IFERROR(IF(VLOOKUP(O364,[1]Offen!$B:$C,2,FALSE)=0,"Offen ungeschält ABS"),
IFERROR(IF(VLOOKUP(O364,[1]Offen!$E:$F,2,FALSE)=0,"Offen ungeschält VOS"),
IFERROR(IF(VLOOKUP(O364,[1]Offen!$H:$I,2,FALSE)=0,"Offen geschält RW"),
IFERROR(IF(VLOOKUP(O364,[1]Offen!$K:$L,2,FALSE)=0,"Offen vegan"),
IFERROR(IF(VLOOKUP(O364,[1]Offen!$N:$O,2,FALSE)=0,"Offen Zipfel"),
IFERROR(IF(VLOOKUP(O364,[1]Offen!$Q:$R,2,FALSE)=0,"Offen Endstücke"),
IFERROR(IF(VLOOKUP(O364,[1]Vakuumiert!$B:$C,2,FALSE)=0,"Vakuumierter VOS ungeschält"),
IFERROR(IF(VLOOKUP(O364,[1]Vakuumiert!$E:$F,2,FALSE)=0,"Vakuumierter ABS ungeschält"),
IFERROR(IF(VLOOKUP(O364,[1]Vakuumiert!$H:$I,2,FALSE)=0,"Vakuumierter VOS geschält"),
IFERROR(IF(VLOOKUP(O364,[1]Vakuumiert!$K:$L,2,FALSE)=0,"Vakuumierter VOS vegan"),
IFERROR(IF(VLOOKUP(O364,[1]Vakuumiert!$N:$O,2,FALSE)=0,"Vakuumierter VOS Zipfel"),
IFERROR(IF(VLOOKUP(O364,[1]Vakuumiert!$Q:$R,2,FALSE)=0,"Vakuumiert geschält"),
IFERROR(IF(VLOOKUP(O364,'[1]vakuumierte Fertigprodukte'!$B:$C,2,FALSE)=0,"Fertigprodukte"),
IFERROR(IF(VLOOKUP(O364,'[1]vakuumierte Fertigprodukte'!$E:$FI,2,FALSE)=0,"Vakuumierte Zipfel"),
IFERROR(IF(VLOOKUP(O364,[1]Wurste!$B:$C,2,FALSE)=0,"Räucherwürste"),
IFERROR(IF(VLOOKUP(O364,[1]Wurste!$E:$F,2,FALSE)=0,"URW/URGW Wurst"),
IFERROR(IF(VLOOKUP(O364,[1]Wurste!$H:$I,2,FALSE)=0,"HF-Wurst Vegan"),
IFERROR(IF(VLOOKUP(O364,[1]Wurste!$K:$L,2,FALSE)=0,"320er ohne Würste"),
IFERROR(IF(AND(OR(Abfalldokumentation!$A364="BU3",Abfalldokumentation!$A364="Verkauf"),Abfalldokumentation!$F364="Schimmel",Abfalldokumentation!$G364="keinen Abnehmer/kein Schälpersonal"),"Div. Zipfel, ES ohne Verwendung",VLOOKUP(Abfalldokumentation!$E364,Produktgruppen!A:B,2,FALSE)),"-")))))))))))))))))))))))</f>
        <v>vegan</v>
      </c>
      <c r="E364" s="81" t="str">
        <f>IFERROR(VLOOKUP(Abfalldokumentation!$O364,Artikel!A:C,3,FALSE),Abfalldokumentation!$O364)</f>
        <v>VOS VEG-SCH-WÜRZIG-VAKU</v>
      </c>
      <c r="F364" s="81" t="str">
        <f>VLOOKUP(T364,'Liste Gründe'!A:D,2,FALSE)</f>
        <v>keinen Verwendungszweck</v>
      </c>
      <c r="G364" s="80" t="str">
        <f>IF(ISBLANK(V364),VLOOKUP(Abfalldokumentation!$P364,'Liste Gründe'!A:D,3,FALSE),V364)</f>
        <v>VOS &gt; Einsatz (vegan)</v>
      </c>
      <c r="H364" s="81" t="str">
        <f>IF(ISBLANK(Abfalldokumentation!$W364),"-",Abfalldokumentation!$W364)</f>
        <v>-</v>
      </c>
      <c r="I364" s="81">
        <f t="shared" si="36"/>
        <v>36</v>
      </c>
      <c r="J364" s="81" t="str">
        <f t="shared" si="37"/>
        <v>Produkte</v>
      </c>
      <c r="K364" s="81" t="str">
        <f t="shared" si="38"/>
        <v>BUs</v>
      </c>
      <c r="L364" s="81" t="str">
        <f t="shared" si="39"/>
        <v>Symptome</v>
      </c>
      <c r="M364" s="81">
        <f>IFERROR(VLOOKUP(Abfalldokumentation!$O364,Kennzahlen!S:V,3,FALSE)*Abfalldokumentation!$B364,"0")</f>
        <v>1343.0820000000001</v>
      </c>
      <c r="N364" s="81" t="str">
        <f>IF(ISBLANK(Q364),VLOOKUP(Abfalldokumentation!$O364,'Linien - BU'!R:S,2,FALSE),Q364)</f>
        <v>L1</v>
      </c>
      <c r="O364" s="77">
        <f t="shared" si="40"/>
        <v>49900002</v>
      </c>
      <c r="P364" s="77">
        <f t="shared" si="41"/>
        <v>61</v>
      </c>
      <c r="Q364" s="39" t="s">
        <v>188</v>
      </c>
      <c r="R364" s="40">
        <v>49900002</v>
      </c>
      <c r="S364" s="40">
        <v>2613</v>
      </c>
      <c r="T364" s="40">
        <v>61</v>
      </c>
      <c r="U364" s="41">
        <v>44449</v>
      </c>
      <c r="V364" s="48" t="s">
        <v>35</v>
      </c>
      <c r="W364" s="43"/>
      <c r="X364" s="44" t="str">
        <f>IFERROR(VLOOKUP(Abfalldokumentation!$R364,Artikel!A:C,3,FALSE),Abfalldokumentation!$R364)</f>
        <v>VOS VEG-SCH-WÜRZIG-VAKU</v>
      </c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spans="1:40" ht="30" hidden="1" customHeight="1" x14ac:dyDescent="0.25">
      <c r="A365" s="73" t="str">
        <f>VLOOKUP(N365,'Linien - BU'!A:B,2,FALSE)</f>
        <v>Rest</v>
      </c>
      <c r="B365" s="74">
        <f t="shared" si="35"/>
        <v>777.6</v>
      </c>
      <c r="C365" s="75">
        <f>Abfalldokumentation!$U365</f>
        <v>44449</v>
      </c>
      <c r="D365" s="69" t="str">
        <f>IFERROR(IF(VLOOKUP(O365,'[1]Rohware 230'!$B:$C,2,FALSE)=0,"Rohware"),
IFERROR(IF(VLOOKUP(O365,[1]Sammelnr.!$B:$C,2,FALSE)=0,"Sammelnr. ungeschält ABS"),
IFERROR(IF(VLOOKUP(O365,[1]Sammelnr.!$E:$F,2,FALSE)=0,"Sammelnr. ungeschält VS"),
IFERROR(IF(VLOOKUP(O365,[1]Sammelnr.!$H:$I,2,FALSE)=0,"Sammelnr. geschält"),
IFERROR(IF(VLOOKUP(O365,[1]Offen!$B:$C,2,FALSE)=0,"Offen ungeschält ABS"),
IFERROR(IF(VLOOKUP(O365,[1]Offen!$E:$F,2,FALSE)=0,"Offen ungeschält VOS"),
IFERROR(IF(VLOOKUP(O365,[1]Offen!$H:$I,2,FALSE)=0,"Offen geschält RW"),
IFERROR(IF(VLOOKUP(O365,[1]Offen!$K:$L,2,FALSE)=0,"Offen vegan"),
IFERROR(IF(VLOOKUP(O365,[1]Offen!$N:$O,2,FALSE)=0,"Offen Zipfel"),
IFERROR(IF(VLOOKUP(O365,[1]Offen!$Q:$R,2,FALSE)=0,"Offen Endstücke"),
IFERROR(IF(VLOOKUP(O365,[1]Vakuumiert!$B:$C,2,FALSE)=0,"Vakuumierter VOS ungeschält"),
IFERROR(IF(VLOOKUP(O365,[1]Vakuumiert!$E:$F,2,FALSE)=0,"Vakuumierter ABS ungeschält"),
IFERROR(IF(VLOOKUP(O365,[1]Vakuumiert!$H:$I,2,FALSE)=0,"Vakuumierter VOS geschält"),
IFERROR(IF(VLOOKUP(O365,[1]Vakuumiert!$K:$L,2,FALSE)=0,"Vakuumierter VOS vegan"),
IFERROR(IF(VLOOKUP(O365,[1]Vakuumiert!$N:$O,2,FALSE)=0,"Vakuumierter VOS Zipfel"),
IFERROR(IF(VLOOKUP(O365,[1]Vakuumiert!$Q:$R,2,FALSE)=0,"Vakuumiert geschält"),
IFERROR(IF(VLOOKUP(O365,'[1]vakuumierte Fertigprodukte'!$B:$C,2,FALSE)=0,"Fertigprodukte"),
IFERROR(IF(VLOOKUP(O365,'[1]vakuumierte Fertigprodukte'!$E:$FI,2,FALSE)=0,"Vakuumierte Zipfel"),
IFERROR(IF(VLOOKUP(O365,[1]Wurste!$B:$C,2,FALSE)=0,"Räucherwürste"),
IFERROR(IF(VLOOKUP(O365,[1]Wurste!$E:$F,2,FALSE)=0,"URW/URGW Wurst"),
IFERROR(IF(VLOOKUP(O365,[1]Wurste!$H:$I,2,FALSE)=0,"HF-Wurst Vegan"),
IFERROR(IF(VLOOKUP(O365,[1]Wurste!$K:$L,2,FALSE)=0,"320er ohne Würste"),
IFERROR(IF(AND(OR(Abfalldokumentation!$A365="BU3",Abfalldokumentation!$A365="Verkauf"),Abfalldokumentation!$F365="Schimmel",Abfalldokumentation!$G365="keinen Abnehmer/kein Schälpersonal"),"Div. Zipfel, ES ohne Verwendung",VLOOKUP(Abfalldokumentation!$E365,Produktgruppen!A:B,2,FALSE)),"-")))))))))))))))))))))))</f>
        <v>Fertigware</v>
      </c>
      <c r="E365" s="76" t="str">
        <f>IFERROR(VLOOKUP(Abfalldokumentation!$O365,Artikel!A:C,3,FALSE),Abfalldokumentation!$O365)</f>
        <v>Black Forest Räucherkäs</v>
      </c>
      <c r="F365" s="76" t="str">
        <f>VLOOKUP(T365,'Liste Gründe'!A:D,2,FALSE)</f>
        <v>Rest</v>
      </c>
      <c r="G365" s="75" t="str">
        <f>IF(ISBLANK(V365),VLOOKUP(Abfalldokumentation!$P365,'Liste Gründe'!A:D,3,FALSE),V365)</f>
        <v>Retoure</v>
      </c>
      <c r="H365" s="76" t="str">
        <f>IF(ISBLANK(Abfalldokumentation!$W365),"-",Abfalldokumentation!$W365)</f>
        <v>Rückrufaktion</v>
      </c>
      <c r="I365" s="76">
        <f t="shared" si="36"/>
        <v>36</v>
      </c>
      <c r="J365" s="76" t="str">
        <f t="shared" si="37"/>
        <v>Produkte</v>
      </c>
      <c r="K365" s="76" t="str">
        <f t="shared" si="38"/>
        <v>BUs</v>
      </c>
      <c r="L365" s="76" t="str">
        <f t="shared" si="39"/>
        <v>Symptome</v>
      </c>
      <c r="M365" s="76" t="str">
        <f>IFERROR(VLOOKUP(Abfalldokumentation!$O365,Kennzahlen!S:V,3,FALSE)*Abfalldokumentation!$B365,"0")</f>
        <v>0</v>
      </c>
      <c r="N365" s="76" t="str">
        <f>IF(ISBLANK(Q365),VLOOKUP(Abfalldokumentation!$O365,'Linien - BU'!R:S,2,FALSE),Q365)</f>
        <v>Logistik</v>
      </c>
      <c r="O365" s="77">
        <f t="shared" si="40"/>
        <v>57000277</v>
      </c>
      <c r="P365" s="77">
        <f t="shared" si="41"/>
        <v>22</v>
      </c>
      <c r="Q365" s="45" t="s">
        <v>259</v>
      </c>
      <c r="R365" s="46">
        <v>57000277</v>
      </c>
      <c r="S365" s="46">
        <v>777.6</v>
      </c>
      <c r="T365" s="46">
        <v>22</v>
      </c>
      <c r="U365" s="47">
        <v>44449</v>
      </c>
      <c r="V365" s="48" t="s">
        <v>263</v>
      </c>
      <c r="W365" s="49" t="s">
        <v>217</v>
      </c>
      <c r="X365" s="50" t="str">
        <f>IFERROR(VLOOKUP(Abfalldokumentation!$R365,Artikel!A:C,3,FALSE),Abfalldokumentation!$R365)</f>
        <v>Black Forest Räucherkäs</v>
      </c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spans="1:40" ht="30" hidden="1" customHeight="1" x14ac:dyDescent="0.25">
      <c r="A366" s="78" t="str">
        <f>VLOOKUP(N366,'Linien - BU'!A:B,2,FALSE)</f>
        <v>BU2</v>
      </c>
      <c r="B366" s="79">
        <f t="shared" si="35"/>
        <v>30</v>
      </c>
      <c r="C366" s="80">
        <f>Abfalldokumentation!$U366</f>
        <v>44449</v>
      </c>
      <c r="D366" s="69" t="str">
        <f>IFERROR(IF(VLOOKUP(O366,'[1]Rohware 230'!$B:$C,2,FALSE)=0,"Rohware"),
IFERROR(IF(VLOOKUP(O366,[1]Sammelnr.!$B:$C,2,FALSE)=0,"Sammelnr. ungeschält ABS"),
IFERROR(IF(VLOOKUP(O366,[1]Sammelnr.!$E:$F,2,FALSE)=0,"Sammelnr. ungeschält VS"),
IFERROR(IF(VLOOKUP(O366,[1]Sammelnr.!$H:$I,2,FALSE)=0,"Sammelnr. geschält"),
IFERROR(IF(VLOOKUP(O366,[1]Offen!$B:$C,2,FALSE)=0,"Offen ungeschält ABS"),
IFERROR(IF(VLOOKUP(O366,[1]Offen!$E:$F,2,FALSE)=0,"Offen ungeschält VOS"),
IFERROR(IF(VLOOKUP(O366,[1]Offen!$H:$I,2,FALSE)=0,"Offen geschält RW"),
IFERROR(IF(VLOOKUP(O366,[1]Offen!$K:$L,2,FALSE)=0,"Offen vegan"),
IFERROR(IF(VLOOKUP(O366,[1]Offen!$N:$O,2,FALSE)=0,"Offen Zipfel"),
IFERROR(IF(VLOOKUP(O366,[1]Offen!$Q:$R,2,FALSE)=0,"Offen Endstücke"),
IFERROR(IF(VLOOKUP(O366,[1]Vakuumiert!$B:$C,2,FALSE)=0,"Vakuumierter VOS ungeschält"),
IFERROR(IF(VLOOKUP(O366,[1]Vakuumiert!$E:$F,2,FALSE)=0,"Vakuumierter ABS ungeschält"),
IFERROR(IF(VLOOKUP(O366,[1]Vakuumiert!$H:$I,2,FALSE)=0,"Vakuumierter VOS geschält"),
IFERROR(IF(VLOOKUP(O366,[1]Vakuumiert!$K:$L,2,FALSE)=0,"Vakuumierter VOS vegan"),
IFERROR(IF(VLOOKUP(O366,[1]Vakuumiert!$N:$O,2,FALSE)=0,"Vakuumierter VOS Zipfel"),
IFERROR(IF(VLOOKUP(O366,[1]Vakuumiert!$Q:$R,2,FALSE)=0,"Vakuumiert geschält"),
IFERROR(IF(VLOOKUP(O366,'[1]vakuumierte Fertigprodukte'!$B:$C,2,FALSE)=0,"Fertigprodukte"),
IFERROR(IF(VLOOKUP(O366,'[1]vakuumierte Fertigprodukte'!$E:$FI,2,FALSE)=0,"Vakuumierte Zipfel"),
IFERROR(IF(VLOOKUP(O366,[1]Wurste!$B:$C,2,FALSE)=0,"Räucherwürste"),
IFERROR(IF(VLOOKUP(O366,[1]Wurste!$E:$F,2,FALSE)=0,"URW/URGW Wurst"),
IFERROR(IF(VLOOKUP(O366,[1]Wurste!$H:$I,2,FALSE)=0,"HF-Wurst Vegan"),
IFERROR(IF(VLOOKUP(O366,[1]Wurste!$K:$L,2,FALSE)=0,"320er ohne Würste"),
IFERROR(IF(AND(OR(Abfalldokumentation!$A366="BU3",Abfalldokumentation!$A366="Verkauf"),Abfalldokumentation!$F366="Schimmel",Abfalldokumentation!$G366="keinen Abnehmer/kein Schälpersonal"),"Div. Zipfel, ES ohne Verwendung",VLOOKUP(Abfalldokumentation!$E366,Produktgruppen!A:B,2,FALSE)),"-")))))))))))))))))))))))</f>
        <v>Rohware</v>
      </c>
      <c r="E366" s="81" t="str">
        <f>IFERROR(VLOOKUP(Abfalldokumentation!$O366,Artikel!A:C,3,FALSE),Abfalldokumentation!$O366)</f>
        <v>Blöcke</v>
      </c>
      <c r="F366" s="81" t="str">
        <f>VLOOKUP(T366,'Liste Gründe'!A:D,2,FALSE)</f>
        <v>Schimmel</v>
      </c>
      <c r="G366" s="80" t="str">
        <f>IF(ISBLANK(V366),VLOOKUP(Abfalldokumentation!$P366,'Liste Gründe'!A:D,3,FALSE),V366)</f>
        <v>Luftzieher/Folienriss durch Transport</v>
      </c>
      <c r="H366" s="81" t="str">
        <f>IF(ISBLANK(Abfalldokumentation!$W366),"-",Abfalldokumentation!$W366)</f>
        <v>Luftzieher/Folienriss durch Transport</v>
      </c>
      <c r="I366" s="81">
        <f t="shared" si="36"/>
        <v>36</v>
      </c>
      <c r="J366" s="81" t="str">
        <f t="shared" si="37"/>
        <v>Produkte</v>
      </c>
      <c r="K366" s="81" t="str">
        <f t="shared" si="38"/>
        <v>BUs</v>
      </c>
      <c r="L366" s="81" t="str">
        <f t="shared" si="39"/>
        <v>Symptome</v>
      </c>
      <c r="M366" s="81" t="str">
        <f>IFERROR(VLOOKUP(Abfalldokumentation!$O366,Kennzahlen!S:V,3,FALSE)*Abfalldokumentation!$B366,"0")</f>
        <v>0</v>
      </c>
      <c r="N366" s="81" t="str">
        <f>IF(ISBLANK(Q366),VLOOKUP(Abfalldokumentation!$O366,'Linien - BU'!R:S,2,FALSE),Q366)</f>
        <v>BU2</v>
      </c>
      <c r="O366" s="77" t="str">
        <f t="shared" si="40"/>
        <v>Blöcke</v>
      </c>
      <c r="P366" s="77">
        <f t="shared" si="41"/>
        <v>12</v>
      </c>
      <c r="Q366" s="39" t="s">
        <v>7</v>
      </c>
      <c r="R366" s="40" t="s">
        <v>208</v>
      </c>
      <c r="S366" s="40">
        <v>30</v>
      </c>
      <c r="T366" s="40">
        <v>12</v>
      </c>
      <c r="U366" s="41">
        <v>44449</v>
      </c>
      <c r="V366" s="42" t="s">
        <v>30</v>
      </c>
      <c r="W366" s="43" t="s">
        <v>30</v>
      </c>
      <c r="X366" s="44" t="str">
        <f>IFERROR(VLOOKUP(Abfalldokumentation!$R366,Artikel!A:C,3,FALSE),Abfalldokumentation!$R366)</f>
        <v>Blöcke</v>
      </c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spans="1:40" ht="30" customHeight="1" x14ac:dyDescent="0.25">
      <c r="A367" s="73" t="str">
        <f>VLOOKUP(N367,'Linien - BU'!A:B,2,FALSE)</f>
        <v>BU1</v>
      </c>
      <c r="B367" s="74">
        <f t="shared" si="35"/>
        <v>16</v>
      </c>
      <c r="C367" s="75">
        <f>Abfalldokumentation!$U367</f>
        <v>44449</v>
      </c>
      <c r="D367" s="69" t="str">
        <f>IFERROR(IF(VLOOKUP(O367,'[1]Rohware 230'!$B:$C,2,FALSE)=0,"Rohware"),
IFERROR(IF(VLOOKUP(O367,[1]Sammelnr.!$B:$C,2,FALSE)=0,"Sammelnr. ungeschält ABS"),
IFERROR(IF(VLOOKUP(O367,[1]Sammelnr.!$E:$F,2,FALSE)=0,"Sammelnr. ungeschält VS"),
IFERROR(IF(VLOOKUP(O367,[1]Sammelnr.!$H:$I,2,FALSE)=0,"Sammelnr. geschält"),
IFERROR(IF(VLOOKUP(O367,[1]Offen!$B:$C,2,FALSE)=0,"Offen ungeschält ABS"),
IFERROR(IF(VLOOKUP(O367,[1]Offen!$E:$F,2,FALSE)=0,"Offen ungeschält VOS"),
IFERROR(IF(VLOOKUP(O367,[1]Offen!$H:$I,2,FALSE)=0,"Offen geschält RW"),
IFERROR(IF(VLOOKUP(O367,[1]Offen!$K:$L,2,FALSE)=0,"Offen vegan"),
IFERROR(IF(VLOOKUP(O367,[1]Offen!$N:$O,2,FALSE)=0,"Offen Zipfel"),
IFERROR(IF(VLOOKUP(O367,[1]Offen!$Q:$R,2,FALSE)=0,"Offen Endstücke"),
IFERROR(IF(VLOOKUP(O367,[1]Vakuumiert!$B:$C,2,FALSE)=0,"Vakuumierter VOS ungeschält"),
IFERROR(IF(VLOOKUP(O367,[1]Vakuumiert!$E:$F,2,FALSE)=0,"Vakuumierter ABS ungeschält"),
IFERROR(IF(VLOOKUP(O367,[1]Vakuumiert!$H:$I,2,FALSE)=0,"Vakuumierter VOS geschält"),
IFERROR(IF(VLOOKUP(O367,[1]Vakuumiert!$K:$L,2,FALSE)=0,"Vakuumierter VOS vegan"),
IFERROR(IF(VLOOKUP(O367,[1]Vakuumiert!$N:$O,2,FALSE)=0,"Vakuumierter VOS Zipfel"),
IFERROR(IF(VLOOKUP(O367,[1]Vakuumiert!$Q:$R,2,FALSE)=0,"Vakuumiert geschält"),
IFERROR(IF(VLOOKUP(O367,'[1]vakuumierte Fertigprodukte'!$B:$C,2,FALSE)=0,"Fertigprodukte"),
IFERROR(IF(VLOOKUP(O367,'[1]vakuumierte Fertigprodukte'!$E:$FI,2,FALSE)=0,"Vakuumierte Zipfel"),
IFERROR(IF(VLOOKUP(O367,[1]Wurste!$B:$C,2,FALSE)=0,"Räucherwürste"),
IFERROR(IF(VLOOKUP(O367,[1]Wurste!$E:$F,2,FALSE)=0,"URW/URGW Wurst"),
IFERROR(IF(VLOOKUP(O367,[1]Wurste!$H:$I,2,FALSE)=0,"HF-Wurst Vegan"),
IFERROR(IF(VLOOKUP(O367,[1]Wurste!$K:$L,2,FALSE)=0,"320er ohne Würste"),
IFERROR(IF(AND(OR(Abfalldokumentation!$A367="BU3",Abfalldokumentation!$A367="Verkauf"),Abfalldokumentation!$F367="Schimmel",Abfalldokumentation!$G367="keinen Abnehmer/kein Schälpersonal"),"Div. Zipfel, ES ohne Verwendung",VLOOKUP(Abfalldokumentation!$E367,Produktgruppen!A:B,2,FALSE)),"-")))))))))))))))))))))))</f>
        <v>Diverses</v>
      </c>
      <c r="E367" s="76" t="str">
        <f>IFERROR(VLOOKUP(Abfalldokumentation!$O367,Artikel!A:C,3,FALSE),Abfalldokumentation!$O367)</f>
        <v>Diverses aus Abfüllung</v>
      </c>
      <c r="F367" s="76" t="str">
        <f>VLOOKUP(T367,'Liste Gründe'!A:D,2,FALSE)</f>
        <v>Linienbezogen</v>
      </c>
      <c r="G367" s="75" t="str">
        <f>IF(ISBLANK(V367),VLOOKUP(Abfalldokumentation!$P367,'Liste Gründe'!A:D,3,FALSE),V367)</f>
        <v>Darm geplatzt</v>
      </c>
      <c r="H367" s="76" t="str">
        <f>IF(ISBLANK(Abfalldokumentation!$W367),"-",Abfalldokumentation!$W367)</f>
        <v>-</v>
      </c>
      <c r="I367" s="76">
        <f t="shared" si="36"/>
        <v>36</v>
      </c>
      <c r="J367" s="76" t="str">
        <f t="shared" si="37"/>
        <v>Produkte</v>
      </c>
      <c r="K367" s="76" t="str">
        <f t="shared" si="38"/>
        <v>BUs</v>
      </c>
      <c r="L367" s="76" t="str">
        <f t="shared" si="39"/>
        <v>Symptome</v>
      </c>
      <c r="M367" s="76" t="str">
        <f>IFERROR(VLOOKUP(Abfalldokumentation!$O367,Kennzahlen!S:V,3,FALSE)*Abfalldokumentation!$B367,"0")</f>
        <v>0</v>
      </c>
      <c r="N367" s="76" t="str">
        <f>IF(ISBLANK(Q367),VLOOKUP(Abfalldokumentation!$O367,'Linien - BU'!R:S,2,FALSE),Q367)</f>
        <v>Abfüllung</v>
      </c>
      <c r="O367" s="77" t="str">
        <f t="shared" si="40"/>
        <v>Diverses aus Abfüllung</v>
      </c>
      <c r="P367" s="77">
        <f t="shared" si="41"/>
        <v>34</v>
      </c>
      <c r="Q367" s="45" t="s">
        <v>180</v>
      </c>
      <c r="R367" s="46" t="s">
        <v>193</v>
      </c>
      <c r="S367" s="46">
        <v>16</v>
      </c>
      <c r="T367" s="40">
        <v>34</v>
      </c>
      <c r="U367" s="47">
        <v>44449</v>
      </c>
      <c r="V367" s="48"/>
      <c r="W367" s="49"/>
      <c r="X367" s="50" t="str">
        <f>IFERROR(VLOOKUP(Abfalldokumentation!$R367,Artikel!A:C,3,FALSE),Abfalldokumentation!$R367)</f>
        <v>Diverses aus Abfüllung</v>
      </c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spans="1:40" ht="30" customHeight="1" x14ac:dyDescent="0.25">
      <c r="A368" s="78" t="str">
        <f>VLOOKUP(N368,'Linien - BU'!A:B,2,FALSE)</f>
        <v>BU1</v>
      </c>
      <c r="B368" s="79">
        <f t="shared" si="35"/>
        <v>19</v>
      </c>
      <c r="C368" s="80">
        <f>Abfalldokumentation!$U368</f>
        <v>44449</v>
      </c>
      <c r="D368" s="69" t="str">
        <f>IFERROR(IF(VLOOKUP(O368,'[1]Rohware 230'!$B:$C,2,FALSE)=0,"Rohware"),
IFERROR(IF(VLOOKUP(O368,[1]Sammelnr.!$B:$C,2,FALSE)=0,"Sammelnr. ungeschält ABS"),
IFERROR(IF(VLOOKUP(O368,[1]Sammelnr.!$E:$F,2,FALSE)=0,"Sammelnr. ungeschält VS"),
IFERROR(IF(VLOOKUP(O368,[1]Sammelnr.!$H:$I,2,FALSE)=0,"Sammelnr. geschält"),
IFERROR(IF(VLOOKUP(O368,[1]Offen!$B:$C,2,FALSE)=0,"Offen ungeschält ABS"),
IFERROR(IF(VLOOKUP(O368,[1]Offen!$E:$F,2,FALSE)=0,"Offen ungeschält VOS"),
IFERROR(IF(VLOOKUP(O368,[1]Offen!$H:$I,2,FALSE)=0,"Offen geschält RW"),
IFERROR(IF(VLOOKUP(O368,[1]Offen!$K:$L,2,FALSE)=0,"Offen vegan"),
IFERROR(IF(VLOOKUP(O368,[1]Offen!$N:$O,2,FALSE)=0,"Offen Zipfel"),
IFERROR(IF(VLOOKUP(O368,[1]Offen!$Q:$R,2,FALSE)=0,"Offen Endstücke"),
IFERROR(IF(VLOOKUP(O368,[1]Vakuumiert!$B:$C,2,FALSE)=0,"Vakuumierter VOS ungeschält"),
IFERROR(IF(VLOOKUP(O368,[1]Vakuumiert!$E:$F,2,FALSE)=0,"Vakuumierter ABS ungeschält"),
IFERROR(IF(VLOOKUP(O368,[1]Vakuumiert!$H:$I,2,FALSE)=0,"Vakuumierter VOS geschält"),
IFERROR(IF(VLOOKUP(O368,[1]Vakuumiert!$K:$L,2,FALSE)=0,"Vakuumierter VOS vegan"),
IFERROR(IF(VLOOKUP(O368,[1]Vakuumiert!$N:$O,2,FALSE)=0,"Vakuumierter VOS Zipfel"),
IFERROR(IF(VLOOKUP(O368,[1]Vakuumiert!$Q:$R,2,FALSE)=0,"Vakuumiert geschält"),
IFERROR(IF(VLOOKUP(O368,'[1]vakuumierte Fertigprodukte'!$B:$C,2,FALSE)=0,"Fertigprodukte"),
IFERROR(IF(VLOOKUP(O368,'[1]vakuumierte Fertigprodukte'!$E:$FI,2,FALSE)=0,"Vakuumierte Zipfel"),
IFERROR(IF(VLOOKUP(O368,[1]Wurste!$B:$C,2,FALSE)=0,"Räucherwürste"),
IFERROR(IF(VLOOKUP(O368,[1]Wurste!$E:$F,2,FALSE)=0,"URW/URGW Wurst"),
IFERROR(IF(VLOOKUP(O368,[1]Wurste!$H:$I,2,FALSE)=0,"HF-Wurst Vegan"),
IFERROR(IF(VLOOKUP(O368,[1]Wurste!$K:$L,2,FALSE)=0,"320er ohne Würste"),
IFERROR(IF(AND(OR(Abfalldokumentation!$A368="BU3",Abfalldokumentation!$A368="Verkauf"),Abfalldokumentation!$F368="Schimmel",Abfalldokumentation!$G368="keinen Abnehmer/kein Schälpersonal"),"Div. Zipfel, ES ohne Verwendung",VLOOKUP(Abfalldokumentation!$E368,Produktgruppen!A:B,2,FALSE)),"-")))))))))))))))))))))))</f>
        <v>Diverses</v>
      </c>
      <c r="E368" s="81" t="str">
        <f>IFERROR(VLOOKUP(Abfalldokumentation!$O368,Artikel!A:C,3,FALSE),Abfalldokumentation!$O368)</f>
        <v>Diverses aus Abfüllung</v>
      </c>
      <c r="F368" s="81" t="str">
        <f>VLOOKUP(T368,'Liste Gründe'!A:D,2,FALSE)</f>
        <v>Linienbezogen</v>
      </c>
      <c r="G368" s="80" t="str">
        <f>IF(ISBLANK(V368),VLOOKUP(Abfalldokumentation!$P368,'Liste Gründe'!A:D,3,FALSE),V368)</f>
        <v>Darm geplatzt</v>
      </c>
      <c r="H368" s="81" t="str">
        <f>IF(ISBLANK(Abfalldokumentation!$W368),"-",Abfalldokumentation!$W368)</f>
        <v>-</v>
      </c>
      <c r="I368" s="81">
        <f t="shared" si="36"/>
        <v>36</v>
      </c>
      <c r="J368" s="81" t="str">
        <f t="shared" si="37"/>
        <v>Produkte</v>
      </c>
      <c r="K368" s="81" t="str">
        <f t="shared" si="38"/>
        <v>BUs</v>
      </c>
      <c r="L368" s="81" t="str">
        <f t="shared" si="39"/>
        <v>Symptome</v>
      </c>
      <c r="M368" s="81" t="str">
        <f>IFERROR(VLOOKUP(Abfalldokumentation!$O368,Kennzahlen!S:V,3,FALSE)*Abfalldokumentation!$B368,"0")</f>
        <v>0</v>
      </c>
      <c r="N368" s="81" t="str">
        <f>IF(ISBLANK(Q368),VLOOKUP(Abfalldokumentation!$O368,'Linien - BU'!R:S,2,FALSE),Q368)</f>
        <v>Abfüllung</v>
      </c>
      <c r="O368" s="77" t="str">
        <f t="shared" si="40"/>
        <v>Diverses aus Abfüllung</v>
      </c>
      <c r="P368" s="77">
        <f t="shared" si="41"/>
        <v>34</v>
      </c>
      <c r="Q368" s="39" t="s">
        <v>180</v>
      </c>
      <c r="R368" s="40" t="s">
        <v>193</v>
      </c>
      <c r="S368" s="40">
        <v>19</v>
      </c>
      <c r="T368" s="40">
        <v>34</v>
      </c>
      <c r="U368" s="41">
        <v>44449</v>
      </c>
      <c r="V368" s="42"/>
      <c r="W368" s="43"/>
      <c r="X368" s="44" t="str">
        <f>IFERROR(VLOOKUP(Abfalldokumentation!$R368,Artikel!A:C,3,FALSE),Abfalldokumentation!$R368)</f>
        <v>Diverses aus Abfüllung</v>
      </c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spans="1:40" ht="30" customHeight="1" x14ac:dyDescent="0.25">
      <c r="A369" s="73" t="str">
        <f>VLOOKUP(N369,'Linien - BU'!A:B,2,FALSE)</f>
        <v>BU1</v>
      </c>
      <c r="B369" s="74">
        <f t="shared" si="35"/>
        <v>81</v>
      </c>
      <c r="C369" s="75">
        <f>Abfalldokumentation!$U369</f>
        <v>44449</v>
      </c>
      <c r="D369" s="69" t="str">
        <f>IFERROR(IF(VLOOKUP(O369,'[1]Rohware 230'!$B:$C,2,FALSE)=0,"Rohware"),
IFERROR(IF(VLOOKUP(O369,[1]Sammelnr.!$B:$C,2,FALSE)=0,"Sammelnr. ungeschält ABS"),
IFERROR(IF(VLOOKUP(O369,[1]Sammelnr.!$E:$F,2,FALSE)=0,"Sammelnr. ungeschält VS"),
IFERROR(IF(VLOOKUP(O369,[1]Sammelnr.!$H:$I,2,FALSE)=0,"Sammelnr. geschält"),
IFERROR(IF(VLOOKUP(O369,[1]Offen!$B:$C,2,FALSE)=0,"Offen ungeschält ABS"),
IFERROR(IF(VLOOKUP(O369,[1]Offen!$E:$F,2,FALSE)=0,"Offen ungeschält VOS"),
IFERROR(IF(VLOOKUP(O369,[1]Offen!$H:$I,2,FALSE)=0,"Offen geschält RW"),
IFERROR(IF(VLOOKUP(O369,[1]Offen!$K:$L,2,FALSE)=0,"Offen vegan"),
IFERROR(IF(VLOOKUP(O369,[1]Offen!$N:$O,2,FALSE)=0,"Offen Zipfel"),
IFERROR(IF(VLOOKUP(O369,[1]Offen!$Q:$R,2,FALSE)=0,"Offen Endstücke"),
IFERROR(IF(VLOOKUP(O369,[1]Vakuumiert!$B:$C,2,FALSE)=0,"Vakuumierter VOS ungeschält"),
IFERROR(IF(VLOOKUP(O369,[1]Vakuumiert!$E:$F,2,FALSE)=0,"Vakuumierter ABS ungeschält"),
IFERROR(IF(VLOOKUP(O369,[1]Vakuumiert!$H:$I,2,FALSE)=0,"Vakuumierter VOS geschält"),
IFERROR(IF(VLOOKUP(O369,[1]Vakuumiert!$K:$L,2,FALSE)=0,"Vakuumierter VOS vegan"),
IFERROR(IF(VLOOKUP(O369,[1]Vakuumiert!$N:$O,2,FALSE)=0,"Vakuumierter VOS Zipfel"),
IFERROR(IF(VLOOKUP(O369,[1]Vakuumiert!$Q:$R,2,FALSE)=0,"Vakuumiert geschält"),
IFERROR(IF(VLOOKUP(O369,'[1]vakuumierte Fertigprodukte'!$B:$C,2,FALSE)=0,"Fertigprodukte"),
IFERROR(IF(VLOOKUP(O369,'[1]vakuumierte Fertigprodukte'!$E:$FI,2,FALSE)=0,"Vakuumierte Zipfel"),
IFERROR(IF(VLOOKUP(O369,[1]Wurste!$B:$C,2,FALSE)=0,"Räucherwürste"),
IFERROR(IF(VLOOKUP(O369,[1]Wurste!$E:$F,2,FALSE)=0,"URW/URGW Wurst"),
IFERROR(IF(VLOOKUP(O369,[1]Wurste!$H:$I,2,FALSE)=0,"HF-Wurst Vegan"),
IFERROR(IF(VLOOKUP(O369,[1]Wurste!$K:$L,2,FALSE)=0,"320er ohne Würste"),
IFERROR(IF(AND(OR(Abfalldokumentation!$A369="BU3",Abfalldokumentation!$A369="Verkauf"),Abfalldokumentation!$F369="Schimmel",Abfalldokumentation!$G369="keinen Abnehmer/kein Schälpersonal"),"Div. Zipfel, ES ohne Verwendung",VLOOKUP(Abfalldokumentation!$E369,Produktgruppen!A:B,2,FALSE)),"-")))))))))))))))))))))))</f>
        <v>Diverses</v>
      </c>
      <c r="E369" s="76" t="str">
        <f>IFERROR(VLOOKUP(Abfalldokumentation!$O369,Artikel!A:C,3,FALSE),Abfalldokumentation!$O369)</f>
        <v>Diverses aus Abfüllung</v>
      </c>
      <c r="F369" s="76" t="str">
        <f>VLOOKUP(T369,'Liste Gründe'!A:D,2,FALSE)</f>
        <v>Linienbezogen</v>
      </c>
      <c r="G369" s="75" t="str">
        <f>IF(ISBLANK(V369),VLOOKUP(Abfalldokumentation!$P369,'Liste Gründe'!A:D,3,FALSE),V369)</f>
        <v>Darm geplatzt</v>
      </c>
      <c r="H369" s="76" t="str">
        <f>IF(ISBLANK(Abfalldokumentation!$W369),"-",Abfalldokumentation!$W369)</f>
        <v>-</v>
      </c>
      <c r="I369" s="76">
        <f t="shared" si="36"/>
        <v>36</v>
      </c>
      <c r="J369" s="76" t="str">
        <f t="shared" si="37"/>
        <v>Produkte</v>
      </c>
      <c r="K369" s="76" t="str">
        <f t="shared" si="38"/>
        <v>BUs</v>
      </c>
      <c r="L369" s="76" t="str">
        <f t="shared" si="39"/>
        <v>Symptome</v>
      </c>
      <c r="M369" s="76" t="str">
        <f>IFERROR(VLOOKUP(Abfalldokumentation!$O369,Kennzahlen!S:V,3,FALSE)*Abfalldokumentation!$B369,"0")</f>
        <v>0</v>
      </c>
      <c r="N369" s="76" t="str">
        <f>IF(ISBLANK(Q369),VLOOKUP(Abfalldokumentation!$O369,'Linien - BU'!R:S,2,FALSE),Q369)</f>
        <v>Abfüllung</v>
      </c>
      <c r="O369" s="77" t="str">
        <f t="shared" si="40"/>
        <v>Diverses aus Abfüllung</v>
      </c>
      <c r="P369" s="77">
        <f t="shared" si="41"/>
        <v>34</v>
      </c>
      <c r="Q369" s="45" t="s">
        <v>180</v>
      </c>
      <c r="R369" s="46" t="s">
        <v>193</v>
      </c>
      <c r="S369" s="46">
        <v>81</v>
      </c>
      <c r="T369" s="40">
        <v>34</v>
      </c>
      <c r="U369" s="47">
        <v>44449</v>
      </c>
      <c r="V369" s="48"/>
      <c r="W369" s="49"/>
      <c r="X369" s="50" t="str">
        <f>IFERROR(VLOOKUP(Abfalldokumentation!$R369,Artikel!A:C,3,FALSE),Abfalldokumentation!$R369)</f>
        <v>Diverses aus Abfüllung</v>
      </c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spans="1:40" ht="30" customHeight="1" x14ac:dyDescent="0.25">
      <c r="A370" s="78" t="str">
        <f>VLOOKUP(N370,'Linien - BU'!A:B,2,FALSE)</f>
        <v>BU1</v>
      </c>
      <c r="B370" s="79">
        <f t="shared" si="35"/>
        <v>120</v>
      </c>
      <c r="C370" s="80">
        <f>Abfalldokumentation!$U370</f>
        <v>44449</v>
      </c>
      <c r="D370" s="69" t="str">
        <f>IFERROR(IF(VLOOKUP(O370,'[1]Rohware 230'!$B:$C,2,FALSE)=0,"Rohware"),
IFERROR(IF(VLOOKUP(O370,[1]Sammelnr.!$B:$C,2,FALSE)=0,"Sammelnr. ungeschält ABS"),
IFERROR(IF(VLOOKUP(O370,[1]Sammelnr.!$E:$F,2,FALSE)=0,"Sammelnr. ungeschält VS"),
IFERROR(IF(VLOOKUP(O370,[1]Sammelnr.!$H:$I,2,FALSE)=0,"Sammelnr. geschält"),
IFERROR(IF(VLOOKUP(O370,[1]Offen!$B:$C,2,FALSE)=0,"Offen ungeschält ABS"),
IFERROR(IF(VLOOKUP(O370,[1]Offen!$E:$F,2,FALSE)=0,"Offen ungeschält VOS"),
IFERROR(IF(VLOOKUP(O370,[1]Offen!$H:$I,2,FALSE)=0,"Offen geschält RW"),
IFERROR(IF(VLOOKUP(O370,[1]Offen!$K:$L,2,FALSE)=0,"Offen vegan"),
IFERROR(IF(VLOOKUP(O370,[1]Offen!$N:$O,2,FALSE)=0,"Offen Zipfel"),
IFERROR(IF(VLOOKUP(O370,[1]Offen!$Q:$R,2,FALSE)=0,"Offen Endstücke"),
IFERROR(IF(VLOOKUP(O370,[1]Vakuumiert!$B:$C,2,FALSE)=0,"Vakuumierter VOS ungeschält"),
IFERROR(IF(VLOOKUP(O370,[1]Vakuumiert!$E:$F,2,FALSE)=0,"Vakuumierter ABS ungeschält"),
IFERROR(IF(VLOOKUP(O370,[1]Vakuumiert!$H:$I,2,FALSE)=0,"Vakuumierter VOS geschält"),
IFERROR(IF(VLOOKUP(O370,[1]Vakuumiert!$K:$L,2,FALSE)=0,"Vakuumierter VOS vegan"),
IFERROR(IF(VLOOKUP(O370,[1]Vakuumiert!$N:$O,2,FALSE)=0,"Vakuumierter VOS Zipfel"),
IFERROR(IF(VLOOKUP(O370,[1]Vakuumiert!$Q:$R,2,FALSE)=0,"Vakuumiert geschält"),
IFERROR(IF(VLOOKUP(O370,'[1]vakuumierte Fertigprodukte'!$B:$C,2,FALSE)=0,"Fertigprodukte"),
IFERROR(IF(VLOOKUP(O370,'[1]vakuumierte Fertigprodukte'!$E:$FI,2,FALSE)=0,"Vakuumierte Zipfel"),
IFERROR(IF(VLOOKUP(O370,[1]Wurste!$B:$C,2,FALSE)=0,"Räucherwürste"),
IFERROR(IF(VLOOKUP(O370,[1]Wurste!$E:$F,2,FALSE)=0,"URW/URGW Wurst"),
IFERROR(IF(VLOOKUP(O370,[1]Wurste!$H:$I,2,FALSE)=0,"HF-Wurst Vegan"),
IFERROR(IF(VLOOKUP(O370,[1]Wurste!$K:$L,2,FALSE)=0,"320er ohne Würste"),
IFERROR(IF(AND(OR(Abfalldokumentation!$A370="BU3",Abfalldokumentation!$A370="Verkauf"),Abfalldokumentation!$F370="Schimmel",Abfalldokumentation!$G370="keinen Abnehmer/kein Schälpersonal"),"Div. Zipfel, ES ohne Verwendung",VLOOKUP(Abfalldokumentation!$E370,Produktgruppen!A:B,2,FALSE)),"-")))))))))))))))))))))))</f>
        <v>Diverses</v>
      </c>
      <c r="E370" s="81" t="str">
        <f>IFERROR(VLOOKUP(Abfalldokumentation!$O370,Artikel!A:C,3,FALSE),Abfalldokumentation!$O370)</f>
        <v>Diverses aus Abfüllung</v>
      </c>
      <c r="F370" s="81" t="str">
        <f>VLOOKUP(T370,'Liste Gründe'!A:D,2,FALSE)</f>
        <v>Linienbezogen</v>
      </c>
      <c r="G370" s="80" t="str">
        <f>IF(ISBLANK(V370),VLOOKUP(Abfalldokumentation!$P370,'Liste Gründe'!A:D,3,FALSE),V370)</f>
        <v>Darm geplatzt</v>
      </c>
      <c r="H370" s="81" t="str">
        <f>IF(ISBLANK(Abfalldokumentation!$W370),"-",Abfalldokumentation!$W370)</f>
        <v>-</v>
      </c>
      <c r="I370" s="81">
        <f t="shared" si="36"/>
        <v>36</v>
      </c>
      <c r="J370" s="81" t="str">
        <f t="shared" si="37"/>
        <v>Produkte</v>
      </c>
      <c r="K370" s="81" t="str">
        <f t="shared" si="38"/>
        <v>BUs</v>
      </c>
      <c r="L370" s="81" t="str">
        <f t="shared" si="39"/>
        <v>Symptome</v>
      </c>
      <c r="M370" s="81" t="str">
        <f>IFERROR(VLOOKUP(Abfalldokumentation!$O370,Kennzahlen!S:V,3,FALSE)*Abfalldokumentation!$B370,"0")</f>
        <v>0</v>
      </c>
      <c r="N370" s="81" t="str">
        <f>IF(ISBLANK(Q370),VLOOKUP(Abfalldokumentation!$O370,'Linien - BU'!R:S,2,FALSE),Q370)</f>
        <v>Abfüllung</v>
      </c>
      <c r="O370" s="77" t="str">
        <f t="shared" si="40"/>
        <v>Diverses aus Abfüllung</v>
      </c>
      <c r="P370" s="77">
        <f t="shared" si="41"/>
        <v>34</v>
      </c>
      <c r="Q370" s="39" t="s">
        <v>180</v>
      </c>
      <c r="R370" s="40" t="s">
        <v>193</v>
      </c>
      <c r="S370" s="40">
        <v>120</v>
      </c>
      <c r="T370" s="40">
        <v>34</v>
      </c>
      <c r="U370" s="41">
        <v>44449</v>
      </c>
      <c r="V370" s="42"/>
      <c r="W370" s="43"/>
      <c r="X370" s="44" t="str">
        <f>IFERROR(VLOOKUP(Abfalldokumentation!$R370,Artikel!A:C,3,FALSE),Abfalldokumentation!$R370)</f>
        <v>Diverses aus Abfüllung</v>
      </c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spans="1:40" ht="30" customHeight="1" x14ac:dyDescent="0.25">
      <c r="A371" s="73" t="str">
        <f>VLOOKUP(N371,'Linien - BU'!A:B,2,FALSE)</f>
        <v>BU1</v>
      </c>
      <c r="B371" s="74">
        <f t="shared" si="35"/>
        <v>141.4</v>
      </c>
      <c r="C371" s="75">
        <f>Abfalldokumentation!$U371</f>
        <v>44449</v>
      </c>
      <c r="D371" s="69" t="str">
        <f>IFERROR(IF(VLOOKUP(O371,'[1]Rohware 230'!$B:$C,2,FALSE)=0,"Rohware"),
IFERROR(IF(VLOOKUP(O371,[1]Sammelnr.!$B:$C,2,FALSE)=0,"Sammelnr. ungeschält ABS"),
IFERROR(IF(VLOOKUP(O371,[1]Sammelnr.!$E:$F,2,FALSE)=0,"Sammelnr. ungeschält VS"),
IFERROR(IF(VLOOKUP(O371,[1]Sammelnr.!$H:$I,2,FALSE)=0,"Sammelnr. geschält"),
IFERROR(IF(VLOOKUP(O371,[1]Offen!$B:$C,2,FALSE)=0,"Offen ungeschält ABS"),
IFERROR(IF(VLOOKUP(O371,[1]Offen!$E:$F,2,FALSE)=0,"Offen ungeschält VOS"),
IFERROR(IF(VLOOKUP(O371,[1]Offen!$H:$I,2,FALSE)=0,"Offen geschält RW"),
IFERROR(IF(VLOOKUP(O371,[1]Offen!$K:$L,2,FALSE)=0,"Offen vegan"),
IFERROR(IF(VLOOKUP(O371,[1]Offen!$N:$O,2,FALSE)=0,"Offen Zipfel"),
IFERROR(IF(VLOOKUP(O371,[1]Offen!$Q:$R,2,FALSE)=0,"Offen Endstücke"),
IFERROR(IF(VLOOKUP(O371,[1]Vakuumiert!$B:$C,2,FALSE)=0,"Vakuumierter VOS ungeschält"),
IFERROR(IF(VLOOKUP(O371,[1]Vakuumiert!$E:$F,2,FALSE)=0,"Vakuumierter ABS ungeschält"),
IFERROR(IF(VLOOKUP(O371,[1]Vakuumiert!$H:$I,2,FALSE)=0,"Vakuumierter VOS geschält"),
IFERROR(IF(VLOOKUP(O371,[1]Vakuumiert!$K:$L,2,FALSE)=0,"Vakuumierter VOS vegan"),
IFERROR(IF(VLOOKUP(O371,[1]Vakuumiert!$N:$O,2,FALSE)=0,"Vakuumierter VOS Zipfel"),
IFERROR(IF(VLOOKUP(O371,[1]Vakuumiert!$Q:$R,2,FALSE)=0,"Vakuumiert geschält"),
IFERROR(IF(VLOOKUP(O371,'[1]vakuumierte Fertigprodukte'!$B:$C,2,FALSE)=0,"Fertigprodukte"),
IFERROR(IF(VLOOKUP(O371,'[1]vakuumierte Fertigprodukte'!$E:$FI,2,FALSE)=0,"Vakuumierte Zipfel"),
IFERROR(IF(VLOOKUP(O371,[1]Wurste!$B:$C,2,FALSE)=0,"Räucherwürste"),
IFERROR(IF(VLOOKUP(O371,[1]Wurste!$E:$F,2,FALSE)=0,"URW/URGW Wurst"),
IFERROR(IF(VLOOKUP(O371,[1]Wurste!$H:$I,2,FALSE)=0,"HF-Wurst Vegan"),
IFERROR(IF(VLOOKUP(O371,[1]Wurste!$K:$L,2,FALSE)=0,"320er ohne Würste"),
IFERROR(IF(AND(OR(Abfalldokumentation!$A371="BU3",Abfalldokumentation!$A371="Verkauf"),Abfalldokumentation!$F371="Schimmel",Abfalldokumentation!$G371="keinen Abnehmer/kein Schälpersonal"),"Div. Zipfel, ES ohne Verwendung",VLOOKUP(Abfalldokumentation!$E371,Produktgruppen!A:B,2,FALSE)),"-")))))))))))))))))))))))</f>
        <v>Diverses</v>
      </c>
      <c r="E371" s="76" t="str">
        <f>IFERROR(VLOOKUP(Abfalldokumentation!$O371,Artikel!A:C,3,FALSE),Abfalldokumentation!$O371)</f>
        <v>Diverses aus Abfüllung</v>
      </c>
      <c r="F371" s="76" t="str">
        <f>VLOOKUP(T371,'Liste Gründe'!A:D,2,FALSE)</f>
        <v>Linienbezogen</v>
      </c>
      <c r="G371" s="75" t="str">
        <f>IF(ISBLANK(V371),VLOOKUP(Abfalldokumentation!$P371,'Liste Gründe'!A:D,3,FALSE),V371)</f>
        <v>Darm geplatzt</v>
      </c>
      <c r="H371" s="76" t="str">
        <f>IF(ISBLANK(Abfalldokumentation!$W371),"-",Abfalldokumentation!$W371)</f>
        <v>-</v>
      </c>
      <c r="I371" s="76">
        <f t="shared" si="36"/>
        <v>36</v>
      </c>
      <c r="J371" s="76" t="str">
        <f t="shared" si="37"/>
        <v>Produkte</v>
      </c>
      <c r="K371" s="76" t="str">
        <f t="shared" si="38"/>
        <v>BUs</v>
      </c>
      <c r="L371" s="76" t="str">
        <f t="shared" si="39"/>
        <v>Symptome</v>
      </c>
      <c r="M371" s="76" t="str">
        <f>IFERROR(VLOOKUP(Abfalldokumentation!$O371,Kennzahlen!S:V,3,FALSE)*Abfalldokumentation!$B371,"0")</f>
        <v>0</v>
      </c>
      <c r="N371" s="76" t="str">
        <f>IF(ISBLANK(Q371),VLOOKUP(Abfalldokumentation!$O371,'Linien - BU'!R:S,2,FALSE),Q371)</f>
        <v>Abfüllung</v>
      </c>
      <c r="O371" s="77" t="str">
        <f t="shared" si="40"/>
        <v>Diverses aus Abfüllung</v>
      </c>
      <c r="P371" s="77">
        <f t="shared" si="41"/>
        <v>34</v>
      </c>
      <c r="Q371" s="45" t="s">
        <v>180</v>
      </c>
      <c r="R371" s="46" t="s">
        <v>193</v>
      </c>
      <c r="S371" s="46">
        <v>141.4</v>
      </c>
      <c r="T371" s="40">
        <v>34</v>
      </c>
      <c r="U371" s="47">
        <v>44449</v>
      </c>
      <c r="V371" s="48"/>
      <c r="W371" s="49"/>
      <c r="X371" s="50" t="str">
        <f>IFERROR(VLOOKUP(Abfalldokumentation!$R371,Artikel!A:C,3,FALSE),Abfalldokumentation!$R371)</f>
        <v>Diverses aus Abfüllung</v>
      </c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spans="1:40" ht="30" hidden="1" customHeight="1" x14ac:dyDescent="0.25">
      <c r="A372" s="78" t="str">
        <f>VLOOKUP(N372,'Linien - BU'!A:B,2,FALSE)</f>
        <v>BU1</v>
      </c>
      <c r="B372" s="79">
        <f t="shared" si="35"/>
        <v>210</v>
      </c>
      <c r="C372" s="80">
        <f>Abfalldokumentation!$U372</f>
        <v>44449</v>
      </c>
      <c r="D372" s="69" t="str">
        <f>IFERROR(IF(VLOOKUP(O372,'[1]Rohware 230'!$B:$C,2,FALSE)=0,"Rohware"),
IFERROR(IF(VLOOKUP(O372,[1]Sammelnr.!$B:$C,2,FALSE)=0,"Sammelnr. ungeschält ABS"),
IFERROR(IF(VLOOKUP(O372,[1]Sammelnr.!$E:$F,2,FALSE)=0,"Sammelnr. ungeschält VS"),
IFERROR(IF(VLOOKUP(O372,[1]Sammelnr.!$H:$I,2,FALSE)=0,"Sammelnr. geschält"),
IFERROR(IF(VLOOKUP(O372,[1]Offen!$B:$C,2,FALSE)=0,"Offen ungeschält ABS"),
IFERROR(IF(VLOOKUP(O372,[1]Offen!$E:$F,2,FALSE)=0,"Offen ungeschält VOS"),
IFERROR(IF(VLOOKUP(O372,[1]Offen!$H:$I,2,FALSE)=0,"Offen geschält RW"),
IFERROR(IF(VLOOKUP(O372,[1]Offen!$K:$L,2,FALSE)=0,"Offen vegan"),
IFERROR(IF(VLOOKUP(O372,[1]Offen!$N:$O,2,FALSE)=0,"Offen Zipfel"),
IFERROR(IF(VLOOKUP(O372,[1]Offen!$Q:$R,2,FALSE)=0,"Offen Endstücke"),
IFERROR(IF(VLOOKUP(O372,[1]Vakuumiert!$B:$C,2,FALSE)=0,"Vakuumierter VOS ungeschält"),
IFERROR(IF(VLOOKUP(O372,[1]Vakuumiert!$E:$F,2,FALSE)=0,"Vakuumierter ABS ungeschält"),
IFERROR(IF(VLOOKUP(O372,[1]Vakuumiert!$H:$I,2,FALSE)=0,"Vakuumierter VOS geschält"),
IFERROR(IF(VLOOKUP(O372,[1]Vakuumiert!$K:$L,2,FALSE)=0,"Vakuumierter VOS vegan"),
IFERROR(IF(VLOOKUP(O372,[1]Vakuumiert!$N:$O,2,FALSE)=0,"Vakuumierter VOS Zipfel"),
IFERROR(IF(VLOOKUP(O372,[1]Vakuumiert!$Q:$R,2,FALSE)=0,"Vakuumiert geschält"),
IFERROR(IF(VLOOKUP(O372,'[1]vakuumierte Fertigprodukte'!$B:$C,2,FALSE)=0,"Fertigprodukte"),
IFERROR(IF(VLOOKUP(O372,'[1]vakuumierte Fertigprodukte'!$E:$FI,2,FALSE)=0,"Vakuumierte Zipfel"),
IFERROR(IF(VLOOKUP(O372,[1]Wurste!$B:$C,2,FALSE)=0,"Räucherwürste"),
IFERROR(IF(VLOOKUP(O372,[1]Wurste!$E:$F,2,FALSE)=0,"URW/URGW Wurst"),
IFERROR(IF(VLOOKUP(O372,[1]Wurste!$H:$I,2,FALSE)=0,"HF-Wurst Vegan"),
IFERROR(IF(VLOOKUP(O372,[1]Wurste!$K:$L,2,FALSE)=0,"320er ohne Würste"),
IFERROR(IF(AND(OR(Abfalldokumentation!$A372="BU3",Abfalldokumentation!$A372="Verkauf"),Abfalldokumentation!$F372="Schimmel",Abfalldokumentation!$G372="keinen Abnehmer/kein Schälpersonal"),"Div. Zipfel, ES ohne Verwendung",VLOOKUP(Abfalldokumentation!$E372,Produktgruppen!A:B,2,FALSE)),"-")))))))))))))))))))))))</f>
        <v>Diverses</v>
      </c>
      <c r="E372" s="81" t="str">
        <f>IFERROR(VLOOKUP(Abfalldokumentation!$O372,Artikel!A:C,3,FALSE),Abfalldokumentation!$O372)</f>
        <v>Diverses aus Abfüllung</v>
      </c>
      <c r="F372" s="81" t="str">
        <f>VLOOKUP(T372,'Liste Gründe'!A:D,2,FALSE)</f>
        <v>Linienbezogen</v>
      </c>
      <c r="G372" s="80" t="str">
        <f>IF(ISBLANK(V372),VLOOKUP(Abfalldokumentation!$P372,'Liste Gründe'!A:D,3,FALSE),V372)</f>
        <v>Reinigung</v>
      </c>
      <c r="H372" s="81" t="str">
        <f>IF(ISBLANK(Abfalldokumentation!$W372),"-",Abfalldokumentation!$W372)</f>
        <v>-</v>
      </c>
      <c r="I372" s="81">
        <f t="shared" si="36"/>
        <v>36</v>
      </c>
      <c r="J372" s="81" t="str">
        <f t="shared" si="37"/>
        <v>Produkte</v>
      </c>
      <c r="K372" s="81" t="str">
        <f t="shared" si="38"/>
        <v>BUs</v>
      </c>
      <c r="L372" s="81" t="str">
        <f t="shared" si="39"/>
        <v>Symptome</v>
      </c>
      <c r="M372" s="81" t="str">
        <f>IFERROR(VLOOKUP(Abfalldokumentation!$O372,Kennzahlen!S:V,3,FALSE)*Abfalldokumentation!$B372,"0")</f>
        <v>0</v>
      </c>
      <c r="N372" s="81" t="str">
        <f>IF(ISBLANK(Q372),VLOOKUP(Abfalldokumentation!$O372,'Linien - BU'!R:S,2,FALSE),Q372)</f>
        <v>Abfüllung</v>
      </c>
      <c r="O372" s="77" t="str">
        <f t="shared" si="40"/>
        <v>Diverses aus Abfüllung</v>
      </c>
      <c r="P372" s="77">
        <f t="shared" si="41"/>
        <v>10</v>
      </c>
      <c r="Q372" s="39" t="s">
        <v>180</v>
      </c>
      <c r="R372" s="40" t="s">
        <v>193</v>
      </c>
      <c r="S372" s="40">
        <v>210</v>
      </c>
      <c r="T372" s="40">
        <v>10</v>
      </c>
      <c r="U372" s="41">
        <v>44449</v>
      </c>
      <c r="V372" s="42"/>
      <c r="W372" s="43"/>
      <c r="X372" s="44" t="str">
        <f>IFERROR(VLOOKUP(Abfalldokumentation!$R372,Artikel!A:C,3,FALSE),Abfalldokumentation!$R372)</f>
        <v>Diverses aus Abfüllung</v>
      </c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spans="1:40" ht="30" hidden="1" customHeight="1" x14ac:dyDescent="0.25">
      <c r="A373" s="73" t="str">
        <f>VLOOKUP(N373,'Linien - BU'!A:B,2,FALSE)</f>
        <v>Rest</v>
      </c>
      <c r="B373" s="74">
        <f t="shared" si="35"/>
        <v>5.8</v>
      </c>
      <c r="C373" s="75">
        <f>Abfalldokumentation!$U373</f>
        <v>44449</v>
      </c>
      <c r="D373" s="69" t="str">
        <f>IFERROR(IF(VLOOKUP(O373,'[1]Rohware 230'!$B:$C,2,FALSE)=0,"Rohware"),
IFERROR(IF(VLOOKUP(O373,[1]Sammelnr.!$B:$C,2,FALSE)=0,"Sammelnr. ungeschält ABS"),
IFERROR(IF(VLOOKUP(O373,[1]Sammelnr.!$E:$F,2,FALSE)=0,"Sammelnr. ungeschält VS"),
IFERROR(IF(VLOOKUP(O373,[1]Sammelnr.!$H:$I,2,FALSE)=0,"Sammelnr. geschält"),
IFERROR(IF(VLOOKUP(O373,[1]Offen!$B:$C,2,FALSE)=0,"Offen ungeschält ABS"),
IFERROR(IF(VLOOKUP(O373,[1]Offen!$E:$F,2,FALSE)=0,"Offen ungeschält VOS"),
IFERROR(IF(VLOOKUP(O373,[1]Offen!$H:$I,2,FALSE)=0,"Offen geschält RW"),
IFERROR(IF(VLOOKUP(O373,[1]Offen!$K:$L,2,FALSE)=0,"Offen vegan"),
IFERROR(IF(VLOOKUP(O373,[1]Offen!$N:$O,2,FALSE)=0,"Offen Zipfel"),
IFERROR(IF(VLOOKUP(O373,[1]Offen!$Q:$R,2,FALSE)=0,"Offen Endstücke"),
IFERROR(IF(VLOOKUP(O373,[1]Vakuumiert!$B:$C,2,FALSE)=0,"Vakuumierter VOS ungeschält"),
IFERROR(IF(VLOOKUP(O373,[1]Vakuumiert!$E:$F,2,FALSE)=0,"Vakuumierter ABS ungeschält"),
IFERROR(IF(VLOOKUP(O373,[1]Vakuumiert!$H:$I,2,FALSE)=0,"Vakuumierter VOS geschält"),
IFERROR(IF(VLOOKUP(O373,[1]Vakuumiert!$K:$L,2,FALSE)=0,"Vakuumierter VOS vegan"),
IFERROR(IF(VLOOKUP(O373,[1]Vakuumiert!$N:$O,2,FALSE)=0,"Vakuumierter VOS Zipfel"),
IFERROR(IF(VLOOKUP(O373,[1]Vakuumiert!$Q:$R,2,FALSE)=0,"Vakuumiert geschält"),
IFERROR(IF(VLOOKUP(O373,'[1]vakuumierte Fertigprodukte'!$B:$C,2,FALSE)=0,"Fertigprodukte"),
IFERROR(IF(VLOOKUP(O373,'[1]vakuumierte Fertigprodukte'!$E:$FI,2,FALSE)=0,"Vakuumierte Zipfel"),
IFERROR(IF(VLOOKUP(O373,[1]Wurste!$B:$C,2,FALSE)=0,"Räucherwürste"),
IFERROR(IF(VLOOKUP(O373,[1]Wurste!$E:$F,2,FALSE)=0,"URW/URGW Wurst"),
IFERROR(IF(VLOOKUP(O373,[1]Wurste!$H:$I,2,FALSE)=0,"HF-Wurst Vegan"),
IFERROR(IF(VLOOKUP(O373,[1]Wurste!$K:$L,2,FALSE)=0,"320er ohne Würste"),
IFERROR(IF(AND(OR(Abfalldokumentation!$A373="BU3",Abfalldokumentation!$A373="Verkauf"),Abfalldokumentation!$F373="Schimmel",Abfalldokumentation!$G373="keinen Abnehmer/kein Schälpersonal"),"Div. Zipfel, ES ohne Verwendung",VLOOKUP(Abfalldokumentation!$E373,Produktgruppen!A:B,2,FALSE)),"-")))))))))))))))))))))))</f>
        <v>Qualitätssicherung</v>
      </c>
      <c r="E373" s="76" t="str">
        <f>IFERROR(VLOOKUP(Abfalldokumentation!$O373,Artikel!A:C,3,FALSE),Abfalldokumentation!$O373)</f>
        <v>Diverses QM</v>
      </c>
      <c r="F373" s="76" t="str">
        <f>VLOOKUP(T373,'Liste Gründe'!A:D,2,FALSE)</f>
        <v>Qualitätssicherung</v>
      </c>
      <c r="G373" s="75" t="str">
        <f>IF(ISBLANK(V373),VLOOKUP(Abfalldokumentation!$P373,'Liste Gründe'!A:D,3,FALSE),V373)</f>
        <v>Sensorik</v>
      </c>
      <c r="H373" s="76" t="str">
        <f>IF(ISBLANK(Abfalldokumentation!$W373),"-",Abfalldokumentation!$W373)</f>
        <v>Sensorik</v>
      </c>
      <c r="I373" s="76">
        <f t="shared" si="36"/>
        <v>36</v>
      </c>
      <c r="J373" s="76" t="str">
        <f t="shared" si="37"/>
        <v>Produkte</v>
      </c>
      <c r="K373" s="76" t="str">
        <f t="shared" si="38"/>
        <v>BUs</v>
      </c>
      <c r="L373" s="76" t="str">
        <f t="shared" si="39"/>
        <v>Symptome</v>
      </c>
      <c r="M373" s="76" t="str">
        <f>IFERROR(VLOOKUP(Abfalldokumentation!$O373,Kennzahlen!S:V,3,FALSE)*Abfalldokumentation!$B373,"0")</f>
        <v>0</v>
      </c>
      <c r="N373" s="76" t="str">
        <f>IF(ISBLANK(Q373),VLOOKUP(Abfalldokumentation!$O373,'Linien - BU'!R:S,2,FALSE),Q373)</f>
        <v>QM</v>
      </c>
      <c r="O373" s="77" t="str">
        <f t="shared" si="40"/>
        <v>Diverses QM</v>
      </c>
      <c r="P373" s="77">
        <f t="shared" si="41"/>
        <v>74</v>
      </c>
      <c r="Q373" s="45" t="s">
        <v>196</v>
      </c>
      <c r="R373" s="46" t="s">
        <v>197</v>
      </c>
      <c r="S373" s="46">
        <v>5.8</v>
      </c>
      <c r="T373" s="46">
        <v>74</v>
      </c>
      <c r="U373" s="47">
        <v>44449</v>
      </c>
      <c r="V373" s="48" t="s">
        <v>198</v>
      </c>
      <c r="W373" s="49" t="s">
        <v>198</v>
      </c>
      <c r="X373" s="50" t="str">
        <f>IFERROR(VLOOKUP(Abfalldokumentation!$R373,Artikel!A:C,3,FALSE),Abfalldokumentation!$R373)</f>
        <v>Diverses QM</v>
      </c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spans="1:40" ht="30" hidden="1" customHeight="1" x14ac:dyDescent="0.25">
      <c r="A374" s="78" t="str">
        <f>VLOOKUP(N374,'Linien - BU'!A:B,2,FALSE)</f>
        <v>Rest</v>
      </c>
      <c r="B374" s="79">
        <f t="shared" si="35"/>
        <v>7.2</v>
      </c>
      <c r="C374" s="80">
        <f>Abfalldokumentation!$U374</f>
        <v>44449</v>
      </c>
      <c r="D374" s="69" t="str">
        <f>IFERROR(IF(VLOOKUP(O374,'[1]Rohware 230'!$B:$C,2,FALSE)=0,"Rohware"),
IFERROR(IF(VLOOKUP(O374,[1]Sammelnr.!$B:$C,2,FALSE)=0,"Sammelnr. ungeschält ABS"),
IFERROR(IF(VLOOKUP(O374,[1]Sammelnr.!$E:$F,2,FALSE)=0,"Sammelnr. ungeschält VS"),
IFERROR(IF(VLOOKUP(O374,[1]Sammelnr.!$H:$I,2,FALSE)=0,"Sammelnr. geschält"),
IFERROR(IF(VLOOKUP(O374,[1]Offen!$B:$C,2,FALSE)=0,"Offen ungeschält ABS"),
IFERROR(IF(VLOOKUP(O374,[1]Offen!$E:$F,2,FALSE)=0,"Offen ungeschält VOS"),
IFERROR(IF(VLOOKUP(O374,[1]Offen!$H:$I,2,FALSE)=0,"Offen geschält RW"),
IFERROR(IF(VLOOKUP(O374,[1]Offen!$K:$L,2,FALSE)=0,"Offen vegan"),
IFERROR(IF(VLOOKUP(O374,[1]Offen!$N:$O,2,FALSE)=0,"Offen Zipfel"),
IFERROR(IF(VLOOKUP(O374,[1]Offen!$Q:$R,2,FALSE)=0,"Offen Endstücke"),
IFERROR(IF(VLOOKUP(O374,[1]Vakuumiert!$B:$C,2,FALSE)=0,"Vakuumierter VOS ungeschält"),
IFERROR(IF(VLOOKUP(O374,[1]Vakuumiert!$E:$F,2,FALSE)=0,"Vakuumierter ABS ungeschält"),
IFERROR(IF(VLOOKUP(O374,[1]Vakuumiert!$H:$I,2,FALSE)=0,"Vakuumierter VOS geschält"),
IFERROR(IF(VLOOKUP(O374,[1]Vakuumiert!$K:$L,2,FALSE)=0,"Vakuumierter VOS vegan"),
IFERROR(IF(VLOOKUP(O374,[1]Vakuumiert!$N:$O,2,FALSE)=0,"Vakuumierter VOS Zipfel"),
IFERROR(IF(VLOOKUP(O374,[1]Vakuumiert!$Q:$R,2,FALSE)=0,"Vakuumiert geschält"),
IFERROR(IF(VLOOKUP(O374,'[1]vakuumierte Fertigprodukte'!$B:$C,2,FALSE)=0,"Fertigprodukte"),
IFERROR(IF(VLOOKUP(O374,'[1]vakuumierte Fertigprodukte'!$E:$FI,2,FALSE)=0,"Vakuumierte Zipfel"),
IFERROR(IF(VLOOKUP(O374,[1]Wurste!$B:$C,2,FALSE)=0,"Räucherwürste"),
IFERROR(IF(VLOOKUP(O374,[1]Wurste!$E:$F,2,FALSE)=0,"URW/URGW Wurst"),
IFERROR(IF(VLOOKUP(O374,[1]Wurste!$H:$I,2,FALSE)=0,"HF-Wurst Vegan"),
IFERROR(IF(VLOOKUP(O374,[1]Wurste!$K:$L,2,FALSE)=0,"320er ohne Würste"),
IFERROR(IF(AND(OR(Abfalldokumentation!$A374="BU3",Abfalldokumentation!$A374="Verkauf"),Abfalldokumentation!$F374="Schimmel",Abfalldokumentation!$G374="keinen Abnehmer/kein Schälpersonal"),"Div. Zipfel, ES ohne Verwendung",VLOOKUP(Abfalldokumentation!$E374,Produktgruppen!A:B,2,FALSE)),"-")))))))))))))))))))))))</f>
        <v>Qualitätssicherung</v>
      </c>
      <c r="E374" s="81" t="str">
        <f>IFERROR(VLOOKUP(Abfalldokumentation!$O374,Artikel!A:C,3,FALSE),Abfalldokumentation!$O374)</f>
        <v>Laborproben</v>
      </c>
      <c r="F374" s="81" t="str">
        <f>VLOOKUP(T374,'Liste Gründe'!A:D,2,FALSE)</f>
        <v>Qualitätssicherung</v>
      </c>
      <c r="G374" s="80" t="str">
        <f>IF(ISBLANK(V374),VLOOKUP(Abfalldokumentation!$P374,'Liste Gründe'!A:D,3,FALSE),V374)</f>
        <v>Einwaage Labor</v>
      </c>
      <c r="H374" s="81" t="str">
        <f>IF(ISBLANK(Abfalldokumentation!$W374),"-",Abfalldokumentation!$W374)</f>
        <v>Einwaage Labor</v>
      </c>
      <c r="I374" s="81">
        <f t="shared" si="36"/>
        <v>36</v>
      </c>
      <c r="J374" s="81" t="str">
        <f t="shared" si="37"/>
        <v>Produkte</v>
      </c>
      <c r="K374" s="81" t="str">
        <f t="shared" si="38"/>
        <v>BUs</v>
      </c>
      <c r="L374" s="81" t="str">
        <f t="shared" si="39"/>
        <v>Symptome</v>
      </c>
      <c r="M374" s="81" t="str">
        <f>IFERROR(VLOOKUP(Abfalldokumentation!$O374,Kennzahlen!S:V,3,FALSE)*Abfalldokumentation!$B374,"0")</f>
        <v>0</v>
      </c>
      <c r="N374" s="81" t="str">
        <f>IF(ISBLANK(Q374),VLOOKUP(Abfalldokumentation!$O374,'Linien - BU'!R:S,2,FALSE),Q374)</f>
        <v>Labor</v>
      </c>
      <c r="O374" s="77" t="str">
        <f t="shared" si="40"/>
        <v>Laborproben</v>
      </c>
      <c r="P374" s="77">
        <f t="shared" si="41"/>
        <v>71</v>
      </c>
      <c r="Q374" s="39" t="s">
        <v>199</v>
      </c>
      <c r="R374" s="40" t="s">
        <v>200</v>
      </c>
      <c r="S374" s="40">
        <v>7.2</v>
      </c>
      <c r="T374" s="51">
        <v>71</v>
      </c>
      <c r="U374" s="41">
        <v>44449</v>
      </c>
      <c r="V374" s="42" t="s">
        <v>218</v>
      </c>
      <c r="W374" s="43" t="s">
        <v>218</v>
      </c>
      <c r="X374" s="44" t="str">
        <f>IFERROR(VLOOKUP(Abfalldokumentation!$R374,Artikel!A:C,3,FALSE),Abfalldokumentation!$R374)</f>
        <v>Laborproben</v>
      </c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spans="1:40" ht="30" hidden="1" customHeight="1" x14ac:dyDescent="0.25">
      <c r="A375" s="73" t="str">
        <f>VLOOKUP(N375,'Linien - BU'!A:B,2,FALSE)</f>
        <v>Rest</v>
      </c>
      <c r="B375" s="74">
        <f t="shared" si="35"/>
        <v>135.80000000000001</v>
      </c>
      <c r="C375" s="75">
        <f>Abfalldokumentation!$U375</f>
        <v>44449</v>
      </c>
      <c r="D375" s="69" t="str">
        <f>IFERROR(IF(VLOOKUP(O375,'[1]Rohware 230'!$B:$C,2,FALSE)=0,"Rohware"),
IFERROR(IF(VLOOKUP(O375,[1]Sammelnr.!$B:$C,2,FALSE)=0,"Sammelnr. ungeschält ABS"),
IFERROR(IF(VLOOKUP(O375,[1]Sammelnr.!$E:$F,2,FALSE)=0,"Sammelnr. ungeschält VS"),
IFERROR(IF(VLOOKUP(O375,[1]Sammelnr.!$H:$I,2,FALSE)=0,"Sammelnr. geschält"),
IFERROR(IF(VLOOKUP(O375,[1]Offen!$B:$C,2,FALSE)=0,"Offen ungeschält ABS"),
IFERROR(IF(VLOOKUP(O375,[1]Offen!$E:$F,2,FALSE)=0,"Offen ungeschält VOS"),
IFERROR(IF(VLOOKUP(O375,[1]Offen!$H:$I,2,FALSE)=0,"Offen geschält RW"),
IFERROR(IF(VLOOKUP(O375,[1]Offen!$K:$L,2,FALSE)=0,"Offen vegan"),
IFERROR(IF(VLOOKUP(O375,[1]Offen!$N:$O,2,FALSE)=0,"Offen Zipfel"),
IFERROR(IF(VLOOKUP(O375,[1]Offen!$Q:$R,2,FALSE)=0,"Offen Endstücke"),
IFERROR(IF(VLOOKUP(O375,[1]Vakuumiert!$B:$C,2,FALSE)=0,"Vakuumierter VOS ungeschält"),
IFERROR(IF(VLOOKUP(O375,[1]Vakuumiert!$E:$F,2,FALSE)=0,"Vakuumierter ABS ungeschält"),
IFERROR(IF(VLOOKUP(O375,[1]Vakuumiert!$H:$I,2,FALSE)=0,"Vakuumierter VOS geschält"),
IFERROR(IF(VLOOKUP(O375,[1]Vakuumiert!$K:$L,2,FALSE)=0,"Vakuumierter VOS vegan"),
IFERROR(IF(VLOOKUP(O375,[1]Vakuumiert!$N:$O,2,FALSE)=0,"Vakuumierter VOS Zipfel"),
IFERROR(IF(VLOOKUP(O375,[1]Vakuumiert!$Q:$R,2,FALSE)=0,"Vakuumiert geschält"),
IFERROR(IF(VLOOKUP(O375,'[1]vakuumierte Fertigprodukte'!$B:$C,2,FALSE)=0,"Fertigprodukte"),
IFERROR(IF(VLOOKUP(O375,'[1]vakuumierte Fertigprodukte'!$E:$FI,2,FALSE)=0,"Vakuumierte Zipfel"),
IFERROR(IF(VLOOKUP(O375,[1]Wurste!$B:$C,2,FALSE)=0,"Räucherwürste"),
IFERROR(IF(VLOOKUP(O375,[1]Wurste!$E:$F,2,FALSE)=0,"URW/URGW Wurst"),
IFERROR(IF(VLOOKUP(O375,[1]Wurste!$H:$I,2,FALSE)=0,"HF-Wurst Vegan"),
IFERROR(IF(VLOOKUP(O375,[1]Wurste!$K:$L,2,FALSE)=0,"320er ohne Würste"),
IFERROR(IF(AND(OR(Abfalldokumentation!$A375="BU3",Abfalldokumentation!$A375="Verkauf"),Abfalldokumentation!$F375="Schimmel",Abfalldokumentation!$G375="keinen Abnehmer/kein Schälpersonal"),"Div. Zipfel, ES ohne Verwendung",VLOOKUP(Abfalldokumentation!$E375,Produktgruppen!A:B,2,FALSE)),"-")))))))))))))))))))))))</f>
        <v>Qualitätssicherung</v>
      </c>
      <c r="E375" s="76" t="str">
        <f>IFERROR(VLOOKUP(Abfalldokumentation!$O375,Artikel!A:C,3,FALSE),Abfalldokumentation!$O375)</f>
        <v>Laborproben</v>
      </c>
      <c r="F375" s="76" t="str">
        <f>VLOOKUP(T375,'Liste Gründe'!A:D,2,FALSE)</f>
        <v>Qualitätssicherung</v>
      </c>
      <c r="G375" s="75" t="str">
        <f>IF(ISBLANK(V375),VLOOKUP(Abfalldokumentation!$P375,'Liste Gründe'!A:D,3,FALSE),V375)</f>
        <v>Laborprobe</v>
      </c>
      <c r="H375" s="76" t="str">
        <f>IF(ISBLANK(Abfalldokumentation!$W375),"-",Abfalldokumentation!$W375)</f>
        <v>Laborprobe</v>
      </c>
      <c r="I375" s="76">
        <f t="shared" si="36"/>
        <v>36</v>
      </c>
      <c r="J375" s="76" t="str">
        <f t="shared" si="37"/>
        <v>Produkte</v>
      </c>
      <c r="K375" s="76" t="str">
        <f t="shared" si="38"/>
        <v>BUs</v>
      </c>
      <c r="L375" s="76" t="str">
        <f t="shared" si="39"/>
        <v>Symptome</v>
      </c>
      <c r="M375" s="76" t="str">
        <f>IFERROR(VLOOKUP(Abfalldokumentation!$O375,Kennzahlen!S:V,3,FALSE)*Abfalldokumentation!$B375,"0")</f>
        <v>0</v>
      </c>
      <c r="N375" s="76" t="str">
        <f>IF(ISBLANK(Q375),VLOOKUP(Abfalldokumentation!$O375,'Linien - BU'!R:S,2,FALSE),Q375)</f>
        <v>Labor</v>
      </c>
      <c r="O375" s="77" t="str">
        <f t="shared" si="40"/>
        <v>Laborproben</v>
      </c>
      <c r="P375" s="77">
        <f t="shared" si="41"/>
        <v>73</v>
      </c>
      <c r="Q375" s="45" t="s">
        <v>199</v>
      </c>
      <c r="R375" s="46" t="s">
        <v>200</v>
      </c>
      <c r="S375" s="46">
        <v>135.80000000000001</v>
      </c>
      <c r="T375" s="52">
        <v>73</v>
      </c>
      <c r="U375" s="47">
        <v>44449</v>
      </c>
      <c r="V375" s="48" t="s">
        <v>201</v>
      </c>
      <c r="W375" s="49" t="s">
        <v>201</v>
      </c>
      <c r="X375" s="50" t="str">
        <f>IFERROR(VLOOKUP(Abfalldokumentation!$R375,Artikel!A:C,3,FALSE),Abfalldokumentation!$R375)</f>
        <v>Laborproben</v>
      </c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spans="1:40" ht="30" hidden="1" customHeight="1" x14ac:dyDescent="0.25">
      <c r="A376" s="78" t="str">
        <f>VLOOKUP(N376,'Linien - BU'!A:B,2,FALSE)</f>
        <v>Rest</v>
      </c>
      <c r="B376" s="79">
        <f t="shared" si="35"/>
        <v>175.5</v>
      </c>
      <c r="C376" s="80">
        <f>Abfalldokumentation!$U376</f>
        <v>44449</v>
      </c>
      <c r="D376" s="69" t="str">
        <f>IFERROR(IF(VLOOKUP(O376,'[1]Rohware 230'!$B:$C,2,FALSE)=0,"Rohware"),
IFERROR(IF(VLOOKUP(O376,[1]Sammelnr.!$B:$C,2,FALSE)=0,"Sammelnr. ungeschält ABS"),
IFERROR(IF(VLOOKUP(O376,[1]Sammelnr.!$E:$F,2,FALSE)=0,"Sammelnr. ungeschält VS"),
IFERROR(IF(VLOOKUP(O376,[1]Sammelnr.!$H:$I,2,FALSE)=0,"Sammelnr. geschält"),
IFERROR(IF(VLOOKUP(O376,[1]Offen!$B:$C,2,FALSE)=0,"Offen ungeschält ABS"),
IFERROR(IF(VLOOKUP(O376,[1]Offen!$E:$F,2,FALSE)=0,"Offen ungeschält VOS"),
IFERROR(IF(VLOOKUP(O376,[1]Offen!$H:$I,2,FALSE)=0,"Offen geschält RW"),
IFERROR(IF(VLOOKUP(O376,[1]Offen!$K:$L,2,FALSE)=0,"Offen vegan"),
IFERROR(IF(VLOOKUP(O376,[1]Offen!$N:$O,2,FALSE)=0,"Offen Zipfel"),
IFERROR(IF(VLOOKUP(O376,[1]Offen!$Q:$R,2,FALSE)=0,"Offen Endstücke"),
IFERROR(IF(VLOOKUP(O376,[1]Vakuumiert!$B:$C,2,FALSE)=0,"Vakuumierter VOS ungeschält"),
IFERROR(IF(VLOOKUP(O376,[1]Vakuumiert!$E:$F,2,FALSE)=0,"Vakuumierter ABS ungeschält"),
IFERROR(IF(VLOOKUP(O376,[1]Vakuumiert!$H:$I,2,FALSE)=0,"Vakuumierter VOS geschält"),
IFERROR(IF(VLOOKUP(O376,[1]Vakuumiert!$K:$L,2,FALSE)=0,"Vakuumierter VOS vegan"),
IFERROR(IF(VLOOKUP(O376,[1]Vakuumiert!$N:$O,2,FALSE)=0,"Vakuumierter VOS Zipfel"),
IFERROR(IF(VLOOKUP(O376,[1]Vakuumiert!$Q:$R,2,FALSE)=0,"Vakuumiert geschält"),
IFERROR(IF(VLOOKUP(O376,'[1]vakuumierte Fertigprodukte'!$B:$C,2,FALSE)=0,"Fertigprodukte"),
IFERROR(IF(VLOOKUP(O376,'[1]vakuumierte Fertigprodukte'!$E:$FI,2,FALSE)=0,"Vakuumierte Zipfel"),
IFERROR(IF(VLOOKUP(O376,[1]Wurste!$B:$C,2,FALSE)=0,"Räucherwürste"),
IFERROR(IF(VLOOKUP(O376,[1]Wurste!$E:$F,2,FALSE)=0,"URW/URGW Wurst"),
IFERROR(IF(VLOOKUP(O376,[1]Wurste!$H:$I,2,FALSE)=0,"HF-Wurst Vegan"),
IFERROR(IF(VLOOKUP(O376,[1]Wurste!$K:$L,2,FALSE)=0,"320er ohne Würste"),
IFERROR(IF(AND(OR(Abfalldokumentation!$A376="BU3",Abfalldokumentation!$A376="Verkauf"),Abfalldokumentation!$F376="Schimmel",Abfalldokumentation!$G376="keinen Abnehmer/kein Schälpersonal"),"Div. Zipfel, ES ohne Verwendung",VLOOKUP(Abfalldokumentation!$E376,Produktgruppen!A:B,2,FALSE)),"-")))))))))))))))))))))))</f>
        <v>Qualitätssicherung</v>
      </c>
      <c r="E376" s="81" t="str">
        <f>IFERROR(VLOOKUP(Abfalldokumentation!$O376,Artikel!A:C,3,FALSE),Abfalldokumentation!$O376)</f>
        <v>Rückstellproben</v>
      </c>
      <c r="F376" s="81" t="str">
        <f>VLOOKUP(T376,'Liste Gründe'!A:D,2,FALSE)</f>
        <v>Qualitätssicherung</v>
      </c>
      <c r="G376" s="80" t="str">
        <f>IF(ISBLANK(V376),VLOOKUP(Abfalldokumentation!$P376,'Liste Gründe'!A:D,3,FALSE),V376)</f>
        <v>Rückstellproben</v>
      </c>
      <c r="H376" s="81" t="str">
        <f>IF(ISBLANK(Abfalldokumentation!$W376),"-",Abfalldokumentation!$W376)</f>
        <v>Rückstellproben</v>
      </c>
      <c r="I376" s="81">
        <f t="shared" si="36"/>
        <v>36</v>
      </c>
      <c r="J376" s="81" t="str">
        <f t="shared" si="37"/>
        <v>Produkte</v>
      </c>
      <c r="K376" s="81" t="str">
        <f t="shared" si="38"/>
        <v>BUs</v>
      </c>
      <c r="L376" s="81" t="str">
        <f t="shared" si="39"/>
        <v>Symptome</v>
      </c>
      <c r="M376" s="81" t="str">
        <f>IFERROR(VLOOKUP(Abfalldokumentation!$O376,Kennzahlen!S:V,3,FALSE)*Abfalldokumentation!$B376,"0")</f>
        <v>0</v>
      </c>
      <c r="N376" s="81" t="str">
        <f>IF(ISBLANK(Q376),VLOOKUP(Abfalldokumentation!$O376,'Linien - BU'!R:S,2,FALSE),Q376)</f>
        <v>Labor</v>
      </c>
      <c r="O376" s="77" t="str">
        <f t="shared" si="40"/>
        <v>Rückstellproben</v>
      </c>
      <c r="P376" s="77">
        <f t="shared" si="41"/>
        <v>70</v>
      </c>
      <c r="Q376" s="39" t="s">
        <v>199</v>
      </c>
      <c r="R376" s="42" t="s">
        <v>212</v>
      </c>
      <c r="S376" s="40">
        <v>175.5</v>
      </c>
      <c r="T376" s="40">
        <v>70</v>
      </c>
      <c r="U376" s="41">
        <v>44449</v>
      </c>
      <c r="V376" s="42" t="s">
        <v>212</v>
      </c>
      <c r="W376" s="43" t="s">
        <v>212</v>
      </c>
      <c r="X376" s="44" t="str">
        <f>IFERROR(VLOOKUP(Abfalldokumentation!$R376,Artikel!A:C,3,FALSE),Abfalldokumentation!$R376)</f>
        <v>Rückstellproben</v>
      </c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spans="1:40" ht="30" hidden="1" customHeight="1" x14ac:dyDescent="0.25">
      <c r="A377" s="73" t="str">
        <f>VLOOKUP(N377,'Linien - BU'!A:B,2,FALSE)</f>
        <v>BU4</v>
      </c>
      <c r="B377" s="74">
        <f t="shared" si="35"/>
        <v>19</v>
      </c>
      <c r="C377" s="75">
        <f>Abfalldokumentation!$U377</f>
        <v>44452</v>
      </c>
      <c r="D377" s="69" t="str">
        <f>IFERROR(IF(VLOOKUP(O377,'[1]Rohware 230'!$B:$C,2,FALSE)=0,"Rohware"),
IFERROR(IF(VLOOKUP(O377,[1]Sammelnr.!$B:$C,2,FALSE)=0,"Sammelnr. ungeschält ABS"),
IFERROR(IF(VLOOKUP(O377,[1]Sammelnr.!$E:$F,2,FALSE)=0,"Sammelnr. ungeschält VS"),
IFERROR(IF(VLOOKUP(O377,[1]Sammelnr.!$H:$I,2,FALSE)=0,"Sammelnr. geschält"),
IFERROR(IF(VLOOKUP(O377,[1]Offen!$B:$C,2,FALSE)=0,"Offen ungeschält ABS"),
IFERROR(IF(VLOOKUP(O377,[1]Offen!$E:$F,2,FALSE)=0,"Offen ungeschält VOS"),
IFERROR(IF(VLOOKUP(O377,[1]Offen!$H:$I,2,FALSE)=0,"Offen geschält RW"),
IFERROR(IF(VLOOKUP(O377,[1]Offen!$K:$L,2,FALSE)=0,"Offen vegan"),
IFERROR(IF(VLOOKUP(O377,[1]Offen!$N:$O,2,FALSE)=0,"Offen Zipfel"),
IFERROR(IF(VLOOKUP(O377,[1]Offen!$Q:$R,2,FALSE)=0,"Offen Endstücke"),
IFERROR(IF(VLOOKUP(O377,[1]Vakuumiert!$B:$C,2,FALSE)=0,"Vakuumierter VOS ungeschält"),
IFERROR(IF(VLOOKUP(O377,[1]Vakuumiert!$E:$F,2,FALSE)=0,"Vakuumierter ABS ungeschält"),
IFERROR(IF(VLOOKUP(O377,[1]Vakuumiert!$H:$I,2,FALSE)=0,"Vakuumierter VOS geschält"),
IFERROR(IF(VLOOKUP(O377,[1]Vakuumiert!$K:$L,2,FALSE)=0,"Vakuumierter VOS vegan"),
IFERROR(IF(VLOOKUP(O377,[1]Vakuumiert!$N:$O,2,FALSE)=0,"Vakuumierter VOS Zipfel"),
IFERROR(IF(VLOOKUP(O377,[1]Vakuumiert!$Q:$R,2,FALSE)=0,"Vakuumiert geschält"),
IFERROR(IF(VLOOKUP(O377,'[1]vakuumierte Fertigprodukte'!$B:$C,2,FALSE)=0,"Fertigprodukte"),
IFERROR(IF(VLOOKUP(O377,'[1]vakuumierte Fertigprodukte'!$E:$FI,2,FALSE)=0,"Vakuumierte Zipfel"),
IFERROR(IF(VLOOKUP(O377,[1]Wurste!$B:$C,2,FALSE)=0,"Räucherwürste"),
IFERROR(IF(VLOOKUP(O377,[1]Wurste!$E:$F,2,FALSE)=0,"URW/URGW Wurst"),
IFERROR(IF(VLOOKUP(O377,[1]Wurste!$H:$I,2,FALSE)=0,"HF-Wurst Vegan"),
IFERROR(IF(VLOOKUP(O377,[1]Wurste!$K:$L,2,FALSE)=0,"320er ohne Würste"),
IFERROR(IF(AND(OR(Abfalldokumentation!$A377="BU3",Abfalldokumentation!$A377="Verkauf"),Abfalldokumentation!$F377="Schimmel",Abfalldokumentation!$G377="keinen Abnehmer/kein Schälpersonal"),"Div. Zipfel, ES ohne Verwendung",VLOOKUP(Abfalldokumentation!$E377,Produktgruppen!A:B,2,FALSE)),"-")))))))))))))))))))))))</f>
        <v>Käsetheke</v>
      </c>
      <c r="E377" s="76" t="str">
        <f>IFERROR(VLOOKUP(Abfalldokumentation!$O377,Artikel!A:C,3,FALSE),Abfalldokumentation!$O377)</f>
        <v>Mediterraner Kräuterkäs</v>
      </c>
      <c r="F377" s="76" t="str">
        <f>VLOOKUP(T377,'Liste Gründe'!A:D,2,FALSE)</f>
        <v>Schimmel</v>
      </c>
      <c r="G377" s="75" t="str">
        <f>IF(ISBLANK(V377),VLOOKUP(Abfalldokumentation!$P377,'Liste Gründe'!A:D,3,FALSE),V377)</f>
        <v>Rest</v>
      </c>
      <c r="H377" s="76" t="str">
        <f>IF(ISBLANK(Abfalldokumentation!$W377),"-",Abfalldokumentation!$W377)</f>
        <v>wurde nicht eingesetzt</v>
      </c>
      <c r="I377" s="76">
        <f t="shared" si="36"/>
        <v>37</v>
      </c>
      <c r="J377" s="76" t="str">
        <f t="shared" si="37"/>
        <v>Produkte</v>
      </c>
      <c r="K377" s="76" t="str">
        <f t="shared" si="38"/>
        <v>BUs</v>
      </c>
      <c r="L377" s="76" t="str">
        <f t="shared" si="39"/>
        <v>Symptome</v>
      </c>
      <c r="M377" s="76" t="str">
        <f>IFERROR(VLOOKUP(Abfalldokumentation!$O377,Kennzahlen!S:V,3,FALSE)*Abfalldokumentation!$B377,"0")</f>
        <v>0</v>
      </c>
      <c r="N377" s="76" t="str">
        <f>IF(ISBLANK(Q377),VLOOKUP(Abfalldokumentation!$O377,'Linien - BU'!R:S,2,FALSE),Q377)</f>
        <v>BU4</v>
      </c>
      <c r="O377" s="77">
        <f t="shared" si="40"/>
        <v>23000532</v>
      </c>
      <c r="P377" s="77">
        <f t="shared" si="41"/>
        <v>12</v>
      </c>
      <c r="Q377" s="45" t="s">
        <v>9</v>
      </c>
      <c r="R377" s="46">
        <v>23000532</v>
      </c>
      <c r="S377" s="46">
        <v>19</v>
      </c>
      <c r="T377" s="46">
        <v>12</v>
      </c>
      <c r="U377" s="47">
        <v>44452</v>
      </c>
      <c r="V377" s="48" t="s">
        <v>10</v>
      </c>
      <c r="W377" s="49" t="s">
        <v>257</v>
      </c>
      <c r="X377" s="50" t="str">
        <f>IFERROR(VLOOKUP(Abfalldokumentation!$R377,Artikel!A:C,3,FALSE),Abfalldokumentation!$R377)</f>
        <v>Mediterraner Kräuterkäs</v>
      </c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spans="1:40" ht="30" hidden="1" customHeight="1" x14ac:dyDescent="0.25">
      <c r="A378" s="78" t="str">
        <f>VLOOKUP(N378,'Linien - BU'!A:B,2,FALSE)</f>
        <v>BU1</v>
      </c>
      <c r="B378" s="79">
        <f t="shared" si="35"/>
        <v>72</v>
      </c>
      <c r="C378" s="80">
        <f>Abfalldokumentation!$U378</f>
        <v>44452</v>
      </c>
      <c r="D378" s="69" t="str">
        <f>IFERROR(IF(VLOOKUP(O378,'[1]Rohware 230'!$B:$C,2,FALSE)=0,"Rohware"),
IFERROR(IF(VLOOKUP(O378,[1]Sammelnr.!$B:$C,2,FALSE)=0,"Sammelnr. ungeschält ABS"),
IFERROR(IF(VLOOKUP(O378,[1]Sammelnr.!$E:$F,2,FALSE)=0,"Sammelnr. ungeschält VS"),
IFERROR(IF(VLOOKUP(O378,[1]Sammelnr.!$H:$I,2,FALSE)=0,"Sammelnr. geschält"),
IFERROR(IF(VLOOKUP(O378,[1]Offen!$B:$C,2,FALSE)=0,"Offen ungeschält ABS"),
IFERROR(IF(VLOOKUP(O378,[1]Offen!$E:$F,2,FALSE)=0,"Offen ungeschält VOS"),
IFERROR(IF(VLOOKUP(O378,[1]Offen!$H:$I,2,FALSE)=0,"Offen geschält RW"),
IFERROR(IF(VLOOKUP(O378,[1]Offen!$K:$L,2,FALSE)=0,"Offen vegan"),
IFERROR(IF(VLOOKUP(O378,[1]Offen!$N:$O,2,FALSE)=0,"Offen Zipfel"),
IFERROR(IF(VLOOKUP(O378,[1]Offen!$Q:$R,2,FALSE)=0,"Offen Endstücke"),
IFERROR(IF(VLOOKUP(O378,[1]Vakuumiert!$B:$C,2,FALSE)=0,"Vakuumierter VOS ungeschält"),
IFERROR(IF(VLOOKUP(O378,[1]Vakuumiert!$E:$F,2,FALSE)=0,"Vakuumierter ABS ungeschält"),
IFERROR(IF(VLOOKUP(O378,[1]Vakuumiert!$H:$I,2,FALSE)=0,"Vakuumierter VOS geschält"),
IFERROR(IF(VLOOKUP(O378,[1]Vakuumiert!$K:$L,2,FALSE)=0,"Vakuumierter VOS vegan"),
IFERROR(IF(VLOOKUP(O378,[1]Vakuumiert!$N:$O,2,FALSE)=0,"Vakuumierter VOS Zipfel"),
IFERROR(IF(VLOOKUP(O378,[1]Vakuumiert!$Q:$R,2,FALSE)=0,"Vakuumiert geschält"),
IFERROR(IF(VLOOKUP(O378,'[1]vakuumierte Fertigprodukte'!$B:$C,2,FALSE)=0,"Fertigprodukte"),
IFERROR(IF(VLOOKUP(O378,'[1]vakuumierte Fertigprodukte'!$E:$FI,2,FALSE)=0,"Vakuumierte Zipfel"),
IFERROR(IF(VLOOKUP(O378,[1]Wurste!$B:$C,2,FALSE)=0,"Räucherwürste"),
IFERROR(IF(VLOOKUP(O378,[1]Wurste!$E:$F,2,FALSE)=0,"URW/URGW Wurst"),
IFERROR(IF(VLOOKUP(O378,[1]Wurste!$H:$I,2,FALSE)=0,"HF-Wurst Vegan"),
IFERROR(IF(VLOOKUP(O378,[1]Wurste!$K:$L,2,FALSE)=0,"320er ohne Würste"),
IFERROR(IF(AND(OR(Abfalldokumentation!$A378="BU3",Abfalldokumentation!$A378="Verkauf"),Abfalldokumentation!$F378="Schimmel",Abfalldokumentation!$G378="keinen Abnehmer/kein Schälpersonal"),"Div. Zipfel, ES ohne Verwendung",VLOOKUP(Abfalldokumentation!$E378,Produktgruppen!A:B,2,FALSE)),"-")))))))))))))))))))))))</f>
        <v>Rest</v>
      </c>
      <c r="E378" s="81" t="str">
        <f>IFERROR(VLOOKUP(Abfalldokumentation!$O378,Artikel!A:C,3,FALSE),Abfalldokumentation!$O378)</f>
        <v>PFEF-RING WOLFEN LOCH-1</v>
      </c>
      <c r="F378" s="81" t="str">
        <f>VLOOKUP(T378,'Liste Gründe'!A:D,2,FALSE)</f>
        <v>Rest</v>
      </c>
      <c r="G378" s="80" t="str">
        <f>IF(ISBLANK(V378),VLOOKUP(Abfalldokumentation!$P378,'Liste Gründe'!A:D,3,FALSE),V378)</f>
        <v>Metall</v>
      </c>
      <c r="H378" s="81" t="str">
        <f>IF(ISBLANK(Abfalldokumentation!$W378),"-",Abfalldokumentation!$W378)</f>
        <v>Metall</v>
      </c>
      <c r="I378" s="81">
        <f t="shared" si="36"/>
        <v>37</v>
      </c>
      <c r="J378" s="81" t="str">
        <f t="shared" si="37"/>
        <v>Produkte</v>
      </c>
      <c r="K378" s="81" t="str">
        <f t="shared" si="38"/>
        <v>BUs</v>
      </c>
      <c r="L378" s="81" t="str">
        <f t="shared" si="39"/>
        <v>Symptome</v>
      </c>
      <c r="M378" s="81">
        <f>IFERROR(VLOOKUP(Abfalldokumentation!$O378,Kennzahlen!S:V,3,FALSE)*Abfalldokumentation!$B378,"0")</f>
        <v>207.60480000000001</v>
      </c>
      <c r="N378" s="81" t="str">
        <f>IF(ISBLANK(Q378),VLOOKUP(Abfalldokumentation!$O378,'Linien - BU'!R:S,2,FALSE),Q378)</f>
        <v>Schmelze</v>
      </c>
      <c r="O378" s="77">
        <f t="shared" si="40"/>
        <v>23500290</v>
      </c>
      <c r="P378" s="77">
        <f t="shared" si="41"/>
        <v>40</v>
      </c>
      <c r="Q378" s="39" t="s">
        <v>184</v>
      </c>
      <c r="R378" s="40">
        <v>23500290</v>
      </c>
      <c r="S378" s="40">
        <v>72</v>
      </c>
      <c r="T378" s="40">
        <v>40</v>
      </c>
      <c r="U378" s="41">
        <v>44452</v>
      </c>
      <c r="V378" s="43"/>
      <c r="W378" s="43" t="s">
        <v>195</v>
      </c>
      <c r="X378" s="44" t="str">
        <f>IFERROR(VLOOKUP(Abfalldokumentation!$R378,Artikel!A:C,3,FALSE),Abfalldokumentation!$R378)</f>
        <v>PFEF-RING WOLFEN LOCH-1</v>
      </c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spans="1:40" ht="30" hidden="1" customHeight="1" x14ac:dyDescent="0.25">
      <c r="A379" s="73" t="str">
        <f>VLOOKUP(N379,'Linien - BU'!A:B,2,FALSE)</f>
        <v>Verkauf</v>
      </c>
      <c r="B379" s="74">
        <f t="shared" si="35"/>
        <v>377</v>
      </c>
      <c r="C379" s="75">
        <f>Abfalldokumentation!$U379</f>
        <v>44452</v>
      </c>
      <c r="D379" s="69" t="str">
        <f>IFERROR(IF(VLOOKUP(O379,'[1]Rohware 230'!$B:$C,2,FALSE)=0,"Rohware"),
IFERROR(IF(VLOOKUP(O379,[1]Sammelnr.!$B:$C,2,FALSE)=0,"Sammelnr. ungeschält ABS"),
IFERROR(IF(VLOOKUP(O379,[1]Sammelnr.!$E:$F,2,FALSE)=0,"Sammelnr. ungeschält VS"),
IFERROR(IF(VLOOKUP(O379,[1]Sammelnr.!$H:$I,2,FALSE)=0,"Sammelnr. geschält"),
IFERROR(IF(VLOOKUP(O379,[1]Offen!$B:$C,2,FALSE)=0,"Offen ungeschält ABS"),
IFERROR(IF(VLOOKUP(O379,[1]Offen!$E:$F,2,FALSE)=0,"Offen ungeschält VOS"),
IFERROR(IF(VLOOKUP(O379,[1]Offen!$H:$I,2,FALSE)=0,"Offen geschält RW"),
IFERROR(IF(VLOOKUP(O379,[1]Offen!$K:$L,2,FALSE)=0,"Offen vegan"),
IFERROR(IF(VLOOKUP(O379,[1]Offen!$N:$O,2,FALSE)=0,"Offen Zipfel"),
IFERROR(IF(VLOOKUP(O379,[1]Offen!$Q:$R,2,FALSE)=0,"Offen Endstücke"),
IFERROR(IF(VLOOKUP(O379,[1]Vakuumiert!$B:$C,2,FALSE)=0,"Vakuumierter VOS ungeschält"),
IFERROR(IF(VLOOKUP(O379,[1]Vakuumiert!$E:$F,2,FALSE)=0,"Vakuumierter ABS ungeschält"),
IFERROR(IF(VLOOKUP(O379,[1]Vakuumiert!$H:$I,2,FALSE)=0,"Vakuumierter VOS geschält"),
IFERROR(IF(VLOOKUP(O379,[1]Vakuumiert!$K:$L,2,FALSE)=0,"Vakuumierter VOS vegan"),
IFERROR(IF(VLOOKUP(O379,[1]Vakuumiert!$N:$O,2,FALSE)=0,"Vakuumierter VOS Zipfel"),
IFERROR(IF(VLOOKUP(O379,[1]Vakuumiert!$Q:$R,2,FALSE)=0,"Vakuumiert geschält"),
IFERROR(IF(VLOOKUP(O379,'[1]vakuumierte Fertigprodukte'!$B:$C,2,FALSE)=0,"Fertigprodukte"),
IFERROR(IF(VLOOKUP(O379,'[1]vakuumierte Fertigprodukte'!$E:$FI,2,FALSE)=0,"Vakuumierte Zipfel"),
IFERROR(IF(VLOOKUP(O379,[1]Wurste!$B:$C,2,FALSE)=0,"Räucherwürste"),
IFERROR(IF(VLOOKUP(O379,[1]Wurste!$E:$F,2,FALSE)=0,"URW/URGW Wurst"),
IFERROR(IF(VLOOKUP(O379,[1]Wurste!$H:$I,2,FALSE)=0,"HF-Wurst Vegan"),
IFERROR(IF(VLOOKUP(O379,[1]Wurste!$K:$L,2,FALSE)=0,"320er ohne Würste"),
IFERROR(IF(AND(OR(Abfalldokumentation!$A379="BU3",Abfalldokumentation!$A379="Verkauf"),Abfalldokumentation!$F379="Schimmel",Abfalldokumentation!$G379="keinen Abnehmer/kein Schälpersonal"),"Div. Zipfel, ES ohne Verwendung",VLOOKUP(Abfalldokumentation!$E379,Produktgruppen!A:B,2,FALSE)),"-")))))))))))))))))))))))</f>
        <v>Div. Zipfel, ES ohne Verwendung</v>
      </c>
      <c r="E379" s="76" t="str">
        <f>IFERROR(VLOOKUP(Abfalldokumentation!$O379,Artikel!A:C,3,FALSE),Abfalldokumentation!$O379)</f>
        <v>VOS Räucher Chili Vorsc</v>
      </c>
      <c r="F379" s="76" t="str">
        <f>VLOOKUP(T379,'Liste Gründe'!A:D,2,FALSE)</f>
        <v>Schimmel</v>
      </c>
      <c r="G379" s="75" t="str">
        <f>IF(ISBLANK(V379),VLOOKUP(Abfalldokumentation!$P379,'Liste Gründe'!A:D,3,FALSE),V379)</f>
        <v>keinen Abnehmer/kein Schälpersonal</v>
      </c>
      <c r="H379" s="76" t="str">
        <f>IF(ISBLANK(Abfalldokumentation!$W379),"-",Abfalldokumentation!$W379)</f>
        <v>keinen Abnehmer/Schälen</v>
      </c>
      <c r="I379" s="76">
        <f t="shared" si="36"/>
        <v>37</v>
      </c>
      <c r="J379" s="76" t="str">
        <f t="shared" si="37"/>
        <v>Produkte</v>
      </c>
      <c r="K379" s="76" t="str">
        <f t="shared" si="38"/>
        <v>BUs</v>
      </c>
      <c r="L379" s="76" t="str">
        <f t="shared" si="39"/>
        <v>Symptome</v>
      </c>
      <c r="M379" s="76">
        <f>IFERROR(VLOOKUP(Abfalldokumentation!$O379,Kennzahlen!S:V,3,FALSE)*Abfalldokumentation!$B379,"0")</f>
        <v>188.5</v>
      </c>
      <c r="N379" s="76" t="str">
        <f>IF(ISBLANK(Q379),VLOOKUP(Abfalldokumentation!$O379,'Linien - BU'!R:S,2,FALSE),Q379)</f>
        <v>Verkauf</v>
      </c>
      <c r="O379" s="77">
        <f t="shared" si="40"/>
        <v>29500527</v>
      </c>
      <c r="P379" s="77">
        <f t="shared" si="41"/>
        <v>12</v>
      </c>
      <c r="Q379" s="45" t="s">
        <v>11</v>
      </c>
      <c r="R379" s="46">
        <v>29500527</v>
      </c>
      <c r="S379" s="46">
        <v>377</v>
      </c>
      <c r="T379" s="46">
        <v>12</v>
      </c>
      <c r="U379" s="47">
        <v>44452</v>
      </c>
      <c r="V379" s="48" t="s">
        <v>20</v>
      </c>
      <c r="W379" s="49" t="s">
        <v>192</v>
      </c>
      <c r="X379" s="50" t="str">
        <f>IFERROR(VLOOKUP(Abfalldokumentation!$R379,Artikel!A:C,3,FALSE),Abfalldokumentation!$R379)</f>
        <v>VOS Räucher Chili Vorsc</v>
      </c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spans="1:40" ht="30" hidden="1" customHeight="1" x14ac:dyDescent="0.25">
      <c r="A380" s="78" t="str">
        <f>VLOOKUP(N380,'Linien - BU'!A:B,2,FALSE)</f>
        <v>Verkauf</v>
      </c>
      <c r="B380" s="79">
        <f t="shared" si="35"/>
        <v>389.8</v>
      </c>
      <c r="C380" s="80">
        <f>Abfalldokumentation!$U380</f>
        <v>44452</v>
      </c>
      <c r="D380" s="69" t="str">
        <f>IFERROR(IF(VLOOKUP(O380,'[1]Rohware 230'!$B:$C,2,FALSE)=0,"Rohware"),
IFERROR(IF(VLOOKUP(O380,[1]Sammelnr.!$B:$C,2,FALSE)=0,"Sammelnr. ungeschält ABS"),
IFERROR(IF(VLOOKUP(O380,[1]Sammelnr.!$E:$F,2,FALSE)=0,"Sammelnr. ungeschält VS"),
IFERROR(IF(VLOOKUP(O380,[1]Sammelnr.!$H:$I,2,FALSE)=0,"Sammelnr. geschält"),
IFERROR(IF(VLOOKUP(O380,[1]Offen!$B:$C,2,FALSE)=0,"Offen ungeschält ABS"),
IFERROR(IF(VLOOKUP(O380,[1]Offen!$E:$F,2,FALSE)=0,"Offen ungeschält VOS"),
IFERROR(IF(VLOOKUP(O380,[1]Offen!$H:$I,2,FALSE)=0,"Offen geschält RW"),
IFERROR(IF(VLOOKUP(O380,[1]Offen!$K:$L,2,FALSE)=0,"Offen vegan"),
IFERROR(IF(VLOOKUP(O380,[1]Offen!$N:$O,2,FALSE)=0,"Offen Zipfel"),
IFERROR(IF(VLOOKUP(O380,[1]Offen!$Q:$R,2,FALSE)=0,"Offen Endstücke"),
IFERROR(IF(VLOOKUP(O380,[1]Vakuumiert!$B:$C,2,FALSE)=0,"Vakuumierter VOS ungeschält"),
IFERROR(IF(VLOOKUP(O380,[1]Vakuumiert!$E:$F,2,FALSE)=0,"Vakuumierter ABS ungeschält"),
IFERROR(IF(VLOOKUP(O380,[1]Vakuumiert!$H:$I,2,FALSE)=0,"Vakuumierter VOS geschält"),
IFERROR(IF(VLOOKUP(O380,[1]Vakuumiert!$K:$L,2,FALSE)=0,"Vakuumierter VOS vegan"),
IFERROR(IF(VLOOKUP(O380,[1]Vakuumiert!$N:$O,2,FALSE)=0,"Vakuumierter VOS Zipfel"),
IFERROR(IF(VLOOKUP(O380,[1]Vakuumiert!$Q:$R,2,FALSE)=0,"Vakuumiert geschält"),
IFERROR(IF(VLOOKUP(O380,'[1]vakuumierte Fertigprodukte'!$B:$C,2,FALSE)=0,"Fertigprodukte"),
IFERROR(IF(VLOOKUP(O380,'[1]vakuumierte Fertigprodukte'!$E:$FI,2,FALSE)=0,"Vakuumierte Zipfel"),
IFERROR(IF(VLOOKUP(O380,[1]Wurste!$B:$C,2,FALSE)=0,"Räucherwürste"),
IFERROR(IF(VLOOKUP(O380,[1]Wurste!$E:$F,2,FALSE)=0,"URW/URGW Wurst"),
IFERROR(IF(VLOOKUP(O380,[1]Wurste!$H:$I,2,FALSE)=0,"HF-Wurst Vegan"),
IFERROR(IF(VLOOKUP(O380,[1]Wurste!$K:$L,2,FALSE)=0,"320er ohne Würste"),
IFERROR(IF(AND(OR(Abfalldokumentation!$A380="BU3",Abfalldokumentation!$A380="Verkauf"),Abfalldokumentation!$F380="Schimmel",Abfalldokumentation!$G380="keinen Abnehmer/kein Schälpersonal"),"Div. Zipfel, ES ohne Verwendung",VLOOKUP(Abfalldokumentation!$E380,Produktgruppen!A:B,2,FALSE)),"-")))))))))))))))))))))))</f>
        <v>Div. Zipfel, ES ohne Verwendung</v>
      </c>
      <c r="E380" s="81" t="str">
        <f>IFERROR(VLOOKUP(Abfalldokumentation!$O380,Artikel!A:C,3,FALSE),Abfalldokumentation!$O380)</f>
        <v>VOS Räucher Schinken Vo</v>
      </c>
      <c r="F380" s="81" t="str">
        <f>VLOOKUP(T380,'Liste Gründe'!A:D,2,FALSE)</f>
        <v>Schimmel</v>
      </c>
      <c r="G380" s="80" t="str">
        <f>IF(ISBLANK(V380),VLOOKUP(Abfalldokumentation!$P380,'Liste Gründe'!A:D,3,FALSE),V380)</f>
        <v>keinen Abnehmer/kein Schälpersonal</v>
      </c>
      <c r="H380" s="81" t="str">
        <f>IF(ISBLANK(Abfalldokumentation!$W380),"-",Abfalldokumentation!$W380)</f>
        <v>keinen Abnehmer/Schälen</v>
      </c>
      <c r="I380" s="81">
        <f t="shared" si="36"/>
        <v>37</v>
      </c>
      <c r="J380" s="81" t="str">
        <f t="shared" si="37"/>
        <v>Produkte</v>
      </c>
      <c r="K380" s="81" t="str">
        <f t="shared" si="38"/>
        <v>BUs</v>
      </c>
      <c r="L380" s="81" t="str">
        <f t="shared" si="39"/>
        <v>Symptome</v>
      </c>
      <c r="M380" s="81">
        <f>IFERROR(VLOOKUP(Abfalldokumentation!$O380,Kennzahlen!S:V,3,FALSE)*Abfalldokumentation!$B380,"0")</f>
        <v>194.9</v>
      </c>
      <c r="N380" s="81" t="str">
        <f>IF(ISBLANK(Q380),VLOOKUP(Abfalldokumentation!$O380,'Linien - BU'!R:S,2,FALSE),Q380)</f>
        <v>Verkauf</v>
      </c>
      <c r="O380" s="77">
        <f t="shared" si="40"/>
        <v>29500528</v>
      </c>
      <c r="P380" s="77">
        <f t="shared" si="41"/>
        <v>12</v>
      </c>
      <c r="Q380" s="39" t="s">
        <v>11</v>
      </c>
      <c r="R380" s="40">
        <v>29500528</v>
      </c>
      <c r="S380" s="40">
        <v>389.8</v>
      </c>
      <c r="T380" s="40">
        <v>12</v>
      </c>
      <c r="U380" s="41">
        <v>44452</v>
      </c>
      <c r="V380" s="42" t="s">
        <v>20</v>
      </c>
      <c r="W380" s="43" t="s">
        <v>192</v>
      </c>
      <c r="X380" s="44" t="str">
        <f>IFERROR(VLOOKUP(Abfalldokumentation!$R380,Artikel!A:C,3,FALSE),Abfalldokumentation!$R380)</f>
        <v>VOS Räucher Schinken Vo</v>
      </c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spans="1:40" ht="30" hidden="1" customHeight="1" x14ac:dyDescent="0.25">
      <c r="A381" s="73" t="str">
        <f>VLOOKUP(N381,'Linien - BU'!A:B,2,FALSE)</f>
        <v>Rest</v>
      </c>
      <c r="B381" s="74">
        <f t="shared" si="35"/>
        <v>27.2</v>
      </c>
      <c r="C381" s="75">
        <f>Abfalldokumentation!$U381</f>
        <v>44452</v>
      </c>
      <c r="D381" s="69" t="str">
        <f>IFERROR(IF(VLOOKUP(O381,'[1]Rohware 230'!$B:$C,2,FALSE)=0,"Rohware"),
IFERROR(IF(VLOOKUP(O381,[1]Sammelnr.!$B:$C,2,FALSE)=0,"Sammelnr. ungeschält ABS"),
IFERROR(IF(VLOOKUP(O381,[1]Sammelnr.!$E:$F,2,FALSE)=0,"Sammelnr. ungeschält VS"),
IFERROR(IF(VLOOKUP(O381,[1]Sammelnr.!$H:$I,2,FALSE)=0,"Sammelnr. geschält"),
IFERROR(IF(VLOOKUP(O381,[1]Offen!$B:$C,2,FALSE)=0,"Offen ungeschält ABS"),
IFERROR(IF(VLOOKUP(O381,[1]Offen!$E:$F,2,FALSE)=0,"Offen ungeschält VOS"),
IFERROR(IF(VLOOKUP(O381,[1]Offen!$H:$I,2,FALSE)=0,"Offen geschält RW"),
IFERROR(IF(VLOOKUP(O381,[1]Offen!$K:$L,2,FALSE)=0,"Offen vegan"),
IFERROR(IF(VLOOKUP(O381,[1]Offen!$N:$O,2,FALSE)=0,"Offen Zipfel"),
IFERROR(IF(VLOOKUP(O381,[1]Offen!$Q:$R,2,FALSE)=0,"Offen Endstücke"),
IFERROR(IF(VLOOKUP(O381,[1]Vakuumiert!$B:$C,2,FALSE)=0,"Vakuumierter VOS ungeschält"),
IFERROR(IF(VLOOKUP(O381,[1]Vakuumiert!$E:$F,2,FALSE)=0,"Vakuumierter ABS ungeschält"),
IFERROR(IF(VLOOKUP(O381,[1]Vakuumiert!$H:$I,2,FALSE)=0,"Vakuumierter VOS geschält"),
IFERROR(IF(VLOOKUP(O381,[1]Vakuumiert!$K:$L,2,FALSE)=0,"Vakuumierter VOS vegan"),
IFERROR(IF(VLOOKUP(O381,[1]Vakuumiert!$N:$O,2,FALSE)=0,"Vakuumierter VOS Zipfel"),
IFERROR(IF(VLOOKUP(O381,[1]Vakuumiert!$Q:$R,2,FALSE)=0,"Vakuumiert geschält"),
IFERROR(IF(VLOOKUP(O381,'[1]vakuumierte Fertigprodukte'!$B:$C,2,FALSE)=0,"Fertigprodukte"),
IFERROR(IF(VLOOKUP(O381,'[1]vakuumierte Fertigprodukte'!$E:$FI,2,FALSE)=0,"Vakuumierte Zipfel"),
IFERROR(IF(VLOOKUP(O381,[1]Wurste!$B:$C,2,FALSE)=0,"Räucherwürste"),
IFERROR(IF(VLOOKUP(O381,[1]Wurste!$E:$F,2,FALSE)=0,"URW/URGW Wurst"),
IFERROR(IF(VLOOKUP(O381,[1]Wurste!$H:$I,2,FALSE)=0,"HF-Wurst Vegan"),
IFERROR(IF(VLOOKUP(O381,[1]Wurste!$K:$L,2,FALSE)=0,"320er ohne Würste"),
IFERROR(IF(AND(OR(Abfalldokumentation!$A381="BU3",Abfalldokumentation!$A381="Verkauf"),Abfalldokumentation!$F381="Schimmel",Abfalldokumentation!$G381="keinen Abnehmer/kein Schälpersonal"),"Div. Zipfel, ES ohne Verwendung",VLOOKUP(Abfalldokumentation!$E381,Produktgruppen!A:B,2,FALSE)),"-")))))))))))))))))))))))</f>
        <v>Vorschmelz</v>
      </c>
      <c r="E381" s="76" t="str">
        <f>IFERROR(VLOOKUP(Abfalldokumentation!$O381,Artikel!A:C,3,FALSE),Abfalldokumentation!$O381)</f>
        <v>VOS GRW Natur 45% OGT</v>
      </c>
      <c r="F381" s="76" t="str">
        <f>VLOOKUP(T381,'Liste Gründe'!A:D,2,FALSE)</f>
        <v>Rest</v>
      </c>
      <c r="G381" s="75" t="str">
        <f>IF(ISBLANK(V381),VLOOKUP(Abfalldokumentation!$P381,'Liste Gründe'!A:D,3,FALSE),V381)</f>
        <v>Retoure</v>
      </c>
      <c r="H381" s="76" t="str">
        <f>IF(ISBLANK(Abfalldokumentation!$W381),"-",Abfalldokumentation!$W381)</f>
        <v>Retoure</v>
      </c>
      <c r="I381" s="76">
        <f t="shared" si="36"/>
        <v>37</v>
      </c>
      <c r="J381" s="76" t="str">
        <f t="shared" si="37"/>
        <v>Produkte</v>
      </c>
      <c r="K381" s="76" t="str">
        <f t="shared" si="38"/>
        <v>BUs</v>
      </c>
      <c r="L381" s="76" t="str">
        <f t="shared" si="39"/>
        <v>Symptome</v>
      </c>
      <c r="M381" s="76">
        <f>IFERROR(VLOOKUP(Abfalldokumentation!$O381,Kennzahlen!S:V,3,FALSE)*Abfalldokumentation!$B381,"0")</f>
        <v>13.6</v>
      </c>
      <c r="N381" s="76" t="str">
        <f>IF(ISBLANK(Q381),VLOOKUP(Abfalldokumentation!$O381,'Linien - BU'!R:S,2,FALSE),Q381)</f>
        <v>Rest</v>
      </c>
      <c r="O381" s="77">
        <f t="shared" si="40"/>
        <v>29500622</v>
      </c>
      <c r="P381" s="77">
        <f t="shared" si="41"/>
        <v>22</v>
      </c>
      <c r="Q381" s="45" t="s">
        <v>10</v>
      </c>
      <c r="R381" s="46">
        <v>29500622</v>
      </c>
      <c r="S381" s="46">
        <v>27.2</v>
      </c>
      <c r="T381" s="46">
        <v>22</v>
      </c>
      <c r="U381" s="47">
        <v>44452</v>
      </c>
      <c r="V381" s="48" t="s">
        <v>263</v>
      </c>
      <c r="W381" s="46" t="s">
        <v>263</v>
      </c>
      <c r="X381" s="50" t="str">
        <f>IFERROR(VLOOKUP(Abfalldokumentation!$R381,Artikel!A:C,3,FALSE),Abfalldokumentation!$R381)</f>
        <v>VOS GRW Natur 45% OGT</v>
      </c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spans="1:40" ht="30" hidden="1" customHeight="1" x14ac:dyDescent="0.25">
      <c r="A382" s="78" t="str">
        <f>VLOOKUP(N382,'Linien - BU'!A:B,2,FALSE)</f>
        <v>BU1</v>
      </c>
      <c r="B382" s="79">
        <f t="shared" si="35"/>
        <v>11</v>
      </c>
      <c r="C382" s="80">
        <f>Abfalldokumentation!$U382</f>
        <v>44452</v>
      </c>
      <c r="D382" s="69" t="str">
        <f>IFERROR(IF(VLOOKUP(O382,'[1]Rohware 230'!$B:$C,2,FALSE)=0,"Rohware"),
IFERROR(IF(VLOOKUP(O382,[1]Sammelnr.!$B:$C,2,FALSE)=0,"Sammelnr. ungeschält ABS"),
IFERROR(IF(VLOOKUP(O382,[1]Sammelnr.!$E:$F,2,FALSE)=0,"Sammelnr. ungeschält VS"),
IFERROR(IF(VLOOKUP(O382,[1]Sammelnr.!$H:$I,2,FALSE)=0,"Sammelnr. geschält"),
IFERROR(IF(VLOOKUP(O382,[1]Offen!$B:$C,2,FALSE)=0,"Offen ungeschält ABS"),
IFERROR(IF(VLOOKUP(O382,[1]Offen!$E:$F,2,FALSE)=0,"Offen ungeschält VOS"),
IFERROR(IF(VLOOKUP(O382,[1]Offen!$H:$I,2,FALSE)=0,"Offen geschält RW"),
IFERROR(IF(VLOOKUP(O382,[1]Offen!$K:$L,2,FALSE)=0,"Offen vegan"),
IFERROR(IF(VLOOKUP(O382,[1]Offen!$N:$O,2,FALSE)=0,"Offen Zipfel"),
IFERROR(IF(VLOOKUP(O382,[1]Offen!$Q:$R,2,FALSE)=0,"Offen Endstücke"),
IFERROR(IF(VLOOKUP(O382,[1]Vakuumiert!$B:$C,2,FALSE)=0,"Vakuumierter VOS ungeschält"),
IFERROR(IF(VLOOKUP(O382,[1]Vakuumiert!$E:$F,2,FALSE)=0,"Vakuumierter ABS ungeschält"),
IFERROR(IF(VLOOKUP(O382,[1]Vakuumiert!$H:$I,2,FALSE)=0,"Vakuumierter VOS geschält"),
IFERROR(IF(VLOOKUP(O382,[1]Vakuumiert!$K:$L,2,FALSE)=0,"Vakuumierter VOS vegan"),
IFERROR(IF(VLOOKUP(O382,[1]Vakuumiert!$N:$O,2,FALSE)=0,"Vakuumierter VOS Zipfel"),
IFERROR(IF(VLOOKUP(O382,[1]Vakuumiert!$Q:$R,2,FALSE)=0,"Vakuumiert geschält"),
IFERROR(IF(VLOOKUP(O382,'[1]vakuumierte Fertigprodukte'!$B:$C,2,FALSE)=0,"Fertigprodukte"),
IFERROR(IF(VLOOKUP(O382,'[1]vakuumierte Fertigprodukte'!$E:$FI,2,FALSE)=0,"Vakuumierte Zipfel"),
IFERROR(IF(VLOOKUP(O382,[1]Wurste!$B:$C,2,FALSE)=0,"Räucherwürste"),
IFERROR(IF(VLOOKUP(O382,[1]Wurste!$E:$F,2,FALSE)=0,"URW/URGW Wurst"),
IFERROR(IF(VLOOKUP(O382,[1]Wurste!$H:$I,2,FALSE)=0,"HF-Wurst Vegan"),
IFERROR(IF(VLOOKUP(O382,[1]Wurste!$K:$L,2,FALSE)=0,"320er ohne Würste"),
IFERROR(IF(AND(OR(Abfalldokumentation!$A382="BU3",Abfalldokumentation!$A382="Verkauf"),Abfalldokumentation!$F382="Schimmel",Abfalldokumentation!$G382="keinen Abnehmer/kein Schälpersonal"),"Div. Zipfel, ES ohne Verwendung",VLOOKUP(Abfalldokumentation!$E382,Produktgruppen!A:B,2,FALSE)),"-")))))))))))))))))))))))</f>
        <v>Vorschmelz</v>
      </c>
      <c r="E382" s="81" t="str">
        <f>IFERROR(VLOOKUP(Abfalldokumentation!$O382,Artikel!A:C,3,FALSE),Abfalldokumentation!$O382)</f>
        <v>VOS-ABS ENTSORGUNG</v>
      </c>
      <c r="F382" s="81" t="str">
        <f>VLOOKUP(T382,'Liste Gründe'!A:D,2,FALSE)</f>
        <v>Rest</v>
      </c>
      <c r="G382" s="80" t="str">
        <f>IF(ISBLANK(V382),VLOOKUP(Abfalldokumentation!$P382,'Liste Gründe'!A:D,3,FALSE),V382)</f>
        <v>geschälte Rinde</v>
      </c>
      <c r="H382" s="81" t="str">
        <f>IF(ISBLANK(Abfalldokumentation!$W382),"-",Abfalldokumentation!$W382)</f>
        <v>keine Verwendung möglich</v>
      </c>
      <c r="I382" s="81">
        <f t="shared" si="36"/>
        <v>37</v>
      </c>
      <c r="J382" s="81" t="str">
        <f t="shared" si="37"/>
        <v>Produkte</v>
      </c>
      <c r="K382" s="81" t="str">
        <f t="shared" si="38"/>
        <v>BUs</v>
      </c>
      <c r="L382" s="81" t="str">
        <f t="shared" si="39"/>
        <v>Symptome</v>
      </c>
      <c r="M382" s="81">
        <f>IFERROR(VLOOKUP(Abfalldokumentation!$O382,Kennzahlen!S:V,3,FALSE)*Abfalldokumentation!$B382,"0")</f>
        <v>0.11</v>
      </c>
      <c r="N382" s="81" t="str">
        <f>IF(ISBLANK(Q382),VLOOKUP(Abfalldokumentation!$O382,'Linien - BU'!R:S,2,FALSE),Q382)</f>
        <v>RWV</v>
      </c>
      <c r="O382" s="77">
        <f t="shared" si="40"/>
        <v>29500917</v>
      </c>
      <c r="P382" s="77">
        <f t="shared" si="41"/>
        <v>60</v>
      </c>
      <c r="Q382" s="39" t="s">
        <v>202</v>
      </c>
      <c r="R382" s="40">
        <v>29500917</v>
      </c>
      <c r="S382" s="40">
        <v>11</v>
      </c>
      <c r="T382" s="40">
        <v>60</v>
      </c>
      <c r="U382" s="41">
        <v>44452</v>
      </c>
      <c r="V382" s="42" t="s">
        <v>215</v>
      </c>
      <c r="W382" s="43" t="s">
        <v>204</v>
      </c>
      <c r="X382" s="44" t="str">
        <f>IFERROR(VLOOKUP(Abfalldokumentation!$R382,Artikel!A:C,3,FALSE),Abfalldokumentation!$R382)</f>
        <v>VOS-ABS ENTSORGUNG</v>
      </c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spans="1:40" ht="30" hidden="1" customHeight="1" x14ac:dyDescent="0.25">
      <c r="A383" s="73" t="str">
        <f>VLOOKUP(N383,'Linien - BU'!A:B,2,FALSE)</f>
        <v>BU1</v>
      </c>
      <c r="B383" s="74">
        <f t="shared" si="35"/>
        <v>42</v>
      </c>
      <c r="C383" s="75">
        <f>Abfalldokumentation!$U383</f>
        <v>44452</v>
      </c>
      <c r="D383" s="69" t="str">
        <f>IFERROR(IF(VLOOKUP(O383,'[1]Rohware 230'!$B:$C,2,FALSE)=0,"Rohware"),
IFERROR(IF(VLOOKUP(O383,[1]Sammelnr.!$B:$C,2,FALSE)=0,"Sammelnr. ungeschält ABS"),
IFERROR(IF(VLOOKUP(O383,[1]Sammelnr.!$E:$F,2,FALSE)=0,"Sammelnr. ungeschält VS"),
IFERROR(IF(VLOOKUP(O383,[1]Sammelnr.!$H:$I,2,FALSE)=0,"Sammelnr. geschält"),
IFERROR(IF(VLOOKUP(O383,[1]Offen!$B:$C,2,FALSE)=0,"Offen ungeschält ABS"),
IFERROR(IF(VLOOKUP(O383,[1]Offen!$E:$F,2,FALSE)=0,"Offen ungeschält VOS"),
IFERROR(IF(VLOOKUP(O383,[1]Offen!$H:$I,2,FALSE)=0,"Offen geschält RW"),
IFERROR(IF(VLOOKUP(O383,[1]Offen!$K:$L,2,FALSE)=0,"Offen vegan"),
IFERROR(IF(VLOOKUP(O383,[1]Offen!$N:$O,2,FALSE)=0,"Offen Zipfel"),
IFERROR(IF(VLOOKUP(O383,[1]Offen!$Q:$R,2,FALSE)=0,"Offen Endstücke"),
IFERROR(IF(VLOOKUP(O383,[1]Vakuumiert!$B:$C,2,FALSE)=0,"Vakuumierter VOS ungeschält"),
IFERROR(IF(VLOOKUP(O383,[1]Vakuumiert!$E:$F,2,FALSE)=0,"Vakuumierter ABS ungeschält"),
IFERROR(IF(VLOOKUP(O383,[1]Vakuumiert!$H:$I,2,FALSE)=0,"Vakuumierter VOS geschält"),
IFERROR(IF(VLOOKUP(O383,[1]Vakuumiert!$K:$L,2,FALSE)=0,"Vakuumierter VOS vegan"),
IFERROR(IF(VLOOKUP(O383,[1]Vakuumiert!$N:$O,2,FALSE)=0,"Vakuumierter VOS Zipfel"),
IFERROR(IF(VLOOKUP(O383,[1]Vakuumiert!$Q:$R,2,FALSE)=0,"Vakuumiert geschält"),
IFERROR(IF(VLOOKUP(O383,'[1]vakuumierte Fertigprodukte'!$B:$C,2,FALSE)=0,"Fertigprodukte"),
IFERROR(IF(VLOOKUP(O383,'[1]vakuumierte Fertigprodukte'!$E:$FI,2,FALSE)=0,"Vakuumierte Zipfel"),
IFERROR(IF(VLOOKUP(O383,[1]Wurste!$B:$C,2,FALSE)=0,"Räucherwürste"),
IFERROR(IF(VLOOKUP(O383,[1]Wurste!$E:$F,2,FALSE)=0,"URW/URGW Wurst"),
IFERROR(IF(VLOOKUP(O383,[1]Wurste!$H:$I,2,FALSE)=0,"HF-Wurst Vegan"),
IFERROR(IF(VLOOKUP(O383,[1]Wurste!$K:$L,2,FALSE)=0,"320er ohne Würste"),
IFERROR(IF(AND(OR(Abfalldokumentation!$A383="BU3",Abfalldokumentation!$A383="Verkauf"),Abfalldokumentation!$F383="Schimmel",Abfalldokumentation!$G383="keinen Abnehmer/kein Schälpersonal"),"Div. Zipfel, ES ohne Verwendung",VLOOKUP(Abfalldokumentation!$E383,Produktgruppen!A:B,2,FALSE)),"-")))))))))))))))))))))))</f>
        <v>Vorschmelz</v>
      </c>
      <c r="E383" s="76" t="str">
        <f>IFERROR(VLOOKUP(Abfalldokumentation!$O383,Artikel!A:C,3,FALSE),Abfalldokumentation!$O383)</f>
        <v>VOS-ABS ENTSORGUNG</v>
      </c>
      <c r="F383" s="76" t="str">
        <f>VLOOKUP(T383,'Liste Gründe'!A:D,2,FALSE)</f>
        <v>Rest</v>
      </c>
      <c r="G383" s="75" t="str">
        <f>IF(ISBLANK(V383),VLOOKUP(Abfalldokumentation!$P383,'Liste Gründe'!A:D,3,FALSE),V383)</f>
        <v>geschälte Rinde</v>
      </c>
      <c r="H383" s="76" t="str">
        <f>IF(ISBLANK(Abfalldokumentation!$W383),"-",Abfalldokumentation!$W383)</f>
        <v>keine Verwendung möglich</v>
      </c>
      <c r="I383" s="76">
        <f t="shared" si="36"/>
        <v>37</v>
      </c>
      <c r="J383" s="76" t="str">
        <f t="shared" si="37"/>
        <v>Produkte</v>
      </c>
      <c r="K383" s="76" t="str">
        <f t="shared" si="38"/>
        <v>BUs</v>
      </c>
      <c r="L383" s="76" t="str">
        <f t="shared" si="39"/>
        <v>Symptome</v>
      </c>
      <c r="M383" s="76">
        <f>IFERROR(VLOOKUP(Abfalldokumentation!$O383,Kennzahlen!S:V,3,FALSE)*Abfalldokumentation!$B383,"0")</f>
        <v>0.42</v>
      </c>
      <c r="N383" s="76" t="str">
        <f>IF(ISBLANK(Q383),VLOOKUP(Abfalldokumentation!$O383,'Linien - BU'!R:S,2,FALSE),Q383)</f>
        <v>RWV</v>
      </c>
      <c r="O383" s="77">
        <f t="shared" si="40"/>
        <v>29500917</v>
      </c>
      <c r="P383" s="77">
        <f t="shared" si="41"/>
        <v>60</v>
      </c>
      <c r="Q383" s="45" t="s">
        <v>202</v>
      </c>
      <c r="R383" s="46">
        <v>29500917</v>
      </c>
      <c r="S383" s="46">
        <v>42</v>
      </c>
      <c r="T383" s="46">
        <v>60</v>
      </c>
      <c r="U383" s="47">
        <v>44452</v>
      </c>
      <c r="V383" s="48" t="s">
        <v>215</v>
      </c>
      <c r="W383" s="49" t="s">
        <v>204</v>
      </c>
      <c r="X383" s="50" t="str">
        <f>IFERROR(VLOOKUP(Abfalldokumentation!$R383,Artikel!A:C,3,FALSE),Abfalldokumentation!$R383)</f>
        <v>VOS-ABS ENTSORGUNG</v>
      </c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spans="1:40" ht="30" hidden="1" customHeight="1" x14ac:dyDescent="0.25">
      <c r="A384" s="78" t="str">
        <f>VLOOKUP(N384,'Linien - BU'!A:B,2,FALSE)</f>
        <v>BU1</v>
      </c>
      <c r="B384" s="79">
        <f t="shared" si="35"/>
        <v>45</v>
      </c>
      <c r="C384" s="80">
        <f>Abfalldokumentation!$U384</f>
        <v>44452</v>
      </c>
      <c r="D384" s="69" t="str">
        <f>IFERROR(IF(VLOOKUP(O384,'[1]Rohware 230'!$B:$C,2,FALSE)=0,"Rohware"),
IFERROR(IF(VLOOKUP(O384,[1]Sammelnr.!$B:$C,2,FALSE)=0,"Sammelnr. ungeschält ABS"),
IFERROR(IF(VLOOKUP(O384,[1]Sammelnr.!$E:$F,2,FALSE)=0,"Sammelnr. ungeschält VS"),
IFERROR(IF(VLOOKUP(O384,[1]Sammelnr.!$H:$I,2,FALSE)=0,"Sammelnr. geschält"),
IFERROR(IF(VLOOKUP(O384,[1]Offen!$B:$C,2,FALSE)=0,"Offen ungeschält ABS"),
IFERROR(IF(VLOOKUP(O384,[1]Offen!$E:$F,2,FALSE)=0,"Offen ungeschält VOS"),
IFERROR(IF(VLOOKUP(O384,[1]Offen!$H:$I,2,FALSE)=0,"Offen geschält RW"),
IFERROR(IF(VLOOKUP(O384,[1]Offen!$K:$L,2,FALSE)=0,"Offen vegan"),
IFERROR(IF(VLOOKUP(O384,[1]Offen!$N:$O,2,FALSE)=0,"Offen Zipfel"),
IFERROR(IF(VLOOKUP(O384,[1]Offen!$Q:$R,2,FALSE)=0,"Offen Endstücke"),
IFERROR(IF(VLOOKUP(O384,[1]Vakuumiert!$B:$C,2,FALSE)=0,"Vakuumierter VOS ungeschält"),
IFERROR(IF(VLOOKUP(O384,[1]Vakuumiert!$E:$F,2,FALSE)=0,"Vakuumierter ABS ungeschält"),
IFERROR(IF(VLOOKUP(O384,[1]Vakuumiert!$H:$I,2,FALSE)=0,"Vakuumierter VOS geschält"),
IFERROR(IF(VLOOKUP(O384,[1]Vakuumiert!$K:$L,2,FALSE)=0,"Vakuumierter VOS vegan"),
IFERROR(IF(VLOOKUP(O384,[1]Vakuumiert!$N:$O,2,FALSE)=0,"Vakuumierter VOS Zipfel"),
IFERROR(IF(VLOOKUP(O384,[1]Vakuumiert!$Q:$R,2,FALSE)=0,"Vakuumiert geschält"),
IFERROR(IF(VLOOKUP(O384,'[1]vakuumierte Fertigprodukte'!$B:$C,2,FALSE)=0,"Fertigprodukte"),
IFERROR(IF(VLOOKUP(O384,'[1]vakuumierte Fertigprodukte'!$E:$FI,2,FALSE)=0,"Vakuumierte Zipfel"),
IFERROR(IF(VLOOKUP(O384,[1]Wurste!$B:$C,2,FALSE)=0,"Räucherwürste"),
IFERROR(IF(VLOOKUP(O384,[1]Wurste!$E:$F,2,FALSE)=0,"URW/URGW Wurst"),
IFERROR(IF(VLOOKUP(O384,[1]Wurste!$H:$I,2,FALSE)=0,"HF-Wurst Vegan"),
IFERROR(IF(VLOOKUP(O384,[1]Wurste!$K:$L,2,FALSE)=0,"320er ohne Würste"),
IFERROR(IF(AND(OR(Abfalldokumentation!$A384="BU3",Abfalldokumentation!$A384="Verkauf"),Abfalldokumentation!$F384="Schimmel",Abfalldokumentation!$G384="keinen Abnehmer/kein Schälpersonal"),"Div. Zipfel, ES ohne Verwendung",VLOOKUP(Abfalldokumentation!$E384,Produktgruppen!A:B,2,FALSE)),"-")))))))))))))))))))))))</f>
        <v>Vorschmelz</v>
      </c>
      <c r="E384" s="81" t="str">
        <f>IFERROR(VLOOKUP(Abfalldokumentation!$O384,Artikel!A:C,3,FALSE),Abfalldokumentation!$O384)</f>
        <v>VOS-ABS ENTSORGUNG</v>
      </c>
      <c r="F384" s="81" t="str">
        <f>VLOOKUP(T384,'Liste Gründe'!A:D,2,FALSE)</f>
        <v>Rest</v>
      </c>
      <c r="G384" s="80" t="str">
        <f>IF(ISBLANK(V384),VLOOKUP(Abfalldokumentation!$P384,'Liste Gründe'!A:D,3,FALSE),V384)</f>
        <v>geschälte Rinde</v>
      </c>
      <c r="H384" s="81" t="str">
        <f>IF(ISBLANK(Abfalldokumentation!$W384),"-",Abfalldokumentation!$W384)</f>
        <v>keine Verwendung möglich</v>
      </c>
      <c r="I384" s="81">
        <f t="shared" si="36"/>
        <v>37</v>
      </c>
      <c r="J384" s="81" t="str">
        <f t="shared" si="37"/>
        <v>Produkte</v>
      </c>
      <c r="K384" s="81" t="str">
        <f t="shared" si="38"/>
        <v>BUs</v>
      </c>
      <c r="L384" s="81" t="str">
        <f t="shared" si="39"/>
        <v>Symptome</v>
      </c>
      <c r="M384" s="81">
        <f>IFERROR(VLOOKUP(Abfalldokumentation!$O384,Kennzahlen!S:V,3,FALSE)*Abfalldokumentation!$B384,"0")</f>
        <v>0.45</v>
      </c>
      <c r="N384" s="81" t="str">
        <f>IF(ISBLANK(Q384),VLOOKUP(Abfalldokumentation!$O384,'Linien - BU'!R:S,2,FALSE),Q384)</f>
        <v>RWV</v>
      </c>
      <c r="O384" s="77">
        <f t="shared" si="40"/>
        <v>29500917</v>
      </c>
      <c r="P384" s="77">
        <f t="shared" si="41"/>
        <v>60</v>
      </c>
      <c r="Q384" s="39" t="s">
        <v>202</v>
      </c>
      <c r="R384" s="40">
        <v>29500917</v>
      </c>
      <c r="S384" s="40">
        <v>45</v>
      </c>
      <c r="T384" s="40">
        <v>60</v>
      </c>
      <c r="U384" s="41">
        <v>44452</v>
      </c>
      <c r="V384" s="42" t="s">
        <v>215</v>
      </c>
      <c r="W384" s="43" t="s">
        <v>204</v>
      </c>
      <c r="X384" s="44" t="str">
        <f>IFERROR(VLOOKUP(Abfalldokumentation!$R384,Artikel!A:C,3,FALSE),Abfalldokumentation!$R384)</f>
        <v>VOS-ABS ENTSORGUNG</v>
      </c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spans="1:40" ht="30" hidden="1" customHeight="1" x14ac:dyDescent="0.25">
      <c r="A385" s="73" t="str">
        <f>VLOOKUP(N385,'Linien - BU'!A:B,2,FALSE)</f>
        <v>BU1</v>
      </c>
      <c r="B385" s="74">
        <f t="shared" si="35"/>
        <v>16</v>
      </c>
      <c r="C385" s="75">
        <f>Abfalldokumentation!$U385</f>
        <v>44452</v>
      </c>
      <c r="D385" s="69" t="str">
        <f>IFERROR(IF(VLOOKUP(O385,'[1]Rohware 230'!$B:$C,2,FALSE)=0,"Rohware"),
IFERROR(IF(VLOOKUP(O385,[1]Sammelnr.!$B:$C,2,FALSE)=0,"Sammelnr. ungeschält ABS"),
IFERROR(IF(VLOOKUP(O385,[1]Sammelnr.!$E:$F,2,FALSE)=0,"Sammelnr. ungeschält VS"),
IFERROR(IF(VLOOKUP(O385,[1]Sammelnr.!$H:$I,2,FALSE)=0,"Sammelnr. geschält"),
IFERROR(IF(VLOOKUP(O385,[1]Offen!$B:$C,2,FALSE)=0,"Offen ungeschält ABS"),
IFERROR(IF(VLOOKUP(O385,[1]Offen!$E:$F,2,FALSE)=0,"Offen ungeschält VOS"),
IFERROR(IF(VLOOKUP(O385,[1]Offen!$H:$I,2,FALSE)=0,"Offen geschält RW"),
IFERROR(IF(VLOOKUP(O385,[1]Offen!$K:$L,2,FALSE)=0,"Offen vegan"),
IFERROR(IF(VLOOKUP(O385,[1]Offen!$N:$O,2,FALSE)=0,"Offen Zipfel"),
IFERROR(IF(VLOOKUP(O385,[1]Offen!$Q:$R,2,FALSE)=0,"Offen Endstücke"),
IFERROR(IF(VLOOKUP(O385,[1]Vakuumiert!$B:$C,2,FALSE)=0,"Vakuumierter VOS ungeschält"),
IFERROR(IF(VLOOKUP(O385,[1]Vakuumiert!$E:$F,2,FALSE)=0,"Vakuumierter ABS ungeschält"),
IFERROR(IF(VLOOKUP(O385,[1]Vakuumiert!$H:$I,2,FALSE)=0,"Vakuumierter VOS geschält"),
IFERROR(IF(VLOOKUP(O385,[1]Vakuumiert!$K:$L,2,FALSE)=0,"Vakuumierter VOS vegan"),
IFERROR(IF(VLOOKUP(O385,[1]Vakuumiert!$N:$O,2,FALSE)=0,"Vakuumierter VOS Zipfel"),
IFERROR(IF(VLOOKUP(O385,[1]Vakuumiert!$Q:$R,2,FALSE)=0,"Vakuumiert geschält"),
IFERROR(IF(VLOOKUP(O385,'[1]vakuumierte Fertigprodukte'!$B:$C,2,FALSE)=0,"Fertigprodukte"),
IFERROR(IF(VLOOKUP(O385,'[1]vakuumierte Fertigprodukte'!$E:$FI,2,FALSE)=0,"Vakuumierte Zipfel"),
IFERROR(IF(VLOOKUP(O385,[1]Wurste!$B:$C,2,FALSE)=0,"Räucherwürste"),
IFERROR(IF(VLOOKUP(O385,[1]Wurste!$E:$F,2,FALSE)=0,"URW/URGW Wurst"),
IFERROR(IF(VLOOKUP(O385,[1]Wurste!$H:$I,2,FALSE)=0,"HF-Wurst Vegan"),
IFERROR(IF(VLOOKUP(O385,[1]Wurste!$K:$L,2,FALSE)=0,"320er ohne Würste"),
IFERROR(IF(AND(OR(Abfalldokumentation!$A385="BU3",Abfalldokumentation!$A385="Verkauf"),Abfalldokumentation!$F385="Schimmel",Abfalldokumentation!$G385="keinen Abnehmer/kein Schälpersonal"),"Div. Zipfel, ES ohne Verwendung",VLOOKUP(Abfalldokumentation!$E385,Produktgruppen!A:B,2,FALSE)),"-")))))))))))))))))))))))</f>
        <v>Vorschmelz</v>
      </c>
      <c r="E385" s="76" t="str">
        <f>IFERROR(VLOOKUP(Abfalldokumentation!$O385,Artikel!A:C,3,FALSE),Abfalldokumentation!$O385)</f>
        <v>VOS URW-VS-SPICKER-NATU</v>
      </c>
      <c r="F385" s="76" t="str">
        <f>VLOOKUP(T385,'Liste Gründe'!A:D,2,FALSE)</f>
        <v>Schimmel</v>
      </c>
      <c r="G385" s="75" t="str">
        <f>IF(ISBLANK(V385),VLOOKUP(Abfalldokumentation!$P385,'Liste Gründe'!A:D,3,FALSE),V385)</f>
        <v>keine Verarbeitung</v>
      </c>
      <c r="H385" s="76" t="str">
        <f>IF(ISBLANK(Abfalldokumentation!$W385),"-",Abfalldokumentation!$W385)</f>
        <v>Aufgrund Konsistenz nicht genommen. Zu wenig VOS verarbeitet. Vom Warmen ins Kalte -&gt; Schimmel</v>
      </c>
      <c r="I385" s="76">
        <f t="shared" si="36"/>
        <v>37</v>
      </c>
      <c r="J385" s="76" t="str">
        <f t="shared" si="37"/>
        <v>Produkte</v>
      </c>
      <c r="K385" s="76" t="str">
        <f t="shared" si="38"/>
        <v>BUs</v>
      </c>
      <c r="L385" s="76" t="str">
        <f t="shared" si="39"/>
        <v>Symptome</v>
      </c>
      <c r="M385" s="76">
        <f>IFERROR(VLOOKUP(Abfalldokumentation!$O385,Kennzahlen!S:V,3,FALSE)*Abfalldokumentation!$B385,"0")</f>
        <v>8</v>
      </c>
      <c r="N385" s="76" t="str">
        <f>IF(ISBLANK(Q385),VLOOKUP(Abfalldokumentation!$O385,'Linien - BU'!R:S,2,FALSE),Q385)</f>
        <v>Schmelze</v>
      </c>
      <c r="O385" s="77">
        <f t="shared" si="40"/>
        <v>29500948</v>
      </c>
      <c r="P385" s="77">
        <f t="shared" si="41"/>
        <v>12</v>
      </c>
      <c r="Q385" s="45" t="s">
        <v>184</v>
      </c>
      <c r="R385" s="46">
        <v>29500948</v>
      </c>
      <c r="S385" s="46">
        <v>16</v>
      </c>
      <c r="T385" s="46">
        <v>12</v>
      </c>
      <c r="U385" s="47">
        <v>44452</v>
      </c>
      <c r="V385" s="48" t="s">
        <v>22</v>
      </c>
      <c r="W385" s="49" t="s">
        <v>185</v>
      </c>
      <c r="X385" s="50" t="str">
        <f>IFERROR(VLOOKUP(Abfalldokumentation!$R385,Artikel!A:C,3,FALSE),Abfalldokumentation!$R385)</f>
        <v>VOS URW-VS-SPICKER-NATU</v>
      </c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spans="1:40" ht="30" hidden="1" customHeight="1" x14ac:dyDescent="0.25">
      <c r="A386" s="78" t="str">
        <f>VLOOKUP(N386,'Linien - BU'!A:B,2,FALSE)</f>
        <v>BU1</v>
      </c>
      <c r="B386" s="79">
        <f t="shared" ref="B386:B449" si="42">S386</f>
        <v>47</v>
      </c>
      <c r="C386" s="80">
        <f>Abfalldokumentation!$U386</f>
        <v>44452</v>
      </c>
      <c r="D386" s="69" t="str">
        <f>IFERROR(IF(VLOOKUP(O386,'[1]Rohware 230'!$B:$C,2,FALSE)=0,"Rohware"),
IFERROR(IF(VLOOKUP(O386,[1]Sammelnr.!$B:$C,2,FALSE)=0,"Sammelnr. ungeschält ABS"),
IFERROR(IF(VLOOKUP(O386,[1]Sammelnr.!$E:$F,2,FALSE)=0,"Sammelnr. ungeschält VS"),
IFERROR(IF(VLOOKUP(O386,[1]Sammelnr.!$H:$I,2,FALSE)=0,"Sammelnr. geschält"),
IFERROR(IF(VLOOKUP(O386,[1]Offen!$B:$C,2,FALSE)=0,"Offen ungeschält ABS"),
IFERROR(IF(VLOOKUP(O386,[1]Offen!$E:$F,2,FALSE)=0,"Offen ungeschält VOS"),
IFERROR(IF(VLOOKUP(O386,[1]Offen!$H:$I,2,FALSE)=0,"Offen geschält RW"),
IFERROR(IF(VLOOKUP(O386,[1]Offen!$K:$L,2,FALSE)=0,"Offen vegan"),
IFERROR(IF(VLOOKUP(O386,[1]Offen!$N:$O,2,FALSE)=0,"Offen Zipfel"),
IFERROR(IF(VLOOKUP(O386,[1]Offen!$Q:$R,2,FALSE)=0,"Offen Endstücke"),
IFERROR(IF(VLOOKUP(O386,[1]Vakuumiert!$B:$C,2,FALSE)=0,"Vakuumierter VOS ungeschält"),
IFERROR(IF(VLOOKUP(O386,[1]Vakuumiert!$E:$F,2,FALSE)=0,"Vakuumierter ABS ungeschält"),
IFERROR(IF(VLOOKUP(O386,[1]Vakuumiert!$H:$I,2,FALSE)=0,"Vakuumierter VOS geschält"),
IFERROR(IF(VLOOKUP(O386,[1]Vakuumiert!$K:$L,2,FALSE)=0,"Vakuumierter VOS vegan"),
IFERROR(IF(VLOOKUP(O386,[1]Vakuumiert!$N:$O,2,FALSE)=0,"Vakuumierter VOS Zipfel"),
IFERROR(IF(VLOOKUP(O386,[1]Vakuumiert!$Q:$R,2,FALSE)=0,"Vakuumiert geschält"),
IFERROR(IF(VLOOKUP(O386,'[1]vakuumierte Fertigprodukte'!$B:$C,2,FALSE)=0,"Fertigprodukte"),
IFERROR(IF(VLOOKUP(O386,'[1]vakuumierte Fertigprodukte'!$E:$FI,2,FALSE)=0,"Vakuumierte Zipfel"),
IFERROR(IF(VLOOKUP(O386,[1]Wurste!$B:$C,2,FALSE)=0,"Räucherwürste"),
IFERROR(IF(VLOOKUP(O386,[1]Wurste!$E:$F,2,FALSE)=0,"URW/URGW Wurst"),
IFERROR(IF(VLOOKUP(O386,[1]Wurste!$H:$I,2,FALSE)=0,"HF-Wurst Vegan"),
IFERROR(IF(VLOOKUP(O386,[1]Wurste!$K:$L,2,FALSE)=0,"320er ohne Würste"),
IFERROR(IF(AND(OR(Abfalldokumentation!$A386="BU3",Abfalldokumentation!$A386="Verkauf"),Abfalldokumentation!$F386="Schimmel",Abfalldokumentation!$G386="keinen Abnehmer/kein Schälpersonal"),"Div. Zipfel, ES ohne Verwendung",VLOOKUP(Abfalldokumentation!$E386,Produktgruppen!A:B,2,FALSE)),"-")))))))))))))))))))))))</f>
        <v>Vorschmelz</v>
      </c>
      <c r="E386" s="81" t="str">
        <f>IFERROR(VLOOKUP(Abfalldokumentation!$O386,Artikel!A:C,3,FALSE),Abfalldokumentation!$O386)</f>
        <v>VOS URW-VS-SCHI</v>
      </c>
      <c r="F386" s="81" t="str">
        <f>VLOOKUP(T386,'Liste Gründe'!A:D,2,FALSE)</f>
        <v>Schimmel</v>
      </c>
      <c r="G386" s="80" t="str">
        <f>IF(ISBLANK(V386),VLOOKUP(Abfalldokumentation!$P386,'Liste Gründe'!A:D,3,FALSE),V386)</f>
        <v>keine Verarbeitung</v>
      </c>
      <c r="H386" s="81" t="str">
        <f>IF(ISBLANK(Abfalldokumentation!$W386),"-",Abfalldokumentation!$W386)</f>
        <v>Aufgrund Konsistenz nicht genommen. Zu wenig VOS verarbeitet. Vom Warmen ins Kalte -&gt; Schimmel</v>
      </c>
      <c r="I386" s="81">
        <f t="shared" ref="I386:I449" si="43">_xlfn.ISOWEEKNUM(C386)</f>
        <v>37</v>
      </c>
      <c r="J386" s="81" t="str">
        <f t="shared" ref="J386:J449" si="44">"Produkte"</f>
        <v>Produkte</v>
      </c>
      <c r="K386" s="81" t="str">
        <f t="shared" ref="K386:K449" si="45">"BUs"</f>
        <v>BUs</v>
      </c>
      <c r="L386" s="81" t="str">
        <f t="shared" ref="L386:L449" si="46">"Symptome"</f>
        <v>Symptome</v>
      </c>
      <c r="M386" s="81">
        <f>IFERROR(VLOOKUP(Abfalldokumentation!$O386,Kennzahlen!S:V,3,FALSE)*Abfalldokumentation!$B386,"0")</f>
        <v>23.5</v>
      </c>
      <c r="N386" s="81" t="str">
        <f>IF(ISBLANK(Q386),VLOOKUP(Abfalldokumentation!$O386,'Linien - BU'!R:S,2,FALSE),Q386)</f>
        <v>Schmelze</v>
      </c>
      <c r="O386" s="77">
        <f t="shared" ref="O386:O449" si="47">R386</f>
        <v>29500949</v>
      </c>
      <c r="P386" s="77">
        <f t="shared" ref="P386:P449" si="48">T386</f>
        <v>12</v>
      </c>
      <c r="Q386" s="39" t="s">
        <v>184</v>
      </c>
      <c r="R386" s="40">
        <v>29500949</v>
      </c>
      <c r="S386" s="40">
        <v>47</v>
      </c>
      <c r="T386" s="40">
        <v>12</v>
      </c>
      <c r="U386" s="41">
        <v>44452</v>
      </c>
      <c r="V386" s="42" t="s">
        <v>22</v>
      </c>
      <c r="W386" s="43" t="s">
        <v>185</v>
      </c>
      <c r="X386" s="44" t="str">
        <f>IFERROR(VLOOKUP(Abfalldokumentation!$R386,Artikel!A:C,3,FALSE),Abfalldokumentation!$R386)</f>
        <v>VOS URW-VS-SCHI</v>
      </c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spans="1:40" ht="30" hidden="1" customHeight="1" x14ac:dyDescent="0.25">
      <c r="A387" s="73" t="str">
        <f>VLOOKUP(N387,'Linien - BU'!A:B,2,FALSE)</f>
        <v>BU3</v>
      </c>
      <c r="B387" s="74">
        <f t="shared" si="42"/>
        <v>148</v>
      </c>
      <c r="C387" s="75">
        <f>Abfalldokumentation!$U387</f>
        <v>44452</v>
      </c>
      <c r="D387" s="69" t="str">
        <f>IFERROR(IF(VLOOKUP(O387,'[1]Rohware 230'!$B:$C,2,FALSE)=0,"Rohware"),
IFERROR(IF(VLOOKUP(O387,[1]Sammelnr.!$B:$C,2,FALSE)=0,"Sammelnr. ungeschält ABS"),
IFERROR(IF(VLOOKUP(O387,[1]Sammelnr.!$E:$F,2,FALSE)=0,"Sammelnr. ungeschält VS"),
IFERROR(IF(VLOOKUP(O387,[1]Sammelnr.!$H:$I,2,FALSE)=0,"Sammelnr. geschält"),
IFERROR(IF(VLOOKUP(O387,[1]Offen!$B:$C,2,FALSE)=0,"Offen ungeschält ABS"),
IFERROR(IF(VLOOKUP(O387,[1]Offen!$E:$F,2,FALSE)=0,"Offen ungeschält VOS"),
IFERROR(IF(VLOOKUP(O387,[1]Offen!$H:$I,2,FALSE)=0,"Offen geschält RW"),
IFERROR(IF(VLOOKUP(O387,[1]Offen!$K:$L,2,FALSE)=0,"Offen vegan"),
IFERROR(IF(VLOOKUP(O387,[1]Offen!$N:$O,2,FALSE)=0,"Offen Zipfel"),
IFERROR(IF(VLOOKUP(O387,[1]Offen!$Q:$R,2,FALSE)=0,"Offen Endstücke"),
IFERROR(IF(VLOOKUP(O387,[1]Vakuumiert!$B:$C,2,FALSE)=0,"Vakuumierter VOS ungeschält"),
IFERROR(IF(VLOOKUP(O387,[1]Vakuumiert!$E:$F,2,FALSE)=0,"Vakuumierter ABS ungeschält"),
IFERROR(IF(VLOOKUP(O387,[1]Vakuumiert!$H:$I,2,FALSE)=0,"Vakuumierter VOS geschält"),
IFERROR(IF(VLOOKUP(O387,[1]Vakuumiert!$K:$L,2,FALSE)=0,"Vakuumierter VOS vegan"),
IFERROR(IF(VLOOKUP(O387,[1]Vakuumiert!$N:$O,2,FALSE)=0,"Vakuumierter VOS Zipfel"),
IFERROR(IF(VLOOKUP(O387,[1]Vakuumiert!$Q:$R,2,FALSE)=0,"Vakuumiert geschält"),
IFERROR(IF(VLOOKUP(O387,'[1]vakuumierte Fertigprodukte'!$B:$C,2,FALSE)=0,"Fertigprodukte"),
IFERROR(IF(VLOOKUP(O387,'[1]vakuumierte Fertigprodukte'!$E:$FI,2,FALSE)=0,"Vakuumierte Zipfel"),
IFERROR(IF(VLOOKUP(O387,[1]Wurste!$B:$C,2,FALSE)=0,"Räucherwürste"),
IFERROR(IF(VLOOKUP(O387,[1]Wurste!$E:$F,2,FALSE)=0,"URW/URGW Wurst"),
IFERROR(IF(VLOOKUP(O387,[1]Wurste!$H:$I,2,FALSE)=0,"HF-Wurst Vegan"),
IFERROR(IF(VLOOKUP(O387,[1]Wurste!$K:$L,2,FALSE)=0,"320er ohne Würste"),
IFERROR(IF(AND(OR(Abfalldokumentation!$A387="BU3",Abfalldokumentation!$A387="Verkauf"),Abfalldokumentation!$F387="Schimmel",Abfalldokumentation!$G387="keinen Abnehmer/kein Schälpersonal"),"Div. Zipfel, ES ohne Verwendung",VLOOKUP(Abfalldokumentation!$E387,Produktgruppen!A:B,2,FALSE)),"-")))))))))))))))))))))))</f>
        <v>ABS</v>
      </c>
      <c r="E387" s="76" t="str">
        <f>IFERROR(VLOOKUP(Abfalldokumentation!$O387,Artikel!A:C,3,FALSE),Abfalldokumentation!$O387)</f>
        <v>ABS CHED-PF-KRÄUK gemis</v>
      </c>
      <c r="F387" s="76" t="str">
        <f>VLOOKUP(T387,'Liste Gründe'!A:D,2,FALSE)</f>
        <v>Linienbezogen</v>
      </c>
      <c r="G387" s="75" t="str">
        <f>IF(ISBLANK(V387),VLOOKUP(Abfalldokumentation!$P387,'Liste Gründe'!A:D,3,FALSE),V387)</f>
        <v>gemischtes Produkt</v>
      </c>
      <c r="H387" s="76" t="str">
        <f>IF(ISBLANK(Abfalldokumentation!$W387),"-",Abfalldokumentation!$W387)</f>
        <v>-</v>
      </c>
      <c r="I387" s="76">
        <f t="shared" si="43"/>
        <v>37</v>
      </c>
      <c r="J387" s="76" t="str">
        <f t="shared" si="44"/>
        <v>Produkte</v>
      </c>
      <c r="K387" s="76" t="str">
        <f t="shared" si="45"/>
        <v>BUs</v>
      </c>
      <c r="L387" s="76" t="str">
        <f t="shared" si="46"/>
        <v>Symptome</v>
      </c>
      <c r="M387" s="76">
        <f>IFERROR(VLOOKUP(Abfalldokumentation!$O387,Kennzahlen!S:V,3,FALSE)*Abfalldokumentation!$B387,"0")</f>
        <v>148</v>
      </c>
      <c r="N387" s="76" t="str">
        <f>IF(ISBLANK(Q387),VLOOKUP(Abfalldokumentation!$O387,'Linien - BU'!R:S,2,FALSE),Q387)</f>
        <v>L33</v>
      </c>
      <c r="O387" s="77">
        <f t="shared" si="47"/>
        <v>29501003</v>
      </c>
      <c r="P387" s="77">
        <f t="shared" si="48"/>
        <v>81</v>
      </c>
      <c r="Q387" s="45" t="s">
        <v>205</v>
      </c>
      <c r="R387" s="46">
        <v>29501003</v>
      </c>
      <c r="S387" s="46">
        <v>148</v>
      </c>
      <c r="T387" s="46">
        <v>81</v>
      </c>
      <c r="U387" s="47">
        <v>44452</v>
      </c>
      <c r="V387" s="48"/>
      <c r="W387" s="49"/>
      <c r="X387" s="50" t="str">
        <f>IFERROR(VLOOKUP(Abfalldokumentation!$R387,Artikel!A:C,3,FALSE),Abfalldokumentation!$R387)</f>
        <v>ABS CHED-PF-KRÄUK gemis</v>
      </c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spans="1:40" ht="30" hidden="1" customHeight="1" x14ac:dyDescent="0.25">
      <c r="A388" s="78" t="str">
        <f>VLOOKUP(N388,'Linien - BU'!A:B,2,FALSE)</f>
        <v>Verkauf</v>
      </c>
      <c r="B388" s="79">
        <f t="shared" si="42"/>
        <v>276</v>
      </c>
      <c r="C388" s="80">
        <f>Abfalldokumentation!$U388</f>
        <v>44452</v>
      </c>
      <c r="D388" s="69" t="str">
        <f>IFERROR(IF(VLOOKUP(O388,'[1]Rohware 230'!$B:$C,2,FALSE)=0,"Rohware"),
IFERROR(IF(VLOOKUP(O388,[1]Sammelnr.!$B:$C,2,FALSE)=0,"Sammelnr. ungeschält ABS"),
IFERROR(IF(VLOOKUP(O388,[1]Sammelnr.!$E:$F,2,FALSE)=0,"Sammelnr. ungeschält VS"),
IFERROR(IF(VLOOKUP(O388,[1]Sammelnr.!$H:$I,2,FALSE)=0,"Sammelnr. geschält"),
IFERROR(IF(VLOOKUP(O388,[1]Offen!$B:$C,2,FALSE)=0,"Offen ungeschält ABS"),
IFERROR(IF(VLOOKUP(O388,[1]Offen!$E:$F,2,FALSE)=0,"Offen ungeschält VOS"),
IFERROR(IF(VLOOKUP(O388,[1]Offen!$H:$I,2,FALSE)=0,"Offen geschält RW"),
IFERROR(IF(VLOOKUP(O388,[1]Offen!$K:$L,2,FALSE)=0,"Offen vegan"),
IFERROR(IF(VLOOKUP(O388,[1]Offen!$N:$O,2,FALSE)=0,"Offen Zipfel"),
IFERROR(IF(VLOOKUP(O388,[1]Offen!$Q:$R,2,FALSE)=0,"Offen Endstücke"),
IFERROR(IF(VLOOKUP(O388,[1]Vakuumiert!$B:$C,2,FALSE)=0,"Vakuumierter VOS ungeschält"),
IFERROR(IF(VLOOKUP(O388,[1]Vakuumiert!$E:$F,2,FALSE)=0,"Vakuumierter ABS ungeschält"),
IFERROR(IF(VLOOKUP(O388,[1]Vakuumiert!$H:$I,2,FALSE)=0,"Vakuumierter VOS geschält"),
IFERROR(IF(VLOOKUP(O388,[1]Vakuumiert!$K:$L,2,FALSE)=0,"Vakuumierter VOS vegan"),
IFERROR(IF(VLOOKUP(O388,[1]Vakuumiert!$N:$O,2,FALSE)=0,"Vakuumierter VOS Zipfel"),
IFERROR(IF(VLOOKUP(O388,[1]Vakuumiert!$Q:$R,2,FALSE)=0,"Vakuumiert geschält"),
IFERROR(IF(VLOOKUP(O388,'[1]vakuumierte Fertigprodukte'!$B:$C,2,FALSE)=0,"Fertigprodukte"),
IFERROR(IF(VLOOKUP(O388,'[1]vakuumierte Fertigprodukte'!$E:$FI,2,FALSE)=0,"Vakuumierte Zipfel"),
IFERROR(IF(VLOOKUP(O388,[1]Wurste!$B:$C,2,FALSE)=0,"Räucherwürste"),
IFERROR(IF(VLOOKUP(O388,[1]Wurste!$E:$F,2,FALSE)=0,"URW/URGW Wurst"),
IFERROR(IF(VLOOKUP(O388,[1]Wurste!$H:$I,2,FALSE)=0,"HF-Wurst Vegan"),
IFERROR(IF(VLOOKUP(O388,[1]Wurste!$K:$L,2,FALSE)=0,"320er ohne Würste"),
IFERROR(IF(AND(OR(Abfalldokumentation!$A388="BU3",Abfalldokumentation!$A388="Verkauf"),Abfalldokumentation!$F388="Schimmel",Abfalldokumentation!$G388="keinen Abnehmer/kein Schälpersonal"),"Div. Zipfel, ES ohne Verwendung",VLOOKUP(Abfalldokumentation!$E388,Produktgruppen!A:B,2,FALSE)),"-")))))))))))))))))))))))</f>
        <v>Div. Zipfel, ES ohne Verwendung</v>
      </c>
      <c r="E388" s="81" t="str">
        <f>IFERROR(VLOOKUP(Abfalldokumentation!$O388,Artikel!A:C,3,FALSE),Abfalldokumentation!$O388)</f>
        <v>VOS RW NATUR AMM CO REZ</v>
      </c>
      <c r="F388" s="81" t="str">
        <f>VLOOKUP(T388,'Liste Gründe'!A:D,2,FALSE)</f>
        <v>Schimmel</v>
      </c>
      <c r="G388" s="80" t="str">
        <f>IF(ISBLANK(V388),VLOOKUP(Abfalldokumentation!$P388,'Liste Gründe'!A:D,3,FALSE),V388)</f>
        <v>keinen Abnehmer/kein Schälpersonal</v>
      </c>
      <c r="H388" s="81" t="str">
        <f>IF(ISBLANK(Abfalldokumentation!$W388),"-",Abfalldokumentation!$W388)</f>
        <v>keinen Abnehmer/Schälen</v>
      </c>
      <c r="I388" s="81">
        <f t="shared" si="43"/>
        <v>37</v>
      </c>
      <c r="J388" s="81" t="str">
        <f t="shared" si="44"/>
        <v>Produkte</v>
      </c>
      <c r="K388" s="81" t="str">
        <f t="shared" si="45"/>
        <v>BUs</v>
      </c>
      <c r="L388" s="81" t="str">
        <f t="shared" si="46"/>
        <v>Symptome</v>
      </c>
      <c r="M388" s="81">
        <f>IFERROR(VLOOKUP(Abfalldokumentation!$O388,Kennzahlen!S:V,3,FALSE)*Abfalldokumentation!$B388,"0")</f>
        <v>138</v>
      </c>
      <c r="N388" s="81" t="str">
        <f>IF(ISBLANK(Q388),VLOOKUP(Abfalldokumentation!$O388,'Linien - BU'!R:S,2,FALSE),Q388)</f>
        <v>Verkauf</v>
      </c>
      <c r="O388" s="77">
        <f t="shared" si="47"/>
        <v>29501022</v>
      </c>
      <c r="P388" s="77">
        <f t="shared" si="48"/>
        <v>12</v>
      </c>
      <c r="Q388" s="39" t="s">
        <v>11</v>
      </c>
      <c r="R388" s="40">
        <v>29501022</v>
      </c>
      <c r="S388" s="40">
        <v>276</v>
      </c>
      <c r="T388" s="40">
        <v>12</v>
      </c>
      <c r="U388" s="41">
        <v>44452</v>
      </c>
      <c r="V388" s="42" t="s">
        <v>20</v>
      </c>
      <c r="W388" s="43" t="s">
        <v>192</v>
      </c>
      <c r="X388" s="44" t="str">
        <f>IFERROR(VLOOKUP(Abfalldokumentation!$R388,Artikel!A:C,3,FALSE),Abfalldokumentation!$R388)</f>
        <v>VOS RW NATUR AMM CO REZ</v>
      </c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spans="1:40" ht="30" hidden="1" customHeight="1" x14ac:dyDescent="0.25">
      <c r="A389" s="73" t="str">
        <f>VLOOKUP(N389,'Linien - BU'!A:B,2,FALSE)</f>
        <v>BU3</v>
      </c>
      <c r="B389" s="74">
        <f t="shared" si="42"/>
        <v>36</v>
      </c>
      <c r="C389" s="75">
        <f>Abfalldokumentation!$U389</f>
        <v>44452</v>
      </c>
      <c r="D389" s="69" t="str">
        <f>IFERROR(IF(VLOOKUP(O389,'[1]Rohware 230'!$B:$C,2,FALSE)=0,"Rohware"),
IFERROR(IF(VLOOKUP(O389,[1]Sammelnr.!$B:$C,2,FALSE)=0,"Sammelnr. ungeschält ABS"),
IFERROR(IF(VLOOKUP(O389,[1]Sammelnr.!$E:$F,2,FALSE)=0,"Sammelnr. ungeschält VS"),
IFERROR(IF(VLOOKUP(O389,[1]Sammelnr.!$H:$I,2,FALSE)=0,"Sammelnr. geschält"),
IFERROR(IF(VLOOKUP(O389,[1]Offen!$B:$C,2,FALSE)=0,"Offen ungeschält ABS"),
IFERROR(IF(VLOOKUP(O389,[1]Offen!$E:$F,2,FALSE)=0,"Offen ungeschält VOS"),
IFERROR(IF(VLOOKUP(O389,[1]Offen!$H:$I,2,FALSE)=0,"Offen geschält RW"),
IFERROR(IF(VLOOKUP(O389,[1]Offen!$K:$L,2,FALSE)=0,"Offen vegan"),
IFERROR(IF(VLOOKUP(O389,[1]Offen!$N:$O,2,FALSE)=0,"Offen Zipfel"),
IFERROR(IF(VLOOKUP(O389,[1]Offen!$Q:$R,2,FALSE)=0,"Offen Endstücke"),
IFERROR(IF(VLOOKUP(O389,[1]Vakuumiert!$B:$C,2,FALSE)=0,"Vakuumierter VOS ungeschält"),
IFERROR(IF(VLOOKUP(O389,[1]Vakuumiert!$E:$F,2,FALSE)=0,"Vakuumierter ABS ungeschält"),
IFERROR(IF(VLOOKUP(O389,[1]Vakuumiert!$H:$I,2,FALSE)=0,"Vakuumierter VOS geschält"),
IFERROR(IF(VLOOKUP(O389,[1]Vakuumiert!$K:$L,2,FALSE)=0,"Vakuumierter VOS vegan"),
IFERROR(IF(VLOOKUP(O389,[1]Vakuumiert!$N:$O,2,FALSE)=0,"Vakuumierter VOS Zipfel"),
IFERROR(IF(VLOOKUP(O389,[1]Vakuumiert!$Q:$R,2,FALSE)=0,"Vakuumiert geschält"),
IFERROR(IF(VLOOKUP(O389,'[1]vakuumierte Fertigprodukte'!$B:$C,2,FALSE)=0,"Fertigprodukte"),
IFERROR(IF(VLOOKUP(O389,'[1]vakuumierte Fertigprodukte'!$E:$FI,2,FALSE)=0,"Vakuumierte Zipfel"),
IFERROR(IF(VLOOKUP(O389,[1]Wurste!$B:$C,2,FALSE)=0,"Räucherwürste"),
IFERROR(IF(VLOOKUP(O389,[1]Wurste!$E:$F,2,FALSE)=0,"URW/URGW Wurst"),
IFERROR(IF(VLOOKUP(O389,[1]Wurste!$H:$I,2,FALSE)=0,"HF-Wurst Vegan"),
IFERROR(IF(VLOOKUP(O389,[1]Wurste!$K:$L,2,FALSE)=0,"320er ohne Würste"),
IFERROR(IF(AND(OR(Abfalldokumentation!$A389="BU3",Abfalldokumentation!$A389="Verkauf"),Abfalldokumentation!$F389="Schimmel",Abfalldokumentation!$G389="keinen Abnehmer/kein Schälpersonal"),"Div. Zipfel, ES ohne Verwendung",VLOOKUP(Abfalldokumentation!$E389,Produktgruppen!A:B,2,FALSE)),"-")))))))))))))))))))))))</f>
        <v>ABS</v>
      </c>
      <c r="E389" s="76" t="str">
        <f>IFERROR(VLOOKUP(Abfalldokumentation!$O389,Artikel!A:C,3,FALSE),Abfalldokumentation!$O389)</f>
        <v>ABS CHED-ROT MIT ß-CARO</v>
      </c>
      <c r="F389" s="76" t="str">
        <f>VLOOKUP(T389,'Liste Gründe'!A:D,2,FALSE)</f>
        <v>Rest</v>
      </c>
      <c r="G389" s="75" t="str">
        <f>IF(ISBLANK(V389),VLOOKUP(Abfalldokumentation!$P389,'Liste Gründe'!A:D,3,FALSE),V389)</f>
        <v>Schmutz</v>
      </c>
      <c r="H389" s="76" t="str">
        <f>IF(ISBLANK(Abfalldokumentation!$W389),"-",Abfalldokumentation!$W389)</f>
        <v>-</v>
      </c>
      <c r="I389" s="76">
        <f t="shared" si="43"/>
        <v>37</v>
      </c>
      <c r="J389" s="76" t="str">
        <f t="shared" si="44"/>
        <v>Produkte</v>
      </c>
      <c r="K389" s="76" t="str">
        <f t="shared" si="45"/>
        <v>BUs</v>
      </c>
      <c r="L389" s="76" t="str">
        <f t="shared" si="46"/>
        <v>Symptome</v>
      </c>
      <c r="M389" s="76">
        <f>IFERROR(VLOOKUP(Abfalldokumentation!$O389,Kennzahlen!S:V,3,FALSE)*Abfalldokumentation!$B389,"0")</f>
        <v>36</v>
      </c>
      <c r="N389" s="76" t="str">
        <f>IF(ISBLANK(Q389),VLOOKUP(Abfalldokumentation!$O389,'Linien - BU'!R:S,2,FALSE),Q389)</f>
        <v>L33</v>
      </c>
      <c r="O389" s="77">
        <f t="shared" si="47"/>
        <v>29501032</v>
      </c>
      <c r="P389" s="77">
        <f t="shared" si="48"/>
        <v>42</v>
      </c>
      <c r="Q389" s="45" t="s">
        <v>205</v>
      </c>
      <c r="R389" s="46">
        <v>29501032</v>
      </c>
      <c r="S389" s="46">
        <v>36</v>
      </c>
      <c r="T389" s="46">
        <v>42</v>
      </c>
      <c r="U389" s="47">
        <v>44452</v>
      </c>
      <c r="V389" s="46"/>
      <c r="W389" s="46"/>
      <c r="X389" s="50" t="str">
        <f>IFERROR(VLOOKUP(Abfalldokumentation!$R389,Artikel!A:C,3,FALSE),Abfalldokumentation!$R389)</f>
        <v>ABS CHED-ROT MIT ß-CARO</v>
      </c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spans="1:40" ht="30" hidden="1" customHeight="1" x14ac:dyDescent="0.25">
      <c r="A390" s="78" t="str">
        <f>VLOOKUP(N390,'Linien - BU'!A:B,2,FALSE)</f>
        <v>BU3</v>
      </c>
      <c r="B390" s="79">
        <f t="shared" si="42"/>
        <v>30</v>
      </c>
      <c r="C390" s="80">
        <f>Abfalldokumentation!$U390</f>
        <v>44452</v>
      </c>
      <c r="D390" s="69" t="str">
        <f>IFERROR(IF(VLOOKUP(O390,'[1]Rohware 230'!$B:$C,2,FALSE)=0,"Rohware"),
IFERROR(IF(VLOOKUP(O390,[1]Sammelnr.!$B:$C,2,FALSE)=0,"Sammelnr. ungeschält ABS"),
IFERROR(IF(VLOOKUP(O390,[1]Sammelnr.!$E:$F,2,FALSE)=0,"Sammelnr. ungeschält VS"),
IFERROR(IF(VLOOKUP(O390,[1]Sammelnr.!$H:$I,2,FALSE)=0,"Sammelnr. geschält"),
IFERROR(IF(VLOOKUP(O390,[1]Offen!$B:$C,2,FALSE)=0,"Offen ungeschält ABS"),
IFERROR(IF(VLOOKUP(O390,[1]Offen!$E:$F,2,FALSE)=0,"Offen ungeschält VOS"),
IFERROR(IF(VLOOKUP(O390,[1]Offen!$H:$I,2,FALSE)=0,"Offen geschält RW"),
IFERROR(IF(VLOOKUP(O390,[1]Offen!$K:$L,2,FALSE)=0,"Offen vegan"),
IFERROR(IF(VLOOKUP(O390,[1]Offen!$N:$O,2,FALSE)=0,"Offen Zipfel"),
IFERROR(IF(VLOOKUP(O390,[1]Offen!$Q:$R,2,FALSE)=0,"Offen Endstücke"),
IFERROR(IF(VLOOKUP(O390,[1]Vakuumiert!$B:$C,2,FALSE)=0,"Vakuumierter VOS ungeschält"),
IFERROR(IF(VLOOKUP(O390,[1]Vakuumiert!$E:$F,2,FALSE)=0,"Vakuumierter ABS ungeschält"),
IFERROR(IF(VLOOKUP(O390,[1]Vakuumiert!$H:$I,2,FALSE)=0,"Vakuumierter VOS geschält"),
IFERROR(IF(VLOOKUP(O390,[1]Vakuumiert!$K:$L,2,FALSE)=0,"Vakuumierter VOS vegan"),
IFERROR(IF(VLOOKUP(O390,[1]Vakuumiert!$N:$O,2,FALSE)=0,"Vakuumierter VOS Zipfel"),
IFERROR(IF(VLOOKUP(O390,[1]Vakuumiert!$Q:$R,2,FALSE)=0,"Vakuumiert geschält"),
IFERROR(IF(VLOOKUP(O390,'[1]vakuumierte Fertigprodukte'!$B:$C,2,FALSE)=0,"Fertigprodukte"),
IFERROR(IF(VLOOKUP(O390,'[1]vakuumierte Fertigprodukte'!$E:$FI,2,FALSE)=0,"Vakuumierte Zipfel"),
IFERROR(IF(VLOOKUP(O390,[1]Wurste!$B:$C,2,FALSE)=0,"Räucherwürste"),
IFERROR(IF(VLOOKUP(O390,[1]Wurste!$E:$F,2,FALSE)=0,"URW/URGW Wurst"),
IFERROR(IF(VLOOKUP(O390,[1]Wurste!$H:$I,2,FALSE)=0,"HF-Wurst Vegan"),
IFERROR(IF(VLOOKUP(O390,[1]Wurste!$K:$L,2,FALSE)=0,"320er ohne Würste"),
IFERROR(IF(AND(OR(Abfalldokumentation!$A390="BU3",Abfalldokumentation!$A390="Verkauf"),Abfalldokumentation!$F390="Schimmel",Abfalldokumentation!$G390="keinen Abnehmer/kein Schälpersonal"),"Div. Zipfel, ES ohne Verwendung",VLOOKUP(Abfalldokumentation!$E390,Produktgruppen!A:B,2,FALSE)),"-")))))))))))))))))))))))</f>
        <v>ABS</v>
      </c>
      <c r="E390" s="81" t="str">
        <f>IFERROR(VLOOKUP(Abfalldokumentation!$O390,Artikel!A:C,3,FALSE),Abfalldokumentation!$O390)</f>
        <v>ABS CHED-ROT MIT ß-CARO</v>
      </c>
      <c r="F390" s="81" t="str">
        <f>VLOOKUP(T390,'Liste Gründe'!A:D,2,FALSE)</f>
        <v>Rest</v>
      </c>
      <c r="G390" s="80" t="str">
        <f>IF(ISBLANK(V390),VLOOKUP(Abfalldokumentation!$P390,'Liste Gründe'!A:D,3,FALSE),V390)</f>
        <v>Schmutz</v>
      </c>
      <c r="H390" s="81" t="str">
        <f>IF(ISBLANK(Abfalldokumentation!$W390),"-",Abfalldokumentation!$W390)</f>
        <v>-</v>
      </c>
      <c r="I390" s="81">
        <f t="shared" si="43"/>
        <v>37</v>
      </c>
      <c r="J390" s="81" t="str">
        <f t="shared" si="44"/>
        <v>Produkte</v>
      </c>
      <c r="K390" s="81" t="str">
        <f t="shared" si="45"/>
        <v>BUs</v>
      </c>
      <c r="L390" s="81" t="str">
        <f t="shared" si="46"/>
        <v>Symptome</v>
      </c>
      <c r="M390" s="81">
        <f>IFERROR(VLOOKUP(Abfalldokumentation!$O390,Kennzahlen!S:V,3,FALSE)*Abfalldokumentation!$B390,"0")</f>
        <v>30</v>
      </c>
      <c r="N390" s="81" t="str">
        <f>IF(ISBLANK(Q390),VLOOKUP(Abfalldokumentation!$O390,'Linien - BU'!R:S,2,FALSE),Q390)</f>
        <v>L33</v>
      </c>
      <c r="O390" s="77">
        <f t="shared" si="47"/>
        <v>29501032</v>
      </c>
      <c r="P390" s="77">
        <f t="shared" si="48"/>
        <v>42</v>
      </c>
      <c r="Q390" s="39" t="s">
        <v>205</v>
      </c>
      <c r="R390" s="40">
        <v>29501032</v>
      </c>
      <c r="S390" s="40">
        <v>30</v>
      </c>
      <c r="T390" s="40">
        <v>42</v>
      </c>
      <c r="U390" s="41">
        <v>44452</v>
      </c>
      <c r="V390" s="46"/>
      <c r="W390" s="40"/>
      <c r="X390" s="44" t="str">
        <f>IFERROR(VLOOKUP(Abfalldokumentation!$R390,Artikel!A:C,3,FALSE),Abfalldokumentation!$R390)</f>
        <v>ABS CHED-ROT MIT ß-CARO</v>
      </c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spans="1:40" ht="30" hidden="1" customHeight="1" x14ac:dyDescent="0.25">
      <c r="A391" s="73" t="str">
        <f>VLOOKUP(N391,'Linien - BU'!A:B,2,FALSE)</f>
        <v>BU1</v>
      </c>
      <c r="B391" s="74">
        <f t="shared" si="42"/>
        <v>47</v>
      </c>
      <c r="C391" s="75">
        <f>Abfalldokumentation!$U391</f>
        <v>44452</v>
      </c>
      <c r="D391" s="69" t="str">
        <f>IFERROR(IF(VLOOKUP(O391,'[1]Rohware 230'!$B:$C,2,FALSE)=0,"Rohware"),
IFERROR(IF(VLOOKUP(O391,[1]Sammelnr.!$B:$C,2,FALSE)=0,"Sammelnr. ungeschält ABS"),
IFERROR(IF(VLOOKUP(O391,[1]Sammelnr.!$E:$F,2,FALSE)=0,"Sammelnr. ungeschält VS"),
IFERROR(IF(VLOOKUP(O391,[1]Sammelnr.!$H:$I,2,FALSE)=0,"Sammelnr. geschält"),
IFERROR(IF(VLOOKUP(O391,[1]Offen!$B:$C,2,FALSE)=0,"Offen ungeschält ABS"),
IFERROR(IF(VLOOKUP(O391,[1]Offen!$E:$F,2,FALSE)=0,"Offen ungeschält VOS"),
IFERROR(IF(VLOOKUP(O391,[1]Offen!$H:$I,2,FALSE)=0,"Offen geschält RW"),
IFERROR(IF(VLOOKUP(O391,[1]Offen!$K:$L,2,FALSE)=0,"Offen vegan"),
IFERROR(IF(VLOOKUP(O391,[1]Offen!$N:$O,2,FALSE)=0,"Offen Zipfel"),
IFERROR(IF(VLOOKUP(O391,[1]Offen!$Q:$R,2,FALSE)=0,"Offen Endstücke"),
IFERROR(IF(VLOOKUP(O391,[1]Vakuumiert!$B:$C,2,FALSE)=0,"Vakuumierter VOS ungeschält"),
IFERROR(IF(VLOOKUP(O391,[1]Vakuumiert!$E:$F,2,FALSE)=0,"Vakuumierter ABS ungeschält"),
IFERROR(IF(VLOOKUP(O391,[1]Vakuumiert!$H:$I,2,FALSE)=0,"Vakuumierter VOS geschält"),
IFERROR(IF(VLOOKUP(O391,[1]Vakuumiert!$K:$L,2,FALSE)=0,"Vakuumierter VOS vegan"),
IFERROR(IF(VLOOKUP(O391,[1]Vakuumiert!$N:$O,2,FALSE)=0,"Vakuumierter VOS Zipfel"),
IFERROR(IF(VLOOKUP(O391,[1]Vakuumiert!$Q:$R,2,FALSE)=0,"Vakuumiert geschält"),
IFERROR(IF(VLOOKUP(O391,'[1]vakuumierte Fertigprodukte'!$B:$C,2,FALSE)=0,"Fertigprodukte"),
IFERROR(IF(VLOOKUP(O391,'[1]vakuumierte Fertigprodukte'!$E:$FI,2,FALSE)=0,"Vakuumierte Zipfel"),
IFERROR(IF(VLOOKUP(O391,[1]Wurste!$B:$C,2,FALSE)=0,"Räucherwürste"),
IFERROR(IF(VLOOKUP(O391,[1]Wurste!$E:$F,2,FALSE)=0,"URW/URGW Wurst"),
IFERROR(IF(VLOOKUP(O391,[1]Wurste!$H:$I,2,FALSE)=0,"HF-Wurst Vegan"),
IFERROR(IF(VLOOKUP(O391,[1]Wurste!$K:$L,2,FALSE)=0,"320er ohne Würste"),
IFERROR(IF(AND(OR(Abfalldokumentation!$A391="BU3",Abfalldokumentation!$A391="Verkauf"),Abfalldokumentation!$F391="Schimmel",Abfalldokumentation!$G391="keinen Abnehmer/kein Schälpersonal"),"Div. Zipfel, ES ohne Verwendung",VLOOKUP(Abfalldokumentation!$E391,Produktgruppen!A:B,2,FALSE)),"-")))))))))))))))))))))))</f>
        <v>Vorschmelz</v>
      </c>
      <c r="E391" s="76" t="str">
        <f>IFERROR(VLOOKUP(Abfalldokumentation!$O391,Artikel!A:C,3,FALSE),Abfalldokumentation!$O391)</f>
        <v>VOS URW-SPASTUP-3500034</v>
      </c>
      <c r="F391" s="76" t="str">
        <f>VLOOKUP(T391,'Liste Gründe'!A:D,2,FALSE)</f>
        <v>Schimmel</v>
      </c>
      <c r="G391" s="75" t="str">
        <f>IF(ISBLANK(V391),VLOOKUP(Abfalldokumentation!$P391,'Liste Gründe'!A:D,3,FALSE),V391)</f>
        <v>keine Verarbeitung</v>
      </c>
      <c r="H391" s="76" t="str">
        <f>IF(ISBLANK(Abfalldokumentation!$W391),"-",Abfalldokumentation!$W391)</f>
        <v>Aufgrund Konsistenz nicht genommen. Zu wenig VOS verarbeitet. Vom Warmen ins Kalte -&gt; Schimmel</v>
      </c>
      <c r="I391" s="76">
        <f t="shared" si="43"/>
        <v>37</v>
      </c>
      <c r="J391" s="76" t="str">
        <f t="shared" si="44"/>
        <v>Produkte</v>
      </c>
      <c r="K391" s="76" t="str">
        <f t="shared" si="45"/>
        <v>BUs</v>
      </c>
      <c r="L391" s="76" t="str">
        <f t="shared" si="46"/>
        <v>Symptome</v>
      </c>
      <c r="M391" s="76">
        <f>IFERROR(VLOOKUP(Abfalldokumentation!$O391,Kennzahlen!S:V,3,FALSE)*Abfalldokumentation!$B391,"0")</f>
        <v>23.5</v>
      </c>
      <c r="N391" s="76" t="str">
        <f>IF(ISBLANK(Q391),VLOOKUP(Abfalldokumentation!$O391,'Linien - BU'!R:S,2,FALSE),Q391)</f>
        <v>Schmelze</v>
      </c>
      <c r="O391" s="77">
        <f t="shared" si="47"/>
        <v>29501052</v>
      </c>
      <c r="P391" s="77">
        <f t="shared" si="48"/>
        <v>12</v>
      </c>
      <c r="Q391" s="45" t="s">
        <v>184</v>
      </c>
      <c r="R391" s="46">
        <v>29501052</v>
      </c>
      <c r="S391" s="46">
        <v>47</v>
      </c>
      <c r="T391" s="46">
        <v>12</v>
      </c>
      <c r="U391" s="47">
        <v>44452</v>
      </c>
      <c r="V391" s="48" t="s">
        <v>22</v>
      </c>
      <c r="W391" s="49" t="s">
        <v>185</v>
      </c>
      <c r="X391" s="50" t="str">
        <f>IFERROR(VLOOKUP(Abfalldokumentation!$R391,Artikel!A:C,3,FALSE),Abfalldokumentation!$R391)</f>
        <v>VOS URW-SPASTUP-3500034</v>
      </c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spans="1:40" ht="30" hidden="1" customHeight="1" x14ac:dyDescent="0.25">
      <c r="A392" s="78" t="str">
        <f>VLOOKUP(N392,'Linien - BU'!A:B,2,FALSE)</f>
        <v>Verkauf</v>
      </c>
      <c r="B392" s="79">
        <f t="shared" si="42"/>
        <v>268</v>
      </c>
      <c r="C392" s="80">
        <f>Abfalldokumentation!$U392</f>
        <v>44452</v>
      </c>
      <c r="D392" s="69" t="str">
        <f>IFERROR(IF(VLOOKUP(O392,'[1]Rohware 230'!$B:$C,2,FALSE)=0,"Rohware"),
IFERROR(IF(VLOOKUP(O392,[1]Sammelnr.!$B:$C,2,FALSE)=0,"Sammelnr. ungeschält ABS"),
IFERROR(IF(VLOOKUP(O392,[1]Sammelnr.!$E:$F,2,FALSE)=0,"Sammelnr. ungeschält VS"),
IFERROR(IF(VLOOKUP(O392,[1]Sammelnr.!$H:$I,2,FALSE)=0,"Sammelnr. geschält"),
IFERROR(IF(VLOOKUP(O392,[1]Offen!$B:$C,2,FALSE)=0,"Offen ungeschält ABS"),
IFERROR(IF(VLOOKUP(O392,[1]Offen!$E:$F,2,FALSE)=0,"Offen ungeschält VOS"),
IFERROR(IF(VLOOKUP(O392,[1]Offen!$H:$I,2,FALSE)=0,"Offen geschält RW"),
IFERROR(IF(VLOOKUP(O392,[1]Offen!$K:$L,2,FALSE)=0,"Offen vegan"),
IFERROR(IF(VLOOKUP(O392,[1]Offen!$N:$O,2,FALSE)=0,"Offen Zipfel"),
IFERROR(IF(VLOOKUP(O392,[1]Offen!$Q:$R,2,FALSE)=0,"Offen Endstücke"),
IFERROR(IF(VLOOKUP(O392,[1]Vakuumiert!$B:$C,2,FALSE)=0,"Vakuumierter VOS ungeschält"),
IFERROR(IF(VLOOKUP(O392,[1]Vakuumiert!$E:$F,2,FALSE)=0,"Vakuumierter ABS ungeschält"),
IFERROR(IF(VLOOKUP(O392,[1]Vakuumiert!$H:$I,2,FALSE)=0,"Vakuumierter VOS geschält"),
IFERROR(IF(VLOOKUP(O392,[1]Vakuumiert!$K:$L,2,FALSE)=0,"Vakuumierter VOS vegan"),
IFERROR(IF(VLOOKUP(O392,[1]Vakuumiert!$N:$O,2,FALSE)=0,"Vakuumierter VOS Zipfel"),
IFERROR(IF(VLOOKUP(O392,[1]Vakuumiert!$Q:$R,2,FALSE)=0,"Vakuumiert geschält"),
IFERROR(IF(VLOOKUP(O392,'[1]vakuumierte Fertigprodukte'!$B:$C,2,FALSE)=0,"Fertigprodukte"),
IFERROR(IF(VLOOKUP(O392,'[1]vakuumierte Fertigprodukte'!$E:$FI,2,FALSE)=0,"Vakuumierte Zipfel"),
IFERROR(IF(VLOOKUP(O392,[1]Wurste!$B:$C,2,FALSE)=0,"Räucherwürste"),
IFERROR(IF(VLOOKUP(O392,[1]Wurste!$E:$F,2,FALSE)=0,"URW/URGW Wurst"),
IFERROR(IF(VLOOKUP(O392,[1]Wurste!$H:$I,2,FALSE)=0,"HF-Wurst Vegan"),
IFERROR(IF(VLOOKUP(O392,[1]Wurste!$K:$L,2,FALSE)=0,"320er ohne Würste"),
IFERROR(IF(AND(OR(Abfalldokumentation!$A392="BU3",Abfalldokumentation!$A392="Verkauf"),Abfalldokumentation!$F392="Schimmel",Abfalldokumentation!$G392="keinen Abnehmer/kein Schälpersonal"),"Div. Zipfel, ES ohne Verwendung",VLOOKUP(Abfalldokumentation!$E392,Produktgruppen!A:B,2,FALSE)),"-")))))))))))))))))))))))</f>
        <v>Div. Zipfel, ES ohne Verwendung</v>
      </c>
      <c r="E392" s="81" t="str">
        <f>IFERROR(VLOOKUP(Abfalldokumentation!$O392,Artikel!A:C,3,FALSE),Abfalldokumentation!$O392)</f>
        <v>VOS GRW-NATUR ZIPFEL 35</v>
      </c>
      <c r="F392" s="81" t="str">
        <f>VLOOKUP(T392,'Liste Gründe'!A:D,2,FALSE)</f>
        <v>Schimmel</v>
      </c>
      <c r="G392" s="80" t="str">
        <f>IF(ISBLANK(V392),VLOOKUP(Abfalldokumentation!$P392,'Liste Gründe'!A:D,3,FALSE),V392)</f>
        <v>keinen Abnehmer/kein Schälpersonal</v>
      </c>
      <c r="H392" s="81" t="str">
        <f>IF(ISBLANK(Abfalldokumentation!$W392),"-",Abfalldokumentation!$W392)</f>
        <v>keinen Abnehmer/Schälen</v>
      </c>
      <c r="I392" s="81">
        <f t="shared" si="43"/>
        <v>37</v>
      </c>
      <c r="J392" s="81" t="str">
        <f t="shared" si="44"/>
        <v>Produkte</v>
      </c>
      <c r="K392" s="81" t="str">
        <f t="shared" si="45"/>
        <v>BUs</v>
      </c>
      <c r="L392" s="81" t="str">
        <f t="shared" si="46"/>
        <v>Symptome</v>
      </c>
      <c r="M392" s="81">
        <f>IFERROR(VLOOKUP(Abfalldokumentation!$O392,Kennzahlen!S:V,3,FALSE)*Abfalldokumentation!$B392,"0")</f>
        <v>134</v>
      </c>
      <c r="N392" s="81" t="str">
        <f>IF(ISBLANK(Q392),VLOOKUP(Abfalldokumentation!$O392,'Linien - BU'!R:S,2,FALSE),Q392)</f>
        <v>Verkauf</v>
      </c>
      <c r="O392" s="77">
        <f t="shared" si="47"/>
        <v>29501063</v>
      </c>
      <c r="P392" s="77">
        <f t="shared" si="48"/>
        <v>12</v>
      </c>
      <c r="Q392" s="39" t="s">
        <v>11</v>
      </c>
      <c r="R392" s="40">
        <v>29501063</v>
      </c>
      <c r="S392" s="40">
        <v>268</v>
      </c>
      <c r="T392" s="40">
        <v>12</v>
      </c>
      <c r="U392" s="41">
        <v>44452</v>
      </c>
      <c r="V392" s="42" t="s">
        <v>20</v>
      </c>
      <c r="W392" s="43" t="s">
        <v>192</v>
      </c>
      <c r="X392" s="44" t="str">
        <f>IFERROR(VLOOKUP(Abfalldokumentation!$R392,Artikel!A:C,3,FALSE),Abfalldokumentation!$R392)</f>
        <v>VOS GRW-NATUR ZIPFEL 35</v>
      </c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spans="1:40" ht="30" hidden="1" customHeight="1" x14ac:dyDescent="0.25">
      <c r="A393" s="73" t="str">
        <f>VLOOKUP(N393,'Linien - BU'!A:B,2,FALSE)</f>
        <v>Verkauf</v>
      </c>
      <c r="B393" s="74">
        <f t="shared" si="42"/>
        <v>422</v>
      </c>
      <c r="C393" s="75">
        <f>Abfalldokumentation!$U393</f>
        <v>44452</v>
      </c>
      <c r="D393" s="69" t="str">
        <f>IFERROR(IF(VLOOKUP(O393,'[1]Rohware 230'!$B:$C,2,FALSE)=0,"Rohware"),
IFERROR(IF(VLOOKUP(O393,[1]Sammelnr.!$B:$C,2,FALSE)=0,"Sammelnr. ungeschält ABS"),
IFERROR(IF(VLOOKUP(O393,[1]Sammelnr.!$E:$F,2,FALSE)=0,"Sammelnr. ungeschält VS"),
IFERROR(IF(VLOOKUP(O393,[1]Sammelnr.!$H:$I,2,FALSE)=0,"Sammelnr. geschält"),
IFERROR(IF(VLOOKUP(O393,[1]Offen!$B:$C,2,FALSE)=0,"Offen ungeschält ABS"),
IFERROR(IF(VLOOKUP(O393,[1]Offen!$E:$F,2,FALSE)=0,"Offen ungeschält VOS"),
IFERROR(IF(VLOOKUP(O393,[1]Offen!$H:$I,2,FALSE)=0,"Offen geschält RW"),
IFERROR(IF(VLOOKUP(O393,[1]Offen!$K:$L,2,FALSE)=0,"Offen vegan"),
IFERROR(IF(VLOOKUP(O393,[1]Offen!$N:$O,2,FALSE)=0,"Offen Zipfel"),
IFERROR(IF(VLOOKUP(O393,[1]Offen!$Q:$R,2,FALSE)=0,"Offen Endstücke"),
IFERROR(IF(VLOOKUP(O393,[1]Vakuumiert!$B:$C,2,FALSE)=0,"Vakuumierter VOS ungeschält"),
IFERROR(IF(VLOOKUP(O393,[1]Vakuumiert!$E:$F,2,FALSE)=0,"Vakuumierter ABS ungeschält"),
IFERROR(IF(VLOOKUP(O393,[1]Vakuumiert!$H:$I,2,FALSE)=0,"Vakuumierter VOS geschält"),
IFERROR(IF(VLOOKUP(O393,[1]Vakuumiert!$K:$L,2,FALSE)=0,"Vakuumierter VOS vegan"),
IFERROR(IF(VLOOKUP(O393,[1]Vakuumiert!$N:$O,2,FALSE)=0,"Vakuumierter VOS Zipfel"),
IFERROR(IF(VLOOKUP(O393,[1]Vakuumiert!$Q:$R,2,FALSE)=0,"Vakuumiert geschält"),
IFERROR(IF(VLOOKUP(O393,'[1]vakuumierte Fertigprodukte'!$B:$C,2,FALSE)=0,"Fertigprodukte"),
IFERROR(IF(VLOOKUP(O393,'[1]vakuumierte Fertigprodukte'!$E:$FI,2,FALSE)=0,"Vakuumierte Zipfel"),
IFERROR(IF(VLOOKUP(O393,[1]Wurste!$B:$C,2,FALSE)=0,"Räucherwürste"),
IFERROR(IF(VLOOKUP(O393,[1]Wurste!$E:$F,2,FALSE)=0,"URW/URGW Wurst"),
IFERROR(IF(VLOOKUP(O393,[1]Wurste!$H:$I,2,FALSE)=0,"HF-Wurst Vegan"),
IFERROR(IF(VLOOKUP(O393,[1]Wurste!$K:$L,2,FALSE)=0,"320er ohne Würste"),
IFERROR(IF(AND(OR(Abfalldokumentation!$A393="BU3",Abfalldokumentation!$A393="Verkauf"),Abfalldokumentation!$F393="Schimmel",Abfalldokumentation!$G393="keinen Abnehmer/kein Schälpersonal"),"Div. Zipfel, ES ohne Verwendung",VLOOKUP(Abfalldokumentation!$E393,Produktgruppen!A:B,2,FALSE)),"-")))))))))))))))))))))))</f>
        <v>Div. Zipfel, ES ohne Verwendung</v>
      </c>
      <c r="E393" s="76" t="str">
        <f>IFERROR(VLOOKUP(Abfalldokumentation!$O393,Artikel!A:C,3,FALSE),Abfalldokumentation!$O393)</f>
        <v>VOS GRW-NATUR ZIPFEL 35</v>
      </c>
      <c r="F393" s="76" t="str">
        <f>VLOOKUP(T393,'Liste Gründe'!A:D,2,FALSE)</f>
        <v>Schimmel</v>
      </c>
      <c r="G393" s="75" t="str">
        <f>IF(ISBLANK(V393),VLOOKUP(Abfalldokumentation!$P393,'Liste Gründe'!A:D,3,FALSE),V393)</f>
        <v>keinen Abnehmer/kein Schälpersonal</v>
      </c>
      <c r="H393" s="76" t="str">
        <f>IF(ISBLANK(Abfalldokumentation!$W393),"-",Abfalldokumentation!$W393)</f>
        <v>keinen Abnehmer/Schälen</v>
      </c>
      <c r="I393" s="76">
        <f t="shared" si="43"/>
        <v>37</v>
      </c>
      <c r="J393" s="76" t="str">
        <f t="shared" si="44"/>
        <v>Produkte</v>
      </c>
      <c r="K393" s="76" t="str">
        <f t="shared" si="45"/>
        <v>BUs</v>
      </c>
      <c r="L393" s="76" t="str">
        <f t="shared" si="46"/>
        <v>Symptome</v>
      </c>
      <c r="M393" s="76">
        <f>IFERROR(VLOOKUP(Abfalldokumentation!$O393,Kennzahlen!S:V,3,FALSE)*Abfalldokumentation!$B393,"0")</f>
        <v>211</v>
      </c>
      <c r="N393" s="76" t="str">
        <f>IF(ISBLANK(Q393),VLOOKUP(Abfalldokumentation!$O393,'Linien - BU'!R:S,2,FALSE),Q393)</f>
        <v>Verkauf</v>
      </c>
      <c r="O393" s="77">
        <f t="shared" si="47"/>
        <v>29501063</v>
      </c>
      <c r="P393" s="77">
        <f t="shared" si="48"/>
        <v>12</v>
      </c>
      <c r="Q393" s="45" t="s">
        <v>11</v>
      </c>
      <c r="R393" s="46">
        <v>29501063</v>
      </c>
      <c r="S393" s="46">
        <v>422</v>
      </c>
      <c r="T393" s="46">
        <v>12</v>
      </c>
      <c r="U393" s="47">
        <v>44452</v>
      </c>
      <c r="V393" s="48" t="s">
        <v>20</v>
      </c>
      <c r="W393" s="49" t="s">
        <v>192</v>
      </c>
      <c r="X393" s="50" t="str">
        <f>IFERROR(VLOOKUP(Abfalldokumentation!$R393,Artikel!A:C,3,FALSE),Abfalldokumentation!$R393)</f>
        <v>VOS GRW-NATUR ZIPFEL 35</v>
      </c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spans="1:40" ht="30" hidden="1" customHeight="1" x14ac:dyDescent="0.25">
      <c r="A394" s="78" t="str">
        <f>VLOOKUP(N394,'Linien - BU'!A:B,2,FALSE)</f>
        <v>Verkauf</v>
      </c>
      <c r="B394" s="79">
        <f t="shared" si="42"/>
        <v>459</v>
      </c>
      <c r="C394" s="80">
        <f>Abfalldokumentation!$U394</f>
        <v>44452</v>
      </c>
      <c r="D394" s="69" t="str">
        <f>IFERROR(IF(VLOOKUP(O394,'[1]Rohware 230'!$B:$C,2,FALSE)=0,"Rohware"),
IFERROR(IF(VLOOKUP(O394,[1]Sammelnr.!$B:$C,2,FALSE)=0,"Sammelnr. ungeschält ABS"),
IFERROR(IF(VLOOKUP(O394,[1]Sammelnr.!$E:$F,2,FALSE)=0,"Sammelnr. ungeschält VS"),
IFERROR(IF(VLOOKUP(O394,[1]Sammelnr.!$H:$I,2,FALSE)=0,"Sammelnr. geschält"),
IFERROR(IF(VLOOKUP(O394,[1]Offen!$B:$C,2,FALSE)=0,"Offen ungeschält ABS"),
IFERROR(IF(VLOOKUP(O394,[1]Offen!$E:$F,2,FALSE)=0,"Offen ungeschält VOS"),
IFERROR(IF(VLOOKUP(O394,[1]Offen!$H:$I,2,FALSE)=0,"Offen geschält RW"),
IFERROR(IF(VLOOKUP(O394,[1]Offen!$K:$L,2,FALSE)=0,"Offen vegan"),
IFERROR(IF(VLOOKUP(O394,[1]Offen!$N:$O,2,FALSE)=0,"Offen Zipfel"),
IFERROR(IF(VLOOKUP(O394,[1]Offen!$Q:$R,2,FALSE)=0,"Offen Endstücke"),
IFERROR(IF(VLOOKUP(O394,[1]Vakuumiert!$B:$C,2,FALSE)=0,"Vakuumierter VOS ungeschält"),
IFERROR(IF(VLOOKUP(O394,[1]Vakuumiert!$E:$F,2,FALSE)=0,"Vakuumierter ABS ungeschält"),
IFERROR(IF(VLOOKUP(O394,[1]Vakuumiert!$H:$I,2,FALSE)=0,"Vakuumierter VOS geschält"),
IFERROR(IF(VLOOKUP(O394,[1]Vakuumiert!$K:$L,2,FALSE)=0,"Vakuumierter VOS vegan"),
IFERROR(IF(VLOOKUP(O394,[1]Vakuumiert!$N:$O,2,FALSE)=0,"Vakuumierter VOS Zipfel"),
IFERROR(IF(VLOOKUP(O394,[1]Vakuumiert!$Q:$R,2,FALSE)=0,"Vakuumiert geschält"),
IFERROR(IF(VLOOKUP(O394,'[1]vakuumierte Fertigprodukte'!$B:$C,2,FALSE)=0,"Fertigprodukte"),
IFERROR(IF(VLOOKUP(O394,'[1]vakuumierte Fertigprodukte'!$E:$FI,2,FALSE)=0,"Vakuumierte Zipfel"),
IFERROR(IF(VLOOKUP(O394,[1]Wurste!$B:$C,2,FALSE)=0,"Räucherwürste"),
IFERROR(IF(VLOOKUP(O394,[1]Wurste!$E:$F,2,FALSE)=0,"URW/URGW Wurst"),
IFERROR(IF(VLOOKUP(O394,[1]Wurste!$H:$I,2,FALSE)=0,"HF-Wurst Vegan"),
IFERROR(IF(VLOOKUP(O394,[1]Wurste!$K:$L,2,FALSE)=0,"320er ohne Würste"),
IFERROR(IF(AND(OR(Abfalldokumentation!$A394="BU3",Abfalldokumentation!$A394="Verkauf"),Abfalldokumentation!$F394="Schimmel",Abfalldokumentation!$G394="keinen Abnehmer/kein Schälpersonal"),"Div. Zipfel, ES ohne Verwendung",VLOOKUP(Abfalldokumentation!$E394,Produktgruppen!A:B,2,FALSE)),"-")))))))))))))))))))))))</f>
        <v>Div. Zipfel, ES ohne Verwendung</v>
      </c>
      <c r="E394" s="81" t="str">
        <f>IFERROR(VLOOKUP(Abfalldokumentation!$O394,Artikel!A:C,3,FALSE),Abfalldokumentation!$O394)</f>
        <v>VOS GRW-SCHI-NAT ENDSTÜ</v>
      </c>
      <c r="F394" s="81" t="str">
        <f>VLOOKUP(T394,'Liste Gründe'!A:D,2,FALSE)</f>
        <v>Schimmel</v>
      </c>
      <c r="G394" s="80" t="str">
        <f>IF(ISBLANK(V394),VLOOKUP(Abfalldokumentation!$P394,'Liste Gründe'!A:D,3,FALSE),V394)</f>
        <v>keinen Abnehmer/kein Schälpersonal</v>
      </c>
      <c r="H394" s="81" t="str">
        <f>IF(ISBLANK(Abfalldokumentation!$W394),"-",Abfalldokumentation!$W394)</f>
        <v>keinen Abnehmer/Schälen</v>
      </c>
      <c r="I394" s="81">
        <f t="shared" si="43"/>
        <v>37</v>
      </c>
      <c r="J394" s="81" t="str">
        <f t="shared" si="44"/>
        <v>Produkte</v>
      </c>
      <c r="K394" s="81" t="str">
        <f t="shared" si="45"/>
        <v>BUs</v>
      </c>
      <c r="L394" s="81" t="str">
        <f t="shared" si="46"/>
        <v>Symptome</v>
      </c>
      <c r="M394" s="81">
        <f>IFERROR(VLOOKUP(Abfalldokumentation!$O394,Kennzahlen!S:V,3,FALSE)*Abfalldokumentation!$B394,"0")</f>
        <v>229.5</v>
      </c>
      <c r="N394" s="81" t="str">
        <f>IF(ISBLANK(Q394),VLOOKUP(Abfalldokumentation!$O394,'Linien - BU'!R:S,2,FALSE),Q394)</f>
        <v>Verkauf</v>
      </c>
      <c r="O394" s="77">
        <f t="shared" si="47"/>
        <v>29501070</v>
      </c>
      <c r="P394" s="77">
        <f t="shared" si="48"/>
        <v>12</v>
      </c>
      <c r="Q394" s="39" t="s">
        <v>11</v>
      </c>
      <c r="R394" s="40">
        <v>29501070</v>
      </c>
      <c r="S394" s="40">
        <v>459</v>
      </c>
      <c r="T394" s="40">
        <v>12</v>
      </c>
      <c r="U394" s="41">
        <v>44452</v>
      </c>
      <c r="V394" s="42" t="s">
        <v>20</v>
      </c>
      <c r="W394" s="43" t="s">
        <v>192</v>
      </c>
      <c r="X394" s="44" t="str">
        <f>IFERROR(VLOOKUP(Abfalldokumentation!$R394,Artikel!A:C,3,FALSE),Abfalldokumentation!$R394)</f>
        <v>VOS GRW-SCHI-NAT ENDSTÜ</v>
      </c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spans="1:40" ht="30" hidden="1" customHeight="1" x14ac:dyDescent="0.25">
      <c r="A395" s="73" t="str">
        <f>VLOOKUP(N395,'Linien - BU'!A:B,2,FALSE)</f>
        <v>Verkauf</v>
      </c>
      <c r="B395" s="74">
        <f t="shared" si="42"/>
        <v>435</v>
      </c>
      <c r="C395" s="75">
        <f>Abfalldokumentation!$U395</f>
        <v>44452</v>
      </c>
      <c r="D395" s="69" t="str">
        <f>IFERROR(IF(VLOOKUP(O395,'[1]Rohware 230'!$B:$C,2,FALSE)=0,"Rohware"),
IFERROR(IF(VLOOKUP(O395,[1]Sammelnr.!$B:$C,2,FALSE)=0,"Sammelnr. ungeschält ABS"),
IFERROR(IF(VLOOKUP(O395,[1]Sammelnr.!$E:$F,2,FALSE)=0,"Sammelnr. ungeschält VS"),
IFERROR(IF(VLOOKUP(O395,[1]Sammelnr.!$H:$I,2,FALSE)=0,"Sammelnr. geschält"),
IFERROR(IF(VLOOKUP(O395,[1]Offen!$B:$C,2,FALSE)=0,"Offen ungeschält ABS"),
IFERROR(IF(VLOOKUP(O395,[1]Offen!$E:$F,2,FALSE)=0,"Offen ungeschält VOS"),
IFERROR(IF(VLOOKUP(O395,[1]Offen!$H:$I,2,FALSE)=0,"Offen geschält RW"),
IFERROR(IF(VLOOKUP(O395,[1]Offen!$K:$L,2,FALSE)=0,"Offen vegan"),
IFERROR(IF(VLOOKUP(O395,[1]Offen!$N:$O,2,FALSE)=0,"Offen Zipfel"),
IFERROR(IF(VLOOKUP(O395,[1]Offen!$Q:$R,2,FALSE)=0,"Offen Endstücke"),
IFERROR(IF(VLOOKUP(O395,[1]Vakuumiert!$B:$C,2,FALSE)=0,"Vakuumierter VOS ungeschält"),
IFERROR(IF(VLOOKUP(O395,[1]Vakuumiert!$E:$F,2,FALSE)=0,"Vakuumierter ABS ungeschält"),
IFERROR(IF(VLOOKUP(O395,[1]Vakuumiert!$H:$I,2,FALSE)=0,"Vakuumierter VOS geschält"),
IFERROR(IF(VLOOKUP(O395,[1]Vakuumiert!$K:$L,2,FALSE)=0,"Vakuumierter VOS vegan"),
IFERROR(IF(VLOOKUP(O395,[1]Vakuumiert!$N:$O,2,FALSE)=0,"Vakuumierter VOS Zipfel"),
IFERROR(IF(VLOOKUP(O395,[1]Vakuumiert!$Q:$R,2,FALSE)=0,"Vakuumiert geschält"),
IFERROR(IF(VLOOKUP(O395,'[1]vakuumierte Fertigprodukte'!$B:$C,2,FALSE)=0,"Fertigprodukte"),
IFERROR(IF(VLOOKUP(O395,'[1]vakuumierte Fertigprodukte'!$E:$FI,2,FALSE)=0,"Vakuumierte Zipfel"),
IFERROR(IF(VLOOKUP(O395,[1]Wurste!$B:$C,2,FALSE)=0,"Räucherwürste"),
IFERROR(IF(VLOOKUP(O395,[1]Wurste!$E:$F,2,FALSE)=0,"URW/URGW Wurst"),
IFERROR(IF(VLOOKUP(O395,[1]Wurste!$H:$I,2,FALSE)=0,"HF-Wurst Vegan"),
IFERROR(IF(VLOOKUP(O395,[1]Wurste!$K:$L,2,FALSE)=0,"320er ohne Würste"),
IFERROR(IF(AND(OR(Abfalldokumentation!$A395="BU3",Abfalldokumentation!$A395="Verkauf"),Abfalldokumentation!$F395="Schimmel",Abfalldokumentation!$G395="keinen Abnehmer/kein Schälpersonal"),"Div. Zipfel, ES ohne Verwendung",VLOOKUP(Abfalldokumentation!$E395,Produktgruppen!A:B,2,FALSE)),"-")))))))))))))))))))))))</f>
        <v>Div. Zipfel, ES ohne Verwendung</v>
      </c>
      <c r="E395" s="76" t="str">
        <f>IFERROR(VLOOKUP(Abfalldokumentation!$O395,Artikel!A:C,3,FALSE),Abfalldokumentation!$O395)</f>
        <v>VOS RW-NATUR-EXTRA ZIPF</v>
      </c>
      <c r="F395" s="76" t="str">
        <f>VLOOKUP(T395,'Liste Gründe'!A:D,2,FALSE)</f>
        <v>Schimmel</v>
      </c>
      <c r="G395" s="75" t="str">
        <f>IF(ISBLANK(V395),VLOOKUP(Abfalldokumentation!$P395,'Liste Gründe'!A:D,3,FALSE),V395)</f>
        <v>keinen Abnehmer/kein Schälpersonal</v>
      </c>
      <c r="H395" s="76" t="str">
        <f>IF(ISBLANK(Abfalldokumentation!$W395),"-",Abfalldokumentation!$W395)</f>
        <v>keinen Abnehmer/Schälen</v>
      </c>
      <c r="I395" s="76">
        <f t="shared" si="43"/>
        <v>37</v>
      </c>
      <c r="J395" s="76" t="str">
        <f t="shared" si="44"/>
        <v>Produkte</v>
      </c>
      <c r="K395" s="76" t="str">
        <f t="shared" si="45"/>
        <v>BUs</v>
      </c>
      <c r="L395" s="76" t="str">
        <f t="shared" si="46"/>
        <v>Symptome</v>
      </c>
      <c r="M395" s="76">
        <f>IFERROR(VLOOKUP(Abfalldokumentation!$O395,Kennzahlen!S:V,3,FALSE)*Abfalldokumentation!$B395,"0")</f>
        <v>217.5</v>
      </c>
      <c r="N395" s="76" t="str">
        <f>IF(ISBLANK(Q395),VLOOKUP(Abfalldokumentation!$O395,'Linien - BU'!R:S,2,FALSE),Q395)</f>
        <v>Verkauf</v>
      </c>
      <c r="O395" s="77">
        <f t="shared" si="47"/>
        <v>29501082</v>
      </c>
      <c r="P395" s="77">
        <f t="shared" si="48"/>
        <v>12</v>
      </c>
      <c r="Q395" s="45" t="s">
        <v>11</v>
      </c>
      <c r="R395" s="46">
        <v>29501082</v>
      </c>
      <c r="S395" s="46">
        <v>435</v>
      </c>
      <c r="T395" s="46">
        <v>12</v>
      </c>
      <c r="U395" s="47">
        <v>44452</v>
      </c>
      <c r="V395" s="48" t="s">
        <v>20</v>
      </c>
      <c r="W395" s="49" t="s">
        <v>192</v>
      </c>
      <c r="X395" s="50" t="str">
        <f>IFERROR(VLOOKUP(Abfalldokumentation!$R395,Artikel!A:C,3,FALSE),Abfalldokumentation!$R395)</f>
        <v>VOS RW-NATUR-EXTRA ZIPF</v>
      </c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spans="1:40" ht="30" hidden="1" customHeight="1" x14ac:dyDescent="0.25">
      <c r="A396" s="78" t="str">
        <f>VLOOKUP(N396,'Linien - BU'!A:B,2,FALSE)</f>
        <v>BU1</v>
      </c>
      <c r="B396" s="79">
        <f t="shared" si="42"/>
        <v>22</v>
      </c>
      <c r="C396" s="80">
        <f>Abfalldokumentation!$U396</f>
        <v>44452</v>
      </c>
      <c r="D396" s="69" t="str">
        <f>IFERROR(IF(VLOOKUP(O396,'[1]Rohware 230'!$B:$C,2,FALSE)=0,"Rohware"),
IFERROR(IF(VLOOKUP(O396,[1]Sammelnr.!$B:$C,2,FALSE)=0,"Sammelnr. ungeschält ABS"),
IFERROR(IF(VLOOKUP(O396,[1]Sammelnr.!$E:$F,2,FALSE)=0,"Sammelnr. ungeschält VS"),
IFERROR(IF(VLOOKUP(O396,[1]Sammelnr.!$H:$I,2,FALSE)=0,"Sammelnr. geschält"),
IFERROR(IF(VLOOKUP(O396,[1]Offen!$B:$C,2,FALSE)=0,"Offen ungeschält ABS"),
IFERROR(IF(VLOOKUP(O396,[1]Offen!$E:$F,2,FALSE)=0,"Offen ungeschält VOS"),
IFERROR(IF(VLOOKUP(O396,[1]Offen!$H:$I,2,FALSE)=0,"Offen geschält RW"),
IFERROR(IF(VLOOKUP(O396,[1]Offen!$K:$L,2,FALSE)=0,"Offen vegan"),
IFERROR(IF(VLOOKUP(O396,[1]Offen!$N:$O,2,FALSE)=0,"Offen Zipfel"),
IFERROR(IF(VLOOKUP(O396,[1]Offen!$Q:$R,2,FALSE)=0,"Offen Endstücke"),
IFERROR(IF(VLOOKUP(O396,[1]Vakuumiert!$B:$C,2,FALSE)=0,"Vakuumierter VOS ungeschält"),
IFERROR(IF(VLOOKUP(O396,[1]Vakuumiert!$E:$F,2,FALSE)=0,"Vakuumierter ABS ungeschält"),
IFERROR(IF(VLOOKUP(O396,[1]Vakuumiert!$H:$I,2,FALSE)=0,"Vakuumierter VOS geschält"),
IFERROR(IF(VLOOKUP(O396,[1]Vakuumiert!$K:$L,2,FALSE)=0,"Vakuumierter VOS vegan"),
IFERROR(IF(VLOOKUP(O396,[1]Vakuumiert!$N:$O,2,FALSE)=0,"Vakuumierter VOS Zipfel"),
IFERROR(IF(VLOOKUP(O396,[1]Vakuumiert!$Q:$R,2,FALSE)=0,"Vakuumiert geschält"),
IFERROR(IF(VLOOKUP(O396,'[1]vakuumierte Fertigprodukte'!$B:$C,2,FALSE)=0,"Fertigprodukte"),
IFERROR(IF(VLOOKUP(O396,'[1]vakuumierte Fertigprodukte'!$E:$FI,2,FALSE)=0,"Vakuumierte Zipfel"),
IFERROR(IF(VLOOKUP(O396,[1]Wurste!$B:$C,2,FALSE)=0,"Räucherwürste"),
IFERROR(IF(VLOOKUP(O396,[1]Wurste!$E:$F,2,FALSE)=0,"URW/URGW Wurst"),
IFERROR(IF(VLOOKUP(O396,[1]Wurste!$H:$I,2,FALSE)=0,"HF-Wurst Vegan"),
IFERROR(IF(VLOOKUP(O396,[1]Wurste!$K:$L,2,FALSE)=0,"320er ohne Würste"),
IFERROR(IF(AND(OR(Abfalldokumentation!$A396="BU3",Abfalldokumentation!$A396="Verkauf"),Abfalldokumentation!$F396="Schimmel",Abfalldokumentation!$G396="keinen Abnehmer/kein Schälpersonal"),"Div. Zipfel, ES ohne Verwendung",VLOOKUP(Abfalldokumentation!$E396,Produktgruppen!A:B,2,FALSE)),"-")))))))))))))))))))))))</f>
        <v>Vorschmelz</v>
      </c>
      <c r="E396" s="81" t="str">
        <f>IFERROR(VLOOKUP(Abfalldokumentation!$O396,Artikel!A:C,3,FALSE),Abfalldokumentation!$O396)</f>
        <v>VS GRS Natur OGT</v>
      </c>
      <c r="F396" s="81" t="str">
        <f>VLOOKUP(T396,'Liste Gründe'!A:D,2,FALSE)</f>
        <v>Schimmel</v>
      </c>
      <c r="G396" s="80" t="str">
        <f>IF(ISBLANK(V396),VLOOKUP(Abfalldokumentation!$P396,'Liste Gründe'!A:D,3,FALSE),V396)</f>
        <v>keine Verarbeitung</v>
      </c>
      <c r="H396" s="81" t="str">
        <f>IF(ISBLANK(Abfalldokumentation!$W396),"-",Abfalldokumentation!$W396)</f>
        <v>Aufgrund Konsistenz nicht genommen. Zu wenig VOS verarbeitet. Vom Warmen ins Kalte -&gt; Schimmel</v>
      </c>
      <c r="I396" s="81">
        <f t="shared" si="43"/>
        <v>37</v>
      </c>
      <c r="J396" s="81" t="str">
        <f t="shared" si="44"/>
        <v>Produkte</v>
      </c>
      <c r="K396" s="81" t="str">
        <f t="shared" si="45"/>
        <v>BUs</v>
      </c>
      <c r="L396" s="81" t="str">
        <f t="shared" si="46"/>
        <v>Symptome</v>
      </c>
      <c r="M396" s="81">
        <f>IFERROR(VLOOKUP(Abfalldokumentation!$O396,Kennzahlen!S:V,3,FALSE)*Abfalldokumentation!$B396,"0")</f>
        <v>21.769000000000002</v>
      </c>
      <c r="N396" s="81" t="str">
        <f>IF(ISBLANK(Q396),VLOOKUP(Abfalldokumentation!$O396,'Linien - BU'!R:S,2,FALSE),Q396)</f>
        <v>Schmelze</v>
      </c>
      <c r="O396" s="77">
        <f t="shared" si="47"/>
        <v>29600009</v>
      </c>
      <c r="P396" s="77">
        <f t="shared" si="48"/>
        <v>12</v>
      </c>
      <c r="Q396" s="39" t="s">
        <v>184</v>
      </c>
      <c r="R396" s="40">
        <v>29600009</v>
      </c>
      <c r="S396" s="40">
        <v>22</v>
      </c>
      <c r="T396" s="40">
        <v>12</v>
      </c>
      <c r="U396" s="41">
        <v>44452</v>
      </c>
      <c r="V396" s="42" t="s">
        <v>22</v>
      </c>
      <c r="W396" s="43" t="s">
        <v>185</v>
      </c>
      <c r="X396" s="44" t="str">
        <f>IFERROR(VLOOKUP(Abfalldokumentation!$R396,Artikel!A:C,3,FALSE),Abfalldokumentation!$R396)</f>
        <v>VS GRS Natur OGT</v>
      </c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spans="1:40" ht="30" hidden="1" customHeight="1" x14ac:dyDescent="0.25">
      <c r="A397" s="73" t="str">
        <f>VLOOKUP(N397,'Linien - BU'!A:B,2,FALSE)</f>
        <v>BU3</v>
      </c>
      <c r="B397" s="74">
        <f t="shared" si="42"/>
        <v>54</v>
      </c>
      <c r="C397" s="75">
        <f>Abfalldokumentation!$U397</f>
        <v>44452</v>
      </c>
      <c r="D397" s="69" t="str">
        <f>IFERROR(IF(VLOOKUP(O397,'[1]Rohware 230'!$B:$C,2,FALSE)=0,"Rohware"),
IFERROR(IF(VLOOKUP(O397,[1]Sammelnr.!$B:$C,2,FALSE)=0,"Sammelnr. ungeschält ABS"),
IFERROR(IF(VLOOKUP(O397,[1]Sammelnr.!$E:$F,2,FALSE)=0,"Sammelnr. ungeschält VS"),
IFERROR(IF(VLOOKUP(O397,[1]Sammelnr.!$H:$I,2,FALSE)=0,"Sammelnr. geschält"),
IFERROR(IF(VLOOKUP(O397,[1]Offen!$B:$C,2,FALSE)=0,"Offen ungeschält ABS"),
IFERROR(IF(VLOOKUP(O397,[1]Offen!$E:$F,2,FALSE)=0,"Offen ungeschält VOS"),
IFERROR(IF(VLOOKUP(O397,[1]Offen!$H:$I,2,FALSE)=0,"Offen geschält RW"),
IFERROR(IF(VLOOKUP(O397,[1]Offen!$K:$L,2,FALSE)=0,"Offen vegan"),
IFERROR(IF(VLOOKUP(O397,[1]Offen!$N:$O,2,FALSE)=0,"Offen Zipfel"),
IFERROR(IF(VLOOKUP(O397,[1]Offen!$Q:$R,2,FALSE)=0,"Offen Endstücke"),
IFERROR(IF(VLOOKUP(O397,[1]Vakuumiert!$B:$C,2,FALSE)=0,"Vakuumierter VOS ungeschält"),
IFERROR(IF(VLOOKUP(O397,[1]Vakuumiert!$E:$F,2,FALSE)=0,"Vakuumierter ABS ungeschält"),
IFERROR(IF(VLOOKUP(O397,[1]Vakuumiert!$H:$I,2,FALSE)=0,"Vakuumierter VOS geschält"),
IFERROR(IF(VLOOKUP(O397,[1]Vakuumiert!$K:$L,2,FALSE)=0,"Vakuumierter VOS vegan"),
IFERROR(IF(VLOOKUP(O397,[1]Vakuumiert!$N:$O,2,FALSE)=0,"Vakuumierter VOS Zipfel"),
IFERROR(IF(VLOOKUP(O397,[1]Vakuumiert!$Q:$R,2,FALSE)=0,"Vakuumiert geschält"),
IFERROR(IF(VLOOKUP(O397,'[1]vakuumierte Fertigprodukte'!$B:$C,2,FALSE)=0,"Fertigprodukte"),
IFERROR(IF(VLOOKUP(O397,'[1]vakuumierte Fertigprodukte'!$E:$FI,2,FALSE)=0,"Vakuumierte Zipfel"),
IFERROR(IF(VLOOKUP(O397,[1]Wurste!$B:$C,2,FALSE)=0,"Räucherwürste"),
IFERROR(IF(VLOOKUP(O397,[1]Wurste!$E:$F,2,FALSE)=0,"URW/URGW Wurst"),
IFERROR(IF(VLOOKUP(O397,[1]Wurste!$H:$I,2,FALSE)=0,"HF-Wurst Vegan"),
IFERROR(IF(VLOOKUP(O397,[1]Wurste!$K:$L,2,FALSE)=0,"320er ohne Würste"),
IFERROR(IF(AND(OR(Abfalldokumentation!$A397="BU3",Abfalldokumentation!$A397="Verkauf"),Abfalldokumentation!$F397="Schimmel",Abfalldokumentation!$G397="keinen Abnehmer/kein Schälpersonal"),"Div. Zipfel, ES ohne Verwendung",VLOOKUP(Abfalldokumentation!$E397,Produktgruppen!A:B,2,FALSE)),"-")))))))))))))))))))))))</f>
        <v>vegan</v>
      </c>
      <c r="E397" s="76" t="str">
        <f>IFERROR(VLOOKUP(Abfalldokumentation!$O397,Artikel!A:C,3,FALSE),Abfalldokumentation!$O397)</f>
        <v>VOS VEG-SCH WÜRZIG</v>
      </c>
      <c r="F397" s="76" t="str">
        <f>VLOOKUP(T397,'Liste Gründe'!A:D,2,FALSE)</f>
        <v>keinen Verwendungszweck</v>
      </c>
      <c r="G397" s="75" t="str">
        <f>IF(ISBLANK(V397),VLOOKUP(Abfalldokumentation!$P397,'Liste Gründe'!A:D,3,FALSE),V397)</f>
        <v>VOS &gt; Einsatz (vegan)</v>
      </c>
      <c r="H397" s="76" t="str">
        <f>IF(ISBLANK(Abfalldokumentation!$W397),"-",Abfalldokumentation!$W397)</f>
        <v>-</v>
      </c>
      <c r="I397" s="76">
        <f t="shared" si="43"/>
        <v>37</v>
      </c>
      <c r="J397" s="76" t="str">
        <f t="shared" si="44"/>
        <v>Produkte</v>
      </c>
      <c r="K397" s="76" t="str">
        <f t="shared" si="45"/>
        <v>BUs</v>
      </c>
      <c r="L397" s="76" t="str">
        <f t="shared" si="46"/>
        <v>Symptome</v>
      </c>
      <c r="M397" s="76">
        <f>IFERROR(VLOOKUP(Abfalldokumentation!$O397,Kennzahlen!S:V,3,FALSE)*Abfalldokumentation!$B397,"0")</f>
        <v>27</v>
      </c>
      <c r="N397" s="76" t="str">
        <f>IF(ISBLANK(Q397),VLOOKUP(Abfalldokumentation!$O397,'Linien - BU'!R:S,2,FALSE),Q397)</f>
        <v>L1</v>
      </c>
      <c r="O397" s="77">
        <f t="shared" si="47"/>
        <v>29900003</v>
      </c>
      <c r="P397" s="77">
        <f t="shared" si="48"/>
        <v>61</v>
      </c>
      <c r="Q397" s="45" t="s">
        <v>188</v>
      </c>
      <c r="R397" s="46">
        <v>29900003</v>
      </c>
      <c r="S397" s="46">
        <v>54</v>
      </c>
      <c r="T397" s="46">
        <v>61</v>
      </c>
      <c r="U397" s="47">
        <v>44452</v>
      </c>
      <c r="V397" s="48" t="s">
        <v>35</v>
      </c>
      <c r="W397" s="49"/>
      <c r="X397" s="50" t="str">
        <f>IFERROR(VLOOKUP(Abfalldokumentation!$R397,Artikel!A:C,3,FALSE),Abfalldokumentation!$R397)</f>
        <v>VOS VEG-SCH WÜRZIG</v>
      </c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spans="1:40" ht="30" hidden="1" customHeight="1" x14ac:dyDescent="0.25">
      <c r="A398" s="78" t="str">
        <f>VLOOKUP(N398,'Linien - BU'!A:B,2,FALSE)</f>
        <v>BU1</v>
      </c>
      <c r="B398" s="79">
        <f t="shared" si="42"/>
        <v>276</v>
      </c>
      <c r="C398" s="80">
        <f>Abfalldokumentation!$U398</f>
        <v>44452</v>
      </c>
      <c r="D398" s="69" t="str">
        <f>IFERROR(IF(VLOOKUP(O398,'[1]Rohware 230'!$B:$C,2,FALSE)=0,"Rohware"),
IFERROR(IF(VLOOKUP(O398,[1]Sammelnr.!$B:$C,2,FALSE)=0,"Sammelnr. ungeschält ABS"),
IFERROR(IF(VLOOKUP(O398,[1]Sammelnr.!$E:$F,2,FALSE)=0,"Sammelnr. ungeschält VS"),
IFERROR(IF(VLOOKUP(O398,[1]Sammelnr.!$H:$I,2,FALSE)=0,"Sammelnr. geschält"),
IFERROR(IF(VLOOKUP(O398,[1]Offen!$B:$C,2,FALSE)=0,"Offen ungeschält ABS"),
IFERROR(IF(VLOOKUP(O398,[1]Offen!$E:$F,2,FALSE)=0,"Offen ungeschält VOS"),
IFERROR(IF(VLOOKUP(O398,[1]Offen!$H:$I,2,FALSE)=0,"Offen geschält RW"),
IFERROR(IF(VLOOKUP(O398,[1]Offen!$K:$L,2,FALSE)=0,"Offen vegan"),
IFERROR(IF(VLOOKUP(O398,[1]Offen!$N:$O,2,FALSE)=0,"Offen Zipfel"),
IFERROR(IF(VLOOKUP(O398,[1]Offen!$Q:$R,2,FALSE)=0,"Offen Endstücke"),
IFERROR(IF(VLOOKUP(O398,[1]Vakuumiert!$B:$C,2,FALSE)=0,"Vakuumierter VOS ungeschält"),
IFERROR(IF(VLOOKUP(O398,[1]Vakuumiert!$E:$F,2,FALSE)=0,"Vakuumierter ABS ungeschält"),
IFERROR(IF(VLOOKUP(O398,[1]Vakuumiert!$H:$I,2,FALSE)=0,"Vakuumierter VOS geschält"),
IFERROR(IF(VLOOKUP(O398,[1]Vakuumiert!$K:$L,2,FALSE)=0,"Vakuumierter VOS vegan"),
IFERROR(IF(VLOOKUP(O398,[1]Vakuumiert!$N:$O,2,FALSE)=0,"Vakuumierter VOS Zipfel"),
IFERROR(IF(VLOOKUP(O398,[1]Vakuumiert!$Q:$R,2,FALSE)=0,"Vakuumiert geschält"),
IFERROR(IF(VLOOKUP(O398,'[1]vakuumierte Fertigprodukte'!$B:$C,2,FALSE)=0,"Fertigprodukte"),
IFERROR(IF(VLOOKUP(O398,'[1]vakuumierte Fertigprodukte'!$E:$FI,2,FALSE)=0,"Vakuumierte Zipfel"),
IFERROR(IF(VLOOKUP(O398,[1]Wurste!$B:$C,2,FALSE)=0,"Räucherwürste"),
IFERROR(IF(VLOOKUP(O398,[1]Wurste!$E:$F,2,FALSE)=0,"URW/URGW Wurst"),
IFERROR(IF(VLOOKUP(O398,[1]Wurste!$H:$I,2,FALSE)=0,"HF-Wurst Vegan"),
IFERROR(IF(VLOOKUP(O398,[1]Wurste!$K:$L,2,FALSE)=0,"320er ohne Würste"),
IFERROR(IF(AND(OR(Abfalldokumentation!$A398="BU3",Abfalldokumentation!$A398="Verkauf"),Abfalldokumentation!$F398="Schimmel",Abfalldokumentation!$G398="keinen Abnehmer/kein Schälpersonal"),"Div. Zipfel, ES ohne Verwendung",VLOOKUP(Abfalldokumentation!$E398,Produktgruppen!A:B,2,FALSE)),"-")))))))))))))))))))))))</f>
        <v>ganze Würste</v>
      </c>
      <c r="E398" s="81" t="str">
        <f>IFERROR(VLOOKUP(Abfalldokumentation!$O398,Artikel!A:C,3,FALSE),Abfalldokumentation!$O398)</f>
        <v>Würste 6000g Räucher fü</v>
      </c>
      <c r="F398" s="81" t="str">
        <f>VLOOKUP(T398,'Liste Gründe'!A:D,2,FALSE)</f>
        <v>Schimmel</v>
      </c>
      <c r="G398" s="80" t="str">
        <f>IF(ISBLANK(V398),VLOOKUP(Abfalldokumentation!$P398,'Liste Gründe'!A:D,3,FALSE),V398)</f>
        <v>Qualitätsfehler</v>
      </c>
      <c r="H398" s="81" t="str">
        <f>IF(ISBLANK(Abfalldokumentation!$W398),"-",Abfalldokumentation!$W398)</f>
        <v>unterfüllt</v>
      </c>
      <c r="I398" s="81">
        <f t="shared" si="43"/>
        <v>37</v>
      </c>
      <c r="J398" s="81" t="str">
        <f t="shared" si="44"/>
        <v>Produkte</v>
      </c>
      <c r="K398" s="81" t="str">
        <f t="shared" si="45"/>
        <v>BUs</v>
      </c>
      <c r="L398" s="81" t="str">
        <f t="shared" si="46"/>
        <v>Symptome</v>
      </c>
      <c r="M398" s="81" t="str">
        <f>IFERROR(VLOOKUP(Abfalldokumentation!$O398,Kennzahlen!S:V,3,FALSE)*Abfalldokumentation!$B398,"0")</f>
        <v>0</v>
      </c>
      <c r="N398" s="81" t="str">
        <f>IF(ISBLANK(Q398),VLOOKUP(Abfalldokumentation!$O398,'Linien - BU'!R:S,2,FALSE),Q398)</f>
        <v>Abfüllung</v>
      </c>
      <c r="O398" s="77">
        <f t="shared" si="47"/>
        <v>31000098</v>
      </c>
      <c r="P398" s="77">
        <f t="shared" si="48"/>
        <v>120</v>
      </c>
      <c r="Q398" s="39" t="s">
        <v>180</v>
      </c>
      <c r="R398" s="40">
        <v>31000098</v>
      </c>
      <c r="S398" s="40">
        <v>276</v>
      </c>
      <c r="T398" s="40">
        <v>120</v>
      </c>
      <c r="U398" s="41">
        <v>44452</v>
      </c>
      <c r="V398" s="42" t="s">
        <v>26</v>
      </c>
      <c r="W398" s="43" t="s">
        <v>264</v>
      </c>
      <c r="X398" s="44" t="str">
        <f>IFERROR(VLOOKUP(Abfalldokumentation!$R398,Artikel!A:C,3,FALSE),Abfalldokumentation!$R398)</f>
        <v>Würste 6000g Räucher fü</v>
      </c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spans="1:40" ht="30" hidden="1" customHeight="1" x14ac:dyDescent="0.25">
      <c r="A399" s="73" t="str">
        <f>VLOOKUP(N399,'Linien - BU'!A:B,2,FALSE)</f>
        <v>BU1</v>
      </c>
      <c r="B399" s="74">
        <f t="shared" si="42"/>
        <v>97.199999999999989</v>
      </c>
      <c r="C399" s="75">
        <f>Abfalldokumentation!$U399</f>
        <v>44452</v>
      </c>
      <c r="D399" s="69" t="str">
        <f>IFERROR(IF(VLOOKUP(O399,'[1]Rohware 230'!$B:$C,2,FALSE)=0,"Rohware"),
IFERROR(IF(VLOOKUP(O399,[1]Sammelnr.!$B:$C,2,FALSE)=0,"Sammelnr. ungeschält ABS"),
IFERROR(IF(VLOOKUP(O399,[1]Sammelnr.!$E:$F,2,FALSE)=0,"Sammelnr. ungeschält VS"),
IFERROR(IF(VLOOKUP(O399,[1]Sammelnr.!$H:$I,2,FALSE)=0,"Sammelnr. geschält"),
IFERROR(IF(VLOOKUP(O399,[1]Offen!$B:$C,2,FALSE)=0,"Offen ungeschält ABS"),
IFERROR(IF(VLOOKUP(O399,[1]Offen!$E:$F,2,FALSE)=0,"Offen ungeschält VOS"),
IFERROR(IF(VLOOKUP(O399,[1]Offen!$H:$I,2,FALSE)=0,"Offen geschält RW"),
IFERROR(IF(VLOOKUP(O399,[1]Offen!$K:$L,2,FALSE)=0,"Offen vegan"),
IFERROR(IF(VLOOKUP(O399,[1]Offen!$N:$O,2,FALSE)=0,"Offen Zipfel"),
IFERROR(IF(VLOOKUP(O399,[1]Offen!$Q:$R,2,FALSE)=0,"Offen Endstücke"),
IFERROR(IF(VLOOKUP(O399,[1]Vakuumiert!$B:$C,2,FALSE)=0,"Vakuumierter VOS ungeschält"),
IFERROR(IF(VLOOKUP(O399,[1]Vakuumiert!$E:$F,2,FALSE)=0,"Vakuumierter ABS ungeschält"),
IFERROR(IF(VLOOKUP(O399,[1]Vakuumiert!$H:$I,2,FALSE)=0,"Vakuumierter VOS geschält"),
IFERROR(IF(VLOOKUP(O399,[1]Vakuumiert!$K:$L,2,FALSE)=0,"Vakuumierter VOS vegan"),
IFERROR(IF(VLOOKUP(O399,[1]Vakuumiert!$N:$O,2,FALSE)=0,"Vakuumierter VOS Zipfel"),
IFERROR(IF(VLOOKUP(O399,[1]Vakuumiert!$Q:$R,2,FALSE)=0,"Vakuumiert geschält"),
IFERROR(IF(VLOOKUP(O399,'[1]vakuumierte Fertigprodukte'!$B:$C,2,FALSE)=0,"Fertigprodukte"),
IFERROR(IF(VLOOKUP(O399,'[1]vakuumierte Fertigprodukte'!$E:$FI,2,FALSE)=0,"Vakuumierte Zipfel"),
IFERROR(IF(VLOOKUP(O399,[1]Wurste!$B:$C,2,FALSE)=0,"Räucherwürste"),
IFERROR(IF(VLOOKUP(O399,[1]Wurste!$E:$F,2,FALSE)=0,"URW/URGW Wurst"),
IFERROR(IF(VLOOKUP(O399,[1]Wurste!$H:$I,2,FALSE)=0,"HF-Wurst Vegan"),
IFERROR(IF(VLOOKUP(O399,[1]Wurste!$K:$L,2,FALSE)=0,"320er ohne Würste"),
IFERROR(IF(AND(OR(Abfalldokumentation!$A399="BU3",Abfalldokumentation!$A399="Verkauf"),Abfalldokumentation!$F399="Schimmel",Abfalldokumentation!$G399="keinen Abnehmer/kein Schälpersonal"),"Div. Zipfel, ES ohne Verwendung",VLOOKUP(Abfalldokumentation!$E399,Produktgruppen!A:B,2,FALSE)),"-")))))))))))))))))))))))</f>
        <v>RW</v>
      </c>
      <c r="E399" s="76" t="str">
        <f>IFERROR(VLOOKUP(Abfalldokumentation!$O399,Artikel!A:C,3,FALSE),Abfalldokumentation!$O399)</f>
        <v>GRW CHILI-NAT 7,2GK NEU</v>
      </c>
      <c r="F399" s="76" t="str">
        <f>VLOOKUP(T399,'Liste Gründe'!A:D,2,FALSE)</f>
        <v>Linienbezogen</v>
      </c>
      <c r="G399" s="75" t="str">
        <f>IF(ISBLANK(V399),VLOOKUP(Abfalldokumentation!$P399,'Liste Gründe'!A:D,3,FALSE),V399)</f>
        <v>Darm geplatzt</v>
      </c>
      <c r="H399" s="76" t="str">
        <f>IF(ISBLANK(Abfalldokumentation!$W399),"-",Abfalldokumentation!$W399)</f>
        <v>Darm geplatzt</v>
      </c>
      <c r="I399" s="76">
        <f t="shared" si="43"/>
        <v>37</v>
      </c>
      <c r="J399" s="76" t="str">
        <f t="shared" si="44"/>
        <v>Produkte</v>
      </c>
      <c r="K399" s="76" t="str">
        <f t="shared" si="45"/>
        <v>BUs</v>
      </c>
      <c r="L399" s="76" t="str">
        <f t="shared" si="46"/>
        <v>Symptome</v>
      </c>
      <c r="M399" s="76" t="str">
        <f>IFERROR(VLOOKUP(Abfalldokumentation!$O399,Kennzahlen!S:V,3,FALSE)*Abfalldokumentation!$B399,"0")</f>
        <v>0</v>
      </c>
      <c r="N399" s="76" t="str">
        <f>IF(ISBLANK(Q399),VLOOKUP(Abfalldokumentation!$O399,'Linien - BU'!R:S,2,FALSE),Q399)</f>
        <v>Abfüllung</v>
      </c>
      <c r="O399" s="77">
        <f t="shared" si="47"/>
        <v>32000107</v>
      </c>
      <c r="P399" s="77">
        <f t="shared" si="48"/>
        <v>34</v>
      </c>
      <c r="Q399" s="45" t="s">
        <v>180</v>
      </c>
      <c r="R399" s="46">
        <v>32000107</v>
      </c>
      <c r="S399" s="46">
        <v>97.199999999999989</v>
      </c>
      <c r="T399" s="46">
        <v>34</v>
      </c>
      <c r="U399" s="47">
        <v>44452</v>
      </c>
      <c r="V399" s="48"/>
      <c r="W399" s="49" t="s">
        <v>221</v>
      </c>
      <c r="X399" s="50" t="str">
        <f>IFERROR(VLOOKUP(Abfalldokumentation!$R399,Artikel!A:C,3,FALSE),Abfalldokumentation!$R399)</f>
        <v>GRW CHILI-NAT 7,2GK NEU</v>
      </c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spans="1:40" ht="30" hidden="1" customHeight="1" x14ac:dyDescent="0.25">
      <c r="A400" s="78" t="str">
        <f>VLOOKUP(N400,'Linien - BU'!A:B,2,FALSE)</f>
        <v>BU1</v>
      </c>
      <c r="B400" s="79">
        <f t="shared" si="42"/>
        <v>75</v>
      </c>
      <c r="C400" s="80">
        <f>Abfalldokumentation!$U400</f>
        <v>44452</v>
      </c>
      <c r="D400" s="69" t="str">
        <f>IFERROR(IF(VLOOKUP(O400,'[1]Rohware 230'!$B:$C,2,FALSE)=0,"Rohware"),
IFERROR(IF(VLOOKUP(O400,[1]Sammelnr.!$B:$C,2,FALSE)=0,"Sammelnr. ungeschält ABS"),
IFERROR(IF(VLOOKUP(O400,[1]Sammelnr.!$E:$F,2,FALSE)=0,"Sammelnr. ungeschält VS"),
IFERROR(IF(VLOOKUP(O400,[1]Sammelnr.!$H:$I,2,FALSE)=0,"Sammelnr. geschält"),
IFERROR(IF(VLOOKUP(O400,[1]Offen!$B:$C,2,FALSE)=0,"Offen ungeschält ABS"),
IFERROR(IF(VLOOKUP(O400,[1]Offen!$E:$F,2,FALSE)=0,"Offen ungeschält VOS"),
IFERROR(IF(VLOOKUP(O400,[1]Offen!$H:$I,2,FALSE)=0,"Offen geschält RW"),
IFERROR(IF(VLOOKUP(O400,[1]Offen!$K:$L,2,FALSE)=0,"Offen vegan"),
IFERROR(IF(VLOOKUP(O400,[1]Offen!$N:$O,2,FALSE)=0,"Offen Zipfel"),
IFERROR(IF(VLOOKUP(O400,[1]Offen!$Q:$R,2,FALSE)=0,"Offen Endstücke"),
IFERROR(IF(VLOOKUP(O400,[1]Vakuumiert!$B:$C,2,FALSE)=0,"Vakuumierter VOS ungeschält"),
IFERROR(IF(VLOOKUP(O400,[1]Vakuumiert!$E:$F,2,FALSE)=0,"Vakuumierter ABS ungeschält"),
IFERROR(IF(VLOOKUP(O400,[1]Vakuumiert!$H:$I,2,FALSE)=0,"Vakuumierter VOS geschält"),
IFERROR(IF(VLOOKUP(O400,[1]Vakuumiert!$K:$L,2,FALSE)=0,"Vakuumierter VOS vegan"),
IFERROR(IF(VLOOKUP(O400,[1]Vakuumiert!$N:$O,2,FALSE)=0,"Vakuumierter VOS Zipfel"),
IFERROR(IF(VLOOKUP(O400,[1]Vakuumiert!$Q:$R,2,FALSE)=0,"Vakuumiert geschält"),
IFERROR(IF(VLOOKUP(O400,'[1]vakuumierte Fertigprodukte'!$B:$C,2,FALSE)=0,"Fertigprodukte"),
IFERROR(IF(VLOOKUP(O400,'[1]vakuumierte Fertigprodukte'!$E:$FI,2,FALSE)=0,"Vakuumierte Zipfel"),
IFERROR(IF(VLOOKUP(O400,[1]Wurste!$B:$C,2,FALSE)=0,"Räucherwürste"),
IFERROR(IF(VLOOKUP(O400,[1]Wurste!$E:$F,2,FALSE)=0,"URW/URGW Wurst"),
IFERROR(IF(VLOOKUP(O400,[1]Wurste!$H:$I,2,FALSE)=0,"HF-Wurst Vegan"),
IFERROR(IF(VLOOKUP(O400,[1]Wurste!$K:$L,2,FALSE)=0,"320er ohne Würste"),
IFERROR(IF(AND(OR(Abfalldokumentation!$A400="BU3",Abfalldokumentation!$A400="Verkauf"),Abfalldokumentation!$F400="Schimmel",Abfalldokumentation!$G400="keinen Abnehmer/kein Schälpersonal"),"Div. Zipfel, ES ohne Verwendung",VLOOKUP(Abfalldokumentation!$E400,Produktgruppen!A:B,2,FALSE)),"-")))))))))))))))))))))))</f>
        <v>Rest</v>
      </c>
      <c r="E400" s="81" t="str">
        <f>IFERROR(VLOOKUP(Abfalldokumentation!$O400,Artikel!A:C,3,FALSE),Abfalldokumentation!$O400)</f>
        <v>Schmelzkäsezubereitung</v>
      </c>
      <c r="F400" s="81" t="str">
        <f>VLOOKUP(T400,'Liste Gründe'!A:D,2,FALSE)</f>
        <v>Schimmel</v>
      </c>
      <c r="G400" s="80" t="str">
        <f>IF(ISBLANK(V400),VLOOKUP(Abfalldokumentation!$P400,'Liste Gründe'!A:D,3,FALSE),V400)</f>
        <v>Luftzieher</v>
      </c>
      <c r="H400" s="81" t="str">
        <f>IF(ISBLANK(Abfalldokumentation!$W400),"-",Abfalldokumentation!$W400)</f>
        <v>Luftzieher</v>
      </c>
      <c r="I400" s="81">
        <f t="shared" si="43"/>
        <v>37</v>
      </c>
      <c r="J400" s="81" t="str">
        <f t="shared" si="44"/>
        <v>Produkte</v>
      </c>
      <c r="K400" s="81" t="str">
        <f t="shared" si="45"/>
        <v>BUs</v>
      </c>
      <c r="L400" s="81" t="str">
        <f t="shared" si="46"/>
        <v>Symptome</v>
      </c>
      <c r="M400" s="81">
        <f>IFERROR(VLOOKUP(Abfalldokumentation!$O400,Kennzahlen!S:V,3,FALSE)*Abfalldokumentation!$B400,"0")</f>
        <v>3091.9425000000001</v>
      </c>
      <c r="N400" s="81" t="str">
        <f>IF(ISBLANK(Q400),VLOOKUP(Abfalldokumentation!$O400,'Linien - BU'!R:S,2,FALSE),Q400)</f>
        <v>RWV</v>
      </c>
      <c r="O400" s="77">
        <f t="shared" si="47"/>
        <v>47000175</v>
      </c>
      <c r="P400" s="77">
        <f t="shared" si="48"/>
        <v>12</v>
      </c>
      <c r="Q400" s="39" t="s">
        <v>202</v>
      </c>
      <c r="R400" s="40">
        <v>47000175</v>
      </c>
      <c r="S400" s="40">
        <v>75</v>
      </c>
      <c r="T400" s="40">
        <v>12</v>
      </c>
      <c r="U400" s="41">
        <v>44452</v>
      </c>
      <c r="V400" s="42" t="s">
        <v>29</v>
      </c>
      <c r="W400" s="43" t="s">
        <v>29</v>
      </c>
      <c r="X400" s="44" t="str">
        <f>IFERROR(VLOOKUP(Abfalldokumentation!$R400,Artikel!A:C,3,FALSE),Abfalldokumentation!$R400)</f>
        <v>Schmelzkäsezubereitung</v>
      </c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spans="1:40" ht="30" hidden="1" customHeight="1" x14ac:dyDescent="0.25">
      <c r="A401" s="73" t="str">
        <f>VLOOKUP(N401,'Linien - BU'!A:B,2,FALSE)</f>
        <v>BU2</v>
      </c>
      <c r="B401" s="74">
        <f t="shared" si="42"/>
        <v>30</v>
      </c>
      <c r="C401" s="75">
        <f>Abfalldokumentation!$U401</f>
        <v>44452</v>
      </c>
      <c r="D401" s="69" t="str">
        <f>IFERROR(IF(VLOOKUP(O401,'[1]Rohware 230'!$B:$C,2,FALSE)=0,"Rohware"),
IFERROR(IF(VLOOKUP(O401,[1]Sammelnr.!$B:$C,2,FALSE)=0,"Sammelnr. ungeschält ABS"),
IFERROR(IF(VLOOKUP(O401,[1]Sammelnr.!$E:$F,2,FALSE)=0,"Sammelnr. ungeschält VS"),
IFERROR(IF(VLOOKUP(O401,[1]Sammelnr.!$H:$I,2,FALSE)=0,"Sammelnr. geschält"),
IFERROR(IF(VLOOKUP(O401,[1]Offen!$B:$C,2,FALSE)=0,"Offen ungeschält ABS"),
IFERROR(IF(VLOOKUP(O401,[1]Offen!$E:$F,2,FALSE)=0,"Offen ungeschält VOS"),
IFERROR(IF(VLOOKUP(O401,[1]Offen!$H:$I,2,FALSE)=0,"Offen geschält RW"),
IFERROR(IF(VLOOKUP(O401,[1]Offen!$K:$L,2,FALSE)=0,"Offen vegan"),
IFERROR(IF(VLOOKUP(O401,[1]Offen!$N:$O,2,FALSE)=0,"Offen Zipfel"),
IFERROR(IF(VLOOKUP(O401,[1]Offen!$Q:$R,2,FALSE)=0,"Offen Endstücke"),
IFERROR(IF(VLOOKUP(O401,[1]Vakuumiert!$B:$C,2,FALSE)=0,"Vakuumierter VOS ungeschält"),
IFERROR(IF(VLOOKUP(O401,[1]Vakuumiert!$E:$F,2,FALSE)=0,"Vakuumierter ABS ungeschält"),
IFERROR(IF(VLOOKUP(O401,[1]Vakuumiert!$H:$I,2,FALSE)=0,"Vakuumierter VOS geschält"),
IFERROR(IF(VLOOKUP(O401,[1]Vakuumiert!$K:$L,2,FALSE)=0,"Vakuumierter VOS vegan"),
IFERROR(IF(VLOOKUP(O401,[1]Vakuumiert!$N:$O,2,FALSE)=0,"Vakuumierter VOS Zipfel"),
IFERROR(IF(VLOOKUP(O401,[1]Vakuumiert!$Q:$R,2,FALSE)=0,"Vakuumiert geschält"),
IFERROR(IF(VLOOKUP(O401,'[1]vakuumierte Fertigprodukte'!$B:$C,2,FALSE)=0,"Fertigprodukte"),
IFERROR(IF(VLOOKUP(O401,'[1]vakuumierte Fertigprodukte'!$E:$FI,2,FALSE)=0,"Vakuumierte Zipfel"),
IFERROR(IF(VLOOKUP(O401,[1]Wurste!$B:$C,2,FALSE)=0,"Räucherwürste"),
IFERROR(IF(VLOOKUP(O401,[1]Wurste!$E:$F,2,FALSE)=0,"URW/URGW Wurst"),
IFERROR(IF(VLOOKUP(O401,[1]Wurste!$H:$I,2,FALSE)=0,"HF-Wurst Vegan"),
IFERROR(IF(VLOOKUP(O401,[1]Wurste!$K:$L,2,FALSE)=0,"320er ohne Würste"),
IFERROR(IF(AND(OR(Abfalldokumentation!$A401="BU3",Abfalldokumentation!$A401="Verkauf"),Abfalldokumentation!$F401="Schimmel",Abfalldokumentation!$G401="keinen Abnehmer/kein Schälpersonal"),"Div. Zipfel, ES ohne Verwendung",VLOOKUP(Abfalldokumentation!$E401,Produktgruppen!A:B,2,FALSE)),"-")))))))))))))))))))))))</f>
        <v>Rohware</v>
      </c>
      <c r="E401" s="76" t="str">
        <f>IFERROR(VLOOKUP(Abfalldokumentation!$O401,Artikel!A:C,3,FALSE),Abfalldokumentation!$O401)</f>
        <v>Blöcke</v>
      </c>
      <c r="F401" s="76" t="str">
        <f>VLOOKUP(T401,'Liste Gründe'!A:D,2,FALSE)</f>
        <v>Schimmel</v>
      </c>
      <c r="G401" s="75" t="str">
        <f>IF(ISBLANK(V401),VLOOKUP(Abfalldokumentation!$P401,'Liste Gründe'!A:D,3,FALSE),V401)</f>
        <v>Luftzieher/Folienriss durch Transport</v>
      </c>
      <c r="H401" s="76" t="str">
        <f>IF(ISBLANK(Abfalldokumentation!$W401),"-",Abfalldokumentation!$W401)</f>
        <v>Luftzieher/Folienriss durch Transport</v>
      </c>
      <c r="I401" s="76">
        <f t="shared" si="43"/>
        <v>37</v>
      </c>
      <c r="J401" s="76" t="str">
        <f t="shared" si="44"/>
        <v>Produkte</v>
      </c>
      <c r="K401" s="76" t="str">
        <f t="shared" si="45"/>
        <v>BUs</v>
      </c>
      <c r="L401" s="76" t="str">
        <f t="shared" si="46"/>
        <v>Symptome</v>
      </c>
      <c r="M401" s="76" t="str">
        <f>IFERROR(VLOOKUP(Abfalldokumentation!$O401,Kennzahlen!S:V,3,FALSE)*Abfalldokumentation!$B401,"0")</f>
        <v>0</v>
      </c>
      <c r="N401" s="76" t="str">
        <f>IF(ISBLANK(Q401),VLOOKUP(Abfalldokumentation!$O401,'Linien - BU'!R:S,2,FALSE),Q401)</f>
        <v>BU2</v>
      </c>
      <c r="O401" s="77" t="str">
        <f t="shared" si="47"/>
        <v>Blöcke</v>
      </c>
      <c r="P401" s="77">
        <f t="shared" si="48"/>
        <v>12</v>
      </c>
      <c r="Q401" s="45" t="s">
        <v>7</v>
      </c>
      <c r="R401" s="46" t="s">
        <v>208</v>
      </c>
      <c r="S401" s="46">
        <v>30</v>
      </c>
      <c r="T401" s="46">
        <v>12</v>
      </c>
      <c r="U401" s="47">
        <v>44452</v>
      </c>
      <c r="V401" s="48" t="s">
        <v>30</v>
      </c>
      <c r="W401" s="49" t="s">
        <v>30</v>
      </c>
      <c r="X401" s="50" t="str">
        <f>IFERROR(VLOOKUP(Abfalldokumentation!$R401,Artikel!A:C,3,FALSE),Abfalldokumentation!$R401)</f>
        <v>Blöcke</v>
      </c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spans="1:40" ht="30" hidden="1" customHeight="1" x14ac:dyDescent="0.25">
      <c r="A402" s="78" t="str">
        <f>VLOOKUP(N402,'Linien - BU'!A:B,2,FALSE)</f>
        <v>Verkauf</v>
      </c>
      <c r="B402" s="79">
        <f t="shared" si="42"/>
        <v>522</v>
      </c>
      <c r="C402" s="80">
        <f>Abfalldokumentation!$U402</f>
        <v>44452</v>
      </c>
      <c r="D402" s="69" t="str">
        <f>IFERROR(IF(VLOOKUP(O402,'[1]Rohware 230'!$B:$C,2,FALSE)=0,"Rohware"),
IFERROR(IF(VLOOKUP(O402,[1]Sammelnr.!$B:$C,2,FALSE)=0,"Sammelnr. ungeschält ABS"),
IFERROR(IF(VLOOKUP(O402,[1]Sammelnr.!$E:$F,2,FALSE)=0,"Sammelnr. ungeschält VS"),
IFERROR(IF(VLOOKUP(O402,[1]Sammelnr.!$H:$I,2,FALSE)=0,"Sammelnr. geschält"),
IFERROR(IF(VLOOKUP(O402,[1]Offen!$B:$C,2,FALSE)=0,"Offen ungeschält ABS"),
IFERROR(IF(VLOOKUP(O402,[1]Offen!$E:$F,2,FALSE)=0,"Offen ungeschält VOS"),
IFERROR(IF(VLOOKUP(O402,[1]Offen!$H:$I,2,FALSE)=0,"Offen geschält RW"),
IFERROR(IF(VLOOKUP(O402,[1]Offen!$K:$L,2,FALSE)=0,"Offen vegan"),
IFERROR(IF(VLOOKUP(O402,[1]Offen!$N:$O,2,FALSE)=0,"Offen Zipfel"),
IFERROR(IF(VLOOKUP(O402,[1]Offen!$Q:$R,2,FALSE)=0,"Offen Endstücke"),
IFERROR(IF(VLOOKUP(O402,[1]Vakuumiert!$B:$C,2,FALSE)=0,"Vakuumierter VOS ungeschält"),
IFERROR(IF(VLOOKUP(O402,[1]Vakuumiert!$E:$F,2,FALSE)=0,"Vakuumierter ABS ungeschält"),
IFERROR(IF(VLOOKUP(O402,[1]Vakuumiert!$H:$I,2,FALSE)=0,"Vakuumierter VOS geschält"),
IFERROR(IF(VLOOKUP(O402,[1]Vakuumiert!$K:$L,2,FALSE)=0,"Vakuumierter VOS vegan"),
IFERROR(IF(VLOOKUP(O402,[1]Vakuumiert!$N:$O,2,FALSE)=0,"Vakuumierter VOS Zipfel"),
IFERROR(IF(VLOOKUP(O402,[1]Vakuumiert!$Q:$R,2,FALSE)=0,"Vakuumiert geschält"),
IFERROR(IF(VLOOKUP(O402,'[1]vakuumierte Fertigprodukte'!$B:$C,2,FALSE)=0,"Fertigprodukte"),
IFERROR(IF(VLOOKUP(O402,'[1]vakuumierte Fertigprodukte'!$E:$FI,2,FALSE)=0,"Vakuumierte Zipfel"),
IFERROR(IF(VLOOKUP(O402,[1]Wurste!$B:$C,2,FALSE)=0,"Räucherwürste"),
IFERROR(IF(VLOOKUP(O402,[1]Wurste!$E:$F,2,FALSE)=0,"URW/URGW Wurst"),
IFERROR(IF(VLOOKUP(O402,[1]Wurste!$H:$I,2,FALSE)=0,"HF-Wurst Vegan"),
IFERROR(IF(VLOOKUP(O402,[1]Wurste!$K:$L,2,FALSE)=0,"320er ohne Würste"),
IFERROR(IF(AND(OR(Abfalldokumentation!$A402="BU3",Abfalldokumentation!$A402="Verkauf"),Abfalldokumentation!$F402="Schimmel",Abfalldokumentation!$G402="keinen Abnehmer/kein Schälpersonal"),"Div. Zipfel, ES ohne Verwendung",VLOOKUP(Abfalldokumentation!$E402,Produktgruppen!A:B,2,FALSE)),"-")))))))))))))))))))))))</f>
        <v>Div. Zipfel, ES ohne Verwendung</v>
      </c>
      <c r="E402" s="81" t="str">
        <f>IFERROR(VLOOKUP(Abfalldokumentation!$O402,Artikel!A:C,3,FALSE),Abfalldokumentation!$O402)</f>
        <v>Div. Zipfel, Endstücke</v>
      </c>
      <c r="F402" s="81" t="str">
        <f>VLOOKUP(T402,'Liste Gründe'!A:D,2,FALSE)</f>
        <v>Schimmel</v>
      </c>
      <c r="G402" s="80" t="str">
        <f>IF(ISBLANK(V402),VLOOKUP(Abfalldokumentation!$P402,'Liste Gründe'!A:D,3,FALSE),V402)</f>
        <v>keinen Abnehmer/kein Schälpersonal</v>
      </c>
      <c r="H402" s="81" t="str">
        <f>IF(ISBLANK(Abfalldokumentation!$W402),"-",Abfalldokumentation!$W402)</f>
        <v>keinen Abnehmer/Schälen</v>
      </c>
      <c r="I402" s="81">
        <f t="shared" si="43"/>
        <v>37</v>
      </c>
      <c r="J402" s="81" t="str">
        <f t="shared" si="44"/>
        <v>Produkte</v>
      </c>
      <c r="K402" s="81" t="str">
        <f t="shared" si="45"/>
        <v>BUs</v>
      </c>
      <c r="L402" s="81" t="str">
        <f t="shared" si="46"/>
        <v>Symptome</v>
      </c>
      <c r="M402" s="81" t="str">
        <f>IFERROR(VLOOKUP(Abfalldokumentation!$O402,Kennzahlen!S:V,3,FALSE)*Abfalldokumentation!$B402,"0")</f>
        <v>0</v>
      </c>
      <c r="N402" s="81" t="str">
        <f>IF(ISBLANK(Q402),VLOOKUP(Abfalldokumentation!$O402,'Linien - BU'!R:S,2,FALSE),Q402)</f>
        <v>Verkauf</v>
      </c>
      <c r="O402" s="77" t="str">
        <f t="shared" si="47"/>
        <v>Div. Zipfel, Endstücke</v>
      </c>
      <c r="P402" s="77">
        <f t="shared" si="48"/>
        <v>12</v>
      </c>
      <c r="Q402" s="39" t="s">
        <v>11</v>
      </c>
      <c r="R402" s="40" t="s">
        <v>191</v>
      </c>
      <c r="S402" s="40">
        <v>522</v>
      </c>
      <c r="T402" s="40">
        <v>12</v>
      </c>
      <c r="U402" s="41">
        <v>44452</v>
      </c>
      <c r="V402" s="42" t="s">
        <v>20</v>
      </c>
      <c r="W402" s="43" t="s">
        <v>192</v>
      </c>
      <c r="X402" s="44" t="str">
        <f>IFERROR(VLOOKUP(Abfalldokumentation!$R402,Artikel!A:C,3,FALSE),Abfalldokumentation!$R402)</f>
        <v>Div. Zipfel, Endstücke</v>
      </c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spans="1:40" ht="30" hidden="1" customHeight="1" x14ac:dyDescent="0.25">
      <c r="A403" s="73" t="str">
        <f>VLOOKUP(N403,'Linien - BU'!A:B,2,FALSE)</f>
        <v>BU1</v>
      </c>
      <c r="B403" s="74">
        <f t="shared" si="42"/>
        <v>7</v>
      </c>
      <c r="C403" s="75">
        <f>Abfalldokumentation!$U403</f>
        <v>44452</v>
      </c>
      <c r="D403" s="69" t="str">
        <f>IFERROR(IF(VLOOKUP(O403,'[1]Rohware 230'!$B:$C,2,FALSE)=0,"Rohware"),
IFERROR(IF(VLOOKUP(O403,[1]Sammelnr.!$B:$C,2,FALSE)=0,"Sammelnr. ungeschält ABS"),
IFERROR(IF(VLOOKUP(O403,[1]Sammelnr.!$E:$F,2,FALSE)=0,"Sammelnr. ungeschält VS"),
IFERROR(IF(VLOOKUP(O403,[1]Sammelnr.!$H:$I,2,FALSE)=0,"Sammelnr. geschält"),
IFERROR(IF(VLOOKUP(O403,[1]Offen!$B:$C,2,FALSE)=0,"Offen ungeschält ABS"),
IFERROR(IF(VLOOKUP(O403,[1]Offen!$E:$F,2,FALSE)=0,"Offen ungeschält VOS"),
IFERROR(IF(VLOOKUP(O403,[1]Offen!$H:$I,2,FALSE)=0,"Offen geschält RW"),
IFERROR(IF(VLOOKUP(O403,[1]Offen!$K:$L,2,FALSE)=0,"Offen vegan"),
IFERROR(IF(VLOOKUP(O403,[1]Offen!$N:$O,2,FALSE)=0,"Offen Zipfel"),
IFERROR(IF(VLOOKUP(O403,[1]Offen!$Q:$R,2,FALSE)=0,"Offen Endstücke"),
IFERROR(IF(VLOOKUP(O403,[1]Vakuumiert!$B:$C,2,FALSE)=0,"Vakuumierter VOS ungeschält"),
IFERROR(IF(VLOOKUP(O403,[1]Vakuumiert!$E:$F,2,FALSE)=0,"Vakuumierter ABS ungeschält"),
IFERROR(IF(VLOOKUP(O403,[1]Vakuumiert!$H:$I,2,FALSE)=0,"Vakuumierter VOS geschält"),
IFERROR(IF(VLOOKUP(O403,[1]Vakuumiert!$K:$L,2,FALSE)=0,"Vakuumierter VOS vegan"),
IFERROR(IF(VLOOKUP(O403,[1]Vakuumiert!$N:$O,2,FALSE)=0,"Vakuumierter VOS Zipfel"),
IFERROR(IF(VLOOKUP(O403,[1]Vakuumiert!$Q:$R,2,FALSE)=0,"Vakuumiert geschält"),
IFERROR(IF(VLOOKUP(O403,'[1]vakuumierte Fertigprodukte'!$B:$C,2,FALSE)=0,"Fertigprodukte"),
IFERROR(IF(VLOOKUP(O403,'[1]vakuumierte Fertigprodukte'!$E:$FI,2,FALSE)=0,"Vakuumierte Zipfel"),
IFERROR(IF(VLOOKUP(O403,[1]Wurste!$B:$C,2,FALSE)=0,"Räucherwürste"),
IFERROR(IF(VLOOKUP(O403,[1]Wurste!$E:$F,2,FALSE)=0,"URW/URGW Wurst"),
IFERROR(IF(VLOOKUP(O403,[1]Wurste!$H:$I,2,FALSE)=0,"HF-Wurst Vegan"),
IFERROR(IF(VLOOKUP(O403,[1]Wurste!$K:$L,2,FALSE)=0,"320er ohne Würste"),
IFERROR(IF(AND(OR(Abfalldokumentation!$A403="BU3",Abfalldokumentation!$A403="Verkauf"),Abfalldokumentation!$F403="Schimmel",Abfalldokumentation!$G403="keinen Abnehmer/kein Schälpersonal"),"Div. Zipfel, ES ohne Verwendung",VLOOKUP(Abfalldokumentation!$E403,Produktgruppen!A:B,2,FALSE)),"-")))))))))))))))))))))))</f>
        <v>-</v>
      </c>
      <c r="E403" s="76" t="str">
        <f>IFERROR(VLOOKUP(Abfalldokumentation!$O403,Artikel!A:C,3,FALSE),Abfalldokumentation!$O403)</f>
        <v>Div. Zipfel, Endstücke</v>
      </c>
      <c r="F403" s="76" t="str">
        <f>VLOOKUP(T403,'Liste Gründe'!A:D,2,FALSE)</f>
        <v>Schimmel</v>
      </c>
      <c r="G403" s="75" t="str">
        <f>IF(ISBLANK(V403),VLOOKUP(Abfalldokumentation!$P403,'Liste Gründe'!A:D,3,FALSE),V403)</f>
        <v>keine Verarbeitung</v>
      </c>
      <c r="H403" s="76" t="str">
        <f>IF(ISBLANK(Abfalldokumentation!$W403),"-",Abfalldokumentation!$W403)</f>
        <v>VOS &gt; Einsatz</v>
      </c>
      <c r="I403" s="76">
        <f t="shared" si="43"/>
        <v>37</v>
      </c>
      <c r="J403" s="76" t="str">
        <f t="shared" si="44"/>
        <v>Produkte</v>
      </c>
      <c r="K403" s="76" t="str">
        <f t="shared" si="45"/>
        <v>BUs</v>
      </c>
      <c r="L403" s="76" t="str">
        <f t="shared" si="46"/>
        <v>Symptome</v>
      </c>
      <c r="M403" s="76" t="str">
        <f>IFERROR(VLOOKUP(Abfalldokumentation!$O403,Kennzahlen!S:V,3,FALSE)*Abfalldokumentation!$B403,"0")</f>
        <v>0</v>
      </c>
      <c r="N403" s="76" t="str">
        <f>IF(ISBLANK(Q403),VLOOKUP(Abfalldokumentation!$O403,'Linien - BU'!R:S,2,FALSE),Q403)</f>
        <v>Abfüllung</v>
      </c>
      <c r="O403" s="77" t="str">
        <f t="shared" si="47"/>
        <v>Div. Zipfel, Endstücke</v>
      </c>
      <c r="P403" s="77">
        <f t="shared" si="48"/>
        <v>12</v>
      </c>
      <c r="Q403" s="45" t="s">
        <v>180</v>
      </c>
      <c r="R403" s="46" t="s">
        <v>191</v>
      </c>
      <c r="S403" s="46">
        <v>7</v>
      </c>
      <c r="T403" s="46">
        <v>12</v>
      </c>
      <c r="U403" s="47">
        <v>44452</v>
      </c>
      <c r="V403" s="48" t="s">
        <v>22</v>
      </c>
      <c r="W403" s="49" t="s">
        <v>21</v>
      </c>
      <c r="X403" s="50" t="str">
        <f>IFERROR(VLOOKUP(Abfalldokumentation!$R403,Artikel!A:C,3,FALSE),Abfalldokumentation!$R403)</f>
        <v>Div. Zipfel, Endstücke</v>
      </c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spans="1:40" ht="30" hidden="1" customHeight="1" x14ac:dyDescent="0.25">
      <c r="A404" s="78" t="str">
        <f>VLOOKUP(N404,'Linien - BU'!A:B,2,FALSE)</f>
        <v>BU1</v>
      </c>
      <c r="B404" s="79">
        <f t="shared" si="42"/>
        <v>52</v>
      </c>
      <c r="C404" s="80">
        <f>Abfalldokumentation!$U404</f>
        <v>44452</v>
      </c>
      <c r="D404" s="69" t="str">
        <f>IFERROR(IF(VLOOKUP(O404,'[1]Rohware 230'!$B:$C,2,FALSE)=0,"Rohware"),
IFERROR(IF(VLOOKUP(O404,[1]Sammelnr.!$B:$C,2,FALSE)=0,"Sammelnr. ungeschält ABS"),
IFERROR(IF(VLOOKUP(O404,[1]Sammelnr.!$E:$F,2,FALSE)=0,"Sammelnr. ungeschält VS"),
IFERROR(IF(VLOOKUP(O404,[1]Sammelnr.!$H:$I,2,FALSE)=0,"Sammelnr. geschält"),
IFERROR(IF(VLOOKUP(O404,[1]Offen!$B:$C,2,FALSE)=0,"Offen ungeschält ABS"),
IFERROR(IF(VLOOKUP(O404,[1]Offen!$E:$F,2,FALSE)=0,"Offen ungeschält VOS"),
IFERROR(IF(VLOOKUP(O404,[1]Offen!$H:$I,2,FALSE)=0,"Offen geschält RW"),
IFERROR(IF(VLOOKUP(O404,[1]Offen!$K:$L,2,FALSE)=0,"Offen vegan"),
IFERROR(IF(VLOOKUP(O404,[1]Offen!$N:$O,2,FALSE)=0,"Offen Zipfel"),
IFERROR(IF(VLOOKUP(O404,[1]Offen!$Q:$R,2,FALSE)=0,"Offen Endstücke"),
IFERROR(IF(VLOOKUP(O404,[1]Vakuumiert!$B:$C,2,FALSE)=0,"Vakuumierter VOS ungeschält"),
IFERROR(IF(VLOOKUP(O404,[1]Vakuumiert!$E:$F,2,FALSE)=0,"Vakuumierter ABS ungeschält"),
IFERROR(IF(VLOOKUP(O404,[1]Vakuumiert!$H:$I,2,FALSE)=0,"Vakuumierter VOS geschält"),
IFERROR(IF(VLOOKUP(O404,[1]Vakuumiert!$K:$L,2,FALSE)=0,"Vakuumierter VOS vegan"),
IFERROR(IF(VLOOKUP(O404,[1]Vakuumiert!$N:$O,2,FALSE)=0,"Vakuumierter VOS Zipfel"),
IFERROR(IF(VLOOKUP(O404,[1]Vakuumiert!$Q:$R,2,FALSE)=0,"Vakuumiert geschält"),
IFERROR(IF(VLOOKUP(O404,'[1]vakuumierte Fertigprodukte'!$B:$C,2,FALSE)=0,"Fertigprodukte"),
IFERROR(IF(VLOOKUP(O404,'[1]vakuumierte Fertigprodukte'!$E:$FI,2,FALSE)=0,"Vakuumierte Zipfel"),
IFERROR(IF(VLOOKUP(O404,[1]Wurste!$B:$C,2,FALSE)=0,"Räucherwürste"),
IFERROR(IF(VLOOKUP(O404,[1]Wurste!$E:$F,2,FALSE)=0,"URW/URGW Wurst"),
IFERROR(IF(VLOOKUP(O404,[1]Wurste!$H:$I,2,FALSE)=0,"HF-Wurst Vegan"),
IFERROR(IF(VLOOKUP(O404,[1]Wurste!$K:$L,2,FALSE)=0,"320er ohne Würste"),
IFERROR(IF(AND(OR(Abfalldokumentation!$A404="BU3",Abfalldokumentation!$A404="Verkauf"),Abfalldokumentation!$F404="Schimmel",Abfalldokumentation!$G404="keinen Abnehmer/kein Schälpersonal"),"Div. Zipfel, ES ohne Verwendung",VLOOKUP(Abfalldokumentation!$E404,Produktgruppen!A:B,2,FALSE)),"-")))))))))))))))))))))))</f>
        <v>-</v>
      </c>
      <c r="E404" s="81" t="str">
        <f>IFERROR(VLOOKUP(Abfalldokumentation!$O404,Artikel!A:C,3,FALSE),Abfalldokumentation!$O404)</f>
        <v>Div. Zipfel, Endstücke</v>
      </c>
      <c r="F404" s="81" t="str">
        <f>VLOOKUP(T404,'Liste Gründe'!A:D,2,FALSE)</f>
        <v>Schimmel</v>
      </c>
      <c r="G404" s="80" t="str">
        <f>IF(ISBLANK(V404),VLOOKUP(Abfalldokumentation!$P404,'Liste Gründe'!A:D,3,FALSE),V404)</f>
        <v>keine Verarbeitung</v>
      </c>
      <c r="H404" s="81" t="str">
        <f>IF(ISBLANK(Abfalldokumentation!$W404),"-",Abfalldokumentation!$W404)</f>
        <v>VOS &gt; Einsatz</v>
      </c>
      <c r="I404" s="81">
        <f t="shared" si="43"/>
        <v>37</v>
      </c>
      <c r="J404" s="81" t="str">
        <f t="shared" si="44"/>
        <v>Produkte</v>
      </c>
      <c r="K404" s="81" t="str">
        <f t="shared" si="45"/>
        <v>BUs</v>
      </c>
      <c r="L404" s="81" t="str">
        <f t="shared" si="46"/>
        <v>Symptome</v>
      </c>
      <c r="M404" s="81" t="str">
        <f>IFERROR(VLOOKUP(Abfalldokumentation!$O404,Kennzahlen!S:V,3,FALSE)*Abfalldokumentation!$B404,"0")</f>
        <v>0</v>
      </c>
      <c r="N404" s="81" t="str">
        <f>IF(ISBLANK(Q404),VLOOKUP(Abfalldokumentation!$O404,'Linien - BU'!R:S,2,FALSE),Q404)</f>
        <v>Abfüllung</v>
      </c>
      <c r="O404" s="77" t="str">
        <f t="shared" si="47"/>
        <v>Div. Zipfel, Endstücke</v>
      </c>
      <c r="P404" s="77">
        <f t="shared" si="48"/>
        <v>12</v>
      </c>
      <c r="Q404" s="39" t="s">
        <v>180</v>
      </c>
      <c r="R404" s="40" t="s">
        <v>191</v>
      </c>
      <c r="S404" s="40">
        <v>52</v>
      </c>
      <c r="T404" s="40">
        <v>12</v>
      </c>
      <c r="U404" s="41">
        <v>44452</v>
      </c>
      <c r="V404" s="48" t="s">
        <v>22</v>
      </c>
      <c r="W404" s="43" t="s">
        <v>21</v>
      </c>
      <c r="X404" s="44" t="str">
        <f>IFERROR(VLOOKUP(Abfalldokumentation!$R404,Artikel!A:C,3,FALSE),Abfalldokumentation!$R404)</f>
        <v>Div. Zipfel, Endstücke</v>
      </c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spans="1:40" ht="30" customHeight="1" x14ac:dyDescent="0.25">
      <c r="A405" s="73" t="str">
        <f>VLOOKUP(N405,'Linien - BU'!A:B,2,FALSE)</f>
        <v>BU1</v>
      </c>
      <c r="B405" s="74">
        <f t="shared" si="42"/>
        <v>32</v>
      </c>
      <c r="C405" s="75">
        <f>Abfalldokumentation!$U405</f>
        <v>44452</v>
      </c>
      <c r="D405" s="69" t="str">
        <f>IFERROR(IF(VLOOKUP(O405,'[1]Rohware 230'!$B:$C,2,FALSE)=0,"Rohware"),
IFERROR(IF(VLOOKUP(O405,[1]Sammelnr.!$B:$C,2,FALSE)=0,"Sammelnr. ungeschält ABS"),
IFERROR(IF(VLOOKUP(O405,[1]Sammelnr.!$E:$F,2,FALSE)=0,"Sammelnr. ungeschält VS"),
IFERROR(IF(VLOOKUP(O405,[1]Sammelnr.!$H:$I,2,FALSE)=0,"Sammelnr. geschält"),
IFERROR(IF(VLOOKUP(O405,[1]Offen!$B:$C,2,FALSE)=0,"Offen ungeschält ABS"),
IFERROR(IF(VLOOKUP(O405,[1]Offen!$E:$F,2,FALSE)=0,"Offen ungeschält VOS"),
IFERROR(IF(VLOOKUP(O405,[1]Offen!$H:$I,2,FALSE)=0,"Offen geschält RW"),
IFERROR(IF(VLOOKUP(O405,[1]Offen!$K:$L,2,FALSE)=0,"Offen vegan"),
IFERROR(IF(VLOOKUP(O405,[1]Offen!$N:$O,2,FALSE)=0,"Offen Zipfel"),
IFERROR(IF(VLOOKUP(O405,[1]Offen!$Q:$R,2,FALSE)=0,"Offen Endstücke"),
IFERROR(IF(VLOOKUP(O405,[1]Vakuumiert!$B:$C,2,FALSE)=0,"Vakuumierter VOS ungeschält"),
IFERROR(IF(VLOOKUP(O405,[1]Vakuumiert!$E:$F,2,FALSE)=0,"Vakuumierter ABS ungeschält"),
IFERROR(IF(VLOOKUP(O405,[1]Vakuumiert!$H:$I,2,FALSE)=0,"Vakuumierter VOS geschält"),
IFERROR(IF(VLOOKUP(O405,[1]Vakuumiert!$K:$L,2,FALSE)=0,"Vakuumierter VOS vegan"),
IFERROR(IF(VLOOKUP(O405,[1]Vakuumiert!$N:$O,2,FALSE)=0,"Vakuumierter VOS Zipfel"),
IFERROR(IF(VLOOKUP(O405,[1]Vakuumiert!$Q:$R,2,FALSE)=0,"Vakuumiert geschält"),
IFERROR(IF(VLOOKUP(O405,'[1]vakuumierte Fertigprodukte'!$B:$C,2,FALSE)=0,"Fertigprodukte"),
IFERROR(IF(VLOOKUP(O405,'[1]vakuumierte Fertigprodukte'!$E:$FI,2,FALSE)=0,"Vakuumierte Zipfel"),
IFERROR(IF(VLOOKUP(O405,[1]Wurste!$B:$C,2,FALSE)=0,"Räucherwürste"),
IFERROR(IF(VLOOKUP(O405,[1]Wurste!$E:$F,2,FALSE)=0,"URW/URGW Wurst"),
IFERROR(IF(VLOOKUP(O405,[1]Wurste!$H:$I,2,FALSE)=0,"HF-Wurst Vegan"),
IFERROR(IF(VLOOKUP(O405,[1]Wurste!$K:$L,2,FALSE)=0,"320er ohne Würste"),
IFERROR(IF(AND(OR(Abfalldokumentation!$A405="BU3",Abfalldokumentation!$A405="Verkauf"),Abfalldokumentation!$F405="Schimmel",Abfalldokumentation!$G405="keinen Abnehmer/kein Schälpersonal"),"Div. Zipfel, ES ohne Verwendung",VLOOKUP(Abfalldokumentation!$E405,Produktgruppen!A:B,2,FALSE)),"-")))))))))))))))))))))))</f>
        <v>Diverses</v>
      </c>
      <c r="E405" s="76" t="str">
        <f>IFERROR(VLOOKUP(Abfalldokumentation!$O405,Artikel!A:C,3,FALSE),Abfalldokumentation!$O405)</f>
        <v>Diverses</v>
      </c>
      <c r="F405" s="76" t="str">
        <f>VLOOKUP(T405,'Liste Gründe'!A:D,2,FALSE)</f>
        <v>Linienbezogen</v>
      </c>
      <c r="G405" s="75" t="str">
        <f>IF(ISBLANK(V405),VLOOKUP(Abfalldokumentation!$P405,'Liste Gründe'!A:D,3,FALSE),V405)</f>
        <v>Darm geplatzt</v>
      </c>
      <c r="H405" s="76" t="str">
        <f>IF(ISBLANK(Abfalldokumentation!$W405),"-",Abfalldokumentation!$W405)</f>
        <v>-</v>
      </c>
      <c r="I405" s="76">
        <f t="shared" si="43"/>
        <v>37</v>
      </c>
      <c r="J405" s="76" t="str">
        <f t="shared" si="44"/>
        <v>Produkte</v>
      </c>
      <c r="K405" s="76" t="str">
        <f t="shared" si="45"/>
        <v>BUs</v>
      </c>
      <c r="L405" s="76" t="str">
        <f t="shared" si="46"/>
        <v>Symptome</v>
      </c>
      <c r="M405" s="76" t="str">
        <f>IFERROR(VLOOKUP(Abfalldokumentation!$O405,Kennzahlen!S:V,3,FALSE)*Abfalldokumentation!$B405,"0")</f>
        <v>0</v>
      </c>
      <c r="N405" s="76" t="str">
        <f>IF(ISBLANK(Q405),VLOOKUP(Abfalldokumentation!$O405,'Linien - BU'!R:S,2,FALSE),Q405)</f>
        <v>Abfüllung</v>
      </c>
      <c r="O405" s="77" t="str">
        <f t="shared" si="47"/>
        <v>Diverses</v>
      </c>
      <c r="P405" s="77">
        <f t="shared" si="48"/>
        <v>34</v>
      </c>
      <c r="Q405" s="45" t="s">
        <v>180</v>
      </c>
      <c r="R405" s="46" t="s">
        <v>110</v>
      </c>
      <c r="S405" s="46">
        <v>32</v>
      </c>
      <c r="T405" s="40">
        <v>34</v>
      </c>
      <c r="U405" s="47">
        <v>44452</v>
      </c>
      <c r="V405" s="48"/>
      <c r="W405" s="49"/>
      <c r="X405" s="50" t="str">
        <f>IFERROR(VLOOKUP(Abfalldokumentation!$R405,Artikel!A:C,3,FALSE),Abfalldokumentation!$R405)</f>
        <v>Diverses</v>
      </c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spans="1:40" ht="30" customHeight="1" x14ac:dyDescent="0.25">
      <c r="A406" s="78" t="str">
        <f>VLOOKUP(N406,'Linien - BU'!A:B,2,FALSE)</f>
        <v>BU1</v>
      </c>
      <c r="B406" s="79">
        <f t="shared" si="42"/>
        <v>12</v>
      </c>
      <c r="C406" s="80">
        <f>Abfalldokumentation!$U406</f>
        <v>44452</v>
      </c>
      <c r="D406" s="69" t="str">
        <f>IFERROR(IF(VLOOKUP(O406,'[1]Rohware 230'!$B:$C,2,FALSE)=0,"Rohware"),
IFERROR(IF(VLOOKUP(O406,[1]Sammelnr.!$B:$C,2,FALSE)=0,"Sammelnr. ungeschält ABS"),
IFERROR(IF(VLOOKUP(O406,[1]Sammelnr.!$E:$F,2,FALSE)=0,"Sammelnr. ungeschält VS"),
IFERROR(IF(VLOOKUP(O406,[1]Sammelnr.!$H:$I,2,FALSE)=0,"Sammelnr. geschält"),
IFERROR(IF(VLOOKUP(O406,[1]Offen!$B:$C,2,FALSE)=0,"Offen ungeschält ABS"),
IFERROR(IF(VLOOKUP(O406,[1]Offen!$E:$F,2,FALSE)=0,"Offen ungeschält VOS"),
IFERROR(IF(VLOOKUP(O406,[1]Offen!$H:$I,2,FALSE)=0,"Offen geschält RW"),
IFERROR(IF(VLOOKUP(O406,[1]Offen!$K:$L,2,FALSE)=0,"Offen vegan"),
IFERROR(IF(VLOOKUP(O406,[1]Offen!$N:$O,2,FALSE)=0,"Offen Zipfel"),
IFERROR(IF(VLOOKUP(O406,[1]Offen!$Q:$R,2,FALSE)=0,"Offen Endstücke"),
IFERROR(IF(VLOOKUP(O406,[1]Vakuumiert!$B:$C,2,FALSE)=0,"Vakuumierter VOS ungeschält"),
IFERROR(IF(VLOOKUP(O406,[1]Vakuumiert!$E:$F,2,FALSE)=0,"Vakuumierter ABS ungeschält"),
IFERROR(IF(VLOOKUP(O406,[1]Vakuumiert!$H:$I,2,FALSE)=0,"Vakuumierter VOS geschält"),
IFERROR(IF(VLOOKUP(O406,[1]Vakuumiert!$K:$L,2,FALSE)=0,"Vakuumierter VOS vegan"),
IFERROR(IF(VLOOKUP(O406,[1]Vakuumiert!$N:$O,2,FALSE)=0,"Vakuumierter VOS Zipfel"),
IFERROR(IF(VLOOKUP(O406,[1]Vakuumiert!$Q:$R,2,FALSE)=0,"Vakuumiert geschält"),
IFERROR(IF(VLOOKUP(O406,'[1]vakuumierte Fertigprodukte'!$B:$C,2,FALSE)=0,"Fertigprodukte"),
IFERROR(IF(VLOOKUP(O406,'[1]vakuumierte Fertigprodukte'!$E:$FI,2,FALSE)=0,"Vakuumierte Zipfel"),
IFERROR(IF(VLOOKUP(O406,[1]Wurste!$B:$C,2,FALSE)=0,"Räucherwürste"),
IFERROR(IF(VLOOKUP(O406,[1]Wurste!$E:$F,2,FALSE)=0,"URW/URGW Wurst"),
IFERROR(IF(VLOOKUP(O406,[1]Wurste!$H:$I,2,FALSE)=0,"HF-Wurst Vegan"),
IFERROR(IF(VLOOKUP(O406,[1]Wurste!$K:$L,2,FALSE)=0,"320er ohne Würste"),
IFERROR(IF(AND(OR(Abfalldokumentation!$A406="BU3",Abfalldokumentation!$A406="Verkauf"),Abfalldokumentation!$F406="Schimmel",Abfalldokumentation!$G406="keinen Abnehmer/kein Schälpersonal"),"Div. Zipfel, ES ohne Verwendung",VLOOKUP(Abfalldokumentation!$E406,Produktgruppen!A:B,2,FALSE)),"-")))))))))))))))))))))))</f>
        <v>Diverses</v>
      </c>
      <c r="E406" s="81" t="str">
        <f>IFERROR(VLOOKUP(Abfalldokumentation!$O406,Artikel!A:C,3,FALSE),Abfalldokumentation!$O406)</f>
        <v>Diverses aus Abfüllung</v>
      </c>
      <c r="F406" s="81" t="str">
        <f>VLOOKUP(T406,'Liste Gründe'!A:D,2,FALSE)</f>
        <v>Linienbezogen</v>
      </c>
      <c r="G406" s="80" t="str">
        <f>IF(ISBLANK(V406),VLOOKUP(Abfalldokumentation!$P406,'Liste Gründe'!A:D,3,FALSE),V406)</f>
        <v>Clip gerissen</v>
      </c>
      <c r="H406" s="81" t="str">
        <f>IF(ISBLANK(Abfalldokumentation!$W406),"-",Abfalldokumentation!$W406)</f>
        <v>-</v>
      </c>
      <c r="I406" s="81">
        <f t="shared" si="43"/>
        <v>37</v>
      </c>
      <c r="J406" s="81" t="str">
        <f t="shared" si="44"/>
        <v>Produkte</v>
      </c>
      <c r="K406" s="81" t="str">
        <f t="shared" si="45"/>
        <v>BUs</v>
      </c>
      <c r="L406" s="81" t="str">
        <f t="shared" si="46"/>
        <v>Symptome</v>
      </c>
      <c r="M406" s="81" t="str">
        <f>IFERROR(VLOOKUP(Abfalldokumentation!$O406,Kennzahlen!S:V,3,FALSE)*Abfalldokumentation!$B406,"0")</f>
        <v>0</v>
      </c>
      <c r="N406" s="81" t="str">
        <f>IF(ISBLANK(Q406),VLOOKUP(Abfalldokumentation!$O406,'Linien - BU'!R:S,2,FALSE),Q406)</f>
        <v>Abfüllung</v>
      </c>
      <c r="O406" s="77" t="str">
        <f t="shared" si="47"/>
        <v>Diverses aus Abfüllung</v>
      </c>
      <c r="P406" s="77">
        <f t="shared" si="48"/>
        <v>31</v>
      </c>
      <c r="Q406" s="39" t="s">
        <v>180</v>
      </c>
      <c r="R406" s="40" t="s">
        <v>193</v>
      </c>
      <c r="S406" s="40">
        <v>12</v>
      </c>
      <c r="T406" s="40">
        <v>31</v>
      </c>
      <c r="U406" s="41">
        <v>44452</v>
      </c>
      <c r="V406" s="42"/>
      <c r="W406" s="43"/>
      <c r="X406" s="44" t="str">
        <f>IFERROR(VLOOKUP(Abfalldokumentation!$R406,Artikel!A:C,3,FALSE),Abfalldokumentation!$R406)</f>
        <v>Diverses aus Abfüllung</v>
      </c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spans="1:40" ht="30" customHeight="1" x14ac:dyDescent="0.25">
      <c r="A407" s="73" t="str">
        <f>VLOOKUP(N407,'Linien - BU'!A:B,2,FALSE)</f>
        <v>BU1</v>
      </c>
      <c r="B407" s="74">
        <f t="shared" si="42"/>
        <v>14.8</v>
      </c>
      <c r="C407" s="75">
        <f>Abfalldokumentation!$U407</f>
        <v>44452</v>
      </c>
      <c r="D407" s="69" t="str">
        <f>IFERROR(IF(VLOOKUP(O407,'[1]Rohware 230'!$B:$C,2,FALSE)=0,"Rohware"),
IFERROR(IF(VLOOKUP(O407,[1]Sammelnr.!$B:$C,2,FALSE)=0,"Sammelnr. ungeschält ABS"),
IFERROR(IF(VLOOKUP(O407,[1]Sammelnr.!$E:$F,2,FALSE)=0,"Sammelnr. ungeschält VS"),
IFERROR(IF(VLOOKUP(O407,[1]Sammelnr.!$H:$I,2,FALSE)=0,"Sammelnr. geschält"),
IFERROR(IF(VLOOKUP(O407,[1]Offen!$B:$C,2,FALSE)=0,"Offen ungeschält ABS"),
IFERROR(IF(VLOOKUP(O407,[1]Offen!$E:$F,2,FALSE)=0,"Offen ungeschält VOS"),
IFERROR(IF(VLOOKUP(O407,[1]Offen!$H:$I,2,FALSE)=0,"Offen geschält RW"),
IFERROR(IF(VLOOKUP(O407,[1]Offen!$K:$L,2,FALSE)=0,"Offen vegan"),
IFERROR(IF(VLOOKUP(O407,[1]Offen!$N:$O,2,FALSE)=0,"Offen Zipfel"),
IFERROR(IF(VLOOKUP(O407,[1]Offen!$Q:$R,2,FALSE)=0,"Offen Endstücke"),
IFERROR(IF(VLOOKUP(O407,[1]Vakuumiert!$B:$C,2,FALSE)=0,"Vakuumierter VOS ungeschält"),
IFERROR(IF(VLOOKUP(O407,[1]Vakuumiert!$E:$F,2,FALSE)=0,"Vakuumierter ABS ungeschält"),
IFERROR(IF(VLOOKUP(O407,[1]Vakuumiert!$H:$I,2,FALSE)=0,"Vakuumierter VOS geschält"),
IFERROR(IF(VLOOKUP(O407,[1]Vakuumiert!$K:$L,2,FALSE)=0,"Vakuumierter VOS vegan"),
IFERROR(IF(VLOOKUP(O407,[1]Vakuumiert!$N:$O,2,FALSE)=0,"Vakuumierter VOS Zipfel"),
IFERROR(IF(VLOOKUP(O407,[1]Vakuumiert!$Q:$R,2,FALSE)=0,"Vakuumiert geschält"),
IFERROR(IF(VLOOKUP(O407,'[1]vakuumierte Fertigprodukte'!$B:$C,2,FALSE)=0,"Fertigprodukte"),
IFERROR(IF(VLOOKUP(O407,'[1]vakuumierte Fertigprodukte'!$E:$FI,2,FALSE)=0,"Vakuumierte Zipfel"),
IFERROR(IF(VLOOKUP(O407,[1]Wurste!$B:$C,2,FALSE)=0,"Räucherwürste"),
IFERROR(IF(VLOOKUP(O407,[1]Wurste!$E:$F,2,FALSE)=0,"URW/URGW Wurst"),
IFERROR(IF(VLOOKUP(O407,[1]Wurste!$H:$I,2,FALSE)=0,"HF-Wurst Vegan"),
IFERROR(IF(VLOOKUP(O407,[1]Wurste!$K:$L,2,FALSE)=0,"320er ohne Würste"),
IFERROR(IF(AND(OR(Abfalldokumentation!$A407="BU3",Abfalldokumentation!$A407="Verkauf"),Abfalldokumentation!$F407="Schimmel",Abfalldokumentation!$G407="keinen Abnehmer/kein Schälpersonal"),"Div. Zipfel, ES ohne Verwendung",VLOOKUP(Abfalldokumentation!$E407,Produktgruppen!A:B,2,FALSE)),"-")))))))))))))))))))))))</f>
        <v>Diverses</v>
      </c>
      <c r="E407" s="76" t="str">
        <f>IFERROR(VLOOKUP(Abfalldokumentation!$O407,Artikel!A:C,3,FALSE),Abfalldokumentation!$O407)</f>
        <v>Diverses aus Abfüllung</v>
      </c>
      <c r="F407" s="76" t="str">
        <f>VLOOKUP(T407,'Liste Gründe'!A:D,2,FALSE)</f>
        <v>Linienbezogen</v>
      </c>
      <c r="G407" s="75" t="str">
        <f>IF(ISBLANK(V407),VLOOKUP(Abfalldokumentation!$P407,'Liste Gründe'!A:D,3,FALSE),V407)</f>
        <v>Clip gerissen</v>
      </c>
      <c r="H407" s="76" t="str">
        <f>IF(ISBLANK(Abfalldokumentation!$W407),"-",Abfalldokumentation!$W407)</f>
        <v>-</v>
      </c>
      <c r="I407" s="76">
        <f t="shared" si="43"/>
        <v>37</v>
      </c>
      <c r="J407" s="76" t="str">
        <f t="shared" si="44"/>
        <v>Produkte</v>
      </c>
      <c r="K407" s="76" t="str">
        <f t="shared" si="45"/>
        <v>BUs</v>
      </c>
      <c r="L407" s="76" t="str">
        <f t="shared" si="46"/>
        <v>Symptome</v>
      </c>
      <c r="M407" s="76" t="str">
        <f>IFERROR(VLOOKUP(Abfalldokumentation!$O407,Kennzahlen!S:V,3,FALSE)*Abfalldokumentation!$B407,"0")</f>
        <v>0</v>
      </c>
      <c r="N407" s="76" t="str">
        <f>IF(ISBLANK(Q407),VLOOKUP(Abfalldokumentation!$O407,'Linien - BU'!R:S,2,FALSE),Q407)</f>
        <v>Abfüllung</v>
      </c>
      <c r="O407" s="77" t="str">
        <f t="shared" si="47"/>
        <v>Diverses aus Abfüllung</v>
      </c>
      <c r="P407" s="77">
        <f t="shared" si="48"/>
        <v>31</v>
      </c>
      <c r="Q407" s="45" t="s">
        <v>180</v>
      </c>
      <c r="R407" s="46" t="s">
        <v>193</v>
      </c>
      <c r="S407" s="46">
        <v>14.8</v>
      </c>
      <c r="T407" s="40">
        <v>31</v>
      </c>
      <c r="U407" s="47">
        <v>44452</v>
      </c>
      <c r="V407" s="48"/>
      <c r="W407" s="49"/>
      <c r="X407" s="50" t="str">
        <f>IFERROR(VLOOKUP(Abfalldokumentation!$R407,Artikel!A:C,3,FALSE),Abfalldokumentation!$R407)</f>
        <v>Diverses aus Abfüllung</v>
      </c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spans="1:40" ht="30" customHeight="1" x14ac:dyDescent="0.25">
      <c r="A408" s="78" t="str">
        <f>VLOOKUP(N408,'Linien - BU'!A:B,2,FALSE)</f>
        <v>BU1</v>
      </c>
      <c r="B408" s="79">
        <f t="shared" si="42"/>
        <v>23.4</v>
      </c>
      <c r="C408" s="80">
        <f>Abfalldokumentation!$U408</f>
        <v>44452</v>
      </c>
      <c r="D408" s="69" t="str">
        <f>IFERROR(IF(VLOOKUP(O408,'[1]Rohware 230'!$B:$C,2,FALSE)=0,"Rohware"),
IFERROR(IF(VLOOKUP(O408,[1]Sammelnr.!$B:$C,2,FALSE)=0,"Sammelnr. ungeschält ABS"),
IFERROR(IF(VLOOKUP(O408,[1]Sammelnr.!$E:$F,2,FALSE)=0,"Sammelnr. ungeschält VS"),
IFERROR(IF(VLOOKUP(O408,[1]Sammelnr.!$H:$I,2,FALSE)=0,"Sammelnr. geschält"),
IFERROR(IF(VLOOKUP(O408,[1]Offen!$B:$C,2,FALSE)=0,"Offen ungeschält ABS"),
IFERROR(IF(VLOOKUP(O408,[1]Offen!$E:$F,2,FALSE)=0,"Offen ungeschält VOS"),
IFERROR(IF(VLOOKUP(O408,[1]Offen!$H:$I,2,FALSE)=0,"Offen geschält RW"),
IFERROR(IF(VLOOKUP(O408,[1]Offen!$K:$L,2,FALSE)=0,"Offen vegan"),
IFERROR(IF(VLOOKUP(O408,[1]Offen!$N:$O,2,FALSE)=0,"Offen Zipfel"),
IFERROR(IF(VLOOKUP(O408,[1]Offen!$Q:$R,2,FALSE)=0,"Offen Endstücke"),
IFERROR(IF(VLOOKUP(O408,[1]Vakuumiert!$B:$C,2,FALSE)=0,"Vakuumierter VOS ungeschält"),
IFERROR(IF(VLOOKUP(O408,[1]Vakuumiert!$E:$F,2,FALSE)=0,"Vakuumierter ABS ungeschält"),
IFERROR(IF(VLOOKUP(O408,[1]Vakuumiert!$H:$I,2,FALSE)=0,"Vakuumierter VOS geschält"),
IFERROR(IF(VLOOKUP(O408,[1]Vakuumiert!$K:$L,2,FALSE)=0,"Vakuumierter VOS vegan"),
IFERROR(IF(VLOOKUP(O408,[1]Vakuumiert!$N:$O,2,FALSE)=0,"Vakuumierter VOS Zipfel"),
IFERROR(IF(VLOOKUP(O408,[1]Vakuumiert!$Q:$R,2,FALSE)=0,"Vakuumiert geschält"),
IFERROR(IF(VLOOKUP(O408,'[1]vakuumierte Fertigprodukte'!$B:$C,2,FALSE)=0,"Fertigprodukte"),
IFERROR(IF(VLOOKUP(O408,'[1]vakuumierte Fertigprodukte'!$E:$FI,2,FALSE)=0,"Vakuumierte Zipfel"),
IFERROR(IF(VLOOKUP(O408,[1]Wurste!$B:$C,2,FALSE)=0,"Räucherwürste"),
IFERROR(IF(VLOOKUP(O408,[1]Wurste!$E:$F,2,FALSE)=0,"URW/URGW Wurst"),
IFERROR(IF(VLOOKUP(O408,[1]Wurste!$H:$I,2,FALSE)=0,"HF-Wurst Vegan"),
IFERROR(IF(VLOOKUP(O408,[1]Wurste!$K:$L,2,FALSE)=0,"320er ohne Würste"),
IFERROR(IF(AND(OR(Abfalldokumentation!$A408="BU3",Abfalldokumentation!$A408="Verkauf"),Abfalldokumentation!$F408="Schimmel",Abfalldokumentation!$G408="keinen Abnehmer/kein Schälpersonal"),"Div. Zipfel, ES ohne Verwendung",VLOOKUP(Abfalldokumentation!$E408,Produktgruppen!A:B,2,FALSE)),"-")))))))))))))))))))))))</f>
        <v>Diverses</v>
      </c>
      <c r="E408" s="81" t="str">
        <f>IFERROR(VLOOKUP(Abfalldokumentation!$O408,Artikel!A:C,3,FALSE),Abfalldokumentation!$O408)</f>
        <v>Diverses aus Abfüllung</v>
      </c>
      <c r="F408" s="81" t="str">
        <f>VLOOKUP(T408,'Liste Gründe'!A:D,2,FALSE)</f>
        <v>Linienbezogen</v>
      </c>
      <c r="G408" s="80" t="str">
        <f>IF(ISBLANK(V408),VLOOKUP(Abfalldokumentation!$P408,'Liste Gründe'!A:D,3,FALSE),V408)</f>
        <v>Clip gerissen</v>
      </c>
      <c r="H408" s="81" t="str">
        <f>IF(ISBLANK(Abfalldokumentation!$W408),"-",Abfalldokumentation!$W408)</f>
        <v>-</v>
      </c>
      <c r="I408" s="81">
        <f t="shared" si="43"/>
        <v>37</v>
      </c>
      <c r="J408" s="81" t="str">
        <f t="shared" si="44"/>
        <v>Produkte</v>
      </c>
      <c r="K408" s="81" t="str">
        <f t="shared" si="45"/>
        <v>BUs</v>
      </c>
      <c r="L408" s="81" t="str">
        <f t="shared" si="46"/>
        <v>Symptome</v>
      </c>
      <c r="M408" s="81" t="str">
        <f>IFERROR(VLOOKUP(Abfalldokumentation!$O408,Kennzahlen!S:V,3,FALSE)*Abfalldokumentation!$B408,"0")</f>
        <v>0</v>
      </c>
      <c r="N408" s="81" t="str">
        <f>IF(ISBLANK(Q408),VLOOKUP(Abfalldokumentation!$O408,'Linien - BU'!R:S,2,FALSE),Q408)</f>
        <v>Abfüllung</v>
      </c>
      <c r="O408" s="77" t="str">
        <f t="shared" si="47"/>
        <v>Diverses aus Abfüllung</v>
      </c>
      <c r="P408" s="77">
        <f t="shared" si="48"/>
        <v>31</v>
      </c>
      <c r="Q408" s="39" t="s">
        <v>180</v>
      </c>
      <c r="R408" s="40" t="s">
        <v>193</v>
      </c>
      <c r="S408" s="40">
        <v>23.4</v>
      </c>
      <c r="T408" s="40">
        <v>31</v>
      </c>
      <c r="U408" s="41">
        <v>44452</v>
      </c>
      <c r="V408" s="42"/>
      <c r="W408" s="43"/>
      <c r="X408" s="44" t="str">
        <f>IFERROR(VLOOKUP(Abfalldokumentation!$R408,Artikel!A:C,3,FALSE),Abfalldokumentation!$R408)</f>
        <v>Diverses aus Abfüllung</v>
      </c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spans="1:40" ht="30" customHeight="1" x14ac:dyDescent="0.25">
      <c r="A409" s="73" t="str">
        <f>VLOOKUP(N409,'Linien - BU'!A:B,2,FALSE)</f>
        <v>BU1</v>
      </c>
      <c r="B409" s="74">
        <f t="shared" si="42"/>
        <v>24.2</v>
      </c>
      <c r="C409" s="75">
        <f>Abfalldokumentation!$U409</f>
        <v>44452</v>
      </c>
      <c r="D409" s="69" t="str">
        <f>IFERROR(IF(VLOOKUP(O409,'[1]Rohware 230'!$B:$C,2,FALSE)=0,"Rohware"),
IFERROR(IF(VLOOKUP(O409,[1]Sammelnr.!$B:$C,2,FALSE)=0,"Sammelnr. ungeschält ABS"),
IFERROR(IF(VLOOKUP(O409,[1]Sammelnr.!$E:$F,2,FALSE)=0,"Sammelnr. ungeschält VS"),
IFERROR(IF(VLOOKUP(O409,[1]Sammelnr.!$H:$I,2,FALSE)=0,"Sammelnr. geschält"),
IFERROR(IF(VLOOKUP(O409,[1]Offen!$B:$C,2,FALSE)=0,"Offen ungeschält ABS"),
IFERROR(IF(VLOOKUP(O409,[1]Offen!$E:$F,2,FALSE)=0,"Offen ungeschält VOS"),
IFERROR(IF(VLOOKUP(O409,[1]Offen!$H:$I,2,FALSE)=0,"Offen geschält RW"),
IFERROR(IF(VLOOKUP(O409,[1]Offen!$K:$L,2,FALSE)=0,"Offen vegan"),
IFERROR(IF(VLOOKUP(O409,[1]Offen!$N:$O,2,FALSE)=0,"Offen Zipfel"),
IFERROR(IF(VLOOKUP(O409,[1]Offen!$Q:$R,2,FALSE)=0,"Offen Endstücke"),
IFERROR(IF(VLOOKUP(O409,[1]Vakuumiert!$B:$C,2,FALSE)=0,"Vakuumierter VOS ungeschält"),
IFERROR(IF(VLOOKUP(O409,[1]Vakuumiert!$E:$F,2,FALSE)=0,"Vakuumierter ABS ungeschält"),
IFERROR(IF(VLOOKUP(O409,[1]Vakuumiert!$H:$I,2,FALSE)=0,"Vakuumierter VOS geschält"),
IFERROR(IF(VLOOKUP(O409,[1]Vakuumiert!$K:$L,2,FALSE)=0,"Vakuumierter VOS vegan"),
IFERROR(IF(VLOOKUP(O409,[1]Vakuumiert!$N:$O,2,FALSE)=0,"Vakuumierter VOS Zipfel"),
IFERROR(IF(VLOOKUP(O409,[1]Vakuumiert!$Q:$R,2,FALSE)=0,"Vakuumiert geschält"),
IFERROR(IF(VLOOKUP(O409,'[1]vakuumierte Fertigprodukte'!$B:$C,2,FALSE)=0,"Fertigprodukte"),
IFERROR(IF(VLOOKUP(O409,'[1]vakuumierte Fertigprodukte'!$E:$FI,2,FALSE)=0,"Vakuumierte Zipfel"),
IFERROR(IF(VLOOKUP(O409,[1]Wurste!$B:$C,2,FALSE)=0,"Räucherwürste"),
IFERROR(IF(VLOOKUP(O409,[1]Wurste!$E:$F,2,FALSE)=0,"URW/URGW Wurst"),
IFERROR(IF(VLOOKUP(O409,[1]Wurste!$H:$I,2,FALSE)=0,"HF-Wurst Vegan"),
IFERROR(IF(VLOOKUP(O409,[1]Wurste!$K:$L,2,FALSE)=0,"320er ohne Würste"),
IFERROR(IF(AND(OR(Abfalldokumentation!$A409="BU3",Abfalldokumentation!$A409="Verkauf"),Abfalldokumentation!$F409="Schimmel",Abfalldokumentation!$G409="keinen Abnehmer/kein Schälpersonal"),"Div. Zipfel, ES ohne Verwendung",VLOOKUP(Abfalldokumentation!$E409,Produktgruppen!A:B,2,FALSE)),"-")))))))))))))))))))))))</f>
        <v>Diverses</v>
      </c>
      <c r="E409" s="76" t="str">
        <f>IFERROR(VLOOKUP(Abfalldokumentation!$O409,Artikel!A:C,3,FALSE),Abfalldokumentation!$O409)</f>
        <v>Diverses aus Abfüllung</v>
      </c>
      <c r="F409" s="76" t="str">
        <f>VLOOKUP(T409,'Liste Gründe'!A:D,2,FALSE)</f>
        <v>Linienbezogen</v>
      </c>
      <c r="G409" s="75" t="str">
        <f>IF(ISBLANK(V409),VLOOKUP(Abfalldokumentation!$P409,'Liste Gründe'!A:D,3,FALSE),V409)</f>
        <v>Clip gerissen</v>
      </c>
      <c r="H409" s="76" t="str">
        <f>IF(ISBLANK(Abfalldokumentation!$W409),"-",Abfalldokumentation!$W409)</f>
        <v>-</v>
      </c>
      <c r="I409" s="76">
        <f t="shared" si="43"/>
        <v>37</v>
      </c>
      <c r="J409" s="76" t="str">
        <f t="shared" si="44"/>
        <v>Produkte</v>
      </c>
      <c r="K409" s="76" t="str">
        <f t="shared" si="45"/>
        <v>BUs</v>
      </c>
      <c r="L409" s="76" t="str">
        <f t="shared" si="46"/>
        <v>Symptome</v>
      </c>
      <c r="M409" s="76" t="str">
        <f>IFERROR(VLOOKUP(Abfalldokumentation!$O409,Kennzahlen!S:V,3,FALSE)*Abfalldokumentation!$B409,"0")</f>
        <v>0</v>
      </c>
      <c r="N409" s="76" t="str">
        <f>IF(ISBLANK(Q409),VLOOKUP(Abfalldokumentation!$O409,'Linien - BU'!R:S,2,FALSE),Q409)</f>
        <v>Abfüllung</v>
      </c>
      <c r="O409" s="77" t="str">
        <f t="shared" si="47"/>
        <v>Diverses aus Abfüllung</v>
      </c>
      <c r="P409" s="77">
        <f t="shared" si="48"/>
        <v>31</v>
      </c>
      <c r="Q409" s="45" t="s">
        <v>180</v>
      </c>
      <c r="R409" s="46" t="s">
        <v>193</v>
      </c>
      <c r="S409" s="46">
        <v>24.2</v>
      </c>
      <c r="T409" s="40">
        <v>31</v>
      </c>
      <c r="U409" s="47">
        <v>44452</v>
      </c>
      <c r="V409" s="48"/>
      <c r="W409" s="49"/>
      <c r="X409" s="50" t="str">
        <f>IFERROR(VLOOKUP(Abfalldokumentation!$R409,Artikel!A:C,3,FALSE),Abfalldokumentation!$R409)</f>
        <v>Diverses aus Abfüllung</v>
      </c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spans="1:40" ht="30" customHeight="1" x14ac:dyDescent="0.25">
      <c r="A410" s="78" t="str">
        <f>VLOOKUP(N410,'Linien - BU'!A:B,2,FALSE)</f>
        <v>BU1</v>
      </c>
      <c r="B410" s="79">
        <f t="shared" si="42"/>
        <v>31.6</v>
      </c>
      <c r="C410" s="80">
        <f>Abfalldokumentation!$U410</f>
        <v>44452</v>
      </c>
      <c r="D410" s="69" t="str">
        <f>IFERROR(IF(VLOOKUP(O410,'[1]Rohware 230'!$B:$C,2,FALSE)=0,"Rohware"),
IFERROR(IF(VLOOKUP(O410,[1]Sammelnr.!$B:$C,2,FALSE)=0,"Sammelnr. ungeschält ABS"),
IFERROR(IF(VLOOKUP(O410,[1]Sammelnr.!$E:$F,2,FALSE)=0,"Sammelnr. ungeschält VS"),
IFERROR(IF(VLOOKUP(O410,[1]Sammelnr.!$H:$I,2,FALSE)=0,"Sammelnr. geschält"),
IFERROR(IF(VLOOKUP(O410,[1]Offen!$B:$C,2,FALSE)=0,"Offen ungeschält ABS"),
IFERROR(IF(VLOOKUP(O410,[1]Offen!$E:$F,2,FALSE)=0,"Offen ungeschält VOS"),
IFERROR(IF(VLOOKUP(O410,[1]Offen!$H:$I,2,FALSE)=0,"Offen geschält RW"),
IFERROR(IF(VLOOKUP(O410,[1]Offen!$K:$L,2,FALSE)=0,"Offen vegan"),
IFERROR(IF(VLOOKUP(O410,[1]Offen!$N:$O,2,FALSE)=0,"Offen Zipfel"),
IFERROR(IF(VLOOKUP(O410,[1]Offen!$Q:$R,2,FALSE)=0,"Offen Endstücke"),
IFERROR(IF(VLOOKUP(O410,[1]Vakuumiert!$B:$C,2,FALSE)=0,"Vakuumierter VOS ungeschält"),
IFERROR(IF(VLOOKUP(O410,[1]Vakuumiert!$E:$F,2,FALSE)=0,"Vakuumierter ABS ungeschält"),
IFERROR(IF(VLOOKUP(O410,[1]Vakuumiert!$H:$I,2,FALSE)=0,"Vakuumierter VOS geschält"),
IFERROR(IF(VLOOKUP(O410,[1]Vakuumiert!$K:$L,2,FALSE)=0,"Vakuumierter VOS vegan"),
IFERROR(IF(VLOOKUP(O410,[1]Vakuumiert!$N:$O,2,FALSE)=0,"Vakuumierter VOS Zipfel"),
IFERROR(IF(VLOOKUP(O410,[1]Vakuumiert!$Q:$R,2,FALSE)=0,"Vakuumiert geschält"),
IFERROR(IF(VLOOKUP(O410,'[1]vakuumierte Fertigprodukte'!$B:$C,2,FALSE)=0,"Fertigprodukte"),
IFERROR(IF(VLOOKUP(O410,'[1]vakuumierte Fertigprodukte'!$E:$FI,2,FALSE)=0,"Vakuumierte Zipfel"),
IFERROR(IF(VLOOKUP(O410,[1]Wurste!$B:$C,2,FALSE)=0,"Räucherwürste"),
IFERROR(IF(VLOOKUP(O410,[1]Wurste!$E:$F,2,FALSE)=0,"URW/URGW Wurst"),
IFERROR(IF(VLOOKUP(O410,[1]Wurste!$H:$I,2,FALSE)=0,"HF-Wurst Vegan"),
IFERROR(IF(VLOOKUP(O410,[1]Wurste!$K:$L,2,FALSE)=0,"320er ohne Würste"),
IFERROR(IF(AND(OR(Abfalldokumentation!$A410="BU3",Abfalldokumentation!$A410="Verkauf"),Abfalldokumentation!$F410="Schimmel",Abfalldokumentation!$G410="keinen Abnehmer/kein Schälpersonal"),"Div. Zipfel, ES ohne Verwendung",VLOOKUP(Abfalldokumentation!$E410,Produktgruppen!A:B,2,FALSE)),"-")))))))))))))))))))))))</f>
        <v>Diverses</v>
      </c>
      <c r="E410" s="81" t="str">
        <f>IFERROR(VLOOKUP(Abfalldokumentation!$O410,Artikel!A:C,3,FALSE),Abfalldokumentation!$O410)</f>
        <v>Diverses aus Abfüllung</v>
      </c>
      <c r="F410" s="81" t="str">
        <f>VLOOKUP(T410,'Liste Gründe'!A:D,2,FALSE)</f>
        <v>Linienbezogen</v>
      </c>
      <c r="G410" s="80" t="str">
        <f>IF(ISBLANK(V410),VLOOKUP(Abfalldokumentation!$P410,'Liste Gründe'!A:D,3,FALSE),V410)</f>
        <v>Clip gerissen</v>
      </c>
      <c r="H410" s="81" t="str">
        <f>IF(ISBLANK(Abfalldokumentation!$W410),"-",Abfalldokumentation!$W410)</f>
        <v>-</v>
      </c>
      <c r="I410" s="81">
        <f t="shared" si="43"/>
        <v>37</v>
      </c>
      <c r="J410" s="81" t="str">
        <f t="shared" si="44"/>
        <v>Produkte</v>
      </c>
      <c r="K410" s="81" t="str">
        <f t="shared" si="45"/>
        <v>BUs</v>
      </c>
      <c r="L410" s="81" t="str">
        <f t="shared" si="46"/>
        <v>Symptome</v>
      </c>
      <c r="M410" s="81" t="str">
        <f>IFERROR(VLOOKUP(Abfalldokumentation!$O410,Kennzahlen!S:V,3,FALSE)*Abfalldokumentation!$B410,"0")</f>
        <v>0</v>
      </c>
      <c r="N410" s="81" t="str">
        <f>IF(ISBLANK(Q410),VLOOKUP(Abfalldokumentation!$O410,'Linien - BU'!R:S,2,FALSE),Q410)</f>
        <v>Abfüllung</v>
      </c>
      <c r="O410" s="77" t="str">
        <f t="shared" si="47"/>
        <v>Diverses aus Abfüllung</v>
      </c>
      <c r="P410" s="77">
        <f t="shared" si="48"/>
        <v>31</v>
      </c>
      <c r="Q410" s="39" t="s">
        <v>180</v>
      </c>
      <c r="R410" s="40" t="s">
        <v>193</v>
      </c>
      <c r="S410" s="40">
        <v>31.6</v>
      </c>
      <c r="T410" s="40">
        <v>31</v>
      </c>
      <c r="U410" s="41">
        <v>44452</v>
      </c>
      <c r="V410" s="42"/>
      <c r="W410" s="43"/>
      <c r="X410" s="44" t="str">
        <f>IFERROR(VLOOKUP(Abfalldokumentation!$R410,Artikel!A:C,3,FALSE),Abfalldokumentation!$R410)</f>
        <v>Diverses aus Abfüllung</v>
      </c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spans="1:40" ht="30" customHeight="1" x14ac:dyDescent="0.25">
      <c r="A411" s="73" t="str">
        <f>VLOOKUP(N411,'Linien - BU'!A:B,2,FALSE)</f>
        <v>BU1</v>
      </c>
      <c r="B411" s="74">
        <f t="shared" si="42"/>
        <v>44</v>
      </c>
      <c r="C411" s="75">
        <f>Abfalldokumentation!$U411</f>
        <v>44452</v>
      </c>
      <c r="D411" s="69" t="str">
        <f>IFERROR(IF(VLOOKUP(O411,'[1]Rohware 230'!$B:$C,2,FALSE)=0,"Rohware"),
IFERROR(IF(VLOOKUP(O411,[1]Sammelnr.!$B:$C,2,FALSE)=0,"Sammelnr. ungeschält ABS"),
IFERROR(IF(VLOOKUP(O411,[1]Sammelnr.!$E:$F,2,FALSE)=0,"Sammelnr. ungeschält VS"),
IFERROR(IF(VLOOKUP(O411,[1]Sammelnr.!$H:$I,2,FALSE)=0,"Sammelnr. geschält"),
IFERROR(IF(VLOOKUP(O411,[1]Offen!$B:$C,2,FALSE)=0,"Offen ungeschält ABS"),
IFERROR(IF(VLOOKUP(O411,[1]Offen!$E:$F,2,FALSE)=0,"Offen ungeschält VOS"),
IFERROR(IF(VLOOKUP(O411,[1]Offen!$H:$I,2,FALSE)=0,"Offen geschält RW"),
IFERROR(IF(VLOOKUP(O411,[1]Offen!$K:$L,2,FALSE)=0,"Offen vegan"),
IFERROR(IF(VLOOKUP(O411,[1]Offen!$N:$O,2,FALSE)=0,"Offen Zipfel"),
IFERROR(IF(VLOOKUP(O411,[1]Offen!$Q:$R,2,FALSE)=0,"Offen Endstücke"),
IFERROR(IF(VLOOKUP(O411,[1]Vakuumiert!$B:$C,2,FALSE)=0,"Vakuumierter VOS ungeschält"),
IFERROR(IF(VLOOKUP(O411,[1]Vakuumiert!$E:$F,2,FALSE)=0,"Vakuumierter ABS ungeschält"),
IFERROR(IF(VLOOKUP(O411,[1]Vakuumiert!$H:$I,2,FALSE)=0,"Vakuumierter VOS geschält"),
IFERROR(IF(VLOOKUP(O411,[1]Vakuumiert!$K:$L,2,FALSE)=0,"Vakuumierter VOS vegan"),
IFERROR(IF(VLOOKUP(O411,[1]Vakuumiert!$N:$O,2,FALSE)=0,"Vakuumierter VOS Zipfel"),
IFERROR(IF(VLOOKUP(O411,[1]Vakuumiert!$Q:$R,2,FALSE)=0,"Vakuumiert geschält"),
IFERROR(IF(VLOOKUP(O411,'[1]vakuumierte Fertigprodukte'!$B:$C,2,FALSE)=0,"Fertigprodukte"),
IFERROR(IF(VLOOKUP(O411,'[1]vakuumierte Fertigprodukte'!$E:$FI,2,FALSE)=0,"Vakuumierte Zipfel"),
IFERROR(IF(VLOOKUP(O411,[1]Wurste!$B:$C,2,FALSE)=0,"Räucherwürste"),
IFERROR(IF(VLOOKUP(O411,[1]Wurste!$E:$F,2,FALSE)=0,"URW/URGW Wurst"),
IFERROR(IF(VLOOKUP(O411,[1]Wurste!$H:$I,2,FALSE)=0,"HF-Wurst Vegan"),
IFERROR(IF(VLOOKUP(O411,[1]Wurste!$K:$L,2,FALSE)=0,"320er ohne Würste"),
IFERROR(IF(AND(OR(Abfalldokumentation!$A411="BU3",Abfalldokumentation!$A411="Verkauf"),Abfalldokumentation!$F411="Schimmel",Abfalldokumentation!$G411="keinen Abnehmer/kein Schälpersonal"),"Div. Zipfel, ES ohne Verwendung",VLOOKUP(Abfalldokumentation!$E411,Produktgruppen!A:B,2,FALSE)),"-")))))))))))))))))))))))</f>
        <v>Diverses</v>
      </c>
      <c r="E411" s="76" t="str">
        <f>IFERROR(VLOOKUP(Abfalldokumentation!$O411,Artikel!A:C,3,FALSE),Abfalldokumentation!$O411)</f>
        <v>Diverses aus Abfüllung</v>
      </c>
      <c r="F411" s="76" t="str">
        <f>VLOOKUP(T411,'Liste Gründe'!A:D,2,FALSE)</f>
        <v>Linienbezogen</v>
      </c>
      <c r="G411" s="75" t="str">
        <f>IF(ISBLANK(V411),VLOOKUP(Abfalldokumentation!$P411,'Liste Gründe'!A:D,3,FALSE),V411)</f>
        <v>Clip gerissen</v>
      </c>
      <c r="H411" s="76" t="str">
        <f>IF(ISBLANK(Abfalldokumentation!$W411),"-",Abfalldokumentation!$W411)</f>
        <v>-</v>
      </c>
      <c r="I411" s="76">
        <f t="shared" si="43"/>
        <v>37</v>
      </c>
      <c r="J411" s="76" t="str">
        <f t="shared" si="44"/>
        <v>Produkte</v>
      </c>
      <c r="K411" s="76" t="str">
        <f t="shared" si="45"/>
        <v>BUs</v>
      </c>
      <c r="L411" s="76" t="str">
        <f t="shared" si="46"/>
        <v>Symptome</v>
      </c>
      <c r="M411" s="76" t="str">
        <f>IFERROR(VLOOKUP(Abfalldokumentation!$O411,Kennzahlen!S:V,3,FALSE)*Abfalldokumentation!$B411,"0")</f>
        <v>0</v>
      </c>
      <c r="N411" s="76" t="str">
        <f>IF(ISBLANK(Q411),VLOOKUP(Abfalldokumentation!$O411,'Linien - BU'!R:S,2,FALSE),Q411)</f>
        <v>Abfüllung</v>
      </c>
      <c r="O411" s="77" t="str">
        <f t="shared" si="47"/>
        <v>Diverses aus Abfüllung</v>
      </c>
      <c r="P411" s="77">
        <f t="shared" si="48"/>
        <v>31</v>
      </c>
      <c r="Q411" s="45" t="s">
        <v>180</v>
      </c>
      <c r="R411" s="46" t="s">
        <v>193</v>
      </c>
      <c r="S411" s="46">
        <v>44</v>
      </c>
      <c r="T411" s="40">
        <v>31</v>
      </c>
      <c r="U411" s="47">
        <v>44452</v>
      </c>
      <c r="V411" s="48"/>
      <c r="W411" s="49"/>
      <c r="X411" s="50" t="str">
        <f>IFERROR(VLOOKUP(Abfalldokumentation!$R411,Artikel!A:C,3,FALSE),Abfalldokumentation!$R411)</f>
        <v>Diverses aus Abfüllung</v>
      </c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spans="1:40" ht="30" customHeight="1" x14ac:dyDescent="0.25">
      <c r="A412" s="78" t="str">
        <f>VLOOKUP(N412,'Linien - BU'!A:B,2,FALSE)</f>
        <v>BU1</v>
      </c>
      <c r="B412" s="79">
        <f t="shared" si="42"/>
        <v>50</v>
      </c>
      <c r="C412" s="80">
        <f>Abfalldokumentation!$U412</f>
        <v>44452</v>
      </c>
      <c r="D412" s="69" t="str">
        <f>IFERROR(IF(VLOOKUP(O412,'[1]Rohware 230'!$B:$C,2,FALSE)=0,"Rohware"),
IFERROR(IF(VLOOKUP(O412,[1]Sammelnr.!$B:$C,2,FALSE)=0,"Sammelnr. ungeschält ABS"),
IFERROR(IF(VLOOKUP(O412,[1]Sammelnr.!$E:$F,2,FALSE)=0,"Sammelnr. ungeschält VS"),
IFERROR(IF(VLOOKUP(O412,[1]Sammelnr.!$H:$I,2,FALSE)=0,"Sammelnr. geschält"),
IFERROR(IF(VLOOKUP(O412,[1]Offen!$B:$C,2,FALSE)=0,"Offen ungeschält ABS"),
IFERROR(IF(VLOOKUP(O412,[1]Offen!$E:$F,2,FALSE)=0,"Offen ungeschält VOS"),
IFERROR(IF(VLOOKUP(O412,[1]Offen!$H:$I,2,FALSE)=0,"Offen geschält RW"),
IFERROR(IF(VLOOKUP(O412,[1]Offen!$K:$L,2,FALSE)=0,"Offen vegan"),
IFERROR(IF(VLOOKUP(O412,[1]Offen!$N:$O,2,FALSE)=0,"Offen Zipfel"),
IFERROR(IF(VLOOKUP(O412,[1]Offen!$Q:$R,2,FALSE)=0,"Offen Endstücke"),
IFERROR(IF(VLOOKUP(O412,[1]Vakuumiert!$B:$C,2,FALSE)=0,"Vakuumierter VOS ungeschält"),
IFERROR(IF(VLOOKUP(O412,[1]Vakuumiert!$E:$F,2,FALSE)=0,"Vakuumierter ABS ungeschält"),
IFERROR(IF(VLOOKUP(O412,[1]Vakuumiert!$H:$I,2,FALSE)=0,"Vakuumierter VOS geschält"),
IFERROR(IF(VLOOKUP(O412,[1]Vakuumiert!$K:$L,2,FALSE)=0,"Vakuumierter VOS vegan"),
IFERROR(IF(VLOOKUP(O412,[1]Vakuumiert!$N:$O,2,FALSE)=0,"Vakuumierter VOS Zipfel"),
IFERROR(IF(VLOOKUP(O412,[1]Vakuumiert!$Q:$R,2,FALSE)=0,"Vakuumiert geschält"),
IFERROR(IF(VLOOKUP(O412,'[1]vakuumierte Fertigprodukte'!$B:$C,2,FALSE)=0,"Fertigprodukte"),
IFERROR(IF(VLOOKUP(O412,'[1]vakuumierte Fertigprodukte'!$E:$FI,2,FALSE)=0,"Vakuumierte Zipfel"),
IFERROR(IF(VLOOKUP(O412,[1]Wurste!$B:$C,2,FALSE)=0,"Räucherwürste"),
IFERROR(IF(VLOOKUP(O412,[1]Wurste!$E:$F,2,FALSE)=0,"URW/URGW Wurst"),
IFERROR(IF(VLOOKUP(O412,[1]Wurste!$H:$I,2,FALSE)=0,"HF-Wurst Vegan"),
IFERROR(IF(VLOOKUP(O412,[1]Wurste!$K:$L,2,FALSE)=0,"320er ohne Würste"),
IFERROR(IF(AND(OR(Abfalldokumentation!$A412="BU3",Abfalldokumentation!$A412="Verkauf"),Abfalldokumentation!$F412="Schimmel",Abfalldokumentation!$G412="keinen Abnehmer/kein Schälpersonal"),"Div. Zipfel, ES ohne Verwendung",VLOOKUP(Abfalldokumentation!$E412,Produktgruppen!A:B,2,FALSE)),"-")))))))))))))))))))))))</f>
        <v>Diverses</v>
      </c>
      <c r="E412" s="81" t="str">
        <f>IFERROR(VLOOKUP(Abfalldokumentation!$O412,Artikel!A:C,3,FALSE),Abfalldokumentation!$O412)</f>
        <v>Diverses aus Abfüllung</v>
      </c>
      <c r="F412" s="81" t="str">
        <f>VLOOKUP(T412,'Liste Gründe'!A:D,2,FALSE)</f>
        <v>Linienbezogen</v>
      </c>
      <c r="G412" s="80" t="str">
        <f>IF(ISBLANK(V412),VLOOKUP(Abfalldokumentation!$P412,'Liste Gründe'!A:D,3,FALSE),V412)</f>
        <v>Clip gerissen</v>
      </c>
      <c r="H412" s="81" t="str">
        <f>IF(ISBLANK(Abfalldokumentation!$W412),"-",Abfalldokumentation!$W412)</f>
        <v>-</v>
      </c>
      <c r="I412" s="81">
        <f t="shared" si="43"/>
        <v>37</v>
      </c>
      <c r="J412" s="81" t="str">
        <f t="shared" si="44"/>
        <v>Produkte</v>
      </c>
      <c r="K412" s="81" t="str">
        <f t="shared" si="45"/>
        <v>BUs</v>
      </c>
      <c r="L412" s="81" t="str">
        <f t="shared" si="46"/>
        <v>Symptome</v>
      </c>
      <c r="M412" s="81" t="str">
        <f>IFERROR(VLOOKUP(Abfalldokumentation!$O412,Kennzahlen!S:V,3,FALSE)*Abfalldokumentation!$B412,"0")</f>
        <v>0</v>
      </c>
      <c r="N412" s="81" t="str">
        <f>IF(ISBLANK(Q412),VLOOKUP(Abfalldokumentation!$O412,'Linien - BU'!R:S,2,FALSE),Q412)</f>
        <v>Abfüllung</v>
      </c>
      <c r="O412" s="77" t="str">
        <f t="shared" si="47"/>
        <v>Diverses aus Abfüllung</v>
      </c>
      <c r="P412" s="77">
        <f t="shared" si="48"/>
        <v>31</v>
      </c>
      <c r="Q412" s="39" t="s">
        <v>180</v>
      </c>
      <c r="R412" s="40" t="s">
        <v>193</v>
      </c>
      <c r="S412" s="40">
        <v>50</v>
      </c>
      <c r="T412" s="40">
        <v>31</v>
      </c>
      <c r="U412" s="41">
        <v>44452</v>
      </c>
      <c r="V412" s="42"/>
      <c r="W412" s="43"/>
      <c r="X412" s="44" t="str">
        <f>IFERROR(VLOOKUP(Abfalldokumentation!$R412,Artikel!A:C,3,FALSE),Abfalldokumentation!$R412)</f>
        <v>Diverses aus Abfüllung</v>
      </c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spans="1:40" ht="30" customHeight="1" x14ac:dyDescent="0.25">
      <c r="A413" s="73" t="str">
        <f>VLOOKUP(N413,'Linien - BU'!A:B,2,FALSE)</f>
        <v>BU1</v>
      </c>
      <c r="B413" s="74">
        <f t="shared" si="42"/>
        <v>53</v>
      </c>
      <c r="C413" s="75">
        <f>Abfalldokumentation!$U413</f>
        <v>44452</v>
      </c>
      <c r="D413" s="69" t="str">
        <f>IFERROR(IF(VLOOKUP(O413,'[1]Rohware 230'!$B:$C,2,FALSE)=0,"Rohware"),
IFERROR(IF(VLOOKUP(O413,[1]Sammelnr.!$B:$C,2,FALSE)=0,"Sammelnr. ungeschält ABS"),
IFERROR(IF(VLOOKUP(O413,[1]Sammelnr.!$E:$F,2,FALSE)=0,"Sammelnr. ungeschält VS"),
IFERROR(IF(VLOOKUP(O413,[1]Sammelnr.!$H:$I,2,FALSE)=0,"Sammelnr. geschält"),
IFERROR(IF(VLOOKUP(O413,[1]Offen!$B:$C,2,FALSE)=0,"Offen ungeschält ABS"),
IFERROR(IF(VLOOKUP(O413,[1]Offen!$E:$F,2,FALSE)=0,"Offen ungeschält VOS"),
IFERROR(IF(VLOOKUP(O413,[1]Offen!$H:$I,2,FALSE)=0,"Offen geschält RW"),
IFERROR(IF(VLOOKUP(O413,[1]Offen!$K:$L,2,FALSE)=0,"Offen vegan"),
IFERROR(IF(VLOOKUP(O413,[1]Offen!$N:$O,2,FALSE)=0,"Offen Zipfel"),
IFERROR(IF(VLOOKUP(O413,[1]Offen!$Q:$R,2,FALSE)=0,"Offen Endstücke"),
IFERROR(IF(VLOOKUP(O413,[1]Vakuumiert!$B:$C,2,FALSE)=0,"Vakuumierter VOS ungeschält"),
IFERROR(IF(VLOOKUP(O413,[1]Vakuumiert!$E:$F,2,FALSE)=0,"Vakuumierter ABS ungeschält"),
IFERROR(IF(VLOOKUP(O413,[1]Vakuumiert!$H:$I,2,FALSE)=0,"Vakuumierter VOS geschält"),
IFERROR(IF(VLOOKUP(O413,[1]Vakuumiert!$K:$L,2,FALSE)=0,"Vakuumierter VOS vegan"),
IFERROR(IF(VLOOKUP(O413,[1]Vakuumiert!$N:$O,2,FALSE)=0,"Vakuumierter VOS Zipfel"),
IFERROR(IF(VLOOKUP(O413,[1]Vakuumiert!$Q:$R,2,FALSE)=0,"Vakuumiert geschält"),
IFERROR(IF(VLOOKUP(O413,'[1]vakuumierte Fertigprodukte'!$B:$C,2,FALSE)=0,"Fertigprodukte"),
IFERROR(IF(VLOOKUP(O413,'[1]vakuumierte Fertigprodukte'!$E:$FI,2,FALSE)=0,"Vakuumierte Zipfel"),
IFERROR(IF(VLOOKUP(O413,[1]Wurste!$B:$C,2,FALSE)=0,"Räucherwürste"),
IFERROR(IF(VLOOKUP(O413,[1]Wurste!$E:$F,2,FALSE)=0,"URW/URGW Wurst"),
IFERROR(IF(VLOOKUP(O413,[1]Wurste!$H:$I,2,FALSE)=0,"HF-Wurst Vegan"),
IFERROR(IF(VLOOKUP(O413,[1]Wurste!$K:$L,2,FALSE)=0,"320er ohne Würste"),
IFERROR(IF(AND(OR(Abfalldokumentation!$A413="BU3",Abfalldokumentation!$A413="Verkauf"),Abfalldokumentation!$F413="Schimmel",Abfalldokumentation!$G413="keinen Abnehmer/kein Schälpersonal"),"Div. Zipfel, ES ohne Verwendung",VLOOKUP(Abfalldokumentation!$E413,Produktgruppen!A:B,2,FALSE)),"-")))))))))))))))))))))))</f>
        <v>Diverses</v>
      </c>
      <c r="E413" s="76" t="str">
        <f>IFERROR(VLOOKUP(Abfalldokumentation!$O413,Artikel!A:C,3,FALSE),Abfalldokumentation!$O413)</f>
        <v>Diverses aus Abfüllung</v>
      </c>
      <c r="F413" s="76" t="str">
        <f>VLOOKUP(T413,'Liste Gründe'!A:D,2,FALSE)</f>
        <v>Linienbezogen</v>
      </c>
      <c r="G413" s="75" t="str">
        <f>IF(ISBLANK(V413),VLOOKUP(Abfalldokumentation!$P413,'Liste Gründe'!A:D,3,FALSE),V413)</f>
        <v>Darm geplatzt</v>
      </c>
      <c r="H413" s="76" t="str">
        <f>IF(ISBLANK(Abfalldokumentation!$W413),"-",Abfalldokumentation!$W413)</f>
        <v>-</v>
      </c>
      <c r="I413" s="76">
        <f t="shared" si="43"/>
        <v>37</v>
      </c>
      <c r="J413" s="76" t="str">
        <f t="shared" si="44"/>
        <v>Produkte</v>
      </c>
      <c r="K413" s="76" t="str">
        <f t="shared" si="45"/>
        <v>BUs</v>
      </c>
      <c r="L413" s="76" t="str">
        <f t="shared" si="46"/>
        <v>Symptome</v>
      </c>
      <c r="M413" s="76" t="str">
        <f>IFERROR(VLOOKUP(Abfalldokumentation!$O413,Kennzahlen!S:V,3,FALSE)*Abfalldokumentation!$B413,"0")</f>
        <v>0</v>
      </c>
      <c r="N413" s="76" t="str">
        <f>IF(ISBLANK(Q413),VLOOKUP(Abfalldokumentation!$O413,'Linien - BU'!R:S,2,FALSE),Q413)</f>
        <v>Abfüllung</v>
      </c>
      <c r="O413" s="77" t="str">
        <f t="shared" si="47"/>
        <v>Diverses aus Abfüllung</v>
      </c>
      <c r="P413" s="77">
        <f t="shared" si="48"/>
        <v>34</v>
      </c>
      <c r="Q413" s="45" t="s">
        <v>180</v>
      </c>
      <c r="R413" s="46" t="s">
        <v>193</v>
      </c>
      <c r="S413" s="46">
        <v>53</v>
      </c>
      <c r="T413" s="40">
        <v>34</v>
      </c>
      <c r="U413" s="47">
        <v>44452</v>
      </c>
      <c r="V413" s="48"/>
      <c r="W413" s="49"/>
      <c r="X413" s="50" t="str">
        <f>IFERROR(VLOOKUP(Abfalldokumentation!$R413,Artikel!A:C,3,FALSE),Abfalldokumentation!$R413)</f>
        <v>Diverses aus Abfüllung</v>
      </c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spans="1:40" ht="30" customHeight="1" x14ac:dyDescent="0.25">
      <c r="A414" s="78" t="str">
        <f>VLOOKUP(N414,'Linien - BU'!A:B,2,FALSE)</f>
        <v>BU1</v>
      </c>
      <c r="B414" s="79">
        <f t="shared" si="42"/>
        <v>98</v>
      </c>
      <c r="C414" s="80">
        <f>Abfalldokumentation!$U414</f>
        <v>44452</v>
      </c>
      <c r="D414" s="69" t="str">
        <f>IFERROR(IF(VLOOKUP(O414,'[1]Rohware 230'!$B:$C,2,FALSE)=0,"Rohware"),
IFERROR(IF(VLOOKUP(O414,[1]Sammelnr.!$B:$C,2,FALSE)=0,"Sammelnr. ungeschält ABS"),
IFERROR(IF(VLOOKUP(O414,[1]Sammelnr.!$E:$F,2,FALSE)=0,"Sammelnr. ungeschält VS"),
IFERROR(IF(VLOOKUP(O414,[1]Sammelnr.!$H:$I,2,FALSE)=0,"Sammelnr. geschält"),
IFERROR(IF(VLOOKUP(O414,[1]Offen!$B:$C,2,FALSE)=0,"Offen ungeschält ABS"),
IFERROR(IF(VLOOKUP(O414,[1]Offen!$E:$F,2,FALSE)=0,"Offen ungeschält VOS"),
IFERROR(IF(VLOOKUP(O414,[1]Offen!$H:$I,2,FALSE)=0,"Offen geschält RW"),
IFERROR(IF(VLOOKUP(O414,[1]Offen!$K:$L,2,FALSE)=0,"Offen vegan"),
IFERROR(IF(VLOOKUP(O414,[1]Offen!$N:$O,2,FALSE)=0,"Offen Zipfel"),
IFERROR(IF(VLOOKUP(O414,[1]Offen!$Q:$R,2,FALSE)=0,"Offen Endstücke"),
IFERROR(IF(VLOOKUP(O414,[1]Vakuumiert!$B:$C,2,FALSE)=0,"Vakuumierter VOS ungeschält"),
IFERROR(IF(VLOOKUP(O414,[1]Vakuumiert!$E:$F,2,FALSE)=0,"Vakuumierter ABS ungeschält"),
IFERROR(IF(VLOOKUP(O414,[1]Vakuumiert!$H:$I,2,FALSE)=0,"Vakuumierter VOS geschält"),
IFERROR(IF(VLOOKUP(O414,[1]Vakuumiert!$K:$L,2,FALSE)=0,"Vakuumierter VOS vegan"),
IFERROR(IF(VLOOKUP(O414,[1]Vakuumiert!$N:$O,2,FALSE)=0,"Vakuumierter VOS Zipfel"),
IFERROR(IF(VLOOKUP(O414,[1]Vakuumiert!$Q:$R,2,FALSE)=0,"Vakuumiert geschält"),
IFERROR(IF(VLOOKUP(O414,'[1]vakuumierte Fertigprodukte'!$B:$C,2,FALSE)=0,"Fertigprodukte"),
IFERROR(IF(VLOOKUP(O414,'[1]vakuumierte Fertigprodukte'!$E:$FI,2,FALSE)=0,"Vakuumierte Zipfel"),
IFERROR(IF(VLOOKUP(O414,[1]Wurste!$B:$C,2,FALSE)=0,"Räucherwürste"),
IFERROR(IF(VLOOKUP(O414,[1]Wurste!$E:$F,2,FALSE)=0,"URW/URGW Wurst"),
IFERROR(IF(VLOOKUP(O414,[1]Wurste!$H:$I,2,FALSE)=0,"HF-Wurst Vegan"),
IFERROR(IF(VLOOKUP(O414,[1]Wurste!$K:$L,2,FALSE)=0,"320er ohne Würste"),
IFERROR(IF(AND(OR(Abfalldokumentation!$A414="BU3",Abfalldokumentation!$A414="Verkauf"),Abfalldokumentation!$F414="Schimmel",Abfalldokumentation!$G414="keinen Abnehmer/kein Schälpersonal"),"Div. Zipfel, ES ohne Verwendung",VLOOKUP(Abfalldokumentation!$E414,Produktgruppen!A:B,2,FALSE)),"-")))))))))))))))))))))))</f>
        <v>Diverses</v>
      </c>
      <c r="E414" s="81" t="str">
        <f>IFERROR(VLOOKUP(Abfalldokumentation!$O414,Artikel!A:C,3,FALSE),Abfalldokumentation!$O414)</f>
        <v>Diverses aus Abfüllung</v>
      </c>
      <c r="F414" s="81" t="str">
        <f>VLOOKUP(T414,'Liste Gründe'!A:D,2,FALSE)</f>
        <v>Linienbezogen</v>
      </c>
      <c r="G414" s="80" t="str">
        <f>IF(ISBLANK(V414),VLOOKUP(Abfalldokumentation!$P414,'Liste Gründe'!A:D,3,FALSE),V414)</f>
        <v>Darm geplatzt</v>
      </c>
      <c r="H414" s="81" t="str">
        <f>IF(ISBLANK(Abfalldokumentation!$W414),"-",Abfalldokumentation!$W414)</f>
        <v>-</v>
      </c>
      <c r="I414" s="81">
        <f t="shared" si="43"/>
        <v>37</v>
      </c>
      <c r="J414" s="81" t="str">
        <f t="shared" si="44"/>
        <v>Produkte</v>
      </c>
      <c r="K414" s="81" t="str">
        <f t="shared" si="45"/>
        <v>BUs</v>
      </c>
      <c r="L414" s="81" t="str">
        <f t="shared" si="46"/>
        <v>Symptome</v>
      </c>
      <c r="M414" s="81" t="str">
        <f>IFERROR(VLOOKUP(Abfalldokumentation!$O414,Kennzahlen!S:V,3,FALSE)*Abfalldokumentation!$B414,"0")</f>
        <v>0</v>
      </c>
      <c r="N414" s="81" t="str">
        <f>IF(ISBLANK(Q414),VLOOKUP(Abfalldokumentation!$O414,'Linien - BU'!R:S,2,FALSE),Q414)</f>
        <v>Abfüllung</v>
      </c>
      <c r="O414" s="77" t="str">
        <f t="shared" si="47"/>
        <v>Diverses aus Abfüllung</v>
      </c>
      <c r="P414" s="77">
        <f t="shared" si="48"/>
        <v>34</v>
      </c>
      <c r="Q414" s="39" t="s">
        <v>180</v>
      </c>
      <c r="R414" s="40" t="s">
        <v>193</v>
      </c>
      <c r="S414" s="40">
        <v>98</v>
      </c>
      <c r="T414" s="40">
        <v>34</v>
      </c>
      <c r="U414" s="41">
        <v>44452</v>
      </c>
      <c r="V414" s="42"/>
      <c r="W414" s="43"/>
      <c r="X414" s="44" t="str">
        <f>IFERROR(VLOOKUP(Abfalldokumentation!$R414,Artikel!A:C,3,FALSE),Abfalldokumentation!$R414)</f>
        <v>Diverses aus Abfüllung</v>
      </c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spans="1:40" ht="30" customHeight="1" x14ac:dyDescent="0.25">
      <c r="A415" s="73" t="str">
        <f>VLOOKUP(N415,'Linien - BU'!A:B,2,FALSE)</f>
        <v>BU1</v>
      </c>
      <c r="B415" s="74">
        <f t="shared" si="42"/>
        <v>100</v>
      </c>
      <c r="C415" s="75">
        <f>Abfalldokumentation!$U415</f>
        <v>44452</v>
      </c>
      <c r="D415" s="69" t="str">
        <f>IFERROR(IF(VLOOKUP(O415,'[1]Rohware 230'!$B:$C,2,FALSE)=0,"Rohware"),
IFERROR(IF(VLOOKUP(O415,[1]Sammelnr.!$B:$C,2,FALSE)=0,"Sammelnr. ungeschält ABS"),
IFERROR(IF(VLOOKUP(O415,[1]Sammelnr.!$E:$F,2,FALSE)=0,"Sammelnr. ungeschält VS"),
IFERROR(IF(VLOOKUP(O415,[1]Sammelnr.!$H:$I,2,FALSE)=0,"Sammelnr. geschält"),
IFERROR(IF(VLOOKUP(O415,[1]Offen!$B:$C,2,FALSE)=0,"Offen ungeschält ABS"),
IFERROR(IF(VLOOKUP(O415,[1]Offen!$E:$F,2,FALSE)=0,"Offen ungeschält VOS"),
IFERROR(IF(VLOOKUP(O415,[1]Offen!$H:$I,2,FALSE)=0,"Offen geschält RW"),
IFERROR(IF(VLOOKUP(O415,[1]Offen!$K:$L,2,FALSE)=0,"Offen vegan"),
IFERROR(IF(VLOOKUP(O415,[1]Offen!$N:$O,2,FALSE)=0,"Offen Zipfel"),
IFERROR(IF(VLOOKUP(O415,[1]Offen!$Q:$R,2,FALSE)=0,"Offen Endstücke"),
IFERROR(IF(VLOOKUP(O415,[1]Vakuumiert!$B:$C,2,FALSE)=0,"Vakuumierter VOS ungeschält"),
IFERROR(IF(VLOOKUP(O415,[1]Vakuumiert!$E:$F,2,FALSE)=0,"Vakuumierter ABS ungeschält"),
IFERROR(IF(VLOOKUP(O415,[1]Vakuumiert!$H:$I,2,FALSE)=0,"Vakuumierter VOS geschält"),
IFERROR(IF(VLOOKUP(O415,[1]Vakuumiert!$K:$L,2,FALSE)=0,"Vakuumierter VOS vegan"),
IFERROR(IF(VLOOKUP(O415,[1]Vakuumiert!$N:$O,2,FALSE)=0,"Vakuumierter VOS Zipfel"),
IFERROR(IF(VLOOKUP(O415,[1]Vakuumiert!$Q:$R,2,FALSE)=0,"Vakuumiert geschält"),
IFERROR(IF(VLOOKUP(O415,'[1]vakuumierte Fertigprodukte'!$B:$C,2,FALSE)=0,"Fertigprodukte"),
IFERROR(IF(VLOOKUP(O415,'[1]vakuumierte Fertigprodukte'!$E:$FI,2,FALSE)=0,"Vakuumierte Zipfel"),
IFERROR(IF(VLOOKUP(O415,[1]Wurste!$B:$C,2,FALSE)=0,"Räucherwürste"),
IFERROR(IF(VLOOKUP(O415,[1]Wurste!$E:$F,2,FALSE)=0,"URW/URGW Wurst"),
IFERROR(IF(VLOOKUP(O415,[1]Wurste!$H:$I,2,FALSE)=0,"HF-Wurst Vegan"),
IFERROR(IF(VLOOKUP(O415,[1]Wurste!$K:$L,2,FALSE)=0,"320er ohne Würste"),
IFERROR(IF(AND(OR(Abfalldokumentation!$A415="BU3",Abfalldokumentation!$A415="Verkauf"),Abfalldokumentation!$F415="Schimmel",Abfalldokumentation!$G415="keinen Abnehmer/kein Schälpersonal"),"Div. Zipfel, ES ohne Verwendung",VLOOKUP(Abfalldokumentation!$E415,Produktgruppen!A:B,2,FALSE)),"-")))))))))))))))))))))))</f>
        <v>Diverses</v>
      </c>
      <c r="E415" s="76" t="str">
        <f>IFERROR(VLOOKUP(Abfalldokumentation!$O415,Artikel!A:C,3,FALSE),Abfalldokumentation!$O415)</f>
        <v>Diverses aus Abfüllung</v>
      </c>
      <c r="F415" s="76" t="str">
        <f>VLOOKUP(T415,'Liste Gründe'!A:D,2,FALSE)</f>
        <v>Linienbezogen</v>
      </c>
      <c r="G415" s="75" t="str">
        <f>IF(ISBLANK(V415),VLOOKUP(Abfalldokumentation!$P415,'Liste Gründe'!A:D,3,FALSE),V415)</f>
        <v>Darm geplatzt</v>
      </c>
      <c r="H415" s="76" t="str">
        <f>IF(ISBLANK(Abfalldokumentation!$W415),"-",Abfalldokumentation!$W415)</f>
        <v>-</v>
      </c>
      <c r="I415" s="76">
        <f t="shared" si="43"/>
        <v>37</v>
      </c>
      <c r="J415" s="76" t="str">
        <f t="shared" si="44"/>
        <v>Produkte</v>
      </c>
      <c r="K415" s="76" t="str">
        <f t="shared" si="45"/>
        <v>BUs</v>
      </c>
      <c r="L415" s="76" t="str">
        <f t="shared" si="46"/>
        <v>Symptome</v>
      </c>
      <c r="M415" s="76" t="str">
        <f>IFERROR(VLOOKUP(Abfalldokumentation!$O415,Kennzahlen!S:V,3,FALSE)*Abfalldokumentation!$B415,"0")</f>
        <v>0</v>
      </c>
      <c r="N415" s="76" t="str">
        <f>IF(ISBLANK(Q415),VLOOKUP(Abfalldokumentation!$O415,'Linien - BU'!R:S,2,FALSE),Q415)</f>
        <v>Abfüllung</v>
      </c>
      <c r="O415" s="77" t="str">
        <f t="shared" si="47"/>
        <v>Diverses aus Abfüllung</v>
      </c>
      <c r="P415" s="77">
        <f t="shared" si="48"/>
        <v>34</v>
      </c>
      <c r="Q415" s="45" t="s">
        <v>180</v>
      </c>
      <c r="R415" s="46" t="s">
        <v>193</v>
      </c>
      <c r="S415" s="46">
        <v>100</v>
      </c>
      <c r="T415" s="40">
        <v>34</v>
      </c>
      <c r="U415" s="47">
        <v>44452</v>
      </c>
      <c r="V415" s="48"/>
      <c r="W415" s="49"/>
      <c r="X415" s="50" t="str">
        <f>IFERROR(VLOOKUP(Abfalldokumentation!$R415,Artikel!A:C,3,FALSE),Abfalldokumentation!$R415)</f>
        <v>Diverses aus Abfüllung</v>
      </c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spans="1:40" ht="30" hidden="1" customHeight="1" x14ac:dyDescent="0.25">
      <c r="A416" s="78" t="str">
        <f>VLOOKUP(N416,'Linien - BU'!A:B,2,FALSE)</f>
        <v>Rest</v>
      </c>
      <c r="B416" s="79">
        <f t="shared" si="42"/>
        <v>5.3</v>
      </c>
      <c r="C416" s="80">
        <f>Abfalldokumentation!$U416</f>
        <v>44452</v>
      </c>
      <c r="D416" s="69" t="str">
        <f>IFERROR(IF(VLOOKUP(O416,'[1]Rohware 230'!$B:$C,2,FALSE)=0,"Rohware"),
IFERROR(IF(VLOOKUP(O416,[1]Sammelnr.!$B:$C,2,FALSE)=0,"Sammelnr. ungeschält ABS"),
IFERROR(IF(VLOOKUP(O416,[1]Sammelnr.!$E:$F,2,FALSE)=0,"Sammelnr. ungeschält VS"),
IFERROR(IF(VLOOKUP(O416,[1]Sammelnr.!$H:$I,2,FALSE)=0,"Sammelnr. geschält"),
IFERROR(IF(VLOOKUP(O416,[1]Offen!$B:$C,2,FALSE)=0,"Offen ungeschält ABS"),
IFERROR(IF(VLOOKUP(O416,[1]Offen!$E:$F,2,FALSE)=0,"Offen ungeschält VOS"),
IFERROR(IF(VLOOKUP(O416,[1]Offen!$H:$I,2,FALSE)=0,"Offen geschält RW"),
IFERROR(IF(VLOOKUP(O416,[1]Offen!$K:$L,2,FALSE)=0,"Offen vegan"),
IFERROR(IF(VLOOKUP(O416,[1]Offen!$N:$O,2,FALSE)=0,"Offen Zipfel"),
IFERROR(IF(VLOOKUP(O416,[1]Offen!$Q:$R,2,FALSE)=0,"Offen Endstücke"),
IFERROR(IF(VLOOKUP(O416,[1]Vakuumiert!$B:$C,2,FALSE)=0,"Vakuumierter VOS ungeschält"),
IFERROR(IF(VLOOKUP(O416,[1]Vakuumiert!$E:$F,2,FALSE)=0,"Vakuumierter ABS ungeschält"),
IFERROR(IF(VLOOKUP(O416,[1]Vakuumiert!$H:$I,2,FALSE)=0,"Vakuumierter VOS geschält"),
IFERROR(IF(VLOOKUP(O416,[1]Vakuumiert!$K:$L,2,FALSE)=0,"Vakuumierter VOS vegan"),
IFERROR(IF(VLOOKUP(O416,[1]Vakuumiert!$N:$O,2,FALSE)=0,"Vakuumierter VOS Zipfel"),
IFERROR(IF(VLOOKUP(O416,[1]Vakuumiert!$Q:$R,2,FALSE)=0,"Vakuumiert geschält"),
IFERROR(IF(VLOOKUP(O416,'[1]vakuumierte Fertigprodukte'!$B:$C,2,FALSE)=0,"Fertigprodukte"),
IFERROR(IF(VLOOKUP(O416,'[1]vakuumierte Fertigprodukte'!$E:$FI,2,FALSE)=0,"Vakuumierte Zipfel"),
IFERROR(IF(VLOOKUP(O416,[1]Wurste!$B:$C,2,FALSE)=0,"Räucherwürste"),
IFERROR(IF(VLOOKUP(O416,[1]Wurste!$E:$F,2,FALSE)=0,"URW/URGW Wurst"),
IFERROR(IF(VLOOKUP(O416,[1]Wurste!$H:$I,2,FALSE)=0,"HF-Wurst Vegan"),
IFERROR(IF(VLOOKUP(O416,[1]Wurste!$K:$L,2,FALSE)=0,"320er ohne Würste"),
IFERROR(IF(AND(OR(Abfalldokumentation!$A416="BU3",Abfalldokumentation!$A416="Verkauf"),Abfalldokumentation!$F416="Schimmel",Abfalldokumentation!$G416="keinen Abnehmer/kein Schälpersonal"),"Div. Zipfel, ES ohne Verwendung",VLOOKUP(Abfalldokumentation!$E416,Produktgruppen!A:B,2,FALSE)),"-")))))))))))))))))))))))</f>
        <v>Qualitätssicherung</v>
      </c>
      <c r="E416" s="81" t="str">
        <f>IFERROR(VLOOKUP(Abfalldokumentation!$O416,Artikel!A:C,3,FALSE),Abfalldokumentation!$O416)</f>
        <v>Diverses QM</v>
      </c>
      <c r="F416" s="81" t="str">
        <f>VLOOKUP(T416,'Liste Gründe'!A:D,2,FALSE)</f>
        <v>Qualitätssicherung</v>
      </c>
      <c r="G416" s="80" t="str">
        <f>IF(ISBLANK(V416),VLOOKUP(Abfalldokumentation!$P416,'Liste Gründe'!A:D,3,FALSE),V416)</f>
        <v>Sensorik</v>
      </c>
      <c r="H416" s="81" t="str">
        <f>IF(ISBLANK(Abfalldokumentation!$W416),"-",Abfalldokumentation!$W416)</f>
        <v>Sensorik</v>
      </c>
      <c r="I416" s="81">
        <f t="shared" si="43"/>
        <v>37</v>
      </c>
      <c r="J416" s="81" t="str">
        <f t="shared" si="44"/>
        <v>Produkte</v>
      </c>
      <c r="K416" s="81" t="str">
        <f t="shared" si="45"/>
        <v>BUs</v>
      </c>
      <c r="L416" s="81" t="str">
        <f t="shared" si="46"/>
        <v>Symptome</v>
      </c>
      <c r="M416" s="81" t="str">
        <f>IFERROR(VLOOKUP(Abfalldokumentation!$O416,Kennzahlen!S:V,3,FALSE)*Abfalldokumentation!$B416,"0")</f>
        <v>0</v>
      </c>
      <c r="N416" s="81" t="str">
        <f>IF(ISBLANK(Q416),VLOOKUP(Abfalldokumentation!$O416,'Linien - BU'!R:S,2,FALSE),Q416)</f>
        <v>QM</v>
      </c>
      <c r="O416" s="77" t="str">
        <f t="shared" si="47"/>
        <v>Diverses QM</v>
      </c>
      <c r="P416" s="77">
        <f t="shared" si="48"/>
        <v>74</v>
      </c>
      <c r="Q416" s="39" t="s">
        <v>196</v>
      </c>
      <c r="R416" s="40" t="s">
        <v>197</v>
      </c>
      <c r="S416" s="40">
        <v>5.3</v>
      </c>
      <c r="T416" s="40">
        <v>74</v>
      </c>
      <c r="U416" s="41">
        <v>44452</v>
      </c>
      <c r="V416" s="42" t="s">
        <v>198</v>
      </c>
      <c r="W416" s="43" t="s">
        <v>198</v>
      </c>
      <c r="X416" s="44" t="str">
        <f>IFERROR(VLOOKUP(Abfalldokumentation!$R416,Artikel!A:C,3,FALSE),Abfalldokumentation!$R416)</f>
        <v>Diverses QM</v>
      </c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spans="1:40" ht="30" hidden="1" customHeight="1" x14ac:dyDescent="0.25">
      <c r="A417" s="73" t="str">
        <f>VLOOKUP(N417,'Linien - BU'!A:B,2,FALSE)</f>
        <v>Rest</v>
      </c>
      <c r="B417" s="74">
        <f t="shared" si="42"/>
        <v>5.3</v>
      </c>
      <c r="C417" s="75">
        <f>Abfalldokumentation!$U417</f>
        <v>44452</v>
      </c>
      <c r="D417" s="69" t="str">
        <f>IFERROR(IF(VLOOKUP(O417,'[1]Rohware 230'!$B:$C,2,FALSE)=0,"Rohware"),
IFERROR(IF(VLOOKUP(O417,[1]Sammelnr.!$B:$C,2,FALSE)=0,"Sammelnr. ungeschält ABS"),
IFERROR(IF(VLOOKUP(O417,[1]Sammelnr.!$E:$F,2,FALSE)=0,"Sammelnr. ungeschält VS"),
IFERROR(IF(VLOOKUP(O417,[1]Sammelnr.!$H:$I,2,FALSE)=0,"Sammelnr. geschält"),
IFERROR(IF(VLOOKUP(O417,[1]Offen!$B:$C,2,FALSE)=0,"Offen ungeschält ABS"),
IFERROR(IF(VLOOKUP(O417,[1]Offen!$E:$F,2,FALSE)=0,"Offen ungeschält VOS"),
IFERROR(IF(VLOOKUP(O417,[1]Offen!$H:$I,2,FALSE)=0,"Offen geschält RW"),
IFERROR(IF(VLOOKUP(O417,[1]Offen!$K:$L,2,FALSE)=0,"Offen vegan"),
IFERROR(IF(VLOOKUP(O417,[1]Offen!$N:$O,2,FALSE)=0,"Offen Zipfel"),
IFERROR(IF(VLOOKUP(O417,[1]Offen!$Q:$R,2,FALSE)=0,"Offen Endstücke"),
IFERROR(IF(VLOOKUP(O417,[1]Vakuumiert!$B:$C,2,FALSE)=0,"Vakuumierter VOS ungeschält"),
IFERROR(IF(VLOOKUP(O417,[1]Vakuumiert!$E:$F,2,FALSE)=0,"Vakuumierter ABS ungeschält"),
IFERROR(IF(VLOOKUP(O417,[1]Vakuumiert!$H:$I,2,FALSE)=0,"Vakuumierter VOS geschält"),
IFERROR(IF(VLOOKUP(O417,[1]Vakuumiert!$K:$L,2,FALSE)=0,"Vakuumierter VOS vegan"),
IFERROR(IF(VLOOKUP(O417,[1]Vakuumiert!$N:$O,2,FALSE)=0,"Vakuumierter VOS Zipfel"),
IFERROR(IF(VLOOKUP(O417,[1]Vakuumiert!$Q:$R,2,FALSE)=0,"Vakuumiert geschält"),
IFERROR(IF(VLOOKUP(O417,'[1]vakuumierte Fertigprodukte'!$B:$C,2,FALSE)=0,"Fertigprodukte"),
IFERROR(IF(VLOOKUP(O417,'[1]vakuumierte Fertigprodukte'!$E:$FI,2,FALSE)=0,"Vakuumierte Zipfel"),
IFERROR(IF(VLOOKUP(O417,[1]Wurste!$B:$C,2,FALSE)=0,"Räucherwürste"),
IFERROR(IF(VLOOKUP(O417,[1]Wurste!$E:$F,2,FALSE)=0,"URW/URGW Wurst"),
IFERROR(IF(VLOOKUP(O417,[1]Wurste!$H:$I,2,FALSE)=0,"HF-Wurst Vegan"),
IFERROR(IF(VLOOKUP(O417,[1]Wurste!$K:$L,2,FALSE)=0,"320er ohne Würste"),
IFERROR(IF(AND(OR(Abfalldokumentation!$A417="BU3",Abfalldokumentation!$A417="Verkauf"),Abfalldokumentation!$F417="Schimmel",Abfalldokumentation!$G417="keinen Abnehmer/kein Schälpersonal"),"Div. Zipfel, ES ohne Verwendung",VLOOKUP(Abfalldokumentation!$E417,Produktgruppen!A:B,2,FALSE)),"-")))))))))))))))))))))))</f>
        <v>Qualitätssicherung</v>
      </c>
      <c r="E417" s="76" t="str">
        <f>IFERROR(VLOOKUP(Abfalldokumentation!$O417,Artikel!A:C,3,FALSE),Abfalldokumentation!$O417)</f>
        <v>Laborproben</v>
      </c>
      <c r="F417" s="76" t="str">
        <f>VLOOKUP(T417,'Liste Gründe'!A:D,2,FALSE)</f>
        <v>Qualitätssicherung</v>
      </c>
      <c r="G417" s="75" t="str">
        <f>IF(ISBLANK(V417),VLOOKUP(Abfalldokumentation!$P417,'Liste Gründe'!A:D,3,FALSE),V417)</f>
        <v>Einwaage Labor</v>
      </c>
      <c r="H417" s="76" t="str">
        <f>IF(ISBLANK(Abfalldokumentation!$W417),"-",Abfalldokumentation!$W417)</f>
        <v>Einwaage Labor</v>
      </c>
      <c r="I417" s="76">
        <f t="shared" si="43"/>
        <v>37</v>
      </c>
      <c r="J417" s="76" t="str">
        <f t="shared" si="44"/>
        <v>Produkte</v>
      </c>
      <c r="K417" s="76" t="str">
        <f t="shared" si="45"/>
        <v>BUs</v>
      </c>
      <c r="L417" s="76" t="str">
        <f t="shared" si="46"/>
        <v>Symptome</v>
      </c>
      <c r="M417" s="76" t="str">
        <f>IFERROR(VLOOKUP(Abfalldokumentation!$O417,Kennzahlen!S:V,3,FALSE)*Abfalldokumentation!$B417,"0")</f>
        <v>0</v>
      </c>
      <c r="N417" s="76" t="str">
        <f>IF(ISBLANK(Q417),VLOOKUP(Abfalldokumentation!$O417,'Linien - BU'!R:S,2,FALSE),Q417)</f>
        <v>Labor</v>
      </c>
      <c r="O417" s="77" t="str">
        <f t="shared" si="47"/>
        <v>Laborproben</v>
      </c>
      <c r="P417" s="77">
        <f t="shared" si="48"/>
        <v>71</v>
      </c>
      <c r="Q417" s="45" t="s">
        <v>199</v>
      </c>
      <c r="R417" s="46" t="s">
        <v>200</v>
      </c>
      <c r="S417" s="46">
        <v>5.3</v>
      </c>
      <c r="T417" s="52">
        <v>71</v>
      </c>
      <c r="U417" s="47">
        <v>44452</v>
      </c>
      <c r="V417" s="48" t="s">
        <v>218</v>
      </c>
      <c r="W417" s="49" t="s">
        <v>218</v>
      </c>
      <c r="X417" s="50" t="str">
        <f>IFERROR(VLOOKUP(Abfalldokumentation!$R417,Artikel!A:C,3,FALSE),Abfalldokumentation!$R417)</f>
        <v>Laborproben</v>
      </c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spans="1:40" ht="30" hidden="1" customHeight="1" x14ac:dyDescent="0.25">
      <c r="A418" s="78" t="str">
        <f>VLOOKUP(N418,'Linien - BU'!A:B,2,FALSE)</f>
        <v>Rest</v>
      </c>
      <c r="B418" s="79">
        <f t="shared" si="42"/>
        <v>7.8</v>
      </c>
      <c r="C418" s="80">
        <f>Abfalldokumentation!$U418</f>
        <v>44452</v>
      </c>
      <c r="D418" s="69" t="str">
        <f>IFERROR(IF(VLOOKUP(O418,'[1]Rohware 230'!$B:$C,2,FALSE)=0,"Rohware"),
IFERROR(IF(VLOOKUP(O418,[1]Sammelnr.!$B:$C,2,FALSE)=0,"Sammelnr. ungeschält ABS"),
IFERROR(IF(VLOOKUP(O418,[1]Sammelnr.!$E:$F,2,FALSE)=0,"Sammelnr. ungeschält VS"),
IFERROR(IF(VLOOKUP(O418,[1]Sammelnr.!$H:$I,2,FALSE)=0,"Sammelnr. geschält"),
IFERROR(IF(VLOOKUP(O418,[1]Offen!$B:$C,2,FALSE)=0,"Offen ungeschält ABS"),
IFERROR(IF(VLOOKUP(O418,[1]Offen!$E:$F,2,FALSE)=0,"Offen ungeschält VOS"),
IFERROR(IF(VLOOKUP(O418,[1]Offen!$H:$I,2,FALSE)=0,"Offen geschält RW"),
IFERROR(IF(VLOOKUP(O418,[1]Offen!$K:$L,2,FALSE)=0,"Offen vegan"),
IFERROR(IF(VLOOKUP(O418,[1]Offen!$N:$O,2,FALSE)=0,"Offen Zipfel"),
IFERROR(IF(VLOOKUP(O418,[1]Offen!$Q:$R,2,FALSE)=0,"Offen Endstücke"),
IFERROR(IF(VLOOKUP(O418,[1]Vakuumiert!$B:$C,2,FALSE)=0,"Vakuumierter VOS ungeschält"),
IFERROR(IF(VLOOKUP(O418,[1]Vakuumiert!$E:$F,2,FALSE)=0,"Vakuumierter ABS ungeschält"),
IFERROR(IF(VLOOKUP(O418,[1]Vakuumiert!$H:$I,2,FALSE)=0,"Vakuumierter VOS geschält"),
IFERROR(IF(VLOOKUP(O418,[1]Vakuumiert!$K:$L,2,FALSE)=0,"Vakuumierter VOS vegan"),
IFERROR(IF(VLOOKUP(O418,[1]Vakuumiert!$N:$O,2,FALSE)=0,"Vakuumierter VOS Zipfel"),
IFERROR(IF(VLOOKUP(O418,[1]Vakuumiert!$Q:$R,2,FALSE)=0,"Vakuumiert geschält"),
IFERROR(IF(VLOOKUP(O418,'[1]vakuumierte Fertigprodukte'!$B:$C,2,FALSE)=0,"Fertigprodukte"),
IFERROR(IF(VLOOKUP(O418,'[1]vakuumierte Fertigprodukte'!$E:$FI,2,FALSE)=0,"Vakuumierte Zipfel"),
IFERROR(IF(VLOOKUP(O418,[1]Wurste!$B:$C,2,FALSE)=0,"Räucherwürste"),
IFERROR(IF(VLOOKUP(O418,[1]Wurste!$E:$F,2,FALSE)=0,"URW/URGW Wurst"),
IFERROR(IF(VLOOKUP(O418,[1]Wurste!$H:$I,2,FALSE)=0,"HF-Wurst Vegan"),
IFERROR(IF(VLOOKUP(O418,[1]Wurste!$K:$L,2,FALSE)=0,"320er ohne Würste"),
IFERROR(IF(AND(OR(Abfalldokumentation!$A418="BU3",Abfalldokumentation!$A418="Verkauf"),Abfalldokumentation!$F418="Schimmel",Abfalldokumentation!$G418="keinen Abnehmer/kein Schälpersonal"),"Div. Zipfel, ES ohne Verwendung",VLOOKUP(Abfalldokumentation!$E418,Produktgruppen!A:B,2,FALSE)),"-")))))))))))))))))))))))</f>
        <v>Qualitätssicherung</v>
      </c>
      <c r="E418" s="81" t="str">
        <f>IFERROR(VLOOKUP(Abfalldokumentation!$O418,Artikel!A:C,3,FALSE),Abfalldokumentation!$O418)</f>
        <v>Laborproben</v>
      </c>
      <c r="F418" s="81" t="str">
        <f>VLOOKUP(T418,'Liste Gründe'!A:D,2,FALSE)</f>
        <v>Qualitätssicherung</v>
      </c>
      <c r="G418" s="80" t="str">
        <f>IF(ISBLANK(V418),VLOOKUP(Abfalldokumentation!$P418,'Liste Gründe'!A:D,3,FALSE),V418)</f>
        <v>Einwaage Labor</v>
      </c>
      <c r="H418" s="81" t="str">
        <f>IF(ISBLANK(Abfalldokumentation!$W418),"-",Abfalldokumentation!$W418)</f>
        <v>Einwaage Labor</v>
      </c>
      <c r="I418" s="81">
        <f t="shared" si="43"/>
        <v>37</v>
      </c>
      <c r="J418" s="81" t="str">
        <f t="shared" si="44"/>
        <v>Produkte</v>
      </c>
      <c r="K418" s="81" t="str">
        <f t="shared" si="45"/>
        <v>BUs</v>
      </c>
      <c r="L418" s="81" t="str">
        <f t="shared" si="46"/>
        <v>Symptome</v>
      </c>
      <c r="M418" s="81" t="str">
        <f>IFERROR(VLOOKUP(Abfalldokumentation!$O418,Kennzahlen!S:V,3,FALSE)*Abfalldokumentation!$B418,"0")</f>
        <v>0</v>
      </c>
      <c r="N418" s="81" t="str">
        <f>IF(ISBLANK(Q418),VLOOKUP(Abfalldokumentation!$O418,'Linien - BU'!R:S,2,FALSE),Q418)</f>
        <v>Labor</v>
      </c>
      <c r="O418" s="77" t="str">
        <f t="shared" si="47"/>
        <v>Laborproben</v>
      </c>
      <c r="P418" s="77">
        <f t="shared" si="48"/>
        <v>71</v>
      </c>
      <c r="Q418" s="39" t="s">
        <v>199</v>
      </c>
      <c r="R418" s="40" t="s">
        <v>200</v>
      </c>
      <c r="S418" s="40">
        <v>7.8</v>
      </c>
      <c r="T418" s="51">
        <v>71</v>
      </c>
      <c r="U418" s="41">
        <v>44452</v>
      </c>
      <c r="V418" s="42" t="s">
        <v>218</v>
      </c>
      <c r="W418" s="43" t="s">
        <v>218</v>
      </c>
      <c r="X418" s="44" t="str">
        <f>IFERROR(VLOOKUP(Abfalldokumentation!$R418,Artikel!A:C,3,FALSE),Abfalldokumentation!$R418)</f>
        <v>Laborproben</v>
      </c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spans="1:40" ht="30" hidden="1" customHeight="1" x14ac:dyDescent="0.25">
      <c r="A419" s="73" t="str">
        <f>VLOOKUP(N419,'Linien - BU'!A:B,2,FALSE)</f>
        <v>Rest</v>
      </c>
      <c r="B419" s="74">
        <f t="shared" si="42"/>
        <v>13.5</v>
      </c>
      <c r="C419" s="75">
        <f>Abfalldokumentation!$U419</f>
        <v>44452</v>
      </c>
      <c r="D419" s="69" t="str">
        <f>IFERROR(IF(VLOOKUP(O419,'[1]Rohware 230'!$B:$C,2,FALSE)=0,"Rohware"),
IFERROR(IF(VLOOKUP(O419,[1]Sammelnr.!$B:$C,2,FALSE)=0,"Sammelnr. ungeschält ABS"),
IFERROR(IF(VLOOKUP(O419,[1]Sammelnr.!$E:$F,2,FALSE)=0,"Sammelnr. ungeschält VS"),
IFERROR(IF(VLOOKUP(O419,[1]Sammelnr.!$H:$I,2,FALSE)=0,"Sammelnr. geschält"),
IFERROR(IF(VLOOKUP(O419,[1]Offen!$B:$C,2,FALSE)=0,"Offen ungeschält ABS"),
IFERROR(IF(VLOOKUP(O419,[1]Offen!$E:$F,2,FALSE)=0,"Offen ungeschält VOS"),
IFERROR(IF(VLOOKUP(O419,[1]Offen!$H:$I,2,FALSE)=0,"Offen geschält RW"),
IFERROR(IF(VLOOKUP(O419,[1]Offen!$K:$L,2,FALSE)=0,"Offen vegan"),
IFERROR(IF(VLOOKUP(O419,[1]Offen!$N:$O,2,FALSE)=0,"Offen Zipfel"),
IFERROR(IF(VLOOKUP(O419,[1]Offen!$Q:$R,2,FALSE)=0,"Offen Endstücke"),
IFERROR(IF(VLOOKUP(O419,[1]Vakuumiert!$B:$C,2,FALSE)=0,"Vakuumierter VOS ungeschält"),
IFERROR(IF(VLOOKUP(O419,[1]Vakuumiert!$E:$F,2,FALSE)=0,"Vakuumierter ABS ungeschält"),
IFERROR(IF(VLOOKUP(O419,[1]Vakuumiert!$H:$I,2,FALSE)=0,"Vakuumierter VOS geschält"),
IFERROR(IF(VLOOKUP(O419,[1]Vakuumiert!$K:$L,2,FALSE)=0,"Vakuumierter VOS vegan"),
IFERROR(IF(VLOOKUP(O419,[1]Vakuumiert!$N:$O,2,FALSE)=0,"Vakuumierter VOS Zipfel"),
IFERROR(IF(VLOOKUP(O419,[1]Vakuumiert!$Q:$R,2,FALSE)=0,"Vakuumiert geschält"),
IFERROR(IF(VLOOKUP(O419,'[1]vakuumierte Fertigprodukte'!$B:$C,2,FALSE)=0,"Fertigprodukte"),
IFERROR(IF(VLOOKUP(O419,'[1]vakuumierte Fertigprodukte'!$E:$FI,2,FALSE)=0,"Vakuumierte Zipfel"),
IFERROR(IF(VLOOKUP(O419,[1]Wurste!$B:$C,2,FALSE)=0,"Räucherwürste"),
IFERROR(IF(VLOOKUP(O419,[1]Wurste!$E:$F,2,FALSE)=0,"URW/URGW Wurst"),
IFERROR(IF(VLOOKUP(O419,[1]Wurste!$H:$I,2,FALSE)=0,"HF-Wurst Vegan"),
IFERROR(IF(VLOOKUP(O419,[1]Wurste!$K:$L,2,FALSE)=0,"320er ohne Würste"),
IFERROR(IF(AND(OR(Abfalldokumentation!$A419="BU3",Abfalldokumentation!$A419="Verkauf"),Abfalldokumentation!$F419="Schimmel",Abfalldokumentation!$G419="keinen Abnehmer/kein Schälpersonal"),"Div. Zipfel, ES ohne Verwendung",VLOOKUP(Abfalldokumentation!$E419,Produktgruppen!A:B,2,FALSE)),"-")))))))))))))))))))))))</f>
        <v>Qualitätssicherung</v>
      </c>
      <c r="E419" s="76" t="str">
        <f>IFERROR(VLOOKUP(Abfalldokumentation!$O419,Artikel!A:C,3,FALSE),Abfalldokumentation!$O419)</f>
        <v>Laborproben</v>
      </c>
      <c r="F419" s="76" t="str">
        <f>VLOOKUP(T419,'Liste Gründe'!A:D,2,FALSE)</f>
        <v>Qualitätssicherung</v>
      </c>
      <c r="G419" s="75" t="str">
        <f>IF(ISBLANK(V419),VLOOKUP(Abfalldokumentation!$P419,'Liste Gründe'!A:D,3,FALSE),V419)</f>
        <v>Einwaage Labor</v>
      </c>
      <c r="H419" s="76" t="str">
        <f>IF(ISBLANK(Abfalldokumentation!$W419),"-",Abfalldokumentation!$W419)</f>
        <v>Einwaage Labor</v>
      </c>
      <c r="I419" s="76">
        <f t="shared" si="43"/>
        <v>37</v>
      </c>
      <c r="J419" s="76" t="str">
        <f t="shared" si="44"/>
        <v>Produkte</v>
      </c>
      <c r="K419" s="76" t="str">
        <f t="shared" si="45"/>
        <v>BUs</v>
      </c>
      <c r="L419" s="76" t="str">
        <f t="shared" si="46"/>
        <v>Symptome</v>
      </c>
      <c r="M419" s="76" t="str">
        <f>IFERROR(VLOOKUP(Abfalldokumentation!$O419,Kennzahlen!S:V,3,FALSE)*Abfalldokumentation!$B419,"0")</f>
        <v>0</v>
      </c>
      <c r="N419" s="76" t="str">
        <f>IF(ISBLANK(Q419),VLOOKUP(Abfalldokumentation!$O419,'Linien - BU'!R:S,2,FALSE),Q419)</f>
        <v>Labor</v>
      </c>
      <c r="O419" s="77" t="str">
        <f t="shared" si="47"/>
        <v>Laborproben</v>
      </c>
      <c r="P419" s="77">
        <f t="shared" si="48"/>
        <v>71</v>
      </c>
      <c r="Q419" s="45" t="s">
        <v>199</v>
      </c>
      <c r="R419" s="46" t="s">
        <v>200</v>
      </c>
      <c r="S419" s="46">
        <v>13.5</v>
      </c>
      <c r="T419" s="52">
        <v>71</v>
      </c>
      <c r="U419" s="47">
        <v>44452</v>
      </c>
      <c r="V419" s="48" t="s">
        <v>218</v>
      </c>
      <c r="W419" s="49" t="s">
        <v>218</v>
      </c>
      <c r="X419" s="50" t="str">
        <f>IFERROR(VLOOKUP(Abfalldokumentation!$R419,Artikel!A:C,3,FALSE),Abfalldokumentation!$R419)</f>
        <v>Laborproben</v>
      </c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spans="1:40" ht="30" hidden="1" customHeight="1" x14ac:dyDescent="0.25">
      <c r="A420" s="78" t="str">
        <f>VLOOKUP(N420,'Linien - BU'!A:B,2,FALSE)</f>
        <v>Rest</v>
      </c>
      <c r="B420" s="79">
        <f t="shared" si="42"/>
        <v>20</v>
      </c>
      <c r="C420" s="80">
        <f>Abfalldokumentation!$U420</f>
        <v>44452</v>
      </c>
      <c r="D420" s="69" t="str">
        <f>IFERROR(IF(VLOOKUP(O420,'[1]Rohware 230'!$B:$C,2,FALSE)=0,"Rohware"),
IFERROR(IF(VLOOKUP(O420,[1]Sammelnr.!$B:$C,2,FALSE)=0,"Sammelnr. ungeschält ABS"),
IFERROR(IF(VLOOKUP(O420,[1]Sammelnr.!$E:$F,2,FALSE)=0,"Sammelnr. ungeschält VS"),
IFERROR(IF(VLOOKUP(O420,[1]Sammelnr.!$H:$I,2,FALSE)=0,"Sammelnr. geschält"),
IFERROR(IF(VLOOKUP(O420,[1]Offen!$B:$C,2,FALSE)=0,"Offen ungeschält ABS"),
IFERROR(IF(VLOOKUP(O420,[1]Offen!$E:$F,2,FALSE)=0,"Offen ungeschält VOS"),
IFERROR(IF(VLOOKUP(O420,[1]Offen!$H:$I,2,FALSE)=0,"Offen geschält RW"),
IFERROR(IF(VLOOKUP(O420,[1]Offen!$K:$L,2,FALSE)=0,"Offen vegan"),
IFERROR(IF(VLOOKUP(O420,[1]Offen!$N:$O,2,FALSE)=0,"Offen Zipfel"),
IFERROR(IF(VLOOKUP(O420,[1]Offen!$Q:$R,2,FALSE)=0,"Offen Endstücke"),
IFERROR(IF(VLOOKUP(O420,[1]Vakuumiert!$B:$C,2,FALSE)=0,"Vakuumierter VOS ungeschält"),
IFERROR(IF(VLOOKUP(O420,[1]Vakuumiert!$E:$F,2,FALSE)=0,"Vakuumierter ABS ungeschält"),
IFERROR(IF(VLOOKUP(O420,[1]Vakuumiert!$H:$I,2,FALSE)=0,"Vakuumierter VOS geschält"),
IFERROR(IF(VLOOKUP(O420,[1]Vakuumiert!$K:$L,2,FALSE)=0,"Vakuumierter VOS vegan"),
IFERROR(IF(VLOOKUP(O420,[1]Vakuumiert!$N:$O,2,FALSE)=0,"Vakuumierter VOS Zipfel"),
IFERROR(IF(VLOOKUP(O420,[1]Vakuumiert!$Q:$R,2,FALSE)=0,"Vakuumiert geschält"),
IFERROR(IF(VLOOKUP(O420,'[1]vakuumierte Fertigprodukte'!$B:$C,2,FALSE)=0,"Fertigprodukte"),
IFERROR(IF(VLOOKUP(O420,'[1]vakuumierte Fertigprodukte'!$E:$FI,2,FALSE)=0,"Vakuumierte Zipfel"),
IFERROR(IF(VLOOKUP(O420,[1]Wurste!$B:$C,2,FALSE)=0,"Räucherwürste"),
IFERROR(IF(VLOOKUP(O420,[1]Wurste!$E:$F,2,FALSE)=0,"URW/URGW Wurst"),
IFERROR(IF(VLOOKUP(O420,[1]Wurste!$H:$I,2,FALSE)=0,"HF-Wurst Vegan"),
IFERROR(IF(VLOOKUP(O420,[1]Wurste!$K:$L,2,FALSE)=0,"320er ohne Würste"),
IFERROR(IF(AND(OR(Abfalldokumentation!$A420="BU3",Abfalldokumentation!$A420="Verkauf"),Abfalldokumentation!$F420="Schimmel",Abfalldokumentation!$G420="keinen Abnehmer/kein Schälpersonal"),"Div. Zipfel, ES ohne Verwendung",VLOOKUP(Abfalldokumentation!$E420,Produktgruppen!A:B,2,FALSE)),"-")))))))))))))))))))))))</f>
        <v>Qualitätssicherung</v>
      </c>
      <c r="E420" s="81" t="str">
        <f>IFERROR(VLOOKUP(Abfalldokumentation!$O420,Artikel!A:C,3,FALSE),Abfalldokumentation!$O420)</f>
        <v>Laborproben</v>
      </c>
      <c r="F420" s="81" t="str">
        <f>VLOOKUP(T420,'Liste Gründe'!A:D,2,FALSE)</f>
        <v>Qualitätssicherung</v>
      </c>
      <c r="G420" s="80" t="str">
        <f>IF(ISBLANK(V420),VLOOKUP(Abfalldokumentation!$P420,'Liste Gründe'!A:D,3,FALSE),V420)</f>
        <v>Laborprobe</v>
      </c>
      <c r="H420" s="81" t="str">
        <f>IF(ISBLANK(Abfalldokumentation!$W420),"-",Abfalldokumentation!$W420)</f>
        <v>Laborprobe</v>
      </c>
      <c r="I420" s="81">
        <f t="shared" si="43"/>
        <v>37</v>
      </c>
      <c r="J420" s="81" t="str">
        <f t="shared" si="44"/>
        <v>Produkte</v>
      </c>
      <c r="K420" s="81" t="str">
        <f t="shared" si="45"/>
        <v>BUs</v>
      </c>
      <c r="L420" s="81" t="str">
        <f t="shared" si="46"/>
        <v>Symptome</v>
      </c>
      <c r="M420" s="81" t="str">
        <f>IFERROR(VLOOKUP(Abfalldokumentation!$O420,Kennzahlen!S:V,3,FALSE)*Abfalldokumentation!$B420,"0")</f>
        <v>0</v>
      </c>
      <c r="N420" s="81" t="str">
        <f>IF(ISBLANK(Q420),VLOOKUP(Abfalldokumentation!$O420,'Linien - BU'!R:S,2,FALSE),Q420)</f>
        <v>Labor</v>
      </c>
      <c r="O420" s="77" t="str">
        <f t="shared" si="47"/>
        <v>Laborproben</v>
      </c>
      <c r="P420" s="77">
        <f t="shared" si="48"/>
        <v>73</v>
      </c>
      <c r="Q420" s="39" t="s">
        <v>199</v>
      </c>
      <c r="R420" s="40" t="s">
        <v>200</v>
      </c>
      <c r="S420" s="40">
        <v>20</v>
      </c>
      <c r="T420" s="51">
        <v>73</v>
      </c>
      <c r="U420" s="41">
        <v>44452</v>
      </c>
      <c r="V420" s="42" t="s">
        <v>201</v>
      </c>
      <c r="W420" s="43" t="s">
        <v>201</v>
      </c>
      <c r="X420" s="44" t="str">
        <f>IFERROR(VLOOKUP(Abfalldokumentation!$R420,Artikel!A:C,3,FALSE),Abfalldokumentation!$R420)</f>
        <v>Laborproben</v>
      </c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spans="1:40" ht="30" hidden="1" customHeight="1" x14ac:dyDescent="0.25">
      <c r="A421" s="73" t="str">
        <f>VLOOKUP(N421,'Linien - BU'!A:B,2,FALSE)</f>
        <v>Rest</v>
      </c>
      <c r="B421" s="74">
        <f t="shared" si="42"/>
        <v>32.5</v>
      </c>
      <c r="C421" s="75">
        <f>Abfalldokumentation!$U421</f>
        <v>44452</v>
      </c>
      <c r="D421" s="69" t="str">
        <f>IFERROR(IF(VLOOKUP(O421,'[1]Rohware 230'!$B:$C,2,FALSE)=0,"Rohware"),
IFERROR(IF(VLOOKUP(O421,[1]Sammelnr.!$B:$C,2,FALSE)=0,"Sammelnr. ungeschält ABS"),
IFERROR(IF(VLOOKUP(O421,[1]Sammelnr.!$E:$F,2,FALSE)=0,"Sammelnr. ungeschält VS"),
IFERROR(IF(VLOOKUP(O421,[1]Sammelnr.!$H:$I,2,FALSE)=0,"Sammelnr. geschält"),
IFERROR(IF(VLOOKUP(O421,[1]Offen!$B:$C,2,FALSE)=0,"Offen ungeschält ABS"),
IFERROR(IF(VLOOKUP(O421,[1]Offen!$E:$F,2,FALSE)=0,"Offen ungeschält VOS"),
IFERROR(IF(VLOOKUP(O421,[1]Offen!$H:$I,2,FALSE)=0,"Offen geschält RW"),
IFERROR(IF(VLOOKUP(O421,[1]Offen!$K:$L,2,FALSE)=0,"Offen vegan"),
IFERROR(IF(VLOOKUP(O421,[1]Offen!$N:$O,2,FALSE)=0,"Offen Zipfel"),
IFERROR(IF(VLOOKUP(O421,[1]Offen!$Q:$R,2,FALSE)=0,"Offen Endstücke"),
IFERROR(IF(VLOOKUP(O421,[1]Vakuumiert!$B:$C,2,FALSE)=0,"Vakuumierter VOS ungeschält"),
IFERROR(IF(VLOOKUP(O421,[1]Vakuumiert!$E:$F,2,FALSE)=0,"Vakuumierter ABS ungeschält"),
IFERROR(IF(VLOOKUP(O421,[1]Vakuumiert!$H:$I,2,FALSE)=0,"Vakuumierter VOS geschält"),
IFERROR(IF(VLOOKUP(O421,[1]Vakuumiert!$K:$L,2,FALSE)=0,"Vakuumierter VOS vegan"),
IFERROR(IF(VLOOKUP(O421,[1]Vakuumiert!$N:$O,2,FALSE)=0,"Vakuumierter VOS Zipfel"),
IFERROR(IF(VLOOKUP(O421,[1]Vakuumiert!$Q:$R,2,FALSE)=0,"Vakuumiert geschält"),
IFERROR(IF(VLOOKUP(O421,'[1]vakuumierte Fertigprodukte'!$B:$C,2,FALSE)=0,"Fertigprodukte"),
IFERROR(IF(VLOOKUP(O421,'[1]vakuumierte Fertigprodukte'!$E:$FI,2,FALSE)=0,"Vakuumierte Zipfel"),
IFERROR(IF(VLOOKUP(O421,[1]Wurste!$B:$C,2,FALSE)=0,"Räucherwürste"),
IFERROR(IF(VLOOKUP(O421,[1]Wurste!$E:$F,2,FALSE)=0,"URW/URGW Wurst"),
IFERROR(IF(VLOOKUP(O421,[1]Wurste!$H:$I,2,FALSE)=0,"HF-Wurst Vegan"),
IFERROR(IF(VLOOKUP(O421,[1]Wurste!$K:$L,2,FALSE)=0,"320er ohne Würste"),
IFERROR(IF(AND(OR(Abfalldokumentation!$A421="BU3",Abfalldokumentation!$A421="Verkauf"),Abfalldokumentation!$F421="Schimmel",Abfalldokumentation!$G421="keinen Abnehmer/kein Schälpersonal"),"Div. Zipfel, ES ohne Verwendung",VLOOKUP(Abfalldokumentation!$E421,Produktgruppen!A:B,2,FALSE)),"-")))))))))))))))))))))))</f>
        <v>Qualitätssicherung</v>
      </c>
      <c r="E421" s="76" t="str">
        <f>IFERROR(VLOOKUP(Abfalldokumentation!$O421,Artikel!A:C,3,FALSE),Abfalldokumentation!$O421)</f>
        <v>Laborproben</v>
      </c>
      <c r="F421" s="76" t="str">
        <f>VLOOKUP(T421,'Liste Gründe'!A:D,2,FALSE)</f>
        <v>Qualitätssicherung</v>
      </c>
      <c r="G421" s="75" t="str">
        <f>IF(ISBLANK(V421),VLOOKUP(Abfalldokumentation!$P421,'Liste Gründe'!A:D,3,FALSE),V421)</f>
        <v>Laborprobe</v>
      </c>
      <c r="H421" s="76" t="str">
        <f>IF(ISBLANK(Abfalldokumentation!$W421),"-",Abfalldokumentation!$W421)</f>
        <v>Laborprobe</v>
      </c>
      <c r="I421" s="76">
        <f t="shared" si="43"/>
        <v>37</v>
      </c>
      <c r="J421" s="76" t="str">
        <f t="shared" si="44"/>
        <v>Produkte</v>
      </c>
      <c r="K421" s="76" t="str">
        <f t="shared" si="45"/>
        <v>BUs</v>
      </c>
      <c r="L421" s="76" t="str">
        <f t="shared" si="46"/>
        <v>Symptome</v>
      </c>
      <c r="M421" s="76" t="str">
        <f>IFERROR(VLOOKUP(Abfalldokumentation!$O421,Kennzahlen!S:V,3,FALSE)*Abfalldokumentation!$B421,"0")</f>
        <v>0</v>
      </c>
      <c r="N421" s="76" t="str">
        <f>IF(ISBLANK(Q421),VLOOKUP(Abfalldokumentation!$O421,'Linien - BU'!R:S,2,FALSE),Q421)</f>
        <v>Labor</v>
      </c>
      <c r="O421" s="77" t="str">
        <f t="shared" si="47"/>
        <v>Laborproben</v>
      </c>
      <c r="P421" s="77">
        <f t="shared" si="48"/>
        <v>73</v>
      </c>
      <c r="Q421" s="45" t="s">
        <v>199</v>
      </c>
      <c r="R421" s="46" t="s">
        <v>200</v>
      </c>
      <c r="S421" s="46">
        <v>32.5</v>
      </c>
      <c r="T421" s="52">
        <v>73</v>
      </c>
      <c r="U421" s="47">
        <v>44452</v>
      </c>
      <c r="V421" s="48" t="s">
        <v>201</v>
      </c>
      <c r="W421" s="49" t="s">
        <v>201</v>
      </c>
      <c r="X421" s="50" t="str">
        <f>IFERROR(VLOOKUP(Abfalldokumentation!$R421,Artikel!A:C,3,FALSE),Abfalldokumentation!$R421)</f>
        <v>Laborproben</v>
      </c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spans="1:40" ht="30" hidden="1" customHeight="1" x14ac:dyDescent="0.25">
      <c r="A422" s="78" t="str">
        <f>VLOOKUP(N422,'Linien - BU'!A:B,2,FALSE)</f>
        <v>Rest</v>
      </c>
      <c r="B422" s="79">
        <f t="shared" si="42"/>
        <v>66</v>
      </c>
      <c r="C422" s="80">
        <f>Abfalldokumentation!$U422</f>
        <v>44452</v>
      </c>
      <c r="D422" s="69" t="str">
        <f>IFERROR(IF(VLOOKUP(O422,'[1]Rohware 230'!$B:$C,2,FALSE)=0,"Rohware"),
IFERROR(IF(VLOOKUP(O422,[1]Sammelnr.!$B:$C,2,FALSE)=0,"Sammelnr. ungeschält ABS"),
IFERROR(IF(VLOOKUP(O422,[1]Sammelnr.!$E:$F,2,FALSE)=0,"Sammelnr. ungeschält VS"),
IFERROR(IF(VLOOKUP(O422,[1]Sammelnr.!$H:$I,2,FALSE)=0,"Sammelnr. geschält"),
IFERROR(IF(VLOOKUP(O422,[1]Offen!$B:$C,2,FALSE)=0,"Offen ungeschält ABS"),
IFERROR(IF(VLOOKUP(O422,[1]Offen!$E:$F,2,FALSE)=0,"Offen ungeschält VOS"),
IFERROR(IF(VLOOKUP(O422,[1]Offen!$H:$I,2,FALSE)=0,"Offen geschält RW"),
IFERROR(IF(VLOOKUP(O422,[1]Offen!$K:$L,2,FALSE)=0,"Offen vegan"),
IFERROR(IF(VLOOKUP(O422,[1]Offen!$N:$O,2,FALSE)=0,"Offen Zipfel"),
IFERROR(IF(VLOOKUP(O422,[1]Offen!$Q:$R,2,FALSE)=0,"Offen Endstücke"),
IFERROR(IF(VLOOKUP(O422,[1]Vakuumiert!$B:$C,2,FALSE)=0,"Vakuumierter VOS ungeschält"),
IFERROR(IF(VLOOKUP(O422,[1]Vakuumiert!$E:$F,2,FALSE)=0,"Vakuumierter ABS ungeschält"),
IFERROR(IF(VLOOKUP(O422,[1]Vakuumiert!$H:$I,2,FALSE)=0,"Vakuumierter VOS geschält"),
IFERROR(IF(VLOOKUP(O422,[1]Vakuumiert!$K:$L,2,FALSE)=0,"Vakuumierter VOS vegan"),
IFERROR(IF(VLOOKUP(O422,[1]Vakuumiert!$N:$O,2,FALSE)=0,"Vakuumierter VOS Zipfel"),
IFERROR(IF(VLOOKUP(O422,[1]Vakuumiert!$Q:$R,2,FALSE)=0,"Vakuumiert geschält"),
IFERROR(IF(VLOOKUP(O422,'[1]vakuumierte Fertigprodukte'!$B:$C,2,FALSE)=0,"Fertigprodukte"),
IFERROR(IF(VLOOKUP(O422,'[1]vakuumierte Fertigprodukte'!$E:$FI,2,FALSE)=0,"Vakuumierte Zipfel"),
IFERROR(IF(VLOOKUP(O422,[1]Wurste!$B:$C,2,FALSE)=0,"Räucherwürste"),
IFERROR(IF(VLOOKUP(O422,[1]Wurste!$E:$F,2,FALSE)=0,"URW/URGW Wurst"),
IFERROR(IF(VLOOKUP(O422,[1]Wurste!$H:$I,2,FALSE)=0,"HF-Wurst Vegan"),
IFERROR(IF(VLOOKUP(O422,[1]Wurste!$K:$L,2,FALSE)=0,"320er ohne Würste"),
IFERROR(IF(AND(OR(Abfalldokumentation!$A422="BU3",Abfalldokumentation!$A422="Verkauf"),Abfalldokumentation!$F422="Schimmel",Abfalldokumentation!$G422="keinen Abnehmer/kein Schälpersonal"),"Div. Zipfel, ES ohne Verwendung",VLOOKUP(Abfalldokumentation!$E422,Produktgruppen!A:B,2,FALSE)),"-")))))))))))))))))))))))</f>
        <v>Qualitätssicherung</v>
      </c>
      <c r="E422" s="81" t="str">
        <f>IFERROR(VLOOKUP(Abfalldokumentation!$O422,Artikel!A:C,3,FALSE),Abfalldokumentation!$O422)</f>
        <v>Laborproben</v>
      </c>
      <c r="F422" s="81" t="str">
        <f>VLOOKUP(T422,'Liste Gründe'!A:D,2,FALSE)</f>
        <v>Qualitätssicherung</v>
      </c>
      <c r="G422" s="80" t="str">
        <f>IF(ISBLANK(V422),VLOOKUP(Abfalldokumentation!$P422,'Liste Gründe'!A:D,3,FALSE),V422)</f>
        <v>Laborprobe</v>
      </c>
      <c r="H422" s="81" t="str">
        <f>IF(ISBLANK(Abfalldokumentation!$W422),"-",Abfalldokumentation!$W422)</f>
        <v>Laborprobe</v>
      </c>
      <c r="I422" s="81">
        <f t="shared" si="43"/>
        <v>37</v>
      </c>
      <c r="J422" s="81" t="str">
        <f t="shared" si="44"/>
        <v>Produkte</v>
      </c>
      <c r="K422" s="81" t="str">
        <f t="shared" si="45"/>
        <v>BUs</v>
      </c>
      <c r="L422" s="81" t="str">
        <f t="shared" si="46"/>
        <v>Symptome</v>
      </c>
      <c r="M422" s="81" t="str">
        <f>IFERROR(VLOOKUP(Abfalldokumentation!$O422,Kennzahlen!S:V,3,FALSE)*Abfalldokumentation!$B422,"0")</f>
        <v>0</v>
      </c>
      <c r="N422" s="81" t="str">
        <f>IF(ISBLANK(Q422),VLOOKUP(Abfalldokumentation!$O422,'Linien - BU'!R:S,2,FALSE),Q422)</f>
        <v>Labor</v>
      </c>
      <c r="O422" s="77" t="str">
        <f t="shared" si="47"/>
        <v>Laborproben</v>
      </c>
      <c r="P422" s="77">
        <f t="shared" si="48"/>
        <v>73</v>
      </c>
      <c r="Q422" s="39" t="s">
        <v>199</v>
      </c>
      <c r="R422" s="40" t="s">
        <v>200</v>
      </c>
      <c r="S422" s="40">
        <v>66</v>
      </c>
      <c r="T422" s="51">
        <v>73</v>
      </c>
      <c r="U422" s="41">
        <v>44452</v>
      </c>
      <c r="V422" s="42" t="s">
        <v>201</v>
      </c>
      <c r="W422" s="43" t="s">
        <v>201</v>
      </c>
      <c r="X422" s="44" t="str">
        <f>IFERROR(VLOOKUP(Abfalldokumentation!$R422,Artikel!A:C,3,FALSE),Abfalldokumentation!$R422)</f>
        <v>Laborproben</v>
      </c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spans="1:40" ht="30" hidden="1" customHeight="1" x14ac:dyDescent="0.25">
      <c r="A423" s="73" t="str">
        <f>VLOOKUP(N423,'Linien - BU'!A:B,2,FALSE)</f>
        <v>Rest</v>
      </c>
      <c r="B423" s="74">
        <f t="shared" si="42"/>
        <v>128</v>
      </c>
      <c r="C423" s="75">
        <f>Abfalldokumentation!$U423</f>
        <v>44452</v>
      </c>
      <c r="D423" s="69" t="str">
        <f>IFERROR(IF(VLOOKUP(O423,'[1]Rohware 230'!$B:$C,2,FALSE)=0,"Rohware"),
IFERROR(IF(VLOOKUP(O423,[1]Sammelnr.!$B:$C,2,FALSE)=0,"Sammelnr. ungeschält ABS"),
IFERROR(IF(VLOOKUP(O423,[1]Sammelnr.!$E:$F,2,FALSE)=0,"Sammelnr. ungeschält VS"),
IFERROR(IF(VLOOKUP(O423,[1]Sammelnr.!$H:$I,2,FALSE)=0,"Sammelnr. geschält"),
IFERROR(IF(VLOOKUP(O423,[1]Offen!$B:$C,2,FALSE)=0,"Offen ungeschält ABS"),
IFERROR(IF(VLOOKUP(O423,[1]Offen!$E:$F,2,FALSE)=0,"Offen ungeschält VOS"),
IFERROR(IF(VLOOKUP(O423,[1]Offen!$H:$I,2,FALSE)=0,"Offen geschält RW"),
IFERROR(IF(VLOOKUP(O423,[1]Offen!$K:$L,2,FALSE)=0,"Offen vegan"),
IFERROR(IF(VLOOKUP(O423,[1]Offen!$N:$O,2,FALSE)=0,"Offen Zipfel"),
IFERROR(IF(VLOOKUP(O423,[1]Offen!$Q:$R,2,FALSE)=0,"Offen Endstücke"),
IFERROR(IF(VLOOKUP(O423,[1]Vakuumiert!$B:$C,2,FALSE)=0,"Vakuumierter VOS ungeschält"),
IFERROR(IF(VLOOKUP(O423,[1]Vakuumiert!$E:$F,2,FALSE)=0,"Vakuumierter ABS ungeschält"),
IFERROR(IF(VLOOKUP(O423,[1]Vakuumiert!$H:$I,2,FALSE)=0,"Vakuumierter VOS geschält"),
IFERROR(IF(VLOOKUP(O423,[1]Vakuumiert!$K:$L,2,FALSE)=0,"Vakuumierter VOS vegan"),
IFERROR(IF(VLOOKUP(O423,[1]Vakuumiert!$N:$O,2,FALSE)=0,"Vakuumierter VOS Zipfel"),
IFERROR(IF(VLOOKUP(O423,[1]Vakuumiert!$Q:$R,2,FALSE)=0,"Vakuumiert geschält"),
IFERROR(IF(VLOOKUP(O423,'[1]vakuumierte Fertigprodukte'!$B:$C,2,FALSE)=0,"Fertigprodukte"),
IFERROR(IF(VLOOKUP(O423,'[1]vakuumierte Fertigprodukte'!$E:$FI,2,FALSE)=0,"Vakuumierte Zipfel"),
IFERROR(IF(VLOOKUP(O423,[1]Wurste!$B:$C,2,FALSE)=0,"Räucherwürste"),
IFERROR(IF(VLOOKUP(O423,[1]Wurste!$E:$F,2,FALSE)=0,"URW/URGW Wurst"),
IFERROR(IF(VLOOKUP(O423,[1]Wurste!$H:$I,2,FALSE)=0,"HF-Wurst Vegan"),
IFERROR(IF(VLOOKUP(O423,[1]Wurste!$K:$L,2,FALSE)=0,"320er ohne Würste"),
IFERROR(IF(AND(OR(Abfalldokumentation!$A423="BU3",Abfalldokumentation!$A423="Verkauf"),Abfalldokumentation!$F423="Schimmel",Abfalldokumentation!$G423="keinen Abnehmer/kein Schälpersonal"),"Div. Zipfel, ES ohne Verwendung",VLOOKUP(Abfalldokumentation!$E423,Produktgruppen!A:B,2,FALSE)),"-")))))))))))))))))))))))</f>
        <v>Qualitätssicherung</v>
      </c>
      <c r="E423" s="76" t="str">
        <f>IFERROR(VLOOKUP(Abfalldokumentation!$O423,Artikel!A:C,3,FALSE),Abfalldokumentation!$O423)</f>
        <v>Rückstellproben</v>
      </c>
      <c r="F423" s="76" t="str">
        <f>VLOOKUP(T423,'Liste Gründe'!A:D,2,FALSE)</f>
        <v>Qualitätssicherung</v>
      </c>
      <c r="G423" s="75" t="str">
        <f>IF(ISBLANK(V423),VLOOKUP(Abfalldokumentation!$P423,'Liste Gründe'!A:D,3,FALSE),V423)</f>
        <v>Rückstellproben</v>
      </c>
      <c r="H423" s="76" t="str">
        <f>IF(ISBLANK(Abfalldokumentation!$W423),"-",Abfalldokumentation!$W423)</f>
        <v>Rückstellproben</v>
      </c>
      <c r="I423" s="76">
        <f t="shared" si="43"/>
        <v>37</v>
      </c>
      <c r="J423" s="76" t="str">
        <f t="shared" si="44"/>
        <v>Produkte</v>
      </c>
      <c r="K423" s="76" t="str">
        <f t="shared" si="45"/>
        <v>BUs</v>
      </c>
      <c r="L423" s="76" t="str">
        <f t="shared" si="46"/>
        <v>Symptome</v>
      </c>
      <c r="M423" s="76" t="str">
        <f>IFERROR(VLOOKUP(Abfalldokumentation!$O423,Kennzahlen!S:V,3,FALSE)*Abfalldokumentation!$B423,"0")</f>
        <v>0</v>
      </c>
      <c r="N423" s="76" t="str">
        <f>IF(ISBLANK(Q423),VLOOKUP(Abfalldokumentation!$O423,'Linien - BU'!R:S,2,FALSE),Q423)</f>
        <v>Labor</v>
      </c>
      <c r="O423" s="77" t="str">
        <f t="shared" si="47"/>
        <v>Rückstellproben</v>
      </c>
      <c r="P423" s="77">
        <f t="shared" si="48"/>
        <v>70</v>
      </c>
      <c r="Q423" s="45" t="s">
        <v>199</v>
      </c>
      <c r="R423" s="48" t="s">
        <v>212</v>
      </c>
      <c r="S423" s="46">
        <v>128</v>
      </c>
      <c r="T423" s="46">
        <v>70</v>
      </c>
      <c r="U423" s="47">
        <v>44452</v>
      </c>
      <c r="V423" s="48" t="s">
        <v>212</v>
      </c>
      <c r="W423" s="49" t="s">
        <v>212</v>
      </c>
      <c r="X423" s="50" t="str">
        <f>IFERROR(VLOOKUP(Abfalldokumentation!$R423,Artikel!A:C,3,FALSE),Abfalldokumentation!$R423)</f>
        <v>Rückstellproben</v>
      </c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spans="1:40" ht="30" hidden="1" customHeight="1" x14ac:dyDescent="0.25">
      <c r="A424" s="78" t="str">
        <f>VLOOKUP(N424,'Linien - BU'!A:B,2,FALSE)</f>
        <v>BU4</v>
      </c>
      <c r="B424" s="79">
        <f t="shared" si="42"/>
        <v>20</v>
      </c>
      <c r="C424" s="80">
        <f>Abfalldokumentation!$U424</f>
        <v>44453</v>
      </c>
      <c r="D424" s="69" t="str">
        <f>IFERROR(IF(VLOOKUP(O424,'[1]Rohware 230'!$B:$C,2,FALSE)=0,"Rohware"),
IFERROR(IF(VLOOKUP(O424,[1]Sammelnr.!$B:$C,2,FALSE)=0,"Sammelnr. ungeschält ABS"),
IFERROR(IF(VLOOKUP(O424,[1]Sammelnr.!$E:$F,2,FALSE)=0,"Sammelnr. ungeschält VS"),
IFERROR(IF(VLOOKUP(O424,[1]Sammelnr.!$H:$I,2,FALSE)=0,"Sammelnr. geschält"),
IFERROR(IF(VLOOKUP(O424,[1]Offen!$B:$C,2,FALSE)=0,"Offen ungeschält ABS"),
IFERROR(IF(VLOOKUP(O424,[1]Offen!$E:$F,2,FALSE)=0,"Offen ungeschält VOS"),
IFERROR(IF(VLOOKUP(O424,[1]Offen!$H:$I,2,FALSE)=0,"Offen geschält RW"),
IFERROR(IF(VLOOKUP(O424,[1]Offen!$K:$L,2,FALSE)=0,"Offen vegan"),
IFERROR(IF(VLOOKUP(O424,[1]Offen!$N:$O,2,FALSE)=0,"Offen Zipfel"),
IFERROR(IF(VLOOKUP(O424,[1]Offen!$Q:$R,2,FALSE)=0,"Offen Endstücke"),
IFERROR(IF(VLOOKUP(O424,[1]Vakuumiert!$B:$C,2,FALSE)=0,"Vakuumierter VOS ungeschält"),
IFERROR(IF(VLOOKUP(O424,[1]Vakuumiert!$E:$F,2,FALSE)=0,"Vakuumierter ABS ungeschält"),
IFERROR(IF(VLOOKUP(O424,[1]Vakuumiert!$H:$I,2,FALSE)=0,"Vakuumierter VOS geschält"),
IFERROR(IF(VLOOKUP(O424,[1]Vakuumiert!$K:$L,2,FALSE)=0,"Vakuumierter VOS vegan"),
IFERROR(IF(VLOOKUP(O424,[1]Vakuumiert!$N:$O,2,FALSE)=0,"Vakuumierter VOS Zipfel"),
IFERROR(IF(VLOOKUP(O424,[1]Vakuumiert!$Q:$R,2,FALSE)=0,"Vakuumiert geschält"),
IFERROR(IF(VLOOKUP(O424,'[1]vakuumierte Fertigprodukte'!$B:$C,2,FALSE)=0,"Fertigprodukte"),
IFERROR(IF(VLOOKUP(O424,'[1]vakuumierte Fertigprodukte'!$E:$FI,2,FALSE)=0,"Vakuumierte Zipfel"),
IFERROR(IF(VLOOKUP(O424,[1]Wurste!$B:$C,2,FALSE)=0,"Räucherwürste"),
IFERROR(IF(VLOOKUP(O424,[1]Wurste!$E:$F,2,FALSE)=0,"URW/URGW Wurst"),
IFERROR(IF(VLOOKUP(O424,[1]Wurste!$H:$I,2,FALSE)=0,"HF-Wurst Vegan"),
IFERROR(IF(VLOOKUP(O424,[1]Wurste!$K:$L,2,FALSE)=0,"320er ohne Würste"),
IFERROR(IF(AND(OR(Abfalldokumentation!$A424="BU3",Abfalldokumentation!$A424="Verkauf"),Abfalldokumentation!$F424="Schimmel",Abfalldokumentation!$G424="keinen Abnehmer/kein Schälpersonal"),"Div. Zipfel, ES ohne Verwendung",VLOOKUP(Abfalldokumentation!$E424,Produktgruppen!A:B,2,FALSE)),"-")))))))))))))))))))))))</f>
        <v>Vorschmelz</v>
      </c>
      <c r="E424" s="81" t="str">
        <f>IFERROR(VLOOKUP(Abfalldokumentation!$O424,Artikel!A:C,3,FALSE),Abfalldokumentation!$O424)</f>
        <v>VOS Schwarzer Pfeffer R</v>
      </c>
      <c r="F424" s="81" t="str">
        <f>VLOOKUP(T424,'Liste Gründe'!A:D,2,FALSE)</f>
        <v>keinen Verwendungszweck</v>
      </c>
      <c r="G424" s="80" t="str">
        <f>IF(ISBLANK(V424),VLOOKUP(Abfalldokumentation!$P424,'Liste Gründe'!A:D,3,FALSE),V424)</f>
        <v>keinen Verwendungszweck</v>
      </c>
      <c r="H424" s="81" t="str">
        <f>IF(ISBLANK(Abfalldokumentation!$W424),"-",Abfalldokumentation!$W424)</f>
        <v>keinen Verwendungszweck</v>
      </c>
      <c r="I424" s="81">
        <f t="shared" si="43"/>
        <v>37</v>
      </c>
      <c r="J424" s="81" t="str">
        <f t="shared" si="44"/>
        <v>Produkte</v>
      </c>
      <c r="K424" s="81" t="str">
        <f t="shared" si="45"/>
        <v>BUs</v>
      </c>
      <c r="L424" s="81" t="str">
        <f t="shared" si="46"/>
        <v>Symptome</v>
      </c>
      <c r="M424" s="81">
        <f>IFERROR(VLOOKUP(Abfalldokumentation!$O424,Kennzahlen!S:V,3,FALSE)*Abfalldokumentation!$B424,"0")</f>
        <v>10</v>
      </c>
      <c r="N424" s="81" t="str">
        <f>IF(ISBLANK(Q424),VLOOKUP(Abfalldokumentation!$O424,'Linien - BU'!R:S,2,FALSE),Q424)</f>
        <v>L22</v>
      </c>
      <c r="O424" s="77">
        <f t="shared" si="47"/>
        <v>29500482</v>
      </c>
      <c r="P424" s="77">
        <f t="shared" si="48"/>
        <v>61</v>
      </c>
      <c r="Q424" s="39" t="s">
        <v>186</v>
      </c>
      <c r="R424" s="40">
        <v>29500482</v>
      </c>
      <c r="S424" s="40">
        <v>20</v>
      </c>
      <c r="T424" s="40">
        <v>61</v>
      </c>
      <c r="U424" s="41">
        <v>44453</v>
      </c>
      <c r="V424" s="42"/>
      <c r="W424" s="43" t="s">
        <v>17</v>
      </c>
      <c r="X424" s="44" t="str">
        <f>IFERROR(VLOOKUP(Abfalldokumentation!$R424,Artikel!A:C,3,FALSE),Abfalldokumentation!$R424)</f>
        <v>VOS Schwarzer Pfeffer R</v>
      </c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spans="1:40" ht="30" hidden="1" customHeight="1" x14ac:dyDescent="0.25">
      <c r="A425" s="73" t="str">
        <f>VLOOKUP(N425,'Linien - BU'!A:B,2,FALSE)</f>
        <v>BU4</v>
      </c>
      <c r="B425" s="74">
        <f t="shared" si="42"/>
        <v>5</v>
      </c>
      <c r="C425" s="75">
        <f>Abfalldokumentation!$U425</f>
        <v>44453</v>
      </c>
      <c r="D425" s="69" t="str">
        <f>IFERROR(IF(VLOOKUP(O425,'[1]Rohware 230'!$B:$C,2,FALSE)=0,"Rohware"),
IFERROR(IF(VLOOKUP(O425,[1]Sammelnr.!$B:$C,2,FALSE)=0,"Sammelnr. ungeschält ABS"),
IFERROR(IF(VLOOKUP(O425,[1]Sammelnr.!$E:$F,2,FALSE)=0,"Sammelnr. ungeschält VS"),
IFERROR(IF(VLOOKUP(O425,[1]Sammelnr.!$H:$I,2,FALSE)=0,"Sammelnr. geschält"),
IFERROR(IF(VLOOKUP(O425,[1]Offen!$B:$C,2,FALSE)=0,"Offen ungeschält ABS"),
IFERROR(IF(VLOOKUP(O425,[1]Offen!$E:$F,2,FALSE)=0,"Offen ungeschält VOS"),
IFERROR(IF(VLOOKUP(O425,[1]Offen!$H:$I,2,FALSE)=0,"Offen geschält RW"),
IFERROR(IF(VLOOKUP(O425,[1]Offen!$K:$L,2,FALSE)=0,"Offen vegan"),
IFERROR(IF(VLOOKUP(O425,[1]Offen!$N:$O,2,FALSE)=0,"Offen Zipfel"),
IFERROR(IF(VLOOKUP(O425,[1]Offen!$Q:$R,2,FALSE)=0,"Offen Endstücke"),
IFERROR(IF(VLOOKUP(O425,[1]Vakuumiert!$B:$C,2,FALSE)=0,"Vakuumierter VOS ungeschält"),
IFERROR(IF(VLOOKUP(O425,[1]Vakuumiert!$E:$F,2,FALSE)=0,"Vakuumierter ABS ungeschält"),
IFERROR(IF(VLOOKUP(O425,[1]Vakuumiert!$H:$I,2,FALSE)=0,"Vakuumierter VOS geschält"),
IFERROR(IF(VLOOKUP(O425,[1]Vakuumiert!$K:$L,2,FALSE)=0,"Vakuumierter VOS vegan"),
IFERROR(IF(VLOOKUP(O425,[1]Vakuumiert!$N:$O,2,FALSE)=0,"Vakuumierter VOS Zipfel"),
IFERROR(IF(VLOOKUP(O425,[1]Vakuumiert!$Q:$R,2,FALSE)=0,"Vakuumiert geschält"),
IFERROR(IF(VLOOKUP(O425,'[1]vakuumierte Fertigprodukte'!$B:$C,2,FALSE)=0,"Fertigprodukte"),
IFERROR(IF(VLOOKUP(O425,'[1]vakuumierte Fertigprodukte'!$E:$FI,2,FALSE)=0,"Vakuumierte Zipfel"),
IFERROR(IF(VLOOKUP(O425,[1]Wurste!$B:$C,2,FALSE)=0,"Räucherwürste"),
IFERROR(IF(VLOOKUP(O425,[1]Wurste!$E:$F,2,FALSE)=0,"URW/URGW Wurst"),
IFERROR(IF(VLOOKUP(O425,[1]Wurste!$H:$I,2,FALSE)=0,"HF-Wurst Vegan"),
IFERROR(IF(VLOOKUP(O425,[1]Wurste!$K:$L,2,FALSE)=0,"320er ohne Würste"),
IFERROR(IF(AND(OR(Abfalldokumentation!$A425="BU3",Abfalldokumentation!$A425="Verkauf"),Abfalldokumentation!$F425="Schimmel",Abfalldokumentation!$G425="keinen Abnehmer/kein Schälpersonal"),"Div. Zipfel, ES ohne Verwendung",VLOOKUP(Abfalldokumentation!$E425,Produktgruppen!A:B,2,FALSE)),"-")))))))))))))))))))))))</f>
        <v>Vorschmelz</v>
      </c>
      <c r="E425" s="76" t="str">
        <f>IFERROR(VLOOKUP(Abfalldokumentation!$O425,Artikel!A:C,3,FALSE),Abfalldokumentation!$O425)</f>
        <v>VOS Schwarzer Pfeffer R</v>
      </c>
      <c r="F425" s="76" t="str">
        <f>VLOOKUP(T425,'Liste Gründe'!A:D,2,FALSE)</f>
        <v>keinen Verwendungszweck</v>
      </c>
      <c r="G425" s="75" t="str">
        <f>IF(ISBLANK(V425),VLOOKUP(Abfalldokumentation!$P425,'Liste Gründe'!A:D,3,FALSE),V425)</f>
        <v>keinen Verwendungszweck</v>
      </c>
      <c r="H425" s="76" t="str">
        <f>IF(ISBLANK(Abfalldokumentation!$W425),"-",Abfalldokumentation!$W425)</f>
        <v>keinen Verwendungszweck</v>
      </c>
      <c r="I425" s="76">
        <f t="shared" si="43"/>
        <v>37</v>
      </c>
      <c r="J425" s="76" t="str">
        <f t="shared" si="44"/>
        <v>Produkte</v>
      </c>
      <c r="K425" s="76" t="str">
        <f t="shared" si="45"/>
        <v>BUs</v>
      </c>
      <c r="L425" s="76" t="str">
        <f t="shared" si="46"/>
        <v>Symptome</v>
      </c>
      <c r="M425" s="76">
        <f>IFERROR(VLOOKUP(Abfalldokumentation!$O425,Kennzahlen!S:V,3,FALSE)*Abfalldokumentation!$B425,"0")</f>
        <v>2.5</v>
      </c>
      <c r="N425" s="76" t="str">
        <f>IF(ISBLANK(Q425),VLOOKUP(Abfalldokumentation!$O425,'Linien - BU'!R:S,2,FALSE),Q425)</f>
        <v>L22</v>
      </c>
      <c r="O425" s="77">
        <f t="shared" si="47"/>
        <v>29500482</v>
      </c>
      <c r="P425" s="77">
        <f t="shared" si="48"/>
        <v>61</v>
      </c>
      <c r="Q425" s="45" t="s">
        <v>186</v>
      </c>
      <c r="R425" s="46">
        <v>29500482</v>
      </c>
      <c r="S425" s="46">
        <v>5</v>
      </c>
      <c r="T425" s="46">
        <v>61</v>
      </c>
      <c r="U425" s="47">
        <v>44453</v>
      </c>
      <c r="V425" s="48"/>
      <c r="W425" s="49" t="s">
        <v>17</v>
      </c>
      <c r="X425" s="50" t="str">
        <f>IFERROR(VLOOKUP(Abfalldokumentation!$R425,Artikel!A:C,3,FALSE),Abfalldokumentation!$R425)</f>
        <v>VOS Schwarzer Pfeffer R</v>
      </c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spans="1:40" ht="30" hidden="1" customHeight="1" x14ac:dyDescent="0.25">
      <c r="A426" s="78" t="str">
        <f>VLOOKUP(N426,'Linien - BU'!A:B,2,FALSE)</f>
        <v>BU4</v>
      </c>
      <c r="B426" s="79">
        <f t="shared" si="42"/>
        <v>10</v>
      </c>
      <c r="C426" s="80">
        <f>Abfalldokumentation!$U426</f>
        <v>44453</v>
      </c>
      <c r="D426" s="69" t="str">
        <f>IFERROR(IF(VLOOKUP(O426,'[1]Rohware 230'!$B:$C,2,FALSE)=0,"Rohware"),
IFERROR(IF(VLOOKUP(O426,[1]Sammelnr.!$B:$C,2,FALSE)=0,"Sammelnr. ungeschält ABS"),
IFERROR(IF(VLOOKUP(O426,[1]Sammelnr.!$E:$F,2,FALSE)=0,"Sammelnr. ungeschält VS"),
IFERROR(IF(VLOOKUP(O426,[1]Sammelnr.!$H:$I,2,FALSE)=0,"Sammelnr. geschält"),
IFERROR(IF(VLOOKUP(O426,[1]Offen!$B:$C,2,FALSE)=0,"Offen ungeschält ABS"),
IFERROR(IF(VLOOKUP(O426,[1]Offen!$E:$F,2,FALSE)=0,"Offen ungeschält VOS"),
IFERROR(IF(VLOOKUP(O426,[1]Offen!$H:$I,2,FALSE)=0,"Offen geschält RW"),
IFERROR(IF(VLOOKUP(O426,[1]Offen!$K:$L,2,FALSE)=0,"Offen vegan"),
IFERROR(IF(VLOOKUP(O426,[1]Offen!$N:$O,2,FALSE)=0,"Offen Zipfel"),
IFERROR(IF(VLOOKUP(O426,[1]Offen!$Q:$R,2,FALSE)=0,"Offen Endstücke"),
IFERROR(IF(VLOOKUP(O426,[1]Vakuumiert!$B:$C,2,FALSE)=0,"Vakuumierter VOS ungeschält"),
IFERROR(IF(VLOOKUP(O426,[1]Vakuumiert!$E:$F,2,FALSE)=0,"Vakuumierter ABS ungeschält"),
IFERROR(IF(VLOOKUP(O426,[1]Vakuumiert!$H:$I,2,FALSE)=0,"Vakuumierter VOS geschält"),
IFERROR(IF(VLOOKUP(O426,[1]Vakuumiert!$K:$L,2,FALSE)=0,"Vakuumierter VOS vegan"),
IFERROR(IF(VLOOKUP(O426,[1]Vakuumiert!$N:$O,2,FALSE)=0,"Vakuumierter VOS Zipfel"),
IFERROR(IF(VLOOKUP(O426,[1]Vakuumiert!$Q:$R,2,FALSE)=0,"Vakuumiert geschält"),
IFERROR(IF(VLOOKUP(O426,'[1]vakuumierte Fertigprodukte'!$B:$C,2,FALSE)=0,"Fertigprodukte"),
IFERROR(IF(VLOOKUP(O426,'[1]vakuumierte Fertigprodukte'!$E:$FI,2,FALSE)=0,"Vakuumierte Zipfel"),
IFERROR(IF(VLOOKUP(O426,[1]Wurste!$B:$C,2,FALSE)=0,"Räucherwürste"),
IFERROR(IF(VLOOKUP(O426,[1]Wurste!$E:$F,2,FALSE)=0,"URW/URGW Wurst"),
IFERROR(IF(VLOOKUP(O426,[1]Wurste!$H:$I,2,FALSE)=0,"HF-Wurst Vegan"),
IFERROR(IF(VLOOKUP(O426,[1]Wurste!$K:$L,2,FALSE)=0,"320er ohne Würste"),
IFERROR(IF(AND(OR(Abfalldokumentation!$A426="BU3",Abfalldokumentation!$A426="Verkauf"),Abfalldokumentation!$F426="Schimmel",Abfalldokumentation!$G426="keinen Abnehmer/kein Schälpersonal"),"Div. Zipfel, ES ohne Verwendung",VLOOKUP(Abfalldokumentation!$E426,Produktgruppen!A:B,2,FALSE)),"-")))))))))))))))))))))))</f>
        <v>ABS</v>
      </c>
      <c r="E426" s="81" t="str">
        <f>IFERROR(VLOOKUP(Abfalldokumentation!$O426,Artikel!A:C,3,FALSE),Abfalldokumentation!$O426)</f>
        <v>ABS HEUBL</v>
      </c>
      <c r="F426" s="81" t="str">
        <f>VLOOKUP(T426,'Liste Gründe'!A:D,2,FALSE)</f>
        <v>keinen Verwendungszweck</v>
      </c>
      <c r="G426" s="80" t="str">
        <f>IF(ISBLANK(V426),VLOOKUP(Abfalldokumentation!$P426,'Liste Gründe'!A:D,3,FALSE),V426)</f>
        <v>keinen Verwendungszweck</v>
      </c>
      <c r="H426" s="81" t="str">
        <f>IF(ISBLANK(Abfalldokumentation!$W426),"-",Abfalldokumentation!$W426)</f>
        <v>&lt;300kg/Monat</v>
      </c>
      <c r="I426" s="81">
        <f t="shared" si="43"/>
        <v>37</v>
      </c>
      <c r="J426" s="81" t="str">
        <f t="shared" si="44"/>
        <v>Produkte</v>
      </c>
      <c r="K426" s="81" t="str">
        <f t="shared" si="45"/>
        <v>BUs</v>
      </c>
      <c r="L426" s="81" t="str">
        <f t="shared" si="46"/>
        <v>Symptome</v>
      </c>
      <c r="M426" s="81">
        <f>IFERROR(VLOOKUP(Abfalldokumentation!$O426,Kennzahlen!S:V,3,FALSE)*Abfalldokumentation!$B426,"0")</f>
        <v>0.1</v>
      </c>
      <c r="N426" s="81" t="str">
        <f>IF(ISBLANK(Q426),VLOOKUP(Abfalldokumentation!$O426,'Linien - BU'!R:S,2,FALSE),Q426)</f>
        <v>L21</v>
      </c>
      <c r="O426" s="77">
        <f t="shared" si="47"/>
        <v>29500885</v>
      </c>
      <c r="P426" s="77">
        <f t="shared" si="48"/>
        <v>61</v>
      </c>
      <c r="Q426" s="39" t="s">
        <v>231</v>
      </c>
      <c r="R426" s="40">
        <v>29500885</v>
      </c>
      <c r="S426" s="40">
        <v>10</v>
      </c>
      <c r="T426" s="40">
        <v>61</v>
      </c>
      <c r="U426" s="41">
        <v>44453</v>
      </c>
      <c r="V426" s="42"/>
      <c r="W426" s="43" t="s">
        <v>190</v>
      </c>
      <c r="X426" s="44" t="str">
        <f>IFERROR(VLOOKUP(Abfalldokumentation!$R426,Artikel!A:C,3,FALSE),Abfalldokumentation!$R426)</f>
        <v>ABS HEUBL</v>
      </c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spans="1:40" ht="30" hidden="1" customHeight="1" x14ac:dyDescent="0.25">
      <c r="A427" s="73" t="str">
        <f>VLOOKUP(N427,'Linien - BU'!A:B,2,FALSE)</f>
        <v>BU4</v>
      </c>
      <c r="B427" s="74">
        <f t="shared" si="42"/>
        <v>9</v>
      </c>
      <c r="C427" s="75">
        <f>Abfalldokumentation!$U427</f>
        <v>44453</v>
      </c>
      <c r="D427" s="69" t="str">
        <f>IFERROR(IF(VLOOKUP(O427,'[1]Rohware 230'!$B:$C,2,FALSE)=0,"Rohware"),
IFERROR(IF(VLOOKUP(O427,[1]Sammelnr.!$B:$C,2,FALSE)=0,"Sammelnr. ungeschält ABS"),
IFERROR(IF(VLOOKUP(O427,[1]Sammelnr.!$E:$F,2,FALSE)=0,"Sammelnr. ungeschält VS"),
IFERROR(IF(VLOOKUP(O427,[1]Sammelnr.!$H:$I,2,FALSE)=0,"Sammelnr. geschält"),
IFERROR(IF(VLOOKUP(O427,[1]Offen!$B:$C,2,FALSE)=0,"Offen ungeschält ABS"),
IFERROR(IF(VLOOKUP(O427,[1]Offen!$E:$F,2,FALSE)=0,"Offen ungeschält VOS"),
IFERROR(IF(VLOOKUP(O427,[1]Offen!$H:$I,2,FALSE)=0,"Offen geschält RW"),
IFERROR(IF(VLOOKUP(O427,[1]Offen!$K:$L,2,FALSE)=0,"Offen vegan"),
IFERROR(IF(VLOOKUP(O427,[1]Offen!$N:$O,2,FALSE)=0,"Offen Zipfel"),
IFERROR(IF(VLOOKUP(O427,[1]Offen!$Q:$R,2,FALSE)=0,"Offen Endstücke"),
IFERROR(IF(VLOOKUP(O427,[1]Vakuumiert!$B:$C,2,FALSE)=0,"Vakuumierter VOS ungeschält"),
IFERROR(IF(VLOOKUP(O427,[1]Vakuumiert!$E:$F,2,FALSE)=0,"Vakuumierter ABS ungeschält"),
IFERROR(IF(VLOOKUP(O427,[1]Vakuumiert!$H:$I,2,FALSE)=0,"Vakuumierter VOS geschält"),
IFERROR(IF(VLOOKUP(O427,[1]Vakuumiert!$K:$L,2,FALSE)=0,"Vakuumierter VOS vegan"),
IFERROR(IF(VLOOKUP(O427,[1]Vakuumiert!$N:$O,2,FALSE)=0,"Vakuumierter VOS Zipfel"),
IFERROR(IF(VLOOKUP(O427,[1]Vakuumiert!$Q:$R,2,FALSE)=0,"Vakuumiert geschält"),
IFERROR(IF(VLOOKUP(O427,'[1]vakuumierte Fertigprodukte'!$B:$C,2,FALSE)=0,"Fertigprodukte"),
IFERROR(IF(VLOOKUP(O427,'[1]vakuumierte Fertigprodukte'!$E:$FI,2,FALSE)=0,"Vakuumierte Zipfel"),
IFERROR(IF(VLOOKUP(O427,[1]Wurste!$B:$C,2,FALSE)=0,"Räucherwürste"),
IFERROR(IF(VLOOKUP(O427,[1]Wurste!$E:$F,2,FALSE)=0,"URW/URGW Wurst"),
IFERROR(IF(VLOOKUP(O427,[1]Wurste!$H:$I,2,FALSE)=0,"HF-Wurst Vegan"),
IFERROR(IF(VLOOKUP(O427,[1]Wurste!$K:$L,2,FALSE)=0,"320er ohne Würste"),
IFERROR(IF(AND(OR(Abfalldokumentation!$A427="BU3",Abfalldokumentation!$A427="Verkauf"),Abfalldokumentation!$F427="Schimmel",Abfalldokumentation!$G427="keinen Abnehmer/kein Schälpersonal"),"Div. Zipfel, ES ohne Verwendung",VLOOKUP(Abfalldokumentation!$E427,Produktgruppen!A:B,2,FALSE)),"-")))))))))))))))))))))))</f>
        <v>ABS</v>
      </c>
      <c r="E427" s="76" t="str">
        <f>IFERROR(VLOOKUP(Abfalldokumentation!$O427,Artikel!A:C,3,FALSE),Abfalldokumentation!$O427)</f>
        <v>ABS TI-AD</v>
      </c>
      <c r="F427" s="76" t="str">
        <f>VLOOKUP(T427,'Liste Gründe'!A:D,2,FALSE)</f>
        <v>keinen Verwendungszweck</v>
      </c>
      <c r="G427" s="75" t="str">
        <f>IF(ISBLANK(V427),VLOOKUP(Abfalldokumentation!$P427,'Liste Gründe'!A:D,3,FALSE),V427)</f>
        <v>keinen Verwendungszweck</v>
      </c>
      <c r="H427" s="76" t="str">
        <f>IF(ISBLANK(Abfalldokumentation!$W427),"-",Abfalldokumentation!$W427)</f>
        <v>&lt;50kg/Monat</v>
      </c>
      <c r="I427" s="76">
        <f t="shared" si="43"/>
        <v>37</v>
      </c>
      <c r="J427" s="76" t="str">
        <f t="shared" si="44"/>
        <v>Produkte</v>
      </c>
      <c r="K427" s="76" t="str">
        <f t="shared" si="45"/>
        <v>BUs</v>
      </c>
      <c r="L427" s="76" t="str">
        <f t="shared" si="46"/>
        <v>Symptome</v>
      </c>
      <c r="M427" s="76">
        <f>IFERROR(VLOOKUP(Abfalldokumentation!$O427,Kennzahlen!S:V,3,FALSE)*Abfalldokumentation!$B427,"0")</f>
        <v>0.09</v>
      </c>
      <c r="N427" s="76" t="str">
        <f>IF(ISBLANK(Q427),VLOOKUP(Abfalldokumentation!$O427,'Linien - BU'!R:S,2,FALSE),Q427)</f>
        <v>L23</v>
      </c>
      <c r="O427" s="77">
        <f t="shared" si="47"/>
        <v>29500904</v>
      </c>
      <c r="P427" s="77">
        <f t="shared" si="48"/>
        <v>61</v>
      </c>
      <c r="Q427" s="45" t="s">
        <v>232</v>
      </c>
      <c r="R427" s="46">
        <v>29500904</v>
      </c>
      <c r="S427" s="46">
        <v>9</v>
      </c>
      <c r="T427" s="46">
        <v>61</v>
      </c>
      <c r="U427" s="47">
        <v>44453</v>
      </c>
      <c r="V427" s="48"/>
      <c r="W427" s="49" t="s">
        <v>234</v>
      </c>
      <c r="X427" s="50" t="str">
        <f>IFERROR(VLOOKUP(Abfalldokumentation!$R427,Artikel!A:C,3,FALSE),Abfalldokumentation!$R427)</f>
        <v>ABS TI-AD</v>
      </c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spans="1:40" ht="30" hidden="1" customHeight="1" x14ac:dyDescent="0.25">
      <c r="A428" s="78" t="str">
        <f>VLOOKUP(N428,'Linien - BU'!A:B,2,FALSE)</f>
        <v>BU4</v>
      </c>
      <c r="B428" s="79">
        <f t="shared" si="42"/>
        <v>7</v>
      </c>
      <c r="C428" s="80">
        <f>Abfalldokumentation!$U428</f>
        <v>44453</v>
      </c>
      <c r="D428" s="69" t="str">
        <f>IFERROR(IF(VLOOKUP(O428,'[1]Rohware 230'!$B:$C,2,FALSE)=0,"Rohware"),
IFERROR(IF(VLOOKUP(O428,[1]Sammelnr.!$B:$C,2,FALSE)=0,"Sammelnr. ungeschält ABS"),
IFERROR(IF(VLOOKUP(O428,[1]Sammelnr.!$E:$F,2,FALSE)=0,"Sammelnr. ungeschält VS"),
IFERROR(IF(VLOOKUP(O428,[1]Sammelnr.!$H:$I,2,FALSE)=0,"Sammelnr. geschält"),
IFERROR(IF(VLOOKUP(O428,[1]Offen!$B:$C,2,FALSE)=0,"Offen ungeschält ABS"),
IFERROR(IF(VLOOKUP(O428,[1]Offen!$E:$F,2,FALSE)=0,"Offen ungeschält VOS"),
IFERROR(IF(VLOOKUP(O428,[1]Offen!$H:$I,2,FALSE)=0,"Offen geschält RW"),
IFERROR(IF(VLOOKUP(O428,[1]Offen!$K:$L,2,FALSE)=0,"Offen vegan"),
IFERROR(IF(VLOOKUP(O428,[1]Offen!$N:$O,2,FALSE)=0,"Offen Zipfel"),
IFERROR(IF(VLOOKUP(O428,[1]Offen!$Q:$R,2,FALSE)=0,"Offen Endstücke"),
IFERROR(IF(VLOOKUP(O428,[1]Vakuumiert!$B:$C,2,FALSE)=0,"Vakuumierter VOS ungeschält"),
IFERROR(IF(VLOOKUP(O428,[1]Vakuumiert!$E:$F,2,FALSE)=0,"Vakuumierter ABS ungeschält"),
IFERROR(IF(VLOOKUP(O428,[1]Vakuumiert!$H:$I,2,FALSE)=0,"Vakuumierter VOS geschält"),
IFERROR(IF(VLOOKUP(O428,[1]Vakuumiert!$K:$L,2,FALSE)=0,"Vakuumierter VOS vegan"),
IFERROR(IF(VLOOKUP(O428,[1]Vakuumiert!$N:$O,2,FALSE)=0,"Vakuumierter VOS Zipfel"),
IFERROR(IF(VLOOKUP(O428,[1]Vakuumiert!$Q:$R,2,FALSE)=0,"Vakuumiert geschält"),
IFERROR(IF(VLOOKUP(O428,'[1]vakuumierte Fertigprodukte'!$B:$C,2,FALSE)=0,"Fertigprodukte"),
IFERROR(IF(VLOOKUP(O428,'[1]vakuumierte Fertigprodukte'!$E:$FI,2,FALSE)=0,"Vakuumierte Zipfel"),
IFERROR(IF(VLOOKUP(O428,[1]Wurste!$B:$C,2,FALSE)=0,"Räucherwürste"),
IFERROR(IF(VLOOKUP(O428,[1]Wurste!$E:$F,2,FALSE)=0,"URW/URGW Wurst"),
IFERROR(IF(VLOOKUP(O428,[1]Wurste!$H:$I,2,FALSE)=0,"HF-Wurst Vegan"),
IFERROR(IF(VLOOKUP(O428,[1]Wurste!$K:$L,2,FALSE)=0,"320er ohne Würste"),
IFERROR(IF(AND(OR(Abfalldokumentation!$A428="BU3",Abfalldokumentation!$A428="Verkauf"),Abfalldokumentation!$F428="Schimmel",Abfalldokumentation!$G428="keinen Abnehmer/kein Schälpersonal"),"Div. Zipfel, ES ohne Verwendung",VLOOKUP(Abfalldokumentation!$E428,Produktgruppen!A:B,2,FALSE)),"-")))))))))))))))))))))))</f>
        <v>ABS</v>
      </c>
      <c r="E428" s="81" t="str">
        <f>IFERROR(VLOOKUP(Abfalldokumentation!$O428,Artikel!A:C,3,FALSE),Abfalldokumentation!$O428)</f>
        <v>ABS ZIEGENR</v>
      </c>
      <c r="F428" s="81" t="str">
        <f>VLOOKUP(T428,'Liste Gründe'!A:D,2,FALSE)</f>
        <v>keinen Verwendungszweck</v>
      </c>
      <c r="G428" s="80" t="str">
        <f>IF(ISBLANK(V428),VLOOKUP(Abfalldokumentation!$P428,'Liste Gründe'!A:D,3,FALSE),V428)</f>
        <v>keinen Verwendungszweck</v>
      </c>
      <c r="H428" s="81" t="str">
        <f>IF(ISBLANK(Abfalldokumentation!$W428),"-",Abfalldokumentation!$W428)</f>
        <v>&lt;100kg/Monat</v>
      </c>
      <c r="I428" s="81">
        <f t="shared" si="43"/>
        <v>37</v>
      </c>
      <c r="J428" s="81" t="str">
        <f t="shared" si="44"/>
        <v>Produkte</v>
      </c>
      <c r="K428" s="81" t="str">
        <f t="shared" si="45"/>
        <v>BUs</v>
      </c>
      <c r="L428" s="81" t="str">
        <f t="shared" si="46"/>
        <v>Symptome</v>
      </c>
      <c r="M428" s="81">
        <f>IFERROR(VLOOKUP(Abfalldokumentation!$O428,Kennzahlen!S:V,3,FALSE)*Abfalldokumentation!$B428,"0")</f>
        <v>7.0000000000000007E-2</v>
      </c>
      <c r="N428" s="81" t="str">
        <f>IF(ISBLANK(Q428),VLOOKUP(Abfalldokumentation!$O428,'Linien - BU'!R:S,2,FALSE),Q428)</f>
        <v>L20</v>
      </c>
      <c r="O428" s="77">
        <f t="shared" si="47"/>
        <v>29500913</v>
      </c>
      <c r="P428" s="77">
        <f t="shared" si="48"/>
        <v>61</v>
      </c>
      <c r="Q428" s="39" t="s">
        <v>189</v>
      </c>
      <c r="R428" s="40">
        <v>29500913</v>
      </c>
      <c r="S428" s="40">
        <v>7</v>
      </c>
      <c r="T428" s="40">
        <v>61</v>
      </c>
      <c r="U428" s="41">
        <v>44453</v>
      </c>
      <c r="V428" s="42"/>
      <c r="W428" s="43" t="s">
        <v>235</v>
      </c>
      <c r="X428" s="44" t="str">
        <f>IFERROR(VLOOKUP(Abfalldokumentation!$R428,Artikel!A:C,3,FALSE),Abfalldokumentation!$R428)</f>
        <v>ABS ZIEGENR</v>
      </c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spans="1:40" ht="30" hidden="1" customHeight="1" x14ac:dyDescent="0.25">
      <c r="A429" s="73" t="str">
        <f>VLOOKUP(N429,'Linien - BU'!A:B,2,FALSE)</f>
        <v>BU1</v>
      </c>
      <c r="B429" s="74">
        <f t="shared" si="42"/>
        <v>48</v>
      </c>
      <c r="C429" s="75">
        <f>Abfalldokumentation!$U429</f>
        <v>44453</v>
      </c>
      <c r="D429" s="69" t="str">
        <f>IFERROR(IF(VLOOKUP(O429,'[1]Rohware 230'!$B:$C,2,FALSE)=0,"Rohware"),
IFERROR(IF(VLOOKUP(O429,[1]Sammelnr.!$B:$C,2,FALSE)=0,"Sammelnr. ungeschält ABS"),
IFERROR(IF(VLOOKUP(O429,[1]Sammelnr.!$E:$F,2,FALSE)=0,"Sammelnr. ungeschält VS"),
IFERROR(IF(VLOOKUP(O429,[1]Sammelnr.!$H:$I,2,FALSE)=0,"Sammelnr. geschält"),
IFERROR(IF(VLOOKUP(O429,[1]Offen!$B:$C,2,FALSE)=0,"Offen ungeschält ABS"),
IFERROR(IF(VLOOKUP(O429,[1]Offen!$E:$F,2,FALSE)=0,"Offen ungeschält VOS"),
IFERROR(IF(VLOOKUP(O429,[1]Offen!$H:$I,2,FALSE)=0,"Offen geschält RW"),
IFERROR(IF(VLOOKUP(O429,[1]Offen!$K:$L,2,FALSE)=0,"Offen vegan"),
IFERROR(IF(VLOOKUP(O429,[1]Offen!$N:$O,2,FALSE)=0,"Offen Zipfel"),
IFERROR(IF(VLOOKUP(O429,[1]Offen!$Q:$R,2,FALSE)=0,"Offen Endstücke"),
IFERROR(IF(VLOOKUP(O429,[1]Vakuumiert!$B:$C,2,FALSE)=0,"Vakuumierter VOS ungeschält"),
IFERROR(IF(VLOOKUP(O429,[1]Vakuumiert!$E:$F,2,FALSE)=0,"Vakuumierter ABS ungeschält"),
IFERROR(IF(VLOOKUP(O429,[1]Vakuumiert!$H:$I,2,FALSE)=0,"Vakuumierter VOS geschält"),
IFERROR(IF(VLOOKUP(O429,[1]Vakuumiert!$K:$L,2,FALSE)=0,"Vakuumierter VOS vegan"),
IFERROR(IF(VLOOKUP(O429,[1]Vakuumiert!$N:$O,2,FALSE)=0,"Vakuumierter VOS Zipfel"),
IFERROR(IF(VLOOKUP(O429,[1]Vakuumiert!$Q:$R,2,FALSE)=0,"Vakuumiert geschält"),
IFERROR(IF(VLOOKUP(O429,'[1]vakuumierte Fertigprodukte'!$B:$C,2,FALSE)=0,"Fertigprodukte"),
IFERROR(IF(VLOOKUP(O429,'[1]vakuumierte Fertigprodukte'!$E:$FI,2,FALSE)=0,"Vakuumierte Zipfel"),
IFERROR(IF(VLOOKUP(O429,[1]Wurste!$B:$C,2,FALSE)=0,"Räucherwürste"),
IFERROR(IF(VLOOKUP(O429,[1]Wurste!$E:$F,2,FALSE)=0,"URW/URGW Wurst"),
IFERROR(IF(VLOOKUP(O429,[1]Wurste!$H:$I,2,FALSE)=0,"HF-Wurst Vegan"),
IFERROR(IF(VLOOKUP(O429,[1]Wurste!$K:$L,2,FALSE)=0,"320er ohne Würste"),
IFERROR(IF(AND(OR(Abfalldokumentation!$A429="BU3",Abfalldokumentation!$A429="Verkauf"),Abfalldokumentation!$F429="Schimmel",Abfalldokumentation!$G429="keinen Abnehmer/kein Schälpersonal"),"Div. Zipfel, ES ohne Verwendung",VLOOKUP(Abfalldokumentation!$E429,Produktgruppen!A:B,2,FALSE)),"-")))))))))))))))))))))))</f>
        <v>Vorschmelz</v>
      </c>
      <c r="E429" s="76" t="str">
        <f>IFERROR(VLOOKUP(Abfalldokumentation!$O429,Artikel!A:C,3,FALSE),Abfalldokumentation!$O429)</f>
        <v>VOS SKZ-GOU</v>
      </c>
      <c r="F429" s="76" t="str">
        <f>VLOOKUP(T429,'Liste Gründe'!A:D,2,FALSE)</f>
        <v>Schimmel</v>
      </c>
      <c r="G429" s="75" t="str">
        <f>IF(ISBLANK(V429),VLOOKUP(Abfalldokumentation!$P429,'Liste Gründe'!A:D,3,FALSE),V429)</f>
        <v>keine Verarbeitung</v>
      </c>
      <c r="H429" s="76" t="str">
        <f>IF(ISBLANK(Abfalldokumentation!$W429),"-",Abfalldokumentation!$W429)</f>
        <v>Aufgrund Konsistenz nicht genommen. Zu wenig VOS verarbeitet. Vom Warmen ins Kalte -&gt; Schimmel</v>
      </c>
      <c r="I429" s="76">
        <f t="shared" si="43"/>
        <v>37</v>
      </c>
      <c r="J429" s="76" t="str">
        <f t="shared" si="44"/>
        <v>Produkte</v>
      </c>
      <c r="K429" s="76" t="str">
        <f t="shared" si="45"/>
        <v>BUs</v>
      </c>
      <c r="L429" s="76" t="str">
        <f t="shared" si="46"/>
        <v>Symptome</v>
      </c>
      <c r="M429" s="76">
        <f>IFERROR(VLOOKUP(Abfalldokumentation!$O429,Kennzahlen!S:V,3,FALSE)*Abfalldokumentation!$B429,"0")</f>
        <v>24</v>
      </c>
      <c r="N429" s="76" t="str">
        <f>IF(ISBLANK(Q429),VLOOKUP(Abfalldokumentation!$O429,'Linien - BU'!R:S,2,FALSE),Q429)</f>
        <v>Schmelze</v>
      </c>
      <c r="O429" s="77">
        <f t="shared" si="47"/>
        <v>29500918</v>
      </c>
      <c r="P429" s="77">
        <f t="shared" si="48"/>
        <v>12</v>
      </c>
      <c r="Q429" s="45" t="s">
        <v>184</v>
      </c>
      <c r="R429" s="46">
        <v>29500918</v>
      </c>
      <c r="S429" s="46">
        <v>48</v>
      </c>
      <c r="T429" s="46">
        <v>12</v>
      </c>
      <c r="U429" s="47">
        <v>44453</v>
      </c>
      <c r="V429" s="48" t="s">
        <v>22</v>
      </c>
      <c r="W429" s="49" t="s">
        <v>185</v>
      </c>
      <c r="X429" s="50" t="str">
        <f>IFERROR(VLOOKUP(Abfalldokumentation!$R429,Artikel!A:C,3,FALSE),Abfalldokumentation!$R429)</f>
        <v>VOS SKZ-GOU</v>
      </c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spans="1:40" ht="30" hidden="1" customHeight="1" x14ac:dyDescent="0.25">
      <c r="A430" s="78" t="str">
        <f>VLOOKUP(N430,'Linien - BU'!A:B,2,FALSE)</f>
        <v>BU4</v>
      </c>
      <c r="B430" s="79">
        <f t="shared" si="42"/>
        <v>12</v>
      </c>
      <c r="C430" s="80">
        <f>Abfalldokumentation!$U430</f>
        <v>44453</v>
      </c>
      <c r="D430" s="69" t="str">
        <f>IFERROR(IF(VLOOKUP(O430,'[1]Rohware 230'!$B:$C,2,FALSE)=0,"Rohware"),
IFERROR(IF(VLOOKUP(O430,[1]Sammelnr.!$B:$C,2,FALSE)=0,"Sammelnr. ungeschält ABS"),
IFERROR(IF(VLOOKUP(O430,[1]Sammelnr.!$E:$F,2,FALSE)=0,"Sammelnr. ungeschält VS"),
IFERROR(IF(VLOOKUP(O430,[1]Sammelnr.!$H:$I,2,FALSE)=0,"Sammelnr. geschält"),
IFERROR(IF(VLOOKUP(O430,[1]Offen!$B:$C,2,FALSE)=0,"Offen ungeschält ABS"),
IFERROR(IF(VLOOKUP(O430,[1]Offen!$E:$F,2,FALSE)=0,"Offen ungeschält VOS"),
IFERROR(IF(VLOOKUP(O430,[1]Offen!$H:$I,2,FALSE)=0,"Offen geschält RW"),
IFERROR(IF(VLOOKUP(O430,[1]Offen!$K:$L,2,FALSE)=0,"Offen vegan"),
IFERROR(IF(VLOOKUP(O430,[1]Offen!$N:$O,2,FALSE)=0,"Offen Zipfel"),
IFERROR(IF(VLOOKUP(O430,[1]Offen!$Q:$R,2,FALSE)=0,"Offen Endstücke"),
IFERROR(IF(VLOOKUP(O430,[1]Vakuumiert!$B:$C,2,FALSE)=0,"Vakuumierter VOS ungeschält"),
IFERROR(IF(VLOOKUP(O430,[1]Vakuumiert!$E:$F,2,FALSE)=0,"Vakuumierter ABS ungeschält"),
IFERROR(IF(VLOOKUP(O430,[1]Vakuumiert!$H:$I,2,FALSE)=0,"Vakuumierter VOS geschält"),
IFERROR(IF(VLOOKUP(O430,[1]Vakuumiert!$K:$L,2,FALSE)=0,"Vakuumierter VOS vegan"),
IFERROR(IF(VLOOKUP(O430,[1]Vakuumiert!$N:$O,2,FALSE)=0,"Vakuumierter VOS Zipfel"),
IFERROR(IF(VLOOKUP(O430,[1]Vakuumiert!$Q:$R,2,FALSE)=0,"Vakuumiert geschält"),
IFERROR(IF(VLOOKUP(O430,'[1]vakuumierte Fertigprodukte'!$B:$C,2,FALSE)=0,"Fertigprodukte"),
IFERROR(IF(VLOOKUP(O430,'[1]vakuumierte Fertigprodukte'!$E:$FI,2,FALSE)=0,"Vakuumierte Zipfel"),
IFERROR(IF(VLOOKUP(O430,[1]Wurste!$B:$C,2,FALSE)=0,"Räucherwürste"),
IFERROR(IF(VLOOKUP(O430,[1]Wurste!$E:$F,2,FALSE)=0,"URW/URGW Wurst"),
IFERROR(IF(VLOOKUP(O430,[1]Wurste!$H:$I,2,FALSE)=0,"HF-Wurst Vegan"),
IFERROR(IF(VLOOKUP(O430,[1]Wurste!$K:$L,2,FALSE)=0,"320er ohne Würste"),
IFERROR(IF(AND(OR(Abfalldokumentation!$A430="BU3",Abfalldokumentation!$A430="Verkauf"),Abfalldokumentation!$F430="Schimmel",Abfalldokumentation!$G430="keinen Abnehmer/kein Schälpersonal"),"Div. Zipfel, ES ohne Verwendung",VLOOKUP(Abfalldokumentation!$E430,Produktgruppen!A:B,2,FALSE)),"-")))))))))))))))))))))))</f>
        <v>ABS</v>
      </c>
      <c r="E430" s="81" t="str">
        <f>IFERROR(VLOOKUP(Abfalldokumentation!$O430,Artikel!A:C,3,FALSE),Abfalldokumentation!$O430)</f>
        <v>ABS GRÜN-PESTO</v>
      </c>
      <c r="F430" s="81" t="str">
        <f>VLOOKUP(T430,'Liste Gründe'!A:D,2,FALSE)</f>
        <v>keinen Verwendungszweck</v>
      </c>
      <c r="G430" s="80" t="str">
        <f>IF(ISBLANK(V430),VLOOKUP(Abfalldokumentation!$P430,'Liste Gründe'!A:D,3,FALSE),V430)</f>
        <v>keinen Verwendungszweck</v>
      </c>
      <c r="H430" s="81" t="str">
        <f>IF(ISBLANK(Abfalldokumentation!$W430),"-",Abfalldokumentation!$W430)</f>
        <v>&lt;300kg/Monat</v>
      </c>
      <c r="I430" s="81">
        <f t="shared" si="43"/>
        <v>37</v>
      </c>
      <c r="J430" s="81" t="str">
        <f t="shared" si="44"/>
        <v>Produkte</v>
      </c>
      <c r="K430" s="81" t="str">
        <f t="shared" si="45"/>
        <v>BUs</v>
      </c>
      <c r="L430" s="81" t="str">
        <f t="shared" si="46"/>
        <v>Symptome</v>
      </c>
      <c r="M430" s="81">
        <f>IFERROR(VLOOKUP(Abfalldokumentation!$O430,Kennzahlen!S:V,3,FALSE)*Abfalldokumentation!$B430,"0")</f>
        <v>18</v>
      </c>
      <c r="N430" s="81" t="str">
        <f>IF(ISBLANK(Q430),VLOOKUP(Abfalldokumentation!$O430,'Linien - BU'!R:S,2,FALSE),Q430)</f>
        <v>L21</v>
      </c>
      <c r="O430" s="77">
        <f t="shared" si="47"/>
        <v>29500952</v>
      </c>
      <c r="P430" s="77">
        <f t="shared" si="48"/>
        <v>61</v>
      </c>
      <c r="Q430" s="39" t="s">
        <v>231</v>
      </c>
      <c r="R430" s="40">
        <v>29500952</v>
      </c>
      <c r="S430" s="40">
        <v>12</v>
      </c>
      <c r="T430" s="40">
        <v>61</v>
      </c>
      <c r="U430" s="41">
        <v>44453</v>
      </c>
      <c r="V430" s="42"/>
      <c r="W430" s="43" t="s">
        <v>190</v>
      </c>
      <c r="X430" s="44" t="str">
        <f>IFERROR(VLOOKUP(Abfalldokumentation!$R430,Artikel!A:C,3,FALSE),Abfalldokumentation!$R430)</f>
        <v>ABS GRÜN-PESTO</v>
      </c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spans="1:40" ht="30" hidden="1" customHeight="1" x14ac:dyDescent="0.25">
      <c r="A431" s="73" t="str">
        <f>VLOOKUP(N431,'Linien - BU'!A:B,2,FALSE)</f>
        <v>BU4</v>
      </c>
      <c r="B431" s="74">
        <f t="shared" si="42"/>
        <v>6</v>
      </c>
      <c r="C431" s="75">
        <f>Abfalldokumentation!$U431</f>
        <v>44453</v>
      </c>
      <c r="D431" s="69" t="str">
        <f>IFERROR(IF(VLOOKUP(O431,'[1]Rohware 230'!$B:$C,2,FALSE)=0,"Rohware"),
IFERROR(IF(VLOOKUP(O431,[1]Sammelnr.!$B:$C,2,FALSE)=0,"Sammelnr. ungeschält ABS"),
IFERROR(IF(VLOOKUP(O431,[1]Sammelnr.!$E:$F,2,FALSE)=0,"Sammelnr. ungeschält VS"),
IFERROR(IF(VLOOKUP(O431,[1]Sammelnr.!$H:$I,2,FALSE)=0,"Sammelnr. geschält"),
IFERROR(IF(VLOOKUP(O431,[1]Offen!$B:$C,2,FALSE)=0,"Offen ungeschält ABS"),
IFERROR(IF(VLOOKUP(O431,[1]Offen!$E:$F,2,FALSE)=0,"Offen ungeschält VOS"),
IFERROR(IF(VLOOKUP(O431,[1]Offen!$H:$I,2,FALSE)=0,"Offen geschält RW"),
IFERROR(IF(VLOOKUP(O431,[1]Offen!$K:$L,2,FALSE)=0,"Offen vegan"),
IFERROR(IF(VLOOKUP(O431,[1]Offen!$N:$O,2,FALSE)=0,"Offen Zipfel"),
IFERROR(IF(VLOOKUP(O431,[1]Offen!$Q:$R,2,FALSE)=0,"Offen Endstücke"),
IFERROR(IF(VLOOKUP(O431,[1]Vakuumiert!$B:$C,2,FALSE)=0,"Vakuumierter VOS ungeschält"),
IFERROR(IF(VLOOKUP(O431,[1]Vakuumiert!$E:$F,2,FALSE)=0,"Vakuumierter ABS ungeschält"),
IFERROR(IF(VLOOKUP(O431,[1]Vakuumiert!$H:$I,2,FALSE)=0,"Vakuumierter VOS geschält"),
IFERROR(IF(VLOOKUP(O431,[1]Vakuumiert!$K:$L,2,FALSE)=0,"Vakuumierter VOS vegan"),
IFERROR(IF(VLOOKUP(O431,[1]Vakuumiert!$N:$O,2,FALSE)=0,"Vakuumierter VOS Zipfel"),
IFERROR(IF(VLOOKUP(O431,[1]Vakuumiert!$Q:$R,2,FALSE)=0,"Vakuumiert geschält"),
IFERROR(IF(VLOOKUP(O431,'[1]vakuumierte Fertigprodukte'!$B:$C,2,FALSE)=0,"Fertigprodukte"),
IFERROR(IF(VLOOKUP(O431,'[1]vakuumierte Fertigprodukte'!$E:$FI,2,FALSE)=0,"Vakuumierte Zipfel"),
IFERROR(IF(VLOOKUP(O431,[1]Wurste!$B:$C,2,FALSE)=0,"Räucherwürste"),
IFERROR(IF(VLOOKUP(O431,[1]Wurste!$E:$F,2,FALSE)=0,"URW/URGW Wurst"),
IFERROR(IF(VLOOKUP(O431,[1]Wurste!$H:$I,2,FALSE)=0,"HF-Wurst Vegan"),
IFERROR(IF(VLOOKUP(O431,[1]Wurste!$K:$L,2,FALSE)=0,"320er ohne Würste"),
IFERROR(IF(AND(OR(Abfalldokumentation!$A431="BU3",Abfalldokumentation!$A431="Verkauf"),Abfalldokumentation!$F431="Schimmel",Abfalldokumentation!$G431="keinen Abnehmer/kein Schälpersonal"),"Div. Zipfel, ES ohne Verwendung",VLOOKUP(Abfalldokumentation!$E431,Produktgruppen!A:B,2,FALSE)),"-")))))))))))))))))))))))</f>
        <v>ABS</v>
      </c>
      <c r="E431" s="76" t="str">
        <f>IFERROR(VLOOKUP(Abfalldokumentation!$O431,Artikel!A:C,3,FALSE),Abfalldokumentation!$O431)</f>
        <v>ABS Whisky-Nuts</v>
      </c>
      <c r="F431" s="76" t="str">
        <f>VLOOKUP(T431,'Liste Gründe'!A:D,2,FALSE)</f>
        <v>keinen Verwendungszweck</v>
      </c>
      <c r="G431" s="75" t="str">
        <f>IF(ISBLANK(V431),VLOOKUP(Abfalldokumentation!$P431,'Liste Gründe'!A:D,3,FALSE),V431)</f>
        <v>keinen Verwendungszweck</v>
      </c>
      <c r="H431" s="76" t="str">
        <f>IF(ISBLANK(Abfalldokumentation!$W431),"-",Abfalldokumentation!$W431)</f>
        <v>&lt;300kg/Monat</v>
      </c>
      <c r="I431" s="76">
        <f t="shared" si="43"/>
        <v>37</v>
      </c>
      <c r="J431" s="76" t="str">
        <f t="shared" si="44"/>
        <v>Produkte</v>
      </c>
      <c r="K431" s="76" t="str">
        <f t="shared" si="45"/>
        <v>BUs</v>
      </c>
      <c r="L431" s="76" t="str">
        <f t="shared" si="46"/>
        <v>Symptome</v>
      </c>
      <c r="M431" s="76">
        <f>IFERROR(VLOOKUP(Abfalldokumentation!$O431,Kennzahlen!S:V,3,FALSE)*Abfalldokumentation!$B431,"0")</f>
        <v>9</v>
      </c>
      <c r="N431" s="76" t="str">
        <f>IF(ISBLANK(Q431),VLOOKUP(Abfalldokumentation!$O431,'Linien - BU'!R:S,2,FALSE),Q431)</f>
        <v>L21</v>
      </c>
      <c r="O431" s="77">
        <f t="shared" si="47"/>
        <v>29501009</v>
      </c>
      <c r="P431" s="77">
        <f t="shared" si="48"/>
        <v>61</v>
      </c>
      <c r="Q431" s="45" t="s">
        <v>231</v>
      </c>
      <c r="R431" s="46">
        <v>29501009</v>
      </c>
      <c r="S431" s="46">
        <v>6</v>
      </c>
      <c r="T431" s="46">
        <v>61</v>
      </c>
      <c r="U431" s="47">
        <v>44453</v>
      </c>
      <c r="V431" s="48"/>
      <c r="W431" s="49" t="s">
        <v>190</v>
      </c>
      <c r="X431" s="50" t="str">
        <f>IFERROR(VLOOKUP(Abfalldokumentation!$R431,Artikel!A:C,3,FALSE),Abfalldokumentation!$R431)</f>
        <v>ABS Whisky-Nuts</v>
      </c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spans="1:40" ht="30" hidden="1" customHeight="1" x14ac:dyDescent="0.25">
      <c r="A432" s="78" t="str">
        <f>VLOOKUP(N432,'Linien - BU'!A:B,2,FALSE)</f>
        <v>BU4</v>
      </c>
      <c r="B432" s="79">
        <f t="shared" si="42"/>
        <v>20</v>
      </c>
      <c r="C432" s="80">
        <f>Abfalldokumentation!$U432</f>
        <v>44453</v>
      </c>
      <c r="D432" s="69" t="str">
        <f>IFERROR(IF(VLOOKUP(O432,'[1]Rohware 230'!$B:$C,2,FALSE)=0,"Rohware"),
IFERROR(IF(VLOOKUP(O432,[1]Sammelnr.!$B:$C,2,FALSE)=0,"Sammelnr. ungeschält ABS"),
IFERROR(IF(VLOOKUP(O432,[1]Sammelnr.!$E:$F,2,FALSE)=0,"Sammelnr. ungeschält VS"),
IFERROR(IF(VLOOKUP(O432,[1]Sammelnr.!$H:$I,2,FALSE)=0,"Sammelnr. geschält"),
IFERROR(IF(VLOOKUP(O432,[1]Offen!$B:$C,2,FALSE)=0,"Offen ungeschält ABS"),
IFERROR(IF(VLOOKUP(O432,[1]Offen!$E:$F,2,FALSE)=0,"Offen ungeschält VOS"),
IFERROR(IF(VLOOKUP(O432,[1]Offen!$H:$I,2,FALSE)=0,"Offen geschält RW"),
IFERROR(IF(VLOOKUP(O432,[1]Offen!$K:$L,2,FALSE)=0,"Offen vegan"),
IFERROR(IF(VLOOKUP(O432,[1]Offen!$N:$O,2,FALSE)=0,"Offen Zipfel"),
IFERROR(IF(VLOOKUP(O432,[1]Offen!$Q:$R,2,FALSE)=0,"Offen Endstücke"),
IFERROR(IF(VLOOKUP(O432,[1]Vakuumiert!$B:$C,2,FALSE)=0,"Vakuumierter VOS ungeschält"),
IFERROR(IF(VLOOKUP(O432,[1]Vakuumiert!$E:$F,2,FALSE)=0,"Vakuumierter ABS ungeschält"),
IFERROR(IF(VLOOKUP(O432,[1]Vakuumiert!$H:$I,2,FALSE)=0,"Vakuumierter VOS geschält"),
IFERROR(IF(VLOOKUP(O432,[1]Vakuumiert!$K:$L,2,FALSE)=0,"Vakuumierter VOS vegan"),
IFERROR(IF(VLOOKUP(O432,[1]Vakuumiert!$N:$O,2,FALSE)=0,"Vakuumierter VOS Zipfel"),
IFERROR(IF(VLOOKUP(O432,[1]Vakuumiert!$Q:$R,2,FALSE)=0,"Vakuumiert geschält"),
IFERROR(IF(VLOOKUP(O432,'[1]vakuumierte Fertigprodukte'!$B:$C,2,FALSE)=0,"Fertigprodukte"),
IFERROR(IF(VLOOKUP(O432,'[1]vakuumierte Fertigprodukte'!$E:$FI,2,FALSE)=0,"Vakuumierte Zipfel"),
IFERROR(IF(VLOOKUP(O432,[1]Wurste!$B:$C,2,FALSE)=0,"Räucherwürste"),
IFERROR(IF(VLOOKUP(O432,[1]Wurste!$E:$F,2,FALSE)=0,"URW/URGW Wurst"),
IFERROR(IF(VLOOKUP(O432,[1]Wurste!$H:$I,2,FALSE)=0,"HF-Wurst Vegan"),
IFERROR(IF(VLOOKUP(O432,[1]Wurste!$K:$L,2,FALSE)=0,"320er ohne Würste"),
IFERROR(IF(AND(OR(Abfalldokumentation!$A432="BU3",Abfalldokumentation!$A432="Verkauf"),Abfalldokumentation!$F432="Schimmel",Abfalldokumentation!$G432="keinen Abnehmer/kein Schälpersonal"),"Div. Zipfel, ES ohne Verwendung",VLOOKUP(Abfalldokumentation!$E432,Produktgruppen!A:B,2,FALSE)),"-")))))))))))))))))))))))</f>
        <v>Vorschmelz</v>
      </c>
      <c r="E432" s="81" t="str">
        <f>IFERROR(VLOOKUP(Abfalldokumentation!$O432,Artikel!A:C,3,FALSE),Abfalldokumentation!$O432)</f>
        <v>VOS WAL-THEKE</v>
      </c>
      <c r="F432" s="81" t="str">
        <f>VLOOKUP(T432,'Liste Gründe'!A:D,2,FALSE)</f>
        <v>keinen Verwendungszweck</v>
      </c>
      <c r="G432" s="80" t="str">
        <f>IF(ISBLANK(V432),VLOOKUP(Abfalldokumentation!$P432,'Liste Gründe'!A:D,3,FALSE),V432)</f>
        <v>keinen Verwendungszweck</v>
      </c>
      <c r="H432" s="81" t="str">
        <f>IF(ISBLANK(Abfalldokumentation!$W432),"-",Abfalldokumentation!$W432)</f>
        <v>keinen Verwendungszweck</v>
      </c>
      <c r="I432" s="81">
        <f t="shared" si="43"/>
        <v>37</v>
      </c>
      <c r="J432" s="81" t="str">
        <f t="shared" si="44"/>
        <v>Produkte</v>
      </c>
      <c r="K432" s="81" t="str">
        <f t="shared" si="45"/>
        <v>BUs</v>
      </c>
      <c r="L432" s="81" t="str">
        <f t="shared" si="46"/>
        <v>Symptome</v>
      </c>
      <c r="M432" s="81">
        <f>IFERROR(VLOOKUP(Abfalldokumentation!$O432,Kennzahlen!S:V,3,FALSE)*Abfalldokumentation!$B432,"0")</f>
        <v>10</v>
      </c>
      <c r="N432" s="81" t="str">
        <f>IF(ISBLANK(Q432),VLOOKUP(Abfalldokumentation!$O432,'Linien - BU'!R:S,2,FALSE),Q432)</f>
        <v>L22</v>
      </c>
      <c r="O432" s="77">
        <f t="shared" si="47"/>
        <v>29501020</v>
      </c>
      <c r="P432" s="77">
        <f t="shared" si="48"/>
        <v>61</v>
      </c>
      <c r="Q432" s="39" t="s">
        <v>186</v>
      </c>
      <c r="R432" s="40">
        <v>29501020</v>
      </c>
      <c r="S432" s="40">
        <v>20</v>
      </c>
      <c r="T432" s="40">
        <v>61</v>
      </c>
      <c r="U432" s="41">
        <v>44453</v>
      </c>
      <c r="V432" s="42"/>
      <c r="W432" s="43" t="s">
        <v>17</v>
      </c>
      <c r="X432" s="44" t="str">
        <f>IFERROR(VLOOKUP(Abfalldokumentation!$R432,Artikel!A:C,3,FALSE),Abfalldokumentation!$R432)</f>
        <v>VOS WAL-THEKE</v>
      </c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spans="1:40" ht="30" hidden="1" customHeight="1" x14ac:dyDescent="0.25">
      <c r="A433" s="73" t="str">
        <f>VLOOKUP(N433,'Linien - BU'!A:B,2,FALSE)</f>
        <v>BU1</v>
      </c>
      <c r="B433" s="74">
        <f t="shared" si="42"/>
        <v>25</v>
      </c>
      <c r="C433" s="75">
        <f>Abfalldokumentation!$U433</f>
        <v>44453</v>
      </c>
      <c r="D433" s="69" t="str">
        <f>IFERROR(IF(VLOOKUP(O433,'[1]Rohware 230'!$B:$C,2,FALSE)=0,"Rohware"),
IFERROR(IF(VLOOKUP(O433,[1]Sammelnr.!$B:$C,2,FALSE)=0,"Sammelnr. ungeschält ABS"),
IFERROR(IF(VLOOKUP(O433,[1]Sammelnr.!$E:$F,2,FALSE)=0,"Sammelnr. ungeschält VS"),
IFERROR(IF(VLOOKUP(O433,[1]Sammelnr.!$H:$I,2,FALSE)=0,"Sammelnr. geschält"),
IFERROR(IF(VLOOKUP(O433,[1]Offen!$B:$C,2,FALSE)=0,"Offen ungeschält ABS"),
IFERROR(IF(VLOOKUP(O433,[1]Offen!$E:$F,2,FALSE)=0,"Offen ungeschält VOS"),
IFERROR(IF(VLOOKUP(O433,[1]Offen!$H:$I,2,FALSE)=0,"Offen geschält RW"),
IFERROR(IF(VLOOKUP(O433,[1]Offen!$K:$L,2,FALSE)=0,"Offen vegan"),
IFERROR(IF(VLOOKUP(O433,[1]Offen!$N:$O,2,FALSE)=0,"Offen Zipfel"),
IFERROR(IF(VLOOKUP(O433,[1]Offen!$Q:$R,2,FALSE)=0,"Offen Endstücke"),
IFERROR(IF(VLOOKUP(O433,[1]Vakuumiert!$B:$C,2,FALSE)=0,"Vakuumierter VOS ungeschält"),
IFERROR(IF(VLOOKUP(O433,[1]Vakuumiert!$E:$F,2,FALSE)=0,"Vakuumierter ABS ungeschält"),
IFERROR(IF(VLOOKUP(O433,[1]Vakuumiert!$H:$I,2,FALSE)=0,"Vakuumierter VOS geschält"),
IFERROR(IF(VLOOKUP(O433,[1]Vakuumiert!$K:$L,2,FALSE)=0,"Vakuumierter VOS vegan"),
IFERROR(IF(VLOOKUP(O433,[1]Vakuumiert!$N:$O,2,FALSE)=0,"Vakuumierter VOS Zipfel"),
IFERROR(IF(VLOOKUP(O433,[1]Vakuumiert!$Q:$R,2,FALSE)=0,"Vakuumiert geschält"),
IFERROR(IF(VLOOKUP(O433,'[1]vakuumierte Fertigprodukte'!$B:$C,2,FALSE)=0,"Fertigprodukte"),
IFERROR(IF(VLOOKUP(O433,'[1]vakuumierte Fertigprodukte'!$E:$FI,2,FALSE)=0,"Vakuumierte Zipfel"),
IFERROR(IF(VLOOKUP(O433,[1]Wurste!$B:$C,2,FALSE)=0,"Räucherwürste"),
IFERROR(IF(VLOOKUP(O433,[1]Wurste!$E:$F,2,FALSE)=0,"URW/URGW Wurst"),
IFERROR(IF(VLOOKUP(O433,[1]Wurste!$H:$I,2,FALSE)=0,"HF-Wurst Vegan"),
IFERROR(IF(VLOOKUP(O433,[1]Wurste!$K:$L,2,FALSE)=0,"320er ohne Würste"),
IFERROR(IF(AND(OR(Abfalldokumentation!$A433="BU3",Abfalldokumentation!$A433="Verkauf"),Abfalldokumentation!$F433="Schimmel",Abfalldokumentation!$G433="keinen Abnehmer/kein Schälpersonal"),"Div. Zipfel, ES ohne Verwendung",VLOOKUP(Abfalldokumentation!$E433,Produktgruppen!A:B,2,FALSE)),"-")))))))))))))))))))))))</f>
        <v>Vorschmelz</v>
      </c>
      <c r="E433" s="76" t="str">
        <f>IFERROR(VLOOKUP(Abfalldokumentation!$O433,Artikel!A:C,3,FALSE),Abfalldokumentation!$O433)</f>
        <v>VOS URW NATUR AMM CO RE</v>
      </c>
      <c r="F433" s="76" t="str">
        <f>VLOOKUP(T433,'Liste Gründe'!A:D,2,FALSE)</f>
        <v>Schimmel</v>
      </c>
      <c r="G433" s="75" t="str">
        <f>IF(ISBLANK(V433),VLOOKUP(Abfalldokumentation!$P433,'Liste Gründe'!A:D,3,FALSE),V433)</f>
        <v>keine Verarbeitung</v>
      </c>
      <c r="H433" s="76" t="str">
        <f>IF(ISBLANK(Abfalldokumentation!$W433),"-",Abfalldokumentation!$W433)</f>
        <v>Aufgrund Konsistenz nicht genommen. Zu wenig VOS verarbeitet. Vom Warmen ins Kalte -&gt; Schimmel</v>
      </c>
      <c r="I433" s="76">
        <f t="shared" si="43"/>
        <v>37</v>
      </c>
      <c r="J433" s="76" t="str">
        <f t="shared" si="44"/>
        <v>Produkte</v>
      </c>
      <c r="K433" s="76" t="str">
        <f t="shared" si="45"/>
        <v>BUs</v>
      </c>
      <c r="L433" s="76" t="str">
        <f t="shared" si="46"/>
        <v>Symptome</v>
      </c>
      <c r="M433" s="76">
        <f>IFERROR(VLOOKUP(Abfalldokumentation!$O433,Kennzahlen!S:V,3,FALSE)*Abfalldokumentation!$B433,"0")</f>
        <v>12.5</v>
      </c>
      <c r="N433" s="76" t="str">
        <f>IF(ISBLANK(Q433),VLOOKUP(Abfalldokumentation!$O433,'Linien - BU'!R:S,2,FALSE),Q433)</f>
        <v>Schmelze</v>
      </c>
      <c r="O433" s="77">
        <f t="shared" si="47"/>
        <v>29501021</v>
      </c>
      <c r="P433" s="77">
        <f t="shared" si="48"/>
        <v>12</v>
      </c>
      <c r="Q433" s="45" t="s">
        <v>184</v>
      </c>
      <c r="R433" s="46">
        <v>29501021</v>
      </c>
      <c r="S433" s="46">
        <v>25</v>
      </c>
      <c r="T433" s="46">
        <v>12</v>
      </c>
      <c r="U433" s="47">
        <v>44453</v>
      </c>
      <c r="V433" s="48" t="s">
        <v>22</v>
      </c>
      <c r="W433" s="49" t="s">
        <v>185</v>
      </c>
      <c r="X433" s="50" t="str">
        <f>IFERROR(VLOOKUP(Abfalldokumentation!$R433,Artikel!A:C,3,FALSE),Abfalldokumentation!$R433)</f>
        <v>VOS URW NATUR AMM CO RE</v>
      </c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spans="1:40" ht="30" hidden="1" customHeight="1" x14ac:dyDescent="0.25">
      <c r="A434" s="78" t="str">
        <f>VLOOKUP(N434,'Linien - BU'!A:B,2,FALSE)</f>
        <v>Verkauf</v>
      </c>
      <c r="B434" s="79">
        <f t="shared" si="42"/>
        <v>525</v>
      </c>
      <c r="C434" s="80">
        <f>Abfalldokumentation!$U434</f>
        <v>44453</v>
      </c>
      <c r="D434" s="69" t="str">
        <f>IFERROR(IF(VLOOKUP(O434,'[1]Rohware 230'!$B:$C,2,FALSE)=0,"Rohware"),
IFERROR(IF(VLOOKUP(O434,[1]Sammelnr.!$B:$C,2,FALSE)=0,"Sammelnr. ungeschält ABS"),
IFERROR(IF(VLOOKUP(O434,[1]Sammelnr.!$E:$F,2,FALSE)=0,"Sammelnr. ungeschält VS"),
IFERROR(IF(VLOOKUP(O434,[1]Sammelnr.!$H:$I,2,FALSE)=0,"Sammelnr. geschält"),
IFERROR(IF(VLOOKUP(O434,[1]Offen!$B:$C,2,FALSE)=0,"Offen ungeschält ABS"),
IFERROR(IF(VLOOKUP(O434,[1]Offen!$E:$F,2,FALSE)=0,"Offen ungeschält VOS"),
IFERROR(IF(VLOOKUP(O434,[1]Offen!$H:$I,2,FALSE)=0,"Offen geschält RW"),
IFERROR(IF(VLOOKUP(O434,[1]Offen!$K:$L,2,FALSE)=0,"Offen vegan"),
IFERROR(IF(VLOOKUP(O434,[1]Offen!$N:$O,2,FALSE)=0,"Offen Zipfel"),
IFERROR(IF(VLOOKUP(O434,[1]Offen!$Q:$R,2,FALSE)=0,"Offen Endstücke"),
IFERROR(IF(VLOOKUP(O434,[1]Vakuumiert!$B:$C,2,FALSE)=0,"Vakuumierter VOS ungeschält"),
IFERROR(IF(VLOOKUP(O434,[1]Vakuumiert!$E:$F,2,FALSE)=0,"Vakuumierter ABS ungeschält"),
IFERROR(IF(VLOOKUP(O434,[1]Vakuumiert!$H:$I,2,FALSE)=0,"Vakuumierter VOS geschält"),
IFERROR(IF(VLOOKUP(O434,[1]Vakuumiert!$K:$L,2,FALSE)=0,"Vakuumierter VOS vegan"),
IFERROR(IF(VLOOKUP(O434,[1]Vakuumiert!$N:$O,2,FALSE)=0,"Vakuumierter VOS Zipfel"),
IFERROR(IF(VLOOKUP(O434,[1]Vakuumiert!$Q:$R,2,FALSE)=0,"Vakuumiert geschält"),
IFERROR(IF(VLOOKUP(O434,'[1]vakuumierte Fertigprodukte'!$B:$C,2,FALSE)=0,"Fertigprodukte"),
IFERROR(IF(VLOOKUP(O434,'[1]vakuumierte Fertigprodukte'!$E:$FI,2,FALSE)=0,"Vakuumierte Zipfel"),
IFERROR(IF(VLOOKUP(O434,[1]Wurste!$B:$C,2,FALSE)=0,"Räucherwürste"),
IFERROR(IF(VLOOKUP(O434,[1]Wurste!$E:$F,2,FALSE)=0,"URW/URGW Wurst"),
IFERROR(IF(VLOOKUP(O434,[1]Wurste!$H:$I,2,FALSE)=0,"HF-Wurst Vegan"),
IFERROR(IF(VLOOKUP(O434,[1]Wurste!$K:$L,2,FALSE)=0,"320er ohne Würste"),
IFERROR(IF(AND(OR(Abfalldokumentation!$A434="BU3",Abfalldokumentation!$A434="Verkauf"),Abfalldokumentation!$F434="Schimmel",Abfalldokumentation!$G434="keinen Abnehmer/kein Schälpersonal"),"Div. Zipfel, ES ohne Verwendung",VLOOKUP(Abfalldokumentation!$E434,Produktgruppen!A:B,2,FALSE)),"-")))))))))))))))))))))))</f>
        <v>Div. Zipfel, ES ohne Verwendung</v>
      </c>
      <c r="E434" s="81" t="str">
        <f>IFERROR(VLOOKUP(Abfalldokumentation!$O434,Artikel!A:C,3,FALSE),Abfalldokumentation!$O434)</f>
        <v>VOS RW NATUR AMM CO REZ</v>
      </c>
      <c r="F434" s="81" t="str">
        <f>VLOOKUP(T434,'Liste Gründe'!A:D,2,FALSE)</f>
        <v>Schimmel</v>
      </c>
      <c r="G434" s="80" t="str">
        <f>IF(ISBLANK(V434),VLOOKUP(Abfalldokumentation!$P434,'Liste Gründe'!A:D,3,FALSE),V434)</f>
        <v>keinen Abnehmer/kein Schälpersonal</v>
      </c>
      <c r="H434" s="81" t="str">
        <f>IF(ISBLANK(Abfalldokumentation!$W434),"-",Abfalldokumentation!$W434)</f>
        <v>keinen Abnehmer/Schälen</v>
      </c>
      <c r="I434" s="81">
        <f t="shared" si="43"/>
        <v>37</v>
      </c>
      <c r="J434" s="81" t="str">
        <f t="shared" si="44"/>
        <v>Produkte</v>
      </c>
      <c r="K434" s="81" t="str">
        <f t="shared" si="45"/>
        <v>BUs</v>
      </c>
      <c r="L434" s="81" t="str">
        <f t="shared" si="46"/>
        <v>Symptome</v>
      </c>
      <c r="M434" s="81">
        <f>IFERROR(VLOOKUP(Abfalldokumentation!$O434,Kennzahlen!S:V,3,FALSE)*Abfalldokumentation!$B434,"0")</f>
        <v>262.5</v>
      </c>
      <c r="N434" s="81" t="str">
        <f>IF(ISBLANK(Q434),VLOOKUP(Abfalldokumentation!$O434,'Linien - BU'!R:S,2,FALSE),Q434)</f>
        <v>Verkauf</v>
      </c>
      <c r="O434" s="77">
        <f t="shared" si="47"/>
        <v>29501022</v>
      </c>
      <c r="P434" s="77">
        <f t="shared" si="48"/>
        <v>12</v>
      </c>
      <c r="Q434" s="39" t="s">
        <v>11</v>
      </c>
      <c r="R434" s="40">
        <v>29501022</v>
      </c>
      <c r="S434" s="40">
        <v>525</v>
      </c>
      <c r="T434" s="40">
        <v>12</v>
      </c>
      <c r="U434" s="41">
        <v>44453</v>
      </c>
      <c r="V434" s="42" t="s">
        <v>20</v>
      </c>
      <c r="W434" s="43" t="s">
        <v>192</v>
      </c>
      <c r="X434" s="44" t="str">
        <f>IFERROR(VLOOKUP(Abfalldokumentation!$R434,Artikel!A:C,3,FALSE),Abfalldokumentation!$R434)</f>
        <v>VOS RW NATUR AMM CO REZ</v>
      </c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spans="1:40" ht="30" hidden="1" customHeight="1" x14ac:dyDescent="0.25">
      <c r="A435" s="73" t="str">
        <f>VLOOKUP(N435,'Linien - BU'!A:B,2,FALSE)</f>
        <v>BU4</v>
      </c>
      <c r="B435" s="74">
        <f t="shared" si="42"/>
        <v>14</v>
      </c>
      <c r="C435" s="75">
        <f>Abfalldokumentation!$U435</f>
        <v>44453</v>
      </c>
      <c r="D435" s="69" t="str">
        <f>IFERROR(IF(VLOOKUP(O435,'[1]Rohware 230'!$B:$C,2,FALSE)=0,"Rohware"),
IFERROR(IF(VLOOKUP(O435,[1]Sammelnr.!$B:$C,2,FALSE)=0,"Sammelnr. ungeschält ABS"),
IFERROR(IF(VLOOKUP(O435,[1]Sammelnr.!$E:$F,2,FALSE)=0,"Sammelnr. ungeschält VS"),
IFERROR(IF(VLOOKUP(O435,[1]Sammelnr.!$H:$I,2,FALSE)=0,"Sammelnr. geschält"),
IFERROR(IF(VLOOKUP(O435,[1]Offen!$B:$C,2,FALSE)=0,"Offen ungeschält ABS"),
IFERROR(IF(VLOOKUP(O435,[1]Offen!$E:$F,2,FALSE)=0,"Offen ungeschält VOS"),
IFERROR(IF(VLOOKUP(O435,[1]Offen!$H:$I,2,FALSE)=0,"Offen geschält RW"),
IFERROR(IF(VLOOKUP(O435,[1]Offen!$K:$L,2,FALSE)=0,"Offen vegan"),
IFERROR(IF(VLOOKUP(O435,[1]Offen!$N:$O,2,FALSE)=0,"Offen Zipfel"),
IFERROR(IF(VLOOKUP(O435,[1]Offen!$Q:$R,2,FALSE)=0,"Offen Endstücke"),
IFERROR(IF(VLOOKUP(O435,[1]Vakuumiert!$B:$C,2,FALSE)=0,"Vakuumierter VOS ungeschält"),
IFERROR(IF(VLOOKUP(O435,[1]Vakuumiert!$E:$F,2,FALSE)=0,"Vakuumierter ABS ungeschält"),
IFERROR(IF(VLOOKUP(O435,[1]Vakuumiert!$H:$I,2,FALSE)=0,"Vakuumierter VOS geschält"),
IFERROR(IF(VLOOKUP(O435,[1]Vakuumiert!$K:$L,2,FALSE)=0,"Vakuumierter VOS vegan"),
IFERROR(IF(VLOOKUP(O435,[1]Vakuumiert!$N:$O,2,FALSE)=0,"Vakuumierter VOS Zipfel"),
IFERROR(IF(VLOOKUP(O435,[1]Vakuumiert!$Q:$R,2,FALSE)=0,"Vakuumiert geschält"),
IFERROR(IF(VLOOKUP(O435,'[1]vakuumierte Fertigprodukte'!$B:$C,2,FALSE)=0,"Fertigprodukte"),
IFERROR(IF(VLOOKUP(O435,'[1]vakuumierte Fertigprodukte'!$E:$FI,2,FALSE)=0,"Vakuumierte Zipfel"),
IFERROR(IF(VLOOKUP(O435,[1]Wurste!$B:$C,2,FALSE)=0,"Räucherwürste"),
IFERROR(IF(VLOOKUP(O435,[1]Wurste!$E:$F,2,FALSE)=0,"URW/URGW Wurst"),
IFERROR(IF(VLOOKUP(O435,[1]Wurste!$H:$I,2,FALSE)=0,"HF-Wurst Vegan"),
IFERROR(IF(VLOOKUP(O435,[1]Wurste!$K:$L,2,FALSE)=0,"320er ohne Würste"),
IFERROR(IF(AND(OR(Abfalldokumentation!$A435="BU3",Abfalldokumentation!$A435="Verkauf"),Abfalldokumentation!$F435="Schimmel",Abfalldokumentation!$G435="keinen Abnehmer/kein Schälpersonal"),"Div. Zipfel, ES ohne Verwendung",VLOOKUP(Abfalldokumentation!$E435,Produktgruppen!A:B,2,FALSE)),"-")))))))))))))))))))))))</f>
        <v>ABS</v>
      </c>
      <c r="E435" s="76" t="str">
        <f>IFERROR(VLOOKUP(Abfalldokumentation!$O435,Artikel!A:C,3,FALSE),Abfalldokumentation!$O435)</f>
        <v>ABS BRUSCHETTA</v>
      </c>
      <c r="F435" s="76" t="str">
        <f>VLOOKUP(T435,'Liste Gründe'!A:D,2,FALSE)</f>
        <v>keinen Verwendungszweck</v>
      </c>
      <c r="G435" s="75" t="str">
        <f>IF(ISBLANK(V435),VLOOKUP(Abfalldokumentation!$P435,'Liste Gründe'!A:D,3,FALSE),V435)</f>
        <v>keinen Verwendungszweck</v>
      </c>
      <c r="H435" s="76" t="str">
        <f>IF(ISBLANK(Abfalldokumentation!$W435),"-",Abfalldokumentation!$W435)</f>
        <v>&lt;300kg/Monat</v>
      </c>
      <c r="I435" s="76">
        <f t="shared" si="43"/>
        <v>37</v>
      </c>
      <c r="J435" s="76" t="str">
        <f t="shared" si="44"/>
        <v>Produkte</v>
      </c>
      <c r="K435" s="76" t="str">
        <f t="shared" si="45"/>
        <v>BUs</v>
      </c>
      <c r="L435" s="76" t="str">
        <f t="shared" si="46"/>
        <v>Symptome</v>
      </c>
      <c r="M435" s="76">
        <f>IFERROR(VLOOKUP(Abfalldokumentation!$O435,Kennzahlen!S:V,3,FALSE)*Abfalldokumentation!$B435,"0")</f>
        <v>21</v>
      </c>
      <c r="N435" s="76" t="str">
        <f>IF(ISBLANK(Q435),VLOOKUP(Abfalldokumentation!$O435,'Linien - BU'!R:S,2,FALSE),Q435)</f>
        <v>L21</v>
      </c>
      <c r="O435" s="77">
        <f t="shared" si="47"/>
        <v>29501029</v>
      </c>
      <c r="P435" s="77">
        <f t="shared" si="48"/>
        <v>61</v>
      </c>
      <c r="Q435" s="45" t="s">
        <v>231</v>
      </c>
      <c r="R435" s="46">
        <v>29501029</v>
      </c>
      <c r="S435" s="46">
        <v>14</v>
      </c>
      <c r="T435" s="46">
        <v>61</v>
      </c>
      <c r="U435" s="47">
        <v>44453</v>
      </c>
      <c r="V435" s="48"/>
      <c r="W435" s="49" t="s">
        <v>190</v>
      </c>
      <c r="X435" s="50" t="str">
        <f>IFERROR(VLOOKUP(Abfalldokumentation!$R435,Artikel!A:C,3,FALSE),Abfalldokumentation!$R435)</f>
        <v>ABS BRUSCHETTA</v>
      </c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spans="1:40" ht="30" hidden="1" customHeight="1" x14ac:dyDescent="0.25">
      <c r="A436" s="78" t="str">
        <f>VLOOKUP(N436,'Linien - BU'!A:B,2,FALSE)</f>
        <v>BU4</v>
      </c>
      <c r="B436" s="79">
        <f t="shared" si="42"/>
        <v>8</v>
      </c>
      <c r="C436" s="80">
        <f>Abfalldokumentation!$U436</f>
        <v>44453</v>
      </c>
      <c r="D436" s="69" t="str">
        <f>IFERROR(IF(VLOOKUP(O436,'[1]Rohware 230'!$B:$C,2,FALSE)=0,"Rohware"),
IFERROR(IF(VLOOKUP(O436,[1]Sammelnr.!$B:$C,2,FALSE)=0,"Sammelnr. ungeschält ABS"),
IFERROR(IF(VLOOKUP(O436,[1]Sammelnr.!$E:$F,2,FALSE)=0,"Sammelnr. ungeschält VS"),
IFERROR(IF(VLOOKUP(O436,[1]Sammelnr.!$H:$I,2,FALSE)=0,"Sammelnr. geschält"),
IFERROR(IF(VLOOKUP(O436,[1]Offen!$B:$C,2,FALSE)=0,"Offen ungeschält ABS"),
IFERROR(IF(VLOOKUP(O436,[1]Offen!$E:$F,2,FALSE)=0,"Offen ungeschält VOS"),
IFERROR(IF(VLOOKUP(O436,[1]Offen!$H:$I,2,FALSE)=0,"Offen geschält RW"),
IFERROR(IF(VLOOKUP(O436,[1]Offen!$K:$L,2,FALSE)=0,"Offen vegan"),
IFERROR(IF(VLOOKUP(O436,[1]Offen!$N:$O,2,FALSE)=0,"Offen Zipfel"),
IFERROR(IF(VLOOKUP(O436,[1]Offen!$Q:$R,2,FALSE)=0,"Offen Endstücke"),
IFERROR(IF(VLOOKUP(O436,[1]Vakuumiert!$B:$C,2,FALSE)=0,"Vakuumierter VOS ungeschält"),
IFERROR(IF(VLOOKUP(O436,[1]Vakuumiert!$E:$F,2,FALSE)=0,"Vakuumierter ABS ungeschält"),
IFERROR(IF(VLOOKUP(O436,[1]Vakuumiert!$H:$I,2,FALSE)=0,"Vakuumierter VOS geschält"),
IFERROR(IF(VLOOKUP(O436,[1]Vakuumiert!$K:$L,2,FALSE)=0,"Vakuumierter VOS vegan"),
IFERROR(IF(VLOOKUP(O436,[1]Vakuumiert!$N:$O,2,FALSE)=0,"Vakuumierter VOS Zipfel"),
IFERROR(IF(VLOOKUP(O436,[1]Vakuumiert!$Q:$R,2,FALSE)=0,"Vakuumiert geschält"),
IFERROR(IF(VLOOKUP(O436,'[1]vakuumierte Fertigprodukte'!$B:$C,2,FALSE)=0,"Fertigprodukte"),
IFERROR(IF(VLOOKUP(O436,'[1]vakuumierte Fertigprodukte'!$E:$FI,2,FALSE)=0,"Vakuumierte Zipfel"),
IFERROR(IF(VLOOKUP(O436,[1]Wurste!$B:$C,2,FALSE)=0,"Räucherwürste"),
IFERROR(IF(VLOOKUP(O436,[1]Wurste!$E:$F,2,FALSE)=0,"URW/URGW Wurst"),
IFERROR(IF(VLOOKUP(O436,[1]Wurste!$H:$I,2,FALSE)=0,"HF-Wurst Vegan"),
IFERROR(IF(VLOOKUP(O436,[1]Wurste!$K:$L,2,FALSE)=0,"320er ohne Würste"),
IFERROR(IF(AND(OR(Abfalldokumentation!$A436="BU3",Abfalldokumentation!$A436="Verkauf"),Abfalldokumentation!$F436="Schimmel",Abfalldokumentation!$G436="keinen Abnehmer/kein Schälpersonal"),"Div. Zipfel, ES ohne Verwendung",VLOOKUP(Abfalldokumentation!$E436,Produktgruppen!A:B,2,FALSE)),"-")))))))))))))))))))))))</f>
        <v>ABS</v>
      </c>
      <c r="E436" s="81" t="str">
        <f>IFERROR(VLOOKUP(Abfalldokumentation!$O436,Artikel!A:C,3,FALSE),Abfalldokumentation!$O436)</f>
        <v>ABS ORANG-PESTO</v>
      </c>
      <c r="F436" s="81" t="str">
        <f>VLOOKUP(T436,'Liste Gründe'!A:D,2,FALSE)</f>
        <v>keinen Verwendungszweck</v>
      </c>
      <c r="G436" s="80" t="str">
        <f>IF(ISBLANK(V436),VLOOKUP(Abfalldokumentation!$P436,'Liste Gründe'!A:D,3,FALSE),V436)</f>
        <v>keinen Verwendungszweck</v>
      </c>
      <c r="H436" s="81" t="str">
        <f>IF(ISBLANK(Abfalldokumentation!$W436),"-",Abfalldokumentation!$W436)</f>
        <v>&lt;100kg/Monat</v>
      </c>
      <c r="I436" s="81">
        <f t="shared" si="43"/>
        <v>37</v>
      </c>
      <c r="J436" s="81" t="str">
        <f t="shared" si="44"/>
        <v>Produkte</v>
      </c>
      <c r="K436" s="81" t="str">
        <f t="shared" si="45"/>
        <v>BUs</v>
      </c>
      <c r="L436" s="81" t="str">
        <f t="shared" si="46"/>
        <v>Symptome</v>
      </c>
      <c r="M436" s="81">
        <f>IFERROR(VLOOKUP(Abfalldokumentation!$O436,Kennzahlen!S:V,3,FALSE)*Abfalldokumentation!$B436,"0")</f>
        <v>12</v>
      </c>
      <c r="N436" s="81" t="str">
        <f>IF(ISBLANK(Q436),VLOOKUP(Abfalldokumentation!$O436,'Linien - BU'!R:S,2,FALSE),Q436)</f>
        <v>L21</v>
      </c>
      <c r="O436" s="77">
        <f t="shared" si="47"/>
        <v>29501030</v>
      </c>
      <c r="P436" s="77">
        <f t="shared" si="48"/>
        <v>61</v>
      </c>
      <c r="Q436" s="39" t="s">
        <v>231</v>
      </c>
      <c r="R436" s="40">
        <v>29501030</v>
      </c>
      <c r="S436" s="40">
        <v>8</v>
      </c>
      <c r="T436" s="40">
        <v>61</v>
      </c>
      <c r="U436" s="41">
        <v>44453</v>
      </c>
      <c r="V436" s="42"/>
      <c r="W436" s="43" t="s">
        <v>235</v>
      </c>
      <c r="X436" s="44" t="str">
        <f>IFERROR(VLOOKUP(Abfalldokumentation!$R436,Artikel!A:C,3,FALSE),Abfalldokumentation!$R436)</f>
        <v>ABS ORANG-PESTO</v>
      </c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spans="1:40" ht="30" hidden="1" customHeight="1" x14ac:dyDescent="0.25">
      <c r="A437" s="73" t="str">
        <f>VLOOKUP(N437,'Linien - BU'!A:B,2,FALSE)</f>
        <v>BU4</v>
      </c>
      <c r="B437" s="74">
        <f t="shared" si="42"/>
        <v>7</v>
      </c>
      <c r="C437" s="75">
        <f>Abfalldokumentation!$U437</f>
        <v>44453</v>
      </c>
      <c r="D437" s="69" t="str">
        <f>IFERROR(IF(VLOOKUP(O437,'[1]Rohware 230'!$B:$C,2,FALSE)=0,"Rohware"),
IFERROR(IF(VLOOKUP(O437,[1]Sammelnr.!$B:$C,2,FALSE)=0,"Sammelnr. ungeschält ABS"),
IFERROR(IF(VLOOKUP(O437,[1]Sammelnr.!$E:$F,2,FALSE)=0,"Sammelnr. ungeschält VS"),
IFERROR(IF(VLOOKUP(O437,[1]Sammelnr.!$H:$I,2,FALSE)=0,"Sammelnr. geschält"),
IFERROR(IF(VLOOKUP(O437,[1]Offen!$B:$C,2,FALSE)=0,"Offen ungeschält ABS"),
IFERROR(IF(VLOOKUP(O437,[1]Offen!$E:$F,2,FALSE)=0,"Offen ungeschält VOS"),
IFERROR(IF(VLOOKUP(O437,[1]Offen!$H:$I,2,FALSE)=0,"Offen geschält RW"),
IFERROR(IF(VLOOKUP(O437,[1]Offen!$K:$L,2,FALSE)=0,"Offen vegan"),
IFERROR(IF(VLOOKUP(O437,[1]Offen!$N:$O,2,FALSE)=0,"Offen Zipfel"),
IFERROR(IF(VLOOKUP(O437,[1]Offen!$Q:$R,2,FALSE)=0,"Offen Endstücke"),
IFERROR(IF(VLOOKUP(O437,[1]Vakuumiert!$B:$C,2,FALSE)=0,"Vakuumierter VOS ungeschält"),
IFERROR(IF(VLOOKUP(O437,[1]Vakuumiert!$E:$F,2,FALSE)=0,"Vakuumierter ABS ungeschält"),
IFERROR(IF(VLOOKUP(O437,[1]Vakuumiert!$H:$I,2,FALSE)=0,"Vakuumierter VOS geschält"),
IFERROR(IF(VLOOKUP(O437,[1]Vakuumiert!$K:$L,2,FALSE)=0,"Vakuumierter VOS vegan"),
IFERROR(IF(VLOOKUP(O437,[1]Vakuumiert!$N:$O,2,FALSE)=0,"Vakuumierter VOS Zipfel"),
IFERROR(IF(VLOOKUP(O437,[1]Vakuumiert!$Q:$R,2,FALSE)=0,"Vakuumiert geschält"),
IFERROR(IF(VLOOKUP(O437,'[1]vakuumierte Fertigprodukte'!$B:$C,2,FALSE)=0,"Fertigprodukte"),
IFERROR(IF(VLOOKUP(O437,'[1]vakuumierte Fertigprodukte'!$E:$FI,2,FALSE)=0,"Vakuumierte Zipfel"),
IFERROR(IF(VLOOKUP(O437,[1]Wurste!$B:$C,2,FALSE)=0,"Räucherwürste"),
IFERROR(IF(VLOOKUP(O437,[1]Wurste!$E:$F,2,FALSE)=0,"URW/URGW Wurst"),
IFERROR(IF(VLOOKUP(O437,[1]Wurste!$H:$I,2,FALSE)=0,"HF-Wurst Vegan"),
IFERROR(IF(VLOOKUP(O437,[1]Wurste!$K:$L,2,FALSE)=0,"320er ohne Würste"),
IFERROR(IF(AND(OR(Abfalldokumentation!$A437="BU3",Abfalldokumentation!$A437="Verkauf"),Abfalldokumentation!$F437="Schimmel",Abfalldokumentation!$G437="keinen Abnehmer/kein Schälpersonal"),"Div. Zipfel, ES ohne Verwendung",VLOOKUP(Abfalldokumentation!$E437,Produktgruppen!A:B,2,FALSE)),"-")))))))))))))))))))))))</f>
        <v>ABS</v>
      </c>
      <c r="E437" s="76" t="str">
        <f>IFERROR(VLOOKUP(Abfalldokumentation!$O437,Artikel!A:C,3,FALSE),Abfalldokumentation!$O437)</f>
        <v>ABS ORANG-PESTO</v>
      </c>
      <c r="F437" s="76" t="str">
        <f>VLOOKUP(T437,'Liste Gründe'!A:D,2,FALSE)</f>
        <v>keinen Verwendungszweck</v>
      </c>
      <c r="G437" s="75" t="str">
        <f>IF(ISBLANK(V437),VLOOKUP(Abfalldokumentation!$P437,'Liste Gründe'!A:D,3,FALSE),V437)</f>
        <v>keinen Verwendungszweck</v>
      </c>
      <c r="H437" s="76" t="str">
        <f>IF(ISBLANK(Abfalldokumentation!$W437),"-",Abfalldokumentation!$W437)</f>
        <v>&lt;100kg/Monat</v>
      </c>
      <c r="I437" s="76">
        <f t="shared" si="43"/>
        <v>37</v>
      </c>
      <c r="J437" s="76" t="str">
        <f t="shared" si="44"/>
        <v>Produkte</v>
      </c>
      <c r="K437" s="76" t="str">
        <f t="shared" si="45"/>
        <v>BUs</v>
      </c>
      <c r="L437" s="76" t="str">
        <f t="shared" si="46"/>
        <v>Symptome</v>
      </c>
      <c r="M437" s="76">
        <f>IFERROR(VLOOKUP(Abfalldokumentation!$O437,Kennzahlen!S:V,3,FALSE)*Abfalldokumentation!$B437,"0")</f>
        <v>10.5</v>
      </c>
      <c r="N437" s="76" t="str">
        <f>IF(ISBLANK(Q437),VLOOKUP(Abfalldokumentation!$O437,'Linien - BU'!R:S,2,FALSE),Q437)</f>
        <v>L21</v>
      </c>
      <c r="O437" s="77">
        <f t="shared" si="47"/>
        <v>29501030</v>
      </c>
      <c r="P437" s="77">
        <f t="shared" si="48"/>
        <v>61</v>
      </c>
      <c r="Q437" s="45" t="s">
        <v>231</v>
      </c>
      <c r="R437" s="46">
        <v>29501030</v>
      </c>
      <c r="S437" s="46">
        <v>7</v>
      </c>
      <c r="T437" s="46">
        <v>61</v>
      </c>
      <c r="U437" s="47">
        <v>44453</v>
      </c>
      <c r="V437" s="48"/>
      <c r="W437" s="49" t="s">
        <v>235</v>
      </c>
      <c r="X437" s="50" t="str">
        <f>IFERROR(VLOOKUP(Abfalldokumentation!$R437,Artikel!A:C,3,FALSE),Abfalldokumentation!$R437)</f>
        <v>ABS ORANG-PESTO</v>
      </c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spans="1:40" ht="30" hidden="1" customHeight="1" x14ac:dyDescent="0.25">
      <c r="A438" s="78" t="str">
        <f>VLOOKUP(N438,'Linien - BU'!A:B,2,FALSE)</f>
        <v>BU4</v>
      </c>
      <c r="B438" s="79">
        <f t="shared" si="42"/>
        <v>6</v>
      </c>
      <c r="C438" s="80">
        <f>Abfalldokumentation!$U438</f>
        <v>44453</v>
      </c>
      <c r="D438" s="69" t="str">
        <f>IFERROR(IF(VLOOKUP(O438,'[1]Rohware 230'!$B:$C,2,FALSE)=0,"Rohware"),
IFERROR(IF(VLOOKUP(O438,[1]Sammelnr.!$B:$C,2,FALSE)=0,"Sammelnr. ungeschält ABS"),
IFERROR(IF(VLOOKUP(O438,[1]Sammelnr.!$E:$F,2,FALSE)=0,"Sammelnr. ungeschält VS"),
IFERROR(IF(VLOOKUP(O438,[1]Sammelnr.!$H:$I,2,FALSE)=0,"Sammelnr. geschält"),
IFERROR(IF(VLOOKUP(O438,[1]Offen!$B:$C,2,FALSE)=0,"Offen ungeschält ABS"),
IFERROR(IF(VLOOKUP(O438,[1]Offen!$E:$F,2,FALSE)=0,"Offen ungeschält VOS"),
IFERROR(IF(VLOOKUP(O438,[1]Offen!$H:$I,2,FALSE)=0,"Offen geschält RW"),
IFERROR(IF(VLOOKUP(O438,[1]Offen!$K:$L,2,FALSE)=0,"Offen vegan"),
IFERROR(IF(VLOOKUP(O438,[1]Offen!$N:$O,2,FALSE)=0,"Offen Zipfel"),
IFERROR(IF(VLOOKUP(O438,[1]Offen!$Q:$R,2,FALSE)=0,"Offen Endstücke"),
IFERROR(IF(VLOOKUP(O438,[1]Vakuumiert!$B:$C,2,FALSE)=0,"Vakuumierter VOS ungeschält"),
IFERROR(IF(VLOOKUP(O438,[1]Vakuumiert!$E:$F,2,FALSE)=0,"Vakuumierter ABS ungeschält"),
IFERROR(IF(VLOOKUP(O438,[1]Vakuumiert!$H:$I,2,FALSE)=0,"Vakuumierter VOS geschält"),
IFERROR(IF(VLOOKUP(O438,[1]Vakuumiert!$K:$L,2,FALSE)=0,"Vakuumierter VOS vegan"),
IFERROR(IF(VLOOKUP(O438,[1]Vakuumiert!$N:$O,2,FALSE)=0,"Vakuumierter VOS Zipfel"),
IFERROR(IF(VLOOKUP(O438,[1]Vakuumiert!$Q:$R,2,FALSE)=0,"Vakuumiert geschält"),
IFERROR(IF(VLOOKUP(O438,'[1]vakuumierte Fertigprodukte'!$B:$C,2,FALSE)=0,"Fertigprodukte"),
IFERROR(IF(VLOOKUP(O438,'[1]vakuumierte Fertigprodukte'!$E:$FI,2,FALSE)=0,"Vakuumierte Zipfel"),
IFERROR(IF(VLOOKUP(O438,[1]Wurste!$B:$C,2,FALSE)=0,"Räucherwürste"),
IFERROR(IF(VLOOKUP(O438,[1]Wurste!$E:$F,2,FALSE)=0,"URW/URGW Wurst"),
IFERROR(IF(VLOOKUP(O438,[1]Wurste!$H:$I,2,FALSE)=0,"HF-Wurst Vegan"),
IFERROR(IF(VLOOKUP(O438,[1]Wurste!$K:$L,2,FALSE)=0,"320er ohne Würste"),
IFERROR(IF(AND(OR(Abfalldokumentation!$A438="BU3",Abfalldokumentation!$A438="Verkauf"),Abfalldokumentation!$F438="Schimmel",Abfalldokumentation!$G438="keinen Abnehmer/kein Schälpersonal"),"Div. Zipfel, ES ohne Verwendung",VLOOKUP(Abfalldokumentation!$E438,Produktgruppen!A:B,2,FALSE)),"-")))))))))))))))))))))))</f>
        <v>ABS</v>
      </c>
      <c r="E438" s="81" t="str">
        <f>IFERROR(VLOOKUP(Abfalldokumentation!$O438,Artikel!A:C,3,FALSE),Abfalldokumentation!$O438)</f>
        <v>ABS ORANG-PESTO</v>
      </c>
      <c r="F438" s="81" t="str">
        <f>VLOOKUP(T438,'Liste Gründe'!A:D,2,FALSE)</f>
        <v>keinen Verwendungszweck</v>
      </c>
      <c r="G438" s="80" t="str">
        <f>IF(ISBLANK(V438),VLOOKUP(Abfalldokumentation!$P438,'Liste Gründe'!A:D,3,FALSE),V438)</f>
        <v>keinen Verwendungszweck</v>
      </c>
      <c r="H438" s="81" t="str">
        <f>IF(ISBLANK(Abfalldokumentation!$W438),"-",Abfalldokumentation!$W438)</f>
        <v>&lt;100kg/Monat</v>
      </c>
      <c r="I438" s="81">
        <f t="shared" si="43"/>
        <v>37</v>
      </c>
      <c r="J438" s="81" t="str">
        <f t="shared" si="44"/>
        <v>Produkte</v>
      </c>
      <c r="K438" s="81" t="str">
        <f t="shared" si="45"/>
        <v>BUs</v>
      </c>
      <c r="L438" s="81" t="str">
        <f t="shared" si="46"/>
        <v>Symptome</v>
      </c>
      <c r="M438" s="81">
        <f>IFERROR(VLOOKUP(Abfalldokumentation!$O438,Kennzahlen!S:V,3,FALSE)*Abfalldokumentation!$B438,"0")</f>
        <v>9</v>
      </c>
      <c r="N438" s="81" t="str">
        <f>IF(ISBLANK(Q438),VLOOKUP(Abfalldokumentation!$O438,'Linien - BU'!R:S,2,FALSE),Q438)</f>
        <v>Bu4</v>
      </c>
      <c r="O438" s="77">
        <f t="shared" si="47"/>
        <v>29501030</v>
      </c>
      <c r="P438" s="77">
        <f t="shared" si="48"/>
        <v>61</v>
      </c>
      <c r="Q438" s="39" t="s">
        <v>247</v>
      </c>
      <c r="R438" s="40">
        <v>29501030</v>
      </c>
      <c r="S438" s="40">
        <v>6</v>
      </c>
      <c r="T438" s="40">
        <v>61</v>
      </c>
      <c r="U438" s="41">
        <v>44453</v>
      </c>
      <c r="V438" s="42"/>
      <c r="W438" s="43" t="s">
        <v>235</v>
      </c>
      <c r="X438" s="44" t="str">
        <f>IFERROR(VLOOKUP(Abfalldokumentation!$R438,Artikel!A:C,3,FALSE),Abfalldokumentation!$R438)</f>
        <v>ABS ORANG-PESTO</v>
      </c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spans="1:40" ht="30" hidden="1" customHeight="1" x14ac:dyDescent="0.25">
      <c r="A439" s="73" t="str">
        <f>VLOOKUP(N439,'Linien - BU'!A:B,2,FALSE)</f>
        <v>BU4</v>
      </c>
      <c r="B439" s="74">
        <f t="shared" si="42"/>
        <v>3</v>
      </c>
      <c r="C439" s="75">
        <f>Abfalldokumentation!$U439</f>
        <v>44453</v>
      </c>
      <c r="D439" s="69" t="str">
        <f>IFERROR(IF(VLOOKUP(O439,'[1]Rohware 230'!$B:$C,2,FALSE)=0,"Rohware"),
IFERROR(IF(VLOOKUP(O439,[1]Sammelnr.!$B:$C,2,FALSE)=0,"Sammelnr. ungeschält ABS"),
IFERROR(IF(VLOOKUP(O439,[1]Sammelnr.!$E:$F,2,FALSE)=0,"Sammelnr. ungeschält VS"),
IFERROR(IF(VLOOKUP(O439,[1]Sammelnr.!$H:$I,2,FALSE)=0,"Sammelnr. geschält"),
IFERROR(IF(VLOOKUP(O439,[1]Offen!$B:$C,2,FALSE)=0,"Offen ungeschält ABS"),
IFERROR(IF(VLOOKUP(O439,[1]Offen!$E:$F,2,FALSE)=0,"Offen ungeschält VOS"),
IFERROR(IF(VLOOKUP(O439,[1]Offen!$H:$I,2,FALSE)=0,"Offen geschält RW"),
IFERROR(IF(VLOOKUP(O439,[1]Offen!$K:$L,2,FALSE)=0,"Offen vegan"),
IFERROR(IF(VLOOKUP(O439,[1]Offen!$N:$O,2,FALSE)=0,"Offen Zipfel"),
IFERROR(IF(VLOOKUP(O439,[1]Offen!$Q:$R,2,FALSE)=0,"Offen Endstücke"),
IFERROR(IF(VLOOKUP(O439,[1]Vakuumiert!$B:$C,2,FALSE)=0,"Vakuumierter VOS ungeschält"),
IFERROR(IF(VLOOKUP(O439,[1]Vakuumiert!$E:$F,2,FALSE)=0,"Vakuumierter ABS ungeschält"),
IFERROR(IF(VLOOKUP(O439,[1]Vakuumiert!$H:$I,2,FALSE)=0,"Vakuumierter VOS geschält"),
IFERROR(IF(VLOOKUP(O439,[1]Vakuumiert!$K:$L,2,FALSE)=0,"Vakuumierter VOS vegan"),
IFERROR(IF(VLOOKUP(O439,[1]Vakuumiert!$N:$O,2,FALSE)=0,"Vakuumierter VOS Zipfel"),
IFERROR(IF(VLOOKUP(O439,[1]Vakuumiert!$Q:$R,2,FALSE)=0,"Vakuumiert geschält"),
IFERROR(IF(VLOOKUP(O439,'[1]vakuumierte Fertigprodukte'!$B:$C,2,FALSE)=0,"Fertigprodukte"),
IFERROR(IF(VLOOKUP(O439,'[1]vakuumierte Fertigprodukte'!$E:$FI,2,FALSE)=0,"Vakuumierte Zipfel"),
IFERROR(IF(VLOOKUP(O439,[1]Wurste!$B:$C,2,FALSE)=0,"Räucherwürste"),
IFERROR(IF(VLOOKUP(O439,[1]Wurste!$E:$F,2,FALSE)=0,"URW/URGW Wurst"),
IFERROR(IF(VLOOKUP(O439,[1]Wurste!$H:$I,2,FALSE)=0,"HF-Wurst Vegan"),
IFERROR(IF(VLOOKUP(O439,[1]Wurste!$K:$L,2,FALSE)=0,"320er ohne Würste"),
IFERROR(IF(AND(OR(Abfalldokumentation!$A439="BU3",Abfalldokumentation!$A439="Verkauf"),Abfalldokumentation!$F439="Schimmel",Abfalldokumentation!$G439="keinen Abnehmer/kein Schälpersonal"),"Div. Zipfel, ES ohne Verwendung",VLOOKUP(Abfalldokumentation!$E439,Produktgruppen!A:B,2,FALSE)),"-")))))))))))))))))))))))</f>
        <v>ABS</v>
      </c>
      <c r="E439" s="76" t="str">
        <f>IFERROR(VLOOKUP(Abfalldokumentation!$O439,Artikel!A:C,3,FALSE),Abfalldokumentation!$O439)</f>
        <v>ABS SAINT ANDRÉ</v>
      </c>
      <c r="F439" s="76" t="str">
        <f>VLOOKUP(T439,'Liste Gründe'!A:D,2,FALSE)</f>
        <v>keinen Verwendungszweck</v>
      </c>
      <c r="G439" s="75" t="str">
        <f>IF(ISBLANK(V439),VLOOKUP(Abfalldokumentation!$P439,'Liste Gründe'!A:D,3,FALSE),V439)</f>
        <v>keinen Verwendungszweck</v>
      </c>
      <c r="H439" s="76" t="str">
        <f>IF(ISBLANK(Abfalldokumentation!$W439),"-",Abfalldokumentation!$W439)</f>
        <v>&lt;20kg/Monat</v>
      </c>
      <c r="I439" s="76">
        <f t="shared" si="43"/>
        <v>37</v>
      </c>
      <c r="J439" s="76" t="str">
        <f t="shared" si="44"/>
        <v>Produkte</v>
      </c>
      <c r="K439" s="76" t="str">
        <f t="shared" si="45"/>
        <v>BUs</v>
      </c>
      <c r="L439" s="76" t="str">
        <f t="shared" si="46"/>
        <v>Symptome</v>
      </c>
      <c r="M439" s="76">
        <f>IFERROR(VLOOKUP(Abfalldokumentation!$O439,Kennzahlen!S:V,3,FALSE)*Abfalldokumentation!$B439,"0")</f>
        <v>3.0000000000000003E-4</v>
      </c>
      <c r="N439" s="76" t="str">
        <f>IF(ISBLANK(Q439),VLOOKUP(Abfalldokumentation!$O439,'Linien - BU'!R:S,2,FALSE),Q439)</f>
        <v>L20</v>
      </c>
      <c r="O439" s="77">
        <f t="shared" si="47"/>
        <v>29501036</v>
      </c>
      <c r="P439" s="77">
        <f t="shared" si="48"/>
        <v>61</v>
      </c>
      <c r="Q439" s="45" t="s">
        <v>189</v>
      </c>
      <c r="R439" s="46">
        <v>29501036</v>
      </c>
      <c r="S439" s="46">
        <v>3</v>
      </c>
      <c r="T439" s="46">
        <v>61</v>
      </c>
      <c r="U439" s="47">
        <v>44453</v>
      </c>
      <c r="V439" s="48"/>
      <c r="W439" s="49" t="s">
        <v>233</v>
      </c>
      <c r="X439" s="50" t="str">
        <f>IFERROR(VLOOKUP(Abfalldokumentation!$R439,Artikel!A:C,3,FALSE),Abfalldokumentation!$R439)</f>
        <v>ABS SAINT ANDRÉ</v>
      </c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spans="1:40" ht="30" hidden="1" customHeight="1" x14ac:dyDescent="0.25">
      <c r="A440" s="78" t="str">
        <f>VLOOKUP(N440,'Linien - BU'!A:B,2,FALSE)</f>
        <v>BU4</v>
      </c>
      <c r="B440" s="79">
        <f t="shared" si="42"/>
        <v>14</v>
      </c>
      <c r="C440" s="80">
        <f>Abfalldokumentation!$U440</f>
        <v>44453</v>
      </c>
      <c r="D440" s="69" t="str">
        <f>IFERROR(IF(VLOOKUP(O440,'[1]Rohware 230'!$B:$C,2,FALSE)=0,"Rohware"),
IFERROR(IF(VLOOKUP(O440,[1]Sammelnr.!$B:$C,2,FALSE)=0,"Sammelnr. ungeschält ABS"),
IFERROR(IF(VLOOKUP(O440,[1]Sammelnr.!$E:$F,2,FALSE)=0,"Sammelnr. ungeschält VS"),
IFERROR(IF(VLOOKUP(O440,[1]Sammelnr.!$H:$I,2,FALSE)=0,"Sammelnr. geschält"),
IFERROR(IF(VLOOKUP(O440,[1]Offen!$B:$C,2,FALSE)=0,"Offen ungeschält ABS"),
IFERROR(IF(VLOOKUP(O440,[1]Offen!$E:$F,2,FALSE)=0,"Offen ungeschält VOS"),
IFERROR(IF(VLOOKUP(O440,[1]Offen!$H:$I,2,FALSE)=0,"Offen geschält RW"),
IFERROR(IF(VLOOKUP(O440,[1]Offen!$K:$L,2,FALSE)=0,"Offen vegan"),
IFERROR(IF(VLOOKUP(O440,[1]Offen!$N:$O,2,FALSE)=0,"Offen Zipfel"),
IFERROR(IF(VLOOKUP(O440,[1]Offen!$Q:$R,2,FALSE)=0,"Offen Endstücke"),
IFERROR(IF(VLOOKUP(O440,[1]Vakuumiert!$B:$C,2,FALSE)=0,"Vakuumierter VOS ungeschält"),
IFERROR(IF(VLOOKUP(O440,[1]Vakuumiert!$E:$F,2,FALSE)=0,"Vakuumierter ABS ungeschält"),
IFERROR(IF(VLOOKUP(O440,[1]Vakuumiert!$H:$I,2,FALSE)=0,"Vakuumierter VOS geschält"),
IFERROR(IF(VLOOKUP(O440,[1]Vakuumiert!$K:$L,2,FALSE)=0,"Vakuumierter VOS vegan"),
IFERROR(IF(VLOOKUP(O440,[1]Vakuumiert!$N:$O,2,FALSE)=0,"Vakuumierter VOS Zipfel"),
IFERROR(IF(VLOOKUP(O440,[1]Vakuumiert!$Q:$R,2,FALSE)=0,"Vakuumiert geschält"),
IFERROR(IF(VLOOKUP(O440,'[1]vakuumierte Fertigprodukte'!$B:$C,2,FALSE)=0,"Fertigprodukte"),
IFERROR(IF(VLOOKUP(O440,'[1]vakuumierte Fertigprodukte'!$E:$FI,2,FALSE)=0,"Vakuumierte Zipfel"),
IFERROR(IF(VLOOKUP(O440,[1]Wurste!$B:$C,2,FALSE)=0,"Räucherwürste"),
IFERROR(IF(VLOOKUP(O440,[1]Wurste!$E:$F,2,FALSE)=0,"URW/URGW Wurst"),
IFERROR(IF(VLOOKUP(O440,[1]Wurste!$H:$I,2,FALSE)=0,"HF-Wurst Vegan"),
IFERROR(IF(VLOOKUP(O440,[1]Wurste!$K:$L,2,FALSE)=0,"320er ohne Würste"),
IFERROR(IF(AND(OR(Abfalldokumentation!$A440="BU3",Abfalldokumentation!$A440="Verkauf"),Abfalldokumentation!$F440="Schimmel",Abfalldokumentation!$G440="keinen Abnehmer/kein Schälpersonal"),"Div. Zipfel, ES ohne Verwendung",VLOOKUP(Abfalldokumentation!$E440,Produktgruppen!A:B,2,FALSE)),"-")))))))))))))))))))))))</f>
        <v>ABS</v>
      </c>
      <c r="E440" s="81" t="str">
        <f>IFERROR(VLOOKUP(Abfalldokumentation!$O440,Artikel!A:C,3,FALSE),Abfalldokumentation!$O440)</f>
        <v>ABS OLD-AMSTERDAM</v>
      </c>
      <c r="F440" s="81" t="str">
        <f>VLOOKUP(T440,'Liste Gründe'!A:D,2,FALSE)</f>
        <v>keinen Verwendungszweck</v>
      </c>
      <c r="G440" s="80" t="str">
        <f>IF(ISBLANK(V440),VLOOKUP(Abfalldokumentation!$P440,'Liste Gründe'!A:D,3,FALSE),V440)</f>
        <v>keinen Verwendungszweck</v>
      </c>
      <c r="H440" s="81" t="str">
        <f>IF(ISBLANK(Abfalldokumentation!$W440),"-",Abfalldokumentation!$W440)</f>
        <v>&lt;1000kg/Monat</v>
      </c>
      <c r="I440" s="81">
        <f t="shared" si="43"/>
        <v>37</v>
      </c>
      <c r="J440" s="81" t="str">
        <f t="shared" si="44"/>
        <v>Produkte</v>
      </c>
      <c r="K440" s="81" t="str">
        <f t="shared" si="45"/>
        <v>BUs</v>
      </c>
      <c r="L440" s="81" t="str">
        <f t="shared" si="46"/>
        <v>Symptome</v>
      </c>
      <c r="M440" s="81">
        <f>IFERROR(VLOOKUP(Abfalldokumentation!$O440,Kennzahlen!S:V,3,FALSE)*Abfalldokumentation!$B440,"0")</f>
        <v>1.4E-3</v>
      </c>
      <c r="N440" s="81" t="str">
        <f>IF(ISBLANK(Q440),VLOOKUP(Abfalldokumentation!$O440,'Linien - BU'!R:S,2,FALSE),Q440)</f>
        <v>L22</v>
      </c>
      <c r="O440" s="77">
        <f t="shared" si="47"/>
        <v>29501039</v>
      </c>
      <c r="P440" s="77">
        <f t="shared" si="48"/>
        <v>61</v>
      </c>
      <c r="Q440" s="39" t="s">
        <v>186</v>
      </c>
      <c r="R440" s="40">
        <v>29501039</v>
      </c>
      <c r="S440" s="40">
        <v>14</v>
      </c>
      <c r="T440" s="40">
        <v>61</v>
      </c>
      <c r="U440" s="41">
        <v>44453</v>
      </c>
      <c r="V440" s="42"/>
      <c r="W440" s="43" t="s">
        <v>236</v>
      </c>
      <c r="X440" s="44" t="str">
        <f>IFERROR(VLOOKUP(Abfalldokumentation!$R440,Artikel!A:C,3,FALSE),Abfalldokumentation!$R440)</f>
        <v>ABS OLD-AMSTERDAM</v>
      </c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spans="1:40" ht="30" hidden="1" customHeight="1" x14ac:dyDescent="0.25">
      <c r="A441" s="73" t="str">
        <f>VLOOKUP(N441,'Linien - BU'!A:B,2,FALSE)</f>
        <v>BU1</v>
      </c>
      <c r="B441" s="74">
        <f t="shared" si="42"/>
        <v>292</v>
      </c>
      <c r="C441" s="75">
        <f>Abfalldokumentation!$U441</f>
        <v>44453</v>
      </c>
      <c r="D441" s="69" t="str">
        <f>IFERROR(IF(VLOOKUP(O441,'[1]Rohware 230'!$B:$C,2,FALSE)=0,"Rohware"),
IFERROR(IF(VLOOKUP(O441,[1]Sammelnr.!$B:$C,2,FALSE)=0,"Sammelnr. ungeschält ABS"),
IFERROR(IF(VLOOKUP(O441,[1]Sammelnr.!$E:$F,2,FALSE)=0,"Sammelnr. ungeschält VS"),
IFERROR(IF(VLOOKUP(O441,[1]Sammelnr.!$H:$I,2,FALSE)=0,"Sammelnr. geschält"),
IFERROR(IF(VLOOKUP(O441,[1]Offen!$B:$C,2,FALSE)=0,"Offen ungeschält ABS"),
IFERROR(IF(VLOOKUP(O441,[1]Offen!$E:$F,2,FALSE)=0,"Offen ungeschält VOS"),
IFERROR(IF(VLOOKUP(O441,[1]Offen!$H:$I,2,FALSE)=0,"Offen geschält RW"),
IFERROR(IF(VLOOKUP(O441,[1]Offen!$K:$L,2,FALSE)=0,"Offen vegan"),
IFERROR(IF(VLOOKUP(O441,[1]Offen!$N:$O,2,FALSE)=0,"Offen Zipfel"),
IFERROR(IF(VLOOKUP(O441,[1]Offen!$Q:$R,2,FALSE)=0,"Offen Endstücke"),
IFERROR(IF(VLOOKUP(O441,[1]Vakuumiert!$B:$C,2,FALSE)=0,"Vakuumierter VOS ungeschält"),
IFERROR(IF(VLOOKUP(O441,[1]Vakuumiert!$E:$F,2,FALSE)=0,"Vakuumierter ABS ungeschält"),
IFERROR(IF(VLOOKUP(O441,[1]Vakuumiert!$H:$I,2,FALSE)=0,"Vakuumierter VOS geschält"),
IFERROR(IF(VLOOKUP(O441,[1]Vakuumiert!$K:$L,2,FALSE)=0,"Vakuumierter VOS vegan"),
IFERROR(IF(VLOOKUP(O441,[1]Vakuumiert!$N:$O,2,FALSE)=0,"Vakuumierter VOS Zipfel"),
IFERROR(IF(VLOOKUP(O441,[1]Vakuumiert!$Q:$R,2,FALSE)=0,"Vakuumiert geschält"),
IFERROR(IF(VLOOKUP(O441,'[1]vakuumierte Fertigprodukte'!$B:$C,2,FALSE)=0,"Fertigprodukte"),
IFERROR(IF(VLOOKUP(O441,'[1]vakuumierte Fertigprodukte'!$E:$FI,2,FALSE)=0,"Vakuumierte Zipfel"),
IFERROR(IF(VLOOKUP(O441,[1]Wurste!$B:$C,2,FALSE)=0,"Räucherwürste"),
IFERROR(IF(VLOOKUP(O441,[1]Wurste!$E:$F,2,FALSE)=0,"URW/URGW Wurst"),
IFERROR(IF(VLOOKUP(O441,[1]Wurste!$H:$I,2,FALSE)=0,"HF-Wurst Vegan"),
IFERROR(IF(VLOOKUP(O441,[1]Wurste!$K:$L,2,FALSE)=0,"320er ohne Würste"),
IFERROR(IF(AND(OR(Abfalldokumentation!$A441="BU3",Abfalldokumentation!$A441="Verkauf"),Abfalldokumentation!$F441="Schimmel",Abfalldokumentation!$G441="keinen Abnehmer/kein Schälpersonal"),"Div. Zipfel, ES ohne Verwendung",VLOOKUP(Abfalldokumentation!$E441,Produktgruppen!A:B,2,FALSE)),"-")))))))))))))))))))))))</f>
        <v>ganze Würste</v>
      </c>
      <c r="E441" s="76" t="str">
        <f>IFERROR(VLOOKUP(Abfalldokumentation!$O441,Artikel!A:C,3,FALSE),Abfalldokumentation!$O441)</f>
        <v>Würste 6000g Räucher fü</v>
      </c>
      <c r="F441" s="76" t="str">
        <f>VLOOKUP(T441,'Liste Gründe'!A:D,2,FALSE)</f>
        <v>Schimmel</v>
      </c>
      <c r="G441" s="75" t="str">
        <f>IF(ISBLANK(V441),VLOOKUP(Abfalldokumentation!$P441,'Liste Gründe'!A:D,3,FALSE),V441)</f>
        <v>Qualitätsfehler</v>
      </c>
      <c r="H441" s="76" t="str">
        <f>IF(ISBLANK(Abfalldokumentation!$W441),"-",Abfalldokumentation!$W441)</f>
        <v>Rohware zu weich</v>
      </c>
      <c r="I441" s="76">
        <f t="shared" si="43"/>
        <v>37</v>
      </c>
      <c r="J441" s="76" t="str">
        <f t="shared" si="44"/>
        <v>Produkte</v>
      </c>
      <c r="K441" s="76" t="str">
        <f t="shared" si="45"/>
        <v>BUs</v>
      </c>
      <c r="L441" s="76" t="str">
        <f t="shared" si="46"/>
        <v>Symptome</v>
      </c>
      <c r="M441" s="76" t="str">
        <f>IFERROR(VLOOKUP(Abfalldokumentation!$O441,Kennzahlen!S:V,3,FALSE)*Abfalldokumentation!$B441,"0")</f>
        <v>0</v>
      </c>
      <c r="N441" s="76" t="str">
        <f>IF(ISBLANK(Q441),VLOOKUP(Abfalldokumentation!$O441,'Linien - BU'!R:S,2,FALSE),Q441)</f>
        <v>Abfüllung</v>
      </c>
      <c r="O441" s="77">
        <f t="shared" si="47"/>
        <v>31000098</v>
      </c>
      <c r="P441" s="77">
        <f t="shared" si="48"/>
        <v>12</v>
      </c>
      <c r="Q441" s="45" t="s">
        <v>180</v>
      </c>
      <c r="R441" s="46">
        <v>31000098</v>
      </c>
      <c r="S441" s="46">
        <v>292</v>
      </c>
      <c r="T441" s="46">
        <v>12</v>
      </c>
      <c r="U441" s="47">
        <v>44453</v>
      </c>
      <c r="V441" s="42" t="s">
        <v>26</v>
      </c>
      <c r="W441" s="49" t="s">
        <v>265</v>
      </c>
      <c r="X441" s="50" t="str">
        <f>IFERROR(VLOOKUP(Abfalldokumentation!$R441,Artikel!A:C,3,FALSE),Abfalldokumentation!$R441)</f>
        <v>Würste 6000g Räucher fü</v>
      </c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spans="1:40" ht="30" hidden="1" customHeight="1" x14ac:dyDescent="0.25">
      <c r="A442" s="78" t="str">
        <f>VLOOKUP(N442,'Linien - BU'!A:B,2,FALSE)</f>
        <v>BU3</v>
      </c>
      <c r="B442" s="79">
        <f t="shared" si="42"/>
        <v>282</v>
      </c>
      <c r="C442" s="80">
        <f>Abfalldokumentation!$U442</f>
        <v>44453</v>
      </c>
      <c r="D442" s="69" t="str">
        <f>IFERROR(IF(VLOOKUP(O442,'[1]Rohware 230'!$B:$C,2,FALSE)=0,"Rohware"),
IFERROR(IF(VLOOKUP(O442,[1]Sammelnr.!$B:$C,2,FALSE)=0,"Sammelnr. ungeschält ABS"),
IFERROR(IF(VLOOKUP(O442,[1]Sammelnr.!$E:$F,2,FALSE)=0,"Sammelnr. ungeschält VS"),
IFERROR(IF(VLOOKUP(O442,[1]Sammelnr.!$H:$I,2,FALSE)=0,"Sammelnr. geschält"),
IFERROR(IF(VLOOKUP(O442,[1]Offen!$B:$C,2,FALSE)=0,"Offen ungeschält ABS"),
IFERROR(IF(VLOOKUP(O442,[1]Offen!$E:$F,2,FALSE)=0,"Offen ungeschält VOS"),
IFERROR(IF(VLOOKUP(O442,[1]Offen!$H:$I,2,FALSE)=0,"Offen geschält RW"),
IFERROR(IF(VLOOKUP(O442,[1]Offen!$K:$L,2,FALSE)=0,"Offen vegan"),
IFERROR(IF(VLOOKUP(O442,[1]Offen!$N:$O,2,FALSE)=0,"Offen Zipfel"),
IFERROR(IF(VLOOKUP(O442,[1]Offen!$Q:$R,2,FALSE)=0,"Offen Endstücke"),
IFERROR(IF(VLOOKUP(O442,[1]Vakuumiert!$B:$C,2,FALSE)=0,"Vakuumierter VOS ungeschält"),
IFERROR(IF(VLOOKUP(O442,[1]Vakuumiert!$E:$F,2,FALSE)=0,"Vakuumierter ABS ungeschält"),
IFERROR(IF(VLOOKUP(O442,[1]Vakuumiert!$H:$I,2,FALSE)=0,"Vakuumierter VOS geschält"),
IFERROR(IF(VLOOKUP(O442,[1]Vakuumiert!$K:$L,2,FALSE)=0,"Vakuumierter VOS vegan"),
IFERROR(IF(VLOOKUP(O442,[1]Vakuumiert!$N:$O,2,FALSE)=0,"Vakuumierter VOS Zipfel"),
IFERROR(IF(VLOOKUP(O442,[1]Vakuumiert!$Q:$R,2,FALSE)=0,"Vakuumiert geschält"),
IFERROR(IF(VLOOKUP(O442,'[1]vakuumierte Fertigprodukte'!$B:$C,2,FALSE)=0,"Fertigprodukte"),
IFERROR(IF(VLOOKUP(O442,'[1]vakuumierte Fertigprodukte'!$E:$FI,2,FALSE)=0,"Vakuumierte Zipfel"),
IFERROR(IF(VLOOKUP(O442,[1]Wurste!$B:$C,2,FALSE)=0,"Räucherwürste"),
IFERROR(IF(VLOOKUP(O442,[1]Wurste!$E:$F,2,FALSE)=0,"URW/URGW Wurst"),
IFERROR(IF(VLOOKUP(O442,[1]Wurste!$H:$I,2,FALSE)=0,"HF-Wurst Vegan"),
IFERROR(IF(VLOOKUP(O442,[1]Wurste!$K:$L,2,FALSE)=0,"320er ohne Würste"),
IFERROR(IF(AND(OR(Abfalldokumentation!$A442="BU3",Abfalldokumentation!$A442="Verkauf"),Abfalldokumentation!$F442="Schimmel",Abfalldokumentation!$G442="keinen Abnehmer/kein Schälpersonal"),"Div. Zipfel, ES ohne Verwendung",VLOOKUP(Abfalldokumentation!$E442,Produktgruppen!A:B,2,FALSE)),"-")))))))))))))))))))))))</f>
        <v>Vakuumierter VOS ungeschält</v>
      </c>
      <c r="E442" s="81" t="str">
        <f>IFERROR(VLOOKUP(Abfalldokumentation!$O442,Artikel!A:C,3,FALSE),Abfalldokumentation!$O442)</f>
        <v>VOS RW-NATUR-NAT-VAKU</v>
      </c>
      <c r="F442" s="81" t="str">
        <f>VLOOKUP(T442,'Liste Gründe'!A:D,2,FALSE)</f>
        <v>Schimmel</v>
      </c>
      <c r="G442" s="80" t="str">
        <f>IF(ISBLANK(V442),VLOOKUP(Abfalldokumentation!$P442,'Liste Gründe'!A:D,3,FALSE),V442)</f>
        <v>VOS &gt; Einsatz</v>
      </c>
      <c r="H442" s="81" t="str">
        <f>IF(ISBLANK(Abfalldokumentation!$W442),"-",Abfalldokumentation!$W442)</f>
        <v>-</v>
      </c>
      <c r="I442" s="81">
        <f t="shared" si="43"/>
        <v>37</v>
      </c>
      <c r="J442" s="81" t="str">
        <f t="shared" si="44"/>
        <v>Produkte</v>
      </c>
      <c r="K442" s="81" t="str">
        <f t="shared" si="45"/>
        <v>BUs</v>
      </c>
      <c r="L442" s="81" t="str">
        <f t="shared" si="46"/>
        <v>Symptome</v>
      </c>
      <c r="M442" s="81">
        <f>IFERROR(VLOOKUP(Abfalldokumentation!$O442,Kennzahlen!S:V,3,FALSE)*Abfalldokumentation!$B442,"0")</f>
        <v>144.94800000000001</v>
      </c>
      <c r="N442" s="81" t="str">
        <f>IF(ISBLANK(Q442),VLOOKUP(Abfalldokumentation!$O442,'Linien - BU'!R:S,2,FALSE),Q442)</f>
        <v>L16</v>
      </c>
      <c r="O442" s="77">
        <f t="shared" si="47"/>
        <v>49500089</v>
      </c>
      <c r="P442" s="77">
        <f t="shared" si="48"/>
        <v>12</v>
      </c>
      <c r="Q442" s="39" t="s">
        <v>213</v>
      </c>
      <c r="R442" s="40">
        <v>49500089</v>
      </c>
      <c r="S442" s="40">
        <v>282</v>
      </c>
      <c r="T442" s="40">
        <v>12</v>
      </c>
      <c r="U442" s="41">
        <v>44453</v>
      </c>
      <c r="V442" s="42" t="s">
        <v>21</v>
      </c>
      <c r="W442" s="43" t="s">
        <v>54</v>
      </c>
      <c r="X442" s="44" t="str">
        <f>IFERROR(VLOOKUP(Abfalldokumentation!$R442,Artikel!A:C,3,FALSE),Abfalldokumentation!$R442)</f>
        <v>VOS RW-NATUR-NAT-VAKU</v>
      </c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spans="1:40" ht="30" hidden="1" customHeight="1" x14ac:dyDescent="0.25">
      <c r="A443" s="73" t="str">
        <f>VLOOKUP(N443,'Linien - BU'!A:B,2,FALSE)</f>
        <v>BU3</v>
      </c>
      <c r="B443" s="74">
        <f t="shared" si="42"/>
        <v>402</v>
      </c>
      <c r="C443" s="75">
        <f>Abfalldokumentation!$U443</f>
        <v>44453</v>
      </c>
      <c r="D443" s="69" t="str">
        <f>IFERROR(IF(VLOOKUP(O443,'[1]Rohware 230'!$B:$C,2,FALSE)=0,"Rohware"),
IFERROR(IF(VLOOKUP(O443,[1]Sammelnr.!$B:$C,2,FALSE)=0,"Sammelnr. ungeschält ABS"),
IFERROR(IF(VLOOKUP(O443,[1]Sammelnr.!$E:$F,2,FALSE)=0,"Sammelnr. ungeschält VS"),
IFERROR(IF(VLOOKUP(O443,[1]Sammelnr.!$H:$I,2,FALSE)=0,"Sammelnr. geschält"),
IFERROR(IF(VLOOKUP(O443,[1]Offen!$B:$C,2,FALSE)=0,"Offen ungeschält ABS"),
IFERROR(IF(VLOOKUP(O443,[1]Offen!$E:$F,2,FALSE)=0,"Offen ungeschält VOS"),
IFERROR(IF(VLOOKUP(O443,[1]Offen!$H:$I,2,FALSE)=0,"Offen geschält RW"),
IFERROR(IF(VLOOKUP(O443,[1]Offen!$K:$L,2,FALSE)=0,"Offen vegan"),
IFERROR(IF(VLOOKUP(O443,[1]Offen!$N:$O,2,FALSE)=0,"Offen Zipfel"),
IFERROR(IF(VLOOKUP(O443,[1]Offen!$Q:$R,2,FALSE)=0,"Offen Endstücke"),
IFERROR(IF(VLOOKUP(O443,[1]Vakuumiert!$B:$C,2,FALSE)=0,"Vakuumierter VOS ungeschält"),
IFERROR(IF(VLOOKUP(O443,[1]Vakuumiert!$E:$F,2,FALSE)=0,"Vakuumierter ABS ungeschält"),
IFERROR(IF(VLOOKUP(O443,[1]Vakuumiert!$H:$I,2,FALSE)=0,"Vakuumierter VOS geschält"),
IFERROR(IF(VLOOKUP(O443,[1]Vakuumiert!$K:$L,2,FALSE)=0,"Vakuumierter VOS vegan"),
IFERROR(IF(VLOOKUP(O443,[1]Vakuumiert!$N:$O,2,FALSE)=0,"Vakuumierter VOS Zipfel"),
IFERROR(IF(VLOOKUP(O443,[1]Vakuumiert!$Q:$R,2,FALSE)=0,"Vakuumiert geschält"),
IFERROR(IF(VLOOKUP(O443,'[1]vakuumierte Fertigprodukte'!$B:$C,2,FALSE)=0,"Fertigprodukte"),
IFERROR(IF(VLOOKUP(O443,'[1]vakuumierte Fertigprodukte'!$E:$FI,2,FALSE)=0,"Vakuumierte Zipfel"),
IFERROR(IF(VLOOKUP(O443,[1]Wurste!$B:$C,2,FALSE)=0,"Räucherwürste"),
IFERROR(IF(VLOOKUP(O443,[1]Wurste!$E:$F,2,FALSE)=0,"URW/URGW Wurst"),
IFERROR(IF(VLOOKUP(O443,[1]Wurste!$H:$I,2,FALSE)=0,"HF-Wurst Vegan"),
IFERROR(IF(VLOOKUP(O443,[1]Wurste!$K:$L,2,FALSE)=0,"320er ohne Würste"),
IFERROR(IF(AND(OR(Abfalldokumentation!$A443="BU3",Abfalldokumentation!$A443="Verkauf"),Abfalldokumentation!$F443="Schimmel",Abfalldokumentation!$G443="keinen Abnehmer/kein Schälpersonal"),"Div. Zipfel, ES ohne Verwendung",VLOOKUP(Abfalldokumentation!$E443,Produktgruppen!A:B,2,FALSE)),"-")))))))))))))))))))))))</f>
        <v>Vakuumierter VOS ungeschält</v>
      </c>
      <c r="E443" s="76" t="str">
        <f>IFERROR(VLOOKUP(Abfalldokumentation!$O443,Artikel!A:C,3,FALSE),Abfalldokumentation!$O443)</f>
        <v>VOS RW-JAL-NAT-VAKU</v>
      </c>
      <c r="F443" s="76" t="str">
        <f>VLOOKUP(T443,'Liste Gründe'!A:D,2,FALSE)</f>
        <v>Schimmel</v>
      </c>
      <c r="G443" s="75" t="str">
        <f>IF(ISBLANK(V443),VLOOKUP(Abfalldokumentation!$P443,'Liste Gründe'!A:D,3,FALSE),V443)</f>
        <v>VOS &gt; Einsatz</v>
      </c>
      <c r="H443" s="76" t="str">
        <f>IF(ISBLANK(Abfalldokumentation!$W443),"-",Abfalldokumentation!$W443)</f>
        <v>-</v>
      </c>
      <c r="I443" s="76">
        <f t="shared" si="43"/>
        <v>37</v>
      </c>
      <c r="J443" s="76" t="str">
        <f t="shared" si="44"/>
        <v>Produkte</v>
      </c>
      <c r="K443" s="76" t="str">
        <f t="shared" si="45"/>
        <v>BUs</v>
      </c>
      <c r="L443" s="76" t="str">
        <f t="shared" si="46"/>
        <v>Symptome</v>
      </c>
      <c r="M443" s="76">
        <f>IFERROR(VLOOKUP(Abfalldokumentation!$O443,Kennzahlen!S:V,3,FALSE)*Abfalldokumentation!$B443,"0")</f>
        <v>206.62800000000001</v>
      </c>
      <c r="N443" s="76" t="str">
        <f>IF(ISBLANK(Q443),VLOOKUP(Abfalldokumentation!$O443,'Linien - BU'!R:S,2,FALSE),Q443)</f>
        <v>L11</v>
      </c>
      <c r="O443" s="77">
        <f t="shared" si="47"/>
        <v>49500091</v>
      </c>
      <c r="P443" s="77">
        <f t="shared" si="48"/>
        <v>12</v>
      </c>
      <c r="Q443" s="45" t="s">
        <v>266</v>
      </c>
      <c r="R443" s="46">
        <v>49500091</v>
      </c>
      <c r="S443" s="46">
        <v>402</v>
      </c>
      <c r="T443" s="46">
        <v>12</v>
      </c>
      <c r="U443" s="47">
        <v>44453</v>
      </c>
      <c r="V443" s="48" t="s">
        <v>21</v>
      </c>
      <c r="W443" s="49" t="s">
        <v>54</v>
      </c>
      <c r="X443" s="50" t="str">
        <f>IFERROR(VLOOKUP(Abfalldokumentation!$R443,Artikel!A:C,3,FALSE),Abfalldokumentation!$R443)</f>
        <v>VOS RW-JAL-NAT-VAKU</v>
      </c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spans="1:40" ht="30" hidden="1" customHeight="1" x14ac:dyDescent="0.25">
      <c r="A444" s="78" t="str">
        <f>VLOOKUP(N444,'Linien - BU'!A:B,2,FALSE)</f>
        <v>Verkauf</v>
      </c>
      <c r="B444" s="79">
        <f t="shared" si="42"/>
        <v>267</v>
      </c>
      <c r="C444" s="80">
        <f>Abfalldokumentation!$U444</f>
        <v>44453</v>
      </c>
      <c r="D444" s="69" t="str">
        <f>IFERROR(IF(VLOOKUP(O444,'[1]Rohware 230'!$B:$C,2,FALSE)=0,"Rohware"),
IFERROR(IF(VLOOKUP(O444,[1]Sammelnr.!$B:$C,2,FALSE)=0,"Sammelnr. ungeschält ABS"),
IFERROR(IF(VLOOKUP(O444,[1]Sammelnr.!$E:$F,2,FALSE)=0,"Sammelnr. ungeschält VS"),
IFERROR(IF(VLOOKUP(O444,[1]Sammelnr.!$H:$I,2,FALSE)=0,"Sammelnr. geschält"),
IFERROR(IF(VLOOKUP(O444,[1]Offen!$B:$C,2,FALSE)=0,"Offen ungeschält ABS"),
IFERROR(IF(VLOOKUP(O444,[1]Offen!$E:$F,2,FALSE)=0,"Offen ungeschält VOS"),
IFERROR(IF(VLOOKUP(O444,[1]Offen!$H:$I,2,FALSE)=0,"Offen geschält RW"),
IFERROR(IF(VLOOKUP(O444,[1]Offen!$K:$L,2,FALSE)=0,"Offen vegan"),
IFERROR(IF(VLOOKUP(O444,[1]Offen!$N:$O,2,FALSE)=0,"Offen Zipfel"),
IFERROR(IF(VLOOKUP(O444,[1]Offen!$Q:$R,2,FALSE)=0,"Offen Endstücke"),
IFERROR(IF(VLOOKUP(O444,[1]Vakuumiert!$B:$C,2,FALSE)=0,"Vakuumierter VOS ungeschält"),
IFERROR(IF(VLOOKUP(O444,[1]Vakuumiert!$E:$F,2,FALSE)=0,"Vakuumierter ABS ungeschält"),
IFERROR(IF(VLOOKUP(O444,[1]Vakuumiert!$H:$I,2,FALSE)=0,"Vakuumierter VOS geschält"),
IFERROR(IF(VLOOKUP(O444,[1]Vakuumiert!$K:$L,2,FALSE)=0,"Vakuumierter VOS vegan"),
IFERROR(IF(VLOOKUP(O444,[1]Vakuumiert!$N:$O,2,FALSE)=0,"Vakuumierter VOS Zipfel"),
IFERROR(IF(VLOOKUP(O444,[1]Vakuumiert!$Q:$R,2,FALSE)=0,"Vakuumiert geschält"),
IFERROR(IF(VLOOKUP(O444,'[1]vakuumierte Fertigprodukte'!$B:$C,2,FALSE)=0,"Fertigprodukte"),
IFERROR(IF(VLOOKUP(O444,'[1]vakuumierte Fertigprodukte'!$E:$FI,2,FALSE)=0,"Vakuumierte Zipfel"),
IFERROR(IF(VLOOKUP(O444,[1]Wurste!$B:$C,2,FALSE)=0,"Räucherwürste"),
IFERROR(IF(VLOOKUP(O444,[1]Wurste!$E:$F,2,FALSE)=0,"URW/URGW Wurst"),
IFERROR(IF(VLOOKUP(O444,[1]Wurste!$H:$I,2,FALSE)=0,"HF-Wurst Vegan"),
IFERROR(IF(VLOOKUP(O444,[1]Wurste!$K:$L,2,FALSE)=0,"320er ohne Würste"),
IFERROR(IF(AND(OR(Abfalldokumentation!$A444="BU3",Abfalldokumentation!$A444="Verkauf"),Abfalldokumentation!$F444="Schimmel",Abfalldokumentation!$G444="keinen Abnehmer/kein Schälpersonal"),"Div. Zipfel, ES ohne Verwendung",VLOOKUP(Abfalldokumentation!$E444,Produktgruppen!A:B,2,FALSE)),"-")))))))))))))))))))))))</f>
        <v>Div. Zipfel, ES ohne Verwendung</v>
      </c>
      <c r="E444" s="81" t="str">
        <f>IFERROR(VLOOKUP(Abfalldokumentation!$O444,Artikel!A:C,3,FALSE),Abfalldokumentation!$O444)</f>
        <v>VOS RW-NATUR-EXTRA-VAKU</v>
      </c>
      <c r="F444" s="81" t="str">
        <f>VLOOKUP(T444,'Liste Gründe'!A:D,2,FALSE)</f>
        <v>Schimmel</v>
      </c>
      <c r="G444" s="80" t="str">
        <f>IF(ISBLANK(V444),VLOOKUP(Abfalldokumentation!$P444,'Liste Gründe'!A:D,3,FALSE),V444)</f>
        <v>keinen Abnehmer/kein Schälpersonal</v>
      </c>
      <c r="H444" s="81" t="str">
        <f>IF(ISBLANK(Abfalldokumentation!$W444),"-",Abfalldokumentation!$W444)</f>
        <v>keinen Abnehmer/Schälen</v>
      </c>
      <c r="I444" s="81">
        <f t="shared" si="43"/>
        <v>37</v>
      </c>
      <c r="J444" s="81" t="str">
        <f t="shared" si="44"/>
        <v>Produkte</v>
      </c>
      <c r="K444" s="81" t="str">
        <f t="shared" si="45"/>
        <v>BUs</v>
      </c>
      <c r="L444" s="81" t="str">
        <f t="shared" si="46"/>
        <v>Symptome</v>
      </c>
      <c r="M444" s="81" t="str">
        <f>IFERROR(VLOOKUP(Abfalldokumentation!$O444,Kennzahlen!S:V,3,FALSE)*Abfalldokumentation!$B444,"0")</f>
        <v>0</v>
      </c>
      <c r="N444" s="81" t="str">
        <f>IF(ISBLANK(Q444),VLOOKUP(Abfalldokumentation!$O444,'Linien - BU'!R:S,2,FALSE),Q444)</f>
        <v>Verkauf</v>
      </c>
      <c r="O444" s="77">
        <f t="shared" si="47"/>
        <v>49500092</v>
      </c>
      <c r="P444" s="77">
        <f t="shared" si="48"/>
        <v>12</v>
      </c>
      <c r="Q444" s="39" t="s">
        <v>11</v>
      </c>
      <c r="R444" s="40">
        <v>49500092</v>
      </c>
      <c r="S444" s="40">
        <v>267</v>
      </c>
      <c r="T444" s="40">
        <v>12</v>
      </c>
      <c r="U444" s="41">
        <v>44453</v>
      </c>
      <c r="V444" s="42" t="s">
        <v>20</v>
      </c>
      <c r="W444" s="43" t="s">
        <v>192</v>
      </c>
      <c r="X444" s="44" t="str">
        <f>IFERROR(VLOOKUP(Abfalldokumentation!$R444,Artikel!A:C,3,FALSE),Abfalldokumentation!$R444)</f>
        <v>VOS RW-NATUR-EXTRA-VAKU</v>
      </c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spans="1:40" ht="30" hidden="1" customHeight="1" x14ac:dyDescent="0.25">
      <c r="A445" s="73" t="str">
        <f>VLOOKUP(N445,'Linien - BU'!A:B,2,FALSE)</f>
        <v>Verkauf</v>
      </c>
      <c r="B445" s="74">
        <f t="shared" si="42"/>
        <v>203</v>
      </c>
      <c r="C445" s="75">
        <f>Abfalldokumentation!$U445</f>
        <v>44453</v>
      </c>
      <c r="D445" s="69" t="str">
        <f>IFERROR(IF(VLOOKUP(O445,'[1]Rohware 230'!$B:$C,2,FALSE)=0,"Rohware"),
IFERROR(IF(VLOOKUP(O445,[1]Sammelnr.!$B:$C,2,FALSE)=0,"Sammelnr. ungeschält ABS"),
IFERROR(IF(VLOOKUP(O445,[1]Sammelnr.!$E:$F,2,FALSE)=0,"Sammelnr. ungeschält VS"),
IFERROR(IF(VLOOKUP(O445,[1]Sammelnr.!$H:$I,2,FALSE)=0,"Sammelnr. geschält"),
IFERROR(IF(VLOOKUP(O445,[1]Offen!$B:$C,2,FALSE)=0,"Offen ungeschält ABS"),
IFERROR(IF(VLOOKUP(O445,[1]Offen!$E:$F,2,FALSE)=0,"Offen ungeschält VOS"),
IFERROR(IF(VLOOKUP(O445,[1]Offen!$H:$I,2,FALSE)=0,"Offen geschält RW"),
IFERROR(IF(VLOOKUP(O445,[1]Offen!$K:$L,2,FALSE)=0,"Offen vegan"),
IFERROR(IF(VLOOKUP(O445,[1]Offen!$N:$O,2,FALSE)=0,"Offen Zipfel"),
IFERROR(IF(VLOOKUP(O445,[1]Offen!$Q:$R,2,FALSE)=0,"Offen Endstücke"),
IFERROR(IF(VLOOKUP(O445,[1]Vakuumiert!$B:$C,2,FALSE)=0,"Vakuumierter VOS ungeschält"),
IFERROR(IF(VLOOKUP(O445,[1]Vakuumiert!$E:$F,2,FALSE)=0,"Vakuumierter ABS ungeschält"),
IFERROR(IF(VLOOKUP(O445,[1]Vakuumiert!$H:$I,2,FALSE)=0,"Vakuumierter VOS geschält"),
IFERROR(IF(VLOOKUP(O445,[1]Vakuumiert!$K:$L,2,FALSE)=0,"Vakuumierter VOS vegan"),
IFERROR(IF(VLOOKUP(O445,[1]Vakuumiert!$N:$O,2,FALSE)=0,"Vakuumierter VOS Zipfel"),
IFERROR(IF(VLOOKUP(O445,[1]Vakuumiert!$Q:$R,2,FALSE)=0,"Vakuumiert geschält"),
IFERROR(IF(VLOOKUP(O445,'[1]vakuumierte Fertigprodukte'!$B:$C,2,FALSE)=0,"Fertigprodukte"),
IFERROR(IF(VLOOKUP(O445,'[1]vakuumierte Fertigprodukte'!$E:$FI,2,FALSE)=0,"Vakuumierte Zipfel"),
IFERROR(IF(VLOOKUP(O445,[1]Wurste!$B:$C,2,FALSE)=0,"Räucherwürste"),
IFERROR(IF(VLOOKUP(O445,[1]Wurste!$E:$F,2,FALSE)=0,"URW/URGW Wurst"),
IFERROR(IF(VLOOKUP(O445,[1]Wurste!$H:$I,2,FALSE)=0,"HF-Wurst Vegan"),
IFERROR(IF(VLOOKUP(O445,[1]Wurste!$K:$L,2,FALSE)=0,"320er ohne Würste"),
IFERROR(IF(AND(OR(Abfalldokumentation!$A445="BU3",Abfalldokumentation!$A445="Verkauf"),Abfalldokumentation!$F445="Schimmel",Abfalldokumentation!$G445="keinen Abnehmer/kein Schälpersonal"),"Div. Zipfel, ES ohne Verwendung",VLOOKUP(Abfalldokumentation!$E445,Produktgruppen!A:B,2,FALSE)),"-")))))))))))))))))))))))</f>
        <v>Vakuumierter VOS ungeschält</v>
      </c>
      <c r="E445" s="76" t="str">
        <f>IFERROR(VLOOKUP(Abfalldokumentation!$O445,Artikel!A:C,3,FALSE),Abfalldokumentation!$O445)</f>
        <v>VOS GRW-NATUR-VAKU / Er</v>
      </c>
      <c r="F445" s="76" t="str">
        <f>VLOOKUP(T445,'Liste Gründe'!A:D,2,FALSE)</f>
        <v>Schimmel</v>
      </c>
      <c r="G445" s="75" t="str">
        <f>IF(ISBLANK(V445),VLOOKUP(Abfalldokumentation!$P445,'Liste Gründe'!A:D,3,FALSE),V445)</f>
        <v>keinen Abnehmer/kein Schälpersonal</v>
      </c>
      <c r="H445" s="76" t="str">
        <f>IF(ISBLANK(Abfalldokumentation!$W445),"-",Abfalldokumentation!$W445)</f>
        <v>keinen Abnehmer/Schälen</v>
      </c>
      <c r="I445" s="76">
        <f t="shared" si="43"/>
        <v>37</v>
      </c>
      <c r="J445" s="76" t="str">
        <f t="shared" si="44"/>
        <v>Produkte</v>
      </c>
      <c r="K445" s="76" t="str">
        <f t="shared" si="45"/>
        <v>BUs</v>
      </c>
      <c r="L445" s="76" t="str">
        <f t="shared" si="46"/>
        <v>Symptome</v>
      </c>
      <c r="M445" s="76">
        <f>IFERROR(VLOOKUP(Abfalldokumentation!$O445,Kennzahlen!S:V,3,FALSE)*Abfalldokumentation!$B445,"0")</f>
        <v>104.342</v>
      </c>
      <c r="N445" s="76" t="str">
        <f>IF(ISBLANK(Q445),VLOOKUP(Abfalldokumentation!$O445,'Linien - BU'!R:S,2,FALSE),Q445)</f>
        <v>Verkauf</v>
      </c>
      <c r="O445" s="77">
        <f t="shared" si="47"/>
        <v>49500143</v>
      </c>
      <c r="P445" s="77">
        <f t="shared" si="48"/>
        <v>12</v>
      </c>
      <c r="Q445" s="45" t="s">
        <v>11</v>
      </c>
      <c r="R445" s="46">
        <v>49500143</v>
      </c>
      <c r="S445" s="46">
        <v>203</v>
      </c>
      <c r="T445" s="46">
        <v>12</v>
      </c>
      <c r="U445" s="47">
        <v>44453</v>
      </c>
      <c r="V445" s="48" t="s">
        <v>20</v>
      </c>
      <c r="W445" s="49" t="s">
        <v>192</v>
      </c>
      <c r="X445" s="50" t="str">
        <f>IFERROR(VLOOKUP(Abfalldokumentation!$R445,Artikel!A:C,3,FALSE),Abfalldokumentation!$R445)</f>
        <v>VOS GRW-NATUR-VAKU / Er</v>
      </c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spans="1:40" ht="30" hidden="1" customHeight="1" x14ac:dyDescent="0.25">
      <c r="A446" s="78" t="str">
        <f>VLOOKUP(N446,'Linien - BU'!A:B,2,FALSE)</f>
        <v>BU3</v>
      </c>
      <c r="B446" s="79">
        <f t="shared" si="42"/>
        <v>328</v>
      </c>
      <c r="C446" s="80">
        <f>Abfalldokumentation!$U446</f>
        <v>44453</v>
      </c>
      <c r="D446" s="69" t="str">
        <f>IFERROR(IF(VLOOKUP(O446,'[1]Rohware 230'!$B:$C,2,FALSE)=0,"Rohware"),
IFERROR(IF(VLOOKUP(O446,[1]Sammelnr.!$B:$C,2,FALSE)=0,"Sammelnr. ungeschält ABS"),
IFERROR(IF(VLOOKUP(O446,[1]Sammelnr.!$E:$F,2,FALSE)=0,"Sammelnr. ungeschält VS"),
IFERROR(IF(VLOOKUP(O446,[1]Sammelnr.!$H:$I,2,FALSE)=0,"Sammelnr. geschält"),
IFERROR(IF(VLOOKUP(O446,[1]Offen!$B:$C,2,FALSE)=0,"Offen ungeschält ABS"),
IFERROR(IF(VLOOKUP(O446,[1]Offen!$E:$F,2,FALSE)=0,"Offen ungeschält VOS"),
IFERROR(IF(VLOOKUP(O446,[1]Offen!$H:$I,2,FALSE)=0,"Offen geschält RW"),
IFERROR(IF(VLOOKUP(O446,[1]Offen!$K:$L,2,FALSE)=0,"Offen vegan"),
IFERROR(IF(VLOOKUP(O446,[1]Offen!$N:$O,2,FALSE)=0,"Offen Zipfel"),
IFERROR(IF(VLOOKUP(O446,[1]Offen!$Q:$R,2,FALSE)=0,"Offen Endstücke"),
IFERROR(IF(VLOOKUP(O446,[1]Vakuumiert!$B:$C,2,FALSE)=0,"Vakuumierter VOS ungeschält"),
IFERROR(IF(VLOOKUP(O446,[1]Vakuumiert!$E:$F,2,FALSE)=0,"Vakuumierter ABS ungeschält"),
IFERROR(IF(VLOOKUP(O446,[1]Vakuumiert!$H:$I,2,FALSE)=0,"Vakuumierter VOS geschält"),
IFERROR(IF(VLOOKUP(O446,[1]Vakuumiert!$K:$L,2,FALSE)=0,"Vakuumierter VOS vegan"),
IFERROR(IF(VLOOKUP(O446,[1]Vakuumiert!$N:$O,2,FALSE)=0,"Vakuumierter VOS Zipfel"),
IFERROR(IF(VLOOKUP(O446,[1]Vakuumiert!$Q:$R,2,FALSE)=0,"Vakuumiert geschält"),
IFERROR(IF(VLOOKUP(O446,'[1]vakuumierte Fertigprodukte'!$B:$C,2,FALSE)=0,"Fertigprodukte"),
IFERROR(IF(VLOOKUP(O446,'[1]vakuumierte Fertigprodukte'!$E:$FI,2,FALSE)=0,"Vakuumierte Zipfel"),
IFERROR(IF(VLOOKUP(O446,[1]Wurste!$B:$C,2,FALSE)=0,"Räucherwürste"),
IFERROR(IF(VLOOKUP(O446,[1]Wurste!$E:$F,2,FALSE)=0,"URW/URGW Wurst"),
IFERROR(IF(VLOOKUP(O446,[1]Wurste!$H:$I,2,FALSE)=0,"HF-Wurst Vegan"),
IFERROR(IF(VLOOKUP(O446,[1]Wurste!$K:$L,2,FALSE)=0,"320er ohne Würste"),
IFERROR(IF(AND(OR(Abfalldokumentation!$A446="BU3",Abfalldokumentation!$A446="Verkauf"),Abfalldokumentation!$F446="Schimmel",Abfalldokumentation!$G446="keinen Abnehmer/kein Schälpersonal"),"Div. Zipfel, ES ohne Verwendung",VLOOKUP(Abfalldokumentation!$E446,Produktgruppen!A:B,2,FALSE)),"-")))))))))))))))))))))))</f>
        <v>Vakuumierter VOS ungeschält</v>
      </c>
      <c r="E446" s="81" t="str">
        <f>IFERROR(VLOOKUP(Abfalldokumentation!$O446,Artikel!A:C,3,FALSE),Abfalldokumentation!$O446)</f>
        <v>VOS GRW-SCHI-NAT-VAKU</v>
      </c>
      <c r="F446" s="81" t="str">
        <f>VLOOKUP(T446,'Liste Gründe'!A:D,2,FALSE)</f>
        <v>Schimmel</v>
      </c>
      <c r="G446" s="80" t="str">
        <f>IF(ISBLANK(V446),VLOOKUP(Abfalldokumentation!$P446,'Liste Gründe'!A:D,3,FALSE),V446)</f>
        <v>VOS &gt; Einsatz</v>
      </c>
      <c r="H446" s="81" t="str">
        <f>IF(ISBLANK(Abfalldokumentation!$W446),"-",Abfalldokumentation!$W446)</f>
        <v>-</v>
      </c>
      <c r="I446" s="81">
        <f t="shared" si="43"/>
        <v>37</v>
      </c>
      <c r="J446" s="81" t="str">
        <f t="shared" si="44"/>
        <v>Produkte</v>
      </c>
      <c r="K446" s="81" t="str">
        <f t="shared" si="45"/>
        <v>BUs</v>
      </c>
      <c r="L446" s="81" t="str">
        <f t="shared" si="46"/>
        <v>Symptome</v>
      </c>
      <c r="M446" s="81">
        <f>IFERROR(VLOOKUP(Abfalldokumentation!$O446,Kennzahlen!S:V,3,FALSE)*Abfalldokumentation!$B446,"0")</f>
        <v>168.59200000000001</v>
      </c>
      <c r="N446" s="81" t="str">
        <f>IF(ISBLANK(Q446),VLOOKUP(Abfalldokumentation!$O446,'Linien - BU'!R:S,2,FALSE),Q446)</f>
        <v>L33</v>
      </c>
      <c r="O446" s="77">
        <f t="shared" si="47"/>
        <v>49500204</v>
      </c>
      <c r="P446" s="77">
        <f t="shared" si="48"/>
        <v>12</v>
      </c>
      <c r="Q446" s="39" t="s">
        <v>205</v>
      </c>
      <c r="R446" s="40">
        <v>49500204</v>
      </c>
      <c r="S446" s="40">
        <v>328</v>
      </c>
      <c r="T446" s="40">
        <v>12</v>
      </c>
      <c r="U446" s="41">
        <v>44453</v>
      </c>
      <c r="V446" s="42" t="s">
        <v>21</v>
      </c>
      <c r="W446" s="43"/>
      <c r="X446" s="44" t="str">
        <f>IFERROR(VLOOKUP(Abfalldokumentation!$R446,Artikel!A:C,3,FALSE),Abfalldokumentation!$R446)</f>
        <v>VOS GRW-SCHI-NAT-VAKU</v>
      </c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spans="1:40" ht="30" hidden="1" customHeight="1" x14ac:dyDescent="0.25">
      <c r="A447" s="73" t="str">
        <f>VLOOKUP(N447,'Linien - BU'!A:B,2,FALSE)</f>
        <v>Rest</v>
      </c>
      <c r="B447" s="74">
        <f t="shared" si="42"/>
        <v>5.9</v>
      </c>
      <c r="C447" s="75">
        <f>Abfalldokumentation!$U447</f>
        <v>44453</v>
      </c>
      <c r="D447" s="69" t="str">
        <f>IFERROR(IF(VLOOKUP(O447,'[1]Rohware 230'!$B:$C,2,FALSE)=0,"Rohware"),
IFERROR(IF(VLOOKUP(O447,[1]Sammelnr.!$B:$C,2,FALSE)=0,"Sammelnr. ungeschält ABS"),
IFERROR(IF(VLOOKUP(O447,[1]Sammelnr.!$E:$F,2,FALSE)=0,"Sammelnr. ungeschält VS"),
IFERROR(IF(VLOOKUP(O447,[1]Sammelnr.!$H:$I,2,FALSE)=0,"Sammelnr. geschält"),
IFERROR(IF(VLOOKUP(O447,[1]Offen!$B:$C,2,FALSE)=0,"Offen ungeschält ABS"),
IFERROR(IF(VLOOKUP(O447,[1]Offen!$E:$F,2,FALSE)=0,"Offen ungeschält VOS"),
IFERROR(IF(VLOOKUP(O447,[1]Offen!$H:$I,2,FALSE)=0,"Offen geschält RW"),
IFERROR(IF(VLOOKUP(O447,[1]Offen!$K:$L,2,FALSE)=0,"Offen vegan"),
IFERROR(IF(VLOOKUP(O447,[1]Offen!$N:$O,2,FALSE)=0,"Offen Zipfel"),
IFERROR(IF(VLOOKUP(O447,[1]Offen!$Q:$R,2,FALSE)=0,"Offen Endstücke"),
IFERROR(IF(VLOOKUP(O447,[1]Vakuumiert!$B:$C,2,FALSE)=0,"Vakuumierter VOS ungeschält"),
IFERROR(IF(VLOOKUP(O447,[1]Vakuumiert!$E:$F,2,FALSE)=0,"Vakuumierter ABS ungeschält"),
IFERROR(IF(VLOOKUP(O447,[1]Vakuumiert!$H:$I,2,FALSE)=0,"Vakuumierter VOS geschält"),
IFERROR(IF(VLOOKUP(O447,[1]Vakuumiert!$K:$L,2,FALSE)=0,"Vakuumierter VOS vegan"),
IFERROR(IF(VLOOKUP(O447,[1]Vakuumiert!$N:$O,2,FALSE)=0,"Vakuumierter VOS Zipfel"),
IFERROR(IF(VLOOKUP(O447,[1]Vakuumiert!$Q:$R,2,FALSE)=0,"Vakuumiert geschält"),
IFERROR(IF(VLOOKUP(O447,'[1]vakuumierte Fertigprodukte'!$B:$C,2,FALSE)=0,"Fertigprodukte"),
IFERROR(IF(VLOOKUP(O447,'[1]vakuumierte Fertigprodukte'!$E:$FI,2,FALSE)=0,"Vakuumierte Zipfel"),
IFERROR(IF(VLOOKUP(O447,[1]Wurste!$B:$C,2,FALSE)=0,"Räucherwürste"),
IFERROR(IF(VLOOKUP(O447,[1]Wurste!$E:$F,2,FALSE)=0,"URW/URGW Wurst"),
IFERROR(IF(VLOOKUP(O447,[1]Wurste!$H:$I,2,FALSE)=0,"HF-Wurst Vegan"),
IFERROR(IF(VLOOKUP(O447,[1]Wurste!$K:$L,2,FALSE)=0,"320er ohne Würste"),
IFERROR(IF(AND(OR(Abfalldokumentation!$A447="BU3",Abfalldokumentation!$A447="Verkauf"),Abfalldokumentation!$F447="Schimmel",Abfalldokumentation!$G447="keinen Abnehmer/kein Schälpersonal"),"Div. Zipfel, ES ohne Verwendung",VLOOKUP(Abfalldokumentation!$E447,Produktgruppen!A:B,2,FALSE)),"-")))))))))))))))))))))))</f>
        <v>Qualitätssicherung</v>
      </c>
      <c r="E447" s="76" t="str">
        <f>IFERROR(VLOOKUP(Abfalldokumentation!$O447,Artikel!A:C,3,FALSE),Abfalldokumentation!$O447)</f>
        <v>Laborproben</v>
      </c>
      <c r="F447" s="76" t="str">
        <f>VLOOKUP(T447,'Liste Gründe'!A:D,2,FALSE)</f>
        <v>Qualitätssicherung</v>
      </c>
      <c r="G447" s="75" t="str">
        <f>IF(ISBLANK(V447),VLOOKUP(Abfalldokumentation!$P447,'Liste Gründe'!A:D,3,FALSE),V447)</f>
        <v>Einwaage Labor</v>
      </c>
      <c r="H447" s="76" t="str">
        <f>IF(ISBLANK(Abfalldokumentation!$W447),"-",Abfalldokumentation!$W447)</f>
        <v>Einwaage Labor</v>
      </c>
      <c r="I447" s="76">
        <f t="shared" si="43"/>
        <v>37</v>
      </c>
      <c r="J447" s="76" t="str">
        <f t="shared" si="44"/>
        <v>Produkte</v>
      </c>
      <c r="K447" s="76" t="str">
        <f t="shared" si="45"/>
        <v>BUs</v>
      </c>
      <c r="L447" s="76" t="str">
        <f t="shared" si="46"/>
        <v>Symptome</v>
      </c>
      <c r="M447" s="76" t="str">
        <f>IFERROR(VLOOKUP(Abfalldokumentation!$O447,Kennzahlen!S:V,3,FALSE)*Abfalldokumentation!$B447,"0")</f>
        <v>0</v>
      </c>
      <c r="N447" s="76" t="str">
        <f>IF(ISBLANK(Q447),VLOOKUP(Abfalldokumentation!$O447,'Linien - BU'!R:S,2,FALSE),Q447)</f>
        <v>Labor</v>
      </c>
      <c r="O447" s="77" t="str">
        <f t="shared" si="47"/>
        <v>Laborproben</v>
      </c>
      <c r="P447" s="77">
        <f t="shared" si="48"/>
        <v>71</v>
      </c>
      <c r="Q447" s="45" t="s">
        <v>199</v>
      </c>
      <c r="R447" s="46" t="s">
        <v>200</v>
      </c>
      <c r="S447" s="46">
        <v>5.9</v>
      </c>
      <c r="T447" s="52">
        <v>71</v>
      </c>
      <c r="U447" s="47">
        <v>44453</v>
      </c>
      <c r="V447" s="48" t="s">
        <v>218</v>
      </c>
      <c r="W447" s="49" t="s">
        <v>218</v>
      </c>
      <c r="X447" s="50" t="str">
        <f>IFERROR(VLOOKUP(Abfalldokumentation!$R447,Artikel!A:C,3,FALSE),Abfalldokumentation!$R447)</f>
        <v>Laborproben</v>
      </c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spans="1:40" ht="30" hidden="1" customHeight="1" x14ac:dyDescent="0.25">
      <c r="A448" s="78" t="str">
        <f>VLOOKUP(N448,'Linien - BU'!A:B,2,FALSE)</f>
        <v>BU1</v>
      </c>
      <c r="B448" s="79">
        <f t="shared" si="42"/>
        <v>25.4</v>
      </c>
      <c r="C448" s="80">
        <f>Abfalldokumentation!$U448</f>
        <v>44454</v>
      </c>
      <c r="D448" s="69" t="str">
        <f>IFERROR(IF(VLOOKUP(O448,'[1]Rohware 230'!$B:$C,2,FALSE)=0,"Rohware"),
IFERROR(IF(VLOOKUP(O448,[1]Sammelnr.!$B:$C,2,FALSE)=0,"Sammelnr. ungeschält ABS"),
IFERROR(IF(VLOOKUP(O448,[1]Sammelnr.!$E:$F,2,FALSE)=0,"Sammelnr. ungeschält VS"),
IFERROR(IF(VLOOKUP(O448,[1]Sammelnr.!$H:$I,2,FALSE)=0,"Sammelnr. geschält"),
IFERROR(IF(VLOOKUP(O448,[1]Offen!$B:$C,2,FALSE)=0,"Offen ungeschält ABS"),
IFERROR(IF(VLOOKUP(O448,[1]Offen!$E:$F,2,FALSE)=0,"Offen ungeschält VOS"),
IFERROR(IF(VLOOKUP(O448,[1]Offen!$H:$I,2,FALSE)=0,"Offen geschält RW"),
IFERROR(IF(VLOOKUP(O448,[1]Offen!$K:$L,2,FALSE)=0,"Offen vegan"),
IFERROR(IF(VLOOKUP(O448,[1]Offen!$N:$O,2,FALSE)=0,"Offen Zipfel"),
IFERROR(IF(VLOOKUP(O448,[1]Offen!$Q:$R,2,FALSE)=0,"Offen Endstücke"),
IFERROR(IF(VLOOKUP(O448,[1]Vakuumiert!$B:$C,2,FALSE)=0,"Vakuumierter VOS ungeschält"),
IFERROR(IF(VLOOKUP(O448,[1]Vakuumiert!$E:$F,2,FALSE)=0,"Vakuumierter ABS ungeschält"),
IFERROR(IF(VLOOKUP(O448,[1]Vakuumiert!$H:$I,2,FALSE)=0,"Vakuumierter VOS geschält"),
IFERROR(IF(VLOOKUP(O448,[1]Vakuumiert!$K:$L,2,FALSE)=0,"Vakuumierter VOS vegan"),
IFERROR(IF(VLOOKUP(O448,[1]Vakuumiert!$N:$O,2,FALSE)=0,"Vakuumierter VOS Zipfel"),
IFERROR(IF(VLOOKUP(O448,[1]Vakuumiert!$Q:$R,2,FALSE)=0,"Vakuumiert geschält"),
IFERROR(IF(VLOOKUP(O448,'[1]vakuumierte Fertigprodukte'!$B:$C,2,FALSE)=0,"Fertigprodukte"),
IFERROR(IF(VLOOKUP(O448,'[1]vakuumierte Fertigprodukte'!$E:$FI,2,FALSE)=0,"Vakuumierte Zipfel"),
IFERROR(IF(VLOOKUP(O448,[1]Wurste!$B:$C,2,FALSE)=0,"Räucherwürste"),
IFERROR(IF(VLOOKUP(O448,[1]Wurste!$E:$F,2,FALSE)=0,"URW/URGW Wurst"),
IFERROR(IF(VLOOKUP(O448,[1]Wurste!$H:$I,2,FALSE)=0,"HF-Wurst Vegan"),
IFERROR(IF(VLOOKUP(O448,[1]Wurste!$K:$L,2,FALSE)=0,"320er ohne Würste"),
IFERROR(IF(AND(OR(Abfalldokumentation!$A448="BU3",Abfalldokumentation!$A448="Verkauf"),Abfalldokumentation!$F448="Schimmel",Abfalldokumentation!$G448="keinen Abnehmer/kein Schälpersonal"),"Div. Zipfel, ES ohne Verwendung",VLOOKUP(Abfalldokumentation!$E448,Produktgruppen!A:B,2,FALSE)),"-")))))))))))))))))))))))</f>
        <v>Rohware</v>
      </c>
      <c r="E448" s="81" t="str">
        <f>IFERROR(VLOOKUP(Abfalldokumentation!$O448,Artikel!A:C,3,FALSE),Abfalldokumentation!$O448)</f>
        <v>ZUB TOM-BAS 1KG</v>
      </c>
      <c r="F448" s="81" t="str">
        <f>VLOOKUP(T448,'Liste Gründe'!A:D,2,FALSE)</f>
        <v>Schimmel</v>
      </c>
      <c r="G448" s="80" t="str">
        <f>IF(ISBLANK(V448),VLOOKUP(Abfalldokumentation!$P448,'Liste Gründe'!A:D,3,FALSE),V448)</f>
        <v>keine Verarbeitung</v>
      </c>
      <c r="H448" s="81" t="str">
        <f>IF(ISBLANK(Abfalldokumentation!$W448),"-",Abfalldokumentation!$W448)</f>
        <v>Keinen Einsatz</v>
      </c>
      <c r="I448" s="81">
        <f t="shared" si="43"/>
        <v>37</v>
      </c>
      <c r="J448" s="81" t="str">
        <f t="shared" si="44"/>
        <v>Produkte</v>
      </c>
      <c r="K448" s="81" t="str">
        <f t="shared" si="45"/>
        <v>BUs</v>
      </c>
      <c r="L448" s="81" t="str">
        <f t="shared" si="46"/>
        <v>Symptome</v>
      </c>
      <c r="M448" s="81" t="str">
        <f>IFERROR(VLOOKUP(Abfalldokumentation!$O448,Kennzahlen!S:V,3,FALSE)*Abfalldokumentation!$B448,"0")</f>
        <v>0</v>
      </c>
      <c r="N448" s="81" t="str">
        <f>IF(ISBLANK(Q448),VLOOKUP(Abfalldokumentation!$O448,'Linien - BU'!R:S,2,FALSE),Q448)</f>
        <v>Abfüllung</v>
      </c>
      <c r="O448" s="77">
        <f t="shared" si="47"/>
        <v>23500351</v>
      </c>
      <c r="P448" s="77">
        <f t="shared" si="48"/>
        <v>12</v>
      </c>
      <c r="Q448" s="39" t="s">
        <v>180</v>
      </c>
      <c r="R448" s="40">
        <v>23500351</v>
      </c>
      <c r="S448" s="40">
        <v>25.4</v>
      </c>
      <c r="T448" s="40">
        <v>12</v>
      </c>
      <c r="U448" s="41">
        <v>44454</v>
      </c>
      <c r="V448" s="42" t="s">
        <v>22</v>
      </c>
      <c r="W448" s="43" t="s">
        <v>267</v>
      </c>
      <c r="X448" s="44" t="str">
        <f>IFERROR(VLOOKUP(Abfalldokumentation!$R448,Artikel!A:C,3,FALSE),Abfalldokumentation!$R448)</f>
        <v>ZUB TOM-BAS 1KG</v>
      </c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spans="1:40" ht="30" hidden="1" customHeight="1" x14ac:dyDescent="0.25">
      <c r="A449" s="73" t="str">
        <f>VLOOKUP(N449,'Linien - BU'!A:B,2,FALSE)</f>
        <v>BU4</v>
      </c>
      <c r="B449" s="74">
        <f t="shared" si="42"/>
        <v>18</v>
      </c>
      <c r="C449" s="75">
        <f>Abfalldokumentation!$U449</f>
        <v>44454</v>
      </c>
      <c r="D449" s="69" t="str">
        <f>IFERROR(IF(VLOOKUP(O449,'[1]Rohware 230'!$B:$C,2,FALSE)=0,"Rohware"),
IFERROR(IF(VLOOKUP(O449,[1]Sammelnr.!$B:$C,2,FALSE)=0,"Sammelnr. ungeschält ABS"),
IFERROR(IF(VLOOKUP(O449,[1]Sammelnr.!$E:$F,2,FALSE)=0,"Sammelnr. ungeschält VS"),
IFERROR(IF(VLOOKUP(O449,[1]Sammelnr.!$H:$I,2,FALSE)=0,"Sammelnr. geschält"),
IFERROR(IF(VLOOKUP(O449,[1]Offen!$B:$C,2,FALSE)=0,"Offen ungeschält ABS"),
IFERROR(IF(VLOOKUP(O449,[1]Offen!$E:$F,2,FALSE)=0,"Offen ungeschält VOS"),
IFERROR(IF(VLOOKUP(O449,[1]Offen!$H:$I,2,FALSE)=0,"Offen geschält RW"),
IFERROR(IF(VLOOKUP(O449,[1]Offen!$K:$L,2,FALSE)=0,"Offen vegan"),
IFERROR(IF(VLOOKUP(O449,[1]Offen!$N:$O,2,FALSE)=0,"Offen Zipfel"),
IFERROR(IF(VLOOKUP(O449,[1]Offen!$Q:$R,2,FALSE)=0,"Offen Endstücke"),
IFERROR(IF(VLOOKUP(O449,[1]Vakuumiert!$B:$C,2,FALSE)=0,"Vakuumierter VOS ungeschält"),
IFERROR(IF(VLOOKUP(O449,[1]Vakuumiert!$E:$F,2,FALSE)=0,"Vakuumierter ABS ungeschält"),
IFERROR(IF(VLOOKUP(O449,[1]Vakuumiert!$H:$I,2,FALSE)=0,"Vakuumierter VOS geschält"),
IFERROR(IF(VLOOKUP(O449,[1]Vakuumiert!$K:$L,2,FALSE)=0,"Vakuumierter VOS vegan"),
IFERROR(IF(VLOOKUP(O449,[1]Vakuumiert!$N:$O,2,FALSE)=0,"Vakuumierter VOS Zipfel"),
IFERROR(IF(VLOOKUP(O449,[1]Vakuumiert!$Q:$R,2,FALSE)=0,"Vakuumiert geschält"),
IFERROR(IF(VLOOKUP(O449,'[1]vakuumierte Fertigprodukte'!$B:$C,2,FALSE)=0,"Fertigprodukte"),
IFERROR(IF(VLOOKUP(O449,'[1]vakuumierte Fertigprodukte'!$E:$FI,2,FALSE)=0,"Vakuumierte Zipfel"),
IFERROR(IF(VLOOKUP(O449,[1]Wurste!$B:$C,2,FALSE)=0,"Räucherwürste"),
IFERROR(IF(VLOOKUP(O449,[1]Wurste!$E:$F,2,FALSE)=0,"URW/URGW Wurst"),
IFERROR(IF(VLOOKUP(O449,[1]Wurste!$H:$I,2,FALSE)=0,"HF-Wurst Vegan"),
IFERROR(IF(VLOOKUP(O449,[1]Wurste!$K:$L,2,FALSE)=0,"320er ohne Würste"),
IFERROR(IF(AND(OR(Abfalldokumentation!$A449="BU3",Abfalldokumentation!$A449="Verkauf"),Abfalldokumentation!$F449="Schimmel",Abfalldokumentation!$G449="keinen Abnehmer/kein Schälpersonal"),"Div. Zipfel, ES ohne Verwendung",VLOOKUP(Abfalldokumentation!$E449,Produktgruppen!A:B,2,FALSE)),"-")))))))))))))))))))))))</f>
        <v>Vorschmelz</v>
      </c>
      <c r="E449" s="76" t="str">
        <f>IFERROR(VLOOKUP(Abfalldokumentation!$O449,Artikel!A:C,3,FALSE),Abfalldokumentation!$O449)</f>
        <v>VOS Schwarzer Pfeffer R</v>
      </c>
      <c r="F449" s="76" t="str">
        <f>VLOOKUP(T449,'Liste Gründe'!A:D,2,FALSE)</f>
        <v>keinen Verwendungszweck</v>
      </c>
      <c r="G449" s="75" t="str">
        <f>IF(ISBLANK(V449),VLOOKUP(Abfalldokumentation!$P449,'Liste Gründe'!A:D,3,FALSE),V449)</f>
        <v>keinen Verwendungszweck</v>
      </c>
      <c r="H449" s="76" t="str">
        <f>IF(ISBLANK(Abfalldokumentation!$W449),"-",Abfalldokumentation!$W449)</f>
        <v>keinen Verwendungszweck</v>
      </c>
      <c r="I449" s="76">
        <f t="shared" si="43"/>
        <v>37</v>
      </c>
      <c r="J449" s="76" t="str">
        <f t="shared" si="44"/>
        <v>Produkte</v>
      </c>
      <c r="K449" s="76" t="str">
        <f t="shared" si="45"/>
        <v>BUs</v>
      </c>
      <c r="L449" s="76" t="str">
        <f t="shared" si="46"/>
        <v>Symptome</v>
      </c>
      <c r="M449" s="76">
        <f>IFERROR(VLOOKUP(Abfalldokumentation!$O449,Kennzahlen!S:V,3,FALSE)*Abfalldokumentation!$B449,"0")</f>
        <v>9</v>
      </c>
      <c r="N449" s="76" t="str">
        <f>IF(ISBLANK(Q449),VLOOKUP(Abfalldokumentation!$O449,'Linien - BU'!R:S,2,FALSE),Q449)</f>
        <v>L22</v>
      </c>
      <c r="O449" s="77">
        <f t="shared" si="47"/>
        <v>29500482</v>
      </c>
      <c r="P449" s="77">
        <f t="shared" si="48"/>
        <v>61</v>
      </c>
      <c r="Q449" s="45" t="s">
        <v>186</v>
      </c>
      <c r="R449" s="46">
        <v>29500482</v>
      </c>
      <c r="S449" s="46">
        <v>18</v>
      </c>
      <c r="T449" s="46">
        <v>61</v>
      </c>
      <c r="U449" s="47">
        <v>44454</v>
      </c>
      <c r="V449" s="48"/>
      <c r="W449" s="49" t="s">
        <v>17</v>
      </c>
      <c r="X449" s="50" t="str">
        <f>IFERROR(VLOOKUP(Abfalldokumentation!$R449,Artikel!A:C,3,FALSE),Abfalldokumentation!$R449)</f>
        <v>VOS Schwarzer Pfeffer R</v>
      </c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spans="1:40" ht="30" hidden="1" customHeight="1" x14ac:dyDescent="0.25">
      <c r="A450" s="78" t="str">
        <f>VLOOKUP(N450,'Linien - BU'!A:B,2,FALSE)</f>
        <v>BU3</v>
      </c>
      <c r="B450" s="79">
        <f t="shared" ref="B450:B513" si="49">S450</f>
        <v>45</v>
      </c>
      <c r="C450" s="80">
        <f>Abfalldokumentation!$U450</f>
        <v>44454</v>
      </c>
      <c r="D450" s="69" t="str">
        <f>IFERROR(IF(VLOOKUP(O450,'[1]Rohware 230'!$B:$C,2,FALSE)=0,"Rohware"),
IFERROR(IF(VLOOKUP(O450,[1]Sammelnr.!$B:$C,2,FALSE)=0,"Sammelnr. ungeschält ABS"),
IFERROR(IF(VLOOKUP(O450,[1]Sammelnr.!$E:$F,2,FALSE)=0,"Sammelnr. ungeschält VS"),
IFERROR(IF(VLOOKUP(O450,[1]Sammelnr.!$H:$I,2,FALSE)=0,"Sammelnr. geschält"),
IFERROR(IF(VLOOKUP(O450,[1]Offen!$B:$C,2,FALSE)=0,"Offen ungeschält ABS"),
IFERROR(IF(VLOOKUP(O450,[1]Offen!$E:$F,2,FALSE)=0,"Offen ungeschält VOS"),
IFERROR(IF(VLOOKUP(O450,[1]Offen!$H:$I,2,FALSE)=0,"Offen geschält RW"),
IFERROR(IF(VLOOKUP(O450,[1]Offen!$K:$L,2,FALSE)=0,"Offen vegan"),
IFERROR(IF(VLOOKUP(O450,[1]Offen!$N:$O,2,FALSE)=0,"Offen Zipfel"),
IFERROR(IF(VLOOKUP(O450,[1]Offen!$Q:$R,2,FALSE)=0,"Offen Endstücke"),
IFERROR(IF(VLOOKUP(O450,[1]Vakuumiert!$B:$C,2,FALSE)=0,"Vakuumierter VOS ungeschält"),
IFERROR(IF(VLOOKUP(O450,[1]Vakuumiert!$E:$F,2,FALSE)=0,"Vakuumierter ABS ungeschält"),
IFERROR(IF(VLOOKUP(O450,[1]Vakuumiert!$H:$I,2,FALSE)=0,"Vakuumierter VOS geschält"),
IFERROR(IF(VLOOKUP(O450,[1]Vakuumiert!$K:$L,2,FALSE)=0,"Vakuumierter VOS vegan"),
IFERROR(IF(VLOOKUP(O450,[1]Vakuumiert!$N:$O,2,FALSE)=0,"Vakuumierter VOS Zipfel"),
IFERROR(IF(VLOOKUP(O450,[1]Vakuumiert!$Q:$R,2,FALSE)=0,"Vakuumiert geschält"),
IFERROR(IF(VLOOKUP(O450,'[1]vakuumierte Fertigprodukte'!$B:$C,2,FALSE)=0,"Fertigprodukte"),
IFERROR(IF(VLOOKUP(O450,'[1]vakuumierte Fertigprodukte'!$E:$FI,2,FALSE)=0,"Vakuumierte Zipfel"),
IFERROR(IF(VLOOKUP(O450,[1]Wurste!$B:$C,2,FALSE)=0,"Räucherwürste"),
IFERROR(IF(VLOOKUP(O450,[1]Wurste!$E:$F,2,FALSE)=0,"URW/URGW Wurst"),
IFERROR(IF(VLOOKUP(O450,[1]Wurste!$H:$I,2,FALSE)=0,"HF-Wurst Vegan"),
IFERROR(IF(VLOOKUP(O450,[1]Wurste!$K:$L,2,FALSE)=0,"320er ohne Würste"),
IFERROR(IF(AND(OR(Abfalldokumentation!$A450="BU3",Abfalldokumentation!$A450="Verkauf"),Abfalldokumentation!$F450="Schimmel",Abfalldokumentation!$G450="keinen Abnehmer/kein Schälpersonal"),"Div. Zipfel, ES ohne Verwendung",VLOOKUP(Abfalldokumentation!$E450,Produktgruppen!A:B,2,FALSE)),"-")))))))))))))))))))))))</f>
        <v>Vorschmelz</v>
      </c>
      <c r="E450" s="81" t="str">
        <f>IFERROR(VLOOKUP(Abfalldokumentation!$O450,Artikel!A:C,3,FALSE),Abfalldokumentation!$O450)</f>
        <v>VOS Walnuss Blöcke</v>
      </c>
      <c r="F450" s="81" t="str">
        <f>VLOOKUP(T450,'Liste Gründe'!A:D,2,FALSE)</f>
        <v>Schimmel</v>
      </c>
      <c r="G450" s="80" t="str">
        <f>IF(ISBLANK(V450),VLOOKUP(Abfalldokumentation!$P450,'Liste Gründe'!A:D,3,FALSE),V450)</f>
        <v>VOS &gt; Einsatz</v>
      </c>
      <c r="H450" s="81" t="str">
        <f>IF(ISBLANK(Abfalldokumentation!$W450),"-",Abfalldokumentation!$W450)</f>
        <v>VOS &gt; Einsatz</v>
      </c>
      <c r="I450" s="81">
        <f t="shared" ref="I450:I513" si="50">_xlfn.ISOWEEKNUM(C450)</f>
        <v>37</v>
      </c>
      <c r="J450" s="81" t="str">
        <f t="shared" ref="J450:J513" si="51">"Produkte"</f>
        <v>Produkte</v>
      </c>
      <c r="K450" s="81" t="str">
        <f t="shared" ref="K450:K513" si="52">"BUs"</f>
        <v>BUs</v>
      </c>
      <c r="L450" s="81" t="str">
        <f t="shared" ref="L450:L513" si="53">"Symptome"</f>
        <v>Symptome</v>
      </c>
      <c r="M450" s="81">
        <f>IFERROR(VLOOKUP(Abfalldokumentation!$O450,Kennzahlen!S:V,3,FALSE)*Abfalldokumentation!$B450,"0")</f>
        <v>22.5</v>
      </c>
      <c r="N450" s="81" t="str">
        <f>IF(ISBLANK(Q450),VLOOKUP(Abfalldokumentation!$O450,'Linien - BU'!R:S,2,FALSE),Q450)</f>
        <v>BU3</v>
      </c>
      <c r="O450" s="77">
        <f t="shared" ref="O450:O513" si="54">R450</f>
        <v>29500593</v>
      </c>
      <c r="P450" s="77">
        <f t="shared" ref="P450:P513" si="55">T450</f>
        <v>12</v>
      </c>
      <c r="Q450" s="39" t="s">
        <v>8</v>
      </c>
      <c r="R450" s="40">
        <v>29500593</v>
      </c>
      <c r="S450" s="40">
        <v>45</v>
      </c>
      <c r="T450" s="40">
        <v>12</v>
      </c>
      <c r="U450" s="41">
        <v>44454</v>
      </c>
      <c r="V450" s="42" t="s">
        <v>21</v>
      </c>
      <c r="W450" s="43" t="s">
        <v>21</v>
      </c>
      <c r="X450" s="44" t="str">
        <f>IFERROR(VLOOKUP(Abfalldokumentation!$R450,Artikel!A:C,3,FALSE),Abfalldokumentation!$R450)</f>
        <v>VOS Walnuss Blöcke</v>
      </c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spans="1:40" ht="30" hidden="1" customHeight="1" x14ac:dyDescent="0.25">
      <c r="A451" s="73" t="str">
        <f>VLOOKUP(N451,'Linien - BU'!A:B,2,FALSE)</f>
        <v>BU3</v>
      </c>
      <c r="B451" s="74">
        <f t="shared" si="49"/>
        <v>45</v>
      </c>
      <c r="C451" s="75">
        <f>Abfalldokumentation!$U451</f>
        <v>44454</v>
      </c>
      <c r="D451" s="69" t="str">
        <f>IFERROR(IF(VLOOKUP(O451,'[1]Rohware 230'!$B:$C,2,FALSE)=0,"Rohware"),
IFERROR(IF(VLOOKUP(O451,[1]Sammelnr.!$B:$C,2,FALSE)=0,"Sammelnr. ungeschält ABS"),
IFERROR(IF(VLOOKUP(O451,[1]Sammelnr.!$E:$F,2,FALSE)=0,"Sammelnr. ungeschält VS"),
IFERROR(IF(VLOOKUP(O451,[1]Sammelnr.!$H:$I,2,FALSE)=0,"Sammelnr. geschält"),
IFERROR(IF(VLOOKUP(O451,[1]Offen!$B:$C,2,FALSE)=0,"Offen ungeschält ABS"),
IFERROR(IF(VLOOKUP(O451,[1]Offen!$E:$F,2,FALSE)=0,"Offen ungeschält VOS"),
IFERROR(IF(VLOOKUP(O451,[1]Offen!$H:$I,2,FALSE)=0,"Offen geschält RW"),
IFERROR(IF(VLOOKUP(O451,[1]Offen!$K:$L,2,FALSE)=0,"Offen vegan"),
IFERROR(IF(VLOOKUP(O451,[1]Offen!$N:$O,2,FALSE)=0,"Offen Zipfel"),
IFERROR(IF(VLOOKUP(O451,[1]Offen!$Q:$R,2,FALSE)=0,"Offen Endstücke"),
IFERROR(IF(VLOOKUP(O451,[1]Vakuumiert!$B:$C,2,FALSE)=0,"Vakuumierter VOS ungeschält"),
IFERROR(IF(VLOOKUP(O451,[1]Vakuumiert!$E:$F,2,FALSE)=0,"Vakuumierter ABS ungeschält"),
IFERROR(IF(VLOOKUP(O451,[1]Vakuumiert!$H:$I,2,FALSE)=0,"Vakuumierter VOS geschält"),
IFERROR(IF(VLOOKUP(O451,[1]Vakuumiert!$K:$L,2,FALSE)=0,"Vakuumierter VOS vegan"),
IFERROR(IF(VLOOKUP(O451,[1]Vakuumiert!$N:$O,2,FALSE)=0,"Vakuumierter VOS Zipfel"),
IFERROR(IF(VLOOKUP(O451,[1]Vakuumiert!$Q:$R,2,FALSE)=0,"Vakuumiert geschält"),
IFERROR(IF(VLOOKUP(O451,'[1]vakuumierte Fertigprodukte'!$B:$C,2,FALSE)=0,"Fertigprodukte"),
IFERROR(IF(VLOOKUP(O451,'[1]vakuumierte Fertigprodukte'!$E:$FI,2,FALSE)=0,"Vakuumierte Zipfel"),
IFERROR(IF(VLOOKUP(O451,[1]Wurste!$B:$C,2,FALSE)=0,"Räucherwürste"),
IFERROR(IF(VLOOKUP(O451,[1]Wurste!$E:$F,2,FALSE)=0,"URW/URGW Wurst"),
IFERROR(IF(VLOOKUP(O451,[1]Wurste!$H:$I,2,FALSE)=0,"HF-Wurst Vegan"),
IFERROR(IF(VLOOKUP(O451,[1]Wurste!$K:$L,2,FALSE)=0,"320er ohne Würste"),
IFERROR(IF(AND(OR(Abfalldokumentation!$A451="BU3",Abfalldokumentation!$A451="Verkauf"),Abfalldokumentation!$F451="Schimmel",Abfalldokumentation!$G451="keinen Abnehmer/kein Schälpersonal"),"Div. Zipfel, ES ohne Verwendung",VLOOKUP(Abfalldokumentation!$E451,Produktgruppen!A:B,2,FALSE)),"-")))))))))))))))))))))))</f>
        <v>Vorschmelz</v>
      </c>
      <c r="E451" s="76" t="str">
        <f>IFERROR(VLOOKUP(Abfalldokumentation!$O451,Artikel!A:C,3,FALSE),Abfalldokumentation!$O451)</f>
        <v>VOS Früchte Blöcke</v>
      </c>
      <c r="F451" s="76" t="str">
        <f>VLOOKUP(T451,'Liste Gründe'!A:D,2,FALSE)</f>
        <v>keinen Verwendungszweck</v>
      </c>
      <c r="G451" s="75" t="str">
        <f>IF(ISBLANK(V451),VLOOKUP(Abfalldokumentation!$P451,'Liste Gründe'!A:D,3,FALSE),V451)</f>
        <v>keinen Verkauf, keinen Einsatz möglich</v>
      </c>
      <c r="H451" s="76" t="str">
        <f>IF(ISBLANK(Abfalldokumentation!$W451),"-",Abfalldokumentation!$W451)</f>
        <v>-</v>
      </c>
      <c r="I451" s="76">
        <f t="shared" si="50"/>
        <v>37</v>
      </c>
      <c r="J451" s="76" t="str">
        <f t="shared" si="51"/>
        <v>Produkte</v>
      </c>
      <c r="K451" s="76" t="str">
        <f t="shared" si="52"/>
        <v>BUs</v>
      </c>
      <c r="L451" s="76" t="str">
        <f t="shared" si="53"/>
        <v>Symptome</v>
      </c>
      <c r="M451" s="76">
        <f>IFERROR(VLOOKUP(Abfalldokumentation!$O451,Kennzahlen!S:V,3,FALSE)*Abfalldokumentation!$B451,"0")</f>
        <v>22.5</v>
      </c>
      <c r="N451" s="76" t="str">
        <f>IF(ISBLANK(Q451),VLOOKUP(Abfalldokumentation!$O451,'Linien - BU'!R:S,2,FALSE),Q451)</f>
        <v>L18</v>
      </c>
      <c r="O451" s="77">
        <f t="shared" si="54"/>
        <v>29500594</v>
      </c>
      <c r="P451" s="77">
        <f t="shared" si="55"/>
        <v>61</v>
      </c>
      <c r="Q451" s="45" t="s">
        <v>227</v>
      </c>
      <c r="R451" s="46">
        <v>29500594</v>
      </c>
      <c r="S451" s="46">
        <v>45</v>
      </c>
      <c r="T451" s="46">
        <v>61</v>
      </c>
      <c r="U451" s="47">
        <v>44454</v>
      </c>
      <c r="V451" s="48" t="s">
        <v>52</v>
      </c>
      <c r="W451" s="49"/>
      <c r="X451" s="50" t="str">
        <f>IFERROR(VLOOKUP(Abfalldokumentation!$R451,Artikel!A:C,3,FALSE),Abfalldokumentation!$R451)</f>
        <v>VOS Früchte Blöcke</v>
      </c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spans="1:40" ht="30" hidden="1" customHeight="1" x14ac:dyDescent="0.25">
      <c r="A452" s="78" t="str">
        <f>VLOOKUP(N452,'Linien - BU'!A:B,2,FALSE)</f>
        <v>BU1</v>
      </c>
      <c r="B452" s="79">
        <f t="shared" si="49"/>
        <v>300</v>
      </c>
      <c r="C452" s="80">
        <f>Abfalldokumentation!$U452</f>
        <v>44454</v>
      </c>
      <c r="D452" s="69" t="str">
        <f>IFERROR(IF(VLOOKUP(O452,'[1]Rohware 230'!$B:$C,2,FALSE)=0,"Rohware"),
IFERROR(IF(VLOOKUP(O452,[1]Sammelnr.!$B:$C,2,FALSE)=0,"Sammelnr. ungeschält ABS"),
IFERROR(IF(VLOOKUP(O452,[1]Sammelnr.!$E:$F,2,FALSE)=0,"Sammelnr. ungeschält VS"),
IFERROR(IF(VLOOKUP(O452,[1]Sammelnr.!$H:$I,2,FALSE)=0,"Sammelnr. geschält"),
IFERROR(IF(VLOOKUP(O452,[1]Offen!$B:$C,2,FALSE)=0,"Offen ungeschält ABS"),
IFERROR(IF(VLOOKUP(O452,[1]Offen!$E:$F,2,FALSE)=0,"Offen ungeschält VOS"),
IFERROR(IF(VLOOKUP(O452,[1]Offen!$H:$I,2,FALSE)=0,"Offen geschält RW"),
IFERROR(IF(VLOOKUP(O452,[1]Offen!$K:$L,2,FALSE)=0,"Offen vegan"),
IFERROR(IF(VLOOKUP(O452,[1]Offen!$N:$O,2,FALSE)=0,"Offen Zipfel"),
IFERROR(IF(VLOOKUP(O452,[1]Offen!$Q:$R,2,FALSE)=0,"Offen Endstücke"),
IFERROR(IF(VLOOKUP(O452,[1]Vakuumiert!$B:$C,2,FALSE)=0,"Vakuumierter VOS ungeschält"),
IFERROR(IF(VLOOKUP(O452,[1]Vakuumiert!$E:$F,2,FALSE)=0,"Vakuumierter ABS ungeschält"),
IFERROR(IF(VLOOKUP(O452,[1]Vakuumiert!$H:$I,2,FALSE)=0,"Vakuumierter VOS geschält"),
IFERROR(IF(VLOOKUP(O452,[1]Vakuumiert!$K:$L,2,FALSE)=0,"Vakuumierter VOS vegan"),
IFERROR(IF(VLOOKUP(O452,[1]Vakuumiert!$N:$O,2,FALSE)=0,"Vakuumierter VOS Zipfel"),
IFERROR(IF(VLOOKUP(O452,[1]Vakuumiert!$Q:$R,2,FALSE)=0,"Vakuumiert geschält"),
IFERROR(IF(VLOOKUP(O452,'[1]vakuumierte Fertigprodukte'!$B:$C,2,FALSE)=0,"Fertigprodukte"),
IFERROR(IF(VLOOKUP(O452,'[1]vakuumierte Fertigprodukte'!$E:$FI,2,FALSE)=0,"Vakuumierte Zipfel"),
IFERROR(IF(VLOOKUP(O452,[1]Wurste!$B:$C,2,FALSE)=0,"Räucherwürste"),
IFERROR(IF(VLOOKUP(O452,[1]Wurste!$E:$F,2,FALSE)=0,"URW/URGW Wurst"),
IFERROR(IF(VLOOKUP(O452,[1]Wurste!$H:$I,2,FALSE)=0,"HF-Wurst Vegan"),
IFERROR(IF(VLOOKUP(O452,[1]Wurste!$K:$L,2,FALSE)=0,"320er ohne Würste"),
IFERROR(IF(AND(OR(Abfalldokumentation!$A452="BU3",Abfalldokumentation!$A452="Verkauf"),Abfalldokumentation!$F452="Schimmel",Abfalldokumentation!$G452="keinen Abnehmer/kein Schälpersonal"),"Div. Zipfel, ES ohne Verwendung",VLOOKUP(Abfalldokumentation!$E452,Produktgruppen!A:B,2,FALSE)),"-")))))))))))))))))))))))</f>
        <v>ABS</v>
      </c>
      <c r="E452" s="81" t="str">
        <f>IFERROR(VLOOKUP(Abfalldokumentation!$O452,Artikel!A:C,3,FALSE),Abfalldokumentation!$O452)</f>
        <v>ABS Butterkäse 45% OGT</v>
      </c>
      <c r="F452" s="81" t="str">
        <f>VLOOKUP(T452,'Liste Gründe'!A:D,2,FALSE)</f>
        <v>Rest</v>
      </c>
      <c r="G452" s="80" t="str">
        <f>IF(ISBLANK(V452),VLOOKUP(Abfalldokumentation!$P452,'Liste Gründe'!A:D,3,FALSE),V452)</f>
        <v>Schmutz</v>
      </c>
      <c r="H452" s="81" t="str">
        <f>IF(ISBLANK(Abfalldokumentation!$W452),"-",Abfalldokumentation!$W452)</f>
        <v>Kunststoff</v>
      </c>
      <c r="I452" s="81">
        <f t="shared" si="50"/>
        <v>37</v>
      </c>
      <c r="J452" s="81" t="str">
        <f t="shared" si="51"/>
        <v>Produkte</v>
      </c>
      <c r="K452" s="81" t="str">
        <f t="shared" si="52"/>
        <v>BUs</v>
      </c>
      <c r="L452" s="81" t="str">
        <f t="shared" si="53"/>
        <v>Symptome</v>
      </c>
      <c r="M452" s="81">
        <f>IFERROR(VLOOKUP(Abfalldokumentation!$O452,Kennzahlen!S:V,3,FALSE)*Abfalldokumentation!$B452,"0")</f>
        <v>600</v>
      </c>
      <c r="N452" s="81" t="str">
        <f>IF(ISBLANK(Q452),VLOOKUP(Abfalldokumentation!$O452,'Linien - BU'!R:S,2,FALSE),Q452)</f>
        <v>Abfüllung</v>
      </c>
      <c r="O452" s="77">
        <f t="shared" si="54"/>
        <v>29500823</v>
      </c>
      <c r="P452" s="77">
        <f t="shared" si="55"/>
        <v>42</v>
      </c>
      <c r="Q452" s="39" t="s">
        <v>180</v>
      </c>
      <c r="R452" s="40">
        <v>29500823</v>
      </c>
      <c r="S452" s="40">
        <v>300</v>
      </c>
      <c r="T452" s="40">
        <v>42</v>
      </c>
      <c r="U452" s="41">
        <v>44454</v>
      </c>
      <c r="V452" s="43"/>
      <c r="W452" s="43" t="s">
        <v>268</v>
      </c>
      <c r="X452" s="44" t="str">
        <f>IFERROR(VLOOKUP(Abfalldokumentation!$R452,Artikel!A:C,3,FALSE),Abfalldokumentation!$R452)</f>
        <v>ABS Butterkäse 45% OGT</v>
      </c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spans="1:40" ht="30" hidden="1" customHeight="1" x14ac:dyDescent="0.25">
      <c r="A453" s="73" t="str">
        <f>VLOOKUP(N453,'Linien - BU'!A:B,2,FALSE)</f>
        <v>BU4</v>
      </c>
      <c r="B453" s="74">
        <f t="shared" si="49"/>
        <v>10</v>
      </c>
      <c r="C453" s="75">
        <f>Abfalldokumentation!$U453</f>
        <v>44454</v>
      </c>
      <c r="D453" s="69" t="str">
        <f>IFERROR(IF(VLOOKUP(O453,'[1]Rohware 230'!$B:$C,2,FALSE)=0,"Rohware"),
IFERROR(IF(VLOOKUP(O453,[1]Sammelnr.!$B:$C,2,FALSE)=0,"Sammelnr. ungeschält ABS"),
IFERROR(IF(VLOOKUP(O453,[1]Sammelnr.!$E:$F,2,FALSE)=0,"Sammelnr. ungeschält VS"),
IFERROR(IF(VLOOKUP(O453,[1]Sammelnr.!$H:$I,2,FALSE)=0,"Sammelnr. geschält"),
IFERROR(IF(VLOOKUP(O453,[1]Offen!$B:$C,2,FALSE)=0,"Offen ungeschält ABS"),
IFERROR(IF(VLOOKUP(O453,[1]Offen!$E:$F,2,FALSE)=0,"Offen ungeschält VOS"),
IFERROR(IF(VLOOKUP(O453,[1]Offen!$H:$I,2,FALSE)=0,"Offen geschält RW"),
IFERROR(IF(VLOOKUP(O453,[1]Offen!$K:$L,2,FALSE)=0,"Offen vegan"),
IFERROR(IF(VLOOKUP(O453,[1]Offen!$N:$O,2,FALSE)=0,"Offen Zipfel"),
IFERROR(IF(VLOOKUP(O453,[1]Offen!$Q:$R,2,FALSE)=0,"Offen Endstücke"),
IFERROR(IF(VLOOKUP(O453,[1]Vakuumiert!$B:$C,2,FALSE)=0,"Vakuumierter VOS ungeschält"),
IFERROR(IF(VLOOKUP(O453,[1]Vakuumiert!$E:$F,2,FALSE)=0,"Vakuumierter ABS ungeschält"),
IFERROR(IF(VLOOKUP(O453,[1]Vakuumiert!$H:$I,2,FALSE)=0,"Vakuumierter VOS geschält"),
IFERROR(IF(VLOOKUP(O453,[1]Vakuumiert!$K:$L,2,FALSE)=0,"Vakuumierter VOS vegan"),
IFERROR(IF(VLOOKUP(O453,[1]Vakuumiert!$N:$O,2,FALSE)=0,"Vakuumierter VOS Zipfel"),
IFERROR(IF(VLOOKUP(O453,[1]Vakuumiert!$Q:$R,2,FALSE)=0,"Vakuumiert geschält"),
IFERROR(IF(VLOOKUP(O453,'[1]vakuumierte Fertigprodukte'!$B:$C,2,FALSE)=0,"Fertigprodukte"),
IFERROR(IF(VLOOKUP(O453,'[1]vakuumierte Fertigprodukte'!$E:$FI,2,FALSE)=0,"Vakuumierte Zipfel"),
IFERROR(IF(VLOOKUP(O453,[1]Wurste!$B:$C,2,FALSE)=0,"Räucherwürste"),
IFERROR(IF(VLOOKUP(O453,[1]Wurste!$E:$F,2,FALSE)=0,"URW/URGW Wurst"),
IFERROR(IF(VLOOKUP(O453,[1]Wurste!$H:$I,2,FALSE)=0,"HF-Wurst Vegan"),
IFERROR(IF(VLOOKUP(O453,[1]Wurste!$K:$L,2,FALSE)=0,"320er ohne Würste"),
IFERROR(IF(AND(OR(Abfalldokumentation!$A453="BU3",Abfalldokumentation!$A453="Verkauf"),Abfalldokumentation!$F453="Schimmel",Abfalldokumentation!$G453="keinen Abnehmer/kein Schälpersonal"),"Div. Zipfel, ES ohne Verwendung",VLOOKUP(Abfalldokumentation!$E453,Produktgruppen!A:B,2,FALSE)),"-")))))))))))))))))))))))</f>
        <v>ABS</v>
      </c>
      <c r="E453" s="76" t="str">
        <f>IFERROR(VLOOKUP(Abfalldokumentation!$O453,Artikel!A:C,3,FALSE),Abfalldokumentation!$O453)</f>
        <v>ABS HEUBL</v>
      </c>
      <c r="F453" s="76" t="str">
        <f>VLOOKUP(T453,'Liste Gründe'!A:D,2,FALSE)</f>
        <v>keinen Verwendungszweck</v>
      </c>
      <c r="G453" s="75" t="str">
        <f>IF(ISBLANK(V453),VLOOKUP(Abfalldokumentation!$P453,'Liste Gründe'!A:D,3,FALSE),V453)</f>
        <v>keinen Verwendungszweck</v>
      </c>
      <c r="H453" s="76" t="str">
        <f>IF(ISBLANK(Abfalldokumentation!$W453),"-",Abfalldokumentation!$W453)</f>
        <v>&lt;300kg/Monat</v>
      </c>
      <c r="I453" s="76">
        <f t="shared" si="50"/>
        <v>37</v>
      </c>
      <c r="J453" s="76" t="str">
        <f t="shared" si="51"/>
        <v>Produkte</v>
      </c>
      <c r="K453" s="76" t="str">
        <f t="shared" si="52"/>
        <v>BUs</v>
      </c>
      <c r="L453" s="76" t="str">
        <f t="shared" si="53"/>
        <v>Symptome</v>
      </c>
      <c r="M453" s="76">
        <f>IFERROR(VLOOKUP(Abfalldokumentation!$O453,Kennzahlen!S:V,3,FALSE)*Abfalldokumentation!$B453,"0")</f>
        <v>0.1</v>
      </c>
      <c r="N453" s="76" t="str">
        <f>IF(ISBLANK(Q453),VLOOKUP(Abfalldokumentation!$O453,'Linien - BU'!R:S,2,FALSE),Q453)</f>
        <v>L21</v>
      </c>
      <c r="O453" s="77">
        <f t="shared" si="54"/>
        <v>29500885</v>
      </c>
      <c r="P453" s="77">
        <f t="shared" si="55"/>
        <v>61</v>
      </c>
      <c r="Q453" s="45" t="s">
        <v>231</v>
      </c>
      <c r="R453" s="46">
        <v>29500885</v>
      </c>
      <c r="S453" s="46">
        <v>10</v>
      </c>
      <c r="T453" s="46">
        <v>61</v>
      </c>
      <c r="U453" s="47">
        <v>44454</v>
      </c>
      <c r="V453" s="48"/>
      <c r="W453" s="49" t="s">
        <v>190</v>
      </c>
      <c r="X453" s="50" t="str">
        <f>IFERROR(VLOOKUP(Abfalldokumentation!$R453,Artikel!A:C,3,FALSE),Abfalldokumentation!$R453)</f>
        <v>ABS HEUBL</v>
      </c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spans="1:40" ht="30" hidden="1" customHeight="1" x14ac:dyDescent="0.25">
      <c r="A454" s="78" t="str">
        <f>VLOOKUP(N454,'Linien - BU'!A:B,2,FALSE)</f>
        <v>BU4</v>
      </c>
      <c r="B454" s="79">
        <f t="shared" si="49"/>
        <v>20</v>
      </c>
      <c r="C454" s="80">
        <f>Abfalldokumentation!$U454</f>
        <v>44454</v>
      </c>
      <c r="D454" s="69" t="str">
        <f>IFERROR(IF(VLOOKUP(O454,'[1]Rohware 230'!$B:$C,2,FALSE)=0,"Rohware"),
IFERROR(IF(VLOOKUP(O454,[1]Sammelnr.!$B:$C,2,FALSE)=0,"Sammelnr. ungeschält ABS"),
IFERROR(IF(VLOOKUP(O454,[1]Sammelnr.!$E:$F,2,FALSE)=0,"Sammelnr. ungeschält VS"),
IFERROR(IF(VLOOKUP(O454,[1]Sammelnr.!$H:$I,2,FALSE)=0,"Sammelnr. geschält"),
IFERROR(IF(VLOOKUP(O454,[1]Offen!$B:$C,2,FALSE)=0,"Offen ungeschält ABS"),
IFERROR(IF(VLOOKUP(O454,[1]Offen!$E:$F,2,FALSE)=0,"Offen ungeschält VOS"),
IFERROR(IF(VLOOKUP(O454,[1]Offen!$H:$I,2,FALSE)=0,"Offen geschält RW"),
IFERROR(IF(VLOOKUP(O454,[1]Offen!$K:$L,2,FALSE)=0,"Offen vegan"),
IFERROR(IF(VLOOKUP(O454,[1]Offen!$N:$O,2,FALSE)=0,"Offen Zipfel"),
IFERROR(IF(VLOOKUP(O454,[1]Offen!$Q:$R,2,FALSE)=0,"Offen Endstücke"),
IFERROR(IF(VLOOKUP(O454,[1]Vakuumiert!$B:$C,2,FALSE)=0,"Vakuumierter VOS ungeschält"),
IFERROR(IF(VLOOKUP(O454,[1]Vakuumiert!$E:$F,2,FALSE)=0,"Vakuumierter ABS ungeschält"),
IFERROR(IF(VLOOKUP(O454,[1]Vakuumiert!$H:$I,2,FALSE)=0,"Vakuumierter VOS geschält"),
IFERROR(IF(VLOOKUP(O454,[1]Vakuumiert!$K:$L,2,FALSE)=0,"Vakuumierter VOS vegan"),
IFERROR(IF(VLOOKUP(O454,[1]Vakuumiert!$N:$O,2,FALSE)=0,"Vakuumierter VOS Zipfel"),
IFERROR(IF(VLOOKUP(O454,[1]Vakuumiert!$Q:$R,2,FALSE)=0,"Vakuumiert geschält"),
IFERROR(IF(VLOOKUP(O454,'[1]vakuumierte Fertigprodukte'!$B:$C,2,FALSE)=0,"Fertigprodukte"),
IFERROR(IF(VLOOKUP(O454,'[1]vakuumierte Fertigprodukte'!$E:$FI,2,FALSE)=0,"Vakuumierte Zipfel"),
IFERROR(IF(VLOOKUP(O454,[1]Wurste!$B:$C,2,FALSE)=0,"Räucherwürste"),
IFERROR(IF(VLOOKUP(O454,[1]Wurste!$E:$F,2,FALSE)=0,"URW/URGW Wurst"),
IFERROR(IF(VLOOKUP(O454,[1]Wurste!$H:$I,2,FALSE)=0,"HF-Wurst Vegan"),
IFERROR(IF(VLOOKUP(O454,[1]Wurste!$K:$L,2,FALSE)=0,"320er ohne Würste"),
IFERROR(IF(AND(OR(Abfalldokumentation!$A454="BU3",Abfalldokumentation!$A454="Verkauf"),Abfalldokumentation!$F454="Schimmel",Abfalldokumentation!$G454="keinen Abnehmer/kein Schälpersonal"),"Div. Zipfel, ES ohne Verwendung",VLOOKUP(Abfalldokumentation!$E454,Produktgruppen!A:B,2,FALSE)),"-")))))))))))))))))))))))</f>
        <v>ABS</v>
      </c>
      <c r="E454" s="81" t="str">
        <f>IFERROR(VLOOKUP(Abfalldokumentation!$O454,Artikel!A:C,3,FALSE),Abfalldokumentation!$O454)</f>
        <v>ABS MEDI-KRÄUK</v>
      </c>
      <c r="F454" s="81" t="str">
        <f>VLOOKUP(T454,'Liste Gründe'!A:D,2,FALSE)</f>
        <v>keinen Verwendungszweck</v>
      </c>
      <c r="G454" s="80" t="str">
        <f>IF(ISBLANK(V454),VLOOKUP(Abfalldokumentation!$P454,'Liste Gründe'!A:D,3,FALSE),V454)</f>
        <v>keinen Verwendungszweck</v>
      </c>
      <c r="H454" s="81" t="str">
        <f>IF(ISBLANK(Abfalldokumentation!$W454),"-",Abfalldokumentation!$W454)</f>
        <v>&lt;500kg/Monat</v>
      </c>
      <c r="I454" s="81">
        <f t="shared" si="50"/>
        <v>37</v>
      </c>
      <c r="J454" s="81" t="str">
        <f t="shared" si="51"/>
        <v>Produkte</v>
      </c>
      <c r="K454" s="81" t="str">
        <f t="shared" si="52"/>
        <v>BUs</v>
      </c>
      <c r="L454" s="81" t="str">
        <f t="shared" si="53"/>
        <v>Symptome</v>
      </c>
      <c r="M454" s="81">
        <f>IFERROR(VLOOKUP(Abfalldokumentation!$O454,Kennzahlen!S:V,3,FALSE)*Abfalldokumentation!$B454,"0")</f>
        <v>30</v>
      </c>
      <c r="N454" s="81" t="str">
        <f>IF(ISBLANK(Q454),VLOOKUP(Abfalldokumentation!$O454,'Linien - BU'!R:S,2,FALSE),Q454)</f>
        <v>L21</v>
      </c>
      <c r="O454" s="77">
        <f t="shared" si="54"/>
        <v>29500886</v>
      </c>
      <c r="P454" s="77">
        <f t="shared" si="55"/>
        <v>61</v>
      </c>
      <c r="Q454" s="39" t="s">
        <v>231</v>
      </c>
      <c r="R454" s="40">
        <v>29500886</v>
      </c>
      <c r="S454" s="40">
        <v>20</v>
      </c>
      <c r="T454" s="40">
        <v>61</v>
      </c>
      <c r="U454" s="41">
        <v>44454</v>
      </c>
      <c r="V454" s="42"/>
      <c r="W454" s="43" t="s">
        <v>250</v>
      </c>
      <c r="X454" s="44" t="str">
        <f>IFERROR(VLOOKUP(Abfalldokumentation!$R454,Artikel!A:C,3,FALSE),Abfalldokumentation!$R454)</f>
        <v>ABS MEDI-KRÄUK</v>
      </c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spans="1:40" ht="30" hidden="1" customHeight="1" x14ac:dyDescent="0.25">
      <c r="A455" s="73" t="str">
        <f>VLOOKUP(N455,'Linien - BU'!A:B,2,FALSE)</f>
        <v>BU4</v>
      </c>
      <c r="B455" s="74">
        <f t="shared" si="49"/>
        <v>20</v>
      </c>
      <c r="C455" s="75">
        <f>Abfalldokumentation!$U455</f>
        <v>44454</v>
      </c>
      <c r="D455" s="69" t="str">
        <f>IFERROR(IF(VLOOKUP(O455,'[1]Rohware 230'!$B:$C,2,FALSE)=0,"Rohware"),
IFERROR(IF(VLOOKUP(O455,[1]Sammelnr.!$B:$C,2,FALSE)=0,"Sammelnr. ungeschält ABS"),
IFERROR(IF(VLOOKUP(O455,[1]Sammelnr.!$E:$F,2,FALSE)=0,"Sammelnr. ungeschält VS"),
IFERROR(IF(VLOOKUP(O455,[1]Sammelnr.!$H:$I,2,FALSE)=0,"Sammelnr. geschält"),
IFERROR(IF(VLOOKUP(O455,[1]Offen!$B:$C,2,FALSE)=0,"Offen ungeschält ABS"),
IFERROR(IF(VLOOKUP(O455,[1]Offen!$E:$F,2,FALSE)=0,"Offen ungeschält VOS"),
IFERROR(IF(VLOOKUP(O455,[1]Offen!$H:$I,2,FALSE)=0,"Offen geschält RW"),
IFERROR(IF(VLOOKUP(O455,[1]Offen!$K:$L,2,FALSE)=0,"Offen vegan"),
IFERROR(IF(VLOOKUP(O455,[1]Offen!$N:$O,2,FALSE)=0,"Offen Zipfel"),
IFERROR(IF(VLOOKUP(O455,[1]Offen!$Q:$R,2,FALSE)=0,"Offen Endstücke"),
IFERROR(IF(VLOOKUP(O455,[1]Vakuumiert!$B:$C,2,FALSE)=0,"Vakuumierter VOS ungeschält"),
IFERROR(IF(VLOOKUP(O455,[1]Vakuumiert!$E:$F,2,FALSE)=0,"Vakuumierter ABS ungeschält"),
IFERROR(IF(VLOOKUP(O455,[1]Vakuumiert!$H:$I,2,FALSE)=0,"Vakuumierter VOS geschält"),
IFERROR(IF(VLOOKUP(O455,[1]Vakuumiert!$K:$L,2,FALSE)=0,"Vakuumierter VOS vegan"),
IFERROR(IF(VLOOKUP(O455,[1]Vakuumiert!$N:$O,2,FALSE)=0,"Vakuumierter VOS Zipfel"),
IFERROR(IF(VLOOKUP(O455,[1]Vakuumiert!$Q:$R,2,FALSE)=0,"Vakuumiert geschält"),
IFERROR(IF(VLOOKUP(O455,'[1]vakuumierte Fertigprodukte'!$B:$C,2,FALSE)=0,"Fertigprodukte"),
IFERROR(IF(VLOOKUP(O455,'[1]vakuumierte Fertigprodukte'!$E:$FI,2,FALSE)=0,"Vakuumierte Zipfel"),
IFERROR(IF(VLOOKUP(O455,[1]Wurste!$B:$C,2,FALSE)=0,"Räucherwürste"),
IFERROR(IF(VLOOKUP(O455,[1]Wurste!$E:$F,2,FALSE)=0,"URW/URGW Wurst"),
IFERROR(IF(VLOOKUP(O455,[1]Wurste!$H:$I,2,FALSE)=0,"HF-Wurst Vegan"),
IFERROR(IF(VLOOKUP(O455,[1]Wurste!$K:$L,2,FALSE)=0,"320er ohne Würste"),
IFERROR(IF(AND(OR(Abfalldokumentation!$A455="BU3",Abfalldokumentation!$A455="Verkauf"),Abfalldokumentation!$F455="Schimmel",Abfalldokumentation!$G455="keinen Abnehmer/kein Schälpersonal"),"Div. Zipfel, ES ohne Verwendung",VLOOKUP(Abfalldokumentation!$E455,Produktgruppen!A:B,2,FALSE)),"-")))))))))))))))))))))))</f>
        <v>ABS</v>
      </c>
      <c r="E455" s="76" t="str">
        <f>IFERROR(VLOOKUP(Abfalldokumentation!$O455,Artikel!A:C,3,FALSE),Abfalldokumentation!$O455)</f>
        <v>ABS MEDI-KRÄUK</v>
      </c>
      <c r="F455" s="76" t="str">
        <f>VLOOKUP(T455,'Liste Gründe'!A:D,2,FALSE)</f>
        <v>keinen Verwendungszweck</v>
      </c>
      <c r="G455" s="75" t="str">
        <f>IF(ISBLANK(V455),VLOOKUP(Abfalldokumentation!$P455,'Liste Gründe'!A:D,3,FALSE),V455)</f>
        <v>keinen Verwendungszweck</v>
      </c>
      <c r="H455" s="76" t="str">
        <f>IF(ISBLANK(Abfalldokumentation!$W455),"-",Abfalldokumentation!$W455)</f>
        <v>&lt;500kg/Monat</v>
      </c>
      <c r="I455" s="76">
        <f t="shared" si="50"/>
        <v>37</v>
      </c>
      <c r="J455" s="76" t="str">
        <f t="shared" si="51"/>
        <v>Produkte</v>
      </c>
      <c r="K455" s="76" t="str">
        <f t="shared" si="52"/>
        <v>BUs</v>
      </c>
      <c r="L455" s="76" t="str">
        <f t="shared" si="53"/>
        <v>Symptome</v>
      </c>
      <c r="M455" s="76">
        <f>IFERROR(VLOOKUP(Abfalldokumentation!$O455,Kennzahlen!S:V,3,FALSE)*Abfalldokumentation!$B455,"0")</f>
        <v>30</v>
      </c>
      <c r="N455" s="76" t="str">
        <f>IF(ISBLANK(Q455),VLOOKUP(Abfalldokumentation!$O455,'Linien - BU'!R:S,2,FALSE),Q455)</f>
        <v>L21</v>
      </c>
      <c r="O455" s="77">
        <f t="shared" si="54"/>
        <v>29500886</v>
      </c>
      <c r="P455" s="77">
        <f t="shared" si="55"/>
        <v>61</v>
      </c>
      <c r="Q455" s="45" t="s">
        <v>231</v>
      </c>
      <c r="R455" s="46">
        <v>29500886</v>
      </c>
      <c r="S455" s="46">
        <v>20</v>
      </c>
      <c r="T455" s="46">
        <v>61</v>
      </c>
      <c r="U455" s="47">
        <v>44454</v>
      </c>
      <c r="V455" s="48"/>
      <c r="W455" s="49" t="s">
        <v>250</v>
      </c>
      <c r="X455" s="50" t="str">
        <f>IFERROR(VLOOKUP(Abfalldokumentation!$R455,Artikel!A:C,3,FALSE),Abfalldokumentation!$R455)</f>
        <v>ABS MEDI-KRÄUK</v>
      </c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spans="1:40" ht="30" hidden="1" customHeight="1" x14ac:dyDescent="0.25">
      <c r="A456" s="78" t="str">
        <f>VLOOKUP(N456,'Linien - BU'!A:B,2,FALSE)</f>
        <v>BU4</v>
      </c>
      <c r="B456" s="79">
        <f t="shared" si="49"/>
        <v>20</v>
      </c>
      <c r="C456" s="80">
        <f>Abfalldokumentation!$U456</f>
        <v>44454</v>
      </c>
      <c r="D456" s="69" t="str">
        <f>IFERROR(IF(VLOOKUP(O456,'[1]Rohware 230'!$B:$C,2,FALSE)=0,"Rohware"),
IFERROR(IF(VLOOKUP(O456,[1]Sammelnr.!$B:$C,2,FALSE)=0,"Sammelnr. ungeschält ABS"),
IFERROR(IF(VLOOKUP(O456,[1]Sammelnr.!$E:$F,2,FALSE)=0,"Sammelnr. ungeschält VS"),
IFERROR(IF(VLOOKUP(O456,[1]Sammelnr.!$H:$I,2,FALSE)=0,"Sammelnr. geschält"),
IFERROR(IF(VLOOKUP(O456,[1]Offen!$B:$C,2,FALSE)=0,"Offen ungeschält ABS"),
IFERROR(IF(VLOOKUP(O456,[1]Offen!$E:$F,2,FALSE)=0,"Offen ungeschält VOS"),
IFERROR(IF(VLOOKUP(O456,[1]Offen!$H:$I,2,FALSE)=0,"Offen geschält RW"),
IFERROR(IF(VLOOKUP(O456,[1]Offen!$K:$L,2,FALSE)=0,"Offen vegan"),
IFERROR(IF(VLOOKUP(O456,[1]Offen!$N:$O,2,FALSE)=0,"Offen Zipfel"),
IFERROR(IF(VLOOKUP(O456,[1]Offen!$Q:$R,2,FALSE)=0,"Offen Endstücke"),
IFERROR(IF(VLOOKUP(O456,[1]Vakuumiert!$B:$C,2,FALSE)=0,"Vakuumierter VOS ungeschält"),
IFERROR(IF(VLOOKUP(O456,[1]Vakuumiert!$E:$F,2,FALSE)=0,"Vakuumierter ABS ungeschält"),
IFERROR(IF(VLOOKUP(O456,[1]Vakuumiert!$H:$I,2,FALSE)=0,"Vakuumierter VOS geschält"),
IFERROR(IF(VLOOKUP(O456,[1]Vakuumiert!$K:$L,2,FALSE)=0,"Vakuumierter VOS vegan"),
IFERROR(IF(VLOOKUP(O456,[1]Vakuumiert!$N:$O,2,FALSE)=0,"Vakuumierter VOS Zipfel"),
IFERROR(IF(VLOOKUP(O456,[1]Vakuumiert!$Q:$R,2,FALSE)=0,"Vakuumiert geschält"),
IFERROR(IF(VLOOKUP(O456,'[1]vakuumierte Fertigprodukte'!$B:$C,2,FALSE)=0,"Fertigprodukte"),
IFERROR(IF(VLOOKUP(O456,'[1]vakuumierte Fertigprodukte'!$E:$FI,2,FALSE)=0,"Vakuumierte Zipfel"),
IFERROR(IF(VLOOKUP(O456,[1]Wurste!$B:$C,2,FALSE)=0,"Räucherwürste"),
IFERROR(IF(VLOOKUP(O456,[1]Wurste!$E:$F,2,FALSE)=0,"URW/URGW Wurst"),
IFERROR(IF(VLOOKUP(O456,[1]Wurste!$H:$I,2,FALSE)=0,"HF-Wurst Vegan"),
IFERROR(IF(VLOOKUP(O456,[1]Wurste!$K:$L,2,FALSE)=0,"320er ohne Würste"),
IFERROR(IF(AND(OR(Abfalldokumentation!$A456="BU3",Abfalldokumentation!$A456="Verkauf"),Abfalldokumentation!$F456="Schimmel",Abfalldokumentation!$G456="keinen Abnehmer/kein Schälpersonal"),"Div. Zipfel, ES ohne Verwendung",VLOOKUP(Abfalldokumentation!$E456,Produktgruppen!A:B,2,FALSE)),"-")))))))))))))))))))))))</f>
        <v>ABS</v>
      </c>
      <c r="E456" s="81" t="str">
        <f>IFERROR(VLOOKUP(Abfalldokumentation!$O456,Artikel!A:C,3,FALSE),Abfalldokumentation!$O456)</f>
        <v>ABS MEDI-KRÄUK</v>
      </c>
      <c r="F456" s="81" t="str">
        <f>VLOOKUP(T456,'Liste Gründe'!A:D,2,FALSE)</f>
        <v>keinen Verwendungszweck</v>
      </c>
      <c r="G456" s="80" t="str">
        <f>IF(ISBLANK(V456),VLOOKUP(Abfalldokumentation!$P456,'Liste Gründe'!A:D,3,FALSE),V456)</f>
        <v>keinen Verwendungszweck</v>
      </c>
      <c r="H456" s="81" t="str">
        <f>IF(ISBLANK(Abfalldokumentation!$W456),"-",Abfalldokumentation!$W456)</f>
        <v>&lt;500kg/Monat</v>
      </c>
      <c r="I456" s="81">
        <f t="shared" si="50"/>
        <v>37</v>
      </c>
      <c r="J456" s="81" t="str">
        <f t="shared" si="51"/>
        <v>Produkte</v>
      </c>
      <c r="K456" s="81" t="str">
        <f t="shared" si="52"/>
        <v>BUs</v>
      </c>
      <c r="L456" s="81" t="str">
        <f t="shared" si="53"/>
        <v>Symptome</v>
      </c>
      <c r="M456" s="81">
        <f>IFERROR(VLOOKUP(Abfalldokumentation!$O456,Kennzahlen!S:V,3,FALSE)*Abfalldokumentation!$B456,"0")</f>
        <v>30</v>
      </c>
      <c r="N456" s="81" t="str">
        <f>IF(ISBLANK(Q456),VLOOKUP(Abfalldokumentation!$O456,'Linien - BU'!R:S,2,FALSE),Q456)</f>
        <v>L21</v>
      </c>
      <c r="O456" s="77">
        <f t="shared" si="54"/>
        <v>29500886</v>
      </c>
      <c r="P456" s="77">
        <f t="shared" si="55"/>
        <v>61</v>
      </c>
      <c r="Q456" s="39" t="s">
        <v>231</v>
      </c>
      <c r="R456" s="40">
        <v>29500886</v>
      </c>
      <c r="S456" s="40">
        <v>20</v>
      </c>
      <c r="T456" s="40">
        <v>61</v>
      </c>
      <c r="U456" s="41">
        <v>44454</v>
      </c>
      <c r="V456" s="42"/>
      <c r="W456" s="43" t="s">
        <v>250</v>
      </c>
      <c r="X456" s="44" t="str">
        <f>IFERROR(VLOOKUP(Abfalldokumentation!$R456,Artikel!A:C,3,FALSE),Abfalldokumentation!$R456)</f>
        <v>ABS MEDI-KRÄUK</v>
      </c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spans="1:40" ht="30" hidden="1" customHeight="1" x14ac:dyDescent="0.25">
      <c r="A457" s="73" t="str">
        <f>VLOOKUP(N457,'Linien - BU'!A:B,2,FALSE)</f>
        <v>BU4</v>
      </c>
      <c r="B457" s="74">
        <f t="shared" si="49"/>
        <v>15</v>
      </c>
      <c r="C457" s="75">
        <f>Abfalldokumentation!$U457</f>
        <v>44454</v>
      </c>
      <c r="D457" s="69" t="str">
        <f>IFERROR(IF(VLOOKUP(O457,'[1]Rohware 230'!$B:$C,2,FALSE)=0,"Rohware"),
IFERROR(IF(VLOOKUP(O457,[1]Sammelnr.!$B:$C,2,FALSE)=0,"Sammelnr. ungeschält ABS"),
IFERROR(IF(VLOOKUP(O457,[1]Sammelnr.!$E:$F,2,FALSE)=0,"Sammelnr. ungeschält VS"),
IFERROR(IF(VLOOKUP(O457,[1]Sammelnr.!$H:$I,2,FALSE)=0,"Sammelnr. geschält"),
IFERROR(IF(VLOOKUP(O457,[1]Offen!$B:$C,2,FALSE)=0,"Offen ungeschält ABS"),
IFERROR(IF(VLOOKUP(O457,[1]Offen!$E:$F,2,FALSE)=0,"Offen ungeschält VOS"),
IFERROR(IF(VLOOKUP(O457,[1]Offen!$H:$I,2,FALSE)=0,"Offen geschält RW"),
IFERROR(IF(VLOOKUP(O457,[1]Offen!$K:$L,2,FALSE)=0,"Offen vegan"),
IFERROR(IF(VLOOKUP(O457,[1]Offen!$N:$O,2,FALSE)=0,"Offen Zipfel"),
IFERROR(IF(VLOOKUP(O457,[1]Offen!$Q:$R,2,FALSE)=0,"Offen Endstücke"),
IFERROR(IF(VLOOKUP(O457,[1]Vakuumiert!$B:$C,2,FALSE)=0,"Vakuumierter VOS ungeschält"),
IFERROR(IF(VLOOKUP(O457,[1]Vakuumiert!$E:$F,2,FALSE)=0,"Vakuumierter ABS ungeschält"),
IFERROR(IF(VLOOKUP(O457,[1]Vakuumiert!$H:$I,2,FALSE)=0,"Vakuumierter VOS geschält"),
IFERROR(IF(VLOOKUP(O457,[1]Vakuumiert!$K:$L,2,FALSE)=0,"Vakuumierter VOS vegan"),
IFERROR(IF(VLOOKUP(O457,[1]Vakuumiert!$N:$O,2,FALSE)=0,"Vakuumierter VOS Zipfel"),
IFERROR(IF(VLOOKUP(O457,[1]Vakuumiert!$Q:$R,2,FALSE)=0,"Vakuumiert geschält"),
IFERROR(IF(VLOOKUP(O457,'[1]vakuumierte Fertigprodukte'!$B:$C,2,FALSE)=0,"Fertigprodukte"),
IFERROR(IF(VLOOKUP(O457,'[1]vakuumierte Fertigprodukte'!$E:$FI,2,FALSE)=0,"Vakuumierte Zipfel"),
IFERROR(IF(VLOOKUP(O457,[1]Wurste!$B:$C,2,FALSE)=0,"Räucherwürste"),
IFERROR(IF(VLOOKUP(O457,[1]Wurste!$E:$F,2,FALSE)=0,"URW/URGW Wurst"),
IFERROR(IF(VLOOKUP(O457,[1]Wurste!$H:$I,2,FALSE)=0,"HF-Wurst Vegan"),
IFERROR(IF(VLOOKUP(O457,[1]Wurste!$K:$L,2,FALSE)=0,"320er ohne Würste"),
IFERROR(IF(AND(OR(Abfalldokumentation!$A457="BU3",Abfalldokumentation!$A457="Verkauf"),Abfalldokumentation!$F457="Schimmel",Abfalldokumentation!$G457="keinen Abnehmer/kein Schälpersonal"),"Div. Zipfel, ES ohne Verwendung",VLOOKUP(Abfalldokumentation!$E457,Produktgruppen!A:B,2,FALSE)),"-")))))))))))))))))))))))</f>
        <v>ABS</v>
      </c>
      <c r="E457" s="76" t="str">
        <f>IFERROR(VLOOKUP(Abfalldokumentation!$O457,Artikel!A:C,3,FALSE),Abfalldokumentation!$O457)</f>
        <v>ABS PECO</v>
      </c>
      <c r="F457" s="76" t="str">
        <f>VLOOKUP(T457,'Liste Gründe'!A:D,2,FALSE)</f>
        <v>keinen Verwendungszweck</v>
      </c>
      <c r="G457" s="75" t="str">
        <f>IF(ISBLANK(V457),VLOOKUP(Abfalldokumentation!$P457,'Liste Gründe'!A:D,3,FALSE),V457)</f>
        <v>keinen Verwendungszweck</v>
      </c>
      <c r="H457" s="76" t="str">
        <f>IF(ISBLANK(Abfalldokumentation!$W457),"-",Abfalldokumentation!$W457)</f>
        <v>&lt;300kg/Monat</v>
      </c>
      <c r="I457" s="76">
        <f t="shared" si="50"/>
        <v>37</v>
      </c>
      <c r="J457" s="76" t="str">
        <f t="shared" si="51"/>
        <v>Produkte</v>
      </c>
      <c r="K457" s="76" t="str">
        <f t="shared" si="52"/>
        <v>BUs</v>
      </c>
      <c r="L457" s="76" t="str">
        <f t="shared" si="53"/>
        <v>Symptome</v>
      </c>
      <c r="M457" s="76">
        <f>IFERROR(VLOOKUP(Abfalldokumentation!$O457,Kennzahlen!S:V,3,FALSE)*Abfalldokumentation!$B457,"0")</f>
        <v>30</v>
      </c>
      <c r="N457" s="76" t="str">
        <f>IF(ISBLANK(Q457),VLOOKUP(Abfalldokumentation!$O457,'Linien - BU'!R:S,2,FALSE),Q457)</f>
        <v>L23</v>
      </c>
      <c r="O457" s="77">
        <f t="shared" si="54"/>
        <v>29500891</v>
      </c>
      <c r="P457" s="77">
        <f t="shared" si="55"/>
        <v>61</v>
      </c>
      <c r="Q457" s="45" t="s">
        <v>232</v>
      </c>
      <c r="R457" s="46">
        <v>29500891</v>
      </c>
      <c r="S457" s="46">
        <v>15</v>
      </c>
      <c r="T457" s="46">
        <v>61</v>
      </c>
      <c r="U457" s="47">
        <v>44454</v>
      </c>
      <c r="V457" s="48"/>
      <c r="W457" s="49" t="s">
        <v>190</v>
      </c>
      <c r="X457" s="50" t="str">
        <f>IFERROR(VLOOKUP(Abfalldokumentation!$R457,Artikel!A:C,3,FALSE),Abfalldokumentation!$R457)</f>
        <v>ABS PECO</v>
      </c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spans="1:40" ht="30" hidden="1" customHeight="1" x14ac:dyDescent="0.25">
      <c r="A458" s="78" t="str">
        <f>VLOOKUP(N458,'Linien - BU'!A:B,2,FALSE)</f>
        <v>BU4</v>
      </c>
      <c r="B458" s="79">
        <f t="shared" si="49"/>
        <v>15</v>
      </c>
      <c r="C458" s="80">
        <f>Abfalldokumentation!$U458</f>
        <v>44454</v>
      </c>
      <c r="D458" s="69" t="str">
        <f>IFERROR(IF(VLOOKUP(O458,'[1]Rohware 230'!$B:$C,2,FALSE)=0,"Rohware"),
IFERROR(IF(VLOOKUP(O458,[1]Sammelnr.!$B:$C,2,FALSE)=0,"Sammelnr. ungeschält ABS"),
IFERROR(IF(VLOOKUP(O458,[1]Sammelnr.!$E:$F,2,FALSE)=0,"Sammelnr. ungeschält VS"),
IFERROR(IF(VLOOKUP(O458,[1]Sammelnr.!$H:$I,2,FALSE)=0,"Sammelnr. geschält"),
IFERROR(IF(VLOOKUP(O458,[1]Offen!$B:$C,2,FALSE)=0,"Offen ungeschält ABS"),
IFERROR(IF(VLOOKUP(O458,[1]Offen!$E:$F,2,FALSE)=0,"Offen ungeschält VOS"),
IFERROR(IF(VLOOKUP(O458,[1]Offen!$H:$I,2,FALSE)=0,"Offen geschält RW"),
IFERROR(IF(VLOOKUP(O458,[1]Offen!$K:$L,2,FALSE)=0,"Offen vegan"),
IFERROR(IF(VLOOKUP(O458,[1]Offen!$N:$O,2,FALSE)=0,"Offen Zipfel"),
IFERROR(IF(VLOOKUP(O458,[1]Offen!$Q:$R,2,FALSE)=0,"Offen Endstücke"),
IFERROR(IF(VLOOKUP(O458,[1]Vakuumiert!$B:$C,2,FALSE)=0,"Vakuumierter VOS ungeschält"),
IFERROR(IF(VLOOKUP(O458,[1]Vakuumiert!$E:$F,2,FALSE)=0,"Vakuumierter ABS ungeschält"),
IFERROR(IF(VLOOKUP(O458,[1]Vakuumiert!$H:$I,2,FALSE)=0,"Vakuumierter VOS geschält"),
IFERROR(IF(VLOOKUP(O458,[1]Vakuumiert!$K:$L,2,FALSE)=0,"Vakuumierter VOS vegan"),
IFERROR(IF(VLOOKUP(O458,[1]Vakuumiert!$N:$O,2,FALSE)=0,"Vakuumierter VOS Zipfel"),
IFERROR(IF(VLOOKUP(O458,[1]Vakuumiert!$Q:$R,2,FALSE)=0,"Vakuumiert geschält"),
IFERROR(IF(VLOOKUP(O458,'[1]vakuumierte Fertigprodukte'!$B:$C,2,FALSE)=0,"Fertigprodukte"),
IFERROR(IF(VLOOKUP(O458,'[1]vakuumierte Fertigprodukte'!$E:$FI,2,FALSE)=0,"Vakuumierte Zipfel"),
IFERROR(IF(VLOOKUP(O458,[1]Wurste!$B:$C,2,FALSE)=0,"Räucherwürste"),
IFERROR(IF(VLOOKUP(O458,[1]Wurste!$E:$F,2,FALSE)=0,"URW/URGW Wurst"),
IFERROR(IF(VLOOKUP(O458,[1]Wurste!$H:$I,2,FALSE)=0,"HF-Wurst Vegan"),
IFERROR(IF(VLOOKUP(O458,[1]Wurste!$K:$L,2,FALSE)=0,"320er ohne Würste"),
IFERROR(IF(AND(OR(Abfalldokumentation!$A458="BU3",Abfalldokumentation!$A458="Verkauf"),Abfalldokumentation!$F458="Schimmel",Abfalldokumentation!$G458="keinen Abnehmer/kein Schälpersonal"),"Div. Zipfel, ES ohne Verwendung",VLOOKUP(Abfalldokumentation!$E458,Produktgruppen!A:B,2,FALSE)),"-")))))))))))))))))))))))</f>
        <v>ABS</v>
      </c>
      <c r="E458" s="81" t="str">
        <f>IFERROR(VLOOKUP(Abfalldokumentation!$O458,Artikel!A:C,3,FALSE),Abfalldokumentation!$O458)</f>
        <v>ABS PECO</v>
      </c>
      <c r="F458" s="81" t="str">
        <f>VLOOKUP(T458,'Liste Gründe'!A:D,2,FALSE)</f>
        <v>keinen Verwendungszweck</v>
      </c>
      <c r="G458" s="80" t="str">
        <f>IF(ISBLANK(V458),VLOOKUP(Abfalldokumentation!$P458,'Liste Gründe'!A:D,3,FALSE),V458)</f>
        <v>keinen Verwendungszweck</v>
      </c>
      <c r="H458" s="81" t="str">
        <f>IF(ISBLANK(Abfalldokumentation!$W458),"-",Abfalldokumentation!$W458)</f>
        <v>&lt;300kg/Monat</v>
      </c>
      <c r="I458" s="81">
        <f t="shared" si="50"/>
        <v>37</v>
      </c>
      <c r="J458" s="81" t="str">
        <f t="shared" si="51"/>
        <v>Produkte</v>
      </c>
      <c r="K458" s="81" t="str">
        <f t="shared" si="52"/>
        <v>BUs</v>
      </c>
      <c r="L458" s="81" t="str">
        <f t="shared" si="53"/>
        <v>Symptome</v>
      </c>
      <c r="M458" s="81">
        <f>IFERROR(VLOOKUP(Abfalldokumentation!$O458,Kennzahlen!S:V,3,FALSE)*Abfalldokumentation!$B458,"0")</f>
        <v>30</v>
      </c>
      <c r="N458" s="81" t="str">
        <f>IF(ISBLANK(Q458),VLOOKUP(Abfalldokumentation!$O458,'Linien - BU'!R:S,2,FALSE),Q458)</f>
        <v>Bu4</v>
      </c>
      <c r="O458" s="77">
        <f t="shared" si="54"/>
        <v>29500891</v>
      </c>
      <c r="P458" s="77">
        <f t="shared" si="55"/>
        <v>61</v>
      </c>
      <c r="Q458" s="39" t="s">
        <v>247</v>
      </c>
      <c r="R458" s="40">
        <v>29500891</v>
      </c>
      <c r="S458" s="40">
        <v>15</v>
      </c>
      <c r="T458" s="40">
        <v>61</v>
      </c>
      <c r="U458" s="41">
        <v>44454</v>
      </c>
      <c r="V458" s="42"/>
      <c r="W458" s="43" t="s">
        <v>190</v>
      </c>
      <c r="X458" s="44" t="str">
        <f>IFERROR(VLOOKUP(Abfalldokumentation!$R458,Artikel!A:C,3,FALSE),Abfalldokumentation!$R458)</f>
        <v>ABS PECO</v>
      </c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spans="1:40" ht="30" hidden="1" customHeight="1" x14ac:dyDescent="0.25">
      <c r="A459" s="73" t="str">
        <f>VLOOKUP(N459,'Linien - BU'!A:B,2,FALSE)</f>
        <v>BU4</v>
      </c>
      <c r="B459" s="74">
        <f t="shared" si="49"/>
        <v>6</v>
      </c>
      <c r="C459" s="75">
        <f>Abfalldokumentation!$U459</f>
        <v>44454</v>
      </c>
      <c r="D459" s="69" t="str">
        <f>IFERROR(IF(VLOOKUP(O459,'[1]Rohware 230'!$B:$C,2,FALSE)=0,"Rohware"),
IFERROR(IF(VLOOKUP(O459,[1]Sammelnr.!$B:$C,2,FALSE)=0,"Sammelnr. ungeschält ABS"),
IFERROR(IF(VLOOKUP(O459,[1]Sammelnr.!$E:$F,2,FALSE)=0,"Sammelnr. ungeschält VS"),
IFERROR(IF(VLOOKUP(O459,[1]Sammelnr.!$H:$I,2,FALSE)=0,"Sammelnr. geschält"),
IFERROR(IF(VLOOKUP(O459,[1]Offen!$B:$C,2,FALSE)=0,"Offen ungeschält ABS"),
IFERROR(IF(VLOOKUP(O459,[1]Offen!$E:$F,2,FALSE)=0,"Offen ungeschält VOS"),
IFERROR(IF(VLOOKUP(O459,[1]Offen!$H:$I,2,FALSE)=0,"Offen geschält RW"),
IFERROR(IF(VLOOKUP(O459,[1]Offen!$K:$L,2,FALSE)=0,"Offen vegan"),
IFERROR(IF(VLOOKUP(O459,[1]Offen!$N:$O,2,FALSE)=0,"Offen Zipfel"),
IFERROR(IF(VLOOKUP(O459,[1]Offen!$Q:$R,2,FALSE)=0,"Offen Endstücke"),
IFERROR(IF(VLOOKUP(O459,[1]Vakuumiert!$B:$C,2,FALSE)=0,"Vakuumierter VOS ungeschält"),
IFERROR(IF(VLOOKUP(O459,[1]Vakuumiert!$E:$F,2,FALSE)=0,"Vakuumierter ABS ungeschält"),
IFERROR(IF(VLOOKUP(O459,[1]Vakuumiert!$H:$I,2,FALSE)=0,"Vakuumierter VOS geschält"),
IFERROR(IF(VLOOKUP(O459,[1]Vakuumiert!$K:$L,2,FALSE)=0,"Vakuumierter VOS vegan"),
IFERROR(IF(VLOOKUP(O459,[1]Vakuumiert!$N:$O,2,FALSE)=0,"Vakuumierter VOS Zipfel"),
IFERROR(IF(VLOOKUP(O459,[1]Vakuumiert!$Q:$R,2,FALSE)=0,"Vakuumiert geschält"),
IFERROR(IF(VLOOKUP(O459,'[1]vakuumierte Fertigprodukte'!$B:$C,2,FALSE)=0,"Fertigprodukte"),
IFERROR(IF(VLOOKUP(O459,'[1]vakuumierte Fertigprodukte'!$E:$FI,2,FALSE)=0,"Vakuumierte Zipfel"),
IFERROR(IF(VLOOKUP(O459,[1]Wurste!$B:$C,2,FALSE)=0,"Räucherwürste"),
IFERROR(IF(VLOOKUP(O459,[1]Wurste!$E:$F,2,FALSE)=0,"URW/URGW Wurst"),
IFERROR(IF(VLOOKUP(O459,[1]Wurste!$H:$I,2,FALSE)=0,"HF-Wurst Vegan"),
IFERROR(IF(VLOOKUP(O459,[1]Wurste!$K:$L,2,FALSE)=0,"320er ohne Würste"),
IFERROR(IF(AND(OR(Abfalldokumentation!$A459="BU3",Abfalldokumentation!$A459="Verkauf"),Abfalldokumentation!$F459="Schimmel",Abfalldokumentation!$G459="keinen Abnehmer/kein Schälpersonal"),"Div. Zipfel, ES ohne Verwendung",VLOOKUP(Abfalldokumentation!$E459,Produktgruppen!A:B,2,FALSE)),"-")))))))))))))))))))))))</f>
        <v>ABS</v>
      </c>
      <c r="E459" s="76" t="str">
        <f>IFERROR(VLOOKUP(Abfalldokumentation!$O459,Artikel!A:C,3,FALSE),Abfalldokumentation!$O459)</f>
        <v>ABS ROVIN</v>
      </c>
      <c r="F459" s="76" t="str">
        <f>VLOOKUP(T459,'Liste Gründe'!A:D,2,FALSE)</f>
        <v>keinen Verwendungszweck</v>
      </c>
      <c r="G459" s="75" t="str">
        <f>IF(ISBLANK(V459),VLOOKUP(Abfalldokumentation!$P459,'Liste Gründe'!A:D,3,FALSE),V459)</f>
        <v>keinen Verwendungszweck</v>
      </c>
      <c r="H459" s="76" t="str">
        <f>IF(ISBLANK(Abfalldokumentation!$W459),"-",Abfalldokumentation!$W459)</f>
        <v>&lt;300kg/Monat</v>
      </c>
      <c r="I459" s="76">
        <f t="shared" si="50"/>
        <v>37</v>
      </c>
      <c r="J459" s="76" t="str">
        <f t="shared" si="51"/>
        <v>Produkte</v>
      </c>
      <c r="K459" s="76" t="str">
        <f t="shared" si="52"/>
        <v>BUs</v>
      </c>
      <c r="L459" s="76" t="str">
        <f t="shared" si="53"/>
        <v>Symptome</v>
      </c>
      <c r="M459" s="76">
        <f>IFERROR(VLOOKUP(Abfalldokumentation!$O459,Kennzahlen!S:V,3,FALSE)*Abfalldokumentation!$B459,"0")</f>
        <v>0.06</v>
      </c>
      <c r="N459" s="76" t="str">
        <f>IF(ISBLANK(Q459),VLOOKUP(Abfalldokumentation!$O459,'Linien - BU'!R:S,2,FALSE),Q459)</f>
        <v>L23</v>
      </c>
      <c r="O459" s="77">
        <f t="shared" si="54"/>
        <v>29500900</v>
      </c>
      <c r="P459" s="77">
        <f t="shared" si="55"/>
        <v>61</v>
      </c>
      <c r="Q459" s="45" t="s">
        <v>232</v>
      </c>
      <c r="R459" s="46">
        <v>29500900</v>
      </c>
      <c r="S459" s="46">
        <v>6</v>
      </c>
      <c r="T459" s="46">
        <v>61</v>
      </c>
      <c r="U459" s="47">
        <v>44454</v>
      </c>
      <c r="V459" s="48"/>
      <c r="W459" s="49" t="s">
        <v>190</v>
      </c>
      <c r="X459" s="50" t="str">
        <f>IFERROR(VLOOKUP(Abfalldokumentation!$R459,Artikel!A:C,3,FALSE),Abfalldokumentation!$R459)</f>
        <v>ABS ROVIN</v>
      </c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spans="1:40" ht="30" hidden="1" customHeight="1" x14ac:dyDescent="0.25">
      <c r="A460" s="78" t="str">
        <f>VLOOKUP(N460,'Linien - BU'!A:B,2,FALSE)</f>
        <v>BU4</v>
      </c>
      <c r="B460" s="79">
        <f t="shared" si="49"/>
        <v>17</v>
      </c>
      <c r="C460" s="80">
        <f>Abfalldokumentation!$U460</f>
        <v>44454</v>
      </c>
      <c r="D460" s="69" t="str">
        <f>IFERROR(IF(VLOOKUP(O460,'[1]Rohware 230'!$B:$C,2,FALSE)=0,"Rohware"),
IFERROR(IF(VLOOKUP(O460,[1]Sammelnr.!$B:$C,2,FALSE)=0,"Sammelnr. ungeschält ABS"),
IFERROR(IF(VLOOKUP(O460,[1]Sammelnr.!$E:$F,2,FALSE)=0,"Sammelnr. ungeschält VS"),
IFERROR(IF(VLOOKUP(O460,[1]Sammelnr.!$H:$I,2,FALSE)=0,"Sammelnr. geschält"),
IFERROR(IF(VLOOKUP(O460,[1]Offen!$B:$C,2,FALSE)=0,"Offen ungeschält ABS"),
IFERROR(IF(VLOOKUP(O460,[1]Offen!$E:$F,2,FALSE)=0,"Offen ungeschält VOS"),
IFERROR(IF(VLOOKUP(O460,[1]Offen!$H:$I,2,FALSE)=0,"Offen geschält RW"),
IFERROR(IF(VLOOKUP(O460,[1]Offen!$K:$L,2,FALSE)=0,"Offen vegan"),
IFERROR(IF(VLOOKUP(O460,[1]Offen!$N:$O,2,FALSE)=0,"Offen Zipfel"),
IFERROR(IF(VLOOKUP(O460,[1]Offen!$Q:$R,2,FALSE)=0,"Offen Endstücke"),
IFERROR(IF(VLOOKUP(O460,[1]Vakuumiert!$B:$C,2,FALSE)=0,"Vakuumierter VOS ungeschält"),
IFERROR(IF(VLOOKUP(O460,[1]Vakuumiert!$E:$F,2,FALSE)=0,"Vakuumierter ABS ungeschält"),
IFERROR(IF(VLOOKUP(O460,[1]Vakuumiert!$H:$I,2,FALSE)=0,"Vakuumierter VOS geschält"),
IFERROR(IF(VLOOKUP(O460,[1]Vakuumiert!$K:$L,2,FALSE)=0,"Vakuumierter VOS vegan"),
IFERROR(IF(VLOOKUP(O460,[1]Vakuumiert!$N:$O,2,FALSE)=0,"Vakuumierter VOS Zipfel"),
IFERROR(IF(VLOOKUP(O460,[1]Vakuumiert!$Q:$R,2,FALSE)=0,"Vakuumiert geschält"),
IFERROR(IF(VLOOKUP(O460,'[1]vakuumierte Fertigprodukte'!$B:$C,2,FALSE)=0,"Fertigprodukte"),
IFERROR(IF(VLOOKUP(O460,'[1]vakuumierte Fertigprodukte'!$E:$FI,2,FALSE)=0,"Vakuumierte Zipfel"),
IFERROR(IF(VLOOKUP(O460,[1]Wurste!$B:$C,2,FALSE)=0,"Räucherwürste"),
IFERROR(IF(VLOOKUP(O460,[1]Wurste!$E:$F,2,FALSE)=0,"URW/URGW Wurst"),
IFERROR(IF(VLOOKUP(O460,[1]Wurste!$H:$I,2,FALSE)=0,"HF-Wurst Vegan"),
IFERROR(IF(VLOOKUP(O460,[1]Wurste!$K:$L,2,FALSE)=0,"320er ohne Würste"),
IFERROR(IF(AND(OR(Abfalldokumentation!$A460="BU3",Abfalldokumentation!$A460="Verkauf"),Abfalldokumentation!$F460="Schimmel",Abfalldokumentation!$G460="keinen Abnehmer/kein Schälpersonal"),"Div. Zipfel, ES ohne Verwendung",VLOOKUP(Abfalldokumentation!$E460,Produktgruppen!A:B,2,FALSE)),"-")))))))))))))))))))))))</f>
        <v>ABS</v>
      </c>
      <c r="E460" s="81" t="str">
        <f>IFERROR(VLOOKUP(Abfalldokumentation!$O460,Artikel!A:C,3,FALSE),Abfalldokumentation!$O460)</f>
        <v>ABS SCH-PAUL</v>
      </c>
      <c r="F460" s="81" t="str">
        <f>VLOOKUP(T460,'Liste Gründe'!A:D,2,FALSE)</f>
        <v>keinen Verwendungszweck</v>
      </c>
      <c r="G460" s="80" t="str">
        <f>IF(ISBLANK(V460),VLOOKUP(Abfalldokumentation!$P460,'Liste Gründe'!A:D,3,FALSE),V460)</f>
        <v>keinen Verwendungszweck</v>
      </c>
      <c r="H460" s="81" t="str">
        <f>IF(ISBLANK(Abfalldokumentation!$W460),"-",Abfalldokumentation!$W460)</f>
        <v>&lt;300kg/Monat</v>
      </c>
      <c r="I460" s="81">
        <f t="shared" si="50"/>
        <v>37</v>
      </c>
      <c r="J460" s="81" t="str">
        <f t="shared" si="51"/>
        <v>Produkte</v>
      </c>
      <c r="K460" s="81" t="str">
        <f t="shared" si="52"/>
        <v>BUs</v>
      </c>
      <c r="L460" s="81" t="str">
        <f t="shared" si="53"/>
        <v>Symptome</v>
      </c>
      <c r="M460" s="81">
        <f>IFERROR(VLOOKUP(Abfalldokumentation!$O460,Kennzahlen!S:V,3,FALSE)*Abfalldokumentation!$B460,"0")</f>
        <v>0.17</v>
      </c>
      <c r="N460" s="81" t="str">
        <f>IF(ISBLANK(Q460),VLOOKUP(Abfalldokumentation!$O460,'Linien - BU'!R:S,2,FALSE),Q460)</f>
        <v>L21</v>
      </c>
      <c r="O460" s="77">
        <f t="shared" si="54"/>
        <v>29500906</v>
      </c>
      <c r="P460" s="77">
        <f t="shared" si="55"/>
        <v>61</v>
      </c>
      <c r="Q460" s="39" t="s">
        <v>231</v>
      </c>
      <c r="R460" s="40">
        <v>29500906</v>
      </c>
      <c r="S460" s="40">
        <v>17</v>
      </c>
      <c r="T460" s="40">
        <v>61</v>
      </c>
      <c r="U460" s="41">
        <v>44454</v>
      </c>
      <c r="V460" s="42"/>
      <c r="W460" s="43" t="s">
        <v>190</v>
      </c>
      <c r="X460" s="44" t="str">
        <f>IFERROR(VLOOKUP(Abfalldokumentation!$R460,Artikel!A:C,3,FALSE),Abfalldokumentation!$R460)</f>
        <v>ABS SCH-PAUL</v>
      </c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spans="1:40" ht="30" hidden="1" customHeight="1" x14ac:dyDescent="0.25">
      <c r="A461" s="73" t="str">
        <f>VLOOKUP(N461,'Linien - BU'!A:B,2,FALSE)</f>
        <v>BU4</v>
      </c>
      <c r="B461" s="74">
        <f t="shared" si="49"/>
        <v>6</v>
      </c>
      <c r="C461" s="75">
        <f>Abfalldokumentation!$U461</f>
        <v>44454</v>
      </c>
      <c r="D461" s="69" t="str">
        <f>IFERROR(IF(VLOOKUP(O461,'[1]Rohware 230'!$B:$C,2,FALSE)=0,"Rohware"),
IFERROR(IF(VLOOKUP(O461,[1]Sammelnr.!$B:$C,2,FALSE)=0,"Sammelnr. ungeschält ABS"),
IFERROR(IF(VLOOKUP(O461,[1]Sammelnr.!$E:$F,2,FALSE)=0,"Sammelnr. ungeschält VS"),
IFERROR(IF(VLOOKUP(O461,[1]Sammelnr.!$H:$I,2,FALSE)=0,"Sammelnr. geschält"),
IFERROR(IF(VLOOKUP(O461,[1]Offen!$B:$C,2,FALSE)=0,"Offen ungeschält ABS"),
IFERROR(IF(VLOOKUP(O461,[1]Offen!$E:$F,2,FALSE)=0,"Offen ungeschält VOS"),
IFERROR(IF(VLOOKUP(O461,[1]Offen!$H:$I,2,FALSE)=0,"Offen geschält RW"),
IFERROR(IF(VLOOKUP(O461,[1]Offen!$K:$L,2,FALSE)=0,"Offen vegan"),
IFERROR(IF(VLOOKUP(O461,[1]Offen!$N:$O,2,FALSE)=0,"Offen Zipfel"),
IFERROR(IF(VLOOKUP(O461,[1]Offen!$Q:$R,2,FALSE)=0,"Offen Endstücke"),
IFERROR(IF(VLOOKUP(O461,[1]Vakuumiert!$B:$C,2,FALSE)=0,"Vakuumierter VOS ungeschält"),
IFERROR(IF(VLOOKUP(O461,[1]Vakuumiert!$E:$F,2,FALSE)=0,"Vakuumierter ABS ungeschält"),
IFERROR(IF(VLOOKUP(O461,[1]Vakuumiert!$H:$I,2,FALSE)=0,"Vakuumierter VOS geschält"),
IFERROR(IF(VLOOKUP(O461,[1]Vakuumiert!$K:$L,2,FALSE)=0,"Vakuumierter VOS vegan"),
IFERROR(IF(VLOOKUP(O461,[1]Vakuumiert!$N:$O,2,FALSE)=0,"Vakuumierter VOS Zipfel"),
IFERROR(IF(VLOOKUP(O461,[1]Vakuumiert!$Q:$R,2,FALSE)=0,"Vakuumiert geschält"),
IFERROR(IF(VLOOKUP(O461,'[1]vakuumierte Fertigprodukte'!$B:$C,2,FALSE)=0,"Fertigprodukte"),
IFERROR(IF(VLOOKUP(O461,'[1]vakuumierte Fertigprodukte'!$E:$FI,2,FALSE)=0,"Vakuumierte Zipfel"),
IFERROR(IF(VLOOKUP(O461,[1]Wurste!$B:$C,2,FALSE)=0,"Räucherwürste"),
IFERROR(IF(VLOOKUP(O461,[1]Wurste!$E:$F,2,FALSE)=0,"URW/URGW Wurst"),
IFERROR(IF(VLOOKUP(O461,[1]Wurste!$H:$I,2,FALSE)=0,"HF-Wurst Vegan"),
IFERROR(IF(VLOOKUP(O461,[1]Wurste!$K:$L,2,FALSE)=0,"320er ohne Würste"),
IFERROR(IF(AND(OR(Abfalldokumentation!$A461="BU3",Abfalldokumentation!$A461="Verkauf"),Abfalldokumentation!$F461="Schimmel",Abfalldokumentation!$G461="keinen Abnehmer/kein Schälpersonal"),"Div. Zipfel, ES ohne Verwendung",VLOOKUP(Abfalldokumentation!$E461,Produktgruppen!A:B,2,FALSE)),"-")))))))))))))))))))))))</f>
        <v>ABS</v>
      </c>
      <c r="E461" s="76" t="str">
        <f>IFERROR(VLOOKUP(Abfalldokumentation!$O461,Artikel!A:C,3,FALSE),Abfalldokumentation!$O461)</f>
        <v>ABS Unser Blütenkäse</v>
      </c>
      <c r="F461" s="76" t="str">
        <f>VLOOKUP(T461,'Liste Gründe'!A:D,2,FALSE)</f>
        <v>keinen Verwendungszweck</v>
      </c>
      <c r="G461" s="75" t="str">
        <f>IF(ISBLANK(V461),VLOOKUP(Abfalldokumentation!$P461,'Liste Gründe'!A:D,3,FALSE),V461)</f>
        <v>keinen Verwendungszweck</v>
      </c>
      <c r="H461" s="76" t="str">
        <f>IF(ISBLANK(Abfalldokumentation!$W461),"-",Abfalldokumentation!$W461)</f>
        <v>&lt;500kg/Monat</v>
      </c>
      <c r="I461" s="76">
        <f t="shared" si="50"/>
        <v>37</v>
      </c>
      <c r="J461" s="76" t="str">
        <f t="shared" si="51"/>
        <v>Produkte</v>
      </c>
      <c r="K461" s="76" t="str">
        <f t="shared" si="52"/>
        <v>BUs</v>
      </c>
      <c r="L461" s="76" t="str">
        <f t="shared" si="53"/>
        <v>Symptome</v>
      </c>
      <c r="M461" s="76">
        <f>IFERROR(VLOOKUP(Abfalldokumentation!$O461,Kennzahlen!S:V,3,FALSE)*Abfalldokumentation!$B461,"0")</f>
        <v>0.06</v>
      </c>
      <c r="N461" s="76" t="str">
        <f>IF(ISBLANK(Q461),VLOOKUP(Abfalldokumentation!$O461,'Linien - BU'!R:S,2,FALSE),Q461)</f>
        <v>L22</v>
      </c>
      <c r="O461" s="77">
        <f t="shared" si="54"/>
        <v>29500910</v>
      </c>
      <c r="P461" s="77">
        <f t="shared" si="55"/>
        <v>61</v>
      </c>
      <c r="Q461" s="45" t="s">
        <v>186</v>
      </c>
      <c r="R461" s="46">
        <v>29500910</v>
      </c>
      <c r="S461" s="46">
        <v>6</v>
      </c>
      <c r="T461" s="46">
        <v>61</v>
      </c>
      <c r="U461" s="47">
        <v>44454</v>
      </c>
      <c r="V461" s="48"/>
      <c r="W461" s="49" t="s">
        <v>250</v>
      </c>
      <c r="X461" s="50" t="str">
        <f>IFERROR(VLOOKUP(Abfalldokumentation!$R461,Artikel!A:C,3,FALSE),Abfalldokumentation!$R461)</f>
        <v>ABS Unser Blütenkäse</v>
      </c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spans="1:40" ht="30" hidden="1" customHeight="1" x14ac:dyDescent="0.25">
      <c r="A462" s="78" t="str">
        <f>VLOOKUP(N462,'Linien - BU'!A:B,2,FALSE)</f>
        <v>BU4</v>
      </c>
      <c r="B462" s="79">
        <f t="shared" si="49"/>
        <v>22</v>
      </c>
      <c r="C462" s="80">
        <f>Abfalldokumentation!$U462</f>
        <v>44454</v>
      </c>
      <c r="D462" s="69" t="str">
        <f>IFERROR(IF(VLOOKUP(O462,'[1]Rohware 230'!$B:$C,2,FALSE)=0,"Rohware"),
IFERROR(IF(VLOOKUP(O462,[1]Sammelnr.!$B:$C,2,FALSE)=0,"Sammelnr. ungeschält ABS"),
IFERROR(IF(VLOOKUP(O462,[1]Sammelnr.!$E:$F,2,FALSE)=0,"Sammelnr. ungeschält VS"),
IFERROR(IF(VLOOKUP(O462,[1]Sammelnr.!$H:$I,2,FALSE)=0,"Sammelnr. geschält"),
IFERROR(IF(VLOOKUP(O462,[1]Offen!$B:$C,2,FALSE)=0,"Offen ungeschält ABS"),
IFERROR(IF(VLOOKUP(O462,[1]Offen!$E:$F,2,FALSE)=0,"Offen ungeschält VOS"),
IFERROR(IF(VLOOKUP(O462,[1]Offen!$H:$I,2,FALSE)=0,"Offen geschält RW"),
IFERROR(IF(VLOOKUP(O462,[1]Offen!$K:$L,2,FALSE)=0,"Offen vegan"),
IFERROR(IF(VLOOKUP(O462,[1]Offen!$N:$O,2,FALSE)=0,"Offen Zipfel"),
IFERROR(IF(VLOOKUP(O462,[1]Offen!$Q:$R,2,FALSE)=0,"Offen Endstücke"),
IFERROR(IF(VLOOKUP(O462,[1]Vakuumiert!$B:$C,2,FALSE)=0,"Vakuumierter VOS ungeschält"),
IFERROR(IF(VLOOKUP(O462,[1]Vakuumiert!$E:$F,2,FALSE)=0,"Vakuumierter ABS ungeschält"),
IFERROR(IF(VLOOKUP(O462,[1]Vakuumiert!$H:$I,2,FALSE)=0,"Vakuumierter VOS geschält"),
IFERROR(IF(VLOOKUP(O462,[1]Vakuumiert!$K:$L,2,FALSE)=0,"Vakuumierter VOS vegan"),
IFERROR(IF(VLOOKUP(O462,[1]Vakuumiert!$N:$O,2,FALSE)=0,"Vakuumierter VOS Zipfel"),
IFERROR(IF(VLOOKUP(O462,[1]Vakuumiert!$Q:$R,2,FALSE)=0,"Vakuumiert geschält"),
IFERROR(IF(VLOOKUP(O462,'[1]vakuumierte Fertigprodukte'!$B:$C,2,FALSE)=0,"Fertigprodukte"),
IFERROR(IF(VLOOKUP(O462,'[1]vakuumierte Fertigprodukte'!$E:$FI,2,FALSE)=0,"Vakuumierte Zipfel"),
IFERROR(IF(VLOOKUP(O462,[1]Wurste!$B:$C,2,FALSE)=0,"Räucherwürste"),
IFERROR(IF(VLOOKUP(O462,[1]Wurste!$E:$F,2,FALSE)=0,"URW/URGW Wurst"),
IFERROR(IF(VLOOKUP(O462,[1]Wurste!$H:$I,2,FALSE)=0,"HF-Wurst Vegan"),
IFERROR(IF(VLOOKUP(O462,[1]Wurste!$K:$L,2,FALSE)=0,"320er ohne Würste"),
IFERROR(IF(AND(OR(Abfalldokumentation!$A462="BU3",Abfalldokumentation!$A462="Verkauf"),Abfalldokumentation!$F462="Schimmel",Abfalldokumentation!$G462="keinen Abnehmer/kein Schälpersonal"),"Div. Zipfel, ES ohne Verwendung",VLOOKUP(Abfalldokumentation!$E462,Produktgruppen!A:B,2,FALSE)),"-")))))))))))))))))))))))</f>
        <v>ABS</v>
      </c>
      <c r="E462" s="81" t="str">
        <f>IFERROR(VLOOKUP(Abfalldokumentation!$O462,Artikel!A:C,3,FALSE),Abfalldokumentation!$O462)</f>
        <v>ABS GRÜN-PESTO</v>
      </c>
      <c r="F462" s="81" t="str">
        <f>VLOOKUP(T462,'Liste Gründe'!A:D,2,FALSE)</f>
        <v>keinen Verwendungszweck</v>
      </c>
      <c r="G462" s="80" t="str">
        <f>IF(ISBLANK(V462),VLOOKUP(Abfalldokumentation!$P462,'Liste Gründe'!A:D,3,FALSE),V462)</f>
        <v>keinen Verwendungszweck</v>
      </c>
      <c r="H462" s="81" t="str">
        <f>IF(ISBLANK(Abfalldokumentation!$W462),"-",Abfalldokumentation!$W462)</f>
        <v>&lt;300kg/Monat</v>
      </c>
      <c r="I462" s="81">
        <f t="shared" si="50"/>
        <v>37</v>
      </c>
      <c r="J462" s="81" t="str">
        <f t="shared" si="51"/>
        <v>Produkte</v>
      </c>
      <c r="K462" s="81" t="str">
        <f t="shared" si="52"/>
        <v>BUs</v>
      </c>
      <c r="L462" s="81" t="str">
        <f t="shared" si="53"/>
        <v>Symptome</v>
      </c>
      <c r="M462" s="81">
        <f>IFERROR(VLOOKUP(Abfalldokumentation!$O462,Kennzahlen!S:V,3,FALSE)*Abfalldokumentation!$B462,"0")</f>
        <v>33</v>
      </c>
      <c r="N462" s="81" t="str">
        <f>IF(ISBLANK(Q462),VLOOKUP(Abfalldokumentation!$O462,'Linien - BU'!R:S,2,FALSE),Q462)</f>
        <v>Bu4</v>
      </c>
      <c r="O462" s="77">
        <f t="shared" si="54"/>
        <v>29500952</v>
      </c>
      <c r="P462" s="77">
        <f t="shared" si="55"/>
        <v>61</v>
      </c>
      <c r="Q462" s="39" t="s">
        <v>247</v>
      </c>
      <c r="R462" s="40">
        <v>29500952</v>
      </c>
      <c r="S462" s="40">
        <v>22</v>
      </c>
      <c r="T462" s="40">
        <v>61</v>
      </c>
      <c r="U462" s="41">
        <v>44454</v>
      </c>
      <c r="V462" s="42"/>
      <c r="W462" s="43" t="s">
        <v>190</v>
      </c>
      <c r="X462" s="44" t="str">
        <f>IFERROR(VLOOKUP(Abfalldokumentation!$R462,Artikel!A:C,3,FALSE),Abfalldokumentation!$R462)</f>
        <v>ABS GRÜN-PESTO</v>
      </c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spans="1:40" ht="30" hidden="1" customHeight="1" x14ac:dyDescent="0.25">
      <c r="A463" s="73" t="str">
        <f>VLOOKUP(N463,'Linien - BU'!A:B,2,FALSE)</f>
        <v>BU4</v>
      </c>
      <c r="B463" s="74">
        <f t="shared" si="49"/>
        <v>20</v>
      </c>
      <c r="C463" s="75">
        <f>Abfalldokumentation!$U463</f>
        <v>44454</v>
      </c>
      <c r="D463" s="69" t="str">
        <f>IFERROR(IF(VLOOKUP(O463,'[1]Rohware 230'!$B:$C,2,FALSE)=0,"Rohware"),
IFERROR(IF(VLOOKUP(O463,[1]Sammelnr.!$B:$C,2,FALSE)=0,"Sammelnr. ungeschält ABS"),
IFERROR(IF(VLOOKUP(O463,[1]Sammelnr.!$E:$F,2,FALSE)=0,"Sammelnr. ungeschält VS"),
IFERROR(IF(VLOOKUP(O463,[1]Sammelnr.!$H:$I,2,FALSE)=0,"Sammelnr. geschält"),
IFERROR(IF(VLOOKUP(O463,[1]Offen!$B:$C,2,FALSE)=0,"Offen ungeschält ABS"),
IFERROR(IF(VLOOKUP(O463,[1]Offen!$E:$F,2,FALSE)=0,"Offen ungeschält VOS"),
IFERROR(IF(VLOOKUP(O463,[1]Offen!$H:$I,2,FALSE)=0,"Offen geschält RW"),
IFERROR(IF(VLOOKUP(O463,[1]Offen!$K:$L,2,FALSE)=0,"Offen vegan"),
IFERROR(IF(VLOOKUP(O463,[1]Offen!$N:$O,2,FALSE)=0,"Offen Zipfel"),
IFERROR(IF(VLOOKUP(O463,[1]Offen!$Q:$R,2,FALSE)=0,"Offen Endstücke"),
IFERROR(IF(VLOOKUP(O463,[1]Vakuumiert!$B:$C,2,FALSE)=0,"Vakuumierter VOS ungeschält"),
IFERROR(IF(VLOOKUP(O463,[1]Vakuumiert!$E:$F,2,FALSE)=0,"Vakuumierter ABS ungeschält"),
IFERROR(IF(VLOOKUP(O463,[1]Vakuumiert!$H:$I,2,FALSE)=0,"Vakuumierter VOS geschält"),
IFERROR(IF(VLOOKUP(O463,[1]Vakuumiert!$K:$L,2,FALSE)=0,"Vakuumierter VOS vegan"),
IFERROR(IF(VLOOKUP(O463,[1]Vakuumiert!$N:$O,2,FALSE)=0,"Vakuumierter VOS Zipfel"),
IFERROR(IF(VLOOKUP(O463,[1]Vakuumiert!$Q:$R,2,FALSE)=0,"Vakuumiert geschält"),
IFERROR(IF(VLOOKUP(O463,'[1]vakuumierte Fertigprodukte'!$B:$C,2,FALSE)=0,"Fertigprodukte"),
IFERROR(IF(VLOOKUP(O463,'[1]vakuumierte Fertigprodukte'!$E:$FI,2,FALSE)=0,"Vakuumierte Zipfel"),
IFERROR(IF(VLOOKUP(O463,[1]Wurste!$B:$C,2,FALSE)=0,"Räucherwürste"),
IFERROR(IF(VLOOKUP(O463,[1]Wurste!$E:$F,2,FALSE)=0,"URW/URGW Wurst"),
IFERROR(IF(VLOOKUP(O463,[1]Wurste!$H:$I,2,FALSE)=0,"HF-Wurst Vegan"),
IFERROR(IF(VLOOKUP(O463,[1]Wurste!$K:$L,2,FALSE)=0,"320er ohne Würste"),
IFERROR(IF(AND(OR(Abfalldokumentation!$A463="BU3",Abfalldokumentation!$A463="Verkauf"),Abfalldokumentation!$F463="Schimmel",Abfalldokumentation!$G463="keinen Abnehmer/kein Schälpersonal"),"Div. Zipfel, ES ohne Verwendung",VLOOKUP(Abfalldokumentation!$E463,Produktgruppen!A:B,2,FALSE)),"-")))))))))))))))))))))))</f>
        <v>ABS</v>
      </c>
      <c r="E463" s="76" t="str">
        <f>IFERROR(VLOOKUP(Abfalldokumentation!$O463,Artikel!A:C,3,FALSE),Abfalldokumentation!$O463)</f>
        <v>ABS GRÜN-PESTO</v>
      </c>
      <c r="F463" s="76" t="str">
        <f>VLOOKUP(T463,'Liste Gründe'!A:D,2,FALSE)</f>
        <v>keinen Verwendungszweck</v>
      </c>
      <c r="G463" s="75" t="str">
        <f>IF(ISBLANK(V463),VLOOKUP(Abfalldokumentation!$P463,'Liste Gründe'!A:D,3,FALSE),V463)</f>
        <v>keinen Verwendungszweck</v>
      </c>
      <c r="H463" s="76" t="str">
        <f>IF(ISBLANK(Abfalldokumentation!$W463),"-",Abfalldokumentation!$W463)</f>
        <v>&lt;300kg/Monat</v>
      </c>
      <c r="I463" s="76">
        <f t="shared" si="50"/>
        <v>37</v>
      </c>
      <c r="J463" s="76" t="str">
        <f t="shared" si="51"/>
        <v>Produkte</v>
      </c>
      <c r="K463" s="76" t="str">
        <f t="shared" si="52"/>
        <v>BUs</v>
      </c>
      <c r="L463" s="76" t="str">
        <f t="shared" si="53"/>
        <v>Symptome</v>
      </c>
      <c r="M463" s="76">
        <f>IFERROR(VLOOKUP(Abfalldokumentation!$O463,Kennzahlen!S:V,3,FALSE)*Abfalldokumentation!$B463,"0")</f>
        <v>30</v>
      </c>
      <c r="N463" s="76" t="str">
        <f>IF(ISBLANK(Q463),VLOOKUP(Abfalldokumentation!$O463,'Linien - BU'!R:S,2,FALSE),Q463)</f>
        <v>L21</v>
      </c>
      <c r="O463" s="77">
        <f t="shared" si="54"/>
        <v>29500952</v>
      </c>
      <c r="P463" s="77">
        <f t="shared" si="55"/>
        <v>61</v>
      </c>
      <c r="Q463" s="45" t="s">
        <v>231</v>
      </c>
      <c r="R463" s="46">
        <v>29500952</v>
      </c>
      <c r="S463" s="46">
        <v>20</v>
      </c>
      <c r="T463" s="46">
        <v>61</v>
      </c>
      <c r="U463" s="47">
        <v>44454</v>
      </c>
      <c r="V463" s="48"/>
      <c r="W463" s="49" t="s">
        <v>190</v>
      </c>
      <c r="X463" s="50" t="str">
        <f>IFERROR(VLOOKUP(Abfalldokumentation!$R463,Artikel!A:C,3,FALSE),Abfalldokumentation!$R463)</f>
        <v>ABS GRÜN-PESTO</v>
      </c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spans="1:40" ht="30" hidden="1" customHeight="1" x14ac:dyDescent="0.25">
      <c r="A464" s="78" t="str">
        <f>VLOOKUP(N464,'Linien - BU'!A:B,2,FALSE)</f>
        <v>BU4</v>
      </c>
      <c r="B464" s="79">
        <f t="shared" si="49"/>
        <v>20</v>
      </c>
      <c r="C464" s="80">
        <f>Abfalldokumentation!$U464</f>
        <v>44454</v>
      </c>
      <c r="D464" s="69" t="str">
        <f>IFERROR(IF(VLOOKUP(O464,'[1]Rohware 230'!$B:$C,2,FALSE)=0,"Rohware"),
IFERROR(IF(VLOOKUP(O464,[1]Sammelnr.!$B:$C,2,FALSE)=0,"Sammelnr. ungeschält ABS"),
IFERROR(IF(VLOOKUP(O464,[1]Sammelnr.!$E:$F,2,FALSE)=0,"Sammelnr. ungeschält VS"),
IFERROR(IF(VLOOKUP(O464,[1]Sammelnr.!$H:$I,2,FALSE)=0,"Sammelnr. geschält"),
IFERROR(IF(VLOOKUP(O464,[1]Offen!$B:$C,2,FALSE)=0,"Offen ungeschält ABS"),
IFERROR(IF(VLOOKUP(O464,[1]Offen!$E:$F,2,FALSE)=0,"Offen ungeschält VOS"),
IFERROR(IF(VLOOKUP(O464,[1]Offen!$H:$I,2,FALSE)=0,"Offen geschält RW"),
IFERROR(IF(VLOOKUP(O464,[1]Offen!$K:$L,2,FALSE)=0,"Offen vegan"),
IFERROR(IF(VLOOKUP(O464,[1]Offen!$N:$O,2,FALSE)=0,"Offen Zipfel"),
IFERROR(IF(VLOOKUP(O464,[1]Offen!$Q:$R,2,FALSE)=0,"Offen Endstücke"),
IFERROR(IF(VLOOKUP(O464,[1]Vakuumiert!$B:$C,2,FALSE)=0,"Vakuumierter VOS ungeschält"),
IFERROR(IF(VLOOKUP(O464,[1]Vakuumiert!$E:$F,2,FALSE)=0,"Vakuumierter ABS ungeschält"),
IFERROR(IF(VLOOKUP(O464,[1]Vakuumiert!$H:$I,2,FALSE)=0,"Vakuumierter VOS geschält"),
IFERROR(IF(VLOOKUP(O464,[1]Vakuumiert!$K:$L,2,FALSE)=0,"Vakuumierter VOS vegan"),
IFERROR(IF(VLOOKUP(O464,[1]Vakuumiert!$N:$O,2,FALSE)=0,"Vakuumierter VOS Zipfel"),
IFERROR(IF(VLOOKUP(O464,[1]Vakuumiert!$Q:$R,2,FALSE)=0,"Vakuumiert geschält"),
IFERROR(IF(VLOOKUP(O464,'[1]vakuumierte Fertigprodukte'!$B:$C,2,FALSE)=0,"Fertigprodukte"),
IFERROR(IF(VLOOKUP(O464,'[1]vakuumierte Fertigprodukte'!$E:$FI,2,FALSE)=0,"Vakuumierte Zipfel"),
IFERROR(IF(VLOOKUP(O464,[1]Wurste!$B:$C,2,FALSE)=0,"Räucherwürste"),
IFERROR(IF(VLOOKUP(O464,[1]Wurste!$E:$F,2,FALSE)=0,"URW/URGW Wurst"),
IFERROR(IF(VLOOKUP(O464,[1]Wurste!$H:$I,2,FALSE)=0,"HF-Wurst Vegan"),
IFERROR(IF(VLOOKUP(O464,[1]Wurste!$K:$L,2,FALSE)=0,"320er ohne Würste"),
IFERROR(IF(AND(OR(Abfalldokumentation!$A464="BU3",Abfalldokumentation!$A464="Verkauf"),Abfalldokumentation!$F464="Schimmel",Abfalldokumentation!$G464="keinen Abnehmer/kein Schälpersonal"),"Div. Zipfel, ES ohne Verwendung",VLOOKUP(Abfalldokumentation!$E464,Produktgruppen!A:B,2,FALSE)),"-")))))))))))))))))))))))</f>
        <v>ABS</v>
      </c>
      <c r="E464" s="81" t="str">
        <f>IFERROR(VLOOKUP(Abfalldokumentation!$O464,Artikel!A:C,3,FALSE),Abfalldokumentation!$O464)</f>
        <v>ABS GRÜN-PESTO</v>
      </c>
      <c r="F464" s="81" t="str">
        <f>VLOOKUP(T464,'Liste Gründe'!A:D,2,FALSE)</f>
        <v>keinen Verwendungszweck</v>
      </c>
      <c r="G464" s="80" t="str">
        <f>IF(ISBLANK(V464),VLOOKUP(Abfalldokumentation!$P464,'Liste Gründe'!A:D,3,FALSE),V464)</f>
        <v>keinen Verwendungszweck</v>
      </c>
      <c r="H464" s="81" t="str">
        <f>IF(ISBLANK(Abfalldokumentation!$W464),"-",Abfalldokumentation!$W464)</f>
        <v>&lt;300kg/Monat</v>
      </c>
      <c r="I464" s="81">
        <f t="shared" si="50"/>
        <v>37</v>
      </c>
      <c r="J464" s="81" t="str">
        <f t="shared" si="51"/>
        <v>Produkte</v>
      </c>
      <c r="K464" s="81" t="str">
        <f t="shared" si="52"/>
        <v>BUs</v>
      </c>
      <c r="L464" s="81" t="str">
        <f t="shared" si="53"/>
        <v>Symptome</v>
      </c>
      <c r="M464" s="81">
        <f>IFERROR(VLOOKUP(Abfalldokumentation!$O464,Kennzahlen!S:V,3,FALSE)*Abfalldokumentation!$B464,"0")</f>
        <v>30</v>
      </c>
      <c r="N464" s="81" t="str">
        <f>IF(ISBLANK(Q464),VLOOKUP(Abfalldokumentation!$O464,'Linien - BU'!R:S,2,FALSE),Q464)</f>
        <v>Bu4</v>
      </c>
      <c r="O464" s="77">
        <f t="shared" si="54"/>
        <v>29500952</v>
      </c>
      <c r="P464" s="77">
        <f t="shared" si="55"/>
        <v>61</v>
      </c>
      <c r="Q464" s="39" t="s">
        <v>247</v>
      </c>
      <c r="R464" s="40">
        <v>29500952</v>
      </c>
      <c r="S464" s="40">
        <v>20</v>
      </c>
      <c r="T464" s="40">
        <v>61</v>
      </c>
      <c r="U464" s="41">
        <v>44454</v>
      </c>
      <c r="V464" s="42"/>
      <c r="W464" s="43" t="s">
        <v>190</v>
      </c>
      <c r="X464" s="44" t="str">
        <f>IFERROR(VLOOKUP(Abfalldokumentation!$R464,Artikel!A:C,3,FALSE),Abfalldokumentation!$R464)</f>
        <v>ABS GRÜN-PESTO</v>
      </c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spans="1:40" ht="30" hidden="1" customHeight="1" x14ac:dyDescent="0.25">
      <c r="A465" s="73" t="str">
        <f>VLOOKUP(N465,'Linien - BU'!A:B,2,FALSE)</f>
        <v>BU4</v>
      </c>
      <c r="B465" s="74">
        <f t="shared" si="49"/>
        <v>15</v>
      </c>
      <c r="C465" s="75">
        <f>Abfalldokumentation!$U465</f>
        <v>44454</v>
      </c>
      <c r="D465" s="69" t="str">
        <f>IFERROR(IF(VLOOKUP(O465,'[1]Rohware 230'!$B:$C,2,FALSE)=0,"Rohware"),
IFERROR(IF(VLOOKUP(O465,[1]Sammelnr.!$B:$C,2,FALSE)=0,"Sammelnr. ungeschält ABS"),
IFERROR(IF(VLOOKUP(O465,[1]Sammelnr.!$E:$F,2,FALSE)=0,"Sammelnr. ungeschält VS"),
IFERROR(IF(VLOOKUP(O465,[1]Sammelnr.!$H:$I,2,FALSE)=0,"Sammelnr. geschält"),
IFERROR(IF(VLOOKUP(O465,[1]Offen!$B:$C,2,FALSE)=0,"Offen ungeschält ABS"),
IFERROR(IF(VLOOKUP(O465,[1]Offen!$E:$F,2,FALSE)=0,"Offen ungeschält VOS"),
IFERROR(IF(VLOOKUP(O465,[1]Offen!$H:$I,2,FALSE)=0,"Offen geschält RW"),
IFERROR(IF(VLOOKUP(O465,[1]Offen!$K:$L,2,FALSE)=0,"Offen vegan"),
IFERROR(IF(VLOOKUP(O465,[1]Offen!$N:$O,2,FALSE)=0,"Offen Zipfel"),
IFERROR(IF(VLOOKUP(O465,[1]Offen!$Q:$R,2,FALSE)=0,"Offen Endstücke"),
IFERROR(IF(VLOOKUP(O465,[1]Vakuumiert!$B:$C,2,FALSE)=0,"Vakuumierter VOS ungeschält"),
IFERROR(IF(VLOOKUP(O465,[1]Vakuumiert!$E:$F,2,FALSE)=0,"Vakuumierter ABS ungeschält"),
IFERROR(IF(VLOOKUP(O465,[1]Vakuumiert!$H:$I,2,FALSE)=0,"Vakuumierter VOS geschält"),
IFERROR(IF(VLOOKUP(O465,[1]Vakuumiert!$K:$L,2,FALSE)=0,"Vakuumierter VOS vegan"),
IFERROR(IF(VLOOKUP(O465,[1]Vakuumiert!$N:$O,2,FALSE)=0,"Vakuumierter VOS Zipfel"),
IFERROR(IF(VLOOKUP(O465,[1]Vakuumiert!$Q:$R,2,FALSE)=0,"Vakuumiert geschält"),
IFERROR(IF(VLOOKUP(O465,'[1]vakuumierte Fertigprodukte'!$B:$C,2,FALSE)=0,"Fertigprodukte"),
IFERROR(IF(VLOOKUP(O465,'[1]vakuumierte Fertigprodukte'!$E:$FI,2,FALSE)=0,"Vakuumierte Zipfel"),
IFERROR(IF(VLOOKUP(O465,[1]Wurste!$B:$C,2,FALSE)=0,"Räucherwürste"),
IFERROR(IF(VLOOKUP(O465,[1]Wurste!$E:$F,2,FALSE)=0,"URW/URGW Wurst"),
IFERROR(IF(VLOOKUP(O465,[1]Wurste!$H:$I,2,FALSE)=0,"HF-Wurst Vegan"),
IFERROR(IF(VLOOKUP(O465,[1]Wurste!$K:$L,2,FALSE)=0,"320er ohne Würste"),
IFERROR(IF(AND(OR(Abfalldokumentation!$A465="BU3",Abfalldokumentation!$A465="Verkauf"),Abfalldokumentation!$F465="Schimmel",Abfalldokumentation!$G465="keinen Abnehmer/kein Schälpersonal"),"Div. Zipfel, ES ohne Verwendung",VLOOKUP(Abfalldokumentation!$E465,Produktgruppen!A:B,2,FALSE)),"-")))))))))))))))))))))))</f>
        <v>ABS</v>
      </c>
      <c r="E465" s="76" t="str">
        <f>IFERROR(VLOOKUP(Abfalldokumentation!$O465,Artikel!A:C,3,FALSE),Abfalldokumentation!$O465)</f>
        <v>ABS GRÜN-PESTO</v>
      </c>
      <c r="F465" s="76" t="str">
        <f>VLOOKUP(T465,'Liste Gründe'!A:D,2,FALSE)</f>
        <v>keinen Verwendungszweck</v>
      </c>
      <c r="G465" s="75" t="str">
        <f>IF(ISBLANK(V465),VLOOKUP(Abfalldokumentation!$P465,'Liste Gründe'!A:D,3,FALSE),V465)</f>
        <v>keinen Verwendungszweck</v>
      </c>
      <c r="H465" s="76" t="str">
        <f>IF(ISBLANK(Abfalldokumentation!$W465),"-",Abfalldokumentation!$W465)</f>
        <v>&lt;300kg/Monat</v>
      </c>
      <c r="I465" s="76">
        <f t="shared" si="50"/>
        <v>37</v>
      </c>
      <c r="J465" s="76" t="str">
        <f t="shared" si="51"/>
        <v>Produkte</v>
      </c>
      <c r="K465" s="76" t="str">
        <f t="shared" si="52"/>
        <v>BUs</v>
      </c>
      <c r="L465" s="76" t="str">
        <f t="shared" si="53"/>
        <v>Symptome</v>
      </c>
      <c r="M465" s="76">
        <f>IFERROR(VLOOKUP(Abfalldokumentation!$O465,Kennzahlen!S:V,3,FALSE)*Abfalldokumentation!$B465,"0")</f>
        <v>22.5</v>
      </c>
      <c r="N465" s="76" t="str">
        <f>IF(ISBLANK(Q465),VLOOKUP(Abfalldokumentation!$O465,'Linien - BU'!R:S,2,FALSE),Q465)</f>
        <v>Bu4</v>
      </c>
      <c r="O465" s="77">
        <f t="shared" si="54"/>
        <v>29500952</v>
      </c>
      <c r="P465" s="77">
        <f t="shared" si="55"/>
        <v>61</v>
      </c>
      <c r="Q465" s="45" t="s">
        <v>247</v>
      </c>
      <c r="R465" s="46">
        <v>29500952</v>
      </c>
      <c r="S465" s="46">
        <v>15</v>
      </c>
      <c r="T465" s="46">
        <v>61</v>
      </c>
      <c r="U465" s="47">
        <v>44454</v>
      </c>
      <c r="V465" s="48"/>
      <c r="W465" s="49" t="s">
        <v>190</v>
      </c>
      <c r="X465" s="50" t="str">
        <f>IFERROR(VLOOKUP(Abfalldokumentation!$R465,Artikel!A:C,3,FALSE),Abfalldokumentation!$R465)</f>
        <v>ABS GRÜN-PESTO</v>
      </c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spans="1:40" ht="30" hidden="1" customHeight="1" x14ac:dyDescent="0.25">
      <c r="A466" s="78" t="str">
        <f>VLOOKUP(N466,'Linien - BU'!A:B,2,FALSE)</f>
        <v>BU4</v>
      </c>
      <c r="B466" s="79">
        <f t="shared" si="49"/>
        <v>3</v>
      </c>
      <c r="C466" s="80">
        <f>Abfalldokumentation!$U466</f>
        <v>44454</v>
      </c>
      <c r="D466" s="69" t="str">
        <f>IFERROR(IF(VLOOKUP(O466,'[1]Rohware 230'!$B:$C,2,FALSE)=0,"Rohware"),
IFERROR(IF(VLOOKUP(O466,[1]Sammelnr.!$B:$C,2,FALSE)=0,"Sammelnr. ungeschält ABS"),
IFERROR(IF(VLOOKUP(O466,[1]Sammelnr.!$E:$F,2,FALSE)=0,"Sammelnr. ungeschält VS"),
IFERROR(IF(VLOOKUP(O466,[1]Sammelnr.!$H:$I,2,FALSE)=0,"Sammelnr. geschält"),
IFERROR(IF(VLOOKUP(O466,[1]Offen!$B:$C,2,FALSE)=0,"Offen ungeschält ABS"),
IFERROR(IF(VLOOKUP(O466,[1]Offen!$E:$F,2,FALSE)=0,"Offen ungeschält VOS"),
IFERROR(IF(VLOOKUP(O466,[1]Offen!$H:$I,2,FALSE)=0,"Offen geschält RW"),
IFERROR(IF(VLOOKUP(O466,[1]Offen!$K:$L,2,FALSE)=0,"Offen vegan"),
IFERROR(IF(VLOOKUP(O466,[1]Offen!$N:$O,2,FALSE)=0,"Offen Zipfel"),
IFERROR(IF(VLOOKUP(O466,[1]Offen!$Q:$R,2,FALSE)=0,"Offen Endstücke"),
IFERROR(IF(VLOOKUP(O466,[1]Vakuumiert!$B:$C,2,FALSE)=0,"Vakuumierter VOS ungeschält"),
IFERROR(IF(VLOOKUP(O466,[1]Vakuumiert!$E:$F,2,FALSE)=0,"Vakuumierter ABS ungeschält"),
IFERROR(IF(VLOOKUP(O466,[1]Vakuumiert!$H:$I,2,FALSE)=0,"Vakuumierter VOS geschält"),
IFERROR(IF(VLOOKUP(O466,[1]Vakuumiert!$K:$L,2,FALSE)=0,"Vakuumierter VOS vegan"),
IFERROR(IF(VLOOKUP(O466,[1]Vakuumiert!$N:$O,2,FALSE)=0,"Vakuumierter VOS Zipfel"),
IFERROR(IF(VLOOKUP(O466,[1]Vakuumiert!$Q:$R,2,FALSE)=0,"Vakuumiert geschält"),
IFERROR(IF(VLOOKUP(O466,'[1]vakuumierte Fertigprodukte'!$B:$C,2,FALSE)=0,"Fertigprodukte"),
IFERROR(IF(VLOOKUP(O466,'[1]vakuumierte Fertigprodukte'!$E:$FI,2,FALSE)=0,"Vakuumierte Zipfel"),
IFERROR(IF(VLOOKUP(O466,[1]Wurste!$B:$C,2,FALSE)=0,"Räucherwürste"),
IFERROR(IF(VLOOKUP(O466,[1]Wurste!$E:$F,2,FALSE)=0,"URW/URGW Wurst"),
IFERROR(IF(VLOOKUP(O466,[1]Wurste!$H:$I,2,FALSE)=0,"HF-Wurst Vegan"),
IFERROR(IF(VLOOKUP(O466,[1]Wurste!$K:$L,2,FALSE)=0,"320er ohne Würste"),
IFERROR(IF(AND(OR(Abfalldokumentation!$A466="BU3",Abfalldokumentation!$A466="Verkauf"),Abfalldokumentation!$F466="Schimmel",Abfalldokumentation!$G466="keinen Abnehmer/kein Schälpersonal"),"Div. Zipfel, ES ohne Verwendung",VLOOKUP(Abfalldokumentation!$E466,Produktgruppen!A:B,2,FALSE)),"-")))))))))))))))))))))))</f>
        <v>ABS</v>
      </c>
      <c r="E466" s="81" t="str">
        <f>IFERROR(VLOOKUP(Abfalldokumentation!$O466,Artikel!A:C,3,FALSE),Abfalldokumentation!$O466)</f>
        <v>ABS Crémeux</v>
      </c>
      <c r="F466" s="81" t="str">
        <f>VLOOKUP(T466,'Liste Gründe'!A:D,2,FALSE)</f>
        <v>keinen Verwendungszweck</v>
      </c>
      <c r="G466" s="80" t="str">
        <f>IF(ISBLANK(V466),VLOOKUP(Abfalldokumentation!$P466,'Liste Gründe'!A:D,3,FALSE),V466)</f>
        <v>keinen Verwendungszweck</v>
      </c>
      <c r="H466" s="81" t="str">
        <f>IF(ISBLANK(Abfalldokumentation!$W466),"-",Abfalldokumentation!$W466)</f>
        <v>&lt;20kg/Monat</v>
      </c>
      <c r="I466" s="81">
        <f t="shared" si="50"/>
        <v>37</v>
      </c>
      <c r="J466" s="81" t="str">
        <f t="shared" si="51"/>
        <v>Produkte</v>
      </c>
      <c r="K466" s="81" t="str">
        <f t="shared" si="52"/>
        <v>BUs</v>
      </c>
      <c r="L466" s="81" t="str">
        <f t="shared" si="53"/>
        <v>Symptome</v>
      </c>
      <c r="M466" s="81">
        <f>IFERROR(VLOOKUP(Abfalldokumentation!$O466,Kennzahlen!S:V,3,FALSE)*Abfalldokumentation!$B466,"0")</f>
        <v>0.03</v>
      </c>
      <c r="N466" s="81" t="str">
        <f>IF(ISBLANK(Q466),VLOOKUP(Abfalldokumentation!$O466,'Linien - BU'!R:S,2,FALSE),Q466)</f>
        <v>L29</v>
      </c>
      <c r="O466" s="77">
        <f t="shared" si="54"/>
        <v>29500957</v>
      </c>
      <c r="P466" s="77">
        <f t="shared" si="55"/>
        <v>61</v>
      </c>
      <c r="Q466" s="39" t="s">
        <v>242</v>
      </c>
      <c r="R466" s="40">
        <v>29500957</v>
      </c>
      <c r="S466" s="40">
        <v>3</v>
      </c>
      <c r="T466" s="40">
        <v>61</v>
      </c>
      <c r="U466" s="41">
        <v>44454</v>
      </c>
      <c r="V466" s="42"/>
      <c r="W466" s="43" t="s">
        <v>233</v>
      </c>
      <c r="X466" s="44" t="str">
        <f>IFERROR(VLOOKUP(Abfalldokumentation!$R466,Artikel!A:C,3,FALSE),Abfalldokumentation!$R466)</f>
        <v>ABS Crémeux</v>
      </c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spans="1:40" ht="30" hidden="1" customHeight="1" x14ac:dyDescent="0.25">
      <c r="A467" s="73" t="str">
        <f>VLOOKUP(N467,'Linien - BU'!A:B,2,FALSE)</f>
        <v>BU4</v>
      </c>
      <c r="B467" s="74">
        <f t="shared" si="49"/>
        <v>3</v>
      </c>
      <c r="C467" s="75">
        <f>Abfalldokumentation!$U467</f>
        <v>44454</v>
      </c>
      <c r="D467" s="69" t="str">
        <f>IFERROR(IF(VLOOKUP(O467,'[1]Rohware 230'!$B:$C,2,FALSE)=0,"Rohware"),
IFERROR(IF(VLOOKUP(O467,[1]Sammelnr.!$B:$C,2,FALSE)=0,"Sammelnr. ungeschält ABS"),
IFERROR(IF(VLOOKUP(O467,[1]Sammelnr.!$E:$F,2,FALSE)=0,"Sammelnr. ungeschält VS"),
IFERROR(IF(VLOOKUP(O467,[1]Sammelnr.!$H:$I,2,FALSE)=0,"Sammelnr. geschält"),
IFERROR(IF(VLOOKUP(O467,[1]Offen!$B:$C,2,FALSE)=0,"Offen ungeschält ABS"),
IFERROR(IF(VLOOKUP(O467,[1]Offen!$E:$F,2,FALSE)=0,"Offen ungeschält VOS"),
IFERROR(IF(VLOOKUP(O467,[1]Offen!$H:$I,2,FALSE)=0,"Offen geschält RW"),
IFERROR(IF(VLOOKUP(O467,[1]Offen!$K:$L,2,FALSE)=0,"Offen vegan"),
IFERROR(IF(VLOOKUP(O467,[1]Offen!$N:$O,2,FALSE)=0,"Offen Zipfel"),
IFERROR(IF(VLOOKUP(O467,[1]Offen!$Q:$R,2,FALSE)=0,"Offen Endstücke"),
IFERROR(IF(VLOOKUP(O467,[1]Vakuumiert!$B:$C,2,FALSE)=0,"Vakuumierter VOS ungeschält"),
IFERROR(IF(VLOOKUP(O467,[1]Vakuumiert!$E:$F,2,FALSE)=0,"Vakuumierter ABS ungeschält"),
IFERROR(IF(VLOOKUP(O467,[1]Vakuumiert!$H:$I,2,FALSE)=0,"Vakuumierter VOS geschält"),
IFERROR(IF(VLOOKUP(O467,[1]Vakuumiert!$K:$L,2,FALSE)=0,"Vakuumierter VOS vegan"),
IFERROR(IF(VLOOKUP(O467,[1]Vakuumiert!$N:$O,2,FALSE)=0,"Vakuumierter VOS Zipfel"),
IFERROR(IF(VLOOKUP(O467,[1]Vakuumiert!$Q:$R,2,FALSE)=0,"Vakuumiert geschält"),
IFERROR(IF(VLOOKUP(O467,'[1]vakuumierte Fertigprodukte'!$B:$C,2,FALSE)=0,"Fertigprodukte"),
IFERROR(IF(VLOOKUP(O467,'[1]vakuumierte Fertigprodukte'!$E:$FI,2,FALSE)=0,"Vakuumierte Zipfel"),
IFERROR(IF(VLOOKUP(O467,[1]Wurste!$B:$C,2,FALSE)=0,"Räucherwürste"),
IFERROR(IF(VLOOKUP(O467,[1]Wurste!$E:$F,2,FALSE)=0,"URW/URGW Wurst"),
IFERROR(IF(VLOOKUP(O467,[1]Wurste!$H:$I,2,FALSE)=0,"HF-Wurst Vegan"),
IFERROR(IF(VLOOKUP(O467,[1]Wurste!$K:$L,2,FALSE)=0,"320er ohne Würste"),
IFERROR(IF(AND(OR(Abfalldokumentation!$A467="BU3",Abfalldokumentation!$A467="Verkauf"),Abfalldokumentation!$F467="Schimmel",Abfalldokumentation!$G467="keinen Abnehmer/kein Schälpersonal"),"Div. Zipfel, ES ohne Verwendung",VLOOKUP(Abfalldokumentation!$E467,Produktgruppen!A:B,2,FALSE)),"-")))))))))))))))))))))))</f>
        <v>ABS</v>
      </c>
      <c r="E467" s="76" t="str">
        <f>IFERROR(VLOOKUP(Abfalldokumentation!$O467,Artikel!A:C,3,FALSE),Abfalldokumentation!$O467)</f>
        <v>ABS Whisky-Nuts</v>
      </c>
      <c r="F467" s="76" t="str">
        <f>VLOOKUP(T467,'Liste Gründe'!A:D,2,FALSE)</f>
        <v>keinen Verwendungszweck</v>
      </c>
      <c r="G467" s="75" t="str">
        <f>IF(ISBLANK(V467),VLOOKUP(Abfalldokumentation!$P467,'Liste Gründe'!A:D,3,FALSE),V467)</f>
        <v>keinen Verwendungszweck</v>
      </c>
      <c r="H467" s="76" t="str">
        <f>IF(ISBLANK(Abfalldokumentation!$W467),"-",Abfalldokumentation!$W467)</f>
        <v>&lt;300kg/Monat</v>
      </c>
      <c r="I467" s="76">
        <f t="shared" si="50"/>
        <v>37</v>
      </c>
      <c r="J467" s="76" t="str">
        <f t="shared" si="51"/>
        <v>Produkte</v>
      </c>
      <c r="K467" s="76" t="str">
        <f t="shared" si="52"/>
        <v>BUs</v>
      </c>
      <c r="L467" s="76" t="str">
        <f t="shared" si="53"/>
        <v>Symptome</v>
      </c>
      <c r="M467" s="76">
        <f>IFERROR(VLOOKUP(Abfalldokumentation!$O467,Kennzahlen!S:V,3,FALSE)*Abfalldokumentation!$B467,"0")</f>
        <v>4.5</v>
      </c>
      <c r="N467" s="76" t="str">
        <f>IF(ISBLANK(Q467),VLOOKUP(Abfalldokumentation!$O467,'Linien - BU'!R:S,2,FALSE),Q467)</f>
        <v>L21</v>
      </c>
      <c r="O467" s="77">
        <f t="shared" si="54"/>
        <v>29501009</v>
      </c>
      <c r="P467" s="77">
        <f t="shared" si="55"/>
        <v>61</v>
      </c>
      <c r="Q467" s="45" t="s">
        <v>231</v>
      </c>
      <c r="R467" s="46">
        <v>29501009</v>
      </c>
      <c r="S467" s="46">
        <v>3</v>
      </c>
      <c r="T467" s="46">
        <v>61</v>
      </c>
      <c r="U467" s="47">
        <v>44454</v>
      </c>
      <c r="V467" s="48"/>
      <c r="W467" s="49" t="s">
        <v>190</v>
      </c>
      <c r="X467" s="50" t="str">
        <f>IFERROR(VLOOKUP(Abfalldokumentation!$R467,Artikel!A:C,3,FALSE),Abfalldokumentation!$R467)</f>
        <v>ABS Whisky-Nuts</v>
      </c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spans="1:40" ht="30" hidden="1" customHeight="1" x14ac:dyDescent="0.25">
      <c r="A468" s="78" t="str">
        <f>VLOOKUP(N468,'Linien - BU'!A:B,2,FALSE)</f>
        <v>BU4</v>
      </c>
      <c r="B468" s="79">
        <f t="shared" si="49"/>
        <v>7</v>
      </c>
      <c r="C468" s="80">
        <f>Abfalldokumentation!$U468</f>
        <v>44454</v>
      </c>
      <c r="D468" s="69" t="str">
        <f>IFERROR(IF(VLOOKUP(O468,'[1]Rohware 230'!$B:$C,2,FALSE)=0,"Rohware"),
IFERROR(IF(VLOOKUP(O468,[1]Sammelnr.!$B:$C,2,FALSE)=0,"Sammelnr. ungeschält ABS"),
IFERROR(IF(VLOOKUP(O468,[1]Sammelnr.!$E:$F,2,FALSE)=0,"Sammelnr. ungeschält VS"),
IFERROR(IF(VLOOKUP(O468,[1]Sammelnr.!$H:$I,2,FALSE)=0,"Sammelnr. geschält"),
IFERROR(IF(VLOOKUP(O468,[1]Offen!$B:$C,2,FALSE)=0,"Offen ungeschält ABS"),
IFERROR(IF(VLOOKUP(O468,[1]Offen!$E:$F,2,FALSE)=0,"Offen ungeschält VOS"),
IFERROR(IF(VLOOKUP(O468,[1]Offen!$H:$I,2,FALSE)=0,"Offen geschält RW"),
IFERROR(IF(VLOOKUP(O468,[1]Offen!$K:$L,2,FALSE)=0,"Offen vegan"),
IFERROR(IF(VLOOKUP(O468,[1]Offen!$N:$O,2,FALSE)=0,"Offen Zipfel"),
IFERROR(IF(VLOOKUP(O468,[1]Offen!$Q:$R,2,FALSE)=0,"Offen Endstücke"),
IFERROR(IF(VLOOKUP(O468,[1]Vakuumiert!$B:$C,2,FALSE)=0,"Vakuumierter VOS ungeschält"),
IFERROR(IF(VLOOKUP(O468,[1]Vakuumiert!$E:$F,2,FALSE)=0,"Vakuumierter ABS ungeschält"),
IFERROR(IF(VLOOKUP(O468,[1]Vakuumiert!$H:$I,2,FALSE)=0,"Vakuumierter VOS geschält"),
IFERROR(IF(VLOOKUP(O468,[1]Vakuumiert!$K:$L,2,FALSE)=0,"Vakuumierter VOS vegan"),
IFERROR(IF(VLOOKUP(O468,[1]Vakuumiert!$N:$O,2,FALSE)=0,"Vakuumierter VOS Zipfel"),
IFERROR(IF(VLOOKUP(O468,[1]Vakuumiert!$Q:$R,2,FALSE)=0,"Vakuumiert geschält"),
IFERROR(IF(VLOOKUP(O468,'[1]vakuumierte Fertigprodukte'!$B:$C,2,FALSE)=0,"Fertigprodukte"),
IFERROR(IF(VLOOKUP(O468,'[1]vakuumierte Fertigprodukte'!$E:$FI,2,FALSE)=0,"Vakuumierte Zipfel"),
IFERROR(IF(VLOOKUP(O468,[1]Wurste!$B:$C,2,FALSE)=0,"Räucherwürste"),
IFERROR(IF(VLOOKUP(O468,[1]Wurste!$E:$F,2,FALSE)=0,"URW/URGW Wurst"),
IFERROR(IF(VLOOKUP(O468,[1]Wurste!$H:$I,2,FALSE)=0,"HF-Wurst Vegan"),
IFERROR(IF(VLOOKUP(O468,[1]Wurste!$K:$L,2,FALSE)=0,"320er ohne Würste"),
IFERROR(IF(AND(OR(Abfalldokumentation!$A468="BU3",Abfalldokumentation!$A468="Verkauf"),Abfalldokumentation!$F468="Schimmel",Abfalldokumentation!$G468="keinen Abnehmer/kein Schälpersonal"),"Div. Zipfel, ES ohne Verwendung",VLOOKUP(Abfalldokumentation!$E468,Produktgruppen!A:B,2,FALSE)),"-")))))))))))))))))))))))</f>
        <v>Vorschmelz</v>
      </c>
      <c r="E468" s="81" t="str">
        <f>IFERROR(VLOOKUP(Abfalldokumentation!$O468,Artikel!A:C,3,FALSE),Abfalldokumentation!$O468)</f>
        <v>VOS WAL-THEKE</v>
      </c>
      <c r="F468" s="81" t="str">
        <f>VLOOKUP(T468,'Liste Gründe'!A:D,2,FALSE)</f>
        <v>keinen Verwendungszweck</v>
      </c>
      <c r="G468" s="80" t="str">
        <f>IF(ISBLANK(V468),VLOOKUP(Abfalldokumentation!$P468,'Liste Gründe'!A:D,3,FALSE),V468)</f>
        <v>keinen Verwendungszweck</v>
      </c>
      <c r="H468" s="81" t="str">
        <f>IF(ISBLANK(Abfalldokumentation!$W468),"-",Abfalldokumentation!$W468)</f>
        <v>keinen Verwendungszweck</v>
      </c>
      <c r="I468" s="81">
        <f t="shared" si="50"/>
        <v>37</v>
      </c>
      <c r="J468" s="81" t="str">
        <f t="shared" si="51"/>
        <v>Produkte</v>
      </c>
      <c r="K468" s="81" t="str">
        <f t="shared" si="52"/>
        <v>BUs</v>
      </c>
      <c r="L468" s="81" t="str">
        <f t="shared" si="53"/>
        <v>Symptome</v>
      </c>
      <c r="M468" s="81">
        <f>IFERROR(VLOOKUP(Abfalldokumentation!$O468,Kennzahlen!S:V,3,FALSE)*Abfalldokumentation!$B468,"0")</f>
        <v>3.5</v>
      </c>
      <c r="N468" s="81" t="str">
        <f>IF(ISBLANK(Q468),VLOOKUP(Abfalldokumentation!$O468,'Linien - BU'!R:S,2,FALSE),Q468)</f>
        <v>L22</v>
      </c>
      <c r="O468" s="77">
        <f t="shared" si="54"/>
        <v>29501020</v>
      </c>
      <c r="P468" s="77">
        <f t="shared" si="55"/>
        <v>61</v>
      </c>
      <c r="Q468" s="39" t="s">
        <v>186</v>
      </c>
      <c r="R468" s="40">
        <v>29501020</v>
      </c>
      <c r="S468" s="40">
        <v>7</v>
      </c>
      <c r="T468" s="40">
        <v>61</v>
      </c>
      <c r="U468" s="41">
        <v>44454</v>
      </c>
      <c r="V468" s="42"/>
      <c r="W468" s="43" t="s">
        <v>17</v>
      </c>
      <c r="X468" s="44" t="str">
        <f>IFERROR(VLOOKUP(Abfalldokumentation!$R468,Artikel!A:C,3,FALSE),Abfalldokumentation!$R468)</f>
        <v>VOS WAL-THEKE</v>
      </c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spans="1:40" ht="30" hidden="1" customHeight="1" x14ac:dyDescent="0.25">
      <c r="A469" s="73" t="str">
        <f>VLOOKUP(N469,'Linien - BU'!A:B,2,FALSE)</f>
        <v>BU4</v>
      </c>
      <c r="B469" s="74">
        <f t="shared" si="49"/>
        <v>8</v>
      </c>
      <c r="C469" s="75">
        <f>Abfalldokumentation!$U469</f>
        <v>44454</v>
      </c>
      <c r="D469" s="69" t="str">
        <f>IFERROR(IF(VLOOKUP(O469,'[1]Rohware 230'!$B:$C,2,FALSE)=0,"Rohware"),
IFERROR(IF(VLOOKUP(O469,[1]Sammelnr.!$B:$C,2,FALSE)=0,"Sammelnr. ungeschält ABS"),
IFERROR(IF(VLOOKUP(O469,[1]Sammelnr.!$E:$F,2,FALSE)=0,"Sammelnr. ungeschält VS"),
IFERROR(IF(VLOOKUP(O469,[1]Sammelnr.!$H:$I,2,FALSE)=0,"Sammelnr. geschält"),
IFERROR(IF(VLOOKUP(O469,[1]Offen!$B:$C,2,FALSE)=0,"Offen ungeschält ABS"),
IFERROR(IF(VLOOKUP(O469,[1]Offen!$E:$F,2,FALSE)=0,"Offen ungeschält VOS"),
IFERROR(IF(VLOOKUP(O469,[1]Offen!$H:$I,2,FALSE)=0,"Offen geschält RW"),
IFERROR(IF(VLOOKUP(O469,[1]Offen!$K:$L,2,FALSE)=0,"Offen vegan"),
IFERROR(IF(VLOOKUP(O469,[1]Offen!$N:$O,2,FALSE)=0,"Offen Zipfel"),
IFERROR(IF(VLOOKUP(O469,[1]Offen!$Q:$R,2,FALSE)=0,"Offen Endstücke"),
IFERROR(IF(VLOOKUP(O469,[1]Vakuumiert!$B:$C,2,FALSE)=0,"Vakuumierter VOS ungeschält"),
IFERROR(IF(VLOOKUP(O469,[1]Vakuumiert!$E:$F,2,FALSE)=0,"Vakuumierter ABS ungeschält"),
IFERROR(IF(VLOOKUP(O469,[1]Vakuumiert!$H:$I,2,FALSE)=0,"Vakuumierter VOS geschält"),
IFERROR(IF(VLOOKUP(O469,[1]Vakuumiert!$K:$L,2,FALSE)=0,"Vakuumierter VOS vegan"),
IFERROR(IF(VLOOKUP(O469,[1]Vakuumiert!$N:$O,2,FALSE)=0,"Vakuumierter VOS Zipfel"),
IFERROR(IF(VLOOKUP(O469,[1]Vakuumiert!$Q:$R,2,FALSE)=0,"Vakuumiert geschält"),
IFERROR(IF(VLOOKUP(O469,'[1]vakuumierte Fertigprodukte'!$B:$C,2,FALSE)=0,"Fertigprodukte"),
IFERROR(IF(VLOOKUP(O469,'[1]vakuumierte Fertigprodukte'!$E:$FI,2,FALSE)=0,"Vakuumierte Zipfel"),
IFERROR(IF(VLOOKUP(O469,[1]Wurste!$B:$C,2,FALSE)=0,"Räucherwürste"),
IFERROR(IF(VLOOKUP(O469,[1]Wurste!$E:$F,2,FALSE)=0,"URW/URGW Wurst"),
IFERROR(IF(VLOOKUP(O469,[1]Wurste!$H:$I,2,FALSE)=0,"HF-Wurst Vegan"),
IFERROR(IF(VLOOKUP(O469,[1]Wurste!$K:$L,2,FALSE)=0,"320er ohne Würste"),
IFERROR(IF(AND(OR(Abfalldokumentation!$A469="BU3",Abfalldokumentation!$A469="Verkauf"),Abfalldokumentation!$F469="Schimmel",Abfalldokumentation!$G469="keinen Abnehmer/kein Schälpersonal"),"Div. Zipfel, ES ohne Verwendung",VLOOKUP(Abfalldokumentation!$E469,Produktgruppen!A:B,2,FALSE)),"-")))))))))))))))))))))))</f>
        <v>ABS</v>
      </c>
      <c r="E469" s="76" t="str">
        <f>IFERROR(VLOOKUP(Abfalldokumentation!$O469,Artikel!A:C,3,FALSE),Abfalldokumentation!$O469)</f>
        <v>ABS KELLERGEIST</v>
      </c>
      <c r="F469" s="76" t="str">
        <f>VLOOKUP(T469,'Liste Gründe'!A:D,2,FALSE)</f>
        <v>keinen Verwendungszweck</v>
      </c>
      <c r="G469" s="75" t="str">
        <f>IF(ISBLANK(V469),VLOOKUP(Abfalldokumentation!$P469,'Liste Gründe'!A:D,3,FALSE),V469)</f>
        <v>keinen Verwendungszweck</v>
      </c>
      <c r="H469" s="76" t="str">
        <f>IF(ISBLANK(Abfalldokumentation!$W469),"-",Abfalldokumentation!$W469)</f>
        <v>&lt;300kg/Monat</v>
      </c>
      <c r="I469" s="76">
        <f t="shared" si="50"/>
        <v>37</v>
      </c>
      <c r="J469" s="76" t="str">
        <f t="shared" si="51"/>
        <v>Produkte</v>
      </c>
      <c r="K469" s="76" t="str">
        <f t="shared" si="52"/>
        <v>BUs</v>
      </c>
      <c r="L469" s="76" t="str">
        <f t="shared" si="53"/>
        <v>Symptome</v>
      </c>
      <c r="M469" s="76">
        <f>IFERROR(VLOOKUP(Abfalldokumentation!$O469,Kennzahlen!S:V,3,FALSE)*Abfalldokumentation!$B469,"0")</f>
        <v>8.0000000000000004E-4</v>
      </c>
      <c r="N469" s="76" t="str">
        <f>IF(ISBLANK(Q469),VLOOKUP(Abfalldokumentation!$O469,'Linien - BU'!R:S,2,FALSE),Q469)</f>
        <v>L22</v>
      </c>
      <c r="O469" s="77">
        <f t="shared" si="54"/>
        <v>29501028</v>
      </c>
      <c r="P469" s="77">
        <f t="shared" si="55"/>
        <v>61</v>
      </c>
      <c r="Q469" s="45" t="s">
        <v>186</v>
      </c>
      <c r="R469" s="46">
        <v>29501028</v>
      </c>
      <c r="S469" s="46">
        <v>8</v>
      </c>
      <c r="T469" s="46">
        <v>61</v>
      </c>
      <c r="U469" s="47">
        <v>44454</v>
      </c>
      <c r="V469" s="48"/>
      <c r="W469" s="49" t="s">
        <v>190</v>
      </c>
      <c r="X469" s="50" t="str">
        <f>IFERROR(VLOOKUP(Abfalldokumentation!$R469,Artikel!A:C,3,FALSE),Abfalldokumentation!$R469)</f>
        <v>ABS KELLERGEIST</v>
      </c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spans="1:40" ht="30" hidden="1" customHeight="1" x14ac:dyDescent="0.25">
      <c r="A470" s="78" t="str">
        <f>VLOOKUP(N470,'Linien - BU'!A:B,2,FALSE)</f>
        <v>BU4</v>
      </c>
      <c r="B470" s="79">
        <f t="shared" si="49"/>
        <v>8</v>
      </c>
      <c r="C470" s="80">
        <f>Abfalldokumentation!$U470</f>
        <v>44454</v>
      </c>
      <c r="D470" s="69" t="str">
        <f>IFERROR(IF(VLOOKUP(O470,'[1]Rohware 230'!$B:$C,2,FALSE)=0,"Rohware"),
IFERROR(IF(VLOOKUP(O470,[1]Sammelnr.!$B:$C,2,FALSE)=0,"Sammelnr. ungeschält ABS"),
IFERROR(IF(VLOOKUP(O470,[1]Sammelnr.!$E:$F,2,FALSE)=0,"Sammelnr. ungeschält VS"),
IFERROR(IF(VLOOKUP(O470,[1]Sammelnr.!$H:$I,2,FALSE)=0,"Sammelnr. geschält"),
IFERROR(IF(VLOOKUP(O470,[1]Offen!$B:$C,2,FALSE)=0,"Offen ungeschält ABS"),
IFERROR(IF(VLOOKUP(O470,[1]Offen!$E:$F,2,FALSE)=0,"Offen ungeschält VOS"),
IFERROR(IF(VLOOKUP(O470,[1]Offen!$H:$I,2,FALSE)=0,"Offen geschält RW"),
IFERROR(IF(VLOOKUP(O470,[1]Offen!$K:$L,2,FALSE)=0,"Offen vegan"),
IFERROR(IF(VLOOKUP(O470,[1]Offen!$N:$O,2,FALSE)=0,"Offen Zipfel"),
IFERROR(IF(VLOOKUP(O470,[1]Offen!$Q:$R,2,FALSE)=0,"Offen Endstücke"),
IFERROR(IF(VLOOKUP(O470,[1]Vakuumiert!$B:$C,2,FALSE)=0,"Vakuumierter VOS ungeschält"),
IFERROR(IF(VLOOKUP(O470,[1]Vakuumiert!$E:$F,2,FALSE)=0,"Vakuumierter ABS ungeschält"),
IFERROR(IF(VLOOKUP(O470,[1]Vakuumiert!$H:$I,2,FALSE)=0,"Vakuumierter VOS geschält"),
IFERROR(IF(VLOOKUP(O470,[1]Vakuumiert!$K:$L,2,FALSE)=0,"Vakuumierter VOS vegan"),
IFERROR(IF(VLOOKUP(O470,[1]Vakuumiert!$N:$O,2,FALSE)=0,"Vakuumierter VOS Zipfel"),
IFERROR(IF(VLOOKUP(O470,[1]Vakuumiert!$Q:$R,2,FALSE)=0,"Vakuumiert geschält"),
IFERROR(IF(VLOOKUP(O470,'[1]vakuumierte Fertigprodukte'!$B:$C,2,FALSE)=0,"Fertigprodukte"),
IFERROR(IF(VLOOKUP(O470,'[1]vakuumierte Fertigprodukte'!$E:$FI,2,FALSE)=0,"Vakuumierte Zipfel"),
IFERROR(IF(VLOOKUP(O470,[1]Wurste!$B:$C,2,FALSE)=0,"Räucherwürste"),
IFERROR(IF(VLOOKUP(O470,[1]Wurste!$E:$F,2,FALSE)=0,"URW/URGW Wurst"),
IFERROR(IF(VLOOKUP(O470,[1]Wurste!$H:$I,2,FALSE)=0,"HF-Wurst Vegan"),
IFERROR(IF(VLOOKUP(O470,[1]Wurste!$K:$L,2,FALSE)=0,"320er ohne Würste"),
IFERROR(IF(AND(OR(Abfalldokumentation!$A470="BU3",Abfalldokumentation!$A470="Verkauf"),Abfalldokumentation!$F470="Schimmel",Abfalldokumentation!$G470="keinen Abnehmer/kein Schälpersonal"),"Div. Zipfel, ES ohne Verwendung",VLOOKUP(Abfalldokumentation!$E470,Produktgruppen!A:B,2,FALSE)),"-")))))))))))))))))))))))</f>
        <v>ABS</v>
      </c>
      <c r="E470" s="81" t="str">
        <f>IFERROR(VLOOKUP(Abfalldokumentation!$O470,Artikel!A:C,3,FALSE),Abfalldokumentation!$O470)</f>
        <v>ABS KELLERGEIST</v>
      </c>
      <c r="F470" s="81" t="str">
        <f>VLOOKUP(T470,'Liste Gründe'!A:D,2,FALSE)</f>
        <v>keinen Verwendungszweck</v>
      </c>
      <c r="G470" s="80" t="str">
        <f>IF(ISBLANK(V470),VLOOKUP(Abfalldokumentation!$P470,'Liste Gründe'!A:D,3,FALSE),V470)</f>
        <v>keinen Verwendungszweck</v>
      </c>
      <c r="H470" s="81" t="str">
        <f>IF(ISBLANK(Abfalldokumentation!$W470),"-",Abfalldokumentation!$W470)</f>
        <v>&lt;300kg/Monat</v>
      </c>
      <c r="I470" s="81">
        <f t="shared" si="50"/>
        <v>37</v>
      </c>
      <c r="J470" s="81" t="str">
        <f t="shared" si="51"/>
        <v>Produkte</v>
      </c>
      <c r="K470" s="81" t="str">
        <f t="shared" si="52"/>
        <v>BUs</v>
      </c>
      <c r="L470" s="81" t="str">
        <f t="shared" si="53"/>
        <v>Symptome</v>
      </c>
      <c r="M470" s="81">
        <f>IFERROR(VLOOKUP(Abfalldokumentation!$O470,Kennzahlen!S:V,3,FALSE)*Abfalldokumentation!$B470,"0")</f>
        <v>8.0000000000000004E-4</v>
      </c>
      <c r="N470" s="81" t="str">
        <f>IF(ISBLANK(Q470),VLOOKUP(Abfalldokumentation!$O470,'Linien - BU'!R:S,2,FALSE),Q470)</f>
        <v>L22</v>
      </c>
      <c r="O470" s="77">
        <f t="shared" si="54"/>
        <v>29501028</v>
      </c>
      <c r="P470" s="77">
        <f t="shared" si="55"/>
        <v>61</v>
      </c>
      <c r="Q470" s="39" t="s">
        <v>186</v>
      </c>
      <c r="R470" s="40">
        <v>29501028</v>
      </c>
      <c r="S470" s="40">
        <v>8</v>
      </c>
      <c r="T470" s="40">
        <v>61</v>
      </c>
      <c r="U470" s="41">
        <v>44454</v>
      </c>
      <c r="V470" s="42"/>
      <c r="W470" s="43" t="s">
        <v>190</v>
      </c>
      <c r="X470" s="44" t="str">
        <f>IFERROR(VLOOKUP(Abfalldokumentation!$R470,Artikel!A:C,3,FALSE),Abfalldokumentation!$R470)</f>
        <v>ABS KELLERGEIST</v>
      </c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spans="1:40" ht="30" hidden="1" customHeight="1" x14ac:dyDescent="0.25">
      <c r="A471" s="73" t="str">
        <f>VLOOKUP(N471,'Linien - BU'!A:B,2,FALSE)</f>
        <v>BU4</v>
      </c>
      <c r="B471" s="74">
        <f t="shared" si="49"/>
        <v>18</v>
      </c>
      <c r="C471" s="75">
        <f>Abfalldokumentation!$U471</f>
        <v>44454</v>
      </c>
      <c r="D471" s="69" t="str">
        <f>IFERROR(IF(VLOOKUP(O471,'[1]Rohware 230'!$B:$C,2,FALSE)=0,"Rohware"),
IFERROR(IF(VLOOKUP(O471,[1]Sammelnr.!$B:$C,2,FALSE)=0,"Sammelnr. ungeschält ABS"),
IFERROR(IF(VLOOKUP(O471,[1]Sammelnr.!$E:$F,2,FALSE)=0,"Sammelnr. ungeschält VS"),
IFERROR(IF(VLOOKUP(O471,[1]Sammelnr.!$H:$I,2,FALSE)=0,"Sammelnr. geschält"),
IFERROR(IF(VLOOKUP(O471,[1]Offen!$B:$C,2,FALSE)=0,"Offen ungeschält ABS"),
IFERROR(IF(VLOOKUP(O471,[1]Offen!$E:$F,2,FALSE)=0,"Offen ungeschält VOS"),
IFERROR(IF(VLOOKUP(O471,[1]Offen!$H:$I,2,FALSE)=0,"Offen geschält RW"),
IFERROR(IF(VLOOKUP(O471,[1]Offen!$K:$L,2,FALSE)=0,"Offen vegan"),
IFERROR(IF(VLOOKUP(O471,[1]Offen!$N:$O,2,FALSE)=0,"Offen Zipfel"),
IFERROR(IF(VLOOKUP(O471,[1]Offen!$Q:$R,2,FALSE)=0,"Offen Endstücke"),
IFERROR(IF(VLOOKUP(O471,[1]Vakuumiert!$B:$C,2,FALSE)=0,"Vakuumierter VOS ungeschält"),
IFERROR(IF(VLOOKUP(O471,[1]Vakuumiert!$E:$F,2,FALSE)=0,"Vakuumierter ABS ungeschält"),
IFERROR(IF(VLOOKUP(O471,[1]Vakuumiert!$H:$I,2,FALSE)=0,"Vakuumierter VOS geschält"),
IFERROR(IF(VLOOKUP(O471,[1]Vakuumiert!$K:$L,2,FALSE)=0,"Vakuumierter VOS vegan"),
IFERROR(IF(VLOOKUP(O471,[1]Vakuumiert!$N:$O,2,FALSE)=0,"Vakuumierter VOS Zipfel"),
IFERROR(IF(VLOOKUP(O471,[1]Vakuumiert!$Q:$R,2,FALSE)=0,"Vakuumiert geschält"),
IFERROR(IF(VLOOKUP(O471,'[1]vakuumierte Fertigprodukte'!$B:$C,2,FALSE)=0,"Fertigprodukte"),
IFERROR(IF(VLOOKUP(O471,'[1]vakuumierte Fertigprodukte'!$E:$FI,2,FALSE)=0,"Vakuumierte Zipfel"),
IFERROR(IF(VLOOKUP(O471,[1]Wurste!$B:$C,2,FALSE)=0,"Räucherwürste"),
IFERROR(IF(VLOOKUP(O471,[1]Wurste!$E:$F,2,FALSE)=0,"URW/URGW Wurst"),
IFERROR(IF(VLOOKUP(O471,[1]Wurste!$H:$I,2,FALSE)=0,"HF-Wurst Vegan"),
IFERROR(IF(VLOOKUP(O471,[1]Wurste!$K:$L,2,FALSE)=0,"320er ohne Würste"),
IFERROR(IF(AND(OR(Abfalldokumentation!$A471="BU3",Abfalldokumentation!$A471="Verkauf"),Abfalldokumentation!$F471="Schimmel",Abfalldokumentation!$G471="keinen Abnehmer/kein Schälpersonal"),"Div. Zipfel, ES ohne Verwendung",VLOOKUP(Abfalldokumentation!$E471,Produktgruppen!A:B,2,FALSE)),"-")))))))))))))))))))))))</f>
        <v>ABS</v>
      </c>
      <c r="E471" s="76" t="str">
        <f>IFERROR(VLOOKUP(Abfalldokumentation!$O471,Artikel!A:C,3,FALSE),Abfalldokumentation!$O471)</f>
        <v>ABS BRUSCHETTA</v>
      </c>
      <c r="F471" s="76" t="str">
        <f>VLOOKUP(T471,'Liste Gründe'!A:D,2,FALSE)</f>
        <v>keinen Verwendungszweck</v>
      </c>
      <c r="G471" s="75" t="str">
        <f>IF(ISBLANK(V471),VLOOKUP(Abfalldokumentation!$P471,'Liste Gründe'!A:D,3,FALSE),V471)</f>
        <v>keinen Verwendungszweck</v>
      </c>
      <c r="H471" s="76" t="str">
        <f>IF(ISBLANK(Abfalldokumentation!$W471),"-",Abfalldokumentation!$W471)</f>
        <v>&lt;300kg/Monat</v>
      </c>
      <c r="I471" s="76">
        <f t="shared" si="50"/>
        <v>37</v>
      </c>
      <c r="J471" s="76" t="str">
        <f t="shared" si="51"/>
        <v>Produkte</v>
      </c>
      <c r="K471" s="76" t="str">
        <f t="shared" si="52"/>
        <v>BUs</v>
      </c>
      <c r="L471" s="76" t="str">
        <f t="shared" si="53"/>
        <v>Symptome</v>
      </c>
      <c r="M471" s="76">
        <f>IFERROR(VLOOKUP(Abfalldokumentation!$O471,Kennzahlen!S:V,3,FALSE)*Abfalldokumentation!$B471,"0")</f>
        <v>27</v>
      </c>
      <c r="N471" s="76" t="str">
        <f>IF(ISBLANK(Q471),VLOOKUP(Abfalldokumentation!$O471,'Linien - BU'!R:S,2,FALSE),Q471)</f>
        <v>L21</v>
      </c>
      <c r="O471" s="77">
        <f t="shared" si="54"/>
        <v>29501029</v>
      </c>
      <c r="P471" s="77">
        <f t="shared" si="55"/>
        <v>61</v>
      </c>
      <c r="Q471" s="45" t="s">
        <v>231</v>
      </c>
      <c r="R471" s="46">
        <v>29501029</v>
      </c>
      <c r="S471" s="46">
        <v>18</v>
      </c>
      <c r="T471" s="46">
        <v>61</v>
      </c>
      <c r="U471" s="47">
        <v>44454</v>
      </c>
      <c r="V471" s="48"/>
      <c r="W471" s="49" t="s">
        <v>190</v>
      </c>
      <c r="X471" s="50" t="str">
        <f>IFERROR(VLOOKUP(Abfalldokumentation!$R471,Artikel!A:C,3,FALSE),Abfalldokumentation!$R471)</f>
        <v>ABS BRUSCHETTA</v>
      </c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spans="1:40" ht="30" hidden="1" customHeight="1" x14ac:dyDescent="0.25">
      <c r="A472" s="78" t="str">
        <f>VLOOKUP(N472,'Linien - BU'!A:B,2,FALSE)</f>
        <v>BU4</v>
      </c>
      <c r="B472" s="79">
        <f t="shared" si="49"/>
        <v>15</v>
      </c>
      <c r="C472" s="80">
        <f>Abfalldokumentation!$U472</f>
        <v>44454</v>
      </c>
      <c r="D472" s="69" t="str">
        <f>IFERROR(IF(VLOOKUP(O472,'[1]Rohware 230'!$B:$C,2,FALSE)=0,"Rohware"),
IFERROR(IF(VLOOKUP(O472,[1]Sammelnr.!$B:$C,2,FALSE)=0,"Sammelnr. ungeschält ABS"),
IFERROR(IF(VLOOKUP(O472,[1]Sammelnr.!$E:$F,2,FALSE)=0,"Sammelnr. ungeschält VS"),
IFERROR(IF(VLOOKUP(O472,[1]Sammelnr.!$H:$I,2,FALSE)=0,"Sammelnr. geschält"),
IFERROR(IF(VLOOKUP(O472,[1]Offen!$B:$C,2,FALSE)=0,"Offen ungeschält ABS"),
IFERROR(IF(VLOOKUP(O472,[1]Offen!$E:$F,2,FALSE)=0,"Offen ungeschält VOS"),
IFERROR(IF(VLOOKUP(O472,[1]Offen!$H:$I,2,FALSE)=0,"Offen geschält RW"),
IFERROR(IF(VLOOKUP(O472,[1]Offen!$K:$L,2,FALSE)=0,"Offen vegan"),
IFERROR(IF(VLOOKUP(O472,[1]Offen!$N:$O,2,FALSE)=0,"Offen Zipfel"),
IFERROR(IF(VLOOKUP(O472,[1]Offen!$Q:$R,2,FALSE)=0,"Offen Endstücke"),
IFERROR(IF(VLOOKUP(O472,[1]Vakuumiert!$B:$C,2,FALSE)=0,"Vakuumierter VOS ungeschält"),
IFERROR(IF(VLOOKUP(O472,[1]Vakuumiert!$E:$F,2,FALSE)=0,"Vakuumierter ABS ungeschält"),
IFERROR(IF(VLOOKUP(O472,[1]Vakuumiert!$H:$I,2,FALSE)=0,"Vakuumierter VOS geschält"),
IFERROR(IF(VLOOKUP(O472,[1]Vakuumiert!$K:$L,2,FALSE)=0,"Vakuumierter VOS vegan"),
IFERROR(IF(VLOOKUP(O472,[1]Vakuumiert!$N:$O,2,FALSE)=0,"Vakuumierter VOS Zipfel"),
IFERROR(IF(VLOOKUP(O472,[1]Vakuumiert!$Q:$R,2,FALSE)=0,"Vakuumiert geschält"),
IFERROR(IF(VLOOKUP(O472,'[1]vakuumierte Fertigprodukte'!$B:$C,2,FALSE)=0,"Fertigprodukte"),
IFERROR(IF(VLOOKUP(O472,'[1]vakuumierte Fertigprodukte'!$E:$FI,2,FALSE)=0,"Vakuumierte Zipfel"),
IFERROR(IF(VLOOKUP(O472,[1]Wurste!$B:$C,2,FALSE)=0,"Räucherwürste"),
IFERROR(IF(VLOOKUP(O472,[1]Wurste!$E:$F,2,FALSE)=0,"URW/URGW Wurst"),
IFERROR(IF(VLOOKUP(O472,[1]Wurste!$H:$I,2,FALSE)=0,"HF-Wurst Vegan"),
IFERROR(IF(VLOOKUP(O472,[1]Wurste!$K:$L,2,FALSE)=0,"320er ohne Würste"),
IFERROR(IF(AND(OR(Abfalldokumentation!$A472="BU3",Abfalldokumentation!$A472="Verkauf"),Abfalldokumentation!$F472="Schimmel",Abfalldokumentation!$G472="keinen Abnehmer/kein Schälpersonal"),"Div. Zipfel, ES ohne Verwendung",VLOOKUP(Abfalldokumentation!$E472,Produktgruppen!A:B,2,FALSE)),"-")))))))))))))))))))))))</f>
        <v>ABS</v>
      </c>
      <c r="E472" s="81" t="str">
        <f>IFERROR(VLOOKUP(Abfalldokumentation!$O472,Artikel!A:C,3,FALSE),Abfalldokumentation!$O472)</f>
        <v>ABS ORANG-PESTO</v>
      </c>
      <c r="F472" s="81" t="str">
        <f>VLOOKUP(T472,'Liste Gründe'!A:D,2,FALSE)</f>
        <v>keinen Verwendungszweck</v>
      </c>
      <c r="G472" s="80" t="str">
        <f>IF(ISBLANK(V472),VLOOKUP(Abfalldokumentation!$P472,'Liste Gründe'!A:D,3,FALSE),V472)</f>
        <v>keinen Verwendungszweck</v>
      </c>
      <c r="H472" s="81" t="str">
        <f>IF(ISBLANK(Abfalldokumentation!$W472),"-",Abfalldokumentation!$W472)</f>
        <v>&lt;100kg/Monat</v>
      </c>
      <c r="I472" s="81">
        <f t="shared" si="50"/>
        <v>37</v>
      </c>
      <c r="J472" s="81" t="str">
        <f t="shared" si="51"/>
        <v>Produkte</v>
      </c>
      <c r="K472" s="81" t="str">
        <f t="shared" si="52"/>
        <v>BUs</v>
      </c>
      <c r="L472" s="81" t="str">
        <f t="shared" si="53"/>
        <v>Symptome</v>
      </c>
      <c r="M472" s="81">
        <f>IFERROR(VLOOKUP(Abfalldokumentation!$O472,Kennzahlen!S:V,3,FALSE)*Abfalldokumentation!$B472,"0")</f>
        <v>22.5</v>
      </c>
      <c r="N472" s="81" t="str">
        <f>IF(ISBLANK(Q472),VLOOKUP(Abfalldokumentation!$O472,'Linien - BU'!R:S,2,FALSE),Q472)</f>
        <v>L21</v>
      </c>
      <c r="O472" s="77">
        <f t="shared" si="54"/>
        <v>29501030</v>
      </c>
      <c r="P472" s="77">
        <f t="shared" si="55"/>
        <v>61</v>
      </c>
      <c r="Q472" s="39" t="s">
        <v>231</v>
      </c>
      <c r="R472" s="40">
        <v>29501030</v>
      </c>
      <c r="S472" s="40">
        <v>15</v>
      </c>
      <c r="T472" s="40">
        <v>61</v>
      </c>
      <c r="U472" s="41">
        <v>44454</v>
      </c>
      <c r="V472" s="42"/>
      <c r="W472" s="43" t="s">
        <v>235</v>
      </c>
      <c r="X472" s="44" t="str">
        <f>IFERROR(VLOOKUP(Abfalldokumentation!$R472,Artikel!A:C,3,FALSE),Abfalldokumentation!$R472)</f>
        <v>ABS ORANG-PESTO</v>
      </c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spans="1:40" ht="30" hidden="1" customHeight="1" x14ac:dyDescent="0.25">
      <c r="A473" s="73" t="str">
        <f>VLOOKUP(N473,'Linien - BU'!A:B,2,FALSE)</f>
        <v>BU4</v>
      </c>
      <c r="B473" s="74">
        <f t="shared" si="49"/>
        <v>22</v>
      </c>
      <c r="C473" s="75">
        <f>Abfalldokumentation!$U473</f>
        <v>44454</v>
      </c>
      <c r="D473" s="69" t="str">
        <f>IFERROR(IF(VLOOKUP(O473,'[1]Rohware 230'!$B:$C,2,FALSE)=0,"Rohware"),
IFERROR(IF(VLOOKUP(O473,[1]Sammelnr.!$B:$C,2,FALSE)=0,"Sammelnr. ungeschält ABS"),
IFERROR(IF(VLOOKUP(O473,[1]Sammelnr.!$E:$F,2,FALSE)=0,"Sammelnr. ungeschält VS"),
IFERROR(IF(VLOOKUP(O473,[1]Sammelnr.!$H:$I,2,FALSE)=0,"Sammelnr. geschält"),
IFERROR(IF(VLOOKUP(O473,[1]Offen!$B:$C,2,FALSE)=0,"Offen ungeschält ABS"),
IFERROR(IF(VLOOKUP(O473,[1]Offen!$E:$F,2,FALSE)=0,"Offen ungeschält VOS"),
IFERROR(IF(VLOOKUP(O473,[1]Offen!$H:$I,2,FALSE)=0,"Offen geschält RW"),
IFERROR(IF(VLOOKUP(O473,[1]Offen!$K:$L,2,FALSE)=0,"Offen vegan"),
IFERROR(IF(VLOOKUP(O473,[1]Offen!$N:$O,2,FALSE)=0,"Offen Zipfel"),
IFERROR(IF(VLOOKUP(O473,[1]Offen!$Q:$R,2,FALSE)=0,"Offen Endstücke"),
IFERROR(IF(VLOOKUP(O473,[1]Vakuumiert!$B:$C,2,FALSE)=0,"Vakuumierter VOS ungeschält"),
IFERROR(IF(VLOOKUP(O473,[1]Vakuumiert!$E:$F,2,FALSE)=0,"Vakuumierter ABS ungeschält"),
IFERROR(IF(VLOOKUP(O473,[1]Vakuumiert!$H:$I,2,FALSE)=0,"Vakuumierter VOS geschält"),
IFERROR(IF(VLOOKUP(O473,[1]Vakuumiert!$K:$L,2,FALSE)=0,"Vakuumierter VOS vegan"),
IFERROR(IF(VLOOKUP(O473,[1]Vakuumiert!$N:$O,2,FALSE)=0,"Vakuumierter VOS Zipfel"),
IFERROR(IF(VLOOKUP(O473,[1]Vakuumiert!$Q:$R,2,FALSE)=0,"Vakuumiert geschält"),
IFERROR(IF(VLOOKUP(O473,'[1]vakuumierte Fertigprodukte'!$B:$C,2,FALSE)=0,"Fertigprodukte"),
IFERROR(IF(VLOOKUP(O473,'[1]vakuumierte Fertigprodukte'!$E:$FI,2,FALSE)=0,"Vakuumierte Zipfel"),
IFERROR(IF(VLOOKUP(O473,[1]Wurste!$B:$C,2,FALSE)=0,"Räucherwürste"),
IFERROR(IF(VLOOKUP(O473,[1]Wurste!$E:$F,2,FALSE)=0,"URW/URGW Wurst"),
IFERROR(IF(VLOOKUP(O473,[1]Wurste!$H:$I,2,FALSE)=0,"HF-Wurst Vegan"),
IFERROR(IF(VLOOKUP(O473,[1]Wurste!$K:$L,2,FALSE)=0,"320er ohne Würste"),
IFERROR(IF(AND(OR(Abfalldokumentation!$A473="BU3",Abfalldokumentation!$A473="Verkauf"),Abfalldokumentation!$F473="Schimmel",Abfalldokumentation!$G473="keinen Abnehmer/kein Schälpersonal"),"Div. Zipfel, ES ohne Verwendung",VLOOKUP(Abfalldokumentation!$E473,Produktgruppen!A:B,2,FALSE)),"-")))))))))))))))))))))))</f>
        <v>ABS</v>
      </c>
      <c r="E473" s="76" t="str">
        <f>IFERROR(VLOOKUP(Abfalldokumentation!$O473,Artikel!A:C,3,FALSE),Abfalldokumentation!$O473)</f>
        <v>ABS OLD-AMSTERDAM</v>
      </c>
      <c r="F473" s="76" t="str">
        <f>VLOOKUP(T473,'Liste Gründe'!A:D,2,FALSE)</f>
        <v>keinen Verwendungszweck</v>
      </c>
      <c r="G473" s="75" t="str">
        <f>IF(ISBLANK(V473),VLOOKUP(Abfalldokumentation!$P473,'Liste Gründe'!A:D,3,FALSE),V473)</f>
        <v>keinen Verwendungszweck</v>
      </c>
      <c r="H473" s="76" t="str">
        <f>IF(ISBLANK(Abfalldokumentation!$W473),"-",Abfalldokumentation!$W473)</f>
        <v>&lt;1000kg/Monat</v>
      </c>
      <c r="I473" s="76">
        <f t="shared" si="50"/>
        <v>37</v>
      </c>
      <c r="J473" s="76" t="str">
        <f t="shared" si="51"/>
        <v>Produkte</v>
      </c>
      <c r="K473" s="76" t="str">
        <f t="shared" si="52"/>
        <v>BUs</v>
      </c>
      <c r="L473" s="76" t="str">
        <f t="shared" si="53"/>
        <v>Symptome</v>
      </c>
      <c r="M473" s="76">
        <f>IFERROR(VLOOKUP(Abfalldokumentation!$O473,Kennzahlen!S:V,3,FALSE)*Abfalldokumentation!$B473,"0")</f>
        <v>2.2000000000000001E-3</v>
      </c>
      <c r="N473" s="76" t="str">
        <f>IF(ISBLANK(Q473),VLOOKUP(Abfalldokumentation!$O473,'Linien - BU'!R:S,2,FALSE),Q473)</f>
        <v>L22</v>
      </c>
      <c r="O473" s="77">
        <f t="shared" si="54"/>
        <v>29501039</v>
      </c>
      <c r="P473" s="77">
        <f t="shared" si="55"/>
        <v>61</v>
      </c>
      <c r="Q473" s="45" t="s">
        <v>186</v>
      </c>
      <c r="R473" s="46">
        <v>29501039</v>
      </c>
      <c r="S473" s="46">
        <v>22</v>
      </c>
      <c r="T473" s="46">
        <v>61</v>
      </c>
      <c r="U473" s="47">
        <v>44454</v>
      </c>
      <c r="V473" s="48"/>
      <c r="W473" s="49" t="s">
        <v>236</v>
      </c>
      <c r="X473" s="50" t="str">
        <f>IFERROR(VLOOKUP(Abfalldokumentation!$R473,Artikel!A:C,3,FALSE),Abfalldokumentation!$R473)</f>
        <v>ABS OLD-AMSTERDAM</v>
      </c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spans="1:40" ht="30" hidden="1" customHeight="1" x14ac:dyDescent="0.25">
      <c r="A474" s="78" t="str">
        <f>VLOOKUP(N474,'Linien - BU'!A:B,2,FALSE)</f>
        <v>BU4</v>
      </c>
      <c r="B474" s="79">
        <f t="shared" si="49"/>
        <v>6</v>
      </c>
      <c r="C474" s="80">
        <f>Abfalldokumentation!$U474</f>
        <v>44454</v>
      </c>
      <c r="D474" s="69" t="str">
        <f>IFERROR(IF(VLOOKUP(O474,'[1]Rohware 230'!$B:$C,2,FALSE)=0,"Rohware"),
IFERROR(IF(VLOOKUP(O474,[1]Sammelnr.!$B:$C,2,FALSE)=0,"Sammelnr. ungeschält ABS"),
IFERROR(IF(VLOOKUP(O474,[1]Sammelnr.!$E:$F,2,FALSE)=0,"Sammelnr. ungeschält VS"),
IFERROR(IF(VLOOKUP(O474,[1]Sammelnr.!$H:$I,2,FALSE)=0,"Sammelnr. geschält"),
IFERROR(IF(VLOOKUP(O474,[1]Offen!$B:$C,2,FALSE)=0,"Offen ungeschält ABS"),
IFERROR(IF(VLOOKUP(O474,[1]Offen!$E:$F,2,FALSE)=0,"Offen ungeschält VOS"),
IFERROR(IF(VLOOKUP(O474,[1]Offen!$H:$I,2,FALSE)=0,"Offen geschält RW"),
IFERROR(IF(VLOOKUP(O474,[1]Offen!$K:$L,2,FALSE)=0,"Offen vegan"),
IFERROR(IF(VLOOKUP(O474,[1]Offen!$N:$O,2,FALSE)=0,"Offen Zipfel"),
IFERROR(IF(VLOOKUP(O474,[1]Offen!$Q:$R,2,FALSE)=0,"Offen Endstücke"),
IFERROR(IF(VLOOKUP(O474,[1]Vakuumiert!$B:$C,2,FALSE)=0,"Vakuumierter VOS ungeschält"),
IFERROR(IF(VLOOKUP(O474,[1]Vakuumiert!$E:$F,2,FALSE)=0,"Vakuumierter ABS ungeschält"),
IFERROR(IF(VLOOKUP(O474,[1]Vakuumiert!$H:$I,2,FALSE)=0,"Vakuumierter VOS geschält"),
IFERROR(IF(VLOOKUP(O474,[1]Vakuumiert!$K:$L,2,FALSE)=0,"Vakuumierter VOS vegan"),
IFERROR(IF(VLOOKUP(O474,[1]Vakuumiert!$N:$O,2,FALSE)=0,"Vakuumierter VOS Zipfel"),
IFERROR(IF(VLOOKUP(O474,[1]Vakuumiert!$Q:$R,2,FALSE)=0,"Vakuumiert geschält"),
IFERROR(IF(VLOOKUP(O474,'[1]vakuumierte Fertigprodukte'!$B:$C,2,FALSE)=0,"Fertigprodukte"),
IFERROR(IF(VLOOKUP(O474,'[1]vakuumierte Fertigprodukte'!$E:$FI,2,FALSE)=0,"Vakuumierte Zipfel"),
IFERROR(IF(VLOOKUP(O474,[1]Wurste!$B:$C,2,FALSE)=0,"Räucherwürste"),
IFERROR(IF(VLOOKUP(O474,[1]Wurste!$E:$F,2,FALSE)=0,"URW/URGW Wurst"),
IFERROR(IF(VLOOKUP(O474,[1]Wurste!$H:$I,2,FALSE)=0,"HF-Wurst Vegan"),
IFERROR(IF(VLOOKUP(O474,[1]Wurste!$K:$L,2,FALSE)=0,"320er ohne Würste"),
IFERROR(IF(AND(OR(Abfalldokumentation!$A474="BU3",Abfalldokumentation!$A474="Verkauf"),Abfalldokumentation!$F474="Schimmel",Abfalldokumentation!$G474="keinen Abnehmer/kein Schälpersonal"),"Div. Zipfel, ES ohne Verwendung",VLOOKUP(Abfalldokumentation!$E474,Produktgruppen!A:B,2,FALSE)),"-")))))))))))))))))))))))</f>
        <v>ABS</v>
      </c>
      <c r="E474" s="81" t="str">
        <f>IFERROR(VLOOKUP(Abfalldokumentation!$O474,Artikel!A:C,3,FALSE),Abfalldokumentation!$O474)</f>
        <v>ABS MUNSTER</v>
      </c>
      <c r="F474" s="81" t="str">
        <f>VLOOKUP(T474,'Liste Gründe'!A:D,2,FALSE)</f>
        <v>keinen Verwendungszweck</v>
      </c>
      <c r="G474" s="80" t="str">
        <f>IF(ISBLANK(V474),VLOOKUP(Abfalldokumentation!$P474,'Liste Gründe'!A:D,3,FALSE),V474)</f>
        <v>keinen Verwendungszweck</v>
      </c>
      <c r="H474" s="81" t="str">
        <f>IF(ISBLANK(Abfalldokumentation!$W474),"-",Abfalldokumentation!$W474)</f>
        <v>&lt;20kg/Monat</v>
      </c>
      <c r="I474" s="81">
        <f t="shared" si="50"/>
        <v>37</v>
      </c>
      <c r="J474" s="81" t="str">
        <f t="shared" si="51"/>
        <v>Produkte</v>
      </c>
      <c r="K474" s="81" t="str">
        <f t="shared" si="52"/>
        <v>BUs</v>
      </c>
      <c r="L474" s="81" t="str">
        <f t="shared" si="53"/>
        <v>Symptome</v>
      </c>
      <c r="M474" s="81">
        <f>IFERROR(VLOOKUP(Abfalldokumentation!$O474,Kennzahlen!S:V,3,FALSE)*Abfalldokumentation!$B474,"0")</f>
        <v>6.0000000000000006E-4</v>
      </c>
      <c r="N474" s="81" t="str">
        <f>IF(ISBLANK(Q474),VLOOKUP(Abfalldokumentation!$O474,'Linien - BU'!R:S,2,FALSE),Q474)</f>
        <v>L20</v>
      </c>
      <c r="O474" s="77">
        <f t="shared" si="54"/>
        <v>29501040</v>
      </c>
      <c r="P474" s="77">
        <f t="shared" si="55"/>
        <v>61</v>
      </c>
      <c r="Q474" s="39" t="s">
        <v>189</v>
      </c>
      <c r="R474" s="40">
        <v>29501040</v>
      </c>
      <c r="S474" s="40">
        <v>6</v>
      </c>
      <c r="T474" s="40">
        <v>61</v>
      </c>
      <c r="U474" s="41">
        <v>44454</v>
      </c>
      <c r="V474" s="42"/>
      <c r="W474" s="43" t="s">
        <v>233</v>
      </c>
      <c r="X474" s="44" t="str">
        <f>IFERROR(VLOOKUP(Abfalldokumentation!$R474,Artikel!A:C,3,FALSE),Abfalldokumentation!$R474)</f>
        <v>ABS MUNSTER</v>
      </c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spans="1:40" ht="30" hidden="1" customHeight="1" x14ac:dyDescent="0.25">
      <c r="A475" s="73" t="str">
        <f>VLOOKUP(N475,'Linien - BU'!A:B,2,FALSE)</f>
        <v>Verkauf</v>
      </c>
      <c r="B475" s="74">
        <f t="shared" si="49"/>
        <v>195</v>
      </c>
      <c r="C475" s="75">
        <f>Abfalldokumentation!$U475</f>
        <v>44454</v>
      </c>
      <c r="D475" s="69" t="str">
        <f>IFERROR(IF(VLOOKUP(O475,'[1]Rohware 230'!$B:$C,2,FALSE)=0,"Rohware"),
IFERROR(IF(VLOOKUP(O475,[1]Sammelnr.!$B:$C,2,FALSE)=0,"Sammelnr. ungeschält ABS"),
IFERROR(IF(VLOOKUP(O475,[1]Sammelnr.!$E:$F,2,FALSE)=0,"Sammelnr. ungeschält VS"),
IFERROR(IF(VLOOKUP(O475,[1]Sammelnr.!$H:$I,2,FALSE)=0,"Sammelnr. geschält"),
IFERROR(IF(VLOOKUP(O475,[1]Offen!$B:$C,2,FALSE)=0,"Offen ungeschält ABS"),
IFERROR(IF(VLOOKUP(O475,[1]Offen!$E:$F,2,FALSE)=0,"Offen ungeschält VOS"),
IFERROR(IF(VLOOKUP(O475,[1]Offen!$H:$I,2,FALSE)=0,"Offen geschält RW"),
IFERROR(IF(VLOOKUP(O475,[1]Offen!$K:$L,2,FALSE)=0,"Offen vegan"),
IFERROR(IF(VLOOKUP(O475,[1]Offen!$N:$O,2,FALSE)=0,"Offen Zipfel"),
IFERROR(IF(VLOOKUP(O475,[1]Offen!$Q:$R,2,FALSE)=0,"Offen Endstücke"),
IFERROR(IF(VLOOKUP(O475,[1]Vakuumiert!$B:$C,2,FALSE)=0,"Vakuumierter VOS ungeschält"),
IFERROR(IF(VLOOKUP(O475,[1]Vakuumiert!$E:$F,2,FALSE)=0,"Vakuumierter ABS ungeschält"),
IFERROR(IF(VLOOKUP(O475,[1]Vakuumiert!$H:$I,2,FALSE)=0,"Vakuumierter VOS geschält"),
IFERROR(IF(VLOOKUP(O475,[1]Vakuumiert!$K:$L,2,FALSE)=0,"Vakuumierter VOS vegan"),
IFERROR(IF(VLOOKUP(O475,[1]Vakuumiert!$N:$O,2,FALSE)=0,"Vakuumierter VOS Zipfel"),
IFERROR(IF(VLOOKUP(O475,[1]Vakuumiert!$Q:$R,2,FALSE)=0,"Vakuumiert geschält"),
IFERROR(IF(VLOOKUP(O475,'[1]vakuumierte Fertigprodukte'!$B:$C,2,FALSE)=0,"Fertigprodukte"),
IFERROR(IF(VLOOKUP(O475,'[1]vakuumierte Fertigprodukte'!$E:$FI,2,FALSE)=0,"Vakuumierte Zipfel"),
IFERROR(IF(VLOOKUP(O475,[1]Wurste!$B:$C,2,FALSE)=0,"Räucherwürste"),
IFERROR(IF(VLOOKUP(O475,[1]Wurste!$E:$F,2,FALSE)=0,"URW/URGW Wurst"),
IFERROR(IF(VLOOKUP(O475,[1]Wurste!$H:$I,2,FALSE)=0,"HF-Wurst Vegan"),
IFERROR(IF(VLOOKUP(O475,[1]Wurste!$K:$L,2,FALSE)=0,"320er ohne Würste"),
IFERROR(IF(AND(OR(Abfalldokumentation!$A475="BU3",Abfalldokumentation!$A475="Verkauf"),Abfalldokumentation!$F475="Schimmel",Abfalldokumentation!$G475="keinen Abnehmer/kein Schälpersonal"),"Div. Zipfel, ES ohne Verwendung",VLOOKUP(Abfalldokumentation!$E475,Produktgruppen!A:B,2,FALSE)),"-")))))))))))))))))))))))</f>
        <v>Div. Zipfel, ES ohne Verwendung</v>
      </c>
      <c r="E475" s="76" t="str">
        <f>IFERROR(VLOOKUP(Abfalldokumentation!$O475,Artikel!A:C,3,FALSE),Abfalldokumentation!$O475)</f>
        <v>VOS GRW-NATUR ZIPFEL 35</v>
      </c>
      <c r="F475" s="76" t="str">
        <f>VLOOKUP(T475,'Liste Gründe'!A:D,2,FALSE)</f>
        <v>Schimmel</v>
      </c>
      <c r="G475" s="75" t="str">
        <f>IF(ISBLANK(V475),VLOOKUP(Abfalldokumentation!$P475,'Liste Gründe'!A:D,3,FALSE),V475)</f>
        <v>keinen Abnehmer/kein Schälpersonal</v>
      </c>
      <c r="H475" s="76" t="str">
        <f>IF(ISBLANK(Abfalldokumentation!$W475),"-",Abfalldokumentation!$W475)</f>
        <v>keinen Abnehmer/Schälen</v>
      </c>
      <c r="I475" s="76">
        <f t="shared" si="50"/>
        <v>37</v>
      </c>
      <c r="J475" s="76" t="str">
        <f t="shared" si="51"/>
        <v>Produkte</v>
      </c>
      <c r="K475" s="76" t="str">
        <f t="shared" si="52"/>
        <v>BUs</v>
      </c>
      <c r="L475" s="76" t="str">
        <f t="shared" si="53"/>
        <v>Symptome</v>
      </c>
      <c r="M475" s="76">
        <f>IFERROR(VLOOKUP(Abfalldokumentation!$O475,Kennzahlen!S:V,3,FALSE)*Abfalldokumentation!$B475,"0")</f>
        <v>97.5</v>
      </c>
      <c r="N475" s="76" t="str">
        <f>IF(ISBLANK(Q475),VLOOKUP(Abfalldokumentation!$O475,'Linien - BU'!R:S,2,FALSE),Q475)</f>
        <v>Verkauf</v>
      </c>
      <c r="O475" s="77">
        <f t="shared" si="54"/>
        <v>29501063</v>
      </c>
      <c r="P475" s="77">
        <f t="shared" si="55"/>
        <v>12</v>
      </c>
      <c r="Q475" s="45" t="s">
        <v>11</v>
      </c>
      <c r="R475" s="46">
        <v>29501063</v>
      </c>
      <c r="S475" s="46">
        <v>195</v>
      </c>
      <c r="T475" s="46">
        <v>12</v>
      </c>
      <c r="U475" s="47">
        <v>44454</v>
      </c>
      <c r="V475" s="48" t="s">
        <v>20</v>
      </c>
      <c r="W475" s="49" t="s">
        <v>192</v>
      </c>
      <c r="X475" s="50" t="str">
        <f>IFERROR(VLOOKUP(Abfalldokumentation!$R475,Artikel!A:C,3,FALSE),Abfalldokumentation!$R475)</f>
        <v>VOS GRW-NATUR ZIPFEL 35</v>
      </c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spans="1:40" ht="30" hidden="1" customHeight="1" x14ac:dyDescent="0.25">
      <c r="A476" s="78" t="str">
        <f>VLOOKUP(N476,'Linien - BU'!A:B,2,FALSE)</f>
        <v>Verkauf</v>
      </c>
      <c r="B476" s="79">
        <f t="shared" si="49"/>
        <v>87</v>
      </c>
      <c r="C476" s="80">
        <f>Abfalldokumentation!$U476</f>
        <v>44454</v>
      </c>
      <c r="D476" s="69" t="str">
        <f>IFERROR(IF(VLOOKUP(O476,'[1]Rohware 230'!$B:$C,2,FALSE)=0,"Rohware"),
IFERROR(IF(VLOOKUP(O476,[1]Sammelnr.!$B:$C,2,FALSE)=0,"Sammelnr. ungeschält ABS"),
IFERROR(IF(VLOOKUP(O476,[1]Sammelnr.!$E:$F,2,FALSE)=0,"Sammelnr. ungeschält VS"),
IFERROR(IF(VLOOKUP(O476,[1]Sammelnr.!$H:$I,2,FALSE)=0,"Sammelnr. geschält"),
IFERROR(IF(VLOOKUP(O476,[1]Offen!$B:$C,2,FALSE)=0,"Offen ungeschält ABS"),
IFERROR(IF(VLOOKUP(O476,[1]Offen!$E:$F,2,FALSE)=0,"Offen ungeschält VOS"),
IFERROR(IF(VLOOKUP(O476,[1]Offen!$H:$I,2,FALSE)=0,"Offen geschält RW"),
IFERROR(IF(VLOOKUP(O476,[1]Offen!$K:$L,2,FALSE)=0,"Offen vegan"),
IFERROR(IF(VLOOKUP(O476,[1]Offen!$N:$O,2,FALSE)=0,"Offen Zipfel"),
IFERROR(IF(VLOOKUP(O476,[1]Offen!$Q:$R,2,FALSE)=0,"Offen Endstücke"),
IFERROR(IF(VLOOKUP(O476,[1]Vakuumiert!$B:$C,2,FALSE)=0,"Vakuumierter VOS ungeschält"),
IFERROR(IF(VLOOKUP(O476,[1]Vakuumiert!$E:$F,2,FALSE)=0,"Vakuumierter ABS ungeschält"),
IFERROR(IF(VLOOKUP(O476,[1]Vakuumiert!$H:$I,2,FALSE)=0,"Vakuumierter VOS geschält"),
IFERROR(IF(VLOOKUP(O476,[1]Vakuumiert!$K:$L,2,FALSE)=0,"Vakuumierter VOS vegan"),
IFERROR(IF(VLOOKUP(O476,[1]Vakuumiert!$N:$O,2,FALSE)=0,"Vakuumierter VOS Zipfel"),
IFERROR(IF(VLOOKUP(O476,[1]Vakuumiert!$Q:$R,2,FALSE)=0,"Vakuumiert geschält"),
IFERROR(IF(VLOOKUP(O476,'[1]vakuumierte Fertigprodukte'!$B:$C,2,FALSE)=0,"Fertigprodukte"),
IFERROR(IF(VLOOKUP(O476,'[1]vakuumierte Fertigprodukte'!$E:$FI,2,FALSE)=0,"Vakuumierte Zipfel"),
IFERROR(IF(VLOOKUP(O476,[1]Wurste!$B:$C,2,FALSE)=0,"Räucherwürste"),
IFERROR(IF(VLOOKUP(O476,[1]Wurste!$E:$F,2,FALSE)=0,"URW/URGW Wurst"),
IFERROR(IF(VLOOKUP(O476,[1]Wurste!$H:$I,2,FALSE)=0,"HF-Wurst Vegan"),
IFERROR(IF(VLOOKUP(O476,[1]Wurste!$K:$L,2,FALSE)=0,"320er ohne Würste"),
IFERROR(IF(AND(OR(Abfalldokumentation!$A476="BU3",Abfalldokumentation!$A476="Verkauf"),Abfalldokumentation!$F476="Schimmel",Abfalldokumentation!$G476="keinen Abnehmer/kein Schälpersonal"),"Div. Zipfel, ES ohne Verwendung",VLOOKUP(Abfalldokumentation!$E476,Produktgruppen!A:B,2,FALSE)),"-")))))))))))))))))))))))</f>
        <v>Div. Zipfel, ES ohne Verwendung</v>
      </c>
      <c r="E476" s="81" t="str">
        <f>IFERROR(VLOOKUP(Abfalldokumentation!$O476,Artikel!A:C,3,FALSE),Abfalldokumentation!$O476)</f>
        <v>VOS GRW-KRÄU-ZIPFEL</v>
      </c>
      <c r="F476" s="81" t="str">
        <f>VLOOKUP(T476,'Liste Gründe'!A:D,2,FALSE)</f>
        <v>Schimmel</v>
      </c>
      <c r="G476" s="80" t="str">
        <f>IF(ISBLANK(V476),VLOOKUP(Abfalldokumentation!$P476,'Liste Gründe'!A:D,3,FALSE),V476)</f>
        <v>keinen Abnehmer/kein Schälpersonal</v>
      </c>
      <c r="H476" s="81" t="str">
        <f>IF(ISBLANK(Abfalldokumentation!$W476),"-",Abfalldokumentation!$W476)</f>
        <v>keinen Abnehmer/Schälen</v>
      </c>
      <c r="I476" s="81">
        <f t="shared" si="50"/>
        <v>37</v>
      </c>
      <c r="J476" s="81" t="str">
        <f t="shared" si="51"/>
        <v>Produkte</v>
      </c>
      <c r="K476" s="81" t="str">
        <f t="shared" si="52"/>
        <v>BUs</v>
      </c>
      <c r="L476" s="81" t="str">
        <f t="shared" si="53"/>
        <v>Symptome</v>
      </c>
      <c r="M476" s="81">
        <f>IFERROR(VLOOKUP(Abfalldokumentation!$O476,Kennzahlen!S:V,3,FALSE)*Abfalldokumentation!$B476,"0")</f>
        <v>43.5</v>
      </c>
      <c r="N476" s="81" t="str">
        <f>IF(ISBLANK(Q476),VLOOKUP(Abfalldokumentation!$O476,'Linien - BU'!R:S,2,FALSE),Q476)</f>
        <v>Verkauf</v>
      </c>
      <c r="O476" s="77">
        <f t="shared" si="54"/>
        <v>29501074</v>
      </c>
      <c r="P476" s="77">
        <f t="shared" si="55"/>
        <v>12</v>
      </c>
      <c r="Q476" s="39" t="s">
        <v>11</v>
      </c>
      <c r="R476" s="40">
        <v>29501074</v>
      </c>
      <c r="S476" s="40">
        <v>87</v>
      </c>
      <c r="T476" s="40">
        <v>12</v>
      </c>
      <c r="U476" s="41">
        <v>44454</v>
      </c>
      <c r="V476" s="42" t="s">
        <v>20</v>
      </c>
      <c r="W476" s="43" t="s">
        <v>192</v>
      </c>
      <c r="X476" s="44" t="str">
        <f>IFERROR(VLOOKUP(Abfalldokumentation!$R476,Artikel!A:C,3,FALSE),Abfalldokumentation!$R476)</f>
        <v>VOS GRW-KRÄU-ZIPFEL</v>
      </c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spans="1:40" ht="30" hidden="1" customHeight="1" x14ac:dyDescent="0.25">
      <c r="A477" s="73" t="str">
        <f>VLOOKUP(N477,'Linien - BU'!A:B,2,FALSE)</f>
        <v>Verkauf</v>
      </c>
      <c r="B477" s="74">
        <f t="shared" si="49"/>
        <v>56</v>
      </c>
      <c r="C477" s="75">
        <f>Abfalldokumentation!$U477</f>
        <v>44454</v>
      </c>
      <c r="D477" s="69" t="str">
        <f>IFERROR(IF(VLOOKUP(O477,'[1]Rohware 230'!$B:$C,2,FALSE)=0,"Rohware"),
IFERROR(IF(VLOOKUP(O477,[1]Sammelnr.!$B:$C,2,FALSE)=0,"Sammelnr. ungeschält ABS"),
IFERROR(IF(VLOOKUP(O477,[1]Sammelnr.!$E:$F,2,FALSE)=0,"Sammelnr. ungeschält VS"),
IFERROR(IF(VLOOKUP(O477,[1]Sammelnr.!$H:$I,2,FALSE)=0,"Sammelnr. geschält"),
IFERROR(IF(VLOOKUP(O477,[1]Offen!$B:$C,2,FALSE)=0,"Offen ungeschält ABS"),
IFERROR(IF(VLOOKUP(O477,[1]Offen!$E:$F,2,FALSE)=0,"Offen ungeschält VOS"),
IFERROR(IF(VLOOKUP(O477,[1]Offen!$H:$I,2,FALSE)=0,"Offen geschält RW"),
IFERROR(IF(VLOOKUP(O477,[1]Offen!$K:$L,2,FALSE)=0,"Offen vegan"),
IFERROR(IF(VLOOKUP(O477,[1]Offen!$N:$O,2,FALSE)=0,"Offen Zipfel"),
IFERROR(IF(VLOOKUP(O477,[1]Offen!$Q:$R,2,FALSE)=0,"Offen Endstücke"),
IFERROR(IF(VLOOKUP(O477,[1]Vakuumiert!$B:$C,2,FALSE)=0,"Vakuumierter VOS ungeschält"),
IFERROR(IF(VLOOKUP(O477,[1]Vakuumiert!$E:$F,2,FALSE)=0,"Vakuumierter ABS ungeschält"),
IFERROR(IF(VLOOKUP(O477,[1]Vakuumiert!$H:$I,2,FALSE)=0,"Vakuumierter VOS geschält"),
IFERROR(IF(VLOOKUP(O477,[1]Vakuumiert!$K:$L,2,FALSE)=0,"Vakuumierter VOS vegan"),
IFERROR(IF(VLOOKUP(O477,[1]Vakuumiert!$N:$O,2,FALSE)=0,"Vakuumierter VOS Zipfel"),
IFERROR(IF(VLOOKUP(O477,[1]Vakuumiert!$Q:$R,2,FALSE)=0,"Vakuumiert geschält"),
IFERROR(IF(VLOOKUP(O477,'[1]vakuumierte Fertigprodukte'!$B:$C,2,FALSE)=0,"Fertigprodukte"),
IFERROR(IF(VLOOKUP(O477,'[1]vakuumierte Fertigprodukte'!$E:$FI,2,FALSE)=0,"Vakuumierte Zipfel"),
IFERROR(IF(VLOOKUP(O477,[1]Wurste!$B:$C,2,FALSE)=0,"Räucherwürste"),
IFERROR(IF(VLOOKUP(O477,[1]Wurste!$E:$F,2,FALSE)=0,"URW/URGW Wurst"),
IFERROR(IF(VLOOKUP(O477,[1]Wurste!$H:$I,2,FALSE)=0,"HF-Wurst Vegan"),
IFERROR(IF(VLOOKUP(O477,[1]Wurste!$K:$L,2,FALSE)=0,"320er ohne Würste"),
IFERROR(IF(AND(OR(Abfalldokumentation!$A477="BU3",Abfalldokumentation!$A477="Verkauf"),Abfalldokumentation!$F477="Schimmel",Abfalldokumentation!$G477="keinen Abnehmer/kein Schälpersonal"),"Div. Zipfel, ES ohne Verwendung",VLOOKUP(Abfalldokumentation!$E477,Produktgruppen!A:B,2,FALSE)),"-")))))))))))))))))))))))</f>
        <v>Div. Zipfel, ES ohne Verwendung</v>
      </c>
      <c r="E477" s="76" t="str">
        <f>IFERROR(VLOOKUP(Abfalldokumentation!$O477,Artikel!A:C,3,FALSE),Abfalldokumentation!$O477)</f>
        <v>VOS GRW-KRÄU-ENDSTÜCK</v>
      </c>
      <c r="F477" s="76" t="str">
        <f>VLOOKUP(T477,'Liste Gründe'!A:D,2,FALSE)</f>
        <v>Schimmel</v>
      </c>
      <c r="G477" s="75" t="str">
        <f>IF(ISBLANK(V477),VLOOKUP(Abfalldokumentation!$P477,'Liste Gründe'!A:D,3,FALSE),V477)</f>
        <v>keinen Abnehmer/kein Schälpersonal</v>
      </c>
      <c r="H477" s="76" t="str">
        <f>IF(ISBLANK(Abfalldokumentation!$W477),"-",Abfalldokumentation!$W477)</f>
        <v>keinen Abnehmer/Schälen</v>
      </c>
      <c r="I477" s="76">
        <f t="shared" si="50"/>
        <v>37</v>
      </c>
      <c r="J477" s="76" t="str">
        <f t="shared" si="51"/>
        <v>Produkte</v>
      </c>
      <c r="K477" s="76" t="str">
        <f t="shared" si="52"/>
        <v>BUs</v>
      </c>
      <c r="L477" s="76" t="str">
        <f t="shared" si="53"/>
        <v>Symptome</v>
      </c>
      <c r="M477" s="76">
        <f>IFERROR(VLOOKUP(Abfalldokumentation!$O477,Kennzahlen!S:V,3,FALSE)*Abfalldokumentation!$B477,"0")</f>
        <v>28</v>
      </c>
      <c r="N477" s="76" t="str">
        <f>IF(ISBLANK(Q477),VLOOKUP(Abfalldokumentation!$O477,'Linien - BU'!R:S,2,FALSE),Q477)</f>
        <v>Verkauf</v>
      </c>
      <c r="O477" s="77">
        <f t="shared" si="54"/>
        <v>29501077</v>
      </c>
      <c r="P477" s="77">
        <f t="shared" si="55"/>
        <v>12</v>
      </c>
      <c r="Q477" s="45" t="s">
        <v>11</v>
      </c>
      <c r="R477" s="46">
        <v>29501077</v>
      </c>
      <c r="S477" s="46">
        <v>56</v>
      </c>
      <c r="T477" s="46">
        <v>12</v>
      </c>
      <c r="U477" s="47">
        <v>44454</v>
      </c>
      <c r="V477" s="48" t="s">
        <v>20</v>
      </c>
      <c r="W477" s="49" t="s">
        <v>192</v>
      </c>
      <c r="X477" s="50" t="str">
        <f>IFERROR(VLOOKUP(Abfalldokumentation!$R477,Artikel!A:C,3,FALSE),Abfalldokumentation!$R477)</f>
        <v>VOS GRW-KRÄU-ENDSTÜCK</v>
      </c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spans="1:40" ht="30" hidden="1" customHeight="1" x14ac:dyDescent="0.25">
      <c r="A478" s="78" t="str">
        <f>VLOOKUP(N478,'Linien - BU'!A:B,2,FALSE)</f>
        <v>BU4</v>
      </c>
      <c r="B478" s="79">
        <f t="shared" si="49"/>
        <v>6</v>
      </c>
      <c r="C478" s="80">
        <f>Abfalldokumentation!$U478</f>
        <v>44454</v>
      </c>
      <c r="D478" s="69" t="str">
        <f>IFERROR(IF(VLOOKUP(O478,'[1]Rohware 230'!$B:$C,2,FALSE)=0,"Rohware"),
IFERROR(IF(VLOOKUP(O478,[1]Sammelnr.!$B:$C,2,FALSE)=0,"Sammelnr. ungeschält ABS"),
IFERROR(IF(VLOOKUP(O478,[1]Sammelnr.!$E:$F,2,FALSE)=0,"Sammelnr. ungeschält VS"),
IFERROR(IF(VLOOKUP(O478,[1]Sammelnr.!$H:$I,2,FALSE)=0,"Sammelnr. geschält"),
IFERROR(IF(VLOOKUP(O478,[1]Offen!$B:$C,2,FALSE)=0,"Offen ungeschält ABS"),
IFERROR(IF(VLOOKUP(O478,[1]Offen!$E:$F,2,FALSE)=0,"Offen ungeschält VOS"),
IFERROR(IF(VLOOKUP(O478,[1]Offen!$H:$I,2,FALSE)=0,"Offen geschält RW"),
IFERROR(IF(VLOOKUP(O478,[1]Offen!$K:$L,2,FALSE)=0,"Offen vegan"),
IFERROR(IF(VLOOKUP(O478,[1]Offen!$N:$O,2,FALSE)=0,"Offen Zipfel"),
IFERROR(IF(VLOOKUP(O478,[1]Offen!$Q:$R,2,FALSE)=0,"Offen Endstücke"),
IFERROR(IF(VLOOKUP(O478,[1]Vakuumiert!$B:$C,2,FALSE)=0,"Vakuumierter VOS ungeschält"),
IFERROR(IF(VLOOKUP(O478,[1]Vakuumiert!$E:$F,2,FALSE)=0,"Vakuumierter ABS ungeschält"),
IFERROR(IF(VLOOKUP(O478,[1]Vakuumiert!$H:$I,2,FALSE)=0,"Vakuumierter VOS geschält"),
IFERROR(IF(VLOOKUP(O478,[1]Vakuumiert!$K:$L,2,FALSE)=0,"Vakuumierter VOS vegan"),
IFERROR(IF(VLOOKUP(O478,[1]Vakuumiert!$N:$O,2,FALSE)=0,"Vakuumierter VOS Zipfel"),
IFERROR(IF(VLOOKUP(O478,[1]Vakuumiert!$Q:$R,2,FALSE)=0,"Vakuumiert geschält"),
IFERROR(IF(VLOOKUP(O478,'[1]vakuumierte Fertigprodukte'!$B:$C,2,FALSE)=0,"Fertigprodukte"),
IFERROR(IF(VLOOKUP(O478,'[1]vakuumierte Fertigprodukte'!$E:$FI,2,FALSE)=0,"Vakuumierte Zipfel"),
IFERROR(IF(VLOOKUP(O478,[1]Wurste!$B:$C,2,FALSE)=0,"Räucherwürste"),
IFERROR(IF(VLOOKUP(O478,[1]Wurste!$E:$F,2,FALSE)=0,"URW/URGW Wurst"),
IFERROR(IF(VLOOKUP(O478,[1]Wurste!$H:$I,2,FALSE)=0,"HF-Wurst Vegan"),
IFERROR(IF(VLOOKUP(O478,[1]Wurste!$K:$L,2,FALSE)=0,"320er ohne Würste"),
IFERROR(IF(AND(OR(Abfalldokumentation!$A478="BU3",Abfalldokumentation!$A478="Verkauf"),Abfalldokumentation!$F478="Schimmel",Abfalldokumentation!$G478="keinen Abnehmer/kein Schälpersonal"),"Div. Zipfel, ES ohne Verwendung",VLOOKUP(Abfalldokumentation!$E478,Produktgruppen!A:B,2,FALSE)),"-")))))))))))))))))))))))</f>
        <v>ABS</v>
      </c>
      <c r="E478" s="81" t="str">
        <f>IFERROR(VLOOKUP(Abfalldokumentation!$O478,Artikel!A:C,3,FALSE),Abfalldokumentation!$O478)</f>
        <v>ABS BRIE-PAP</v>
      </c>
      <c r="F478" s="81" t="str">
        <f>VLOOKUP(T478,'Liste Gründe'!A:D,2,FALSE)</f>
        <v>keinen Verwendungszweck</v>
      </c>
      <c r="G478" s="80" t="str">
        <f>IF(ISBLANK(V478),VLOOKUP(Abfalldokumentation!$P478,'Liste Gründe'!A:D,3,FALSE),V478)</f>
        <v>keinen Verwendungszweck</v>
      </c>
      <c r="H478" s="81" t="str">
        <f>IF(ISBLANK(Abfalldokumentation!$W478),"-",Abfalldokumentation!$W478)</f>
        <v>&lt;50kg/Monat</v>
      </c>
      <c r="I478" s="81">
        <f t="shared" si="50"/>
        <v>37</v>
      </c>
      <c r="J478" s="81" t="str">
        <f t="shared" si="51"/>
        <v>Produkte</v>
      </c>
      <c r="K478" s="81" t="str">
        <f t="shared" si="52"/>
        <v>BUs</v>
      </c>
      <c r="L478" s="81" t="str">
        <f t="shared" si="53"/>
        <v>Symptome</v>
      </c>
      <c r="M478" s="81">
        <f>IFERROR(VLOOKUP(Abfalldokumentation!$O478,Kennzahlen!S:V,3,FALSE)*Abfalldokumentation!$B478,"0")</f>
        <v>0.06</v>
      </c>
      <c r="N478" s="81" t="str">
        <f>IF(ISBLANK(Q478),VLOOKUP(Abfalldokumentation!$O478,'Linien - BU'!R:S,2,FALSE),Q478)</f>
        <v>L29</v>
      </c>
      <c r="O478" s="77">
        <f t="shared" si="54"/>
        <v>29501101</v>
      </c>
      <c r="P478" s="77">
        <f t="shared" si="55"/>
        <v>61</v>
      </c>
      <c r="Q478" s="39" t="s">
        <v>242</v>
      </c>
      <c r="R478" s="40">
        <v>29501101</v>
      </c>
      <c r="S478" s="40">
        <v>6</v>
      </c>
      <c r="T478" s="40">
        <v>61</v>
      </c>
      <c r="U478" s="41">
        <v>44454</v>
      </c>
      <c r="V478" s="42"/>
      <c r="W478" s="43" t="s">
        <v>234</v>
      </c>
      <c r="X478" s="44" t="str">
        <f>IFERROR(VLOOKUP(Abfalldokumentation!$R478,Artikel!A:C,3,FALSE),Abfalldokumentation!$R478)</f>
        <v>ABS BRIE-PAP</v>
      </c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spans="1:40" ht="30" hidden="1" customHeight="1" x14ac:dyDescent="0.25">
      <c r="A479" s="73" t="str">
        <f>VLOOKUP(N479,'Linien - BU'!A:B,2,FALSE)</f>
        <v>BU1</v>
      </c>
      <c r="B479" s="74">
        <f t="shared" si="49"/>
        <v>212</v>
      </c>
      <c r="C479" s="75">
        <f>Abfalldokumentation!$U479</f>
        <v>44454</v>
      </c>
      <c r="D479" s="69" t="str">
        <f>IFERROR(IF(VLOOKUP(O479,'[1]Rohware 230'!$B:$C,2,FALSE)=0,"Rohware"),
IFERROR(IF(VLOOKUP(O479,[1]Sammelnr.!$B:$C,2,FALSE)=0,"Sammelnr. ungeschält ABS"),
IFERROR(IF(VLOOKUP(O479,[1]Sammelnr.!$E:$F,2,FALSE)=0,"Sammelnr. ungeschält VS"),
IFERROR(IF(VLOOKUP(O479,[1]Sammelnr.!$H:$I,2,FALSE)=0,"Sammelnr. geschält"),
IFERROR(IF(VLOOKUP(O479,[1]Offen!$B:$C,2,FALSE)=0,"Offen ungeschält ABS"),
IFERROR(IF(VLOOKUP(O479,[1]Offen!$E:$F,2,FALSE)=0,"Offen ungeschält VOS"),
IFERROR(IF(VLOOKUP(O479,[1]Offen!$H:$I,2,FALSE)=0,"Offen geschält RW"),
IFERROR(IF(VLOOKUP(O479,[1]Offen!$K:$L,2,FALSE)=0,"Offen vegan"),
IFERROR(IF(VLOOKUP(O479,[1]Offen!$N:$O,2,FALSE)=0,"Offen Zipfel"),
IFERROR(IF(VLOOKUP(O479,[1]Offen!$Q:$R,2,FALSE)=0,"Offen Endstücke"),
IFERROR(IF(VLOOKUP(O479,[1]Vakuumiert!$B:$C,2,FALSE)=0,"Vakuumierter VOS ungeschält"),
IFERROR(IF(VLOOKUP(O479,[1]Vakuumiert!$E:$F,2,FALSE)=0,"Vakuumierter ABS ungeschält"),
IFERROR(IF(VLOOKUP(O479,[1]Vakuumiert!$H:$I,2,FALSE)=0,"Vakuumierter VOS geschält"),
IFERROR(IF(VLOOKUP(O479,[1]Vakuumiert!$K:$L,2,FALSE)=0,"Vakuumierter VOS vegan"),
IFERROR(IF(VLOOKUP(O479,[1]Vakuumiert!$N:$O,2,FALSE)=0,"Vakuumierter VOS Zipfel"),
IFERROR(IF(VLOOKUP(O479,[1]Vakuumiert!$Q:$R,2,FALSE)=0,"Vakuumiert geschält"),
IFERROR(IF(VLOOKUP(O479,'[1]vakuumierte Fertigprodukte'!$B:$C,2,FALSE)=0,"Fertigprodukte"),
IFERROR(IF(VLOOKUP(O479,'[1]vakuumierte Fertigprodukte'!$E:$FI,2,FALSE)=0,"Vakuumierte Zipfel"),
IFERROR(IF(VLOOKUP(O479,[1]Wurste!$B:$C,2,FALSE)=0,"Räucherwürste"),
IFERROR(IF(VLOOKUP(O479,[1]Wurste!$E:$F,2,FALSE)=0,"URW/URGW Wurst"),
IFERROR(IF(VLOOKUP(O479,[1]Wurste!$H:$I,2,FALSE)=0,"HF-Wurst Vegan"),
IFERROR(IF(VLOOKUP(O479,[1]Wurste!$K:$L,2,FALSE)=0,"320er ohne Würste"),
IFERROR(IF(AND(OR(Abfalldokumentation!$A479="BU3",Abfalldokumentation!$A479="Verkauf"),Abfalldokumentation!$F479="Schimmel",Abfalldokumentation!$G479="keinen Abnehmer/kein Schälpersonal"),"Div. Zipfel, ES ohne Verwendung",VLOOKUP(Abfalldokumentation!$E479,Produktgruppen!A:B,2,FALSE)),"-")))))))))))))))))))))))</f>
        <v>Vorschmelz</v>
      </c>
      <c r="E479" s="76" t="str">
        <f>IFERROR(VLOOKUP(Abfalldokumentation!$O479,Artikel!A:C,3,FALSE),Abfalldokumentation!$O479)</f>
        <v>VS GRS Schinken mit Rin</v>
      </c>
      <c r="F479" s="76" t="str">
        <f>VLOOKUP(T479,'Liste Gründe'!A:D,2,FALSE)</f>
        <v>Schimmel</v>
      </c>
      <c r="G479" s="75" t="str">
        <f>IF(ISBLANK(V479),VLOOKUP(Abfalldokumentation!$P479,'Liste Gründe'!A:D,3,FALSE),V479)</f>
        <v>keine Verarbeitung</v>
      </c>
      <c r="H479" s="76" t="str">
        <f>IF(ISBLANK(Abfalldokumentation!$W479),"-",Abfalldokumentation!$W479)</f>
        <v>Aufgrund Konsistenz nicht genommen. Zu wenig VOS verarbeitet. Vom Warmen ins Kalte -&gt; Schimmel</v>
      </c>
      <c r="I479" s="76">
        <f t="shared" si="50"/>
        <v>37</v>
      </c>
      <c r="J479" s="76" t="str">
        <f t="shared" si="51"/>
        <v>Produkte</v>
      </c>
      <c r="K479" s="76" t="str">
        <f t="shared" si="52"/>
        <v>BUs</v>
      </c>
      <c r="L479" s="76" t="str">
        <f t="shared" si="53"/>
        <v>Symptome</v>
      </c>
      <c r="M479" s="76">
        <f>IFERROR(VLOOKUP(Abfalldokumentation!$O479,Kennzahlen!S:V,3,FALSE)*Abfalldokumentation!$B479,"0")</f>
        <v>106</v>
      </c>
      <c r="N479" s="76" t="str">
        <f>IF(ISBLANK(Q479),VLOOKUP(Abfalldokumentation!$O479,'Linien - BU'!R:S,2,FALSE),Q479)</f>
        <v>Schmelze</v>
      </c>
      <c r="O479" s="77">
        <f t="shared" si="54"/>
        <v>29600011</v>
      </c>
      <c r="P479" s="77">
        <f t="shared" si="55"/>
        <v>12</v>
      </c>
      <c r="Q479" s="45" t="s">
        <v>184</v>
      </c>
      <c r="R479" s="46">
        <v>29600011</v>
      </c>
      <c r="S479" s="46">
        <v>212</v>
      </c>
      <c r="T479" s="46">
        <v>12</v>
      </c>
      <c r="U479" s="47">
        <v>44454</v>
      </c>
      <c r="V479" s="48" t="s">
        <v>22</v>
      </c>
      <c r="W479" s="49" t="s">
        <v>185</v>
      </c>
      <c r="X479" s="50" t="str">
        <f>IFERROR(VLOOKUP(Abfalldokumentation!$R479,Artikel!A:C,3,FALSE),Abfalldokumentation!$R479)</f>
        <v>VS GRS Schinken mit Rin</v>
      </c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spans="1:40" ht="30" hidden="1" customHeight="1" x14ac:dyDescent="0.25">
      <c r="A480" s="78" t="str">
        <f>VLOOKUP(N480,'Linien - BU'!A:B,2,FALSE)</f>
        <v>BU1</v>
      </c>
      <c r="B480" s="79">
        <f t="shared" si="49"/>
        <v>223</v>
      </c>
      <c r="C480" s="80">
        <f>Abfalldokumentation!$U480</f>
        <v>44454</v>
      </c>
      <c r="D480" s="69" t="str">
        <f>IFERROR(IF(VLOOKUP(O480,'[1]Rohware 230'!$B:$C,2,FALSE)=0,"Rohware"),
IFERROR(IF(VLOOKUP(O480,[1]Sammelnr.!$B:$C,2,FALSE)=0,"Sammelnr. ungeschält ABS"),
IFERROR(IF(VLOOKUP(O480,[1]Sammelnr.!$E:$F,2,FALSE)=0,"Sammelnr. ungeschält VS"),
IFERROR(IF(VLOOKUP(O480,[1]Sammelnr.!$H:$I,2,FALSE)=0,"Sammelnr. geschält"),
IFERROR(IF(VLOOKUP(O480,[1]Offen!$B:$C,2,FALSE)=0,"Offen ungeschält ABS"),
IFERROR(IF(VLOOKUP(O480,[1]Offen!$E:$F,2,FALSE)=0,"Offen ungeschält VOS"),
IFERROR(IF(VLOOKUP(O480,[1]Offen!$H:$I,2,FALSE)=0,"Offen geschält RW"),
IFERROR(IF(VLOOKUP(O480,[1]Offen!$K:$L,2,FALSE)=0,"Offen vegan"),
IFERROR(IF(VLOOKUP(O480,[1]Offen!$N:$O,2,FALSE)=0,"Offen Zipfel"),
IFERROR(IF(VLOOKUP(O480,[1]Offen!$Q:$R,2,FALSE)=0,"Offen Endstücke"),
IFERROR(IF(VLOOKUP(O480,[1]Vakuumiert!$B:$C,2,FALSE)=0,"Vakuumierter VOS ungeschält"),
IFERROR(IF(VLOOKUP(O480,[1]Vakuumiert!$E:$F,2,FALSE)=0,"Vakuumierter ABS ungeschält"),
IFERROR(IF(VLOOKUP(O480,[1]Vakuumiert!$H:$I,2,FALSE)=0,"Vakuumierter VOS geschält"),
IFERROR(IF(VLOOKUP(O480,[1]Vakuumiert!$K:$L,2,FALSE)=0,"Vakuumierter VOS vegan"),
IFERROR(IF(VLOOKUP(O480,[1]Vakuumiert!$N:$O,2,FALSE)=0,"Vakuumierter VOS Zipfel"),
IFERROR(IF(VLOOKUP(O480,[1]Vakuumiert!$Q:$R,2,FALSE)=0,"Vakuumiert geschält"),
IFERROR(IF(VLOOKUP(O480,'[1]vakuumierte Fertigprodukte'!$B:$C,2,FALSE)=0,"Fertigprodukte"),
IFERROR(IF(VLOOKUP(O480,'[1]vakuumierte Fertigprodukte'!$E:$FI,2,FALSE)=0,"Vakuumierte Zipfel"),
IFERROR(IF(VLOOKUP(O480,[1]Wurste!$B:$C,2,FALSE)=0,"Räucherwürste"),
IFERROR(IF(VLOOKUP(O480,[1]Wurste!$E:$F,2,FALSE)=0,"URW/URGW Wurst"),
IFERROR(IF(VLOOKUP(O480,[1]Wurste!$H:$I,2,FALSE)=0,"HF-Wurst Vegan"),
IFERROR(IF(VLOOKUP(O480,[1]Wurste!$K:$L,2,FALSE)=0,"320er ohne Würste"),
IFERROR(IF(AND(OR(Abfalldokumentation!$A480="BU3",Abfalldokumentation!$A480="Verkauf"),Abfalldokumentation!$F480="Schimmel",Abfalldokumentation!$G480="keinen Abnehmer/kein Schälpersonal"),"Div. Zipfel, ES ohne Verwendung",VLOOKUP(Abfalldokumentation!$E480,Produktgruppen!A:B,2,FALSE)),"-")))))))))))))))))))))))</f>
        <v>Vorschmelz</v>
      </c>
      <c r="E480" s="81" t="str">
        <f>IFERROR(VLOOKUP(Abfalldokumentation!$O480,Artikel!A:C,3,FALSE),Abfalldokumentation!$O480)</f>
        <v>VS GRS Chili mit Rinde</v>
      </c>
      <c r="F480" s="81" t="str">
        <f>VLOOKUP(T480,'Liste Gründe'!A:D,2,FALSE)</f>
        <v>Schimmel</v>
      </c>
      <c r="G480" s="80" t="str">
        <f>IF(ISBLANK(V480),VLOOKUP(Abfalldokumentation!$P480,'Liste Gründe'!A:D,3,FALSE),V480)</f>
        <v>keine Verarbeitung</v>
      </c>
      <c r="H480" s="81" t="str">
        <f>IF(ISBLANK(Abfalldokumentation!$W480),"-",Abfalldokumentation!$W480)</f>
        <v>Aufgrund Konsistenz nicht genommen. Zu wenig VOS verarbeitet. Vom Warmen ins Kalte -&gt; Schimmel</v>
      </c>
      <c r="I480" s="81">
        <f t="shared" si="50"/>
        <v>37</v>
      </c>
      <c r="J480" s="81" t="str">
        <f t="shared" si="51"/>
        <v>Produkte</v>
      </c>
      <c r="K480" s="81" t="str">
        <f t="shared" si="52"/>
        <v>BUs</v>
      </c>
      <c r="L480" s="81" t="str">
        <f t="shared" si="53"/>
        <v>Symptome</v>
      </c>
      <c r="M480" s="81">
        <f>IFERROR(VLOOKUP(Abfalldokumentation!$O480,Kennzahlen!S:V,3,FALSE)*Abfalldokumentation!$B480,"0")</f>
        <v>1271.0777</v>
      </c>
      <c r="N480" s="81" t="str">
        <f>IF(ISBLANK(Q480),VLOOKUP(Abfalldokumentation!$O480,'Linien - BU'!R:S,2,FALSE),Q480)</f>
        <v>Schmelze</v>
      </c>
      <c r="O480" s="77">
        <f t="shared" si="54"/>
        <v>29600013</v>
      </c>
      <c r="P480" s="77">
        <f t="shared" si="55"/>
        <v>12</v>
      </c>
      <c r="Q480" s="39" t="s">
        <v>184</v>
      </c>
      <c r="R480" s="40">
        <v>29600013</v>
      </c>
      <c r="S480" s="40">
        <v>223</v>
      </c>
      <c r="T480" s="40">
        <v>12</v>
      </c>
      <c r="U480" s="41">
        <v>44454</v>
      </c>
      <c r="V480" s="42" t="s">
        <v>22</v>
      </c>
      <c r="W480" s="43" t="s">
        <v>185</v>
      </c>
      <c r="X480" s="44" t="str">
        <f>IFERROR(VLOOKUP(Abfalldokumentation!$R480,Artikel!A:C,3,FALSE),Abfalldokumentation!$R480)</f>
        <v>VS GRS Chili mit Rinde</v>
      </c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spans="1:40" ht="30" hidden="1" customHeight="1" x14ac:dyDescent="0.25">
      <c r="A481" s="73" t="str">
        <f>VLOOKUP(N481,'Linien - BU'!A:B,2,FALSE)</f>
        <v>BU1</v>
      </c>
      <c r="B481" s="74">
        <f t="shared" si="49"/>
        <v>41.6</v>
      </c>
      <c r="C481" s="75">
        <f>Abfalldokumentation!$U481</f>
        <v>44454</v>
      </c>
      <c r="D481" s="69" t="str">
        <f>IFERROR(IF(VLOOKUP(O481,'[1]Rohware 230'!$B:$C,2,FALSE)=0,"Rohware"),
IFERROR(IF(VLOOKUP(O481,[1]Sammelnr.!$B:$C,2,FALSE)=0,"Sammelnr. ungeschält ABS"),
IFERROR(IF(VLOOKUP(O481,[1]Sammelnr.!$E:$F,2,FALSE)=0,"Sammelnr. ungeschält VS"),
IFERROR(IF(VLOOKUP(O481,[1]Sammelnr.!$H:$I,2,FALSE)=0,"Sammelnr. geschält"),
IFERROR(IF(VLOOKUP(O481,[1]Offen!$B:$C,2,FALSE)=0,"Offen ungeschält ABS"),
IFERROR(IF(VLOOKUP(O481,[1]Offen!$E:$F,2,FALSE)=0,"Offen ungeschält VOS"),
IFERROR(IF(VLOOKUP(O481,[1]Offen!$H:$I,2,FALSE)=0,"Offen geschält RW"),
IFERROR(IF(VLOOKUP(O481,[1]Offen!$K:$L,2,FALSE)=0,"Offen vegan"),
IFERROR(IF(VLOOKUP(O481,[1]Offen!$N:$O,2,FALSE)=0,"Offen Zipfel"),
IFERROR(IF(VLOOKUP(O481,[1]Offen!$Q:$R,2,FALSE)=0,"Offen Endstücke"),
IFERROR(IF(VLOOKUP(O481,[1]Vakuumiert!$B:$C,2,FALSE)=0,"Vakuumierter VOS ungeschält"),
IFERROR(IF(VLOOKUP(O481,[1]Vakuumiert!$E:$F,2,FALSE)=0,"Vakuumierter ABS ungeschält"),
IFERROR(IF(VLOOKUP(O481,[1]Vakuumiert!$H:$I,2,FALSE)=0,"Vakuumierter VOS geschält"),
IFERROR(IF(VLOOKUP(O481,[1]Vakuumiert!$K:$L,2,FALSE)=0,"Vakuumierter VOS vegan"),
IFERROR(IF(VLOOKUP(O481,[1]Vakuumiert!$N:$O,2,FALSE)=0,"Vakuumierter VOS Zipfel"),
IFERROR(IF(VLOOKUP(O481,[1]Vakuumiert!$Q:$R,2,FALSE)=0,"Vakuumiert geschält"),
IFERROR(IF(VLOOKUP(O481,'[1]vakuumierte Fertigprodukte'!$B:$C,2,FALSE)=0,"Fertigprodukte"),
IFERROR(IF(VLOOKUP(O481,'[1]vakuumierte Fertigprodukte'!$E:$FI,2,FALSE)=0,"Vakuumierte Zipfel"),
IFERROR(IF(VLOOKUP(O481,[1]Wurste!$B:$C,2,FALSE)=0,"Räucherwürste"),
IFERROR(IF(VLOOKUP(O481,[1]Wurste!$E:$F,2,FALSE)=0,"URW/URGW Wurst"),
IFERROR(IF(VLOOKUP(O481,[1]Wurste!$H:$I,2,FALSE)=0,"HF-Wurst Vegan"),
IFERROR(IF(VLOOKUP(O481,[1]Wurste!$K:$L,2,FALSE)=0,"320er ohne Würste"),
IFERROR(IF(AND(OR(Abfalldokumentation!$A481="BU3",Abfalldokumentation!$A481="Verkauf"),Abfalldokumentation!$F481="Schimmel",Abfalldokumentation!$G481="keinen Abnehmer/kein Schälpersonal"),"Div. Zipfel, ES ohne Verwendung",VLOOKUP(Abfalldokumentation!$E481,Produktgruppen!A:B,2,FALSE)),"-")))))))))))))))))))))))</f>
        <v>ganze Würste</v>
      </c>
      <c r="E481" s="76" t="str">
        <f>IFERROR(VLOOKUP(Abfalldokumentation!$O481,Artikel!A:C,3,FALSE),Abfalldokumentation!$O481)</f>
        <v>Würste 6700g Räucher na</v>
      </c>
      <c r="F481" s="76" t="str">
        <f>VLOOKUP(T481,'Liste Gründe'!A:D,2,FALSE)</f>
        <v>Linienbezogen</v>
      </c>
      <c r="G481" s="75" t="str">
        <f>IF(ISBLANK(V481),VLOOKUP(Abfalldokumentation!$P481,'Liste Gründe'!A:D,3,FALSE),V481)</f>
        <v>Schlaufe gerissen</v>
      </c>
      <c r="H481" s="76" t="str">
        <f>IF(ISBLANK(Abfalldokumentation!$W481),"-",Abfalldokumentation!$W481)</f>
        <v>Schlaufe gerissen</v>
      </c>
      <c r="I481" s="76">
        <f t="shared" si="50"/>
        <v>37</v>
      </c>
      <c r="J481" s="76" t="str">
        <f t="shared" si="51"/>
        <v>Produkte</v>
      </c>
      <c r="K481" s="76" t="str">
        <f t="shared" si="52"/>
        <v>BUs</v>
      </c>
      <c r="L481" s="76" t="str">
        <f t="shared" si="53"/>
        <v>Symptome</v>
      </c>
      <c r="M481" s="76" t="str">
        <f>IFERROR(VLOOKUP(Abfalldokumentation!$O481,Kennzahlen!S:V,3,FALSE)*Abfalldokumentation!$B481,"0")</f>
        <v>0</v>
      </c>
      <c r="N481" s="76" t="str">
        <f>IF(ISBLANK(Q481),VLOOKUP(Abfalldokumentation!$O481,'Linien - BU'!R:S,2,FALSE),Q481)</f>
        <v>Abfüllung</v>
      </c>
      <c r="O481" s="77">
        <f t="shared" si="54"/>
        <v>31000084</v>
      </c>
      <c r="P481" s="77">
        <f t="shared" si="55"/>
        <v>33</v>
      </c>
      <c r="Q481" s="45" t="s">
        <v>180</v>
      </c>
      <c r="R481" s="46">
        <v>31000084</v>
      </c>
      <c r="S481" s="46">
        <v>41.6</v>
      </c>
      <c r="T481" s="46">
        <v>33</v>
      </c>
      <c r="U481" s="47">
        <v>44454</v>
      </c>
      <c r="V481" s="48"/>
      <c r="W481" s="49" t="s">
        <v>243</v>
      </c>
      <c r="X481" s="50" t="str">
        <f>IFERROR(VLOOKUP(Abfalldokumentation!$R481,Artikel!A:C,3,FALSE),Abfalldokumentation!$R481)</f>
        <v>Würste 6700g Räucher na</v>
      </c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spans="1:40" ht="30" hidden="1" customHeight="1" x14ac:dyDescent="0.25">
      <c r="A482" s="78" t="str">
        <f>VLOOKUP(N482,'Linien - BU'!A:B,2,FALSE)</f>
        <v>BU1</v>
      </c>
      <c r="B482" s="79">
        <f t="shared" si="49"/>
        <v>3.6</v>
      </c>
      <c r="C482" s="80">
        <f>Abfalldokumentation!$U482</f>
        <v>44454</v>
      </c>
      <c r="D482" s="69" t="str">
        <f>IFERROR(IF(VLOOKUP(O482,'[1]Rohware 230'!$B:$C,2,FALSE)=0,"Rohware"),
IFERROR(IF(VLOOKUP(O482,[1]Sammelnr.!$B:$C,2,FALSE)=0,"Sammelnr. ungeschält ABS"),
IFERROR(IF(VLOOKUP(O482,[1]Sammelnr.!$E:$F,2,FALSE)=0,"Sammelnr. ungeschält VS"),
IFERROR(IF(VLOOKUP(O482,[1]Sammelnr.!$H:$I,2,FALSE)=0,"Sammelnr. geschält"),
IFERROR(IF(VLOOKUP(O482,[1]Offen!$B:$C,2,FALSE)=0,"Offen ungeschält ABS"),
IFERROR(IF(VLOOKUP(O482,[1]Offen!$E:$F,2,FALSE)=0,"Offen ungeschält VOS"),
IFERROR(IF(VLOOKUP(O482,[1]Offen!$H:$I,2,FALSE)=0,"Offen geschält RW"),
IFERROR(IF(VLOOKUP(O482,[1]Offen!$K:$L,2,FALSE)=0,"Offen vegan"),
IFERROR(IF(VLOOKUP(O482,[1]Offen!$N:$O,2,FALSE)=0,"Offen Zipfel"),
IFERROR(IF(VLOOKUP(O482,[1]Offen!$Q:$R,2,FALSE)=0,"Offen Endstücke"),
IFERROR(IF(VLOOKUP(O482,[1]Vakuumiert!$B:$C,2,FALSE)=0,"Vakuumierter VOS ungeschält"),
IFERROR(IF(VLOOKUP(O482,[1]Vakuumiert!$E:$F,2,FALSE)=0,"Vakuumierter ABS ungeschält"),
IFERROR(IF(VLOOKUP(O482,[1]Vakuumiert!$H:$I,2,FALSE)=0,"Vakuumierter VOS geschält"),
IFERROR(IF(VLOOKUP(O482,[1]Vakuumiert!$K:$L,2,FALSE)=0,"Vakuumierter VOS vegan"),
IFERROR(IF(VLOOKUP(O482,[1]Vakuumiert!$N:$O,2,FALSE)=0,"Vakuumierter VOS Zipfel"),
IFERROR(IF(VLOOKUP(O482,[1]Vakuumiert!$Q:$R,2,FALSE)=0,"Vakuumiert geschält"),
IFERROR(IF(VLOOKUP(O482,'[1]vakuumierte Fertigprodukte'!$B:$C,2,FALSE)=0,"Fertigprodukte"),
IFERROR(IF(VLOOKUP(O482,'[1]vakuumierte Fertigprodukte'!$E:$FI,2,FALSE)=0,"Vakuumierte Zipfel"),
IFERROR(IF(VLOOKUP(O482,[1]Wurste!$B:$C,2,FALSE)=0,"Räucherwürste"),
IFERROR(IF(VLOOKUP(O482,[1]Wurste!$E:$F,2,FALSE)=0,"URW/URGW Wurst"),
IFERROR(IF(VLOOKUP(O482,[1]Wurste!$H:$I,2,FALSE)=0,"HF-Wurst Vegan"),
IFERROR(IF(VLOOKUP(O482,[1]Wurste!$K:$L,2,FALSE)=0,"320er ohne Würste"),
IFERROR(IF(AND(OR(Abfalldokumentation!$A482="BU3",Abfalldokumentation!$A482="Verkauf"),Abfalldokumentation!$F482="Schimmel",Abfalldokumentation!$G482="keinen Abnehmer/kein Schälpersonal"),"Div. Zipfel, ES ohne Verwendung",VLOOKUP(Abfalldokumentation!$E482,Produktgruppen!A:B,2,FALSE)),"-")))))))))))))))))))))))</f>
        <v>ganze Würste</v>
      </c>
      <c r="E482" s="81" t="str">
        <f>IFERROR(VLOOKUP(Abfalldokumentation!$O482,Artikel!A:C,3,FALSE),Abfalldokumentation!$O482)</f>
        <v>Würste 6700g Räucher na</v>
      </c>
      <c r="F482" s="81" t="str">
        <f>VLOOKUP(T482,'Liste Gründe'!A:D,2,FALSE)</f>
        <v>Linienbezogen</v>
      </c>
      <c r="G482" s="80" t="str">
        <f>IF(ISBLANK(V482),VLOOKUP(Abfalldokumentation!$P482,'Liste Gründe'!A:D,3,FALSE),V482)</f>
        <v>Reinigung</v>
      </c>
      <c r="H482" s="81" t="str">
        <f>IF(ISBLANK(Abfalldokumentation!$W482),"-",Abfalldokumentation!$W482)</f>
        <v>-</v>
      </c>
      <c r="I482" s="81">
        <f t="shared" si="50"/>
        <v>37</v>
      </c>
      <c r="J482" s="81" t="str">
        <f t="shared" si="51"/>
        <v>Produkte</v>
      </c>
      <c r="K482" s="81" t="str">
        <f t="shared" si="52"/>
        <v>BUs</v>
      </c>
      <c r="L482" s="81" t="str">
        <f t="shared" si="53"/>
        <v>Symptome</v>
      </c>
      <c r="M482" s="81" t="str">
        <f>IFERROR(VLOOKUP(Abfalldokumentation!$O482,Kennzahlen!S:V,3,FALSE)*Abfalldokumentation!$B482,"0")</f>
        <v>0</v>
      </c>
      <c r="N482" s="81" t="str">
        <f>IF(ISBLANK(Q482),VLOOKUP(Abfalldokumentation!$O482,'Linien - BU'!R:S,2,FALSE),Q482)</f>
        <v>Abfüllung</v>
      </c>
      <c r="O482" s="77">
        <f t="shared" si="54"/>
        <v>31000084</v>
      </c>
      <c r="P482" s="77">
        <f t="shared" si="55"/>
        <v>10</v>
      </c>
      <c r="Q482" s="39" t="s">
        <v>180</v>
      </c>
      <c r="R482" s="40">
        <v>31000084</v>
      </c>
      <c r="S482" s="40">
        <v>3.6</v>
      </c>
      <c r="T482" s="40">
        <v>10</v>
      </c>
      <c r="U482" s="41">
        <v>44454</v>
      </c>
      <c r="V482" s="42"/>
      <c r="W482" s="43"/>
      <c r="X482" s="44" t="str">
        <f>IFERROR(VLOOKUP(Abfalldokumentation!$R482,Artikel!A:C,3,FALSE),Abfalldokumentation!$R482)</f>
        <v>Würste 6700g Räucher na</v>
      </c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spans="1:40" ht="30" hidden="1" customHeight="1" x14ac:dyDescent="0.25">
      <c r="A483" s="73" t="str">
        <f>VLOOKUP(N483,'Linien - BU'!A:B,2,FALSE)</f>
        <v>BU1</v>
      </c>
      <c r="B483" s="74">
        <f t="shared" si="49"/>
        <v>26</v>
      </c>
      <c r="C483" s="75">
        <f>Abfalldokumentation!$U483</f>
        <v>44454</v>
      </c>
      <c r="D483" s="69" t="str">
        <f>IFERROR(IF(VLOOKUP(O483,'[1]Rohware 230'!$B:$C,2,FALSE)=0,"Rohware"),
IFERROR(IF(VLOOKUP(O483,[1]Sammelnr.!$B:$C,2,FALSE)=0,"Sammelnr. ungeschält ABS"),
IFERROR(IF(VLOOKUP(O483,[1]Sammelnr.!$E:$F,2,FALSE)=0,"Sammelnr. ungeschält VS"),
IFERROR(IF(VLOOKUP(O483,[1]Sammelnr.!$H:$I,2,FALSE)=0,"Sammelnr. geschält"),
IFERROR(IF(VLOOKUP(O483,[1]Offen!$B:$C,2,FALSE)=0,"Offen ungeschält ABS"),
IFERROR(IF(VLOOKUP(O483,[1]Offen!$E:$F,2,FALSE)=0,"Offen ungeschält VOS"),
IFERROR(IF(VLOOKUP(O483,[1]Offen!$H:$I,2,FALSE)=0,"Offen geschält RW"),
IFERROR(IF(VLOOKUP(O483,[1]Offen!$K:$L,2,FALSE)=0,"Offen vegan"),
IFERROR(IF(VLOOKUP(O483,[1]Offen!$N:$O,2,FALSE)=0,"Offen Zipfel"),
IFERROR(IF(VLOOKUP(O483,[1]Offen!$Q:$R,2,FALSE)=0,"Offen Endstücke"),
IFERROR(IF(VLOOKUP(O483,[1]Vakuumiert!$B:$C,2,FALSE)=0,"Vakuumierter VOS ungeschält"),
IFERROR(IF(VLOOKUP(O483,[1]Vakuumiert!$E:$F,2,FALSE)=0,"Vakuumierter ABS ungeschält"),
IFERROR(IF(VLOOKUP(O483,[1]Vakuumiert!$H:$I,2,FALSE)=0,"Vakuumierter VOS geschält"),
IFERROR(IF(VLOOKUP(O483,[1]Vakuumiert!$K:$L,2,FALSE)=0,"Vakuumierter VOS vegan"),
IFERROR(IF(VLOOKUP(O483,[1]Vakuumiert!$N:$O,2,FALSE)=0,"Vakuumierter VOS Zipfel"),
IFERROR(IF(VLOOKUP(O483,[1]Vakuumiert!$Q:$R,2,FALSE)=0,"Vakuumiert geschält"),
IFERROR(IF(VLOOKUP(O483,'[1]vakuumierte Fertigprodukte'!$B:$C,2,FALSE)=0,"Fertigprodukte"),
IFERROR(IF(VLOOKUP(O483,'[1]vakuumierte Fertigprodukte'!$E:$FI,2,FALSE)=0,"Vakuumierte Zipfel"),
IFERROR(IF(VLOOKUP(O483,[1]Wurste!$B:$C,2,FALSE)=0,"Räucherwürste"),
IFERROR(IF(VLOOKUP(O483,[1]Wurste!$E:$F,2,FALSE)=0,"URW/URGW Wurst"),
IFERROR(IF(VLOOKUP(O483,[1]Wurste!$H:$I,2,FALSE)=0,"HF-Wurst Vegan"),
IFERROR(IF(VLOOKUP(O483,[1]Wurste!$K:$L,2,FALSE)=0,"320er ohne Würste"),
IFERROR(IF(AND(OR(Abfalldokumentation!$A483="BU3",Abfalldokumentation!$A483="Verkauf"),Abfalldokumentation!$F483="Schimmel",Abfalldokumentation!$G483="keinen Abnehmer/kein Schälpersonal"),"Div. Zipfel, ES ohne Verwendung",VLOOKUP(Abfalldokumentation!$E483,Produktgruppen!A:B,2,FALSE)),"-")))))))))))))))))))))))</f>
        <v>Rest</v>
      </c>
      <c r="E483" s="76" t="str">
        <f>IFERROR(VLOOKUP(Abfalldokumentation!$O483,Artikel!A:C,3,FALSE),Abfalldokumentation!$O483)</f>
        <v>SKZ GOU 3,9KG WÜRSTE</v>
      </c>
      <c r="F483" s="76" t="str">
        <f>VLOOKUP(T483,'Liste Gründe'!A:D,2,FALSE)</f>
        <v>Linienbezogen</v>
      </c>
      <c r="G483" s="75" t="str">
        <f>IF(ISBLANK(V483),VLOOKUP(Abfalldokumentation!$P483,'Liste Gründe'!A:D,3,FALSE),V483)</f>
        <v>Darm geplatzt</v>
      </c>
      <c r="H483" s="76" t="str">
        <f>IF(ISBLANK(Abfalldokumentation!$W483),"-",Abfalldokumentation!$W483)</f>
        <v>Darm geplatzt</v>
      </c>
      <c r="I483" s="76">
        <f t="shared" si="50"/>
        <v>37</v>
      </c>
      <c r="J483" s="76" t="str">
        <f t="shared" si="51"/>
        <v>Produkte</v>
      </c>
      <c r="K483" s="76" t="str">
        <f t="shared" si="52"/>
        <v>BUs</v>
      </c>
      <c r="L483" s="76" t="str">
        <f t="shared" si="53"/>
        <v>Symptome</v>
      </c>
      <c r="M483" s="76" t="str">
        <f>IFERROR(VLOOKUP(Abfalldokumentation!$O483,Kennzahlen!S:V,3,FALSE)*Abfalldokumentation!$B483,"0")</f>
        <v>0</v>
      </c>
      <c r="N483" s="76" t="str">
        <f>IF(ISBLANK(Q483),VLOOKUP(Abfalldokumentation!$O483,'Linien - BU'!R:S,2,FALSE),Q483)</f>
        <v>Abfüllung</v>
      </c>
      <c r="O483" s="77">
        <f t="shared" si="54"/>
        <v>31000207</v>
      </c>
      <c r="P483" s="77">
        <f t="shared" si="55"/>
        <v>34</v>
      </c>
      <c r="Q483" s="45" t="s">
        <v>180</v>
      </c>
      <c r="R483" s="46">
        <v>31000207</v>
      </c>
      <c r="S483" s="46">
        <v>26</v>
      </c>
      <c r="T483" s="46">
        <v>34</v>
      </c>
      <c r="U483" s="47">
        <v>44454</v>
      </c>
      <c r="V483" s="48"/>
      <c r="W483" s="49" t="s">
        <v>221</v>
      </c>
      <c r="X483" s="50" t="str">
        <f>IFERROR(VLOOKUP(Abfalldokumentation!$R483,Artikel!A:C,3,FALSE),Abfalldokumentation!$R483)</f>
        <v>SKZ GOU 3,9KG WÜRSTE</v>
      </c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spans="1:40" ht="30" hidden="1" customHeight="1" x14ac:dyDescent="0.25">
      <c r="A484" s="78" t="str">
        <f>VLOOKUP(N484,'Linien - BU'!A:B,2,FALSE)</f>
        <v>BU1</v>
      </c>
      <c r="B484" s="79">
        <f t="shared" si="49"/>
        <v>42.6</v>
      </c>
      <c r="C484" s="80">
        <f>Abfalldokumentation!$U484</f>
        <v>44454</v>
      </c>
      <c r="D484" s="69" t="str">
        <f>IFERROR(IF(VLOOKUP(O484,'[1]Rohware 230'!$B:$C,2,FALSE)=0,"Rohware"),
IFERROR(IF(VLOOKUP(O484,[1]Sammelnr.!$B:$C,2,FALSE)=0,"Sammelnr. ungeschält ABS"),
IFERROR(IF(VLOOKUP(O484,[1]Sammelnr.!$E:$F,2,FALSE)=0,"Sammelnr. ungeschält VS"),
IFERROR(IF(VLOOKUP(O484,[1]Sammelnr.!$H:$I,2,FALSE)=0,"Sammelnr. geschält"),
IFERROR(IF(VLOOKUP(O484,[1]Offen!$B:$C,2,FALSE)=0,"Offen ungeschält ABS"),
IFERROR(IF(VLOOKUP(O484,[1]Offen!$E:$F,2,FALSE)=0,"Offen ungeschält VOS"),
IFERROR(IF(VLOOKUP(O484,[1]Offen!$H:$I,2,FALSE)=0,"Offen geschält RW"),
IFERROR(IF(VLOOKUP(O484,[1]Offen!$K:$L,2,FALSE)=0,"Offen vegan"),
IFERROR(IF(VLOOKUP(O484,[1]Offen!$N:$O,2,FALSE)=0,"Offen Zipfel"),
IFERROR(IF(VLOOKUP(O484,[1]Offen!$Q:$R,2,FALSE)=0,"Offen Endstücke"),
IFERROR(IF(VLOOKUP(O484,[1]Vakuumiert!$B:$C,2,FALSE)=0,"Vakuumierter VOS ungeschält"),
IFERROR(IF(VLOOKUP(O484,[1]Vakuumiert!$E:$F,2,FALSE)=0,"Vakuumierter ABS ungeschält"),
IFERROR(IF(VLOOKUP(O484,[1]Vakuumiert!$H:$I,2,FALSE)=0,"Vakuumierter VOS geschält"),
IFERROR(IF(VLOOKUP(O484,[1]Vakuumiert!$K:$L,2,FALSE)=0,"Vakuumierter VOS vegan"),
IFERROR(IF(VLOOKUP(O484,[1]Vakuumiert!$N:$O,2,FALSE)=0,"Vakuumierter VOS Zipfel"),
IFERROR(IF(VLOOKUP(O484,[1]Vakuumiert!$Q:$R,2,FALSE)=0,"Vakuumiert geschält"),
IFERROR(IF(VLOOKUP(O484,'[1]vakuumierte Fertigprodukte'!$B:$C,2,FALSE)=0,"Fertigprodukte"),
IFERROR(IF(VLOOKUP(O484,'[1]vakuumierte Fertigprodukte'!$E:$FI,2,FALSE)=0,"Vakuumierte Zipfel"),
IFERROR(IF(VLOOKUP(O484,[1]Wurste!$B:$C,2,FALSE)=0,"Räucherwürste"),
IFERROR(IF(VLOOKUP(O484,[1]Wurste!$E:$F,2,FALSE)=0,"URW/URGW Wurst"),
IFERROR(IF(VLOOKUP(O484,[1]Wurste!$H:$I,2,FALSE)=0,"HF-Wurst Vegan"),
IFERROR(IF(VLOOKUP(O484,[1]Wurste!$K:$L,2,FALSE)=0,"320er ohne Würste"),
IFERROR(IF(AND(OR(Abfalldokumentation!$A484="BU3",Abfalldokumentation!$A484="Verkauf"),Abfalldokumentation!$F484="Schimmel",Abfalldokumentation!$G484="keinen Abnehmer/kein Schälpersonal"),"Div. Zipfel, ES ohne Verwendung",VLOOKUP(Abfalldokumentation!$E484,Produktgruppen!A:B,2,FALSE)),"-")))))))))))))))))))))))</f>
        <v>RW</v>
      </c>
      <c r="E484" s="81" t="str">
        <f>IFERROR(VLOOKUP(Abfalldokumentation!$O484,Artikel!A:C,3,FALSE),Abfalldokumentation!$O484)</f>
        <v>RW SCHI-NAT 9,3KG ALD G</v>
      </c>
      <c r="F484" s="81" t="str">
        <f>VLOOKUP(T484,'Liste Gründe'!A:D,2,FALSE)</f>
        <v>Linienbezogen</v>
      </c>
      <c r="G484" s="80" t="str">
        <f>IF(ISBLANK(V484),VLOOKUP(Abfalldokumentation!$P484,'Liste Gründe'!A:D,3,FALSE),V484)</f>
        <v>Reinigung</v>
      </c>
      <c r="H484" s="81" t="str">
        <f>IF(ISBLANK(Abfalldokumentation!$W484),"-",Abfalldokumentation!$W484)</f>
        <v>-</v>
      </c>
      <c r="I484" s="81">
        <f t="shared" si="50"/>
        <v>37</v>
      </c>
      <c r="J484" s="81" t="str">
        <f t="shared" si="51"/>
        <v>Produkte</v>
      </c>
      <c r="K484" s="81" t="str">
        <f t="shared" si="52"/>
        <v>BUs</v>
      </c>
      <c r="L484" s="81" t="str">
        <f t="shared" si="53"/>
        <v>Symptome</v>
      </c>
      <c r="M484" s="81" t="str">
        <f>IFERROR(VLOOKUP(Abfalldokumentation!$O484,Kennzahlen!S:V,3,FALSE)*Abfalldokumentation!$B484,"0")</f>
        <v>0</v>
      </c>
      <c r="N484" s="81" t="str">
        <f>IF(ISBLANK(Q484),VLOOKUP(Abfalldokumentation!$O484,'Linien - BU'!R:S,2,FALSE),Q484)</f>
        <v>Abfüllung</v>
      </c>
      <c r="O484" s="77">
        <f t="shared" si="54"/>
        <v>32000065</v>
      </c>
      <c r="P484" s="77">
        <f t="shared" si="55"/>
        <v>10</v>
      </c>
      <c r="Q484" s="39" t="s">
        <v>180</v>
      </c>
      <c r="R484" s="40">
        <v>32000065</v>
      </c>
      <c r="S484" s="40">
        <v>42.6</v>
      </c>
      <c r="T484" s="40">
        <v>10</v>
      </c>
      <c r="U484" s="41">
        <v>44454</v>
      </c>
      <c r="V484" s="42"/>
      <c r="W484" s="43"/>
      <c r="X484" s="44" t="str">
        <f>IFERROR(VLOOKUP(Abfalldokumentation!$R484,Artikel!A:C,3,FALSE),Abfalldokumentation!$R484)</f>
        <v>RW SCHI-NAT 9,3KG ALD G</v>
      </c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spans="1:40" ht="30" hidden="1" customHeight="1" x14ac:dyDescent="0.25">
      <c r="A485" s="73" t="str">
        <f>VLOOKUP(N485,'Linien - BU'!A:B,2,FALSE)</f>
        <v>BU1</v>
      </c>
      <c r="B485" s="74">
        <f t="shared" si="49"/>
        <v>724</v>
      </c>
      <c r="C485" s="75">
        <f>Abfalldokumentation!$U485</f>
        <v>44454</v>
      </c>
      <c r="D485" s="69" t="str">
        <f>IFERROR(IF(VLOOKUP(O485,'[1]Rohware 230'!$B:$C,2,FALSE)=0,"Rohware"),
IFERROR(IF(VLOOKUP(O485,[1]Sammelnr.!$B:$C,2,FALSE)=0,"Sammelnr. ungeschält ABS"),
IFERROR(IF(VLOOKUP(O485,[1]Sammelnr.!$E:$F,2,FALSE)=0,"Sammelnr. ungeschält VS"),
IFERROR(IF(VLOOKUP(O485,[1]Sammelnr.!$H:$I,2,FALSE)=0,"Sammelnr. geschält"),
IFERROR(IF(VLOOKUP(O485,[1]Offen!$B:$C,2,FALSE)=0,"Offen ungeschält ABS"),
IFERROR(IF(VLOOKUP(O485,[1]Offen!$E:$F,2,FALSE)=0,"Offen ungeschält VOS"),
IFERROR(IF(VLOOKUP(O485,[1]Offen!$H:$I,2,FALSE)=0,"Offen geschält RW"),
IFERROR(IF(VLOOKUP(O485,[1]Offen!$K:$L,2,FALSE)=0,"Offen vegan"),
IFERROR(IF(VLOOKUP(O485,[1]Offen!$N:$O,2,FALSE)=0,"Offen Zipfel"),
IFERROR(IF(VLOOKUP(O485,[1]Offen!$Q:$R,2,FALSE)=0,"Offen Endstücke"),
IFERROR(IF(VLOOKUP(O485,[1]Vakuumiert!$B:$C,2,FALSE)=0,"Vakuumierter VOS ungeschält"),
IFERROR(IF(VLOOKUP(O485,[1]Vakuumiert!$E:$F,2,FALSE)=0,"Vakuumierter ABS ungeschält"),
IFERROR(IF(VLOOKUP(O485,[1]Vakuumiert!$H:$I,2,FALSE)=0,"Vakuumierter VOS geschält"),
IFERROR(IF(VLOOKUP(O485,[1]Vakuumiert!$K:$L,2,FALSE)=0,"Vakuumierter VOS vegan"),
IFERROR(IF(VLOOKUP(O485,[1]Vakuumiert!$N:$O,2,FALSE)=0,"Vakuumierter VOS Zipfel"),
IFERROR(IF(VLOOKUP(O485,[1]Vakuumiert!$Q:$R,2,FALSE)=0,"Vakuumiert geschält"),
IFERROR(IF(VLOOKUP(O485,'[1]vakuumierte Fertigprodukte'!$B:$C,2,FALSE)=0,"Fertigprodukte"),
IFERROR(IF(VLOOKUP(O485,'[1]vakuumierte Fertigprodukte'!$E:$FI,2,FALSE)=0,"Vakuumierte Zipfel"),
IFERROR(IF(VLOOKUP(O485,[1]Wurste!$B:$C,2,FALSE)=0,"Räucherwürste"),
IFERROR(IF(VLOOKUP(O485,[1]Wurste!$E:$F,2,FALSE)=0,"URW/URGW Wurst"),
IFERROR(IF(VLOOKUP(O485,[1]Wurste!$H:$I,2,FALSE)=0,"HF-Wurst Vegan"),
IFERROR(IF(VLOOKUP(O485,[1]Wurste!$K:$L,2,FALSE)=0,"320er ohne Würste"),
IFERROR(IF(AND(OR(Abfalldokumentation!$A485="BU3",Abfalldokumentation!$A485="Verkauf"),Abfalldokumentation!$F485="Schimmel",Abfalldokumentation!$G485="keinen Abnehmer/kein Schälpersonal"),"Div. Zipfel, ES ohne Verwendung",VLOOKUP(Abfalldokumentation!$E485,Produktgruppen!A:B,2,FALSE)),"-")))))))))))))))))))))))</f>
        <v>Rest</v>
      </c>
      <c r="E485" s="76" t="str">
        <f>IFERROR(VLOOKUP(Abfalldokumentation!$O485,Artikel!A:C,3,FALSE),Abfalldokumentation!$O485)</f>
        <v>SKZ 2,5LB</v>
      </c>
      <c r="F485" s="76" t="str">
        <f>VLOOKUP(T485,'Liste Gründe'!A:D,2,FALSE)</f>
        <v>Schimmel</v>
      </c>
      <c r="G485" s="75" t="str">
        <f>IF(ISBLANK(V485),VLOOKUP(Abfalldokumentation!$P485,'Liste Gründe'!A:D,3,FALSE),V485)</f>
        <v>Qualitätsfehler</v>
      </c>
      <c r="H485" s="76" t="str">
        <f>IF(ISBLANK(Abfalldokumentation!$W485),"-",Abfalldokumentation!$W485)</f>
        <v>zu heiß geräuchert</v>
      </c>
      <c r="I485" s="76">
        <f t="shared" si="50"/>
        <v>37</v>
      </c>
      <c r="J485" s="76" t="str">
        <f t="shared" si="51"/>
        <v>Produkte</v>
      </c>
      <c r="K485" s="76" t="str">
        <f t="shared" si="52"/>
        <v>BUs</v>
      </c>
      <c r="L485" s="76" t="str">
        <f t="shared" si="53"/>
        <v>Symptome</v>
      </c>
      <c r="M485" s="76" t="str">
        <f>IFERROR(VLOOKUP(Abfalldokumentation!$O485,Kennzahlen!S:V,3,FALSE)*Abfalldokumentation!$B485,"0")</f>
        <v>0</v>
      </c>
      <c r="N485" s="76" t="str">
        <f>IF(ISBLANK(Q485),VLOOKUP(Abfalldokumentation!$O485,'Linien - BU'!R:S,2,FALSE),Q485)</f>
        <v>Räucherei</v>
      </c>
      <c r="O485" s="77">
        <f t="shared" si="54"/>
        <v>32000074</v>
      </c>
      <c r="P485" s="77">
        <f t="shared" si="55"/>
        <v>120</v>
      </c>
      <c r="Q485" s="45" t="s">
        <v>269</v>
      </c>
      <c r="R485" s="46">
        <v>32000074</v>
      </c>
      <c r="S485" s="46">
        <v>724</v>
      </c>
      <c r="T485" s="46">
        <v>120</v>
      </c>
      <c r="U485" s="47">
        <v>44454</v>
      </c>
      <c r="V485" s="42" t="s">
        <v>26</v>
      </c>
      <c r="W485" s="49" t="s">
        <v>270</v>
      </c>
      <c r="X485" s="50" t="str">
        <f>IFERROR(VLOOKUP(Abfalldokumentation!$R485,Artikel!A:C,3,FALSE),Abfalldokumentation!$R485)</f>
        <v>SKZ 2,5LB</v>
      </c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spans="1:40" ht="30" hidden="1" customHeight="1" x14ac:dyDescent="0.25">
      <c r="A486" s="78" t="str">
        <f>VLOOKUP(N486,'Linien - BU'!A:B,2,FALSE)</f>
        <v>BU1</v>
      </c>
      <c r="B486" s="79">
        <f t="shared" si="49"/>
        <v>22</v>
      </c>
      <c r="C486" s="80">
        <f>Abfalldokumentation!$U486</f>
        <v>44454</v>
      </c>
      <c r="D486" s="69" t="str">
        <f>IFERROR(IF(VLOOKUP(O486,'[1]Rohware 230'!$B:$C,2,FALSE)=0,"Rohware"),
IFERROR(IF(VLOOKUP(O486,[1]Sammelnr.!$B:$C,2,FALSE)=0,"Sammelnr. ungeschält ABS"),
IFERROR(IF(VLOOKUP(O486,[1]Sammelnr.!$E:$F,2,FALSE)=0,"Sammelnr. ungeschält VS"),
IFERROR(IF(VLOOKUP(O486,[1]Sammelnr.!$H:$I,2,FALSE)=0,"Sammelnr. geschält"),
IFERROR(IF(VLOOKUP(O486,[1]Offen!$B:$C,2,FALSE)=0,"Offen ungeschält ABS"),
IFERROR(IF(VLOOKUP(O486,[1]Offen!$E:$F,2,FALSE)=0,"Offen ungeschält VOS"),
IFERROR(IF(VLOOKUP(O486,[1]Offen!$H:$I,2,FALSE)=0,"Offen geschält RW"),
IFERROR(IF(VLOOKUP(O486,[1]Offen!$K:$L,2,FALSE)=0,"Offen vegan"),
IFERROR(IF(VLOOKUP(O486,[1]Offen!$N:$O,2,FALSE)=0,"Offen Zipfel"),
IFERROR(IF(VLOOKUP(O486,[1]Offen!$Q:$R,2,FALSE)=0,"Offen Endstücke"),
IFERROR(IF(VLOOKUP(O486,[1]Vakuumiert!$B:$C,2,FALSE)=0,"Vakuumierter VOS ungeschält"),
IFERROR(IF(VLOOKUP(O486,[1]Vakuumiert!$E:$F,2,FALSE)=0,"Vakuumierter ABS ungeschält"),
IFERROR(IF(VLOOKUP(O486,[1]Vakuumiert!$H:$I,2,FALSE)=0,"Vakuumierter VOS geschält"),
IFERROR(IF(VLOOKUP(O486,[1]Vakuumiert!$K:$L,2,FALSE)=0,"Vakuumierter VOS vegan"),
IFERROR(IF(VLOOKUP(O486,[1]Vakuumiert!$N:$O,2,FALSE)=0,"Vakuumierter VOS Zipfel"),
IFERROR(IF(VLOOKUP(O486,[1]Vakuumiert!$Q:$R,2,FALSE)=0,"Vakuumiert geschält"),
IFERROR(IF(VLOOKUP(O486,'[1]vakuumierte Fertigprodukte'!$B:$C,2,FALSE)=0,"Fertigprodukte"),
IFERROR(IF(VLOOKUP(O486,'[1]vakuumierte Fertigprodukte'!$E:$FI,2,FALSE)=0,"Vakuumierte Zipfel"),
IFERROR(IF(VLOOKUP(O486,[1]Wurste!$B:$C,2,FALSE)=0,"Räucherwürste"),
IFERROR(IF(VLOOKUP(O486,[1]Wurste!$E:$F,2,FALSE)=0,"URW/URGW Wurst"),
IFERROR(IF(VLOOKUP(O486,[1]Wurste!$H:$I,2,FALSE)=0,"HF-Wurst Vegan"),
IFERROR(IF(VLOOKUP(O486,[1]Wurste!$K:$L,2,FALSE)=0,"320er ohne Würste"),
IFERROR(IF(AND(OR(Abfalldokumentation!$A486="BU3",Abfalldokumentation!$A486="Verkauf"),Abfalldokumentation!$F486="Schimmel",Abfalldokumentation!$G486="keinen Abnehmer/kein Schälpersonal"),"Div. Zipfel, ES ohne Verwendung",VLOOKUP(Abfalldokumentation!$E486,Produktgruppen!A:B,2,FALSE)),"-")))))))))))))))))))))))</f>
        <v>RW</v>
      </c>
      <c r="E486" s="81" t="str">
        <f>IFERROR(VLOOKUP(Abfalldokumentation!$O486,Artikel!A:C,3,FALSE),Abfalldokumentation!$O486)</f>
        <v>GRW SCHI-NAT 7,2GK NEUE</v>
      </c>
      <c r="F486" s="81" t="str">
        <f>VLOOKUP(T486,'Liste Gründe'!A:D,2,FALSE)</f>
        <v>Linienbezogen</v>
      </c>
      <c r="G486" s="80" t="str">
        <f>IF(ISBLANK(V486),VLOOKUP(Abfalldokumentation!$P486,'Liste Gründe'!A:D,3,FALSE),V486)</f>
        <v>aus Hand gerutscht</v>
      </c>
      <c r="H486" s="81" t="str">
        <f>IF(ISBLANK(Abfalldokumentation!$W486),"-",Abfalldokumentation!$W486)</f>
        <v>aus der Hand gerutscht</v>
      </c>
      <c r="I486" s="81">
        <f t="shared" si="50"/>
        <v>37</v>
      </c>
      <c r="J486" s="81" t="str">
        <f t="shared" si="51"/>
        <v>Produkte</v>
      </c>
      <c r="K486" s="81" t="str">
        <f t="shared" si="52"/>
        <v>BUs</v>
      </c>
      <c r="L486" s="81" t="str">
        <f t="shared" si="53"/>
        <v>Symptome</v>
      </c>
      <c r="M486" s="81" t="str">
        <f>IFERROR(VLOOKUP(Abfalldokumentation!$O486,Kennzahlen!S:V,3,FALSE)*Abfalldokumentation!$B486,"0")</f>
        <v>0</v>
      </c>
      <c r="N486" s="81" t="str">
        <f>IF(ISBLANK(Q486),VLOOKUP(Abfalldokumentation!$O486,'Linien - BU'!R:S,2,FALSE),Q486)</f>
        <v>Abfüllung</v>
      </c>
      <c r="O486" s="77">
        <f t="shared" si="54"/>
        <v>32000106</v>
      </c>
      <c r="P486" s="77">
        <f t="shared" si="55"/>
        <v>32</v>
      </c>
      <c r="Q486" s="39" t="s">
        <v>180</v>
      </c>
      <c r="R486" s="40">
        <v>32000106</v>
      </c>
      <c r="S486" s="40">
        <v>22</v>
      </c>
      <c r="T486" s="40">
        <v>32</v>
      </c>
      <c r="U486" s="41">
        <v>44454</v>
      </c>
      <c r="V486" s="42"/>
      <c r="W486" s="43" t="s">
        <v>271</v>
      </c>
      <c r="X486" s="44" t="str">
        <f>IFERROR(VLOOKUP(Abfalldokumentation!$R486,Artikel!A:C,3,FALSE),Abfalldokumentation!$R486)</f>
        <v>GRW SCHI-NAT 7,2GK NEUE</v>
      </c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spans="1:40" ht="30" hidden="1" customHeight="1" x14ac:dyDescent="0.25">
      <c r="A487" s="73" t="str">
        <f>VLOOKUP(N487,'Linien - BU'!A:B,2,FALSE)</f>
        <v>BU1</v>
      </c>
      <c r="B487" s="74">
        <f t="shared" si="49"/>
        <v>19</v>
      </c>
      <c r="C487" s="75">
        <f>Abfalldokumentation!$U487</f>
        <v>44454</v>
      </c>
      <c r="D487" s="69" t="str">
        <f>IFERROR(IF(VLOOKUP(O487,'[1]Rohware 230'!$B:$C,2,FALSE)=0,"Rohware"),
IFERROR(IF(VLOOKUP(O487,[1]Sammelnr.!$B:$C,2,FALSE)=0,"Sammelnr. ungeschält ABS"),
IFERROR(IF(VLOOKUP(O487,[1]Sammelnr.!$E:$F,2,FALSE)=0,"Sammelnr. ungeschält VS"),
IFERROR(IF(VLOOKUP(O487,[1]Sammelnr.!$H:$I,2,FALSE)=0,"Sammelnr. geschält"),
IFERROR(IF(VLOOKUP(O487,[1]Offen!$B:$C,2,FALSE)=0,"Offen ungeschält ABS"),
IFERROR(IF(VLOOKUP(O487,[1]Offen!$E:$F,2,FALSE)=0,"Offen ungeschält VOS"),
IFERROR(IF(VLOOKUP(O487,[1]Offen!$H:$I,2,FALSE)=0,"Offen geschält RW"),
IFERROR(IF(VLOOKUP(O487,[1]Offen!$K:$L,2,FALSE)=0,"Offen vegan"),
IFERROR(IF(VLOOKUP(O487,[1]Offen!$N:$O,2,FALSE)=0,"Offen Zipfel"),
IFERROR(IF(VLOOKUP(O487,[1]Offen!$Q:$R,2,FALSE)=0,"Offen Endstücke"),
IFERROR(IF(VLOOKUP(O487,[1]Vakuumiert!$B:$C,2,FALSE)=0,"Vakuumierter VOS ungeschält"),
IFERROR(IF(VLOOKUP(O487,[1]Vakuumiert!$E:$F,2,FALSE)=0,"Vakuumierter ABS ungeschält"),
IFERROR(IF(VLOOKUP(O487,[1]Vakuumiert!$H:$I,2,FALSE)=0,"Vakuumierter VOS geschält"),
IFERROR(IF(VLOOKUP(O487,[1]Vakuumiert!$K:$L,2,FALSE)=0,"Vakuumierter VOS vegan"),
IFERROR(IF(VLOOKUP(O487,[1]Vakuumiert!$N:$O,2,FALSE)=0,"Vakuumierter VOS Zipfel"),
IFERROR(IF(VLOOKUP(O487,[1]Vakuumiert!$Q:$R,2,FALSE)=0,"Vakuumiert geschält"),
IFERROR(IF(VLOOKUP(O487,'[1]vakuumierte Fertigprodukte'!$B:$C,2,FALSE)=0,"Fertigprodukte"),
IFERROR(IF(VLOOKUP(O487,'[1]vakuumierte Fertigprodukte'!$E:$FI,2,FALSE)=0,"Vakuumierte Zipfel"),
IFERROR(IF(VLOOKUP(O487,[1]Wurste!$B:$C,2,FALSE)=0,"Räucherwürste"),
IFERROR(IF(VLOOKUP(O487,[1]Wurste!$E:$F,2,FALSE)=0,"URW/URGW Wurst"),
IFERROR(IF(VLOOKUP(O487,[1]Wurste!$H:$I,2,FALSE)=0,"HF-Wurst Vegan"),
IFERROR(IF(VLOOKUP(O487,[1]Wurste!$K:$L,2,FALSE)=0,"320er ohne Würste"),
IFERROR(IF(AND(OR(Abfalldokumentation!$A487="BU3",Abfalldokumentation!$A487="Verkauf"),Abfalldokumentation!$F487="Schimmel",Abfalldokumentation!$G487="keinen Abnehmer/kein Schälpersonal"),"Div. Zipfel, ES ohne Verwendung",VLOOKUP(Abfalldokumentation!$E487,Produktgruppen!A:B,2,FALSE)),"-")))))))))))))))))))))))</f>
        <v>RW</v>
      </c>
      <c r="E487" s="76" t="str">
        <f>IFERROR(VLOOKUP(Abfalldokumentation!$O487,Artikel!A:C,3,FALSE),Abfalldokumentation!$O487)</f>
        <v>GRW SCHI-NAT 7,2GK NEUE</v>
      </c>
      <c r="F487" s="76" t="str">
        <f>VLOOKUP(T487,'Liste Gründe'!A:D,2,FALSE)</f>
        <v>Linienbezogen</v>
      </c>
      <c r="G487" s="75" t="str">
        <f>IF(ISBLANK(V487),VLOOKUP(Abfalldokumentation!$P487,'Liste Gründe'!A:D,3,FALSE),V487)</f>
        <v>Darm geplatzt</v>
      </c>
      <c r="H487" s="76" t="str">
        <f>IF(ISBLANK(Abfalldokumentation!$W487),"-",Abfalldokumentation!$W487)</f>
        <v>Darm geplatzt</v>
      </c>
      <c r="I487" s="76">
        <f t="shared" si="50"/>
        <v>37</v>
      </c>
      <c r="J487" s="76" t="str">
        <f t="shared" si="51"/>
        <v>Produkte</v>
      </c>
      <c r="K487" s="76" t="str">
        <f t="shared" si="52"/>
        <v>BUs</v>
      </c>
      <c r="L487" s="76" t="str">
        <f t="shared" si="53"/>
        <v>Symptome</v>
      </c>
      <c r="M487" s="76" t="str">
        <f>IFERROR(VLOOKUP(Abfalldokumentation!$O487,Kennzahlen!S:V,3,FALSE)*Abfalldokumentation!$B487,"0")</f>
        <v>0</v>
      </c>
      <c r="N487" s="76" t="str">
        <f>IF(ISBLANK(Q487),VLOOKUP(Abfalldokumentation!$O487,'Linien - BU'!R:S,2,FALSE),Q487)</f>
        <v>Abfüllung</v>
      </c>
      <c r="O487" s="77">
        <f t="shared" si="54"/>
        <v>32000106</v>
      </c>
      <c r="P487" s="77">
        <f t="shared" si="55"/>
        <v>34</v>
      </c>
      <c r="Q487" s="45" t="s">
        <v>180</v>
      </c>
      <c r="R487" s="46">
        <v>32000106</v>
      </c>
      <c r="S487" s="46">
        <v>19</v>
      </c>
      <c r="T487" s="46">
        <v>34</v>
      </c>
      <c r="U487" s="47">
        <v>44454</v>
      </c>
      <c r="V487" s="48"/>
      <c r="W487" s="49" t="s">
        <v>221</v>
      </c>
      <c r="X487" s="50" t="str">
        <f>IFERROR(VLOOKUP(Abfalldokumentation!$R487,Artikel!A:C,3,FALSE),Abfalldokumentation!$R487)</f>
        <v>GRW SCHI-NAT 7,2GK NEUE</v>
      </c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spans="1:40" ht="30" hidden="1" customHeight="1" x14ac:dyDescent="0.25">
      <c r="A488" s="78" t="str">
        <f>VLOOKUP(N488,'Linien - BU'!A:B,2,FALSE)</f>
        <v>BU1</v>
      </c>
      <c r="B488" s="79">
        <f t="shared" si="49"/>
        <v>270</v>
      </c>
      <c r="C488" s="80">
        <f>Abfalldokumentation!$U488</f>
        <v>44454</v>
      </c>
      <c r="D488" s="69" t="str">
        <f>IFERROR(IF(VLOOKUP(O488,'[1]Rohware 230'!$B:$C,2,FALSE)=0,"Rohware"),
IFERROR(IF(VLOOKUP(O488,[1]Sammelnr.!$B:$C,2,FALSE)=0,"Sammelnr. ungeschält ABS"),
IFERROR(IF(VLOOKUP(O488,[1]Sammelnr.!$E:$F,2,FALSE)=0,"Sammelnr. ungeschält VS"),
IFERROR(IF(VLOOKUP(O488,[1]Sammelnr.!$H:$I,2,FALSE)=0,"Sammelnr. geschält"),
IFERROR(IF(VLOOKUP(O488,[1]Offen!$B:$C,2,FALSE)=0,"Offen ungeschält ABS"),
IFERROR(IF(VLOOKUP(O488,[1]Offen!$E:$F,2,FALSE)=0,"Offen ungeschält VOS"),
IFERROR(IF(VLOOKUP(O488,[1]Offen!$H:$I,2,FALSE)=0,"Offen geschält RW"),
IFERROR(IF(VLOOKUP(O488,[1]Offen!$K:$L,2,FALSE)=0,"Offen vegan"),
IFERROR(IF(VLOOKUP(O488,[1]Offen!$N:$O,2,FALSE)=0,"Offen Zipfel"),
IFERROR(IF(VLOOKUP(O488,[1]Offen!$Q:$R,2,FALSE)=0,"Offen Endstücke"),
IFERROR(IF(VLOOKUP(O488,[1]Vakuumiert!$B:$C,2,FALSE)=0,"Vakuumierter VOS ungeschält"),
IFERROR(IF(VLOOKUP(O488,[1]Vakuumiert!$E:$F,2,FALSE)=0,"Vakuumierter ABS ungeschält"),
IFERROR(IF(VLOOKUP(O488,[1]Vakuumiert!$H:$I,2,FALSE)=0,"Vakuumierter VOS geschält"),
IFERROR(IF(VLOOKUP(O488,[1]Vakuumiert!$K:$L,2,FALSE)=0,"Vakuumierter VOS vegan"),
IFERROR(IF(VLOOKUP(O488,[1]Vakuumiert!$N:$O,2,FALSE)=0,"Vakuumierter VOS Zipfel"),
IFERROR(IF(VLOOKUP(O488,[1]Vakuumiert!$Q:$R,2,FALSE)=0,"Vakuumiert geschält"),
IFERROR(IF(VLOOKUP(O488,'[1]vakuumierte Fertigprodukte'!$B:$C,2,FALSE)=0,"Fertigprodukte"),
IFERROR(IF(VLOOKUP(O488,'[1]vakuumierte Fertigprodukte'!$E:$FI,2,FALSE)=0,"Vakuumierte Zipfel"),
IFERROR(IF(VLOOKUP(O488,[1]Wurste!$B:$C,2,FALSE)=0,"Räucherwürste"),
IFERROR(IF(VLOOKUP(O488,[1]Wurste!$E:$F,2,FALSE)=0,"URW/URGW Wurst"),
IFERROR(IF(VLOOKUP(O488,[1]Wurste!$H:$I,2,FALSE)=0,"HF-Wurst Vegan"),
IFERROR(IF(VLOOKUP(O488,[1]Wurste!$K:$L,2,FALSE)=0,"320er ohne Würste"),
IFERROR(IF(AND(OR(Abfalldokumentation!$A488="BU3",Abfalldokumentation!$A488="Verkauf"),Abfalldokumentation!$F488="Schimmel",Abfalldokumentation!$G488="keinen Abnehmer/kein Schälpersonal"),"Div. Zipfel, ES ohne Verwendung",VLOOKUP(Abfalldokumentation!$E488,Produktgruppen!A:B,2,FALSE)),"-")))))))))))))))))))))))</f>
        <v>ABS</v>
      </c>
      <c r="E488" s="81" t="str">
        <f>IFERROR(VLOOKUP(Abfalldokumentation!$O488,Artikel!A:C,3,FALSE),Abfalldokumentation!$O488)</f>
        <v>ABS TIL-45FIT VAKU-OGT</v>
      </c>
      <c r="F488" s="81" t="str">
        <f>VLOOKUP(T488,'Liste Gründe'!A:D,2,FALSE)</f>
        <v>Schimmel</v>
      </c>
      <c r="G488" s="80" t="str">
        <f>IF(ISBLANK(V488),VLOOKUP(Abfalldokumentation!$P488,'Liste Gründe'!A:D,3,FALSE),V488)</f>
        <v>keine Verarbeitung</v>
      </c>
      <c r="H488" s="81" t="str">
        <f>IF(ISBLANK(Abfalldokumentation!$W488),"-",Abfalldokumentation!$W488)</f>
        <v>Keinen Einsatz</v>
      </c>
      <c r="I488" s="81">
        <f t="shared" si="50"/>
        <v>37</v>
      </c>
      <c r="J488" s="81" t="str">
        <f t="shared" si="51"/>
        <v>Produkte</v>
      </c>
      <c r="K488" s="81" t="str">
        <f t="shared" si="52"/>
        <v>BUs</v>
      </c>
      <c r="L488" s="81" t="str">
        <f t="shared" si="53"/>
        <v>Symptome</v>
      </c>
      <c r="M488" s="81">
        <f>IFERROR(VLOOKUP(Abfalldokumentation!$O488,Kennzahlen!S:V,3,FALSE)*Abfalldokumentation!$B488,"0")</f>
        <v>543.78</v>
      </c>
      <c r="N488" s="81" t="str">
        <f>IF(ISBLANK(Q488),VLOOKUP(Abfalldokumentation!$O488,'Linien - BU'!R:S,2,FALSE),Q488)</f>
        <v>Abfüllung</v>
      </c>
      <c r="O488" s="77">
        <f t="shared" si="54"/>
        <v>49500039</v>
      </c>
      <c r="P488" s="77">
        <f t="shared" si="55"/>
        <v>12</v>
      </c>
      <c r="Q488" s="39" t="s">
        <v>180</v>
      </c>
      <c r="R488" s="40">
        <v>49500039</v>
      </c>
      <c r="S488" s="40">
        <v>270</v>
      </c>
      <c r="T488" s="40">
        <v>12</v>
      </c>
      <c r="U488" s="41">
        <v>44454</v>
      </c>
      <c r="V488" s="42" t="s">
        <v>22</v>
      </c>
      <c r="W488" s="43" t="s">
        <v>267</v>
      </c>
      <c r="X488" s="44" t="str">
        <f>IFERROR(VLOOKUP(Abfalldokumentation!$R488,Artikel!A:C,3,FALSE),Abfalldokumentation!$R488)</f>
        <v>ABS TIL-45FIT VAKU-OGT</v>
      </c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spans="1:40" ht="30" hidden="1" customHeight="1" x14ac:dyDescent="0.25">
      <c r="A489" s="73" t="str">
        <f>VLOOKUP(N489,'Linien - BU'!A:B,2,FALSE)</f>
        <v>BU1</v>
      </c>
      <c r="B489" s="74">
        <f t="shared" si="49"/>
        <v>285</v>
      </c>
      <c r="C489" s="75">
        <f>Abfalldokumentation!$U489</f>
        <v>44454</v>
      </c>
      <c r="D489" s="69" t="str">
        <f>IFERROR(IF(VLOOKUP(O489,'[1]Rohware 230'!$B:$C,2,FALSE)=0,"Rohware"),
IFERROR(IF(VLOOKUP(O489,[1]Sammelnr.!$B:$C,2,FALSE)=0,"Sammelnr. ungeschält ABS"),
IFERROR(IF(VLOOKUP(O489,[1]Sammelnr.!$E:$F,2,FALSE)=0,"Sammelnr. ungeschält VS"),
IFERROR(IF(VLOOKUP(O489,[1]Sammelnr.!$H:$I,2,FALSE)=0,"Sammelnr. geschält"),
IFERROR(IF(VLOOKUP(O489,[1]Offen!$B:$C,2,FALSE)=0,"Offen ungeschält ABS"),
IFERROR(IF(VLOOKUP(O489,[1]Offen!$E:$F,2,FALSE)=0,"Offen ungeschält VOS"),
IFERROR(IF(VLOOKUP(O489,[1]Offen!$H:$I,2,FALSE)=0,"Offen geschält RW"),
IFERROR(IF(VLOOKUP(O489,[1]Offen!$K:$L,2,FALSE)=0,"Offen vegan"),
IFERROR(IF(VLOOKUP(O489,[1]Offen!$N:$O,2,FALSE)=0,"Offen Zipfel"),
IFERROR(IF(VLOOKUP(O489,[1]Offen!$Q:$R,2,FALSE)=0,"Offen Endstücke"),
IFERROR(IF(VLOOKUP(O489,[1]Vakuumiert!$B:$C,2,FALSE)=0,"Vakuumierter VOS ungeschält"),
IFERROR(IF(VLOOKUP(O489,[1]Vakuumiert!$E:$F,2,FALSE)=0,"Vakuumierter ABS ungeschält"),
IFERROR(IF(VLOOKUP(O489,[1]Vakuumiert!$H:$I,2,FALSE)=0,"Vakuumierter VOS geschält"),
IFERROR(IF(VLOOKUP(O489,[1]Vakuumiert!$K:$L,2,FALSE)=0,"Vakuumierter VOS vegan"),
IFERROR(IF(VLOOKUP(O489,[1]Vakuumiert!$N:$O,2,FALSE)=0,"Vakuumierter VOS Zipfel"),
IFERROR(IF(VLOOKUP(O489,[1]Vakuumiert!$Q:$R,2,FALSE)=0,"Vakuumiert geschält"),
IFERROR(IF(VLOOKUP(O489,'[1]vakuumierte Fertigprodukte'!$B:$C,2,FALSE)=0,"Fertigprodukte"),
IFERROR(IF(VLOOKUP(O489,'[1]vakuumierte Fertigprodukte'!$E:$FI,2,FALSE)=0,"Vakuumierte Zipfel"),
IFERROR(IF(VLOOKUP(O489,[1]Wurste!$B:$C,2,FALSE)=0,"Räucherwürste"),
IFERROR(IF(VLOOKUP(O489,[1]Wurste!$E:$F,2,FALSE)=0,"URW/URGW Wurst"),
IFERROR(IF(VLOOKUP(O489,[1]Wurste!$H:$I,2,FALSE)=0,"HF-Wurst Vegan"),
IFERROR(IF(VLOOKUP(O489,[1]Wurste!$K:$L,2,FALSE)=0,"320er ohne Würste"),
IFERROR(IF(AND(OR(Abfalldokumentation!$A489="BU3",Abfalldokumentation!$A489="Verkauf"),Abfalldokumentation!$F489="Schimmel",Abfalldokumentation!$G489="keinen Abnehmer/kein Schälpersonal"),"Div. Zipfel, ES ohne Verwendung",VLOOKUP(Abfalldokumentation!$E489,Produktgruppen!A:B,2,FALSE)),"-")))))))))))))))))))))))</f>
        <v>Vorschmelz</v>
      </c>
      <c r="E489" s="76" t="str">
        <f>IFERROR(VLOOKUP(Abfalldokumentation!$O489,Artikel!A:C,3,FALSE),Abfalldokumentation!$O489)</f>
        <v>VOS WAL-KONZ-vakuumiert</v>
      </c>
      <c r="F489" s="76" t="str">
        <f>VLOOKUP(T489,'Liste Gründe'!A:D,2,FALSE)</f>
        <v>Schimmel</v>
      </c>
      <c r="G489" s="75" t="str">
        <f>IF(ISBLANK(V489),VLOOKUP(Abfalldokumentation!$P489,'Liste Gründe'!A:D,3,FALSE),V489)</f>
        <v>Luftzieher</v>
      </c>
      <c r="H489" s="76" t="str">
        <f>IF(ISBLANK(Abfalldokumentation!$W489),"-",Abfalldokumentation!$W489)</f>
        <v>Luftzieher</v>
      </c>
      <c r="I489" s="76">
        <f t="shared" si="50"/>
        <v>37</v>
      </c>
      <c r="J489" s="76" t="str">
        <f t="shared" si="51"/>
        <v>Produkte</v>
      </c>
      <c r="K489" s="76" t="str">
        <f t="shared" si="52"/>
        <v>BUs</v>
      </c>
      <c r="L489" s="76" t="str">
        <f t="shared" si="53"/>
        <v>Symptome</v>
      </c>
      <c r="M489" s="76" t="str">
        <f>IFERROR(VLOOKUP(Abfalldokumentation!$O489,Kennzahlen!S:V,3,FALSE)*Abfalldokumentation!$B489,"0")</f>
        <v>0</v>
      </c>
      <c r="N489" s="76" t="str">
        <f>IF(ISBLANK(Q489),VLOOKUP(Abfalldokumentation!$O489,'Linien - BU'!R:S,2,FALSE),Q489)</f>
        <v>RWV</v>
      </c>
      <c r="O489" s="77">
        <f t="shared" si="54"/>
        <v>49500154</v>
      </c>
      <c r="P489" s="77">
        <f t="shared" si="55"/>
        <v>12</v>
      </c>
      <c r="Q489" s="45" t="s">
        <v>202</v>
      </c>
      <c r="R489" s="46">
        <v>49500154</v>
      </c>
      <c r="S489" s="46">
        <v>285</v>
      </c>
      <c r="T489" s="46">
        <v>12</v>
      </c>
      <c r="U489" s="47">
        <v>44454</v>
      </c>
      <c r="V489" s="48" t="s">
        <v>29</v>
      </c>
      <c r="W489" s="49" t="s">
        <v>29</v>
      </c>
      <c r="X489" s="50" t="str">
        <f>IFERROR(VLOOKUP(Abfalldokumentation!$R489,Artikel!A:C,3,FALSE),Abfalldokumentation!$R489)</f>
        <v>VOS WAL-KONZ-vakuumiert</v>
      </c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spans="1:40" ht="30" hidden="1" customHeight="1" x14ac:dyDescent="0.25">
      <c r="A490" s="78" t="str">
        <f>VLOOKUP(N490,'Linien - BU'!A:B,2,FALSE)</f>
        <v>Verkauf</v>
      </c>
      <c r="B490" s="79">
        <f t="shared" si="49"/>
        <v>57.8</v>
      </c>
      <c r="C490" s="80">
        <f>Abfalldokumentation!$U490</f>
        <v>44454</v>
      </c>
      <c r="D490" s="69" t="str">
        <f>IFERROR(IF(VLOOKUP(O490,'[1]Rohware 230'!$B:$C,2,FALSE)=0,"Rohware"),
IFERROR(IF(VLOOKUP(O490,[1]Sammelnr.!$B:$C,2,FALSE)=0,"Sammelnr. ungeschält ABS"),
IFERROR(IF(VLOOKUP(O490,[1]Sammelnr.!$E:$F,2,FALSE)=0,"Sammelnr. ungeschält VS"),
IFERROR(IF(VLOOKUP(O490,[1]Sammelnr.!$H:$I,2,FALSE)=0,"Sammelnr. geschält"),
IFERROR(IF(VLOOKUP(O490,[1]Offen!$B:$C,2,FALSE)=0,"Offen ungeschält ABS"),
IFERROR(IF(VLOOKUP(O490,[1]Offen!$E:$F,2,FALSE)=0,"Offen ungeschält VOS"),
IFERROR(IF(VLOOKUP(O490,[1]Offen!$H:$I,2,FALSE)=0,"Offen geschält RW"),
IFERROR(IF(VLOOKUP(O490,[1]Offen!$K:$L,2,FALSE)=0,"Offen vegan"),
IFERROR(IF(VLOOKUP(O490,[1]Offen!$N:$O,2,FALSE)=0,"Offen Zipfel"),
IFERROR(IF(VLOOKUP(O490,[1]Offen!$Q:$R,2,FALSE)=0,"Offen Endstücke"),
IFERROR(IF(VLOOKUP(O490,[1]Vakuumiert!$B:$C,2,FALSE)=0,"Vakuumierter VOS ungeschält"),
IFERROR(IF(VLOOKUP(O490,[1]Vakuumiert!$E:$F,2,FALSE)=0,"Vakuumierter ABS ungeschält"),
IFERROR(IF(VLOOKUP(O490,[1]Vakuumiert!$H:$I,2,FALSE)=0,"Vakuumierter VOS geschält"),
IFERROR(IF(VLOOKUP(O490,[1]Vakuumiert!$K:$L,2,FALSE)=0,"Vakuumierter VOS vegan"),
IFERROR(IF(VLOOKUP(O490,[1]Vakuumiert!$N:$O,2,FALSE)=0,"Vakuumierter VOS Zipfel"),
IFERROR(IF(VLOOKUP(O490,[1]Vakuumiert!$Q:$R,2,FALSE)=0,"Vakuumiert geschält"),
IFERROR(IF(VLOOKUP(O490,'[1]vakuumierte Fertigprodukte'!$B:$C,2,FALSE)=0,"Fertigprodukte"),
IFERROR(IF(VLOOKUP(O490,'[1]vakuumierte Fertigprodukte'!$E:$FI,2,FALSE)=0,"Vakuumierte Zipfel"),
IFERROR(IF(VLOOKUP(O490,[1]Wurste!$B:$C,2,FALSE)=0,"Räucherwürste"),
IFERROR(IF(VLOOKUP(O490,[1]Wurste!$E:$F,2,FALSE)=0,"URW/URGW Wurst"),
IFERROR(IF(VLOOKUP(O490,[1]Wurste!$H:$I,2,FALSE)=0,"HF-Wurst Vegan"),
IFERROR(IF(VLOOKUP(O490,[1]Wurste!$K:$L,2,FALSE)=0,"320er ohne Würste"),
IFERROR(IF(AND(OR(Abfalldokumentation!$A490="BU3",Abfalldokumentation!$A490="Verkauf"),Abfalldokumentation!$F490="Schimmel",Abfalldokumentation!$G490="keinen Abnehmer/kein Schälpersonal"),"Div. Zipfel, ES ohne Verwendung",VLOOKUP(Abfalldokumentation!$E490,Produktgruppen!A:B,2,FALSE)),"-")))))))))))))))))))))))</f>
        <v>Fertigware</v>
      </c>
      <c r="E490" s="81" t="str">
        <f>IFERROR(VLOOKUP(Abfalldokumentation!$O490,Artikel!A:C,3,FALSE),Abfalldokumentation!$O490)</f>
        <v>RÄU-END SCHI ENDSTÜCK R</v>
      </c>
      <c r="F490" s="81" t="str">
        <f>VLOOKUP(T490,'Liste Gründe'!A:D,2,FALSE)</f>
        <v>Schimmel</v>
      </c>
      <c r="G490" s="80" t="str">
        <f>IF(ISBLANK(V490),VLOOKUP(Abfalldokumentation!$P490,'Liste Gründe'!A:D,3,FALSE),V490)</f>
        <v>keinen Abnehmer</v>
      </c>
      <c r="H490" s="81" t="str">
        <f>IF(ISBLANK(Abfalldokumentation!$W490),"-",Abfalldokumentation!$W490)</f>
        <v>keinen Abnehmer</v>
      </c>
      <c r="I490" s="81">
        <f t="shared" si="50"/>
        <v>37</v>
      </c>
      <c r="J490" s="81" t="str">
        <f t="shared" si="51"/>
        <v>Produkte</v>
      </c>
      <c r="K490" s="81" t="str">
        <f t="shared" si="52"/>
        <v>BUs</v>
      </c>
      <c r="L490" s="81" t="str">
        <f t="shared" si="53"/>
        <v>Symptome</v>
      </c>
      <c r="M490" s="81">
        <f>IFERROR(VLOOKUP(Abfalldokumentation!$O490,Kennzahlen!S:V,3,FALSE)*Abfalldokumentation!$B490,"0")</f>
        <v>24.651699999999998</v>
      </c>
      <c r="N490" s="81" t="str">
        <f>IF(ISBLANK(Q490),VLOOKUP(Abfalldokumentation!$O490,'Linien - BU'!R:S,2,FALSE),Q490)</f>
        <v>Verkauf</v>
      </c>
      <c r="O490" s="77">
        <f t="shared" si="54"/>
        <v>49500185</v>
      </c>
      <c r="P490" s="77">
        <f t="shared" si="55"/>
        <v>12</v>
      </c>
      <c r="Q490" s="39" t="s">
        <v>11</v>
      </c>
      <c r="R490" s="40">
        <v>49500185</v>
      </c>
      <c r="S490" s="40">
        <v>57.8</v>
      </c>
      <c r="T490" s="40">
        <v>12</v>
      </c>
      <c r="U490" s="41">
        <v>44454</v>
      </c>
      <c r="V490" s="42" t="s">
        <v>24</v>
      </c>
      <c r="W490" s="43" t="s">
        <v>24</v>
      </c>
      <c r="X490" s="44" t="str">
        <f>IFERROR(VLOOKUP(Abfalldokumentation!$R490,Artikel!A:C,3,FALSE),Abfalldokumentation!$R490)</f>
        <v>RÄU-END SCHI ENDSTÜCK R</v>
      </c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spans="1:40" ht="30" hidden="1" customHeight="1" x14ac:dyDescent="0.25">
      <c r="A491" s="73" t="str">
        <f>VLOOKUP(N491,'Linien - BU'!A:B,2,FALSE)</f>
        <v>Verkauf</v>
      </c>
      <c r="B491" s="74">
        <f t="shared" si="49"/>
        <v>150</v>
      </c>
      <c r="C491" s="75">
        <f>Abfalldokumentation!$U491</f>
        <v>44454</v>
      </c>
      <c r="D491" s="69" t="str">
        <f>IFERROR(IF(VLOOKUP(O491,'[1]Rohware 230'!$B:$C,2,FALSE)=0,"Rohware"),
IFERROR(IF(VLOOKUP(O491,[1]Sammelnr.!$B:$C,2,FALSE)=0,"Sammelnr. ungeschält ABS"),
IFERROR(IF(VLOOKUP(O491,[1]Sammelnr.!$E:$F,2,FALSE)=0,"Sammelnr. ungeschält VS"),
IFERROR(IF(VLOOKUP(O491,[1]Sammelnr.!$H:$I,2,FALSE)=0,"Sammelnr. geschält"),
IFERROR(IF(VLOOKUP(O491,[1]Offen!$B:$C,2,FALSE)=0,"Offen ungeschält ABS"),
IFERROR(IF(VLOOKUP(O491,[1]Offen!$E:$F,2,FALSE)=0,"Offen ungeschält VOS"),
IFERROR(IF(VLOOKUP(O491,[1]Offen!$H:$I,2,FALSE)=0,"Offen geschält RW"),
IFERROR(IF(VLOOKUP(O491,[1]Offen!$K:$L,2,FALSE)=0,"Offen vegan"),
IFERROR(IF(VLOOKUP(O491,[1]Offen!$N:$O,2,FALSE)=0,"Offen Zipfel"),
IFERROR(IF(VLOOKUP(O491,[1]Offen!$Q:$R,2,FALSE)=0,"Offen Endstücke"),
IFERROR(IF(VLOOKUP(O491,[1]Vakuumiert!$B:$C,2,FALSE)=0,"Vakuumierter VOS ungeschält"),
IFERROR(IF(VLOOKUP(O491,[1]Vakuumiert!$E:$F,2,FALSE)=0,"Vakuumierter ABS ungeschält"),
IFERROR(IF(VLOOKUP(O491,[1]Vakuumiert!$H:$I,2,FALSE)=0,"Vakuumierter VOS geschält"),
IFERROR(IF(VLOOKUP(O491,[1]Vakuumiert!$K:$L,2,FALSE)=0,"Vakuumierter VOS vegan"),
IFERROR(IF(VLOOKUP(O491,[1]Vakuumiert!$N:$O,2,FALSE)=0,"Vakuumierter VOS Zipfel"),
IFERROR(IF(VLOOKUP(O491,[1]Vakuumiert!$Q:$R,2,FALSE)=0,"Vakuumiert geschält"),
IFERROR(IF(VLOOKUP(O491,'[1]vakuumierte Fertigprodukte'!$B:$C,2,FALSE)=0,"Fertigprodukte"),
IFERROR(IF(VLOOKUP(O491,'[1]vakuumierte Fertigprodukte'!$E:$FI,2,FALSE)=0,"Vakuumierte Zipfel"),
IFERROR(IF(VLOOKUP(O491,[1]Wurste!$B:$C,2,FALSE)=0,"Räucherwürste"),
IFERROR(IF(VLOOKUP(O491,[1]Wurste!$E:$F,2,FALSE)=0,"URW/URGW Wurst"),
IFERROR(IF(VLOOKUP(O491,[1]Wurste!$H:$I,2,FALSE)=0,"HF-Wurst Vegan"),
IFERROR(IF(VLOOKUP(O491,[1]Wurste!$K:$L,2,FALSE)=0,"320er ohne Würste"),
IFERROR(IF(AND(OR(Abfalldokumentation!$A491="BU3",Abfalldokumentation!$A491="Verkauf"),Abfalldokumentation!$F491="Schimmel",Abfalldokumentation!$G491="keinen Abnehmer/kein Schälpersonal"),"Div. Zipfel, ES ohne Verwendung",VLOOKUP(Abfalldokumentation!$E491,Produktgruppen!A:B,2,FALSE)),"-")))))))))))))))))))))))</f>
        <v>Fertigware</v>
      </c>
      <c r="E491" s="76" t="str">
        <f>IFERROR(VLOOKUP(Abfalldokumentation!$O491,Artikel!A:C,3,FALSE),Abfalldokumentation!$O491)</f>
        <v>RÄU-END SCHI ENDSTÜCK R</v>
      </c>
      <c r="F491" s="76" t="str">
        <f>VLOOKUP(T491,'Liste Gründe'!A:D,2,FALSE)</f>
        <v>Schimmel</v>
      </c>
      <c r="G491" s="75" t="str">
        <f>IF(ISBLANK(V491),VLOOKUP(Abfalldokumentation!$P491,'Liste Gründe'!A:D,3,FALSE),V491)</f>
        <v>keinen Abnehmer</v>
      </c>
      <c r="H491" s="76" t="str">
        <f>IF(ISBLANK(Abfalldokumentation!$W491),"-",Abfalldokumentation!$W491)</f>
        <v>keinen Abnehmer</v>
      </c>
      <c r="I491" s="76">
        <f t="shared" si="50"/>
        <v>37</v>
      </c>
      <c r="J491" s="76" t="str">
        <f t="shared" si="51"/>
        <v>Produkte</v>
      </c>
      <c r="K491" s="76" t="str">
        <f t="shared" si="52"/>
        <v>BUs</v>
      </c>
      <c r="L491" s="76" t="str">
        <f t="shared" si="53"/>
        <v>Symptome</v>
      </c>
      <c r="M491" s="76">
        <f>IFERROR(VLOOKUP(Abfalldokumentation!$O491,Kennzahlen!S:V,3,FALSE)*Abfalldokumentation!$B491,"0")</f>
        <v>63.975000000000001</v>
      </c>
      <c r="N491" s="76" t="str">
        <f>IF(ISBLANK(Q491),VLOOKUP(Abfalldokumentation!$O491,'Linien - BU'!R:S,2,FALSE),Q491)</f>
        <v>Verkauf</v>
      </c>
      <c r="O491" s="77">
        <f t="shared" si="54"/>
        <v>49500185</v>
      </c>
      <c r="P491" s="77">
        <f t="shared" si="55"/>
        <v>12</v>
      </c>
      <c r="Q491" s="45" t="s">
        <v>11</v>
      </c>
      <c r="R491" s="46">
        <v>49500185</v>
      </c>
      <c r="S491" s="46">
        <v>150</v>
      </c>
      <c r="T491" s="46">
        <v>12</v>
      </c>
      <c r="U491" s="47">
        <v>44454</v>
      </c>
      <c r="V491" s="48" t="s">
        <v>24</v>
      </c>
      <c r="W491" s="49" t="s">
        <v>24</v>
      </c>
      <c r="X491" s="50" t="str">
        <f>IFERROR(VLOOKUP(Abfalldokumentation!$R491,Artikel!A:C,3,FALSE),Abfalldokumentation!$R491)</f>
        <v>RÄU-END SCHI ENDSTÜCK R</v>
      </c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spans="1:40" ht="30" hidden="1" customHeight="1" x14ac:dyDescent="0.25">
      <c r="A492" s="78" t="str">
        <f>VLOOKUP(N492,'Linien - BU'!A:B,2,FALSE)</f>
        <v>Verkauf</v>
      </c>
      <c r="B492" s="79">
        <f t="shared" si="49"/>
        <v>107.6</v>
      </c>
      <c r="C492" s="80">
        <f>Abfalldokumentation!$U492</f>
        <v>44454</v>
      </c>
      <c r="D492" s="69" t="str">
        <f>IFERROR(IF(VLOOKUP(O492,'[1]Rohware 230'!$B:$C,2,FALSE)=0,"Rohware"),
IFERROR(IF(VLOOKUP(O492,[1]Sammelnr.!$B:$C,2,FALSE)=0,"Sammelnr. ungeschält ABS"),
IFERROR(IF(VLOOKUP(O492,[1]Sammelnr.!$E:$F,2,FALSE)=0,"Sammelnr. ungeschält VS"),
IFERROR(IF(VLOOKUP(O492,[1]Sammelnr.!$H:$I,2,FALSE)=0,"Sammelnr. geschält"),
IFERROR(IF(VLOOKUP(O492,[1]Offen!$B:$C,2,FALSE)=0,"Offen ungeschält ABS"),
IFERROR(IF(VLOOKUP(O492,[1]Offen!$E:$F,2,FALSE)=0,"Offen ungeschält VOS"),
IFERROR(IF(VLOOKUP(O492,[1]Offen!$H:$I,2,FALSE)=0,"Offen geschält RW"),
IFERROR(IF(VLOOKUP(O492,[1]Offen!$K:$L,2,FALSE)=0,"Offen vegan"),
IFERROR(IF(VLOOKUP(O492,[1]Offen!$N:$O,2,FALSE)=0,"Offen Zipfel"),
IFERROR(IF(VLOOKUP(O492,[1]Offen!$Q:$R,2,FALSE)=0,"Offen Endstücke"),
IFERROR(IF(VLOOKUP(O492,[1]Vakuumiert!$B:$C,2,FALSE)=0,"Vakuumierter VOS ungeschält"),
IFERROR(IF(VLOOKUP(O492,[1]Vakuumiert!$E:$F,2,FALSE)=0,"Vakuumierter ABS ungeschält"),
IFERROR(IF(VLOOKUP(O492,[1]Vakuumiert!$H:$I,2,FALSE)=0,"Vakuumierter VOS geschält"),
IFERROR(IF(VLOOKUP(O492,[1]Vakuumiert!$K:$L,2,FALSE)=0,"Vakuumierter VOS vegan"),
IFERROR(IF(VLOOKUP(O492,[1]Vakuumiert!$N:$O,2,FALSE)=0,"Vakuumierter VOS Zipfel"),
IFERROR(IF(VLOOKUP(O492,[1]Vakuumiert!$Q:$R,2,FALSE)=0,"Vakuumiert geschält"),
IFERROR(IF(VLOOKUP(O492,'[1]vakuumierte Fertigprodukte'!$B:$C,2,FALSE)=0,"Fertigprodukte"),
IFERROR(IF(VLOOKUP(O492,'[1]vakuumierte Fertigprodukte'!$E:$FI,2,FALSE)=0,"Vakuumierte Zipfel"),
IFERROR(IF(VLOOKUP(O492,[1]Wurste!$B:$C,2,FALSE)=0,"Räucherwürste"),
IFERROR(IF(VLOOKUP(O492,[1]Wurste!$E:$F,2,FALSE)=0,"URW/URGW Wurst"),
IFERROR(IF(VLOOKUP(O492,[1]Wurste!$H:$I,2,FALSE)=0,"HF-Wurst Vegan"),
IFERROR(IF(VLOOKUP(O492,[1]Wurste!$K:$L,2,FALSE)=0,"320er ohne Würste"),
IFERROR(IF(AND(OR(Abfalldokumentation!$A492="BU3",Abfalldokumentation!$A492="Verkauf"),Abfalldokumentation!$F492="Schimmel",Abfalldokumentation!$G492="keinen Abnehmer/kein Schälpersonal"),"Div. Zipfel, ES ohne Verwendung",VLOOKUP(Abfalldokumentation!$E492,Produktgruppen!A:B,2,FALSE)),"-")))))))))))))))))))))))</f>
        <v>Fertigware</v>
      </c>
      <c r="E492" s="81" t="str">
        <f>IFERROR(VLOOKUP(Abfalldokumentation!$O492,Artikel!A:C,3,FALSE),Abfalldokumentation!$O492)</f>
        <v>RÄU-END GRW-SCHI-NAT EN</v>
      </c>
      <c r="F492" s="81" t="str">
        <f>VLOOKUP(T492,'Liste Gründe'!A:D,2,FALSE)</f>
        <v>Schimmel</v>
      </c>
      <c r="G492" s="80" t="str">
        <f>IF(ISBLANK(V492),VLOOKUP(Abfalldokumentation!$P492,'Liste Gründe'!A:D,3,FALSE),V492)</f>
        <v>keinen Abnehmer</v>
      </c>
      <c r="H492" s="81" t="str">
        <f>IF(ISBLANK(Abfalldokumentation!$W492),"-",Abfalldokumentation!$W492)</f>
        <v>keinen Abnehmer</v>
      </c>
      <c r="I492" s="81">
        <f t="shared" si="50"/>
        <v>37</v>
      </c>
      <c r="J492" s="81" t="str">
        <f t="shared" si="51"/>
        <v>Produkte</v>
      </c>
      <c r="K492" s="81" t="str">
        <f t="shared" si="52"/>
        <v>BUs</v>
      </c>
      <c r="L492" s="81" t="str">
        <f t="shared" si="53"/>
        <v>Symptome</v>
      </c>
      <c r="M492" s="81">
        <f>IFERROR(VLOOKUP(Abfalldokumentation!$O492,Kennzahlen!S:V,3,FALSE)*Abfalldokumentation!$B492,"0")</f>
        <v>45.891399999999997</v>
      </c>
      <c r="N492" s="81" t="str">
        <f>IF(ISBLANK(Q492),VLOOKUP(Abfalldokumentation!$O492,'Linien - BU'!R:S,2,FALSE),Q492)</f>
        <v>Verkauf</v>
      </c>
      <c r="O492" s="77">
        <f t="shared" si="54"/>
        <v>49500188</v>
      </c>
      <c r="P492" s="77">
        <f t="shared" si="55"/>
        <v>12</v>
      </c>
      <c r="Q492" s="39" t="s">
        <v>11</v>
      </c>
      <c r="R492" s="40">
        <v>49500188</v>
      </c>
      <c r="S492" s="40">
        <v>107.6</v>
      </c>
      <c r="T492" s="40">
        <v>12</v>
      </c>
      <c r="U492" s="41">
        <v>44454</v>
      </c>
      <c r="V492" s="42" t="s">
        <v>24</v>
      </c>
      <c r="W492" s="43" t="s">
        <v>24</v>
      </c>
      <c r="X492" s="44" t="str">
        <f>IFERROR(VLOOKUP(Abfalldokumentation!$R492,Artikel!A:C,3,FALSE),Abfalldokumentation!$R492)</f>
        <v>RÄU-END GRW-SCHI-NAT EN</v>
      </c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spans="1:40" ht="30" hidden="1" customHeight="1" x14ac:dyDescent="0.25">
      <c r="A493" s="73" t="str">
        <f>VLOOKUP(N493,'Linien - BU'!A:B,2,FALSE)</f>
        <v>Verkauf</v>
      </c>
      <c r="B493" s="74">
        <f t="shared" si="49"/>
        <v>66</v>
      </c>
      <c r="C493" s="75">
        <f>Abfalldokumentation!$U493</f>
        <v>44454</v>
      </c>
      <c r="D493" s="69" t="str">
        <f>IFERROR(IF(VLOOKUP(O493,'[1]Rohware 230'!$B:$C,2,FALSE)=0,"Rohware"),
IFERROR(IF(VLOOKUP(O493,[1]Sammelnr.!$B:$C,2,FALSE)=0,"Sammelnr. ungeschält ABS"),
IFERROR(IF(VLOOKUP(O493,[1]Sammelnr.!$E:$F,2,FALSE)=0,"Sammelnr. ungeschält VS"),
IFERROR(IF(VLOOKUP(O493,[1]Sammelnr.!$H:$I,2,FALSE)=0,"Sammelnr. geschält"),
IFERROR(IF(VLOOKUP(O493,[1]Offen!$B:$C,2,FALSE)=0,"Offen ungeschält ABS"),
IFERROR(IF(VLOOKUP(O493,[1]Offen!$E:$F,2,FALSE)=0,"Offen ungeschält VOS"),
IFERROR(IF(VLOOKUP(O493,[1]Offen!$H:$I,2,FALSE)=0,"Offen geschält RW"),
IFERROR(IF(VLOOKUP(O493,[1]Offen!$K:$L,2,FALSE)=0,"Offen vegan"),
IFERROR(IF(VLOOKUP(O493,[1]Offen!$N:$O,2,FALSE)=0,"Offen Zipfel"),
IFERROR(IF(VLOOKUP(O493,[1]Offen!$Q:$R,2,FALSE)=0,"Offen Endstücke"),
IFERROR(IF(VLOOKUP(O493,[1]Vakuumiert!$B:$C,2,FALSE)=0,"Vakuumierter VOS ungeschält"),
IFERROR(IF(VLOOKUP(O493,[1]Vakuumiert!$E:$F,2,FALSE)=0,"Vakuumierter ABS ungeschält"),
IFERROR(IF(VLOOKUP(O493,[1]Vakuumiert!$H:$I,2,FALSE)=0,"Vakuumierter VOS geschält"),
IFERROR(IF(VLOOKUP(O493,[1]Vakuumiert!$K:$L,2,FALSE)=0,"Vakuumierter VOS vegan"),
IFERROR(IF(VLOOKUP(O493,[1]Vakuumiert!$N:$O,2,FALSE)=0,"Vakuumierter VOS Zipfel"),
IFERROR(IF(VLOOKUP(O493,[1]Vakuumiert!$Q:$R,2,FALSE)=0,"Vakuumiert geschält"),
IFERROR(IF(VLOOKUP(O493,'[1]vakuumierte Fertigprodukte'!$B:$C,2,FALSE)=0,"Fertigprodukte"),
IFERROR(IF(VLOOKUP(O493,'[1]vakuumierte Fertigprodukte'!$E:$FI,2,FALSE)=0,"Vakuumierte Zipfel"),
IFERROR(IF(VLOOKUP(O493,[1]Wurste!$B:$C,2,FALSE)=0,"Räucherwürste"),
IFERROR(IF(VLOOKUP(O493,[1]Wurste!$E:$F,2,FALSE)=0,"URW/URGW Wurst"),
IFERROR(IF(VLOOKUP(O493,[1]Wurste!$H:$I,2,FALSE)=0,"HF-Wurst Vegan"),
IFERROR(IF(VLOOKUP(O493,[1]Wurste!$K:$L,2,FALSE)=0,"320er ohne Würste"),
IFERROR(IF(AND(OR(Abfalldokumentation!$A493="BU3",Abfalldokumentation!$A493="Verkauf"),Abfalldokumentation!$F493="Schimmel",Abfalldokumentation!$G493="keinen Abnehmer/kein Schälpersonal"),"Div. Zipfel, ES ohne Verwendung",VLOOKUP(Abfalldokumentation!$E493,Produktgruppen!A:B,2,FALSE)),"-")))))))))))))))))))))))</f>
        <v>Fertigware</v>
      </c>
      <c r="E493" s="76" t="str">
        <f>IFERROR(VLOOKUP(Abfalldokumentation!$O493,Artikel!A:C,3,FALSE),Abfalldokumentation!$O493)</f>
        <v>RÄU-END RW-CHILI 200G Z</v>
      </c>
      <c r="F493" s="76" t="str">
        <f>VLOOKUP(T493,'Liste Gründe'!A:D,2,FALSE)</f>
        <v>Schimmel</v>
      </c>
      <c r="G493" s="75" t="str">
        <f>IF(ISBLANK(V493),VLOOKUP(Abfalldokumentation!$P493,'Liste Gründe'!A:D,3,FALSE),V493)</f>
        <v>keinen Abnehmer</v>
      </c>
      <c r="H493" s="76" t="str">
        <f>IF(ISBLANK(Abfalldokumentation!$W493),"-",Abfalldokumentation!$W493)</f>
        <v>keinen Abnehmer</v>
      </c>
      <c r="I493" s="76">
        <f t="shared" si="50"/>
        <v>37</v>
      </c>
      <c r="J493" s="76" t="str">
        <f t="shared" si="51"/>
        <v>Produkte</v>
      </c>
      <c r="K493" s="76" t="str">
        <f t="shared" si="52"/>
        <v>BUs</v>
      </c>
      <c r="L493" s="76" t="str">
        <f t="shared" si="53"/>
        <v>Symptome</v>
      </c>
      <c r="M493" s="76">
        <f>IFERROR(VLOOKUP(Abfalldokumentation!$O493,Kennzahlen!S:V,3,FALSE)*Abfalldokumentation!$B493,"0")</f>
        <v>24.195599999999999</v>
      </c>
      <c r="N493" s="76" t="str">
        <f>IF(ISBLANK(Q493),VLOOKUP(Abfalldokumentation!$O493,'Linien - BU'!R:S,2,FALSE),Q493)</f>
        <v>Verkauf</v>
      </c>
      <c r="O493" s="77">
        <f t="shared" si="54"/>
        <v>49500213</v>
      </c>
      <c r="P493" s="77">
        <f t="shared" si="55"/>
        <v>12</v>
      </c>
      <c r="Q493" s="45" t="s">
        <v>11</v>
      </c>
      <c r="R493" s="46">
        <v>49500213</v>
      </c>
      <c r="S493" s="46">
        <v>66</v>
      </c>
      <c r="T493" s="46">
        <v>12</v>
      </c>
      <c r="U493" s="47">
        <v>44454</v>
      </c>
      <c r="V493" s="48" t="s">
        <v>24</v>
      </c>
      <c r="W493" s="49" t="s">
        <v>24</v>
      </c>
      <c r="X493" s="50" t="str">
        <f>IFERROR(VLOOKUP(Abfalldokumentation!$R493,Artikel!A:C,3,FALSE),Abfalldokumentation!$R493)</f>
        <v>RÄU-END RW-CHILI 200G Z</v>
      </c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spans="1:40" ht="30" hidden="1" customHeight="1" x14ac:dyDescent="0.25">
      <c r="A494" s="78" t="str">
        <f>VLOOKUP(N494,'Linien - BU'!A:B,2,FALSE)</f>
        <v>Verkauf</v>
      </c>
      <c r="B494" s="79">
        <f t="shared" si="49"/>
        <v>166</v>
      </c>
      <c r="C494" s="80">
        <f>Abfalldokumentation!$U494</f>
        <v>44454</v>
      </c>
      <c r="D494" s="69" t="str">
        <f>IFERROR(IF(VLOOKUP(O494,'[1]Rohware 230'!$B:$C,2,FALSE)=0,"Rohware"),
IFERROR(IF(VLOOKUP(O494,[1]Sammelnr.!$B:$C,2,FALSE)=0,"Sammelnr. ungeschält ABS"),
IFERROR(IF(VLOOKUP(O494,[1]Sammelnr.!$E:$F,2,FALSE)=0,"Sammelnr. ungeschält VS"),
IFERROR(IF(VLOOKUP(O494,[1]Sammelnr.!$H:$I,2,FALSE)=0,"Sammelnr. geschält"),
IFERROR(IF(VLOOKUP(O494,[1]Offen!$B:$C,2,FALSE)=0,"Offen ungeschält ABS"),
IFERROR(IF(VLOOKUP(O494,[1]Offen!$E:$F,2,FALSE)=0,"Offen ungeschält VOS"),
IFERROR(IF(VLOOKUP(O494,[1]Offen!$H:$I,2,FALSE)=0,"Offen geschält RW"),
IFERROR(IF(VLOOKUP(O494,[1]Offen!$K:$L,2,FALSE)=0,"Offen vegan"),
IFERROR(IF(VLOOKUP(O494,[1]Offen!$N:$O,2,FALSE)=0,"Offen Zipfel"),
IFERROR(IF(VLOOKUP(O494,[1]Offen!$Q:$R,2,FALSE)=0,"Offen Endstücke"),
IFERROR(IF(VLOOKUP(O494,[1]Vakuumiert!$B:$C,2,FALSE)=0,"Vakuumierter VOS ungeschält"),
IFERROR(IF(VLOOKUP(O494,[1]Vakuumiert!$E:$F,2,FALSE)=0,"Vakuumierter ABS ungeschält"),
IFERROR(IF(VLOOKUP(O494,[1]Vakuumiert!$H:$I,2,FALSE)=0,"Vakuumierter VOS geschält"),
IFERROR(IF(VLOOKUP(O494,[1]Vakuumiert!$K:$L,2,FALSE)=0,"Vakuumierter VOS vegan"),
IFERROR(IF(VLOOKUP(O494,[1]Vakuumiert!$N:$O,2,FALSE)=0,"Vakuumierter VOS Zipfel"),
IFERROR(IF(VLOOKUP(O494,[1]Vakuumiert!$Q:$R,2,FALSE)=0,"Vakuumiert geschält"),
IFERROR(IF(VLOOKUP(O494,'[1]vakuumierte Fertigprodukte'!$B:$C,2,FALSE)=0,"Fertigprodukte"),
IFERROR(IF(VLOOKUP(O494,'[1]vakuumierte Fertigprodukte'!$E:$FI,2,FALSE)=0,"Vakuumierte Zipfel"),
IFERROR(IF(VLOOKUP(O494,[1]Wurste!$B:$C,2,FALSE)=0,"Räucherwürste"),
IFERROR(IF(VLOOKUP(O494,[1]Wurste!$E:$F,2,FALSE)=0,"URW/URGW Wurst"),
IFERROR(IF(VLOOKUP(O494,[1]Wurste!$H:$I,2,FALSE)=0,"HF-Wurst Vegan"),
IFERROR(IF(VLOOKUP(O494,[1]Wurste!$K:$L,2,FALSE)=0,"320er ohne Würste"),
IFERROR(IF(AND(OR(Abfalldokumentation!$A494="BU3",Abfalldokumentation!$A494="Verkauf"),Abfalldokumentation!$F494="Schimmel",Abfalldokumentation!$G494="keinen Abnehmer/kein Schälpersonal"),"Div. Zipfel, ES ohne Verwendung",VLOOKUP(Abfalldokumentation!$E494,Produktgruppen!A:B,2,FALSE)),"-")))))))))))))))))))))))</f>
        <v>Fertigware</v>
      </c>
      <c r="E494" s="81" t="str">
        <f>IFERROR(VLOOKUP(Abfalldokumentation!$O494,Artikel!A:C,3,FALSE),Abfalldokumentation!$O494)</f>
        <v>RÄU-END RW-NUSS 200G ZI</v>
      </c>
      <c r="F494" s="81" t="str">
        <f>VLOOKUP(T494,'Liste Gründe'!A:D,2,FALSE)</f>
        <v>Schimmel</v>
      </c>
      <c r="G494" s="80" t="str">
        <f>IF(ISBLANK(V494),VLOOKUP(Abfalldokumentation!$P494,'Liste Gründe'!A:D,3,FALSE),V494)</f>
        <v>keinen Abnehmer</v>
      </c>
      <c r="H494" s="81" t="str">
        <f>IF(ISBLANK(Abfalldokumentation!$W494),"-",Abfalldokumentation!$W494)</f>
        <v>keinen Abnehmer</v>
      </c>
      <c r="I494" s="81">
        <f t="shared" si="50"/>
        <v>37</v>
      </c>
      <c r="J494" s="81" t="str">
        <f t="shared" si="51"/>
        <v>Produkte</v>
      </c>
      <c r="K494" s="81" t="str">
        <f t="shared" si="52"/>
        <v>BUs</v>
      </c>
      <c r="L494" s="81" t="str">
        <f t="shared" si="53"/>
        <v>Symptome</v>
      </c>
      <c r="M494" s="81">
        <f>IFERROR(VLOOKUP(Abfalldokumentation!$O494,Kennzahlen!S:V,3,FALSE)*Abfalldokumentation!$B494,"0")</f>
        <v>60.855599999999995</v>
      </c>
      <c r="N494" s="81" t="str">
        <f>IF(ISBLANK(Q494),VLOOKUP(Abfalldokumentation!$O494,'Linien - BU'!R:S,2,FALSE),Q494)</f>
        <v>Verkauf</v>
      </c>
      <c r="O494" s="77">
        <f t="shared" si="54"/>
        <v>49500214</v>
      </c>
      <c r="P494" s="77">
        <f t="shared" si="55"/>
        <v>12</v>
      </c>
      <c r="Q494" s="39" t="s">
        <v>11</v>
      </c>
      <c r="R494" s="40">
        <v>49500214</v>
      </c>
      <c r="S494" s="40">
        <v>166</v>
      </c>
      <c r="T494" s="40">
        <v>12</v>
      </c>
      <c r="U494" s="41">
        <v>44454</v>
      </c>
      <c r="V494" s="42" t="s">
        <v>24</v>
      </c>
      <c r="W494" s="43" t="s">
        <v>24</v>
      </c>
      <c r="X494" s="44" t="str">
        <f>IFERROR(VLOOKUP(Abfalldokumentation!$R494,Artikel!A:C,3,FALSE),Abfalldokumentation!$R494)</f>
        <v>RÄU-END RW-NUSS 200G ZI</v>
      </c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spans="1:40" ht="30" hidden="1" customHeight="1" x14ac:dyDescent="0.25">
      <c r="A495" s="73" t="str">
        <f>VLOOKUP(N495,'Linien - BU'!A:B,2,FALSE)</f>
        <v>Verkauf</v>
      </c>
      <c r="B495" s="74">
        <f t="shared" si="49"/>
        <v>38</v>
      </c>
      <c r="C495" s="75">
        <f>Abfalldokumentation!$U495</f>
        <v>44454</v>
      </c>
      <c r="D495" s="69" t="str">
        <f>IFERROR(IF(VLOOKUP(O495,'[1]Rohware 230'!$B:$C,2,FALSE)=0,"Rohware"),
IFERROR(IF(VLOOKUP(O495,[1]Sammelnr.!$B:$C,2,FALSE)=0,"Sammelnr. ungeschält ABS"),
IFERROR(IF(VLOOKUP(O495,[1]Sammelnr.!$E:$F,2,FALSE)=0,"Sammelnr. ungeschält VS"),
IFERROR(IF(VLOOKUP(O495,[1]Sammelnr.!$H:$I,2,FALSE)=0,"Sammelnr. geschält"),
IFERROR(IF(VLOOKUP(O495,[1]Offen!$B:$C,2,FALSE)=0,"Offen ungeschält ABS"),
IFERROR(IF(VLOOKUP(O495,[1]Offen!$E:$F,2,FALSE)=0,"Offen ungeschält VOS"),
IFERROR(IF(VLOOKUP(O495,[1]Offen!$H:$I,2,FALSE)=0,"Offen geschält RW"),
IFERROR(IF(VLOOKUP(O495,[1]Offen!$K:$L,2,FALSE)=0,"Offen vegan"),
IFERROR(IF(VLOOKUP(O495,[1]Offen!$N:$O,2,FALSE)=0,"Offen Zipfel"),
IFERROR(IF(VLOOKUP(O495,[1]Offen!$Q:$R,2,FALSE)=0,"Offen Endstücke"),
IFERROR(IF(VLOOKUP(O495,[1]Vakuumiert!$B:$C,2,FALSE)=0,"Vakuumierter VOS ungeschält"),
IFERROR(IF(VLOOKUP(O495,[1]Vakuumiert!$E:$F,2,FALSE)=0,"Vakuumierter ABS ungeschält"),
IFERROR(IF(VLOOKUP(O495,[1]Vakuumiert!$H:$I,2,FALSE)=0,"Vakuumierter VOS geschält"),
IFERROR(IF(VLOOKUP(O495,[1]Vakuumiert!$K:$L,2,FALSE)=0,"Vakuumierter VOS vegan"),
IFERROR(IF(VLOOKUP(O495,[1]Vakuumiert!$N:$O,2,FALSE)=0,"Vakuumierter VOS Zipfel"),
IFERROR(IF(VLOOKUP(O495,[1]Vakuumiert!$Q:$R,2,FALSE)=0,"Vakuumiert geschält"),
IFERROR(IF(VLOOKUP(O495,'[1]vakuumierte Fertigprodukte'!$B:$C,2,FALSE)=0,"Fertigprodukte"),
IFERROR(IF(VLOOKUP(O495,'[1]vakuumierte Fertigprodukte'!$E:$FI,2,FALSE)=0,"Vakuumierte Zipfel"),
IFERROR(IF(VLOOKUP(O495,[1]Wurste!$B:$C,2,FALSE)=0,"Räucherwürste"),
IFERROR(IF(VLOOKUP(O495,[1]Wurste!$E:$F,2,FALSE)=0,"URW/URGW Wurst"),
IFERROR(IF(VLOOKUP(O495,[1]Wurste!$H:$I,2,FALSE)=0,"HF-Wurst Vegan"),
IFERROR(IF(VLOOKUP(O495,[1]Wurste!$K:$L,2,FALSE)=0,"320er ohne Würste"),
IFERROR(IF(AND(OR(Abfalldokumentation!$A495="BU3",Abfalldokumentation!$A495="Verkauf"),Abfalldokumentation!$F495="Schimmel",Abfalldokumentation!$G495="keinen Abnehmer/kein Schälpersonal"),"Div. Zipfel, ES ohne Verwendung",VLOOKUP(Abfalldokumentation!$E495,Produktgruppen!A:B,2,FALSE)),"-")))))))))))))))))))))))</f>
        <v>Fertigware</v>
      </c>
      <c r="E495" s="76" t="str">
        <f>IFERROR(VLOOKUP(Abfalldokumentation!$O495,Artikel!A:C,3,FALSE),Abfalldokumentation!$O495)</f>
        <v>RÄU-END GRW-KRÄU 200G Z</v>
      </c>
      <c r="F495" s="76" t="str">
        <f>VLOOKUP(T495,'Liste Gründe'!A:D,2,FALSE)</f>
        <v>Schimmel</v>
      </c>
      <c r="G495" s="75" t="str">
        <f>IF(ISBLANK(V495),VLOOKUP(Abfalldokumentation!$P495,'Liste Gründe'!A:D,3,FALSE),V495)</f>
        <v>keinen Abnehmer</v>
      </c>
      <c r="H495" s="76" t="str">
        <f>IF(ISBLANK(Abfalldokumentation!$W495),"-",Abfalldokumentation!$W495)</f>
        <v>keinen Abnehmer</v>
      </c>
      <c r="I495" s="76">
        <f t="shared" si="50"/>
        <v>37</v>
      </c>
      <c r="J495" s="76" t="str">
        <f t="shared" si="51"/>
        <v>Produkte</v>
      </c>
      <c r="K495" s="76" t="str">
        <f t="shared" si="52"/>
        <v>BUs</v>
      </c>
      <c r="L495" s="76" t="str">
        <f t="shared" si="53"/>
        <v>Symptome</v>
      </c>
      <c r="M495" s="76">
        <f>IFERROR(VLOOKUP(Abfalldokumentation!$O495,Kennzahlen!S:V,3,FALSE)*Abfalldokumentation!$B495,"0")</f>
        <v>13.9308</v>
      </c>
      <c r="N495" s="76" t="str">
        <f>IF(ISBLANK(Q495),VLOOKUP(Abfalldokumentation!$O495,'Linien - BU'!R:S,2,FALSE),Q495)</f>
        <v>Verkauf</v>
      </c>
      <c r="O495" s="77">
        <f t="shared" si="54"/>
        <v>49500215</v>
      </c>
      <c r="P495" s="77">
        <f t="shared" si="55"/>
        <v>12</v>
      </c>
      <c r="Q495" s="45" t="s">
        <v>11</v>
      </c>
      <c r="R495" s="46">
        <v>49500215</v>
      </c>
      <c r="S495" s="46">
        <v>38</v>
      </c>
      <c r="T495" s="46">
        <v>12</v>
      </c>
      <c r="U495" s="47">
        <v>44454</v>
      </c>
      <c r="V495" s="48" t="s">
        <v>24</v>
      </c>
      <c r="W495" s="49" t="s">
        <v>24</v>
      </c>
      <c r="X495" s="50" t="str">
        <f>IFERROR(VLOOKUP(Abfalldokumentation!$R495,Artikel!A:C,3,FALSE),Abfalldokumentation!$R495)</f>
        <v>RÄU-END GRW-KRÄU 200G Z</v>
      </c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spans="1:40" ht="30" hidden="1" customHeight="1" x14ac:dyDescent="0.25">
      <c r="A496" s="78" t="str">
        <f>VLOOKUP(N496,'Linien - BU'!A:B,2,FALSE)</f>
        <v>Verkauf</v>
      </c>
      <c r="B496" s="79">
        <f t="shared" si="49"/>
        <v>79</v>
      </c>
      <c r="C496" s="80">
        <f>Abfalldokumentation!$U496</f>
        <v>44454</v>
      </c>
      <c r="D496" s="69" t="str">
        <f>IFERROR(IF(VLOOKUP(O496,'[1]Rohware 230'!$B:$C,2,FALSE)=0,"Rohware"),
IFERROR(IF(VLOOKUP(O496,[1]Sammelnr.!$B:$C,2,FALSE)=0,"Sammelnr. ungeschält ABS"),
IFERROR(IF(VLOOKUP(O496,[1]Sammelnr.!$E:$F,2,FALSE)=0,"Sammelnr. ungeschält VS"),
IFERROR(IF(VLOOKUP(O496,[1]Sammelnr.!$H:$I,2,FALSE)=0,"Sammelnr. geschält"),
IFERROR(IF(VLOOKUP(O496,[1]Offen!$B:$C,2,FALSE)=0,"Offen ungeschält ABS"),
IFERROR(IF(VLOOKUP(O496,[1]Offen!$E:$F,2,FALSE)=0,"Offen ungeschält VOS"),
IFERROR(IF(VLOOKUP(O496,[1]Offen!$H:$I,2,FALSE)=0,"Offen geschält RW"),
IFERROR(IF(VLOOKUP(O496,[1]Offen!$K:$L,2,FALSE)=0,"Offen vegan"),
IFERROR(IF(VLOOKUP(O496,[1]Offen!$N:$O,2,FALSE)=0,"Offen Zipfel"),
IFERROR(IF(VLOOKUP(O496,[1]Offen!$Q:$R,2,FALSE)=0,"Offen Endstücke"),
IFERROR(IF(VLOOKUP(O496,[1]Vakuumiert!$B:$C,2,FALSE)=0,"Vakuumierter VOS ungeschält"),
IFERROR(IF(VLOOKUP(O496,[1]Vakuumiert!$E:$F,2,FALSE)=0,"Vakuumierter ABS ungeschält"),
IFERROR(IF(VLOOKUP(O496,[1]Vakuumiert!$H:$I,2,FALSE)=0,"Vakuumierter VOS geschält"),
IFERROR(IF(VLOOKUP(O496,[1]Vakuumiert!$K:$L,2,FALSE)=0,"Vakuumierter VOS vegan"),
IFERROR(IF(VLOOKUP(O496,[1]Vakuumiert!$N:$O,2,FALSE)=0,"Vakuumierter VOS Zipfel"),
IFERROR(IF(VLOOKUP(O496,[1]Vakuumiert!$Q:$R,2,FALSE)=0,"Vakuumiert geschält"),
IFERROR(IF(VLOOKUP(O496,'[1]vakuumierte Fertigprodukte'!$B:$C,2,FALSE)=0,"Fertigprodukte"),
IFERROR(IF(VLOOKUP(O496,'[1]vakuumierte Fertigprodukte'!$E:$FI,2,FALSE)=0,"Vakuumierte Zipfel"),
IFERROR(IF(VLOOKUP(O496,[1]Wurste!$B:$C,2,FALSE)=0,"Räucherwürste"),
IFERROR(IF(VLOOKUP(O496,[1]Wurste!$E:$F,2,FALSE)=0,"URW/URGW Wurst"),
IFERROR(IF(VLOOKUP(O496,[1]Wurste!$H:$I,2,FALSE)=0,"HF-Wurst Vegan"),
IFERROR(IF(VLOOKUP(O496,[1]Wurste!$K:$L,2,FALSE)=0,"320er ohne Würste"),
IFERROR(IF(AND(OR(Abfalldokumentation!$A496="BU3",Abfalldokumentation!$A496="Verkauf"),Abfalldokumentation!$F496="Schimmel",Abfalldokumentation!$G496="keinen Abnehmer/kein Schälpersonal"),"Div. Zipfel, ES ohne Verwendung",VLOOKUP(Abfalldokumentation!$E496,Produktgruppen!A:B,2,FALSE)),"-")))))))))))))))))))))))</f>
        <v>Fertigware</v>
      </c>
      <c r="E496" s="81" t="str">
        <f>IFERROR(VLOOKUP(Abfalldokumentation!$O496,Artikel!A:C,3,FALSE),Abfalldokumentation!$O496)</f>
        <v>RÄU-END GRW-KRÄU 200G Z</v>
      </c>
      <c r="F496" s="81" t="str">
        <f>VLOOKUP(T496,'Liste Gründe'!A:D,2,FALSE)</f>
        <v>Schimmel</v>
      </c>
      <c r="G496" s="80" t="str">
        <f>IF(ISBLANK(V496),VLOOKUP(Abfalldokumentation!$P496,'Liste Gründe'!A:D,3,FALSE),V496)</f>
        <v>keinen Abnehmer</v>
      </c>
      <c r="H496" s="81" t="str">
        <f>IF(ISBLANK(Abfalldokumentation!$W496),"-",Abfalldokumentation!$W496)</f>
        <v>keinen Abnehmer</v>
      </c>
      <c r="I496" s="81">
        <f t="shared" si="50"/>
        <v>37</v>
      </c>
      <c r="J496" s="81" t="str">
        <f t="shared" si="51"/>
        <v>Produkte</v>
      </c>
      <c r="K496" s="81" t="str">
        <f t="shared" si="52"/>
        <v>BUs</v>
      </c>
      <c r="L496" s="81" t="str">
        <f t="shared" si="53"/>
        <v>Symptome</v>
      </c>
      <c r="M496" s="81">
        <f>IFERROR(VLOOKUP(Abfalldokumentation!$O496,Kennzahlen!S:V,3,FALSE)*Abfalldokumentation!$B496,"0")</f>
        <v>28.961399999999998</v>
      </c>
      <c r="N496" s="81" t="str">
        <f>IF(ISBLANK(Q496),VLOOKUP(Abfalldokumentation!$O496,'Linien - BU'!R:S,2,FALSE),Q496)</f>
        <v>Verkauf</v>
      </c>
      <c r="O496" s="77">
        <f t="shared" si="54"/>
        <v>49500215</v>
      </c>
      <c r="P496" s="77">
        <f t="shared" si="55"/>
        <v>12</v>
      </c>
      <c r="Q496" s="39" t="s">
        <v>11</v>
      </c>
      <c r="R496" s="40">
        <v>49500215</v>
      </c>
      <c r="S496" s="40">
        <v>79</v>
      </c>
      <c r="T496" s="40">
        <v>12</v>
      </c>
      <c r="U496" s="41">
        <v>44454</v>
      </c>
      <c r="V496" s="42" t="s">
        <v>24</v>
      </c>
      <c r="W496" s="43" t="s">
        <v>24</v>
      </c>
      <c r="X496" s="44" t="str">
        <f>IFERROR(VLOOKUP(Abfalldokumentation!$R496,Artikel!A:C,3,FALSE),Abfalldokumentation!$R496)</f>
        <v>RÄU-END GRW-KRÄU 200G Z</v>
      </c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spans="1:40" ht="30" hidden="1" customHeight="1" x14ac:dyDescent="0.25">
      <c r="A497" s="73" t="str">
        <f>VLOOKUP(N497,'Linien - BU'!A:B,2,FALSE)</f>
        <v>Verkauf</v>
      </c>
      <c r="B497" s="74">
        <f t="shared" si="49"/>
        <v>239</v>
      </c>
      <c r="C497" s="75">
        <f>Abfalldokumentation!$U497</f>
        <v>44454</v>
      </c>
      <c r="D497" s="69" t="str">
        <f>IFERROR(IF(VLOOKUP(O497,'[1]Rohware 230'!$B:$C,2,FALSE)=0,"Rohware"),
IFERROR(IF(VLOOKUP(O497,[1]Sammelnr.!$B:$C,2,FALSE)=0,"Sammelnr. ungeschält ABS"),
IFERROR(IF(VLOOKUP(O497,[1]Sammelnr.!$E:$F,2,FALSE)=0,"Sammelnr. ungeschält VS"),
IFERROR(IF(VLOOKUP(O497,[1]Sammelnr.!$H:$I,2,FALSE)=0,"Sammelnr. geschält"),
IFERROR(IF(VLOOKUP(O497,[1]Offen!$B:$C,2,FALSE)=0,"Offen ungeschält ABS"),
IFERROR(IF(VLOOKUP(O497,[1]Offen!$E:$F,2,FALSE)=0,"Offen ungeschält VOS"),
IFERROR(IF(VLOOKUP(O497,[1]Offen!$H:$I,2,FALSE)=0,"Offen geschält RW"),
IFERROR(IF(VLOOKUP(O497,[1]Offen!$K:$L,2,FALSE)=0,"Offen vegan"),
IFERROR(IF(VLOOKUP(O497,[1]Offen!$N:$O,2,FALSE)=0,"Offen Zipfel"),
IFERROR(IF(VLOOKUP(O497,[1]Offen!$Q:$R,2,FALSE)=0,"Offen Endstücke"),
IFERROR(IF(VLOOKUP(O497,[1]Vakuumiert!$B:$C,2,FALSE)=0,"Vakuumierter VOS ungeschält"),
IFERROR(IF(VLOOKUP(O497,[1]Vakuumiert!$E:$F,2,FALSE)=0,"Vakuumierter ABS ungeschält"),
IFERROR(IF(VLOOKUP(O497,[1]Vakuumiert!$H:$I,2,FALSE)=0,"Vakuumierter VOS geschält"),
IFERROR(IF(VLOOKUP(O497,[1]Vakuumiert!$K:$L,2,FALSE)=0,"Vakuumierter VOS vegan"),
IFERROR(IF(VLOOKUP(O497,[1]Vakuumiert!$N:$O,2,FALSE)=0,"Vakuumierter VOS Zipfel"),
IFERROR(IF(VLOOKUP(O497,[1]Vakuumiert!$Q:$R,2,FALSE)=0,"Vakuumiert geschält"),
IFERROR(IF(VLOOKUP(O497,'[1]vakuumierte Fertigprodukte'!$B:$C,2,FALSE)=0,"Fertigprodukte"),
IFERROR(IF(VLOOKUP(O497,'[1]vakuumierte Fertigprodukte'!$E:$FI,2,FALSE)=0,"Vakuumierte Zipfel"),
IFERROR(IF(VLOOKUP(O497,[1]Wurste!$B:$C,2,FALSE)=0,"Räucherwürste"),
IFERROR(IF(VLOOKUP(O497,[1]Wurste!$E:$F,2,FALSE)=0,"URW/URGW Wurst"),
IFERROR(IF(VLOOKUP(O497,[1]Wurste!$H:$I,2,FALSE)=0,"HF-Wurst Vegan"),
IFERROR(IF(VLOOKUP(O497,[1]Wurste!$K:$L,2,FALSE)=0,"320er ohne Würste"),
IFERROR(IF(AND(OR(Abfalldokumentation!$A497="BU3",Abfalldokumentation!$A497="Verkauf"),Abfalldokumentation!$F497="Schimmel",Abfalldokumentation!$G497="keinen Abnehmer/kein Schälpersonal"),"Div. Zipfel, ES ohne Verwendung",VLOOKUP(Abfalldokumentation!$E497,Produktgruppen!A:B,2,FALSE)),"-")))))))))))))))))))))))</f>
        <v>Fertigware</v>
      </c>
      <c r="E497" s="76" t="str">
        <f>IFERROR(VLOOKUP(Abfalldokumentation!$O497,Artikel!A:C,3,FALSE),Abfalldokumentation!$O497)</f>
        <v>RÄU-END RW-CHILI 320G E</v>
      </c>
      <c r="F497" s="76" t="str">
        <f>VLOOKUP(T497,'Liste Gründe'!A:D,2,FALSE)</f>
        <v>Schimmel</v>
      </c>
      <c r="G497" s="75" t="str">
        <f>IF(ISBLANK(V497),VLOOKUP(Abfalldokumentation!$P497,'Liste Gründe'!A:D,3,FALSE),V497)</f>
        <v>keinen Abnehmer</v>
      </c>
      <c r="H497" s="76" t="str">
        <f>IF(ISBLANK(Abfalldokumentation!$W497),"-",Abfalldokumentation!$W497)</f>
        <v>keinen Abnehmer</v>
      </c>
      <c r="I497" s="76">
        <f t="shared" si="50"/>
        <v>37</v>
      </c>
      <c r="J497" s="76" t="str">
        <f t="shared" si="51"/>
        <v>Produkte</v>
      </c>
      <c r="K497" s="76" t="str">
        <f t="shared" si="52"/>
        <v>BUs</v>
      </c>
      <c r="L497" s="76" t="str">
        <f t="shared" si="53"/>
        <v>Symptome</v>
      </c>
      <c r="M497" s="76">
        <f>IFERROR(VLOOKUP(Abfalldokumentation!$O497,Kennzahlen!S:V,3,FALSE)*Abfalldokumentation!$B497,"0")</f>
        <v>101.95739999999999</v>
      </c>
      <c r="N497" s="76" t="str">
        <f>IF(ISBLANK(Q497),VLOOKUP(Abfalldokumentation!$O497,'Linien - BU'!R:S,2,FALSE),Q497)</f>
        <v>Verkauf</v>
      </c>
      <c r="O497" s="77">
        <f t="shared" si="54"/>
        <v>49500216</v>
      </c>
      <c r="P497" s="77">
        <f t="shared" si="55"/>
        <v>12</v>
      </c>
      <c r="Q497" s="45" t="s">
        <v>11</v>
      </c>
      <c r="R497" s="46">
        <v>49500216</v>
      </c>
      <c r="S497" s="46">
        <v>239</v>
      </c>
      <c r="T497" s="46">
        <v>12</v>
      </c>
      <c r="U497" s="47">
        <v>44454</v>
      </c>
      <c r="V497" s="48" t="s">
        <v>24</v>
      </c>
      <c r="W497" s="49" t="s">
        <v>24</v>
      </c>
      <c r="X497" s="50" t="str">
        <f>IFERROR(VLOOKUP(Abfalldokumentation!$R497,Artikel!A:C,3,FALSE),Abfalldokumentation!$R497)</f>
        <v>RÄU-END RW-CHILI 320G E</v>
      </c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spans="1:40" ht="30" hidden="1" customHeight="1" x14ac:dyDescent="0.25">
      <c r="A498" s="78" t="str">
        <f>VLOOKUP(N498,'Linien - BU'!A:B,2,FALSE)</f>
        <v>Verkauf</v>
      </c>
      <c r="B498" s="79">
        <f t="shared" si="49"/>
        <v>347</v>
      </c>
      <c r="C498" s="80">
        <f>Abfalldokumentation!$U498</f>
        <v>44454</v>
      </c>
      <c r="D498" s="69" t="str">
        <f>IFERROR(IF(VLOOKUP(O498,'[1]Rohware 230'!$B:$C,2,FALSE)=0,"Rohware"),
IFERROR(IF(VLOOKUP(O498,[1]Sammelnr.!$B:$C,2,FALSE)=0,"Sammelnr. ungeschält ABS"),
IFERROR(IF(VLOOKUP(O498,[1]Sammelnr.!$E:$F,2,FALSE)=0,"Sammelnr. ungeschält VS"),
IFERROR(IF(VLOOKUP(O498,[1]Sammelnr.!$H:$I,2,FALSE)=0,"Sammelnr. geschält"),
IFERROR(IF(VLOOKUP(O498,[1]Offen!$B:$C,2,FALSE)=0,"Offen ungeschält ABS"),
IFERROR(IF(VLOOKUP(O498,[1]Offen!$E:$F,2,FALSE)=0,"Offen ungeschält VOS"),
IFERROR(IF(VLOOKUP(O498,[1]Offen!$H:$I,2,FALSE)=0,"Offen geschält RW"),
IFERROR(IF(VLOOKUP(O498,[1]Offen!$K:$L,2,FALSE)=0,"Offen vegan"),
IFERROR(IF(VLOOKUP(O498,[1]Offen!$N:$O,2,FALSE)=0,"Offen Zipfel"),
IFERROR(IF(VLOOKUP(O498,[1]Offen!$Q:$R,2,FALSE)=0,"Offen Endstücke"),
IFERROR(IF(VLOOKUP(O498,[1]Vakuumiert!$B:$C,2,FALSE)=0,"Vakuumierter VOS ungeschält"),
IFERROR(IF(VLOOKUP(O498,[1]Vakuumiert!$E:$F,2,FALSE)=0,"Vakuumierter ABS ungeschält"),
IFERROR(IF(VLOOKUP(O498,[1]Vakuumiert!$H:$I,2,FALSE)=0,"Vakuumierter VOS geschält"),
IFERROR(IF(VLOOKUP(O498,[1]Vakuumiert!$K:$L,2,FALSE)=0,"Vakuumierter VOS vegan"),
IFERROR(IF(VLOOKUP(O498,[1]Vakuumiert!$N:$O,2,FALSE)=0,"Vakuumierter VOS Zipfel"),
IFERROR(IF(VLOOKUP(O498,[1]Vakuumiert!$Q:$R,2,FALSE)=0,"Vakuumiert geschält"),
IFERROR(IF(VLOOKUP(O498,'[1]vakuumierte Fertigprodukte'!$B:$C,2,FALSE)=0,"Fertigprodukte"),
IFERROR(IF(VLOOKUP(O498,'[1]vakuumierte Fertigprodukte'!$E:$FI,2,FALSE)=0,"Vakuumierte Zipfel"),
IFERROR(IF(VLOOKUP(O498,[1]Wurste!$B:$C,2,FALSE)=0,"Räucherwürste"),
IFERROR(IF(VLOOKUP(O498,[1]Wurste!$E:$F,2,FALSE)=0,"URW/URGW Wurst"),
IFERROR(IF(VLOOKUP(O498,[1]Wurste!$H:$I,2,FALSE)=0,"HF-Wurst Vegan"),
IFERROR(IF(VLOOKUP(O498,[1]Wurste!$K:$L,2,FALSE)=0,"320er ohne Würste"),
IFERROR(IF(AND(OR(Abfalldokumentation!$A498="BU3",Abfalldokumentation!$A498="Verkauf"),Abfalldokumentation!$F498="Schimmel",Abfalldokumentation!$G498="keinen Abnehmer/kein Schälpersonal"),"Div. Zipfel, ES ohne Verwendung",VLOOKUP(Abfalldokumentation!$E498,Produktgruppen!A:B,2,FALSE)),"-")))))))))))))))))))))))</f>
        <v>Fertigware</v>
      </c>
      <c r="E498" s="81" t="str">
        <f>IFERROR(VLOOKUP(Abfalldokumentation!$O498,Artikel!A:C,3,FALSE),Abfalldokumentation!$O498)</f>
        <v>RÄU-END RW-CHILI 320G E</v>
      </c>
      <c r="F498" s="81" t="str">
        <f>VLOOKUP(T498,'Liste Gründe'!A:D,2,FALSE)</f>
        <v>Schimmel</v>
      </c>
      <c r="G498" s="80" t="str">
        <f>IF(ISBLANK(V498),VLOOKUP(Abfalldokumentation!$P498,'Liste Gründe'!A:D,3,FALSE),V498)</f>
        <v>keinen Abnehmer</v>
      </c>
      <c r="H498" s="81" t="str">
        <f>IF(ISBLANK(Abfalldokumentation!$W498),"-",Abfalldokumentation!$W498)</f>
        <v>keinen Abnehmer</v>
      </c>
      <c r="I498" s="81">
        <f t="shared" si="50"/>
        <v>37</v>
      </c>
      <c r="J498" s="81" t="str">
        <f t="shared" si="51"/>
        <v>Produkte</v>
      </c>
      <c r="K498" s="81" t="str">
        <f t="shared" si="52"/>
        <v>BUs</v>
      </c>
      <c r="L498" s="81" t="str">
        <f t="shared" si="53"/>
        <v>Symptome</v>
      </c>
      <c r="M498" s="81">
        <f>IFERROR(VLOOKUP(Abfalldokumentation!$O498,Kennzahlen!S:V,3,FALSE)*Abfalldokumentation!$B498,"0")</f>
        <v>148.03019999999998</v>
      </c>
      <c r="N498" s="81" t="str">
        <f>IF(ISBLANK(Q498),VLOOKUP(Abfalldokumentation!$O498,'Linien - BU'!R:S,2,FALSE),Q498)</f>
        <v>Verkauf</v>
      </c>
      <c r="O498" s="77">
        <f t="shared" si="54"/>
        <v>49500216</v>
      </c>
      <c r="P498" s="77">
        <f t="shared" si="55"/>
        <v>12</v>
      </c>
      <c r="Q498" s="39" t="s">
        <v>11</v>
      </c>
      <c r="R498" s="40">
        <v>49500216</v>
      </c>
      <c r="S498" s="40">
        <v>347</v>
      </c>
      <c r="T498" s="40">
        <v>12</v>
      </c>
      <c r="U498" s="41">
        <v>44454</v>
      </c>
      <c r="V498" s="42" t="s">
        <v>24</v>
      </c>
      <c r="W498" s="43" t="s">
        <v>24</v>
      </c>
      <c r="X498" s="44" t="str">
        <f>IFERROR(VLOOKUP(Abfalldokumentation!$R498,Artikel!A:C,3,FALSE),Abfalldokumentation!$R498)</f>
        <v>RÄU-END RW-CHILI 320G E</v>
      </c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spans="1:40" ht="30" hidden="1" customHeight="1" x14ac:dyDescent="0.25">
      <c r="A499" s="73" t="str">
        <f>VLOOKUP(N499,'Linien - BU'!A:B,2,FALSE)</f>
        <v>Verkauf</v>
      </c>
      <c r="B499" s="74">
        <f t="shared" si="49"/>
        <v>138</v>
      </c>
      <c r="C499" s="75">
        <f>Abfalldokumentation!$U499</f>
        <v>44454</v>
      </c>
      <c r="D499" s="69" t="str">
        <f>IFERROR(IF(VLOOKUP(O499,'[1]Rohware 230'!$B:$C,2,FALSE)=0,"Rohware"),
IFERROR(IF(VLOOKUP(O499,[1]Sammelnr.!$B:$C,2,FALSE)=0,"Sammelnr. ungeschält ABS"),
IFERROR(IF(VLOOKUP(O499,[1]Sammelnr.!$E:$F,2,FALSE)=0,"Sammelnr. ungeschält VS"),
IFERROR(IF(VLOOKUP(O499,[1]Sammelnr.!$H:$I,2,FALSE)=0,"Sammelnr. geschält"),
IFERROR(IF(VLOOKUP(O499,[1]Offen!$B:$C,2,FALSE)=0,"Offen ungeschält ABS"),
IFERROR(IF(VLOOKUP(O499,[1]Offen!$E:$F,2,FALSE)=0,"Offen ungeschält VOS"),
IFERROR(IF(VLOOKUP(O499,[1]Offen!$H:$I,2,FALSE)=0,"Offen geschält RW"),
IFERROR(IF(VLOOKUP(O499,[1]Offen!$K:$L,2,FALSE)=0,"Offen vegan"),
IFERROR(IF(VLOOKUP(O499,[1]Offen!$N:$O,2,FALSE)=0,"Offen Zipfel"),
IFERROR(IF(VLOOKUP(O499,[1]Offen!$Q:$R,2,FALSE)=0,"Offen Endstücke"),
IFERROR(IF(VLOOKUP(O499,[1]Vakuumiert!$B:$C,2,FALSE)=0,"Vakuumierter VOS ungeschält"),
IFERROR(IF(VLOOKUP(O499,[1]Vakuumiert!$E:$F,2,FALSE)=0,"Vakuumierter ABS ungeschält"),
IFERROR(IF(VLOOKUP(O499,[1]Vakuumiert!$H:$I,2,FALSE)=0,"Vakuumierter VOS geschält"),
IFERROR(IF(VLOOKUP(O499,[1]Vakuumiert!$K:$L,2,FALSE)=0,"Vakuumierter VOS vegan"),
IFERROR(IF(VLOOKUP(O499,[1]Vakuumiert!$N:$O,2,FALSE)=0,"Vakuumierter VOS Zipfel"),
IFERROR(IF(VLOOKUP(O499,[1]Vakuumiert!$Q:$R,2,FALSE)=0,"Vakuumiert geschält"),
IFERROR(IF(VLOOKUP(O499,'[1]vakuumierte Fertigprodukte'!$B:$C,2,FALSE)=0,"Fertigprodukte"),
IFERROR(IF(VLOOKUP(O499,'[1]vakuumierte Fertigprodukte'!$E:$FI,2,FALSE)=0,"Vakuumierte Zipfel"),
IFERROR(IF(VLOOKUP(O499,[1]Wurste!$B:$C,2,FALSE)=0,"Räucherwürste"),
IFERROR(IF(VLOOKUP(O499,[1]Wurste!$E:$F,2,FALSE)=0,"URW/URGW Wurst"),
IFERROR(IF(VLOOKUP(O499,[1]Wurste!$H:$I,2,FALSE)=0,"HF-Wurst Vegan"),
IFERROR(IF(VLOOKUP(O499,[1]Wurste!$K:$L,2,FALSE)=0,"320er ohne Würste"),
IFERROR(IF(AND(OR(Abfalldokumentation!$A499="BU3",Abfalldokumentation!$A499="Verkauf"),Abfalldokumentation!$F499="Schimmel",Abfalldokumentation!$G499="keinen Abnehmer/kein Schälpersonal"),"Div. Zipfel, ES ohne Verwendung",VLOOKUP(Abfalldokumentation!$E499,Produktgruppen!A:B,2,FALSE)),"-")))))))))))))))))))))))</f>
        <v>Fertigware</v>
      </c>
      <c r="E499" s="76" t="str">
        <f>IFERROR(VLOOKUP(Abfalldokumentation!$O499,Artikel!A:C,3,FALSE),Abfalldokumentation!$O499)</f>
        <v>RÄU-END GRW-KRÄU 320G E</v>
      </c>
      <c r="F499" s="76" t="str">
        <f>VLOOKUP(T499,'Liste Gründe'!A:D,2,FALSE)</f>
        <v>Schimmel</v>
      </c>
      <c r="G499" s="75" t="str">
        <f>IF(ISBLANK(V499),VLOOKUP(Abfalldokumentation!$P499,'Liste Gründe'!A:D,3,FALSE),V499)</f>
        <v>keinen Abnehmer</v>
      </c>
      <c r="H499" s="76" t="str">
        <f>IF(ISBLANK(Abfalldokumentation!$W499),"-",Abfalldokumentation!$W499)</f>
        <v>keinen Abnehmer</v>
      </c>
      <c r="I499" s="76">
        <f t="shared" si="50"/>
        <v>37</v>
      </c>
      <c r="J499" s="76" t="str">
        <f t="shared" si="51"/>
        <v>Produkte</v>
      </c>
      <c r="K499" s="76" t="str">
        <f t="shared" si="52"/>
        <v>BUs</v>
      </c>
      <c r="L499" s="76" t="str">
        <f t="shared" si="53"/>
        <v>Symptome</v>
      </c>
      <c r="M499" s="76">
        <f>IFERROR(VLOOKUP(Abfalldokumentation!$O499,Kennzahlen!S:V,3,FALSE)*Abfalldokumentation!$B499,"0")</f>
        <v>58.870799999999996</v>
      </c>
      <c r="N499" s="76" t="str">
        <f>IF(ISBLANK(Q499),VLOOKUP(Abfalldokumentation!$O499,'Linien - BU'!R:S,2,FALSE),Q499)</f>
        <v>Verkauf</v>
      </c>
      <c r="O499" s="77">
        <f t="shared" si="54"/>
        <v>49500218</v>
      </c>
      <c r="P499" s="77">
        <f t="shared" si="55"/>
        <v>12</v>
      </c>
      <c r="Q499" s="45" t="s">
        <v>11</v>
      </c>
      <c r="R499" s="46">
        <v>49500218</v>
      </c>
      <c r="S499" s="46">
        <v>138</v>
      </c>
      <c r="T499" s="46">
        <v>12</v>
      </c>
      <c r="U499" s="47">
        <v>44454</v>
      </c>
      <c r="V499" s="48" t="s">
        <v>24</v>
      </c>
      <c r="W499" s="49" t="s">
        <v>24</v>
      </c>
      <c r="X499" s="50" t="str">
        <f>IFERROR(VLOOKUP(Abfalldokumentation!$R499,Artikel!A:C,3,FALSE),Abfalldokumentation!$R499)</f>
        <v>RÄU-END GRW-KRÄU 320G E</v>
      </c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spans="1:40" ht="30" hidden="1" customHeight="1" x14ac:dyDescent="0.25">
      <c r="A500" s="78" t="str">
        <f>VLOOKUP(N500,'Linien - BU'!A:B,2,FALSE)</f>
        <v>BU2</v>
      </c>
      <c r="B500" s="79">
        <f t="shared" si="49"/>
        <v>30</v>
      </c>
      <c r="C500" s="80">
        <f>Abfalldokumentation!$U500</f>
        <v>44454</v>
      </c>
      <c r="D500" s="69" t="str">
        <f>IFERROR(IF(VLOOKUP(O500,'[1]Rohware 230'!$B:$C,2,FALSE)=0,"Rohware"),
IFERROR(IF(VLOOKUP(O500,[1]Sammelnr.!$B:$C,2,FALSE)=0,"Sammelnr. ungeschält ABS"),
IFERROR(IF(VLOOKUP(O500,[1]Sammelnr.!$E:$F,2,FALSE)=0,"Sammelnr. ungeschält VS"),
IFERROR(IF(VLOOKUP(O500,[1]Sammelnr.!$H:$I,2,FALSE)=0,"Sammelnr. geschält"),
IFERROR(IF(VLOOKUP(O500,[1]Offen!$B:$C,2,FALSE)=0,"Offen ungeschält ABS"),
IFERROR(IF(VLOOKUP(O500,[1]Offen!$E:$F,2,FALSE)=0,"Offen ungeschält VOS"),
IFERROR(IF(VLOOKUP(O500,[1]Offen!$H:$I,2,FALSE)=0,"Offen geschält RW"),
IFERROR(IF(VLOOKUP(O500,[1]Offen!$K:$L,2,FALSE)=0,"Offen vegan"),
IFERROR(IF(VLOOKUP(O500,[1]Offen!$N:$O,2,FALSE)=0,"Offen Zipfel"),
IFERROR(IF(VLOOKUP(O500,[1]Offen!$Q:$R,2,FALSE)=0,"Offen Endstücke"),
IFERROR(IF(VLOOKUP(O500,[1]Vakuumiert!$B:$C,2,FALSE)=0,"Vakuumierter VOS ungeschält"),
IFERROR(IF(VLOOKUP(O500,[1]Vakuumiert!$E:$F,2,FALSE)=0,"Vakuumierter ABS ungeschält"),
IFERROR(IF(VLOOKUP(O500,[1]Vakuumiert!$H:$I,2,FALSE)=0,"Vakuumierter VOS geschält"),
IFERROR(IF(VLOOKUP(O500,[1]Vakuumiert!$K:$L,2,FALSE)=0,"Vakuumierter VOS vegan"),
IFERROR(IF(VLOOKUP(O500,[1]Vakuumiert!$N:$O,2,FALSE)=0,"Vakuumierter VOS Zipfel"),
IFERROR(IF(VLOOKUP(O500,[1]Vakuumiert!$Q:$R,2,FALSE)=0,"Vakuumiert geschält"),
IFERROR(IF(VLOOKUP(O500,'[1]vakuumierte Fertigprodukte'!$B:$C,2,FALSE)=0,"Fertigprodukte"),
IFERROR(IF(VLOOKUP(O500,'[1]vakuumierte Fertigprodukte'!$E:$FI,2,FALSE)=0,"Vakuumierte Zipfel"),
IFERROR(IF(VLOOKUP(O500,[1]Wurste!$B:$C,2,FALSE)=0,"Räucherwürste"),
IFERROR(IF(VLOOKUP(O500,[1]Wurste!$E:$F,2,FALSE)=0,"URW/URGW Wurst"),
IFERROR(IF(VLOOKUP(O500,[1]Wurste!$H:$I,2,FALSE)=0,"HF-Wurst Vegan"),
IFERROR(IF(VLOOKUP(O500,[1]Wurste!$K:$L,2,FALSE)=0,"320er ohne Würste"),
IFERROR(IF(AND(OR(Abfalldokumentation!$A500="BU3",Abfalldokumentation!$A500="Verkauf"),Abfalldokumentation!$F500="Schimmel",Abfalldokumentation!$G500="keinen Abnehmer/kein Schälpersonal"),"Div. Zipfel, ES ohne Verwendung",VLOOKUP(Abfalldokumentation!$E500,Produktgruppen!A:B,2,FALSE)),"-")))))))))))))))))))))))</f>
        <v>Rohware</v>
      </c>
      <c r="E500" s="81" t="str">
        <f>IFERROR(VLOOKUP(Abfalldokumentation!$O500,Artikel!A:C,3,FALSE),Abfalldokumentation!$O500)</f>
        <v>Blöcke</v>
      </c>
      <c r="F500" s="81" t="str">
        <f>VLOOKUP(T500,'Liste Gründe'!A:D,2,FALSE)</f>
        <v>Schimmel</v>
      </c>
      <c r="G500" s="80" t="str">
        <f>IF(ISBLANK(V500),VLOOKUP(Abfalldokumentation!$P500,'Liste Gründe'!A:D,3,FALSE),V500)</f>
        <v>Luftzieher/Folienriss durch Transport</v>
      </c>
      <c r="H500" s="81" t="str">
        <f>IF(ISBLANK(Abfalldokumentation!$W500),"-",Abfalldokumentation!$W500)</f>
        <v>Luftzieher/Folienriss durch Transport</v>
      </c>
      <c r="I500" s="81">
        <f t="shared" si="50"/>
        <v>37</v>
      </c>
      <c r="J500" s="81" t="str">
        <f t="shared" si="51"/>
        <v>Produkte</v>
      </c>
      <c r="K500" s="81" t="str">
        <f t="shared" si="52"/>
        <v>BUs</v>
      </c>
      <c r="L500" s="81" t="str">
        <f t="shared" si="53"/>
        <v>Symptome</v>
      </c>
      <c r="M500" s="81" t="str">
        <f>IFERROR(VLOOKUP(Abfalldokumentation!$O500,Kennzahlen!S:V,3,FALSE)*Abfalldokumentation!$B500,"0")</f>
        <v>0</v>
      </c>
      <c r="N500" s="81" t="str">
        <f>IF(ISBLANK(Q500),VLOOKUP(Abfalldokumentation!$O500,'Linien - BU'!R:S,2,FALSE),Q500)</f>
        <v>Bu2</v>
      </c>
      <c r="O500" s="77" t="str">
        <f t="shared" si="54"/>
        <v>Blöcke</v>
      </c>
      <c r="P500" s="77">
        <f t="shared" si="55"/>
        <v>12</v>
      </c>
      <c r="Q500" s="39" t="s">
        <v>230</v>
      </c>
      <c r="R500" s="40" t="s">
        <v>208</v>
      </c>
      <c r="S500" s="40">
        <v>30</v>
      </c>
      <c r="T500" s="40">
        <v>12</v>
      </c>
      <c r="U500" s="41">
        <v>44454</v>
      </c>
      <c r="V500" s="42" t="s">
        <v>30</v>
      </c>
      <c r="W500" s="43" t="s">
        <v>30</v>
      </c>
      <c r="X500" s="44" t="str">
        <f>IFERROR(VLOOKUP(Abfalldokumentation!$R500,Artikel!A:C,3,FALSE),Abfalldokumentation!$R500)</f>
        <v>Blöcke</v>
      </c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spans="1:40" ht="30" hidden="1" customHeight="1" x14ac:dyDescent="0.25">
      <c r="A501" s="73" t="str">
        <f>VLOOKUP(N501,'Linien - BU'!A:B,2,FALSE)</f>
        <v>BU2</v>
      </c>
      <c r="B501" s="74">
        <f t="shared" si="49"/>
        <v>126</v>
      </c>
      <c r="C501" s="75">
        <f>Abfalldokumentation!$U501</f>
        <v>44454</v>
      </c>
      <c r="D501" s="69" t="str">
        <f>IFERROR(IF(VLOOKUP(O501,'[1]Rohware 230'!$B:$C,2,FALSE)=0,"Rohware"),
IFERROR(IF(VLOOKUP(O501,[1]Sammelnr.!$B:$C,2,FALSE)=0,"Sammelnr. ungeschält ABS"),
IFERROR(IF(VLOOKUP(O501,[1]Sammelnr.!$E:$F,2,FALSE)=0,"Sammelnr. ungeschält VS"),
IFERROR(IF(VLOOKUP(O501,[1]Sammelnr.!$H:$I,2,FALSE)=0,"Sammelnr. geschält"),
IFERROR(IF(VLOOKUP(O501,[1]Offen!$B:$C,2,FALSE)=0,"Offen ungeschält ABS"),
IFERROR(IF(VLOOKUP(O501,[1]Offen!$E:$F,2,FALSE)=0,"Offen ungeschält VOS"),
IFERROR(IF(VLOOKUP(O501,[1]Offen!$H:$I,2,FALSE)=0,"Offen geschält RW"),
IFERROR(IF(VLOOKUP(O501,[1]Offen!$K:$L,2,FALSE)=0,"Offen vegan"),
IFERROR(IF(VLOOKUP(O501,[1]Offen!$N:$O,2,FALSE)=0,"Offen Zipfel"),
IFERROR(IF(VLOOKUP(O501,[1]Offen!$Q:$R,2,FALSE)=0,"Offen Endstücke"),
IFERROR(IF(VLOOKUP(O501,[1]Vakuumiert!$B:$C,2,FALSE)=0,"Vakuumierter VOS ungeschält"),
IFERROR(IF(VLOOKUP(O501,[1]Vakuumiert!$E:$F,2,FALSE)=0,"Vakuumierter ABS ungeschält"),
IFERROR(IF(VLOOKUP(O501,[1]Vakuumiert!$H:$I,2,FALSE)=0,"Vakuumierter VOS geschält"),
IFERROR(IF(VLOOKUP(O501,[1]Vakuumiert!$K:$L,2,FALSE)=0,"Vakuumierter VOS vegan"),
IFERROR(IF(VLOOKUP(O501,[1]Vakuumiert!$N:$O,2,FALSE)=0,"Vakuumierter VOS Zipfel"),
IFERROR(IF(VLOOKUP(O501,[1]Vakuumiert!$Q:$R,2,FALSE)=0,"Vakuumiert geschält"),
IFERROR(IF(VLOOKUP(O501,'[1]vakuumierte Fertigprodukte'!$B:$C,2,FALSE)=0,"Fertigprodukte"),
IFERROR(IF(VLOOKUP(O501,'[1]vakuumierte Fertigprodukte'!$E:$FI,2,FALSE)=0,"Vakuumierte Zipfel"),
IFERROR(IF(VLOOKUP(O501,[1]Wurste!$B:$C,2,FALSE)=0,"Räucherwürste"),
IFERROR(IF(VLOOKUP(O501,[1]Wurste!$E:$F,2,FALSE)=0,"URW/URGW Wurst"),
IFERROR(IF(VLOOKUP(O501,[1]Wurste!$H:$I,2,FALSE)=0,"HF-Wurst Vegan"),
IFERROR(IF(VLOOKUP(O501,[1]Wurste!$K:$L,2,FALSE)=0,"320er ohne Würste"),
IFERROR(IF(AND(OR(Abfalldokumentation!$A501="BU3",Abfalldokumentation!$A501="Verkauf"),Abfalldokumentation!$F501="Schimmel",Abfalldokumentation!$G501="keinen Abnehmer/kein Schälpersonal"),"Div. Zipfel, ES ohne Verwendung",VLOOKUP(Abfalldokumentation!$E501,Produktgruppen!A:B,2,FALSE)),"-")))))))))))))))))))))))</f>
        <v>Rohware</v>
      </c>
      <c r="E501" s="76" t="str">
        <f>IFERROR(VLOOKUP(Abfalldokumentation!$O501,Artikel!A:C,3,FALSE),Abfalldokumentation!$O501)</f>
        <v>Blöcke</v>
      </c>
      <c r="F501" s="76" t="str">
        <f>VLOOKUP(T501,'Liste Gründe'!A:D,2,FALSE)</f>
        <v>Schimmel</v>
      </c>
      <c r="G501" s="75" t="str">
        <f>IF(ISBLANK(V501),VLOOKUP(Abfalldokumentation!$P501,'Liste Gründe'!A:D,3,FALSE),V501)</f>
        <v>Luftzieher/Folienriss durch Transport</v>
      </c>
      <c r="H501" s="76" t="str">
        <f>IF(ISBLANK(Abfalldokumentation!$W501),"-",Abfalldokumentation!$W501)</f>
        <v>Luftzieher/Folienriss durch Transport</v>
      </c>
      <c r="I501" s="76">
        <f t="shared" si="50"/>
        <v>37</v>
      </c>
      <c r="J501" s="76" t="str">
        <f t="shared" si="51"/>
        <v>Produkte</v>
      </c>
      <c r="K501" s="76" t="str">
        <f t="shared" si="52"/>
        <v>BUs</v>
      </c>
      <c r="L501" s="76" t="str">
        <f t="shared" si="53"/>
        <v>Symptome</v>
      </c>
      <c r="M501" s="76" t="str">
        <f>IFERROR(VLOOKUP(Abfalldokumentation!$O501,Kennzahlen!S:V,3,FALSE)*Abfalldokumentation!$B501,"0")</f>
        <v>0</v>
      </c>
      <c r="N501" s="76" t="str">
        <f>IF(ISBLANK(Q501),VLOOKUP(Abfalldokumentation!$O501,'Linien - BU'!R:S,2,FALSE),Q501)</f>
        <v>BU2</v>
      </c>
      <c r="O501" s="77" t="str">
        <f t="shared" si="54"/>
        <v>Blöcke</v>
      </c>
      <c r="P501" s="77">
        <f t="shared" si="55"/>
        <v>12</v>
      </c>
      <c r="Q501" s="45" t="s">
        <v>7</v>
      </c>
      <c r="R501" s="46" t="s">
        <v>208</v>
      </c>
      <c r="S501" s="46">
        <v>126</v>
      </c>
      <c r="T501" s="46">
        <v>12</v>
      </c>
      <c r="U501" s="47">
        <v>44454</v>
      </c>
      <c r="V501" s="48" t="s">
        <v>30</v>
      </c>
      <c r="W501" s="49" t="s">
        <v>30</v>
      </c>
      <c r="X501" s="50" t="str">
        <f>IFERROR(VLOOKUP(Abfalldokumentation!$R501,Artikel!A:C,3,FALSE),Abfalldokumentation!$R501)</f>
        <v>Blöcke</v>
      </c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spans="1:40" ht="30" hidden="1" customHeight="1" x14ac:dyDescent="0.25">
      <c r="A502" s="78" t="str">
        <f>VLOOKUP(N502,'Linien - BU'!A:B,2,FALSE)</f>
        <v>BU3</v>
      </c>
      <c r="B502" s="79">
        <f t="shared" si="49"/>
        <v>1.6</v>
      </c>
      <c r="C502" s="80">
        <f>Abfalldokumentation!$U502</f>
        <v>44454</v>
      </c>
      <c r="D502" s="69" t="str">
        <f>IFERROR(IF(VLOOKUP(O502,'[1]Rohware 230'!$B:$C,2,FALSE)=0,"Rohware"),
IFERROR(IF(VLOOKUP(O502,[1]Sammelnr.!$B:$C,2,FALSE)=0,"Sammelnr. ungeschält ABS"),
IFERROR(IF(VLOOKUP(O502,[1]Sammelnr.!$E:$F,2,FALSE)=0,"Sammelnr. ungeschält VS"),
IFERROR(IF(VLOOKUP(O502,[1]Sammelnr.!$H:$I,2,FALSE)=0,"Sammelnr. geschält"),
IFERROR(IF(VLOOKUP(O502,[1]Offen!$B:$C,2,FALSE)=0,"Offen ungeschält ABS"),
IFERROR(IF(VLOOKUP(O502,[1]Offen!$E:$F,2,FALSE)=0,"Offen ungeschält VOS"),
IFERROR(IF(VLOOKUP(O502,[1]Offen!$H:$I,2,FALSE)=0,"Offen geschält RW"),
IFERROR(IF(VLOOKUP(O502,[1]Offen!$K:$L,2,FALSE)=0,"Offen vegan"),
IFERROR(IF(VLOOKUP(O502,[1]Offen!$N:$O,2,FALSE)=0,"Offen Zipfel"),
IFERROR(IF(VLOOKUP(O502,[1]Offen!$Q:$R,2,FALSE)=0,"Offen Endstücke"),
IFERROR(IF(VLOOKUP(O502,[1]Vakuumiert!$B:$C,2,FALSE)=0,"Vakuumierter VOS ungeschält"),
IFERROR(IF(VLOOKUP(O502,[1]Vakuumiert!$E:$F,2,FALSE)=0,"Vakuumierter ABS ungeschält"),
IFERROR(IF(VLOOKUP(O502,[1]Vakuumiert!$H:$I,2,FALSE)=0,"Vakuumierter VOS geschält"),
IFERROR(IF(VLOOKUP(O502,[1]Vakuumiert!$K:$L,2,FALSE)=0,"Vakuumierter VOS vegan"),
IFERROR(IF(VLOOKUP(O502,[1]Vakuumiert!$N:$O,2,FALSE)=0,"Vakuumierter VOS Zipfel"),
IFERROR(IF(VLOOKUP(O502,[1]Vakuumiert!$Q:$R,2,FALSE)=0,"Vakuumiert geschält"),
IFERROR(IF(VLOOKUP(O502,'[1]vakuumierte Fertigprodukte'!$B:$C,2,FALSE)=0,"Fertigprodukte"),
IFERROR(IF(VLOOKUP(O502,'[1]vakuumierte Fertigprodukte'!$E:$FI,2,FALSE)=0,"Vakuumierte Zipfel"),
IFERROR(IF(VLOOKUP(O502,[1]Wurste!$B:$C,2,FALSE)=0,"Räucherwürste"),
IFERROR(IF(VLOOKUP(O502,[1]Wurste!$E:$F,2,FALSE)=0,"URW/URGW Wurst"),
IFERROR(IF(VLOOKUP(O502,[1]Wurste!$H:$I,2,FALSE)=0,"HF-Wurst Vegan"),
IFERROR(IF(VLOOKUP(O502,[1]Wurste!$K:$L,2,FALSE)=0,"320er ohne Würste"),
IFERROR(IF(AND(OR(Abfalldokumentation!$A502="BU3",Abfalldokumentation!$A502="Verkauf"),Abfalldokumentation!$F502="Schimmel",Abfalldokumentation!$G502="keinen Abnehmer/kein Schälpersonal"),"Div. Zipfel, ES ohne Verwendung",VLOOKUP(Abfalldokumentation!$E502,Produktgruppen!A:B,2,FALSE)),"-")))))))))))))))))))))))</f>
        <v>Vorschmelz</v>
      </c>
      <c r="E502" s="81" t="str">
        <f>IFERROR(VLOOKUP(Abfalldokumentation!$O502,Artikel!A:C,3,FALSE),Abfalldokumentation!$O502)</f>
        <v>Vorschmelz Diverses</v>
      </c>
      <c r="F502" s="81" t="str">
        <f>VLOOKUP(T502,'Liste Gründe'!A:D,2,FALSE)</f>
        <v>Linienbezogen</v>
      </c>
      <c r="G502" s="80" t="str">
        <f>IF(ISBLANK(V502),VLOOKUP(Abfalldokumentation!$P502,'Liste Gründe'!A:D,3,FALSE),V502)</f>
        <v>Maschinenabfall</v>
      </c>
      <c r="H502" s="81" t="str">
        <f>IF(ISBLANK(Abfalldokumentation!$W502),"-",Abfalldokumentation!$W502)</f>
        <v>-</v>
      </c>
      <c r="I502" s="81">
        <f t="shared" si="50"/>
        <v>37</v>
      </c>
      <c r="J502" s="81" t="str">
        <f t="shared" si="51"/>
        <v>Produkte</v>
      </c>
      <c r="K502" s="81" t="str">
        <f t="shared" si="52"/>
        <v>BUs</v>
      </c>
      <c r="L502" s="81" t="str">
        <f t="shared" si="53"/>
        <v>Symptome</v>
      </c>
      <c r="M502" s="81" t="str">
        <f>IFERROR(VLOOKUP(Abfalldokumentation!$O502,Kennzahlen!S:V,3,FALSE)*Abfalldokumentation!$B502,"0")</f>
        <v>0</v>
      </c>
      <c r="N502" s="81" t="str">
        <f>IF(ISBLANK(Q502),VLOOKUP(Abfalldokumentation!$O502,'Linien - BU'!R:S,2,FALSE),Q502)</f>
        <v>L16</v>
      </c>
      <c r="O502" s="77" t="str">
        <f t="shared" si="54"/>
        <v>Vorschmelz Diverses</v>
      </c>
      <c r="P502" s="77">
        <f t="shared" si="55"/>
        <v>30</v>
      </c>
      <c r="Q502" s="39" t="s">
        <v>213</v>
      </c>
      <c r="R502" s="46" t="s">
        <v>56</v>
      </c>
      <c r="S502" s="40">
        <v>1.6</v>
      </c>
      <c r="T502" s="40">
        <v>30</v>
      </c>
      <c r="U502" s="41">
        <v>44454</v>
      </c>
      <c r="V502" s="42"/>
      <c r="W502" s="43"/>
      <c r="X502" s="44" t="str">
        <f>IFERROR(VLOOKUP(Abfalldokumentation!$R502,Artikel!A:C,3,FALSE),Abfalldokumentation!$R502)</f>
        <v>Vorschmelz Diverses</v>
      </c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spans="1:40" ht="30" hidden="1" customHeight="1" x14ac:dyDescent="0.25">
      <c r="A503" s="73" t="str">
        <f>VLOOKUP(N503,'Linien - BU'!A:B,2,FALSE)</f>
        <v>BU1</v>
      </c>
      <c r="B503" s="74">
        <f t="shared" si="49"/>
        <v>9</v>
      </c>
      <c r="C503" s="75">
        <f>Abfalldokumentation!$U503</f>
        <v>44454</v>
      </c>
      <c r="D503" s="69" t="str">
        <f>IFERROR(IF(VLOOKUP(O503,'[1]Rohware 230'!$B:$C,2,FALSE)=0,"Rohware"),
IFERROR(IF(VLOOKUP(O503,[1]Sammelnr.!$B:$C,2,FALSE)=0,"Sammelnr. ungeschält ABS"),
IFERROR(IF(VLOOKUP(O503,[1]Sammelnr.!$E:$F,2,FALSE)=0,"Sammelnr. ungeschält VS"),
IFERROR(IF(VLOOKUP(O503,[1]Sammelnr.!$H:$I,2,FALSE)=0,"Sammelnr. geschält"),
IFERROR(IF(VLOOKUP(O503,[1]Offen!$B:$C,2,FALSE)=0,"Offen ungeschält ABS"),
IFERROR(IF(VLOOKUP(O503,[1]Offen!$E:$F,2,FALSE)=0,"Offen ungeschält VOS"),
IFERROR(IF(VLOOKUP(O503,[1]Offen!$H:$I,2,FALSE)=0,"Offen geschält RW"),
IFERROR(IF(VLOOKUP(O503,[1]Offen!$K:$L,2,FALSE)=0,"Offen vegan"),
IFERROR(IF(VLOOKUP(O503,[1]Offen!$N:$O,2,FALSE)=0,"Offen Zipfel"),
IFERROR(IF(VLOOKUP(O503,[1]Offen!$Q:$R,2,FALSE)=0,"Offen Endstücke"),
IFERROR(IF(VLOOKUP(O503,[1]Vakuumiert!$B:$C,2,FALSE)=0,"Vakuumierter VOS ungeschält"),
IFERROR(IF(VLOOKUP(O503,[1]Vakuumiert!$E:$F,2,FALSE)=0,"Vakuumierter ABS ungeschält"),
IFERROR(IF(VLOOKUP(O503,[1]Vakuumiert!$H:$I,2,FALSE)=0,"Vakuumierter VOS geschält"),
IFERROR(IF(VLOOKUP(O503,[1]Vakuumiert!$K:$L,2,FALSE)=0,"Vakuumierter VOS vegan"),
IFERROR(IF(VLOOKUP(O503,[1]Vakuumiert!$N:$O,2,FALSE)=0,"Vakuumierter VOS Zipfel"),
IFERROR(IF(VLOOKUP(O503,[1]Vakuumiert!$Q:$R,2,FALSE)=0,"Vakuumiert geschält"),
IFERROR(IF(VLOOKUP(O503,'[1]vakuumierte Fertigprodukte'!$B:$C,2,FALSE)=0,"Fertigprodukte"),
IFERROR(IF(VLOOKUP(O503,'[1]vakuumierte Fertigprodukte'!$E:$FI,2,FALSE)=0,"Vakuumierte Zipfel"),
IFERROR(IF(VLOOKUP(O503,[1]Wurste!$B:$C,2,FALSE)=0,"Räucherwürste"),
IFERROR(IF(VLOOKUP(O503,[1]Wurste!$E:$F,2,FALSE)=0,"URW/URGW Wurst"),
IFERROR(IF(VLOOKUP(O503,[1]Wurste!$H:$I,2,FALSE)=0,"HF-Wurst Vegan"),
IFERROR(IF(VLOOKUP(O503,[1]Wurste!$K:$L,2,FALSE)=0,"320er ohne Würste"),
IFERROR(IF(AND(OR(Abfalldokumentation!$A503="BU3",Abfalldokumentation!$A503="Verkauf"),Abfalldokumentation!$F503="Schimmel",Abfalldokumentation!$G503="keinen Abnehmer/kein Schälpersonal"),"Div. Zipfel, ES ohne Verwendung",VLOOKUP(Abfalldokumentation!$E503,Produktgruppen!A:B,2,FALSE)),"-")))))))))))))))))))))))</f>
        <v>-</v>
      </c>
      <c r="E503" s="76" t="str">
        <f>IFERROR(VLOOKUP(Abfalldokumentation!$O503,Artikel!A:C,3,FALSE),Abfalldokumentation!$O503)</f>
        <v>Div. Zipfel, Endstücke</v>
      </c>
      <c r="F503" s="76" t="str">
        <f>VLOOKUP(T503,'Liste Gründe'!A:D,2,FALSE)</f>
        <v>Rest</v>
      </c>
      <c r="G503" s="75" t="str">
        <f>IF(ISBLANK(V503),VLOOKUP(Abfalldokumentation!$P503,'Liste Gründe'!A:D,3,FALSE),V503)</f>
        <v>geschälte Rinde</v>
      </c>
      <c r="H503" s="76" t="str">
        <f>IF(ISBLANK(Abfalldokumentation!$W503),"-",Abfalldokumentation!$W503)</f>
        <v>keine Verwendung möglich</v>
      </c>
      <c r="I503" s="76">
        <f t="shared" si="50"/>
        <v>37</v>
      </c>
      <c r="J503" s="76" t="str">
        <f t="shared" si="51"/>
        <v>Produkte</v>
      </c>
      <c r="K503" s="76" t="str">
        <f t="shared" si="52"/>
        <v>BUs</v>
      </c>
      <c r="L503" s="76" t="str">
        <f t="shared" si="53"/>
        <v>Symptome</v>
      </c>
      <c r="M503" s="76" t="str">
        <f>IFERROR(VLOOKUP(Abfalldokumentation!$O503,Kennzahlen!S:V,3,FALSE)*Abfalldokumentation!$B503,"0")</f>
        <v>0</v>
      </c>
      <c r="N503" s="76" t="str">
        <f>IF(ISBLANK(Q503),VLOOKUP(Abfalldokumentation!$O503,'Linien - BU'!R:S,2,FALSE),Q503)</f>
        <v>RWV</v>
      </c>
      <c r="O503" s="77" t="str">
        <f t="shared" si="54"/>
        <v>Div. Zipfel, Endstücke</v>
      </c>
      <c r="P503" s="77">
        <f t="shared" si="55"/>
        <v>60</v>
      </c>
      <c r="Q503" s="45" t="s">
        <v>202</v>
      </c>
      <c r="R503" s="46" t="s">
        <v>191</v>
      </c>
      <c r="S503" s="46">
        <v>9</v>
      </c>
      <c r="T503" s="46">
        <v>60</v>
      </c>
      <c r="U503" s="47">
        <v>44454</v>
      </c>
      <c r="V503" s="48" t="s">
        <v>215</v>
      </c>
      <c r="W503" s="49" t="s">
        <v>204</v>
      </c>
      <c r="X503" s="50" t="str">
        <f>IFERROR(VLOOKUP(Abfalldokumentation!$R503,Artikel!A:C,3,FALSE),Abfalldokumentation!$R503)</f>
        <v>Div. Zipfel, Endstücke</v>
      </c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spans="1:40" ht="30" hidden="1" customHeight="1" x14ac:dyDescent="0.25">
      <c r="A504" s="78" t="str">
        <f>VLOOKUP(N504,'Linien - BU'!A:B,2,FALSE)</f>
        <v>BU1</v>
      </c>
      <c r="B504" s="79">
        <f t="shared" si="49"/>
        <v>25</v>
      </c>
      <c r="C504" s="80">
        <f>Abfalldokumentation!$U504</f>
        <v>44454</v>
      </c>
      <c r="D504" s="69" t="str">
        <f>IFERROR(IF(VLOOKUP(O504,'[1]Rohware 230'!$B:$C,2,FALSE)=0,"Rohware"),
IFERROR(IF(VLOOKUP(O504,[1]Sammelnr.!$B:$C,2,FALSE)=0,"Sammelnr. ungeschält ABS"),
IFERROR(IF(VLOOKUP(O504,[1]Sammelnr.!$E:$F,2,FALSE)=0,"Sammelnr. ungeschält VS"),
IFERROR(IF(VLOOKUP(O504,[1]Sammelnr.!$H:$I,2,FALSE)=0,"Sammelnr. geschält"),
IFERROR(IF(VLOOKUP(O504,[1]Offen!$B:$C,2,FALSE)=0,"Offen ungeschält ABS"),
IFERROR(IF(VLOOKUP(O504,[1]Offen!$E:$F,2,FALSE)=0,"Offen ungeschält VOS"),
IFERROR(IF(VLOOKUP(O504,[1]Offen!$H:$I,2,FALSE)=0,"Offen geschält RW"),
IFERROR(IF(VLOOKUP(O504,[1]Offen!$K:$L,2,FALSE)=0,"Offen vegan"),
IFERROR(IF(VLOOKUP(O504,[1]Offen!$N:$O,2,FALSE)=0,"Offen Zipfel"),
IFERROR(IF(VLOOKUP(O504,[1]Offen!$Q:$R,2,FALSE)=0,"Offen Endstücke"),
IFERROR(IF(VLOOKUP(O504,[1]Vakuumiert!$B:$C,2,FALSE)=0,"Vakuumierter VOS ungeschält"),
IFERROR(IF(VLOOKUP(O504,[1]Vakuumiert!$E:$F,2,FALSE)=0,"Vakuumierter ABS ungeschält"),
IFERROR(IF(VLOOKUP(O504,[1]Vakuumiert!$H:$I,2,FALSE)=0,"Vakuumierter VOS geschält"),
IFERROR(IF(VLOOKUP(O504,[1]Vakuumiert!$K:$L,2,FALSE)=0,"Vakuumierter VOS vegan"),
IFERROR(IF(VLOOKUP(O504,[1]Vakuumiert!$N:$O,2,FALSE)=0,"Vakuumierter VOS Zipfel"),
IFERROR(IF(VLOOKUP(O504,[1]Vakuumiert!$Q:$R,2,FALSE)=0,"Vakuumiert geschält"),
IFERROR(IF(VLOOKUP(O504,'[1]vakuumierte Fertigprodukte'!$B:$C,2,FALSE)=0,"Fertigprodukte"),
IFERROR(IF(VLOOKUP(O504,'[1]vakuumierte Fertigprodukte'!$E:$FI,2,FALSE)=0,"Vakuumierte Zipfel"),
IFERROR(IF(VLOOKUP(O504,[1]Wurste!$B:$C,2,FALSE)=0,"Räucherwürste"),
IFERROR(IF(VLOOKUP(O504,[1]Wurste!$E:$F,2,FALSE)=0,"URW/URGW Wurst"),
IFERROR(IF(VLOOKUP(O504,[1]Wurste!$H:$I,2,FALSE)=0,"HF-Wurst Vegan"),
IFERROR(IF(VLOOKUP(O504,[1]Wurste!$K:$L,2,FALSE)=0,"320er ohne Würste"),
IFERROR(IF(AND(OR(Abfalldokumentation!$A504="BU3",Abfalldokumentation!$A504="Verkauf"),Abfalldokumentation!$F504="Schimmel",Abfalldokumentation!$G504="keinen Abnehmer/kein Schälpersonal"),"Div. Zipfel, ES ohne Verwendung",VLOOKUP(Abfalldokumentation!$E504,Produktgruppen!A:B,2,FALSE)),"-")))))))))))))))))))))))</f>
        <v>-</v>
      </c>
      <c r="E504" s="81" t="str">
        <f>IFERROR(VLOOKUP(Abfalldokumentation!$O504,Artikel!A:C,3,FALSE),Abfalldokumentation!$O504)</f>
        <v>Div. Zipfel, Endstücke</v>
      </c>
      <c r="F504" s="81" t="str">
        <f>VLOOKUP(T504,'Liste Gründe'!A:D,2,FALSE)</f>
        <v>Rest</v>
      </c>
      <c r="G504" s="80" t="str">
        <f>IF(ISBLANK(V504),VLOOKUP(Abfalldokumentation!$P504,'Liste Gründe'!A:D,3,FALSE),V504)</f>
        <v>geschälte Rinde</v>
      </c>
      <c r="H504" s="81" t="str">
        <f>IF(ISBLANK(Abfalldokumentation!$W504),"-",Abfalldokumentation!$W504)</f>
        <v>keine Verwendung möglich</v>
      </c>
      <c r="I504" s="81">
        <f t="shared" si="50"/>
        <v>37</v>
      </c>
      <c r="J504" s="81" t="str">
        <f t="shared" si="51"/>
        <v>Produkte</v>
      </c>
      <c r="K504" s="81" t="str">
        <f t="shared" si="52"/>
        <v>BUs</v>
      </c>
      <c r="L504" s="81" t="str">
        <f t="shared" si="53"/>
        <v>Symptome</v>
      </c>
      <c r="M504" s="81" t="str">
        <f>IFERROR(VLOOKUP(Abfalldokumentation!$O504,Kennzahlen!S:V,3,FALSE)*Abfalldokumentation!$B504,"0")</f>
        <v>0</v>
      </c>
      <c r="N504" s="81" t="str">
        <f>IF(ISBLANK(Q504),VLOOKUP(Abfalldokumentation!$O504,'Linien - BU'!R:S,2,FALSE),Q504)</f>
        <v>RWV</v>
      </c>
      <c r="O504" s="77" t="str">
        <f t="shared" si="54"/>
        <v>Div. Zipfel, Endstücke</v>
      </c>
      <c r="P504" s="77">
        <f t="shared" si="55"/>
        <v>60</v>
      </c>
      <c r="Q504" s="39" t="s">
        <v>202</v>
      </c>
      <c r="R504" s="40" t="s">
        <v>191</v>
      </c>
      <c r="S504" s="40">
        <v>25</v>
      </c>
      <c r="T504" s="40">
        <v>60</v>
      </c>
      <c r="U504" s="41">
        <v>44454</v>
      </c>
      <c r="V504" s="42" t="s">
        <v>215</v>
      </c>
      <c r="W504" s="43" t="s">
        <v>204</v>
      </c>
      <c r="X504" s="44" t="str">
        <f>IFERROR(VLOOKUP(Abfalldokumentation!$R504,Artikel!A:C,3,FALSE),Abfalldokumentation!$R504)</f>
        <v>Div. Zipfel, Endstücke</v>
      </c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spans="1:40" ht="30" customHeight="1" x14ac:dyDescent="0.25">
      <c r="A505" s="73" t="str">
        <f>VLOOKUP(N505,'Linien - BU'!A:B,2,FALSE)</f>
        <v>BU1</v>
      </c>
      <c r="B505" s="74">
        <f t="shared" si="49"/>
        <v>12.600000000000001</v>
      </c>
      <c r="C505" s="75">
        <f>Abfalldokumentation!$U505</f>
        <v>44454</v>
      </c>
      <c r="D505" s="69" t="str">
        <f>IFERROR(IF(VLOOKUP(O505,'[1]Rohware 230'!$B:$C,2,FALSE)=0,"Rohware"),
IFERROR(IF(VLOOKUP(O505,[1]Sammelnr.!$B:$C,2,FALSE)=0,"Sammelnr. ungeschält ABS"),
IFERROR(IF(VLOOKUP(O505,[1]Sammelnr.!$E:$F,2,FALSE)=0,"Sammelnr. ungeschält VS"),
IFERROR(IF(VLOOKUP(O505,[1]Sammelnr.!$H:$I,2,FALSE)=0,"Sammelnr. geschält"),
IFERROR(IF(VLOOKUP(O505,[1]Offen!$B:$C,2,FALSE)=0,"Offen ungeschält ABS"),
IFERROR(IF(VLOOKUP(O505,[1]Offen!$E:$F,2,FALSE)=0,"Offen ungeschält VOS"),
IFERROR(IF(VLOOKUP(O505,[1]Offen!$H:$I,2,FALSE)=0,"Offen geschält RW"),
IFERROR(IF(VLOOKUP(O505,[1]Offen!$K:$L,2,FALSE)=0,"Offen vegan"),
IFERROR(IF(VLOOKUP(O505,[1]Offen!$N:$O,2,FALSE)=0,"Offen Zipfel"),
IFERROR(IF(VLOOKUP(O505,[1]Offen!$Q:$R,2,FALSE)=0,"Offen Endstücke"),
IFERROR(IF(VLOOKUP(O505,[1]Vakuumiert!$B:$C,2,FALSE)=0,"Vakuumierter VOS ungeschält"),
IFERROR(IF(VLOOKUP(O505,[1]Vakuumiert!$E:$F,2,FALSE)=0,"Vakuumierter ABS ungeschält"),
IFERROR(IF(VLOOKUP(O505,[1]Vakuumiert!$H:$I,2,FALSE)=0,"Vakuumierter VOS geschält"),
IFERROR(IF(VLOOKUP(O505,[1]Vakuumiert!$K:$L,2,FALSE)=0,"Vakuumierter VOS vegan"),
IFERROR(IF(VLOOKUP(O505,[1]Vakuumiert!$N:$O,2,FALSE)=0,"Vakuumierter VOS Zipfel"),
IFERROR(IF(VLOOKUP(O505,[1]Vakuumiert!$Q:$R,2,FALSE)=0,"Vakuumiert geschält"),
IFERROR(IF(VLOOKUP(O505,'[1]vakuumierte Fertigprodukte'!$B:$C,2,FALSE)=0,"Fertigprodukte"),
IFERROR(IF(VLOOKUP(O505,'[1]vakuumierte Fertigprodukte'!$E:$FI,2,FALSE)=0,"Vakuumierte Zipfel"),
IFERROR(IF(VLOOKUP(O505,[1]Wurste!$B:$C,2,FALSE)=0,"Räucherwürste"),
IFERROR(IF(VLOOKUP(O505,[1]Wurste!$E:$F,2,FALSE)=0,"URW/URGW Wurst"),
IFERROR(IF(VLOOKUP(O505,[1]Wurste!$H:$I,2,FALSE)=0,"HF-Wurst Vegan"),
IFERROR(IF(VLOOKUP(O505,[1]Wurste!$K:$L,2,FALSE)=0,"320er ohne Würste"),
IFERROR(IF(AND(OR(Abfalldokumentation!$A505="BU3",Abfalldokumentation!$A505="Verkauf"),Abfalldokumentation!$F505="Schimmel",Abfalldokumentation!$G505="keinen Abnehmer/kein Schälpersonal"),"Div. Zipfel, ES ohne Verwendung",VLOOKUP(Abfalldokumentation!$E505,Produktgruppen!A:B,2,FALSE)),"-")))))))))))))))))))))))</f>
        <v>Diverses</v>
      </c>
      <c r="E505" s="76" t="str">
        <f>IFERROR(VLOOKUP(Abfalldokumentation!$O505,Artikel!A:C,3,FALSE),Abfalldokumentation!$O505)</f>
        <v>Diverses</v>
      </c>
      <c r="F505" s="76" t="str">
        <f>VLOOKUP(T505,'Liste Gründe'!A:D,2,FALSE)</f>
        <v>Linienbezogen</v>
      </c>
      <c r="G505" s="75" t="str">
        <f>IF(ISBLANK(V505),VLOOKUP(Abfalldokumentation!$P505,'Liste Gründe'!A:D,3,FALSE),V505)</f>
        <v>Darm geplatzt</v>
      </c>
      <c r="H505" s="76" t="str">
        <f>IF(ISBLANK(Abfalldokumentation!$W505),"-",Abfalldokumentation!$W505)</f>
        <v>-</v>
      </c>
      <c r="I505" s="76">
        <f t="shared" si="50"/>
        <v>37</v>
      </c>
      <c r="J505" s="76" t="str">
        <f t="shared" si="51"/>
        <v>Produkte</v>
      </c>
      <c r="K505" s="76" t="str">
        <f t="shared" si="52"/>
        <v>BUs</v>
      </c>
      <c r="L505" s="76" t="str">
        <f t="shared" si="53"/>
        <v>Symptome</v>
      </c>
      <c r="M505" s="76" t="str">
        <f>IFERROR(VLOOKUP(Abfalldokumentation!$O505,Kennzahlen!S:V,3,FALSE)*Abfalldokumentation!$B505,"0")</f>
        <v>0</v>
      </c>
      <c r="N505" s="76" t="str">
        <f>IF(ISBLANK(Q505),VLOOKUP(Abfalldokumentation!$O505,'Linien - BU'!R:S,2,FALSE),Q505)</f>
        <v>Abfüllung</v>
      </c>
      <c r="O505" s="77" t="str">
        <f t="shared" si="54"/>
        <v>Diverses</v>
      </c>
      <c r="P505" s="77">
        <f t="shared" si="55"/>
        <v>34</v>
      </c>
      <c r="Q505" s="45" t="s">
        <v>180</v>
      </c>
      <c r="R505" s="46" t="s">
        <v>110</v>
      </c>
      <c r="S505" s="46">
        <v>12.600000000000001</v>
      </c>
      <c r="T505" s="40">
        <v>34</v>
      </c>
      <c r="U505" s="47">
        <v>44454</v>
      </c>
      <c r="V505" s="48"/>
      <c r="W505" s="49"/>
      <c r="X505" s="50" t="str">
        <f>IFERROR(VLOOKUP(Abfalldokumentation!$R505,Artikel!A:C,3,FALSE),Abfalldokumentation!$R505)</f>
        <v>Diverses</v>
      </c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spans="1:40" ht="30" hidden="1" customHeight="1" x14ac:dyDescent="0.25">
      <c r="A506" s="78" t="str">
        <f>VLOOKUP(N506,'Linien - BU'!A:B,2,FALSE)</f>
        <v>BU1</v>
      </c>
      <c r="B506" s="79">
        <f t="shared" si="49"/>
        <v>160.5</v>
      </c>
      <c r="C506" s="80">
        <f>Abfalldokumentation!$U506</f>
        <v>44454</v>
      </c>
      <c r="D506" s="69" t="str">
        <f>IFERROR(IF(VLOOKUP(O506,'[1]Rohware 230'!$B:$C,2,FALSE)=0,"Rohware"),
IFERROR(IF(VLOOKUP(O506,[1]Sammelnr.!$B:$C,2,FALSE)=0,"Sammelnr. ungeschält ABS"),
IFERROR(IF(VLOOKUP(O506,[1]Sammelnr.!$E:$F,2,FALSE)=0,"Sammelnr. ungeschält VS"),
IFERROR(IF(VLOOKUP(O506,[1]Sammelnr.!$H:$I,2,FALSE)=0,"Sammelnr. geschält"),
IFERROR(IF(VLOOKUP(O506,[1]Offen!$B:$C,2,FALSE)=0,"Offen ungeschält ABS"),
IFERROR(IF(VLOOKUP(O506,[1]Offen!$E:$F,2,FALSE)=0,"Offen ungeschält VOS"),
IFERROR(IF(VLOOKUP(O506,[1]Offen!$H:$I,2,FALSE)=0,"Offen geschält RW"),
IFERROR(IF(VLOOKUP(O506,[1]Offen!$K:$L,2,FALSE)=0,"Offen vegan"),
IFERROR(IF(VLOOKUP(O506,[1]Offen!$N:$O,2,FALSE)=0,"Offen Zipfel"),
IFERROR(IF(VLOOKUP(O506,[1]Offen!$Q:$R,2,FALSE)=0,"Offen Endstücke"),
IFERROR(IF(VLOOKUP(O506,[1]Vakuumiert!$B:$C,2,FALSE)=0,"Vakuumierter VOS ungeschält"),
IFERROR(IF(VLOOKUP(O506,[1]Vakuumiert!$E:$F,2,FALSE)=0,"Vakuumierter ABS ungeschält"),
IFERROR(IF(VLOOKUP(O506,[1]Vakuumiert!$H:$I,2,FALSE)=0,"Vakuumierter VOS geschält"),
IFERROR(IF(VLOOKUP(O506,[1]Vakuumiert!$K:$L,2,FALSE)=0,"Vakuumierter VOS vegan"),
IFERROR(IF(VLOOKUP(O506,[1]Vakuumiert!$N:$O,2,FALSE)=0,"Vakuumierter VOS Zipfel"),
IFERROR(IF(VLOOKUP(O506,[1]Vakuumiert!$Q:$R,2,FALSE)=0,"Vakuumiert geschält"),
IFERROR(IF(VLOOKUP(O506,'[1]vakuumierte Fertigprodukte'!$B:$C,2,FALSE)=0,"Fertigprodukte"),
IFERROR(IF(VLOOKUP(O506,'[1]vakuumierte Fertigprodukte'!$E:$FI,2,FALSE)=0,"Vakuumierte Zipfel"),
IFERROR(IF(VLOOKUP(O506,[1]Wurste!$B:$C,2,FALSE)=0,"Räucherwürste"),
IFERROR(IF(VLOOKUP(O506,[1]Wurste!$E:$F,2,FALSE)=0,"URW/URGW Wurst"),
IFERROR(IF(VLOOKUP(O506,[1]Wurste!$H:$I,2,FALSE)=0,"HF-Wurst Vegan"),
IFERROR(IF(VLOOKUP(O506,[1]Wurste!$K:$L,2,FALSE)=0,"320er ohne Würste"),
IFERROR(IF(AND(OR(Abfalldokumentation!$A506="BU3",Abfalldokumentation!$A506="Verkauf"),Abfalldokumentation!$F506="Schimmel",Abfalldokumentation!$G506="keinen Abnehmer/kein Schälpersonal"),"Div. Zipfel, ES ohne Verwendung",VLOOKUP(Abfalldokumentation!$E506,Produktgruppen!A:B,2,FALSE)),"-")))))))))))))))))))))))</f>
        <v>Diverses</v>
      </c>
      <c r="E506" s="81" t="str">
        <f>IFERROR(VLOOKUP(Abfalldokumentation!$O506,Artikel!A:C,3,FALSE),Abfalldokumentation!$O506)</f>
        <v>Diverses</v>
      </c>
      <c r="F506" s="81" t="str">
        <f>VLOOKUP(T506,'Liste Gründe'!A:D,2,FALSE)</f>
        <v>Linienbezogen</v>
      </c>
      <c r="G506" s="80" t="str">
        <f>IF(ISBLANK(V506),VLOOKUP(Abfalldokumentation!$P506,'Liste Gründe'!A:D,3,FALSE),V506)</f>
        <v>Maschinenabfall</v>
      </c>
      <c r="H506" s="81" t="str">
        <f>IF(ISBLANK(Abfalldokumentation!$W506),"-",Abfalldokumentation!$W506)</f>
        <v>-</v>
      </c>
      <c r="I506" s="81">
        <f t="shared" si="50"/>
        <v>37</v>
      </c>
      <c r="J506" s="81" t="str">
        <f t="shared" si="51"/>
        <v>Produkte</v>
      </c>
      <c r="K506" s="81" t="str">
        <f t="shared" si="52"/>
        <v>BUs</v>
      </c>
      <c r="L506" s="81" t="str">
        <f t="shared" si="53"/>
        <v>Symptome</v>
      </c>
      <c r="M506" s="81" t="str">
        <f>IFERROR(VLOOKUP(Abfalldokumentation!$O506,Kennzahlen!S:V,3,FALSE)*Abfalldokumentation!$B506,"0")</f>
        <v>0</v>
      </c>
      <c r="N506" s="81" t="str">
        <f>IF(ISBLANK(Q506),VLOOKUP(Abfalldokumentation!$O506,'Linien - BU'!R:S,2,FALSE),Q506)</f>
        <v>Strudelline</v>
      </c>
      <c r="O506" s="77" t="str">
        <f t="shared" si="54"/>
        <v>Diverses</v>
      </c>
      <c r="P506" s="77">
        <f t="shared" si="55"/>
        <v>30</v>
      </c>
      <c r="Q506" s="39" t="s">
        <v>222</v>
      </c>
      <c r="R506" s="40" t="s">
        <v>110</v>
      </c>
      <c r="S506" s="40">
        <v>160.5</v>
      </c>
      <c r="T506" s="40">
        <v>30</v>
      </c>
      <c r="U506" s="41">
        <v>44454</v>
      </c>
      <c r="V506" s="42"/>
      <c r="W506" s="43" t="s">
        <v>54</v>
      </c>
      <c r="X506" s="44" t="str">
        <f>IFERROR(VLOOKUP(Abfalldokumentation!$R506,Artikel!A:C,3,FALSE),Abfalldokumentation!$R506)</f>
        <v>Diverses</v>
      </c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spans="1:40" ht="30" customHeight="1" x14ac:dyDescent="0.25">
      <c r="A507" s="73" t="str">
        <f>VLOOKUP(N507,'Linien - BU'!A:B,2,FALSE)</f>
        <v>BU1</v>
      </c>
      <c r="B507" s="74">
        <f t="shared" si="49"/>
        <v>35</v>
      </c>
      <c r="C507" s="75">
        <f>Abfalldokumentation!$U507</f>
        <v>44454</v>
      </c>
      <c r="D507" s="69" t="str">
        <f>IFERROR(IF(VLOOKUP(O507,'[1]Rohware 230'!$B:$C,2,FALSE)=0,"Rohware"),
IFERROR(IF(VLOOKUP(O507,[1]Sammelnr.!$B:$C,2,FALSE)=0,"Sammelnr. ungeschält ABS"),
IFERROR(IF(VLOOKUP(O507,[1]Sammelnr.!$E:$F,2,FALSE)=0,"Sammelnr. ungeschält VS"),
IFERROR(IF(VLOOKUP(O507,[1]Sammelnr.!$H:$I,2,FALSE)=0,"Sammelnr. geschält"),
IFERROR(IF(VLOOKUP(O507,[1]Offen!$B:$C,2,FALSE)=0,"Offen ungeschält ABS"),
IFERROR(IF(VLOOKUP(O507,[1]Offen!$E:$F,2,FALSE)=0,"Offen ungeschält VOS"),
IFERROR(IF(VLOOKUP(O507,[1]Offen!$H:$I,2,FALSE)=0,"Offen geschält RW"),
IFERROR(IF(VLOOKUP(O507,[1]Offen!$K:$L,2,FALSE)=0,"Offen vegan"),
IFERROR(IF(VLOOKUP(O507,[1]Offen!$N:$O,2,FALSE)=0,"Offen Zipfel"),
IFERROR(IF(VLOOKUP(O507,[1]Offen!$Q:$R,2,FALSE)=0,"Offen Endstücke"),
IFERROR(IF(VLOOKUP(O507,[1]Vakuumiert!$B:$C,2,FALSE)=0,"Vakuumierter VOS ungeschält"),
IFERROR(IF(VLOOKUP(O507,[1]Vakuumiert!$E:$F,2,FALSE)=0,"Vakuumierter ABS ungeschält"),
IFERROR(IF(VLOOKUP(O507,[1]Vakuumiert!$H:$I,2,FALSE)=0,"Vakuumierter VOS geschält"),
IFERROR(IF(VLOOKUP(O507,[1]Vakuumiert!$K:$L,2,FALSE)=0,"Vakuumierter VOS vegan"),
IFERROR(IF(VLOOKUP(O507,[1]Vakuumiert!$N:$O,2,FALSE)=0,"Vakuumierter VOS Zipfel"),
IFERROR(IF(VLOOKUP(O507,[1]Vakuumiert!$Q:$R,2,FALSE)=0,"Vakuumiert geschält"),
IFERROR(IF(VLOOKUP(O507,'[1]vakuumierte Fertigprodukte'!$B:$C,2,FALSE)=0,"Fertigprodukte"),
IFERROR(IF(VLOOKUP(O507,'[1]vakuumierte Fertigprodukte'!$E:$FI,2,FALSE)=0,"Vakuumierte Zipfel"),
IFERROR(IF(VLOOKUP(O507,[1]Wurste!$B:$C,2,FALSE)=0,"Räucherwürste"),
IFERROR(IF(VLOOKUP(O507,[1]Wurste!$E:$F,2,FALSE)=0,"URW/URGW Wurst"),
IFERROR(IF(VLOOKUP(O507,[1]Wurste!$H:$I,2,FALSE)=0,"HF-Wurst Vegan"),
IFERROR(IF(VLOOKUP(O507,[1]Wurste!$K:$L,2,FALSE)=0,"320er ohne Würste"),
IFERROR(IF(AND(OR(Abfalldokumentation!$A507="BU3",Abfalldokumentation!$A507="Verkauf"),Abfalldokumentation!$F507="Schimmel",Abfalldokumentation!$G507="keinen Abnehmer/kein Schälpersonal"),"Div. Zipfel, ES ohne Verwendung",VLOOKUP(Abfalldokumentation!$E507,Produktgruppen!A:B,2,FALSE)),"-")))))))))))))))))))))))</f>
        <v>Diverses</v>
      </c>
      <c r="E507" s="76" t="str">
        <f>IFERROR(VLOOKUP(Abfalldokumentation!$O507,Artikel!A:C,3,FALSE),Abfalldokumentation!$O507)</f>
        <v>Diverses aus Abfüllung</v>
      </c>
      <c r="F507" s="76" t="str">
        <f>VLOOKUP(T507,'Liste Gründe'!A:D,2,FALSE)</f>
        <v>Linienbezogen</v>
      </c>
      <c r="G507" s="75" t="str">
        <f>IF(ISBLANK(V507),VLOOKUP(Abfalldokumentation!$P507,'Liste Gründe'!A:D,3,FALSE),V507)</f>
        <v>Darm geplatzt</v>
      </c>
      <c r="H507" s="76" t="str">
        <f>IF(ISBLANK(Abfalldokumentation!$W507),"-",Abfalldokumentation!$W507)</f>
        <v>-</v>
      </c>
      <c r="I507" s="76">
        <f t="shared" si="50"/>
        <v>37</v>
      </c>
      <c r="J507" s="76" t="str">
        <f t="shared" si="51"/>
        <v>Produkte</v>
      </c>
      <c r="K507" s="76" t="str">
        <f t="shared" si="52"/>
        <v>BUs</v>
      </c>
      <c r="L507" s="76" t="str">
        <f t="shared" si="53"/>
        <v>Symptome</v>
      </c>
      <c r="M507" s="76" t="str">
        <f>IFERROR(VLOOKUP(Abfalldokumentation!$O507,Kennzahlen!S:V,3,FALSE)*Abfalldokumentation!$B507,"0")</f>
        <v>0</v>
      </c>
      <c r="N507" s="76" t="str">
        <f>IF(ISBLANK(Q507),VLOOKUP(Abfalldokumentation!$O507,'Linien - BU'!R:S,2,FALSE),Q507)</f>
        <v>Abfüllung</v>
      </c>
      <c r="O507" s="77" t="str">
        <f t="shared" si="54"/>
        <v>Diverses aus Abfüllung</v>
      </c>
      <c r="P507" s="77">
        <f t="shared" si="55"/>
        <v>34</v>
      </c>
      <c r="Q507" s="45" t="s">
        <v>180</v>
      </c>
      <c r="R507" s="46" t="s">
        <v>193</v>
      </c>
      <c r="S507" s="46">
        <v>35</v>
      </c>
      <c r="T507" s="40">
        <v>34</v>
      </c>
      <c r="U507" s="47">
        <v>44454</v>
      </c>
      <c r="V507" s="48"/>
      <c r="W507" s="49"/>
      <c r="X507" s="50" t="str">
        <f>IFERROR(VLOOKUP(Abfalldokumentation!$R507,Artikel!A:C,3,FALSE),Abfalldokumentation!$R507)</f>
        <v>Diverses aus Abfüllung</v>
      </c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spans="1:40" ht="30" customHeight="1" x14ac:dyDescent="0.25">
      <c r="A508" s="78" t="str">
        <f>VLOOKUP(N508,'Linien - BU'!A:B,2,FALSE)</f>
        <v>BU1</v>
      </c>
      <c r="B508" s="79">
        <f t="shared" si="49"/>
        <v>62</v>
      </c>
      <c r="C508" s="80">
        <f>Abfalldokumentation!$U508</f>
        <v>44454</v>
      </c>
      <c r="D508" s="69" t="str">
        <f>IFERROR(IF(VLOOKUP(O508,'[1]Rohware 230'!$B:$C,2,FALSE)=0,"Rohware"),
IFERROR(IF(VLOOKUP(O508,[1]Sammelnr.!$B:$C,2,FALSE)=0,"Sammelnr. ungeschält ABS"),
IFERROR(IF(VLOOKUP(O508,[1]Sammelnr.!$E:$F,2,FALSE)=0,"Sammelnr. ungeschält VS"),
IFERROR(IF(VLOOKUP(O508,[1]Sammelnr.!$H:$I,2,FALSE)=0,"Sammelnr. geschält"),
IFERROR(IF(VLOOKUP(O508,[1]Offen!$B:$C,2,FALSE)=0,"Offen ungeschält ABS"),
IFERROR(IF(VLOOKUP(O508,[1]Offen!$E:$F,2,FALSE)=0,"Offen ungeschält VOS"),
IFERROR(IF(VLOOKUP(O508,[1]Offen!$H:$I,2,FALSE)=0,"Offen geschält RW"),
IFERROR(IF(VLOOKUP(O508,[1]Offen!$K:$L,2,FALSE)=0,"Offen vegan"),
IFERROR(IF(VLOOKUP(O508,[1]Offen!$N:$O,2,FALSE)=0,"Offen Zipfel"),
IFERROR(IF(VLOOKUP(O508,[1]Offen!$Q:$R,2,FALSE)=0,"Offen Endstücke"),
IFERROR(IF(VLOOKUP(O508,[1]Vakuumiert!$B:$C,2,FALSE)=0,"Vakuumierter VOS ungeschält"),
IFERROR(IF(VLOOKUP(O508,[1]Vakuumiert!$E:$F,2,FALSE)=0,"Vakuumierter ABS ungeschält"),
IFERROR(IF(VLOOKUP(O508,[1]Vakuumiert!$H:$I,2,FALSE)=0,"Vakuumierter VOS geschält"),
IFERROR(IF(VLOOKUP(O508,[1]Vakuumiert!$K:$L,2,FALSE)=0,"Vakuumierter VOS vegan"),
IFERROR(IF(VLOOKUP(O508,[1]Vakuumiert!$N:$O,2,FALSE)=0,"Vakuumierter VOS Zipfel"),
IFERROR(IF(VLOOKUP(O508,[1]Vakuumiert!$Q:$R,2,FALSE)=0,"Vakuumiert geschält"),
IFERROR(IF(VLOOKUP(O508,'[1]vakuumierte Fertigprodukte'!$B:$C,2,FALSE)=0,"Fertigprodukte"),
IFERROR(IF(VLOOKUP(O508,'[1]vakuumierte Fertigprodukte'!$E:$FI,2,FALSE)=0,"Vakuumierte Zipfel"),
IFERROR(IF(VLOOKUP(O508,[1]Wurste!$B:$C,2,FALSE)=0,"Räucherwürste"),
IFERROR(IF(VLOOKUP(O508,[1]Wurste!$E:$F,2,FALSE)=0,"URW/URGW Wurst"),
IFERROR(IF(VLOOKUP(O508,[1]Wurste!$H:$I,2,FALSE)=0,"HF-Wurst Vegan"),
IFERROR(IF(VLOOKUP(O508,[1]Wurste!$K:$L,2,FALSE)=0,"320er ohne Würste"),
IFERROR(IF(AND(OR(Abfalldokumentation!$A508="BU3",Abfalldokumentation!$A508="Verkauf"),Abfalldokumentation!$F508="Schimmel",Abfalldokumentation!$G508="keinen Abnehmer/kein Schälpersonal"),"Div. Zipfel, ES ohne Verwendung",VLOOKUP(Abfalldokumentation!$E508,Produktgruppen!A:B,2,FALSE)),"-")))))))))))))))))))))))</f>
        <v>Diverses</v>
      </c>
      <c r="E508" s="81" t="str">
        <f>IFERROR(VLOOKUP(Abfalldokumentation!$O508,Artikel!A:C,3,FALSE),Abfalldokumentation!$O508)</f>
        <v>Diverses aus Abfüllung</v>
      </c>
      <c r="F508" s="81" t="str">
        <f>VLOOKUP(T508,'Liste Gründe'!A:D,2,FALSE)</f>
        <v>Linienbezogen</v>
      </c>
      <c r="G508" s="80" t="str">
        <f>IF(ISBLANK(V508),VLOOKUP(Abfalldokumentation!$P508,'Liste Gründe'!A:D,3,FALSE),V508)</f>
        <v>Darm geplatzt</v>
      </c>
      <c r="H508" s="81" t="str">
        <f>IF(ISBLANK(Abfalldokumentation!$W508),"-",Abfalldokumentation!$W508)</f>
        <v>-</v>
      </c>
      <c r="I508" s="81">
        <f t="shared" si="50"/>
        <v>37</v>
      </c>
      <c r="J508" s="81" t="str">
        <f t="shared" si="51"/>
        <v>Produkte</v>
      </c>
      <c r="K508" s="81" t="str">
        <f t="shared" si="52"/>
        <v>BUs</v>
      </c>
      <c r="L508" s="81" t="str">
        <f t="shared" si="53"/>
        <v>Symptome</v>
      </c>
      <c r="M508" s="81" t="str">
        <f>IFERROR(VLOOKUP(Abfalldokumentation!$O508,Kennzahlen!S:V,3,FALSE)*Abfalldokumentation!$B508,"0")</f>
        <v>0</v>
      </c>
      <c r="N508" s="81" t="str">
        <f>IF(ISBLANK(Q508),VLOOKUP(Abfalldokumentation!$O508,'Linien - BU'!R:S,2,FALSE),Q508)</f>
        <v>Abfüllung</v>
      </c>
      <c r="O508" s="77" t="str">
        <f t="shared" si="54"/>
        <v>Diverses aus Abfüllung</v>
      </c>
      <c r="P508" s="77">
        <f t="shared" si="55"/>
        <v>34</v>
      </c>
      <c r="Q508" s="39" t="s">
        <v>180</v>
      </c>
      <c r="R508" s="40" t="s">
        <v>193</v>
      </c>
      <c r="S508" s="40">
        <v>62</v>
      </c>
      <c r="T508" s="40">
        <v>34</v>
      </c>
      <c r="U508" s="41">
        <v>44454</v>
      </c>
      <c r="V508" s="42"/>
      <c r="W508" s="43"/>
      <c r="X508" s="44" t="str">
        <f>IFERROR(VLOOKUP(Abfalldokumentation!$R508,Artikel!A:C,3,FALSE),Abfalldokumentation!$R508)</f>
        <v>Diverses aus Abfüllung</v>
      </c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spans="1:40" ht="30" customHeight="1" x14ac:dyDescent="0.25">
      <c r="A509" s="73" t="str">
        <f>VLOOKUP(N509,'Linien - BU'!A:B,2,FALSE)</f>
        <v>BU1</v>
      </c>
      <c r="B509" s="74">
        <f t="shared" si="49"/>
        <v>101</v>
      </c>
      <c r="C509" s="75">
        <f>Abfalldokumentation!$U509</f>
        <v>44454</v>
      </c>
      <c r="D509" s="69" t="str">
        <f>IFERROR(IF(VLOOKUP(O509,'[1]Rohware 230'!$B:$C,2,FALSE)=0,"Rohware"),
IFERROR(IF(VLOOKUP(O509,[1]Sammelnr.!$B:$C,2,FALSE)=0,"Sammelnr. ungeschält ABS"),
IFERROR(IF(VLOOKUP(O509,[1]Sammelnr.!$E:$F,2,FALSE)=0,"Sammelnr. ungeschält VS"),
IFERROR(IF(VLOOKUP(O509,[1]Sammelnr.!$H:$I,2,FALSE)=0,"Sammelnr. geschält"),
IFERROR(IF(VLOOKUP(O509,[1]Offen!$B:$C,2,FALSE)=0,"Offen ungeschält ABS"),
IFERROR(IF(VLOOKUP(O509,[1]Offen!$E:$F,2,FALSE)=0,"Offen ungeschält VOS"),
IFERROR(IF(VLOOKUP(O509,[1]Offen!$H:$I,2,FALSE)=0,"Offen geschält RW"),
IFERROR(IF(VLOOKUP(O509,[1]Offen!$K:$L,2,FALSE)=0,"Offen vegan"),
IFERROR(IF(VLOOKUP(O509,[1]Offen!$N:$O,2,FALSE)=0,"Offen Zipfel"),
IFERROR(IF(VLOOKUP(O509,[1]Offen!$Q:$R,2,FALSE)=0,"Offen Endstücke"),
IFERROR(IF(VLOOKUP(O509,[1]Vakuumiert!$B:$C,2,FALSE)=0,"Vakuumierter VOS ungeschält"),
IFERROR(IF(VLOOKUP(O509,[1]Vakuumiert!$E:$F,2,FALSE)=0,"Vakuumierter ABS ungeschält"),
IFERROR(IF(VLOOKUP(O509,[1]Vakuumiert!$H:$I,2,FALSE)=0,"Vakuumierter VOS geschält"),
IFERROR(IF(VLOOKUP(O509,[1]Vakuumiert!$K:$L,2,FALSE)=0,"Vakuumierter VOS vegan"),
IFERROR(IF(VLOOKUP(O509,[1]Vakuumiert!$N:$O,2,FALSE)=0,"Vakuumierter VOS Zipfel"),
IFERROR(IF(VLOOKUP(O509,[1]Vakuumiert!$Q:$R,2,FALSE)=0,"Vakuumiert geschält"),
IFERROR(IF(VLOOKUP(O509,'[1]vakuumierte Fertigprodukte'!$B:$C,2,FALSE)=0,"Fertigprodukte"),
IFERROR(IF(VLOOKUP(O509,'[1]vakuumierte Fertigprodukte'!$E:$FI,2,FALSE)=0,"Vakuumierte Zipfel"),
IFERROR(IF(VLOOKUP(O509,[1]Wurste!$B:$C,2,FALSE)=0,"Räucherwürste"),
IFERROR(IF(VLOOKUP(O509,[1]Wurste!$E:$F,2,FALSE)=0,"URW/URGW Wurst"),
IFERROR(IF(VLOOKUP(O509,[1]Wurste!$H:$I,2,FALSE)=0,"HF-Wurst Vegan"),
IFERROR(IF(VLOOKUP(O509,[1]Wurste!$K:$L,2,FALSE)=0,"320er ohne Würste"),
IFERROR(IF(AND(OR(Abfalldokumentation!$A509="BU3",Abfalldokumentation!$A509="Verkauf"),Abfalldokumentation!$F509="Schimmel",Abfalldokumentation!$G509="keinen Abnehmer/kein Schälpersonal"),"Div. Zipfel, ES ohne Verwendung",VLOOKUP(Abfalldokumentation!$E509,Produktgruppen!A:B,2,FALSE)),"-")))))))))))))))))))))))</f>
        <v>Diverses</v>
      </c>
      <c r="E509" s="76" t="str">
        <f>IFERROR(VLOOKUP(Abfalldokumentation!$O509,Artikel!A:C,3,FALSE),Abfalldokumentation!$O509)</f>
        <v>Diverses aus Abfüllung</v>
      </c>
      <c r="F509" s="76" t="str">
        <f>VLOOKUP(T509,'Liste Gründe'!A:D,2,FALSE)</f>
        <v>Linienbezogen</v>
      </c>
      <c r="G509" s="75" t="str">
        <f>IF(ISBLANK(V509),VLOOKUP(Abfalldokumentation!$P509,'Liste Gründe'!A:D,3,FALSE),V509)</f>
        <v>Darm geplatzt</v>
      </c>
      <c r="H509" s="76" t="str">
        <f>IF(ISBLANK(Abfalldokumentation!$W509),"-",Abfalldokumentation!$W509)</f>
        <v>-</v>
      </c>
      <c r="I509" s="76">
        <f t="shared" si="50"/>
        <v>37</v>
      </c>
      <c r="J509" s="76" t="str">
        <f t="shared" si="51"/>
        <v>Produkte</v>
      </c>
      <c r="K509" s="76" t="str">
        <f t="shared" si="52"/>
        <v>BUs</v>
      </c>
      <c r="L509" s="76" t="str">
        <f t="shared" si="53"/>
        <v>Symptome</v>
      </c>
      <c r="M509" s="76" t="str">
        <f>IFERROR(VLOOKUP(Abfalldokumentation!$O509,Kennzahlen!S:V,3,FALSE)*Abfalldokumentation!$B509,"0")</f>
        <v>0</v>
      </c>
      <c r="N509" s="76" t="str">
        <f>IF(ISBLANK(Q509),VLOOKUP(Abfalldokumentation!$O509,'Linien - BU'!R:S,2,FALSE),Q509)</f>
        <v>Abfüllung</v>
      </c>
      <c r="O509" s="77" t="str">
        <f t="shared" si="54"/>
        <v>Diverses aus Abfüllung</v>
      </c>
      <c r="P509" s="77">
        <f t="shared" si="55"/>
        <v>34</v>
      </c>
      <c r="Q509" s="45" t="s">
        <v>180</v>
      </c>
      <c r="R509" s="46" t="s">
        <v>193</v>
      </c>
      <c r="S509" s="46">
        <v>101</v>
      </c>
      <c r="T509" s="40">
        <v>34</v>
      </c>
      <c r="U509" s="47">
        <v>44454</v>
      </c>
      <c r="V509" s="48"/>
      <c r="W509" s="49"/>
      <c r="X509" s="50" t="str">
        <f>IFERROR(VLOOKUP(Abfalldokumentation!$R509,Artikel!A:C,3,FALSE),Abfalldokumentation!$R509)</f>
        <v>Diverses aus Abfüllung</v>
      </c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spans="1:40" ht="30" customHeight="1" x14ac:dyDescent="0.25">
      <c r="A510" s="78" t="str">
        <f>VLOOKUP(N510,'Linien - BU'!A:B,2,FALSE)</f>
        <v>BU1</v>
      </c>
      <c r="B510" s="79">
        <f t="shared" si="49"/>
        <v>113</v>
      </c>
      <c r="C510" s="80">
        <f>Abfalldokumentation!$U510</f>
        <v>44454</v>
      </c>
      <c r="D510" s="69" t="str">
        <f>IFERROR(IF(VLOOKUP(O510,'[1]Rohware 230'!$B:$C,2,FALSE)=0,"Rohware"),
IFERROR(IF(VLOOKUP(O510,[1]Sammelnr.!$B:$C,2,FALSE)=0,"Sammelnr. ungeschält ABS"),
IFERROR(IF(VLOOKUP(O510,[1]Sammelnr.!$E:$F,2,FALSE)=0,"Sammelnr. ungeschält VS"),
IFERROR(IF(VLOOKUP(O510,[1]Sammelnr.!$H:$I,2,FALSE)=0,"Sammelnr. geschält"),
IFERROR(IF(VLOOKUP(O510,[1]Offen!$B:$C,2,FALSE)=0,"Offen ungeschält ABS"),
IFERROR(IF(VLOOKUP(O510,[1]Offen!$E:$F,2,FALSE)=0,"Offen ungeschält VOS"),
IFERROR(IF(VLOOKUP(O510,[1]Offen!$H:$I,2,FALSE)=0,"Offen geschält RW"),
IFERROR(IF(VLOOKUP(O510,[1]Offen!$K:$L,2,FALSE)=0,"Offen vegan"),
IFERROR(IF(VLOOKUP(O510,[1]Offen!$N:$O,2,FALSE)=0,"Offen Zipfel"),
IFERROR(IF(VLOOKUP(O510,[1]Offen!$Q:$R,2,FALSE)=0,"Offen Endstücke"),
IFERROR(IF(VLOOKUP(O510,[1]Vakuumiert!$B:$C,2,FALSE)=0,"Vakuumierter VOS ungeschält"),
IFERROR(IF(VLOOKUP(O510,[1]Vakuumiert!$E:$F,2,FALSE)=0,"Vakuumierter ABS ungeschält"),
IFERROR(IF(VLOOKUP(O510,[1]Vakuumiert!$H:$I,2,FALSE)=0,"Vakuumierter VOS geschält"),
IFERROR(IF(VLOOKUP(O510,[1]Vakuumiert!$K:$L,2,FALSE)=0,"Vakuumierter VOS vegan"),
IFERROR(IF(VLOOKUP(O510,[1]Vakuumiert!$N:$O,2,FALSE)=0,"Vakuumierter VOS Zipfel"),
IFERROR(IF(VLOOKUP(O510,[1]Vakuumiert!$Q:$R,2,FALSE)=0,"Vakuumiert geschält"),
IFERROR(IF(VLOOKUP(O510,'[1]vakuumierte Fertigprodukte'!$B:$C,2,FALSE)=0,"Fertigprodukte"),
IFERROR(IF(VLOOKUP(O510,'[1]vakuumierte Fertigprodukte'!$E:$FI,2,FALSE)=0,"Vakuumierte Zipfel"),
IFERROR(IF(VLOOKUP(O510,[1]Wurste!$B:$C,2,FALSE)=0,"Räucherwürste"),
IFERROR(IF(VLOOKUP(O510,[1]Wurste!$E:$F,2,FALSE)=0,"URW/URGW Wurst"),
IFERROR(IF(VLOOKUP(O510,[1]Wurste!$H:$I,2,FALSE)=0,"HF-Wurst Vegan"),
IFERROR(IF(VLOOKUP(O510,[1]Wurste!$K:$L,2,FALSE)=0,"320er ohne Würste"),
IFERROR(IF(AND(OR(Abfalldokumentation!$A510="BU3",Abfalldokumentation!$A510="Verkauf"),Abfalldokumentation!$F510="Schimmel",Abfalldokumentation!$G510="keinen Abnehmer/kein Schälpersonal"),"Div. Zipfel, ES ohne Verwendung",VLOOKUP(Abfalldokumentation!$E510,Produktgruppen!A:B,2,FALSE)),"-")))))))))))))))))))))))</f>
        <v>Diverses</v>
      </c>
      <c r="E510" s="81" t="str">
        <f>IFERROR(VLOOKUP(Abfalldokumentation!$O510,Artikel!A:C,3,FALSE),Abfalldokumentation!$O510)</f>
        <v>Diverses aus Abfüllung</v>
      </c>
      <c r="F510" s="81" t="str">
        <f>VLOOKUP(T510,'Liste Gründe'!A:D,2,FALSE)</f>
        <v>Linienbezogen</v>
      </c>
      <c r="G510" s="80" t="str">
        <f>IF(ISBLANK(V510),VLOOKUP(Abfalldokumentation!$P510,'Liste Gründe'!A:D,3,FALSE),V510)</f>
        <v>Darm geplatzt</v>
      </c>
      <c r="H510" s="81" t="str">
        <f>IF(ISBLANK(Abfalldokumentation!$W510),"-",Abfalldokumentation!$W510)</f>
        <v>-</v>
      </c>
      <c r="I510" s="81">
        <f t="shared" si="50"/>
        <v>37</v>
      </c>
      <c r="J510" s="81" t="str">
        <f t="shared" si="51"/>
        <v>Produkte</v>
      </c>
      <c r="K510" s="81" t="str">
        <f t="shared" si="52"/>
        <v>BUs</v>
      </c>
      <c r="L510" s="81" t="str">
        <f t="shared" si="53"/>
        <v>Symptome</v>
      </c>
      <c r="M510" s="81" t="str">
        <f>IFERROR(VLOOKUP(Abfalldokumentation!$O510,Kennzahlen!S:V,3,FALSE)*Abfalldokumentation!$B510,"0")</f>
        <v>0</v>
      </c>
      <c r="N510" s="81" t="str">
        <f>IF(ISBLANK(Q510),VLOOKUP(Abfalldokumentation!$O510,'Linien - BU'!R:S,2,FALSE),Q510)</f>
        <v>Abfüllung</v>
      </c>
      <c r="O510" s="77" t="str">
        <f t="shared" si="54"/>
        <v>Diverses aus Abfüllung</v>
      </c>
      <c r="P510" s="77">
        <f t="shared" si="55"/>
        <v>34</v>
      </c>
      <c r="Q510" s="39" t="s">
        <v>180</v>
      </c>
      <c r="R510" s="40" t="s">
        <v>193</v>
      </c>
      <c r="S510" s="40">
        <v>113</v>
      </c>
      <c r="T510" s="40">
        <v>34</v>
      </c>
      <c r="U510" s="41">
        <v>44454</v>
      </c>
      <c r="V510" s="42"/>
      <c r="W510" s="43"/>
      <c r="X510" s="44" t="str">
        <f>IFERROR(VLOOKUP(Abfalldokumentation!$R510,Artikel!A:C,3,FALSE),Abfalldokumentation!$R510)</f>
        <v>Diverses aus Abfüllung</v>
      </c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spans="1:40" ht="30" hidden="1" customHeight="1" x14ac:dyDescent="0.25">
      <c r="A511" s="73" t="str">
        <f>VLOOKUP(N511,'Linien - BU'!A:B,2,FALSE)</f>
        <v>Rest</v>
      </c>
      <c r="B511" s="74">
        <f t="shared" si="49"/>
        <v>11.5</v>
      </c>
      <c r="C511" s="75">
        <f>Abfalldokumentation!$U511</f>
        <v>44454</v>
      </c>
      <c r="D511" s="69" t="str">
        <f>IFERROR(IF(VLOOKUP(O511,'[1]Rohware 230'!$B:$C,2,FALSE)=0,"Rohware"),
IFERROR(IF(VLOOKUP(O511,[1]Sammelnr.!$B:$C,2,FALSE)=0,"Sammelnr. ungeschält ABS"),
IFERROR(IF(VLOOKUP(O511,[1]Sammelnr.!$E:$F,2,FALSE)=0,"Sammelnr. ungeschält VS"),
IFERROR(IF(VLOOKUP(O511,[1]Sammelnr.!$H:$I,2,FALSE)=0,"Sammelnr. geschält"),
IFERROR(IF(VLOOKUP(O511,[1]Offen!$B:$C,2,FALSE)=0,"Offen ungeschält ABS"),
IFERROR(IF(VLOOKUP(O511,[1]Offen!$E:$F,2,FALSE)=0,"Offen ungeschält VOS"),
IFERROR(IF(VLOOKUP(O511,[1]Offen!$H:$I,2,FALSE)=0,"Offen geschält RW"),
IFERROR(IF(VLOOKUP(O511,[1]Offen!$K:$L,2,FALSE)=0,"Offen vegan"),
IFERROR(IF(VLOOKUP(O511,[1]Offen!$N:$O,2,FALSE)=0,"Offen Zipfel"),
IFERROR(IF(VLOOKUP(O511,[1]Offen!$Q:$R,2,FALSE)=0,"Offen Endstücke"),
IFERROR(IF(VLOOKUP(O511,[1]Vakuumiert!$B:$C,2,FALSE)=0,"Vakuumierter VOS ungeschält"),
IFERROR(IF(VLOOKUP(O511,[1]Vakuumiert!$E:$F,2,FALSE)=0,"Vakuumierter ABS ungeschält"),
IFERROR(IF(VLOOKUP(O511,[1]Vakuumiert!$H:$I,2,FALSE)=0,"Vakuumierter VOS geschält"),
IFERROR(IF(VLOOKUP(O511,[1]Vakuumiert!$K:$L,2,FALSE)=0,"Vakuumierter VOS vegan"),
IFERROR(IF(VLOOKUP(O511,[1]Vakuumiert!$N:$O,2,FALSE)=0,"Vakuumierter VOS Zipfel"),
IFERROR(IF(VLOOKUP(O511,[1]Vakuumiert!$Q:$R,2,FALSE)=0,"Vakuumiert geschält"),
IFERROR(IF(VLOOKUP(O511,'[1]vakuumierte Fertigprodukte'!$B:$C,2,FALSE)=0,"Fertigprodukte"),
IFERROR(IF(VLOOKUP(O511,'[1]vakuumierte Fertigprodukte'!$E:$FI,2,FALSE)=0,"Vakuumierte Zipfel"),
IFERROR(IF(VLOOKUP(O511,[1]Wurste!$B:$C,2,FALSE)=0,"Räucherwürste"),
IFERROR(IF(VLOOKUP(O511,[1]Wurste!$E:$F,2,FALSE)=0,"URW/URGW Wurst"),
IFERROR(IF(VLOOKUP(O511,[1]Wurste!$H:$I,2,FALSE)=0,"HF-Wurst Vegan"),
IFERROR(IF(VLOOKUP(O511,[1]Wurste!$K:$L,2,FALSE)=0,"320er ohne Würste"),
IFERROR(IF(AND(OR(Abfalldokumentation!$A511="BU3",Abfalldokumentation!$A511="Verkauf"),Abfalldokumentation!$F511="Schimmel",Abfalldokumentation!$G511="keinen Abnehmer/kein Schälpersonal"),"Div. Zipfel, ES ohne Verwendung",VLOOKUP(Abfalldokumentation!$E511,Produktgruppen!A:B,2,FALSE)),"-")))))))))))))))))))))))</f>
        <v>Qualitätssicherung</v>
      </c>
      <c r="E511" s="76" t="str">
        <f>IFERROR(VLOOKUP(Abfalldokumentation!$O511,Artikel!A:C,3,FALSE),Abfalldokumentation!$O511)</f>
        <v>Diverses QM</v>
      </c>
      <c r="F511" s="76" t="str">
        <f>VLOOKUP(T511,'Liste Gründe'!A:D,2,FALSE)</f>
        <v>Qualitätssicherung</v>
      </c>
      <c r="G511" s="75" t="str">
        <f>IF(ISBLANK(V511),VLOOKUP(Abfalldokumentation!$P511,'Liste Gründe'!A:D,3,FALSE),V511)</f>
        <v>Sensorik</v>
      </c>
      <c r="H511" s="76" t="str">
        <f>IF(ISBLANK(Abfalldokumentation!$W511),"-",Abfalldokumentation!$W511)</f>
        <v>Sensorik</v>
      </c>
      <c r="I511" s="76">
        <f t="shared" si="50"/>
        <v>37</v>
      </c>
      <c r="J511" s="76" t="str">
        <f t="shared" si="51"/>
        <v>Produkte</v>
      </c>
      <c r="K511" s="76" t="str">
        <f t="shared" si="52"/>
        <v>BUs</v>
      </c>
      <c r="L511" s="76" t="str">
        <f t="shared" si="53"/>
        <v>Symptome</v>
      </c>
      <c r="M511" s="76" t="str">
        <f>IFERROR(VLOOKUP(Abfalldokumentation!$O511,Kennzahlen!S:V,3,FALSE)*Abfalldokumentation!$B511,"0")</f>
        <v>0</v>
      </c>
      <c r="N511" s="76" t="str">
        <f>IF(ISBLANK(Q511),VLOOKUP(Abfalldokumentation!$O511,'Linien - BU'!R:S,2,FALSE),Q511)</f>
        <v>QM</v>
      </c>
      <c r="O511" s="77" t="str">
        <f t="shared" si="54"/>
        <v>Diverses QM</v>
      </c>
      <c r="P511" s="77">
        <f t="shared" si="55"/>
        <v>74</v>
      </c>
      <c r="Q511" s="45" t="s">
        <v>196</v>
      </c>
      <c r="R511" s="46" t="s">
        <v>197</v>
      </c>
      <c r="S511" s="46">
        <v>11.5</v>
      </c>
      <c r="T511" s="46">
        <v>74</v>
      </c>
      <c r="U511" s="47">
        <v>44454</v>
      </c>
      <c r="V511" s="48" t="s">
        <v>198</v>
      </c>
      <c r="W511" s="49" t="s">
        <v>198</v>
      </c>
      <c r="X511" s="50" t="str">
        <f>IFERROR(VLOOKUP(Abfalldokumentation!$R511,Artikel!A:C,3,FALSE),Abfalldokumentation!$R511)</f>
        <v>Diverses QM</v>
      </c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spans="1:40" ht="30" hidden="1" customHeight="1" x14ac:dyDescent="0.25">
      <c r="A512" s="78" t="str">
        <f>VLOOKUP(N512,'Linien - BU'!A:B,2,FALSE)</f>
        <v>Rest</v>
      </c>
      <c r="B512" s="79">
        <f t="shared" si="49"/>
        <v>14</v>
      </c>
      <c r="C512" s="80">
        <f>Abfalldokumentation!$U512</f>
        <v>44454</v>
      </c>
      <c r="D512" s="69" t="str">
        <f>IFERROR(IF(VLOOKUP(O512,'[1]Rohware 230'!$B:$C,2,FALSE)=0,"Rohware"),
IFERROR(IF(VLOOKUP(O512,[1]Sammelnr.!$B:$C,2,FALSE)=0,"Sammelnr. ungeschält ABS"),
IFERROR(IF(VLOOKUP(O512,[1]Sammelnr.!$E:$F,2,FALSE)=0,"Sammelnr. ungeschält VS"),
IFERROR(IF(VLOOKUP(O512,[1]Sammelnr.!$H:$I,2,FALSE)=0,"Sammelnr. geschält"),
IFERROR(IF(VLOOKUP(O512,[1]Offen!$B:$C,2,FALSE)=0,"Offen ungeschält ABS"),
IFERROR(IF(VLOOKUP(O512,[1]Offen!$E:$F,2,FALSE)=0,"Offen ungeschält VOS"),
IFERROR(IF(VLOOKUP(O512,[1]Offen!$H:$I,2,FALSE)=0,"Offen geschält RW"),
IFERROR(IF(VLOOKUP(O512,[1]Offen!$K:$L,2,FALSE)=0,"Offen vegan"),
IFERROR(IF(VLOOKUP(O512,[1]Offen!$N:$O,2,FALSE)=0,"Offen Zipfel"),
IFERROR(IF(VLOOKUP(O512,[1]Offen!$Q:$R,2,FALSE)=0,"Offen Endstücke"),
IFERROR(IF(VLOOKUP(O512,[1]Vakuumiert!$B:$C,2,FALSE)=0,"Vakuumierter VOS ungeschält"),
IFERROR(IF(VLOOKUP(O512,[1]Vakuumiert!$E:$F,2,FALSE)=0,"Vakuumierter ABS ungeschält"),
IFERROR(IF(VLOOKUP(O512,[1]Vakuumiert!$H:$I,2,FALSE)=0,"Vakuumierter VOS geschält"),
IFERROR(IF(VLOOKUP(O512,[1]Vakuumiert!$K:$L,2,FALSE)=0,"Vakuumierter VOS vegan"),
IFERROR(IF(VLOOKUP(O512,[1]Vakuumiert!$N:$O,2,FALSE)=0,"Vakuumierter VOS Zipfel"),
IFERROR(IF(VLOOKUP(O512,[1]Vakuumiert!$Q:$R,2,FALSE)=0,"Vakuumiert geschält"),
IFERROR(IF(VLOOKUP(O512,'[1]vakuumierte Fertigprodukte'!$B:$C,2,FALSE)=0,"Fertigprodukte"),
IFERROR(IF(VLOOKUP(O512,'[1]vakuumierte Fertigprodukte'!$E:$FI,2,FALSE)=0,"Vakuumierte Zipfel"),
IFERROR(IF(VLOOKUP(O512,[1]Wurste!$B:$C,2,FALSE)=0,"Räucherwürste"),
IFERROR(IF(VLOOKUP(O512,[1]Wurste!$E:$F,2,FALSE)=0,"URW/URGW Wurst"),
IFERROR(IF(VLOOKUP(O512,[1]Wurste!$H:$I,2,FALSE)=0,"HF-Wurst Vegan"),
IFERROR(IF(VLOOKUP(O512,[1]Wurste!$K:$L,2,FALSE)=0,"320er ohne Würste"),
IFERROR(IF(AND(OR(Abfalldokumentation!$A512="BU3",Abfalldokumentation!$A512="Verkauf"),Abfalldokumentation!$F512="Schimmel",Abfalldokumentation!$G512="keinen Abnehmer/kein Schälpersonal"),"Div. Zipfel, ES ohne Verwendung",VLOOKUP(Abfalldokumentation!$E512,Produktgruppen!A:B,2,FALSE)),"-")))))))))))))))))))))))</f>
        <v>Qualitätssicherung</v>
      </c>
      <c r="E512" s="81" t="str">
        <f>IFERROR(VLOOKUP(Abfalldokumentation!$O512,Artikel!A:C,3,FALSE),Abfalldokumentation!$O512)</f>
        <v>Diverses QM</v>
      </c>
      <c r="F512" s="81" t="str">
        <f>VLOOKUP(T512,'Liste Gründe'!A:D,2,FALSE)</f>
        <v>Qualitätssicherung</v>
      </c>
      <c r="G512" s="80" t="str">
        <f>IF(ISBLANK(V512),VLOOKUP(Abfalldokumentation!$P512,'Liste Gründe'!A:D,3,FALSE),V512)</f>
        <v>Sensorik</v>
      </c>
      <c r="H512" s="81" t="str">
        <f>IF(ISBLANK(Abfalldokumentation!$W512),"-",Abfalldokumentation!$W512)</f>
        <v>Sensorik</v>
      </c>
      <c r="I512" s="81">
        <f t="shared" si="50"/>
        <v>37</v>
      </c>
      <c r="J512" s="81" t="str">
        <f t="shared" si="51"/>
        <v>Produkte</v>
      </c>
      <c r="K512" s="81" t="str">
        <f t="shared" si="52"/>
        <v>BUs</v>
      </c>
      <c r="L512" s="81" t="str">
        <f t="shared" si="53"/>
        <v>Symptome</v>
      </c>
      <c r="M512" s="81" t="str">
        <f>IFERROR(VLOOKUP(Abfalldokumentation!$O512,Kennzahlen!S:V,3,FALSE)*Abfalldokumentation!$B512,"0")</f>
        <v>0</v>
      </c>
      <c r="N512" s="81" t="str">
        <f>IF(ISBLANK(Q512),VLOOKUP(Abfalldokumentation!$O512,'Linien - BU'!R:S,2,FALSE),Q512)</f>
        <v>QM</v>
      </c>
      <c r="O512" s="77" t="str">
        <f t="shared" si="54"/>
        <v>Diverses QM</v>
      </c>
      <c r="P512" s="77">
        <f t="shared" si="55"/>
        <v>74</v>
      </c>
      <c r="Q512" s="39" t="s">
        <v>196</v>
      </c>
      <c r="R512" s="40" t="s">
        <v>197</v>
      </c>
      <c r="S512" s="40">
        <v>14</v>
      </c>
      <c r="T512" s="40">
        <v>74</v>
      </c>
      <c r="U512" s="41">
        <v>44454</v>
      </c>
      <c r="V512" s="42" t="s">
        <v>198</v>
      </c>
      <c r="W512" s="43" t="s">
        <v>198</v>
      </c>
      <c r="X512" s="44" t="str">
        <f>IFERROR(VLOOKUP(Abfalldokumentation!$R512,Artikel!A:C,3,FALSE),Abfalldokumentation!$R512)</f>
        <v>Diverses QM</v>
      </c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spans="1:40" ht="30" hidden="1" customHeight="1" x14ac:dyDescent="0.25">
      <c r="A513" s="73" t="str">
        <f>VLOOKUP(N513,'Linien - BU'!A:B,2,FALSE)</f>
        <v>Rest</v>
      </c>
      <c r="B513" s="74">
        <f t="shared" si="49"/>
        <v>5.9</v>
      </c>
      <c r="C513" s="75">
        <f>Abfalldokumentation!$U513</f>
        <v>44454</v>
      </c>
      <c r="D513" s="69" t="str">
        <f>IFERROR(IF(VLOOKUP(O513,'[1]Rohware 230'!$B:$C,2,FALSE)=0,"Rohware"),
IFERROR(IF(VLOOKUP(O513,[1]Sammelnr.!$B:$C,2,FALSE)=0,"Sammelnr. ungeschält ABS"),
IFERROR(IF(VLOOKUP(O513,[1]Sammelnr.!$E:$F,2,FALSE)=0,"Sammelnr. ungeschält VS"),
IFERROR(IF(VLOOKUP(O513,[1]Sammelnr.!$H:$I,2,FALSE)=0,"Sammelnr. geschält"),
IFERROR(IF(VLOOKUP(O513,[1]Offen!$B:$C,2,FALSE)=0,"Offen ungeschält ABS"),
IFERROR(IF(VLOOKUP(O513,[1]Offen!$E:$F,2,FALSE)=0,"Offen ungeschält VOS"),
IFERROR(IF(VLOOKUP(O513,[1]Offen!$H:$I,2,FALSE)=0,"Offen geschält RW"),
IFERROR(IF(VLOOKUP(O513,[1]Offen!$K:$L,2,FALSE)=0,"Offen vegan"),
IFERROR(IF(VLOOKUP(O513,[1]Offen!$N:$O,2,FALSE)=0,"Offen Zipfel"),
IFERROR(IF(VLOOKUP(O513,[1]Offen!$Q:$R,2,FALSE)=0,"Offen Endstücke"),
IFERROR(IF(VLOOKUP(O513,[1]Vakuumiert!$B:$C,2,FALSE)=0,"Vakuumierter VOS ungeschält"),
IFERROR(IF(VLOOKUP(O513,[1]Vakuumiert!$E:$F,2,FALSE)=0,"Vakuumierter ABS ungeschält"),
IFERROR(IF(VLOOKUP(O513,[1]Vakuumiert!$H:$I,2,FALSE)=0,"Vakuumierter VOS geschält"),
IFERROR(IF(VLOOKUP(O513,[1]Vakuumiert!$K:$L,2,FALSE)=0,"Vakuumierter VOS vegan"),
IFERROR(IF(VLOOKUP(O513,[1]Vakuumiert!$N:$O,2,FALSE)=0,"Vakuumierter VOS Zipfel"),
IFERROR(IF(VLOOKUP(O513,[1]Vakuumiert!$Q:$R,2,FALSE)=0,"Vakuumiert geschält"),
IFERROR(IF(VLOOKUP(O513,'[1]vakuumierte Fertigprodukte'!$B:$C,2,FALSE)=0,"Fertigprodukte"),
IFERROR(IF(VLOOKUP(O513,'[1]vakuumierte Fertigprodukte'!$E:$FI,2,FALSE)=0,"Vakuumierte Zipfel"),
IFERROR(IF(VLOOKUP(O513,[1]Wurste!$B:$C,2,FALSE)=0,"Räucherwürste"),
IFERROR(IF(VLOOKUP(O513,[1]Wurste!$E:$F,2,FALSE)=0,"URW/URGW Wurst"),
IFERROR(IF(VLOOKUP(O513,[1]Wurste!$H:$I,2,FALSE)=0,"HF-Wurst Vegan"),
IFERROR(IF(VLOOKUP(O513,[1]Wurste!$K:$L,2,FALSE)=0,"320er ohne Würste"),
IFERROR(IF(AND(OR(Abfalldokumentation!$A513="BU3",Abfalldokumentation!$A513="Verkauf"),Abfalldokumentation!$F513="Schimmel",Abfalldokumentation!$G513="keinen Abnehmer/kein Schälpersonal"),"Div. Zipfel, ES ohne Verwendung",VLOOKUP(Abfalldokumentation!$E513,Produktgruppen!A:B,2,FALSE)),"-")))))))))))))))))))))))</f>
        <v>Qualitätssicherung</v>
      </c>
      <c r="E513" s="76" t="str">
        <f>IFERROR(VLOOKUP(Abfalldokumentation!$O513,Artikel!A:C,3,FALSE),Abfalldokumentation!$O513)</f>
        <v>Laborproben</v>
      </c>
      <c r="F513" s="76" t="str">
        <f>VLOOKUP(T513,'Liste Gründe'!A:D,2,FALSE)</f>
        <v>Qualitätssicherung</v>
      </c>
      <c r="G513" s="75" t="str">
        <f>IF(ISBLANK(V513),VLOOKUP(Abfalldokumentation!$P513,'Liste Gründe'!A:D,3,FALSE),V513)</f>
        <v>Sensorik</v>
      </c>
      <c r="H513" s="76" t="str">
        <f>IF(ISBLANK(Abfalldokumentation!$W513),"-",Abfalldokumentation!$W513)</f>
        <v>Sensorik</v>
      </c>
      <c r="I513" s="76">
        <f t="shared" si="50"/>
        <v>37</v>
      </c>
      <c r="J513" s="76" t="str">
        <f t="shared" si="51"/>
        <v>Produkte</v>
      </c>
      <c r="K513" s="76" t="str">
        <f t="shared" si="52"/>
        <v>BUs</v>
      </c>
      <c r="L513" s="76" t="str">
        <f t="shared" si="53"/>
        <v>Symptome</v>
      </c>
      <c r="M513" s="76" t="str">
        <f>IFERROR(VLOOKUP(Abfalldokumentation!$O513,Kennzahlen!S:V,3,FALSE)*Abfalldokumentation!$B513,"0")</f>
        <v>0</v>
      </c>
      <c r="N513" s="76" t="str">
        <f>IF(ISBLANK(Q513),VLOOKUP(Abfalldokumentation!$O513,'Linien - BU'!R:S,2,FALSE),Q513)</f>
        <v>Labor</v>
      </c>
      <c r="O513" s="77" t="str">
        <f t="shared" si="54"/>
        <v>Laborproben</v>
      </c>
      <c r="P513" s="77">
        <f t="shared" si="55"/>
        <v>74</v>
      </c>
      <c r="Q513" s="45" t="s">
        <v>199</v>
      </c>
      <c r="R513" s="46" t="s">
        <v>200</v>
      </c>
      <c r="S513" s="46">
        <v>5.9</v>
      </c>
      <c r="T513" s="52">
        <v>74</v>
      </c>
      <c r="U513" s="47">
        <v>44454</v>
      </c>
      <c r="V513" s="48" t="s">
        <v>198</v>
      </c>
      <c r="W513" s="49" t="s">
        <v>198</v>
      </c>
      <c r="X513" s="50" t="str">
        <f>IFERROR(VLOOKUP(Abfalldokumentation!$R513,Artikel!A:C,3,FALSE),Abfalldokumentation!$R513)</f>
        <v>Laborproben</v>
      </c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spans="1:40" ht="30" hidden="1" customHeight="1" x14ac:dyDescent="0.25">
      <c r="A514" s="78" t="str">
        <f>VLOOKUP(N514,'Linien - BU'!A:B,2,FALSE)</f>
        <v>Rest</v>
      </c>
      <c r="B514" s="79">
        <f t="shared" ref="B514:B577" si="56">S514</f>
        <v>39</v>
      </c>
      <c r="C514" s="80">
        <f>Abfalldokumentation!$U514</f>
        <v>44454</v>
      </c>
      <c r="D514" s="69" t="str">
        <f>IFERROR(IF(VLOOKUP(O514,'[1]Rohware 230'!$B:$C,2,FALSE)=0,"Rohware"),
IFERROR(IF(VLOOKUP(O514,[1]Sammelnr.!$B:$C,2,FALSE)=0,"Sammelnr. ungeschält ABS"),
IFERROR(IF(VLOOKUP(O514,[1]Sammelnr.!$E:$F,2,FALSE)=0,"Sammelnr. ungeschält VS"),
IFERROR(IF(VLOOKUP(O514,[1]Sammelnr.!$H:$I,2,FALSE)=0,"Sammelnr. geschält"),
IFERROR(IF(VLOOKUP(O514,[1]Offen!$B:$C,2,FALSE)=0,"Offen ungeschält ABS"),
IFERROR(IF(VLOOKUP(O514,[1]Offen!$E:$F,2,FALSE)=0,"Offen ungeschält VOS"),
IFERROR(IF(VLOOKUP(O514,[1]Offen!$H:$I,2,FALSE)=0,"Offen geschält RW"),
IFERROR(IF(VLOOKUP(O514,[1]Offen!$K:$L,2,FALSE)=0,"Offen vegan"),
IFERROR(IF(VLOOKUP(O514,[1]Offen!$N:$O,2,FALSE)=0,"Offen Zipfel"),
IFERROR(IF(VLOOKUP(O514,[1]Offen!$Q:$R,2,FALSE)=0,"Offen Endstücke"),
IFERROR(IF(VLOOKUP(O514,[1]Vakuumiert!$B:$C,2,FALSE)=0,"Vakuumierter VOS ungeschält"),
IFERROR(IF(VLOOKUP(O514,[1]Vakuumiert!$E:$F,2,FALSE)=0,"Vakuumierter ABS ungeschält"),
IFERROR(IF(VLOOKUP(O514,[1]Vakuumiert!$H:$I,2,FALSE)=0,"Vakuumierter VOS geschält"),
IFERROR(IF(VLOOKUP(O514,[1]Vakuumiert!$K:$L,2,FALSE)=0,"Vakuumierter VOS vegan"),
IFERROR(IF(VLOOKUP(O514,[1]Vakuumiert!$N:$O,2,FALSE)=0,"Vakuumierter VOS Zipfel"),
IFERROR(IF(VLOOKUP(O514,[1]Vakuumiert!$Q:$R,2,FALSE)=0,"Vakuumiert geschält"),
IFERROR(IF(VLOOKUP(O514,'[1]vakuumierte Fertigprodukte'!$B:$C,2,FALSE)=0,"Fertigprodukte"),
IFERROR(IF(VLOOKUP(O514,'[1]vakuumierte Fertigprodukte'!$E:$FI,2,FALSE)=0,"Vakuumierte Zipfel"),
IFERROR(IF(VLOOKUP(O514,[1]Wurste!$B:$C,2,FALSE)=0,"Räucherwürste"),
IFERROR(IF(VLOOKUP(O514,[1]Wurste!$E:$F,2,FALSE)=0,"URW/URGW Wurst"),
IFERROR(IF(VLOOKUP(O514,[1]Wurste!$H:$I,2,FALSE)=0,"HF-Wurst Vegan"),
IFERROR(IF(VLOOKUP(O514,[1]Wurste!$K:$L,2,FALSE)=0,"320er ohne Würste"),
IFERROR(IF(AND(OR(Abfalldokumentation!$A514="BU3",Abfalldokumentation!$A514="Verkauf"),Abfalldokumentation!$F514="Schimmel",Abfalldokumentation!$G514="keinen Abnehmer/kein Schälpersonal"),"Div. Zipfel, ES ohne Verwendung",VLOOKUP(Abfalldokumentation!$E514,Produktgruppen!A:B,2,FALSE)),"-")))))))))))))))))))))))</f>
        <v>Qualitätssicherung</v>
      </c>
      <c r="E514" s="81" t="str">
        <f>IFERROR(VLOOKUP(Abfalldokumentation!$O514,Artikel!A:C,3,FALSE),Abfalldokumentation!$O514)</f>
        <v>Laborproben</v>
      </c>
      <c r="F514" s="81" t="str">
        <f>VLOOKUP(T514,'Liste Gründe'!A:D,2,FALSE)</f>
        <v>Qualitätssicherung</v>
      </c>
      <c r="G514" s="80" t="str">
        <f>IF(ISBLANK(V514),VLOOKUP(Abfalldokumentation!$P514,'Liste Gründe'!A:D,3,FALSE),V514)</f>
        <v>Laborprobe</v>
      </c>
      <c r="H514" s="81" t="str">
        <f>IF(ISBLANK(Abfalldokumentation!$W514),"-",Abfalldokumentation!$W514)</f>
        <v>Laborprobe</v>
      </c>
      <c r="I514" s="81">
        <f t="shared" ref="I514:I577" si="57">_xlfn.ISOWEEKNUM(C514)</f>
        <v>37</v>
      </c>
      <c r="J514" s="81" t="str">
        <f t="shared" ref="J514:J577" si="58">"Produkte"</f>
        <v>Produkte</v>
      </c>
      <c r="K514" s="81" t="str">
        <f t="shared" ref="K514:K577" si="59">"BUs"</f>
        <v>BUs</v>
      </c>
      <c r="L514" s="81" t="str">
        <f t="shared" ref="L514:L577" si="60">"Symptome"</f>
        <v>Symptome</v>
      </c>
      <c r="M514" s="81" t="str">
        <f>IFERROR(VLOOKUP(Abfalldokumentation!$O514,Kennzahlen!S:V,3,FALSE)*Abfalldokumentation!$B514,"0")</f>
        <v>0</v>
      </c>
      <c r="N514" s="81" t="str">
        <f>IF(ISBLANK(Q514),VLOOKUP(Abfalldokumentation!$O514,'Linien - BU'!R:S,2,FALSE),Q514)</f>
        <v>Labor</v>
      </c>
      <c r="O514" s="77" t="str">
        <f t="shared" ref="O514:O577" si="61">R514</f>
        <v>Laborproben</v>
      </c>
      <c r="P514" s="77">
        <f t="shared" ref="P514:P577" si="62">T514</f>
        <v>73</v>
      </c>
      <c r="Q514" s="39" t="s">
        <v>199</v>
      </c>
      <c r="R514" s="40" t="s">
        <v>200</v>
      </c>
      <c r="S514" s="40">
        <v>39</v>
      </c>
      <c r="T514" s="51">
        <v>73</v>
      </c>
      <c r="U514" s="41">
        <v>44454</v>
      </c>
      <c r="V514" s="42" t="s">
        <v>201</v>
      </c>
      <c r="W514" s="43" t="s">
        <v>201</v>
      </c>
      <c r="X514" s="44" t="str">
        <f>IFERROR(VLOOKUP(Abfalldokumentation!$R514,Artikel!A:C,3,FALSE),Abfalldokumentation!$R514)</f>
        <v>Laborproben</v>
      </c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spans="1:40" ht="30" hidden="1" customHeight="1" x14ac:dyDescent="0.25">
      <c r="A515" s="73" t="str">
        <f>VLOOKUP(N515,'Linien - BU'!A:B,2,FALSE)</f>
        <v>Rest</v>
      </c>
      <c r="B515" s="74">
        <f t="shared" si="56"/>
        <v>58</v>
      </c>
      <c r="C515" s="75">
        <f>Abfalldokumentation!$U515</f>
        <v>44454</v>
      </c>
      <c r="D515" s="69" t="str">
        <f>IFERROR(IF(VLOOKUP(O515,'[1]Rohware 230'!$B:$C,2,FALSE)=0,"Rohware"),
IFERROR(IF(VLOOKUP(O515,[1]Sammelnr.!$B:$C,2,FALSE)=0,"Sammelnr. ungeschält ABS"),
IFERROR(IF(VLOOKUP(O515,[1]Sammelnr.!$E:$F,2,FALSE)=0,"Sammelnr. ungeschält VS"),
IFERROR(IF(VLOOKUP(O515,[1]Sammelnr.!$H:$I,2,FALSE)=0,"Sammelnr. geschält"),
IFERROR(IF(VLOOKUP(O515,[1]Offen!$B:$C,2,FALSE)=0,"Offen ungeschält ABS"),
IFERROR(IF(VLOOKUP(O515,[1]Offen!$E:$F,2,FALSE)=0,"Offen ungeschält VOS"),
IFERROR(IF(VLOOKUP(O515,[1]Offen!$H:$I,2,FALSE)=0,"Offen geschält RW"),
IFERROR(IF(VLOOKUP(O515,[1]Offen!$K:$L,2,FALSE)=0,"Offen vegan"),
IFERROR(IF(VLOOKUP(O515,[1]Offen!$N:$O,2,FALSE)=0,"Offen Zipfel"),
IFERROR(IF(VLOOKUP(O515,[1]Offen!$Q:$R,2,FALSE)=0,"Offen Endstücke"),
IFERROR(IF(VLOOKUP(O515,[1]Vakuumiert!$B:$C,2,FALSE)=0,"Vakuumierter VOS ungeschält"),
IFERROR(IF(VLOOKUP(O515,[1]Vakuumiert!$E:$F,2,FALSE)=0,"Vakuumierter ABS ungeschält"),
IFERROR(IF(VLOOKUP(O515,[1]Vakuumiert!$H:$I,2,FALSE)=0,"Vakuumierter VOS geschält"),
IFERROR(IF(VLOOKUP(O515,[1]Vakuumiert!$K:$L,2,FALSE)=0,"Vakuumierter VOS vegan"),
IFERROR(IF(VLOOKUP(O515,[1]Vakuumiert!$N:$O,2,FALSE)=0,"Vakuumierter VOS Zipfel"),
IFERROR(IF(VLOOKUP(O515,[1]Vakuumiert!$Q:$R,2,FALSE)=0,"Vakuumiert geschält"),
IFERROR(IF(VLOOKUP(O515,'[1]vakuumierte Fertigprodukte'!$B:$C,2,FALSE)=0,"Fertigprodukte"),
IFERROR(IF(VLOOKUP(O515,'[1]vakuumierte Fertigprodukte'!$E:$FI,2,FALSE)=0,"Vakuumierte Zipfel"),
IFERROR(IF(VLOOKUP(O515,[1]Wurste!$B:$C,2,FALSE)=0,"Räucherwürste"),
IFERROR(IF(VLOOKUP(O515,[1]Wurste!$E:$F,2,FALSE)=0,"URW/URGW Wurst"),
IFERROR(IF(VLOOKUP(O515,[1]Wurste!$H:$I,2,FALSE)=0,"HF-Wurst Vegan"),
IFERROR(IF(VLOOKUP(O515,[1]Wurste!$K:$L,2,FALSE)=0,"320er ohne Würste"),
IFERROR(IF(AND(OR(Abfalldokumentation!$A515="BU3",Abfalldokumentation!$A515="Verkauf"),Abfalldokumentation!$F515="Schimmel",Abfalldokumentation!$G515="keinen Abnehmer/kein Schälpersonal"),"Div. Zipfel, ES ohne Verwendung",VLOOKUP(Abfalldokumentation!$E515,Produktgruppen!A:B,2,FALSE)),"-")))))))))))))))))))))))</f>
        <v>Qualitätssicherung</v>
      </c>
      <c r="E515" s="76" t="str">
        <f>IFERROR(VLOOKUP(Abfalldokumentation!$O515,Artikel!A:C,3,FALSE),Abfalldokumentation!$O515)</f>
        <v>Laborproben</v>
      </c>
      <c r="F515" s="76" t="str">
        <f>VLOOKUP(T515,'Liste Gründe'!A:D,2,FALSE)</f>
        <v>Qualitätssicherung</v>
      </c>
      <c r="G515" s="75" t="str">
        <f>IF(ISBLANK(V515),VLOOKUP(Abfalldokumentation!$P515,'Liste Gründe'!A:D,3,FALSE),V515)</f>
        <v>Laborprobe</v>
      </c>
      <c r="H515" s="76" t="str">
        <f>IF(ISBLANK(Abfalldokumentation!$W515),"-",Abfalldokumentation!$W515)</f>
        <v>Laborprobe</v>
      </c>
      <c r="I515" s="76">
        <f t="shared" si="57"/>
        <v>37</v>
      </c>
      <c r="J515" s="76" t="str">
        <f t="shared" si="58"/>
        <v>Produkte</v>
      </c>
      <c r="K515" s="76" t="str">
        <f t="shared" si="59"/>
        <v>BUs</v>
      </c>
      <c r="L515" s="76" t="str">
        <f t="shared" si="60"/>
        <v>Symptome</v>
      </c>
      <c r="M515" s="76" t="str">
        <f>IFERROR(VLOOKUP(Abfalldokumentation!$O515,Kennzahlen!S:V,3,FALSE)*Abfalldokumentation!$B515,"0")</f>
        <v>0</v>
      </c>
      <c r="N515" s="76" t="str">
        <f>IF(ISBLANK(Q515),VLOOKUP(Abfalldokumentation!$O515,'Linien - BU'!R:S,2,FALSE),Q515)</f>
        <v>Labor</v>
      </c>
      <c r="O515" s="77" t="str">
        <f t="shared" si="61"/>
        <v>Laborproben</v>
      </c>
      <c r="P515" s="77">
        <f t="shared" si="62"/>
        <v>73</v>
      </c>
      <c r="Q515" s="45" t="s">
        <v>199</v>
      </c>
      <c r="R515" s="46" t="s">
        <v>200</v>
      </c>
      <c r="S515" s="46">
        <v>58</v>
      </c>
      <c r="T515" s="52">
        <v>73</v>
      </c>
      <c r="U515" s="47">
        <v>44454</v>
      </c>
      <c r="V515" s="48" t="s">
        <v>201</v>
      </c>
      <c r="W515" s="49" t="s">
        <v>201</v>
      </c>
      <c r="X515" s="50" t="str">
        <f>IFERROR(VLOOKUP(Abfalldokumentation!$R515,Artikel!A:C,3,FALSE),Abfalldokumentation!$R515)</f>
        <v>Laborproben</v>
      </c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spans="1:40" ht="30" hidden="1" customHeight="1" x14ac:dyDescent="0.25">
      <c r="A516" s="78" t="str">
        <f>VLOOKUP(N516,'Linien - BU'!A:B,2,FALSE)</f>
        <v>Rest</v>
      </c>
      <c r="B516" s="79">
        <f t="shared" si="56"/>
        <v>78.900000000000006</v>
      </c>
      <c r="C516" s="80">
        <f>Abfalldokumentation!$U516</f>
        <v>44454</v>
      </c>
      <c r="D516" s="69" t="str">
        <f>IFERROR(IF(VLOOKUP(O516,'[1]Rohware 230'!$B:$C,2,FALSE)=0,"Rohware"),
IFERROR(IF(VLOOKUP(O516,[1]Sammelnr.!$B:$C,2,FALSE)=0,"Sammelnr. ungeschält ABS"),
IFERROR(IF(VLOOKUP(O516,[1]Sammelnr.!$E:$F,2,FALSE)=0,"Sammelnr. ungeschält VS"),
IFERROR(IF(VLOOKUP(O516,[1]Sammelnr.!$H:$I,2,FALSE)=0,"Sammelnr. geschält"),
IFERROR(IF(VLOOKUP(O516,[1]Offen!$B:$C,2,FALSE)=0,"Offen ungeschält ABS"),
IFERROR(IF(VLOOKUP(O516,[1]Offen!$E:$F,2,FALSE)=0,"Offen ungeschält VOS"),
IFERROR(IF(VLOOKUP(O516,[1]Offen!$H:$I,2,FALSE)=0,"Offen geschält RW"),
IFERROR(IF(VLOOKUP(O516,[1]Offen!$K:$L,2,FALSE)=0,"Offen vegan"),
IFERROR(IF(VLOOKUP(O516,[1]Offen!$N:$O,2,FALSE)=0,"Offen Zipfel"),
IFERROR(IF(VLOOKUP(O516,[1]Offen!$Q:$R,2,FALSE)=0,"Offen Endstücke"),
IFERROR(IF(VLOOKUP(O516,[1]Vakuumiert!$B:$C,2,FALSE)=0,"Vakuumierter VOS ungeschält"),
IFERROR(IF(VLOOKUP(O516,[1]Vakuumiert!$E:$F,2,FALSE)=0,"Vakuumierter ABS ungeschält"),
IFERROR(IF(VLOOKUP(O516,[1]Vakuumiert!$H:$I,2,FALSE)=0,"Vakuumierter VOS geschält"),
IFERROR(IF(VLOOKUP(O516,[1]Vakuumiert!$K:$L,2,FALSE)=0,"Vakuumierter VOS vegan"),
IFERROR(IF(VLOOKUP(O516,[1]Vakuumiert!$N:$O,2,FALSE)=0,"Vakuumierter VOS Zipfel"),
IFERROR(IF(VLOOKUP(O516,[1]Vakuumiert!$Q:$R,2,FALSE)=0,"Vakuumiert geschält"),
IFERROR(IF(VLOOKUP(O516,'[1]vakuumierte Fertigprodukte'!$B:$C,2,FALSE)=0,"Fertigprodukte"),
IFERROR(IF(VLOOKUP(O516,'[1]vakuumierte Fertigprodukte'!$E:$FI,2,FALSE)=0,"Vakuumierte Zipfel"),
IFERROR(IF(VLOOKUP(O516,[1]Wurste!$B:$C,2,FALSE)=0,"Räucherwürste"),
IFERROR(IF(VLOOKUP(O516,[1]Wurste!$E:$F,2,FALSE)=0,"URW/URGW Wurst"),
IFERROR(IF(VLOOKUP(O516,[1]Wurste!$H:$I,2,FALSE)=0,"HF-Wurst Vegan"),
IFERROR(IF(VLOOKUP(O516,[1]Wurste!$K:$L,2,FALSE)=0,"320er ohne Würste"),
IFERROR(IF(AND(OR(Abfalldokumentation!$A516="BU3",Abfalldokumentation!$A516="Verkauf"),Abfalldokumentation!$F516="Schimmel",Abfalldokumentation!$G516="keinen Abnehmer/kein Schälpersonal"),"Div. Zipfel, ES ohne Verwendung",VLOOKUP(Abfalldokumentation!$E516,Produktgruppen!A:B,2,FALSE)),"-")))))))))))))))))))))))</f>
        <v>Qualitätssicherung</v>
      </c>
      <c r="E516" s="81" t="str">
        <f>IFERROR(VLOOKUP(Abfalldokumentation!$O516,Artikel!A:C,3,FALSE),Abfalldokumentation!$O516)</f>
        <v>Laborproben</v>
      </c>
      <c r="F516" s="81" t="str">
        <f>VLOOKUP(T516,'Liste Gründe'!A:D,2,FALSE)</f>
        <v>Qualitätssicherung</v>
      </c>
      <c r="G516" s="80" t="str">
        <f>IF(ISBLANK(V516),VLOOKUP(Abfalldokumentation!$P516,'Liste Gründe'!A:D,3,FALSE),V516)</f>
        <v>Laborprobe</v>
      </c>
      <c r="H516" s="81" t="str">
        <f>IF(ISBLANK(Abfalldokumentation!$W516),"-",Abfalldokumentation!$W516)</f>
        <v>Laborprobe</v>
      </c>
      <c r="I516" s="81">
        <f t="shared" si="57"/>
        <v>37</v>
      </c>
      <c r="J516" s="81" t="str">
        <f t="shared" si="58"/>
        <v>Produkte</v>
      </c>
      <c r="K516" s="81" t="str">
        <f t="shared" si="59"/>
        <v>BUs</v>
      </c>
      <c r="L516" s="81" t="str">
        <f t="shared" si="60"/>
        <v>Symptome</v>
      </c>
      <c r="M516" s="81" t="str">
        <f>IFERROR(VLOOKUP(Abfalldokumentation!$O516,Kennzahlen!S:V,3,FALSE)*Abfalldokumentation!$B516,"0")</f>
        <v>0</v>
      </c>
      <c r="N516" s="81" t="str">
        <f>IF(ISBLANK(Q516),VLOOKUP(Abfalldokumentation!$O516,'Linien - BU'!R:S,2,FALSE),Q516)</f>
        <v>Labor</v>
      </c>
      <c r="O516" s="77" t="str">
        <f t="shared" si="61"/>
        <v>Laborproben</v>
      </c>
      <c r="P516" s="77">
        <f t="shared" si="62"/>
        <v>73</v>
      </c>
      <c r="Q516" s="39" t="s">
        <v>199</v>
      </c>
      <c r="R516" s="40" t="s">
        <v>200</v>
      </c>
      <c r="S516" s="40">
        <v>78.900000000000006</v>
      </c>
      <c r="T516" s="51">
        <v>73</v>
      </c>
      <c r="U516" s="41">
        <v>44454</v>
      </c>
      <c r="V516" s="42" t="s">
        <v>201</v>
      </c>
      <c r="W516" s="43" t="s">
        <v>201</v>
      </c>
      <c r="X516" s="44" t="str">
        <f>IFERROR(VLOOKUP(Abfalldokumentation!$R516,Artikel!A:C,3,FALSE),Abfalldokumentation!$R516)</f>
        <v>Laborproben</v>
      </c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spans="1:40" ht="30" hidden="1" customHeight="1" x14ac:dyDescent="0.25">
      <c r="A517" s="73" t="str">
        <f>VLOOKUP(N517,'Linien - BU'!A:B,2,FALSE)</f>
        <v>Rest</v>
      </c>
      <c r="B517" s="74">
        <f t="shared" si="56"/>
        <v>20</v>
      </c>
      <c r="C517" s="75">
        <f>Abfalldokumentation!$U517</f>
        <v>44454</v>
      </c>
      <c r="D517" s="69" t="str">
        <f>IFERROR(IF(VLOOKUP(O517,'[1]Rohware 230'!$B:$C,2,FALSE)=0,"Rohware"),
IFERROR(IF(VLOOKUP(O517,[1]Sammelnr.!$B:$C,2,FALSE)=0,"Sammelnr. ungeschält ABS"),
IFERROR(IF(VLOOKUP(O517,[1]Sammelnr.!$E:$F,2,FALSE)=0,"Sammelnr. ungeschält VS"),
IFERROR(IF(VLOOKUP(O517,[1]Sammelnr.!$H:$I,2,FALSE)=0,"Sammelnr. geschält"),
IFERROR(IF(VLOOKUP(O517,[1]Offen!$B:$C,2,FALSE)=0,"Offen ungeschält ABS"),
IFERROR(IF(VLOOKUP(O517,[1]Offen!$E:$F,2,FALSE)=0,"Offen ungeschält VOS"),
IFERROR(IF(VLOOKUP(O517,[1]Offen!$H:$I,2,FALSE)=0,"Offen geschält RW"),
IFERROR(IF(VLOOKUP(O517,[1]Offen!$K:$L,2,FALSE)=0,"Offen vegan"),
IFERROR(IF(VLOOKUP(O517,[1]Offen!$N:$O,2,FALSE)=0,"Offen Zipfel"),
IFERROR(IF(VLOOKUP(O517,[1]Offen!$Q:$R,2,FALSE)=0,"Offen Endstücke"),
IFERROR(IF(VLOOKUP(O517,[1]Vakuumiert!$B:$C,2,FALSE)=0,"Vakuumierter VOS ungeschält"),
IFERROR(IF(VLOOKUP(O517,[1]Vakuumiert!$E:$F,2,FALSE)=0,"Vakuumierter ABS ungeschält"),
IFERROR(IF(VLOOKUP(O517,[1]Vakuumiert!$H:$I,2,FALSE)=0,"Vakuumierter VOS geschält"),
IFERROR(IF(VLOOKUP(O517,[1]Vakuumiert!$K:$L,2,FALSE)=0,"Vakuumierter VOS vegan"),
IFERROR(IF(VLOOKUP(O517,[1]Vakuumiert!$N:$O,2,FALSE)=0,"Vakuumierter VOS Zipfel"),
IFERROR(IF(VLOOKUP(O517,[1]Vakuumiert!$Q:$R,2,FALSE)=0,"Vakuumiert geschält"),
IFERROR(IF(VLOOKUP(O517,'[1]vakuumierte Fertigprodukte'!$B:$C,2,FALSE)=0,"Fertigprodukte"),
IFERROR(IF(VLOOKUP(O517,'[1]vakuumierte Fertigprodukte'!$E:$FI,2,FALSE)=0,"Vakuumierte Zipfel"),
IFERROR(IF(VLOOKUP(O517,[1]Wurste!$B:$C,2,FALSE)=0,"Räucherwürste"),
IFERROR(IF(VLOOKUP(O517,[1]Wurste!$E:$F,2,FALSE)=0,"URW/URGW Wurst"),
IFERROR(IF(VLOOKUP(O517,[1]Wurste!$H:$I,2,FALSE)=0,"HF-Wurst Vegan"),
IFERROR(IF(VLOOKUP(O517,[1]Wurste!$K:$L,2,FALSE)=0,"320er ohne Würste"),
IFERROR(IF(AND(OR(Abfalldokumentation!$A517="BU3",Abfalldokumentation!$A517="Verkauf"),Abfalldokumentation!$F517="Schimmel",Abfalldokumentation!$G517="keinen Abnehmer/kein Schälpersonal"),"Div. Zipfel, ES ohne Verwendung",VLOOKUP(Abfalldokumentation!$E517,Produktgruppen!A:B,2,FALSE)),"-")))))))))))))))))))))))</f>
        <v>Qualitätssicherung</v>
      </c>
      <c r="E517" s="76" t="str">
        <f>IFERROR(VLOOKUP(Abfalldokumentation!$O517,Artikel!A:C,3,FALSE),Abfalldokumentation!$O517)</f>
        <v>Laborproben</v>
      </c>
      <c r="F517" s="76" t="str">
        <f>VLOOKUP(T517,'Liste Gründe'!A:D,2,FALSE)</f>
        <v>Qualitätssicherung</v>
      </c>
      <c r="G517" s="75" t="str">
        <f>IF(ISBLANK(V517),VLOOKUP(Abfalldokumentation!$P517,'Liste Gründe'!A:D,3,FALSE),V517)</f>
        <v>Laborprobe</v>
      </c>
      <c r="H517" s="76" t="str">
        <f>IF(ISBLANK(Abfalldokumentation!$W517),"-",Abfalldokumentation!$W517)</f>
        <v>Laborprobe</v>
      </c>
      <c r="I517" s="76">
        <f t="shared" si="57"/>
        <v>37</v>
      </c>
      <c r="J517" s="76" t="str">
        <f t="shared" si="58"/>
        <v>Produkte</v>
      </c>
      <c r="K517" s="76" t="str">
        <f t="shared" si="59"/>
        <v>BUs</v>
      </c>
      <c r="L517" s="76" t="str">
        <f t="shared" si="60"/>
        <v>Symptome</v>
      </c>
      <c r="M517" s="76" t="str">
        <f>IFERROR(VLOOKUP(Abfalldokumentation!$O517,Kennzahlen!S:V,3,FALSE)*Abfalldokumentation!$B517,"0")</f>
        <v>0</v>
      </c>
      <c r="N517" s="76" t="str">
        <f>IF(ISBLANK(Q517),VLOOKUP(Abfalldokumentation!$O517,'Linien - BU'!R:S,2,FALSE),Q517)</f>
        <v>Labor</v>
      </c>
      <c r="O517" s="77" t="str">
        <f t="shared" si="61"/>
        <v>Laborproben</v>
      </c>
      <c r="P517" s="77">
        <f t="shared" si="62"/>
        <v>73</v>
      </c>
      <c r="Q517" s="45" t="s">
        <v>199</v>
      </c>
      <c r="R517" s="46" t="s">
        <v>200</v>
      </c>
      <c r="S517" s="46">
        <v>20</v>
      </c>
      <c r="T517" s="52">
        <v>73</v>
      </c>
      <c r="U517" s="47">
        <v>44454</v>
      </c>
      <c r="V517" s="48" t="s">
        <v>201</v>
      </c>
      <c r="W517" s="49" t="s">
        <v>201</v>
      </c>
      <c r="X517" s="50" t="str">
        <f>IFERROR(VLOOKUP(Abfalldokumentation!$R517,Artikel!A:C,3,FALSE),Abfalldokumentation!$R517)</f>
        <v>Laborproben</v>
      </c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spans="1:40" ht="30" hidden="1" customHeight="1" x14ac:dyDescent="0.25">
      <c r="A518" s="78" t="str">
        <f>VLOOKUP(N518,'Linien - BU'!A:B,2,FALSE)</f>
        <v>Rest</v>
      </c>
      <c r="B518" s="79">
        <f t="shared" si="56"/>
        <v>7</v>
      </c>
      <c r="C518" s="80">
        <f>Abfalldokumentation!$U518</f>
        <v>44454</v>
      </c>
      <c r="D518" s="69" t="str">
        <f>IFERROR(IF(VLOOKUP(O518,'[1]Rohware 230'!$B:$C,2,FALSE)=0,"Rohware"),
IFERROR(IF(VLOOKUP(O518,[1]Sammelnr.!$B:$C,2,FALSE)=0,"Sammelnr. ungeschält ABS"),
IFERROR(IF(VLOOKUP(O518,[1]Sammelnr.!$E:$F,2,FALSE)=0,"Sammelnr. ungeschält VS"),
IFERROR(IF(VLOOKUP(O518,[1]Sammelnr.!$H:$I,2,FALSE)=0,"Sammelnr. geschält"),
IFERROR(IF(VLOOKUP(O518,[1]Offen!$B:$C,2,FALSE)=0,"Offen ungeschält ABS"),
IFERROR(IF(VLOOKUP(O518,[1]Offen!$E:$F,2,FALSE)=0,"Offen ungeschält VOS"),
IFERROR(IF(VLOOKUP(O518,[1]Offen!$H:$I,2,FALSE)=0,"Offen geschält RW"),
IFERROR(IF(VLOOKUP(O518,[1]Offen!$K:$L,2,FALSE)=0,"Offen vegan"),
IFERROR(IF(VLOOKUP(O518,[1]Offen!$N:$O,2,FALSE)=0,"Offen Zipfel"),
IFERROR(IF(VLOOKUP(O518,[1]Offen!$Q:$R,2,FALSE)=0,"Offen Endstücke"),
IFERROR(IF(VLOOKUP(O518,[1]Vakuumiert!$B:$C,2,FALSE)=0,"Vakuumierter VOS ungeschält"),
IFERROR(IF(VLOOKUP(O518,[1]Vakuumiert!$E:$F,2,FALSE)=0,"Vakuumierter ABS ungeschält"),
IFERROR(IF(VLOOKUP(O518,[1]Vakuumiert!$H:$I,2,FALSE)=0,"Vakuumierter VOS geschält"),
IFERROR(IF(VLOOKUP(O518,[1]Vakuumiert!$K:$L,2,FALSE)=0,"Vakuumierter VOS vegan"),
IFERROR(IF(VLOOKUP(O518,[1]Vakuumiert!$N:$O,2,FALSE)=0,"Vakuumierter VOS Zipfel"),
IFERROR(IF(VLOOKUP(O518,[1]Vakuumiert!$Q:$R,2,FALSE)=0,"Vakuumiert geschält"),
IFERROR(IF(VLOOKUP(O518,'[1]vakuumierte Fertigprodukte'!$B:$C,2,FALSE)=0,"Fertigprodukte"),
IFERROR(IF(VLOOKUP(O518,'[1]vakuumierte Fertigprodukte'!$E:$FI,2,FALSE)=0,"Vakuumierte Zipfel"),
IFERROR(IF(VLOOKUP(O518,[1]Wurste!$B:$C,2,FALSE)=0,"Räucherwürste"),
IFERROR(IF(VLOOKUP(O518,[1]Wurste!$E:$F,2,FALSE)=0,"URW/URGW Wurst"),
IFERROR(IF(VLOOKUP(O518,[1]Wurste!$H:$I,2,FALSE)=0,"HF-Wurst Vegan"),
IFERROR(IF(VLOOKUP(O518,[1]Wurste!$K:$L,2,FALSE)=0,"320er ohne Würste"),
IFERROR(IF(AND(OR(Abfalldokumentation!$A518="BU3",Abfalldokumentation!$A518="Verkauf"),Abfalldokumentation!$F518="Schimmel",Abfalldokumentation!$G518="keinen Abnehmer/kein Schälpersonal"),"Div. Zipfel, ES ohne Verwendung",VLOOKUP(Abfalldokumentation!$E518,Produktgruppen!A:B,2,FALSE)),"-")))))))))))))))))))))))</f>
        <v>Qualitätssicherung</v>
      </c>
      <c r="E518" s="81" t="str">
        <f>IFERROR(VLOOKUP(Abfalldokumentation!$O518,Artikel!A:C,3,FALSE),Abfalldokumentation!$O518)</f>
        <v>Laborproben</v>
      </c>
      <c r="F518" s="81" t="str">
        <f>VLOOKUP(T518,'Liste Gründe'!A:D,2,FALSE)</f>
        <v>Qualitätssicherung</v>
      </c>
      <c r="G518" s="80" t="str">
        <f>IF(ISBLANK(V518),VLOOKUP(Abfalldokumentation!$P518,'Liste Gründe'!A:D,3,FALSE),V518)</f>
        <v>Sensorik</v>
      </c>
      <c r="H518" s="81" t="str">
        <f>IF(ISBLANK(Abfalldokumentation!$W518),"-",Abfalldokumentation!$W518)</f>
        <v>Sensorik</v>
      </c>
      <c r="I518" s="81">
        <f t="shared" si="57"/>
        <v>37</v>
      </c>
      <c r="J518" s="81" t="str">
        <f t="shared" si="58"/>
        <v>Produkte</v>
      </c>
      <c r="K518" s="81" t="str">
        <f t="shared" si="59"/>
        <v>BUs</v>
      </c>
      <c r="L518" s="81" t="str">
        <f t="shared" si="60"/>
        <v>Symptome</v>
      </c>
      <c r="M518" s="81" t="str">
        <f>IFERROR(VLOOKUP(Abfalldokumentation!$O518,Kennzahlen!S:V,3,FALSE)*Abfalldokumentation!$B518,"0")</f>
        <v>0</v>
      </c>
      <c r="N518" s="81" t="str">
        <f>IF(ISBLANK(Q518),VLOOKUP(Abfalldokumentation!$O518,'Linien - BU'!R:S,2,FALSE),Q518)</f>
        <v>Labor</v>
      </c>
      <c r="O518" s="77" t="str">
        <f t="shared" si="61"/>
        <v>Laborproben</v>
      </c>
      <c r="P518" s="77">
        <f t="shared" si="62"/>
        <v>74</v>
      </c>
      <c r="Q518" s="39" t="s">
        <v>199</v>
      </c>
      <c r="R518" s="40" t="s">
        <v>200</v>
      </c>
      <c r="S518" s="40">
        <v>7</v>
      </c>
      <c r="T518" s="51">
        <v>74</v>
      </c>
      <c r="U518" s="41">
        <v>44454</v>
      </c>
      <c r="V518" s="42" t="s">
        <v>198</v>
      </c>
      <c r="W518" s="43" t="s">
        <v>198</v>
      </c>
      <c r="X518" s="44" t="str">
        <f>IFERROR(VLOOKUP(Abfalldokumentation!$R518,Artikel!A:C,3,FALSE),Abfalldokumentation!$R518)</f>
        <v>Laborproben</v>
      </c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spans="1:40" ht="30" hidden="1" customHeight="1" x14ac:dyDescent="0.25">
      <c r="A519" s="73" t="str">
        <f>VLOOKUP(N519,'Linien - BU'!A:B,2,FALSE)</f>
        <v>BU3</v>
      </c>
      <c r="B519" s="74">
        <f t="shared" si="56"/>
        <v>21</v>
      </c>
      <c r="C519" s="75">
        <f>Abfalldokumentation!$U519</f>
        <v>44454</v>
      </c>
      <c r="D519" s="69" t="str">
        <f>IFERROR(IF(VLOOKUP(O519,'[1]Rohware 230'!$B:$C,2,FALSE)=0,"Rohware"),
IFERROR(IF(VLOOKUP(O519,[1]Sammelnr.!$B:$C,2,FALSE)=0,"Sammelnr. ungeschält ABS"),
IFERROR(IF(VLOOKUP(O519,[1]Sammelnr.!$E:$F,2,FALSE)=0,"Sammelnr. ungeschält VS"),
IFERROR(IF(VLOOKUP(O519,[1]Sammelnr.!$H:$I,2,FALSE)=0,"Sammelnr. geschält"),
IFERROR(IF(VLOOKUP(O519,[1]Offen!$B:$C,2,FALSE)=0,"Offen ungeschält ABS"),
IFERROR(IF(VLOOKUP(O519,[1]Offen!$E:$F,2,FALSE)=0,"Offen ungeschält VOS"),
IFERROR(IF(VLOOKUP(O519,[1]Offen!$H:$I,2,FALSE)=0,"Offen geschält RW"),
IFERROR(IF(VLOOKUP(O519,[1]Offen!$K:$L,2,FALSE)=0,"Offen vegan"),
IFERROR(IF(VLOOKUP(O519,[1]Offen!$N:$O,2,FALSE)=0,"Offen Zipfel"),
IFERROR(IF(VLOOKUP(O519,[1]Offen!$Q:$R,2,FALSE)=0,"Offen Endstücke"),
IFERROR(IF(VLOOKUP(O519,[1]Vakuumiert!$B:$C,2,FALSE)=0,"Vakuumierter VOS ungeschält"),
IFERROR(IF(VLOOKUP(O519,[1]Vakuumiert!$E:$F,2,FALSE)=0,"Vakuumierter ABS ungeschält"),
IFERROR(IF(VLOOKUP(O519,[1]Vakuumiert!$H:$I,2,FALSE)=0,"Vakuumierter VOS geschält"),
IFERROR(IF(VLOOKUP(O519,[1]Vakuumiert!$K:$L,2,FALSE)=0,"Vakuumierter VOS vegan"),
IFERROR(IF(VLOOKUP(O519,[1]Vakuumiert!$N:$O,2,FALSE)=0,"Vakuumierter VOS Zipfel"),
IFERROR(IF(VLOOKUP(O519,[1]Vakuumiert!$Q:$R,2,FALSE)=0,"Vakuumiert geschält"),
IFERROR(IF(VLOOKUP(O519,'[1]vakuumierte Fertigprodukte'!$B:$C,2,FALSE)=0,"Fertigprodukte"),
IFERROR(IF(VLOOKUP(O519,'[1]vakuumierte Fertigprodukte'!$E:$FI,2,FALSE)=0,"Vakuumierte Zipfel"),
IFERROR(IF(VLOOKUP(O519,[1]Wurste!$B:$C,2,FALSE)=0,"Räucherwürste"),
IFERROR(IF(VLOOKUP(O519,[1]Wurste!$E:$F,2,FALSE)=0,"URW/URGW Wurst"),
IFERROR(IF(VLOOKUP(O519,[1]Wurste!$H:$I,2,FALSE)=0,"HF-Wurst Vegan"),
IFERROR(IF(VLOOKUP(O519,[1]Wurste!$K:$L,2,FALSE)=0,"320er ohne Würste"),
IFERROR(IF(AND(OR(Abfalldokumentation!$A519="BU3",Abfalldokumentation!$A519="Verkauf"),Abfalldokumentation!$F519="Schimmel",Abfalldokumentation!$G519="keinen Abnehmer/kein Schälpersonal"),"Div. Zipfel, ES ohne Verwendung",VLOOKUP(Abfalldokumentation!$E519,Produktgruppen!A:B,2,FALSE)),"-")))))))))))))))))))))))</f>
        <v>-</v>
      </c>
      <c r="E519" s="76" t="str">
        <f>IFERROR(VLOOKUP(Abfalldokumentation!$O519,Artikel!A:C,3,FALSE),Abfalldokumentation!$O519)</f>
        <v>Maschinenabfall</v>
      </c>
      <c r="F519" s="76" t="str">
        <f>VLOOKUP(T519,'Liste Gründe'!A:D,2,FALSE)</f>
        <v>Linienbezogen</v>
      </c>
      <c r="G519" s="75" t="str">
        <f>IF(ISBLANK(V519),VLOOKUP(Abfalldokumentation!$P519,'Liste Gründe'!A:D,3,FALSE),V519)</f>
        <v>Maschinenabfall</v>
      </c>
      <c r="H519" s="76" t="str">
        <f>IF(ISBLANK(Abfalldokumentation!$W519),"-",Abfalldokumentation!$W519)</f>
        <v>-</v>
      </c>
      <c r="I519" s="76">
        <f t="shared" si="57"/>
        <v>37</v>
      </c>
      <c r="J519" s="76" t="str">
        <f t="shared" si="58"/>
        <v>Produkte</v>
      </c>
      <c r="K519" s="76" t="str">
        <f t="shared" si="59"/>
        <v>BUs</v>
      </c>
      <c r="L519" s="76" t="str">
        <f t="shared" si="60"/>
        <v>Symptome</v>
      </c>
      <c r="M519" s="76" t="str">
        <f>IFERROR(VLOOKUP(Abfalldokumentation!$O519,Kennzahlen!S:V,3,FALSE)*Abfalldokumentation!$B519,"0")</f>
        <v>0</v>
      </c>
      <c r="N519" s="76" t="str">
        <f>IF(ISBLANK(Q519),VLOOKUP(Abfalldokumentation!$O519,'Linien - BU'!R:S,2,FALSE),Q519)</f>
        <v>L16</v>
      </c>
      <c r="O519" s="77" t="str">
        <f t="shared" si="61"/>
        <v>Maschinenabfall</v>
      </c>
      <c r="P519" s="77">
        <f t="shared" si="62"/>
        <v>30</v>
      </c>
      <c r="Q519" s="45" t="s">
        <v>213</v>
      </c>
      <c r="R519" s="46" t="s">
        <v>55</v>
      </c>
      <c r="S519" s="46">
        <v>21</v>
      </c>
      <c r="T519" s="46">
        <v>30</v>
      </c>
      <c r="U519" s="47">
        <v>44454</v>
      </c>
      <c r="V519" s="48"/>
      <c r="W519" s="49"/>
      <c r="X519" s="50" t="str">
        <f>IFERROR(VLOOKUP(Abfalldokumentation!$R519,Artikel!A:C,3,FALSE),Abfalldokumentation!$R519)</f>
        <v>Maschinenabfall</v>
      </c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spans="1:40" ht="30" hidden="1" customHeight="1" x14ac:dyDescent="0.25">
      <c r="A520" s="78" t="str">
        <f>VLOOKUP(N520,'Linien - BU'!A:B,2,FALSE)</f>
        <v>BU3</v>
      </c>
      <c r="B520" s="79">
        <f t="shared" si="56"/>
        <v>15</v>
      </c>
      <c r="C520" s="80">
        <f>Abfalldokumentation!$U520</f>
        <v>44455</v>
      </c>
      <c r="D520" s="69" t="str">
        <f>IFERROR(IF(VLOOKUP(O520,'[1]Rohware 230'!$B:$C,2,FALSE)=0,"Rohware"),
IFERROR(IF(VLOOKUP(O520,[1]Sammelnr.!$B:$C,2,FALSE)=0,"Sammelnr. ungeschält ABS"),
IFERROR(IF(VLOOKUP(O520,[1]Sammelnr.!$E:$F,2,FALSE)=0,"Sammelnr. ungeschält VS"),
IFERROR(IF(VLOOKUP(O520,[1]Sammelnr.!$H:$I,2,FALSE)=0,"Sammelnr. geschält"),
IFERROR(IF(VLOOKUP(O520,[1]Offen!$B:$C,2,FALSE)=0,"Offen ungeschält ABS"),
IFERROR(IF(VLOOKUP(O520,[1]Offen!$E:$F,2,FALSE)=0,"Offen ungeschält VOS"),
IFERROR(IF(VLOOKUP(O520,[1]Offen!$H:$I,2,FALSE)=0,"Offen geschält RW"),
IFERROR(IF(VLOOKUP(O520,[1]Offen!$K:$L,2,FALSE)=0,"Offen vegan"),
IFERROR(IF(VLOOKUP(O520,[1]Offen!$N:$O,2,FALSE)=0,"Offen Zipfel"),
IFERROR(IF(VLOOKUP(O520,[1]Offen!$Q:$R,2,FALSE)=0,"Offen Endstücke"),
IFERROR(IF(VLOOKUP(O520,[1]Vakuumiert!$B:$C,2,FALSE)=0,"Vakuumierter VOS ungeschält"),
IFERROR(IF(VLOOKUP(O520,[1]Vakuumiert!$E:$F,2,FALSE)=0,"Vakuumierter ABS ungeschält"),
IFERROR(IF(VLOOKUP(O520,[1]Vakuumiert!$H:$I,2,FALSE)=0,"Vakuumierter VOS geschält"),
IFERROR(IF(VLOOKUP(O520,[1]Vakuumiert!$K:$L,2,FALSE)=0,"Vakuumierter VOS vegan"),
IFERROR(IF(VLOOKUP(O520,[1]Vakuumiert!$N:$O,2,FALSE)=0,"Vakuumierter VOS Zipfel"),
IFERROR(IF(VLOOKUP(O520,[1]Vakuumiert!$Q:$R,2,FALSE)=0,"Vakuumiert geschält"),
IFERROR(IF(VLOOKUP(O520,'[1]vakuumierte Fertigprodukte'!$B:$C,2,FALSE)=0,"Fertigprodukte"),
IFERROR(IF(VLOOKUP(O520,'[1]vakuumierte Fertigprodukte'!$E:$FI,2,FALSE)=0,"Vakuumierte Zipfel"),
IFERROR(IF(VLOOKUP(O520,[1]Wurste!$B:$C,2,FALSE)=0,"Räucherwürste"),
IFERROR(IF(VLOOKUP(O520,[1]Wurste!$E:$F,2,FALSE)=0,"URW/URGW Wurst"),
IFERROR(IF(VLOOKUP(O520,[1]Wurste!$H:$I,2,FALSE)=0,"HF-Wurst Vegan"),
IFERROR(IF(VLOOKUP(O520,[1]Wurste!$K:$L,2,FALSE)=0,"320er ohne Würste"),
IFERROR(IF(AND(OR(Abfalldokumentation!$A520="BU3",Abfalldokumentation!$A520="Verkauf"),Abfalldokumentation!$F520="Schimmel",Abfalldokumentation!$G520="keinen Abnehmer/kein Schälpersonal"),"Div. Zipfel, ES ohne Verwendung",VLOOKUP(Abfalldokumentation!$E520,Produktgruppen!A:B,2,FALSE)),"-")))))))))))))))))))))))</f>
        <v>Vorschmelz</v>
      </c>
      <c r="E520" s="81" t="str">
        <f>IFERROR(VLOOKUP(Abfalldokumentation!$O520,Artikel!A:C,3,FALSE),Abfalldokumentation!$O520)</f>
        <v>VOS Räucher extra natri</v>
      </c>
      <c r="F520" s="81" t="str">
        <f>VLOOKUP(T520,'Liste Gründe'!A:D,2,FALSE)</f>
        <v>Schimmel</v>
      </c>
      <c r="G520" s="80" t="str">
        <f>IF(ISBLANK(V520),VLOOKUP(Abfalldokumentation!$P520,'Liste Gründe'!A:D,3,FALSE),V520)</f>
        <v>kein VOS in England, VS-Würste keine Produktion</v>
      </c>
      <c r="H520" s="81" t="str">
        <f>IF(ISBLANK(Abfalldokumentation!$W520),"-",Abfalldokumentation!$W520)</f>
        <v>-</v>
      </c>
      <c r="I520" s="81">
        <f t="shared" si="57"/>
        <v>37</v>
      </c>
      <c r="J520" s="81" t="str">
        <f t="shared" si="58"/>
        <v>Produkte</v>
      </c>
      <c r="K520" s="81" t="str">
        <f t="shared" si="59"/>
        <v>BUs</v>
      </c>
      <c r="L520" s="81" t="str">
        <f t="shared" si="60"/>
        <v>Symptome</v>
      </c>
      <c r="M520" s="81">
        <f>IFERROR(VLOOKUP(Abfalldokumentation!$O520,Kennzahlen!S:V,3,FALSE)*Abfalldokumentation!$B520,"0")</f>
        <v>7.5</v>
      </c>
      <c r="N520" s="81" t="str">
        <f>IF(ISBLANK(Q520),VLOOKUP(Abfalldokumentation!$O520,'Linien - BU'!R:S,2,FALSE),Q520)</f>
        <v>L11</v>
      </c>
      <c r="O520" s="77">
        <f t="shared" si="61"/>
        <v>29500613</v>
      </c>
      <c r="P520" s="77">
        <f t="shared" si="62"/>
        <v>12</v>
      </c>
      <c r="Q520" s="39" t="s">
        <v>266</v>
      </c>
      <c r="R520" s="40">
        <v>29500613</v>
      </c>
      <c r="S520" s="40">
        <v>15</v>
      </c>
      <c r="T520" s="40">
        <v>12</v>
      </c>
      <c r="U520" s="41">
        <v>44455</v>
      </c>
      <c r="V520" s="42" t="s">
        <v>25</v>
      </c>
      <c r="W520" s="43" t="s">
        <v>54</v>
      </c>
      <c r="X520" s="44" t="str">
        <f>IFERROR(VLOOKUP(Abfalldokumentation!$R520,Artikel!A:C,3,FALSE),Abfalldokumentation!$R520)</f>
        <v>VOS Räucher extra natri</v>
      </c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spans="1:40" ht="30" hidden="1" customHeight="1" x14ac:dyDescent="0.25">
      <c r="A521" s="73" t="str">
        <f>VLOOKUP(N521,'Linien - BU'!A:B,2,FALSE)</f>
        <v>BU4</v>
      </c>
      <c r="B521" s="74">
        <f t="shared" si="56"/>
        <v>28</v>
      </c>
      <c r="C521" s="75">
        <f>Abfalldokumentation!$U521</f>
        <v>44455</v>
      </c>
      <c r="D521" s="69" t="str">
        <f>IFERROR(IF(VLOOKUP(O521,'[1]Rohware 230'!$B:$C,2,FALSE)=0,"Rohware"),
IFERROR(IF(VLOOKUP(O521,[1]Sammelnr.!$B:$C,2,FALSE)=0,"Sammelnr. ungeschält ABS"),
IFERROR(IF(VLOOKUP(O521,[1]Sammelnr.!$E:$F,2,FALSE)=0,"Sammelnr. ungeschält VS"),
IFERROR(IF(VLOOKUP(O521,[1]Sammelnr.!$H:$I,2,FALSE)=0,"Sammelnr. geschält"),
IFERROR(IF(VLOOKUP(O521,[1]Offen!$B:$C,2,FALSE)=0,"Offen ungeschält ABS"),
IFERROR(IF(VLOOKUP(O521,[1]Offen!$E:$F,2,FALSE)=0,"Offen ungeschält VOS"),
IFERROR(IF(VLOOKUP(O521,[1]Offen!$H:$I,2,FALSE)=0,"Offen geschält RW"),
IFERROR(IF(VLOOKUP(O521,[1]Offen!$K:$L,2,FALSE)=0,"Offen vegan"),
IFERROR(IF(VLOOKUP(O521,[1]Offen!$N:$O,2,FALSE)=0,"Offen Zipfel"),
IFERROR(IF(VLOOKUP(O521,[1]Offen!$Q:$R,2,FALSE)=0,"Offen Endstücke"),
IFERROR(IF(VLOOKUP(O521,[1]Vakuumiert!$B:$C,2,FALSE)=0,"Vakuumierter VOS ungeschält"),
IFERROR(IF(VLOOKUP(O521,[1]Vakuumiert!$E:$F,2,FALSE)=0,"Vakuumierter ABS ungeschält"),
IFERROR(IF(VLOOKUP(O521,[1]Vakuumiert!$H:$I,2,FALSE)=0,"Vakuumierter VOS geschält"),
IFERROR(IF(VLOOKUP(O521,[1]Vakuumiert!$K:$L,2,FALSE)=0,"Vakuumierter VOS vegan"),
IFERROR(IF(VLOOKUP(O521,[1]Vakuumiert!$N:$O,2,FALSE)=0,"Vakuumierter VOS Zipfel"),
IFERROR(IF(VLOOKUP(O521,[1]Vakuumiert!$Q:$R,2,FALSE)=0,"Vakuumiert geschält"),
IFERROR(IF(VLOOKUP(O521,'[1]vakuumierte Fertigprodukte'!$B:$C,2,FALSE)=0,"Fertigprodukte"),
IFERROR(IF(VLOOKUP(O521,'[1]vakuumierte Fertigprodukte'!$E:$FI,2,FALSE)=0,"Vakuumierte Zipfel"),
IFERROR(IF(VLOOKUP(O521,[1]Wurste!$B:$C,2,FALSE)=0,"Räucherwürste"),
IFERROR(IF(VLOOKUP(O521,[1]Wurste!$E:$F,2,FALSE)=0,"URW/URGW Wurst"),
IFERROR(IF(VLOOKUP(O521,[1]Wurste!$H:$I,2,FALSE)=0,"HF-Wurst Vegan"),
IFERROR(IF(VLOOKUP(O521,[1]Wurste!$K:$L,2,FALSE)=0,"320er ohne Würste"),
IFERROR(IF(AND(OR(Abfalldokumentation!$A521="BU3",Abfalldokumentation!$A521="Verkauf"),Abfalldokumentation!$F521="Schimmel",Abfalldokumentation!$G521="keinen Abnehmer/kein Schälpersonal"),"Div. Zipfel, ES ohne Verwendung",VLOOKUP(Abfalldokumentation!$E521,Produktgruppen!A:B,2,FALSE)),"-")))))))))))))))))))))))</f>
        <v>ABS</v>
      </c>
      <c r="E521" s="76" t="str">
        <f>IFERROR(VLOOKUP(Abfalldokumentation!$O521,Artikel!A:C,3,FALSE),Abfalldokumentation!$O521)</f>
        <v>ABS HEUBL</v>
      </c>
      <c r="F521" s="76" t="str">
        <f>VLOOKUP(T521,'Liste Gründe'!A:D,2,FALSE)</f>
        <v>keinen Verwendungszweck</v>
      </c>
      <c r="G521" s="75" t="str">
        <f>IF(ISBLANK(V521),VLOOKUP(Abfalldokumentation!$P521,'Liste Gründe'!A:D,3,FALSE),V521)</f>
        <v>keinen Verwendungszweck</v>
      </c>
      <c r="H521" s="76" t="str">
        <f>IF(ISBLANK(Abfalldokumentation!$W521),"-",Abfalldokumentation!$W521)</f>
        <v>&lt;300kg/Monat</v>
      </c>
      <c r="I521" s="76">
        <f t="shared" si="57"/>
        <v>37</v>
      </c>
      <c r="J521" s="76" t="str">
        <f t="shared" si="58"/>
        <v>Produkte</v>
      </c>
      <c r="K521" s="76" t="str">
        <f t="shared" si="59"/>
        <v>BUs</v>
      </c>
      <c r="L521" s="76" t="str">
        <f t="shared" si="60"/>
        <v>Symptome</v>
      </c>
      <c r="M521" s="76">
        <f>IFERROR(VLOOKUP(Abfalldokumentation!$O521,Kennzahlen!S:V,3,FALSE)*Abfalldokumentation!$B521,"0")</f>
        <v>0.28000000000000003</v>
      </c>
      <c r="N521" s="76" t="str">
        <f>IF(ISBLANK(Q521),VLOOKUP(Abfalldokumentation!$O521,'Linien - BU'!R:S,2,FALSE),Q521)</f>
        <v>L21</v>
      </c>
      <c r="O521" s="77">
        <f t="shared" si="61"/>
        <v>29500885</v>
      </c>
      <c r="P521" s="77">
        <f t="shared" si="62"/>
        <v>61</v>
      </c>
      <c r="Q521" s="45" t="s">
        <v>231</v>
      </c>
      <c r="R521" s="46">
        <v>29500885</v>
      </c>
      <c r="S521" s="46">
        <v>28</v>
      </c>
      <c r="T521" s="46">
        <v>61</v>
      </c>
      <c r="U521" s="47">
        <v>44455</v>
      </c>
      <c r="V521" s="48"/>
      <c r="W521" s="49" t="s">
        <v>190</v>
      </c>
      <c r="X521" s="50" t="str">
        <f>IFERROR(VLOOKUP(Abfalldokumentation!$R521,Artikel!A:C,3,FALSE),Abfalldokumentation!$R521)</f>
        <v>ABS HEUBL</v>
      </c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spans="1:40" ht="30" hidden="1" customHeight="1" x14ac:dyDescent="0.25">
      <c r="A522" s="78" t="str">
        <f>VLOOKUP(N522,'Linien - BU'!A:B,2,FALSE)</f>
        <v>BU4</v>
      </c>
      <c r="B522" s="79">
        <f t="shared" si="56"/>
        <v>20</v>
      </c>
      <c r="C522" s="80">
        <f>Abfalldokumentation!$U522</f>
        <v>44455</v>
      </c>
      <c r="D522" s="69" t="str">
        <f>IFERROR(IF(VLOOKUP(O522,'[1]Rohware 230'!$B:$C,2,FALSE)=0,"Rohware"),
IFERROR(IF(VLOOKUP(O522,[1]Sammelnr.!$B:$C,2,FALSE)=0,"Sammelnr. ungeschält ABS"),
IFERROR(IF(VLOOKUP(O522,[1]Sammelnr.!$E:$F,2,FALSE)=0,"Sammelnr. ungeschält VS"),
IFERROR(IF(VLOOKUP(O522,[1]Sammelnr.!$H:$I,2,FALSE)=0,"Sammelnr. geschält"),
IFERROR(IF(VLOOKUP(O522,[1]Offen!$B:$C,2,FALSE)=0,"Offen ungeschält ABS"),
IFERROR(IF(VLOOKUP(O522,[1]Offen!$E:$F,2,FALSE)=0,"Offen ungeschält VOS"),
IFERROR(IF(VLOOKUP(O522,[1]Offen!$H:$I,2,FALSE)=0,"Offen geschält RW"),
IFERROR(IF(VLOOKUP(O522,[1]Offen!$K:$L,2,FALSE)=0,"Offen vegan"),
IFERROR(IF(VLOOKUP(O522,[1]Offen!$N:$O,2,FALSE)=0,"Offen Zipfel"),
IFERROR(IF(VLOOKUP(O522,[1]Offen!$Q:$R,2,FALSE)=0,"Offen Endstücke"),
IFERROR(IF(VLOOKUP(O522,[1]Vakuumiert!$B:$C,2,FALSE)=0,"Vakuumierter VOS ungeschält"),
IFERROR(IF(VLOOKUP(O522,[1]Vakuumiert!$E:$F,2,FALSE)=0,"Vakuumierter ABS ungeschält"),
IFERROR(IF(VLOOKUP(O522,[1]Vakuumiert!$H:$I,2,FALSE)=0,"Vakuumierter VOS geschält"),
IFERROR(IF(VLOOKUP(O522,[1]Vakuumiert!$K:$L,2,FALSE)=0,"Vakuumierter VOS vegan"),
IFERROR(IF(VLOOKUP(O522,[1]Vakuumiert!$N:$O,2,FALSE)=0,"Vakuumierter VOS Zipfel"),
IFERROR(IF(VLOOKUP(O522,[1]Vakuumiert!$Q:$R,2,FALSE)=0,"Vakuumiert geschält"),
IFERROR(IF(VLOOKUP(O522,'[1]vakuumierte Fertigprodukte'!$B:$C,2,FALSE)=0,"Fertigprodukte"),
IFERROR(IF(VLOOKUP(O522,'[1]vakuumierte Fertigprodukte'!$E:$FI,2,FALSE)=0,"Vakuumierte Zipfel"),
IFERROR(IF(VLOOKUP(O522,[1]Wurste!$B:$C,2,FALSE)=0,"Räucherwürste"),
IFERROR(IF(VLOOKUP(O522,[1]Wurste!$E:$F,2,FALSE)=0,"URW/URGW Wurst"),
IFERROR(IF(VLOOKUP(O522,[1]Wurste!$H:$I,2,FALSE)=0,"HF-Wurst Vegan"),
IFERROR(IF(VLOOKUP(O522,[1]Wurste!$K:$L,2,FALSE)=0,"320er ohne Würste"),
IFERROR(IF(AND(OR(Abfalldokumentation!$A522="BU3",Abfalldokumentation!$A522="Verkauf"),Abfalldokumentation!$F522="Schimmel",Abfalldokumentation!$G522="keinen Abnehmer/kein Schälpersonal"),"Div. Zipfel, ES ohne Verwendung",VLOOKUP(Abfalldokumentation!$E522,Produktgruppen!A:B,2,FALSE)),"-")))))))))))))))))))))))</f>
        <v>ABS</v>
      </c>
      <c r="E522" s="81" t="str">
        <f>IFERROR(VLOOKUP(Abfalldokumentation!$O522,Artikel!A:C,3,FALSE),Abfalldokumentation!$O522)</f>
        <v>ABS MEDI-KRÄUK</v>
      </c>
      <c r="F522" s="81" t="str">
        <f>VLOOKUP(T522,'Liste Gründe'!A:D,2,FALSE)</f>
        <v>keinen Verwendungszweck</v>
      </c>
      <c r="G522" s="80" t="str">
        <f>IF(ISBLANK(V522),VLOOKUP(Abfalldokumentation!$P522,'Liste Gründe'!A:D,3,FALSE),V522)</f>
        <v>keinen Verwendungszweck</v>
      </c>
      <c r="H522" s="81" t="str">
        <f>IF(ISBLANK(Abfalldokumentation!$W522),"-",Abfalldokumentation!$W522)</f>
        <v>&lt;500kg/Monat</v>
      </c>
      <c r="I522" s="81">
        <f t="shared" si="57"/>
        <v>37</v>
      </c>
      <c r="J522" s="81" t="str">
        <f t="shared" si="58"/>
        <v>Produkte</v>
      </c>
      <c r="K522" s="81" t="str">
        <f t="shared" si="59"/>
        <v>BUs</v>
      </c>
      <c r="L522" s="81" t="str">
        <f t="shared" si="60"/>
        <v>Symptome</v>
      </c>
      <c r="M522" s="81">
        <f>IFERROR(VLOOKUP(Abfalldokumentation!$O522,Kennzahlen!S:V,3,FALSE)*Abfalldokumentation!$B522,"0")</f>
        <v>30</v>
      </c>
      <c r="N522" s="81" t="str">
        <f>IF(ISBLANK(Q522),VLOOKUP(Abfalldokumentation!$O522,'Linien - BU'!R:S,2,FALSE),Q522)</f>
        <v>L21</v>
      </c>
      <c r="O522" s="77">
        <f t="shared" si="61"/>
        <v>29500886</v>
      </c>
      <c r="P522" s="77">
        <f t="shared" si="62"/>
        <v>61</v>
      </c>
      <c r="Q522" s="39" t="s">
        <v>231</v>
      </c>
      <c r="R522" s="40">
        <v>29500886</v>
      </c>
      <c r="S522" s="40">
        <v>20</v>
      </c>
      <c r="T522" s="40">
        <v>61</v>
      </c>
      <c r="U522" s="41">
        <v>44455</v>
      </c>
      <c r="V522" s="42"/>
      <c r="W522" s="43" t="s">
        <v>250</v>
      </c>
      <c r="X522" s="44" t="str">
        <f>IFERROR(VLOOKUP(Abfalldokumentation!$R522,Artikel!A:C,3,FALSE),Abfalldokumentation!$R522)</f>
        <v>ABS MEDI-KRÄUK</v>
      </c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spans="1:40" ht="30" hidden="1" customHeight="1" x14ac:dyDescent="0.25">
      <c r="A523" s="73" t="str">
        <f>VLOOKUP(N523,'Linien - BU'!A:B,2,FALSE)</f>
        <v>BU4</v>
      </c>
      <c r="B523" s="74">
        <f t="shared" si="56"/>
        <v>25</v>
      </c>
      <c r="C523" s="75">
        <f>Abfalldokumentation!$U523</f>
        <v>44455</v>
      </c>
      <c r="D523" s="69" t="str">
        <f>IFERROR(IF(VLOOKUP(O523,'[1]Rohware 230'!$B:$C,2,FALSE)=0,"Rohware"),
IFERROR(IF(VLOOKUP(O523,[1]Sammelnr.!$B:$C,2,FALSE)=0,"Sammelnr. ungeschält ABS"),
IFERROR(IF(VLOOKUP(O523,[1]Sammelnr.!$E:$F,2,FALSE)=0,"Sammelnr. ungeschält VS"),
IFERROR(IF(VLOOKUP(O523,[1]Sammelnr.!$H:$I,2,FALSE)=0,"Sammelnr. geschält"),
IFERROR(IF(VLOOKUP(O523,[1]Offen!$B:$C,2,FALSE)=0,"Offen ungeschält ABS"),
IFERROR(IF(VLOOKUP(O523,[1]Offen!$E:$F,2,FALSE)=0,"Offen ungeschält VOS"),
IFERROR(IF(VLOOKUP(O523,[1]Offen!$H:$I,2,FALSE)=0,"Offen geschält RW"),
IFERROR(IF(VLOOKUP(O523,[1]Offen!$K:$L,2,FALSE)=0,"Offen vegan"),
IFERROR(IF(VLOOKUP(O523,[1]Offen!$N:$O,2,FALSE)=0,"Offen Zipfel"),
IFERROR(IF(VLOOKUP(O523,[1]Offen!$Q:$R,2,FALSE)=0,"Offen Endstücke"),
IFERROR(IF(VLOOKUP(O523,[1]Vakuumiert!$B:$C,2,FALSE)=0,"Vakuumierter VOS ungeschält"),
IFERROR(IF(VLOOKUP(O523,[1]Vakuumiert!$E:$F,2,FALSE)=0,"Vakuumierter ABS ungeschält"),
IFERROR(IF(VLOOKUP(O523,[1]Vakuumiert!$H:$I,2,FALSE)=0,"Vakuumierter VOS geschält"),
IFERROR(IF(VLOOKUP(O523,[1]Vakuumiert!$K:$L,2,FALSE)=0,"Vakuumierter VOS vegan"),
IFERROR(IF(VLOOKUP(O523,[1]Vakuumiert!$N:$O,2,FALSE)=0,"Vakuumierter VOS Zipfel"),
IFERROR(IF(VLOOKUP(O523,[1]Vakuumiert!$Q:$R,2,FALSE)=0,"Vakuumiert geschält"),
IFERROR(IF(VLOOKUP(O523,'[1]vakuumierte Fertigprodukte'!$B:$C,2,FALSE)=0,"Fertigprodukte"),
IFERROR(IF(VLOOKUP(O523,'[1]vakuumierte Fertigprodukte'!$E:$FI,2,FALSE)=0,"Vakuumierte Zipfel"),
IFERROR(IF(VLOOKUP(O523,[1]Wurste!$B:$C,2,FALSE)=0,"Räucherwürste"),
IFERROR(IF(VLOOKUP(O523,[1]Wurste!$E:$F,2,FALSE)=0,"URW/URGW Wurst"),
IFERROR(IF(VLOOKUP(O523,[1]Wurste!$H:$I,2,FALSE)=0,"HF-Wurst Vegan"),
IFERROR(IF(VLOOKUP(O523,[1]Wurste!$K:$L,2,FALSE)=0,"320er ohne Würste"),
IFERROR(IF(AND(OR(Abfalldokumentation!$A523="BU3",Abfalldokumentation!$A523="Verkauf"),Abfalldokumentation!$F523="Schimmel",Abfalldokumentation!$G523="keinen Abnehmer/kein Schälpersonal"),"Div. Zipfel, ES ohne Verwendung",VLOOKUP(Abfalldokumentation!$E523,Produktgruppen!A:B,2,FALSE)),"-")))))))))))))))))))))))</f>
        <v>ABS</v>
      </c>
      <c r="E523" s="76" t="str">
        <f>IFERROR(VLOOKUP(Abfalldokumentation!$O523,Artikel!A:C,3,FALSE),Abfalldokumentation!$O523)</f>
        <v>ABS SCH-PAUL</v>
      </c>
      <c r="F523" s="76" t="str">
        <f>VLOOKUP(T523,'Liste Gründe'!A:D,2,FALSE)</f>
        <v>keinen Verwendungszweck</v>
      </c>
      <c r="G523" s="75" t="str">
        <f>IF(ISBLANK(V523),VLOOKUP(Abfalldokumentation!$P523,'Liste Gründe'!A:D,3,FALSE),V523)</f>
        <v>keinen Verwendungszweck</v>
      </c>
      <c r="H523" s="76" t="str">
        <f>IF(ISBLANK(Abfalldokumentation!$W523),"-",Abfalldokumentation!$W523)</f>
        <v>&lt;300kg/Monat</v>
      </c>
      <c r="I523" s="76">
        <f t="shared" si="57"/>
        <v>37</v>
      </c>
      <c r="J523" s="76" t="str">
        <f t="shared" si="58"/>
        <v>Produkte</v>
      </c>
      <c r="K523" s="76" t="str">
        <f t="shared" si="59"/>
        <v>BUs</v>
      </c>
      <c r="L523" s="76" t="str">
        <f t="shared" si="60"/>
        <v>Symptome</v>
      </c>
      <c r="M523" s="76">
        <f>IFERROR(VLOOKUP(Abfalldokumentation!$O523,Kennzahlen!S:V,3,FALSE)*Abfalldokumentation!$B523,"0")</f>
        <v>0.25</v>
      </c>
      <c r="N523" s="76" t="str">
        <f>IF(ISBLANK(Q523),VLOOKUP(Abfalldokumentation!$O523,'Linien - BU'!R:S,2,FALSE),Q523)</f>
        <v>L21</v>
      </c>
      <c r="O523" s="77">
        <f t="shared" si="61"/>
        <v>29500906</v>
      </c>
      <c r="P523" s="77">
        <f t="shared" si="62"/>
        <v>61</v>
      </c>
      <c r="Q523" s="45" t="s">
        <v>231</v>
      </c>
      <c r="R523" s="46">
        <v>29500906</v>
      </c>
      <c r="S523" s="46">
        <v>25</v>
      </c>
      <c r="T523" s="46">
        <v>61</v>
      </c>
      <c r="U523" s="47">
        <v>44455</v>
      </c>
      <c r="V523" s="48"/>
      <c r="W523" s="49" t="s">
        <v>190</v>
      </c>
      <c r="X523" s="50" t="str">
        <f>IFERROR(VLOOKUP(Abfalldokumentation!$R523,Artikel!A:C,3,FALSE),Abfalldokumentation!$R523)</f>
        <v>ABS SCH-PAUL</v>
      </c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spans="1:40" ht="30" hidden="1" customHeight="1" x14ac:dyDescent="0.25">
      <c r="A524" s="78" t="str">
        <f>VLOOKUP(N524,'Linien - BU'!A:B,2,FALSE)</f>
        <v>BU4</v>
      </c>
      <c r="B524" s="79">
        <f t="shared" si="56"/>
        <v>19</v>
      </c>
      <c r="C524" s="80">
        <f>Abfalldokumentation!$U524</f>
        <v>44455</v>
      </c>
      <c r="D524" s="69" t="str">
        <f>IFERROR(IF(VLOOKUP(O524,'[1]Rohware 230'!$B:$C,2,FALSE)=0,"Rohware"),
IFERROR(IF(VLOOKUP(O524,[1]Sammelnr.!$B:$C,2,FALSE)=0,"Sammelnr. ungeschält ABS"),
IFERROR(IF(VLOOKUP(O524,[1]Sammelnr.!$E:$F,2,FALSE)=0,"Sammelnr. ungeschält VS"),
IFERROR(IF(VLOOKUP(O524,[1]Sammelnr.!$H:$I,2,FALSE)=0,"Sammelnr. geschält"),
IFERROR(IF(VLOOKUP(O524,[1]Offen!$B:$C,2,FALSE)=0,"Offen ungeschält ABS"),
IFERROR(IF(VLOOKUP(O524,[1]Offen!$E:$F,2,FALSE)=0,"Offen ungeschält VOS"),
IFERROR(IF(VLOOKUP(O524,[1]Offen!$H:$I,2,FALSE)=0,"Offen geschält RW"),
IFERROR(IF(VLOOKUP(O524,[1]Offen!$K:$L,2,FALSE)=0,"Offen vegan"),
IFERROR(IF(VLOOKUP(O524,[1]Offen!$N:$O,2,FALSE)=0,"Offen Zipfel"),
IFERROR(IF(VLOOKUP(O524,[1]Offen!$Q:$R,2,FALSE)=0,"Offen Endstücke"),
IFERROR(IF(VLOOKUP(O524,[1]Vakuumiert!$B:$C,2,FALSE)=0,"Vakuumierter VOS ungeschält"),
IFERROR(IF(VLOOKUP(O524,[1]Vakuumiert!$E:$F,2,FALSE)=0,"Vakuumierter ABS ungeschält"),
IFERROR(IF(VLOOKUP(O524,[1]Vakuumiert!$H:$I,2,FALSE)=0,"Vakuumierter VOS geschält"),
IFERROR(IF(VLOOKUP(O524,[1]Vakuumiert!$K:$L,2,FALSE)=0,"Vakuumierter VOS vegan"),
IFERROR(IF(VLOOKUP(O524,[1]Vakuumiert!$N:$O,2,FALSE)=0,"Vakuumierter VOS Zipfel"),
IFERROR(IF(VLOOKUP(O524,[1]Vakuumiert!$Q:$R,2,FALSE)=0,"Vakuumiert geschält"),
IFERROR(IF(VLOOKUP(O524,'[1]vakuumierte Fertigprodukte'!$B:$C,2,FALSE)=0,"Fertigprodukte"),
IFERROR(IF(VLOOKUP(O524,'[1]vakuumierte Fertigprodukte'!$E:$FI,2,FALSE)=0,"Vakuumierte Zipfel"),
IFERROR(IF(VLOOKUP(O524,[1]Wurste!$B:$C,2,FALSE)=0,"Räucherwürste"),
IFERROR(IF(VLOOKUP(O524,[1]Wurste!$E:$F,2,FALSE)=0,"URW/URGW Wurst"),
IFERROR(IF(VLOOKUP(O524,[1]Wurste!$H:$I,2,FALSE)=0,"HF-Wurst Vegan"),
IFERROR(IF(VLOOKUP(O524,[1]Wurste!$K:$L,2,FALSE)=0,"320er ohne Würste"),
IFERROR(IF(AND(OR(Abfalldokumentation!$A524="BU3",Abfalldokumentation!$A524="Verkauf"),Abfalldokumentation!$F524="Schimmel",Abfalldokumentation!$G524="keinen Abnehmer/kein Schälpersonal"),"Div. Zipfel, ES ohne Verwendung",VLOOKUP(Abfalldokumentation!$E524,Produktgruppen!A:B,2,FALSE)),"-")))))))))))))))))))))))</f>
        <v>ABS</v>
      </c>
      <c r="E524" s="81" t="str">
        <f>IFERROR(VLOOKUP(Abfalldokumentation!$O524,Artikel!A:C,3,FALSE),Abfalldokumentation!$O524)</f>
        <v>ABS SCH-PAUL</v>
      </c>
      <c r="F524" s="81" t="str">
        <f>VLOOKUP(T524,'Liste Gründe'!A:D,2,FALSE)</f>
        <v>keinen Verwendungszweck</v>
      </c>
      <c r="G524" s="80" t="str">
        <f>IF(ISBLANK(V524),VLOOKUP(Abfalldokumentation!$P524,'Liste Gründe'!A:D,3,FALSE),V524)</f>
        <v>keinen Verwendungszweck</v>
      </c>
      <c r="H524" s="81" t="str">
        <f>IF(ISBLANK(Abfalldokumentation!$W524),"-",Abfalldokumentation!$W524)</f>
        <v>&lt;300kg/Monat</v>
      </c>
      <c r="I524" s="81">
        <f t="shared" si="57"/>
        <v>37</v>
      </c>
      <c r="J524" s="81" t="str">
        <f t="shared" si="58"/>
        <v>Produkte</v>
      </c>
      <c r="K524" s="81" t="str">
        <f t="shared" si="59"/>
        <v>BUs</v>
      </c>
      <c r="L524" s="81" t="str">
        <f t="shared" si="60"/>
        <v>Symptome</v>
      </c>
      <c r="M524" s="81">
        <f>IFERROR(VLOOKUP(Abfalldokumentation!$O524,Kennzahlen!S:V,3,FALSE)*Abfalldokumentation!$B524,"0")</f>
        <v>0.19</v>
      </c>
      <c r="N524" s="81" t="str">
        <f>IF(ISBLANK(Q524),VLOOKUP(Abfalldokumentation!$O524,'Linien - BU'!R:S,2,FALSE),Q524)</f>
        <v>L21</v>
      </c>
      <c r="O524" s="77">
        <f t="shared" si="61"/>
        <v>29500906</v>
      </c>
      <c r="P524" s="77">
        <f t="shared" si="62"/>
        <v>61</v>
      </c>
      <c r="Q524" s="39" t="s">
        <v>231</v>
      </c>
      <c r="R524" s="40">
        <v>29500906</v>
      </c>
      <c r="S524" s="40">
        <v>19</v>
      </c>
      <c r="T524" s="40">
        <v>61</v>
      </c>
      <c r="U524" s="41">
        <v>44455</v>
      </c>
      <c r="V524" s="42"/>
      <c r="W524" s="43" t="s">
        <v>190</v>
      </c>
      <c r="X524" s="44" t="str">
        <f>IFERROR(VLOOKUP(Abfalldokumentation!$R524,Artikel!A:C,3,FALSE),Abfalldokumentation!$R524)</f>
        <v>ABS SCH-PAUL</v>
      </c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spans="1:40" ht="30" hidden="1" customHeight="1" x14ac:dyDescent="0.25">
      <c r="A525" s="73" t="str">
        <f>VLOOKUP(N525,'Linien - BU'!A:B,2,FALSE)</f>
        <v>BU4</v>
      </c>
      <c r="B525" s="74">
        <f t="shared" si="56"/>
        <v>41</v>
      </c>
      <c r="C525" s="75">
        <f>Abfalldokumentation!$U525</f>
        <v>44455</v>
      </c>
      <c r="D525" s="69" t="str">
        <f>IFERROR(IF(VLOOKUP(O525,'[1]Rohware 230'!$B:$C,2,FALSE)=0,"Rohware"),
IFERROR(IF(VLOOKUP(O525,[1]Sammelnr.!$B:$C,2,FALSE)=0,"Sammelnr. ungeschält ABS"),
IFERROR(IF(VLOOKUP(O525,[1]Sammelnr.!$E:$F,2,FALSE)=0,"Sammelnr. ungeschält VS"),
IFERROR(IF(VLOOKUP(O525,[1]Sammelnr.!$H:$I,2,FALSE)=0,"Sammelnr. geschält"),
IFERROR(IF(VLOOKUP(O525,[1]Offen!$B:$C,2,FALSE)=0,"Offen ungeschält ABS"),
IFERROR(IF(VLOOKUP(O525,[1]Offen!$E:$F,2,FALSE)=0,"Offen ungeschält VOS"),
IFERROR(IF(VLOOKUP(O525,[1]Offen!$H:$I,2,FALSE)=0,"Offen geschält RW"),
IFERROR(IF(VLOOKUP(O525,[1]Offen!$K:$L,2,FALSE)=0,"Offen vegan"),
IFERROR(IF(VLOOKUP(O525,[1]Offen!$N:$O,2,FALSE)=0,"Offen Zipfel"),
IFERROR(IF(VLOOKUP(O525,[1]Offen!$Q:$R,2,FALSE)=0,"Offen Endstücke"),
IFERROR(IF(VLOOKUP(O525,[1]Vakuumiert!$B:$C,2,FALSE)=0,"Vakuumierter VOS ungeschält"),
IFERROR(IF(VLOOKUP(O525,[1]Vakuumiert!$E:$F,2,FALSE)=0,"Vakuumierter ABS ungeschält"),
IFERROR(IF(VLOOKUP(O525,[1]Vakuumiert!$H:$I,2,FALSE)=0,"Vakuumierter VOS geschält"),
IFERROR(IF(VLOOKUP(O525,[1]Vakuumiert!$K:$L,2,FALSE)=0,"Vakuumierter VOS vegan"),
IFERROR(IF(VLOOKUP(O525,[1]Vakuumiert!$N:$O,2,FALSE)=0,"Vakuumierter VOS Zipfel"),
IFERROR(IF(VLOOKUP(O525,[1]Vakuumiert!$Q:$R,2,FALSE)=0,"Vakuumiert geschält"),
IFERROR(IF(VLOOKUP(O525,'[1]vakuumierte Fertigprodukte'!$B:$C,2,FALSE)=0,"Fertigprodukte"),
IFERROR(IF(VLOOKUP(O525,'[1]vakuumierte Fertigprodukte'!$E:$FI,2,FALSE)=0,"Vakuumierte Zipfel"),
IFERROR(IF(VLOOKUP(O525,[1]Wurste!$B:$C,2,FALSE)=0,"Räucherwürste"),
IFERROR(IF(VLOOKUP(O525,[1]Wurste!$E:$F,2,FALSE)=0,"URW/URGW Wurst"),
IFERROR(IF(VLOOKUP(O525,[1]Wurste!$H:$I,2,FALSE)=0,"HF-Wurst Vegan"),
IFERROR(IF(VLOOKUP(O525,[1]Wurste!$K:$L,2,FALSE)=0,"320er ohne Würste"),
IFERROR(IF(AND(OR(Abfalldokumentation!$A525="BU3",Abfalldokumentation!$A525="Verkauf"),Abfalldokumentation!$F525="Schimmel",Abfalldokumentation!$G525="keinen Abnehmer/kein Schälpersonal"),"Div. Zipfel, ES ohne Verwendung",VLOOKUP(Abfalldokumentation!$E525,Produktgruppen!A:B,2,FALSE)),"-")))))))))))))))))))))))</f>
        <v>ABS</v>
      </c>
      <c r="E525" s="76" t="str">
        <f>IFERROR(VLOOKUP(Abfalldokumentation!$O525,Artikel!A:C,3,FALSE),Abfalldokumentation!$O525)</f>
        <v>ABS Unser Blütenkäse</v>
      </c>
      <c r="F525" s="76" t="str">
        <f>VLOOKUP(T525,'Liste Gründe'!A:D,2,FALSE)</f>
        <v>keinen Verwendungszweck</v>
      </c>
      <c r="G525" s="75" t="str">
        <f>IF(ISBLANK(V525),VLOOKUP(Abfalldokumentation!$P525,'Liste Gründe'!A:D,3,FALSE),V525)</f>
        <v>keinen Verwendungszweck</v>
      </c>
      <c r="H525" s="76" t="str">
        <f>IF(ISBLANK(Abfalldokumentation!$W525),"-",Abfalldokumentation!$W525)</f>
        <v>&lt;500kg/Monat</v>
      </c>
      <c r="I525" s="76">
        <f t="shared" si="57"/>
        <v>37</v>
      </c>
      <c r="J525" s="76" t="str">
        <f t="shared" si="58"/>
        <v>Produkte</v>
      </c>
      <c r="K525" s="76" t="str">
        <f t="shared" si="59"/>
        <v>BUs</v>
      </c>
      <c r="L525" s="76" t="str">
        <f t="shared" si="60"/>
        <v>Symptome</v>
      </c>
      <c r="M525" s="76">
        <f>IFERROR(VLOOKUP(Abfalldokumentation!$O525,Kennzahlen!S:V,3,FALSE)*Abfalldokumentation!$B525,"0")</f>
        <v>0.41000000000000003</v>
      </c>
      <c r="N525" s="76" t="str">
        <f>IF(ISBLANK(Q525),VLOOKUP(Abfalldokumentation!$O525,'Linien - BU'!R:S,2,FALSE),Q525)</f>
        <v>L22</v>
      </c>
      <c r="O525" s="77">
        <f t="shared" si="61"/>
        <v>29500910</v>
      </c>
      <c r="P525" s="77">
        <f t="shared" si="62"/>
        <v>61</v>
      </c>
      <c r="Q525" s="45" t="s">
        <v>186</v>
      </c>
      <c r="R525" s="46">
        <v>29500910</v>
      </c>
      <c r="S525" s="46">
        <v>41</v>
      </c>
      <c r="T525" s="46">
        <v>61</v>
      </c>
      <c r="U525" s="47">
        <v>44455</v>
      </c>
      <c r="V525" s="48"/>
      <c r="W525" s="49" t="s">
        <v>250</v>
      </c>
      <c r="X525" s="50" t="str">
        <f>IFERROR(VLOOKUP(Abfalldokumentation!$R525,Artikel!A:C,3,FALSE),Abfalldokumentation!$R525)</f>
        <v>ABS Unser Blütenkäse</v>
      </c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spans="1:40" ht="30" hidden="1" customHeight="1" x14ac:dyDescent="0.25">
      <c r="A526" s="78" t="str">
        <f>VLOOKUP(N526,'Linien - BU'!A:B,2,FALSE)</f>
        <v>BU4</v>
      </c>
      <c r="B526" s="79">
        <f t="shared" si="56"/>
        <v>18</v>
      </c>
      <c r="C526" s="80">
        <f>Abfalldokumentation!$U526</f>
        <v>44455</v>
      </c>
      <c r="D526" s="69" t="str">
        <f>IFERROR(IF(VLOOKUP(O526,'[1]Rohware 230'!$B:$C,2,FALSE)=0,"Rohware"),
IFERROR(IF(VLOOKUP(O526,[1]Sammelnr.!$B:$C,2,FALSE)=0,"Sammelnr. ungeschält ABS"),
IFERROR(IF(VLOOKUP(O526,[1]Sammelnr.!$E:$F,2,FALSE)=0,"Sammelnr. ungeschält VS"),
IFERROR(IF(VLOOKUP(O526,[1]Sammelnr.!$H:$I,2,FALSE)=0,"Sammelnr. geschält"),
IFERROR(IF(VLOOKUP(O526,[1]Offen!$B:$C,2,FALSE)=0,"Offen ungeschält ABS"),
IFERROR(IF(VLOOKUP(O526,[1]Offen!$E:$F,2,FALSE)=0,"Offen ungeschält VOS"),
IFERROR(IF(VLOOKUP(O526,[1]Offen!$H:$I,2,FALSE)=0,"Offen geschält RW"),
IFERROR(IF(VLOOKUP(O526,[1]Offen!$K:$L,2,FALSE)=0,"Offen vegan"),
IFERROR(IF(VLOOKUP(O526,[1]Offen!$N:$O,2,FALSE)=0,"Offen Zipfel"),
IFERROR(IF(VLOOKUP(O526,[1]Offen!$Q:$R,2,FALSE)=0,"Offen Endstücke"),
IFERROR(IF(VLOOKUP(O526,[1]Vakuumiert!$B:$C,2,FALSE)=0,"Vakuumierter VOS ungeschält"),
IFERROR(IF(VLOOKUP(O526,[1]Vakuumiert!$E:$F,2,FALSE)=0,"Vakuumierter ABS ungeschält"),
IFERROR(IF(VLOOKUP(O526,[1]Vakuumiert!$H:$I,2,FALSE)=0,"Vakuumierter VOS geschält"),
IFERROR(IF(VLOOKUP(O526,[1]Vakuumiert!$K:$L,2,FALSE)=0,"Vakuumierter VOS vegan"),
IFERROR(IF(VLOOKUP(O526,[1]Vakuumiert!$N:$O,2,FALSE)=0,"Vakuumierter VOS Zipfel"),
IFERROR(IF(VLOOKUP(O526,[1]Vakuumiert!$Q:$R,2,FALSE)=0,"Vakuumiert geschält"),
IFERROR(IF(VLOOKUP(O526,'[1]vakuumierte Fertigprodukte'!$B:$C,2,FALSE)=0,"Fertigprodukte"),
IFERROR(IF(VLOOKUP(O526,'[1]vakuumierte Fertigprodukte'!$E:$FI,2,FALSE)=0,"Vakuumierte Zipfel"),
IFERROR(IF(VLOOKUP(O526,[1]Wurste!$B:$C,2,FALSE)=0,"Räucherwürste"),
IFERROR(IF(VLOOKUP(O526,[1]Wurste!$E:$F,2,FALSE)=0,"URW/URGW Wurst"),
IFERROR(IF(VLOOKUP(O526,[1]Wurste!$H:$I,2,FALSE)=0,"HF-Wurst Vegan"),
IFERROR(IF(VLOOKUP(O526,[1]Wurste!$K:$L,2,FALSE)=0,"320er ohne Würste"),
IFERROR(IF(AND(OR(Abfalldokumentation!$A526="BU3",Abfalldokumentation!$A526="Verkauf"),Abfalldokumentation!$F526="Schimmel",Abfalldokumentation!$G526="keinen Abnehmer/kein Schälpersonal"),"Div. Zipfel, ES ohne Verwendung",VLOOKUP(Abfalldokumentation!$E526,Produktgruppen!A:B,2,FALSE)),"-")))))))))))))))))))))))</f>
        <v>ABS</v>
      </c>
      <c r="E526" s="81" t="str">
        <f>IFERROR(VLOOKUP(Abfalldokumentation!$O526,Artikel!A:C,3,FALSE),Abfalldokumentation!$O526)</f>
        <v>ABS ZIEGENR</v>
      </c>
      <c r="F526" s="81" t="str">
        <f>VLOOKUP(T526,'Liste Gründe'!A:D,2,FALSE)</f>
        <v>keinen Verwendungszweck</v>
      </c>
      <c r="G526" s="80" t="str">
        <f>IF(ISBLANK(V526),VLOOKUP(Abfalldokumentation!$P526,'Liste Gründe'!A:D,3,FALSE),V526)</f>
        <v>keinen Verwendungszweck</v>
      </c>
      <c r="H526" s="81" t="str">
        <f>IF(ISBLANK(Abfalldokumentation!$W526),"-",Abfalldokumentation!$W526)</f>
        <v>&lt;100kg/Monat</v>
      </c>
      <c r="I526" s="81">
        <f t="shared" si="57"/>
        <v>37</v>
      </c>
      <c r="J526" s="81" t="str">
        <f t="shared" si="58"/>
        <v>Produkte</v>
      </c>
      <c r="K526" s="81" t="str">
        <f t="shared" si="59"/>
        <v>BUs</v>
      </c>
      <c r="L526" s="81" t="str">
        <f t="shared" si="60"/>
        <v>Symptome</v>
      </c>
      <c r="M526" s="81">
        <f>IFERROR(VLOOKUP(Abfalldokumentation!$O526,Kennzahlen!S:V,3,FALSE)*Abfalldokumentation!$B526,"0")</f>
        <v>0.18</v>
      </c>
      <c r="N526" s="81" t="str">
        <f>IF(ISBLANK(Q526),VLOOKUP(Abfalldokumentation!$O526,'Linien - BU'!R:S,2,FALSE),Q526)</f>
        <v>L20</v>
      </c>
      <c r="O526" s="77">
        <f t="shared" si="61"/>
        <v>29500913</v>
      </c>
      <c r="P526" s="77">
        <f t="shared" si="62"/>
        <v>61</v>
      </c>
      <c r="Q526" s="39" t="s">
        <v>189</v>
      </c>
      <c r="R526" s="40">
        <v>29500913</v>
      </c>
      <c r="S526" s="40">
        <v>18</v>
      </c>
      <c r="T526" s="40">
        <v>61</v>
      </c>
      <c r="U526" s="41">
        <v>44455</v>
      </c>
      <c r="V526" s="42"/>
      <c r="W526" s="43" t="s">
        <v>235</v>
      </c>
      <c r="X526" s="44" t="str">
        <f>IFERROR(VLOOKUP(Abfalldokumentation!$R526,Artikel!A:C,3,FALSE),Abfalldokumentation!$R526)</f>
        <v>ABS ZIEGENR</v>
      </c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spans="1:40" ht="30" hidden="1" customHeight="1" x14ac:dyDescent="0.25">
      <c r="A527" s="73" t="str">
        <f>VLOOKUP(N527,'Linien - BU'!A:B,2,FALSE)</f>
        <v>BU4</v>
      </c>
      <c r="B527" s="74">
        <f t="shared" si="56"/>
        <v>40</v>
      </c>
      <c r="C527" s="75">
        <f>Abfalldokumentation!$U527</f>
        <v>44455</v>
      </c>
      <c r="D527" s="69" t="str">
        <f>IFERROR(IF(VLOOKUP(O527,'[1]Rohware 230'!$B:$C,2,FALSE)=0,"Rohware"),
IFERROR(IF(VLOOKUP(O527,[1]Sammelnr.!$B:$C,2,FALSE)=0,"Sammelnr. ungeschält ABS"),
IFERROR(IF(VLOOKUP(O527,[1]Sammelnr.!$E:$F,2,FALSE)=0,"Sammelnr. ungeschält VS"),
IFERROR(IF(VLOOKUP(O527,[1]Sammelnr.!$H:$I,2,FALSE)=0,"Sammelnr. geschält"),
IFERROR(IF(VLOOKUP(O527,[1]Offen!$B:$C,2,FALSE)=0,"Offen ungeschält ABS"),
IFERROR(IF(VLOOKUP(O527,[1]Offen!$E:$F,2,FALSE)=0,"Offen ungeschält VOS"),
IFERROR(IF(VLOOKUP(O527,[1]Offen!$H:$I,2,FALSE)=0,"Offen geschält RW"),
IFERROR(IF(VLOOKUP(O527,[1]Offen!$K:$L,2,FALSE)=0,"Offen vegan"),
IFERROR(IF(VLOOKUP(O527,[1]Offen!$N:$O,2,FALSE)=0,"Offen Zipfel"),
IFERROR(IF(VLOOKUP(O527,[1]Offen!$Q:$R,2,FALSE)=0,"Offen Endstücke"),
IFERROR(IF(VLOOKUP(O527,[1]Vakuumiert!$B:$C,2,FALSE)=0,"Vakuumierter VOS ungeschält"),
IFERROR(IF(VLOOKUP(O527,[1]Vakuumiert!$E:$F,2,FALSE)=0,"Vakuumierter ABS ungeschält"),
IFERROR(IF(VLOOKUP(O527,[1]Vakuumiert!$H:$I,2,FALSE)=0,"Vakuumierter VOS geschält"),
IFERROR(IF(VLOOKUP(O527,[1]Vakuumiert!$K:$L,2,FALSE)=0,"Vakuumierter VOS vegan"),
IFERROR(IF(VLOOKUP(O527,[1]Vakuumiert!$N:$O,2,FALSE)=0,"Vakuumierter VOS Zipfel"),
IFERROR(IF(VLOOKUP(O527,[1]Vakuumiert!$Q:$R,2,FALSE)=0,"Vakuumiert geschält"),
IFERROR(IF(VLOOKUP(O527,'[1]vakuumierte Fertigprodukte'!$B:$C,2,FALSE)=0,"Fertigprodukte"),
IFERROR(IF(VLOOKUP(O527,'[1]vakuumierte Fertigprodukte'!$E:$FI,2,FALSE)=0,"Vakuumierte Zipfel"),
IFERROR(IF(VLOOKUP(O527,[1]Wurste!$B:$C,2,FALSE)=0,"Räucherwürste"),
IFERROR(IF(VLOOKUP(O527,[1]Wurste!$E:$F,2,FALSE)=0,"URW/URGW Wurst"),
IFERROR(IF(VLOOKUP(O527,[1]Wurste!$H:$I,2,FALSE)=0,"HF-Wurst Vegan"),
IFERROR(IF(VLOOKUP(O527,[1]Wurste!$K:$L,2,FALSE)=0,"320er ohne Würste"),
IFERROR(IF(AND(OR(Abfalldokumentation!$A527="BU3",Abfalldokumentation!$A527="Verkauf"),Abfalldokumentation!$F527="Schimmel",Abfalldokumentation!$G527="keinen Abnehmer/kein Schälpersonal"),"Div. Zipfel, ES ohne Verwendung",VLOOKUP(Abfalldokumentation!$E527,Produktgruppen!A:B,2,FALSE)),"-")))))))))))))))))))))))</f>
        <v>ABS</v>
      </c>
      <c r="E527" s="76" t="str">
        <f>IFERROR(VLOOKUP(Abfalldokumentation!$O527,Artikel!A:C,3,FALSE),Abfalldokumentation!$O527)</f>
        <v>ABS OLD-AMSTERDAM</v>
      </c>
      <c r="F527" s="76" t="str">
        <f>VLOOKUP(T527,'Liste Gründe'!A:D,2,FALSE)</f>
        <v>keinen Verwendungszweck</v>
      </c>
      <c r="G527" s="75" t="str">
        <f>IF(ISBLANK(V527),VLOOKUP(Abfalldokumentation!$P527,'Liste Gründe'!A:D,3,FALSE),V527)</f>
        <v>keinen Verwendungszweck</v>
      </c>
      <c r="H527" s="76" t="str">
        <f>IF(ISBLANK(Abfalldokumentation!$W527),"-",Abfalldokumentation!$W527)</f>
        <v>&lt;1000kg/Monat</v>
      </c>
      <c r="I527" s="76">
        <f t="shared" si="57"/>
        <v>37</v>
      </c>
      <c r="J527" s="76" t="str">
        <f t="shared" si="58"/>
        <v>Produkte</v>
      </c>
      <c r="K527" s="76" t="str">
        <f t="shared" si="59"/>
        <v>BUs</v>
      </c>
      <c r="L527" s="76" t="str">
        <f t="shared" si="60"/>
        <v>Symptome</v>
      </c>
      <c r="M527" s="76">
        <f>IFERROR(VLOOKUP(Abfalldokumentation!$O527,Kennzahlen!S:V,3,FALSE)*Abfalldokumentation!$B527,"0")</f>
        <v>4.0000000000000001E-3</v>
      </c>
      <c r="N527" s="76" t="str">
        <f>IF(ISBLANK(Q527),VLOOKUP(Abfalldokumentation!$O527,'Linien - BU'!R:S,2,FALSE),Q527)</f>
        <v>L22</v>
      </c>
      <c r="O527" s="77">
        <f t="shared" si="61"/>
        <v>29501039</v>
      </c>
      <c r="P527" s="77">
        <f t="shared" si="62"/>
        <v>61</v>
      </c>
      <c r="Q527" s="45" t="s">
        <v>186</v>
      </c>
      <c r="R527" s="46">
        <v>29501039</v>
      </c>
      <c r="S527" s="46">
        <v>40</v>
      </c>
      <c r="T527" s="46">
        <v>61</v>
      </c>
      <c r="U527" s="47">
        <v>44455</v>
      </c>
      <c r="V527" s="48"/>
      <c r="W527" s="49" t="s">
        <v>236</v>
      </c>
      <c r="X527" s="50" t="str">
        <f>IFERROR(VLOOKUP(Abfalldokumentation!$R527,Artikel!A:C,3,FALSE),Abfalldokumentation!$R527)</f>
        <v>ABS OLD-AMSTERDAM</v>
      </c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spans="1:40" ht="30" hidden="1" customHeight="1" x14ac:dyDescent="0.25">
      <c r="A528" s="78" t="str">
        <f>VLOOKUP(N528,'Linien - BU'!A:B,2,FALSE)</f>
        <v>BU4</v>
      </c>
      <c r="B528" s="79">
        <f t="shared" si="56"/>
        <v>17</v>
      </c>
      <c r="C528" s="80">
        <f>Abfalldokumentation!$U528</f>
        <v>44455</v>
      </c>
      <c r="D528" s="69" t="str">
        <f>IFERROR(IF(VLOOKUP(O528,'[1]Rohware 230'!$B:$C,2,FALSE)=0,"Rohware"),
IFERROR(IF(VLOOKUP(O528,[1]Sammelnr.!$B:$C,2,FALSE)=0,"Sammelnr. ungeschält ABS"),
IFERROR(IF(VLOOKUP(O528,[1]Sammelnr.!$E:$F,2,FALSE)=0,"Sammelnr. ungeschält VS"),
IFERROR(IF(VLOOKUP(O528,[1]Sammelnr.!$H:$I,2,FALSE)=0,"Sammelnr. geschält"),
IFERROR(IF(VLOOKUP(O528,[1]Offen!$B:$C,2,FALSE)=0,"Offen ungeschält ABS"),
IFERROR(IF(VLOOKUP(O528,[1]Offen!$E:$F,2,FALSE)=0,"Offen ungeschält VOS"),
IFERROR(IF(VLOOKUP(O528,[1]Offen!$H:$I,2,FALSE)=0,"Offen geschält RW"),
IFERROR(IF(VLOOKUP(O528,[1]Offen!$K:$L,2,FALSE)=0,"Offen vegan"),
IFERROR(IF(VLOOKUP(O528,[1]Offen!$N:$O,2,FALSE)=0,"Offen Zipfel"),
IFERROR(IF(VLOOKUP(O528,[1]Offen!$Q:$R,2,FALSE)=0,"Offen Endstücke"),
IFERROR(IF(VLOOKUP(O528,[1]Vakuumiert!$B:$C,2,FALSE)=0,"Vakuumierter VOS ungeschält"),
IFERROR(IF(VLOOKUP(O528,[1]Vakuumiert!$E:$F,2,FALSE)=0,"Vakuumierter ABS ungeschält"),
IFERROR(IF(VLOOKUP(O528,[1]Vakuumiert!$H:$I,2,FALSE)=0,"Vakuumierter VOS geschält"),
IFERROR(IF(VLOOKUP(O528,[1]Vakuumiert!$K:$L,2,FALSE)=0,"Vakuumierter VOS vegan"),
IFERROR(IF(VLOOKUP(O528,[1]Vakuumiert!$N:$O,2,FALSE)=0,"Vakuumierter VOS Zipfel"),
IFERROR(IF(VLOOKUP(O528,[1]Vakuumiert!$Q:$R,2,FALSE)=0,"Vakuumiert geschält"),
IFERROR(IF(VLOOKUP(O528,'[1]vakuumierte Fertigprodukte'!$B:$C,2,FALSE)=0,"Fertigprodukte"),
IFERROR(IF(VLOOKUP(O528,'[1]vakuumierte Fertigprodukte'!$E:$FI,2,FALSE)=0,"Vakuumierte Zipfel"),
IFERROR(IF(VLOOKUP(O528,[1]Wurste!$B:$C,2,FALSE)=0,"Räucherwürste"),
IFERROR(IF(VLOOKUP(O528,[1]Wurste!$E:$F,2,FALSE)=0,"URW/URGW Wurst"),
IFERROR(IF(VLOOKUP(O528,[1]Wurste!$H:$I,2,FALSE)=0,"HF-Wurst Vegan"),
IFERROR(IF(VLOOKUP(O528,[1]Wurste!$K:$L,2,FALSE)=0,"320er ohne Würste"),
IFERROR(IF(AND(OR(Abfalldokumentation!$A528="BU3",Abfalldokumentation!$A528="Verkauf"),Abfalldokumentation!$F528="Schimmel",Abfalldokumentation!$G528="keinen Abnehmer/kein Schälpersonal"),"Div. Zipfel, ES ohne Verwendung",VLOOKUP(Abfalldokumentation!$E528,Produktgruppen!A:B,2,FALSE)),"-")))))))))))))))))))))))</f>
        <v>ABS</v>
      </c>
      <c r="E528" s="81" t="str">
        <f>IFERROR(VLOOKUP(Abfalldokumentation!$O528,Artikel!A:C,3,FALSE),Abfalldokumentation!$O528)</f>
        <v>ABS OLD-AMSTERDAM</v>
      </c>
      <c r="F528" s="81" t="str">
        <f>VLOOKUP(T528,'Liste Gründe'!A:D,2,FALSE)</f>
        <v>keinen Verwendungszweck</v>
      </c>
      <c r="G528" s="80" t="str">
        <f>IF(ISBLANK(V528),VLOOKUP(Abfalldokumentation!$P528,'Liste Gründe'!A:D,3,FALSE),V528)</f>
        <v>keinen Verwendungszweck</v>
      </c>
      <c r="H528" s="81" t="str">
        <f>IF(ISBLANK(Abfalldokumentation!$W528),"-",Abfalldokumentation!$W528)</f>
        <v>&lt;1000kg/Monat</v>
      </c>
      <c r="I528" s="81">
        <f t="shared" si="57"/>
        <v>37</v>
      </c>
      <c r="J528" s="81" t="str">
        <f t="shared" si="58"/>
        <v>Produkte</v>
      </c>
      <c r="K528" s="81" t="str">
        <f t="shared" si="59"/>
        <v>BUs</v>
      </c>
      <c r="L528" s="81" t="str">
        <f t="shared" si="60"/>
        <v>Symptome</v>
      </c>
      <c r="M528" s="81">
        <f>IFERROR(VLOOKUP(Abfalldokumentation!$O528,Kennzahlen!S:V,3,FALSE)*Abfalldokumentation!$B528,"0")</f>
        <v>1.7000000000000001E-3</v>
      </c>
      <c r="N528" s="81" t="str">
        <f>IF(ISBLANK(Q528),VLOOKUP(Abfalldokumentation!$O528,'Linien - BU'!R:S,2,FALSE),Q528)</f>
        <v>L22</v>
      </c>
      <c r="O528" s="77">
        <f t="shared" si="61"/>
        <v>29501039</v>
      </c>
      <c r="P528" s="77">
        <f t="shared" si="62"/>
        <v>61</v>
      </c>
      <c r="Q528" s="39" t="s">
        <v>186</v>
      </c>
      <c r="R528" s="40">
        <v>29501039</v>
      </c>
      <c r="S528" s="40">
        <v>17</v>
      </c>
      <c r="T528" s="40">
        <v>61</v>
      </c>
      <c r="U528" s="41">
        <v>44455</v>
      </c>
      <c r="V528" s="42"/>
      <c r="W528" s="43" t="s">
        <v>236</v>
      </c>
      <c r="X528" s="44" t="str">
        <f>IFERROR(VLOOKUP(Abfalldokumentation!$R528,Artikel!A:C,3,FALSE),Abfalldokumentation!$R528)</f>
        <v>ABS OLD-AMSTERDAM</v>
      </c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spans="1:40" ht="30" hidden="1" customHeight="1" x14ac:dyDescent="0.25">
      <c r="A529" s="73" t="str">
        <f>VLOOKUP(N529,'Linien - BU'!A:B,2,FALSE)</f>
        <v>Verkauf</v>
      </c>
      <c r="B529" s="74">
        <f t="shared" si="56"/>
        <v>24</v>
      </c>
      <c r="C529" s="75">
        <f>Abfalldokumentation!$U529</f>
        <v>44455</v>
      </c>
      <c r="D529" s="69" t="str">
        <f>IFERROR(IF(VLOOKUP(O529,'[1]Rohware 230'!$B:$C,2,FALSE)=0,"Rohware"),
IFERROR(IF(VLOOKUP(O529,[1]Sammelnr.!$B:$C,2,FALSE)=0,"Sammelnr. ungeschält ABS"),
IFERROR(IF(VLOOKUP(O529,[1]Sammelnr.!$E:$F,2,FALSE)=0,"Sammelnr. ungeschält VS"),
IFERROR(IF(VLOOKUP(O529,[1]Sammelnr.!$H:$I,2,FALSE)=0,"Sammelnr. geschält"),
IFERROR(IF(VLOOKUP(O529,[1]Offen!$B:$C,2,FALSE)=0,"Offen ungeschält ABS"),
IFERROR(IF(VLOOKUP(O529,[1]Offen!$E:$F,2,FALSE)=0,"Offen ungeschält VOS"),
IFERROR(IF(VLOOKUP(O529,[1]Offen!$H:$I,2,FALSE)=0,"Offen geschält RW"),
IFERROR(IF(VLOOKUP(O529,[1]Offen!$K:$L,2,FALSE)=0,"Offen vegan"),
IFERROR(IF(VLOOKUP(O529,[1]Offen!$N:$O,2,FALSE)=0,"Offen Zipfel"),
IFERROR(IF(VLOOKUP(O529,[1]Offen!$Q:$R,2,FALSE)=0,"Offen Endstücke"),
IFERROR(IF(VLOOKUP(O529,[1]Vakuumiert!$B:$C,2,FALSE)=0,"Vakuumierter VOS ungeschält"),
IFERROR(IF(VLOOKUP(O529,[1]Vakuumiert!$E:$F,2,FALSE)=0,"Vakuumierter ABS ungeschält"),
IFERROR(IF(VLOOKUP(O529,[1]Vakuumiert!$H:$I,2,FALSE)=0,"Vakuumierter VOS geschält"),
IFERROR(IF(VLOOKUP(O529,[1]Vakuumiert!$K:$L,2,FALSE)=0,"Vakuumierter VOS vegan"),
IFERROR(IF(VLOOKUP(O529,[1]Vakuumiert!$N:$O,2,FALSE)=0,"Vakuumierter VOS Zipfel"),
IFERROR(IF(VLOOKUP(O529,[1]Vakuumiert!$Q:$R,2,FALSE)=0,"Vakuumiert geschält"),
IFERROR(IF(VLOOKUP(O529,'[1]vakuumierte Fertigprodukte'!$B:$C,2,FALSE)=0,"Fertigprodukte"),
IFERROR(IF(VLOOKUP(O529,'[1]vakuumierte Fertigprodukte'!$E:$FI,2,FALSE)=0,"Vakuumierte Zipfel"),
IFERROR(IF(VLOOKUP(O529,[1]Wurste!$B:$C,2,FALSE)=0,"Räucherwürste"),
IFERROR(IF(VLOOKUP(O529,[1]Wurste!$E:$F,2,FALSE)=0,"URW/URGW Wurst"),
IFERROR(IF(VLOOKUP(O529,[1]Wurste!$H:$I,2,FALSE)=0,"HF-Wurst Vegan"),
IFERROR(IF(VLOOKUP(O529,[1]Wurste!$K:$L,2,FALSE)=0,"320er ohne Würste"),
IFERROR(IF(AND(OR(Abfalldokumentation!$A529="BU3",Abfalldokumentation!$A529="Verkauf"),Abfalldokumentation!$F529="Schimmel",Abfalldokumentation!$G529="keinen Abnehmer/kein Schälpersonal"),"Div. Zipfel, ES ohne Verwendung",VLOOKUP(Abfalldokumentation!$E529,Produktgruppen!A:B,2,FALSE)),"-")))))))))))))))))))))))</f>
        <v>Div. Zipfel, ES ohne Verwendung</v>
      </c>
      <c r="E529" s="76" t="str">
        <f>IFERROR(VLOOKUP(Abfalldokumentation!$O529,Artikel!A:C,3,FALSE),Abfalldokumentation!$O529)</f>
        <v>VOS GRW-NATUR ZIPFEL 35</v>
      </c>
      <c r="F529" s="76" t="str">
        <f>VLOOKUP(T529,'Liste Gründe'!A:D,2,FALSE)</f>
        <v>Schimmel</v>
      </c>
      <c r="G529" s="75" t="str">
        <f>IF(ISBLANK(V529),VLOOKUP(Abfalldokumentation!$P529,'Liste Gründe'!A:D,3,FALSE),V529)</f>
        <v>keinen Abnehmer/kein Schälpersonal</v>
      </c>
      <c r="H529" s="76" t="str">
        <f>IF(ISBLANK(Abfalldokumentation!$W529),"-",Abfalldokumentation!$W529)</f>
        <v>keinen Abnehmer/Schälen</v>
      </c>
      <c r="I529" s="76">
        <f t="shared" si="57"/>
        <v>37</v>
      </c>
      <c r="J529" s="76" t="str">
        <f t="shared" si="58"/>
        <v>Produkte</v>
      </c>
      <c r="K529" s="76" t="str">
        <f t="shared" si="59"/>
        <v>BUs</v>
      </c>
      <c r="L529" s="76" t="str">
        <f t="shared" si="60"/>
        <v>Symptome</v>
      </c>
      <c r="M529" s="76">
        <f>IFERROR(VLOOKUP(Abfalldokumentation!$O529,Kennzahlen!S:V,3,FALSE)*Abfalldokumentation!$B529,"0")</f>
        <v>12</v>
      </c>
      <c r="N529" s="76" t="str">
        <f>IF(ISBLANK(Q529),VLOOKUP(Abfalldokumentation!$O529,'Linien - BU'!R:S,2,FALSE),Q529)</f>
        <v>Verkauf</v>
      </c>
      <c r="O529" s="77">
        <f t="shared" si="61"/>
        <v>29501063</v>
      </c>
      <c r="P529" s="77">
        <f t="shared" si="62"/>
        <v>12</v>
      </c>
      <c r="Q529" s="45" t="s">
        <v>11</v>
      </c>
      <c r="R529" s="46">
        <v>29501063</v>
      </c>
      <c r="S529" s="46">
        <v>24</v>
      </c>
      <c r="T529" s="46">
        <v>12</v>
      </c>
      <c r="U529" s="47">
        <v>44455</v>
      </c>
      <c r="V529" s="48" t="s">
        <v>20</v>
      </c>
      <c r="W529" s="49" t="s">
        <v>192</v>
      </c>
      <c r="X529" s="50" t="str">
        <f>IFERROR(VLOOKUP(Abfalldokumentation!$R529,Artikel!A:C,3,FALSE),Abfalldokumentation!$R529)</f>
        <v>VOS GRW-NATUR ZIPFEL 35</v>
      </c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spans="1:40" ht="30" hidden="1" customHeight="1" x14ac:dyDescent="0.25">
      <c r="A530" s="78" t="str">
        <f>VLOOKUP(N530,'Linien - BU'!A:B,2,FALSE)</f>
        <v>BU1</v>
      </c>
      <c r="B530" s="79">
        <f t="shared" si="56"/>
        <v>52</v>
      </c>
      <c r="C530" s="80">
        <f>Abfalldokumentation!$U530</f>
        <v>44455</v>
      </c>
      <c r="D530" s="69" t="str">
        <f>IFERROR(IF(VLOOKUP(O530,'[1]Rohware 230'!$B:$C,2,FALSE)=0,"Rohware"),
IFERROR(IF(VLOOKUP(O530,[1]Sammelnr.!$B:$C,2,FALSE)=0,"Sammelnr. ungeschält ABS"),
IFERROR(IF(VLOOKUP(O530,[1]Sammelnr.!$E:$F,2,FALSE)=0,"Sammelnr. ungeschält VS"),
IFERROR(IF(VLOOKUP(O530,[1]Sammelnr.!$H:$I,2,FALSE)=0,"Sammelnr. geschält"),
IFERROR(IF(VLOOKUP(O530,[1]Offen!$B:$C,2,FALSE)=0,"Offen ungeschält ABS"),
IFERROR(IF(VLOOKUP(O530,[1]Offen!$E:$F,2,FALSE)=0,"Offen ungeschält VOS"),
IFERROR(IF(VLOOKUP(O530,[1]Offen!$H:$I,2,FALSE)=0,"Offen geschält RW"),
IFERROR(IF(VLOOKUP(O530,[1]Offen!$K:$L,2,FALSE)=0,"Offen vegan"),
IFERROR(IF(VLOOKUP(O530,[1]Offen!$N:$O,2,FALSE)=0,"Offen Zipfel"),
IFERROR(IF(VLOOKUP(O530,[1]Offen!$Q:$R,2,FALSE)=0,"Offen Endstücke"),
IFERROR(IF(VLOOKUP(O530,[1]Vakuumiert!$B:$C,2,FALSE)=0,"Vakuumierter VOS ungeschält"),
IFERROR(IF(VLOOKUP(O530,[1]Vakuumiert!$E:$F,2,FALSE)=0,"Vakuumierter ABS ungeschält"),
IFERROR(IF(VLOOKUP(O530,[1]Vakuumiert!$H:$I,2,FALSE)=0,"Vakuumierter VOS geschält"),
IFERROR(IF(VLOOKUP(O530,[1]Vakuumiert!$K:$L,2,FALSE)=0,"Vakuumierter VOS vegan"),
IFERROR(IF(VLOOKUP(O530,[1]Vakuumiert!$N:$O,2,FALSE)=0,"Vakuumierter VOS Zipfel"),
IFERROR(IF(VLOOKUP(O530,[1]Vakuumiert!$Q:$R,2,FALSE)=0,"Vakuumiert geschält"),
IFERROR(IF(VLOOKUP(O530,'[1]vakuumierte Fertigprodukte'!$B:$C,2,FALSE)=0,"Fertigprodukte"),
IFERROR(IF(VLOOKUP(O530,'[1]vakuumierte Fertigprodukte'!$E:$FI,2,FALSE)=0,"Vakuumierte Zipfel"),
IFERROR(IF(VLOOKUP(O530,[1]Wurste!$B:$C,2,FALSE)=0,"Räucherwürste"),
IFERROR(IF(VLOOKUP(O530,[1]Wurste!$E:$F,2,FALSE)=0,"URW/URGW Wurst"),
IFERROR(IF(VLOOKUP(O530,[1]Wurste!$H:$I,2,FALSE)=0,"HF-Wurst Vegan"),
IFERROR(IF(VLOOKUP(O530,[1]Wurste!$K:$L,2,FALSE)=0,"320er ohne Würste"),
IFERROR(IF(AND(OR(Abfalldokumentation!$A530="BU3",Abfalldokumentation!$A530="Verkauf"),Abfalldokumentation!$F530="Schimmel",Abfalldokumentation!$G530="keinen Abnehmer/kein Schälpersonal"),"Div. Zipfel, ES ohne Verwendung",VLOOKUP(Abfalldokumentation!$E530,Produktgruppen!A:B,2,FALSE)),"-")))))))))))))))))))))))</f>
        <v>RW</v>
      </c>
      <c r="E530" s="81" t="str">
        <f>IFERROR(VLOOKUP(Abfalldokumentation!$O530,Artikel!A:C,3,FALSE),Abfalldokumentation!$O530)</f>
        <v>GRW NATUR 7,2KG</v>
      </c>
      <c r="F530" s="81" t="str">
        <f>VLOOKUP(T530,'Liste Gründe'!A:D,2,FALSE)</f>
        <v>Linienbezogen</v>
      </c>
      <c r="G530" s="80" t="str">
        <f>IF(ISBLANK(V530),VLOOKUP(Abfalldokumentation!$P530,'Liste Gründe'!A:D,3,FALSE),V530)</f>
        <v>aus Hand gerutscht</v>
      </c>
      <c r="H530" s="81" t="str">
        <f>IF(ISBLANK(Abfalldokumentation!$W530),"-",Abfalldokumentation!$W530)</f>
        <v>aus der Hand gerutscht</v>
      </c>
      <c r="I530" s="81">
        <f t="shared" si="57"/>
        <v>37</v>
      </c>
      <c r="J530" s="81" t="str">
        <f t="shared" si="58"/>
        <v>Produkte</v>
      </c>
      <c r="K530" s="81" t="str">
        <f t="shared" si="59"/>
        <v>BUs</v>
      </c>
      <c r="L530" s="81" t="str">
        <f t="shared" si="60"/>
        <v>Symptome</v>
      </c>
      <c r="M530" s="81" t="str">
        <f>IFERROR(VLOOKUP(Abfalldokumentation!$O530,Kennzahlen!S:V,3,FALSE)*Abfalldokumentation!$B530,"0")</f>
        <v>0</v>
      </c>
      <c r="N530" s="81" t="str">
        <f>IF(ISBLANK(Q530),VLOOKUP(Abfalldokumentation!$O530,'Linien - BU'!R:S,2,FALSE),Q530)</f>
        <v>Abfüllung</v>
      </c>
      <c r="O530" s="77">
        <f t="shared" si="61"/>
        <v>32000049</v>
      </c>
      <c r="P530" s="77">
        <f t="shared" si="62"/>
        <v>32</v>
      </c>
      <c r="Q530" s="39" t="s">
        <v>180</v>
      </c>
      <c r="R530" s="40">
        <v>32000049</v>
      </c>
      <c r="S530" s="40">
        <v>52</v>
      </c>
      <c r="T530" s="40">
        <v>32</v>
      </c>
      <c r="U530" s="41">
        <v>44455</v>
      </c>
      <c r="V530" s="42"/>
      <c r="W530" s="43" t="s">
        <v>271</v>
      </c>
      <c r="X530" s="44" t="str">
        <f>IFERROR(VLOOKUP(Abfalldokumentation!$R530,Artikel!A:C,3,FALSE),Abfalldokumentation!$R530)</f>
        <v>GRW NATUR 7,2KG</v>
      </c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spans="1:40" ht="30" hidden="1" customHeight="1" x14ac:dyDescent="0.25">
      <c r="A531" s="73" t="str">
        <f>VLOOKUP(N531,'Linien - BU'!A:B,2,FALSE)</f>
        <v>BU1</v>
      </c>
      <c r="B531" s="74">
        <f t="shared" si="56"/>
        <v>27.6</v>
      </c>
      <c r="C531" s="75">
        <f>Abfalldokumentation!$U531</f>
        <v>44455</v>
      </c>
      <c r="D531" s="69" t="str">
        <f>IFERROR(IF(VLOOKUP(O531,'[1]Rohware 230'!$B:$C,2,FALSE)=0,"Rohware"),
IFERROR(IF(VLOOKUP(O531,[1]Sammelnr.!$B:$C,2,FALSE)=0,"Sammelnr. ungeschält ABS"),
IFERROR(IF(VLOOKUP(O531,[1]Sammelnr.!$E:$F,2,FALSE)=0,"Sammelnr. ungeschält VS"),
IFERROR(IF(VLOOKUP(O531,[1]Sammelnr.!$H:$I,2,FALSE)=0,"Sammelnr. geschält"),
IFERROR(IF(VLOOKUP(O531,[1]Offen!$B:$C,2,FALSE)=0,"Offen ungeschält ABS"),
IFERROR(IF(VLOOKUP(O531,[1]Offen!$E:$F,2,FALSE)=0,"Offen ungeschält VOS"),
IFERROR(IF(VLOOKUP(O531,[1]Offen!$H:$I,2,FALSE)=0,"Offen geschält RW"),
IFERROR(IF(VLOOKUP(O531,[1]Offen!$K:$L,2,FALSE)=0,"Offen vegan"),
IFERROR(IF(VLOOKUP(O531,[1]Offen!$N:$O,2,FALSE)=0,"Offen Zipfel"),
IFERROR(IF(VLOOKUP(O531,[1]Offen!$Q:$R,2,FALSE)=0,"Offen Endstücke"),
IFERROR(IF(VLOOKUP(O531,[1]Vakuumiert!$B:$C,2,FALSE)=0,"Vakuumierter VOS ungeschält"),
IFERROR(IF(VLOOKUP(O531,[1]Vakuumiert!$E:$F,2,FALSE)=0,"Vakuumierter ABS ungeschält"),
IFERROR(IF(VLOOKUP(O531,[1]Vakuumiert!$H:$I,2,FALSE)=0,"Vakuumierter VOS geschält"),
IFERROR(IF(VLOOKUP(O531,[1]Vakuumiert!$K:$L,2,FALSE)=0,"Vakuumierter VOS vegan"),
IFERROR(IF(VLOOKUP(O531,[1]Vakuumiert!$N:$O,2,FALSE)=0,"Vakuumierter VOS Zipfel"),
IFERROR(IF(VLOOKUP(O531,[1]Vakuumiert!$Q:$R,2,FALSE)=0,"Vakuumiert geschält"),
IFERROR(IF(VLOOKUP(O531,'[1]vakuumierte Fertigprodukte'!$B:$C,2,FALSE)=0,"Fertigprodukte"),
IFERROR(IF(VLOOKUP(O531,'[1]vakuumierte Fertigprodukte'!$E:$FI,2,FALSE)=0,"Vakuumierte Zipfel"),
IFERROR(IF(VLOOKUP(O531,[1]Wurste!$B:$C,2,FALSE)=0,"Räucherwürste"),
IFERROR(IF(VLOOKUP(O531,[1]Wurste!$E:$F,2,FALSE)=0,"URW/URGW Wurst"),
IFERROR(IF(VLOOKUP(O531,[1]Wurste!$H:$I,2,FALSE)=0,"HF-Wurst Vegan"),
IFERROR(IF(VLOOKUP(O531,[1]Wurste!$K:$L,2,FALSE)=0,"320er ohne Würste"),
IFERROR(IF(AND(OR(Abfalldokumentation!$A531="BU3",Abfalldokumentation!$A531="Verkauf"),Abfalldokumentation!$F531="Schimmel",Abfalldokumentation!$G531="keinen Abnehmer/kein Schälpersonal"),"Div. Zipfel, ES ohne Verwendung",VLOOKUP(Abfalldokumentation!$E531,Produktgruppen!A:B,2,FALSE)),"-")))))))))))))))))))))))</f>
        <v>RW</v>
      </c>
      <c r="E531" s="76" t="str">
        <f>IFERROR(VLOOKUP(Abfalldokumentation!$O531,Artikel!A:C,3,FALSE),Abfalldokumentation!$O531)</f>
        <v>GRW CHILI-NAT 7,2GK NEU</v>
      </c>
      <c r="F531" s="76" t="str">
        <f>VLOOKUP(T531,'Liste Gründe'!A:D,2,FALSE)</f>
        <v>Linienbezogen</v>
      </c>
      <c r="G531" s="75" t="str">
        <f>IF(ISBLANK(V531),VLOOKUP(Abfalldokumentation!$P531,'Liste Gründe'!A:D,3,FALSE),V531)</f>
        <v>Schlaufe gerissen</v>
      </c>
      <c r="H531" s="76" t="str">
        <f>IF(ISBLANK(Abfalldokumentation!$W531),"-",Abfalldokumentation!$W531)</f>
        <v>Schlaufe gerissen</v>
      </c>
      <c r="I531" s="76">
        <f t="shared" si="57"/>
        <v>37</v>
      </c>
      <c r="J531" s="76" t="str">
        <f t="shared" si="58"/>
        <v>Produkte</v>
      </c>
      <c r="K531" s="76" t="str">
        <f t="shared" si="59"/>
        <v>BUs</v>
      </c>
      <c r="L531" s="76" t="str">
        <f t="shared" si="60"/>
        <v>Symptome</v>
      </c>
      <c r="M531" s="76" t="str">
        <f>IFERROR(VLOOKUP(Abfalldokumentation!$O531,Kennzahlen!S:V,3,FALSE)*Abfalldokumentation!$B531,"0")</f>
        <v>0</v>
      </c>
      <c r="N531" s="76" t="str">
        <f>IF(ISBLANK(Q531),VLOOKUP(Abfalldokumentation!$O531,'Linien - BU'!R:S,2,FALSE),Q531)</f>
        <v>Abfüllung</v>
      </c>
      <c r="O531" s="77">
        <f t="shared" si="61"/>
        <v>32000107</v>
      </c>
      <c r="P531" s="77">
        <f t="shared" si="62"/>
        <v>33</v>
      </c>
      <c r="Q531" s="45" t="s">
        <v>180</v>
      </c>
      <c r="R531" s="46">
        <v>32000107</v>
      </c>
      <c r="S531" s="46">
        <v>27.6</v>
      </c>
      <c r="T531" s="46">
        <v>33</v>
      </c>
      <c r="U531" s="47">
        <v>44455</v>
      </c>
      <c r="V531" s="48"/>
      <c r="W531" s="49" t="s">
        <v>243</v>
      </c>
      <c r="X531" s="50" t="str">
        <f>IFERROR(VLOOKUP(Abfalldokumentation!$R531,Artikel!A:C,3,FALSE),Abfalldokumentation!$R531)</f>
        <v>GRW CHILI-NAT 7,2GK NEU</v>
      </c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spans="1:40" ht="30" hidden="1" customHeight="1" x14ac:dyDescent="0.25">
      <c r="A532" s="78" t="str">
        <f>VLOOKUP(N532,'Linien - BU'!A:B,2,FALSE)</f>
        <v>BU3</v>
      </c>
      <c r="B532" s="79">
        <f t="shared" si="56"/>
        <v>24.400000000000006</v>
      </c>
      <c r="C532" s="80">
        <f>Abfalldokumentation!$U532</f>
        <v>44455</v>
      </c>
      <c r="D532" s="69" t="str">
        <f>IFERROR(IF(VLOOKUP(O532,'[1]Rohware 230'!$B:$C,2,FALSE)=0,"Rohware"),
IFERROR(IF(VLOOKUP(O532,[1]Sammelnr.!$B:$C,2,FALSE)=0,"Sammelnr. ungeschält ABS"),
IFERROR(IF(VLOOKUP(O532,[1]Sammelnr.!$E:$F,2,FALSE)=0,"Sammelnr. ungeschält VS"),
IFERROR(IF(VLOOKUP(O532,[1]Sammelnr.!$H:$I,2,FALSE)=0,"Sammelnr. geschält"),
IFERROR(IF(VLOOKUP(O532,[1]Offen!$B:$C,2,FALSE)=0,"Offen ungeschält ABS"),
IFERROR(IF(VLOOKUP(O532,[1]Offen!$E:$F,2,FALSE)=0,"Offen ungeschält VOS"),
IFERROR(IF(VLOOKUP(O532,[1]Offen!$H:$I,2,FALSE)=0,"Offen geschält RW"),
IFERROR(IF(VLOOKUP(O532,[1]Offen!$K:$L,2,FALSE)=0,"Offen vegan"),
IFERROR(IF(VLOOKUP(O532,[1]Offen!$N:$O,2,FALSE)=0,"Offen Zipfel"),
IFERROR(IF(VLOOKUP(O532,[1]Offen!$Q:$R,2,FALSE)=0,"Offen Endstücke"),
IFERROR(IF(VLOOKUP(O532,[1]Vakuumiert!$B:$C,2,FALSE)=0,"Vakuumierter VOS ungeschält"),
IFERROR(IF(VLOOKUP(O532,[1]Vakuumiert!$E:$F,2,FALSE)=0,"Vakuumierter ABS ungeschält"),
IFERROR(IF(VLOOKUP(O532,[1]Vakuumiert!$H:$I,2,FALSE)=0,"Vakuumierter VOS geschält"),
IFERROR(IF(VLOOKUP(O532,[1]Vakuumiert!$K:$L,2,FALSE)=0,"Vakuumierter VOS vegan"),
IFERROR(IF(VLOOKUP(O532,[1]Vakuumiert!$N:$O,2,FALSE)=0,"Vakuumierter VOS Zipfel"),
IFERROR(IF(VLOOKUP(O532,[1]Vakuumiert!$Q:$R,2,FALSE)=0,"Vakuumiert geschält"),
IFERROR(IF(VLOOKUP(O532,'[1]vakuumierte Fertigprodukte'!$B:$C,2,FALSE)=0,"Fertigprodukte"),
IFERROR(IF(VLOOKUP(O532,'[1]vakuumierte Fertigprodukte'!$E:$FI,2,FALSE)=0,"Vakuumierte Zipfel"),
IFERROR(IF(VLOOKUP(O532,[1]Wurste!$B:$C,2,FALSE)=0,"Räucherwürste"),
IFERROR(IF(VLOOKUP(O532,[1]Wurste!$E:$F,2,FALSE)=0,"URW/URGW Wurst"),
IFERROR(IF(VLOOKUP(O532,[1]Wurste!$H:$I,2,FALSE)=0,"HF-Wurst Vegan"),
IFERROR(IF(VLOOKUP(O532,[1]Wurste!$K:$L,2,FALSE)=0,"320er ohne Würste"),
IFERROR(IF(AND(OR(Abfalldokumentation!$A532="BU3",Abfalldokumentation!$A532="Verkauf"),Abfalldokumentation!$F532="Schimmel",Abfalldokumentation!$G532="keinen Abnehmer/kein Schälpersonal"),"Div. Zipfel, ES ohne Verwendung",VLOOKUP(Abfalldokumentation!$E532,Produktgruppen!A:B,2,FALSE)),"-")))))))))))))))))))))))</f>
        <v>-</v>
      </c>
      <c r="E532" s="81" t="str">
        <f>IFERROR(VLOOKUP(Abfalldokumentation!$O532,Artikel!A:C,3,FALSE),Abfalldokumentation!$O532)</f>
        <v>Maschinenabfall</v>
      </c>
      <c r="F532" s="81" t="str">
        <f>VLOOKUP(T532,'Liste Gründe'!A:D,2,FALSE)</f>
        <v>Linienbezogen</v>
      </c>
      <c r="G532" s="80" t="str">
        <f>IF(ISBLANK(V532),VLOOKUP(Abfalldokumentation!$P532,'Liste Gründe'!A:D,3,FALSE),V532)</f>
        <v>Maschinenabfall</v>
      </c>
      <c r="H532" s="81" t="str">
        <f>IF(ISBLANK(Abfalldokumentation!$W532),"-",Abfalldokumentation!$W532)</f>
        <v>-</v>
      </c>
      <c r="I532" s="81">
        <f t="shared" si="57"/>
        <v>37</v>
      </c>
      <c r="J532" s="81" t="str">
        <f t="shared" si="58"/>
        <v>Produkte</v>
      </c>
      <c r="K532" s="81" t="str">
        <f t="shared" si="59"/>
        <v>BUs</v>
      </c>
      <c r="L532" s="81" t="str">
        <f t="shared" si="60"/>
        <v>Symptome</v>
      </c>
      <c r="M532" s="81" t="str">
        <f>IFERROR(VLOOKUP(Abfalldokumentation!$O532,Kennzahlen!S:V,3,FALSE)*Abfalldokumentation!$B532,"0")</f>
        <v>0</v>
      </c>
      <c r="N532" s="81" t="str">
        <f>IF(ISBLANK(Q532),VLOOKUP(Abfalldokumentation!$O532,'Linien - BU'!R:S,2,FALSE),Q532)</f>
        <v>L16</v>
      </c>
      <c r="O532" s="77" t="str">
        <f t="shared" si="61"/>
        <v>Maschinenabfall</v>
      </c>
      <c r="P532" s="77">
        <f t="shared" si="62"/>
        <v>30</v>
      </c>
      <c r="Q532" s="39" t="s">
        <v>213</v>
      </c>
      <c r="R532" s="40" t="s">
        <v>55</v>
      </c>
      <c r="S532" s="40">
        <v>24.400000000000006</v>
      </c>
      <c r="T532" s="40">
        <v>30</v>
      </c>
      <c r="U532" s="41">
        <v>44455</v>
      </c>
      <c r="V532" s="42"/>
      <c r="W532" s="43"/>
      <c r="X532" s="44" t="str">
        <f>IFERROR(VLOOKUP(Abfalldokumentation!$R532,Artikel!A:C,3,FALSE),Abfalldokumentation!$R532)</f>
        <v>Maschinenabfall</v>
      </c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spans="1:40" ht="30" hidden="1" customHeight="1" x14ac:dyDescent="0.25">
      <c r="A533" s="73" t="str">
        <f>VLOOKUP(N533,'Linien - BU'!A:B,2,FALSE)</f>
        <v>Verkauf</v>
      </c>
      <c r="B533" s="74">
        <f t="shared" si="56"/>
        <v>54.2</v>
      </c>
      <c r="C533" s="75">
        <f>Abfalldokumentation!$U533</f>
        <v>44455</v>
      </c>
      <c r="D533" s="69" t="str">
        <f>IFERROR(IF(VLOOKUP(O533,'[1]Rohware 230'!$B:$C,2,FALSE)=0,"Rohware"),
IFERROR(IF(VLOOKUP(O533,[1]Sammelnr.!$B:$C,2,FALSE)=0,"Sammelnr. ungeschält ABS"),
IFERROR(IF(VLOOKUP(O533,[1]Sammelnr.!$E:$F,2,FALSE)=0,"Sammelnr. ungeschält VS"),
IFERROR(IF(VLOOKUP(O533,[1]Sammelnr.!$H:$I,2,FALSE)=0,"Sammelnr. geschält"),
IFERROR(IF(VLOOKUP(O533,[1]Offen!$B:$C,2,FALSE)=0,"Offen ungeschält ABS"),
IFERROR(IF(VLOOKUP(O533,[1]Offen!$E:$F,2,FALSE)=0,"Offen ungeschält VOS"),
IFERROR(IF(VLOOKUP(O533,[1]Offen!$H:$I,2,FALSE)=0,"Offen geschält RW"),
IFERROR(IF(VLOOKUP(O533,[1]Offen!$K:$L,2,FALSE)=0,"Offen vegan"),
IFERROR(IF(VLOOKUP(O533,[1]Offen!$N:$O,2,FALSE)=0,"Offen Zipfel"),
IFERROR(IF(VLOOKUP(O533,[1]Offen!$Q:$R,2,FALSE)=0,"Offen Endstücke"),
IFERROR(IF(VLOOKUP(O533,[1]Vakuumiert!$B:$C,2,FALSE)=0,"Vakuumierter VOS ungeschält"),
IFERROR(IF(VLOOKUP(O533,[1]Vakuumiert!$E:$F,2,FALSE)=0,"Vakuumierter ABS ungeschält"),
IFERROR(IF(VLOOKUP(O533,[1]Vakuumiert!$H:$I,2,FALSE)=0,"Vakuumierter VOS geschält"),
IFERROR(IF(VLOOKUP(O533,[1]Vakuumiert!$K:$L,2,FALSE)=0,"Vakuumierter VOS vegan"),
IFERROR(IF(VLOOKUP(O533,[1]Vakuumiert!$N:$O,2,FALSE)=0,"Vakuumierter VOS Zipfel"),
IFERROR(IF(VLOOKUP(O533,[1]Vakuumiert!$Q:$R,2,FALSE)=0,"Vakuumiert geschält"),
IFERROR(IF(VLOOKUP(O533,'[1]vakuumierte Fertigprodukte'!$B:$C,2,FALSE)=0,"Fertigprodukte"),
IFERROR(IF(VLOOKUP(O533,'[1]vakuumierte Fertigprodukte'!$E:$FI,2,FALSE)=0,"Vakuumierte Zipfel"),
IFERROR(IF(VLOOKUP(O533,[1]Wurste!$B:$C,2,FALSE)=0,"Räucherwürste"),
IFERROR(IF(VLOOKUP(O533,[1]Wurste!$E:$F,2,FALSE)=0,"URW/URGW Wurst"),
IFERROR(IF(VLOOKUP(O533,[1]Wurste!$H:$I,2,FALSE)=0,"HF-Wurst Vegan"),
IFERROR(IF(VLOOKUP(O533,[1]Wurste!$K:$L,2,FALSE)=0,"320er ohne Würste"),
IFERROR(IF(AND(OR(Abfalldokumentation!$A533="BU3",Abfalldokumentation!$A533="Verkauf"),Abfalldokumentation!$F533="Schimmel",Abfalldokumentation!$G533="keinen Abnehmer/kein Schälpersonal"),"Div. Zipfel, ES ohne Verwendung",VLOOKUP(Abfalldokumentation!$E533,Produktgruppen!A:B,2,FALSE)),"-")))))))))))))))))))))))</f>
        <v>Div. Zipfel, ES ohne Verwendung</v>
      </c>
      <c r="E533" s="76" t="str">
        <f>IFERROR(VLOOKUP(Abfalldokumentation!$O533,Artikel!A:C,3,FALSE),Abfalldokumentation!$O533)</f>
        <v>Diverses</v>
      </c>
      <c r="F533" s="76" t="str">
        <f>VLOOKUP(T533,'Liste Gründe'!A:D,2,FALSE)</f>
        <v>Schimmel</v>
      </c>
      <c r="G533" s="75" t="str">
        <f>IF(ISBLANK(V533),VLOOKUP(Abfalldokumentation!$P533,'Liste Gründe'!A:D,3,FALSE),V533)</f>
        <v>keinen Abnehmer/kein Schälpersonal</v>
      </c>
      <c r="H533" s="76" t="str">
        <f>IF(ISBLANK(Abfalldokumentation!$W533),"-",Abfalldokumentation!$W533)</f>
        <v>keinen Abnehmer/Schälen</v>
      </c>
      <c r="I533" s="76">
        <f t="shared" si="57"/>
        <v>37</v>
      </c>
      <c r="J533" s="76" t="str">
        <f t="shared" si="58"/>
        <v>Produkte</v>
      </c>
      <c r="K533" s="76" t="str">
        <f t="shared" si="59"/>
        <v>BUs</v>
      </c>
      <c r="L533" s="76" t="str">
        <f t="shared" si="60"/>
        <v>Symptome</v>
      </c>
      <c r="M533" s="76" t="str">
        <f>IFERROR(VLOOKUP(Abfalldokumentation!$O533,Kennzahlen!S:V,3,FALSE)*Abfalldokumentation!$B533,"0")</f>
        <v>0</v>
      </c>
      <c r="N533" s="76" t="str">
        <f>IF(ISBLANK(Q533),VLOOKUP(Abfalldokumentation!$O533,'Linien - BU'!R:S,2,FALSE),Q533)</f>
        <v>Verkauf</v>
      </c>
      <c r="O533" s="77" t="str">
        <f t="shared" si="61"/>
        <v>Diverses</v>
      </c>
      <c r="P533" s="77">
        <f t="shared" si="62"/>
        <v>12</v>
      </c>
      <c r="Q533" s="45" t="s">
        <v>11</v>
      </c>
      <c r="R533" s="46" t="s">
        <v>110</v>
      </c>
      <c r="S533" s="46">
        <v>54.2</v>
      </c>
      <c r="T533" s="46">
        <v>12</v>
      </c>
      <c r="U533" s="47">
        <v>44455</v>
      </c>
      <c r="V533" s="48" t="s">
        <v>20</v>
      </c>
      <c r="W533" s="49" t="s">
        <v>192</v>
      </c>
      <c r="X533" s="50" t="str">
        <f>IFERROR(VLOOKUP(Abfalldokumentation!$R533,Artikel!A:C,3,FALSE),Abfalldokumentation!$R533)</f>
        <v>Diverses</v>
      </c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spans="1:40" ht="30" hidden="1" customHeight="1" x14ac:dyDescent="0.25">
      <c r="A534" s="78" t="str">
        <f>VLOOKUP(N534,'Linien - BU'!A:B,2,FALSE)</f>
        <v>BU1</v>
      </c>
      <c r="B534" s="79">
        <f t="shared" si="56"/>
        <v>28</v>
      </c>
      <c r="C534" s="80">
        <f>Abfalldokumentation!$U534</f>
        <v>44455</v>
      </c>
      <c r="D534" s="69" t="str">
        <f>IFERROR(IF(VLOOKUP(O534,'[1]Rohware 230'!$B:$C,2,FALSE)=0,"Rohware"),
IFERROR(IF(VLOOKUP(O534,[1]Sammelnr.!$B:$C,2,FALSE)=0,"Sammelnr. ungeschält ABS"),
IFERROR(IF(VLOOKUP(O534,[1]Sammelnr.!$E:$F,2,FALSE)=0,"Sammelnr. ungeschält VS"),
IFERROR(IF(VLOOKUP(O534,[1]Sammelnr.!$H:$I,2,FALSE)=0,"Sammelnr. geschält"),
IFERROR(IF(VLOOKUP(O534,[1]Offen!$B:$C,2,FALSE)=0,"Offen ungeschält ABS"),
IFERROR(IF(VLOOKUP(O534,[1]Offen!$E:$F,2,FALSE)=0,"Offen ungeschält VOS"),
IFERROR(IF(VLOOKUP(O534,[1]Offen!$H:$I,2,FALSE)=0,"Offen geschält RW"),
IFERROR(IF(VLOOKUP(O534,[1]Offen!$K:$L,2,FALSE)=0,"Offen vegan"),
IFERROR(IF(VLOOKUP(O534,[1]Offen!$N:$O,2,FALSE)=0,"Offen Zipfel"),
IFERROR(IF(VLOOKUP(O534,[1]Offen!$Q:$R,2,FALSE)=0,"Offen Endstücke"),
IFERROR(IF(VLOOKUP(O534,[1]Vakuumiert!$B:$C,2,FALSE)=0,"Vakuumierter VOS ungeschält"),
IFERROR(IF(VLOOKUP(O534,[1]Vakuumiert!$E:$F,2,FALSE)=0,"Vakuumierter ABS ungeschält"),
IFERROR(IF(VLOOKUP(O534,[1]Vakuumiert!$H:$I,2,FALSE)=0,"Vakuumierter VOS geschält"),
IFERROR(IF(VLOOKUP(O534,[1]Vakuumiert!$K:$L,2,FALSE)=0,"Vakuumierter VOS vegan"),
IFERROR(IF(VLOOKUP(O534,[1]Vakuumiert!$N:$O,2,FALSE)=0,"Vakuumierter VOS Zipfel"),
IFERROR(IF(VLOOKUP(O534,[1]Vakuumiert!$Q:$R,2,FALSE)=0,"Vakuumiert geschält"),
IFERROR(IF(VLOOKUP(O534,'[1]vakuumierte Fertigprodukte'!$B:$C,2,FALSE)=0,"Fertigprodukte"),
IFERROR(IF(VLOOKUP(O534,'[1]vakuumierte Fertigprodukte'!$E:$FI,2,FALSE)=0,"Vakuumierte Zipfel"),
IFERROR(IF(VLOOKUP(O534,[1]Wurste!$B:$C,2,FALSE)=0,"Räucherwürste"),
IFERROR(IF(VLOOKUP(O534,[1]Wurste!$E:$F,2,FALSE)=0,"URW/URGW Wurst"),
IFERROR(IF(VLOOKUP(O534,[1]Wurste!$H:$I,2,FALSE)=0,"HF-Wurst Vegan"),
IFERROR(IF(VLOOKUP(O534,[1]Wurste!$K:$L,2,FALSE)=0,"320er ohne Würste"),
IFERROR(IF(AND(OR(Abfalldokumentation!$A534="BU3",Abfalldokumentation!$A534="Verkauf"),Abfalldokumentation!$F534="Schimmel",Abfalldokumentation!$G534="keinen Abnehmer/kein Schälpersonal"),"Div. Zipfel, ES ohne Verwendung",VLOOKUP(Abfalldokumentation!$E534,Produktgruppen!A:B,2,FALSE)),"-")))))))))))))))))))))))</f>
        <v>Diverses</v>
      </c>
      <c r="E534" s="81" t="str">
        <f>IFERROR(VLOOKUP(Abfalldokumentation!$O534,Artikel!A:C,3,FALSE),Abfalldokumentation!$O534)</f>
        <v>Diverses</v>
      </c>
      <c r="F534" s="81" t="str">
        <f>VLOOKUP(T534,'Liste Gründe'!A:D,2,FALSE)</f>
        <v>Schimmel</v>
      </c>
      <c r="G534" s="80" t="str">
        <f>IF(ISBLANK(V534),VLOOKUP(Abfalldokumentation!$P534,'Liste Gründe'!A:D,3,FALSE),V534)</f>
        <v>keine Verarbeitung</v>
      </c>
      <c r="H534" s="81" t="str">
        <f>IF(ISBLANK(Abfalldokumentation!$W534),"-",Abfalldokumentation!$W534)</f>
        <v>Keinen Einsatz</v>
      </c>
      <c r="I534" s="81">
        <f t="shared" si="57"/>
        <v>37</v>
      </c>
      <c r="J534" s="81" t="str">
        <f t="shared" si="58"/>
        <v>Produkte</v>
      </c>
      <c r="K534" s="81" t="str">
        <f t="shared" si="59"/>
        <v>BUs</v>
      </c>
      <c r="L534" s="81" t="str">
        <f t="shared" si="60"/>
        <v>Symptome</v>
      </c>
      <c r="M534" s="81" t="str">
        <f>IFERROR(VLOOKUP(Abfalldokumentation!$O534,Kennzahlen!S:V,3,FALSE)*Abfalldokumentation!$B534,"0")</f>
        <v>0</v>
      </c>
      <c r="N534" s="81" t="str">
        <f>IF(ISBLANK(Q534),VLOOKUP(Abfalldokumentation!$O534,'Linien - BU'!R:S,2,FALSE),Q534)</f>
        <v>RWV</v>
      </c>
      <c r="O534" s="77" t="str">
        <f t="shared" si="61"/>
        <v>Diverses</v>
      </c>
      <c r="P534" s="77">
        <f t="shared" si="62"/>
        <v>12</v>
      </c>
      <c r="Q534" s="39" t="s">
        <v>202</v>
      </c>
      <c r="R534" s="40" t="s">
        <v>110</v>
      </c>
      <c r="S534" s="40">
        <v>28</v>
      </c>
      <c r="T534" s="40">
        <v>12</v>
      </c>
      <c r="U534" s="41">
        <v>44455</v>
      </c>
      <c r="V534" s="42" t="s">
        <v>22</v>
      </c>
      <c r="W534" s="43" t="s">
        <v>267</v>
      </c>
      <c r="X534" s="44" t="str">
        <f>IFERROR(VLOOKUP(Abfalldokumentation!$R534,Artikel!A:C,3,FALSE),Abfalldokumentation!$R534)</f>
        <v>Diverses</v>
      </c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spans="1:40" ht="30" customHeight="1" x14ac:dyDescent="0.25">
      <c r="A535" s="73" t="str">
        <f>VLOOKUP(N535,'Linien - BU'!A:B,2,FALSE)</f>
        <v>BU1</v>
      </c>
      <c r="B535" s="74">
        <f t="shared" si="56"/>
        <v>77.400000000000006</v>
      </c>
      <c r="C535" s="75">
        <f>Abfalldokumentation!$U535</f>
        <v>44455</v>
      </c>
      <c r="D535" s="69" t="str">
        <f>IFERROR(IF(VLOOKUP(O535,'[1]Rohware 230'!$B:$C,2,FALSE)=0,"Rohware"),
IFERROR(IF(VLOOKUP(O535,[1]Sammelnr.!$B:$C,2,FALSE)=0,"Sammelnr. ungeschält ABS"),
IFERROR(IF(VLOOKUP(O535,[1]Sammelnr.!$E:$F,2,FALSE)=0,"Sammelnr. ungeschält VS"),
IFERROR(IF(VLOOKUP(O535,[1]Sammelnr.!$H:$I,2,FALSE)=0,"Sammelnr. geschält"),
IFERROR(IF(VLOOKUP(O535,[1]Offen!$B:$C,2,FALSE)=0,"Offen ungeschält ABS"),
IFERROR(IF(VLOOKUP(O535,[1]Offen!$E:$F,2,FALSE)=0,"Offen ungeschält VOS"),
IFERROR(IF(VLOOKUP(O535,[1]Offen!$H:$I,2,FALSE)=0,"Offen geschält RW"),
IFERROR(IF(VLOOKUP(O535,[1]Offen!$K:$L,2,FALSE)=0,"Offen vegan"),
IFERROR(IF(VLOOKUP(O535,[1]Offen!$N:$O,2,FALSE)=0,"Offen Zipfel"),
IFERROR(IF(VLOOKUP(O535,[1]Offen!$Q:$R,2,FALSE)=0,"Offen Endstücke"),
IFERROR(IF(VLOOKUP(O535,[1]Vakuumiert!$B:$C,2,FALSE)=0,"Vakuumierter VOS ungeschält"),
IFERROR(IF(VLOOKUP(O535,[1]Vakuumiert!$E:$F,2,FALSE)=0,"Vakuumierter ABS ungeschält"),
IFERROR(IF(VLOOKUP(O535,[1]Vakuumiert!$H:$I,2,FALSE)=0,"Vakuumierter VOS geschält"),
IFERROR(IF(VLOOKUP(O535,[1]Vakuumiert!$K:$L,2,FALSE)=0,"Vakuumierter VOS vegan"),
IFERROR(IF(VLOOKUP(O535,[1]Vakuumiert!$N:$O,2,FALSE)=0,"Vakuumierter VOS Zipfel"),
IFERROR(IF(VLOOKUP(O535,[1]Vakuumiert!$Q:$R,2,FALSE)=0,"Vakuumiert geschält"),
IFERROR(IF(VLOOKUP(O535,'[1]vakuumierte Fertigprodukte'!$B:$C,2,FALSE)=0,"Fertigprodukte"),
IFERROR(IF(VLOOKUP(O535,'[1]vakuumierte Fertigprodukte'!$E:$FI,2,FALSE)=0,"Vakuumierte Zipfel"),
IFERROR(IF(VLOOKUP(O535,[1]Wurste!$B:$C,2,FALSE)=0,"Räucherwürste"),
IFERROR(IF(VLOOKUP(O535,[1]Wurste!$E:$F,2,FALSE)=0,"URW/URGW Wurst"),
IFERROR(IF(VLOOKUP(O535,[1]Wurste!$H:$I,2,FALSE)=0,"HF-Wurst Vegan"),
IFERROR(IF(VLOOKUP(O535,[1]Wurste!$K:$L,2,FALSE)=0,"320er ohne Würste"),
IFERROR(IF(AND(OR(Abfalldokumentation!$A535="BU3",Abfalldokumentation!$A535="Verkauf"),Abfalldokumentation!$F535="Schimmel",Abfalldokumentation!$G535="keinen Abnehmer/kein Schälpersonal"),"Div. Zipfel, ES ohne Verwendung",VLOOKUP(Abfalldokumentation!$E535,Produktgruppen!A:B,2,FALSE)),"-")))))))))))))))))))))))</f>
        <v>Diverses</v>
      </c>
      <c r="E535" s="76" t="str">
        <f>IFERROR(VLOOKUP(Abfalldokumentation!$O535,Artikel!A:C,3,FALSE),Abfalldokumentation!$O535)</f>
        <v>Diverses aus Abfüllung</v>
      </c>
      <c r="F535" s="76" t="str">
        <f>VLOOKUP(T535,'Liste Gründe'!A:D,2,FALSE)</f>
        <v>Linienbezogen</v>
      </c>
      <c r="G535" s="75" t="str">
        <f>IF(ISBLANK(V535),VLOOKUP(Abfalldokumentation!$P535,'Liste Gründe'!A:D,3,FALSE),V535)</f>
        <v>Darm geplatzt</v>
      </c>
      <c r="H535" s="76" t="str">
        <f>IF(ISBLANK(Abfalldokumentation!$W535),"-",Abfalldokumentation!$W535)</f>
        <v>Clip gerissen</v>
      </c>
      <c r="I535" s="76">
        <f t="shared" si="57"/>
        <v>37</v>
      </c>
      <c r="J535" s="76" t="str">
        <f t="shared" si="58"/>
        <v>Produkte</v>
      </c>
      <c r="K535" s="76" t="str">
        <f t="shared" si="59"/>
        <v>BUs</v>
      </c>
      <c r="L535" s="76" t="str">
        <f t="shared" si="60"/>
        <v>Symptome</v>
      </c>
      <c r="M535" s="76" t="str">
        <f>IFERROR(VLOOKUP(Abfalldokumentation!$O535,Kennzahlen!S:V,3,FALSE)*Abfalldokumentation!$B535,"0")</f>
        <v>0</v>
      </c>
      <c r="N535" s="76" t="str">
        <f>IF(ISBLANK(Q535),VLOOKUP(Abfalldokumentation!$O535,'Linien - BU'!R:S,2,FALSE),Q535)</f>
        <v>Abfüllung</v>
      </c>
      <c r="O535" s="77" t="str">
        <f t="shared" si="61"/>
        <v>Diverses aus Abfüllung</v>
      </c>
      <c r="P535" s="77">
        <f t="shared" si="62"/>
        <v>34</v>
      </c>
      <c r="Q535" s="45" t="s">
        <v>180</v>
      </c>
      <c r="R535" s="46" t="s">
        <v>193</v>
      </c>
      <c r="S535" s="46">
        <v>77.400000000000006</v>
      </c>
      <c r="T535" s="40">
        <v>34</v>
      </c>
      <c r="U535" s="47">
        <v>44455</v>
      </c>
      <c r="V535" s="48"/>
      <c r="W535" s="49" t="s">
        <v>237</v>
      </c>
      <c r="X535" s="50" t="str">
        <f>IFERROR(VLOOKUP(Abfalldokumentation!$R535,Artikel!A:C,3,FALSE),Abfalldokumentation!$R535)</f>
        <v>Diverses aus Abfüllung</v>
      </c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spans="1:40" ht="30" customHeight="1" x14ac:dyDescent="0.25">
      <c r="A536" s="78" t="str">
        <f>VLOOKUP(N536,'Linien - BU'!A:B,2,FALSE)</f>
        <v>BU1</v>
      </c>
      <c r="B536" s="79">
        <f t="shared" si="56"/>
        <v>57.8</v>
      </c>
      <c r="C536" s="80">
        <f>Abfalldokumentation!$U536</f>
        <v>44455</v>
      </c>
      <c r="D536" s="69" t="str">
        <f>IFERROR(IF(VLOOKUP(O536,'[1]Rohware 230'!$B:$C,2,FALSE)=0,"Rohware"),
IFERROR(IF(VLOOKUP(O536,[1]Sammelnr.!$B:$C,2,FALSE)=0,"Sammelnr. ungeschält ABS"),
IFERROR(IF(VLOOKUP(O536,[1]Sammelnr.!$E:$F,2,FALSE)=0,"Sammelnr. ungeschält VS"),
IFERROR(IF(VLOOKUP(O536,[1]Sammelnr.!$H:$I,2,FALSE)=0,"Sammelnr. geschält"),
IFERROR(IF(VLOOKUP(O536,[1]Offen!$B:$C,2,FALSE)=0,"Offen ungeschält ABS"),
IFERROR(IF(VLOOKUP(O536,[1]Offen!$E:$F,2,FALSE)=0,"Offen ungeschält VOS"),
IFERROR(IF(VLOOKUP(O536,[1]Offen!$H:$I,2,FALSE)=0,"Offen geschält RW"),
IFERROR(IF(VLOOKUP(O536,[1]Offen!$K:$L,2,FALSE)=0,"Offen vegan"),
IFERROR(IF(VLOOKUP(O536,[1]Offen!$N:$O,2,FALSE)=0,"Offen Zipfel"),
IFERROR(IF(VLOOKUP(O536,[1]Offen!$Q:$R,2,FALSE)=0,"Offen Endstücke"),
IFERROR(IF(VLOOKUP(O536,[1]Vakuumiert!$B:$C,2,FALSE)=0,"Vakuumierter VOS ungeschält"),
IFERROR(IF(VLOOKUP(O536,[1]Vakuumiert!$E:$F,2,FALSE)=0,"Vakuumierter ABS ungeschält"),
IFERROR(IF(VLOOKUP(O536,[1]Vakuumiert!$H:$I,2,FALSE)=0,"Vakuumierter VOS geschält"),
IFERROR(IF(VLOOKUP(O536,[1]Vakuumiert!$K:$L,2,FALSE)=0,"Vakuumierter VOS vegan"),
IFERROR(IF(VLOOKUP(O536,[1]Vakuumiert!$N:$O,2,FALSE)=0,"Vakuumierter VOS Zipfel"),
IFERROR(IF(VLOOKUP(O536,[1]Vakuumiert!$Q:$R,2,FALSE)=0,"Vakuumiert geschält"),
IFERROR(IF(VLOOKUP(O536,'[1]vakuumierte Fertigprodukte'!$B:$C,2,FALSE)=0,"Fertigprodukte"),
IFERROR(IF(VLOOKUP(O536,'[1]vakuumierte Fertigprodukte'!$E:$FI,2,FALSE)=0,"Vakuumierte Zipfel"),
IFERROR(IF(VLOOKUP(O536,[1]Wurste!$B:$C,2,FALSE)=0,"Räucherwürste"),
IFERROR(IF(VLOOKUP(O536,[1]Wurste!$E:$F,2,FALSE)=0,"URW/URGW Wurst"),
IFERROR(IF(VLOOKUP(O536,[1]Wurste!$H:$I,2,FALSE)=0,"HF-Wurst Vegan"),
IFERROR(IF(VLOOKUP(O536,[1]Wurste!$K:$L,2,FALSE)=0,"320er ohne Würste"),
IFERROR(IF(AND(OR(Abfalldokumentation!$A536="BU3",Abfalldokumentation!$A536="Verkauf"),Abfalldokumentation!$F536="Schimmel",Abfalldokumentation!$G536="keinen Abnehmer/kein Schälpersonal"),"Div. Zipfel, ES ohne Verwendung",VLOOKUP(Abfalldokumentation!$E536,Produktgruppen!A:B,2,FALSE)),"-")))))))))))))))))))))))</f>
        <v>Diverses</v>
      </c>
      <c r="E536" s="81" t="str">
        <f>IFERROR(VLOOKUP(Abfalldokumentation!$O536,Artikel!A:C,3,FALSE),Abfalldokumentation!$O536)</f>
        <v>Diverses aus Abfüllung</v>
      </c>
      <c r="F536" s="81" t="str">
        <f>VLOOKUP(T536,'Liste Gründe'!A:D,2,FALSE)</f>
        <v>Linienbezogen</v>
      </c>
      <c r="G536" s="80" t="str">
        <f>IF(ISBLANK(V536),VLOOKUP(Abfalldokumentation!$P536,'Liste Gründe'!A:D,3,FALSE),V536)</f>
        <v>Darm geplatzt</v>
      </c>
      <c r="H536" s="81" t="str">
        <f>IF(ISBLANK(Abfalldokumentation!$W536),"-",Abfalldokumentation!$W536)</f>
        <v>-</v>
      </c>
      <c r="I536" s="81">
        <f t="shared" si="57"/>
        <v>37</v>
      </c>
      <c r="J536" s="81" t="str">
        <f t="shared" si="58"/>
        <v>Produkte</v>
      </c>
      <c r="K536" s="81" t="str">
        <f t="shared" si="59"/>
        <v>BUs</v>
      </c>
      <c r="L536" s="81" t="str">
        <f t="shared" si="60"/>
        <v>Symptome</v>
      </c>
      <c r="M536" s="81" t="str">
        <f>IFERROR(VLOOKUP(Abfalldokumentation!$O536,Kennzahlen!S:V,3,FALSE)*Abfalldokumentation!$B536,"0")</f>
        <v>0</v>
      </c>
      <c r="N536" s="81" t="str">
        <f>IF(ISBLANK(Q536),VLOOKUP(Abfalldokumentation!$O536,'Linien - BU'!R:S,2,FALSE),Q536)</f>
        <v>Abfüllung</v>
      </c>
      <c r="O536" s="77" t="str">
        <f t="shared" si="61"/>
        <v>Diverses aus Abfüllung</v>
      </c>
      <c r="P536" s="77">
        <f t="shared" si="62"/>
        <v>34</v>
      </c>
      <c r="Q536" s="39" t="s">
        <v>180</v>
      </c>
      <c r="R536" s="40" t="s">
        <v>193</v>
      </c>
      <c r="S536" s="40">
        <v>57.8</v>
      </c>
      <c r="T536" s="40">
        <v>34</v>
      </c>
      <c r="U536" s="41">
        <v>44455</v>
      </c>
      <c r="V536" s="42"/>
      <c r="W536" s="43"/>
      <c r="X536" s="44" t="str">
        <f>IFERROR(VLOOKUP(Abfalldokumentation!$R536,Artikel!A:C,3,FALSE),Abfalldokumentation!$R536)</f>
        <v>Diverses aus Abfüllung</v>
      </c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spans="1:40" ht="30" customHeight="1" x14ac:dyDescent="0.25">
      <c r="A537" s="73" t="str">
        <f>VLOOKUP(N537,'Linien - BU'!A:B,2,FALSE)</f>
        <v>BU1</v>
      </c>
      <c r="B537" s="74">
        <f t="shared" si="56"/>
        <v>97.8</v>
      </c>
      <c r="C537" s="75">
        <f>Abfalldokumentation!$U537</f>
        <v>44455</v>
      </c>
      <c r="D537" s="69" t="str">
        <f>IFERROR(IF(VLOOKUP(O537,'[1]Rohware 230'!$B:$C,2,FALSE)=0,"Rohware"),
IFERROR(IF(VLOOKUP(O537,[1]Sammelnr.!$B:$C,2,FALSE)=0,"Sammelnr. ungeschält ABS"),
IFERROR(IF(VLOOKUP(O537,[1]Sammelnr.!$E:$F,2,FALSE)=0,"Sammelnr. ungeschält VS"),
IFERROR(IF(VLOOKUP(O537,[1]Sammelnr.!$H:$I,2,FALSE)=0,"Sammelnr. geschält"),
IFERROR(IF(VLOOKUP(O537,[1]Offen!$B:$C,2,FALSE)=0,"Offen ungeschält ABS"),
IFERROR(IF(VLOOKUP(O537,[1]Offen!$E:$F,2,FALSE)=0,"Offen ungeschält VOS"),
IFERROR(IF(VLOOKUP(O537,[1]Offen!$H:$I,2,FALSE)=0,"Offen geschält RW"),
IFERROR(IF(VLOOKUP(O537,[1]Offen!$K:$L,2,FALSE)=0,"Offen vegan"),
IFERROR(IF(VLOOKUP(O537,[1]Offen!$N:$O,2,FALSE)=0,"Offen Zipfel"),
IFERROR(IF(VLOOKUP(O537,[1]Offen!$Q:$R,2,FALSE)=0,"Offen Endstücke"),
IFERROR(IF(VLOOKUP(O537,[1]Vakuumiert!$B:$C,2,FALSE)=0,"Vakuumierter VOS ungeschält"),
IFERROR(IF(VLOOKUP(O537,[1]Vakuumiert!$E:$F,2,FALSE)=0,"Vakuumierter ABS ungeschält"),
IFERROR(IF(VLOOKUP(O537,[1]Vakuumiert!$H:$I,2,FALSE)=0,"Vakuumierter VOS geschält"),
IFERROR(IF(VLOOKUP(O537,[1]Vakuumiert!$K:$L,2,FALSE)=0,"Vakuumierter VOS vegan"),
IFERROR(IF(VLOOKUP(O537,[1]Vakuumiert!$N:$O,2,FALSE)=0,"Vakuumierter VOS Zipfel"),
IFERROR(IF(VLOOKUP(O537,[1]Vakuumiert!$Q:$R,2,FALSE)=0,"Vakuumiert geschält"),
IFERROR(IF(VLOOKUP(O537,'[1]vakuumierte Fertigprodukte'!$B:$C,2,FALSE)=0,"Fertigprodukte"),
IFERROR(IF(VLOOKUP(O537,'[1]vakuumierte Fertigprodukte'!$E:$FI,2,FALSE)=0,"Vakuumierte Zipfel"),
IFERROR(IF(VLOOKUP(O537,[1]Wurste!$B:$C,2,FALSE)=0,"Räucherwürste"),
IFERROR(IF(VLOOKUP(O537,[1]Wurste!$E:$F,2,FALSE)=0,"URW/URGW Wurst"),
IFERROR(IF(VLOOKUP(O537,[1]Wurste!$H:$I,2,FALSE)=0,"HF-Wurst Vegan"),
IFERROR(IF(VLOOKUP(O537,[1]Wurste!$K:$L,2,FALSE)=0,"320er ohne Würste"),
IFERROR(IF(AND(OR(Abfalldokumentation!$A537="BU3",Abfalldokumentation!$A537="Verkauf"),Abfalldokumentation!$F537="Schimmel",Abfalldokumentation!$G537="keinen Abnehmer/kein Schälpersonal"),"Div. Zipfel, ES ohne Verwendung",VLOOKUP(Abfalldokumentation!$E537,Produktgruppen!A:B,2,FALSE)),"-")))))))))))))))))))))))</f>
        <v>Diverses</v>
      </c>
      <c r="E537" s="76" t="str">
        <f>IFERROR(VLOOKUP(Abfalldokumentation!$O537,Artikel!A:C,3,FALSE),Abfalldokumentation!$O537)</f>
        <v>Diverses aus Abfüllung</v>
      </c>
      <c r="F537" s="76" t="str">
        <f>VLOOKUP(T537,'Liste Gründe'!A:D,2,FALSE)</f>
        <v>Linienbezogen</v>
      </c>
      <c r="G537" s="75" t="str">
        <f>IF(ISBLANK(V537),VLOOKUP(Abfalldokumentation!$P537,'Liste Gründe'!A:D,3,FALSE),V537)</f>
        <v>Darm geplatzt</v>
      </c>
      <c r="H537" s="76" t="str">
        <f>IF(ISBLANK(Abfalldokumentation!$W537),"-",Abfalldokumentation!$W537)</f>
        <v>-</v>
      </c>
      <c r="I537" s="76">
        <f t="shared" si="57"/>
        <v>37</v>
      </c>
      <c r="J537" s="76" t="str">
        <f t="shared" si="58"/>
        <v>Produkte</v>
      </c>
      <c r="K537" s="76" t="str">
        <f t="shared" si="59"/>
        <v>BUs</v>
      </c>
      <c r="L537" s="76" t="str">
        <f t="shared" si="60"/>
        <v>Symptome</v>
      </c>
      <c r="M537" s="76" t="str">
        <f>IFERROR(VLOOKUP(Abfalldokumentation!$O537,Kennzahlen!S:V,3,FALSE)*Abfalldokumentation!$B537,"0")</f>
        <v>0</v>
      </c>
      <c r="N537" s="76" t="str">
        <f>IF(ISBLANK(Q537),VLOOKUP(Abfalldokumentation!$O537,'Linien - BU'!R:S,2,FALSE),Q537)</f>
        <v>Abfüllung</v>
      </c>
      <c r="O537" s="77" t="str">
        <f t="shared" si="61"/>
        <v>Diverses aus Abfüllung</v>
      </c>
      <c r="P537" s="77">
        <f t="shared" si="62"/>
        <v>34</v>
      </c>
      <c r="Q537" s="45" t="s">
        <v>180</v>
      </c>
      <c r="R537" s="46" t="s">
        <v>193</v>
      </c>
      <c r="S537" s="46">
        <v>97.8</v>
      </c>
      <c r="T537" s="40">
        <v>34</v>
      </c>
      <c r="U537" s="47">
        <v>44455</v>
      </c>
      <c r="V537" s="48"/>
      <c r="W537" s="49"/>
      <c r="X537" s="50" t="str">
        <f>IFERROR(VLOOKUP(Abfalldokumentation!$R537,Artikel!A:C,3,FALSE),Abfalldokumentation!$R537)</f>
        <v>Diverses aus Abfüllung</v>
      </c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spans="1:40" ht="30" hidden="1" customHeight="1" x14ac:dyDescent="0.25">
      <c r="A538" s="78" t="str">
        <f>VLOOKUP(N538,'Linien - BU'!A:B,2,FALSE)</f>
        <v>Rest</v>
      </c>
      <c r="B538" s="79">
        <f t="shared" si="56"/>
        <v>11</v>
      </c>
      <c r="C538" s="80">
        <f>Abfalldokumentation!$U538</f>
        <v>44455</v>
      </c>
      <c r="D538" s="69" t="str">
        <f>IFERROR(IF(VLOOKUP(O538,'[1]Rohware 230'!$B:$C,2,FALSE)=0,"Rohware"),
IFERROR(IF(VLOOKUP(O538,[1]Sammelnr.!$B:$C,2,FALSE)=0,"Sammelnr. ungeschält ABS"),
IFERROR(IF(VLOOKUP(O538,[1]Sammelnr.!$E:$F,2,FALSE)=0,"Sammelnr. ungeschält VS"),
IFERROR(IF(VLOOKUP(O538,[1]Sammelnr.!$H:$I,2,FALSE)=0,"Sammelnr. geschält"),
IFERROR(IF(VLOOKUP(O538,[1]Offen!$B:$C,2,FALSE)=0,"Offen ungeschält ABS"),
IFERROR(IF(VLOOKUP(O538,[1]Offen!$E:$F,2,FALSE)=0,"Offen ungeschält VOS"),
IFERROR(IF(VLOOKUP(O538,[1]Offen!$H:$I,2,FALSE)=0,"Offen geschält RW"),
IFERROR(IF(VLOOKUP(O538,[1]Offen!$K:$L,2,FALSE)=0,"Offen vegan"),
IFERROR(IF(VLOOKUP(O538,[1]Offen!$N:$O,2,FALSE)=0,"Offen Zipfel"),
IFERROR(IF(VLOOKUP(O538,[1]Offen!$Q:$R,2,FALSE)=0,"Offen Endstücke"),
IFERROR(IF(VLOOKUP(O538,[1]Vakuumiert!$B:$C,2,FALSE)=0,"Vakuumierter VOS ungeschält"),
IFERROR(IF(VLOOKUP(O538,[1]Vakuumiert!$E:$F,2,FALSE)=0,"Vakuumierter ABS ungeschält"),
IFERROR(IF(VLOOKUP(O538,[1]Vakuumiert!$H:$I,2,FALSE)=0,"Vakuumierter VOS geschält"),
IFERROR(IF(VLOOKUP(O538,[1]Vakuumiert!$K:$L,2,FALSE)=0,"Vakuumierter VOS vegan"),
IFERROR(IF(VLOOKUP(O538,[1]Vakuumiert!$N:$O,2,FALSE)=0,"Vakuumierter VOS Zipfel"),
IFERROR(IF(VLOOKUP(O538,[1]Vakuumiert!$Q:$R,2,FALSE)=0,"Vakuumiert geschält"),
IFERROR(IF(VLOOKUP(O538,'[1]vakuumierte Fertigprodukte'!$B:$C,2,FALSE)=0,"Fertigprodukte"),
IFERROR(IF(VLOOKUP(O538,'[1]vakuumierte Fertigprodukte'!$E:$FI,2,FALSE)=0,"Vakuumierte Zipfel"),
IFERROR(IF(VLOOKUP(O538,[1]Wurste!$B:$C,2,FALSE)=0,"Räucherwürste"),
IFERROR(IF(VLOOKUP(O538,[1]Wurste!$E:$F,2,FALSE)=0,"URW/URGW Wurst"),
IFERROR(IF(VLOOKUP(O538,[1]Wurste!$H:$I,2,FALSE)=0,"HF-Wurst Vegan"),
IFERROR(IF(VLOOKUP(O538,[1]Wurste!$K:$L,2,FALSE)=0,"320er ohne Würste"),
IFERROR(IF(AND(OR(Abfalldokumentation!$A538="BU3",Abfalldokumentation!$A538="Verkauf"),Abfalldokumentation!$F538="Schimmel",Abfalldokumentation!$G538="keinen Abnehmer/kein Schälpersonal"),"Div. Zipfel, ES ohne Verwendung",VLOOKUP(Abfalldokumentation!$E538,Produktgruppen!A:B,2,FALSE)),"-")))))))))))))))))))))))</f>
        <v>Qualitätssicherung</v>
      </c>
      <c r="E538" s="81" t="str">
        <f>IFERROR(VLOOKUP(Abfalldokumentation!$O538,Artikel!A:C,3,FALSE),Abfalldokumentation!$O538)</f>
        <v>Laborproben</v>
      </c>
      <c r="F538" s="81" t="str">
        <f>VLOOKUP(T538,'Liste Gründe'!A:D,2,FALSE)</f>
        <v>Qualitätssicherung</v>
      </c>
      <c r="G538" s="80" t="str">
        <f>IF(ISBLANK(V538),VLOOKUP(Abfalldokumentation!$P538,'Liste Gründe'!A:D,3,FALSE),V538)</f>
        <v>Laborprobe</v>
      </c>
      <c r="H538" s="81" t="str">
        <f>IF(ISBLANK(Abfalldokumentation!$W538),"-",Abfalldokumentation!$W538)</f>
        <v>Laborprobe</v>
      </c>
      <c r="I538" s="81">
        <f t="shared" si="57"/>
        <v>37</v>
      </c>
      <c r="J538" s="81" t="str">
        <f t="shared" si="58"/>
        <v>Produkte</v>
      </c>
      <c r="K538" s="81" t="str">
        <f t="shared" si="59"/>
        <v>BUs</v>
      </c>
      <c r="L538" s="81" t="str">
        <f t="shared" si="60"/>
        <v>Symptome</v>
      </c>
      <c r="M538" s="81" t="str">
        <f>IFERROR(VLOOKUP(Abfalldokumentation!$O538,Kennzahlen!S:V,3,FALSE)*Abfalldokumentation!$B538,"0")</f>
        <v>0</v>
      </c>
      <c r="N538" s="81" t="str">
        <f>IF(ISBLANK(Q538),VLOOKUP(Abfalldokumentation!$O538,'Linien - BU'!R:S,2,FALSE),Q538)</f>
        <v>Labor</v>
      </c>
      <c r="O538" s="77" t="str">
        <f t="shared" si="61"/>
        <v>Laborproben</v>
      </c>
      <c r="P538" s="77">
        <f t="shared" si="62"/>
        <v>73</v>
      </c>
      <c r="Q538" s="39" t="s">
        <v>199</v>
      </c>
      <c r="R538" s="40" t="s">
        <v>200</v>
      </c>
      <c r="S538" s="40">
        <v>11</v>
      </c>
      <c r="T538" s="51">
        <v>73</v>
      </c>
      <c r="U538" s="41">
        <v>44455</v>
      </c>
      <c r="V538" s="42" t="s">
        <v>201</v>
      </c>
      <c r="W538" s="43" t="s">
        <v>201</v>
      </c>
      <c r="X538" s="44" t="str">
        <f>IFERROR(VLOOKUP(Abfalldokumentation!$R538,Artikel!A:C,3,FALSE),Abfalldokumentation!$R538)</f>
        <v>Laborproben</v>
      </c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spans="1:40" ht="30" hidden="1" customHeight="1" x14ac:dyDescent="0.25">
      <c r="A539" s="73" t="str">
        <f>VLOOKUP(N539,'Linien - BU'!A:B,2,FALSE)</f>
        <v>Rest</v>
      </c>
      <c r="B539" s="74">
        <f t="shared" si="56"/>
        <v>56</v>
      </c>
      <c r="C539" s="75">
        <f>Abfalldokumentation!$U539</f>
        <v>44455</v>
      </c>
      <c r="D539" s="69" t="str">
        <f>IFERROR(IF(VLOOKUP(O539,'[1]Rohware 230'!$B:$C,2,FALSE)=0,"Rohware"),
IFERROR(IF(VLOOKUP(O539,[1]Sammelnr.!$B:$C,2,FALSE)=0,"Sammelnr. ungeschält ABS"),
IFERROR(IF(VLOOKUP(O539,[1]Sammelnr.!$E:$F,2,FALSE)=0,"Sammelnr. ungeschält VS"),
IFERROR(IF(VLOOKUP(O539,[1]Sammelnr.!$H:$I,2,FALSE)=0,"Sammelnr. geschält"),
IFERROR(IF(VLOOKUP(O539,[1]Offen!$B:$C,2,FALSE)=0,"Offen ungeschält ABS"),
IFERROR(IF(VLOOKUP(O539,[1]Offen!$E:$F,2,FALSE)=0,"Offen ungeschält VOS"),
IFERROR(IF(VLOOKUP(O539,[1]Offen!$H:$I,2,FALSE)=0,"Offen geschält RW"),
IFERROR(IF(VLOOKUP(O539,[1]Offen!$K:$L,2,FALSE)=0,"Offen vegan"),
IFERROR(IF(VLOOKUP(O539,[1]Offen!$N:$O,2,FALSE)=0,"Offen Zipfel"),
IFERROR(IF(VLOOKUP(O539,[1]Offen!$Q:$R,2,FALSE)=0,"Offen Endstücke"),
IFERROR(IF(VLOOKUP(O539,[1]Vakuumiert!$B:$C,2,FALSE)=0,"Vakuumierter VOS ungeschält"),
IFERROR(IF(VLOOKUP(O539,[1]Vakuumiert!$E:$F,2,FALSE)=0,"Vakuumierter ABS ungeschält"),
IFERROR(IF(VLOOKUP(O539,[1]Vakuumiert!$H:$I,2,FALSE)=0,"Vakuumierter VOS geschält"),
IFERROR(IF(VLOOKUP(O539,[1]Vakuumiert!$K:$L,2,FALSE)=0,"Vakuumierter VOS vegan"),
IFERROR(IF(VLOOKUP(O539,[1]Vakuumiert!$N:$O,2,FALSE)=0,"Vakuumierter VOS Zipfel"),
IFERROR(IF(VLOOKUP(O539,[1]Vakuumiert!$Q:$R,2,FALSE)=0,"Vakuumiert geschält"),
IFERROR(IF(VLOOKUP(O539,'[1]vakuumierte Fertigprodukte'!$B:$C,2,FALSE)=0,"Fertigprodukte"),
IFERROR(IF(VLOOKUP(O539,'[1]vakuumierte Fertigprodukte'!$E:$FI,2,FALSE)=0,"Vakuumierte Zipfel"),
IFERROR(IF(VLOOKUP(O539,[1]Wurste!$B:$C,2,FALSE)=0,"Räucherwürste"),
IFERROR(IF(VLOOKUP(O539,[1]Wurste!$E:$F,2,FALSE)=0,"URW/URGW Wurst"),
IFERROR(IF(VLOOKUP(O539,[1]Wurste!$H:$I,2,FALSE)=0,"HF-Wurst Vegan"),
IFERROR(IF(VLOOKUP(O539,[1]Wurste!$K:$L,2,FALSE)=0,"320er ohne Würste"),
IFERROR(IF(AND(OR(Abfalldokumentation!$A539="BU3",Abfalldokumentation!$A539="Verkauf"),Abfalldokumentation!$F539="Schimmel",Abfalldokumentation!$G539="keinen Abnehmer/kein Schälpersonal"),"Div. Zipfel, ES ohne Verwendung",VLOOKUP(Abfalldokumentation!$E539,Produktgruppen!A:B,2,FALSE)),"-")))))))))))))))))))))))</f>
        <v>Qualitätssicherung</v>
      </c>
      <c r="E539" s="76" t="str">
        <f>IFERROR(VLOOKUP(Abfalldokumentation!$O539,Artikel!A:C,3,FALSE),Abfalldokumentation!$O539)</f>
        <v>Laborproben</v>
      </c>
      <c r="F539" s="76" t="str">
        <f>VLOOKUP(T539,'Liste Gründe'!A:D,2,FALSE)</f>
        <v>Qualitätssicherung</v>
      </c>
      <c r="G539" s="75" t="str">
        <f>IF(ISBLANK(V539),VLOOKUP(Abfalldokumentation!$P539,'Liste Gründe'!A:D,3,FALSE),V539)</f>
        <v>Laborprobe</v>
      </c>
      <c r="H539" s="76" t="str">
        <f>IF(ISBLANK(Abfalldokumentation!$W539),"-",Abfalldokumentation!$W539)</f>
        <v>Laborprobe</v>
      </c>
      <c r="I539" s="76">
        <f t="shared" si="57"/>
        <v>37</v>
      </c>
      <c r="J539" s="76" t="str">
        <f t="shared" si="58"/>
        <v>Produkte</v>
      </c>
      <c r="K539" s="76" t="str">
        <f t="shared" si="59"/>
        <v>BUs</v>
      </c>
      <c r="L539" s="76" t="str">
        <f t="shared" si="60"/>
        <v>Symptome</v>
      </c>
      <c r="M539" s="76" t="str">
        <f>IFERROR(VLOOKUP(Abfalldokumentation!$O539,Kennzahlen!S:V,3,FALSE)*Abfalldokumentation!$B539,"0")</f>
        <v>0</v>
      </c>
      <c r="N539" s="76" t="str">
        <f>IF(ISBLANK(Q539),VLOOKUP(Abfalldokumentation!$O539,'Linien - BU'!R:S,2,FALSE),Q539)</f>
        <v>labor</v>
      </c>
      <c r="O539" s="77" t="str">
        <f t="shared" si="61"/>
        <v>Laborproben</v>
      </c>
      <c r="P539" s="77">
        <f t="shared" si="62"/>
        <v>73</v>
      </c>
      <c r="Q539" s="45" t="s">
        <v>272</v>
      </c>
      <c r="R539" s="46" t="s">
        <v>200</v>
      </c>
      <c r="S539" s="46">
        <v>56</v>
      </c>
      <c r="T539" s="52">
        <v>73</v>
      </c>
      <c r="U539" s="47">
        <v>44455</v>
      </c>
      <c r="V539" s="48" t="s">
        <v>201</v>
      </c>
      <c r="W539" s="49" t="s">
        <v>201</v>
      </c>
      <c r="X539" s="50" t="str">
        <f>IFERROR(VLOOKUP(Abfalldokumentation!$R539,Artikel!A:C,3,FALSE),Abfalldokumentation!$R539)</f>
        <v>Laborproben</v>
      </c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spans="1:40" ht="30" hidden="1" customHeight="1" x14ac:dyDescent="0.25">
      <c r="A540" s="78" t="str">
        <f>VLOOKUP(N540,'Linien - BU'!A:B,2,FALSE)</f>
        <v>Rest</v>
      </c>
      <c r="B540" s="79">
        <f t="shared" si="56"/>
        <v>8</v>
      </c>
      <c r="C540" s="80">
        <f>Abfalldokumentation!$U540</f>
        <v>44455</v>
      </c>
      <c r="D540" s="69" t="str">
        <f>IFERROR(IF(VLOOKUP(O540,'[1]Rohware 230'!$B:$C,2,FALSE)=0,"Rohware"),
IFERROR(IF(VLOOKUP(O540,[1]Sammelnr.!$B:$C,2,FALSE)=0,"Sammelnr. ungeschält ABS"),
IFERROR(IF(VLOOKUP(O540,[1]Sammelnr.!$E:$F,2,FALSE)=0,"Sammelnr. ungeschält VS"),
IFERROR(IF(VLOOKUP(O540,[1]Sammelnr.!$H:$I,2,FALSE)=0,"Sammelnr. geschält"),
IFERROR(IF(VLOOKUP(O540,[1]Offen!$B:$C,2,FALSE)=0,"Offen ungeschält ABS"),
IFERROR(IF(VLOOKUP(O540,[1]Offen!$E:$F,2,FALSE)=0,"Offen ungeschält VOS"),
IFERROR(IF(VLOOKUP(O540,[1]Offen!$H:$I,2,FALSE)=0,"Offen geschält RW"),
IFERROR(IF(VLOOKUP(O540,[1]Offen!$K:$L,2,FALSE)=0,"Offen vegan"),
IFERROR(IF(VLOOKUP(O540,[1]Offen!$N:$O,2,FALSE)=0,"Offen Zipfel"),
IFERROR(IF(VLOOKUP(O540,[1]Offen!$Q:$R,2,FALSE)=0,"Offen Endstücke"),
IFERROR(IF(VLOOKUP(O540,[1]Vakuumiert!$B:$C,2,FALSE)=0,"Vakuumierter VOS ungeschält"),
IFERROR(IF(VLOOKUP(O540,[1]Vakuumiert!$E:$F,2,FALSE)=0,"Vakuumierter ABS ungeschält"),
IFERROR(IF(VLOOKUP(O540,[1]Vakuumiert!$H:$I,2,FALSE)=0,"Vakuumierter VOS geschält"),
IFERROR(IF(VLOOKUP(O540,[1]Vakuumiert!$K:$L,2,FALSE)=0,"Vakuumierter VOS vegan"),
IFERROR(IF(VLOOKUP(O540,[1]Vakuumiert!$N:$O,2,FALSE)=0,"Vakuumierter VOS Zipfel"),
IFERROR(IF(VLOOKUP(O540,[1]Vakuumiert!$Q:$R,2,FALSE)=0,"Vakuumiert geschält"),
IFERROR(IF(VLOOKUP(O540,'[1]vakuumierte Fertigprodukte'!$B:$C,2,FALSE)=0,"Fertigprodukte"),
IFERROR(IF(VLOOKUP(O540,'[1]vakuumierte Fertigprodukte'!$E:$FI,2,FALSE)=0,"Vakuumierte Zipfel"),
IFERROR(IF(VLOOKUP(O540,[1]Wurste!$B:$C,2,FALSE)=0,"Räucherwürste"),
IFERROR(IF(VLOOKUP(O540,[1]Wurste!$E:$F,2,FALSE)=0,"URW/URGW Wurst"),
IFERROR(IF(VLOOKUP(O540,[1]Wurste!$H:$I,2,FALSE)=0,"HF-Wurst Vegan"),
IFERROR(IF(VLOOKUP(O540,[1]Wurste!$K:$L,2,FALSE)=0,"320er ohne Würste"),
IFERROR(IF(AND(OR(Abfalldokumentation!$A540="BU3",Abfalldokumentation!$A540="Verkauf"),Abfalldokumentation!$F540="Schimmel",Abfalldokumentation!$G540="keinen Abnehmer/kein Schälpersonal"),"Div. Zipfel, ES ohne Verwendung",VLOOKUP(Abfalldokumentation!$E540,Produktgruppen!A:B,2,FALSE)),"-")))))))))))))))))))))))</f>
        <v>Rest</v>
      </c>
      <c r="E540" s="81" t="str">
        <f>IFERROR(VLOOKUP(Abfalldokumentation!$O540,Artikel!A:C,3,FALSE),Abfalldokumentation!$O540)</f>
        <v>Muster</v>
      </c>
      <c r="F540" s="81" t="str">
        <f>VLOOKUP(T540,'Liste Gründe'!A:D,2,FALSE)</f>
        <v>Qualitätssicherung</v>
      </c>
      <c r="G540" s="80" t="str">
        <f>IF(ISBLANK(V540),VLOOKUP(Abfalldokumentation!$P540,'Liste Gründe'!A:D,3,FALSE),V540)</f>
        <v>Muster</v>
      </c>
      <c r="H540" s="81" t="str">
        <f>IF(ISBLANK(Abfalldokumentation!$W540),"-",Abfalldokumentation!$W540)</f>
        <v>Muster</v>
      </c>
      <c r="I540" s="81">
        <f t="shared" si="57"/>
        <v>37</v>
      </c>
      <c r="J540" s="81" t="str">
        <f t="shared" si="58"/>
        <v>Produkte</v>
      </c>
      <c r="K540" s="81" t="str">
        <f t="shared" si="59"/>
        <v>BUs</v>
      </c>
      <c r="L540" s="81" t="str">
        <f t="shared" si="60"/>
        <v>Symptome</v>
      </c>
      <c r="M540" s="81" t="str">
        <f>IFERROR(VLOOKUP(Abfalldokumentation!$O540,Kennzahlen!S:V,3,FALSE)*Abfalldokumentation!$B540,"0")</f>
        <v>0</v>
      </c>
      <c r="N540" s="81" t="str">
        <f>IF(ISBLANK(Q540),VLOOKUP(Abfalldokumentation!$O540,'Linien - BU'!R:S,2,FALSE),Q540)</f>
        <v>Labor</v>
      </c>
      <c r="O540" s="77" t="str">
        <f t="shared" si="61"/>
        <v>Muster</v>
      </c>
      <c r="P540" s="77">
        <f t="shared" si="62"/>
        <v>72</v>
      </c>
      <c r="Q540" s="39" t="s">
        <v>199</v>
      </c>
      <c r="R540" s="40" t="s">
        <v>238</v>
      </c>
      <c r="S540" s="40">
        <v>8</v>
      </c>
      <c r="T540" s="40">
        <v>72</v>
      </c>
      <c r="U540" s="41">
        <v>44455</v>
      </c>
      <c r="V540" s="42" t="s">
        <v>238</v>
      </c>
      <c r="W540" s="43" t="s">
        <v>238</v>
      </c>
      <c r="X540" s="44" t="str">
        <f>IFERROR(VLOOKUP(Abfalldokumentation!$R540,Artikel!A:C,3,FALSE),Abfalldokumentation!$R540)</f>
        <v>Muster</v>
      </c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spans="1:40" ht="30" hidden="1" customHeight="1" x14ac:dyDescent="0.25">
      <c r="A541" s="73" t="str">
        <f>VLOOKUP(N541,'Linien - BU'!A:B,2,FALSE)</f>
        <v>BU3</v>
      </c>
      <c r="B541" s="74">
        <f t="shared" si="56"/>
        <v>99.13</v>
      </c>
      <c r="C541" s="75">
        <f>Abfalldokumentation!$U541</f>
        <v>44456</v>
      </c>
      <c r="D541" s="69" t="str">
        <f>IFERROR(IF(VLOOKUP(O541,'[1]Rohware 230'!$B:$C,2,FALSE)=0,"Rohware"),
IFERROR(IF(VLOOKUP(O541,[1]Sammelnr.!$B:$C,2,FALSE)=0,"Sammelnr. ungeschält ABS"),
IFERROR(IF(VLOOKUP(O541,[1]Sammelnr.!$E:$F,2,FALSE)=0,"Sammelnr. ungeschält VS"),
IFERROR(IF(VLOOKUP(O541,[1]Sammelnr.!$H:$I,2,FALSE)=0,"Sammelnr. geschält"),
IFERROR(IF(VLOOKUP(O541,[1]Offen!$B:$C,2,FALSE)=0,"Offen ungeschält ABS"),
IFERROR(IF(VLOOKUP(O541,[1]Offen!$E:$F,2,FALSE)=0,"Offen ungeschält VOS"),
IFERROR(IF(VLOOKUP(O541,[1]Offen!$H:$I,2,FALSE)=0,"Offen geschält RW"),
IFERROR(IF(VLOOKUP(O541,[1]Offen!$K:$L,2,FALSE)=0,"Offen vegan"),
IFERROR(IF(VLOOKUP(O541,[1]Offen!$N:$O,2,FALSE)=0,"Offen Zipfel"),
IFERROR(IF(VLOOKUP(O541,[1]Offen!$Q:$R,2,FALSE)=0,"Offen Endstücke"),
IFERROR(IF(VLOOKUP(O541,[1]Vakuumiert!$B:$C,2,FALSE)=0,"Vakuumierter VOS ungeschält"),
IFERROR(IF(VLOOKUP(O541,[1]Vakuumiert!$E:$F,2,FALSE)=0,"Vakuumierter ABS ungeschält"),
IFERROR(IF(VLOOKUP(O541,[1]Vakuumiert!$H:$I,2,FALSE)=0,"Vakuumierter VOS geschält"),
IFERROR(IF(VLOOKUP(O541,[1]Vakuumiert!$K:$L,2,FALSE)=0,"Vakuumierter VOS vegan"),
IFERROR(IF(VLOOKUP(O541,[1]Vakuumiert!$N:$O,2,FALSE)=0,"Vakuumierter VOS Zipfel"),
IFERROR(IF(VLOOKUP(O541,[1]Vakuumiert!$Q:$R,2,FALSE)=0,"Vakuumiert geschält"),
IFERROR(IF(VLOOKUP(O541,'[1]vakuumierte Fertigprodukte'!$B:$C,2,FALSE)=0,"Fertigprodukte"),
IFERROR(IF(VLOOKUP(O541,'[1]vakuumierte Fertigprodukte'!$E:$FI,2,FALSE)=0,"Vakuumierte Zipfel"),
IFERROR(IF(VLOOKUP(O541,[1]Wurste!$B:$C,2,FALSE)=0,"Räucherwürste"),
IFERROR(IF(VLOOKUP(O541,[1]Wurste!$E:$F,2,FALSE)=0,"URW/URGW Wurst"),
IFERROR(IF(VLOOKUP(O541,[1]Wurste!$H:$I,2,FALSE)=0,"HF-Wurst Vegan"),
IFERROR(IF(VLOOKUP(O541,[1]Wurste!$K:$L,2,FALSE)=0,"320er ohne Würste"),
IFERROR(IF(AND(OR(Abfalldokumentation!$A541="BU3",Abfalldokumentation!$A541="Verkauf"),Abfalldokumentation!$F541="Schimmel",Abfalldokumentation!$G541="keinen Abnehmer/kein Schälpersonal"),"Div. Zipfel, ES ohne Verwendung",VLOOKUP(Abfalldokumentation!$E541,Produktgruppen!A:B,2,FALSE)),"-")))))))))))))))))))))))</f>
        <v>ABS</v>
      </c>
      <c r="E541" s="76" t="str">
        <f>IFERROR(VLOOKUP(Abfalldokumentation!$O541,Artikel!A:C,3,FALSE),Abfalldokumentation!$O541)</f>
        <v>ABS Bio Gouda 48%, mitt</v>
      </c>
      <c r="F541" s="76" t="str">
        <f>VLOOKUP(T541,'Liste Gründe'!A:D,2,FALSE)</f>
        <v>Schimmel</v>
      </c>
      <c r="G541" s="75" t="str">
        <f>IF(ISBLANK(V541),VLOOKUP(Abfalldokumentation!$P541,'Liste Gründe'!A:D,3,FALSE),V541)</f>
        <v>Rest</v>
      </c>
      <c r="H541" s="76" t="str">
        <f>IF(ISBLANK(Abfalldokumentation!$W541),"-",Abfalldokumentation!$W541)</f>
        <v>wurde nicht eingesetzt</v>
      </c>
      <c r="I541" s="76">
        <f t="shared" si="57"/>
        <v>37</v>
      </c>
      <c r="J541" s="76" t="str">
        <f t="shared" si="58"/>
        <v>Produkte</v>
      </c>
      <c r="K541" s="76" t="str">
        <f t="shared" si="59"/>
        <v>BUs</v>
      </c>
      <c r="L541" s="76" t="str">
        <f t="shared" si="60"/>
        <v>Symptome</v>
      </c>
      <c r="M541" s="76">
        <f>IFERROR(VLOOKUP(Abfalldokumentation!$O541,Kennzahlen!S:V,3,FALSE)*Abfalldokumentation!$B541,"0")</f>
        <v>218.08600000000001</v>
      </c>
      <c r="N541" s="76" t="str">
        <f>IF(ISBLANK(Q541),VLOOKUP(Abfalldokumentation!$O541,'Linien - BU'!R:S,2,FALSE),Q541)</f>
        <v>L18</v>
      </c>
      <c r="O541" s="77">
        <f t="shared" si="61"/>
        <v>29500754</v>
      </c>
      <c r="P541" s="77">
        <f t="shared" si="62"/>
        <v>12</v>
      </c>
      <c r="Q541" s="45" t="s">
        <v>227</v>
      </c>
      <c r="R541" s="46">
        <v>29500754</v>
      </c>
      <c r="S541" s="46">
        <v>99.13</v>
      </c>
      <c r="T541" s="46">
        <v>12</v>
      </c>
      <c r="U541" s="47">
        <v>44456</v>
      </c>
      <c r="V541" s="48" t="s">
        <v>10</v>
      </c>
      <c r="W541" s="49" t="s">
        <v>257</v>
      </c>
      <c r="X541" s="50" t="str">
        <f>IFERROR(VLOOKUP(Abfalldokumentation!$R541,Artikel!A:C,3,FALSE),Abfalldokumentation!$R541)</f>
        <v>ABS Bio Gouda 48%, mitt</v>
      </c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spans="1:40" ht="30" hidden="1" customHeight="1" x14ac:dyDescent="0.25">
      <c r="A542" s="78" t="str">
        <f>VLOOKUP(N542,'Linien - BU'!A:B,2,FALSE)</f>
        <v>BU3</v>
      </c>
      <c r="B542" s="79">
        <f t="shared" si="56"/>
        <v>13</v>
      </c>
      <c r="C542" s="80">
        <f>Abfalldokumentation!$U542</f>
        <v>44456</v>
      </c>
      <c r="D542" s="69" t="str">
        <f>IFERROR(IF(VLOOKUP(O542,'[1]Rohware 230'!$B:$C,2,FALSE)=0,"Rohware"),
IFERROR(IF(VLOOKUP(O542,[1]Sammelnr.!$B:$C,2,FALSE)=0,"Sammelnr. ungeschält ABS"),
IFERROR(IF(VLOOKUP(O542,[1]Sammelnr.!$E:$F,2,FALSE)=0,"Sammelnr. ungeschält VS"),
IFERROR(IF(VLOOKUP(O542,[1]Sammelnr.!$H:$I,2,FALSE)=0,"Sammelnr. geschält"),
IFERROR(IF(VLOOKUP(O542,[1]Offen!$B:$C,2,FALSE)=0,"Offen ungeschält ABS"),
IFERROR(IF(VLOOKUP(O542,[1]Offen!$E:$F,2,FALSE)=0,"Offen ungeschält VOS"),
IFERROR(IF(VLOOKUP(O542,[1]Offen!$H:$I,2,FALSE)=0,"Offen geschält RW"),
IFERROR(IF(VLOOKUP(O542,[1]Offen!$K:$L,2,FALSE)=0,"Offen vegan"),
IFERROR(IF(VLOOKUP(O542,[1]Offen!$N:$O,2,FALSE)=0,"Offen Zipfel"),
IFERROR(IF(VLOOKUP(O542,[1]Offen!$Q:$R,2,FALSE)=0,"Offen Endstücke"),
IFERROR(IF(VLOOKUP(O542,[1]Vakuumiert!$B:$C,2,FALSE)=0,"Vakuumierter VOS ungeschält"),
IFERROR(IF(VLOOKUP(O542,[1]Vakuumiert!$E:$F,2,FALSE)=0,"Vakuumierter ABS ungeschält"),
IFERROR(IF(VLOOKUP(O542,[1]Vakuumiert!$H:$I,2,FALSE)=0,"Vakuumierter VOS geschält"),
IFERROR(IF(VLOOKUP(O542,[1]Vakuumiert!$K:$L,2,FALSE)=0,"Vakuumierter VOS vegan"),
IFERROR(IF(VLOOKUP(O542,[1]Vakuumiert!$N:$O,2,FALSE)=0,"Vakuumierter VOS Zipfel"),
IFERROR(IF(VLOOKUP(O542,[1]Vakuumiert!$Q:$R,2,FALSE)=0,"Vakuumiert geschält"),
IFERROR(IF(VLOOKUP(O542,'[1]vakuumierte Fertigprodukte'!$B:$C,2,FALSE)=0,"Fertigprodukte"),
IFERROR(IF(VLOOKUP(O542,'[1]vakuumierte Fertigprodukte'!$E:$FI,2,FALSE)=0,"Vakuumierte Zipfel"),
IFERROR(IF(VLOOKUP(O542,[1]Wurste!$B:$C,2,FALSE)=0,"Räucherwürste"),
IFERROR(IF(VLOOKUP(O542,[1]Wurste!$E:$F,2,FALSE)=0,"URW/URGW Wurst"),
IFERROR(IF(VLOOKUP(O542,[1]Wurste!$H:$I,2,FALSE)=0,"HF-Wurst Vegan"),
IFERROR(IF(VLOOKUP(O542,[1]Wurste!$K:$L,2,FALSE)=0,"320er ohne Würste"),
IFERROR(IF(AND(OR(Abfalldokumentation!$A542="BU3",Abfalldokumentation!$A542="Verkauf"),Abfalldokumentation!$F542="Schimmel",Abfalldokumentation!$G542="keinen Abnehmer/kein Schälpersonal"),"Div. Zipfel, ES ohne Verwendung",VLOOKUP(Abfalldokumentation!$E542,Produktgruppen!A:B,2,FALSE)),"-")))))))))))))))))))))))</f>
        <v>ABS</v>
      </c>
      <c r="E542" s="81" t="str">
        <f>IFERROR(VLOOKUP(Abfalldokumentation!$O542,Artikel!A:C,3,FALSE),Abfalldokumentation!$O542)</f>
        <v>ABS Cheddar rot</v>
      </c>
      <c r="F542" s="81" t="str">
        <f>VLOOKUP(T542,'Liste Gründe'!A:D,2,FALSE)</f>
        <v>Schimmel</v>
      </c>
      <c r="G542" s="80" t="str">
        <f>IF(ISBLANK(V542),VLOOKUP(Abfalldokumentation!$P542,'Liste Gründe'!A:D,3,FALSE),V542)</f>
        <v>VOS &gt; Einsatz</v>
      </c>
      <c r="H542" s="81" t="str">
        <f>IF(ISBLANK(Abfalldokumentation!$W542),"-",Abfalldokumentation!$W542)</f>
        <v>Produktion unregelmäßig</v>
      </c>
      <c r="I542" s="81">
        <f t="shared" si="57"/>
        <v>37</v>
      </c>
      <c r="J542" s="81" t="str">
        <f t="shared" si="58"/>
        <v>Produkte</v>
      </c>
      <c r="K542" s="81" t="str">
        <f t="shared" si="59"/>
        <v>BUs</v>
      </c>
      <c r="L542" s="81" t="str">
        <f t="shared" si="60"/>
        <v>Symptome</v>
      </c>
      <c r="M542" s="81" t="str">
        <f>IFERROR(VLOOKUP(Abfalldokumentation!$O542,Kennzahlen!S:V,3,FALSE)*Abfalldokumentation!$B542,"0")</f>
        <v>0</v>
      </c>
      <c r="N542" s="81" t="str">
        <f>IF(ISBLANK(Q542),VLOOKUP(Abfalldokumentation!$O542,'Linien - BU'!R:S,2,FALSE),Q542)</f>
        <v>L1</v>
      </c>
      <c r="O542" s="77">
        <f t="shared" si="61"/>
        <v>29500776</v>
      </c>
      <c r="P542" s="77">
        <f t="shared" si="62"/>
        <v>12</v>
      </c>
      <c r="Q542" s="39" t="s">
        <v>188</v>
      </c>
      <c r="R542" s="40">
        <v>29500776</v>
      </c>
      <c r="S542" s="40">
        <v>13</v>
      </c>
      <c r="T542" s="40">
        <v>12</v>
      </c>
      <c r="U542" s="41">
        <v>44456</v>
      </c>
      <c r="V542" s="42" t="s">
        <v>21</v>
      </c>
      <c r="W542" s="43" t="s">
        <v>183</v>
      </c>
      <c r="X542" s="44" t="str">
        <f>IFERROR(VLOOKUP(Abfalldokumentation!$R542,Artikel!A:C,3,FALSE),Abfalldokumentation!$R542)</f>
        <v>ABS Cheddar rot</v>
      </c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spans="1:40" ht="30" hidden="1" customHeight="1" x14ac:dyDescent="0.25">
      <c r="A543" s="73" t="str">
        <f>VLOOKUP(N543,'Linien - BU'!A:B,2,FALSE)</f>
        <v>BU4</v>
      </c>
      <c r="B543" s="74">
        <f t="shared" si="56"/>
        <v>16</v>
      </c>
      <c r="C543" s="75">
        <f>Abfalldokumentation!$U543</f>
        <v>44456</v>
      </c>
      <c r="D543" s="69" t="str">
        <f>IFERROR(IF(VLOOKUP(O543,'[1]Rohware 230'!$B:$C,2,FALSE)=0,"Rohware"),
IFERROR(IF(VLOOKUP(O543,[1]Sammelnr.!$B:$C,2,FALSE)=0,"Sammelnr. ungeschält ABS"),
IFERROR(IF(VLOOKUP(O543,[1]Sammelnr.!$E:$F,2,FALSE)=0,"Sammelnr. ungeschält VS"),
IFERROR(IF(VLOOKUP(O543,[1]Sammelnr.!$H:$I,2,FALSE)=0,"Sammelnr. geschält"),
IFERROR(IF(VLOOKUP(O543,[1]Offen!$B:$C,2,FALSE)=0,"Offen ungeschält ABS"),
IFERROR(IF(VLOOKUP(O543,[1]Offen!$E:$F,2,FALSE)=0,"Offen ungeschält VOS"),
IFERROR(IF(VLOOKUP(O543,[1]Offen!$H:$I,2,FALSE)=0,"Offen geschält RW"),
IFERROR(IF(VLOOKUP(O543,[1]Offen!$K:$L,2,FALSE)=0,"Offen vegan"),
IFERROR(IF(VLOOKUP(O543,[1]Offen!$N:$O,2,FALSE)=0,"Offen Zipfel"),
IFERROR(IF(VLOOKUP(O543,[1]Offen!$Q:$R,2,FALSE)=0,"Offen Endstücke"),
IFERROR(IF(VLOOKUP(O543,[1]Vakuumiert!$B:$C,2,FALSE)=0,"Vakuumierter VOS ungeschält"),
IFERROR(IF(VLOOKUP(O543,[1]Vakuumiert!$E:$F,2,FALSE)=0,"Vakuumierter ABS ungeschält"),
IFERROR(IF(VLOOKUP(O543,[1]Vakuumiert!$H:$I,2,FALSE)=0,"Vakuumierter VOS geschält"),
IFERROR(IF(VLOOKUP(O543,[1]Vakuumiert!$K:$L,2,FALSE)=0,"Vakuumierter VOS vegan"),
IFERROR(IF(VLOOKUP(O543,[1]Vakuumiert!$N:$O,2,FALSE)=0,"Vakuumierter VOS Zipfel"),
IFERROR(IF(VLOOKUP(O543,[1]Vakuumiert!$Q:$R,2,FALSE)=0,"Vakuumiert geschält"),
IFERROR(IF(VLOOKUP(O543,'[1]vakuumierte Fertigprodukte'!$B:$C,2,FALSE)=0,"Fertigprodukte"),
IFERROR(IF(VLOOKUP(O543,'[1]vakuumierte Fertigprodukte'!$E:$FI,2,FALSE)=0,"Vakuumierte Zipfel"),
IFERROR(IF(VLOOKUP(O543,[1]Wurste!$B:$C,2,FALSE)=0,"Räucherwürste"),
IFERROR(IF(VLOOKUP(O543,[1]Wurste!$E:$F,2,FALSE)=0,"URW/URGW Wurst"),
IFERROR(IF(VLOOKUP(O543,[1]Wurste!$H:$I,2,FALSE)=0,"HF-Wurst Vegan"),
IFERROR(IF(VLOOKUP(O543,[1]Wurste!$K:$L,2,FALSE)=0,"320er ohne Würste"),
IFERROR(IF(AND(OR(Abfalldokumentation!$A543="BU3",Abfalldokumentation!$A543="Verkauf"),Abfalldokumentation!$F543="Schimmel",Abfalldokumentation!$G543="keinen Abnehmer/kein Schälpersonal"),"Div. Zipfel, ES ohne Verwendung",VLOOKUP(Abfalldokumentation!$E543,Produktgruppen!A:B,2,FALSE)),"-")))))))))))))))))))))))</f>
        <v>ABS</v>
      </c>
      <c r="E543" s="76" t="str">
        <f>IFERROR(VLOOKUP(Abfalldokumentation!$O543,Artikel!A:C,3,FALSE),Abfalldokumentation!$O543)</f>
        <v>ABS ROVIN</v>
      </c>
      <c r="F543" s="76" t="str">
        <f>VLOOKUP(T543,'Liste Gründe'!A:D,2,FALSE)</f>
        <v>keinen Verwendungszweck</v>
      </c>
      <c r="G543" s="75" t="str">
        <f>IF(ISBLANK(V543),VLOOKUP(Abfalldokumentation!$P543,'Liste Gründe'!A:D,3,FALSE),V543)</f>
        <v>keinen Verwendungszweck</v>
      </c>
      <c r="H543" s="76" t="str">
        <f>IF(ISBLANK(Abfalldokumentation!$W543),"-",Abfalldokumentation!$W543)</f>
        <v>&lt;300kg/Monat</v>
      </c>
      <c r="I543" s="76">
        <f t="shared" si="57"/>
        <v>37</v>
      </c>
      <c r="J543" s="76" t="str">
        <f t="shared" si="58"/>
        <v>Produkte</v>
      </c>
      <c r="K543" s="76" t="str">
        <f t="shared" si="59"/>
        <v>BUs</v>
      </c>
      <c r="L543" s="76" t="str">
        <f t="shared" si="60"/>
        <v>Symptome</v>
      </c>
      <c r="M543" s="76">
        <f>IFERROR(VLOOKUP(Abfalldokumentation!$O543,Kennzahlen!S:V,3,FALSE)*Abfalldokumentation!$B543,"0")</f>
        <v>0.16</v>
      </c>
      <c r="N543" s="76" t="str">
        <f>IF(ISBLANK(Q543),VLOOKUP(Abfalldokumentation!$O543,'Linien - BU'!R:S,2,FALSE),Q543)</f>
        <v>L23</v>
      </c>
      <c r="O543" s="77">
        <f t="shared" si="61"/>
        <v>29500900</v>
      </c>
      <c r="P543" s="77">
        <f t="shared" si="62"/>
        <v>61</v>
      </c>
      <c r="Q543" s="45" t="s">
        <v>232</v>
      </c>
      <c r="R543" s="46">
        <v>29500900</v>
      </c>
      <c r="S543" s="46">
        <v>16</v>
      </c>
      <c r="T543" s="46">
        <v>61</v>
      </c>
      <c r="U543" s="47">
        <v>44456</v>
      </c>
      <c r="V543" s="48"/>
      <c r="W543" s="49" t="s">
        <v>190</v>
      </c>
      <c r="X543" s="50" t="str">
        <f>IFERROR(VLOOKUP(Abfalldokumentation!$R543,Artikel!A:C,3,FALSE),Abfalldokumentation!$R543)</f>
        <v>ABS ROVIN</v>
      </c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spans="1:40" ht="30" hidden="1" customHeight="1" x14ac:dyDescent="0.25">
      <c r="A544" s="78" t="str">
        <f>VLOOKUP(N544,'Linien - BU'!A:B,2,FALSE)</f>
        <v>BU1</v>
      </c>
      <c r="B544" s="79">
        <f t="shared" si="56"/>
        <v>20</v>
      </c>
      <c r="C544" s="80">
        <f>Abfalldokumentation!$U544</f>
        <v>44456</v>
      </c>
      <c r="D544" s="69" t="str">
        <f>IFERROR(IF(VLOOKUP(O544,'[1]Rohware 230'!$B:$C,2,FALSE)=0,"Rohware"),
IFERROR(IF(VLOOKUP(O544,[1]Sammelnr.!$B:$C,2,FALSE)=0,"Sammelnr. ungeschält ABS"),
IFERROR(IF(VLOOKUP(O544,[1]Sammelnr.!$E:$F,2,FALSE)=0,"Sammelnr. ungeschält VS"),
IFERROR(IF(VLOOKUP(O544,[1]Sammelnr.!$H:$I,2,FALSE)=0,"Sammelnr. geschält"),
IFERROR(IF(VLOOKUP(O544,[1]Offen!$B:$C,2,FALSE)=0,"Offen ungeschält ABS"),
IFERROR(IF(VLOOKUP(O544,[1]Offen!$E:$F,2,FALSE)=0,"Offen ungeschält VOS"),
IFERROR(IF(VLOOKUP(O544,[1]Offen!$H:$I,2,FALSE)=0,"Offen geschält RW"),
IFERROR(IF(VLOOKUP(O544,[1]Offen!$K:$L,2,FALSE)=0,"Offen vegan"),
IFERROR(IF(VLOOKUP(O544,[1]Offen!$N:$O,2,FALSE)=0,"Offen Zipfel"),
IFERROR(IF(VLOOKUP(O544,[1]Offen!$Q:$R,2,FALSE)=0,"Offen Endstücke"),
IFERROR(IF(VLOOKUP(O544,[1]Vakuumiert!$B:$C,2,FALSE)=0,"Vakuumierter VOS ungeschält"),
IFERROR(IF(VLOOKUP(O544,[1]Vakuumiert!$E:$F,2,FALSE)=0,"Vakuumierter ABS ungeschält"),
IFERROR(IF(VLOOKUP(O544,[1]Vakuumiert!$H:$I,2,FALSE)=0,"Vakuumierter VOS geschält"),
IFERROR(IF(VLOOKUP(O544,[1]Vakuumiert!$K:$L,2,FALSE)=0,"Vakuumierter VOS vegan"),
IFERROR(IF(VLOOKUP(O544,[1]Vakuumiert!$N:$O,2,FALSE)=0,"Vakuumierter VOS Zipfel"),
IFERROR(IF(VLOOKUP(O544,[1]Vakuumiert!$Q:$R,2,FALSE)=0,"Vakuumiert geschält"),
IFERROR(IF(VLOOKUP(O544,'[1]vakuumierte Fertigprodukte'!$B:$C,2,FALSE)=0,"Fertigprodukte"),
IFERROR(IF(VLOOKUP(O544,'[1]vakuumierte Fertigprodukte'!$E:$FI,2,FALSE)=0,"Vakuumierte Zipfel"),
IFERROR(IF(VLOOKUP(O544,[1]Wurste!$B:$C,2,FALSE)=0,"Räucherwürste"),
IFERROR(IF(VLOOKUP(O544,[1]Wurste!$E:$F,2,FALSE)=0,"URW/URGW Wurst"),
IFERROR(IF(VLOOKUP(O544,[1]Wurste!$H:$I,2,FALSE)=0,"HF-Wurst Vegan"),
IFERROR(IF(VLOOKUP(O544,[1]Wurste!$K:$L,2,FALSE)=0,"320er ohne Würste"),
IFERROR(IF(AND(OR(Abfalldokumentation!$A544="BU3",Abfalldokumentation!$A544="Verkauf"),Abfalldokumentation!$F544="Schimmel",Abfalldokumentation!$G544="keinen Abnehmer/kein Schälpersonal"),"Div. Zipfel, ES ohne Verwendung",VLOOKUP(Abfalldokumentation!$E544,Produktgruppen!A:B,2,FALSE)),"-")))))))))))))))))))))))</f>
        <v>Vorschmelz</v>
      </c>
      <c r="E544" s="81" t="str">
        <f>IFERROR(VLOOKUP(Abfalldokumentation!$O544,Artikel!A:C,3,FALSE),Abfalldokumentation!$O544)</f>
        <v>VOS URW-NATUR</v>
      </c>
      <c r="F544" s="81" t="str">
        <f>VLOOKUP(T544,'Liste Gründe'!A:D,2,FALSE)</f>
        <v>Schimmel</v>
      </c>
      <c r="G544" s="80" t="str">
        <f>IF(ISBLANK(V544),VLOOKUP(Abfalldokumentation!$P544,'Liste Gründe'!A:D,3,FALSE),V544)</f>
        <v>keine Verarbeitung</v>
      </c>
      <c r="H544" s="81" t="str">
        <f>IF(ISBLANK(Abfalldokumentation!$W544),"-",Abfalldokumentation!$W544)</f>
        <v>Aufgrund Konsistenz nicht genommen. Zu wenig VOS verarbeitet. Vom Warmen ins Kalte -&gt; Schimmel</v>
      </c>
      <c r="I544" s="81">
        <f t="shared" si="57"/>
        <v>37</v>
      </c>
      <c r="J544" s="81" t="str">
        <f t="shared" si="58"/>
        <v>Produkte</v>
      </c>
      <c r="K544" s="81" t="str">
        <f t="shared" si="59"/>
        <v>BUs</v>
      </c>
      <c r="L544" s="81" t="str">
        <f t="shared" si="60"/>
        <v>Symptome</v>
      </c>
      <c r="M544" s="81">
        <f>IFERROR(VLOOKUP(Abfalldokumentation!$O544,Kennzahlen!S:V,3,FALSE)*Abfalldokumentation!$B544,"0")</f>
        <v>10</v>
      </c>
      <c r="N544" s="81" t="str">
        <f>IF(ISBLANK(Q544),VLOOKUP(Abfalldokumentation!$O544,'Linien - BU'!R:S,2,FALSE),Q544)</f>
        <v>Schmelze</v>
      </c>
      <c r="O544" s="77">
        <f t="shared" si="61"/>
        <v>29500929</v>
      </c>
      <c r="P544" s="77">
        <f t="shared" si="62"/>
        <v>12</v>
      </c>
      <c r="Q544" s="39" t="s">
        <v>184</v>
      </c>
      <c r="R544" s="40">
        <v>29500929</v>
      </c>
      <c r="S544" s="40">
        <v>20</v>
      </c>
      <c r="T544" s="40">
        <v>12</v>
      </c>
      <c r="U544" s="41">
        <v>44456</v>
      </c>
      <c r="V544" s="42" t="s">
        <v>22</v>
      </c>
      <c r="W544" s="43" t="s">
        <v>185</v>
      </c>
      <c r="X544" s="44" t="str">
        <f>IFERROR(VLOOKUP(Abfalldokumentation!$R544,Artikel!A:C,3,FALSE),Abfalldokumentation!$R544)</f>
        <v>VOS URW-NATUR</v>
      </c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spans="1:40" ht="30" hidden="1" customHeight="1" x14ac:dyDescent="0.25">
      <c r="A545" s="73" t="str">
        <f>VLOOKUP(N545,'Linien - BU'!A:B,2,FALSE)</f>
        <v>BU3</v>
      </c>
      <c r="B545" s="74">
        <f t="shared" si="56"/>
        <v>105</v>
      </c>
      <c r="C545" s="75">
        <f>Abfalldokumentation!$U545</f>
        <v>44456</v>
      </c>
      <c r="D545" s="69" t="str">
        <f>IFERROR(IF(VLOOKUP(O545,'[1]Rohware 230'!$B:$C,2,FALSE)=0,"Rohware"),
IFERROR(IF(VLOOKUP(O545,[1]Sammelnr.!$B:$C,2,FALSE)=0,"Sammelnr. ungeschält ABS"),
IFERROR(IF(VLOOKUP(O545,[1]Sammelnr.!$E:$F,2,FALSE)=0,"Sammelnr. ungeschält VS"),
IFERROR(IF(VLOOKUP(O545,[1]Sammelnr.!$H:$I,2,FALSE)=0,"Sammelnr. geschält"),
IFERROR(IF(VLOOKUP(O545,[1]Offen!$B:$C,2,FALSE)=0,"Offen ungeschält ABS"),
IFERROR(IF(VLOOKUP(O545,[1]Offen!$E:$F,2,FALSE)=0,"Offen ungeschält VOS"),
IFERROR(IF(VLOOKUP(O545,[1]Offen!$H:$I,2,FALSE)=0,"Offen geschält RW"),
IFERROR(IF(VLOOKUP(O545,[1]Offen!$K:$L,2,FALSE)=0,"Offen vegan"),
IFERROR(IF(VLOOKUP(O545,[1]Offen!$N:$O,2,FALSE)=0,"Offen Zipfel"),
IFERROR(IF(VLOOKUP(O545,[1]Offen!$Q:$R,2,FALSE)=0,"Offen Endstücke"),
IFERROR(IF(VLOOKUP(O545,[1]Vakuumiert!$B:$C,2,FALSE)=0,"Vakuumierter VOS ungeschält"),
IFERROR(IF(VLOOKUP(O545,[1]Vakuumiert!$E:$F,2,FALSE)=0,"Vakuumierter ABS ungeschält"),
IFERROR(IF(VLOOKUP(O545,[1]Vakuumiert!$H:$I,2,FALSE)=0,"Vakuumierter VOS geschält"),
IFERROR(IF(VLOOKUP(O545,[1]Vakuumiert!$K:$L,2,FALSE)=0,"Vakuumierter VOS vegan"),
IFERROR(IF(VLOOKUP(O545,[1]Vakuumiert!$N:$O,2,FALSE)=0,"Vakuumierter VOS Zipfel"),
IFERROR(IF(VLOOKUP(O545,[1]Vakuumiert!$Q:$R,2,FALSE)=0,"Vakuumiert geschält"),
IFERROR(IF(VLOOKUP(O545,'[1]vakuumierte Fertigprodukte'!$B:$C,2,FALSE)=0,"Fertigprodukte"),
IFERROR(IF(VLOOKUP(O545,'[1]vakuumierte Fertigprodukte'!$E:$FI,2,FALSE)=0,"Vakuumierte Zipfel"),
IFERROR(IF(VLOOKUP(O545,[1]Wurste!$B:$C,2,FALSE)=0,"Räucherwürste"),
IFERROR(IF(VLOOKUP(O545,[1]Wurste!$E:$F,2,FALSE)=0,"URW/URGW Wurst"),
IFERROR(IF(VLOOKUP(O545,[1]Wurste!$H:$I,2,FALSE)=0,"HF-Wurst Vegan"),
IFERROR(IF(VLOOKUP(O545,[1]Wurste!$K:$L,2,FALSE)=0,"320er ohne Würste"),
IFERROR(IF(AND(OR(Abfalldokumentation!$A545="BU3",Abfalldokumentation!$A545="Verkauf"),Abfalldokumentation!$F545="Schimmel",Abfalldokumentation!$G545="keinen Abnehmer/kein Schälpersonal"),"Div. Zipfel, ES ohne Verwendung",VLOOKUP(Abfalldokumentation!$E545,Produktgruppen!A:B,2,FALSE)),"-")))))))))))))))))))))))</f>
        <v>ABS</v>
      </c>
      <c r="E545" s="76" t="str">
        <f>IFERROR(VLOOKUP(Abfalldokumentation!$O545,Artikel!A:C,3,FALSE),Abfalldokumentation!$O545)</f>
        <v>ABS CHED-PF-KRÄUK gemis</v>
      </c>
      <c r="F545" s="76" t="str">
        <f>VLOOKUP(T545,'Liste Gründe'!A:D,2,FALSE)</f>
        <v>Linienbezogen</v>
      </c>
      <c r="G545" s="75" t="str">
        <f>IF(ISBLANK(V545),VLOOKUP(Abfalldokumentation!$P545,'Liste Gründe'!A:D,3,FALSE),V545)</f>
        <v>gemischtes Produkt</v>
      </c>
      <c r="H545" s="76" t="str">
        <f>IF(ISBLANK(Abfalldokumentation!$W545),"-",Abfalldokumentation!$W545)</f>
        <v>-</v>
      </c>
      <c r="I545" s="76">
        <f t="shared" si="57"/>
        <v>37</v>
      </c>
      <c r="J545" s="76" t="str">
        <f t="shared" si="58"/>
        <v>Produkte</v>
      </c>
      <c r="K545" s="76" t="str">
        <f t="shared" si="59"/>
        <v>BUs</v>
      </c>
      <c r="L545" s="76" t="str">
        <f t="shared" si="60"/>
        <v>Symptome</v>
      </c>
      <c r="M545" s="76">
        <f>IFERROR(VLOOKUP(Abfalldokumentation!$O545,Kennzahlen!S:V,3,FALSE)*Abfalldokumentation!$B545,"0")</f>
        <v>105</v>
      </c>
      <c r="N545" s="76" t="str">
        <f>IF(ISBLANK(Q545),VLOOKUP(Abfalldokumentation!$O545,'Linien - BU'!R:S,2,FALSE),Q545)</f>
        <v>L33</v>
      </c>
      <c r="O545" s="77">
        <f t="shared" si="61"/>
        <v>29501003</v>
      </c>
      <c r="P545" s="77">
        <f t="shared" si="62"/>
        <v>81</v>
      </c>
      <c r="Q545" s="45" t="s">
        <v>205</v>
      </c>
      <c r="R545" s="46">
        <v>29501003</v>
      </c>
      <c r="S545" s="46">
        <v>105</v>
      </c>
      <c r="T545" s="46">
        <v>81</v>
      </c>
      <c r="U545" s="47">
        <v>44456</v>
      </c>
      <c r="V545" s="48"/>
      <c r="W545" s="49"/>
      <c r="X545" s="50" t="str">
        <f>IFERROR(VLOOKUP(Abfalldokumentation!$R545,Artikel!A:C,3,FALSE),Abfalldokumentation!$R545)</f>
        <v>ABS CHED-PF-KRÄUK gemis</v>
      </c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spans="1:40" ht="30" hidden="1" customHeight="1" x14ac:dyDescent="0.25">
      <c r="A546" s="78" t="str">
        <f>VLOOKUP(N546,'Linien - BU'!A:B,2,FALSE)</f>
        <v>BU4</v>
      </c>
      <c r="B546" s="79">
        <f t="shared" si="56"/>
        <v>40</v>
      </c>
      <c r="C546" s="80">
        <f>Abfalldokumentation!$U546</f>
        <v>44456</v>
      </c>
      <c r="D546" s="69" t="str">
        <f>IFERROR(IF(VLOOKUP(O546,'[1]Rohware 230'!$B:$C,2,FALSE)=0,"Rohware"),
IFERROR(IF(VLOOKUP(O546,[1]Sammelnr.!$B:$C,2,FALSE)=0,"Sammelnr. ungeschält ABS"),
IFERROR(IF(VLOOKUP(O546,[1]Sammelnr.!$E:$F,2,FALSE)=0,"Sammelnr. ungeschält VS"),
IFERROR(IF(VLOOKUP(O546,[1]Sammelnr.!$H:$I,2,FALSE)=0,"Sammelnr. geschält"),
IFERROR(IF(VLOOKUP(O546,[1]Offen!$B:$C,2,FALSE)=0,"Offen ungeschält ABS"),
IFERROR(IF(VLOOKUP(O546,[1]Offen!$E:$F,2,FALSE)=0,"Offen ungeschält VOS"),
IFERROR(IF(VLOOKUP(O546,[1]Offen!$H:$I,2,FALSE)=0,"Offen geschält RW"),
IFERROR(IF(VLOOKUP(O546,[1]Offen!$K:$L,2,FALSE)=0,"Offen vegan"),
IFERROR(IF(VLOOKUP(O546,[1]Offen!$N:$O,2,FALSE)=0,"Offen Zipfel"),
IFERROR(IF(VLOOKUP(O546,[1]Offen!$Q:$R,2,FALSE)=0,"Offen Endstücke"),
IFERROR(IF(VLOOKUP(O546,[1]Vakuumiert!$B:$C,2,FALSE)=0,"Vakuumierter VOS ungeschält"),
IFERROR(IF(VLOOKUP(O546,[1]Vakuumiert!$E:$F,2,FALSE)=0,"Vakuumierter ABS ungeschält"),
IFERROR(IF(VLOOKUP(O546,[1]Vakuumiert!$H:$I,2,FALSE)=0,"Vakuumierter VOS geschält"),
IFERROR(IF(VLOOKUP(O546,[1]Vakuumiert!$K:$L,2,FALSE)=0,"Vakuumierter VOS vegan"),
IFERROR(IF(VLOOKUP(O546,[1]Vakuumiert!$N:$O,2,FALSE)=0,"Vakuumierter VOS Zipfel"),
IFERROR(IF(VLOOKUP(O546,[1]Vakuumiert!$Q:$R,2,FALSE)=0,"Vakuumiert geschält"),
IFERROR(IF(VLOOKUP(O546,'[1]vakuumierte Fertigprodukte'!$B:$C,2,FALSE)=0,"Fertigprodukte"),
IFERROR(IF(VLOOKUP(O546,'[1]vakuumierte Fertigprodukte'!$E:$FI,2,FALSE)=0,"Vakuumierte Zipfel"),
IFERROR(IF(VLOOKUP(O546,[1]Wurste!$B:$C,2,FALSE)=0,"Räucherwürste"),
IFERROR(IF(VLOOKUP(O546,[1]Wurste!$E:$F,2,FALSE)=0,"URW/URGW Wurst"),
IFERROR(IF(VLOOKUP(O546,[1]Wurste!$H:$I,2,FALSE)=0,"HF-Wurst Vegan"),
IFERROR(IF(VLOOKUP(O546,[1]Wurste!$K:$L,2,FALSE)=0,"320er ohne Würste"),
IFERROR(IF(AND(OR(Abfalldokumentation!$A546="BU3",Abfalldokumentation!$A546="Verkauf"),Abfalldokumentation!$F546="Schimmel",Abfalldokumentation!$G546="keinen Abnehmer/kein Schälpersonal"),"Div. Zipfel, ES ohne Verwendung",VLOOKUP(Abfalldokumentation!$E546,Produktgruppen!A:B,2,FALSE)),"-")))))))))))))))))))))))</f>
        <v>ABS</v>
      </c>
      <c r="E546" s="81" t="str">
        <f>IFERROR(VLOOKUP(Abfalldokumentation!$O546,Artikel!A:C,3,FALSE),Abfalldokumentation!$O546)</f>
        <v>ABS OLD-AMSTERDAM</v>
      </c>
      <c r="F546" s="81" t="str">
        <f>VLOOKUP(T546,'Liste Gründe'!A:D,2,FALSE)</f>
        <v>keinen Verwendungszweck</v>
      </c>
      <c r="G546" s="80" t="str">
        <f>IF(ISBLANK(V546),VLOOKUP(Abfalldokumentation!$P546,'Liste Gründe'!A:D,3,FALSE),V546)</f>
        <v>keinen Verwendungszweck</v>
      </c>
      <c r="H546" s="81" t="str">
        <f>IF(ISBLANK(Abfalldokumentation!$W546),"-",Abfalldokumentation!$W546)</f>
        <v>&lt;1000kg/Monat</v>
      </c>
      <c r="I546" s="81">
        <f t="shared" si="57"/>
        <v>37</v>
      </c>
      <c r="J546" s="81" t="str">
        <f t="shared" si="58"/>
        <v>Produkte</v>
      </c>
      <c r="K546" s="81" t="str">
        <f t="shared" si="59"/>
        <v>BUs</v>
      </c>
      <c r="L546" s="81" t="str">
        <f t="shared" si="60"/>
        <v>Symptome</v>
      </c>
      <c r="M546" s="81">
        <f>IFERROR(VLOOKUP(Abfalldokumentation!$O546,Kennzahlen!S:V,3,FALSE)*Abfalldokumentation!$B546,"0")</f>
        <v>4.0000000000000001E-3</v>
      </c>
      <c r="N546" s="81" t="str">
        <f>IF(ISBLANK(Q546),VLOOKUP(Abfalldokumentation!$O546,'Linien - BU'!R:S,2,FALSE),Q546)</f>
        <v>L22</v>
      </c>
      <c r="O546" s="77">
        <f t="shared" si="61"/>
        <v>29501039</v>
      </c>
      <c r="P546" s="77">
        <f t="shared" si="62"/>
        <v>61</v>
      </c>
      <c r="Q546" s="39" t="s">
        <v>186</v>
      </c>
      <c r="R546" s="40">
        <v>29501039</v>
      </c>
      <c r="S546" s="40">
        <v>40</v>
      </c>
      <c r="T546" s="40">
        <v>61</v>
      </c>
      <c r="U546" s="41">
        <v>44456</v>
      </c>
      <c r="V546" s="42"/>
      <c r="W546" s="43" t="s">
        <v>236</v>
      </c>
      <c r="X546" s="44" t="str">
        <f>IFERROR(VLOOKUP(Abfalldokumentation!$R546,Artikel!A:C,3,FALSE),Abfalldokumentation!$R546)</f>
        <v>ABS OLD-AMSTERDAM</v>
      </c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spans="1:40" ht="30" hidden="1" customHeight="1" x14ac:dyDescent="0.25">
      <c r="A547" s="73" t="str">
        <f>VLOOKUP(N547,'Linien - BU'!A:B,2,FALSE)</f>
        <v>BU4</v>
      </c>
      <c r="B547" s="74">
        <f t="shared" si="56"/>
        <v>2</v>
      </c>
      <c r="C547" s="75">
        <f>Abfalldokumentation!$U547</f>
        <v>44456</v>
      </c>
      <c r="D547" s="69" t="str">
        <f>IFERROR(IF(VLOOKUP(O547,'[1]Rohware 230'!$B:$C,2,FALSE)=0,"Rohware"),
IFERROR(IF(VLOOKUP(O547,[1]Sammelnr.!$B:$C,2,FALSE)=0,"Sammelnr. ungeschält ABS"),
IFERROR(IF(VLOOKUP(O547,[1]Sammelnr.!$E:$F,2,FALSE)=0,"Sammelnr. ungeschält VS"),
IFERROR(IF(VLOOKUP(O547,[1]Sammelnr.!$H:$I,2,FALSE)=0,"Sammelnr. geschält"),
IFERROR(IF(VLOOKUP(O547,[1]Offen!$B:$C,2,FALSE)=0,"Offen ungeschält ABS"),
IFERROR(IF(VLOOKUP(O547,[1]Offen!$E:$F,2,FALSE)=0,"Offen ungeschält VOS"),
IFERROR(IF(VLOOKUP(O547,[1]Offen!$H:$I,2,FALSE)=0,"Offen geschält RW"),
IFERROR(IF(VLOOKUP(O547,[1]Offen!$K:$L,2,FALSE)=0,"Offen vegan"),
IFERROR(IF(VLOOKUP(O547,[1]Offen!$N:$O,2,FALSE)=0,"Offen Zipfel"),
IFERROR(IF(VLOOKUP(O547,[1]Offen!$Q:$R,2,FALSE)=0,"Offen Endstücke"),
IFERROR(IF(VLOOKUP(O547,[1]Vakuumiert!$B:$C,2,FALSE)=0,"Vakuumierter VOS ungeschält"),
IFERROR(IF(VLOOKUP(O547,[1]Vakuumiert!$E:$F,2,FALSE)=0,"Vakuumierter ABS ungeschält"),
IFERROR(IF(VLOOKUP(O547,[1]Vakuumiert!$H:$I,2,FALSE)=0,"Vakuumierter VOS geschält"),
IFERROR(IF(VLOOKUP(O547,[1]Vakuumiert!$K:$L,2,FALSE)=0,"Vakuumierter VOS vegan"),
IFERROR(IF(VLOOKUP(O547,[1]Vakuumiert!$N:$O,2,FALSE)=0,"Vakuumierter VOS Zipfel"),
IFERROR(IF(VLOOKUP(O547,[1]Vakuumiert!$Q:$R,2,FALSE)=0,"Vakuumiert geschält"),
IFERROR(IF(VLOOKUP(O547,'[1]vakuumierte Fertigprodukte'!$B:$C,2,FALSE)=0,"Fertigprodukte"),
IFERROR(IF(VLOOKUP(O547,'[1]vakuumierte Fertigprodukte'!$E:$FI,2,FALSE)=0,"Vakuumierte Zipfel"),
IFERROR(IF(VLOOKUP(O547,[1]Wurste!$B:$C,2,FALSE)=0,"Räucherwürste"),
IFERROR(IF(VLOOKUP(O547,[1]Wurste!$E:$F,2,FALSE)=0,"URW/URGW Wurst"),
IFERROR(IF(VLOOKUP(O547,[1]Wurste!$H:$I,2,FALSE)=0,"HF-Wurst Vegan"),
IFERROR(IF(VLOOKUP(O547,[1]Wurste!$K:$L,2,FALSE)=0,"320er ohne Würste"),
IFERROR(IF(AND(OR(Abfalldokumentation!$A547="BU3",Abfalldokumentation!$A547="Verkauf"),Abfalldokumentation!$F547="Schimmel",Abfalldokumentation!$G547="keinen Abnehmer/kein Schälpersonal"),"Div. Zipfel, ES ohne Verwendung",VLOOKUP(Abfalldokumentation!$E547,Produktgruppen!A:B,2,FALSE)),"-")))))))))))))))))))))))</f>
        <v>ABS</v>
      </c>
      <c r="E547" s="76" t="str">
        <f>IFERROR(VLOOKUP(Abfalldokumentation!$O547,Artikel!A:C,3,FALSE),Abfalldokumentation!$O547)</f>
        <v>ABS BRIE-PAP</v>
      </c>
      <c r="F547" s="76" t="str">
        <f>VLOOKUP(T547,'Liste Gründe'!A:D,2,FALSE)</f>
        <v>keinen Verwendungszweck</v>
      </c>
      <c r="G547" s="75" t="str">
        <f>IF(ISBLANK(V547),VLOOKUP(Abfalldokumentation!$P547,'Liste Gründe'!A:D,3,FALSE),V547)</f>
        <v>keinen Verwendungszweck</v>
      </c>
      <c r="H547" s="76" t="str">
        <f>IF(ISBLANK(Abfalldokumentation!$W547),"-",Abfalldokumentation!$W547)</f>
        <v>&lt;50kg/Monat</v>
      </c>
      <c r="I547" s="76">
        <f t="shared" si="57"/>
        <v>37</v>
      </c>
      <c r="J547" s="76" t="str">
        <f t="shared" si="58"/>
        <v>Produkte</v>
      </c>
      <c r="K547" s="76" t="str">
        <f t="shared" si="59"/>
        <v>BUs</v>
      </c>
      <c r="L547" s="76" t="str">
        <f t="shared" si="60"/>
        <v>Symptome</v>
      </c>
      <c r="M547" s="76">
        <f>IFERROR(VLOOKUP(Abfalldokumentation!$O547,Kennzahlen!S:V,3,FALSE)*Abfalldokumentation!$B547,"0")</f>
        <v>0.02</v>
      </c>
      <c r="N547" s="76" t="str">
        <f>IF(ISBLANK(Q547),VLOOKUP(Abfalldokumentation!$O547,'Linien - BU'!R:S,2,FALSE),Q547)</f>
        <v>L29</v>
      </c>
      <c r="O547" s="77">
        <f t="shared" si="61"/>
        <v>29501101</v>
      </c>
      <c r="P547" s="77">
        <f t="shared" si="62"/>
        <v>61</v>
      </c>
      <c r="Q547" s="45" t="s">
        <v>242</v>
      </c>
      <c r="R547" s="46">
        <v>29501101</v>
      </c>
      <c r="S547" s="46">
        <v>2</v>
      </c>
      <c r="T547" s="46">
        <v>61</v>
      </c>
      <c r="U547" s="47">
        <v>44456</v>
      </c>
      <c r="V547" s="48"/>
      <c r="W547" s="49" t="s">
        <v>234</v>
      </c>
      <c r="X547" s="50" t="str">
        <f>IFERROR(VLOOKUP(Abfalldokumentation!$R547,Artikel!A:C,3,FALSE),Abfalldokumentation!$R547)</f>
        <v>ABS BRIE-PAP</v>
      </c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spans="1:40" ht="30" hidden="1" customHeight="1" x14ac:dyDescent="0.25">
      <c r="A548" s="78" t="str">
        <f>VLOOKUP(N548,'Linien - BU'!A:B,2,FALSE)</f>
        <v>BU4</v>
      </c>
      <c r="B548" s="79">
        <f t="shared" si="56"/>
        <v>2</v>
      </c>
      <c r="C548" s="80">
        <f>Abfalldokumentation!$U548</f>
        <v>44456</v>
      </c>
      <c r="D548" s="69" t="str">
        <f>IFERROR(IF(VLOOKUP(O548,'[1]Rohware 230'!$B:$C,2,FALSE)=0,"Rohware"),
IFERROR(IF(VLOOKUP(O548,[1]Sammelnr.!$B:$C,2,FALSE)=0,"Sammelnr. ungeschält ABS"),
IFERROR(IF(VLOOKUP(O548,[1]Sammelnr.!$E:$F,2,FALSE)=0,"Sammelnr. ungeschält VS"),
IFERROR(IF(VLOOKUP(O548,[1]Sammelnr.!$H:$I,2,FALSE)=0,"Sammelnr. geschält"),
IFERROR(IF(VLOOKUP(O548,[1]Offen!$B:$C,2,FALSE)=0,"Offen ungeschält ABS"),
IFERROR(IF(VLOOKUP(O548,[1]Offen!$E:$F,2,FALSE)=0,"Offen ungeschält VOS"),
IFERROR(IF(VLOOKUP(O548,[1]Offen!$H:$I,2,FALSE)=0,"Offen geschält RW"),
IFERROR(IF(VLOOKUP(O548,[1]Offen!$K:$L,2,FALSE)=0,"Offen vegan"),
IFERROR(IF(VLOOKUP(O548,[1]Offen!$N:$O,2,FALSE)=0,"Offen Zipfel"),
IFERROR(IF(VLOOKUP(O548,[1]Offen!$Q:$R,2,FALSE)=0,"Offen Endstücke"),
IFERROR(IF(VLOOKUP(O548,[1]Vakuumiert!$B:$C,2,FALSE)=0,"Vakuumierter VOS ungeschält"),
IFERROR(IF(VLOOKUP(O548,[1]Vakuumiert!$E:$F,2,FALSE)=0,"Vakuumierter ABS ungeschält"),
IFERROR(IF(VLOOKUP(O548,[1]Vakuumiert!$H:$I,2,FALSE)=0,"Vakuumierter VOS geschält"),
IFERROR(IF(VLOOKUP(O548,[1]Vakuumiert!$K:$L,2,FALSE)=0,"Vakuumierter VOS vegan"),
IFERROR(IF(VLOOKUP(O548,[1]Vakuumiert!$N:$O,2,FALSE)=0,"Vakuumierter VOS Zipfel"),
IFERROR(IF(VLOOKUP(O548,[1]Vakuumiert!$Q:$R,2,FALSE)=0,"Vakuumiert geschält"),
IFERROR(IF(VLOOKUP(O548,'[1]vakuumierte Fertigprodukte'!$B:$C,2,FALSE)=0,"Fertigprodukte"),
IFERROR(IF(VLOOKUP(O548,'[1]vakuumierte Fertigprodukte'!$E:$FI,2,FALSE)=0,"Vakuumierte Zipfel"),
IFERROR(IF(VLOOKUP(O548,[1]Wurste!$B:$C,2,FALSE)=0,"Räucherwürste"),
IFERROR(IF(VLOOKUP(O548,[1]Wurste!$E:$F,2,FALSE)=0,"URW/URGW Wurst"),
IFERROR(IF(VLOOKUP(O548,[1]Wurste!$H:$I,2,FALSE)=0,"HF-Wurst Vegan"),
IFERROR(IF(VLOOKUP(O548,[1]Wurste!$K:$L,2,FALSE)=0,"320er ohne Würste"),
IFERROR(IF(AND(OR(Abfalldokumentation!$A548="BU3",Abfalldokumentation!$A548="Verkauf"),Abfalldokumentation!$F548="Schimmel",Abfalldokumentation!$G548="keinen Abnehmer/kein Schälpersonal"),"Div. Zipfel, ES ohne Verwendung",VLOOKUP(Abfalldokumentation!$E548,Produktgruppen!A:B,2,FALSE)),"-")))))))))))))))))))))))</f>
        <v>ABS</v>
      </c>
      <c r="E548" s="81" t="str">
        <f>IFERROR(VLOOKUP(Abfalldokumentation!$O548,Artikel!A:C,3,FALSE),Abfalldokumentation!$O548)</f>
        <v>ABS BRIE-PAP</v>
      </c>
      <c r="F548" s="81" t="str">
        <f>VLOOKUP(T548,'Liste Gründe'!A:D,2,FALSE)</f>
        <v>keinen Verwendungszweck</v>
      </c>
      <c r="G548" s="80" t="str">
        <f>IF(ISBLANK(V548),VLOOKUP(Abfalldokumentation!$P548,'Liste Gründe'!A:D,3,FALSE),V548)</f>
        <v>keinen Verwendungszweck</v>
      </c>
      <c r="H548" s="81" t="str">
        <f>IF(ISBLANK(Abfalldokumentation!$W548),"-",Abfalldokumentation!$W548)</f>
        <v>&lt;50kg/Monat</v>
      </c>
      <c r="I548" s="81">
        <f t="shared" si="57"/>
        <v>37</v>
      </c>
      <c r="J548" s="81" t="str">
        <f t="shared" si="58"/>
        <v>Produkte</v>
      </c>
      <c r="K548" s="81" t="str">
        <f t="shared" si="59"/>
        <v>BUs</v>
      </c>
      <c r="L548" s="81" t="str">
        <f t="shared" si="60"/>
        <v>Symptome</v>
      </c>
      <c r="M548" s="81">
        <f>IFERROR(VLOOKUP(Abfalldokumentation!$O548,Kennzahlen!S:V,3,FALSE)*Abfalldokumentation!$B548,"0")</f>
        <v>0.02</v>
      </c>
      <c r="N548" s="81" t="str">
        <f>IF(ISBLANK(Q548),VLOOKUP(Abfalldokumentation!$O548,'Linien - BU'!R:S,2,FALSE),Q548)</f>
        <v>Bu4</v>
      </c>
      <c r="O548" s="77">
        <f t="shared" si="61"/>
        <v>29501101</v>
      </c>
      <c r="P548" s="77">
        <f t="shared" si="62"/>
        <v>61</v>
      </c>
      <c r="Q548" s="39" t="s">
        <v>247</v>
      </c>
      <c r="R548" s="40">
        <v>29501101</v>
      </c>
      <c r="S548" s="40">
        <v>2</v>
      </c>
      <c r="T548" s="40">
        <v>61</v>
      </c>
      <c r="U548" s="41">
        <v>44456</v>
      </c>
      <c r="V548" s="42"/>
      <c r="W548" s="43" t="s">
        <v>234</v>
      </c>
      <c r="X548" s="44" t="str">
        <f>IFERROR(VLOOKUP(Abfalldokumentation!$R548,Artikel!A:C,3,FALSE),Abfalldokumentation!$R548)</f>
        <v>ABS BRIE-PAP</v>
      </c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spans="1:40" ht="30" hidden="1" customHeight="1" x14ac:dyDescent="0.25">
      <c r="A549" s="73" t="str">
        <f>VLOOKUP(N549,'Linien - BU'!A:B,2,FALSE)</f>
        <v>BU4</v>
      </c>
      <c r="B549" s="74">
        <f t="shared" si="56"/>
        <v>1</v>
      </c>
      <c r="C549" s="75">
        <f>Abfalldokumentation!$U549</f>
        <v>44456</v>
      </c>
      <c r="D549" s="69" t="str">
        <f>IFERROR(IF(VLOOKUP(O549,'[1]Rohware 230'!$B:$C,2,FALSE)=0,"Rohware"),
IFERROR(IF(VLOOKUP(O549,[1]Sammelnr.!$B:$C,2,FALSE)=0,"Sammelnr. ungeschält ABS"),
IFERROR(IF(VLOOKUP(O549,[1]Sammelnr.!$E:$F,2,FALSE)=0,"Sammelnr. ungeschält VS"),
IFERROR(IF(VLOOKUP(O549,[1]Sammelnr.!$H:$I,2,FALSE)=0,"Sammelnr. geschält"),
IFERROR(IF(VLOOKUP(O549,[1]Offen!$B:$C,2,FALSE)=0,"Offen ungeschält ABS"),
IFERROR(IF(VLOOKUP(O549,[1]Offen!$E:$F,2,FALSE)=0,"Offen ungeschält VOS"),
IFERROR(IF(VLOOKUP(O549,[1]Offen!$H:$I,2,FALSE)=0,"Offen geschält RW"),
IFERROR(IF(VLOOKUP(O549,[1]Offen!$K:$L,2,FALSE)=0,"Offen vegan"),
IFERROR(IF(VLOOKUP(O549,[1]Offen!$N:$O,2,FALSE)=0,"Offen Zipfel"),
IFERROR(IF(VLOOKUP(O549,[1]Offen!$Q:$R,2,FALSE)=0,"Offen Endstücke"),
IFERROR(IF(VLOOKUP(O549,[1]Vakuumiert!$B:$C,2,FALSE)=0,"Vakuumierter VOS ungeschält"),
IFERROR(IF(VLOOKUP(O549,[1]Vakuumiert!$E:$F,2,FALSE)=0,"Vakuumierter ABS ungeschält"),
IFERROR(IF(VLOOKUP(O549,[1]Vakuumiert!$H:$I,2,FALSE)=0,"Vakuumierter VOS geschält"),
IFERROR(IF(VLOOKUP(O549,[1]Vakuumiert!$K:$L,2,FALSE)=0,"Vakuumierter VOS vegan"),
IFERROR(IF(VLOOKUP(O549,[1]Vakuumiert!$N:$O,2,FALSE)=0,"Vakuumierter VOS Zipfel"),
IFERROR(IF(VLOOKUP(O549,[1]Vakuumiert!$Q:$R,2,FALSE)=0,"Vakuumiert geschält"),
IFERROR(IF(VLOOKUP(O549,'[1]vakuumierte Fertigprodukte'!$B:$C,2,FALSE)=0,"Fertigprodukte"),
IFERROR(IF(VLOOKUP(O549,'[1]vakuumierte Fertigprodukte'!$E:$FI,2,FALSE)=0,"Vakuumierte Zipfel"),
IFERROR(IF(VLOOKUP(O549,[1]Wurste!$B:$C,2,FALSE)=0,"Räucherwürste"),
IFERROR(IF(VLOOKUP(O549,[1]Wurste!$E:$F,2,FALSE)=0,"URW/URGW Wurst"),
IFERROR(IF(VLOOKUP(O549,[1]Wurste!$H:$I,2,FALSE)=0,"HF-Wurst Vegan"),
IFERROR(IF(VLOOKUP(O549,[1]Wurste!$K:$L,2,FALSE)=0,"320er ohne Würste"),
IFERROR(IF(AND(OR(Abfalldokumentation!$A549="BU3",Abfalldokumentation!$A549="Verkauf"),Abfalldokumentation!$F549="Schimmel",Abfalldokumentation!$G549="keinen Abnehmer/kein Schälpersonal"),"Div. Zipfel, ES ohne Verwendung",VLOOKUP(Abfalldokumentation!$E549,Produktgruppen!A:B,2,FALSE)),"-")))))))))))))))))))))))</f>
        <v>ABS</v>
      </c>
      <c r="E549" s="76" t="str">
        <f>IFERROR(VLOOKUP(Abfalldokumentation!$O549,Artikel!A:C,3,FALSE),Abfalldokumentation!$O549)</f>
        <v>ABS BRIE-PAP</v>
      </c>
      <c r="F549" s="76" t="str">
        <f>VLOOKUP(T549,'Liste Gründe'!A:D,2,FALSE)</f>
        <v>keinen Verwendungszweck</v>
      </c>
      <c r="G549" s="75" t="str">
        <f>IF(ISBLANK(V549),VLOOKUP(Abfalldokumentation!$P549,'Liste Gründe'!A:D,3,FALSE),V549)</f>
        <v>keinen Verwendungszweck</v>
      </c>
      <c r="H549" s="76" t="str">
        <f>IF(ISBLANK(Abfalldokumentation!$W549),"-",Abfalldokumentation!$W549)</f>
        <v>&lt;50kg/Monat</v>
      </c>
      <c r="I549" s="76">
        <f t="shared" si="57"/>
        <v>37</v>
      </c>
      <c r="J549" s="76" t="str">
        <f t="shared" si="58"/>
        <v>Produkte</v>
      </c>
      <c r="K549" s="76" t="str">
        <f t="shared" si="59"/>
        <v>BUs</v>
      </c>
      <c r="L549" s="76" t="str">
        <f t="shared" si="60"/>
        <v>Symptome</v>
      </c>
      <c r="M549" s="76">
        <f>IFERROR(VLOOKUP(Abfalldokumentation!$O549,Kennzahlen!S:V,3,FALSE)*Abfalldokumentation!$B549,"0")</f>
        <v>0.01</v>
      </c>
      <c r="N549" s="76" t="str">
        <f>IF(ISBLANK(Q549),VLOOKUP(Abfalldokumentation!$O549,'Linien - BU'!R:S,2,FALSE),Q549)</f>
        <v>Bu4</v>
      </c>
      <c r="O549" s="77">
        <f t="shared" si="61"/>
        <v>29501101</v>
      </c>
      <c r="P549" s="77">
        <f t="shared" si="62"/>
        <v>61</v>
      </c>
      <c r="Q549" s="45" t="s">
        <v>247</v>
      </c>
      <c r="R549" s="46">
        <v>29501101</v>
      </c>
      <c r="S549" s="46">
        <v>1</v>
      </c>
      <c r="T549" s="46">
        <v>61</v>
      </c>
      <c r="U549" s="47">
        <v>44456</v>
      </c>
      <c r="V549" s="48"/>
      <c r="W549" s="49" t="s">
        <v>234</v>
      </c>
      <c r="X549" s="50" t="str">
        <f>IFERROR(VLOOKUP(Abfalldokumentation!$R549,Artikel!A:C,3,FALSE),Abfalldokumentation!$R549)</f>
        <v>ABS BRIE-PAP</v>
      </c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spans="1:40" ht="30" hidden="1" customHeight="1" x14ac:dyDescent="0.25">
      <c r="A550" s="78" t="str">
        <f>VLOOKUP(N550,'Linien - BU'!A:B,2,FALSE)</f>
        <v>BU1</v>
      </c>
      <c r="B550" s="79">
        <f t="shared" si="56"/>
        <v>80</v>
      </c>
      <c r="C550" s="80">
        <f>Abfalldokumentation!$U550</f>
        <v>44456</v>
      </c>
      <c r="D550" s="69" t="str">
        <f>IFERROR(IF(VLOOKUP(O550,'[1]Rohware 230'!$B:$C,2,FALSE)=0,"Rohware"),
IFERROR(IF(VLOOKUP(O550,[1]Sammelnr.!$B:$C,2,FALSE)=0,"Sammelnr. ungeschält ABS"),
IFERROR(IF(VLOOKUP(O550,[1]Sammelnr.!$E:$F,2,FALSE)=0,"Sammelnr. ungeschält VS"),
IFERROR(IF(VLOOKUP(O550,[1]Sammelnr.!$H:$I,2,FALSE)=0,"Sammelnr. geschält"),
IFERROR(IF(VLOOKUP(O550,[1]Offen!$B:$C,2,FALSE)=0,"Offen ungeschält ABS"),
IFERROR(IF(VLOOKUP(O550,[1]Offen!$E:$F,2,FALSE)=0,"Offen ungeschält VOS"),
IFERROR(IF(VLOOKUP(O550,[1]Offen!$H:$I,2,FALSE)=0,"Offen geschält RW"),
IFERROR(IF(VLOOKUP(O550,[1]Offen!$K:$L,2,FALSE)=0,"Offen vegan"),
IFERROR(IF(VLOOKUP(O550,[1]Offen!$N:$O,2,FALSE)=0,"Offen Zipfel"),
IFERROR(IF(VLOOKUP(O550,[1]Offen!$Q:$R,2,FALSE)=0,"Offen Endstücke"),
IFERROR(IF(VLOOKUP(O550,[1]Vakuumiert!$B:$C,2,FALSE)=0,"Vakuumierter VOS ungeschält"),
IFERROR(IF(VLOOKUP(O550,[1]Vakuumiert!$E:$F,2,FALSE)=0,"Vakuumierter ABS ungeschält"),
IFERROR(IF(VLOOKUP(O550,[1]Vakuumiert!$H:$I,2,FALSE)=0,"Vakuumierter VOS geschält"),
IFERROR(IF(VLOOKUP(O550,[1]Vakuumiert!$K:$L,2,FALSE)=0,"Vakuumierter VOS vegan"),
IFERROR(IF(VLOOKUP(O550,[1]Vakuumiert!$N:$O,2,FALSE)=0,"Vakuumierter VOS Zipfel"),
IFERROR(IF(VLOOKUP(O550,[1]Vakuumiert!$Q:$R,2,FALSE)=0,"Vakuumiert geschält"),
IFERROR(IF(VLOOKUP(O550,'[1]vakuumierte Fertigprodukte'!$B:$C,2,FALSE)=0,"Fertigprodukte"),
IFERROR(IF(VLOOKUP(O550,'[1]vakuumierte Fertigprodukte'!$E:$FI,2,FALSE)=0,"Vakuumierte Zipfel"),
IFERROR(IF(VLOOKUP(O550,[1]Wurste!$B:$C,2,FALSE)=0,"Räucherwürste"),
IFERROR(IF(VLOOKUP(O550,[1]Wurste!$E:$F,2,FALSE)=0,"URW/URGW Wurst"),
IFERROR(IF(VLOOKUP(O550,[1]Wurste!$H:$I,2,FALSE)=0,"HF-Wurst Vegan"),
IFERROR(IF(VLOOKUP(O550,[1]Wurste!$K:$L,2,FALSE)=0,"320er ohne Würste"),
IFERROR(IF(AND(OR(Abfalldokumentation!$A550="BU3",Abfalldokumentation!$A550="Verkauf"),Abfalldokumentation!$F550="Schimmel",Abfalldokumentation!$G550="keinen Abnehmer/kein Schälpersonal"),"Div. Zipfel, ES ohne Verwendung",VLOOKUP(Abfalldokumentation!$E550,Produktgruppen!A:B,2,FALSE)),"-")))))))))))))))))))))))</f>
        <v>ABS</v>
      </c>
      <c r="E550" s="81" t="str">
        <f>IFERROR(VLOOKUP(Abfalldokumentation!$O550,Artikel!A:C,3,FALSE),Abfalldokumentation!$O550)</f>
        <v>ABS 40-45% Konventionel</v>
      </c>
      <c r="F550" s="81" t="str">
        <f>VLOOKUP(T550,'Liste Gründe'!A:D,2,FALSE)</f>
        <v>Schimmel</v>
      </c>
      <c r="G550" s="80" t="str">
        <f>IF(ISBLANK(V550),VLOOKUP(Abfalldokumentation!$P550,'Liste Gründe'!A:D,3,FALSE),V550)</f>
        <v>keine Verarbeitung</v>
      </c>
      <c r="H550" s="81" t="str">
        <f>IF(ISBLANK(Abfalldokumentation!$W550),"-",Abfalldokumentation!$W550)</f>
        <v>Aufgrund Konsistenz nicht genommen. Zu wenig VOS verarbeitet. Vom Warmen ins Kalte -&gt; Schimmel</v>
      </c>
      <c r="I550" s="81">
        <f t="shared" si="57"/>
        <v>37</v>
      </c>
      <c r="J550" s="81" t="str">
        <f t="shared" si="58"/>
        <v>Produkte</v>
      </c>
      <c r="K550" s="81" t="str">
        <f t="shared" si="59"/>
        <v>BUs</v>
      </c>
      <c r="L550" s="81" t="str">
        <f t="shared" si="60"/>
        <v>Symptome</v>
      </c>
      <c r="M550" s="81">
        <f>IFERROR(VLOOKUP(Abfalldokumentation!$O550,Kennzahlen!S:V,3,FALSE)*Abfalldokumentation!$B550,"0")</f>
        <v>160</v>
      </c>
      <c r="N550" s="81" t="str">
        <f>IF(ISBLANK(Q550),VLOOKUP(Abfalldokumentation!$O550,'Linien - BU'!R:S,2,FALSE),Q550)</f>
        <v>Schmelze</v>
      </c>
      <c r="O550" s="77">
        <f t="shared" si="61"/>
        <v>29600002</v>
      </c>
      <c r="P550" s="77">
        <f t="shared" si="62"/>
        <v>12</v>
      </c>
      <c r="Q550" s="39" t="s">
        <v>184</v>
      </c>
      <c r="R550" s="40">
        <v>29600002</v>
      </c>
      <c r="S550" s="40">
        <v>80</v>
      </c>
      <c r="T550" s="40">
        <v>12</v>
      </c>
      <c r="U550" s="41">
        <v>44456</v>
      </c>
      <c r="V550" s="42" t="s">
        <v>22</v>
      </c>
      <c r="W550" s="43" t="s">
        <v>185</v>
      </c>
      <c r="X550" s="44" t="str">
        <f>IFERROR(VLOOKUP(Abfalldokumentation!$R550,Artikel!A:C,3,FALSE),Abfalldokumentation!$R550)</f>
        <v>ABS 40-45% Konventionel</v>
      </c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spans="1:40" ht="30" hidden="1" customHeight="1" x14ac:dyDescent="0.25">
      <c r="A551" s="73" t="str">
        <f>VLOOKUP(N551,'Linien - BU'!A:B,2,FALSE)</f>
        <v>Rest</v>
      </c>
      <c r="B551" s="74">
        <f t="shared" si="56"/>
        <v>153</v>
      </c>
      <c r="C551" s="75">
        <f>Abfalldokumentation!$U551</f>
        <v>44456</v>
      </c>
      <c r="D551" s="69" t="str">
        <f>IFERROR(IF(VLOOKUP(O551,'[1]Rohware 230'!$B:$C,2,FALSE)=0,"Rohware"),
IFERROR(IF(VLOOKUP(O551,[1]Sammelnr.!$B:$C,2,FALSE)=0,"Sammelnr. ungeschält ABS"),
IFERROR(IF(VLOOKUP(O551,[1]Sammelnr.!$E:$F,2,FALSE)=0,"Sammelnr. ungeschält VS"),
IFERROR(IF(VLOOKUP(O551,[1]Sammelnr.!$H:$I,2,FALSE)=0,"Sammelnr. geschält"),
IFERROR(IF(VLOOKUP(O551,[1]Offen!$B:$C,2,FALSE)=0,"Offen ungeschält ABS"),
IFERROR(IF(VLOOKUP(O551,[1]Offen!$E:$F,2,FALSE)=0,"Offen ungeschält VOS"),
IFERROR(IF(VLOOKUP(O551,[1]Offen!$H:$I,2,FALSE)=0,"Offen geschält RW"),
IFERROR(IF(VLOOKUP(O551,[1]Offen!$K:$L,2,FALSE)=0,"Offen vegan"),
IFERROR(IF(VLOOKUP(O551,[1]Offen!$N:$O,2,FALSE)=0,"Offen Zipfel"),
IFERROR(IF(VLOOKUP(O551,[1]Offen!$Q:$R,2,FALSE)=0,"Offen Endstücke"),
IFERROR(IF(VLOOKUP(O551,[1]Vakuumiert!$B:$C,2,FALSE)=0,"Vakuumierter VOS ungeschält"),
IFERROR(IF(VLOOKUP(O551,[1]Vakuumiert!$E:$F,2,FALSE)=0,"Vakuumierter ABS ungeschält"),
IFERROR(IF(VLOOKUP(O551,[1]Vakuumiert!$H:$I,2,FALSE)=0,"Vakuumierter VOS geschält"),
IFERROR(IF(VLOOKUP(O551,[1]Vakuumiert!$K:$L,2,FALSE)=0,"Vakuumierter VOS vegan"),
IFERROR(IF(VLOOKUP(O551,[1]Vakuumiert!$N:$O,2,FALSE)=0,"Vakuumierter VOS Zipfel"),
IFERROR(IF(VLOOKUP(O551,[1]Vakuumiert!$Q:$R,2,FALSE)=0,"Vakuumiert geschält"),
IFERROR(IF(VLOOKUP(O551,'[1]vakuumierte Fertigprodukte'!$B:$C,2,FALSE)=0,"Fertigprodukte"),
IFERROR(IF(VLOOKUP(O551,'[1]vakuumierte Fertigprodukte'!$E:$FI,2,FALSE)=0,"Vakuumierte Zipfel"),
IFERROR(IF(VLOOKUP(O551,[1]Wurste!$B:$C,2,FALSE)=0,"Räucherwürste"),
IFERROR(IF(VLOOKUP(O551,[1]Wurste!$E:$F,2,FALSE)=0,"URW/URGW Wurst"),
IFERROR(IF(VLOOKUP(O551,[1]Wurste!$H:$I,2,FALSE)=0,"HF-Wurst Vegan"),
IFERROR(IF(VLOOKUP(O551,[1]Wurste!$K:$L,2,FALSE)=0,"320er ohne Würste"),
IFERROR(IF(AND(OR(Abfalldokumentation!$A551="BU3",Abfalldokumentation!$A551="Verkauf"),Abfalldokumentation!$F551="Schimmel",Abfalldokumentation!$G551="keinen Abnehmer/kein Schälpersonal"),"Div. Zipfel, ES ohne Verwendung",VLOOKUP(Abfalldokumentation!$E551,Produktgruppen!A:B,2,FALSE)),"-")))))))))))))))))))))))</f>
        <v>ABS</v>
      </c>
      <c r="E551" s="76" t="str">
        <f>IFERROR(VLOOKUP(Abfalldokumentation!$O551,Artikel!A:C,3,FALSE),Abfalldokumentation!$O551)</f>
        <v>ABS 40-45% Konventionel</v>
      </c>
      <c r="F551" s="76" t="str">
        <f>VLOOKUP(T551,'Liste Gründe'!A:D,2,FALSE)</f>
        <v>Rest</v>
      </c>
      <c r="G551" s="75" t="str">
        <f>IF(ISBLANK(V551),VLOOKUP(Abfalldokumentation!$P551,'Liste Gründe'!A:D,3,FALSE),V551)</f>
        <v>Retoure</v>
      </c>
      <c r="H551" s="76" t="str">
        <f>IF(ISBLANK(Abfalldokumentation!$W551),"-",Abfalldokumentation!$W551)</f>
        <v>kam zurück Nagel und wurde als Abschnitte reduziert. Schimmel im Produkt entdeckt</v>
      </c>
      <c r="I551" s="76">
        <f t="shared" si="57"/>
        <v>37</v>
      </c>
      <c r="J551" s="76" t="str">
        <f t="shared" si="58"/>
        <v>Produkte</v>
      </c>
      <c r="K551" s="76" t="str">
        <f t="shared" si="59"/>
        <v>BUs</v>
      </c>
      <c r="L551" s="76" t="str">
        <f t="shared" si="60"/>
        <v>Symptome</v>
      </c>
      <c r="M551" s="76">
        <f>IFERROR(VLOOKUP(Abfalldokumentation!$O551,Kennzahlen!S:V,3,FALSE)*Abfalldokumentation!$B551,"0")</f>
        <v>306</v>
      </c>
      <c r="N551" s="76" t="str">
        <f>IF(ISBLANK(Q551),VLOOKUP(Abfalldokumentation!$O551,'Linien - BU'!R:S,2,FALSE),Q551)</f>
        <v>Retoure</v>
      </c>
      <c r="O551" s="77">
        <f t="shared" si="61"/>
        <v>29600002</v>
      </c>
      <c r="P551" s="77">
        <f t="shared" si="62"/>
        <v>22</v>
      </c>
      <c r="Q551" s="45" t="s">
        <v>263</v>
      </c>
      <c r="R551" s="46">
        <v>29600002</v>
      </c>
      <c r="S551" s="46">
        <v>153</v>
      </c>
      <c r="T551" s="46">
        <v>22</v>
      </c>
      <c r="U551" s="47">
        <v>44456</v>
      </c>
      <c r="V551" s="48" t="s">
        <v>263</v>
      </c>
      <c r="W551" s="49" t="s">
        <v>273</v>
      </c>
      <c r="X551" s="50" t="str">
        <f>IFERROR(VLOOKUP(Abfalldokumentation!$R551,Artikel!A:C,3,FALSE),Abfalldokumentation!$R551)</f>
        <v>ABS 40-45% Konventionel</v>
      </c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spans="1:40" ht="30" hidden="1" customHeight="1" x14ac:dyDescent="0.25">
      <c r="A552" s="78" t="str">
        <f>VLOOKUP(N552,'Linien - BU'!A:B,2,FALSE)</f>
        <v>BU1</v>
      </c>
      <c r="B552" s="79">
        <f t="shared" si="56"/>
        <v>162</v>
      </c>
      <c r="C552" s="80">
        <f>Abfalldokumentation!$U552</f>
        <v>44456</v>
      </c>
      <c r="D552" s="69" t="str">
        <f>IFERROR(IF(VLOOKUP(O552,'[1]Rohware 230'!$B:$C,2,FALSE)=0,"Rohware"),
IFERROR(IF(VLOOKUP(O552,[1]Sammelnr.!$B:$C,2,FALSE)=0,"Sammelnr. ungeschält ABS"),
IFERROR(IF(VLOOKUP(O552,[1]Sammelnr.!$E:$F,2,FALSE)=0,"Sammelnr. ungeschält VS"),
IFERROR(IF(VLOOKUP(O552,[1]Sammelnr.!$H:$I,2,FALSE)=0,"Sammelnr. geschält"),
IFERROR(IF(VLOOKUP(O552,[1]Offen!$B:$C,2,FALSE)=0,"Offen ungeschält ABS"),
IFERROR(IF(VLOOKUP(O552,[1]Offen!$E:$F,2,FALSE)=0,"Offen ungeschält VOS"),
IFERROR(IF(VLOOKUP(O552,[1]Offen!$H:$I,2,FALSE)=0,"Offen geschält RW"),
IFERROR(IF(VLOOKUP(O552,[1]Offen!$K:$L,2,FALSE)=0,"Offen vegan"),
IFERROR(IF(VLOOKUP(O552,[1]Offen!$N:$O,2,FALSE)=0,"Offen Zipfel"),
IFERROR(IF(VLOOKUP(O552,[1]Offen!$Q:$R,2,FALSE)=0,"Offen Endstücke"),
IFERROR(IF(VLOOKUP(O552,[1]Vakuumiert!$B:$C,2,FALSE)=0,"Vakuumierter VOS ungeschält"),
IFERROR(IF(VLOOKUP(O552,[1]Vakuumiert!$E:$F,2,FALSE)=0,"Vakuumierter ABS ungeschält"),
IFERROR(IF(VLOOKUP(O552,[1]Vakuumiert!$H:$I,2,FALSE)=0,"Vakuumierter VOS geschält"),
IFERROR(IF(VLOOKUP(O552,[1]Vakuumiert!$K:$L,2,FALSE)=0,"Vakuumierter VOS vegan"),
IFERROR(IF(VLOOKUP(O552,[1]Vakuumiert!$N:$O,2,FALSE)=0,"Vakuumierter VOS Zipfel"),
IFERROR(IF(VLOOKUP(O552,[1]Vakuumiert!$Q:$R,2,FALSE)=0,"Vakuumiert geschält"),
IFERROR(IF(VLOOKUP(O552,'[1]vakuumierte Fertigprodukte'!$B:$C,2,FALSE)=0,"Fertigprodukte"),
IFERROR(IF(VLOOKUP(O552,'[1]vakuumierte Fertigprodukte'!$E:$FI,2,FALSE)=0,"Vakuumierte Zipfel"),
IFERROR(IF(VLOOKUP(O552,[1]Wurste!$B:$C,2,FALSE)=0,"Räucherwürste"),
IFERROR(IF(VLOOKUP(O552,[1]Wurste!$E:$F,2,FALSE)=0,"URW/URGW Wurst"),
IFERROR(IF(VLOOKUP(O552,[1]Wurste!$H:$I,2,FALSE)=0,"HF-Wurst Vegan"),
IFERROR(IF(VLOOKUP(O552,[1]Wurste!$K:$L,2,FALSE)=0,"320er ohne Würste"),
IFERROR(IF(AND(OR(Abfalldokumentation!$A552="BU3",Abfalldokumentation!$A552="Verkauf"),Abfalldokumentation!$F552="Schimmel",Abfalldokumentation!$G552="keinen Abnehmer/kein Schälpersonal"),"Div. Zipfel, ES ohne Verwendung",VLOOKUP(Abfalldokumentation!$E552,Produktgruppen!A:B,2,FALSE)),"-")))))))))))))))))))))))</f>
        <v>Vorschmelz</v>
      </c>
      <c r="E552" s="81" t="str">
        <f>IFERROR(VLOOKUP(Abfalldokumentation!$O552,Artikel!A:C,3,FALSE),Abfalldokumentation!$O552)</f>
        <v>VS Chili geschält</v>
      </c>
      <c r="F552" s="81" t="str">
        <f>VLOOKUP(T552,'Liste Gründe'!A:D,2,FALSE)</f>
        <v>Schimmel</v>
      </c>
      <c r="G552" s="80" t="str">
        <f>IF(ISBLANK(V552),VLOOKUP(Abfalldokumentation!$P552,'Liste Gründe'!A:D,3,FALSE),V552)</f>
        <v>keine Verarbeitung</v>
      </c>
      <c r="H552" s="81" t="str">
        <f>IF(ISBLANK(Abfalldokumentation!$W552),"-",Abfalldokumentation!$W552)</f>
        <v>Aufgrund Konsistenz nicht genommen. Zu wenig VOS verarbeitet. Vom Warmen ins Kalte -&gt; Schimmel</v>
      </c>
      <c r="I552" s="81">
        <f t="shared" si="57"/>
        <v>37</v>
      </c>
      <c r="J552" s="81" t="str">
        <f t="shared" si="58"/>
        <v>Produkte</v>
      </c>
      <c r="K552" s="81" t="str">
        <f t="shared" si="59"/>
        <v>BUs</v>
      </c>
      <c r="L552" s="81" t="str">
        <f t="shared" si="60"/>
        <v>Symptome</v>
      </c>
      <c r="M552" s="81">
        <f>IFERROR(VLOOKUP(Abfalldokumentation!$O552,Kennzahlen!S:V,3,FALSE)*Abfalldokumentation!$B552,"0")</f>
        <v>151.00020000000001</v>
      </c>
      <c r="N552" s="81" t="str">
        <f>IF(ISBLANK(Q552),VLOOKUP(Abfalldokumentation!$O552,'Linien - BU'!R:S,2,FALSE),Q552)</f>
        <v>Schmelze</v>
      </c>
      <c r="O552" s="77">
        <f t="shared" si="61"/>
        <v>29600027</v>
      </c>
      <c r="P552" s="77">
        <f t="shared" si="62"/>
        <v>12</v>
      </c>
      <c r="Q552" s="39" t="s">
        <v>184</v>
      </c>
      <c r="R552" s="40">
        <v>29600027</v>
      </c>
      <c r="S552" s="40">
        <v>162</v>
      </c>
      <c r="T552" s="40">
        <v>12</v>
      </c>
      <c r="U552" s="41">
        <v>44456</v>
      </c>
      <c r="V552" s="42" t="s">
        <v>22</v>
      </c>
      <c r="W552" s="43" t="s">
        <v>185</v>
      </c>
      <c r="X552" s="44" t="str">
        <f>IFERROR(VLOOKUP(Abfalldokumentation!$R552,Artikel!A:C,3,FALSE),Abfalldokumentation!$R552)</f>
        <v>VS Chili geschält</v>
      </c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spans="1:40" ht="30" hidden="1" customHeight="1" x14ac:dyDescent="0.25">
      <c r="A553" s="73" t="str">
        <f>VLOOKUP(N553,'Linien - BU'!A:B,2,FALSE)</f>
        <v>BU2</v>
      </c>
      <c r="B553" s="74">
        <f t="shared" si="56"/>
        <v>45</v>
      </c>
      <c r="C553" s="75">
        <f>Abfalldokumentation!$U553</f>
        <v>44456</v>
      </c>
      <c r="D553" s="69" t="str">
        <f>IFERROR(IF(VLOOKUP(O553,'[1]Rohware 230'!$B:$C,2,FALSE)=0,"Rohware"),
IFERROR(IF(VLOOKUP(O553,[1]Sammelnr.!$B:$C,2,FALSE)=0,"Sammelnr. ungeschält ABS"),
IFERROR(IF(VLOOKUP(O553,[1]Sammelnr.!$E:$F,2,FALSE)=0,"Sammelnr. ungeschält VS"),
IFERROR(IF(VLOOKUP(O553,[1]Sammelnr.!$H:$I,2,FALSE)=0,"Sammelnr. geschält"),
IFERROR(IF(VLOOKUP(O553,[1]Offen!$B:$C,2,FALSE)=0,"Offen ungeschält ABS"),
IFERROR(IF(VLOOKUP(O553,[1]Offen!$E:$F,2,FALSE)=0,"Offen ungeschält VOS"),
IFERROR(IF(VLOOKUP(O553,[1]Offen!$H:$I,2,FALSE)=0,"Offen geschält RW"),
IFERROR(IF(VLOOKUP(O553,[1]Offen!$K:$L,2,FALSE)=0,"Offen vegan"),
IFERROR(IF(VLOOKUP(O553,[1]Offen!$N:$O,2,FALSE)=0,"Offen Zipfel"),
IFERROR(IF(VLOOKUP(O553,[1]Offen!$Q:$R,2,FALSE)=0,"Offen Endstücke"),
IFERROR(IF(VLOOKUP(O553,[1]Vakuumiert!$B:$C,2,FALSE)=0,"Vakuumierter VOS ungeschält"),
IFERROR(IF(VLOOKUP(O553,[1]Vakuumiert!$E:$F,2,FALSE)=0,"Vakuumierter ABS ungeschält"),
IFERROR(IF(VLOOKUP(O553,[1]Vakuumiert!$H:$I,2,FALSE)=0,"Vakuumierter VOS geschält"),
IFERROR(IF(VLOOKUP(O553,[1]Vakuumiert!$K:$L,2,FALSE)=0,"Vakuumierter VOS vegan"),
IFERROR(IF(VLOOKUP(O553,[1]Vakuumiert!$N:$O,2,FALSE)=0,"Vakuumierter VOS Zipfel"),
IFERROR(IF(VLOOKUP(O553,[1]Vakuumiert!$Q:$R,2,FALSE)=0,"Vakuumiert geschält"),
IFERROR(IF(VLOOKUP(O553,'[1]vakuumierte Fertigprodukte'!$B:$C,2,FALSE)=0,"Fertigprodukte"),
IFERROR(IF(VLOOKUP(O553,'[1]vakuumierte Fertigprodukte'!$E:$FI,2,FALSE)=0,"Vakuumierte Zipfel"),
IFERROR(IF(VLOOKUP(O553,[1]Wurste!$B:$C,2,FALSE)=0,"Räucherwürste"),
IFERROR(IF(VLOOKUP(O553,[1]Wurste!$E:$F,2,FALSE)=0,"URW/URGW Wurst"),
IFERROR(IF(VLOOKUP(O553,[1]Wurste!$H:$I,2,FALSE)=0,"HF-Wurst Vegan"),
IFERROR(IF(VLOOKUP(O553,[1]Wurste!$K:$L,2,FALSE)=0,"320er ohne Würste"),
IFERROR(IF(AND(OR(Abfalldokumentation!$A553="BU3",Abfalldokumentation!$A553="Verkauf"),Abfalldokumentation!$F553="Schimmel",Abfalldokumentation!$G553="keinen Abnehmer/kein Schälpersonal"),"Div. Zipfel, ES ohne Verwendung",VLOOKUP(Abfalldokumentation!$E553,Produktgruppen!A:B,2,FALSE)),"-")))))))))))))))))))))))</f>
        <v>Rohware</v>
      </c>
      <c r="E553" s="76" t="str">
        <f>IFERROR(VLOOKUP(Abfalldokumentation!$O553,Artikel!A:C,3,FALSE),Abfalldokumentation!$O553)</f>
        <v>Blöcke</v>
      </c>
      <c r="F553" s="76" t="str">
        <f>VLOOKUP(T553,'Liste Gründe'!A:D,2,FALSE)</f>
        <v>Schimmel</v>
      </c>
      <c r="G553" s="75" t="str">
        <f>IF(ISBLANK(V553),VLOOKUP(Abfalldokumentation!$P553,'Liste Gründe'!A:D,3,FALSE),V553)</f>
        <v>Luftzieher/Folienriss durch Transport</v>
      </c>
      <c r="H553" s="76" t="str">
        <f>IF(ISBLANK(Abfalldokumentation!$W553),"-",Abfalldokumentation!$W553)</f>
        <v>Luftzieher/Folienriss durch Transport</v>
      </c>
      <c r="I553" s="76">
        <f t="shared" si="57"/>
        <v>37</v>
      </c>
      <c r="J553" s="76" t="str">
        <f t="shared" si="58"/>
        <v>Produkte</v>
      </c>
      <c r="K553" s="76" t="str">
        <f t="shared" si="59"/>
        <v>BUs</v>
      </c>
      <c r="L553" s="76" t="str">
        <f t="shared" si="60"/>
        <v>Symptome</v>
      </c>
      <c r="M553" s="76" t="str">
        <f>IFERROR(VLOOKUP(Abfalldokumentation!$O553,Kennzahlen!S:V,3,FALSE)*Abfalldokumentation!$B553,"0")</f>
        <v>0</v>
      </c>
      <c r="N553" s="76" t="str">
        <f>IF(ISBLANK(Q553),VLOOKUP(Abfalldokumentation!$O553,'Linien - BU'!R:S,2,FALSE),Q553)</f>
        <v>BU2</v>
      </c>
      <c r="O553" s="77" t="str">
        <f t="shared" si="61"/>
        <v>Blöcke</v>
      </c>
      <c r="P553" s="77">
        <f t="shared" si="62"/>
        <v>12</v>
      </c>
      <c r="Q553" s="45" t="s">
        <v>7</v>
      </c>
      <c r="R553" s="46" t="s">
        <v>208</v>
      </c>
      <c r="S553" s="46">
        <v>45</v>
      </c>
      <c r="T553" s="46">
        <v>12</v>
      </c>
      <c r="U553" s="47">
        <v>44456</v>
      </c>
      <c r="V553" s="48" t="s">
        <v>30</v>
      </c>
      <c r="W553" s="49" t="s">
        <v>30</v>
      </c>
      <c r="X553" s="50" t="str">
        <f>IFERROR(VLOOKUP(Abfalldokumentation!$R553,Artikel!A:C,3,FALSE),Abfalldokumentation!$R553)</f>
        <v>Blöcke</v>
      </c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spans="1:40" ht="30" hidden="1" customHeight="1" x14ac:dyDescent="0.25">
      <c r="A554" s="78" t="str">
        <f>VLOOKUP(N554,'Linien - BU'!A:B,2,FALSE)</f>
        <v>BU2</v>
      </c>
      <c r="B554" s="79">
        <f t="shared" si="56"/>
        <v>75</v>
      </c>
      <c r="C554" s="80">
        <f>Abfalldokumentation!$U554</f>
        <v>44456</v>
      </c>
      <c r="D554" s="69" t="str">
        <f>IFERROR(IF(VLOOKUP(O554,'[1]Rohware 230'!$B:$C,2,FALSE)=0,"Rohware"),
IFERROR(IF(VLOOKUP(O554,[1]Sammelnr.!$B:$C,2,FALSE)=0,"Sammelnr. ungeschält ABS"),
IFERROR(IF(VLOOKUP(O554,[1]Sammelnr.!$E:$F,2,FALSE)=0,"Sammelnr. ungeschält VS"),
IFERROR(IF(VLOOKUP(O554,[1]Sammelnr.!$H:$I,2,FALSE)=0,"Sammelnr. geschält"),
IFERROR(IF(VLOOKUP(O554,[1]Offen!$B:$C,2,FALSE)=0,"Offen ungeschält ABS"),
IFERROR(IF(VLOOKUP(O554,[1]Offen!$E:$F,2,FALSE)=0,"Offen ungeschält VOS"),
IFERROR(IF(VLOOKUP(O554,[1]Offen!$H:$I,2,FALSE)=0,"Offen geschält RW"),
IFERROR(IF(VLOOKUP(O554,[1]Offen!$K:$L,2,FALSE)=0,"Offen vegan"),
IFERROR(IF(VLOOKUP(O554,[1]Offen!$N:$O,2,FALSE)=0,"Offen Zipfel"),
IFERROR(IF(VLOOKUP(O554,[1]Offen!$Q:$R,2,FALSE)=0,"Offen Endstücke"),
IFERROR(IF(VLOOKUP(O554,[1]Vakuumiert!$B:$C,2,FALSE)=0,"Vakuumierter VOS ungeschält"),
IFERROR(IF(VLOOKUP(O554,[1]Vakuumiert!$E:$F,2,FALSE)=0,"Vakuumierter ABS ungeschält"),
IFERROR(IF(VLOOKUP(O554,[1]Vakuumiert!$H:$I,2,FALSE)=0,"Vakuumierter VOS geschält"),
IFERROR(IF(VLOOKUP(O554,[1]Vakuumiert!$K:$L,2,FALSE)=0,"Vakuumierter VOS vegan"),
IFERROR(IF(VLOOKUP(O554,[1]Vakuumiert!$N:$O,2,FALSE)=0,"Vakuumierter VOS Zipfel"),
IFERROR(IF(VLOOKUP(O554,[1]Vakuumiert!$Q:$R,2,FALSE)=0,"Vakuumiert geschält"),
IFERROR(IF(VLOOKUP(O554,'[1]vakuumierte Fertigprodukte'!$B:$C,2,FALSE)=0,"Fertigprodukte"),
IFERROR(IF(VLOOKUP(O554,'[1]vakuumierte Fertigprodukte'!$E:$FI,2,FALSE)=0,"Vakuumierte Zipfel"),
IFERROR(IF(VLOOKUP(O554,[1]Wurste!$B:$C,2,FALSE)=0,"Räucherwürste"),
IFERROR(IF(VLOOKUP(O554,[1]Wurste!$E:$F,2,FALSE)=0,"URW/URGW Wurst"),
IFERROR(IF(VLOOKUP(O554,[1]Wurste!$H:$I,2,FALSE)=0,"HF-Wurst Vegan"),
IFERROR(IF(VLOOKUP(O554,[1]Wurste!$K:$L,2,FALSE)=0,"320er ohne Würste"),
IFERROR(IF(AND(OR(Abfalldokumentation!$A554="BU3",Abfalldokumentation!$A554="Verkauf"),Abfalldokumentation!$F554="Schimmel",Abfalldokumentation!$G554="keinen Abnehmer/kein Schälpersonal"),"Div. Zipfel, ES ohne Verwendung",VLOOKUP(Abfalldokumentation!$E554,Produktgruppen!A:B,2,FALSE)),"-")))))))))))))))))))))))</f>
        <v>Rohware</v>
      </c>
      <c r="E554" s="81" t="str">
        <f>IFERROR(VLOOKUP(Abfalldokumentation!$O554,Artikel!A:C,3,FALSE),Abfalldokumentation!$O554)</f>
        <v>Blöcke</v>
      </c>
      <c r="F554" s="81" t="str">
        <f>VLOOKUP(T554,'Liste Gründe'!A:D,2,FALSE)</f>
        <v>Schimmel</v>
      </c>
      <c r="G554" s="80" t="str">
        <f>IF(ISBLANK(V554),VLOOKUP(Abfalldokumentation!$P554,'Liste Gründe'!A:D,3,FALSE),V554)</f>
        <v>Luftzieher/Folienriss durch Transport</v>
      </c>
      <c r="H554" s="81" t="str">
        <f>IF(ISBLANK(Abfalldokumentation!$W554),"-",Abfalldokumentation!$W554)</f>
        <v>Luftzieher/Folienriss durch Transport</v>
      </c>
      <c r="I554" s="81">
        <f t="shared" si="57"/>
        <v>37</v>
      </c>
      <c r="J554" s="81" t="str">
        <f t="shared" si="58"/>
        <v>Produkte</v>
      </c>
      <c r="K554" s="81" t="str">
        <f t="shared" si="59"/>
        <v>BUs</v>
      </c>
      <c r="L554" s="81" t="str">
        <f t="shared" si="60"/>
        <v>Symptome</v>
      </c>
      <c r="M554" s="81" t="str">
        <f>IFERROR(VLOOKUP(Abfalldokumentation!$O554,Kennzahlen!S:V,3,FALSE)*Abfalldokumentation!$B554,"0")</f>
        <v>0</v>
      </c>
      <c r="N554" s="81" t="str">
        <f>IF(ISBLANK(Q554),VLOOKUP(Abfalldokumentation!$O554,'Linien - BU'!R:S,2,FALSE),Q554)</f>
        <v>BU2</v>
      </c>
      <c r="O554" s="77" t="str">
        <f t="shared" si="61"/>
        <v>Blöcke</v>
      </c>
      <c r="P554" s="77">
        <f t="shared" si="62"/>
        <v>12</v>
      </c>
      <c r="Q554" s="39" t="s">
        <v>7</v>
      </c>
      <c r="R554" s="40" t="s">
        <v>208</v>
      </c>
      <c r="S554" s="40">
        <v>75</v>
      </c>
      <c r="T554" s="40">
        <v>12</v>
      </c>
      <c r="U554" s="41">
        <v>44456</v>
      </c>
      <c r="V554" s="42" t="s">
        <v>30</v>
      </c>
      <c r="W554" s="43" t="s">
        <v>30</v>
      </c>
      <c r="X554" s="44" t="str">
        <f>IFERROR(VLOOKUP(Abfalldokumentation!$R554,Artikel!A:C,3,FALSE),Abfalldokumentation!$R554)</f>
        <v>Blöcke</v>
      </c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spans="1:40" ht="30" hidden="1" customHeight="1" x14ac:dyDescent="0.25">
      <c r="A555" s="73" t="str">
        <f>VLOOKUP(N555,'Linien - BU'!A:B,2,FALSE)</f>
        <v>BU2</v>
      </c>
      <c r="B555" s="74">
        <f t="shared" si="56"/>
        <v>150</v>
      </c>
      <c r="C555" s="75">
        <f>Abfalldokumentation!$U555</f>
        <v>44456</v>
      </c>
      <c r="D555" s="69" t="str">
        <f>IFERROR(IF(VLOOKUP(O555,'[1]Rohware 230'!$B:$C,2,FALSE)=0,"Rohware"),
IFERROR(IF(VLOOKUP(O555,[1]Sammelnr.!$B:$C,2,FALSE)=0,"Sammelnr. ungeschält ABS"),
IFERROR(IF(VLOOKUP(O555,[1]Sammelnr.!$E:$F,2,FALSE)=0,"Sammelnr. ungeschält VS"),
IFERROR(IF(VLOOKUP(O555,[1]Sammelnr.!$H:$I,2,FALSE)=0,"Sammelnr. geschält"),
IFERROR(IF(VLOOKUP(O555,[1]Offen!$B:$C,2,FALSE)=0,"Offen ungeschält ABS"),
IFERROR(IF(VLOOKUP(O555,[1]Offen!$E:$F,2,FALSE)=0,"Offen ungeschält VOS"),
IFERROR(IF(VLOOKUP(O555,[1]Offen!$H:$I,2,FALSE)=0,"Offen geschält RW"),
IFERROR(IF(VLOOKUP(O555,[1]Offen!$K:$L,2,FALSE)=0,"Offen vegan"),
IFERROR(IF(VLOOKUP(O555,[1]Offen!$N:$O,2,FALSE)=0,"Offen Zipfel"),
IFERROR(IF(VLOOKUP(O555,[1]Offen!$Q:$R,2,FALSE)=0,"Offen Endstücke"),
IFERROR(IF(VLOOKUP(O555,[1]Vakuumiert!$B:$C,2,FALSE)=0,"Vakuumierter VOS ungeschält"),
IFERROR(IF(VLOOKUP(O555,[1]Vakuumiert!$E:$F,2,FALSE)=0,"Vakuumierter ABS ungeschält"),
IFERROR(IF(VLOOKUP(O555,[1]Vakuumiert!$H:$I,2,FALSE)=0,"Vakuumierter VOS geschält"),
IFERROR(IF(VLOOKUP(O555,[1]Vakuumiert!$K:$L,2,FALSE)=0,"Vakuumierter VOS vegan"),
IFERROR(IF(VLOOKUP(O555,[1]Vakuumiert!$N:$O,2,FALSE)=0,"Vakuumierter VOS Zipfel"),
IFERROR(IF(VLOOKUP(O555,[1]Vakuumiert!$Q:$R,2,FALSE)=0,"Vakuumiert geschält"),
IFERROR(IF(VLOOKUP(O555,'[1]vakuumierte Fertigprodukte'!$B:$C,2,FALSE)=0,"Fertigprodukte"),
IFERROR(IF(VLOOKUP(O555,'[1]vakuumierte Fertigprodukte'!$E:$FI,2,FALSE)=0,"Vakuumierte Zipfel"),
IFERROR(IF(VLOOKUP(O555,[1]Wurste!$B:$C,2,FALSE)=0,"Räucherwürste"),
IFERROR(IF(VLOOKUP(O555,[1]Wurste!$E:$F,2,FALSE)=0,"URW/URGW Wurst"),
IFERROR(IF(VLOOKUP(O555,[1]Wurste!$H:$I,2,FALSE)=0,"HF-Wurst Vegan"),
IFERROR(IF(VLOOKUP(O555,[1]Wurste!$K:$L,2,FALSE)=0,"320er ohne Würste"),
IFERROR(IF(AND(OR(Abfalldokumentation!$A555="BU3",Abfalldokumentation!$A555="Verkauf"),Abfalldokumentation!$F555="Schimmel",Abfalldokumentation!$G555="keinen Abnehmer/kein Schälpersonal"),"Div. Zipfel, ES ohne Verwendung",VLOOKUP(Abfalldokumentation!$E555,Produktgruppen!A:B,2,FALSE)),"-")))))))))))))))))))))))</f>
        <v>Rohware</v>
      </c>
      <c r="E555" s="76" t="str">
        <f>IFERROR(VLOOKUP(Abfalldokumentation!$O555,Artikel!A:C,3,FALSE),Abfalldokumentation!$O555)</f>
        <v>Blöcke</v>
      </c>
      <c r="F555" s="76" t="str">
        <f>VLOOKUP(T555,'Liste Gründe'!A:D,2,FALSE)</f>
        <v>Schimmel</v>
      </c>
      <c r="G555" s="75" t="str">
        <f>IF(ISBLANK(V555),VLOOKUP(Abfalldokumentation!$P555,'Liste Gründe'!A:D,3,FALSE),V555)</f>
        <v>Luftzieher/Folienriss durch Transport</v>
      </c>
      <c r="H555" s="76" t="str">
        <f>IF(ISBLANK(Abfalldokumentation!$W555),"-",Abfalldokumentation!$W555)</f>
        <v>Luftzieher/Folienriss durch Transport</v>
      </c>
      <c r="I555" s="76">
        <f t="shared" si="57"/>
        <v>37</v>
      </c>
      <c r="J555" s="76" t="str">
        <f t="shared" si="58"/>
        <v>Produkte</v>
      </c>
      <c r="K555" s="76" t="str">
        <f t="shared" si="59"/>
        <v>BUs</v>
      </c>
      <c r="L555" s="76" t="str">
        <f t="shared" si="60"/>
        <v>Symptome</v>
      </c>
      <c r="M555" s="76" t="str">
        <f>IFERROR(VLOOKUP(Abfalldokumentation!$O555,Kennzahlen!S:V,3,FALSE)*Abfalldokumentation!$B555,"0")</f>
        <v>0</v>
      </c>
      <c r="N555" s="76" t="str">
        <f>IF(ISBLANK(Q555),VLOOKUP(Abfalldokumentation!$O555,'Linien - BU'!R:S,2,FALSE),Q555)</f>
        <v>BU2</v>
      </c>
      <c r="O555" s="77" t="str">
        <f t="shared" si="61"/>
        <v>Blöcke</v>
      </c>
      <c r="P555" s="77">
        <f t="shared" si="62"/>
        <v>12</v>
      </c>
      <c r="Q555" s="45" t="s">
        <v>7</v>
      </c>
      <c r="R555" s="46" t="s">
        <v>208</v>
      </c>
      <c r="S555" s="46">
        <v>150</v>
      </c>
      <c r="T555" s="46">
        <v>12</v>
      </c>
      <c r="U555" s="47">
        <v>44456</v>
      </c>
      <c r="V555" s="48" t="s">
        <v>30</v>
      </c>
      <c r="W555" s="49" t="s">
        <v>30</v>
      </c>
      <c r="X555" s="50" t="str">
        <f>IFERROR(VLOOKUP(Abfalldokumentation!$R555,Artikel!A:C,3,FALSE),Abfalldokumentation!$R555)</f>
        <v>Blöcke</v>
      </c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spans="1:40" ht="30" hidden="1" customHeight="1" x14ac:dyDescent="0.25">
      <c r="A556" s="78" t="str">
        <f>VLOOKUP(N556,'Linien - BU'!A:B,2,FALSE)</f>
        <v>BU3</v>
      </c>
      <c r="B556" s="79">
        <f t="shared" si="56"/>
        <v>42</v>
      </c>
      <c r="C556" s="80">
        <f>Abfalldokumentation!$U556</f>
        <v>44456</v>
      </c>
      <c r="D556" s="69" t="str">
        <f>IFERROR(IF(VLOOKUP(O556,'[1]Rohware 230'!$B:$C,2,FALSE)=0,"Rohware"),
IFERROR(IF(VLOOKUP(O556,[1]Sammelnr.!$B:$C,2,FALSE)=0,"Sammelnr. ungeschält ABS"),
IFERROR(IF(VLOOKUP(O556,[1]Sammelnr.!$E:$F,2,FALSE)=0,"Sammelnr. ungeschält VS"),
IFERROR(IF(VLOOKUP(O556,[1]Sammelnr.!$H:$I,2,FALSE)=0,"Sammelnr. geschält"),
IFERROR(IF(VLOOKUP(O556,[1]Offen!$B:$C,2,FALSE)=0,"Offen ungeschält ABS"),
IFERROR(IF(VLOOKUP(O556,[1]Offen!$E:$F,2,FALSE)=0,"Offen ungeschält VOS"),
IFERROR(IF(VLOOKUP(O556,[1]Offen!$H:$I,2,FALSE)=0,"Offen geschält RW"),
IFERROR(IF(VLOOKUP(O556,[1]Offen!$K:$L,2,FALSE)=0,"Offen vegan"),
IFERROR(IF(VLOOKUP(O556,[1]Offen!$N:$O,2,FALSE)=0,"Offen Zipfel"),
IFERROR(IF(VLOOKUP(O556,[1]Offen!$Q:$R,2,FALSE)=0,"Offen Endstücke"),
IFERROR(IF(VLOOKUP(O556,[1]Vakuumiert!$B:$C,2,FALSE)=0,"Vakuumierter VOS ungeschält"),
IFERROR(IF(VLOOKUP(O556,[1]Vakuumiert!$E:$F,2,FALSE)=0,"Vakuumierter ABS ungeschält"),
IFERROR(IF(VLOOKUP(O556,[1]Vakuumiert!$H:$I,2,FALSE)=0,"Vakuumierter VOS geschält"),
IFERROR(IF(VLOOKUP(O556,[1]Vakuumiert!$K:$L,2,FALSE)=0,"Vakuumierter VOS vegan"),
IFERROR(IF(VLOOKUP(O556,[1]Vakuumiert!$N:$O,2,FALSE)=0,"Vakuumierter VOS Zipfel"),
IFERROR(IF(VLOOKUP(O556,[1]Vakuumiert!$Q:$R,2,FALSE)=0,"Vakuumiert geschält"),
IFERROR(IF(VLOOKUP(O556,'[1]vakuumierte Fertigprodukte'!$B:$C,2,FALSE)=0,"Fertigprodukte"),
IFERROR(IF(VLOOKUP(O556,'[1]vakuumierte Fertigprodukte'!$E:$FI,2,FALSE)=0,"Vakuumierte Zipfel"),
IFERROR(IF(VLOOKUP(O556,[1]Wurste!$B:$C,2,FALSE)=0,"Räucherwürste"),
IFERROR(IF(VLOOKUP(O556,[1]Wurste!$E:$F,2,FALSE)=0,"URW/URGW Wurst"),
IFERROR(IF(VLOOKUP(O556,[1]Wurste!$H:$I,2,FALSE)=0,"HF-Wurst Vegan"),
IFERROR(IF(VLOOKUP(O556,[1]Wurste!$K:$L,2,FALSE)=0,"320er ohne Würste"),
IFERROR(IF(AND(OR(Abfalldokumentation!$A556="BU3",Abfalldokumentation!$A556="Verkauf"),Abfalldokumentation!$F556="Schimmel",Abfalldokumentation!$G556="keinen Abnehmer/kein Schälpersonal"),"Div. Zipfel, ES ohne Verwendung",VLOOKUP(Abfalldokumentation!$E556,Produktgruppen!A:B,2,FALSE)),"-")))))))))))))))))))))))</f>
        <v>Vorschmelz</v>
      </c>
      <c r="E556" s="81" t="str">
        <f>IFERROR(VLOOKUP(Abfalldokumentation!$O556,Artikel!A:C,3,FALSE),Abfalldokumentation!$O556)</f>
        <v>Vorschmelz Diverses</v>
      </c>
      <c r="F556" s="81" t="str">
        <f>VLOOKUP(T556,'Liste Gründe'!A:D,2,FALSE)</f>
        <v>Linienbezogen</v>
      </c>
      <c r="G556" s="80" t="str">
        <f>IF(ISBLANK(V556),VLOOKUP(Abfalldokumentation!$P556,'Liste Gründe'!A:D,3,FALSE),V556)</f>
        <v>Maschinenabfall</v>
      </c>
      <c r="H556" s="81" t="str">
        <f>IF(ISBLANK(Abfalldokumentation!$W556),"-",Abfalldokumentation!$W556)</f>
        <v>-</v>
      </c>
      <c r="I556" s="81">
        <f t="shared" si="57"/>
        <v>37</v>
      </c>
      <c r="J556" s="81" t="str">
        <f t="shared" si="58"/>
        <v>Produkte</v>
      </c>
      <c r="K556" s="81" t="str">
        <f t="shared" si="59"/>
        <v>BUs</v>
      </c>
      <c r="L556" s="81" t="str">
        <f t="shared" si="60"/>
        <v>Symptome</v>
      </c>
      <c r="M556" s="81" t="str">
        <f>IFERROR(VLOOKUP(Abfalldokumentation!$O556,Kennzahlen!S:V,3,FALSE)*Abfalldokumentation!$B556,"0")</f>
        <v>0</v>
      </c>
      <c r="N556" s="81" t="str">
        <f>IF(ISBLANK(Q556),VLOOKUP(Abfalldokumentation!$O556,'Linien - BU'!R:S,2,FALSE),Q556)</f>
        <v>L9</v>
      </c>
      <c r="O556" s="77" t="str">
        <f t="shared" si="61"/>
        <v>Vorschmelz Diverses</v>
      </c>
      <c r="P556" s="77">
        <f t="shared" si="62"/>
        <v>30</v>
      </c>
      <c r="Q556" s="39" t="s">
        <v>223</v>
      </c>
      <c r="R556" s="46" t="s">
        <v>56</v>
      </c>
      <c r="S556" s="40">
        <v>42</v>
      </c>
      <c r="T556" s="40">
        <v>30</v>
      </c>
      <c r="U556" s="41">
        <v>44456</v>
      </c>
      <c r="V556" s="42"/>
      <c r="W556" s="43"/>
      <c r="X556" s="44" t="str">
        <f>IFERROR(VLOOKUP(Abfalldokumentation!$R556,Artikel!A:C,3,FALSE),Abfalldokumentation!$R556)</f>
        <v>Vorschmelz Diverses</v>
      </c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spans="1:40" ht="30" hidden="1" customHeight="1" x14ac:dyDescent="0.25">
      <c r="A557" s="73" t="str">
        <f>VLOOKUP(N557,'Linien - BU'!A:B,2,FALSE)</f>
        <v>BU1</v>
      </c>
      <c r="B557" s="74">
        <f t="shared" si="56"/>
        <v>20</v>
      </c>
      <c r="C557" s="75">
        <f>Abfalldokumentation!$U557</f>
        <v>44456</v>
      </c>
      <c r="D557" s="69" t="str">
        <f>IFERROR(IF(VLOOKUP(O557,'[1]Rohware 230'!$B:$C,2,FALSE)=0,"Rohware"),
IFERROR(IF(VLOOKUP(O557,[1]Sammelnr.!$B:$C,2,FALSE)=0,"Sammelnr. ungeschält ABS"),
IFERROR(IF(VLOOKUP(O557,[1]Sammelnr.!$E:$F,2,FALSE)=0,"Sammelnr. ungeschält VS"),
IFERROR(IF(VLOOKUP(O557,[1]Sammelnr.!$H:$I,2,FALSE)=0,"Sammelnr. geschält"),
IFERROR(IF(VLOOKUP(O557,[1]Offen!$B:$C,2,FALSE)=0,"Offen ungeschält ABS"),
IFERROR(IF(VLOOKUP(O557,[1]Offen!$E:$F,2,FALSE)=0,"Offen ungeschält VOS"),
IFERROR(IF(VLOOKUP(O557,[1]Offen!$H:$I,2,FALSE)=0,"Offen geschält RW"),
IFERROR(IF(VLOOKUP(O557,[1]Offen!$K:$L,2,FALSE)=0,"Offen vegan"),
IFERROR(IF(VLOOKUP(O557,[1]Offen!$N:$O,2,FALSE)=0,"Offen Zipfel"),
IFERROR(IF(VLOOKUP(O557,[1]Offen!$Q:$R,2,FALSE)=0,"Offen Endstücke"),
IFERROR(IF(VLOOKUP(O557,[1]Vakuumiert!$B:$C,2,FALSE)=0,"Vakuumierter VOS ungeschält"),
IFERROR(IF(VLOOKUP(O557,[1]Vakuumiert!$E:$F,2,FALSE)=0,"Vakuumierter ABS ungeschält"),
IFERROR(IF(VLOOKUP(O557,[1]Vakuumiert!$H:$I,2,FALSE)=0,"Vakuumierter VOS geschält"),
IFERROR(IF(VLOOKUP(O557,[1]Vakuumiert!$K:$L,2,FALSE)=0,"Vakuumierter VOS vegan"),
IFERROR(IF(VLOOKUP(O557,[1]Vakuumiert!$N:$O,2,FALSE)=0,"Vakuumierter VOS Zipfel"),
IFERROR(IF(VLOOKUP(O557,[1]Vakuumiert!$Q:$R,2,FALSE)=0,"Vakuumiert geschält"),
IFERROR(IF(VLOOKUP(O557,'[1]vakuumierte Fertigprodukte'!$B:$C,2,FALSE)=0,"Fertigprodukte"),
IFERROR(IF(VLOOKUP(O557,'[1]vakuumierte Fertigprodukte'!$E:$FI,2,FALSE)=0,"Vakuumierte Zipfel"),
IFERROR(IF(VLOOKUP(O557,[1]Wurste!$B:$C,2,FALSE)=0,"Räucherwürste"),
IFERROR(IF(VLOOKUP(O557,[1]Wurste!$E:$F,2,FALSE)=0,"URW/URGW Wurst"),
IFERROR(IF(VLOOKUP(O557,[1]Wurste!$H:$I,2,FALSE)=0,"HF-Wurst Vegan"),
IFERROR(IF(VLOOKUP(O557,[1]Wurste!$K:$L,2,FALSE)=0,"320er ohne Würste"),
IFERROR(IF(AND(OR(Abfalldokumentation!$A557="BU3",Abfalldokumentation!$A557="Verkauf"),Abfalldokumentation!$F557="Schimmel",Abfalldokumentation!$G557="keinen Abnehmer/kein Schälpersonal"),"Div. Zipfel, ES ohne Verwendung",VLOOKUP(Abfalldokumentation!$E557,Produktgruppen!A:B,2,FALSE)),"-")))))))))))))))))))))))</f>
        <v>-</v>
      </c>
      <c r="E557" s="76" t="str">
        <f>IFERROR(VLOOKUP(Abfalldokumentation!$O557,Artikel!A:C,3,FALSE),Abfalldokumentation!$O557)</f>
        <v>Div. Zipfel, Endstücke</v>
      </c>
      <c r="F557" s="76" t="str">
        <f>VLOOKUP(T557,'Liste Gründe'!A:D,2,FALSE)</f>
        <v>Rest</v>
      </c>
      <c r="G557" s="75" t="str">
        <f>IF(ISBLANK(V557),VLOOKUP(Abfalldokumentation!$P557,'Liste Gründe'!A:D,3,FALSE),V557)</f>
        <v>geschälte Rinde</v>
      </c>
      <c r="H557" s="76" t="str">
        <f>IF(ISBLANK(Abfalldokumentation!$W557),"-",Abfalldokumentation!$W557)</f>
        <v>keine Verwendung möglich</v>
      </c>
      <c r="I557" s="76">
        <f t="shared" si="57"/>
        <v>37</v>
      </c>
      <c r="J557" s="76" t="str">
        <f t="shared" si="58"/>
        <v>Produkte</v>
      </c>
      <c r="K557" s="76" t="str">
        <f t="shared" si="59"/>
        <v>BUs</v>
      </c>
      <c r="L557" s="76" t="str">
        <f t="shared" si="60"/>
        <v>Symptome</v>
      </c>
      <c r="M557" s="76" t="str">
        <f>IFERROR(VLOOKUP(Abfalldokumentation!$O557,Kennzahlen!S:V,3,FALSE)*Abfalldokumentation!$B557,"0")</f>
        <v>0</v>
      </c>
      <c r="N557" s="76" t="str">
        <f>IF(ISBLANK(Q557),VLOOKUP(Abfalldokumentation!$O557,'Linien - BU'!R:S,2,FALSE),Q557)</f>
        <v>RWV</v>
      </c>
      <c r="O557" s="77" t="str">
        <f t="shared" si="61"/>
        <v>Div. Zipfel, Endstücke</v>
      </c>
      <c r="P557" s="77">
        <f t="shared" si="62"/>
        <v>60</v>
      </c>
      <c r="Q557" s="45" t="s">
        <v>202</v>
      </c>
      <c r="R557" s="46" t="s">
        <v>191</v>
      </c>
      <c r="S557" s="46">
        <v>20</v>
      </c>
      <c r="T557" s="46">
        <v>60</v>
      </c>
      <c r="U557" s="47">
        <v>44456</v>
      </c>
      <c r="V557" s="48" t="s">
        <v>215</v>
      </c>
      <c r="W557" s="49" t="s">
        <v>204</v>
      </c>
      <c r="X557" s="50" t="str">
        <f>IFERROR(VLOOKUP(Abfalldokumentation!$R557,Artikel!A:C,3,FALSE),Abfalldokumentation!$R557)</f>
        <v>Div. Zipfel, Endstücke</v>
      </c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spans="1:40" ht="30" hidden="1" customHeight="1" x14ac:dyDescent="0.25">
      <c r="A558" s="78" t="str">
        <f>VLOOKUP(N558,'Linien - BU'!A:B,2,FALSE)</f>
        <v>BU2</v>
      </c>
      <c r="B558" s="79">
        <f t="shared" si="56"/>
        <v>33</v>
      </c>
      <c r="C558" s="80">
        <f>Abfalldokumentation!$U558</f>
        <v>44456</v>
      </c>
      <c r="D558" s="69" t="str">
        <f>IFERROR(IF(VLOOKUP(O558,'[1]Rohware 230'!$B:$C,2,FALSE)=0,"Rohware"),
IFERROR(IF(VLOOKUP(O558,[1]Sammelnr.!$B:$C,2,FALSE)=0,"Sammelnr. ungeschält ABS"),
IFERROR(IF(VLOOKUP(O558,[1]Sammelnr.!$E:$F,2,FALSE)=0,"Sammelnr. ungeschält VS"),
IFERROR(IF(VLOOKUP(O558,[1]Sammelnr.!$H:$I,2,FALSE)=0,"Sammelnr. geschält"),
IFERROR(IF(VLOOKUP(O558,[1]Offen!$B:$C,2,FALSE)=0,"Offen ungeschält ABS"),
IFERROR(IF(VLOOKUP(O558,[1]Offen!$E:$F,2,FALSE)=0,"Offen ungeschält VOS"),
IFERROR(IF(VLOOKUP(O558,[1]Offen!$H:$I,2,FALSE)=0,"Offen geschält RW"),
IFERROR(IF(VLOOKUP(O558,[1]Offen!$K:$L,2,FALSE)=0,"Offen vegan"),
IFERROR(IF(VLOOKUP(O558,[1]Offen!$N:$O,2,FALSE)=0,"Offen Zipfel"),
IFERROR(IF(VLOOKUP(O558,[1]Offen!$Q:$R,2,FALSE)=0,"Offen Endstücke"),
IFERROR(IF(VLOOKUP(O558,[1]Vakuumiert!$B:$C,2,FALSE)=0,"Vakuumierter VOS ungeschält"),
IFERROR(IF(VLOOKUP(O558,[1]Vakuumiert!$E:$F,2,FALSE)=0,"Vakuumierter ABS ungeschält"),
IFERROR(IF(VLOOKUP(O558,[1]Vakuumiert!$H:$I,2,FALSE)=0,"Vakuumierter VOS geschält"),
IFERROR(IF(VLOOKUP(O558,[1]Vakuumiert!$K:$L,2,FALSE)=0,"Vakuumierter VOS vegan"),
IFERROR(IF(VLOOKUP(O558,[1]Vakuumiert!$N:$O,2,FALSE)=0,"Vakuumierter VOS Zipfel"),
IFERROR(IF(VLOOKUP(O558,[1]Vakuumiert!$Q:$R,2,FALSE)=0,"Vakuumiert geschält"),
IFERROR(IF(VLOOKUP(O558,'[1]vakuumierte Fertigprodukte'!$B:$C,2,FALSE)=0,"Fertigprodukte"),
IFERROR(IF(VLOOKUP(O558,'[1]vakuumierte Fertigprodukte'!$E:$FI,2,FALSE)=0,"Vakuumierte Zipfel"),
IFERROR(IF(VLOOKUP(O558,[1]Wurste!$B:$C,2,FALSE)=0,"Räucherwürste"),
IFERROR(IF(VLOOKUP(O558,[1]Wurste!$E:$F,2,FALSE)=0,"URW/URGW Wurst"),
IFERROR(IF(VLOOKUP(O558,[1]Wurste!$H:$I,2,FALSE)=0,"HF-Wurst Vegan"),
IFERROR(IF(VLOOKUP(O558,[1]Wurste!$K:$L,2,FALSE)=0,"320er ohne Würste"),
IFERROR(IF(AND(OR(Abfalldokumentation!$A558="BU3",Abfalldokumentation!$A558="Verkauf"),Abfalldokumentation!$F558="Schimmel",Abfalldokumentation!$G558="keinen Abnehmer/kein Schälpersonal"),"Div. Zipfel, ES ohne Verwendung",VLOOKUP(Abfalldokumentation!$E558,Produktgruppen!A:B,2,FALSE)),"-")))))))))))))))))))))))</f>
        <v>Diverses</v>
      </c>
      <c r="E558" s="81" t="str">
        <f>IFERROR(VLOOKUP(Abfalldokumentation!$O558,Artikel!A:C,3,FALSE),Abfalldokumentation!$O558)</f>
        <v>Diverses</v>
      </c>
      <c r="F558" s="81" t="str">
        <f>VLOOKUP(T558,'Liste Gründe'!A:D,2,FALSE)</f>
        <v>Linienbezogen</v>
      </c>
      <c r="G558" s="80" t="str">
        <f>IF(ISBLANK(V558),VLOOKUP(Abfalldokumentation!$P558,'Liste Gründe'!A:D,3,FALSE),V558)</f>
        <v>Maschinenabfall</v>
      </c>
      <c r="H558" s="81" t="str">
        <f>IF(ISBLANK(Abfalldokumentation!$W558),"-",Abfalldokumentation!$W558)</f>
        <v>-</v>
      </c>
      <c r="I558" s="81">
        <f t="shared" si="57"/>
        <v>37</v>
      </c>
      <c r="J558" s="81" t="str">
        <f t="shared" si="58"/>
        <v>Produkte</v>
      </c>
      <c r="K558" s="81" t="str">
        <f t="shared" si="59"/>
        <v>BUs</v>
      </c>
      <c r="L558" s="81" t="str">
        <f t="shared" si="60"/>
        <v>Symptome</v>
      </c>
      <c r="M558" s="81" t="str">
        <f>IFERROR(VLOOKUP(Abfalldokumentation!$O558,Kennzahlen!S:V,3,FALSE)*Abfalldokumentation!$B558,"0")</f>
        <v>0</v>
      </c>
      <c r="N558" s="81" t="str">
        <f>IF(ISBLANK(Q558),VLOOKUP(Abfalldokumentation!$O558,'Linien - BU'!R:S,2,FALSE),Q558)</f>
        <v>L31</v>
      </c>
      <c r="O558" s="77" t="str">
        <f t="shared" si="61"/>
        <v>Diverses</v>
      </c>
      <c r="P558" s="77">
        <f t="shared" si="62"/>
        <v>30</v>
      </c>
      <c r="Q558" s="39" t="s">
        <v>274</v>
      </c>
      <c r="R558" s="40" t="s">
        <v>110</v>
      </c>
      <c r="S558" s="40">
        <v>33</v>
      </c>
      <c r="T558" s="40">
        <v>30</v>
      </c>
      <c r="U558" s="41">
        <v>44456</v>
      </c>
      <c r="V558" s="42"/>
      <c r="W558" s="43"/>
      <c r="X558" s="44" t="str">
        <f>IFERROR(VLOOKUP(Abfalldokumentation!$R558,Artikel!A:C,3,FALSE),Abfalldokumentation!$R558)</f>
        <v>Diverses</v>
      </c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spans="1:40" ht="30" hidden="1" customHeight="1" x14ac:dyDescent="0.25">
      <c r="A559" s="73" t="str">
        <f>VLOOKUP(N559,'Linien - BU'!A:B,2,FALSE)</f>
        <v>BU3</v>
      </c>
      <c r="B559" s="74">
        <f t="shared" si="56"/>
        <v>1.4</v>
      </c>
      <c r="C559" s="75">
        <f>Abfalldokumentation!$U559</f>
        <v>44456</v>
      </c>
      <c r="D559" s="69" t="str">
        <f>IFERROR(IF(VLOOKUP(O559,'[1]Rohware 230'!$B:$C,2,FALSE)=0,"Rohware"),
IFERROR(IF(VLOOKUP(O559,[1]Sammelnr.!$B:$C,2,FALSE)=0,"Sammelnr. ungeschält ABS"),
IFERROR(IF(VLOOKUP(O559,[1]Sammelnr.!$E:$F,2,FALSE)=0,"Sammelnr. ungeschält VS"),
IFERROR(IF(VLOOKUP(O559,[1]Sammelnr.!$H:$I,2,FALSE)=0,"Sammelnr. geschält"),
IFERROR(IF(VLOOKUP(O559,[1]Offen!$B:$C,2,FALSE)=0,"Offen ungeschält ABS"),
IFERROR(IF(VLOOKUP(O559,[1]Offen!$E:$F,2,FALSE)=0,"Offen ungeschält VOS"),
IFERROR(IF(VLOOKUP(O559,[1]Offen!$H:$I,2,FALSE)=0,"Offen geschält RW"),
IFERROR(IF(VLOOKUP(O559,[1]Offen!$K:$L,2,FALSE)=0,"Offen vegan"),
IFERROR(IF(VLOOKUP(O559,[1]Offen!$N:$O,2,FALSE)=0,"Offen Zipfel"),
IFERROR(IF(VLOOKUP(O559,[1]Offen!$Q:$R,2,FALSE)=0,"Offen Endstücke"),
IFERROR(IF(VLOOKUP(O559,[1]Vakuumiert!$B:$C,2,FALSE)=0,"Vakuumierter VOS ungeschält"),
IFERROR(IF(VLOOKUP(O559,[1]Vakuumiert!$E:$F,2,FALSE)=0,"Vakuumierter ABS ungeschält"),
IFERROR(IF(VLOOKUP(O559,[1]Vakuumiert!$H:$I,2,FALSE)=0,"Vakuumierter VOS geschält"),
IFERROR(IF(VLOOKUP(O559,[1]Vakuumiert!$K:$L,2,FALSE)=0,"Vakuumierter VOS vegan"),
IFERROR(IF(VLOOKUP(O559,[1]Vakuumiert!$N:$O,2,FALSE)=0,"Vakuumierter VOS Zipfel"),
IFERROR(IF(VLOOKUP(O559,[1]Vakuumiert!$Q:$R,2,FALSE)=0,"Vakuumiert geschält"),
IFERROR(IF(VLOOKUP(O559,'[1]vakuumierte Fertigprodukte'!$B:$C,2,FALSE)=0,"Fertigprodukte"),
IFERROR(IF(VLOOKUP(O559,'[1]vakuumierte Fertigprodukte'!$E:$FI,2,FALSE)=0,"Vakuumierte Zipfel"),
IFERROR(IF(VLOOKUP(O559,[1]Wurste!$B:$C,2,FALSE)=0,"Räucherwürste"),
IFERROR(IF(VLOOKUP(O559,[1]Wurste!$E:$F,2,FALSE)=0,"URW/URGW Wurst"),
IFERROR(IF(VLOOKUP(O559,[1]Wurste!$H:$I,2,FALSE)=0,"HF-Wurst Vegan"),
IFERROR(IF(VLOOKUP(O559,[1]Wurste!$K:$L,2,FALSE)=0,"320er ohne Würste"),
IFERROR(IF(AND(OR(Abfalldokumentation!$A559="BU3",Abfalldokumentation!$A559="Verkauf"),Abfalldokumentation!$F559="Schimmel",Abfalldokumentation!$G559="keinen Abnehmer/kein Schälpersonal"),"Div. Zipfel, ES ohne Verwendung",VLOOKUP(Abfalldokumentation!$E559,Produktgruppen!A:B,2,FALSE)),"-")))))))))))))))))))))))</f>
        <v>-</v>
      </c>
      <c r="E559" s="76" t="str">
        <f>IFERROR(VLOOKUP(Abfalldokumentation!$O559,Artikel!A:C,3,FALSE),Abfalldokumentation!$O559)</f>
        <v>Maschinenabfall</v>
      </c>
      <c r="F559" s="76" t="str">
        <f>VLOOKUP(T559,'Liste Gründe'!A:D,2,FALSE)</f>
        <v>Linienbezogen</v>
      </c>
      <c r="G559" s="75" t="str">
        <f>IF(ISBLANK(V559),VLOOKUP(Abfalldokumentation!$P559,'Liste Gründe'!A:D,3,FALSE),V559)</f>
        <v>Maschinenabfall</v>
      </c>
      <c r="H559" s="76" t="str">
        <f>IF(ISBLANK(Abfalldokumentation!$W559),"-",Abfalldokumentation!$W559)</f>
        <v>-</v>
      </c>
      <c r="I559" s="76">
        <f t="shared" si="57"/>
        <v>37</v>
      </c>
      <c r="J559" s="76" t="str">
        <f t="shared" si="58"/>
        <v>Produkte</v>
      </c>
      <c r="K559" s="76" t="str">
        <f t="shared" si="59"/>
        <v>BUs</v>
      </c>
      <c r="L559" s="76" t="str">
        <f t="shared" si="60"/>
        <v>Symptome</v>
      </c>
      <c r="M559" s="76" t="str">
        <f>IFERROR(VLOOKUP(Abfalldokumentation!$O559,Kennzahlen!S:V,3,FALSE)*Abfalldokumentation!$B559,"0")</f>
        <v>0</v>
      </c>
      <c r="N559" s="76" t="str">
        <f>IF(ISBLANK(Q559),VLOOKUP(Abfalldokumentation!$O559,'Linien - BU'!R:S,2,FALSE),Q559)</f>
        <v>L16</v>
      </c>
      <c r="O559" s="77" t="str">
        <f t="shared" si="61"/>
        <v>Maschinenabfall</v>
      </c>
      <c r="P559" s="77">
        <f t="shared" si="62"/>
        <v>30</v>
      </c>
      <c r="Q559" s="45" t="s">
        <v>213</v>
      </c>
      <c r="R559" s="40" t="s">
        <v>55</v>
      </c>
      <c r="S559" s="46">
        <v>1.4</v>
      </c>
      <c r="T559" s="46">
        <v>30</v>
      </c>
      <c r="U559" s="47">
        <v>44456</v>
      </c>
      <c r="V559" s="48"/>
      <c r="W559" s="49"/>
      <c r="X559" s="50" t="str">
        <f>IFERROR(VLOOKUP(Abfalldokumentation!$R559,Artikel!A:C,3,FALSE),Abfalldokumentation!$R559)</f>
        <v>Maschinenabfall</v>
      </c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spans="1:40" ht="30" hidden="1" customHeight="1" x14ac:dyDescent="0.25">
      <c r="A560" s="78" t="str">
        <f>VLOOKUP(N560,'Linien - BU'!A:B,2,FALSE)</f>
        <v>BU3</v>
      </c>
      <c r="B560" s="79">
        <f t="shared" si="56"/>
        <v>151.5</v>
      </c>
      <c r="C560" s="80">
        <f>Abfalldokumentation!$U560</f>
        <v>44456</v>
      </c>
      <c r="D560" s="69" t="str">
        <f>IFERROR(IF(VLOOKUP(O560,'[1]Rohware 230'!$B:$C,2,FALSE)=0,"Rohware"),
IFERROR(IF(VLOOKUP(O560,[1]Sammelnr.!$B:$C,2,FALSE)=0,"Sammelnr. ungeschält ABS"),
IFERROR(IF(VLOOKUP(O560,[1]Sammelnr.!$E:$F,2,FALSE)=0,"Sammelnr. ungeschält VS"),
IFERROR(IF(VLOOKUP(O560,[1]Sammelnr.!$H:$I,2,FALSE)=0,"Sammelnr. geschält"),
IFERROR(IF(VLOOKUP(O560,[1]Offen!$B:$C,2,FALSE)=0,"Offen ungeschält ABS"),
IFERROR(IF(VLOOKUP(O560,[1]Offen!$E:$F,2,FALSE)=0,"Offen ungeschält VOS"),
IFERROR(IF(VLOOKUP(O560,[1]Offen!$H:$I,2,FALSE)=0,"Offen geschält RW"),
IFERROR(IF(VLOOKUP(O560,[1]Offen!$K:$L,2,FALSE)=0,"Offen vegan"),
IFERROR(IF(VLOOKUP(O560,[1]Offen!$N:$O,2,FALSE)=0,"Offen Zipfel"),
IFERROR(IF(VLOOKUP(O560,[1]Offen!$Q:$R,2,FALSE)=0,"Offen Endstücke"),
IFERROR(IF(VLOOKUP(O560,[1]Vakuumiert!$B:$C,2,FALSE)=0,"Vakuumierter VOS ungeschält"),
IFERROR(IF(VLOOKUP(O560,[1]Vakuumiert!$E:$F,2,FALSE)=0,"Vakuumierter ABS ungeschält"),
IFERROR(IF(VLOOKUP(O560,[1]Vakuumiert!$H:$I,2,FALSE)=0,"Vakuumierter VOS geschält"),
IFERROR(IF(VLOOKUP(O560,[1]Vakuumiert!$K:$L,2,FALSE)=0,"Vakuumierter VOS vegan"),
IFERROR(IF(VLOOKUP(O560,[1]Vakuumiert!$N:$O,2,FALSE)=0,"Vakuumierter VOS Zipfel"),
IFERROR(IF(VLOOKUP(O560,[1]Vakuumiert!$Q:$R,2,FALSE)=0,"Vakuumiert geschält"),
IFERROR(IF(VLOOKUP(O560,'[1]vakuumierte Fertigprodukte'!$B:$C,2,FALSE)=0,"Fertigprodukte"),
IFERROR(IF(VLOOKUP(O560,'[1]vakuumierte Fertigprodukte'!$E:$FI,2,FALSE)=0,"Vakuumierte Zipfel"),
IFERROR(IF(VLOOKUP(O560,[1]Wurste!$B:$C,2,FALSE)=0,"Räucherwürste"),
IFERROR(IF(VLOOKUP(O560,[1]Wurste!$E:$F,2,FALSE)=0,"URW/URGW Wurst"),
IFERROR(IF(VLOOKUP(O560,[1]Wurste!$H:$I,2,FALSE)=0,"HF-Wurst Vegan"),
IFERROR(IF(VLOOKUP(O560,[1]Wurste!$K:$L,2,FALSE)=0,"320er ohne Würste"),
IFERROR(IF(AND(OR(Abfalldokumentation!$A560="BU3",Abfalldokumentation!$A560="Verkauf"),Abfalldokumentation!$F560="Schimmel",Abfalldokumentation!$G560="keinen Abnehmer/kein Schälpersonal"),"Div. Zipfel, ES ohne Verwendung",VLOOKUP(Abfalldokumentation!$E560,Produktgruppen!A:B,2,FALSE)),"-")))))))))))))))))))))))</f>
        <v>-</v>
      </c>
      <c r="E560" s="81" t="str">
        <f>IFERROR(VLOOKUP(Abfalldokumentation!$O560,Artikel!A:C,3,FALSE),Abfalldokumentation!$O560)</f>
        <v>Maschinenabfall</v>
      </c>
      <c r="F560" s="81" t="str">
        <f>VLOOKUP(T560,'Liste Gründe'!A:D,2,FALSE)</f>
        <v>Linienbezogen</v>
      </c>
      <c r="G560" s="80" t="str">
        <f>IF(ISBLANK(V560),VLOOKUP(Abfalldokumentation!$P560,'Liste Gründe'!A:D,3,FALSE),V560)</f>
        <v>Maschinenabfall</v>
      </c>
      <c r="H560" s="81" t="str">
        <f>IF(ISBLANK(Abfalldokumentation!$W560),"-",Abfalldokumentation!$W560)</f>
        <v>-</v>
      </c>
      <c r="I560" s="81">
        <f t="shared" si="57"/>
        <v>37</v>
      </c>
      <c r="J560" s="81" t="str">
        <f t="shared" si="58"/>
        <v>Produkte</v>
      </c>
      <c r="K560" s="81" t="str">
        <f t="shared" si="59"/>
        <v>BUs</v>
      </c>
      <c r="L560" s="81" t="str">
        <f t="shared" si="60"/>
        <v>Symptome</v>
      </c>
      <c r="M560" s="81" t="str">
        <f>IFERROR(VLOOKUP(Abfalldokumentation!$O560,Kennzahlen!S:V,3,FALSE)*Abfalldokumentation!$B560,"0")</f>
        <v>0</v>
      </c>
      <c r="N560" s="81" t="str">
        <f>IF(ISBLANK(Q560),VLOOKUP(Abfalldokumentation!$O560,'Linien - BU'!R:S,2,FALSE),Q560)</f>
        <v>Spezialitäten</v>
      </c>
      <c r="O560" s="77" t="str">
        <f t="shared" si="61"/>
        <v>Maschinenabfall</v>
      </c>
      <c r="P560" s="77">
        <f t="shared" si="62"/>
        <v>30</v>
      </c>
      <c r="Q560" s="39" t="s">
        <v>253</v>
      </c>
      <c r="R560" s="40" t="s">
        <v>55</v>
      </c>
      <c r="S560" s="40">
        <v>151.5</v>
      </c>
      <c r="T560" s="40">
        <v>30</v>
      </c>
      <c r="U560" s="41">
        <v>44456</v>
      </c>
      <c r="V560" s="42"/>
      <c r="W560" s="43"/>
      <c r="X560" s="44" t="str">
        <f>IFERROR(VLOOKUP(Abfalldokumentation!$R560,Artikel!A:C,3,FALSE),Abfalldokumentation!$R560)</f>
        <v>Maschinenabfall</v>
      </c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spans="1:40" ht="30" hidden="1" customHeight="1" x14ac:dyDescent="0.25">
      <c r="A561" s="73" t="str">
        <f>VLOOKUP(N561,'Linien - BU'!A:B,2,FALSE)</f>
        <v>BU4</v>
      </c>
      <c r="B561" s="74">
        <f t="shared" si="56"/>
        <v>1</v>
      </c>
      <c r="C561" s="75">
        <f>Abfalldokumentation!$U561</f>
        <v>44456</v>
      </c>
      <c r="D561" s="69" t="str">
        <f>IFERROR(IF(VLOOKUP(O561,'[1]Rohware 230'!$B:$C,2,FALSE)=0,"Rohware"),
IFERROR(IF(VLOOKUP(O561,[1]Sammelnr.!$B:$C,2,FALSE)=0,"Sammelnr. ungeschält ABS"),
IFERROR(IF(VLOOKUP(O561,[1]Sammelnr.!$E:$F,2,FALSE)=0,"Sammelnr. ungeschält VS"),
IFERROR(IF(VLOOKUP(O561,[1]Sammelnr.!$H:$I,2,FALSE)=0,"Sammelnr. geschält"),
IFERROR(IF(VLOOKUP(O561,[1]Offen!$B:$C,2,FALSE)=0,"Offen ungeschält ABS"),
IFERROR(IF(VLOOKUP(O561,[1]Offen!$E:$F,2,FALSE)=0,"Offen ungeschält VOS"),
IFERROR(IF(VLOOKUP(O561,[1]Offen!$H:$I,2,FALSE)=0,"Offen geschält RW"),
IFERROR(IF(VLOOKUP(O561,[1]Offen!$K:$L,2,FALSE)=0,"Offen vegan"),
IFERROR(IF(VLOOKUP(O561,[1]Offen!$N:$O,2,FALSE)=0,"Offen Zipfel"),
IFERROR(IF(VLOOKUP(O561,[1]Offen!$Q:$R,2,FALSE)=0,"Offen Endstücke"),
IFERROR(IF(VLOOKUP(O561,[1]Vakuumiert!$B:$C,2,FALSE)=0,"Vakuumierter VOS ungeschält"),
IFERROR(IF(VLOOKUP(O561,[1]Vakuumiert!$E:$F,2,FALSE)=0,"Vakuumierter ABS ungeschält"),
IFERROR(IF(VLOOKUP(O561,[1]Vakuumiert!$H:$I,2,FALSE)=0,"Vakuumierter VOS geschält"),
IFERROR(IF(VLOOKUP(O561,[1]Vakuumiert!$K:$L,2,FALSE)=0,"Vakuumierter VOS vegan"),
IFERROR(IF(VLOOKUP(O561,[1]Vakuumiert!$N:$O,2,FALSE)=0,"Vakuumierter VOS Zipfel"),
IFERROR(IF(VLOOKUP(O561,[1]Vakuumiert!$Q:$R,2,FALSE)=0,"Vakuumiert geschält"),
IFERROR(IF(VLOOKUP(O561,'[1]vakuumierte Fertigprodukte'!$B:$C,2,FALSE)=0,"Fertigprodukte"),
IFERROR(IF(VLOOKUP(O561,'[1]vakuumierte Fertigprodukte'!$E:$FI,2,FALSE)=0,"Vakuumierte Zipfel"),
IFERROR(IF(VLOOKUP(O561,[1]Wurste!$B:$C,2,FALSE)=0,"Räucherwürste"),
IFERROR(IF(VLOOKUP(O561,[1]Wurste!$E:$F,2,FALSE)=0,"URW/URGW Wurst"),
IFERROR(IF(VLOOKUP(O561,[1]Wurste!$H:$I,2,FALSE)=0,"HF-Wurst Vegan"),
IFERROR(IF(VLOOKUP(O561,[1]Wurste!$K:$L,2,FALSE)=0,"320er ohne Würste"),
IFERROR(IF(AND(OR(Abfalldokumentation!$A561="BU3",Abfalldokumentation!$A561="Verkauf"),Abfalldokumentation!$F561="Schimmel",Abfalldokumentation!$G561="keinen Abnehmer/kein Schälpersonal"),"Div. Zipfel, ES ohne Verwendung",VLOOKUP(Abfalldokumentation!$E561,Produktgruppen!A:B,2,FALSE)),"-")))))))))))))))))))))))</f>
        <v>Diverses</v>
      </c>
      <c r="E561" s="76" t="str">
        <f>IFERROR(VLOOKUP(Abfalldokumentation!$O561,Artikel!A:C,3,FALSE),Abfalldokumentation!$O561)</f>
        <v>Diverses</v>
      </c>
      <c r="F561" s="76" t="str">
        <f>VLOOKUP(T561,'Liste Gründe'!A:D,2,FALSE)</f>
        <v>Linienbezogen</v>
      </c>
      <c r="G561" s="75" t="str">
        <f>IF(ISBLANK(V561),VLOOKUP(Abfalldokumentation!$P561,'Liste Gründe'!A:D,3,FALSE),V561)</f>
        <v>Maschinenabfall</v>
      </c>
      <c r="H561" s="76" t="str">
        <f>IF(ISBLANK(Abfalldokumentation!$W561),"-",Abfalldokumentation!$W561)</f>
        <v>-</v>
      </c>
      <c r="I561" s="76">
        <f t="shared" si="57"/>
        <v>37</v>
      </c>
      <c r="J561" s="76" t="str">
        <f t="shared" si="58"/>
        <v>Produkte</v>
      </c>
      <c r="K561" s="76" t="str">
        <f t="shared" si="59"/>
        <v>BUs</v>
      </c>
      <c r="L561" s="76" t="str">
        <f t="shared" si="60"/>
        <v>Symptome</v>
      </c>
      <c r="M561" s="76" t="str">
        <f>IFERROR(VLOOKUP(Abfalldokumentation!$O561,Kennzahlen!S:V,3,FALSE)*Abfalldokumentation!$B561,"0")</f>
        <v>0</v>
      </c>
      <c r="N561" s="76" t="str">
        <f>IF(ISBLANK(Q561),VLOOKUP(Abfalldokumentation!$O561,'Linien - BU'!R:S,2,FALSE),Q561)</f>
        <v>BU4</v>
      </c>
      <c r="O561" s="77" t="str">
        <f t="shared" si="61"/>
        <v>Diverses</v>
      </c>
      <c r="P561" s="77">
        <f t="shared" si="62"/>
        <v>30</v>
      </c>
      <c r="Q561" s="45" t="s">
        <v>9</v>
      </c>
      <c r="R561" s="46" t="s">
        <v>110</v>
      </c>
      <c r="S561" s="46">
        <v>1</v>
      </c>
      <c r="T561" s="46">
        <v>30</v>
      </c>
      <c r="U561" s="47">
        <v>44456</v>
      </c>
      <c r="V561" s="48"/>
      <c r="W561" s="49"/>
      <c r="X561" s="50" t="str">
        <f>IFERROR(VLOOKUP(Abfalldokumentation!$R561,Artikel!A:C,3,FALSE),Abfalldokumentation!$R561)</f>
        <v>Diverses</v>
      </c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spans="1:40" ht="30" hidden="1" customHeight="1" x14ac:dyDescent="0.25">
      <c r="A562" s="78" t="str">
        <f>VLOOKUP(N562,'Linien - BU'!A:B,2,FALSE)</f>
        <v>BU2</v>
      </c>
      <c r="B562" s="79">
        <f t="shared" si="56"/>
        <v>77</v>
      </c>
      <c r="C562" s="80">
        <f>Abfalldokumentation!$U562</f>
        <v>44456</v>
      </c>
      <c r="D562" s="69" t="str">
        <f>IFERROR(IF(VLOOKUP(O562,'[1]Rohware 230'!$B:$C,2,FALSE)=0,"Rohware"),
IFERROR(IF(VLOOKUP(O562,[1]Sammelnr.!$B:$C,2,FALSE)=0,"Sammelnr. ungeschält ABS"),
IFERROR(IF(VLOOKUP(O562,[1]Sammelnr.!$E:$F,2,FALSE)=0,"Sammelnr. ungeschält VS"),
IFERROR(IF(VLOOKUP(O562,[1]Sammelnr.!$H:$I,2,FALSE)=0,"Sammelnr. geschält"),
IFERROR(IF(VLOOKUP(O562,[1]Offen!$B:$C,2,FALSE)=0,"Offen ungeschält ABS"),
IFERROR(IF(VLOOKUP(O562,[1]Offen!$E:$F,2,FALSE)=0,"Offen ungeschält VOS"),
IFERROR(IF(VLOOKUP(O562,[1]Offen!$H:$I,2,FALSE)=0,"Offen geschält RW"),
IFERROR(IF(VLOOKUP(O562,[1]Offen!$K:$L,2,FALSE)=0,"Offen vegan"),
IFERROR(IF(VLOOKUP(O562,[1]Offen!$N:$O,2,FALSE)=0,"Offen Zipfel"),
IFERROR(IF(VLOOKUP(O562,[1]Offen!$Q:$R,2,FALSE)=0,"Offen Endstücke"),
IFERROR(IF(VLOOKUP(O562,[1]Vakuumiert!$B:$C,2,FALSE)=0,"Vakuumierter VOS ungeschält"),
IFERROR(IF(VLOOKUP(O562,[1]Vakuumiert!$E:$F,2,FALSE)=0,"Vakuumierter ABS ungeschält"),
IFERROR(IF(VLOOKUP(O562,[1]Vakuumiert!$H:$I,2,FALSE)=0,"Vakuumierter VOS geschält"),
IFERROR(IF(VLOOKUP(O562,[1]Vakuumiert!$K:$L,2,FALSE)=0,"Vakuumierter VOS vegan"),
IFERROR(IF(VLOOKUP(O562,[1]Vakuumiert!$N:$O,2,FALSE)=0,"Vakuumierter VOS Zipfel"),
IFERROR(IF(VLOOKUP(O562,[1]Vakuumiert!$Q:$R,2,FALSE)=0,"Vakuumiert geschält"),
IFERROR(IF(VLOOKUP(O562,'[1]vakuumierte Fertigprodukte'!$B:$C,2,FALSE)=0,"Fertigprodukte"),
IFERROR(IF(VLOOKUP(O562,'[1]vakuumierte Fertigprodukte'!$E:$FI,2,FALSE)=0,"Vakuumierte Zipfel"),
IFERROR(IF(VLOOKUP(O562,[1]Wurste!$B:$C,2,FALSE)=0,"Räucherwürste"),
IFERROR(IF(VLOOKUP(O562,[1]Wurste!$E:$F,2,FALSE)=0,"URW/URGW Wurst"),
IFERROR(IF(VLOOKUP(O562,[1]Wurste!$H:$I,2,FALSE)=0,"HF-Wurst Vegan"),
IFERROR(IF(VLOOKUP(O562,[1]Wurste!$K:$L,2,FALSE)=0,"320er ohne Würste"),
IFERROR(IF(AND(OR(Abfalldokumentation!$A562="BU3",Abfalldokumentation!$A562="Verkauf"),Abfalldokumentation!$F562="Schimmel",Abfalldokumentation!$G562="keinen Abnehmer/kein Schälpersonal"),"Div. Zipfel, ES ohne Verwendung",VLOOKUP(Abfalldokumentation!$E562,Produktgruppen!A:B,2,FALSE)),"-")))))))))))))))))))))))</f>
        <v>Diverses</v>
      </c>
      <c r="E562" s="81" t="str">
        <f>IFERROR(VLOOKUP(Abfalldokumentation!$O562,Artikel!A:C,3,FALSE),Abfalldokumentation!$O562)</f>
        <v>Diverses</v>
      </c>
      <c r="F562" s="81" t="str">
        <f>VLOOKUP(T562,'Liste Gründe'!A:D,2,FALSE)</f>
        <v>Linienbezogen</v>
      </c>
      <c r="G562" s="80" t="str">
        <f>IF(ISBLANK(V562),VLOOKUP(Abfalldokumentation!$P562,'Liste Gründe'!A:D,3,FALSE),V562)</f>
        <v>Maschinenabfall</v>
      </c>
      <c r="H562" s="81" t="str">
        <f>IF(ISBLANK(Abfalldokumentation!$W562),"-",Abfalldokumentation!$W562)</f>
        <v>-</v>
      </c>
      <c r="I562" s="81">
        <f t="shared" si="57"/>
        <v>37</v>
      </c>
      <c r="J562" s="81" t="str">
        <f t="shared" si="58"/>
        <v>Produkte</v>
      </c>
      <c r="K562" s="81" t="str">
        <f t="shared" si="59"/>
        <v>BUs</v>
      </c>
      <c r="L562" s="81" t="str">
        <f t="shared" si="60"/>
        <v>Symptome</v>
      </c>
      <c r="M562" s="81" t="str">
        <f>IFERROR(VLOOKUP(Abfalldokumentation!$O562,Kennzahlen!S:V,3,FALSE)*Abfalldokumentation!$B562,"0")</f>
        <v>0</v>
      </c>
      <c r="N562" s="81" t="str">
        <f>IF(ISBLANK(Q562),VLOOKUP(Abfalldokumentation!$O562,'Linien - BU'!R:S,2,FALSE),Q562)</f>
        <v>BU2</v>
      </c>
      <c r="O562" s="77" t="str">
        <f t="shared" si="61"/>
        <v>Diverses</v>
      </c>
      <c r="P562" s="77">
        <f t="shared" si="62"/>
        <v>30</v>
      </c>
      <c r="Q562" s="39" t="s">
        <v>7</v>
      </c>
      <c r="R562" s="40" t="s">
        <v>110</v>
      </c>
      <c r="S562" s="40">
        <v>77</v>
      </c>
      <c r="T562" s="40">
        <v>30</v>
      </c>
      <c r="U562" s="41">
        <v>44456</v>
      </c>
      <c r="V562" s="42"/>
      <c r="W562" s="43"/>
      <c r="X562" s="44" t="str">
        <f>IFERROR(VLOOKUP(Abfalldokumentation!$R562,Artikel!A:C,3,FALSE),Abfalldokumentation!$R562)</f>
        <v>Diverses</v>
      </c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spans="1:40" ht="30" customHeight="1" x14ac:dyDescent="0.25">
      <c r="A563" s="73" t="str">
        <f>VLOOKUP(N563,'Linien - BU'!A:B,2,FALSE)</f>
        <v>BU1</v>
      </c>
      <c r="B563" s="74">
        <f t="shared" si="56"/>
        <v>200</v>
      </c>
      <c r="C563" s="75">
        <f>Abfalldokumentation!$U563</f>
        <v>44456</v>
      </c>
      <c r="D563" s="69" t="str">
        <f>IFERROR(IF(VLOOKUP(O563,'[1]Rohware 230'!$B:$C,2,FALSE)=0,"Rohware"),
IFERROR(IF(VLOOKUP(O563,[1]Sammelnr.!$B:$C,2,FALSE)=0,"Sammelnr. ungeschält ABS"),
IFERROR(IF(VLOOKUP(O563,[1]Sammelnr.!$E:$F,2,FALSE)=0,"Sammelnr. ungeschält VS"),
IFERROR(IF(VLOOKUP(O563,[1]Sammelnr.!$H:$I,2,FALSE)=0,"Sammelnr. geschält"),
IFERROR(IF(VLOOKUP(O563,[1]Offen!$B:$C,2,FALSE)=0,"Offen ungeschält ABS"),
IFERROR(IF(VLOOKUP(O563,[1]Offen!$E:$F,2,FALSE)=0,"Offen ungeschält VOS"),
IFERROR(IF(VLOOKUP(O563,[1]Offen!$H:$I,2,FALSE)=0,"Offen geschält RW"),
IFERROR(IF(VLOOKUP(O563,[1]Offen!$K:$L,2,FALSE)=0,"Offen vegan"),
IFERROR(IF(VLOOKUP(O563,[1]Offen!$N:$O,2,FALSE)=0,"Offen Zipfel"),
IFERROR(IF(VLOOKUP(O563,[1]Offen!$Q:$R,2,FALSE)=0,"Offen Endstücke"),
IFERROR(IF(VLOOKUP(O563,[1]Vakuumiert!$B:$C,2,FALSE)=0,"Vakuumierter VOS ungeschält"),
IFERROR(IF(VLOOKUP(O563,[1]Vakuumiert!$E:$F,2,FALSE)=0,"Vakuumierter ABS ungeschält"),
IFERROR(IF(VLOOKUP(O563,[1]Vakuumiert!$H:$I,2,FALSE)=0,"Vakuumierter VOS geschält"),
IFERROR(IF(VLOOKUP(O563,[1]Vakuumiert!$K:$L,2,FALSE)=0,"Vakuumierter VOS vegan"),
IFERROR(IF(VLOOKUP(O563,[1]Vakuumiert!$N:$O,2,FALSE)=0,"Vakuumierter VOS Zipfel"),
IFERROR(IF(VLOOKUP(O563,[1]Vakuumiert!$Q:$R,2,FALSE)=0,"Vakuumiert geschält"),
IFERROR(IF(VLOOKUP(O563,'[1]vakuumierte Fertigprodukte'!$B:$C,2,FALSE)=0,"Fertigprodukte"),
IFERROR(IF(VLOOKUP(O563,'[1]vakuumierte Fertigprodukte'!$E:$FI,2,FALSE)=0,"Vakuumierte Zipfel"),
IFERROR(IF(VLOOKUP(O563,[1]Wurste!$B:$C,2,FALSE)=0,"Räucherwürste"),
IFERROR(IF(VLOOKUP(O563,[1]Wurste!$E:$F,2,FALSE)=0,"URW/URGW Wurst"),
IFERROR(IF(VLOOKUP(O563,[1]Wurste!$H:$I,2,FALSE)=0,"HF-Wurst Vegan"),
IFERROR(IF(VLOOKUP(O563,[1]Wurste!$K:$L,2,FALSE)=0,"320er ohne Würste"),
IFERROR(IF(AND(OR(Abfalldokumentation!$A563="BU3",Abfalldokumentation!$A563="Verkauf"),Abfalldokumentation!$F563="Schimmel",Abfalldokumentation!$G563="keinen Abnehmer/kein Schälpersonal"),"Div. Zipfel, ES ohne Verwendung",VLOOKUP(Abfalldokumentation!$E563,Produktgruppen!A:B,2,FALSE)),"-")))))))))))))))))))))))</f>
        <v>Diverses</v>
      </c>
      <c r="E563" s="76" t="str">
        <f>IFERROR(VLOOKUP(Abfalldokumentation!$O563,Artikel!A:C,3,FALSE),Abfalldokumentation!$O563)</f>
        <v>Diverses aus Abfüllung</v>
      </c>
      <c r="F563" s="76" t="str">
        <f>VLOOKUP(T563,'Liste Gründe'!A:D,2,FALSE)</f>
        <v>Linienbezogen</v>
      </c>
      <c r="G563" s="75" t="str">
        <f>IF(ISBLANK(V563),VLOOKUP(Abfalldokumentation!$P563,'Liste Gründe'!A:D,3,FALSE),V563)</f>
        <v>Clip gerissen</v>
      </c>
      <c r="H563" s="76" t="str">
        <f>IF(ISBLANK(Abfalldokumentation!$W563),"-",Abfalldokumentation!$W563)</f>
        <v>-</v>
      </c>
      <c r="I563" s="76">
        <f t="shared" si="57"/>
        <v>37</v>
      </c>
      <c r="J563" s="76" t="str">
        <f t="shared" si="58"/>
        <v>Produkte</v>
      </c>
      <c r="K563" s="76" t="str">
        <f t="shared" si="59"/>
        <v>BUs</v>
      </c>
      <c r="L563" s="76" t="str">
        <f t="shared" si="60"/>
        <v>Symptome</v>
      </c>
      <c r="M563" s="76" t="str">
        <f>IFERROR(VLOOKUP(Abfalldokumentation!$O563,Kennzahlen!S:V,3,FALSE)*Abfalldokumentation!$B563,"0")</f>
        <v>0</v>
      </c>
      <c r="N563" s="76" t="str">
        <f>IF(ISBLANK(Q563),VLOOKUP(Abfalldokumentation!$O563,'Linien - BU'!R:S,2,FALSE),Q563)</f>
        <v>Abfüllung</v>
      </c>
      <c r="O563" s="77" t="str">
        <f t="shared" si="61"/>
        <v>Diverses aus Abfüllung</v>
      </c>
      <c r="P563" s="77">
        <f t="shared" si="62"/>
        <v>31</v>
      </c>
      <c r="Q563" s="45" t="s">
        <v>180</v>
      </c>
      <c r="R563" s="46" t="s">
        <v>193</v>
      </c>
      <c r="S563" s="46">
        <v>200</v>
      </c>
      <c r="T563" s="40">
        <v>31</v>
      </c>
      <c r="U563" s="47">
        <v>44456</v>
      </c>
      <c r="V563" s="48"/>
      <c r="W563" s="49"/>
      <c r="X563" s="50" t="str">
        <f>IFERROR(VLOOKUP(Abfalldokumentation!$R563,Artikel!A:C,3,FALSE),Abfalldokumentation!$R563)</f>
        <v>Diverses aus Abfüllung</v>
      </c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spans="1:40" ht="30" hidden="1" customHeight="1" x14ac:dyDescent="0.25">
      <c r="A564" s="78" t="str">
        <f>VLOOKUP(N564,'Linien - BU'!A:B,2,FALSE)</f>
        <v>BU1</v>
      </c>
      <c r="B564" s="79">
        <f t="shared" si="56"/>
        <v>160</v>
      </c>
      <c r="C564" s="80">
        <f>Abfalldokumentation!$U564</f>
        <v>44456</v>
      </c>
      <c r="D564" s="69" t="str">
        <f>IFERROR(IF(VLOOKUP(O564,'[1]Rohware 230'!$B:$C,2,FALSE)=0,"Rohware"),
IFERROR(IF(VLOOKUP(O564,[1]Sammelnr.!$B:$C,2,FALSE)=0,"Sammelnr. ungeschält ABS"),
IFERROR(IF(VLOOKUP(O564,[1]Sammelnr.!$E:$F,2,FALSE)=0,"Sammelnr. ungeschält VS"),
IFERROR(IF(VLOOKUP(O564,[1]Sammelnr.!$H:$I,2,FALSE)=0,"Sammelnr. geschält"),
IFERROR(IF(VLOOKUP(O564,[1]Offen!$B:$C,2,FALSE)=0,"Offen ungeschält ABS"),
IFERROR(IF(VLOOKUP(O564,[1]Offen!$E:$F,2,FALSE)=0,"Offen ungeschält VOS"),
IFERROR(IF(VLOOKUP(O564,[1]Offen!$H:$I,2,FALSE)=0,"Offen geschält RW"),
IFERROR(IF(VLOOKUP(O564,[1]Offen!$K:$L,2,FALSE)=0,"Offen vegan"),
IFERROR(IF(VLOOKUP(O564,[1]Offen!$N:$O,2,FALSE)=0,"Offen Zipfel"),
IFERROR(IF(VLOOKUP(O564,[1]Offen!$Q:$R,2,FALSE)=0,"Offen Endstücke"),
IFERROR(IF(VLOOKUP(O564,[1]Vakuumiert!$B:$C,2,FALSE)=0,"Vakuumierter VOS ungeschält"),
IFERROR(IF(VLOOKUP(O564,[1]Vakuumiert!$E:$F,2,FALSE)=0,"Vakuumierter ABS ungeschält"),
IFERROR(IF(VLOOKUP(O564,[1]Vakuumiert!$H:$I,2,FALSE)=0,"Vakuumierter VOS geschält"),
IFERROR(IF(VLOOKUP(O564,[1]Vakuumiert!$K:$L,2,FALSE)=0,"Vakuumierter VOS vegan"),
IFERROR(IF(VLOOKUP(O564,[1]Vakuumiert!$N:$O,2,FALSE)=0,"Vakuumierter VOS Zipfel"),
IFERROR(IF(VLOOKUP(O564,[1]Vakuumiert!$Q:$R,2,FALSE)=0,"Vakuumiert geschält"),
IFERROR(IF(VLOOKUP(O564,'[1]vakuumierte Fertigprodukte'!$B:$C,2,FALSE)=0,"Fertigprodukte"),
IFERROR(IF(VLOOKUP(O564,'[1]vakuumierte Fertigprodukte'!$E:$FI,2,FALSE)=0,"Vakuumierte Zipfel"),
IFERROR(IF(VLOOKUP(O564,[1]Wurste!$B:$C,2,FALSE)=0,"Räucherwürste"),
IFERROR(IF(VLOOKUP(O564,[1]Wurste!$E:$F,2,FALSE)=0,"URW/URGW Wurst"),
IFERROR(IF(VLOOKUP(O564,[1]Wurste!$H:$I,2,FALSE)=0,"HF-Wurst Vegan"),
IFERROR(IF(VLOOKUP(O564,[1]Wurste!$K:$L,2,FALSE)=0,"320er ohne Würste"),
IFERROR(IF(AND(OR(Abfalldokumentation!$A564="BU3",Abfalldokumentation!$A564="Verkauf"),Abfalldokumentation!$F564="Schimmel",Abfalldokumentation!$G564="keinen Abnehmer/kein Schälpersonal"),"Div. Zipfel, ES ohne Verwendung",VLOOKUP(Abfalldokumentation!$E564,Produktgruppen!A:B,2,FALSE)),"-")))))))))))))))))))))))</f>
        <v>Diverses</v>
      </c>
      <c r="E564" s="81" t="str">
        <f>IFERROR(VLOOKUP(Abfalldokumentation!$O564,Artikel!A:C,3,FALSE),Abfalldokumentation!$O564)</f>
        <v>Diverses aus Abfüllung</v>
      </c>
      <c r="F564" s="81" t="str">
        <f>VLOOKUP(T564,'Liste Gründe'!A:D,2,FALSE)</f>
        <v>Linienbezogen</v>
      </c>
      <c r="G564" s="80" t="str">
        <f>IF(ISBLANK(V564),VLOOKUP(Abfalldokumentation!$P564,'Liste Gründe'!A:D,3,FALSE),V564)</f>
        <v>Reinigung</v>
      </c>
      <c r="H564" s="81" t="str">
        <f>IF(ISBLANK(Abfalldokumentation!$W564),"-",Abfalldokumentation!$W564)</f>
        <v>-</v>
      </c>
      <c r="I564" s="81">
        <f t="shared" si="57"/>
        <v>37</v>
      </c>
      <c r="J564" s="81" t="str">
        <f t="shared" si="58"/>
        <v>Produkte</v>
      </c>
      <c r="K564" s="81" t="str">
        <f t="shared" si="59"/>
        <v>BUs</v>
      </c>
      <c r="L564" s="81" t="str">
        <f t="shared" si="60"/>
        <v>Symptome</v>
      </c>
      <c r="M564" s="81" t="str">
        <f>IFERROR(VLOOKUP(Abfalldokumentation!$O564,Kennzahlen!S:V,3,FALSE)*Abfalldokumentation!$B564,"0")</f>
        <v>0</v>
      </c>
      <c r="N564" s="81" t="str">
        <f>IF(ISBLANK(Q564),VLOOKUP(Abfalldokumentation!$O564,'Linien - BU'!R:S,2,FALSE),Q564)</f>
        <v>Abfüllung</v>
      </c>
      <c r="O564" s="77" t="str">
        <f t="shared" si="61"/>
        <v>Diverses aus Abfüllung</v>
      </c>
      <c r="P564" s="77">
        <f t="shared" si="62"/>
        <v>10</v>
      </c>
      <c r="Q564" s="39" t="s">
        <v>180</v>
      </c>
      <c r="R564" s="40" t="s">
        <v>193</v>
      </c>
      <c r="S564" s="40">
        <v>160</v>
      </c>
      <c r="T564" s="40">
        <v>10</v>
      </c>
      <c r="U564" s="41">
        <v>44456</v>
      </c>
      <c r="V564" s="42"/>
      <c r="W564" s="43"/>
      <c r="X564" s="44" t="str">
        <f>IFERROR(VLOOKUP(Abfalldokumentation!$R564,Artikel!A:C,3,FALSE),Abfalldokumentation!$R564)</f>
        <v>Diverses aus Abfüllung</v>
      </c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spans="1:40" ht="30" hidden="1" customHeight="1" x14ac:dyDescent="0.25">
      <c r="A565" s="73" t="str">
        <f>VLOOKUP(N565,'Linien - BU'!A:B,2,FALSE)</f>
        <v>Rest</v>
      </c>
      <c r="B565" s="74">
        <f t="shared" si="56"/>
        <v>5.3</v>
      </c>
      <c r="C565" s="75">
        <f>Abfalldokumentation!$U565</f>
        <v>44456</v>
      </c>
      <c r="D565" s="69" t="str">
        <f>IFERROR(IF(VLOOKUP(O565,'[1]Rohware 230'!$B:$C,2,FALSE)=0,"Rohware"),
IFERROR(IF(VLOOKUP(O565,[1]Sammelnr.!$B:$C,2,FALSE)=0,"Sammelnr. ungeschält ABS"),
IFERROR(IF(VLOOKUP(O565,[1]Sammelnr.!$E:$F,2,FALSE)=0,"Sammelnr. ungeschält VS"),
IFERROR(IF(VLOOKUP(O565,[1]Sammelnr.!$H:$I,2,FALSE)=0,"Sammelnr. geschält"),
IFERROR(IF(VLOOKUP(O565,[1]Offen!$B:$C,2,FALSE)=0,"Offen ungeschält ABS"),
IFERROR(IF(VLOOKUP(O565,[1]Offen!$E:$F,2,FALSE)=0,"Offen ungeschält VOS"),
IFERROR(IF(VLOOKUP(O565,[1]Offen!$H:$I,2,FALSE)=0,"Offen geschält RW"),
IFERROR(IF(VLOOKUP(O565,[1]Offen!$K:$L,2,FALSE)=0,"Offen vegan"),
IFERROR(IF(VLOOKUP(O565,[1]Offen!$N:$O,2,FALSE)=0,"Offen Zipfel"),
IFERROR(IF(VLOOKUP(O565,[1]Offen!$Q:$R,2,FALSE)=0,"Offen Endstücke"),
IFERROR(IF(VLOOKUP(O565,[1]Vakuumiert!$B:$C,2,FALSE)=0,"Vakuumierter VOS ungeschält"),
IFERROR(IF(VLOOKUP(O565,[1]Vakuumiert!$E:$F,2,FALSE)=0,"Vakuumierter ABS ungeschält"),
IFERROR(IF(VLOOKUP(O565,[1]Vakuumiert!$H:$I,2,FALSE)=0,"Vakuumierter VOS geschält"),
IFERROR(IF(VLOOKUP(O565,[1]Vakuumiert!$K:$L,2,FALSE)=0,"Vakuumierter VOS vegan"),
IFERROR(IF(VLOOKUP(O565,[1]Vakuumiert!$N:$O,2,FALSE)=0,"Vakuumierter VOS Zipfel"),
IFERROR(IF(VLOOKUP(O565,[1]Vakuumiert!$Q:$R,2,FALSE)=0,"Vakuumiert geschält"),
IFERROR(IF(VLOOKUP(O565,'[1]vakuumierte Fertigprodukte'!$B:$C,2,FALSE)=0,"Fertigprodukte"),
IFERROR(IF(VLOOKUP(O565,'[1]vakuumierte Fertigprodukte'!$E:$FI,2,FALSE)=0,"Vakuumierte Zipfel"),
IFERROR(IF(VLOOKUP(O565,[1]Wurste!$B:$C,2,FALSE)=0,"Räucherwürste"),
IFERROR(IF(VLOOKUP(O565,[1]Wurste!$E:$F,2,FALSE)=0,"URW/URGW Wurst"),
IFERROR(IF(VLOOKUP(O565,[1]Wurste!$H:$I,2,FALSE)=0,"HF-Wurst Vegan"),
IFERROR(IF(VLOOKUP(O565,[1]Wurste!$K:$L,2,FALSE)=0,"320er ohne Würste"),
IFERROR(IF(AND(OR(Abfalldokumentation!$A565="BU3",Abfalldokumentation!$A565="Verkauf"),Abfalldokumentation!$F565="Schimmel",Abfalldokumentation!$G565="keinen Abnehmer/kein Schälpersonal"),"Div. Zipfel, ES ohne Verwendung",VLOOKUP(Abfalldokumentation!$E565,Produktgruppen!A:B,2,FALSE)),"-")))))))))))))))))))))))</f>
        <v>Qualitätssicherung</v>
      </c>
      <c r="E565" s="76" t="str">
        <f>IFERROR(VLOOKUP(Abfalldokumentation!$O565,Artikel!A:C,3,FALSE),Abfalldokumentation!$O565)</f>
        <v>Diverses QM</v>
      </c>
      <c r="F565" s="76" t="str">
        <f>VLOOKUP(T565,'Liste Gründe'!A:D,2,FALSE)</f>
        <v>Qualitätssicherung</v>
      </c>
      <c r="G565" s="75" t="str">
        <f>IF(ISBLANK(V565),VLOOKUP(Abfalldokumentation!$P565,'Liste Gründe'!A:D,3,FALSE),V565)</f>
        <v>Sensorik</v>
      </c>
      <c r="H565" s="76" t="str">
        <f>IF(ISBLANK(Abfalldokumentation!$W565),"-",Abfalldokumentation!$W565)</f>
        <v>Sensorik</v>
      </c>
      <c r="I565" s="76">
        <f t="shared" si="57"/>
        <v>37</v>
      </c>
      <c r="J565" s="76" t="str">
        <f t="shared" si="58"/>
        <v>Produkte</v>
      </c>
      <c r="K565" s="76" t="str">
        <f t="shared" si="59"/>
        <v>BUs</v>
      </c>
      <c r="L565" s="76" t="str">
        <f t="shared" si="60"/>
        <v>Symptome</v>
      </c>
      <c r="M565" s="76" t="str">
        <f>IFERROR(VLOOKUP(Abfalldokumentation!$O565,Kennzahlen!S:V,3,FALSE)*Abfalldokumentation!$B565,"0")</f>
        <v>0</v>
      </c>
      <c r="N565" s="76" t="str">
        <f>IF(ISBLANK(Q565),VLOOKUP(Abfalldokumentation!$O565,'Linien - BU'!R:S,2,FALSE),Q565)</f>
        <v>QM</v>
      </c>
      <c r="O565" s="77" t="str">
        <f t="shared" si="61"/>
        <v>Diverses QM</v>
      </c>
      <c r="P565" s="77">
        <f t="shared" si="62"/>
        <v>74</v>
      </c>
      <c r="Q565" s="45" t="s">
        <v>196</v>
      </c>
      <c r="R565" s="46" t="s">
        <v>197</v>
      </c>
      <c r="S565" s="46">
        <v>5.3</v>
      </c>
      <c r="T565" s="46">
        <v>74</v>
      </c>
      <c r="U565" s="47">
        <v>44456</v>
      </c>
      <c r="V565" s="48" t="s">
        <v>198</v>
      </c>
      <c r="W565" s="49" t="s">
        <v>198</v>
      </c>
      <c r="X565" s="50" t="str">
        <f>IFERROR(VLOOKUP(Abfalldokumentation!$R565,Artikel!A:C,3,FALSE),Abfalldokumentation!$R565)</f>
        <v>Diverses QM</v>
      </c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spans="1:40" ht="30" hidden="1" customHeight="1" x14ac:dyDescent="0.25">
      <c r="A566" s="78" t="str">
        <f>VLOOKUP(N566,'Linien - BU'!A:B,2,FALSE)</f>
        <v>Rest</v>
      </c>
      <c r="B566" s="79">
        <f t="shared" si="56"/>
        <v>16.2</v>
      </c>
      <c r="C566" s="80">
        <f>Abfalldokumentation!$U566</f>
        <v>44456</v>
      </c>
      <c r="D566" s="69" t="str">
        <f>IFERROR(IF(VLOOKUP(O566,'[1]Rohware 230'!$B:$C,2,FALSE)=0,"Rohware"),
IFERROR(IF(VLOOKUP(O566,[1]Sammelnr.!$B:$C,2,FALSE)=0,"Sammelnr. ungeschält ABS"),
IFERROR(IF(VLOOKUP(O566,[1]Sammelnr.!$E:$F,2,FALSE)=0,"Sammelnr. ungeschält VS"),
IFERROR(IF(VLOOKUP(O566,[1]Sammelnr.!$H:$I,2,FALSE)=0,"Sammelnr. geschält"),
IFERROR(IF(VLOOKUP(O566,[1]Offen!$B:$C,2,FALSE)=0,"Offen ungeschält ABS"),
IFERROR(IF(VLOOKUP(O566,[1]Offen!$E:$F,2,FALSE)=0,"Offen ungeschält VOS"),
IFERROR(IF(VLOOKUP(O566,[1]Offen!$H:$I,2,FALSE)=0,"Offen geschält RW"),
IFERROR(IF(VLOOKUP(O566,[1]Offen!$K:$L,2,FALSE)=0,"Offen vegan"),
IFERROR(IF(VLOOKUP(O566,[1]Offen!$N:$O,2,FALSE)=0,"Offen Zipfel"),
IFERROR(IF(VLOOKUP(O566,[1]Offen!$Q:$R,2,FALSE)=0,"Offen Endstücke"),
IFERROR(IF(VLOOKUP(O566,[1]Vakuumiert!$B:$C,2,FALSE)=0,"Vakuumierter VOS ungeschält"),
IFERROR(IF(VLOOKUP(O566,[1]Vakuumiert!$E:$F,2,FALSE)=0,"Vakuumierter ABS ungeschält"),
IFERROR(IF(VLOOKUP(O566,[1]Vakuumiert!$H:$I,2,FALSE)=0,"Vakuumierter VOS geschält"),
IFERROR(IF(VLOOKUP(O566,[1]Vakuumiert!$K:$L,2,FALSE)=0,"Vakuumierter VOS vegan"),
IFERROR(IF(VLOOKUP(O566,[1]Vakuumiert!$N:$O,2,FALSE)=0,"Vakuumierter VOS Zipfel"),
IFERROR(IF(VLOOKUP(O566,[1]Vakuumiert!$Q:$R,2,FALSE)=0,"Vakuumiert geschält"),
IFERROR(IF(VLOOKUP(O566,'[1]vakuumierte Fertigprodukte'!$B:$C,2,FALSE)=0,"Fertigprodukte"),
IFERROR(IF(VLOOKUP(O566,'[1]vakuumierte Fertigprodukte'!$E:$FI,2,FALSE)=0,"Vakuumierte Zipfel"),
IFERROR(IF(VLOOKUP(O566,[1]Wurste!$B:$C,2,FALSE)=0,"Räucherwürste"),
IFERROR(IF(VLOOKUP(O566,[1]Wurste!$E:$F,2,FALSE)=0,"URW/URGW Wurst"),
IFERROR(IF(VLOOKUP(O566,[1]Wurste!$H:$I,2,FALSE)=0,"HF-Wurst Vegan"),
IFERROR(IF(VLOOKUP(O566,[1]Wurste!$K:$L,2,FALSE)=0,"320er ohne Würste"),
IFERROR(IF(AND(OR(Abfalldokumentation!$A566="BU3",Abfalldokumentation!$A566="Verkauf"),Abfalldokumentation!$F566="Schimmel",Abfalldokumentation!$G566="keinen Abnehmer/kein Schälpersonal"),"Div. Zipfel, ES ohne Verwendung",VLOOKUP(Abfalldokumentation!$E566,Produktgruppen!A:B,2,FALSE)),"-")))))))))))))))))))))))</f>
        <v>Qualitätssicherung</v>
      </c>
      <c r="E566" s="81" t="str">
        <f>IFERROR(VLOOKUP(Abfalldokumentation!$O566,Artikel!A:C,3,FALSE),Abfalldokumentation!$O566)</f>
        <v>Diverses QM</v>
      </c>
      <c r="F566" s="81" t="str">
        <f>VLOOKUP(T566,'Liste Gründe'!A:D,2,FALSE)</f>
        <v>Qualitätssicherung</v>
      </c>
      <c r="G566" s="80" t="str">
        <f>IF(ISBLANK(V566),VLOOKUP(Abfalldokumentation!$P566,'Liste Gründe'!A:D,3,FALSE),V566)</f>
        <v>Sensorik</v>
      </c>
      <c r="H566" s="81" t="str">
        <f>IF(ISBLANK(Abfalldokumentation!$W566),"-",Abfalldokumentation!$W566)</f>
        <v>Sensorik</v>
      </c>
      <c r="I566" s="81">
        <f t="shared" si="57"/>
        <v>37</v>
      </c>
      <c r="J566" s="81" t="str">
        <f t="shared" si="58"/>
        <v>Produkte</v>
      </c>
      <c r="K566" s="81" t="str">
        <f t="shared" si="59"/>
        <v>BUs</v>
      </c>
      <c r="L566" s="81" t="str">
        <f t="shared" si="60"/>
        <v>Symptome</v>
      </c>
      <c r="M566" s="81" t="str">
        <f>IFERROR(VLOOKUP(Abfalldokumentation!$O566,Kennzahlen!S:V,3,FALSE)*Abfalldokumentation!$B566,"0")</f>
        <v>0</v>
      </c>
      <c r="N566" s="81" t="str">
        <f>IF(ISBLANK(Q566),VLOOKUP(Abfalldokumentation!$O566,'Linien - BU'!R:S,2,FALSE),Q566)</f>
        <v>QM</v>
      </c>
      <c r="O566" s="77" t="str">
        <f t="shared" si="61"/>
        <v>Diverses QM</v>
      </c>
      <c r="P566" s="77">
        <f t="shared" si="62"/>
        <v>74</v>
      </c>
      <c r="Q566" s="39" t="s">
        <v>196</v>
      </c>
      <c r="R566" s="40" t="s">
        <v>197</v>
      </c>
      <c r="S566" s="40">
        <v>16.2</v>
      </c>
      <c r="T566" s="40">
        <v>74</v>
      </c>
      <c r="U566" s="41">
        <v>44456</v>
      </c>
      <c r="V566" s="42" t="s">
        <v>198</v>
      </c>
      <c r="W566" s="43" t="s">
        <v>198</v>
      </c>
      <c r="X566" s="44" t="str">
        <f>IFERROR(VLOOKUP(Abfalldokumentation!$R566,Artikel!A:C,3,FALSE),Abfalldokumentation!$R566)</f>
        <v>Diverses QM</v>
      </c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spans="1:40" ht="30" hidden="1" customHeight="1" x14ac:dyDescent="0.25">
      <c r="A567" s="73" t="str">
        <f>VLOOKUP(N567,'Linien - BU'!A:B,2,FALSE)</f>
        <v>Rest</v>
      </c>
      <c r="B567" s="74">
        <f t="shared" si="56"/>
        <v>3.4</v>
      </c>
      <c r="C567" s="75">
        <f>Abfalldokumentation!$U567</f>
        <v>44456</v>
      </c>
      <c r="D567" s="69" t="str">
        <f>IFERROR(IF(VLOOKUP(O567,'[1]Rohware 230'!$B:$C,2,FALSE)=0,"Rohware"),
IFERROR(IF(VLOOKUP(O567,[1]Sammelnr.!$B:$C,2,FALSE)=0,"Sammelnr. ungeschält ABS"),
IFERROR(IF(VLOOKUP(O567,[1]Sammelnr.!$E:$F,2,FALSE)=0,"Sammelnr. ungeschält VS"),
IFERROR(IF(VLOOKUP(O567,[1]Sammelnr.!$H:$I,2,FALSE)=0,"Sammelnr. geschält"),
IFERROR(IF(VLOOKUP(O567,[1]Offen!$B:$C,2,FALSE)=0,"Offen ungeschält ABS"),
IFERROR(IF(VLOOKUP(O567,[1]Offen!$E:$F,2,FALSE)=0,"Offen ungeschält VOS"),
IFERROR(IF(VLOOKUP(O567,[1]Offen!$H:$I,2,FALSE)=0,"Offen geschält RW"),
IFERROR(IF(VLOOKUP(O567,[1]Offen!$K:$L,2,FALSE)=0,"Offen vegan"),
IFERROR(IF(VLOOKUP(O567,[1]Offen!$N:$O,2,FALSE)=0,"Offen Zipfel"),
IFERROR(IF(VLOOKUP(O567,[1]Offen!$Q:$R,2,FALSE)=0,"Offen Endstücke"),
IFERROR(IF(VLOOKUP(O567,[1]Vakuumiert!$B:$C,2,FALSE)=0,"Vakuumierter VOS ungeschält"),
IFERROR(IF(VLOOKUP(O567,[1]Vakuumiert!$E:$F,2,FALSE)=0,"Vakuumierter ABS ungeschält"),
IFERROR(IF(VLOOKUP(O567,[1]Vakuumiert!$H:$I,2,FALSE)=0,"Vakuumierter VOS geschält"),
IFERROR(IF(VLOOKUP(O567,[1]Vakuumiert!$K:$L,2,FALSE)=0,"Vakuumierter VOS vegan"),
IFERROR(IF(VLOOKUP(O567,[1]Vakuumiert!$N:$O,2,FALSE)=0,"Vakuumierter VOS Zipfel"),
IFERROR(IF(VLOOKUP(O567,[1]Vakuumiert!$Q:$R,2,FALSE)=0,"Vakuumiert geschält"),
IFERROR(IF(VLOOKUP(O567,'[1]vakuumierte Fertigprodukte'!$B:$C,2,FALSE)=0,"Fertigprodukte"),
IFERROR(IF(VLOOKUP(O567,'[1]vakuumierte Fertigprodukte'!$E:$FI,2,FALSE)=0,"Vakuumierte Zipfel"),
IFERROR(IF(VLOOKUP(O567,[1]Wurste!$B:$C,2,FALSE)=0,"Räucherwürste"),
IFERROR(IF(VLOOKUP(O567,[1]Wurste!$E:$F,2,FALSE)=0,"URW/URGW Wurst"),
IFERROR(IF(VLOOKUP(O567,[1]Wurste!$H:$I,2,FALSE)=0,"HF-Wurst Vegan"),
IFERROR(IF(VLOOKUP(O567,[1]Wurste!$K:$L,2,FALSE)=0,"320er ohne Würste"),
IFERROR(IF(AND(OR(Abfalldokumentation!$A567="BU3",Abfalldokumentation!$A567="Verkauf"),Abfalldokumentation!$F567="Schimmel",Abfalldokumentation!$G567="keinen Abnehmer/kein Schälpersonal"),"Div. Zipfel, ES ohne Verwendung",VLOOKUP(Abfalldokumentation!$E567,Produktgruppen!A:B,2,FALSE)),"-")))))))))))))))))))))))</f>
        <v>Qualitätssicherung</v>
      </c>
      <c r="E567" s="76" t="str">
        <f>IFERROR(VLOOKUP(Abfalldokumentation!$O567,Artikel!A:C,3,FALSE),Abfalldokumentation!$O567)</f>
        <v>Laborproben</v>
      </c>
      <c r="F567" s="76" t="str">
        <f>VLOOKUP(T567,'Liste Gründe'!A:D,2,FALSE)</f>
        <v>Qualitätssicherung</v>
      </c>
      <c r="G567" s="75" t="str">
        <f>IF(ISBLANK(V567),VLOOKUP(Abfalldokumentation!$P567,'Liste Gründe'!A:D,3,FALSE),V567)</f>
        <v>Sensorik</v>
      </c>
      <c r="H567" s="76" t="str">
        <f>IF(ISBLANK(Abfalldokumentation!$W567),"-",Abfalldokumentation!$W567)</f>
        <v>Sensorik</v>
      </c>
      <c r="I567" s="76">
        <f t="shared" si="57"/>
        <v>37</v>
      </c>
      <c r="J567" s="76" t="str">
        <f t="shared" si="58"/>
        <v>Produkte</v>
      </c>
      <c r="K567" s="76" t="str">
        <f t="shared" si="59"/>
        <v>BUs</v>
      </c>
      <c r="L567" s="76" t="str">
        <f t="shared" si="60"/>
        <v>Symptome</v>
      </c>
      <c r="M567" s="76" t="str">
        <f>IFERROR(VLOOKUP(Abfalldokumentation!$O567,Kennzahlen!S:V,3,FALSE)*Abfalldokumentation!$B567,"0")</f>
        <v>0</v>
      </c>
      <c r="N567" s="76" t="str">
        <f>IF(ISBLANK(Q567),VLOOKUP(Abfalldokumentation!$O567,'Linien - BU'!R:S,2,FALSE),Q567)</f>
        <v>Labor</v>
      </c>
      <c r="O567" s="77" t="str">
        <f t="shared" si="61"/>
        <v>Laborproben</v>
      </c>
      <c r="P567" s="77">
        <f t="shared" si="62"/>
        <v>74</v>
      </c>
      <c r="Q567" s="45" t="s">
        <v>199</v>
      </c>
      <c r="R567" s="46" t="s">
        <v>200</v>
      </c>
      <c r="S567" s="46">
        <v>3.4</v>
      </c>
      <c r="T567" s="52">
        <v>74</v>
      </c>
      <c r="U567" s="47">
        <v>44456</v>
      </c>
      <c r="V567" s="48" t="s">
        <v>198</v>
      </c>
      <c r="W567" s="49" t="s">
        <v>198</v>
      </c>
      <c r="X567" s="50" t="str">
        <f>IFERROR(VLOOKUP(Abfalldokumentation!$R567,Artikel!A:C,3,FALSE),Abfalldokumentation!$R567)</f>
        <v>Laborproben</v>
      </c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spans="1:40" ht="30" hidden="1" customHeight="1" x14ac:dyDescent="0.25">
      <c r="A568" s="78" t="str">
        <f>VLOOKUP(N568,'Linien - BU'!A:B,2,FALSE)</f>
        <v>Rest</v>
      </c>
      <c r="B568" s="79">
        <f t="shared" si="56"/>
        <v>43.7</v>
      </c>
      <c r="C568" s="80">
        <f>Abfalldokumentation!$U568</f>
        <v>44456</v>
      </c>
      <c r="D568" s="69" t="str">
        <f>IFERROR(IF(VLOOKUP(O568,'[1]Rohware 230'!$B:$C,2,FALSE)=0,"Rohware"),
IFERROR(IF(VLOOKUP(O568,[1]Sammelnr.!$B:$C,2,FALSE)=0,"Sammelnr. ungeschält ABS"),
IFERROR(IF(VLOOKUP(O568,[1]Sammelnr.!$E:$F,2,FALSE)=0,"Sammelnr. ungeschält VS"),
IFERROR(IF(VLOOKUP(O568,[1]Sammelnr.!$H:$I,2,FALSE)=0,"Sammelnr. geschält"),
IFERROR(IF(VLOOKUP(O568,[1]Offen!$B:$C,2,FALSE)=0,"Offen ungeschält ABS"),
IFERROR(IF(VLOOKUP(O568,[1]Offen!$E:$F,2,FALSE)=0,"Offen ungeschält VOS"),
IFERROR(IF(VLOOKUP(O568,[1]Offen!$H:$I,2,FALSE)=0,"Offen geschält RW"),
IFERROR(IF(VLOOKUP(O568,[1]Offen!$K:$L,2,FALSE)=0,"Offen vegan"),
IFERROR(IF(VLOOKUP(O568,[1]Offen!$N:$O,2,FALSE)=0,"Offen Zipfel"),
IFERROR(IF(VLOOKUP(O568,[1]Offen!$Q:$R,2,FALSE)=0,"Offen Endstücke"),
IFERROR(IF(VLOOKUP(O568,[1]Vakuumiert!$B:$C,2,FALSE)=0,"Vakuumierter VOS ungeschält"),
IFERROR(IF(VLOOKUP(O568,[1]Vakuumiert!$E:$F,2,FALSE)=0,"Vakuumierter ABS ungeschält"),
IFERROR(IF(VLOOKUP(O568,[1]Vakuumiert!$H:$I,2,FALSE)=0,"Vakuumierter VOS geschält"),
IFERROR(IF(VLOOKUP(O568,[1]Vakuumiert!$K:$L,2,FALSE)=0,"Vakuumierter VOS vegan"),
IFERROR(IF(VLOOKUP(O568,[1]Vakuumiert!$N:$O,2,FALSE)=0,"Vakuumierter VOS Zipfel"),
IFERROR(IF(VLOOKUP(O568,[1]Vakuumiert!$Q:$R,2,FALSE)=0,"Vakuumiert geschält"),
IFERROR(IF(VLOOKUP(O568,'[1]vakuumierte Fertigprodukte'!$B:$C,2,FALSE)=0,"Fertigprodukte"),
IFERROR(IF(VLOOKUP(O568,'[1]vakuumierte Fertigprodukte'!$E:$FI,2,FALSE)=0,"Vakuumierte Zipfel"),
IFERROR(IF(VLOOKUP(O568,[1]Wurste!$B:$C,2,FALSE)=0,"Räucherwürste"),
IFERROR(IF(VLOOKUP(O568,[1]Wurste!$E:$F,2,FALSE)=0,"URW/URGW Wurst"),
IFERROR(IF(VLOOKUP(O568,[1]Wurste!$H:$I,2,FALSE)=0,"HF-Wurst Vegan"),
IFERROR(IF(VLOOKUP(O568,[1]Wurste!$K:$L,2,FALSE)=0,"320er ohne Würste"),
IFERROR(IF(AND(OR(Abfalldokumentation!$A568="BU3",Abfalldokumentation!$A568="Verkauf"),Abfalldokumentation!$F568="Schimmel",Abfalldokumentation!$G568="keinen Abnehmer/kein Schälpersonal"),"Div. Zipfel, ES ohne Verwendung",VLOOKUP(Abfalldokumentation!$E568,Produktgruppen!A:B,2,FALSE)),"-")))))))))))))))))))))))</f>
        <v>Qualitätssicherung</v>
      </c>
      <c r="E568" s="81" t="str">
        <f>IFERROR(VLOOKUP(Abfalldokumentation!$O568,Artikel!A:C,3,FALSE),Abfalldokumentation!$O568)</f>
        <v>Laborproben</v>
      </c>
      <c r="F568" s="81" t="str">
        <f>VLOOKUP(T568,'Liste Gründe'!A:D,2,FALSE)</f>
        <v>Qualitätssicherung</v>
      </c>
      <c r="G568" s="80" t="str">
        <f>IF(ISBLANK(V568),VLOOKUP(Abfalldokumentation!$P568,'Liste Gründe'!A:D,3,FALSE),V568)</f>
        <v>Einwaage Labor</v>
      </c>
      <c r="H568" s="81" t="str">
        <f>IF(ISBLANK(Abfalldokumentation!$W568),"-",Abfalldokumentation!$W568)</f>
        <v>Einwaage Labor</v>
      </c>
      <c r="I568" s="81">
        <f t="shared" si="57"/>
        <v>37</v>
      </c>
      <c r="J568" s="81" t="str">
        <f t="shared" si="58"/>
        <v>Produkte</v>
      </c>
      <c r="K568" s="81" t="str">
        <f t="shared" si="59"/>
        <v>BUs</v>
      </c>
      <c r="L568" s="81" t="str">
        <f t="shared" si="60"/>
        <v>Symptome</v>
      </c>
      <c r="M568" s="81" t="str">
        <f>IFERROR(VLOOKUP(Abfalldokumentation!$O568,Kennzahlen!S:V,3,FALSE)*Abfalldokumentation!$B568,"0")</f>
        <v>0</v>
      </c>
      <c r="N568" s="81" t="str">
        <f>IF(ISBLANK(Q568),VLOOKUP(Abfalldokumentation!$O568,'Linien - BU'!R:S,2,FALSE),Q568)</f>
        <v>labor</v>
      </c>
      <c r="O568" s="77" t="str">
        <f t="shared" si="61"/>
        <v>Laborproben</v>
      </c>
      <c r="P568" s="77">
        <f t="shared" si="62"/>
        <v>71</v>
      </c>
      <c r="Q568" s="39" t="s">
        <v>272</v>
      </c>
      <c r="R568" s="40" t="s">
        <v>200</v>
      </c>
      <c r="S568" s="40">
        <v>43.7</v>
      </c>
      <c r="T568" s="51">
        <v>71</v>
      </c>
      <c r="U568" s="41">
        <v>44456</v>
      </c>
      <c r="V568" s="42" t="s">
        <v>218</v>
      </c>
      <c r="W568" s="43" t="s">
        <v>218</v>
      </c>
      <c r="X568" s="44" t="str">
        <f>IFERROR(VLOOKUP(Abfalldokumentation!$R568,Artikel!A:C,3,FALSE),Abfalldokumentation!$R568)</f>
        <v>Laborproben</v>
      </c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spans="1:40" ht="30" hidden="1" customHeight="1" x14ac:dyDescent="0.25">
      <c r="A569" s="73" t="str">
        <f>VLOOKUP(N569,'Linien - BU'!A:B,2,FALSE)</f>
        <v>Rest</v>
      </c>
      <c r="B569" s="74">
        <f t="shared" si="56"/>
        <v>105.5</v>
      </c>
      <c r="C569" s="75">
        <f>Abfalldokumentation!$U569</f>
        <v>44456</v>
      </c>
      <c r="D569" s="69" t="str">
        <f>IFERROR(IF(VLOOKUP(O569,'[1]Rohware 230'!$B:$C,2,FALSE)=0,"Rohware"),
IFERROR(IF(VLOOKUP(O569,[1]Sammelnr.!$B:$C,2,FALSE)=0,"Sammelnr. ungeschält ABS"),
IFERROR(IF(VLOOKUP(O569,[1]Sammelnr.!$E:$F,2,FALSE)=0,"Sammelnr. ungeschält VS"),
IFERROR(IF(VLOOKUP(O569,[1]Sammelnr.!$H:$I,2,FALSE)=0,"Sammelnr. geschält"),
IFERROR(IF(VLOOKUP(O569,[1]Offen!$B:$C,2,FALSE)=0,"Offen ungeschält ABS"),
IFERROR(IF(VLOOKUP(O569,[1]Offen!$E:$F,2,FALSE)=0,"Offen ungeschält VOS"),
IFERROR(IF(VLOOKUP(O569,[1]Offen!$H:$I,2,FALSE)=0,"Offen geschält RW"),
IFERROR(IF(VLOOKUP(O569,[1]Offen!$K:$L,2,FALSE)=0,"Offen vegan"),
IFERROR(IF(VLOOKUP(O569,[1]Offen!$N:$O,2,FALSE)=0,"Offen Zipfel"),
IFERROR(IF(VLOOKUP(O569,[1]Offen!$Q:$R,2,FALSE)=0,"Offen Endstücke"),
IFERROR(IF(VLOOKUP(O569,[1]Vakuumiert!$B:$C,2,FALSE)=0,"Vakuumierter VOS ungeschält"),
IFERROR(IF(VLOOKUP(O569,[1]Vakuumiert!$E:$F,2,FALSE)=0,"Vakuumierter ABS ungeschält"),
IFERROR(IF(VLOOKUP(O569,[1]Vakuumiert!$H:$I,2,FALSE)=0,"Vakuumierter VOS geschält"),
IFERROR(IF(VLOOKUP(O569,[1]Vakuumiert!$K:$L,2,FALSE)=0,"Vakuumierter VOS vegan"),
IFERROR(IF(VLOOKUP(O569,[1]Vakuumiert!$N:$O,2,FALSE)=0,"Vakuumierter VOS Zipfel"),
IFERROR(IF(VLOOKUP(O569,[1]Vakuumiert!$Q:$R,2,FALSE)=0,"Vakuumiert geschält"),
IFERROR(IF(VLOOKUP(O569,'[1]vakuumierte Fertigprodukte'!$B:$C,2,FALSE)=0,"Fertigprodukte"),
IFERROR(IF(VLOOKUP(O569,'[1]vakuumierte Fertigprodukte'!$E:$FI,2,FALSE)=0,"Vakuumierte Zipfel"),
IFERROR(IF(VLOOKUP(O569,[1]Wurste!$B:$C,2,FALSE)=0,"Räucherwürste"),
IFERROR(IF(VLOOKUP(O569,[1]Wurste!$E:$F,2,FALSE)=0,"URW/URGW Wurst"),
IFERROR(IF(VLOOKUP(O569,[1]Wurste!$H:$I,2,FALSE)=0,"HF-Wurst Vegan"),
IFERROR(IF(VLOOKUP(O569,[1]Wurste!$K:$L,2,FALSE)=0,"320er ohne Würste"),
IFERROR(IF(AND(OR(Abfalldokumentation!$A569="BU3",Abfalldokumentation!$A569="Verkauf"),Abfalldokumentation!$F569="Schimmel",Abfalldokumentation!$G569="keinen Abnehmer/kein Schälpersonal"),"Div. Zipfel, ES ohne Verwendung",VLOOKUP(Abfalldokumentation!$E569,Produktgruppen!A:B,2,FALSE)),"-")))))))))))))))))))))))</f>
        <v>Qualitätssicherung</v>
      </c>
      <c r="E569" s="76" t="str">
        <f>IFERROR(VLOOKUP(Abfalldokumentation!$O569,Artikel!A:C,3,FALSE),Abfalldokumentation!$O569)</f>
        <v>Laborproben</v>
      </c>
      <c r="F569" s="76" t="str">
        <f>VLOOKUP(T569,'Liste Gründe'!A:D,2,FALSE)</f>
        <v>Qualitätssicherung</v>
      </c>
      <c r="G569" s="75" t="str">
        <f>IF(ISBLANK(V569),VLOOKUP(Abfalldokumentation!$P569,'Liste Gründe'!A:D,3,FALSE),V569)</f>
        <v>Laborprobe</v>
      </c>
      <c r="H569" s="76" t="str">
        <f>IF(ISBLANK(Abfalldokumentation!$W569),"-",Abfalldokumentation!$W569)</f>
        <v>Laborprobe</v>
      </c>
      <c r="I569" s="76">
        <f t="shared" si="57"/>
        <v>37</v>
      </c>
      <c r="J569" s="76" t="str">
        <f t="shared" si="58"/>
        <v>Produkte</v>
      </c>
      <c r="K569" s="76" t="str">
        <f t="shared" si="59"/>
        <v>BUs</v>
      </c>
      <c r="L569" s="76" t="str">
        <f t="shared" si="60"/>
        <v>Symptome</v>
      </c>
      <c r="M569" s="76" t="str">
        <f>IFERROR(VLOOKUP(Abfalldokumentation!$O569,Kennzahlen!S:V,3,FALSE)*Abfalldokumentation!$B569,"0")</f>
        <v>0</v>
      </c>
      <c r="N569" s="76" t="str">
        <f>IF(ISBLANK(Q569),VLOOKUP(Abfalldokumentation!$O569,'Linien - BU'!R:S,2,FALSE),Q569)</f>
        <v>Labor</v>
      </c>
      <c r="O569" s="77" t="str">
        <f t="shared" si="61"/>
        <v>Laborproben</v>
      </c>
      <c r="P569" s="77">
        <f t="shared" si="62"/>
        <v>73</v>
      </c>
      <c r="Q569" s="45" t="s">
        <v>199</v>
      </c>
      <c r="R569" s="46" t="s">
        <v>200</v>
      </c>
      <c r="S569" s="46">
        <v>105.5</v>
      </c>
      <c r="T569" s="52">
        <v>73</v>
      </c>
      <c r="U569" s="47">
        <v>44456</v>
      </c>
      <c r="V569" s="48" t="s">
        <v>201</v>
      </c>
      <c r="W569" s="49" t="s">
        <v>201</v>
      </c>
      <c r="X569" s="50" t="str">
        <f>IFERROR(VLOOKUP(Abfalldokumentation!$R569,Artikel!A:C,3,FALSE),Abfalldokumentation!$R569)</f>
        <v>Laborproben</v>
      </c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spans="1:40" ht="30" hidden="1" customHeight="1" x14ac:dyDescent="0.25">
      <c r="A570" s="78" t="str">
        <f>VLOOKUP(N570,'Linien - BU'!A:B,2,FALSE)</f>
        <v>Rest</v>
      </c>
      <c r="B570" s="79">
        <f t="shared" si="56"/>
        <v>2</v>
      </c>
      <c r="C570" s="80">
        <f>Abfalldokumentation!$U570</f>
        <v>44456</v>
      </c>
      <c r="D570" s="69" t="str">
        <f>IFERROR(IF(VLOOKUP(O570,'[1]Rohware 230'!$B:$C,2,FALSE)=0,"Rohware"),
IFERROR(IF(VLOOKUP(O570,[1]Sammelnr.!$B:$C,2,FALSE)=0,"Sammelnr. ungeschält ABS"),
IFERROR(IF(VLOOKUP(O570,[1]Sammelnr.!$E:$F,2,FALSE)=0,"Sammelnr. ungeschält VS"),
IFERROR(IF(VLOOKUP(O570,[1]Sammelnr.!$H:$I,2,FALSE)=0,"Sammelnr. geschält"),
IFERROR(IF(VLOOKUP(O570,[1]Offen!$B:$C,2,FALSE)=0,"Offen ungeschält ABS"),
IFERROR(IF(VLOOKUP(O570,[1]Offen!$E:$F,2,FALSE)=0,"Offen ungeschält VOS"),
IFERROR(IF(VLOOKUP(O570,[1]Offen!$H:$I,2,FALSE)=0,"Offen geschält RW"),
IFERROR(IF(VLOOKUP(O570,[1]Offen!$K:$L,2,FALSE)=0,"Offen vegan"),
IFERROR(IF(VLOOKUP(O570,[1]Offen!$N:$O,2,FALSE)=0,"Offen Zipfel"),
IFERROR(IF(VLOOKUP(O570,[1]Offen!$Q:$R,2,FALSE)=0,"Offen Endstücke"),
IFERROR(IF(VLOOKUP(O570,[1]Vakuumiert!$B:$C,2,FALSE)=0,"Vakuumierter VOS ungeschält"),
IFERROR(IF(VLOOKUP(O570,[1]Vakuumiert!$E:$F,2,FALSE)=0,"Vakuumierter ABS ungeschält"),
IFERROR(IF(VLOOKUP(O570,[1]Vakuumiert!$H:$I,2,FALSE)=0,"Vakuumierter VOS geschält"),
IFERROR(IF(VLOOKUP(O570,[1]Vakuumiert!$K:$L,2,FALSE)=0,"Vakuumierter VOS vegan"),
IFERROR(IF(VLOOKUP(O570,[1]Vakuumiert!$N:$O,2,FALSE)=0,"Vakuumierter VOS Zipfel"),
IFERROR(IF(VLOOKUP(O570,[1]Vakuumiert!$Q:$R,2,FALSE)=0,"Vakuumiert geschält"),
IFERROR(IF(VLOOKUP(O570,'[1]vakuumierte Fertigprodukte'!$B:$C,2,FALSE)=0,"Fertigprodukte"),
IFERROR(IF(VLOOKUP(O570,'[1]vakuumierte Fertigprodukte'!$E:$FI,2,FALSE)=0,"Vakuumierte Zipfel"),
IFERROR(IF(VLOOKUP(O570,[1]Wurste!$B:$C,2,FALSE)=0,"Räucherwürste"),
IFERROR(IF(VLOOKUP(O570,[1]Wurste!$E:$F,2,FALSE)=0,"URW/URGW Wurst"),
IFERROR(IF(VLOOKUP(O570,[1]Wurste!$H:$I,2,FALSE)=0,"HF-Wurst Vegan"),
IFERROR(IF(VLOOKUP(O570,[1]Wurste!$K:$L,2,FALSE)=0,"320er ohne Würste"),
IFERROR(IF(AND(OR(Abfalldokumentation!$A570="BU3",Abfalldokumentation!$A570="Verkauf"),Abfalldokumentation!$F570="Schimmel",Abfalldokumentation!$G570="keinen Abnehmer/kein Schälpersonal"),"Div. Zipfel, ES ohne Verwendung",VLOOKUP(Abfalldokumentation!$E570,Produktgruppen!A:B,2,FALSE)),"-")))))))))))))))))))))))</f>
        <v>Qualitätssicherung</v>
      </c>
      <c r="E570" s="81" t="str">
        <f>IFERROR(VLOOKUP(Abfalldokumentation!$O570,Artikel!A:C,3,FALSE),Abfalldokumentation!$O570)</f>
        <v>Laborproben</v>
      </c>
      <c r="F570" s="81" t="str">
        <f>VLOOKUP(T570,'Liste Gründe'!A:D,2,FALSE)</f>
        <v>Qualitätssicherung</v>
      </c>
      <c r="G570" s="80" t="str">
        <f>IF(ISBLANK(V570),VLOOKUP(Abfalldokumentation!$P570,'Liste Gründe'!A:D,3,FALSE),V570)</f>
        <v>Sensorik</v>
      </c>
      <c r="H570" s="81" t="str">
        <f>IF(ISBLANK(Abfalldokumentation!$W570),"-",Abfalldokumentation!$W570)</f>
        <v>Sensorik</v>
      </c>
      <c r="I570" s="81">
        <f t="shared" si="57"/>
        <v>37</v>
      </c>
      <c r="J570" s="81" t="str">
        <f t="shared" si="58"/>
        <v>Produkte</v>
      </c>
      <c r="K570" s="81" t="str">
        <f t="shared" si="59"/>
        <v>BUs</v>
      </c>
      <c r="L570" s="81" t="str">
        <f t="shared" si="60"/>
        <v>Symptome</v>
      </c>
      <c r="M570" s="81" t="str">
        <f>IFERROR(VLOOKUP(Abfalldokumentation!$O570,Kennzahlen!S:V,3,FALSE)*Abfalldokumentation!$B570,"0")</f>
        <v>0</v>
      </c>
      <c r="N570" s="81" t="str">
        <f>IF(ISBLANK(Q570),VLOOKUP(Abfalldokumentation!$O570,'Linien - BU'!R:S,2,FALSE),Q570)</f>
        <v>Labor</v>
      </c>
      <c r="O570" s="77" t="str">
        <f t="shared" si="61"/>
        <v>Laborproben</v>
      </c>
      <c r="P570" s="77">
        <f t="shared" si="62"/>
        <v>74</v>
      </c>
      <c r="Q570" s="39" t="s">
        <v>199</v>
      </c>
      <c r="R570" s="40" t="s">
        <v>200</v>
      </c>
      <c r="S570" s="40">
        <v>2</v>
      </c>
      <c r="T570" s="51">
        <v>74</v>
      </c>
      <c r="U570" s="41">
        <v>44456</v>
      </c>
      <c r="V570" s="42" t="s">
        <v>198</v>
      </c>
      <c r="W570" s="43" t="s">
        <v>198</v>
      </c>
      <c r="X570" s="44" t="str">
        <f>IFERROR(VLOOKUP(Abfalldokumentation!$R570,Artikel!A:C,3,FALSE),Abfalldokumentation!$R570)</f>
        <v>Laborproben</v>
      </c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spans="1:40" ht="30" hidden="1" customHeight="1" x14ac:dyDescent="0.25">
      <c r="A571" s="73" t="str">
        <f>VLOOKUP(N571,'Linien - BU'!A:B,2,FALSE)</f>
        <v>BU3</v>
      </c>
      <c r="B571" s="74">
        <f t="shared" si="56"/>
        <v>35</v>
      </c>
      <c r="C571" s="75">
        <f>Abfalldokumentation!$U571</f>
        <v>44456</v>
      </c>
      <c r="D571" s="69" t="str">
        <f>IFERROR(IF(VLOOKUP(O571,'[1]Rohware 230'!$B:$C,2,FALSE)=0,"Rohware"),
IFERROR(IF(VLOOKUP(O571,[1]Sammelnr.!$B:$C,2,FALSE)=0,"Sammelnr. ungeschält ABS"),
IFERROR(IF(VLOOKUP(O571,[1]Sammelnr.!$E:$F,2,FALSE)=0,"Sammelnr. ungeschält VS"),
IFERROR(IF(VLOOKUP(O571,[1]Sammelnr.!$H:$I,2,FALSE)=0,"Sammelnr. geschält"),
IFERROR(IF(VLOOKUP(O571,[1]Offen!$B:$C,2,FALSE)=0,"Offen ungeschält ABS"),
IFERROR(IF(VLOOKUP(O571,[1]Offen!$E:$F,2,FALSE)=0,"Offen ungeschält VOS"),
IFERROR(IF(VLOOKUP(O571,[1]Offen!$H:$I,2,FALSE)=0,"Offen geschält RW"),
IFERROR(IF(VLOOKUP(O571,[1]Offen!$K:$L,2,FALSE)=0,"Offen vegan"),
IFERROR(IF(VLOOKUP(O571,[1]Offen!$N:$O,2,FALSE)=0,"Offen Zipfel"),
IFERROR(IF(VLOOKUP(O571,[1]Offen!$Q:$R,2,FALSE)=0,"Offen Endstücke"),
IFERROR(IF(VLOOKUP(O571,[1]Vakuumiert!$B:$C,2,FALSE)=0,"Vakuumierter VOS ungeschält"),
IFERROR(IF(VLOOKUP(O571,[1]Vakuumiert!$E:$F,2,FALSE)=0,"Vakuumierter ABS ungeschält"),
IFERROR(IF(VLOOKUP(O571,[1]Vakuumiert!$H:$I,2,FALSE)=0,"Vakuumierter VOS geschält"),
IFERROR(IF(VLOOKUP(O571,[1]Vakuumiert!$K:$L,2,FALSE)=0,"Vakuumierter VOS vegan"),
IFERROR(IF(VLOOKUP(O571,[1]Vakuumiert!$N:$O,2,FALSE)=0,"Vakuumierter VOS Zipfel"),
IFERROR(IF(VLOOKUP(O571,[1]Vakuumiert!$Q:$R,2,FALSE)=0,"Vakuumiert geschält"),
IFERROR(IF(VLOOKUP(O571,'[1]vakuumierte Fertigprodukte'!$B:$C,2,FALSE)=0,"Fertigprodukte"),
IFERROR(IF(VLOOKUP(O571,'[1]vakuumierte Fertigprodukte'!$E:$FI,2,FALSE)=0,"Vakuumierte Zipfel"),
IFERROR(IF(VLOOKUP(O571,[1]Wurste!$B:$C,2,FALSE)=0,"Räucherwürste"),
IFERROR(IF(VLOOKUP(O571,[1]Wurste!$E:$F,2,FALSE)=0,"URW/URGW Wurst"),
IFERROR(IF(VLOOKUP(O571,[1]Wurste!$H:$I,2,FALSE)=0,"HF-Wurst Vegan"),
IFERROR(IF(VLOOKUP(O571,[1]Wurste!$K:$L,2,FALSE)=0,"320er ohne Würste"),
IFERROR(IF(AND(OR(Abfalldokumentation!$A571="BU3",Abfalldokumentation!$A571="Verkauf"),Abfalldokumentation!$F571="Schimmel",Abfalldokumentation!$G571="keinen Abnehmer/kein Schälpersonal"),"Div. Zipfel, ES ohne Verwendung",VLOOKUP(Abfalldokumentation!$E571,Produktgruppen!A:B,2,FALSE)),"-")))))))))))))))))))))))</f>
        <v>Rest</v>
      </c>
      <c r="E571" s="76" t="str">
        <f>IFERROR(VLOOKUP(Abfalldokumentation!$O571,Artikel!A:C,3,FALSE),Abfalldokumentation!$O571)</f>
        <v>Reste Zipfel</v>
      </c>
      <c r="F571" s="76" t="str">
        <f>VLOOKUP(T571,'Liste Gründe'!A:D,2,FALSE)</f>
        <v>keinen Verwendungszweck</v>
      </c>
      <c r="G571" s="75" t="str">
        <f>IF(ISBLANK(V571),VLOOKUP(Abfalldokumentation!$P571,'Liste Gründe'!A:D,3,FALSE),V571)</f>
        <v>Wurstschlaufe</v>
      </c>
      <c r="H571" s="76" t="str">
        <f>IF(ISBLANK(Abfalldokumentation!$W571),"-",Abfalldokumentation!$W571)</f>
        <v>-</v>
      </c>
      <c r="I571" s="76">
        <f t="shared" si="57"/>
        <v>37</v>
      </c>
      <c r="J571" s="76" t="str">
        <f t="shared" si="58"/>
        <v>Produkte</v>
      </c>
      <c r="K571" s="76" t="str">
        <f t="shared" si="59"/>
        <v>BUs</v>
      </c>
      <c r="L571" s="76" t="str">
        <f t="shared" si="60"/>
        <v>Symptome</v>
      </c>
      <c r="M571" s="76" t="str">
        <f>IFERROR(VLOOKUP(Abfalldokumentation!$O571,Kennzahlen!S:V,3,FALSE)*Abfalldokumentation!$B571,"0")</f>
        <v>0</v>
      </c>
      <c r="N571" s="76" t="str">
        <f>IF(ISBLANK(Q571),VLOOKUP(Abfalldokumentation!$O571,'Linien - BU'!R:S,2,FALSE),Q571)</f>
        <v>WVP</v>
      </c>
      <c r="O571" s="77" t="str">
        <f t="shared" si="61"/>
        <v>Reste Zipfel</v>
      </c>
      <c r="P571" s="77">
        <f t="shared" si="62"/>
        <v>61</v>
      </c>
      <c r="Q571" s="45" t="s">
        <v>209</v>
      </c>
      <c r="R571" s="46" t="s">
        <v>119</v>
      </c>
      <c r="S571" s="46">
        <v>35</v>
      </c>
      <c r="T571" s="46">
        <v>61</v>
      </c>
      <c r="U571" s="47">
        <v>44456</v>
      </c>
      <c r="V571" s="48" t="s">
        <v>41</v>
      </c>
      <c r="W571" s="49"/>
      <c r="X571" s="50" t="str">
        <f>IFERROR(VLOOKUP(Abfalldokumentation!$R571,Artikel!A:C,3,FALSE),Abfalldokumentation!$R571)</f>
        <v>Reste Zipfel</v>
      </c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spans="1:40" ht="30" hidden="1" customHeight="1" x14ac:dyDescent="0.25">
      <c r="A572" s="78" t="str">
        <f>VLOOKUP(N572,'Linien - BU'!A:B,2,FALSE)</f>
        <v>BU4</v>
      </c>
      <c r="B572" s="79">
        <f t="shared" si="56"/>
        <v>20</v>
      </c>
      <c r="C572" s="80">
        <f>Abfalldokumentation!$U572</f>
        <v>44459</v>
      </c>
      <c r="D572" s="69" t="str">
        <f>IFERROR(IF(VLOOKUP(O572,'[1]Rohware 230'!$B:$C,2,FALSE)=0,"Rohware"),
IFERROR(IF(VLOOKUP(O572,[1]Sammelnr.!$B:$C,2,FALSE)=0,"Sammelnr. ungeschält ABS"),
IFERROR(IF(VLOOKUP(O572,[1]Sammelnr.!$E:$F,2,FALSE)=0,"Sammelnr. ungeschält VS"),
IFERROR(IF(VLOOKUP(O572,[1]Sammelnr.!$H:$I,2,FALSE)=0,"Sammelnr. geschält"),
IFERROR(IF(VLOOKUP(O572,[1]Offen!$B:$C,2,FALSE)=0,"Offen ungeschält ABS"),
IFERROR(IF(VLOOKUP(O572,[1]Offen!$E:$F,2,FALSE)=0,"Offen ungeschält VOS"),
IFERROR(IF(VLOOKUP(O572,[1]Offen!$H:$I,2,FALSE)=0,"Offen geschält RW"),
IFERROR(IF(VLOOKUP(O572,[1]Offen!$K:$L,2,FALSE)=0,"Offen vegan"),
IFERROR(IF(VLOOKUP(O572,[1]Offen!$N:$O,2,FALSE)=0,"Offen Zipfel"),
IFERROR(IF(VLOOKUP(O572,[1]Offen!$Q:$R,2,FALSE)=0,"Offen Endstücke"),
IFERROR(IF(VLOOKUP(O572,[1]Vakuumiert!$B:$C,2,FALSE)=0,"Vakuumierter VOS ungeschält"),
IFERROR(IF(VLOOKUP(O572,[1]Vakuumiert!$E:$F,2,FALSE)=0,"Vakuumierter ABS ungeschält"),
IFERROR(IF(VLOOKUP(O572,[1]Vakuumiert!$H:$I,2,FALSE)=0,"Vakuumierter VOS geschält"),
IFERROR(IF(VLOOKUP(O572,[1]Vakuumiert!$K:$L,2,FALSE)=0,"Vakuumierter VOS vegan"),
IFERROR(IF(VLOOKUP(O572,[1]Vakuumiert!$N:$O,2,FALSE)=0,"Vakuumierter VOS Zipfel"),
IFERROR(IF(VLOOKUP(O572,[1]Vakuumiert!$Q:$R,2,FALSE)=0,"Vakuumiert geschält"),
IFERROR(IF(VLOOKUP(O572,'[1]vakuumierte Fertigprodukte'!$B:$C,2,FALSE)=0,"Fertigprodukte"),
IFERROR(IF(VLOOKUP(O572,'[1]vakuumierte Fertigprodukte'!$E:$FI,2,FALSE)=0,"Vakuumierte Zipfel"),
IFERROR(IF(VLOOKUP(O572,[1]Wurste!$B:$C,2,FALSE)=0,"Räucherwürste"),
IFERROR(IF(VLOOKUP(O572,[1]Wurste!$E:$F,2,FALSE)=0,"URW/URGW Wurst"),
IFERROR(IF(VLOOKUP(O572,[1]Wurste!$H:$I,2,FALSE)=0,"HF-Wurst Vegan"),
IFERROR(IF(VLOOKUP(O572,[1]Wurste!$K:$L,2,FALSE)=0,"320er ohne Würste"),
IFERROR(IF(AND(OR(Abfalldokumentation!$A572="BU3",Abfalldokumentation!$A572="Verkauf"),Abfalldokumentation!$F572="Schimmel",Abfalldokumentation!$G572="keinen Abnehmer/kein Schälpersonal"),"Div. Zipfel, ES ohne Verwendung",VLOOKUP(Abfalldokumentation!$E572,Produktgruppen!A:B,2,FALSE)),"-")))))))))))))))))))))))</f>
        <v>ABS</v>
      </c>
      <c r="E572" s="81" t="str">
        <f>IFERROR(VLOOKUP(Abfalldokumentation!$O572,Artikel!A:C,3,FALSE),Abfalldokumentation!$O572)</f>
        <v>ABS PECO</v>
      </c>
      <c r="F572" s="81" t="str">
        <f>VLOOKUP(T572,'Liste Gründe'!A:D,2,FALSE)</f>
        <v>keinen Verwendungszweck</v>
      </c>
      <c r="G572" s="80" t="str">
        <f>IF(ISBLANK(V572),VLOOKUP(Abfalldokumentation!$P572,'Liste Gründe'!A:D,3,FALSE),V572)</f>
        <v>keinen Verwendungszweck</v>
      </c>
      <c r="H572" s="81" t="str">
        <f>IF(ISBLANK(Abfalldokumentation!$W572),"-",Abfalldokumentation!$W572)</f>
        <v>&lt;300kg/Monat</v>
      </c>
      <c r="I572" s="81">
        <f t="shared" si="57"/>
        <v>38</v>
      </c>
      <c r="J572" s="81" t="str">
        <f t="shared" si="58"/>
        <v>Produkte</v>
      </c>
      <c r="K572" s="81" t="str">
        <f t="shared" si="59"/>
        <v>BUs</v>
      </c>
      <c r="L572" s="81" t="str">
        <f t="shared" si="60"/>
        <v>Symptome</v>
      </c>
      <c r="M572" s="81">
        <f>IFERROR(VLOOKUP(Abfalldokumentation!$O572,Kennzahlen!S:V,3,FALSE)*Abfalldokumentation!$B572,"0")</f>
        <v>40</v>
      </c>
      <c r="N572" s="81" t="str">
        <f>IF(ISBLANK(Q572),VLOOKUP(Abfalldokumentation!$O572,'Linien - BU'!R:S,2,FALSE),Q572)</f>
        <v>L23</v>
      </c>
      <c r="O572" s="77">
        <f t="shared" si="61"/>
        <v>29500891</v>
      </c>
      <c r="P572" s="77">
        <f t="shared" si="62"/>
        <v>61</v>
      </c>
      <c r="Q572" s="39" t="s">
        <v>232</v>
      </c>
      <c r="R572" s="40">
        <v>29500891</v>
      </c>
      <c r="S572" s="40">
        <v>20</v>
      </c>
      <c r="T572" s="40">
        <v>61</v>
      </c>
      <c r="U572" s="41">
        <v>44459</v>
      </c>
      <c r="V572" s="42"/>
      <c r="W572" s="43" t="s">
        <v>190</v>
      </c>
      <c r="X572" s="44" t="str">
        <f>IFERROR(VLOOKUP(Abfalldokumentation!$R572,Artikel!A:C,3,FALSE),Abfalldokumentation!$R572)</f>
        <v>ABS PECO</v>
      </c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spans="1:40" ht="30" hidden="1" customHeight="1" x14ac:dyDescent="0.25">
      <c r="A573" s="73" t="str">
        <f>VLOOKUP(N573,'Linien - BU'!A:B,2,FALSE)</f>
        <v>BU1</v>
      </c>
      <c r="B573" s="74">
        <f t="shared" si="56"/>
        <v>60</v>
      </c>
      <c r="C573" s="75">
        <f>Abfalldokumentation!$U573</f>
        <v>44459</v>
      </c>
      <c r="D573" s="69" t="str">
        <f>IFERROR(IF(VLOOKUP(O573,'[1]Rohware 230'!$B:$C,2,FALSE)=0,"Rohware"),
IFERROR(IF(VLOOKUP(O573,[1]Sammelnr.!$B:$C,2,FALSE)=0,"Sammelnr. ungeschält ABS"),
IFERROR(IF(VLOOKUP(O573,[1]Sammelnr.!$E:$F,2,FALSE)=0,"Sammelnr. ungeschält VS"),
IFERROR(IF(VLOOKUP(O573,[1]Sammelnr.!$H:$I,2,FALSE)=0,"Sammelnr. geschält"),
IFERROR(IF(VLOOKUP(O573,[1]Offen!$B:$C,2,FALSE)=0,"Offen ungeschält ABS"),
IFERROR(IF(VLOOKUP(O573,[1]Offen!$E:$F,2,FALSE)=0,"Offen ungeschält VOS"),
IFERROR(IF(VLOOKUP(O573,[1]Offen!$H:$I,2,FALSE)=0,"Offen geschält RW"),
IFERROR(IF(VLOOKUP(O573,[1]Offen!$K:$L,2,FALSE)=0,"Offen vegan"),
IFERROR(IF(VLOOKUP(O573,[1]Offen!$N:$O,2,FALSE)=0,"Offen Zipfel"),
IFERROR(IF(VLOOKUP(O573,[1]Offen!$Q:$R,2,FALSE)=0,"Offen Endstücke"),
IFERROR(IF(VLOOKUP(O573,[1]Vakuumiert!$B:$C,2,FALSE)=0,"Vakuumierter VOS ungeschält"),
IFERROR(IF(VLOOKUP(O573,[1]Vakuumiert!$E:$F,2,FALSE)=0,"Vakuumierter ABS ungeschält"),
IFERROR(IF(VLOOKUP(O573,[1]Vakuumiert!$H:$I,2,FALSE)=0,"Vakuumierter VOS geschält"),
IFERROR(IF(VLOOKUP(O573,[1]Vakuumiert!$K:$L,2,FALSE)=0,"Vakuumierter VOS vegan"),
IFERROR(IF(VLOOKUP(O573,[1]Vakuumiert!$N:$O,2,FALSE)=0,"Vakuumierter VOS Zipfel"),
IFERROR(IF(VLOOKUP(O573,[1]Vakuumiert!$Q:$R,2,FALSE)=0,"Vakuumiert geschält"),
IFERROR(IF(VLOOKUP(O573,'[1]vakuumierte Fertigprodukte'!$B:$C,2,FALSE)=0,"Fertigprodukte"),
IFERROR(IF(VLOOKUP(O573,'[1]vakuumierte Fertigprodukte'!$E:$FI,2,FALSE)=0,"Vakuumierte Zipfel"),
IFERROR(IF(VLOOKUP(O573,[1]Wurste!$B:$C,2,FALSE)=0,"Räucherwürste"),
IFERROR(IF(VLOOKUP(O573,[1]Wurste!$E:$F,2,FALSE)=0,"URW/URGW Wurst"),
IFERROR(IF(VLOOKUP(O573,[1]Wurste!$H:$I,2,FALSE)=0,"HF-Wurst Vegan"),
IFERROR(IF(VLOOKUP(O573,[1]Wurste!$K:$L,2,FALSE)=0,"320er ohne Würste"),
IFERROR(IF(AND(OR(Abfalldokumentation!$A573="BU3",Abfalldokumentation!$A573="Verkauf"),Abfalldokumentation!$F573="Schimmel",Abfalldokumentation!$G573="keinen Abnehmer/kein Schälpersonal"),"Div. Zipfel, ES ohne Verwendung",VLOOKUP(Abfalldokumentation!$E573,Produktgruppen!A:B,2,FALSE)),"-")))))))))))))))))))))))</f>
        <v>Vorschmelz</v>
      </c>
      <c r="E573" s="76" t="str">
        <f>IFERROR(VLOOKUP(Abfalldokumentation!$O573,Artikel!A:C,3,FALSE),Abfalldokumentation!$O573)</f>
        <v>VOS-ABS ENTSORGUNG</v>
      </c>
      <c r="F573" s="76" t="str">
        <f>VLOOKUP(T573,'Liste Gründe'!A:D,2,FALSE)</f>
        <v>Rest</v>
      </c>
      <c r="G573" s="75" t="str">
        <f>IF(ISBLANK(V573),VLOOKUP(Abfalldokumentation!$P573,'Liste Gründe'!A:D,3,FALSE),V573)</f>
        <v>geschälte Rinde</v>
      </c>
      <c r="H573" s="76" t="str">
        <f>IF(ISBLANK(Abfalldokumentation!$W573),"-",Abfalldokumentation!$W573)</f>
        <v>keine Verwendung möglich</v>
      </c>
      <c r="I573" s="76">
        <f t="shared" si="57"/>
        <v>38</v>
      </c>
      <c r="J573" s="76" t="str">
        <f t="shared" si="58"/>
        <v>Produkte</v>
      </c>
      <c r="K573" s="76" t="str">
        <f t="shared" si="59"/>
        <v>BUs</v>
      </c>
      <c r="L573" s="76" t="str">
        <f t="shared" si="60"/>
        <v>Symptome</v>
      </c>
      <c r="M573" s="76">
        <f>IFERROR(VLOOKUP(Abfalldokumentation!$O573,Kennzahlen!S:V,3,FALSE)*Abfalldokumentation!$B573,"0")</f>
        <v>0.6</v>
      </c>
      <c r="N573" s="76" t="str">
        <f>IF(ISBLANK(Q573),VLOOKUP(Abfalldokumentation!$O573,'Linien - BU'!R:S,2,FALSE),Q573)</f>
        <v>RWV</v>
      </c>
      <c r="O573" s="77">
        <f t="shared" si="61"/>
        <v>29500917</v>
      </c>
      <c r="P573" s="77">
        <f t="shared" si="62"/>
        <v>60</v>
      </c>
      <c r="Q573" s="45" t="s">
        <v>202</v>
      </c>
      <c r="R573" s="46">
        <v>29500917</v>
      </c>
      <c r="S573" s="46">
        <v>60</v>
      </c>
      <c r="T573" s="46">
        <v>60</v>
      </c>
      <c r="U573" s="47">
        <v>44459</v>
      </c>
      <c r="V573" s="48" t="s">
        <v>215</v>
      </c>
      <c r="W573" s="49" t="s">
        <v>204</v>
      </c>
      <c r="X573" s="50" t="str">
        <f>IFERROR(VLOOKUP(Abfalldokumentation!$R573,Artikel!A:C,3,FALSE),Abfalldokumentation!$R573)</f>
        <v>VOS-ABS ENTSORGUNG</v>
      </c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spans="1:40" ht="30" hidden="1" customHeight="1" x14ac:dyDescent="0.25">
      <c r="A574" s="78" t="str">
        <f>VLOOKUP(N574,'Linien - BU'!A:B,2,FALSE)</f>
        <v>BU1</v>
      </c>
      <c r="B574" s="79">
        <f t="shared" si="56"/>
        <v>121</v>
      </c>
      <c r="C574" s="80">
        <f>Abfalldokumentation!$U574</f>
        <v>44459</v>
      </c>
      <c r="D574" s="69" t="str">
        <f>IFERROR(IF(VLOOKUP(O574,'[1]Rohware 230'!$B:$C,2,FALSE)=0,"Rohware"),
IFERROR(IF(VLOOKUP(O574,[1]Sammelnr.!$B:$C,2,FALSE)=0,"Sammelnr. ungeschält ABS"),
IFERROR(IF(VLOOKUP(O574,[1]Sammelnr.!$E:$F,2,FALSE)=0,"Sammelnr. ungeschält VS"),
IFERROR(IF(VLOOKUP(O574,[1]Sammelnr.!$H:$I,2,FALSE)=0,"Sammelnr. geschält"),
IFERROR(IF(VLOOKUP(O574,[1]Offen!$B:$C,2,FALSE)=0,"Offen ungeschält ABS"),
IFERROR(IF(VLOOKUP(O574,[1]Offen!$E:$F,2,FALSE)=0,"Offen ungeschält VOS"),
IFERROR(IF(VLOOKUP(O574,[1]Offen!$H:$I,2,FALSE)=0,"Offen geschält RW"),
IFERROR(IF(VLOOKUP(O574,[1]Offen!$K:$L,2,FALSE)=0,"Offen vegan"),
IFERROR(IF(VLOOKUP(O574,[1]Offen!$N:$O,2,FALSE)=0,"Offen Zipfel"),
IFERROR(IF(VLOOKUP(O574,[1]Offen!$Q:$R,2,FALSE)=0,"Offen Endstücke"),
IFERROR(IF(VLOOKUP(O574,[1]Vakuumiert!$B:$C,2,FALSE)=0,"Vakuumierter VOS ungeschält"),
IFERROR(IF(VLOOKUP(O574,[1]Vakuumiert!$E:$F,2,FALSE)=0,"Vakuumierter ABS ungeschält"),
IFERROR(IF(VLOOKUP(O574,[1]Vakuumiert!$H:$I,2,FALSE)=0,"Vakuumierter VOS geschält"),
IFERROR(IF(VLOOKUP(O574,[1]Vakuumiert!$K:$L,2,FALSE)=0,"Vakuumierter VOS vegan"),
IFERROR(IF(VLOOKUP(O574,[1]Vakuumiert!$N:$O,2,FALSE)=0,"Vakuumierter VOS Zipfel"),
IFERROR(IF(VLOOKUP(O574,[1]Vakuumiert!$Q:$R,2,FALSE)=0,"Vakuumiert geschält"),
IFERROR(IF(VLOOKUP(O574,'[1]vakuumierte Fertigprodukte'!$B:$C,2,FALSE)=0,"Fertigprodukte"),
IFERROR(IF(VLOOKUP(O574,'[1]vakuumierte Fertigprodukte'!$E:$FI,2,FALSE)=0,"Vakuumierte Zipfel"),
IFERROR(IF(VLOOKUP(O574,[1]Wurste!$B:$C,2,FALSE)=0,"Räucherwürste"),
IFERROR(IF(VLOOKUP(O574,[1]Wurste!$E:$F,2,FALSE)=0,"URW/URGW Wurst"),
IFERROR(IF(VLOOKUP(O574,[1]Wurste!$H:$I,2,FALSE)=0,"HF-Wurst Vegan"),
IFERROR(IF(VLOOKUP(O574,[1]Wurste!$K:$L,2,FALSE)=0,"320er ohne Würste"),
IFERROR(IF(AND(OR(Abfalldokumentation!$A574="BU3",Abfalldokumentation!$A574="Verkauf"),Abfalldokumentation!$F574="Schimmel",Abfalldokumentation!$G574="keinen Abnehmer/kein Schälpersonal"),"Div. Zipfel, ES ohne Verwendung",VLOOKUP(Abfalldokumentation!$E574,Produktgruppen!A:B,2,FALSE)),"-")))))))))))))))))))))))</f>
        <v>Vorschmelz</v>
      </c>
      <c r="E574" s="81" t="str">
        <f>IFERROR(VLOOKUP(Abfalldokumentation!$O574,Artikel!A:C,3,FALSE),Abfalldokumentation!$O574)</f>
        <v>VOS URW-SCHI</v>
      </c>
      <c r="F574" s="81" t="str">
        <f>VLOOKUP(T574,'Liste Gründe'!A:D,2,FALSE)</f>
        <v>Schimmel</v>
      </c>
      <c r="G574" s="80" t="str">
        <f>IF(ISBLANK(V574),VLOOKUP(Abfalldokumentation!$P574,'Liste Gründe'!A:D,3,FALSE),V574)</f>
        <v>keine Verarbeitung</v>
      </c>
      <c r="H574" s="81" t="str">
        <f>IF(ISBLANK(Abfalldokumentation!$W574),"-",Abfalldokumentation!$W574)</f>
        <v>Aufgrund Konsistenz nicht genommen. Zu wenig VOS verarbeitet. Vom Warmen ins Kalte -&gt; Schimmel</v>
      </c>
      <c r="I574" s="81">
        <f t="shared" si="57"/>
        <v>38</v>
      </c>
      <c r="J574" s="81" t="str">
        <f t="shared" si="58"/>
        <v>Produkte</v>
      </c>
      <c r="K574" s="81" t="str">
        <f t="shared" si="59"/>
        <v>BUs</v>
      </c>
      <c r="L574" s="81" t="str">
        <f t="shared" si="60"/>
        <v>Symptome</v>
      </c>
      <c r="M574" s="81" t="str">
        <f>IFERROR(VLOOKUP(Abfalldokumentation!$O574,Kennzahlen!S:V,3,FALSE)*Abfalldokumentation!$B574,"0")</f>
        <v>0</v>
      </c>
      <c r="N574" s="81" t="str">
        <f>IF(ISBLANK(Q574),VLOOKUP(Abfalldokumentation!$O574,'Linien - BU'!R:S,2,FALSE),Q574)</f>
        <v>Schmelze</v>
      </c>
      <c r="O574" s="77">
        <f t="shared" si="61"/>
        <v>29500930</v>
      </c>
      <c r="P574" s="77">
        <f t="shared" si="62"/>
        <v>12</v>
      </c>
      <c r="Q574" s="39" t="s">
        <v>184</v>
      </c>
      <c r="R574" s="40">
        <v>29500930</v>
      </c>
      <c r="S574" s="40">
        <v>121</v>
      </c>
      <c r="T574" s="40">
        <v>12</v>
      </c>
      <c r="U574" s="41">
        <v>44459</v>
      </c>
      <c r="V574" s="42" t="s">
        <v>22</v>
      </c>
      <c r="W574" s="43" t="s">
        <v>185</v>
      </c>
      <c r="X574" s="44" t="str">
        <f>IFERROR(VLOOKUP(Abfalldokumentation!$R574,Artikel!A:C,3,FALSE),Abfalldokumentation!$R574)</f>
        <v>VOS URW-SCHI</v>
      </c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spans="1:40" ht="30" hidden="1" customHeight="1" x14ac:dyDescent="0.25">
      <c r="A575" s="73" t="str">
        <f>VLOOKUP(N575,'Linien - BU'!A:B,2,FALSE)</f>
        <v>BU3</v>
      </c>
      <c r="B575" s="74">
        <f t="shared" si="56"/>
        <v>150</v>
      </c>
      <c r="C575" s="75">
        <f>Abfalldokumentation!$U575</f>
        <v>44459</v>
      </c>
      <c r="D575" s="69" t="str">
        <f>IFERROR(IF(VLOOKUP(O575,'[1]Rohware 230'!$B:$C,2,FALSE)=0,"Rohware"),
IFERROR(IF(VLOOKUP(O575,[1]Sammelnr.!$B:$C,2,FALSE)=0,"Sammelnr. ungeschält ABS"),
IFERROR(IF(VLOOKUP(O575,[1]Sammelnr.!$E:$F,2,FALSE)=0,"Sammelnr. ungeschält VS"),
IFERROR(IF(VLOOKUP(O575,[1]Sammelnr.!$H:$I,2,FALSE)=0,"Sammelnr. geschält"),
IFERROR(IF(VLOOKUP(O575,[1]Offen!$B:$C,2,FALSE)=0,"Offen ungeschält ABS"),
IFERROR(IF(VLOOKUP(O575,[1]Offen!$E:$F,2,FALSE)=0,"Offen ungeschält VOS"),
IFERROR(IF(VLOOKUP(O575,[1]Offen!$H:$I,2,FALSE)=0,"Offen geschält RW"),
IFERROR(IF(VLOOKUP(O575,[1]Offen!$K:$L,2,FALSE)=0,"Offen vegan"),
IFERROR(IF(VLOOKUP(O575,[1]Offen!$N:$O,2,FALSE)=0,"Offen Zipfel"),
IFERROR(IF(VLOOKUP(O575,[1]Offen!$Q:$R,2,FALSE)=0,"Offen Endstücke"),
IFERROR(IF(VLOOKUP(O575,[1]Vakuumiert!$B:$C,2,FALSE)=0,"Vakuumierter VOS ungeschält"),
IFERROR(IF(VLOOKUP(O575,[1]Vakuumiert!$E:$F,2,FALSE)=0,"Vakuumierter ABS ungeschält"),
IFERROR(IF(VLOOKUP(O575,[1]Vakuumiert!$H:$I,2,FALSE)=0,"Vakuumierter VOS geschält"),
IFERROR(IF(VLOOKUP(O575,[1]Vakuumiert!$K:$L,2,FALSE)=0,"Vakuumierter VOS vegan"),
IFERROR(IF(VLOOKUP(O575,[1]Vakuumiert!$N:$O,2,FALSE)=0,"Vakuumierter VOS Zipfel"),
IFERROR(IF(VLOOKUP(O575,[1]Vakuumiert!$Q:$R,2,FALSE)=0,"Vakuumiert geschält"),
IFERROR(IF(VLOOKUP(O575,'[1]vakuumierte Fertigprodukte'!$B:$C,2,FALSE)=0,"Fertigprodukte"),
IFERROR(IF(VLOOKUP(O575,'[1]vakuumierte Fertigprodukte'!$E:$FI,2,FALSE)=0,"Vakuumierte Zipfel"),
IFERROR(IF(VLOOKUP(O575,[1]Wurste!$B:$C,2,FALSE)=0,"Räucherwürste"),
IFERROR(IF(VLOOKUP(O575,[1]Wurste!$E:$F,2,FALSE)=0,"URW/URGW Wurst"),
IFERROR(IF(VLOOKUP(O575,[1]Wurste!$H:$I,2,FALSE)=0,"HF-Wurst Vegan"),
IFERROR(IF(VLOOKUP(O575,[1]Wurste!$K:$L,2,FALSE)=0,"320er ohne Würste"),
IFERROR(IF(AND(OR(Abfalldokumentation!$A575="BU3",Abfalldokumentation!$A575="Verkauf"),Abfalldokumentation!$F575="Schimmel",Abfalldokumentation!$G575="keinen Abnehmer/kein Schälpersonal"),"Div. Zipfel, ES ohne Verwendung",VLOOKUP(Abfalldokumentation!$E575,Produktgruppen!A:B,2,FALSE)),"-")))))))))))))))))))))))</f>
        <v>ABS</v>
      </c>
      <c r="E575" s="76" t="str">
        <f>IFERROR(VLOOKUP(Abfalldokumentation!$O575,Artikel!A:C,3,FALSE),Abfalldokumentation!$O575)</f>
        <v>ABS CHED-PF-KRÄUK gemis</v>
      </c>
      <c r="F575" s="76" t="str">
        <f>VLOOKUP(T575,'Liste Gründe'!A:D,2,FALSE)</f>
        <v>Linienbezogen</v>
      </c>
      <c r="G575" s="75" t="str">
        <f>IF(ISBLANK(V575),VLOOKUP(Abfalldokumentation!$P575,'Liste Gründe'!A:D,3,FALSE),V575)</f>
        <v>gemischtes Produkt</v>
      </c>
      <c r="H575" s="76" t="str">
        <f>IF(ISBLANK(Abfalldokumentation!$W575),"-",Abfalldokumentation!$W575)</f>
        <v>-</v>
      </c>
      <c r="I575" s="76">
        <f t="shared" si="57"/>
        <v>38</v>
      </c>
      <c r="J575" s="76" t="str">
        <f t="shared" si="58"/>
        <v>Produkte</v>
      </c>
      <c r="K575" s="76" t="str">
        <f t="shared" si="59"/>
        <v>BUs</v>
      </c>
      <c r="L575" s="76" t="str">
        <f t="shared" si="60"/>
        <v>Symptome</v>
      </c>
      <c r="M575" s="76">
        <f>IFERROR(VLOOKUP(Abfalldokumentation!$O575,Kennzahlen!S:V,3,FALSE)*Abfalldokumentation!$B575,"0")</f>
        <v>150</v>
      </c>
      <c r="N575" s="76" t="str">
        <f>IF(ISBLANK(Q575),VLOOKUP(Abfalldokumentation!$O575,'Linien - BU'!R:S,2,FALSE),Q575)</f>
        <v>L33</v>
      </c>
      <c r="O575" s="77">
        <f t="shared" si="61"/>
        <v>29501003</v>
      </c>
      <c r="P575" s="77">
        <f t="shared" si="62"/>
        <v>81</v>
      </c>
      <c r="Q575" s="45" t="s">
        <v>205</v>
      </c>
      <c r="R575" s="46">
        <v>29501003</v>
      </c>
      <c r="S575" s="46">
        <v>150</v>
      </c>
      <c r="T575" s="46">
        <v>81</v>
      </c>
      <c r="U575" s="47">
        <v>44459</v>
      </c>
      <c r="V575" s="48"/>
      <c r="W575" s="49"/>
      <c r="X575" s="50" t="str">
        <f>IFERROR(VLOOKUP(Abfalldokumentation!$R575,Artikel!A:C,3,FALSE),Abfalldokumentation!$R575)</f>
        <v>ABS CHED-PF-KRÄUK gemis</v>
      </c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spans="1:40" ht="30" hidden="1" customHeight="1" x14ac:dyDescent="0.25">
      <c r="A576" s="78" t="str">
        <f>VLOOKUP(N576,'Linien - BU'!A:B,2,FALSE)</f>
        <v>BU4</v>
      </c>
      <c r="B576" s="79">
        <f t="shared" si="56"/>
        <v>25</v>
      </c>
      <c r="C576" s="80">
        <f>Abfalldokumentation!$U576</f>
        <v>44459</v>
      </c>
      <c r="D576" s="69" t="str">
        <f>IFERROR(IF(VLOOKUP(O576,'[1]Rohware 230'!$B:$C,2,FALSE)=0,"Rohware"),
IFERROR(IF(VLOOKUP(O576,[1]Sammelnr.!$B:$C,2,FALSE)=0,"Sammelnr. ungeschält ABS"),
IFERROR(IF(VLOOKUP(O576,[1]Sammelnr.!$E:$F,2,FALSE)=0,"Sammelnr. ungeschält VS"),
IFERROR(IF(VLOOKUP(O576,[1]Sammelnr.!$H:$I,2,FALSE)=0,"Sammelnr. geschält"),
IFERROR(IF(VLOOKUP(O576,[1]Offen!$B:$C,2,FALSE)=0,"Offen ungeschält ABS"),
IFERROR(IF(VLOOKUP(O576,[1]Offen!$E:$F,2,FALSE)=0,"Offen ungeschält VOS"),
IFERROR(IF(VLOOKUP(O576,[1]Offen!$H:$I,2,FALSE)=0,"Offen geschält RW"),
IFERROR(IF(VLOOKUP(O576,[1]Offen!$K:$L,2,FALSE)=0,"Offen vegan"),
IFERROR(IF(VLOOKUP(O576,[1]Offen!$N:$O,2,FALSE)=0,"Offen Zipfel"),
IFERROR(IF(VLOOKUP(O576,[1]Offen!$Q:$R,2,FALSE)=0,"Offen Endstücke"),
IFERROR(IF(VLOOKUP(O576,[1]Vakuumiert!$B:$C,2,FALSE)=0,"Vakuumierter VOS ungeschält"),
IFERROR(IF(VLOOKUP(O576,[1]Vakuumiert!$E:$F,2,FALSE)=0,"Vakuumierter ABS ungeschält"),
IFERROR(IF(VLOOKUP(O576,[1]Vakuumiert!$H:$I,2,FALSE)=0,"Vakuumierter VOS geschält"),
IFERROR(IF(VLOOKUP(O576,[1]Vakuumiert!$K:$L,2,FALSE)=0,"Vakuumierter VOS vegan"),
IFERROR(IF(VLOOKUP(O576,[1]Vakuumiert!$N:$O,2,FALSE)=0,"Vakuumierter VOS Zipfel"),
IFERROR(IF(VLOOKUP(O576,[1]Vakuumiert!$Q:$R,2,FALSE)=0,"Vakuumiert geschält"),
IFERROR(IF(VLOOKUP(O576,'[1]vakuumierte Fertigprodukte'!$B:$C,2,FALSE)=0,"Fertigprodukte"),
IFERROR(IF(VLOOKUP(O576,'[1]vakuumierte Fertigprodukte'!$E:$FI,2,FALSE)=0,"Vakuumierte Zipfel"),
IFERROR(IF(VLOOKUP(O576,[1]Wurste!$B:$C,2,FALSE)=0,"Räucherwürste"),
IFERROR(IF(VLOOKUP(O576,[1]Wurste!$E:$F,2,FALSE)=0,"URW/URGW Wurst"),
IFERROR(IF(VLOOKUP(O576,[1]Wurste!$H:$I,2,FALSE)=0,"HF-Wurst Vegan"),
IFERROR(IF(VLOOKUP(O576,[1]Wurste!$K:$L,2,FALSE)=0,"320er ohne Würste"),
IFERROR(IF(AND(OR(Abfalldokumentation!$A576="BU3",Abfalldokumentation!$A576="Verkauf"),Abfalldokumentation!$F576="Schimmel",Abfalldokumentation!$G576="keinen Abnehmer/kein Schälpersonal"),"Div. Zipfel, ES ohne Verwendung",VLOOKUP(Abfalldokumentation!$E576,Produktgruppen!A:B,2,FALSE)),"-")))))))))))))))))))))))</f>
        <v>ABS</v>
      </c>
      <c r="E576" s="81" t="str">
        <f>IFERROR(VLOOKUP(Abfalldokumentation!$O576,Artikel!A:C,3,FALSE),Abfalldokumentation!$O576)</f>
        <v>ABS BRUSCHETTA</v>
      </c>
      <c r="F576" s="81" t="str">
        <f>VLOOKUP(T576,'Liste Gründe'!A:D,2,FALSE)</f>
        <v>keinen Verwendungszweck</v>
      </c>
      <c r="G576" s="80" t="str">
        <f>IF(ISBLANK(V576),VLOOKUP(Abfalldokumentation!$P576,'Liste Gründe'!A:D,3,FALSE),V576)</f>
        <v>keinen Verwendungszweck</v>
      </c>
      <c r="H576" s="81" t="str">
        <f>IF(ISBLANK(Abfalldokumentation!$W576),"-",Abfalldokumentation!$W576)</f>
        <v>&lt;300kg/Monat</v>
      </c>
      <c r="I576" s="81">
        <f t="shared" si="57"/>
        <v>38</v>
      </c>
      <c r="J576" s="81" t="str">
        <f t="shared" si="58"/>
        <v>Produkte</v>
      </c>
      <c r="K576" s="81" t="str">
        <f t="shared" si="59"/>
        <v>BUs</v>
      </c>
      <c r="L576" s="81" t="str">
        <f t="shared" si="60"/>
        <v>Symptome</v>
      </c>
      <c r="M576" s="81">
        <f>IFERROR(VLOOKUP(Abfalldokumentation!$O576,Kennzahlen!S:V,3,FALSE)*Abfalldokumentation!$B576,"0")</f>
        <v>37.5</v>
      </c>
      <c r="N576" s="81" t="str">
        <f>IF(ISBLANK(Q576),VLOOKUP(Abfalldokumentation!$O576,'Linien - BU'!R:S,2,FALSE),Q576)</f>
        <v>L21</v>
      </c>
      <c r="O576" s="77">
        <f t="shared" si="61"/>
        <v>29501029</v>
      </c>
      <c r="P576" s="77">
        <f t="shared" si="62"/>
        <v>61</v>
      </c>
      <c r="Q576" s="39" t="s">
        <v>231</v>
      </c>
      <c r="R576" s="40">
        <v>29501029</v>
      </c>
      <c r="S576" s="40">
        <v>25</v>
      </c>
      <c r="T576" s="40">
        <v>61</v>
      </c>
      <c r="U576" s="41">
        <v>44459</v>
      </c>
      <c r="V576" s="42"/>
      <c r="W576" s="43" t="s">
        <v>190</v>
      </c>
      <c r="X576" s="44" t="str">
        <f>IFERROR(VLOOKUP(Abfalldokumentation!$R576,Artikel!A:C,3,FALSE),Abfalldokumentation!$R576)</f>
        <v>ABS BRUSCHETTA</v>
      </c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spans="1:40" ht="30" hidden="1" customHeight="1" x14ac:dyDescent="0.25">
      <c r="A577" s="73" t="str">
        <f>VLOOKUP(N577,'Linien - BU'!A:B,2,FALSE)</f>
        <v>BU3</v>
      </c>
      <c r="B577" s="74">
        <f t="shared" si="56"/>
        <v>30</v>
      </c>
      <c r="C577" s="75">
        <f>Abfalldokumentation!$U577</f>
        <v>44459</v>
      </c>
      <c r="D577" s="69" t="str">
        <f>IFERROR(IF(VLOOKUP(O577,'[1]Rohware 230'!$B:$C,2,FALSE)=0,"Rohware"),
IFERROR(IF(VLOOKUP(O577,[1]Sammelnr.!$B:$C,2,FALSE)=0,"Sammelnr. ungeschält ABS"),
IFERROR(IF(VLOOKUP(O577,[1]Sammelnr.!$E:$F,2,FALSE)=0,"Sammelnr. ungeschält VS"),
IFERROR(IF(VLOOKUP(O577,[1]Sammelnr.!$H:$I,2,FALSE)=0,"Sammelnr. geschält"),
IFERROR(IF(VLOOKUP(O577,[1]Offen!$B:$C,2,FALSE)=0,"Offen ungeschält ABS"),
IFERROR(IF(VLOOKUP(O577,[1]Offen!$E:$F,2,FALSE)=0,"Offen ungeschält VOS"),
IFERROR(IF(VLOOKUP(O577,[1]Offen!$H:$I,2,FALSE)=0,"Offen geschält RW"),
IFERROR(IF(VLOOKUP(O577,[1]Offen!$K:$L,2,FALSE)=0,"Offen vegan"),
IFERROR(IF(VLOOKUP(O577,[1]Offen!$N:$O,2,FALSE)=0,"Offen Zipfel"),
IFERROR(IF(VLOOKUP(O577,[1]Offen!$Q:$R,2,FALSE)=0,"Offen Endstücke"),
IFERROR(IF(VLOOKUP(O577,[1]Vakuumiert!$B:$C,2,FALSE)=0,"Vakuumierter VOS ungeschält"),
IFERROR(IF(VLOOKUP(O577,[1]Vakuumiert!$E:$F,2,FALSE)=0,"Vakuumierter ABS ungeschält"),
IFERROR(IF(VLOOKUP(O577,[1]Vakuumiert!$H:$I,2,FALSE)=0,"Vakuumierter VOS geschält"),
IFERROR(IF(VLOOKUP(O577,[1]Vakuumiert!$K:$L,2,FALSE)=0,"Vakuumierter VOS vegan"),
IFERROR(IF(VLOOKUP(O577,[1]Vakuumiert!$N:$O,2,FALSE)=0,"Vakuumierter VOS Zipfel"),
IFERROR(IF(VLOOKUP(O577,[1]Vakuumiert!$Q:$R,2,FALSE)=0,"Vakuumiert geschält"),
IFERROR(IF(VLOOKUP(O577,'[1]vakuumierte Fertigprodukte'!$B:$C,2,FALSE)=0,"Fertigprodukte"),
IFERROR(IF(VLOOKUP(O577,'[1]vakuumierte Fertigprodukte'!$E:$FI,2,FALSE)=0,"Vakuumierte Zipfel"),
IFERROR(IF(VLOOKUP(O577,[1]Wurste!$B:$C,2,FALSE)=0,"Räucherwürste"),
IFERROR(IF(VLOOKUP(O577,[1]Wurste!$E:$F,2,FALSE)=0,"URW/URGW Wurst"),
IFERROR(IF(VLOOKUP(O577,[1]Wurste!$H:$I,2,FALSE)=0,"HF-Wurst Vegan"),
IFERROR(IF(VLOOKUP(O577,[1]Wurste!$K:$L,2,FALSE)=0,"320er ohne Würste"),
IFERROR(IF(AND(OR(Abfalldokumentation!$A577="BU3",Abfalldokumentation!$A577="Verkauf"),Abfalldokumentation!$F577="Schimmel",Abfalldokumentation!$G577="keinen Abnehmer/kein Schälpersonal"),"Div. Zipfel, ES ohne Verwendung",VLOOKUP(Abfalldokumentation!$E577,Produktgruppen!A:B,2,FALSE)),"-")))))))))))))))))))))))</f>
        <v>ABS</v>
      </c>
      <c r="E577" s="76" t="str">
        <f>IFERROR(VLOOKUP(Abfalldokumentation!$O577,Artikel!A:C,3,FALSE),Abfalldokumentation!$O577)</f>
        <v>ABS CHED-ROT MIT ß-CARO</v>
      </c>
      <c r="F577" s="76" t="str">
        <f>VLOOKUP(T577,'Liste Gründe'!A:D,2,FALSE)</f>
        <v>Rest</v>
      </c>
      <c r="G577" s="75" t="str">
        <f>IF(ISBLANK(V577),VLOOKUP(Abfalldokumentation!$P577,'Liste Gründe'!A:D,3,FALSE),V577)</f>
        <v>Schmutz</v>
      </c>
      <c r="H577" s="76" t="str">
        <f>IF(ISBLANK(Abfalldokumentation!$W577),"-",Abfalldokumentation!$W577)</f>
        <v>-</v>
      </c>
      <c r="I577" s="76">
        <f t="shared" si="57"/>
        <v>38</v>
      </c>
      <c r="J577" s="76" t="str">
        <f t="shared" si="58"/>
        <v>Produkte</v>
      </c>
      <c r="K577" s="76" t="str">
        <f t="shared" si="59"/>
        <v>BUs</v>
      </c>
      <c r="L577" s="76" t="str">
        <f t="shared" si="60"/>
        <v>Symptome</v>
      </c>
      <c r="M577" s="76">
        <f>IFERROR(VLOOKUP(Abfalldokumentation!$O577,Kennzahlen!S:V,3,FALSE)*Abfalldokumentation!$B577,"0")</f>
        <v>30</v>
      </c>
      <c r="N577" s="76" t="str">
        <f>IF(ISBLANK(Q577),VLOOKUP(Abfalldokumentation!$O577,'Linien - BU'!R:S,2,FALSE),Q577)</f>
        <v>L33</v>
      </c>
      <c r="O577" s="77">
        <f t="shared" si="61"/>
        <v>29501032</v>
      </c>
      <c r="P577" s="77">
        <f t="shared" si="62"/>
        <v>42</v>
      </c>
      <c r="Q577" s="45" t="s">
        <v>205</v>
      </c>
      <c r="R577" s="46">
        <v>29501032</v>
      </c>
      <c r="S577" s="46">
        <v>30</v>
      </c>
      <c r="T577" s="46">
        <v>42</v>
      </c>
      <c r="U577" s="47">
        <v>44459</v>
      </c>
      <c r="V577" s="46"/>
      <c r="W577" s="46"/>
      <c r="X577" s="50" t="str">
        <f>IFERROR(VLOOKUP(Abfalldokumentation!$R577,Artikel!A:C,3,FALSE),Abfalldokumentation!$R577)</f>
        <v>ABS CHED-ROT MIT ß-CARO</v>
      </c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spans="1:40" ht="30" hidden="1" customHeight="1" x14ac:dyDescent="0.25">
      <c r="A578" s="78" t="str">
        <f>VLOOKUP(N578,'Linien - BU'!A:B,2,FALSE)</f>
        <v>BU4</v>
      </c>
      <c r="B578" s="79">
        <f t="shared" ref="B578:B641" si="63">S578</f>
        <v>50</v>
      </c>
      <c r="C578" s="80">
        <f>Abfalldokumentation!$U578</f>
        <v>44459</v>
      </c>
      <c r="D578" s="69" t="str">
        <f>IFERROR(IF(VLOOKUP(O578,'[1]Rohware 230'!$B:$C,2,FALSE)=0,"Rohware"),
IFERROR(IF(VLOOKUP(O578,[1]Sammelnr.!$B:$C,2,FALSE)=0,"Sammelnr. ungeschält ABS"),
IFERROR(IF(VLOOKUP(O578,[1]Sammelnr.!$E:$F,2,FALSE)=0,"Sammelnr. ungeschält VS"),
IFERROR(IF(VLOOKUP(O578,[1]Sammelnr.!$H:$I,2,FALSE)=0,"Sammelnr. geschält"),
IFERROR(IF(VLOOKUP(O578,[1]Offen!$B:$C,2,FALSE)=0,"Offen ungeschält ABS"),
IFERROR(IF(VLOOKUP(O578,[1]Offen!$E:$F,2,FALSE)=0,"Offen ungeschält VOS"),
IFERROR(IF(VLOOKUP(O578,[1]Offen!$H:$I,2,FALSE)=0,"Offen geschält RW"),
IFERROR(IF(VLOOKUP(O578,[1]Offen!$K:$L,2,FALSE)=0,"Offen vegan"),
IFERROR(IF(VLOOKUP(O578,[1]Offen!$N:$O,2,FALSE)=0,"Offen Zipfel"),
IFERROR(IF(VLOOKUP(O578,[1]Offen!$Q:$R,2,FALSE)=0,"Offen Endstücke"),
IFERROR(IF(VLOOKUP(O578,[1]Vakuumiert!$B:$C,2,FALSE)=0,"Vakuumierter VOS ungeschält"),
IFERROR(IF(VLOOKUP(O578,[1]Vakuumiert!$E:$F,2,FALSE)=0,"Vakuumierter ABS ungeschält"),
IFERROR(IF(VLOOKUP(O578,[1]Vakuumiert!$H:$I,2,FALSE)=0,"Vakuumierter VOS geschält"),
IFERROR(IF(VLOOKUP(O578,[1]Vakuumiert!$K:$L,2,FALSE)=0,"Vakuumierter VOS vegan"),
IFERROR(IF(VLOOKUP(O578,[1]Vakuumiert!$N:$O,2,FALSE)=0,"Vakuumierter VOS Zipfel"),
IFERROR(IF(VLOOKUP(O578,[1]Vakuumiert!$Q:$R,2,FALSE)=0,"Vakuumiert geschält"),
IFERROR(IF(VLOOKUP(O578,'[1]vakuumierte Fertigprodukte'!$B:$C,2,FALSE)=0,"Fertigprodukte"),
IFERROR(IF(VLOOKUP(O578,'[1]vakuumierte Fertigprodukte'!$E:$FI,2,FALSE)=0,"Vakuumierte Zipfel"),
IFERROR(IF(VLOOKUP(O578,[1]Wurste!$B:$C,2,FALSE)=0,"Räucherwürste"),
IFERROR(IF(VLOOKUP(O578,[1]Wurste!$E:$F,2,FALSE)=0,"URW/URGW Wurst"),
IFERROR(IF(VLOOKUP(O578,[1]Wurste!$H:$I,2,FALSE)=0,"HF-Wurst Vegan"),
IFERROR(IF(VLOOKUP(O578,[1]Wurste!$K:$L,2,FALSE)=0,"320er ohne Würste"),
IFERROR(IF(AND(OR(Abfalldokumentation!$A578="BU3",Abfalldokumentation!$A578="Verkauf"),Abfalldokumentation!$F578="Schimmel",Abfalldokumentation!$G578="keinen Abnehmer/kein Schälpersonal"),"Div. Zipfel, ES ohne Verwendung",VLOOKUP(Abfalldokumentation!$E578,Produktgruppen!A:B,2,FALSE)),"-")))))))))))))))))))))))</f>
        <v>ABS</v>
      </c>
      <c r="E578" s="81" t="str">
        <f>IFERROR(VLOOKUP(Abfalldokumentation!$O578,Artikel!A:C,3,FALSE),Abfalldokumentation!$O578)</f>
        <v>ABS OLD-AMSTERDAM</v>
      </c>
      <c r="F578" s="81" t="str">
        <f>VLOOKUP(T578,'Liste Gründe'!A:D,2,FALSE)</f>
        <v>keinen Verwendungszweck</v>
      </c>
      <c r="G578" s="80" t="str">
        <f>IF(ISBLANK(V578),VLOOKUP(Abfalldokumentation!$P578,'Liste Gründe'!A:D,3,FALSE),V578)</f>
        <v>keinen Verwendungszweck</v>
      </c>
      <c r="H578" s="81" t="str">
        <f>IF(ISBLANK(Abfalldokumentation!$W578),"-",Abfalldokumentation!$W578)</f>
        <v>&lt;1000kg/Monat</v>
      </c>
      <c r="I578" s="81">
        <f t="shared" ref="I578:I641" si="64">_xlfn.ISOWEEKNUM(C578)</f>
        <v>38</v>
      </c>
      <c r="J578" s="81" t="str">
        <f t="shared" ref="J578:J641" si="65">"Produkte"</f>
        <v>Produkte</v>
      </c>
      <c r="K578" s="81" t="str">
        <f t="shared" ref="K578:K641" si="66">"BUs"</f>
        <v>BUs</v>
      </c>
      <c r="L578" s="81" t="str">
        <f t="shared" ref="L578:L641" si="67">"Symptome"</f>
        <v>Symptome</v>
      </c>
      <c r="M578" s="81">
        <f>IFERROR(VLOOKUP(Abfalldokumentation!$O578,Kennzahlen!S:V,3,FALSE)*Abfalldokumentation!$B578,"0")</f>
        <v>5.0000000000000001E-3</v>
      </c>
      <c r="N578" s="81" t="str">
        <f>IF(ISBLANK(Q578),VLOOKUP(Abfalldokumentation!$O578,'Linien - BU'!R:S,2,FALSE),Q578)</f>
        <v>L22</v>
      </c>
      <c r="O578" s="77">
        <f t="shared" ref="O578:O641" si="68">R578</f>
        <v>29501039</v>
      </c>
      <c r="P578" s="77">
        <f t="shared" ref="P578:P641" si="69">T578</f>
        <v>61</v>
      </c>
      <c r="Q578" s="39" t="s">
        <v>186</v>
      </c>
      <c r="R578" s="40">
        <v>29501039</v>
      </c>
      <c r="S578" s="40">
        <v>50</v>
      </c>
      <c r="T578" s="40">
        <v>61</v>
      </c>
      <c r="U578" s="41">
        <v>44459</v>
      </c>
      <c r="V578" s="42"/>
      <c r="W578" s="43" t="s">
        <v>236</v>
      </c>
      <c r="X578" s="44" t="str">
        <f>IFERROR(VLOOKUP(Abfalldokumentation!$R578,Artikel!A:C,3,FALSE),Abfalldokumentation!$R578)</f>
        <v>ABS OLD-AMSTERDAM</v>
      </c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spans="1:40" ht="30" hidden="1" customHeight="1" x14ac:dyDescent="0.25">
      <c r="A579" s="73" t="str">
        <f>VLOOKUP(N579,'Linien - BU'!A:B,2,FALSE)</f>
        <v>Verkauf</v>
      </c>
      <c r="B579" s="74">
        <f t="shared" si="63"/>
        <v>362.5</v>
      </c>
      <c r="C579" s="75">
        <f>Abfalldokumentation!$U579</f>
        <v>44459</v>
      </c>
      <c r="D579" s="69" t="str">
        <f>IFERROR(IF(VLOOKUP(O579,'[1]Rohware 230'!$B:$C,2,FALSE)=0,"Rohware"),
IFERROR(IF(VLOOKUP(O579,[1]Sammelnr.!$B:$C,2,FALSE)=0,"Sammelnr. ungeschält ABS"),
IFERROR(IF(VLOOKUP(O579,[1]Sammelnr.!$E:$F,2,FALSE)=0,"Sammelnr. ungeschält VS"),
IFERROR(IF(VLOOKUP(O579,[1]Sammelnr.!$H:$I,2,FALSE)=0,"Sammelnr. geschält"),
IFERROR(IF(VLOOKUP(O579,[1]Offen!$B:$C,2,FALSE)=0,"Offen ungeschält ABS"),
IFERROR(IF(VLOOKUP(O579,[1]Offen!$E:$F,2,FALSE)=0,"Offen ungeschält VOS"),
IFERROR(IF(VLOOKUP(O579,[1]Offen!$H:$I,2,FALSE)=0,"Offen geschält RW"),
IFERROR(IF(VLOOKUP(O579,[1]Offen!$K:$L,2,FALSE)=0,"Offen vegan"),
IFERROR(IF(VLOOKUP(O579,[1]Offen!$N:$O,2,FALSE)=0,"Offen Zipfel"),
IFERROR(IF(VLOOKUP(O579,[1]Offen!$Q:$R,2,FALSE)=0,"Offen Endstücke"),
IFERROR(IF(VLOOKUP(O579,[1]Vakuumiert!$B:$C,2,FALSE)=0,"Vakuumierter VOS ungeschält"),
IFERROR(IF(VLOOKUP(O579,[1]Vakuumiert!$E:$F,2,FALSE)=0,"Vakuumierter ABS ungeschält"),
IFERROR(IF(VLOOKUP(O579,[1]Vakuumiert!$H:$I,2,FALSE)=0,"Vakuumierter VOS geschält"),
IFERROR(IF(VLOOKUP(O579,[1]Vakuumiert!$K:$L,2,FALSE)=0,"Vakuumierter VOS vegan"),
IFERROR(IF(VLOOKUP(O579,[1]Vakuumiert!$N:$O,2,FALSE)=0,"Vakuumierter VOS Zipfel"),
IFERROR(IF(VLOOKUP(O579,[1]Vakuumiert!$Q:$R,2,FALSE)=0,"Vakuumiert geschält"),
IFERROR(IF(VLOOKUP(O579,'[1]vakuumierte Fertigprodukte'!$B:$C,2,FALSE)=0,"Fertigprodukte"),
IFERROR(IF(VLOOKUP(O579,'[1]vakuumierte Fertigprodukte'!$E:$FI,2,FALSE)=0,"Vakuumierte Zipfel"),
IFERROR(IF(VLOOKUP(O579,[1]Wurste!$B:$C,2,FALSE)=0,"Räucherwürste"),
IFERROR(IF(VLOOKUP(O579,[1]Wurste!$E:$F,2,FALSE)=0,"URW/URGW Wurst"),
IFERROR(IF(VLOOKUP(O579,[1]Wurste!$H:$I,2,FALSE)=0,"HF-Wurst Vegan"),
IFERROR(IF(VLOOKUP(O579,[1]Wurste!$K:$L,2,FALSE)=0,"320er ohne Würste"),
IFERROR(IF(AND(OR(Abfalldokumentation!$A579="BU3",Abfalldokumentation!$A579="Verkauf"),Abfalldokumentation!$F579="Schimmel",Abfalldokumentation!$G579="keinen Abnehmer/kein Schälpersonal"),"Div. Zipfel, ES ohne Verwendung",VLOOKUP(Abfalldokumentation!$E579,Produktgruppen!A:B,2,FALSE)),"-")))))))))))))))))))))))</f>
        <v>Div. Zipfel, ES ohne Verwendung</v>
      </c>
      <c r="E579" s="76" t="str">
        <f>IFERROR(VLOOKUP(Abfalldokumentation!$O579,Artikel!A:C,3,FALSE),Abfalldokumentation!$O579)</f>
        <v>VOS GRW-NATUR ZIPFEL 35</v>
      </c>
      <c r="F579" s="76" t="str">
        <f>VLOOKUP(T579,'Liste Gründe'!A:D,2,FALSE)</f>
        <v>Schimmel</v>
      </c>
      <c r="G579" s="75" t="str">
        <f>IF(ISBLANK(V579),VLOOKUP(Abfalldokumentation!$P579,'Liste Gründe'!A:D,3,FALSE),V579)</f>
        <v>keinen Abnehmer/kein Schälpersonal</v>
      </c>
      <c r="H579" s="76" t="str">
        <f>IF(ISBLANK(Abfalldokumentation!$W579),"-",Abfalldokumentation!$W579)</f>
        <v>keinen Abnehmer/Schälen</v>
      </c>
      <c r="I579" s="76">
        <f t="shared" si="64"/>
        <v>38</v>
      </c>
      <c r="J579" s="76" t="str">
        <f t="shared" si="65"/>
        <v>Produkte</v>
      </c>
      <c r="K579" s="76" t="str">
        <f t="shared" si="66"/>
        <v>BUs</v>
      </c>
      <c r="L579" s="76" t="str">
        <f t="shared" si="67"/>
        <v>Symptome</v>
      </c>
      <c r="M579" s="76">
        <f>IFERROR(VLOOKUP(Abfalldokumentation!$O579,Kennzahlen!S:V,3,FALSE)*Abfalldokumentation!$B579,"0")</f>
        <v>181.25</v>
      </c>
      <c r="N579" s="76" t="str">
        <f>IF(ISBLANK(Q579),VLOOKUP(Abfalldokumentation!$O579,'Linien - BU'!R:S,2,FALSE),Q579)</f>
        <v>Verkauf</v>
      </c>
      <c r="O579" s="77">
        <f t="shared" si="68"/>
        <v>29501063</v>
      </c>
      <c r="P579" s="77">
        <f t="shared" si="69"/>
        <v>12</v>
      </c>
      <c r="Q579" s="45" t="s">
        <v>11</v>
      </c>
      <c r="R579" s="46">
        <v>29501063</v>
      </c>
      <c r="S579" s="46">
        <v>362.5</v>
      </c>
      <c r="T579" s="46">
        <v>12</v>
      </c>
      <c r="U579" s="47">
        <v>44459</v>
      </c>
      <c r="V579" s="48" t="s">
        <v>20</v>
      </c>
      <c r="W579" s="49" t="s">
        <v>192</v>
      </c>
      <c r="X579" s="50" t="str">
        <f>IFERROR(VLOOKUP(Abfalldokumentation!$R579,Artikel!A:C,3,FALSE),Abfalldokumentation!$R579)</f>
        <v>VOS GRW-NATUR ZIPFEL 35</v>
      </c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spans="1:40" ht="30" hidden="1" customHeight="1" x14ac:dyDescent="0.25">
      <c r="A580" s="78" t="str">
        <f>VLOOKUP(N580,'Linien - BU'!A:B,2,FALSE)</f>
        <v>Verkauf</v>
      </c>
      <c r="B580" s="79">
        <f t="shared" si="63"/>
        <v>409</v>
      </c>
      <c r="C580" s="80">
        <f>Abfalldokumentation!$U580</f>
        <v>44459</v>
      </c>
      <c r="D580" s="69" t="str">
        <f>IFERROR(IF(VLOOKUP(O580,'[1]Rohware 230'!$B:$C,2,FALSE)=0,"Rohware"),
IFERROR(IF(VLOOKUP(O580,[1]Sammelnr.!$B:$C,2,FALSE)=0,"Sammelnr. ungeschält ABS"),
IFERROR(IF(VLOOKUP(O580,[1]Sammelnr.!$E:$F,2,FALSE)=0,"Sammelnr. ungeschält VS"),
IFERROR(IF(VLOOKUP(O580,[1]Sammelnr.!$H:$I,2,FALSE)=0,"Sammelnr. geschält"),
IFERROR(IF(VLOOKUP(O580,[1]Offen!$B:$C,2,FALSE)=0,"Offen ungeschält ABS"),
IFERROR(IF(VLOOKUP(O580,[1]Offen!$E:$F,2,FALSE)=0,"Offen ungeschält VOS"),
IFERROR(IF(VLOOKUP(O580,[1]Offen!$H:$I,2,FALSE)=0,"Offen geschält RW"),
IFERROR(IF(VLOOKUP(O580,[1]Offen!$K:$L,2,FALSE)=0,"Offen vegan"),
IFERROR(IF(VLOOKUP(O580,[1]Offen!$N:$O,2,FALSE)=0,"Offen Zipfel"),
IFERROR(IF(VLOOKUP(O580,[1]Offen!$Q:$R,2,FALSE)=0,"Offen Endstücke"),
IFERROR(IF(VLOOKUP(O580,[1]Vakuumiert!$B:$C,2,FALSE)=0,"Vakuumierter VOS ungeschält"),
IFERROR(IF(VLOOKUP(O580,[1]Vakuumiert!$E:$F,2,FALSE)=0,"Vakuumierter ABS ungeschält"),
IFERROR(IF(VLOOKUP(O580,[1]Vakuumiert!$H:$I,2,FALSE)=0,"Vakuumierter VOS geschält"),
IFERROR(IF(VLOOKUP(O580,[1]Vakuumiert!$K:$L,2,FALSE)=0,"Vakuumierter VOS vegan"),
IFERROR(IF(VLOOKUP(O580,[1]Vakuumiert!$N:$O,2,FALSE)=0,"Vakuumierter VOS Zipfel"),
IFERROR(IF(VLOOKUP(O580,[1]Vakuumiert!$Q:$R,2,FALSE)=0,"Vakuumiert geschält"),
IFERROR(IF(VLOOKUP(O580,'[1]vakuumierte Fertigprodukte'!$B:$C,2,FALSE)=0,"Fertigprodukte"),
IFERROR(IF(VLOOKUP(O580,'[1]vakuumierte Fertigprodukte'!$E:$FI,2,FALSE)=0,"Vakuumierte Zipfel"),
IFERROR(IF(VLOOKUP(O580,[1]Wurste!$B:$C,2,FALSE)=0,"Räucherwürste"),
IFERROR(IF(VLOOKUP(O580,[1]Wurste!$E:$F,2,FALSE)=0,"URW/URGW Wurst"),
IFERROR(IF(VLOOKUP(O580,[1]Wurste!$H:$I,2,FALSE)=0,"HF-Wurst Vegan"),
IFERROR(IF(VLOOKUP(O580,[1]Wurste!$K:$L,2,FALSE)=0,"320er ohne Würste"),
IFERROR(IF(AND(OR(Abfalldokumentation!$A580="BU3",Abfalldokumentation!$A580="Verkauf"),Abfalldokumentation!$F580="Schimmel",Abfalldokumentation!$G580="keinen Abnehmer/kein Schälpersonal"),"Div. Zipfel, ES ohne Verwendung",VLOOKUP(Abfalldokumentation!$E580,Produktgruppen!A:B,2,FALSE)),"-")))))))))))))))))))))))</f>
        <v>Div. Zipfel, ES ohne Verwendung</v>
      </c>
      <c r="E580" s="81" t="str">
        <f>IFERROR(VLOOKUP(Abfalldokumentation!$O580,Artikel!A:C,3,FALSE),Abfalldokumentation!$O580)</f>
        <v>VOS GRW-CHILI-NAT ZIPFE</v>
      </c>
      <c r="F580" s="81" t="str">
        <f>VLOOKUP(T580,'Liste Gründe'!A:D,2,FALSE)</f>
        <v>Schimmel</v>
      </c>
      <c r="G580" s="80" t="str">
        <f>IF(ISBLANK(V580),VLOOKUP(Abfalldokumentation!$P580,'Liste Gründe'!A:D,3,FALSE),V580)</f>
        <v>keinen Abnehmer/kein Schälpersonal</v>
      </c>
      <c r="H580" s="81" t="str">
        <f>IF(ISBLANK(Abfalldokumentation!$W580),"-",Abfalldokumentation!$W580)</f>
        <v>keinen Abnehmer/Schälen</v>
      </c>
      <c r="I580" s="81">
        <f t="shared" si="64"/>
        <v>38</v>
      </c>
      <c r="J580" s="81" t="str">
        <f t="shared" si="65"/>
        <v>Produkte</v>
      </c>
      <c r="K580" s="81" t="str">
        <f t="shared" si="66"/>
        <v>BUs</v>
      </c>
      <c r="L580" s="81" t="str">
        <f t="shared" si="67"/>
        <v>Symptome</v>
      </c>
      <c r="M580" s="81">
        <f>IFERROR(VLOOKUP(Abfalldokumentation!$O580,Kennzahlen!S:V,3,FALSE)*Abfalldokumentation!$B580,"0")</f>
        <v>204.5</v>
      </c>
      <c r="N580" s="81" t="str">
        <f>IF(ISBLANK(Q580),VLOOKUP(Abfalldokumentation!$O580,'Linien - BU'!R:S,2,FALSE),Q580)</f>
        <v>Verkauf</v>
      </c>
      <c r="O580" s="77">
        <f t="shared" si="68"/>
        <v>29501078</v>
      </c>
      <c r="P580" s="77">
        <f t="shared" si="69"/>
        <v>12</v>
      </c>
      <c r="Q580" s="39" t="s">
        <v>11</v>
      </c>
      <c r="R580" s="40">
        <v>29501078</v>
      </c>
      <c r="S580" s="40">
        <v>409</v>
      </c>
      <c r="T580" s="40">
        <v>12</v>
      </c>
      <c r="U580" s="41">
        <v>44459</v>
      </c>
      <c r="V580" s="42" t="s">
        <v>20</v>
      </c>
      <c r="W580" s="43" t="s">
        <v>192</v>
      </c>
      <c r="X580" s="44" t="str">
        <f>IFERROR(VLOOKUP(Abfalldokumentation!$R580,Artikel!A:C,3,FALSE),Abfalldokumentation!$R580)</f>
        <v>VOS GRW-CHILI-NAT ZIPFE</v>
      </c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spans="1:40" ht="30" hidden="1" customHeight="1" x14ac:dyDescent="0.25">
      <c r="A581" s="73" t="str">
        <f>VLOOKUP(N581,'Linien - BU'!A:B,2,FALSE)</f>
        <v>BU1</v>
      </c>
      <c r="B581" s="74">
        <f t="shared" si="63"/>
        <v>45</v>
      </c>
      <c r="C581" s="75">
        <f>Abfalldokumentation!$U581</f>
        <v>44459</v>
      </c>
      <c r="D581" s="69" t="str">
        <f>IFERROR(IF(VLOOKUP(O581,'[1]Rohware 230'!$B:$C,2,FALSE)=0,"Rohware"),
IFERROR(IF(VLOOKUP(O581,[1]Sammelnr.!$B:$C,2,FALSE)=0,"Sammelnr. ungeschält ABS"),
IFERROR(IF(VLOOKUP(O581,[1]Sammelnr.!$E:$F,2,FALSE)=0,"Sammelnr. ungeschält VS"),
IFERROR(IF(VLOOKUP(O581,[1]Sammelnr.!$H:$I,2,FALSE)=0,"Sammelnr. geschält"),
IFERROR(IF(VLOOKUP(O581,[1]Offen!$B:$C,2,FALSE)=0,"Offen ungeschält ABS"),
IFERROR(IF(VLOOKUP(O581,[1]Offen!$E:$F,2,FALSE)=0,"Offen ungeschält VOS"),
IFERROR(IF(VLOOKUP(O581,[1]Offen!$H:$I,2,FALSE)=0,"Offen geschält RW"),
IFERROR(IF(VLOOKUP(O581,[1]Offen!$K:$L,2,FALSE)=0,"Offen vegan"),
IFERROR(IF(VLOOKUP(O581,[1]Offen!$N:$O,2,FALSE)=0,"Offen Zipfel"),
IFERROR(IF(VLOOKUP(O581,[1]Offen!$Q:$R,2,FALSE)=0,"Offen Endstücke"),
IFERROR(IF(VLOOKUP(O581,[1]Vakuumiert!$B:$C,2,FALSE)=0,"Vakuumierter VOS ungeschält"),
IFERROR(IF(VLOOKUP(O581,[1]Vakuumiert!$E:$F,2,FALSE)=0,"Vakuumierter ABS ungeschält"),
IFERROR(IF(VLOOKUP(O581,[1]Vakuumiert!$H:$I,2,FALSE)=0,"Vakuumierter VOS geschält"),
IFERROR(IF(VLOOKUP(O581,[1]Vakuumiert!$K:$L,2,FALSE)=0,"Vakuumierter VOS vegan"),
IFERROR(IF(VLOOKUP(O581,[1]Vakuumiert!$N:$O,2,FALSE)=0,"Vakuumierter VOS Zipfel"),
IFERROR(IF(VLOOKUP(O581,[1]Vakuumiert!$Q:$R,2,FALSE)=0,"Vakuumiert geschält"),
IFERROR(IF(VLOOKUP(O581,'[1]vakuumierte Fertigprodukte'!$B:$C,2,FALSE)=0,"Fertigprodukte"),
IFERROR(IF(VLOOKUP(O581,'[1]vakuumierte Fertigprodukte'!$E:$FI,2,FALSE)=0,"Vakuumierte Zipfel"),
IFERROR(IF(VLOOKUP(O581,[1]Wurste!$B:$C,2,FALSE)=0,"Räucherwürste"),
IFERROR(IF(VLOOKUP(O581,[1]Wurste!$E:$F,2,FALSE)=0,"URW/URGW Wurst"),
IFERROR(IF(VLOOKUP(O581,[1]Wurste!$H:$I,2,FALSE)=0,"HF-Wurst Vegan"),
IFERROR(IF(VLOOKUP(O581,[1]Wurste!$K:$L,2,FALSE)=0,"320er ohne Würste"),
IFERROR(IF(AND(OR(Abfalldokumentation!$A581="BU3",Abfalldokumentation!$A581="Verkauf"),Abfalldokumentation!$F581="Schimmel",Abfalldokumentation!$G581="keinen Abnehmer/kein Schälpersonal"),"Div. Zipfel, ES ohne Verwendung",VLOOKUP(Abfalldokumentation!$E581,Produktgruppen!A:B,2,FALSE)),"-")))))))))))))))))))))))</f>
        <v>RW</v>
      </c>
      <c r="E581" s="76" t="str">
        <f>IFERROR(VLOOKUP(Abfalldokumentation!$O581,Artikel!A:C,3,FALSE),Abfalldokumentation!$O581)</f>
        <v>RW JALA-NAT 9,3KG JER D</v>
      </c>
      <c r="F581" s="76" t="str">
        <f>VLOOKUP(T581,'Liste Gründe'!A:D,2,FALSE)</f>
        <v>Rest</v>
      </c>
      <c r="G581" s="75" t="str">
        <f>IF(ISBLANK(V581),VLOOKUP(Abfalldokumentation!$P581,'Liste Gründe'!A:D,3,FALSE),V581)</f>
        <v>Schmutz</v>
      </c>
      <c r="H581" s="76" t="str">
        <f>IF(ISBLANK(Abfalldokumentation!$W581),"-",Abfalldokumentation!$W581)</f>
        <v>Metall</v>
      </c>
      <c r="I581" s="76">
        <f t="shared" si="64"/>
        <v>38</v>
      </c>
      <c r="J581" s="76" t="str">
        <f t="shared" si="65"/>
        <v>Produkte</v>
      </c>
      <c r="K581" s="76" t="str">
        <f t="shared" si="66"/>
        <v>BUs</v>
      </c>
      <c r="L581" s="76" t="str">
        <f t="shared" si="67"/>
        <v>Symptome</v>
      </c>
      <c r="M581" s="76" t="str">
        <f>IFERROR(VLOOKUP(Abfalldokumentation!$O581,Kennzahlen!S:V,3,FALSE)*Abfalldokumentation!$B581,"0")</f>
        <v>0</v>
      </c>
      <c r="N581" s="76" t="str">
        <f>IF(ISBLANK(Q581),VLOOKUP(Abfalldokumentation!$O581,'Linien - BU'!R:S,2,FALSE),Q581)</f>
        <v>Abfüllung</v>
      </c>
      <c r="O581" s="77">
        <f t="shared" si="68"/>
        <v>32000066</v>
      </c>
      <c r="P581" s="77">
        <f t="shared" si="69"/>
        <v>42</v>
      </c>
      <c r="Q581" s="45" t="s">
        <v>180</v>
      </c>
      <c r="R581" s="46">
        <v>32000066</v>
      </c>
      <c r="S581" s="46">
        <v>45</v>
      </c>
      <c r="T581" s="46">
        <v>42</v>
      </c>
      <c r="U581" s="47">
        <v>44459</v>
      </c>
      <c r="V581" s="49"/>
      <c r="W581" s="49" t="s">
        <v>195</v>
      </c>
      <c r="X581" s="50" t="str">
        <f>IFERROR(VLOOKUP(Abfalldokumentation!$R581,Artikel!A:C,3,FALSE),Abfalldokumentation!$R581)</f>
        <v>RW JALA-NAT 9,3KG JER D</v>
      </c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spans="1:40" ht="30" hidden="1" customHeight="1" x14ac:dyDescent="0.25">
      <c r="A582" s="78" t="str">
        <f>VLOOKUP(N582,'Linien - BU'!A:B,2,FALSE)</f>
        <v>Verkauf</v>
      </c>
      <c r="B582" s="79">
        <f t="shared" si="63"/>
        <v>470</v>
      </c>
      <c r="C582" s="80">
        <f>Abfalldokumentation!$U582</f>
        <v>44459</v>
      </c>
      <c r="D582" s="69" t="str">
        <f>IFERROR(IF(VLOOKUP(O582,'[1]Rohware 230'!$B:$C,2,FALSE)=0,"Rohware"),
IFERROR(IF(VLOOKUP(O582,[1]Sammelnr.!$B:$C,2,FALSE)=0,"Sammelnr. ungeschält ABS"),
IFERROR(IF(VLOOKUP(O582,[1]Sammelnr.!$E:$F,2,FALSE)=0,"Sammelnr. ungeschält VS"),
IFERROR(IF(VLOOKUP(O582,[1]Sammelnr.!$H:$I,2,FALSE)=0,"Sammelnr. geschält"),
IFERROR(IF(VLOOKUP(O582,[1]Offen!$B:$C,2,FALSE)=0,"Offen ungeschält ABS"),
IFERROR(IF(VLOOKUP(O582,[1]Offen!$E:$F,2,FALSE)=0,"Offen ungeschält VOS"),
IFERROR(IF(VLOOKUP(O582,[1]Offen!$H:$I,2,FALSE)=0,"Offen geschält RW"),
IFERROR(IF(VLOOKUP(O582,[1]Offen!$K:$L,2,FALSE)=0,"Offen vegan"),
IFERROR(IF(VLOOKUP(O582,[1]Offen!$N:$O,2,FALSE)=0,"Offen Zipfel"),
IFERROR(IF(VLOOKUP(O582,[1]Offen!$Q:$R,2,FALSE)=0,"Offen Endstücke"),
IFERROR(IF(VLOOKUP(O582,[1]Vakuumiert!$B:$C,2,FALSE)=0,"Vakuumierter VOS ungeschält"),
IFERROR(IF(VLOOKUP(O582,[1]Vakuumiert!$E:$F,2,FALSE)=0,"Vakuumierter ABS ungeschält"),
IFERROR(IF(VLOOKUP(O582,[1]Vakuumiert!$H:$I,2,FALSE)=0,"Vakuumierter VOS geschält"),
IFERROR(IF(VLOOKUP(O582,[1]Vakuumiert!$K:$L,2,FALSE)=0,"Vakuumierter VOS vegan"),
IFERROR(IF(VLOOKUP(O582,[1]Vakuumiert!$N:$O,2,FALSE)=0,"Vakuumierter VOS Zipfel"),
IFERROR(IF(VLOOKUP(O582,[1]Vakuumiert!$Q:$R,2,FALSE)=0,"Vakuumiert geschält"),
IFERROR(IF(VLOOKUP(O582,'[1]vakuumierte Fertigprodukte'!$B:$C,2,FALSE)=0,"Fertigprodukte"),
IFERROR(IF(VLOOKUP(O582,'[1]vakuumierte Fertigprodukte'!$E:$FI,2,FALSE)=0,"Vakuumierte Zipfel"),
IFERROR(IF(VLOOKUP(O582,[1]Wurste!$B:$C,2,FALSE)=0,"Räucherwürste"),
IFERROR(IF(VLOOKUP(O582,[1]Wurste!$E:$F,2,FALSE)=0,"URW/URGW Wurst"),
IFERROR(IF(VLOOKUP(O582,[1]Wurste!$H:$I,2,FALSE)=0,"HF-Wurst Vegan"),
IFERROR(IF(VLOOKUP(O582,[1]Wurste!$K:$L,2,FALSE)=0,"320er ohne Würste"),
IFERROR(IF(AND(OR(Abfalldokumentation!$A582="BU3",Abfalldokumentation!$A582="Verkauf"),Abfalldokumentation!$F582="Schimmel",Abfalldokumentation!$G582="keinen Abnehmer/kein Schälpersonal"),"Div. Zipfel, ES ohne Verwendung",VLOOKUP(Abfalldokumentation!$E582,Produktgruppen!A:B,2,FALSE)),"-")))))))))))))))))))))))</f>
        <v>Div. Zipfel, ES ohne Verwendung</v>
      </c>
      <c r="E582" s="81" t="str">
        <f>IFERROR(VLOOKUP(Abfalldokumentation!$O582,Artikel!A:C,3,FALSE),Abfalldokumentation!$O582)</f>
        <v>Div. Zipfel, Endstücke</v>
      </c>
      <c r="F582" s="81" t="str">
        <f>VLOOKUP(T582,'Liste Gründe'!A:D,2,FALSE)</f>
        <v>Schimmel</v>
      </c>
      <c r="G582" s="80" t="str">
        <f>IF(ISBLANK(V582),VLOOKUP(Abfalldokumentation!$P582,'Liste Gründe'!A:D,3,FALSE),V582)</f>
        <v>keinen Abnehmer/kein Schälpersonal</v>
      </c>
      <c r="H582" s="81" t="str">
        <f>IF(ISBLANK(Abfalldokumentation!$W582),"-",Abfalldokumentation!$W582)</f>
        <v>keinen Abnehmer/Schälen</v>
      </c>
      <c r="I582" s="81">
        <f t="shared" si="64"/>
        <v>38</v>
      </c>
      <c r="J582" s="81" t="str">
        <f t="shared" si="65"/>
        <v>Produkte</v>
      </c>
      <c r="K582" s="81" t="str">
        <f t="shared" si="66"/>
        <v>BUs</v>
      </c>
      <c r="L582" s="81" t="str">
        <f t="shared" si="67"/>
        <v>Symptome</v>
      </c>
      <c r="M582" s="81" t="str">
        <f>IFERROR(VLOOKUP(Abfalldokumentation!$O582,Kennzahlen!S:V,3,FALSE)*Abfalldokumentation!$B582,"0")</f>
        <v>0</v>
      </c>
      <c r="N582" s="81" t="str">
        <f>IF(ISBLANK(Q582),VLOOKUP(Abfalldokumentation!$O582,'Linien - BU'!R:S,2,FALSE),Q582)</f>
        <v>Verkauf</v>
      </c>
      <c r="O582" s="77" t="str">
        <f t="shared" si="68"/>
        <v>Div. Zipfel, Endstücke</v>
      </c>
      <c r="P582" s="77">
        <f t="shared" si="69"/>
        <v>12</v>
      </c>
      <c r="Q582" s="39" t="s">
        <v>11</v>
      </c>
      <c r="R582" s="40" t="s">
        <v>191</v>
      </c>
      <c r="S582" s="40">
        <v>470</v>
      </c>
      <c r="T582" s="40">
        <v>12</v>
      </c>
      <c r="U582" s="41">
        <v>44459</v>
      </c>
      <c r="V582" s="42" t="s">
        <v>20</v>
      </c>
      <c r="W582" s="43" t="s">
        <v>192</v>
      </c>
      <c r="X582" s="44" t="str">
        <f>IFERROR(VLOOKUP(Abfalldokumentation!$R582,Artikel!A:C,3,FALSE),Abfalldokumentation!$R582)</f>
        <v>Div. Zipfel, Endstücke</v>
      </c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spans="1:40" ht="30" hidden="1" customHeight="1" x14ac:dyDescent="0.25">
      <c r="A583" s="73" t="str">
        <f>VLOOKUP(N583,'Linien - BU'!A:B,2,FALSE)</f>
        <v>BU4</v>
      </c>
      <c r="B583" s="74">
        <f t="shared" si="63"/>
        <v>70</v>
      </c>
      <c r="C583" s="75">
        <f>Abfalldokumentation!$U583</f>
        <v>44459</v>
      </c>
      <c r="D583" s="69" t="str">
        <f>IFERROR(IF(VLOOKUP(O583,'[1]Rohware 230'!$B:$C,2,FALSE)=0,"Rohware"),
IFERROR(IF(VLOOKUP(O583,[1]Sammelnr.!$B:$C,2,FALSE)=0,"Sammelnr. ungeschält ABS"),
IFERROR(IF(VLOOKUP(O583,[1]Sammelnr.!$E:$F,2,FALSE)=0,"Sammelnr. ungeschält VS"),
IFERROR(IF(VLOOKUP(O583,[1]Sammelnr.!$H:$I,2,FALSE)=0,"Sammelnr. geschält"),
IFERROR(IF(VLOOKUP(O583,[1]Offen!$B:$C,2,FALSE)=0,"Offen ungeschält ABS"),
IFERROR(IF(VLOOKUP(O583,[1]Offen!$E:$F,2,FALSE)=0,"Offen ungeschält VOS"),
IFERROR(IF(VLOOKUP(O583,[1]Offen!$H:$I,2,FALSE)=0,"Offen geschält RW"),
IFERROR(IF(VLOOKUP(O583,[1]Offen!$K:$L,2,FALSE)=0,"Offen vegan"),
IFERROR(IF(VLOOKUP(O583,[1]Offen!$N:$O,2,FALSE)=0,"Offen Zipfel"),
IFERROR(IF(VLOOKUP(O583,[1]Offen!$Q:$R,2,FALSE)=0,"Offen Endstücke"),
IFERROR(IF(VLOOKUP(O583,[1]Vakuumiert!$B:$C,2,FALSE)=0,"Vakuumierter VOS ungeschält"),
IFERROR(IF(VLOOKUP(O583,[1]Vakuumiert!$E:$F,2,FALSE)=0,"Vakuumierter ABS ungeschält"),
IFERROR(IF(VLOOKUP(O583,[1]Vakuumiert!$H:$I,2,FALSE)=0,"Vakuumierter VOS geschält"),
IFERROR(IF(VLOOKUP(O583,[1]Vakuumiert!$K:$L,2,FALSE)=0,"Vakuumierter VOS vegan"),
IFERROR(IF(VLOOKUP(O583,[1]Vakuumiert!$N:$O,2,FALSE)=0,"Vakuumierter VOS Zipfel"),
IFERROR(IF(VLOOKUP(O583,[1]Vakuumiert!$Q:$R,2,FALSE)=0,"Vakuumiert geschält"),
IFERROR(IF(VLOOKUP(O583,'[1]vakuumierte Fertigprodukte'!$B:$C,2,FALSE)=0,"Fertigprodukte"),
IFERROR(IF(VLOOKUP(O583,'[1]vakuumierte Fertigprodukte'!$E:$FI,2,FALSE)=0,"Vakuumierte Zipfel"),
IFERROR(IF(VLOOKUP(O583,[1]Wurste!$B:$C,2,FALSE)=0,"Räucherwürste"),
IFERROR(IF(VLOOKUP(O583,[1]Wurste!$E:$F,2,FALSE)=0,"URW/URGW Wurst"),
IFERROR(IF(VLOOKUP(O583,[1]Wurste!$H:$I,2,FALSE)=0,"HF-Wurst Vegan"),
IFERROR(IF(VLOOKUP(O583,[1]Wurste!$K:$L,2,FALSE)=0,"320er ohne Würste"),
IFERROR(IF(AND(OR(Abfalldokumentation!$A583="BU3",Abfalldokumentation!$A583="Verkauf"),Abfalldokumentation!$F583="Schimmel",Abfalldokumentation!$G583="keinen Abnehmer/kein Schälpersonal"),"Div. Zipfel, ES ohne Verwendung",VLOOKUP(Abfalldokumentation!$E583,Produktgruppen!A:B,2,FALSE)),"-")))))))))))))))))))))))</f>
        <v>Diverses</v>
      </c>
      <c r="E583" s="76" t="str">
        <f>IFERROR(VLOOKUP(Abfalldokumentation!$O583,Artikel!A:C,3,FALSE),Abfalldokumentation!$O583)</f>
        <v>Diverses</v>
      </c>
      <c r="F583" s="76" t="str">
        <f>VLOOKUP(T583,'Liste Gründe'!A:D,2,FALSE)</f>
        <v>Linienbezogen</v>
      </c>
      <c r="G583" s="75" t="str">
        <f>IF(ISBLANK(V583),VLOOKUP(Abfalldokumentation!$P583,'Liste Gründe'!A:D,3,FALSE),V583)</f>
        <v>Maschinenabfall</v>
      </c>
      <c r="H583" s="76" t="str">
        <f>IF(ISBLANK(Abfalldokumentation!$W583),"-",Abfalldokumentation!$W583)</f>
        <v>-</v>
      </c>
      <c r="I583" s="76">
        <f t="shared" si="64"/>
        <v>38</v>
      </c>
      <c r="J583" s="76" t="str">
        <f t="shared" si="65"/>
        <v>Produkte</v>
      </c>
      <c r="K583" s="76" t="str">
        <f t="shared" si="66"/>
        <v>BUs</v>
      </c>
      <c r="L583" s="76" t="str">
        <f t="shared" si="67"/>
        <v>Symptome</v>
      </c>
      <c r="M583" s="76" t="str">
        <f>IFERROR(VLOOKUP(Abfalldokumentation!$O583,Kennzahlen!S:V,3,FALSE)*Abfalldokumentation!$B583,"0")</f>
        <v>0</v>
      </c>
      <c r="N583" s="76" t="str">
        <f>IF(ISBLANK(Q583),VLOOKUP(Abfalldokumentation!$O583,'Linien - BU'!R:S,2,FALSE),Q583)</f>
        <v>L21</v>
      </c>
      <c r="O583" s="77" t="str">
        <f t="shared" si="68"/>
        <v>Diverses</v>
      </c>
      <c r="P583" s="77">
        <f t="shared" si="69"/>
        <v>30</v>
      </c>
      <c r="Q583" s="45" t="s">
        <v>231</v>
      </c>
      <c r="R583" s="46" t="s">
        <v>110</v>
      </c>
      <c r="S583" s="46">
        <v>70</v>
      </c>
      <c r="T583" s="46">
        <v>30</v>
      </c>
      <c r="U583" s="47">
        <v>44459</v>
      </c>
      <c r="V583" s="48"/>
      <c r="W583" s="49"/>
      <c r="X583" s="50" t="str">
        <f>IFERROR(VLOOKUP(Abfalldokumentation!$R583,Artikel!A:C,3,FALSE),Abfalldokumentation!$R583)</f>
        <v>Diverses</v>
      </c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spans="1:40" ht="30" hidden="1" customHeight="1" x14ac:dyDescent="0.25">
      <c r="A584" s="78" t="str">
        <f>VLOOKUP(N584,'Linien - BU'!A:B,2,FALSE)</f>
        <v>BU4</v>
      </c>
      <c r="B584" s="79">
        <f t="shared" si="63"/>
        <v>175</v>
      </c>
      <c r="C584" s="80">
        <f>Abfalldokumentation!$U584</f>
        <v>44459</v>
      </c>
      <c r="D584" s="69" t="str">
        <f>IFERROR(IF(VLOOKUP(O584,'[1]Rohware 230'!$B:$C,2,FALSE)=0,"Rohware"),
IFERROR(IF(VLOOKUP(O584,[1]Sammelnr.!$B:$C,2,FALSE)=0,"Sammelnr. ungeschält ABS"),
IFERROR(IF(VLOOKUP(O584,[1]Sammelnr.!$E:$F,2,FALSE)=0,"Sammelnr. ungeschält VS"),
IFERROR(IF(VLOOKUP(O584,[1]Sammelnr.!$H:$I,2,FALSE)=0,"Sammelnr. geschält"),
IFERROR(IF(VLOOKUP(O584,[1]Offen!$B:$C,2,FALSE)=0,"Offen ungeschält ABS"),
IFERROR(IF(VLOOKUP(O584,[1]Offen!$E:$F,2,FALSE)=0,"Offen ungeschält VOS"),
IFERROR(IF(VLOOKUP(O584,[1]Offen!$H:$I,2,FALSE)=0,"Offen geschält RW"),
IFERROR(IF(VLOOKUP(O584,[1]Offen!$K:$L,2,FALSE)=0,"Offen vegan"),
IFERROR(IF(VLOOKUP(O584,[1]Offen!$N:$O,2,FALSE)=0,"Offen Zipfel"),
IFERROR(IF(VLOOKUP(O584,[1]Offen!$Q:$R,2,FALSE)=0,"Offen Endstücke"),
IFERROR(IF(VLOOKUP(O584,[1]Vakuumiert!$B:$C,2,FALSE)=0,"Vakuumierter VOS ungeschält"),
IFERROR(IF(VLOOKUP(O584,[1]Vakuumiert!$E:$F,2,FALSE)=0,"Vakuumierter ABS ungeschält"),
IFERROR(IF(VLOOKUP(O584,[1]Vakuumiert!$H:$I,2,FALSE)=0,"Vakuumierter VOS geschält"),
IFERROR(IF(VLOOKUP(O584,[1]Vakuumiert!$K:$L,2,FALSE)=0,"Vakuumierter VOS vegan"),
IFERROR(IF(VLOOKUP(O584,[1]Vakuumiert!$N:$O,2,FALSE)=0,"Vakuumierter VOS Zipfel"),
IFERROR(IF(VLOOKUP(O584,[1]Vakuumiert!$Q:$R,2,FALSE)=0,"Vakuumiert geschält"),
IFERROR(IF(VLOOKUP(O584,'[1]vakuumierte Fertigprodukte'!$B:$C,2,FALSE)=0,"Fertigprodukte"),
IFERROR(IF(VLOOKUP(O584,'[1]vakuumierte Fertigprodukte'!$E:$FI,2,FALSE)=0,"Vakuumierte Zipfel"),
IFERROR(IF(VLOOKUP(O584,[1]Wurste!$B:$C,2,FALSE)=0,"Räucherwürste"),
IFERROR(IF(VLOOKUP(O584,[1]Wurste!$E:$F,2,FALSE)=0,"URW/URGW Wurst"),
IFERROR(IF(VLOOKUP(O584,[1]Wurste!$H:$I,2,FALSE)=0,"HF-Wurst Vegan"),
IFERROR(IF(VLOOKUP(O584,[1]Wurste!$K:$L,2,FALSE)=0,"320er ohne Würste"),
IFERROR(IF(AND(OR(Abfalldokumentation!$A584="BU3",Abfalldokumentation!$A584="Verkauf"),Abfalldokumentation!$F584="Schimmel",Abfalldokumentation!$G584="keinen Abnehmer/kein Schälpersonal"),"Div. Zipfel, ES ohne Verwendung",VLOOKUP(Abfalldokumentation!$E584,Produktgruppen!A:B,2,FALSE)),"-")))))))))))))))))))))))</f>
        <v>Diverses</v>
      </c>
      <c r="E584" s="81" t="str">
        <f>IFERROR(VLOOKUP(Abfalldokumentation!$O584,Artikel!A:C,3,FALSE),Abfalldokumentation!$O584)</f>
        <v>Diverses</v>
      </c>
      <c r="F584" s="81" t="str">
        <f>VLOOKUP(T584,'Liste Gründe'!A:D,2,FALSE)</f>
        <v>Linienbezogen</v>
      </c>
      <c r="G584" s="80" t="str">
        <f>IF(ISBLANK(V584),VLOOKUP(Abfalldokumentation!$P584,'Liste Gründe'!A:D,3,FALSE),V584)</f>
        <v>Maschinenabfall</v>
      </c>
      <c r="H584" s="81" t="str">
        <f>IF(ISBLANK(Abfalldokumentation!$W584),"-",Abfalldokumentation!$W584)</f>
        <v>-</v>
      </c>
      <c r="I584" s="81">
        <f t="shared" si="64"/>
        <v>38</v>
      </c>
      <c r="J584" s="81" t="str">
        <f t="shared" si="65"/>
        <v>Produkte</v>
      </c>
      <c r="K584" s="81" t="str">
        <f t="shared" si="66"/>
        <v>BUs</v>
      </c>
      <c r="L584" s="81" t="str">
        <f t="shared" si="67"/>
        <v>Symptome</v>
      </c>
      <c r="M584" s="81" t="str">
        <f>IFERROR(VLOOKUP(Abfalldokumentation!$O584,Kennzahlen!S:V,3,FALSE)*Abfalldokumentation!$B584,"0")</f>
        <v>0</v>
      </c>
      <c r="N584" s="81" t="str">
        <f>IF(ISBLANK(Q584),VLOOKUP(Abfalldokumentation!$O584,'Linien - BU'!R:S,2,FALSE),Q584)</f>
        <v>L21</v>
      </c>
      <c r="O584" s="77" t="str">
        <f t="shared" si="68"/>
        <v>Diverses</v>
      </c>
      <c r="P584" s="77">
        <f t="shared" si="69"/>
        <v>30</v>
      </c>
      <c r="Q584" s="39" t="s">
        <v>231</v>
      </c>
      <c r="R584" s="40" t="s">
        <v>110</v>
      </c>
      <c r="S584" s="40">
        <v>175</v>
      </c>
      <c r="T584" s="40">
        <v>30</v>
      </c>
      <c r="U584" s="41">
        <v>44459</v>
      </c>
      <c r="V584" s="42"/>
      <c r="W584" s="43"/>
      <c r="X584" s="44" t="str">
        <f>IFERROR(VLOOKUP(Abfalldokumentation!$R584,Artikel!A:C,3,FALSE),Abfalldokumentation!$R584)</f>
        <v>Diverses</v>
      </c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spans="1:40" ht="30" hidden="1" customHeight="1" x14ac:dyDescent="0.25">
      <c r="A585" s="73" t="str">
        <f>VLOOKUP(N585,'Linien - BU'!A:B,2,FALSE)</f>
        <v>BU3</v>
      </c>
      <c r="B585" s="74">
        <f t="shared" si="63"/>
        <v>12.1</v>
      </c>
      <c r="C585" s="75">
        <f>Abfalldokumentation!$U585</f>
        <v>44459</v>
      </c>
      <c r="D585" s="69" t="str">
        <f>IFERROR(IF(VLOOKUP(O585,'[1]Rohware 230'!$B:$C,2,FALSE)=0,"Rohware"),
IFERROR(IF(VLOOKUP(O585,[1]Sammelnr.!$B:$C,2,FALSE)=0,"Sammelnr. ungeschält ABS"),
IFERROR(IF(VLOOKUP(O585,[1]Sammelnr.!$E:$F,2,FALSE)=0,"Sammelnr. ungeschält VS"),
IFERROR(IF(VLOOKUP(O585,[1]Sammelnr.!$H:$I,2,FALSE)=0,"Sammelnr. geschält"),
IFERROR(IF(VLOOKUP(O585,[1]Offen!$B:$C,2,FALSE)=0,"Offen ungeschält ABS"),
IFERROR(IF(VLOOKUP(O585,[1]Offen!$E:$F,2,FALSE)=0,"Offen ungeschält VOS"),
IFERROR(IF(VLOOKUP(O585,[1]Offen!$H:$I,2,FALSE)=0,"Offen geschält RW"),
IFERROR(IF(VLOOKUP(O585,[1]Offen!$K:$L,2,FALSE)=0,"Offen vegan"),
IFERROR(IF(VLOOKUP(O585,[1]Offen!$N:$O,2,FALSE)=0,"Offen Zipfel"),
IFERROR(IF(VLOOKUP(O585,[1]Offen!$Q:$R,2,FALSE)=0,"Offen Endstücke"),
IFERROR(IF(VLOOKUP(O585,[1]Vakuumiert!$B:$C,2,FALSE)=0,"Vakuumierter VOS ungeschält"),
IFERROR(IF(VLOOKUP(O585,[1]Vakuumiert!$E:$F,2,FALSE)=0,"Vakuumierter ABS ungeschält"),
IFERROR(IF(VLOOKUP(O585,[1]Vakuumiert!$H:$I,2,FALSE)=0,"Vakuumierter VOS geschält"),
IFERROR(IF(VLOOKUP(O585,[1]Vakuumiert!$K:$L,2,FALSE)=0,"Vakuumierter VOS vegan"),
IFERROR(IF(VLOOKUP(O585,[1]Vakuumiert!$N:$O,2,FALSE)=0,"Vakuumierter VOS Zipfel"),
IFERROR(IF(VLOOKUP(O585,[1]Vakuumiert!$Q:$R,2,FALSE)=0,"Vakuumiert geschält"),
IFERROR(IF(VLOOKUP(O585,'[1]vakuumierte Fertigprodukte'!$B:$C,2,FALSE)=0,"Fertigprodukte"),
IFERROR(IF(VLOOKUP(O585,'[1]vakuumierte Fertigprodukte'!$E:$FI,2,FALSE)=0,"Vakuumierte Zipfel"),
IFERROR(IF(VLOOKUP(O585,[1]Wurste!$B:$C,2,FALSE)=0,"Räucherwürste"),
IFERROR(IF(VLOOKUP(O585,[1]Wurste!$E:$F,2,FALSE)=0,"URW/URGW Wurst"),
IFERROR(IF(VLOOKUP(O585,[1]Wurste!$H:$I,2,FALSE)=0,"HF-Wurst Vegan"),
IFERROR(IF(VLOOKUP(O585,[1]Wurste!$K:$L,2,FALSE)=0,"320er ohne Würste"),
IFERROR(IF(AND(OR(Abfalldokumentation!$A585="BU3",Abfalldokumentation!$A585="Verkauf"),Abfalldokumentation!$F585="Schimmel",Abfalldokumentation!$G585="keinen Abnehmer/kein Schälpersonal"),"Div. Zipfel, ES ohne Verwendung",VLOOKUP(Abfalldokumentation!$E585,Produktgruppen!A:B,2,FALSE)),"-")))))))))))))))))))))))</f>
        <v>-</v>
      </c>
      <c r="E585" s="76" t="str">
        <f>IFERROR(VLOOKUP(Abfalldokumentation!$O585,Artikel!A:C,3,FALSE),Abfalldokumentation!$O585)</f>
        <v>Maschinenabfall</v>
      </c>
      <c r="F585" s="76" t="str">
        <f>VLOOKUP(T585,'Liste Gründe'!A:D,2,FALSE)</f>
        <v>Linienbezogen</v>
      </c>
      <c r="G585" s="75" t="str">
        <f>IF(ISBLANK(V585),VLOOKUP(Abfalldokumentation!$P585,'Liste Gründe'!A:D,3,FALSE),V585)</f>
        <v>Maschinenabfall</v>
      </c>
      <c r="H585" s="76" t="str">
        <f>IF(ISBLANK(Abfalldokumentation!$W585),"-",Abfalldokumentation!$W585)</f>
        <v>-</v>
      </c>
      <c r="I585" s="76">
        <f t="shared" si="64"/>
        <v>38</v>
      </c>
      <c r="J585" s="76" t="str">
        <f t="shared" si="65"/>
        <v>Produkte</v>
      </c>
      <c r="K585" s="76" t="str">
        <f t="shared" si="66"/>
        <v>BUs</v>
      </c>
      <c r="L585" s="76" t="str">
        <f t="shared" si="67"/>
        <v>Symptome</v>
      </c>
      <c r="M585" s="76" t="str">
        <f>IFERROR(VLOOKUP(Abfalldokumentation!$O585,Kennzahlen!S:V,3,FALSE)*Abfalldokumentation!$B585,"0")</f>
        <v>0</v>
      </c>
      <c r="N585" s="76" t="str">
        <f>IF(ISBLANK(Q585),VLOOKUP(Abfalldokumentation!$O585,'Linien - BU'!R:S,2,FALSE),Q585)</f>
        <v>L11</v>
      </c>
      <c r="O585" s="77" t="str">
        <f t="shared" si="68"/>
        <v>Maschinenabfall</v>
      </c>
      <c r="P585" s="77">
        <f t="shared" si="69"/>
        <v>30</v>
      </c>
      <c r="Q585" s="45" t="s">
        <v>266</v>
      </c>
      <c r="R585" s="40" t="s">
        <v>55</v>
      </c>
      <c r="S585" s="46">
        <v>12.1</v>
      </c>
      <c r="T585" s="46">
        <v>30</v>
      </c>
      <c r="U585" s="47">
        <v>44459</v>
      </c>
      <c r="V585" s="48"/>
      <c r="W585" s="49"/>
      <c r="X585" s="50" t="str">
        <f>IFERROR(VLOOKUP(Abfalldokumentation!$R585,Artikel!A:C,3,FALSE),Abfalldokumentation!$R585)</f>
        <v>Maschinenabfall</v>
      </c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spans="1:40" ht="30" hidden="1" customHeight="1" x14ac:dyDescent="0.25">
      <c r="A586" s="78" t="str">
        <f>VLOOKUP(N586,'Linien - BU'!A:B,2,FALSE)</f>
        <v>BU4</v>
      </c>
      <c r="B586" s="79">
        <f t="shared" si="63"/>
        <v>24</v>
      </c>
      <c r="C586" s="80">
        <f>Abfalldokumentation!$U586</f>
        <v>44459</v>
      </c>
      <c r="D586" s="69" t="str">
        <f>IFERROR(IF(VLOOKUP(O586,'[1]Rohware 230'!$B:$C,2,FALSE)=0,"Rohware"),
IFERROR(IF(VLOOKUP(O586,[1]Sammelnr.!$B:$C,2,FALSE)=0,"Sammelnr. ungeschält ABS"),
IFERROR(IF(VLOOKUP(O586,[1]Sammelnr.!$E:$F,2,FALSE)=0,"Sammelnr. ungeschält VS"),
IFERROR(IF(VLOOKUP(O586,[1]Sammelnr.!$H:$I,2,FALSE)=0,"Sammelnr. geschält"),
IFERROR(IF(VLOOKUP(O586,[1]Offen!$B:$C,2,FALSE)=0,"Offen ungeschält ABS"),
IFERROR(IF(VLOOKUP(O586,[1]Offen!$E:$F,2,FALSE)=0,"Offen ungeschält VOS"),
IFERROR(IF(VLOOKUP(O586,[1]Offen!$H:$I,2,FALSE)=0,"Offen geschält RW"),
IFERROR(IF(VLOOKUP(O586,[1]Offen!$K:$L,2,FALSE)=0,"Offen vegan"),
IFERROR(IF(VLOOKUP(O586,[1]Offen!$N:$O,2,FALSE)=0,"Offen Zipfel"),
IFERROR(IF(VLOOKUP(O586,[1]Offen!$Q:$R,2,FALSE)=0,"Offen Endstücke"),
IFERROR(IF(VLOOKUP(O586,[1]Vakuumiert!$B:$C,2,FALSE)=0,"Vakuumierter VOS ungeschält"),
IFERROR(IF(VLOOKUP(O586,[1]Vakuumiert!$E:$F,2,FALSE)=0,"Vakuumierter ABS ungeschält"),
IFERROR(IF(VLOOKUP(O586,[1]Vakuumiert!$H:$I,2,FALSE)=0,"Vakuumierter VOS geschält"),
IFERROR(IF(VLOOKUP(O586,[1]Vakuumiert!$K:$L,2,FALSE)=0,"Vakuumierter VOS vegan"),
IFERROR(IF(VLOOKUP(O586,[1]Vakuumiert!$N:$O,2,FALSE)=0,"Vakuumierter VOS Zipfel"),
IFERROR(IF(VLOOKUP(O586,[1]Vakuumiert!$Q:$R,2,FALSE)=0,"Vakuumiert geschält"),
IFERROR(IF(VLOOKUP(O586,'[1]vakuumierte Fertigprodukte'!$B:$C,2,FALSE)=0,"Fertigprodukte"),
IFERROR(IF(VLOOKUP(O586,'[1]vakuumierte Fertigprodukte'!$E:$FI,2,FALSE)=0,"Vakuumierte Zipfel"),
IFERROR(IF(VLOOKUP(O586,[1]Wurste!$B:$C,2,FALSE)=0,"Räucherwürste"),
IFERROR(IF(VLOOKUP(O586,[1]Wurste!$E:$F,2,FALSE)=0,"URW/URGW Wurst"),
IFERROR(IF(VLOOKUP(O586,[1]Wurste!$H:$I,2,FALSE)=0,"HF-Wurst Vegan"),
IFERROR(IF(VLOOKUP(O586,[1]Wurste!$K:$L,2,FALSE)=0,"320er ohne Würste"),
IFERROR(IF(AND(OR(Abfalldokumentation!$A586="BU3",Abfalldokumentation!$A586="Verkauf"),Abfalldokumentation!$F586="Schimmel",Abfalldokumentation!$G586="keinen Abnehmer/kein Schälpersonal"),"Div. Zipfel, ES ohne Verwendung",VLOOKUP(Abfalldokumentation!$E586,Produktgruppen!A:B,2,FALSE)),"-")))))))))))))))))))))))</f>
        <v>Diverses</v>
      </c>
      <c r="E586" s="81" t="str">
        <f>IFERROR(VLOOKUP(Abfalldokumentation!$O586,Artikel!A:C,3,FALSE),Abfalldokumentation!$O586)</f>
        <v>Diverses</v>
      </c>
      <c r="F586" s="81" t="str">
        <f>VLOOKUP(T586,'Liste Gründe'!A:D,2,FALSE)</f>
        <v>Rest</v>
      </c>
      <c r="G586" s="80" t="str">
        <f>IF(ISBLANK(V586),VLOOKUP(Abfalldokumentation!$P586,'Liste Gründe'!A:D,3,FALSE),V586)</f>
        <v>Fremdkörper</v>
      </c>
      <c r="H586" s="81" t="str">
        <f>IF(ISBLANK(Abfalldokumentation!$W586),"-",Abfalldokumentation!$W586)</f>
        <v>Schmutz</v>
      </c>
      <c r="I586" s="81">
        <f t="shared" si="64"/>
        <v>38</v>
      </c>
      <c r="J586" s="81" t="str">
        <f t="shared" si="65"/>
        <v>Produkte</v>
      </c>
      <c r="K586" s="81" t="str">
        <f t="shared" si="66"/>
        <v>BUs</v>
      </c>
      <c r="L586" s="81" t="str">
        <f t="shared" si="67"/>
        <v>Symptome</v>
      </c>
      <c r="M586" s="81" t="str">
        <f>IFERROR(VLOOKUP(Abfalldokumentation!$O586,Kennzahlen!S:V,3,FALSE)*Abfalldokumentation!$B586,"0")</f>
        <v>0</v>
      </c>
      <c r="N586" s="81" t="str">
        <f>IF(ISBLANK(Q586),VLOOKUP(Abfalldokumentation!$O586,'Linien - BU'!R:S,2,FALSE),Q586)</f>
        <v>L21</v>
      </c>
      <c r="O586" s="77" t="str">
        <f t="shared" si="68"/>
        <v>Diverses</v>
      </c>
      <c r="P586" s="77">
        <f t="shared" si="69"/>
        <v>22</v>
      </c>
      <c r="Q586" s="39" t="s">
        <v>231</v>
      </c>
      <c r="R586" s="40" t="s">
        <v>110</v>
      </c>
      <c r="S586" s="40">
        <v>24</v>
      </c>
      <c r="T586" s="40">
        <v>22</v>
      </c>
      <c r="U586" s="41">
        <v>44459</v>
      </c>
      <c r="V586" s="42" t="s">
        <v>275</v>
      </c>
      <c r="W586" s="43" t="s">
        <v>87</v>
      </c>
      <c r="X586" s="44" t="str">
        <f>IFERROR(VLOOKUP(Abfalldokumentation!$R586,Artikel!A:C,3,FALSE),Abfalldokumentation!$R586)</f>
        <v>Diverses</v>
      </c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spans="1:40" ht="30" hidden="1" customHeight="1" x14ac:dyDescent="0.25">
      <c r="A587" s="73" t="str">
        <f>VLOOKUP(N587,'Linien - BU'!A:B,2,FALSE)</f>
        <v>BU3</v>
      </c>
      <c r="B587" s="74">
        <f t="shared" si="63"/>
        <v>20.5</v>
      </c>
      <c r="C587" s="75">
        <f>Abfalldokumentation!$U587</f>
        <v>44459</v>
      </c>
      <c r="D587" s="69" t="str">
        <f>IFERROR(IF(VLOOKUP(O587,'[1]Rohware 230'!$B:$C,2,FALSE)=0,"Rohware"),
IFERROR(IF(VLOOKUP(O587,[1]Sammelnr.!$B:$C,2,FALSE)=0,"Sammelnr. ungeschält ABS"),
IFERROR(IF(VLOOKUP(O587,[1]Sammelnr.!$E:$F,2,FALSE)=0,"Sammelnr. ungeschält VS"),
IFERROR(IF(VLOOKUP(O587,[1]Sammelnr.!$H:$I,2,FALSE)=0,"Sammelnr. geschält"),
IFERROR(IF(VLOOKUP(O587,[1]Offen!$B:$C,2,FALSE)=0,"Offen ungeschält ABS"),
IFERROR(IF(VLOOKUP(O587,[1]Offen!$E:$F,2,FALSE)=0,"Offen ungeschält VOS"),
IFERROR(IF(VLOOKUP(O587,[1]Offen!$H:$I,2,FALSE)=0,"Offen geschält RW"),
IFERROR(IF(VLOOKUP(O587,[1]Offen!$K:$L,2,FALSE)=0,"Offen vegan"),
IFERROR(IF(VLOOKUP(O587,[1]Offen!$N:$O,2,FALSE)=0,"Offen Zipfel"),
IFERROR(IF(VLOOKUP(O587,[1]Offen!$Q:$R,2,FALSE)=0,"Offen Endstücke"),
IFERROR(IF(VLOOKUP(O587,[1]Vakuumiert!$B:$C,2,FALSE)=0,"Vakuumierter VOS ungeschält"),
IFERROR(IF(VLOOKUP(O587,[1]Vakuumiert!$E:$F,2,FALSE)=0,"Vakuumierter ABS ungeschält"),
IFERROR(IF(VLOOKUP(O587,[1]Vakuumiert!$H:$I,2,FALSE)=0,"Vakuumierter VOS geschält"),
IFERROR(IF(VLOOKUP(O587,[1]Vakuumiert!$K:$L,2,FALSE)=0,"Vakuumierter VOS vegan"),
IFERROR(IF(VLOOKUP(O587,[1]Vakuumiert!$N:$O,2,FALSE)=0,"Vakuumierter VOS Zipfel"),
IFERROR(IF(VLOOKUP(O587,[1]Vakuumiert!$Q:$R,2,FALSE)=0,"Vakuumiert geschält"),
IFERROR(IF(VLOOKUP(O587,'[1]vakuumierte Fertigprodukte'!$B:$C,2,FALSE)=0,"Fertigprodukte"),
IFERROR(IF(VLOOKUP(O587,'[1]vakuumierte Fertigprodukte'!$E:$FI,2,FALSE)=0,"Vakuumierte Zipfel"),
IFERROR(IF(VLOOKUP(O587,[1]Wurste!$B:$C,2,FALSE)=0,"Räucherwürste"),
IFERROR(IF(VLOOKUP(O587,[1]Wurste!$E:$F,2,FALSE)=0,"URW/URGW Wurst"),
IFERROR(IF(VLOOKUP(O587,[1]Wurste!$H:$I,2,FALSE)=0,"HF-Wurst Vegan"),
IFERROR(IF(VLOOKUP(O587,[1]Wurste!$K:$L,2,FALSE)=0,"320er ohne Würste"),
IFERROR(IF(AND(OR(Abfalldokumentation!$A587="BU3",Abfalldokumentation!$A587="Verkauf"),Abfalldokumentation!$F587="Schimmel",Abfalldokumentation!$G587="keinen Abnehmer/kein Schälpersonal"),"Div. Zipfel, ES ohne Verwendung",VLOOKUP(Abfalldokumentation!$E587,Produktgruppen!A:B,2,FALSE)),"-")))))))))))))))))))))))</f>
        <v>ABS</v>
      </c>
      <c r="E587" s="76" t="str">
        <f>IFERROR(VLOOKUP(Abfalldokumentation!$O587,Artikel!A:C,3,FALSE),Abfalldokumentation!$O587)</f>
        <v>ABS CHED-ROT MIT ß-CARO</v>
      </c>
      <c r="F587" s="76" t="str">
        <f>VLOOKUP(T587,'Liste Gründe'!A:D,2,FALSE)</f>
        <v>Rest</v>
      </c>
      <c r="G587" s="75" t="str">
        <f>IF(ISBLANK(V587),VLOOKUP(Abfalldokumentation!$P587,'Liste Gründe'!A:D,3,FALSE),V587)</f>
        <v>Schmutz</v>
      </c>
      <c r="H587" s="76" t="str">
        <f>IF(ISBLANK(Abfalldokumentation!$W587),"-",Abfalldokumentation!$W587)</f>
        <v>-</v>
      </c>
      <c r="I587" s="76">
        <f t="shared" si="64"/>
        <v>38</v>
      </c>
      <c r="J587" s="76" t="str">
        <f t="shared" si="65"/>
        <v>Produkte</v>
      </c>
      <c r="K587" s="76" t="str">
        <f t="shared" si="66"/>
        <v>BUs</v>
      </c>
      <c r="L587" s="76" t="str">
        <f t="shared" si="67"/>
        <v>Symptome</v>
      </c>
      <c r="M587" s="76">
        <f>IFERROR(VLOOKUP(Abfalldokumentation!$O587,Kennzahlen!S:V,3,FALSE)*Abfalldokumentation!$B587,"0")</f>
        <v>20.5</v>
      </c>
      <c r="N587" s="76" t="str">
        <f>IF(ISBLANK(Q587),VLOOKUP(Abfalldokumentation!$O587,'Linien - BU'!R:S,2,FALSE),Q587)</f>
        <v>L33</v>
      </c>
      <c r="O587" s="77">
        <f t="shared" si="68"/>
        <v>29501032</v>
      </c>
      <c r="P587" s="77">
        <f t="shared" si="69"/>
        <v>42</v>
      </c>
      <c r="Q587" s="45" t="s">
        <v>205</v>
      </c>
      <c r="R587" s="46">
        <v>29501032</v>
      </c>
      <c r="S587" s="46">
        <v>20.5</v>
      </c>
      <c r="T587" s="46">
        <v>42</v>
      </c>
      <c r="U587" s="47">
        <v>44459</v>
      </c>
      <c r="V587" s="46" t="s">
        <v>87</v>
      </c>
      <c r="W587" s="46"/>
      <c r="X587" s="50" t="str">
        <f>IFERROR(VLOOKUP(Abfalldokumentation!$R587,Artikel!A:C,3,FALSE),Abfalldokumentation!$R587)</f>
        <v>ABS CHED-ROT MIT ß-CARO</v>
      </c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spans="1:40" ht="30" customHeight="1" x14ac:dyDescent="0.25">
      <c r="A588" s="78" t="str">
        <f>VLOOKUP(N588,'Linien - BU'!A:B,2,FALSE)</f>
        <v>BU1</v>
      </c>
      <c r="B588" s="79">
        <f t="shared" si="63"/>
        <v>10</v>
      </c>
      <c r="C588" s="80">
        <f>Abfalldokumentation!$U588</f>
        <v>44459</v>
      </c>
      <c r="D588" s="69" t="str">
        <f>IFERROR(IF(VLOOKUP(O588,'[1]Rohware 230'!$B:$C,2,FALSE)=0,"Rohware"),
IFERROR(IF(VLOOKUP(O588,[1]Sammelnr.!$B:$C,2,FALSE)=0,"Sammelnr. ungeschält ABS"),
IFERROR(IF(VLOOKUP(O588,[1]Sammelnr.!$E:$F,2,FALSE)=0,"Sammelnr. ungeschält VS"),
IFERROR(IF(VLOOKUP(O588,[1]Sammelnr.!$H:$I,2,FALSE)=0,"Sammelnr. geschält"),
IFERROR(IF(VLOOKUP(O588,[1]Offen!$B:$C,2,FALSE)=0,"Offen ungeschält ABS"),
IFERROR(IF(VLOOKUP(O588,[1]Offen!$E:$F,2,FALSE)=0,"Offen ungeschält VOS"),
IFERROR(IF(VLOOKUP(O588,[1]Offen!$H:$I,2,FALSE)=0,"Offen geschält RW"),
IFERROR(IF(VLOOKUP(O588,[1]Offen!$K:$L,2,FALSE)=0,"Offen vegan"),
IFERROR(IF(VLOOKUP(O588,[1]Offen!$N:$O,2,FALSE)=0,"Offen Zipfel"),
IFERROR(IF(VLOOKUP(O588,[1]Offen!$Q:$R,2,FALSE)=0,"Offen Endstücke"),
IFERROR(IF(VLOOKUP(O588,[1]Vakuumiert!$B:$C,2,FALSE)=0,"Vakuumierter VOS ungeschält"),
IFERROR(IF(VLOOKUP(O588,[1]Vakuumiert!$E:$F,2,FALSE)=0,"Vakuumierter ABS ungeschält"),
IFERROR(IF(VLOOKUP(O588,[1]Vakuumiert!$H:$I,2,FALSE)=0,"Vakuumierter VOS geschält"),
IFERROR(IF(VLOOKUP(O588,[1]Vakuumiert!$K:$L,2,FALSE)=0,"Vakuumierter VOS vegan"),
IFERROR(IF(VLOOKUP(O588,[1]Vakuumiert!$N:$O,2,FALSE)=0,"Vakuumierter VOS Zipfel"),
IFERROR(IF(VLOOKUP(O588,[1]Vakuumiert!$Q:$R,2,FALSE)=0,"Vakuumiert geschält"),
IFERROR(IF(VLOOKUP(O588,'[1]vakuumierte Fertigprodukte'!$B:$C,2,FALSE)=0,"Fertigprodukte"),
IFERROR(IF(VLOOKUP(O588,'[1]vakuumierte Fertigprodukte'!$E:$FI,2,FALSE)=0,"Vakuumierte Zipfel"),
IFERROR(IF(VLOOKUP(O588,[1]Wurste!$B:$C,2,FALSE)=0,"Räucherwürste"),
IFERROR(IF(VLOOKUP(O588,[1]Wurste!$E:$F,2,FALSE)=0,"URW/URGW Wurst"),
IFERROR(IF(VLOOKUP(O588,[1]Wurste!$H:$I,2,FALSE)=0,"HF-Wurst Vegan"),
IFERROR(IF(VLOOKUP(O588,[1]Wurste!$K:$L,2,FALSE)=0,"320er ohne Würste"),
IFERROR(IF(AND(OR(Abfalldokumentation!$A588="BU3",Abfalldokumentation!$A588="Verkauf"),Abfalldokumentation!$F588="Schimmel",Abfalldokumentation!$G588="keinen Abnehmer/kein Schälpersonal"),"Div. Zipfel, ES ohne Verwendung",VLOOKUP(Abfalldokumentation!$E588,Produktgruppen!A:B,2,FALSE)),"-")))))))))))))))))))))))</f>
        <v>Diverses</v>
      </c>
      <c r="E588" s="81" t="str">
        <f>IFERROR(VLOOKUP(Abfalldokumentation!$O588,Artikel!A:C,3,FALSE),Abfalldokumentation!$O588)</f>
        <v>Diverses aus Abfüllung</v>
      </c>
      <c r="F588" s="81" t="str">
        <f>VLOOKUP(T588,'Liste Gründe'!A:D,2,FALSE)</f>
        <v>Linienbezogen</v>
      </c>
      <c r="G588" s="80" t="str">
        <f>IF(ISBLANK(V588),VLOOKUP(Abfalldokumentation!$P588,'Liste Gründe'!A:D,3,FALSE),V588)</f>
        <v>Clip gerissen</v>
      </c>
      <c r="H588" s="81" t="str">
        <f>IF(ISBLANK(Abfalldokumentation!$W588),"-",Abfalldokumentation!$W588)</f>
        <v>Clip gerissen</v>
      </c>
      <c r="I588" s="81">
        <f t="shared" si="64"/>
        <v>38</v>
      </c>
      <c r="J588" s="81" t="str">
        <f t="shared" si="65"/>
        <v>Produkte</v>
      </c>
      <c r="K588" s="81" t="str">
        <f t="shared" si="66"/>
        <v>BUs</v>
      </c>
      <c r="L588" s="81" t="str">
        <f t="shared" si="67"/>
        <v>Symptome</v>
      </c>
      <c r="M588" s="81" t="str">
        <f>IFERROR(VLOOKUP(Abfalldokumentation!$O588,Kennzahlen!S:V,3,FALSE)*Abfalldokumentation!$B588,"0")</f>
        <v>0</v>
      </c>
      <c r="N588" s="81" t="str">
        <f>IF(ISBLANK(Q588),VLOOKUP(Abfalldokumentation!$O588,'Linien - BU'!R:S,2,FALSE),Q588)</f>
        <v>Abfüllung</v>
      </c>
      <c r="O588" s="77" t="str">
        <f t="shared" si="68"/>
        <v>Diverses aus Abfüllung</v>
      </c>
      <c r="P588" s="77">
        <f t="shared" si="69"/>
        <v>31</v>
      </c>
      <c r="Q588" s="39" t="s">
        <v>180</v>
      </c>
      <c r="R588" s="40" t="s">
        <v>193</v>
      </c>
      <c r="S588" s="40">
        <v>10</v>
      </c>
      <c r="T588" s="40">
        <v>31</v>
      </c>
      <c r="U588" s="41">
        <v>44459</v>
      </c>
      <c r="V588" s="42"/>
      <c r="W588" s="43" t="s">
        <v>237</v>
      </c>
      <c r="X588" s="44" t="str">
        <f>IFERROR(VLOOKUP(Abfalldokumentation!$R588,Artikel!A:C,3,FALSE),Abfalldokumentation!$R588)</f>
        <v>Diverses aus Abfüllung</v>
      </c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spans="1:40" ht="30" customHeight="1" x14ac:dyDescent="0.25">
      <c r="A589" s="73" t="str">
        <f>VLOOKUP(N589,'Linien - BU'!A:B,2,FALSE)</f>
        <v>BU1</v>
      </c>
      <c r="B589" s="74">
        <f t="shared" si="63"/>
        <v>185</v>
      </c>
      <c r="C589" s="75">
        <f>Abfalldokumentation!$U589</f>
        <v>44459</v>
      </c>
      <c r="D589" s="69" t="str">
        <f>IFERROR(IF(VLOOKUP(O589,'[1]Rohware 230'!$B:$C,2,FALSE)=0,"Rohware"),
IFERROR(IF(VLOOKUP(O589,[1]Sammelnr.!$B:$C,2,FALSE)=0,"Sammelnr. ungeschält ABS"),
IFERROR(IF(VLOOKUP(O589,[1]Sammelnr.!$E:$F,2,FALSE)=0,"Sammelnr. ungeschält VS"),
IFERROR(IF(VLOOKUP(O589,[1]Sammelnr.!$H:$I,2,FALSE)=0,"Sammelnr. geschält"),
IFERROR(IF(VLOOKUP(O589,[1]Offen!$B:$C,2,FALSE)=0,"Offen ungeschält ABS"),
IFERROR(IF(VLOOKUP(O589,[1]Offen!$E:$F,2,FALSE)=0,"Offen ungeschält VOS"),
IFERROR(IF(VLOOKUP(O589,[1]Offen!$H:$I,2,FALSE)=0,"Offen geschält RW"),
IFERROR(IF(VLOOKUP(O589,[1]Offen!$K:$L,2,FALSE)=0,"Offen vegan"),
IFERROR(IF(VLOOKUP(O589,[1]Offen!$N:$O,2,FALSE)=0,"Offen Zipfel"),
IFERROR(IF(VLOOKUP(O589,[1]Offen!$Q:$R,2,FALSE)=0,"Offen Endstücke"),
IFERROR(IF(VLOOKUP(O589,[1]Vakuumiert!$B:$C,2,FALSE)=0,"Vakuumierter VOS ungeschält"),
IFERROR(IF(VLOOKUP(O589,[1]Vakuumiert!$E:$F,2,FALSE)=0,"Vakuumierter ABS ungeschält"),
IFERROR(IF(VLOOKUP(O589,[1]Vakuumiert!$H:$I,2,FALSE)=0,"Vakuumierter VOS geschält"),
IFERROR(IF(VLOOKUP(O589,[1]Vakuumiert!$K:$L,2,FALSE)=0,"Vakuumierter VOS vegan"),
IFERROR(IF(VLOOKUP(O589,[1]Vakuumiert!$N:$O,2,FALSE)=0,"Vakuumierter VOS Zipfel"),
IFERROR(IF(VLOOKUP(O589,[1]Vakuumiert!$Q:$R,2,FALSE)=0,"Vakuumiert geschält"),
IFERROR(IF(VLOOKUP(O589,'[1]vakuumierte Fertigprodukte'!$B:$C,2,FALSE)=0,"Fertigprodukte"),
IFERROR(IF(VLOOKUP(O589,'[1]vakuumierte Fertigprodukte'!$E:$FI,2,FALSE)=0,"Vakuumierte Zipfel"),
IFERROR(IF(VLOOKUP(O589,[1]Wurste!$B:$C,2,FALSE)=0,"Räucherwürste"),
IFERROR(IF(VLOOKUP(O589,[1]Wurste!$E:$F,2,FALSE)=0,"URW/URGW Wurst"),
IFERROR(IF(VLOOKUP(O589,[1]Wurste!$H:$I,2,FALSE)=0,"HF-Wurst Vegan"),
IFERROR(IF(VLOOKUP(O589,[1]Wurste!$K:$L,2,FALSE)=0,"320er ohne Würste"),
IFERROR(IF(AND(OR(Abfalldokumentation!$A589="BU3",Abfalldokumentation!$A589="Verkauf"),Abfalldokumentation!$F589="Schimmel",Abfalldokumentation!$G589="keinen Abnehmer/kein Schälpersonal"),"Div. Zipfel, ES ohne Verwendung",VLOOKUP(Abfalldokumentation!$E589,Produktgruppen!A:B,2,FALSE)),"-")))))))))))))))))))))))</f>
        <v>Diverses</v>
      </c>
      <c r="E589" s="76" t="str">
        <f>IFERROR(VLOOKUP(Abfalldokumentation!$O589,Artikel!A:C,3,FALSE),Abfalldokumentation!$O589)</f>
        <v>Diverses aus Abfüllung</v>
      </c>
      <c r="F589" s="76" t="str">
        <f>VLOOKUP(T589,'Liste Gründe'!A:D,2,FALSE)</f>
        <v>Linienbezogen</v>
      </c>
      <c r="G589" s="75" t="str">
        <f>IF(ISBLANK(V589),VLOOKUP(Abfalldokumentation!$P589,'Liste Gründe'!A:D,3,FALSE),V589)</f>
        <v>Darm geplatzt</v>
      </c>
      <c r="H589" s="76" t="str">
        <f>IF(ISBLANK(Abfalldokumentation!$W589),"-",Abfalldokumentation!$W589)</f>
        <v>-</v>
      </c>
      <c r="I589" s="76">
        <f t="shared" si="64"/>
        <v>38</v>
      </c>
      <c r="J589" s="76" t="str">
        <f t="shared" si="65"/>
        <v>Produkte</v>
      </c>
      <c r="K589" s="76" t="str">
        <f t="shared" si="66"/>
        <v>BUs</v>
      </c>
      <c r="L589" s="76" t="str">
        <f t="shared" si="67"/>
        <v>Symptome</v>
      </c>
      <c r="M589" s="76" t="str">
        <f>IFERROR(VLOOKUP(Abfalldokumentation!$O589,Kennzahlen!S:V,3,FALSE)*Abfalldokumentation!$B589,"0")</f>
        <v>0</v>
      </c>
      <c r="N589" s="76" t="str">
        <f>IF(ISBLANK(Q589),VLOOKUP(Abfalldokumentation!$O589,'Linien - BU'!R:S,2,FALSE),Q589)</f>
        <v>Abfüllung</v>
      </c>
      <c r="O589" s="77" t="str">
        <f t="shared" si="68"/>
        <v>Diverses aus Abfüllung</v>
      </c>
      <c r="P589" s="77">
        <f t="shared" si="69"/>
        <v>34</v>
      </c>
      <c r="Q589" s="45" t="s">
        <v>180</v>
      </c>
      <c r="R589" s="46" t="s">
        <v>193</v>
      </c>
      <c r="S589" s="46">
        <v>185</v>
      </c>
      <c r="T589" s="40">
        <v>34</v>
      </c>
      <c r="U589" s="47">
        <v>44459</v>
      </c>
      <c r="V589" s="48"/>
      <c r="W589" s="46"/>
      <c r="X589" s="50" t="str">
        <f>IFERROR(VLOOKUP(Abfalldokumentation!$R589,Artikel!A:C,3,FALSE),Abfalldokumentation!$R589)</f>
        <v>Diverses aus Abfüllung</v>
      </c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spans="1:40" ht="30" hidden="1" customHeight="1" x14ac:dyDescent="0.25">
      <c r="A590" s="78" t="str">
        <f>VLOOKUP(N590,'Linien - BU'!A:B,2,FALSE)</f>
        <v>Rest</v>
      </c>
      <c r="B590" s="79">
        <f t="shared" si="63"/>
        <v>12.5</v>
      </c>
      <c r="C590" s="80">
        <f>Abfalldokumentation!$U590</f>
        <v>44459</v>
      </c>
      <c r="D590" s="69" t="str">
        <f>IFERROR(IF(VLOOKUP(O590,'[1]Rohware 230'!$B:$C,2,FALSE)=0,"Rohware"),
IFERROR(IF(VLOOKUP(O590,[1]Sammelnr.!$B:$C,2,FALSE)=0,"Sammelnr. ungeschält ABS"),
IFERROR(IF(VLOOKUP(O590,[1]Sammelnr.!$E:$F,2,FALSE)=0,"Sammelnr. ungeschält VS"),
IFERROR(IF(VLOOKUP(O590,[1]Sammelnr.!$H:$I,2,FALSE)=0,"Sammelnr. geschält"),
IFERROR(IF(VLOOKUP(O590,[1]Offen!$B:$C,2,FALSE)=0,"Offen ungeschält ABS"),
IFERROR(IF(VLOOKUP(O590,[1]Offen!$E:$F,2,FALSE)=0,"Offen ungeschält VOS"),
IFERROR(IF(VLOOKUP(O590,[1]Offen!$H:$I,2,FALSE)=0,"Offen geschält RW"),
IFERROR(IF(VLOOKUP(O590,[1]Offen!$K:$L,2,FALSE)=0,"Offen vegan"),
IFERROR(IF(VLOOKUP(O590,[1]Offen!$N:$O,2,FALSE)=0,"Offen Zipfel"),
IFERROR(IF(VLOOKUP(O590,[1]Offen!$Q:$R,2,FALSE)=0,"Offen Endstücke"),
IFERROR(IF(VLOOKUP(O590,[1]Vakuumiert!$B:$C,2,FALSE)=0,"Vakuumierter VOS ungeschält"),
IFERROR(IF(VLOOKUP(O590,[1]Vakuumiert!$E:$F,2,FALSE)=0,"Vakuumierter ABS ungeschält"),
IFERROR(IF(VLOOKUP(O590,[1]Vakuumiert!$H:$I,2,FALSE)=0,"Vakuumierter VOS geschält"),
IFERROR(IF(VLOOKUP(O590,[1]Vakuumiert!$K:$L,2,FALSE)=0,"Vakuumierter VOS vegan"),
IFERROR(IF(VLOOKUP(O590,[1]Vakuumiert!$N:$O,2,FALSE)=0,"Vakuumierter VOS Zipfel"),
IFERROR(IF(VLOOKUP(O590,[1]Vakuumiert!$Q:$R,2,FALSE)=0,"Vakuumiert geschält"),
IFERROR(IF(VLOOKUP(O590,'[1]vakuumierte Fertigprodukte'!$B:$C,2,FALSE)=0,"Fertigprodukte"),
IFERROR(IF(VLOOKUP(O590,'[1]vakuumierte Fertigprodukte'!$E:$FI,2,FALSE)=0,"Vakuumierte Zipfel"),
IFERROR(IF(VLOOKUP(O590,[1]Wurste!$B:$C,2,FALSE)=0,"Räucherwürste"),
IFERROR(IF(VLOOKUP(O590,[1]Wurste!$E:$F,2,FALSE)=0,"URW/URGW Wurst"),
IFERROR(IF(VLOOKUP(O590,[1]Wurste!$H:$I,2,FALSE)=0,"HF-Wurst Vegan"),
IFERROR(IF(VLOOKUP(O590,[1]Wurste!$K:$L,2,FALSE)=0,"320er ohne Würste"),
IFERROR(IF(AND(OR(Abfalldokumentation!$A590="BU3",Abfalldokumentation!$A590="Verkauf"),Abfalldokumentation!$F590="Schimmel",Abfalldokumentation!$G590="keinen Abnehmer/kein Schälpersonal"),"Div. Zipfel, ES ohne Verwendung",VLOOKUP(Abfalldokumentation!$E590,Produktgruppen!A:B,2,FALSE)),"-")))))))))))))))))))))))</f>
        <v>Qualitätssicherung</v>
      </c>
      <c r="E590" s="81" t="str">
        <f>IFERROR(VLOOKUP(Abfalldokumentation!$O590,Artikel!A:C,3,FALSE),Abfalldokumentation!$O590)</f>
        <v>Diverses QM</v>
      </c>
      <c r="F590" s="81" t="str">
        <f>VLOOKUP(T590,'Liste Gründe'!A:D,2,FALSE)</f>
        <v>Qualitätssicherung</v>
      </c>
      <c r="G590" s="80" t="str">
        <f>IF(ISBLANK(V590),VLOOKUP(Abfalldokumentation!$P590,'Liste Gründe'!A:D,3,FALSE),V590)</f>
        <v>Sensorik</v>
      </c>
      <c r="H590" s="81" t="str">
        <f>IF(ISBLANK(Abfalldokumentation!$W590),"-",Abfalldokumentation!$W590)</f>
        <v>Sensorik</v>
      </c>
      <c r="I590" s="81">
        <f t="shared" si="64"/>
        <v>38</v>
      </c>
      <c r="J590" s="81" t="str">
        <f t="shared" si="65"/>
        <v>Produkte</v>
      </c>
      <c r="K590" s="81" t="str">
        <f t="shared" si="66"/>
        <v>BUs</v>
      </c>
      <c r="L590" s="81" t="str">
        <f t="shared" si="67"/>
        <v>Symptome</v>
      </c>
      <c r="M590" s="81" t="str">
        <f>IFERROR(VLOOKUP(Abfalldokumentation!$O590,Kennzahlen!S:V,3,FALSE)*Abfalldokumentation!$B590,"0")</f>
        <v>0</v>
      </c>
      <c r="N590" s="81" t="str">
        <f>IF(ISBLANK(Q590),VLOOKUP(Abfalldokumentation!$O590,'Linien - BU'!R:S,2,FALSE),Q590)</f>
        <v>QM</v>
      </c>
      <c r="O590" s="77" t="str">
        <f t="shared" si="68"/>
        <v>Diverses QM</v>
      </c>
      <c r="P590" s="77">
        <f t="shared" si="69"/>
        <v>74</v>
      </c>
      <c r="Q590" s="39" t="s">
        <v>196</v>
      </c>
      <c r="R590" s="40" t="s">
        <v>197</v>
      </c>
      <c r="S590" s="40">
        <v>12.5</v>
      </c>
      <c r="T590" s="40">
        <v>74</v>
      </c>
      <c r="U590" s="41">
        <v>44459</v>
      </c>
      <c r="V590" s="42" t="s">
        <v>198</v>
      </c>
      <c r="W590" s="43" t="s">
        <v>198</v>
      </c>
      <c r="X590" s="44" t="str">
        <f>IFERROR(VLOOKUP(Abfalldokumentation!$R590,Artikel!A:C,3,FALSE),Abfalldokumentation!$R590)</f>
        <v>Diverses QM</v>
      </c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spans="1:40" ht="30" hidden="1" customHeight="1" x14ac:dyDescent="0.25">
      <c r="A591" s="73" t="str">
        <f>VLOOKUP(N591,'Linien - BU'!A:B,2,FALSE)</f>
        <v>Rest</v>
      </c>
      <c r="B591" s="74">
        <f t="shared" si="63"/>
        <v>5</v>
      </c>
      <c r="C591" s="75">
        <f>Abfalldokumentation!$U591</f>
        <v>44459</v>
      </c>
      <c r="D591" s="69" t="str">
        <f>IFERROR(IF(VLOOKUP(O591,'[1]Rohware 230'!$B:$C,2,FALSE)=0,"Rohware"),
IFERROR(IF(VLOOKUP(O591,[1]Sammelnr.!$B:$C,2,FALSE)=0,"Sammelnr. ungeschält ABS"),
IFERROR(IF(VLOOKUP(O591,[1]Sammelnr.!$E:$F,2,FALSE)=0,"Sammelnr. ungeschält VS"),
IFERROR(IF(VLOOKUP(O591,[1]Sammelnr.!$H:$I,2,FALSE)=0,"Sammelnr. geschält"),
IFERROR(IF(VLOOKUP(O591,[1]Offen!$B:$C,2,FALSE)=0,"Offen ungeschält ABS"),
IFERROR(IF(VLOOKUP(O591,[1]Offen!$E:$F,2,FALSE)=0,"Offen ungeschält VOS"),
IFERROR(IF(VLOOKUP(O591,[1]Offen!$H:$I,2,FALSE)=0,"Offen geschält RW"),
IFERROR(IF(VLOOKUP(O591,[1]Offen!$K:$L,2,FALSE)=0,"Offen vegan"),
IFERROR(IF(VLOOKUP(O591,[1]Offen!$N:$O,2,FALSE)=0,"Offen Zipfel"),
IFERROR(IF(VLOOKUP(O591,[1]Offen!$Q:$R,2,FALSE)=0,"Offen Endstücke"),
IFERROR(IF(VLOOKUP(O591,[1]Vakuumiert!$B:$C,2,FALSE)=0,"Vakuumierter VOS ungeschält"),
IFERROR(IF(VLOOKUP(O591,[1]Vakuumiert!$E:$F,2,FALSE)=0,"Vakuumierter ABS ungeschält"),
IFERROR(IF(VLOOKUP(O591,[1]Vakuumiert!$H:$I,2,FALSE)=0,"Vakuumierter VOS geschält"),
IFERROR(IF(VLOOKUP(O591,[1]Vakuumiert!$K:$L,2,FALSE)=0,"Vakuumierter VOS vegan"),
IFERROR(IF(VLOOKUP(O591,[1]Vakuumiert!$N:$O,2,FALSE)=0,"Vakuumierter VOS Zipfel"),
IFERROR(IF(VLOOKUP(O591,[1]Vakuumiert!$Q:$R,2,FALSE)=0,"Vakuumiert geschält"),
IFERROR(IF(VLOOKUP(O591,'[1]vakuumierte Fertigprodukte'!$B:$C,2,FALSE)=0,"Fertigprodukte"),
IFERROR(IF(VLOOKUP(O591,'[1]vakuumierte Fertigprodukte'!$E:$FI,2,FALSE)=0,"Vakuumierte Zipfel"),
IFERROR(IF(VLOOKUP(O591,[1]Wurste!$B:$C,2,FALSE)=0,"Räucherwürste"),
IFERROR(IF(VLOOKUP(O591,[1]Wurste!$E:$F,2,FALSE)=0,"URW/URGW Wurst"),
IFERROR(IF(VLOOKUP(O591,[1]Wurste!$H:$I,2,FALSE)=0,"HF-Wurst Vegan"),
IFERROR(IF(VLOOKUP(O591,[1]Wurste!$K:$L,2,FALSE)=0,"320er ohne Würste"),
IFERROR(IF(AND(OR(Abfalldokumentation!$A591="BU3",Abfalldokumentation!$A591="Verkauf"),Abfalldokumentation!$F591="Schimmel",Abfalldokumentation!$G591="keinen Abnehmer/kein Schälpersonal"),"Div. Zipfel, ES ohne Verwendung",VLOOKUP(Abfalldokumentation!$E591,Produktgruppen!A:B,2,FALSE)),"-")))))))))))))))))))))))</f>
        <v>Qualitätssicherung</v>
      </c>
      <c r="E591" s="76" t="str">
        <f>IFERROR(VLOOKUP(Abfalldokumentation!$O591,Artikel!A:C,3,FALSE),Abfalldokumentation!$O591)</f>
        <v>Laborproben</v>
      </c>
      <c r="F591" s="76" t="str">
        <f>VLOOKUP(T591,'Liste Gründe'!A:D,2,FALSE)</f>
        <v>Qualitätssicherung</v>
      </c>
      <c r="G591" s="75" t="str">
        <f>IF(ISBLANK(V591),VLOOKUP(Abfalldokumentation!$P591,'Liste Gründe'!A:D,3,FALSE),V591)</f>
        <v>Sensorik</v>
      </c>
      <c r="H591" s="76" t="str">
        <f>IF(ISBLANK(Abfalldokumentation!$W591),"-",Abfalldokumentation!$W591)</f>
        <v>Sensorik</v>
      </c>
      <c r="I591" s="76">
        <f t="shared" si="64"/>
        <v>38</v>
      </c>
      <c r="J591" s="76" t="str">
        <f t="shared" si="65"/>
        <v>Produkte</v>
      </c>
      <c r="K591" s="76" t="str">
        <f t="shared" si="66"/>
        <v>BUs</v>
      </c>
      <c r="L591" s="76" t="str">
        <f t="shared" si="67"/>
        <v>Symptome</v>
      </c>
      <c r="M591" s="76" t="str">
        <f>IFERROR(VLOOKUP(Abfalldokumentation!$O591,Kennzahlen!S:V,3,FALSE)*Abfalldokumentation!$B591,"0")</f>
        <v>0</v>
      </c>
      <c r="N591" s="76" t="str">
        <f>IF(ISBLANK(Q591),VLOOKUP(Abfalldokumentation!$O591,'Linien - BU'!R:S,2,FALSE),Q591)</f>
        <v>Labor</v>
      </c>
      <c r="O591" s="77" t="str">
        <f t="shared" si="68"/>
        <v>Laborproben</v>
      </c>
      <c r="P591" s="77">
        <f t="shared" si="69"/>
        <v>74</v>
      </c>
      <c r="Q591" s="45" t="s">
        <v>199</v>
      </c>
      <c r="R591" s="46" t="s">
        <v>200</v>
      </c>
      <c r="S591" s="46">
        <v>5</v>
      </c>
      <c r="T591" s="52">
        <v>74</v>
      </c>
      <c r="U591" s="47">
        <v>44459</v>
      </c>
      <c r="V591" s="48" t="s">
        <v>198</v>
      </c>
      <c r="W591" s="49" t="s">
        <v>198</v>
      </c>
      <c r="X591" s="50" t="str">
        <f>IFERROR(VLOOKUP(Abfalldokumentation!$R591,Artikel!A:C,3,FALSE),Abfalldokumentation!$R591)</f>
        <v>Laborproben</v>
      </c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spans="1:40" ht="30" hidden="1" customHeight="1" x14ac:dyDescent="0.25">
      <c r="A592" s="78" t="str">
        <f>VLOOKUP(N592,'Linien - BU'!A:B,2,FALSE)</f>
        <v>Rest</v>
      </c>
      <c r="B592" s="79">
        <f t="shared" si="63"/>
        <v>19</v>
      </c>
      <c r="C592" s="80">
        <f>Abfalldokumentation!$U592</f>
        <v>44459</v>
      </c>
      <c r="D592" s="69" t="str">
        <f>IFERROR(IF(VLOOKUP(O592,'[1]Rohware 230'!$B:$C,2,FALSE)=0,"Rohware"),
IFERROR(IF(VLOOKUP(O592,[1]Sammelnr.!$B:$C,2,FALSE)=0,"Sammelnr. ungeschält ABS"),
IFERROR(IF(VLOOKUP(O592,[1]Sammelnr.!$E:$F,2,FALSE)=0,"Sammelnr. ungeschält VS"),
IFERROR(IF(VLOOKUP(O592,[1]Sammelnr.!$H:$I,2,FALSE)=0,"Sammelnr. geschält"),
IFERROR(IF(VLOOKUP(O592,[1]Offen!$B:$C,2,FALSE)=0,"Offen ungeschält ABS"),
IFERROR(IF(VLOOKUP(O592,[1]Offen!$E:$F,2,FALSE)=0,"Offen ungeschält VOS"),
IFERROR(IF(VLOOKUP(O592,[1]Offen!$H:$I,2,FALSE)=0,"Offen geschält RW"),
IFERROR(IF(VLOOKUP(O592,[1]Offen!$K:$L,2,FALSE)=0,"Offen vegan"),
IFERROR(IF(VLOOKUP(O592,[1]Offen!$N:$O,2,FALSE)=0,"Offen Zipfel"),
IFERROR(IF(VLOOKUP(O592,[1]Offen!$Q:$R,2,FALSE)=0,"Offen Endstücke"),
IFERROR(IF(VLOOKUP(O592,[1]Vakuumiert!$B:$C,2,FALSE)=0,"Vakuumierter VOS ungeschält"),
IFERROR(IF(VLOOKUP(O592,[1]Vakuumiert!$E:$F,2,FALSE)=0,"Vakuumierter ABS ungeschält"),
IFERROR(IF(VLOOKUP(O592,[1]Vakuumiert!$H:$I,2,FALSE)=0,"Vakuumierter VOS geschält"),
IFERROR(IF(VLOOKUP(O592,[1]Vakuumiert!$K:$L,2,FALSE)=0,"Vakuumierter VOS vegan"),
IFERROR(IF(VLOOKUP(O592,[1]Vakuumiert!$N:$O,2,FALSE)=0,"Vakuumierter VOS Zipfel"),
IFERROR(IF(VLOOKUP(O592,[1]Vakuumiert!$Q:$R,2,FALSE)=0,"Vakuumiert geschält"),
IFERROR(IF(VLOOKUP(O592,'[1]vakuumierte Fertigprodukte'!$B:$C,2,FALSE)=0,"Fertigprodukte"),
IFERROR(IF(VLOOKUP(O592,'[1]vakuumierte Fertigprodukte'!$E:$FI,2,FALSE)=0,"Vakuumierte Zipfel"),
IFERROR(IF(VLOOKUP(O592,[1]Wurste!$B:$C,2,FALSE)=0,"Räucherwürste"),
IFERROR(IF(VLOOKUP(O592,[1]Wurste!$E:$F,2,FALSE)=0,"URW/URGW Wurst"),
IFERROR(IF(VLOOKUP(O592,[1]Wurste!$H:$I,2,FALSE)=0,"HF-Wurst Vegan"),
IFERROR(IF(VLOOKUP(O592,[1]Wurste!$K:$L,2,FALSE)=0,"320er ohne Würste"),
IFERROR(IF(AND(OR(Abfalldokumentation!$A592="BU3",Abfalldokumentation!$A592="Verkauf"),Abfalldokumentation!$F592="Schimmel",Abfalldokumentation!$G592="keinen Abnehmer/kein Schälpersonal"),"Div. Zipfel, ES ohne Verwendung",VLOOKUP(Abfalldokumentation!$E592,Produktgruppen!A:B,2,FALSE)),"-")))))))))))))))))))))))</f>
        <v>Qualitätssicherung</v>
      </c>
      <c r="E592" s="81" t="str">
        <f>IFERROR(VLOOKUP(Abfalldokumentation!$O592,Artikel!A:C,3,FALSE),Abfalldokumentation!$O592)</f>
        <v>Laborproben</v>
      </c>
      <c r="F592" s="81" t="str">
        <f>VLOOKUP(T592,'Liste Gründe'!A:D,2,FALSE)</f>
        <v>Qualitätssicherung</v>
      </c>
      <c r="G592" s="80" t="str">
        <f>IF(ISBLANK(V592),VLOOKUP(Abfalldokumentation!$P592,'Liste Gründe'!A:D,3,FALSE),V592)</f>
        <v>Laborprobe</v>
      </c>
      <c r="H592" s="81" t="str">
        <f>IF(ISBLANK(Abfalldokumentation!$W592),"-",Abfalldokumentation!$W592)</f>
        <v>Laborprobe</v>
      </c>
      <c r="I592" s="81">
        <f t="shared" si="64"/>
        <v>38</v>
      </c>
      <c r="J592" s="81" t="str">
        <f t="shared" si="65"/>
        <v>Produkte</v>
      </c>
      <c r="K592" s="81" t="str">
        <f t="shared" si="66"/>
        <v>BUs</v>
      </c>
      <c r="L592" s="81" t="str">
        <f t="shared" si="67"/>
        <v>Symptome</v>
      </c>
      <c r="M592" s="81" t="str">
        <f>IFERROR(VLOOKUP(Abfalldokumentation!$O592,Kennzahlen!S:V,3,FALSE)*Abfalldokumentation!$B592,"0")</f>
        <v>0</v>
      </c>
      <c r="N592" s="81" t="str">
        <f>IF(ISBLANK(Q592),VLOOKUP(Abfalldokumentation!$O592,'Linien - BU'!R:S,2,FALSE),Q592)</f>
        <v>Labor</v>
      </c>
      <c r="O592" s="77" t="str">
        <f t="shared" si="68"/>
        <v>Laborproben</v>
      </c>
      <c r="P592" s="77">
        <f t="shared" si="69"/>
        <v>73</v>
      </c>
      <c r="Q592" s="39" t="s">
        <v>199</v>
      </c>
      <c r="R592" s="40" t="s">
        <v>200</v>
      </c>
      <c r="S592" s="40">
        <v>19</v>
      </c>
      <c r="T592" s="51">
        <v>73</v>
      </c>
      <c r="U592" s="41">
        <v>44459</v>
      </c>
      <c r="V592" s="42" t="s">
        <v>201</v>
      </c>
      <c r="W592" s="43" t="s">
        <v>201</v>
      </c>
      <c r="X592" s="44" t="str">
        <f>IFERROR(VLOOKUP(Abfalldokumentation!$R592,Artikel!A:C,3,FALSE),Abfalldokumentation!$R592)</f>
        <v>Laborproben</v>
      </c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spans="1:40" ht="30" hidden="1" customHeight="1" x14ac:dyDescent="0.25">
      <c r="A593" s="73" t="str">
        <f>VLOOKUP(N593,'Linien - BU'!A:B,2,FALSE)</f>
        <v>BU3</v>
      </c>
      <c r="B593" s="74">
        <f t="shared" si="63"/>
        <v>80</v>
      </c>
      <c r="C593" s="75">
        <f>Abfalldokumentation!$U593</f>
        <v>44459</v>
      </c>
      <c r="D593" s="69" t="str">
        <f>IFERROR(IF(VLOOKUP(O593,'[1]Rohware 230'!$B:$C,2,FALSE)=0,"Rohware"),
IFERROR(IF(VLOOKUP(O593,[1]Sammelnr.!$B:$C,2,FALSE)=0,"Sammelnr. ungeschält ABS"),
IFERROR(IF(VLOOKUP(O593,[1]Sammelnr.!$E:$F,2,FALSE)=0,"Sammelnr. ungeschält VS"),
IFERROR(IF(VLOOKUP(O593,[1]Sammelnr.!$H:$I,2,FALSE)=0,"Sammelnr. geschält"),
IFERROR(IF(VLOOKUP(O593,[1]Offen!$B:$C,2,FALSE)=0,"Offen ungeschält ABS"),
IFERROR(IF(VLOOKUP(O593,[1]Offen!$E:$F,2,FALSE)=0,"Offen ungeschält VOS"),
IFERROR(IF(VLOOKUP(O593,[1]Offen!$H:$I,2,FALSE)=0,"Offen geschält RW"),
IFERROR(IF(VLOOKUP(O593,[1]Offen!$K:$L,2,FALSE)=0,"Offen vegan"),
IFERROR(IF(VLOOKUP(O593,[1]Offen!$N:$O,2,FALSE)=0,"Offen Zipfel"),
IFERROR(IF(VLOOKUP(O593,[1]Offen!$Q:$R,2,FALSE)=0,"Offen Endstücke"),
IFERROR(IF(VLOOKUP(O593,[1]Vakuumiert!$B:$C,2,FALSE)=0,"Vakuumierter VOS ungeschält"),
IFERROR(IF(VLOOKUP(O593,[1]Vakuumiert!$E:$F,2,FALSE)=0,"Vakuumierter ABS ungeschält"),
IFERROR(IF(VLOOKUP(O593,[1]Vakuumiert!$H:$I,2,FALSE)=0,"Vakuumierter VOS geschält"),
IFERROR(IF(VLOOKUP(O593,[1]Vakuumiert!$K:$L,2,FALSE)=0,"Vakuumierter VOS vegan"),
IFERROR(IF(VLOOKUP(O593,[1]Vakuumiert!$N:$O,2,FALSE)=0,"Vakuumierter VOS Zipfel"),
IFERROR(IF(VLOOKUP(O593,[1]Vakuumiert!$Q:$R,2,FALSE)=0,"Vakuumiert geschält"),
IFERROR(IF(VLOOKUP(O593,'[1]vakuumierte Fertigprodukte'!$B:$C,2,FALSE)=0,"Fertigprodukte"),
IFERROR(IF(VLOOKUP(O593,'[1]vakuumierte Fertigprodukte'!$E:$FI,2,FALSE)=0,"Vakuumierte Zipfel"),
IFERROR(IF(VLOOKUP(O593,[1]Wurste!$B:$C,2,FALSE)=0,"Räucherwürste"),
IFERROR(IF(VLOOKUP(O593,[1]Wurste!$E:$F,2,FALSE)=0,"URW/URGW Wurst"),
IFERROR(IF(VLOOKUP(O593,[1]Wurste!$H:$I,2,FALSE)=0,"HF-Wurst Vegan"),
IFERROR(IF(VLOOKUP(O593,[1]Wurste!$K:$L,2,FALSE)=0,"320er ohne Würste"),
IFERROR(IF(AND(OR(Abfalldokumentation!$A593="BU3",Abfalldokumentation!$A593="Verkauf"),Abfalldokumentation!$F593="Schimmel",Abfalldokumentation!$G593="keinen Abnehmer/kein Schälpersonal"),"Div. Zipfel, ES ohne Verwendung",VLOOKUP(Abfalldokumentation!$E593,Produktgruppen!A:B,2,FALSE)),"-")))))))))))))))))))))))</f>
        <v>Rest</v>
      </c>
      <c r="E593" s="76" t="str">
        <f>IFERROR(VLOOKUP(Abfalldokumentation!$O593,Artikel!A:C,3,FALSE),Abfalldokumentation!$O593)</f>
        <v>Reste Zipfel</v>
      </c>
      <c r="F593" s="76" t="str">
        <f>VLOOKUP(T593,'Liste Gründe'!A:D,2,FALSE)</f>
        <v>keinen Verwendungszweck</v>
      </c>
      <c r="G593" s="75" t="str">
        <f>IF(ISBLANK(V593),VLOOKUP(Abfalldokumentation!$P593,'Liste Gründe'!A:D,3,FALSE),V593)</f>
        <v>Wurstschlaufe</v>
      </c>
      <c r="H593" s="76" t="str">
        <f>IF(ISBLANK(Abfalldokumentation!$W593),"-",Abfalldokumentation!$W593)</f>
        <v>-</v>
      </c>
      <c r="I593" s="76">
        <f t="shared" si="64"/>
        <v>38</v>
      </c>
      <c r="J593" s="76" t="str">
        <f t="shared" si="65"/>
        <v>Produkte</v>
      </c>
      <c r="K593" s="76" t="str">
        <f t="shared" si="66"/>
        <v>BUs</v>
      </c>
      <c r="L593" s="76" t="str">
        <f t="shared" si="67"/>
        <v>Symptome</v>
      </c>
      <c r="M593" s="76" t="str">
        <f>IFERROR(VLOOKUP(Abfalldokumentation!$O593,Kennzahlen!S:V,3,FALSE)*Abfalldokumentation!$B593,"0")</f>
        <v>0</v>
      </c>
      <c r="N593" s="76" t="str">
        <f>IF(ISBLANK(Q593),VLOOKUP(Abfalldokumentation!$O593,'Linien - BU'!R:S,2,FALSE),Q593)</f>
        <v>WVP</v>
      </c>
      <c r="O593" s="77" t="str">
        <f t="shared" si="68"/>
        <v>Reste Zipfel</v>
      </c>
      <c r="P593" s="77">
        <f t="shared" si="69"/>
        <v>61</v>
      </c>
      <c r="Q593" s="45" t="s">
        <v>209</v>
      </c>
      <c r="R593" s="46" t="s">
        <v>119</v>
      </c>
      <c r="S593" s="46">
        <v>80</v>
      </c>
      <c r="T593" s="46">
        <v>61</v>
      </c>
      <c r="U593" s="47">
        <v>44459</v>
      </c>
      <c r="V593" s="48" t="s">
        <v>41</v>
      </c>
      <c r="W593" s="49"/>
      <c r="X593" s="50" t="str">
        <f>IFERROR(VLOOKUP(Abfalldokumentation!$R593,Artikel!A:C,3,FALSE),Abfalldokumentation!$R593)</f>
        <v>Reste Zipfel</v>
      </c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spans="1:40" ht="30" hidden="1" customHeight="1" x14ac:dyDescent="0.25">
      <c r="A594" s="78" t="str">
        <f>VLOOKUP(N594,'Linien - BU'!A:B,2,FALSE)</f>
        <v>Rest</v>
      </c>
      <c r="B594" s="79">
        <f t="shared" si="63"/>
        <v>56</v>
      </c>
      <c r="C594" s="80">
        <f>Abfalldokumentation!$U594</f>
        <v>44459</v>
      </c>
      <c r="D594" s="69" t="str">
        <f>IFERROR(IF(VLOOKUP(O594,'[1]Rohware 230'!$B:$C,2,FALSE)=0,"Rohware"),
IFERROR(IF(VLOOKUP(O594,[1]Sammelnr.!$B:$C,2,FALSE)=0,"Sammelnr. ungeschält ABS"),
IFERROR(IF(VLOOKUP(O594,[1]Sammelnr.!$E:$F,2,FALSE)=0,"Sammelnr. ungeschält VS"),
IFERROR(IF(VLOOKUP(O594,[1]Sammelnr.!$H:$I,2,FALSE)=0,"Sammelnr. geschält"),
IFERROR(IF(VLOOKUP(O594,[1]Offen!$B:$C,2,FALSE)=0,"Offen ungeschält ABS"),
IFERROR(IF(VLOOKUP(O594,[1]Offen!$E:$F,2,FALSE)=0,"Offen ungeschält VOS"),
IFERROR(IF(VLOOKUP(O594,[1]Offen!$H:$I,2,FALSE)=0,"Offen geschält RW"),
IFERROR(IF(VLOOKUP(O594,[1]Offen!$K:$L,2,FALSE)=0,"Offen vegan"),
IFERROR(IF(VLOOKUP(O594,[1]Offen!$N:$O,2,FALSE)=0,"Offen Zipfel"),
IFERROR(IF(VLOOKUP(O594,[1]Offen!$Q:$R,2,FALSE)=0,"Offen Endstücke"),
IFERROR(IF(VLOOKUP(O594,[1]Vakuumiert!$B:$C,2,FALSE)=0,"Vakuumierter VOS ungeschält"),
IFERROR(IF(VLOOKUP(O594,[1]Vakuumiert!$E:$F,2,FALSE)=0,"Vakuumierter ABS ungeschält"),
IFERROR(IF(VLOOKUP(O594,[1]Vakuumiert!$H:$I,2,FALSE)=0,"Vakuumierter VOS geschält"),
IFERROR(IF(VLOOKUP(O594,[1]Vakuumiert!$K:$L,2,FALSE)=0,"Vakuumierter VOS vegan"),
IFERROR(IF(VLOOKUP(O594,[1]Vakuumiert!$N:$O,2,FALSE)=0,"Vakuumierter VOS Zipfel"),
IFERROR(IF(VLOOKUP(O594,[1]Vakuumiert!$Q:$R,2,FALSE)=0,"Vakuumiert geschält"),
IFERROR(IF(VLOOKUP(O594,'[1]vakuumierte Fertigprodukte'!$B:$C,2,FALSE)=0,"Fertigprodukte"),
IFERROR(IF(VLOOKUP(O594,'[1]vakuumierte Fertigprodukte'!$E:$FI,2,FALSE)=0,"Vakuumierte Zipfel"),
IFERROR(IF(VLOOKUP(O594,[1]Wurste!$B:$C,2,FALSE)=0,"Räucherwürste"),
IFERROR(IF(VLOOKUP(O594,[1]Wurste!$E:$F,2,FALSE)=0,"URW/URGW Wurst"),
IFERROR(IF(VLOOKUP(O594,[1]Wurste!$H:$I,2,FALSE)=0,"HF-Wurst Vegan"),
IFERROR(IF(VLOOKUP(O594,[1]Wurste!$K:$L,2,FALSE)=0,"320er ohne Würste"),
IFERROR(IF(AND(OR(Abfalldokumentation!$A594="BU3",Abfalldokumentation!$A594="Verkauf"),Abfalldokumentation!$F594="Schimmel",Abfalldokumentation!$G594="keinen Abnehmer/kein Schälpersonal"),"Div. Zipfel, ES ohne Verwendung",VLOOKUP(Abfalldokumentation!$E594,Produktgruppen!A:B,2,FALSE)),"-")))))))))))))))))))))))</f>
        <v>Qualitätssicherung</v>
      </c>
      <c r="E594" s="81" t="str">
        <f>IFERROR(VLOOKUP(Abfalldokumentation!$O594,Artikel!A:C,3,FALSE),Abfalldokumentation!$O594)</f>
        <v>Rückstellproben</v>
      </c>
      <c r="F594" s="81" t="str">
        <f>VLOOKUP(T594,'Liste Gründe'!A:D,2,FALSE)</f>
        <v>Qualitätssicherung</v>
      </c>
      <c r="G594" s="80" t="str">
        <f>IF(ISBLANK(V594),VLOOKUP(Abfalldokumentation!$P594,'Liste Gründe'!A:D,3,FALSE),V594)</f>
        <v>Rückstellproben</v>
      </c>
      <c r="H594" s="81" t="str">
        <f>IF(ISBLANK(Abfalldokumentation!$W594),"-",Abfalldokumentation!$W594)</f>
        <v>Rückstellproben</v>
      </c>
      <c r="I594" s="81">
        <f t="shared" si="64"/>
        <v>38</v>
      </c>
      <c r="J594" s="81" t="str">
        <f t="shared" si="65"/>
        <v>Produkte</v>
      </c>
      <c r="K594" s="81" t="str">
        <f t="shared" si="66"/>
        <v>BUs</v>
      </c>
      <c r="L594" s="81" t="str">
        <f t="shared" si="67"/>
        <v>Symptome</v>
      </c>
      <c r="M594" s="81" t="str">
        <f>IFERROR(VLOOKUP(Abfalldokumentation!$O594,Kennzahlen!S:V,3,FALSE)*Abfalldokumentation!$B594,"0")</f>
        <v>0</v>
      </c>
      <c r="N594" s="81" t="str">
        <f>IF(ISBLANK(Q594),VLOOKUP(Abfalldokumentation!$O594,'Linien - BU'!R:S,2,FALSE),Q594)</f>
        <v>Labor</v>
      </c>
      <c r="O594" s="77" t="str">
        <f t="shared" si="68"/>
        <v>Rückstellproben</v>
      </c>
      <c r="P594" s="77">
        <f t="shared" si="69"/>
        <v>70</v>
      </c>
      <c r="Q594" s="39" t="s">
        <v>199</v>
      </c>
      <c r="R594" s="42" t="s">
        <v>212</v>
      </c>
      <c r="S594" s="40">
        <v>56</v>
      </c>
      <c r="T594" s="40">
        <v>70</v>
      </c>
      <c r="U594" s="41">
        <v>44459</v>
      </c>
      <c r="V594" s="42" t="s">
        <v>212</v>
      </c>
      <c r="W594" s="43" t="s">
        <v>212</v>
      </c>
      <c r="X594" s="44" t="str">
        <f>IFERROR(VLOOKUP(Abfalldokumentation!$R594,Artikel!A:C,3,FALSE),Abfalldokumentation!$R594)</f>
        <v>Rückstellproben</v>
      </c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spans="1:40" ht="30" hidden="1" customHeight="1" x14ac:dyDescent="0.25">
      <c r="A595" s="73" t="str">
        <f>VLOOKUP(N595,'Linien - BU'!A:B,2,FALSE)</f>
        <v>BU4</v>
      </c>
      <c r="B595" s="74">
        <f t="shared" si="63"/>
        <v>12</v>
      </c>
      <c r="C595" s="75">
        <f>Abfalldokumentation!$U595</f>
        <v>44460</v>
      </c>
      <c r="D595" s="69" t="str">
        <f>IFERROR(IF(VLOOKUP(O595,'[1]Rohware 230'!$B:$C,2,FALSE)=0,"Rohware"),
IFERROR(IF(VLOOKUP(O595,[1]Sammelnr.!$B:$C,2,FALSE)=0,"Sammelnr. ungeschält ABS"),
IFERROR(IF(VLOOKUP(O595,[1]Sammelnr.!$E:$F,2,FALSE)=0,"Sammelnr. ungeschält VS"),
IFERROR(IF(VLOOKUP(O595,[1]Sammelnr.!$H:$I,2,FALSE)=0,"Sammelnr. geschält"),
IFERROR(IF(VLOOKUP(O595,[1]Offen!$B:$C,2,FALSE)=0,"Offen ungeschält ABS"),
IFERROR(IF(VLOOKUP(O595,[1]Offen!$E:$F,2,FALSE)=0,"Offen ungeschält VOS"),
IFERROR(IF(VLOOKUP(O595,[1]Offen!$H:$I,2,FALSE)=0,"Offen geschält RW"),
IFERROR(IF(VLOOKUP(O595,[1]Offen!$K:$L,2,FALSE)=0,"Offen vegan"),
IFERROR(IF(VLOOKUP(O595,[1]Offen!$N:$O,2,FALSE)=0,"Offen Zipfel"),
IFERROR(IF(VLOOKUP(O595,[1]Offen!$Q:$R,2,FALSE)=0,"Offen Endstücke"),
IFERROR(IF(VLOOKUP(O595,[1]Vakuumiert!$B:$C,2,FALSE)=0,"Vakuumierter VOS ungeschält"),
IFERROR(IF(VLOOKUP(O595,[1]Vakuumiert!$E:$F,2,FALSE)=0,"Vakuumierter ABS ungeschält"),
IFERROR(IF(VLOOKUP(O595,[1]Vakuumiert!$H:$I,2,FALSE)=0,"Vakuumierter VOS geschält"),
IFERROR(IF(VLOOKUP(O595,[1]Vakuumiert!$K:$L,2,FALSE)=0,"Vakuumierter VOS vegan"),
IFERROR(IF(VLOOKUP(O595,[1]Vakuumiert!$N:$O,2,FALSE)=0,"Vakuumierter VOS Zipfel"),
IFERROR(IF(VLOOKUP(O595,[1]Vakuumiert!$Q:$R,2,FALSE)=0,"Vakuumiert geschält"),
IFERROR(IF(VLOOKUP(O595,'[1]vakuumierte Fertigprodukte'!$B:$C,2,FALSE)=0,"Fertigprodukte"),
IFERROR(IF(VLOOKUP(O595,'[1]vakuumierte Fertigprodukte'!$E:$FI,2,FALSE)=0,"Vakuumierte Zipfel"),
IFERROR(IF(VLOOKUP(O595,[1]Wurste!$B:$C,2,FALSE)=0,"Räucherwürste"),
IFERROR(IF(VLOOKUP(O595,[1]Wurste!$E:$F,2,FALSE)=0,"URW/URGW Wurst"),
IFERROR(IF(VLOOKUP(O595,[1]Wurste!$H:$I,2,FALSE)=0,"HF-Wurst Vegan"),
IFERROR(IF(VLOOKUP(O595,[1]Wurste!$K:$L,2,FALSE)=0,"320er ohne Würste"),
IFERROR(IF(AND(OR(Abfalldokumentation!$A595="BU3",Abfalldokumentation!$A595="Verkauf"),Abfalldokumentation!$F595="Schimmel",Abfalldokumentation!$G595="keinen Abnehmer/kein Schälpersonal"),"Div. Zipfel, ES ohne Verwendung",VLOOKUP(Abfalldokumentation!$E595,Produktgruppen!A:B,2,FALSE)),"-")))))))))))))))))))))))</f>
        <v>Vorschmelz</v>
      </c>
      <c r="E595" s="76" t="str">
        <f>IFERROR(VLOOKUP(Abfalldokumentation!$O595,Artikel!A:C,3,FALSE),Abfalldokumentation!$O595)</f>
        <v>VOS Schwarzer Pfeffer R</v>
      </c>
      <c r="F595" s="76" t="str">
        <f>VLOOKUP(T595,'Liste Gründe'!A:D,2,FALSE)</f>
        <v>keinen Verwendungszweck</v>
      </c>
      <c r="G595" s="75" t="str">
        <f>IF(ISBLANK(V595),VLOOKUP(Abfalldokumentation!$P595,'Liste Gründe'!A:D,3,FALSE),V595)</f>
        <v>keinen Verwendungszweck</v>
      </c>
      <c r="H595" s="76" t="str">
        <f>IF(ISBLANK(Abfalldokumentation!$W595),"-",Abfalldokumentation!$W595)</f>
        <v>keinen Verwendungszweck</v>
      </c>
      <c r="I595" s="76">
        <f t="shared" si="64"/>
        <v>38</v>
      </c>
      <c r="J595" s="76" t="str">
        <f t="shared" si="65"/>
        <v>Produkte</v>
      </c>
      <c r="K595" s="76" t="str">
        <f t="shared" si="66"/>
        <v>BUs</v>
      </c>
      <c r="L595" s="76" t="str">
        <f t="shared" si="67"/>
        <v>Symptome</v>
      </c>
      <c r="M595" s="76">
        <f>IFERROR(VLOOKUP(Abfalldokumentation!$O595,Kennzahlen!S:V,3,FALSE)*Abfalldokumentation!$B595,"0")</f>
        <v>6</v>
      </c>
      <c r="N595" s="76" t="str">
        <f>IF(ISBLANK(Q595),VLOOKUP(Abfalldokumentation!$O595,'Linien - BU'!R:S,2,FALSE),Q595)</f>
        <v>L22</v>
      </c>
      <c r="O595" s="77">
        <f t="shared" si="68"/>
        <v>29500482</v>
      </c>
      <c r="P595" s="77">
        <f t="shared" si="69"/>
        <v>61</v>
      </c>
      <c r="Q595" s="45" t="s">
        <v>186</v>
      </c>
      <c r="R595" s="46">
        <v>29500482</v>
      </c>
      <c r="S595" s="46">
        <v>12</v>
      </c>
      <c r="T595" s="46">
        <v>61</v>
      </c>
      <c r="U595" s="47">
        <v>44460</v>
      </c>
      <c r="V595" s="48"/>
      <c r="W595" s="49" t="s">
        <v>17</v>
      </c>
      <c r="X595" s="50" t="str">
        <f>IFERROR(VLOOKUP(Abfalldokumentation!$R595,Artikel!A:C,3,FALSE),Abfalldokumentation!$R595)</f>
        <v>VOS Schwarzer Pfeffer R</v>
      </c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spans="1:40" ht="30" hidden="1" customHeight="1" x14ac:dyDescent="0.25">
      <c r="A596" s="78" t="str">
        <f>VLOOKUP(N596,'Linien - BU'!A:B,2,FALSE)</f>
        <v>BU1</v>
      </c>
      <c r="B596" s="79">
        <f t="shared" si="63"/>
        <v>8.1999999999999993</v>
      </c>
      <c r="C596" s="80">
        <f>Abfalldokumentation!$U596</f>
        <v>44460</v>
      </c>
      <c r="D596" s="69" t="str">
        <f>IFERROR(IF(VLOOKUP(O596,'[1]Rohware 230'!$B:$C,2,FALSE)=0,"Rohware"),
IFERROR(IF(VLOOKUP(O596,[1]Sammelnr.!$B:$C,2,FALSE)=0,"Sammelnr. ungeschält ABS"),
IFERROR(IF(VLOOKUP(O596,[1]Sammelnr.!$E:$F,2,FALSE)=0,"Sammelnr. ungeschält VS"),
IFERROR(IF(VLOOKUP(O596,[1]Sammelnr.!$H:$I,2,FALSE)=0,"Sammelnr. geschält"),
IFERROR(IF(VLOOKUP(O596,[1]Offen!$B:$C,2,FALSE)=0,"Offen ungeschält ABS"),
IFERROR(IF(VLOOKUP(O596,[1]Offen!$E:$F,2,FALSE)=0,"Offen ungeschält VOS"),
IFERROR(IF(VLOOKUP(O596,[1]Offen!$H:$I,2,FALSE)=0,"Offen geschält RW"),
IFERROR(IF(VLOOKUP(O596,[1]Offen!$K:$L,2,FALSE)=0,"Offen vegan"),
IFERROR(IF(VLOOKUP(O596,[1]Offen!$N:$O,2,FALSE)=0,"Offen Zipfel"),
IFERROR(IF(VLOOKUP(O596,[1]Offen!$Q:$R,2,FALSE)=0,"Offen Endstücke"),
IFERROR(IF(VLOOKUP(O596,[1]Vakuumiert!$B:$C,2,FALSE)=0,"Vakuumierter VOS ungeschält"),
IFERROR(IF(VLOOKUP(O596,[1]Vakuumiert!$E:$F,2,FALSE)=0,"Vakuumierter ABS ungeschält"),
IFERROR(IF(VLOOKUP(O596,[1]Vakuumiert!$H:$I,2,FALSE)=0,"Vakuumierter VOS geschält"),
IFERROR(IF(VLOOKUP(O596,[1]Vakuumiert!$K:$L,2,FALSE)=0,"Vakuumierter VOS vegan"),
IFERROR(IF(VLOOKUP(O596,[1]Vakuumiert!$N:$O,2,FALSE)=0,"Vakuumierter VOS Zipfel"),
IFERROR(IF(VLOOKUP(O596,[1]Vakuumiert!$Q:$R,2,FALSE)=0,"Vakuumiert geschält"),
IFERROR(IF(VLOOKUP(O596,'[1]vakuumierte Fertigprodukte'!$B:$C,2,FALSE)=0,"Fertigprodukte"),
IFERROR(IF(VLOOKUP(O596,'[1]vakuumierte Fertigprodukte'!$E:$FI,2,FALSE)=0,"Vakuumierte Zipfel"),
IFERROR(IF(VLOOKUP(O596,[1]Wurste!$B:$C,2,FALSE)=0,"Räucherwürste"),
IFERROR(IF(VLOOKUP(O596,[1]Wurste!$E:$F,2,FALSE)=0,"URW/URGW Wurst"),
IFERROR(IF(VLOOKUP(O596,[1]Wurste!$H:$I,2,FALSE)=0,"HF-Wurst Vegan"),
IFERROR(IF(VLOOKUP(O596,[1]Wurste!$K:$L,2,FALSE)=0,"320er ohne Würste"),
IFERROR(IF(AND(OR(Abfalldokumentation!$A596="BU3",Abfalldokumentation!$A596="Verkauf"),Abfalldokumentation!$F596="Schimmel",Abfalldokumentation!$G596="keinen Abnehmer/kein Schälpersonal"),"Div. Zipfel, ES ohne Verwendung",VLOOKUP(Abfalldokumentation!$E596,Produktgruppen!A:B,2,FALSE)),"-")))))))))))))))))))))))</f>
        <v>ABS</v>
      </c>
      <c r="E596" s="81" t="str">
        <f>IFERROR(VLOOKUP(Abfalldokumentation!$O596,Artikel!A:C,3,FALSE),Abfalldokumentation!$O596)</f>
        <v>ABS Havarti Natur 30%</v>
      </c>
      <c r="F596" s="81" t="str">
        <f>VLOOKUP(T596,'Liste Gründe'!A:D,2,FALSE)</f>
        <v>Schimmel</v>
      </c>
      <c r="G596" s="80" t="str">
        <f>IF(ISBLANK(V596),VLOOKUP(Abfalldokumentation!$P596,'Liste Gründe'!A:D,3,FALSE),V596)</f>
        <v>Luftzieher</v>
      </c>
      <c r="H596" s="81" t="str">
        <f>IF(ISBLANK(Abfalldokumentation!$W596),"-",Abfalldokumentation!$W596)</f>
        <v>Luftzieher</v>
      </c>
      <c r="I596" s="81">
        <f t="shared" si="64"/>
        <v>38</v>
      </c>
      <c r="J596" s="81" t="str">
        <f t="shared" si="65"/>
        <v>Produkte</v>
      </c>
      <c r="K596" s="81" t="str">
        <f t="shared" si="66"/>
        <v>BUs</v>
      </c>
      <c r="L596" s="81" t="str">
        <f t="shared" si="67"/>
        <v>Symptome</v>
      </c>
      <c r="M596" s="81" t="str">
        <f>IFERROR(VLOOKUP(Abfalldokumentation!$O596,Kennzahlen!S:V,3,FALSE)*Abfalldokumentation!$B596,"0")</f>
        <v>0</v>
      </c>
      <c r="N596" s="81" t="str">
        <f>IF(ISBLANK(Q596),VLOOKUP(Abfalldokumentation!$O596,'Linien - BU'!R:S,2,FALSE),Q596)</f>
        <v>RWV</v>
      </c>
      <c r="O596" s="77">
        <f t="shared" si="68"/>
        <v>29500734</v>
      </c>
      <c r="P596" s="77">
        <f t="shared" si="69"/>
        <v>12</v>
      </c>
      <c r="Q596" s="39" t="s">
        <v>202</v>
      </c>
      <c r="R596" s="40">
        <v>29500734</v>
      </c>
      <c r="S596" s="40">
        <v>8.1999999999999993</v>
      </c>
      <c r="T596" s="40">
        <v>12</v>
      </c>
      <c r="U596" s="41">
        <v>44460</v>
      </c>
      <c r="V596" s="42" t="s">
        <v>29</v>
      </c>
      <c r="W596" s="43" t="s">
        <v>29</v>
      </c>
      <c r="X596" s="44" t="str">
        <f>IFERROR(VLOOKUP(Abfalldokumentation!$R596,Artikel!A:C,3,FALSE),Abfalldokumentation!$R596)</f>
        <v>ABS Havarti Natur 30%</v>
      </c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spans="1:40" ht="30" hidden="1" customHeight="1" x14ac:dyDescent="0.25">
      <c r="A597" s="73" t="str">
        <f>VLOOKUP(N597,'Linien - BU'!A:B,2,FALSE)</f>
        <v>BU4</v>
      </c>
      <c r="B597" s="74">
        <f t="shared" si="63"/>
        <v>18</v>
      </c>
      <c r="C597" s="75">
        <f>Abfalldokumentation!$U597</f>
        <v>44460</v>
      </c>
      <c r="D597" s="69" t="str">
        <f>IFERROR(IF(VLOOKUP(O597,'[1]Rohware 230'!$B:$C,2,FALSE)=0,"Rohware"),
IFERROR(IF(VLOOKUP(O597,[1]Sammelnr.!$B:$C,2,FALSE)=0,"Sammelnr. ungeschält ABS"),
IFERROR(IF(VLOOKUP(O597,[1]Sammelnr.!$E:$F,2,FALSE)=0,"Sammelnr. ungeschält VS"),
IFERROR(IF(VLOOKUP(O597,[1]Sammelnr.!$H:$I,2,FALSE)=0,"Sammelnr. geschält"),
IFERROR(IF(VLOOKUP(O597,[1]Offen!$B:$C,2,FALSE)=0,"Offen ungeschält ABS"),
IFERROR(IF(VLOOKUP(O597,[1]Offen!$E:$F,2,FALSE)=0,"Offen ungeschält VOS"),
IFERROR(IF(VLOOKUP(O597,[1]Offen!$H:$I,2,FALSE)=0,"Offen geschält RW"),
IFERROR(IF(VLOOKUP(O597,[1]Offen!$K:$L,2,FALSE)=0,"Offen vegan"),
IFERROR(IF(VLOOKUP(O597,[1]Offen!$N:$O,2,FALSE)=0,"Offen Zipfel"),
IFERROR(IF(VLOOKUP(O597,[1]Offen!$Q:$R,2,FALSE)=0,"Offen Endstücke"),
IFERROR(IF(VLOOKUP(O597,[1]Vakuumiert!$B:$C,2,FALSE)=0,"Vakuumierter VOS ungeschält"),
IFERROR(IF(VLOOKUP(O597,[1]Vakuumiert!$E:$F,2,FALSE)=0,"Vakuumierter ABS ungeschält"),
IFERROR(IF(VLOOKUP(O597,[1]Vakuumiert!$H:$I,2,FALSE)=0,"Vakuumierter VOS geschält"),
IFERROR(IF(VLOOKUP(O597,[1]Vakuumiert!$K:$L,2,FALSE)=0,"Vakuumierter VOS vegan"),
IFERROR(IF(VLOOKUP(O597,[1]Vakuumiert!$N:$O,2,FALSE)=0,"Vakuumierter VOS Zipfel"),
IFERROR(IF(VLOOKUP(O597,[1]Vakuumiert!$Q:$R,2,FALSE)=0,"Vakuumiert geschält"),
IFERROR(IF(VLOOKUP(O597,'[1]vakuumierte Fertigprodukte'!$B:$C,2,FALSE)=0,"Fertigprodukte"),
IFERROR(IF(VLOOKUP(O597,'[1]vakuumierte Fertigprodukte'!$E:$FI,2,FALSE)=0,"Vakuumierte Zipfel"),
IFERROR(IF(VLOOKUP(O597,[1]Wurste!$B:$C,2,FALSE)=0,"Räucherwürste"),
IFERROR(IF(VLOOKUP(O597,[1]Wurste!$E:$F,2,FALSE)=0,"URW/URGW Wurst"),
IFERROR(IF(VLOOKUP(O597,[1]Wurste!$H:$I,2,FALSE)=0,"HF-Wurst Vegan"),
IFERROR(IF(VLOOKUP(O597,[1]Wurste!$K:$L,2,FALSE)=0,"320er ohne Würste"),
IFERROR(IF(AND(OR(Abfalldokumentation!$A597="BU3",Abfalldokumentation!$A597="Verkauf"),Abfalldokumentation!$F597="Schimmel",Abfalldokumentation!$G597="keinen Abnehmer/kein Schälpersonal"),"Div. Zipfel, ES ohne Verwendung",VLOOKUP(Abfalldokumentation!$E597,Produktgruppen!A:B,2,FALSE)),"-")))))))))))))))))))))))</f>
        <v>ABS</v>
      </c>
      <c r="E597" s="76" t="str">
        <f>IFERROR(VLOOKUP(Abfalldokumentation!$O597,Artikel!A:C,3,FALSE),Abfalldokumentation!$O597)</f>
        <v>ABS MEDI-KRÄUK</v>
      </c>
      <c r="F597" s="76" t="str">
        <f>VLOOKUP(T597,'Liste Gründe'!A:D,2,FALSE)</f>
        <v>keinen Verwendungszweck</v>
      </c>
      <c r="G597" s="75" t="str">
        <f>IF(ISBLANK(V597),VLOOKUP(Abfalldokumentation!$P597,'Liste Gründe'!A:D,3,FALSE),V597)</f>
        <v>keinen Verwendungszweck</v>
      </c>
      <c r="H597" s="76" t="str">
        <f>IF(ISBLANK(Abfalldokumentation!$W597),"-",Abfalldokumentation!$W597)</f>
        <v>&lt;500kg/Monat</v>
      </c>
      <c r="I597" s="76">
        <f t="shared" si="64"/>
        <v>38</v>
      </c>
      <c r="J597" s="76" t="str">
        <f t="shared" si="65"/>
        <v>Produkte</v>
      </c>
      <c r="K597" s="76" t="str">
        <f t="shared" si="66"/>
        <v>BUs</v>
      </c>
      <c r="L597" s="76" t="str">
        <f t="shared" si="67"/>
        <v>Symptome</v>
      </c>
      <c r="M597" s="76">
        <f>IFERROR(VLOOKUP(Abfalldokumentation!$O597,Kennzahlen!S:V,3,FALSE)*Abfalldokumentation!$B597,"0")</f>
        <v>27</v>
      </c>
      <c r="N597" s="76" t="str">
        <f>IF(ISBLANK(Q597),VLOOKUP(Abfalldokumentation!$O597,'Linien - BU'!R:S,2,FALSE),Q597)</f>
        <v>L21</v>
      </c>
      <c r="O597" s="77">
        <f t="shared" si="68"/>
        <v>29500886</v>
      </c>
      <c r="P597" s="77">
        <f t="shared" si="69"/>
        <v>61</v>
      </c>
      <c r="Q597" s="45" t="s">
        <v>231</v>
      </c>
      <c r="R597" s="46">
        <v>29500886</v>
      </c>
      <c r="S597" s="46">
        <v>18</v>
      </c>
      <c r="T597" s="46">
        <v>61</v>
      </c>
      <c r="U597" s="47">
        <v>44460</v>
      </c>
      <c r="V597" s="48"/>
      <c r="W597" s="49" t="s">
        <v>250</v>
      </c>
      <c r="X597" s="50" t="str">
        <f>IFERROR(VLOOKUP(Abfalldokumentation!$R597,Artikel!A:C,3,FALSE),Abfalldokumentation!$R597)</f>
        <v>ABS MEDI-KRÄUK</v>
      </c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spans="1:40" ht="30" hidden="1" customHeight="1" x14ac:dyDescent="0.25">
      <c r="A598" s="78" t="str">
        <f>VLOOKUP(N598,'Linien - BU'!A:B,2,FALSE)</f>
        <v>BU4</v>
      </c>
      <c r="B598" s="79">
        <f t="shared" si="63"/>
        <v>7</v>
      </c>
      <c r="C598" s="80">
        <f>Abfalldokumentation!$U598</f>
        <v>44460</v>
      </c>
      <c r="D598" s="69" t="str">
        <f>IFERROR(IF(VLOOKUP(O598,'[1]Rohware 230'!$B:$C,2,FALSE)=0,"Rohware"),
IFERROR(IF(VLOOKUP(O598,[1]Sammelnr.!$B:$C,2,FALSE)=0,"Sammelnr. ungeschält ABS"),
IFERROR(IF(VLOOKUP(O598,[1]Sammelnr.!$E:$F,2,FALSE)=0,"Sammelnr. ungeschält VS"),
IFERROR(IF(VLOOKUP(O598,[1]Sammelnr.!$H:$I,2,FALSE)=0,"Sammelnr. geschält"),
IFERROR(IF(VLOOKUP(O598,[1]Offen!$B:$C,2,FALSE)=0,"Offen ungeschält ABS"),
IFERROR(IF(VLOOKUP(O598,[1]Offen!$E:$F,2,FALSE)=0,"Offen ungeschält VOS"),
IFERROR(IF(VLOOKUP(O598,[1]Offen!$H:$I,2,FALSE)=0,"Offen geschält RW"),
IFERROR(IF(VLOOKUP(O598,[1]Offen!$K:$L,2,FALSE)=0,"Offen vegan"),
IFERROR(IF(VLOOKUP(O598,[1]Offen!$N:$O,2,FALSE)=0,"Offen Zipfel"),
IFERROR(IF(VLOOKUP(O598,[1]Offen!$Q:$R,2,FALSE)=0,"Offen Endstücke"),
IFERROR(IF(VLOOKUP(O598,[1]Vakuumiert!$B:$C,2,FALSE)=0,"Vakuumierter VOS ungeschält"),
IFERROR(IF(VLOOKUP(O598,[1]Vakuumiert!$E:$F,2,FALSE)=0,"Vakuumierter ABS ungeschält"),
IFERROR(IF(VLOOKUP(O598,[1]Vakuumiert!$H:$I,2,FALSE)=0,"Vakuumierter VOS geschält"),
IFERROR(IF(VLOOKUP(O598,[1]Vakuumiert!$K:$L,2,FALSE)=0,"Vakuumierter VOS vegan"),
IFERROR(IF(VLOOKUP(O598,[1]Vakuumiert!$N:$O,2,FALSE)=0,"Vakuumierter VOS Zipfel"),
IFERROR(IF(VLOOKUP(O598,[1]Vakuumiert!$Q:$R,2,FALSE)=0,"Vakuumiert geschält"),
IFERROR(IF(VLOOKUP(O598,'[1]vakuumierte Fertigprodukte'!$B:$C,2,FALSE)=0,"Fertigprodukte"),
IFERROR(IF(VLOOKUP(O598,'[1]vakuumierte Fertigprodukte'!$E:$FI,2,FALSE)=0,"Vakuumierte Zipfel"),
IFERROR(IF(VLOOKUP(O598,[1]Wurste!$B:$C,2,FALSE)=0,"Räucherwürste"),
IFERROR(IF(VLOOKUP(O598,[1]Wurste!$E:$F,2,FALSE)=0,"URW/URGW Wurst"),
IFERROR(IF(VLOOKUP(O598,[1]Wurste!$H:$I,2,FALSE)=0,"HF-Wurst Vegan"),
IFERROR(IF(VLOOKUP(O598,[1]Wurste!$K:$L,2,FALSE)=0,"320er ohne Würste"),
IFERROR(IF(AND(OR(Abfalldokumentation!$A598="BU3",Abfalldokumentation!$A598="Verkauf"),Abfalldokumentation!$F598="Schimmel",Abfalldokumentation!$G598="keinen Abnehmer/kein Schälpersonal"),"Div. Zipfel, ES ohne Verwendung",VLOOKUP(Abfalldokumentation!$E598,Produktgruppen!A:B,2,FALSE)),"-")))))))))))))))))))))))</f>
        <v>ABS</v>
      </c>
      <c r="E598" s="81" t="str">
        <f>IFERROR(VLOOKUP(Abfalldokumentation!$O598,Artikel!A:C,3,FALSE),Abfalldokumentation!$O598)</f>
        <v>ABS PECO</v>
      </c>
      <c r="F598" s="81" t="str">
        <f>VLOOKUP(T598,'Liste Gründe'!A:D,2,FALSE)</f>
        <v>keinen Verwendungszweck</v>
      </c>
      <c r="G598" s="80" t="str">
        <f>IF(ISBLANK(V598),VLOOKUP(Abfalldokumentation!$P598,'Liste Gründe'!A:D,3,FALSE),V598)</f>
        <v>keinen Verwendungszweck</v>
      </c>
      <c r="H598" s="81" t="str">
        <f>IF(ISBLANK(Abfalldokumentation!$W598),"-",Abfalldokumentation!$W598)</f>
        <v>&lt;300kg/Monat</v>
      </c>
      <c r="I598" s="81">
        <f t="shared" si="64"/>
        <v>38</v>
      </c>
      <c r="J598" s="81" t="str">
        <f t="shared" si="65"/>
        <v>Produkte</v>
      </c>
      <c r="K598" s="81" t="str">
        <f t="shared" si="66"/>
        <v>BUs</v>
      </c>
      <c r="L598" s="81" t="str">
        <f t="shared" si="67"/>
        <v>Symptome</v>
      </c>
      <c r="M598" s="81">
        <f>IFERROR(VLOOKUP(Abfalldokumentation!$O598,Kennzahlen!S:V,3,FALSE)*Abfalldokumentation!$B598,"0")</f>
        <v>14</v>
      </c>
      <c r="N598" s="81" t="str">
        <f>IF(ISBLANK(Q598),VLOOKUP(Abfalldokumentation!$O598,'Linien - BU'!R:S,2,FALSE),Q598)</f>
        <v>L23</v>
      </c>
      <c r="O598" s="77">
        <f t="shared" si="68"/>
        <v>29500891</v>
      </c>
      <c r="P598" s="77">
        <f t="shared" si="69"/>
        <v>61</v>
      </c>
      <c r="Q598" s="39" t="s">
        <v>232</v>
      </c>
      <c r="R598" s="40">
        <v>29500891</v>
      </c>
      <c r="S598" s="40">
        <v>7</v>
      </c>
      <c r="T598" s="40">
        <v>61</v>
      </c>
      <c r="U598" s="41">
        <v>44460</v>
      </c>
      <c r="V598" s="42"/>
      <c r="W598" s="43" t="s">
        <v>190</v>
      </c>
      <c r="X598" s="44" t="str">
        <f>IFERROR(VLOOKUP(Abfalldokumentation!$R598,Artikel!A:C,3,FALSE),Abfalldokumentation!$R598)</f>
        <v>ABS PECO</v>
      </c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spans="1:40" ht="30" hidden="1" customHeight="1" x14ac:dyDescent="0.25">
      <c r="A599" s="73" t="str">
        <f>VLOOKUP(N599,'Linien - BU'!A:B,2,FALSE)</f>
        <v>BU4</v>
      </c>
      <c r="B599" s="74">
        <f t="shared" si="63"/>
        <v>8</v>
      </c>
      <c r="C599" s="75">
        <f>Abfalldokumentation!$U599</f>
        <v>44460</v>
      </c>
      <c r="D599" s="69" t="str">
        <f>IFERROR(IF(VLOOKUP(O599,'[1]Rohware 230'!$B:$C,2,FALSE)=0,"Rohware"),
IFERROR(IF(VLOOKUP(O599,[1]Sammelnr.!$B:$C,2,FALSE)=0,"Sammelnr. ungeschält ABS"),
IFERROR(IF(VLOOKUP(O599,[1]Sammelnr.!$E:$F,2,FALSE)=0,"Sammelnr. ungeschält VS"),
IFERROR(IF(VLOOKUP(O599,[1]Sammelnr.!$H:$I,2,FALSE)=0,"Sammelnr. geschält"),
IFERROR(IF(VLOOKUP(O599,[1]Offen!$B:$C,2,FALSE)=0,"Offen ungeschält ABS"),
IFERROR(IF(VLOOKUP(O599,[1]Offen!$E:$F,2,FALSE)=0,"Offen ungeschält VOS"),
IFERROR(IF(VLOOKUP(O599,[1]Offen!$H:$I,2,FALSE)=0,"Offen geschält RW"),
IFERROR(IF(VLOOKUP(O599,[1]Offen!$K:$L,2,FALSE)=0,"Offen vegan"),
IFERROR(IF(VLOOKUP(O599,[1]Offen!$N:$O,2,FALSE)=0,"Offen Zipfel"),
IFERROR(IF(VLOOKUP(O599,[1]Offen!$Q:$R,2,FALSE)=0,"Offen Endstücke"),
IFERROR(IF(VLOOKUP(O599,[1]Vakuumiert!$B:$C,2,FALSE)=0,"Vakuumierter VOS ungeschält"),
IFERROR(IF(VLOOKUP(O599,[1]Vakuumiert!$E:$F,2,FALSE)=0,"Vakuumierter ABS ungeschält"),
IFERROR(IF(VLOOKUP(O599,[1]Vakuumiert!$H:$I,2,FALSE)=0,"Vakuumierter VOS geschält"),
IFERROR(IF(VLOOKUP(O599,[1]Vakuumiert!$K:$L,2,FALSE)=0,"Vakuumierter VOS vegan"),
IFERROR(IF(VLOOKUP(O599,[1]Vakuumiert!$N:$O,2,FALSE)=0,"Vakuumierter VOS Zipfel"),
IFERROR(IF(VLOOKUP(O599,[1]Vakuumiert!$Q:$R,2,FALSE)=0,"Vakuumiert geschält"),
IFERROR(IF(VLOOKUP(O599,'[1]vakuumierte Fertigprodukte'!$B:$C,2,FALSE)=0,"Fertigprodukte"),
IFERROR(IF(VLOOKUP(O599,'[1]vakuumierte Fertigprodukte'!$E:$FI,2,FALSE)=0,"Vakuumierte Zipfel"),
IFERROR(IF(VLOOKUP(O599,[1]Wurste!$B:$C,2,FALSE)=0,"Räucherwürste"),
IFERROR(IF(VLOOKUP(O599,[1]Wurste!$E:$F,2,FALSE)=0,"URW/URGW Wurst"),
IFERROR(IF(VLOOKUP(O599,[1]Wurste!$H:$I,2,FALSE)=0,"HF-Wurst Vegan"),
IFERROR(IF(VLOOKUP(O599,[1]Wurste!$K:$L,2,FALSE)=0,"320er ohne Würste"),
IFERROR(IF(AND(OR(Abfalldokumentation!$A599="BU3",Abfalldokumentation!$A599="Verkauf"),Abfalldokumentation!$F599="Schimmel",Abfalldokumentation!$G599="keinen Abnehmer/kein Schälpersonal"),"Div. Zipfel, ES ohne Verwendung",VLOOKUP(Abfalldokumentation!$E599,Produktgruppen!A:B,2,FALSE)),"-")))))))))))))))))))))))</f>
        <v>ABS</v>
      </c>
      <c r="E599" s="76" t="str">
        <f>IFERROR(VLOOKUP(Abfalldokumentation!$O599,Artikel!A:C,3,FALSE),Abfalldokumentation!$O599)</f>
        <v>ABS SCH-PAUL</v>
      </c>
      <c r="F599" s="76" t="str">
        <f>VLOOKUP(T599,'Liste Gründe'!A:D,2,FALSE)</f>
        <v>keinen Verwendungszweck</v>
      </c>
      <c r="G599" s="75" t="str">
        <f>IF(ISBLANK(V599),VLOOKUP(Abfalldokumentation!$P599,'Liste Gründe'!A:D,3,FALSE),V599)</f>
        <v>keinen Verwendungszweck</v>
      </c>
      <c r="H599" s="76" t="str">
        <f>IF(ISBLANK(Abfalldokumentation!$W599),"-",Abfalldokumentation!$W599)</f>
        <v>&lt;300kg/Monat</v>
      </c>
      <c r="I599" s="76">
        <f t="shared" si="64"/>
        <v>38</v>
      </c>
      <c r="J599" s="76" t="str">
        <f t="shared" si="65"/>
        <v>Produkte</v>
      </c>
      <c r="K599" s="76" t="str">
        <f t="shared" si="66"/>
        <v>BUs</v>
      </c>
      <c r="L599" s="76" t="str">
        <f t="shared" si="67"/>
        <v>Symptome</v>
      </c>
      <c r="M599" s="76">
        <f>IFERROR(VLOOKUP(Abfalldokumentation!$O599,Kennzahlen!S:V,3,FALSE)*Abfalldokumentation!$B599,"0")</f>
        <v>0.08</v>
      </c>
      <c r="N599" s="76" t="str">
        <f>IF(ISBLANK(Q599),VLOOKUP(Abfalldokumentation!$O599,'Linien - BU'!R:S,2,FALSE),Q599)</f>
        <v>L21</v>
      </c>
      <c r="O599" s="77">
        <f t="shared" si="68"/>
        <v>29500906</v>
      </c>
      <c r="P599" s="77">
        <f t="shared" si="69"/>
        <v>61</v>
      </c>
      <c r="Q599" s="45" t="s">
        <v>231</v>
      </c>
      <c r="R599" s="46">
        <v>29500906</v>
      </c>
      <c r="S599" s="46">
        <v>8</v>
      </c>
      <c r="T599" s="46">
        <v>61</v>
      </c>
      <c r="U599" s="47">
        <v>44460</v>
      </c>
      <c r="V599" s="48"/>
      <c r="W599" s="49" t="s">
        <v>190</v>
      </c>
      <c r="X599" s="50" t="str">
        <f>IFERROR(VLOOKUP(Abfalldokumentation!$R599,Artikel!A:C,3,FALSE),Abfalldokumentation!$R599)</f>
        <v>ABS SCH-PAUL</v>
      </c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spans="1:40" ht="30" hidden="1" customHeight="1" x14ac:dyDescent="0.25">
      <c r="A600" s="78" t="str">
        <f>VLOOKUP(N600,'Linien - BU'!A:B,2,FALSE)</f>
        <v>BU1</v>
      </c>
      <c r="B600" s="79">
        <f t="shared" si="63"/>
        <v>59</v>
      </c>
      <c r="C600" s="80">
        <f>Abfalldokumentation!$U600</f>
        <v>44460</v>
      </c>
      <c r="D600" s="69" t="str">
        <f>IFERROR(IF(VLOOKUP(O600,'[1]Rohware 230'!$B:$C,2,FALSE)=0,"Rohware"),
IFERROR(IF(VLOOKUP(O600,[1]Sammelnr.!$B:$C,2,FALSE)=0,"Sammelnr. ungeschält ABS"),
IFERROR(IF(VLOOKUP(O600,[1]Sammelnr.!$E:$F,2,FALSE)=0,"Sammelnr. ungeschält VS"),
IFERROR(IF(VLOOKUP(O600,[1]Sammelnr.!$H:$I,2,FALSE)=0,"Sammelnr. geschält"),
IFERROR(IF(VLOOKUP(O600,[1]Offen!$B:$C,2,FALSE)=0,"Offen ungeschält ABS"),
IFERROR(IF(VLOOKUP(O600,[1]Offen!$E:$F,2,FALSE)=0,"Offen ungeschält VOS"),
IFERROR(IF(VLOOKUP(O600,[1]Offen!$H:$I,2,FALSE)=0,"Offen geschält RW"),
IFERROR(IF(VLOOKUP(O600,[1]Offen!$K:$L,2,FALSE)=0,"Offen vegan"),
IFERROR(IF(VLOOKUP(O600,[1]Offen!$N:$O,2,FALSE)=0,"Offen Zipfel"),
IFERROR(IF(VLOOKUP(O600,[1]Offen!$Q:$R,2,FALSE)=0,"Offen Endstücke"),
IFERROR(IF(VLOOKUP(O600,[1]Vakuumiert!$B:$C,2,FALSE)=0,"Vakuumierter VOS ungeschält"),
IFERROR(IF(VLOOKUP(O600,[1]Vakuumiert!$E:$F,2,FALSE)=0,"Vakuumierter ABS ungeschält"),
IFERROR(IF(VLOOKUP(O600,[1]Vakuumiert!$H:$I,2,FALSE)=0,"Vakuumierter VOS geschält"),
IFERROR(IF(VLOOKUP(O600,[1]Vakuumiert!$K:$L,2,FALSE)=0,"Vakuumierter VOS vegan"),
IFERROR(IF(VLOOKUP(O600,[1]Vakuumiert!$N:$O,2,FALSE)=0,"Vakuumierter VOS Zipfel"),
IFERROR(IF(VLOOKUP(O600,[1]Vakuumiert!$Q:$R,2,FALSE)=0,"Vakuumiert geschält"),
IFERROR(IF(VLOOKUP(O600,'[1]vakuumierte Fertigprodukte'!$B:$C,2,FALSE)=0,"Fertigprodukte"),
IFERROR(IF(VLOOKUP(O600,'[1]vakuumierte Fertigprodukte'!$E:$FI,2,FALSE)=0,"Vakuumierte Zipfel"),
IFERROR(IF(VLOOKUP(O600,[1]Wurste!$B:$C,2,FALSE)=0,"Räucherwürste"),
IFERROR(IF(VLOOKUP(O600,[1]Wurste!$E:$F,2,FALSE)=0,"URW/URGW Wurst"),
IFERROR(IF(VLOOKUP(O600,[1]Wurste!$H:$I,2,FALSE)=0,"HF-Wurst Vegan"),
IFERROR(IF(VLOOKUP(O600,[1]Wurste!$K:$L,2,FALSE)=0,"320er ohne Würste"),
IFERROR(IF(AND(OR(Abfalldokumentation!$A600="BU3",Abfalldokumentation!$A600="Verkauf"),Abfalldokumentation!$F600="Schimmel",Abfalldokumentation!$G600="keinen Abnehmer/kein Schälpersonal"),"Div. Zipfel, ES ohne Verwendung",VLOOKUP(Abfalldokumentation!$E600,Produktgruppen!A:B,2,FALSE)),"-")))))))))))))))))))))))</f>
        <v>Vorschmelz</v>
      </c>
      <c r="E600" s="81" t="str">
        <f>IFERROR(VLOOKUP(Abfalldokumentation!$O600,Artikel!A:C,3,FALSE),Abfalldokumentation!$O600)</f>
        <v>VOS-ABS ENTSORGUNG</v>
      </c>
      <c r="F600" s="81" t="str">
        <f>VLOOKUP(T600,'Liste Gründe'!A:D,2,FALSE)</f>
        <v>Rest</v>
      </c>
      <c r="G600" s="80" t="str">
        <f>IF(ISBLANK(V600),VLOOKUP(Abfalldokumentation!$P600,'Liste Gründe'!A:D,3,FALSE),V600)</f>
        <v>geschälte Rinde</v>
      </c>
      <c r="H600" s="81" t="str">
        <f>IF(ISBLANK(Abfalldokumentation!$W600),"-",Abfalldokumentation!$W600)</f>
        <v>keine Verwendung möglich</v>
      </c>
      <c r="I600" s="81">
        <f t="shared" si="64"/>
        <v>38</v>
      </c>
      <c r="J600" s="81" t="str">
        <f t="shared" si="65"/>
        <v>Produkte</v>
      </c>
      <c r="K600" s="81" t="str">
        <f t="shared" si="66"/>
        <v>BUs</v>
      </c>
      <c r="L600" s="81" t="str">
        <f t="shared" si="67"/>
        <v>Symptome</v>
      </c>
      <c r="M600" s="81">
        <f>IFERROR(VLOOKUP(Abfalldokumentation!$O600,Kennzahlen!S:V,3,FALSE)*Abfalldokumentation!$B600,"0")</f>
        <v>0.59</v>
      </c>
      <c r="N600" s="81" t="str">
        <f>IF(ISBLANK(Q600),VLOOKUP(Abfalldokumentation!$O600,'Linien - BU'!R:S,2,FALSE),Q600)</f>
        <v>RWV</v>
      </c>
      <c r="O600" s="77">
        <f t="shared" si="68"/>
        <v>29500917</v>
      </c>
      <c r="P600" s="77">
        <f t="shared" si="69"/>
        <v>60</v>
      </c>
      <c r="Q600" s="39" t="s">
        <v>202</v>
      </c>
      <c r="R600" s="40">
        <v>29500917</v>
      </c>
      <c r="S600" s="40">
        <v>59</v>
      </c>
      <c r="T600" s="40">
        <v>60</v>
      </c>
      <c r="U600" s="41">
        <v>44460</v>
      </c>
      <c r="V600" s="42" t="s">
        <v>215</v>
      </c>
      <c r="W600" s="43" t="s">
        <v>204</v>
      </c>
      <c r="X600" s="44" t="str">
        <f>IFERROR(VLOOKUP(Abfalldokumentation!$R600,Artikel!A:C,3,FALSE),Abfalldokumentation!$R600)</f>
        <v>VOS-ABS ENTSORGUNG</v>
      </c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spans="1:40" ht="30" hidden="1" customHeight="1" x14ac:dyDescent="0.25">
      <c r="A601" s="73" t="str">
        <f>VLOOKUP(N601,'Linien - BU'!A:B,2,FALSE)</f>
        <v>BU4</v>
      </c>
      <c r="B601" s="74">
        <f t="shared" si="63"/>
        <v>18</v>
      </c>
      <c r="C601" s="75">
        <f>Abfalldokumentation!$U601</f>
        <v>44460</v>
      </c>
      <c r="D601" s="69" t="str">
        <f>IFERROR(IF(VLOOKUP(O601,'[1]Rohware 230'!$B:$C,2,FALSE)=0,"Rohware"),
IFERROR(IF(VLOOKUP(O601,[1]Sammelnr.!$B:$C,2,FALSE)=0,"Sammelnr. ungeschält ABS"),
IFERROR(IF(VLOOKUP(O601,[1]Sammelnr.!$E:$F,2,FALSE)=0,"Sammelnr. ungeschält VS"),
IFERROR(IF(VLOOKUP(O601,[1]Sammelnr.!$H:$I,2,FALSE)=0,"Sammelnr. geschält"),
IFERROR(IF(VLOOKUP(O601,[1]Offen!$B:$C,2,FALSE)=0,"Offen ungeschält ABS"),
IFERROR(IF(VLOOKUP(O601,[1]Offen!$E:$F,2,FALSE)=0,"Offen ungeschält VOS"),
IFERROR(IF(VLOOKUP(O601,[1]Offen!$H:$I,2,FALSE)=0,"Offen geschält RW"),
IFERROR(IF(VLOOKUP(O601,[1]Offen!$K:$L,2,FALSE)=0,"Offen vegan"),
IFERROR(IF(VLOOKUP(O601,[1]Offen!$N:$O,2,FALSE)=0,"Offen Zipfel"),
IFERROR(IF(VLOOKUP(O601,[1]Offen!$Q:$R,2,FALSE)=0,"Offen Endstücke"),
IFERROR(IF(VLOOKUP(O601,[1]Vakuumiert!$B:$C,2,FALSE)=0,"Vakuumierter VOS ungeschält"),
IFERROR(IF(VLOOKUP(O601,[1]Vakuumiert!$E:$F,2,FALSE)=0,"Vakuumierter ABS ungeschält"),
IFERROR(IF(VLOOKUP(O601,[1]Vakuumiert!$H:$I,2,FALSE)=0,"Vakuumierter VOS geschält"),
IFERROR(IF(VLOOKUP(O601,[1]Vakuumiert!$K:$L,2,FALSE)=0,"Vakuumierter VOS vegan"),
IFERROR(IF(VLOOKUP(O601,[1]Vakuumiert!$N:$O,2,FALSE)=0,"Vakuumierter VOS Zipfel"),
IFERROR(IF(VLOOKUP(O601,[1]Vakuumiert!$Q:$R,2,FALSE)=0,"Vakuumiert geschält"),
IFERROR(IF(VLOOKUP(O601,'[1]vakuumierte Fertigprodukte'!$B:$C,2,FALSE)=0,"Fertigprodukte"),
IFERROR(IF(VLOOKUP(O601,'[1]vakuumierte Fertigprodukte'!$E:$FI,2,FALSE)=0,"Vakuumierte Zipfel"),
IFERROR(IF(VLOOKUP(O601,[1]Wurste!$B:$C,2,FALSE)=0,"Räucherwürste"),
IFERROR(IF(VLOOKUP(O601,[1]Wurste!$E:$F,2,FALSE)=0,"URW/URGW Wurst"),
IFERROR(IF(VLOOKUP(O601,[1]Wurste!$H:$I,2,FALSE)=0,"HF-Wurst Vegan"),
IFERROR(IF(VLOOKUP(O601,[1]Wurste!$K:$L,2,FALSE)=0,"320er ohne Würste"),
IFERROR(IF(AND(OR(Abfalldokumentation!$A601="BU3",Abfalldokumentation!$A601="Verkauf"),Abfalldokumentation!$F601="Schimmel",Abfalldokumentation!$G601="keinen Abnehmer/kein Schälpersonal"),"Div. Zipfel, ES ohne Verwendung",VLOOKUP(Abfalldokumentation!$E601,Produktgruppen!A:B,2,FALSE)),"-")))))))))))))))))))))))</f>
        <v>ABS</v>
      </c>
      <c r="E601" s="76" t="str">
        <f>IFERROR(VLOOKUP(Abfalldokumentation!$O601,Artikel!A:C,3,FALSE),Abfalldokumentation!$O601)</f>
        <v>ABS BRUSCHETTA</v>
      </c>
      <c r="F601" s="76" t="str">
        <f>VLOOKUP(T601,'Liste Gründe'!A:D,2,FALSE)</f>
        <v>keinen Verwendungszweck</v>
      </c>
      <c r="G601" s="75" t="str">
        <f>IF(ISBLANK(V601),VLOOKUP(Abfalldokumentation!$P601,'Liste Gründe'!A:D,3,FALSE),V601)</f>
        <v>keinen Verwendungszweck</v>
      </c>
      <c r="H601" s="76" t="str">
        <f>IF(ISBLANK(Abfalldokumentation!$W601),"-",Abfalldokumentation!$W601)</f>
        <v>&lt;300kg/Monat</v>
      </c>
      <c r="I601" s="76">
        <f t="shared" si="64"/>
        <v>38</v>
      </c>
      <c r="J601" s="76" t="str">
        <f t="shared" si="65"/>
        <v>Produkte</v>
      </c>
      <c r="K601" s="76" t="str">
        <f t="shared" si="66"/>
        <v>BUs</v>
      </c>
      <c r="L601" s="76" t="str">
        <f t="shared" si="67"/>
        <v>Symptome</v>
      </c>
      <c r="M601" s="76">
        <f>IFERROR(VLOOKUP(Abfalldokumentation!$O601,Kennzahlen!S:V,3,FALSE)*Abfalldokumentation!$B601,"0")</f>
        <v>27</v>
      </c>
      <c r="N601" s="76" t="str">
        <f>IF(ISBLANK(Q601),VLOOKUP(Abfalldokumentation!$O601,'Linien - BU'!R:S,2,FALSE),Q601)</f>
        <v>L21</v>
      </c>
      <c r="O601" s="77">
        <f t="shared" si="68"/>
        <v>29501029</v>
      </c>
      <c r="P601" s="77">
        <f t="shared" si="69"/>
        <v>61</v>
      </c>
      <c r="Q601" s="45" t="s">
        <v>231</v>
      </c>
      <c r="R601" s="46">
        <v>29501029</v>
      </c>
      <c r="S601" s="46">
        <v>18</v>
      </c>
      <c r="T601" s="46">
        <v>61</v>
      </c>
      <c r="U601" s="47">
        <v>44460</v>
      </c>
      <c r="V601" s="48"/>
      <c r="W601" s="49" t="s">
        <v>190</v>
      </c>
      <c r="X601" s="50" t="str">
        <f>IFERROR(VLOOKUP(Abfalldokumentation!$R601,Artikel!A:C,3,FALSE),Abfalldokumentation!$R601)</f>
        <v>ABS BRUSCHETTA</v>
      </c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spans="1:40" ht="30" hidden="1" customHeight="1" x14ac:dyDescent="0.25">
      <c r="A602" s="78" t="str">
        <f>VLOOKUP(N602,'Linien - BU'!A:B,2,FALSE)</f>
        <v>Verkauf</v>
      </c>
      <c r="B602" s="79">
        <f t="shared" si="63"/>
        <v>132</v>
      </c>
      <c r="C602" s="80">
        <f>Abfalldokumentation!$U602</f>
        <v>44460</v>
      </c>
      <c r="D602" s="69" t="str">
        <f>IFERROR(IF(VLOOKUP(O602,'[1]Rohware 230'!$B:$C,2,FALSE)=0,"Rohware"),
IFERROR(IF(VLOOKUP(O602,[1]Sammelnr.!$B:$C,2,FALSE)=0,"Sammelnr. ungeschält ABS"),
IFERROR(IF(VLOOKUP(O602,[1]Sammelnr.!$E:$F,2,FALSE)=0,"Sammelnr. ungeschält VS"),
IFERROR(IF(VLOOKUP(O602,[1]Sammelnr.!$H:$I,2,FALSE)=0,"Sammelnr. geschält"),
IFERROR(IF(VLOOKUP(O602,[1]Offen!$B:$C,2,FALSE)=0,"Offen ungeschält ABS"),
IFERROR(IF(VLOOKUP(O602,[1]Offen!$E:$F,2,FALSE)=0,"Offen ungeschält VOS"),
IFERROR(IF(VLOOKUP(O602,[1]Offen!$H:$I,2,FALSE)=0,"Offen geschält RW"),
IFERROR(IF(VLOOKUP(O602,[1]Offen!$K:$L,2,FALSE)=0,"Offen vegan"),
IFERROR(IF(VLOOKUP(O602,[1]Offen!$N:$O,2,FALSE)=0,"Offen Zipfel"),
IFERROR(IF(VLOOKUP(O602,[1]Offen!$Q:$R,2,FALSE)=0,"Offen Endstücke"),
IFERROR(IF(VLOOKUP(O602,[1]Vakuumiert!$B:$C,2,FALSE)=0,"Vakuumierter VOS ungeschält"),
IFERROR(IF(VLOOKUP(O602,[1]Vakuumiert!$E:$F,2,FALSE)=0,"Vakuumierter ABS ungeschält"),
IFERROR(IF(VLOOKUP(O602,[1]Vakuumiert!$H:$I,2,FALSE)=0,"Vakuumierter VOS geschält"),
IFERROR(IF(VLOOKUP(O602,[1]Vakuumiert!$K:$L,2,FALSE)=0,"Vakuumierter VOS vegan"),
IFERROR(IF(VLOOKUP(O602,[1]Vakuumiert!$N:$O,2,FALSE)=0,"Vakuumierter VOS Zipfel"),
IFERROR(IF(VLOOKUP(O602,[1]Vakuumiert!$Q:$R,2,FALSE)=0,"Vakuumiert geschält"),
IFERROR(IF(VLOOKUP(O602,'[1]vakuumierte Fertigprodukte'!$B:$C,2,FALSE)=0,"Fertigprodukte"),
IFERROR(IF(VLOOKUP(O602,'[1]vakuumierte Fertigprodukte'!$E:$FI,2,FALSE)=0,"Vakuumierte Zipfel"),
IFERROR(IF(VLOOKUP(O602,[1]Wurste!$B:$C,2,FALSE)=0,"Räucherwürste"),
IFERROR(IF(VLOOKUP(O602,[1]Wurste!$E:$F,2,FALSE)=0,"URW/URGW Wurst"),
IFERROR(IF(VLOOKUP(O602,[1]Wurste!$H:$I,2,FALSE)=0,"HF-Wurst Vegan"),
IFERROR(IF(VLOOKUP(O602,[1]Wurste!$K:$L,2,FALSE)=0,"320er ohne Würste"),
IFERROR(IF(AND(OR(Abfalldokumentation!$A602="BU3",Abfalldokumentation!$A602="Verkauf"),Abfalldokumentation!$F602="Schimmel",Abfalldokumentation!$G602="keinen Abnehmer/kein Schälpersonal"),"Div. Zipfel, ES ohne Verwendung",VLOOKUP(Abfalldokumentation!$E602,Produktgruppen!A:B,2,FALSE)),"-")))))))))))))))))))))))</f>
        <v>Div. Zipfel, ES ohne Verwendung</v>
      </c>
      <c r="E602" s="81" t="str">
        <f>IFERROR(VLOOKUP(Abfalldokumentation!$O602,Artikel!A:C,3,FALSE),Abfalldokumentation!$O602)</f>
        <v>VOS RW-NATUR-NAT ZIPFEL</v>
      </c>
      <c r="F602" s="81" t="str">
        <f>VLOOKUP(T602,'Liste Gründe'!A:D,2,FALSE)</f>
        <v>Schimmel</v>
      </c>
      <c r="G602" s="80" t="str">
        <f>IF(ISBLANK(V602),VLOOKUP(Abfalldokumentation!$P602,'Liste Gründe'!A:D,3,FALSE),V602)</f>
        <v>keinen Abnehmer/kein Schälpersonal</v>
      </c>
      <c r="H602" s="81" t="str">
        <f>IF(ISBLANK(Abfalldokumentation!$W602),"-",Abfalldokumentation!$W602)</f>
        <v>keinen Abnehmer/Schälen</v>
      </c>
      <c r="I602" s="81">
        <f t="shared" si="64"/>
        <v>38</v>
      </c>
      <c r="J602" s="81" t="str">
        <f t="shared" si="65"/>
        <v>Produkte</v>
      </c>
      <c r="K602" s="81" t="str">
        <f t="shared" si="66"/>
        <v>BUs</v>
      </c>
      <c r="L602" s="81" t="str">
        <f t="shared" si="67"/>
        <v>Symptome</v>
      </c>
      <c r="M602" s="81">
        <f>IFERROR(VLOOKUP(Abfalldokumentation!$O602,Kennzahlen!S:V,3,FALSE)*Abfalldokumentation!$B602,"0")</f>
        <v>66</v>
      </c>
      <c r="N602" s="81" t="str">
        <f>IF(ISBLANK(Q602),VLOOKUP(Abfalldokumentation!$O602,'Linien - BU'!R:S,2,FALSE),Q602)</f>
        <v>Verkauf</v>
      </c>
      <c r="O602" s="77">
        <f t="shared" si="68"/>
        <v>29501065</v>
      </c>
      <c r="P602" s="77">
        <f t="shared" si="69"/>
        <v>12</v>
      </c>
      <c r="Q602" s="39" t="s">
        <v>11</v>
      </c>
      <c r="R602" s="40">
        <v>29501065</v>
      </c>
      <c r="S602" s="40">
        <v>132</v>
      </c>
      <c r="T602" s="40">
        <v>12</v>
      </c>
      <c r="U602" s="41">
        <v>44460</v>
      </c>
      <c r="V602" s="42" t="s">
        <v>20</v>
      </c>
      <c r="W602" s="43" t="s">
        <v>192</v>
      </c>
      <c r="X602" s="44" t="str">
        <f>IFERROR(VLOOKUP(Abfalldokumentation!$R602,Artikel!A:C,3,FALSE),Abfalldokumentation!$R602)</f>
        <v>VOS RW-NATUR-NAT ZIPFEL</v>
      </c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spans="1:40" ht="30" hidden="1" customHeight="1" x14ac:dyDescent="0.25">
      <c r="A603" s="73" t="str">
        <f>VLOOKUP(N603,'Linien - BU'!A:B,2,FALSE)</f>
        <v>BU2</v>
      </c>
      <c r="B603" s="74">
        <f t="shared" si="63"/>
        <v>45</v>
      </c>
      <c r="C603" s="75">
        <f>Abfalldokumentation!$U603</f>
        <v>44460</v>
      </c>
      <c r="D603" s="69" t="str">
        <f>IFERROR(IF(VLOOKUP(O603,'[1]Rohware 230'!$B:$C,2,FALSE)=0,"Rohware"),
IFERROR(IF(VLOOKUP(O603,[1]Sammelnr.!$B:$C,2,FALSE)=0,"Sammelnr. ungeschält ABS"),
IFERROR(IF(VLOOKUP(O603,[1]Sammelnr.!$E:$F,2,FALSE)=0,"Sammelnr. ungeschält VS"),
IFERROR(IF(VLOOKUP(O603,[1]Sammelnr.!$H:$I,2,FALSE)=0,"Sammelnr. geschält"),
IFERROR(IF(VLOOKUP(O603,[1]Offen!$B:$C,2,FALSE)=0,"Offen ungeschält ABS"),
IFERROR(IF(VLOOKUP(O603,[1]Offen!$E:$F,2,FALSE)=0,"Offen ungeschält VOS"),
IFERROR(IF(VLOOKUP(O603,[1]Offen!$H:$I,2,FALSE)=0,"Offen geschält RW"),
IFERROR(IF(VLOOKUP(O603,[1]Offen!$K:$L,2,FALSE)=0,"Offen vegan"),
IFERROR(IF(VLOOKUP(O603,[1]Offen!$N:$O,2,FALSE)=0,"Offen Zipfel"),
IFERROR(IF(VLOOKUP(O603,[1]Offen!$Q:$R,2,FALSE)=0,"Offen Endstücke"),
IFERROR(IF(VLOOKUP(O603,[1]Vakuumiert!$B:$C,2,FALSE)=0,"Vakuumierter VOS ungeschält"),
IFERROR(IF(VLOOKUP(O603,[1]Vakuumiert!$E:$F,2,FALSE)=0,"Vakuumierter ABS ungeschält"),
IFERROR(IF(VLOOKUP(O603,[1]Vakuumiert!$H:$I,2,FALSE)=0,"Vakuumierter VOS geschält"),
IFERROR(IF(VLOOKUP(O603,[1]Vakuumiert!$K:$L,2,FALSE)=0,"Vakuumierter VOS vegan"),
IFERROR(IF(VLOOKUP(O603,[1]Vakuumiert!$N:$O,2,FALSE)=0,"Vakuumierter VOS Zipfel"),
IFERROR(IF(VLOOKUP(O603,[1]Vakuumiert!$Q:$R,2,FALSE)=0,"Vakuumiert geschält"),
IFERROR(IF(VLOOKUP(O603,'[1]vakuumierte Fertigprodukte'!$B:$C,2,FALSE)=0,"Fertigprodukte"),
IFERROR(IF(VLOOKUP(O603,'[1]vakuumierte Fertigprodukte'!$E:$FI,2,FALSE)=0,"Vakuumierte Zipfel"),
IFERROR(IF(VLOOKUP(O603,[1]Wurste!$B:$C,2,FALSE)=0,"Räucherwürste"),
IFERROR(IF(VLOOKUP(O603,[1]Wurste!$E:$F,2,FALSE)=0,"URW/URGW Wurst"),
IFERROR(IF(VLOOKUP(O603,[1]Wurste!$H:$I,2,FALSE)=0,"HF-Wurst Vegan"),
IFERROR(IF(VLOOKUP(O603,[1]Wurste!$K:$L,2,FALSE)=0,"320er ohne Würste"),
IFERROR(IF(AND(OR(Abfalldokumentation!$A603="BU3",Abfalldokumentation!$A603="Verkauf"),Abfalldokumentation!$F603="Schimmel",Abfalldokumentation!$G603="keinen Abnehmer/kein Schälpersonal"),"Div. Zipfel, ES ohne Verwendung",VLOOKUP(Abfalldokumentation!$E603,Produktgruppen!A:B,2,FALSE)),"-")))))))))))))))))))))))</f>
        <v>Rohware</v>
      </c>
      <c r="E603" s="76" t="str">
        <f>IFERROR(VLOOKUP(Abfalldokumentation!$O603,Artikel!A:C,3,FALSE),Abfalldokumentation!$O603)</f>
        <v>Blöcke</v>
      </c>
      <c r="F603" s="76" t="str">
        <f>VLOOKUP(T603,'Liste Gründe'!A:D,2,FALSE)</f>
        <v>Schimmel</v>
      </c>
      <c r="G603" s="75" t="str">
        <f>IF(ISBLANK(V603),VLOOKUP(Abfalldokumentation!$P603,'Liste Gründe'!A:D,3,FALSE),V603)</f>
        <v>Luftzieher/Folienriss durch Transport</v>
      </c>
      <c r="H603" s="76" t="str">
        <f>IF(ISBLANK(Abfalldokumentation!$W603),"-",Abfalldokumentation!$W603)</f>
        <v>Luftzieher/Folienriss durch Transport</v>
      </c>
      <c r="I603" s="76">
        <f t="shared" si="64"/>
        <v>38</v>
      </c>
      <c r="J603" s="76" t="str">
        <f t="shared" si="65"/>
        <v>Produkte</v>
      </c>
      <c r="K603" s="76" t="str">
        <f t="shared" si="66"/>
        <v>BUs</v>
      </c>
      <c r="L603" s="76" t="str">
        <f t="shared" si="67"/>
        <v>Symptome</v>
      </c>
      <c r="M603" s="76" t="str">
        <f>IFERROR(VLOOKUP(Abfalldokumentation!$O603,Kennzahlen!S:V,3,FALSE)*Abfalldokumentation!$B603,"0")</f>
        <v>0</v>
      </c>
      <c r="N603" s="76" t="str">
        <f>IF(ISBLANK(Q603),VLOOKUP(Abfalldokumentation!$O603,'Linien - BU'!R:S,2,FALSE),Q603)</f>
        <v>BU2</v>
      </c>
      <c r="O603" s="77" t="str">
        <f t="shared" si="68"/>
        <v>Blöcke</v>
      </c>
      <c r="P603" s="77">
        <f t="shared" si="69"/>
        <v>12</v>
      </c>
      <c r="Q603" s="45" t="s">
        <v>7</v>
      </c>
      <c r="R603" s="46" t="s">
        <v>208</v>
      </c>
      <c r="S603" s="46">
        <v>45</v>
      </c>
      <c r="T603" s="46">
        <v>12</v>
      </c>
      <c r="U603" s="47">
        <v>44460</v>
      </c>
      <c r="V603" s="48" t="s">
        <v>30</v>
      </c>
      <c r="W603" s="49" t="s">
        <v>30</v>
      </c>
      <c r="X603" s="50" t="str">
        <f>IFERROR(VLOOKUP(Abfalldokumentation!$R603,Artikel!A:C,3,FALSE),Abfalldokumentation!$R603)</f>
        <v>Blöcke</v>
      </c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spans="1:40" ht="30" hidden="1" customHeight="1" x14ac:dyDescent="0.25">
      <c r="A604" s="78" t="str">
        <f>VLOOKUP(N604,'Linien - BU'!A:B,2,FALSE)</f>
        <v>BU3</v>
      </c>
      <c r="B604" s="79">
        <f t="shared" si="63"/>
        <v>4.4000000000000004</v>
      </c>
      <c r="C604" s="80">
        <f>Abfalldokumentation!$U604</f>
        <v>44460</v>
      </c>
      <c r="D604" s="69" t="str">
        <f>IFERROR(IF(VLOOKUP(O604,'[1]Rohware 230'!$B:$C,2,FALSE)=0,"Rohware"),
IFERROR(IF(VLOOKUP(O604,[1]Sammelnr.!$B:$C,2,FALSE)=0,"Sammelnr. ungeschält ABS"),
IFERROR(IF(VLOOKUP(O604,[1]Sammelnr.!$E:$F,2,FALSE)=0,"Sammelnr. ungeschält VS"),
IFERROR(IF(VLOOKUP(O604,[1]Sammelnr.!$H:$I,2,FALSE)=0,"Sammelnr. geschält"),
IFERROR(IF(VLOOKUP(O604,[1]Offen!$B:$C,2,FALSE)=0,"Offen ungeschält ABS"),
IFERROR(IF(VLOOKUP(O604,[1]Offen!$E:$F,2,FALSE)=0,"Offen ungeschält VOS"),
IFERROR(IF(VLOOKUP(O604,[1]Offen!$H:$I,2,FALSE)=0,"Offen geschält RW"),
IFERROR(IF(VLOOKUP(O604,[1]Offen!$K:$L,2,FALSE)=0,"Offen vegan"),
IFERROR(IF(VLOOKUP(O604,[1]Offen!$N:$O,2,FALSE)=0,"Offen Zipfel"),
IFERROR(IF(VLOOKUP(O604,[1]Offen!$Q:$R,2,FALSE)=0,"Offen Endstücke"),
IFERROR(IF(VLOOKUP(O604,[1]Vakuumiert!$B:$C,2,FALSE)=0,"Vakuumierter VOS ungeschält"),
IFERROR(IF(VLOOKUP(O604,[1]Vakuumiert!$E:$F,2,FALSE)=0,"Vakuumierter ABS ungeschält"),
IFERROR(IF(VLOOKUP(O604,[1]Vakuumiert!$H:$I,2,FALSE)=0,"Vakuumierter VOS geschält"),
IFERROR(IF(VLOOKUP(O604,[1]Vakuumiert!$K:$L,2,FALSE)=0,"Vakuumierter VOS vegan"),
IFERROR(IF(VLOOKUP(O604,[1]Vakuumiert!$N:$O,2,FALSE)=0,"Vakuumierter VOS Zipfel"),
IFERROR(IF(VLOOKUP(O604,[1]Vakuumiert!$Q:$R,2,FALSE)=0,"Vakuumiert geschält"),
IFERROR(IF(VLOOKUP(O604,'[1]vakuumierte Fertigprodukte'!$B:$C,2,FALSE)=0,"Fertigprodukte"),
IFERROR(IF(VLOOKUP(O604,'[1]vakuumierte Fertigprodukte'!$E:$FI,2,FALSE)=0,"Vakuumierte Zipfel"),
IFERROR(IF(VLOOKUP(O604,[1]Wurste!$B:$C,2,FALSE)=0,"Räucherwürste"),
IFERROR(IF(VLOOKUP(O604,[1]Wurste!$E:$F,2,FALSE)=0,"URW/URGW Wurst"),
IFERROR(IF(VLOOKUP(O604,[1]Wurste!$H:$I,2,FALSE)=0,"HF-Wurst Vegan"),
IFERROR(IF(VLOOKUP(O604,[1]Wurste!$K:$L,2,FALSE)=0,"320er ohne Würste"),
IFERROR(IF(AND(OR(Abfalldokumentation!$A604="BU3",Abfalldokumentation!$A604="Verkauf"),Abfalldokumentation!$F604="Schimmel",Abfalldokumentation!$G604="keinen Abnehmer/kein Schälpersonal"),"Div. Zipfel, ES ohne Verwendung",VLOOKUP(Abfalldokumentation!$E604,Produktgruppen!A:B,2,FALSE)),"-")))))))))))))))))))))))</f>
        <v>-</v>
      </c>
      <c r="E604" s="81" t="str">
        <f>IFERROR(VLOOKUP(Abfalldokumentation!$O604,Artikel!A:C,3,FALSE),Abfalldokumentation!$O604)</f>
        <v>Maschinenabfall</v>
      </c>
      <c r="F604" s="81" t="str">
        <f>VLOOKUP(T604,'Liste Gründe'!A:D,2,FALSE)</f>
        <v>Linienbezogen</v>
      </c>
      <c r="G604" s="80" t="str">
        <f>IF(ISBLANK(V604),VLOOKUP(Abfalldokumentation!$P604,'Liste Gründe'!A:D,3,FALSE),V604)</f>
        <v>Maschinenabfall</v>
      </c>
      <c r="H604" s="81" t="str">
        <f>IF(ISBLANK(Abfalldokumentation!$W604),"-",Abfalldokumentation!$W604)</f>
        <v>-</v>
      </c>
      <c r="I604" s="81">
        <f t="shared" si="64"/>
        <v>38</v>
      </c>
      <c r="J604" s="81" t="str">
        <f t="shared" si="65"/>
        <v>Produkte</v>
      </c>
      <c r="K604" s="81" t="str">
        <f t="shared" si="66"/>
        <v>BUs</v>
      </c>
      <c r="L604" s="81" t="str">
        <f t="shared" si="67"/>
        <v>Symptome</v>
      </c>
      <c r="M604" s="81" t="str">
        <f>IFERROR(VLOOKUP(Abfalldokumentation!$O604,Kennzahlen!S:V,3,FALSE)*Abfalldokumentation!$B604,"0")</f>
        <v>0</v>
      </c>
      <c r="N604" s="81" t="str">
        <f>IF(ISBLANK(Q604),VLOOKUP(Abfalldokumentation!$O604,'Linien - BU'!R:S,2,FALSE),Q604)</f>
        <v>L1</v>
      </c>
      <c r="O604" s="77" t="str">
        <f t="shared" si="68"/>
        <v>Maschinenabfall</v>
      </c>
      <c r="P604" s="77">
        <f t="shared" si="69"/>
        <v>30</v>
      </c>
      <c r="Q604" s="39" t="s">
        <v>188</v>
      </c>
      <c r="R604" s="40" t="s">
        <v>55</v>
      </c>
      <c r="S604" s="40">
        <v>4.4000000000000004</v>
      </c>
      <c r="T604" s="40">
        <v>30</v>
      </c>
      <c r="U604" s="41">
        <v>44460</v>
      </c>
      <c r="V604" s="42"/>
      <c r="W604" s="40"/>
      <c r="X604" s="44" t="str">
        <f>IFERROR(VLOOKUP(Abfalldokumentation!$R604,Artikel!A:C,3,FALSE),Abfalldokumentation!$R604)</f>
        <v>Maschinenabfall</v>
      </c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spans="1:40" ht="30" hidden="1" customHeight="1" x14ac:dyDescent="0.25">
      <c r="A605" s="73" t="str">
        <f>VLOOKUP(N605,'Linien - BU'!A:B,2,FALSE)</f>
        <v>BU3</v>
      </c>
      <c r="B605" s="74">
        <f t="shared" si="63"/>
        <v>11.2</v>
      </c>
      <c r="C605" s="75">
        <f>Abfalldokumentation!$U605</f>
        <v>44460</v>
      </c>
      <c r="D605" s="69" t="str">
        <f>IFERROR(IF(VLOOKUP(O605,'[1]Rohware 230'!$B:$C,2,FALSE)=0,"Rohware"),
IFERROR(IF(VLOOKUP(O605,[1]Sammelnr.!$B:$C,2,FALSE)=0,"Sammelnr. ungeschält ABS"),
IFERROR(IF(VLOOKUP(O605,[1]Sammelnr.!$E:$F,2,FALSE)=0,"Sammelnr. ungeschält VS"),
IFERROR(IF(VLOOKUP(O605,[1]Sammelnr.!$H:$I,2,FALSE)=0,"Sammelnr. geschält"),
IFERROR(IF(VLOOKUP(O605,[1]Offen!$B:$C,2,FALSE)=0,"Offen ungeschält ABS"),
IFERROR(IF(VLOOKUP(O605,[1]Offen!$E:$F,2,FALSE)=0,"Offen ungeschält VOS"),
IFERROR(IF(VLOOKUP(O605,[1]Offen!$H:$I,2,FALSE)=0,"Offen geschält RW"),
IFERROR(IF(VLOOKUP(O605,[1]Offen!$K:$L,2,FALSE)=0,"Offen vegan"),
IFERROR(IF(VLOOKUP(O605,[1]Offen!$N:$O,2,FALSE)=0,"Offen Zipfel"),
IFERROR(IF(VLOOKUP(O605,[1]Offen!$Q:$R,2,FALSE)=0,"Offen Endstücke"),
IFERROR(IF(VLOOKUP(O605,[1]Vakuumiert!$B:$C,2,FALSE)=0,"Vakuumierter VOS ungeschält"),
IFERROR(IF(VLOOKUP(O605,[1]Vakuumiert!$E:$F,2,FALSE)=0,"Vakuumierter ABS ungeschält"),
IFERROR(IF(VLOOKUP(O605,[1]Vakuumiert!$H:$I,2,FALSE)=0,"Vakuumierter VOS geschält"),
IFERROR(IF(VLOOKUP(O605,[1]Vakuumiert!$K:$L,2,FALSE)=0,"Vakuumierter VOS vegan"),
IFERROR(IF(VLOOKUP(O605,[1]Vakuumiert!$N:$O,2,FALSE)=0,"Vakuumierter VOS Zipfel"),
IFERROR(IF(VLOOKUP(O605,[1]Vakuumiert!$Q:$R,2,FALSE)=0,"Vakuumiert geschält"),
IFERROR(IF(VLOOKUP(O605,'[1]vakuumierte Fertigprodukte'!$B:$C,2,FALSE)=0,"Fertigprodukte"),
IFERROR(IF(VLOOKUP(O605,'[1]vakuumierte Fertigprodukte'!$E:$FI,2,FALSE)=0,"Vakuumierte Zipfel"),
IFERROR(IF(VLOOKUP(O605,[1]Wurste!$B:$C,2,FALSE)=0,"Räucherwürste"),
IFERROR(IF(VLOOKUP(O605,[1]Wurste!$E:$F,2,FALSE)=0,"URW/URGW Wurst"),
IFERROR(IF(VLOOKUP(O605,[1]Wurste!$H:$I,2,FALSE)=0,"HF-Wurst Vegan"),
IFERROR(IF(VLOOKUP(O605,[1]Wurste!$K:$L,2,FALSE)=0,"320er ohne Würste"),
IFERROR(IF(AND(OR(Abfalldokumentation!$A605="BU3",Abfalldokumentation!$A605="Verkauf"),Abfalldokumentation!$F605="Schimmel",Abfalldokumentation!$G605="keinen Abnehmer/kein Schälpersonal"),"Div. Zipfel, ES ohne Verwendung",VLOOKUP(Abfalldokumentation!$E605,Produktgruppen!A:B,2,FALSE)),"-")))))))))))))))))))))))</f>
        <v>-</v>
      </c>
      <c r="E605" s="76" t="str">
        <f>IFERROR(VLOOKUP(Abfalldokumentation!$O605,Artikel!A:C,3,FALSE),Abfalldokumentation!$O605)</f>
        <v>Maschinenabfall</v>
      </c>
      <c r="F605" s="76" t="str">
        <f>VLOOKUP(T605,'Liste Gründe'!A:D,2,FALSE)</f>
        <v>Linienbezogen</v>
      </c>
      <c r="G605" s="75" t="str">
        <f>IF(ISBLANK(V605),VLOOKUP(Abfalldokumentation!$P605,'Liste Gründe'!A:D,3,FALSE),V605)</f>
        <v>Maschinenabfall</v>
      </c>
      <c r="H605" s="76" t="str">
        <f>IF(ISBLANK(Abfalldokumentation!$W605),"-",Abfalldokumentation!$W605)</f>
        <v>-</v>
      </c>
      <c r="I605" s="76">
        <f t="shared" si="64"/>
        <v>38</v>
      </c>
      <c r="J605" s="76" t="str">
        <f t="shared" si="65"/>
        <v>Produkte</v>
      </c>
      <c r="K605" s="76" t="str">
        <f t="shared" si="66"/>
        <v>BUs</v>
      </c>
      <c r="L605" s="76" t="str">
        <f t="shared" si="67"/>
        <v>Symptome</v>
      </c>
      <c r="M605" s="76" t="str">
        <f>IFERROR(VLOOKUP(Abfalldokumentation!$O605,Kennzahlen!S:V,3,FALSE)*Abfalldokumentation!$B605,"0")</f>
        <v>0</v>
      </c>
      <c r="N605" s="76" t="str">
        <f>IF(ISBLANK(Q605),VLOOKUP(Abfalldokumentation!$O605,'Linien - BU'!R:S,2,FALSE),Q605)</f>
        <v>L33</v>
      </c>
      <c r="O605" s="77" t="str">
        <f t="shared" si="68"/>
        <v>Maschinenabfall</v>
      </c>
      <c r="P605" s="77">
        <f t="shared" si="69"/>
        <v>30</v>
      </c>
      <c r="Q605" s="45" t="s">
        <v>205</v>
      </c>
      <c r="R605" s="40" t="s">
        <v>55</v>
      </c>
      <c r="S605" s="46">
        <v>11.2</v>
      </c>
      <c r="T605" s="46">
        <v>30</v>
      </c>
      <c r="U605" s="47">
        <v>44460</v>
      </c>
      <c r="V605" s="48"/>
      <c r="W605" s="46"/>
      <c r="X605" s="50" t="str">
        <f>IFERROR(VLOOKUP(Abfalldokumentation!$R605,Artikel!A:C,3,FALSE),Abfalldokumentation!$R605)</f>
        <v>Maschinenabfall</v>
      </c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spans="1:40" ht="30" hidden="1" customHeight="1" x14ac:dyDescent="0.25">
      <c r="A606" s="78" t="str">
        <f>VLOOKUP(N606,'Linien - BU'!A:B,2,FALSE)</f>
        <v>BU1</v>
      </c>
      <c r="B606" s="79">
        <f t="shared" si="63"/>
        <v>6.4</v>
      </c>
      <c r="C606" s="80">
        <f>Abfalldokumentation!$U606</f>
        <v>44460</v>
      </c>
      <c r="D606" s="69" t="str">
        <f>IFERROR(IF(VLOOKUP(O606,'[1]Rohware 230'!$B:$C,2,FALSE)=0,"Rohware"),
IFERROR(IF(VLOOKUP(O606,[1]Sammelnr.!$B:$C,2,FALSE)=0,"Sammelnr. ungeschält ABS"),
IFERROR(IF(VLOOKUP(O606,[1]Sammelnr.!$E:$F,2,FALSE)=0,"Sammelnr. ungeschält VS"),
IFERROR(IF(VLOOKUP(O606,[1]Sammelnr.!$H:$I,2,FALSE)=0,"Sammelnr. geschält"),
IFERROR(IF(VLOOKUP(O606,[1]Offen!$B:$C,2,FALSE)=0,"Offen ungeschält ABS"),
IFERROR(IF(VLOOKUP(O606,[1]Offen!$E:$F,2,FALSE)=0,"Offen ungeschält VOS"),
IFERROR(IF(VLOOKUP(O606,[1]Offen!$H:$I,2,FALSE)=0,"Offen geschält RW"),
IFERROR(IF(VLOOKUP(O606,[1]Offen!$K:$L,2,FALSE)=0,"Offen vegan"),
IFERROR(IF(VLOOKUP(O606,[1]Offen!$N:$O,2,FALSE)=0,"Offen Zipfel"),
IFERROR(IF(VLOOKUP(O606,[1]Offen!$Q:$R,2,FALSE)=0,"Offen Endstücke"),
IFERROR(IF(VLOOKUP(O606,[1]Vakuumiert!$B:$C,2,FALSE)=0,"Vakuumierter VOS ungeschält"),
IFERROR(IF(VLOOKUP(O606,[1]Vakuumiert!$E:$F,2,FALSE)=0,"Vakuumierter ABS ungeschält"),
IFERROR(IF(VLOOKUP(O606,[1]Vakuumiert!$H:$I,2,FALSE)=0,"Vakuumierter VOS geschält"),
IFERROR(IF(VLOOKUP(O606,[1]Vakuumiert!$K:$L,2,FALSE)=0,"Vakuumierter VOS vegan"),
IFERROR(IF(VLOOKUP(O606,[1]Vakuumiert!$N:$O,2,FALSE)=0,"Vakuumierter VOS Zipfel"),
IFERROR(IF(VLOOKUP(O606,[1]Vakuumiert!$Q:$R,2,FALSE)=0,"Vakuumiert geschält"),
IFERROR(IF(VLOOKUP(O606,'[1]vakuumierte Fertigprodukte'!$B:$C,2,FALSE)=0,"Fertigprodukte"),
IFERROR(IF(VLOOKUP(O606,'[1]vakuumierte Fertigprodukte'!$E:$FI,2,FALSE)=0,"Vakuumierte Zipfel"),
IFERROR(IF(VLOOKUP(O606,[1]Wurste!$B:$C,2,FALSE)=0,"Räucherwürste"),
IFERROR(IF(VLOOKUP(O606,[1]Wurste!$E:$F,2,FALSE)=0,"URW/URGW Wurst"),
IFERROR(IF(VLOOKUP(O606,[1]Wurste!$H:$I,2,FALSE)=0,"HF-Wurst Vegan"),
IFERROR(IF(VLOOKUP(O606,[1]Wurste!$K:$L,2,FALSE)=0,"320er ohne Würste"),
IFERROR(IF(AND(OR(Abfalldokumentation!$A606="BU3",Abfalldokumentation!$A606="Verkauf"),Abfalldokumentation!$F606="Schimmel",Abfalldokumentation!$G606="keinen Abnehmer/kein Schälpersonal"),"Div. Zipfel, ES ohne Verwendung",VLOOKUP(Abfalldokumentation!$E606,Produktgruppen!A:B,2,FALSE)),"-")))))))))))))))))))))))</f>
        <v>Diverses</v>
      </c>
      <c r="E606" s="81" t="str">
        <f>IFERROR(VLOOKUP(Abfalldokumentation!$O606,Artikel!A:C,3,FALSE),Abfalldokumentation!$O606)</f>
        <v>Diverses</v>
      </c>
      <c r="F606" s="81" t="str">
        <f>VLOOKUP(T606,'Liste Gründe'!A:D,2,FALSE)</f>
        <v>Verpackungsfehler</v>
      </c>
      <c r="G606" s="80" t="str">
        <f>IF(ISBLANK(V606),VLOOKUP(Abfalldokumentation!$P606,'Liste Gründe'!A:D,3,FALSE),V606)</f>
        <v>Verpackung beschädigt</v>
      </c>
      <c r="H606" s="81" t="str">
        <f>IF(ISBLANK(Abfalldokumentation!$W606),"-",Abfalldokumentation!$W606)</f>
        <v>offene Verpackung</v>
      </c>
      <c r="I606" s="81">
        <f t="shared" si="64"/>
        <v>38</v>
      </c>
      <c r="J606" s="81" t="str">
        <f t="shared" si="65"/>
        <v>Produkte</v>
      </c>
      <c r="K606" s="81" t="str">
        <f t="shared" si="66"/>
        <v>BUs</v>
      </c>
      <c r="L606" s="81" t="str">
        <f t="shared" si="67"/>
        <v>Symptome</v>
      </c>
      <c r="M606" s="81" t="str">
        <f>IFERROR(VLOOKUP(Abfalldokumentation!$O606,Kennzahlen!S:V,3,FALSE)*Abfalldokumentation!$B606,"0")</f>
        <v>0</v>
      </c>
      <c r="N606" s="81" t="str">
        <f>IF(ISBLANK(Q606),VLOOKUP(Abfalldokumentation!$O606,'Linien - BU'!R:S,2,FALSE),Q606)</f>
        <v>Strudelline</v>
      </c>
      <c r="O606" s="77" t="str">
        <f t="shared" si="68"/>
        <v>Diverses</v>
      </c>
      <c r="P606" s="77">
        <f t="shared" si="69"/>
        <v>98</v>
      </c>
      <c r="Q606" s="39" t="s">
        <v>222</v>
      </c>
      <c r="R606" s="40" t="s">
        <v>110</v>
      </c>
      <c r="S606" s="40">
        <v>6.4</v>
      </c>
      <c r="T606" s="40">
        <v>98</v>
      </c>
      <c r="U606" s="41">
        <v>44460</v>
      </c>
      <c r="V606" s="42" t="s">
        <v>276</v>
      </c>
      <c r="W606" s="43" t="s">
        <v>62</v>
      </c>
      <c r="X606" s="44" t="str">
        <f>IFERROR(VLOOKUP(Abfalldokumentation!$R606,Artikel!A:C,3,FALSE),Abfalldokumentation!$R606)</f>
        <v>Diverses</v>
      </c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spans="1:40" ht="30" customHeight="1" x14ac:dyDescent="0.25">
      <c r="A607" s="73" t="str">
        <f>VLOOKUP(N607,'Linien - BU'!A:B,2,FALSE)</f>
        <v>BU1</v>
      </c>
      <c r="B607" s="74">
        <f t="shared" si="63"/>
        <v>46.4</v>
      </c>
      <c r="C607" s="75">
        <f>Abfalldokumentation!$U607</f>
        <v>44460</v>
      </c>
      <c r="D607" s="69" t="str">
        <f>IFERROR(IF(VLOOKUP(O607,'[1]Rohware 230'!$B:$C,2,FALSE)=0,"Rohware"),
IFERROR(IF(VLOOKUP(O607,[1]Sammelnr.!$B:$C,2,FALSE)=0,"Sammelnr. ungeschält ABS"),
IFERROR(IF(VLOOKUP(O607,[1]Sammelnr.!$E:$F,2,FALSE)=0,"Sammelnr. ungeschält VS"),
IFERROR(IF(VLOOKUP(O607,[1]Sammelnr.!$H:$I,2,FALSE)=0,"Sammelnr. geschält"),
IFERROR(IF(VLOOKUP(O607,[1]Offen!$B:$C,2,FALSE)=0,"Offen ungeschält ABS"),
IFERROR(IF(VLOOKUP(O607,[1]Offen!$E:$F,2,FALSE)=0,"Offen ungeschält VOS"),
IFERROR(IF(VLOOKUP(O607,[1]Offen!$H:$I,2,FALSE)=0,"Offen geschält RW"),
IFERROR(IF(VLOOKUP(O607,[1]Offen!$K:$L,2,FALSE)=0,"Offen vegan"),
IFERROR(IF(VLOOKUP(O607,[1]Offen!$N:$O,2,FALSE)=0,"Offen Zipfel"),
IFERROR(IF(VLOOKUP(O607,[1]Offen!$Q:$R,2,FALSE)=0,"Offen Endstücke"),
IFERROR(IF(VLOOKUP(O607,[1]Vakuumiert!$B:$C,2,FALSE)=0,"Vakuumierter VOS ungeschält"),
IFERROR(IF(VLOOKUP(O607,[1]Vakuumiert!$E:$F,2,FALSE)=0,"Vakuumierter ABS ungeschält"),
IFERROR(IF(VLOOKUP(O607,[1]Vakuumiert!$H:$I,2,FALSE)=0,"Vakuumierter VOS geschält"),
IFERROR(IF(VLOOKUP(O607,[1]Vakuumiert!$K:$L,2,FALSE)=0,"Vakuumierter VOS vegan"),
IFERROR(IF(VLOOKUP(O607,[1]Vakuumiert!$N:$O,2,FALSE)=0,"Vakuumierter VOS Zipfel"),
IFERROR(IF(VLOOKUP(O607,[1]Vakuumiert!$Q:$R,2,FALSE)=0,"Vakuumiert geschält"),
IFERROR(IF(VLOOKUP(O607,'[1]vakuumierte Fertigprodukte'!$B:$C,2,FALSE)=0,"Fertigprodukte"),
IFERROR(IF(VLOOKUP(O607,'[1]vakuumierte Fertigprodukte'!$E:$FI,2,FALSE)=0,"Vakuumierte Zipfel"),
IFERROR(IF(VLOOKUP(O607,[1]Wurste!$B:$C,2,FALSE)=0,"Räucherwürste"),
IFERROR(IF(VLOOKUP(O607,[1]Wurste!$E:$F,2,FALSE)=0,"URW/URGW Wurst"),
IFERROR(IF(VLOOKUP(O607,[1]Wurste!$H:$I,2,FALSE)=0,"HF-Wurst Vegan"),
IFERROR(IF(VLOOKUP(O607,[1]Wurste!$K:$L,2,FALSE)=0,"320er ohne Würste"),
IFERROR(IF(AND(OR(Abfalldokumentation!$A607="BU3",Abfalldokumentation!$A607="Verkauf"),Abfalldokumentation!$F607="Schimmel",Abfalldokumentation!$G607="keinen Abnehmer/kein Schälpersonal"),"Div. Zipfel, ES ohne Verwendung",VLOOKUP(Abfalldokumentation!$E607,Produktgruppen!A:B,2,FALSE)),"-")))))))))))))))))))))))</f>
        <v>Diverses</v>
      </c>
      <c r="E607" s="76" t="str">
        <f>IFERROR(VLOOKUP(Abfalldokumentation!$O607,Artikel!A:C,3,FALSE),Abfalldokumentation!$O607)</f>
        <v>Diverses aus Abfüllung</v>
      </c>
      <c r="F607" s="76" t="str">
        <f>VLOOKUP(T607,'Liste Gründe'!A:D,2,FALSE)</f>
        <v>Linienbezogen</v>
      </c>
      <c r="G607" s="75" t="str">
        <f>IF(ISBLANK(V607),VLOOKUP(Abfalldokumentation!$P607,'Liste Gründe'!A:D,3,FALSE),V607)</f>
        <v>Darm geplatzt</v>
      </c>
      <c r="H607" s="76" t="str">
        <f>IF(ISBLANK(Abfalldokumentation!$W607),"-",Abfalldokumentation!$W607)</f>
        <v>-</v>
      </c>
      <c r="I607" s="76">
        <f t="shared" si="64"/>
        <v>38</v>
      </c>
      <c r="J607" s="76" t="str">
        <f t="shared" si="65"/>
        <v>Produkte</v>
      </c>
      <c r="K607" s="76" t="str">
        <f t="shared" si="66"/>
        <v>BUs</v>
      </c>
      <c r="L607" s="76" t="str">
        <f t="shared" si="67"/>
        <v>Symptome</v>
      </c>
      <c r="M607" s="76" t="str">
        <f>IFERROR(VLOOKUP(Abfalldokumentation!$O607,Kennzahlen!S:V,3,FALSE)*Abfalldokumentation!$B607,"0")</f>
        <v>0</v>
      </c>
      <c r="N607" s="76" t="str">
        <f>IF(ISBLANK(Q607),VLOOKUP(Abfalldokumentation!$O607,'Linien - BU'!R:S,2,FALSE),Q607)</f>
        <v>Abfüllung</v>
      </c>
      <c r="O607" s="77" t="str">
        <f t="shared" si="68"/>
        <v>Diverses aus Abfüllung</v>
      </c>
      <c r="P607" s="77">
        <f t="shared" si="69"/>
        <v>34</v>
      </c>
      <c r="Q607" s="45" t="s">
        <v>180</v>
      </c>
      <c r="R607" s="46" t="s">
        <v>193</v>
      </c>
      <c r="S607" s="46">
        <v>46.4</v>
      </c>
      <c r="T607" s="40">
        <v>34</v>
      </c>
      <c r="U607" s="47">
        <v>44460</v>
      </c>
      <c r="V607" s="48"/>
      <c r="W607" s="46"/>
      <c r="X607" s="50" t="str">
        <f>IFERROR(VLOOKUP(Abfalldokumentation!$R607,Artikel!A:C,3,FALSE),Abfalldokumentation!$R607)</f>
        <v>Diverses aus Abfüllung</v>
      </c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spans="1:40" ht="30" hidden="1" customHeight="1" x14ac:dyDescent="0.25">
      <c r="A608" s="78" t="str">
        <f>VLOOKUP(N608,'Linien - BU'!A:B,2,FALSE)</f>
        <v>Rest</v>
      </c>
      <c r="B608" s="79">
        <f t="shared" si="63"/>
        <v>5</v>
      </c>
      <c r="C608" s="80">
        <f>Abfalldokumentation!$U608</f>
        <v>44460</v>
      </c>
      <c r="D608" s="69" t="str">
        <f>IFERROR(IF(VLOOKUP(O608,'[1]Rohware 230'!$B:$C,2,FALSE)=0,"Rohware"),
IFERROR(IF(VLOOKUP(O608,[1]Sammelnr.!$B:$C,2,FALSE)=0,"Sammelnr. ungeschält ABS"),
IFERROR(IF(VLOOKUP(O608,[1]Sammelnr.!$E:$F,2,FALSE)=0,"Sammelnr. ungeschält VS"),
IFERROR(IF(VLOOKUP(O608,[1]Sammelnr.!$H:$I,2,FALSE)=0,"Sammelnr. geschält"),
IFERROR(IF(VLOOKUP(O608,[1]Offen!$B:$C,2,FALSE)=0,"Offen ungeschält ABS"),
IFERROR(IF(VLOOKUP(O608,[1]Offen!$E:$F,2,FALSE)=0,"Offen ungeschält VOS"),
IFERROR(IF(VLOOKUP(O608,[1]Offen!$H:$I,2,FALSE)=0,"Offen geschält RW"),
IFERROR(IF(VLOOKUP(O608,[1]Offen!$K:$L,2,FALSE)=0,"Offen vegan"),
IFERROR(IF(VLOOKUP(O608,[1]Offen!$N:$O,2,FALSE)=0,"Offen Zipfel"),
IFERROR(IF(VLOOKUP(O608,[1]Offen!$Q:$R,2,FALSE)=0,"Offen Endstücke"),
IFERROR(IF(VLOOKUP(O608,[1]Vakuumiert!$B:$C,2,FALSE)=0,"Vakuumierter VOS ungeschält"),
IFERROR(IF(VLOOKUP(O608,[1]Vakuumiert!$E:$F,2,FALSE)=0,"Vakuumierter ABS ungeschält"),
IFERROR(IF(VLOOKUP(O608,[1]Vakuumiert!$H:$I,2,FALSE)=0,"Vakuumierter VOS geschält"),
IFERROR(IF(VLOOKUP(O608,[1]Vakuumiert!$K:$L,2,FALSE)=0,"Vakuumierter VOS vegan"),
IFERROR(IF(VLOOKUP(O608,[1]Vakuumiert!$N:$O,2,FALSE)=0,"Vakuumierter VOS Zipfel"),
IFERROR(IF(VLOOKUP(O608,[1]Vakuumiert!$Q:$R,2,FALSE)=0,"Vakuumiert geschält"),
IFERROR(IF(VLOOKUP(O608,'[1]vakuumierte Fertigprodukte'!$B:$C,2,FALSE)=0,"Fertigprodukte"),
IFERROR(IF(VLOOKUP(O608,'[1]vakuumierte Fertigprodukte'!$E:$FI,2,FALSE)=0,"Vakuumierte Zipfel"),
IFERROR(IF(VLOOKUP(O608,[1]Wurste!$B:$C,2,FALSE)=0,"Räucherwürste"),
IFERROR(IF(VLOOKUP(O608,[1]Wurste!$E:$F,2,FALSE)=0,"URW/URGW Wurst"),
IFERROR(IF(VLOOKUP(O608,[1]Wurste!$H:$I,2,FALSE)=0,"HF-Wurst Vegan"),
IFERROR(IF(VLOOKUP(O608,[1]Wurste!$K:$L,2,FALSE)=0,"320er ohne Würste"),
IFERROR(IF(AND(OR(Abfalldokumentation!$A608="BU3",Abfalldokumentation!$A608="Verkauf"),Abfalldokumentation!$F608="Schimmel",Abfalldokumentation!$G608="keinen Abnehmer/kein Schälpersonal"),"Div. Zipfel, ES ohne Verwendung",VLOOKUP(Abfalldokumentation!$E608,Produktgruppen!A:B,2,FALSE)),"-")))))))))))))))))))))))</f>
        <v>Qualitätssicherung</v>
      </c>
      <c r="E608" s="81" t="str">
        <f>IFERROR(VLOOKUP(Abfalldokumentation!$O608,Artikel!A:C,3,FALSE),Abfalldokumentation!$O608)</f>
        <v>Laborproben</v>
      </c>
      <c r="F608" s="81" t="str">
        <f>VLOOKUP(T608,'Liste Gründe'!A:D,2,FALSE)</f>
        <v>Qualitätssicherung</v>
      </c>
      <c r="G608" s="80" t="str">
        <f>IF(ISBLANK(V608),VLOOKUP(Abfalldokumentation!$P608,'Liste Gründe'!A:D,3,FALSE),V608)</f>
        <v>Sensorik</v>
      </c>
      <c r="H608" s="81" t="str">
        <f>IF(ISBLANK(Abfalldokumentation!$W608),"-",Abfalldokumentation!$W608)</f>
        <v>Sensorik</v>
      </c>
      <c r="I608" s="81">
        <f t="shared" si="64"/>
        <v>38</v>
      </c>
      <c r="J608" s="81" t="str">
        <f t="shared" si="65"/>
        <v>Produkte</v>
      </c>
      <c r="K608" s="81" t="str">
        <f t="shared" si="66"/>
        <v>BUs</v>
      </c>
      <c r="L608" s="81" t="str">
        <f t="shared" si="67"/>
        <v>Symptome</v>
      </c>
      <c r="M608" s="81" t="str">
        <f>IFERROR(VLOOKUP(Abfalldokumentation!$O608,Kennzahlen!S:V,3,FALSE)*Abfalldokumentation!$B608,"0")</f>
        <v>0</v>
      </c>
      <c r="N608" s="81" t="str">
        <f>IF(ISBLANK(Q608),VLOOKUP(Abfalldokumentation!$O608,'Linien - BU'!R:S,2,FALSE),Q608)</f>
        <v>Labor</v>
      </c>
      <c r="O608" s="77" t="str">
        <f t="shared" si="68"/>
        <v>Laborproben</v>
      </c>
      <c r="P608" s="77">
        <f t="shared" si="69"/>
        <v>74</v>
      </c>
      <c r="Q608" s="39" t="s">
        <v>199</v>
      </c>
      <c r="R608" s="40" t="s">
        <v>200</v>
      </c>
      <c r="S608" s="40">
        <v>5</v>
      </c>
      <c r="T608" s="51">
        <v>74</v>
      </c>
      <c r="U608" s="41">
        <v>44460</v>
      </c>
      <c r="V608" s="42" t="s">
        <v>198</v>
      </c>
      <c r="W608" s="43" t="s">
        <v>198</v>
      </c>
      <c r="X608" s="44" t="str">
        <f>IFERROR(VLOOKUP(Abfalldokumentation!$R608,Artikel!A:C,3,FALSE),Abfalldokumentation!$R608)</f>
        <v>Laborproben</v>
      </c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spans="1:40" ht="30" hidden="1" customHeight="1" x14ac:dyDescent="0.25">
      <c r="A609" s="73" t="str">
        <f>VLOOKUP(N609,'Linien - BU'!A:B,2,FALSE)</f>
        <v>Rest</v>
      </c>
      <c r="B609" s="74">
        <f t="shared" si="63"/>
        <v>7</v>
      </c>
      <c r="C609" s="75">
        <f>Abfalldokumentation!$U609</f>
        <v>44460</v>
      </c>
      <c r="D609" s="69" t="str">
        <f>IFERROR(IF(VLOOKUP(O609,'[1]Rohware 230'!$B:$C,2,FALSE)=0,"Rohware"),
IFERROR(IF(VLOOKUP(O609,[1]Sammelnr.!$B:$C,2,FALSE)=0,"Sammelnr. ungeschält ABS"),
IFERROR(IF(VLOOKUP(O609,[1]Sammelnr.!$E:$F,2,FALSE)=0,"Sammelnr. ungeschält VS"),
IFERROR(IF(VLOOKUP(O609,[1]Sammelnr.!$H:$I,2,FALSE)=0,"Sammelnr. geschält"),
IFERROR(IF(VLOOKUP(O609,[1]Offen!$B:$C,2,FALSE)=0,"Offen ungeschält ABS"),
IFERROR(IF(VLOOKUP(O609,[1]Offen!$E:$F,2,FALSE)=0,"Offen ungeschält VOS"),
IFERROR(IF(VLOOKUP(O609,[1]Offen!$H:$I,2,FALSE)=0,"Offen geschält RW"),
IFERROR(IF(VLOOKUP(O609,[1]Offen!$K:$L,2,FALSE)=0,"Offen vegan"),
IFERROR(IF(VLOOKUP(O609,[1]Offen!$N:$O,2,FALSE)=0,"Offen Zipfel"),
IFERROR(IF(VLOOKUP(O609,[1]Offen!$Q:$R,2,FALSE)=0,"Offen Endstücke"),
IFERROR(IF(VLOOKUP(O609,[1]Vakuumiert!$B:$C,2,FALSE)=0,"Vakuumierter VOS ungeschält"),
IFERROR(IF(VLOOKUP(O609,[1]Vakuumiert!$E:$F,2,FALSE)=0,"Vakuumierter ABS ungeschält"),
IFERROR(IF(VLOOKUP(O609,[1]Vakuumiert!$H:$I,2,FALSE)=0,"Vakuumierter VOS geschält"),
IFERROR(IF(VLOOKUP(O609,[1]Vakuumiert!$K:$L,2,FALSE)=0,"Vakuumierter VOS vegan"),
IFERROR(IF(VLOOKUP(O609,[1]Vakuumiert!$N:$O,2,FALSE)=0,"Vakuumierter VOS Zipfel"),
IFERROR(IF(VLOOKUP(O609,[1]Vakuumiert!$Q:$R,2,FALSE)=0,"Vakuumiert geschält"),
IFERROR(IF(VLOOKUP(O609,'[1]vakuumierte Fertigprodukte'!$B:$C,2,FALSE)=0,"Fertigprodukte"),
IFERROR(IF(VLOOKUP(O609,'[1]vakuumierte Fertigprodukte'!$E:$FI,2,FALSE)=0,"Vakuumierte Zipfel"),
IFERROR(IF(VLOOKUP(O609,[1]Wurste!$B:$C,2,FALSE)=0,"Räucherwürste"),
IFERROR(IF(VLOOKUP(O609,[1]Wurste!$E:$F,2,FALSE)=0,"URW/URGW Wurst"),
IFERROR(IF(VLOOKUP(O609,[1]Wurste!$H:$I,2,FALSE)=0,"HF-Wurst Vegan"),
IFERROR(IF(VLOOKUP(O609,[1]Wurste!$K:$L,2,FALSE)=0,"320er ohne Würste"),
IFERROR(IF(AND(OR(Abfalldokumentation!$A609="BU3",Abfalldokumentation!$A609="Verkauf"),Abfalldokumentation!$F609="Schimmel",Abfalldokumentation!$G609="keinen Abnehmer/kein Schälpersonal"),"Div. Zipfel, ES ohne Verwendung",VLOOKUP(Abfalldokumentation!$E609,Produktgruppen!A:B,2,FALSE)),"-")))))))))))))))))))))))</f>
        <v>Qualitätssicherung</v>
      </c>
      <c r="E609" s="76" t="str">
        <f>IFERROR(VLOOKUP(Abfalldokumentation!$O609,Artikel!A:C,3,FALSE),Abfalldokumentation!$O609)</f>
        <v>Laborproben</v>
      </c>
      <c r="F609" s="76" t="str">
        <f>VLOOKUP(T609,'Liste Gründe'!A:D,2,FALSE)</f>
        <v>Qualitätssicherung</v>
      </c>
      <c r="G609" s="75" t="str">
        <f>IF(ISBLANK(V609),VLOOKUP(Abfalldokumentation!$P609,'Liste Gründe'!A:D,3,FALSE),V609)</f>
        <v>Einwaage Labor</v>
      </c>
      <c r="H609" s="76" t="str">
        <f>IF(ISBLANK(Abfalldokumentation!$W609),"-",Abfalldokumentation!$W609)</f>
        <v>Einwaage Labor</v>
      </c>
      <c r="I609" s="76">
        <f t="shared" si="64"/>
        <v>38</v>
      </c>
      <c r="J609" s="76" t="str">
        <f t="shared" si="65"/>
        <v>Produkte</v>
      </c>
      <c r="K609" s="76" t="str">
        <f t="shared" si="66"/>
        <v>BUs</v>
      </c>
      <c r="L609" s="76" t="str">
        <f t="shared" si="67"/>
        <v>Symptome</v>
      </c>
      <c r="M609" s="76" t="str">
        <f>IFERROR(VLOOKUP(Abfalldokumentation!$O609,Kennzahlen!S:V,3,FALSE)*Abfalldokumentation!$B609,"0")</f>
        <v>0</v>
      </c>
      <c r="N609" s="76" t="str">
        <f>IF(ISBLANK(Q609),VLOOKUP(Abfalldokumentation!$O609,'Linien - BU'!R:S,2,FALSE),Q609)</f>
        <v>Labor</v>
      </c>
      <c r="O609" s="77" t="str">
        <f t="shared" si="68"/>
        <v>Laborproben</v>
      </c>
      <c r="P609" s="77">
        <f t="shared" si="69"/>
        <v>71</v>
      </c>
      <c r="Q609" s="45" t="s">
        <v>199</v>
      </c>
      <c r="R609" s="46" t="s">
        <v>200</v>
      </c>
      <c r="S609" s="46">
        <v>7</v>
      </c>
      <c r="T609" s="52">
        <v>71</v>
      </c>
      <c r="U609" s="47">
        <v>44460</v>
      </c>
      <c r="V609" s="48" t="s">
        <v>218</v>
      </c>
      <c r="W609" s="49" t="s">
        <v>218</v>
      </c>
      <c r="X609" s="50" t="str">
        <f>IFERROR(VLOOKUP(Abfalldokumentation!$R609,Artikel!A:C,3,FALSE),Abfalldokumentation!$R609)</f>
        <v>Laborproben</v>
      </c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spans="1:40" ht="30" hidden="1" customHeight="1" x14ac:dyDescent="0.25">
      <c r="A610" s="78" t="str">
        <f>VLOOKUP(N610,'Linien - BU'!A:B,2,FALSE)</f>
        <v>Rest</v>
      </c>
      <c r="B610" s="79">
        <f t="shared" si="63"/>
        <v>15</v>
      </c>
      <c r="C610" s="80">
        <f>Abfalldokumentation!$U610</f>
        <v>44460</v>
      </c>
      <c r="D610" s="69" t="str">
        <f>IFERROR(IF(VLOOKUP(O610,'[1]Rohware 230'!$B:$C,2,FALSE)=0,"Rohware"),
IFERROR(IF(VLOOKUP(O610,[1]Sammelnr.!$B:$C,2,FALSE)=0,"Sammelnr. ungeschält ABS"),
IFERROR(IF(VLOOKUP(O610,[1]Sammelnr.!$E:$F,2,FALSE)=0,"Sammelnr. ungeschält VS"),
IFERROR(IF(VLOOKUP(O610,[1]Sammelnr.!$H:$I,2,FALSE)=0,"Sammelnr. geschält"),
IFERROR(IF(VLOOKUP(O610,[1]Offen!$B:$C,2,FALSE)=0,"Offen ungeschält ABS"),
IFERROR(IF(VLOOKUP(O610,[1]Offen!$E:$F,2,FALSE)=0,"Offen ungeschält VOS"),
IFERROR(IF(VLOOKUP(O610,[1]Offen!$H:$I,2,FALSE)=0,"Offen geschält RW"),
IFERROR(IF(VLOOKUP(O610,[1]Offen!$K:$L,2,FALSE)=0,"Offen vegan"),
IFERROR(IF(VLOOKUP(O610,[1]Offen!$N:$O,2,FALSE)=0,"Offen Zipfel"),
IFERROR(IF(VLOOKUP(O610,[1]Offen!$Q:$R,2,FALSE)=0,"Offen Endstücke"),
IFERROR(IF(VLOOKUP(O610,[1]Vakuumiert!$B:$C,2,FALSE)=0,"Vakuumierter VOS ungeschält"),
IFERROR(IF(VLOOKUP(O610,[1]Vakuumiert!$E:$F,2,FALSE)=0,"Vakuumierter ABS ungeschält"),
IFERROR(IF(VLOOKUP(O610,[1]Vakuumiert!$H:$I,2,FALSE)=0,"Vakuumierter VOS geschält"),
IFERROR(IF(VLOOKUP(O610,[1]Vakuumiert!$K:$L,2,FALSE)=0,"Vakuumierter VOS vegan"),
IFERROR(IF(VLOOKUP(O610,[1]Vakuumiert!$N:$O,2,FALSE)=0,"Vakuumierter VOS Zipfel"),
IFERROR(IF(VLOOKUP(O610,[1]Vakuumiert!$Q:$R,2,FALSE)=0,"Vakuumiert geschält"),
IFERROR(IF(VLOOKUP(O610,'[1]vakuumierte Fertigprodukte'!$B:$C,2,FALSE)=0,"Fertigprodukte"),
IFERROR(IF(VLOOKUP(O610,'[1]vakuumierte Fertigprodukte'!$E:$FI,2,FALSE)=0,"Vakuumierte Zipfel"),
IFERROR(IF(VLOOKUP(O610,[1]Wurste!$B:$C,2,FALSE)=0,"Räucherwürste"),
IFERROR(IF(VLOOKUP(O610,[1]Wurste!$E:$F,2,FALSE)=0,"URW/URGW Wurst"),
IFERROR(IF(VLOOKUP(O610,[1]Wurste!$H:$I,2,FALSE)=0,"HF-Wurst Vegan"),
IFERROR(IF(VLOOKUP(O610,[1]Wurste!$K:$L,2,FALSE)=0,"320er ohne Würste"),
IFERROR(IF(AND(OR(Abfalldokumentation!$A610="BU3",Abfalldokumentation!$A610="Verkauf"),Abfalldokumentation!$F610="Schimmel",Abfalldokumentation!$G610="keinen Abnehmer/kein Schälpersonal"),"Div. Zipfel, ES ohne Verwendung",VLOOKUP(Abfalldokumentation!$E610,Produktgruppen!A:B,2,FALSE)),"-")))))))))))))))))))))))</f>
        <v>Qualitätssicherung</v>
      </c>
      <c r="E610" s="81" t="str">
        <f>IFERROR(VLOOKUP(Abfalldokumentation!$O610,Artikel!A:C,3,FALSE),Abfalldokumentation!$O610)</f>
        <v>Laborproben</v>
      </c>
      <c r="F610" s="81" t="str">
        <f>VLOOKUP(T610,'Liste Gründe'!A:D,2,FALSE)</f>
        <v>Qualitätssicherung</v>
      </c>
      <c r="G610" s="80" t="str">
        <f>IF(ISBLANK(V610),VLOOKUP(Abfalldokumentation!$P610,'Liste Gründe'!A:D,3,FALSE),V610)</f>
        <v>Laborprobe</v>
      </c>
      <c r="H610" s="81" t="str">
        <f>IF(ISBLANK(Abfalldokumentation!$W610),"-",Abfalldokumentation!$W610)</f>
        <v>Laborprobe</v>
      </c>
      <c r="I610" s="81">
        <f t="shared" si="64"/>
        <v>38</v>
      </c>
      <c r="J610" s="81" t="str">
        <f t="shared" si="65"/>
        <v>Produkte</v>
      </c>
      <c r="K610" s="81" t="str">
        <f t="shared" si="66"/>
        <v>BUs</v>
      </c>
      <c r="L610" s="81" t="str">
        <f t="shared" si="67"/>
        <v>Symptome</v>
      </c>
      <c r="M610" s="81" t="str">
        <f>IFERROR(VLOOKUP(Abfalldokumentation!$O610,Kennzahlen!S:V,3,FALSE)*Abfalldokumentation!$B610,"0")</f>
        <v>0</v>
      </c>
      <c r="N610" s="81" t="str">
        <f>IF(ISBLANK(Q610),VLOOKUP(Abfalldokumentation!$O610,'Linien - BU'!R:S,2,FALSE),Q610)</f>
        <v>Labor</v>
      </c>
      <c r="O610" s="77" t="str">
        <f t="shared" si="68"/>
        <v>Laborproben</v>
      </c>
      <c r="P610" s="77">
        <f t="shared" si="69"/>
        <v>73</v>
      </c>
      <c r="Q610" s="39" t="s">
        <v>199</v>
      </c>
      <c r="R610" s="40" t="s">
        <v>200</v>
      </c>
      <c r="S610" s="40">
        <v>15</v>
      </c>
      <c r="T610" s="51">
        <v>73</v>
      </c>
      <c r="U610" s="41">
        <v>44460</v>
      </c>
      <c r="V610" s="42" t="s">
        <v>201</v>
      </c>
      <c r="W610" s="43" t="s">
        <v>201</v>
      </c>
      <c r="X610" s="44" t="str">
        <f>IFERROR(VLOOKUP(Abfalldokumentation!$R610,Artikel!A:C,3,FALSE),Abfalldokumentation!$R610)</f>
        <v>Laborproben</v>
      </c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spans="1:40" ht="30" hidden="1" customHeight="1" x14ac:dyDescent="0.25">
      <c r="A611" s="73" t="str">
        <f>VLOOKUP(N611,'Linien - BU'!A:B,2,FALSE)</f>
        <v>Rest</v>
      </c>
      <c r="B611" s="74">
        <f t="shared" si="63"/>
        <v>23.8</v>
      </c>
      <c r="C611" s="75">
        <f>Abfalldokumentation!$U611</f>
        <v>44460</v>
      </c>
      <c r="D611" s="69" t="str">
        <f>IFERROR(IF(VLOOKUP(O611,'[1]Rohware 230'!$B:$C,2,FALSE)=0,"Rohware"),
IFERROR(IF(VLOOKUP(O611,[1]Sammelnr.!$B:$C,2,FALSE)=0,"Sammelnr. ungeschält ABS"),
IFERROR(IF(VLOOKUP(O611,[1]Sammelnr.!$E:$F,2,FALSE)=0,"Sammelnr. ungeschält VS"),
IFERROR(IF(VLOOKUP(O611,[1]Sammelnr.!$H:$I,2,FALSE)=0,"Sammelnr. geschält"),
IFERROR(IF(VLOOKUP(O611,[1]Offen!$B:$C,2,FALSE)=0,"Offen ungeschält ABS"),
IFERROR(IF(VLOOKUP(O611,[1]Offen!$E:$F,2,FALSE)=0,"Offen ungeschält VOS"),
IFERROR(IF(VLOOKUP(O611,[1]Offen!$H:$I,2,FALSE)=0,"Offen geschält RW"),
IFERROR(IF(VLOOKUP(O611,[1]Offen!$K:$L,2,FALSE)=0,"Offen vegan"),
IFERROR(IF(VLOOKUP(O611,[1]Offen!$N:$O,2,FALSE)=0,"Offen Zipfel"),
IFERROR(IF(VLOOKUP(O611,[1]Offen!$Q:$R,2,FALSE)=0,"Offen Endstücke"),
IFERROR(IF(VLOOKUP(O611,[1]Vakuumiert!$B:$C,2,FALSE)=0,"Vakuumierter VOS ungeschält"),
IFERROR(IF(VLOOKUP(O611,[1]Vakuumiert!$E:$F,2,FALSE)=0,"Vakuumierter ABS ungeschält"),
IFERROR(IF(VLOOKUP(O611,[1]Vakuumiert!$H:$I,2,FALSE)=0,"Vakuumierter VOS geschält"),
IFERROR(IF(VLOOKUP(O611,[1]Vakuumiert!$K:$L,2,FALSE)=0,"Vakuumierter VOS vegan"),
IFERROR(IF(VLOOKUP(O611,[1]Vakuumiert!$N:$O,2,FALSE)=0,"Vakuumierter VOS Zipfel"),
IFERROR(IF(VLOOKUP(O611,[1]Vakuumiert!$Q:$R,2,FALSE)=0,"Vakuumiert geschält"),
IFERROR(IF(VLOOKUP(O611,'[1]vakuumierte Fertigprodukte'!$B:$C,2,FALSE)=0,"Fertigprodukte"),
IFERROR(IF(VLOOKUP(O611,'[1]vakuumierte Fertigprodukte'!$E:$FI,2,FALSE)=0,"Vakuumierte Zipfel"),
IFERROR(IF(VLOOKUP(O611,[1]Wurste!$B:$C,2,FALSE)=0,"Räucherwürste"),
IFERROR(IF(VLOOKUP(O611,[1]Wurste!$E:$F,2,FALSE)=0,"URW/URGW Wurst"),
IFERROR(IF(VLOOKUP(O611,[1]Wurste!$H:$I,2,FALSE)=0,"HF-Wurst Vegan"),
IFERROR(IF(VLOOKUP(O611,[1]Wurste!$K:$L,2,FALSE)=0,"320er ohne Würste"),
IFERROR(IF(AND(OR(Abfalldokumentation!$A611="BU3",Abfalldokumentation!$A611="Verkauf"),Abfalldokumentation!$F611="Schimmel",Abfalldokumentation!$G611="keinen Abnehmer/kein Schälpersonal"),"Div. Zipfel, ES ohne Verwendung",VLOOKUP(Abfalldokumentation!$E611,Produktgruppen!A:B,2,FALSE)),"-")))))))))))))))))))))))</f>
        <v>Qualitätssicherung</v>
      </c>
      <c r="E611" s="76" t="str">
        <f>IFERROR(VLOOKUP(Abfalldokumentation!$O611,Artikel!A:C,3,FALSE),Abfalldokumentation!$O611)</f>
        <v>Laborproben</v>
      </c>
      <c r="F611" s="76" t="str">
        <f>VLOOKUP(T611,'Liste Gründe'!A:D,2,FALSE)</f>
        <v>Qualitätssicherung</v>
      </c>
      <c r="G611" s="75" t="str">
        <f>IF(ISBLANK(V611),VLOOKUP(Abfalldokumentation!$P611,'Liste Gründe'!A:D,3,FALSE),V611)</f>
        <v>Laborprobe</v>
      </c>
      <c r="H611" s="76" t="str">
        <f>IF(ISBLANK(Abfalldokumentation!$W611),"-",Abfalldokumentation!$W611)</f>
        <v>Laborprobe</v>
      </c>
      <c r="I611" s="76">
        <f t="shared" si="64"/>
        <v>38</v>
      </c>
      <c r="J611" s="76" t="str">
        <f t="shared" si="65"/>
        <v>Produkte</v>
      </c>
      <c r="K611" s="76" t="str">
        <f t="shared" si="66"/>
        <v>BUs</v>
      </c>
      <c r="L611" s="76" t="str">
        <f t="shared" si="67"/>
        <v>Symptome</v>
      </c>
      <c r="M611" s="76" t="str">
        <f>IFERROR(VLOOKUP(Abfalldokumentation!$O611,Kennzahlen!S:V,3,FALSE)*Abfalldokumentation!$B611,"0")</f>
        <v>0</v>
      </c>
      <c r="N611" s="76" t="str">
        <f>IF(ISBLANK(Q611),VLOOKUP(Abfalldokumentation!$O611,'Linien - BU'!R:S,2,FALSE),Q611)</f>
        <v>Labor</v>
      </c>
      <c r="O611" s="77" t="str">
        <f t="shared" si="68"/>
        <v>Laborproben</v>
      </c>
      <c r="P611" s="77">
        <f t="shared" si="69"/>
        <v>73</v>
      </c>
      <c r="Q611" s="45" t="s">
        <v>199</v>
      </c>
      <c r="R611" s="46" t="s">
        <v>200</v>
      </c>
      <c r="S611" s="46">
        <v>23.8</v>
      </c>
      <c r="T611" s="52">
        <v>73</v>
      </c>
      <c r="U611" s="47">
        <v>44460</v>
      </c>
      <c r="V611" s="48" t="s">
        <v>201</v>
      </c>
      <c r="W611" s="49" t="s">
        <v>201</v>
      </c>
      <c r="X611" s="50" t="str">
        <f>IFERROR(VLOOKUP(Abfalldokumentation!$R611,Artikel!A:C,3,FALSE),Abfalldokumentation!$R611)</f>
        <v>Laborproben</v>
      </c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spans="1:40" ht="30" hidden="1" customHeight="1" x14ac:dyDescent="0.25">
      <c r="A612" s="78" t="str">
        <f>VLOOKUP(N612,'Linien - BU'!A:B,2,FALSE)</f>
        <v>BU4</v>
      </c>
      <c r="B612" s="79">
        <f t="shared" si="63"/>
        <v>61</v>
      </c>
      <c r="C612" s="80">
        <f>Abfalldokumentation!$U612</f>
        <v>44461</v>
      </c>
      <c r="D612" s="69" t="str">
        <f>IFERROR(IF(VLOOKUP(O612,'[1]Rohware 230'!$B:$C,2,FALSE)=0,"Rohware"),
IFERROR(IF(VLOOKUP(O612,[1]Sammelnr.!$B:$C,2,FALSE)=0,"Sammelnr. ungeschält ABS"),
IFERROR(IF(VLOOKUP(O612,[1]Sammelnr.!$E:$F,2,FALSE)=0,"Sammelnr. ungeschält VS"),
IFERROR(IF(VLOOKUP(O612,[1]Sammelnr.!$H:$I,2,FALSE)=0,"Sammelnr. geschält"),
IFERROR(IF(VLOOKUP(O612,[1]Offen!$B:$C,2,FALSE)=0,"Offen ungeschält ABS"),
IFERROR(IF(VLOOKUP(O612,[1]Offen!$E:$F,2,FALSE)=0,"Offen ungeschält VOS"),
IFERROR(IF(VLOOKUP(O612,[1]Offen!$H:$I,2,FALSE)=0,"Offen geschält RW"),
IFERROR(IF(VLOOKUP(O612,[1]Offen!$K:$L,2,FALSE)=0,"Offen vegan"),
IFERROR(IF(VLOOKUP(O612,[1]Offen!$N:$O,2,FALSE)=0,"Offen Zipfel"),
IFERROR(IF(VLOOKUP(O612,[1]Offen!$Q:$R,2,FALSE)=0,"Offen Endstücke"),
IFERROR(IF(VLOOKUP(O612,[1]Vakuumiert!$B:$C,2,FALSE)=0,"Vakuumierter VOS ungeschält"),
IFERROR(IF(VLOOKUP(O612,[1]Vakuumiert!$E:$F,2,FALSE)=0,"Vakuumierter ABS ungeschält"),
IFERROR(IF(VLOOKUP(O612,[1]Vakuumiert!$H:$I,2,FALSE)=0,"Vakuumierter VOS geschält"),
IFERROR(IF(VLOOKUP(O612,[1]Vakuumiert!$K:$L,2,FALSE)=0,"Vakuumierter VOS vegan"),
IFERROR(IF(VLOOKUP(O612,[1]Vakuumiert!$N:$O,2,FALSE)=0,"Vakuumierter VOS Zipfel"),
IFERROR(IF(VLOOKUP(O612,[1]Vakuumiert!$Q:$R,2,FALSE)=0,"Vakuumiert geschält"),
IFERROR(IF(VLOOKUP(O612,'[1]vakuumierte Fertigprodukte'!$B:$C,2,FALSE)=0,"Fertigprodukte"),
IFERROR(IF(VLOOKUP(O612,'[1]vakuumierte Fertigprodukte'!$E:$FI,2,FALSE)=0,"Vakuumierte Zipfel"),
IFERROR(IF(VLOOKUP(O612,[1]Wurste!$B:$C,2,FALSE)=0,"Räucherwürste"),
IFERROR(IF(VLOOKUP(O612,[1]Wurste!$E:$F,2,FALSE)=0,"URW/URGW Wurst"),
IFERROR(IF(VLOOKUP(O612,[1]Wurste!$H:$I,2,FALSE)=0,"HF-Wurst Vegan"),
IFERROR(IF(VLOOKUP(O612,[1]Wurste!$K:$L,2,FALSE)=0,"320er ohne Würste"),
IFERROR(IF(AND(OR(Abfalldokumentation!$A612="BU3",Abfalldokumentation!$A612="Verkauf"),Abfalldokumentation!$F612="Schimmel",Abfalldokumentation!$G612="keinen Abnehmer/kein Schälpersonal"),"Div. Zipfel, ES ohne Verwendung",VLOOKUP(Abfalldokumentation!$E612,Produktgruppen!A:B,2,FALSE)),"-")))))))))))))))))))))))</f>
        <v>ABS</v>
      </c>
      <c r="E612" s="81" t="str">
        <f>IFERROR(VLOOKUP(Abfalldokumentation!$O612,Artikel!A:C,3,FALSE),Abfalldokumentation!$O612)</f>
        <v>ABS PECO</v>
      </c>
      <c r="F612" s="81" t="str">
        <f>VLOOKUP(T612,'Liste Gründe'!A:D,2,FALSE)</f>
        <v>keinen Verwendungszweck</v>
      </c>
      <c r="G612" s="80" t="str">
        <f>IF(ISBLANK(V612),VLOOKUP(Abfalldokumentation!$P612,'Liste Gründe'!A:D,3,FALSE),V612)</f>
        <v>keinen Verwendungszweck</v>
      </c>
      <c r="H612" s="81" t="str">
        <f>IF(ISBLANK(Abfalldokumentation!$W612),"-",Abfalldokumentation!$W612)</f>
        <v>&lt;300kg/Monat</v>
      </c>
      <c r="I612" s="81">
        <f t="shared" si="64"/>
        <v>38</v>
      </c>
      <c r="J612" s="81" t="str">
        <f t="shared" si="65"/>
        <v>Produkte</v>
      </c>
      <c r="K612" s="81" t="str">
        <f t="shared" si="66"/>
        <v>BUs</v>
      </c>
      <c r="L612" s="81" t="str">
        <f t="shared" si="67"/>
        <v>Symptome</v>
      </c>
      <c r="M612" s="81">
        <f>IFERROR(VLOOKUP(Abfalldokumentation!$O612,Kennzahlen!S:V,3,FALSE)*Abfalldokumentation!$B612,"0")</f>
        <v>122</v>
      </c>
      <c r="N612" s="81" t="str">
        <f>IF(ISBLANK(Q612),VLOOKUP(Abfalldokumentation!$O612,'Linien - BU'!R:S,2,FALSE),Q612)</f>
        <v>L23</v>
      </c>
      <c r="O612" s="77">
        <f t="shared" si="68"/>
        <v>29500891</v>
      </c>
      <c r="P612" s="77">
        <f t="shared" si="69"/>
        <v>61</v>
      </c>
      <c r="Q612" s="39" t="s">
        <v>232</v>
      </c>
      <c r="R612" s="40">
        <v>29500891</v>
      </c>
      <c r="S612" s="40">
        <v>61</v>
      </c>
      <c r="T612" s="40">
        <v>61</v>
      </c>
      <c r="U612" s="41">
        <v>44461</v>
      </c>
      <c r="V612" s="42"/>
      <c r="W612" s="40" t="s">
        <v>190</v>
      </c>
      <c r="X612" s="44" t="str">
        <f>IFERROR(VLOOKUP(Abfalldokumentation!$R612,Artikel!A:C,3,FALSE),Abfalldokumentation!$R612)</f>
        <v>ABS PECO</v>
      </c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spans="1:40" ht="30" hidden="1" customHeight="1" x14ac:dyDescent="0.25">
      <c r="A613" s="73" t="str">
        <f>VLOOKUP(N613,'Linien - BU'!A:B,2,FALSE)</f>
        <v>BU4</v>
      </c>
      <c r="B613" s="74">
        <f t="shared" si="63"/>
        <v>61</v>
      </c>
      <c r="C613" s="75">
        <f>Abfalldokumentation!$U613</f>
        <v>44461</v>
      </c>
      <c r="D613" s="69" t="str">
        <f>IFERROR(IF(VLOOKUP(O613,'[1]Rohware 230'!$B:$C,2,FALSE)=0,"Rohware"),
IFERROR(IF(VLOOKUP(O613,[1]Sammelnr.!$B:$C,2,FALSE)=0,"Sammelnr. ungeschält ABS"),
IFERROR(IF(VLOOKUP(O613,[1]Sammelnr.!$E:$F,2,FALSE)=0,"Sammelnr. ungeschält VS"),
IFERROR(IF(VLOOKUP(O613,[1]Sammelnr.!$H:$I,2,FALSE)=0,"Sammelnr. geschält"),
IFERROR(IF(VLOOKUP(O613,[1]Offen!$B:$C,2,FALSE)=0,"Offen ungeschält ABS"),
IFERROR(IF(VLOOKUP(O613,[1]Offen!$E:$F,2,FALSE)=0,"Offen ungeschält VOS"),
IFERROR(IF(VLOOKUP(O613,[1]Offen!$H:$I,2,FALSE)=0,"Offen geschält RW"),
IFERROR(IF(VLOOKUP(O613,[1]Offen!$K:$L,2,FALSE)=0,"Offen vegan"),
IFERROR(IF(VLOOKUP(O613,[1]Offen!$N:$O,2,FALSE)=0,"Offen Zipfel"),
IFERROR(IF(VLOOKUP(O613,[1]Offen!$Q:$R,2,FALSE)=0,"Offen Endstücke"),
IFERROR(IF(VLOOKUP(O613,[1]Vakuumiert!$B:$C,2,FALSE)=0,"Vakuumierter VOS ungeschält"),
IFERROR(IF(VLOOKUP(O613,[1]Vakuumiert!$E:$F,2,FALSE)=0,"Vakuumierter ABS ungeschält"),
IFERROR(IF(VLOOKUP(O613,[1]Vakuumiert!$H:$I,2,FALSE)=0,"Vakuumierter VOS geschält"),
IFERROR(IF(VLOOKUP(O613,[1]Vakuumiert!$K:$L,2,FALSE)=0,"Vakuumierter VOS vegan"),
IFERROR(IF(VLOOKUP(O613,[1]Vakuumiert!$N:$O,2,FALSE)=0,"Vakuumierter VOS Zipfel"),
IFERROR(IF(VLOOKUP(O613,[1]Vakuumiert!$Q:$R,2,FALSE)=0,"Vakuumiert geschält"),
IFERROR(IF(VLOOKUP(O613,'[1]vakuumierte Fertigprodukte'!$B:$C,2,FALSE)=0,"Fertigprodukte"),
IFERROR(IF(VLOOKUP(O613,'[1]vakuumierte Fertigprodukte'!$E:$FI,2,FALSE)=0,"Vakuumierte Zipfel"),
IFERROR(IF(VLOOKUP(O613,[1]Wurste!$B:$C,2,FALSE)=0,"Räucherwürste"),
IFERROR(IF(VLOOKUP(O613,[1]Wurste!$E:$F,2,FALSE)=0,"URW/URGW Wurst"),
IFERROR(IF(VLOOKUP(O613,[1]Wurste!$H:$I,2,FALSE)=0,"HF-Wurst Vegan"),
IFERROR(IF(VLOOKUP(O613,[1]Wurste!$K:$L,2,FALSE)=0,"320er ohne Würste"),
IFERROR(IF(AND(OR(Abfalldokumentation!$A613="BU3",Abfalldokumentation!$A613="Verkauf"),Abfalldokumentation!$F613="Schimmel",Abfalldokumentation!$G613="keinen Abnehmer/kein Schälpersonal"),"Div. Zipfel, ES ohne Verwendung",VLOOKUP(Abfalldokumentation!$E613,Produktgruppen!A:B,2,FALSE)),"-")))))))))))))))))))))))</f>
        <v>ABS</v>
      </c>
      <c r="E613" s="76" t="str">
        <f>IFERROR(VLOOKUP(Abfalldokumentation!$O613,Artikel!A:C,3,FALSE),Abfalldokumentation!$O613)</f>
        <v>ABS ROVIN</v>
      </c>
      <c r="F613" s="76" t="str">
        <f>VLOOKUP(T613,'Liste Gründe'!A:D,2,FALSE)</f>
        <v>keinen Verwendungszweck</v>
      </c>
      <c r="G613" s="75" t="str">
        <f>IF(ISBLANK(V613),VLOOKUP(Abfalldokumentation!$P613,'Liste Gründe'!A:D,3,FALSE),V613)</f>
        <v>keinen Verwendungszweck</v>
      </c>
      <c r="H613" s="76" t="str">
        <f>IF(ISBLANK(Abfalldokumentation!$W613),"-",Abfalldokumentation!$W613)</f>
        <v>&lt;300kg/Monat</v>
      </c>
      <c r="I613" s="76">
        <f t="shared" si="64"/>
        <v>38</v>
      </c>
      <c r="J613" s="76" t="str">
        <f t="shared" si="65"/>
        <v>Produkte</v>
      </c>
      <c r="K613" s="76" t="str">
        <f t="shared" si="66"/>
        <v>BUs</v>
      </c>
      <c r="L613" s="76" t="str">
        <f t="shared" si="67"/>
        <v>Symptome</v>
      </c>
      <c r="M613" s="76">
        <f>IFERROR(VLOOKUP(Abfalldokumentation!$O613,Kennzahlen!S:V,3,FALSE)*Abfalldokumentation!$B613,"0")</f>
        <v>0.61</v>
      </c>
      <c r="N613" s="76" t="str">
        <f>IF(ISBLANK(Q613),VLOOKUP(Abfalldokumentation!$O613,'Linien - BU'!R:S,2,FALSE),Q613)</f>
        <v>L23</v>
      </c>
      <c r="O613" s="77">
        <f t="shared" si="68"/>
        <v>29500900</v>
      </c>
      <c r="P613" s="77">
        <f t="shared" si="69"/>
        <v>61</v>
      </c>
      <c r="Q613" s="45" t="s">
        <v>232</v>
      </c>
      <c r="R613" s="46">
        <v>29500900</v>
      </c>
      <c r="S613" s="46">
        <v>61</v>
      </c>
      <c r="T613" s="46">
        <v>61</v>
      </c>
      <c r="U613" s="47">
        <v>44461</v>
      </c>
      <c r="V613" s="48"/>
      <c r="W613" s="46" t="s">
        <v>190</v>
      </c>
      <c r="X613" s="50" t="str">
        <f>IFERROR(VLOOKUP(Abfalldokumentation!$R613,Artikel!A:C,3,FALSE),Abfalldokumentation!$R613)</f>
        <v>ABS ROVIN</v>
      </c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spans="1:40" ht="30" hidden="1" customHeight="1" x14ac:dyDescent="0.25">
      <c r="A614" s="78" t="str">
        <f>VLOOKUP(N614,'Linien - BU'!A:B,2,FALSE)</f>
        <v>Rest</v>
      </c>
      <c r="B614" s="79">
        <f t="shared" si="63"/>
        <v>30</v>
      </c>
      <c r="C614" s="80">
        <f>Abfalldokumentation!$U614</f>
        <v>44461</v>
      </c>
      <c r="D614" s="69" t="str">
        <f>IFERROR(IF(VLOOKUP(O614,'[1]Rohware 230'!$B:$C,2,FALSE)=0,"Rohware"),
IFERROR(IF(VLOOKUP(O614,[1]Sammelnr.!$B:$C,2,FALSE)=0,"Sammelnr. ungeschält ABS"),
IFERROR(IF(VLOOKUP(O614,[1]Sammelnr.!$E:$F,2,FALSE)=0,"Sammelnr. ungeschält VS"),
IFERROR(IF(VLOOKUP(O614,[1]Sammelnr.!$H:$I,2,FALSE)=0,"Sammelnr. geschält"),
IFERROR(IF(VLOOKUP(O614,[1]Offen!$B:$C,2,FALSE)=0,"Offen ungeschält ABS"),
IFERROR(IF(VLOOKUP(O614,[1]Offen!$E:$F,2,FALSE)=0,"Offen ungeschält VOS"),
IFERROR(IF(VLOOKUP(O614,[1]Offen!$H:$I,2,FALSE)=0,"Offen geschält RW"),
IFERROR(IF(VLOOKUP(O614,[1]Offen!$K:$L,2,FALSE)=0,"Offen vegan"),
IFERROR(IF(VLOOKUP(O614,[1]Offen!$N:$O,2,FALSE)=0,"Offen Zipfel"),
IFERROR(IF(VLOOKUP(O614,[1]Offen!$Q:$R,2,FALSE)=0,"Offen Endstücke"),
IFERROR(IF(VLOOKUP(O614,[1]Vakuumiert!$B:$C,2,FALSE)=0,"Vakuumierter VOS ungeschält"),
IFERROR(IF(VLOOKUP(O614,[1]Vakuumiert!$E:$F,2,FALSE)=0,"Vakuumierter ABS ungeschält"),
IFERROR(IF(VLOOKUP(O614,[1]Vakuumiert!$H:$I,2,FALSE)=0,"Vakuumierter VOS geschält"),
IFERROR(IF(VLOOKUP(O614,[1]Vakuumiert!$K:$L,2,FALSE)=0,"Vakuumierter VOS vegan"),
IFERROR(IF(VLOOKUP(O614,[1]Vakuumiert!$N:$O,2,FALSE)=0,"Vakuumierter VOS Zipfel"),
IFERROR(IF(VLOOKUP(O614,[1]Vakuumiert!$Q:$R,2,FALSE)=0,"Vakuumiert geschält"),
IFERROR(IF(VLOOKUP(O614,'[1]vakuumierte Fertigprodukte'!$B:$C,2,FALSE)=0,"Fertigprodukte"),
IFERROR(IF(VLOOKUP(O614,'[1]vakuumierte Fertigprodukte'!$E:$FI,2,FALSE)=0,"Vakuumierte Zipfel"),
IFERROR(IF(VLOOKUP(O614,[1]Wurste!$B:$C,2,FALSE)=0,"Räucherwürste"),
IFERROR(IF(VLOOKUP(O614,[1]Wurste!$E:$F,2,FALSE)=0,"URW/URGW Wurst"),
IFERROR(IF(VLOOKUP(O614,[1]Wurste!$H:$I,2,FALSE)=0,"HF-Wurst Vegan"),
IFERROR(IF(VLOOKUP(O614,[1]Wurste!$K:$L,2,FALSE)=0,"320er ohne Würste"),
IFERROR(IF(AND(OR(Abfalldokumentation!$A614="BU3",Abfalldokumentation!$A614="Verkauf"),Abfalldokumentation!$F614="Schimmel",Abfalldokumentation!$G614="keinen Abnehmer/kein Schälpersonal"),"Div. Zipfel, ES ohne Verwendung",VLOOKUP(Abfalldokumentation!$E614,Produktgruppen!A:B,2,FALSE)),"-")))))))))))))))))))))))</f>
        <v>ABS</v>
      </c>
      <c r="E614" s="81" t="str">
        <f>IFERROR(VLOOKUP(Abfalldokumentation!$O614,Artikel!A:C,3,FALSE),Abfalldokumentation!$O614)</f>
        <v>ABS Unser Blütenkäse</v>
      </c>
      <c r="F614" s="81" t="str">
        <f>VLOOKUP(T614,'Liste Gründe'!A:D,2,FALSE)</f>
        <v>Rest</v>
      </c>
      <c r="G614" s="80" t="str">
        <f>IF(ISBLANK(V614),VLOOKUP(Abfalldokumentation!$P614,'Liste Gründe'!A:D,3,FALSE),V614)</f>
        <v>Retoure</v>
      </c>
      <c r="H614" s="81" t="str">
        <f>IF(ISBLANK(Abfalldokumentation!$W614),"-",Abfalldokumentation!$W614)</f>
        <v>Retoure</v>
      </c>
      <c r="I614" s="81">
        <f t="shared" si="64"/>
        <v>38</v>
      </c>
      <c r="J614" s="81" t="str">
        <f t="shared" si="65"/>
        <v>Produkte</v>
      </c>
      <c r="K614" s="81" t="str">
        <f t="shared" si="66"/>
        <v>BUs</v>
      </c>
      <c r="L614" s="81" t="str">
        <f t="shared" si="67"/>
        <v>Symptome</v>
      </c>
      <c r="M614" s="81">
        <f>IFERROR(VLOOKUP(Abfalldokumentation!$O614,Kennzahlen!S:V,3,FALSE)*Abfalldokumentation!$B614,"0")</f>
        <v>0.3</v>
      </c>
      <c r="N614" s="81" t="str">
        <f>IF(ISBLANK(Q614),VLOOKUP(Abfalldokumentation!$O614,'Linien - BU'!R:S,2,FALSE),Q614)</f>
        <v>Externe</v>
      </c>
      <c r="O614" s="77">
        <f t="shared" si="68"/>
        <v>29500910</v>
      </c>
      <c r="P614" s="77">
        <f t="shared" si="69"/>
        <v>22</v>
      </c>
      <c r="Q614" s="39" t="s">
        <v>277</v>
      </c>
      <c r="R614" s="40">
        <v>29500910</v>
      </c>
      <c r="S614" s="40">
        <v>30</v>
      </c>
      <c r="T614" s="40">
        <v>22</v>
      </c>
      <c r="U614" s="41">
        <v>44461</v>
      </c>
      <c r="V614" s="42" t="s">
        <v>263</v>
      </c>
      <c r="W614" s="40" t="s">
        <v>263</v>
      </c>
      <c r="X614" s="44" t="str">
        <f>IFERROR(VLOOKUP(Abfalldokumentation!$R614,Artikel!A:C,3,FALSE),Abfalldokumentation!$R614)</f>
        <v>ABS Unser Blütenkäse</v>
      </c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spans="1:40" ht="30" hidden="1" customHeight="1" x14ac:dyDescent="0.25">
      <c r="A615" s="73" t="str">
        <f>VLOOKUP(N615,'Linien - BU'!A:B,2,FALSE)</f>
        <v>BU4</v>
      </c>
      <c r="B615" s="74">
        <f t="shared" si="63"/>
        <v>30</v>
      </c>
      <c r="C615" s="75">
        <f>Abfalldokumentation!$U615</f>
        <v>44461</v>
      </c>
      <c r="D615" s="69" t="str">
        <f>IFERROR(IF(VLOOKUP(O615,'[1]Rohware 230'!$B:$C,2,FALSE)=0,"Rohware"),
IFERROR(IF(VLOOKUP(O615,[1]Sammelnr.!$B:$C,2,FALSE)=0,"Sammelnr. ungeschält ABS"),
IFERROR(IF(VLOOKUP(O615,[1]Sammelnr.!$E:$F,2,FALSE)=0,"Sammelnr. ungeschält VS"),
IFERROR(IF(VLOOKUP(O615,[1]Sammelnr.!$H:$I,2,FALSE)=0,"Sammelnr. geschält"),
IFERROR(IF(VLOOKUP(O615,[1]Offen!$B:$C,2,FALSE)=0,"Offen ungeschält ABS"),
IFERROR(IF(VLOOKUP(O615,[1]Offen!$E:$F,2,FALSE)=0,"Offen ungeschält VOS"),
IFERROR(IF(VLOOKUP(O615,[1]Offen!$H:$I,2,FALSE)=0,"Offen geschält RW"),
IFERROR(IF(VLOOKUP(O615,[1]Offen!$K:$L,2,FALSE)=0,"Offen vegan"),
IFERROR(IF(VLOOKUP(O615,[1]Offen!$N:$O,2,FALSE)=0,"Offen Zipfel"),
IFERROR(IF(VLOOKUP(O615,[1]Offen!$Q:$R,2,FALSE)=0,"Offen Endstücke"),
IFERROR(IF(VLOOKUP(O615,[1]Vakuumiert!$B:$C,2,FALSE)=0,"Vakuumierter VOS ungeschält"),
IFERROR(IF(VLOOKUP(O615,[1]Vakuumiert!$E:$F,2,FALSE)=0,"Vakuumierter ABS ungeschält"),
IFERROR(IF(VLOOKUP(O615,[1]Vakuumiert!$H:$I,2,FALSE)=0,"Vakuumierter VOS geschält"),
IFERROR(IF(VLOOKUP(O615,[1]Vakuumiert!$K:$L,2,FALSE)=0,"Vakuumierter VOS vegan"),
IFERROR(IF(VLOOKUP(O615,[1]Vakuumiert!$N:$O,2,FALSE)=0,"Vakuumierter VOS Zipfel"),
IFERROR(IF(VLOOKUP(O615,[1]Vakuumiert!$Q:$R,2,FALSE)=0,"Vakuumiert geschält"),
IFERROR(IF(VLOOKUP(O615,'[1]vakuumierte Fertigprodukte'!$B:$C,2,FALSE)=0,"Fertigprodukte"),
IFERROR(IF(VLOOKUP(O615,'[1]vakuumierte Fertigprodukte'!$E:$FI,2,FALSE)=0,"Vakuumierte Zipfel"),
IFERROR(IF(VLOOKUP(O615,[1]Wurste!$B:$C,2,FALSE)=0,"Räucherwürste"),
IFERROR(IF(VLOOKUP(O615,[1]Wurste!$E:$F,2,FALSE)=0,"URW/URGW Wurst"),
IFERROR(IF(VLOOKUP(O615,[1]Wurste!$H:$I,2,FALSE)=0,"HF-Wurst Vegan"),
IFERROR(IF(VLOOKUP(O615,[1]Wurste!$K:$L,2,FALSE)=0,"320er ohne Würste"),
IFERROR(IF(AND(OR(Abfalldokumentation!$A615="BU3",Abfalldokumentation!$A615="Verkauf"),Abfalldokumentation!$F615="Schimmel",Abfalldokumentation!$G615="keinen Abnehmer/kein Schälpersonal"),"Div. Zipfel, ES ohne Verwendung",VLOOKUP(Abfalldokumentation!$E615,Produktgruppen!A:B,2,FALSE)),"-")))))))))))))))))))))))</f>
        <v>ABS</v>
      </c>
      <c r="E615" s="76" t="str">
        <f>IFERROR(VLOOKUP(Abfalldokumentation!$O615,Artikel!A:C,3,FALSE),Abfalldokumentation!$O615)</f>
        <v>ABS Unser Blütenkäse</v>
      </c>
      <c r="F615" s="76" t="str">
        <f>VLOOKUP(T615,'Liste Gründe'!A:D,2,FALSE)</f>
        <v>keinen Verwendungszweck</v>
      </c>
      <c r="G615" s="75" t="str">
        <f>IF(ISBLANK(V615),VLOOKUP(Abfalldokumentation!$P615,'Liste Gründe'!A:D,3,FALSE),V615)</f>
        <v>keinen Verwendungszweck</v>
      </c>
      <c r="H615" s="76" t="str">
        <f>IF(ISBLANK(Abfalldokumentation!$W615),"-",Abfalldokumentation!$W615)</f>
        <v>&lt;500kg/Monat</v>
      </c>
      <c r="I615" s="76">
        <f t="shared" si="64"/>
        <v>38</v>
      </c>
      <c r="J615" s="76" t="str">
        <f t="shared" si="65"/>
        <v>Produkte</v>
      </c>
      <c r="K615" s="76" t="str">
        <f t="shared" si="66"/>
        <v>BUs</v>
      </c>
      <c r="L615" s="76" t="str">
        <f t="shared" si="67"/>
        <v>Symptome</v>
      </c>
      <c r="M615" s="76">
        <f>IFERROR(VLOOKUP(Abfalldokumentation!$O615,Kennzahlen!S:V,3,FALSE)*Abfalldokumentation!$B615,"0")</f>
        <v>0.3</v>
      </c>
      <c r="N615" s="76" t="str">
        <f>IF(ISBLANK(Q615),VLOOKUP(Abfalldokumentation!$O615,'Linien - BU'!R:S,2,FALSE),Q615)</f>
        <v>L22</v>
      </c>
      <c r="O615" s="77">
        <f t="shared" si="68"/>
        <v>29500910</v>
      </c>
      <c r="P615" s="77">
        <f t="shared" si="69"/>
        <v>61</v>
      </c>
      <c r="Q615" s="45" t="s">
        <v>186</v>
      </c>
      <c r="R615" s="46">
        <v>29500910</v>
      </c>
      <c r="S615" s="46">
        <v>30</v>
      </c>
      <c r="T615" s="46">
        <v>61</v>
      </c>
      <c r="U615" s="47">
        <v>44461</v>
      </c>
      <c r="V615" s="48"/>
      <c r="W615" s="46" t="s">
        <v>250</v>
      </c>
      <c r="X615" s="50" t="str">
        <f>IFERROR(VLOOKUP(Abfalldokumentation!$R615,Artikel!A:C,3,FALSE),Abfalldokumentation!$R615)</f>
        <v>ABS Unser Blütenkäse</v>
      </c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spans="1:40" ht="30" hidden="1" customHeight="1" x14ac:dyDescent="0.25">
      <c r="A616" s="78" t="str">
        <f>VLOOKUP(N616,'Linien - BU'!A:B,2,FALSE)</f>
        <v>BU4</v>
      </c>
      <c r="B616" s="79">
        <f t="shared" si="63"/>
        <v>6</v>
      </c>
      <c r="C616" s="80">
        <f>Abfalldokumentation!$U616</f>
        <v>44461</v>
      </c>
      <c r="D616" s="69" t="str">
        <f>IFERROR(IF(VLOOKUP(O616,'[1]Rohware 230'!$B:$C,2,FALSE)=0,"Rohware"),
IFERROR(IF(VLOOKUP(O616,[1]Sammelnr.!$B:$C,2,FALSE)=0,"Sammelnr. ungeschält ABS"),
IFERROR(IF(VLOOKUP(O616,[1]Sammelnr.!$E:$F,2,FALSE)=0,"Sammelnr. ungeschält VS"),
IFERROR(IF(VLOOKUP(O616,[1]Sammelnr.!$H:$I,2,FALSE)=0,"Sammelnr. geschält"),
IFERROR(IF(VLOOKUP(O616,[1]Offen!$B:$C,2,FALSE)=0,"Offen ungeschält ABS"),
IFERROR(IF(VLOOKUP(O616,[1]Offen!$E:$F,2,FALSE)=0,"Offen ungeschält VOS"),
IFERROR(IF(VLOOKUP(O616,[1]Offen!$H:$I,2,FALSE)=0,"Offen geschält RW"),
IFERROR(IF(VLOOKUP(O616,[1]Offen!$K:$L,2,FALSE)=0,"Offen vegan"),
IFERROR(IF(VLOOKUP(O616,[1]Offen!$N:$O,2,FALSE)=0,"Offen Zipfel"),
IFERROR(IF(VLOOKUP(O616,[1]Offen!$Q:$R,2,FALSE)=0,"Offen Endstücke"),
IFERROR(IF(VLOOKUP(O616,[1]Vakuumiert!$B:$C,2,FALSE)=0,"Vakuumierter VOS ungeschält"),
IFERROR(IF(VLOOKUP(O616,[1]Vakuumiert!$E:$F,2,FALSE)=0,"Vakuumierter ABS ungeschält"),
IFERROR(IF(VLOOKUP(O616,[1]Vakuumiert!$H:$I,2,FALSE)=0,"Vakuumierter VOS geschält"),
IFERROR(IF(VLOOKUP(O616,[1]Vakuumiert!$K:$L,2,FALSE)=0,"Vakuumierter VOS vegan"),
IFERROR(IF(VLOOKUP(O616,[1]Vakuumiert!$N:$O,2,FALSE)=0,"Vakuumierter VOS Zipfel"),
IFERROR(IF(VLOOKUP(O616,[1]Vakuumiert!$Q:$R,2,FALSE)=0,"Vakuumiert geschält"),
IFERROR(IF(VLOOKUP(O616,'[1]vakuumierte Fertigprodukte'!$B:$C,2,FALSE)=0,"Fertigprodukte"),
IFERROR(IF(VLOOKUP(O616,'[1]vakuumierte Fertigprodukte'!$E:$FI,2,FALSE)=0,"Vakuumierte Zipfel"),
IFERROR(IF(VLOOKUP(O616,[1]Wurste!$B:$C,2,FALSE)=0,"Räucherwürste"),
IFERROR(IF(VLOOKUP(O616,[1]Wurste!$E:$F,2,FALSE)=0,"URW/URGW Wurst"),
IFERROR(IF(VLOOKUP(O616,[1]Wurste!$H:$I,2,FALSE)=0,"HF-Wurst Vegan"),
IFERROR(IF(VLOOKUP(O616,[1]Wurste!$K:$L,2,FALSE)=0,"320er ohne Würste"),
IFERROR(IF(AND(OR(Abfalldokumentation!$A616="BU3",Abfalldokumentation!$A616="Verkauf"),Abfalldokumentation!$F616="Schimmel",Abfalldokumentation!$G616="keinen Abnehmer/kein Schälpersonal"),"Div. Zipfel, ES ohne Verwendung",VLOOKUP(Abfalldokumentation!$E616,Produktgruppen!A:B,2,FALSE)),"-")))))))))))))))))))))))</f>
        <v>ABS</v>
      </c>
      <c r="E616" s="81" t="str">
        <f>IFERROR(VLOOKUP(Abfalldokumentation!$O616,Artikel!A:C,3,FALSE),Abfalldokumentation!$O616)</f>
        <v>ABS ZIEGENR</v>
      </c>
      <c r="F616" s="81" t="str">
        <f>VLOOKUP(T616,'Liste Gründe'!A:D,2,FALSE)</f>
        <v>keinen Verwendungszweck</v>
      </c>
      <c r="G616" s="80" t="str">
        <f>IF(ISBLANK(V616),VLOOKUP(Abfalldokumentation!$P616,'Liste Gründe'!A:D,3,FALSE),V616)</f>
        <v>keinen Verwendungszweck</v>
      </c>
      <c r="H616" s="81" t="str">
        <f>IF(ISBLANK(Abfalldokumentation!$W616),"-",Abfalldokumentation!$W616)</f>
        <v>&lt;100kg/Monat</v>
      </c>
      <c r="I616" s="81">
        <f t="shared" si="64"/>
        <v>38</v>
      </c>
      <c r="J616" s="81" t="str">
        <f t="shared" si="65"/>
        <v>Produkte</v>
      </c>
      <c r="K616" s="81" t="str">
        <f t="shared" si="66"/>
        <v>BUs</v>
      </c>
      <c r="L616" s="81" t="str">
        <f t="shared" si="67"/>
        <v>Symptome</v>
      </c>
      <c r="M616" s="81">
        <f>IFERROR(VLOOKUP(Abfalldokumentation!$O616,Kennzahlen!S:V,3,FALSE)*Abfalldokumentation!$B616,"0")</f>
        <v>0.06</v>
      </c>
      <c r="N616" s="81" t="str">
        <f>IF(ISBLANK(Q616),VLOOKUP(Abfalldokumentation!$O616,'Linien - BU'!R:S,2,FALSE),Q616)</f>
        <v>L20</v>
      </c>
      <c r="O616" s="77">
        <f t="shared" si="68"/>
        <v>29500913</v>
      </c>
      <c r="P616" s="77">
        <f t="shared" si="69"/>
        <v>61</v>
      </c>
      <c r="Q616" s="39" t="s">
        <v>189</v>
      </c>
      <c r="R616" s="40">
        <v>29500913</v>
      </c>
      <c r="S616" s="40">
        <v>6</v>
      </c>
      <c r="T616" s="40">
        <v>61</v>
      </c>
      <c r="U616" s="41">
        <v>44461</v>
      </c>
      <c r="V616" s="42"/>
      <c r="W616" s="40" t="s">
        <v>235</v>
      </c>
      <c r="X616" s="44" t="str">
        <f>IFERROR(VLOOKUP(Abfalldokumentation!$R616,Artikel!A:C,3,FALSE),Abfalldokumentation!$R616)</f>
        <v>ABS ZIEGENR</v>
      </c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spans="1:40" ht="30" hidden="1" customHeight="1" x14ac:dyDescent="0.25">
      <c r="A617" s="73" t="str">
        <f>VLOOKUP(N617,'Linien - BU'!A:B,2,FALSE)</f>
        <v>BU1</v>
      </c>
      <c r="B617" s="74">
        <f t="shared" si="63"/>
        <v>19</v>
      </c>
      <c r="C617" s="75">
        <f>Abfalldokumentation!$U617</f>
        <v>44461</v>
      </c>
      <c r="D617" s="69" t="str">
        <f>IFERROR(IF(VLOOKUP(O617,'[1]Rohware 230'!$B:$C,2,FALSE)=0,"Rohware"),
IFERROR(IF(VLOOKUP(O617,[1]Sammelnr.!$B:$C,2,FALSE)=0,"Sammelnr. ungeschält ABS"),
IFERROR(IF(VLOOKUP(O617,[1]Sammelnr.!$E:$F,2,FALSE)=0,"Sammelnr. ungeschält VS"),
IFERROR(IF(VLOOKUP(O617,[1]Sammelnr.!$H:$I,2,FALSE)=0,"Sammelnr. geschält"),
IFERROR(IF(VLOOKUP(O617,[1]Offen!$B:$C,2,FALSE)=0,"Offen ungeschält ABS"),
IFERROR(IF(VLOOKUP(O617,[1]Offen!$E:$F,2,FALSE)=0,"Offen ungeschält VOS"),
IFERROR(IF(VLOOKUP(O617,[1]Offen!$H:$I,2,FALSE)=0,"Offen geschält RW"),
IFERROR(IF(VLOOKUP(O617,[1]Offen!$K:$L,2,FALSE)=0,"Offen vegan"),
IFERROR(IF(VLOOKUP(O617,[1]Offen!$N:$O,2,FALSE)=0,"Offen Zipfel"),
IFERROR(IF(VLOOKUP(O617,[1]Offen!$Q:$R,2,FALSE)=0,"Offen Endstücke"),
IFERROR(IF(VLOOKUP(O617,[1]Vakuumiert!$B:$C,2,FALSE)=0,"Vakuumierter VOS ungeschält"),
IFERROR(IF(VLOOKUP(O617,[1]Vakuumiert!$E:$F,2,FALSE)=0,"Vakuumierter ABS ungeschält"),
IFERROR(IF(VLOOKUP(O617,[1]Vakuumiert!$H:$I,2,FALSE)=0,"Vakuumierter VOS geschält"),
IFERROR(IF(VLOOKUP(O617,[1]Vakuumiert!$K:$L,2,FALSE)=0,"Vakuumierter VOS vegan"),
IFERROR(IF(VLOOKUP(O617,[1]Vakuumiert!$N:$O,2,FALSE)=0,"Vakuumierter VOS Zipfel"),
IFERROR(IF(VLOOKUP(O617,[1]Vakuumiert!$Q:$R,2,FALSE)=0,"Vakuumiert geschält"),
IFERROR(IF(VLOOKUP(O617,'[1]vakuumierte Fertigprodukte'!$B:$C,2,FALSE)=0,"Fertigprodukte"),
IFERROR(IF(VLOOKUP(O617,'[1]vakuumierte Fertigprodukte'!$E:$FI,2,FALSE)=0,"Vakuumierte Zipfel"),
IFERROR(IF(VLOOKUP(O617,[1]Wurste!$B:$C,2,FALSE)=0,"Räucherwürste"),
IFERROR(IF(VLOOKUP(O617,[1]Wurste!$E:$F,2,FALSE)=0,"URW/URGW Wurst"),
IFERROR(IF(VLOOKUP(O617,[1]Wurste!$H:$I,2,FALSE)=0,"HF-Wurst Vegan"),
IFERROR(IF(VLOOKUP(O617,[1]Wurste!$K:$L,2,FALSE)=0,"320er ohne Würste"),
IFERROR(IF(AND(OR(Abfalldokumentation!$A617="BU3",Abfalldokumentation!$A617="Verkauf"),Abfalldokumentation!$F617="Schimmel",Abfalldokumentation!$G617="keinen Abnehmer/kein Schälpersonal"),"Div. Zipfel, ES ohne Verwendung",VLOOKUP(Abfalldokumentation!$E617,Produktgruppen!A:B,2,FALSE)),"-")))))))))))))))))))))))</f>
        <v>Vorschmelz</v>
      </c>
      <c r="E617" s="76" t="str">
        <f>IFERROR(VLOOKUP(Abfalldokumentation!$O617,Artikel!A:C,3,FALSE),Abfalldokumentation!$O617)</f>
        <v>VOS-ABS ENTSORGUNG</v>
      </c>
      <c r="F617" s="76" t="str">
        <f>VLOOKUP(T617,'Liste Gründe'!A:D,2,FALSE)</f>
        <v>Rest</v>
      </c>
      <c r="G617" s="75" t="str">
        <f>IF(ISBLANK(V617),VLOOKUP(Abfalldokumentation!$P617,'Liste Gründe'!A:D,3,FALSE),V617)</f>
        <v>geschälte Rinde</v>
      </c>
      <c r="H617" s="76" t="str">
        <f>IF(ISBLANK(Abfalldokumentation!$W617),"-",Abfalldokumentation!$W617)</f>
        <v>keine Verwendung möglich</v>
      </c>
      <c r="I617" s="76">
        <f t="shared" si="64"/>
        <v>38</v>
      </c>
      <c r="J617" s="76" t="str">
        <f t="shared" si="65"/>
        <v>Produkte</v>
      </c>
      <c r="K617" s="76" t="str">
        <f t="shared" si="66"/>
        <v>BUs</v>
      </c>
      <c r="L617" s="76" t="str">
        <f t="shared" si="67"/>
        <v>Symptome</v>
      </c>
      <c r="M617" s="76">
        <f>IFERROR(VLOOKUP(Abfalldokumentation!$O617,Kennzahlen!S:V,3,FALSE)*Abfalldokumentation!$B617,"0")</f>
        <v>0.19</v>
      </c>
      <c r="N617" s="76" t="str">
        <f>IF(ISBLANK(Q617),VLOOKUP(Abfalldokumentation!$O617,'Linien - BU'!R:S,2,FALSE),Q617)</f>
        <v>RWV</v>
      </c>
      <c r="O617" s="77">
        <f t="shared" si="68"/>
        <v>29500917</v>
      </c>
      <c r="P617" s="77">
        <f t="shared" si="69"/>
        <v>60</v>
      </c>
      <c r="Q617" s="45" t="s">
        <v>202</v>
      </c>
      <c r="R617" s="46">
        <v>29500917</v>
      </c>
      <c r="S617" s="46">
        <v>19</v>
      </c>
      <c r="T617" s="46">
        <v>60</v>
      </c>
      <c r="U617" s="47">
        <v>44461</v>
      </c>
      <c r="V617" s="48" t="s">
        <v>215</v>
      </c>
      <c r="W617" s="46" t="s">
        <v>204</v>
      </c>
      <c r="X617" s="50" t="str">
        <f>IFERROR(VLOOKUP(Abfalldokumentation!$R617,Artikel!A:C,3,FALSE),Abfalldokumentation!$R617)</f>
        <v>VOS-ABS ENTSORGUNG</v>
      </c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spans="1:40" ht="30" hidden="1" customHeight="1" x14ac:dyDescent="0.25">
      <c r="A618" s="78" t="str">
        <f>VLOOKUP(N618,'Linien - BU'!A:B,2,FALSE)</f>
        <v>BU1</v>
      </c>
      <c r="B618" s="79">
        <f t="shared" si="63"/>
        <v>39</v>
      </c>
      <c r="C618" s="80">
        <f>Abfalldokumentation!$U618</f>
        <v>44461</v>
      </c>
      <c r="D618" s="69" t="str">
        <f>IFERROR(IF(VLOOKUP(O618,'[1]Rohware 230'!$B:$C,2,FALSE)=0,"Rohware"),
IFERROR(IF(VLOOKUP(O618,[1]Sammelnr.!$B:$C,2,FALSE)=0,"Sammelnr. ungeschält ABS"),
IFERROR(IF(VLOOKUP(O618,[1]Sammelnr.!$E:$F,2,FALSE)=0,"Sammelnr. ungeschält VS"),
IFERROR(IF(VLOOKUP(O618,[1]Sammelnr.!$H:$I,2,FALSE)=0,"Sammelnr. geschält"),
IFERROR(IF(VLOOKUP(O618,[1]Offen!$B:$C,2,FALSE)=0,"Offen ungeschält ABS"),
IFERROR(IF(VLOOKUP(O618,[1]Offen!$E:$F,2,FALSE)=0,"Offen ungeschält VOS"),
IFERROR(IF(VLOOKUP(O618,[1]Offen!$H:$I,2,FALSE)=0,"Offen geschält RW"),
IFERROR(IF(VLOOKUP(O618,[1]Offen!$K:$L,2,FALSE)=0,"Offen vegan"),
IFERROR(IF(VLOOKUP(O618,[1]Offen!$N:$O,2,FALSE)=0,"Offen Zipfel"),
IFERROR(IF(VLOOKUP(O618,[1]Offen!$Q:$R,2,FALSE)=0,"Offen Endstücke"),
IFERROR(IF(VLOOKUP(O618,[1]Vakuumiert!$B:$C,2,FALSE)=0,"Vakuumierter VOS ungeschält"),
IFERROR(IF(VLOOKUP(O618,[1]Vakuumiert!$E:$F,2,FALSE)=0,"Vakuumierter ABS ungeschält"),
IFERROR(IF(VLOOKUP(O618,[1]Vakuumiert!$H:$I,2,FALSE)=0,"Vakuumierter VOS geschält"),
IFERROR(IF(VLOOKUP(O618,[1]Vakuumiert!$K:$L,2,FALSE)=0,"Vakuumierter VOS vegan"),
IFERROR(IF(VLOOKUP(O618,[1]Vakuumiert!$N:$O,2,FALSE)=0,"Vakuumierter VOS Zipfel"),
IFERROR(IF(VLOOKUP(O618,[1]Vakuumiert!$Q:$R,2,FALSE)=0,"Vakuumiert geschält"),
IFERROR(IF(VLOOKUP(O618,'[1]vakuumierte Fertigprodukte'!$B:$C,2,FALSE)=0,"Fertigprodukte"),
IFERROR(IF(VLOOKUP(O618,'[1]vakuumierte Fertigprodukte'!$E:$FI,2,FALSE)=0,"Vakuumierte Zipfel"),
IFERROR(IF(VLOOKUP(O618,[1]Wurste!$B:$C,2,FALSE)=0,"Räucherwürste"),
IFERROR(IF(VLOOKUP(O618,[1]Wurste!$E:$F,2,FALSE)=0,"URW/URGW Wurst"),
IFERROR(IF(VLOOKUP(O618,[1]Wurste!$H:$I,2,FALSE)=0,"HF-Wurst Vegan"),
IFERROR(IF(VLOOKUP(O618,[1]Wurste!$K:$L,2,FALSE)=0,"320er ohne Würste"),
IFERROR(IF(AND(OR(Abfalldokumentation!$A618="BU3",Abfalldokumentation!$A618="Verkauf"),Abfalldokumentation!$F618="Schimmel",Abfalldokumentation!$G618="keinen Abnehmer/kein Schälpersonal"),"Div. Zipfel, ES ohne Verwendung",VLOOKUP(Abfalldokumentation!$E618,Produktgruppen!A:B,2,FALSE)),"-")))))))))))))))))))))))</f>
        <v>Vorschmelz</v>
      </c>
      <c r="E618" s="81" t="str">
        <f>IFERROR(VLOOKUP(Abfalldokumentation!$O618,Artikel!A:C,3,FALSE),Abfalldokumentation!$O618)</f>
        <v>VOS-ABS ENTSORGUNG</v>
      </c>
      <c r="F618" s="81" t="str">
        <f>VLOOKUP(T618,'Liste Gründe'!A:D,2,FALSE)</f>
        <v>Rest</v>
      </c>
      <c r="G618" s="80" t="str">
        <f>IF(ISBLANK(V618),VLOOKUP(Abfalldokumentation!$P618,'Liste Gründe'!A:D,3,FALSE),V618)</f>
        <v>geschälte Rinde</v>
      </c>
      <c r="H618" s="81" t="str">
        <f>IF(ISBLANK(Abfalldokumentation!$W618),"-",Abfalldokumentation!$W618)</f>
        <v>keine Verwendung möglich</v>
      </c>
      <c r="I618" s="81">
        <f t="shared" si="64"/>
        <v>38</v>
      </c>
      <c r="J618" s="81" t="str">
        <f t="shared" si="65"/>
        <v>Produkte</v>
      </c>
      <c r="K618" s="81" t="str">
        <f t="shared" si="66"/>
        <v>BUs</v>
      </c>
      <c r="L618" s="81" t="str">
        <f t="shared" si="67"/>
        <v>Symptome</v>
      </c>
      <c r="M618" s="81">
        <f>IFERROR(VLOOKUP(Abfalldokumentation!$O618,Kennzahlen!S:V,3,FALSE)*Abfalldokumentation!$B618,"0")</f>
        <v>0.39</v>
      </c>
      <c r="N618" s="81" t="str">
        <f>IF(ISBLANK(Q618),VLOOKUP(Abfalldokumentation!$O618,'Linien - BU'!R:S,2,FALSE),Q618)</f>
        <v>RWV</v>
      </c>
      <c r="O618" s="77">
        <f t="shared" si="68"/>
        <v>29500917</v>
      </c>
      <c r="P618" s="77">
        <f t="shared" si="69"/>
        <v>60</v>
      </c>
      <c r="Q618" s="39" t="s">
        <v>202</v>
      </c>
      <c r="R618" s="40">
        <v>29500917</v>
      </c>
      <c r="S618" s="40">
        <v>39</v>
      </c>
      <c r="T618" s="40">
        <v>60</v>
      </c>
      <c r="U618" s="41">
        <v>44461</v>
      </c>
      <c r="V618" s="42" t="s">
        <v>215</v>
      </c>
      <c r="W618" s="40" t="s">
        <v>204</v>
      </c>
      <c r="X618" s="44" t="str">
        <f>IFERROR(VLOOKUP(Abfalldokumentation!$R618,Artikel!A:C,3,FALSE),Abfalldokumentation!$R618)</f>
        <v>VOS-ABS ENTSORGUNG</v>
      </c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spans="1:40" ht="30" hidden="1" customHeight="1" x14ac:dyDescent="0.25">
      <c r="A619" s="73" t="str">
        <f>VLOOKUP(N619,'Linien - BU'!A:B,2,FALSE)</f>
        <v>BU4</v>
      </c>
      <c r="B619" s="74">
        <f t="shared" si="63"/>
        <v>79</v>
      </c>
      <c r="C619" s="75">
        <f>Abfalldokumentation!$U619</f>
        <v>44461</v>
      </c>
      <c r="D619" s="69" t="str">
        <f>IFERROR(IF(VLOOKUP(O619,'[1]Rohware 230'!$B:$C,2,FALSE)=0,"Rohware"),
IFERROR(IF(VLOOKUP(O619,[1]Sammelnr.!$B:$C,2,FALSE)=0,"Sammelnr. ungeschält ABS"),
IFERROR(IF(VLOOKUP(O619,[1]Sammelnr.!$E:$F,2,FALSE)=0,"Sammelnr. ungeschält VS"),
IFERROR(IF(VLOOKUP(O619,[1]Sammelnr.!$H:$I,2,FALSE)=0,"Sammelnr. geschält"),
IFERROR(IF(VLOOKUP(O619,[1]Offen!$B:$C,2,FALSE)=0,"Offen ungeschält ABS"),
IFERROR(IF(VLOOKUP(O619,[1]Offen!$E:$F,2,FALSE)=0,"Offen ungeschält VOS"),
IFERROR(IF(VLOOKUP(O619,[1]Offen!$H:$I,2,FALSE)=0,"Offen geschält RW"),
IFERROR(IF(VLOOKUP(O619,[1]Offen!$K:$L,2,FALSE)=0,"Offen vegan"),
IFERROR(IF(VLOOKUP(O619,[1]Offen!$N:$O,2,FALSE)=0,"Offen Zipfel"),
IFERROR(IF(VLOOKUP(O619,[1]Offen!$Q:$R,2,FALSE)=0,"Offen Endstücke"),
IFERROR(IF(VLOOKUP(O619,[1]Vakuumiert!$B:$C,2,FALSE)=0,"Vakuumierter VOS ungeschält"),
IFERROR(IF(VLOOKUP(O619,[1]Vakuumiert!$E:$F,2,FALSE)=0,"Vakuumierter ABS ungeschält"),
IFERROR(IF(VLOOKUP(O619,[1]Vakuumiert!$H:$I,2,FALSE)=0,"Vakuumierter VOS geschält"),
IFERROR(IF(VLOOKUP(O619,[1]Vakuumiert!$K:$L,2,FALSE)=0,"Vakuumierter VOS vegan"),
IFERROR(IF(VLOOKUP(O619,[1]Vakuumiert!$N:$O,2,FALSE)=0,"Vakuumierter VOS Zipfel"),
IFERROR(IF(VLOOKUP(O619,[1]Vakuumiert!$Q:$R,2,FALSE)=0,"Vakuumiert geschält"),
IFERROR(IF(VLOOKUP(O619,'[1]vakuumierte Fertigprodukte'!$B:$C,2,FALSE)=0,"Fertigprodukte"),
IFERROR(IF(VLOOKUP(O619,'[1]vakuumierte Fertigprodukte'!$E:$FI,2,FALSE)=0,"Vakuumierte Zipfel"),
IFERROR(IF(VLOOKUP(O619,[1]Wurste!$B:$C,2,FALSE)=0,"Räucherwürste"),
IFERROR(IF(VLOOKUP(O619,[1]Wurste!$E:$F,2,FALSE)=0,"URW/URGW Wurst"),
IFERROR(IF(VLOOKUP(O619,[1]Wurste!$H:$I,2,FALSE)=0,"HF-Wurst Vegan"),
IFERROR(IF(VLOOKUP(O619,[1]Wurste!$K:$L,2,FALSE)=0,"320er ohne Würste"),
IFERROR(IF(AND(OR(Abfalldokumentation!$A619="BU3",Abfalldokumentation!$A619="Verkauf"),Abfalldokumentation!$F619="Schimmel",Abfalldokumentation!$G619="keinen Abnehmer/kein Schälpersonal"),"Div. Zipfel, ES ohne Verwendung",VLOOKUP(Abfalldokumentation!$E619,Produktgruppen!A:B,2,FALSE)),"-")))))))))))))))))))))))</f>
        <v>ABS</v>
      </c>
      <c r="E619" s="76" t="str">
        <f>IFERROR(VLOOKUP(Abfalldokumentation!$O619,Artikel!A:C,3,FALSE),Abfalldokumentation!$O619)</f>
        <v>ABS OLD-AMSTERDAM</v>
      </c>
      <c r="F619" s="76" t="str">
        <f>VLOOKUP(T619,'Liste Gründe'!A:D,2,FALSE)</f>
        <v>keinen Verwendungszweck</v>
      </c>
      <c r="G619" s="75" t="str">
        <f>IF(ISBLANK(V619),VLOOKUP(Abfalldokumentation!$P619,'Liste Gründe'!A:D,3,FALSE),V619)</f>
        <v>keinen Verwendungszweck</v>
      </c>
      <c r="H619" s="76" t="str">
        <f>IF(ISBLANK(Abfalldokumentation!$W619),"-",Abfalldokumentation!$W619)</f>
        <v>&lt;1000kg/Monat</v>
      </c>
      <c r="I619" s="76">
        <f t="shared" si="64"/>
        <v>38</v>
      </c>
      <c r="J619" s="76" t="str">
        <f t="shared" si="65"/>
        <v>Produkte</v>
      </c>
      <c r="K619" s="76" t="str">
        <f t="shared" si="66"/>
        <v>BUs</v>
      </c>
      <c r="L619" s="76" t="str">
        <f t="shared" si="67"/>
        <v>Symptome</v>
      </c>
      <c r="M619" s="76">
        <f>IFERROR(VLOOKUP(Abfalldokumentation!$O619,Kennzahlen!S:V,3,FALSE)*Abfalldokumentation!$B619,"0")</f>
        <v>7.9000000000000008E-3</v>
      </c>
      <c r="N619" s="76" t="str">
        <f>IF(ISBLANK(Q619),VLOOKUP(Abfalldokumentation!$O619,'Linien - BU'!R:S,2,FALSE),Q619)</f>
        <v>L22</v>
      </c>
      <c r="O619" s="77">
        <f t="shared" si="68"/>
        <v>29501039</v>
      </c>
      <c r="P619" s="77">
        <f t="shared" si="69"/>
        <v>61</v>
      </c>
      <c r="Q619" s="45" t="s">
        <v>186</v>
      </c>
      <c r="R619" s="46">
        <v>29501039</v>
      </c>
      <c r="S619" s="46">
        <v>79</v>
      </c>
      <c r="T619" s="46">
        <v>61</v>
      </c>
      <c r="U619" s="47">
        <v>44461</v>
      </c>
      <c r="V619" s="48"/>
      <c r="W619" s="46" t="s">
        <v>236</v>
      </c>
      <c r="X619" s="50" t="str">
        <f>IFERROR(VLOOKUP(Abfalldokumentation!$R619,Artikel!A:C,3,FALSE),Abfalldokumentation!$R619)</f>
        <v>ABS OLD-AMSTERDAM</v>
      </c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spans="1:40" ht="30" hidden="1" customHeight="1" x14ac:dyDescent="0.25">
      <c r="A620" s="78" t="str">
        <f>VLOOKUP(N620,'Linien - BU'!A:B,2,FALSE)</f>
        <v>BU4</v>
      </c>
      <c r="B620" s="79">
        <f t="shared" si="63"/>
        <v>61</v>
      </c>
      <c r="C620" s="80">
        <f>Abfalldokumentation!$U620</f>
        <v>44461</v>
      </c>
      <c r="D620" s="69" t="str">
        <f>IFERROR(IF(VLOOKUP(O620,'[1]Rohware 230'!$B:$C,2,FALSE)=0,"Rohware"),
IFERROR(IF(VLOOKUP(O620,[1]Sammelnr.!$B:$C,2,FALSE)=0,"Sammelnr. ungeschält ABS"),
IFERROR(IF(VLOOKUP(O620,[1]Sammelnr.!$E:$F,2,FALSE)=0,"Sammelnr. ungeschält VS"),
IFERROR(IF(VLOOKUP(O620,[1]Sammelnr.!$H:$I,2,FALSE)=0,"Sammelnr. geschält"),
IFERROR(IF(VLOOKUP(O620,[1]Offen!$B:$C,2,FALSE)=0,"Offen ungeschält ABS"),
IFERROR(IF(VLOOKUP(O620,[1]Offen!$E:$F,2,FALSE)=0,"Offen ungeschält VOS"),
IFERROR(IF(VLOOKUP(O620,[1]Offen!$H:$I,2,FALSE)=0,"Offen geschält RW"),
IFERROR(IF(VLOOKUP(O620,[1]Offen!$K:$L,2,FALSE)=0,"Offen vegan"),
IFERROR(IF(VLOOKUP(O620,[1]Offen!$N:$O,2,FALSE)=0,"Offen Zipfel"),
IFERROR(IF(VLOOKUP(O620,[1]Offen!$Q:$R,2,FALSE)=0,"Offen Endstücke"),
IFERROR(IF(VLOOKUP(O620,[1]Vakuumiert!$B:$C,2,FALSE)=0,"Vakuumierter VOS ungeschält"),
IFERROR(IF(VLOOKUP(O620,[1]Vakuumiert!$E:$F,2,FALSE)=0,"Vakuumierter ABS ungeschält"),
IFERROR(IF(VLOOKUP(O620,[1]Vakuumiert!$H:$I,2,FALSE)=0,"Vakuumierter VOS geschält"),
IFERROR(IF(VLOOKUP(O620,[1]Vakuumiert!$K:$L,2,FALSE)=0,"Vakuumierter VOS vegan"),
IFERROR(IF(VLOOKUP(O620,[1]Vakuumiert!$N:$O,2,FALSE)=0,"Vakuumierter VOS Zipfel"),
IFERROR(IF(VLOOKUP(O620,[1]Vakuumiert!$Q:$R,2,FALSE)=0,"Vakuumiert geschält"),
IFERROR(IF(VLOOKUP(O620,'[1]vakuumierte Fertigprodukte'!$B:$C,2,FALSE)=0,"Fertigprodukte"),
IFERROR(IF(VLOOKUP(O620,'[1]vakuumierte Fertigprodukte'!$E:$FI,2,FALSE)=0,"Vakuumierte Zipfel"),
IFERROR(IF(VLOOKUP(O620,[1]Wurste!$B:$C,2,FALSE)=0,"Räucherwürste"),
IFERROR(IF(VLOOKUP(O620,[1]Wurste!$E:$F,2,FALSE)=0,"URW/URGW Wurst"),
IFERROR(IF(VLOOKUP(O620,[1]Wurste!$H:$I,2,FALSE)=0,"HF-Wurst Vegan"),
IFERROR(IF(VLOOKUP(O620,[1]Wurste!$K:$L,2,FALSE)=0,"320er ohne Würste"),
IFERROR(IF(AND(OR(Abfalldokumentation!$A620="BU3",Abfalldokumentation!$A620="Verkauf"),Abfalldokumentation!$F620="Schimmel",Abfalldokumentation!$G620="keinen Abnehmer/kein Schälpersonal"),"Div. Zipfel, ES ohne Verwendung",VLOOKUP(Abfalldokumentation!$E620,Produktgruppen!A:B,2,FALSE)),"-")))))))))))))))))))))))</f>
        <v>ABS</v>
      </c>
      <c r="E620" s="81" t="str">
        <f>IFERROR(VLOOKUP(Abfalldokumentation!$O620,Artikel!A:C,3,FALSE),Abfalldokumentation!$O620)</f>
        <v>ABS OLD-AMSTERDAM</v>
      </c>
      <c r="F620" s="81" t="str">
        <f>VLOOKUP(T620,'Liste Gründe'!A:D,2,FALSE)</f>
        <v>keinen Verwendungszweck</v>
      </c>
      <c r="G620" s="80" t="str">
        <f>IF(ISBLANK(V620),VLOOKUP(Abfalldokumentation!$P620,'Liste Gründe'!A:D,3,FALSE),V620)</f>
        <v>keinen Verwendungszweck</v>
      </c>
      <c r="H620" s="81" t="str">
        <f>IF(ISBLANK(Abfalldokumentation!$W620),"-",Abfalldokumentation!$W620)</f>
        <v>&lt;1000kg/Monat</v>
      </c>
      <c r="I620" s="81">
        <f t="shared" si="64"/>
        <v>38</v>
      </c>
      <c r="J620" s="81" t="str">
        <f t="shared" si="65"/>
        <v>Produkte</v>
      </c>
      <c r="K620" s="81" t="str">
        <f t="shared" si="66"/>
        <v>BUs</v>
      </c>
      <c r="L620" s="81" t="str">
        <f t="shared" si="67"/>
        <v>Symptome</v>
      </c>
      <c r="M620" s="81">
        <f>IFERROR(VLOOKUP(Abfalldokumentation!$O620,Kennzahlen!S:V,3,FALSE)*Abfalldokumentation!$B620,"0")</f>
        <v>6.1000000000000004E-3</v>
      </c>
      <c r="N620" s="81" t="str">
        <f>IF(ISBLANK(Q620),VLOOKUP(Abfalldokumentation!$O620,'Linien - BU'!R:S,2,FALSE),Q620)</f>
        <v>L22</v>
      </c>
      <c r="O620" s="77">
        <f t="shared" si="68"/>
        <v>29501039</v>
      </c>
      <c r="P620" s="77">
        <f t="shared" si="69"/>
        <v>61</v>
      </c>
      <c r="Q620" s="39" t="s">
        <v>186</v>
      </c>
      <c r="R620" s="40">
        <v>29501039</v>
      </c>
      <c r="S620" s="40">
        <v>61</v>
      </c>
      <c r="T620" s="40">
        <v>61</v>
      </c>
      <c r="U620" s="41">
        <v>44461</v>
      </c>
      <c r="V620" s="42"/>
      <c r="W620" s="40" t="s">
        <v>236</v>
      </c>
      <c r="X620" s="44" t="str">
        <f>IFERROR(VLOOKUP(Abfalldokumentation!$R620,Artikel!A:C,3,FALSE),Abfalldokumentation!$R620)</f>
        <v>ABS OLD-AMSTERDAM</v>
      </c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spans="1:40" ht="30" hidden="1" customHeight="1" x14ac:dyDescent="0.25">
      <c r="A621" s="73" t="str">
        <f>VLOOKUP(N621,'Linien - BU'!A:B,2,FALSE)</f>
        <v>BU3</v>
      </c>
      <c r="B621" s="74">
        <f t="shared" si="63"/>
        <v>23</v>
      </c>
      <c r="C621" s="75">
        <f>Abfalldokumentation!$U621</f>
        <v>44461</v>
      </c>
      <c r="D621" s="69" t="str">
        <f>IFERROR(IF(VLOOKUP(O621,'[1]Rohware 230'!$B:$C,2,FALSE)=0,"Rohware"),
IFERROR(IF(VLOOKUP(O621,[1]Sammelnr.!$B:$C,2,FALSE)=0,"Sammelnr. ungeschält ABS"),
IFERROR(IF(VLOOKUP(O621,[1]Sammelnr.!$E:$F,2,FALSE)=0,"Sammelnr. ungeschält VS"),
IFERROR(IF(VLOOKUP(O621,[1]Sammelnr.!$H:$I,2,FALSE)=0,"Sammelnr. geschält"),
IFERROR(IF(VLOOKUP(O621,[1]Offen!$B:$C,2,FALSE)=0,"Offen ungeschält ABS"),
IFERROR(IF(VLOOKUP(O621,[1]Offen!$E:$F,2,FALSE)=0,"Offen ungeschält VOS"),
IFERROR(IF(VLOOKUP(O621,[1]Offen!$H:$I,2,FALSE)=0,"Offen geschält RW"),
IFERROR(IF(VLOOKUP(O621,[1]Offen!$K:$L,2,FALSE)=0,"Offen vegan"),
IFERROR(IF(VLOOKUP(O621,[1]Offen!$N:$O,2,FALSE)=0,"Offen Zipfel"),
IFERROR(IF(VLOOKUP(O621,[1]Offen!$Q:$R,2,FALSE)=0,"Offen Endstücke"),
IFERROR(IF(VLOOKUP(O621,[1]Vakuumiert!$B:$C,2,FALSE)=0,"Vakuumierter VOS ungeschält"),
IFERROR(IF(VLOOKUP(O621,[1]Vakuumiert!$E:$F,2,FALSE)=0,"Vakuumierter ABS ungeschält"),
IFERROR(IF(VLOOKUP(O621,[1]Vakuumiert!$H:$I,2,FALSE)=0,"Vakuumierter VOS geschält"),
IFERROR(IF(VLOOKUP(O621,[1]Vakuumiert!$K:$L,2,FALSE)=0,"Vakuumierter VOS vegan"),
IFERROR(IF(VLOOKUP(O621,[1]Vakuumiert!$N:$O,2,FALSE)=0,"Vakuumierter VOS Zipfel"),
IFERROR(IF(VLOOKUP(O621,[1]Vakuumiert!$Q:$R,2,FALSE)=0,"Vakuumiert geschält"),
IFERROR(IF(VLOOKUP(O621,'[1]vakuumierte Fertigprodukte'!$B:$C,2,FALSE)=0,"Fertigprodukte"),
IFERROR(IF(VLOOKUP(O621,'[1]vakuumierte Fertigprodukte'!$E:$FI,2,FALSE)=0,"Vakuumierte Zipfel"),
IFERROR(IF(VLOOKUP(O621,[1]Wurste!$B:$C,2,FALSE)=0,"Räucherwürste"),
IFERROR(IF(VLOOKUP(O621,[1]Wurste!$E:$F,2,FALSE)=0,"URW/URGW Wurst"),
IFERROR(IF(VLOOKUP(O621,[1]Wurste!$H:$I,2,FALSE)=0,"HF-Wurst Vegan"),
IFERROR(IF(VLOOKUP(O621,[1]Wurste!$K:$L,2,FALSE)=0,"320er ohne Würste"),
IFERROR(IF(AND(OR(Abfalldokumentation!$A621="BU3",Abfalldokumentation!$A621="Verkauf"),Abfalldokumentation!$F621="Schimmel",Abfalldokumentation!$G621="keinen Abnehmer/kein Schälpersonal"),"Div. Zipfel, ES ohne Verwendung",VLOOKUP(Abfalldokumentation!$E621,Produktgruppen!A:B,2,FALSE)),"-")))))))))))))))))))))))</f>
        <v>vegan</v>
      </c>
      <c r="E621" s="76" t="str">
        <f>IFERROR(VLOOKUP(Abfalldokumentation!$O621,Artikel!A:C,3,FALSE),Abfalldokumentation!$O621)</f>
        <v>VOS VEG-SCH MILD</v>
      </c>
      <c r="F621" s="76" t="str">
        <f>VLOOKUP(T621,'Liste Gründe'!A:D,2,FALSE)</f>
        <v>keinen Verwendungszweck</v>
      </c>
      <c r="G621" s="75" t="str">
        <f>IF(ISBLANK(V621),VLOOKUP(Abfalldokumentation!$P621,'Liste Gründe'!A:D,3,FALSE),V621)</f>
        <v>VOS &gt; Einsatz (vegan)</v>
      </c>
      <c r="H621" s="76" t="str">
        <f>IF(ISBLANK(Abfalldokumentation!$W621),"-",Abfalldokumentation!$W621)</f>
        <v>-</v>
      </c>
      <c r="I621" s="76">
        <f t="shared" si="64"/>
        <v>38</v>
      </c>
      <c r="J621" s="76" t="str">
        <f t="shared" si="65"/>
        <v>Produkte</v>
      </c>
      <c r="K621" s="76" t="str">
        <f t="shared" si="66"/>
        <v>BUs</v>
      </c>
      <c r="L621" s="76" t="str">
        <f t="shared" si="67"/>
        <v>Symptome</v>
      </c>
      <c r="M621" s="76">
        <f>IFERROR(VLOOKUP(Abfalldokumentation!$O621,Kennzahlen!S:V,3,FALSE)*Abfalldokumentation!$B621,"0")</f>
        <v>11.5</v>
      </c>
      <c r="N621" s="76" t="str">
        <f>IF(ISBLANK(Q621),VLOOKUP(Abfalldokumentation!$O621,'Linien - BU'!R:S,2,FALSE),Q621)</f>
        <v>BU3</v>
      </c>
      <c r="O621" s="77">
        <f t="shared" si="68"/>
        <v>29900002</v>
      </c>
      <c r="P621" s="77">
        <f t="shared" si="69"/>
        <v>61</v>
      </c>
      <c r="Q621" s="45" t="s">
        <v>8</v>
      </c>
      <c r="R621" s="46">
        <v>29900002</v>
      </c>
      <c r="S621" s="46">
        <v>23</v>
      </c>
      <c r="T621" s="46">
        <v>61</v>
      </c>
      <c r="U621" s="47">
        <v>44461</v>
      </c>
      <c r="V621" s="42" t="s">
        <v>35</v>
      </c>
      <c r="W621" s="46"/>
      <c r="X621" s="50" t="str">
        <f>IFERROR(VLOOKUP(Abfalldokumentation!$R621,Artikel!A:C,3,FALSE),Abfalldokumentation!$R621)</f>
        <v>VOS VEG-SCH MILD</v>
      </c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spans="1:40" ht="30" customHeight="1" x14ac:dyDescent="0.25">
      <c r="A622" s="78" t="str">
        <f>VLOOKUP(N622,'Linien - BU'!A:B,2,FALSE)</f>
        <v>BU1</v>
      </c>
      <c r="B622" s="79">
        <f t="shared" si="63"/>
        <v>315.5</v>
      </c>
      <c r="C622" s="80">
        <f>Abfalldokumentation!$U622</f>
        <v>44461</v>
      </c>
      <c r="D622" s="69" t="str">
        <f>IFERROR(IF(VLOOKUP(O622,'[1]Rohware 230'!$B:$C,2,FALSE)=0,"Rohware"),
IFERROR(IF(VLOOKUP(O622,[1]Sammelnr.!$B:$C,2,FALSE)=0,"Sammelnr. ungeschält ABS"),
IFERROR(IF(VLOOKUP(O622,[1]Sammelnr.!$E:$F,2,FALSE)=0,"Sammelnr. ungeschält VS"),
IFERROR(IF(VLOOKUP(O622,[1]Sammelnr.!$H:$I,2,FALSE)=0,"Sammelnr. geschält"),
IFERROR(IF(VLOOKUP(O622,[1]Offen!$B:$C,2,FALSE)=0,"Offen ungeschält ABS"),
IFERROR(IF(VLOOKUP(O622,[1]Offen!$E:$F,2,FALSE)=0,"Offen ungeschält VOS"),
IFERROR(IF(VLOOKUP(O622,[1]Offen!$H:$I,2,FALSE)=0,"Offen geschält RW"),
IFERROR(IF(VLOOKUP(O622,[1]Offen!$K:$L,2,FALSE)=0,"Offen vegan"),
IFERROR(IF(VLOOKUP(O622,[1]Offen!$N:$O,2,FALSE)=0,"Offen Zipfel"),
IFERROR(IF(VLOOKUP(O622,[1]Offen!$Q:$R,2,FALSE)=0,"Offen Endstücke"),
IFERROR(IF(VLOOKUP(O622,[1]Vakuumiert!$B:$C,2,FALSE)=0,"Vakuumierter VOS ungeschält"),
IFERROR(IF(VLOOKUP(O622,[1]Vakuumiert!$E:$F,2,FALSE)=0,"Vakuumierter ABS ungeschält"),
IFERROR(IF(VLOOKUP(O622,[1]Vakuumiert!$H:$I,2,FALSE)=0,"Vakuumierter VOS geschält"),
IFERROR(IF(VLOOKUP(O622,[1]Vakuumiert!$K:$L,2,FALSE)=0,"Vakuumierter VOS vegan"),
IFERROR(IF(VLOOKUP(O622,[1]Vakuumiert!$N:$O,2,FALSE)=0,"Vakuumierter VOS Zipfel"),
IFERROR(IF(VLOOKUP(O622,[1]Vakuumiert!$Q:$R,2,FALSE)=0,"Vakuumiert geschält"),
IFERROR(IF(VLOOKUP(O622,'[1]vakuumierte Fertigprodukte'!$B:$C,2,FALSE)=0,"Fertigprodukte"),
IFERROR(IF(VLOOKUP(O622,'[1]vakuumierte Fertigprodukte'!$E:$FI,2,FALSE)=0,"Vakuumierte Zipfel"),
IFERROR(IF(VLOOKUP(O622,[1]Wurste!$B:$C,2,FALSE)=0,"Räucherwürste"),
IFERROR(IF(VLOOKUP(O622,[1]Wurste!$E:$F,2,FALSE)=0,"URW/URGW Wurst"),
IFERROR(IF(VLOOKUP(O622,[1]Wurste!$H:$I,2,FALSE)=0,"HF-Wurst Vegan"),
IFERROR(IF(VLOOKUP(O622,[1]Wurste!$K:$L,2,FALSE)=0,"320er ohne Würste"),
IFERROR(IF(AND(OR(Abfalldokumentation!$A622="BU3",Abfalldokumentation!$A622="Verkauf"),Abfalldokumentation!$F622="Schimmel",Abfalldokumentation!$G622="keinen Abnehmer/kein Schälpersonal"),"Div. Zipfel, ES ohne Verwendung",VLOOKUP(Abfalldokumentation!$E622,Produktgruppen!A:B,2,FALSE)),"-")))))))))))))))))))))))</f>
        <v>ganze Würste</v>
      </c>
      <c r="E622" s="81" t="str">
        <f>IFERROR(VLOOKUP(Abfalldokumentation!$O622,Artikel!A:C,3,FALSE),Abfalldokumentation!$O622)</f>
        <v>Würste 9300g Räucher na</v>
      </c>
      <c r="F622" s="81" t="str">
        <f>VLOOKUP(T622,'Liste Gründe'!A:D,2,FALSE)</f>
        <v>Linienbezogen</v>
      </c>
      <c r="G622" s="80" t="str">
        <f>IF(ISBLANK(V622),VLOOKUP(Abfalldokumentation!$P622,'Liste Gründe'!A:D,3,FALSE),V622)</f>
        <v>Darm geplatzt</v>
      </c>
      <c r="H622" s="81" t="str">
        <f>IF(ISBLANK(Abfalldokumentation!$W622),"-",Abfalldokumentation!$W622)</f>
        <v>Clip gerissen</v>
      </c>
      <c r="I622" s="81">
        <f t="shared" si="64"/>
        <v>38</v>
      </c>
      <c r="J622" s="81" t="str">
        <f t="shared" si="65"/>
        <v>Produkte</v>
      </c>
      <c r="K622" s="81" t="str">
        <f t="shared" si="66"/>
        <v>BUs</v>
      </c>
      <c r="L622" s="81" t="str">
        <f t="shared" si="67"/>
        <v>Symptome</v>
      </c>
      <c r="M622" s="81" t="str">
        <f>IFERROR(VLOOKUP(Abfalldokumentation!$O622,Kennzahlen!S:V,3,FALSE)*Abfalldokumentation!$B622,"0")</f>
        <v>0</v>
      </c>
      <c r="N622" s="81" t="str">
        <f>IF(ISBLANK(Q622),VLOOKUP(Abfalldokumentation!$O622,'Linien - BU'!R:S,2,FALSE),Q622)</f>
        <v>Abfüllung</v>
      </c>
      <c r="O622" s="77">
        <f t="shared" si="68"/>
        <v>31000083</v>
      </c>
      <c r="P622" s="77">
        <f t="shared" si="69"/>
        <v>34</v>
      </c>
      <c r="Q622" s="39" t="s">
        <v>180</v>
      </c>
      <c r="R622" s="40">
        <v>31000083</v>
      </c>
      <c r="S622" s="40">
        <v>315.5</v>
      </c>
      <c r="T622" s="40">
        <v>34</v>
      </c>
      <c r="U622" s="41">
        <v>44461</v>
      </c>
      <c r="V622" s="42"/>
      <c r="W622" s="40" t="s">
        <v>237</v>
      </c>
      <c r="X622" s="44" t="str">
        <f>IFERROR(VLOOKUP(Abfalldokumentation!$R622,Artikel!A:C,3,FALSE),Abfalldokumentation!$R622)</f>
        <v>Würste 9300g Räucher na</v>
      </c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spans="1:40" ht="30" customHeight="1" x14ac:dyDescent="0.25">
      <c r="A623" s="73" t="str">
        <f>VLOOKUP(N623,'Linien - BU'!A:B,2,FALSE)</f>
        <v>BU1</v>
      </c>
      <c r="B623" s="74">
        <f t="shared" si="63"/>
        <v>22</v>
      </c>
      <c r="C623" s="75">
        <f>Abfalldokumentation!$U623</f>
        <v>44461</v>
      </c>
      <c r="D623" s="69" t="str">
        <f>IFERROR(IF(VLOOKUP(O623,'[1]Rohware 230'!$B:$C,2,FALSE)=0,"Rohware"),
IFERROR(IF(VLOOKUP(O623,[1]Sammelnr.!$B:$C,2,FALSE)=0,"Sammelnr. ungeschält ABS"),
IFERROR(IF(VLOOKUP(O623,[1]Sammelnr.!$E:$F,2,FALSE)=0,"Sammelnr. ungeschält VS"),
IFERROR(IF(VLOOKUP(O623,[1]Sammelnr.!$H:$I,2,FALSE)=0,"Sammelnr. geschält"),
IFERROR(IF(VLOOKUP(O623,[1]Offen!$B:$C,2,FALSE)=0,"Offen ungeschält ABS"),
IFERROR(IF(VLOOKUP(O623,[1]Offen!$E:$F,2,FALSE)=0,"Offen ungeschält VOS"),
IFERROR(IF(VLOOKUP(O623,[1]Offen!$H:$I,2,FALSE)=0,"Offen geschält RW"),
IFERROR(IF(VLOOKUP(O623,[1]Offen!$K:$L,2,FALSE)=0,"Offen vegan"),
IFERROR(IF(VLOOKUP(O623,[1]Offen!$N:$O,2,FALSE)=0,"Offen Zipfel"),
IFERROR(IF(VLOOKUP(O623,[1]Offen!$Q:$R,2,FALSE)=0,"Offen Endstücke"),
IFERROR(IF(VLOOKUP(O623,[1]Vakuumiert!$B:$C,2,FALSE)=0,"Vakuumierter VOS ungeschält"),
IFERROR(IF(VLOOKUP(O623,[1]Vakuumiert!$E:$F,2,FALSE)=0,"Vakuumierter ABS ungeschält"),
IFERROR(IF(VLOOKUP(O623,[1]Vakuumiert!$H:$I,2,FALSE)=0,"Vakuumierter VOS geschält"),
IFERROR(IF(VLOOKUP(O623,[1]Vakuumiert!$K:$L,2,FALSE)=0,"Vakuumierter VOS vegan"),
IFERROR(IF(VLOOKUP(O623,[1]Vakuumiert!$N:$O,2,FALSE)=0,"Vakuumierter VOS Zipfel"),
IFERROR(IF(VLOOKUP(O623,[1]Vakuumiert!$Q:$R,2,FALSE)=0,"Vakuumiert geschält"),
IFERROR(IF(VLOOKUP(O623,'[1]vakuumierte Fertigprodukte'!$B:$C,2,FALSE)=0,"Fertigprodukte"),
IFERROR(IF(VLOOKUP(O623,'[1]vakuumierte Fertigprodukte'!$E:$FI,2,FALSE)=0,"Vakuumierte Zipfel"),
IFERROR(IF(VLOOKUP(O623,[1]Wurste!$B:$C,2,FALSE)=0,"Räucherwürste"),
IFERROR(IF(VLOOKUP(O623,[1]Wurste!$E:$F,2,FALSE)=0,"URW/URGW Wurst"),
IFERROR(IF(VLOOKUP(O623,[1]Wurste!$H:$I,2,FALSE)=0,"HF-Wurst Vegan"),
IFERROR(IF(VLOOKUP(O623,[1]Wurste!$K:$L,2,FALSE)=0,"320er ohne Würste"),
IFERROR(IF(AND(OR(Abfalldokumentation!$A623="BU3",Abfalldokumentation!$A623="Verkauf"),Abfalldokumentation!$F623="Schimmel",Abfalldokumentation!$G623="keinen Abnehmer/kein Schälpersonal"),"Div. Zipfel, ES ohne Verwendung",VLOOKUP(Abfalldokumentation!$E623,Produktgruppen!A:B,2,FALSE)),"-")))))))))))))))))))))))</f>
        <v>RW</v>
      </c>
      <c r="E623" s="76" t="str">
        <f>IFERROR(VLOOKUP(Abfalldokumentation!$O623,Artikel!A:C,3,FALSE),Abfalldokumentation!$O623)</f>
        <v>GRW NATUR 7,2KG</v>
      </c>
      <c r="F623" s="76" t="str">
        <f>VLOOKUP(T623,'Liste Gründe'!A:D,2,FALSE)</f>
        <v>Linienbezogen</v>
      </c>
      <c r="G623" s="75" t="str">
        <f>IF(ISBLANK(V623),VLOOKUP(Abfalldokumentation!$P623,'Liste Gründe'!A:D,3,FALSE),V623)</f>
        <v>Darm geplatzt</v>
      </c>
      <c r="H623" s="76" t="str">
        <f>IF(ISBLANK(Abfalldokumentation!$W623),"-",Abfalldokumentation!$W623)</f>
        <v>Clip gerissen</v>
      </c>
      <c r="I623" s="76">
        <f t="shared" si="64"/>
        <v>38</v>
      </c>
      <c r="J623" s="76" t="str">
        <f t="shared" si="65"/>
        <v>Produkte</v>
      </c>
      <c r="K623" s="76" t="str">
        <f t="shared" si="66"/>
        <v>BUs</v>
      </c>
      <c r="L623" s="76" t="str">
        <f t="shared" si="67"/>
        <v>Symptome</v>
      </c>
      <c r="M623" s="76" t="str">
        <f>IFERROR(VLOOKUP(Abfalldokumentation!$O623,Kennzahlen!S:V,3,FALSE)*Abfalldokumentation!$B623,"0")</f>
        <v>0</v>
      </c>
      <c r="N623" s="76" t="str">
        <f>IF(ISBLANK(Q623),VLOOKUP(Abfalldokumentation!$O623,'Linien - BU'!R:S,2,FALSE),Q623)</f>
        <v>Abfüllung</v>
      </c>
      <c r="O623" s="77">
        <f t="shared" si="68"/>
        <v>32000049</v>
      </c>
      <c r="P623" s="77">
        <f t="shared" si="69"/>
        <v>34</v>
      </c>
      <c r="Q623" s="45" t="s">
        <v>180</v>
      </c>
      <c r="R623" s="46">
        <v>32000049</v>
      </c>
      <c r="S623" s="46">
        <v>22</v>
      </c>
      <c r="T623" s="40">
        <v>34</v>
      </c>
      <c r="U623" s="47">
        <v>44461</v>
      </c>
      <c r="V623" s="48"/>
      <c r="W623" s="46" t="s">
        <v>237</v>
      </c>
      <c r="X623" s="50" t="str">
        <f>IFERROR(VLOOKUP(Abfalldokumentation!$R623,Artikel!A:C,3,FALSE),Abfalldokumentation!$R623)</f>
        <v>GRW NATUR 7,2KG</v>
      </c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spans="1:40" ht="30" hidden="1" customHeight="1" x14ac:dyDescent="0.25">
      <c r="A624" s="78" t="str">
        <f>VLOOKUP(N624,'Linien - BU'!A:B,2,FALSE)</f>
        <v>BU3</v>
      </c>
      <c r="B624" s="79">
        <f t="shared" si="63"/>
        <v>32.5</v>
      </c>
      <c r="C624" s="80">
        <f>Abfalldokumentation!$U624</f>
        <v>44461</v>
      </c>
      <c r="D624" s="69" t="str">
        <f>IFERROR(IF(VLOOKUP(O624,'[1]Rohware 230'!$B:$C,2,FALSE)=0,"Rohware"),
IFERROR(IF(VLOOKUP(O624,[1]Sammelnr.!$B:$C,2,FALSE)=0,"Sammelnr. ungeschält ABS"),
IFERROR(IF(VLOOKUP(O624,[1]Sammelnr.!$E:$F,2,FALSE)=0,"Sammelnr. ungeschält VS"),
IFERROR(IF(VLOOKUP(O624,[1]Sammelnr.!$H:$I,2,FALSE)=0,"Sammelnr. geschält"),
IFERROR(IF(VLOOKUP(O624,[1]Offen!$B:$C,2,FALSE)=0,"Offen ungeschält ABS"),
IFERROR(IF(VLOOKUP(O624,[1]Offen!$E:$F,2,FALSE)=0,"Offen ungeschält VOS"),
IFERROR(IF(VLOOKUP(O624,[1]Offen!$H:$I,2,FALSE)=0,"Offen geschält RW"),
IFERROR(IF(VLOOKUP(O624,[1]Offen!$K:$L,2,FALSE)=0,"Offen vegan"),
IFERROR(IF(VLOOKUP(O624,[1]Offen!$N:$O,2,FALSE)=0,"Offen Zipfel"),
IFERROR(IF(VLOOKUP(O624,[1]Offen!$Q:$R,2,FALSE)=0,"Offen Endstücke"),
IFERROR(IF(VLOOKUP(O624,[1]Vakuumiert!$B:$C,2,FALSE)=0,"Vakuumierter VOS ungeschält"),
IFERROR(IF(VLOOKUP(O624,[1]Vakuumiert!$E:$F,2,FALSE)=0,"Vakuumierter ABS ungeschält"),
IFERROR(IF(VLOOKUP(O624,[1]Vakuumiert!$H:$I,2,FALSE)=0,"Vakuumierter VOS geschält"),
IFERROR(IF(VLOOKUP(O624,[1]Vakuumiert!$K:$L,2,FALSE)=0,"Vakuumierter VOS vegan"),
IFERROR(IF(VLOOKUP(O624,[1]Vakuumiert!$N:$O,2,FALSE)=0,"Vakuumierter VOS Zipfel"),
IFERROR(IF(VLOOKUP(O624,[1]Vakuumiert!$Q:$R,2,FALSE)=0,"Vakuumiert geschält"),
IFERROR(IF(VLOOKUP(O624,'[1]vakuumierte Fertigprodukte'!$B:$C,2,FALSE)=0,"Fertigprodukte"),
IFERROR(IF(VLOOKUP(O624,'[1]vakuumierte Fertigprodukte'!$E:$FI,2,FALSE)=0,"Vakuumierte Zipfel"),
IFERROR(IF(VLOOKUP(O624,[1]Wurste!$B:$C,2,FALSE)=0,"Räucherwürste"),
IFERROR(IF(VLOOKUP(O624,[1]Wurste!$E:$F,2,FALSE)=0,"URW/URGW Wurst"),
IFERROR(IF(VLOOKUP(O624,[1]Wurste!$H:$I,2,FALSE)=0,"HF-Wurst Vegan"),
IFERROR(IF(VLOOKUP(O624,[1]Wurste!$K:$L,2,FALSE)=0,"320er ohne Würste"),
IFERROR(IF(AND(OR(Abfalldokumentation!$A624="BU3",Abfalldokumentation!$A624="Verkauf"),Abfalldokumentation!$F624="Schimmel",Abfalldokumentation!$G624="keinen Abnehmer/kein Schälpersonal"),"Div. Zipfel, ES ohne Verwendung",VLOOKUP(Abfalldokumentation!$E624,Produktgruppen!A:B,2,FALSE)),"-")))))))))))))))))))))))</f>
        <v>Vakuumierter VOS ungeschält</v>
      </c>
      <c r="E624" s="81" t="str">
        <f>IFERROR(VLOOKUP(Abfalldokumentation!$O624,Artikel!A:C,3,FALSE),Abfalldokumentation!$O624)</f>
        <v>VOS GRW-SCHI-NAT-VAKU</v>
      </c>
      <c r="F624" s="81" t="str">
        <f>VLOOKUP(T624,'Liste Gründe'!A:D,2,FALSE)</f>
        <v>Schimmel</v>
      </c>
      <c r="G624" s="80" t="str">
        <f>IF(ISBLANK(V624),VLOOKUP(Abfalldokumentation!$P624,'Liste Gründe'!A:D,3,FALSE),V624)</f>
        <v>VOS &gt; Einsatz</v>
      </c>
      <c r="H624" s="81" t="str">
        <f>IF(ISBLANK(Abfalldokumentation!$W624),"-",Abfalldokumentation!$W624)</f>
        <v>-</v>
      </c>
      <c r="I624" s="81">
        <f t="shared" si="64"/>
        <v>38</v>
      </c>
      <c r="J624" s="81" t="str">
        <f t="shared" si="65"/>
        <v>Produkte</v>
      </c>
      <c r="K624" s="81" t="str">
        <f t="shared" si="66"/>
        <v>BUs</v>
      </c>
      <c r="L624" s="81" t="str">
        <f t="shared" si="67"/>
        <v>Symptome</v>
      </c>
      <c r="M624" s="81">
        <f>IFERROR(VLOOKUP(Abfalldokumentation!$O624,Kennzahlen!S:V,3,FALSE)*Abfalldokumentation!$B624,"0")</f>
        <v>16.705000000000002</v>
      </c>
      <c r="N624" s="81" t="str">
        <f>IF(ISBLANK(Q624),VLOOKUP(Abfalldokumentation!$O624,'Linien - BU'!R:S,2,FALSE),Q624)</f>
        <v>L33</v>
      </c>
      <c r="O624" s="77">
        <f t="shared" si="68"/>
        <v>49500204</v>
      </c>
      <c r="P624" s="77">
        <f t="shared" si="69"/>
        <v>12</v>
      </c>
      <c r="Q624" s="39" t="s">
        <v>205</v>
      </c>
      <c r="R624" s="40">
        <v>49500204</v>
      </c>
      <c r="S624" s="40">
        <v>32.5</v>
      </c>
      <c r="T624" s="40">
        <v>12</v>
      </c>
      <c r="U624" s="41">
        <v>44461</v>
      </c>
      <c r="V624" s="42" t="s">
        <v>21</v>
      </c>
      <c r="W624" s="40"/>
      <c r="X624" s="44" t="str">
        <f>IFERROR(VLOOKUP(Abfalldokumentation!$R624,Artikel!A:C,3,FALSE),Abfalldokumentation!$R624)</f>
        <v>VOS GRW-SCHI-NAT-VAKU</v>
      </c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spans="1:40" ht="30" hidden="1" customHeight="1" x14ac:dyDescent="0.25">
      <c r="A625" s="73" t="str">
        <f>VLOOKUP(N625,'Linien - BU'!A:B,2,FALSE)</f>
        <v>BU2</v>
      </c>
      <c r="B625" s="74">
        <f t="shared" si="63"/>
        <v>30</v>
      </c>
      <c r="C625" s="75">
        <f>Abfalldokumentation!$U625</f>
        <v>44461</v>
      </c>
      <c r="D625" s="69" t="str">
        <f>IFERROR(IF(VLOOKUP(O625,'[1]Rohware 230'!$B:$C,2,FALSE)=0,"Rohware"),
IFERROR(IF(VLOOKUP(O625,[1]Sammelnr.!$B:$C,2,FALSE)=0,"Sammelnr. ungeschält ABS"),
IFERROR(IF(VLOOKUP(O625,[1]Sammelnr.!$E:$F,2,FALSE)=0,"Sammelnr. ungeschält VS"),
IFERROR(IF(VLOOKUP(O625,[1]Sammelnr.!$H:$I,2,FALSE)=0,"Sammelnr. geschält"),
IFERROR(IF(VLOOKUP(O625,[1]Offen!$B:$C,2,FALSE)=0,"Offen ungeschält ABS"),
IFERROR(IF(VLOOKUP(O625,[1]Offen!$E:$F,2,FALSE)=0,"Offen ungeschält VOS"),
IFERROR(IF(VLOOKUP(O625,[1]Offen!$H:$I,2,FALSE)=0,"Offen geschält RW"),
IFERROR(IF(VLOOKUP(O625,[1]Offen!$K:$L,2,FALSE)=0,"Offen vegan"),
IFERROR(IF(VLOOKUP(O625,[1]Offen!$N:$O,2,FALSE)=0,"Offen Zipfel"),
IFERROR(IF(VLOOKUP(O625,[1]Offen!$Q:$R,2,FALSE)=0,"Offen Endstücke"),
IFERROR(IF(VLOOKUP(O625,[1]Vakuumiert!$B:$C,2,FALSE)=0,"Vakuumierter VOS ungeschält"),
IFERROR(IF(VLOOKUP(O625,[1]Vakuumiert!$E:$F,2,FALSE)=0,"Vakuumierter ABS ungeschält"),
IFERROR(IF(VLOOKUP(O625,[1]Vakuumiert!$H:$I,2,FALSE)=0,"Vakuumierter VOS geschält"),
IFERROR(IF(VLOOKUP(O625,[1]Vakuumiert!$K:$L,2,FALSE)=0,"Vakuumierter VOS vegan"),
IFERROR(IF(VLOOKUP(O625,[1]Vakuumiert!$N:$O,2,FALSE)=0,"Vakuumierter VOS Zipfel"),
IFERROR(IF(VLOOKUP(O625,[1]Vakuumiert!$Q:$R,2,FALSE)=0,"Vakuumiert geschält"),
IFERROR(IF(VLOOKUP(O625,'[1]vakuumierte Fertigprodukte'!$B:$C,2,FALSE)=0,"Fertigprodukte"),
IFERROR(IF(VLOOKUP(O625,'[1]vakuumierte Fertigprodukte'!$E:$FI,2,FALSE)=0,"Vakuumierte Zipfel"),
IFERROR(IF(VLOOKUP(O625,[1]Wurste!$B:$C,2,FALSE)=0,"Räucherwürste"),
IFERROR(IF(VLOOKUP(O625,[1]Wurste!$E:$F,2,FALSE)=0,"URW/URGW Wurst"),
IFERROR(IF(VLOOKUP(O625,[1]Wurste!$H:$I,2,FALSE)=0,"HF-Wurst Vegan"),
IFERROR(IF(VLOOKUP(O625,[1]Wurste!$K:$L,2,FALSE)=0,"320er ohne Würste"),
IFERROR(IF(AND(OR(Abfalldokumentation!$A625="BU3",Abfalldokumentation!$A625="Verkauf"),Abfalldokumentation!$F625="Schimmel",Abfalldokumentation!$G625="keinen Abnehmer/kein Schälpersonal"),"Div. Zipfel, ES ohne Verwendung",VLOOKUP(Abfalldokumentation!$E625,Produktgruppen!A:B,2,FALSE)),"-")))))))))))))))))))))))</f>
        <v>Rohware</v>
      </c>
      <c r="E625" s="76" t="str">
        <f>IFERROR(VLOOKUP(Abfalldokumentation!$O625,Artikel!A:C,3,FALSE),Abfalldokumentation!$O625)</f>
        <v>Blöcke</v>
      </c>
      <c r="F625" s="76" t="str">
        <f>VLOOKUP(T625,'Liste Gründe'!A:D,2,FALSE)</f>
        <v>Schimmel</v>
      </c>
      <c r="G625" s="75" t="str">
        <f>IF(ISBLANK(V625),VLOOKUP(Abfalldokumentation!$P625,'Liste Gründe'!A:D,3,FALSE),V625)</f>
        <v>Luftzieher/Folienriss durch Transport</v>
      </c>
      <c r="H625" s="76" t="str">
        <f>IF(ISBLANK(Abfalldokumentation!$W625),"-",Abfalldokumentation!$W625)</f>
        <v>Luftzieher/Folienriss durch Transport</v>
      </c>
      <c r="I625" s="76">
        <f t="shared" si="64"/>
        <v>38</v>
      </c>
      <c r="J625" s="76" t="str">
        <f t="shared" si="65"/>
        <v>Produkte</v>
      </c>
      <c r="K625" s="76" t="str">
        <f t="shared" si="66"/>
        <v>BUs</v>
      </c>
      <c r="L625" s="76" t="str">
        <f t="shared" si="67"/>
        <v>Symptome</v>
      </c>
      <c r="M625" s="76" t="str">
        <f>IFERROR(VLOOKUP(Abfalldokumentation!$O625,Kennzahlen!S:V,3,FALSE)*Abfalldokumentation!$B625,"0")</f>
        <v>0</v>
      </c>
      <c r="N625" s="76" t="str">
        <f>IF(ISBLANK(Q625),VLOOKUP(Abfalldokumentation!$O625,'Linien - BU'!R:S,2,FALSE),Q625)</f>
        <v>BU2</v>
      </c>
      <c r="O625" s="77" t="str">
        <f t="shared" si="68"/>
        <v>Blöcke</v>
      </c>
      <c r="P625" s="77">
        <f t="shared" si="69"/>
        <v>12</v>
      </c>
      <c r="Q625" s="45" t="s">
        <v>7</v>
      </c>
      <c r="R625" s="46" t="s">
        <v>208</v>
      </c>
      <c r="S625" s="46">
        <v>30</v>
      </c>
      <c r="T625" s="46">
        <v>12</v>
      </c>
      <c r="U625" s="47">
        <v>44461</v>
      </c>
      <c r="V625" s="48" t="s">
        <v>30</v>
      </c>
      <c r="W625" s="49" t="s">
        <v>30</v>
      </c>
      <c r="X625" s="50" t="str">
        <f>IFERROR(VLOOKUP(Abfalldokumentation!$R625,Artikel!A:C,3,FALSE),Abfalldokumentation!$R625)</f>
        <v>Blöcke</v>
      </c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spans="1:40" ht="30" hidden="1" customHeight="1" x14ac:dyDescent="0.25">
      <c r="A626" s="78" t="str">
        <f>VLOOKUP(N626,'Linien - BU'!A:B,2,FALSE)</f>
        <v>BU3</v>
      </c>
      <c r="B626" s="79">
        <f t="shared" si="63"/>
        <v>3.5</v>
      </c>
      <c r="C626" s="80">
        <f>Abfalldokumentation!$U626</f>
        <v>44461</v>
      </c>
      <c r="D626" s="69" t="str">
        <f>IFERROR(IF(VLOOKUP(O626,'[1]Rohware 230'!$B:$C,2,FALSE)=0,"Rohware"),
IFERROR(IF(VLOOKUP(O626,[1]Sammelnr.!$B:$C,2,FALSE)=0,"Sammelnr. ungeschält ABS"),
IFERROR(IF(VLOOKUP(O626,[1]Sammelnr.!$E:$F,2,FALSE)=0,"Sammelnr. ungeschält VS"),
IFERROR(IF(VLOOKUP(O626,[1]Sammelnr.!$H:$I,2,FALSE)=0,"Sammelnr. geschält"),
IFERROR(IF(VLOOKUP(O626,[1]Offen!$B:$C,2,FALSE)=0,"Offen ungeschält ABS"),
IFERROR(IF(VLOOKUP(O626,[1]Offen!$E:$F,2,FALSE)=0,"Offen ungeschält VOS"),
IFERROR(IF(VLOOKUP(O626,[1]Offen!$H:$I,2,FALSE)=0,"Offen geschält RW"),
IFERROR(IF(VLOOKUP(O626,[1]Offen!$K:$L,2,FALSE)=0,"Offen vegan"),
IFERROR(IF(VLOOKUP(O626,[1]Offen!$N:$O,2,FALSE)=0,"Offen Zipfel"),
IFERROR(IF(VLOOKUP(O626,[1]Offen!$Q:$R,2,FALSE)=0,"Offen Endstücke"),
IFERROR(IF(VLOOKUP(O626,[1]Vakuumiert!$B:$C,2,FALSE)=0,"Vakuumierter VOS ungeschält"),
IFERROR(IF(VLOOKUP(O626,[1]Vakuumiert!$E:$F,2,FALSE)=0,"Vakuumierter ABS ungeschält"),
IFERROR(IF(VLOOKUP(O626,[1]Vakuumiert!$H:$I,2,FALSE)=0,"Vakuumierter VOS geschält"),
IFERROR(IF(VLOOKUP(O626,[1]Vakuumiert!$K:$L,2,FALSE)=0,"Vakuumierter VOS vegan"),
IFERROR(IF(VLOOKUP(O626,[1]Vakuumiert!$N:$O,2,FALSE)=0,"Vakuumierter VOS Zipfel"),
IFERROR(IF(VLOOKUP(O626,[1]Vakuumiert!$Q:$R,2,FALSE)=0,"Vakuumiert geschält"),
IFERROR(IF(VLOOKUP(O626,'[1]vakuumierte Fertigprodukte'!$B:$C,2,FALSE)=0,"Fertigprodukte"),
IFERROR(IF(VLOOKUP(O626,'[1]vakuumierte Fertigprodukte'!$E:$FI,2,FALSE)=0,"Vakuumierte Zipfel"),
IFERROR(IF(VLOOKUP(O626,[1]Wurste!$B:$C,2,FALSE)=0,"Räucherwürste"),
IFERROR(IF(VLOOKUP(O626,[1]Wurste!$E:$F,2,FALSE)=0,"URW/URGW Wurst"),
IFERROR(IF(VLOOKUP(O626,[1]Wurste!$H:$I,2,FALSE)=0,"HF-Wurst Vegan"),
IFERROR(IF(VLOOKUP(O626,[1]Wurste!$K:$L,2,FALSE)=0,"320er ohne Würste"),
IFERROR(IF(AND(OR(Abfalldokumentation!$A626="BU3",Abfalldokumentation!$A626="Verkauf"),Abfalldokumentation!$F626="Schimmel",Abfalldokumentation!$G626="keinen Abnehmer/kein Schälpersonal"),"Div. Zipfel, ES ohne Verwendung",VLOOKUP(Abfalldokumentation!$E626,Produktgruppen!A:B,2,FALSE)),"-")))))))))))))))))))))))</f>
        <v>-</v>
      </c>
      <c r="E626" s="81" t="str">
        <f>IFERROR(VLOOKUP(Abfalldokumentation!$O626,Artikel!A:C,3,FALSE),Abfalldokumentation!$O626)</f>
        <v>Maschinenabfall</v>
      </c>
      <c r="F626" s="81" t="str">
        <f>VLOOKUP(T626,'Liste Gründe'!A:D,2,FALSE)</f>
        <v>Linienbezogen</v>
      </c>
      <c r="G626" s="80" t="str">
        <f>IF(ISBLANK(V626),VLOOKUP(Abfalldokumentation!$P626,'Liste Gründe'!A:D,3,FALSE),V626)</f>
        <v>Maschinenabfall</v>
      </c>
      <c r="H626" s="81" t="str">
        <f>IF(ISBLANK(Abfalldokumentation!$W626),"-",Abfalldokumentation!$W626)</f>
        <v>-</v>
      </c>
      <c r="I626" s="81">
        <f t="shared" si="64"/>
        <v>38</v>
      </c>
      <c r="J626" s="81" t="str">
        <f t="shared" si="65"/>
        <v>Produkte</v>
      </c>
      <c r="K626" s="81" t="str">
        <f t="shared" si="66"/>
        <v>BUs</v>
      </c>
      <c r="L626" s="81" t="str">
        <f t="shared" si="67"/>
        <v>Symptome</v>
      </c>
      <c r="M626" s="81" t="str">
        <f>IFERROR(VLOOKUP(Abfalldokumentation!$O626,Kennzahlen!S:V,3,FALSE)*Abfalldokumentation!$B626,"0")</f>
        <v>0</v>
      </c>
      <c r="N626" s="81" t="str">
        <f>IF(ISBLANK(Q626),VLOOKUP(Abfalldokumentation!$O626,'Linien - BU'!R:S,2,FALSE),Q626)</f>
        <v>L3</v>
      </c>
      <c r="O626" s="77" t="str">
        <f t="shared" si="68"/>
        <v>Maschinenabfall</v>
      </c>
      <c r="P626" s="77">
        <f t="shared" si="69"/>
        <v>30</v>
      </c>
      <c r="Q626" s="39" t="s">
        <v>278</v>
      </c>
      <c r="R626" s="40" t="s">
        <v>55</v>
      </c>
      <c r="S626" s="40">
        <v>3.5</v>
      </c>
      <c r="T626" s="40">
        <v>30</v>
      </c>
      <c r="U626" s="41">
        <v>44461</v>
      </c>
      <c r="V626" s="42"/>
      <c r="W626" s="40"/>
      <c r="X626" s="44" t="str">
        <f>IFERROR(VLOOKUP(Abfalldokumentation!$R626,Artikel!A:C,3,FALSE),Abfalldokumentation!$R626)</f>
        <v>Maschinenabfall</v>
      </c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spans="1:40" ht="30" hidden="1" customHeight="1" x14ac:dyDescent="0.25">
      <c r="A627" s="73" t="str">
        <f>VLOOKUP(N627,'Linien - BU'!A:B,2,FALSE)</f>
        <v>BU3</v>
      </c>
      <c r="B627" s="74">
        <f t="shared" si="63"/>
        <v>18</v>
      </c>
      <c r="C627" s="75">
        <f>Abfalldokumentation!$U627</f>
        <v>44461</v>
      </c>
      <c r="D627" s="69" t="str">
        <f>IFERROR(IF(VLOOKUP(O627,'[1]Rohware 230'!$B:$C,2,FALSE)=0,"Rohware"),
IFERROR(IF(VLOOKUP(O627,[1]Sammelnr.!$B:$C,2,FALSE)=0,"Sammelnr. ungeschält ABS"),
IFERROR(IF(VLOOKUP(O627,[1]Sammelnr.!$E:$F,2,FALSE)=0,"Sammelnr. ungeschält VS"),
IFERROR(IF(VLOOKUP(O627,[1]Sammelnr.!$H:$I,2,FALSE)=0,"Sammelnr. geschält"),
IFERROR(IF(VLOOKUP(O627,[1]Offen!$B:$C,2,FALSE)=0,"Offen ungeschält ABS"),
IFERROR(IF(VLOOKUP(O627,[1]Offen!$E:$F,2,FALSE)=0,"Offen ungeschält VOS"),
IFERROR(IF(VLOOKUP(O627,[1]Offen!$H:$I,2,FALSE)=0,"Offen geschält RW"),
IFERROR(IF(VLOOKUP(O627,[1]Offen!$K:$L,2,FALSE)=0,"Offen vegan"),
IFERROR(IF(VLOOKUP(O627,[1]Offen!$N:$O,2,FALSE)=0,"Offen Zipfel"),
IFERROR(IF(VLOOKUP(O627,[1]Offen!$Q:$R,2,FALSE)=0,"Offen Endstücke"),
IFERROR(IF(VLOOKUP(O627,[1]Vakuumiert!$B:$C,2,FALSE)=0,"Vakuumierter VOS ungeschält"),
IFERROR(IF(VLOOKUP(O627,[1]Vakuumiert!$E:$F,2,FALSE)=0,"Vakuumierter ABS ungeschält"),
IFERROR(IF(VLOOKUP(O627,[1]Vakuumiert!$H:$I,2,FALSE)=0,"Vakuumierter VOS geschält"),
IFERROR(IF(VLOOKUP(O627,[1]Vakuumiert!$K:$L,2,FALSE)=0,"Vakuumierter VOS vegan"),
IFERROR(IF(VLOOKUP(O627,[1]Vakuumiert!$N:$O,2,FALSE)=0,"Vakuumierter VOS Zipfel"),
IFERROR(IF(VLOOKUP(O627,[1]Vakuumiert!$Q:$R,2,FALSE)=0,"Vakuumiert geschält"),
IFERROR(IF(VLOOKUP(O627,'[1]vakuumierte Fertigprodukte'!$B:$C,2,FALSE)=0,"Fertigprodukte"),
IFERROR(IF(VLOOKUP(O627,'[1]vakuumierte Fertigprodukte'!$E:$FI,2,FALSE)=0,"Vakuumierte Zipfel"),
IFERROR(IF(VLOOKUP(O627,[1]Wurste!$B:$C,2,FALSE)=0,"Räucherwürste"),
IFERROR(IF(VLOOKUP(O627,[1]Wurste!$E:$F,2,FALSE)=0,"URW/URGW Wurst"),
IFERROR(IF(VLOOKUP(O627,[1]Wurste!$H:$I,2,FALSE)=0,"HF-Wurst Vegan"),
IFERROR(IF(VLOOKUP(O627,[1]Wurste!$K:$L,2,FALSE)=0,"320er ohne Würste"),
IFERROR(IF(AND(OR(Abfalldokumentation!$A627="BU3",Abfalldokumentation!$A627="Verkauf"),Abfalldokumentation!$F627="Schimmel",Abfalldokumentation!$G627="keinen Abnehmer/kein Schälpersonal"),"Div. Zipfel, ES ohne Verwendung",VLOOKUP(Abfalldokumentation!$E627,Produktgruppen!A:B,2,FALSE)),"-")))))))))))))))))))))))</f>
        <v>-</v>
      </c>
      <c r="E627" s="76" t="str">
        <f>IFERROR(VLOOKUP(Abfalldokumentation!$O627,Artikel!A:C,3,FALSE),Abfalldokumentation!$O627)</f>
        <v>Maschinenabfall</v>
      </c>
      <c r="F627" s="76" t="str">
        <f>VLOOKUP(T627,'Liste Gründe'!A:D,2,FALSE)</f>
        <v>Linienbezogen</v>
      </c>
      <c r="G627" s="75" t="str">
        <f>IF(ISBLANK(V627),VLOOKUP(Abfalldokumentation!$P627,'Liste Gründe'!A:D,3,FALSE),V627)</f>
        <v>Maschinenabfall</v>
      </c>
      <c r="H627" s="76" t="str">
        <f>IF(ISBLANK(Abfalldokumentation!$W627),"-",Abfalldokumentation!$W627)</f>
        <v>-</v>
      </c>
      <c r="I627" s="76">
        <f t="shared" si="64"/>
        <v>38</v>
      </c>
      <c r="J627" s="76" t="str">
        <f t="shared" si="65"/>
        <v>Produkte</v>
      </c>
      <c r="K627" s="76" t="str">
        <f t="shared" si="66"/>
        <v>BUs</v>
      </c>
      <c r="L627" s="76" t="str">
        <f t="shared" si="67"/>
        <v>Symptome</v>
      </c>
      <c r="M627" s="76" t="str">
        <f>IFERROR(VLOOKUP(Abfalldokumentation!$O627,Kennzahlen!S:V,3,FALSE)*Abfalldokumentation!$B627,"0")</f>
        <v>0</v>
      </c>
      <c r="N627" s="76" t="str">
        <f>IF(ISBLANK(Q627),VLOOKUP(Abfalldokumentation!$O627,'Linien - BU'!R:S,2,FALSE),Q627)</f>
        <v>L36</v>
      </c>
      <c r="O627" s="77" t="str">
        <f t="shared" si="68"/>
        <v>Maschinenabfall</v>
      </c>
      <c r="P627" s="77">
        <f t="shared" si="69"/>
        <v>30</v>
      </c>
      <c r="Q627" s="45" t="s">
        <v>279</v>
      </c>
      <c r="R627" s="40" t="s">
        <v>55</v>
      </c>
      <c r="S627" s="46">
        <v>18</v>
      </c>
      <c r="T627" s="46">
        <v>30</v>
      </c>
      <c r="U627" s="47">
        <v>44461</v>
      </c>
      <c r="V627" s="48"/>
      <c r="W627" s="46"/>
      <c r="X627" s="50" t="str">
        <f>IFERROR(VLOOKUP(Abfalldokumentation!$R627,Artikel!A:C,3,FALSE),Abfalldokumentation!$R627)</f>
        <v>Maschinenabfall</v>
      </c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spans="1:40" ht="30" hidden="1" customHeight="1" x14ac:dyDescent="0.25">
      <c r="A628" s="78" t="str">
        <f>VLOOKUP(N628,'Linien - BU'!A:B,2,FALSE)</f>
        <v>BU3</v>
      </c>
      <c r="B628" s="79">
        <f t="shared" si="63"/>
        <v>24</v>
      </c>
      <c r="C628" s="80">
        <f>Abfalldokumentation!$U628</f>
        <v>44461</v>
      </c>
      <c r="D628" s="69" t="str">
        <f>IFERROR(IF(VLOOKUP(O628,'[1]Rohware 230'!$B:$C,2,FALSE)=0,"Rohware"),
IFERROR(IF(VLOOKUP(O628,[1]Sammelnr.!$B:$C,2,FALSE)=0,"Sammelnr. ungeschält ABS"),
IFERROR(IF(VLOOKUP(O628,[1]Sammelnr.!$E:$F,2,FALSE)=0,"Sammelnr. ungeschält VS"),
IFERROR(IF(VLOOKUP(O628,[1]Sammelnr.!$H:$I,2,FALSE)=0,"Sammelnr. geschält"),
IFERROR(IF(VLOOKUP(O628,[1]Offen!$B:$C,2,FALSE)=0,"Offen ungeschält ABS"),
IFERROR(IF(VLOOKUP(O628,[1]Offen!$E:$F,2,FALSE)=0,"Offen ungeschält VOS"),
IFERROR(IF(VLOOKUP(O628,[1]Offen!$H:$I,2,FALSE)=0,"Offen geschält RW"),
IFERROR(IF(VLOOKUP(O628,[1]Offen!$K:$L,2,FALSE)=0,"Offen vegan"),
IFERROR(IF(VLOOKUP(O628,[1]Offen!$N:$O,2,FALSE)=0,"Offen Zipfel"),
IFERROR(IF(VLOOKUP(O628,[1]Offen!$Q:$R,2,FALSE)=0,"Offen Endstücke"),
IFERROR(IF(VLOOKUP(O628,[1]Vakuumiert!$B:$C,2,FALSE)=0,"Vakuumierter VOS ungeschält"),
IFERROR(IF(VLOOKUP(O628,[1]Vakuumiert!$E:$F,2,FALSE)=0,"Vakuumierter ABS ungeschält"),
IFERROR(IF(VLOOKUP(O628,[1]Vakuumiert!$H:$I,2,FALSE)=0,"Vakuumierter VOS geschält"),
IFERROR(IF(VLOOKUP(O628,[1]Vakuumiert!$K:$L,2,FALSE)=0,"Vakuumierter VOS vegan"),
IFERROR(IF(VLOOKUP(O628,[1]Vakuumiert!$N:$O,2,FALSE)=0,"Vakuumierter VOS Zipfel"),
IFERROR(IF(VLOOKUP(O628,[1]Vakuumiert!$Q:$R,2,FALSE)=0,"Vakuumiert geschält"),
IFERROR(IF(VLOOKUP(O628,'[1]vakuumierte Fertigprodukte'!$B:$C,2,FALSE)=0,"Fertigprodukte"),
IFERROR(IF(VLOOKUP(O628,'[1]vakuumierte Fertigprodukte'!$E:$FI,2,FALSE)=0,"Vakuumierte Zipfel"),
IFERROR(IF(VLOOKUP(O628,[1]Wurste!$B:$C,2,FALSE)=0,"Räucherwürste"),
IFERROR(IF(VLOOKUP(O628,[1]Wurste!$E:$F,2,FALSE)=0,"URW/URGW Wurst"),
IFERROR(IF(VLOOKUP(O628,[1]Wurste!$H:$I,2,FALSE)=0,"HF-Wurst Vegan"),
IFERROR(IF(VLOOKUP(O628,[1]Wurste!$K:$L,2,FALSE)=0,"320er ohne Würste"),
IFERROR(IF(AND(OR(Abfalldokumentation!$A628="BU3",Abfalldokumentation!$A628="Verkauf"),Abfalldokumentation!$F628="Schimmel",Abfalldokumentation!$G628="keinen Abnehmer/kein Schälpersonal"),"Div. Zipfel, ES ohne Verwendung",VLOOKUP(Abfalldokumentation!$E628,Produktgruppen!A:B,2,FALSE)),"-")))))))))))))))))))))))</f>
        <v>-</v>
      </c>
      <c r="E628" s="81" t="str">
        <f>IFERROR(VLOOKUP(Abfalldokumentation!$O628,Artikel!A:C,3,FALSE),Abfalldokumentation!$O628)</f>
        <v>Maschinenabfall</v>
      </c>
      <c r="F628" s="81" t="str">
        <f>VLOOKUP(T628,'Liste Gründe'!A:D,2,FALSE)</f>
        <v>Linienbezogen</v>
      </c>
      <c r="G628" s="80" t="str">
        <f>IF(ISBLANK(V628),VLOOKUP(Abfalldokumentation!$P628,'Liste Gründe'!A:D,3,FALSE),V628)</f>
        <v>Maschinenabfall</v>
      </c>
      <c r="H628" s="81" t="str">
        <f>IF(ISBLANK(Abfalldokumentation!$W628),"-",Abfalldokumentation!$W628)</f>
        <v>-</v>
      </c>
      <c r="I628" s="81">
        <f t="shared" si="64"/>
        <v>38</v>
      </c>
      <c r="J628" s="81" t="str">
        <f t="shared" si="65"/>
        <v>Produkte</v>
      </c>
      <c r="K628" s="81" t="str">
        <f t="shared" si="66"/>
        <v>BUs</v>
      </c>
      <c r="L628" s="81" t="str">
        <f t="shared" si="67"/>
        <v>Symptome</v>
      </c>
      <c r="M628" s="81" t="str">
        <f>IFERROR(VLOOKUP(Abfalldokumentation!$O628,Kennzahlen!S:V,3,FALSE)*Abfalldokumentation!$B628,"0")</f>
        <v>0</v>
      </c>
      <c r="N628" s="81" t="str">
        <f>IF(ISBLANK(Q628),VLOOKUP(Abfalldokumentation!$O628,'Linien - BU'!R:S,2,FALSE),Q628)</f>
        <v>L18</v>
      </c>
      <c r="O628" s="77" t="str">
        <f t="shared" si="68"/>
        <v>Maschinenabfall</v>
      </c>
      <c r="P628" s="77">
        <f t="shared" si="69"/>
        <v>30</v>
      </c>
      <c r="Q628" s="39" t="s">
        <v>227</v>
      </c>
      <c r="R628" s="40" t="s">
        <v>55</v>
      </c>
      <c r="S628" s="40">
        <v>24</v>
      </c>
      <c r="T628" s="40">
        <v>30</v>
      </c>
      <c r="U628" s="41">
        <v>44461</v>
      </c>
      <c r="V628" s="42"/>
      <c r="W628" s="40"/>
      <c r="X628" s="44" t="str">
        <f>IFERROR(VLOOKUP(Abfalldokumentation!$R628,Artikel!A:C,3,FALSE),Abfalldokumentation!$R628)</f>
        <v>Maschinenabfall</v>
      </c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spans="1:40" ht="30" hidden="1" customHeight="1" x14ac:dyDescent="0.25">
      <c r="A629" s="73" t="str">
        <f>VLOOKUP(N629,'Linien - BU'!A:B,2,FALSE)</f>
        <v>BU1</v>
      </c>
      <c r="B629" s="74">
        <f t="shared" si="63"/>
        <v>12</v>
      </c>
      <c r="C629" s="75">
        <f>Abfalldokumentation!$U629</f>
        <v>44461</v>
      </c>
      <c r="D629" s="69" t="str">
        <f>IFERROR(IF(VLOOKUP(O629,'[1]Rohware 230'!$B:$C,2,FALSE)=0,"Rohware"),
IFERROR(IF(VLOOKUP(O629,[1]Sammelnr.!$B:$C,2,FALSE)=0,"Sammelnr. ungeschält ABS"),
IFERROR(IF(VLOOKUP(O629,[1]Sammelnr.!$E:$F,2,FALSE)=0,"Sammelnr. ungeschält VS"),
IFERROR(IF(VLOOKUP(O629,[1]Sammelnr.!$H:$I,2,FALSE)=0,"Sammelnr. geschält"),
IFERROR(IF(VLOOKUP(O629,[1]Offen!$B:$C,2,FALSE)=0,"Offen ungeschält ABS"),
IFERROR(IF(VLOOKUP(O629,[1]Offen!$E:$F,2,FALSE)=0,"Offen ungeschält VOS"),
IFERROR(IF(VLOOKUP(O629,[1]Offen!$H:$I,2,FALSE)=0,"Offen geschält RW"),
IFERROR(IF(VLOOKUP(O629,[1]Offen!$K:$L,2,FALSE)=0,"Offen vegan"),
IFERROR(IF(VLOOKUP(O629,[1]Offen!$N:$O,2,FALSE)=0,"Offen Zipfel"),
IFERROR(IF(VLOOKUP(O629,[1]Offen!$Q:$R,2,FALSE)=0,"Offen Endstücke"),
IFERROR(IF(VLOOKUP(O629,[1]Vakuumiert!$B:$C,2,FALSE)=0,"Vakuumierter VOS ungeschält"),
IFERROR(IF(VLOOKUP(O629,[1]Vakuumiert!$E:$F,2,FALSE)=0,"Vakuumierter ABS ungeschält"),
IFERROR(IF(VLOOKUP(O629,[1]Vakuumiert!$H:$I,2,FALSE)=0,"Vakuumierter VOS geschält"),
IFERROR(IF(VLOOKUP(O629,[1]Vakuumiert!$K:$L,2,FALSE)=0,"Vakuumierter VOS vegan"),
IFERROR(IF(VLOOKUP(O629,[1]Vakuumiert!$N:$O,2,FALSE)=0,"Vakuumierter VOS Zipfel"),
IFERROR(IF(VLOOKUP(O629,[1]Vakuumiert!$Q:$R,2,FALSE)=0,"Vakuumiert geschält"),
IFERROR(IF(VLOOKUP(O629,'[1]vakuumierte Fertigprodukte'!$B:$C,2,FALSE)=0,"Fertigprodukte"),
IFERROR(IF(VLOOKUP(O629,'[1]vakuumierte Fertigprodukte'!$E:$FI,2,FALSE)=0,"Vakuumierte Zipfel"),
IFERROR(IF(VLOOKUP(O629,[1]Wurste!$B:$C,2,FALSE)=0,"Räucherwürste"),
IFERROR(IF(VLOOKUP(O629,[1]Wurste!$E:$F,2,FALSE)=0,"URW/URGW Wurst"),
IFERROR(IF(VLOOKUP(O629,[1]Wurste!$H:$I,2,FALSE)=0,"HF-Wurst Vegan"),
IFERROR(IF(VLOOKUP(O629,[1]Wurste!$K:$L,2,FALSE)=0,"320er ohne Würste"),
IFERROR(IF(AND(OR(Abfalldokumentation!$A629="BU3",Abfalldokumentation!$A629="Verkauf"),Abfalldokumentation!$F629="Schimmel",Abfalldokumentation!$G629="keinen Abnehmer/kein Schälpersonal"),"Div. Zipfel, ES ohne Verwendung",VLOOKUP(Abfalldokumentation!$E629,Produktgruppen!A:B,2,FALSE)),"-")))))))))))))))))))))))</f>
        <v>Diverses</v>
      </c>
      <c r="E629" s="76" t="str">
        <f>IFERROR(VLOOKUP(Abfalldokumentation!$O629,Artikel!A:C,3,FALSE),Abfalldokumentation!$O629)</f>
        <v>Diverses</v>
      </c>
      <c r="F629" s="76" t="str">
        <f>VLOOKUP(T629,'Liste Gründe'!A:D,2,FALSE)</f>
        <v>Qualitätsprobleme</v>
      </c>
      <c r="G629" s="75" t="str">
        <f>IF(ISBLANK(V629),VLOOKUP(Abfalldokumentation!$P629,'Liste Gründe'!A:D,3,FALSE),V629)</f>
        <v>Rohware zu weich</v>
      </c>
      <c r="H629" s="76" t="str">
        <f>IF(ISBLANK(Abfalldokumentation!$W629),"-",Abfalldokumentation!$W629)</f>
        <v>-</v>
      </c>
      <c r="I629" s="76">
        <f t="shared" si="64"/>
        <v>38</v>
      </c>
      <c r="J629" s="76" t="str">
        <f t="shared" si="65"/>
        <v>Produkte</v>
      </c>
      <c r="K629" s="76" t="str">
        <f t="shared" si="66"/>
        <v>BUs</v>
      </c>
      <c r="L629" s="76" t="str">
        <f t="shared" si="67"/>
        <v>Symptome</v>
      </c>
      <c r="M629" s="76" t="str">
        <f>IFERROR(VLOOKUP(Abfalldokumentation!$O629,Kennzahlen!S:V,3,FALSE)*Abfalldokumentation!$B629,"0")</f>
        <v>0</v>
      </c>
      <c r="N629" s="76" t="str">
        <f>IF(ISBLANK(Q629),VLOOKUP(Abfalldokumentation!$O629,'Linien - BU'!R:S,2,FALSE),Q629)</f>
        <v>Strudelline</v>
      </c>
      <c r="O629" s="77" t="str">
        <f t="shared" si="68"/>
        <v>Diverses</v>
      </c>
      <c r="P629" s="77">
        <f t="shared" si="69"/>
        <v>21</v>
      </c>
      <c r="Q629" s="45" t="s">
        <v>222</v>
      </c>
      <c r="R629" s="46" t="s">
        <v>110</v>
      </c>
      <c r="S629" s="46">
        <v>12</v>
      </c>
      <c r="T629" s="46">
        <v>21</v>
      </c>
      <c r="U629" s="47">
        <v>44461</v>
      </c>
      <c r="V629" s="48" t="s">
        <v>265</v>
      </c>
      <c r="W629" s="46" t="s">
        <v>54</v>
      </c>
      <c r="X629" s="50" t="str">
        <f>IFERROR(VLOOKUP(Abfalldokumentation!$R629,Artikel!A:C,3,FALSE),Abfalldokumentation!$R629)</f>
        <v>Diverses</v>
      </c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spans="1:40" ht="30" hidden="1" customHeight="1" x14ac:dyDescent="0.25">
      <c r="A630" s="78" t="str">
        <f>VLOOKUP(N630,'Linien - BU'!A:B,2,FALSE)</f>
        <v>BU2</v>
      </c>
      <c r="B630" s="79">
        <f t="shared" si="63"/>
        <v>38.5</v>
      </c>
      <c r="C630" s="80">
        <f>Abfalldokumentation!$U630</f>
        <v>44461</v>
      </c>
      <c r="D630" s="69" t="str">
        <f>IFERROR(IF(VLOOKUP(O630,'[1]Rohware 230'!$B:$C,2,FALSE)=0,"Rohware"),
IFERROR(IF(VLOOKUP(O630,[1]Sammelnr.!$B:$C,2,FALSE)=0,"Sammelnr. ungeschält ABS"),
IFERROR(IF(VLOOKUP(O630,[1]Sammelnr.!$E:$F,2,FALSE)=0,"Sammelnr. ungeschält VS"),
IFERROR(IF(VLOOKUP(O630,[1]Sammelnr.!$H:$I,2,FALSE)=0,"Sammelnr. geschält"),
IFERROR(IF(VLOOKUP(O630,[1]Offen!$B:$C,2,FALSE)=0,"Offen ungeschält ABS"),
IFERROR(IF(VLOOKUP(O630,[1]Offen!$E:$F,2,FALSE)=0,"Offen ungeschält VOS"),
IFERROR(IF(VLOOKUP(O630,[1]Offen!$H:$I,2,FALSE)=0,"Offen geschält RW"),
IFERROR(IF(VLOOKUP(O630,[1]Offen!$K:$L,2,FALSE)=0,"Offen vegan"),
IFERROR(IF(VLOOKUP(O630,[1]Offen!$N:$O,2,FALSE)=0,"Offen Zipfel"),
IFERROR(IF(VLOOKUP(O630,[1]Offen!$Q:$R,2,FALSE)=0,"Offen Endstücke"),
IFERROR(IF(VLOOKUP(O630,[1]Vakuumiert!$B:$C,2,FALSE)=0,"Vakuumierter VOS ungeschält"),
IFERROR(IF(VLOOKUP(O630,[1]Vakuumiert!$E:$F,2,FALSE)=0,"Vakuumierter ABS ungeschält"),
IFERROR(IF(VLOOKUP(O630,[1]Vakuumiert!$H:$I,2,FALSE)=0,"Vakuumierter VOS geschält"),
IFERROR(IF(VLOOKUP(O630,[1]Vakuumiert!$K:$L,2,FALSE)=0,"Vakuumierter VOS vegan"),
IFERROR(IF(VLOOKUP(O630,[1]Vakuumiert!$N:$O,2,FALSE)=0,"Vakuumierter VOS Zipfel"),
IFERROR(IF(VLOOKUP(O630,[1]Vakuumiert!$Q:$R,2,FALSE)=0,"Vakuumiert geschält"),
IFERROR(IF(VLOOKUP(O630,'[1]vakuumierte Fertigprodukte'!$B:$C,2,FALSE)=0,"Fertigprodukte"),
IFERROR(IF(VLOOKUP(O630,'[1]vakuumierte Fertigprodukte'!$E:$FI,2,FALSE)=0,"Vakuumierte Zipfel"),
IFERROR(IF(VLOOKUP(O630,[1]Wurste!$B:$C,2,FALSE)=0,"Räucherwürste"),
IFERROR(IF(VLOOKUP(O630,[1]Wurste!$E:$F,2,FALSE)=0,"URW/URGW Wurst"),
IFERROR(IF(VLOOKUP(O630,[1]Wurste!$H:$I,2,FALSE)=0,"HF-Wurst Vegan"),
IFERROR(IF(VLOOKUP(O630,[1]Wurste!$K:$L,2,FALSE)=0,"320er ohne Würste"),
IFERROR(IF(AND(OR(Abfalldokumentation!$A630="BU3",Abfalldokumentation!$A630="Verkauf"),Abfalldokumentation!$F630="Schimmel",Abfalldokumentation!$G630="keinen Abnehmer/kein Schälpersonal"),"Div. Zipfel, ES ohne Verwendung",VLOOKUP(Abfalldokumentation!$E630,Produktgruppen!A:B,2,FALSE)),"-")))))))))))))))))))))))</f>
        <v>Diverses</v>
      </c>
      <c r="E630" s="81" t="str">
        <f>IFERROR(VLOOKUP(Abfalldokumentation!$O630,Artikel!A:C,3,FALSE),Abfalldokumentation!$O630)</f>
        <v>Diverses</v>
      </c>
      <c r="F630" s="81" t="str">
        <f>VLOOKUP(T630,'Liste Gründe'!A:D,2,FALSE)</f>
        <v>Linienbezogen</v>
      </c>
      <c r="G630" s="80" t="str">
        <f>IF(ISBLANK(V630),VLOOKUP(Abfalldokumentation!$P630,'Liste Gründe'!A:D,3,FALSE),V630)</f>
        <v>Maschinenabfall</v>
      </c>
      <c r="H630" s="81" t="str">
        <f>IF(ISBLANK(Abfalldokumentation!$W630),"-",Abfalldokumentation!$W630)</f>
        <v>-</v>
      </c>
      <c r="I630" s="81">
        <f t="shared" si="64"/>
        <v>38</v>
      </c>
      <c r="J630" s="81" t="str">
        <f t="shared" si="65"/>
        <v>Produkte</v>
      </c>
      <c r="K630" s="81" t="str">
        <f t="shared" si="66"/>
        <v>BUs</v>
      </c>
      <c r="L630" s="81" t="str">
        <f t="shared" si="67"/>
        <v>Symptome</v>
      </c>
      <c r="M630" s="81" t="str">
        <f>IFERROR(VLOOKUP(Abfalldokumentation!$O630,Kennzahlen!S:V,3,FALSE)*Abfalldokumentation!$B630,"0")</f>
        <v>0</v>
      </c>
      <c r="N630" s="81" t="str">
        <f>IF(ISBLANK(Q630),VLOOKUP(Abfalldokumentation!$O630,'Linien - BU'!R:S,2,FALSE),Q630)</f>
        <v>BU2</v>
      </c>
      <c r="O630" s="77" t="str">
        <f t="shared" si="68"/>
        <v>Diverses</v>
      </c>
      <c r="P630" s="77">
        <f t="shared" si="69"/>
        <v>30</v>
      </c>
      <c r="Q630" s="39" t="s">
        <v>7</v>
      </c>
      <c r="R630" s="40" t="s">
        <v>110</v>
      </c>
      <c r="S630" s="40">
        <v>38.5</v>
      </c>
      <c r="T630" s="40">
        <v>30</v>
      </c>
      <c r="U630" s="41">
        <v>44461</v>
      </c>
      <c r="V630" s="42"/>
      <c r="W630" s="40"/>
      <c r="X630" s="44" t="str">
        <f>IFERROR(VLOOKUP(Abfalldokumentation!$R630,Artikel!A:C,3,FALSE),Abfalldokumentation!$R630)</f>
        <v>Diverses</v>
      </c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spans="1:40" ht="30" hidden="1" customHeight="1" x14ac:dyDescent="0.25">
      <c r="A631" s="73" t="str">
        <f>VLOOKUP(N631,'Linien - BU'!A:B,2,FALSE)</f>
        <v>BU2</v>
      </c>
      <c r="B631" s="74">
        <f t="shared" si="63"/>
        <v>33</v>
      </c>
      <c r="C631" s="75">
        <f>Abfalldokumentation!$U631</f>
        <v>44461</v>
      </c>
      <c r="D631" s="69" t="str">
        <f>IFERROR(IF(VLOOKUP(O631,'[1]Rohware 230'!$B:$C,2,FALSE)=0,"Rohware"),
IFERROR(IF(VLOOKUP(O631,[1]Sammelnr.!$B:$C,2,FALSE)=0,"Sammelnr. ungeschält ABS"),
IFERROR(IF(VLOOKUP(O631,[1]Sammelnr.!$E:$F,2,FALSE)=0,"Sammelnr. ungeschält VS"),
IFERROR(IF(VLOOKUP(O631,[1]Sammelnr.!$H:$I,2,FALSE)=0,"Sammelnr. geschält"),
IFERROR(IF(VLOOKUP(O631,[1]Offen!$B:$C,2,FALSE)=0,"Offen ungeschält ABS"),
IFERROR(IF(VLOOKUP(O631,[1]Offen!$E:$F,2,FALSE)=0,"Offen ungeschält VOS"),
IFERROR(IF(VLOOKUP(O631,[1]Offen!$H:$I,2,FALSE)=0,"Offen geschält RW"),
IFERROR(IF(VLOOKUP(O631,[1]Offen!$K:$L,2,FALSE)=0,"Offen vegan"),
IFERROR(IF(VLOOKUP(O631,[1]Offen!$N:$O,2,FALSE)=0,"Offen Zipfel"),
IFERROR(IF(VLOOKUP(O631,[1]Offen!$Q:$R,2,FALSE)=0,"Offen Endstücke"),
IFERROR(IF(VLOOKUP(O631,[1]Vakuumiert!$B:$C,2,FALSE)=0,"Vakuumierter VOS ungeschält"),
IFERROR(IF(VLOOKUP(O631,[1]Vakuumiert!$E:$F,2,FALSE)=0,"Vakuumierter ABS ungeschält"),
IFERROR(IF(VLOOKUP(O631,[1]Vakuumiert!$H:$I,2,FALSE)=0,"Vakuumierter VOS geschält"),
IFERROR(IF(VLOOKUP(O631,[1]Vakuumiert!$K:$L,2,FALSE)=0,"Vakuumierter VOS vegan"),
IFERROR(IF(VLOOKUP(O631,[1]Vakuumiert!$N:$O,2,FALSE)=0,"Vakuumierter VOS Zipfel"),
IFERROR(IF(VLOOKUP(O631,[1]Vakuumiert!$Q:$R,2,FALSE)=0,"Vakuumiert geschält"),
IFERROR(IF(VLOOKUP(O631,'[1]vakuumierte Fertigprodukte'!$B:$C,2,FALSE)=0,"Fertigprodukte"),
IFERROR(IF(VLOOKUP(O631,'[1]vakuumierte Fertigprodukte'!$E:$FI,2,FALSE)=0,"Vakuumierte Zipfel"),
IFERROR(IF(VLOOKUP(O631,[1]Wurste!$B:$C,2,FALSE)=0,"Räucherwürste"),
IFERROR(IF(VLOOKUP(O631,[1]Wurste!$E:$F,2,FALSE)=0,"URW/URGW Wurst"),
IFERROR(IF(VLOOKUP(O631,[1]Wurste!$H:$I,2,FALSE)=0,"HF-Wurst Vegan"),
IFERROR(IF(VLOOKUP(O631,[1]Wurste!$K:$L,2,FALSE)=0,"320er ohne Würste"),
IFERROR(IF(AND(OR(Abfalldokumentation!$A631="BU3",Abfalldokumentation!$A631="Verkauf"),Abfalldokumentation!$F631="Schimmel",Abfalldokumentation!$G631="keinen Abnehmer/kein Schälpersonal"),"Div. Zipfel, ES ohne Verwendung",VLOOKUP(Abfalldokumentation!$E631,Produktgruppen!A:B,2,FALSE)),"-")))))))))))))))))))))))</f>
        <v>Diverses</v>
      </c>
      <c r="E631" s="76" t="str">
        <f>IFERROR(VLOOKUP(Abfalldokumentation!$O631,Artikel!A:C,3,FALSE),Abfalldokumentation!$O631)</f>
        <v>Diverses</v>
      </c>
      <c r="F631" s="76" t="str">
        <f>VLOOKUP(T631,'Liste Gründe'!A:D,2,FALSE)</f>
        <v>Linienbezogen</v>
      </c>
      <c r="G631" s="75" t="str">
        <f>IF(ISBLANK(V631),VLOOKUP(Abfalldokumentation!$P631,'Liste Gründe'!A:D,3,FALSE),V631)</f>
        <v>Maschinenabfall</v>
      </c>
      <c r="H631" s="76" t="str">
        <f>IF(ISBLANK(Abfalldokumentation!$W631),"-",Abfalldokumentation!$W631)</f>
        <v>-</v>
      </c>
      <c r="I631" s="76">
        <f t="shared" si="64"/>
        <v>38</v>
      </c>
      <c r="J631" s="76" t="str">
        <f t="shared" si="65"/>
        <v>Produkte</v>
      </c>
      <c r="K631" s="76" t="str">
        <f t="shared" si="66"/>
        <v>BUs</v>
      </c>
      <c r="L631" s="76" t="str">
        <f t="shared" si="67"/>
        <v>Symptome</v>
      </c>
      <c r="M631" s="76" t="str">
        <f>IFERROR(VLOOKUP(Abfalldokumentation!$O631,Kennzahlen!S:V,3,FALSE)*Abfalldokumentation!$B631,"0")</f>
        <v>0</v>
      </c>
      <c r="N631" s="76" t="str">
        <f>IF(ISBLANK(Q631),VLOOKUP(Abfalldokumentation!$O631,'Linien - BU'!R:S,2,FALSE),Q631)</f>
        <v>Bu2</v>
      </c>
      <c r="O631" s="77" t="str">
        <f t="shared" si="68"/>
        <v>Diverses</v>
      </c>
      <c r="P631" s="77">
        <f t="shared" si="69"/>
        <v>30</v>
      </c>
      <c r="Q631" s="45" t="s">
        <v>230</v>
      </c>
      <c r="R631" s="46" t="s">
        <v>110</v>
      </c>
      <c r="S631" s="46">
        <v>33</v>
      </c>
      <c r="T631" s="46">
        <v>30</v>
      </c>
      <c r="U631" s="47">
        <v>44461</v>
      </c>
      <c r="V631" s="48"/>
      <c r="W631" s="46"/>
      <c r="X631" s="50" t="str">
        <f>IFERROR(VLOOKUP(Abfalldokumentation!$R631,Artikel!A:C,3,FALSE),Abfalldokumentation!$R631)</f>
        <v>Diverses</v>
      </c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spans="1:40" ht="30" customHeight="1" x14ac:dyDescent="0.25">
      <c r="A632" s="78" t="str">
        <f>VLOOKUP(N632,'Linien - BU'!A:B,2,FALSE)</f>
        <v>BU1</v>
      </c>
      <c r="B632" s="79">
        <f t="shared" si="63"/>
        <v>82</v>
      </c>
      <c r="C632" s="80">
        <f>Abfalldokumentation!$U632</f>
        <v>44461</v>
      </c>
      <c r="D632" s="69" t="str">
        <f>IFERROR(IF(VLOOKUP(O632,'[1]Rohware 230'!$B:$C,2,FALSE)=0,"Rohware"),
IFERROR(IF(VLOOKUP(O632,[1]Sammelnr.!$B:$C,2,FALSE)=0,"Sammelnr. ungeschält ABS"),
IFERROR(IF(VLOOKUP(O632,[1]Sammelnr.!$E:$F,2,FALSE)=0,"Sammelnr. ungeschält VS"),
IFERROR(IF(VLOOKUP(O632,[1]Sammelnr.!$H:$I,2,FALSE)=0,"Sammelnr. geschält"),
IFERROR(IF(VLOOKUP(O632,[1]Offen!$B:$C,2,FALSE)=0,"Offen ungeschält ABS"),
IFERROR(IF(VLOOKUP(O632,[1]Offen!$E:$F,2,FALSE)=0,"Offen ungeschält VOS"),
IFERROR(IF(VLOOKUP(O632,[1]Offen!$H:$I,2,FALSE)=0,"Offen geschält RW"),
IFERROR(IF(VLOOKUP(O632,[1]Offen!$K:$L,2,FALSE)=0,"Offen vegan"),
IFERROR(IF(VLOOKUP(O632,[1]Offen!$N:$O,2,FALSE)=0,"Offen Zipfel"),
IFERROR(IF(VLOOKUP(O632,[1]Offen!$Q:$R,2,FALSE)=0,"Offen Endstücke"),
IFERROR(IF(VLOOKUP(O632,[1]Vakuumiert!$B:$C,2,FALSE)=0,"Vakuumierter VOS ungeschält"),
IFERROR(IF(VLOOKUP(O632,[1]Vakuumiert!$E:$F,2,FALSE)=0,"Vakuumierter ABS ungeschält"),
IFERROR(IF(VLOOKUP(O632,[1]Vakuumiert!$H:$I,2,FALSE)=0,"Vakuumierter VOS geschält"),
IFERROR(IF(VLOOKUP(O632,[1]Vakuumiert!$K:$L,2,FALSE)=0,"Vakuumierter VOS vegan"),
IFERROR(IF(VLOOKUP(O632,[1]Vakuumiert!$N:$O,2,FALSE)=0,"Vakuumierter VOS Zipfel"),
IFERROR(IF(VLOOKUP(O632,[1]Vakuumiert!$Q:$R,2,FALSE)=0,"Vakuumiert geschält"),
IFERROR(IF(VLOOKUP(O632,'[1]vakuumierte Fertigprodukte'!$B:$C,2,FALSE)=0,"Fertigprodukte"),
IFERROR(IF(VLOOKUP(O632,'[1]vakuumierte Fertigprodukte'!$E:$FI,2,FALSE)=0,"Vakuumierte Zipfel"),
IFERROR(IF(VLOOKUP(O632,[1]Wurste!$B:$C,2,FALSE)=0,"Räucherwürste"),
IFERROR(IF(VLOOKUP(O632,[1]Wurste!$E:$F,2,FALSE)=0,"URW/URGW Wurst"),
IFERROR(IF(VLOOKUP(O632,[1]Wurste!$H:$I,2,FALSE)=0,"HF-Wurst Vegan"),
IFERROR(IF(VLOOKUP(O632,[1]Wurste!$K:$L,2,FALSE)=0,"320er ohne Würste"),
IFERROR(IF(AND(OR(Abfalldokumentation!$A632="BU3",Abfalldokumentation!$A632="Verkauf"),Abfalldokumentation!$F632="Schimmel",Abfalldokumentation!$G632="keinen Abnehmer/kein Schälpersonal"),"Div. Zipfel, ES ohne Verwendung",VLOOKUP(Abfalldokumentation!$E632,Produktgruppen!A:B,2,FALSE)),"-")))))))))))))))))))))))</f>
        <v>Diverses</v>
      </c>
      <c r="E632" s="81" t="str">
        <f>IFERROR(VLOOKUP(Abfalldokumentation!$O632,Artikel!A:C,3,FALSE),Abfalldokumentation!$O632)</f>
        <v>Diverses aus Abfüllung</v>
      </c>
      <c r="F632" s="81" t="str">
        <f>VLOOKUP(T632,'Liste Gründe'!A:D,2,FALSE)</f>
        <v>Linienbezogen</v>
      </c>
      <c r="G632" s="80" t="str">
        <f>IF(ISBLANK(V632),VLOOKUP(Abfalldokumentation!$P632,'Liste Gründe'!A:D,3,FALSE),V632)</f>
        <v>Darm geplatzt</v>
      </c>
      <c r="H632" s="81" t="str">
        <f>IF(ISBLANK(Abfalldokumentation!$W632),"-",Abfalldokumentation!$W632)</f>
        <v>-</v>
      </c>
      <c r="I632" s="81">
        <f t="shared" si="64"/>
        <v>38</v>
      </c>
      <c r="J632" s="81" t="str">
        <f t="shared" si="65"/>
        <v>Produkte</v>
      </c>
      <c r="K632" s="81" t="str">
        <f t="shared" si="66"/>
        <v>BUs</v>
      </c>
      <c r="L632" s="81" t="str">
        <f t="shared" si="67"/>
        <v>Symptome</v>
      </c>
      <c r="M632" s="81" t="str">
        <f>IFERROR(VLOOKUP(Abfalldokumentation!$O632,Kennzahlen!S:V,3,FALSE)*Abfalldokumentation!$B632,"0")</f>
        <v>0</v>
      </c>
      <c r="N632" s="81" t="str">
        <f>IF(ISBLANK(Q632),VLOOKUP(Abfalldokumentation!$O632,'Linien - BU'!R:S,2,FALSE),Q632)</f>
        <v>Abfüllung</v>
      </c>
      <c r="O632" s="77" t="str">
        <f t="shared" si="68"/>
        <v>Diverses aus Abfüllung</v>
      </c>
      <c r="P632" s="77">
        <f t="shared" si="69"/>
        <v>34</v>
      </c>
      <c r="Q632" s="39" t="s">
        <v>180</v>
      </c>
      <c r="R632" s="40" t="s">
        <v>193</v>
      </c>
      <c r="S632" s="40">
        <v>82</v>
      </c>
      <c r="T632" s="40">
        <v>34</v>
      </c>
      <c r="U632" s="41">
        <v>44461</v>
      </c>
      <c r="V632" s="42"/>
      <c r="W632" s="40"/>
      <c r="X632" s="44" t="str">
        <f>IFERROR(VLOOKUP(Abfalldokumentation!$R632,Artikel!A:C,3,FALSE),Abfalldokumentation!$R632)</f>
        <v>Diverses aus Abfüllung</v>
      </c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spans="1:40" ht="30" customHeight="1" x14ac:dyDescent="0.25">
      <c r="A633" s="73" t="str">
        <f>VLOOKUP(N633,'Linien - BU'!A:B,2,FALSE)</f>
        <v>BU1</v>
      </c>
      <c r="B633" s="74">
        <f t="shared" si="63"/>
        <v>88.5</v>
      </c>
      <c r="C633" s="75">
        <f>Abfalldokumentation!$U633</f>
        <v>44461</v>
      </c>
      <c r="D633" s="69" t="str">
        <f>IFERROR(IF(VLOOKUP(O633,'[1]Rohware 230'!$B:$C,2,FALSE)=0,"Rohware"),
IFERROR(IF(VLOOKUP(O633,[1]Sammelnr.!$B:$C,2,FALSE)=0,"Sammelnr. ungeschält ABS"),
IFERROR(IF(VLOOKUP(O633,[1]Sammelnr.!$E:$F,2,FALSE)=0,"Sammelnr. ungeschält VS"),
IFERROR(IF(VLOOKUP(O633,[1]Sammelnr.!$H:$I,2,FALSE)=0,"Sammelnr. geschält"),
IFERROR(IF(VLOOKUP(O633,[1]Offen!$B:$C,2,FALSE)=0,"Offen ungeschält ABS"),
IFERROR(IF(VLOOKUP(O633,[1]Offen!$E:$F,2,FALSE)=0,"Offen ungeschält VOS"),
IFERROR(IF(VLOOKUP(O633,[1]Offen!$H:$I,2,FALSE)=0,"Offen geschält RW"),
IFERROR(IF(VLOOKUP(O633,[1]Offen!$K:$L,2,FALSE)=0,"Offen vegan"),
IFERROR(IF(VLOOKUP(O633,[1]Offen!$N:$O,2,FALSE)=0,"Offen Zipfel"),
IFERROR(IF(VLOOKUP(O633,[1]Offen!$Q:$R,2,FALSE)=0,"Offen Endstücke"),
IFERROR(IF(VLOOKUP(O633,[1]Vakuumiert!$B:$C,2,FALSE)=0,"Vakuumierter VOS ungeschält"),
IFERROR(IF(VLOOKUP(O633,[1]Vakuumiert!$E:$F,2,FALSE)=0,"Vakuumierter ABS ungeschält"),
IFERROR(IF(VLOOKUP(O633,[1]Vakuumiert!$H:$I,2,FALSE)=0,"Vakuumierter VOS geschält"),
IFERROR(IF(VLOOKUP(O633,[1]Vakuumiert!$K:$L,2,FALSE)=0,"Vakuumierter VOS vegan"),
IFERROR(IF(VLOOKUP(O633,[1]Vakuumiert!$N:$O,2,FALSE)=0,"Vakuumierter VOS Zipfel"),
IFERROR(IF(VLOOKUP(O633,[1]Vakuumiert!$Q:$R,2,FALSE)=0,"Vakuumiert geschält"),
IFERROR(IF(VLOOKUP(O633,'[1]vakuumierte Fertigprodukte'!$B:$C,2,FALSE)=0,"Fertigprodukte"),
IFERROR(IF(VLOOKUP(O633,'[1]vakuumierte Fertigprodukte'!$E:$FI,2,FALSE)=0,"Vakuumierte Zipfel"),
IFERROR(IF(VLOOKUP(O633,[1]Wurste!$B:$C,2,FALSE)=0,"Räucherwürste"),
IFERROR(IF(VLOOKUP(O633,[1]Wurste!$E:$F,2,FALSE)=0,"URW/URGW Wurst"),
IFERROR(IF(VLOOKUP(O633,[1]Wurste!$H:$I,2,FALSE)=0,"HF-Wurst Vegan"),
IFERROR(IF(VLOOKUP(O633,[1]Wurste!$K:$L,2,FALSE)=0,"320er ohne Würste"),
IFERROR(IF(AND(OR(Abfalldokumentation!$A633="BU3",Abfalldokumentation!$A633="Verkauf"),Abfalldokumentation!$F633="Schimmel",Abfalldokumentation!$G633="keinen Abnehmer/kein Schälpersonal"),"Div. Zipfel, ES ohne Verwendung",VLOOKUP(Abfalldokumentation!$E633,Produktgruppen!A:B,2,FALSE)),"-")))))))))))))))))))))))</f>
        <v>Diverses</v>
      </c>
      <c r="E633" s="76" t="str">
        <f>IFERROR(VLOOKUP(Abfalldokumentation!$O633,Artikel!A:C,3,FALSE),Abfalldokumentation!$O633)</f>
        <v>Diverses aus Abfüllung</v>
      </c>
      <c r="F633" s="76" t="str">
        <f>VLOOKUP(T633,'Liste Gründe'!A:D,2,FALSE)</f>
        <v>Linienbezogen</v>
      </c>
      <c r="G633" s="75" t="str">
        <f>IF(ISBLANK(V633),VLOOKUP(Abfalldokumentation!$P633,'Liste Gründe'!A:D,3,FALSE),V633)</f>
        <v>Darm geplatzt</v>
      </c>
      <c r="H633" s="76" t="str">
        <f>IF(ISBLANK(Abfalldokumentation!$W633),"-",Abfalldokumentation!$W633)</f>
        <v>-</v>
      </c>
      <c r="I633" s="76">
        <f t="shared" si="64"/>
        <v>38</v>
      </c>
      <c r="J633" s="76" t="str">
        <f t="shared" si="65"/>
        <v>Produkte</v>
      </c>
      <c r="K633" s="76" t="str">
        <f t="shared" si="66"/>
        <v>BUs</v>
      </c>
      <c r="L633" s="76" t="str">
        <f t="shared" si="67"/>
        <v>Symptome</v>
      </c>
      <c r="M633" s="76" t="str">
        <f>IFERROR(VLOOKUP(Abfalldokumentation!$O633,Kennzahlen!S:V,3,FALSE)*Abfalldokumentation!$B633,"0")</f>
        <v>0</v>
      </c>
      <c r="N633" s="76" t="str">
        <f>IF(ISBLANK(Q633),VLOOKUP(Abfalldokumentation!$O633,'Linien - BU'!R:S,2,FALSE),Q633)</f>
        <v>Abfüllung</v>
      </c>
      <c r="O633" s="77" t="str">
        <f t="shared" si="68"/>
        <v>Diverses aus Abfüllung</v>
      </c>
      <c r="P633" s="77">
        <f t="shared" si="69"/>
        <v>34</v>
      </c>
      <c r="Q633" s="45" t="s">
        <v>180</v>
      </c>
      <c r="R633" s="46" t="s">
        <v>193</v>
      </c>
      <c r="S633" s="46">
        <v>88.5</v>
      </c>
      <c r="T633" s="40">
        <v>34</v>
      </c>
      <c r="U633" s="47">
        <v>44461</v>
      </c>
      <c r="V633" s="48"/>
      <c r="W633" s="46"/>
      <c r="X633" s="50" t="str">
        <f>IFERROR(VLOOKUP(Abfalldokumentation!$R633,Artikel!A:C,3,FALSE),Abfalldokumentation!$R633)</f>
        <v>Diverses aus Abfüllung</v>
      </c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spans="1:40" ht="30" hidden="1" customHeight="1" x14ac:dyDescent="0.25">
      <c r="A634" s="78" t="str">
        <f>VLOOKUP(N634,'Linien - BU'!A:B,2,FALSE)</f>
        <v>BU1</v>
      </c>
      <c r="B634" s="79">
        <f t="shared" si="63"/>
        <v>19.5</v>
      </c>
      <c r="C634" s="80">
        <f>Abfalldokumentation!$U634</f>
        <v>44461</v>
      </c>
      <c r="D634" s="69" t="str">
        <f>IFERROR(IF(VLOOKUP(O634,'[1]Rohware 230'!$B:$C,2,FALSE)=0,"Rohware"),
IFERROR(IF(VLOOKUP(O634,[1]Sammelnr.!$B:$C,2,FALSE)=0,"Sammelnr. ungeschält ABS"),
IFERROR(IF(VLOOKUP(O634,[1]Sammelnr.!$E:$F,2,FALSE)=0,"Sammelnr. ungeschält VS"),
IFERROR(IF(VLOOKUP(O634,[1]Sammelnr.!$H:$I,2,FALSE)=0,"Sammelnr. geschält"),
IFERROR(IF(VLOOKUP(O634,[1]Offen!$B:$C,2,FALSE)=0,"Offen ungeschält ABS"),
IFERROR(IF(VLOOKUP(O634,[1]Offen!$E:$F,2,FALSE)=0,"Offen ungeschält VOS"),
IFERROR(IF(VLOOKUP(O634,[1]Offen!$H:$I,2,FALSE)=0,"Offen geschält RW"),
IFERROR(IF(VLOOKUP(O634,[1]Offen!$K:$L,2,FALSE)=0,"Offen vegan"),
IFERROR(IF(VLOOKUP(O634,[1]Offen!$N:$O,2,FALSE)=0,"Offen Zipfel"),
IFERROR(IF(VLOOKUP(O634,[1]Offen!$Q:$R,2,FALSE)=0,"Offen Endstücke"),
IFERROR(IF(VLOOKUP(O634,[1]Vakuumiert!$B:$C,2,FALSE)=0,"Vakuumierter VOS ungeschält"),
IFERROR(IF(VLOOKUP(O634,[1]Vakuumiert!$E:$F,2,FALSE)=0,"Vakuumierter ABS ungeschält"),
IFERROR(IF(VLOOKUP(O634,[1]Vakuumiert!$H:$I,2,FALSE)=0,"Vakuumierter VOS geschält"),
IFERROR(IF(VLOOKUP(O634,[1]Vakuumiert!$K:$L,2,FALSE)=0,"Vakuumierter VOS vegan"),
IFERROR(IF(VLOOKUP(O634,[1]Vakuumiert!$N:$O,2,FALSE)=0,"Vakuumierter VOS Zipfel"),
IFERROR(IF(VLOOKUP(O634,[1]Vakuumiert!$Q:$R,2,FALSE)=0,"Vakuumiert geschält"),
IFERROR(IF(VLOOKUP(O634,'[1]vakuumierte Fertigprodukte'!$B:$C,2,FALSE)=0,"Fertigprodukte"),
IFERROR(IF(VLOOKUP(O634,'[1]vakuumierte Fertigprodukte'!$E:$FI,2,FALSE)=0,"Vakuumierte Zipfel"),
IFERROR(IF(VLOOKUP(O634,[1]Wurste!$B:$C,2,FALSE)=0,"Räucherwürste"),
IFERROR(IF(VLOOKUP(O634,[1]Wurste!$E:$F,2,FALSE)=0,"URW/URGW Wurst"),
IFERROR(IF(VLOOKUP(O634,[1]Wurste!$H:$I,2,FALSE)=0,"HF-Wurst Vegan"),
IFERROR(IF(VLOOKUP(O634,[1]Wurste!$K:$L,2,FALSE)=0,"320er ohne Würste"),
IFERROR(IF(AND(OR(Abfalldokumentation!$A634="BU3",Abfalldokumentation!$A634="Verkauf"),Abfalldokumentation!$F634="Schimmel",Abfalldokumentation!$G634="keinen Abnehmer/kein Schälpersonal"),"Div. Zipfel, ES ohne Verwendung",VLOOKUP(Abfalldokumentation!$E634,Produktgruppen!A:B,2,FALSE)),"-")))))))))))))))))))))))</f>
        <v>Diverses</v>
      </c>
      <c r="E634" s="81" t="str">
        <f>IFERROR(VLOOKUP(Abfalldokumentation!$O634,Artikel!A:C,3,FALSE),Abfalldokumentation!$O634)</f>
        <v>Diverses aus Schmelze</v>
      </c>
      <c r="F634" s="81" t="str">
        <f>VLOOKUP(T634,'Liste Gründe'!A:D,2,FALSE)</f>
        <v>Rest</v>
      </c>
      <c r="G634" s="80" t="str">
        <f>IF(ISBLANK(V634),VLOOKUP(Abfalldokumentation!$P634,'Liste Gründe'!A:D,3,FALSE),V634)</f>
        <v>Schmutz</v>
      </c>
      <c r="H634" s="81" t="str">
        <f>IF(ISBLANK(Abfalldokumentation!$W634),"-",Abfalldokumentation!$W634)</f>
        <v>Interleaver im Produkt von L34</v>
      </c>
      <c r="I634" s="81">
        <f t="shared" si="64"/>
        <v>38</v>
      </c>
      <c r="J634" s="81" t="str">
        <f t="shared" si="65"/>
        <v>Produkte</v>
      </c>
      <c r="K634" s="81" t="str">
        <f t="shared" si="66"/>
        <v>BUs</v>
      </c>
      <c r="L634" s="81" t="str">
        <f t="shared" si="67"/>
        <v>Symptome</v>
      </c>
      <c r="M634" s="81" t="str">
        <f>IFERROR(VLOOKUP(Abfalldokumentation!$O634,Kennzahlen!S:V,3,FALSE)*Abfalldokumentation!$B634,"0")</f>
        <v>0</v>
      </c>
      <c r="N634" s="81" t="str">
        <f>IF(ISBLANK(Q634),VLOOKUP(Abfalldokumentation!$O634,'Linien - BU'!R:S,2,FALSE),Q634)</f>
        <v>Schmelze</v>
      </c>
      <c r="O634" s="77" t="str">
        <f t="shared" si="68"/>
        <v>Diverses aus Schmelze</v>
      </c>
      <c r="P634" s="77">
        <f t="shared" si="69"/>
        <v>42</v>
      </c>
      <c r="Q634" s="39" t="s">
        <v>184</v>
      </c>
      <c r="R634" s="40" t="s">
        <v>211</v>
      </c>
      <c r="S634" s="40">
        <v>19.5</v>
      </c>
      <c r="T634" s="40">
        <v>42</v>
      </c>
      <c r="U634" s="41">
        <v>44461</v>
      </c>
      <c r="V634" s="43"/>
      <c r="W634" s="43" t="s">
        <v>280</v>
      </c>
      <c r="X634" s="44" t="str">
        <f>IFERROR(VLOOKUP(Abfalldokumentation!$R634,Artikel!A:C,3,FALSE),Abfalldokumentation!$R634)</f>
        <v>Diverses aus Schmelze</v>
      </c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spans="1:40" ht="30" hidden="1" customHeight="1" x14ac:dyDescent="0.25">
      <c r="A635" s="73" t="str">
        <f>VLOOKUP(N635,'Linien - BU'!A:B,2,FALSE)</f>
        <v>Rest</v>
      </c>
      <c r="B635" s="74">
        <f t="shared" si="63"/>
        <v>7</v>
      </c>
      <c r="C635" s="75">
        <f>Abfalldokumentation!$U635</f>
        <v>44461</v>
      </c>
      <c r="D635" s="69" t="str">
        <f>IFERROR(IF(VLOOKUP(O635,'[1]Rohware 230'!$B:$C,2,FALSE)=0,"Rohware"),
IFERROR(IF(VLOOKUP(O635,[1]Sammelnr.!$B:$C,2,FALSE)=0,"Sammelnr. ungeschält ABS"),
IFERROR(IF(VLOOKUP(O635,[1]Sammelnr.!$E:$F,2,FALSE)=0,"Sammelnr. ungeschält VS"),
IFERROR(IF(VLOOKUP(O635,[1]Sammelnr.!$H:$I,2,FALSE)=0,"Sammelnr. geschält"),
IFERROR(IF(VLOOKUP(O635,[1]Offen!$B:$C,2,FALSE)=0,"Offen ungeschält ABS"),
IFERROR(IF(VLOOKUP(O635,[1]Offen!$E:$F,2,FALSE)=0,"Offen ungeschält VOS"),
IFERROR(IF(VLOOKUP(O635,[1]Offen!$H:$I,2,FALSE)=0,"Offen geschält RW"),
IFERROR(IF(VLOOKUP(O635,[1]Offen!$K:$L,2,FALSE)=0,"Offen vegan"),
IFERROR(IF(VLOOKUP(O635,[1]Offen!$N:$O,2,FALSE)=0,"Offen Zipfel"),
IFERROR(IF(VLOOKUP(O635,[1]Offen!$Q:$R,2,FALSE)=0,"Offen Endstücke"),
IFERROR(IF(VLOOKUP(O635,[1]Vakuumiert!$B:$C,2,FALSE)=0,"Vakuumierter VOS ungeschält"),
IFERROR(IF(VLOOKUP(O635,[1]Vakuumiert!$E:$F,2,FALSE)=0,"Vakuumierter ABS ungeschält"),
IFERROR(IF(VLOOKUP(O635,[1]Vakuumiert!$H:$I,2,FALSE)=0,"Vakuumierter VOS geschält"),
IFERROR(IF(VLOOKUP(O635,[1]Vakuumiert!$K:$L,2,FALSE)=0,"Vakuumierter VOS vegan"),
IFERROR(IF(VLOOKUP(O635,[1]Vakuumiert!$N:$O,2,FALSE)=0,"Vakuumierter VOS Zipfel"),
IFERROR(IF(VLOOKUP(O635,[1]Vakuumiert!$Q:$R,2,FALSE)=0,"Vakuumiert geschält"),
IFERROR(IF(VLOOKUP(O635,'[1]vakuumierte Fertigprodukte'!$B:$C,2,FALSE)=0,"Fertigprodukte"),
IFERROR(IF(VLOOKUP(O635,'[1]vakuumierte Fertigprodukte'!$E:$FI,2,FALSE)=0,"Vakuumierte Zipfel"),
IFERROR(IF(VLOOKUP(O635,[1]Wurste!$B:$C,2,FALSE)=0,"Räucherwürste"),
IFERROR(IF(VLOOKUP(O635,[1]Wurste!$E:$F,2,FALSE)=0,"URW/URGW Wurst"),
IFERROR(IF(VLOOKUP(O635,[1]Wurste!$H:$I,2,FALSE)=0,"HF-Wurst Vegan"),
IFERROR(IF(VLOOKUP(O635,[1]Wurste!$K:$L,2,FALSE)=0,"320er ohne Würste"),
IFERROR(IF(AND(OR(Abfalldokumentation!$A635="BU3",Abfalldokumentation!$A635="Verkauf"),Abfalldokumentation!$F635="Schimmel",Abfalldokumentation!$G635="keinen Abnehmer/kein Schälpersonal"),"Div. Zipfel, ES ohne Verwendung",VLOOKUP(Abfalldokumentation!$E635,Produktgruppen!A:B,2,FALSE)),"-")))))))))))))))))))))))</f>
        <v>Qualitätssicherung</v>
      </c>
      <c r="E635" s="76" t="str">
        <f>IFERROR(VLOOKUP(Abfalldokumentation!$O635,Artikel!A:C,3,FALSE),Abfalldokumentation!$O635)</f>
        <v>Diverses QM</v>
      </c>
      <c r="F635" s="76" t="str">
        <f>VLOOKUP(T635,'Liste Gründe'!A:D,2,FALSE)</f>
        <v>Qualitätssicherung</v>
      </c>
      <c r="G635" s="75" t="str">
        <f>IF(ISBLANK(V635),VLOOKUP(Abfalldokumentation!$P635,'Liste Gründe'!A:D,3,FALSE),V635)</f>
        <v>Sensorik</v>
      </c>
      <c r="H635" s="76" t="str">
        <f>IF(ISBLANK(Abfalldokumentation!$W635),"-",Abfalldokumentation!$W635)</f>
        <v>Sensorik</v>
      </c>
      <c r="I635" s="76">
        <f t="shared" si="64"/>
        <v>38</v>
      </c>
      <c r="J635" s="76" t="str">
        <f t="shared" si="65"/>
        <v>Produkte</v>
      </c>
      <c r="K635" s="76" t="str">
        <f t="shared" si="66"/>
        <v>BUs</v>
      </c>
      <c r="L635" s="76" t="str">
        <f t="shared" si="67"/>
        <v>Symptome</v>
      </c>
      <c r="M635" s="76" t="str">
        <f>IFERROR(VLOOKUP(Abfalldokumentation!$O635,Kennzahlen!S:V,3,FALSE)*Abfalldokumentation!$B635,"0")</f>
        <v>0</v>
      </c>
      <c r="N635" s="76" t="str">
        <f>IF(ISBLANK(Q635),VLOOKUP(Abfalldokumentation!$O635,'Linien - BU'!R:S,2,FALSE),Q635)</f>
        <v>QM</v>
      </c>
      <c r="O635" s="77" t="str">
        <f t="shared" si="68"/>
        <v>Diverses QM</v>
      </c>
      <c r="P635" s="77">
        <f t="shared" si="69"/>
        <v>74</v>
      </c>
      <c r="Q635" s="45" t="s">
        <v>196</v>
      </c>
      <c r="R635" s="46" t="s">
        <v>197</v>
      </c>
      <c r="S635" s="46">
        <v>7</v>
      </c>
      <c r="T635" s="46">
        <v>74</v>
      </c>
      <c r="U635" s="47">
        <v>44461</v>
      </c>
      <c r="V635" s="48" t="s">
        <v>198</v>
      </c>
      <c r="W635" s="46" t="s">
        <v>198</v>
      </c>
      <c r="X635" s="50" t="str">
        <f>IFERROR(VLOOKUP(Abfalldokumentation!$R635,Artikel!A:C,3,FALSE),Abfalldokumentation!$R635)</f>
        <v>Diverses QM</v>
      </c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spans="1:40" ht="30" hidden="1" customHeight="1" x14ac:dyDescent="0.25">
      <c r="A636" s="78" t="str">
        <f>VLOOKUP(N636,'Linien - BU'!A:B,2,FALSE)</f>
        <v>BU4</v>
      </c>
      <c r="B636" s="79">
        <f t="shared" si="63"/>
        <v>23</v>
      </c>
      <c r="C636" s="80">
        <f>Abfalldokumentation!$U636</f>
        <v>44461</v>
      </c>
      <c r="D636" s="69" t="str">
        <f>IFERROR(IF(VLOOKUP(O636,'[1]Rohware 230'!$B:$C,2,FALSE)=0,"Rohware"),
IFERROR(IF(VLOOKUP(O636,[1]Sammelnr.!$B:$C,2,FALSE)=0,"Sammelnr. ungeschält ABS"),
IFERROR(IF(VLOOKUP(O636,[1]Sammelnr.!$E:$F,2,FALSE)=0,"Sammelnr. ungeschält VS"),
IFERROR(IF(VLOOKUP(O636,[1]Sammelnr.!$H:$I,2,FALSE)=0,"Sammelnr. geschält"),
IFERROR(IF(VLOOKUP(O636,[1]Offen!$B:$C,2,FALSE)=0,"Offen ungeschält ABS"),
IFERROR(IF(VLOOKUP(O636,[1]Offen!$E:$F,2,FALSE)=0,"Offen ungeschält VOS"),
IFERROR(IF(VLOOKUP(O636,[1]Offen!$H:$I,2,FALSE)=0,"Offen geschält RW"),
IFERROR(IF(VLOOKUP(O636,[1]Offen!$K:$L,2,FALSE)=0,"Offen vegan"),
IFERROR(IF(VLOOKUP(O636,[1]Offen!$N:$O,2,FALSE)=0,"Offen Zipfel"),
IFERROR(IF(VLOOKUP(O636,[1]Offen!$Q:$R,2,FALSE)=0,"Offen Endstücke"),
IFERROR(IF(VLOOKUP(O636,[1]Vakuumiert!$B:$C,2,FALSE)=0,"Vakuumierter VOS ungeschält"),
IFERROR(IF(VLOOKUP(O636,[1]Vakuumiert!$E:$F,2,FALSE)=0,"Vakuumierter ABS ungeschält"),
IFERROR(IF(VLOOKUP(O636,[1]Vakuumiert!$H:$I,2,FALSE)=0,"Vakuumierter VOS geschält"),
IFERROR(IF(VLOOKUP(O636,[1]Vakuumiert!$K:$L,2,FALSE)=0,"Vakuumierter VOS vegan"),
IFERROR(IF(VLOOKUP(O636,[1]Vakuumiert!$N:$O,2,FALSE)=0,"Vakuumierter VOS Zipfel"),
IFERROR(IF(VLOOKUP(O636,[1]Vakuumiert!$Q:$R,2,FALSE)=0,"Vakuumiert geschält"),
IFERROR(IF(VLOOKUP(O636,'[1]vakuumierte Fertigprodukte'!$B:$C,2,FALSE)=0,"Fertigprodukte"),
IFERROR(IF(VLOOKUP(O636,'[1]vakuumierte Fertigprodukte'!$E:$FI,2,FALSE)=0,"Vakuumierte Zipfel"),
IFERROR(IF(VLOOKUP(O636,[1]Wurste!$B:$C,2,FALSE)=0,"Räucherwürste"),
IFERROR(IF(VLOOKUP(O636,[1]Wurste!$E:$F,2,FALSE)=0,"URW/URGW Wurst"),
IFERROR(IF(VLOOKUP(O636,[1]Wurste!$H:$I,2,FALSE)=0,"HF-Wurst Vegan"),
IFERROR(IF(VLOOKUP(O636,[1]Wurste!$K:$L,2,FALSE)=0,"320er ohne Würste"),
IFERROR(IF(AND(OR(Abfalldokumentation!$A636="BU3",Abfalldokumentation!$A636="Verkauf"),Abfalldokumentation!$F636="Schimmel",Abfalldokumentation!$G636="keinen Abnehmer/kein Schälpersonal"),"Div. Zipfel, ES ohne Verwendung",VLOOKUP(Abfalldokumentation!$E636,Produktgruppen!A:B,2,FALSE)),"-")))))))))))))))))))))))</f>
        <v>Diverses</v>
      </c>
      <c r="E636" s="81" t="str">
        <f>IFERROR(VLOOKUP(Abfalldokumentation!$O636,Artikel!A:C,3,FALSE),Abfalldokumentation!$O636)</f>
        <v>Diverses Schimmel BU4</v>
      </c>
      <c r="F636" s="81" t="str">
        <f>VLOOKUP(T636,'Liste Gründe'!A:D,2,FALSE)</f>
        <v>Schimmel</v>
      </c>
      <c r="G636" s="80" t="str">
        <f>IF(ISBLANK(V636),VLOOKUP(Abfalldokumentation!$P636,'Liste Gründe'!A:D,3,FALSE),V636)</f>
        <v>gesammelt für möglichen Einsatz</v>
      </c>
      <c r="H636" s="81" t="str">
        <f>IF(ISBLANK(Abfalldokumentation!$W636),"-",Abfalldokumentation!$W636)</f>
        <v>Keinen Einsatz</v>
      </c>
      <c r="I636" s="81">
        <f t="shared" si="64"/>
        <v>38</v>
      </c>
      <c r="J636" s="81" t="str">
        <f t="shared" si="65"/>
        <v>Produkte</v>
      </c>
      <c r="K636" s="81" t="str">
        <f t="shared" si="66"/>
        <v>BUs</v>
      </c>
      <c r="L636" s="81" t="str">
        <f t="shared" si="67"/>
        <v>Symptome</v>
      </c>
      <c r="M636" s="81" t="str">
        <f>IFERROR(VLOOKUP(Abfalldokumentation!$O636,Kennzahlen!S:V,3,FALSE)*Abfalldokumentation!$B636,"0")</f>
        <v>0</v>
      </c>
      <c r="N636" s="81" t="str">
        <f>IF(ISBLANK(Q636),VLOOKUP(Abfalldokumentation!$O636,'Linien - BU'!R:S,2,FALSE),Q636)</f>
        <v>BU4</v>
      </c>
      <c r="O636" s="77" t="str">
        <f t="shared" si="68"/>
        <v>Diverses Schimmel BU4</v>
      </c>
      <c r="P636" s="77">
        <f t="shared" si="69"/>
        <v>12</v>
      </c>
      <c r="Q636" s="39" t="s">
        <v>9</v>
      </c>
      <c r="R636" s="40" t="s">
        <v>281</v>
      </c>
      <c r="S636" s="40">
        <v>23</v>
      </c>
      <c r="T636" s="40">
        <v>12</v>
      </c>
      <c r="U636" s="41">
        <v>44461</v>
      </c>
      <c r="V636" s="48" t="s">
        <v>23</v>
      </c>
      <c r="W636" s="40" t="s">
        <v>267</v>
      </c>
      <c r="X636" s="44" t="str">
        <f>IFERROR(VLOOKUP(Abfalldokumentation!$R636,Artikel!A:C,3,FALSE),Abfalldokumentation!$R636)</f>
        <v>Diverses Schimmel BU4</v>
      </c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spans="1:40" ht="30" hidden="1" customHeight="1" x14ac:dyDescent="0.25">
      <c r="A637" s="73" t="str">
        <f>VLOOKUP(N637,'Linien - BU'!A:B,2,FALSE)</f>
        <v>BU3</v>
      </c>
      <c r="B637" s="74">
        <f t="shared" si="63"/>
        <v>345</v>
      </c>
      <c r="C637" s="75">
        <f>Abfalldokumentation!$U637</f>
        <v>44461</v>
      </c>
      <c r="D637" s="69" t="str">
        <f>IFERROR(IF(VLOOKUP(O637,'[1]Rohware 230'!$B:$C,2,FALSE)=0,"Rohware"),
IFERROR(IF(VLOOKUP(O637,[1]Sammelnr.!$B:$C,2,FALSE)=0,"Sammelnr. ungeschält ABS"),
IFERROR(IF(VLOOKUP(O637,[1]Sammelnr.!$E:$F,2,FALSE)=0,"Sammelnr. ungeschält VS"),
IFERROR(IF(VLOOKUP(O637,[1]Sammelnr.!$H:$I,2,FALSE)=0,"Sammelnr. geschält"),
IFERROR(IF(VLOOKUP(O637,[1]Offen!$B:$C,2,FALSE)=0,"Offen ungeschält ABS"),
IFERROR(IF(VLOOKUP(O637,[1]Offen!$E:$F,2,FALSE)=0,"Offen ungeschält VOS"),
IFERROR(IF(VLOOKUP(O637,[1]Offen!$H:$I,2,FALSE)=0,"Offen geschält RW"),
IFERROR(IF(VLOOKUP(O637,[1]Offen!$K:$L,2,FALSE)=0,"Offen vegan"),
IFERROR(IF(VLOOKUP(O637,[1]Offen!$N:$O,2,FALSE)=0,"Offen Zipfel"),
IFERROR(IF(VLOOKUP(O637,[1]Offen!$Q:$R,2,FALSE)=0,"Offen Endstücke"),
IFERROR(IF(VLOOKUP(O637,[1]Vakuumiert!$B:$C,2,FALSE)=0,"Vakuumierter VOS ungeschält"),
IFERROR(IF(VLOOKUP(O637,[1]Vakuumiert!$E:$F,2,FALSE)=0,"Vakuumierter ABS ungeschält"),
IFERROR(IF(VLOOKUP(O637,[1]Vakuumiert!$H:$I,2,FALSE)=0,"Vakuumierter VOS geschält"),
IFERROR(IF(VLOOKUP(O637,[1]Vakuumiert!$K:$L,2,FALSE)=0,"Vakuumierter VOS vegan"),
IFERROR(IF(VLOOKUP(O637,[1]Vakuumiert!$N:$O,2,FALSE)=0,"Vakuumierter VOS Zipfel"),
IFERROR(IF(VLOOKUP(O637,[1]Vakuumiert!$Q:$R,2,FALSE)=0,"Vakuumiert geschält"),
IFERROR(IF(VLOOKUP(O637,'[1]vakuumierte Fertigprodukte'!$B:$C,2,FALSE)=0,"Fertigprodukte"),
IFERROR(IF(VLOOKUP(O637,'[1]vakuumierte Fertigprodukte'!$E:$FI,2,FALSE)=0,"Vakuumierte Zipfel"),
IFERROR(IF(VLOOKUP(O637,[1]Wurste!$B:$C,2,FALSE)=0,"Räucherwürste"),
IFERROR(IF(VLOOKUP(O637,[1]Wurste!$E:$F,2,FALSE)=0,"URW/URGW Wurst"),
IFERROR(IF(VLOOKUP(O637,[1]Wurste!$H:$I,2,FALSE)=0,"HF-Wurst Vegan"),
IFERROR(IF(VLOOKUP(O637,[1]Wurste!$K:$L,2,FALSE)=0,"320er ohne Würste"),
IFERROR(IF(AND(OR(Abfalldokumentation!$A637="BU3",Abfalldokumentation!$A637="Verkauf"),Abfalldokumentation!$F637="Schimmel",Abfalldokumentation!$G637="keinen Abnehmer/kein Schälpersonal"),"Div. Zipfel, ES ohne Verwendung",VLOOKUP(Abfalldokumentation!$E637,Produktgruppen!A:B,2,FALSE)),"-")))))))))))))))))))))))</f>
        <v>Vorschmelz</v>
      </c>
      <c r="E637" s="76" t="str">
        <f>IFERROR(VLOOKUP(Abfalldokumentation!$O637,Artikel!A:C,3,FALSE),Abfalldokumentation!$O637)</f>
        <v>gemischte Räucherstücke</v>
      </c>
      <c r="F637" s="76" t="str">
        <f>VLOOKUP(T637,'Liste Gründe'!A:D,2,FALSE)</f>
        <v>Linienbezogen</v>
      </c>
      <c r="G637" s="75" t="str">
        <f>IF(ISBLANK(V637),VLOOKUP(Abfalldokumentation!$P637,'Liste Gründe'!A:D,3,FALSE),V637)</f>
        <v>gemischtes Produkt</v>
      </c>
      <c r="H637" s="76" t="str">
        <f>IF(ISBLANK(Abfalldokumentation!$W637),"-",Abfalldokumentation!$W637)</f>
        <v xml:space="preserve">gemischt, weil mehrere Produkte in einen Auftrag einfließen. VOS Trennung </v>
      </c>
      <c r="I637" s="76">
        <f t="shared" si="64"/>
        <v>38</v>
      </c>
      <c r="J637" s="76" t="str">
        <f t="shared" si="65"/>
        <v>Produkte</v>
      </c>
      <c r="K637" s="76" t="str">
        <f t="shared" si="66"/>
        <v>BUs</v>
      </c>
      <c r="L637" s="76" t="str">
        <f t="shared" si="67"/>
        <v>Symptome</v>
      </c>
      <c r="M637" s="76" t="str">
        <f>IFERROR(VLOOKUP(Abfalldokumentation!$O637,Kennzahlen!S:V,3,FALSE)*Abfalldokumentation!$B637,"0")</f>
        <v>0</v>
      </c>
      <c r="N637" s="76" t="str">
        <f>IF(ISBLANK(Q637),VLOOKUP(Abfalldokumentation!$O637,'Linien - BU'!R:S,2,FALSE),Q637)</f>
        <v>L9</v>
      </c>
      <c r="O637" s="77" t="str">
        <f t="shared" si="68"/>
        <v>gemischte Räucherstücke</v>
      </c>
      <c r="P637" s="77">
        <f t="shared" si="69"/>
        <v>81</v>
      </c>
      <c r="Q637" s="45" t="s">
        <v>223</v>
      </c>
      <c r="R637" s="46" t="s">
        <v>47</v>
      </c>
      <c r="S637" s="46">
        <v>345</v>
      </c>
      <c r="T637" s="46">
        <v>81</v>
      </c>
      <c r="U637" s="47">
        <v>44461</v>
      </c>
      <c r="V637" s="49"/>
      <c r="W637" s="49" t="s">
        <v>282</v>
      </c>
      <c r="X637" s="50" t="str">
        <f>IFERROR(VLOOKUP(Abfalldokumentation!$R637,Artikel!A:C,3,FALSE),Abfalldokumentation!$R637)</f>
        <v>gemischte Räucherstücke</v>
      </c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spans="1:40" ht="30" hidden="1" customHeight="1" x14ac:dyDescent="0.25">
      <c r="A638" s="78" t="str">
        <f>VLOOKUP(N638,'Linien - BU'!A:B,2,FALSE)</f>
        <v>Rest</v>
      </c>
      <c r="B638" s="79">
        <f t="shared" si="63"/>
        <v>4.0999999999999996</v>
      </c>
      <c r="C638" s="80">
        <f>Abfalldokumentation!$U638</f>
        <v>44461</v>
      </c>
      <c r="D638" s="69" t="str">
        <f>IFERROR(IF(VLOOKUP(O638,'[1]Rohware 230'!$B:$C,2,FALSE)=0,"Rohware"),
IFERROR(IF(VLOOKUP(O638,[1]Sammelnr.!$B:$C,2,FALSE)=0,"Sammelnr. ungeschält ABS"),
IFERROR(IF(VLOOKUP(O638,[1]Sammelnr.!$E:$F,2,FALSE)=0,"Sammelnr. ungeschält VS"),
IFERROR(IF(VLOOKUP(O638,[1]Sammelnr.!$H:$I,2,FALSE)=0,"Sammelnr. geschält"),
IFERROR(IF(VLOOKUP(O638,[1]Offen!$B:$C,2,FALSE)=0,"Offen ungeschält ABS"),
IFERROR(IF(VLOOKUP(O638,[1]Offen!$E:$F,2,FALSE)=0,"Offen ungeschält VOS"),
IFERROR(IF(VLOOKUP(O638,[1]Offen!$H:$I,2,FALSE)=0,"Offen geschält RW"),
IFERROR(IF(VLOOKUP(O638,[1]Offen!$K:$L,2,FALSE)=0,"Offen vegan"),
IFERROR(IF(VLOOKUP(O638,[1]Offen!$N:$O,2,FALSE)=0,"Offen Zipfel"),
IFERROR(IF(VLOOKUP(O638,[1]Offen!$Q:$R,2,FALSE)=0,"Offen Endstücke"),
IFERROR(IF(VLOOKUP(O638,[1]Vakuumiert!$B:$C,2,FALSE)=0,"Vakuumierter VOS ungeschält"),
IFERROR(IF(VLOOKUP(O638,[1]Vakuumiert!$E:$F,2,FALSE)=0,"Vakuumierter ABS ungeschält"),
IFERROR(IF(VLOOKUP(O638,[1]Vakuumiert!$H:$I,2,FALSE)=0,"Vakuumierter VOS geschält"),
IFERROR(IF(VLOOKUP(O638,[1]Vakuumiert!$K:$L,2,FALSE)=0,"Vakuumierter VOS vegan"),
IFERROR(IF(VLOOKUP(O638,[1]Vakuumiert!$N:$O,2,FALSE)=0,"Vakuumierter VOS Zipfel"),
IFERROR(IF(VLOOKUP(O638,[1]Vakuumiert!$Q:$R,2,FALSE)=0,"Vakuumiert geschält"),
IFERROR(IF(VLOOKUP(O638,'[1]vakuumierte Fertigprodukte'!$B:$C,2,FALSE)=0,"Fertigprodukte"),
IFERROR(IF(VLOOKUP(O638,'[1]vakuumierte Fertigprodukte'!$E:$FI,2,FALSE)=0,"Vakuumierte Zipfel"),
IFERROR(IF(VLOOKUP(O638,[1]Wurste!$B:$C,2,FALSE)=0,"Räucherwürste"),
IFERROR(IF(VLOOKUP(O638,[1]Wurste!$E:$F,2,FALSE)=0,"URW/URGW Wurst"),
IFERROR(IF(VLOOKUP(O638,[1]Wurste!$H:$I,2,FALSE)=0,"HF-Wurst Vegan"),
IFERROR(IF(VLOOKUP(O638,[1]Wurste!$K:$L,2,FALSE)=0,"320er ohne Würste"),
IFERROR(IF(AND(OR(Abfalldokumentation!$A638="BU3",Abfalldokumentation!$A638="Verkauf"),Abfalldokumentation!$F638="Schimmel",Abfalldokumentation!$G638="keinen Abnehmer/kein Schälpersonal"),"Div. Zipfel, ES ohne Verwendung",VLOOKUP(Abfalldokumentation!$E638,Produktgruppen!A:B,2,FALSE)),"-")))))))))))))))))))))))</f>
        <v>Qualitätssicherung</v>
      </c>
      <c r="E638" s="81" t="str">
        <f>IFERROR(VLOOKUP(Abfalldokumentation!$O638,Artikel!A:C,3,FALSE),Abfalldokumentation!$O638)</f>
        <v>Laborproben</v>
      </c>
      <c r="F638" s="81" t="str">
        <f>VLOOKUP(T638,'Liste Gründe'!A:D,2,FALSE)</f>
        <v>Qualitätssicherung</v>
      </c>
      <c r="G638" s="80" t="str">
        <f>IF(ISBLANK(V638),VLOOKUP(Abfalldokumentation!$P638,'Liste Gründe'!A:D,3,FALSE),V638)</f>
        <v>Sensorik</v>
      </c>
      <c r="H638" s="81" t="str">
        <f>IF(ISBLANK(Abfalldokumentation!$W638),"-",Abfalldokumentation!$W638)</f>
        <v>-</v>
      </c>
      <c r="I638" s="81">
        <f t="shared" si="64"/>
        <v>38</v>
      </c>
      <c r="J638" s="81" t="str">
        <f t="shared" si="65"/>
        <v>Produkte</v>
      </c>
      <c r="K638" s="81" t="str">
        <f t="shared" si="66"/>
        <v>BUs</v>
      </c>
      <c r="L638" s="81" t="str">
        <f t="shared" si="67"/>
        <v>Symptome</v>
      </c>
      <c r="M638" s="81" t="str">
        <f>IFERROR(VLOOKUP(Abfalldokumentation!$O638,Kennzahlen!S:V,3,FALSE)*Abfalldokumentation!$B638,"0")</f>
        <v>0</v>
      </c>
      <c r="N638" s="81" t="str">
        <f>IF(ISBLANK(Q638),VLOOKUP(Abfalldokumentation!$O638,'Linien - BU'!R:S,2,FALSE),Q638)</f>
        <v>Labor</v>
      </c>
      <c r="O638" s="77" t="str">
        <f t="shared" si="68"/>
        <v>Laborproben</v>
      </c>
      <c r="P638" s="77">
        <f t="shared" si="69"/>
        <v>74</v>
      </c>
      <c r="Q638" s="39" t="s">
        <v>199</v>
      </c>
      <c r="R638" s="40" t="s">
        <v>200</v>
      </c>
      <c r="S638" s="40">
        <v>4.0999999999999996</v>
      </c>
      <c r="T638" s="51">
        <v>74</v>
      </c>
      <c r="U638" s="41">
        <v>44461</v>
      </c>
      <c r="V638" s="49"/>
      <c r="W638" s="49"/>
      <c r="X638" s="44" t="str">
        <f>IFERROR(VLOOKUP(Abfalldokumentation!$R638,Artikel!A:C,3,FALSE),Abfalldokumentation!$R638)</f>
        <v>Laborproben</v>
      </c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spans="1:40" ht="30" hidden="1" customHeight="1" x14ac:dyDescent="0.25">
      <c r="A639" s="73" t="str">
        <f>VLOOKUP(N639,'Linien - BU'!A:B,2,FALSE)</f>
        <v>Rest</v>
      </c>
      <c r="B639" s="74">
        <f t="shared" si="63"/>
        <v>8</v>
      </c>
      <c r="C639" s="75">
        <f>Abfalldokumentation!$U639</f>
        <v>44461</v>
      </c>
      <c r="D639" s="69" t="str">
        <f>IFERROR(IF(VLOOKUP(O639,'[1]Rohware 230'!$B:$C,2,FALSE)=0,"Rohware"),
IFERROR(IF(VLOOKUP(O639,[1]Sammelnr.!$B:$C,2,FALSE)=0,"Sammelnr. ungeschält ABS"),
IFERROR(IF(VLOOKUP(O639,[1]Sammelnr.!$E:$F,2,FALSE)=0,"Sammelnr. ungeschält VS"),
IFERROR(IF(VLOOKUP(O639,[1]Sammelnr.!$H:$I,2,FALSE)=0,"Sammelnr. geschält"),
IFERROR(IF(VLOOKUP(O639,[1]Offen!$B:$C,2,FALSE)=0,"Offen ungeschält ABS"),
IFERROR(IF(VLOOKUP(O639,[1]Offen!$E:$F,2,FALSE)=0,"Offen ungeschält VOS"),
IFERROR(IF(VLOOKUP(O639,[1]Offen!$H:$I,2,FALSE)=0,"Offen geschält RW"),
IFERROR(IF(VLOOKUP(O639,[1]Offen!$K:$L,2,FALSE)=0,"Offen vegan"),
IFERROR(IF(VLOOKUP(O639,[1]Offen!$N:$O,2,FALSE)=0,"Offen Zipfel"),
IFERROR(IF(VLOOKUP(O639,[1]Offen!$Q:$R,2,FALSE)=0,"Offen Endstücke"),
IFERROR(IF(VLOOKUP(O639,[1]Vakuumiert!$B:$C,2,FALSE)=0,"Vakuumierter VOS ungeschält"),
IFERROR(IF(VLOOKUP(O639,[1]Vakuumiert!$E:$F,2,FALSE)=0,"Vakuumierter ABS ungeschält"),
IFERROR(IF(VLOOKUP(O639,[1]Vakuumiert!$H:$I,2,FALSE)=0,"Vakuumierter VOS geschält"),
IFERROR(IF(VLOOKUP(O639,[1]Vakuumiert!$K:$L,2,FALSE)=0,"Vakuumierter VOS vegan"),
IFERROR(IF(VLOOKUP(O639,[1]Vakuumiert!$N:$O,2,FALSE)=0,"Vakuumierter VOS Zipfel"),
IFERROR(IF(VLOOKUP(O639,[1]Vakuumiert!$Q:$R,2,FALSE)=0,"Vakuumiert geschält"),
IFERROR(IF(VLOOKUP(O639,'[1]vakuumierte Fertigprodukte'!$B:$C,2,FALSE)=0,"Fertigprodukte"),
IFERROR(IF(VLOOKUP(O639,'[1]vakuumierte Fertigprodukte'!$E:$FI,2,FALSE)=0,"Vakuumierte Zipfel"),
IFERROR(IF(VLOOKUP(O639,[1]Wurste!$B:$C,2,FALSE)=0,"Räucherwürste"),
IFERROR(IF(VLOOKUP(O639,[1]Wurste!$E:$F,2,FALSE)=0,"URW/URGW Wurst"),
IFERROR(IF(VLOOKUP(O639,[1]Wurste!$H:$I,2,FALSE)=0,"HF-Wurst Vegan"),
IFERROR(IF(VLOOKUP(O639,[1]Wurste!$K:$L,2,FALSE)=0,"320er ohne Würste"),
IFERROR(IF(AND(OR(Abfalldokumentation!$A639="BU3",Abfalldokumentation!$A639="Verkauf"),Abfalldokumentation!$F639="Schimmel",Abfalldokumentation!$G639="keinen Abnehmer/kein Schälpersonal"),"Div. Zipfel, ES ohne Verwendung",VLOOKUP(Abfalldokumentation!$E639,Produktgruppen!A:B,2,FALSE)),"-")))))))))))))))))))))))</f>
        <v>Rest</v>
      </c>
      <c r="E639" s="76" t="str">
        <f>IFERROR(VLOOKUP(Abfalldokumentation!$O639,Artikel!A:C,3,FALSE),Abfalldokumentation!$O639)</f>
        <v>Schinken Stange</v>
      </c>
      <c r="F639" s="76" t="str">
        <f>VLOOKUP(T639,'Liste Gründe'!A:D,2,FALSE)</f>
        <v>Schimmel</v>
      </c>
      <c r="G639" s="75" t="str">
        <f>IF(ISBLANK(V639),VLOOKUP(Abfalldokumentation!$P639,'Liste Gründe'!A:D,3,FALSE),V639)</f>
        <v>Schimmel</v>
      </c>
      <c r="H639" s="76" t="str">
        <f>IF(ISBLANK(Abfalldokumentation!$W639),"-",Abfalldokumentation!$W639)</f>
        <v>-</v>
      </c>
      <c r="I639" s="76">
        <f t="shared" si="64"/>
        <v>38</v>
      </c>
      <c r="J639" s="76" t="str">
        <f t="shared" si="65"/>
        <v>Produkte</v>
      </c>
      <c r="K639" s="76" t="str">
        <f t="shared" si="66"/>
        <v>BUs</v>
      </c>
      <c r="L639" s="76" t="str">
        <f t="shared" si="67"/>
        <v>Symptome</v>
      </c>
      <c r="M639" s="76" t="str">
        <f>IFERROR(VLOOKUP(Abfalldokumentation!$O639,Kennzahlen!S:V,3,FALSE)*Abfalldokumentation!$B639,"0")</f>
        <v>0</v>
      </c>
      <c r="N639" s="76" t="str">
        <f>IF(ISBLANK(Q639),VLOOKUP(Abfalldokumentation!$O639,'Linien - BU'!R:S,2,FALSE),Q639)</f>
        <v>Rest</v>
      </c>
      <c r="O639" s="77" t="str">
        <f t="shared" si="68"/>
        <v>Schinken Stange</v>
      </c>
      <c r="P639" s="77">
        <f t="shared" si="69"/>
        <v>12</v>
      </c>
      <c r="Q639" s="45" t="s">
        <v>10</v>
      </c>
      <c r="R639" s="46" t="s">
        <v>283</v>
      </c>
      <c r="S639" s="46">
        <v>8</v>
      </c>
      <c r="T639" s="46">
        <v>12</v>
      </c>
      <c r="U639" s="47">
        <v>44461</v>
      </c>
      <c r="V639" s="43"/>
      <c r="W639" s="49"/>
      <c r="X639" s="50" t="str">
        <f>IFERROR(VLOOKUP(Abfalldokumentation!$R639,Artikel!A:C,3,FALSE),Abfalldokumentation!$R639)</f>
        <v>Schinken Stange</v>
      </c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spans="1:40" ht="30" hidden="1" customHeight="1" x14ac:dyDescent="0.25">
      <c r="A640" s="78" t="str">
        <f>VLOOKUP(N640,'Linien - BU'!A:B,2,FALSE)</f>
        <v>BU1</v>
      </c>
      <c r="B640" s="79">
        <f t="shared" si="63"/>
        <v>57</v>
      </c>
      <c r="C640" s="80">
        <f>Abfalldokumentation!$U640</f>
        <v>44462</v>
      </c>
      <c r="D640" s="69" t="str">
        <f>IFERROR(IF(VLOOKUP(O640,'[1]Rohware 230'!$B:$C,2,FALSE)=0,"Rohware"),
IFERROR(IF(VLOOKUP(O640,[1]Sammelnr.!$B:$C,2,FALSE)=0,"Sammelnr. ungeschält ABS"),
IFERROR(IF(VLOOKUP(O640,[1]Sammelnr.!$E:$F,2,FALSE)=0,"Sammelnr. ungeschält VS"),
IFERROR(IF(VLOOKUP(O640,[1]Sammelnr.!$H:$I,2,FALSE)=0,"Sammelnr. geschält"),
IFERROR(IF(VLOOKUP(O640,[1]Offen!$B:$C,2,FALSE)=0,"Offen ungeschält ABS"),
IFERROR(IF(VLOOKUP(O640,[1]Offen!$E:$F,2,FALSE)=0,"Offen ungeschält VOS"),
IFERROR(IF(VLOOKUP(O640,[1]Offen!$H:$I,2,FALSE)=0,"Offen geschält RW"),
IFERROR(IF(VLOOKUP(O640,[1]Offen!$K:$L,2,FALSE)=0,"Offen vegan"),
IFERROR(IF(VLOOKUP(O640,[1]Offen!$N:$O,2,FALSE)=0,"Offen Zipfel"),
IFERROR(IF(VLOOKUP(O640,[1]Offen!$Q:$R,2,FALSE)=0,"Offen Endstücke"),
IFERROR(IF(VLOOKUP(O640,[1]Vakuumiert!$B:$C,2,FALSE)=0,"Vakuumierter VOS ungeschält"),
IFERROR(IF(VLOOKUP(O640,[1]Vakuumiert!$E:$F,2,FALSE)=0,"Vakuumierter ABS ungeschält"),
IFERROR(IF(VLOOKUP(O640,[1]Vakuumiert!$H:$I,2,FALSE)=0,"Vakuumierter VOS geschält"),
IFERROR(IF(VLOOKUP(O640,[1]Vakuumiert!$K:$L,2,FALSE)=0,"Vakuumierter VOS vegan"),
IFERROR(IF(VLOOKUP(O640,[1]Vakuumiert!$N:$O,2,FALSE)=0,"Vakuumierter VOS Zipfel"),
IFERROR(IF(VLOOKUP(O640,[1]Vakuumiert!$Q:$R,2,FALSE)=0,"Vakuumiert geschält"),
IFERROR(IF(VLOOKUP(O640,'[1]vakuumierte Fertigprodukte'!$B:$C,2,FALSE)=0,"Fertigprodukte"),
IFERROR(IF(VLOOKUP(O640,'[1]vakuumierte Fertigprodukte'!$E:$FI,2,FALSE)=0,"Vakuumierte Zipfel"),
IFERROR(IF(VLOOKUP(O640,[1]Wurste!$B:$C,2,FALSE)=0,"Räucherwürste"),
IFERROR(IF(VLOOKUP(O640,[1]Wurste!$E:$F,2,FALSE)=0,"URW/URGW Wurst"),
IFERROR(IF(VLOOKUP(O640,[1]Wurste!$H:$I,2,FALSE)=0,"HF-Wurst Vegan"),
IFERROR(IF(VLOOKUP(O640,[1]Wurste!$K:$L,2,FALSE)=0,"320er ohne Würste"),
IFERROR(IF(AND(OR(Abfalldokumentation!$A640="BU3",Abfalldokumentation!$A640="Verkauf"),Abfalldokumentation!$F640="Schimmel",Abfalldokumentation!$G640="keinen Abnehmer/kein Schälpersonal"),"Div. Zipfel, ES ohne Verwendung",VLOOKUP(Abfalldokumentation!$E640,Produktgruppen!A:B,2,FALSE)),"-")))))))))))))))))))))))</f>
        <v>Vorschmelz</v>
      </c>
      <c r="E640" s="81" t="str">
        <f>IFERROR(VLOOKUP(Abfalldokumentation!$O640,Artikel!A:C,3,FALSE),Abfalldokumentation!$O640)</f>
        <v>VOS SKZ Mozzarella 40%</v>
      </c>
      <c r="F640" s="81" t="str">
        <f>VLOOKUP(T640,'Liste Gründe'!A:D,2,FALSE)</f>
        <v>Schimmel</v>
      </c>
      <c r="G640" s="80" t="str">
        <f>IF(ISBLANK(V640),VLOOKUP(Abfalldokumentation!$P640,'Liste Gründe'!A:D,3,FALSE),V640)</f>
        <v>Schimmel</v>
      </c>
      <c r="H640" s="81" t="str">
        <f>IF(ISBLANK(Abfalldokumentation!$W640),"-",Abfalldokumentation!$W640)</f>
        <v>-</v>
      </c>
      <c r="I640" s="81">
        <f t="shared" si="64"/>
        <v>38</v>
      </c>
      <c r="J640" s="81" t="str">
        <f t="shared" si="65"/>
        <v>Produkte</v>
      </c>
      <c r="K640" s="81" t="str">
        <f t="shared" si="66"/>
        <v>BUs</v>
      </c>
      <c r="L640" s="81" t="str">
        <f t="shared" si="67"/>
        <v>Symptome</v>
      </c>
      <c r="M640" s="81">
        <f>IFERROR(VLOOKUP(Abfalldokumentation!$O640,Kennzahlen!S:V,3,FALSE)*Abfalldokumentation!$B640,"0")</f>
        <v>28.5</v>
      </c>
      <c r="N640" s="81" t="str">
        <f>IF(ISBLANK(Q640),VLOOKUP(Abfalldokumentation!$O640,'Linien - BU'!R:S,2,FALSE),Q640)</f>
        <v>RWV</v>
      </c>
      <c r="O640" s="77">
        <f t="shared" si="68"/>
        <v>29500539</v>
      </c>
      <c r="P640" s="77">
        <f t="shared" si="69"/>
        <v>12</v>
      </c>
      <c r="Q640" s="39" t="s">
        <v>202</v>
      </c>
      <c r="R640" s="40">
        <v>29500539</v>
      </c>
      <c r="S640" s="40">
        <v>57</v>
      </c>
      <c r="T640" s="40">
        <v>12</v>
      </c>
      <c r="U640" s="41">
        <v>44462</v>
      </c>
      <c r="V640" s="43"/>
      <c r="W640" s="49"/>
      <c r="X640" s="44" t="str">
        <f>IFERROR(VLOOKUP(Abfalldokumentation!$R640,Artikel!A:C,3,FALSE),Abfalldokumentation!$R640)</f>
        <v>VOS SKZ Mozzarella 40%</v>
      </c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spans="1:40" ht="30" hidden="1" customHeight="1" x14ac:dyDescent="0.25">
      <c r="A641" s="73" t="str">
        <f>VLOOKUP(N641,'Linien - BU'!A:B,2,FALSE)</f>
        <v>BU3</v>
      </c>
      <c r="B641" s="74">
        <f t="shared" si="63"/>
        <v>431</v>
      </c>
      <c r="C641" s="75">
        <f>Abfalldokumentation!$U641</f>
        <v>44462</v>
      </c>
      <c r="D641" s="69" t="str">
        <f>IFERROR(IF(VLOOKUP(O641,'[1]Rohware 230'!$B:$C,2,FALSE)=0,"Rohware"),
IFERROR(IF(VLOOKUP(O641,[1]Sammelnr.!$B:$C,2,FALSE)=0,"Sammelnr. ungeschält ABS"),
IFERROR(IF(VLOOKUP(O641,[1]Sammelnr.!$E:$F,2,FALSE)=0,"Sammelnr. ungeschält VS"),
IFERROR(IF(VLOOKUP(O641,[1]Sammelnr.!$H:$I,2,FALSE)=0,"Sammelnr. geschält"),
IFERROR(IF(VLOOKUP(O641,[1]Offen!$B:$C,2,FALSE)=0,"Offen ungeschält ABS"),
IFERROR(IF(VLOOKUP(O641,[1]Offen!$E:$F,2,FALSE)=0,"Offen ungeschält VOS"),
IFERROR(IF(VLOOKUP(O641,[1]Offen!$H:$I,2,FALSE)=0,"Offen geschält RW"),
IFERROR(IF(VLOOKUP(O641,[1]Offen!$K:$L,2,FALSE)=0,"Offen vegan"),
IFERROR(IF(VLOOKUP(O641,[1]Offen!$N:$O,2,FALSE)=0,"Offen Zipfel"),
IFERROR(IF(VLOOKUP(O641,[1]Offen!$Q:$R,2,FALSE)=0,"Offen Endstücke"),
IFERROR(IF(VLOOKUP(O641,[1]Vakuumiert!$B:$C,2,FALSE)=0,"Vakuumierter VOS ungeschält"),
IFERROR(IF(VLOOKUP(O641,[1]Vakuumiert!$E:$F,2,FALSE)=0,"Vakuumierter ABS ungeschält"),
IFERROR(IF(VLOOKUP(O641,[1]Vakuumiert!$H:$I,2,FALSE)=0,"Vakuumierter VOS geschält"),
IFERROR(IF(VLOOKUP(O641,[1]Vakuumiert!$K:$L,2,FALSE)=0,"Vakuumierter VOS vegan"),
IFERROR(IF(VLOOKUP(O641,[1]Vakuumiert!$N:$O,2,FALSE)=0,"Vakuumierter VOS Zipfel"),
IFERROR(IF(VLOOKUP(O641,[1]Vakuumiert!$Q:$R,2,FALSE)=0,"Vakuumiert geschält"),
IFERROR(IF(VLOOKUP(O641,'[1]vakuumierte Fertigprodukte'!$B:$C,2,FALSE)=0,"Fertigprodukte"),
IFERROR(IF(VLOOKUP(O641,'[1]vakuumierte Fertigprodukte'!$E:$FI,2,FALSE)=0,"Vakuumierte Zipfel"),
IFERROR(IF(VLOOKUP(O641,[1]Wurste!$B:$C,2,FALSE)=0,"Räucherwürste"),
IFERROR(IF(VLOOKUP(O641,[1]Wurste!$E:$F,2,FALSE)=0,"URW/URGW Wurst"),
IFERROR(IF(VLOOKUP(O641,[1]Wurste!$H:$I,2,FALSE)=0,"HF-Wurst Vegan"),
IFERROR(IF(VLOOKUP(O641,[1]Wurste!$K:$L,2,FALSE)=0,"320er ohne Würste"),
IFERROR(IF(AND(OR(Abfalldokumentation!$A641="BU3",Abfalldokumentation!$A641="Verkauf"),Abfalldokumentation!$F641="Schimmel",Abfalldokumentation!$G641="keinen Abnehmer/kein Schälpersonal"),"Div. Zipfel, ES ohne Verwendung",VLOOKUP(Abfalldokumentation!$E641,Produktgruppen!A:B,2,FALSE)),"-")))))))))))))))))))))))</f>
        <v>Vorschmelz</v>
      </c>
      <c r="E641" s="76" t="str">
        <f>IFERROR(VLOOKUP(Abfalldokumentation!$O641,Artikel!A:C,3,FALSE),Abfalldokumentation!$O641)</f>
        <v>VOS Früchte Blöcke</v>
      </c>
      <c r="F641" s="76" t="str">
        <f>VLOOKUP(T641,'Liste Gründe'!A:D,2,FALSE)</f>
        <v>keinen Verwendungszweck</v>
      </c>
      <c r="G641" s="75" t="str">
        <f>IF(ISBLANK(V641),VLOOKUP(Abfalldokumentation!$P641,'Liste Gründe'!A:D,3,FALSE),V641)</f>
        <v>keinen Verkauf, keinen Einsatz möglich</v>
      </c>
      <c r="H641" s="76" t="str">
        <f>IF(ISBLANK(Abfalldokumentation!$W641),"-",Abfalldokumentation!$W641)</f>
        <v>-</v>
      </c>
      <c r="I641" s="76">
        <f t="shared" si="64"/>
        <v>38</v>
      </c>
      <c r="J641" s="76" t="str">
        <f t="shared" si="65"/>
        <v>Produkte</v>
      </c>
      <c r="K641" s="76" t="str">
        <f t="shared" si="66"/>
        <v>BUs</v>
      </c>
      <c r="L641" s="76" t="str">
        <f t="shared" si="67"/>
        <v>Symptome</v>
      </c>
      <c r="M641" s="76">
        <f>IFERROR(VLOOKUP(Abfalldokumentation!$O641,Kennzahlen!S:V,3,FALSE)*Abfalldokumentation!$B641,"0")</f>
        <v>215.5</v>
      </c>
      <c r="N641" s="76" t="str">
        <f>IF(ISBLANK(Q641),VLOOKUP(Abfalldokumentation!$O641,'Linien - BU'!R:S,2,FALSE),Q641)</f>
        <v>L18</v>
      </c>
      <c r="O641" s="77">
        <f t="shared" si="68"/>
        <v>29500594</v>
      </c>
      <c r="P641" s="77">
        <f t="shared" si="69"/>
        <v>61</v>
      </c>
      <c r="Q641" s="45" t="s">
        <v>227</v>
      </c>
      <c r="R641" s="46">
        <v>29500594</v>
      </c>
      <c r="S641" s="46">
        <v>431</v>
      </c>
      <c r="T641" s="46">
        <v>61</v>
      </c>
      <c r="U641" s="47">
        <v>44462</v>
      </c>
      <c r="V641" s="48" t="s">
        <v>52</v>
      </c>
      <c r="W641" s="49"/>
      <c r="X641" s="50" t="str">
        <f>IFERROR(VLOOKUP(Abfalldokumentation!$R641,Artikel!A:C,3,FALSE),Abfalldokumentation!$R641)</f>
        <v>VOS Früchte Blöcke</v>
      </c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spans="1:40" ht="30" hidden="1" customHeight="1" x14ac:dyDescent="0.25">
      <c r="A642" s="78" t="str">
        <f>VLOOKUP(N642,'Linien - BU'!A:B,2,FALSE)</f>
        <v>BU4</v>
      </c>
      <c r="B642" s="79">
        <f t="shared" ref="B642:B705" si="70">S642</f>
        <v>28</v>
      </c>
      <c r="C642" s="80">
        <f>Abfalldokumentation!$U642</f>
        <v>44462</v>
      </c>
      <c r="D642" s="69" t="str">
        <f>IFERROR(IF(VLOOKUP(O642,'[1]Rohware 230'!$B:$C,2,FALSE)=0,"Rohware"),
IFERROR(IF(VLOOKUP(O642,[1]Sammelnr.!$B:$C,2,FALSE)=0,"Sammelnr. ungeschält ABS"),
IFERROR(IF(VLOOKUP(O642,[1]Sammelnr.!$E:$F,2,FALSE)=0,"Sammelnr. ungeschält VS"),
IFERROR(IF(VLOOKUP(O642,[1]Sammelnr.!$H:$I,2,FALSE)=0,"Sammelnr. geschält"),
IFERROR(IF(VLOOKUP(O642,[1]Offen!$B:$C,2,FALSE)=0,"Offen ungeschält ABS"),
IFERROR(IF(VLOOKUP(O642,[1]Offen!$E:$F,2,FALSE)=0,"Offen ungeschält VOS"),
IFERROR(IF(VLOOKUP(O642,[1]Offen!$H:$I,2,FALSE)=0,"Offen geschält RW"),
IFERROR(IF(VLOOKUP(O642,[1]Offen!$K:$L,2,FALSE)=0,"Offen vegan"),
IFERROR(IF(VLOOKUP(O642,[1]Offen!$N:$O,2,FALSE)=0,"Offen Zipfel"),
IFERROR(IF(VLOOKUP(O642,[1]Offen!$Q:$R,2,FALSE)=0,"Offen Endstücke"),
IFERROR(IF(VLOOKUP(O642,[1]Vakuumiert!$B:$C,2,FALSE)=0,"Vakuumierter VOS ungeschält"),
IFERROR(IF(VLOOKUP(O642,[1]Vakuumiert!$E:$F,2,FALSE)=0,"Vakuumierter ABS ungeschält"),
IFERROR(IF(VLOOKUP(O642,[1]Vakuumiert!$H:$I,2,FALSE)=0,"Vakuumierter VOS geschält"),
IFERROR(IF(VLOOKUP(O642,[1]Vakuumiert!$K:$L,2,FALSE)=0,"Vakuumierter VOS vegan"),
IFERROR(IF(VLOOKUP(O642,[1]Vakuumiert!$N:$O,2,FALSE)=0,"Vakuumierter VOS Zipfel"),
IFERROR(IF(VLOOKUP(O642,[1]Vakuumiert!$Q:$R,2,FALSE)=0,"Vakuumiert geschält"),
IFERROR(IF(VLOOKUP(O642,'[1]vakuumierte Fertigprodukte'!$B:$C,2,FALSE)=0,"Fertigprodukte"),
IFERROR(IF(VLOOKUP(O642,'[1]vakuumierte Fertigprodukte'!$E:$FI,2,FALSE)=0,"Vakuumierte Zipfel"),
IFERROR(IF(VLOOKUP(O642,[1]Wurste!$B:$C,2,FALSE)=0,"Räucherwürste"),
IFERROR(IF(VLOOKUP(O642,[1]Wurste!$E:$F,2,FALSE)=0,"URW/URGW Wurst"),
IFERROR(IF(VLOOKUP(O642,[1]Wurste!$H:$I,2,FALSE)=0,"HF-Wurst Vegan"),
IFERROR(IF(VLOOKUP(O642,[1]Wurste!$K:$L,2,FALSE)=0,"320er ohne Würste"),
IFERROR(IF(AND(OR(Abfalldokumentation!$A642="BU3",Abfalldokumentation!$A642="Verkauf"),Abfalldokumentation!$F642="Schimmel",Abfalldokumentation!$G642="keinen Abnehmer/kein Schälpersonal"),"Div. Zipfel, ES ohne Verwendung",VLOOKUP(Abfalldokumentation!$E642,Produktgruppen!A:B,2,FALSE)),"-")))))))))))))))))))))))</f>
        <v>ABS</v>
      </c>
      <c r="E642" s="81" t="str">
        <f>IFERROR(VLOOKUP(Abfalldokumentation!$O642,Artikel!A:C,3,FALSE),Abfalldokumentation!$O642)</f>
        <v>ABS MEDI-KRÄUK</v>
      </c>
      <c r="F642" s="81" t="str">
        <f>VLOOKUP(T642,'Liste Gründe'!A:D,2,FALSE)</f>
        <v>keinen Verwendungszweck</v>
      </c>
      <c r="G642" s="80" t="str">
        <f>IF(ISBLANK(V642),VLOOKUP(Abfalldokumentation!$P642,'Liste Gründe'!A:D,3,FALSE),V642)</f>
        <v>keinen Verwendungszweck</v>
      </c>
      <c r="H642" s="81" t="str">
        <f>IF(ISBLANK(Abfalldokumentation!$W642),"-",Abfalldokumentation!$W642)</f>
        <v>-</v>
      </c>
      <c r="I642" s="81">
        <f t="shared" ref="I642:I705" si="71">_xlfn.ISOWEEKNUM(C642)</f>
        <v>38</v>
      </c>
      <c r="J642" s="81" t="str">
        <f t="shared" ref="J642:J705" si="72">"Produkte"</f>
        <v>Produkte</v>
      </c>
      <c r="K642" s="81" t="str">
        <f t="shared" ref="K642:K705" si="73">"BUs"</f>
        <v>BUs</v>
      </c>
      <c r="L642" s="81" t="str">
        <f t="shared" ref="L642:L705" si="74">"Symptome"</f>
        <v>Symptome</v>
      </c>
      <c r="M642" s="81">
        <f>IFERROR(VLOOKUP(Abfalldokumentation!$O642,Kennzahlen!S:V,3,FALSE)*Abfalldokumentation!$B642,"0")</f>
        <v>42</v>
      </c>
      <c r="N642" s="81" t="str">
        <f>IF(ISBLANK(Q642),VLOOKUP(Abfalldokumentation!$O642,'Linien - BU'!R:S,2,FALSE),Q642)</f>
        <v>L21</v>
      </c>
      <c r="O642" s="77">
        <f t="shared" ref="O642:O705" si="75">R642</f>
        <v>29500886</v>
      </c>
      <c r="P642" s="77">
        <f t="shared" ref="P642:P705" si="76">T642</f>
        <v>61</v>
      </c>
      <c r="Q642" s="39" t="s">
        <v>231</v>
      </c>
      <c r="R642" s="40">
        <v>29500886</v>
      </c>
      <c r="S642" s="40">
        <v>28</v>
      </c>
      <c r="T642" s="40">
        <v>61</v>
      </c>
      <c r="U642" s="41">
        <v>44462</v>
      </c>
      <c r="V642" s="43"/>
      <c r="W642" s="42"/>
      <c r="X642" s="44" t="str">
        <f>IFERROR(VLOOKUP(Abfalldokumentation!$R642,Artikel!A:C,3,FALSE),Abfalldokumentation!$R642)</f>
        <v>ABS MEDI-KRÄUK</v>
      </c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spans="1:40" ht="30" hidden="1" customHeight="1" x14ac:dyDescent="0.25">
      <c r="A643" s="73" t="str">
        <f>VLOOKUP(N643,'Linien - BU'!A:B,2,FALSE)</f>
        <v>BU1</v>
      </c>
      <c r="B643" s="74">
        <f t="shared" si="70"/>
        <v>32</v>
      </c>
      <c r="C643" s="75">
        <f>Abfalldokumentation!$U643</f>
        <v>44462</v>
      </c>
      <c r="D643" s="69" t="str">
        <f>IFERROR(IF(VLOOKUP(O643,'[1]Rohware 230'!$B:$C,2,FALSE)=0,"Rohware"),
IFERROR(IF(VLOOKUP(O643,[1]Sammelnr.!$B:$C,2,FALSE)=0,"Sammelnr. ungeschält ABS"),
IFERROR(IF(VLOOKUP(O643,[1]Sammelnr.!$E:$F,2,FALSE)=0,"Sammelnr. ungeschält VS"),
IFERROR(IF(VLOOKUP(O643,[1]Sammelnr.!$H:$I,2,FALSE)=0,"Sammelnr. geschält"),
IFERROR(IF(VLOOKUP(O643,[1]Offen!$B:$C,2,FALSE)=0,"Offen ungeschält ABS"),
IFERROR(IF(VLOOKUP(O643,[1]Offen!$E:$F,2,FALSE)=0,"Offen ungeschält VOS"),
IFERROR(IF(VLOOKUP(O643,[1]Offen!$H:$I,2,FALSE)=0,"Offen geschält RW"),
IFERROR(IF(VLOOKUP(O643,[1]Offen!$K:$L,2,FALSE)=0,"Offen vegan"),
IFERROR(IF(VLOOKUP(O643,[1]Offen!$N:$O,2,FALSE)=0,"Offen Zipfel"),
IFERROR(IF(VLOOKUP(O643,[1]Offen!$Q:$R,2,FALSE)=0,"Offen Endstücke"),
IFERROR(IF(VLOOKUP(O643,[1]Vakuumiert!$B:$C,2,FALSE)=0,"Vakuumierter VOS ungeschält"),
IFERROR(IF(VLOOKUP(O643,[1]Vakuumiert!$E:$F,2,FALSE)=0,"Vakuumierter ABS ungeschält"),
IFERROR(IF(VLOOKUP(O643,[1]Vakuumiert!$H:$I,2,FALSE)=0,"Vakuumierter VOS geschält"),
IFERROR(IF(VLOOKUP(O643,[1]Vakuumiert!$K:$L,2,FALSE)=0,"Vakuumierter VOS vegan"),
IFERROR(IF(VLOOKUP(O643,[1]Vakuumiert!$N:$O,2,FALSE)=0,"Vakuumierter VOS Zipfel"),
IFERROR(IF(VLOOKUP(O643,[1]Vakuumiert!$Q:$R,2,FALSE)=0,"Vakuumiert geschält"),
IFERROR(IF(VLOOKUP(O643,'[1]vakuumierte Fertigprodukte'!$B:$C,2,FALSE)=0,"Fertigprodukte"),
IFERROR(IF(VLOOKUP(O643,'[1]vakuumierte Fertigprodukte'!$E:$FI,2,FALSE)=0,"Vakuumierte Zipfel"),
IFERROR(IF(VLOOKUP(O643,[1]Wurste!$B:$C,2,FALSE)=0,"Räucherwürste"),
IFERROR(IF(VLOOKUP(O643,[1]Wurste!$E:$F,2,FALSE)=0,"URW/URGW Wurst"),
IFERROR(IF(VLOOKUP(O643,[1]Wurste!$H:$I,2,FALSE)=0,"HF-Wurst Vegan"),
IFERROR(IF(VLOOKUP(O643,[1]Wurste!$K:$L,2,FALSE)=0,"320er ohne Würste"),
IFERROR(IF(AND(OR(Abfalldokumentation!$A643="BU3",Abfalldokumentation!$A643="Verkauf"),Abfalldokumentation!$F643="Schimmel",Abfalldokumentation!$G643="keinen Abnehmer/kein Schälpersonal"),"Div. Zipfel, ES ohne Verwendung",VLOOKUP(Abfalldokumentation!$E643,Produktgruppen!A:B,2,FALSE)),"-")))))))))))))))))))))))</f>
        <v>Vorschmelz</v>
      </c>
      <c r="E643" s="76" t="str">
        <f>IFERROR(VLOOKUP(Abfalldokumentation!$O643,Artikel!A:C,3,FALSE),Abfalldokumentation!$O643)</f>
        <v>VOS-ABS ENTSORGUNG</v>
      </c>
      <c r="F643" s="76" t="str">
        <f>VLOOKUP(T643,'Liste Gründe'!A:D,2,FALSE)</f>
        <v>Rest</v>
      </c>
      <c r="G643" s="75" t="str">
        <f>IF(ISBLANK(V643),VLOOKUP(Abfalldokumentation!$P643,'Liste Gründe'!A:D,3,FALSE),V643)</f>
        <v>geschälte Rinde</v>
      </c>
      <c r="H643" s="76" t="str">
        <f>IF(ISBLANK(Abfalldokumentation!$W643),"-",Abfalldokumentation!$W643)</f>
        <v>-</v>
      </c>
      <c r="I643" s="76">
        <f t="shared" si="71"/>
        <v>38</v>
      </c>
      <c r="J643" s="76" t="str">
        <f t="shared" si="72"/>
        <v>Produkte</v>
      </c>
      <c r="K643" s="76" t="str">
        <f t="shared" si="73"/>
        <v>BUs</v>
      </c>
      <c r="L643" s="76" t="str">
        <f t="shared" si="74"/>
        <v>Symptome</v>
      </c>
      <c r="M643" s="76">
        <f>IFERROR(VLOOKUP(Abfalldokumentation!$O643,Kennzahlen!S:V,3,FALSE)*Abfalldokumentation!$B643,"0")</f>
        <v>0.32</v>
      </c>
      <c r="N643" s="76" t="str">
        <f>IF(ISBLANK(Q643),VLOOKUP(Abfalldokumentation!$O643,'Linien - BU'!R:S,2,FALSE),Q643)</f>
        <v>RWV</v>
      </c>
      <c r="O643" s="77">
        <f t="shared" si="75"/>
        <v>29500917</v>
      </c>
      <c r="P643" s="77">
        <f t="shared" si="76"/>
        <v>60</v>
      </c>
      <c r="Q643" s="45" t="s">
        <v>202</v>
      </c>
      <c r="R643" s="46">
        <v>29500917</v>
      </c>
      <c r="S643" s="46">
        <v>32</v>
      </c>
      <c r="T643" s="46">
        <v>60</v>
      </c>
      <c r="U643" s="47">
        <v>44462</v>
      </c>
      <c r="V643" s="43"/>
      <c r="W643" s="49"/>
      <c r="X643" s="50" t="str">
        <f>IFERROR(VLOOKUP(Abfalldokumentation!$R643,Artikel!A:C,3,FALSE),Abfalldokumentation!$R643)</f>
        <v>VOS-ABS ENTSORGUNG</v>
      </c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spans="1:40" ht="30" hidden="1" customHeight="1" x14ac:dyDescent="0.25">
      <c r="A644" s="78" t="str">
        <f>VLOOKUP(N644,'Linien - BU'!A:B,2,FALSE)</f>
        <v>BU4</v>
      </c>
      <c r="B644" s="79">
        <f t="shared" si="70"/>
        <v>9</v>
      </c>
      <c r="C644" s="80">
        <f>Abfalldokumentation!$U644</f>
        <v>44462</v>
      </c>
      <c r="D644" s="69" t="str">
        <f>IFERROR(IF(VLOOKUP(O644,'[1]Rohware 230'!$B:$C,2,FALSE)=0,"Rohware"),
IFERROR(IF(VLOOKUP(O644,[1]Sammelnr.!$B:$C,2,FALSE)=0,"Sammelnr. ungeschält ABS"),
IFERROR(IF(VLOOKUP(O644,[1]Sammelnr.!$E:$F,2,FALSE)=0,"Sammelnr. ungeschält VS"),
IFERROR(IF(VLOOKUP(O644,[1]Sammelnr.!$H:$I,2,FALSE)=0,"Sammelnr. geschält"),
IFERROR(IF(VLOOKUP(O644,[1]Offen!$B:$C,2,FALSE)=0,"Offen ungeschält ABS"),
IFERROR(IF(VLOOKUP(O644,[1]Offen!$E:$F,2,FALSE)=0,"Offen ungeschält VOS"),
IFERROR(IF(VLOOKUP(O644,[1]Offen!$H:$I,2,FALSE)=0,"Offen geschält RW"),
IFERROR(IF(VLOOKUP(O644,[1]Offen!$K:$L,2,FALSE)=0,"Offen vegan"),
IFERROR(IF(VLOOKUP(O644,[1]Offen!$N:$O,2,FALSE)=0,"Offen Zipfel"),
IFERROR(IF(VLOOKUP(O644,[1]Offen!$Q:$R,2,FALSE)=0,"Offen Endstücke"),
IFERROR(IF(VLOOKUP(O644,[1]Vakuumiert!$B:$C,2,FALSE)=0,"Vakuumierter VOS ungeschält"),
IFERROR(IF(VLOOKUP(O644,[1]Vakuumiert!$E:$F,2,FALSE)=0,"Vakuumierter ABS ungeschält"),
IFERROR(IF(VLOOKUP(O644,[1]Vakuumiert!$H:$I,2,FALSE)=0,"Vakuumierter VOS geschält"),
IFERROR(IF(VLOOKUP(O644,[1]Vakuumiert!$K:$L,2,FALSE)=0,"Vakuumierter VOS vegan"),
IFERROR(IF(VLOOKUP(O644,[1]Vakuumiert!$N:$O,2,FALSE)=0,"Vakuumierter VOS Zipfel"),
IFERROR(IF(VLOOKUP(O644,[1]Vakuumiert!$Q:$R,2,FALSE)=0,"Vakuumiert geschält"),
IFERROR(IF(VLOOKUP(O644,'[1]vakuumierte Fertigprodukte'!$B:$C,2,FALSE)=0,"Fertigprodukte"),
IFERROR(IF(VLOOKUP(O644,'[1]vakuumierte Fertigprodukte'!$E:$FI,2,FALSE)=0,"Vakuumierte Zipfel"),
IFERROR(IF(VLOOKUP(O644,[1]Wurste!$B:$C,2,FALSE)=0,"Räucherwürste"),
IFERROR(IF(VLOOKUP(O644,[1]Wurste!$E:$F,2,FALSE)=0,"URW/URGW Wurst"),
IFERROR(IF(VLOOKUP(O644,[1]Wurste!$H:$I,2,FALSE)=0,"HF-Wurst Vegan"),
IFERROR(IF(VLOOKUP(O644,[1]Wurste!$K:$L,2,FALSE)=0,"320er ohne Würste"),
IFERROR(IF(AND(OR(Abfalldokumentation!$A644="BU3",Abfalldokumentation!$A644="Verkauf"),Abfalldokumentation!$F644="Schimmel",Abfalldokumentation!$G644="keinen Abnehmer/kein Schälpersonal"),"Div. Zipfel, ES ohne Verwendung",VLOOKUP(Abfalldokumentation!$E644,Produktgruppen!A:B,2,FALSE)),"-")))))))))))))))))))))))</f>
        <v>ABS</v>
      </c>
      <c r="E644" s="81" t="str">
        <f>IFERROR(VLOOKUP(Abfalldokumentation!$O644,Artikel!A:C,3,FALSE),Abfalldokumentation!$O644)</f>
        <v>ABS Whisky-Nuts</v>
      </c>
      <c r="F644" s="81" t="str">
        <f>VLOOKUP(T644,'Liste Gründe'!A:D,2,FALSE)</f>
        <v>keinen Verwendungszweck</v>
      </c>
      <c r="G644" s="80" t="str">
        <f>IF(ISBLANK(V644),VLOOKUP(Abfalldokumentation!$P644,'Liste Gründe'!A:D,3,FALSE),V644)</f>
        <v>keinen Verwendungszweck</v>
      </c>
      <c r="H644" s="81" t="str">
        <f>IF(ISBLANK(Abfalldokumentation!$W644),"-",Abfalldokumentation!$W644)</f>
        <v>-</v>
      </c>
      <c r="I644" s="81">
        <f t="shared" si="71"/>
        <v>38</v>
      </c>
      <c r="J644" s="81" t="str">
        <f t="shared" si="72"/>
        <v>Produkte</v>
      </c>
      <c r="K644" s="81" t="str">
        <f t="shared" si="73"/>
        <v>BUs</v>
      </c>
      <c r="L644" s="81" t="str">
        <f t="shared" si="74"/>
        <v>Symptome</v>
      </c>
      <c r="M644" s="81">
        <f>IFERROR(VLOOKUP(Abfalldokumentation!$O644,Kennzahlen!S:V,3,FALSE)*Abfalldokumentation!$B644,"0")</f>
        <v>13.5</v>
      </c>
      <c r="N644" s="81" t="str">
        <f>IF(ISBLANK(Q644),VLOOKUP(Abfalldokumentation!$O644,'Linien - BU'!R:S,2,FALSE),Q644)</f>
        <v>L21</v>
      </c>
      <c r="O644" s="77">
        <f t="shared" si="75"/>
        <v>29501009</v>
      </c>
      <c r="P644" s="77">
        <f t="shared" si="76"/>
        <v>61</v>
      </c>
      <c r="Q644" s="39" t="s">
        <v>231</v>
      </c>
      <c r="R644" s="40">
        <v>29501009</v>
      </c>
      <c r="S644" s="40">
        <v>9</v>
      </c>
      <c r="T644" s="40">
        <v>61</v>
      </c>
      <c r="U644" s="41">
        <v>44462</v>
      </c>
      <c r="V644" s="49"/>
      <c r="W644" s="49"/>
      <c r="X644" s="44" t="str">
        <f>IFERROR(VLOOKUP(Abfalldokumentation!$R644,Artikel!A:C,3,FALSE),Abfalldokumentation!$R644)</f>
        <v>ABS Whisky-Nuts</v>
      </c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spans="1:40" ht="30" hidden="1" customHeight="1" x14ac:dyDescent="0.25">
      <c r="A645" s="73" t="str">
        <f>VLOOKUP(N645,'Linien - BU'!A:B,2,FALSE)</f>
        <v>BU4</v>
      </c>
      <c r="B645" s="74">
        <f t="shared" si="70"/>
        <v>36</v>
      </c>
      <c r="C645" s="75">
        <f>Abfalldokumentation!$U645</f>
        <v>44462</v>
      </c>
      <c r="D645" s="69" t="str">
        <f>IFERROR(IF(VLOOKUP(O645,'[1]Rohware 230'!$B:$C,2,FALSE)=0,"Rohware"),
IFERROR(IF(VLOOKUP(O645,[1]Sammelnr.!$B:$C,2,FALSE)=0,"Sammelnr. ungeschält ABS"),
IFERROR(IF(VLOOKUP(O645,[1]Sammelnr.!$E:$F,2,FALSE)=0,"Sammelnr. ungeschält VS"),
IFERROR(IF(VLOOKUP(O645,[1]Sammelnr.!$H:$I,2,FALSE)=0,"Sammelnr. geschält"),
IFERROR(IF(VLOOKUP(O645,[1]Offen!$B:$C,2,FALSE)=0,"Offen ungeschält ABS"),
IFERROR(IF(VLOOKUP(O645,[1]Offen!$E:$F,2,FALSE)=0,"Offen ungeschält VOS"),
IFERROR(IF(VLOOKUP(O645,[1]Offen!$H:$I,2,FALSE)=0,"Offen geschält RW"),
IFERROR(IF(VLOOKUP(O645,[1]Offen!$K:$L,2,FALSE)=0,"Offen vegan"),
IFERROR(IF(VLOOKUP(O645,[1]Offen!$N:$O,2,FALSE)=0,"Offen Zipfel"),
IFERROR(IF(VLOOKUP(O645,[1]Offen!$Q:$R,2,FALSE)=0,"Offen Endstücke"),
IFERROR(IF(VLOOKUP(O645,[1]Vakuumiert!$B:$C,2,FALSE)=0,"Vakuumierter VOS ungeschält"),
IFERROR(IF(VLOOKUP(O645,[1]Vakuumiert!$E:$F,2,FALSE)=0,"Vakuumierter ABS ungeschält"),
IFERROR(IF(VLOOKUP(O645,[1]Vakuumiert!$H:$I,2,FALSE)=0,"Vakuumierter VOS geschält"),
IFERROR(IF(VLOOKUP(O645,[1]Vakuumiert!$K:$L,2,FALSE)=0,"Vakuumierter VOS vegan"),
IFERROR(IF(VLOOKUP(O645,[1]Vakuumiert!$N:$O,2,FALSE)=0,"Vakuumierter VOS Zipfel"),
IFERROR(IF(VLOOKUP(O645,[1]Vakuumiert!$Q:$R,2,FALSE)=0,"Vakuumiert geschält"),
IFERROR(IF(VLOOKUP(O645,'[1]vakuumierte Fertigprodukte'!$B:$C,2,FALSE)=0,"Fertigprodukte"),
IFERROR(IF(VLOOKUP(O645,'[1]vakuumierte Fertigprodukte'!$E:$FI,2,FALSE)=0,"Vakuumierte Zipfel"),
IFERROR(IF(VLOOKUP(O645,[1]Wurste!$B:$C,2,FALSE)=0,"Räucherwürste"),
IFERROR(IF(VLOOKUP(O645,[1]Wurste!$E:$F,2,FALSE)=0,"URW/URGW Wurst"),
IFERROR(IF(VLOOKUP(O645,[1]Wurste!$H:$I,2,FALSE)=0,"HF-Wurst Vegan"),
IFERROR(IF(VLOOKUP(O645,[1]Wurste!$K:$L,2,FALSE)=0,"320er ohne Würste"),
IFERROR(IF(AND(OR(Abfalldokumentation!$A645="BU3",Abfalldokumentation!$A645="Verkauf"),Abfalldokumentation!$F645="Schimmel",Abfalldokumentation!$G645="keinen Abnehmer/kein Schälpersonal"),"Div. Zipfel, ES ohne Verwendung",VLOOKUP(Abfalldokumentation!$E645,Produktgruppen!A:B,2,FALSE)),"-")))))))))))))))))))))))</f>
        <v>ABS</v>
      </c>
      <c r="E645" s="76" t="str">
        <f>IFERROR(VLOOKUP(Abfalldokumentation!$O645,Artikel!A:C,3,FALSE),Abfalldokumentation!$O645)</f>
        <v>ABS BRUSCHETTA</v>
      </c>
      <c r="F645" s="76" t="str">
        <f>VLOOKUP(T645,'Liste Gründe'!A:D,2,FALSE)</f>
        <v>keinen Verwendungszweck</v>
      </c>
      <c r="G645" s="75" t="str">
        <f>IF(ISBLANK(V645),VLOOKUP(Abfalldokumentation!$P645,'Liste Gründe'!A:D,3,FALSE),V645)</f>
        <v>keinen Verwendungszweck</v>
      </c>
      <c r="H645" s="76" t="str">
        <f>IF(ISBLANK(Abfalldokumentation!$W645),"-",Abfalldokumentation!$W645)</f>
        <v>-</v>
      </c>
      <c r="I645" s="76">
        <f t="shared" si="71"/>
        <v>38</v>
      </c>
      <c r="J645" s="76" t="str">
        <f t="shared" si="72"/>
        <v>Produkte</v>
      </c>
      <c r="K645" s="76" t="str">
        <f t="shared" si="73"/>
        <v>BUs</v>
      </c>
      <c r="L645" s="76" t="str">
        <f t="shared" si="74"/>
        <v>Symptome</v>
      </c>
      <c r="M645" s="76">
        <f>IFERROR(VLOOKUP(Abfalldokumentation!$O645,Kennzahlen!S:V,3,FALSE)*Abfalldokumentation!$B645,"0")</f>
        <v>54</v>
      </c>
      <c r="N645" s="76" t="str">
        <f>IF(ISBLANK(Q645),VLOOKUP(Abfalldokumentation!$O645,'Linien - BU'!R:S,2,FALSE),Q645)</f>
        <v>L21</v>
      </c>
      <c r="O645" s="77">
        <f t="shared" si="75"/>
        <v>29501029</v>
      </c>
      <c r="P645" s="77">
        <f t="shared" si="76"/>
        <v>61</v>
      </c>
      <c r="Q645" s="45" t="s">
        <v>231</v>
      </c>
      <c r="R645" s="46">
        <v>29501029</v>
      </c>
      <c r="S645" s="46">
        <v>36</v>
      </c>
      <c r="T645" s="46">
        <v>61</v>
      </c>
      <c r="U645" s="47">
        <v>44462</v>
      </c>
      <c r="V645" s="49"/>
      <c r="W645" s="49"/>
      <c r="X645" s="50" t="str">
        <f>IFERROR(VLOOKUP(Abfalldokumentation!$R645,Artikel!A:C,3,FALSE),Abfalldokumentation!$R645)</f>
        <v>ABS BRUSCHETTA</v>
      </c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spans="1:40" ht="30" hidden="1" customHeight="1" x14ac:dyDescent="0.25">
      <c r="A646" s="78" t="str">
        <f>VLOOKUP(N646,'Linien - BU'!A:B,2,FALSE)</f>
        <v>Verkauf</v>
      </c>
      <c r="B646" s="79">
        <f t="shared" si="70"/>
        <v>239</v>
      </c>
      <c r="C646" s="80">
        <f>Abfalldokumentation!$U646</f>
        <v>44462</v>
      </c>
      <c r="D646" s="69" t="str">
        <f>IFERROR(IF(VLOOKUP(O646,'[1]Rohware 230'!$B:$C,2,FALSE)=0,"Rohware"),
IFERROR(IF(VLOOKUP(O646,[1]Sammelnr.!$B:$C,2,FALSE)=0,"Sammelnr. ungeschält ABS"),
IFERROR(IF(VLOOKUP(O646,[1]Sammelnr.!$E:$F,2,FALSE)=0,"Sammelnr. ungeschält VS"),
IFERROR(IF(VLOOKUP(O646,[1]Sammelnr.!$H:$I,2,FALSE)=0,"Sammelnr. geschält"),
IFERROR(IF(VLOOKUP(O646,[1]Offen!$B:$C,2,FALSE)=0,"Offen ungeschält ABS"),
IFERROR(IF(VLOOKUP(O646,[1]Offen!$E:$F,2,FALSE)=0,"Offen ungeschält VOS"),
IFERROR(IF(VLOOKUP(O646,[1]Offen!$H:$I,2,FALSE)=0,"Offen geschält RW"),
IFERROR(IF(VLOOKUP(O646,[1]Offen!$K:$L,2,FALSE)=0,"Offen vegan"),
IFERROR(IF(VLOOKUP(O646,[1]Offen!$N:$O,2,FALSE)=0,"Offen Zipfel"),
IFERROR(IF(VLOOKUP(O646,[1]Offen!$Q:$R,2,FALSE)=0,"Offen Endstücke"),
IFERROR(IF(VLOOKUP(O646,[1]Vakuumiert!$B:$C,2,FALSE)=0,"Vakuumierter VOS ungeschält"),
IFERROR(IF(VLOOKUP(O646,[1]Vakuumiert!$E:$F,2,FALSE)=0,"Vakuumierter ABS ungeschält"),
IFERROR(IF(VLOOKUP(O646,[1]Vakuumiert!$H:$I,2,FALSE)=0,"Vakuumierter VOS geschält"),
IFERROR(IF(VLOOKUP(O646,[1]Vakuumiert!$K:$L,2,FALSE)=0,"Vakuumierter VOS vegan"),
IFERROR(IF(VLOOKUP(O646,[1]Vakuumiert!$N:$O,2,FALSE)=0,"Vakuumierter VOS Zipfel"),
IFERROR(IF(VLOOKUP(O646,[1]Vakuumiert!$Q:$R,2,FALSE)=0,"Vakuumiert geschält"),
IFERROR(IF(VLOOKUP(O646,'[1]vakuumierte Fertigprodukte'!$B:$C,2,FALSE)=0,"Fertigprodukte"),
IFERROR(IF(VLOOKUP(O646,'[1]vakuumierte Fertigprodukte'!$E:$FI,2,FALSE)=0,"Vakuumierte Zipfel"),
IFERROR(IF(VLOOKUP(O646,[1]Wurste!$B:$C,2,FALSE)=0,"Räucherwürste"),
IFERROR(IF(VLOOKUP(O646,[1]Wurste!$E:$F,2,FALSE)=0,"URW/URGW Wurst"),
IFERROR(IF(VLOOKUP(O646,[1]Wurste!$H:$I,2,FALSE)=0,"HF-Wurst Vegan"),
IFERROR(IF(VLOOKUP(O646,[1]Wurste!$K:$L,2,FALSE)=0,"320er ohne Würste"),
IFERROR(IF(AND(OR(Abfalldokumentation!$A646="BU3",Abfalldokumentation!$A646="Verkauf"),Abfalldokumentation!$F646="Schimmel",Abfalldokumentation!$G646="keinen Abnehmer/kein Schälpersonal"),"Div. Zipfel, ES ohne Verwendung",VLOOKUP(Abfalldokumentation!$E646,Produktgruppen!A:B,2,FALSE)),"-")))))))))))))))))))))))</f>
        <v>Vorschmelz</v>
      </c>
      <c r="E646" s="81" t="str">
        <f>IFERROR(VLOOKUP(Abfalldokumentation!$O646,Artikel!A:C,3,FALSE),Abfalldokumentation!$O646)</f>
        <v>VOS RW-NATUR ZIPFEL 350</v>
      </c>
      <c r="F646" s="81" t="str">
        <f>VLOOKUP(T646,'Liste Gründe'!A:D,2,FALSE)</f>
        <v>Schimmel</v>
      </c>
      <c r="G646" s="80" t="str">
        <f>IF(ISBLANK(V646),VLOOKUP(Abfalldokumentation!$P646,'Liste Gründe'!A:D,3,FALSE),V646)</f>
        <v>Schimmel</v>
      </c>
      <c r="H646" s="81" t="str">
        <f>IF(ISBLANK(Abfalldokumentation!$W646),"-",Abfalldokumentation!$W646)</f>
        <v>-</v>
      </c>
      <c r="I646" s="81">
        <f t="shared" si="71"/>
        <v>38</v>
      </c>
      <c r="J646" s="81" t="str">
        <f t="shared" si="72"/>
        <v>Produkte</v>
      </c>
      <c r="K646" s="81" t="str">
        <f t="shared" si="73"/>
        <v>BUs</v>
      </c>
      <c r="L646" s="81" t="str">
        <f t="shared" si="74"/>
        <v>Symptome</v>
      </c>
      <c r="M646" s="81">
        <f>IFERROR(VLOOKUP(Abfalldokumentation!$O646,Kennzahlen!S:V,3,FALSE)*Abfalldokumentation!$B646,"0")</f>
        <v>119.5</v>
      </c>
      <c r="N646" s="81" t="str">
        <f>IF(ISBLANK(Q646),VLOOKUP(Abfalldokumentation!$O646,'Linien - BU'!R:S,2,FALSE),Q646)</f>
        <v>Verkauf</v>
      </c>
      <c r="O646" s="77">
        <f t="shared" si="75"/>
        <v>29501060</v>
      </c>
      <c r="P646" s="77">
        <f t="shared" si="76"/>
        <v>12</v>
      </c>
      <c r="Q646" s="39" t="s">
        <v>11</v>
      </c>
      <c r="R646" s="40">
        <v>29501060</v>
      </c>
      <c r="S646" s="40">
        <v>239</v>
      </c>
      <c r="T646" s="40">
        <v>12</v>
      </c>
      <c r="U646" s="41">
        <v>44462</v>
      </c>
      <c r="V646" s="43"/>
      <c r="W646" s="49"/>
      <c r="X646" s="44" t="str">
        <f>IFERROR(VLOOKUP(Abfalldokumentation!$R646,Artikel!A:C,3,FALSE),Abfalldokumentation!$R646)</f>
        <v>VOS RW-NATUR ZIPFEL 350</v>
      </c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spans="1:40" ht="30" hidden="1" customHeight="1" x14ac:dyDescent="0.25">
      <c r="A647" s="73" t="str">
        <f>VLOOKUP(N647,'Linien - BU'!A:B,2,FALSE)</f>
        <v>Verkauf</v>
      </c>
      <c r="B647" s="74">
        <f t="shared" si="70"/>
        <v>205</v>
      </c>
      <c r="C647" s="75">
        <f>Abfalldokumentation!$U647</f>
        <v>44462</v>
      </c>
      <c r="D647" s="69" t="str">
        <f>IFERROR(IF(VLOOKUP(O647,'[1]Rohware 230'!$B:$C,2,FALSE)=0,"Rohware"),
IFERROR(IF(VLOOKUP(O647,[1]Sammelnr.!$B:$C,2,FALSE)=0,"Sammelnr. ungeschält ABS"),
IFERROR(IF(VLOOKUP(O647,[1]Sammelnr.!$E:$F,2,FALSE)=0,"Sammelnr. ungeschält VS"),
IFERROR(IF(VLOOKUP(O647,[1]Sammelnr.!$H:$I,2,FALSE)=0,"Sammelnr. geschält"),
IFERROR(IF(VLOOKUP(O647,[1]Offen!$B:$C,2,FALSE)=0,"Offen ungeschält ABS"),
IFERROR(IF(VLOOKUP(O647,[1]Offen!$E:$F,2,FALSE)=0,"Offen ungeschält VOS"),
IFERROR(IF(VLOOKUP(O647,[1]Offen!$H:$I,2,FALSE)=0,"Offen geschält RW"),
IFERROR(IF(VLOOKUP(O647,[1]Offen!$K:$L,2,FALSE)=0,"Offen vegan"),
IFERROR(IF(VLOOKUP(O647,[1]Offen!$N:$O,2,FALSE)=0,"Offen Zipfel"),
IFERROR(IF(VLOOKUP(O647,[1]Offen!$Q:$R,2,FALSE)=0,"Offen Endstücke"),
IFERROR(IF(VLOOKUP(O647,[1]Vakuumiert!$B:$C,2,FALSE)=0,"Vakuumierter VOS ungeschält"),
IFERROR(IF(VLOOKUP(O647,[1]Vakuumiert!$E:$F,2,FALSE)=0,"Vakuumierter ABS ungeschält"),
IFERROR(IF(VLOOKUP(O647,[1]Vakuumiert!$H:$I,2,FALSE)=0,"Vakuumierter VOS geschält"),
IFERROR(IF(VLOOKUP(O647,[1]Vakuumiert!$K:$L,2,FALSE)=0,"Vakuumierter VOS vegan"),
IFERROR(IF(VLOOKUP(O647,[1]Vakuumiert!$N:$O,2,FALSE)=0,"Vakuumierter VOS Zipfel"),
IFERROR(IF(VLOOKUP(O647,[1]Vakuumiert!$Q:$R,2,FALSE)=0,"Vakuumiert geschält"),
IFERROR(IF(VLOOKUP(O647,'[1]vakuumierte Fertigprodukte'!$B:$C,2,FALSE)=0,"Fertigprodukte"),
IFERROR(IF(VLOOKUP(O647,'[1]vakuumierte Fertigprodukte'!$E:$FI,2,FALSE)=0,"Vakuumierte Zipfel"),
IFERROR(IF(VLOOKUP(O647,[1]Wurste!$B:$C,2,FALSE)=0,"Räucherwürste"),
IFERROR(IF(VLOOKUP(O647,[1]Wurste!$E:$F,2,FALSE)=0,"URW/URGW Wurst"),
IFERROR(IF(VLOOKUP(O647,[1]Wurste!$H:$I,2,FALSE)=0,"HF-Wurst Vegan"),
IFERROR(IF(VLOOKUP(O647,[1]Wurste!$K:$L,2,FALSE)=0,"320er ohne Würste"),
IFERROR(IF(AND(OR(Abfalldokumentation!$A647="BU3",Abfalldokumentation!$A647="Verkauf"),Abfalldokumentation!$F647="Schimmel",Abfalldokumentation!$G647="keinen Abnehmer/kein Schälpersonal"),"Div. Zipfel, ES ohne Verwendung",VLOOKUP(Abfalldokumentation!$E647,Produktgruppen!A:B,2,FALSE)),"-")))))))))))))))))))))))</f>
        <v>Div. Zipfel, ES ohne Verwendung</v>
      </c>
      <c r="E647" s="76" t="str">
        <f>IFERROR(VLOOKUP(Abfalldokumentation!$O647,Artikel!A:C,3,FALSE),Abfalldokumentation!$O647)</f>
        <v>VOS RW-SCHI ZIPFEL 3500</v>
      </c>
      <c r="F647" s="76" t="str">
        <f>VLOOKUP(T647,'Liste Gründe'!A:D,2,FALSE)</f>
        <v>Schimmel</v>
      </c>
      <c r="G647" s="75" t="str">
        <f>IF(ISBLANK(V647),VLOOKUP(Abfalldokumentation!$P647,'Liste Gründe'!A:D,3,FALSE),V647)</f>
        <v>keinen Abnehmer/kein Schälpersonal</v>
      </c>
      <c r="H647" s="76" t="str">
        <f>IF(ISBLANK(Abfalldokumentation!$W647),"-",Abfalldokumentation!$W647)</f>
        <v>keinen Abnehmer/Schälen</v>
      </c>
      <c r="I647" s="76">
        <f t="shared" si="71"/>
        <v>38</v>
      </c>
      <c r="J647" s="76" t="str">
        <f t="shared" si="72"/>
        <v>Produkte</v>
      </c>
      <c r="K647" s="76" t="str">
        <f t="shared" si="73"/>
        <v>BUs</v>
      </c>
      <c r="L647" s="76" t="str">
        <f t="shared" si="74"/>
        <v>Symptome</v>
      </c>
      <c r="M647" s="76">
        <f>IFERROR(VLOOKUP(Abfalldokumentation!$O647,Kennzahlen!S:V,3,FALSE)*Abfalldokumentation!$B647,"0")</f>
        <v>102.5</v>
      </c>
      <c r="N647" s="76" t="str">
        <f>IF(ISBLANK(Q647),VLOOKUP(Abfalldokumentation!$O647,'Linien - BU'!R:S,2,FALSE),Q647)</f>
        <v>Verkauf</v>
      </c>
      <c r="O647" s="77">
        <f t="shared" si="75"/>
        <v>29501061</v>
      </c>
      <c r="P647" s="77">
        <f t="shared" si="76"/>
        <v>12</v>
      </c>
      <c r="Q647" s="45" t="s">
        <v>11</v>
      </c>
      <c r="R647" s="46">
        <v>29501061</v>
      </c>
      <c r="S647" s="46">
        <v>205</v>
      </c>
      <c r="T647" s="46">
        <v>12</v>
      </c>
      <c r="U647" s="47">
        <v>44462</v>
      </c>
      <c r="V647" s="48" t="s">
        <v>20</v>
      </c>
      <c r="W647" s="46" t="s">
        <v>192</v>
      </c>
      <c r="X647" s="50" t="str">
        <f>IFERROR(VLOOKUP(Abfalldokumentation!$R647,Artikel!A:C,3,FALSE),Abfalldokumentation!$R647)</f>
        <v>VOS RW-SCHI ZIPFEL 3500</v>
      </c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spans="1:40" ht="30" hidden="1" customHeight="1" x14ac:dyDescent="0.25">
      <c r="A648" s="78" t="str">
        <f>VLOOKUP(N648,'Linien - BU'!A:B,2,FALSE)</f>
        <v>Verkauf</v>
      </c>
      <c r="B648" s="79">
        <f t="shared" si="70"/>
        <v>302</v>
      </c>
      <c r="C648" s="80">
        <f>Abfalldokumentation!$U648</f>
        <v>44462</v>
      </c>
      <c r="D648" s="69" t="str">
        <f>IFERROR(IF(VLOOKUP(O648,'[1]Rohware 230'!$B:$C,2,FALSE)=0,"Rohware"),
IFERROR(IF(VLOOKUP(O648,[1]Sammelnr.!$B:$C,2,FALSE)=0,"Sammelnr. ungeschält ABS"),
IFERROR(IF(VLOOKUP(O648,[1]Sammelnr.!$E:$F,2,FALSE)=0,"Sammelnr. ungeschält VS"),
IFERROR(IF(VLOOKUP(O648,[1]Sammelnr.!$H:$I,2,FALSE)=0,"Sammelnr. geschält"),
IFERROR(IF(VLOOKUP(O648,[1]Offen!$B:$C,2,FALSE)=0,"Offen ungeschält ABS"),
IFERROR(IF(VLOOKUP(O648,[1]Offen!$E:$F,2,FALSE)=0,"Offen ungeschält VOS"),
IFERROR(IF(VLOOKUP(O648,[1]Offen!$H:$I,2,FALSE)=0,"Offen geschält RW"),
IFERROR(IF(VLOOKUP(O648,[1]Offen!$K:$L,2,FALSE)=0,"Offen vegan"),
IFERROR(IF(VLOOKUP(O648,[1]Offen!$N:$O,2,FALSE)=0,"Offen Zipfel"),
IFERROR(IF(VLOOKUP(O648,[1]Offen!$Q:$R,2,FALSE)=0,"Offen Endstücke"),
IFERROR(IF(VLOOKUP(O648,[1]Vakuumiert!$B:$C,2,FALSE)=0,"Vakuumierter VOS ungeschält"),
IFERROR(IF(VLOOKUP(O648,[1]Vakuumiert!$E:$F,2,FALSE)=0,"Vakuumierter ABS ungeschält"),
IFERROR(IF(VLOOKUP(O648,[1]Vakuumiert!$H:$I,2,FALSE)=0,"Vakuumierter VOS geschält"),
IFERROR(IF(VLOOKUP(O648,[1]Vakuumiert!$K:$L,2,FALSE)=0,"Vakuumierter VOS vegan"),
IFERROR(IF(VLOOKUP(O648,[1]Vakuumiert!$N:$O,2,FALSE)=0,"Vakuumierter VOS Zipfel"),
IFERROR(IF(VLOOKUP(O648,[1]Vakuumiert!$Q:$R,2,FALSE)=0,"Vakuumiert geschält"),
IFERROR(IF(VLOOKUP(O648,'[1]vakuumierte Fertigprodukte'!$B:$C,2,FALSE)=0,"Fertigprodukte"),
IFERROR(IF(VLOOKUP(O648,'[1]vakuumierte Fertigprodukte'!$E:$FI,2,FALSE)=0,"Vakuumierte Zipfel"),
IFERROR(IF(VLOOKUP(O648,[1]Wurste!$B:$C,2,FALSE)=0,"Räucherwürste"),
IFERROR(IF(VLOOKUP(O648,[1]Wurste!$E:$F,2,FALSE)=0,"URW/URGW Wurst"),
IFERROR(IF(VLOOKUP(O648,[1]Wurste!$H:$I,2,FALSE)=0,"HF-Wurst Vegan"),
IFERROR(IF(VLOOKUP(O648,[1]Wurste!$K:$L,2,FALSE)=0,"320er ohne Würste"),
IFERROR(IF(AND(OR(Abfalldokumentation!$A648="BU3",Abfalldokumentation!$A648="Verkauf"),Abfalldokumentation!$F648="Schimmel",Abfalldokumentation!$G648="keinen Abnehmer/kein Schälpersonal"),"Div. Zipfel, ES ohne Verwendung",VLOOKUP(Abfalldokumentation!$E648,Produktgruppen!A:B,2,FALSE)),"-")))))))))))))))))))))))</f>
        <v>Div. Zipfel, ES ohne Verwendung</v>
      </c>
      <c r="E648" s="81" t="str">
        <f>IFERROR(VLOOKUP(Abfalldokumentation!$O648,Artikel!A:C,3,FALSE),Abfalldokumentation!$O648)</f>
        <v>VOS GRW-CHILI-NAT ENDST</v>
      </c>
      <c r="F648" s="81" t="str">
        <f>VLOOKUP(T648,'Liste Gründe'!A:D,2,FALSE)</f>
        <v>Schimmel</v>
      </c>
      <c r="G648" s="80" t="str">
        <f>IF(ISBLANK(V648),VLOOKUP(Abfalldokumentation!$P648,'Liste Gründe'!A:D,3,FALSE),V648)</f>
        <v>keinen Abnehmer/kein Schälpersonal</v>
      </c>
      <c r="H648" s="81" t="str">
        <f>IF(ISBLANK(Abfalldokumentation!$W648),"-",Abfalldokumentation!$W648)</f>
        <v>keinen Abnehmer/Schälen</v>
      </c>
      <c r="I648" s="81">
        <f t="shared" si="71"/>
        <v>38</v>
      </c>
      <c r="J648" s="81" t="str">
        <f t="shared" si="72"/>
        <v>Produkte</v>
      </c>
      <c r="K648" s="81" t="str">
        <f t="shared" si="73"/>
        <v>BUs</v>
      </c>
      <c r="L648" s="81" t="str">
        <f t="shared" si="74"/>
        <v>Symptome</v>
      </c>
      <c r="M648" s="81">
        <f>IFERROR(VLOOKUP(Abfalldokumentation!$O648,Kennzahlen!S:V,3,FALSE)*Abfalldokumentation!$B648,"0")</f>
        <v>151</v>
      </c>
      <c r="N648" s="81" t="str">
        <f>IF(ISBLANK(Q648),VLOOKUP(Abfalldokumentation!$O648,'Linien - BU'!R:S,2,FALSE),Q648)</f>
        <v>Verkauf</v>
      </c>
      <c r="O648" s="77">
        <f t="shared" si="75"/>
        <v>29501079</v>
      </c>
      <c r="P648" s="77">
        <f t="shared" si="76"/>
        <v>12</v>
      </c>
      <c r="Q648" s="39" t="s">
        <v>11</v>
      </c>
      <c r="R648" s="40">
        <v>29501079</v>
      </c>
      <c r="S648" s="40">
        <v>302</v>
      </c>
      <c r="T648" s="40">
        <v>12</v>
      </c>
      <c r="U648" s="41">
        <v>44462</v>
      </c>
      <c r="V648" s="42" t="s">
        <v>20</v>
      </c>
      <c r="W648" s="40" t="s">
        <v>192</v>
      </c>
      <c r="X648" s="44" t="str">
        <f>IFERROR(VLOOKUP(Abfalldokumentation!$R648,Artikel!A:C,3,FALSE),Abfalldokumentation!$R648)</f>
        <v>VOS GRW-CHILI-NAT ENDST</v>
      </c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spans="1:40" ht="30" hidden="1" customHeight="1" x14ac:dyDescent="0.25">
      <c r="A649" s="73" t="str">
        <f>VLOOKUP(N649,'Linien - BU'!A:B,2,FALSE)</f>
        <v>Verkauf</v>
      </c>
      <c r="B649" s="74">
        <f t="shared" si="70"/>
        <v>300</v>
      </c>
      <c r="C649" s="75">
        <f>Abfalldokumentation!$U649</f>
        <v>44462</v>
      </c>
      <c r="D649" s="69" t="str">
        <f>IFERROR(IF(VLOOKUP(O649,'[1]Rohware 230'!$B:$C,2,FALSE)=0,"Rohware"),
IFERROR(IF(VLOOKUP(O649,[1]Sammelnr.!$B:$C,2,FALSE)=0,"Sammelnr. ungeschält ABS"),
IFERROR(IF(VLOOKUP(O649,[1]Sammelnr.!$E:$F,2,FALSE)=0,"Sammelnr. ungeschält VS"),
IFERROR(IF(VLOOKUP(O649,[1]Sammelnr.!$H:$I,2,FALSE)=0,"Sammelnr. geschält"),
IFERROR(IF(VLOOKUP(O649,[1]Offen!$B:$C,2,FALSE)=0,"Offen ungeschält ABS"),
IFERROR(IF(VLOOKUP(O649,[1]Offen!$E:$F,2,FALSE)=0,"Offen ungeschält VOS"),
IFERROR(IF(VLOOKUP(O649,[1]Offen!$H:$I,2,FALSE)=0,"Offen geschält RW"),
IFERROR(IF(VLOOKUP(O649,[1]Offen!$K:$L,2,FALSE)=0,"Offen vegan"),
IFERROR(IF(VLOOKUP(O649,[1]Offen!$N:$O,2,FALSE)=0,"Offen Zipfel"),
IFERROR(IF(VLOOKUP(O649,[1]Offen!$Q:$R,2,FALSE)=0,"Offen Endstücke"),
IFERROR(IF(VLOOKUP(O649,[1]Vakuumiert!$B:$C,2,FALSE)=0,"Vakuumierter VOS ungeschält"),
IFERROR(IF(VLOOKUP(O649,[1]Vakuumiert!$E:$F,2,FALSE)=0,"Vakuumierter ABS ungeschält"),
IFERROR(IF(VLOOKUP(O649,[1]Vakuumiert!$H:$I,2,FALSE)=0,"Vakuumierter VOS geschält"),
IFERROR(IF(VLOOKUP(O649,[1]Vakuumiert!$K:$L,2,FALSE)=0,"Vakuumierter VOS vegan"),
IFERROR(IF(VLOOKUP(O649,[1]Vakuumiert!$N:$O,2,FALSE)=0,"Vakuumierter VOS Zipfel"),
IFERROR(IF(VLOOKUP(O649,[1]Vakuumiert!$Q:$R,2,FALSE)=0,"Vakuumiert geschält"),
IFERROR(IF(VLOOKUP(O649,'[1]vakuumierte Fertigprodukte'!$B:$C,2,FALSE)=0,"Fertigprodukte"),
IFERROR(IF(VLOOKUP(O649,'[1]vakuumierte Fertigprodukte'!$E:$FI,2,FALSE)=0,"Vakuumierte Zipfel"),
IFERROR(IF(VLOOKUP(O649,[1]Wurste!$B:$C,2,FALSE)=0,"Räucherwürste"),
IFERROR(IF(VLOOKUP(O649,[1]Wurste!$E:$F,2,FALSE)=0,"URW/URGW Wurst"),
IFERROR(IF(VLOOKUP(O649,[1]Wurste!$H:$I,2,FALSE)=0,"HF-Wurst Vegan"),
IFERROR(IF(VLOOKUP(O649,[1]Wurste!$K:$L,2,FALSE)=0,"320er ohne Würste"),
IFERROR(IF(AND(OR(Abfalldokumentation!$A649="BU3",Abfalldokumentation!$A649="Verkauf"),Abfalldokumentation!$F649="Schimmel",Abfalldokumentation!$G649="keinen Abnehmer/kein Schälpersonal"),"Div. Zipfel, ES ohne Verwendung",VLOOKUP(Abfalldokumentation!$E649,Produktgruppen!A:B,2,FALSE)),"-")))))))))))))))))))))))</f>
        <v>Div. Zipfel, ES ohne Verwendung</v>
      </c>
      <c r="E649" s="76" t="str">
        <f>IFERROR(VLOOKUP(Abfalldokumentation!$O649,Artikel!A:C,3,FALSE),Abfalldokumentation!$O649)</f>
        <v>VOS RW-NATUR-EXTRA ZIPF</v>
      </c>
      <c r="F649" s="76" t="str">
        <f>VLOOKUP(T649,'Liste Gründe'!A:D,2,FALSE)</f>
        <v>Schimmel</v>
      </c>
      <c r="G649" s="75" t="str">
        <f>IF(ISBLANK(V649),VLOOKUP(Abfalldokumentation!$P649,'Liste Gründe'!A:D,3,FALSE),V649)</f>
        <v>keinen Abnehmer/kein Schälpersonal</v>
      </c>
      <c r="H649" s="76" t="str">
        <f>IF(ISBLANK(Abfalldokumentation!$W649),"-",Abfalldokumentation!$W649)</f>
        <v>keinen Abnehmer/Schälen</v>
      </c>
      <c r="I649" s="76">
        <f t="shared" si="71"/>
        <v>38</v>
      </c>
      <c r="J649" s="76" t="str">
        <f t="shared" si="72"/>
        <v>Produkte</v>
      </c>
      <c r="K649" s="76" t="str">
        <f t="shared" si="73"/>
        <v>BUs</v>
      </c>
      <c r="L649" s="76" t="str">
        <f t="shared" si="74"/>
        <v>Symptome</v>
      </c>
      <c r="M649" s="76">
        <f>IFERROR(VLOOKUP(Abfalldokumentation!$O649,Kennzahlen!S:V,3,FALSE)*Abfalldokumentation!$B649,"0")</f>
        <v>150</v>
      </c>
      <c r="N649" s="76" t="str">
        <f>IF(ISBLANK(Q649),VLOOKUP(Abfalldokumentation!$O649,'Linien - BU'!R:S,2,FALSE),Q649)</f>
        <v>Verkauf</v>
      </c>
      <c r="O649" s="77">
        <f t="shared" si="75"/>
        <v>29501082</v>
      </c>
      <c r="P649" s="77">
        <f t="shared" si="76"/>
        <v>12</v>
      </c>
      <c r="Q649" s="45" t="s">
        <v>11</v>
      </c>
      <c r="R649" s="46">
        <v>29501082</v>
      </c>
      <c r="S649" s="46">
        <v>300</v>
      </c>
      <c r="T649" s="46">
        <v>12</v>
      </c>
      <c r="U649" s="47">
        <v>44462</v>
      </c>
      <c r="V649" s="48" t="s">
        <v>20</v>
      </c>
      <c r="W649" s="46" t="s">
        <v>192</v>
      </c>
      <c r="X649" s="50" t="str">
        <f>IFERROR(VLOOKUP(Abfalldokumentation!$R649,Artikel!A:C,3,FALSE),Abfalldokumentation!$R649)</f>
        <v>VOS RW-NATUR-EXTRA ZIPF</v>
      </c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spans="1:40" ht="30" hidden="1" customHeight="1" x14ac:dyDescent="0.25">
      <c r="A650" s="78" t="str">
        <f>VLOOKUP(N650,'Linien - BU'!A:B,2,FALSE)</f>
        <v>BU1</v>
      </c>
      <c r="B650" s="79">
        <f t="shared" si="70"/>
        <v>20.6</v>
      </c>
      <c r="C650" s="80">
        <f>Abfalldokumentation!$U650</f>
        <v>44462</v>
      </c>
      <c r="D650" s="69" t="str">
        <f>IFERROR(IF(VLOOKUP(O650,'[1]Rohware 230'!$B:$C,2,FALSE)=0,"Rohware"),
IFERROR(IF(VLOOKUP(O650,[1]Sammelnr.!$B:$C,2,FALSE)=0,"Sammelnr. ungeschält ABS"),
IFERROR(IF(VLOOKUP(O650,[1]Sammelnr.!$E:$F,2,FALSE)=0,"Sammelnr. ungeschält VS"),
IFERROR(IF(VLOOKUP(O650,[1]Sammelnr.!$H:$I,2,FALSE)=0,"Sammelnr. geschält"),
IFERROR(IF(VLOOKUP(O650,[1]Offen!$B:$C,2,FALSE)=0,"Offen ungeschält ABS"),
IFERROR(IF(VLOOKUP(O650,[1]Offen!$E:$F,2,FALSE)=0,"Offen ungeschält VOS"),
IFERROR(IF(VLOOKUP(O650,[1]Offen!$H:$I,2,FALSE)=0,"Offen geschält RW"),
IFERROR(IF(VLOOKUP(O650,[1]Offen!$K:$L,2,FALSE)=0,"Offen vegan"),
IFERROR(IF(VLOOKUP(O650,[1]Offen!$N:$O,2,FALSE)=0,"Offen Zipfel"),
IFERROR(IF(VLOOKUP(O650,[1]Offen!$Q:$R,2,FALSE)=0,"Offen Endstücke"),
IFERROR(IF(VLOOKUP(O650,[1]Vakuumiert!$B:$C,2,FALSE)=0,"Vakuumierter VOS ungeschält"),
IFERROR(IF(VLOOKUP(O650,[1]Vakuumiert!$E:$F,2,FALSE)=0,"Vakuumierter ABS ungeschält"),
IFERROR(IF(VLOOKUP(O650,[1]Vakuumiert!$H:$I,2,FALSE)=0,"Vakuumierter VOS geschält"),
IFERROR(IF(VLOOKUP(O650,[1]Vakuumiert!$K:$L,2,FALSE)=0,"Vakuumierter VOS vegan"),
IFERROR(IF(VLOOKUP(O650,[1]Vakuumiert!$N:$O,2,FALSE)=0,"Vakuumierter VOS Zipfel"),
IFERROR(IF(VLOOKUP(O650,[1]Vakuumiert!$Q:$R,2,FALSE)=0,"Vakuumiert geschält"),
IFERROR(IF(VLOOKUP(O650,'[1]vakuumierte Fertigprodukte'!$B:$C,2,FALSE)=0,"Fertigprodukte"),
IFERROR(IF(VLOOKUP(O650,'[1]vakuumierte Fertigprodukte'!$E:$FI,2,FALSE)=0,"Vakuumierte Zipfel"),
IFERROR(IF(VLOOKUP(O650,[1]Wurste!$B:$C,2,FALSE)=0,"Räucherwürste"),
IFERROR(IF(VLOOKUP(O650,[1]Wurste!$E:$F,2,FALSE)=0,"URW/URGW Wurst"),
IFERROR(IF(VLOOKUP(O650,[1]Wurste!$H:$I,2,FALSE)=0,"HF-Wurst Vegan"),
IFERROR(IF(VLOOKUP(O650,[1]Wurste!$K:$L,2,FALSE)=0,"320er ohne Würste"),
IFERROR(IF(AND(OR(Abfalldokumentation!$A650="BU3",Abfalldokumentation!$A650="Verkauf"),Abfalldokumentation!$F650="Schimmel",Abfalldokumentation!$G650="keinen Abnehmer/kein Schälpersonal"),"Div. Zipfel, ES ohne Verwendung",VLOOKUP(Abfalldokumentation!$E650,Produktgruppen!A:B,2,FALSE)),"-")))))))))))))))))))))))</f>
        <v>ganze Würste</v>
      </c>
      <c r="E650" s="81" t="str">
        <f>IFERROR(VLOOKUP(Abfalldokumentation!$O650,Artikel!A:C,3,FALSE),Abfalldokumentation!$O650)</f>
        <v>Würste 9300g Räucher na</v>
      </c>
      <c r="F650" s="81" t="str">
        <f>VLOOKUP(T650,'Liste Gründe'!A:D,2,FALSE)</f>
        <v>Linienbezogen</v>
      </c>
      <c r="G650" s="80" t="str">
        <f>IF(ISBLANK(V650),VLOOKUP(Abfalldokumentation!$P650,'Liste Gründe'!A:D,3,FALSE),V650)</f>
        <v>Darm geplatzt</v>
      </c>
      <c r="H650" s="81" t="str">
        <f>IF(ISBLANK(Abfalldokumentation!$W650),"-",Abfalldokumentation!$W650)</f>
        <v>Darm geplatzt</v>
      </c>
      <c r="I650" s="81">
        <f t="shared" si="71"/>
        <v>38</v>
      </c>
      <c r="J650" s="81" t="str">
        <f t="shared" si="72"/>
        <v>Produkte</v>
      </c>
      <c r="K650" s="81" t="str">
        <f t="shared" si="73"/>
        <v>BUs</v>
      </c>
      <c r="L650" s="81" t="str">
        <f t="shared" si="74"/>
        <v>Symptome</v>
      </c>
      <c r="M650" s="81" t="str">
        <f>IFERROR(VLOOKUP(Abfalldokumentation!$O650,Kennzahlen!S:V,3,FALSE)*Abfalldokumentation!$B650,"0")</f>
        <v>0</v>
      </c>
      <c r="N650" s="81" t="str">
        <f>IF(ISBLANK(Q650),VLOOKUP(Abfalldokumentation!$O650,'Linien - BU'!R:S,2,FALSE),Q650)</f>
        <v>Abfüllung</v>
      </c>
      <c r="O650" s="77">
        <f t="shared" si="75"/>
        <v>31000083</v>
      </c>
      <c r="P650" s="77">
        <f t="shared" si="76"/>
        <v>34</v>
      </c>
      <c r="Q650" s="39" t="s">
        <v>180</v>
      </c>
      <c r="R650" s="40">
        <v>31000083</v>
      </c>
      <c r="S650" s="40">
        <v>20.6</v>
      </c>
      <c r="T650" s="40">
        <v>34</v>
      </c>
      <c r="U650" s="41">
        <v>44462</v>
      </c>
      <c r="V650" s="42"/>
      <c r="W650" s="40" t="s">
        <v>221</v>
      </c>
      <c r="X650" s="44" t="str">
        <f>IFERROR(VLOOKUP(Abfalldokumentation!$R650,Artikel!A:C,3,FALSE),Abfalldokumentation!$R650)</f>
        <v>Würste 9300g Räucher na</v>
      </c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spans="1:40" ht="30" hidden="1" customHeight="1" x14ac:dyDescent="0.25">
      <c r="A651" s="73" t="str">
        <f>VLOOKUP(N651,'Linien - BU'!A:B,2,FALSE)</f>
        <v>BU3</v>
      </c>
      <c r="B651" s="74">
        <f t="shared" si="70"/>
        <v>82</v>
      </c>
      <c r="C651" s="75">
        <f>Abfalldokumentation!$U651</f>
        <v>44462</v>
      </c>
      <c r="D651" s="69" t="str">
        <f>IFERROR(IF(VLOOKUP(O651,'[1]Rohware 230'!$B:$C,2,FALSE)=0,"Rohware"),
IFERROR(IF(VLOOKUP(O651,[1]Sammelnr.!$B:$C,2,FALSE)=0,"Sammelnr. ungeschält ABS"),
IFERROR(IF(VLOOKUP(O651,[1]Sammelnr.!$E:$F,2,FALSE)=0,"Sammelnr. ungeschält VS"),
IFERROR(IF(VLOOKUP(O651,[1]Sammelnr.!$H:$I,2,FALSE)=0,"Sammelnr. geschält"),
IFERROR(IF(VLOOKUP(O651,[1]Offen!$B:$C,2,FALSE)=0,"Offen ungeschält ABS"),
IFERROR(IF(VLOOKUP(O651,[1]Offen!$E:$F,2,FALSE)=0,"Offen ungeschält VOS"),
IFERROR(IF(VLOOKUP(O651,[1]Offen!$H:$I,2,FALSE)=0,"Offen geschält RW"),
IFERROR(IF(VLOOKUP(O651,[1]Offen!$K:$L,2,FALSE)=0,"Offen vegan"),
IFERROR(IF(VLOOKUP(O651,[1]Offen!$N:$O,2,FALSE)=0,"Offen Zipfel"),
IFERROR(IF(VLOOKUP(O651,[1]Offen!$Q:$R,2,FALSE)=0,"Offen Endstücke"),
IFERROR(IF(VLOOKUP(O651,[1]Vakuumiert!$B:$C,2,FALSE)=0,"Vakuumierter VOS ungeschält"),
IFERROR(IF(VLOOKUP(O651,[1]Vakuumiert!$E:$F,2,FALSE)=0,"Vakuumierter ABS ungeschält"),
IFERROR(IF(VLOOKUP(O651,[1]Vakuumiert!$H:$I,2,FALSE)=0,"Vakuumierter VOS geschält"),
IFERROR(IF(VLOOKUP(O651,[1]Vakuumiert!$K:$L,2,FALSE)=0,"Vakuumierter VOS vegan"),
IFERROR(IF(VLOOKUP(O651,[1]Vakuumiert!$N:$O,2,FALSE)=0,"Vakuumierter VOS Zipfel"),
IFERROR(IF(VLOOKUP(O651,[1]Vakuumiert!$Q:$R,2,FALSE)=0,"Vakuumiert geschält"),
IFERROR(IF(VLOOKUP(O651,'[1]vakuumierte Fertigprodukte'!$B:$C,2,FALSE)=0,"Fertigprodukte"),
IFERROR(IF(VLOOKUP(O651,'[1]vakuumierte Fertigprodukte'!$E:$FI,2,FALSE)=0,"Vakuumierte Zipfel"),
IFERROR(IF(VLOOKUP(O651,[1]Wurste!$B:$C,2,FALSE)=0,"Räucherwürste"),
IFERROR(IF(VLOOKUP(O651,[1]Wurste!$E:$F,2,FALSE)=0,"URW/URGW Wurst"),
IFERROR(IF(VLOOKUP(O651,[1]Wurste!$H:$I,2,FALSE)=0,"HF-Wurst Vegan"),
IFERROR(IF(VLOOKUP(O651,[1]Wurste!$K:$L,2,FALSE)=0,"320er ohne Würste"),
IFERROR(IF(AND(OR(Abfalldokumentation!$A651="BU3",Abfalldokumentation!$A651="Verkauf"),Abfalldokumentation!$F651="Schimmel",Abfalldokumentation!$G651="keinen Abnehmer/kein Schälpersonal"),"Div. Zipfel, ES ohne Verwendung",VLOOKUP(Abfalldokumentation!$E651,Produktgruppen!A:B,2,FALSE)),"-")))))))))))))))))))))))</f>
        <v>ABS</v>
      </c>
      <c r="E651" s="76" t="str">
        <f>IFERROR(VLOOKUP(Abfalldokumentation!$O651,Artikel!A:C,3,FALSE),Abfalldokumentation!$O651)</f>
        <v>ABS GOU VAKU-OGT</v>
      </c>
      <c r="F651" s="76" t="str">
        <f>VLOOKUP(T651,'Liste Gründe'!A:D,2,FALSE)</f>
        <v>Schimmel</v>
      </c>
      <c r="G651" s="75" t="str">
        <f>IF(ISBLANK(V651),VLOOKUP(Abfalldokumentation!$P651,'Liste Gründe'!A:D,3,FALSE),V651)</f>
        <v>Rest</v>
      </c>
      <c r="H651" s="76" t="str">
        <f>IF(ISBLANK(Abfalldokumentation!$W651),"-",Abfalldokumentation!$W651)</f>
        <v>wurde nicht eingesetzt</v>
      </c>
      <c r="I651" s="76">
        <f t="shared" si="71"/>
        <v>38</v>
      </c>
      <c r="J651" s="76" t="str">
        <f t="shared" si="72"/>
        <v>Produkte</v>
      </c>
      <c r="K651" s="76" t="str">
        <f t="shared" si="73"/>
        <v>BUs</v>
      </c>
      <c r="L651" s="76" t="str">
        <f t="shared" si="74"/>
        <v>Symptome</v>
      </c>
      <c r="M651" s="76" t="str">
        <f>IFERROR(VLOOKUP(Abfalldokumentation!$O651,Kennzahlen!S:V,3,FALSE)*Abfalldokumentation!$B651,"0")</f>
        <v>0</v>
      </c>
      <c r="N651" s="76" t="str">
        <f>IF(ISBLANK(Q651),VLOOKUP(Abfalldokumentation!$O651,'Linien - BU'!R:S,2,FALSE),Q651)</f>
        <v>Bu3</v>
      </c>
      <c r="O651" s="77">
        <f t="shared" si="75"/>
        <v>49500034</v>
      </c>
      <c r="P651" s="77">
        <f t="shared" si="76"/>
        <v>12</v>
      </c>
      <c r="Q651" s="45" t="s">
        <v>210</v>
      </c>
      <c r="R651" s="46">
        <v>49500034</v>
      </c>
      <c r="S651" s="46">
        <v>82</v>
      </c>
      <c r="T651" s="46">
        <v>12</v>
      </c>
      <c r="U651" s="47">
        <v>44462</v>
      </c>
      <c r="V651" s="48" t="s">
        <v>10</v>
      </c>
      <c r="W651" s="46" t="s">
        <v>257</v>
      </c>
      <c r="X651" s="50" t="str">
        <f>IFERROR(VLOOKUP(Abfalldokumentation!$R651,Artikel!A:C,3,FALSE),Abfalldokumentation!$R651)</f>
        <v>ABS GOU VAKU-OGT</v>
      </c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spans="1:40" ht="30" hidden="1" customHeight="1" x14ac:dyDescent="0.25">
      <c r="A652" s="78" t="str">
        <f>VLOOKUP(N652,'Linien - BU'!A:B,2,FALSE)</f>
        <v>Verkauf</v>
      </c>
      <c r="B652" s="79">
        <f t="shared" si="70"/>
        <v>284</v>
      </c>
      <c r="C652" s="80">
        <f>Abfalldokumentation!$U652</f>
        <v>44462</v>
      </c>
      <c r="D652" s="69" t="str">
        <f>IFERROR(IF(VLOOKUP(O652,'[1]Rohware 230'!$B:$C,2,FALSE)=0,"Rohware"),
IFERROR(IF(VLOOKUP(O652,[1]Sammelnr.!$B:$C,2,FALSE)=0,"Sammelnr. ungeschält ABS"),
IFERROR(IF(VLOOKUP(O652,[1]Sammelnr.!$E:$F,2,FALSE)=0,"Sammelnr. ungeschält VS"),
IFERROR(IF(VLOOKUP(O652,[1]Sammelnr.!$H:$I,2,FALSE)=0,"Sammelnr. geschält"),
IFERROR(IF(VLOOKUP(O652,[1]Offen!$B:$C,2,FALSE)=0,"Offen ungeschält ABS"),
IFERROR(IF(VLOOKUP(O652,[1]Offen!$E:$F,2,FALSE)=0,"Offen ungeschält VOS"),
IFERROR(IF(VLOOKUP(O652,[1]Offen!$H:$I,2,FALSE)=0,"Offen geschält RW"),
IFERROR(IF(VLOOKUP(O652,[1]Offen!$K:$L,2,FALSE)=0,"Offen vegan"),
IFERROR(IF(VLOOKUP(O652,[1]Offen!$N:$O,2,FALSE)=0,"Offen Zipfel"),
IFERROR(IF(VLOOKUP(O652,[1]Offen!$Q:$R,2,FALSE)=0,"Offen Endstücke"),
IFERROR(IF(VLOOKUP(O652,[1]Vakuumiert!$B:$C,2,FALSE)=0,"Vakuumierter VOS ungeschält"),
IFERROR(IF(VLOOKUP(O652,[1]Vakuumiert!$E:$F,2,FALSE)=0,"Vakuumierter ABS ungeschält"),
IFERROR(IF(VLOOKUP(O652,[1]Vakuumiert!$H:$I,2,FALSE)=0,"Vakuumierter VOS geschält"),
IFERROR(IF(VLOOKUP(O652,[1]Vakuumiert!$K:$L,2,FALSE)=0,"Vakuumierter VOS vegan"),
IFERROR(IF(VLOOKUP(O652,[1]Vakuumiert!$N:$O,2,FALSE)=0,"Vakuumierter VOS Zipfel"),
IFERROR(IF(VLOOKUP(O652,[1]Vakuumiert!$Q:$R,2,FALSE)=0,"Vakuumiert geschält"),
IFERROR(IF(VLOOKUP(O652,'[1]vakuumierte Fertigprodukte'!$B:$C,2,FALSE)=0,"Fertigprodukte"),
IFERROR(IF(VLOOKUP(O652,'[1]vakuumierte Fertigprodukte'!$E:$FI,2,FALSE)=0,"Vakuumierte Zipfel"),
IFERROR(IF(VLOOKUP(O652,[1]Wurste!$B:$C,2,FALSE)=0,"Räucherwürste"),
IFERROR(IF(VLOOKUP(O652,[1]Wurste!$E:$F,2,FALSE)=0,"URW/URGW Wurst"),
IFERROR(IF(VLOOKUP(O652,[1]Wurste!$H:$I,2,FALSE)=0,"HF-Wurst Vegan"),
IFERROR(IF(VLOOKUP(O652,[1]Wurste!$K:$L,2,FALSE)=0,"320er ohne Würste"),
IFERROR(IF(AND(OR(Abfalldokumentation!$A652="BU3",Abfalldokumentation!$A652="Verkauf"),Abfalldokumentation!$F652="Schimmel",Abfalldokumentation!$G652="keinen Abnehmer/kein Schälpersonal"),"Div. Zipfel, ES ohne Verwendung",VLOOKUP(Abfalldokumentation!$E652,Produktgruppen!A:B,2,FALSE)),"-")))))))))))))))))))))))</f>
        <v>Vakuumierter VOS ungeschält</v>
      </c>
      <c r="E652" s="81" t="str">
        <f>IFERROR(VLOOKUP(Abfalldokumentation!$O652,Artikel!A:C,3,FALSE),Abfalldokumentation!$O652)</f>
        <v>VOS GRW-KRÄU-VAKU</v>
      </c>
      <c r="F652" s="81" t="str">
        <f>VLOOKUP(T652,'Liste Gründe'!A:D,2,FALSE)</f>
        <v>Schimmel</v>
      </c>
      <c r="G652" s="80" t="str">
        <f>IF(ISBLANK(V652),VLOOKUP(Abfalldokumentation!$P652,'Liste Gründe'!A:D,3,FALSE),V652)</f>
        <v>keinen Abnehmer/kein Schälpersonal</v>
      </c>
      <c r="H652" s="81" t="str">
        <f>IF(ISBLANK(Abfalldokumentation!$W652),"-",Abfalldokumentation!$W652)</f>
        <v>keinen Abnehmer/Schälen</v>
      </c>
      <c r="I652" s="81">
        <f t="shared" si="71"/>
        <v>38</v>
      </c>
      <c r="J652" s="81" t="str">
        <f t="shared" si="72"/>
        <v>Produkte</v>
      </c>
      <c r="K652" s="81" t="str">
        <f t="shared" si="73"/>
        <v>BUs</v>
      </c>
      <c r="L652" s="81" t="str">
        <f t="shared" si="74"/>
        <v>Symptome</v>
      </c>
      <c r="M652" s="81">
        <f>IFERROR(VLOOKUP(Abfalldokumentation!$O652,Kennzahlen!S:V,3,FALSE)*Abfalldokumentation!$B652,"0")</f>
        <v>145.976</v>
      </c>
      <c r="N652" s="81" t="str">
        <f>IF(ISBLANK(Q652),VLOOKUP(Abfalldokumentation!$O652,'Linien - BU'!R:S,2,FALSE),Q652)</f>
        <v>Verkauf</v>
      </c>
      <c r="O652" s="77">
        <f t="shared" si="75"/>
        <v>49500084</v>
      </c>
      <c r="P652" s="77">
        <f t="shared" si="76"/>
        <v>12</v>
      </c>
      <c r="Q652" s="39" t="s">
        <v>11</v>
      </c>
      <c r="R652" s="40">
        <v>49500084</v>
      </c>
      <c r="S652" s="40">
        <v>284</v>
      </c>
      <c r="T652" s="40">
        <v>12</v>
      </c>
      <c r="U652" s="41">
        <v>44462</v>
      </c>
      <c r="V652" s="42" t="s">
        <v>20</v>
      </c>
      <c r="W652" s="40" t="s">
        <v>192</v>
      </c>
      <c r="X652" s="44" t="str">
        <f>IFERROR(VLOOKUP(Abfalldokumentation!$R652,Artikel!A:C,3,FALSE),Abfalldokumentation!$R652)</f>
        <v>VOS GRW-KRÄU-VAKU</v>
      </c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spans="1:40" ht="30" hidden="1" customHeight="1" x14ac:dyDescent="0.25">
      <c r="A653" s="73" t="str">
        <f>VLOOKUP(N653,'Linien - BU'!A:B,2,FALSE)</f>
        <v>BU3</v>
      </c>
      <c r="B653" s="74">
        <f t="shared" si="70"/>
        <v>171</v>
      </c>
      <c r="C653" s="75">
        <f>Abfalldokumentation!$U653</f>
        <v>44462</v>
      </c>
      <c r="D653" s="69" t="str">
        <f>IFERROR(IF(VLOOKUP(O653,'[1]Rohware 230'!$B:$C,2,FALSE)=0,"Rohware"),
IFERROR(IF(VLOOKUP(O653,[1]Sammelnr.!$B:$C,2,FALSE)=0,"Sammelnr. ungeschält ABS"),
IFERROR(IF(VLOOKUP(O653,[1]Sammelnr.!$E:$F,2,FALSE)=0,"Sammelnr. ungeschält VS"),
IFERROR(IF(VLOOKUP(O653,[1]Sammelnr.!$H:$I,2,FALSE)=0,"Sammelnr. geschält"),
IFERROR(IF(VLOOKUP(O653,[1]Offen!$B:$C,2,FALSE)=0,"Offen ungeschält ABS"),
IFERROR(IF(VLOOKUP(O653,[1]Offen!$E:$F,2,FALSE)=0,"Offen ungeschält VOS"),
IFERROR(IF(VLOOKUP(O653,[1]Offen!$H:$I,2,FALSE)=0,"Offen geschält RW"),
IFERROR(IF(VLOOKUP(O653,[1]Offen!$K:$L,2,FALSE)=0,"Offen vegan"),
IFERROR(IF(VLOOKUP(O653,[1]Offen!$N:$O,2,FALSE)=0,"Offen Zipfel"),
IFERROR(IF(VLOOKUP(O653,[1]Offen!$Q:$R,2,FALSE)=0,"Offen Endstücke"),
IFERROR(IF(VLOOKUP(O653,[1]Vakuumiert!$B:$C,2,FALSE)=0,"Vakuumierter VOS ungeschält"),
IFERROR(IF(VLOOKUP(O653,[1]Vakuumiert!$E:$F,2,FALSE)=0,"Vakuumierter ABS ungeschält"),
IFERROR(IF(VLOOKUP(O653,[1]Vakuumiert!$H:$I,2,FALSE)=0,"Vakuumierter VOS geschält"),
IFERROR(IF(VLOOKUP(O653,[1]Vakuumiert!$K:$L,2,FALSE)=0,"Vakuumierter VOS vegan"),
IFERROR(IF(VLOOKUP(O653,[1]Vakuumiert!$N:$O,2,FALSE)=0,"Vakuumierter VOS Zipfel"),
IFERROR(IF(VLOOKUP(O653,[1]Vakuumiert!$Q:$R,2,FALSE)=0,"Vakuumiert geschält"),
IFERROR(IF(VLOOKUP(O653,'[1]vakuumierte Fertigprodukte'!$B:$C,2,FALSE)=0,"Fertigprodukte"),
IFERROR(IF(VLOOKUP(O653,'[1]vakuumierte Fertigprodukte'!$E:$FI,2,FALSE)=0,"Vakuumierte Zipfel"),
IFERROR(IF(VLOOKUP(O653,[1]Wurste!$B:$C,2,FALSE)=0,"Räucherwürste"),
IFERROR(IF(VLOOKUP(O653,[1]Wurste!$E:$F,2,FALSE)=0,"URW/URGW Wurst"),
IFERROR(IF(VLOOKUP(O653,[1]Wurste!$H:$I,2,FALSE)=0,"HF-Wurst Vegan"),
IFERROR(IF(VLOOKUP(O653,[1]Wurste!$K:$L,2,FALSE)=0,"320er ohne Würste"),
IFERROR(IF(AND(OR(Abfalldokumentation!$A653="BU3",Abfalldokumentation!$A653="Verkauf"),Abfalldokumentation!$F653="Schimmel",Abfalldokumentation!$G653="keinen Abnehmer/kein Schälpersonal"),"Div. Zipfel, ES ohne Verwendung",VLOOKUP(Abfalldokumentation!$E653,Produktgruppen!A:B,2,FALSE)),"-")))))))))))))))))))))))</f>
        <v>Vakuumierter VOS ungeschält</v>
      </c>
      <c r="E653" s="76" t="str">
        <f>IFERROR(VLOOKUP(Abfalldokumentation!$O653,Artikel!A:C,3,FALSE),Abfalldokumentation!$O653)</f>
        <v>VOS RW-NATUR-NAT-VAKU</v>
      </c>
      <c r="F653" s="76" t="str">
        <f>VLOOKUP(T653,'Liste Gründe'!A:D,2,FALSE)</f>
        <v>Schimmel</v>
      </c>
      <c r="G653" s="75" t="str">
        <f>IF(ISBLANK(V653),VLOOKUP(Abfalldokumentation!$P653,'Liste Gründe'!A:D,3,FALSE),V653)</f>
        <v>VOS &gt; Einsatz</v>
      </c>
      <c r="H653" s="76" t="str">
        <f>IF(ISBLANK(Abfalldokumentation!$W653),"-",Abfalldokumentation!$W653)</f>
        <v>-</v>
      </c>
      <c r="I653" s="76">
        <f t="shared" si="71"/>
        <v>38</v>
      </c>
      <c r="J653" s="76" t="str">
        <f t="shared" si="72"/>
        <v>Produkte</v>
      </c>
      <c r="K653" s="76" t="str">
        <f t="shared" si="73"/>
        <v>BUs</v>
      </c>
      <c r="L653" s="76" t="str">
        <f t="shared" si="74"/>
        <v>Symptome</v>
      </c>
      <c r="M653" s="76">
        <f>IFERROR(VLOOKUP(Abfalldokumentation!$O653,Kennzahlen!S:V,3,FALSE)*Abfalldokumentation!$B653,"0")</f>
        <v>87.894000000000005</v>
      </c>
      <c r="N653" s="76" t="str">
        <f>IF(ISBLANK(Q653),VLOOKUP(Abfalldokumentation!$O653,'Linien - BU'!R:S,2,FALSE),Q653)</f>
        <v>L16</v>
      </c>
      <c r="O653" s="77">
        <f t="shared" si="75"/>
        <v>49500089</v>
      </c>
      <c r="P653" s="77">
        <f t="shared" si="76"/>
        <v>12</v>
      </c>
      <c r="Q653" s="45" t="s">
        <v>213</v>
      </c>
      <c r="R653" s="46">
        <v>49500089</v>
      </c>
      <c r="S653" s="46">
        <v>171</v>
      </c>
      <c r="T653" s="46">
        <v>12</v>
      </c>
      <c r="U653" s="47">
        <v>44462</v>
      </c>
      <c r="V653" s="48" t="s">
        <v>21</v>
      </c>
      <c r="W653" s="46" t="s">
        <v>54</v>
      </c>
      <c r="X653" s="50" t="str">
        <f>IFERROR(VLOOKUP(Abfalldokumentation!$R653,Artikel!A:C,3,FALSE),Abfalldokumentation!$R653)</f>
        <v>VOS RW-NATUR-NAT-VAKU</v>
      </c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spans="1:40" ht="30" hidden="1" customHeight="1" x14ac:dyDescent="0.25">
      <c r="A654" s="78" t="str">
        <f>VLOOKUP(N654,'Linien - BU'!A:B,2,FALSE)</f>
        <v>BU3</v>
      </c>
      <c r="B654" s="79">
        <f t="shared" si="70"/>
        <v>213</v>
      </c>
      <c r="C654" s="80">
        <f>Abfalldokumentation!$U654</f>
        <v>44462</v>
      </c>
      <c r="D654" s="69" t="str">
        <f>IFERROR(IF(VLOOKUP(O654,'[1]Rohware 230'!$B:$C,2,FALSE)=0,"Rohware"),
IFERROR(IF(VLOOKUP(O654,[1]Sammelnr.!$B:$C,2,FALSE)=0,"Sammelnr. ungeschält ABS"),
IFERROR(IF(VLOOKUP(O654,[1]Sammelnr.!$E:$F,2,FALSE)=0,"Sammelnr. ungeschält VS"),
IFERROR(IF(VLOOKUP(O654,[1]Sammelnr.!$H:$I,2,FALSE)=0,"Sammelnr. geschält"),
IFERROR(IF(VLOOKUP(O654,[1]Offen!$B:$C,2,FALSE)=0,"Offen ungeschält ABS"),
IFERROR(IF(VLOOKUP(O654,[1]Offen!$E:$F,2,FALSE)=0,"Offen ungeschält VOS"),
IFERROR(IF(VLOOKUP(O654,[1]Offen!$H:$I,2,FALSE)=0,"Offen geschält RW"),
IFERROR(IF(VLOOKUP(O654,[1]Offen!$K:$L,2,FALSE)=0,"Offen vegan"),
IFERROR(IF(VLOOKUP(O654,[1]Offen!$N:$O,2,FALSE)=0,"Offen Zipfel"),
IFERROR(IF(VLOOKUP(O654,[1]Offen!$Q:$R,2,FALSE)=0,"Offen Endstücke"),
IFERROR(IF(VLOOKUP(O654,[1]Vakuumiert!$B:$C,2,FALSE)=0,"Vakuumierter VOS ungeschält"),
IFERROR(IF(VLOOKUP(O654,[1]Vakuumiert!$E:$F,2,FALSE)=0,"Vakuumierter ABS ungeschält"),
IFERROR(IF(VLOOKUP(O654,[1]Vakuumiert!$H:$I,2,FALSE)=0,"Vakuumierter VOS geschält"),
IFERROR(IF(VLOOKUP(O654,[1]Vakuumiert!$K:$L,2,FALSE)=0,"Vakuumierter VOS vegan"),
IFERROR(IF(VLOOKUP(O654,[1]Vakuumiert!$N:$O,2,FALSE)=0,"Vakuumierter VOS Zipfel"),
IFERROR(IF(VLOOKUP(O654,[1]Vakuumiert!$Q:$R,2,FALSE)=0,"Vakuumiert geschält"),
IFERROR(IF(VLOOKUP(O654,'[1]vakuumierte Fertigprodukte'!$B:$C,2,FALSE)=0,"Fertigprodukte"),
IFERROR(IF(VLOOKUP(O654,'[1]vakuumierte Fertigprodukte'!$E:$FI,2,FALSE)=0,"Vakuumierte Zipfel"),
IFERROR(IF(VLOOKUP(O654,[1]Wurste!$B:$C,2,FALSE)=0,"Räucherwürste"),
IFERROR(IF(VLOOKUP(O654,[1]Wurste!$E:$F,2,FALSE)=0,"URW/URGW Wurst"),
IFERROR(IF(VLOOKUP(O654,[1]Wurste!$H:$I,2,FALSE)=0,"HF-Wurst Vegan"),
IFERROR(IF(VLOOKUP(O654,[1]Wurste!$K:$L,2,FALSE)=0,"320er ohne Würste"),
IFERROR(IF(AND(OR(Abfalldokumentation!$A654="BU3",Abfalldokumentation!$A654="Verkauf"),Abfalldokumentation!$F654="Schimmel",Abfalldokumentation!$G654="keinen Abnehmer/kein Schälpersonal"),"Div. Zipfel, ES ohne Verwendung",VLOOKUP(Abfalldokumentation!$E654,Produktgruppen!A:B,2,FALSE)),"-")))))))))))))))))))))))</f>
        <v>Vakuumierter VOS ungeschält</v>
      </c>
      <c r="E654" s="81" t="str">
        <f>IFERROR(VLOOKUP(Abfalldokumentation!$O654,Artikel!A:C,3,FALSE),Abfalldokumentation!$O654)</f>
        <v>VOS RW-SCHI-NAT-VAKU</v>
      </c>
      <c r="F654" s="81" t="str">
        <f>VLOOKUP(T654,'Liste Gründe'!A:D,2,FALSE)</f>
        <v>Schimmel</v>
      </c>
      <c r="G654" s="80" t="str">
        <f>IF(ISBLANK(V654),VLOOKUP(Abfalldokumentation!$P654,'Liste Gründe'!A:D,3,FALSE),V654)</f>
        <v>VOS &gt; Einsatz</v>
      </c>
      <c r="H654" s="81" t="str">
        <f>IF(ISBLANK(Abfalldokumentation!$W654),"-",Abfalldokumentation!$W654)</f>
        <v>-</v>
      </c>
      <c r="I654" s="81">
        <f t="shared" si="71"/>
        <v>38</v>
      </c>
      <c r="J654" s="81" t="str">
        <f t="shared" si="72"/>
        <v>Produkte</v>
      </c>
      <c r="K654" s="81" t="str">
        <f t="shared" si="73"/>
        <v>BUs</v>
      </c>
      <c r="L654" s="81" t="str">
        <f t="shared" si="74"/>
        <v>Symptome</v>
      </c>
      <c r="M654" s="81">
        <f>IFERROR(VLOOKUP(Abfalldokumentation!$O654,Kennzahlen!S:V,3,FALSE)*Abfalldokumentation!$B654,"0")</f>
        <v>109.482</v>
      </c>
      <c r="N654" s="81" t="str">
        <f>IF(ISBLANK(Q654),VLOOKUP(Abfalldokumentation!$O654,'Linien - BU'!R:S,2,FALSE),Q654)</f>
        <v>L16</v>
      </c>
      <c r="O654" s="77">
        <f t="shared" si="75"/>
        <v>49500090</v>
      </c>
      <c r="P654" s="77">
        <f t="shared" si="76"/>
        <v>12</v>
      </c>
      <c r="Q654" s="39" t="s">
        <v>213</v>
      </c>
      <c r="R654" s="40">
        <v>49500090</v>
      </c>
      <c r="S654" s="40">
        <v>213</v>
      </c>
      <c r="T654" s="40">
        <v>12</v>
      </c>
      <c r="U654" s="41">
        <v>44462</v>
      </c>
      <c r="V654" s="42" t="s">
        <v>21</v>
      </c>
      <c r="W654" s="40" t="s">
        <v>54</v>
      </c>
      <c r="X654" s="44" t="str">
        <f>IFERROR(VLOOKUP(Abfalldokumentation!$R654,Artikel!A:C,3,FALSE),Abfalldokumentation!$R654)</f>
        <v>VOS RW-SCHI-NAT-VAKU</v>
      </c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spans="1:40" ht="30" hidden="1" customHeight="1" x14ac:dyDescent="0.25">
      <c r="A655" s="73" t="str">
        <f>VLOOKUP(N655,'Linien - BU'!A:B,2,FALSE)</f>
        <v>BU3</v>
      </c>
      <c r="B655" s="74">
        <f t="shared" si="70"/>
        <v>345</v>
      </c>
      <c r="C655" s="75">
        <f>Abfalldokumentation!$U655</f>
        <v>44462</v>
      </c>
      <c r="D655" s="69" t="str">
        <f>IFERROR(IF(VLOOKUP(O655,'[1]Rohware 230'!$B:$C,2,FALSE)=0,"Rohware"),
IFERROR(IF(VLOOKUP(O655,[1]Sammelnr.!$B:$C,2,FALSE)=0,"Sammelnr. ungeschält ABS"),
IFERROR(IF(VLOOKUP(O655,[1]Sammelnr.!$E:$F,2,FALSE)=0,"Sammelnr. ungeschält VS"),
IFERROR(IF(VLOOKUP(O655,[1]Sammelnr.!$H:$I,2,FALSE)=0,"Sammelnr. geschält"),
IFERROR(IF(VLOOKUP(O655,[1]Offen!$B:$C,2,FALSE)=0,"Offen ungeschält ABS"),
IFERROR(IF(VLOOKUP(O655,[1]Offen!$E:$F,2,FALSE)=0,"Offen ungeschält VOS"),
IFERROR(IF(VLOOKUP(O655,[1]Offen!$H:$I,2,FALSE)=0,"Offen geschält RW"),
IFERROR(IF(VLOOKUP(O655,[1]Offen!$K:$L,2,FALSE)=0,"Offen vegan"),
IFERROR(IF(VLOOKUP(O655,[1]Offen!$N:$O,2,FALSE)=0,"Offen Zipfel"),
IFERROR(IF(VLOOKUP(O655,[1]Offen!$Q:$R,2,FALSE)=0,"Offen Endstücke"),
IFERROR(IF(VLOOKUP(O655,[1]Vakuumiert!$B:$C,2,FALSE)=0,"Vakuumierter VOS ungeschält"),
IFERROR(IF(VLOOKUP(O655,[1]Vakuumiert!$E:$F,2,FALSE)=0,"Vakuumierter ABS ungeschält"),
IFERROR(IF(VLOOKUP(O655,[1]Vakuumiert!$H:$I,2,FALSE)=0,"Vakuumierter VOS geschält"),
IFERROR(IF(VLOOKUP(O655,[1]Vakuumiert!$K:$L,2,FALSE)=0,"Vakuumierter VOS vegan"),
IFERROR(IF(VLOOKUP(O655,[1]Vakuumiert!$N:$O,2,FALSE)=0,"Vakuumierter VOS Zipfel"),
IFERROR(IF(VLOOKUP(O655,[1]Vakuumiert!$Q:$R,2,FALSE)=0,"Vakuumiert geschält"),
IFERROR(IF(VLOOKUP(O655,'[1]vakuumierte Fertigprodukte'!$B:$C,2,FALSE)=0,"Fertigprodukte"),
IFERROR(IF(VLOOKUP(O655,'[1]vakuumierte Fertigprodukte'!$E:$FI,2,FALSE)=0,"Vakuumierte Zipfel"),
IFERROR(IF(VLOOKUP(O655,[1]Wurste!$B:$C,2,FALSE)=0,"Räucherwürste"),
IFERROR(IF(VLOOKUP(O655,[1]Wurste!$E:$F,2,FALSE)=0,"URW/URGW Wurst"),
IFERROR(IF(VLOOKUP(O655,[1]Wurste!$H:$I,2,FALSE)=0,"HF-Wurst Vegan"),
IFERROR(IF(VLOOKUP(O655,[1]Wurste!$K:$L,2,FALSE)=0,"320er ohne Würste"),
IFERROR(IF(AND(OR(Abfalldokumentation!$A655="BU3",Abfalldokumentation!$A655="Verkauf"),Abfalldokumentation!$F655="Schimmel",Abfalldokumentation!$G655="keinen Abnehmer/kein Schälpersonal"),"Div. Zipfel, ES ohne Verwendung",VLOOKUP(Abfalldokumentation!$E655,Produktgruppen!A:B,2,FALSE)),"-")))))))))))))))))))))))</f>
        <v>Vakuumierter VOS ungeschält</v>
      </c>
      <c r="E655" s="76" t="str">
        <f>IFERROR(VLOOKUP(Abfalldokumentation!$O655,Artikel!A:C,3,FALSE),Abfalldokumentation!$O655)</f>
        <v>VOS RW-JAL-NAT-VAKU</v>
      </c>
      <c r="F655" s="76" t="str">
        <f>VLOOKUP(T655,'Liste Gründe'!A:D,2,FALSE)</f>
        <v>Schimmel</v>
      </c>
      <c r="G655" s="75" t="str">
        <f>IF(ISBLANK(V655),VLOOKUP(Abfalldokumentation!$P655,'Liste Gründe'!A:D,3,FALSE),V655)</f>
        <v>VOS &gt; Einsatz</v>
      </c>
      <c r="H655" s="76" t="str">
        <f>IF(ISBLANK(Abfalldokumentation!$W655),"-",Abfalldokumentation!$W655)</f>
        <v>-</v>
      </c>
      <c r="I655" s="76">
        <f t="shared" si="71"/>
        <v>38</v>
      </c>
      <c r="J655" s="76" t="str">
        <f t="shared" si="72"/>
        <v>Produkte</v>
      </c>
      <c r="K655" s="76" t="str">
        <f t="shared" si="73"/>
        <v>BUs</v>
      </c>
      <c r="L655" s="76" t="str">
        <f t="shared" si="74"/>
        <v>Symptome</v>
      </c>
      <c r="M655" s="76">
        <f>IFERROR(VLOOKUP(Abfalldokumentation!$O655,Kennzahlen!S:V,3,FALSE)*Abfalldokumentation!$B655,"0")</f>
        <v>177.33</v>
      </c>
      <c r="N655" s="76" t="str">
        <f>IF(ISBLANK(Q655),VLOOKUP(Abfalldokumentation!$O655,'Linien - BU'!R:S,2,FALSE),Q655)</f>
        <v>L11</v>
      </c>
      <c r="O655" s="77">
        <f t="shared" si="75"/>
        <v>49500091</v>
      </c>
      <c r="P655" s="77">
        <f t="shared" si="76"/>
        <v>12</v>
      </c>
      <c r="Q655" s="45" t="s">
        <v>266</v>
      </c>
      <c r="R655" s="46">
        <v>49500091</v>
      </c>
      <c r="S655" s="46">
        <v>345</v>
      </c>
      <c r="T655" s="46">
        <v>12</v>
      </c>
      <c r="U655" s="47">
        <v>44462</v>
      </c>
      <c r="V655" s="48" t="s">
        <v>21</v>
      </c>
      <c r="W655" s="46" t="s">
        <v>54</v>
      </c>
      <c r="X655" s="50" t="str">
        <f>IFERROR(VLOOKUP(Abfalldokumentation!$R655,Artikel!A:C,3,FALSE),Abfalldokumentation!$R655)</f>
        <v>VOS RW-JAL-NAT-VAKU</v>
      </c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spans="1:40" ht="30" hidden="1" customHeight="1" x14ac:dyDescent="0.25">
      <c r="A656" s="78" t="str">
        <f>VLOOKUP(N656,'Linien - BU'!A:B,2,FALSE)</f>
        <v>Verkauf</v>
      </c>
      <c r="B656" s="79">
        <f t="shared" si="70"/>
        <v>243</v>
      </c>
      <c r="C656" s="80">
        <f>Abfalldokumentation!$U656</f>
        <v>44462</v>
      </c>
      <c r="D656" s="69" t="str">
        <f>IFERROR(IF(VLOOKUP(O656,'[1]Rohware 230'!$B:$C,2,FALSE)=0,"Rohware"),
IFERROR(IF(VLOOKUP(O656,[1]Sammelnr.!$B:$C,2,FALSE)=0,"Sammelnr. ungeschält ABS"),
IFERROR(IF(VLOOKUP(O656,[1]Sammelnr.!$E:$F,2,FALSE)=0,"Sammelnr. ungeschält VS"),
IFERROR(IF(VLOOKUP(O656,[1]Sammelnr.!$H:$I,2,FALSE)=0,"Sammelnr. geschält"),
IFERROR(IF(VLOOKUP(O656,[1]Offen!$B:$C,2,FALSE)=0,"Offen ungeschält ABS"),
IFERROR(IF(VLOOKUP(O656,[1]Offen!$E:$F,2,FALSE)=0,"Offen ungeschält VOS"),
IFERROR(IF(VLOOKUP(O656,[1]Offen!$H:$I,2,FALSE)=0,"Offen geschält RW"),
IFERROR(IF(VLOOKUP(O656,[1]Offen!$K:$L,2,FALSE)=0,"Offen vegan"),
IFERROR(IF(VLOOKUP(O656,[1]Offen!$N:$O,2,FALSE)=0,"Offen Zipfel"),
IFERROR(IF(VLOOKUP(O656,[1]Offen!$Q:$R,2,FALSE)=0,"Offen Endstücke"),
IFERROR(IF(VLOOKUP(O656,[1]Vakuumiert!$B:$C,2,FALSE)=0,"Vakuumierter VOS ungeschält"),
IFERROR(IF(VLOOKUP(O656,[1]Vakuumiert!$E:$F,2,FALSE)=0,"Vakuumierter ABS ungeschält"),
IFERROR(IF(VLOOKUP(O656,[1]Vakuumiert!$H:$I,2,FALSE)=0,"Vakuumierter VOS geschält"),
IFERROR(IF(VLOOKUP(O656,[1]Vakuumiert!$K:$L,2,FALSE)=0,"Vakuumierter VOS vegan"),
IFERROR(IF(VLOOKUP(O656,[1]Vakuumiert!$N:$O,2,FALSE)=0,"Vakuumierter VOS Zipfel"),
IFERROR(IF(VLOOKUP(O656,[1]Vakuumiert!$Q:$R,2,FALSE)=0,"Vakuumiert geschält"),
IFERROR(IF(VLOOKUP(O656,'[1]vakuumierte Fertigprodukte'!$B:$C,2,FALSE)=0,"Fertigprodukte"),
IFERROR(IF(VLOOKUP(O656,'[1]vakuumierte Fertigprodukte'!$E:$FI,2,FALSE)=0,"Vakuumierte Zipfel"),
IFERROR(IF(VLOOKUP(O656,[1]Wurste!$B:$C,2,FALSE)=0,"Räucherwürste"),
IFERROR(IF(VLOOKUP(O656,[1]Wurste!$E:$F,2,FALSE)=0,"URW/URGW Wurst"),
IFERROR(IF(VLOOKUP(O656,[1]Wurste!$H:$I,2,FALSE)=0,"HF-Wurst Vegan"),
IFERROR(IF(VLOOKUP(O656,[1]Wurste!$K:$L,2,FALSE)=0,"320er ohne Würste"),
IFERROR(IF(AND(OR(Abfalldokumentation!$A656="BU3",Abfalldokumentation!$A656="Verkauf"),Abfalldokumentation!$F656="Schimmel",Abfalldokumentation!$G656="keinen Abnehmer/kein Schälpersonal"),"Div. Zipfel, ES ohne Verwendung",VLOOKUP(Abfalldokumentation!$E656,Produktgruppen!A:B,2,FALSE)),"-")))))))))))))))))))))))</f>
        <v>Div. Zipfel, ES ohne Verwendung</v>
      </c>
      <c r="E656" s="81" t="str">
        <f>IFERROR(VLOOKUP(Abfalldokumentation!$O656,Artikel!A:C,3,FALSE),Abfalldokumentation!$O656)</f>
        <v>VOS RW-NATUR-EXTRA-VAKU</v>
      </c>
      <c r="F656" s="81" t="str">
        <f>VLOOKUP(T656,'Liste Gründe'!A:D,2,FALSE)</f>
        <v>Schimmel</v>
      </c>
      <c r="G656" s="80" t="str">
        <f>IF(ISBLANK(V656),VLOOKUP(Abfalldokumentation!$P656,'Liste Gründe'!A:D,3,FALSE),V656)</f>
        <v>keinen Abnehmer/kein Schälpersonal</v>
      </c>
      <c r="H656" s="81" t="str">
        <f>IF(ISBLANK(Abfalldokumentation!$W656),"-",Abfalldokumentation!$W656)</f>
        <v>keinen Abnehmer/Schälen</v>
      </c>
      <c r="I656" s="81">
        <f t="shared" si="71"/>
        <v>38</v>
      </c>
      <c r="J656" s="81" t="str">
        <f t="shared" si="72"/>
        <v>Produkte</v>
      </c>
      <c r="K656" s="81" t="str">
        <f t="shared" si="73"/>
        <v>BUs</v>
      </c>
      <c r="L656" s="81" t="str">
        <f t="shared" si="74"/>
        <v>Symptome</v>
      </c>
      <c r="M656" s="81" t="str">
        <f>IFERROR(VLOOKUP(Abfalldokumentation!$O656,Kennzahlen!S:V,3,FALSE)*Abfalldokumentation!$B656,"0")</f>
        <v>0</v>
      </c>
      <c r="N656" s="81" t="str">
        <f>IF(ISBLANK(Q656),VLOOKUP(Abfalldokumentation!$O656,'Linien - BU'!R:S,2,FALSE),Q656)</f>
        <v>Verkauf</v>
      </c>
      <c r="O656" s="77">
        <f t="shared" si="75"/>
        <v>49500092</v>
      </c>
      <c r="P656" s="77">
        <f t="shared" si="76"/>
        <v>12</v>
      </c>
      <c r="Q656" s="39" t="s">
        <v>11</v>
      </c>
      <c r="R656" s="40">
        <v>49500092</v>
      </c>
      <c r="S656" s="40">
        <v>243</v>
      </c>
      <c r="T656" s="40">
        <v>12</v>
      </c>
      <c r="U656" s="41">
        <v>44462</v>
      </c>
      <c r="V656" s="42" t="s">
        <v>20</v>
      </c>
      <c r="W656" s="40" t="s">
        <v>192</v>
      </c>
      <c r="X656" s="44" t="str">
        <f>IFERROR(VLOOKUP(Abfalldokumentation!$R656,Artikel!A:C,3,FALSE),Abfalldokumentation!$R656)</f>
        <v>VOS RW-NATUR-EXTRA-VAKU</v>
      </c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spans="1:40" ht="30" hidden="1" customHeight="1" x14ac:dyDescent="0.25">
      <c r="A657" s="73" t="str">
        <f>VLOOKUP(N657,'Linien - BU'!A:B,2,FALSE)</f>
        <v>Verkauf</v>
      </c>
      <c r="B657" s="74">
        <f t="shared" si="70"/>
        <v>102</v>
      </c>
      <c r="C657" s="75">
        <f>Abfalldokumentation!$U657</f>
        <v>44462</v>
      </c>
      <c r="D657" s="69" t="str">
        <f>IFERROR(IF(VLOOKUP(O657,'[1]Rohware 230'!$B:$C,2,FALSE)=0,"Rohware"),
IFERROR(IF(VLOOKUP(O657,[1]Sammelnr.!$B:$C,2,FALSE)=0,"Sammelnr. ungeschält ABS"),
IFERROR(IF(VLOOKUP(O657,[1]Sammelnr.!$E:$F,2,FALSE)=0,"Sammelnr. ungeschält VS"),
IFERROR(IF(VLOOKUP(O657,[1]Sammelnr.!$H:$I,2,FALSE)=0,"Sammelnr. geschält"),
IFERROR(IF(VLOOKUP(O657,[1]Offen!$B:$C,2,FALSE)=0,"Offen ungeschält ABS"),
IFERROR(IF(VLOOKUP(O657,[1]Offen!$E:$F,2,FALSE)=0,"Offen ungeschält VOS"),
IFERROR(IF(VLOOKUP(O657,[1]Offen!$H:$I,2,FALSE)=0,"Offen geschält RW"),
IFERROR(IF(VLOOKUP(O657,[1]Offen!$K:$L,2,FALSE)=0,"Offen vegan"),
IFERROR(IF(VLOOKUP(O657,[1]Offen!$N:$O,2,FALSE)=0,"Offen Zipfel"),
IFERROR(IF(VLOOKUP(O657,[1]Offen!$Q:$R,2,FALSE)=0,"Offen Endstücke"),
IFERROR(IF(VLOOKUP(O657,[1]Vakuumiert!$B:$C,2,FALSE)=0,"Vakuumierter VOS ungeschält"),
IFERROR(IF(VLOOKUP(O657,[1]Vakuumiert!$E:$F,2,FALSE)=0,"Vakuumierter ABS ungeschält"),
IFERROR(IF(VLOOKUP(O657,[1]Vakuumiert!$H:$I,2,FALSE)=0,"Vakuumierter VOS geschält"),
IFERROR(IF(VLOOKUP(O657,[1]Vakuumiert!$K:$L,2,FALSE)=0,"Vakuumierter VOS vegan"),
IFERROR(IF(VLOOKUP(O657,[1]Vakuumiert!$N:$O,2,FALSE)=0,"Vakuumierter VOS Zipfel"),
IFERROR(IF(VLOOKUP(O657,[1]Vakuumiert!$Q:$R,2,FALSE)=0,"Vakuumiert geschält"),
IFERROR(IF(VLOOKUP(O657,'[1]vakuumierte Fertigprodukte'!$B:$C,2,FALSE)=0,"Fertigprodukte"),
IFERROR(IF(VLOOKUP(O657,'[1]vakuumierte Fertigprodukte'!$E:$FI,2,FALSE)=0,"Vakuumierte Zipfel"),
IFERROR(IF(VLOOKUP(O657,[1]Wurste!$B:$C,2,FALSE)=0,"Räucherwürste"),
IFERROR(IF(VLOOKUP(O657,[1]Wurste!$E:$F,2,FALSE)=0,"URW/URGW Wurst"),
IFERROR(IF(VLOOKUP(O657,[1]Wurste!$H:$I,2,FALSE)=0,"HF-Wurst Vegan"),
IFERROR(IF(VLOOKUP(O657,[1]Wurste!$K:$L,2,FALSE)=0,"320er ohne Würste"),
IFERROR(IF(AND(OR(Abfalldokumentation!$A657="BU3",Abfalldokumentation!$A657="Verkauf"),Abfalldokumentation!$F657="Schimmel",Abfalldokumentation!$G657="keinen Abnehmer/kein Schälpersonal"),"Div. Zipfel, ES ohne Verwendung",VLOOKUP(Abfalldokumentation!$E657,Produktgruppen!A:B,2,FALSE)),"-")))))))))))))))))))))))</f>
        <v>Div. Zipfel, ES ohne Verwendung</v>
      </c>
      <c r="E657" s="76" t="str">
        <f>IFERROR(VLOOKUP(Abfalldokumentation!$O657,Artikel!A:C,3,FALSE),Abfalldokumentation!$O657)</f>
        <v>VOS GRW-SCHI-VAKU /Ersa</v>
      </c>
      <c r="F657" s="76" t="str">
        <f>VLOOKUP(T657,'Liste Gründe'!A:D,2,FALSE)</f>
        <v>Schimmel</v>
      </c>
      <c r="G657" s="75" t="str">
        <f>IF(ISBLANK(V657),VLOOKUP(Abfalldokumentation!$P657,'Liste Gründe'!A:D,3,FALSE),V657)</f>
        <v>keinen Abnehmer/kein Schälpersonal</v>
      </c>
      <c r="H657" s="76" t="str">
        <f>IF(ISBLANK(Abfalldokumentation!$W657),"-",Abfalldokumentation!$W657)</f>
        <v>keinen Abnehmer/Schälen</v>
      </c>
      <c r="I657" s="76">
        <f t="shared" si="71"/>
        <v>38</v>
      </c>
      <c r="J657" s="76" t="str">
        <f t="shared" si="72"/>
        <v>Produkte</v>
      </c>
      <c r="K657" s="76" t="str">
        <f t="shared" si="73"/>
        <v>BUs</v>
      </c>
      <c r="L657" s="76" t="str">
        <f t="shared" si="74"/>
        <v>Symptome</v>
      </c>
      <c r="M657" s="76">
        <f>IFERROR(VLOOKUP(Abfalldokumentation!$O657,Kennzahlen!S:V,3,FALSE)*Abfalldokumentation!$B657,"0")</f>
        <v>52.428000000000004</v>
      </c>
      <c r="N657" s="76" t="str">
        <f>IF(ISBLANK(Q657),VLOOKUP(Abfalldokumentation!$O657,'Linien - BU'!R:S,2,FALSE),Q657)</f>
        <v>Verkauf</v>
      </c>
      <c r="O657" s="77">
        <f t="shared" si="75"/>
        <v>49500144</v>
      </c>
      <c r="P657" s="77">
        <f t="shared" si="76"/>
        <v>12</v>
      </c>
      <c r="Q657" s="45" t="s">
        <v>11</v>
      </c>
      <c r="R657" s="46">
        <v>49500144</v>
      </c>
      <c r="S657" s="46">
        <v>102</v>
      </c>
      <c r="T657" s="46">
        <v>12</v>
      </c>
      <c r="U657" s="47">
        <v>44462</v>
      </c>
      <c r="V657" s="48" t="s">
        <v>20</v>
      </c>
      <c r="W657" s="46" t="s">
        <v>192</v>
      </c>
      <c r="X657" s="50" t="str">
        <f>IFERROR(VLOOKUP(Abfalldokumentation!$R657,Artikel!A:C,3,FALSE),Abfalldokumentation!$R657)</f>
        <v>VOS GRW-SCHI-VAKU /Ersa</v>
      </c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spans="1:40" ht="30" hidden="1" customHeight="1" x14ac:dyDescent="0.25">
      <c r="A658" s="78" t="str">
        <f>VLOOKUP(N658,'Linien - BU'!A:B,2,FALSE)</f>
        <v>BU4</v>
      </c>
      <c r="B658" s="79">
        <f t="shared" si="70"/>
        <v>46</v>
      </c>
      <c r="C658" s="80">
        <f>Abfalldokumentation!$U658</f>
        <v>44462</v>
      </c>
      <c r="D658" s="69" t="str">
        <f>IFERROR(IF(VLOOKUP(O658,'[1]Rohware 230'!$B:$C,2,FALSE)=0,"Rohware"),
IFERROR(IF(VLOOKUP(O658,[1]Sammelnr.!$B:$C,2,FALSE)=0,"Sammelnr. ungeschält ABS"),
IFERROR(IF(VLOOKUP(O658,[1]Sammelnr.!$E:$F,2,FALSE)=0,"Sammelnr. ungeschält VS"),
IFERROR(IF(VLOOKUP(O658,[1]Sammelnr.!$H:$I,2,FALSE)=0,"Sammelnr. geschält"),
IFERROR(IF(VLOOKUP(O658,[1]Offen!$B:$C,2,FALSE)=0,"Offen ungeschält ABS"),
IFERROR(IF(VLOOKUP(O658,[1]Offen!$E:$F,2,FALSE)=0,"Offen ungeschält VOS"),
IFERROR(IF(VLOOKUP(O658,[1]Offen!$H:$I,2,FALSE)=0,"Offen geschält RW"),
IFERROR(IF(VLOOKUP(O658,[1]Offen!$K:$L,2,FALSE)=0,"Offen vegan"),
IFERROR(IF(VLOOKUP(O658,[1]Offen!$N:$O,2,FALSE)=0,"Offen Zipfel"),
IFERROR(IF(VLOOKUP(O658,[1]Offen!$Q:$R,2,FALSE)=0,"Offen Endstücke"),
IFERROR(IF(VLOOKUP(O658,[1]Vakuumiert!$B:$C,2,FALSE)=0,"Vakuumierter VOS ungeschält"),
IFERROR(IF(VLOOKUP(O658,[1]Vakuumiert!$E:$F,2,FALSE)=0,"Vakuumierter ABS ungeschält"),
IFERROR(IF(VLOOKUP(O658,[1]Vakuumiert!$H:$I,2,FALSE)=0,"Vakuumierter VOS geschält"),
IFERROR(IF(VLOOKUP(O658,[1]Vakuumiert!$K:$L,2,FALSE)=0,"Vakuumierter VOS vegan"),
IFERROR(IF(VLOOKUP(O658,[1]Vakuumiert!$N:$O,2,FALSE)=0,"Vakuumierter VOS Zipfel"),
IFERROR(IF(VLOOKUP(O658,[1]Vakuumiert!$Q:$R,2,FALSE)=0,"Vakuumiert geschält"),
IFERROR(IF(VLOOKUP(O658,'[1]vakuumierte Fertigprodukte'!$B:$C,2,FALSE)=0,"Fertigprodukte"),
IFERROR(IF(VLOOKUP(O658,'[1]vakuumierte Fertigprodukte'!$E:$FI,2,FALSE)=0,"Vakuumierte Zipfel"),
IFERROR(IF(VLOOKUP(O658,[1]Wurste!$B:$C,2,FALSE)=0,"Räucherwürste"),
IFERROR(IF(VLOOKUP(O658,[1]Wurste!$E:$F,2,FALSE)=0,"URW/URGW Wurst"),
IFERROR(IF(VLOOKUP(O658,[1]Wurste!$H:$I,2,FALSE)=0,"HF-Wurst Vegan"),
IFERROR(IF(VLOOKUP(O658,[1]Wurste!$K:$L,2,FALSE)=0,"320er ohne Würste"),
IFERROR(IF(AND(OR(Abfalldokumentation!$A658="BU3",Abfalldokumentation!$A658="Verkauf"),Abfalldokumentation!$F658="Schimmel",Abfalldokumentation!$G658="keinen Abnehmer/kein Schälpersonal"),"Div. Zipfel, ES ohne Verwendung",VLOOKUP(Abfalldokumentation!$E658,Produktgruppen!A:B,2,FALSE)),"-")))))))))))))))))))))))</f>
        <v>Diverses</v>
      </c>
      <c r="E658" s="81" t="str">
        <f>IFERROR(VLOOKUP(Abfalldokumentation!$O658,Artikel!A:C,3,FALSE),Abfalldokumentation!$O658)</f>
        <v>Diverses</v>
      </c>
      <c r="F658" s="81" t="str">
        <f>VLOOKUP(T658,'Liste Gründe'!A:D,2,FALSE)</f>
        <v>Linienbezogen</v>
      </c>
      <c r="G658" s="80" t="str">
        <f>IF(ISBLANK(V658),VLOOKUP(Abfalldokumentation!$P658,'Liste Gründe'!A:D,3,FALSE),V658)</f>
        <v>Maschinenabfall</v>
      </c>
      <c r="H658" s="81" t="str">
        <f>IF(ISBLANK(Abfalldokumentation!$W658),"-",Abfalldokumentation!$W658)</f>
        <v>-</v>
      </c>
      <c r="I658" s="81">
        <f t="shared" si="71"/>
        <v>38</v>
      </c>
      <c r="J658" s="81" t="str">
        <f t="shared" si="72"/>
        <v>Produkte</v>
      </c>
      <c r="K658" s="81" t="str">
        <f t="shared" si="73"/>
        <v>BUs</v>
      </c>
      <c r="L658" s="81" t="str">
        <f t="shared" si="74"/>
        <v>Symptome</v>
      </c>
      <c r="M658" s="81" t="str">
        <f>IFERROR(VLOOKUP(Abfalldokumentation!$O658,Kennzahlen!S:V,3,FALSE)*Abfalldokumentation!$B658,"0")</f>
        <v>0</v>
      </c>
      <c r="N658" s="81" t="str">
        <f>IF(ISBLANK(Q658),VLOOKUP(Abfalldokumentation!$O658,'Linien - BU'!R:S,2,FALSE),Q658)</f>
        <v>BU4</v>
      </c>
      <c r="O658" s="77" t="str">
        <f t="shared" si="75"/>
        <v>Diverses</v>
      </c>
      <c r="P658" s="77">
        <f t="shared" si="76"/>
        <v>30</v>
      </c>
      <c r="Q658" s="39" t="s">
        <v>9</v>
      </c>
      <c r="R658" s="40" t="s">
        <v>110</v>
      </c>
      <c r="S658" s="40">
        <v>46</v>
      </c>
      <c r="T658" s="40">
        <v>30</v>
      </c>
      <c r="U658" s="41">
        <v>44462</v>
      </c>
      <c r="V658" s="42"/>
      <c r="W658" s="40"/>
      <c r="X658" s="44" t="str">
        <f>IFERROR(VLOOKUP(Abfalldokumentation!$R658,Artikel!A:C,3,FALSE),Abfalldokumentation!$R658)</f>
        <v>Diverses</v>
      </c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spans="1:40" ht="30" hidden="1" customHeight="1" x14ac:dyDescent="0.25">
      <c r="A659" s="73" t="str">
        <f>VLOOKUP(N659,'Linien - BU'!A:B,2,FALSE)</f>
        <v>BU1</v>
      </c>
      <c r="B659" s="74">
        <f t="shared" si="70"/>
        <v>40.4</v>
      </c>
      <c r="C659" s="75">
        <f>Abfalldokumentation!$U659</f>
        <v>44462</v>
      </c>
      <c r="D659" s="69" t="str">
        <f>IFERROR(IF(VLOOKUP(O659,'[1]Rohware 230'!$B:$C,2,FALSE)=0,"Rohware"),
IFERROR(IF(VLOOKUP(O659,[1]Sammelnr.!$B:$C,2,FALSE)=0,"Sammelnr. ungeschält ABS"),
IFERROR(IF(VLOOKUP(O659,[1]Sammelnr.!$E:$F,2,FALSE)=0,"Sammelnr. ungeschält VS"),
IFERROR(IF(VLOOKUP(O659,[1]Sammelnr.!$H:$I,2,FALSE)=0,"Sammelnr. geschält"),
IFERROR(IF(VLOOKUP(O659,[1]Offen!$B:$C,2,FALSE)=0,"Offen ungeschält ABS"),
IFERROR(IF(VLOOKUP(O659,[1]Offen!$E:$F,2,FALSE)=0,"Offen ungeschält VOS"),
IFERROR(IF(VLOOKUP(O659,[1]Offen!$H:$I,2,FALSE)=0,"Offen geschält RW"),
IFERROR(IF(VLOOKUP(O659,[1]Offen!$K:$L,2,FALSE)=0,"Offen vegan"),
IFERROR(IF(VLOOKUP(O659,[1]Offen!$N:$O,2,FALSE)=0,"Offen Zipfel"),
IFERROR(IF(VLOOKUP(O659,[1]Offen!$Q:$R,2,FALSE)=0,"Offen Endstücke"),
IFERROR(IF(VLOOKUP(O659,[1]Vakuumiert!$B:$C,2,FALSE)=0,"Vakuumierter VOS ungeschält"),
IFERROR(IF(VLOOKUP(O659,[1]Vakuumiert!$E:$F,2,FALSE)=0,"Vakuumierter ABS ungeschält"),
IFERROR(IF(VLOOKUP(O659,[1]Vakuumiert!$H:$I,2,FALSE)=0,"Vakuumierter VOS geschält"),
IFERROR(IF(VLOOKUP(O659,[1]Vakuumiert!$K:$L,2,FALSE)=0,"Vakuumierter VOS vegan"),
IFERROR(IF(VLOOKUP(O659,[1]Vakuumiert!$N:$O,2,FALSE)=0,"Vakuumierter VOS Zipfel"),
IFERROR(IF(VLOOKUP(O659,[1]Vakuumiert!$Q:$R,2,FALSE)=0,"Vakuumiert geschält"),
IFERROR(IF(VLOOKUP(O659,'[1]vakuumierte Fertigprodukte'!$B:$C,2,FALSE)=0,"Fertigprodukte"),
IFERROR(IF(VLOOKUP(O659,'[1]vakuumierte Fertigprodukte'!$E:$FI,2,FALSE)=0,"Vakuumierte Zipfel"),
IFERROR(IF(VLOOKUP(O659,[1]Wurste!$B:$C,2,FALSE)=0,"Räucherwürste"),
IFERROR(IF(VLOOKUP(O659,[1]Wurste!$E:$F,2,FALSE)=0,"URW/URGW Wurst"),
IFERROR(IF(VLOOKUP(O659,[1]Wurste!$H:$I,2,FALSE)=0,"HF-Wurst Vegan"),
IFERROR(IF(VLOOKUP(O659,[1]Wurste!$K:$L,2,FALSE)=0,"320er ohne Würste"),
IFERROR(IF(AND(OR(Abfalldokumentation!$A659="BU3",Abfalldokumentation!$A659="Verkauf"),Abfalldokumentation!$F659="Schimmel",Abfalldokumentation!$G659="keinen Abnehmer/kein Schälpersonal"),"Div. Zipfel, ES ohne Verwendung",VLOOKUP(Abfalldokumentation!$E659,Produktgruppen!A:B,2,FALSE)),"-")))))))))))))))))))))))</f>
        <v>Diverses</v>
      </c>
      <c r="E659" s="76" t="str">
        <f>IFERROR(VLOOKUP(Abfalldokumentation!$O659,Artikel!A:C,3,FALSE),Abfalldokumentation!$O659)</f>
        <v>Diverses aus Abfüllung</v>
      </c>
      <c r="F659" s="76" t="str">
        <f>VLOOKUP(T659,'Liste Gründe'!A:D,2,FALSE)</f>
        <v>Linienbezogen</v>
      </c>
      <c r="G659" s="75" t="str">
        <f>IF(ISBLANK(V659),VLOOKUP(Abfalldokumentation!$P659,'Liste Gründe'!A:D,3,FALSE),V659)</f>
        <v>aus Hand gerutscht</v>
      </c>
      <c r="H659" s="76" t="str">
        <f>IF(ISBLANK(Abfalldokumentation!$W659),"-",Abfalldokumentation!$W659)</f>
        <v>aus der Hand gerutscht</v>
      </c>
      <c r="I659" s="76">
        <f t="shared" si="71"/>
        <v>38</v>
      </c>
      <c r="J659" s="76" t="str">
        <f t="shared" si="72"/>
        <v>Produkte</v>
      </c>
      <c r="K659" s="76" t="str">
        <f t="shared" si="73"/>
        <v>BUs</v>
      </c>
      <c r="L659" s="76" t="str">
        <f t="shared" si="74"/>
        <v>Symptome</v>
      </c>
      <c r="M659" s="76" t="str">
        <f>IFERROR(VLOOKUP(Abfalldokumentation!$O659,Kennzahlen!S:V,3,FALSE)*Abfalldokumentation!$B659,"0")</f>
        <v>0</v>
      </c>
      <c r="N659" s="76" t="str">
        <f>IF(ISBLANK(Q659),VLOOKUP(Abfalldokumentation!$O659,'Linien - BU'!R:S,2,FALSE),Q659)</f>
        <v>Abfüllung</v>
      </c>
      <c r="O659" s="77" t="str">
        <f t="shared" si="75"/>
        <v>Diverses aus Abfüllung</v>
      </c>
      <c r="P659" s="77">
        <f t="shared" si="76"/>
        <v>32</v>
      </c>
      <c r="Q659" s="45" t="s">
        <v>180</v>
      </c>
      <c r="R659" s="46" t="s">
        <v>193</v>
      </c>
      <c r="S659" s="46">
        <v>40.4</v>
      </c>
      <c r="T659" s="46">
        <v>32</v>
      </c>
      <c r="U659" s="47">
        <v>44462</v>
      </c>
      <c r="V659" s="48"/>
      <c r="W659" s="46" t="s">
        <v>271</v>
      </c>
      <c r="X659" s="50" t="str">
        <f>IFERROR(VLOOKUP(Abfalldokumentation!$R659,Artikel!A:C,3,FALSE),Abfalldokumentation!$R659)</f>
        <v>Diverses aus Abfüllung</v>
      </c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spans="1:40" ht="30" customHeight="1" x14ac:dyDescent="0.25">
      <c r="A660" s="78" t="str">
        <f>VLOOKUP(N660,'Linien - BU'!A:B,2,FALSE)</f>
        <v>BU1</v>
      </c>
      <c r="B660" s="79">
        <f t="shared" si="70"/>
        <v>113</v>
      </c>
      <c r="C660" s="80">
        <f>Abfalldokumentation!$U660</f>
        <v>44462</v>
      </c>
      <c r="D660" s="69" t="str">
        <f>IFERROR(IF(VLOOKUP(O660,'[1]Rohware 230'!$B:$C,2,FALSE)=0,"Rohware"),
IFERROR(IF(VLOOKUP(O660,[1]Sammelnr.!$B:$C,2,FALSE)=0,"Sammelnr. ungeschält ABS"),
IFERROR(IF(VLOOKUP(O660,[1]Sammelnr.!$E:$F,2,FALSE)=0,"Sammelnr. ungeschält VS"),
IFERROR(IF(VLOOKUP(O660,[1]Sammelnr.!$H:$I,2,FALSE)=0,"Sammelnr. geschält"),
IFERROR(IF(VLOOKUP(O660,[1]Offen!$B:$C,2,FALSE)=0,"Offen ungeschält ABS"),
IFERROR(IF(VLOOKUP(O660,[1]Offen!$E:$F,2,FALSE)=0,"Offen ungeschält VOS"),
IFERROR(IF(VLOOKUP(O660,[1]Offen!$H:$I,2,FALSE)=0,"Offen geschält RW"),
IFERROR(IF(VLOOKUP(O660,[1]Offen!$K:$L,2,FALSE)=0,"Offen vegan"),
IFERROR(IF(VLOOKUP(O660,[1]Offen!$N:$O,2,FALSE)=0,"Offen Zipfel"),
IFERROR(IF(VLOOKUP(O660,[1]Offen!$Q:$R,2,FALSE)=0,"Offen Endstücke"),
IFERROR(IF(VLOOKUP(O660,[1]Vakuumiert!$B:$C,2,FALSE)=0,"Vakuumierter VOS ungeschält"),
IFERROR(IF(VLOOKUP(O660,[1]Vakuumiert!$E:$F,2,FALSE)=0,"Vakuumierter ABS ungeschält"),
IFERROR(IF(VLOOKUP(O660,[1]Vakuumiert!$H:$I,2,FALSE)=0,"Vakuumierter VOS geschält"),
IFERROR(IF(VLOOKUP(O660,[1]Vakuumiert!$K:$L,2,FALSE)=0,"Vakuumierter VOS vegan"),
IFERROR(IF(VLOOKUP(O660,[1]Vakuumiert!$N:$O,2,FALSE)=0,"Vakuumierter VOS Zipfel"),
IFERROR(IF(VLOOKUP(O660,[1]Vakuumiert!$Q:$R,2,FALSE)=0,"Vakuumiert geschält"),
IFERROR(IF(VLOOKUP(O660,'[1]vakuumierte Fertigprodukte'!$B:$C,2,FALSE)=0,"Fertigprodukte"),
IFERROR(IF(VLOOKUP(O660,'[1]vakuumierte Fertigprodukte'!$E:$FI,2,FALSE)=0,"Vakuumierte Zipfel"),
IFERROR(IF(VLOOKUP(O660,[1]Wurste!$B:$C,2,FALSE)=0,"Räucherwürste"),
IFERROR(IF(VLOOKUP(O660,[1]Wurste!$E:$F,2,FALSE)=0,"URW/URGW Wurst"),
IFERROR(IF(VLOOKUP(O660,[1]Wurste!$H:$I,2,FALSE)=0,"HF-Wurst Vegan"),
IFERROR(IF(VLOOKUP(O660,[1]Wurste!$K:$L,2,FALSE)=0,"320er ohne Würste"),
IFERROR(IF(AND(OR(Abfalldokumentation!$A660="BU3",Abfalldokumentation!$A660="Verkauf"),Abfalldokumentation!$F660="Schimmel",Abfalldokumentation!$G660="keinen Abnehmer/kein Schälpersonal"),"Div. Zipfel, ES ohne Verwendung",VLOOKUP(Abfalldokumentation!$E660,Produktgruppen!A:B,2,FALSE)),"-")))))))))))))))))))))))</f>
        <v>Diverses</v>
      </c>
      <c r="E660" s="81" t="str">
        <f>IFERROR(VLOOKUP(Abfalldokumentation!$O660,Artikel!A:C,3,FALSE),Abfalldokumentation!$O660)</f>
        <v>Diverses aus Abfüllung</v>
      </c>
      <c r="F660" s="81" t="str">
        <f>VLOOKUP(T660,'Liste Gründe'!A:D,2,FALSE)</f>
        <v>Linienbezogen</v>
      </c>
      <c r="G660" s="80" t="str">
        <f>IF(ISBLANK(V660),VLOOKUP(Abfalldokumentation!$P660,'Liste Gründe'!A:D,3,FALSE),V660)</f>
        <v>Darm geplatzt</v>
      </c>
      <c r="H660" s="81" t="str">
        <f>IF(ISBLANK(Abfalldokumentation!$W660),"-",Abfalldokumentation!$W660)</f>
        <v>-</v>
      </c>
      <c r="I660" s="81">
        <f t="shared" si="71"/>
        <v>38</v>
      </c>
      <c r="J660" s="81" t="str">
        <f t="shared" si="72"/>
        <v>Produkte</v>
      </c>
      <c r="K660" s="81" t="str">
        <f t="shared" si="73"/>
        <v>BUs</v>
      </c>
      <c r="L660" s="81" t="str">
        <f t="shared" si="74"/>
        <v>Symptome</v>
      </c>
      <c r="M660" s="81" t="str">
        <f>IFERROR(VLOOKUP(Abfalldokumentation!$O660,Kennzahlen!S:V,3,FALSE)*Abfalldokumentation!$B660,"0")</f>
        <v>0</v>
      </c>
      <c r="N660" s="81" t="str">
        <f>IF(ISBLANK(Q660),VLOOKUP(Abfalldokumentation!$O660,'Linien - BU'!R:S,2,FALSE),Q660)</f>
        <v>Abfüllung</v>
      </c>
      <c r="O660" s="77" t="str">
        <f t="shared" si="75"/>
        <v>Diverses aus Abfüllung</v>
      </c>
      <c r="P660" s="77">
        <f t="shared" si="76"/>
        <v>34</v>
      </c>
      <c r="Q660" s="39" t="s">
        <v>180</v>
      </c>
      <c r="R660" s="40" t="s">
        <v>193</v>
      </c>
      <c r="S660" s="40">
        <v>113</v>
      </c>
      <c r="T660" s="40">
        <v>34</v>
      </c>
      <c r="U660" s="41">
        <v>44462</v>
      </c>
      <c r="V660" s="42"/>
      <c r="W660" s="40"/>
      <c r="X660" s="44" t="str">
        <f>IFERROR(VLOOKUP(Abfalldokumentation!$R660,Artikel!A:C,3,FALSE),Abfalldokumentation!$R660)</f>
        <v>Diverses aus Abfüllung</v>
      </c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spans="1:40" ht="30" hidden="1" customHeight="1" x14ac:dyDescent="0.25">
      <c r="A661" s="73" t="str">
        <f>VLOOKUP(N661,'Linien - BU'!A:B,2,FALSE)</f>
        <v>Rest</v>
      </c>
      <c r="B661" s="74">
        <f t="shared" si="70"/>
        <v>84</v>
      </c>
      <c r="C661" s="75">
        <f>Abfalldokumentation!$U661</f>
        <v>44462</v>
      </c>
      <c r="D661" s="69" t="str">
        <f>IFERROR(IF(VLOOKUP(O661,'[1]Rohware 230'!$B:$C,2,FALSE)=0,"Rohware"),
IFERROR(IF(VLOOKUP(O661,[1]Sammelnr.!$B:$C,2,FALSE)=0,"Sammelnr. ungeschält ABS"),
IFERROR(IF(VLOOKUP(O661,[1]Sammelnr.!$E:$F,2,FALSE)=0,"Sammelnr. ungeschält VS"),
IFERROR(IF(VLOOKUP(O661,[1]Sammelnr.!$H:$I,2,FALSE)=0,"Sammelnr. geschält"),
IFERROR(IF(VLOOKUP(O661,[1]Offen!$B:$C,2,FALSE)=0,"Offen ungeschält ABS"),
IFERROR(IF(VLOOKUP(O661,[1]Offen!$E:$F,2,FALSE)=0,"Offen ungeschält VOS"),
IFERROR(IF(VLOOKUP(O661,[1]Offen!$H:$I,2,FALSE)=0,"Offen geschält RW"),
IFERROR(IF(VLOOKUP(O661,[1]Offen!$K:$L,2,FALSE)=0,"Offen vegan"),
IFERROR(IF(VLOOKUP(O661,[1]Offen!$N:$O,2,FALSE)=0,"Offen Zipfel"),
IFERROR(IF(VLOOKUP(O661,[1]Offen!$Q:$R,2,FALSE)=0,"Offen Endstücke"),
IFERROR(IF(VLOOKUP(O661,[1]Vakuumiert!$B:$C,2,FALSE)=0,"Vakuumierter VOS ungeschält"),
IFERROR(IF(VLOOKUP(O661,[1]Vakuumiert!$E:$F,2,FALSE)=0,"Vakuumierter ABS ungeschält"),
IFERROR(IF(VLOOKUP(O661,[1]Vakuumiert!$H:$I,2,FALSE)=0,"Vakuumierter VOS geschält"),
IFERROR(IF(VLOOKUP(O661,[1]Vakuumiert!$K:$L,2,FALSE)=0,"Vakuumierter VOS vegan"),
IFERROR(IF(VLOOKUP(O661,[1]Vakuumiert!$N:$O,2,FALSE)=0,"Vakuumierter VOS Zipfel"),
IFERROR(IF(VLOOKUP(O661,[1]Vakuumiert!$Q:$R,2,FALSE)=0,"Vakuumiert geschält"),
IFERROR(IF(VLOOKUP(O661,'[1]vakuumierte Fertigprodukte'!$B:$C,2,FALSE)=0,"Fertigprodukte"),
IFERROR(IF(VLOOKUP(O661,'[1]vakuumierte Fertigprodukte'!$E:$FI,2,FALSE)=0,"Vakuumierte Zipfel"),
IFERROR(IF(VLOOKUP(O661,[1]Wurste!$B:$C,2,FALSE)=0,"Räucherwürste"),
IFERROR(IF(VLOOKUP(O661,[1]Wurste!$E:$F,2,FALSE)=0,"URW/URGW Wurst"),
IFERROR(IF(VLOOKUP(O661,[1]Wurste!$H:$I,2,FALSE)=0,"HF-Wurst Vegan"),
IFERROR(IF(VLOOKUP(O661,[1]Wurste!$K:$L,2,FALSE)=0,"320er ohne Würste"),
IFERROR(IF(AND(OR(Abfalldokumentation!$A661="BU3",Abfalldokumentation!$A661="Verkauf"),Abfalldokumentation!$F661="Schimmel",Abfalldokumentation!$G661="keinen Abnehmer/kein Schälpersonal"),"Div. Zipfel, ES ohne Verwendung",VLOOKUP(Abfalldokumentation!$E661,Produktgruppen!A:B,2,FALSE)),"-")))))))))))))))))))))))</f>
        <v>Diverses</v>
      </c>
      <c r="E661" s="76" t="str">
        <f>IFERROR(VLOOKUP(Abfalldokumentation!$O661,Artikel!A:C,3,FALSE),Abfalldokumentation!$O661)</f>
        <v>Diverses Muster</v>
      </c>
      <c r="F661" s="76" t="str">
        <f>VLOOKUP(T661,'Liste Gründe'!A:D,2,FALSE)</f>
        <v>Qualitätssicherung</v>
      </c>
      <c r="G661" s="75" t="str">
        <f>IF(ISBLANK(V661),VLOOKUP(Abfalldokumentation!$P661,'Liste Gründe'!A:D,3,FALSE),V661)</f>
        <v>Muster</v>
      </c>
      <c r="H661" s="76" t="str">
        <f>IF(ISBLANK(Abfalldokumentation!$W661),"-",Abfalldokumentation!$W661)</f>
        <v>Muster</v>
      </c>
      <c r="I661" s="76">
        <f t="shared" si="71"/>
        <v>38</v>
      </c>
      <c r="J661" s="76" t="str">
        <f t="shared" si="72"/>
        <v>Produkte</v>
      </c>
      <c r="K661" s="76" t="str">
        <f t="shared" si="73"/>
        <v>BUs</v>
      </c>
      <c r="L661" s="76" t="str">
        <f t="shared" si="74"/>
        <v>Symptome</v>
      </c>
      <c r="M661" s="76" t="str">
        <f>IFERROR(VLOOKUP(Abfalldokumentation!$O661,Kennzahlen!S:V,3,FALSE)*Abfalldokumentation!$B661,"0")</f>
        <v>0</v>
      </c>
      <c r="N661" s="76" t="str">
        <f>IF(ISBLANK(Q661),VLOOKUP(Abfalldokumentation!$O661,'Linien - BU'!R:S,2,FALSE),Q661)</f>
        <v>Muster</v>
      </c>
      <c r="O661" s="77" t="str">
        <f t="shared" si="75"/>
        <v>Diverses Muster</v>
      </c>
      <c r="P661" s="77">
        <f t="shared" si="76"/>
        <v>72</v>
      </c>
      <c r="Q661" s="45" t="s">
        <v>238</v>
      </c>
      <c r="R661" s="46" t="s">
        <v>284</v>
      </c>
      <c r="S661" s="46">
        <v>84</v>
      </c>
      <c r="T661" s="46">
        <v>72</v>
      </c>
      <c r="U661" s="47">
        <v>44462</v>
      </c>
      <c r="V661" s="48" t="s">
        <v>238</v>
      </c>
      <c r="W661" s="46" t="s">
        <v>238</v>
      </c>
      <c r="X661" s="50" t="str">
        <f>IFERROR(VLOOKUP(Abfalldokumentation!$R661,Artikel!A:C,3,FALSE),Abfalldokumentation!$R661)</f>
        <v>Diverses Muster</v>
      </c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spans="1:40" ht="30" hidden="1" customHeight="1" x14ac:dyDescent="0.25">
      <c r="A662" s="78" t="str">
        <f>VLOOKUP(N662,'Linien - BU'!A:B,2,FALSE)</f>
        <v>Rest</v>
      </c>
      <c r="B662" s="79">
        <f t="shared" si="70"/>
        <v>9</v>
      </c>
      <c r="C662" s="80">
        <f>Abfalldokumentation!$U662</f>
        <v>44462</v>
      </c>
      <c r="D662" s="69" t="str">
        <f>IFERROR(IF(VLOOKUP(O662,'[1]Rohware 230'!$B:$C,2,FALSE)=0,"Rohware"),
IFERROR(IF(VLOOKUP(O662,[1]Sammelnr.!$B:$C,2,FALSE)=0,"Sammelnr. ungeschält ABS"),
IFERROR(IF(VLOOKUP(O662,[1]Sammelnr.!$E:$F,2,FALSE)=0,"Sammelnr. ungeschält VS"),
IFERROR(IF(VLOOKUP(O662,[1]Sammelnr.!$H:$I,2,FALSE)=0,"Sammelnr. geschält"),
IFERROR(IF(VLOOKUP(O662,[1]Offen!$B:$C,2,FALSE)=0,"Offen ungeschält ABS"),
IFERROR(IF(VLOOKUP(O662,[1]Offen!$E:$F,2,FALSE)=0,"Offen ungeschält VOS"),
IFERROR(IF(VLOOKUP(O662,[1]Offen!$H:$I,2,FALSE)=0,"Offen geschält RW"),
IFERROR(IF(VLOOKUP(O662,[1]Offen!$K:$L,2,FALSE)=0,"Offen vegan"),
IFERROR(IF(VLOOKUP(O662,[1]Offen!$N:$O,2,FALSE)=0,"Offen Zipfel"),
IFERROR(IF(VLOOKUP(O662,[1]Offen!$Q:$R,2,FALSE)=0,"Offen Endstücke"),
IFERROR(IF(VLOOKUP(O662,[1]Vakuumiert!$B:$C,2,FALSE)=0,"Vakuumierter VOS ungeschält"),
IFERROR(IF(VLOOKUP(O662,[1]Vakuumiert!$E:$F,2,FALSE)=0,"Vakuumierter ABS ungeschält"),
IFERROR(IF(VLOOKUP(O662,[1]Vakuumiert!$H:$I,2,FALSE)=0,"Vakuumierter VOS geschält"),
IFERROR(IF(VLOOKUP(O662,[1]Vakuumiert!$K:$L,2,FALSE)=0,"Vakuumierter VOS vegan"),
IFERROR(IF(VLOOKUP(O662,[1]Vakuumiert!$N:$O,2,FALSE)=0,"Vakuumierter VOS Zipfel"),
IFERROR(IF(VLOOKUP(O662,[1]Vakuumiert!$Q:$R,2,FALSE)=0,"Vakuumiert geschält"),
IFERROR(IF(VLOOKUP(O662,'[1]vakuumierte Fertigprodukte'!$B:$C,2,FALSE)=0,"Fertigprodukte"),
IFERROR(IF(VLOOKUP(O662,'[1]vakuumierte Fertigprodukte'!$E:$FI,2,FALSE)=0,"Vakuumierte Zipfel"),
IFERROR(IF(VLOOKUP(O662,[1]Wurste!$B:$C,2,FALSE)=0,"Räucherwürste"),
IFERROR(IF(VLOOKUP(O662,[1]Wurste!$E:$F,2,FALSE)=0,"URW/URGW Wurst"),
IFERROR(IF(VLOOKUP(O662,[1]Wurste!$H:$I,2,FALSE)=0,"HF-Wurst Vegan"),
IFERROR(IF(VLOOKUP(O662,[1]Wurste!$K:$L,2,FALSE)=0,"320er ohne Würste"),
IFERROR(IF(AND(OR(Abfalldokumentation!$A662="BU3",Abfalldokumentation!$A662="Verkauf"),Abfalldokumentation!$F662="Schimmel",Abfalldokumentation!$G662="keinen Abnehmer/kein Schälpersonal"),"Div. Zipfel, ES ohne Verwendung",VLOOKUP(Abfalldokumentation!$E662,Produktgruppen!A:B,2,FALSE)),"-")))))))))))))))))))))))</f>
        <v>Qualitätssicherung</v>
      </c>
      <c r="E662" s="81" t="str">
        <f>IFERROR(VLOOKUP(Abfalldokumentation!$O662,Artikel!A:C,3,FALSE),Abfalldokumentation!$O662)</f>
        <v>Diverses QM</v>
      </c>
      <c r="F662" s="81" t="str">
        <f>VLOOKUP(T662,'Liste Gründe'!A:D,2,FALSE)</f>
        <v>Qualitätssicherung</v>
      </c>
      <c r="G662" s="80" t="str">
        <f>IF(ISBLANK(V662),VLOOKUP(Abfalldokumentation!$P662,'Liste Gründe'!A:D,3,FALSE),V662)</f>
        <v>Sensorik</v>
      </c>
      <c r="H662" s="81" t="str">
        <f>IF(ISBLANK(Abfalldokumentation!$W662),"-",Abfalldokumentation!$W662)</f>
        <v>Sensorik</v>
      </c>
      <c r="I662" s="81">
        <f t="shared" si="71"/>
        <v>38</v>
      </c>
      <c r="J662" s="81" t="str">
        <f t="shared" si="72"/>
        <v>Produkte</v>
      </c>
      <c r="K662" s="81" t="str">
        <f t="shared" si="73"/>
        <v>BUs</v>
      </c>
      <c r="L662" s="81" t="str">
        <f t="shared" si="74"/>
        <v>Symptome</v>
      </c>
      <c r="M662" s="81" t="str">
        <f>IFERROR(VLOOKUP(Abfalldokumentation!$O662,Kennzahlen!S:V,3,FALSE)*Abfalldokumentation!$B662,"0")</f>
        <v>0</v>
      </c>
      <c r="N662" s="81" t="str">
        <f>IF(ISBLANK(Q662),VLOOKUP(Abfalldokumentation!$O662,'Linien - BU'!R:S,2,FALSE),Q662)</f>
        <v>QM</v>
      </c>
      <c r="O662" s="77" t="str">
        <f t="shared" si="75"/>
        <v>Diverses QM</v>
      </c>
      <c r="P662" s="77">
        <f t="shared" si="76"/>
        <v>74</v>
      </c>
      <c r="Q662" s="39" t="s">
        <v>196</v>
      </c>
      <c r="R662" s="40" t="s">
        <v>197</v>
      </c>
      <c r="S662" s="40">
        <v>9</v>
      </c>
      <c r="T662" s="40">
        <v>74</v>
      </c>
      <c r="U662" s="41">
        <v>44462</v>
      </c>
      <c r="V662" s="42" t="s">
        <v>198</v>
      </c>
      <c r="W662" s="40" t="s">
        <v>198</v>
      </c>
      <c r="X662" s="44" t="str">
        <f>IFERROR(VLOOKUP(Abfalldokumentation!$R662,Artikel!A:C,3,FALSE),Abfalldokumentation!$R662)</f>
        <v>Diverses QM</v>
      </c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spans="1:40" ht="30" hidden="1" customHeight="1" x14ac:dyDescent="0.25">
      <c r="A663" s="73" t="str">
        <f>VLOOKUP(N663,'Linien - BU'!A:B,2,FALSE)</f>
        <v>BU3</v>
      </c>
      <c r="B663" s="74">
        <f t="shared" si="70"/>
        <v>206</v>
      </c>
      <c r="C663" s="75">
        <f>Abfalldokumentation!$U663</f>
        <v>44462</v>
      </c>
      <c r="D663" s="69" t="str">
        <f>IFERROR(IF(VLOOKUP(O663,'[1]Rohware 230'!$B:$C,2,FALSE)=0,"Rohware"),
IFERROR(IF(VLOOKUP(O663,[1]Sammelnr.!$B:$C,2,FALSE)=0,"Sammelnr. ungeschält ABS"),
IFERROR(IF(VLOOKUP(O663,[1]Sammelnr.!$E:$F,2,FALSE)=0,"Sammelnr. ungeschält VS"),
IFERROR(IF(VLOOKUP(O663,[1]Sammelnr.!$H:$I,2,FALSE)=0,"Sammelnr. geschält"),
IFERROR(IF(VLOOKUP(O663,[1]Offen!$B:$C,2,FALSE)=0,"Offen ungeschält ABS"),
IFERROR(IF(VLOOKUP(O663,[1]Offen!$E:$F,2,FALSE)=0,"Offen ungeschält VOS"),
IFERROR(IF(VLOOKUP(O663,[1]Offen!$H:$I,2,FALSE)=0,"Offen geschält RW"),
IFERROR(IF(VLOOKUP(O663,[1]Offen!$K:$L,2,FALSE)=0,"Offen vegan"),
IFERROR(IF(VLOOKUP(O663,[1]Offen!$N:$O,2,FALSE)=0,"Offen Zipfel"),
IFERROR(IF(VLOOKUP(O663,[1]Offen!$Q:$R,2,FALSE)=0,"Offen Endstücke"),
IFERROR(IF(VLOOKUP(O663,[1]Vakuumiert!$B:$C,2,FALSE)=0,"Vakuumierter VOS ungeschält"),
IFERROR(IF(VLOOKUP(O663,[1]Vakuumiert!$E:$F,2,FALSE)=0,"Vakuumierter ABS ungeschält"),
IFERROR(IF(VLOOKUP(O663,[1]Vakuumiert!$H:$I,2,FALSE)=0,"Vakuumierter VOS geschält"),
IFERROR(IF(VLOOKUP(O663,[1]Vakuumiert!$K:$L,2,FALSE)=0,"Vakuumierter VOS vegan"),
IFERROR(IF(VLOOKUP(O663,[1]Vakuumiert!$N:$O,2,FALSE)=0,"Vakuumierter VOS Zipfel"),
IFERROR(IF(VLOOKUP(O663,[1]Vakuumiert!$Q:$R,2,FALSE)=0,"Vakuumiert geschält"),
IFERROR(IF(VLOOKUP(O663,'[1]vakuumierte Fertigprodukte'!$B:$C,2,FALSE)=0,"Fertigprodukte"),
IFERROR(IF(VLOOKUP(O663,'[1]vakuumierte Fertigprodukte'!$E:$FI,2,FALSE)=0,"Vakuumierte Zipfel"),
IFERROR(IF(VLOOKUP(O663,[1]Wurste!$B:$C,2,FALSE)=0,"Räucherwürste"),
IFERROR(IF(VLOOKUP(O663,[1]Wurste!$E:$F,2,FALSE)=0,"URW/URGW Wurst"),
IFERROR(IF(VLOOKUP(O663,[1]Wurste!$H:$I,2,FALSE)=0,"HF-Wurst Vegan"),
IFERROR(IF(VLOOKUP(O663,[1]Wurste!$K:$L,2,FALSE)=0,"320er ohne Würste"),
IFERROR(IF(AND(OR(Abfalldokumentation!$A663="BU3",Abfalldokumentation!$A663="Verkauf"),Abfalldokumentation!$F663="Schimmel",Abfalldokumentation!$G663="keinen Abnehmer/kein Schälpersonal"),"Div. Zipfel, ES ohne Verwendung",VLOOKUP(Abfalldokumentation!$E663,Produktgruppen!A:B,2,FALSE)),"-")))))))))))))))))))))))</f>
        <v>Vorschmelz</v>
      </c>
      <c r="E663" s="76" t="str">
        <f>IFERROR(VLOOKUP(Abfalldokumentation!$O663,Artikel!A:C,3,FALSE),Abfalldokumentation!$O663)</f>
        <v>gemischte Räucherstücke</v>
      </c>
      <c r="F663" s="76" t="str">
        <f>VLOOKUP(T663,'Liste Gründe'!A:D,2,FALSE)</f>
        <v>Linienbezogen</v>
      </c>
      <c r="G663" s="75" t="str">
        <f>IF(ISBLANK(V663),VLOOKUP(Abfalldokumentation!$P663,'Liste Gründe'!A:D,3,FALSE),V663)</f>
        <v>gemischtes Produkt</v>
      </c>
      <c r="H663" s="76" t="str">
        <f>IF(ISBLANK(Abfalldokumentation!$W663),"-",Abfalldokumentation!$W663)</f>
        <v xml:space="preserve">gemischt, weil mehrere Produkte in einen Auftrag einfließen. VOS Trennung </v>
      </c>
      <c r="I663" s="76">
        <f t="shared" si="71"/>
        <v>38</v>
      </c>
      <c r="J663" s="76" t="str">
        <f t="shared" si="72"/>
        <v>Produkte</v>
      </c>
      <c r="K663" s="76" t="str">
        <f t="shared" si="73"/>
        <v>BUs</v>
      </c>
      <c r="L663" s="76" t="str">
        <f t="shared" si="74"/>
        <v>Symptome</v>
      </c>
      <c r="M663" s="76" t="str">
        <f>IFERROR(VLOOKUP(Abfalldokumentation!$O663,Kennzahlen!S:V,3,FALSE)*Abfalldokumentation!$B663,"0")</f>
        <v>0</v>
      </c>
      <c r="N663" s="76" t="str">
        <f>IF(ISBLANK(Q663),VLOOKUP(Abfalldokumentation!$O663,'Linien - BU'!R:S,2,FALSE),Q663)</f>
        <v>L9</v>
      </c>
      <c r="O663" s="77" t="str">
        <f t="shared" si="75"/>
        <v>gemischte Räucherstücke</v>
      </c>
      <c r="P663" s="77">
        <f t="shared" si="76"/>
        <v>81</v>
      </c>
      <c r="Q663" s="45" t="s">
        <v>223</v>
      </c>
      <c r="R663" s="46" t="s">
        <v>47</v>
      </c>
      <c r="S663" s="46">
        <v>206</v>
      </c>
      <c r="T663" s="46">
        <v>81</v>
      </c>
      <c r="U663" s="47">
        <v>44462</v>
      </c>
      <c r="V663" s="49"/>
      <c r="W663" s="49" t="s">
        <v>282</v>
      </c>
      <c r="X663" s="50" t="str">
        <f>IFERROR(VLOOKUP(Abfalldokumentation!$R663,Artikel!A:C,3,FALSE),Abfalldokumentation!$R663)</f>
        <v>gemischte Räucherstücke</v>
      </c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spans="1:40" ht="30" hidden="1" customHeight="1" x14ac:dyDescent="0.25">
      <c r="A664" s="78" t="str">
        <f>VLOOKUP(N664,'Linien - BU'!A:B,2,FALSE)</f>
        <v>BU3</v>
      </c>
      <c r="B664" s="79">
        <f t="shared" si="70"/>
        <v>70.599999999999994</v>
      </c>
      <c r="C664" s="80">
        <f>Abfalldokumentation!$U664</f>
        <v>44462</v>
      </c>
      <c r="D664" s="69" t="str">
        <f>IFERROR(IF(VLOOKUP(O664,'[1]Rohware 230'!$B:$C,2,FALSE)=0,"Rohware"),
IFERROR(IF(VLOOKUP(O664,[1]Sammelnr.!$B:$C,2,FALSE)=0,"Sammelnr. ungeschält ABS"),
IFERROR(IF(VLOOKUP(O664,[1]Sammelnr.!$E:$F,2,FALSE)=0,"Sammelnr. ungeschält VS"),
IFERROR(IF(VLOOKUP(O664,[1]Sammelnr.!$H:$I,2,FALSE)=0,"Sammelnr. geschält"),
IFERROR(IF(VLOOKUP(O664,[1]Offen!$B:$C,2,FALSE)=0,"Offen ungeschält ABS"),
IFERROR(IF(VLOOKUP(O664,[1]Offen!$E:$F,2,FALSE)=0,"Offen ungeschält VOS"),
IFERROR(IF(VLOOKUP(O664,[1]Offen!$H:$I,2,FALSE)=0,"Offen geschält RW"),
IFERROR(IF(VLOOKUP(O664,[1]Offen!$K:$L,2,FALSE)=0,"Offen vegan"),
IFERROR(IF(VLOOKUP(O664,[1]Offen!$N:$O,2,FALSE)=0,"Offen Zipfel"),
IFERROR(IF(VLOOKUP(O664,[1]Offen!$Q:$R,2,FALSE)=0,"Offen Endstücke"),
IFERROR(IF(VLOOKUP(O664,[1]Vakuumiert!$B:$C,2,FALSE)=0,"Vakuumierter VOS ungeschält"),
IFERROR(IF(VLOOKUP(O664,[1]Vakuumiert!$E:$F,2,FALSE)=0,"Vakuumierter ABS ungeschält"),
IFERROR(IF(VLOOKUP(O664,[1]Vakuumiert!$H:$I,2,FALSE)=0,"Vakuumierter VOS geschält"),
IFERROR(IF(VLOOKUP(O664,[1]Vakuumiert!$K:$L,2,FALSE)=0,"Vakuumierter VOS vegan"),
IFERROR(IF(VLOOKUP(O664,[1]Vakuumiert!$N:$O,2,FALSE)=0,"Vakuumierter VOS Zipfel"),
IFERROR(IF(VLOOKUP(O664,[1]Vakuumiert!$Q:$R,2,FALSE)=0,"Vakuumiert geschält"),
IFERROR(IF(VLOOKUP(O664,'[1]vakuumierte Fertigprodukte'!$B:$C,2,FALSE)=0,"Fertigprodukte"),
IFERROR(IF(VLOOKUP(O664,'[1]vakuumierte Fertigprodukte'!$E:$FI,2,FALSE)=0,"Vakuumierte Zipfel"),
IFERROR(IF(VLOOKUP(O664,[1]Wurste!$B:$C,2,FALSE)=0,"Räucherwürste"),
IFERROR(IF(VLOOKUP(O664,[1]Wurste!$E:$F,2,FALSE)=0,"URW/URGW Wurst"),
IFERROR(IF(VLOOKUP(O664,[1]Wurste!$H:$I,2,FALSE)=0,"HF-Wurst Vegan"),
IFERROR(IF(VLOOKUP(O664,[1]Wurste!$K:$L,2,FALSE)=0,"320er ohne Würste"),
IFERROR(IF(AND(OR(Abfalldokumentation!$A664="BU3",Abfalldokumentation!$A664="Verkauf"),Abfalldokumentation!$F664="Schimmel",Abfalldokumentation!$G664="keinen Abnehmer/kein Schälpersonal"),"Div. Zipfel, ES ohne Verwendung",VLOOKUP(Abfalldokumentation!$E664,Produktgruppen!A:B,2,FALSE)),"-")))))))))))))))))))))))</f>
        <v>Vorschmelz</v>
      </c>
      <c r="E664" s="81" t="str">
        <f>IFERROR(VLOOKUP(Abfalldokumentation!$O664,Artikel!A:C,3,FALSE),Abfalldokumentation!$O664)</f>
        <v>gemischte Räucherstücke</v>
      </c>
      <c r="F664" s="81" t="str">
        <f>VLOOKUP(T664,'Liste Gründe'!A:D,2,FALSE)</f>
        <v>Linienbezogen</v>
      </c>
      <c r="G664" s="80" t="str">
        <f>IF(ISBLANK(V664),VLOOKUP(Abfalldokumentation!$P664,'Liste Gründe'!A:D,3,FALSE),V664)</f>
        <v>gemischtes Produkt</v>
      </c>
      <c r="H664" s="81" t="str">
        <f>IF(ISBLANK(Abfalldokumentation!$W664),"-",Abfalldokumentation!$W664)</f>
        <v xml:space="preserve">gemischt, weil mehrere Produkte in einen Auftrag einfließen. VOS Trennung </v>
      </c>
      <c r="I664" s="81">
        <f t="shared" si="71"/>
        <v>38</v>
      </c>
      <c r="J664" s="81" t="str">
        <f t="shared" si="72"/>
        <v>Produkte</v>
      </c>
      <c r="K664" s="81" t="str">
        <f t="shared" si="73"/>
        <v>BUs</v>
      </c>
      <c r="L664" s="81" t="str">
        <f t="shared" si="74"/>
        <v>Symptome</v>
      </c>
      <c r="M664" s="81" t="str">
        <f>IFERROR(VLOOKUP(Abfalldokumentation!$O664,Kennzahlen!S:V,3,FALSE)*Abfalldokumentation!$B664,"0")</f>
        <v>0</v>
      </c>
      <c r="N664" s="81" t="str">
        <f>IF(ISBLANK(Q664),VLOOKUP(Abfalldokumentation!$O664,'Linien - BU'!R:S,2,FALSE),Q664)</f>
        <v>L9</v>
      </c>
      <c r="O664" s="77" t="str">
        <f t="shared" si="75"/>
        <v>gemischte Räucherstücke</v>
      </c>
      <c r="P664" s="77">
        <f t="shared" si="76"/>
        <v>81</v>
      </c>
      <c r="Q664" s="39" t="s">
        <v>223</v>
      </c>
      <c r="R664" s="40" t="s">
        <v>47</v>
      </c>
      <c r="S664" s="40">
        <v>70.599999999999994</v>
      </c>
      <c r="T664" s="40">
        <v>81</v>
      </c>
      <c r="U664" s="41">
        <v>44462</v>
      </c>
      <c r="V664" s="49"/>
      <c r="W664" s="49" t="s">
        <v>282</v>
      </c>
      <c r="X664" s="44" t="str">
        <f>IFERROR(VLOOKUP(Abfalldokumentation!$R664,Artikel!A:C,3,FALSE),Abfalldokumentation!$R664)</f>
        <v>gemischte Räucherstücke</v>
      </c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spans="1:40" ht="30" hidden="1" customHeight="1" x14ac:dyDescent="0.25">
      <c r="A665" s="73" t="str">
        <f>VLOOKUP(N665,'Linien - BU'!A:B,2,FALSE)</f>
        <v>Rest</v>
      </c>
      <c r="B665" s="74">
        <f t="shared" si="70"/>
        <v>22.5</v>
      </c>
      <c r="C665" s="75">
        <f>Abfalldokumentation!$U665</f>
        <v>44462</v>
      </c>
      <c r="D665" s="69" t="str">
        <f>IFERROR(IF(VLOOKUP(O665,'[1]Rohware 230'!$B:$C,2,FALSE)=0,"Rohware"),
IFERROR(IF(VLOOKUP(O665,[1]Sammelnr.!$B:$C,2,FALSE)=0,"Sammelnr. ungeschält ABS"),
IFERROR(IF(VLOOKUP(O665,[1]Sammelnr.!$E:$F,2,FALSE)=0,"Sammelnr. ungeschält VS"),
IFERROR(IF(VLOOKUP(O665,[1]Sammelnr.!$H:$I,2,FALSE)=0,"Sammelnr. geschält"),
IFERROR(IF(VLOOKUP(O665,[1]Offen!$B:$C,2,FALSE)=0,"Offen ungeschält ABS"),
IFERROR(IF(VLOOKUP(O665,[1]Offen!$E:$F,2,FALSE)=0,"Offen ungeschält VOS"),
IFERROR(IF(VLOOKUP(O665,[1]Offen!$H:$I,2,FALSE)=0,"Offen geschält RW"),
IFERROR(IF(VLOOKUP(O665,[1]Offen!$K:$L,2,FALSE)=0,"Offen vegan"),
IFERROR(IF(VLOOKUP(O665,[1]Offen!$N:$O,2,FALSE)=0,"Offen Zipfel"),
IFERROR(IF(VLOOKUP(O665,[1]Offen!$Q:$R,2,FALSE)=0,"Offen Endstücke"),
IFERROR(IF(VLOOKUP(O665,[1]Vakuumiert!$B:$C,2,FALSE)=0,"Vakuumierter VOS ungeschält"),
IFERROR(IF(VLOOKUP(O665,[1]Vakuumiert!$E:$F,2,FALSE)=0,"Vakuumierter ABS ungeschält"),
IFERROR(IF(VLOOKUP(O665,[1]Vakuumiert!$H:$I,2,FALSE)=0,"Vakuumierter VOS geschält"),
IFERROR(IF(VLOOKUP(O665,[1]Vakuumiert!$K:$L,2,FALSE)=0,"Vakuumierter VOS vegan"),
IFERROR(IF(VLOOKUP(O665,[1]Vakuumiert!$N:$O,2,FALSE)=0,"Vakuumierter VOS Zipfel"),
IFERROR(IF(VLOOKUP(O665,[1]Vakuumiert!$Q:$R,2,FALSE)=0,"Vakuumiert geschält"),
IFERROR(IF(VLOOKUP(O665,'[1]vakuumierte Fertigprodukte'!$B:$C,2,FALSE)=0,"Fertigprodukte"),
IFERROR(IF(VLOOKUP(O665,'[1]vakuumierte Fertigprodukte'!$E:$FI,2,FALSE)=0,"Vakuumierte Zipfel"),
IFERROR(IF(VLOOKUP(O665,[1]Wurste!$B:$C,2,FALSE)=0,"Räucherwürste"),
IFERROR(IF(VLOOKUP(O665,[1]Wurste!$E:$F,2,FALSE)=0,"URW/URGW Wurst"),
IFERROR(IF(VLOOKUP(O665,[1]Wurste!$H:$I,2,FALSE)=0,"HF-Wurst Vegan"),
IFERROR(IF(VLOOKUP(O665,[1]Wurste!$K:$L,2,FALSE)=0,"320er ohne Würste"),
IFERROR(IF(AND(OR(Abfalldokumentation!$A665="BU3",Abfalldokumentation!$A665="Verkauf"),Abfalldokumentation!$F665="Schimmel",Abfalldokumentation!$G665="keinen Abnehmer/kein Schälpersonal"),"Div. Zipfel, ES ohne Verwendung",VLOOKUP(Abfalldokumentation!$E665,Produktgruppen!A:B,2,FALSE)),"-")))))))))))))))))))))))</f>
        <v>Qualitätssicherung</v>
      </c>
      <c r="E665" s="76" t="str">
        <f>IFERROR(VLOOKUP(Abfalldokumentation!$O665,Artikel!A:C,3,FALSE),Abfalldokumentation!$O665)</f>
        <v>Laborproben</v>
      </c>
      <c r="F665" s="76" t="str">
        <f>VLOOKUP(T665,'Liste Gründe'!A:D,2,FALSE)</f>
        <v>Qualitätssicherung</v>
      </c>
      <c r="G665" s="75" t="str">
        <f>IF(ISBLANK(V665),VLOOKUP(Abfalldokumentation!$P665,'Liste Gründe'!A:D,3,FALSE),V665)</f>
        <v>Laborprobe</v>
      </c>
      <c r="H665" s="76" t="str">
        <f>IF(ISBLANK(Abfalldokumentation!$W665),"-",Abfalldokumentation!$W665)</f>
        <v>Laborprobe</v>
      </c>
      <c r="I665" s="76">
        <f t="shared" si="71"/>
        <v>38</v>
      </c>
      <c r="J665" s="76" t="str">
        <f t="shared" si="72"/>
        <v>Produkte</v>
      </c>
      <c r="K665" s="76" t="str">
        <f t="shared" si="73"/>
        <v>BUs</v>
      </c>
      <c r="L665" s="76" t="str">
        <f t="shared" si="74"/>
        <v>Symptome</v>
      </c>
      <c r="M665" s="76" t="str">
        <f>IFERROR(VLOOKUP(Abfalldokumentation!$O665,Kennzahlen!S:V,3,FALSE)*Abfalldokumentation!$B665,"0")</f>
        <v>0</v>
      </c>
      <c r="N665" s="76" t="str">
        <f>IF(ISBLANK(Q665),VLOOKUP(Abfalldokumentation!$O665,'Linien - BU'!R:S,2,FALSE),Q665)</f>
        <v>Labor</v>
      </c>
      <c r="O665" s="77" t="str">
        <f t="shared" si="75"/>
        <v>Laborproben</v>
      </c>
      <c r="P665" s="77">
        <f t="shared" si="76"/>
        <v>73</v>
      </c>
      <c r="Q665" s="45" t="s">
        <v>199</v>
      </c>
      <c r="R665" s="46" t="s">
        <v>200</v>
      </c>
      <c r="S665" s="46">
        <v>22.5</v>
      </c>
      <c r="T665" s="52">
        <v>73</v>
      </c>
      <c r="U665" s="47">
        <v>44462</v>
      </c>
      <c r="V665" s="48" t="s">
        <v>201</v>
      </c>
      <c r="W665" s="46" t="s">
        <v>201</v>
      </c>
      <c r="X665" s="50" t="str">
        <f>IFERROR(VLOOKUP(Abfalldokumentation!$R665,Artikel!A:C,3,FALSE),Abfalldokumentation!$R665)</f>
        <v>Laborproben</v>
      </c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spans="1:40" ht="30" hidden="1" customHeight="1" x14ac:dyDescent="0.25">
      <c r="A666" s="78" t="str">
        <f>VLOOKUP(N666,'Linien - BU'!A:B,2,FALSE)</f>
        <v>Rest</v>
      </c>
      <c r="B666" s="79">
        <f t="shared" si="70"/>
        <v>30.5</v>
      </c>
      <c r="C666" s="80">
        <f>Abfalldokumentation!$U666</f>
        <v>44462</v>
      </c>
      <c r="D666" s="69" t="str">
        <f>IFERROR(IF(VLOOKUP(O666,'[1]Rohware 230'!$B:$C,2,FALSE)=0,"Rohware"),
IFERROR(IF(VLOOKUP(O666,[1]Sammelnr.!$B:$C,2,FALSE)=0,"Sammelnr. ungeschält ABS"),
IFERROR(IF(VLOOKUP(O666,[1]Sammelnr.!$E:$F,2,FALSE)=0,"Sammelnr. ungeschält VS"),
IFERROR(IF(VLOOKUP(O666,[1]Sammelnr.!$H:$I,2,FALSE)=0,"Sammelnr. geschält"),
IFERROR(IF(VLOOKUP(O666,[1]Offen!$B:$C,2,FALSE)=0,"Offen ungeschält ABS"),
IFERROR(IF(VLOOKUP(O666,[1]Offen!$E:$F,2,FALSE)=0,"Offen ungeschält VOS"),
IFERROR(IF(VLOOKUP(O666,[1]Offen!$H:$I,2,FALSE)=0,"Offen geschält RW"),
IFERROR(IF(VLOOKUP(O666,[1]Offen!$K:$L,2,FALSE)=0,"Offen vegan"),
IFERROR(IF(VLOOKUP(O666,[1]Offen!$N:$O,2,FALSE)=0,"Offen Zipfel"),
IFERROR(IF(VLOOKUP(O666,[1]Offen!$Q:$R,2,FALSE)=0,"Offen Endstücke"),
IFERROR(IF(VLOOKUP(O666,[1]Vakuumiert!$B:$C,2,FALSE)=0,"Vakuumierter VOS ungeschält"),
IFERROR(IF(VLOOKUP(O666,[1]Vakuumiert!$E:$F,2,FALSE)=0,"Vakuumierter ABS ungeschält"),
IFERROR(IF(VLOOKUP(O666,[1]Vakuumiert!$H:$I,2,FALSE)=0,"Vakuumierter VOS geschält"),
IFERROR(IF(VLOOKUP(O666,[1]Vakuumiert!$K:$L,2,FALSE)=0,"Vakuumierter VOS vegan"),
IFERROR(IF(VLOOKUP(O666,[1]Vakuumiert!$N:$O,2,FALSE)=0,"Vakuumierter VOS Zipfel"),
IFERROR(IF(VLOOKUP(O666,[1]Vakuumiert!$Q:$R,2,FALSE)=0,"Vakuumiert geschält"),
IFERROR(IF(VLOOKUP(O666,'[1]vakuumierte Fertigprodukte'!$B:$C,2,FALSE)=0,"Fertigprodukte"),
IFERROR(IF(VLOOKUP(O666,'[1]vakuumierte Fertigprodukte'!$E:$FI,2,FALSE)=0,"Vakuumierte Zipfel"),
IFERROR(IF(VLOOKUP(O666,[1]Wurste!$B:$C,2,FALSE)=0,"Räucherwürste"),
IFERROR(IF(VLOOKUP(O666,[1]Wurste!$E:$F,2,FALSE)=0,"URW/URGW Wurst"),
IFERROR(IF(VLOOKUP(O666,[1]Wurste!$H:$I,2,FALSE)=0,"HF-Wurst Vegan"),
IFERROR(IF(VLOOKUP(O666,[1]Wurste!$K:$L,2,FALSE)=0,"320er ohne Würste"),
IFERROR(IF(AND(OR(Abfalldokumentation!$A666="BU3",Abfalldokumentation!$A666="Verkauf"),Abfalldokumentation!$F666="Schimmel",Abfalldokumentation!$G666="keinen Abnehmer/kein Schälpersonal"),"Div. Zipfel, ES ohne Verwendung",VLOOKUP(Abfalldokumentation!$E666,Produktgruppen!A:B,2,FALSE)),"-")))))))))))))))))))))))</f>
        <v>Qualitätssicherung</v>
      </c>
      <c r="E666" s="81" t="str">
        <f>IFERROR(VLOOKUP(Abfalldokumentation!$O666,Artikel!A:C,3,FALSE),Abfalldokumentation!$O666)</f>
        <v>Laborproben</v>
      </c>
      <c r="F666" s="81" t="str">
        <f>VLOOKUP(T666,'Liste Gründe'!A:D,2,FALSE)</f>
        <v>Qualitätssicherung</v>
      </c>
      <c r="G666" s="80" t="str">
        <f>IF(ISBLANK(V666),VLOOKUP(Abfalldokumentation!$P666,'Liste Gründe'!A:D,3,FALSE),V666)</f>
        <v>Laborprobe</v>
      </c>
      <c r="H666" s="81" t="str">
        <f>IF(ISBLANK(Abfalldokumentation!$W666),"-",Abfalldokumentation!$W666)</f>
        <v>Laborprobe</v>
      </c>
      <c r="I666" s="81">
        <f t="shared" si="71"/>
        <v>38</v>
      </c>
      <c r="J666" s="81" t="str">
        <f t="shared" si="72"/>
        <v>Produkte</v>
      </c>
      <c r="K666" s="81" t="str">
        <f t="shared" si="73"/>
        <v>BUs</v>
      </c>
      <c r="L666" s="81" t="str">
        <f t="shared" si="74"/>
        <v>Symptome</v>
      </c>
      <c r="M666" s="81" t="str">
        <f>IFERROR(VLOOKUP(Abfalldokumentation!$O666,Kennzahlen!S:V,3,FALSE)*Abfalldokumentation!$B666,"0")</f>
        <v>0</v>
      </c>
      <c r="N666" s="81" t="str">
        <f>IF(ISBLANK(Q666),VLOOKUP(Abfalldokumentation!$O666,'Linien - BU'!R:S,2,FALSE),Q666)</f>
        <v>Labor</v>
      </c>
      <c r="O666" s="77" t="str">
        <f t="shared" si="75"/>
        <v>Laborproben</v>
      </c>
      <c r="P666" s="77">
        <f t="shared" si="76"/>
        <v>73</v>
      </c>
      <c r="Q666" s="39" t="s">
        <v>199</v>
      </c>
      <c r="R666" s="40" t="s">
        <v>200</v>
      </c>
      <c r="S666" s="40">
        <v>30.5</v>
      </c>
      <c r="T666" s="51">
        <v>73</v>
      </c>
      <c r="U666" s="41">
        <v>44462</v>
      </c>
      <c r="V666" s="42" t="s">
        <v>201</v>
      </c>
      <c r="W666" s="40" t="s">
        <v>201</v>
      </c>
      <c r="X666" s="44" t="str">
        <f>IFERROR(VLOOKUP(Abfalldokumentation!$R666,Artikel!A:C,3,FALSE),Abfalldokumentation!$R666)</f>
        <v>Laborproben</v>
      </c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spans="1:40" ht="30" hidden="1" customHeight="1" x14ac:dyDescent="0.25">
      <c r="A667" s="73" t="str">
        <f>VLOOKUP(N667,'Linien - BU'!A:B,2,FALSE)</f>
        <v>Rest</v>
      </c>
      <c r="B667" s="74">
        <f t="shared" si="70"/>
        <v>97.5</v>
      </c>
      <c r="C667" s="75">
        <f>Abfalldokumentation!$U667</f>
        <v>44462</v>
      </c>
      <c r="D667" s="69" t="str">
        <f>IFERROR(IF(VLOOKUP(O667,'[1]Rohware 230'!$B:$C,2,FALSE)=0,"Rohware"),
IFERROR(IF(VLOOKUP(O667,[1]Sammelnr.!$B:$C,2,FALSE)=0,"Sammelnr. ungeschält ABS"),
IFERROR(IF(VLOOKUP(O667,[1]Sammelnr.!$E:$F,2,FALSE)=0,"Sammelnr. ungeschält VS"),
IFERROR(IF(VLOOKUP(O667,[1]Sammelnr.!$H:$I,2,FALSE)=0,"Sammelnr. geschält"),
IFERROR(IF(VLOOKUP(O667,[1]Offen!$B:$C,2,FALSE)=0,"Offen ungeschält ABS"),
IFERROR(IF(VLOOKUP(O667,[1]Offen!$E:$F,2,FALSE)=0,"Offen ungeschält VOS"),
IFERROR(IF(VLOOKUP(O667,[1]Offen!$H:$I,2,FALSE)=0,"Offen geschält RW"),
IFERROR(IF(VLOOKUP(O667,[1]Offen!$K:$L,2,FALSE)=0,"Offen vegan"),
IFERROR(IF(VLOOKUP(O667,[1]Offen!$N:$O,2,FALSE)=0,"Offen Zipfel"),
IFERROR(IF(VLOOKUP(O667,[1]Offen!$Q:$R,2,FALSE)=0,"Offen Endstücke"),
IFERROR(IF(VLOOKUP(O667,[1]Vakuumiert!$B:$C,2,FALSE)=0,"Vakuumierter VOS ungeschält"),
IFERROR(IF(VLOOKUP(O667,[1]Vakuumiert!$E:$F,2,FALSE)=0,"Vakuumierter ABS ungeschält"),
IFERROR(IF(VLOOKUP(O667,[1]Vakuumiert!$H:$I,2,FALSE)=0,"Vakuumierter VOS geschält"),
IFERROR(IF(VLOOKUP(O667,[1]Vakuumiert!$K:$L,2,FALSE)=0,"Vakuumierter VOS vegan"),
IFERROR(IF(VLOOKUP(O667,[1]Vakuumiert!$N:$O,2,FALSE)=0,"Vakuumierter VOS Zipfel"),
IFERROR(IF(VLOOKUP(O667,[1]Vakuumiert!$Q:$R,2,FALSE)=0,"Vakuumiert geschält"),
IFERROR(IF(VLOOKUP(O667,'[1]vakuumierte Fertigprodukte'!$B:$C,2,FALSE)=0,"Fertigprodukte"),
IFERROR(IF(VLOOKUP(O667,'[1]vakuumierte Fertigprodukte'!$E:$FI,2,FALSE)=0,"Vakuumierte Zipfel"),
IFERROR(IF(VLOOKUP(O667,[1]Wurste!$B:$C,2,FALSE)=0,"Räucherwürste"),
IFERROR(IF(VLOOKUP(O667,[1]Wurste!$E:$F,2,FALSE)=0,"URW/URGW Wurst"),
IFERROR(IF(VLOOKUP(O667,[1]Wurste!$H:$I,2,FALSE)=0,"HF-Wurst Vegan"),
IFERROR(IF(VLOOKUP(O667,[1]Wurste!$K:$L,2,FALSE)=0,"320er ohne Würste"),
IFERROR(IF(AND(OR(Abfalldokumentation!$A667="BU3",Abfalldokumentation!$A667="Verkauf"),Abfalldokumentation!$F667="Schimmel",Abfalldokumentation!$G667="keinen Abnehmer/kein Schälpersonal"),"Div. Zipfel, ES ohne Verwendung",VLOOKUP(Abfalldokumentation!$E667,Produktgruppen!A:B,2,FALSE)),"-")))))))))))))))))))))))</f>
        <v>Qualitätssicherung</v>
      </c>
      <c r="E667" s="76" t="str">
        <f>IFERROR(VLOOKUP(Abfalldokumentation!$O667,Artikel!A:C,3,FALSE),Abfalldokumentation!$O667)</f>
        <v>Rückstellproben</v>
      </c>
      <c r="F667" s="76" t="str">
        <f>VLOOKUP(T667,'Liste Gründe'!A:D,2,FALSE)</f>
        <v>Qualitätssicherung</v>
      </c>
      <c r="G667" s="75" t="str">
        <f>IF(ISBLANK(V667),VLOOKUP(Abfalldokumentation!$P667,'Liste Gründe'!A:D,3,FALSE),V667)</f>
        <v>Rückstellproben</v>
      </c>
      <c r="H667" s="76" t="str">
        <f>IF(ISBLANK(Abfalldokumentation!$W667),"-",Abfalldokumentation!$W667)</f>
        <v>-</v>
      </c>
      <c r="I667" s="76">
        <f t="shared" si="71"/>
        <v>38</v>
      </c>
      <c r="J667" s="76" t="str">
        <f t="shared" si="72"/>
        <v>Produkte</v>
      </c>
      <c r="K667" s="76" t="str">
        <f t="shared" si="73"/>
        <v>BUs</v>
      </c>
      <c r="L667" s="76" t="str">
        <f t="shared" si="74"/>
        <v>Symptome</v>
      </c>
      <c r="M667" s="76" t="str">
        <f>IFERROR(VLOOKUP(Abfalldokumentation!$O667,Kennzahlen!S:V,3,FALSE)*Abfalldokumentation!$B667,"0")</f>
        <v>0</v>
      </c>
      <c r="N667" s="76" t="str">
        <f>IF(ISBLANK(Q667),VLOOKUP(Abfalldokumentation!$O667,'Linien - BU'!R:S,2,FALSE),Q667)</f>
        <v>Labor</v>
      </c>
      <c r="O667" s="77" t="str">
        <f t="shared" si="75"/>
        <v>Rückstellproben</v>
      </c>
      <c r="P667" s="77">
        <f t="shared" si="76"/>
        <v>70</v>
      </c>
      <c r="Q667" s="45" t="s">
        <v>199</v>
      </c>
      <c r="R667" s="48" t="s">
        <v>212</v>
      </c>
      <c r="S667" s="46">
        <v>97.5</v>
      </c>
      <c r="T667" s="52">
        <v>70</v>
      </c>
      <c r="U667" s="47">
        <v>44462</v>
      </c>
      <c r="V667" s="48"/>
      <c r="W667" s="46"/>
      <c r="X667" s="50" t="str">
        <f>IFERROR(VLOOKUP(Abfalldokumentation!$R667,Artikel!A:C,3,FALSE),Abfalldokumentation!$R667)</f>
        <v>Rückstellproben</v>
      </c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spans="1:40" ht="30" hidden="1" customHeight="1" x14ac:dyDescent="0.25">
      <c r="A668" s="78" t="str">
        <f>VLOOKUP(N668,'Linien - BU'!A:B,2,FALSE)</f>
        <v>BU3</v>
      </c>
      <c r="B668" s="79">
        <f t="shared" si="70"/>
        <v>77</v>
      </c>
      <c r="C668" s="80">
        <f>Abfalldokumentation!$U668</f>
        <v>44463</v>
      </c>
      <c r="D668" s="69" t="str">
        <f>IFERROR(IF(VLOOKUP(O668,'[1]Rohware 230'!$B:$C,2,FALSE)=0,"Rohware"),
IFERROR(IF(VLOOKUP(O668,[1]Sammelnr.!$B:$C,2,FALSE)=0,"Sammelnr. ungeschält ABS"),
IFERROR(IF(VLOOKUP(O668,[1]Sammelnr.!$E:$F,2,FALSE)=0,"Sammelnr. ungeschält VS"),
IFERROR(IF(VLOOKUP(O668,[1]Sammelnr.!$H:$I,2,FALSE)=0,"Sammelnr. geschält"),
IFERROR(IF(VLOOKUP(O668,[1]Offen!$B:$C,2,FALSE)=0,"Offen ungeschält ABS"),
IFERROR(IF(VLOOKUP(O668,[1]Offen!$E:$F,2,FALSE)=0,"Offen ungeschält VOS"),
IFERROR(IF(VLOOKUP(O668,[1]Offen!$H:$I,2,FALSE)=0,"Offen geschält RW"),
IFERROR(IF(VLOOKUP(O668,[1]Offen!$K:$L,2,FALSE)=0,"Offen vegan"),
IFERROR(IF(VLOOKUP(O668,[1]Offen!$N:$O,2,FALSE)=0,"Offen Zipfel"),
IFERROR(IF(VLOOKUP(O668,[1]Offen!$Q:$R,2,FALSE)=0,"Offen Endstücke"),
IFERROR(IF(VLOOKUP(O668,[1]Vakuumiert!$B:$C,2,FALSE)=0,"Vakuumierter VOS ungeschält"),
IFERROR(IF(VLOOKUP(O668,[1]Vakuumiert!$E:$F,2,FALSE)=0,"Vakuumierter ABS ungeschält"),
IFERROR(IF(VLOOKUP(O668,[1]Vakuumiert!$H:$I,2,FALSE)=0,"Vakuumierter VOS geschält"),
IFERROR(IF(VLOOKUP(O668,[1]Vakuumiert!$K:$L,2,FALSE)=0,"Vakuumierter VOS vegan"),
IFERROR(IF(VLOOKUP(O668,[1]Vakuumiert!$N:$O,2,FALSE)=0,"Vakuumierter VOS Zipfel"),
IFERROR(IF(VLOOKUP(O668,[1]Vakuumiert!$Q:$R,2,FALSE)=0,"Vakuumiert geschält"),
IFERROR(IF(VLOOKUP(O668,'[1]vakuumierte Fertigprodukte'!$B:$C,2,FALSE)=0,"Fertigprodukte"),
IFERROR(IF(VLOOKUP(O668,'[1]vakuumierte Fertigprodukte'!$E:$FI,2,FALSE)=0,"Vakuumierte Zipfel"),
IFERROR(IF(VLOOKUP(O668,[1]Wurste!$B:$C,2,FALSE)=0,"Räucherwürste"),
IFERROR(IF(VLOOKUP(O668,[1]Wurste!$E:$F,2,FALSE)=0,"URW/URGW Wurst"),
IFERROR(IF(VLOOKUP(O668,[1]Wurste!$H:$I,2,FALSE)=0,"HF-Wurst Vegan"),
IFERROR(IF(VLOOKUP(O668,[1]Wurste!$K:$L,2,FALSE)=0,"320er ohne Würste"),
IFERROR(IF(AND(OR(Abfalldokumentation!$A668="BU3",Abfalldokumentation!$A668="Verkauf"),Abfalldokumentation!$F668="Schimmel",Abfalldokumentation!$G668="keinen Abnehmer/kein Schälpersonal"),"Div. Zipfel, ES ohne Verwendung",VLOOKUP(Abfalldokumentation!$E668,Produktgruppen!A:B,2,FALSE)),"-")))))))))))))))))))))))</f>
        <v>Vorschmelz</v>
      </c>
      <c r="E668" s="81" t="str">
        <f>IFERROR(VLOOKUP(Abfalldokumentation!$O668,Artikel!A:C,3,FALSE),Abfalldokumentation!$O668)</f>
        <v>VOS Räucher extra natri</v>
      </c>
      <c r="F668" s="81" t="str">
        <f>VLOOKUP(T668,'Liste Gründe'!A:D,2,FALSE)</f>
        <v>Schimmel</v>
      </c>
      <c r="G668" s="80" t="str">
        <f>IF(ISBLANK(V668),VLOOKUP(Abfalldokumentation!$P668,'Liste Gründe'!A:D,3,FALSE),V668)</f>
        <v>kein VOS in England, VS-Würste keine Produktion</v>
      </c>
      <c r="H668" s="81" t="str">
        <f>IF(ISBLANK(Abfalldokumentation!$W668),"-",Abfalldokumentation!$W668)</f>
        <v>-</v>
      </c>
      <c r="I668" s="81">
        <f t="shared" si="71"/>
        <v>38</v>
      </c>
      <c r="J668" s="81" t="str">
        <f t="shared" si="72"/>
        <v>Produkte</v>
      </c>
      <c r="K668" s="81" t="str">
        <f t="shared" si="73"/>
        <v>BUs</v>
      </c>
      <c r="L668" s="81" t="str">
        <f t="shared" si="74"/>
        <v>Symptome</v>
      </c>
      <c r="M668" s="81">
        <f>IFERROR(VLOOKUP(Abfalldokumentation!$O668,Kennzahlen!S:V,3,FALSE)*Abfalldokumentation!$B668,"0")</f>
        <v>38.5</v>
      </c>
      <c r="N668" s="81" t="str">
        <f>IF(ISBLANK(Q668),VLOOKUP(Abfalldokumentation!$O668,'Linien - BU'!R:S,2,FALSE),Q668)</f>
        <v>L11</v>
      </c>
      <c r="O668" s="77">
        <f t="shared" si="75"/>
        <v>29500613</v>
      </c>
      <c r="P668" s="77">
        <f t="shared" si="76"/>
        <v>12</v>
      </c>
      <c r="Q668" s="39" t="s">
        <v>266</v>
      </c>
      <c r="R668" s="40">
        <v>29500613</v>
      </c>
      <c r="S668" s="40">
        <v>77</v>
      </c>
      <c r="T668" s="40">
        <v>12</v>
      </c>
      <c r="U668" s="41">
        <v>44463</v>
      </c>
      <c r="V668" s="42" t="s">
        <v>25</v>
      </c>
      <c r="W668" s="40" t="s">
        <v>54</v>
      </c>
      <c r="X668" s="44" t="str">
        <f>IFERROR(VLOOKUP(Abfalldokumentation!$R668,Artikel!A:C,3,FALSE),Abfalldokumentation!$R668)</f>
        <v>VOS Räucher extra natri</v>
      </c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spans="1:40" ht="30" hidden="1" customHeight="1" x14ac:dyDescent="0.25">
      <c r="A669" s="73" t="str">
        <f>VLOOKUP(N669,'Linien - BU'!A:B,2,FALSE)</f>
        <v>BU1</v>
      </c>
      <c r="B669" s="74">
        <f t="shared" si="70"/>
        <v>85.5</v>
      </c>
      <c r="C669" s="75">
        <f>Abfalldokumentation!$U669</f>
        <v>44463</v>
      </c>
      <c r="D669" s="69" t="str">
        <f>IFERROR(IF(VLOOKUP(O669,'[1]Rohware 230'!$B:$C,2,FALSE)=0,"Rohware"),
IFERROR(IF(VLOOKUP(O669,[1]Sammelnr.!$B:$C,2,FALSE)=0,"Sammelnr. ungeschält ABS"),
IFERROR(IF(VLOOKUP(O669,[1]Sammelnr.!$E:$F,2,FALSE)=0,"Sammelnr. ungeschält VS"),
IFERROR(IF(VLOOKUP(O669,[1]Sammelnr.!$H:$I,2,FALSE)=0,"Sammelnr. geschält"),
IFERROR(IF(VLOOKUP(O669,[1]Offen!$B:$C,2,FALSE)=0,"Offen ungeschält ABS"),
IFERROR(IF(VLOOKUP(O669,[1]Offen!$E:$F,2,FALSE)=0,"Offen ungeschält VOS"),
IFERROR(IF(VLOOKUP(O669,[1]Offen!$H:$I,2,FALSE)=0,"Offen geschält RW"),
IFERROR(IF(VLOOKUP(O669,[1]Offen!$K:$L,2,FALSE)=0,"Offen vegan"),
IFERROR(IF(VLOOKUP(O669,[1]Offen!$N:$O,2,FALSE)=0,"Offen Zipfel"),
IFERROR(IF(VLOOKUP(O669,[1]Offen!$Q:$R,2,FALSE)=0,"Offen Endstücke"),
IFERROR(IF(VLOOKUP(O669,[1]Vakuumiert!$B:$C,2,FALSE)=0,"Vakuumierter VOS ungeschält"),
IFERROR(IF(VLOOKUP(O669,[1]Vakuumiert!$E:$F,2,FALSE)=0,"Vakuumierter ABS ungeschält"),
IFERROR(IF(VLOOKUP(O669,[1]Vakuumiert!$H:$I,2,FALSE)=0,"Vakuumierter VOS geschält"),
IFERROR(IF(VLOOKUP(O669,[1]Vakuumiert!$K:$L,2,FALSE)=0,"Vakuumierter VOS vegan"),
IFERROR(IF(VLOOKUP(O669,[1]Vakuumiert!$N:$O,2,FALSE)=0,"Vakuumierter VOS Zipfel"),
IFERROR(IF(VLOOKUP(O669,[1]Vakuumiert!$Q:$R,2,FALSE)=0,"Vakuumiert geschält"),
IFERROR(IF(VLOOKUP(O669,'[1]vakuumierte Fertigprodukte'!$B:$C,2,FALSE)=0,"Fertigprodukte"),
IFERROR(IF(VLOOKUP(O669,'[1]vakuumierte Fertigprodukte'!$E:$FI,2,FALSE)=0,"Vakuumierte Zipfel"),
IFERROR(IF(VLOOKUP(O669,[1]Wurste!$B:$C,2,FALSE)=0,"Räucherwürste"),
IFERROR(IF(VLOOKUP(O669,[1]Wurste!$E:$F,2,FALSE)=0,"URW/URGW Wurst"),
IFERROR(IF(VLOOKUP(O669,[1]Wurste!$H:$I,2,FALSE)=0,"HF-Wurst Vegan"),
IFERROR(IF(VLOOKUP(O669,[1]Wurste!$K:$L,2,FALSE)=0,"320er ohne Würste"),
IFERROR(IF(AND(OR(Abfalldokumentation!$A669="BU3",Abfalldokumentation!$A669="Verkauf"),Abfalldokumentation!$F669="Schimmel",Abfalldokumentation!$G669="keinen Abnehmer/kein Schälpersonal"),"Div. Zipfel, ES ohne Verwendung",VLOOKUP(Abfalldokumentation!$E669,Produktgruppen!A:B,2,FALSE)),"-")))))))))))))))))))))))</f>
        <v>ABS</v>
      </c>
      <c r="E669" s="76" t="str">
        <f>IFERROR(VLOOKUP(Abfalldokumentation!$O669,Artikel!A:C,3,FALSE),Abfalldokumentation!$O669)</f>
        <v>ABS Gouda 48% OGT</v>
      </c>
      <c r="F669" s="76" t="str">
        <f>VLOOKUP(T669,'Liste Gründe'!A:D,2,FALSE)</f>
        <v>Schimmel</v>
      </c>
      <c r="G669" s="75" t="str">
        <f>IF(ISBLANK(V669),VLOOKUP(Abfalldokumentation!$P669,'Liste Gründe'!A:D,3,FALSE),V669)</f>
        <v>keine Verarbeitung</v>
      </c>
      <c r="H669" s="76" t="str">
        <f>IF(ISBLANK(Abfalldokumentation!$W669),"-",Abfalldokumentation!$W669)</f>
        <v>Keinen Einsatz</v>
      </c>
      <c r="I669" s="76">
        <f t="shared" si="71"/>
        <v>38</v>
      </c>
      <c r="J669" s="76" t="str">
        <f t="shared" si="72"/>
        <v>Produkte</v>
      </c>
      <c r="K669" s="76" t="str">
        <f t="shared" si="73"/>
        <v>BUs</v>
      </c>
      <c r="L669" s="76" t="str">
        <f t="shared" si="74"/>
        <v>Symptome</v>
      </c>
      <c r="M669" s="76" t="str">
        <f>IFERROR(VLOOKUP(Abfalldokumentation!$O669,Kennzahlen!S:V,3,FALSE)*Abfalldokumentation!$B669,"0")</f>
        <v>0</v>
      </c>
      <c r="N669" s="76" t="str">
        <f>IF(ISBLANK(Q669),VLOOKUP(Abfalldokumentation!$O669,'Linien - BU'!R:S,2,FALSE),Q669)</f>
        <v>Abfüllung</v>
      </c>
      <c r="O669" s="77">
        <f t="shared" si="75"/>
        <v>29500816</v>
      </c>
      <c r="P669" s="77">
        <f t="shared" si="76"/>
        <v>12</v>
      </c>
      <c r="Q669" s="45" t="s">
        <v>180</v>
      </c>
      <c r="R669" s="46">
        <v>29500816</v>
      </c>
      <c r="S669" s="46">
        <v>85.5</v>
      </c>
      <c r="T669" s="46">
        <v>12</v>
      </c>
      <c r="U669" s="47">
        <v>44463</v>
      </c>
      <c r="V669" s="48" t="s">
        <v>22</v>
      </c>
      <c r="W669" s="46" t="s">
        <v>267</v>
      </c>
      <c r="X669" s="50" t="str">
        <f>IFERROR(VLOOKUP(Abfalldokumentation!$R669,Artikel!A:C,3,FALSE),Abfalldokumentation!$R669)</f>
        <v>ABS Gouda 48% OGT</v>
      </c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spans="1:40" ht="30" hidden="1" customHeight="1" x14ac:dyDescent="0.25">
      <c r="A670" s="78" t="str">
        <f>VLOOKUP(N670,'Linien - BU'!A:B,2,FALSE)</f>
        <v>BU1</v>
      </c>
      <c r="B670" s="79">
        <f t="shared" si="70"/>
        <v>27</v>
      </c>
      <c r="C670" s="80">
        <f>Abfalldokumentation!$U670</f>
        <v>44463</v>
      </c>
      <c r="D670" s="69" t="str">
        <f>IFERROR(IF(VLOOKUP(O670,'[1]Rohware 230'!$B:$C,2,FALSE)=0,"Rohware"),
IFERROR(IF(VLOOKUP(O670,[1]Sammelnr.!$B:$C,2,FALSE)=0,"Sammelnr. ungeschält ABS"),
IFERROR(IF(VLOOKUP(O670,[1]Sammelnr.!$E:$F,2,FALSE)=0,"Sammelnr. ungeschält VS"),
IFERROR(IF(VLOOKUP(O670,[1]Sammelnr.!$H:$I,2,FALSE)=0,"Sammelnr. geschält"),
IFERROR(IF(VLOOKUP(O670,[1]Offen!$B:$C,2,FALSE)=0,"Offen ungeschält ABS"),
IFERROR(IF(VLOOKUP(O670,[1]Offen!$E:$F,2,FALSE)=0,"Offen ungeschält VOS"),
IFERROR(IF(VLOOKUP(O670,[1]Offen!$H:$I,2,FALSE)=0,"Offen geschält RW"),
IFERROR(IF(VLOOKUP(O670,[1]Offen!$K:$L,2,FALSE)=0,"Offen vegan"),
IFERROR(IF(VLOOKUP(O670,[1]Offen!$N:$O,2,FALSE)=0,"Offen Zipfel"),
IFERROR(IF(VLOOKUP(O670,[1]Offen!$Q:$R,2,FALSE)=0,"Offen Endstücke"),
IFERROR(IF(VLOOKUP(O670,[1]Vakuumiert!$B:$C,2,FALSE)=0,"Vakuumierter VOS ungeschält"),
IFERROR(IF(VLOOKUP(O670,[1]Vakuumiert!$E:$F,2,FALSE)=0,"Vakuumierter ABS ungeschält"),
IFERROR(IF(VLOOKUP(O670,[1]Vakuumiert!$H:$I,2,FALSE)=0,"Vakuumierter VOS geschält"),
IFERROR(IF(VLOOKUP(O670,[1]Vakuumiert!$K:$L,2,FALSE)=0,"Vakuumierter VOS vegan"),
IFERROR(IF(VLOOKUP(O670,[1]Vakuumiert!$N:$O,2,FALSE)=0,"Vakuumierter VOS Zipfel"),
IFERROR(IF(VLOOKUP(O670,[1]Vakuumiert!$Q:$R,2,FALSE)=0,"Vakuumiert geschält"),
IFERROR(IF(VLOOKUP(O670,'[1]vakuumierte Fertigprodukte'!$B:$C,2,FALSE)=0,"Fertigprodukte"),
IFERROR(IF(VLOOKUP(O670,'[1]vakuumierte Fertigprodukte'!$E:$FI,2,FALSE)=0,"Vakuumierte Zipfel"),
IFERROR(IF(VLOOKUP(O670,[1]Wurste!$B:$C,2,FALSE)=0,"Räucherwürste"),
IFERROR(IF(VLOOKUP(O670,[1]Wurste!$E:$F,2,FALSE)=0,"URW/URGW Wurst"),
IFERROR(IF(VLOOKUP(O670,[1]Wurste!$H:$I,2,FALSE)=0,"HF-Wurst Vegan"),
IFERROR(IF(VLOOKUP(O670,[1]Wurste!$K:$L,2,FALSE)=0,"320er ohne Würste"),
IFERROR(IF(AND(OR(Abfalldokumentation!$A670="BU3",Abfalldokumentation!$A670="Verkauf"),Abfalldokumentation!$F670="Schimmel",Abfalldokumentation!$G670="keinen Abnehmer/kein Schälpersonal"),"Div. Zipfel, ES ohne Verwendung",VLOOKUP(Abfalldokumentation!$E670,Produktgruppen!A:B,2,FALSE)),"-")))))))))))))))))))))))</f>
        <v>Vorschmelz</v>
      </c>
      <c r="E670" s="81" t="str">
        <f>IFERROR(VLOOKUP(Abfalldokumentation!$O670,Artikel!A:C,3,FALSE),Abfalldokumentation!$O670)</f>
        <v>VOS-ABS ENTSORGUNG</v>
      </c>
      <c r="F670" s="81" t="str">
        <f>VLOOKUP(T670,'Liste Gründe'!A:D,2,FALSE)</f>
        <v>Rest</v>
      </c>
      <c r="G670" s="80" t="str">
        <f>IF(ISBLANK(V670),VLOOKUP(Abfalldokumentation!$P670,'Liste Gründe'!A:D,3,FALSE),V670)</f>
        <v>geschälte Rinde</v>
      </c>
      <c r="H670" s="81" t="str">
        <f>IF(ISBLANK(Abfalldokumentation!$W670),"-",Abfalldokumentation!$W670)</f>
        <v>keine Verwendung möglich</v>
      </c>
      <c r="I670" s="81">
        <f t="shared" si="71"/>
        <v>38</v>
      </c>
      <c r="J670" s="81" t="str">
        <f t="shared" si="72"/>
        <v>Produkte</v>
      </c>
      <c r="K670" s="81" t="str">
        <f t="shared" si="73"/>
        <v>BUs</v>
      </c>
      <c r="L670" s="81" t="str">
        <f t="shared" si="74"/>
        <v>Symptome</v>
      </c>
      <c r="M670" s="81">
        <f>IFERROR(VLOOKUP(Abfalldokumentation!$O670,Kennzahlen!S:V,3,FALSE)*Abfalldokumentation!$B670,"0")</f>
        <v>0.27</v>
      </c>
      <c r="N670" s="81" t="str">
        <f>IF(ISBLANK(Q670),VLOOKUP(Abfalldokumentation!$O670,'Linien - BU'!R:S,2,FALSE),Q670)</f>
        <v>RWV</v>
      </c>
      <c r="O670" s="77">
        <f t="shared" si="75"/>
        <v>29500917</v>
      </c>
      <c r="P670" s="77">
        <f t="shared" si="76"/>
        <v>60</v>
      </c>
      <c r="Q670" s="39" t="s">
        <v>202</v>
      </c>
      <c r="R670" s="40">
        <v>29500917</v>
      </c>
      <c r="S670" s="40">
        <v>27</v>
      </c>
      <c r="T670" s="40">
        <v>60</v>
      </c>
      <c r="U670" s="41">
        <v>44463</v>
      </c>
      <c r="V670" s="42" t="s">
        <v>215</v>
      </c>
      <c r="W670" s="40" t="s">
        <v>204</v>
      </c>
      <c r="X670" s="44" t="str">
        <f>IFERROR(VLOOKUP(Abfalldokumentation!$R670,Artikel!A:C,3,FALSE),Abfalldokumentation!$R670)</f>
        <v>VOS-ABS ENTSORGUNG</v>
      </c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spans="1:40" ht="30" hidden="1" customHeight="1" x14ac:dyDescent="0.25">
      <c r="A671" s="73" t="str">
        <f>VLOOKUP(N671,'Linien - BU'!A:B,2,FALSE)</f>
        <v>BU1</v>
      </c>
      <c r="B671" s="74">
        <f t="shared" si="70"/>
        <v>26.5</v>
      </c>
      <c r="C671" s="75">
        <f>Abfalldokumentation!$U671</f>
        <v>44463</v>
      </c>
      <c r="D671" s="69" t="str">
        <f>IFERROR(IF(VLOOKUP(O671,'[1]Rohware 230'!$B:$C,2,FALSE)=0,"Rohware"),
IFERROR(IF(VLOOKUP(O671,[1]Sammelnr.!$B:$C,2,FALSE)=0,"Sammelnr. ungeschält ABS"),
IFERROR(IF(VLOOKUP(O671,[1]Sammelnr.!$E:$F,2,FALSE)=0,"Sammelnr. ungeschält VS"),
IFERROR(IF(VLOOKUP(O671,[1]Sammelnr.!$H:$I,2,FALSE)=0,"Sammelnr. geschält"),
IFERROR(IF(VLOOKUP(O671,[1]Offen!$B:$C,2,FALSE)=0,"Offen ungeschält ABS"),
IFERROR(IF(VLOOKUP(O671,[1]Offen!$E:$F,2,FALSE)=0,"Offen ungeschält VOS"),
IFERROR(IF(VLOOKUP(O671,[1]Offen!$H:$I,2,FALSE)=0,"Offen geschält RW"),
IFERROR(IF(VLOOKUP(O671,[1]Offen!$K:$L,2,FALSE)=0,"Offen vegan"),
IFERROR(IF(VLOOKUP(O671,[1]Offen!$N:$O,2,FALSE)=0,"Offen Zipfel"),
IFERROR(IF(VLOOKUP(O671,[1]Offen!$Q:$R,2,FALSE)=0,"Offen Endstücke"),
IFERROR(IF(VLOOKUP(O671,[1]Vakuumiert!$B:$C,2,FALSE)=0,"Vakuumierter VOS ungeschält"),
IFERROR(IF(VLOOKUP(O671,[1]Vakuumiert!$E:$F,2,FALSE)=0,"Vakuumierter ABS ungeschält"),
IFERROR(IF(VLOOKUP(O671,[1]Vakuumiert!$H:$I,2,FALSE)=0,"Vakuumierter VOS geschält"),
IFERROR(IF(VLOOKUP(O671,[1]Vakuumiert!$K:$L,2,FALSE)=0,"Vakuumierter VOS vegan"),
IFERROR(IF(VLOOKUP(O671,[1]Vakuumiert!$N:$O,2,FALSE)=0,"Vakuumierter VOS Zipfel"),
IFERROR(IF(VLOOKUP(O671,[1]Vakuumiert!$Q:$R,2,FALSE)=0,"Vakuumiert geschält"),
IFERROR(IF(VLOOKUP(O671,'[1]vakuumierte Fertigprodukte'!$B:$C,2,FALSE)=0,"Fertigprodukte"),
IFERROR(IF(VLOOKUP(O671,'[1]vakuumierte Fertigprodukte'!$E:$FI,2,FALSE)=0,"Vakuumierte Zipfel"),
IFERROR(IF(VLOOKUP(O671,[1]Wurste!$B:$C,2,FALSE)=0,"Räucherwürste"),
IFERROR(IF(VLOOKUP(O671,[1]Wurste!$E:$F,2,FALSE)=0,"URW/URGW Wurst"),
IFERROR(IF(VLOOKUP(O671,[1]Wurste!$H:$I,2,FALSE)=0,"HF-Wurst Vegan"),
IFERROR(IF(VLOOKUP(O671,[1]Wurste!$K:$L,2,FALSE)=0,"320er ohne Würste"),
IFERROR(IF(AND(OR(Abfalldokumentation!$A671="BU3",Abfalldokumentation!$A671="Verkauf"),Abfalldokumentation!$F671="Schimmel",Abfalldokumentation!$G671="keinen Abnehmer/kein Schälpersonal"),"Div. Zipfel, ES ohne Verwendung",VLOOKUP(Abfalldokumentation!$E671,Produktgruppen!A:B,2,FALSE)),"-")))))))))))))))))))))))</f>
        <v>Vorschmelz</v>
      </c>
      <c r="E671" s="76" t="str">
        <f>IFERROR(VLOOKUP(Abfalldokumentation!$O671,Artikel!A:C,3,FALSE),Abfalldokumentation!$O671)</f>
        <v>VOS URW-SCHI-NAT</v>
      </c>
      <c r="F671" s="76" t="str">
        <f>VLOOKUP(T671,'Liste Gründe'!A:D,2,FALSE)</f>
        <v>Schimmel</v>
      </c>
      <c r="G671" s="75" t="str">
        <f>IF(ISBLANK(V671),VLOOKUP(Abfalldokumentation!$P671,'Liste Gründe'!A:D,3,FALSE),V671)</f>
        <v>keine Verarbeitung</v>
      </c>
      <c r="H671" s="76" t="str">
        <f>IF(ISBLANK(Abfalldokumentation!$W671),"-",Abfalldokumentation!$W671)</f>
        <v>Aufgrund Konsistenz nicht genommen. Zu wenig VOS verarbeitet. Vom Warmen ins Kalte -&gt; Schimmel</v>
      </c>
      <c r="I671" s="76">
        <f t="shared" si="71"/>
        <v>38</v>
      </c>
      <c r="J671" s="76" t="str">
        <f t="shared" si="72"/>
        <v>Produkte</v>
      </c>
      <c r="K671" s="76" t="str">
        <f t="shared" si="73"/>
        <v>BUs</v>
      </c>
      <c r="L671" s="76" t="str">
        <f t="shared" si="74"/>
        <v>Symptome</v>
      </c>
      <c r="M671" s="76">
        <f>IFERROR(VLOOKUP(Abfalldokumentation!$O671,Kennzahlen!S:V,3,FALSE)*Abfalldokumentation!$B671,"0")</f>
        <v>13.25</v>
      </c>
      <c r="N671" s="76" t="str">
        <f>IF(ISBLANK(Q671),VLOOKUP(Abfalldokumentation!$O671,'Linien - BU'!R:S,2,FALSE),Q671)</f>
        <v>Schmelze</v>
      </c>
      <c r="O671" s="77">
        <f t="shared" si="75"/>
        <v>29500945</v>
      </c>
      <c r="P671" s="77">
        <f t="shared" si="76"/>
        <v>12</v>
      </c>
      <c r="Q671" s="45" t="s">
        <v>184</v>
      </c>
      <c r="R671" s="46">
        <v>29500945</v>
      </c>
      <c r="S671" s="46">
        <v>26.5</v>
      </c>
      <c r="T671" s="46">
        <v>12</v>
      </c>
      <c r="U671" s="47">
        <v>44463</v>
      </c>
      <c r="V671" s="48" t="s">
        <v>22</v>
      </c>
      <c r="W671" s="46" t="s">
        <v>185</v>
      </c>
      <c r="X671" s="50" t="str">
        <f>IFERROR(VLOOKUP(Abfalldokumentation!$R671,Artikel!A:C,3,FALSE),Abfalldokumentation!$R671)</f>
        <v>VOS URW-SCHI-NAT</v>
      </c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spans="1:40" ht="30" customHeight="1" x14ac:dyDescent="0.25">
      <c r="A672" s="78" t="str">
        <f>VLOOKUP(N672,'Linien - BU'!A:B,2,FALSE)</f>
        <v>BU1</v>
      </c>
      <c r="B672" s="79">
        <f t="shared" si="70"/>
        <v>28.5</v>
      </c>
      <c r="C672" s="80">
        <f>Abfalldokumentation!$U672</f>
        <v>44463</v>
      </c>
      <c r="D672" s="69" t="str">
        <f>IFERROR(IF(VLOOKUP(O672,'[1]Rohware 230'!$B:$C,2,FALSE)=0,"Rohware"),
IFERROR(IF(VLOOKUP(O672,[1]Sammelnr.!$B:$C,2,FALSE)=0,"Sammelnr. ungeschält ABS"),
IFERROR(IF(VLOOKUP(O672,[1]Sammelnr.!$E:$F,2,FALSE)=0,"Sammelnr. ungeschält VS"),
IFERROR(IF(VLOOKUP(O672,[1]Sammelnr.!$H:$I,2,FALSE)=0,"Sammelnr. geschält"),
IFERROR(IF(VLOOKUP(O672,[1]Offen!$B:$C,2,FALSE)=0,"Offen ungeschält ABS"),
IFERROR(IF(VLOOKUP(O672,[1]Offen!$E:$F,2,FALSE)=0,"Offen ungeschält VOS"),
IFERROR(IF(VLOOKUP(O672,[1]Offen!$H:$I,2,FALSE)=0,"Offen geschält RW"),
IFERROR(IF(VLOOKUP(O672,[1]Offen!$K:$L,2,FALSE)=0,"Offen vegan"),
IFERROR(IF(VLOOKUP(O672,[1]Offen!$N:$O,2,FALSE)=0,"Offen Zipfel"),
IFERROR(IF(VLOOKUP(O672,[1]Offen!$Q:$R,2,FALSE)=0,"Offen Endstücke"),
IFERROR(IF(VLOOKUP(O672,[1]Vakuumiert!$B:$C,2,FALSE)=0,"Vakuumierter VOS ungeschält"),
IFERROR(IF(VLOOKUP(O672,[1]Vakuumiert!$E:$F,2,FALSE)=0,"Vakuumierter ABS ungeschält"),
IFERROR(IF(VLOOKUP(O672,[1]Vakuumiert!$H:$I,2,FALSE)=0,"Vakuumierter VOS geschält"),
IFERROR(IF(VLOOKUP(O672,[1]Vakuumiert!$K:$L,2,FALSE)=0,"Vakuumierter VOS vegan"),
IFERROR(IF(VLOOKUP(O672,[1]Vakuumiert!$N:$O,2,FALSE)=0,"Vakuumierter VOS Zipfel"),
IFERROR(IF(VLOOKUP(O672,[1]Vakuumiert!$Q:$R,2,FALSE)=0,"Vakuumiert geschält"),
IFERROR(IF(VLOOKUP(O672,'[1]vakuumierte Fertigprodukte'!$B:$C,2,FALSE)=0,"Fertigprodukte"),
IFERROR(IF(VLOOKUP(O672,'[1]vakuumierte Fertigprodukte'!$E:$FI,2,FALSE)=0,"Vakuumierte Zipfel"),
IFERROR(IF(VLOOKUP(O672,[1]Wurste!$B:$C,2,FALSE)=0,"Räucherwürste"),
IFERROR(IF(VLOOKUP(O672,[1]Wurste!$E:$F,2,FALSE)=0,"URW/URGW Wurst"),
IFERROR(IF(VLOOKUP(O672,[1]Wurste!$H:$I,2,FALSE)=0,"HF-Wurst Vegan"),
IFERROR(IF(VLOOKUP(O672,[1]Wurste!$K:$L,2,FALSE)=0,"320er ohne Würste"),
IFERROR(IF(AND(OR(Abfalldokumentation!$A672="BU3",Abfalldokumentation!$A672="Verkauf"),Abfalldokumentation!$F672="Schimmel",Abfalldokumentation!$G672="keinen Abnehmer/kein Schälpersonal"),"Div. Zipfel, ES ohne Verwendung",VLOOKUP(Abfalldokumentation!$E672,Produktgruppen!A:B,2,FALSE)),"-")))))))))))))))))))))))</f>
        <v>ganze Würste</v>
      </c>
      <c r="E672" s="81" t="str">
        <f>IFERROR(VLOOKUP(Abfalldokumentation!$O672,Artikel!A:C,3,FALSE),Abfalldokumentation!$O672)</f>
        <v>Würste 9300g Räucher na</v>
      </c>
      <c r="F672" s="81" t="str">
        <f>VLOOKUP(T672,'Liste Gründe'!A:D,2,FALSE)</f>
        <v>Linienbezogen</v>
      </c>
      <c r="G672" s="80" t="str">
        <f>IF(ISBLANK(V672),VLOOKUP(Abfalldokumentation!$P672,'Liste Gründe'!A:D,3,FALSE),V672)</f>
        <v>Darm geplatzt</v>
      </c>
      <c r="H672" s="81" t="str">
        <f>IF(ISBLANK(Abfalldokumentation!$W672),"-",Abfalldokumentation!$W672)</f>
        <v>Clip gerissen</v>
      </c>
      <c r="I672" s="81">
        <f t="shared" si="71"/>
        <v>38</v>
      </c>
      <c r="J672" s="81" t="str">
        <f t="shared" si="72"/>
        <v>Produkte</v>
      </c>
      <c r="K672" s="81" t="str">
        <f t="shared" si="73"/>
        <v>BUs</v>
      </c>
      <c r="L672" s="81" t="str">
        <f t="shared" si="74"/>
        <v>Symptome</v>
      </c>
      <c r="M672" s="81" t="str">
        <f>IFERROR(VLOOKUP(Abfalldokumentation!$O672,Kennzahlen!S:V,3,FALSE)*Abfalldokumentation!$B672,"0")</f>
        <v>0</v>
      </c>
      <c r="N672" s="81" t="str">
        <f>IF(ISBLANK(Q672),VLOOKUP(Abfalldokumentation!$O672,'Linien - BU'!R:S,2,FALSE),Q672)</f>
        <v>Abfüllung</v>
      </c>
      <c r="O672" s="77">
        <f t="shared" si="75"/>
        <v>31000083</v>
      </c>
      <c r="P672" s="77">
        <f t="shared" si="76"/>
        <v>34</v>
      </c>
      <c r="Q672" s="39" t="s">
        <v>180</v>
      </c>
      <c r="R672" s="40">
        <v>31000083</v>
      </c>
      <c r="S672" s="40">
        <v>28.5</v>
      </c>
      <c r="T672" s="40">
        <v>34</v>
      </c>
      <c r="U672" s="41">
        <v>44463</v>
      </c>
      <c r="V672" s="42"/>
      <c r="W672" s="40" t="s">
        <v>237</v>
      </c>
      <c r="X672" s="44" t="str">
        <f>IFERROR(VLOOKUP(Abfalldokumentation!$R672,Artikel!A:C,3,FALSE),Abfalldokumentation!$R672)</f>
        <v>Würste 9300g Räucher na</v>
      </c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spans="1:40" ht="30" customHeight="1" x14ac:dyDescent="0.25">
      <c r="A673" s="73" t="str">
        <f>VLOOKUP(N673,'Linien - BU'!A:B,2,FALSE)</f>
        <v>BU1</v>
      </c>
      <c r="B673" s="74">
        <f t="shared" si="70"/>
        <v>22</v>
      </c>
      <c r="C673" s="75">
        <f>Abfalldokumentation!$U673</f>
        <v>44463</v>
      </c>
      <c r="D673" s="69" t="str">
        <f>IFERROR(IF(VLOOKUP(O673,'[1]Rohware 230'!$B:$C,2,FALSE)=0,"Rohware"),
IFERROR(IF(VLOOKUP(O673,[1]Sammelnr.!$B:$C,2,FALSE)=0,"Sammelnr. ungeschält ABS"),
IFERROR(IF(VLOOKUP(O673,[1]Sammelnr.!$E:$F,2,FALSE)=0,"Sammelnr. ungeschält VS"),
IFERROR(IF(VLOOKUP(O673,[1]Sammelnr.!$H:$I,2,FALSE)=0,"Sammelnr. geschält"),
IFERROR(IF(VLOOKUP(O673,[1]Offen!$B:$C,2,FALSE)=0,"Offen ungeschält ABS"),
IFERROR(IF(VLOOKUP(O673,[1]Offen!$E:$F,2,FALSE)=0,"Offen ungeschält VOS"),
IFERROR(IF(VLOOKUP(O673,[1]Offen!$H:$I,2,FALSE)=0,"Offen geschält RW"),
IFERROR(IF(VLOOKUP(O673,[1]Offen!$K:$L,2,FALSE)=0,"Offen vegan"),
IFERROR(IF(VLOOKUP(O673,[1]Offen!$N:$O,2,FALSE)=0,"Offen Zipfel"),
IFERROR(IF(VLOOKUP(O673,[1]Offen!$Q:$R,2,FALSE)=0,"Offen Endstücke"),
IFERROR(IF(VLOOKUP(O673,[1]Vakuumiert!$B:$C,2,FALSE)=0,"Vakuumierter VOS ungeschält"),
IFERROR(IF(VLOOKUP(O673,[1]Vakuumiert!$E:$F,2,FALSE)=0,"Vakuumierter ABS ungeschält"),
IFERROR(IF(VLOOKUP(O673,[1]Vakuumiert!$H:$I,2,FALSE)=0,"Vakuumierter VOS geschält"),
IFERROR(IF(VLOOKUP(O673,[1]Vakuumiert!$K:$L,2,FALSE)=0,"Vakuumierter VOS vegan"),
IFERROR(IF(VLOOKUP(O673,[1]Vakuumiert!$N:$O,2,FALSE)=0,"Vakuumierter VOS Zipfel"),
IFERROR(IF(VLOOKUP(O673,[1]Vakuumiert!$Q:$R,2,FALSE)=0,"Vakuumiert geschält"),
IFERROR(IF(VLOOKUP(O673,'[1]vakuumierte Fertigprodukte'!$B:$C,2,FALSE)=0,"Fertigprodukte"),
IFERROR(IF(VLOOKUP(O673,'[1]vakuumierte Fertigprodukte'!$E:$FI,2,FALSE)=0,"Vakuumierte Zipfel"),
IFERROR(IF(VLOOKUP(O673,[1]Wurste!$B:$C,2,FALSE)=0,"Räucherwürste"),
IFERROR(IF(VLOOKUP(O673,[1]Wurste!$E:$F,2,FALSE)=0,"URW/URGW Wurst"),
IFERROR(IF(VLOOKUP(O673,[1]Wurste!$H:$I,2,FALSE)=0,"HF-Wurst Vegan"),
IFERROR(IF(VLOOKUP(O673,[1]Wurste!$K:$L,2,FALSE)=0,"320er ohne Würste"),
IFERROR(IF(AND(OR(Abfalldokumentation!$A673="BU3",Abfalldokumentation!$A673="Verkauf"),Abfalldokumentation!$F673="Schimmel",Abfalldokumentation!$G673="keinen Abnehmer/kein Schälpersonal"),"Div. Zipfel, ES ohne Verwendung",VLOOKUP(Abfalldokumentation!$E673,Produktgruppen!A:B,2,FALSE)),"-")))))))))))))))))))))))</f>
        <v>RW</v>
      </c>
      <c r="E673" s="76" t="str">
        <f>IFERROR(VLOOKUP(Abfalldokumentation!$O673,Artikel!A:C,3,FALSE),Abfalldokumentation!$O673)</f>
        <v>GRW NATUR 7,2KG</v>
      </c>
      <c r="F673" s="76" t="str">
        <f>VLOOKUP(T673,'Liste Gründe'!A:D,2,FALSE)</f>
        <v>Linienbezogen</v>
      </c>
      <c r="G673" s="75" t="str">
        <f>IF(ISBLANK(V673),VLOOKUP(Abfalldokumentation!$P673,'Liste Gründe'!A:D,3,FALSE),V673)</f>
        <v>Darm geplatzt</v>
      </c>
      <c r="H673" s="76" t="str">
        <f>IF(ISBLANK(Abfalldokumentation!$W673),"-",Abfalldokumentation!$W673)</f>
        <v>Clip gerissen</v>
      </c>
      <c r="I673" s="76">
        <f t="shared" si="71"/>
        <v>38</v>
      </c>
      <c r="J673" s="76" t="str">
        <f t="shared" si="72"/>
        <v>Produkte</v>
      </c>
      <c r="K673" s="76" t="str">
        <f t="shared" si="73"/>
        <v>BUs</v>
      </c>
      <c r="L673" s="76" t="str">
        <f t="shared" si="74"/>
        <v>Symptome</v>
      </c>
      <c r="M673" s="76" t="str">
        <f>IFERROR(VLOOKUP(Abfalldokumentation!$O673,Kennzahlen!S:V,3,FALSE)*Abfalldokumentation!$B673,"0")</f>
        <v>0</v>
      </c>
      <c r="N673" s="76" t="str">
        <f>IF(ISBLANK(Q673),VLOOKUP(Abfalldokumentation!$O673,'Linien - BU'!R:S,2,FALSE),Q673)</f>
        <v>Abfüllung</v>
      </c>
      <c r="O673" s="77">
        <f t="shared" si="75"/>
        <v>32000049</v>
      </c>
      <c r="P673" s="77">
        <f t="shared" si="76"/>
        <v>34</v>
      </c>
      <c r="Q673" s="45" t="s">
        <v>180</v>
      </c>
      <c r="R673" s="46">
        <v>32000049</v>
      </c>
      <c r="S673" s="46">
        <v>22</v>
      </c>
      <c r="T673" s="40">
        <v>34</v>
      </c>
      <c r="U673" s="47">
        <v>44463</v>
      </c>
      <c r="V673" s="48"/>
      <c r="W673" s="46" t="s">
        <v>237</v>
      </c>
      <c r="X673" s="50" t="str">
        <f>IFERROR(VLOOKUP(Abfalldokumentation!$R673,Artikel!A:C,3,FALSE),Abfalldokumentation!$R673)</f>
        <v>GRW NATUR 7,2KG</v>
      </c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spans="1:40" ht="30" hidden="1" customHeight="1" x14ac:dyDescent="0.25">
      <c r="A674" s="78" t="str">
        <f>VLOOKUP(N674,'Linien - BU'!A:B,2,FALSE)</f>
        <v>Rest</v>
      </c>
      <c r="B674" s="79">
        <f t="shared" si="70"/>
        <v>3546</v>
      </c>
      <c r="C674" s="80">
        <f>Abfalldokumentation!$U674</f>
        <v>44463</v>
      </c>
      <c r="D674" s="69" t="str">
        <f>IFERROR(IF(VLOOKUP(O674,'[1]Rohware 230'!$B:$C,2,FALSE)=0,"Rohware"),
IFERROR(IF(VLOOKUP(O674,[1]Sammelnr.!$B:$C,2,FALSE)=0,"Sammelnr. ungeschält ABS"),
IFERROR(IF(VLOOKUP(O674,[1]Sammelnr.!$E:$F,2,FALSE)=0,"Sammelnr. ungeschält VS"),
IFERROR(IF(VLOOKUP(O674,[1]Sammelnr.!$H:$I,2,FALSE)=0,"Sammelnr. geschält"),
IFERROR(IF(VLOOKUP(O674,[1]Offen!$B:$C,2,FALSE)=0,"Offen ungeschält ABS"),
IFERROR(IF(VLOOKUP(O674,[1]Offen!$E:$F,2,FALSE)=0,"Offen ungeschält VOS"),
IFERROR(IF(VLOOKUP(O674,[1]Offen!$H:$I,2,FALSE)=0,"Offen geschält RW"),
IFERROR(IF(VLOOKUP(O674,[1]Offen!$K:$L,2,FALSE)=0,"Offen vegan"),
IFERROR(IF(VLOOKUP(O674,[1]Offen!$N:$O,2,FALSE)=0,"Offen Zipfel"),
IFERROR(IF(VLOOKUP(O674,[1]Offen!$Q:$R,2,FALSE)=0,"Offen Endstücke"),
IFERROR(IF(VLOOKUP(O674,[1]Vakuumiert!$B:$C,2,FALSE)=0,"Vakuumierter VOS ungeschält"),
IFERROR(IF(VLOOKUP(O674,[1]Vakuumiert!$E:$F,2,FALSE)=0,"Vakuumierter ABS ungeschält"),
IFERROR(IF(VLOOKUP(O674,[1]Vakuumiert!$H:$I,2,FALSE)=0,"Vakuumierter VOS geschält"),
IFERROR(IF(VLOOKUP(O674,[1]Vakuumiert!$K:$L,2,FALSE)=0,"Vakuumierter VOS vegan"),
IFERROR(IF(VLOOKUP(O674,[1]Vakuumiert!$N:$O,2,FALSE)=0,"Vakuumierter VOS Zipfel"),
IFERROR(IF(VLOOKUP(O674,[1]Vakuumiert!$Q:$R,2,FALSE)=0,"Vakuumiert geschält"),
IFERROR(IF(VLOOKUP(O674,'[1]vakuumierte Fertigprodukte'!$B:$C,2,FALSE)=0,"Fertigprodukte"),
IFERROR(IF(VLOOKUP(O674,'[1]vakuumierte Fertigprodukte'!$E:$FI,2,FALSE)=0,"Vakuumierte Zipfel"),
IFERROR(IF(VLOOKUP(O674,[1]Wurste!$B:$C,2,FALSE)=0,"Räucherwürste"),
IFERROR(IF(VLOOKUP(O674,[1]Wurste!$E:$F,2,FALSE)=0,"URW/URGW Wurst"),
IFERROR(IF(VLOOKUP(O674,[1]Wurste!$H:$I,2,FALSE)=0,"HF-Wurst Vegan"),
IFERROR(IF(VLOOKUP(O674,[1]Wurste!$K:$L,2,FALSE)=0,"320er ohne Würste"),
IFERROR(IF(AND(OR(Abfalldokumentation!$A674="BU3",Abfalldokumentation!$A674="Verkauf"),Abfalldokumentation!$F674="Schimmel",Abfalldokumentation!$G674="keinen Abnehmer/kein Schälpersonal"),"Div. Zipfel, ES ohne Verwendung",VLOOKUP(Abfalldokumentation!$E674,Produktgruppen!A:B,2,FALSE)),"-")))))))))))))))))))))))</f>
        <v>Fertigware</v>
      </c>
      <c r="E674" s="81" t="str">
        <f>IFERROR(VLOOKUP(Abfalldokumentation!$O674,Artikel!A:C,3,FALSE),Abfalldokumentation!$O674)</f>
        <v>Black Forest Räucherkäs</v>
      </c>
      <c r="F674" s="81" t="str">
        <f>VLOOKUP(T674,'Liste Gründe'!A:D,2,FALSE)</f>
        <v>Rest</v>
      </c>
      <c r="G674" s="80" t="str">
        <f>IF(ISBLANK(V674),VLOOKUP(Abfalldokumentation!$P674,'Liste Gründe'!A:D,3,FALSE),V674)</f>
        <v>Retoure</v>
      </c>
      <c r="H674" s="81" t="str">
        <f>IF(ISBLANK(Abfalldokumentation!$W674),"-",Abfalldokumentation!$W674)</f>
        <v>Rückrufaktion</v>
      </c>
      <c r="I674" s="81">
        <f t="shared" si="71"/>
        <v>38</v>
      </c>
      <c r="J674" s="81" t="str">
        <f t="shared" si="72"/>
        <v>Produkte</v>
      </c>
      <c r="K674" s="81" t="str">
        <f t="shared" si="73"/>
        <v>BUs</v>
      </c>
      <c r="L674" s="81" t="str">
        <f t="shared" si="74"/>
        <v>Symptome</v>
      </c>
      <c r="M674" s="81" t="str">
        <f>IFERROR(VLOOKUP(Abfalldokumentation!$O674,Kennzahlen!S:V,3,FALSE)*Abfalldokumentation!$B674,"0")</f>
        <v>0</v>
      </c>
      <c r="N674" s="81" t="str">
        <f>IF(ISBLANK(Q674),VLOOKUP(Abfalldokumentation!$O674,'Linien - BU'!R:S,2,FALSE),Q674)</f>
        <v>Externe</v>
      </c>
      <c r="O674" s="77">
        <f t="shared" si="75"/>
        <v>57000277</v>
      </c>
      <c r="P674" s="77">
        <f t="shared" si="76"/>
        <v>22</v>
      </c>
      <c r="Q674" s="39" t="s">
        <v>277</v>
      </c>
      <c r="R674" s="40">
        <v>57000277</v>
      </c>
      <c r="S674" s="40">
        <v>3546</v>
      </c>
      <c r="T674" s="40">
        <v>22</v>
      </c>
      <c r="U674" s="41">
        <v>44463</v>
      </c>
      <c r="V674" s="42" t="s">
        <v>263</v>
      </c>
      <c r="W674" s="40" t="s">
        <v>217</v>
      </c>
      <c r="X674" s="44" t="str">
        <f>IFERROR(VLOOKUP(Abfalldokumentation!$R674,Artikel!A:C,3,FALSE),Abfalldokumentation!$R674)</f>
        <v>Black Forest Räucherkäs</v>
      </c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spans="1:40" ht="30" hidden="1" customHeight="1" x14ac:dyDescent="0.25">
      <c r="A675" s="73" t="str">
        <f>VLOOKUP(N675,'Linien - BU'!A:B,2,FALSE)</f>
        <v>BU2</v>
      </c>
      <c r="B675" s="74">
        <f t="shared" si="70"/>
        <v>60</v>
      </c>
      <c r="C675" s="75">
        <f>Abfalldokumentation!$U675</f>
        <v>44463</v>
      </c>
      <c r="D675" s="69" t="str">
        <f>IFERROR(IF(VLOOKUP(O675,'[1]Rohware 230'!$B:$C,2,FALSE)=0,"Rohware"),
IFERROR(IF(VLOOKUP(O675,[1]Sammelnr.!$B:$C,2,FALSE)=0,"Sammelnr. ungeschält ABS"),
IFERROR(IF(VLOOKUP(O675,[1]Sammelnr.!$E:$F,2,FALSE)=0,"Sammelnr. ungeschält VS"),
IFERROR(IF(VLOOKUP(O675,[1]Sammelnr.!$H:$I,2,FALSE)=0,"Sammelnr. geschält"),
IFERROR(IF(VLOOKUP(O675,[1]Offen!$B:$C,2,FALSE)=0,"Offen ungeschält ABS"),
IFERROR(IF(VLOOKUP(O675,[1]Offen!$E:$F,2,FALSE)=0,"Offen ungeschält VOS"),
IFERROR(IF(VLOOKUP(O675,[1]Offen!$H:$I,2,FALSE)=0,"Offen geschält RW"),
IFERROR(IF(VLOOKUP(O675,[1]Offen!$K:$L,2,FALSE)=0,"Offen vegan"),
IFERROR(IF(VLOOKUP(O675,[1]Offen!$N:$O,2,FALSE)=0,"Offen Zipfel"),
IFERROR(IF(VLOOKUP(O675,[1]Offen!$Q:$R,2,FALSE)=0,"Offen Endstücke"),
IFERROR(IF(VLOOKUP(O675,[1]Vakuumiert!$B:$C,2,FALSE)=0,"Vakuumierter VOS ungeschält"),
IFERROR(IF(VLOOKUP(O675,[1]Vakuumiert!$E:$F,2,FALSE)=0,"Vakuumierter ABS ungeschält"),
IFERROR(IF(VLOOKUP(O675,[1]Vakuumiert!$H:$I,2,FALSE)=0,"Vakuumierter VOS geschält"),
IFERROR(IF(VLOOKUP(O675,[1]Vakuumiert!$K:$L,2,FALSE)=0,"Vakuumierter VOS vegan"),
IFERROR(IF(VLOOKUP(O675,[1]Vakuumiert!$N:$O,2,FALSE)=0,"Vakuumierter VOS Zipfel"),
IFERROR(IF(VLOOKUP(O675,[1]Vakuumiert!$Q:$R,2,FALSE)=0,"Vakuumiert geschält"),
IFERROR(IF(VLOOKUP(O675,'[1]vakuumierte Fertigprodukte'!$B:$C,2,FALSE)=0,"Fertigprodukte"),
IFERROR(IF(VLOOKUP(O675,'[1]vakuumierte Fertigprodukte'!$E:$FI,2,FALSE)=0,"Vakuumierte Zipfel"),
IFERROR(IF(VLOOKUP(O675,[1]Wurste!$B:$C,2,FALSE)=0,"Räucherwürste"),
IFERROR(IF(VLOOKUP(O675,[1]Wurste!$E:$F,2,FALSE)=0,"URW/URGW Wurst"),
IFERROR(IF(VLOOKUP(O675,[1]Wurste!$H:$I,2,FALSE)=0,"HF-Wurst Vegan"),
IFERROR(IF(VLOOKUP(O675,[1]Wurste!$K:$L,2,FALSE)=0,"320er ohne Würste"),
IFERROR(IF(AND(OR(Abfalldokumentation!$A675="BU3",Abfalldokumentation!$A675="Verkauf"),Abfalldokumentation!$F675="Schimmel",Abfalldokumentation!$G675="keinen Abnehmer/kein Schälpersonal"),"Div. Zipfel, ES ohne Verwendung",VLOOKUP(Abfalldokumentation!$E675,Produktgruppen!A:B,2,FALSE)),"-")))))))))))))))))))))))</f>
        <v>Rohware</v>
      </c>
      <c r="E675" s="76" t="str">
        <f>IFERROR(VLOOKUP(Abfalldokumentation!$O675,Artikel!A:C,3,FALSE),Abfalldokumentation!$O675)</f>
        <v>Blöcke</v>
      </c>
      <c r="F675" s="76" t="str">
        <f>VLOOKUP(T675,'Liste Gründe'!A:D,2,FALSE)</f>
        <v>Schimmel</v>
      </c>
      <c r="G675" s="75" t="str">
        <f>IF(ISBLANK(V675),VLOOKUP(Abfalldokumentation!$P675,'Liste Gründe'!A:D,3,FALSE),V675)</f>
        <v>Luftzieher/Folienriss durch Transport</v>
      </c>
      <c r="H675" s="76" t="str">
        <f>IF(ISBLANK(Abfalldokumentation!$W675),"-",Abfalldokumentation!$W675)</f>
        <v>Luftzieher/Folienriss durch Transport</v>
      </c>
      <c r="I675" s="76">
        <f t="shared" si="71"/>
        <v>38</v>
      </c>
      <c r="J675" s="76" t="str">
        <f t="shared" si="72"/>
        <v>Produkte</v>
      </c>
      <c r="K675" s="76" t="str">
        <f t="shared" si="73"/>
        <v>BUs</v>
      </c>
      <c r="L675" s="76" t="str">
        <f t="shared" si="74"/>
        <v>Symptome</v>
      </c>
      <c r="M675" s="76" t="str">
        <f>IFERROR(VLOOKUP(Abfalldokumentation!$O675,Kennzahlen!S:V,3,FALSE)*Abfalldokumentation!$B675,"0")</f>
        <v>0</v>
      </c>
      <c r="N675" s="76" t="str">
        <f>IF(ISBLANK(Q675),VLOOKUP(Abfalldokumentation!$O675,'Linien - BU'!R:S,2,FALSE),Q675)</f>
        <v>BU2</v>
      </c>
      <c r="O675" s="77" t="str">
        <f t="shared" si="75"/>
        <v>Blöcke</v>
      </c>
      <c r="P675" s="77">
        <f t="shared" si="76"/>
        <v>12</v>
      </c>
      <c r="Q675" s="45" t="s">
        <v>7</v>
      </c>
      <c r="R675" s="46" t="s">
        <v>208</v>
      </c>
      <c r="S675" s="46">
        <v>60</v>
      </c>
      <c r="T675" s="46">
        <v>12</v>
      </c>
      <c r="U675" s="47">
        <v>44463</v>
      </c>
      <c r="V675" s="48" t="s">
        <v>30</v>
      </c>
      <c r="W675" s="46" t="s">
        <v>30</v>
      </c>
      <c r="X675" s="50" t="str">
        <f>IFERROR(VLOOKUP(Abfalldokumentation!$R675,Artikel!A:C,3,FALSE),Abfalldokumentation!$R675)</f>
        <v>Blöcke</v>
      </c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spans="1:40" ht="30" hidden="1" customHeight="1" x14ac:dyDescent="0.25">
      <c r="A676" s="78" t="str">
        <f>VLOOKUP(N676,'Linien - BU'!A:B,2,FALSE)</f>
        <v>BU3</v>
      </c>
      <c r="B676" s="79">
        <f t="shared" si="70"/>
        <v>33</v>
      </c>
      <c r="C676" s="80">
        <f>Abfalldokumentation!$U676</f>
        <v>44463</v>
      </c>
      <c r="D676" s="69" t="str">
        <f>IFERROR(IF(VLOOKUP(O676,'[1]Rohware 230'!$B:$C,2,FALSE)=0,"Rohware"),
IFERROR(IF(VLOOKUP(O676,[1]Sammelnr.!$B:$C,2,FALSE)=0,"Sammelnr. ungeschält ABS"),
IFERROR(IF(VLOOKUP(O676,[1]Sammelnr.!$E:$F,2,FALSE)=0,"Sammelnr. ungeschält VS"),
IFERROR(IF(VLOOKUP(O676,[1]Sammelnr.!$H:$I,2,FALSE)=0,"Sammelnr. geschält"),
IFERROR(IF(VLOOKUP(O676,[1]Offen!$B:$C,2,FALSE)=0,"Offen ungeschält ABS"),
IFERROR(IF(VLOOKUP(O676,[1]Offen!$E:$F,2,FALSE)=0,"Offen ungeschält VOS"),
IFERROR(IF(VLOOKUP(O676,[1]Offen!$H:$I,2,FALSE)=0,"Offen geschält RW"),
IFERROR(IF(VLOOKUP(O676,[1]Offen!$K:$L,2,FALSE)=0,"Offen vegan"),
IFERROR(IF(VLOOKUP(O676,[1]Offen!$N:$O,2,FALSE)=0,"Offen Zipfel"),
IFERROR(IF(VLOOKUP(O676,[1]Offen!$Q:$R,2,FALSE)=0,"Offen Endstücke"),
IFERROR(IF(VLOOKUP(O676,[1]Vakuumiert!$B:$C,2,FALSE)=0,"Vakuumierter VOS ungeschält"),
IFERROR(IF(VLOOKUP(O676,[1]Vakuumiert!$E:$F,2,FALSE)=0,"Vakuumierter ABS ungeschält"),
IFERROR(IF(VLOOKUP(O676,[1]Vakuumiert!$H:$I,2,FALSE)=0,"Vakuumierter VOS geschält"),
IFERROR(IF(VLOOKUP(O676,[1]Vakuumiert!$K:$L,2,FALSE)=0,"Vakuumierter VOS vegan"),
IFERROR(IF(VLOOKUP(O676,[1]Vakuumiert!$N:$O,2,FALSE)=0,"Vakuumierter VOS Zipfel"),
IFERROR(IF(VLOOKUP(O676,[1]Vakuumiert!$Q:$R,2,FALSE)=0,"Vakuumiert geschält"),
IFERROR(IF(VLOOKUP(O676,'[1]vakuumierte Fertigprodukte'!$B:$C,2,FALSE)=0,"Fertigprodukte"),
IFERROR(IF(VLOOKUP(O676,'[1]vakuumierte Fertigprodukte'!$E:$FI,2,FALSE)=0,"Vakuumierte Zipfel"),
IFERROR(IF(VLOOKUP(O676,[1]Wurste!$B:$C,2,FALSE)=0,"Räucherwürste"),
IFERROR(IF(VLOOKUP(O676,[1]Wurste!$E:$F,2,FALSE)=0,"URW/URGW Wurst"),
IFERROR(IF(VLOOKUP(O676,[1]Wurste!$H:$I,2,FALSE)=0,"HF-Wurst Vegan"),
IFERROR(IF(VLOOKUP(O676,[1]Wurste!$K:$L,2,FALSE)=0,"320er ohne Würste"),
IFERROR(IF(AND(OR(Abfalldokumentation!$A676="BU3",Abfalldokumentation!$A676="Verkauf"),Abfalldokumentation!$F676="Schimmel",Abfalldokumentation!$G676="keinen Abnehmer/kein Schälpersonal"),"Div. Zipfel, ES ohne Verwendung",VLOOKUP(Abfalldokumentation!$E676,Produktgruppen!A:B,2,FALSE)),"-")))))))))))))))))))))))</f>
        <v>Vorschmelz</v>
      </c>
      <c r="E676" s="81" t="str">
        <f>IFERROR(VLOOKUP(Abfalldokumentation!$O676,Artikel!A:C,3,FALSE),Abfalldokumentation!$O676)</f>
        <v>Vorschmelz Diverses</v>
      </c>
      <c r="F676" s="81" t="str">
        <f>VLOOKUP(T676,'Liste Gründe'!A:D,2,FALSE)</f>
        <v>Linienbezogen</v>
      </c>
      <c r="G676" s="80" t="str">
        <f>IF(ISBLANK(V676),VLOOKUP(Abfalldokumentation!$P676,'Liste Gründe'!A:D,3,FALSE),V676)</f>
        <v>Maschinenabfall</v>
      </c>
      <c r="H676" s="81" t="str">
        <f>IF(ISBLANK(Abfalldokumentation!$W676),"-",Abfalldokumentation!$W676)</f>
        <v>nicht eindeutig</v>
      </c>
      <c r="I676" s="81">
        <f t="shared" si="71"/>
        <v>38</v>
      </c>
      <c r="J676" s="81" t="str">
        <f t="shared" si="72"/>
        <v>Produkte</v>
      </c>
      <c r="K676" s="81" t="str">
        <f t="shared" si="73"/>
        <v>BUs</v>
      </c>
      <c r="L676" s="81" t="str">
        <f t="shared" si="74"/>
        <v>Symptome</v>
      </c>
      <c r="M676" s="81" t="str">
        <f>IFERROR(VLOOKUP(Abfalldokumentation!$O676,Kennzahlen!S:V,3,FALSE)*Abfalldokumentation!$B676,"0")</f>
        <v>0</v>
      </c>
      <c r="N676" s="81" t="str">
        <f>IF(ISBLANK(Q676),VLOOKUP(Abfalldokumentation!$O676,'Linien - BU'!R:S,2,FALSE),Q676)</f>
        <v>Bu3</v>
      </c>
      <c r="O676" s="77" t="str">
        <f t="shared" si="75"/>
        <v>Vorschmelz Diverses</v>
      </c>
      <c r="P676" s="77">
        <f t="shared" si="76"/>
        <v>30</v>
      </c>
      <c r="Q676" s="39" t="s">
        <v>210</v>
      </c>
      <c r="R676" s="46" t="s">
        <v>56</v>
      </c>
      <c r="S676" s="40">
        <v>33</v>
      </c>
      <c r="T676" s="40">
        <v>30</v>
      </c>
      <c r="U676" s="41">
        <v>44463</v>
      </c>
      <c r="V676" s="42" t="s">
        <v>55</v>
      </c>
      <c r="W676" s="40" t="s">
        <v>219</v>
      </c>
      <c r="X676" s="44" t="str">
        <f>IFERROR(VLOOKUP(Abfalldokumentation!$R676,Artikel!A:C,3,FALSE),Abfalldokumentation!$R676)</f>
        <v>Vorschmelz Diverses</v>
      </c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spans="1:40" ht="30" hidden="1" customHeight="1" x14ac:dyDescent="0.25">
      <c r="A677" s="73" t="str">
        <f>VLOOKUP(N677,'Linien - BU'!A:B,2,FALSE)</f>
        <v>BU3</v>
      </c>
      <c r="B677" s="74">
        <f t="shared" si="70"/>
        <v>91.5</v>
      </c>
      <c r="C677" s="75">
        <f>Abfalldokumentation!$U677</f>
        <v>44463</v>
      </c>
      <c r="D677" s="69" t="str">
        <f>IFERROR(IF(VLOOKUP(O677,'[1]Rohware 230'!$B:$C,2,FALSE)=0,"Rohware"),
IFERROR(IF(VLOOKUP(O677,[1]Sammelnr.!$B:$C,2,FALSE)=0,"Sammelnr. ungeschält ABS"),
IFERROR(IF(VLOOKUP(O677,[1]Sammelnr.!$E:$F,2,FALSE)=0,"Sammelnr. ungeschält VS"),
IFERROR(IF(VLOOKUP(O677,[1]Sammelnr.!$H:$I,2,FALSE)=0,"Sammelnr. geschält"),
IFERROR(IF(VLOOKUP(O677,[1]Offen!$B:$C,2,FALSE)=0,"Offen ungeschält ABS"),
IFERROR(IF(VLOOKUP(O677,[1]Offen!$E:$F,2,FALSE)=0,"Offen ungeschält VOS"),
IFERROR(IF(VLOOKUP(O677,[1]Offen!$H:$I,2,FALSE)=0,"Offen geschält RW"),
IFERROR(IF(VLOOKUP(O677,[1]Offen!$K:$L,2,FALSE)=0,"Offen vegan"),
IFERROR(IF(VLOOKUP(O677,[1]Offen!$N:$O,2,FALSE)=0,"Offen Zipfel"),
IFERROR(IF(VLOOKUP(O677,[1]Offen!$Q:$R,2,FALSE)=0,"Offen Endstücke"),
IFERROR(IF(VLOOKUP(O677,[1]Vakuumiert!$B:$C,2,FALSE)=0,"Vakuumierter VOS ungeschält"),
IFERROR(IF(VLOOKUP(O677,[1]Vakuumiert!$E:$F,2,FALSE)=0,"Vakuumierter ABS ungeschält"),
IFERROR(IF(VLOOKUP(O677,[1]Vakuumiert!$H:$I,2,FALSE)=0,"Vakuumierter VOS geschält"),
IFERROR(IF(VLOOKUP(O677,[1]Vakuumiert!$K:$L,2,FALSE)=0,"Vakuumierter VOS vegan"),
IFERROR(IF(VLOOKUP(O677,[1]Vakuumiert!$N:$O,2,FALSE)=0,"Vakuumierter VOS Zipfel"),
IFERROR(IF(VLOOKUP(O677,[1]Vakuumiert!$Q:$R,2,FALSE)=0,"Vakuumiert geschält"),
IFERROR(IF(VLOOKUP(O677,'[1]vakuumierte Fertigprodukte'!$B:$C,2,FALSE)=0,"Fertigprodukte"),
IFERROR(IF(VLOOKUP(O677,'[1]vakuumierte Fertigprodukte'!$E:$FI,2,FALSE)=0,"Vakuumierte Zipfel"),
IFERROR(IF(VLOOKUP(O677,[1]Wurste!$B:$C,2,FALSE)=0,"Räucherwürste"),
IFERROR(IF(VLOOKUP(O677,[1]Wurste!$E:$F,2,FALSE)=0,"URW/URGW Wurst"),
IFERROR(IF(VLOOKUP(O677,[1]Wurste!$H:$I,2,FALSE)=0,"HF-Wurst Vegan"),
IFERROR(IF(VLOOKUP(O677,[1]Wurste!$K:$L,2,FALSE)=0,"320er ohne Würste"),
IFERROR(IF(AND(OR(Abfalldokumentation!$A677="BU3",Abfalldokumentation!$A677="Verkauf"),Abfalldokumentation!$F677="Schimmel",Abfalldokumentation!$G677="keinen Abnehmer/kein Schälpersonal"),"Div. Zipfel, ES ohne Verwendung",VLOOKUP(Abfalldokumentation!$E677,Produktgruppen!A:B,2,FALSE)),"-")))))))))))))))))))))))</f>
        <v>Vorschmelz</v>
      </c>
      <c r="E677" s="76" t="str">
        <f>IFERROR(VLOOKUP(Abfalldokumentation!$O677,Artikel!A:C,3,FALSE),Abfalldokumentation!$O677)</f>
        <v>Vorschmelz Diverses</v>
      </c>
      <c r="F677" s="76" t="str">
        <f>VLOOKUP(T677,'Liste Gründe'!A:D,2,FALSE)</f>
        <v>Linienbezogen</v>
      </c>
      <c r="G677" s="75" t="str">
        <f>IF(ISBLANK(V677),VLOOKUP(Abfalldokumentation!$P677,'Liste Gründe'!A:D,3,FALSE),V677)</f>
        <v>Maschinenabfall</v>
      </c>
      <c r="H677" s="76" t="str">
        <f>IF(ISBLANK(Abfalldokumentation!$W677),"-",Abfalldokumentation!$W677)</f>
        <v>nicht eindeutig</v>
      </c>
      <c r="I677" s="76">
        <f t="shared" si="71"/>
        <v>38</v>
      </c>
      <c r="J677" s="76" t="str">
        <f t="shared" si="72"/>
        <v>Produkte</v>
      </c>
      <c r="K677" s="76" t="str">
        <f t="shared" si="73"/>
        <v>BUs</v>
      </c>
      <c r="L677" s="76" t="str">
        <f t="shared" si="74"/>
        <v>Symptome</v>
      </c>
      <c r="M677" s="76" t="str">
        <f>IFERROR(VLOOKUP(Abfalldokumentation!$O677,Kennzahlen!S:V,3,FALSE)*Abfalldokumentation!$B677,"0")</f>
        <v>0</v>
      </c>
      <c r="N677" s="76" t="str">
        <f>IF(ISBLANK(Q677),VLOOKUP(Abfalldokumentation!$O677,'Linien - BU'!R:S,2,FALSE),Q677)</f>
        <v>Bu3</v>
      </c>
      <c r="O677" s="77" t="str">
        <f t="shared" si="75"/>
        <v>Vorschmelz Diverses</v>
      </c>
      <c r="P677" s="77">
        <f t="shared" si="76"/>
        <v>30</v>
      </c>
      <c r="Q677" s="45" t="s">
        <v>210</v>
      </c>
      <c r="R677" s="46" t="s">
        <v>56</v>
      </c>
      <c r="S677" s="46">
        <v>91.5</v>
      </c>
      <c r="T677" s="46">
        <v>30</v>
      </c>
      <c r="U677" s="47">
        <v>44463</v>
      </c>
      <c r="V677" s="48" t="s">
        <v>55</v>
      </c>
      <c r="W677" s="46" t="s">
        <v>219</v>
      </c>
      <c r="X677" s="50" t="str">
        <f>IFERROR(VLOOKUP(Abfalldokumentation!$R677,Artikel!A:C,3,FALSE),Abfalldokumentation!$R677)</f>
        <v>Vorschmelz Diverses</v>
      </c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spans="1:40" ht="30" hidden="1" customHeight="1" x14ac:dyDescent="0.25">
      <c r="A678" s="78" t="str">
        <f>VLOOKUP(N678,'Linien - BU'!A:B,2,FALSE)</f>
        <v>BU4</v>
      </c>
      <c r="B678" s="79">
        <f t="shared" si="70"/>
        <v>63.5</v>
      </c>
      <c r="C678" s="80">
        <f>Abfalldokumentation!$U678</f>
        <v>44463</v>
      </c>
      <c r="D678" s="69" t="str">
        <f>IFERROR(IF(VLOOKUP(O678,'[1]Rohware 230'!$B:$C,2,FALSE)=0,"Rohware"),
IFERROR(IF(VLOOKUP(O678,[1]Sammelnr.!$B:$C,2,FALSE)=0,"Sammelnr. ungeschält ABS"),
IFERROR(IF(VLOOKUP(O678,[1]Sammelnr.!$E:$F,2,FALSE)=0,"Sammelnr. ungeschält VS"),
IFERROR(IF(VLOOKUP(O678,[1]Sammelnr.!$H:$I,2,FALSE)=0,"Sammelnr. geschält"),
IFERROR(IF(VLOOKUP(O678,[1]Offen!$B:$C,2,FALSE)=0,"Offen ungeschält ABS"),
IFERROR(IF(VLOOKUP(O678,[1]Offen!$E:$F,2,FALSE)=0,"Offen ungeschält VOS"),
IFERROR(IF(VLOOKUP(O678,[1]Offen!$H:$I,2,FALSE)=0,"Offen geschält RW"),
IFERROR(IF(VLOOKUP(O678,[1]Offen!$K:$L,2,FALSE)=0,"Offen vegan"),
IFERROR(IF(VLOOKUP(O678,[1]Offen!$N:$O,2,FALSE)=0,"Offen Zipfel"),
IFERROR(IF(VLOOKUP(O678,[1]Offen!$Q:$R,2,FALSE)=0,"Offen Endstücke"),
IFERROR(IF(VLOOKUP(O678,[1]Vakuumiert!$B:$C,2,FALSE)=0,"Vakuumierter VOS ungeschält"),
IFERROR(IF(VLOOKUP(O678,[1]Vakuumiert!$E:$F,2,FALSE)=0,"Vakuumierter ABS ungeschält"),
IFERROR(IF(VLOOKUP(O678,[1]Vakuumiert!$H:$I,2,FALSE)=0,"Vakuumierter VOS geschält"),
IFERROR(IF(VLOOKUP(O678,[1]Vakuumiert!$K:$L,2,FALSE)=0,"Vakuumierter VOS vegan"),
IFERROR(IF(VLOOKUP(O678,[1]Vakuumiert!$N:$O,2,FALSE)=0,"Vakuumierter VOS Zipfel"),
IFERROR(IF(VLOOKUP(O678,[1]Vakuumiert!$Q:$R,2,FALSE)=0,"Vakuumiert geschält"),
IFERROR(IF(VLOOKUP(O678,'[1]vakuumierte Fertigprodukte'!$B:$C,2,FALSE)=0,"Fertigprodukte"),
IFERROR(IF(VLOOKUP(O678,'[1]vakuumierte Fertigprodukte'!$E:$FI,2,FALSE)=0,"Vakuumierte Zipfel"),
IFERROR(IF(VLOOKUP(O678,[1]Wurste!$B:$C,2,FALSE)=0,"Räucherwürste"),
IFERROR(IF(VLOOKUP(O678,[1]Wurste!$E:$F,2,FALSE)=0,"URW/URGW Wurst"),
IFERROR(IF(VLOOKUP(O678,[1]Wurste!$H:$I,2,FALSE)=0,"HF-Wurst Vegan"),
IFERROR(IF(VLOOKUP(O678,[1]Wurste!$K:$L,2,FALSE)=0,"320er ohne Würste"),
IFERROR(IF(AND(OR(Abfalldokumentation!$A678="BU3",Abfalldokumentation!$A678="Verkauf"),Abfalldokumentation!$F678="Schimmel",Abfalldokumentation!$G678="keinen Abnehmer/kein Schälpersonal"),"Div. Zipfel, ES ohne Verwendung",VLOOKUP(Abfalldokumentation!$E678,Produktgruppen!A:B,2,FALSE)),"-")))))))))))))))))))))))</f>
        <v>Diverses</v>
      </c>
      <c r="E678" s="81" t="str">
        <f>IFERROR(VLOOKUP(Abfalldokumentation!$O678,Artikel!A:C,3,FALSE),Abfalldokumentation!$O678)</f>
        <v>Diverses</v>
      </c>
      <c r="F678" s="81" t="str">
        <f>VLOOKUP(T678,'Liste Gründe'!A:D,2,FALSE)</f>
        <v>Linienbezogen</v>
      </c>
      <c r="G678" s="80" t="str">
        <f>IF(ISBLANK(V678),VLOOKUP(Abfalldokumentation!$P678,'Liste Gründe'!A:D,3,FALSE),V678)</f>
        <v>Maschinenabfall</v>
      </c>
      <c r="H678" s="81" t="str">
        <f>IF(ISBLANK(Abfalldokumentation!$W678),"-",Abfalldokumentation!$W678)</f>
        <v>-</v>
      </c>
      <c r="I678" s="81">
        <f t="shared" si="71"/>
        <v>38</v>
      </c>
      <c r="J678" s="81" t="str">
        <f t="shared" si="72"/>
        <v>Produkte</v>
      </c>
      <c r="K678" s="81" t="str">
        <f t="shared" si="73"/>
        <v>BUs</v>
      </c>
      <c r="L678" s="81" t="str">
        <f t="shared" si="74"/>
        <v>Symptome</v>
      </c>
      <c r="M678" s="81" t="str">
        <f>IFERROR(VLOOKUP(Abfalldokumentation!$O678,Kennzahlen!S:V,3,FALSE)*Abfalldokumentation!$B678,"0")</f>
        <v>0</v>
      </c>
      <c r="N678" s="81" t="str">
        <f>IF(ISBLANK(Q678),VLOOKUP(Abfalldokumentation!$O678,'Linien - BU'!R:S,2,FALSE),Q678)</f>
        <v>BU4</v>
      </c>
      <c r="O678" s="77" t="str">
        <f t="shared" si="75"/>
        <v>Diverses</v>
      </c>
      <c r="P678" s="77">
        <f t="shared" si="76"/>
        <v>30</v>
      </c>
      <c r="Q678" s="39" t="s">
        <v>9</v>
      </c>
      <c r="R678" s="40" t="s">
        <v>110</v>
      </c>
      <c r="S678" s="40">
        <v>63.5</v>
      </c>
      <c r="T678" s="40">
        <v>30</v>
      </c>
      <c r="U678" s="41">
        <v>44463</v>
      </c>
      <c r="V678" s="42"/>
      <c r="W678" s="40"/>
      <c r="X678" s="44" t="str">
        <f>IFERROR(VLOOKUP(Abfalldokumentation!$R678,Artikel!A:C,3,FALSE),Abfalldokumentation!$R678)</f>
        <v>Diverses</v>
      </c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spans="1:40" ht="30" hidden="1" customHeight="1" x14ac:dyDescent="0.25">
      <c r="A679" s="73" t="str">
        <f>VLOOKUP(N679,'Linien - BU'!A:B,2,FALSE)</f>
        <v>BU2</v>
      </c>
      <c r="B679" s="74">
        <f t="shared" si="70"/>
        <v>74</v>
      </c>
      <c r="C679" s="75">
        <f>Abfalldokumentation!$U679</f>
        <v>44463</v>
      </c>
      <c r="D679" s="69" t="str">
        <f>IFERROR(IF(VLOOKUP(O679,'[1]Rohware 230'!$B:$C,2,FALSE)=0,"Rohware"),
IFERROR(IF(VLOOKUP(O679,[1]Sammelnr.!$B:$C,2,FALSE)=0,"Sammelnr. ungeschält ABS"),
IFERROR(IF(VLOOKUP(O679,[1]Sammelnr.!$E:$F,2,FALSE)=0,"Sammelnr. ungeschält VS"),
IFERROR(IF(VLOOKUP(O679,[1]Sammelnr.!$H:$I,2,FALSE)=0,"Sammelnr. geschält"),
IFERROR(IF(VLOOKUP(O679,[1]Offen!$B:$C,2,FALSE)=0,"Offen ungeschält ABS"),
IFERROR(IF(VLOOKUP(O679,[1]Offen!$E:$F,2,FALSE)=0,"Offen ungeschält VOS"),
IFERROR(IF(VLOOKUP(O679,[1]Offen!$H:$I,2,FALSE)=0,"Offen geschält RW"),
IFERROR(IF(VLOOKUP(O679,[1]Offen!$K:$L,2,FALSE)=0,"Offen vegan"),
IFERROR(IF(VLOOKUP(O679,[1]Offen!$N:$O,2,FALSE)=0,"Offen Zipfel"),
IFERROR(IF(VLOOKUP(O679,[1]Offen!$Q:$R,2,FALSE)=0,"Offen Endstücke"),
IFERROR(IF(VLOOKUP(O679,[1]Vakuumiert!$B:$C,2,FALSE)=0,"Vakuumierter VOS ungeschält"),
IFERROR(IF(VLOOKUP(O679,[1]Vakuumiert!$E:$F,2,FALSE)=0,"Vakuumierter ABS ungeschält"),
IFERROR(IF(VLOOKUP(O679,[1]Vakuumiert!$H:$I,2,FALSE)=0,"Vakuumierter VOS geschält"),
IFERROR(IF(VLOOKUP(O679,[1]Vakuumiert!$K:$L,2,FALSE)=0,"Vakuumierter VOS vegan"),
IFERROR(IF(VLOOKUP(O679,[1]Vakuumiert!$N:$O,2,FALSE)=0,"Vakuumierter VOS Zipfel"),
IFERROR(IF(VLOOKUP(O679,[1]Vakuumiert!$Q:$R,2,FALSE)=0,"Vakuumiert geschält"),
IFERROR(IF(VLOOKUP(O679,'[1]vakuumierte Fertigprodukte'!$B:$C,2,FALSE)=0,"Fertigprodukte"),
IFERROR(IF(VLOOKUP(O679,'[1]vakuumierte Fertigprodukte'!$E:$FI,2,FALSE)=0,"Vakuumierte Zipfel"),
IFERROR(IF(VLOOKUP(O679,[1]Wurste!$B:$C,2,FALSE)=0,"Räucherwürste"),
IFERROR(IF(VLOOKUP(O679,[1]Wurste!$E:$F,2,FALSE)=0,"URW/URGW Wurst"),
IFERROR(IF(VLOOKUP(O679,[1]Wurste!$H:$I,2,FALSE)=0,"HF-Wurst Vegan"),
IFERROR(IF(VLOOKUP(O679,[1]Wurste!$K:$L,2,FALSE)=0,"320er ohne Würste"),
IFERROR(IF(AND(OR(Abfalldokumentation!$A679="BU3",Abfalldokumentation!$A679="Verkauf"),Abfalldokumentation!$F679="Schimmel",Abfalldokumentation!$G679="keinen Abnehmer/kein Schälpersonal"),"Div. Zipfel, ES ohne Verwendung",VLOOKUP(Abfalldokumentation!$E679,Produktgruppen!A:B,2,FALSE)),"-")))))))))))))))))))))))</f>
        <v>Diverses</v>
      </c>
      <c r="E679" s="76" t="str">
        <f>IFERROR(VLOOKUP(Abfalldokumentation!$O679,Artikel!A:C,3,FALSE),Abfalldokumentation!$O679)</f>
        <v>Diverses</v>
      </c>
      <c r="F679" s="76" t="str">
        <f>VLOOKUP(T679,'Liste Gründe'!A:D,2,FALSE)</f>
        <v>Linienbezogen</v>
      </c>
      <c r="G679" s="75" t="str">
        <f>IF(ISBLANK(V679),VLOOKUP(Abfalldokumentation!$P679,'Liste Gründe'!A:D,3,FALSE),V679)</f>
        <v>Maschinenabfall</v>
      </c>
      <c r="H679" s="76" t="str">
        <f>IF(ISBLANK(Abfalldokumentation!$W679),"-",Abfalldokumentation!$W679)</f>
        <v>-</v>
      </c>
      <c r="I679" s="76">
        <f t="shared" si="71"/>
        <v>38</v>
      </c>
      <c r="J679" s="76" t="str">
        <f t="shared" si="72"/>
        <v>Produkte</v>
      </c>
      <c r="K679" s="76" t="str">
        <f t="shared" si="73"/>
        <v>BUs</v>
      </c>
      <c r="L679" s="76" t="str">
        <f t="shared" si="74"/>
        <v>Symptome</v>
      </c>
      <c r="M679" s="76" t="str">
        <f>IFERROR(VLOOKUP(Abfalldokumentation!$O679,Kennzahlen!S:V,3,FALSE)*Abfalldokumentation!$B679,"0")</f>
        <v>0</v>
      </c>
      <c r="N679" s="76" t="str">
        <f>IF(ISBLANK(Q679),VLOOKUP(Abfalldokumentation!$O679,'Linien - BU'!R:S,2,FALSE),Q679)</f>
        <v>BU2</v>
      </c>
      <c r="O679" s="77" t="str">
        <f t="shared" si="75"/>
        <v>Diverses</v>
      </c>
      <c r="P679" s="77">
        <f t="shared" si="76"/>
        <v>30</v>
      </c>
      <c r="Q679" s="45" t="s">
        <v>7</v>
      </c>
      <c r="R679" s="46" t="s">
        <v>110</v>
      </c>
      <c r="S679" s="46">
        <v>74</v>
      </c>
      <c r="T679" s="46">
        <v>30</v>
      </c>
      <c r="U679" s="47">
        <v>44463</v>
      </c>
      <c r="V679" s="48"/>
      <c r="W679" s="46"/>
      <c r="X679" s="50" t="str">
        <f>IFERROR(VLOOKUP(Abfalldokumentation!$R679,Artikel!A:C,3,FALSE),Abfalldokumentation!$R679)</f>
        <v>Diverses</v>
      </c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spans="1:40" ht="30" customHeight="1" x14ac:dyDescent="0.25">
      <c r="A680" s="78" t="str">
        <f>VLOOKUP(N680,'Linien - BU'!A:B,2,FALSE)</f>
        <v>BU1</v>
      </c>
      <c r="B680" s="79">
        <f t="shared" si="70"/>
        <v>89.5</v>
      </c>
      <c r="C680" s="80">
        <f>Abfalldokumentation!$U680</f>
        <v>44463</v>
      </c>
      <c r="D680" s="69" t="str">
        <f>IFERROR(IF(VLOOKUP(O680,'[1]Rohware 230'!$B:$C,2,FALSE)=0,"Rohware"),
IFERROR(IF(VLOOKUP(O680,[1]Sammelnr.!$B:$C,2,FALSE)=0,"Sammelnr. ungeschält ABS"),
IFERROR(IF(VLOOKUP(O680,[1]Sammelnr.!$E:$F,2,FALSE)=0,"Sammelnr. ungeschält VS"),
IFERROR(IF(VLOOKUP(O680,[1]Sammelnr.!$H:$I,2,FALSE)=0,"Sammelnr. geschält"),
IFERROR(IF(VLOOKUP(O680,[1]Offen!$B:$C,2,FALSE)=0,"Offen ungeschält ABS"),
IFERROR(IF(VLOOKUP(O680,[1]Offen!$E:$F,2,FALSE)=0,"Offen ungeschält VOS"),
IFERROR(IF(VLOOKUP(O680,[1]Offen!$H:$I,2,FALSE)=0,"Offen geschält RW"),
IFERROR(IF(VLOOKUP(O680,[1]Offen!$K:$L,2,FALSE)=0,"Offen vegan"),
IFERROR(IF(VLOOKUP(O680,[1]Offen!$N:$O,2,FALSE)=0,"Offen Zipfel"),
IFERROR(IF(VLOOKUP(O680,[1]Offen!$Q:$R,2,FALSE)=0,"Offen Endstücke"),
IFERROR(IF(VLOOKUP(O680,[1]Vakuumiert!$B:$C,2,FALSE)=0,"Vakuumierter VOS ungeschält"),
IFERROR(IF(VLOOKUP(O680,[1]Vakuumiert!$E:$F,2,FALSE)=0,"Vakuumierter ABS ungeschält"),
IFERROR(IF(VLOOKUP(O680,[1]Vakuumiert!$H:$I,2,FALSE)=0,"Vakuumierter VOS geschält"),
IFERROR(IF(VLOOKUP(O680,[1]Vakuumiert!$K:$L,2,FALSE)=0,"Vakuumierter VOS vegan"),
IFERROR(IF(VLOOKUP(O680,[1]Vakuumiert!$N:$O,2,FALSE)=0,"Vakuumierter VOS Zipfel"),
IFERROR(IF(VLOOKUP(O680,[1]Vakuumiert!$Q:$R,2,FALSE)=0,"Vakuumiert geschält"),
IFERROR(IF(VLOOKUP(O680,'[1]vakuumierte Fertigprodukte'!$B:$C,2,FALSE)=0,"Fertigprodukte"),
IFERROR(IF(VLOOKUP(O680,'[1]vakuumierte Fertigprodukte'!$E:$FI,2,FALSE)=0,"Vakuumierte Zipfel"),
IFERROR(IF(VLOOKUP(O680,[1]Wurste!$B:$C,2,FALSE)=0,"Räucherwürste"),
IFERROR(IF(VLOOKUP(O680,[1]Wurste!$E:$F,2,FALSE)=0,"URW/URGW Wurst"),
IFERROR(IF(VLOOKUP(O680,[1]Wurste!$H:$I,2,FALSE)=0,"HF-Wurst Vegan"),
IFERROR(IF(VLOOKUP(O680,[1]Wurste!$K:$L,2,FALSE)=0,"320er ohne Würste"),
IFERROR(IF(AND(OR(Abfalldokumentation!$A680="BU3",Abfalldokumentation!$A680="Verkauf"),Abfalldokumentation!$F680="Schimmel",Abfalldokumentation!$G680="keinen Abnehmer/kein Schälpersonal"),"Div. Zipfel, ES ohne Verwendung",VLOOKUP(Abfalldokumentation!$E680,Produktgruppen!A:B,2,FALSE)),"-")))))))))))))))))))))))</f>
        <v>Diverses</v>
      </c>
      <c r="E680" s="81" t="str">
        <f>IFERROR(VLOOKUP(Abfalldokumentation!$O680,Artikel!A:C,3,FALSE),Abfalldokumentation!$O680)</f>
        <v>Diverses aus Abfüllung</v>
      </c>
      <c r="F680" s="81" t="str">
        <f>VLOOKUP(T680,'Liste Gründe'!A:D,2,FALSE)</f>
        <v>Linienbezogen</v>
      </c>
      <c r="G680" s="80" t="str">
        <f>IF(ISBLANK(V680),VLOOKUP(Abfalldokumentation!$P680,'Liste Gründe'!A:D,3,FALSE),V680)</f>
        <v>Darm geplatzt</v>
      </c>
      <c r="H680" s="81" t="str">
        <f>IF(ISBLANK(Abfalldokumentation!$W680),"-",Abfalldokumentation!$W680)</f>
        <v>-</v>
      </c>
      <c r="I680" s="81">
        <f t="shared" si="71"/>
        <v>38</v>
      </c>
      <c r="J680" s="81" t="str">
        <f t="shared" si="72"/>
        <v>Produkte</v>
      </c>
      <c r="K680" s="81" t="str">
        <f t="shared" si="73"/>
        <v>BUs</v>
      </c>
      <c r="L680" s="81" t="str">
        <f t="shared" si="74"/>
        <v>Symptome</v>
      </c>
      <c r="M680" s="81" t="str">
        <f>IFERROR(VLOOKUP(Abfalldokumentation!$O680,Kennzahlen!S:V,3,FALSE)*Abfalldokumentation!$B680,"0")</f>
        <v>0</v>
      </c>
      <c r="N680" s="81" t="str">
        <f>IF(ISBLANK(Q680),VLOOKUP(Abfalldokumentation!$O680,'Linien - BU'!R:S,2,FALSE),Q680)</f>
        <v>Abfüllung</v>
      </c>
      <c r="O680" s="77" t="str">
        <f t="shared" si="75"/>
        <v>Diverses aus Abfüllung</v>
      </c>
      <c r="P680" s="77">
        <f t="shared" si="76"/>
        <v>34</v>
      </c>
      <c r="Q680" s="39" t="s">
        <v>180</v>
      </c>
      <c r="R680" s="40" t="s">
        <v>193</v>
      </c>
      <c r="S680" s="40">
        <v>89.5</v>
      </c>
      <c r="T680" s="40">
        <v>34</v>
      </c>
      <c r="U680" s="41">
        <v>44463</v>
      </c>
      <c r="V680" s="42"/>
      <c r="W680" s="40"/>
      <c r="X680" s="44" t="str">
        <f>IFERROR(VLOOKUP(Abfalldokumentation!$R680,Artikel!A:C,3,FALSE),Abfalldokumentation!$R680)</f>
        <v>Diverses aus Abfüllung</v>
      </c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spans="1:40" ht="30" customHeight="1" x14ac:dyDescent="0.25">
      <c r="A681" s="73" t="str">
        <f>VLOOKUP(N681,'Linien - BU'!A:B,2,FALSE)</f>
        <v>BU1</v>
      </c>
      <c r="B681" s="74">
        <f t="shared" si="70"/>
        <v>95</v>
      </c>
      <c r="C681" s="75">
        <f>Abfalldokumentation!$U681</f>
        <v>44463</v>
      </c>
      <c r="D681" s="69" t="str">
        <f>IFERROR(IF(VLOOKUP(O681,'[1]Rohware 230'!$B:$C,2,FALSE)=0,"Rohware"),
IFERROR(IF(VLOOKUP(O681,[1]Sammelnr.!$B:$C,2,FALSE)=0,"Sammelnr. ungeschält ABS"),
IFERROR(IF(VLOOKUP(O681,[1]Sammelnr.!$E:$F,2,FALSE)=0,"Sammelnr. ungeschält VS"),
IFERROR(IF(VLOOKUP(O681,[1]Sammelnr.!$H:$I,2,FALSE)=0,"Sammelnr. geschält"),
IFERROR(IF(VLOOKUP(O681,[1]Offen!$B:$C,2,FALSE)=0,"Offen ungeschält ABS"),
IFERROR(IF(VLOOKUP(O681,[1]Offen!$E:$F,2,FALSE)=0,"Offen ungeschält VOS"),
IFERROR(IF(VLOOKUP(O681,[1]Offen!$H:$I,2,FALSE)=0,"Offen geschält RW"),
IFERROR(IF(VLOOKUP(O681,[1]Offen!$K:$L,2,FALSE)=0,"Offen vegan"),
IFERROR(IF(VLOOKUP(O681,[1]Offen!$N:$O,2,FALSE)=0,"Offen Zipfel"),
IFERROR(IF(VLOOKUP(O681,[1]Offen!$Q:$R,2,FALSE)=0,"Offen Endstücke"),
IFERROR(IF(VLOOKUP(O681,[1]Vakuumiert!$B:$C,2,FALSE)=0,"Vakuumierter VOS ungeschält"),
IFERROR(IF(VLOOKUP(O681,[1]Vakuumiert!$E:$F,2,FALSE)=0,"Vakuumierter ABS ungeschält"),
IFERROR(IF(VLOOKUP(O681,[1]Vakuumiert!$H:$I,2,FALSE)=0,"Vakuumierter VOS geschält"),
IFERROR(IF(VLOOKUP(O681,[1]Vakuumiert!$K:$L,2,FALSE)=0,"Vakuumierter VOS vegan"),
IFERROR(IF(VLOOKUP(O681,[1]Vakuumiert!$N:$O,2,FALSE)=0,"Vakuumierter VOS Zipfel"),
IFERROR(IF(VLOOKUP(O681,[1]Vakuumiert!$Q:$R,2,FALSE)=0,"Vakuumiert geschält"),
IFERROR(IF(VLOOKUP(O681,'[1]vakuumierte Fertigprodukte'!$B:$C,2,FALSE)=0,"Fertigprodukte"),
IFERROR(IF(VLOOKUP(O681,'[1]vakuumierte Fertigprodukte'!$E:$FI,2,FALSE)=0,"Vakuumierte Zipfel"),
IFERROR(IF(VLOOKUP(O681,[1]Wurste!$B:$C,2,FALSE)=0,"Räucherwürste"),
IFERROR(IF(VLOOKUP(O681,[1]Wurste!$E:$F,2,FALSE)=0,"URW/URGW Wurst"),
IFERROR(IF(VLOOKUP(O681,[1]Wurste!$H:$I,2,FALSE)=0,"HF-Wurst Vegan"),
IFERROR(IF(VLOOKUP(O681,[1]Wurste!$K:$L,2,FALSE)=0,"320er ohne Würste"),
IFERROR(IF(AND(OR(Abfalldokumentation!$A681="BU3",Abfalldokumentation!$A681="Verkauf"),Abfalldokumentation!$F681="Schimmel",Abfalldokumentation!$G681="keinen Abnehmer/kein Schälpersonal"),"Div. Zipfel, ES ohne Verwendung",VLOOKUP(Abfalldokumentation!$E681,Produktgruppen!A:B,2,FALSE)),"-")))))))))))))))))))))))</f>
        <v>Diverses</v>
      </c>
      <c r="E681" s="76" t="str">
        <f>IFERROR(VLOOKUP(Abfalldokumentation!$O681,Artikel!A:C,3,FALSE),Abfalldokumentation!$O681)</f>
        <v>Diverses aus Abfüllung</v>
      </c>
      <c r="F681" s="76" t="str">
        <f>VLOOKUP(T681,'Liste Gründe'!A:D,2,FALSE)</f>
        <v>Linienbezogen</v>
      </c>
      <c r="G681" s="75" t="str">
        <f>IF(ISBLANK(V681),VLOOKUP(Abfalldokumentation!$P681,'Liste Gründe'!A:D,3,FALSE),V681)</f>
        <v>Darm geplatzt</v>
      </c>
      <c r="H681" s="76" t="str">
        <f>IF(ISBLANK(Abfalldokumentation!$W681),"-",Abfalldokumentation!$W681)</f>
        <v>-</v>
      </c>
      <c r="I681" s="76">
        <f t="shared" si="71"/>
        <v>38</v>
      </c>
      <c r="J681" s="76" t="str">
        <f t="shared" si="72"/>
        <v>Produkte</v>
      </c>
      <c r="K681" s="76" t="str">
        <f t="shared" si="73"/>
        <v>BUs</v>
      </c>
      <c r="L681" s="76" t="str">
        <f t="shared" si="74"/>
        <v>Symptome</v>
      </c>
      <c r="M681" s="76" t="str">
        <f>IFERROR(VLOOKUP(Abfalldokumentation!$O681,Kennzahlen!S:V,3,FALSE)*Abfalldokumentation!$B681,"0")</f>
        <v>0</v>
      </c>
      <c r="N681" s="76" t="str">
        <f>IF(ISBLANK(Q681),VLOOKUP(Abfalldokumentation!$O681,'Linien - BU'!R:S,2,FALSE),Q681)</f>
        <v>Abfüllung</v>
      </c>
      <c r="O681" s="77" t="str">
        <f t="shared" si="75"/>
        <v>Diverses aus Abfüllung</v>
      </c>
      <c r="P681" s="77">
        <f t="shared" si="76"/>
        <v>34</v>
      </c>
      <c r="Q681" s="45" t="s">
        <v>180</v>
      </c>
      <c r="R681" s="46" t="s">
        <v>193</v>
      </c>
      <c r="S681" s="46">
        <v>95</v>
      </c>
      <c r="T681" s="40">
        <v>34</v>
      </c>
      <c r="U681" s="47">
        <v>44463</v>
      </c>
      <c r="V681" s="48"/>
      <c r="W681" s="46"/>
      <c r="X681" s="50" t="str">
        <f>IFERROR(VLOOKUP(Abfalldokumentation!$R681,Artikel!A:C,3,FALSE),Abfalldokumentation!$R681)</f>
        <v>Diverses aus Abfüllung</v>
      </c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spans="1:40" ht="30" hidden="1" customHeight="1" x14ac:dyDescent="0.25">
      <c r="A682" s="78" t="str">
        <f>VLOOKUP(N682,'Linien - BU'!A:B,2,FALSE)</f>
        <v>Rest</v>
      </c>
      <c r="B682" s="79">
        <f t="shared" si="70"/>
        <v>75</v>
      </c>
      <c r="C682" s="80">
        <f>Abfalldokumentation!$U682</f>
        <v>44463</v>
      </c>
      <c r="D682" s="69" t="str">
        <f>IFERROR(IF(VLOOKUP(O682,'[1]Rohware 230'!$B:$C,2,FALSE)=0,"Rohware"),
IFERROR(IF(VLOOKUP(O682,[1]Sammelnr.!$B:$C,2,FALSE)=0,"Sammelnr. ungeschält ABS"),
IFERROR(IF(VLOOKUP(O682,[1]Sammelnr.!$E:$F,2,FALSE)=0,"Sammelnr. ungeschält VS"),
IFERROR(IF(VLOOKUP(O682,[1]Sammelnr.!$H:$I,2,FALSE)=0,"Sammelnr. geschält"),
IFERROR(IF(VLOOKUP(O682,[1]Offen!$B:$C,2,FALSE)=0,"Offen ungeschält ABS"),
IFERROR(IF(VLOOKUP(O682,[1]Offen!$E:$F,2,FALSE)=0,"Offen ungeschält VOS"),
IFERROR(IF(VLOOKUP(O682,[1]Offen!$H:$I,2,FALSE)=0,"Offen geschält RW"),
IFERROR(IF(VLOOKUP(O682,[1]Offen!$K:$L,2,FALSE)=0,"Offen vegan"),
IFERROR(IF(VLOOKUP(O682,[1]Offen!$N:$O,2,FALSE)=0,"Offen Zipfel"),
IFERROR(IF(VLOOKUP(O682,[1]Offen!$Q:$R,2,FALSE)=0,"Offen Endstücke"),
IFERROR(IF(VLOOKUP(O682,[1]Vakuumiert!$B:$C,2,FALSE)=0,"Vakuumierter VOS ungeschält"),
IFERROR(IF(VLOOKUP(O682,[1]Vakuumiert!$E:$F,2,FALSE)=0,"Vakuumierter ABS ungeschält"),
IFERROR(IF(VLOOKUP(O682,[1]Vakuumiert!$H:$I,2,FALSE)=0,"Vakuumierter VOS geschält"),
IFERROR(IF(VLOOKUP(O682,[1]Vakuumiert!$K:$L,2,FALSE)=0,"Vakuumierter VOS vegan"),
IFERROR(IF(VLOOKUP(O682,[1]Vakuumiert!$N:$O,2,FALSE)=0,"Vakuumierter VOS Zipfel"),
IFERROR(IF(VLOOKUP(O682,[1]Vakuumiert!$Q:$R,2,FALSE)=0,"Vakuumiert geschält"),
IFERROR(IF(VLOOKUP(O682,'[1]vakuumierte Fertigprodukte'!$B:$C,2,FALSE)=0,"Fertigprodukte"),
IFERROR(IF(VLOOKUP(O682,'[1]vakuumierte Fertigprodukte'!$E:$FI,2,FALSE)=0,"Vakuumierte Zipfel"),
IFERROR(IF(VLOOKUP(O682,[1]Wurste!$B:$C,2,FALSE)=0,"Räucherwürste"),
IFERROR(IF(VLOOKUP(O682,[1]Wurste!$E:$F,2,FALSE)=0,"URW/URGW Wurst"),
IFERROR(IF(VLOOKUP(O682,[1]Wurste!$H:$I,2,FALSE)=0,"HF-Wurst Vegan"),
IFERROR(IF(VLOOKUP(O682,[1]Wurste!$K:$L,2,FALSE)=0,"320er ohne Würste"),
IFERROR(IF(AND(OR(Abfalldokumentation!$A682="BU3",Abfalldokumentation!$A682="Verkauf"),Abfalldokumentation!$F682="Schimmel",Abfalldokumentation!$G682="keinen Abnehmer/kein Schälpersonal"),"Div. Zipfel, ES ohne Verwendung",VLOOKUP(Abfalldokumentation!$E682,Produktgruppen!A:B,2,FALSE)),"-")))))))))))))))))))))))</f>
        <v>Diverses</v>
      </c>
      <c r="E682" s="81" t="str">
        <f>IFERROR(VLOOKUP(Abfalldokumentation!$O682,Artikel!A:C,3,FALSE),Abfalldokumentation!$O682)</f>
        <v>Diverses Muster</v>
      </c>
      <c r="F682" s="81" t="str">
        <f>VLOOKUP(T682,'Liste Gründe'!A:D,2,FALSE)</f>
        <v>Qualitätssicherung</v>
      </c>
      <c r="G682" s="80" t="str">
        <f>IF(ISBLANK(V682),VLOOKUP(Abfalldokumentation!$P682,'Liste Gründe'!A:D,3,FALSE),V682)</f>
        <v>Muster</v>
      </c>
      <c r="H682" s="81" t="str">
        <f>IF(ISBLANK(Abfalldokumentation!$W682),"-",Abfalldokumentation!$W682)</f>
        <v>Muster</v>
      </c>
      <c r="I682" s="81">
        <f t="shared" si="71"/>
        <v>38</v>
      </c>
      <c r="J682" s="81" t="str">
        <f t="shared" si="72"/>
        <v>Produkte</v>
      </c>
      <c r="K682" s="81" t="str">
        <f t="shared" si="73"/>
        <v>BUs</v>
      </c>
      <c r="L682" s="81" t="str">
        <f t="shared" si="74"/>
        <v>Symptome</v>
      </c>
      <c r="M682" s="81" t="str">
        <f>IFERROR(VLOOKUP(Abfalldokumentation!$O682,Kennzahlen!S:V,3,FALSE)*Abfalldokumentation!$B682,"0")</f>
        <v>0</v>
      </c>
      <c r="N682" s="81" t="str">
        <f>IF(ISBLANK(Q682),VLOOKUP(Abfalldokumentation!$O682,'Linien - BU'!R:S,2,FALSE),Q682)</f>
        <v>Muster</v>
      </c>
      <c r="O682" s="77" t="str">
        <f t="shared" si="75"/>
        <v>Diverses Muster</v>
      </c>
      <c r="P682" s="77">
        <f t="shared" si="76"/>
        <v>72</v>
      </c>
      <c r="Q682" s="39" t="s">
        <v>238</v>
      </c>
      <c r="R682" s="40" t="s">
        <v>284</v>
      </c>
      <c r="S682" s="40">
        <v>75</v>
      </c>
      <c r="T682" s="40">
        <v>72</v>
      </c>
      <c r="U682" s="41">
        <v>44463</v>
      </c>
      <c r="V682" s="42" t="s">
        <v>238</v>
      </c>
      <c r="W682" s="40" t="s">
        <v>238</v>
      </c>
      <c r="X682" s="44" t="str">
        <f>IFERROR(VLOOKUP(Abfalldokumentation!$R682,Artikel!A:C,3,FALSE),Abfalldokumentation!$R682)</f>
        <v>Diverses Muster</v>
      </c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spans="1:40" ht="30" hidden="1" customHeight="1" x14ac:dyDescent="0.25">
      <c r="A683" s="73" t="str">
        <f>VLOOKUP(N683,'Linien - BU'!A:B,2,FALSE)</f>
        <v>Rest</v>
      </c>
      <c r="B683" s="74">
        <f t="shared" si="70"/>
        <v>7.5</v>
      </c>
      <c r="C683" s="75">
        <f>Abfalldokumentation!$U683</f>
        <v>44463</v>
      </c>
      <c r="D683" s="69" t="str">
        <f>IFERROR(IF(VLOOKUP(O683,'[1]Rohware 230'!$B:$C,2,FALSE)=0,"Rohware"),
IFERROR(IF(VLOOKUP(O683,[1]Sammelnr.!$B:$C,2,FALSE)=0,"Sammelnr. ungeschält ABS"),
IFERROR(IF(VLOOKUP(O683,[1]Sammelnr.!$E:$F,2,FALSE)=0,"Sammelnr. ungeschält VS"),
IFERROR(IF(VLOOKUP(O683,[1]Sammelnr.!$H:$I,2,FALSE)=0,"Sammelnr. geschält"),
IFERROR(IF(VLOOKUP(O683,[1]Offen!$B:$C,2,FALSE)=0,"Offen ungeschält ABS"),
IFERROR(IF(VLOOKUP(O683,[1]Offen!$E:$F,2,FALSE)=0,"Offen ungeschält VOS"),
IFERROR(IF(VLOOKUP(O683,[1]Offen!$H:$I,2,FALSE)=0,"Offen geschält RW"),
IFERROR(IF(VLOOKUP(O683,[1]Offen!$K:$L,2,FALSE)=0,"Offen vegan"),
IFERROR(IF(VLOOKUP(O683,[1]Offen!$N:$O,2,FALSE)=0,"Offen Zipfel"),
IFERROR(IF(VLOOKUP(O683,[1]Offen!$Q:$R,2,FALSE)=0,"Offen Endstücke"),
IFERROR(IF(VLOOKUP(O683,[1]Vakuumiert!$B:$C,2,FALSE)=0,"Vakuumierter VOS ungeschält"),
IFERROR(IF(VLOOKUP(O683,[1]Vakuumiert!$E:$F,2,FALSE)=0,"Vakuumierter ABS ungeschält"),
IFERROR(IF(VLOOKUP(O683,[1]Vakuumiert!$H:$I,2,FALSE)=0,"Vakuumierter VOS geschält"),
IFERROR(IF(VLOOKUP(O683,[1]Vakuumiert!$K:$L,2,FALSE)=0,"Vakuumierter VOS vegan"),
IFERROR(IF(VLOOKUP(O683,[1]Vakuumiert!$N:$O,2,FALSE)=0,"Vakuumierter VOS Zipfel"),
IFERROR(IF(VLOOKUP(O683,[1]Vakuumiert!$Q:$R,2,FALSE)=0,"Vakuumiert geschält"),
IFERROR(IF(VLOOKUP(O683,'[1]vakuumierte Fertigprodukte'!$B:$C,2,FALSE)=0,"Fertigprodukte"),
IFERROR(IF(VLOOKUP(O683,'[1]vakuumierte Fertigprodukte'!$E:$FI,2,FALSE)=0,"Vakuumierte Zipfel"),
IFERROR(IF(VLOOKUP(O683,[1]Wurste!$B:$C,2,FALSE)=0,"Räucherwürste"),
IFERROR(IF(VLOOKUP(O683,[1]Wurste!$E:$F,2,FALSE)=0,"URW/URGW Wurst"),
IFERROR(IF(VLOOKUP(O683,[1]Wurste!$H:$I,2,FALSE)=0,"HF-Wurst Vegan"),
IFERROR(IF(VLOOKUP(O683,[1]Wurste!$K:$L,2,FALSE)=0,"320er ohne Würste"),
IFERROR(IF(AND(OR(Abfalldokumentation!$A683="BU3",Abfalldokumentation!$A683="Verkauf"),Abfalldokumentation!$F683="Schimmel",Abfalldokumentation!$G683="keinen Abnehmer/kein Schälpersonal"),"Div. Zipfel, ES ohne Verwendung",VLOOKUP(Abfalldokumentation!$E683,Produktgruppen!A:B,2,FALSE)),"-")))))))))))))))))))))))</f>
        <v>Qualitätssicherung</v>
      </c>
      <c r="E683" s="76" t="str">
        <f>IFERROR(VLOOKUP(Abfalldokumentation!$O683,Artikel!A:C,3,FALSE),Abfalldokumentation!$O683)</f>
        <v>Diverses QM</v>
      </c>
      <c r="F683" s="76" t="str">
        <f>VLOOKUP(T683,'Liste Gründe'!A:D,2,FALSE)</f>
        <v>Qualitätssicherung</v>
      </c>
      <c r="G683" s="75" t="str">
        <f>IF(ISBLANK(V683),VLOOKUP(Abfalldokumentation!$P683,'Liste Gründe'!A:D,3,FALSE),V683)</f>
        <v>Sensorik</v>
      </c>
      <c r="H683" s="76" t="str">
        <f>IF(ISBLANK(Abfalldokumentation!$W683),"-",Abfalldokumentation!$W683)</f>
        <v>Sensorik</v>
      </c>
      <c r="I683" s="76">
        <f t="shared" si="71"/>
        <v>38</v>
      </c>
      <c r="J683" s="76" t="str">
        <f t="shared" si="72"/>
        <v>Produkte</v>
      </c>
      <c r="K683" s="76" t="str">
        <f t="shared" si="73"/>
        <v>BUs</v>
      </c>
      <c r="L683" s="76" t="str">
        <f t="shared" si="74"/>
        <v>Symptome</v>
      </c>
      <c r="M683" s="76" t="str">
        <f>IFERROR(VLOOKUP(Abfalldokumentation!$O683,Kennzahlen!S:V,3,FALSE)*Abfalldokumentation!$B683,"0")</f>
        <v>0</v>
      </c>
      <c r="N683" s="76" t="str">
        <f>IF(ISBLANK(Q683),VLOOKUP(Abfalldokumentation!$O683,'Linien - BU'!R:S,2,FALSE),Q683)</f>
        <v>QM</v>
      </c>
      <c r="O683" s="77" t="str">
        <f t="shared" si="75"/>
        <v>Diverses QM</v>
      </c>
      <c r="P683" s="77">
        <f t="shared" si="76"/>
        <v>74</v>
      </c>
      <c r="Q683" s="45" t="s">
        <v>196</v>
      </c>
      <c r="R683" s="46" t="s">
        <v>197</v>
      </c>
      <c r="S683" s="46">
        <v>7.5</v>
      </c>
      <c r="T683" s="46">
        <v>74</v>
      </c>
      <c r="U683" s="47">
        <v>44463</v>
      </c>
      <c r="V683" s="48" t="s">
        <v>198</v>
      </c>
      <c r="W683" s="46" t="s">
        <v>198</v>
      </c>
      <c r="X683" s="50" t="str">
        <f>IFERROR(VLOOKUP(Abfalldokumentation!$R683,Artikel!A:C,3,FALSE),Abfalldokumentation!$R683)</f>
        <v>Diverses QM</v>
      </c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spans="1:40" ht="30" hidden="1" customHeight="1" x14ac:dyDescent="0.25">
      <c r="A684" s="78" t="str">
        <f>VLOOKUP(N684,'Linien - BU'!A:B,2,FALSE)</f>
        <v>BU3</v>
      </c>
      <c r="B684" s="79">
        <f t="shared" si="70"/>
        <v>392</v>
      </c>
      <c r="C684" s="80">
        <f>Abfalldokumentation!$U684</f>
        <v>44463</v>
      </c>
      <c r="D684" s="69" t="str">
        <f>IFERROR(IF(VLOOKUP(O684,'[1]Rohware 230'!$B:$C,2,FALSE)=0,"Rohware"),
IFERROR(IF(VLOOKUP(O684,[1]Sammelnr.!$B:$C,2,FALSE)=0,"Sammelnr. ungeschält ABS"),
IFERROR(IF(VLOOKUP(O684,[1]Sammelnr.!$E:$F,2,FALSE)=0,"Sammelnr. ungeschält VS"),
IFERROR(IF(VLOOKUP(O684,[1]Sammelnr.!$H:$I,2,FALSE)=0,"Sammelnr. geschält"),
IFERROR(IF(VLOOKUP(O684,[1]Offen!$B:$C,2,FALSE)=0,"Offen ungeschält ABS"),
IFERROR(IF(VLOOKUP(O684,[1]Offen!$E:$F,2,FALSE)=0,"Offen ungeschält VOS"),
IFERROR(IF(VLOOKUP(O684,[1]Offen!$H:$I,2,FALSE)=0,"Offen geschält RW"),
IFERROR(IF(VLOOKUP(O684,[1]Offen!$K:$L,2,FALSE)=0,"Offen vegan"),
IFERROR(IF(VLOOKUP(O684,[1]Offen!$N:$O,2,FALSE)=0,"Offen Zipfel"),
IFERROR(IF(VLOOKUP(O684,[1]Offen!$Q:$R,2,FALSE)=0,"Offen Endstücke"),
IFERROR(IF(VLOOKUP(O684,[1]Vakuumiert!$B:$C,2,FALSE)=0,"Vakuumierter VOS ungeschält"),
IFERROR(IF(VLOOKUP(O684,[1]Vakuumiert!$E:$F,2,FALSE)=0,"Vakuumierter ABS ungeschält"),
IFERROR(IF(VLOOKUP(O684,[1]Vakuumiert!$H:$I,2,FALSE)=0,"Vakuumierter VOS geschält"),
IFERROR(IF(VLOOKUP(O684,[1]Vakuumiert!$K:$L,2,FALSE)=0,"Vakuumierter VOS vegan"),
IFERROR(IF(VLOOKUP(O684,[1]Vakuumiert!$N:$O,2,FALSE)=0,"Vakuumierter VOS Zipfel"),
IFERROR(IF(VLOOKUP(O684,[1]Vakuumiert!$Q:$R,2,FALSE)=0,"Vakuumiert geschält"),
IFERROR(IF(VLOOKUP(O684,'[1]vakuumierte Fertigprodukte'!$B:$C,2,FALSE)=0,"Fertigprodukte"),
IFERROR(IF(VLOOKUP(O684,'[1]vakuumierte Fertigprodukte'!$E:$FI,2,FALSE)=0,"Vakuumierte Zipfel"),
IFERROR(IF(VLOOKUP(O684,[1]Wurste!$B:$C,2,FALSE)=0,"Räucherwürste"),
IFERROR(IF(VLOOKUP(O684,[1]Wurste!$E:$F,2,FALSE)=0,"URW/URGW Wurst"),
IFERROR(IF(VLOOKUP(O684,[1]Wurste!$H:$I,2,FALSE)=0,"HF-Wurst Vegan"),
IFERROR(IF(VLOOKUP(O684,[1]Wurste!$K:$L,2,FALSE)=0,"320er ohne Würste"),
IFERROR(IF(AND(OR(Abfalldokumentation!$A684="BU3",Abfalldokumentation!$A684="Verkauf"),Abfalldokumentation!$F684="Schimmel",Abfalldokumentation!$G684="keinen Abnehmer/kein Schälpersonal"),"Div. Zipfel, ES ohne Verwendung",VLOOKUP(Abfalldokumentation!$E684,Produktgruppen!A:B,2,FALSE)),"-")))))))))))))))))))))))</f>
        <v>Vorschmelz</v>
      </c>
      <c r="E684" s="81" t="str">
        <f>IFERROR(VLOOKUP(Abfalldokumentation!$O684,Artikel!A:C,3,FALSE),Abfalldokumentation!$O684)</f>
        <v>gemischte Räucherstücke</v>
      </c>
      <c r="F684" s="81" t="str">
        <f>VLOOKUP(T684,'Liste Gründe'!A:D,2,FALSE)</f>
        <v>Linienbezogen</v>
      </c>
      <c r="G684" s="80" t="str">
        <f>IF(ISBLANK(V684),VLOOKUP(Abfalldokumentation!$P684,'Liste Gründe'!A:D,3,FALSE),V684)</f>
        <v>gemischtes Produkt</v>
      </c>
      <c r="H684" s="81" t="str">
        <f>IF(ISBLANK(Abfalldokumentation!$W684),"-",Abfalldokumentation!$W684)</f>
        <v xml:space="preserve">gemischt, weil mehrere Produkte in einen Auftrag einfließen. VOS Trennung </v>
      </c>
      <c r="I684" s="81">
        <f t="shared" si="71"/>
        <v>38</v>
      </c>
      <c r="J684" s="81" t="str">
        <f t="shared" si="72"/>
        <v>Produkte</v>
      </c>
      <c r="K684" s="81" t="str">
        <f t="shared" si="73"/>
        <v>BUs</v>
      </c>
      <c r="L684" s="81" t="str">
        <f t="shared" si="74"/>
        <v>Symptome</v>
      </c>
      <c r="M684" s="81" t="str">
        <f>IFERROR(VLOOKUP(Abfalldokumentation!$O684,Kennzahlen!S:V,3,FALSE)*Abfalldokumentation!$B684,"0")</f>
        <v>0</v>
      </c>
      <c r="N684" s="81" t="str">
        <f>IF(ISBLANK(Q684),VLOOKUP(Abfalldokumentation!$O684,'Linien - BU'!R:S,2,FALSE),Q684)</f>
        <v>L9</v>
      </c>
      <c r="O684" s="77" t="str">
        <f t="shared" si="75"/>
        <v>gemischte Räucherstücke</v>
      </c>
      <c r="P684" s="77">
        <f t="shared" si="76"/>
        <v>81</v>
      </c>
      <c r="Q684" s="39" t="s">
        <v>223</v>
      </c>
      <c r="R684" s="40" t="s">
        <v>47</v>
      </c>
      <c r="S684" s="40">
        <v>392</v>
      </c>
      <c r="T684" s="40">
        <v>81</v>
      </c>
      <c r="U684" s="41">
        <v>44463</v>
      </c>
      <c r="V684" s="49"/>
      <c r="W684" s="49" t="s">
        <v>282</v>
      </c>
      <c r="X684" s="44" t="str">
        <f>IFERROR(VLOOKUP(Abfalldokumentation!$R684,Artikel!A:C,3,FALSE),Abfalldokumentation!$R684)</f>
        <v>gemischte Räucherstücke</v>
      </c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spans="1:40" ht="30" hidden="1" customHeight="1" x14ac:dyDescent="0.25">
      <c r="A685" s="73" t="str">
        <f>VLOOKUP(N685,'Linien - BU'!A:B,2,FALSE)</f>
        <v>BU3</v>
      </c>
      <c r="B685" s="74">
        <f t="shared" si="70"/>
        <v>148</v>
      </c>
      <c r="C685" s="75">
        <f>Abfalldokumentation!$U685</f>
        <v>44463</v>
      </c>
      <c r="D685" s="69" t="str">
        <f>IFERROR(IF(VLOOKUP(O685,'[1]Rohware 230'!$B:$C,2,FALSE)=0,"Rohware"),
IFERROR(IF(VLOOKUP(O685,[1]Sammelnr.!$B:$C,2,FALSE)=0,"Sammelnr. ungeschält ABS"),
IFERROR(IF(VLOOKUP(O685,[1]Sammelnr.!$E:$F,2,FALSE)=0,"Sammelnr. ungeschält VS"),
IFERROR(IF(VLOOKUP(O685,[1]Sammelnr.!$H:$I,2,FALSE)=0,"Sammelnr. geschält"),
IFERROR(IF(VLOOKUP(O685,[1]Offen!$B:$C,2,FALSE)=0,"Offen ungeschält ABS"),
IFERROR(IF(VLOOKUP(O685,[1]Offen!$E:$F,2,FALSE)=0,"Offen ungeschält VOS"),
IFERROR(IF(VLOOKUP(O685,[1]Offen!$H:$I,2,FALSE)=0,"Offen geschält RW"),
IFERROR(IF(VLOOKUP(O685,[1]Offen!$K:$L,2,FALSE)=0,"Offen vegan"),
IFERROR(IF(VLOOKUP(O685,[1]Offen!$N:$O,2,FALSE)=0,"Offen Zipfel"),
IFERROR(IF(VLOOKUP(O685,[1]Offen!$Q:$R,2,FALSE)=0,"Offen Endstücke"),
IFERROR(IF(VLOOKUP(O685,[1]Vakuumiert!$B:$C,2,FALSE)=0,"Vakuumierter VOS ungeschält"),
IFERROR(IF(VLOOKUP(O685,[1]Vakuumiert!$E:$F,2,FALSE)=0,"Vakuumierter ABS ungeschält"),
IFERROR(IF(VLOOKUP(O685,[1]Vakuumiert!$H:$I,2,FALSE)=0,"Vakuumierter VOS geschält"),
IFERROR(IF(VLOOKUP(O685,[1]Vakuumiert!$K:$L,2,FALSE)=0,"Vakuumierter VOS vegan"),
IFERROR(IF(VLOOKUP(O685,[1]Vakuumiert!$N:$O,2,FALSE)=0,"Vakuumierter VOS Zipfel"),
IFERROR(IF(VLOOKUP(O685,[1]Vakuumiert!$Q:$R,2,FALSE)=0,"Vakuumiert geschält"),
IFERROR(IF(VLOOKUP(O685,'[1]vakuumierte Fertigprodukte'!$B:$C,2,FALSE)=0,"Fertigprodukte"),
IFERROR(IF(VLOOKUP(O685,'[1]vakuumierte Fertigprodukte'!$E:$FI,2,FALSE)=0,"Vakuumierte Zipfel"),
IFERROR(IF(VLOOKUP(O685,[1]Wurste!$B:$C,2,FALSE)=0,"Räucherwürste"),
IFERROR(IF(VLOOKUP(O685,[1]Wurste!$E:$F,2,FALSE)=0,"URW/URGW Wurst"),
IFERROR(IF(VLOOKUP(O685,[1]Wurste!$H:$I,2,FALSE)=0,"HF-Wurst Vegan"),
IFERROR(IF(VLOOKUP(O685,[1]Wurste!$K:$L,2,FALSE)=0,"320er ohne Würste"),
IFERROR(IF(AND(OR(Abfalldokumentation!$A685="BU3",Abfalldokumentation!$A685="Verkauf"),Abfalldokumentation!$F685="Schimmel",Abfalldokumentation!$G685="keinen Abnehmer/kein Schälpersonal"),"Div. Zipfel, ES ohne Verwendung",VLOOKUP(Abfalldokumentation!$E685,Produktgruppen!A:B,2,FALSE)),"-")))))))))))))))))))))))</f>
        <v>Vorschmelz</v>
      </c>
      <c r="E685" s="76" t="str">
        <f>IFERROR(VLOOKUP(Abfalldokumentation!$O685,Artikel!A:C,3,FALSE),Abfalldokumentation!$O685)</f>
        <v>gemischte Räucherstücke</v>
      </c>
      <c r="F685" s="76" t="str">
        <f>VLOOKUP(T685,'Liste Gründe'!A:D,2,FALSE)</f>
        <v>Linienbezogen</v>
      </c>
      <c r="G685" s="75" t="str">
        <f>IF(ISBLANK(V685),VLOOKUP(Abfalldokumentation!$P685,'Liste Gründe'!A:D,3,FALSE),V685)</f>
        <v>gemischtes Produkt</v>
      </c>
      <c r="H685" s="76" t="str">
        <f>IF(ISBLANK(Abfalldokumentation!$W685),"-",Abfalldokumentation!$W685)</f>
        <v xml:space="preserve">gemischt, weil mehrere Produkte in einen Auftrag einfließen. VOS Trennung </v>
      </c>
      <c r="I685" s="76">
        <f t="shared" si="71"/>
        <v>38</v>
      </c>
      <c r="J685" s="76" t="str">
        <f t="shared" si="72"/>
        <v>Produkte</v>
      </c>
      <c r="K685" s="76" t="str">
        <f t="shared" si="73"/>
        <v>BUs</v>
      </c>
      <c r="L685" s="76" t="str">
        <f t="shared" si="74"/>
        <v>Symptome</v>
      </c>
      <c r="M685" s="76" t="str">
        <f>IFERROR(VLOOKUP(Abfalldokumentation!$O685,Kennzahlen!S:V,3,FALSE)*Abfalldokumentation!$B685,"0")</f>
        <v>0</v>
      </c>
      <c r="N685" s="76" t="str">
        <f>IF(ISBLANK(Q685),VLOOKUP(Abfalldokumentation!$O685,'Linien - BU'!R:S,2,FALSE),Q685)</f>
        <v>L9</v>
      </c>
      <c r="O685" s="77" t="str">
        <f t="shared" si="75"/>
        <v>gemischte Räucherstücke</v>
      </c>
      <c r="P685" s="77">
        <f t="shared" si="76"/>
        <v>81</v>
      </c>
      <c r="Q685" s="45" t="s">
        <v>223</v>
      </c>
      <c r="R685" s="46" t="s">
        <v>47</v>
      </c>
      <c r="S685" s="46">
        <v>148</v>
      </c>
      <c r="T685" s="46">
        <v>81</v>
      </c>
      <c r="U685" s="47">
        <v>44463</v>
      </c>
      <c r="V685" s="49"/>
      <c r="W685" s="49" t="s">
        <v>282</v>
      </c>
      <c r="X685" s="50" t="str">
        <f>IFERROR(VLOOKUP(Abfalldokumentation!$R685,Artikel!A:C,3,FALSE),Abfalldokumentation!$R685)</f>
        <v>gemischte Räucherstücke</v>
      </c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spans="1:40" ht="30" hidden="1" customHeight="1" x14ac:dyDescent="0.25">
      <c r="A686" s="78" t="str">
        <f>VLOOKUP(N686,'Linien - BU'!A:B,2,FALSE)</f>
        <v>Rest</v>
      </c>
      <c r="B686" s="79">
        <f t="shared" si="70"/>
        <v>84</v>
      </c>
      <c r="C686" s="80">
        <f>Abfalldokumentation!$U686</f>
        <v>44463</v>
      </c>
      <c r="D686" s="69" t="str">
        <f>IFERROR(IF(VLOOKUP(O686,'[1]Rohware 230'!$B:$C,2,FALSE)=0,"Rohware"),
IFERROR(IF(VLOOKUP(O686,[1]Sammelnr.!$B:$C,2,FALSE)=0,"Sammelnr. ungeschält ABS"),
IFERROR(IF(VLOOKUP(O686,[1]Sammelnr.!$E:$F,2,FALSE)=0,"Sammelnr. ungeschält VS"),
IFERROR(IF(VLOOKUP(O686,[1]Sammelnr.!$H:$I,2,FALSE)=0,"Sammelnr. geschält"),
IFERROR(IF(VLOOKUP(O686,[1]Offen!$B:$C,2,FALSE)=0,"Offen ungeschält ABS"),
IFERROR(IF(VLOOKUP(O686,[1]Offen!$E:$F,2,FALSE)=0,"Offen ungeschält VOS"),
IFERROR(IF(VLOOKUP(O686,[1]Offen!$H:$I,2,FALSE)=0,"Offen geschält RW"),
IFERROR(IF(VLOOKUP(O686,[1]Offen!$K:$L,2,FALSE)=0,"Offen vegan"),
IFERROR(IF(VLOOKUP(O686,[1]Offen!$N:$O,2,FALSE)=0,"Offen Zipfel"),
IFERROR(IF(VLOOKUP(O686,[1]Offen!$Q:$R,2,FALSE)=0,"Offen Endstücke"),
IFERROR(IF(VLOOKUP(O686,[1]Vakuumiert!$B:$C,2,FALSE)=0,"Vakuumierter VOS ungeschält"),
IFERROR(IF(VLOOKUP(O686,[1]Vakuumiert!$E:$F,2,FALSE)=0,"Vakuumierter ABS ungeschält"),
IFERROR(IF(VLOOKUP(O686,[1]Vakuumiert!$H:$I,2,FALSE)=0,"Vakuumierter VOS geschält"),
IFERROR(IF(VLOOKUP(O686,[1]Vakuumiert!$K:$L,2,FALSE)=0,"Vakuumierter VOS vegan"),
IFERROR(IF(VLOOKUP(O686,[1]Vakuumiert!$N:$O,2,FALSE)=0,"Vakuumierter VOS Zipfel"),
IFERROR(IF(VLOOKUP(O686,[1]Vakuumiert!$Q:$R,2,FALSE)=0,"Vakuumiert geschält"),
IFERROR(IF(VLOOKUP(O686,'[1]vakuumierte Fertigprodukte'!$B:$C,2,FALSE)=0,"Fertigprodukte"),
IFERROR(IF(VLOOKUP(O686,'[1]vakuumierte Fertigprodukte'!$E:$FI,2,FALSE)=0,"Vakuumierte Zipfel"),
IFERROR(IF(VLOOKUP(O686,[1]Wurste!$B:$C,2,FALSE)=0,"Räucherwürste"),
IFERROR(IF(VLOOKUP(O686,[1]Wurste!$E:$F,2,FALSE)=0,"URW/URGW Wurst"),
IFERROR(IF(VLOOKUP(O686,[1]Wurste!$H:$I,2,FALSE)=0,"HF-Wurst Vegan"),
IFERROR(IF(VLOOKUP(O686,[1]Wurste!$K:$L,2,FALSE)=0,"320er ohne Würste"),
IFERROR(IF(AND(OR(Abfalldokumentation!$A686="BU3",Abfalldokumentation!$A686="Verkauf"),Abfalldokumentation!$F686="Schimmel",Abfalldokumentation!$G686="keinen Abnehmer/kein Schälpersonal"),"Div. Zipfel, ES ohne Verwendung",VLOOKUP(Abfalldokumentation!$E686,Produktgruppen!A:B,2,FALSE)),"-")))))))))))))))))))))))</f>
        <v>Qualitätssicherung</v>
      </c>
      <c r="E686" s="81" t="str">
        <f>IFERROR(VLOOKUP(Abfalldokumentation!$O686,Artikel!A:C,3,FALSE),Abfalldokumentation!$O686)</f>
        <v>Laborproben</v>
      </c>
      <c r="F686" s="81" t="str">
        <f>VLOOKUP(T686,'Liste Gründe'!A:D,2,FALSE)</f>
        <v>Qualitätssicherung</v>
      </c>
      <c r="G686" s="80" t="str">
        <f>IF(ISBLANK(V686),VLOOKUP(Abfalldokumentation!$P686,'Liste Gründe'!A:D,3,FALSE),V686)</f>
        <v>Laborprobe</v>
      </c>
      <c r="H686" s="81" t="str">
        <f>IF(ISBLANK(Abfalldokumentation!$W686),"-",Abfalldokumentation!$W686)</f>
        <v>Laborprobe</v>
      </c>
      <c r="I686" s="81">
        <f t="shared" si="71"/>
        <v>38</v>
      </c>
      <c r="J686" s="81" t="str">
        <f t="shared" si="72"/>
        <v>Produkte</v>
      </c>
      <c r="K686" s="81" t="str">
        <f t="shared" si="73"/>
        <v>BUs</v>
      </c>
      <c r="L686" s="81" t="str">
        <f t="shared" si="74"/>
        <v>Symptome</v>
      </c>
      <c r="M686" s="81" t="str">
        <f>IFERROR(VLOOKUP(Abfalldokumentation!$O686,Kennzahlen!S:V,3,FALSE)*Abfalldokumentation!$B686,"0")</f>
        <v>0</v>
      </c>
      <c r="N686" s="81" t="str">
        <f>IF(ISBLANK(Q686),VLOOKUP(Abfalldokumentation!$O686,'Linien - BU'!R:S,2,FALSE),Q686)</f>
        <v>Labor</v>
      </c>
      <c r="O686" s="77" t="str">
        <f t="shared" si="75"/>
        <v>Laborproben</v>
      </c>
      <c r="P686" s="77">
        <f t="shared" si="76"/>
        <v>73</v>
      </c>
      <c r="Q686" s="39" t="s">
        <v>199</v>
      </c>
      <c r="R686" s="40" t="s">
        <v>200</v>
      </c>
      <c r="S686" s="40">
        <v>84</v>
      </c>
      <c r="T686" s="51">
        <v>73</v>
      </c>
      <c r="U686" s="41">
        <v>44463</v>
      </c>
      <c r="V686" s="42" t="s">
        <v>201</v>
      </c>
      <c r="W686" s="40" t="s">
        <v>201</v>
      </c>
      <c r="X686" s="44" t="str">
        <f>IFERROR(VLOOKUP(Abfalldokumentation!$R686,Artikel!A:C,3,FALSE),Abfalldokumentation!$R686)</f>
        <v>Laborproben</v>
      </c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spans="1:40" ht="30" hidden="1" customHeight="1" x14ac:dyDescent="0.25">
      <c r="A687" s="73" t="str">
        <f>VLOOKUP(N687,'Linien - BU'!A:B,2,FALSE)</f>
        <v>Rest</v>
      </c>
      <c r="B687" s="74">
        <f t="shared" si="70"/>
        <v>2</v>
      </c>
      <c r="C687" s="75">
        <f>Abfalldokumentation!$U687</f>
        <v>44463</v>
      </c>
      <c r="D687" s="69" t="str">
        <f>IFERROR(IF(VLOOKUP(O687,'[1]Rohware 230'!$B:$C,2,FALSE)=0,"Rohware"),
IFERROR(IF(VLOOKUP(O687,[1]Sammelnr.!$B:$C,2,FALSE)=0,"Sammelnr. ungeschält ABS"),
IFERROR(IF(VLOOKUP(O687,[1]Sammelnr.!$E:$F,2,FALSE)=0,"Sammelnr. ungeschält VS"),
IFERROR(IF(VLOOKUP(O687,[1]Sammelnr.!$H:$I,2,FALSE)=0,"Sammelnr. geschält"),
IFERROR(IF(VLOOKUP(O687,[1]Offen!$B:$C,2,FALSE)=0,"Offen ungeschält ABS"),
IFERROR(IF(VLOOKUP(O687,[1]Offen!$E:$F,2,FALSE)=0,"Offen ungeschält VOS"),
IFERROR(IF(VLOOKUP(O687,[1]Offen!$H:$I,2,FALSE)=0,"Offen geschält RW"),
IFERROR(IF(VLOOKUP(O687,[1]Offen!$K:$L,2,FALSE)=0,"Offen vegan"),
IFERROR(IF(VLOOKUP(O687,[1]Offen!$N:$O,2,FALSE)=0,"Offen Zipfel"),
IFERROR(IF(VLOOKUP(O687,[1]Offen!$Q:$R,2,FALSE)=0,"Offen Endstücke"),
IFERROR(IF(VLOOKUP(O687,[1]Vakuumiert!$B:$C,2,FALSE)=0,"Vakuumierter VOS ungeschält"),
IFERROR(IF(VLOOKUP(O687,[1]Vakuumiert!$E:$F,2,FALSE)=0,"Vakuumierter ABS ungeschält"),
IFERROR(IF(VLOOKUP(O687,[1]Vakuumiert!$H:$I,2,FALSE)=0,"Vakuumierter VOS geschält"),
IFERROR(IF(VLOOKUP(O687,[1]Vakuumiert!$K:$L,2,FALSE)=0,"Vakuumierter VOS vegan"),
IFERROR(IF(VLOOKUP(O687,[1]Vakuumiert!$N:$O,2,FALSE)=0,"Vakuumierter VOS Zipfel"),
IFERROR(IF(VLOOKUP(O687,[1]Vakuumiert!$Q:$R,2,FALSE)=0,"Vakuumiert geschält"),
IFERROR(IF(VLOOKUP(O687,'[1]vakuumierte Fertigprodukte'!$B:$C,2,FALSE)=0,"Fertigprodukte"),
IFERROR(IF(VLOOKUP(O687,'[1]vakuumierte Fertigprodukte'!$E:$FI,2,FALSE)=0,"Vakuumierte Zipfel"),
IFERROR(IF(VLOOKUP(O687,[1]Wurste!$B:$C,2,FALSE)=0,"Räucherwürste"),
IFERROR(IF(VLOOKUP(O687,[1]Wurste!$E:$F,2,FALSE)=0,"URW/URGW Wurst"),
IFERROR(IF(VLOOKUP(O687,[1]Wurste!$H:$I,2,FALSE)=0,"HF-Wurst Vegan"),
IFERROR(IF(VLOOKUP(O687,[1]Wurste!$K:$L,2,FALSE)=0,"320er ohne Würste"),
IFERROR(IF(AND(OR(Abfalldokumentation!$A687="BU3",Abfalldokumentation!$A687="Verkauf"),Abfalldokumentation!$F687="Schimmel",Abfalldokumentation!$G687="keinen Abnehmer/kein Schälpersonal"),"Div. Zipfel, ES ohne Verwendung",VLOOKUP(Abfalldokumentation!$E687,Produktgruppen!A:B,2,FALSE)),"-")))))))))))))))))))))))</f>
        <v>Qualitätssicherung</v>
      </c>
      <c r="E687" s="76" t="str">
        <f>IFERROR(VLOOKUP(Abfalldokumentation!$O687,Artikel!A:C,3,FALSE),Abfalldokumentation!$O687)</f>
        <v>Laborproben</v>
      </c>
      <c r="F687" s="76" t="str">
        <f>VLOOKUP(T687,'Liste Gründe'!A:D,2,FALSE)</f>
        <v>Qualitätssicherung</v>
      </c>
      <c r="G687" s="75" t="str">
        <f>IF(ISBLANK(V687),VLOOKUP(Abfalldokumentation!$P687,'Liste Gründe'!A:D,3,FALSE),V687)</f>
        <v>Sensorik</v>
      </c>
      <c r="H687" s="76" t="str">
        <f>IF(ISBLANK(Abfalldokumentation!$W687),"-",Abfalldokumentation!$W687)</f>
        <v>Sensorik</v>
      </c>
      <c r="I687" s="76">
        <f t="shared" si="71"/>
        <v>38</v>
      </c>
      <c r="J687" s="76" t="str">
        <f t="shared" si="72"/>
        <v>Produkte</v>
      </c>
      <c r="K687" s="76" t="str">
        <f t="shared" si="73"/>
        <v>BUs</v>
      </c>
      <c r="L687" s="76" t="str">
        <f t="shared" si="74"/>
        <v>Symptome</v>
      </c>
      <c r="M687" s="76" t="str">
        <f>IFERROR(VLOOKUP(Abfalldokumentation!$O687,Kennzahlen!S:V,3,FALSE)*Abfalldokumentation!$B687,"0")</f>
        <v>0</v>
      </c>
      <c r="N687" s="76" t="str">
        <f>IF(ISBLANK(Q687),VLOOKUP(Abfalldokumentation!$O687,'Linien - BU'!R:S,2,FALSE),Q687)</f>
        <v>Labor</v>
      </c>
      <c r="O687" s="77" t="str">
        <f t="shared" si="75"/>
        <v>Laborproben</v>
      </c>
      <c r="P687" s="77">
        <f t="shared" si="76"/>
        <v>74</v>
      </c>
      <c r="Q687" s="45" t="s">
        <v>199</v>
      </c>
      <c r="R687" s="46" t="s">
        <v>200</v>
      </c>
      <c r="S687" s="46">
        <v>2</v>
      </c>
      <c r="T687" s="52">
        <v>74</v>
      </c>
      <c r="U687" s="47">
        <v>44463</v>
      </c>
      <c r="V687" s="48" t="s">
        <v>198</v>
      </c>
      <c r="W687" s="46" t="s">
        <v>198</v>
      </c>
      <c r="X687" s="50" t="str">
        <f>IFERROR(VLOOKUP(Abfalldokumentation!$R687,Artikel!A:C,3,FALSE),Abfalldokumentation!$R687)</f>
        <v>Laborproben</v>
      </c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spans="1:40" ht="30" hidden="1" customHeight="1" x14ac:dyDescent="0.25">
      <c r="A688" s="78" t="str">
        <f>VLOOKUP(N688,'Linien - BU'!A:B,2,FALSE)</f>
        <v>Rest</v>
      </c>
      <c r="B688" s="79">
        <f t="shared" si="70"/>
        <v>2.5</v>
      </c>
      <c r="C688" s="80">
        <f>Abfalldokumentation!$U688</f>
        <v>44463</v>
      </c>
      <c r="D688" s="69" t="str">
        <f>IFERROR(IF(VLOOKUP(O688,'[1]Rohware 230'!$B:$C,2,FALSE)=0,"Rohware"),
IFERROR(IF(VLOOKUP(O688,[1]Sammelnr.!$B:$C,2,FALSE)=0,"Sammelnr. ungeschält ABS"),
IFERROR(IF(VLOOKUP(O688,[1]Sammelnr.!$E:$F,2,FALSE)=0,"Sammelnr. ungeschält VS"),
IFERROR(IF(VLOOKUP(O688,[1]Sammelnr.!$H:$I,2,FALSE)=0,"Sammelnr. geschält"),
IFERROR(IF(VLOOKUP(O688,[1]Offen!$B:$C,2,FALSE)=0,"Offen ungeschält ABS"),
IFERROR(IF(VLOOKUP(O688,[1]Offen!$E:$F,2,FALSE)=0,"Offen ungeschält VOS"),
IFERROR(IF(VLOOKUP(O688,[1]Offen!$H:$I,2,FALSE)=0,"Offen geschält RW"),
IFERROR(IF(VLOOKUP(O688,[1]Offen!$K:$L,2,FALSE)=0,"Offen vegan"),
IFERROR(IF(VLOOKUP(O688,[1]Offen!$N:$O,2,FALSE)=0,"Offen Zipfel"),
IFERROR(IF(VLOOKUP(O688,[1]Offen!$Q:$R,2,FALSE)=0,"Offen Endstücke"),
IFERROR(IF(VLOOKUP(O688,[1]Vakuumiert!$B:$C,2,FALSE)=0,"Vakuumierter VOS ungeschält"),
IFERROR(IF(VLOOKUP(O688,[1]Vakuumiert!$E:$F,2,FALSE)=0,"Vakuumierter ABS ungeschält"),
IFERROR(IF(VLOOKUP(O688,[1]Vakuumiert!$H:$I,2,FALSE)=0,"Vakuumierter VOS geschält"),
IFERROR(IF(VLOOKUP(O688,[1]Vakuumiert!$K:$L,2,FALSE)=0,"Vakuumierter VOS vegan"),
IFERROR(IF(VLOOKUP(O688,[1]Vakuumiert!$N:$O,2,FALSE)=0,"Vakuumierter VOS Zipfel"),
IFERROR(IF(VLOOKUP(O688,[1]Vakuumiert!$Q:$R,2,FALSE)=0,"Vakuumiert geschält"),
IFERROR(IF(VLOOKUP(O688,'[1]vakuumierte Fertigprodukte'!$B:$C,2,FALSE)=0,"Fertigprodukte"),
IFERROR(IF(VLOOKUP(O688,'[1]vakuumierte Fertigprodukte'!$E:$FI,2,FALSE)=0,"Vakuumierte Zipfel"),
IFERROR(IF(VLOOKUP(O688,[1]Wurste!$B:$C,2,FALSE)=0,"Räucherwürste"),
IFERROR(IF(VLOOKUP(O688,[1]Wurste!$E:$F,2,FALSE)=0,"URW/URGW Wurst"),
IFERROR(IF(VLOOKUP(O688,[1]Wurste!$H:$I,2,FALSE)=0,"HF-Wurst Vegan"),
IFERROR(IF(VLOOKUP(O688,[1]Wurste!$K:$L,2,FALSE)=0,"320er ohne Würste"),
IFERROR(IF(AND(OR(Abfalldokumentation!$A688="BU3",Abfalldokumentation!$A688="Verkauf"),Abfalldokumentation!$F688="Schimmel",Abfalldokumentation!$G688="keinen Abnehmer/kein Schälpersonal"),"Div. Zipfel, ES ohne Verwendung",VLOOKUP(Abfalldokumentation!$E688,Produktgruppen!A:B,2,FALSE)),"-")))))))))))))))))))))))</f>
        <v>Qualitätssicherung</v>
      </c>
      <c r="E688" s="81" t="str">
        <f>IFERROR(VLOOKUP(Abfalldokumentation!$O688,Artikel!A:C,3,FALSE),Abfalldokumentation!$O688)</f>
        <v>Laborproben</v>
      </c>
      <c r="F688" s="81" t="str">
        <f>VLOOKUP(T688,'Liste Gründe'!A:D,2,FALSE)</f>
        <v>Qualitätssicherung</v>
      </c>
      <c r="G688" s="80" t="str">
        <f>IF(ISBLANK(V688),VLOOKUP(Abfalldokumentation!$P688,'Liste Gründe'!A:D,3,FALSE),V688)</f>
        <v>Sensorik</v>
      </c>
      <c r="H688" s="81" t="str">
        <f>IF(ISBLANK(Abfalldokumentation!$W688),"-",Abfalldokumentation!$W688)</f>
        <v>Sensorik</v>
      </c>
      <c r="I688" s="81">
        <f t="shared" si="71"/>
        <v>38</v>
      </c>
      <c r="J688" s="81" t="str">
        <f t="shared" si="72"/>
        <v>Produkte</v>
      </c>
      <c r="K688" s="81" t="str">
        <f t="shared" si="73"/>
        <v>BUs</v>
      </c>
      <c r="L688" s="81" t="str">
        <f t="shared" si="74"/>
        <v>Symptome</v>
      </c>
      <c r="M688" s="81" t="str">
        <f>IFERROR(VLOOKUP(Abfalldokumentation!$O688,Kennzahlen!S:V,3,FALSE)*Abfalldokumentation!$B688,"0")</f>
        <v>0</v>
      </c>
      <c r="N688" s="81" t="str">
        <f>IF(ISBLANK(Q688),VLOOKUP(Abfalldokumentation!$O688,'Linien - BU'!R:S,2,FALSE),Q688)</f>
        <v>Labor</v>
      </c>
      <c r="O688" s="77" t="str">
        <f t="shared" si="75"/>
        <v>Laborproben</v>
      </c>
      <c r="P688" s="77">
        <f t="shared" si="76"/>
        <v>74</v>
      </c>
      <c r="Q688" s="39" t="s">
        <v>199</v>
      </c>
      <c r="R688" s="40" t="s">
        <v>200</v>
      </c>
      <c r="S688" s="40">
        <v>2.5</v>
      </c>
      <c r="T688" s="51">
        <v>74</v>
      </c>
      <c r="U688" s="41">
        <v>44463</v>
      </c>
      <c r="V688" s="42" t="s">
        <v>198</v>
      </c>
      <c r="W688" s="40" t="s">
        <v>198</v>
      </c>
      <c r="X688" s="44" t="str">
        <f>IFERROR(VLOOKUP(Abfalldokumentation!$R688,Artikel!A:C,3,FALSE),Abfalldokumentation!$R688)</f>
        <v>Laborproben</v>
      </c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spans="1:40" ht="30" hidden="1" customHeight="1" x14ac:dyDescent="0.25">
      <c r="A689" s="73" t="str">
        <f>VLOOKUP(N689,'Linien - BU'!A:B,2,FALSE)</f>
        <v>BU1</v>
      </c>
      <c r="B689" s="74">
        <f t="shared" si="70"/>
        <v>23</v>
      </c>
      <c r="C689" s="75">
        <f>Abfalldokumentation!$U689</f>
        <v>44466</v>
      </c>
      <c r="D689" s="69" t="str">
        <f>IFERROR(IF(VLOOKUP(O689,'[1]Rohware 230'!$B:$C,2,FALSE)=0,"Rohware"),
IFERROR(IF(VLOOKUP(O689,[1]Sammelnr.!$B:$C,2,FALSE)=0,"Sammelnr. ungeschält ABS"),
IFERROR(IF(VLOOKUP(O689,[1]Sammelnr.!$E:$F,2,FALSE)=0,"Sammelnr. ungeschält VS"),
IFERROR(IF(VLOOKUP(O689,[1]Sammelnr.!$H:$I,2,FALSE)=0,"Sammelnr. geschält"),
IFERROR(IF(VLOOKUP(O689,[1]Offen!$B:$C,2,FALSE)=0,"Offen ungeschält ABS"),
IFERROR(IF(VLOOKUP(O689,[1]Offen!$E:$F,2,FALSE)=0,"Offen ungeschält VOS"),
IFERROR(IF(VLOOKUP(O689,[1]Offen!$H:$I,2,FALSE)=0,"Offen geschält RW"),
IFERROR(IF(VLOOKUP(O689,[1]Offen!$K:$L,2,FALSE)=0,"Offen vegan"),
IFERROR(IF(VLOOKUP(O689,[1]Offen!$N:$O,2,FALSE)=0,"Offen Zipfel"),
IFERROR(IF(VLOOKUP(O689,[1]Offen!$Q:$R,2,FALSE)=0,"Offen Endstücke"),
IFERROR(IF(VLOOKUP(O689,[1]Vakuumiert!$B:$C,2,FALSE)=0,"Vakuumierter VOS ungeschält"),
IFERROR(IF(VLOOKUP(O689,[1]Vakuumiert!$E:$F,2,FALSE)=0,"Vakuumierter ABS ungeschält"),
IFERROR(IF(VLOOKUP(O689,[1]Vakuumiert!$H:$I,2,FALSE)=0,"Vakuumierter VOS geschält"),
IFERROR(IF(VLOOKUP(O689,[1]Vakuumiert!$K:$L,2,FALSE)=0,"Vakuumierter VOS vegan"),
IFERROR(IF(VLOOKUP(O689,[1]Vakuumiert!$N:$O,2,FALSE)=0,"Vakuumierter VOS Zipfel"),
IFERROR(IF(VLOOKUP(O689,[1]Vakuumiert!$Q:$R,2,FALSE)=0,"Vakuumiert geschält"),
IFERROR(IF(VLOOKUP(O689,'[1]vakuumierte Fertigprodukte'!$B:$C,2,FALSE)=0,"Fertigprodukte"),
IFERROR(IF(VLOOKUP(O689,'[1]vakuumierte Fertigprodukte'!$E:$FI,2,FALSE)=0,"Vakuumierte Zipfel"),
IFERROR(IF(VLOOKUP(O689,[1]Wurste!$B:$C,2,FALSE)=0,"Räucherwürste"),
IFERROR(IF(VLOOKUP(O689,[1]Wurste!$E:$F,2,FALSE)=0,"URW/URGW Wurst"),
IFERROR(IF(VLOOKUP(O689,[1]Wurste!$H:$I,2,FALSE)=0,"HF-Wurst Vegan"),
IFERROR(IF(VLOOKUP(O689,[1]Wurste!$K:$L,2,FALSE)=0,"320er ohne Würste"),
IFERROR(IF(AND(OR(Abfalldokumentation!$A689="BU3",Abfalldokumentation!$A689="Verkauf"),Abfalldokumentation!$F689="Schimmel",Abfalldokumentation!$G689="keinen Abnehmer/kein Schälpersonal"),"Div. Zipfel, ES ohne Verwendung",VLOOKUP(Abfalldokumentation!$E689,Produktgruppen!A:B,2,FALSE)),"-")))))))))))))))))))))))</f>
        <v>Vorschmelz</v>
      </c>
      <c r="E689" s="76" t="str">
        <f>IFERROR(VLOOKUP(Abfalldokumentation!$O689,Artikel!A:C,3,FALSE),Abfalldokumentation!$O689)</f>
        <v>VOS SKZ Mozzarella 40%</v>
      </c>
      <c r="F689" s="76" t="str">
        <f>VLOOKUP(T689,'Liste Gründe'!A:D,2,FALSE)</f>
        <v>Schimmel</v>
      </c>
      <c r="G689" s="75" t="str">
        <f>IF(ISBLANK(V689),VLOOKUP(Abfalldokumentation!$P689,'Liste Gründe'!A:D,3,FALSE),V689)</f>
        <v>keine Verarbeitung</v>
      </c>
      <c r="H689" s="76" t="str">
        <f>IF(ISBLANK(Abfalldokumentation!$W689),"-",Abfalldokumentation!$W689)</f>
        <v>MHD abgelaufen</v>
      </c>
      <c r="I689" s="76">
        <f t="shared" si="71"/>
        <v>39</v>
      </c>
      <c r="J689" s="76" t="str">
        <f t="shared" si="72"/>
        <v>Produkte</v>
      </c>
      <c r="K689" s="76" t="str">
        <f t="shared" si="73"/>
        <v>BUs</v>
      </c>
      <c r="L689" s="76" t="str">
        <f t="shared" si="74"/>
        <v>Symptome</v>
      </c>
      <c r="M689" s="76">
        <f>IFERROR(VLOOKUP(Abfalldokumentation!$O689,Kennzahlen!S:V,3,FALSE)*Abfalldokumentation!$B689,"0")</f>
        <v>11.5</v>
      </c>
      <c r="N689" s="76" t="str">
        <f>IF(ISBLANK(Q689),VLOOKUP(Abfalldokumentation!$O689,'Linien - BU'!R:S,2,FALSE),Q689)</f>
        <v>RWV</v>
      </c>
      <c r="O689" s="77">
        <f t="shared" si="75"/>
        <v>29500539</v>
      </c>
      <c r="P689" s="77">
        <f t="shared" si="76"/>
        <v>12</v>
      </c>
      <c r="Q689" s="45" t="s">
        <v>202</v>
      </c>
      <c r="R689" s="46">
        <v>29500539</v>
      </c>
      <c r="S689" s="46">
        <v>23</v>
      </c>
      <c r="T689" s="46">
        <v>12</v>
      </c>
      <c r="U689" s="47">
        <v>44466</v>
      </c>
      <c r="V689" s="48" t="s">
        <v>22</v>
      </c>
      <c r="W689" s="46" t="s">
        <v>27</v>
      </c>
      <c r="X689" s="50" t="str">
        <f>IFERROR(VLOOKUP(Abfalldokumentation!$R689,Artikel!A:C,3,FALSE),Abfalldokumentation!$R689)</f>
        <v>VOS SKZ Mozzarella 40%</v>
      </c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spans="1:40" ht="30" hidden="1" customHeight="1" x14ac:dyDescent="0.25">
      <c r="A690" s="78" t="str">
        <f>VLOOKUP(N690,'Linien - BU'!A:B,2,FALSE)</f>
        <v>BU1</v>
      </c>
      <c r="B690" s="79">
        <f t="shared" si="70"/>
        <v>28</v>
      </c>
      <c r="C690" s="80">
        <f>Abfalldokumentation!$U690</f>
        <v>44466</v>
      </c>
      <c r="D690" s="69" t="str">
        <f>IFERROR(IF(VLOOKUP(O690,'[1]Rohware 230'!$B:$C,2,FALSE)=0,"Rohware"),
IFERROR(IF(VLOOKUP(O690,[1]Sammelnr.!$B:$C,2,FALSE)=0,"Sammelnr. ungeschält ABS"),
IFERROR(IF(VLOOKUP(O690,[1]Sammelnr.!$E:$F,2,FALSE)=0,"Sammelnr. ungeschält VS"),
IFERROR(IF(VLOOKUP(O690,[1]Sammelnr.!$H:$I,2,FALSE)=0,"Sammelnr. geschält"),
IFERROR(IF(VLOOKUP(O690,[1]Offen!$B:$C,2,FALSE)=0,"Offen ungeschält ABS"),
IFERROR(IF(VLOOKUP(O690,[1]Offen!$E:$F,2,FALSE)=0,"Offen ungeschält VOS"),
IFERROR(IF(VLOOKUP(O690,[1]Offen!$H:$I,2,FALSE)=0,"Offen geschält RW"),
IFERROR(IF(VLOOKUP(O690,[1]Offen!$K:$L,2,FALSE)=0,"Offen vegan"),
IFERROR(IF(VLOOKUP(O690,[1]Offen!$N:$O,2,FALSE)=0,"Offen Zipfel"),
IFERROR(IF(VLOOKUP(O690,[1]Offen!$Q:$R,2,FALSE)=0,"Offen Endstücke"),
IFERROR(IF(VLOOKUP(O690,[1]Vakuumiert!$B:$C,2,FALSE)=0,"Vakuumierter VOS ungeschält"),
IFERROR(IF(VLOOKUP(O690,[1]Vakuumiert!$E:$F,2,FALSE)=0,"Vakuumierter ABS ungeschält"),
IFERROR(IF(VLOOKUP(O690,[1]Vakuumiert!$H:$I,2,FALSE)=0,"Vakuumierter VOS geschält"),
IFERROR(IF(VLOOKUP(O690,[1]Vakuumiert!$K:$L,2,FALSE)=0,"Vakuumierter VOS vegan"),
IFERROR(IF(VLOOKUP(O690,[1]Vakuumiert!$N:$O,2,FALSE)=0,"Vakuumierter VOS Zipfel"),
IFERROR(IF(VLOOKUP(O690,[1]Vakuumiert!$Q:$R,2,FALSE)=0,"Vakuumiert geschält"),
IFERROR(IF(VLOOKUP(O690,'[1]vakuumierte Fertigprodukte'!$B:$C,2,FALSE)=0,"Fertigprodukte"),
IFERROR(IF(VLOOKUP(O690,'[1]vakuumierte Fertigprodukte'!$E:$FI,2,FALSE)=0,"Vakuumierte Zipfel"),
IFERROR(IF(VLOOKUP(O690,[1]Wurste!$B:$C,2,FALSE)=0,"Räucherwürste"),
IFERROR(IF(VLOOKUP(O690,[1]Wurste!$E:$F,2,FALSE)=0,"URW/URGW Wurst"),
IFERROR(IF(VLOOKUP(O690,[1]Wurste!$H:$I,2,FALSE)=0,"HF-Wurst Vegan"),
IFERROR(IF(VLOOKUP(O690,[1]Wurste!$K:$L,2,FALSE)=0,"320er ohne Würste"),
IFERROR(IF(AND(OR(Abfalldokumentation!$A690="BU3",Abfalldokumentation!$A690="Verkauf"),Abfalldokumentation!$F690="Schimmel",Abfalldokumentation!$G690="keinen Abnehmer/kein Schälpersonal"),"Div. Zipfel, ES ohne Verwendung",VLOOKUP(Abfalldokumentation!$E690,Produktgruppen!A:B,2,FALSE)),"-")))))))))))))))))))))))</f>
        <v>Vorschmelz</v>
      </c>
      <c r="E690" s="81" t="str">
        <f>IFERROR(VLOOKUP(Abfalldokumentation!$O690,Artikel!A:C,3,FALSE),Abfalldokumentation!$O690)</f>
        <v>VOS-ABS ENTSORGUNG</v>
      </c>
      <c r="F690" s="81" t="str">
        <f>VLOOKUP(T690,'Liste Gründe'!A:D,2,FALSE)</f>
        <v>Rest</v>
      </c>
      <c r="G690" s="80" t="str">
        <f>IF(ISBLANK(V690),VLOOKUP(Abfalldokumentation!$P690,'Liste Gründe'!A:D,3,FALSE),V690)</f>
        <v>geschälte Rinde</v>
      </c>
      <c r="H690" s="81" t="str">
        <f>IF(ISBLANK(Abfalldokumentation!$W690),"-",Abfalldokumentation!$W690)</f>
        <v>keine Verwendung möglich</v>
      </c>
      <c r="I690" s="81">
        <f t="shared" si="71"/>
        <v>39</v>
      </c>
      <c r="J690" s="81" t="str">
        <f t="shared" si="72"/>
        <v>Produkte</v>
      </c>
      <c r="K690" s="81" t="str">
        <f t="shared" si="73"/>
        <v>BUs</v>
      </c>
      <c r="L690" s="81" t="str">
        <f t="shared" si="74"/>
        <v>Symptome</v>
      </c>
      <c r="M690" s="81">
        <f>IFERROR(VLOOKUP(Abfalldokumentation!$O690,Kennzahlen!S:V,3,FALSE)*Abfalldokumentation!$B690,"0")</f>
        <v>0.28000000000000003</v>
      </c>
      <c r="N690" s="81" t="str">
        <f>IF(ISBLANK(Q690),VLOOKUP(Abfalldokumentation!$O690,'Linien - BU'!R:S,2,FALSE),Q690)</f>
        <v>RWV</v>
      </c>
      <c r="O690" s="77">
        <f t="shared" si="75"/>
        <v>29500917</v>
      </c>
      <c r="P690" s="77">
        <f t="shared" si="76"/>
        <v>60</v>
      </c>
      <c r="Q690" s="39" t="s">
        <v>202</v>
      </c>
      <c r="R690" s="40">
        <v>29500917</v>
      </c>
      <c r="S690" s="40">
        <v>28</v>
      </c>
      <c r="T690" s="40">
        <v>60</v>
      </c>
      <c r="U690" s="41">
        <v>44466</v>
      </c>
      <c r="V690" s="42" t="s">
        <v>215</v>
      </c>
      <c r="W690" s="40" t="s">
        <v>204</v>
      </c>
      <c r="X690" s="44" t="str">
        <f>IFERROR(VLOOKUP(Abfalldokumentation!$R690,Artikel!A:C,3,FALSE),Abfalldokumentation!$R690)</f>
        <v>VOS-ABS ENTSORGUNG</v>
      </c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spans="1:40" ht="30" hidden="1" customHeight="1" x14ac:dyDescent="0.25">
      <c r="A691" s="73" t="str">
        <f>VLOOKUP(N691,'Linien - BU'!A:B,2,FALSE)</f>
        <v>BU1</v>
      </c>
      <c r="B691" s="74">
        <f t="shared" si="70"/>
        <v>92</v>
      </c>
      <c r="C691" s="75">
        <f>Abfalldokumentation!$U691</f>
        <v>44466</v>
      </c>
      <c r="D691" s="69" t="str">
        <f>IFERROR(IF(VLOOKUP(O691,'[1]Rohware 230'!$B:$C,2,FALSE)=0,"Rohware"),
IFERROR(IF(VLOOKUP(O691,[1]Sammelnr.!$B:$C,2,FALSE)=0,"Sammelnr. ungeschält ABS"),
IFERROR(IF(VLOOKUP(O691,[1]Sammelnr.!$E:$F,2,FALSE)=0,"Sammelnr. ungeschält VS"),
IFERROR(IF(VLOOKUP(O691,[1]Sammelnr.!$H:$I,2,FALSE)=0,"Sammelnr. geschält"),
IFERROR(IF(VLOOKUP(O691,[1]Offen!$B:$C,2,FALSE)=0,"Offen ungeschält ABS"),
IFERROR(IF(VLOOKUP(O691,[1]Offen!$E:$F,2,FALSE)=0,"Offen ungeschält VOS"),
IFERROR(IF(VLOOKUP(O691,[1]Offen!$H:$I,2,FALSE)=0,"Offen geschält RW"),
IFERROR(IF(VLOOKUP(O691,[1]Offen!$K:$L,2,FALSE)=0,"Offen vegan"),
IFERROR(IF(VLOOKUP(O691,[1]Offen!$N:$O,2,FALSE)=0,"Offen Zipfel"),
IFERROR(IF(VLOOKUP(O691,[1]Offen!$Q:$R,2,FALSE)=0,"Offen Endstücke"),
IFERROR(IF(VLOOKUP(O691,[1]Vakuumiert!$B:$C,2,FALSE)=0,"Vakuumierter VOS ungeschält"),
IFERROR(IF(VLOOKUP(O691,[1]Vakuumiert!$E:$F,2,FALSE)=0,"Vakuumierter ABS ungeschält"),
IFERROR(IF(VLOOKUP(O691,[1]Vakuumiert!$H:$I,2,FALSE)=0,"Vakuumierter VOS geschält"),
IFERROR(IF(VLOOKUP(O691,[1]Vakuumiert!$K:$L,2,FALSE)=0,"Vakuumierter VOS vegan"),
IFERROR(IF(VLOOKUP(O691,[1]Vakuumiert!$N:$O,2,FALSE)=0,"Vakuumierter VOS Zipfel"),
IFERROR(IF(VLOOKUP(O691,[1]Vakuumiert!$Q:$R,2,FALSE)=0,"Vakuumiert geschält"),
IFERROR(IF(VLOOKUP(O691,'[1]vakuumierte Fertigprodukte'!$B:$C,2,FALSE)=0,"Fertigprodukte"),
IFERROR(IF(VLOOKUP(O691,'[1]vakuumierte Fertigprodukte'!$E:$FI,2,FALSE)=0,"Vakuumierte Zipfel"),
IFERROR(IF(VLOOKUP(O691,[1]Wurste!$B:$C,2,FALSE)=0,"Räucherwürste"),
IFERROR(IF(VLOOKUP(O691,[1]Wurste!$E:$F,2,FALSE)=0,"URW/URGW Wurst"),
IFERROR(IF(VLOOKUP(O691,[1]Wurste!$H:$I,2,FALSE)=0,"HF-Wurst Vegan"),
IFERROR(IF(VLOOKUP(O691,[1]Wurste!$K:$L,2,FALSE)=0,"320er ohne Würste"),
IFERROR(IF(AND(OR(Abfalldokumentation!$A691="BU3",Abfalldokumentation!$A691="Verkauf"),Abfalldokumentation!$F691="Schimmel",Abfalldokumentation!$G691="keinen Abnehmer/kein Schälpersonal"),"Div. Zipfel, ES ohne Verwendung",VLOOKUP(Abfalldokumentation!$E691,Produktgruppen!A:B,2,FALSE)),"-")))))))))))))))))))))))</f>
        <v>Vorschmelz</v>
      </c>
      <c r="E691" s="76" t="str">
        <f>IFERROR(VLOOKUP(Abfalldokumentation!$O691,Artikel!A:C,3,FALSE),Abfalldokumentation!$O691)</f>
        <v>VOS SKZ-GOU</v>
      </c>
      <c r="F691" s="76" t="str">
        <f>VLOOKUP(T691,'Liste Gründe'!A:D,2,FALSE)</f>
        <v>Schimmel</v>
      </c>
      <c r="G691" s="75" t="str">
        <f>IF(ISBLANK(V691),VLOOKUP(Abfalldokumentation!$P691,'Liste Gründe'!A:D,3,FALSE),V691)</f>
        <v>keine Verarbeitung</v>
      </c>
      <c r="H691" s="76" t="str">
        <f>IF(ISBLANK(Abfalldokumentation!$W691),"-",Abfalldokumentation!$W691)</f>
        <v>Aufgrund Konsistenz nicht genommen. Zu wenig VOS verarbeitet. Vom Warmen ins Kalte -&gt; Schimmel</v>
      </c>
      <c r="I691" s="76">
        <f t="shared" si="71"/>
        <v>39</v>
      </c>
      <c r="J691" s="76" t="str">
        <f t="shared" si="72"/>
        <v>Produkte</v>
      </c>
      <c r="K691" s="76" t="str">
        <f t="shared" si="73"/>
        <v>BUs</v>
      </c>
      <c r="L691" s="76" t="str">
        <f t="shared" si="74"/>
        <v>Symptome</v>
      </c>
      <c r="M691" s="76">
        <f>IFERROR(VLOOKUP(Abfalldokumentation!$O691,Kennzahlen!S:V,3,FALSE)*Abfalldokumentation!$B691,"0")</f>
        <v>46</v>
      </c>
      <c r="N691" s="76" t="str">
        <f>IF(ISBLANK(Q691),VLOOKUP(Abfalldokumentation!$O691,'Linien - BU'!R:S,2,FALSE),Q691)</f>
        <v>Schmelze</v>
      </c>
      <c r="O691" s="77">
        <f t="shared" si="75"/>
        <v>29500918</v>
      </c>
      <c r="P691" s="77">
        <f t="shared" si="76"/>
        <v>12</v>
      </c>
      <c r="Q691" s="45" t="s">
        <v>184</v>
      </c>
      <c r="R691" s="46">
        <v>29500918</v>
      </c>
      <c r="S691" s="46">
        <v>92</v>
      </c>
      <c r="T691" s="46">
        <v>12</v>
      </c>
      <c r="U691" s="47">
        <v>44466</v>
      </c>
      <c r="V691" s="48" t="s">
        <v>22</v>
      </c>
      <c r="W691" s="46" t="s">
        <v>185</v>
      </c>
      <c r="X691" s="50" t="str">
        <f>IFERROR(VLOOKUP(Abfalldokumentation!$R691,Artikel!A:C,3,FALSE),Abfalldokumentation!$R691)</f>
        <v>VOS SKZ-GOU</v>
      </c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spans="1:40" ht="30" hidden="1" customHeight="1" x14ac:dyDescent="0.25">
      <c r="A692" s="78" t="str">
        <f>VLOOKUP(N692,'Linien - BU'!A:B,2,FALSE)</f>
        <v>BU3</v>
      </c>
      <c r="B692" s="79">
        <f t="shared" si="70"/>
        <v>117</v>
      </c>
      <c r="C692" s="80">
        <f>Abfalldokumentation!$U692</f>
        <v>44466</v>
      </c>
      <c r="D692" s="69" t="str">
        <f>IFERROR(IF(VLOOKUP(O692,'[1]Rohware 230'!$B:$C,2,FALSE)=0,"Rohware"),
IFERROR(IF(VLOOKUP(O692,[1]Sammelnr.!$B:$C,2,FALSE)=0,"Sammelnr. ungeschält ABS"),
IFERROR(IF(VLOOKUP(O692,[1]Sammelnr.!$E:$F,2,FALSE)=0,"Sammelnr. ungeschält VS"),
IFERROR(IF(VLOOKUP(O692,[1]Sammelnr.!$H:$I,2,FALSE)=0,"Sammelnr. geschält"),
IFERROR(IF(VLOOKUP(O692,[1]Offen!$B:$C,2,FALSE)=0,"Offen ungeschält ABS"),
IFERROR(IF(VLOOKUP(O692,[1]Offen!$E:$F,2,FALSE)=0,"Offen ungeschält VOS"),
IFERROR(IF(VLOOKUP(O692,[1]Offen!$H:$I,2,FALSE)=0,"Offen geschält RW"),
IFERROR(IF(VLOOKUP(O692,[1]Offen!$K:$L,2,FALSE)=0,"Offen vegan"),
IFERROR(IF(VLOOKUP(O692,[1]Offen!$N:$O,2,FALSE)=0,"Offen Zipfel"),
IFERROR(IF(VLOOKUP(O692,[1]Offen!$Q:$R,2,FALSE)=0,"Offen Endstücke"),
IFERROR(IF(VLOOKUP(O692,[1]Vakuumiert!$B:$C,2,FALSE)=0,"Vakuumierter VOS ungeschält"),
IFERROR(IF(VLOOKUP(O692,[1]Vakuumiert!$E:$F,2,FALSE)=0,"Vakuumierter ABS ungeschält"),
IFERROR(IF(VLOOKUP(O692,[1]Vakuumiert!$H:$I,2,FALSE)=0,"Vakuumierter VOS geschält"),
IFERROR(IF(VLOOKUP(O692,[1]Vakuumiert!$K:$L,2,FALSE)=0,"Vakuumierter VOS vegan"),
IFERROR(IF(VLOOKUP(O692,[1]Vakuumiert!$N:$O,2,FALSE)=0,"Vakuumierter VOS Zipfel"),
IFERROR(IF(VLOOKUP(O692,[1]Vakuumiert!$Q:$R,2,FALSE)=0,"Vakuumiert geschält"),
IFERROR(IF(VLOOKUP(O692,'[1]vakuumierte Fertigprodukte'!$B:$C,2,FALSE)=0,"Fertigprodukte"),
IFERROR(IF(VLOOKUP(O692,'[1]vakuumierte Fertigprodukte'!$E:$FI,2,FALSE)=0,"Vakuumierte Zipfel"),
IFERROR(IF(VLOOKUP(O692,[1]Wurste!$B:$C,2,FALSE)=0,"Räucherwürste"),
IFERROR(IF(VLOOKUP(O692,[1]Wurste!$E:$F,2,FALSE)=0,"URW/URGW Wurst"),
IFERROR(IF(VLOOKUP(O692,[1]Wurste!$H:$I,2,FALSE)=0,"HF-Wurst Vegan"),
IFERROR(IF(VLOOKUP(O692,[1]Wurste!$K:$L,2,FALSE)=0,"320er ohne Würste"),
IFERROR(IF(AND(OR(Abfalldokumentation!$A692="BU3",Abfalldokumentation!$A692="Verkauf"),Abfalldokumentation!$F692="Schimmel",Abfalldokumentation!$G692="keinen Abnehmer/kein Schälpersonal"),"Div. Zipfel, ES ohne Verwendung",VLOOKUP(Abfalldokumentation!$E692,Produktgruppen!A:B,2,FALSE)),"-")))))))))))))))))))))))</f>
        <v>ABS</v>
      </c>
      <c r="E692" s="81" t="str">
        <f>IFERROR(VLOOKUP(Abfalldokumentation!$O692,Artikel!A:C,3,FALSE),Abfalldokumentation!$O692)</f>
        <v>ABS CHED-PF-KRÄUK gemis</v>
      </c>
      <c r="F692" s="81" t="str">
        <f>VLOOKUP(T692,'Liste Gründe'!A:D,2,FALSE)</f>
        <v>Linienbezogen</v>
      </c>
      <c r="G692" s="80" t="str">
        <f>IF(ISBLANK(V692),VLOOKUP(Abfalldokumentation!$P692,'Liste Gründe'!A:D,3,FALSE),V692)</f>
        <v>gemischtes Produkt</v>
      </c>
      <c r="H692" s="81" t="str">
        <f>IF(ISBLANK(Abfalldokumentation!$W692),"-",Abfalldokumentation!$W692)</f>
        <v>-</v>
      </c>
      <c r="I692" s="81">
        <f t="shared" si="71"/>
        <v>39</v>
      </c>
      <c r="J692" s="81" t="str">
        <f t="shared" si="72"/>
        <v>Produkte</v>
      </c>
      <c r="K692" s="81" t="str">
        <f t="shared" si="73"/>
        <v>BUs</v>
      </c>
      <c r="L692" s="81" t="str">
        <f t="shared" si="74"/>
        <v>Symptome</v>
      </c>
      <c r="M692" s="81">
        <f>IFERROR(VLOOKUP(Abfalldokumentation!$O692,Kennzahlen!S:V,3,FALSE)*Abfalldokumentation!$B692,"0")</f>
        <v>117</v>
      </c>
      <c r="N692" s="81" t="str">
        <f>IF(ISBLANK(Q692),VLOOKUP(Abfalldokumentation!$O692,'Linien - BU'!R:S,2,FALSE),Q692)</f>
        <v>L33</v>
      </c>
      <c r="O692" s="77">
        <f t="shared" si="75"/>
        <v>29501003</v>
      </c>
      <c r="P692" s="77">
        <f t="shared" si="76"/>
        <v>81</v>
      </c>
      <c r="Q692" s="39" t="s">
        <v>205</v>
      </c>
      <c r="R692" s="40">
        <v>29501003</v>
      </c>
      <c r="S692" s="40">
        <v>117</v>
      </c>
      <c r="T692" s="40">
        <v>81</v>
      </c>
      <c r="U692" s="41">
        <v>44466</v>
      </c>
      <c r="V692" s="42"/>
      <c r="W692" s="43"/>
      <c r="X692" s="44" t="str">
        <f>IFERROR(VLOOKUP(Abfalldokumentation!$R692,Artikel!A:C,3,FALSE),Abfalldokumentation!$R692)</f>
        <v>ABS CHED-PF-KRÄUK gemis</v>
      </c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spans="1:40" ht="30" hidden="1" customHeight="1" x14ac:dyDescent="0.25">
      <c r="A693" s="73" t="str">
        <f>VLOOKUP(N693,'Linien - BU'!A:B,2,FALSE)</f>
        <v>Verkauf</v>
      </c>
      <c r="B693" s="74">
        <f t="shared" si="70"/>
        <v>375</v>
      </c>
      <c r="C693" s="75">
        <f>Abfalldokumentation!$U693</f>
        <v>44466</v>
      </c>
      <c r="D693" s="69" t="str">
        <f>IFERROR(IF(VLOOKUP(O693,'[1]Rohware 230'!$B:$C,2,FALSE)=0,"Rohware"),
IFERROR(IF(VLOOKUP(O693,[1]Sammelnr.!$B:$C,2,FALSE)=0,"Sammelnr. ungeschält ABS"),
IFERROR(IF(VLOOKUP(O693,[1]Sammelnr.!$E:$F,2,FALSE)=0,"Sammelnr. ungeschält VS"),
IFERROR(IF(VLOOKUP(O693,[1]Sammelnr.!$H:$I,2,FALSE)=0,"Sammelnr. geschält"),
IFERROR(IF(VLOOKUP(O693,[1]Offen!$B:$C,2,FALSE)=0,"Offen ungeschält ABS"),
IFERROR(IF(VLOOKUP(O693,[1]Offen!$E:$F,2,FALSE)=0,"Offen ungeschält VOS"),
IFERROR(IF(VLOOKUP(O693,[1]Offen!$H:$I,2,FALSE)=0,"Offen geschält RW"),
IFERROR(IF(VLOOKUP(O693,[1]Offen!$K:$L,2,FALSE)=0,"Offen vegan"),
IFERROR(IF(VLOOKUP(O693,[1]Offen!$N:$O,2,FALSE)=0,"Offen Zipfel"),
IFERROR(IF(VLOOKUP(O693,[1]Offen!$Q:$R,2,FALSE)=0,"Offen Endstücke"),
IFERROR(IF(VLOOKUP(O693,[1]Vakuumiert!$B:$C,2,FALSE)=0,"Vakuumierter VOS ungeschält"),
IFERROR(IF(VLOOKUP(O693,[1]Vakuumiert!$E:$F,2,FALSE)=0,"Vakuumierter ABS ungeschält"),
IFERROR(IF(VLOOKUP(O693,[1]Vakuumiert!$H:$I,2,FALSE)=0,"Vakuumierter VOS geschält"),
IFERROR(IF(VLOOKUP(O693,[1]Vakuumiert!$K:$L,2,FALSE)=0,"Vakuumierter VOS vegan"),
IFERROR(IF(VLOOKUP(O693,[1]Vakuumiert!$N:$O,2,FALSE)=0,"Vakuumierter VOS Zipfel"),
IFERROR(IF(VLOOKUP(O693,[1]Vakuumiert!$Q:$R,2,FALSE)=0,"Vakuumiert geschält"),
IFERROR(IF(VLOOKUP(O693,'[1]vakuumierte Fertigprodukte'!$B:$C,2,FALSE)=0,"Fertigprodukte"),
IFERROR(IF(VLOOKUP(O693,'[1]vakuumierte Fertigprodukte'!$E:$FI,2,FALSE)=0,"Vakuumierte Zipfel"),
IFERROR(IF(VLOOKUP(O693,[1]Wurste!$B:$C,2,FALSE)=0,"Räucherwürste"),
IFERROR(IF(VLOOKUP(O693,[1]Wurste!$E:$F,2,FALSE)=0,"URW/URGW Wurst"),
IFERROR(IF(VLOOKUP(O693,[1]Wurste!$H:$I,2,FALSE)=0,"HF-Wurst Vegan"),
IFERROR(IF(VLOOKUP(O693,[1]Wurste!$K:$L,2,FALSE)=0,"320er ohne Würste"),
IFERROR(IF(AND(OR(Abfalldokumentation!$A693="BU3",Abfalldokumentation!$A693="Verkauf"),Abfalldokumentation!$F693="Schimmel",Abfalldokumentation!$G693="keinen Abnehmer/kein Schälpersonal"),"Div. Zipfel, ES ohne Verwendung",VLOOKUP(Abfalldokumentation!$E693,Produktgruppen!A:B,2,FALSE)),"-")))))))))))))))))))))))</f>
        <v>Div. Zipfel, ES ohne Verwendung</v>
      </c>
      <c r="E693" s="76" t="str">
        <f>IFERROR(VLOOKUP(Abfalldokumentation!$O693,Artikel!A:C,3,FALSE),Abfalldokumentation!$O693)</f>
        <v>VOS RW-ROT-CHEDD 8,1KG</v>
      </c>
      <c r="F693" s="76" t="str">
        <f>VLOOKUP(T693,'Liste Gründe'!A:D,2,FALSE)</f>
        <v>Schimmel</v>
      </c>
      <c r="G693" s="75" t="str">
        <f>IF(ISBLANK(V693),VLOOKUP(Abfalldokumentation!$P693,'Liste Gründe'!A:D,3,FALSE),V693)</f>
        <v>keinen Abnehmer/kein Schälpersonal</v>
      </c>
      <c r="H693" s="76" t="str">
        <f>IF(ISBLANK(Abfalldokumentation!$W693),"-",Abfalldokumentation!$W693)</f>
        <v>keinen Abnehmer/Schälen</v>
      </c>
      <c r="I693" s="76">
        <f t="shared" si="71"/>
        <v>39</v>
      </c>
      <c r="J693" s="76" t="str">
        <f t="shared" si="72"/>
        <v>Produkte</v>
      </c>
      <c r="K693" s="76" t="str">
        <f t="shared" si="73"/>
        <v>BUs</v>
      </c>
      <c r="L693" s="76" t="str">
        <f t="shared" si="74"/>
        <v>Symptome</v>
      </c>
      <c r="M693" s="76">
        <f>IFERROR(VLOOKUP(Abfalldokumentation!$O693,Kennzahlen!S:V,3,FALSE)*Abfalldokumentation!$B693,"0")</f>
        <v>187.5</v>
      </c>
      <c r="N693" s="76" t="str">
        <f>IF(ISBLANK(Q693),VLOOKUP(Abfalldokumentation!$O693,'Linien - BU'!R:S,2,FALSE),Q693)</f>
        <v>Verkauf</v>
      </c>
      <c r="O693" s="77">
        <f t="shared" si="75"/>
        <v>29501053</v>
      </c>
      <c r="P693" s="77">
        <f t="shared" si="76"/>
        <v>12</v>
      </c>
      <c r="Q693" s="45" t="s">
        <v>11</v>
      </c>
      <c r="R693" s="46">
        <v>29501053</v>
      </c>
      <c r="S693" s="46">
        <v>375</v>
      </c>
      <c r="T693" s="46">
        <v>12</v>
      </c>
      <c r="U693" s="47">
        <v>44466</v>
      </c>
      <c r="V693" s="48" t="s">
        <v>20</v>
      </c>
      <c r="W693" s="46" t="s">
        <v>192</v>
      </c>
      <c r="X693" s="50" t="str">
        <f>IFERROR(VLOOKUP(Abfalldokumentation!$R693,Artikel!A:C,3,FALSE),Abfalldokumentation!$R693)</f>
        <v>VOS RW-ROT-CHEDD 8,1KG</v>
      </c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spans="1:40" ht="30" hidden="1" customHeight="1" x14ac:dyDescent="0.25">
      <c r="A694" s="78" t="str">
        <f>VLOOKUP(N694,'Linien - BU'!A:B,2,FALSE)</f>
        <v>BU1</v>
      </c>
      <c r="B694" s="79">
        <f t="shared" si="70"/>
        <v>52</v>
      </c>
      <c r="C694" s="80">
        <f>Abfalldokumentation!$U694</f>
        <v>44466</v>
      </c>
      <c r="D694" s="69" t="str">
        <f>IFERROR(IF(VLOOKUP(O694,'[1]Rohware 230'!$B:$C,2,FALSE)=0,"Rohware"),
IFERROR(IF(VLOOKUP(O694,[1]Sammelnr.!$B:$C,2,FALSE)=0,"Sammelnr. ungeschält ABS"),
IFERROR(IF(VLOOKUP(O694,[1]Sammelnr.!$E:$F,2,FALSE)=0,"Sammelnr. ungeschält VS"),
IFERROR(IF(VLOOKUP(O694,[1]Sammelnr.!$H:$I,2,FALSE)=0,"Sammelnr. geschält"),
IFERROR(IF(VLOOKUP(O694,[1]Offen!$B:$C,2,FALSE)=0,"Offen ungeschält ABS"),
IFERROR(IF(VLOOKUP(O694,[1]Offen!$E:$F,2,FALSE)=0,"Offen ungeschält VOS"),
IFERROR(IF(VLOOKUP(O694,[1]Offen!$H:$I,2,FALSE)=0,"Offen geschält RW"),
IFERROR(IF(VLOOKUP(O694,[1]Offen!$K:$L,2,FALSE)=0,"Offen vegan"),
IFERROR(IF(VLOOKUP(O694,[1]Offen!$N:$O,2,FALSE)=0,"Offen Zipfel"),
IFERROR(IF(VLOOKUP(O694,[1]Offen!$Q:$R,2,FALSE)=0,"Offen Endstücke"),
IFERROR(IF(VLOOKUP(O694,[1]Vakuumiert!$B:$C,2,FALSE)=0,"Vakuumierter VOS ungeschält"),
IFERROR(IF(VLOOKUP(O694,[1]Vakuumiert!$E:$F,2,FALSE)=0,"Vakuumierter ABS ungeschält"),
IFERROR(IF(VLOOKUP(O694,[1]Vakuumiert!$H:$I,2,FALSE)=0,"Vakuumierter VOS geschält"),
IFERROR(IF(VLOOKUP(O694,[1]Vakuumiert!$K:$L,2,FALSE)=0,"Vakuumierter VOS vegan"),
IFERROR(IF(VLOOKUP(O694,[1]Vakuumiert!$N:$O,2,FALSE)=0,"Vakuumierter VOS Zipfel"),
IFERROR(IF(VLOOKUP(O694,[1]Vakuumiert!$Q:$R,2,FALSE)=0,"Vakuumiert geschält"),
IFERROR(IF(VLOOKUP(O694,'[1]vakuumierte Fertigprodukte'!$B:$C,2,FALSE)=0,"Fertigprodukte"),
IFERROR(IF(VLOOKUP(O694,'[1]vakuumierte Fertigprodukte'!$E:$FI,2,FALSE)=0,"Vakuumierte Zipfel"),
IFERROR(IF(VLOOKUP(O694,[1]Wurste!$B:$C,2,FALSE)=0,"Räucherwürste"),
IFERROR(IF(VLOOKUP(O694,[1]Wurste!$E:$F,2,FALSE)=0,"URW/URGW Wurst"),
IFERROR(IF(VLOOKUP(O694,[1]Wurste!$H:$I,2,FALSE)=0,"HF-Wurst Vegan"),
IFERROR(IF(VLOOKUP(O694,[1]Wurste!$K:$L,2,FALSE)=0,"320er ohne Würste"),
IFERROR(IF(AND(OR(Abfalldokumentation!$A694="BU3",Abfalldokumentation!$A694="Verkauf"),Abfalldokumentation!$F694="Schimmel",Abfalldokumentation!$G694="keinen Abnehmer/kein Schälpersonal"),"Div. Zipfel, ES ohne Verwendung",VLOOKUP(Abfalldokumentation!$E694,Produktgruppen!A:B,2,FALSE)),"-")))))))))))))))))))))))</f>
        <v>Vorschmelz</v>
      </c>
      <c r="E694" s="81" t="str">
        <f>IFERROR(VLOOKUP(Abfalldokumentation!$O694,Artikel!A:C,3,FALSE),Abfalldokumentation!$O694)</f>
        <v>VOS URW BUN-PF</v>
      </c>
      <c r="F694" s="81" t="str">
        <f>VLOOKUP(T694,'Liste Gründe'!A:D,2,FALSE)</f>
        <v>Schimmel</v>
      </c>
      <c r="G694" s="80" t="str">
        <f>IF(ISBLANK(V694),VLOOKUP(Abfalldokumentation!$P694,'Liste Gründe'!A:D,3,FALSE),V694)</f>
        <v>keine Verarbeitung</v>
      </c>
      <c r="H694" s="81" t="str">
        <f>IF(ISBLANK(Abfalldokumentation!$W694),"-",Abfalldokumentation!$W694)</f>
        <v>Aufgrund Konsistenz nicht genommen. Zu wenig VOS verarbeitet. Vom Warmen ins Kalte -&gt; Schimmel</v>
      </c>
      <c r="I694" s="81">
        <f t="shared" si="71"/>
        <v>39</v>
      </c>
      <c r="J694" s="81" t="str">
        <f t="shared" si="72"/>
        <v>Produkte</v>
      </c>
      <c r="K694" s="81" t="str">
        <f t="shared" si="73"/>
        <v>BUs</v>
      </c>
      <c r="L694" s="81" t="str">
        <f t="shared" si="74"/>
        <v>Symptome</v>
      </c>
      <c r="M694" s="81">
        <f>IFERROR(VLOOKUP(Abfalldokumentation!$O694,Kennzahlen!S:V,3,FALSE)*Abfalldokumentation!$B694,"0")</f>
        <v>26</v>
      </c>
      <c r="N694" s="81" t="str">
        <f>IF(ISBLANK(Q694),VLOOKUP(Abfalldokumentation!$O694,'Linien - BU'!R:S,2,FALSE),Q694)</f>
        <v>Schmelze</v>
      </c>
      <c r="O694" s="77">
        <f t="shared" si="75"/>
        <v>29501054</v>
      </c>
      <c r="P694" s="77">
        <f t="shared" si="76"/>
        <v>12</v>
      </c>
      <c r="Q694" s="39" t="s">
        <v>184</v>
      </c>
      <c r="R694" s="40">
        <v>29501054</v>
      </c>
      <c r="S694" s="40">
        <v>52</v>
      </c>
      <c r="T694" s="40">
        <v>12</v>
      </c>
      <c r="U694" s="41">
        <v>44466</v>
      </c>
      <c r="V694" s="42" t="s">
        <v>22</v>
      </c>
      <c r="W694" s="40" t="s">
        <v>185</v>
      </c>
      <c r="X694" s="44" t="str">
        <f>IFERROR(VLOOKUP(Abfalldokumentation!$R694,Artikel!A:C,3,FALSE),Abfalldokumentation!$R694)</f>
        <v>VOS URW BUN-PF</v>
      </c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spans="1:40" ht="30" hidden="1" customHeight="1" x14ac:dyDescent="0.25">
      <c r="A695" s="73" t="str">
        <f>VLOOKUP(N695,'Linien - BU'!A:B,2,FALSE)</f>
        <v>BU1</v>
      </c>
      <c r="B695" s="74">
        <f t="shared" si="70"/>
        <v>50</v>
      </c>
      <c r="C695" s="75">
        <f>Abfalldokumentation!$U695</f>
        <v>44466</v>
      </c>
      <c r="D695" s="69" t="str">
        <f>IFERROR(IF(VLOOKUP(O695,'[1]Rohware 230'!$B:$C,2,FALSE)=0,"Rohware"),
IFERROR(IF(VLOOKUP(O695,[1]Sammelnr.!$B:$C,2,FALSE)=0,"Sammelnr. ungeschält ABS"),
IFERROR(IF(VLOOKUP(O695,[1]Sammelnr.!$E:$F,2,FALSE)=0,"Sammelnr. ungeschält VS"),
IFERROR(IF(VLOOKUP(O695,[1]Sammelnr.!$H:$I,2,FALSE)=0,"Sammelnr. geschält"),
IFERROR(IF(VLOOKUP(O695,[1]Offen!$B:$C,2,FALSE)=0,"Offen ungeschält ABS"),
IFERROR(IF(VLOOKUP(O695,[1]Offen!$E:$F,2,FALSE)=0,"Offen ungeschält VOS"),
IFERROR(IF(VLOOKUP(O695,[1]Offen!$H:$I,2,FALSE)=0,"Offen geschält RW"),
IFERROR(IF(VLOOKUP(O695,[1]Offen!$K:$L,2,FALSE)=0,"Offen vegan"),
IFERROR(IF(VLOOKUP(O695,[1]Offen!$N:$O,2,FALSE)=0,"Offen Zipfel"),
IFERROR(IF(VLOOKUP(O695,[1]Offen!$Q:$R,2,FALSE)=0,"Offen Endstücke"),
IFERROR(IF(VLOOKUP(O695,[1]Vakuumiert!$B:$C,2,FALSE)=0,"Vakuumierter VOS ungeschält"),
IFERROR(IF(VLOOKUP(O695,[1]Vakuumiert!$E:$F,2,FALSE)=0,"Vakuumierter ABS ungeschält"),
IFERROR(IF(VLOOKUP(O695,[1]Vakuumiert!$H:$I,2,FALSE)=0,"Vakuumierter VOS geschält"),
IFERROR(IF(VLOOKUP(O695,[1]Vakuumiert!$K:$L,2,FALSE)=0,"Vakuumierter VOS vegan"),
IFERROR(IF(VLOOKUP(O695,[1]Vakuumiert!$N:$O,2,FALSE)=0,"Vakuumierter VOS Zipfel"),
IFERROR(IF(VLOOKUP(O695,[1]Vakuumiert!$Q:$R,2,FALSE)=0,"Vakuumiert geschält"),
IFERROR(IF(VLOOKUP(O695,'[1]vakuumierte Fertigprodukte'!$B:$C,2,FALSE)=0,"Fertigprodukte"),
IFERROR(IF(VLOOKUP(O695,'[1]vakuumierte Fertigprodukte'!$E:$FI,2,FALSE)=0,"Vakuumierte Zipfel"),
IFERROR(IF(VLOOKUP(O695,[1]Wurste!$B:$C,2,FALSE)=0,"Räucherwürste"),
IFERROR(IF(VLOOKUP(O695,[1]Wurste!$E:$F,2,FALSE)=0,"URW/URGW Wurst"),
IFERROR(IF(VLOOKUP(O695,[1]Wurste!$H:$I,2,FALSE)=0,"HF-Wurst Vegan"),
IFERROR(IF(VLOOKUP(O695,[1]Wurste!$K:$L,2,FALSE)=0,"320er ohne Würste"),
IFERROR(IF(AND(OR(Abfalldokumentation!$A695="BU3",Abfalldokumentation!$A695="Verkauf"),Abfalldokumentation!$F695="Schimmel",Abfalldokumentation!$G695="keinen Abnehmer/kein Schälpersonal"),"Div. Zipfel, ES ohne Verwendung",VLOOKUP(Abfalldokumentation!$E695,Produktgruppen!A:B,2,FALSE)),"-")))))))))))))))))))))))</f>
        <v>Vorschmelz</v>
      </c>
      <c r="E695" s="76" t="str">
        <f>IFERROR(VLOOKUP(Abfalldokumentation!$O695,Artikel!A:C,3,FALSE),Abfalldokumentation!$O695)</f>
        <v>VOS URGW CHILI-NATRIUMA</v>
      </c>
      <c r="F695" s="76" t="str">
        <f>VLOOKUP(T695,'Liste Gründe'!A:D,2,FALSE)</f>
        <v>Schimmel</v>
      </c>
      <c r="G695" s="75" t="str">
        <f>IF(ISBLANK(V695),VLOOKUP(Abfalldokumentation!$P695,'Liste Gründe'!A:D,3,FALSE),V695)</f>
        <v>keine Verarbeitung</v>
      </c>
      <c r="H695" s="76" t="str">
        <f>IF(ISBLANK(Abfalldokumentation!$W695),"-",Abfalldokumentation!$W695)</f>
        <v>Aufgrund Konsistenz nicht genommen. Zu wenig VOS verarbeitet. Vom Warmen ins Kalte -&gt; Schimmel</v>
      </c>
      <c r="I695" s="76">
        <f t="shared" si="71"/>
        <v>39</v>
      </c>
      <c r="J695" s="76" t="str">
        <f t="shared" si="72"/>
        <v>Produkte</v>
      </c>
      <c r="K695" s="76" t="str">
        <f t="shared" si="73"/>
        <v>BUs</v>
      </c>
      <c r="L695" s="76" t="str">
        <f t="shared" si="74"/>
        <v>Symptome</v>
      </c>
      <c r="M695" s="76">
        <f>IFERROR(VLOOKUP(Abfalldokumentation!$O695,Kennzahlen!S:V,3,FALSE)*Abfalldokumentation!$B695,"0")</f>
        <v>25</v>
      </c>
      <c r="N695" s="76" t="str">
        <f>IF(ISBLANK(Q695),VLOOKUP(Abfalldokumentation!$O695,'Linien - BU'!R:S,2,FALSE),Q695)</f>
        <v>Schmelze</v>
      </c>
      <c r="O695" s="77">
        <f t="shared" si="75"/>
        <v>29501057</v>
      </c>
      <c r="P695" s="77">
        <f t="shared" si="76"/>
        <v>12</v>
      </c>
      <c r="Q695" s="45" t="s">
        <v>184</v>
      </c>
      <c r="R695" s="46">
        <v>29501057</v>
      </c>
      <c r="S695" s="46">
        <v>50</v>
      </c>
      <c r="T695" s="46">
        <v>12</v>
      </c>
      <c r="U695" s="47">
        <v>44466</v>
      </c>
      <c r="V695" s="48" t="s">
        <v>22</v>
      </c>
      <c r="W695" s="46" t="s">
        <v>185</v>
      </c>
      <c r="X695" s="50" t="str">
        <f>IFERROR(VLOOKUP(Abfalldokumentation!$R695,Artikel!A:C,3,FALSE),Abfalldokumentation!$R695)</f>
        <v>VOS URGW CHILI-NATRIUMA</v>
      </c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spans="1:40" ht="30" hidden="1" customHeight="1" x14ac:dyDescent="0.25">
      <c r="A696" s="78" t="str">
        <f>VLOOKUP(N696,'Linien - BU'!A:B,2,FALSE)</f>
        <v>Verkauf</v>
      </c>
      <c r="B696" s="79">
        <f t="shared" si="70"/>
        <v>427</v>
      </c>
      <c r="C696" s="80">
        <f>Abfalldokumentation!$U696</f>
        <v>44466</v>
      </c>
      <c r="D696" s="69" t="str">
        <f>IFERROR(IF(VLOOKUP(O696,'[1]Rohware 230'!$B:$C,2,FALSE)=0,"Rohware"),
IFERROR(IF(VLOOKUP(O696,[1]Sammelnr.!$B:$C,2,FALSE)=0,"Sammelnr. ungeschält ABS"),
IFERROR(IF(VLOOKUP(O696,[1]Sammelnr.!$E:$F,2,FALSE)=0,"Sammelnr. ungeschält VS"),
IFERROR(IF(VLOOKUP(O696,[1]Sammelnr.!$H:$I,2,FALSE)=0,"Sammelnr. geschält"),
IFERROR(IF(VLOOKUP(O696,[1]Offen!$B:$C,2,FALSE)=0,"Offen ungeschält ABS"),
IFERROR(IF(VLOOKUP(O696,[1]Offen!$E:$F,2,FALSE)=0,"Offen ungeschält VOS"),
IFERROR(IF(VLOOKUP(O696,[1]Offen!$H:$I,2,FALSE)=0,"Offen geschält RW"),
IFERROR(IF(VLOOKUP(O696,[1]Offen!$K:$L,2,FALSE)=0,"Offen vegan"),
IFERROR(IF(VLOOKUP(O696,[1]Offen!$N:$O,2,FALSE)=0,"Offen Zipfel"),
IFERROR(IF(VLOOKUP(O696,[1]Offen!$Q:$R,2,FALSE)=0,"Offen Endstücke"),
IFERROR(IF(VLOOKUP(O696,[1]Vakuumiert!$B:$C,2,FALSE)=0,"Vakuumierter VOS ungeschält"),
IFERROR(IF(VLOOKUP(O696,[1]Vakuumiert!$E:$F,2,FALSE)=0,"Vakuumierter ABS ungeschält"),
IFERROR(IF(VLOOKUP(O696,[1]Vakuumiert!$H:$I,2,FALSE)=0,"Vakuumierter VOS geschält"),
IFERROR(IF(VLOOKUP(O696,[1]Vakuumiert!$K:$L,2,FALSE)=0,"Vakuumierter VOS vegan"),
IFERROR(IF(VLOOKUP(O696,[1]Vakuumiert!$N:$O,2,FALSE)=0,"Vakuumierter VOS Zipfel"),
IFERROR(IF(VLOOKUP(O696,[1]Vakuumiert!$Q:$R,2,FALSE)=0,"Vakuumiert geschält"),
IFERROR(IF(VLOOKUP(O696,'[1]vakuumierte Fertigprodukte'!$B:$C,2,FALSE)=0,"Fertigprodukte"),
IFERROR(IF(VLOOKUP(O696,'[1]vakuumierte Fertigprodukte'!$E:$FI,2,FALSE)=0,"Vakuumierte Zipfel"),
IFERROR(IF(VLOOKUP(O696,[1]Wurste!$B:$C,2,FALSE)=0,"Räucherwürste"),
IFERROR(IF(VLOOKUP(O696,[1]Wurste!$E:$F,2,FALSE)=0,"URW/URGW Wurst"),
IFERROR(IF(VLOOKUP(O696,[1]Wurste!$H:$I,2,FALSE)=0,"HF-Wurst Vegan"),
IFERROR(IF(VLOOKUP(O696,[1]Wurste!$K:$L,2,FALSE)=0,"320er ohne Würste"),
IFERROR(IF(AND(OR(Abfalldokumentation!$A696="BU3",Abfalldokumentation!$A696="Verkauf"),Abfalldokumentation!$F696="Schimmel",Abfalldokumentation!$G696="keinen Abnehmer/kein Schälpersonal"),"Div. Zipfel, ES ohne Verwendung",VLOOKUP(Abfalldokumentation!$E696,Produktgruppen!A:B,2,FALSE)),"-")))))))))))))))))))))))</f>
        <v>Div. Zipfel, ES ohne Verwendung</v>
      </c>
      <c r="E696" s="81" t="str">
        <f>IFERROR(VLOOKUP(Abfalldokumentation!$O696,Artikel!A:C,3,FALSE),Abfalldokumentation!$O696)</f>
        <v>VOS GRW-SCHI ZIPFEL 350</v>
      </c>
      <c r="F696" s="81" t="str">
        <f>VLOOKUP(T696,'Liste Gründe'!A:D,2,FALSE)</f>
        <v>Schimmel</v>
      </c>
      <c r="G696" s="80" t="str">
        <f>IF(ISBLANK(V696),VLOOKUP(Abfalldokumentation!$P696,'Liste Gründe'!A:D,3,FALSE),V696)</f>
        <v>keinen Abnehmer/kein Schälpersonal</v>
      </c>
      <c r="H696" s="81" t="str">
        <f>IF(ISBLANK(Abfalldokumentation!$W696),"-",Abfalldokumentation!$W696)</f>
        <v>keinen Abnehmer/Schälen</v>
      </c>
      <c r="I696" s="81">
        <f t="shared" si="71"/>
        <v>39</v>
      </c>
      <c r="J696" s="81" t="str">
        <f t="shared" si="72"/>
        <v>Produkte</v>
      </c>
      <c r="K696" s="81" t="str">
        <f t="shared" si="73"/>
        <v>BUs</v>
      </c>
      <c r="L696" s="81" t="str">
        <f t="shared" si="74"/>
        <v>Symptome</v>
      </c>
      <c r="M696" s="81">
        <f>IFERROR(VLOOKUP(Abfalldokumentation!$O696,Kennzahlen!S:V,3,FALSE)*Abfalldokumentation!$B696,"0")</f>
        <v>213.5</v>
      </c>
      <c r="N696" s="81" t="str">
        <f>IF(ISBLANK(Q696),VLOOKUP(Abfalldokumentation!$O696,'Linien - BU'!R:S,2,FALSE),Q696)</f>
        <v>Verkauf</v>
      </c>
      <c r="O696" s="77">
        <f t="shared" si="75"/>
        <v>29501064</v>
      </c>
      <c r="P696" s="77">
        <f t="shared" si="76"/>
        <v>12</v>
      </c>
      <c r="Q696" s="39" t="s">
        <v>11</v>
      </c>
      <c r="R696" s="40">
        <v>29501064</v>
      </c>
      <c r="S696" s="40">
        <v>427</v>
      </c>
      <c r="T696" s="40">
        <v>12</v>
      </c>
      <c r="U696" s="41">
        <v>44466</v>
      </c>
      <c r="V696" s="42" t="s">
        <v>20</v>
      </c>
      <c r="W696" s="40" t="s">
        <v>192</v>
      </c>
      <c r="X696" s="44" t="str">
        <f>IFERROR(VLOOKUP(Abfalldokumentation!$R696,Artikel!A:C,3,FALSE),Abfalldokumentation!$R696)</f>
        <v>VOS GRW-SCHI ZIPFEL 350</v>
      </c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spans="1:40" ht="30" hidden="1" customHeight="1" x14ac:dyDescent="0.25">
      <c r="A697" s="73" t="str">
        <f>VLOOKUP(N697,'Linien - BU'!A:B,2,FALSE)</f>
        <v>Verkauf</v>
      </c>
      <c r="B697" s="74">
        <f t="shared" si="70"/>
        <v>613</v>
      </c>
      <c r="C697" s="75">
        <f>Abfalldokumentation!$U697</f>
        <v>44466</v>
      </c>
      <c r="D697" s="69" t="str">
        <f>IFERROR(IF(VLOOKUP(O697,'[1]Rohware 230'!$B:$C,2,FALSE)=0,"Rohware"),
IFERROR(IF(VLOOKUP(O697,[1]Sammelnr.!$B:$C,2,FALSE)=0,"Sammelnr. ungeschält ABS"),
IFERROR(IF(VLOOKUP(O697,[1]Sammelnr.!$E:$F,2,FALSE)=0,"Sammelnr. ungeschält VS"),
IFERROR(IF(VLOOKUP(O697,[1]Sammelnr.!$H:$I,2,FALSE)=0,"Sammelnr. geschält"),
IFERROR(IF(VLOOKUP(O697,[1]Offen!$B:$C,2,FALSE)=0,"Offen ungeschält ABS"),
IFERROR(IF(VLOOKUP(O697,[1]Offen!$E:$F,2,FALSE)=0,"Offen ungeschält VOS"),
IFERROR(IF(VLOOKUP(O697,[1]Offen!$H:$I,2,FALSE)=0,"Offen geschält RW"),
IFERROR(IF(VLOOKUP(O697,[1]Offen!$K:$L,2,FALSE)=0,"Offen vegan"),
IFERROR(IF(VLOOKUP(O697,[1]Offen!$N:$O,2,FALSE)=0,"Offen Zipfel"),
IFERROR(IF(VLOOKUP(O697,[1]Offen!$Q:$R,2,FALSE)=0,"Offen Endstücke"),
IFERROR(IF(VLOOKUP(O697,[1]Vakuumiert!$B:$C,2,FALSE)=0,"Vakuumierter VOS ungeschält"),
IFERROR(IF(VLOOKUP(O697,[1]Vakuumiert!$E:$F,2,FALSE)=0,"Vakuumierter ABS ungeschält"),
IFERROR(IF(VLOOKUP(O697,[1]Vakuumiert!$H:$I,2,FALSE)=0,"Vakuumierter VOS geschält"),
IFERROR(IF(VLOOKUP(O697,[1]Vakuumiert!$K:$L,2,FALSE)=0,"Vakuumierter VOS vegan"),
IFERROR(IF(VLOOKUP(O697,[1]Vakuumiert!$N:$O,2,FALSE)=0,"Vakuumierter VOS Zipfel"),
IFERROR(IF(VLOOKUP(O697,[1]Vakuumiert!$Q:$R,2,FALSE)=0,"Vakuumiert geschält"),
IFERROR(IF(VLOOKUP(O697,'[1]vakuumierte Fertigprodukte'!$B:$C,2,FALSE)=0,"Fertigprodukte"),
IFERROR(IF(VLOOKUP(O697,'[1]vakuumierte Fertigprodukte'!$E:$FI,2,FALSE)=0,"Vakuumierte Zipfel"),
IFERROR(IF(VLOOKUP(O697,[1]Wurste!$B:$C,2,FALSE)=0,"Räucherwürste"),
IFERROR(IF(VLOOKUP(O697,[1]Wurste!$E:$F,2,FALSE)=0,"URW/URGW Wurst"),
IFERROR(IF(VLOOKUP(O697,[1]Wurste!$H:$I,2,FALSE)=0,"HF-Wurst Vegan"),
IFERROR(IF(VLOOKUP(O697,[1]Wurste!$K:$L,2,FALSE)=0,"320er ohne Würste"),
IFERROR(IF(AND(OR(Abfalldokumentation!$A697="BU3",Abfalldokumentation!$A697="Verkauf"),Abfalldokumentation!$F697="Schimmel",Abfalldokumentation!$G697="keinen Abnehmer/kein Schälpersonal"),"Div. Zipfel, ES ohne Verwendung",VLOOKUP(Abfalldokumentation!$E697,Produktgruppen!A:B,2,FALSE)),"-")))))))))))))))))))))))</f>
        <v>Div. Zipfel, ES ohne Verwendung</v>
      </c>
      <c r="E697" s="76" t="str">
        <f>IFERROR(VLOOKUP(Abfalldokumentation!$O697,Artikel!A:C,3,FALSE),Abfalldokumentation!$O697)</f>
        <v>VOS GRW-SCHI ZIPFEL 350</v>
      </c>
      <c r="F697" s="76" t="str">
        <f>VLOOKUP(T697,'Liste Gründe'!A:D,2,FALSE)</f>
        <v>Schimmel</v>
      </c>
      <c r="G697" s="75" t="str">
        <f>IF(ISBLANK(V697),VLOOKUP(Abfalldokumentation!$P697,'Liste Gründe'!A:D,3,FALSE),V697)</f>
        <v>keinen Abnehmer/kein Schälpersonal</v>
      </c>
      <c r="H697" s="76" t="str">
        <f>IF(ISBLANK(Abfalldokumentation!$W697),"-",Abfalldokumentation!$W697)</f>
        <v>keinen Abnehmer/Schälen</v>
      </c>
      <c r="I697" s="76">
        <f t="shared" si="71"/>
        <v>39</v>
      </c>
      <c r="J697" s="76" t="str">
        <f t="shared" si="72"/>
        <v>Produkte</v>
      </c>
      <c r="K697" s="76" t="str">
        <f t="shared" si="73"/>
        <v>BUs</v>
      </c>
      <c r="L697" s="76" t="str">
        <f t="shared" si="74"/>
        <v>Symptome</v>
      </c>
      <c r="M697" s="76">
        <f>IFERROR(VLOOKUP(Abfalldokumentation!$O697,Kennzahlen!S:V,3,FALSE)*Abfalldokumentation!$B697,"0")</f>
        <v>306.5</v>
      </c>
      <c r="N697" s="76" t="str">
        <f>IF(ISBLANK(Q697),VLOOKUP(Abfalldokumentation!$O697,'Linien - BU'!R:S,2,FALSE),Q697)</f>
        <v>Verkauf</v>
      </c>
      <c r="O697" s="77">
        <f t="shared" si="75"/>
        <v>29501064</v>
      </c>
      <c r="P697" s="77">
        <f t="shared" si="76"/>
        <v>12</v>
      </c>
      <c r="Q697" s="45" t="s">
        <v>11</v>
      </c>
      <c r="R697" s="46">
        <v>29501064</v>
      </c>
      <c r="S697" s="46">
        <v>613</v>
      </c>
      <c r="T697" s="46">
        <v>12</v>
      </c>
      <c r="U697" s="47">
        <v>44466</v>
      </c>
      <c r="V697" s="48" t="s">
        <v>20</v>
      </c>
      <c r="W697" s="46" t="s">
        <v>192</v>
      </c>
      <c r="X697" s="50" t="str">
        <f>IFERROR(VLOOKUP(Abfalldokumentation!$R697,Artikel!A:C,3,FALSE),Abfalldokumentation!$R697)</f>
        <v>VOS GRW-SCHI ZIPFEL 350</v>
      </c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spans="1:40" ht="30" hidden="1" customHeight="1" x14ac:dyDescent="0.25">
      <c r="A698" s="78" t="str">
        <f>VLOOKUP(N698,'Linien - BU'!A:B,2,FALSE)</f>
        <v>Verkauf</v>
      </c>
      <c r="B698" s="79">
        <f t="shared" si="70"/>
        <v>477</v>
      </c>
      <c r="C698" s="80">
        <f>Abfalldokumentation!$U698</f>
        <v>44466</v>
      </c>
      <c r="D698" s="69" t="str">
        <f>IFERROR(IF(VLOOKUP(O698,'[1]Rohware 230'!$B:$C,2,FALSE)=0,"Rohware"),
IFERROR(IF(VLOOKUP(O698,[1]Sammelnr.!$B:$C,2,FALSE)=0,"Sammelnr. ungeschält ABS"),
IFERROR(IF(VLOOKUP(O698,[1]Sammelnr.!$E:$F,2,FALSE)=0,"Sammelnr. ungeschält VS"),
IFERROR(IF(VLOOKUP(O698,[1]Sammelnr.!$H:$I,2,FALSE)=0,"Sammelnr. geschält"),
IFERROR(IF(VLOOKUP(O698,[1]Offen!$B:$C,2,FALSE)=0,"Offen ungeschält ABS"),
IFERROR(IF(VLOOKUP(O698,[1]Offen!$E:$F,2,FALSE)=0,"Offen ungeschält VOS"),
IFERROR(IF(VLOOKUP(O698,[1]Offen!$H:$I,2,FALSE)=0,"Offen geschält RW"),
IFERROR(IF(VLOOKUP(O698,[1]Offen!$K:$L,2,FALSE)=0,"Offen vegan"),
IFERROR(IF(VLOOKUP(O698,[1]Offen!$N:$O,2,FALSE)=0,"Offen Zipfel"),
IFERROR(IF(VLOOKUP(O698,[1]Offen!$Q:$R,2,FALSE)=0,"Offen Endstücke"),
IFERROR(IF(VLOOKUP(O698,[1]Vakuumiert!$B:$C,2,FALSE)=0,"Vakuumierter VOS ungeschält"),
IFERROR(IF(VLOOKUP(O698,[1]Vakuumiert!$E:$F,2,FALSE)=0,"Vakuumierter ABS ungeschält"),
IFERROR(IF(VLOOKUP(O698,[1]Vakuumiert!$H:$I,2,FALSE)=0,"Vakuumierter VOS geschält"),
IFERROR(IF(VLOOKUP(O698,[1]Vakuumiert!$K:$L,2,FALSE)=0,"Vakuumierter VOS vegan"),
IFERROR(IF(VLOOKUP(O698,[1]Vakuumiert!$N:$O,2,FALSE)=0,"Vakuumierter VOS Zipfel"),
IFERROR(IF(VLOOKUP(O698,[1]Vakuumiert!$Q:$R,2,FALSE)=0,"Vakuumiert geschält"),
IFERROR(IF(VLOOKUP(O698,'[1]vakuumierte Fertigprodukte'!$B:$C,2,FALSE)=0,"Fertigprodukte"),
IFERROR(IF(VLOOKUP(O698,'[1]vakuumierte Fertigprodukte'!$E:$FI,2,FALSE)=0,"Vakuumierte Zipfel"),
IFERROR(IF(VLOOKUP(O698,[1]Wurste!$B:$C,2,FALSE)=0,"Räucherwürste"),
IFERROR(IF(VLOOKUP(O698,[1]Wurste!$E:$F,2,FALSE)=0,"URW/URGW Wurst"),
IFERROR(IF(VLOOKUP(O698,[1]Wurste!$H:$I,2,FALSE)=0,"HF-Wurst Vegan"),
IFERROR(IF(VLOOKUP(O698,[1]Wurste!$K:$L,2,FALSE)=0,"320er ohne Würste"),
IFERROR(IF(AND(OR(Abfalldokumentation!$A698="BU3",Abfalldokumentation!$A698="Verkauf"),Abfalldokumentation!$F698="Schimmel",Abfalldokumentation!$G698="keinen Abnehmer/kein Schälpersonal"),"Div. Zipfel, ES ohne Verwendung",VLOOKUP(Abfalldokumentation!$E698,Produktgruppen!A:B,2,FALSE)),"-")))))))))))))))))))))))</f>
        <v>Div. Zipfel, ES ohne Verwendung</v>
      </c>
      <c r="E698" s="81" t="str">
        <f>IFERROR(VLOOKUP(Abfalldokumentation!$O698,Artikel!A:C,3,FALSE),Abfalldokumentation!$O698)</f>
        <v>VOS GRW-NATUR ENDSTÜCK</v>
      </c>
      <c r="F698" s="81" t="str">
        <f>VLOOKUP(T698,'Liste Gründe'!A:D,2,FALSE)</f>
        <v>Schimmel</v>
      </c>
      <c r="G698" s="80" t="str">
        <f>IF(ISBLANK(V698),VLOOKUP(Abfalldokumentation!$P698,'Liste Gründe'!A:D,3,FALSE),V698)</f>
        <v>keinen Abnehmer/kein Schälpersonal</v>
      </c>
      <c r="H698" s="81" t="str">
        <f>IF(ISBLANK(Abfalldokumentation!$W698),"-",Abfalldokumentation!$W698)</f>
        <v>keinen Abnehmer/Schälen</v>
      </c>
      <c r="I698" s="81">
        <f t="shared" si="71"/>
        <v>39</v>
      </c>
      <c r="J698" s="81" t="str">
        <f t="shared" si="72"/>
        <v>Produkte</v>
      </c>
      <c r="K698" s="81" t="str">
        <f t="shared" si="73"/>
        <v>BUs</v>
      </c>
      <c r="L698" s="81" t="str">
        <f t="shared" si="74"/>
        <v>Symptome</v>
      </c>
      <c r="M698" s="81">
        <f>IFERROR(VLOOKUP(Abfalldokumentation!$O698,Kennzahlen!S:V,3,FALSE)*Abfalldokumentation!$B698,"0")</f>
        <v>238.5</v>
      </c>
      <c r="N698" s="81" t="str">
        <f>IF(ISBLANK(Q698),VLOOKUP(Abfalldokumentation!$O698,'Linien - BU'!R:S,2,FALSE),Q698)</f>
        <v>Verkauf</v>
      </c>
      <c r="O698" s="77">
        <f t="shared" si="75"/>
        <v>29501069</v>
      </c>
      <c r="P698" s="77">
        <f t="shared" si="76"/>
        <v>12</v>
      </c>
      <c r="Q698" s="39" t="s">
        <v>11</v>
      </c>
      <c r="R698" s="40">
        <v>29501069</v>
      </c>
      <c r="S698" s="40">
        <v>477</v>
      </c>
      <c r="T698" s="40">
        <v>12</v>
      </c>
      <c r="U698" s="41">
        <v>44466</v>
      </c>
      <c r="V698" s="42" t="s">
        <v>20</v>
      </c>
      <c r="W698" s="40" t="s">
        <v>192</v>
      </c>
      <c r="X698" s="44" t="str">
        <f>IFERROR(VLOOKUP(Abfalldokumentation!$R698,Artikel!A:C,3,FALSE),Abfalldokumentation!$R698)</f>
        <v>VOS GRW-NATUR ENDSTÜCK</v>
      </c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spans="1:40" ht="30" hidden="1" customHeight="1" x14ac:dyDescent="0.25">
      <c r="A699" s="73" t="str">
        <f>VLOOKUP(N699,'Linien - BU'!A:B,2,FALSE)</f>
        <v>Verkauf</v>
      </c>
      <c r="B699" s="74">
        <f t="shared" si="70"/>
        <v>419</v>
      </c>
      <c r="C699" s="75">
        <f>Abfalldokumentation!$U699</f>
        <v>44466</v>
      </c>
      <c r="D699" s="69" t="str">
        <f>IFERROR(IF(VLOOKUP(O699,'[1]Rohware 230'!$B:$C,2,FALSE)=0,"Rohware"),
IFERROR(IF(VLOOKUP(O699,[1]Sammelnr.!$B:$C,2,FALSE)=0,"Sammelnr. ungeschält ABS"),
IFERROR(IF(VLOOKUP(O699,[1]Sammelnr.!$E:$F,2,FALSE)=0,"Sammelnr. ungeschält VS"),
IFERROR(IF(VLOOKUP(O699,[1]Sammelnr.!$H:$I,2,FALSE)=0,"Sammelnr. geschält"),
IFERROR(IF(VLOOKUP(O699,[1]Offen!$B:$C,2,FALSE)=0,"Offen ungeschält ABS"),
IFERROR(IF(VLOOKUP(O699,[1]Offen!$E:$F,2,FALSE)=0,"Offen ungeschält VOS"),
IFERROR(IF(VLOOKUP(O699,[1]Offen!$H:$I,2,FALSE)=0,"Offen geschält RW"),
IFERROR(IF(VLOOKUP(O699,[1]Offen!$K:$L,2,FALSE)=0,"Offen vegan"),
IFERROR(IF(VLOOKUP(O699,[1]Offen!$N:$O,2,FALSE)=0,"Offen Zipfel"),
IFERROR(IF(VLOOKUP(O699,[1]Offen!$Q:$R,2,FALSE)=0,"Offen Endstücke"),
IFERROR(IF(VLOOKUP(O699,[1]Vakuumiert!$B:$C,2,FALSE)=0,"Vakuumierter VOS ungeschält"),
IFERROR(IF(VLOOKUP(O699,[1]Vakuumiert!$E:$F,2,FALSE)=0,"Vakuumierter ABS ungeschält"),
IFERROR(IF(VLOOKUP(O699,[1]Vakuumiert!$H:$I,2,FALSE)=0,"Vakuumierter VOS geschält"),
IFERROR(IF(VLOOKUP(O699,[1]Vakuumiert!$K:$L,2,FALSE)=0,"Vakuumierter VOS vegan"),
IFERROR(IF(VLOOKUP(O699,[1]Vakuumiert!$N:$O,2,FALSE)=0,"Vakuumierter VOS Zipfel"),
IFERROR(IF(VLOOKUP(O699,[1]Vakuumiert!$Q:$R,2,FALSE)=0,"Vakuumiert geschält"),
IFERROR(IF(VLOOKUP(O699,'[1]vakuumierte Fertigprodukte'!$B:$C,2,FALSE)=0,"Fertigprodukte"),
IFERROR(IF(VLOOKUP(O699,'[1]vakuumierte Fertigprodukte'!$E:$FI,2,FALSE)=0,"Vakuumierte Zipfel"),
IFERROR(IF(VLOOKUP(O699,[1]Wurste!$B:$C,2,FALSE)=0,"Räucherwürste"),
IFERROR(IF(VLOOKUP(O699,[1]Wurste!$E:$F,2,FALSE)=0,"URW/URGW Wurst"),
IFERROR(IF(VLOOKUP(O699,[1]Wurste!$H:$I,2,FALSE)=0,"HF-Wurst Vegan"),
IFERROR(IF(VLOOKUP(O699,[1]Wurste!$K:$L,2,FALSE)=0,"320er ohne Würste"),
IFERROR(IF(AND(OR(Abfalldokumentation!$A699="BU3",Abfalldokumentation!$A699="Verkauf"),Abfalldokumentation!$F699="Schimmel",Abfalldokumentation!$G699="keinen Abnehmer/kein Schälpersonal"),"Div. Zipfel, ES ohne Verwendung",VLOOKUP(Abfalldokumentation!$E699,Produktgruppen!A:B,2,FALSE)),"-")))))))))))))))))))))))</f>
        <v>Div. Zipfel, ES ohne Verwendung</v>
      </c>
      <c r="E699" s="76" t="str">
        <f>IFERROR(VLOOKUP(Abfalldokumentation!$O699,Artikel!A:C,3,FALSE),Abfalldokumentation!$O699)</f>
        <v>VOS GRW-SCHI-NAT ENDSTÜ</v>
      </c>
      <c r="F699" s="76" t="str">
        <f>VLOOKUP(T699,'Liste Gründe'!A:D,2,FALSE)</f>
        <v>Schimmel</v>
      </c>
      <c r="G699" s="75" t="str">
        <f>IF(ISBLANK(V699),VLOOKUP(Abfalldokumentation!$P699,'Liste Gründe'!A:D,3,FALSE),V699)</f>
        <v>keinen Abnehmer/kein Schälpersonal</v>
      </c>
      <c r="H699" s="76" t="str">
        <f>IF(ISBLANK(Abfalldokumentation!$W699),"-",Abfalldokumentation!$W699)</f>
        <v>keinen Abnehmer/Schälen</v>
      </c>
      <c r="I699" s="76">
        <f t="shared" si="71"/>
        <v>39</v>
      </c>
      <c r="J699" s="76" t="str">
        <f t="shared" si="72"/>
        <v>Produkte</v>
      </c>
      <c r="K699" s="76" t="str">
        <f t="shared" si="73"/>
        <v>BUs</v>
      </c>
      <c r="L699" s="76" t="str">
        <f t="shared" si="74"/>
        <v>Symptome</v>
      </c>
      <c r="M699" s="76">
        <f>IFERROR(VLOOKUP(Abfalldokumentation!$O699,Kennzahlen!S:V,3,FALSE)*Abfalldokumentation!$B699,"0")</f>
        <v>209.5</v>
      </c>
      <c r="N699" s="76" t="str">
        <f>IF(ISBLANK(Q699),VLOOKUP(Abfalldokumentation!$O699,'Linien - BU'!R:S,2,FALSE),Q699)</f>
        <v>Verkauf</v>
      </c>
      <c r="O699" s="77">
        <f t="shared" si="75"/>
        <v>29501070</v>
      </c>
      <c r="P699" s="77">
        <f t="shared" si="76"/>
        <v>12</v>
      </c>
      <c r="Q699" s="45" t="s">
        <v>11</v>
      </c>
      <c r="R699" s="46">
        <v>29501070</v>
      </c>
      <c r="S699" s="46">
        <v>419</v>
      </c>
      <c r="T699" s="46">
        <v>12</v>
      </c>
      <c r="U699" s="47">
        <v>44466</v>
      </c>
      <c r="V699" s="48" t="s">
        <v>20</v>
      </c>
      <c r="W699" s="46" t="s">
        <v>192</v>
      </c>
      <c r="X699" s="50" t="str">
        <f>IFERROR(VLOOKUP(Abfalldokumentation!$R699,Artikel!A:C,3,FALSE),Abfalldokumentation!$R699)</f>
        <v>VOS GRW-SCHI-NAT ENDSTÜ</v>
      </c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spans="1:40" ht="30" hidden="1" customHeight="1" x14ac:dyDescent="0.25">
      <c r="A700" s="78" t="str">
        <f>VLOOKUP(N700,'Linien - BU'!A:B,2,FALSE)</f>
        <v>Verkauf</v>
      </c>
      <c r="B700" s="79">
        <f t="shared" si="70"/>
        <v>230</v>
      </c>
      <c r="C700" s="80">
        <f>Abfalldokumentation!$U700</f>
        <v>44466</v>
      </c>
      <c r="D700" s="69" t="str">
        <f>IFERROR(IF(VLOOKUP(O700,'[1]Rohware 230'!$B:$C,2,FALSE)=0,"Rohware"),
IFERROR(IF(VLOOKUP(O700,[1]Sammelnr.!$B:$C,2,FALSE)=0,"Sammelnr. ungeschält ABS"),
IFERROR(IF(VLOOKUP(O700,[1]Sammelnr.!$E:$F,2,FALSE)=0,"Sammelnr. ungeschält VS"),
IFERROR(IF(VLOOKUP(O700,[1]Sammelnr.!$H:$I,2,FALSE)=0,"Sammelnr. geschält"),
IFERROR(IF(VLOOKUP(O700,[1]Offen!$B:$C,2,FALSE)=0,"Offen ungeschält ABS"),
IFERROR(IF(VLOOKUP(O700,[1]Offen!$E:$F,2,FALSE)=0,"Offen ungeschält VOS"),
IFERROR(IF(VLOOKUP(O700,[1]Offen!$H:$I,2,FALSE)=0,"Offen geschält RW"),
IFERROR(IF(VLOOKUP(O700,[1]Offen!$K:$L,2,FALSE)=0,"Offen vegan"),
IFERROR(IF(VLOOKUP(O700,[1]Offen!$N:$O,2,FALSE)=0,"Offen Zipfel"),
IFERROR(IF(VLOOKUP(O700,[1]Offen!$Q:$R,2,FALSE)=0,"Offen Endstücke"),
IFERROR(IF(VLOOKUP(O700,[1]Vakuumiert!$B:$C,2,FALSE)=0,"Vakuumierter VOS ungeschält"),
IFERROR(IF(VLOOKUP(O700,[1]Vakuumiert!$E:$F,2,FALSE)=0,"Vakuumierter ABS ungeschält"),
IFERROR(IF(VLOOKUP(O700,[1]Vakuumiert!$H:$I,2,FALSE)=0,"Vakuumierter VOS geschält"),
IFERROR(IF(VLOOKUP(O700,[1]Vakuumiert!$K:$L,2,FALSE)=0,"Vakuumierter VOS vegan"),
IFERROR(IF(VLOOKUP(O700,[1]Vakuumiert!$N:$O,2,FALSE)=0,"Vakuumierter VOS Zipfel"),
IFERROR(IF(VLOOKUP(O700,[1]Vakuumiert!$Q:$R,2,FALSE)=0,"Vakuumiert geschält"),
IFERROR(IF(VLOOKUP(O700,'[1]vakuumierte Fertigprodukte'!$B:$C,2,FALSE)=0,"Fertigprodukte"),
IFERROR(IF(VLOOKUP(O700,'[1]vakuumierte Fertigprodukte'!$E:$FI,2,FALSE)=0,"Vakuumierte Zipfel"),
IFERROR(IF(VLOOKUP(O700,[1]Wurste!$B:$C,2,FALSE)=0,"Räucherwürste"),
IFERROR(IF(VLOOKUP(O700,[1]Wurste!$E:$F,2,FALSE)=0,"URW/URGW Wurst"),
IFERROR(IF(VLOOKUP(O700,[1]Wurste!$H:$I,2,FALSE)=0,"HF-Wurst Vegan"),
IFERROR(IF(VLOOKUP(O700,[1]Wurste!$K:$L,2,FALSE)=0,"320er ohne Würste"),
IFERROR(IF(AND(OR(Abfalldokumentation!$A700="BU3",Abfalldokumentation!$A700="Verkauf"),Abfalldokumentation!$F700="Schimmel",Abfalldokumentation!$G700="keinen Abnehmer/kein Schälpersonal"),"Div. Zipfel, ES ohne Verwendung",VLOOKUP(Abfalldokumentation!$E700,Produktgruppen!A:B,2,FALSE)),"-")))))))))))))))))))))))</f>
        <v>Div. Zipfel, ES ohne Verwendung</v>
      </c>
      <c r="E700" s="81" t="str">
        <f>IFERROR(VLOOKUP(Abfalldokumentation!$O700,Artikel!A:C,3,FALSE),Abfalldokumentation!$O700)</f>
        <v>VOS GRW-CHILI-NAT ENDST</v>
      </c>
      <c r="F700" s="81" t="str">
        <f>VLOOKUP(T700,'Liste Gründe'!A:D,2,FALSE)</f>
        <v>Schimmel</v>
      </c>
      <c r="G700" s="80" t="str">
        <f>IF(ISBLANK(V700),VLOOKUP(Abfalldokumentation!$P700,'Liste Gründe'!A:D,3,FALSE),V700)</f>
        <v>keinen Abnehmer/kein Schälpersonal</v>
      </c>
      <c r="H700" s="81" t="str">
        <f>IF(ISBLANK(Abfalldokumentation!$W700),"-",Abfalldokumentation!$W700)</f>
        <v>keinen Abnehmer/Schälen</v>
      </c>
      <c r="I700" s="81">
        <f t="shared" si="71"/>
        <v>39</v>
      </c>
      <c r="J700" s="81" t="str">
        <f t="shared" si="72"/>
        <v>Produkte</v>
      </c>
      <c r="K700" s="81" t="str">
        <f t="shared" si="73"/>
        <v>BUs</v>
      </c>
      <c r="L700" s="81" t="str">
        <f t="shared" si="74"/>
        <v>Symptome</v>
      </c>
      <c r="M700" s="81">
        <f>IFERROR(VLOOKUP(Abfalldokumentation!$O700,Kennzahlen!S:V,3,FALSE)*Abfalldokumentation!$B700,"0")</f>
        <v>115</v>
      </c>
      <c r="N700" s="81" t="str">
        <f>IF(ISBLANK(Q700),VLOOKUP(Abfalldokumentation!$O700,'Linien - BU'!R:S,2,FALSE),Q700)</f>
        <v>Verkauf</v>
      </c>
      <c r="O700" s="77">
        <f t="shared" si="75"/>
        <v>29501079</v>
      </c>
      <c r="P700" s="77">
        <f t="shared" si="76"/>
        <v>12</v>
      </c>
      <c r="Q700" s="39" t="s">
        <v>11</v>
      </c>
      <c r="R700" s="40">
        <v>29501079</v>
      </c>
      <c r="S700" s="40">
        <v>230</v>
      </c>
      <c r="T700" s="40">
        <v>12</v>
      </c>
      <c r="U700" s="41">
        <v>44466</v>
      </c>
      <c r="V700" s="42" t="s">
        <v>20</v>
      </c>
      <c r="W700" s="40" t="s">
        <v>192</v>
      </c>
      <c r="X700" s="44" t="str">
        <f>IFERROR(VLOOKUP(Abfalldokumentation!$R700,Artikel!A:C,3,FALSE),Abfalldokumentation!$R700)</f>
        <v>VOS GRW-CHILI-NAT ENDST</v>
      </c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spans="1:40" ht="30" hidden="1" customHeight="1" x14ac:dyDescent="0.25">
      <c r="A701" s="73" t="str">
        <f>VLOOKUP(N701,'Linien - BU'!A:B,2,FALSE)</f>
        <v>BU1</v>
      </c>
      <c r="B701" s="74">
        <f t="shared" si="70"/>
        <v>120</v>
      </c>
      <c r="C701" s="75">
        <f>Abfalldokumentation!$U701</f>
        <v>44466</v>
      </c>
      <c r="D701" s="69" t="str">
        <f>IFERROR(IF(VLOOKUP(O701,'[1]Rohware 230'!$B:$C,2,FALSE)=0,"Rohware"),
IFERROR(IF(VLOOKUP(O701,[1]Sammelnr.!$B:$C,2,FALSE)=0,"Sammelnr. ungeschält ABS"),
IFERROR(IF(VLOOKUP(O701,[1]Sammelnr.!$E:$F,2,FALSE)=0,"Sammelnr. ungeschält VS"),
IFERROR(IF(VLOOKUP(O701,[1]Sammelnr.!$H:$I,2,FALSE)=0,"Sammelnr. geschält"),
IFERROR(IF(VLOOKUP(O701,[1]Offen!$B:$C,2,FALSE)=0,"Offen ungeschält ABS"),
IFERROR(IF(VLOOKUP(O701,[1]Offen!$E:$F,2,FALSE)=0,"Offen ungeschält VOS"),
IFERROR(IF(VLOOKUP(O701,[1]Offen!$H:$I,2,FALSE)=0,"Offen geschält RW"),
IFERROR(IF(VLOOKUP(O701,[1]Offen!$K:$L,2,FALSE)=0,"Offen vegan"),
IFERROR(IF(VLOOKUP(O701,[1]Offen!$N:$O,2,FALSE)=0,"Offen Zipfel"),
IFERROR(IF(VLOOKUP(O701,[1]Offen!$Q:$R,2,FALSE)=0,"Offen Endstücke"),
IFERROR(IF(VLOOKUP(O701,[1]Vakuumiert!$B:$C,2,FALSE)=0,"Vakuumierter VOS ungeschält"),
IFERROR(IF(VLOOKUP(O701,[1]Vakuumiert!$E:$F,2,FALSE)=0,"Vakuumierter ABS ungeschält"),
IFERROR(IF(VLOOKUP(O701,[1]Vakuumiert!$H:$I,2,FALSE)=0,"Vakuumierter VOS geschält"),
IFERROR(IF(VLOOKUP(O701,[1]Vakuumiert!$K:$L,2,FALSE)=0,"Vakuumierter VOS vegan"),
IFERROR(IF(VLOOKUP(O701,[1]Vakuumiert!$N:$O,2,FALSE)=0,"Vakuumierter VOS Zipfel"),
IFERROR(IF(VLOOKUP(O701,[1]Vakuumiert!$Q:$R,2,FALSE)=0,"Vakuumiert geschält"),
IFERROR(IF(VLOOKUP(O701,'[1]vakuumierte Fertigprodukte'!$B:$C,2,FALSE)=0,"Fertigprodukte"),
IFERROR(IF(VLOOKUP(O701,'[1]vakuumierte Fertigprodukte'!$E:$FI,2,FALSE)=0,"Vakuumierte Zipfel"),
IFERROR(IF(VLOOKUP(O701,[1]Wurste!$B:$C,2,FALSE)=0,"Räucherwürste"),
IFERROR(IF(VLOOKUP(O701,[1]Wurste!$E:$F,2,FALSE)=0,"URW/URGW Wurst"),
IFERROR(IF(VLOOKUP(O701,[1]Wurste!$H:$I,2,FALSE)=0,"HF-Wurst Vegan"),
IFERROR(IF(VLOOKUP(O701,[1]Wurste!$K:$L,2,FALSE)=0,"320er ohne Würste"),
IFERROR(IF(AND(OR(Abfalldokumentation!$A701="BU3",Abfalldokumentation!$A701="Verkauf"),Abfalldokumentation!$F701="Schimmel",Abfalldokumentation!$G701="keinen Abnehmer/kein Schälpersonal"),"Div. Zipfel, ES ohne Verwendung",VLOOKUP(Abfalldokumentation!$E701,Produktgruppen!A:B,2,FALSE)),"-")))))))))))))))))))))))</f>
        <v>ABS</v>
      </c>
      <c r="E701" s="76" t="str">
        <f>IFERROR(VLOOKUP(Abfalldokumentation!$O701,Artikel!A:C,3,FALSE),Abfalldokumentation!$O701)</f>
        <v>ABS 40-45% Konventionel</v>
      </c>
      <c r="F701" s="76" t="str">
        <f>VLOOKUP(T701,'Liste Gründe'!A:D,2,FALSE)</f>
        <v>Schimmel</v>
      </c>
      <c r="G701" s="75" t="str">
        <f>IF(ISBLANK(V701),VLOOKUP(Abfalldokumentation!$P701,'Liste Gründe'!A:D,3,FALSE),V701)</f>
        <v>keine Verarbeitung</v>
      </c>
      <c r="H701" s="76" t="str">
        <f>IF(ISBLANK(Abfalldokumentation!$W701),"-",Abfalldokumentation!$W701)</f>
        <v>Aufgrund Konsistenz nicht genommen. Zu wenig VOS verarbeitet. Vom Warmen ins Kalte -&gt; Schimmel</v>
      </c>
      <c r="I701" s="76">
        <f t="shared" si="71"/>
        <v>39</v>
      </c>
      <c r="J701" s="76" t="str">
        <f t="shared" si="72"/>
        <v>Produkte</v>
      </c>
      <c r="K701" s="76" t="str">
        <f t="shared" si="73"/>
        <v>BUs</v>
      </c>
      <c r="L701" s="76" t="str">
        <f t="shared" si="74"/>
        <v>Symptome</v>
      </c>
      <c r="M701" s="76">
        <f>IFERROR(VLOOKUP(Abfalldokumentation!$O701,Kennzahlen!S:V,3,FALSE)*Abfalldokumentation!$B701,"0")</f>
        <v>240</v>
      </c>
      <c r="N701" s="76" t="str">
        <f>IF(ISBLANK(Q701),VLOOKUP(Abfalldokumentation!$O701,'Linien - BU'!R:S,2,FALSE),Q701)</f>
        <v>Schmelze</v>
      </c>
      <c r="O701" s="77">
        <f t="shared" si="75"/>
        <v>29600002</v>
      </c>
      <c r="P701" s="77">
        <f t="shared" si="76"/>
        <v>12</v>
      </c>
      <c r="Q701" s="45" t="s">
        <v>184</v>
      </c>
      <c r="R701" s="46">
        <v>29600002</v>
      </c>
      <c r="S701" s="46">
        <v>120</v>
      </c>
      <c r="T701" s="46">
        <v>12</v>
      </c>
      <c r="U701" s="47">
        <v>44466</v>
      </c>
      <c r="V701" s="48" t="s">
        <v>22</v>
      </c>
      <c r="W701" s="46" t="s">
        <v>185</v>
      </c>
      <c r="X701" s="50" t="str">
        <f>IFERROR(VLOOKUP(Abfalldokumentation!$R701,Artikel!A:C,3,FALSE),Abfalldokumentation!$R701)</f>
        <v>ABS 40-45% Konventionel</v>
      </c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spans="1:40" ht="30" hidden="1" customHeight="1" x14ac:dyDescent="0.25">
      <c r="A702" s="78" t="str">
        <f>VLOOKUP(N702,'Linien - BU'!A:B,2,FALSE)</f>
        <v>BU1</v>
      </c>
      <c r="B702" s="79">
        <f t="shared" si="70"/>
        <v>7</v>
      </c>
      <c r="C702" s="80">
        <f>Abfalldokumentation!$U702</f>
        <v>44466</v>
      </c>
      <c r="D702" s="69" t="str">
        <f>IFERROR(IF(VLOOKUP(O702,'[1]Rohware 230'!$B:$C,2,FALSE)=0,"Rohware"),
IFERROR(IF(VLOOKUP(O702,[1]Sammelnr.!$B:$C,2,FALSE)=0,"Sammelnr. ungeschält ABS"),
IFERROR(IF(VLOOKUP(O702,[1]Sammelnr.!$E:$F,2,FALSE)=0,"Sammelnr. ungeschält VS"),
IFERROR(IF(VLOOKUP(O702,[1]Sammelnr.!$H:$I,2,FALSE)=0,"Sammelnr. geschält"),
IFERROR(IF(VLOOKUP(O702,[1]Offen!$B:$C,2,FALSE)=0,"Offen ungeschält ABS"),
IFERROR(IF(VLOOKUP(O702,[1]Offen!$E:$F,2,FALSE)=0,"Offen ungeschält VOS"),
IFERROR(IF(VLOOKUP(O702,[1]Offen!$H:$I,2,FALSE)=0,"Offen geschält RW"),
IFERROR(IF(VLOOKUP(O702,[1]Offen!$K:$L,2,FALSE)=0,"Offen vegan"),
IFERROR(IF(VLOOKUP(O702,[1]Offen!$N:$O,2,FALSE)=0,"Offen Zipfel"),
IFERROR(IF(VLOOKUP(O702,[1]Offen!$Q:$R,2,FALSE)=0,"Offen Endstücke"),
IFERROR(IF(VLOOKUP(O702,[1]Vakuumiert!$B:$C,2,FALSE)=0,"Vakuumierter VOS ungeschält"),
IFERROR(IF(VLOOKUP(O702,[1]Vakuumiert!$E:$F,2,FALSE)=0,"Vakuumierter ABS ungeschält"),
IFERROR(IF(VLOOKUP(O702,[1]Vakuumiert!$H:$I,2,FALSE)=0,"Vakuumierter VOS geschält"),
IFERROR(IF(VLOOKUP(O702,[1]Vakuumiert!$K:$L,2,FALSE)=0,"Vakuumierter VOS vegan"),
IFERROR(IF(VLOOKUP(O702,[1]Vakuumiert!$N:$O,2,FALSE)=0,"Vakuumierter VOS Zipfel"),
IFERROR(IF(VLOOKUP(O702,[1]Vakuumiert!$Q:$R,2,FALSE)=0,"Vakuumiert geschält"),
IFERROR(IF(VLOOKUP(O702,'[1]vakuumierte Fertigprodukte'!$B:$C,2,FALSE)=0,"Fertigprodukte"),
IFERROR(IF(VLOOKUP(O702,'[1]vakuumierte Fertigprodukte'!$E:$FI,2,FALSE)=0,"Vakuumierte Zipfel"),
IFERROR(IF(VLOOKUP(O702,[1]Wurste!$B:$C,2,FALSE)=0,"Räucherwürste"),
IFERROR(IF(VLOOKUP(O702,[1]Wurste!$E:$F,2,FALSE)=0,"URW/URGW Wurst"),
IFERROR(IF(VLOOKUP(O702,[1]Wurste!$H:$I,2,FALSE)=0,"HF-Wurst Vegan"),
IFERROR(IF(VLOOKUP(O702,[1]Wurste!$K:$L,2,FALSE)=0,"320er ohne Würste"),
IFERROR(IF(AND(OR(Abfalldokumentation!$A702="BU3",Abfalldokumentation!$A702="Verkauf"),Abfalldokumentation!$F702="Schimmel",Abfalldokumentation!$G702="keinen Abnehmer/kein Schälpersonal"),"Div. Zipfel, ES ohne Verwendung",VLOOKUP(Abfalldokumentation!$E702,Produktgruppen!A:B,2,FALSE)),"-")))))))))))))))))))))))</f>
        <v>Vorschmelz</v>
      </c>
      <c r="E702" s="81" t="str">
        <f>IFERROR(VLOOKUP(Abfalldokumentation!$O702,Artikel!A:C,3,FALSE),Abfalldokumentation!$O702)</f>
        <v>VS Natur geschält</v>
      </c>
      <c r="F702" s="81" t="str">
        <f>VLOOKUP(T702,'Liste Gründe'!A:D,2,FALSE)</f>
        <v>Schimmel</v>
      </c>
      <c r="G702" s="80" t="str">
        <f>IF(ISBLANK(V702),VLOOKUP(Abfalldokumentation!$P702,'Liste Gründe'!A:D,3,FALSE),V702)</f>
        <v>keine Verarbeitung</v>
      </c>
      <c r="H702" s="81" t="str">
        <f>IF(ISBLANK(Abfalldokumentation!$W702),"-",Abfalldokumentation!$W702)</f>
        <v>Aufgrund Konsistenz nicht genommen. Zu wenig VOS verarbeitet. Vom Warmen ins Kalte -&gt; Schimmel</v>
      </c>
      <c r="I702" s="81">
        <f t="shared" si="71"/>
        <v>39</v>
      </c>
      <c r="J702" s="81" t="str">
        <f t="shared" si="72"/>
        <v>Produkte</v>
      </c>
      <c r="K702" s="81" t="str">
        <f t="shared" si="73"/>
        <v>BUs</v>
      </c>
      <c r="L702" s="81" t="str">
        <f t="shared" si="74"/>
        <v>Symptome</v>
      </c>
      <c r="M702" s="81">
        <f>IFERROR(VLOOKUP(Abfalldokumentation!$O702,Kennzahlen!S:V,3,FALSE)*Abfalldokumentation!$B702,"0")</f>
        <v>6.8599999999999994</v>
      </c>
      <c r="N702" s="81" t="str">
        <f>IF(ISBLANK(Q702),VLOOKUP(Abfalldokumentation!$O702,'Linien - BU'!R:S,2,FALSE),Q702)</f>
        <v>Schmelze</v>
      </c>
      <c r="O702" s="77">
        <f t="shared" si="75"/>
        <v>29600023</v>
      </c>
      <c r="P702" s="77">
        <f t="shared" si="76"/>
        <v>12</v>
      </c>
      <c r="Q702" s="39" t="s">
        <v>184</v>
      </c>
      <c r="R702" s="40">
        <v>29600023</v>
      </c>
      <c r="S702" s="40">
        <v>7</v>
      </c>
      <c r="T702" s="40">
        <v>12</v>
      </c>
      <c r="U702" s="41">
        <v>44466</v>
      </c>
      <c r="V702" s="42" t="s">
        <v>22</v>
      </c>
      <c r="W702" s="40" t="s">
        <v>185</v>
      </c>
      <c r="X702" s="44" t="str">
        <f>IFERROR(VLOOKUP(Abfalldokumentation!$R702,Artikel!A:C,3,FALSE),Abfalldokumentation!$R702)</f>
        <v>VS Natur geschält</v>
      </c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spans="1:40" ht="30" hidden="1" customHeight="1" x14ac:dyDescent="0.25">
      <c r="A703" s="73" t="str">
        <f>VLOOKUP(N703,'Linien - BU'!A:B,2,FALSE)</f>
        <v>BU1</v>
      </c>
      <c r="B703" s="74">
        <f t="shared" si="70"/>
        <v>26</v>
      </c>
      <c r="C703" s="75">
        <f>Abfalldokumentation!$U703</f>
        <v>44466</v>
      </c>
      <c r="D703" s="69" t="str">
        <f>IFERROR(IF(VLOOKUP(O703,'[1]Rohware 230'!$B:$C,2,FALSE)=0,"Rohware"),
IFERROR(IF(VLOOKUP(O703,[1]Sammelnr.!$B:$C,2,FALSE)=0,"Sammelnr. ungeschält ABS"),
IFERROR(IF(VLOOKUP(O703,[1]Sammelnr.!$E:$F,2,FALSE)=0,"Sammelnr. ungeschält VS"),
IFERROR(IF(VLOOKUP(O703,[1]Sammelnr.!$H:$I,2,FALSE)=0,"Sammelnr. geschält"),
IFERROR(IF(VLOOKUP(O703,[1]Offen!$B:$C,2,FALSE)=0,"Offen ungeschält ABS"),
IFERROR(IF(VLOOKUP(O703,[1]Offen!$E:$F,2,FALSE)=0,"Offen ungeschält VOS"),
IFERROR(IF(VLOOKUP(O703,[1]Offen!$H:$I,2,FALSE)=0,"Offen geschält RW"),
IFERROR(IF(VLOOKUP(O703,[1]Offen!$K:$L,2,FALSE)=0,"Offen vegan"),
IFERROR(IF(VLOOKUP(O703,[1]Offen!$N:$O,2,FALSE)=0,"Offen Zipfel"),
IFERROR(IF(VLOOKUP(O703,[1]Offen!$Q:$R,2,FALSE)=0,"Offen Endstücke"),
IFERROR(IF(VLOOKUP(O703,[1]Vakuumiert!$B:$C,2,FALSE)=0,"Vakuumierter VOS ungeschält"),
IFERROR(IF(VLOOKUP(O703,[1]Vakuumiert!$E:$F,2,FALSE)=0,"Vakuumierter ABS ungeschält"),
IFERROR(IF(VLOOKUP(O703,[1]Vakuumiert!$H:$I,2,FALSE)=0,"Vakuumierter VOS geschält"),
IFERROR(IF(VLOOKUP(O703,[1]Vakuumiert!$K:$L,2,FALSE)=0,"Vakuumierter VOS vegan"),
IFERROR(IF(VLOOKUP(O703,[1]Vakuumiert!$N:$O,2,FALSE)=0,"Vakuumierter VOS Zipfel"),
IFERROR(IF(VLOOKUP(O703,[1]Vakuumiert!$Q:$R,2,FALSE)=0,"Vakuumiert geschält"),
IFERROR(IF(VLOOKUP(O703,'[1]vakuumierte Fertigprodukte'!$B:$C,2,FALSE)=0,"Fertigprodukte"),
IFERROR(IF(VLOOKUP(O703,'[1]vakuumierte Fertigprodukte'!$E:$FI,2,FALSE)=0,"Vakuumierte Zipfel"),
IFERROR(IF(VLOOKUP(O703,[1]Wurste!$B:$C,2,FALSE)=0,"Räucherwürste"),
IFERROR(IF(VLOOKUP(O703,[1]Wurste!$E:$F,2,FALSE)=0,"URW/URGW Wurst"),
IFERROR(IF(VLOOKUP(O703,[1]Wurste!$H:$I,2,FALSE)=0,"HF-Wurst Vegan"),
IFERROR(IF(VLOOKUP(O703,[1]Wurste!$K:$L,2,FALSE)=0,"320er ohne Würste"),
IFERROR(IF(AND(OR(Abfalldokumentation!$A703="BU3",Abfalldokumentation!$A703="Verkauf"),Abfalldokumentation!$F703="Schimmel",Abfalldokumentation!$G703="keinen Abnehmer/kein Schälpersonal"),"Div. Zipfel, ES ohne Verwendung",VLOOKUP(Abfalldokumentation!$E703,Produktgruppen!A:B,2,FALSE)),"-")))))))))))))))))))))))</f>
        <v>Vorschmelz</v>
      </c>
      <c r="E703" s="76" t="str">
        <f>IFERROR(VLOOKUP(Abfalldokumentation!$O703,Artikel!A:C,3,FALSE),Abfalldokumentation!$O703)</f>
        <v>VS Schinken geschält</v>
      </c>
      <c r="F703" s="76" t="str">
        <f>VLOOKUP(T703,'Liste Gründe'!A:D,2,FALSE)</f>
        <v>Schimmel</v>
      </c>
      <c r="G703" s="75" t="str">
        <f>IF(ISBLANK(V703),VLOOKUP(Abfalldokumentation!$P703,'Liste Gründe'!A:D,3,FALSE),V703)</f>
        <v>keine Verarbeitung</v>
      </c>
      <c r="H703" s="76" t="str">
        <f>IF(ISBLANK(Abfalldokumentation!$W703),"-",Abfalldokumentation!$W703)</f>
        <v>Aufgrund Konsistenz nicht genommen. Zu wenig VOS verarbeitet. Vom Warmen ins Kalte -&gt; Schimmel</v>
      </c>
      <c r="I703" s="76">
        <f t="shared" si="71"/>
        <v>39</v>
      </c>
      <c r="J703" s="76" t="str">
        <f t="shared" si="72"/>
        <v>Produkte</v>
      </c>
      <c r="K703" s="76" t="str">
        <f t="shared" si="73"/>
        <v>BUs</v>
      </c>
      <c r="L703" s="76" t="str">
        <f t="shared" si="74"/>
        <v>Symptome</v>
      </c>
      <c r="M703" s="76">
        <f>IFERROR(VLOOKUP(Abfalldokumentation!$O703,Kennzahlen!S:V,3,FALSE)*Abfalldokumentation!$B703,"0")</f>
        <v>24.434799999999999</v>
      </c>
      <c r="N703" s="76" t="str">
        <f>IF(ISBLANK(Q703),VLOOKUP(Abfalldokumentation!$O703,'Linien - BU'!R:S,2,FALSE),Q703)</f>
        <v>Schmelze</v>
      </c>
      <c r="O703" s="77">
        <f t="shared" si="75"/>
        <v>29600025</v>
      </c>
      <c r="P703" s="77">
        <f t="shared" si="76"/>
        <v>12</v>
      </c>
      <c r="Q703" s="45" t="s">
        <v>184</v>
      </c>
      <c r="R703" s="46">
        <v>29600025</v>
      </c>
      <c r="S703" s="46">
        <v>26</v>
      </c>
      <c r="T703" s="46">
        <v>12</v>
      </c>
      <c r="U703" s="47">
        <v>44466</v>
      </c>
      <c r="V703" s="48" t="s">
        <v>22</v>
      </c>
      <c r="W703" s="46" t="s">
        <v>185</v>
      </c>
      <c r="X703" s="50" t="str">
        <f>IFERROR(VLOOKUP(Abfalldokumentation!$R703,Artikel!A:C,3,FALSE),Abfalldokumentation!$R703)</f>
        <v>VS Schinken geschält</v>
      </c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spans="1:40" ht="30" hidden="1" customHeight="1" x14ac:dyDescent="0.25">
      <c r="A704" s="78" t="str">
        <f>VLOOKUP(N704,'Linien - BU'!A:B,2,FALSE)</f>
        <v>BU1</v>
      </c>
      <c r="B704" s="79">
        <f t="shared" si="70"/>
        <v>43.5</v>
      </c>
      <c r="C704" s="80">
        <f>Abfalldokumentation!$U704</f>
        <v>44466</v>
      </c>
      <c r="D704" s="69" t="str">
        <f>IFERROR(IF(VLOOKUP(O704,'[1]Rohware 230'!$B:$C,2,FALSE)=0,"Rohware"),
IFERROR(IF(VLOOKUP(O704,[1]Sammelnr.!$B:$C,2,FALSE)=0,"Sammelnr. ungeschält ABS"),
IFERROR(IF(VLOOKUP(O704,[1]Sammelnr.!$E:$F,2,FALSE)=0,"Sammelnr. ungeschält VS"),
IFERROR(IF(VLOOKUP(O704,[1]Sammelnr.!$H:$I,2,FALSE)=0,"Sammelnr. geschält"),
IFERROR(IF(VLOOKUP(O704,[1]Offen!$B:$C,2,FALSE)=0,"Offen ungeschält ABS"),
IFERROR(IF(VLOOKUP(O704,[1]Offen!$E:$F,2,FALSE)=0,"Offen ungeschält VOS"),
IFERROR(IF(VLOOKUP(O704,[1]Offen!$H:$I,2,FALSE)=0,"Offen geschält RW"),
IFERROR(IF(VLOOKUP(O704,[1]Offen!$K:$L,2,FALSE)=0,"Offen vegan"),
IFERROR(IF(VLOOKUP(O704,[1]Offen!$N:$O,2,FALSE)=0,"Offen Zipfel"),
IFERROR(IF(VLOOKUP(O704,[1]Offen!$Q:$R,2,FALSE)=0,"Offen Endstücke"),
IFERROR(IF(VLOOKUP(O704,[1]Vakuumiert!$B:$C,2,FALSE)=0,"Vakuumierter VOS ungeschält"),
IFERROR(IF(VLOOKUP(O704,[1]Vakuumiert!$E:$F,2,FALSE)=0,"Vakuumierter ABS ungeschält"),
IFERROR(IF(VLOOKUP(O704,[1]Vakuumiert!$H:$I,2,FALSE)=0,"Vakuumierter VOS geschält"),
IFERROR(IF(VLOOKUP(O704,[1]Vakuumiert!$K:$L,2,FALSE)=0,"Vakuumierter VOS vegan"),
IFERROR(IF(VLOOKUP(O704,[1]Vakuumiert!$N:$O,2,FALSE)=0,"Vakuumierter VOS Zipfel"),
IFERROR(IF(VLOOKUP(O704,[1]Vakuumiert!$Q:$R,2,FALSE)=0,"Vakuumiert geschält"),
IFERROR(IF(VLOOKUP(O704,'[1]vakuumierte Fertigprodukte'!$B:$C,2,FALSE)=0,"Fertigprodukte"),
IFERROR(IF(VLOOKUP(O704,'[1]vakuumierte Fertigprodukte'!$E:$FI,2,FALSE)=0,"Vakuumierte Zipfel"),
IFERROR(IF(VLOOKUP(O704,[1]Wurste!$B:$C,2,FALSE)=0,"Räucherwürste"),
IFERROR(IF(VLOOKUP(O704,[1]Wurste!$E:$F,2,FALSE)=0,"URW/URGW Wurst"),
IFERROR(IF(VLOOKUP(O704,[1]Wurste!$H:$I,2,FALSE)=0,"HF-Wurst Vegan"),
IFERROR(IF(VLOOKUP(O704,[1]Wurste!$K:$L,2,FALSE)=0,"320er ohne Würste"),
IFERROR(IF(AND(OR(Abfalldokumentation!$A704="BU3",Abfalldokumentation!$A704="Verkauf"),Abfalldokumentation!$F704="Schimmel",Abfalldokumentation!$G704="keinen Abnehmer/kein Schälpersonal"),"Div. Zipfel, ES ohne Verwendung",VLOOKUP(Abfalldokumentation!$E704,Produktgruppen!A:B,2,FALSE)),"-")))))))))))))))))))))))</f>
        <v>RW</v>
      </c>
      <c r="E704" s="81" t="str">
        <f>IFERROR(VLOOKUP(Abfalldokumentation!$O704,Artikel!A:C,3,FALSE),Abfalldokumentation!$O704)</f>
        <v>GRW CHILI-NAT 7,2GK NEU</v>
      </c>
      <c r="F704" s="81" t="str">
        <f>VLOOKUP(T704,'Liste Gründe'!A:D,2,FALSE)</f>
        <v>Linienbezogen</v>
      </c>
      <c r="G704" s="80" t="str">
        <f>IF(ISBLANK(V704),VLOOKUP(Abfalldokumentation!$P704,'Liste Gründe'!A:D,3,FALSE),V704)</f>
        <v>Darm geplatzt</v>
      </c>
      <c r="H704" s="81" t="str">
        <f>IF(ISBLANK(Abfalldokumentation!$W704),"-",Abfalldokumentation!$W704)</f>
        <v>Darm geplatzt</v>
      </c>
      <c r="I704" s="81">
        <f t="shared" si="71"/>
        <v>39</v>
      </c>
      <c r="J704" s="81" t="str">
        <f t="shared" si="72"/>
        <v>Produkte</v>
      </c>
      <c r="K704" s="81" t="str">
        <f t="shared" si="73"/>
        <v>BUs</v>
      </c>
      <c r="L704" s="81" t="str">
        <f t="shared" si="74"/>
        <v>Symptome</v>
      </c>
      <c r="M704" s="81" t="str">
        <f>IFERROR(VLOOKUP(Abfalldokumentation!$O704,Kennzahlen!S:V,3,FALSE)*Abfalldokumentation!$B704,"0")</f>
        <v>0</v>
      </c>
      <c r="N704" s="81" t="str">
        <f>IF(ISBLANK(Q704),VLOOKUP(Abfalldokumentation!$O704,'Linien - BU'!R:S,2,FALSE),Q704)</f>
        <v>Abfüllung</v>
      </c>
      <c r="O704" s="77">
        <f t="shared" si="75"/>
        <v>32000107</v>
      </c>
      <c r="P704" s="77">
        <f t="shared" si="76"/>
        <v>34</v>
      </c>
      <c r="Q704" s="39" t="s">
        <v>180</v>
      </c>
      <c r="R704" s="40">
        <v>32000107</v>
      </c>
      <c r="S704" s="40">
        <v>43.5</v>
      </c>
      <c r="T704" s="40">
        <v>34</v>
      </c>
      <c r="U704" s="41">
        <v>44466</v>
      </c>
      <c r="V704" s="42"/>
      <c r="W704" s="40" t="s">
        <v>221</v>
      </c>
      <c r="X704" s="44" t="str">
        <f>IFERROR(VLOOKUP(Abfalldokumentation!$R704,Artikel!A:C,3,FALSE),Abfalldokumentation!$R704)</f>
        <v>GRW CHILI-NAT 7,2GK NEU</v>
      </c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spans="1:40" ht="30" hidden="1" customHeight="1" x14ac:dyDescent="0.25">
      <c r="A705" s="78" t="str">
        <f>VLOOKUP(N705,'Linien - BU'!A:B,2,FALSE)</f>
        <v>BU3</v>
      </c>
      <c r="B705" s="79">
        <f t="shared" si="70"/>
        <v>191</v>
      </c>
      <c r="C705" s="80">
        <f>Abfalldokumentation!$U705</f>
        <v>44466</v>
      </c>
      <c r="D705" s="69" t="str">
        <f>IFERROR(IF(VLOOKUP(O705,'[1]Rohware 230'!$B:$C,2,FALSE)=0,"Rohware"),
IFERROR(IF(VLOOKUP(O705,[1]Sammelnr.!$B:$C,2,FALSE)=0,"Sammelnr. ungeschält ABS"),
IFERROR(IF(VLOOKUP(O705,[1]Sammelnr.!$E:$F,2,FALSE)=0,"Sammelnr. ungeschält VS"),
IFERROR(IF(VLOOKUP(O705,[1]Sammelnr.!$H:$I,2,FALSE)=0,"Sammelnr. geschält"),
IFERROR(IF(VLOOKUP(O705,[1]Offen!$B:$C,2,FALSE)=0,"Offen ungeschält ABS"),
IFERROR(IF(VLOOKUP(O705,[1]Offen!$E:$F,2,FALSE)=0,"Offen ungeschält VOS"),
IFERROR(IF(VLOOKUP(O705,[1]Offen!$H:$I,2,FALSE)=0,"Offen geschält RW"),
IFERROR(IF(VLOOKUP(O705,[1]Offen!$K:$L,2,FALSE)=0,"Offen vegan"),
IFERROR(IF(VLOOKUP(O705,[1]Offen!$N:$O,2,FALSE)=0,"Offen Zipfel"),
IFERROR(IF(VLOOKUP(O705,[1]Offen!$Q:$R,2,FALSE)=0,"Offen Endstücke"),
IFERROR(IF(VLOOKUP(O705,[1]Vakuumiert!$B:$C,2,FALSE)=0,"Vakuumierter VOS ungeschält"),
IFERROR(IF(VLOOKUP(O705,[1]Vakuumiert!$E:$F,2,FALSE)=0,"Vakuumierter ABS ungeschält"),
IFERROR(IF(VLOOKUP(O705,[1]Vakuumiert!$H:$I,2,FALSE)=0,"Vakuumierter VOS geschält"),
IFERROR(IF(VLOOKUP(O705,[1]Vakuumiert!$K:$L,2,FALSE)=0,"Vakuumierter VOS vegan"),
IFERROR(IF(VLOOKUP(O705,[1]Vakuumiert!$N:$O,2,FALSE)=0,"Vakuumierter VOS Zipfel"),
IFERROR(IF(VLOOKUP(O705,[1]Vakuumiert!$Q:$R,2,FALSE)=0,"Vakuumiert geschält"),
IFERROR(IF(VLOOKUP(O705,'[1]vakuumierte Fertigprodukte'!$B:$C,2,FALSE)=0,"Fertigprodukte"),
IFERROR(IF(VLOOKUP(O705,'[1]vakuumierte Fertigprodukte'!$E:$FI,2,FALSE)=0,"Vakuumierte Zipfel"),
IFERROR(IF(VLOOKUP(O705,[1]Wurste!$B:$C,2,FALSE)=0,"Räucherwürste"),
IFERROR(IF(VLOOKUP(O705,[1]Wurste!$E:$F,2,FALSE)=0,"URW/URGW Wurst"),
IFERROR(IF(VLOOKUP(O705,[1]Wurste!$H:$I,2,FALSE)=0,"HF-Wurst Vegan"),
IFERROR(IF(VLOOKUP(O705,[1]Wurste!$K:$L,2,FALSE)=0,"320er ohne Würste"),
IFERROR(IF(AND(OR(Abfalldokumentation!$A705="BU3",Abfalldokumentation!$A705="Verkauf"),Abfalldokumentation!$F705="Schimmel",Abfalldokumentation!$G705="keinen Abnehmer/kein Schälpersonal"),"Div. Zipfel, ES ohne Verwendung",VLOOKUP(Abfalldokumentation!$E705,Produktgruppen!A:B,2,FALSE)),"-")))))))))))))))))))))))</f>
        <v>Vorschmelz</v>
      </c>
      <c r="E705" s="81" t="str">
        <f>IFERROR(VLOOKUP(Abfalldokumentation!$O705,Artikel!A:C,3,FALSE),Abfalldokumentation!$O705)</f>
        <v>Vorschmelz Diverses</v>
      </c>
      <c r="F705" s="81" t="str">
        <f>VLOOKUP(T705,'Liste Gründe'!A:D,2,FALSE)</f>
        <v>Linienbezogen</v>
      </c>
      <c r="G705" s="80" t="str">
        <f>IF(ISBLANK(V705),VLOOKUP(Abfalldokumentation!$P705,'Liste Gründe'!A:D,3,FALSE),V705)</f>
        <v>Maschinenabfall</v>
      </c>
      <c r="H705" s="81" t="str">
        <f>IF(ISBLANK(Abfalldokumentation!$W705),"-",Abfalldokumentation!$W705)</f>
        <v>nicht eindeutig</v>
      </c>
      <c r="I705" s="81">
        <f t="shared" si="71"/>
        <v>39</v>
      </c>
      <c r="J705" s="81" t="str">
        <f t="shared" si="72"/>
        <v>Produkte</v>
      </c>
      <c r="K705" s="81" t="str">
        <f t="shared" si="73"/>
        <v>BUs</v>
      </c>
      <c r="L705" s="81" t="str">
        <f t="shared" si="74"/>
        <v>Symptome</v>
      </c>
      <c r="M705" s="81" t="str">
        <f>IFERROR(VLOOKUP(Abfalldokumentation!$O705,Kennzahlen!S:V,3,FALSE)*Abfalldokumentation!$B705,"0")</f>
        <v>0</v>
      </c>
      <c r="N705" s="81" t="str">
        <f>IF(ISBLANK(Q705),VLOOKUP(Abfalldokumentation!$O705,'Linien - BU'!R:S,2,FALSE),Q705)</f>
        <v>Bu3</v>
      </c>
      <c r="O705" s="77" t="str">
        <f t="shared" si="75"/>
        <v>Vorschmelz Diverses</v>
      </c>
      <c r="P705" s="77">
        <f t="shared" si="76"/>
        <v>30</v>
      </c>
      <c r="Q705" s="39" t="s">
        <v>210</v>
      </c>
      <c r="R705" s="46" t="s">
        <v>56</v>
      </c>
      <c r="S705" s="40">
        <v>191</v>
      </c>
      <c r="T705" s="40">
        <v>30</v>
      </c>
      <c r="U705" s="41">
        <v>44466</v>
      </c>
      <c r="V705" s="42" t="s">
        <v>55</v>
      </c>
      <c r="W705" s="40" t="s">
        <v>219</v>
      </c>
      <c r="X705" s="44" t="str">
        <f>IFERROR(VLOOKUP(Abfalldokumentation!$R705,Artikel!A:C,3,FALSE),Abfalldokumentation!$R705)</f>
        <v>Vorschmelz Diverses</v>
      </c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spans="1:40" ht="30" hidden="1" customHeight="1" x14ac:dyDescent="0.25">
      <c r="A706" s="73" t="str">
        <f>VLOOKUP(N706,'Linien - BU'!A:B,2,FALSE)</f>
        <v>BU3</v>
      </c>
      <c r="B706" s="74">
        <f t="shared" ref="B706:B769" si="77">S706</f>
        <v>40</v>
      </c>
      <c r="C706" s="75">
        <f>Abfalldokumentation!$U706</f>
        <v>44466</v>
      </c>
      <c r="D706" s="69" t="str">
        <f>IFERROR(IF(VLOOKUP(O706,'[1]Rohware 230'!$B:$C,2,FALSE)=0,"Rohware"),
IFERROR(IF(VLOOKUP(O706,[1]Sammelnr.!$B:$C,2,FALSE)=0,"Sammelnr. ungeschält ABS"),
IFERROR(IF(VLOOKUP(O706,[1]Sammelnr.!$E:$F,2,FALSE)=0,"Sammelnr. ungeschält VS"),
IFERROR(IF(VLOOKUP(O706,[1]Sammelnr.!$H:$I,2,FALSE)=0,"Sammelnr. geschält"),
IFERROR(IF(VLOOKUP(O706,[1]Offen!$B:$C,2,FALSE)=0,"Offen ungeschält ABS"),
IFERROR(IF(VLOOKUP(O706,[1]Offen!$E:$F,2,FALSE)=0,"Offen ungeschält VOS"),
IFERROR(IF(VLOOKUP(O706,[1]Offen!$H:$I,2,FALSE)=0,"Offen geschält RW"),
IFERROR(IF(VLOOKUP(O706,[1]Offen!$K:$L,2,FALSE)=0,"Offen vegan"),
IFERROR(IF(VLOOKUP(O706,[1]Offen!$N:$O,2,FALSE)=0,"Offen Zipfel"),
IFERROR(IF(VLOOKUP(O706,[1]Offen!$Q:$R,2,FALSE)=0,"Offen Endstücke"),
IFERROR(IF(VLOOKUP(O706,[1]Vakuumiert!$B:$C,2,FALSE)=0,"Vakuumierter VOS ungeschält"),
IFERROR(IF(VLOOKUP(O706,[1]Vakuumiert!$E:$F,2,FALSE)=0,"Vakuumierter ABS ungeschält"),
IFERROR(IF(VLOOKUP(O706,[1]Vakuumiert!$H:$I,2,FALSE)=0,"Vakuumierter VOS geschält"),
IFERROR(IF(VLOOKUP(O706,[1]Vakuumiert!$K:$L,2,FALSE)=0,"Vakuumierter VOS vegan"),
IFERROR(IF(VLOOKUP(O706,[1]Vakuumiert!$N:$O,2,FALSE)=0,"Vakuumierter VOS Zipfel"),
IFERROR(IF(VLOOKUP(O706,[1]Vakuumiert!$Q:$R,2,FALSE)=0,"Vakuumiert geschält"),
IFERROR(IF(VLOOKUP(O706,'[1]vakuumierte Fertigprodukte'!$B:$C,2,FALSE)=0,"Fertigprodukte"),
IFERROR(IF(VLOOKUP(O706,'[1]vakuumierte Fertigprodukte'!$E:$FI,2,FALSE)=0,"Vakuumierte Zipfel"),
IFERROR(IF(VLOOKUP(O706,[1]Wurste!$B:$C,2,FALSE)=0,"Räucherwürste"),
IFERROR(IF(VLOOKUP(O706,[1]Wurste!$E:$F,2,FALSE)=0,"URW/URGW Wurst"),
IFERROR(IF(VLOOKUP(O706,[1]Wurste!$H:$I,2,FALSE)=0,"HF-Wurst Vegan"),
IFERROR(IF(VLOOKUP(O706,[1]Wurste!$K:$L,2,FALSE)=0,"320er ohne Würste"),
IFERROR(IF(AND(OR(Abfalldokumentation!$A706="BU3",Abfalldokumentation!$A706="Verkauf"),Abfalldokumentation!$F706="Schimmel",Abfalldokumentation!$G706="keinen Abnehmer/kein Schälpersonal"),"Div. Zipfel, ES ohne Verwendung",VLOOKUP(Abfalldokumentation!$E706,Produktgruppen!A:B,2,FALSE)),"-")))))))))))))))))))))))</f>
        <v>-</v>
      </c>
      <c r="E706" s="76" t="str">
        <f>IFERROR(VLOOKUP(Abfalldokumentation!$O706,Artikel!A:C,3,FALSE),Abfalldokumentation!$O706)</f>
        <v>Maschinenabfall</v>
      </c>
      <c r="F706" s="76" t="str">
        <f>VLOOKUP(T706,'Liste Gründe'!A:D,2,FALSE)</f>
        <v>Linienbezogen</v>
      </c>
      <c r="G706" s="75" t="str">
        <f>IF(ISBLANK(V706),VLOOKUP(Abfalldokumentation!$P706,'Liste Gründe'!A:D,3,FALSE),V706)</f>
        <v>Maschinenabfall</v>
      </c>
      <c r="H706" s="76" t="str">
        <f>IF(ISBLANK(Abfalldokumentation!$W706),"-",Abfalldokumentation!$W706)</f>
        <v>-</v>
      </c>
      <c r="I706" s="76">
        <f t="shared" ref="I706:I769" si="78">_xlfn.ISOWEEKNUM(C706)</f>
        <v>39</v>
      </c>
      <c r="J706" s="76" t="str">
        <f t="shared" ref="J706:J769" si="79">"Produkte"</f>
        <v>Produkte</v>
      </c>
      <c r="K706" s="76" t="str">
        <f t="shared" ref="K706:K769" si="80">"BUs"</f>
        <v>BUs</v>
      </c>
      <c r="L706" s="76" t="str">
        <f t="shared" ref="L706:L769" si="81">"Symptome"</f>
        <v>Symptome</v>
      </c>
      <c r="M706" s="76" t="str">
        <f>IFERROR(VLOOKUP(Abfalldokumentation!$O706,Kennzahlen!S:V,3,FALSE)*Abfalldokumentation!$B706,"0")</f>
        <v>0</v>
      </c>
      <c r="N706" s="76" t="str">
        <f>IF(ISBLANK(Q706),VLOOKUP(Abfalldokumentation!$O706,'Linien - BU'!R:S,2,FALSE),Q706)</f>
        <v>Bu3</v>
      </c>
      <c r="O706" s="77" t="str">
        <f t="shared" ref="O706:O769" si="82">R706</f>
        <v>Maschinenabfall</v>
      </c>
      <c r="P706" s="77">
        <f t="shared" ref="P706:P769" si="83">T706</f>
        <v>30</v>
      </c>
      <c r="Q706" s="45" t="s">
        <v>210</v>
      </c>
      <c r="R706" s="40" t="s">
        <v>55</v>
      </c>
      <c r="S706" s="46">
        <v>40</v>
      </c>
      <c r="T706" s="46">
        <v>30</v>
      </c>
      <c r="U706" s="47">
        <v>44466</v>
      </c>
      <c r="V706" s="48"/>
      <c r="W706" s="46"/>
      <c r="X706" s="50" t="str">
        <f>IFERROR(VLOOKUP(Abfalldokumentation!$R706,Artikel!A:C,3,FALSE),Abfalldokumentation!$R706)</f>
        <v>Maschinenabfall</v>
      </c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spans="1:40" ht="30" hidden="1" customHeight="1" x14ac:dyDescent="0.25">
      <c r="A707" s="78" t="str">
        <f>VLOOKUP(N707,'Linien - BU'!A:B,2,FALSE)</f>
        <v>BU2</v>
      </c>
      <c r="B707" s="79">
        <f t="shared" si="77"/>
        <v>130</v>
      </c>
      <c r="C707" s="80">
        <f>Abfalldokumentation!$U707</f>
        <v>44466</v>
      </c>
      <c r="D707" s="69" t="str">
        <f>IFERROR(IF(VLOOKUP(O707,'[1]Rohware 230'!$B:$C,2,FALSE)=0,"Rohware"),
IFERROR(IF(VLOOKUP(O707,[1]Sammelnr.!$B:$C,2,FALSE)=0,"Sammelnr. ungeschält ABS"),
IFERROR(IF(VLOOKUP(O707,[1]Sammelnr.!$E:$F,2,FALSE)=0,"Sammelnr. ungeschält VS"),
IFERROR(IF(VLOOKUP(O707,[1]Sammelnr.!$H:$I,2,FALSE)=0,"Sammelnr. geschält"),
IFERROR(IF(VLOOKUP(O707,[1]Offen!$B:$C,2,FALSE)=0,"Offen ungeschält ABS"),
IFERROR(IF(VLOOKUP(O707,[1]Offen!$E:$F,2,FALSE)=0,"Offen ungeschält VOS"),
IFERROR(IF(VLOOKUP(O707,[1]Offen!$H:$I,2,FALSE)=0,"Offen geschält RW"),
IFERROR(IF(VLOOKUP(O707,[1]Offen!$K:$L,2,FALSE)=0,"Offen vegan"),
IFERROR(IF(VLOOKUP(O707,[1]Offen!$N:$O,2,FALSE)=0,"Offen Zipfel"),
IFERROR(IF(VLOOKUP(O707,[1]Offen!$Q:$R,2,FALSE)=0,"Offen Endstücke"),
IFERROR(IF(VLOOKUP(O707,[1]Vakuumiert!$B:$C,2,FALSE)=0,"Vakuumierter VOS ungeschält"),
IFERROR(IF(VLOOKUP(O707,[1]Vakuumiert!$E:$F,2,FALSE)=0,"Vakuumierter ABS ungeschält"),
IFERROR(IF(VLOOKUP(O707,[1]Vakuumiert!$H:$I,2,FALSE)=0,"Vakuumierter VOS geschält"),
IFERROR(IF(VLOOKUP(O707,[1]Vakuumiert!$K:$L,2,FALSE)=0,"Vakuumierter VOS vegan"),
IFERROR(IF(VLOOKUP(O707,[1]Vakuumiert!$N:$O,2,FALSE)=0,"Vakuumierter VOS Zipfel"),
IFERROR(IF(VLOOKUP(O707,[1]Vakuumiert!$Q:$R,2,FALSE)=0,"Vakuumiert geschält"),
IFERROR(IF(VLOOKUP(O707,'[1]vakuumierte Fertigprodukte'!$B:$C,2,FALSE)=0,"Fertigprodukte"),
IFERROR(IF(VLOOKUP(O707,'[1]vakuumierte Fertigprodukte'!$E:$FI,2,FALSE)=0,"Vakuumierte Zipfel"),
IFERROR(IF(VLOOKUP(O707,[1]Wurste!$B:$C,2,FALSE)=0,"Räucherwürste"),
IFERROR(IF(VLOOKUP(O707,[1]Wurste!$E:$F,2,FALSE)=0,"URW/URGW Wurst"),
IFERROR(IF(VLOOKUP(O707,[1]Wurste!$H:$I,2,FALSE)=0,"HF-Wurst Vegan"),
IFERROR(IF(VLOOKUP(O707,[1]Wurste!$K:$L,2,FALSE)=0,"320er ohne Würste"),
IFERROR(IF(AND(OR(Abfalldokumentation!$A707="BU3",Abfalldokumentation!$A707="Verkauf"),Abfalldokumentation!$F707="Schimmel",Abfalldokumentation!$G707="keinen Abnehmer/kein Schälpersonal"),"Div. Zipfel, ES ohne Verwendung",VLOOKUP(Abfalldokumentation!$E707,Produktgruppen!A:B,2,FALSE)),"-")))))))))))))))))))))))</f>
        <v>Diverses</v>
      </c>
      <c r="E707" s="81" t="str">
        <f>IFERROR(VLOOKUP(Abfalldokumentation!$O707,Artikel!A:C,3,FALSE),Abfalldokumentation!$O707)</f>
        <v>Diverses</v>
      </c>
      <c r="F707" s="81" t="str">
        <f>VLOOKUP(T707,'Liste Gründe'!A:D,2,FALSE)</f>
        <v>Linienbezogen</v>
      </c>
      <c r="G707" s="80" t="str">
        <f>IF(ISBLANK(V707),VLOOKUP(Abfalldokumentation!$P707,'Liste Gründe'!A:D,3,FALSE),V707)</f>
        <v>Maschinenabfall</v>
      </c>
      <c r="H707" s="81" t="str">
        <f>IF(ISBLANK(Abfalldokumentation!$W707),"-",Abfalldokumentation!$W707)</f>
        <v>-</v>
      </c>
      <c r="I707" s="81">
        <f t="shared" si="78"/>
        <v>39</v>
      </c>
      <c r="J707" s="81" t="str">
        <f t="shared" si="79"/>
        <v>Produkte</v>
      </c>
      <c r="K707" s="81" t="str">
        <f t="shared" si="80"/>
        <v>BUs</v>
      </c>
      <c r="L707" s="81" t="str">
        <f t="shared" si="81"/>
        <v>Symptome</v>
      </c>
      <c r="M707" s="81" t="str">
        <f>IFERROR(VLOOKUP(Abfalldokumentation!$O707,Kennzahlen!S:V,3,FALSE)*Abfalldokumentation!$B707,"0")</f>
        <v>0</v>
      </c>
      <c r="N707" s="81" t="str">
        <f>IF(ISBLANK(Q707),VLOOKUP(Abfalldokumentation!$O707,'Linien - BU'!R:S,2,FALSE),Q707)</f>
        <v>BU2</v>
      </c>
      <c r="O707" s="77" t="str">
        <f t="shared" si="82"/>
        <v>Diverses</v>
      </c>
      <c r="P707" s="77">
        <f t="shared" si="83"/>
        <v>30</v>
      </c>
      <c r="Q707" s="39" t="s">
        <v>7</v>
      </c>
      <c r="R707" s="40" t="s">
        <v>110</v>
      </c>
      <c r="S707" s="40">
        <v>130</v>
      </c>
      <c r="T707" s="40">
        <v>30</v>
      </c>
      <c r="U707" s="41">
        <v>44466</v>
      </c>
      <c r="V707" s="42"/>
      <c r="W707" s="40"/>
      <c r="X707" s="44" t="str">
        <f>IFERROR(VLOOKUP(Abfalldokumentation!$R707,Artikel!A:C,3,FALSE),Abfalldokumentation!$R707)</f>
        <v>Diverses</v>
      </c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spans="1:40" ht="30" hidden="1" customHeight="1" x14ac:dyDescent="0.25">
      <c r="A708" s="73" t="str">
        <f>VLOOKUP(N708,'Linien - BU'!A:B,2,FALSE)</f>
        <v>BU4</v>
      </c>
      <c r="B708" s="74">
        <f t="shared" si="77"/>
        <v>110</v>
      </c>
      <c r="C708" s="75">
        <f>Abfalldokumentation!$U708</f>
        <v>44466</v>
      </c>
      <c r="D708" s="69" t="str">
        <f>IFERROR(IF(VLOOKUP(O708,'[1]Rohware 230'!$B:$C,2,FALSE)=0,"Rohware"),
IFERROR(IF(VLOOKUP(O708,[1]Sammelnr.!$B:$C,2,FALSE)=0,"Sammelnr. ungeschält ABS"),
IFERROR(IF(VLOOKUP(O708,[1]Sammelnr.!$E:$F,2,FALSE)=0,"Sammelnr. ungeschält VS"),
IFERROR(IF(VLOOKUP(O708,[1]Sammelnr.!$H:$I,2,FALSE)=0,"Sammelnr. geschält"),
IFERROR(IF(VLOOKUP(O708,[1]Offen!$B:$C,2,FALSE)=0,"Offen ungeschält ABS"),
IFERROR(IF(VLOOKUP(O708,[1]Offen!$E:$F,2,FALSE)=0,"Offen ungeschält VOS"),
IFERROR(IF(VLOOKUP(O708,[1]Offen!$H:$I,2,FALSE)=0,"Offen geschält RW"),
IFERROR(IF(VLOOKUP(O708,[1]Offen!$K:$L,2,FALSE)=0,"Offen vegan"),
IFERROR(IF(VLOOKUP(O708,[1]Offen!$N:$O,2,FALSE)=0,"Offen Zipfel"),
IFERROR(IF(VLOOKUP(O708,[1]Offen!$Q:$R,2,FALSE)=0,"Offen Endstücke"),
IFERROR(IF(VLOOKUP(O708,[1]Vakuumiert!$B:$C,2,FALSE)=0,"Vakuumierter VOS ungeschält"),
IFERROR(IF(VLOOKUP(O708,[1]Vakuumiert!$E:$F,2,FALSE)=0,"Vakuumierter ABS ungeschält"),
IFERROR(IF(VLOOKUP(O708,[1]Vakuumiert!$H:$I,2,FALSE)=0,"Vakuumierter VOS geschält"),
IFERROR(IF(VLOOKUP(O708,[1]Vakuumiert!$K:$L,2,FALSE)=0,"Vakuumierter VOS vegan"),
IFERROR(IF(VLOOKUP(O708,[1]Vakuumiert!$N:$O,2,FALSE)=0,"Vakuumierter VOS Zipfel"),
IFERROR(IF(VLOOKUP(O708,[1]Vakuumiert!$Q:$R,2,FALSE)=0,"Vakuumiert geschält"),
IFERROR(IF(VLOOKUP(O708,'[1]vakuumierte Fertigprodukte'!$B:$C,2,FALSE)=0,"Fertigprodukte"),
IFERROR(IF(VLOOKUP(O708,'[1]vakuumierte Fertigprodukte'!$E:$FI,2,FALSE)=0,"Vakuumierte Zipfel"),
IFERROR(IF(VLOOKUP(O708,[1]Wurste!$B:$C,2,FALSE)=0,"Räucherwürste"),
IFERROR(IF(VLOOKUP(O708,[1]Wurste!$E:$F,2,FALSE)=0,"URW/URGW Wurst"),
IFERROR(IF(VLOOKUP(O708,[1]Wurste!$H:$I,2,FALSE)=0,"HF-Wurst Vegan"),
IFERROR(IF(VLOOKUP(O708,[1]Wurste!$K:$L,2,FALSE)=0,"320er ohne Würste"),
IFERROR(IF(AND(OR(Abfalldokumentation!$A708="BU3",Abfalldokumentation!$A708="Verkauf"),Abfalldokumentation!$F708="Schimmel",Abfalldokumentation!$G708="keinen Abnehmer/kein Schälpersonal"),"Div. Zipfel, ES ohne Verwendung",VLOOKUP(Abfalldokumentation!$E708,Produktgruppen!A:B,2,FALSE)),"-")))))))))))))))))))))))</f>
        <v>-</v>
      </c>
      <c r="E708" s="76" t="str">
        <f>IFERROR(VLOOKUP(Abfalldokumentation!$O708,Artikel!A:C,3,FALSE),Abfalldokumentation!$O708)</f>
        <v xml:space="preserve">Diverses </v>
      </c>
      <c r="F708" s="76" t="str">
        <f>VLOOKUP(T708,'Liste Gründe'!A:D,2,FALSE)</f>
        <v>Linienbezogen</v>
      </c>
      <c r="G708" s="75" t="str">
        <f>IF(ISBLANK(V708),VLOOKUP(Abfalldokumentation!$P708,'Liste Gründe'!A:D,3,FALSE),V708)</f>
        <v>Reinigung</v>
      </c>
      <c r="H708" s="76" t="str">
        <f>IF(ISBLANK(Abfalldokumentation!$W708),"-",Abfalldokumentation!$W708)</f>
        <v>-</v>
      </c>
      <c r="I708" s="76">
        <f t="shared" si="78"/>
        <v>39</v>
      </c>
      <c r="J708" s="76" t="str">
        <f t="shared" si="79"/>
        <v>Produkte</v>
      </c>
      <c r="K708" s="76" t="str">
        <f t="shared" si="80"/>
        <v>BUs</v>
      </c>
      <c r="L708" s="76" t="str">
        <f t="shared" si="81"/>
        <v>Symptome</v>
      </c>
      <c r="M708" s="76" t="str">
        <f>IFERROR(VLOOKUP(Abfalldokumentation!$O708,Kennzahlen!S:V,3,FALSE)*Abfalldokumentation!$B708,"0")</f>
        <v>0</v>
      </c>
      <c r="N708" s="76" t="str">
        <f>IF(ISBLANK(Q708),VLOOKUP(Abfalldokumentation!$O708,'Linien - BU'!R:S,2,FALSE),Q708)</f>
        <v>BU4</v>
      </c>
      <c r="O708" s="77" t="str">
        <f t="shared" si="82"/>
        <v xml:space="preserve">Diverses </v>
      </c>
      <c r="P708" s="77">
        <f t="shared" si="83"/>
        <v>10</v>
      </c>
      <c r="Q708" s="45" t="s">
        <v>9</v>
      </c>
      <c r="R708" s="46" t="s">
        <v>285</v>
      </c>
      <c r="S708" s="46">
        <v>110</v>
      </c>
      <c r="T708" s="46">
        <v>10</v>
      </c>
      <c r="U708" s="47">
        <v>44466</v>
      </c>
      <c r="V708" s="48"/>
      <c r="W708" s="49"/>
      <c r="X708" s="50" t="str">
        <f>IFERROR(VLOOKUP(Abfalldokumentation!$R708,Artikel!A:C,3,FALSE),Abfalldokumentation!$R708)</f>
        <v xml:space="preserve">Diverses </v>
      </c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spans="1:40" ht="30" hidden="1" customHeight="1" x14ac:dyDescent="0.25">
      <c r="A709" s="78" t="str">
        <f>VLOOKUP(N709,'Linien - BU'!A:B,2,FALSE)</f>
        <v>BU3</v>
      </c>
      <c r="B709" s="79">
        <f t="shared" si="77"/>
        <v>90</v>
      </c>
      <c r="C709" s="80">
        <f>Abfalldokumentation!$U709</f>
        <v>44466</v>
      </c>
      <c r="D709" s="69" t="str">
        <f>IFERROR(IF(VLOOKUP(O709,'[1]Rohware 230'!$B:$C,2,FALSE)=0,"Rohware"),
IFERROR(IF(VLOOKUP(O709,[1]Sammelnr.!$B:$C,2,FALSE)=0,"Sammelnr. ungeschält ABS"),
IFERROR(IF(VLOOKUP(O709,[1]Sammelnr.!$E:$F,2,FALSE)=0,"Sammelnr. ungeschält VS"),
IFERROR(IF(VLOOKUP(O709,[1]Sammelnr.!$H:$I,2,FALSE)=0,"Sammelnr. geschält"),
IFERROR(IF(VLOOKUP(O709,[1]Offen!$B:$C,2,FALSE)=0,"Offen ungeschält ABS"),
IFERROR(IF(VLOOKUP(O709,[1]Offen!$E:$F,2,FALSE)=0,"Offen ungeschält VOS"),
IFERROR(IF(VLOOKUP(O709,[1]Offen!$H:$I,2,FALSE)=0,"Offen geschält RW"),
IFERROR(IF(VLOOKUP(O709,[1]Offen!$K:$L,2,FALSE)=0,"Offen vegan"),
IFERROR(IF(VLOOKUP(O709,[1]Offen!$N:$O,2,FALSE)=0,"Offen Zipfel"),
IFERROR(IF(VLOOKUP(O709,[1]Offen!$Q:$R,2,FALSE)=0,"Offen Endstücke"),
IFERROR(IF(VLOOKUP(O709,[1]Vakuumiert!$B:$C,2,FALSE)=0,"Vakuumierter VOS ungeschält"),
IFERROR(IF(VLOOKUP(O709,[1]Vakuumiert!$E:$F,2,FALSE)=0,"Vakuumierter ABS ungeschält"),
IFERROR(IF(VLOOKUP(O709,[1]Vakuumiert!$H:$I,2,FALSE)=0,"Vakuumierter VOS geschält"),
IFERROR(IF(VLOOKUP(O709,[1]Vakuumiert!$K:$L,2,FALSE)=0,"Vakuumierter VOS vegan"),
IFERROR(IF(VLOOKUP(O709,[1]Vakuumiert!$N:$O,2,FALSE)=0,"Vakuumierter VOS Zipfel"),
IFERROR(IF(VLOOKUP(O709,[1]Vakuumiert!$Q:$R,2,FALSE)=0,"Vakuumiert geschält"),
IFERROR(IF(VLOOKUP(O709,'[1]vakuumierte Fertigprodukte'!$B:$C,2,FALSE)=0,"Fertigprodukte"),
IFERROR(IF(VLOOKUP(O709,'[1]vakuumierte Fertigprodukte'!$E:$FI,2,FALSE)=0,"Vakuumierte Zipfel"),
IFERROR(IF(VLOOKUP(O709,[1]Wurste!$B:$C,2,FALSE)=0,"Räucherwürste"),
IFERROR(IF(VLOOKUP(O709,[1]Wurste!$E:$F,2,FALSE)=0,"URW/URGW Wurst"),
IFERROR(IF(VLOOKUP(O709,[1]Wurste!$H:$I,2,FALSE)=0,"HF-Wurst Vegan"),
IFERROR(IF(VLOOKUP(O709,[1]Wurste!$K:$L,2,FALSE)=0,"320er ohne Würste"),
IFERROR(IF(AND(OR(Abfalldokumentation!$A709="BU3",Abfalldokumentation!$A709="Verkauf"),Abfalldokumentation!$F709="Schimmel",Abfalldokumentation!$G709="keinen Abnehmer/kein Schälpersonal"),"Div. Zipfel, ES ohne Verwendung",VLOOKUP(Abfalldokumentation!$E709,Produktgruppen!A:B,2,FALSE)),"-")))))))))))))))))))))))</f>
        <v>-</v>
      </c>
      <c r="E709" s="81" t="str">
        <f>IFERROR(VLOOKUP(Abfalldokumentation!$O709,Artikel!A:C,3,FALSE),Abfalldokumentation!$O709)</f>
        <v>Maschinenabfall</v>
      </c>
      <c r="F709" s="81" t="str">
        <f>VLOOKUP(T709,'Liste Gründe'!A:D,2,FALSE)</f>
        <v>Linienbezogen</v>
      </c>
      <c r="G709" s="80" t="str">
        <f>IF(ISBLANK(V709),VLOOKUP(Abfalldokumentation!$P709,'Liste Gründe'!A:D,3,FALSE),V709)</f>
        <v>Maschinenabfall</v>
      </c>
      <c r="H709" s="81" t="str">
        <f>IF(ISBLANK(Abfalldokumentation!$W709),"-",Abfalldokumentation!$W709)</f>
        <v>-</v>
      </c>
      <c r="I709" s="81">
        <f t="shared" si="78"/>
        <v>39</v>
      </c>
      <c r="J709" s="81" t="str">
        <f t="shared" si="79"/>
        <v>Produkte</v>
      </c>
      <c r="K709" s="81" t="str">
        <f t="shared" si="80"/>
        <v>BUs</v>
      </c>
      <c r="L709" s="81" t="str">
        <f t="shared" si="81"/>
        <v>Symptome</v>
      </c>
      <c r="M709" s="81" t="str">
        <f>IFERROR(VLOOKUP(Abfalldokumentation!$O709,Kennzahlen!S:V,3,FALSE)*Abfalldokumentation!$B709,"0")</f>
        <v>0</v>
      </c>
      <c r="N709" s="81" t="str">
        <f>IF(ISBLANK(Q709),VLOOKUP(Abfalldokumentation!$O709,'Linien - BU'!R:S,2,FALSE),Q709)</f>
        <v>L33</v>
      </c>
      <c r="O709" s="77" t="str">
        <f t="shared" si="82"/>
        <v>Maschinenabfall</v>
      </c>
      <c r="P709" s="77">
        <f t="shared" si="83"/>
        <v>30</v>
      </c>
      <c r="Q709" s="39" t="s">
        <v>205</v>
      </c>
      <c r="R709" s="40" t="s">
        <v>55</v>
      </c>
      <c r="S709" s="40">
        <v>90</v>
      </c>
      <c r="T709" s="46">
        <v>30</v>
      </c>
      <c r="U709" s="41">
        <v>44466</v>
      </c>
      <c r="V709" s="42"/>
      <c r="W709" s="40"/>
      <c r="X709" s="44" t="str">
        <f>IFERROR(VLOOKUP(Abfalldokumentation!$R709,Artikel!A:C,3,FALSE),Abfalldokumentation!$R709)</f>
        <v>Maschinenabfall</v>
      </c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spans="1:40" ht="30" customHeight="1" x14ac:dyDescent="0.25">
      <c r="A710" s="73" t="str">
        <f>VLOOKUP(N710,'Linien - BU'!A:B,2,FALSE)</f>
        <v>BU1</v>
      </c>
      <c r="B710" s="74">
        <f t="shared" si="77"/>
        <v>132.5</v>
      </c>
      <c r="C710" s="75">
        <f>Abfalldokumentation!$U710</f>
        <v>44466</v>
      </c>
      <c r="D710" s="69" t="str">
        <f>IFERROR(IF(VLOOKUP(O710,'[1]Rohware 230'!$B:$C,2,FALSE)=0,"Rohware"),
IFERROR(IF(VLOOKUP(O710,[1]Sammelnr.!$B:$C,2,FALSE)=0,"Sammelnr. ungeschält ABS"),
IFERROR(IF(VLOOKUP(O710,[1]Sammelnr.!$E:$F,2,FALSE)=0,"Sammelnr. ungeschält VS"),
IFERROR(IF(VLOOKUP(O710,[1]Sammelnr.!$H:$I,2,FALSE)=0,"Sammelnr. geschält"),
IFERROR(IF(VLOOKUP(O710,[1]Offen!$B:$C,2,FALSE)=0,"Offen ungeschält ABS"),
IFERROR(IF(VLOOKUP(O710,[1]Offen!$E:$F,2,FALSE)=0,"Offen ungeschält VOS"),
IFERROR(IF(VLOOKUP(O710,[1]Offen!$H:$I,2,FALSE)=0,"Offen geschält RW"),
IFERROR(IF(VLOOKUP(O710,[1]Offen!$K:$L,2,FALSE)=0,"Offen vegan"),
IFERROR(IF(VLOOKUP(O710,[1]Offen!$N:$O,2,FALSE)=0,"Offen Zipfel"),
IFERROR(IF(VLOOKUP(O710,[1]Offen!$Q:$R,2,FALSE)=0,"Offen Endstücke"),
IFERROR(IF(VLOOKUP(O710,[1]Vakuumiert!$B:$C,2,FALSE)=0,"Vakuumierter VOS ungeschält"),
IFERROR(IF(VLOOKUP(O710,[1]Vakuumiert!$E:$F,2,FALSE)=0,"Vakuumierter ABS ungeschält"),
IFERROR(IF(VLOOKUP(O710,[1]Vakuumiert!$H:$I,2,FALSE)=0,"Vakuumierter VOS geschält"),
IFERROR(IF(VLOOKUP(O710,[1]Vakuumiert!$K:$L,2,FALSE)=0,"Vakuumierter VOS vegan"),
IFERROR(IF(VLOOKUP(O710,[1]Vakuumiert!$N:$O,2,FALSE)=0,"Vakuumierter VOS Zipfel"),
IFERROR(IF(VLOOKUP(O710,[1]Vakuumiert!$Q:$R,2,FALSE)=0,"Vakuumiert geschält"),
IFERROR(IF(VLOOKUP(O710,'[1]vakuumierte Fertigprodukte'!$B:$C,2,FALSE)=0,"Fertigprodukte"),
IFERROR(IF(VLOOKUP(O710,'[1]vakuumierte Fertigprodukte'!$E:$FI,2,FALSE)=0,"Vakuumierte Zipfel"),
IFERROR(IF(VLOOKUP(O710,[1]Wurste!$B:$C,2,FALSE)=0,"Räucherwürste"),
IFERROR(IF(VLOOKUP(O710,[1]Wurste!$E:$F,2,FALSE)=0,"URW/URGW Wurst"),
IFERROR(IF(VLOOKUP(O710,[1]Wurste!$H:$I,2,FALSE)=0,"HF-Wurst Vegan"),
IFERROR(IF(VLOOKUP(O710,[1]Wurste!$K:$L,2,FALSE)=0,"320er ohne Würste"),
IFERROR(IF(AND(OR(Abfalldokumentation!$A710="BU3",Abfalldokumentation!$A710="Verkauf"),Abfalldokumentation!$F710="Schimmel",Abfalldokumentation!$G710="keinen Abnehmer/kein Schälpersonal"),"Div. Zipfel, ES ohne Verwendung",VLOOKUP(Abfalldokumentation!$E710,Produktgruppen!A:B,2,FALSE)),"-")))))))))))))))))))))))</f>
        <v>Diverses</v>
      </c>
      <c r="E710" s="76" t="str">
        <f>IFERROR(VLOOKUP(Abfalldokumentation!$O710,Artikel!A:C,3,FALSE),Abfalldokumentation!$O710)</f>
        <v>Diverses aus Abfüllung</v>
      </c>
      <c r="F710" s="76" t="str">
        <f>VLOOKUP(T710,'Liste Gründe'!A:D,2,FALSE)</f>
        <v>Linienbezogen</v>
      </c>
      <c r="G710" s="75" t="str">
        <f>IF(ISBLANK(V710),VLOOKUP(Abfalldokumentation!$P710,'Liste Gründe'!A:D,3,FALSE),V710)</f>
        <v>Darm geplatzt</v>
      </c>
      <c r="H710" s="76" t="str">
        <f>IF(ISBLANK(Abfalldokumentation!$W710),"-",Abfalldokumentation!$W710)</f>
        <v>-</v>
      </c>
      <c r="I710" s="76">
        <f t="shared" si="78"/>
        <v>39</v>
      </c>
      <c r="J710" s="76" t="str">
        <f t="shared" si="79"/>
        <v>Produkte</v>
      </c>
      <c r="K710" s="76" t="str">
        <f t="shared" si="80"/>
        <v>BUs</v>
      </c>
      <c r="L710" s="76" t="str">
        <f t="shared" si="81"/>
        <v>Symptome</v>
      </c>
      <c r="M710" s="76" t="str">
        <f>IFERROR(VLOOKUP(Abfalldokumentation!$O710,Kennzahlen!S:V,3,FALSE)*Abfalldokumentation!$B710,"0")</f>
        <v>0</v>
      </c>
      <c r="N710" s="76" t="str">
        <f>IF(ISBLANK(Q710),VLOOKUP(Abfalldokumentation!$O710,'Linien - BU'!R:S,2,FALSE),Q710)</f>
        <v>Abfüllung</v>
      </c>
      <c r="O710" s="77" t="str">
        <f t="shared" si="82"/>
        <v>Diverses aus Abfüllung</v>
      </c>
      <c r="P710" s="77">
        <f t="shared" si="83"/>
        <v>34</v>
      </c>
      <c r="Q710" s="45" t="s">
        <v>180</v>
      </c>
      <c r="R710" s="46" t="s">
        <v>193</v>
      </c>
      <c r="S710" s="46">
        <v>132.5</v>
      </c>
      <c r="T710" s="40">
        <v>34</v>
      </c>
      <c r="U710" s="47">
        <v>44466</v>
      </c>
      <c r="V710" s="48"/>
      <c r="W710" s="46"/>
      <c r="X710" s="50" t="str">
        <f>IFERROR(VLOOKUP(Abfalldokumentation!$R710,Artikel!A:C,3,FALSE),Abfalldokumentation!$R710)</f>
        <v>Diverses aus Abfüllung</v>
      </c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spans="1:40" ht="30" hidden="1" customHeight="1" x14ac:dyDescent="0.25">
      <c r="A711" s="78" t="str">
        <f>VLOOKUP(N711,'Linien - BU'!A:B,2,FALSE)</f>
        <v>BU3</v>
      </c>
      <c r="B711" s="79">
        <f t="shared" si="77"/>
        <v>62</v>
      </c>
      <c r="C711" s="80">
        <f>Abfalldokumentation!$U711</f>
        <v>44466</v>
      </c>
      <c r="D711" s="69" t="str">
        <f>IFERROR(IF(VLOOKUP(O711,'[1]Rohware 230'!$B:$C,2,FALSE)=0,"Rohware"),
IFERROR(IF(VLOOKUP(O711,[1]Sammelnr.!$B:$C,2,FALSE)=0,"Sammelnr. ungeschält ABS"),
IFERROR(IF(VLOOKUP(O711,[1]Sammelnr.!$E:$F,2,FALSE)=0,"Sammelnr. ungeschält VS"),
IFERROR(IF(VLOOKUP(O711,[1]Sammelnr.!$H:$I,2,FALSE)=0,"Sammelnr. geschält"),
IFERROR(IF(VLOOKUP(O711,[1]Offen!$B:$C,2,FALSE)=0,"Offen ungeschält ABS"),
IFERROR(IF(VLOOKUP(O711,[1]Offen!$E:$F,2,FALSE)=0,"Offen ungeschält VOS"),
IFERROR(IF(VLOOKUP(O711,[1]Offen!$H:$I,2,FALSE)=0,"Offen geschält RW"),
IFERROR(IF(VLOOKUP(O711,[1]Offen!$K:$L,2,FALSE)=0,"Offen vegan"),
IFERROR(IF(VLOOKUP(O711,[1]Offen!$N:$O,2,FALSE)=0,"Offen Zipfel"),
IFERROR(IF(VLOOKUP(O711,[1]Offen!$Q:$R,2,FALSE)=0,"Offen Endstücke"),
IFERROR(IF(VLOOKUP(O711,[1]Vakuumiert!$B:$C,2,FALSE)=0,"Vakuumierter VOS ungeschält"),
IFERROR(IF(VLOOKUP(O711,[1]Vakuumiert!$E:$F,2,FALSE)=0,"Vakuumierter ABS ungeschält"),
IFERROR(IF(VLOOKUP(O711,[1]Vakuumiert!$H:$I,2,FALSE)=0,"Vakuumierter VOS geschält"),
IFERROR(IF(VLOOKUP(O711,[1]Vakuumiert!$K:$L,2,FALSE)=0,"Vakuumierter VOS vegan"),
IFERROR(IF(VLOOKUP(O711,[1]Vakuumiert!$N:$O,2,FALSE)=0,"Vakuumierter VOS Zipfel"),
IFERROR(IF(VLOOKUP(O711,[1]Vakuumiert!$Q:$R,2,FALSE)=0,"Vakuumiert geschält"),
IFERROR(IF(VLOOKUP(O711,'[1]vakuumierte Fertigprodukte'!$B:$C,2,FALSE)=0,"Fertigprodukte"),
IFERROR(IF(VLOOKUP(O711,'[1]vakuumierte Fertigprodukte'!$E:$FI,2,FALSE)=0,"Vakuumierte Zipfel"),
IFERROR(IF(VLOOKUP(O711,[1]Wurste!$B:$C,2,FALSE)=0,"Räucherwürste"),
IFERROR(IF(VLOOKUP(O711,[1]Wurste!$E:$F,2,FALSE)=0,"URW/URGW Wurst"),
IFERROR(IF(VLOOKUP(O711,[1]Wurste!$H:$I,2,FALSE)=0,"HF-Wurst Vegan"),
IFERROR(IF(VLOOKUP(O711,[1]Wurste!$K:$L,2,FALSE)=0,"320er ohne Würste"),
IFERROR(IF(AND(OR(Abfalldokumentation!$A711="BU3",Abfalldokumentation!$A711="Verkauf"),Abfalldokumentation!$F711="Schimmel",Abfalldokumentation!$G711="keinen Abnehmer/kein Schälpersonal"),"Div. Zipfel, ES ohne Verwendung",VLOOKUP(Abfalldokumentation!$E711,Produktgruppen!A:B,2,FALSE)),"-")))))))))))))))))))))))</f>
        <v>Vorschmelz</v>
      </c>
      <c r="E711" s="81" t="str">
        <f>IFERROR(VLOOKUP(Abfalldokumentation!$O711,Artikel!A:C,3,FALSE),Abfalldokumentation!$O711)</f>
        <v>gemischte Räucherstücke</v>
      </c>
      <c r="F711" s="81" t="str">
        <f>VLOOKUP(T711,'Liste Gründe'!A:D,2,FALSE)</f>
        <v>Linienbezogen</v>
      </c>
      <c r="G711" s="80" t="str">
        <f>IF(ISBLANK(V711),VLOOKUP(Abfalldokumentation!$P711,'Liste Gründe'!A:D,3,FALSE),V711)</f>
        <v>gemischtes Produkt</v>
      </c>
      <c r="H711" s="81" t="str">
        <f>IF(ISBLANK(Abfalldokumentation!$W711),"-",Abfalldokumentation!$W711)</f>
        <v xml:space="preserve">gemischt, weil mehrere Produkte in einen Auftrag einfließen. VOS Trennung </v>
      </c>
      <c r="I711" s="81">
        <f t="shared" si="78"/>
        <v>39</v>
      </c>
      <c r="J711" s="81" t="str">
        <f t="shared" si="79"/>
        <v>Produkte</v>
      </c>
      <c r="K711" s="81" t="str">
        <f t="shared" si="80"/>
        <v>BUs</v>
      </c>
      <c r="L711" s="81" t="str">
        <f t="shared" si="81"/>
        <v>Symptome</v>
      </c>
      <c r="M711" s="81" t="str">
        <f>IFERROR(VLOOKUP(Abfalldokumentation!$O711,Kennzahlen!S:V,3,FALSE)*Abfalldokumentation!$B711,"0")</f>
        <v>0</v>
      </c>
      <c r="N711" s="81" t="str">
        <f>IF(ISBLANK(Q711),VLOOKUP(Abfalldokumentation!$O711,'Linien - BU'!R:S,2,FALSE),Q711)</f>
        <v>L9</v>
      </c>
      <c r="O711" s="77" t="str">
        <f t="shared" si="82"/>
        <v>gemischte Räucherstücke</v>
      </c>
      <c r="P711" s="77">
        <f t="shared" si="83"/>
        <v>81</v>
      </c>
      <c r="Q711" s="39" t="s">
        <v>223</v>
      </c>
      <c r="R711" s="40" t="s">
        <v>47</v>
      </c>
      <c r="S711" s="40">
        <v>62</v>
      </c>
      <c r="T711" s="40">
        <v>81</v>
      </c>
      <c r="U711" s="41">
        <v>44466</v>
      </c>
      <c r="V711" s="49"/>
      <c r="W711" s="49" t="s">
        <v>282</v>
      </c>
      <c r="X711" s="44" t="str">
        <f>IFERROR(VLOOKUP(Abfalldokumentation!$R711,Artikel!A:C,3,FALSE),Abfalldokumentation!$R711)</f>
        <v>gemischte Räucherstücke</v>
      </c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spans="1:40" ht="30" hidden="1" customHeight="1" x14ac:dyDescent="0.25">
      <c r="A712" s="73" t="str">
        <f>VLOOKUP(N712,'Linien - BU'!A:B,2,FALSE)</f>
        <v>Rest</v>
      </c>
      <c r="B712" s="74">
        <f t="shared" si="77"/>
        <v>3.8</v>
      </c>
      <c r="C712" s="75">
        <f>Abfalldokumentation!$U712</f>
        <v>44466</v>
      </c>
      <c r="D712" s="69" t="str">
        <f>IFERROR(IF(VLOOKUP(O712,'[1]Rohware 230'!$B:$C,2,FALSE)=0,"Rohware"),
IFERROR(IF(VLOOKUP(O712,[1]Sammelnr.!$B:$C,2,FALSE)=0,"Sammelnr. ungeschält ABS"),
IFERROR(IF(VLOOKUP(O712,[1]Sammelnr.!$E:$F,2,FALSE)=0,"Sammelnr. ungeschält VS"),
IFERROR(IF(VLOOKUP(O712,[1]Sammelnr.!$H:$I,2,FALSE)=0,"Sammelnr. geschält"),
IFERROR(IF(VLOOKUP(O712,[1]Offen!$B:$C,2,FALSE)=0,"Offen ungeschält ABS"),
IFERROR(IF(VLOOKUP(O712,[1]Offen!$E:$F,2,FALSE)=0,"Offen ungeschält VOS"),
IFERROR(IF(VLOOKUP(O712,[1]Offen!$H:$I,2,FALSE)=0,"Offen geschält RW"),
IFERROR(IF(VLOOKUP(O712,[1]Offen!$K:$L,2,FALSE)=0,"Offen vegan"),
IFERROR(IF(VLOOKUP(O712,[1]Offen!$N:$O,2,FALSE)=0,"Offen Zipfel"),
IFERROR(IF(VLOOKUP(O712,[1]Offen!$Q:$R,2,FALSE)=0,"Offen Endstücke"),
IFERROR(IF(VLOOKUP(O712,[1]Vakuumiert!$B:$C,2,FALSE)=0,"Vakuumierter VOS ungeschält"),
IFERROR(IF(VLOOKUP(O712,[1]Vakuumiert!$E:$F,2,FALSE)=0,"Vakuumierter ABS ungeschält"),
IFERROR(IF(VLOOKUP(O712,[1]Vakuumiert!$H:$I,2,FALSE)=0,"Vakuumierter VOS geschält"),
IFERROR(IF(VLOOKUP(O712,[1]Vakuumiert!$K:$L,2,FALSE)=0,"Vakuumierter VOS vegan"),
IFERROR(IF(VLOOKUP(O712,[1]Vakuumiert!$N:$O,2,FALSE)=0,"Vakuumierter VOS Zipfel"),
IFERROR(IF(VLOOKUP(O712,[1]Vakuumiert!$Q:$R,2,FALSE)=0,"Vakuumiert geschält"),
IFERROR(IF(VLOOKUP(O712,'[1]vakuumierte Fertigprodukte'!$B:$C,2,FALSE)=0,"Fertigprodukte"),
IFERROR(IF(VLOOKUP(O712,'[1]vakuumierte Fertigprodukte'!$E:$FI,2,FALSE)=0,"Vakuumierte Zipfel"),
IFERROR(IF(VLOOKUP(O712,[1]Wurste!$B:$C,2,FALSE)=0,"Räucherwürste"),
IFERROR(IF(VLOOKUP(O712,[1]Wurste!$E:$F,2,FALSE)=0,"URW/URGW Wurst"),
IFERROR(IF(VLOOKUP(O712,[1]Wurste!$H:$I,2,FALSE)=0,"HF-Wurst Vegan"),
IFERROR(IF(VLOOKUP(O712,[1]Wurste!$K:$L,2,FALSE)=0,"320er ohne Würste"),
IFERROR(IF(AND(OR(Abfalldokumentation!$A712="BU3",Abfalldokumentation!$A712="Verkauf"),Abfalldokumentation!$F712="Schimmel",Abfalldokumentation!$G712="keinen Abnehmer/kein Schälpersonal"),"Div. Zipfel, ES ohne Verwendung",VLOOKUP(Abfalldokumentation!$E712,Produktgruppen!A:B,2,FALSE)),"-")))))))))))))))))))))))</f>
        <v>Qualitätssicherung</v>
      </c>
      <c r="E712" s="76" t="str">
        <f>IFERROR(VLOOKUP(Abfalldokumentation!$O712,Artikel!A:C,3,FALSE),Abfalldokumentation!$O712)</f>
        <v>Laborproben</v>
      </c>
      <c r="F712" s="76" t="str">
        <f>VLOOKUP(T712,'Liste Gründe'!A:D,2,FALSE)</f>
        <v>Qualitätssicherung</v>
      </c>
      <c r="G712" s="75" t="str">
        <f>IF(ISBLANK(V712),VLOOKUP(Abfalldokumentation!$P712,'Liste Gründe'!A:D,3,FALSE),V712)</f>
        <v>Sensorik</v>
      </c>
      <c r="H712" s="76" t="str">
        <f>IF(ISBLANK(Abfalldokumentation!$W712),"-",Abfalldokumentation!$W712)</f>
        <v>Sensorik</v>
      </c>
      <c r="I712" s="76">
        <f t="shared" si="78"/>
        <v>39</v>
      </c>
      <c r="J712" s="76" t="str">
        <f t="shared" si="79"/>
        <v>Produkte</v>
      </c>
      <c r="K712" s="76" t="str">
        <f t="shared" si="80"/>
        <v>BUs</v>
      </c>
      <c r="L712" s="76" t="str">
        <f t="shared" si="81"/>
        <v>Symptome</v>
      </c>
      <c r="M712" s="76" t="str">
        <f>IFERROR(VLOOKUP(Abfalldokumentation!$O712,Kennzahlen!S:V,3,FALSE)*Abfalldokumentation!$B712,"0")</f>
        <v>0</v>
      </c>
      <c r="N712" s="76" t="str">
        <f>IF(ISBLANK(Q712),VLOOKUP(Abfalldokumentation!$O712,'Linien - BU'!R:S,2,FALSE),Q712)</f>
        <v>Labor</v>
      </c>
      <c r="O712" s="77" t="str">
        <f t="shared" si="82"/>
        <v>Laborproben</v>
      </c>
      <c r="P712" s="77">
        <f t="shared" si="83"/>
        <v>74</v>
      </c>
      <c r="Q712" s="45" t="s">
        <v>199</v>
      </c>
      <c r="R712" s="46" t="s">
        <v>200</v>
      </c>
      <c r="S712" s="46">
        <v>3.8</v>
      </c>
      <c r="T712" s="52">
        <v>74</v>
      </c>
      <c r="U712" s="47">
        <v>44466</v>
      </c>
      <c r="V712" s="48" t="s">
        <v>198</v>
      </c>
      <c r="W712" s="46" t="s">
        <v>198</v>
      </c>
      <c r="X712" s="50" t="str">
        <f>IFERROR(VLOOKUP(Abfalldokumentation!$R712,Artikel!A:C,3,FALSE),Abfalldokumentation!$R712)</f>
        <v>Laborproben</v>
      </c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spans="1:40" ht="30" customHeight="1" x14ac:dyDescent="0.25">
      <c r="A713" s="78" t="str">
        <f>VLOOKUP(N713,'Linien - BU'!A:B,2,FALSE)</f>
        <v>BU1</v>
      </c>
      <c r="B713" s="79">
        <f t="shared" si="77"/>
        <v>382</v>
      </c>
      <c r="C713" s="80">
        <f>Abfalldokumentation!$U713</f>
        <v>44466</v>
      </c>
      <c r="D713" s="69" t="str">
        <f>IFERROR(IF(VLOOKUP(O713,'[1]Rohware 230'!$B:$C,2,FALSE)=0,"Rohware"),
IFERROR(IF(VLOOKUP(O713,[1]Sammelnr.!$B:$C,2,FALSE)=0,"Sammelnr. ungeschält ABS"),
IFERROR(IF(VLOOKUP(O713,[1]Sammelnr.!$E:$F,2,FALSE)=0,"Sammelnr. ungeschält VS"),
IFERROR(IF(VLOOKUP(O713,[1]Sammelnr.!$H:$I,2,FALSE)=0,"Sammelnr. geschält"),
IFERROR(IF(VLOOKUP(O713,[1]Offen!$B:$C,2,FALSE)=0,"Offen ungeschält ABS"),
IFERROR(IF(VLOOKUP(O713,[1]Offen!$E:$F,2,FALSE)=0,"Offen ungeschält VOS"),
IFERROR(IF(VLOOKUP(O713,[1]Offen!$H:$I,2,FALSE)=0,"Offen geschält RW"),
IFERROR(IF(VLOOKUP(O713,[1]Offen!$K:$L,2,FALSE)=0,"Offen vegan"),
IFERROR(IF(VLOOKUP(O713,[1]Offen!$N:$O,2,FALSE)=0,"Offen Zipfel"),
IFERROR(IF(VLOOKUP(O713,[1]Offen!$Q:$R,2,FALSE)=0,"Offen Endstücke"),
IFERROR(IF(VLOOKUP(O713,[1]Vakuumiert!$B:$C,2,FALSE)=0,"Vakuumierter VOS ungeschält"),
IFERROR(IF(VLOOKUP(O713,[1]Vakuumiert!$E:$F,2,FALSE)=0,"Vakuumierter ABS ungeschält"),
IFERROR(IF(VLOOKUP(O713,[1]Vakuumiert!$H:$I,2,FALSE)=0,"Vakuumierter VOS geschält"),
IFERROR(IF(VLOOKUP(O713,[1]Vakuumiert!$K:$L,2,FALSE)=0,"Vakuumierter VOS vegan"),
IFERROR(IF(VLOOKUP(O713,[1]Vakuumiert!$N:$O,2,FALSE)=0,"Vakuumierter VOS Zipfel"),
IFERROR(IF(VLOOKUP(O713,[1]Vakuumiert!$Q:$R,2,FALSE)=0,"Vakuumiert geschält"),
IFERROR(IF(VLOOKUP(O713,'[1]vakuumierte Fertigprodukte'!$B:$C,2,FALSE)=0,"Fertigprodukte"),
IFERROR(IF(VLOOKUP(O713,'[1]vakuumierte Fertigprodukte'!$E:$FI,2,FALSE)=0,"Vakuumierte Zipfel"),
IFERROR(IF(VLOOKUP(O713,[1]Wurste!$B:$C,2,FALSE)=0,"Räucherwürste"),
IFERROR(IF(VLOOKUP(O713,[1]Wurste!$E:$F,2,FALSE)=0,"URW/URGW Wurst"),
IFERROR(IF(VLOOKUP(O713,[1]Wurste!$H:$I,2,FALSE)=0,"HF-Wurst Vegan"),
IFERROR(IF(VLOOKUP(O713,[1]Wurste!$K:$L,2,FALSE)=0,"320er ohne Würste"),
IFERROR(IF(AND(OR(Abfalldokumentation!$A713="BU3",Abfalldokumentation!$A713="Verkauf"),Abfalldokumentation!$F713="Schimmel",Abfalldokumentation!$G713="keinen Abnehmer/kein Schälpersonal"),"Div. Zipfel, ES ohne Verwendung",VLOOKUP(Abfalldokumentation!$E713,Produktgruppen!A:B,2,FALSE)),"-")))))))))))))))))))))))</f>
        <v>RW</v>
      </c>
      <c r="E713" s="81" t="str">
        <f>IFERROR(VLOOKUP(Abfalldokumentation!$O713,Artikel!A:C,3,FALSE),Abfalldokumentation!$O713)</f>
        <v>Natur</v>
      </c>
      <c r="F713" s="81" t="str">
        <f>VLOOKUP(T713,'Liste Gründe'!A:D,2,FALSE)</f>
        <v>Linienbezogen</v>
      </c>
      <c r="G713" s="80" t="str">
        <f>IF(ISBLANK(V713),VLOOKUP(Abfalldokumentation!$P713,'Liste Gründe'!A:D,3,FALSE),V713)</f>
        <v>Darm geplatzt</v>
      </c>
      <c r="H713" s="81" t="str">
        <f>IF(ISBLANK(Abfalldokumentation!$W713),"-",Abfalldokumentation!$W713)</f>
        <v>-</v>
      </c>
      <c r="I713" s="81">
        <f t="shared" si="78"/>
        <v>39</v>
      </c>
      <c r="J713" s="81" t="str">
        <f t="shared" si="79"/>
        <v>Produkte</v>
      </c>
      <c r="K713" s="81" t="str">
        <f t="shared" si="80"/>
        <v>BUs</v>
      </c>
      <c r="L713" s="81" t="str">
        <f t="shared" si="81"/>
        <v>Symptome</v>
      </c>
      <c r="M713" s="81" t="str">
        <f>IFERROR(VLOOKUP(Abfalldokumentation!$O713,Kennzahlen!S:V,3,FALSE)*Abfalldokumentation!$B713,"0")</f>
        <v>0</v>
      </c>
      <c r="N713" s="81" t="str">
        <f>IF(ISBLANK(Q713),VLOOKUP(Abfalldokumentation!$O713,'Linien - BU'!R:S,2,FALSE),Q713)</f>
        <v>Abfüllung</v>
      </c>
      <c r="O713" s="77" t="str">
        <f t="shared" si="82"/>
        <v>Natur</v>
      </c>
      <c r="P713" s="77">
        <f t="shared" si="83"/>
        <v>34</v>
      </c>
      <c r="Q713" s="39" t="s">
        <v>180</v>
      </c>
      <c r="R713" s="40" t="s">
        <v>286</v>
      </c>
      <c r="S713" s="40">
        <v>382</v>
      </c>
      <c r="T713" s="40">
        <v>34</v>
      </c>
      <c r="U713" s="41">
        <v>44466</v>
      </c>
      <c r="V713" s="42"/>
      <c r="W713" s="40"/>
      <c r="X713" s="44" t="str">
        <f>IFERROR(VLOOKUP(Abfalldokumentation!$R713,Artikel!A:C,3,FALSE),Abfalldokumentation!$R713)</f>
        <v>Natur</v>
      </c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spans="1:40" ht="30" hidden="1" customHeight="1" x14ac:dyDescent="0.25">
      <c r="A714" s="73" t="str">
        <f>VLOOKUP(N714,'Linien - BU'!A:B,2,FALSE)</f>
        <v>BU3</v>
      </c>
      <c r="B714" s="74">
        <f t="shared" si="77"/>
        <v>80</v>
      </c>
      <c r="C714" s="75">
        <f>Abfalldokumentation!$U714</f>
        <v>44466</v>
      </c>
      <c r="D714" s="69" t="str">
        <f>IFERROR(IF(VLOOKUP(O714,'[1]Rohware 230'!$B:$C,2,FALSE)=0,"Rohware"),
IFERROR(IF(VLOOKUP(O714,[1]Sammelnr.!$B:$C,2,FALSE)=0,"Sammelnr. ungeschält ABS"),
IFERROR(IF(VLOOKUP(O714,[1]Sammelnr.!$E:$F,2,FALSE)=0,"Sammelnr. ungeschält VS"),
IFERROR(IF(VLOOKUP(O714,[1]Sammelnr.!$H:$I,2,FALSE)=0,"Sammelnr. geschält"),
IFERROR(IF(VLOOKUP(O714,[1]Offen!$B:$C,2,FALSE)=0,"Offen ungeschält ABS"),
IFERROR(IF(VLOOKUP(O714,[1]Offen!$E:$F,2,FALSE)=0,"Offen ungeschält VOS"),
IFERROR(IF(VLOOKUP(O714,[1]Offen!$H:$I,2,FALSE)=0,"Offen geschält RW"),
IFERROR(IF(VLOOKUP(O714,[1]Offen!$K:$L,2,FALSE)=0,"Offen vegan"),
IFERROR(IF(VLOOKUP(O714,[1]Offen!$N:$O,2,FALSE)=0,"Offen Zipfel"),
IFERROR(IF(VLOOKUP(O714,[1]Offen!$Q:$R,2,FALSE)=0,"Offen Endstücke"),
IFERROR(IF(VLOOKUP(O714,[1]Vakuumiert!$B:$C,2,FALSE)=0,"Vakuumierter VOS ungeschält"),
IFERROR(IF(VLOOKUP(O714,[1]Vakuumiert!$E:$F,2,FALSE)=0,"Vakuumierter ABS ungeschält"),
IFERROR(IF(VLOOKUP(O714,[1]Vakuumiert!$H:$I,2,FALSE)=0,"Vakuumierter VOS geschält"),
IFERROR(IF(VLOOKUP(O714,[1]Vakuumiert!$K:$L,2,FALSE)=0,"Vakuumierter VOS vegan"),
IFERROR(IF(VLOOKUP(O714,[1]Vakuumiert!$N:$O,2,FALSE)=0,"Vakuumierter VOS Zipfel"),
IFERROR(IF(VLOOKUP(O714,[1]Vakuumiert!$Q:$R,2,FALSE)=0,"Vakuumiert geschält"),
IFERROR(IF(VLOOKUP(O714,'[1]vakuumierte Fertigprodukte'!$B:$C,2,FALSE)=0,"Fertigprodukte"),
IFERROR(IF(VLOOKUP(O714,'[1]vakuumierte Fertigprodukte'!$E:$FI,2,FALSE)=0,"Vakuumierte Zipfel"),
IFERROR(IF(VLOOKUP(O714,[1]Wurste!$B:$C,2,FALSE)=0,"Räucherwürste"),
IFERROR(IF(VLOOKUP(O714,[1]Wurste!$E:$F,2,FALSE)=0,"URW/URGW Wurst"),
IFERROR(IF(VLOOKUP(O714,[1]Wurste!$H:$I,2,FALSE)=0,"HF-Wurst Vegan"),
IFERROR(IF(VLOOKUP(O714,[1]Wurste!$K:$L,2,FALSE)=0,"320er ohne Würste"),
IFERROR(IF(AND(OR(Abfalldokumentation!$A714="BU3",Abfalldokumentation!$A714="Verkauf"),Abfalldokumentation!$F714="Schimmel",Abfalldokumentation!$G714="keinen Abnehmer/kein Schälpersonal"),"Div. Zipfel, ES ohne Verwendung",VLOOKUP(Abfalldokumentation!$E714,Produktgruppen!A:B,2,FALSE)),"-")))))))))))))))))))))))</f>
        <v>Rest</v>
      </c>
      <c r="E714" s="76" t="str">
        <f>IFERROR(VLOOKUP(Abfalldokumentation!$O714,Artikel!A:C,3,FALSE),Abfalldokumentation!$O714)</f>
        <v>Reste Zipfel</v>
      </c>
      <c r="F714" s="76" t="str">
        <f>VLOOKUP(T714,'Liste Gründe'!A:D,2,FALSE)</f>
        <v>keinen Verwendungszweck</v>
      </c>
      <c r="G714" s="75" t="str">
        <f>IF(ISBLANK(V714),VLOOKUP(Abfalldokumentation!$P714,'Liste Gründe'!A:D,3,FALSE),V714)</f>
        <v>Wurstschlaufe</v>
      </c>
      <c r="H714" s="76" t="str">
        <f>IF(ISBLANK(Abfalldokumentation!$W714),"-",Abfalldokumentation!$W714)</f>
        <v>-</v>
      </c>
      <c r="I714" s="76">
        <f t="shared" si="78"/>
        <v>39</v>
      </c>
      <c r="J714" s="76" t="str">
        <f t="shared" si="79"/>
        <v>Produkte</v>
      </c>
      <c r="K714" s="76" t="str">
        <f t="shared" si="80"/>
        <v>BUs</v>
      </c>
      <c r="L714" s="76" t="str">
        <f t="shared" si="81"/>
        <v>Symptome</v>
      </c>
      <c r="M714" s="76" t="str">
        <f>IFERROR(VLOOKUP(Abfalldokumentation!$O714,Kennzahlen!S:V,3,FALSE)*Abfalldokumentation!$B714,"0")</f>
        <v>0</v>
      </c>
      <c r="N714" s="76" t="str">
        <f>IF(ISBLANK(Q714),VLOOKUP(Abfalldokumentation!$O714,'Linien - BU'!R:S,2,FALSE),Q714)</f>
        <v>WVP</v>
      </c>
      <c r="O714" s="77" t="str">
        <f t="shared" si="82"/>
        <v>Reste Zipfel</v>
      </c>
      <c r="P714" s="77">
        <f t="shared" si="83"/>
        <v>61</v>
      </c>
      <c r="Q714" s="45" t="s">
        <v>209</v>
      </c>
      <c r="R714" s="46" t="s">
        <v>119</v>
      </c>
      <c r="S714" s="46">
        <v>80</v>
      </c>
      <c r="T714" s="46">
        <v>61</v>
      </c>
      <c r="U714" s="47">
        <v>44466</v>
      </c>
      <c r="V714" s="48" t="s">
        <v>41</v>
      </c>
      <c r="W714" s="46"/>
      <c r="X714" s="50" t="str">
        <f>IFERROR(VLOOKUP(Abfalldokumentation!$R714,Artikel!A:C,3,FALSE),Abfalldokumentation!$R714)</f>
        <v>Reste Zipfel</v>
      </c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spans="1:40" ht="30" hidden="1" customHeight="1" x14ac:dyDescent="0.25">
      <c r="A715" s="78" t="str">
        <f>VLOOKUP(N715,'Linien - BU'!A:B,2,FALSE)</f>
        <v>BU4</v>
      </c>
      <c r="B715" s="79">
        <f t="shared" si="77"/>
        <v>11</v>
      </c>
      <c r="C715" s="80">
        <f>Abfalldokumentation!$U715</f>
        <v>44467</v>
      </c>
      <c r="D715" s="69" t="str">
        <f>IFERROR(IF(VLOOKUP(O715,'[1]Rohware 230'!$B:$C,2,FALSE)=0,"Rohware"),
IFERROR(IF(VLOOKUP(O715,[1]Sammelnr.!$B:$C,2,FALSE)=0,"Sammelnr. ungeschält ABS"),
IFERROR(IF(VLOOKUP(O715,[1]Sammelnr.!$E:$F,2,FALSE)=0,"Sammelnr. ungeschält VS"),
IFERROR(IF(VLOOKUP(O715,[1]Sammelnr.!$H:$I,2,FALSE)=0,"Sammelnr. geschält"),
IFERROR(IF(VLOOKUP(O715,[1]Offen!$B:$C,2,FALSE)=0,"Offen ungeschält ABS"),
IFERROR(IF(VLOOKUP(O715,[1]Offen!$E:$F,2,FALSE)=0,"Offen ungeschält VOS"),
IFERROR(IF(VLOOKUP(O715,[1]Offen!$H:$I,2,FALSE)=0,"Offen geschält RW"),
IFERROR(IF(VLOOKUP(O715,[1]Offen!$K:$L,2,FALSE)=0,"Offen vegan"),
IFERROR(IF(VLOOKUP(O715,[1]Offen!$N:$O,2,FALSE)=0,"Offen Zipfel"),
IFERROR(IF(VLOOKUP(O715,[1]Offen!$Q:$R,2,FALSE)=0,"Offen Endstücke"),
IFERROR(IF(VLOOKUP(O715,[1]Vakuumiert!$B:$C,2,FALSE)=0,"Vakuumierter VOS ungeschält"),
IFERROR(IF(VLOOKUP(O715,[1]Vakuumiert!$E:$F,2,FALSE)=0,"Vakuumierter ABS ungeschält"),
IFERROR(IF(VLOOKUP(O715,[1]Vakuumiert!$H:$I,2,FALSE)=0,"Vakuumierter VOS geschält"),
IFERROR(IF(VLOOKUP(O715,[1]Vakuumiert!$K:$L,2,FALSE)=0,"Vakuumierter VOS vegan"),
IFERROR(IF(VLOOKUP(O715,[1]Vakuumiert!$N:$O,2,FALSE)=0,"Vakuumierter VOS Zipfel"),
IFERROR(IF(VLOOKUP(O715,[1]Vakuumiert!$Q:$R,2,FALSE)=0,"Vakuumiert geschält"),
IFERROR(IF(VLOOKUP(O715,'[1]vakuumierte Fertigprodukte'!$B:$C,2,FALSE)=0,"Fertigprodukte"),
IFERROR(IF(VLOOKUP(O715,'[1]vakuumierte Fertigprodukte'!$E:$FI,2,FALSE)=0,"Vakuumierte Zipfel"),
IFERROR(IF(VLOOKUP(O715,[1]Wurste!$B:$C,2,FALSE)=0,"Räucherwürste"),
IFERROR(IF(VLOOKUP(O715,[1]Wurste!$E:$F,2,FALSE)=0,"URW/URGW Wurst"),
IFERROR(IF(VLOOKUP(O715,[1]Wurste!$H:$I,2,FALSE)=0,"HF-Wurst Vegan"),
IFERROR(IF(VLOOKUP(O715,[1]Wurste!$K:$L,2,FALSE)=0,"320er ohne Würste"),
IFERROR(IF(AND(OR(Abfalldokumentation!$A715="BU3",Abfalldokumentation!$A715="Verkauf"),Abfalldokumentation!$F715="Schimmel",Abfalldokumentation!$G715="keinen Abnehmer/kein Schälpersonal"),"Div. Zipfel, ES ohne Verwendung",VLOOKUP(Abfalldokumentation!$E715,Produktgruppen!A:B,2,FALSE)),"-")))))))))))))))))))))))</f>
        <v>Vorschmelz</v>
      </c>
      <c r="E715" s="81" t="str">
        <f>IFERROR(VLOOKUP(Abfalldokumentation!$O715,Artikel!A:C,3,FALSE),Abfalldokumentation!$O715)</f>
        <v>VOS Schwarzer Pfeffer R</v>
      </c>
      <c r="F715" s="81" t="str">
        <f>VLOOKUP(T715,'Liste Gründe'!A:D,2,FALSE)</f>
        <v>keinen Verwendungszweck</v>
      </c>
      <c r="G715" s="80" t="str">
        <f>IF(ISBLANK(V715),VLOOKUP(Abfalldokumentation!$P715,'Liste Gründe'!A:D,3,FALSE),V715)</f>
        <v>keinen Verwendungszweck</v>
      </c>
      <c r="H715" s="81" t="str">
        <f>IF(ISBLANK(Abfalldokumentation!$W715),"-",Abfalldokumentation!$W715)</f>
        <v>keinen Verwendungszweck</v>
      </c>
      <c r="I715" s="81">
        <f t="shared" si="78"/>
        <v>39</v>
      </c>
      <c r="J715" s="81" t="str">
        <f t="shared" si="79"/>
        <v>Produkte</v>
      </c>
      <c r="K715" s="81" t="str">
        <f t="shared" si="80"/>
        <v>BUs</v>
      </c>
      <c r="L715" s="81" t="str">
        <f t="shared" si="81"/>
        <v>Symptome</v>
      </c>
      <c r="M715" s="81">
        <f>IFERROR(VLOOKUP(Abfalldokumentation!$O715,Kennzahlen!S:V,3,FALSE)*Abfalldokumentation!$B715,"0")</f>
        <v>5.5</v>
      </c>
      <c r="N715" s="81" t="str">
        <f>IF(ISBLANK(Q715),VLOOKUP(Abfalldokumentation!$O715,'Linien - BU'!R:S,2,FALSE),Q715)</f>
        <v>L22</v>
      </c>
      <c r="O715" s="77">
        <f t="shared" si="82"/>
        <v>29500482</v>
      </c>
      <c r="P715" s="77">
        <f t="shared" si="83"/>
        <v>61</v>
      </c>
      <c r="Q715" s="39" t="s">
        <v>186</v>
      </c>
      <c r="R715" s="40">
        <v>29500482</v>
      </c>
      <c r="S715" s="40">
        <v>11</v>
      </c>
      <c r="T715" s="40">
        <v>61</v>
      </c>
      <c r="U715" s="41">
        <v>44467</v>
      </c>
      <c r="V715" s="42"/>
      <c r="W715" s="40" t="s">
        <v>17</v>
      </c>
      <c r="X715" s="44" t="str">
        <f>IFERROR(VLOOKUP(Abfalldokumentation!$R715,Artikel!A:C,3,FALSE),Abfalldokumentation!$R715)</f>
        <v>VOS Schwarzer Pfeffer R</v>
      </c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spans="1:40" ht="30" hidden="1" customHeight="1" x14ac:dyDescent="0.25">
      <c r="A716" s="73" t="str">
        <f>VLOOKUP(N716,'Linien - BU'!A:B,2,FALSE)</f>
        <v>BU4</v>
      </c>
      <c r="B716" s="74">
        <f t="shared" si="77"/>
        <v>7</v>
      </c>
      <c r="C716" s="75">
        <f>Abfalldokumentation!$U716</f>
        <v>44467</v>
      </c>
      <c r="D716" s="69" t="str">
        <f>IFERROR(IF(VLOOKUP(O716,'[1]Rohware 230'!$B:$C,2,FALSE)=0,"Rohware"),
IFERROR(IF(VLOOKUP(O716,[1]Sammelnr.!$B:$C,2,FALSE)=0,"Sammelnr. ungeschält ABS"),
IFERROR(IF(VLOOKUP(O716,[1]Sammelnr.!$E:$F,2,FALSE)=0,"Sammelnr. ungeschält VS"),
IFERROR(IF(VLOOKUP(O716,[1]Sammelnr.!$H:$I,2,FALSE)=0,"Sammelnr. geschält"),
IFERROR(IF(VLOOKUP(O716,[1]Offen!$B:$C,2,FALSE)=0,"Offen ungeschält ABS"),
IFERROR(IF(VLOOKUP(O716,[1]Offen!$E:$F,2,FALSE)=0,"Offen ungeschält VOS"),
IFERROR(IF(VLOOKUP(O716,[1]Offen!$H:$I,2,FALSE)=0,"Offen geschält RW"),
IFERROR(IF(VLOOKUP(O716,[1]Offen!$K:$L,2,FALSE)=0,"Offen vegan"),
IFERROR(IF(VLOOKUP(O716,[1]Offen!$N:$O,2,FALSE)=0,"Offen Zipfel"),
IFERROR(IF(VLOOKUP(O716,[1]Offen!$Q:$R,2,FALSE)=0,"Offen Endstücke"),
IFERROR(IF(VLOOKUP(O716,[1]Vakuumiert!$B:$C,2,FALSE)=0,"Vakuumierter VOS ungeschält"),
IFERROR(IF(VLOOKUP(O716,[1]Vakuumiert!$E:$F,2,FALSE)=0,"Vakuumierter ABS ungeschält"),
IFERROR(IF(VLOOKUP(O716,[1]Vakuumiert!$H:$I,2,FALSE)=0,"Vakuumierter VOS geschält"),
IFERROR(IF(VLOOKUP(O716,[1]Vakuumiert!$K:$L,2,FALSE)=0,"Vakuumierter VOS vegan"),
IFERROR(IF(VLOOKUP(O716,[1]Vakuumiert!$N:$O,2,FALSE)=0,"Vakuumierter VOS Zipfel"),
IFERROR(IF(VLOOKUP(O716,[1]Vakuumiert!$Q:$R,2,FALSE)=0,"Vakuumiert geschält"),
IFERROR(IF(VLOOKUP(O716,'[1]vakuumierte Fertigprodukte'!$B:$C,2,FALSE)=0,"Fertigprodukte"),
IFERROR(IF(VLOOKUP(O716,'[1]vakuumierte Fertigprodukte'!$E:$FI,2,FALSE)=0,"Vakuumierte Zipfel"),
IFERROR(IF(VLOOKUP(O716,[1]Wurste!$B:$C,2,FALSE)=0,"Räucherwürste"),
IFERROR(IF(VLOOKUP(O716,[1]Wurste!$E:$F,2,FALSE)=0,"URW/URGW Wurst"),
IFERROR(IF(VLOOKUP(O716,[1]Wurste!$H:$I,2,FALSE)=0,"HF-Wurst Vegan"),
IFERROR(IF(VLOOKUP(O716,[1]Wurste!$K:$L,2,FALSE)=0,"320er ohne Würste"),
IFERROR(IF(AND(OR(Abfalldokumentation!$A716="BU3",Abfalldokumentation!$A716="Verkauf"),Abfalldokumentation!$F716="Schimmel",Abfalldokumentation!$G716="keinen Abnehmer/kein Schälpersonal"),"Div. Zipfel, ES ohne Verwendung",VLOOKUP(Abfalldokumentation!$E716,Produktgruppen!A:B,2,FALSE)),"-")))))))))))))))))))))))</f>
        <v>Vorschmelz</v>
      </c>
      <c r="E716" s="76" t="str">
        <f>IFERROR(VLOOKUP(Abfalldokumentation!$O716,Artikel!A:C,3,FALSE),Abfalldokumentation!$O716)</f>
        <v>VOS Schwarzer Pfeffer R</v>
      </c>
      <c r="F716" s="76" t="str">
        <f>VLOOKUP(T716,'Liste Gründe'!A:D,2,FALSE)</f>
        <v>keinen Verwendungszweck</v>
      </c>
      <c r="G716" s="75" t="str">
        <f>IF(ISBLANK(V716),VLOOKUP(Abfalldokumentation!$P716,'Liste Gründe'!A:D,3,FALSE),V716)</f>
        <v>keinen Verwendungszweck</v>
      </c>
      <c r="H716" s="76" t="str">
        <f>IF(ISBLANK(Abfalldokumentation!$W716),"-",Abfalldokumentation!$W716)</f>
        <v>keinen Verwendungszweck</v>
      </c>
      <c r="I716" s="76">
        <f t="shared" si="78"/>
        <v>39</v>
      </c>
      <c r="J716" s="76" t="str">
        <f t="shared" si="79"/>
        <v>Produkte</v>
      </c>
      <c r="K716" s="76" t="str">
        <f t="shared" si="80"/>
        <v>BUs</v>
      </c>
      <c r="L716" s="76" t="str">
        <f t="shared" si="81"/>
        <v>Symptome</v>
      </c>
      <c r="M716" s="76">
        <f>IFERROR(VLOOKUP(Abfalldokumentation!$O716,Kennzahlen!S:V,3,FALSE)*Abfalldokumentation!$B716,"0")</f>
        <v>3.5</v>
      </c>
      <c r="N716" s="76" t="str">
        <f>IF(ISBLANK(Q716),VLOOKUP(Abfalldokumentation!$O716,'Linien - BU'!R:S,2,FALSE),Q716)</f>
        <v>Bu4</v>
      </c>
      <c r="O716" s="77">
        <f t="shared" si="82"/>
        <v>29500482</v>
      </c>
      <c r="P716" s="77">
        <f t="shared" si="83"/>
        <v>61</v>
      </c>
      <c r="Q716" s="45" t="s">
        <v>247</v>
      </c>
      <c r="R716" s="46">
        <v>29500482</v>
      </c>
      <c r="S716" s="46">
        <v>7</v>
      </c>
      <c r="T716" s="46">
        <v>61</v>
      </c>
      <c r="U716" s="47">
        <v>44467</v>
      </c>
      <c r="V716" s="48"/>
      <c r="W716" s="46" t="s">
        <v>17</v>
      </c>
      <c r="X716" s="50" t="str">
        <f>IFERROR(VLOOKUP(Abfalldokumentation!$R716,Artikel!A:C,3,FALSE),Abfalldokumentation!$R716)</f>
        <v>VOS Schwarzer Pfeffer R</v>
      </c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spans="1:40" ht="30" hidden="1" customHeight="1" x14ac:dyDescent="0.25">
      <c r="A717" s="78" t="str">
        <f>VLOOKUP(N717,'Linien - BU'!A:B,2,FALSE)</f>
        <v>BU3</v>
      </c>
      <c r="B717" s="79">
        <f t="shared" si="77"/>
        <v>541</v>
      </c>
      <c r="C717" s="80">
        <f>Abfalldokumentation!$U717</f>
        <v>44467</v>
      </c>
      <c r="D717" s="69" t="str">
        <f>IFERROR(IF(VLOOKUP(O717,'[1]Rohware 230'!$B:$C,2,FALSE)=0,"Rohware"),
IFERROR(IF(VLOOKUP(O717,[1]Sammelnr.!$B:$C,2,FALSE)=0,"Sammelnr. ungeschält ABS"),
IFERROR(IF(VLOOKUP(O717,[1]Sammelnr.!$E:$F,2,FALSE)=0,"Sammelnr. ungeschält VS"),
IFERROR(IF(VLOOKUP(O717,[1]Sammelnr.!$H:$I,2,FALSE)=0,"Sammelnr. geschält"),
IFERROR(IF(VLOOKUP(O717,[1]Offen!$B:$C,2,FALSE)=0,"Offen ungeschält ABS"),
IFERROR(IF(VLOOKUP(O717,[1]Offen!$E:$F,2,FALSE)=0,"Offen ungeschält VOS"),
IFERROR(IF(VLOOKUP(O717,[1]Offen!$H:$I,2,FALSE)=0,"Offen geschält RW"),
IFERROR(IF(VLOOKUP(O717,[1]Offen!$K:$L,2,FALSE)=0,"Offen vegan"),
IFERROR(IF(VLOOKUP(O717,[1]Offen!$N:$O,2,FALSE)=0,"Offen Zipfel"),
IFERROR(IF(VLOOKUP(O717,[1]Offen!$Q:$R,2,FALSE)=0,"Offen Endstücke"),
IFERROR(IF(VLOOKUP(O717,[1]Vakuumiert!$B:$C,2,FALSE)=0,"Vakuumierter VOS ungeschält"),
IFERROR(IF(VLOOKUP(O717,[1]Vakuumiert!$E:$F,2,FALSE)=0,"Vakuumierter ABS ungeschält"),
IFERROR(IF(VLOOKUP(O717,[1]Vakuumiert!$H:$I,2,FALSE)=0,"Vakuumierter VOS geschält"),
IFERROR(IF(VLOOKUP(O717,[1]Vakuumiert!$K:$L,2,FALSE)=0,"Vakuumierter VOS vegan"),
IFERROR(IF(VLOOKUP(O717,[1]Vakuumiert!$N:$O,2,FALSE)=0,"Vakuumierter VOS Zipfel"),
IFERROR(IF(VLOOKUP(O717,[1]Vakuumiert!$Q:$R,2,FALSE)=0,"Vakuumiert geschält"),
IFERROR(IF(VLOOKUP(O717,'[1]vakuumierte Fertigprodukte'!$B:$C,2,FALSE)=0,"Fertigprodukte"),
IFERROR(IF(VLOOKUP(O717,'[1]vakuumierte Fertigprodukte'!$E:$FI,2,FALSE)=0,"Vakuumierte Zipfel"),
IFERROR(IF(VLOOKUP(O717,[1]Wurste!$B:$C,2,FALSE)=0,"Räucherwürste"),
IFERROR(IF(VLOOKUP(O717,[1]Wurste!$E:$F,2,FALSE)=0,"URW/URGW Wurst"),
IFERROR(IF(VLOOKUP(O717,[1]Wurste!$H:$I,2,FALSE)=0,"HF-Wurst Vegan"),
IFERROR(IF(VLOOKUP(O717,[1]Wurste!$K:$L,2,FALSE)=0,"320er ohne Würste"),
IFERROR(IF(AND(OR(Abfalldokumentation!$A717="BU3",Abfalldokumentation!$A717="Verkauf"),Abfalldokumentation!$F717="Schimmel",Abfalldokumentation!$G717="keinen Abnehmer/kein Schälpersonal"),"Div. Zipfel, ES ohne Verwendung",VLOOKUP(Abfalldokumentation!$E717,Produktgruppen!A:B,2,FALSE)),"-")))))))))))))))))))))))</f>
        <v>Vorschmelz</v>
      </c>
      <c r="E717" s="81" t="str">
        <f>IFERROR(VLOOKUP(Abfalldokumentation!$O717,Artikel!A:C,3,FALSE),Abfalldokumentation!$O717)</f>
        <v>VOS Früchte Blöcke</v>
      </c>
      <c r="F717" s="81" t="str">
        <f>VLOOKUP(T717,'Liste Gründe'!A:D,2,FALSE)</f>
        <v>keinen Verwendungszweck</v>
      </c>
      <c r="G717" s="80" t="str">
        <f>IF(ISBLANK(V717),VLOOKUP(Abfalldokumentation!$P717,'Liste Gründe'!A:D,3,FALSE),V717)</f>
        <v>keinen Verkauf, keinen Einsatz möglich</v>
      </c>
      <c r="H717" s="81" t="str">
        <f>IF(ISBLANK(Abfalldokumentation!$W717),"-",Abfalldokumentation!$W717)</f>
        <v>-</v>
      </c>
      <c r="I717" s="81">
        <f t="shared" si="78"/>
        <v>39</v>
      </c>
      <c r="J717" s="81" t="str">
        <f t="shared" si="79"/>
        <v>Produkte</v>
      </c>
      <c r="K717" s="81" t="str">
        <f t="shared" si="80"/>
        <v>BUs</v>
      </c>
      <c r="L717" s="81" t="str">
        <f t="shared" si="81"/>
        <v>Symptome</v>
      </c>
      <c r="M717" s="81">
        <f>IFERROR(VLOOKUP(Abfalldokumentation!$O717,Kennzahlen!S:V,3,FALSE)*Abfalldokumentation!$B717,"0")</f>
        <v>270.5</v>
      </c>
      <c r="N717" s="81" t="str">
        <f>IF(ISBLANK(Q717),VLOOKUP(Abfalldokumentation!$O717,'Linien - BU'!R:S,2,FALSE),Q717)</f>
        <v>L18</v>
      </c>
      <c r="O717" s="77">
        <f t="shared" si="82"/>
        <v>29500594</v>
      </c>
      <c r="P717" s="77">
        <f t="shared" si="83"/>
        <v>61</v>
      </c>
      <c r="Q717" s="39" t="s">
        <v>227</v>
      </c>
      <c r="R717" s="40">
        <v>29500594</v>
      </c>
      <c r="S717" s="40">
        <v>541</v>
      </c>
      <c r="T717" s="40">
        <v>61</v>
      </c>
      <c r="U717" s="41">
        <v>44467</v>
      </c>
      <c r="V717" s="42" t="s">
        <v>52</v>
      </c>
      <c r="W717" s="40"/>
      <c r="X717" s="44" t="str">
        <f>IFERROR(VLOOKUP(Abfalldokumentation!$R717,Artikel!A:C,3,FALSE),Abfalldokumentation!$R717)</f>
        <v>VOS Früchte Blöcke</v>
      </c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spans="1:40" ht="30" hidden="1" customHeight="1" x14ac:dyDescent="0.25">
      <c r="A718" s="73" t="str">
        <f>VLOOKUP(N718,'Linien - BU'!A:B,2,FALSE)</f>
        <v>BU4</v>
      </c>
      <c r="B718" s="74">
        <f t="shared" si="77"/>
        <v>15</v>
      </c>
      <c r="C718" s="75">
        <f>Abfalldokumentation!$U718</f>
        <v>44467</v>
      </c>
      <c r="D718" s="69" t="str">
        <f>IFERROR(IF(VLOOKUP(O718,'[1]Rohware 230'!$B:$C,2,FALSE)=0,"Rohware"),
IFERROR(IF(VLOOKUP(O718,[1]Sammelnr.!$B:$C,2,FALSE)=0,"Sammelnr. ungeschält ABS"),
IFERROR(IF(VLOOKUP(O718,[1]Sammelnr.!$E:$F,2,FALSE)=0,"Sammelnr. ungeschält VS"),
IFERROR(IF(VLOOKUP(O718,[1]Sammelnr.!$H:$I,2,FALSE)=0,"Sammelnr. geschält"),
IFERROR(IF(VLOOKUP(O718,[1]Offen!$B:$C,2,FALSE)=0,"Offen ungeschält ABS"),
IFERROR(IF(VLOOKUP(O718,[1]Offen!$E:$F,2,FALSE)=0,"Offen ungeschält VOS"),
IFERROR(IF(VLOOKUP(O718,[1]Offen!$H:$I,2,FALSE)=0,"Offen geschält RW"),
IFERROR(IF(VLOOKUP(O718,[1]Offen!$K:$L,2,FALSE)=0,"Offen vegan"),
IFERROR(IF(VLOOKUP(O718,[1]Offen!$N:$O,2,FALSE)=0,"Offen Zipfel"),
IFERROR(IF(VLOOKUP(O718,[1]Offen!$Q:$R,2,FALSE)=0,"Offen Endstücke"),
IFERROR(IF(VLOOKUP(O718,[1]Vakuumiert!$B:$C,2,FALSE)=0,"Vakuumierter VOS ungeschält"),
IFERROR(IF(VLOOKUP(O718,[1]Vakuumiert!$E:$F,2,FALSE)=0,"Vakuumierter ABS ungeschält"),
IFERROR(IF(VLOOKUP(O718,[1]Vakuumiert!$H:$I,2,FALSE)=0,"Vakuumierter VOS geschält"),
IFERROR(IF(VLOOKUP(O718,[1]Vakuumiert!$K:$L,2,FALSE)=0,"Vakuumierter VOS vegan"),
IFERROR(IF(VLOOKUP(O718,[1]Vakuumiert!$N:$O,2,FALSE)=0,"Vakuumierter VOS Zipfel"),
IFERROR(IF(VLOOKUP(O718,[1]Vakuumiert!$Q:$R,2,FALSE)=0,"Vakuumiert geschält"),
IFERROR(IF(VLOOKUP(O718,'[1]vakuumierte Fertigprodukte'!$B:$C,2,FALSE)=0,"Fertigprodukte"),
IFERROR(IF(VLOOKUP(O718,'[1]vakuumierte Fertigprodukte'!$E:$FI,2,FALSE)=0,"Vakuumierte Zipfel"),
IFERROR(IF(VLOOKUP(O718,[1]Wurste!$B:$C,2,FALSE)=0,"Räucherwürste"),
IFERROR(IF(VLOOKUP(O718,[1]Wurste!$E:$F,2,FALSE)=0,"URW/URGW Wurst"),
IFERROR(IF(VLOOKUP(O718,[1]Wurste!$H:$I,2,FALSE)=0,"HF-Wurst Vegan"),
IFERROR(IF(VLOOKUP(O718,[1]Wurste!$K:$L,2,FALSE)=0,"320er ohne Würste"),
IFERROR(IF(AND(OR(Abfalldokumentation!$A718="BU3",Abfalldokumentation!$A718="Verkauf"),Abfalldokumentation!$F718="Schimmel",Abfalldokumentation!$G718="keinen Abnehmer/kein Schälpersonal"),"Div. Zipfel, ES ohne Verwendung",VLOOKUP(Abfalldokumentation!$E718,Produktgruppen!A:B,2,FALSE)),"-")))))))))))))))))))))))</f>
        <v>ABS</v>
      </c>
      <c r="E718" s="76" t="str">
        <f>IFERROR(VLOOKUP(Abfalldokumentation!$O718,Artikel!A:C,3,FALSE),Abfalldokumentation!$O718)</f>
        <v>ABS MEDI-KRÄUK</v>
      </c>
      <c r="F718" s="76" t="str">
        <f>VLOOKUP(T718,'Liste Gründe'!A:D,2,FALSE)</f>
        <v>keinen Verwendungszweck</v>
      </c>
      <c r="G718" s="75" t="str">
        <f>IF(ISBLANK(V718),VLOOKUP(Abfalldokumentation!$P718,'Liste Gründe'!A:D,3,FALSE),V718)</f>
        <v>keinen Verwendungszweck</v>
      </c>
      <c r="H718" s="76" t="str">
        <f>IF(ISBLANK(Abfalldokumentation!$W718),"-",Abfalldokumentation!$W718)</f>
        <v>&lt;500kg/Monat</v>
      </c>
      <c r="I718" s="76">
        <f t="shared" si="78"/>
        <v>39</v>
      </c>
      <c r="J718" s="76" t="str">
        <f t="shared" si="79"/>
        <v>Produkte</v>
      </c>
      <c r="K718" s="76" t="str">
        <f t="shared" si="80"/>
        <v>BUs</v>
      </c>
      <c r="L718" s="76" t="str">
        <f t="shared" si="81"/>
        <v>Symptome</v>
      </c>
      <c r="M718" s="76">
        <f>IFERROR(VLOOKUP(Abfalldokumentation!$O718,Kennzahlen!S:V,3,FALSE)*Abfalldokumentation!$B718,"0")</f>
        <v>22.5</v>
      </c>
      <c r="N718" s="76" t="str">
        <f>IF(ISBLANK(Q718),VLOOKUP(Abfalldokumentation!$O718,'Linien - BU'!R:S,2,FALSE),Q718)</f>
        <v>L21</v>
      </c>
      <c r="O718" s="77">
        <f t="shared" si="82"/>
        <v>29500886</v>
      </c>
      <c r="P718" s="77">
        <f t="shared" si="83"/>
        <v>61</v>
      </c>
      <c r="Q718" s="45" t="s">
        <v>231</v>
      </c>
      <c r="R718" s="46">
        <v>29500886</v>
      </c>
      <c r="S718" s="46">
        <v>15</v>
      </c>
      <c r="T718" s="46">
        <v>61</v>
      </c>
      <c r="U718" s="47">
        <v>44467</v>
      </c>
      <c r="V718" s="48"/>
      <c r="W718" s="46" t="s">
        <v>250</v>
      </c>
      <c r="X718" s="50" t="str">
        <f>IFERROR(VLOOKUP(Abfalldokumentation!$R718,Artikel!A:C,3,FALSE),Abfalldokumentation!$R718)</f>
        <v>ABS MEDI-KRÄUK</v>
      </c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spans="1:40" ht="30" hidden="1" customHeight="1" x14ac:dyDescent="0.25">
      <c r="A719" s="78" t="str">
        <f>VLOOKUP(N719,'Linien - BU'!A:B,2,FALSE)</f>
        <v>BU4</v>
      </c>
      <c r="B719" s="79">
        <f t="shared" si="77"/>
        <v>11</v>
      </c>
      <c r="C719" s="80">
        <f>Abfalldokumentation!$U719</f>
        <v>44467</v>
      </c>
      <c r="D719" s="69" t="str">
        <f>IFERROR(IF(VLOOKUP(O719,'[1]Rohware 230'!$B:$C,2,FALSE)=0,"Rohware"),
IFERROR(IF(VLOOKUP(O719,[1]Sammelnr.!$B:$C,2,FALSE)=0,"Sammelnr. ungeschält ABS"),
IFERROR(IF(VLOOKUP(O719,[1]Sammelnr.!$E:$F,2,FALSE)=0,"Sammelnr. ungeschält VS"),
IFERROR(IF(VLOOKUP(O719,[1]Sammelnr.!$H:$I,2,FALSE)=0,"Sammelnr. geschält"),
IFERROR(IF(VLOOKUP(O719,[1]Offen!$B:$C,2,FALSE)=0,"Offen ungeschält ABS"),
IFERROR(IF(VLOOKUP(O719,[1]Offen!$E:$F,2,FALSE)=0,"Offen ungeschält VOS"),
IFERROR(IF(VLOOKUP(O719,[1]Offen!$H:$I,2,FALSE)=0,"Offen geschält RW"),
IFERROR(IF(VLOOKUP(O719,[1]Offen!$K:$L,2,FALSE)=0,"Offen vegan"),
IFERROR(IF(VLOOKUP(O719,[1]Offen!$N:$O,2,FALSE)=0,"Offen Zipfel"),
IFERROR(IF(VLOOKUP(O719,[1]Offen!$Q:$R,2,FALSE)=0,"Offen Endstücke"),
IFERROR(IF(VLOOKUP(O719,[1]Vakuumiert!$B:$C,2,FALSE)=0,"Vakuumierter VOS ungeschält"),
IFERROR(IF(VLOOKUP(O719,[1]Vakuumiert!$E:$F,2,FALSE)=0,"Vakuumierter ABS ungeschält"),
IFERROR(IF(VLOOKUP(O719,[1]Vakuumiert!$H:$I,2,FALSE)=0,"Vakuumierter VOS geschält"),
IFERROR(IF(VLOOKUP(O719,[1]Vakuumiert!$K:$L,2,FALSE)=0,"Vakuumierter VOS vegan"),
IFERROR(IF(VLOOKUP(O719,[1]Vakuumiert!$N:$O,2,FALSE)=0,"Vakuumierter VOS Zipfel"),
IFERROR(IF(VLOOKUP(O719,[1]Vakuumiert!$Q:$R,2,FALSE)=0,"Vakuumiert geschält"),
IFERROR(IF(VLOOKUP(O719,'[1]vakuumierte Fertigprodukte'!$B:$C,2,FALSE)=0,"Fertigprodukte"),
IFERROR(IF(VLOOKUP(O719,'[1]vakuumierte Fertigprodukte'!$E:$FI,2,FALSE)=0,"Vakuumierte Zipfel"),
IFERROR(IF(VLOOKUP(O719,[1]Wurste!$B:$C,2,FALSE)=0,"Räucherwürste"),
IFERROR(IF(VLOOKUP(O719,[1]Wurste!$E:$F,2,FALSE)=0,"URW/URGW Wurst"),
IFERROR(IF(VLOOKUP(O719,[1]Wurste!$H:$I,2,FALSE)=0,"HF-Wurst Vegan"),
IFERROR(IF(VLOOKUP(O719,[1]Wurste!$K:$L,2,FALSE)=0,"320er ohne Würste"),
IFERROR(IF(AND(OR(Abfalldokumentation!$A719="BU3",Abfalldokumentation!$A719="Verkauf"),Abfalldokumentation!$F719="Schimmel",Abfalldokumentation!$G719="keinen Abnehmer/kein Schälpersonal"),"Div. Zipfel, ES ohne Verwendung",VLOOKUP(Abfalldokumentation!$E719,Produktgruppen!A:B,2,FALSE)),"-")))))))))))))))))))))))</f>
        <v>ABS</v>
      </c>
      <c r="E719" s="81" t="str">
        <f>IFERROR(VLOOKUP(Abfalldokumentation!$O719,Artikel!A:C,3,FALSE),Abfalldokumentation!$O719)</f>
        <v>ABS PECO</v>
      </c>
      <c r="F719" s="81" t="str">
        <f>VLOOKUP(T719,'Liste Gründe'!A:D,2,FALSE)</f>
        <v>keinen Verwendungszweck</v>
      </c>
      <c r="G719" s="80" t="str">
        <f>IF(ISBLANK(V719),VLOOKUP(Abfalldokumentation!$P719,'Liste Gründe'!A:D,3,FALSE),V719)</f>
        <v>keinen Verwendungszweck</v>
      </c>
      <c r="H719" s="81" t="str">
        <f>IF(ISBLANK(Abfalldokumentation!$W719),"-",Abfalldokumentation!$W719)</f>
        <v>&lt;300kg/Monat</v>
      </c>
      <c r="I719" s="81">
        <f t="shared" si="78"/>
        <v>39</v>
      </c>
      <c r="J719" s="81" t="str">
        <f t="shared" si="79"/>
        <v>Produkte</v>
      </c>
      <c r="K719" s="81" t="str">
        <f t="shared" si="80"/>
        <v>BUs</v>
      </c>
      <c r="L719" s="81" t="str">
        <f t="shared" si="81"/>
        <v>Symptome</v>
      </c>
      <c r="M719" s="81">
        <f>IFERROR(VLOOKUP(Abfalldokumentation!$O719,Kennzahlen!S:V,3,FALSE)*Abfalldokumentation!$B719,"0")</f>
        <v>22</v>
      </c>
      <c r="N719" s="81" t="str">
        <f>IF(ISBLANK(Q719),VLOOKUP(Abfalldokumentation!$O719,'Linien - BU'!R:S,2,FALSE),Q719)</f>
        <v>L23</v>
      </c>
      <c r="O719" s="77">
        <f t="shared" si="82"/>
        <v>29500891</v>
      </c>
      <c r="P719" s="77">
        <f t="shared" si="83"/>
        <v>61</v>
      </c>
      <c r="Q719" s="39" t="s">
        <v>232</v>
      </c>
      <c r="R719" s="40">
        <v>29500891</v>
      </c>
      <c r="S719" s="40">
        <v>11</v>
      </c>
      <c r="T719" s="40">
        <v>61</v>
      </c>
      <c r="U719" s="41">
        <v>44467</v>
      </c>
      <c r="V719" s="42"/>
      <c r="W719" s="40" t="s">
        <v>190</v>
      </c>
      <c r="X719" s="44" t="str">
        <f>IFERROR(VLOOKUP(Abfalldokumentation!$R719,Artikel!A:C,3,FALSE),Abfalldokumentation!$R719)</f>
        <v>ABS PECO</v>
      </c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spans="1:40" ht="30" hidden="1" customHeight="1" x14ac:dyDescent="0.25">
      <c r="A720" s="73" t="str">
        <f>VLOOKUP(N720,'Linien - BU'!A:B,2,FALSE)</f>
        <v>BU4</v>
      </c>
      <c r="B720" s="74">
        <f t="shared" si="77"/>
        <v>12</v>
      </c>
      <c r="C720" s="75">
        <f>Abfalldokumentation!$U720</f>
        <v>44467</v>
      </c>
      <c r="D720" s="69" t="str">
        <f>IFERROR(IF(VLOOKUP(O720,'[1]Rohware 230'!$B:$C,2,FALSE)=0,"Rohware"),
IFERROR(IF(VLOOKUP(O720,[1]Sammelnr.!$B:$C,2,FALSE)=0,"Sammelnr. ungeschält ABS"),
IFERROR(IF(VLOOKUP(O720,[1]Sammelnr.!$E:$F,2,FALSE)=0,"Sammelnr. ungeschält VS"),
IFERROR(IF(VLOOKUP(O720,[1]Sammelnr.!$H:$I,2,FALSE)=0,"Sammelnr. geschält"),
IFERROR(IF(VLOOKUP(O720,[1]Offen!$B:$C,2,FALSE)=0,"Offen ungeschält ABS"),
IFERROR(IF(VLOOKUP(O720,[1]Offen!$E:$F,2,FALSE)=0,"Offen ungeschält VOS"),
IFERROR(IF(VLOOKUP(O720,[1]Offen!$H:$I,2,FALSE)=0,"Offen geschält RW"),
IFERROR(IF(VLOOKUP(O720,[1]Offen!$K:$L,2,FALSE)=0,"Offen vegan"),
IFERROR(IF(VLOOKUP(O720,[1]Offen!$N:$O,2,FALSE)=0,"Offen Zipfel"),
IFERROR(IF(VLOOKUP(O720,[1]Offen!$Q:$R,2,FALSE)=0,"Offen Endstücke"),
IFERROR(IF(VLOOKUP(O720,[1]Vakuumiert!$B:$C,2,FALSE)=0,"Vakuumierter VOS ungeschält"),
IFERROR(IF(VLOOKUP(O720,[1]Vakuumiert!$E:$F,2,FALSE)=0,"Vakuumierter ABS ungeschält"),
IFERROR(IF(VLOOKUP(O720,[1]Vakuumiert!$H:$I,2,FALSE)=0,"Vakuumierter VOS geschält"),
IFERROR(IF(VLOOKUP(O720,[1]Vakuumiert!$K:$L,2,FALSE)=0,"Vakuumierter VOS vegan"),
IFERROR(IF(VLOOKUP(O720,[1]Vakuumiert!$N:$O,2,FALSE)=0,"Vakuumierter VOS Zipfel"),
IFERROR(IF(VLOOKUP(O720,[1]Vakuumiert!$Q:$R,2,FALSE)=0,"Vakuumiert geschält"),
IFERROR(IF(VLOOKUP(O720,'[1]vakuumierte Fertigprodukte'!$B:$C,2,FALSE)=0,"Fertigprodukte"),
IFERROR(IF(VLOOKUP(O720,'[1]vakuumierte Fertigprodukte'!$E:$FI,2,FALSE)=0,"Vakuumierte Zipfel"),
IFERROR(IF(VLOOKUP(O720,[1]Wurste!$B:$C,2,FALSE)=0,"Räucherwürste"),
IFERROR(IF(VLOOKUP(O720,[1]Wurste!$E:$F,2,FALSE)=0,"URW/URGW Wurst"),
IFERROR(IF(VLOOKUP(O720,[1]Wurste!$H:$I,2,FALSE)=0,"HF-Wurst Vegan"),
IFERROR(IF(VLOOKUP(O720,[1]Wurste!$K:$L,2,FALSE)=0,"320er ohne Würste"),
IFERROR(IF(AND(OR(Abfalldokumentation!$A720="BU3",Abfalldokumentation!$A720="Verkauf"),Abfalldokumentation!$F720="Schimmel",Abfalldokumentation!$G720="keinen Abnehmer/kein Schälpersonal"),"Div. Zipfel, ES ohne Verwendung",VLOOKUP(Abfalldokumentation!$E720,Produktgruppen!A:B,2,FALSE)),"-")))))))))))))))))))))))</f>
        <v>ABS</v>
      </c>
      <c r="E720" s="76" t="str">
        <f>IFERROR(VLOOKUP(Abfalldokumentation!$O720,Artikel!A:C,3,FALSE),Abfalldokumentation!$O720)</f>
        <v>ABS BRIE</v>
      </c>
      <c r="F720" s="76" t="str">
        <f>VLOOKUP(T720,'Liste Gründe'!A:D,2,FALSE)</f>
        <v>keinen Verwendungszweck</v>
      </c>
      <c r="G720" s="75" t="str">
        <f>IF(ISBLANK(V720),VLOOKUP(Abfalldokumentation!$P720,'Liste Gründe'!A:D,3,FALSE),V720)</f>
        <v>keinen Verwendungszweck</v>
      </c>
      <c r="H720" s="76" t="str">
        <f>IF(ISBLANK(Abfalldokumentation!$W720),"-",Abfalldokumentation!$W720)</f>
        <v>&lt;20kg/Monat</v>
      </c>
      <c r="I720" s="76">
        <f t="shared" si="78"/>
        <v>39</v>
      </c>
      <c r="J720" s="76" t="str">
        <f t="shared" si="79"/>
        <v>Produkte</v>
      </c>
      <c r="K720" s="76" t="str">
        <f t="shared" si="80"/>
        <v>BUs</v>
      </c>
      <c r="L720" s="76" t="str">
        <f t="shared" si="81"/>
        <v>Symptome</v>
      </c>
      <c r="M720" s="76">
        <f>IFERROR(VLOOKUP(Abfalldokumentation!$O720,Kennzahlen!S:V,3,FALSE)*Abfalldokumentation!$B720,"0")</f>
        <v>0.12</v>
      </c>
      <c r="N720" s="76" t="str">
        <f>IF(ISBLANK(Q720),VLOOKUP(Abfalldokumentation!$O720,'Linien - BU'!R:S,2,FALSE),Q720)</f>
        <v>L20</v>
      </c>
      <c r="O720" s="77">
        <f t="shared" si="82"/>
        <v>29500895</v>
      </c>
      <c r="P720" s="77">
        <f t="shared" si="83"/>
        <v>61</v>
      </c>
      <c r="Q720" s="45" t="s">
        <v>189</v>
      </c>
      <c r="R720" s="46">
        <v>29500895</v>
      </c>
      <c r="S720" s="46">
        <v>12</v>
      </c>
      <c r="T720" s="46">
        <v>61</v>
      </c>
      <c r="U720" s="47">
        <v>44467</v>
      </c>
      <c r="V720" s="48"/>
      <c r="W720" s="46" t="s">
        <v>233</v>
      </c>
      <c r="X720" s="50" t="str">
        <f>IFERROR(VLOOKUP(Abfalldokumentation!$R720,Artikel!A:C,3,FALSE),Abfalldokumentation!$R720)</f>
        <v>ABS BRIE</v>
      </c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spans="1:40" ht="30" hidden="1" customHeight="1" x14ac:dyDescent="0.25">
      <c r="A721" s="78" t="str">
        <f>VLOOKUP(N721,'Linien - BU'!A:B,2,FALSE)</f>
        <v>BU4</v>
      </c>
      <c r="B721" s="79">
        <f t="shared" si="77"/>
        <v>8</v>
      </c>
      <c r="C721" s="80">
        <f>Abfalldokumentation!$U721</f>
        <v>44467</v>
      </c>
      <c r="D721" s="69" t="str">
        <f>IFERROR(IF(VLOOKUP(O721,'[1]Rohware 230'!$B:$C,2,FALSE)=0,"Rohware"),
IFERROR(IF(VLOOKUP(O721,[1]Sammelnr.!$B:$C,2,FALSE)=0,"Sammelnr. ungeschält ABS"),
IFERROR(IF(VLOOKUP(O721,[1]Sammelnr.!$E:$F,2,FALSE)=0,"Sammelnr. ungeschält VS"),
IFERROR(IF(VLOOKUP(O721,[1]Sammelnr.!$H:$I,2,FALSE)=0,"Sammelnr. geschält"),
IFERROR(IF(VLOOKUP(O721,[1]Offen!$B:$C,2,FALSE)=0,"Offen ungeschält ABS"),
IFERROR(IF(VLOOKUP(O721,[1]Offen!$E:$F,2,FALSE)=0,"Offen ungeschält VOS"),
IFERROR(IF(VLOOKUP(O721,[1]Offen!$H:$I,2,FALSE)=0,"Offen geschält RW"),
IFERROR(IF(VLOOKUP(O721,[1]Offen!$K:$L,2,FALSE)=0,"Offen vegan"),
IFERROR(IF(VLOOKUP(O721,[1]Offen!$N:$O,2,FALSE)=0,"Offen Zipfel"),
IFERROR(IF(VLOOKUP(O721,[1]Offen!$Q:$R,2,FALSE)=0,"Offen Endstücke"),
IFERROR(IF(VLOOKUP(O721,[1]Vakuumiert!$B:$C,2,FALSE)=0,"Vakuumierter VOS ungeschält"),
IFERROR(IF(VLOOKUP(O721,[1]Vakuumiert!$E:$F,2,FALSE)=0,"Vakuumierter ABS ungeschält"),
IFERROR(IF(VLOOKUP(O721,[1]Vakuumiert!$H:$I,2,FALSE)=0,"Vakuumierter VOS geschält"),
IFERROR(IF(VLOOKUP(O721,[1]Vakuumiert!$K:$L,2,FALSE)=0,"Vakuumierter VOS vegan"),
IFERROR(IF(VLOOKUP(O721,[1]Vakuumiert!$N:$O,2,FALSE)=0,"Vakuumierter VOS Zipfel"),
IFERROR(IF(VLOOKUP(O721,[1]Vakuumiert!$Q:$R,2,FALSE)=0,"Vakuumiert geschält"),
IFERROR(IF(VLOOKUP(O721,'[1]vakuumierte Fertigprodukte'!$B:$C,2,FALSE)=0,"Fertigprodukte"),
IFERROR(IF(VLOOKUP(O721,'[1]vakuumierte Fertigprodukte'!$E:$FI,2,FALSE)=0,"Vakuumierte Zipfel"),
IFERROR(IF(VLOOKUP(O721,[1]Wurste!$B:$C,2,FALSE)=0,"Räucherwürste"),
IFERROR(IF(VLOOKUP(O721,[1]Wurste!$E:$F,2,FALSE)=0,"URW/URGW Wurst"),
IFERROR(IF(VLOOKUP(O721,[1]Wurste!$H:$I,2,FALSE)=0,"HF-Wurst Vegan"),
IFERROR(IF(VLOOKUP(O721,[1]Wurste!$K:$L,2,FALSE)=0,"320er ohne Würste"),
IFERROR(IF(AND(OR(Abfalldokumentation!$A721="BU3",Abfalldokumentation!$A721="Verkauf"),Abfalldokumentation!$F721="Schimmel",Abfalldokumentation!$G721="keinen Abnehmer/kein Schälpersonal"),"Div. Zipfel, ES ohne Verwendung",VLOOKUP(Abfalldokumentation!$E721,Produktgruppen!A:B,2,FALSE)),"-")))))))))))))))))))))))</f>
        <v>ABS</v>
      </c>
      <c r="E721" s="81" t="str">
        <f>IFERROR(VLOOKUP(Abfalldokumentation!$O721,Artikel!A:C,3,FALSE),Abfalldokumentation!$O721)</f>
        <v>ABS ROVIN</v>
      </c>
      <c r="F721" s="81" t="str">
        <f>VLOOKUP(T721,'Liste Gründe'!A:D,2,FALSE)</f>
        <v>keinen Verwendungszweck</v>
      </c>
      <c r="G721" s="80" t="str">
        <f>IF(ISBLANK(V721),VLOOKUP(Abfalldokumentation!$P721,'Liste Gründe'!A:D,3,FALSE),V721)</f>
        <v>keinen Verwendungszweck</v>
      </c>
      <c r="H721" s="81" t="str">
        <f>IF(ISBLANK(Abfalldokumentation!$W721),"-",Abfalldokumentation!$W721)</f>
        <v>&lt;300kg/Monat</v>
      </c>
      <c r="I721" s="81">
        <f t="shared" si="78"/>
        <v>39</v>
      </c>
      <c r="J721" s="81" t="str">
        <f t="shared" si="79"/>
        <v>Produkte</v>
      </c>
      <c r="K721" s="81" t="str">
        <f t="shared" si="80"/>
        <v>BUs</v>
      </c>
      <c r="L721" s="81" t="str">
        <f t="shared" si="81"/>
        <v>Symptome</v>
      </c>
      <c r="M721" s="81">
        <f>IFERROR(VLOOKUP(Abfalldokumentation!$O721,Kennzahlen!S:V,3,FALSE)*Abfalldokumentation!$B721,"0")</f>
        <v>0.08</v>
      </c>
      <c r="N721" s="81" t="str">
        <f>IF(ISBLANK(Q721),VLOOKUP(Abfalldokumentation!$O721,'Linien - BU'!R:S,2,FALSE),Q721)</f>
        <v>L23</v>
      </c>
      <c r="O721" s="77">
        <f t="shared" si="82"/>
        <v>29500900</v>
      </c>
      <c r="P721" s="77">
        <f t="shared" si="83"/>
        <v>61</v>
      </c>
      <c r="Q721" s="39" t="s">
        <v>232</v>
      </c>
      <c r="R721" s="40">
        <v>29500900</v>
      </c>
      <c r="S721" s="40">
        <v>8</v>
      </c>
      <c r="T721" s="40">
        <v>61</v>
      </c>
      <c r="U721" s="41">
        <v>44467</v>
      </c>
      <c r="V721" s="42"/>
      <c r="W721" s="40" t="s">
        <v>190</v>
      </c>
      <c r="X721" s="44" t="str">
        <f>IFERROR(VLOOKUP(Abfalldokumentation!$R721,Artikel!A:C,3,FALSE),Abfalldokumentation!$R721)</f>
        <v>ABS ROVIN</v>
      </c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spans="1:40" ht="30" hidden="1" customHeight="1" x14ac:dyDescent="0.25">
      <c r="A722" s="73" t="str">
        <f>VLOOKUP(N722,'Linien - BU'!A:B,2,FALSE)</f>
        <v>BU4</v>
      </c>
      <c r="B722" s="74">
        <f t="shared" si="77"/>
        <v>3</v>
      </c>
      <c r="C722" s="75">
        <f>Abfalldokumentation!$U722</f>
        <v>44467</v>
      </c>
      <c r="D722" s="69" t="str">
        <f>IFERROR(IF(VLOOKUP(O722,'[1]Rohware 230'!$B:$C,2,FALSE)=0,"Rohware"),
IFERROR(IF(VLOOKUP(O722,[1]Sammelnr.!$B:$C,2,FALSE)=0,"Sammelnr. ungeschält ABS"),
IFERROR(IF(VLOOKUP(O722,[1]Sammelnr.!$E:$F,2,FALSE)=0,"Sammelnr. ungeschält VS"),
IFERROR(IF(VLOOKUP(O722,[1]Sammelnr.!$H:$I,2,FALSE)=0,"Sammelnr. geschält"),
IFERROR(IF(VLOOKUP(O722,[1]Offen!$B:$C,2,FALSE)=0,"Offen ungeschält ABS"),
IFERROR(IF(VLOOKUP(O722,[1]Offen!$E:$F,2,FALSE)=0,"Offen ungeschält VOS"),
IFERROR(IF(VLOOKUP(O722,[1]Offen!$H:$I,2,FALSE)=0,"Offen geschält RW"),
IFERROR(IF(VLOOKUP(O722,[1]Offen!$K:$L,2,FALSE)=0,"Offen vegan"),
IFERROR(IF(VLOOKUP(O722,[1]Offen!$N:$O,2,FALSE)=0,"Offen Zipfel"),
IFERROR(IF(VLOOKUP(O722,[1]Offen!$Q:$R,2,FALSE)=0,"Offen Endstücke"),
IFERROR(IF(VLOOKUP(O722,[1]Vakuumiert!$B:$C,2,FALSE)=0,"Vakuumierter VOS ungeschält"),
IFERROR(IF(VLOOKUP(O722,[1]Vakuumiert!$E:$F,2,FALSE)=0,"Vakuumierter ABS ungeschält"),
IFERROR(IF(VLOOKUP(O722,[1]Vakuumiert!$H:$I,2,FALSE)=0,"Vakuumierter VOS geschält"),
IFERROR(IF(VLOOKUP(O722,[1]Vakuumiert!$K:$L,2,FALSE)=0,"Vakuumierter VOS vegan"),
IFERROR(IF(VLOOKUP(O722,[1]Vakuumiert!$N:$O,2,FALSE)=0,"Vakuumierter VOS Zipfel"),
IFERROR(IF(VLOOKUP(O722,[1]Vakuumiert!$Q:$R,2,FALSE)=0,"Vakuumiert geschält"),
IFERROR(IF(VLOOKUP(O722,'[1]vakuumierte Fertigprodukte'!$B:$C,2,FALSE)=0,"Fertigprodukte"),
IFERROR(IF(VLOOKUP(O722,'[1]vakuumierte Fertigprodukte'!$E:$FI,2,FALSE)=0,"Vakuumierte Zipfel"),
IFERROR(IF(VLOOKUP(O722,[1]Wurste!$B:$C,2,FALSE)=0,"Räucherwürste"),
IFERROR(IF(VLOOKUP(O722,[1]Wurste!$E:$F,2,FALSE)=0,"URW/URGW Wurst"),
IFERROR(IF(VLOOKUP(O722,[1]Wurste!$H:$I,2,FALSE)=0,"HF-Wurst Vegan"),
IFERROR(IF(VLOOKUP(O722,[1]Wurste!$K:$L,2,FALSE)=0,"320er ohne Würste"),
IFERROR(IF(AND(OR(Abfalldokumentation!$A722="BU3",Abfalldokumentation!$A722="Verkauf"),Abfalldokumentation!$F722="Schimmel",Abfalldokumentation!$G722="keinen Abnehmer/kein Schälpersonal"),"Div. Zipfel, ES ohne Verwendung",VLOOKUP(Abfalldokumentation!$E722,Produktgruppen!A:B,2,FALSE)),"-")))))))))))))))))))))))</f>
        <v>ABS</v>
      </c>
      <c r="E722" s="76" t="str">
        <f>IFERROR(VLOOKUP(Abfalldokumentation!$O722,Artikel!A:C,3,FALSE),Abfalldokumentation!$O722)</f>
        <v>ABS ROVIN</v>
      </c>
      <c r="F722" s="76" t="str">
        <f>VLOOKUP(T722,'Liste Gründe'!A:D,2,FALSE)</f>
        <v>keinen Verwendungszweck</v>
      </c>
      <c r="G722" s="75" t="str">
        <f>IF(ISBLANK(V722),VLOOKUP(Abfalldokumentation!$P722,'Liste Gründe'!A:D,3,FALSE),V722)</f>
        <v>keinen Verwendungszweck</v>
      </c>
      <c r="H722" s="76" t="str">
        <f>IF(ISBLANK(Abfalldokumentation!$W722),"-",Abfalldokumentation!$W722)</f>
        <v>&lt;300kg/Monat</v>
      </c>
      <c r="I722" s="76">
        <f t="shared" si="78"/>
        <v>39</v>
      </c>
      <c r="J722" s="76" t="str">
        <f t="shared" si="79"/>
        <v>Produkte</v>
      </c>
      <c r="K722" s="76" t="str">
        <f t="shared" si="80"/>
        <v>BUs</v>
      </c>
      <c r="L722" s="76" t="str">
        <f t="shared" si="81"/>
        <v>Symptome</v>
      </c>
      <c r="M722" s="76">
        <f>IFERROR(VLOOKUP(Abfalldokumentation!$O722,Kennzahlen!S:V,3,FALSE)*Abfalldokumentation!$B722,"0")</f>
        <v>0.03</v>
      </c>
      <c r="N722" s="76" t="str">
        <f>IF(ISBLANK(Q722),VLOOKUP(Abfalldokumentation!$O722,'Linien - BU'!R:S,2,FALSE),Q722)</f>
        <v>L23</v>
      </c>
      <c r="O722" s="77">
        <f t="shared" si="82"/>
        <v>29500900</v>
      </c>
      <c r="P722" s="77">
        <f t="shared" si="83"/>
        <v>61</v>
      </c>
      <c r="Q722" s="45" t="s">
        <v>232</v>
      </c>
      <c r="R722" s="46">
        <v>29500900</v>
      </c>
      <c r="S722" s="46">
        <v>3</v>
      </c>
      <c r="T722" s="46">
        <v>61</v>
      </c>
      <c r="U722" s="47">
        <v>44467</v>
      </c>
      <c r="V722" s="48"/>
      <c r="W722" s="46" t="s">
        <v>190</v>
      </c>
      <c r="X722" s="50" t="str">
        <f>IFERROR(VLOOKUP(Abfalldokumentation!$R722,Artikel!A:C,3,FALSE),Abfalldokumentation!$R722)</f>
        <v>ABS ROVIN</v>
      </c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spans="1:40" ht="30" hidden="1" customHeight="1" x14ac:dyDescent="0.25">
      <c r="A723" s="78" t="str">
        <f>VLOOKUP(N723,'Linien - BU'!A:B,2,FALSE)</f>
        <v>BU4</v>
      </c>
      <c r="B723" s="79">
        <f t="shared" si="77"/>
        <v>8</v>
      </c>
      <c r="C723" s="80">
        <f>Abfalldokumentation!$U723</f>
        <v>44467</v>
      </c>
      <c r="D723" s="69" t="str">
        <f>IFERROR(IF(VLOOKUP(O723,'[1]Rohware 230'!$B:$C,2,FALSE)=0,"Rohware"),
IFERROR(IF(VLOOKUP(O723,[1]Sammelnr.!$B:$C,2,FALSE)=0,"Sammelnr. ungeschält ABS"),
IFERROR(IF(VLOOKUP(O723,[1]Sammelnr.!$E:$F,2,FALSE)=0,"Sammelnr. ungeschält VS"),
IFERROR(IF(VLOOKUP(O723,[1]Sammelnr.!$H:$I,2,FALSE)=0,"Sammelnr. geschält"),
IFERROR(IF(VLOOKUP(O723,[1]Offen!$B:$C,2,FALSE)=0,"Offen ungeschält ABS"),
IFERROR(IF(VLOOKUP(O723,[1]Offen!$E:$F,2,FALSE)=0,"Offen ungeschält VOS"),
IFERROR(IF(VLOOKUP(O723,[1]Offen!$H:$I,2,FALSE)=0,"Offen geschält RW"),
IFERROR(IF(VLOOKUP(O723,[1]Offen!$K:$L,2,FALSE)=0,"Offen vegan"),
IFERROR(IF(VLOOKUP(O723,[1]Offen!$N:$O,2,FALSE)=0,"Offen Zipfel"),
IFERROR(IF(VLOOKUP(O723,[1]Offen!$Q:$R,2,FALSE)=0,"Offen Endstücke"),
IFERROR(IF(VLOOKUP(O723,[1]Vakuumiert!$B:$C,2,FALSE)=0,"Vakuumierter VOS ungeschält"),
IFERROR(IF(VLOOKUP(O723,[1]Vakuumiert!$E:$F,2,FALSE)=0,"Vakuumierter ABS ungeschält"),
IFERROR(IF(VLOOKUP(O723,[1]Vakuumiert!$H:$I,2,FALSE)=0,"Vakuumierter VOS geschält"),
IFERROR(IF(VLOOKUP(O723,[1]Vakuumiert!$K:$L,2,FALSE)=0,"Vakuumierter VOS vegan"),
IFERROR(IF(VLOOKUP(O723,[1]Vakuumiert!$N:$O,2,FALSE)=0,"Vakuumierter VOS Zipfel"),
IFERROR(IF(VLOOKUP(O723,[1]Vakuumiert!$Q:$R,2,FALSE)=0,"Vakuumiert geschält"),
IFERROR(IF(VLOOKUP(O723,'[1]vakuumierte Fertigprodukte'!$B:$C,2,FALSE)=0,"Fertigprodukte"),
IFERROR(IF(VLOOKUP(O723,'[1]vakuumierte Fertigprodukte'!$E:$FI,2,FALSE)=0,"Vakuumierte Zipfel"),
IFERROR(IF(VLOOKUP(O723,[1]Wurste!$B:$C,2,FALSE)=0,"Räucherwürste"),
IFERROR(IF(VLOOKUP(O723,[1]Wurste!$E:$F,2,FALSE)=0,"URW/URGW Wurst"),
IFERROR(IF(VLOOKUP(O723,[1]Wurste!$H:$I,2,FALSE)=0,"HF-Wurst Vegan"),
IFERROR(IF(VLOOKUP(O723,[1]Wurste!$K:$L,2,FALSE)=0,"320er ohne Würste"),
IFERROR(IF(AND(OR(Abfalldokumentation!$A723="BU3",Abfalldokumentation!$A723="Verkauf"),Abfalldokumentation!$F723="Schimmel",Abfalldokumentation!$G723="keinen Abnehmer/kein Schälpersonal"),"Div. Zipfel, ES ohne Verwendung",VLOOKUP(Abfalldokumentation!$E723,Produktgruppen!A:B,2,FALSE)),"-")))))))))))))))))))))))</f>
        <v>ABS</v>
      </c>
      <c r="E723" s="81" t="str">
        <f>IFERROR(VLOOKUP(Abfalldokumentation!$O723,Artikel!A:C,3,FALSE),Abfalldokumentation!$O723)</f>
        <v>ABS SCH-PAUL</v>
      </c>
      <c r="F723" s="81" t="str">
        <f>VLOOKUP(T723,'Liste Gründe'!A:D,2,FALSE)</f>
        <v>keinen Verwendungszweck</v>
      </c>
      <c r="G723" s="80" t="str">
        <f>IF(ISBLANK(V723),VLOOKUP(Abfalldokumentation!$P723,'Liste Gründe'!A:D,3,FALSE),V723)</f>
        <v>keinen Verwendungszweck</v>
      </c>
      <c r="H723" s="81" t="str">
        <f>IF(ISBLANK(Abfalldokumentation!$W723),"-",Abfalldokumentation!$W723)</f>
        <v>&lt;300kg/Monat</v>
      </c>
      <c r="I723" s="81">
        <f t="shared" si="78"/>
        <v>39</v>
      </c>
      <c r="J723" s="81" t="str">
        <f t="shared" si="79"/>
        <v>Produkte</v>
      </c>
      <c r="K723" s="81" t="str">
        <f t="shared" si="80"/>
        <v>BUs</v>
      </c>
      <c r="L723" s="81" t="str">
        <f t="shared" si="81"/>
        <v>Symptome</v>
      </c>
      <c r="M723" s="81">
        <f>IFERROR(VLOOKUP(Abfalldokumentation!$O723,Kennzahlen!S:V,3,FALSE)*Abfalldokumentation!$B723,"0")</f>
        <v>0.08</v>
      </c>
      <c r="N723" s="81" t="str">
        <f>IF(ISBLANK(Q723),VLOOKUP(Abfalldokumentation!$O723,'Linien - BU'!R:S,2,FALSE),Q723)</f>
        <v>L21</v>
      </c>
      <c r="O723" s="77">
        <f t="shared" si="82"/>
        <v>29500906</v>
      </c>
      <c r="P723" s="77">
        <f t="shared" si="83"/>
        <v>61</v>
      </c>
      <c r="Q723" s="39" t="s">
        <v>231</v>
      </c>
      <c r="R723" s="40">
        <v>29500906</v>
      </c>
      <c r="S723" s="40">
        <v>8</v>
      </c>
      <c r="T723" s="40">
        <v>61</v>
      </c>
      <c r="U723" s="41">
        <v>44467</v>
      </c>
      <c r="V723" s="42"/>
      <c r="W723" s="40" t="s">
        <v>190</v>
      </c>
      <c r="X723" s="44" t="str">
        <f>IFERROR(VLOOKUP(Abfalldokumentation!$R723,Artikel!A:C,3,FALSE),Abfalldokumentation!$R723)</f>
        <v>ABS SCH-PAUL</v>
      </c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spans="1:40" ht="30" hidden="1" customHeight="1" x14ac:dyDescent="0.25">
      <c r="A724" s="73" t="str">
        <f>VLOOKUP(N724,'Linien - BU'!A:B,2,FALSE)</f>
        <v>BU4</v>
      </c>
      <c r="B724" s="74">
        <f t="shared" si="77"/>
        <v>10</v>
      </c>
      <c r="C724" s="75">
        <f>Abfalldokumentation!$U724</f>
        <v>44467</v>
      </c>
      <c r="D724" s="69" t="str">
        <f>IFERROR(IF(VLOOKUP(O724,'[1]Rohware 230'!$B:$C,2,FALSE)=0,"Rohware"),
IFERROR(IF(VLOOKUP(O724,[1]Sammelnr.!$B:$C,2,FALSE)=0,"Sammelnr. ungeschält ABS"),
IFERROR(IF(VLOOKUP(O724,[1]Sammelnr.!$E:$F,2,FALSE)=0,"Sammelnr. ungeschält VS"),
IFERROR(IF(VLOOKUP(O724,[1]Sammelnr.!$H:$I,2,FALSE)=0,"Sammelnr. geschält"),
IFERROR(IF(VLOOKUP(O724,[1]Offen!$B:$C,2,FALSE)=0,"Offen ungeschält ABS"),
IFERROR(IF(VLOOKUP(O724,[1]Offen!$E:$F,2,FALSE)=0,"Offen ungeschält VOS"),
IFERROR(IF(VLOOKUP(O724,[1]Offen!$H:$I,2,FALSE)=0,"Offen geschält RW"),
IFERROR(IF(VLOOKUP(O724,[1]Offen!$K:$L,2,FALSE)=0,"Offen vegan"),
IFERROR(IF(VLOOKUP(O724,[1]Offen!$N:$O,2,FALSE)=0,"Offen Zipfel"),
IFERROR(IF(VLOOKUP(O724,[1]Offen!$Q:$R,2,FALSE)=0,"Offen Endstücke"),
IFERROR(IF(VLOOKUP(O724,[1]Vakuumiert!$B:$C,2,FALSE)=0,"Vakuumierter VOS ungeschält"),
IFERROR(IF(VLOOKUP(O724,[1]Vakuumiert!$E:$F,2,FALSE)=0,"Vakuumierter ABS ungeschält"),
IFERROR(IF(VLOOKUP(O724,[1]Vakuumiert!$H:$I,2,FALSE)=0,"Vakuumierter VOS geschält"),
IFERROR(IF(VLOOKUP(O724,[1]Vakuumiert!$K:$L,2,FALSE)=0,"Vakuumierter VOS vegan"),
IFERROR(IF(VLOOKUP(O724,[1]Vakuumiert!$N:$O,2,FALSE)=0,"Vakuumierter VOS Zipfel"),
IFERROR(IF(VLOOKUP(O724,[1]Vakuumiert!$Q:$R,2,FALSE)=0,"Vakuumiert geschält"),
IFERROR(IF(VLOOKUP(O724,'[1]vakuumierte Fertigprodukte'!$B:$C,2,FALSE)=0,"Fertigprodukte"),
IFERROR(IF(VLOOKUP(O724,'[1]vakuumierte Fertigprodukte'!$E:$FI,2,FALSE)=0,"Vakuumierte Zipfel"),
IFERROR(IF(VLOOKUP(O724,[1]Wurste!$B:$C,2,FALSE)=0,"Räucherwürste"),
IFERROR(IF(VLOOKUP(O724,[1]Wurste!$E:$F,2,FALSE)=0,"URW/URGW Wurst"),
IFERROR(IF(VLOOKUP(O724,[1]Wurste!$H:$I,2,FALSE)=0,"HF-Wurst Vegan"),
IFERROR(IF(VLOOKUP(O724,[1]Wurste!$K:$L,2,FALSE)=0,"320er ohne Würste"),
IFERROR(IF(AND(OR(Abfalldokumentation!$A724="BU3",Abfalldokumentation!$A724="Verkauf"),Abfalldokumentation!$F724="Schimmel",Abfalldokumentation!$G724="keinen Abnehmer/kein Schälpersonal"),"Div. Zipfel, ES ohne Verwendung",VLOOKUP(Abfalldokumentation!$E724,Produktgruppen!A:B,2,FALSE)),"-")))))))))))))))))))))))</f>
        <v>ABS</v>
      </c>
      <c r="E724" s="76" t="str">
        <f>IFERROR(VLOOKUP(Abfalldokumentation!$O724,Artikel!A:C,3,FALSE),Abfalldokumentation!$O724)</f>
        <v>ABS Unser Blütenkäse</v>
      </c>
      <c r="F724" s="76" t="str">
        <f>VLOOKUP(T724,'Liste Gründe'!A:D,2,FALSE)</f>
        <v>keinen Verwendungszweck</v>
      </c>
      <c r="G724" s="75" t="str">
        <f>IF(ISBLANK(V724),VLOOKUP(Abfalldokumentation!$P724,'Liste Gründe'!A:D,3,FALSE),V724)</f>
        <v>keinen Verwendungszweck</v>
      </c>
      <c r="H724" s="76" t="str">
        <f>IF(ISBLANK(Abfalldokumentation!$W724),"-",Abfalldokumentation!$W724)</f>
        <v>&lt;500kg/Monat</v>
      </c>
      <c r="I724" s="76">
        <f t="shared" si="78"/>
        <v>39</v>
      </c>
      <c r="J724" s="76" t="str">
        <f t="shared" si="79"/>
        <v>Produkte</v>
      </c>
      <c r="K724" s="76" t="str">
        <f t="shared" si="80"/>
        <v>BUs</v>
      </c>
      <c r="L724" s="76" t="str">
        <f t="shared" si="81"/>
        <v>Symptome</v>
      </c>
      <c r="M724" s="76">
        <f>IFERROR(VLOOKUP(Abfalldokumentation!$O724,Kennzahlen!S:V,3,FALSE)*Abfalldokumentation!$B724,"0")</f>
        <v>0.1</v>
      </c>
      <c r="N724" s="76" t="str">
        <f>IF(ISBLANK(Q724),VLOOKUP(Abfalldokumentation!$O724,'Linien - BU'!R:S,2,FALSE),Q724)</f>
        <v>L22</v>
      </c>
      <c r="O724" s="77">
        <f t="shared" si="82"/>
        <v>29500910</v>
      </c>
      <c r="P724" s="77">
        <f t="shared" si="83"/>
        <v>61</v>
      </c>
      <c r="Q724" s="45" t="s">
        <v>186</v>
      </c>
      <c r="R724" s="46">
        <v>29500910</v>
      </c>
      <c r="S724" s="46">
        <v>10</v>
      </c>
      <c r="T724" s="46">
        <v>61</v>
      </c>
      <c r="U724" s="47">
        <v>44467</v>
      </c>
      <c r="V724" s="48"/>
      <c r="W724" s="46" t="s">
        <v>250</v>
      </c>
      <c r="X724" s="50" t="str">
        <f>IFERROR(VLOOKUP(Abfalldokumentation!$R724,Artikel!A:C,3,FALSE),Abfalldokumentation!$R724)</f>
        <v>ABS Unser Blütenkäse</v>
      </c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spans="1:40" ht="30" hidden="1" customHeight="1" x14ac:dyDescent="0.25">
      <c r="A725" s="78" t="str">
        <f>VLOOKUP(N725,'Linien - BU'!A:B,2,FALSE)</f>
        <v>BU1</v>
      </c>
      <c r="B725" s="79">
        <f t="shared" si="77"/>
        <v>84</v>
      </c>
      <c r="C725" s="80">
        <f>Abfalldokumentation!$U725</f>
        <v>44467</v>
      </c>
      <c r="D725" s="69" t="str">
        <f>IFERROR(IF(VLOOKUP(O725,'[1]Rohware 230'!$B:$C,2,FALSE)=0,"Rohware"),
IFERROR(IF(VLOOKUP(O725,[1]Sammelnr.!$B:$C,2,FALSE)=0,"Sammelnr. ungeschält ABS"),
IFERROR(IF(VLOOKUP(O725,[1]Sammelnr.!$E:$F,2,FALSE)=0,"Sammelnr. ungeschält VS"),
IFERROR(IF(VLOOKUP(O725,[1]Sammelnr.!$H:$I,2,FALSE)=0,"Sammelnr. geschält"),
IFERROR(IF(VLOOKUP(O725,[1]Offen!$B:$C,2,FALSE)=0,"Offen ungeschält ABS"),
IFERROR(IF(VLOOKUP(O725,[1]Offen!$E:$F,2,FALSE)=0,"Offen ungeschält VOS"),
IFERROR(IF(VLOOKUP(O725,[1]Offen!$H:$I,2,FALSE)=0,"Offen geschält RW"),
IFERROR(IF(VLOOKUP(O725,[1]Offen!$K:$L,2,FALSE)=0,"Offen vegan"),
IFERROR(IF(VLOOKUP(O725,[1]Offen!$N:$O,2,FALSE)=0,"Offen Zipfel"),
IFERROR(IF(VLOOKUP(O725,[1]Offen!$Q:$R,2,FALSE)=0,"Offen Endstücke"),
IFERROR(IF(VLOOKUP(O725,[1]Vakuumiert!$B:$C,2,FALSE)=0,"Vakuumierter VOS ungeschält"),
IFERROR(IF(VLOOKUP(O725,[1]Vakuumiert!$E:$F,2,FALSE)=0,"Vakuumierter ABS ungeschält"),
IFERROR(IF(VLOOKUP(O725,[1]Vakuumiert!$H:$I,2,FALSE)=0,"Vakuumierter VOS geschält"),
IFERROR(IF(VLOOKUP(O725,[1]Vakuumiert!$K:$L,2,FALSE)=0,"Vakuumierter VOS vegan"),
IFERROR(IF(VLOOKUP(O725,[1]Vakuumiert!$N:$O,2,FALSE)=0,"Vakuumierter VOS Zipfel"),
IFERROR(IF(VLOOKUP(O725,[1]Vakuumiert!$Q:$R,2,FALSE)=0,"Vakuumiert geschält"),
IFERROR(IF(VLOOKUP(O725,'[1]vakuumierte Fertigprodukte'!$B:$C,2,FALSE)=0,"Fertigprodukte"),
IFERROR(IF(VLOOKUP(O725,'[1]vakuumierte Fertigprodukte'!$E:$FI,2,FALSE)=0,"Vakuumierte Zipfel"),
IFERROR(IF(VLOOKUP(O725,[1]Wurste!$B:$C,2,FALSE)=0,"Räucherwürste"),
IFERROR(IF(VLOOKUP(O725,[1]Wurste!$E:$F,2,FALSE)=0,"URW/URGW Wurst"),
IFERROR(IF(VLOOKUP(O725,[1]Wurste!$H:$I,2,FALSE)=0,"HF-Wurst Vegan"),
IFERROR(IF(VLOOKUP(O725,[1]Wurste!$K:$L,2,FALSE)=0,"320er ohne Würste"),
IFERROR(IF(AND(OR(Abfalldokumentation!$A725="BU3",Abfalldokumentation!$A725="Verkauf"),Abfalldokumentation!$F725="Schimmel",Abfalldokumentation!$G725="keinen Abnehmer/kein Schälpersonal"),"Div. Zipfel, ES ohne Verwendung",VLOOKUP(Abfalldokumentation!$E725,Produktgruppen!A:B,2,FALSE)),"-")))))))))))))))))))))))</f>
        <v>Vorschmelz</v>
      </c>
      <c r="E725" s="81" t="str">
        <f>IFERROR(VLOOKUP(Abfalldokumentation!$O725,Artikel!A:C,3,FALSE),Abfalldokumentation!$O725)</f>
        <v>VOS-ABS ENTSORGUNG</v>
      </c>
      <c r="F725" s="81" t="str">
        <f>VLOOKUP(T725,'Liste Gründe'!A:D,2,FALSE)</f>
        <v>Rest</v>
      </c>
      <c r="G725" s="80" t="str">
        <f>IF(ISBLANK(V725),VLOOKUP(Abfalldokumentation!$P725,'Liste Gründe'!A:D,3,FALSE),V725)</f>
        <v>geschälte Rinde</v>
      </c>
      <c r="H725" s="81" t="str">
        <f>IF(ISBLANK(Abfalldokumentation!$W725),"-",Abfalldokumentation!$W725)</f>
        <v>keine Verwendung möglich</v>
      </c>
      <c r="I725" s="81">
        <f t="shared" si="78"/>
        <v>39</v>
      </c>
      <c r="J725" s="81" t="str">
        <f t="shared" si="79"/>
        <v>Produkte</v>
      </c>
      <c r="K725" s="81" t="str">
        <f t="shared" si="80"/>
        <v>BUs</v>
      </c>
      <c r="L725" s="81" t="str">
        <f t="shared" si="81"/>
        <v>Symptome</v>
      </c>
      <c r="M725" s="81">
        <f>IFERROR(VLOOKUP(Abfalldokumentation!$O725,Kennzahlen!S:V,3,FALSE)*Abfalldokumentation!$B725,"0")</f>
        <v>0.84</v>
      </c>
      <c r="N725" s="81" t="str">
        <f>IF(ISBLANK(Q725),VLOOKUP(Abfalldokumentation!$O725,'Linien - BU'!R:S,2,FALSE),Q725)</f>
        <v>RWV</v>
      </c>
      <c r="O725" s="77">
        <f t="shared" si="82"/>
        <v>29500917</v>
      </c>
      <c r="P725" s="77">
        <f t="shared" si="83"/>
        <v>60</v>
      </c>
      <c r="Q725" s="39" t="s">
        <v>202</v>
      </c>
      <c r="R725" s="40">
        <v>29500917</v>
      </c>
      <c r="S725" s="40">
        <v>84</v>
      </c>
      <c r="T725" s="40">
        <v>60</v>
      </c>
      <c r="U725" s="41">
        <v>44467</v>
      </c>
      <c r="V725" s="42" t="s">
        <v>215</v>
      </c>
      <c r="W725" s="40" t="s">
        <v>204</v>
      </c>
      <c r="X725" s="44" t="str">
        <f>IFERROR(VLOOKUP(Abfalldokumentation!$R725,Artikel!A:C,3,FALSE),Abfalldokumentation!$R725)</f>
        <v>VOS-ABS ENTSORGUNG</v>
      </c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spans="1:40" ht="30" hidden="1" customHeight="1" x14ac:dyDescent="0.25">
      <c r="A726" s="73" t="str">
        <f>VLOOKUP(N726,'Linien - BU'!A:B,2,FALSE)</f>
        <v>BU4</v>
      </c>
      <c r="B726" s="74">
        <f t="shared" si="77"/>
        <v>13</v>
      </c>
      <c r="C726" s="75">
        <f>Abfalldokumentation!$U726</f>
        <v>44467</v>
      </c>
      <c r="D726" s="69" t="str">
        <f>IFERROR(IF(VLOOKUP(O726,'[1]Rohware 230'!$B:$C,2,FALSE)=0,"Rohware"),
IFERROR(IF(VLOOKUP(O726,[1]Sammelnr.!$B:$C,2,FALSE)=0,"Sammelnr. ungeschält ABS"),
IFERROR(IF(VLOOKUP(O726,[1]Sammelnr.!$E:$F,2,FALSE)=0,"Sammelnr. ungeschält VS"),
IFERROR(IF(VLOOKUP(O726,[1]Sammelnr.!$H:$I,2,FALSE)=0,"Sammelnr. geschält"),
IFERROR(IF(VLOOKUP(O726,[1]Offen!$B:$C,2,FALSE)=0,"Offen ungeschält ABS"),
IFERROR(IF(VLOOKUP(O726,[1]Offen!$E:$F,2,FALSE)=0,"Offen ungeschält VOS"),
IFERROR(IF(VLOOKUP(O726,[1]Offen!$H:$I,2,FALSE)=0,"Offen geschält RW"),
IFERROR(IF(VLOOKUP(O726,[1]Offen!$K:$L,2,FALSE)=0,"Offen vegan"),
IFERROR(IF(VLOOKUP(O726,[1]Offen!$N:$O,2,FALSE)=0,"Offen Zipfel"),
IFERROR(IF(VLOOKUP(O726,[1]Offen!$Q:$R,2,FALSE)=0,"Offen Endstücke"),
IFERROR(IF(VLOOKUP(O726,[1]Vakuumiert!$B:$C,2,FALSE)=0,"Vakuumierter VOS ungeschält"),
IFERROR(IF(VLOOKUP(O726,[1]Vakuumiert!$E:$F,2,FALSE)=0,"Vakuumierter ABS ungeschält"),
IFERROR(IF(VLOOKUP(O726,[1]Vakuumiert!$H:$I,2,FALSE)=0,"Vakuumierter VOS geschält"),
IFERROR(IF(VLOOKUP(O726,[1]Vakuumiert!$K:$L,2,FALSE)=0,"Vakuumierter VOS vegan"),
IFERROR(IF(VLOOKUP(O726,[1]Vakuumiert!$N:$O,2,FALSE)=0,"Vakuumierter VOS Zipfel"),
IFERROR(IF(VLOOKUP(O726,[1]Vakuumiert!$Q:$R,2,FALSE)=0,"Vakuumiert geschält"),
IFERROR(IF(VLOOKUP(O726,'[1]vakuumierte Fertigprodukte'!$B:$C,2,FALSE)=0,"Fertigprodukte"),
IFERROR(IF(VLOOKUP(O726,'[1]vakuumierte Fertigprodukte'!$E:$FI,2,FALSE)=0,"Vakuumierte Zipfel"),
IFERROR(IF(VLOOKUP(O726,[1]Wurste!$B:$C,2,FALSE)=0,"Räucherwürste"),
IFERROR(IF(VLOOKUP(O726,[1]Wurste!$E:$F,2,FALSE)=0,"URW/URGW Wurst"),
IFERROR(IF(VLOOKUP(O726,[1]Wurste!$H:$I,2,FALSE)=0,"HF-Wurst Vegan"),
IFERROR(IF(VLOOKUP(O726,[1]Wurste!$K:$L,2,FALSE)=0,"320er ohne Würste"),
IFERROR(IF(AND(OR(Abfalldokumentation!$A726="BU3",Abfalldokumentation!$A726="Verkauf"),Abfalldokumentation!$F726="Schimmel",Abfalldokumentation!$G726="keinen Abnehmer/kein Schälpersonal"),"Div. Zipfel, ES ohne Verwendung",VLOOKUP(Abfalldokumentation!$E726,Produktgruppen!A:B,2,FALSE)),"-")))))))))))))))))))))))</f>
        <v>ABS</v>
      </c>
      <c r="E726" s="76" t="str">
        <f>IFERROR(VLOOKUP(Abfalldokumentation!$O726,Artikel!A:C,3,FALSE),Abfalldokumentation!$O726)</f>
        <v>ABS GRÜN-PESTO</v>
      </c>
      <c r="F726" s="76" t="str">
        <f>VLOOKUP(T726,'Liste Gründe'!A:D,2,FALSE)</f>
        <v>keinen Verwendungszweck</v>
      </c>
      <c r="G726" s="75" t="str">
        <f>IF(ISBLANK(V726),VLOOKUP(Abfalldokumentation!$P726,'Liste Gründe'!A:D,3,FALSE),V726)</f>
        <v>keinen Verwendungszweck</v>
      </c>
      <c r="H726" s="76" t="str">
        <f>IF(ISBLANK(Abfalldokumentation!$W726),"-",Abfalldokumentation!$W726)</f>
        <v>&lt;300kg/Monat</v>
      </c>
      <c r="I726" s="76">
        <f t="shared" si="78"/>
        <v>39</v>
      </c>
      <c r="J726" s="76" t="str">
        <f t="shared" si="79"/>
        <v>Produkte</v>
      </c>
      <c r="K726" s="76" t="str">
        <f t="shared" si="80"/>
        <v>BUs</v>
      </c>
      <c r="L726" s="76" t="str">
        <f t="shared" si="81"/>
        <v>Symptome</v>
      </c>
      <c r="M726" s="76">
        <f>IFERROR(VLOOKUP(Abfalldokumentation!$O726,Kennzahlen!S:V,3,FALSE)*Abfalldokumentation!$B726,"0")</f>
        <v>19.5</v>
      </c>
      <c r="N726" s="76" t="str">
        <f>IF(ISBLANK(Q726),VLOOKUP(Abfalldokumentation!$O726,'Linien - BU'!R:S,2,FALSE),Q726)</f>
        <v>L21</v>
      </c>
      <c r="O726" s="77">
        <f t="shared" si="82"/>
        <v>29500952</v>
      </c>
      <c r="P726" s="77">
        <f t="shared" si="83"/>
        <v>61</v>
      </c>
      <c r="Q726" s="45" t="s">
        <v>231</v>
      </c>
      <c r="R726" s="46">
        <v>29500952</v>
      </c>
      <c r="S726" s="46">
        <v>13</v>
      </c>
      <c r="T726" s="46">
        <v>61</v>
      </c>
      <c r="U726" s="47">
        <v>44467</v>
      </c>
      <c r="V726" s="48"/>
      <c r="W726" s="46" t="s">
        <v>190</v>
      </c>
      <c r="X726" s="50" t="str">
        <f>IFERROR(VLOOKUP(Abfalldokumentation!$R726,Artikel!A:C,3,FALSE),Abfalldokumentation!$R726)</f>
        <v>ABS GRÜN-PESTO</v>
      </c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spans="1:40" ht="30" hidden="1" customHeight="1" x14ac:dyDescent="0.25">
      <c r="A727" s="78" t="str">
        <f>VLOOKUP(N727,'Linien - BU'!A:B,2,FALSE)</f>
        <v>BU4</v>
      </c>
      <c r="B727" s="79">
        <f t="shared" si="77"/>
        <v>3</v>
      </c>
      <c r="C727" s="80">
        <f>Abfalldokumentation!$U727</f>
        <v>44467</v>
      </c>
      <c r="D727" s="69" t="str">
        <f>IFERROR(IF(VLOOKUP(O727,'[1]Rohware 230'!$B:$C,2,FALSE)=0,"Rohware"),
IFERROR(IF(VLOOKUP(O727,[1]Sammelnr.!$B:$C,2,FALSE)=0,"Sammelnr. ungeschält ABS"),
IFERROR(IF(VLOOKUP(O727,[1]Sammelnr.!$E:$F,2,FALSE)=0,"Sammelnr. ungeschält VS"),
IFERROR(IF(VLOOKUP(O727,[1]Sammelnr.!$H:$I,2,FALSE)=0,"Sammelnr. geschält"),
IFERROR(IF(VLOOKUP(O727,[1]Offen!$B:$C,2,FALSE)=0,"Offen ungeschält ABS"),
IFERROR(IF(VLOOKUP(O727,[1]Offen!$E:$F,2,FALSE)=0,"Offen ungeschält VOS"),
IFERROR(IF(VLOOKUP(O727,[1]Offen!$H:$I,2,FALSE)=0,"Offen geschält RW"),
IFERROR(IF(VLOOKUP(O727,[1]Offen!$K:$L,2,FALSE)=0,"Offen vegan"),
IFERROR(IF(VLOOKUP(O727,[1]Offen!$N:$O,2,FALSE)=0,"Offen Zipfel"),
IFERROR(IF(VLOOKUP(O727,[1]Offen!$Q:$R,2,FALSE)=0,"Offen Endstücke"),
IFERROR(IF(VLOOKUP(O727,[1]Vakuumiert!$B:$C,2,FALSE)=0,"Vakuumierter VOS ungeschält"),
IFERROR(IF(VLOOKUP(O727,[1]Vakuumiert!$E:$F,2,FALSE)=0,"Vakuumierter ABS ungeschält"),
IFERROR(IF(VLOOKUP(O727,[1]Vakuumiert!$H:$I,2,FALSE)=0,"Vakuumierter VOS geschält"),
IFERROR(IF(VLOOKUP(O727,[1]Vakuumiert!$K:$L,2,FALSE)=0,"Vakuumierter VOS vegan"),
IFERROR(IF(VLOOKUP(O727,[1]Vakuumiert!$N:$O,2,FALSE)=0,"Vakuumierter VOS Zipfel"),
IFERROR(IF(VLOOKUP(O727,[1]Vakuumiert!$Q:$R,2,FALSE)=0,"Vakuumiert geschält"),
IFERROR(IF(VLOOKUP(O727,'[1]vakuumierte Fertigprodukte'!$B:$C,2,FALSE)=0,"Fertigprodukte"),
IFERROR(IF(VLOOKUP(O727,'[1]vakuumierte Fertigprodukte'!$E:$FI,2,FALSE)=0,"Vakuumierte Zipfel"),
IFERROR(IF(VLOOKUP(O727,[1]Wurste!$B:$C,2,FALSE)=0,"Räucherwürste"),
IFERROR(IF(VLOOKUP(O727,[1]Wurste!$E:$F,2,FALSE)=0,"URW/URGW Wurst"),
IFERROR(IF(VLOOKUP(O727,[1]Wurste!$H:$I,2,FALSE)=0,"HF-Wurst Vegan"),
IFERROR(IF(VLOOKUP(O727,[1]Wurste!$K:$L,2,FALSE)=0,"320er ohne Würste"),
IFERROR(IF(AND(OR(Abfalldokumentation!$A727="BU3",Abfalldokumentation!$A727="Verkauf"),Abfalldokumentation!$F727="Schimmel",Abfalldokumentation!$G727="keinen Abnehmer/kein Schälpersonal"),"Div. Zipfel, ES ohne Verwendung",VLOOKUP(Abfalldokumentation!$E727,Produktgruppen!A:B,2,FALSE)),"-")))))))))))))))))))))))</f>
        <v>ABS</v>
      </c>
      <c r="E727" s="81" t="str">
        <f>IFERROR(VLOOKUP(Abfalldokumentation!$O727,Artikel!A:C,3,FALSE),Abfalldokumentation!$O727)</f>
        <v>ABS Whisky-Nuts</v>
      </c>
      <c r="F727" s="81" t="str">
        <f>VLOOKUP(T727,'Liste Gründe'!A:D,2,FALSE)</f>
        <v>keinen Verwendungszweck</v>
      </c>
      <c r="G727" s="80" t="str">
        <f>IF(ISBLANK(V727),VLOOKUP(Abfalldokumentation!$P727,'Liste Gründe'!A:D,3,FALSE),V727)</f>
        <v>keinen Verwendungszweck</v>
      </c>
      <c r="H727" s="81" t="str">
        <f>IF(ISBLANK(Abfalldokumentation!$W727),"-",Abfalldokumentation!$W727)</f>
        <v>&lt;300kg/Monat</v>
      </c>
      <c r="I727" s="81">
        <f t="shared" si="78"/>
        <v>39</v>
      </c>
      <c r="J727" s="81" t="str">
        <f t="shared" si="79"/>
        <v>Produkte</v>
      </c>
      <c r="K727" s="81" t="str">
        <f t="shared" si="80"/>
        <v>BUs</v>
      </c>
      <c r="L727" s="81" t="str">
        <f t="shared" si="81"/>
        <v>Symptome</v>
      </c>
      <c r="M727" s="81">
        <f>IFERROR(VLOOKUP(Abfalldokumentation!$O727,Kennzahlen!S:V,3,FALSE)*Abfalldokumentation!$B727,"0")</f>
        <v>4.5</v>
      </c>
      <c r="N727" s="81" t="str">
        <f>IF(ISBLANK(Q727),VLOOKUP(Abfalldokumentation!$O727,'Linien - BU'!R:S,2,FALSE),Q727)</f>
        <v>L21</v>
      </c>
      <c r="O727" s="77">
        <f t="shared" si="82"/>
        <v>29501009</v>
      </c>
      <c r="P727" s="77">
        <f t="shared" si="83"/>
        <v>61</v>
      </c>
      <c r="Q727" s="39" t="s">
        <v>231</v>
      </c>
      <c r="R727" s="40">
        <v>29501009</v>
      </c>
      <c r="S727" s="40">
        <v>3</v>
      </c>
      <c r="T727" s="40">
        <v>61</v>
      </c>
      <c r="U727" s="41">
        <v>44467</v>
      </c>
      <c r="V727" s="42"/>
      <c r="W727" s="40" t="s">
        <v>190</v>
      </c>
      <c r="X727" s="44" t="str">
        <f>IFERROR(VLOOKUP(Abfalldokumentation!$R727,Artikel!A:C,3,FALSE),Abfalldokumentation!$R727)</f>
        <v>ABS Whisky-Nuts</v>
      </c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spans="1:40" ht="30" hidden="1" customHeight="1" x14ac:dyDescent="0.25">
      <c r="A728" s="73" t="str">
        <f>VLOOKUP(N728,'Linien - BU'!A:B,2,FALSE)</f>
        <v>BU4</v>
      </c>
      <c r="B728" s="74">
        <f t="shared" si="77"/>
        <v>3</v>
      </c>
      <c r="C728" s="75">
        <f>Abfalldokumentation!$U728</f>
        <v>44467</v>
      </c>
      <c r="D728" s="69" t="str">
        <f>IFERROR(IF(VLOOKUP(O728,'[1]Rohware 230'!$B:$C,2,FALSE)=0,"Rohware"),
IFERROR(IF(VLOOKUP(O728,[1]Sammelnr.!$B:$C,2,FALSE)=0,"Sammelnr. ungeschält ABS"),
IFERROR(IF(VLOOKUP(O728,[1]Sammelnr.!$E:$F,2,FALSE)=0,"Sammelnr. ungeschält VS"),
IFERROR(IF(VLOOKUP(O728,[1]Sammelnr.!$H:$I,2,FALSE)=0,"Sammelnr. geschält"),
IFERROR(IF(VLOOKUP(O728,[1]Offen!$B:$C,2,FALSE)=0,"Offen ungeschält ABS"),
IFERROR(IF(VLOOKUP(O728,[1]Offen!$E:$F,2,FALSE)=0,"Offen ungeschält VOS"),
IFERROR(IF(VLOOKUP(O728,[1]Offen!$H:$I,2,FALSE)=0,"Offen geschält RW"),
IFERROR(IF(VLOOKUP(O728,[1]Offen!$K:$L,2,FALSE)=0,"Offen vegan"),
IFERROR(IF(VLOOKUP(O728,[1]Offen!$N:$O,2,FALSE)=0,"Offen Zipfel"),
IFERROR(IF(VLOOKUP(O728,[1]Offen!$Q:$R,2,FALSE)=0,"Offen Endstücke"),
IFERROR(IF(VLOOKUP(O728,[1]Vakuumiert!$B:$C,2,FALSE)=0,"Vakuumierter VOS ungeschält"),
IFERROR(IF(VLOOKUP(O728,[1]Vakuumiert!$E:$F,2,FALSE)=0,"Vakuumierter ABS ungeschält"),
IFERROR(IF(VLOOKUP(O728,[1]Vakuumiert!$H:$I,2,FALSE)=0,"Vakuumierter VOS geschält"),
IFERROR(IF(VLOOKUP(O728,[1]Vakuumiert!$K:$L,2,FALSE)=0,"Vakuumierter VOS vegan"),
IFERROR(IF(VLOOKUP(O728,[1]Vakuumiert!$N:$O,2,FALSE)=0,"Vakuumierter VOS Zipfel"),
IFERROR(IF(VLOOKUP(O728,[1]Vakuumiert!$Q:$R,2,FALSE)=0,"Vakuumiert geschält"),
IFERROR(IF(VLOOKUP(O728,'[1]vakuumierte Fertigprodukte'!$B:$C,2,FALSE)=0,"Fertigprodukte"),
IFERROR(IF(VLOOKUP(O728,'[1]vakuumierte Fertigprodukte'!$E:$FI,2,FALSE)=0,"Vakuumierte Zipfel"),
IFERROR(IF(VLOOKUP(O728,[1]Wurste!$B:$C,2,FALSE)=0,"Räucherwürste"),
IFERROR(IF(VLOOKUP(O728,[1]Wurste!$E:$F,2,FALSE)=0,"URW/URGW Wurst"),
IFERROR(IF(VLOOKUP(O728,[1]Wurste!$H:$I,2,FALSE)=0,"HF-Wurst Vegan"),
IFERROR(IF(VLOOKUP(O728,[1]Wurste!$K:$L,2,FALSE)=0,"320er ohne Würste"),
IFERROR(IF(AND(OR(Abfalldokumentation!$A728="BU3",Abfalldokumentation!$A728="Verkauf"),Abfalldokumentation!$F728="Schimmel",Abfalldokumentation!$G728="keinen Abnehmer/kein Schälpersonal"),"Div. Zipfel, ES ohne Verwendung",VLOOKUP(Abfalldokumentation!$E728,Produktgruppen!A:B,2,FALSE)),"-")))))))))))))))))))))))</f>
        <v>ABS</v>
      </c>
      <c r="E728" s="76" t="str">
        <f>IFERROR(VLOOKUP(Abfalldokumentation!$O728,Artikel!A:C,3,FALSE),Abfalldokumentation!$O728)</f>
        <v>ABS AT-ROTWEIN</v>
      </c>
      <c r="F728" s="76" t="str">
        <f>VLOOKUP(T728,'Liste Gründe'!A:D,2,FALSE)</f>
        <v>keinen Verwendungszweck</v>
      </c>
      <c r="G728" s="75" t="str">
        <f>IF(ISBLANK(V728),VLOOKUP(Abfalldokumentation!$P728,'Liste Gründe'!A:D,3,FALSE),V728)</f>
        <v>keinen Verwendungszweck</v>
      </c>
      <c r="H728" s="76" t="str">
        <f>IF(ISBLANK(Abfalldokumentation!$W728),"-",Abfalldokumentation!$W728)</f>
        <v>&lt;20kg/Monat</v>
      </c>
      <c r="I728" s="76">
        <f t="shared" si="78"/>
        <v>39</v>
      </c>
      <c r="J728" s="76" t="str">
        <f t="shared" si="79"/>
        <v>Produkte</v>
      </c>
      <c r="K728" s="76" t="str">
        <f t="shared" si="80"/>
        <v>BUs</v>
      </c>
      <c r="L728" s="76" t="str">
        <f t="shared" si="81"/>
        <v>Symptome</v>
      </c>
      <c r="M728" s="76">
        <f>IFERROR(VLOOKUP(Abfalldokumentation!$O728,Kennzahlen!S:V,3,FALSE)*Abfalldokumentation!$B728,"0")</f>
        <v>3.0000000000000003E-4</v>
      </c>
      <c r="N728" s="76" t="str">
        <f>IF(ISBLANK(Q728),VLOOKUP(Abfalldokumentation!$O728,'Linien - BU'!R:S,2,FALSE),Q728)</f>
        <v>L23</v>
      </c>
      <c r="O728" s="77">
        <f t="shared" si="82"/>
        <v>29501013</v>
      </c>
      <c r="P728" s="77">
        <f t="shared" si="83"/>
        <v>61</v>
      </c>
      <c r="Q728" s="45" t="s">
        <v>232</v>
      </c>
      <c r="R728" s="46">
        <v>29501013</v>
      </c>
      <c r="S728" s="46">
        <v>3</v>
      </c>
      <c r="T728" s="46">
        <v>61</v>
      </c>
      <c r="U728" s="47">
        <v>44467</v>
      </c>
      <c r="V728" s="48"/>
      <c r="W728" s="46" t="s">
        <v>233</v>
      </c>
      <c r="X728" s="50" t="str">
        <f>IFERROR(VLOOKUP(Abfalldokumentation!$R728,Artikel!A:C,3,FALSE),Abfalldokumentation!$R728)</f>
        <v>ABS AT-ROTWEIN</v>
      </c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spans="1:40" ht="30" hidden="1" customHeight="1" x14ac:dyDescent="0.25">
      <c r="A729" s="78" t="str">
        <f>VLOOKUP(N729,'Linien - BU'!A:B,2,FALSE)</f>
        <v>BU4</v>
      </c>
      <c r="B729" s="79">
        <f t="shared" si="77"/>
        <v>3</v>
      </c>
      <c r="C729" s="80">
        <f>Abfalldokumentation!$U729</f>
        <v>44467</v>
      </c>
      <c r="D729" s="69" t="str">
        <f>IFERROR(IF(VLOOKUP(O729,'[1]Rohware 230'!$B:$C,2,FALSE)=0,"Rohware"),
IFERROR(IF(VLOOKUP(O729,[1]Sammelnr.!$B:$C,2,FALSE)=0,"Sammelnr. ungeschält ABS"),
IFERROR(IF(VLOOKUP(O729,[1]Sammelnr.!$E:$F,2,FALSE)=0,"Sammelnr. ungeschält VS"),
IFERROR(IF(VLOOKUP(O729,[1]Sammelnr.!$H:$I,2,FALSE)=0,"Sammelnr. geschält"),
IFERROR(IF(VLOOKUP(O729,[1]Offen!$B:$C,2,FALSE)=0,"Offen ungeschält ABS"),
IFERROR(IF(VLOOKUP(O729,[1]Offen!$E:$F,2,FALSE)=0,"Offen ungeschält VOS"),
IFERROR(IF(VLOOKUP(O729,[1]Offen!$H:$I,2,FALSE)=0,"Offen geschält RW"),
IFERROR(IF(VLOOKUP(O729,[1]Offen!$K:$L,2,FALSE)=0,"Offen vegan"),
IFERROR(IF(VLOOKUP(O729,[1]Offen!$N:$O,2,FALSE)=0,"Offen Zipfel"),
IFERROR(IF(VLOOKUP(O729,[1]Offen!$Q:$R,2,FALSE)=0,"Offen Endstücke"),
IFERROR(IF(VLOOKUP(O729,[1]Vakuumiert!$B:$C,2,FALSE)=0,"Vakuumierter VOS ungeschält"),
IFERROR(IF(VLOOKUP(O729,[1]Vakuumiert!$E:$F,2,FALSE)=0,"Vakuumierter ABS ungeschält"),
IFERROR(IF(VLOOKUP(O729,[1]Vakuumiert!$H:$I,2,FALSE)=0,"Vakuumierter VOS geschält"),
IFERROR(IF(VLOOKUP(O729,[1]Vakuumiert!$K:$L,2,FALSE)=0,"Vakuumierter VOS vegan"),
IFERROR(IF(VLOOKUP(O729,[1]Vakuumiert!$N:$O,2,FALSE)=0,"Vakuumierter VOS Zipfel"),
IFERROR(IF(VLOOKUP(O729,[1]Vakuumiert!$Q:$R,2,FALSE)=0,"Vakuumiert geschält"),
IFERROR(IF(VLOOKUP(O729,'[1]vakuumierte Fertigprodukte'!$B:$C,2,FALSE)=0,"Fertigprodukte"),
IFERROR(IF(VLOOKUP(O729,'[1]vakuumierte Fertigprodukte'!$E:$FI,2,FALSE)=0,"Vakuumierte Zipfel"),
IFERROR(IF(VLOOKUP(O729,[1]Wurste!$B:$C,2,FALSE)=0,"Räucherwürste"),
IFERROR(IF(VLOOKUP(O729,[1]Wurste!$E:$F,2,FALSE)=0,"URW/URGW Wurst"),
IFERROR(IF(VLOOKUP(O729,[1]Wurste!$H:$I,2,FALSE)=0,"HF-Wurst Vegan"),
IFERROR(IF(VLOOKUP(O729,[1]Wurste!$K:$L,2,FALSE)=0,"320er ohne Würste"),
IFERROR(IF(AND(OR(Abfalldokumentation!$A729="BU3",Abfalldokumentation!$A729="Verkauf"),Abfalldokumentation!$F729="Schimmel",Abfalldokumentation!$G729="keinen Abnehmer/kein Schälpersonal"),"Div. Zipfel, ES ohne Verwendung",VLOOKUP(Abfalldokumentation!$E729,Produktgruppen!A:B,2,FALSE)),"-")))))))))))))))))))))))</f>
        <v>ABS</v>
      </c>
      <c r="E729" s="81" t="str">
        <f>IFERROR(VLOOKUP(Abfalldokumentation!$O729,Artikel!A:C,3,FALSE),Abfalldokumentation!$O729)</f>
        <v>ABS AT-ROTWEIN</v>
      </c>
      <c r="F729" s="81" t="str">
        <f>VLOOKUP(T729,'Liste Gründe'!A:D,2,FALSE)</f>
        <v>keinen Verwendungszweck</v>
      </c>
      <c r="G729" s="80" t="str">
        <f>IF(ISBLANK(V729),VLOOKUP(Abfalldokumentation!$P729,'Liste Gründe'!A:D,3,FALSE),V729)</f>
        <v>keinen Verwendungszweck</v>
      </c>
      <c r="H729" s="81" t="str">
        <f>IF(ISBLANK(Abfalldokumentation!$W729),"-",Abfalldokumentation!$W729)</f>
        <v>&lt;20kg/Monat</v>
      </c>
      <c r="I729" s="81">
        <f t="shared" si="78"/>
        <v>39</v>
      </c>
      <c r="J729" s="81" t="str">
        <f t="shared" si="79"/>
        <v>Produkte</v>
      </c>
      <c r="K729" s="81" t="str">
        <f t="shared" si="80"/>
        <v>BUs</v>
      </c>
      <c r="L729" s="81" t="str">
        <f t="shared" si="81"/>
        <v>Symptome</v>
      </c>
      <c r="M729" s="81">
        <f>IFERROR(VLOOKUP(Abfalldokumentation!$O729,Kennzahlen!S:V,3,FALSE)*Abfalldokumentation!$B729,"0")</f>
        <v>3.0000000000000003E-4</v>
      </c>
      <c r="N729" s="81" t="str">
        <f>IF(ISBLANK(Q729),VLOOKUP(Abfalldokumentation!$O729,'Linien - BU'!R:S,2,FALSE),Q729)</f>
        <v>L23</v>
      </c>
      <c r="O729" s="77">
        <f t="shared" si="82"/>
        <v>29501013</v>
      </c>
      <c r="P729" s="77">
        <f t="shared" si="83"/>
        <v>61</v>
      </c>
      <c r="Q729" s="39" t="s">
        <v>232</v>
      </c>
      <c r="R729" s="40">
        <v>29501013</v>
      </c>
      <c r="S729" s="40">
        <v>3</v>
      </c>
      <c r="T729" s="40">
        <v>61</v>
      </c>
      <c r="U729" s="41">
        <v>44467</v>
      </c>
      <c r="V729" s="42"/>
      <c r="W729" s="40" t="s">
        <v>233</v>
      </c>
      <c r="X729" s="44" t="str">
        <f>IFERROR(VLOOKUP(Abfalldokumentation!$R729,Artikel!A:C,3,FALSE),Abfalldokumentation!$R729)</f>
        <v>ABS AT-ROTWEIN</v>
      </c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spans="1:40" ht="30" hidden="1" customHeight="1" x14ac:dyDescent="0.25">
      <c r="A730" s="73" t="str">
        <f>VLOOKUP(N730,'Linien - BU'!A:B,2,FALSE)</f>
        <v>BU4</v>
      </c>
      <c r="B730" s="74">
        <f t="shared" si="77"/>
        <v>57</v>
      </c>
      <c r="C730" s="75">
        <f>Abfalldokumentation!$U730</f>
        <v>44467</v>
      </c>
      <c r="D730" s="69" t="str">
        <f>IFERROR(IF(VLOOKUP(O730,'[1]Rohware 230'!$B:$C,2,FALSE)=0,"Rohware"),
IFERROR(IF(VLOOKUP(O730,[1]Sammelnr.!$B:$C,2,FALSE)=0,"Sammelnr. ungeschält ABS"),
IFERROR(IF(VLOOKUP(O730,[1]Sammelnr.!$E:$F,2,FALSE)=0,"Sammelnr. ungeschält VS"),
IFERROR(IF(VLOOKUP(O730,[1]Sammelnr.!$H:$I,2,FALSE)=0,"Sammelnr. geschält"),
IFERROR(IF(VLOOKUP(O730,[1]Offen!$B:$C,2,FALSE)=0,"Offen ungeschält ABS"),
IFERROR(IF(VLOOKUP(O730,[1]Offen!$E:$F,2,FALSE)=0,"Offen ungeschält VOS"),
IFERROR(IF(VLOOKUP(O730,[1]Offen!$H:$I,2,FALSE)=0,"Offen geschält RW"),
IFERROR(IF(VLOOKUP(O730,[1]Offen!$K:$L,2,FALSE)=0,"Offen vegan"),
IFERROR(IF(VLOOKUP(O730,[1]Offen!$N:$O,2,FALSE)=0,"Offen Zipfel"),
IFERROR(IF(VLOOKUP(O730,[1]Offen!$Q:$R,2,FALSE)=0,"Offen Endstücke"),
IFERROR(IF(VLOOKUP(O730,[1]Vakuumiert!$B:$C,2,FALSE)=0,"Vakuumierter VOS ungeschält"),
IFERROR(IF(VLOOKUP(O730,[1]Vakuumiert!$E:$F,2,FALSE)=0,"Vakuumierter ABS ungeschält"),
IFERROR(IF(VLOOKUP(O730,[1]Vakuumiert!$H:$I,2,FALSE)=0,"Vakuumierter VOS geschält"),
IFERROR(IF(VLOOKUP(O730,[1]Vakuumiert!$K:$L,2,FALSE)=0,"Vakuumierter VOS vegan"),
IFERROR(IF(VLOOKUP(O730,[1]Vakuumiert!$N:$O,2,FALSE)=0,"Vakuumierter VOS Zipfel"),
IFERROR(IF(VLOOKUP(O730,[1]Vakuumiert!$Q:$R,2,FALSE)=0,"Vakuumiert geschält"),
IFERROR(IF(VLOOKUP(O730,'[1]vakuumierte Fertigprodukte'!$B:$C,2,FALSE)=0,"Fertigprodukte"),
IFERROR(IF(VLOOKUP(O730,'[1]vakuumierte Fertigprodukte'!$E:$FI,2,FALSE)=0,"Vakuumierte Zipfel"),
IFERROR(IF(VLOOKUP(O730,[1]Wurste!$B:$C,2,FALSE)=0,"Räucherwürste"),
IFERROR(IF(VLOOKUP(O730,[1]Wurste!$E:$F,2,FALSE)=0,"URW/URGW Wurst"),
IFERROR(IF(VLOOKUP(O730,[1]Wurste!$H:$I,2,FALSE)=0,"HF-Wurst Vegan"),
IFERROR(IF(VLOOKUP(O730,[1]Wurste!$K:$L,2,FALSE)=0,"320er ohne Würste"),
IFERROR(IF(AND(OR(Abfalldokumentation!$A730="BU3",Abfalldokumentation!$A730="Verkauf"),Abfalldokumentation!$F730="Schimmel",Abfalldokumentation!$G730="keinen Abnehmer/kein Schälpersonal"),"Div. Zipfel, ES ohne Verwendung",VLOOKUP(Abfalldokumentation!$E730,Produktgruppen!A:B,2,FALSE)),"-")))))))))))))))))))))))</f>
        <v>ABS</v>
      </c>
      <c r="E730" s="76" t="str">
        <f>IFERROR(VLOOKUP(Abfalldokumentation!$O730,Artikel!A:C,3,FALSE),Abfalldokumentation!$O730)</f>
        <v>ABS CAMBOZOLA</v>
      </c>
      <c r="F730" s="76" t="str">
        <f>VLOOKUP(T730,'Liste Gründe'!A:D,2,FALSE)</f>
        <v>keinen Verwendungszweck</v>
      </c>
      <c r="G730" s="75" t="str">
        <f>IF(ISBLANK(V730),VLOOKUP(Abfalldokumentation!$P730,'Liste Gründe'!A:D,3,FALSE),V730)</f>
        <v>keinen Verwendungszweck</v>
      </c>
      <c r="H730" s="76" t="str">
        <f>IF(ISBLANK(Abfalldokumentation!$W730),"-",Abfalldokumentation!$W730)</f>
        <v>&lt;300kg/Monat</v>
      </c>
      <c r="I730" s="76">
        <f t="shared" si="78"/>
        <v>39</v>
      </c>
      <c r="J730" s="76" t="str">
        <f t="shared" si="79"/>
        <v>Produkte</v>
      </c>
      <c r="K730" s="76" t="str">
        <f t="shared" si="80"/>
        <v>BUs</v>
      </c>
      <c r="L730" s="76" t="str">
        <f t="shared" si="81"/>
        <v>Symptome</v>
      </c>
      <c r="M730" s="76">
        <f>IFERROR(VLOOKUP(Abfalldokumentation!$O730,Kennzahlen!S:V,3,FALSE)*Abfalldokumentation!$B730,"0")</f>
        <v>5.7000000000000002E-3</v>
      </c>
      <c r="N730" s="76" t="str">
        <f>IF(ISBLANK(Q730),VLOOKUP(Abfalldokumentation!$O730,'Linien - BU'!R:S,2,FALSE),Q730)</f>
        <v>L20</v>
      </c>
      <c r="O730" s="77">
        <f t="shared" si="82"/>
        <v>29501023</v>
      </c>
      <c r="P730" s="77">
        <f t="shared" si="83"/>
        <v>61</v>
      </c>
      <c r="Q730" s="45" t="s">
        <v>189</v>
      </c>
      <c r="R730" s="46">
        <v>29501023</v>
      </c>
      <c r="S730" s="46">
        <v>57</v>
      </c>
      <c r="T730" s="46">
        <v>61</v>
      </c>
      <c r="U730" s="47">
        <v>44467</v>
      </c>
      <c r="V730" s="48"/>
      <c r="W730" s="46" t="s">
        <v>190</v>
      </c>
      <c r="X730" s="50" t="str">
        <f>IFERROR(VLOOKUP(Abfalldokumentation!$R730,Artikel!A:C,3,FALSE),Abfalldokumentation!$R730)</f>
        <v>ABS CAMBOZOLA</v>
      </c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spans="1:40" ht="30" hidden="1" customHeight="1" x14ac:dyDescent="0.25">
      <c r="A731" s="78" t="str">
        <f>VLOOKUP(N731,'Linien - BU'!A:B,2,FALSE)</f>
        <v>BU4</v>
      </c>
      <c r="B731" s="79">
        <f t="shared" si="77"/>
        <v>25</v>
      </c>
      <c r="C731" s="80">
        <f>Abfalldokumentation!$U731</f>
        <v>44467</v>
      </c>
      <c r="D731" s="69" t="str">
        <f>IFERROR(IF(VLOOKUP(O731,'[1]Rohware 230'!$B:$C,2,FALSE)=0,"Rohware"),
IFERROR(IF(VLOOKUP(O731,[1]Sammelnr.!$B:$C,2,FALSE)=0,"Sammelnr. ungeschält ABS"),
IFERROR(IF(VLOOKUP(O731,[1]Sammelnr.!$E:$F,2,FALSE)=0,"Sammelnr. ungeschält VS"),
IFERROR(IF(VLOOKUP(O731,[1]Sammelnr.!$H:$I,2,FALSE)=0,"Sammelnr. geschält"),
IFERROR(IF(VLOOKUP(O731,[1]Offen!$B:$C,2,FALSE)=0,"Offen ungeschält ABS"),
IFERROR(IF(VLOOKUP(O731,[1]Offen!$E:$F,2,FALSE)=0,"Offen ungeschält VOS"),
IFERROR(IF(VLOOKUP(O731,[1]Offen!$H:$I,2,FALSE)=0,"Offen geschält RW"),
IFERROR(IF(VLOOKUP(O731,[1]Offen!$K:$L,2,FALSE)=0,"Offen vegan"),
IFERROR(IF(VLOOKUP(O731,[1]Offen!$N:$O,2,FALSE)=0,"Offen Zipfel"),
IFERROR(IF(VLOOKUP(O731,[1]Offen!$Q:$R,2,FALSE)=0,"Offen Endstücke"),
IFERROR(IF(VLOOKUP(O731,[1]Vakuumiert!$B:$C,2,FALSE)=0,"Vakuumierter VOS ungeschält"),
IFERROR(IF(VLOOKUP(O731,[1]Vakuumiert!$E:$F,2,FALSE)=0,"Vakuumierter ABS ungeschält"),
IFERROR(IF(VLOOKUP(O731,[1]Vakuumiert!$H:$I,2,FALSE)=0,"Vakuumierter VOS geschält"),
IFERROR(IF(VLOOKUP(O731,[1]Vakuumiert!$K:$L,2,FALSE)=0,"Vakuumierter VOS vegan"),
IFERROR(IF(VLOOKUP(O731,[1]Vakuumiert!$N:$O,2,FALSE)=0,"Vakuumierter VOS Zipfel"),
IFERROR(IF(VLOOKUP(O731,[1]Vakuumiert!$Q:$R,2,FALSE)=0,"Vakuumiert geschält"),
IFERROR(IF(VLOOKUP(O731,'[1]vakuumierte Fertigprodukte'!$B:$C,2,FALSE)=0,"Fertigprodukte"),
IFERROR(IF(VLOOKUP(O731,'[1]vakuumierte Fertigprodukte'!$E:$FI,2,FALSE)=0,"Vakuumierte Zipfel"),
IFERROR(IF(VLOOKUP(O731,[1]Wurste!$B:$C,2,FALSE)=0,"Räucherwürste"),
IFERROR(IF(VLOOKUP(O731,[1]Wurste!$E:$F,2,FALSE)=0,"URW/URGW Wurst"),
IFERROR(IF(VLOOKUP(O731,[1]Wurste!$H:$I,2,FALSE)=0,"HF-Wurst Vegan"),
IFERROR(IF(VLOOKUP(O731,[1]Wurste!$K:$L,2,FALSE)=0,"320er ohne Würste"),
IFERROR(IF(AND(OR(Abfalldokumentation!$A731="BU3",Abfalldokumentation!$A731="Verkauf"),Abfalldokumentation!$F731="Schimmel",Abfalldokumentation!$G731="keinen Abnehmer/kein Schälpersonal"),"Div. Zipfel, ES ohne Verwendung",VLOOKUP(Abfalldokumentation!$E731,Produktgruppen!A:B,2,FALSE)),"-")))))))))))))))))))))))</f>
        <v>ABS</v>
      </c>
      <c r="E731" s="81" t="str">
        <f>IFERROR(VLOOKUP(Abfalldokumentation!$O731,Artikel!A:C,3,FALSE),Abfalldokumentation!$O731)</f>
        <v>ABS KELLERGEIST</v>
      </c>
      <c r="F731" s="81" t="str">
        <f>VLOOKUP(T731,'Liste Gründe'!A:D,2,FALSE)</f>
        <v>keinen Verwendungszweck</v>
      </c>
      <c r="G731" s="80" t="str">
        <f>IF(ISBLANK(V731),VLOOKUP(Abfalldokumentation!$P731,'Liste Gründe'!A:D,3,FALSE),V731)</f>
        <v>keinen Verwendungszweck</v>
      </c>
      <c r="H731" s="81" t="str">
        <f>IF(ISBLANK(Abfalldokumentation!$W731),"-",Abfalldokumentation!$W731)</f>
        <v>&lt;300kg/Monat</v>
      </c>
      <c r="I731" s="81">
        <f t="shared" si="78"/>
        <v>39</v>
      </c>
      <c r="J731" s="81" t="str">
        <f t="shared" si="79"/>
        <v>Produkte</v>
      </c>
      <c r="K731" s="81" t="str">
        <f t="shared" si="80"/>
        <v>BUs</v>
      </c>
      <c r="L731" s="81" t="str">
        <f t="shared" si="81"/>
        <v>Symptome</v>
      </c>
      <c r="M731" s="81">
        <f>IFERROR(VLOOKUP(Abfalldokumentation!$O731,Kennzahlen!S:V,3,FALSE)*Abfalldokumentation!$B731,"0")</f>
        <v>2.5000000000000001E-3</v>
      </c>
      <c r="N731" s="81" t="str">
        <f>IF(ISBLANK(Q731),VLOOKUP(Abfalldokumentation!$O731,'Linien - BU'!R:S,2,FALSE),Q731)</f>
        <v>L22</v>
      </c>
      <c r="O731" s="77">
        <f t="shared" si="82"/>
        <v>29501028</v>
      </c>
      <c r="P731" s="77">
        <f t="shared" si="83"/>
        <v>61</v>
      </c>
      <c r="Q731" s="39" t="s">
        <v>186</v>
      </c>
      <c r="R731" s="40">
        <v>29501028</v>
      </c>
      <c r="S731" s="40">
        <v>25</v>
      </c>
      <c r="T731" s="40">
        <v>61</v>
      </c>
      <c r="U731" s="41">
        <v>44467</v>
      </c>
      <c r="V731" s="42"/>
      <c r="W731" s="40" t="s">
        <v>190</v>
      </c>
      <c r="X731" s="44" t="str">
        <f>IFERROR(VLOOKUP(Abfalldokumentation!$R731,Artikel!A:C,3,FALSE),Abfalldokumentation!$R731)</f>
        <v>ABS KELLERGEIST</v>
      </c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spans="1:40" ht="30" hidden="1" customHeight="1" x14ac:dyDescent="0.25">
      <c r="A732" s="73" t="str">
        <f>VLOOKUP(N732,'Linien - BU'!A:B,2,FALSE)</f>
        <v>BU4</v>
      </c>
      <c r="B732" s="74">
        <f t="shared" si="77"/>
        <v>20</v>
      </c>
      <c r="C732" s="75">
        <f>Abfalldokumentation!$U732</f>
        <v>44467</v>
      </c>
      <c r="D732" s="69" t="str">
        <f>IFERROR(IF(VLOOKUP(O732,'[1]Rohware 230'!$B:$C,2,FALSE)=0,"Rohware"),
IFERROR(IF(VLOOKUP(O732,[1]Sammelnr.!$B:$C,2,FALSE)=0,"Sammelnr. ungeschält ABS"),
IFERROR(IF(VLOOKUP(O732,[1]Sammelnr.!$E:$F,2,FALSE)=0,"Sammelnr. ungeschält VS"),
IFERROR(IF(VLOOKUP(O732,[1]Sammelnr.!$H:$I,2,FALSE)=0,"Sammelnr. geschält"),
IFERROR(IF(VLOOKUP(O732,[1]Offen!$B:$C,2,FALSE)=0,"Offen ungeschält ABS"),
IFERROR(IF(VLOOKUP(O732,[1]Offen!$E:$F,2,FALSE)=0,"Offen ungeschält VOS"),
IFERROR(IF(VLOOKUP(O732,[1]Offen!$H:$I,2,FALSE)=0,"Offen geschält RW"),
IFERROR(IF(VLOOKUP(O732,[1]Offen!$K:$L,2,FALSE)=0,"Offen vegan"),
IFERROR(IF(VLOOKUP(O732,[1]Offen!$N:$O,2,FALSE)=0,"Offen Zipfel"),
IFERROR(IF(VLOOKUP(O732,[1]Offen!$Q:$R,2,FALSE)=0,"Offen Endstücke"),
IFERROR(IF(VLOOKUP(O732,[1]Vakuumiert!$B:$C,2,FALSE)=0,"Vakuumierter VOS ungeschält"),
IFERROR(IF(VLOOKUP(O732,[1]Vakuumiert!$E:$F,2,FALSE)=0,"Vakuumierter ABS ungeschält"),
IFERROR(IF(VLOOKUP(O732,[1]Vakuumiert!$H:$I,2,FALSE)=0,"Vakuumierter VOS geschält"),
IFERROR(IF(VLOOKUP(O732,[1]Vakuumiert!$K:$L,2,FALSE)=0,"Vakuumierter VOS vegan"),
IFERROR(IF(VLOOKUP(O732,[1]Vakuumiert!$N:$O,2,FALSE)=0,"Vakuumierter VOS Zipfel"),
IFERROR(IF(VLOOKUP(O732,[1]Vakuumiert!$Q:$R,2,FALSE)=0,"Vakuumiert geschält"),
IFERROR(IF(VLOOKUP(O732,'[1]vakuumierte Fertigprodukte'!$B:$C,2,FALSE)=0,"Fertigprodukte"),
IFERROR(IF(VLOOKUP(O732,'[1]vakuumierte Fertigprodukte'!$E:$FI,2,FALSE)=0,"Vakuumierte Zipfel"),
IFERROR(IF(VLOOKUP(O732,[1]Wurste!$B:$C,2,FALSE)=0,"Räucherwürste"),
IFERROR(IF(VLOOKUP(O732,[1]Wurste!$E:$F,2,FALSE)=0,"URW/URGW Wurst"),
IFERROR(IF(VLOOKUP(O732,[1]Wurste!$H:$I,2,FALSE)=0,"HF-Wurst Vegan"),
IFERROR(IF(VLOOKUP(O732,[1]Wurste!$K:$L,2,FALSE)=0,"320er ohne Würste"),
IFERROR(IF(AND(OR(Abfalldokumentation!$A732="BU3",Abfalldokumentation!$A732="Verkauf"),Abfalldokumentation!$F732="Schimmel",Abfalldokumentation!$G732="keinen Abnehmer/kein Schälpersonal"),"Div. Zipfel, ES ohne Verwendung",VLOOKUP(Abfalldokumentation!$E732,Produktgruppen!A:B,2,FALSE)),"-")))))))))))))))))))))))</f>
        <v>ABS</v>
      </c>
      <c r="E732" s="76" t="str">
        <f>IFERROR(VLOOKUP(Abfalldokumentation!$O732,Artikel!A:C,3,FALSE),Abfalldokumentation!$O732)</f>
        <v>ABS BRUSCHETTA</v>
      </c>
      <c r="F732" s="76" t="str">
        <f>VLOOKUP(T732,'Liste Gründe'!A:D,2,FALSE)</f>
        <v>keinen Verwendungszweck</v>
      </c>
      <c r="G732" s="75" t="str">
        <f>IF(ISBLANK(V732),VLOOKUP(Abfalldokumentation!$P732,'Liste Gründe'!A:D,3,FALSE),V732)</f>
        <v>keinen Verwendungszweck</v>
      </c>
      <c r="H732" s="76" t="str">
        <f>IF(ISBLANK(Abfalldokumentation!$W732),"-",Abfalldokumentation!$W732)</f>
        <v>&lt;300kg/Monat</v>
      </c>
      <c r="I732" s="76">
        <f t="shared" si="78"/>
        <v>39</v>
      </c>
      <c r="J732" s="76" t="str">
        <f t="shared" si="79"/>
        <v>Produkte</v>
      </c>
      <c r="K732" s="76" t="str">
        <f t="shared" si="80"/>
        <v>BUs</v>
      </c>
      <c r="L732" s="76" t="str">
        <f t="shared" si="81"/>
        <v>Symptome</v>
      </c>
      <c r="M732" s="76">
        <f>IFERROR(VLOOKUP(Abfalldokumentation!$O732,Kennzahlen!S:V,3,FALSE)*Abfalldokumentation!$B732,"0")</f>
        <v>30</v>
      </c>
      <c r="N732" s="76" t="str">
        <f>IF(ISBLANK(Q732),VLOOKUP(Abfalldokumentation!$O732,'Linien - BU'!R:S,2,FALSE),Q732)</f>
        <v>L21</v>
      </c>
      <c r="O732" s="77">
        <f t="shared" si="82"/>
        <v>29501029</v>
      </c>
      <c r="P732" s="77">
        <f t="shared" si="83"/>
        <v>61</v>
      </c>
      <c r="Q732" s="45" t="s">
        <v>231</v>
      </c>
      <c r="R732" s="46">
        <v>29501029</v>
      </c>
      <c r="S732" s="46">
        <v>20</v>
      </c>
      <c r="T732" s="46">
        <v>61</v>
      </c>
      <c r="U732" s="47">
        <v>44467</v>
      </c>
      <c r="V732" s="48"/>
      <c r="W732" s="46" t="s">
        <v>190</v>
      </c>
      <c r="X732" s="50" t="str">
        <f>IFERROR(VLOOKUP(Abfalldokumentation!$R732,Artikel!A:C,3,FALSE),Abfalldokumentation!$R732)</f>
        <v>ABS BRUSCHETTA</v>
      </c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spans="1:40" ht="30" hidden="1" customHeight="1" x14ac:dyDescent="0.25">
      <c r="A733" s="78" t="str">
        <f>VLOOKUP(N733,'Linien - BU'!A:B,2,FALSE)</f>
        <v>BU4</v>
      </c>
      <c r="B733" s="79">
        <f t="shared" si="77"/>
        <v>7</v>
      </c>
      <c r="C733" s="80">
        <f>Abfalldokumentation!$U733</f>
        <v>44467</v>
      </c>
      <c r="D733" s="69" t="str">
        <f>IFERROR(IF(VLOOKUP(O733,'[1]Rohware 230'!$B:$C,2,FALSE)=0,"Rohware"),
IFERROR(IF(VLOOKUP(O733,[1]Sammelnr.!$B:$C,2,FALSE)=0,"Sammelnr. ungeschält ABS"),
IFERROR(IF(VLOOKUP(O733,[1]Sammelnr.!$E:$F,2,FALSE)=0,"Sammelnr. ungeschält VS"),
IFERROR(IF(VLOOKUP(O733,[1]Sammelnr.!$H:$I,2,FALSE)=0,"Sammelnr. geschält"),
IFERROR(IF(VLOOKUP(O733,[1]Offen!$B:$C,2,FALSE)=0,"Offen ungeschält ABS"),
IFERROR(IF(VLOOKUP(O733,[1]Offen!$E:$F,2,FALSE)=0,"Offen ungeschält VOS"),
IFERROR(IF(VLOOKUP(O733,[1]Offen!$H:$I,2,FALSE)=0,"Offen geschält RW"),
IFERROR(IF(VLOOKUP(O733,[1]Offen!$K:$L,2,FALSE)=0,"Offen vegan"),
IFERROR(IF(VLOOKUP(O733,[1]Offen!$N:$O,2,FALSE)=0,"Offen Zipfel"),
IFERROR(IF(VLOOKUP(O733,[1]Offen!$Q:$R,2,FALSE)=0,"Offen Endstücke"),
IFERROR(IF(VLOOKUP(O733,[1]Vakuumiert!$B:$C,2,FALSE)=0,"Vakuumierter VOS ungeschält"),
IFERROR(IF(VLOOKUP(O733,[1]Vakuumiert!$E:$F,2,FALSE)=0,"Vakuumierter ABS ungeschält"),
IFERROR(IF(VLOOKUP(O733,[1]Vakuumiert!$H:$I,2,FALSE)=0,"Vakuumierter VOS geschält"),
IFERROR(IF(VLOOKUP(O733,[1]Vakuumiert!$K:$L,2,FALSE)=0,"Vakuumierter VOS vegan"),
IFERROR(IF(VLOOKUP(O733,[1]Vakuumiert!$N:$O,2,FALSE)=0,"Vakuumierter VOS Zipfel"),
IFERROR(IF(VLOOKUP(O733,[1]Vakuumiert!$Q:$R,2,FALSE)=0,"Vakuumiert geschält"),
IFERROR(IF(VLOOKUP(O733,'[1]vakuumierte Fertigprodukte'!$B:$C,2,FALSE)=0,"Fertigprodukte"),
IFERROR(IF(VLOOKUP(O733,'[1]vakuumierte Fertigprodukte'!$E:$FI,2,FALSE)=0,"Vakuumierte Zipfel"),
IFERROR(IF(VLOOKUP(O733,[1]Wurste!$B:$C,2,FALSE)=0,"Räucherwürste"),
IFERROR(IF(VLOOKUP(O733,[1]Wurste!$E:$F,2,FALSE)=0,"URW/URGW Wurst"),
IFERROR(IF(VLOOKUP(O733,[1]Wurste!$H:$I,2,FALSE)=0,"HF-Wurst Vegan"),
IFERROR(IF(VLOOKUP(O733,[1]Wurste!$K:$L,2,FALSE)=0,"320er ohne Würste"),
IFERROR(IF(AND(OR(Abfalldokumentation!$A733="BU3",Abfalldokumentation!$A733="Verkauf"),Abfalldokumentation!$F733="Schimmel",Abfalldokumentation!$G733="keinen Abnehmer/kein Schälpersonal"),"Div. Zipfel, ES ohne Verwendung",VLOOKUP(Abfalldokumentation!$E733,Produktgruppen!A:B,2,FALSE)),"-")))))))))))))))))))))))</f>
        <v>ABS</v>
      </c>
      <c r="E733" s="81" t="str">
        <f>IFERROR(VLOOKUP(Abfalldokumentation!$O733,Artikel!A:C,3,FALSE),Abfalldokumentation!$O733)</f>
        <v>ABS BRUSCHETTA</v>
      </c>
      <c r="F733" s="81" t="str">
        <f>VLOOKUP(T733,'Liste Gründe'!A:D,2,FALSE)</f>
        <v>keinen Verwendungszweck</v>
      </c>
      <c r="G733" s="80" t="str">
        <f>IF(ISBLANK(V733),VLOOKUP(Abfalldokumentation!$P733,'Liste Gründe'!A:D,3,FALSE),V733)</f>
        <v>keinen Verwendungszweck</v>
      </c>
      <c r="H733" s="81" t="str">
        <f>IF(ISBLANK(Abfalldokumentation!$W733),"-",Abfalldokumentation!$W733)</f>
        <v>&lt;300kg/Monat</v>
      </c>
      <c r="I733" s="81">
        <f t="shared" si="78"/>
        <v>39</v>
      </c>
      <c r="J733" s="81" t="str">
        <f t="shared" si="79"/>
        <v>Produkte</v>
      </c>
      <c r="K733" s="81" t="str">
        <f t="shared" si="80"/>
        <v>BUs</v>
      </c>
      <c r="L733" s="81" t="str">
        <f t="shared" si="81"/>
        <v>Symptome</v>
      </c>
      <c r="M733" s="81">
        <f>IFERROR(VLOOKUP(Abfalldokumentation!$O733,Kennzahlen!S:V,3,FALSE)*Abfalldokumentation!$B733,"0")</f>
        <v>10.5</v>
      </c>
      <c r="N733" s="81" t="str">
        <f>IF(ISBLANK(Q733),VLOOKUP(Abfalldokumentation!$O733,'Linien - BU'!R:S,2,FALSE),Q733)</f>
        <v>L21</v>
      </c>
      <c r="O733" s="77">
        <f t="shared" si="82"/>
        <v>29501029</v>
      </c>
      <c r="P733" s="77">
        <f t="shared" si="83"/>
        <v>61</v>
      </c>
      <c r="Q733" s="39" t="s">
        <v>231</v>
      </c>
      <c r="R733" s="40">
        <v>29501029</v>
      </c>
      <c r="S733" s="40">
        <v>7</v>
      </c>
      <c r="T733" s="40">
        <v>61</v>
      </c>
      <c r="U733" s="41">
        <v>44467</v>
      </c>
      <c r="V733" s="42"/>
      <c r="W733" s="40" t="s">
        <v>190</v>
      </c>
      <c r="X733" s="44" t="str">
        <f>IFERROR(VLOOKUP(Abfalldokumentation!$R733,Artikel!A:C,3,FALSE),Abfalldokumentation!$R733)</f>
        <v>ABS BRUSCHETTA</v>
      </c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spans="1:40" ht="30" hidden="1" customHeight="1" x14ac:dyDescent="0.25">
      <c r="A734" s="73" t="str">
        <f>VLOOKUP(N734,'Linien - BU'!A:B,2,FALSE)</f>
        <v>BU4</v>
      </c>
      <c r="B734" s="74">
        <f t="shared" si="77"/>
        <v>2</v>
      </c>
      <c r="C734" s="75">
        <f>Abfalldokumentation!$U734</f>
        <v>44467</v>
      </c>
      <c r="D734" s="69" t="str">
        <f>IFERROR(IF(VLOOKUP(O734,'[1]Rohware 230'!$B:$C,2,FALSE)=0,"Rohware"),
IFERROR(IF(VLOOKUP(O734,[1]Sammelnr.!$B:$C,2,FALSE)=0,"Sammelnr. ungeschält ABS"),
IFERROR(IF(VLOOKUP(O734,[1]Sammelnr.!$E:$F,2,FALSE)=0,"Sammelnr. ungeschält VS"),
IFERROR(IF(VLOOKUP(O734,[1]Sammelnr.!$H:$I,2,FALSE)=0,"Sammelnr. geschält"),
IFERROR(IF(VLOOKUP(O734,[1]Offen!$B:$C,2,FALSE)=0,"Offen ungeschält ABS"),
IFERROR(IF(VLOOKUP(O734,[1]Offen!$E:$F,2,FALSE)=0,"Offen ungeschält VOS"),
IFERROR(IF(VLOOKUP(O734,[1]Offen!$H:$I,2,FALSE)=0,"Offen geschält RW"),
IFERROR(IF(VLOOKUP(O734,[1]Offen!$K:$L,2,FALSE)=0,"Offen vegan"),
IFERROR(IF(VLOOKUP(O734,[1]Offen!$N:$O,2,FALSE)=0,"Offen Zipfel"),
IFERROR(IF(VLOOKUP(O734,[1]Offen!$Q:$R,2,FALSE)=0,"Offen Endstücke"),
IFERROR(IF(VLOOKUP(O734,[1]Vakuumiert!$B:$C,2,FALSE)=0,"Vakuumierter VOS ungeschält"),
IFERROR(IF(VLOOKUP(O734,[1]Vakuumiert!$E:$F,2,FALSE)=0,"Vakuumierter ABS ungeschält"),
IFERROR(IF(VLOOKUP(O734,[1]Vakuumiert!$H:$I,2,FALSE)=0,"Vakuumierter VOS geschält"),
IFERROR(IF(VLOOKUP(O734,[1]Vakuumiert!$K:$L,2,FALSE)=0,"Vakuumierter VOS vegan"),
IFERROR(IF(VLOOKUP(O734,[1]Vakuumiert!$N:$O,2,FALSE)=0,"Vakuumierter VOS Zipfel"),
IFERROR(IF(VLOOKUP(O734,[1]Vakuumiert!$Q:$R,2,FALSE)=0,"Vakuumiert geschält"),
IFERROR(IF(VLOOKUP(O734,'[1]vakuumierte Fertigprodukte'!$B:$C,2,FALSE)=0,"Fertigprodukte"),
IFERROR(IF(VLOOKUP(O734,'[1]vakuumierte Fertigprodukte'!$E:$FI,2,FALSE)=0,"Vakuumierte Zipfel"),
IFERROR(IF(VLOOKUP(O734,[1]Wurste!$B:$C,2,FALSE)=0,"Räucherwürste"),
IFERROR(IF(VLOOKUP(O734,[1]Wurste!$E:$F,2,FALSE)=0,"URW/URGW Wurst"),
IFERROR(IF(VLOOKUP(O734,[1]Wurste!$H:$I,2,FALSE)=0,"HF-Wurst Vegan"),
IFERROR(IF(VLOOKUP(O734,[1]Wurste!$K:$L,2,FALSE)=0,"320er ohne Würste"),
IFERROR(IF(AND(OR(Abfalldokumentation!$A734="BU3",Abfalldokumentation!$A734="Verkauf"),Abfalldokumentation!$F734="Schimmel",Abfalldokumentation!$G734="keinen Abnehmer/kein Schälpersonal"),"Div. Zipfel, ES ohne Verwendung",VLOOKUP(Abfalldokumentation!$E734,Produktgruppen!A:B,2,FALSE)),"-")))))))))))))))))))))))</f>
        <v>ABS</v>
      </c>
      <c r="E734" s="76" t="str">
        <f>IFERROR(VLOOKUP(Abfalldokumentation!$O734,Artikel!A:C,3,FALSE),Abfalldokumentation!$O734)</f>
        <v>ABS ORANG-PESTO</v>
      </c>
      <c r="F734" s="76" t="str">
        <f>VLOOKUP(T734,'Liste Gründe'!A:D,2,FALSE)</f>
        <v>keinen Verwendungszweck</v>
      </c>
      <c r="G734" s="75" t="str">
        <f>IF(ISBLANK(V734),VLOOKUP(Abfalldokumentation!$P734,'Liste Gründe'!A:D,3,FALSE),V734)</f>
        <v>keinen Verwendungszweck</v>
      </c>
      <c r="H734" s="76" t="str">
        <f>IF(ISBLANK(Abfalldokumentation!$W734),"-",Abfalldokumentation!$W734)</f>
        <v>&lt;100kg/Monat</v>
      </c>
      <c r="I734" s="76">
        <f t="shared" si="78"/>
        <v>39</v>
      </c>
      <c r="J734" s="76" t="str">
        <f t="shared" si="79"/>
        <v>Produkte</v>
      </c>
      <c r="K734" s="76" t="str">
        <f t="shared" si="80"/>
        <v>BUs</v>
      </c>
      <c r="L734" s="76" t="str">
        <f t="shared" si="81"/>
        <v>Symptome</v>
      </c>
      <c r="M734" s="76">
        <f>IFERROR(VLOOKUP(Abfalldokumentation!$O734,Kennzahlen!S:V,3,FALSE)*Abfalldokumentation!$B734,"0")</f>
        <v>3</v>
      </c>
      <c r="N734" s="76" t="str">
        <f>IF(ISBLANK(Q734),VLOOKUP(Abfalldokumentation!$O734,'Linien - BU'!R:S,2,FALSE),Q734)</f>
        <v>L21</v>
      </c>
      <c r="O734" s="77">
        <f t="shared" si="82"/>
        <v>29501030</v>
      </c>
      <c r="P734" s="77">
        <f t="shared" si="83"/>
        <v>61</v>
      </c>
      <c r="Q734" s="45" t="s">
        <v>231</v>
      </c>
      <c r="R734" s="46">
        <v>29501030</v>
      </c>
      <c r="S734" s="46">
        <v>2</v>
      </c>
      <c r="T734" s="46">
        <v>61</v>
      </c>
      <c r="U734" s="47">
        <v>44467</v>
      </c>
      <c r="V734" s="48"/>
      <c r="W734" s="46" t="s">
        <v>235</v>
      </c>
      <c r="X734" s="50" t="str">
        <f>IFERROR(VLOOKUP(Abfalldokumentation!$R734,Artikel!A:C,3,FALSE),Abfalldokumentation!$R734)</f>
        <v>ABS ORANG-PESTO</v>
      </c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spans="1:40" ht="30" hidden="1" customHeight="1" x14ac:dyDescent="0.25">
      <c r="A735" s="78" t="str">
        <f>VLOOKUP(N735,'Linien - BU'!A:B,2,FALSE)</f>
        <v>BU4</v>
      </c>
      <c r="B735" s="79">
        <f t="shared" si="77"/>
        <v>54</v>
      </c>
      <c r="C735" s="80">
        <f>Abfalldokumentation!$U735</f>
        <v>44467</v>
      </c>
      <c r="D735" s="69" t="str">
        <f>IFERROR(IF(VLOOKUP(O735,'[1]Rohware 230'!$B:$C,2,FALSE)=0,"Rohware"),
IFERROR(IF(VLOOKUP(O735,[1]Sammelnr.!$B:$C,2,FALSE)=0,"Sammelnr. ungeschält ABS"),
IFERROR(IF(VLOOKUP(O735,[1]Sammelnr.!$E:$F,2,FALSE)=0,"Sammelnr. ungeschält VS"),
IFERROR(IF(VLOOKUP(O735,[1]Sammelnr.!$H:$I,2,FALSE)=0,"Sammelnr. geschält"),
IFERROR(IF(VLOOKUP(O735,[1]Offen!$B:$C,2,FALSE)=0,"Offen ungeschält ABS"),
IFERROR(IF(VLOOKUP(O735,[1]Offen!$E:$F,2,FALSE)=0,"Offen ungeschält VOS"),
IFERROR(IF(VLOOKUP(O735,[1]Offen!$H:$I,2,FALSE)=0,"Offen geschält RW"),
IFERROR(IF(VLOOKUP(O735,[1]Offen!$K:$L,2,FALSE)=0,"Offen vegan"),
IFERROR(IF(VLOOKUP(O735,[1]Offen!$N:$O,2,FALSE)=0,"Offen Zipfel"),
IFERROR(IF(VLOOKUP(O735,[1]Offen!$Q:$R,2,FALSE)=0,"Offen Endstücke"),
IFERROR(IF(VLOOKUP(O735,[1]Vakuumiert!$B:$C,2,FALSE)=0,"Vakuumierter VOS ungeschält"),
IFERROR(IF(VLOOKUP(O735,[1]Vakuumiert!$E:$F,2,FALSE)=0,"Vakuumierter ABS ungeschält"),
IFERROR(IF(VLOOKUP(O735,[1]Vakuumiert!$H:$I,2,FALSE)=0,"Vakuumierter VOS geschält"),
IFERROR(IF(VLOOKUP(O735,[1]Vakuumiert!$K:$L,2,FALSE)=0,"Vakuumierter VOS vegan"),
IFERROR(IF(VLOOKUP(O735,[1]Vakuumiert!$N:$O,2,FALSE)=0,"Vakuumierter VOS Zipfel"),
IFERROR(IF(VLOOKUP(O735,[1]Vakuumiert!$Q:$R,2,FALSE)=0,"Vakuumiert geschält"),
IFERROR(IF(VLOOKUP(O735,'[1]vakuumierte Fertigprodukte'!$B:$C,2,FALSE)=0,"Fertigprodukte"),
IFERROR(IF(VLOOKUP(O735,'[1]vakuumierte Fertigprodukte'!$E:$FI,2,FALSE)=0,"Vakuumierte Zipfel"),
IFERROR(IF(VLOOKUP(O735,[1]Wurste!$B:$C,2,FALSE)=0,"Räucherwürste"),
IFERROR(IF(VLOOKUP(O735,[1]Wurste!$E:$F,2,FALSE)=0,"URW/URGW Wurst"),
IFERROR(IF(VLOOKUP(O735,[1]Wurste!$H:$I,2,FALSE)=0,"HF-Wurst Vegan"),
IFERROR(IF(VLOOKUP(O735,[1]Wurste!$K:$L,2,FALSE)=0,"320er ohne Würste"),
IFERROR(IF(AND(OR(Abfalldokumentation!$A735="BU3",Abfalldokumentation!$A735="Verkauf"),Abfalldokumentation!$F735="Schimmel",Abfalldokumentation!$G735="keinen Abnehmer/kein Schälpersonal"),"Div. Zipfel, ES ohne Verwendung",VLOOKUP(Abfalldokumentation!$E735,Produktgruppen!A:B,2,FALSE)),"-")))))))))))))))))))))))</f>
        <v>ABS</v>
      </c>
      <c r="E735" s="81" t="str">
        <f>IFERROR(VLOOKUP(Abfalldokumentation!$O735,Artikel!A:C,3,FALSE),Abfalldokumentation!$O735)</f>
        <v>ABS OLD-AMSTERDAM</v>
      </c>
      <c r="F735" s="81" t="str">
        <f>VLOOKUP(T735,'Liste Gründe'!A:D,2,FALSE)</f>
        <v>keinen Verwendungszweck</v>
      </c>
      <c r="G735" s="80" t="str">
        <f>IF(ISBLANK(V735),VLOOKUP(Abfalldokumentation!$P735,'Liste Gründe'!A:D,3,FALSE),V735)</f>
        <v>keinen Verwendungszweck</v>
      </c>
      <c r="H735" s="81" t="str">
        <f>IF(ISBLANK(Abfalldokumentation!$W735),"-",Abfalldokumentation!$W735)</f>
        <v>&lt;1000kg/Monat</v>
      </c>
      <c r="I735" s="81">
        <f t="shared" si="78"/>
        <v>39</v>
      </c>
      <c r="J735" s="81" t="str">
        <f t="shared" si="79"/>
        <v>Produkte</v>
      </c>
      <c r="K735" s="81" t="str">
        <f t="shared" si="80"/>
        <v>BUs</v>
      </c>
      <c r="L735" s="81" t="str">
        <f t="shared" si="81"/>
        <v>Symptome</v>
      </c>
      <c r="M735" s="81">
        <f>IFERROR(VLOOKUP(Abfalldokumentation!$O735,Kennzahlen!S:V,3,FALSE)*Abfalldokumentation!$B735,"0")</f>
        <v>5.4000000000000003E-3</v>
      </c>
      <c r="N735" s="81" t="str">
        <f>IF(ISBLANK(Q735),VLOOKUP(Abfalldokumentation!$O735,'Linien - BU'!R:S,2,FALSE),Q735)</f>
        <v>L22</v>
      </c>
      <c r="O735" s="77">
        <f t="shared" si="82"/>
        <v>29501039</v>
      </c>
      <c r="P735" s="77">
        <f t="shared" si="83"/>
        <v>61</v>
      </c>
      <c r="Q735" s="39" t="s">
        <v>186</v>
      </c>
      <c r="R735" s="40">
        <v>29501039</v>
      </c>
      <c r="S735" s="40">
        <v>54</v>
      </c>
      <c r="T735" s="40">
        <v>61</v>
      </c>
      <c r="U735" s="41">
        <v>44467</v>
      </c>
      <c r="V735" s="42"/>
      <c r="W735" s="40" t="s">
        <v>236</v>
      </c>
      <c r="X735" s="44" t="str">
        <f>IFERROR(VLOOKUP(Abfalldokumentation!$R735,Artikel!A:C,3,FALSE),Abfalldokumentation!$R735)</f>
        <v>ABS OLD-AMSTERDAM</v>
      </c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spans="1:40" ht="30" hidden="1" customHeight="1" x14ac:dyDescent="0.25">
      <c r="A736" s="73" t="str">
        <f>VLOOKUP(N736,'Linien - BU'!A:B,2,FALSE)</f>
        <v>BU4</v>
      </c>
      <c r="B736" s="74">
        <f t="shared" si="77"/>
        <v>260</v>
      </c>
      <c r="C736" s="75">
        <f>Abfalldokumentation!$U736</f>
        <v>44467</v>
      </c>
      <c r="D736" s="69" t="str">
        <f>IFERROR(IF(VLOOKUP(O736,'[1]Rohware 230'!$B:$C,2,FALSE)=0,"Rohware"),
IFERROR(IF(VLOOKUP(O736,[1]Sammelnr.!$B:$C,2,FALSE)=0,"Sammelnr. ungeschält ABS"),
IFERROR(IF(VLOOKUP(O736,[1]Sammelnr.!$E:$F,2,FALSE)=0,"Sammelnr. ungeschält VS"),
IFERROR(IF(VLOOKUP(O736,[1]Sammelnr.!$H:$I,2,FALSE)=0,"Sammelnr. geschält"),
IFERROR(IF(VLOOKUP(O736,[1]Offen!$B:$C,2,FALSE)=0,"Offen ungeschält ABS"),
IFERROR(IF(VLOOKUP(O736,[1]Offen!$E:$F,2,FALSE)=0,"Offen ungeschält VOS"),
IFERROR(IF(VLOOKUP(O736,[1]Offen!$H:$I,2,FALSE)=0,"Offen geschält RW"),
IFERROR(IF(VLOOKUP(O736,[1]Offen!$K:$L,2,FALSE)=0,"Offen vegan"),
IFERROR(IF(VLOOKUP(O736,[1]Offen!$N:$O,2,FALSE)=0,"Offen Zipfel"),
IFERROR(IF(VLOOKUP(O736,[1]Offen!$Q:$R,2,FALSE)=0,"Offen Endstücke"),
IFERROR(IF(VLOOKUP(O736,[1]Vakuumiert!$B:$C,2,FALSE)=0,"Vakuumierter VOS ungeschält"),
IFERROR(IF(VLOOKUP(O736,[1]Vakuumiert!$E:$F,2,FALSE)=0,"Vakuumierter ABS ungeschält"),
IFERROR(IF(VLOOKUP(O736,[1]Vakuumiert!$H:$I,2,FALSE)=0,"Vakuumierter VOS geschält"),
IFERROR(IF(VLOOKUP(O736,[1]Vakuumiert!$K:$L,2,FALSE)=0,"Vakuumierter VOS vegan"),
IFERROR(IF(VLOOKUP(O736,[1]Vakuumiert!$N:$O,2,FALSE)=0,"Vakuumierter VOS Zipfel"),
IFERROR(IF(VLOOKUP(O736,[1]Vakuumiert!$Q:$R,2,FALSE)=0,"Vakuumiert geschält"),
IFERROR(IF(VLOOKUP(O736,'[1]vakuumierte Fertigprodukte'!$B:$C,2,FALSE)=0,"Fertigprodukte"),
IFERROR(IF(VLOOKUP(O736,'[1]vakuumierte Fertigprodukte'!$E:$FI,2,FALSE)=0,"Vakuumierte Zipfel"),
IFERROR(IF(VLOOKUP(O736,[1]Wurste!$B:$C,2,FALSE)=0,"Räucherwürste"),
IFERROR(IF(VLOOKUP(O736,[1]Wurste!$E:$F,2,FALSE)=0,"URW/URGW Wurst"),
IFERROR(IF(VLOOKUP(O736,[1]Wurste!$H:$I,2,FALSE)=0,"HF-Wurst Vegan"),
IFERROR(IF(VLOOKUP(O736,[1]Wurste!$K:$L,2,FALSE)=0,"320er ohne Würste"),
IFERROR(IF(AND(OR(Abfalldokumentation!$A736="BU3",Abfalldokumentation!$A736="Verkauf"),Abfalldokumentation!$F736="Schimmel",Abfalldokumentation!$G736="keinen Abnehmer/kein Schälpersonal"),"Div. Zipfel, ES ohne Verwendung",VLOOKUP(Abfalldokumentation!$E736,Produktgruppen!A:B,2,FALSE)),"-")))))))))))))))))))))))</f>
        <v>ABS</v>
      </c>
      <c r="E736" s="76" t="str">
        <f>IFERROR(VLOOKUP(Abfalldokumentation!$O736,Artikel!A:C,3,FALSE),Abfalldokumentation!$O736)</f>
        <v>ABS OLD-AMSTERDAM</v>
      </c>
      <c r="F736" s="76" t="str">
        <f>VLOOKUP(T736,'Liste Gründe'!A:D,2,FALSE)</f>
        <v>keinen Verwendungszweck</v>
      </c>
      <c r="G736" s="75" t="str">
        <f>IF(ISBLANK(V736),VLOOKUP(Abfalldokumentation!$P736,'Liste Gründe'!A:D,3,FALSE),V736)</f>
        <v>keinen Verwendungszweck</v>
      </c>
      <c r="H736" s="76" t="str">
        <f>IF(ISBLANK(Abfalldokumentation!$W736),"-",Abfalldokumentation!$W736)</f>
        <v>&lt;1000kg/Monat</v>
      </c>
      <c r="I736" s="76">
        <f t="shared" si="78"/>
        <v>39</v>
      </c>
      <c r="J736" s="76" t="str">
        <f t="shared" si="79"/>
        <v>Produkte</v>
      </c>
      <c r="K736" s="76" t="str">
        <f t="shared" si="80"/>
        <v>BUs</v>
      </c>
      <c r="L736" s="76" t="str">
        <f t="shared" si="81"/>
        <v>Symptome</v>
      </c>
      <c r="M736" s="76">
        <f>IFERROR(VLOOKUP(Abfalldokumentation!$O736,Kennzahlen!S:V,3,FALSE)*Abfalldokumentation!$B736,"0")</f>
        <v>2.6000000000000002E-2</v>
      </c>
      <c r="N736" s="76" t="str">
        <f>IF(ISBLANK(Q736),VLOOKUP(Abfalldokumentation!$O736,'Linien - BU'!R:S,2,FALSE),Q736)</f>
        <v>L22</v>
      </c>
      <c r="O736" s="77">
        <f t="shared" si="82"/>
        <v>29501039</v>
      </c>
      <c r="P736" s="77">
        <f t="shared" si="83"/>
        <v>61</v>
      </c>
      <c r="Q736" s="45" t="s">
        <v>186</v>
      </c>
      <c r="R736" s="46">
        <v>29501039</v>
      </c>
      <c r="S736" s="46">
        <v>260</v>
      </c>
      <c r="T736" s="46">
        <v>61</v>
      </c>
      <c r="U736" s="47">
        <v>44467</v>
      </c>
      <c r="V736" s="48"/>
      <c r="W736" s="46" t="s">
        <v>236</v>
      </c>
      <c r="X736" s="50" t="str">
        <f>IFERROR(VLOOKUP(Abfalldokumentation!$R736,Artikel!A:C,3,FALSE),Abfalldokumentation!$R736)</f>
        <v>ABS OLD-AMSTERDAM</v>
      </c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spans="1:40" ht="30" hidden="1" customHeight="1" x14ac:dyDescent="0.25">
      <c r="A737" s="78" t="str">
        <f>VLOOKUP(N737,'Linien - BU'!A:B,2,FALSE)</f>
        <v>Verkauf</v>
      </c>
      <c r="B737" s="79">
        <f t="shared" si="77"/>
        <v>85.4</v>
      </c>
      <c r="C737" s="80">
        <f>Abfalldokumentation!$U737</f>
        <v>44467</v>
      </c>
      <c r="D737" s="69" t="str">
        <f>IFERROR(IF(VLOOKUP(O737,'[1]Rohware 230'!$B:$C,2,FALSE)=0,"Rohware"),
IFERROR(IF(VLOOKUP(O737,[1]Sammelnr.!$B:$C,2,FALSE)=0,"Sammelnr. ungeschält ABS"),
IFERROR(IF(VLOOKUP(O737,[1]Sammelnr.!$E:$F,2,FALSE)=0,"Sammelnr. ungeschält VS"),
IFERROR(IF(VLOOKUP(O737,[1]Sammelnr.!$H:$I,2,FALSE)=0,"Sammelnr. geschält"),
IFERROR(IF(VLOOKUP(O737,[1]Offen!$B:$C,2,FALSE)=0,"Offen ungeschält ABS"),
IFERROR(IF(VLOOKUP(O737,[1]Offen!$E:$F,2,FALSE)=0,"Offen ungeschält VOS"),
IFERROR(IF(VLOOKUP(O737,[1]Offen!$H:$I,2,FALSE)=0,"Offen geschält RW"),
IFERROR(IF(VLOOKUP(O737,[1]Offen!$K:$L,2,FALSE)=0,"Offen vegan"),
IFERROR(IF(VLOOKUP(O737,[1]Offen!$N:$O,2,FALSE)=0,"Offen Zipfel"),
IFERROR(IF(VLOOKUP(O737,[1]Offen!$Q:$R,2,FALSE)=0,"Offen Endstücke"),
IFERROR(IF(VLOOKUP(O737,[1]Vakuumiert!$B:$C,2,FALSE)=0,"Vakuumierter VOS ungeschält"),
IFERROR(IF(VLOOKUP(O737,[1]Vakuumiert!$E:$F,2,FALSE)=0,"Vakuumierter ABS ungeschält"),
IFERROR(IF(VLOOKUP(O737,[1]Vakuumiert!$H:$I,2,FALSE)=0,"Vakuumierter VOS geschält"),
IFERROR(IF(VLOOKUP(O737,[1]Vakuumiert!$K:$L,2,FALSE)=0,"Vakuumierter VOS vegan"),
IFERROR(IF(VLOOKUP(O737,[1]Vakuumiert!$N:$O,2,FALSE)=0,"Vakuumierter VOS Zipfel"),
IFERROR(IF(VLOOKUP(O737,[1]Vakuumiert!$Q:$R,2,FALSE)=0,"Vakuumiert geschält"),
IFERROR(IF(VLOOKUP(O737,'[1]vakuumierte Fertigprodukte'!$B:$C,2,FALSE)=0,"Fertigprodukte"),
IFERROR(IF(VLOOKUP(O737,'[1]vakuumierte Fertigprodukte'!$E:$FI,2,FALSE)=0,"Vakuumierte Zipfel"),
IFERROR(IF(VLOOKUP(O737,[1]Wurste!$B:$C,2,FALSE)=0,"Räucherwürste"),
IFERROR(IF(VLOOKUP(O737,[1]Wurste!$E:$F,2,FALSE)=0,"URW/URGW Wurst"),
IFERROR(IF(VLOOKUP(O737,[1]Wurste!$H:$I,2,FALSE)=0,"HF-Wurst Vegan"),
IFERROR(IF(VLOOKUP(O737,[1]Wurste!$K:$L,2,FALSE)=0,"320er ohne Würste"),
IFERROR(IF(AND(OR(Abfalldokumentation!$A737="BU3",Abfalldokumentation!$A737="Verkauf"),Abfalldokumentation!$F737="Schimmel",Abfalldokumentation!$G737="keinen Abnehmer/kein Schälpersonal"),"Div. Zipfel, ES ohne Verwendung",VLOOKUP(Abfalldokumentation!$E737,Produktgruppen!A:B,2,FALSE)),"-")))))))))))))))))))))))</f>
        <v>Div. Zipfel, ES ohne Verwendung</v>
      </c>
      <c r="E737" s="81" t="str">
        <f>IFERROR(VLOOKUP(Abfalldokumentation!$O737,Artikel!A:C,3,FALSE),Abfalldokumentation!$O737)</f>
        <v>VOS GRW-SCHI-NAT ENDSTÜ</v>
      </c>
      <c r="F737" s="81" t="str">
        <f>VLOOKUP(T737,'Liste Gründe'!A:D,2,FALSE)</f>
        <v>Schimmel</v>
      </c>
      <c r="G737" s="80" t="str">
        <f>IF(ISBLANK(V737),VLOOKUP(Abfalldokumentation!$P737,'Liste Gründe'!A:D,3,FALSE),V737)</f>
        <v>keinen Abnehmer/kein Schälpersonal</v>
      </c>
      <c r="H737" s="81" t="str">
        <f>IF(ISBLANK(Abfalldokumentation!$W737),"-",Abfalldokumentation!$W737)</f>
        <v>keinen Abnehmer/Schälen</v>
      </c>
      <c r="I737" s="81">
        <f t="shared" si="78"/>
        <v>39</v>
      </c>
      <c r="J737" s="81" t="str">
        <f t="shared" si="79"/>
        <v>Produkte</v>
      </c>
      <c r="K737" s="81" t="str">
        <f t="shared" si="80"/>
        <v>BUs</v>
      </c>
      <c r="L737" s="81" t="str">
        <f t="shared" si="81"/>
        <v>Symptome</v>
      </c>
      <c r="M737" s="81">
        <f>IFERROR(VLOOKUP(Abfalldokumentation!$O737,Kennzahlen!S:V,3,FALSE)*Abfalldokumentation!$B737,"0")</f>
        <v>42.7</v>
      </c>
      <c r="N737" s="81" t="str">
        <f>IF(ISBLANK(Q737),VLOOKUP(Abfalldokumentation!$O737,'Linien - BU'!R:S,2,FALSE),Q737)</f>
        <v>Verkauf</v>
      </c>
      <c r="O737" s="77">
        <f t="shared" si="82"/>
        <v>29501070</v>
      </c>
      <c r="P737" s="77">
        <f t="shared" si="83"/>
        <v>12</v>
      </c>
      <c r="Q737" s="39" t="s">
        <v>11</v>
      </c>
      <c r="R737" s="40">
        <v>29501070</v>
      </c>
      <c r="S737" s="40">
        <v>85.4</v>
      </c>
      <c r="T737" s="40">
        <v>12</v>
      </c>
      <c r="U737" s="41">
        <v>44467</v>
      </c>
      <c r="V737" s="42" t="s">
        <v>20</v>
      </c>
      <c r="W737" s="40" t="s">
        <v>192</v>
      </c>
      <c r="X737" s="44" t="str">
        <f>IFERROR(VLOOKUP(Abfalldokumentation!$R737,Artikel!A:C,3,FALSE),Abfalldokumentation!$R737)</f>
        <v>VOS GRW-SCHI-NAT ENDSTÜ</v>
      </c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spans="1:40" ht="30" hidden="1" customHeight="1" x14ac:dyDescent="0.25">
      <c r="A738" s="73" t="str">
        <f>VLOOKUP(N738,'Linien - BU'!A:B,2,FALSE)</f>
        <v>BU4</v>
      </c>
      <c r="B738" s="74">
        <f t="shared" si="77"/>
        <v>7</v>
      </c>
      <c r="C738" s="75">
        <f>Abfalldokumentation!$U738</f>
        <v>44467</v>
      </c>
      <c r="D738" s="69" t="str">
        <f>IFERROR(IF(VLOOKUP(O738,'[1]Rohware 230'!$B:$C,2,FALSE)=0,"Rohware"),
IFERROR(IF(VLOOKUP(O738,[1]Sammelnr.!$B:$C,2,FALSE)=0,"Sammelnr. ungeschält ABS"),
IFERROR(IF(VLOOKUP(O738,[1]Sammelnr.!$E:$F,2,FALSE)=0,"Sammelnr. ungeschält VS"),
IFERROR(IF(VLOOKUP(O738,[1]Sammelnr.!$H:$I,2,FALSE)=0,"Sammelnr. geschält"),
IFERROR(IF(VLOOKUP(O738,[1]Offen!$B:$C,2,FALSE)=0,"Offen ungeschält ABS"),
IFERROR(IF(VLOOKUP(O738,[1]Offen!$E:$F,2,FALSE)=0,"Offen ungeschält VOS"),
IFERROR(IF(VLOOKUP(O738,[1]Offen!$H:$I,2,FALSE)=0,"Offen geschält RW"),
IFERROR(IF(VLOOKUP(O738,[1]Offen!$K:$L,2,FALSE)=0,"Offen vegan"),
IFERROR(IF(VLOOKUP(O738,[1]Offen!$N:$O,2,FALSE)=0,"Offen Zipfel"),
IFERROR(IF(VLOOKUP(O738,[1]Offen!$Q:$R,2,FALSE)=0,"Offen Endstücke"),
IFERROR(IF(VLOOKUP(O738,[1]Vakuumiert!$B:$C,2,FALSE)=0,"Vakuumierter VOS ungeschält"),
IFERROR(IF(VLOOKUP(O738,[1]Vakuumiert!$E:$F,2,FALSE)=0,"Vakuumierter ABS ungeschält"),
IFERROR(IF(VLOOKUP(O738,[1]Vakuumiert!$H:$I,2,FALSE)=0,"Vakuumierter VOS geschält"),
IFERROR(IF(VLOOKUP(O738,[1]Vakuumiert!$K:$L,2,FALSE)=0,"Vakuumierter VOS vegan"),
IFERROR(IF(VLOOKUP(O738,[1]Vakuumiert!$N:$O,2,FALSE)=0,"Vakuumierter VOS Zipfel"),
IFERROR(IF(VLOOKUP(O738,[1]Vakuumiert!$Q:$R,2,FALSE)=0,"Vakuumiert geschält"),
IFERROR(IF(VLOOKUP(O738,'[1]vakuumierte Fertigprodukte'!$B:$C,2,FALSE)=0,"Fertigprodukte"),
IFERROR(IF(VLOOKUP(O738,'[1]vakuumierte Fertigprodukte'!$E:$FI,2,FALSE)=0,"Vakuumierte Zipfel"),
IFERROR(IF(VLOOKUP(O738,[1]Wurste!$B:$C,2,FALSE)=0,"Räucherwürste"),
IFERROR(IF(VLOOKUP(O738,[1]Wurste!$E:$F,2,FALSE)=0,"URW/URGW Wurst"),
IFERROR(IF(VLOOKUP(O738,[1]Wurste!$H:$I,2,FALSE)=0,"HF-Wurst Vegan"),
IFERROR(IF(VLOOKUP(O738,[1]Wurste!$K:$L,2,FALSE)=0,"320er ohne Würste"),
IFERROR(IF(AND(OR(Abfalldokumentation!$A738="BU3",Abfalldokumentation!$A738="Verkauf"),Abfalldokumentation!$F738="Schimmel",Abfalldokumentation!$G738="keinen Abnehmer/kein Schälpersonal"),"Div. Zipfel, ES ohne Verwendung",VLOOKUP(Abfalldokumentation!$E738,Produktgruppen!A:B,2,FALSE)),"-")))))))))))))))))))))))</f>
        <v>ABS</v>
      </c>
      <c r="E738" s="76" t="str">
        <f>IFERROR(VLOOKUP(Abfalldokumentation!$O738,Artikel!A:C,3,FALSE),Abfalldokumentation!$O738)</f>
        <v>ABS BRIE-PAP</v>
      </c>
      <c r="F738" s="76" t="str">
        <f>VLOOKUP(T738,'Liste Gründe'!A:D,2,FALSE)</f>
        <v>keinen Verwendungszweck</v>
      </c>
      <c r="G738" s="75" t="str">
        <f>IF(ISBLANK(V738),VLOOKUP(Abfalldokumentation!$P738,'Liste Gründe'!A:D,3,FALSE),V738)</f>
        <v>keinen Verwendungszweck</v>
      </c>
      <c r="H738" s="76" t="str">
        <f>IF(ISBLANK(Abfalldokumentation!$W738),"-",Abfalldokumentation!$W738)</f>
        <v>&lt;50kg/Monat</v>
      </c>
      <c r="I738" s="76">
        <f t="shared" si="78"/>
        <v>39</v>
      </c>
      <c r="J738" s="76" t="str">
        <f t="shared" si="79"/>
        <v>Produkte</v>
      </c>
      <c r="K738" s="76" t="str">
        <f t="shared" si="80"/>
        <v>BUs</v>
      </c>
      <c r="L738" s="76" t="str">
        <f t="shared" si="81"/>
        <v>Symptome</v>
      </c>
      <c r="M738" s="76">
        <f>IFERROR(VLOOKUP(Abfalldokumentation!$O738,Kennzahlen!S:V,3,FALSE)*Abfalldokumentation!$B738,"0")</f>
        <v>7.0000000000000007E-2</v>
      </c>
      <c r="N738" s="76" t="str">
        <f>IF(ISBLANK(Q738),VLOOKUP(Abfalldokumentation!$O738,'Linien - BU'!R:S,2,FALSE),Q738)</f>
        <v>L29</v>
      </c>
      <c r="O738" s="77">
        <f t="shared" si="82"/>
        <v>29501101</v>
      </c>
      <c r="P738" s="77">
        <f t="shared" si="83"/>
        <v>61</v>
      </c>
      <c r="Q738" s="45" t="s">
        <v>242</v>
      </c>
      <c r="R738" s="46">
        <v>29501101</v>
      </c>
      <c r="S738" s="46">
        <v>7</v>
      </c>
      <c r="T738" s="46">
        <v>61</v>
      </c>
      <c r="U738" s="47">
        <v>44467</v>
      </c>
      <c r="V738" s="48"/>
      <c r="W738" s="46" t="s">
        <v>234</v>
      </c>
      <c r="X738" s="50" t="str">
        <f>IFERROR(VLOOKUP(Abfalldokumentation!$R738,Artikel!A:C,3,FALSE),Abfalldokumentation!$R738)</f>
        <v>ABS BRIE-PAP</v>
      </c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spans="1:40" ht="30" hidden="1" customHeight="1" x14ac:dyDescent="0.25">
      <c r="A739" s="78" t="str">
        <f>VLOOKUP(N739,'Linien - BU'!A:B,2,FALSE)</f>
        <v>BU3</v>
      </c>
      <c r="B739" s="79">
        <f t="shared" si="77"/>
        <v>63</v>
      </c>
      <c r="C739" s="80">
        <f>Abfalldokumentation!$U739</f>
        <v>44467</v>
      </c>
      <c r="D739" s="69" t="str">
        <f>IFERROR(IF(VLOOKUP(O739,'[1]Rohware 230'!$B:$C,2,FALSE)=0,"Rohware"),
IFERROR(IF(VLOOKUP(O739,[1]Sammelnr.!$B:$C,2,FALSE)=0,"Sammelnr. ungeschält ABS"),
IFERROR(IF(VLOOKUP(O739,[1]Sammelnr.!$E:$F,2,FALSE)=0,"Sammelnr. ungeschält VS"),
IFERROR(IF(VLOOKUP(O739,[1]Sammelnr.!$H:$I,2,FALSE)=0,"Sammelnr. geschält"),
IFERROR(IF(VLOOKUP(O739,[1]Offen!$B:$C,2,FALSE)=0,"Offen ungeschält ABS"),
IFERROR(IF(VLOOKUP(O739,[1]Offen!$E:$F,2,FALSE)=0,"Offen ungeschält VOS"),
IFERROR(IF(VLOOKUP(O739,[1]Offen!$H:$I,2,FALSE)=0,"Offen geschält RW"),
IFERROR(IF(VLOOKUP(O739,[1]Offen!$K:$L,2,FALSE)=0,"Offen vegan"),
IFERROR(IF(VLOOKUP(O739,[1]Offen!$N:$O,2,FALSE)=0,"Offen Zipfel"),
IFERROR(IF(VLOOKUP(O739,[1]Offen!$Q:$R,2,FALSE)=0,"Offen Endstücke"),
IFERROR(IF(VLOOKUP(O739,[1]Vakuumiert!$B:$C,2,FALSE)=0,"Vakuumierter VOS ungeschält"),
IFERROR(IF(VLOOKUP(O739,[1]Vakuumiert!$E:$F,2,FALSE)=0,"Vakuumierter ABS ungeschält"),
IFERROR(IF(VLOOKUP(O739,[1]Vakuumiert!$H:$I,2,FALSE)=0,"Vakuumierter VOS geschält"),
IFERROR(IF(VLOOKUP(O739,[1]Vakuumiert!$K:$L,2,FALSE)=0,"Vakuumierter VOS vegan"),
IFERROR(IF(VLOOKUP(O739,[1]Vakuumiert!$N:$O,2,FALSE)=0,"Vakuumierter VOS Zipfel"),
IFERROR(IF(VLOOKUP(O739,[1]Vakuumiert!$Q:$R,2,FALSE)=0,"Vakuumiert geschält"),
IFERROR(IF(VLOOKUP(O739,'[1]vakuumierte Fertigprodukte'!$B:$C,2,FALSE)=0,"Fertigprodukte"),
IFERROR(IF(VLOOKUP(O739,'[1]vakuumierte Fertigprodukte'!$E:$FI,2,FALSE)=0,"Vakuumierte Zipfel"),
IFERROR(IF(VLOOKUP(O739,[1]Wurste!$B:$C,2,FALSE)=0,"Räucherwürste"),
IFERROR(IF(VLOOKUP(O739,[1]Wurste!$E:$F,2,FALSE)=0,"URW/URGW Wurst"),
IFERROR(IF(VLOOKUP(O739,[1]Wurste!$H:$I,2,FALSE)=0,"HF-Wurst Vegan"),
IFERROR(IF(VLOOKUP(O739,[1]Wurste!$K:$L,2,FALSE)=0,"320er ohne Würste"),
IFERROR(IF(AND(OR(Abfalldokumentation!$A739="BU3",Abfalldokumentation!$A739="Verkauf"),Abfalldokumentation!$F739="Schimmel",Abfalldokumentation!$G739="keinen Abnehmer/kein Schälpersonal"),"Div. Zipfel, ES ohne Verwendung",VLOOKUP(Abfalldokumentation!$E739,Produktgruppen!A:B,2,FALSE)),"-")))))))))))))))))))))))</f>
        <v>vegan</v>
      </c>
      <c r="E739" s="81" t="str">
        <f>IFERROR(VLOOKUP(Abfalldokumentation!$O739,Artikel!A:C,3,FALSE),Abfalldokumentation!$O739)</f>
        <v>VOS VEG-SCH WÜRZIG</v>
      </c>
      <c r="F739" s="81" t="str">
        <f>VLOOKUP(T739,'Liste Gründe'!A:D,2,FALSE)</f>
        <v>keinen Verwendungszweck</v>
      </c>
      <c r="G739" s="80" t="str">
        <f>IF(ISBLANK(V739),VLOOKUP(Abfalldokumentation!$P739,'Liste Gründe'!A:D,3,FALSE),V739)</f>
        <v>VOS &gt; Einsatz (vegan)</v>
      </c>
      <c r="H739" s="81" t="str">
        <f>IF(ISBLANK(Abfalldokumentation!$W739),"-",Abfalldokumentation!$W739)</f>
        <v>-</v>
      </c>
      <c r="I739" s="81">
        <f t="shared" si="78"/>
        <v>39</v>
      </c>
      <c r="J739" s="81" t="str">
        <f t="shared" si="79"/>
        <v>Produkte</v>
      </c>
      <c r="K739" s="81" t="str">
        <f t="shared" si="80"/>
        <v>BUs</v>
      </c>
      <c r="L739" s="81" t="str">
        <f t="shared" si="81"/>
        <v>Symptome</v>
      </c>
      <c r="M739" s="81">
        <f>IFERROR(VLOOKUP(Abfalldokumentation!$O739,Kennzahlen!S:V,3,FALSE)*Abfalldokumentation!$B739,"0")</f>
        <v>31.5</v>
      </c>
      <c r="N739" s="81" t="str">
        <f>IF(ISBLANK(Q739),VLOOKUP(Abfalldokumentation!$O739,'Linien - BU'!R:S,2,FALSE),Q739)</f>
        <v>L1</v>
      </c>
      <c r="O739" s="77">
        <f t="shared" si="82"/>
        <v>29900003</v>
      </c>
      <c r="P739" s="77">
        <f t="shared" si="83"/>
        <v>61</v>
      </c>
      <c r="Q739" s="39" t="s">
        <v>188</v>
      </c>
      <c r="R739" s="40">
        <v>29900003</v>
      </c>
      <c r="S739" s="40">
        <v>63</v>
      </c>
      <c r="T739" s="46">
        <v>61</v>
      </c>
      <c r="U739" s="41">
        <v>44467</v>
      </c>
      <c r="V739" s="42" t="s">
        <v>35</v>
      </c>
      <c r="W739" s="40"/>
      <c r="X739" s="44" t="str">
        <f>IFERROR(VLOOKUP(Abfalldokumentation!$R739,Artikel!A:C,3,FALSE),Abfalldokumentation!$R739)</f>
        <v>VOS VEG-SCH WÜRZIG</v>
      </c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spans="1:40" ht="30" hidden="1" customHeight="1" x14ac:dyDescent="0.25">
      <c r="A740" s="73" t="str">
        <f>VLOOKUP(N740,'Linien - BU'!A:B,2,FALSE)</f>
        <v>BU1</v>
      </c>
      <c r="B740" s="74">
        <f t="shared" si="77"/>
        <v>17.399999999999999</v>
      </c>
      <c r="C740" s="75">
        <f>Abfalldokumentation!$U740</f>
        <v>44467</v>
      </c>
      <c r="D740" s="69" t="str">
        <f>IFERROR(IF(VLOOKUP(O740,'[1]Rohware 230'!$B:$C,2,FALSE)=0,"Rohware"),
IFERROR(IF(VLOOKUP(O740,[1]Sammelnr.!$B:$C,2,FALSE)=0,"Sammelnr. ungeschält ABS"),
IFERROR(IF(VLOOKUP(O740,[1]Sammelnr.!$E:$F,2,FALSE)=0,"Sammelnr. ungeschält VS"),
IFERROR(IF(VLOOKUP(O740,[1]Sammelnr.!$H:$I,2,FALSE)=0,"Sammelnr. geschält"),
IFERROR(IF(VLOOKUP(O740,[1]Offen!$B:$C,2,FALSE)=0,"Offen ungeschält ABS"),
IFERROR(IF(VLOOKUP(O740,[1]Offen!$E:$F,2,FALSE)=0,"Offen ungeschält VOS"),
IFERROR(IF(VLOOKUP(O740,[1]Offen!$H:$I,2,FALSE)=0,"Offen geschält RW"),
IFERROR(IF(VLOOKUP(O740,[1]Offen!$K:$L,2,FALSE)=0,"Offen vegan"),
IFERROR(IF(VLOOKUP(O740,[1]Offen!$N:$O,2,FALSE)=0,"Offen Zipfel"),
IFERROR(IF(VLOOKUP(O740,[1]Offen!$Q:$R,2,FALSE)=0,"Offen Endstücke"),
IFERROR(IF(VLOOKUP(O740,[1]Vakuumiert!$B:$C,2,FALSE)=0,"Vakuumierter VOS ungeschält"),
IFERROR(IF(VLOOKUP(O740,[1]Vakuumiert!$E:$F,2,FALSE)=0,"Vakuumierter ABS ungeschält"),
IFERROR(IF(VLOOKUP(O740,[1]Vakuumiert!$H:$I,2,FALSE)=0,"Vakuumierter VOS geschält"),
IFERROR(IF(VLOOKUP(O740,[1]Vakuumiert!$K:$L,2,FALSE)=0,"Vakuumierter VOS vegan"),
IFERROR(IF(VLOOKUP(O740,[1]Vakuumiert!$N:$O,2,FALSE)=0,"Vakuumierter VOS Zipfel"),
IFERROR(IF(VLOOKUP(O740,[1]Vakuumiert!$Q:$R,2,FALSE)=0,"Vakuumiert geschält"),
IFERROR(IF(VLOOKUP(O740,'[1]vakuumierte Fertigprodukte'!$B:$C,2,FALSE)=0,"Fertigprodukte"),
IFERROR(IF(VLOOKUP(O740,'[1]vakuumierte Fertigprodukte'!$E:$FI,2,FALSE)=0,"Vakuumierte Zipfel"),
IFERROR(IF(VLOOKUP(O740,[1]Wurste!$B:$C,2,FALSE)=0,"Räucherwürste"),
IFERROR(IF(VLOOKUP(O740,[1]Wurste!$E:$F,2,FALSE)=0,"URW/URGW Wurst"),
IFERROR(IF(VLOOKUP(O740,[1]Wurste!$H:$I,2,FALSE)=0,"HF-Wurst Vegan"),
IFERROR(IF(VLOOKUP(O740,[1]Wurste!$K:$L,2,FALSE)=0,"320er ohne Würste"),
IFERROR(IF(AND(OR(Abfalldokumentation!$A740="BU3",Abfalldokumentation!$A740="Verkauf"),Abfalldokumentation!$F740="Schimmel",Abfalldokumentation!$G740="keinen Abnehmer/kein Schälpersonal"),"Div. Zipfel, ES ohne Verwendung",VLOOKUP(Abfalldokumentation!$E740,Produktgruppen!A:B,2,FALSE)),"-")))))))))))))))))))))))</f>
        <v>ganze Würste</v>
      </c>
      <c r="E740" s="76" t="str">
        <f>IFERROR(VLOOKUP(Abfalldokumentation!$O740,Artikel!A:C,3,FALSE),Abfalldokumentation!$O740)</f>
        <v>Würste 8400g Schinkenrä</v>
      </c>
      <c r="F740" s="76" t="str">
        <f>VLOOKUP(T740,'Liste Gründe'!A:D,2,FALSE)</f>
        <v>Linienbezogen</v>
      </c>
      <c r="G740" s="75" t="str">
        <f>IF(ISBLANK(V740),VLOOKUP(Abfalldokumentation!$P740,'Liste Gründe'!A:D,3,FALSE),V740)</f>
        <v>Reinigung</v>
      </c>
      <c r="H740" s="76" t="str">
        <f>IF(ISBLANK(Abfalldokumentation!$W740),"-",Abfalldokumentation!$W740)</f>
        <v>-</v>
      </c>
      <c r="I740" s="76">
        <f t="shared" si="78"/>
        <v>39</v>
      </c>
      <c r="J740" s="76" t="str">
        <f t="shared" si="79"/>
        <v>Produkte</v>
      </c>
      <c r="K740" s="76" t="str">
        <f t="shared" si="80"/>
        <v>BUs</v>
      </c>
      <c r="L740" s="76" t="str">
        <f t="shared" si="81"/>
        <v>Symptome</v>
      </c>
      <c r="M740" s="76" t="str">
        <f>IFERROR(VLOOKUP(Abfalldokumentation!$O740,Kennzahlen!S:V,3,FALSE)*Abfalldokumentation!$B740,"0")</f>
        <v>0</v>
      </c>
      <c r="N740" s="76" t="str">
        <f>IF(ISBLANK(Q740),VLOOKUP(Abfalldokumentation!$O740,'Linien - BU'!R:S,2,FALSE),Q740)</f>
        <v>Abfüllung</v>
      </c>
      <c r="O740" s="77">
        <f t="shared" si="82"/>
        <v>31000092</v>
      </c>
      <c r="P740" s="77">
        <f t="shared" si="83"/>
        <v>10</v>
      </c>
      <c r="Q740" s="45" t="s">
        <v>180</v>
      </c>
      <c r="R740" s="46">
        <v>31000092</v>
      </c>
      <c r="S740" s="46">
        <v>17.399999999999999</v>
      </c>
      <c r="T740" s="46">
        <v>10</v>
      </c>
      <c r="U740" s="47">
        <v>44467</v>
      </c>
      <c r="V740" s="48"/>
      <c r="W740" s="46"/>
      <c r="X740" s="50" t="str">
        <f>IFERROR(VLOOKUP(Abfalldokumentation!$R740,Artikel!A:C,3,FALSE),Abfalldokumentation!$R740)</f>
        <v>Würste 8400g Schinkenrä</v>
      </c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spans="1:40" ht="30" hidden="1" customHeight="1" x14ac:dyDescent="0.25">
      <c r="A741" s="78" t="str">
        <f>VLOOKUP(N741,'Linien - BU'!A:B,2,FALSE)</f>
        <v>BU1</v>
      </c>
      <c r="B741" s="79">
        <f t="shared" si="77"/>
        <v>51</v>
      </c>
      <c r="C741" s="80">
        <f>Abfalldokumentation!$U741</f>
        <v>44467</v>
      </c>
      <c r="D741" s="69" t="str">
        <f>IFERROR(IF(VLOOKUP(O741,'[1]Rohware 230'!$B:$C,2,FALSE)=0,"Rohware"),
IFERROR(IF(VLOOKUP(O741,[1]Sammelnr.!$B:$C,2,FALSE)=0,"Sammelnr. ungeschält ABS"),
IFERROR(IF(VLOOKUP(O741,[1]Sammelnr.!$E:$F,2,FALSE)=0,"Sammelnr. ungeschält VS"),
IFERROR(IF(VLOOKUP(O741,[1]Sammelnr.!$H:$I,2,FALSE)=0,"Sammelnr. geschält"),
IFERROR(IF(VLOOKUP(O741,[1]Offen!$B:$C,2,FALSE)=0,"Offen ungeschält ABS"),
IFERROR(IF(VLOOKUP(O741,[1]Offen!$E:$F,2,FALSE)=0,"Offen ungeschält VOS"),
IFERROR(IF(VLOOKUP(O741,[1]Offen!$H:$I,2,FALSE)=0,"Offen geschält RW"),
IFERROR(IF(VLOOKUP(O741,[1]Offen!$K:$L,2,FALSE)=0,"Offen vegan"),
IFERROR(IF(VLOOKUP(O741,[1]Offen!$N:$O,2,FALSE)=0,"Offen Zipfel"),
IFERROR(IF(VLOOKUP(O741,[1]Offen!$Q:$R,2,FALSE)=0,"Offen Endstücke"),
IFERROR(IF(VLOOKUP(O741,[1]Vakuumiert!$B:$C,2,FALSE)=0,"Vakuumierter VOS ungeschält"),
IFERROR(IF(VLOOKUP(O741,[1]Vakuumiert!$E:$F,2,FALSE)=0,"Vakuumierter ABS ungeschält"),
IFERROR(IF(VLOOKUP(O741,[1]Vakuumiert!$H:$I,2,FALSE)=0,"Vakuumierter VOS geschält"),
IFERROR(IF(VLOOKUP(O741,[1]Vakuumiert!$K:$L,2,FALSE)=0,"Vakuumierter VOS vegan"),
IFERROR(IF(VLOOKUP(O741,[1]Vakuumiert!$N:$O,2,FALSE)=0,"Vakuumierter VOS Zipfel"),
IFERROR(IF(VLOOKUP(O741,[1]Vakuumiert!$Q:$R,2,FALSE)=0,"Vakuumiert geschält"),
IFERROR(IF(VLOOKUP(O741,'[1]vakuumierte Fertigprodukte'!$B:$C,2,FALSE)=0,"Fertigprodukte"),
IFERROR(IF(VLOOKUP(O741,'[1]vakuumierte Fertigprodukte'!$E:$FI,2,FALSE)=0,"Vakuumierte Zipfel"),
IFERROR(IF(VLOOKUP(O741,[1]Wurste!$B:$C,2,FALSE)=0,"Räucherwürste"),
IFERROR(IF(VLOOKUP(O741,[1]Wurste!$E:$F,2,FALSE)=0,"URW/URGW Wurst"),
IFERROR(IF(VLOOKUP(O741,[1]Wurste!$H:$I,2,FALSE)=0,"HF-Wurst Vegan"),
IFERROR(IF(VLOOKUP(O741,[1]Wurste!$K:$L,2,FALSE)=0,"320er ohne Würste"),
IFERROR(IF(AND(OR(Abfalldokumentation!$A741="BU3",Abfalldokumentation!$A741="Verkauf"),Abfalldokumentation!$F741="Schimmel",Abfalldokumentation!$G741="keinen Abnehmer/kein Schälpersonal"),"Div. Zipfel, ES ohne Verwendung",VLOOKUP(Abfalldokumentation!$E741,Produktgruppen!A:B,2,FALSE)),"-")))))))))))))))))))))))</f>
        <v>vegan</v>
      </c>
      <c r="E741" s="81" t="str">
        <f>IFERROR(VLOOKUP(Abfalldokumentation!$O741,Artikel!A:C,3,FALSE),Abfalldokumentation!$O741)</f>
        <v>VEG-SCH WÜRZIG  7,2KG</v>
      </c>
      <c r="F741" s="81" t="str">
        <f>VLOOKUP(T741,'Liste Gründe'!A:D,2,FALSE)</f>
        <v>Linienbezogen</v>
      </c>
      <c r="G741" s="80" t="str">
        <f>IF(ISBLANK(V741),VLOOKUP(Abfalldokumentation!$P741,'Liste Gründe'!A:D,3,FALSE),V741)</f>
        <v>Füllkopf tropft (vegan)</v>
      </c>
      <c r="H741" s="81" t="str">
        <f>IF(ISBLANK(Abfalldokumentation!$W741),"-",Abfalldokumentation!$W741)</f>
        <v>-</v>
      </c>
      <c r="I741" s="81">
        <f t="shared" si="78"/>
        <v>39</v>
      </c>
      <c r="J741" s="81" t="str">
        <f t="shared" si="79"/>
        <v>Produkte</v>
      </c>
      <c r="K741" s="81" t="str">
        <f t="shared" si="80"/>
        <v>BUs</v>
      </c>
      <c r="L741" s="81" t="str">
        <f t="shared" si="81"/>
        <v>Symptome</v>
      </c>
      <c r="M741" s="81">
        <f>IFERROR(VLOOKUP(Abfalldokumentation!$O741,Kennzahlen!S:V,3,FALSE)*Abfalldokumentation!$B741,"0")</f>
        <v>917.47979999999995</v>
      </c>
      <c r="N741" s="81" t="str">
        <f>IF(ISBLANK(Q741),VLOOKUP(Abfalldokumentation!$O741,'Linien - BU'!R:S,2,FALSE),Q741)</f>
        <v>Abfüllung</v>
      </c>
      <c r="O741" s="77">
        <f t="shared" si="82"/>
        <v>31900002</v>
      </c>
      <c r="P741" s="77">
        <f t="shared" si="83"/>
        <v>20</v>
      </c>
      <c r="Q741" s="39" t="s">
        <v>180</v>
      </c>
      <c r="R741" s="40">
        <v>31900002</v>
      </c>
      <c r="S741" s="40">
        <v>51</v>
      </c>
      <c r="T741" s="40">
        <v>20</v>
      </c>
      <c r="U741" s="41">
        <v>44467</v>
      </c>
      <c r="V741" s="42"/>
      <c r="W741" s="40"/>
      <c r="X741" s="44" t="str">
        <f>IFERROR(VLOOKUP(Abfalldokumentation!$R741,Artikel!A:C,3,FALSE),Abfalldokumentation!$R741)</f>
        <v>VEG-SCH WÜRZIG  7,2KG</v>
      </c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spans="1:40" ht="30" customHeight="1" x14ac:dyDescent="0.25">
      <c r="A742" s="73" t="str">
        <f>VLOOKUP(N742,'Linien - BU'!A:B,2,FALSE)</f>
        <v>BU1</v>
      </c>
      <c r="B742" s="74">
        <f t="shared" si="77"/>
        <v>22.4</v>
      </c>
      <c r="C742" s="75">
        <f>Abfalldokumentation!$U742</f>
        <v>44467</v>
      </c>
      <c r="D742" s="69" t="str">
        <f>IFERROR(IF(VLOOKUP(O742,'[1]Rohware 230'!$B:$C,2,FALSE)=0,"Rohware"),
IFERROR(IF(VLOOKUP(O742,[1]Sammelnr.!$B:$C,2,FALSE)=0,"Sammelnr. ungeschält ABS"),
IFERROR(IF(VLOOKUP(O742,[1]Sammelnr.!$E:$F,2,FALSE)=0,"Sammelnr. ungeschält VS"),
IFERROR(IF(VLOOKUP(O742,[1]Sammelnr.!$H:$I,2,FALSE)=0,"Sammelnr. geschält"),
IFERROR(IF(VLOOKUP(O742,[1]Offen!$B:$C,2,FALSE)=0,"Offen ungeschält ABS"),
IFERROR(IF(VLOOKUP(O742,[1]Offen!$E:$F,2,FALSE)=0,"Offen ungeschält VOS"),
IFERROR(IF(VLOOKUP(O742,[1]Offen!$H:$I,2,FALSE)=0,"Offen geschält RW"),
IFERROR(IF(VLOOKUP(O742,[1]Offen!$K:$L,2,FALSE)=0,"Offen vegan"),
IFERROR(IF(VLOOKUP(O742,[1]Offen!$N:$O,2,FALSE)=0,"Offen Zipfel"),
IFERROR(IF(VLOOKUP(O742,[1]Offen!$Q:$R,2,FALSE)=0,"Offen Endstücke"),
IFERROR(IF(VLOOKUP(O742,[1]Vakuumiert!$B:$C,2,FALSE)=0,"Vakuumierter VOS ungeschält"),
IFERROR(IF(VLOOKUP(O742,[1]Vakuumiert!$E:$F,2,FALSE)=0,"Vakuumierter ABS ungeschält"),
IFERROR(IF(VLOOKUP(O742,[1]Vakuumiert!$H:$I,2,FALSE)=0,"Vakuumierter VOS geschält"),
IFERROR(IF(VLOOKUP(O742,[1]Vakuumiert!$K:$L,2,FALSE)=0,"Vakuumierter VOS vegan"),
IFERROR(IF(VLOOKUP(O742,[1]Vakuumiert!$N:$O,2,FALSE)=0,"Vakuumierter VOS Zipfel"),
IFERROR(IF(VLOOKUP(O742,[1]Vakuumiert!$Q:$R,2,FALSE)=0,"Vakuumiert geschält"),
IFERROR(IF(VLOOKUP(O742,'[1]vakuumierte Fertigprodukte'!$B:$C,2,FALSE)=0,"Fertigprodukte"),
IFERROR(IF(VLOOKUP(O742,'[1]vakuumierte Fertigprodukte'!$E:$FI,2,FALSE)=0,"Vakuumierte Zipfel"),
IFERROR(IF(VLOOKUP(O742,[1]Wurste!$B:$C,2,FALSE)=0,"Räucherwürste"),
IFERROR(IF(VLOOKUP(O742,[1]Wurste!$E:$F,2,FALSE)=0,"URW/URGW Wurst"),
IFERROR(IF(VLOOKUP(O742,[1]Wurste!$H:$I,2,FALSE)=0,"HF-Wurst Vegan"),
IFERROR(IF(VLOOKUP(O742,[1]Wurste!$K:$L,2,FALSE)=0,"320er ohne Würste"),
IFERROR(IF(AND(OR(Abfalldokumentation!$A742="BU3",Abfalldokumentation!$A742="Verkauf"),Abfalldokumentation!$F742="Schimmel",Abfalldokumentation!$G742="keinen Abnehmer/kein Schälpersonal"),"Div. Zipfel, ES ohne Verwendung",VLOOKUP(Abfalldokumentation!$E742,Produktgruppen!A:B,2,FALSE)),"-")))))))))))))))))))))))</f>
        <v>RW</v>
      </c>
      <c r="E742" s="76" t="str">
        <f>IFERROR(VLOOKUP(Abfalldokumentation!$O742,Artikel!A:C,3,FALSE),Abfalldokumentation!$O742)</f>
        <v>GRW SCHI-NAT 7,2GK NEUE</v>
      </c>
      <c r="F742" s="76" t="str">
        <f>VLOOKUP(T742,'Liste Gründe'!A:D,2,FALSE)</f>
        <v>Linienbezogen</v>
      </c>
      <c r="G742" s="75" t="str">
        <f>IF(ISBLANK(V742),VLOOKUP(Abfalldokumentation!$P742,'Liste Gründe'!A:D,3,FALSE),V742)</f>
        <v>Darm geplatzt</v>
      </c>
      <c r="H742" s="76" t="str">
        <f>IF(ISBLANK(Abfalldokumentation!$W742),"-",Abfalldokumentation!$W742)</f>
        <v>Clip gerissen</v>
      </c>
      <c r="I742" s="76">
        <f t="shared" si="78"/>
        <v>39</v>
      </c>
      <c r="J742" s="76" t="str">
        <f t="shared" si="79"/>
        <v>Produkte</v>
      </c>
      <c r="K742" s="76" t="str">
        <f t="shared" si="80"/>
        <v>BUs</v>
      </c>
      <c r="L742" s="76" t="str">
        <f t="shared" si="81"/>
        <v>Symptome</v>
      </c>
      <c r="M742" s="76" t="str">
        <f>IFERROR(VLOOKUP(Abfalldokumentation!$O742,Kennzahlen!S:V,3,FALSE)*Abfalldokumentation!$B742,"0")</f>
        <v>0</v>
      </c>
      <c r="N742" s="76" t="str">
        <f>IF(ISBLANK(Q742),VLOOKUP(Abfalldokumentation!$O742,'Linien - BU'!R:S,2,FALSE),Q742)</f>
        <v>Abfüllung</v>
      </c>
      <c r="O742" s="77">
        <f t="shared" si="82"/>
        <v>32000106</v>
      </c>
      <c r="P742" s="77">
        <f t="shared" si="83"/>
        <v>34</v>
      </c>
      <c r="Q742" s="45" t="s">
        <v>180</v>
      </c>
      <c r="R742" s="46">
        <v>32000106</v>
      </c>
      <c r="S742" s="46">
        <v>22.4</v>
      </c>
      <c r="T742" s="40">
        <v>34</v>
      </c>
      <c r="U742" s="47">
        <v>44467</v>
      </c>
      <c r="V742" s="48"/>
      <c r="W742" s="46" t="s">
        <v>237</v>
      </c>
      <c r="X742" s="50" t="str">
        <f>IFERROR(VLOOKUP(Abfalldokumentation!$R742,Artikel!A:C,3,FALSE),Abfalldokumentation!$R742)</f>
        <v>GRW SCHI-NAT 7,2GK NEUE</v>
      </c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spans="1:40" ht="30" hidden="1" customHeight="1" x14ac:dyDescent="0.25">
      <c r="A743" s="78" t="str">
        <f>VLOOKUP(N743,'Linien - BU'!A:B,2,FALSE)</f>
        <v>BU3</v>
      </c>
      <c r="B743" s="79">
        <f t="shared" si="77"/>
        <v>134</v>
      </c>
      <c r="C743" s="80">
        <f>Abfalldokumentation!$U743</f>
        <v>44467</v>
      </c>
      <c r="D743" s="69" t="str">
        <f>IFERROR(IF(VLOOKUP(O743,'[1]Rohware 230'!$B:$C,2,FALSE)=0,"Rohware"),
IFERROR(IF(VLOOKUP(O743,[1]Sammelnr.!$B:$C,2,FALSE)=0,"Sammelnr. ungeschält ABS"),
IFERROR(IF(VLOOKUP(O743,[1]Sammelnr.!$E:$F,2,FALSE)=0,"Sammelnr. ungeschält VS"),
IFERROR(IF(VLOOKUP(O743,[1]Sammelnr.!$H:$I,2,FALSE)=0,"Sammelnr. geschält"),
IFERROR(IF(VLOOKUP(O743,[1]Offen!$B:$C,2,FALSE)=0,"Offen ungeschält ABS"),
IFERROR(IF(VLOOKUP(O743,[1]Offen!$E:$F,2,FALSE)=0,"Offen ungeschält VOS"),
IFERROR(IF(VLOOKUP(O743,[1]Offen!$H:$I,2,FALSE)=0,"Offen geschält RW"),
IFERROR(IF(VLOOKUP(O743,[1]Offen!$K:$L,2,FALSE)=0,"Offen vegan"),
IFERROR(IF(VLOOKUP(O743,[1]Offen!$N:$O,2,FALSE)=0,"Offen Zipfel"),
IFERROR(IF(VLOOKUP(O743,[1]Offen!$Q:$R,2,FALSE)=0,"Offen Endstücke"),
IFERROR(IF(VLOOKUP(O743,[1]Vakuumiert!$B:$C,2,FALSE)=0,"Vakuumierter VOS ungeschält"),
IFERROR(IF(VLOOKUP(O743,[1]Vakuumiert!$E:$F,2,FALSE)=0,"Vakuumierter ABS ungeschält"),
IFERROR(IF(VLOOKUP(O743,[1]Vakuumiert!$H:$I,2,FALSE)=0,"Vakuumierter VOS geschält"),
IFERROR(IF(VLOOKUP(O743,[1]Vakuumiert!$K:$L,2,FALSE)=0,"Vakuumierter VOS vegan"),
IFERROR(IF(VLOOKUP(O743,[1]Vakuumiert!$N:$O,2,FALSE)=0,"Vakuumierter VOS Zipfel"),
IFERROR(IF(VLOOKUP(O743,[1]Vakuumiert!$Q:$R,2,FALSE)=0,"Vakuumiert geschält"),
IFERROR(IF(VLOOKUP(O743,'[1]vakuumierte Fertigprodukte'!$B:$C,2,FALSE)=0,"Fertigprodukte"),
IFERROR(IF(VLOOKUP(O743,'[1]vakuumierte Fertigprodukte'!$E:$FI,2,FALSE)=0,"Vakuumierte Zipfel"),
IFERROR(IF(VLOOKUP(O743,[1]Wurste!$B:$C,2,FALSE)=0,"Räucherwürste"),
IFERROR(IF(VLOOKUP(O743,[1]Wurste!$E:$F,2,FALSE)=0,"URW/URGW Wurst"),
IFERROR(IF(VLOOKUP(O743,[1]Wurste!$H:$I,2,FALSE)=0,"HF-Wurst Vegan"),
IFERROR(IF(VLOOKUP(O743,[1]Wurste!$K:$L,2,FALSE)=0,"320er ohne Würste"),
IFERROR(IF(AND(OR(Abfalldokumentation!$A743="BU3",Abfalldokumentation!$A743="Verkauf"),Abfalldokumentation!$F743="Schimmel",Abfalldokumentation!$G743="keinen Abnehmer/kein Schälpersonal"),"Div. Zipfel, ES ohne Verwendung",VLOOKUP(Abfalldokumentation!$E743,Produktgruppen!A:B,2,FALSE)),"-")))))))))))))))))))))))</f>
        <v>Vakuumierter VOS ungeschält</v>
      </c>
      <c r="E743" s="81" t="str">
        <f>IFERROR(VLOOKUP(Abfalldokumentation!$O743,Artikel!A:C,3,FALSE),Abfalldokumentation!$O743)</f>
        <v>VOS RW-NUSS-VAKU</v>
      </c>
      <c r="F743" s="81" t="str">
        <f>VLOOKUP(T743,'Liste Gründe'!A:D,2,FALSE)</f>
        <v>Schimmel</v>
      </c>
      <c r="G743" s="80" t="str">
        <f>IF(ISBLANK(V743),VLOOKUP(Abfalldokumentation!$P743,'Liste Gründe'!A:D,3,FALSE),V743)</f>
        <v>Rest</v>
      </c>
      <c r="H743" s="81" t="str">
        <f>IF(ISBLANK(Abfalldokumentation!$W743),"-",Abfalldokumentation!$W743)</f>
        <v>wurde nicht eingesetzt</v>
      </c>
      <c r="I743" s="81">
        <f t="shared" si="78"/>
        <v>39</v>
      </c>
      <c r="J743" s="81" t="str">
        <f t="shared" si="79"/>
        <v>Produkte</v>
      </c>
      <c r="K743" s="81" t="str">
        <f t="shared" si="80"/>
        <v>BUs</v>
      </c>
      <c r="L743" s="81" t="str">
        <f t="shared" si="81"/>
        <v>Symptome</v>
      </c>
      <c r="M743" s="81">
        <f>IFERROR(VLOOKUP(Abfalldokumentation!$O743,Kennzahlen!S:V,3,FALSE)*Abfalldokumentation!$B743,"0")</f>
        <v>68.876000000000005</v>
      </c>
      <c r="N743" s="81" t="str">
        <f>IF(ISBLANK(Q743),VLOOKUP(Abfalldokumentation!$O743,'Linien - BU'!R:S,2,FALSE),Q743)</f>
        <v>L4</v>
      </c>
      <c r="O743" s="77">
        <f t="shared" si="82"/>
        <v>49500088</v>
      </c>
      <c r="P743" s="77">
        <f t="shared" si="83"/>
        <v>12</v>
      </c>
      <c r="Q743" s="39" t="s">
        <v>179</v>
      </c>
      <c r="R743" s="40">
        <v>49500088</v>
      </c>
      <c r="S743" s="40">
        <v>134</v>
      </c>
      <c r="T743" s="40">
        <v>12</v>
      </c>
      <c r="U743" s="41">
        <v>44467</v>
      </c>
      <c r="V743" s="42" t="s">
        <v>10</v>
      </c>
      <c r="W743" s="40" t="s">
        <v>257</v>
      </c>
      <c r="X743" s="44" t="str">
        <f>IFERROR(VLOOKUP(Abfalldokumentation!$R743,Artikel!A:C,3,FALSE),Abfalldokumentation!$R743)</f>
        <v>VOS RW-NUSS-VAKU</v>
      </c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spans="1:40" ht="30" hidden="1" customHeight="1" x14ac:dyDescent="0.25">
      <c r="A744" s="73" t="str">
        <f>VLOOKUP(N744,'Linien - BU'!A:B,2,FALSE)</f>
        <v>BU2</v>
      </c>
      <c r="B744" s="74">
        <f t="shared" si="77"/>
        <v>75</v>
      </c>
      <c r="C744" s="75">
        <f>Abfalldokumentation!$U744</f>
        <v>44467</v>
      </c>
      <c r="D744" s="69" t="str">
        <f>IFERROR(IF(VLOOKUP(O744,'[1]Rohware 230'!$B:$C,2,FALSE)=0,"Rohware"),
IFERROR(IF(VLOOKUP(O744,[1]Sammelnr.!$B:$C,2,FALSE)=0,"Sammelnr. ungeschält ABS"),
IFERROR(IF(VLOOKUP(O744,[1]Sammelnr.!$E:$F,2,FALSE)=0,"Sammelnr. ungeschält VS"),
IFERROR(IF(VLOOKUP(O744,[1]Sammelnr.!$H:$I,2,FALSE)=0,"Sammelnr. geschält"),
IFERROR(IF(VLOOKUP(O744,[1]Offen!$B:$C,2,FALSE)=0,"Offen ungeschält ABS"),
IFERROR(IF(VLOOKUP(O744,[1]Offen!$E:$F,2,FALSE)=0,"Offen ungeschält VOS"),
IFERROR(IF(VLOOKUP(O744,[1]Offen!$H:$I,2,FALSE)=0,"Offen geschält RW"),
IFERROR(IF(VLOOKUP(O744,[1]Offen!$K:$L,2,FALSE)=0,"Offen vegan"),
IFERROR(IF(VLOOKUP(O744,[1]Offen!$N:$O,2,FALSE)=0,"Offen Zipfel"),
IFERROR(IF(VLOOKUP(O744,[1]Offen!$Q:$R,2,FALSE)=0,"Offen Endstücke"),
IFERROR(IF(VLOOKUP(O744,[1]Vakuumiert!$B:$C,2,FALSE)=0,"Vakuumierter VOS ungeschält"),
IFERROR(IF(VLOOKUP(O744,[1]Vakuumiert!$E:$F,2,FALSE)=0,"Vakuumierter ABS ungeschält"),
IFERROR(IF(VLOOKUP(O744,[1]Vakuumiert!$H:$I,2,FALSE)=0,"Vakuumierter VOS geschält"),
IFERROR(IF(VLOOKUP(O744,[1]Vakuumiert!$K:$L,2,FALSE)=0,"Vakuumierter VOS vegan"),
IFERROR(IF(VLOOKUP(O744,[1]Vakuumiert!$N:$O,2,FALSE)=0,"Vakuumierter VOS Zipfel"),
IFERROR(IF(VLOOKUP(O744,[1]Vakuumiert!$Q:$R,2,FALSE)=0,"Vakuumiert geschält"),
IFERROR(IF(VLOOKUP(O744,'[1]vakuumierte Fertigprodukte'!$B:$C,2,FALSE)=0,"Fertigprodukte"),
IFERROR(IF(VLOOKUP(O744,'[1]vakuumierte Fertigprodukte'!$E:$FI,2,FALSE)=0,"Vakuumierte Zipfel"),
IFERROR(IF(VLOOKUP(O744,[1]Wurste!$B:$C,2,FALSE)=0,"Räucherwürste"),
IFERROR(IF(VLOOKUP(O744,[1]Wurste!$E:$F,2,FALSE)=0,"URW/URGW Wurst"),
IFERROR(IF(VLOOKUP(O744,[1]Wurste!$H:$I,2,FALSE)=0,"HF-Wurst Vegan"),
IFERROR(IF(VLOOKUP(O744,[1]Wurste!$K:$L,2,FALSE)=0,"320er ohne Würste"),
IFERROR(IF(AND(OR(Abfalldokumentation!$A744="BU3",Abfalldokumentation!$A744="Verkauf"),Abfalldokumentation!$F744="Schimmel",Abfalldokumentation!$G744="keinen Abnehmer/kein Schälpersonal"),"Div. Zipfel, ES ohne Verwendung",VLOOKUP(Abfalldokumentation!$E744,Produktgruppen!A:B,2,FALSE)),"-")))))))))))))))))))))))</f>
        <v>Rohware</v>
      </c>
      <c r="E744" s="76" t="str">
        <f>IFERROR(VLOOKUP(Abfalldokumentation!$O744,Artikel!A:C,3,FALSE),Abfalldokumentation!$O744)</f>
        <v>Blöcke</v>
      </c>
      <c r="F744" s="76" t="str">
        <f>VLOOKUP(T744,'Liste Gründe'!A:D,2,FALSE)</f>
        <v>Schimmel</v>
      </c>
      <c r="G744" s="75" t="str">
        <f>IF(ISBLANK(V744),VLOOKUP(Abfalldokumentation!$P744,'Liste Gründe'!A:D,3,FALSE),V744)</f>
        <v>Luftzieher/Folienriss durch Transport</v>
      </c>
      <c r="H744" s="76" t="str">
        <f>IF(ISBLANK(Abfalldokumentation!$W744),"-",Abfalldokumentation!$W744)</f>
        <v>Luftzieher/Folienriss durch Transport</v>
      </c>
      <c r="I744" s="76">
        <f t="shared" si="78"/>
        <v>39</v>
      </c>
      <c r="J744" s="76" t="str">
        <f t="shared" si="79"/>
        <v>Produkte</v>
      </c>
      <c r="K744" s="76" t="str">
        <f t="shared" si="80"/>
        <v>BUs</v>
      </c>
      <c r="L744" s="76" t="str">
        <f t="shared" si="81"/>
        <v>Symptome</v>
      </c>
      <c r="M744" s="76" t="str">
        <f>IFERROR(VLOOKUP(Abfalldokumentation!$O744,Kennzahlen!S:V,3,FALSE)*Abfalldokumentation!$B744,"0")</f>
        <v>0</v>
      </c>
      <c r="N744" s="76" t="str">
        <f>IF(ISBLANK(Q744),VLOOKUP(Abfalldokumentation!$O744,'Linien - BU'!R:S,2,FALSE),Q744)</f>
        <v>BU2</v>
      </c>
      <c r="O744" s="77" t="str">
        <f t="shared" si="82"/>
        <v>Blöcke</v>
      </c>
      <c r="P744" s="77">
        <f t="shared" si="83"/>
        <v>12</v>
      </c>
      <c r="Q744" s="45" t="s">
        <v>7</v>
      </c>
      <c r="R744" s="46" t="s">
        <v>208</v>
      </c>
      <c r="S744" s="46">
        <v>75</v>
      </c>
      <c r="T744" s="46">
        <v>12</v>
      </c>
      <c r="U744" s="47">
        <v>44467</v>
      </c>
      <c r="V744" s="48" t="s">
        <v>30</v>
      </c>
      <c r="W744" s="46" t="s">
        <v>30</v>
      </c>
      <c r="X744" s="50" t="str">
        <f>IFERROR(VLOOKUP(Abfalldokumentation!$R744,Artikel!A:C,3,FALSE),Abfalldokumentation!$R744)</f>
        <v>Blöcke</v>
      </c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spans="1:40" ht="30" hidden="1" customHeight="1" x14ac:dyDescent="0.25">
      <c r="A745" s="78" t="str">
        <f>VLOOKUP(N745,'Linien - BU'!A:B,2,FALSE)</f>
        <v>BU3</v>
      </c>
      <c r="B745" s="79">
        <f t="shared" si="77"/>
        <v>181</v>
      </c>
      <c r="C745" s="80">
        <f>Abfalldokumentation!$U745</f>
        <v>44467</v>
      </c>
      <c r="D745" s="69" t="str">
        <f>IFERROR(IF(VLOOKUP(O745,'[1]Rohware 230'!$B:$C,2,FALSE)=0,"Rohware"),
IFERROR(IF(VLOOKUP(O745,[1]Sammelnr.!$B:$C,2,FALSE)=0,"Sammelnr. ungeschält ABS"),
IFERROR(IF(VLOOKUP(O745,[1]Sammelnr.!$E:$F,2,FALSE)=0,"Sammelnr. ungeschält VS"),
IFERROR(IF(VLOOKUP(O745,[1]Sammelnr.!$H:$I,2,FALSE)=0,"Sammelnr. geschält"),
IFERROR(IF(VLOOKUP(O745,[1]Offen!$B:$C,2,FALSE)=0,"Offen ungeschält ABS"),
IFERROR(IF(VLOOKUP(O745,[1]Offen!$E:$F,2,FALSE)=0,"Offen ungeschält VOS"),
IFERROR(IF(VLOOKUP(O745,[1]Offen!$H:$I,2,FALSE)=0,"Offen geschält RW"),
IFERROR(IF(VLOOKUP(O745,[1]Offen!$K:$L,2,FALSE)=0,"Offen vegan"),
IFERROR(IF(VLOOKUP(O745,[1]Offen!$N:$O,2,FALSE)=0,"Offen Zipfel"),
IFERROR(IF(VLOOKUP(O745,[1]Offen!$Q:$R,2,FALSE)=0,"Offen Endstücke"),
IFERROR(IF(VLOOKUP(O745,[1]Vakuumiert!$B:$C,2,FALSE)=0,"Vakuumierter VOS ungeschält"),
IFERROR(IF(VLOOKUP(O745,[1]Vakuumiert!$E:$F,2,FALSE)=0,"Vakuumierter ABS ungeschält"),
IFERROR(IF(VLOOKUP(O745,[1]Vakuumiert!$H:$I,2,FALSE)=0,"Vakuumierter VOS geschält"),
IFERROR(IF(VLOOKUP(O745,[1]Vakuumiert!$K:$L,2,FALSE)=0,"Vakuumierter VOS vegan"),
IFERROR(IF(VLOOKUP(O745,[1]Vakuumiert!$N:$O,2,FALSE)=0,"Vakuumierter VOS Zipfel"),
IFERROR(IF(VLOOKUP(O745,[1]Vakuumiert!$Q:$R,2,FALSE)=0,"Vakuumiert geschält"),
IFERROR(IF(VLOOKUP(O745,'[1]vakuumierte Fertigprodukte'!$B:$C,2,FALSE)=0,"Fertigprodukte"),
IFERROR(IF(VLOOKUP(O745,'[1]vakuumierte Fertigprodukte'!$E:$FI,2,FALSE)=0,"Vakuumierte Zipfel"),
IFERROR(IF(VLOOKUP(O745,[1]Wurste!$B:$C,2,FALSE)=0,"Räucherwürste"),
IFERROR(IF(VLOOKUP(O745,[1]Wurste!$E:$F,2,FALSE)=0,"URW/URGW Wurst"),
IFERROR(IF(VLOOKUP(O745,[1]Wurste!$H:$I,2,FALSE)=0,"HF-Wurst Vegan"),
IFERROR(IF(VLOOKUP(O745,[1]Wurste!$K:$L,2,FALSE)=0,"320er ohne Würste"),
IFERROR(IF(AND(OR(Abfalldokumentation!$A745="BU3",Abfalldokumentation!$A745="Verkauf"),Abfalldokumentation!$F745="Schimmel",Abfalldokumentation!$G745="keinen Abnehmer/kein Schälpersonal"),"Div. Zipfel, ES ohne Verwendung",VLOOKUP(Abfalldokumentation!$E745,Produktgruppen!A:B,2,FALSE)),"-")))))))))))))))))))))))</f>
        <v>Vorschmelz</v>
      </c>
      <c r="E745" s="81" t="str">
        <f>IFERROR(VLOOKUP(Abfalldokumentation!$O745,Artikel!A:C,3,FALSE),Abfalldokumentation!$O745)</f>
        <v>Vorschmelz Diverses</v>
      </c>
      <c r="F745" s="81" t="str">
        <f>VLOOKUP(T745,'Liste Gründe'!A:D,2,FALSE)</f>
        <v>Linienbezogen</v>
      </c>
      <c r="G745" s="80" t="str">
        <f>IF(ISBLANK(V745),VLOOKUP(Abfalldokumentation!$P745,'Liste Gründe'!A:D,3,FALSE),V745)</f>
        <v>Maschinenabfall</v>
      </c>
      <c r="H745" s="81" t="str">
        <f>IF(ISBLANK(Abfalldokumentation!$W745),"-",Abfalldokumentation!$W745)</f>
        <v>nicht eindeutig</v>
      </c>
      <c r="I745" s="81">
        <f t="shared" si="78"/>
        <v>39</v>
      </c>
      <c r="J745" s="81" t="str">
        <f t="shared" si="79"/>
        <v>Produkte</v>
      </c>
      <c r="K745" s="81" t="str">
        <f t="shared" si="80"/>
        <v>BUs</v>
      </c>
      <c r="L745" s="81" t="str">
        <f t="shared" si="81"/>
        <v>Symptome</v>
      </c>
      <c r="M745" s="81" t="str">
        <f>IFERROR(VLOOKUP(Abfalldokumentation!$O745,Kennzahlen!S:V,3,FALSE)*Abfalldokumentation!$B745,"0")</f>
        <v>0</v>
      </c>
      <c r="N745" s="81" t="str">
        <f>IF(ISBLANK(Q745),VLOOKUP(Abfalldokumentation!$O745,'Linien - BU'!R:S,2,FALSE),Q745)</f>
        <v>Bu3</v>
      </c>
      <c r="O745" s="77" t="str">
        <f t="shared" si="82"/>
        <v>Vorschmelz Diverses</v>
      </c>
      <c r="P745" s="77">
        <f t="shared" si="83"/>
        <v>30</v>
      </c>
      <c r="Q745" s="39" t="s">
        <v>210</v>
      </c>
      <c r="R745" s="46" t="s">
        <v>56</v>
      </c>
      <c r="S745" s="40">
        <v>181</v>
      </c>
      <c r="T745" s="40">
        <v>30</v>
      </c>
      <c r="U745" s="41">
        <v>44467</v>
      </c>
      <c r="V745" s="42" t="s">
        <v>55</v>
      </c>
      <c r="W745" s="40" t="s">
        <v>219</v>
      </c>
      <c r="X745" s="44" t="str">
        <f>IFERROR(VLOOKUP(Abfalldokumentation!$R745,Artikel!A:C,3,FALSE),Abfalldokumentation!$R745)</f>
        <v>Vorschmelz Diverses</v>
      </c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spans="1:40" ht="30" hidden="1" customHeight="1" x14ac:dyDescent="0.25">
      <c r="A746" s="73" t="str">
        <f>VLOOKUP(N746,'Linien - BU'!A:B,2,FALSE)</f>
        <v>BU1</v>
      </c>
      <c r="B746" s="74">
        <f t="shared" si="77"/>
        <v>54</v>
      </c>
      <c r="C746" s="75">
        <f>Abfalldokumentation!$U746</f>
        <v>44467</v>
      </c>
      <c r="D746" s="69" t="str">
        <f>IFERROR(IF(VLOOKUP(O746,'[1]Rohware 230'!$B:$C,2,FALSE)=0,"Rohware"),
IFERROR(IF(VLOOKUP(O746,[1]Sammelnr.!$B:$C,2,FALSE)=0,"Sammelnr. ungeschält ABS"),
IFERROR(IF(VLOOKUP(O746,[1]Sammelnr.!$E:$F,2,FALSE)=0,"Sammelnr. ungeschält VS"),
IFERROR(IF(VLOOKUP(O746,[1]Sammelnr.!$H:$I,2,FALSE)=0,"Sammelnr. geschält"),
IFERROR(IF(VLOOKUP(O746,[1]Offen!$B:$C,2,FALSE)=0,"Offen ungeschält ABS"),
IFERROR(IF(VLOOKUP(O746,[1]Offen!$E:$F,2,FALSE)=0,"Offen ungeschält VOS"),
IFERROR(IF(VLOOKUP(O746,[1]Offen!$H:$I,2,FALSE)=0,"Offen geschält RW"),
IFERROR(IF(VLOOKUP(O746,[1]Offen!$K:$L,2,FALSE)=0,"Offen vegan"),
IFERROR(IF(VLOOKUP(O746,[1]Offen!$N:$O,2,FALSE)=0,"Offen Zipfel"),
IFERROR(IF(VLOOKUP(O746,[1]Offen!$Q:$R,2,FALSE)=0,"Offen Endstücke"),
IFERROR(IF(VLOOKUP(O746,[1]Vakuumiert!$B:$C,2,FALSE)=0,"Vakuumierter VOS ungeschält"),
IFERROR(IF(VLOOKUP(O746,[1]Vakuumiert!$E:$F,2,FALSE)=0,"Vakuumierter ABS ungeschält"),
IFERROR(IF(VLOOKUP(O746,[1]Vakuumiert!$H:$I,2,FALSE)=0,"Vakuumierter VOS geschält"),
IFERROR(IF(VLOOKUP(O746,[1]Vakuumiert!$K:$L,2,FALSE)=0,"Vakuumierter VOS vegan"),
IFERROR(IF(VLOOKUP(O746,[1]Vakuumiert!$N:$O,2,FALSE)=0,"Vakuumierter VOS Zipfel"),
IFERROR(IF(VLOOKUP(O746,[1]Vakuumiert!$Q:$R,2,FALSE)=0,"Vakuumiert geschält"),
IFERROR(IF(VLOOKUP(O746,'[1]vakuumierte Fertigprodukte'!$B:$C,2,FALSE)=0,"Fertigprodukte"),
IFERROR(IF(VLOOKUP(O746,'[1]vakuumierte Fertigprodukte'!$E:$FI,2,FALSE)=0,"Vakuumierte Zipfel"),
IFERROR(IF(VLOOKUP(O746,[1]Wurste!$B:$C,2,FALSE)=0,"Räucherwürste"),
IFERROR(IF(VLOOKUP(O746,[1]Wurste!$E:$F,2,FALSE)=0,"URW/URGW Wurst"),
IFERROR(IF(VLOOKUP(O746,[1]Wurste!$H:$I,2,FALSE)=0,"HF-Wurst Vegan"),
IFERROR(IF(VLOOKUP(O746,[1]Wurste!$K:$L,2,FALSE)=0,"320er ohne Würste"),
IFERROR(IF(AND(OR(Abfalldokumentation!$A746="BU3",Abfalldokumentation!$A746="Verkauf"),Abfalldokumentation!$F746="Schimmel",Abfalldokumentation!$G746="keinen Abnehmer/kein Schälpersonal"),"Div. Zipfel, ES ohne Verwendung",VLOOKUP(Abfalldokumentation!$E746,Produktgruppen!A:B,2,FALSE)),"-")))))))))))))))))))))))</f>
        <v>Diverses</v>
      </c>
      <c r="E746" s="76" t="str">
        <f>IFERROR(VLOOKUP(Abfalldokumentation!$O746,Artikel!A:C,3,FALSE),Abfalldokumentation!$O746)</f>
        <v>Diverse Rinde</v>
      </c>
      <c r="F746" s="76" t="str">
        <f>VLOOKUP(T746,'Liste Gründe'!A:D,2,FALSE)</f>
        <v>Rest</v>
      </c>
      <c r="G746" s="75" t="str">
        <f>IF(ISBLANK(V746),VLOOKUP(Abfalldokumentation!$P746,'Liste Gründe'!A:D,3,FALSE),V746)</f>
        <v>geschälte Rinde</v>
      </c>
      <c r="H746" s="76" t="str">
        <f>IF(ISBLANK(Abfalldokumentation!$W746),"-",Abfalldokumentation!$W746)</f>
        <v>keine Verwendung möglich</v>
      </c>
      <c r="I746" s="76">
        <f t="shared" si="78"/>
        <v>39</v>
      </c>
      <c r="J746" s="76" t="str">
        <f t="shared" si="79"/>
        <v>Produkte</v>
      </c>
      <c r="K746" s="76" t="str">
        <f t="shared" si="80"/>
        <v>BUs</v>
      </c>
      <c r="L746" s="76" t="str">
        <f t="shared" si="81"/>
        <v>Symptome</v>
      </c>
      <c r="M746" s="76" t="str">
        <f>IFERROR(VLOOKUP(Abfalldokumentation!$O746,Kennzahlen!S:V,3,FALSE)*Abfalldokumentation!$B746,"0")</f>
        <v>0</v>
      </c>
      <c r="N746" s="76" t="str">
        <f>IF(ISBLANK(Q746),VLOOKUP(Abfalldokumentation!$O746,'Linien - BU'!R:S,2,FALSE),Q746)</f>
        <v>RWV</v>
      </c>
      <c r="O746" s="77" t="str">
        <f t="shared" si="82"/>
        <v>Diverse Rinde</v>
      </c>
      <c r="P746" s="77">
        <f t="shared" si="83"/>
        <v>60</v>
      </c>
      <c r="Q746" s="45" t="s">
        <v>202</v>
      </c>
      <c r="R746" s="46" t="s">
        <v>252</v>
      </c>
      <c r="S746" s="46">
        <v>54</v>
      </c>
      <c r="T746" s="46">
        <v>60</v>
      </c>
      <c r="U746" s="47">
        <v>44467</v>
      </c>
      <c r="V746" s="48" t="s">
        <v>215</v>
      </c>
      <c r="W746" s="46" t="s">
        <v>204</v>
      </c>
      <c r="X746" s="50" t="str">
        <f>IFERROR(VLOOKUP(Abfalldokumentation!$R746,Artikel!A:C,3,FALSE),Abfalldokumentation!$R746)</f>
        <v>Diverse Rinde</v>
      </c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spans="1:40" ht="30" hidden="1" customHeight="1" x14ac:dyDescent="0.25">
      <c r="A747" s="78" t="str">
        <f>VLOOKUP(N747,'Linien - BU'!A:B,2,FALSE)</f>
        <v>BU4</v>
      </c>
      <c r="B747" s="79">
        <f t="shared" si="77"/>
        <v>19</v>
      </c>
      <c r="C747" s="80">
        <f>Abfalldokumentation!$U747</f>
        <v>44467</v>
      </c>
      <c r="D747" s="69" t="str">
        <f>IFERROR(IF(VLOOKUP(O747,'[1]Rohware 230'!$B:$C,2,FALSE)=0,"Rohware"),
IFERROR(IF(VLOOKUP(O747,[1]Sammelnr.!$B:$C,2,FALSE)=0,"Sammelnr. ungeschält ABS"),
IFERROR(IF(VLOOKUP(O747,[1]Sammelnr.!$E:$F,2,FALSE)=0,"Sammelnr. ungeschält VS"),
IFERROR(IF(VLOOKUP(O747,[1]Sammelnr.!$H:$I,2,FALSE)=0,"Sammelnr. geschält"),
IFERROR(IF(VLOOKUP(O747,[1]Offen!$B:$C,2,FALSE)=0,"Offen ungeschält ABS"),
IFERROR(IF(VLOOKUP(O747,[1]Offen!$E:$F,2,FALSE)=0,"Offen ungeschält VOS"),
IFERROR(IF(VLOOKUP(O747,[1]Offen!$H:$I,2,FALSE)=0,"Offen geschält RW"),
IFERROR(IF(VLOOKUP(O747,[1]Offen!$K:$L,2,FALSE)=0,"Offen vegan"),
IFERROR(IF(VLOOKUP(O747,[1]Offen!$N:$O,2,FALSE)=0,"Offen Zipfel"),
IFERROR(IF(VLOOKUP(O747,[1]Offen!$Q:$R,2,FALSE)=0,"Offen Endstücke"),
IFERROR(IF(VLOOKUP(O747,[1]Vakuumiert!$B:$C,2,FALSE)=0,"Vakuumierter VOS ungeschält"),
IFERROR(IF(VLOOKUP(O747,[1]Vakuumiert!$E:$F,2,FALSE)=0,"Vakuumierter ABS ungeschält"),
IFERROR(IF(VLOOKUP(O747,[1]Vakuumiert!$H:$I,2,FALSE)=0,"Vakuumierter VOS geschält"),
IFERROR(IF(VLOOKUP(O747,[1]Vakuumiert!$K:$L,2,FALSE)=0,"Vakuumierter VOS vegan"),
IFERROR(IF(VLOOKUP(O747,[1]Vakuumiert!$N:$O,2,FALSE)=0,"Vakuumierter VOS Zipfel"),
IFERROR(IF(VLOOKUP(O747,[1]Vakuumiert!$Q:$R,2,FALSE)=0,"Vakuumiert geschält"),
IFERROR(IF(VLOOKUP(O747,'[1]vakuumierte Fertigprodukte'!$B:$C,2,FALSE)=0,"Fertigprodukte"),
IFERROR(IF(VLOOKUP(O747,'[1]vakuumierte Fertigprodukte'!$E:$FI,2,FALSE)=0,"Vakuumierte Zipfel"),
IFERROR(IF(VLOOKUP(O747,[1]Wurste!$B:$C,2,FALSE)=0,"Räucherwürste"),
IFERROR(IF(VLOOKUP(O747,[1]Wurste!$E:$F,2,FALSE)=0,"URW/URGW Wurst"),
IFERROR(IF(VLOOKUP(O747,[1]Wurste!$H:$I,2,FALSE)=0,"HF-Wurst Vegan"),
IFERROR(IF(VLOOKUP(O747,[1]Wurste!$K:$L,2,FALSE)=0,"320er ohne Würste"),
IFERROR(IF(AND(OR(Abfalldokumentation!$A747="BU3",Abfalldokumentation!$A747="Verkauf"),Abfalldokumentation!$F747="Schimmel",Abfalldokumentation!$G747="keinen Abnehmer/kein Schälpersonal"),"Div. Zipfel, ES ohne Verwendung",VLOOKUP(Abfalldokumentation!$E747,Produktgruppen!A:B,2,FALSE)),"-")))))))))))))))))))))))</f>
        <v>Diverses</v>
      </c>
      <c r="E747" s="81" t="str">
        <f>IFERROR(VLOOKUP(Abfalldokumentation!$O747,Artikel!A:C,3,FALSE),Abfalldokumentation!$O747)</f>
        <v>Diverses</v>
      </c>
      <c r="F747" s="81" t="str">
        <f>VLOOKUP(T747,'Liste Gründe'!A:D,2,FALSE)</f>
        <v>Linienbezogen</v>
      </c>
      <c r="G747" s="80" t="str">
        <f>IF(ISBLANK(V747),VLOOKUP(Abfalldokumentation!$P747,'Liste Gründe'!A:D,3,FALSE),V747)</f>
        <v>Maschinenabfall</v>
      </c>
      <c r="H747" s="81" t="str">
        <f>IF(ISBLANK(Abfalldokumentation!$W747),"-",Abfalldokumentation!$W747)</f>
        <v>-</v>
      </c>
      <c r="I747" s="81">
        <f t="shared" si="78"/>
        <v>39</v>
      </c>
      <c r="J747" s="81" t="str">
        <f t="shared" si="79"/>
        <v>Produkte</v>
      </c>
      <c r="K747" s="81" t="str">
        <f t="shared" si="80"/>
        <v>BUs</v>
      </c>
      <c r="L747" s="81" t="str">
        <f t="shared" si="81"/>
        <v>Symptome</v>
      </c>
      <c r="M747" s="81" t="str">
        <f>IFERROR(VLOOKUP(Abfalldokumentation!$O747,Kennzahlen!S:V,3,FALSE)*Abfalldokumentation!$B747,"0")</f>
        <v>0</v>
      </c>
      <c r="N747" s="81" t="str">
        <f>IF(ISBLANK(Q747),VLOOKUP(Abfalldokumentation!$O747,'Linien - BU'!R:S,2,FALSE),Q747)</f>
        <v>BU4</v>
      </c>
      <c r="O747" s="77" t="str">
        <f t="shared" si="82"/>
        <v>Diverses</v>
      </c>
      <c r="P747" s="77">
        <f t="shared" si="83"/>
        <v>30</v>
      </c>
      <c r="Q747" s="39" t="s">
        <v>9</v>
      </c>
      <c r="R747" s="40" t="s">
        <v>110</v>
      </c>
      <c r="S747" s="40">
        <v>19</v>
      </c>
      <c r="T747" s="40">
        <v>30</v>
      </c>
      <c r="U747" s="41">
        <v>44467</v>
      </c>
      <c r="V747" s="42"/>
      <c r="W747" s="40"/>
      <c r="X747" s="44" t="str">
        <f>IFERROR(VLOOKUP(Abfalldokumentation!$R747,Artikel!A:C,3,FALSE),Abfalldokumentation!$R747)</f>
        <v>Diverses</v>
      </c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spans="1:40" ht="30" hidden="1" customHeight="1" x14ac:dyDescent="0.25">
      <c r="A748" s="73" t="str">
        <f>VLOOKUP(N748,'Linien - BU'!A:B,2,FALSE)</f>
        <v>BU3</v>
      </c>
      <c r="B748" s="74">
        <f t="shared" si="77"/>
        <v>20</v>
      </c>
      <c r="C748" s="75">
        <f>Abfalldokumentation!$U748</f>
        <v>44467</v>
      </c>
      <c r="D748" s="69" t="str">
        <f>IFERROR(IF(VLOOKUP(O748,'[1]Rohware 230'!$B:$C,2,FALSE)=0,"Rohware"),
IFERROR(IF(VLOOKUP(O748,[1]Sammelnr.!$B:$C,2,FALSE)=0,"Sammelnr. ungeschält ABS"),
IFERROR(IF(VLOOKUP(O748,[1]Sammelnr.!$E:$F,2,FALSE)=0,"Sammelnr. ungeschält VS"),
IFERROR(IF(VLOOKUP(O748,[1]Sammelnr.!$H:$I,2,FALSE)=0,"Sammelnr. geschält"),
IFERROR(IF(VLOOKUP(O748,[1]Offen!$B:$C,2,FALSE)=0,"Offen ungeschält ABS"),
IFERROR(IF(VLOOKUP(O748,[1]Offen!$E:$F,2,FALSE)=0,"Offen ungeschält VOS"),
IFERROR(IF(VLOOKUP(O748,[1]Offen!$H:$I,2,FALSE)=0,"Offen geschält RW"),
IFERROR(IF(VLOOKUP(O748,[1]Offen!$K:$L,2,FALSE)=0,"Offen vegan"),
IFERROR(IF(VLOOKUP(O748,[1]Offen!$N:$O,2,FALSE)=0,"Offen Zipfel"),
IFERROR(IF(VLOOKUP(O748,[1]Offen!$Q:$R,2,FALSE)=0,"Offen Endstücke"),
IFERROR(IF(VLOOKUP(O748,[1]Vakuumiert!$B:$C,2,FALSE)=0,"Vakuumierter VOS ungeschält"),
IFERROR(IF(VLOOKUP(O748,[1]Vakuumiert!$E:$F,2,FALSE)=0,"Vakuumierter ABS ungeschält"),
IFERROR(IF(VLOOKUP(O748,[1]Vakuumiert!$H:$I,2,FALSE)=0,"Vakuumierter VOS geschält"),
IFERROR(IF(VLOOKUP(O748,[1]Vakuumiert!$K:$L,2,FALSE)=0,"Vakuumierter VOS vegan"),
IFERROR(IF(VLOOKUP(O748,[1]Vakuumiert!$N:$O,2,FALSE)=0,"Vakuumierter VOS Zipfel"),
IFERROR(IF(VLOOKUP(O748,[1]Vakuumiert!$Q:$R,2,FALSE)=0,"Vakuumiert geschält"),
IFERROR(IF(VLOOKUP(O748,'[1]vakuumierte Fertigprodukte'!$B:$C,2,FALSE)=0,"Fertigprodukte"),
IFERROR(IF(VLOOKUP(O748,'[1]vakuumierte Fertigprodukte'!$E:$FI,2,FALSE)=0,"Vakuumierte Zipfel"),
IFERROR(IF(VLOOKUP(O748,[1]Wurste!$B:$C,2,FALSE)=0,"Räucherwürste"),
IFERROR(IF(VLOOKUP(O748,[1]Wurste!$E:$F,2,FALSE)=0,"URW/URGW Wurst"),
IFERROR(IF(VLOOKUP(O748,[1]Wurste!$H:$I,2,FALSE)=0,"HF-Wurst Vegan"),
IFERROR(IF(VLOOKUP(O748,[1]Wurste!$K:$L,2,FALSE)=0,"320er ohne Würste"),
IFERROR(IF(AND(OR(Abfalldokumentation!$A748="BU3",Abfalldokumentation!$A748="Verkauf"),Abfalldokumentation!$F748="Schimmel",Abfalldokumentation!$G748="keinen Abnehmer/kein Schälpersonal"),"Div. Zipfel, ES ohne Verwendung",VLOOKUP(Abfalldokumentation!$E748,Produktgruppen!A:B,2,FALSE)),"-")))))))))))))))))))))))</f>
        <v>-</v>
      </c>
      <c r="E748" s="76" t="str">
        <f>IFERROR(VLOOKUP(Abfalldokumentation!$O748,Artikel!A:C,3,FALSE),Abfalldokumentation!$O748)</f>
        <v>Maschinenabfall</v>
      </c>
      <c r="F748" s="76" t="str">
        <f>VLOOKUP(T748,'Liste Gründe'!A:D,2,FALSE)</f>
        <v>Linienbezogen</v>
      </c>
      <c r="G748" s="75" t="str">
        <f>IF(ISBLANK(V748),VLOOKUP(Abfalldokumentation!$P748,'Liste Gründe'!A:D,3,FALSE),V748)</f>
        <v>Maschinenabfall</v>
      </c>
      <c r="H748" s="76" t="str">
        <f>IF(ISBLANK(Abfalldokumentation!$W748),"-",Abfalldokumentation!$W748)</f>
        <v>-</v>
      </c>
      <c r="I748" s="76">
        <f t="shared" si="78"/>
        <v>39</v>
      </c>
      <c r="J748" s="76" t="str">
        <f t="shared" si="79"/>
        <v>Produkte</v>
      </c>
      <c r="K748" s="76" t="str">
        <f t="shared" si="80"/>
        <v>BUs</v>
      </c>
      <c r="L748" s="76" t="str">
        <f t="shared" si="81"/>
        <v>Symptome</v>
      </c>
      <c r="M748" s="76" t="str">
        <f>IFERROR(VLOOKUP(Abfalldokumentation!$O748,Kennzahlen!S:V,3,FALSE)*Abfalldokumentation!$B748,"0")</f>
        <v>0</v>
      </c>
      <c r="N748" s="76" t="str">
        <f>IF(ISBLANK(Q748),VLOOKUP(Abfalldokumentation!$O748,'Linien - BU'!R:S,2,FALSE),Q748)</f>
        <v>Bu3</v>
      </c>
      <c r="O748" s="77" t="str">
        <f t="shared" si="82"/>
        <v>Maschinenabfall</v>
      </c>
      <c r="P748" s="77">
        <f t="shared" si="83"/>
        <v>30</v>
      </c>
      <c r="Q748" s="45" t="s">
        <v>210</v>
      </c>
      <c r="R748" s="40" t="s">
        <v>55</v>
      </c>
      <c r="S748" s="46">
        <v>20</v>
      </c>
      <c r="T748" s="46">
        <v>30</v>
      </c>
      <c r="U748" s="47">
        <v>44467</v>
      </c>
      <c r="V748" s="48"/>
      <c r="W748" s="46"/>
      <c r="X748" s="50" t="str">
        <f>IFERROR(VLOOKUP(Abfalldokumentation!$R748,Artikel!A:C,3,FALSE),Abfalldokumentation!$R748)</f>
        <v>Maschinenabfall</v>
      </c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spans="1:40" ht="30" hidden="1" customHeight="1" x14ac:dyDescent="0.25">
      <c r="A749" s="78" t="str">
        <f>VLOOKUP(N749,'Linien - BU'!A:B,2,FALSE)</f>
        <v>BU3</v>
      </c>
      <c r="B749" s="79">
        <f t="shared" si="77"/>
        <v>13</v>
      </c>
      <c r="C749" s="80">
        <f>Abfalldokumentation!$U749</f>
        <v>44467</v>
      </c>
      <c r="D749" s="69" t="str">
        <f>IFERROR(IF(VLOOKUP(O749,'[1]Rohware 230'!$B:$C,2,FALSE)=0,"Rohware"),
IFERROR(IF(VLOOKUP(O749,[1]Sammelnr.!$B:$C,2,FALSE)=0,"Sammelnr. ungeschält ABS"),
IFERROR(IF(VLOOKUP(O749,[1]Sammelnr.!$E:$F,2,FALSE)=0,"Sammelnr. ungeschält VS"),
IFERROR(IF(VLOOKUP(O749,[1]Sammelnr.!$H:$I,2,FALSE)=0,"Sammelnr. geschält"),
IFERROR(IF(VLOOKUP(O749,[1]Offen!$B:$C,2,FALSE)=0,"Offen ungeschält ABS"),
IFERROR(IF(VLOOKUP(O749,[1]Offen!$E:$F,2,FALSE)=0,"Offen ungeschält VOS"),
IFERROR(IF(VLOOKUP(O749,[1]Offen!$H:$I,2,FALSE)=0,"Offen geschält RW"),
IFERROR(IF(VLOOKUP(O749,[1]Offen!$K:$L,2,FALSE)=0,"Offen vegan"),
IFERROR(IF(VLOOKUP(O749,[1]Offen!$N:$O,2,FALSE)=0,"Offen Zipfel"),
IFERROR(IF(VLOOKUP(O749,[1]Offen!$Q:$R,2,FALSE)=0,"Offen Endstücke"),
IFERROR(IF(VLOOKUP(O749,[1]Vakuumiert!$B:$C,2,FALSE)=0,"Vakuumierter VOS ungeschält"),
IFERROR(IF(VLOOKUP(O749,[1]Vakuumiert!$E:$F,2,FALSE)=0,"Vakuumierter ABS ungeschält"),
IFERROR(IF(VLOOKUP(O749,[1]Vakuumiert!$H:$I,2,FALSE)=0,"Vakuumierter VOS geschält"),
IFERROR(IF(VLOOKUP(O749,[1]Vakuumiert!$K:$L,2,FALSE)=0,"Vakuumierter VOS vegan"),
IFERROR(IF(VLOOKUP(O749,[1]Vakuumiert!$N:$O,2,FALSE)=0,"Vakuumierter VOS Zipfel"),
IFERROR(IF(VLOOKUP(O749,[1]Vakuumiert!$Q:$R,2,FALSE)=0,"Vakuumiert geschält"),
IFERROR(IF(VLOOKUP(O749,'[1]vakuumierte Fertigprodukte'!$B:$C,2,FALSE)=0,"Fertigprodukte"),
IFERROR(IF(VLOOKUP(O749,'[1]vakuumierte Fertigprodukte'!$E:$FI,2,FALSE)=0,"Vakuumierte Zipfel"),
IFERROR(IF(VLOOKUP(O749,[1]Wurste!$B:$C,2,FALSE)=0,"Räucherwürste"),
IFERROR(IF(VLOOKUP(O749,[1]Wurste!$E:$F,2,FALSE)=0,"URW/URGW Wurst"),
IFERROR(IF(VLOOKUP(O749,[1]Wurste!$H:$I,2,FALSE)=0,"HF-Wurst Vegan"),
IFERROR(IF(VLOOKUP(O749,[1]Wurste!$K:$L,2,FALSE)=0,"320er ohne Würste"),
IFERROR(IF(AND(OR(Abfalldokumentation!$A749="BU3",Abfalldokumentation!$A749="Verkauf"),Abfalldokumentation!$F749="Schimmel",Abfalldokumentation!$G749="keinen Abnehmer/kein Schälpersonal"),"Div. Zipfel, ES ohne Verwendung",VLOOKUP(Abfalldokumentation!$E749,Produktgruppen!A:B,2,FALSE)),"-")))))))))))))))))))))))</f>
        <v>-</v>
      </c>
      <c r="E749" s="81" t="str">
        <f>IFERROR(VLOOKUP(Abfalldokumentation!$O749,Artikel!A:C,3,FALSE),Abfalldokumentation!$O749)</f>
        <v>Maschinenabfall</v>
      </c>
      <c r="F749" s="81" t="str">
        <f>VLOOKUP(T749,'Liste Gründe'!A:D,2,FALSE)</f>
        <v>Linienbezogen</v>
      </c>
      <c r="G749" s="80" t="str">
        <f>IF(ISBLANK(V749),VLOOKUP(Abfalldokumentation!$P749,'Liste Gründe'!A:D,3,FALSE),V749)</f>
        <v>Maschinenabfall</v>
      </c>
      <c r="H749" s="81" t="str">
        <f>IF(ISBLANK(Abfalldokumentation!$W749),"-",Abfalldokumentation!$W749)</f>
        <v>-</v>
      </c>
      <c r="I749" s="81">
        <f t="shared" si="78"/>
        <v>39</v>
      </c>
      <c r="J749" s="81" t="str">
        <f t="shared" si="79"/>
        <v>Produkte</v>
      </c>
      <c r="K749" s="81" t="str">
        <f t="shared" si="80"/>
        <v>BUs</v>
      </c>
      <c r="L749" s="81" t="str">
        <f t="shared" si="81"/>
        <v>Symptome</v>
      </c>
      <c r="M749" s="81" t="str">
        <f>IFERROR(VLOOKUP(Abfalldokumentation!$O749,Kennzahlen!S:V,3,FALSE)*Abfalldokumentation!$B749,"0")</f>
        <v>0</v>
      </c>
      <c r="N749" s="81" t="str">
        <f>IF(ISBLANK(Q749),VLOOKUP(Abfalldokumentation!$O749,'Linien - BU'!R:S,2,FALSE),Q749)</f>
        <v>L33</v>
      </c>
      <c r="O749" s="77" t="str">
        <f t="shared" si="82"/>
        <v>Maschinenabfall</v>
      </c>
      <c r="P749" s="77">
        <f t="shared" si="83"/>
        <v>30</v>
      </c>
      <c r="Q749" s="39" t="s">
        <v>205</v>
      </c>
      <c r="R749" s="40" t="s">
        <v>55</v>
      </c>
      <c r="S749" s="40">
        <v>13</v>
      </c>
      <c r="T749" s="40">
        <v>30</v>
      </c>
      <c r="U749" s="41">
        <v>44467</v>
      </c>
      <c r="V749" s="42"/>
      <c r="W749" s="40"/>
      <c r="X749" s="44" t="str">
        <f>IFERROR(VLOOKUP(Abfalldokumentation!$R749,Artikel!A:C,3,FALSE),Abfalldokumentation!$R749)</f>
        <v>Maschinenabfall</v>
      </c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spans="1:40" ht="30" hidden="1" customHeight="1" x14ac:dyDescent="0.25">
      <c r="A750" s="73" t="str">
        <f>VLOOKUP(N750,'Linien - BU'!A:B,2,FALSE)</f>
        <v>BU2</v>
      </c>
      <c r="B750" s="74">
        <f t="shared" si="77"/>
        <v>69</v>
      </c>
      <c r="C750" s="75">
        <f>Abfalldokumentation!$U750</f>
        <v>44467</v>
      </c>
      <c r="D750" s="69" t="str">
        <f>IFERROR(IF(VLOOKUP(O750,'[1]Rohware 230'!$B:$C,2,FALSE)=0,"Rohware"),
IFERROR(IF(VLOOKUP(O750,[1]Sammelnr.!$B:$C,2,FALSE)=0,"Sammelnr. ungeschält ABS"),
IFERROR(IF(VLOOKUP(O750,[1]Sammelnr.!$E:$F,2,FALSE)=0,"Sammelnr. ungeschält VS"),
IFERROR(IF(VLOOKUP(O750,[1]Sammelnr.!$H:$I,2,FALSE)=0,"Sammelnr. geschält"),
IFERROR(IF(VLOOKUP(O750,[1]Offen!$B:$C,2,FALSE)=0,"Offen ungeschält ABS"),
IFERROR(IF(VLOOKUP(O750,[1]Offen!$E:$F,2,FALSE)=0,"Offen ungeschält VOS"),
IFERROR(IF(VLOOKUP(O750,[1]Offen!$H:$I,2,FALSE)=0,"Offen geschält RW"),
IFERROR(IF(VLOOKUP(O750,[1]Offen!$K:$L,2,FALSE)=0,"Offen vegan"),
IFERROR(IF(VLOOKUP(O750,[1]Offen!$N:$O,2,FALSE)=0,"Offen Zipfel"),
IFERROR(IF(VLOOKUP(O750,[1]Offen!$Q:$R,2,FALSE)=0,"Offen Endstücke"),
IFERROR(IF(VLOOKUP(O750,[1]Vakuumiert!$B:$C,2,FALSE)=0,"Vakuumierter VOS ungeschält"),
IFERROR(IF(VLOOKUP(O750,[1]Vakuumiert!$E:$F,2,FALSE)=0,"Vakuumierter ABS ungeschält"),
IFERROR(IF(VLOOKUP(O750,[1]Vakuumiert!$H:$I,2,FALSE)=0,"Vakuumierter VOS geschält"),
IFERROR(IF(VLOOKUP(O750,[1]Vakuumiert!$K:$L,2,FALSE)=0,"Vakuumierter VOS vegan"),
IFERROR(IF(VLOOKUP(O750,[1]Vakuumiert!$N:$O,2,FALSE)=0,"Vakuumierter VOS Zipfel"),
IFERROR(IF(VLOOKUP(O750,[1]Vakuumiert!$Q:$R,2,FALSE)=0,"Vakuumiert geschält"),
IFERROR(IF(VLOOKUP(O750,'[1]vakuumierte Fertigprodukte'!$B:$C,2,FALSE)=0,"Fertigprodukte"),
IFERROR(IF(VLOOKUP(O750,'[1]vakuumierte Fertigprodukte'!$E:$FI,2,FALSE)=0,"Vakuumierte Zipfel"),
IFERROR(IF(VLOOKUP(O750,[1]Wurste!$B:$C,2,FALSE)=0,"Räucherwürste"),
IFERROR(IF(VLOOKUP(O750,[1]Wurste!$E:$F,2,FALSE)=0,"URW/URGW Wurst"),
IFERROR(IF(VLOOKUP(O750,[1]Wurste!$H:$I,2,FALSE)=0,"HF-Wurst Vegan"),
IFERROR(IF(VLOOKUP(O750,[1]Wurste!$K:$L,2,FALSE)=0,"320er ohne Würste"),
IFERROR(IF(AND(OR(Abfalldokumentation!$A750="BU3",Abfalldokumentation!$A750="Verkauf"),Abfalldokumentation!$F750="Schimmel",Abfalldokumentation!$G750="keinen Abnehmer/kein Schälpersonal"),"Div. Zipfel, ES ohne Verwendung",VLOOKUP(Abfalldokumentation!$E750,Produktgruppen!A:B,2,FALSE)),"-")))))))))))))))))))))))</f>
        <v>Diverses</v>
      </c>
      <c r="E750" s="76" t="str">
        <f>IFERROR(VLOOKUP(Abfalldokumentation!$O750,Artikel!A:C,3,FALSE),Abfalldokumentation!$O750)</f>
        <v>Diverses</v>
      </c>
      <c r="F750" s="76" t="str">
        <f>VLOOKUP(T750,'Liste Gründe'!A:D,2,FALSE)</f>
        <v>Linienbezogen</v>
      </c>
      <c r="G750" s="75" t="str">
        <f>IF(ISBLANK(V750),VLOOKUP(Abfalldokumentation!$P750,'Liste Gründe'!A:D,3,FALSE),V750)</f>
        <v>Maschinenabfall</v>
      </c>
      <c r="H750" s="76" t="str">
        <f>IF(ISBLANK(Abfalldokumentation!$W750),"-",Abfalldokumentation!$W750)</f>
        <v>-</v>
      </c>
      <c r="I750" s="76">
        <f t="shared" si="78"/>
        <v>39</v>
      </c>
      <c r="J750" s="76" t="str">
        <f t="shared" si="79"/>
        <v>Produkte</v>
      </c>
      <c r="K750" s="76" t="str">
        <f t="shared" si="80"/>
        <v>BUs</v>
      </c>
      <c r="L750" s="76" t="str">
        <f t="shared" si="81"/>
        <v>Symptome</v>
      </c>
      <c r="M750" s="76" t="str">
        <f>IFERROR(VLOOKUP(Abfalldokumentation!$O750,Kennzahlen!S:V,3,FALSE)*Abfalldokumentation!$B750,"0")</f>
        <v>0</v>
      </c>
      <c r="N750" s="76" t="str">
        <f>IF(ISBLANK(Q750),VLOOKUP(Abfalldokumentation!$O750,'Linien - BU'!R:S,2,FALSE),Q750)</f>
        <v>BU2</v>
      </c>
      <c r="O750" s="77" t="str">
        <f t="shared" si="82"/>
        <v>Diverses</v>
      </c>
      <c r="P750" s="77">
        <f t="shared" si="83"/>
        <v>30</v>
      </c>
      <c r="Q750" s="45" t="s">
        <v>7</v>
      </c>
      <c r="R750" s="46" t="s">
        <v>110</v>
      </c>
      <c r="S750" s="46">
        <v>69</v>
      </c>
      <c r="T750" s="46">
        <v>30</v>
      </c>
      <c r="U750" s="47">
        <v>44467</v>
      </c>
      <c r="V750" s="48"/>
      <c r="W750" s="46"/>
      <c r="X750" s="50" t="str">
        <f>IFERROR(VLOOKUP(Abfalldokumentation!$R750,Artikel!A:C,3,FALSE),Abfalldokumentation!$R750)</f>
        <v>Diverses</v>
      </c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spans="1:40" ht="30" hidden="1" customHeight="1" x14ac:dyDescent="0.25">
      <c r="A751" s="78" t="str">
        <f>VLOOKUP(N751,'Linien - BU'!A:B,2,FALSE)</f>
        <v>BU2</v>
      </c>
      <c r="B751" s="79">
        <f t="shared" si="77"/>
        <v>85.5</v>
      </c>
      <c r="C751" s="80">
        <f>Abfalldokumentation!$U751</f>
        <v>44467</v>
      </c>
      <c r="D751" s="69" t="str">
        <f>IFERROR(IF(VLOOKUP(O751,'[1]Rohware 230'!$B:$C,2,FALSE)=0,"Rohware"),
IFERROR(IF(VLOOKUP(O751,[1]Sammelnr.!$B:$C,2,FALSE)=0,"Sammelnr. ungeschält ABS"),
IFERROR(IF(VLOOKUP(O751,[1]Sammelnr.!$E:$F,2,FALSE)=0,"Sammelnr. ungeschält VS"),
IFERROR(IF(VLOOKUP(O751,[1]Sammelnr.!$H:$I,2,FALSE)=0,"Sammelnr. geschält"),
IFERROR(IF(VLOOKUP(O751,[1]Offen!$B:$C,2,FALSE)=0,"Offen ungeschält ABS"),
IFERROR(IF(VLOOKUP(O751,[1]Offen!$E:$F,2,FALSE)=0,"Offen ungeschält VOS"),
IFERROR(IF(VLOOKUP(O751,[1]Offen!$H:$I,2,FALSE)=0,"Offen geschält RW"),
IFERROR(IF(VLOOKUP(O751,[1]Offen!$K:$L,2,FALSE)=0,"Offen vegan"),
IFERROR(IF(VLOOKUP(O751,[1]Offen!$N:$O,2,FALSE)=0,"Offen Zipfel"),
IFERROR(IF(VLOOKUP(O751,[1]Offen!$Q:$R,2,FALSE)=0,"Offen Endstücke"),
IFERROR(IF(VLOOKUP(O751,[1]Vakuumiert!$B:$C,2,FALSE)=0,"Vakuumierter VOS ungeschält"),
IFERROR(IF(VLOOKUP(O751,[1]Vakuumiert!$E:$F,2,FALSE)=0,"Vakuumierter ABS ungeschält"),
IFERROR(IF(VLOOKUP(O751,[1]Vakuumiert!$H:$I,2,FALSE)=0,"Vakuumierter VOS geschält"),
IFERROR(IF(VLOOKUP(O751,[1]Vakuumiert!$K:$L,2,FALSE)=0,"Vakuumierter VOS vegan"),
IFERROR(IF(VLOOKUP(O751,[1]Vakuumiert!$N:$O,2,FALSE)=0,"Vakuumierter VOS Zipfel"),
IFERROR(IF(VLOOKUP(O751,[1]Vakuumiert!$Q:$R,2,FALSE)=0,"Vakuumiert geschält"),
IFERROR(IF(VLOOKUP(O751,'[1]vakuumierte Fertigprodukte'!$B:$C,2,FALSE)=0,"Fertigprodukte"),
IFERROR(IF(VLOOKUP(O751,'[1]vakuumierte Fertigprodukte'!$E:$FI,2,FALSE)=0,"Vakuumierte Zipfel"),
IFERROR(IF(VLOOKUP(O751,[1]Wurste!$B:$C,2,FALSE)=0,"Räucherwürste"),
IFERROR(IF(VLOOKUP(O751,[1]Wurste!$E:$F,2,FALSE)=0,"URW/URGW Wurst"),
IFERROR(IF(VLOOKUP(O751,[1]Wurste!$H:$I,2,FALSE)=0,"HF-Wurst Vegan"),
IFERROR(IF(VLOOKUP(O751,[1]Wurste!$K:$L,2,FALSE)=0,"320er ohne Würste"),
IFERROR(IF(AND(OR(Abfalldokumentation!$A751="BU3",Abfalldokumentation!$A751="Verkauf"),Abfalldokumentation!$F751="Schimmel",Abfalldokumentation!$G751="keinen Abnehmer/kein Schälpersonal"),"Div. Zipfel, ES ohne Verwendung",VLOOKUP(Abfalldokumentation!$E751,Produktgruppen!A:B,2,FALSE)),"-")))))))))))))))))))))))</f>
        <v>Diverses</v>
      </c>
      <c r="E751" s="81" t="str">
        <f>IFERROR(VLOOKUP(Abfalldokumentation!$O751,Artikel!A:C,3,FALSE),Abfalldokumentation!$O751)</f>
        <v>Diverses</v>
      </c>
      <c r="F751" s="81" t="str">
        <f>VLOOKUP(T751,'Liste Gründe'!A:D,2,FALSE)</f>
        <v>Linienbezogen</v>
      </c>
      <c r="G751" s="80" t="str">
        <f>IF(ISBLANK(V751),VLOOKUP(Abfalldokumentation!$P751,'Liste Gründe'!A:D,3,FALSE),V751)</f>
        <v>Maschinenabfall</v>
      </c>
      <c r="H751" s="81" t="str">
        <f>IF(ISBLANK(Abfalldokumentation!$W751),"-",Abfalldokumentation!$W751)</f>
        <v>-</v>
      </c>
      <c r="I751" s="81">
        <f t="shared" si="78"/>
        <v>39</v>
      </c>
      <c r="J751" s="81" t="str">
        <f t="shared" si="79"/>
        <v>Produkte</v>
      </c>
      <c r="K751" s="81" t="str">
        <f t="shared" si="80"/>
        <v>BUs</v>
      </c>
      <c r="L751" s="81" t="str">
        <f t="shared" si="81"/>
        <v>Symptome</v>
      </c>
      <c r="M751" s="81" t="str">
        <f>IFERROR(VLOOKUP(Abfalldokumentation!$O751,Kennzahlen!S:V,3,FALSE)*Abfalldokumentation!$B751,"0")</f>
        <v>0</v>
      </c>
      <c r="N751" s="81" t="str">
        <f>IF(ISBLANK(Q751),VLOOKUP(Abfalldokumentation!$O751,'Linien - BU'!R:S,2,FALSE),Q751)</f>
        <v>BU2</v>
      </c>
      <c r="O751" s="77" t="str">
        <f t="shared" si="82"/>
        <v>Diverses</v>
      </c>
      <c r="P751" s="77">
        <f t="shared" si="83"/>
        <v>30</v>
      </c>
      <c r="Q751" s="39" t="s">
        <v>7</v>
      </c>
      <c r="R751" s="40" t="s">
        <v>110</v>
      </c>
      <c r="S751" s="40">
        <v>85.5</v>
      </c>
      <c r="T751" s="40">
        <v>30</v>
      </c>
      <c r="U751" s="41">
        <v>44467</v>
      </c>
      <c r="V751" s="42"/>
      <c r="W751" s="40"/>
      <c r="X751" s="44" t="str">
        <f>IFERROR(VLOOKUP(Abfalldokumentation!$R751,Artikel!A:C,3,FALSE),Abfalldokumentation!$R751)</f>
        <v>Diverses</v>
      </c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spans="1:40" ht="30" customHeight="1" x14ac:dyDescent="0.25">
      <c r="A752" s="73" t="str">
        <f>VLOOKUP(N752,'Linien - BU'!A:B,2,FALSE)</f>
        <v>BU1</v>
      </c>
      <c r="B752" s="74">
        <f t="shared" si="77"/>
        <v>141.19999999999999</v>
      </c>
      <c r="C752" s="75">
        <f>Abfalldokumentation!$U752</f>
        <v>44467</v>
      </c>
      <c r="D752" s="69" t="str">
        <f>IFERROR(IF(VLOOKUP(O752,'[1]Rohware 230'!$B:$C,2,FALSE)=0,"Rohware"),
IFERROR(IF(VLOOKUP(O752,[1]Sammelnr.!$B:$C,2,FALSE)=0,"Sammelnr. ungeschält ABS"),
IFERROR(IF(VLOOKUP(O752,[1]Sammelnr.!$E:$F,2,FALSE)=0,"Sammelnr. ungeschält VS"),
IFERROR(IF(VLOOKUP(O752,[1]Sammelnr.!$H:$I,2,FALSE)=0,"Sammelnr. geschält"),
IFERROR(IF(VLOOKUP(O752,[1]Offen!$B:$C,2,FALSE)=0,"Offen ungeschält ABS"),
IFERROR(IF(VLOOKUP(O752,[1]Offen!$E:$F,2,FALSE)=0,"Offen ungeschält VOS"),
IFERROR(IF(VLOOKUP(O752,[1]Offen!$H:$I,2,FALSE)=0,"Offen geschält RW"),
IFERROR(IF(VLOOKUP(O752,[1]Offen!$K:$L,2,FALSE)=0,"Offen vegan"),
IFERROR(IF(VLOOKUP(O752,[1]Offen!$N:$O,2,FALSE)=0,"Offen Zipfel"),
IFERROR(IF(VLOOKUP(O752,[1]Offen!$Q:$R,2,FALSE)=0,"Offen Endstücke"),
IFERROR(IF(VLOOKUP(O752,[1]Vakuumiert!$B:$C,2,FALSE)=0,"Vakuumierter VOS ungeschält"),
IFERROR(IF(VLOOKUP(O752,[1]Vakuumiert!$E:$F,2,FALSE)=0,"Vakuumierter ABS ungeschält"),
IFERROR(IF(VLOOKUP(O752,[1]Vakuumiert!$H:$I,2,FALSE)=0,"Vakuumierter VOS geschält"),
IFERROR(IF(VLOOKUP(O752,[1]Vakuumiert!$K:$L,2,FALSE)=0,"Vakuumierter VOS vegan"),
IFERROR(IF(VLOOKUP(O752,[1]Vakuumiert!$N:$O,2,FALSE)=0,"Vakuumierter VOS Zipfel"),
IFERROR(IF(VLOOKUP(O752,[1]Vakuumiert!$Q:$R,2,FALSE)=0,"Vakuumiert geschält"),
IFERROR(IF(VLOOKUP(O752,'[1]vakuumierte Fertigprodukte'!$B:$C,2,FALSE)=0,"Fertigprodukte"),
IFERROR(IF(VLOOKUP(O752,'[1]vakuumierte Fertigprodukte'!$E:$FI,2,FALSE)=0,"Vakuumierte Zipfel"),
IFERROR(IF(VLOOKUP(O752,[1]Wurste!$B:$C,2,FALSE)=0,"Räucherwürste"),
IFERROR(IF(VLOOKUP(O752,[1]Wurste!$E:$F,2,FALSE)=0,"URW/URGW Wurst"),
IFERROR(IF(VLOOKUP(O752,[1]Wurste!$H:$I,2,FALSE)=0,"HF-Wurst Vegan"),
IFERROR(IF(VLOOKUP(O752,[1]Wurste!$K:$L,2,FALSE)=0,"320er ohne Würste"),
IFERROR(IF(AND(OR(Abfalldokumentation!$A752="BU3",Abfalldokumentation!$A752="Verkauf"),Abfalldokumentation!$F752="Schimmel",Abfalldokumentation!$G752="keinen Abnehmer/kein Schälpersonal"),"Div. Zipfel, ES ohne Verwendung",VLOOKUP(Abfalldokumentation!$E752,Produktgruppen!A:B,2,FALSE)),"-")))))))))))))))))))))))</f>
        <v>Diverses</v>
      </c>
      <c r="E752" s="76" t="str">
        <f>IFERROR(VLOOKUP(Abfalldokumentation!$O752,Artikel!A:C,3,FALSE),Abfalldokumentation!$O752)</f>
        <v>Diverses aus Abfüllung</v>
      </c>
      <c r="F752" s="76" t="str">
        <f>VLOOKUP(T752,'Liste Gründe'!A:D,2,FALSE)</f>
        <v>Linienbezogen</v>
      </c>
      <c r="G752" s="75" t="str">
        <f>IF(ISBLANK(V752),VLOOKUP(Abfalldokumentation!$P752,'Liste Gründe'!A:D,3,FALSE),V752)</f>
        <v>Darm geplatzt</v>
      </c>
      <c r="H752" s="76" t="str">
        <f>IF(ISBLANK(Abfalldokumentation!$W752),"-",Abfalldokumentation!$W752)</f>
        <v>-</v>
      </c>
      <c r="I752" s="76">
        <f t="shared" si="78"/>
        <v>39</v>
      </c>
      <c r="J752" s="76" t="str">
        <f t="shared" si="79"/>
        <v>Produkte</v>
      </c>
      <c r="K752" s="76" t="str">
        <f t="shared" si="80"/>
        <v>BUs</v>
      </c>
      <c r="L752" s="76" t="str">
        <f t="shared" si="81"/>
        <v>Symptome</v>
      </c>
      <c r="M752" s="76" t="str">
        <f>IFERROR(VLOOKUP(Abfalldokumentation!$O752,Kennzahlen!S:V,3,FALSE)*Abfalldokumentation!$B752,"0")</f>
        <v>0</v>
      </c>
      <c r="N752" s="76" t="str">
        <f>IF(ISBLANK(Q752),VLOOKUP(Abfalldokumentation!$O752,'Linien - BU'!R:S,2,FALSE),Q752)</f>
        <v>Abfüllung</v>
      </c>
      <c r="O752" s="77" t="str">
        <f t="shared" si="82"/>
        <v>Diverses aus Abfüllung</v>
      </c>
      <c r="P752" s="77">
        <f t="shared" si="83"/>
        <v>34</v>
      </c>
      <c r="Q752" s="45" t="s">
        <v>180</v>
      </c>
      <c r="R752" s="46" t="s">
        <v>193</v>
      </c>
      <c r="S752" s="46">
        <v>141.19999999999999</v>
      </c>
      <c r="T752" s="40">
        <v>34</v>
      </c>
      <c r="U752" s="47">
        <v>44467</v>
      </c>
      <c r="V752" s="48"/>
      <c r="W752" s="46"/>
      <c r="X752" s="50" t="str">
        <f>IFERROR(VLOOKUP(Abfalldokumentation!$R752,Artikel!A:C,3,FALSE),Abfalldokumentation!$R752)</f>
        <v>Diverses aus Abfüllung</v>
      </c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spans="1:40" ht="30" hidden="1" customHeight="1" x14ac:dyDescent="0.25">
      <c r="A753" s="78" t="str">
        <f>VLOOKUP(N753,'Linien - BU'!A:B,2,FALSE)</f>
        <v>Rest</v>
      </c>
      <c r="B753" s="79">
        <f t="shared" si="77"/>
        <v>9</v>
      </c>
      <c r="C753" s="80">
        <f>Abfalldokumentation!$U753</f>
        <v>44467</v>
      </c>
      <c r="D753" s="69" t="str">
        <f>IFERROR(IF(VLOOKUP(O753,'[1]Rohware 230'!$B:$C,2,FALSE)=0,"Rohware"),
IFERROR(IF(VLOOKUP(O753,[1]Sammelnr.!$B:$C,2,FALSE)=0,"Sammelnr. ungeschält ABS"),
IFERROR(IF(VLOOKUP(O753,[1]Sammelnr.!$E:$F,2,FALSE)=0,"Sammelnr. ungeschält VS"),
IFERROR(IF(VLOOKUP(O753,[1]Sammelnr.!$H:$I,2,FALSE)=0,"Sammelnr. geschält"),
IFERROR(IF(VLOOKUP(O753,[1]Offen!$B:$C,2,FALSE)=0,"Offen ungeschält ABS"),
IFERROR(IF(VLOOKUP(O753,[1]Offen!$E:$F,2,FALSE)=0,"Offen ungeschält VOS"),
IFERROR(IF(VLOOKUP(O753,[1]Offen!$H:$I,2,FALSE)=0,"Offen geschält RW"),
IFERROR(IF(VLOOKUP(O753,[1]Offen!$K:$L,2,FALSE)=0,"Offen vegan"),
IFERROR(IF(VLOOKUP(O753,[1]Offen!$N:$O,2,FALSE)=0,"Offen Zipfel"),
IFERROR(IF(VLOOKUP(O753,[1]Offen!$Q:$R,2,FALSE)=0,"Offen Endstücke"),
IFERROR(IF(VLOOKUP(O753,[1]Vakuumiert!$B:$C,2,FALSE)=0,"Vakuumierter VOS ungeschält"),
IFERROR(IF(VLOOKUP(O753,[1]Vakuumiert!$E:$F,2,FALSE)=0,"Vakuumierter ABS ungeschält"),
IFERROR(IF(VLOOKUP(O753,[1]Vakuumiert!$H:$I,2,FALSE)=0,"Vakuumierter VOS geschält"),
IFERROR(IF(VLOOKUP(O753,[1]Vakuumiert!$K:$L,2,FALSE)=0,"Vakuumierter VOS vegan"),
IFERROR(IF(VLOOKUP(O753,[1]Vakuumiert!$N:$O,2,FALSE)=0,"Vakuumierter VOS Zipfel"),
IFERROR(IF(VLOOKUP(O753,[1]Vakuumiert!$Q:$R,2,FALSE)=0,"Vakuumiert geschält"),
IFERROR(IF(VLOOKUP(O753,'[1]vakuumierte Fertigprodukte'!$B:$C,2,FALSE)=0,"Fertigprodukte"),
IFERROR(IF(VLOOKUP(O753,'[1]vakuumierte Fertigprodukte'!$E:$FI,2,FALSE)=0,"Vakuumierte Zipfel"),
IFERROR(IF(VLOOKUP(O753,[1]Wurste!$B:$C,2,FALSE)=0,"Räucherwürste"),
IFERROR(IF(VLOOKUP(O753,[1]Wurste!$E:$F,2,FALSE)=0,"URW/URGW Wurst"),
IFERROR(IF(VLOOKUP(O753,[1]Wurste!$H:$I,2,FALSE)=0,"HF-Wurst Vegan"),
IFERROR(IF(VLOOKUP(O753,[1]Wurste!$K:$L,2,FALSE)=0,"320er ohne Würste"),
IFERROR(IF(AND(OR(Abfalldokumentation!$A753="BU3",Abfalldokumentation!$A753="Verkauf"),Abfalldokumentation!$F753="Schimmel",Abfalldokumentation!$G753="keinen Abnehmer/kein Schälpersonal"),"Div. Zipfel, ES ohne Verwendung",VLOOKUP(Abfalldokumentation!$E753,Produktgruppen!A:B,2,FALSE)),"-")))))))))))))))))))))))</f>
        <v>Qualitätssicherung</v>
      </c>
      <c r="E753" s="81" t="str">
        <f>IFERROR(VLOOKUP(Abfalldokumentation!$O753,Artikel!A:C,3,FALSE),Abfalldokumentation!$O753)</f>
        <v>Diverses QM</v>
      </c>
      <c r="F753" s="81" t="str">
        <f>VLOOKUP(T753,'Liste Gründe'!A:D,2,FALSE)</f>
        <v>Qualitätssicherung</v>
      </c>
      <c r="G753" s="80" t="str">
        <f>IF(ISBLANK(V753),VLOOKUP(Abfalldokumentation!$P753,'Liste Gründe'!A:D,3,FALSE),V753)</f>
        <v>Sensorik</v>
      </c>
      <c r="H753" s="81" t="str">
        <f>IF(ISBLANK(Abfalldokumentation!$W753),"-",Abfalldokumentation!$W753)</f>
        <v>Sensorik</v>
      </c>
      <c r="I753" s="81">
        <f t="shared" si="78"/>
        <v>39</v>
      </c>
      <c r="J753" s="81" t="str">
        <f t="shared" si="79"/>
        <v>Produkte</v>
      </c>
      <c r="K753" s="81" t="str">
        <f t="shared" si="80"/>
        <v>BUs</v>
      </c>
      <c r="L753" s="81" t="str">
        <f t="shared" si="81"/>
        <v>Symptome</v>
      </c>
      <c r="M753" s="81" t="str">
        <f>IFERROR(VLOOKUP(Abfalldokumentation!$O753,Kennzahlen!S:V,3,FALSE)*Abfalldokumentation!$B753,"0")</f>
        <v>0</v>
      </c>
      <c r="N753" s="81" t="str">
        <f>IF(ISBLANK(Q753),VLOOKUP(Abfalldokumentation!$O753,'Linien - BU'!R:S,2,FALSE),Q753)</f>
        <v>QM</v>
      </c>
      <c r="O753" s="77" t="str">
        <f t="shared" si="82"/>
        <v>Diverses QM</v>
      </c>
      <c r="P753" s="77">
        <f t="shared" si="83"/>
        <v>74</v>
      </c>
      <c r="Q753" s="39" t="s">
        <v>196</v>
      </c>
      <c r="R753" s="40" t="s">
        <v>197</v>
      </c>
      <c r="S753" s="40">
        <v>9</v>
      </c>
      <c r="T753" s="40">
        <v>74</v>
      </c>
      <c r="U753" s="41">
        <v>44467</v>
      </c>
      <c r="V753" s="42" t="s">
        <v>198</v>
      </c>
      <c r="W753" s="40" t="s">
        <v>198</v>
      </c>
      <c r="X753" s="44" t="str">
        <f>IFERROR(VLOOKUP(Abfalldokumentation!$R753,Artikel!A:C,3,FALSE),Abfalldokumentation!$R753)</f>
        <v>Diverses QM</v>
      </c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spans="1:40" ht="30" hidden="1" customHeight="1" x14ac:dyDescent="0.25">
      <c r="A754" s="73" t="str">
        <f>VLOOKUP(N754,'Linien - BU'!A:B,2,FALSE)</f>
        <v>Rest</v>
      </c>
      <c r="B754" s="74">
        <f t="shared" si="77"/>
        <v>9.4</v>
      </c>
      <c r="C754" s="75">
        <f>Abfalldokumentation!$U754</f>
        <v>44467</v>
      </c>
      <c r="D754" s="69" t="str">
        <f>IFERROR(IF(VLOOKUP(O754,'[1]Rohware 230'!$B:$C,2,FALSE)=0,"Rohware"),
IFERROR(IF(VLOOKUP(O754,[1]Sammelnr.!$B:$C,2,FALSE)=0,"Sammelnr. ungeschält ABS"),
IFERROR(IF(VLOOKUP(O754,[1]Sammelnr.!$E:$F,2,FALSE)=0,"Sammelnr. ungeschält VS"),
IFERROR(IF(VLOOKUP(O754,[1]Sammelnr.!$H:$I,2,FALSE)=0,"Sammelnr. geschält"),
IFERROR(IF(VLOOKUP(O754,[1]Offen!$B:$C,2,FALSE)=0,"Offen ungeschält ABS"),
IFERROR(IF(VLOOKUP(O754,[1]Offen!$E:$F,2,FALSE)=0,"Offen ungeschält VOS"),
IFERROR(IF(VLOOKUP(O754,[1]Offen!$H:$I,2,FALSE)=0,"Offen geschält RW"),
IFERROR(IF(VLOOKUP(O754,[1]Offen!$K:$L,2,FALSE)=0,"Offen vegan"),
IFERROR(IF(VLOOKUP(O754,[1]Offen!$N:$O,2,FALSE)=0,"Offen Zipfel"),
IFERROR(IF(VLOOKUP(O754,[1]Offen!$Q:$R,2,FALSE)=0,"Offen Endstücke"),
IFERROR(IF(VLOOKUP(O754,[1]Vakuumiert!$B:$C,2,FALSE)=0,"Vakuumierter VOS ungeschält"),
IFERROR(IF(VLOOKUP(O754,[1]Vakuumiert!$E:$F,2,FALSE)=0,"Vakuumierter ABS ungeschält"),
IFERROR(IF(VLOOKUP(O754,[1]Vakuumiert!$H:$I,2,FALSE)=0,"Vakuumierter VOS geschält"),
IFERROR(IF(VLOOKUP(O754,[1]Vakuumiert!$K:$L,2,FALSE)=0,"Vakuumierter VOS vegan"),
IFERROR(IF(VLOOKUP(O754,[1]Vakuumiert!$N:$O,2,FALSE)=0,"Vakuumierter VOS Zipfel"),
IFERROR(IF(VLOOKUP(O754,[1]Vakuumiert!$Q:$R,2,FALSE)=0,"Vakuumiert geschält"),
IFERROR(IF(VLOOKUP(O754,'[1]vakuumierte Fertigprodukte'!$B:$C,2,FALSE)=0,"Fertigprodukte"),
IFERROR(IF(VLOOKUP(O754,'[1]vakuumierte Fertigprodukte'!$E:$FI,2,FALSE)=0,"Vakuumierte Zipfel"),
IFERROR(IF(VLOOKUP(O754,[1]Wurste!$B:$C,2,FALSE)=0,"Räucherwürste"),
IFERROR(IF(VLOOKUP(O754,[1]Wurste!$E:$F,2,FALSE)=0,"URW/URGW Wurst"),
IFERROR(IF(VLOOKUP(O754,[1]Wurste!$H:$I,2,FALSE)=0,"HF-Wurst Vegan"),
IFERROR(IF(VLOOKUP(O754,[1]Wurste!$K:$L,2,FALSE)=0,"320er ohne Würste"),
IFERROR(IF(AND(OR(Abfalldokumentation!$A754="BU3",Abfalldokumentation!$A754="Verkauf"),Abfalldokumentation!$F754="Schimmel",Abfalldokumentation!$G754="keinen Abnehmer/kein Schälpersonal"),"Div. Zipfel, ES ohne Verwendung",VLOOKUP(Abfalldokumentation!$E754,Produktgruppen!A:B,2,FALSE)),"-")))))))))))))))))))))))</f>
        <v>Qualitätssicherung</v>
      </c>
      <c r="E754" s="76" t="str">
        <f>IFERROR(VLOOKUP(Abfalldokumentation!$O754,Artikel!A:C,3,FALSE),Abfalldokumentation!$O754)</f>
        <v>Diverses QM</v>
      </c>
      <c r="F754" s="76" t="str">
        <f>VLOOKUP(T754,'Liste Gründe'!A:D,2,FALSE)</f>
        <v>Qualitätssicherung</v>
      </c>
      <c r="G754" s="75" t="str">
        <f>IF(ISBLANK(V754),VLOOKUP(Abfalldokumentation!$P754,'Liste Gründe'!A:D,3,FALSE),V754)</f>
        <v>Sensorik</v>
      </c>
      <c r="H754" s="76" t="str">
        <f>IF(ISBLANK(Abfalldokumentation!$W754),"-",Abfalldokumentation!$W754)</f>
        <v>Sensorik</v>
      </c>
      <c r="I754" s="76">
        <f t="shared" si="78"/>
        <v>39</v>
      </c>
      <c r="J754" s="76" t="str">
        <f t="shared" si="79"/>
        <v>Produkte</v>
      </c>
      <c r="K754" s="76" t="str">
        <f t="shared" si="80"/>
        <v>BUs</v>
      </c>
      <c r="L754" s="76" t="str">
        <f t="shared" si="81"/>
        <v>Symptome</v>
      </c>
      <c r="M754" s="76" t="str">
        <f>IFERROR(VLOOKUP(Abfalldokumentation!$O754,Kennzahlen!S:V,3,FALSE)*Abfalldokumentation!$B754,"0")</f>
        <v>0</v>
      </c>
      <c r="N754" s="76" t="str">
        <f>IF(ISBLANK(Q754),VLOOKUP(Abfalldokumentation!$O754,'Linien - BU'!R:S,2,FALSE),Q754)</f>
        <v>QM</v>
      </c>
      <c r="O754" s="77" t="str">
        <f t="shared" si="82"/>
        <v>Diverses QM</v>
      </c>
      <c r="P754" s="77">
        <f t="shared" si="83"/>
        <v>74</v>
      </c>
      <c r="Q754" s="45" t="s">
        <v>196</v>
      </c>
      <c r="R754" s="46" t="s">
        <v>197</v>
      </c>
      <c r="S754" s="46">
        <v>9.4</v>
      </c>
      <c r="T754" s="46">
        <v>74</v>
      </c>
      <c r="U754" s="47">
        <v>44467</v>
      </c>
      <c r="V754" s="48" t="s">
        <v>198</v>
      </c>
      <c r="W754" s="46" t="s">
        <v>198</v>
      </c>
      <c r="X754" s="50" t="str">
        <f>IFERROR(VLOOKUP(Abfalldokumentation!$R754,Artikel!A:C,3,FALSE),Abfalldokumentation!$R754)</f>
        <v>Diverses QM</v>
      </c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spans="1:40" ht="30" hidden="1" customHeight="1" x14ac:dyDescent="0.25">
      <c r="A755" s="78" t="str">
        <f>VLOOKUP(N755,'Linien - BU'!A:B,2,FALSE)</f>
        <v>Rest</v>
      </c>
      <c r="B755" s="79">
        <f t="shared" si="77"/>
        <v>11</v>
      </c>
      <c r="C755" s="80">
        <f>Abfalldokumentation!$U755</f>
        <v>44467</v>
      </c>
      <c r="D755" s="69" t="str">
        <f>IFERROR(IF(VLOOKUP(O755,'[1]Rohware 230'!$B:$C,2,FALSE)=0,"Rohware"),
IFERROR(IF(VLOOKUP(O755,[1]Sammelnr.!$B:$C,2,FALSE)=0,"Sammelnr. ungeschält ABS"),
IFERROR(IF(VLOOKUP(O755,[1]Sammelnr.!$E:$F,2,FALSE)=0,"Sammelnr. ungeschält VS"),
IFERROR(IF(VLOOKUP(O755,[1]Sammelnr.!$H:$I,2,FALSE)=0,"Sammelnr. geschält"),
IFERROR(IF(VLOOKUP(O755,[1]Offen!$B:$C,2,FALSE)=0,"Offen ungeschält ABS"),
IFERROR(IF(VLOOKUP(O755,[1]Offen!$E:$F,2,FALSE)=0,"Offen ungeschält VOS"),
IFERROR(IF(VLOOKUP(O755,[1]Offen!$H:$I,2,FALSE)=0,"Offen geschält RW"),
IFERROR(IF(VLOOKUP(O755,[1]Offen!$K:$L,2,FALSE)=0,"Offen vegan"),
IFERROR(IF(VLOOKUP(O755,[1]Offen!$N:$O,2,FALSE)=0,"Offen Zipfel"),
IFERROR(IF(VLOOKUP(O755,[1]Offen!$Q:$R,2,FALSE)=0,"Offen Endstücke"),
IFERROR(IF(VLOOKUP(O755,[1]Vakuumiert!$B:$C,2,FALSE)=0,"Vakuumierter VOS ungeschält"),
IFERROR(IF(VLOOKUP(O755,[1]Vakuumiert!$E:$F,2,FALSE)=0,"Vakuumierter ABS ungeschält"),
IFERROR(IF(VLOOKUP(O755,[1]Vakuumiert!$H:$I,2,FALSE)=0,"Vakuumierter VOS geschält"),
IFERROR(IF(VLOOKUP(O755,[1]Vakuumiert!$K:$L,2,FALSE)=0,"Vakuumierter VOS vegan"),
IFERROR(IF(VLOOKUP(O755,[1]Vakuumiert!$N:$O,2,FALSE)=0,"Vakuumierter VOS Zipfel"),
IFERROR(IF(VLOOKUP(O755,[1]Vakuumiert!$Q:$R,2,FALSE)=0,"Vakuumiert geschält"),
IFERROR(IF(VLOOKUP(O755,'[1]vakuumierte Fertigprodukte'!$B:$C,2,FALSE)=0,"Fertigprodukte"),
IFERROR(IF(VLOOKUP(O755,'[1]vakuumierte Fertigprodukte'!$E:$FI,2,FALSE)=0,"Vakuumierte Zipfel"),
IFERROR(IF(VLOOKUP(O755,[1]Wurste!$B:$C,2,FALSE)=0,"Räucherwürste"),
IFERROR(IF(VLOOKUP(O755,[1]Wurste!$E:$F,2,FALSE)=0,"URW/URGW Wurst"),
IFERROR(IF(VLOOKUP(O755,[1]Wurste!$H:$I,2,FALSE)=0,"HF-Wurst Vegan"),
IFERROR(IF(VLOOKUP(O755,[1]Wurste!$K:$L,2,FALSE)=0,"320er ohne Würste"),
IFERROR(IF(AND(OR(Abfalldokumentation!$A755="BU3",Abfalldokumentation!$A755="Verkauf"),Abfalldokumentation!$F755="Schimmel",Abfalldokumentation!$G755="keinen Abnehmer/kein Schälpersonal"),"Div. Zipfel, ES ohne Verwendung",VLOOKUP(Abfalldokumentation!$E755,Produktgruppen!A:B,2,FALSE)),"-")))))))))))))))))))))))</f>
        <v>Qualitätssicherung</v>
      </c>
      <c r="E755" s="81" t="str">
        <f>IFERROR(VLOOKUP(Abfalldokumentation!$O755,Artikel!A:C,3,FALSE),Abfalldokumentation!$O755)</f>
        <v>Diverses QM</v>
      </c>
      <c r="F755" s="81" t="str">
        <f>VLOOKUP(T755,'Liste Gründe'!A:D,2,FALSE)</f>
        <v>Qualitätssicherung</v>
      </c>
      <c r="G755" s="80" t="str">
        <f>IF(ISBLANK(V755),VLOOKUP(Abfalldokumentation!$P755,'Liste Gründe'!A:D,3,FALSE),V755)</f>
        <v>Sensorik</v>
      </c>
      <c r="H755" s="81" t="str">
        <f>IF(ISBLANK(Abfalldokumentation!$W755),"-",Abfalldokumentation!$W755)</f>
        <v>Sensorik</v>
      </c>
      <c r="I755" s="81">
        <f t="shared" si="78"/>
        <v>39</v>
      </c>
      <c r="J755" s="81" t="str">
        <f t="shared" si="79"/>
        <v>Produkte</v>
      </c>
      <c r="K755" s="81" t="str">
        <f t="shared" si="80"/>
        <v>BUs</v>
      </c>
      <c r="L755" s="81" t="str">
        <f t="shared" si="81"/>
        <v>Symptome</v>
      </c>
      <c r="M755" s="81" t="str">
        <f>IFERROR(VLOOKUP(Abfalldokumentation!$O755,Kennzahlen!S:V,3,FALSE)*Abfalldokumentation!$B755,"0")</f>
        <v>0</v>
      </c>
      <c r="N755" s="81" t="str">
        <f>IF(ISBLANK(Q755),VLOOKUP(Abfalldokumentation!$O755,'Linien - BU'!R:S,2,FALSE),Q755)</f>
        <v>QM</v>
      </c>
      <c r="O755" s="77" t="str">
        <f t="shared" si="82"/>
        <v>Diverses QM</v>
      </c>
      <c r="P755" s="77">
        <f t="shared" si="83"/>
        <v>74</v>
      </c>
      <c r="Q755" s="39" t="s">
        <v>196</v>
      </c>
      <c r="R755" s="40" t="s">
        <v>197</v>
      </c>
      <c r="S755" s="40">
        <v>11</v>
      </c>
      <c r="T755" s="40">
        <v>74</v>
      </c>
      <c r="U755" s="41">
        <v>44467</v>
      </c>
      <c r="V755" s="42" t="s">
        <v>198</v>
      </c>
      <c r="W755" s="40" t="s">
        <v>198</v>
      </c>
      <c r="X755" s="44" t="str">
        <f>IFERROR(VLOOKUP(Abfalldokumentation!$R755,Artikel!A:C,3,FALSE),Abfalldokumentation!$R755)</f>
        <v>Diverses QM</v>
      </c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spans="1:40" ht="30" hidden="1" customHeight="1" x14ac:dyDescent="0.25">
      <c r="A756" s="73" t="str">
        <f>VLOOKUP(N756,'Linien - BU'!A:B,2,FALSE)</f>
        <v>BU3</v>
      </c>
      <c r="B756" s="74">
        <f t="shared" si="77"/>
        <v>57</v>
      </c>
      <c r="C756" s="75">
        <f>Abfalldokumentation!$U756</f>
        <v>44467</v>
      </c>
      <c r="D756" s="69" t="str">
        <f>IFERROR(IF(VLOOKUP(O756,'[1]Rohware 230'!$B:$C,2,FALSE)=0,"Rohware"),
IFERROR(IF(VLOOKUP(O756,[1]Sammelnr.!$B:$C,2,FALSE)=0,"Sammelnr. ungeschält ABS"),
IFERROR(IF(VLOOKUP(O756,[1]Sammelnr.!$E:$F,2,FALSE)=0,"Sammelnr. ungeschält VS"),
IFERROR(IF(VLOOKUP(O756,[1]Sammelnr.!$H:$I,2,FALSE)=0,"Sammelnr. geschält"),
IFERROR(IF(VLOOKUP(O756,[1]Offen!$B:$C,2,FALSE)=0,"Offen ungeschält ABS"),
IFERROR(IF(VLOOKUP(O756,[1]Offen!$E:$F,2,FALSE)=0,"Offen ungeschält VOS"),
IFERROR(IF(VLOOKUP(O756,[1]Offen!$H:$I,2,FALSE)=0,"Offen geschält RW"),
IFERROR(IF(VLOOKUP(O756,[1]Offen!$K:$L,2,FALSE)=0,"Offen vegan"),
IFERROR(IF(VLOOKUP(O756,[1]Offen!$N:$O,2,FALSE)=0,"Offen Zipfel"),
IFERROR(IF(VLOOKUP(O756,[1]Offen!$Q:$R,2,FALSE)=0,"Offen Endstücke"),
IFERROR(IF(VLOOKUP(O756,[1]Vakuumiert!$B:$C,2,FALSE)=0,"Vakuumierter VOS ungeschält"),
IFERROR(IF(VLOOKUP(O756,[1]Vakuumiert!$E:$F,2,FALSE)=0,"Vakuumierter ABS ungeschält"),
IFERROR(IF(VLOOKUP(O756,[1]Vakuumiert!$H:$I,2,FALSE)=0,"Vakuumierter VOS geschält"),
IFERROR(IF(VLOOKUP(O756,[1]Vakuumiert!$K:$L,2,FALSE)=0,"Vakuumierter VOS vegan"),
IFERROR(IF(VLOOKUP(O756,[1]Vakuumiert!$N:$O,2,FALSE)=0,"Vakuumierter VOS Zipfel"),
IFERROR(IF(VLOOKUP(O756,[1]Vakuumiert!$Q:$R,2,FALSE)=0,"Vakuumiert geschält"),
IFERROR(IF(VLOOKUP(O756,'[1]vakuumierte Fertigprodukte'!$B:$C,2,FALSE)=0,"Fertigprodukte"),
IFERROR(IF(VLOOKUP(O756,'[1]vakuumierte Fertigprodukte'!$E:$FI,2,FALSE)=0,"Vakuumierte Zipfel"),
IFERROR(IF(VLOOKUP(O756,[1]Wurste!$B:$C,2,FALSE)=0,"Räucherwürste"),
IFERROR(IF(VLOOKUP(O756,[1]Wurste!$E:$F,2,FALSE)=0,"URW/URGW Wurst"),
IFERROR(IF(VLOOKUP(O756,[1]Wurste!$H:$I,2,FALSE)=0,"HF-Wurst Vegan"),
IFERROR(IF(VLOOKUP(O756,[1]Wurste!$K:$L,2,FALSE)=0,"320er ohne Würste"),
IFERROR(IF(AND(OR(Abfalldokumentation!$A756="BU3",Abfalldokumentation!$A756="Verkauf"),Abfalldokumentation!$F756="Schimmel",Abfalldokumentation!$G756="keinen Abnehmer/kein Schälpersonal"),"Div. Zipfel, ES ohne Verwendung",VLOOKUP(Abfalldokumentation!$E756,Produktgruppen!A:B,2,FALSE)),"-")))))))))))))))))))))))</f>
        <v>Vorschmelz</v>
      </c>
      <c r="E756" s="76" t="str">
        <f>IFERROR(VLOOKUP(Abfalldokumentation!$O756,Artikel!A:C,3,FALSE),Abfalldokumentation!$O756)</f>
        <v>gemischte Räucherstücke</v>
      </c>
      <c r="F756" s="76" t="str">
        <f>VLOOKUP(T756,'Liste Gründe'!A:D,2,FALSE)</f>
        <v>Linienbezogen</v>
      </c>
      <c r="G756" s="75" t="str">
        <f>IF(ISBLANK(V756),VLOOKUP(Abfalldokumentation!$P756,'Liste Gründe'!A:D,3,FALSE),V756)</f>
        <v>gemischtes Produkt</v>
      </c>
      <c r="H756" s="76" t="str">
        <f>IF(ISBLANK(Abfalldokumentation!$W756),"-",Abfalldokumentation!$W756)</f>
        <v xml:space="preserve">gemischt, weil mehrere Produkte in einen Auftrag einfließen. VOS Trennung </v>
      </c>
      <c r="I756" s="76">
        <f t="shared" si="78"/>
        <v>39</v>
      </c>
      <c r="J756" s="76" t="str">
        <f t="shared" si="79"/>
        <v>Produkte</v>
      </c>
      <c r="K756" s="76" t="str">
        <f t="shared" si="80"/>
        <v>BUs</v>
      </c>
      <c r="L756" s="76" t="str">
        <f t="shared" si="81"/>
        <v>Symptome</v>
      </c>
      <c r="M756" s="76" t="str">
        <f>IFERROR(VLOOKUP(Abfalldokumentation!$O756,Kennzahlen!S:V,3,FALSE)*Abfalldokumentation!$B756,"0")</f>
        <v>0</v>
      </c>
      <c r="N756" s="76" t="str">
        <f>IF(ISBLANK(Q756),VLOOKUP(Abfalldokumentation!$O756,'Linien - BU'!R:S,2,FALSE),Q756)</f>
        <v>L9</v>
      </c>
      <c r="O756" s="77" t="str">
        <f t="shared" si="82"/>
        <v>gemischte Räucherstücke</v>
      </c>
      <c r="P756" s="77">
        <f t="shared" si="83"/>
        <v>81</v>
      </c>
      <c r="Q756" s="45" t="s">
        <v>223</v>
      </c>
      <c r="R756" s="46" t="s">
        <v>47</v>
      </c>
      <c r="S756" s="46">
        <v>57</v>
      </c>
      <c r="T756" s="46">
        <v>81</v>
      </c>
      <c r="U756" s="47">
        <v>44467</v>
      </c>
      <c r="V756" s="49"/>
      <c r="W756" s="49" t="s">
        <v>282</v>
      </c>
      <c r="X756" s="50" t="str">
        <f>IFERROR(VLOOKUP(Abfalldokumentation!$R756,Artikel!A:C,3,FALSE),Abfalldokumentation!$R756)</f>
        <v>gemischte Räucherstücke</v>
      </c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spans="1:40" ht="30" hidden="1" customHeight="1" x14ac:dyDescent="0.25">
      <c r="A757" s="78" t="str">
        <f>VLOOKUP(N757,'Linien - BU'!A:B,2,FALSE)</f>
        <v>Rest</v>
      </c>
      <c r="B757" s="79">
        <f t="shared" si="77"/>
        <v>2.6</v>
      </c>
      <c r="C757" s="80">
        <f>Abfalldokumentation!$U757</f>
        <v>44467</v>
      </c>
      <c r="D757" s="69" t="str">
        <f>IFERROR(IF(VLOOKUP(O757,'[1]Rohware 230'!$B:$C,2,FALSE)=0,"Rohware"),
IFERROR(IF(VLOOKUP(O757,[1]Sammelnr.!$B:$C,2,FALSE)=0,"Sammelnr. ungeschält ABS"),
IFERROR(IF(VLOOKUP(O757,[1]Sammelnr.!$E:$F,2,FALSE)=0,"Sammelnr. ungeschält VS"),
IFERROR(IF(VLOOKUP(O757,[1]Sammelnr.!$H:$I,2,FALSE)=0,"Sammelnr. geschält"),
IFERROR(IF(VLOOKUP(O757,[1]Offen!$B:$C,2,FALSE)=0,"Offen ungeschält ABS"),
IFERROR(IF(VLOOKUP(O757,[1]Offen!$E:$F,2,FALSE)=0,"Offen ungeschält VOS"),
IFERROR(IF(VLOOKUP(O757,[1]Offen!$H:$I,2,FALSE)=0,"Offen geschält RW"),
IFERROR(IF(VLOOKUP(O757,[1]Offen!$K:$L,2,FALSE)=0,"Offen vegan"),
IFERROR(IF(VLOOKUP(O757,[1]Offen!$N:$O,2,FALSE)=0,"Offen Zipfel"),
IFERROR(IF(VLOOKUP(O757,[1]Offen!$Q:$R,2,FALSE)=0,"Offen Endstücke"),
IFERROR(IF(VLOOKUP(O757,[1]Vakuumiert!$B:$C,2,FALSE)=0,"Vakuumierter VOS ungeschält"),
IFERROR(IF(VLOOKUP(O757,[1]Vakuumiert!$E:$F,2,FALSE)=0,"Vakuumierter ABS ungeschält"),
IFERROR(IF(VLOOKUP(O757,[1]Vakuumiert!$H:$I,2,FALSE)=0,"Vakuumierter VOS geschält"),
IFERROR(IF(VLOOKUP(O757,[1]Vakuumiert!$K:$L,2,FALSE)=0,"Vakuumierter VOS vegan"),
IFERROR(IF(VLOOKUP(O757,[1]Vakuumiert!$N:$O,2,FALSE)=0,"Vakuumierter VOS Zipfel"),
IFERROR(IF(VLOOKUP(O757,[1]Vakuumiert!$Q:$R,2,FALSE)=0,"Vakuumiert geschält"),
IFERROR(IF(VLOOKUP(O757,'[1]vakuumierte Fertigprodukte'!$B:$C,2,FALSE)=0,"Fertigprodukte"),
IFERROR(IF(VLOOKUP(O757,'[1]vakuumierte Fertigprodukte'!$E:$FI,2,FALSE)=0,"Vakuumierte Zipfel"),
IFERROR(IF(VLOOKUP(O757,[1]Wurste!$B:$C,2,FALSE)=0,"Räucherwürste"),
IFERROR(IF(VLOOKUP(O757,[1]Wurste!$E:$F,2,FALSE)=0,"URW/URGW Wurst"),
IFERROR(IF(VLOOKUP(O757,[1]Wurste!$H:$I,2,FALSE)=0,"HF-Wurst Vegan"),
IFERROR(IF(VLOOKUP(O757,[1]Wurste!$K:$L,2,FALSE)=0,"320er ohne Würste"),
IFERROR(IF(AND(OR(Abfalldokumentation!$A757="BU3",Abfalldokumentation!$A757="Verkauf"),Abfalldokumentation!$F757="Schimmel",Abfalldokumentation!$G757="keinen Abnehmer/kein Schälpersonal"),"Div. Zipfel, ES ohne Verwendung",VLOOKUP(Abfalldokumentation!$E757,Produktgruppen!A:B,2,FALSE)),"-")))))))))))))))))))))))</f>
        <v>Qualitätssicherung</v>
      </c>
      <c r="E757" s="81" t="str">
        <f>IFERROR(VLOOKUP(Abfalldokumentation!$O757,Artikel!A:C,3,FALSE),Abfalldokumentation!$O757)</f>
        <v>Laborproben</v>
      </c>
      <c r="F757" s="81" t="str">
        <f>VLOOKUP(T757,'Liste Gründe'!A:D,2,FALSE)</f>
        <v>Qualitätssicherung</v>
      </c>
      <c r="G757" s="80" t="str">
        <f>IF(ISBLANK(V757),VLOOKUP(Abfalldokumentation!$P757,'Liste Gründe'!A:D,3,FALSE),V757)</f>
        <v>Sensorik</v>
      </c>
      <c r="H757" s="81" t="str">
        <f>IF(ISBLANK(Abfalldokumentation!$W757),"-",Abfalldokumentation!$W757)</f>
        <v>Sensorik</v>
      </c>
      <c r="I757" s="81">
        <f t="shared" si="78"/>
        <v>39</v>
      </c>
      <c r="J757" s="81" t="str">
        <f t="shared" si="79"/>
        <v>Produkte</v>
      </c>
      <c r="K757" s="81" t="str">
        <f t="shared" si="80"/>
        <v>BUs</v>
      </c>
      <c r="L757" s="81" t="str">
        <f t="shared" si="81"/>
        <v>Symptome</v>
      </c>
      <c r="M757" s="81" t="str">
        <f>IFERROR(VLOOKUP(Abfalldokumentation!$O757,Kennzahlen!S:V,3,FALSE)*Abfalldokumentation!$B757,"0")</f>
        <v>0</v>
      </c>
      <c r="N757" s="81" t="str">
        <f>IF(ISBLANK(Q757),VLOOKUP(Abfalldokumentation!$O757,'Linien - BU'!R:S,2,FALSE),Q757)</f>
        <v>Labor</v>
      </c>
      <c r="O757" s="77" t="str">
        <f t="shared" si="82"/>
        <v>Laborproben</v>
      </c>
      <c r="P757" s="77">
        <f t="shared" si="83"/>
        <v>74</v>
      </c>
      <c r="Q757" s="39" t="s">
        <v>199</v>
      </c>
      <c r="R757" s="40" t="s">
        <v>200</v>
      </c>
      <c r="S757" s="40">
        <v>2.6</v>
      </c>
      <c r="T757" s="51">
        <v>74</v>
      </c>
      <c r="U757" s="41">
        <v>44467</v>
      </c>
      <c r="V757" s="42" t="s">
        <v>198</v>
      </c>
      <c r="W757" s="40" t="s">
        <v>198</v>
      </c>
      <c r="X757" s="44" t="str">
        <f>IFERROR(VLOOKUP(Abfalldokumentation!$R757,Artikel!A:C,3,FALSE),Abfalldokumentation!$R757)</f>
        <v>Laborproben</v>
      </c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spans="1:40" ht="30" hidden="1" customHeight="1" x14ac:dyDescent="0.25">
      <c r="A758" s="73" t="str">
        <f>VLOOKUP(N758,'Linien - BU'!A:B,2,FALSE)</f>
        <v>Rest</v>
      </c>
      <c r="B758" s="74">
        <f t="shared" si="77"/>
        <v>28</v>
      </c>
      <c r="C758" s="75">
        <f>Abfalldokumentation!$U758</f>
        <v>44467</v>
      </c>
      <c r="D758" s="69" t="str">
        <f>IFERROR(IF(VLOOKUP(O758,'[1]Rohware 230'!$B:$C,2,FALSE)=0,"Rohware"),
IFERROR(IF(VLOOKUP(O758,[1]Sammelnr.!$B:$C,2,FALSE)=0,"Sammelnr. ungeschält ABS"),
IFERROR(IF(VLOOKUP(O758,[1]Sammelnr.!$E:$F,2,FALSE)=0,"Sammelnr. ungeschält VS"),
IFERROR(IF(VLOOKUP(O758,[1]Sammelnr.!$H:$I,2,FALSE)=0,"Sammelnr. geschält"),
IFERROR(IF(VLOOKUP(O758,[1]Offen!$B:$C,2,FALSE)=0,"Offen ungeschält ABS"),
IFERROR(IF(VLOOKUP(O758,[1]Offen!$E:$F,2,FALSE)=0,"Offen ungeschält VOS"),
IFERROR(IF(VLOOKUP(O758,[1]Offen!$H:$I,2,FALSE)=0,"Offen geschält RW"),
IFERROR(IF(VLOOKUP(O758,[1]Offen!$K:$L,2,FALSE)=0,"Offen vegan"),
IFERROR(IF(VLOOKUP(O758,[1]Offen!$N:$O,2,FALSE)=0,"Offen Zipfel"),
IFERROR(IF(VLOOKUP(O758,[1]Offen!$Q:$R,2,FALSE)=0,"Offen Endstücke"),
IFERROR(IF(VLOOKUP(O758,[1]Vakuumiert!$B:$C,2,FALSE)=0,"Vakuumierter VOS ungeschält"),
IFERROR(IF(VLOOKUP(O758,[1]Vakuumiert!$E:$F,2,FALSE)=0,"Vakuumierter ABS ungeschält"),
IFERROR(IF(VLOOKUP(O758,[1]Vakuumiert!$H:$I,2,FALSE)=0,"Vakuumierter VOS geschält"),
IFERROR(IF(VLOOKUP(O758,[1]Vakuumiert!$K:$L,2,FALSE)=0,"Vakuumierter VOS vegan"),
IFERROR(IF(VLOOKUP(O758,[1]Vakuumiert!$N:$O,2,FALSE)=0,"Vakuumierter VOS Zipfel"),
IFERROR(IF(VLOOKUP(O758,[1]Vakuumiert!$Q:$R,2,FALSE)=0,"Vakuumiert geschält"),
IFERROR(IF(VLOOKUP(O758,'[1]vakuumierte Fertigprodukte'!$B:$C,2,FALSE)=0,"Fertigprodukte"),
IFERROR(IF(VLOOKUP(O758,'[1]vakuumierte Fertigprodukte'!$E:$FI,2,FALSE)=0,"Vakuumierte Zipfel"),
IFERROR(IF(VLOOKUP(O758,[1]Wurste!$B:$C,2,FALSE)=0,"Räucherwürste"),
IFERROR(IF(VLOOKUP(O758,[1]Wurste!$E:$F,2,FALSE)=0,"URW/URGW Wurst"),
IFERROR(IF(VLOOKUP(O758,[1]Wurste!$H:$I,2,FALSE)=0,"HF-Wurst Vegan"),
IFERROR(IF(VLOOKUP(O758,[1]Wurste!$K:$L,2,FALSE)=0,"320er ohne Würste"),
IFERROR(IF(AND(OR(Abfalldokumentation!$A758="BU3",Abfalldokumentation!$A758="Verkauf"),Abfalldokumentation!$F758="Schimmel",Abfalldokumentation!$G758="keinen Abnehmer/kein Schälpersonal"),"Div. Zipfel, ES ohne Verwendung",VLOOKUP(Abfalldokumentation!$E758,Produktgruppen!A:B,2,FALSE)),"-")))))))))))))))))))))))</f>
        <v>Qualitätssicherung</v>
      </c>
      <c r="E758" s="76" t="str">
        <f>IFERROR(VLOOKUP(Abfalldokumentation!$O758,Artikel!A:C,3,FALSE),Abfalldokumentation!$O758)</f>
        <v>Laborproben</v>
      </c>
      <c r="F758" s="76" t="str">
        <f>VLOOKUP(T758,'Liste Gründe'!A:D,2,FALSE)</f>
        <v>Qualitätssicherung</v>
      </c>
      <c r="G758" s="75" t="str">
        <f>IF(ISBLANK(V758),VLOOKUP(Abfalldokumentation!$P758,'Liste Gründe'!A:D,3,FALSE),V758)</f>
        <v>Laborprobe</v>
      </c>
      <c r="H758" s="76" t="str">
        <f>IF(ISBLANK(Abfalldokumentation!$W758),"-",Abfalldokumentation!$W758)</f>
        <v>Laborprobe</v>
      </c>
      <c r="I758" s="76">
        <f t="shared" si="78"/>
        <v>39</v>
      </c>
      <c r="J758" s="76" t="str">
        <f t="shared" si="79"/>
        <v>Produkte</v>
      </c>
      <c r="K758" s="76" t="str">
        <f t="shared" si="80"/>
        <v>BUs</v>
      </c>
      <c r="L758" s="76" t="str">
        <f t="shared" si="81"/>
        <v>Symptome</v>
      </c>
      <c r="M758" s="76" t="str">
        <f>IFERROR(VLOOKUP(Abfalldokumentation!$O758,Kennzahlen!S:V,3,FALSE)*Abfalldokumentation!$B758,"0")</f>
        <v>0</v>
      </c>
      <c r="N758" s="76" t="str">
        <f>IF(ISBLANK(Q758),VLOOKUP(Abfalldokumentation!$O758,'Linien - BU'!R:S,2,FALSE),Q758)</f>
        <v>Labor</v>
      </c>
      <c r="O758" s="77" t="str">
        <f t="shared" si="82"/>
        <v>Laborproben</v>
      </c>
      <c r="P758" s="77">
        <f t="shared" si="83"/>
        <v>73</v>
      </c>
      <c r="Q758" s="45" t="s">
        <v>199</v>
      </c>
      <c r="R758" s="46" t="s">
        <v>200</v>
      </c>
      <c r="S758" s="46">
        <v>28</v>
      </c>
      <c r="T758" s="52">
        <v>73</v>
      </c>
      <c r="U758" s="47">
        <v>44467</v>
      </c>
      <c r="V758" s="48" t="s">
        <v>201</v>
      </c>
      <c r="W758" s="46" t="s">
        <v>201</v>
      </c>
      <c r="X758" s="50" t="str">
        <f>IFERROR(VLOOKUP(Abfalldokumentation!$R758,Artikel!A:C,3,FALSE),Abfalldokumentation!$R758)</f>
        <v>Laborproben</v>
      </c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spans="1:40" ht="30" hidden="1" customHeight="1" x14ac:dyDescent="0.25">
      <c r="A759" s="78" t="str">
        <f>VLOOKUP(N759,'Linien - BU'!A:B,2,FALSE)</f>
        <v>Rest</v>
      </c>
      <c r="B759" s="79">
        <f t="shared" si="77"/>
        <v>188.8</v>
      </c>
      <c r="C759" s="80">
        <f>Abfalldokumentation!$U759</f>
        <v>44467</v>
      </c>
      <c r="D759" s="69" t="str">
        <f>IFERROR(IF(VLOOKUP(O759,'[1]Rohware 230'!$B:$C,2,FALSE)=0,"Rohware"),
IFERROR(IF(VLOOKUP(O759,[1]Sammelnr.!$B:$C,2,FALSE)=0,"Sammelnr. ungeschält ABS"),
IFERROR(IF(VLOOKUP(O759,[1]Sammelnr.!$E:$F,2,FALSE)=0,"Sammelnr. ungeschält VS"),
IFERROR(IF(VLOOKUP(O759,[1]Sammelnr.!$H:$I,2,FALSE)=0,"Sammelnr. geschält"),
IFERROR(IF(VLOOKUP(O759,[1]Offen!$B:$C,2,FALSE)=0,"Offen ungeschält ABS"),
IFERROR(IF(VLOOKUP(O759,[1]Offen!$E:$F,2,FALSE)=0,"Offen ungeschält VOS"),
IFERROR(IF(VLOOKUP(O759,[1]Offen!$H:$I,2,FALSE)=0,"Offen geschält RW"),
IFERROR(IF(VLOOKUP(O759,[1]Offen!$K:$L,2,FALSE)=0,"Offen vegan"),
IFERROR(IF(VLOOKUP(O759,[1]Offen!$N:$O,2,FALSE)=0,"Offen Zipfel"),
IFERROR(IF(VLOOKUP(O759,[1]Offen!$Q:$R,2,FALSE)=0,"Offen Endstücke"),
IFERROR(IF(VLOOKUP(O759,[1]Vakuumiert!$B:$C,2,FALSE)=0,"Vakuumierter VOS ungeschält"),
IFERROR(IF(VLOOKUP(O759,[1]Vakuumiert!$E:$F,2,FALSE)=0,"Vakuumierter ABS ungeschält"),
IFERROR(IF(VLOOKUP(O759,[1]Vakuumiert!$H:$I,2,FALSE)=0,"Vakuumierter VOS geschält"),
IFERROR(IF(VLOOKUP(O759,[1]Vakuumiert!$K:$L,2,FALSE)=0,"Vakuumierter VOS vegan"),
IFERROR(IF(VLOOKUP(O759,[1]Vakuumiert!$N:$O,2,FALSE)=0,"Vakuumierter VOS Zipfel"),
IFERROR(IF(VLOOKUP(O759,[1]Vakuumiert!$Q:$R,2,FALSE)=0,"Vakuumiert geschält"),
IFERROR(IF(VLOOKUP(O759,'[1]vakuumierte Fertigprodukte'!$B:$C,2,FALSE)=0,"Fertigprodukte"),
IFERROR(IF(VLOOKUP(O759,'[1]vakuumierte Fertigprodukte'!$E:$FI,2,FALSE)=0,"Vakuumierte Zipfel"),
IFERROR(IF(VLOOKUP(O759,[1]Wurste!$B:$C,2,FALSE)=0,"Räucherwürste"),
IFERROR(IF(VLOOKUP(O759,[1]Wurste!$E:$F,2,FALSE)=0,"URW/URGW Wurst"),
IFERROR(IF(VLOOKUP(O759,[1]Wurste!$H:$I,2,FALSE)=0,"HF-Wurst Vegan"),
IFERROR(IF(VLOOKUP(O759,[1]Wurste!$K:$L,2,FALSE)=0,"320er ohne Würste"),
IFERROR(IF(AND(OR(Abfalldokumentation!$A759="BU3",Abfalldokumentation!$A759="Verkauf"),Abfalldokumentation!$F759="Schimmel",Abfalldokumentation!$G759="keinen Abnehmer/kein Schälpersonal"),"Div. Zipfel, ES ohne Verwendung",VLOOKUP(Abfalldokumentation!$E759,Produktgruppen!A:B,2,FALSE)),"-")))))))))))))))))))))))</f>
        <v>Qualitätssicherung</v>
      </c>
      <c r="E759" s="81" t="str">
        <f>IFERROR(VLOOKUP(Abfalldokumentation!$O759,Artikel!A:C,3,FALSE),Abfalldokumentation!$O759)</f>
        <v>Laborproben</v>
      </c>
      <c r="F759" s="81" t="str">
        <f>VLOOKUP(T759,'Liste Gründe'!A:D,2,FALSE)</f>
        <v>Qualitätssicherung</v>
      </c>
      <c r="G759" s="80" t="str">
        <f>IF(ISBLANK(V759),VLOOKUP(Abfalldokumentation!$P759,'Liste Gründe'!A:D,3,FALSE),V759)</f>
        <v>Laborprobe</v>
      </c>
      <c r="H759" s="81" t="str">
        <f>IF(ISBLANK(Abfalldokumentation!$W759),"-",Abfalldokumentation!$W759)</f>
        <v>Laborprobe</v>
      </c>
      <c r="I759" s="81">
        <f t="shared" si="78"/>
        <v>39</v>
      </c>
      <c r="J759" s="81" t="str">
        <f t="shared" si="79"/>
        <v>Produkte</v>
      </c>
      <c r="K759" s="81" t="str">
        <f t="shared" si="80"/>
        <v>BUs</v>
      </c>
      <c r="L759" s="81" t="str">
        <f t="shared" si="81"/>
        <v>Symptome</v>
      </c>
      <c r="M759" s="81" t="str">
        <f>IFERROR(VLOOKUP(Abfalldokumentation!$O759,Kennzahlen!S:V,3,FALSE)*Abfalldokumentation!$B759,"0")</f>
        <v>0</v>
      </c>
      <c r="N759" s="81" t="str">
        <f>IF(ISBLANK(Q759),VLOOKUP(Abfalldokumentation!$O759,'Linien - BU'!R:S,2,FALSE),Q759)</f>
        <v>Labor</v>
      </c>
      <c r="O759" s="77" t="str">
        <f t="shared" si="82"/>
        <v>Laborproben</v>
      </c>
      <c r="P759" s="77">
        <f t="shared" si="83"/>
        <v>73</v>
      </c>
      <c r="Q759" s="39" t="s">
        <v>199</v>
      </c>
      <c r="R759" s="40" t="s">
        <v>200</v>
      </c>
      <c r="S759" s="40">
        <v>188.8</v>
      </c>
      <c r="T759" s="51">
        <v>73</v>
      </c>
      <c r="U759" s="41">
        <v>44467</v>
      </c>
      <c r="V759" s="42" t="s">
        <v>201</v>
      </c>
      <c r="W759" s="40" t="s">
        <v>201</v>
      </c>
      <c r="X759" s="44" t="str">
        <f>IFERROR(VLOOKUP(Abfalldokumentation!$R759,Artikel!A:C,3,FALSE),Abfalldokumentation!$R759)</f>
        <v>Laborproben</v>
      </c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spans="1:40" ht="30" hidden="1" customHeight="1" x14ac:dyDescent="0.25">
      <c r="A760" s="73" t="str">
        <f>VLOOKUP(N760,'Linien - BU'!A:B,2,FALSE)</f>
        <v>BU3</v>
      </c>
      <c r="B760" s="74">
        <f t="shared" si="77"/>
        <v>283</v>
      </c>
      <c r="C760" s="75">
        <f>Abfalldokumentation!$U760</f>
        <v>44468</v>
      </c>
      <c r="D760" s="69" t="str">
        <f>IFERROR(IF(VLOOKUP(O760,'[1]Rohware 230'!$B:$C,2,FALSE)=0,"Rohware"),
IFERROR(IF(VLOOKUP(O760,[1]Sammelnr.!$B:$C,2,FALSE)=0,"Sammelnr. ungeschält ABS"),
IFERROR(IF(VLOOKUP(O760,[1]Sammelnr.!$E:$F,2,FALSE)=0,"Sammelnr. ungeschält VS"),
IFERROR(IF(VLOOKUP(O760,[1]Sammelnr.!$H:$I,2,FALSE)=0,"Sammelnr. geschält"),
IFERROR(IF(VLOOKUP(O760,[1]Offen!$B:$C,2,FALSE)=0,"Offen ungeschält ABS"),
IFERROR(IF(VLOOKUP(O760,[1]Offen!$E:$F,2,FALSE)=0,"Offen ungeschält VOS"),
IFERROR(IF(VLOOKUP(O760,[1]Offen!$H:$I,2,FALSE)=0,"Offen geschält RW"),
IFERROR(IF(VLOOKUP(O760,[1]Offen!$K:$L,2,FALSE)=0,"Offen vegan"),
IFERROR(IF(VLOOKUP(O760,[1]Offen!$N:$O,2,FALSE)=0,"Offen Zipfel"),
IFERROR(IF(VLOOKUP(O760,[1]Offen!$Q:$R,2,FALSE)=0,"Offen Endstücke"),
IFERROR(IF(VLOOKUP(O760,[1]Vakuumiert!$B:$C,2,FALSE)=0,"Vakuumierter VOS ungeschält"),
IFERROR(IF(VLOOKUP(O760,[1]Vakuumiert!$E:$F,2,FALSE)=0,"Vakuumierter ABS ungeschält"),
IFERROR(IF(VLOOKUP(O760,[1]Vakuumiert!$H:$I,2,FALSE)=0,"Vakuumierter VOS geschält"),
IFERROR(IF(VLOOKUP(O760,[1]Vakuumiert!$K:$L,2,FALSE)=0,"Vakuumierter VOS vegan"),
IFERROR(IF(VLOOKUP(O760,[1]Vakuumiert!$N:$O,2,FALSE)=0,"Vakuumierter VOS Zipfel"),
IFERROR(IF(VLOOKUP(O760,[1]Vakuumiert!$Q:$R,2,FALSE)=0,"Vakuumiert geschält"),
IFERROR(IF(VLOOKUP(O760,'[1]vakuumierte Fertigprodukte'!$B:$C,2,FALSE)=0,"Fertigprodukte"),
IFERROR(IF(VLOOKUP(O760,'[1]vakuumierte Fertigprodukte'!$E:$FI,2,FALSE)=0,"Vakuumierte Zipfel"),
IFERROR(IF(VLOOKUP(O760,[1]Wurste!$B:$C,2,FALSE)=0,"Räucherwürste"),
IFERROR(IF(VLOOKUP(O760,[1]Wurste!$E:$F,2,FALSE)=0,"URW/URGW Wurst"),
IFERROR(IF(VLOOKUP(O760,[1]Wurste!$H:$I,2,FALSE)=0,"HF-Wurst Vegan"),
IFERROR(IF(VLOOKUP(O760,[1]Wurste!$K:$L,2,FALSE)=0,"320er ohne Würste"),
IFERROR(IF(AND(OR(Abfalldokumentation!$A760="BU3",Abfalldokumentation!$A760="Verkauf"),Abfalldokumentation!$F760="Schimmel",Abfalldokumentation!$G760="keinen Abnehmer/kein Schälpersonal"),"Div. Zipfel, ES ohne Verwendung",VLOOKUP(Abfalldokumentation!$E760,Produktgruppen!A:B,2,FALSE)),"-")))))))))))))))))))))))</f>
        <v>Vorschmelz</v>
      </c>
      <c r="E760" s="76" t="str">
        <f>IFERROR(VLOOKUP(Abfalldokumentation!$O760,Artikel!A:C,3,FALSE),Abfalldokumentation!$O760)</f>
        <v>VOS Adler Schinkenräuch</v>
      </c>
      <c r="F760" s="76" t="str">
        <f>VLOOKUP(T760,'Liste Gründe'!A:D,2,FALSE)</f>
        <v>Schimmel</v>
      </c>
      <c r="G760" s="75" t="str">
        <f>IF(ISBLANK(V760),VLOOKUP(Abfalldokumentation!$P760,'Liste Gründe'!A:D,3,FALSE),V760)</f>
        <v>VOS &gt; Einsatz</v>
      </c>
      <c r="H760" s="76" t="str">
        <f>IF(ISBLANK(Abfalldokumentation!$W760),"-",Abfalldokumentation!$W760)</f>
        <v>Produktion unregelmäßig</v>
      </c>
      <c r="I760" s="76">
        <f t="shared" si="78"/>
        <v>39</v>
      </c>
      <c r="J760" s="76" t="str">
        <f t="shared" si="79"/>
        <v>Produkte</v>
      </c>
      <c r="K760" s="76" t="str">
        <f t="shared" si="80"/>
        <v>BUs</v>
      </c>
      <c r="L760" s="76" t="str">
        <f t="shared" si="81"/>
        <v>Symptome</v>
      </c>
      <c r="M760" s="76">
        <f>IFERROR(VLOOKUP(Abfalldokumentation!$O760,Kennzahlen!S:V,3,FALSE)*Abfalldokumentation!$B760,"0")</f>
        <v>141.5</v>
      </c>
      <c r="N760" s="76" t="str">
        <f>IF(ISBLANK(Q760),VLOOKUP(Abfalldokumentation!$O760,'Linien - BU'!R:S,2,FALSE),Q760)</f>
        <v>Bu3</v>
      </c>
      <c r="O760" s="77">
        <f t="shared" si="82"/>
        <v>29500529</v>
      </c>
      <c r="P760" s="77">
        <f t="shared" si="83"/>
        <v>12</v>
      </c>
      <c r="Q760" s="45" t="s">
        <v>210</v>
      </c>
      <c r="R760" s="46">
        <v>29500529</v>
      </c>
      <c r="S760" s="46">
        <v>283</v>
      </c>
      <c r="T760" s="46">
        <v>12</v>
      </c>
      <c r="U760" s="47">
        <v>44468</v>
      </c>
      <c r="V760" s="42" t="s">
        <v>21</v>
      </c>
      <c r="W760" s="43" t="s">
        <v>183</v>
      </c>
      <c r="X760" s="50" t="str">
        <f>IFERROR(VLOOKUP(Abfalldokumentation!$R760,Artikel!A:C,3,FALSE),Abfalldokumentation!$R760)</f>
        <v>VOS Adler Schinkenräuch</v>
      </c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spans="1:40" ht="30" hidden="1" customHeight="1" x14ac:dyDescent="0.25">
      <c r="A761" s="78" t="str">
        <f>VLOOKUP(N761,'Linien - BU'!A:B,2,FALSE)</f>
        <v>BU1</v>
      </c>
      <c r="B761" s="79">
        <f t="shared" si="77"/>
        <v>22</v>
      </c>
      <c r="C761" s="80">
        <f>Abfalldokumentation!$U761</f>
        <v>44468</v>
      </c>
      <c r="D761" s="69" t="str">
        <f>IFERROR(IF(VLOOKUP(O761,'[1]Rohware 230'!$B:$C,2,FALSE)=0,"Rohware"),
IFERROR(IF(VLOOKUP(O761,[1]Sammelnr.!$B:$C,2,FALSE)=0,"Sammelnr. ungeschält ABS"),
IFERROR(IF(VLOOKUP(O761,[1]Sammelnr.!$E:$F,2,FALSE)=0,"Sammelnr. ungeschält VS"),
IFERROR(IF(VLOOKUP(O761,[1]Sammelnr.!$H:$I,2,FALSE)=0,"Sammelnr. geschält"),
IFERROR(IF(VLOOKUP(O761,[1]Offen!$B:$C,2,FALSE)=0,"Offen ungeschält ABS"),
IFERROR(IF(VLOOKUP(O761,[1]Offen!$E:$F,2,FALSE)=0,"Offen ungeschält VOS"),
IFERROR(IF(VLOOKUP(O761,[1]Offen!$H:$I,2,FALSE)=0,"Offen geschält RW"),
IFERROR(IF(VLOOKUP(O761,[1]Offen!$K:$L,2,FALSE)=0,"Offen vegan"),
IFERROR(IF(VLOOKUP(O761,[1]Offen!$N:$O,2,FALSE)=0,"Offen Zipfel"),
IFERROR(IF(VLOOKUP(O761,[1]Offen!$Q:$R,2,FALSE)=0,"Offen Endstücke"),
IFERROR(IF(VLOOKUP(O761,[1]Vakuumiert!$B:$C,2,FALSE)=0,"Vakuumierter VOS ungeschält"),
IFERROR(IF(VLOOKUP(O761,[1]Vakuumiert!$E:$F,2,FALSE)=0,"Vakuumierter ABS ungeschält"),
IFERROR(IF(VLOOKUP(O761,[1]Vakuumiert!$H:$I,2,FALSE)=0,"Vakuumierter VOS geschält"),
IFERROR(IF(VLOOKUP(O761,[1]Vakuumiert!$K:$L,2,FALSE)=0,"Vakuumierter VOS vegan"),
IFERROR(IF(VLOOKUP(O761,[1]Vakuumiert!$N:$O,2,FALSE)=0,"Vakuumierter VOS Zipfel"),
IFERROR(IF(VLOOKUP(O761,[1]Vakuumiert!$Q:$R,2,FALSE)=0,"Vakuumiert geschält"),
IFERROR(IF(VLOOKUP(O761,'[1]vakuumierte Fertigprodukte'!$B:$C,2,FALSE)=0,"Fertigprodukte"),
IFERROR(IF(VLOOKUP(O761,'[1]vakuumierte Fertigprodukte'!$E:$FI,2,FALSE)=0,"Vakuumierte Zipfel"),
IFERROR(IF(VLOOKUP(O761,[1]Wurste!$B:$C,2,FALSE)=0,"Räucherwürste"),
IFERROR(IF(VLOOKUP(O761,[1]Wurste!$E:$F,2,FALSE)=0,"URW/URGW Wurst"),
IFERROR(IF(VLOOKUP(O761,[1]Wurste!$H:$I,2,FALSE)=0,"HF-Wurst Vegan"),
IFERROR(IF(VLOOKUP(O761,[1]Wurste!$K:$L,2,FALSE)=0,"320er ohne Würste"),
IFERROR(IF(AND(OR(Abfalldokumentation!$A761="BU3",Abfalldokumentation!$A761="Verkauf"),Abfalldokumentation!$F761="Schimmel",Abfalldokumentation!$G761="keinen Abnehmer/kein Schälpersonal"),"Div. Zipfel, ES ohne Verwendung",VLOOKUP(Abfalldokumentation!$E761,Produktgruppen!A:B,2,FALSE)),"-")))))))))))))))))))))))</f>
        <v>Vorschmelz</v>
      </c>
      <c r="E761" s="81" t="str">
        <f>IFERROR(VLOOKUP(Abfalldokumentation!$O761,Artikel!A:C,3,FALSE),Abfalldokumentation!$O761)</f>
        <v>VOS SKZ Mozzarella 40%</v>
      </c>
      <c r="F761" s="81" t="str">
        <f>VLOOKUP(T761,'Liste Gründe'!A:D,2,FALSE)</f>
        <v>Schimmel</v>
      </c>
      <c r="G761" s="80" t="str">
        <f>IF(ISBLANK(V761),VLOOKUP(Abfalldokumentation!$P761,'Liste Gründe'!A:D,3,FALSE),V761)</f>
        <v>keine Verarbeitung</v>
      </c>
      <c r="H761" s="81" t="str">
        <f>IF(ISBLANK(Abfalldokumentation!$W761),"-",Abfalldokumentation!$W761)</f>
        <v>-</v>
      </c>
      <c r="I761" s="81">
        <f t="shared" si="78"/>
        <v>39</v>
      </c>
      <c r="J761" s="81" t="str">
        <f t="shared" si="79"/>
        <v>Produkte</v>
      </c>
      <c r="K761" s="81" t="str">
        <f t="shared" si="80"/>
        <v>BUs</v>
      </c>
      <c r="L761" s="81" t="str">
        <f t="shared" si="81"/>
        <v>Symptome</v>
      </c>
      <c r="M761" s="81">
        <f>IFERROR(VLOOKUP(Abfalldokumentation!$O761,Kennzahlen!S:V,3,FALSE)*Abfalldokumentation!$B761,"0")</f>
        <v>11</v>
      </c>
      <c r="N761" s="81" t="str">
        <f>IF(ISBLANK(Q761),VLOOKUP(Abfalldokumentation!$O761,'Linien - BU'!R:S,2,FALSE),Q761)</f>
        <v>Schmelze</v>
      </c>
      <c r="O761" s="77">
        <f t="shared" si="82"/>
        <v>29500539</v>
      </c>
      <c r="P761" s="77">
        <f t="shared" si="83"/>
        <v>12</v>
      </c>
      <c r="Q761" s="39" t="s">
        <v>184</v>
      </c>
      <c r="R761" s="40">
        <v>29500539</v>
      </c>
      <c r="S761" s="40">
        <v>22</v>
      </c>
      <c r="T761" s="40">
        <v>12</v>
      </c>
      <c r="U761" s="41">
        <v>44468</v>
      </c>
      <c r="V761" s="48" t="s">
        <v>22</v>
      </c>
      <c r="W761" s="40"/>
      <c r="X761" s="44" t="str">
        <f>IFERROR(VLOOKUP(Abfalldokumentation!$R761,Artikel!A:C,3,FALSE),Abfalldokumentation!$R761)</f>
        <v>VOS SKZ Mozzarella 40%</v>
      </c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spans="1:40" ht="30" hidden="1" customHeight="1" x14ac:dyDescent="0.25">
      <c r="A762" s="73" t="str">
        <f>VLOOKUP(N762,'Linien - BU'!A:B,2,FALSE)</f>
        <v>BU3</v>
      </c>
      <c r="B762" s="74">
        <f t="shared" si="77"/>
        <v>72.400000000000006</v>
      </c>
      <c r="C762" s="75">
        <f>Abfalldokumentation!$U762</f>
        <v>44468</v>
      </c>
      <c r="D762" s="69" t="str">
        <f>IFERROR(IF(VLOOKUP(O762,'[1]Rohware 230'!$B:$C,2,FALSE)=0,"Rohware"),
IFERROR(IF(VLOOKUP(O762,[1]Sammelnr.!$B:$C,2,FALSE)=0,"Sammelnr. ungeschält ABS"),
IFERROR(IF(VLOOKUP(O762,[1]Sammelnr.!$E:$F,2,FALSE)=0,"Sammelnr. ungeschält VS"),
IFERROR(IF(VLOOKUP(O762,[1]Sammelnr.!$H:$I,2,FALSE)=0,"Sammelnr. geschält"),
IFERROR(IF(VLOOKUP(O762,[1]Offen!$B:$C,2,FALSE)=0,"Offen ungeschält ABS"),
IFERROR(IF(VLOOKUP(O762,[1]Offen!$E:$F,2,FALSE)=0,"Offen ungeschält VOS"),
IFERROR(IF(VLOOKUP(O762,[1]Offen!$H:$I,2,FALSE)=0,"Offen geschält RW"),
IFERROR(IF(VLOOKUP(O762,[1]Offen!$K:$L,2,FALSE)=0,"Offen vegan"),
IFERROR(IF(VLOOKUP(O762,[1]Offen!$N:$O,2,FALSE)=0,"Offen Zipfel"),
IFERROR(IF(VLOOKUP(O762,[1]Offen!$Q:$R,2,FALSE)=0,"Offen Endstücke"),
IFERROR(IF(VLOOKUP(O762,[1]Vakuumiert!$B:$C,2,FALSE)=0,"Vakuumierter VOS ungeschält"),
IFERROR(IF(VLOOKUP(O762,[1]Vakuumiert!$E:$F,2,FALSE)=0,"Vakuumierter ABS ungeschält"),
IFERROR(IF(VLOOKUP(O762,[1]Vakuumiert!$H:$I,2,FALSE)=0,"Vakuumierter VOS geschält"),
IFERROR(IF(VLOOKUP(O762,[1]Vakuumiert!$K:$L,2,FALSE)=0,"Vakuumierter VOS vegan"),
IFERROR(IF(VLOOKUP(O762,[1]Vakuumiert!$N:$O,2,FALSE)=0,"Vakuumierter VOS Zipfel"),
IFERROR(IF(VLOOKUP(O762,[1]Vakuumiert!$Q:$R,2,FALSE)=0,"Vakuumiert geschält"),
IFERROR(IF(VLOOKUP(O762,'[1]vakuumierte Fertigprodukte'!$B:$C,2,FALSE)=0,"Fertigprodukte"),
IFERROR(IF(VLOOKUP(O762,'[1]vakuumierte Fertigprodukte'!$E:$FI,2,FALSE)=0,"Vakuumierte Zipfel"),
IFERROR(IF(VLOOKUP(O762,[1]Wurste!$B:$C,2,FALSE)=0,"Räucherwürste"),
IFERROR(IF(VLOOKUP(O762,[1]Wurste!$E:$F,2,FALSE)=0,"URW/URGW Wurst"),
IFERROR(IF(VLOOKUP(O762,[1]Wurste!$H:$I,2,FALSE)=0,"HF-Wurst Vegan"),
IFERROR(IF(VLOOKUP(O762,[1]Wurste!$K:$L,2,FALSE)=0,"320er ohne Würste"),
IFERROR(IF(AND(OR(Abfalldokumentation!$A762="BU3",Abfalldokumentation!$A762="Verkauf"),Abfalldokumentation!$F762="Schimmel",Abfalldokumentation!$G762="keinen Abnehmer/kein Schälpersonal"),"Div. Zipfel, ES ohne Verwendung",VLOOKUP(Abfalldokumentation!$E762,Produktgruppen!A:B,2,FALSE)),"-")))))))))))))))))))))))</f>
        <v>Vorschmelz</v>
      </c>
      <c r="E762" s="76" t="str">
        <f>IFERROR(VLOOKUP(Abfalldokumentation!$O762,Artikel!A:C,3,FALSE),Abfalldokumentation!$O762)</f>
        <v>VOS Früchte Blöcke</v>
      </c>
      <c r="F762" s="76" t="str">
        <f>VLOOKUP(T762,'Liste Gründe'!A:D,2,FALSE)</f>
        <v>keinen Verwendungszweck</v>
      </c>
      <c r="G762" s="75" t="str">
        <f>IF(ISBLANK(V762),VLOOKUP(Abfalldokumentation!$P762,'Liste Gründe'!A:D,3,FALSE),V762)</f>
        <v>keinen Verkauf, keinen Einsatz möglich</v>
      </c>
      <c r="H762" s="76" t="str">
        <f>IF(ISBLANK(Abfalldokumentation!$W762),"-",Abfalldokumentation!$W762)</f>
        <v>-</v>
      </c>
      <c r="I762" s="76">
        <f t="shared" si="78"/>
        <v>39</v>
      </c>
      <c r="J762" s="76" t="str">
        <f t="shared" si="79"/>
        <v>Produkte</v>
      </c>
      <c r="K762" s="76" t="str">
        <f t="shared" si="80"/>
        <v>BUs</v>
      </c>
      <c r="L762" s="76" t="str">
        <f t="shared" si="81"/>
        <v>Symptome</v>
      </c>
      <c r="M762" s="76">
        <f>IFERROR(VLOOKUP(Abfalldokumentation!$O762,Kennzahlen!S:V,3,FALSE)*Abfalldokumentation!$B762,"0")</f>
        <v>36.200000000000003</v>
      </c>
      <c r="N762" s="76" t="str">
        <f>IF(ISBLANK(Q762),VLOOKUP(Abfalldokumentation!$O762,'Linien - BU'!R:S,2,FALSE),Q762)</f>
        <v>L18</v>
      </c>
      <c r="O762" s="77">
        <f t="shared" si="82"/>
        <v>29500594</v>
      </c>
      <c r="P762" s="77">
        <f t="shared" si="83"/>
        <v>61</v>
      </c>
      <c r="Q762" s="45" t="s">
        <v>227</v>
      </c>
      <c r="R762" s="46">
        <v>29500594</v>
      </c>
      <c r="S762" s="46">
        <v>72.400000000000006</v>
      </c>
      <c r="T762" s="46">
        <v>61</v>
      </c>
      <c r="U762" s="47">
        <v>44468</v>
      </c>
      <c r="V762" s="48" t="s">
        <v>52</v>
      </c>
      <c r="W762" s="46"/>
      <c r="X762" s="50" t="str">
        <f>IFERROR(VLOOKUP(Abfalldokumentation!$R762,Artikel!A:C,3,FALSE),Abfalldokumentation!$R762)</f>
        <v>VOS Früchte Blöcke</v>
      </c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spans="1:40" ht="30" hidden="1" customHeight="1" x14ac:dyDescent="0.25">
      <c r="A763" s="78" t="str">
        <f>VLOOKUP(N763,'Linien - BU'!A:B,2,FALSE)</f>
        <v>BU3</v>
      </c>
      <c r="B763" s="79">
        <f t="shared" si="77"/>
        <v>242</v>
      </c>
      <c r="C763" s="80">
        <f>Abfalldokumentation!$U763</f>
        <v>44468</v>
      </c>
      <c r="D763" s="69" t="str">
        <f>IFERROR(IF(VLOOKUP(O763,'[1]Rohware 230'!$B:$C,2,FALSE)=0,"Rohware"),
IFERROR(IF(VLOOKUP(O763,[1]Sammelnr.!$B:$C,2,FALSE)=0,"Sammelnr. ungeschält ABS"),
IFERROR(IF(VLOOKUP(O763,[1]Sammelnr.!$E:$F,2,FALSE)=0,"Sammelnr. ungeschält VS"),
IFERROR(IF(VLOOKUP(O763,[1]Sammelnr.!$H:$I,2,FALSE)=0,"Sammelnr. geschält"),
IFERROR(IF(VLOOKUP(O763,[1]Offen!$B:$C,2,FALSE)=0,"Offen ungeschält ABS"),
IFERROR(IF(VLOOKUP(O763,[1]Offen!$E:$F,2,FALSE)=0,"Offen ungeschält VOS"),
IFERROR(IF(VLOOKUP(O763,[1]Offen!$H:$I,2,FALSE)=0,"Offen geschält RW"),
IFERROR(IF(VLOOKUP(O763,[1]Offen!$K:$L,2,FALSE)=0,"Offen vegan"),
IFERROR(IF(VLOOKUP(O763,[1]Offen!$N:$O,2,FALSE)=0,"Offen Zipfel"),
IFERROR(IF(VLOOKUP(O763,[1]Offen!$Q:$R,2,FALSE)=0,"Offen Endstücke"),
IFERROR(IF(VLOOKUP(O763,[1]Vakuumiert!$B:$C,2,FALSE)=0,"Vakuumierter VOS ungeschält"),
IFERROR(IF(VLOOKUP(O763,[1]Vakuumiert!$E:$F,2,FALSE)=0,"Vakuumierter ABS ungeschält"),
IFERROR(IF(VLOOKUP(O763,[1]Vakuumiert!$H:$I,2,FALSE)=0,"Vakuumierter VOS geschält"),
IFERROR(IF(VLOOKUP(O763,[1]Vakuumiert!$K:$L,2,FALSE)=0,"Vakuumierter VOS vegan"),
IFERROR(IF(VLOOKUP(O763,[1]Vakuumiert!$N:$O,2,FALSE)=0,"Vakuumierter VOS Zipfel"),
IFERROR(IF(VLOOKUP(O763,[1]Vakuumiert!$Q:$R,2,FALSE)=0,"Vakuumiert geschält"),
IFERROR(IF(VLOOKUP(O763,'[1]vakuumierte Fertigprodukte'!$B:$C,2,FALSE)=0,"Fertigprodukte"),
IFERROR(IF(VLOOKUP(O763,'[1]vakuumierte Fertigprodukte'!$E:$FI,2,FALSE)=0,"Vakuumierte Zipfel"),
IFERROR(IF(VLOOKUP(O763,[1]Wurste!$B:$C,2,FALSE)=0,"Räucherwürste"),
IFERROR(IF(VLOOKUP(O763,[1]Wurste!$E:$F,2,FALSE)=0,"URW/URGW Wurst"),
IFERROR(IF(VLOOKUP(O763,[1]Wurste!$H:$I,2,FALSE)=0,"HF-Wurst Vegan"),
IFERROR(IF(VLOOKUP(O763,[1]Wurste!$K:$L,2,FALSE)=0,"320er ohne Würste"),
IFERROR(IF(AND(OR(Abfalldokumentation!$A763="BU3",Abfalldokumentation!$A763="Verkauf"),Abfalldokumentation!$F763="Schimmel",Abfalldokumentation!$G763="keinen Abnehmer/kein Schälpersonal"),"Div. Zipfel, ES ohne Verwendung",VLOOKUP(Abfalldokumentation!$E763,Produktgruppen!A:B,2,FALSE)),"-")))))))))))))))))))))))</f>
        <v>Vorschmelz</v>
      </c>
      <c r="E763" s="81" t="str">
        <f>IFERROR(VLOOKUP(Abfalldokumentation!$O763,Artikel!A:C,3,FALSE),Abfalldokumentation!$O763)</f>
        <v>VOS GRW Gartenkräuter 4</v>
      </c>
      <c r="F763" s="81" t="str">
        <f>VLOOKUP(T763,'Liste Gründe'!A:D,2,FALSE)</f>
        <v>Schimmel</v>
      </c>
      <c r="G763" s="80" t="str">
        <f>IF(ISBLANK(V763),VLOOKUP(Abfalldokumentation!$P763,'Liste Gründe'!A:D,3,FALSE),V763)</f>
        <v>VOS &gt; Einsatz</v>
      </c>
      <c r="H763" s="81" t="str">
        <f>IF(ISBLANK(Abfalldokumentation!$W763),"-",Abfalldokumentation!$W763)</f>
        <v>-</v>
      </c>
      <c r="I763" s="81">
        <f t="shared" si="78"/>
        <v>39</v>
      </c>
      <c r="J763" s="81" t="str">
        <f t="shared" si="79"/>
        <v>Produkte</v>
      </c>
      <c r="K763" s="81" t="str">
        <f t="shared" si="80"/>
        <v>BUs</v>
      </c>
      <c r="L763" s="81" t="str">
        <f t="shared" si="81"/>
        <v>Symptome</v>
      </c>
      <c r="M763" s="81">
        <f>IFERROR(VLOOKUP(Abfalldokumentation!$O763,Kennzahlen!S:V,3,FALSE)*Abfalldokumentation!$B763,"0")</f>
        <v>121</v>
      </c>
      <c r="N763" s="81" t="str">
        <f>IF(ISBLANK(Q763),VLOOKUP(Abfalldokumentation!$O763,'Linien - BU'!R:S,2,FALSE),Q763)</f>
        <v>Bu3</v>
      </c>
      <c r="O763" s="77">
        <f t="shared" si="82"/>
        <v>29500620</v>
      </c>
      <c r="P763" s="77">
        <f t="shared" si="83"/>
        <v>12</v>
      </c>
      <c r="Q763" s="39" t="s">
        <v>210</v>
      </c>
      <c r="R763" s="40">
        <v>29500620</v>
      </c>
      <c r="S763" s="40">
        <v>242</v>
      </c>
      <c r="T763" s="40">
        <v>12</v>
      </c>
      <c r="U763" s="41">
        <v>44468</v>
      </c>
      <c r="V763" s="42" t="s">
        <v>21</v>
      </c>
      <c r="W763" s="43"/>
      <c r="X763" s="44" t="str">
        <f>IFERROR(VLOOKUP(Abfalldokumentation!$R763,Artikel!A:C,3,FALSE),Abfalldokumentation!$R763)</f>
        <v>VOS GRW Gartenkräuter 4</v>
      </c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spans="1:40" ht="30" hidden="1" customHeight="1" x14ac:dyDescent="0.25">
      <c r="A764" s="73" t="str">
        <f>VLOOKUP(N764,'Linien - BU'!A:B,2,FALSE)</f>
        <v>BU1</v>
      </c>
      <c r="B764" s="74">
        <f t="shared" si="77"/>
        <v>89</v>
      </c>
      <c r="C764" s="75">
        <f>Abfalldokumentation!$U764</f>
        <v>44468</v>
      </c>
      <c r="D764" s="69" t="str">
        <f>IFERROR(IF(VLOOKUP(O764,'[1]Rohware 230'!$B:$C,2,FALSE)=0,"Rohware"),
IFERROR(IF(VLOOKUP(O764,[1]Sammelnr.!$B:$C,2,FALSE)=0,"Sammelnr. ungeschält ABS"),
IFERROR(IF(VLOOKUP(O764,[1]Sammelnr.!$E:$F,2,FALSE)=0,"Sammelnr. ungeschält VS"),
IFERROR(IF(VLOOKUP(O764,[1]Sammelnr.!$H:$I,2,FALSE)=0,"Sammelnr. geschält"),
IFERROR(IF(VLOOKUP(O764,[1]Offen!$B:$C,2,FALSE)=0,"Offen ungeschält ABS"),
IFERROR(IF(VLOOKUP(O764,[1]Offen!$E:$F,2,FALSE)=0,"Offen ungeschält VOS"),
IFERROR(IF(VLOOKUP(O764,[1]Offen!$H:$I,2,FALSE)=0,"Offen geschält RW"),
IFERROR(IF(VLOOKUP(O764,[1]Offen!$K:$L,2,FALSE)=0,"Offen vegan"),
IFERROR(IF(VLOOKUP(O764,[1]Offen!$N:$O,2,FALSE)=0,"Offen Zipfel"),
IFERROR(IF(VLOOKUP(O764,[1]Offen!$Q:$R,2,FALSE)=0,"Offen Endstücke"),
IFERROR(IF(VLOOKUP(O764,[1]Vakuumiert!$B:$C,2,FALSE)=0,"Vakuumierter VOS ungeschält"),
IFERROR(IF(VLOOKUP(O764,[1]Vakuumiert!$E:$F,2,FALSE)=0,"Vakuumierter ABS ungeschält"),
IFERROR(IF(VLOOKUP(O764,[1]Vakuumiert!$H:$I,2,FALSE)=0,"Vakuumierter VOS geschält"),
IFERROR(IF(VLOOKUP(O764,[1]Vakuumiert!$K:$L,2,FALSE)=0,"Vakuumierter VOS vegan"),
IFERROR(IF(VLOOKUP(O764,[1]Vakuumiert!$N:$O,2,FALSE)=0,"Vakuumierter VOS Zipfel"),
IFERROR(IF(VLOOKUP(O764,[1]Vakuumiert!$Q:$R,2,FALSE)=0,"Vakuumiert geschält"),
IFERROR(IF(VLOOKUP(O764,'[1]vakuumierte Fertigprodukte'!$B:$C,2,FALSE)=0,"Fertigprodukte"),
IFERROR(IF(VLOOKUP(O764,'[1]vakuumierte Fertigprodukte'!$E:$FI,2,FALSE)=0,"Vakuumierte Zipfel"),
IFERROR(IF(VLOOKUP(O764,[1]Wurste!$B:$C,2,FALSE)=0,"Räucherwürste"),
IFERROR(IF(VLOOKUP(O764,[1]Wurste!$E:$F,2,FALSE)=0,"URW/URGW Wurst"),
IFERROR(IF(VLOOKUP(O764,[1]Wurste!$H:$I,2,FALSE)=0,"HF-Wurst Vegan"),
IFERROR(IF(VLOOKUP(O764,[1]Wurste!$K:$L,2,FALSE)=0,"320er ohne Würste"),
IFERROR(IF(AND(OR(Abfalldokumentation!$A764="BU3",Abfalldokumentation!$A764="Verkauf"),Abfalldokumentation!$F764="Schimmel",Abfalldokumentation!$G764="keinen Abnehmer/kein Schälpersonal"),"Div. Zipfel, ES ohne Verwendung",VLOOKUP(Abfalldokumentation!$E764,Produktgruppen!A:B,2,FALSE)),"-")))))))))))))))))))))))</f>
        <v>ABS</v>
      </c>
      <c r="E764" s="76" t="str">
        <f>IFERROR(VLOOKUP(Abfalldokumentation!$O764,Artikel!A:C,3,FALSE),Abfalldokumentation!$O764)</f>
        <v>ABS Butterkäse 45% OGT</v>
      </c>
      <c r="F764" s="76" t="str">
        <f>VLOOKUP(T764,'Liste Gründe'!A:D,2,FALSE)</f>
        <v>Schimmel</v>
      </c>
      <c r="G764" s="75" t="str">
        <f>IF(ISBLANK(V764),VLOOKUP(Abfalldokumentation!$P764,'Liste Gründe'!A:D,3,FALSE),V764)</f>
        <v>keine Verarbeitung</v>
      </c>
      <c r="H764" s="76" t="str">
        <f>IF(ISBLANK(Abfalldokumentation!$W764),"-",Abfalldokumentation!$W764)</f>
        <v>Aufgrund Konsistenz nicht genommen. Zu wenig VOS verarbeitet. Vom Warmen ins Kalte -&gt; Schimmel</v>
      </c>
      <c r="I764" s="76">
        <f t="shared" si="78"/>
        <v>39</v>
      </c>
      <c r="J764" s="76" t="str">
        <f t="shared" si="79"/>
        <v>Produkte</v>
      </c>
      <c r="K764" s="76" t="str">
        <f t="shared" si="80"/>
        <v>BUs</v>
      </c>
      <c r="L764" s="76" t="str">
        <f t="shared" si="81"/>
        <v>Symptome</v>
      </c>
      <c r="M764" s="76">
        <f>IFERROR(VLOOKUP(Abfalldokumentation!$O764,Kennzahlen!S:V,3,FALSE)*Abfalldokumentation!$B764,"0")</f>
        <v>178</v>
      </c>
      <c r="N764" s="76" t="str">
        <f>IF(ISBLANK(Q764),VLOOKUP(Abfalldokumentation!$O764,'Linien - BU'!R:S,2,FALSE),Q764)</f>
        <v>Schmelze</v>
      </c>
      <c r="O764" s="77">
        <f t="shared" si="82"/>
        <v>29500823</v>
      </c>
      <c r="P764" s="77">
        <f t="shared" si="83"/>
        <v>12</v>
      </c>
      <c r="Q764" s="45" t="s">
        <v>184</v>
      </c>
      <c r="R764" s="46">
        <v>29500823</v>
      </c>
      <c r="S764" s="46">
        <v>89</v>
      </c>
      <c r="T764" s="46">
        <v>12</v>
      </c>
      <c r="U764" s="47">
        <v>44468</v>
      </c>
      <c r="V764" s="48" t="s">
        <v>22</v>
      </c>
      <c r="W764" s="46" t="s">
        <v>185</v>
      </c>
      <c r="X764" s="50" t="str">
        <f>IFERROR(VLOOKUP(Abfalldokumentation!$R764,Artikel!A:C,3,FALSE),Abfalldokumentation!$R764)</f>
        <v>ABS Butterkäse 45% OGT</v>
      </c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spans="1:40" ht="30" hidden="1" customHeight="1" x14ac:dyDescent="0.25">
      <c r="A765" s="78" t="str">
        <f>VLOOKUP(N765,'Linien - BU'!A:B,2,FALSE)</f>
        <v>BU1</v>
      </c>
      <c r="B765" s="79">
        <f t="shared" si="77"/>
        <v>96</v>
      </c>
      <c r="C765" s="80">
        <f>Abfalldokumentation!$U765</f>
        <v>44468</v>
      </c>
      <c r="D765" s="69" t="str">
        <f>IFERROR(IF(VLOOKUP(O765,'[1]Rohware 230'!$B:$C,2,FALSE)=0,"Rohware"),
IFERROR(IF(VLOOKUP(O765,[1]Sammelnr.!$B:$C,2,FALSE)=0,"Sammelnr. ungeschält ABS"),
IFERROR(IF(VLOOKUP(O765,[1]Sammelnr.!$E:$F,2,FALSE)=0,"Sammelnr. ungeschält VS"),
IFERROR(IF(VLOOKUP(O765,[1]Sammelnr.!$H:$I,2,FALSE)=0,"Sammelnr. geschält"),
IFERROR(IF(VLOOKUP(O765,[1]Offen!$B:$C,2,FALSE)=0,"Offen ungeschält ABS"),
IFERROR(IF(VLOOKUP(O765,[1]Offen!$E:$F,2,FALSE)=0,"Offen ungeschält VOS"),
IFERROR(IF(VLOOKUP(O765,[1]Offen!$H:$I,2,FALSE)=0,"Offen geschält RW"),
IFERROR(IF(VLOOKUP(O765,[1]Offen!$K:$L,2,FALSE)=0,"Offen vegan"),
IFERROR(IF(VLOOKUP(O765,[1]Offen!$N:$O,2,FALSE)=0,"Offen Zipfel"),
IFERROR(IF(VLOOKUP(O765,[1]Offen!$Q:$R,2,FALSE)=0,"Offen Endstücke"),
IFERROR(IF(VLOOKUP(O765,[1]Vakuumiert!$B:$C,2,FALSE)=0,"Vakuumierter VOS ungeschält"),
IFERROR(IF(VLOOKUP(O765,[1]Vakuumiert!$E:$F,2,FALSE)=0,"Vakuumierter ABS ungeschält"),
IFERROR(IF(VLOOKUP(O765,[1]Vakuumiert!$H:$I,2,FALSE)=0,"Vakuumierter VOS geschält"),
IFERROR(IF(VLOOKUP(O765,[1]Vakuumiert!$K:$L,2,FALSE)=0,"Vakuumierter VOS vegan"),
IFERROR(IF(VLOOKUP(O765,[1]Vakuumiert!$N:$O,2,FALSE)=0,"Vakuumierter VOS Zipfel"),
IFERROR(IF(VLOOKUP(O765,[1]Vakuumiert!$Q:$R,2,FALSE)=0,"Vakuumiert geschält"),
IFERROR(IF(VLOOKUP(O765,'[1]vakuumierte Fertigprodukte'!$B:$C,2,FALSE)=0,"Fertigprodukte"),
IFERROR(IF(VLOOKUP(O765,'[1]vakuumierte Fertigprodukte'!$E:$FI,2,FALSE)=0,"Vakuumierte Zipfel"),
IFERROR(IF(VLOOKUP(O765,[1]Wurste!$B:$C,2,FALSE)=0,"Räucherwürste"),
IFERROR(IF(VLOOKUP(O765,[1]Wurste!$E:$F,2,FALSE)=0,"URW/URGW Wurst"),
IFERROR(IF(VLOOKUP(O765,[1]Wurste!$H:$I,2,FALSE)=0,"HF-Wurst Vegan"),
IFERROR(IF(VLOOKUP(O765,[1]Wurste!$K:$L,2,FALSE)=0,"320er ohne Würste"),
IFERROR(IF(AND(OR(Abfalldokumentation!$A765="BU3",Abfalldokumentation!$A765="Verkauf"),Abfalldokumentation!$F765="Schimmel",Abfalldokumentation!$G765="keinen Abnehmer/kein Schälpersonal"),"Div. Zipfel, ES ohne Verwendung",VLOOKUP(Abfalldokumentation!$E765,Produktgruppen!A:B,2,FALSE)),"-")))))))))))))))))))))))</f>
        <v>ABS</v>
      </c>
      <c r="E765" s="81" t="str">
        <f>IFERROR(VLOOKUP(Abfalldokumentation!$O765,Artikel!A:C,3,FALSE),Abfalldokumentation!$O765)</f>
        <v>ABS Butterkäse 45% OGT</v>
      </c>
      <c r="F765" s="81" t="str">
        <f>VLOOKUP(T765,'Liste Gründe'!A:D,2,FALSE)</f>
        <v>Schimmel</v>
      </c>
      <c r="G765" s="80" t="str">
        <f>IF(ISBLANK(V765),VLOOKUP(Abfalldokumentation!$P765,'Liste Gründe'!A:D,3,FALSE),V765)</f>
        <v>keine Verarbeitung</v>
      </c>
      <c r="H765" s="81" t="str">
        <f>IF(ISBLANK(Abfalldokumentation!$W765),"-",Abfalldokumentation!$W765)</f>
        <v>Aufgrund Konsistenz nicht genommen. Zu wenig VOS verarbeitet. Vom Warmen ins Kalte -&gt; Schimmel</v>
      </c>
      <c r="I765" s="81">
        <f t="shared" si="78"/>
        <v>39</v>
      </c>
      <c r="J765" s="81" t="str">
        <f t="shared" si="79"/>
        <v>Produkte</v>
      </c>
      <c r="K765" s="81" t="str">
        <f t="shared" si="80"/>
        <v>BUs</v>
      </c>
      <c r="L765" s="81" t="str">
        <f t="shared" si="81"/>
        <v>Symptome</v>
      </c>
      <c r="M765" s="81">
        <f>IFERROR(VLOOKUP(Abfalldokumentation!$O765,Kennzahlen!S:V,3,FALSE)*Abfalldokumentation!$B765,"0")</f>
        <v>192</v>
      </c>
      <c r="N765" s="81" t="str">
        <f>IF(ISBLANK(Q765),VLOOKUP(Abfalldokumentation!$O765,'Linien - BU'!R:S,2,FALSE),Q765)</f>
        <v>Schmelze</v>
      </c>
      <c r="O765" s="77">
        <f t="shared" si="82"/>
        <v>29500823</v>
      </c>
      <c r="P765" s="77">
        <f t="shared" si="83"/>
        <v>12</v>
      </c>
      <c r="Q765" s="39" t="s">
        <v>184</v>
      </c>
      <c r="R765" s="40">
        <v>29500823</v>
      </c>
      <c r="S765" s="40">
        <v>96</v>
      </c>
      <c r="T765" s="40">
        <v>12</v>
      </c>
      <c r="U765" s="41">
        <v>44468</v>
      </c>
      <c r="V765" s="42" t="s">
        <v>22</v>
      </c>
      <c r="W765" s="40" t="s">
        <v>185</v>
      </c>
      <c r="X765" s="44" t="str">
        <f>IFERROR(VLOOKUP(Abfalldokumentation!$R765,Artikel!A:C,3,FALSE),Abfalldokumentation!$R765)</f>
        <v>ABS Butterkäse 45% OGT</v>
      </c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spans="1:40" ht="30" hidden="1" customHeight="1" x14ac:dyDescent="0.25">
      <c r="A766" s="73" t="str">
        <f>VLOOKUP(N766,'Linien - BU'!A:B,2,FALSE)</f>
        <v>BU2</v>
      </c>
      <c r="B766" s="74">
        <f t="shared" si="77"/>
        <v>41.4</v>
      </c>
      <c r="C766" s="75">
        <f>Abfalldokumentation!$U766</f>
        <v>44468</v>
      </c>
      <c r="D766" s="69" t="str">
        <f>IFERROR(IF(VLOOKUP(O766,'[1]Rohware 230'!$B:$C,2,FALSE)=0,"Rohware"),
IFERROR(IF(VLOOKUP(O766,[1]Sammelnr.!$B:$C,2,FALSE)=0,"Sammelnr. ungeschält ABS"),
IFERROR(IF(VLOOKUP(O766,[1]Sammelnr.!$E:$F,2,FALSE)=0,"Sammelnr. ungeschält VS"),
IFERROR(IF(VLOOKUP(O766,[1]Sammelnr.!$H:$I,2,FALSE)=0,"Sammelnr. geschält"),
IFERROR(IF(VLOOKUP(O766,[1]Offen!$B:$C,2,FALSE)=0,"Offen ungeschält ABS"),
IFERROR(IF(VLOOKUP(O766,[1]Offen!$E:$F,2,FALSE)=0,"Offen ungeschält VOS"),
IFERROR(IF(VLOOKUP(O766,[1]Offen!$H:$I,2,FALSE)=0,"Offen geschält RW"),
IFERROR(IF(VLOOKUP(O766,[1]Offen!$K:$L,2,FALSE)=0,"Offen vegan"),
IFERROR(IF(VLOOKUP(O766,[1]Offen!$N:$O,2,FALSE)=0,"Offen Zipfel"),
IFERROR(IF(VLOOKUP(O766,[1]Offen!$Q:$R,2,FALSE)=0,"Offen Endstücke"),
IFERROR(IF(VLOOKUP(O766,[1]Vakuumiert!$B:$C,2,FALSE)=0,"Vakuumierter VOS ungeschält"),
IFERROR(IF(VLOOKUP(O766,[1]Vakuumiert!$E:$F,2,FALSE)=0,"Vakuumierter ABS ungeschält"),
IFERROR(IF(VLOOKUP(O766,[1]Vakuumiert!$H:$I,2,FALSE)=0,"Vakuumierter VOS geschält"),
IFERROR(IF(VLOOKUP(O766,[1]Vakuumiert!$K:$L,2,FALSE)=0,"Vakuumierter VOS vegan"),
IFERROR(IF(VLOOKUP(O766,[1]Vakuumiert!$N:$O,2,FALSE)=0,"Vakuumierter VOS Zipfel"),
IFERROR(IF(VLOOKUP(O766,[1]Vakuumiert!$Q:$R,2,FALSE)=0,"Vakuumiert geschält"),
IFERROR(IF(VLOOKUP(O766,'[1]vakuumierte Fertigprodukte'!$B:$C,2,FALSE)=0,"Fertigprodukte"),
IFERROR(IF(VLOOKUP(O766,'[1]vakuumierte Fertigprodukte'!$E:$FI,2,FALSE)=0,"Vakuumierte Zipfel"),
IFERROR(IF(VLOOKUP(O766,[1]Wurste!$B:$C,2,FALSE)=0,"Räucherwürste"),
IFERROR(IF(VLOOKUP(O766,[1]Wurste!$E:$F,2,FALSE)=0,"URW/URGW Wurst"),
IFERROR(IF(VLOOKUP(O766,[1]Wurste!$H:$I,2,FALSE)=0,"HF-Wurst Vegan"),
IFERROR(IF(VLOOKUP(O766,[1]Wurste!$K:$L,2,FALSE)=0,"320er ohne Würste"),
IFERROR(IF(AND(OR(Abfalldokumentation!$A766="BU3",Abfalldokumentation!$A766="Verkauf"),Abfalldokumentation!$F766="Schimmel",Abfalldokumentation!$G766="keinen Abnehmer/kein Schälpersonal"),"Div. Zipfel, ES ohne Verwendung",VLOOKUP(Abfalldokumentation!$E766,Produktgruppen!A:B,2,FALSE)),"-")))))))))))))))))))))))</f>
        <v>ABS</v>
      </c>
      <c r="E766" s="76" t="str">
        <f>IFERROR(VLOOKUP(Abfalldokumentation!$O766,Artikel!A:C,3,FALSE),Abfalldokumentation!$O766)</f>
        <v>ABS Butterkäse 45% OGT</v>
      </c>
      <c r="F766" s="76" t="str">
        <f>VLOOKUP(T766,'Liste Gründe'!A:D,2,FALSE)</f>
        <v>Rest</v>
      </c>
      <c r="G766" s="75" t="str">
        <f>IF(ISBLANK(V766),VLOOKUP(Abfalldokumentation!$P766,'Liste Gründe'!A:D,3,FALSE),V766)</f>
        <v>Retoure</v>
      </c>
      <c r="H766" s="76" t="str">
        <f>IF(ISBLANK(Abfalldokumentation!$W766),"-",Abfalldokumentation!$W766)</f>
        <v>Schmutz</v>
      </c>
      <c r="I766" s="76">
        <f t="shared" si="78"/>
        <v>39</v>
      </c>
      <c r="J766" s="76" t="str">
        <f t="shared" si="79"/>
        <v>Produkte</v>
      </c>
      <c r="K766" s="76" t="str">
        <f t="shared" si="80"/>
        <v>BUs</v>
      </c>
      <c r="L766" s="76" t="str">
        <f t="shared" si="81"/>
        <v>Symptome</v>
      </c>
      <c r="M766" s="76">
        <f>IFERROR(VLOOKUP(Abfalldokumentation!$O766,Kennzahlen!S:V,3,FALSE)*Abfalldokumentation!$B766,"0")</f>
        <v>82.8</v>
      </c>
      <c r="N766" s="76" t="str">
        <f>IF(ISBLANK(Q766),VLOOKUP(Abfalldokumentation!$O766,'Linien - BU'!R:S,2,FALSE),Q766)</f>
        <v>L31</v>
      </c>
      <c r="O766" s="77">
        <f t="shared" si="82"/>
        <v>29500823</v>
      </c>
      <c r="P766" s="77">
        <f t="shared" si="83"/>
        <v>22</v>
      </c>
      <c r="Q766" s="45" t="s">
        <v>274</v>
      </c>
      <c r="R766" s="46">
        <v>29500823</v>
      </c>
      <c r="S766" s="46">
        <v>41.4</v>
      </c>
      <c r="T766" s="46">
        <v>22</v>
      </c>
      <c r="U766" s="47">
        <v>44468</v>
      </c>
      <c r="V766" s="48"/>
      <c r="W766" s="46" t="s">
        <v>87</v>
      </c>
      <c r="X766" s="50" t="str">
        <f>IFERROR(VLOOKUP(Abfalldokumentation!$R766,Artikel!A:C,3,FALSE),Abfalldokumentation!$R766)</f>
        <v>ABS Butterkäse 45% OGT</v>
      </c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spans="1:40" ht="30" hidden="1" customHeight="1" x14ac:dyDescent="0.25">
      <c r="A767" s="78" t="str">
        <f>VLOOKUP(N767,'Linien - BU'!A:B,2,FALSE)</f>
        <v>BU4</v>
      </c>
      <c r="B767" s="79">
        <f t="shared" si="77"/>
        <v>280</v>
      </c>
      <c r="C767" s="80">
        <f>Abfalldokumentation!$U767</f>
        <v>44468</v>
      </c>
      <c r="D767" s="69" t="str">
        <f>IFERROR(IF(VLOOKUP(O767,'[1]Rohware 230'!$B:$C,2,FALSE)=0,"Rohware"),
IFERROR(IF(VLOOKUP(O767,[1]Sammelnr.!$B:$C,2,FALSE)=0,"Sammelnr. ungeschält ABS"),
IFERROR(IF(VLOOKUP(O767,[1]Sammelnr.!$E:$F,2,FALSE)=0,"Sammelnr. ungeschält VS"),
IFERROR(IF(VLOOKUP(O767,[1]Sammelnr.!$H:$I,2,FALSE)=0,"Sammelnr. geschält"),
IFERROR(IF(VLOOKUP(O767,[1]Offen!$B:$C,2,FALSE)=0,"Offen ungeschält ABS"),
IFERROR(IF(VLOOKUP(O767,[1]Offen!$E:$F,2,FALSE)=0,"Offen ungeschält VOS"),
IFERROR(IF(VLOOKUP(O767,[1]Offen!$H:$I,2,FALSE)=0,"Offen geschält RW"),
IFERROR(IF(VLOOKUP(O767,[1]Offen!$K:$L,2,FALSE)=0,"Offen vegan"),
IFERROR(IF(VLOOKUP(O767,[1]Offen!$N:$O,2,FALSE)=0,"Offen Zipfel"),
IFERROR(IF(VLOOKUP(O767,[1]Offen!$Q:$R,2,FALSE)=0,"Offen Endstücke"),
IFERROR(IF(VLOOKUP(O767,[1]Vakuumiert!$B:$C,2,FALSE)=0,"Vakuumierter VOS ungeschält"),
IFERROR(IF(VLOOKUP(O767,[1]Vakuumiert!$E:$F,2,FALSE)=0,"Vakuumierter ABS ungeschält"),
IFERROR(IF(VLOOKUP(O767,[1]Vakuumiert!$H:$I,2,FALSE)=0,"Vakuumierter VOS geschält"),
IFERROR(IF(VLOOKUP(O767,[1]Vakuumiert!$K:$L,2,FALSE)=0,"Vakuumierter VOS vegan"),
IFERROR(IF(VLOOKUP(O767,[1]Vakuumiert!$N:$O,2,FALSE)=0,"Vakuumierter VOS Zipfel"),
IFERROR(IF(VLOOKUP(O767,[1]Vakuumiert!$Q:$R,2,FALSE)=0,"Vakuumiert geschält"),
IFERROR(IF(VLOOKUP(O767,'[1]vakuumierte Fertigprodukte'!$B:$C,2,FALSE)=0,"Fertigprodukte"),
IFERROR(IF(VLOOKUP(O767,'[1]vakuumierte Fertigprodukte'!$E:$FI,2,FALSE)=0,"Vakuumierte Zipfel"),
IFERROR(IF(VLOOKUP(O767,[1]Wurste!$B:$C,2,FALSE)=0,"Räucherwürste"),
IFERROR(IF(VLOOKUP(O767,[1]Wurste!$E:$F,2,FALSE)=0,"URW/URGW Wurst"),
IFERROR(IF(VLOOKUP(O767,[1]Wurste!$H:$I,2,FALSE)=0,"HF-Wurst Vegan"),
IFERROR(IF(VLOOKUP(O767,[1]Wurste!$K:$L,2,FALSE)=0,"320er ohne Würste"),
IFERROR(IF(AND(OR(Abfalldokumentation!$A767="BU3",Abfalldokumentation!$A767="Verkauf"),Abfalldokumentation!$F767="Schimmel",Abfalldokumentation!$G767="keinen Abnehmer/kein Schälpersonal"),"Div. Zipfel, ES ohne Verwendung",VLOOKUP(Abfalldokumentation!$E767,Produktgruppen!A:B,2,FALSE)),"-")))))))))))))))))))))))</f>
        <v>ABS</v>
      </c>
      <c r="E767" s="81" t="str">
        <f>IFERROR(VLOOKUP(Abfalldokumentation!$O767,Artikel!A:C,3,FALSE),Abfalldokumentation!$O767)</f>
        <v>ABS HEUBL</v>
      </c>
      <c r="F767" s="81" t="str">
        <f>VLOOKUP(T767,'Liste Gründe'!A:D,2,FALSE)</f>
        <v>keinen Verwendungszweck</v>
      </c>
      <c r="G767" s="80" t="str">
        <f>IF(ISBLANK(V767),VLOOKUP(Abfalldokumentation!$P767,'Liste Gründe'!A:D,3,FALSE),V767)</f>
        <v>keinen Verwendungszweck</v>
      </c>
      <c r="H767" s="81" t="str">
        <f>IF(ISBLANK(Abfalldokumentation!$W767),"-",Abfalldokumentation!$W767)</f>
        <v>&lt;300kg/Monat</v>
      </c>
      <c r="I767" s="81">
        <f t="shared" si="78"/>
        <v>39</v>
      </c>
      <c r="J767" s="81" t="str">
        <f t="shared" si="79"/>
        <v>Produkte</v>
      </c>
      <c r="K767" s="81" t="str">
        <f t="shared" si="80"/>
        <v>BUs</v>
      </c>
      <c r="L767" s="81" t="str">
        <f t="shared" si="81"/>
        <v>Symptome</v>
      </c>
      <c r="M767" s="81">
        <f>IFERROR(VLOOKUP(Abfalldokumentation!$O767,Kennzahlen!S:V,3,FALSE)*Abfalldokumentation!$B767,"0")</f>
        <v>2.8000000000000003</v>
      </c>
      <c r="N767" s="81" t="str">
        <f>IF(ISBLANK(Q767),VLOOKUP(Abfalldokumentation!$O767,'Linien - BU'!R:S,2,FALSE),Q767)</f>
        <v>L21</v>
      </c>
      <c r="O767" s="77">
        <f t="shared" si="82"/>
        <v>29500885</v>
      </c>
      <c r="P767" s="77">
        <f t="shared" si="83"/>
        <v>61</v>
      </c>
      <c r="Q767" s="39" t="s">
        <v>231</v>
      </c>
      <c r="R767" s="40">
        <v>29500885</v>
      </c>
      <c r="S767" s="40">
        <v>280</v>
      </c>
      <c r="T767" s="40">
        <v>61</v>
      </c>
      <c r="U767" s="41">
        <v>44468</v>
      </c>
      <c r="V767" s="42"/>
      <c r="W767" s="40" t="s">
        <v>190</v>
      </c>
      <c r="X767" s="44" t="str">
        <f>IFERROR(VLOOKUP(Abfalldokumentation!$R767,Artikel!A:C,3,FALSE),Abfalldokumentation!$R767)</f>
        <v>ABS HEUBL</v>
      </c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spans="1:40" ht="30" hidden="1" customHeight="1" x14ac:dyDescent="0.25">
      <c r="A768" s="73" t="str">
        <f>VLOOKUP(N768,'Linien - BU'!A:B,2,FALSE)</f>
        <v>BU4</v>
      </c>
      <c r="B768" s="74">
        <f t="shared" si="77"/>
        <v>4</v>
      </c>
      <c r="C768" s="75">
        <f>Abfalldokumentation!$U768</f>
        <v>44468</v>
      </c>
      <c r="D768" s="69" t="str">
        <f>IFERROR(IF(VLOOKUP(O768,'[1]Rohware 230'!$B:$C,2,FALSE)=0,"Rohware"),
IFERROR(IF(VLOOKUP(O768,[1]Sammelnr.!$B:$C,2,FALSE)=0,"Sammelnr. ungeschält ABS"),
IFERROR(IF(VLOOKUP(O768,[1]Sammelnr.!$E:$F,2,FALSE)=0,"Sammelnr. ungeschält VS"),
IFERROR(IF(VLOOKUP(O768,[1]Sammelnr.!$H:$I,2,FALSE)=0,"Sammelnr. geschält"),
IFERROR(IF(VLOOKUP(O768,[1]Offen!$B:$C,2,FALSE)=0,"Offen ungeschält ABS"),
IFERROR(IF(VLOOKUP(O768,[1]Offen!$E:$F,2,FALSE)=0,"Offen ungeschält VOS"),
IFERROR(IF(VLOOKUP(O768,[1]Offen!$H:$I,2,FALSE)=0,"Offen geschält RW"),
IFERROR(IF(VLOOKUP(O768,[1]Offen!$K:$L,2,FALSE)=0,"Offen vegan"),
IFERROR(IF(VLOOKUP(O768,[1]Offen!$N:$O,2,FALSE)=0,"Offen Zipfel"),
IFERROR(IF(VLOOKUP(O768,[1]Offen!$Q:$R,2,FALSE)=0,"Offen Endstücke"),
IFERROR(IF(VLOOKUP(O768,[1]Vakuumiert!$B:$C,2,FALSE)=0,"Vakuumierter VOS ungeschält"),
IFERROR(IF(VLOOKUP(O768,[1]Vakuumiert!$E:$F,2,FALSE)=0,"Vakuumierter ABS ungeschält"),
IFERROR(IF(VLOOKUP(O768,[1]Vakuumiert!$H:$I,2,FALSE)=0,"Vakuumierter VOS geschält"),
IFERROR(IF(VLOOKUP(O768,[1]Vakuumiert!$K:$L,2,FALSE)=0,"Vakuumierter VOS vegan"),
IFERROR(IF(VLOOKUP(O768,[1]Vakuumiert!$N:$O,2,FALSE)=0,"Vakuumierter VOS Zipfel"),
IFERROR(IF(VLOOKUP(O768,[1]Vakuumiert!$Q:$R,2,FALSE)=0,"Vakuumiert geschält"),
IFERROR(IF(VLOOKUP(O768,'[1]vakuumierte Fertigprodukte'!$B:$C,2,FALSE)=0,"Fertigprodukte"),
IFERROR(IF(VLOOKUP(O768,'[1]vakuumierte Fertigprodukte'!$E:$FI,2,FALSE)=0,"Vakuumierte Zipfel"),
IFERROR(IF(VLOOKUP(O768,[1]Wurste!$B:$C,2,FALSE)=0,"Räucherwürste"),
IFERROR(IF(VLOOKUP(O768,[1]Wurste!$E:$F,2,FALSE)=0,"URW/URGW Wurst"),
IFERROR(IF(VLOOKUP(O768,[1]Wurste!$H:$I,2,FALSE)=0,"HF-Wurst Vegan"),
IFERROR(IF(VLOOKUP(O768,[1]Wurste!$K:$L,2,FALSE)=0,"320er ohne Würste"),
IFERROR(IF(AND(OR(Abfalldokumentation!$A768="BU3",Abfalldokumentation!$A768="Verkauf"),Abfalldokumentation!$F768="Schimmel",Abfalldokumentation!$G768="keinen Abnehmer/kein Schälpersonal"),"Div. Zipfel, ES ohne Verwendung",VLOOKUP(Abfalldokumentation!$E768,Produktgruppen!A:B,2,FALSE)),"-")))))))))))))))))))))))</f>
        <v>ABS</v>
      </c>
      <c r="E768" s="76" t="str">
        <f>IFERROR(VLOOKUP(Abfalldokumentation!$O768,Artikel!A:C,3,FALSE),Abfalldokumentation!$O768)</f>
        <v>ABS PECO</v>
      </c>
      <c r="F768" s="76" t="str">
        <f>VLOOKUP(T768,'Liste Gründe'!A:D,2,FALSE)</f>
        <v>keinen Verwendungszweck</v>
      </c>
      <c r="G768" s="75" t="str">
        <f>IF(ISBLANK(V768),VLOOKUP(Abfalldokumentation!$P768,'Liste Gründe'!A:D,3,FALSE),V768)</f>
        <v>keinen Verwendungszweck</v>
      </c>
      <c r="H768" s="76" t="str">
        <f>IF(ISBLANK(Abfalldokumentation!$W768),"-",Abfalldokumentation!$W768)</f>
        <v>&lt;300kg/Monat</v>
      </c>
      <c r="I768" s="76">
        <f t="shared" si="78"/>
        <v>39</v>
      </c>
      <c r="J768" s="76" t="str">
        <f t="shared" si="79"/>
        <v>Produkte</v>
      </c>
      <c r="K768" s="76" t="str">
        <f t="shared" si="80"/>
        <v>BUs</v>
      </c>
      <c r="L768" s="76" t="str">
        <f t="shared" si="81"/>
        <v>Symptome</v>
      </c>
      <c r="M768" s="76">
        <f>IFERROR(VLOOKUP(Abfalldokumentation!$O768,Kennzahlen!S:V,3,FALSE)*Abfalldokumentation!$B768,"0")</f>
        <v>8</v>
      </c>
      <c r="N768" s="76" t="str">
        <f>IF(ISBLANK(Q768),VLOOKUP(Abfalldokumentation!$O768,'Linien - BU'!R:S,2,FALSE),Q768)</f>
        <v>L23</v>
      </c>
      <c r="O768" s="77">
        <f t="shared" si="82"/>
        <v>29500891</v>
      </c>
      <c r="P768" s="77">
        <f t="shared" si="83"/>
        <v>61</v>
      </c>
      <c r="Q768" s="45" t="s">
        <v>232</v>
      </c>
      <c r="R768" s="46">
        <v>29500891</v>
      </c>
      <c r="S768" s="46">
        <v>4</v>
      </c>
      <c r="T768" s="46">
        <v>61</v>
      </c>
      <c r="U768" s="47">
        <v>44468</v>
      </c>
      <c r="V768" s="48"/>
      <c r="W768" s="46" t="s">
        <v>190</v>
      </c>
      <c r="X768" s="50" t="str">
        <f>IFERROR(VLOOKUP(Abfalldokumentation!$R768,Artikel!A:C,3,FALSE),Abfalldokumentation!$R768)</f>
        <v>ABS PECO</v>
      </c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spans="1:40" ht="30" hidden="1" customHeight="1" x14ac:dyDescent="0.25">
      <c r="A769" s="78" t="str">
        <f>VLOOKUP(N769,'Linien - BU'!A:B,2,FALSE)</f>
        <v>BU4</v>
      </c>
      <c r="B769" s="79">
        <f t="shared" si="77"/>
        <v>50</v>
      </c>
      <c r="C769" s="80">
        <f>Abfalldokumentation!$U769</f>
        <v>44468</v>
      </c>
      <c r="D769" s="69" t="str">
        <f>IFERROR(IF(VLOOKUP(O769,'[1]Rohware 230'!$B:$C,2,FALSE)=0,"Rohware"),
IFERROR(IF(VLOOKUP(O769,[1]Sammelnr.!$B:$C,2,FALSE)=0,"Sammelnr. ungeschält ABS"),
IFERROR(IF(VLOOKUP(O769,[1]Sammelnr.!$E:$F,2,FALSE)=0,"Sammelnr. ungeschält VS"),
IFERROR(IF(VLOOKUP(O769,[1]Sammelnr.!$H:$I,2,FALSE)=0,"Sammelnr. geschält"),
IFERROR(IF(VLOOKUP(O769,[1]Offen!$B:$C,2,FALSE)=0,"Offen ungeschält ABS"),
IFERROR(IF(VLOOKUP(O769,[1]Offen!$E:$F,2,FALSE)=0,"Offen ungeschält VOS"),
IFERROR(IF(VLOOKUP(O769,[1]Offen!$H:$I,2,FALSE)=0,"Offen geschält RW"),
IFERROR(IF(VLOOKUP(O769,[1]Offen!$K:$L,2,FALSE)=0,"Offen vegan"),
IFERROR(IF(VLOOKUP(O769,[1]Offen!$N:$O,2,FALSE)=0,"Offen Zipfel"),
IFERROR(IF(VLOOKUP(O769,[1]Offen!$Q:$R,2,FALSE)=0,"Offen Endstücke"),
IFERROR(IF(VLOOKUP(O769,[1]Vakuumiert!$B:$C,2,FALSE)=0,"Vakuumierter VOS ungeschält"),
IFERROR(IF(VLOOKUP(O769,[1]Vakuumiert!$E:$F,2,FALSE)=0,"Vakuumierter ABS ungeschält"),
IFERROR(IF(VLOOKUP(O769,[1]Vakuumiert!$H:$I,2,FALSE)=0,"Vakuumierter VOS geschält"),
IFERROR(IF(VLOOKUP(O769,[1]Vakuumiert!$K:$L,2,FALSE)=0,"Vakuumierter VOS vegan"),
IFERROR(IF(VLOOKUP(O769,[1]Vakuumiert!$N:$O,2,FALSE)=0,"Vakuumierter VOS Zipfel"),
IFERROR(IF(VLOOKUP(O769,[1]Vakuumiert!$Q:$R,2,FALSE)=0,"Vakuumiert geschält"),
IFERROR(IF(VLOOKUP(O769,'[1]vakuumierte Fertigprodukte'!$B:$C,2,FALSE)=0,"Fertigprodukte"),
IFERROR(IF(VLOOKUP(O769,'[1]vakuumierte Fertigprodukte'!$E:$FI,2,FALSE)=0,"Vakuumierte Zipfel"),
IFERROR(IF(VLOOKUP(O769,[1]Wurste!$B:$C,2,FALSE)=0,"Räucherwürste"),
IFERROR(IF(VLOOKUP(O769,[1]Wurste!$E:$F,2,FALSE)=0,"URW/URGW Wurst"),
IFERROR(IF(VLOOKUP(O769,[1]Wurste!$H:$I,2,FALSE)=0,"HF-Wurst Vegan"),
IFERROR(IF(VLOOKUP(O769,[1]Wurste!$K:$L,2,FALSE)=0,"320er ohne Würste"),
IFERROR(IF(AND(OR(Abfalldokumentation!$A769="BU3",Abfalldokumentation!$A769="Verkauf"),Abfalldokumentation!$F769="Schimmel",Abfalldokumentation!$G769="keinen Abnehmer/kein Schälpersonal"),"Div. Zipfel, ES ohne Verwendung",VLOOKUP(Abfalldokumentation!$E769,Produktgruppen!A:B,2,FALSE)),"-")))))))))))))))))))))))</f>
        <v>ABS</v>
      </c>
      <c r="E769" s="81" t="str">
        <f>IFERROR(VLOOKUP(Abfalldokumentation!$O769,Artikel!A:C,3,FALSE),Abfalldokumentation!$O769)</f>
        <v>ABS Unser Blütenkäse</v>
      </c>
      <c r="F769" s="81" t="str">
        <f>VLOOKUP(T769,'Liste Gründe'!A:D,2,FALSE)</f>
        <v>keinen Verwendungszweck</v>
      </c>
      <c r="G769" s="80" t="str">
        <f>IF(ISBLANK(V769),VLOOKUP(Abfalldokumentation!$P769,'Liste Gründe'!A:D,3,FALSE),V769)</f>
        <v>keinen Verwendungszweck</v>
      </c>
      <c r="H769" s="81" t="str">
        <f>IF(ISBLANK(Abfalldokumentation!$W769),"-",Abfalldokumentation!$W769)</f>
        <v>&lt;500kg/Monat</v>
      </c>
      <c r="I769" s="81">
        <f t="shared" si="78"/>
        <v>39</v>
      </c>
      <c r="J769" s="81" t="str">
        <f t="shared" si="79"/>
        <v>Produkte</v>
      </c>
      <c r="K769" s="81" t="str">
        <f t="shared" si="80"/>
        <v>BUs</v>
      </c>
      <c r="L769" s="81" t="str">
        <f t="shared" si="81"/>
        <v>Symptome</v>
      </c>
      <c r="M769" s="81">
        <f>IFERROR(VLOOKUP(Abfalldokumentation!$O769,Kennzahlen!S:V,3,FALSE)*Abfalldokumentation!$B769,"0")</f>
        <v>0.5</v>
      </c>
      <c r="N769" s="81" t="str">
        <f>IF(ISBLANK(Q769),VLOOKUP(Abfalldokumentation!$O769,'Linien - BU'!R:S,2,FALSE),Q769)</f>
        <v>L22</v>
      </c>
      <c r="O769" s="77">
        <f t="shared" si="82"/>
        <v>29500910</v>
      </c>
      <c r="P769" s="77">
        <f t="shared" si="83"/>
        <v>61</v>
      </c>
      <c r="Q769" s="39" t="s">
        <v>186</v>
      </c>
      <c r="R769" s="40">
        <v>29500910</v>
      </c>
      <c r="S769" s="40">
        <v>50</v>
      </c>
      <c r="T769" s="40">
        <v>61</v>
      </c>
      <c r="U769" s="41">
        <v>44468</v>
      </c>
      <c r="V769" s="42"/>
      <c r="W769" s="40" t="s">
        <v>250</v>
      </c>
      <c r="X769" s="44" t="str">
        <f>IFERROR(VLOOKUP(Abfalldokumentation!$R769,Artikel!A:C,3,FALSE),Abfalldokumentation!$R769)</f>
        <v>ABS Unser Blütenkäse</v>
      </c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spans="1:40" ht="30" hidden="1" customHeight="1" x14ac:dyDescent="0.25">
      <c r="A770" s="73" t="str">
        <f>VLOOKUP(N770,'Linien - BU'!A:B,2,FALSE)</f>
        <v>BU4</v>
      </c>
      <c r="B770" s="74">
        <f t="shared" ref="B770:B833" si="84">S770</f>
        <v>16</v>
      </c>
      <c r="C770" s="75">
        <f>Abfalldokumentation!$U770</f>
        <v>44468</v>
      </c>
      <c r="D770" s="69" t="str">
        <f>IFERROR(IF(VLOOKUP(O770,'[1]Rohware 230'!$B:$C,2,FALSE)=0,"Rohware"),
IFERROR(IF(VLOOKUP(O770,[1]Sammelnr.!$B:$C,2,FALSE)=0,"Sammelnr. ungeschält ABS"),
IFERROR(IF(VLOOKUP(O770,[1]Sammelnr.!$E:$F,2,FALSE)=0,"Sammelnr. ungeschält VS"),
IFERROR(IF(VLOOKUP(O770,[1]Sammelnr.!$H:$I,2,FALSE)=0,"Sammelnr. geschält"),
IFERROR(IF(VLOOKUP(O770,[1]Offen!$B:$C,2,FALSE)=0,"Offen ungeschält ABS"),
IFERROR(IF(VLOOKUP(O770,[1]Offen!$E:$F,2,FALSE)=0,"Offen ungeschält VOS"),
IFERROR(IF(VLOOKUP(O770,[1]Offen!$H:$I,2,FALSE)=0,"Offen geschält RW"),
IFERROR(IF(VLOOKUP(O770,[1]Offen!$K:$L,2,FALSE)=0,"Offen vegan"),
IFERROR(IF(VLOOKUP(O770,[1]Offen!$N:$O,2,FALSE)=0,"Offen Zipfel"),
IFERROR(IF(VLOOKUP(O770,[1]Offen!$Q:$R,2,FALSE)=0,"Offen Endstücke"),
IFERROR(IF(VLOOKUP(O770,[1]Vakuumiert!$B:$C,2,FALSE)=0,"Vakuumierter VOS ungeschält"),
IFERROR(IF(VLOOKUP(O770,[1]Vakuumiert!$E:$F,2,FALSE)=0,"Vakuumierter ABS ungeschält"),
IFERROR(IF(VLOOKUP(O770,[1]Vakuumiert!$H:$I,2,FALSE)=0,"Vakuumierter VOS geschält"),
IFERROR(IF(VLOOKUP(O770,[1]Vakuumiert!$K:$L,2,FALSE)=0,"Vakuumierter VOS vegan"),
IFERROR(IF(VLOOKUP(O770,[1]Vakuumiert!$N:$O,2,FALSE)=0,"Vakuumierter VOS Zipfel"),
IFERROR(IF(VLOOKUP(O770,[1]Vakuumiert!$Q:$R,2,FALSE)=0,"Vakuumiert geschält"),
IFERROR(IF(VLOOKUP(O770,'[1]vakuumierte Fertigprodukte'!$B:$C,2,FALSE)=0,"Fertigprodukte"),
IFERROR(IF(VLOOKUP(O770,'[1]vakuumierte Fertigprodukte'!$E:$FI,2,FALSE)=0,"Vakuumierte Zipfel"),
IFERROR(IF(VLOOKUP(O770,[1]Wurste!$B:$C,2,FALSE)=0,"Räucherwürste"),
IFERROR(IF(VLOOKUP(O770,[1]Wurste!$E:$F,2,FALSE)=0,"URW/URGW Wurst"),
IFERROR(IF(VLOOKUP(O770,[1]Wurste!$H:$I,2,FALSE)=0,"HF-Wurst Vegan"),
IFERROR(IF(VLOOKUP(O770,[1]Wurste!$K:$L,2,FALSE)=0,"320er ohne Würste"),
IFERROR(IF(AND(OR(Abfalldokumentation!$A770="BU3",Abfalldokumentation!$A770="Verkauf"),Abfalldokumentation!$F770="Schimmel",Abfalldokumentation!$G770="keinen Abnehmer/kein Schälpersonal"),"Div. Zipfel, ES ohne Verwendung",VLOOKUP(Abfalldokumentation!$E770,Produktgruppen!A:B,2,FALSE)),"-")))))))))))))))))))))))</f>
        <v>ABS</v>
      </c>
      <c r="E770" s="76" t="str">
        <f>IFERROR(VLOOKUP(Abfalldokumentation!$O770,Artikel!A:C,3,FALSE),Abfalldokumentation!$O770)</f>
        <v>ABS ZIEGENR</v>
      </c>
      <c r="F770" s="76" t="str">
        <f>VLOOKUP(T770,'Liste Gründe'!A:D,2,FALSE)</f>
        <v>keinen Verwendungszweck</v>
      </c>
      <c r="G770" s="75" t="str">
        <f>IF(ISBLANK(V770),VLOOKUP(Abfalldokumentation!$P770,'Liste Gründe'!A:D,3,FALSE),V770)</f>
        <v>keinen Verwendungszweck</v>
      </c>
      <c r="H770" s="76" t="str">
        <f>IF(ISBLANK(Abfalldokumentation!$W770),"-",Abfalldokumentation!$W770)</f>
        <v>&lt;100kg/Monat</v>
      </c>
      <c r="I770" s="76">
        <f t="shared" ref="I770:I833" si="85">_xlfn.ISOWEEKNUM(C770)</f>
        <v>39</v>
      </c>
      <c r="J770" s="76" t="str">
        <f t="shared" ref="J770:J833" si="86">"Produkte"</f>
        <v>Produkte</v>
      </c>
      <c r="K770" s="76" t="str">
        <f t="shared" ref="K770:K833" si="87">"BUs"</f>
        <v>BUs</v>
      </c>
      <c r="L770" s="76" t="str">
        <f t="shared" ref="L770:L833" si="88">"Symptome"</f>
        <v>Symptome</v>
      </c>
      <c r="M770" s="76">
        <f>IFERROR(VLOOKUP(Abfalldokumentation!$O770,Kennzahlen!S:V,3,FALSE)*Abfalldokumentation!$B770,"0")</f>
        <v>0.16</v>
      </c>
      <c r="N770" s="76" t="str">
        <f>IF(ISBLANK(Q770),VLOOKUP(Abfalldokumentation!$O770,'Linien - BU'!R:S,2,FALSE),Q770)</f>
        <v>L20</v>
      </c>
      <c r="O770" s="77">
        <f t="shared" ref="O770:O833" si="89">R770</f>
        <v>29500913</v>
      </c>
      <c r="P770" s="77">
        <f t="shared" ref="P770:P833" si="90">T770</f>
        <v>61</v>
      </c>
      <c r="Q770" s="45" t="s">
        <v>189</v>
      </c>
      <c r="R770" s="46">
        <v>29500913</v>
      </c>
      <c r="S770" s="46">
        <v>16</v>
      </c>
      <c r="T770" s="46">
        <v>61</v>
      </c>
      <c r="U770" s="47">
        <v>44468</v>
      </c>
      <c r="V770" s="48"/>
      <c r="W770" s="46" t="s">
        <v>235</v>
      </c>
      <c r="X770" s="50" t="str">
        <f>IFERROR(VLOOKUP(Abfalldokumentation!$R770,Artikel!A:C,3,FALSE),Abfalldokumentation!$R770)</f>
        <v>ABS ZIEGENR</v>
      </c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spans="1:40" ht="30" hidden="1" customHeight="1" x14ac:dyDescent="0.25">
      <c r="A771" s="78" t="str">
        <f>VLOOKUP(N771,'Linien - BU'!A:B,2,FALSE)</f>
        <v>BU1</v>
      </c>
      <c r="B771" s="79">
        <f t="shared" si="84"/>
        <v>71</v>
      </c>
      <c r="C771" s="80">
        <f>Abfalldokumentation!$U771</f>
        <v>44468</v>
      </c>
      <c r="D771" s="69" t="str">
        <f>IFERROR(IF(VLOOKUP(O771,'[1]Rohware 230'!$B:$C,2,FALSE)=0,"Rohware"),
IFERROR(IF(VLOOKUP(O771,[1]Sammelnr.!$B:$C,2,FALSE)=0,"Sammelnr. ungeschält ABS"),
IFERROR(IF(VLOOKUP(O771,[1]Sammelnr.!$E:$F,2,FALSE)=0,"Sammelnr. ungeschält VS"),
IFERROR(IF(VLOOKUP(O771,[1]Sammelnr.!$H:$I,2,FALSE)=0,"Sammelnr. geschält"),
IFERROR(IF(VLOOKUP(O771,[1]Offen!$B:$C,2,FALSE)=0,"Offen ungeschält ABS"),
IFERROR(IF(VLOOKUP(O771,[1]Offen!$E:$F,2,FALSE)=0,"Offen ungeschält VOS"),
IFERROR(IF(VLOOKUP(O771,[1]Offen!$H:$I,2,FALSE)=0,"Offen geschält RW"),
IFERROR(IF(VLOOKUP(O771,[1]Offen!$K:$L,2,FALSE)=0,"Offen vegan"),
IFERROR(IF(VLOOKUP(O771,[1]Offen!$N:$O,2,FALSE)=0,"Offen Zipfel"),
IFERROR(IF(VLOOKUP(O771,[1]Offen!$Q:$R,2,FALSE)=0,"Offen Endstücke"),
IFERROR(IF(VLOOKUP(O771,[1]Vakuumiert!$B:$C,2,FALSE)=0,"Vakuumierter VOS ungeschält"),
IFERROR(IF(VLOOKUP(O771,[1]Vakuumiert!$E:$F,2,FALSE)=0,"Vakuumierter ABS ungeschält"),
IFERROR(IF(VLOOKUP(O771,[1]Vakuumiert!$H:$I,2,FALSE)=0,"Vakuumierter VOS geschält"),
IFERROR(IF(VLOOKUP(O771,[1]Vakuumiert!$K:$L,2,FALSE)=0,"Vakuumierter VOS vegan"),
IFERROR(IF(VLOOKUP(O771,[1]Vakuumiert!$N:$O,2,FALSE)=0,"Vakuumierter VOS Zipfel"),
IFERROR(IF(VLOOKUP(O771,[1]Vakuumiert!$Q:$R,2,FALSE)=0,"Vakuumiert geschält"),
IFERROR(IF(VLOOKUP(O771,'[1]vakuumierte Fertigprodukte'!$B:$C,2,FALSE)=0,"Fertigprodukte"),
IFERROR(IF(VLOOKUP(O771,'[1]vakuumierte Fertigprodukte'!$E:$FI,2,FALSE)=0,"Vakuumierte Zipfel"),
IFERROR(IF(VLOOKUP(O771,[1]Wurste!$B:$C,2,FALSE)=0,"Räucherwürste"),
IFERROR(IF(VLOOKUP(O771,[1]Wurste!$E:$F,2,FALSE)=0,"URW/URGW Wurst"),
IFERROR(IF(VLOOKUP(O771,[1]Wurste!$H:$I,2,FALSE)=0,"HF-Wurst Vegan"),
IFERROR(IF(VLOOKUP(O771,[1]Wurste!$K:$L,2,FALSE)=0,"320er ohne Würste"),
IFERROR(IF(AND(OR(Abfalldokumentation!$A771="BU3",Abfalldokumentation!$A771="Verkauf"),Abfalldokumentation!$F771="Schimmel",Abfalldokumentation!$G771="keinen Abnehmer/kein Schälpersonal"),"Div. Zipfel, ES ohne Verwendung",VLOOKUP(Abfalldokumentation!$E771,Produktgruppen!A:B,2,FALSE)),"-")))))))))))))))))))))))</f>
        <v>Vorschmelz</v>
      </c>
      <c r="E771" s="81" t="str">
        <f>IFERROR(VLOOKUP(Abfalldokumentation!$O771,Artikel!A:C,3,FALSE),Abfalldokumentation!$O771)</f>
        <v>VOS-ABS ENTSORGUNG</v>
      </c>
      <c r="F771" s="81" t="str">
        <f>VLOOKUP(T771,'Liste Gründe'!A:D,2,FALSE)</f>
        <v>Rest</v>
      </c>
      <c r="G771" s="80" t="str">
        <f>IF(ISBLANK(V771),VLOOKUP(Abfalldokumentation!$P771,'Liste Gründe'!A:D,3,FALSE),V771)</f>
        <v>geschälte Rinde</v>
      </c>
      <c r="H771" s="81" t="str">
        <f>IF(ISBLANK(Abfalldokumentation!$W771),"-",Abfalldokumentation!$W771)</f>
        <v>keine Verwendung möglich</v>
      </c>
      <c r="I771" s="81">
        <f t="shared" si="85"/>
        <v>39</v>
      </c>
      <c r="J771" s="81" t="str">
        <f t="shared" si="86"/>
        <v>Produkte</v>
      </c>
      <c r="K771" s="81" t="str">
        <f t="shared" si="87"/>
        <v>BUs</v>
      </c>
      <c r="L771" s="81" t="str">
        <f t="shared" si="88"/>
        <v>Symptome</v>
      </c>
      <c r="M771" s="81">
        <f>IFERROR(VLOOKUP(Abfalldokumentation!$O771,Kennzahlen!S:V,3,FALSE)*Abfalldokumentation!$B771,"0")</f>
        <v>0.71</v>
      </c>
      <c r="N771" s="81" t="str">
        <f>IF(ISBLANK(Q771),VLOOKUP(Abfalldokumentation!$O771,'Linien - BU'!R:S,2,FALSE),Q771)</f>
        <v>RWV</v>
      </c>
      <c r="O771" s="77">
        <f t="shared" si="89"/>
        <v>29500917</v>
      </c>
      <c r="P771" s="77">
        <f t="shared" si="90"/>
        <v>60</v>
      </c>
      <c r="Q771" s="39" t="s">
        <v>202</v>
      </c>
      <c r="R771" s="40">
        <v>29500917</v>
      </c>
      <c r="S771" s="40">
        <v>71</v>
      </c>
      <c r="T771" s="40">
        <v>60</v>
      </c>
      <c r="U771" s="41">
        <v>44468</v>
      </c>
      <c r="V771" s="42" t="s">
        <v>215</v>
      </c>
      <c r="W771" s="40" t="s">
        <v>204</v>
      </c>
      <c r="X771" s="44" t="str">
        <f>IFERROR(VLOOKUP(Abfalldokumentation!$R771,Artikel!A:C,3,FALSE),Abfalldokumentation!$R771)</f>
        <v>VOS-ABS ENTSORGUNG</v>
      </c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spans="1:40" ht="30" hidden="1" customHeight="1" x14ac:dyDescent="0.25">
      <c r="A772" s="73" t="str">
        <f>VLOOKUP(N772,'Linien - BU'!A:B,2,FALSE)</f>
        <v>BU4</v>
      </c>
      <c r="B772" s="74">
        <f t="shared" si="84"/>
        <v>7</v>
      </c>
      <c r="C772" s="75">
        <f>Abfalldokumentation!$U772</f>
        <v>44468</v>
      </c>
      <c r="D772" s="69" t="str">
        <f>IFERROR(IF(VLOOKUP(O772,'[1]Rohware 230'!$B:$C,2,FALSE)=0,"Rohware"),
IFERROR(IF(VLOOKUP(O772,[1]Sammelnr.!$B:$C,2,FALSE)=0,"Sammelnr. ungeschält ABS"),
IFERROR(IF(VLOOKUP(O772,[1]Sammelnr.!$E:$F,2,FALSE)=0,"Sammelnr. ungeschält VS"),
IFERROR(IF(VLOOKUP(O772,[1]Sammelnr.!$H:$I,2,FALSE)=0,"Sammelnr. geschält"),
IFERROR(IF(VLOOKUP(O772,[1]Offen!$B:$C,2,FALSE)=0,"Offen ungeschält ABS"),
IFERROR(IF(VLOOKUP(O772,[1]Offen!$E:$F,2,FALSE)=0,"Offen ungeschält VOS"),
IFERROR(IF(VLOOKUP(O772,[1]Offen!$H:$I,2,FALSE)=0,"Offen geschält RW"),
IFERROR(IF(VLOOKUP(O772,[1]Offen!$K:$L,2,FALSE)=0,"Offen vegan"),
IFERROR(IF(VLOOKUP(O772,[1]Offen!$N:$O,2,FALSE)=0,"Offen Zipfel"),
IFERROR(IF(VLOOKUP(O772,[1]Offen!$Q:$R,2,FALSE)=0,"Offen Endstücke"),
IFERROR(IF(VLOOKUP(O772,[1]Vakuumiert!$B:$C,2,FALSE)=0,"Vakuumierter VOS ungeschält"),
IFERROR(IF(VLOOKUP(O772,[1]Vakuumiert!$E:$F,2,FALSE)=0,"Vakuumierter ABS ungeschält"),
IFERROR(IF(VLOOKUP(O772,[1]Vakuumiert!$H:$I,2,FALSE)=0,"Vakuumierter VOS geschält"),
IFERROR(IF(VLOOKUP(O772,[1]Vakuumiert!$K:$L,2,FALSE)=0,"Vakuumierter VOS vegan"),
IFERROR(IF(VLOOKUP(O772,[1]Vakuumiert!$N:$O,2,FALSE)=0,"Vakuumierter VOS Zipfel"),
IFERROR(IF(VLOOKUP(O772,[1]Vakuumiert!$Q:$R,2,FALSE)=0,"Vakuumiert geschält"),
IFERROR(IF(VLOOKUP(O772,'[1]vakuumierte Fertigprodukte'!$B:$C,2,FALSE)=0,"Fertigprodukte"),
IFERROR(IF(VLOOKUP(O772,'[1]vakuumierte Fertigprodukte'!$E:$FI,2,FALSE)=0,"Vakuumierte Zipfel"),
IFERROR(IF(VLOOKUP(O772,[1]Wurste!$B:$C,2,FALSE)=0,"Räucherwürste"),
IFERROR(IF(VLOOKUP(O772,[1]Wurste!$E:$F,2,FALSE)=0,"URW/URGW Wurst"),
IFERROR(IF(VLOOKUP(O772,[1]Wurste!$H:$I,2,FALSE)=0,"HF-Wurst Vegan"),
IFERROR(IF(VLOOKUP(O772,[1]Wurste!$K:$L,2,FALSE)=0,"320er ohne Würste"),
IFERROR(IF(AND(OR(Abfalldokumentation!$A772="BU3",Abfalldokumentation!$A772="Verkauf"),Abfalldokumentation!$F772="Schimmel",Abfalldokumentation!$G772="keinen Abnehmer/kein Schälpersonal"),"Div. Zipfel, ES ohne Verwendung",VLOOKUP(Abfalldokumentation!$E772,Produktgruppen!A:B,2,FALSE)),"-")))))))))))))))))))))))</f>
        <v>ABS</v>
      </c>
      <c r="E772" s="76" t="str">
        <f>IFERROR(VLOOKUP(Abfalldokumentation!$O772,Artikel!A:C,3,FALSE),Abfalldokumentation!$O772)</f>
        <v>ABS Whisky-Nuts</v>
      </c>
      <c r="F772" s="76" t="str">
        <f>VLOOKUP(T772,'Liste Gründe'!A:D,2,FALSE)</f>
        <v>keinen Verwendungszweck</v>
      </c>
      <c r="G772" s="75" t="str">
        <f>IF(ISBLANK(V772),VLOOKUP(Abfalldokumentation!$P772,'Liste Gründe'!A:D,3,FALSE),V772)</f>
        <v>keinen Verwendungszweck</v>
      </c>
      <c r="H772" s="76" t="str">
        <f>IF(ISBLANK(Abfalldokumentation!$W772),"-",Abfalldokumentation!$W772)</f>
        <v>&lt;300kg/Monat</v>
      </c>
      <c r="I772" s="76">
        <f t="shared" si="85"/>
        <v>39</v>
      </c>
      <c r="J772" s="76" t="str">
        <f t="shared" si="86"/>
        <v>Produkte</v>
      </c>
      <c r="K772" s="76" t="str">
        <f t="shared" si="87"/>
        <v>BUs</v>
      </c>
      <c r="L772" s="76" t="str">
        <f t="shared" si="88"/>
        <v>Symptome</v>
      </c>
      <c r="M772" s="76">
        <f>IFERROR(VLOOKUP(Abfalldokumentation!$O772,Kennzahlen!S:V,3,FALSE)*Abfalldokumentation!$B772,"0")</f>
        <v>10.5</v>
      </c>
      <c r="N772" s="76" t="str">
        <f>IF(ISBLANK(Q772),VLOOKUP(Abfalldokumentation!$O772,'Linien - BU'!R:S,2,FALSE),Q772)</f>
        <v>L21</v>
      </c>
      <c r="O772" s="77">
        <f t="shared" si="89"/>
        <v>29501009</v>
      </c>
      <c r="P772" s="77">
        <f t="shared" si="90"/>
        <v>61</v>
      </c>
      <c r="Q772" s="45" t="s">
        <v>231</v>
      </c>
      <c r="R772" s="46">
        <v>29501009</v>
      </c>
      <c r="S772" s="46">
        <v>7</v>
      </c>
      <c r="T772" s="46">
        <v>61</v>
      </c>
      <c r="U772" s="47">
        <v>44468</v>
      </c>
      <c r="V772" s="48"/>
      <c r="W772" s="46" t="s">
        <v>190</v>
      </c>
      <c r="X772" s="50" t="str">
        <f>IFERROR(VLOOKUP(Abfalldokumentation!$R772,Artikel!A:C,3,FALSE),Abfalldokumentation!$R772)</f>
        <v>ABS Whisky-Nuts</v>
      </c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spans="1:40" ht="30" hidden="1" customHeight="1" x14ac:dyDescent="0.25">
      <c r="A773" s="78" t="str">
        <f>VLOOKUP(N773,'Linien - BU'!A:B,2,FALSE)</f>
        <v>BU4</v>
      </c>
      <c r="B773" s="79">
        <f t="shared" si="84"/>
        <v>17</v>
      </c>
      <c r="C773" s="80">
        <f>Abfalldokumentation!$U773</f>
        <v>44468</v>
      </c>
      <c r="D773" s="69" t="str">
        <f>IFERROR(IF(VLOOKUP(O773,'[1]Rohware 230'!$B:$C,2,FALSE)=0,"Rohware"),
IFERROR(IF(VLOOKUP(O773,[1]Sammelnr.!$B:$C,2,FALSE)=0,"Sammelnr. ungeschält ABS"),
IFERROR(IF(VLOOKUP(O773,[1]Sammelnr.!$E:$F,2,FALSE)=0,"Sammelnr. ungeschält VS"),
IFERROR(IF(VLOOKUP(O773,[1]Sammelnr.!$H:$I,2,FALSE)=0,"Sammelnr. geschält"),
IFERROR(IF(VLOOKUP(O773,[1]Offen!$B:$C,2,FALSE)=0,"Offen ungeschält ABS"),
IFERROR(IF(VLOOKUP(O773,[1]Offen!$E:$F,2,FALSE)=0,"Offen ungeschält VOS"),
IFERROR(IF(VLOOKUP(O773,[1]Offen!$H:$I,2,FALSE)=0,"Offen geschält RW"),
IFERROR(IF(VLOOKUP(O773,[1]Offen!$K:$L,2,FALSE)=0,"Offen vegan"),
IFERROR(IF(VLOOKUP(O773,[1]Offen!$N:$O,2,FALSE)=0,"Offen Zipfel"),
IFERROR(IF(VLOOKUP(O773,[1]Offen!$Q:$R,2,FALSE)=0,"Offen Endstücke"),
IFERROR(IF(VLOOKUP(O773,[1]Vakuumiert!$B:$C,2,FALSE)=0,"Vakuumierter VOS ungeschält"),
IFERROR(IF(VLOOKUP(O773,[1]Vakuumiert!$E:$F,2,FALSE)=0,"Vakuumierter ABS ungeschält"),
IFERROR(IF(VLOOKUP(O773,[1]Vakuumiert!$H:$I,2,FALSE)=0,"Vakuumierter VOS geschält"),
IFERROR(IF(VLOOKUP(O773,[1]Vakuumiert!$K:$L,2,FALSE)=0,"Vakuumierter VOS vegan"),
IFERROR(IF(VLOOKUP(O773,[1]Vakuumiert!$N:$O,2,FALSE)=0,"Vakuumierter VOS Zipfel"),
IFERROR(IF(VLOOKUP(O773,[1]Vakuumiert!$Q:$R,2,FALSE)=0,"Vakuumiert geschält"),
IFERROR(IF(VLOOKUP(O773,'[1]vakuumierte Fertigprodukte'!$B:$C,2,FALSE)=0,"Fertigprodukte"),
IFERROR(IF(VLOOKUP(O773,'[1]vakuumierte Fertigprodukte'!$E:$FI,2,FALSE)=0,"Vakuumierte Zipfel"),
IFERROR(IF(VLOOKUP(O773,[1]Wurste!$B:$C,2,FALSE)=0,"Räucherwürste"),
IFERROR(IF(VLOOKUP(O773,[1]Wurste!$E:$F,2,FALSE)=0,"URW/URGW Wurst"),
IFERROR(IF(VLOOKUP(O773,[1]Wurste!$H:$I,2,FALSE)=0,"HF-Wurst Vegan"),
IFERROR(IF(VLOOKUP(O773,[1]Wurste!$K:$L,2,FALSE)=0,"320er ohne Würste"),
IFERROR(IF(AND(OR(Abfalldokumentation!$A773="BU3",Abfalldokumentation!$A773="Verkauf"),Abfalldokumentation!$F773="Schimmel",Abfalldokumentation!$G773="keinen Abnehmer/kein Schälpersonal"),"Div. Zipfel, ES ohne Verwendung",VLOOKUP(Abfalldokumentation!$E773,Produktgruppen!A:B,2,FALSE)),"-")))))))))))))))))))))))</f>
        <v>ABS</v>
      </c>
      <c r="E773" s="81" t="str">
        <f>IFERROR(VLOOKUP(Abfalldokumentation!$O773,Artikel!A:C,3,FALSE),Abfalldokumentation!$O773)</f>
        <v>ABS KELLERGEIST</v>
      </c>
      <c r="F773" s="81" t="str">
        <f>VLOOKUP(T773,'Liste Gründe'!A:D,2,FALSE)</f>
        <v>keinen Verwendungszweck</v>
      </c>
      <c r="G773" s="80" t="str">
        <f>IF(ISBLANK(V773),VLOOKUP(Abfalldokumentation!$P773,'Liste Gründe'!A:D,3,FALSE),V773)</f>
        <v>keinen Verwendungszweck</v>
      </c>
      <c r="H773" s="81" t="str">
        <f>IF(ISBLANK(Abfalldokumentation!$W773),"-",Abfalldokumentation!$W773)</f>
        <v>&lt;300kg/Monat</v>
      </c>
      <c r="I773" s="81">
        <f t="shared" si="85"/>
        <v>39</v>
      </c>
      <c r="J773" s="81" t="str">
        <f t="shared" si="86"/>
        <v>Produkte</v>
      </c>
      <c r="K773" s="81" t="str">
        <f t="shared" si="87"/>
        <v>BUs</v>
      </c>
      <c r="L773" s="81" t="str">
        <f t="shared" si="88"/>
        <v>Symptome</v>
      </c>
      <c r="M773" s="81">
        <f>IFERROR(VLOOKUP(Abfalldokumentation!$O773,Kennzahlen!S:V,3,FALSE)*Abfalldokumentation!$B773,"0")</f>
        <v>1.7000000000000001E-3</v>
      </c>
      <c r="N773" s="81" t="str">
        <f>IF(ISBLANK(Q773),VLOOKUP(Abfalldokumentation!$O773,'Linien - BU'!R:S,2,FALSE),Q773)</f>
        <v>L22</v>
      </c>
      <c r="O773" s="77">
        <f t="shared" si="89"/>
        <v>29501028</v>
      </c>
      <c r="P773" s="77">
        <f t="shared" si="90"/>
        <v>61</v>
      </c>
      <c r="Q773" s="39" t="s">
        <v>186</v>
      </c>
      <c r="R773" s="40">
        <v>29501028</v>
      </c>
      <c r="S773" s="40">
        <v>17</v>
      </c>
      <c r="T773" s="40">
        <v>61</v>
      </c>
      <c r="U773" s="41">
        <v>44468</v>
      </c>
      <c r="V773" s="42"/>
      <c r="W773" s="40" t="s">
        <v>190</v>
      </c>
      <c r="X773" s="44" t="str">
        <f>IFERROR(VLOOKUP(Abfalldokumentation!$R773,Artikel!A:C,3,FALSE),Abfalldokumentation!$R773)</f>
        <v>ABS KELLERGEIST</v>
      </c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spans="1:40" ht="30" hidden="1" customHeight="1" x14ac:dyDescent="0.25">
      <c r="A774" s="73" t="str">
        <f>VLOOKUP(N774,'Linien - BU'!A:B,2,FALSE)</f>
        <v>BU3</v>
      </c>
      <c r="B774" s="74">
        <f t="shared" si="84"/>
        <v>370</v>
      </c>
      <c r="C774" s="75">
        <f>Abfalldokumentation!$U774</f>
        <v>44468</v>
      </c>
      <c r="D774" s="69" t="str">
        <f>IFERROR(IF(VLOOKUP(O774,'[1]Rohware 230'!$B:$C,2,FALSE)=0,"Rohware"),
IFERROR(IF(VLOOKUP(O774,[1]Sammelnr.!$B:$C,2,FALSE)=0,"Sammelnr. ungeschält ABS"),
IFERROR(IF(VLOOKUP(O774,[1]Sammelnr.!$E:$F,2,FALSE)=0,"Sammelnr. ungeschält VS"),
IFERROR(IF(VLOOKUP(O774,[1]Sammelnr.!$H:$I,2,FALSE)=0,"Sammelnr. geschält"),
IFERROR(IF(VLOOKUP(O774,[1]Offen!$B:$C,2,FALSE)=0,"Offen ungeschält ABS"),
IFERROR(IF(VLOOKUP(O774,[1]Offen!$E:$F,2,FALSE)=0,"Offen ungeschält VOS"),
IFERROR(IF(VLOOKUP(O774,[1]Offen!$H:$I,2,FALSE)=0,"Offen geschält RW"),
IFERROR(IF(VLOOKUP(O774,[1]Offen!$K:$L,2,FALSE)=0,"Offen vegan"),
IFERROR(IF(VLOOKUP(O774,[1]Offen!$N:$O,2,FALSE)=0,"Offen Zipfel"),
IFERROR(IF(VLOOKUP(O774,[1]Offen!$Q:$R,2,FALSE)=0,"Offen Endstücke"),
IFERROR(IF(VLOOKUP(O774,[1]Vakuumiert!$B:$C,2,FALSE)=0,"Vakuumierter VOS ungeschält"),
IFERROR(IF(VLOOKUP(O774,[1]Vakuumiert!$E:$F,2,FALSE)=0,"Vakuumierter ABS ungeschält"),
IFERROR(IF(VLOOKUP(O774,[1]Vakuumiert!$H:$I,2,FALSE)=0,"Vakuumierter VOS geschält"),
IFERROR(IF(VLOOKUP(O774,[1]Vakuumiert!$K:$L,2,FALSE)=0,"Vakuumierter VOS vegan"),
IFERROR(IF(VLOOKUP(O774,[1]Vakuumiert!$N:$O,2,FALSE)=0,"Vakuumierter VOS Zipfel"),
IFERROR(IF(VLOOKUP(O774,[1]Vakuumiert!$Q:$R,2,FALSE)=0,"Vakuumiert geschält"),
IFERROR(IF(VLOOKUP(O774,'[1]vakuumierte Fertigprodukte'!$B:$C,2,FALSE)=0,"Fertigprodukte"),
IFERROR(IF(VLOOKUP(O774,'[1]vakuumierte Fertigprodukte'!$E:$FI,2,FALSE)=0,"Vakuumierte Zipfel"),
IFERROR(IF(VLOOKUP(O774,[1]Wurste!$B:$C,2,FALSE)=0,"Räucherwürste"),
IFERROR(IF(VLOOKUP(O774,[1]Wurste!$E:$F,2,FALSE)=0,"URW/URGW Wurst"),
IFERROR(IF(VLOOKUP(O774,[1]Wurste!$H:$I,2,FALSE)=0,"HF-Wurst Vegan"),
IFERROR(IF(VLOOKUP(O774,[1]Wurste!$K:$L,2,FALSE)=0,"320er ohne Würste"),
IFERROR(IF(AND(OR(Abfalldokumentation!$A774="BU3",Abfalldokumentation!$A774="Verkauf"),Abfalldokumentation!$F774="Schimmel",Abfalldokumentation!$G774="keinen Abnehmer/kein Schälpersonal"),"Div. Zipfel, ES ohne Verwendung",VLOOKUP(Abfalldokumentation!$E774,Produktgruppen!A:B,2,FALSE)),"-")))))))))))))))))))))))</f>
        <v>Vorschmelz</v>
      </c>
      <c r="E774" s="76" t="str">
        <f>IFERROR(VLOOKUP(Abfalldokumentation!$O774,Artikel!A:C,3,FALSE),Abfalldokumentation!$O774)</f>
        <v>VOS RW BUN-PF</v>
      </c>
      <c r="F774" s="76" t="str">
        <f>VLOOKUP(T774,'Liste Gründe'!A:D,2,FALSE)</f>
        <v>Schimmel</v>
      </c>
      <c r="G774" s="75" t="str">
        <f>IF(ISBLANK(V774),VLOOKUP(Abfalldokumentation!$P774,'Liste Gründe'!A:D,3,FALSE),V774)</f>
        <v>VOS &gt; Einsatz</v>
      </c>
      <c r="H774" s="76" t="str">
        <f>IF(ISBLANK(Abfalldokumentation!$W774),"-",Abfalldokumentation!$W774)</f>
        <v>-</v>
      </c>
      <c r="I774" s="76">
        <f t="shared" si="85"/>
        <v>39</v>
      </c>
      <c r="J774" s="76" t="str">
        <f t="shared" si="86"/>
        <v>Produkte</v>
      </c>
      <c r="K774" s="76" t="str">
        <f t="shared" si="87"/>
        <v>BUs</v>
      </c>
      <c r="L774" s="76" t="str">
        <f t="shared" si="88"/>
        <v>Symptome</v>
      </c>
      <c r="M774" s="76">
        <f>IFERROR(VLOOKUP(Abfalldokumentation!$O774,Kennzahlen!S:V,3,FALSE)*Abfalldokumentation!$B774,"0")</f>
        <v>185</v>
      </c>
      <c r="N774" s="76" t="str">
        <f>IF(ISBLANK(Q774),VLOOKUP(Abfalldokumentation!$O774,'Linien - BU'!R:S,2,FALSE),Q774)</f>
        <v>L16</v>
      </c>
      <c r="O774" s="77">
        <f t="shared" si="89"/>
        <v>29501055</v>
      </c>
      <c r="P774" s="77">
        <f t="shared" si="90"/>
        <v>12</v>
      </c>
      <c r="Q774" s="45" t="s">
        <v>213</v>
      </c>
      <c r="R774" s="46">
        <v>29501055</v>
      </c>
      <c r="S774" s="46">
        <v>370</v>
      </c>
      <c r="T774" s="46">
        <v>12</v>
      </c>
      <c r="U774" s="47">
        <v>44468</v>
      </c>
      <c r="V774" s="48" t="s">
        <v>21</v>
      </c>
      <c r="W774" s="46" t="s">
        <v>54</v>
      </c>
      <c r="X774" s="50" t="str">
        <f>IFERROR(VLOOKUP(Abfalldokumentation!$R774,Artikel!A:C,3,FALSE),Abfalldokumentation!$R774)</f>
        <v>VOS RW BUN-PF</v>
      </c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spans="1:40" ht="30" hidden="1" customHeight="1" x14ac:dyDescent="0.25">
      <c r="A775" s="78" t="str">
        <f>VLOOKUP(N775,'Linien - BU'!A:B,2,FALSE)</f>
        <v>BU1</v>
      </c>
      <c r="B775" s="79">
        <f t="shared" si="84"/>
        <v>29.2</v>
      </c>
      <c r="C775" s="80">
        <f>Abfalldokumentation!$U775</f>
        <v>44468</v>
      </c>
      <c r="D775" s="69" t="str">
        <f>IFERROR(IF(VLOOKUP(O775,'[1]Rohware 230'!$B:$C,2,FALSE)=0,"Rohware"),
IFERROR(IF(VLOOKUP(O775,[1]Sammelnr.!$B:$C,2,FALSE)=0,"Sammelnr. ungeschält ABS"),
IFERROR(IF(VLOOKUP(O775,[1]Sammelnr.!$E:$F,2,FALSE)=0,"Sammelnr. ungeschält VS"),
IFERROR(IF(VLOOKUP(O775,[1]Sammelnr.!$H:$I,2,FALSE)=0,"Sammelnr. geschält"),
IFERROR(IF(VLOOKUP(O775,[1]Offen!$B:$C,2,FALSE)=0,"Offen ungeschält ABS"),
IFERROR(IF(VLOOKUP(O775,[1]Offen!$E:$F,2,FALSE)=0,"Offen ungeschält VOS"),
IFERROR(IF(VLOOKUP(O775,[1]Offen!$H:$I,2,FALSE)=0,"Offen geschält RW"),
IFERROR(IF(VLOOKUP(O775,[1]Offen!$K:$L,2,FALSE)=0,"Offen vegan"),
IFERROR(IF(VLOOKUP(O775,[1]Offen!$N:$O,2,FALSE)=0,"Offen Zipfel"),
IFERROR(IF(VLOOKUP(O775,[1]Offen!$Q:$R,2,FALSE)=0,"Offen Endstücke"),
IFERROR(IF(VLOOKUP(O775,[1]Vakuumiert!$B:$C,2,FALSE)=0,"Vakuumierter VOS ungeschält"),
IFERROR(IF(VLOOKUP(O775,[1]Vakuumiert!$E:$F,2,FALSE)=0,"Vakuumierter ABS ungeschält"),
IFERROR(IF(VLOOKUP(O775,[1]Vakuumiert!$H:$I,2,FALSE)=0,"Vakuumierter VOS geschält"),
IFERROR(IF(VLOOKUP(O775,[1]Vakuumiert!$K:$L,2,FALSE)=0,"Vakuumierter VOS vegan"),
IFERROR(IF(VLOOKUP(O775,[1]Vakuumiert!$N:$O,2,FALSE)=0,"Vakuumierter VOS Zipfel"),
IFERROR(IF(VLOOKUP(O775,[1]Vakuumiert!$Q:$R,2,FALSE)=0,"Vakuumiert geschält"),
IFERROR(IF(VLOOKUP(O775,'[1]vakuumierte Fertigprodukte'!$B:$C,2,FALSE)=0,"Fertigprodukte"),
IFERROR(IF(VLOOKUP(O775,'[1]vakuumierte Fertigprodukte'!$E:$FI,2,FALSE)=0,"Vakuumierte Zipfel"),
IFERROR(IF(VLOOKUP(O775,[1]Wurste!$B:$C,2,FALSE)=0,"Räucherwürste"),
IFERROR(IF(VLOOKUP(O775,[1]Wurste!$E:$F,2,FALSE)=0,"URW/URGW Wurst"),
IFERROR(IF(VLOOKUP(O775,[1]Wurste!$H:$I,2,FALSE)=0,"HF-Wurst Vegan"),
IFERROR(IF(VLOOKUP(O775,[1]Wurste!$K:$L,2,FALSE)=0,"320er ohne Würste"),
IFERROR(IF(AND(OR(Abfalldokumentation!$A775="BU3",Abfalldokumentation!$A775="Verkauf"),Abfalldokumentation!$F775="Schimmel",Abfalldokumentation!$G775="keinen Abnehmer/kein Schälpersonal"),"Div. Zipfel, ES ohne Verwendung",VLOOKUP(Abfalldokumentation!$E775,Produktgruppen!A:B,2,FALSE)),"-")))))))))))))))))))))))</f>
        <v>vegan</v>
      </c>
      <c r="E775" s="81" t="str">
        <f>IFERROR(VLOOKUP(Abfalldokumentation!$O775,Artikel!A:C,3,FALSE),Abfalldokumentation!$O775)</f>
        <v>VEG-SCH MILD 7,2KG</v>
      </c>
      <c r="F775" s="81" t="str">
        <f>VLOOKUP(T775,'Liste Gründe'!A:D,2,FALSE)</f>
        <v>Linienbezogen</v>
      </c>
      <c r="G775" s="80" t="str">
        <f>IF(ISBLANK(V775),VLOOKUP(Abfalldokumentation!$P775,'Liste Gründe'!A:D,3,FALSE),V775)</f>
        <v>Füllkopf tropft (vegan)</v>
      </c>
      <c r="H775" s="81" t="str">
        <f>IF(ISBLANK(Abfalldokumentation!$W775),"-",Abfalldokumentation!$W775)</f>
        <v>-</v>
      </c>
      <c r="I775" s="81">
        <f t="shared" si="85"/>
        <v>39</v>
      </c>
      <c r="J775" s="81" t="str">
        <f t="shared" si="86"/>
        <v>Produkte</v>
      </c>
      <c r="K775" s="81" t="str">
        <f t="shared" si="87"/>
        <v>BUs</v>
      </c>
      <c r="L775" s="81" t="str">
        <f t="shared" si="88"/>
        <v>Symptome</v>
      </c>
      <c r="M775" s="81" t="str">
        <f>IFERROR(VLOOKUP(Abfalldokumentation!$O775,Kennzahlen!S:V,3,FALSE)*Abfalldokumentation!$B775,"0")</f>
        <v>0</v>
      </c>
      <c r="N775" s="81" t="str">
        <f>IF(ISBLANK(Q775),VLOOKUP(Abfalldokumentation!$O775,'Linien - BU'!R:S,2,FALSE),Q775)</f>
        <v>Abfüllung</v>
      </c>
      <c r="O775" s="77">
        <f t="shared" si="89"/>
        <v>31900001</v>
      </c>
      <c r="P775" s="77">
        <f t="shared" si="90"/>
        <v>20</v>
      </c>
      <c r="Q775" s="39" t="s">
        <v>180</v>
      </c>
      <c r="R775" s="40">
        <v>31900001</v>
      </c>
      <c r="S775" s="40">
        <v>29.2</v>
      </c>
      <c r="T775" s="40">
        <v>20</v>
      </c>
      <c r="U775" s="41">
        <v>44468</v>
      </c>
      <c r="V775" s="42"/>
      <c r="W775" s="40"/>
      <c r="X775" s="44" t="str">
        <f>IFERROR(VLOOKUP(Abfalldokumentation!$R775,Artikel!A:C,3,FALSE),Abfalldokumentation!$R775)</f>
        <v>VEG-SCH MILD 7,2KG</v>
      </c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spans="1:40" ht="30" hidden="1" customHeight="1" x14ac:dyDescent="0.25">
      <c r="A776" s="73" t="str">
        <f>VLOOKUP(N776,'Linien - BU'!A:B,2,FALSE)</f>
        <v>BU1</v>
      </c>
      <c r="B776" s="74">
        <f t="shared" si="84"/>
        <v>29.8</v>
      </c>
      <c r="C776" s="75">
        <f>Abfalldokumentation!$U776</f>
        <v>44468</v>
      </c>
      <c r="D776" s="69" t="str">
        <f>IFERROR(IF(VLOOKUP(O776,'[1]Rohware 230'!$B:$C,2,FALSE)=0,"Rohware"),
IFERROR(IF(VLOOKUP(O776,[1]Sammelnr.!$B:$C,2,FALSE)=0,"Sammelnr. ungeschält ABS"),
IFERROR(IF(VLOOKUP(O776,[1]Sammelnr.!$E:$F,2,FALSE)=0,"Sammelnr. ungeschält VS"),
IFERROR(IF(VLOOKUP(O776,[1]Sammelnr.!$H:$I,2,FALSE)=0,"Sammelnr. geschält"),
IFERROR(IF(VLOOKUP(O776,[1]Offen!$B:$C,2,FALSE)=0,"Offen ungeschält ABS"),
IFERROR(IF(VLOOKUP(O776,[1]Offen!$E:$F,2,FALSE)=0,"Offen ungeschält VOS"),
IFERROR(IF(VLOOKUP(O776,[1]Offen!$H:$I,2,FALSE)=0,"Offen geschält RW"),
IFERROR(IF(VLOOKUP(O776,[1]Offen!$K:$L,2,FALSE)=0,"Offen vegan"),
IFERROR(IF(VLOOKUP(O776,[1]Offen!$N:$O,2,FALSE)=0,"Offen Zipfel"),
IFERROR(IF(VLOOKUP(O776,[1]Offen!$Q:$R,2,FALSE)=0,"Offen Endstücke"),
IFERROR(IF(VLOOKUP(O776,[1]Vakuumiert!$B:$C,2,FALSE)=0,"Vakuumierter VOS ungeschält"),
IFERROR(IF(VLOOKUP(O776,[1]Vakuumiert!$E:$F,2,FALSE)=0,"Vakuumierter ABS ungeschält"),
IFERROR(IF(VLOOKUP(O776,[1]Vakuumiert!$H:$I,2,FALSE)=0,"Vakuumierter VOS geschält"),
IFERROR(IF(VLOOKUP(O776,[1]Vakuumiert!$K:$L,2,FALSE)=0,"Vakuumierter VOS vegan"),
IFERROR(IF(VLOOKUP(O776,[1]Vakuumiert!$N:$O,2,FALSE)=0,"Vakuumierter VOS Zipfel"),
IFERROR(IF(VLOOKUP(O776,[1]Vakuumiert!$Q:$R,2,FALSE)=0,"Vakuumiert geschält"),
IFERROR(IF(VLOOKUP(O776,'[1]vakuumierte Fertigprodukte'!$B:$C,2,FALSE)=0,"Fertigprodukte"),
IFERROR(IF(VLOOKUP(O776,'[1]vakuumierte Fertigprodukte'!$E:$FI,2,FALSE)=0,"Vakuumierte Zipfel"),
IFERROR(IF(VLOOKUP(O776,[1]Wurste!$B:$C,2,FALSE)=0,"Räucherwürste"),
IFERROR(IF(VLOOKUP(O776,[1]Wurste!$E:$F,2,FALSE)=0,"URW/URGW Wurst"),
IFERROR(IF(VLOOKUP(O776,[1]Wurste!$H:$I,2,FALSE)=0,"HF-Wurst Vegan"),
IFERROR(IF(VLOOKUP(O776,[1]Wurste!$K:$L,2,FALSE)=0,"320er ohne Würste"),
IFERROR(IF(AND(OR(Abfalldokumentation!$A776="BU3",Abfalldokumentation!$A776="Verkauf"),Abfalldokumentation!$F776="Schimmel",Abfalldokumentation!$G776="keinen Abnehmer/kein Schälpersonal"),"Div. Zipfel, ES ohne Verwendung",VLOOKUP(Abfalldokumentation!$E776,Produktgruppen!A:B,2,FALSE)),"-")))))))))))))))))))))))</f>
        <v>vegan</v>
      </c>
      <c r="E776" s="76" t="str">
        <f>IFERROR(VLOOKUP(Abfalldokumentation!$O776,Artikel!A:C,3,FALSE),Abfalldokumentation!$O776)</f>
        <v>VEG-SCH MILD 7,2KG</v>
      </c>
      <c r="F776" s="76" t="str">
        <f>VLOOKUP(T776,'Liste Gründe'!A:D,2,FALSE)</f>
        <v>Linienbezogen</v>
      </c>
      <c r="G776" s="75" t="str">
        <f>IF(ISBLANK(V776),VLOOKUP(Abfalldokumentation!$P776,'Liste Gründe'!A:D,3,FALSE),V776)</f>
        <v>Füllkopf tropft (vegan)</v>
      </c>
      <c r="H776" s="76" t="str">
        <f>IF(ISBLANK(Abfalldokumentation!$W776),"-",Abfalldokumentation!$W776)</f>
        <v>-</v>
      </c>
      <c r="I776" s="76">
        <f t="shared" si="85"/>
        <v>39</v>
      </c>
      <c r="J776" s="76" t="str">
        <f t="shared" si="86"/>
        <v>Produkte</v>
      </c>
      <c r="K776" s="76" t="str">
        <f t="shared" si="87"/>
        <v>BUs</v>
      </c>
      <c r="L776" s="76" t="str">
        <f t="shared" si="88"/>
        <v>Symptome</v>
      </c>
      <c r="M776" s="76" t="str">
        <f>IFERROR(VLOOKUP(Abfalldokumentation!$O776,Kennzahlen!S:V,3,FALSE)*Abfalldokumentation!$B776,"0")</f>
        <v>0</v>
      </c>
      <c r="N776" s="76" t="str">
        <f>IF(ISBLANK(Q776),VLOOKUP(Abfalldokumentation!$O776,'Linien - BU'!R:S,2,FALSE),Q776)</f>
        <v>Abfüllung</v>
      </c>
      <c r="O776" s="77">
        <f t="shared" si="89"/>
        <v>31900001</v>
      </c>
      <c r="P776" s="77">
        <f t="shared" si="90"/>
        <v>20</v>
      </c>
      <c r="Q776" s="45" t="s">
        <v>180</v>
      </c>
      <c r="R776" s="46">
        <v>31900001</v>
      </c>
      <c r="S776" s="46">
        <v>29.8</v>
      </c>
      <c r="T776" s="46">
        <v>20</v>
      </c>
      <c r="U776" s="47">
        <v>44468</v>
      </c>
      <c r="V776" s="48"/>
      <c r="W776" s="46"/>
      <c r="X776" s="50" t="str">
        <f>IFERROR(VLOOKUP(Abfalldokumentation!$R776,Artikel!A:C,3,FALSE),Abfalldokumentation!$R776)</f>
        <v>VEG-SCH MILD 7,2KG</v>
      </c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spans="1:40" ht="30" hidden="1" customHeight="1" x14ac:dyDescent="0.25">
      <c r="A777" s="78" t="str">
        <f>VLOOKUP(N777,'Linien - BU'!A:B,2,FALSE)</f>
        <v>BU1</v>
      </c>
      <c r="B777" s="79">
        <f t="shared" si="84"/>
        <v>24.6</v>
      </c>
      <c r="C777" s="80">
        <f>Abfalldokumentation!$U777</f>
        <v>44468</v>
      </c>
      <c r="D777" s="69" t="str">
        <f>IFERROR(IF(VLOOKUP(O777,'[1]Rohware 230'!$B:$C,2,FALSE)=0,"Rohware"),
IFERROR(IF(VLOOKUP(O777,[1]Sammelnr.!$B:$C,2,FALSE)=0,"Sammelnr. ungeschält ABS"),
IFERROR(IF(VLOOKUP(O777,[1]Sammelnr.!$E:$F,2,FALSE)=0,"Sammelnr. ungeschält VS"),
IFERROR(IF(VLOOKUP(O777,[1]Sammelnr.!$H:$I,2,FALSE)=0,"Sammelnr. geschält"),
IFERROR(IF(VLOOKUP(O777,[1]Offen!$B:$C,2,FALSE)=0,"Offen ungeschält ABS"),
IFERROR(IF(VLOOKUP(O777,[1]Offen!$E:$F,2,FALSE)=0,"Offen ungeschält VOS"),
IFERROR(IF(VLOOKUP(O777,[1]Offen!$H:$I,2,FALSE)=0,"Offen geschält RW"),
IFERROR(IF(VLOOKUP(O777,[1]Offen!$K:$L,2,FALSE)=0,"Offen vegan"),
IFERROR(IF(VLOOKUP(O777,[1]Offen!$N:$O,2,FALSE)=0,"Offen Zipfel"),
IFERROR(IF(VLOOKUP(O777,[1]Offen!$Q:$R,2,FALSE)=0,"Offen Endstücke"),
IFERROR(IF(VLOOKUP(O777,[1]Vakuumiert!$B:$C,2,FALSE)=0,"Vakuumierter VOS ungeschält"),
IFERROR(IF(VLOOKUP(O777,[1]Vakuumiert!$E:$F,2,FALSE)=0,"Vakuumierter ABS ungeschält"),
IFERROR(IF(VLOOKUP(O777,[1]Vakuumiert!$H:$I,2,FALSE)=0,"Vakuumierter VOS geschält"),
IFERROR(IF(VLOOKUP(O777,[1]Vakuumiert!$K:$L,2,FALSE)=0,"Vakuumierter VOS vegan"),
IFERROR(IF(VLOOKUP(O777,[1]Vakuumiert!$N:$O,2,FALSE)=0,"Vakuumierter VOS Zipfel"),
IFERROR(IF(VLOOKUP(O777,[1]Vakuumiert!$Q:$R,2,FALSE)=0,"Vakuumiert geschält"),
IFERROR(IF(VLOOKUP(O777,'[1]vakuumierte Fertigprodukte'!$B:$C,2,FALSE)=0,"Fertigprodukte"),
IFERROR(IF(VLOOKUP(O777,'[1]vakuumierte Fertigprodukte'!$E:$FI,2,FALSE)=0,"Vakuumierte Zipfel"),
IFERROR(IF(VLOOKUP(O777,[1]Wurste!$B:$C,2,FALSE)=0,"Räucherwürste"),
IFERROR(IF(VLOOKUP(O777,[1]Wurste!$E:$F,2,FALSE)=0,"URW/URGW Wurst"),
IFERROR(IF(VLOOKUP(O777,[1]Wurste!$H:$I,2,FALSE)=0,"HF-Wurst Vegan"),
IFERROR(IF(VLOOKUP(O777,[1]Wurste!$K:$L,2,FALSE)=0,"320er ohne Würste"),
IFERROR(IF(AND(OR(Abfalldokumentation!$A777="BU3",Abfalldokumentation!$A777="Verkauf"),Abfalldokumentation!$F777="Schimmel",Abfalldokumentation!$G777="keinen Abnehmer/kein Schälpersonal"),"Div. Zipfel, ES ohne Verwendung",VLOOKUP(Abfalldokumentation!$E777,Produktgruppen!A:B,2,FALSE)),"-")))))))))))))))))))))))</f>
        <v>vegan</v>
      </c>
      <c r="E777" s="81" t="str">
        <f>IFERROR(VLOOKUP(Abfalldokumentation!$O777,Artikel!A:C,3,FALSE),Abfalldokumentation!$O777)</f>
        <v>VEG-SCH MILD 7,2KG</v>
      </c>
      <c r="F777" s="81" t="str">
        <f>VLOOKUP(T777,'Liste Gründe'!A:D,2,FALSE)</f>
        <v>Linienbezogen</v>
      </c>
      <c r="G777" s="80" t="str">
        <f>IF(ISBLANK(V777),VLOOKUP(Abfalldokumentation!$P777,'Liste Gründe'!A:D,3,FALSE),V777)</f>
        <v>Füllkopf tropft (vegan)</v>
      </c>
      <c r="H777" s="81" t="str">
        <f>IF(ISBLANK(Abfalldokumentation!$W777),"-",Abfalldokumentation!$W777)</f>
        <v>-</v>
      </c>
      <c r="I777" s="81">
        <f t="shared" si="85"/>
        <v>39</v>
      </c>
      <c r="J777" s="81" t="str">
        <f t="shared" si="86"/>
        <v>Produkte</v>
      </c>
      <c r="K777" s="81" t="str">
        <f t="shared" si="87"/>
        <v>BUs</v>
      </c>
      <c r="L777" s="81" t="str">
        <f t="shared" si="88"/>
        <v>Symptome</v>
      </c>
      <c r="M777" s="81" t="str">
        <f>IFERROR(VLOOKUP(Abfalldokumentation!$O777,Kennzahlen!S:V,3,FALSE)*Abfalldokumentation!$B777,"0")</f>
        <v>0</v>
      </c>
      <c r="N777" s="81" t="str">
        <f>IF(ISBLANK(Q777),VLOOKUP(Abfalldokumentation!$O777,'Linien - BU'!R:S,2,FALSE),Q777)</f>
        <v>Abfüllung</v>
      </c>
      <c r="O777" s="77">
        <f t="shared" si="89"/>
        <v>31900001</v>
      </c>
      <c r="P777" s="77">
        <f t="shared" si="90"/>
        <v>20</v>
      </c>
      <c r="Q777" s="39" t="s">
        <v>180</v>
      </c>
      <c r="R777" s="40">
        <v>31900001</v>
      </c>
      <c r="S777" s="40">
        <v>24.6</v>
      </c>
      <c r="T777" s="40">
        <v>20</v>
      </c>
      <c r="U777" s="41">
        <v>44468</v>
      </c>
      <c r="V777" s="42"/>
      <c r="W777" s="40"/>
      <c r="X777" s="44" t="str">
        <f>IFERROR(VLOOKUP(Abfalldokumentation!$R777,Artikel!A:C,3,FALSE),Abfalldokumentation!$R777)</f>
        <v>VEG-SCH MILD 7,2KG</v>
      </c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spans="1:40" ht="30" hidden="1" customHeight="1" x14ac:dyDescent="0.25">
      <c r="A778" s="73" t="str">
        <f>VLOOKUP(N778,'Linien - BU'!A:B,2,FALSE)</f>
        <v>BU1</v>
      </c>
      <c r="B778" s="74">
        <f t="shared" si="84"/>
        <v>10.8</v>
      </c>
      <c r="C778" s="75">
        <f>Abfalldokumentation!$U778</f>
        <v>44468</v>
      </c>
      <c r="D778" s="69" t="str">
        <f>IFERROR(IF(VLOOKUP(O778,'[1]Rohware 230'!$B:$C,2,FALSE)=0,"Rohware"),
IFERROR(IF(VLOOKUP(O778,[1]Sammelnr.!$B:$C,2,FALSE)=0,"Sammelnr. ungeschält ABS"),
IFERROR(IF(VLOOKUP(O778,[1]Sammelnr.!$E:$F,2,FALSE)=0,"Sammelnr. ungeschält VS"),
IFERROR(IF(VLOOKUP(O778,[1]Sammelnr.!$H:$I,2,FALSE)=0,"Sammelnr. geschält"),
IFERROR(IF(VLOOKUP(O778,[1]Offen!$B:$C,2,FALSE)=0,"Offen ungeschält ABS"),
IFERROR(IF(VLOOKUP(O778,[1]Offen!$E:$F,2,FALSE)=0,"Offen ungeschält VOS"),
IFERROR(IF(VLOOKUP(O778,[1]Offen!$H:$I,2,FALSE)=0,"Offen geschält RW"),
IFERROR(IF(VLOOKUP(O778,[1]Offen!$K:$L,2,FALSE)=0,"Offen vegan"),
IFERROR(IF(VLOOKUP(O778,[1]Offen!$N:$O,2,FALSE)=0,"Offen Zipfel"),
IFERROR(IF(VLOOKUP(O778,[1]Offen!$Q:$R,2,FALSE)=0,"Offen Endstücke"),
IFERROR(IF(VLOOKUP(O778,[1]Vakuumiert!$B:$C,2,FALSE)=0,"Vakuumierter VOS ungeschält"),
IFERROR(IF(VLOOKUP(O778,[1]Vakuumiert!$E:$F,2,FALSE)=0,"Vakuumierter ABS ungeschält"),
IFERROR(IF(VLOOKUP(O778,[1]Vakuumiert!$H:$I,2,FALSE)=0,"Vakuumierter VOS geschält"),
IFERROR(IF(VLOOKUP(O778,[1]Vakuumiert!$K:$L,2,FALSE)=0,"Vakuumierter VOS vegan"),
IFERROR(IF(VLOOKUP(O778,[1]Vakuumiert!$N:$O,2,FALSE)=0,"Vakuumierter VOS Zipfel"),
IFERROR(IF(VLOOKUP(O778,[1]Vakuumiert!$Q:$R,2,FALSE)=0,"Vakuumiert geschält"),
IFERROR(IF(VLOOKUP(O778,'[1]vakuumierte Fertigprodukte'!$B:$C,2,FALSE)=0,"Fertigprodukte"),
IFERROR(IF(VLOOKUP(O778,'[1]vakuumierte Fertigprodukte'!$E:$FI,2,FALSE)=0,"Vakuumierte Zipfel"),
IFERROR(IF(VLOOKUP(O778,[1]Wurste!$B:$C,2,FALSE)=0,"Räucherwürste"),
IFERROR(IF(VLOOKUP(O778,[1]Wurste!$E:$F,2,FALSE)=0,"URW/URGW Wurst"),
IFERROR(IF(VLOOKUP(O778,[1]Wurste!$H:$I,2,FALSE)=0,"HF-Wurst Vegan"),
IFERROR(IF(VLOOKUP(O778,[1]Wurste!$K:$L,2,FALSE)=0,"320er ohne Würste"),
IFERROR(IF(AND(OR(Abfalldokumentation!$A778="BU3",Abfalldokumentation!$A778="Verkauf"),Abfalldokumentation!$F778="Schimmel",Abfalldokumentation!$G778="keinen Abnehmer/kein Schälpersonal"),"Div. Zipfel, ES ohne Verwendung",VLOOKUP(Abfalldokumentation!$E778,Produktgruppen!A:B,2,FALSE)),"-")))))))))))))))))))))))</f>
        <v>vegan</v>
      </c>
      <c r="E778" s="76" t="str">
        <f>IFERROR(VLOOKUP(Abfalldokumentation!$O778,Artikel!A:C,3,FALSE),Abfalldokumentation!$O778)</f>
        <v>VEG-SCH MILD 7,2KG</v>
      </c>
      <c r="F778" s="76" t="str">
        <f>VLOOKUP(T778,'Liste Gründe'!A:D,2,FALSE)</f>
        <v>Linienbezogen</v>
      </c>
      <c r="G778" s="75" t="str">
        <f>IF(ISBLANK(V778),VLOOKUP(Abfalldokumentation!$P778,'Liste Gründe'!A:D,3,FALSE),V778)</f>
        <v>Füllkopf tropft (vegan)</v>
      </c>
      <c r="H778" s="76" t="str">
        <f>IF(ISBLANK(Abfalldokumentation!$W778),"-",Abfalldokumentation!$W778)</f>
        <v>-</v>
      </c>
      <c r="I778" s="76">
        <f t="shared" si="85"/>
        <v>39</v>
      </c>
      <c r="J778" s="76" t="str">
        <f t="shared" si="86"/>
        <v>Produkte</v>
      </c>
      <c r="K778" s="76" t="str">
        <f t="shared" si="87"/>
        <v>BUs</v>
      </c>
      <c r="L778" s="76" t="str">
        <f t="shared" si="88"/>
        <v>Symptome</v>
      </c>
      <c r="M778" s="76" t="str">
        <f>IFERROR(VLOOKUP(Abfalldokumentation!$O778,Kennzahlen!S:V,3,FALSE)*Abfalldokumentation!$B778,"0")</f>
        <v>0</v>
      </c>
      <c r="N778" s="76" t="str">
        <f>IF(ISBLANK(Q778),VLOOKUP(Abfalldokumentation!$O778,'Linien - BU'!R:S,2,FALSE),Q778)</f>
        <v>Abfüllung</v>
      </c>
      <c r="O778" s="77">
        <f t="shared" si="89"/>
        <v>31900001</v>
      </c>
      <c r="P778" s="77">
        <f t="shared" si="90"/>
        <v>20</v>
      </c>
      <c r="Q778" s="45" t="s">
        <v>180</v>
      </c>
      <c r="R778" s="46">
        <v>31900001</v>
      </c>
      <c r="S778" s="46">
        <v>10.8</v>
      </c>
      <c r="T778" s="46">
        <v>20</v>
      </c>
      <c r="U778" s="47">
        <v>44468</v>
      </c>
      <c r="V778" s="48"/>
      <c r="W778" s="46"/>
      <c r="X778" s="50" t="str">
        <f>IFERROR(VLOOKUP(Abfalldokumentation!$R778,Artikel!A:C,3,FALSE),Abfalldokumentation!$R778)</f>
        <v>VEG-SCH MILD 7,2KG</v>
      </c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spans="1:40" ht="30" hidden="1" customHeight="1" x14ac:dyDescent="0.25">
      <c r="A779" s="78" t="str">
        <f>VLOOKUP(N779,'Linien - BU'!A:B,2,FALSE)</f>
        <v>BU1</v>
      </c>
      <c r="B779" s="79">
        <f t="shared" si="84"/>
        <v>21</v>
      </c>
      <c r="C779" s="80">
        <f>Abfalldokumentation!$U779</f>
        <v>44468</v>
      </c>
      <c r="D779" s="69" t="str">
        <f>IFERROR(IF(VLOOKUP(O779,'[1]Rohware 230'!$B:$C,2,FALSE)=0,"Rohware"),
IFERROR(IF(VLOOKUP(O779,[1]Sammelnr.!$B:$C,2,FALSE)=0,"Sammelnr. ungeschält ABS"),
IFERROR(IF(VLOOKUP(O779,[1]Sammelnr.!$E:$F,2,FALSE)=0,"Sammelnr. ungeschält VS"),
IFERROR(IF(VLOOKUP(O779,[1]Sammelnr.!$H:$I,2,FALSE)=0,"Sammelnr. geschält"),
IFERROR(IF(VLOOKUP(O779,[1]Offen!$B:$C,2,FALSE)=0,"Offen ungeschält ABS"),
IFERROR(IF(VLOOKUP(O779,[1]Offen!$E:$F,2,FALSE)=0,"Offen ungeschält VOS"),
IFERROR(IF(VLOOKUP(O779,[1]Offen!$H:$I,2,FALSE)=0,"Offen geschält RW"),
IFERROR(IF(VLOOKUP(O779,[1]Offen!$K:$L,2,FALSE)=0,"Offen vegan"),
IFERROR(IF(VLOOKUP(O779,[1]Offen!$N:$O,2,FALSE)=0,"Offen Zipfel"),
IFERROR(IF(VLOOKUP(O779,[1]Offen!$Q:$R,2,FALSE)=0,"Offen Endstücke"),
IFERROR(IF(VLOOKUP(O779,[1]Vakuumiert!$B:$C,2,FALSE)=0,"Vakuumierter VOS ungeschält"),
IFERROR(IF(VLOOKUP(O779,[1]Vakuumiert!$E:$F,2,FALSE)=0,"Vakuumierter ABS ungeschält"),
IFERROR(IF(VLOOKUP(O779,[1]Vakuumiert!$H:$I,2,FALSE)=0,"Vakuumierter VOS geschält"),
IFERROR(IF(VLOOKUP(O779,[1]Vakuumiert!$K:$L,2,FALSE)=0,"Vakuumierter VOS vegan"),
IFERROR(IF(VLOOKUP(O779,[1]Vakuumiert!$N:$O,2,FALSE)=0,"Vakuumierter VOS Zipfel"),
IFERROR(IF(VLOOKUP(O779,[1]Vakuumiert!$Q:$R,2,FALSE)=0,"Vakuumiert geschält"),
IFERROR(IF(VLOOKUP(O779,'[1]vakuumierte Fertigprodukte'!$B:$C,2,FALSE)=0,"Fertigprodukte"),
IFERROR(IF(VLOOKUP(O779,'[1]vakuumierte Fertigprodukte'!$E:$FI,2,FALSE)=0,"Vakuumierte Zipfel"),
IFERROR(IF(VLOOKUP(O779,[1]Wurste!$B:$C,2,FALSE)=0,"Räucherwürste"),
IFERROR(IF(VLOOKUP(O779,[1]Wurste!$E:$F,2,FALSE)=0,"URW/URGW Wurst"),
IFERROR(IF(VLOOKUP(O779,[1]Wurste!$H:$I,2,FALSE)=0,"HF-Wurst Vegan"),
IFERROR(IF(VLOOKUP(O779,[1]Wurste!$K:$L,2,FALSE)=0,"320er ohne Würste"),
IFERROR(IF(AND(OR(Abfalldokumentation!$A779="BU3",Abfalldokumentation!$A779="Verkauf"),Abfalldokumentation!$F779="Schimmel",Abfalldokumentation!$G779="keinen Abnehmer/kein Schälpersonal"),"Div. Zipfel, ES ohne Verwendung",VLOOKUP(Abfalldokumentation!$E779,Produktgruppen!A:B,2,FALSE)),"-")))))))))))))))))))))))</f>
        <v>RW</v>
      </c>
      <c r="E779" s="81" t="str">
        <f>IFERROR(VLOOKUP(Abfalldokumentation!$O779,Artikel!A:C,3,FALSE),Abfalldokumentation!$O779)</f>
        <v>GRW NATUR 7,2KG</v>
      </c>
      <c r="F779" s="81" t="str">
        <f>VLOOKUP(T779,'Liste Gründe'!A:D,2,FALSE)</f>
        <v>Linienbezogen</v>
      </c>
      <c r="G779" s="80" t="str">
        <f>IF(ISBLANK(V779),VLOOKUP(Abfalldokumentation!$P779,'Liste Gründe'!A:D,3,FALSE),V779)</f>
        <v>Schlaufe gerissen</v>
      </c>
      <c r="H779" s="81" t="str">
        <f>IF(ISBLANK(Abfalldokumentation!$W779),"-",Abfalldokumentation!$W779)</f>
        <v>Schlaufe gerissen</v>
      </c>
      <c r="I779" s="81">
        <f t="shared" si="85"/>
        <v>39</v>
      </c>
      <c r="J779" s="81" t="str">
        <f t="shared" si="86"/>
        <v>Produkte</v>
      </c>
      <c r="K779" s="81" t="str">
        <f t="shared" si="87"/>
        <v>BUs</v>
      </c>
      <c r="L779" s="81" t="str">
        <f t="shared" si="88"/>
        <v>Symptome</v>
      </c>
      <c r="M779" s="81" t="str">
        <f>IFERROR(VLOOKUP(Abfalldokumentation!$O779,Kennzahlen!S:V,3,FALSE)*Abfalldokumentation!$B779,"0")</f>
        <v>0</v>
      </c>
      <c r="N779" s="81" t="str">
        <f>IF(ISBLANK(Q779),VLOOKUP(Abfalldokumentation!$O779,'Linien - BU'!R:S,2,FALSE),Q779)</f>
        <v>Abfüllung</v>
      </c>
      <c r="O779" s="77">
        <f t="shared" si="89"/>
        <v>32000049</v>
      </c>
      <c r="P779" s="77">
        <f t="shared" si="90"/>
        <v>33</v>
      </c>
      <c r="Q779" s="39" t="s">
        <v>180</v>
      </c>
      <c r="R779" s="40">
        <v>32000049</v>
      </c>
      <c r="S779" s="40">
        <v>21</v>
      </c>
      <c r="T779" s="40">
        <v>33</v>
      </c>
      <c r="U779" s="41">
        <v>44468</v>
      </c>
      <c r="V779" s="42"/>
      <c r="W779" s="40" t="s">
        <v>243</v>
      </c>
      <c r="X779" s="44" t="str">
        <f>IFERROR(VLOOKUP(Abfalldokumentation!$R779,Artikel!A:C,3,FALSE),Abfalldokumentation!$R779)</f>
        <v>GRW NATUR 7,2KG</v>
      </c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spans="1:40" ht="30" hidden="1" customHeight="1" x14ac:dyDescent="0.25">
      <c r="A780" s="73" t="str">
        <f>VLOOKUP(N780,'Linien - BU'!A:B,2,FALSE)</f>
        <v>BU1</v>
      </c>
      <c r="B780" s="74">
        <f t="shared" si="84"/>
        <v>56</v>
      </c>
      <c r="C780" s="75">
        <f>Abfalldokumentation!$U780</f>
        <v>44468</v>
      </c>
      <c r="D780" s="69" t="str">
        <f>IFERROR(IF(VLOOKUP(O780,'[1]Rohware 230'!$B:$C,2,FALSE)=0,"Rohware"),
IFERROR(IF(VLOOKUP(O780,[1]Sammelnr.!$B:$C,2,FALSE)=0,"Sammelnr. ungeschält ABS"),
IFERROR(IF(VLOOKUP(O780,[1]Sammelnr.!$E:$F,2,FALSE)=0,"Sammelnr. ungeschält VS"),
IFERROR(IF(VLOOKUP(O780,[1]Sammelnr.!$H:$I,2,FALSE)=0,"Sammelnr. geschält"),
IFERROR(IF(VLOOKUP(O780,[1]Offen!$B:$C,2,FALSE)=0,"Offen ungeschält ABS"),
IFERROR(IF(VLOOKUP(O780,[1]Offen!$E:$F,2,FALSE)=0,"Offen ungeschält VOS"),
IFERROR(IF(VLOOKUP(O780,[1]Offen!$H:$I,2,FALSE)=0,"Offen geschält RW"),
IFERROR(IF(VLOOKUP(O780,[1]Offen!$K:$L,2,FALSE)=0,"Offen vegan"),
IFERROR(IF(VLOOKUP(O780,[1]Offen!$N:$O,2,FALSE)=0,"Offen Zipfel"),
IFERROR(IF(VLOOKUP(O780,[1]Offen!$Q:$R,2,FALSE)=0,"Offen Endstücke"),
IFERROR(IF(VLOOKUP(O780,[1]Vakuumiert!$B:$C,2,FALSE)=0,"Vakuumierter VOS ungeschält"),
IFERROR(IF(VLOOKUP(O780,[1]Vakuumiert!$E:$F,2,FALSE)=0,"Vakuumierter ABS ungeschält"),
IFERROR(IF(VLOOKUP(O780,[1]Vakuumiert!$H:$I,2,FALSE)=0,"Vakuumierter VOS geschält"),
IFERROR(IF(VLOOKUP(O780,[1]Vakuumiert!$K:$L,2,FALSE)=0,"Vakuumierter VOS vegan"),
IFERROR(IF(VLOOKUP(O780,[1]Vakuumiert!$N:$O,2,FALSE)=0,"Vakuumierter VOS Zipfel"),
IFERROR(IF(VLOOKUP(O780,[1]Vakuumiert!$Q:$R,2,FALSE)=0,"Vakuumiert geschält"),
IFERROR(IF(VLOOKUP(O780,'[1]vakuumierte Fertigprodukte'!$B:$C,2,FALSE)=0,"Fertigprodukte"),
IFERROR(IF(VLOOKUP(O780,'[1]vakuumierte Fertigprodukte'!$E:$FI,2,FALSE)=0,"Vakuumierte Zipfel"),
IFERROR(IF(VLOOKUP(O780,[1]Wurste!$B:$C,2,FALSE)=0,"Räucherwürste"),
IFERROR(IF(VLOOKUP(O780,[1]Wurste!$E:$F,2,FALSE)=0,"URW/URGW Wurst"),
IFERROR(IF(VLOOKUP(O780,[1]Wurste!$H:$I,2,FALSE)=0,"HF-Wurst Vegan"),
IFERROR(IF(VLOOKUP(O780,[1]Wurste!$K:$L,2,FALSE)=0,"320er ohne Würste"),
IFERROR(IF(AND(OR(Abfalldokumentation!$A780="BU3",Abfalldokumentation!$A780="Verkauf"),Abfalldokumentation!$F780="Schimmel",Abfalldokumentation!$G780="keinen Abnehmer/kein Schälpersonal"),"Div. Zipfel, ES ohne Verwendung",VLOOKUP(Abfalldokumentation!$E780,Produktgruppen!A:B,2,FALSE)),"-")))))))))))))))))))))))</f>
        <v>ABS</v>
      </c>
      <c r="E780" s="76" t="str">
        <f>IFERROR(VLOOKUP(Abfalldokumentation!$O780,Artikel!A:C,3,FALSE),Abfalldokumentation!$O780)</f>
        <v>ABS HAV-DILL-VAKU</v>
      </c>
      <c r="F780" s="76" t="str">
        <f>VLOOKUP(T780,'Liste Gründe'!A:D,2,FALSE)</f>
        <v>Schimmel</v>
      </c>
      <c r="G780" s="75" t="str">
        <f>IF(ISBLANK(V780),VLOOKUP(Abfalldokumentation!$P780,'Liste Gründe'!A:D,3,FALSE),V780)</f>
        <v>Luftzieher</v>
      </c>
      <c r="H780" s="76" t="str">
        <f>IF(ISBLANK(Abfalldokumentation!$W780),"-",Abfalldokumentation!$W780)</f>
        <v>Luftzieher</v>
      </c>
      <c r="I780" s="76">
        <f t="shared" si="85"/>
        <v>39</v>
      </c>
      <c r="J780" s="76" t="str">
        <f t="shared" si="86"/>
        <v>Produkte</v>
      </c>
      <c r="K780" s="76" t="str">
        <f t="shared" si="87"/>
        <v>BUs</v>
      </c>
      <c r="L780" s="76" t="str">
        <f t="shared" si="88"/>
        <v>Symptome</v>
      </c>
      <c r="M780" s="76">
        <f>IFERROR(VLOOKUP(Abfalldokumentation!$O780,Kennzahlen!S:V,3,FALSE)*Abfalldokumentation!$B780,"0")</f>
        <v>56.783999999999999</v>
      </c>
      <c r="N780" s="76" t="str">
        <f>IF(ISBLANK(Q780),VLOOKUP(Abfalldokumentation!$O780,'Linien - BU'!R:S,2,FALSE),Q780)</f>
        <v>RWV</v>
      </c>
      <c r="O780" s="77">
        <f t="shared" si="89"/>
        <v>49500052</v>
      </c>
      <c r="P780" s="77">
        <f t="shared" si="90"/>
        <v>12</v>
      </c>
      <c r="Q780" s="45" t="s">
        <v>202</v>
      </c>
      <c r="R780" s="46">
        <v>49500052</v>
      </c>
      <c r="S780" s="46">
        <v>56</v>
      </c>
      <c r="T780" s="46">
        <v>12</v>
      </c>
      <c r="U780" s="47">
        <v>44468</v>
      </c>
      <c r="V780" s="48" t="s">
        <v>29</v>
      </c>
      <c r="W780" s="46" t="s">
        <v>29</v>
      </c>
      <c r="X780" s="50" t="str">
        <f>IFERROR(VLOOKUP(Abfalldokumentation!$R780,Artikel!A:C,3,FALSE),Abfalldokumentation!$R780)</f>
        <v>ABS HAV-DILL-VAKU</v>
      </c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spans="1:40" ht="30" hidden="1" customHeight="1" x14ac:dyDescent="0.25">
      <c r="A781" s="78" t="str">
        <f>VLOOKUP(N781,'Linien - BU'!A:B,2,FALSE)</f>
        <v>BU1</v>
      </c>
      <c r="B781" s="79">
        <f t="shared" si="84"/>
        <v>85.8</v>
      </c>
      <c r="C781" s="80">
        <f>Abfalldokumentation!$U781</f>
        <v>44468</v>
      </c>
      <c r="D781" s="69" t="str">
        <f>IFERROR(IF(VLOOKUP(O781,'[1]Rohware 230'!$B:$C,2,FALSE)=0,"Rohware"),
IFERROR(IF(VLOOKUP(O781,[1]Sammelnr.!$B:$C,2,FALSE)=0,"Sammelnr. ungeschält ABS"),
IFERROR(IF(VLOOKUP(O781,[1]Sammelnr.!$E:$F,2,FALSE)=0,"Sammelnr. ungeschält VS"),
IFERROR(IF(VLOOKUP(O781,[1]Sammelnr.!$H:$I,2,FALSE)=0,"Sammelnr. geschält"),
IFERROR(IF(VLOOKUP(O781,[1]Offen!$B:$C,2,FALSE)=0,"Offen ungeschält ABS"),
IFERROR(IF(VLOOKUP(O781,[1]Offen!$E:$F,2,FALSE)=0,"Offen ungeschält VOS"),
IFERROR(IF(VLOOKUP(O781,[1]Offen!$H:$I,2,FALSE)=0,"Offen geschält RW"),
IFERROR(IF(VLOOKUP(O781,[1]Offen!$K:$L,2,FALSE)=0,"Offen vegan"),
IFERROR(IF(VLOOKUP(O781,[1]Offen!$N:$O,2,FALSE)=0,"Offen Zipfel"),
IFERROR(IF(VLOOKUP(O781,[1]Offen!$Q:$R,2,FALSE)=0,"Offen Endstücke"),
IFERROR(IF(VLOOKUP(O781,[1]Vakuumiert!$B:$C,2,FALSE)=0,"Vakuumierter VOS ungeschält"),
IFERROR(IF(VLOOKUP(O781,[1]Vakuumiert!$E:$F,2,FALSE)=0,"Vakuumierter ABS ungeschält"),
IFERROR(IF(VLOOKUP(O781,[1]Vakuumiert!$H:$I,2,FALSE)=0,"Vakuumierter VOS geschält"),
IFERROR(IF(VLOOKUP(O781,[1]Vakuumiert!$K:$L,2,FALSE)=0,"Vakuumierter VOS vegan"),
IFERROR(IF(VLOOKUP(O781,[1]Vakuumiert!$N:$O,2,FALSE)=0,"Vakuumierter VOS Zipfel"),
IFERROR(IF(VLOOKUP(O781,[1]Vakuumiert!$Q:$R,2,FALSE)=0,"Vakuumiert geschält"),
IFERROR(IF(VLOOKUP(O781,'[1]vakuumierte Fertigprodukte'!$B:$C,2,FALSE)=0,"Fertigprodukte"),
IFERROR(IF(VLOOKUP(O781,'[1]vakuumierte Fertigprodukte'!$E:$FI,2,FALSE)=0,"Vakuumierte Zipfel"),
IFERROR(IF(VLOOKUP(O781,[1]Wurste!$B:$C,2,FALSE)=0,"Räucherwürste"),
IFERROR(IF(VLOOKUP(O781,[1]Wurste!$E:$F,2,FALSE)=0,"URW/URGW Wurst"),
IFERROR(IF(VLOOKUP(O781,[1]Wurste!$H:$I,2,FALSE)=0,"HF-Wurst Vegan"),
IFERROR(IF(VLOOKUP(O781,[1]Wurste!$K:$L,2,FALSE)=0,"320er ohne Würste"),
IFERROR(IF(AND(OR(Abfalldokumentation!$A781="BU3",Abfalldokumentation!$A781="Verkauf"),Abfalldokumentation!$F781="Schimmel",Abfalldokumentation!$G781="keinen Abnehmer/kein Schälpersonal"),"Div. Zipfel, ES ohne Verwendung",VLOOKUP(Abfalldokumentation!$E781,Produktgruppen!A:B,2,FALSE)),"-")))))))))))))))))))))))</f>
        <v>Diverses</v>
      </c>
      <c r="E781" s="81" t="str">
        <f>IFERROR(VLOOKUP(Abfalldokumentation!$O781,Artikel!A:C,3,FALSE),Abfalldokumentation!$O781)</f>
        <v>Diverses</v>
      </c>
      <c r="F781" s="81" t="str">
        <f>VLOOKUP(T781,'Liste Gründe'!A:D,2,FALSE)</f>
        <v>Linienbezogen</v>
      </c>
      <c r="G781" s="80" t="str">
        <f>IF(ISBLANK(V781),VLOOKUP(Abfalldokumentation!$P781,'Liste Gründe'!A:D,3,FALSE),V781)</f>
        <v>Maschinenabfall</v>
      </c>
      <c r="H781" s="81" t="str">
        <f>IF(ISBLANK(Abfalldokumentation!$W781),"-",Abfalldokumentation!$W781)</f>
        <v>-</v>
      </c>
      <c r="I781" s="81">
        <f t="shared" si="85"/>
        <v>39</v>
      </c>
      <c r="J781" s="81" t="str">
        <f t="shared" si="86"/>
        <v>Produkte</v>
      </c>
      <c r="K781" s="81" t="str">
        <f t="shared" si="87"/>
        <v>BUs</v>
      </c>
      <c r="L781" s="81" t="str">
        <f t="shared" si="88"/>
        <v>Symptome</v>
      </c>
      <c r="M781" s="81" t="str">
        <f>IFERROR(VLOOKUP(Abfalldokumentation!$O781,Kennzahlen!S:V,3,FALSE)*Abfalldokumentation!$B781,"0")</f>
        <v>0</v>
      </c>
      <c r="N781" s="81" t="str">
        <f>IF(ISBLANK(Q781),VLOOKUP(Abfalldokumentation!$O781,'Linien - BU'!R:S,2,FALSE),Q781)</f>
        <v>Strudelline</v>
      </c>
      <c r="O781" s="77" t="str">
        <f t="shared" si="89"/>
        <v>Diverses</v>
      </c>
      <c r="P781" s="77">
        <f t="shared" si="90"/>
        <v>30</v>
      </c>
      <c r="Q781" s="39" t="s">
        <v>222</v>
      </c>
      <c r="R781" s="40" t="s">
        <v>110</v>
      </c>
      <c r="S781" s="40">
        <v>85.8</v>
      </c>
      <c r="T781" s="40">
        <v>30</v>
      </c>
      <c r="U781" s="41">
        <v>44468</v>
      </c>
      <c r="V781" s="42"/>
      <c r="W781" s="40" t="s">
        <v>54</v>
      </c>
      <c r="X781" s="44" t="str">
        <f>IFERROR(VLOOKUP(Abfalldokumentation!$R781,Artikel!A:C,3,FALSE),Abfalldokumentation!$R781)</f>
        <v>Diverses</v>
      </c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spans="1:40" ht="30" hidden="1" customHeight="1" x14ac:dyDescent="0.25">
      <c r="A782" s="73" t="str">
        <f>VLOOKUP(N782,'Linien - BU'!A:B,2,FALSE)</f>
        <v>BU3</v>
      </c>
      <c r="B782" s="74">
        <f t="shared" si="84"/>
        <v>9</v>
      </c>
      <c r="C782" s="75">
        <f>Abfalldokumentation!$U782</f>
        <v>44468</v>
      </c>
      <c r="D782" s="69" t="str">
        <f>IFERROR(IF(VLOOKUP(O782,'[1]Rohware 230'!$B:$C,2,FALSE)=0,"Rohware"),
IFERROR(IF(VLOOKUP(O782,[1]Sammelnr.!$B:$C,2,FALSE)=0,"Sammelnr. ungeschält ABS"),
IFERROR(IF(VLOOKUP(O782,[1]Sammelnr.!$E:$F,2,FALSE)=0,"Sammelnr. ungeschält VS"),
IFERROR(IF(VLOOKUP(O782,[1]Sammelnr.!$H:$I,2,FALSE)=0,"Sammelnr. geschält"),
IFERROR(IF(VLOOKUP(O782,[1]Offen!$B:$C,2,FALSE)=0,"Offen ungeschält ABS"),
IFERROR(IF(VLOOKUP(O782,[1]Offen!$E:$F,2,FALSE)=0,"Offen ungeschält VOS"),
IFERROR(IF(VLOOKUP(O782,[1]Offen!$H:$I,2,FALSE)=0,"Offen geschält RW"),
IFERROR(IF(VLOOKUP(O782,[1]Offen!$K:$L,2,FALSE)=0,"Offen vegan"),
IFERROR(IF(VLOOKUP(O782,[1]Offen!$N:$O,2,FALSE)=0,"Offen Zipfel"),
IFERROR(IF(VLOOKUP(O782,[1]Offen!$Q:$R,2,FALSE)=0,"Offen Endstücke"),
IFERROR(IF(VLOOKUP(O782,[1]Vakuumiert!$B:$C,2,FALSE)=0,"Vakuumierter VOS ungeschält"),
IFERROR(IF(VLOOKUP(O782,[1]Vakuumiert!$E:$F,2,FALSE)=0,"Vakuumierter ABS ungeschält"),
IFERROR(IF(VLOOKUP(O782,[1]Vakuumiert!$H:$I,2,FALSE)=0,"Vakuumierter VOS geschält"),
IFERROR(IF(VLOOKUP(O782,[1]Vakuumiert!$K:$L,2,FALSE)=0,"Vakuumierter VOS vegan"),
IFERROR(IF(VLOOKUP(O782,[1]Vakuumiert!$N:$O,2,FALSE)=0,"Vakuumierter VOS Zipfel"),
IFERROR(IF(VLOOKUP(O782,[1]Vakuumiert!$Q:$R,2,FALSE)=0,"Vakuumiert geschält"),
IFERROR(IF(VLOOKUP(O782,'[1]vakuumierte Fertigprodukte'!$B:$C,2,FALSE)=0,"Fertigprodukte"),
IFERROR(IF(VLOOKUP(O782,'[1]vakuumierte Fertigprodukte'!$E:$FI,2,FALSE)=0,"Vakuumierte Zipfel"),
IFERROR(IF(VLOOKUP(O782,[1]Wurste!$B:$C,2,FALSE)=0,"Räucherwürste"),
IFERROR(IF(VLOOKUP(O782,[1]Wurste!$E:$F,2,FALSE)=0,"URW/URGW Wurst"),
IFERROR(IF(VLOOKUP(O782,[1]Wurste!$H:$I,2,FALSE)=0,"HF-Wurst Vegan"),
IFERROR(IF(VLOOKUP(O782,[1]Wurste!$K:$L,2,FALSE)=0,"320er ohne Würste"),
IFERROR(IF(AND(OR(Abfalldokumentation!$A782="BU3",Abfalldokumentation!$A782="Verkauf"),Abfalldokumentation!$F782="Schimmel",Abfalldokumentation!$G782="keinen Abnehmer/kein Schälpersonal"),"Div. Zipfel, ES ohne Verwendung",VLOOKUP(Abfalldokumentation!$E782,Produktgruppen!A:B,2,FALSE)),"-")))))))))))))))))))))))</f>
        <v>Diverses</v>
      </c>
      <c r="E782" s="76" t="str">
        <f>IFERROR(VLOOKUP(Abfalldokumentation!$O782,Artikel!A:C,3,FALSE),Abfalldokumentation!$O782)</f>
        <v>Diverses</v>
      </c>
      <c r="F782" s="76" t="str">
        <f>VLOOKUP(T782,'Liste Gründe'!A:D,2,FALSE)</f>
        <v>Schimmel</v>
      </c>
      <c r="G782" s="75" t="str">
        <f>IF(ISBLANK(V782),VLOOKUP(Abfalldokumentation!$P782,'Liste Gründe'!A:D,3,FALSE),V782)</f>
        <v>VOS &gt; Einsatz</v>
      </c>
      <c r="H782" s="76" t="str">
        <f>IF(ISBLANK(Abfalldokumentation!$W782),"-",Abfalldokumentation!$W782)</f>
        <v>-</v>
      </c>
      <c r="I782" s="76">
        <f t="shared" si="85"/>
        <v>39</v>
      </c>
      <c r="J782" s="76" t="str">
        <f t="shared" si="86"/>
        <v>Produkte</v>
      </c>
      <c r="K782" s="76" t="str">
        <f t="shared" si="87"/>
        <v>BUs</v>
      </c>
      <c r="L782" s="76" t="str">
        <f t="shared" si="88"/>
        <v>Symptome</v>
      </c>
      <c r="M782" s="76" t="str">
        <f>IFERROR(VLOOKUP(Abfalldokumentation!$O782,Kennzahlen!S:V,3,FALSE)*Abfalldokumentation!$B782,"0")</f>
        <v>0</v>
      </c>
      <c r="N782" s="76" t="str">
        <f>IF(ISBLANK(Q782),VLOOKUP(Abfalldokumentation!$O782,'Linien - BU'!R:S,2,FALSE),Q782)</f>
        <v>L9</v>
      </c>
      <c r="O782" s="77" t="str">
        <f t="shared" si="89"/>
        <v>Diverses</v>
      </c>
      <c r="P782" s="77">
        <f t="shared" si="90"/>
        <v>12</v>
      </c>
      <c r="Q782" s="45" t="s">
        <v>223</v>
      </c>
      <c r="R782" s="46" t="s">
        <v>110</v>
      </c>
      <c r="S782" s="46">
        <v>9</v>
      </c>
      <c r="T782" s="46">
        <v>12</v>
      </c>
      <c r="U782" s="47">
        <v>44468</v>
      </c>
      <c r="V782" s="48" t="s">
        <v>21</v>
      </c>
      <c r="W782" s="46" t="s">
        <v>54</v>
      </c>
      <c r="X782" s="50" t="str">
        <f>IFERROR(VLOOKUP(Abfalldokumentation!$R782,Artikel!A:C,3,FALSE),Abfalldokumentation!$R782)</f>
        <v>Diverses</v>
      </c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spans="1:40" ht="30" customHeight="1" x14ac:dyDescent="0.25">
      <c r="A783" s="78" t="str">
        <f>VLOOKUP(N783,'Linien - BU'!A:B,2,FALSE)</f>
        <v>BU1</v>
      </c>
      <c r="B783" s="79">
        <f t="shared" si="84"/>
        <v>100</v>
      </c>
      <c r="C783" s="80">
        <f>Abfalldokumentation!$U783</f>
        <v>44468</v>
      </c>
      <c r="D783" s="69" t="str">
        <f>IFERROR(IF(VLOOKUP(O783,'[1]Rohware 230'!$B:$C,2,FALSE)=0,"Rohware"),
IFERROR(IF(VLOOKUP(O783,[1]Sammelnr.!$B:$C,2,FALSE)=0,"Sammelnr. ungeschält ABS"),
IFERROR(IF(VLOOKUP(O783,[1]Sammelnr.!$E:$F,2,FALSE)=0,"Sammelnr. ungeschält VS"),
IFERROR(IF(VLOOKUP(O783,[1]Sammelnr.!$H:$I,2,FALSE)=0,"Sammelnr. geschält"),
IFERROR(IF(VLOOKUP(O783,[1]Offen!$B:$C,2,FALSE)=0,"Offen ungeschält ABS"),
IFERROR(IF(VLOOKUP(O783,[1]Offen!$E:$F,2,FALSE)=0,"Offen ungeschält VOS"),
IFERROR(IF(VLOOKUP(O783,[1]Offen!$H:$I,2,FALSE)=0,"Offen geschält RW"),
IFERROR(IF(VLOOKUP(O783,[1]Offen!$K:$L,2,FALSE)=0,"Offen vegan"),
IFERROR(IF(VLOOKUP(O783,[1]Offen!$N:$O,2,FALSE)=0,"Offen Zipfel"),
IFERROR(IF(VLOOKUP(O783,[1]Offen!$Q:$R,2,FALSE)=0,"Offen Endstücke"),
IFERROR(IF(VLOOKUP(O783,[1]Vakuumiert!$B:$C,2,FALSE)=0,"Vakuumierter VOS ungeschält"),
IFERROR(IF(VLOOKUP(O783,[1]Vakuumiert!$E:$F,2,FALSE)=0,"Vakuumierter ABS ungeschält"),
IFERROR(IF(VLOOKUP(O783,[1]Vakuumiert!$H:$I,2,FALSE)=0,"Vakuumierter VOS geschält"),
IFERROR(IF(VLOOKUP(O783,[1]Vakuumiert!$K:$L,2,FALSE)=0,"Vakuumierter VOS vegan"),
IFERROR(IF(VLOOKUP(O783,[1]Vakuumiert!$N:$O,2,FALSE)=0,"Vakuumierter VOS Zipfel"),
IFERROR(IF(VLOOKUP(O783,[1]Vakuumiert!$Q:$R,2,FALSE)=0,"Vakuumiert geschält"),
IFERROR(IF(VLOOKUP(O783,'[1]vakuumierte Fertigprodukte'!$B:$C,2,FALSE)=0,"Fertigprodukte"),
IFERROR(IF(VLOOKUP(O783,'[1]vakuumierte Fertigprodukte'!$E:$FI,2,FALSE)=0,"Vakuumierte Zipfel"),
IFERROR(IF(VLOOKUP(O783,[1]Wurste!$B:$C,2,FALSE)=0,"Räucherwürste"),
IFERROR(IF(VLOOKUP(O783,[1]Wurste!$E:$F,2,FALSE)=0,"URW/URGW Wurst"),
IFERROR(IF(VLOOKUP(O783,[1]Wurste!$H:$I,2,FALSE)=0,"HF-Wurst Vegan"),
IFERROR(IF(VLOOKUP(O783,[1]Wurste!$K:$L,2,FALSE)=0,"320er ohne Würste"),
IFERROR(IF(AND(OR(Abfalldokumentation!$A783="BU3",Abfalldokumentation!$A783="Verkauf"),Abfalldokumentation!$F783="Schimmel",Abfalldokumentation!$G783="keinen Abnehmer/kein Schälpersonal"),"Div. Zipfel, ES ohne Verwendung",VLOOKUP(Abfalldokumentation!$E783,Produktgruppen!A:B,2,FALSE)),"-")))))))))))))))))))))))</f>
        <v>Diverses</v>
      </c>
      <c r="E783" s="81" t="str">
        <f>IFERROR(VLOOKUP(Abfalldokumentation!$O783,Artikel!A:C,3,FALSE),Abfalldokumentation!$O783)</f>
        <v>Diverses aus Abfüllung</v>
      </c>
      <c r="F783" s="81" t="str">
        <f>VLOOKUP(T783,'Liste Gründe'!A:D,2,FALSE)</f>
        <v>Linienbezogen</v>
      </c>
      <c r="G783" s="80" t="str">
        <f>IF(ISBLANK(V783),VLOOKUP(Abfalldokumentation!$P783,'Liste Gründe'!A:D,3,FALSE),V783)</f>
        <v>Darm geplatzt</v>
      </c>
      <c r="H783" s="81" t="str">
        <f>IF(ISBLANK(Abfalldokumentation!$W783),"-",Abfalldokumentation!$W783)</f>
        <v>-</v>
      </c>
      <c r="I783" s="81">
        <f t="shared" si="85"/>
        <v>39</v>
      </c>
      <c r="J783" s="81" t="str">
        <f t="shared" si="86"/>
        <v>Produkte</v>
      </c>
      <c r="K783" s="81" t="str">
        <f t="shared" si="87"/>
        <v>BUs</v>
      </c>
      <c r="L783" s="81" t="str">
        <f t="shared" si="88"/>
        <v>Symptome</v>
      </c>
      <c r="M783" s="81" t="str">
        <f>IFERROR(VLOOKUP(Abfalldokumentation!$O783,Kennzahlen!S:V,3,FALSE)*Abfalldokumentation!$B783,"0")</f>
        <v>0</v>
      </c>
      <c r="N783" s="81" t="str">
        <f>IF(ISBLANK(Q783),VLOOKUP(Abfalldokumentation!$O783,'Linien - BU'!R:S,2,FALSE),Q783)</f>
        <v>Abfüllung</v>
      </c>
      <c r="O783" s="77" t="str">
        <f t="shared" si="89"/>
        <v>Diverses aus Abfüllung</v>
      </c>
      <c r="P783" s="77">
        <f t="shared" si="90"/>
        <v>34</v>
      </c>
      <c r="Q783" s="39" t="s">
        <v>180</v>
      </c>
      <c r="R783" s="40" t="s">
        <v>193</v>
      </c>
      <c r="S783" s="40">
        <v>100</v>
      </c>
      <c r="T783" s="40">
        <v>34</v>
      </c>
      <c r="U783" s="41">
        <v>44468</v>
      </c>
      <c r="V783" s="42"/>
      <c r="W783" s="40"/>
      <c r="X783" s="44" t="str">
        <f>IFERROR(VLOOKUP(Abfalldokumentation!$R783,Artikel!A:C,3,FALSE),Abfalldokumentation!$R783)</f>
        <v>Diverses aus Abfüllung</v>
      </c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spans="1:40" ht="30" hidden="1" customHeight="1" x14ac:dyDescent="0.25">
      <c r="A784" s="73" t="str">
        <f>VLOOKUP(N784,'Linien - BU'!A:B,2,FALSE)</f>
        <v>BU1</v>
      </c>
      <c r="B784" s="74">
        <f t="shared" si="84"/>
        <v>62</v>
      </c>
      <c r="C784" s="75">
        <f>Abfalldokumentation!$U784</f>
        <v>44468</v>
      </c>
      <c r="D784" s="69" t="str">
        <f>IFERROR(IF(VLOOKUP(O784,'[1]Rohware 230'!$B:$C,2,FALSE)=0,"Rohware"),
IFERROR(IF(VLOOKUP(O784,[1]Sammelnr.!$B:$C,2,FALSE)=0,"Sammelnr. ungeschält ABS"),
IFERROR(IF(VLOOKUP(O784,[1]Sammelnr.!$E:$F,2,FALSE)=0,"Sammelnr. ungeschält VS"),
IFERROR(IF(VLOOKUP(O784,[1]Sammelnr.!$H:$I,2,FALSE)=0,"Sammelnr. geschält"),
IFERROR(IF(VLOOKUP(O784,[1]Offen!$B:$C,2,FALSE)=0,"Offen ungeschält ABS"),
IFERROR(IF(VLOOKUP(O784,[1]Offen!$E:$F,2,FALSE)=0,"Offen ungeschält VOS"),
IFERROR(IF(VLOOKUP(O784,[1]Offen!$H:$I,2,FALSE)=0,"Offen geschält RW"),
IFERROR(IF(VLOOKUP(O784,[1]Offen!$K:$L,2,FALSE)=0,"Offen vegan"),
IFERROR(IF(VLOOKUP(O784,[1]Offen!$N:$O,2,FALSE)=0,"Offen Zipfel"),
IFERROR(IF(VLOOKUP(O784,[1]Offen!$Q:$R,2,FALSE)=0,"Offen Endstücke"),
IFERROR(IF(VLOOKUP(O784,[1]Vakuumiert!$B:$C,2,FALSE)=0,"Vakuumierter VOS ungeschält"),
IFERROR(IF(VLOOKUP(O784,[1]Vakuumiert!$E:$F,2,FALSE)=0,"Vakuumierter ABS ungeschält"),
IFERROR(IF(VLOOKUP(O784,[1]Vakuumiert!$H:$I,2,FALSE)=0,"Vakuumierter VOS geschält"),
IFERROR(IF(VLOOKUP(O784,[1]Vakuumiert!$K:$L,2,FALSE)=0,"Vakuumierter VOS vegan"),
IFERROR(IF(VLOOKUP(O784,[1]Vakuumiert!$N:$O,2,FALSE)=0,"Vakuumierter VOS Zipfel"),
IFERROR(IF(VLOOKUP(O784,[1]Vakuumiert!$Q:$R,2,FALSE)=0,"Vakuumiert geschält"),
IFERROR(IF(VLOOKUP(O784,'[1]vakuumierte Fertigprodukte'!$B:$C,2,FALSE)=0,"Fertigprodukte"),
IFERROR(IF(VLOOKUP(O784,'[1]vakuumierte Fertigprodukte'!$E:$FI,2,FALSE)=0,"Vakuumierte Zipfel"),
IFERROR(IF(VLOOKUP(O784,[1]Wurste!$B:$C,2,FALSE)=0,"Räucherwürste"),
IFERROR(IF(VLOOKUP(O784,[1]Wurste!$E:$F,2,FALSE)=0,"URW/URGW Wurst"),
IFERROR(IF(VLOOKUP(O784,[1]Wurste!$H:$I,2,FALSE)=0,"HF-Wurst Vegan"),
IFERROR(IF(VLOOKUP(O784,[1]Wurste!$K:$L,2,FALSE)=0,"320er ohne Würste"),
IFERROR(IF(AND(OR(Abfalldokumentation!$A784="BU3",Abfalldokumentation!$A784="Verkauf"),Abfalldokumentation!$F784="Schimmel",Abfalldokumentation!$G784="keinen Abnehmer/kein Schälpersonal"),"Div. Zipfel, ES ohne Verwendung",VLOOKUP(Abfalldokumentation!$E784,Produktgruppen!A:B,2,FALSE)),"-")))))))))))))))))))))))</f>
        <v>Diverses</v>
      </c>
      <c r="E784" s="76" t="str">
        <f>IFERROR(VLOOKUP(Abfalldokumentation!$O784,Artikel!A:C,3,FALSE),Abfalldokumentation!$O784)</f>
        <v>Diverses aus Schmelze</v>
      </c>
      <c r="F784" s="76" t="str">
        <f>VLOOKUP(T784,'Liste Gründe'!A:D,2,FALSE)</f>
        <v>Linienbezogen</v>
      </c>
      <c r="G784" s="75" t="str">
        <f>IF(ISBLANK(V784),VLOOKUP(Abfalldokumentation!$P784,'Liste Gründe'!A:D,3,FALSE),V784)</f>
        <v>Reinigung</v>
      </c>
      <c r="H784" s="76" t="str">
        <f>IF(ISBLANK(Abfalldokumentation!$W784),"-",Abfalldokumentation!$W784)</f>
        <v>-</v>
      </c>
      <c r="I784" s="76">
        <f t="shared" si="85"/>
        <v>39</v>
      </c>
      <c r="J784" s="76" t="str">
        <f t="shared" si="86"/>
        <v>Produkte</v>
      </c>
      <c r="K784" s="76" t="str">
        <f t="shared" si="87"/>
        <v>BUs</v>
      </c>
      <c r="L784" s="76" t="str">
        <f t="shared" si="88"/>
        <v>Symptome</v>
      </c>
      <c r="M784" s="76" t="str">
        <f>IFERROR(VLOOKUP(Abfalldokumentation!$O784,Kennzahlen!S:V,3,FALSE)*Abfalldokumentation!$B784,"0")</f>
        <v>0</v>
      </c>
      <c r="N784" s="76" t="str">
        <f>IF(ISBLANK(Q784),VLOOKUP(Abfalldokumentation!$O784,'Linien - BU'!R:S,2,FALSE),Q784)</f>
        <v>Schmelze</v>
      </c>
      <c r="O784" s="77" t="str">
        <f t="shared" si="89"/>
        <v>Diverses aus Schmelze</v>
      </c>
      <c r="P784" s="77">
        <f t="shared" si="90"/>
        <v>10</v>
      </c>
      <c r="Q784" s="45" t="s">
        <v>184</v>
      </c>
      <c r="R784" s="46" t="s">
        <v>211</v>
      </c>
      <c r="S784" s="46">
        <v>62</v>
      </c>
      <c r="T784" s="46">
        <v>10</v>
      </c>
      <c r="U784" s="47">
        <v>44468</v>
      </c>
      <c r="V784" s="48"/>
      <c r="W784" s="46"/>
      <c r="X784" s="50" t="str">
        <f>IFERROR(VLOOKUP(Abfalldokumentation!$R784,Artikel!A:C,3,FALSE),Abfalldokumentation!$R784)</f>
        <v>Diverses aus Schmelze</v>
      </c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spans="1:40" ht="30" customHeight="1" x14ac:dyDescent="0.25">
      <c r="A785" s="78" t="str">
        <f>VLOOKUP(N785,'Linien - BU'!A:B,2,FALSE)</f>
        <v>BU1</v>
      </c>
      <c r="B785" s="79">
        <f t="shared" si="84"/>
        <v>20</v>
      </c>
      <c r="C785" s="80">
        <f>Abfalldokumentation!$U785</f>
        <v>44468</v>
      </c>
      <c r="D785" s="69" t="str">
        <f>IFERROR(IF(VLOOKUP(O785,'[1]Rohware 230'!$B:$C,2,FALSE)=0,"Rohware"),
IFERROR(IF(VLOOKUP(O785,[1]Sammelnr.!$B:$C,2,FALSE)=0,"Sammelnr. ungeschält ABS"),
IFERROR(IF(VLOOKUP(O785,[1]Sammelnr.!$E:$F,2,FALSE)=0,"Sammelnr. ungeschält VS"),
IFERROR(IF(VLOOKUP(O785,[1]Sammelnr.!$H:$I,2,FALSE)=0,"Sammelnr. geschält"),
IFERROR(IF(VLOOKUP(O785,[1]Offen!$B:$C,2,FALSE)=0,"Offen ungeschält ABS"),
IFERROR(IF(VLOOKUP(O785,[1]Offen!$E:$F,2,FALSE)=0,"Offen ungeschält VOS"),
IFERROR(IF(VLOOKUP(O785,[1]Offen!$H:$I,2,FALSE)=0,"Offen geschält RW"),
IFERROR(IF(VLOOKUP(O785,[1]Offen!$K:$L,2,FALSE)=0,"Offen vegan"),
IFERROR(IF(VLOOKUP(O785,[1]Offen!$N:$O,2,FALSE)=0,"Offen Zipfel"),
IFERROR(IF(VLOOKUP(O785,[1]Offen!$Q:$R,2,FALSE)=0,"Offen Endstücke"),
IFERROR(IF(VLOOKUP(O785,[1]Vakuumiert!$B:$C,2,FALSE)=0,"Vakuumierter VOS ungeschält"),
IFERROR(IF(VLOOKUP(O785,[1]Vakuumiert!$E:$F,2,FALSE)=0,"Vakuumierter ABS ungeschält"),
IFERROR(IF(VLOOKUP(O785,[1]Vakuumiert!$H:$I,2,FALSE)=0,"Vakuumierter VOS geschält"),
IFERROR(IF(VLOOKUP(O785,[1]Vakuumiert!$K:$L,2,FALSE)=0,"Vakuumierter VOS vegan"),
IFERROR(IF(VLOOKUP(O785,[1]Vakuumiert!$N:$O,2,FALSE)=0,"Vakuumierter VOS Zipfel"),
IFERROR(IF(VLOOKUP(O785,[1]Vakuumiert!$Q:$R,2,FALSE)=0,"Vakuumiert geschält"),
IFERROR(IF(VLOOKUP(O785,'[1]vakuumierte Fertigprodukte'!$B:$C,2,FALSE)=0,"Fertigprodukte"),
IFERROR(IF(VLOOKUP(O785,'[1]vakuumierte Fertigprodukte'!$E:$FI,2,FALSE)=0,"Vakuumierte Zipfel"),
IFERROR(IF(VLOOKUP(O785,[1]Wurste!$B:$C,2,FALSE)=0,"Räucherwürste"),
IFERROR(IF(VLOOKUP(O785,[1]Wurste!$E:$F,2,FALSE)=0,"URW/URGW Wurst"),
IFERROR(IF(VLOOKUP(O785,[1]Wurste!$H:$I,2,FALSE)=0,"HF-Wurst Vegan"),
IFERROR(IF(VLOOKUP(O785,[1]Wurste!$K:$L,2,FALSE)=0,"320er ohne Würste"),
IFERROR(IF(AND(OR(Abfalldokumentation!$A785="BU3",Abfalldokumentation!$A785="Verkauf"),Abfalldokumentation!$F785="Schimmel",Abfalldokumentation!$G785="keinen Abnehmer/kein Schälpersonal"),"Div. Zipfel, ES ohne Verwendung",VLOOKUP(Abfalldokumentation!$E785,Produktgruppen!A:B,2,FALSE)),"-")))))))))))))))))))))))</f>
        <v>ganze Würste</v>
      </c>
      <c r="E785" s="81" t="str">
        <f>IFERROR(VLOOKUP(Abfalldokumentation!$O785,Artikel!A:C,3,FALSE),Abfalldokumentation!$O785)</f>
        <v>ganze Wurst gourme natur</v>
      </c>
      <c r="F785" s="81" t="str">
        <f>VLOOKUP(T785,'Liste Gründe'!A:D,2,FALSE)</f>
        <v>Linienbezogen</v>
      </c>
      <c r="G785" s="80" t="str">
        <f>IF(ISBLANK(V785),VLOOKUP(Abfalldokumentation!$P785,'Liste Gründe'!A:D,3,FALSE),V785)</f>
        <v>Darm geplatzt</v>
      </c>
      <c r="H785" s="81" t="str">
        <f>IF(ISBLANK(Abfalldokumentation!$W785),"-",Abfalldokumentation!$W785)</f>
        <v>-</v>
      </c>
      <c r="I785" s="81">
        <f t="shared" si="85"/>
        <v>39</v>
      </c>
      <c r="J785" s="81" t="str">
        <f t="shared" si="86"/>
        <v>Produkte</v>
      </c>
      <c r="K785" s="81" t="str">
        <f t="shared" si="87"/>
        <v>BUs</v>
      </c>
      <c r="L785" s="81" t="str">
        <f t="shared" si="88"/>
        <v>Symptome</v>
      </c>
      <c r="M785" s="81" t="str">
        <f>IFERROR(VLOOKUP(Abfalldokumentation!$O785,Kennzahlen!S:V,3,FALSE)*Abfalldokumentation!$B785,"0")</f>
        <v>0</v>
      </c>
      <c r="N785" s="81" t="str">
        <f>IF(ISBLANK(Q785),VLOOKUP(Abfalldokumentation!$O785,'Linien - BU'!R:S,2,FALSE),Q785)</f>
        <v>Räucherei</v>
      </c>
      <c r="O785" s="77" t="str">
        <f t="shared" si="89"/>
        <v>ganze Wurst gourme natur</v>
      </c>
      <c r="P785" s="77">
        <f t="shared" si="90"/>
        <v>34</v>
      </c>
      <c r="Q785" s="39" t="s">
        <v>269</v>
      </c>
      <c r="R785" s="40" t="s">
        <v>287</v>
      </c>
      <c r="S785" s="40">
        <v>20</v>
      </c>
      <c r="T785" s="40">
        <v>34</v>
      </c>
      <c r="U785" s="41">
        <v>44468</v>
      </c>
      <c r="V785" s="42"/>
      <c r="W785" s="40"/>
      <c r="X785" s="44" t="str">
        <f>IFERROR(VLOOKUP(Abfalldokumentation!$R785,Artikel!A:C,3,FALSE),Abfalldokumentation!$R785)</f>
        <v>ganze Wurst gourme natur</v>
      </c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spans="1:40" ht="30" hidden="1" customHeight="1" x14ac:dyDescent="0.25">
      <c r="A786" s="73" t="str">
        <f>VLOOKUP(N786,'Linien - BU'!A:B,2,FALSE)</f>
        <v>BU1</v>
      </c>
      <c r="B786" s="74">
        <f t="shared" si="84"/>
        <v>10</v>
      </c>
      <c r="C786" s="75">
        <f>Abfalldokumentation!$U786</f>
        <v>44468</v>
      </c>
      <c r="D786" s="69" t="str">
        <f>IFERROR(IF(VLOOKUP(O786,'[1]Rohware 230'!$B:$C,2,FALSE)=0,"Rohware"),
IFERROR(IF(VLOOKUP(O786,[1]Sammelnr.!$B:$C,2,FALSE)=0,"Sammelnr. ungeschält ABS"),
IFERROR(IF(VLOOKUP(O786,[1]Sammelnr.!$E:$F,2,FALSE)=0,"Sammelnr. ungeschält VS"),
IFERROR(IF(VLOOKUP(O786,[1]Sammelnr.!$H:$I,2,FALSE)=0,"Sammelnr. geschält"),
IFERROR(IF(VLOOKUP(O786,[1]Offen!$B:$C,2,FALSE)=0,"Offen ungeschält ABS"),
IFERROR(IF(VLOOKUP(O786,[1]Offen!$E:$F,2,FALSE)=0,"Offen ungeschält VOS"),
IFERROR(IF(VLOOKUP(O786,[1]Offen!$H:$I,2,FALSE)=0,"Offen geschält RW"),
IFERROR(IF(VLOOKUP(O786,[1]Offen!$K:$L,2,FALSE)=0,"Offen vegan"),
IFERROR(IF(VLOOKUP(O786,[1]Offen!$N:$O,2,FALSE)=0,"Offen Zipfel"),
IFERROR(IF(VLOOKUP(O786,[1]Offen!$Q:$R,2,FALSE)=0,"Offen Endstücke"),
IFERROR(IF(VLOOKUP(O786,[1]Vakuumiert!$B:$C,2,FALSE)=0,"Vakuumierter VOS ungeschält"),
IFERROR(IF(VLOOKUP(O786,[1]Vakuumiert!$E:$F,2,FALSE)=0,"Vakuumierter ABS ungeschält"),
IFERROR(IF(VLOOKUP(O786,[1]Vakuumiert!$H:$I,2,FALSE)=0,"Vakuumierter VOS geschält"),
IFERROR(IF(VLOOKUP(O786,[1]Vakuumiert!$K:$L,2,FALSE)=0,"Vakuumierter VOS vegan"),
IFERROR(IF(VLOOKUP(O786,[1]Vakuumiert!$N:$O,2,FALSE)=0,"Vakuumierter VOS Zipfel"),
IFERROR(IF(VLOOKUP(O786,[1]Vakuumiert!$Q:$R,2,FALSE)=0,"Vakuumiert geschält"),
IFERROR(IF(VLOOKUP(O786,'[1]vakuumierte Fertigprodukte'!$B:$C,2,FALSE)=0,"Fertigprodukte"),
IFERROR(IF(VLOOKUP(O786,'[1]vakuumierte Fertigprodukte'!$E:$FI,2,FALSE)=0,"Vakuumierte Zipfel"),
IFERROR(IF(VLOOKUP(O786,[1]Wurste!$B:$C,2,FALSE)=0,"Räucherwürste"),
IFERROR(IF(VLOOKUP(O786,[1]Wurste!$E:$F,2,FALSE)=0,"URW/URGW Wurst"),
IFERROR(IF(VLOOKUP(O786,[1]Wurste!$H:$I,2,FALSE)=0,"HF-Wurst Vegan"),
IFERROR(IF(VLOOKUP(O786,[1]Wurste!$K:$L,2,FALSE)=0,"320er ohne Würste"),
IFERROR(IF(AND(OR(Abfalldokumentation!$A786="BU3",Abfalldokumentation!$A786="Verkauf"),Abfalldokumentation!$F786="Schimmel",Abfalldokumentation!$G786="keinen Abnehmer/kein Schälpersonal"),"Div. Zipfel, ES ohne Verwendung",VLOOKUP(Abfalldokumentation!$E786,Produktgruppen!A:B,2,FALSE)),"-")))))))))))))))))))))))</f>
        <v>ganze Würste</v>
      </c>
      <c r="E786" s="76" t="str">
        <f>IFERROR(VLOOKUP(Abfalldokumentation!$O786,Artikel!A:C,3,FALSE),Abfalldokumentation!$O786)</f>
        <v>ganze Wurst gourme natur</v>
      </c>
      <c r="F786" s="76" t="str">
        <f>VLOOKUP(T786,'Liste Gründe'!A:D,2,FALSE)</f>
        <v>Linienbezogen</v>
      </c>
      <c r="G786" s="75" t="str">
        <f>IF(ISBLANK(V786),VLOOKUP(Abfalldokumentation!$P786,'Liste Gründe'!A:D,3,FALSE),V786)</f>
        <v>Schlaufe gerissen</v>
      </c>
      <c r="H786" s="76" t="str">
        <f>IF(ISBLANK(Abfalldokumentation!$W786),"-",Abfalldokumentation!$W786)</f>
        <v>-</v>
      </c>
      <c r="I786" s="76">
        <f t="shared" si="85"/>
        <v>39</v>
      </c>
      <c r="J786" s="76" t="str">
        <f t="shared" si="86"/>
        <v>Produkte</v>
      </c>
      <c r="K786" s="76" t="str">
        <f t="shared" si="87"/>
        <v>BUs</v>
      </c>
      <c r="L786" s="76" t="str">
        <f t="shared" si="88"/>
        <v>Symptome</v>
      </c>
      <c r="M786" s="76" t="str">
        <f>IFERROR(VLOOKUP(Abfalldokumentation!$O786,Kennzahlen!S:V,3,FALSE)*Abfalldokumentation!$B786,"0")</f>
        <v>0</v>
      </c>
      <c r="N786" s="76" t="str">
        <f>IF(ISBLANK(Q786),VLOOKUP(Abfalldokumentation!$O786,'Linien - BU'!R:S,2,FALSE),Q786)</f>
        <v>Räucherei</v>
      </c>
      <c r="O786" s="77" t="str">
        <f t="shared" si="89"/>
        <v>ganze Wurst gourme natur</v>
      </c>
      <c r="P786" s="77">
        <f t="shared" si="90"/>
        <v>33</v>
      </c>
      <c r="Q786" s="45" t="s">
        <v>269</v>
      </c>
      <c r="R786" s="46" t="s">
        <v>287</v>
      </c>
      <c r="S786" s="46">
        <v>10</v>
      </c>
      <c r="T786" s="46">
        <v>33</v>
      </c>
      <c r="U786" s="47">
        <v>44468</v>
      </c>
      <c r="V786" s="48"/>
      <c r="W786" s="46"/>
      <c r="X786" s="50" t="str">
        <f>IFERROR(VLOOKUP(Abfalldokumentation!$R786,Artikel!A:C,3,FALSE),Abfalldokumentation!$R786)</f>
        <v>ganze Wurst gourme natur</v>
      </c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spans="1:40" ht="30" customHeight="1" x14ac:dyDescent="0.25">
      <c r="A787" s="78" t="str">
        <f>VLOOKUP(N787,'Linien - BU'!A:B,2,FALSE)</f>
        <v>BU1</v>
      </c>
      <c r="B787" s="79">
        <f t="shared" si="84"/>
        <v>20</v>
      </c>
      <c r="C787" s="80">
        <f>Abfalldokumentation!$U787</f>
        <v>44468</v>
      </c>
      <c r="D787" s="69" t="str">
        <f>IFERROR(IF(VLOOKUP(O787,'[1]Rohware 230'!$B:$C,2,FALSE)=0,"Rohware"),
IFERROR(IF(VLOOKUP(O787,[1]Sammelnr.!$B:$C,2,FALSE)=0,"Sammelnr. ungeschält ABS"),
IFERROR(IF(VLOOKUP(O787,[1]Sammelnr.!$E:$F,2,FALSE)=0,"Sammelnr. ungeschält VS"),
IFERROR(IF(VLOOKUP(O787,[1]Sammelnr.!$H:$I,2,FALSE)=0,"Sammelnr. geschält"),
IFERROR(IF(VLOOKUP(O787,[1]Offen!$B:$C,2,FALSE)=0,"Offen ungeschält ABS"),
IFERROR(IF(VLOOKUP(O787,[1]Offen!$E:$F,2,FALSE)=0,"Offen ungeschält VOS"),
IFERROR(IF(VLOOKUP(O787,[1]Offen!$H:$I,2,FALSE)=0,"Offen geschält RW"),
IFERROR(IF(VLOOKUP(O787,[1]Offen!$K:$L,2,FALSE)=0,"Offen vegan"),
IFERROR(IF(VLOOKUP(O787,[1]Offen!$N:$O,2,FALSE)=0,"Offen Zipfel"),
IFERROR(IF(VLOOKUP(O787,[1]Offen!$Q:$R,2,FALSE)=0,"Offen Endstücke"),
IFERROR(IF(VLOOKUP(O787,[1]Vakuumiert!$B:$C,2,FALSE)=0,"Vakuumierter VOS ungeschält"),
IFERROR(IF(VLOOKUP(O787,[1]Vakuumiert!$E:$F,2,FALSE)=0,"Vakuumierter ABS ungeschält"),
IFERROR(IF(VLOOKUP(O787,[1]Vakuumiert!$H:$I,2,FALSE)=0,"Vakuumierter VOS geschält"),
IFERROR(IF(VLOOKUP(O787,[1]Vakuumiert!$K:$L,2,FALSE)=0,"Vakuumierter VOS vegan"),
IFERROR(IF(VLOOKUP(O787,[1]Vakuumiert!$N:$O,2,FALSE)=0,"Vakuumierter VOS Zipfel"),
IFERROR(IF(VLOOKUP(O787,[1]Vakuumiert!$Q:$R,2,FALSE)=0,"Vakuumiert geschält"),
IFERROR(IF(VLOOKUP(O787,'[1]vakuumierte Fertigprodukte'!$B:$C,2,FALSE)=0,"Fertigprodukte"),
IFERROR(IF(VLOOKUP(O787,'[1]vakuumierte Fertigprodukte'!$E:$FI,2,FALSE)=0,"Vakuumierte Zipfel"),
IFERROR(IF(VLOOKUP(O787,[1]Wurste!$B:$C,2,FALSE)=0,"Räucherwürste"),
IFERROR(IF(VLOOKUP(O787,[1]Wurste!$E:$F,2,FALSE)=0,"URW/URGW Wurst"),
IFERROR(IF(VLOOKUP(O787,[1]Wurste!$H:$I,2,FALSE)=0,"HF-Wurst Vegan"),
IFERROR(IF(VLOOKUP(O787,[1]Wurste!$K:$L,2,FALSE)=0,"320er ohne Würste"),
IFERROR(IF(AND(OR(Abfalldokumentation!$A787="BU3",Abfalldokumentation!$A787="Verkauf"),Abfalldokumentation!$F787="Schimmel",Abfalldokumentation!$G787="keinen Abnehmer/kein Schälpersonal"),"Div. Zipfel, ES ohne Verwendung",VLOOKUP(Abfalldokumentation!$E787,Produktgruppen!A:B,2,FALSE)),"-")))))))))))))))))))))))</f>
        <v>ganze Würste</v>
      </c>
      <c r="E787" s="81" t="str">
        <f>IFERROR(VLOOKUP(Abfalldokumentation!$O787,Artikel!A:C,3,FALSE),Abfalldokumentation!$O787)</f>
        <v>ganze Wurst Schinken</v>
      </c>
      <c r="F787" s="81" t="str">
        <f>VLOOKUP(T787,'Liste Gründe'!A:D,2,FALSE)</f>
        <v>Linienbezogen</v>
      </c>
      <c r="G787" s="80" t="str">
        <f>IF(ISBLANK(V787),VLOOKUP(Abfalldokumentation!$P787,'Liste Gründe'!A:D,3,FALSE),V787)</f>
        <v>Clip gerissen</v>
      </c>
      <c r="H787" s="81" t="str">
        <f>IF(ISBLANK(Abfalldokumentation!$W787),"-",Abfalldokumentation!$W787)</f>
        <v>-</v>
      </c>
      <c r="I787" s="81">
        <f t="shared" si="85"/>
        <v>39</v>
      </c>
      <c r="J787" s="81" t="str">
        <f t="shared" si="86"/>
        <v>Produkte</v>
      </c>
      <c r="K787" s="81" t="str">
        <f t="shared" si="87"/>
        <v>BUs</v>
      </c>
      <c r="L787" s="81" t="str">
        <f t="shared" si="88"/>
        <v>Symptome</v>
      </c>
      <c r="M787" s="81" t="str">
        <f>IFERROR(VLOOKUP(Abfalldokumentation!$O787,Kennzahlen!S:V,3,FALSE)*Abfalldokumentation!$B787,"0")</f>
        <v>0</v>
      </c>
      <c r="N787" s="81" t="str">
        <f>IF(ISBLANK(Q787),VLOOKUP(Abfalldokumentation!$O787,'Linien - BU'!R:S,2,FALSE),Q787)</f>
        <v>Räucherei</v>
      </c>
      <c r="O787" s="77" t="str">
        <f t="shared" si="89"/>
        <v>ganze Wurst Schinken</v>
      </c>
      <c r="P787" s="77">
        <f t="shared" si="90"/>
        <v>31</v>
      </c>
      <c r="Q787" s="39" t="s">
        <v>269</v>
      </c>
      <c r="R787" s="40" t="s">
        <v>288</v>
      </c>
      <c r="S787" s="40">
        <v>20</v>
      </c>
      <c r="T787" s="40">
        <v>31</v>
      </c>
      <c r="U787" s="41">
        <v>44468</v>
      </c>
      <c r="V787" s="42"/>
      <c r="W787" s="40"/>
      <c r="X787" s="44" t="str">
        <f>IFERROR(VLOOKUP(Abfalldokumentation!$R787,Artikel!A:C,3,FALSE),Abfalldokumentation!$R787)</f>
        <v>ganze Wurst Schinken</v>
      </c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spans="1:40" ht="30" hidden="1" customHeight="1" x14ac:dyDescent="0.25">
      <c r="A788" s="73" t="str">
        <f>VLOOKUP(N788,'Linien - BU'!A:B,2,FALSE)</f>
        <v>BU3</v>
      </c>
      <c r="B788" s="74">
        <f t="shared" si="84"/>
        <v>322</v>
      </c>
      <c r="C788" s="75">
        <f>Abfalldokumentation!$U788</f>
        <v>44468</v>
      </c>
      <c r="D788" s="69" t="str">
        <f>IFERROR(IF(VLOOKUP(O788,'[1]Rohware 230'!$B:$C,2,FALSE)=0,"Rohware"),
IFERROR(IF(VLOOKUP(O788,[1]Sammelnr.!$B:$C,2,FALSE)=0,"Sammelnr. ungeschält ABS"),
IFERROR(IF(VLOOKUP(O788,[1]Sammelnr.!$E:$F,2,FALSE)=0,"Sammelnr. ungeschält VS"),
IFERROR(IF(VLOOKUP(O788,[1]Sammelnr.!$H:$I,2,FALSE)=0,"Sammelnr. geschält"),
IFERROR(IF(VLOOKUP(O788,[1]Offen!$B:$C,2,FALSE)=0,"Offen ungeschält ABS"),
IFERROR(IF(VLOOKUP(O788,[1]Offen!$E:$F,2,FALSE)=0,"Offen ungeschält VOS"),
IFERROR(IF(VLOOKUP(O788,[1]Offen!$H:$I,2,FALSE)=0,"Offen geschält RW"),
IFERROR(IF(VLOOKUP(O788,[1]Offen!$K:$L,2,FALSE)=0,"Offen vegan"),
IFERROR(IF(VLOOKUP(O788,[1]Offen!$N:$O,2,FALSE)=0,"Offen Zipfel"),
IFERROR(IF(VLOOKUP(O788,[1]Offen!$Q:$R,2,FALSE)=0,"Offen Endstücke"),
IFERROR(IF(VLOOKUP(O788,[1]Vakuumiert!$B:$C,2,FALSE)=0,"Vakuumierter VOS ungeschält"),
IFERROR(IF(VLOOKUP(O788,[1]Vakuumiert!$E:$F,2,FALSE)=0,"Vakuumierter ABS ungeschält"),
IFERROR(IF(VLOOKUP(O788,[1]Vakuumiert!$H:$I,2,FALSE)=0,"Vakuumierter VOS geschält"),
IFERROR(IF(VLOOKUP(O788,[1]Vakuumiert!$K:$L,2,FALSE)=0,"Vakuumierter VOS vegan"),
IFERROR(IF(VLOOKUP(O788,[1]Vakuumiert!$N:$O,2,FALSE)=0,"Vakuumierter VOS Zipfel"),
IFERROR(IF(VLOOKUP(O788,[1]Vakuumiert!$Q:$R,2,FALSE)=0,"Vakuumiert geschält"),
IFERROR(IF(VLOOKUP(O788,'[1]vakuumierte Fertigprodukte'!$B:$C,2,FALSE)=0,"Fertigprodukte"),
IFERROR(IF(VLOOKUP(O788,'[1]vakuumierte Fertigprodukte'!$E:$FI,2,FALSE)=0,"Vakuumierte Zipfel"),
IFERROR(IF(VLOOKUP(O788,[1]Wurste!$B:$C,2,FALSE)=0,"Räucherwürste"),
IFERROR(IF(VLOOKUP(O788,[1]Wurste!$E:$F,2,FALSE)=0,"URW/URGW Wurst"),
IFERROR(IF(VLOOKUP(O788,[1]Wurste!$H:$I,2,FALSE)=0,"HF-Wurst Vegan"),
IFERROR(IF(VLOOKUP(O788,[1]Wurste!$K:$L,2,FALSE)=0,"320er ohne Würste"),
IFERROR(IF(AND(OR(Abfalldokumentation!$A788="BU3",Abfalldokumentation!$A788="Verkauf"),Abfalldokumentation!$F788="Schimmel",Abfalldokumentation!$G788="keinen Abnehmer/kein Schälpersonal"),"Div. Zipfel, ES ohne Verwendung",VLOOKUP(Abfalldokumentation!$E788,Produktgruppen!A:B,2,FALSE)),"-")))))))))))))))))))))))</f>
        <v>Vorschmelz</v>
      </c>
      <c r="E788" s="76" t="str">
        <f>IFERROR(VLOOKUP(Abfalldokumentation!$O788,Artikel!A:C,3,FALSE),Abfalldokumentation!$O788)</f>
        <v>gemischte Räucherstücke</v>
      </c>
      <c r="F788" s="76" t="str">
        <f>VLOOKUP(T788,'Liste Gründe'!A:D,2,FALSE)</f>
        <v>Linienbezogen</v>
      </c>
      <c r="G788" s="75" t="str">
        <f>IF(ISBLANK(V788),VLOOKUP(Abfalldokumentation!$P788,'Liste Gründe'!A:D,3,FALSE),V788)</f>
        <v>gemischtes Produkt</v>
      </c>
      <c r="H788" s="76" t="str">
        <f>IF(ISBLANK(Abfalldokumentation!$W788),"-",Abfalldokumentation!$W788)</f>
        <v xml:space="preserve">gemischt, weil mehrere Produkte in einen Auftrag einfließen. VOS Trennung </v>
      </c>
      <c r="I788" s="76">
        <f t="shared" si="85"/>
        <v>39</v>
      </c>
      <c r="J788" s="76" t="str">
        <f t="shared" si="86"/>
        <v>Produkte</v>
      </c>
      <c r="K788" s="76" t="str">
        <f t="shared" si="87"/>
        <v>BUs</v>
      </c>
      <c r="L788" s="76" t="str">
        <f t="shared" si="88"/>
        <v>Symptome</v>
      </c>
      <c r="M788" s="76" t="str">
        <f>IFERROR(VLOOKUP(Abfalldokumentation!$O788,Kennzahlen!S:V,3,FALSE)*Abfalldokumentation!$B788,"0")</f>
        <v>0</v>
      </c>
      <c r="N788" s="76" t="str">
        <f>IF(ISBLANK(Q788),VLOOKUP(Abfalldokumentation!$O788,'Linien - BU'!R:S,2,FALSE),Q788)</f>
        <v>L9</v>
      </c>
      <c r="O788" s="77" t="str">
        <f t="shared" si="89"/>
        <v>gemischte Räucherstücke</v>
      </c>
      <c r="P788" s="77">
        <f t="shared" si="90"/>
        <v>81</v>
      </c>
      <c r="Q788" s="45" t="s">
        <v>223</v>
      </c>
      <c r="R788" s="46" t="s">
        <v>47</v>
      </c>
      <c r="S788" s="46">
        <v>322</v>
      </c>
      <c r="T788" s="46">
        <v>81</v>
      </c>
      <c r="U788" s="47">
        <v>44468</v>
      </c>
      <c r="V788" s="49"/>
      <c r="W788" s="49" t="s">
        <v>282</v>
      </c>
      <c r="X788" s="50" t="str">
        <f>IFERROR(VLOOKUP(Abfalldokumentation!$R788,Artikel!A:C,3,FALSE),Abfalldokumentation!$R788)</f>
        <v>gemischte Räucherstücke</v>
      </c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spans="1:40" ht="30" hidden="1" customHeight="1" x14ac:dyDescent="0.25">
      <c r="A789" s="78" t="str">
        <f>VLOOKUP(N789,'Linien - BU'!A:B,2,FALSE)</f>
        <v>BU3</v>
      </c>
      <c r="B789" s="79">
        <f t="shared" si="84"/>
        <v>61</v>
      </c>
      <c r="C789" s="80">
        <f>Abfalldokumentation!$U789</f>
        <v>44468</v>
      </c>
      <c r="D789" s="69" t="str">
        <f>IFERROR(IF(VLOOKUP(O789,'[1]Rohware 230'!$B:$C,2,FALSE)=0,"Rohware"),
IFERROR(IF(VLOOKUP(O789,[1]Sammelnr.!$B:$C,2,FALSE)=0,"Sammelnr. ungeschält ABS"),
IFERROR(IF(VLOOKUP(O789,[1]Sammelnr.!$E:$F,2,FALSE)=0,"Sammelnr. ungeschält VS"),
IFERROR(IF(VLOOKUP(O789,[1]Sammelnr.!$H:$I,2,FALSE)=0,"Sammelnr. geschält"),
IFERROR(IF(VLOOKUP(O789,[1]Offen!$B:$C,2,FALSE)=0,"Offen ungeschält ABS"),
IFERROR(IF(VLOOKUP(O789,[1]Offen!$E:$F,2,FALSE)=0,"Offen ungeschält VOS"),
IFERROR(IF(VLOOKUP(O789,[1]Offen!$H:$I,2,FALSE)=0,"Offen geschält RW"),
IFERROR(IF(VLOOKUP(O789,[1]Offen!$K:$L,2,FALSE)=0,"Offen vegan"),
IFERROR(IF(VLOOKUP(O789,[1]Offen!$N:$O,2,FALSE)=0,"Offen Zipfel"),
IFERROR(IF(VLOOKUP(O789,[1]Offen!$Q:$R,2,FALSE)=0,"Offen Endstücke"),
IFERROR(IF(VLOOKUP(O789,[1]Vakuumiert!$B:$C,2,FALSE)=0,"Vakuumierter VOS ungeschält"),
IFERROR(IF(VLOOKUP(O789,[1]Vakuumiert!$E:$F,2,FALSE)=0,"Vakuumierter ABS ungeschält"),
IFERROR(IF(VLOOKUP(O789,[1]Vakuumiert!$H:$I,2,FALSE)=0,"Vakuumierter VOS geschält"),
IFERROR(IF(VLOOKUP(O789,[1]Vakuumiert!$K:$L,2,FALSE)=0,"Vakuumierter VOS vegan"),
IFERROR(IF(VLOOKUP(O789,[1]Vakuumiert!$N:$O,2,FALSE)=0,"Vakuumierter VOS Zipfel"),
IFERROR(IF(VLOOKUP(O789,[1]Vakuumiert!$Q:$R,2,FALSE)=0,"Vakuumiert geschält"),
IFERROR(IF(VLOOKUP(O789,'[1]vakuumierte Fertigprodukte'!$B:$C,2,FALSE)=0,"Fertigprodukte"),
IFERROR(IF(VLOOKUP(O789,'[1]vakuumierte Fertigprodukte'!$E:$FI,2,FALSE)=0,"Vakuumierte Zipfel"),
IFERROR(IF(VLOOKUP(O789,[1]Wurste!$B:$C,2,FALSE)=0,"Räucherwürste"),
IFERROR(IF(VLOOKUP(O789,[1]Wurste!$E:$F,2,FALSE)=0,"URW/URGW Wurst"),
IFERROR(IF(VLOOKUP(O789,[1]Wurste!$H:$I,2,FALSE)=0,"HF-Wurst Vegan"),
IFERROR(IF(VLOOKUP(O789,[1]Wurste!$K:$L,2,FALSE)=0,"320er ohne Würste"),
IFERROR(IF(AND(OR(Abfalldokumentation!$A789="BU3",Abfalldokumentation!$A789="Verkauf"),Abfalldokumentation!$F789="Schimmel",Abfalldokumentation!$G789="keinen Abnehmer/kein Schälpersonal"),"Div. Zipfel, ES ohne Verwendung",VLOOKUP(Abfalldokumentation!$E789,Produktgruppen!A:B,2,FALSE)),"-")))))))))))))))))))))))</f>
        <v>Vorschmelz</v>
      </c>
      <c r="E789" s="81" t="str">
        <f>IFERROR(VLOOKUP(Abfalldokumentation!$O789,Artikel!A:C,3,FALSE),Abfalldokumentation!$O789)</f>
        <v>gemischte Räucherstücke</v>
      </c>
      <c r="F789" s="81" t="str">
        <f>VLOOKUP(T789,'Liste Gründe'!A:D,2,FALSE)</f>
        <v>Linienbezogen</v>
      </c>
      <c r="G789" s="80" t="str">
        <f>IF(ISBLANK(V789),VLOOKUP(Abfalldokumentation!$P789,'Liste Gründe'!A:D,3,FALSE),V789)</f>
        <v>gemischtes Produkt</v>
      </c>
      <c r="H789" s="81" t="str">
        <f>IF(ISBLANK(Abfalldokumentation!$W789),"-",Abfalldokumentation!$W789)</f>
        <v xml:space="preserve">gemischt, weil mehrere Produkte in einen Auftrag einfließen. VOS Trennung </v>
      </c>
      <c r="I789" s="81">
        <f t="shared" si="85"/>
        <v>39</v>
      </c>
      <c r="J789" s="81" t="str">
        <f t="shared" si="86"/>
        <v>Produkte</v>
      </c>
      <c r="K789" s="81" t="str">
        <f t="shared" si="87"/>
        <v>BUs</v>
      </c>
      <c r="L789" s="81" t="str">
        <f t="shared" si="88"/>
        <v>Symptome</v>
      </c>
      <c r="M789" s="81" t="str">
        <f>IFERROR(VLOOKUP(Abfalldokumentation!$O789,Kennzahlen!S:V,3,FALSE)*Abfalldokumentation!$B789,"0")</f>
        <v>0</v>
      </c>
      <c r="N789" s="81" t="str">
        <f>IF(ISBLANK(Q789),VLOOKUP(Abfalldokumentation!$O789,'Linien - BU'!R:S,2,FALSE),Q789)</f>
        <v>L9</v>
      </c>
      <c r="O789" s="77" t="str">
        <f t="shared" si="89"/>
        <v>gemischte Räucherstücke</v>
      </c>
      <c r="P789" s="77">
        <f t="shared" si="90"/>
        <v>81</v>
      </c>
      <c r="Q789" s="39" t="s">
        <v>223</v>
      </c>
      <c r="R789" s="40" t="s">
        <v>47</v>
      </c>
      <c r="S789" s="40">
        <v>61</v>
      </c>
      <c r="T789" s="40">
        <v>81</v>
      </c>
      <c r="U789" s="41">
        <v>44468</v>
      </c>
      <c r="V789" s="49"/>
      <c r="W789" s="49" t="s">
        <v>282</v>
      </c>
      <c r="X789" s="44" t="str">
        <f>IFERROR(VLOOKUP(Abfalldokumentation!$R789,Artikel!A:C,3,FALSE),Abfalldokumentation!$R789)</f>
        <v>gemischte Räucherstücke</v>
      </c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spans="1:40" ht="30" hidden="1" customHeight="1" x14ac:dyDescent="0.25">
      <c r="A790" s="73" t="str">
        <f>VLOOKUP(N790,'Linien - BU'!A:B,2,FALSE)</f>
        <v>Rest</v>
      </c>
      <c r="B790" s="74">
        <f t="shared" si="84"/>
        <v>2</v>
      </c>
      <c r="C790" s="75">
        <f>Abfalldokumentation!$U790</f>
        <v>44468</v>
      </c>
      <c r="D790" s="69" t="str">
        <f>IFERROR(IF(VLOOKUP(O790,'[1]Rohware 230'!$B:$C,2,FALSE)=0,"Rohware"),
IFERROR(IF(VLOOKUP(O790,[1]Sammelnr.!$B:$C,2,FALSE)=0,"Sammelnr. ungeschält ABS"),
IFERROR(IF(VLOOKUP(O790,[1]Sammelnr.!$E:$F,2,FALSE)=0,"Sammelnr. ungeschält VS"),
IFERROR(IF(VLOOKUP(O790,[1]Sammelnr.!$H:$I,2,FALSE)=0,"Sammelnr. geschält"),
IFERROR(IF(VLOOKUP(O790,[1]Offen!$B:$C,2,FALSE)=0,"Offen ungeschält ABS"),
IFERROR(IF(VLOOKUP(O790,[1]Offen!$E:$F,2,FALSE)=0,"Offen ungeschält VOS"),
IFERROR(IF(VLOOKUP(O790,[1]Offen!$H:$I,2,FALSE)=0,"Offen geschält RW"),
IFERROR(IF(VLOOKUP(O790,[1]Offen!$K:$L,2,FALSE)=0,"Offen vegan"),
IFERROR(IF(VLOOKUP(O790,[1]Offen!$N:$O,2,FALSE)=0,"Offen Zipfel"),
IFERROR(IF(VLOOKUP(O790,[1]Offen!$Q:$R,2,FALSE)=0,"Offen Endstücke"),
IFERROR(IF(VLOOKUP(O790,[1]Vakuumiert!$B:$C,2,FALSE)=0,"Vakuumierter VOS ungeschält"),
IFERROR(IF(VLOOKUP(O790,[1]Vakuumiert!$E:$F,2,FALSE)=0,"Vakuumierter ABS ungeschält"),
IFERROR(IF(VLOOKUP(O790,[1]Vakuumiert!$H:$I,2,FALSE)=0,"Vakuumierter VOS geschält"),
IFERROR(IF(VLOOKUP(O790,[1]Vakuumiert!$K:$L,2,FALSE)=0,"Vakuumierter VOS vegan"),
IFERROR(IF(VLOOKUP(O790,[1]Vakuumiert!$N:$O,2,FALSE)=0,"Vakuumierter VOS Zipfel"),
IFERROR(IF(VLOOKUP(O790,[1]Vakuumiert!$Q:$R,2,FALSE)=0,"Vakuumiert geschält"),
IFERROR(IF(VLOOKUP(O790,'[1]vakuumierte Fertigprodukte'!$B:$C,2,FALSE)=0,"Fertigprodukte"),
IFERROR(IF(VLOOKUP(O790,'[1]vakuumierte Fertigprodukte'!$E:$FI,2,FALSE)=0,"Vakuumierte Zipfel"),
IFERROR(IF(VLOOKUP(O790,[1]Wurste!$B:$C,2,FALSE)=0,"Räucherwürste"),
IFERROR(IF(VLOOKUP(O790,[1]Wurste!$E:$F,2,FALSE)=0,"URW/URGW Wurst"),
IFERROR(IF(VLOOKUP(O790,[1]Wurste!$H:$I,2,FALSE)=0,"HF-Wurst Vegan"),
IFERROR(IF(VLOOKUP(O790,[1]Wurste!$K:$L,2,FALSE)=0,"320er ohne Würste"),
IFERROR(IF(AND(OR(Abfalldokumentation!$A790="BU3",Abfalldokumentation!$A790="Verkauf"),Abfalldokumentation!$F790="Schimmel",Abfalldokumentation!$G790="keinen Abnehmer/kein Schälpersonal"),"Div. Zipfel, ES ohne Verwendung",VLOOKUP(Abfalldokumentation!$E790,Produktgruppen!A:B,2,FALSE)),"-")))))))))))))))))))))))</f>
        <v>Qualitätssicherung</v>
      </c>
      <c r="E790" s="76" t="str">
        <f>IFERROR(VLOOKUP(Abfalldokumentation!$O790,Artikel!A:C,3,FALSE),Abfalldokumentation!$O790)</f>
        <v>Laborproben</v>
      </c>
      <c r="F790" s="76" t="str">
        <f>VLOOKUP(T790,'Liste Gründe'!A:D,2,FALSE)</f>
        <v>Qualitätssicherung</v>
      </c>
      <c r="G790" s="75" t="str">
        <f>IF(ISBLANK(V790),VLOOKUP(Abfalldokumentation!$P790,'Liste Gründe'!A:D,3,FALSE),V790)</f>
        <v>Sensorik</v>
      </c>
      <c r="H790" s="76" t="str">
        <f>IF(ISBLANK(Abfalldokumentation!$W790),"-",Abfalldokumentation!$W790)</f>
        <v>Sensorik</v>
      </c>
      <c r="I790" s="76">
        <f t="shared" si="85"/>
        <v>39</v>
      </c>
      <c r="J790" s="76" t="str">
        <f t="shared" si="86"/>
        <v>Produkte</v>
      </c>
      <c r="K790" s="76" t="str">
        <f t="shared" si="87"/>
        <v>BUs</v>
      </c>
      <c r="L790" s="76" t="str">
        <f t="shared" si="88"/>
        <v>Symptome</v>
      </c>
      <c r="M790" s="76" t="str">
        <f>IFERROR(VLOOKUP(Abfalldokumentation!$O790,Kennzahlen!S:V,3,FALSE)*Abfalldokumentation!$B790,"0")</f>
        <v>0</v>
      </c>
      <c r="N790" s="76" t="str">
        <f>IF(ISBLANK(Q790),VLOOKUP(Abfalldokumentation!$O790,'Linien - BU'!R:S,2,FALSE),Q790)</f>
        <v>Labor</v>
      </c>
      <c r="O790" s="77" t="str">
        <f t="shared" si="89"/>
        <v>Laborproben</v>
      </c>
      <c r="P790" s="77">
        <f t="shared" si="90"/>
        <v>74</v>
      </c>
      <c r="Q790" s="45" t="s">
        <v>199</v>
      </c>
      <c r="R790" s="46" t="s">
        <v>200</v>
      </c>
      <c r="S790" s="46">
        <v>2</v>
      </c>
      <c r="T790" s="52">
        <v>74</v>
      </c>
      <c r="U790" s="47">
        <v>44468</v>
      </c>
      <c r="V790" s="48" t="s">
        <v>198</v>
      </c>
      <c r="W790" s="46" t="s">
        <v>198</v>
      </c>
      <c r="X790" s="50" t="str">
        <f>IFERROR(VLOOKUP(Abfalldokumentation!$R790,Artikel!A:C,3,FALSE),Abfalldokumentation!$R790)</f>
        <v>Laborproben</v>
      </c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spans="1:40" ht="30" hidden="1" customHeight="1" x14ac:dyDescent="0.25">
      <c r="A791" s="78" t="str">
        <f>VLOOKUP(N791,'Linien - BU'!A:B,2,FALSE)</f>
        <v>Rest</v>
      </c>
      <c r="B791" s="79">
        <f t="shared" si="84"/>
        <v>56.6</v>
      </c>
      <c r="C791" s="80">
        <f>Abfalldokumentation!$U791</f>
        <v>44468</v>
      </c>
      <c r="D791" s="69" t="str">
        <f>IFERROR(IF(VLOOKUP(O791,'[1]Rohware 230'!$B:$C,2,FALSE)=0,"Rohware"),
IFERROR(IF(VLOOKUP(O791,[1]Sammelnr.!$B:$C,2,FALSE)=0,"Sammelnr. ungeschält ABS"),
IFERROR(IF(VLOOKUP(O791,[1]Sammelnr.!$E:$F,2,FALSE)=0,"Sammelnr. ungeschält VS"),
IFERROR(IF(VLOOKUP(O791,[1]Sammelnr.!$H:$I,2,FALSE)=0,"Sammelnr. geschält"),
IFERROR(IF(VLOOKUP(O791,[1]Offen!$B:$C,2,FALSE)=0,"Offen ungeschält ABS"),
IFERROR(IF(VLOOKUP(O791,[1]Offen!$E:$F,2,FALSE)=0,"Offen ungeschält VOS"),
IFERROR(IF(VLOOKUP(O791,[1]Offen!$H:$I,2,FALSE)=0,"Offen geschält RW"),
IFERROR(IF(VLOOKUP(O791,[1]Offen!$K:$L,2,FALSE)=0,"Offen vegan"),
IFERROR(IF(VLOOKUP(O791,[1]Offen!$N:$O,2,FALSE)=0,"Offen Zipfel"),
IFERROR(IF(VLOOKUP(O791,[1]Offen!$Q:$R,2,FALSE)=0,"Offen Endstücke"),
IFERROR(IF(VLOOKUP(O791,[1]Vakuumiert!$B:$C,2,FALSE)=0,"Vakuumierter VOS ungeschält"),
IFERROR(IF(VLOOKUP(O791,[1]Vakuumiert!$E:$F,2,FALSE)=0,"Vakuumierter ABS ungeschält"),
IFERROR(IF(VLOOKUP(O791,[1]Vakuumiert!$H:$I,2,FALSE)=0,"Vakuumierter VOS geschält"),
IFERROR(IF(VLOOKUP(O791,[1]Vakuumiert!$K:$L,2,FALSE)=0,"Vakuumierter VOS vegan"),
IFERROR(IF(VLOOKUP(O791,[1]Vakuumiert!$N:$O,2,FALSE)=0,"Vakuumierter VOS Zipfel"),
IFERROR(IF(VLOOKUP(O791,[1]Vakuumiert!$Q:$R,2,FALSE)=0,"Vakuumiert geschält"),
IFERROR(IF(VLOOKUP(O791,'[1]vakuumierte Fertigprodukte'!$B:$C,2,FALSE)=0,"Fertigprodukte"),
IFERROR(IF(VLOOKUP(O791,'[1]vakuumierte Fertigprodukte'!$E:$FI,2,FALSE)=0,"Vakuumierte Zipfel"),
IFERROR(IF(VLOOKUP(O791,[1]Wurste!$B:$C,2,FALSE)=0,"Räucherwürste"),
IFERROR(IF(VLOOKUP(O791,[1]Wurste!$E:$F,2,FALSE)=0,"URW/URGW Wurst"),
IFERROR(IF(VLOOKUP(O791,[1]Wurste!$H:$I,2,FALSE)=0,"HF-Wurst Vegan"),
IFERROR(IF(VLOOKUP(O791,[1]Wurste!$K:$L,2,FALSE)=0,"320er ohne Würste"),
IFERROR(IF(AND(OR(Abfalldokumentation!$A791="BU3",Abfalldokumentation!$A791="Verkauf"),Abfalldokumentation!$F791="Schimmel",Abfalldokumentation!$G791="keinen Abnehmer/kein Schälpersonal"),"Div. Zipfel, ES ohne Verwendung",VLOOKUP(Abfalldokumentation!$E791,Produktgruppen!A:B,2,FALSE)),"-")))))))))))))))))))))))</f>
        <v>Qualitätssicherung</v>
      </c>
      <c r="E791" s="81" t="str">
        <f>IFERROR(VLOOKUP(Abfalldokumentation!$O791,Artikel!A:C,3,FALSE),Abfalldokumentation!$O791)</f>
        <v>Laborproben</v>
      </c>
      <c r="F791" s="81" t="str">
        <f>VLOOKUP(T791,'Liste Gründe'!A:D,2,FALSE)</f>
        <v>Qualitätssicherung</v>
      </c>
      <c r="G791" s="80" t="str">
        <f>IF(ISBLANK(V791),VLOOKUP(Abfalldokumentation!$P791,'Liste Gründe'!A:D,3,FALSE),V791)</f>
        <v>Laborprobe</v>
      </c>
      <c r="H791" s="81" t="str">
        <f>IF(ISBLANK(Abfalldokumentation!$W791),"-",Abfalldokumentation!$W791)</f>
        <v>Laborprobe</v>
      </c>
      <c r="I791" s="81">
        <f t="shared" si="85"/>
        <v>39</v>
      </c>
      <c r="J791" s="81" t="str">
        <f t="shared" si="86"/>
        <v>Produkte</v>
      </c>
      <c r="K791" s="81" t="str">
        <f t="shared" si="87"/>
        <v>BUs</v>
      </c>
      <c r="L791" s="81" t="str">
        <f t="shared" si="88"/>
        <v>Symptome</v>
      </c>
      <c r="M791" s="81" t="str">
        <f>IFERROR(VLOOKUP(Abfalldokumentation!$O791,Kennzahlen!S:V,3,FALSE)*Abfalldokumentation!$B791,"0")</f>
        <v>0</v>
      </c>
      <c r="N791" s="81" t="str">
        <f>IF(ISBLANK(Q791),VLOOKUP(Abfalldokumentation!$O791,'Linien - BU'!R:S,2,FALSE),Q791)</f>
        <v>Labor</v>
      </c>
      <c r="O791" s="77" t="str">
        <f t="shared" si="89"/>
        <v>Laborproben</v>
      </c>
      <c r="P791" s="77">
        <f t="shared" si="90"/>
        <v>73</v>
      </c>
      <c r="Q791" s="39" t="s">
        <v>199</v>
      </c>
      <c r="R791" s="40" t="s">
        <v>200</v>
      </c>
      <c r="S791" s="40">
        <v>56.6</v>
      </c>
      <c r="T791" s="51">
        <v>73</v>
      </c>
      <c r="U791" s="41">
        <v>44468</v>
      </c>
      <c r="V791" s="42" t="s">
        <v>201</v>
      </c>
      <c r="W791" s="40" t="s">
        <v>201</v>
      </c>
      <c r="X791" s="44" t="str">
        <f>IFERROR(VLOOKUP(Abfalldokumentation!$R791,Artikel!A:C,3,FALSE),Abfalldokumentation!$R791)</f>
        <v>Laborproben</v>
      </c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spans="1:40" ht="30" hidden="1" customHeight="1" x14ac:dyDescent="0.25">
      <c r="A792" s="73" t="str">
        <f>VLOOKUP(N792,'Linien - BU'!A:B,2,FALSE)</f>
        <v>BU3</v>
      </c>
      <c r="B792" s="74">
        <f t="shared" si="84"/>
        <v>20</v>
      </c>
      <c r="C792" s="75">
        <f>Abfalldokumentation!$U792</f>
        <v>44468</v>
      </c>
      <c r="D792" s="69" t="str">
        <f>IFERROR(IF(VLOOKUP(O792,'[1]Rohware 230'!$B:$C,2,FALSE)=0,"Rohware"),
IFERROR(IF(VLOOKUP(O792,[1]Sammelnr.!$B:$C,2,FALSE)=0,"Sammelnr. ungeschält ABS"),
IFERROR(IF(VLOOKUP(O792,[1]Sammelnr.!$E:$F,2,FALSE)=0,"Sammelnr. ungeschält VS"),
IFERROR(IF(VLOOKUP(O792,[1]Sammelnr.!$H:$I,2,FALSE)=0,"Sammelnr. geschält"),
IFERROR(IF(VLOOKUP(O792,[1]Offen!$B:$C,2,FALSE)=0,"Offen ungeschält ABS"),
IFERROR(IF(VLOOKUP(O792,[1]Offen!$E:$F,2,FALSE)=0,"Offen ungeschält VOS"),
IFERROR(IF(VLOOKUP(O792,[1]Offen!$H:$I,2,FALSE)=0,"Offen geschält RW"),
IFERROR(IF(VLOOKUP(O792,[1]Offen!$K:$L,2,FALSE)=0,"Offen vegan"),
IFERROR(IF(VLOOKUP(O792,[1]Offen!$N:$O,2,FALSE)=0,"Offen Zipfel"),
IFERROR(IF(VLOOKUP(O792,[1]Offen!$Q:$R,2,FALSE)=0,"Offen Endstücke"),
IFERROR(IF(VLOOKUP(O792,[1]Vakuumiert!$B:$C,2,FALSE)=0,"Vakuumierter VOS ungeschält"),
IFERROR(IF(VLOOKUP(O792,[1]Vakuumiert!$E:$F,2,FALSE)=0,"Vakuumierter ABS ungeschält"),
IFERROR(IF(VLOOKUP(O792,[1]Vakuumiert!$H:$I,2,FALSE)=0,"Vakuumierter VOS geschält"),
IFERROR(IF(VLOOKUP(O792,[1]Vakuumiert!$K:$L,2,FALSE)=0,"Vakuumierter VOS vegan"),
IFERROR(IF(VLOOKUP(O792,[1]Vakuumiert!$N:$O,2,FALSE)=0,"Vakuumierter VOS Zipfel"),
IFERROR(IF(VLOOKUP(O792,[1]Vakuumiert!$Q:$R,2,FALSE)=0,"Vakuumiert geschält"),
IFERROR(IF(VLOOKUP(O792,'[1]vakuumierte Fertigprodukte'!$B:$C,2,FALSE)=0,"Fertigprodukte"),
IFERROR(IF(VLOOKUP(O792,'[1]vakuumierte Fertigprodukte'!$E:$FI,2,FALSE)=0,"Vakuumierte Zipfel"),
IFERROR(IF(VLOOKUP(O792,[1]Wurste!$B:$C,2,FALSE)=0,"Räucherwürste"),
IFERROR(IF(VLOOKUP(O792,[1]Wurste!$E:$F,2,FALSE)=0,"URW/URGW Wurst"),
IFERROR(IF(VLOOKUP(O792,[1]Wurste!$H:$I,2,FALSE)=0,"HF-Wurst Vegan"),
IFERROR(IF(VLOOKUP(O792,[1]Wurste!$K:$L,2,FALSE)=0,"320er ohne Würste"),
IFERROR(IF(AND(OR(Abfalldokumentation!$A792="BU3",Abfalldokumentation!$A792="Verkauf"),Abfalldokumentation!$F792="Schimmel",Abfalldokumentation!$G792="keinen Abnehmer/kein Schälpersonal"),"Div. Zipfel, ES ohne Verwendung",VLOOKUP(Abfalldokumentation!$E792,Produktgruppen!A:B,2,FALSE)),"-")))))))))))))))))))))))</f>
        <v>Rest</v>
      </c>
      <c r="E792" s="76" t="str">
        <f>IFERROR(VLOOKUP(Abfalldokumentation!$O792,Artikel!A:C,3,FALSE),Abfalldokumentation!$O792)</f>
        <v>Reste Zipfel</v>
      </c>
      <c r="F792" s="76" t="str">
        <f>VLOOKUP(T792,'Liste Gründe'!A:D,2,FALSE)</f>
        <v>Schimmel</v>
      </c>
      <c r="G792" s="75" t="str">
        <f>IF(ISBLANK(V792),VLOOKUP(Abfalldokumentation!$P792,'Liste Gründe'!A:D,3,FALSE),V792)</f>
        <v>Wurstschlaufe</v>
      </c>
      <c r="H792" s="76" t="str">
        <f>IF(ISBLANK(Abfalldokumentation!$W792),"-",Abfalldokumentation!$W792)</f>
        <v>-</v>
      </c>
      <c r="I792" s="76">
        <f t="shared" si="85"/>
        <v>39</v>
      </c>
      <c r="J792" s="76" t="str">
        <f t="shared" si="86"/>
        <v>Produkte</v>
      </c>
      <c r="K792" s="76" t="str">
        <f t="shared" si="87"/>
        <v>BUs</v>
      </c>
      <c r="L792" s="76" t="str">
        <f t="shared" si="88"/>
        <v>Symptome</v>
      </c>
      <c r="M792" s="76" t="str">
        <f>IFERROR(VLOOKUP(Abfalldokumentation!$O792,Kennzahlen!S:V,3,FALSE)*Abfalldokumentation!$B792,"0")</f>
        <v>0</v>
      </c>
      <c r="N792" s="76" t="str">
        <f>IF(ISBLANK(Q792),VLOOKUP(Abfalldokumentation!$O792,'Linien - BU'!R:S,2,FALSE),Q792)</f>
        <v>WVP</v>
      </c>
      <c r="O792" s="77" t="str">
        <f t="shared" si="89"/>
        <v>Reste Zipfel</v>
      </c>
      <c r="P792" s="77">
        <f t="shared" si="90"/>
        <v>12</v>
      </c>
      <c r="Q792" s="45" t="s">
        <v>209</v>
      </c>
      <c r="R792" s="46" t="s">
        <v>119</v>
      </c>
      <c r="S792" s="46">
        <v>20</v>
      </c>
      <c r="T792" s="46">
        <v>12</v>
      </c>
      <c r="U792" s="47">
        <v>44468</v>
      </c>
      <c r="V792" s="48" t="s">
        <v>41</v>
      </c>
      <c r="W792" s="46"/>
      <c r="X792" s="50" t="str">
        <f>IFERROR(VLOOKUP(Abfalldokumentation!$R792,Artikel!A:C,3,FALSE),Abfalldokumentation!$R792)</f>
        <v>Reste Zipfel</v>
      </c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spans="1:40" ht="30" hidden="1" customHeight="1" x14ac:dyDescent="0.25">
      <c r="A793" s="78" t="str">
        <f>VLOOKUP(N793,'Linien - BU'!A:B,2,FALSE)</f>
        <v>BU1</v>
      </c>
      <c r="B793" s="79">
        <f t="shared" si="84"/>
        <v>20</v>
      </c>
      <c r="C793" s="80">
        <f>Abfalldokumentation!$U793</f>
        <v>44469</v>
      </c>
      <c r="D793" s="69" t="str">
        <f>IFERROR(IF(VLOOKUP(O793,'[1]Rohware 230'!$B:$C,2,FALSE)=0,"Rohware"),
IFERROR(IF(VLOOKUP(O793,[1]Sammelnr.!$B:$C,2,FALSE)=0,"Sammelnr. ungeschält ABS"),
IFERROR(IF(VLOOKUP(O793,[1]Sammelnr.!$E:$F,2,FALSE)=0,"Sammelnr. ungeschält VS"),
IFERROR(IF(VLOOKUP(O793,[1]Sammelnr.!$H:$I,2,FALSE)=0,"Sammelnr. geschält"),
IFERROR(IF(VLOOKUP(O793,[1]Offen!$B:$C,2,FALSE)=0,"Offen ungeschält ABS"),
IFERROR(IF(VLOOKUP(O793,[1]Offen!$E:$F,2,FALSE)=0,"Offen ungeschält VOS"),
IFERROR(IF(VLOOKUP(O793,[1]Offen!$H:$I,2,FALSE)=0,"Offen geschält RW"),
IFERROR(IF(VLOOKUP(O793,[1]Offen!$K:$L,2,FALSE)=0,"Offen vegan"),
IFERROR(IF(VLOOKUP(O793,[1]Offen!$N:$O,2,FALSE)=0,"Offen Zipfel"),
IFERROR(IF(VLOOKUP(O793,[1]Offen!$Q:$R,2,FALSE)=0,"Offen Endstücke"),
IFERROR(IF(VLOOKUP(O793,[1]Vakuumiert!$B:$C,2,FALSE)=0,"Vakuumierter VOS ungeschält"),
IFERROR(IF(VLOOKUP(O793,[1]Vakuumiert!$E:$F,2,FALSE)=0,"Vakuumierter ABS ungeschält"),
IFERROR(IF(VLOOKUP(O793,[1]Vakuumiert!$H:$I,2,FALSE)=0,"Vakuumierter VOS geschält"),
IFERROR(IF(VLOOKUP(O793,[1]Vakuumiert!$K:$L,2,FALSE)=0,"Vakuumierter VOS vegan"),
IFERROR(IF(VLOOKUP(O793,[1]Vakuumiert!$N:$O,2,FALSE)=0,"Vakuumierter VOS Zipfel"),
IFERROR(IF(VLOOKUP(O793,[1]Vakuumiert!$Q:$R,2,FALSE)=0,"Vakuumiert geschält"),
IFERROR(IF(VLOOKUP(O793,'[1]vakuumierte Fertigprodukte'!$B:$C,2,FALSE)=0,"Fertigprodukte"),
IFERROR(IF(VLOOKUP(O793,'[1]vakuumierte Fertigprodukte'!$E:$FI,2,FALSE)=0,"Vakuumierte Zipfel"),
IFERROR(IF(VLOOKUP(O793,[1]Wurste!$B:$C,2,FALSE)=0,"Räucherwürste"),
IFERROR(IF(VLOOKUP(O793,[1]Wurste!$E:$F,2,FALSE)=0,"URW/URGW Wurst"),
IFERROR(IF(VLOOKUP(O793,[1]Wurste!$H:$I,2,FALSE)=0,"HF-Wurst Vegan"),
IFERROR(IF(VLOOKUP(O793,[1]Wurste!$K:$L,2,FALSE)=0,"320er ohne Würste"),
IFERROR(IF(AND(OR(Abfalldokumentation!$A793="BU3",Abfalldokumentation!$A793="Verkauf"),Abfalldokumentation!$F793="Schimmel",Abfalldokumentation!$G793="keinen Abnehmer/kein Schälpersonal"),"Div. Zipfel, ES ohne Verwendung",VLOOKUP(Abfalldokumentation!$E793,Produktgruppen!A:B,2,FALSE)),"-")))))))))))))))))))))))</f>
        <v>Vorschmelz</v>
      </c>
      <c r="E793" s="81" t="str">
        <f>IFERROR(VLOOKUP(Abfalldokumentation!$O793,Artikel!A:C,3,FALSE),Abfalldokumentation!$O793)</f>
        <v>VOS SKZ Mozzarella 40%</v>
      </c>
      <c r="F793" s="81" t="str">
        <f>VLOOKUP(T793,'Liste Gründe'!A:D,2,FALSE)</f>
        <v>Schimmel</v>
      </c>
      <c r="G793" s="80" t="str">
        <f>IF(ISBLANK(V793),VLOOKUP(Abfalldokumentation!$P793,'Liste Gründe'!A:D,3,FALSE),V793)</f>
        <v>keine Verarbeitung</v>
      </c>
      <c r="H793" s="81" t="str">
        <f>IF(ISBLANK(Abfalldokumentation!$W793),"-",Abfalldokumentation!$W793)</f>
        <v>MHD abgelaufen</v>
      </c>
      <c r="I793" s="81">
        <f t="shared" si="85"/>
        <v>39</v>
      </c>
      <c r="J793" s="81" t="str">
        <f t="shared" si="86"/>
        <v>Produkte</v>
      </c>
      <c r="K793" s="81" t="str">
        <f t="shared" si="87"/>
        <v>BUs</v>
      </c>
      <c r="L793" s="81" t="str">
        <f t="shared" si="88"/>
        <v>Symptome</v>
      </c>
      <c r="M793" s="81">
        <f>IFERROR(VLOOKUP(Abfalldokumentation!$O793,Kennzahlen!S:V,3,FALSE)*Abfalldokumentation!$B793,"0")</f>
        <v>10</v>
      </c>
      <c r="N793" s="81" t="str">
        <f>IF(ISBLANK(Q793),VLOOKUP(Abfalldokumentation!$O793,'Linien - BU'!R:S,2,FALSE),Q793)</f>
        <v>RWV</v>
      </c>
      <c r="O793" s="77">
        <f t="shared" si="89"/>
        <v>29500539</v>
      </c>
      <c r="P793" s="77">
        <f t="shared" si="90"/>
        <v>12</v>
      </c>
      <c r="Q793" s="39" t="s">
        <v>202</v>
      </c>
      <c r="R793" s="40">
        <v>29500539</v>
      </c>
      <c r="S793" s="40">
        <v>20</v>
      </c>
      <c r="T793" s="40">
        <v>12</v>
      </c>
      <c r="U793" s="41">
        <v>44469</v>
      </c>
      <c r="V793" s="42" t="s">
        <v>22</v>
      </c>
      <c r="W793" s="40" t="s">
        <v>27</v>
      </c>
      <c r="X793" s="44" t="str">
        <f>IFERROR(VLOOKUP(Abfalldokumentation!$R793,Artikel!A:C,3,FALSE),Abfalldokumentation!$R793)</f>
        <v>VOS SKZ Mozzarella 40%</v>
      </c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spans="1:40" ht="30" hidden="1" customHeight="1" x14ac:dyDescent="0.25">
      <c r="A794" s="78" t="str">
        <f>VLOOKUP(N794,'Linien - BU'!A:B,2,FALSE)</f>
        <v>BU1</v>
      </c>
      <c r="B794" s="79">
        <f t="shared" si="84"/>
        <v>91</v>
      </c>
      <c r="C794" s="80">
        <f>Abfalldokumentation!$U794</f>
        <v>44469</v>
      </c>
      <c r="D794" s="69" t="str">
        <f>IFERROR(IF(VLOOKUP(O794,'[1]Rohware 230'!$B:$C,2,FALSE)=0,"Rohware"),
IFERROR(IF(VLOOKUP(O794,[1]Sammelnr.!$B:$C,2,FALSE)=0,"Sammelnr. ungeschält ABS"),
IFERROR(IF(VLOOKUP(O794,[1]Sammelnr.!$E:$F,2,FALSE)=0,"Sammelnr. ungeschält VS"),
IFERROR(IF(VLOOKUP(O794,[1]Sammelnr.!$H:$I,2,FALSE)=0,"Sammelnr. geschält"),
IFERROR(IF(VLOOKUP(O794,[1]Offen!$B:$C,2,FALSE)=0,"Offen ungeschält ABS"),
IFERROR(IF(VLOOKUP(O794,[1]Offen!$E:$F,2,FALSE)=0,"Offen ungeschält VOS"),
IFERROR(IF(VLOOKUP(O794,[1]Offen!$H:$I,2,FALSE)=0,"Offen geschält RW"),
IFERROR(IF(VLOOKUP(O794,[1]Offen!$K:$L,2,FALSE)=0,"Offen vegan"),
IFERROR(IF(VLOOKUP(O794,[1]Offen!$N:$O,2,FALSE)=0,"Offen Zipfel"),
IFERROR(IF(VLOOKUP(O794,[1]Offen!$Q:$R,2,FALSE)=0,"Offen Endstücke"),
IFERROR(IF(VLOOKUP(O794,[1]Vakuumiert!$B:$C,2,FALSE)=0,"Vakuumierter VOS ungeschält"),
IFERROR(IF(VLOOKUP(O794,[1]Vakuumiert!$E:$F,2,FALSE)=0,"Vakuumierter ABS ungeschält"),
IFERROR(IF(VLOOKUP(O794,[1]Vakuumiert!$H:$I,2,FALSE)=0,"Vakuumierter VOS geschält"),
IFERROR(IF(VLOOKUP(O794,[1]Vakuumiert!$K:$L,2,FALSE)=0,"Vakuumierter VOS vegan"),
IFERROR(IF(VLOOKUP(O794,[1]Vakuumiert!$N:$O,2,FALSE)=0,"Vakuumierter VOS Zipfel"),
IFERROR(IF(VLOOKUP(O794,[1]Vakuumiert!$Q:$R,2,FALSE)=0,"Vakuumiert geschält"),
IFERROR(IF(VLOOKUP(O794,'[1]vakuumierte Fertigprodukte'!$B:$C,2,FALSE)=0,"Fertigprodukte"),
IFERROR(IF(VLOOKUP(O794,'[1]vakuumierte Fertigprodukte'!$E:$FI,2,FALSE)=0,"Vakuumierte Zipfel"),
IFERROR(IF(VLOOKUP(O794,[1]Wurste!$B:$C,2,FALSE)=0,"Räucherwürste"),
IFERROR(IF(VLOOKUP(O794,[1]Wurste!$E:$F,2,FALSE)=0,"URW/URGW Wurst"),
IFERROR(IF(VLOOKUP(O794,[1]Wurste!$H:$I,2,FALSE)=0,"HF-Wurst Vegan"),
IFERROR(IF(VLOOKUP(O794,[1]Wurste!$K:$L,2,FALSE)=0,"320er ohne Würste"),
IFERROR(IF(AND(OR(Abfalldokumentation!$A794="BU3",Abfalldokumentation!$A794="Verkauf"),Abfalldokumentation!$F794="Schimmel",Abfalldokumentation!$G794="keinen Abnehmer/kein Schälpersonal"),"Div. Zipfel, ES ohne Verwendung",VLOOKUP(Abfalldokumentation!$E794,Produktgruppen!A:B,2,FALSE)),"-")))))))))))))))))))))))</f>
        <v>ABS</v>
      </c>
      <c r="E794" s="81" t="str">
        <f>IFERROR(VLOOKUP(Abfalldokumentation!$O794,Artikel!A:C,3,FALSE),Abfalldokumentation!$O794)</f>
        <v>ABS Gouda 48% OGT</v>
      </c>
      <c r="F794" s="81" t="str">
        <f>VLOOKUP(T794,'Liste Gründe'!A:D,2,FALSE)</f>
        <v>Schimmel</v>
      </c>
      <c r="G794" s="80" t="str">
        <f>IF(ISBLANK(V794),VLOOKUP(Abfalldokumentation!$P794,'Liste Gründe'!A:D,3,FALSE),V794)</f>
        <v>keine Verarbeitung</v>
      </c>
      <c r="H794" s="81" t="str">
        <f>IF(ISBLANK(Abfalldokumentation!$W794),"-",Abfalldokumentation!$W794)</f>
        <v>Aufgrund Konsistenz nicht genommen. Zu wenig VOS verarbeitet. Vom Warmen ins Kalte -&gt; Schimmel</v>
      </c>
      <c r="I794" s="81">
        <f t="shared" si="85"/>
        <v>39</v>
      </c>
      <c r="J794" s="81" t="str">
        <f t="shared" si="86"/>
        <v>Produkte</v>
      </c>
      <c r="K794" s="81" t="str">
        <f t="shared" si="87"/>
        <v>BUs</v>
      </c>
      <c r="L794" s="81" t="str">
        <f t="shared" si="88"/>
        <v>Symptome</v>
      </c>
      <c r="M794" s="81" t="str">
        <f>IFERROR(VLOOKUP(Abfalldokumentation!$O794,Kennzahlen!S:V,3,FALSE)*Abfalldokumentation!$B794,"0")</f>
        <v>0</v>
      </c>
      <c r="N794" s="81" t="str">
        <f>IF(ISBLANK(Q794),VLOOKUP(Abfalldokumentation!$O794,'Linien - BU'!R:S,2,FALSE),Q794)</f>
        <v>Schmelze</v>
      </c>
      <c r="O794" s="77">
        <f t="shared" si="89"/>
        <v>29500816</v>
      </c>
      <c r="P794" s="77">
        <f t="shared" si="90"/>
        <v>12</v>
      </c>
      <c r="Q794" s="39" t="s">
        <v>184</v>
      </c>
      <c r="R794" s="40">
        <v>29500816</v>
      </c>
      <c r="S794" s="40">
        <v>91</v>
      </c>
      <c r="T794" s="40">
        <v>12</v>
      </c>
      <c r="U794" s="41">
        <v>44469</v>
      </c>
      <c r="V794" s="42" t="s">
        <v>22</v>
      </c>
      <c r="W794" s="40" t="s">
        <v>185</v>
      </c>
      <c r="X794" s="44" t="str">
        <f>IFERROR(VLOOKUP(Abfalldokumentation!$R794,Artikel!A:C,3,FALSE),Abfalldokumentation!$R794)</f>
        <v>ABS Gouda 48% OGT</v>
      </c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spans="1:40" ht="30" hidden="1" customHeight="1" x14ac:dyDescent="0.25">
      <c r="A795" s="73" t="str">
        <f>VLOOKUP(N795,'Linien - BU'!A:B,2,FALSE)</f>
        <v>BU1</v>
      </c>
      <c r="B795" s="74">
        <f t="shared" si="84"/>
        <v>22</v>
      </c>
      <c r="C795" s="75">
        <f>Abfalldokumentation!$U795</f>
        <v>44469</v>
      </c>
      <c r="D795" s="69" t="str">
        <f>IFERROR(IF(VLOOKUP(O795,'[1]Rohware 230'!$B:$C,2,FALSE)=0,"Rohware"),
IFERROR(IF(VLOOKUP(O795,[1]Sammelnr.!$B:$C,2,FALSE)=0,"Sammelnr. ungeschält ABS"),
IFERROR(IF(VLOOKUP(O795,[1]Sammelnr.!$E:$F,2,FALSE)=0,"Sammelnr. ungeschält VS"),
IFERROR(IF(VLOOKUP(O795,[1]Sammelnr.!$H:$I,2,FALSE)=0,"Sammelnr. geschält"),
IFERROR(IF(VLOOKUP(O795,[1]Offen!$B:$C,2,FALSE)=0,"Offen ungeschält ABS"),
IFERROR(IF(VLOOKUP(O795,[1]Offen!$E:$F,2,FALSE)=0,"Offen ungeschält VOS"),
IFERROR(IF(VLOOKUP(O795,[1]Offen!$H:$I,2,FALSE)=0,"Offen geschält RW"),
IFERROR(IF(VLOOKUP(O795,[1]Offen!$K:$L,2,FALSE)=0,"Offen vegan"),
IFERROR(IF(VLOOKUP(O795,[1]Offen!$N:$O,2,FALSE)=0,"Offen Zipfel"),
IFERROR(IF(VLOOKUP(O795,[1]Offen!$Q:$R,2,FALSE)=0,"Offen Endstücke"),
IFERROR(IF(VLOOKUP(O795,[1]Vakuumiert!$B:$C,2,FALSE)=0,"Vakuumierter VOS ungeschält"),
IFERROR(IF(VLOOKUP(O795,[1]Vakuumiert!$E:$F,2,FALSE)=0,"Vakuumierter ABS ungeschält"),
IFERROR(IF(VLOOKUP(O795,[1]Vakuumiert!$H:$I,2,FALSE)=0,"Vakuumierter VOS geschält"),
IFERROR(IF(VLOOKUP(O795,[1]Vakuumiert!$K:$L,2,FALSE)=0,"Vakuumierter VOS vegan"),
IFERROR(IF(VLOOKUP(O795,[1]Vakuumiert!$N:$O,2,FALSE)=0,"Vakuumierter VOS Zipfel"),
IFERROR(IF(VLOOKUP(O795,[1]Vakuumiert!$Q:$R,2,FALSE)=0,"Vakuumiert geschält"),
IFERROR(IF(VLOOKUP(O795,'[1]vakuumierte Fertigprodukte'!$B:$C,2,FALSE)=0,"Fertigprodukte"),
IFERROR(IF(VLOOKUP(O795,'[1]vakuumierte Fertigprodukte'!$E:$FI,2,FALSE)=0,"Vakuumierte Zipfel"),
IFERROR(IF(VLOOKUP(O795,[1]Wurste!$B:$C,2,FALSE)=0,"Räucherwürste"),
IFERROR(IF(VLOOKUP(O795,[1]Wurste!$E:$F,2,FALSE)=0,"URW/URGW Wurst"),
IFERROR(IF(VLOOKUP(O795,[1]Wurste!$H:$I,2,FALSE)=0,"HF-Wurst Vegan"),
IFERROR(IF(VLOOKUP(O795,[1]Wurste!$K:$L,2,FALSE)=0,"320er ohne Würste"),
IFERROR(IF(AND(OR(Abfalldokumentation!$A795="BU3",Abfalldokumentation!$A795="Verkauf"),Abfalldokumentation!$F795="Schimmel",Abfalldokumentation!$G795="keinen Abnehmer/kein Schälpersonal"),"Div. Zipfel, ES ohne Verwendung",VLOOKUP(Abfalldokumentation!$E795,Produktgruppen!A:B,2,FALSE)),"-")))))))))))))))))))))))</f>
        <v>ABS</v>
      </c>
      <c r="E795" s="76" t="str">
        <f>IFERROR(VLOOKUP(Abfalldokumentation!$O795,Artikel!A:C,3,FALSE),Abfalldokumentation!$O795)</f>
        <v>ABS Gouda 48% OGT</v>
      </c>
      <c r="F795" s="76" t="str">
        <f>VLOOKUP(T795,'Liste Gründe'!A:D,2,FALSE)</f>
        <v>Schimmel</v>
      </c>
      <c r="G795" s="75" t="str">
        <f>IF(ISBLANK(V795),VLOOKUP(Abfalldokumentation!$P795,'Liste Gründe'!A:D,3,FALSE),V795)</f>
        <v>keine Verarbeitung</v>
      </c>
      <c r="H795" s="76" t="str">
        <f>IF(ISBLANK(Abfalldokumentation!$W795),"-",Abfalldokumentation!$W795)</f>
        <v>guter Zustand</v>
      </c>
      <c r="I795" s="76">
        <f t="shared" si="85"/>
        <v>39</v>
      </c>
      <c r="J795" s="76" t="str">
        <f t="shared" si="86"/>
        <v>Produkte</v>
      </c>
      <c r="K795" s="76" t="str">
        <f t="shared" si="87"/>
        <v>BUs</v>
      </c>
      <c r="L795" s="76" t="str">
        <f t="shared" si="88"/>
        <v>Symptome</v>
      </c>
      <c r="M795" s="76" t="str">
        <f>IFERROR(VLOOKUP(Abfalldokumentation!$O795,Kennzahlen!S:V,3,FALSE)*Abfalldokumentation!$B795,"0")</f>
        <v>0</v>
      </c>
      <c r="N795" s="76" t="str">
        <f>IF(ISBLANK(Q795),VLOOKUP(Abfalldokumentation!$O795,'Linien - BU'!R:S,2,FALSE),Q795)</f>
        <v>Schmelze</v>
      </c>
      <c r="O795" s="77">
        <f t="shared" si="89"/>
        <v>29500816</v>
      </c>
      <c r="P795" s="77">
        <f t="shared" si="90"/>
        <v>12</v>
      </c>
      <c r="Q795" s="45" t="s">
        <v>184</v>
      </c>
      <c r="R795" s="46">
        <v>29500816</v>
      </c>
      <c r="S795" s="46">
        <v>22</v>
      </c>
      <c r="T795" s="46">
        <v>12</v>
      </c>
      <c r="U795" s="47">
        <v>44469</v>
      </c>
      <c r="V795" s="48" t="s">
        <v>22</v>
      </c>
      <c r="W795" s="46" t="s">
        <v>289</v>
      </c>
      <c r="X795" s="50" t="str">
        <f>IFERROR(VLOOKUP(Abfalldokumentation!$R795,Artikel!A:C,3,FALSE),Abfalldokumentation!$R795)</f>
        <v>ABS Gouda 48% OGT</v>
      </c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spans="1:40" ht="30" hidden="1" customHeight="1" x14ac:dyDescent="0.25">
      <c r="A796" s="78" t="str">
        <f>VLOOKUP(N796,'Linien - BU'!A:B,2,FALSE)</f>
        <v>BU4</v>
      </c>
      <c r="B796" s="79">
        <f t="shared" si="84"/>
        <v>16</v>
      </c>
      <c r="C796" s="80">
        <f>Abfalldokumentation!$U796</f>
        <v>44469</v>
      </c>
      <c r="D796" s="69" t="str">
        <f>IFERROR(IF(VLOOKUP(O796,'[1]Rohware 230'!$B:$C,2,FALSE)=0,"Rohware"),
IFERROR(IF(VLOOKUP(O796,[1]Sammelnr.!$B:$C,2,FALSE)=0,"Sammelnr. ungeschält ABS"),
IFERROR(IF(VLOOKUP(O796,[1]Sammelnr.!$E:$F,2,FALSE)=0,"Sammelnr. ungeschält VS"),
IFERROR(IF(VLOOKUP(O796,[1]Sammelnr.!$H:$I,2,FALSE)=0,"Sammelnr. geschält"),
IFERROR(IF(VLOOKUP(O796,[1]Offen!$B:$C,2,FALSE)=0,"Offen ungeschält ABS"),
IFERROR(IF(VLOOKUP(O796,[1]Offen!$E:$F,2,FALSE)=0,"Offen ungeschält VOS"),
IFERROR(IF(VLOOKUP(O796,[1]Offen!$H:$I,2,FALSE)=0,"Offen geschält RW"),
IFERROR(IF(VLOOKUP(O796,[1]Offen!$K:$L,2,FALSE)=0,"Offen vegan"),
IFERROR(IF(VLOOKUP(O796,[1]Offen!$N:$O,2,FALSE)=0,"Offen Zipfel"),
IFERROR(IF(VLOOKUP(O796,[1]Offen!$Q:$R,2,FALSE)=0,"Offen Endstücke"),
IFERROR(IF(VLOOKUP(O796,[1]Vakuumiert!$B:$C,2,FALSE)=0,"Vakuumierter VOS ungeschält"),
IFERROR(IF(VLOOKUP(O796,[1]Vakuumiert!$E:$F,2,FALSE)=0,"Vakuumierter ABS ungeschält"),
IFERROR(IF(VLOOKUP(O796,[1]Vakuumiert!$H:$I,2,FALSE)=0,"Vakuumierter VOS geschält"),
IFERROR(IF(VLOOKUP(O796,[1]Vakuumiert!$K:$L,2,FALSE)=0,"Vakuumierter VOS vegan"),
IFERROR(IF(VLOOKUP(O796,[1]Vakuumiert!$N:$O,2,FALSE)=0,"Vakuumierter VOS Zipfel"),
IFERROR(IF(VLOOKUP(O796,[1]Vakuumiert!$Q:$R,2,FALSE)=0,"Vakuumiert geschält"),
IFERROR(IF(VLOOKUP(O796,'[1]vakuumierte Fertigprodukte'!$B:$C,2,FALSE)=0,"Fertigprodukte"),
IFERROR(IF(VLOOKUP(O796,'[1]vakuumierte Fertigprodukte'!$E:$FI,2,FALSE)=0,"Vakuumierte Zipfel"),
IFERROR(IF(VLOOKUP(O796,[1]Wurste!$B:$C,2,FALSE)=0,"Räucherwürste"),
IFERROR(IF(VLOOKUP(O796,[1]Wurste!$E:$F,2,FALSE)=0,"URW/URGW Wurst"),
IFERROR(IF(VLOOKUP(O796,[1]Wurste!$H:$I,2,FALSE)=0,"HF-Wurst Vegan"),
IFERROR(IF(VLOOKUP(O796,[1]Wurste!$K:$L,2,FALSE)=0,"320er ohne Würste"),
IFERROR(IF(AND(OR(Abfalldokumentation!$A796="BU3",Abfalldokumentation!$A796="Verkauf"),Abfalldokumentation!$F796="Schimmel",Abfalldokumentation!$G796="keinen Abnehmer/kein Schälpersonal"),"Div. Zipfel, ES ohne Verwendung",VLOOKUP(Abfalldokumentation!$E796,Produktgruppen!A:B,2,FALSE)),"-")))))))))))))))))))))))</f>
        <v>ABS</v>
      </c>
      <c r="E796" s="81" t="str">
        <f>IFERROR(VLOOKUP(Abfalldokumentation!$O796,Artikel!A:C,3,FALSE),Abfalldokumentation!$O796)</f>
        <v>ABS MEDI-KRÄUK</v>
      </c>
      <c r="F796" s="81" t="str">
        <f>VLOOKUP(T796,'Liste Gründe'!A:D,2,FALSE)</f>
        <v>keinen Verwendungszweck</v>
      </c>
      <c r="G796" s="80" t="str">
        <f>IF(ISBLANK(V796),VLOOKUP(Abfalldokumentation!$P796,'Liste Gründe'!A:D,3,FALSE),V796)</f>
        <v>keinen Verwendungszweck</v>
      </c>
      <c r="H796" s="81" t="str">
        <f>IF(ISBLANK(Abfalldokumentation!$W796),"-",Abfalldokumentation!$W796)</f>
        <v>&lt;500kg/Monat</v>
      </c>
      <c r="I796" s="81">
        <f t="shared" si="85"/>
        <v>39</v>
      </c>
      <c r="J796" s="81" t="str">
        <f t="shared" si="86"/>
        <v>Produkte</v>
      </c>
      <c r="K796" s="81" t="str">
        <f t="shared" si="87"/>
        <v>BUs</v>
      </c>
      <c r="L796" s="81" t="str">
        <f t="shared" si="88"/>
        <v>Symptome</v>
      </c>
      <c r="M796" s="81">
        <f>IFERROR(VLOOKUP(Abfalldokumentation!$O796,Kennzahlen!S:V,3,FALSE)*Abfalldokumentation!$B796,"0")</f>
        <v>24</v>
      </c>
      <c r="N796" s="81" t="str">
        <f>IF(ISBLANK(Q796),VLOOKUP(Abfalldokumentation!$O796,'Linien - BU'!R:S,2,FALSE),Q796)</f>
        <v>L21</v>
      </c>
      <c r="O796" s="77">
        <f t="shared" si="89"/>
        <v>29500886</v>
      </c>
      <c r="P796" s="77">
        <f t="shared" si="90"/>
        <v>61</v>
      </c>
      <c r="Q796" s="39" t="s">
        <v>231</v>
      </c>
      <c r="R796" s="40">
        <v>29500886</v>
      </c>
      <c r="S796" s="40">
        <v>16</v>
      </c>
      <c r="T796" s="40">
        <v>61</v>
      </c>
      <c r="U796" s="41">
        <v>44469</v>
      </c>
      <c r="V796" s="42"/>
      <c r="W796" s="40" t="s">
        <v>250</v>
      </c>
      <c r="X796" s="44" t="str">
        <f>IFERROR(VLOOKUP(Abfalldokumentation!$R796,Artikel!A:C,3,FALSE),Abfalldokumentation!$R796)</f>
        <v>ABS MEDI-KRÄUK</v>
      </c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spans="1:40" ht="30" hidden="1" customHeight="1" x14ac:dyDescent="0.25">
      <c r="A797" s="73" t="str">
        <f>VLOOKUP(N797,'Linien - BU'!A:B,2,FALSE)</f>
        <v>BU1</v>
      </c>
      <c r="B797" s="74">
        <f t="shared" si="84"/>
        <v>44</v>
      </c>
      <c r="C797" s="75">
        <f>Abfalldokumentation!$U797</f>
        <v>44469</v>
      </c>
      <c r="D797" s="69" t="str">
        <f>IFERROR(IF(VLOOKUP(O797,'[1]Rohware 230'!$B:$C,2,FALSE)=0,"Rohware"),
IFERROR(IF(VLOOKUP(O797,[1]Sammelnr.!$B:$C,2,FALSE)=0,"Sammelnr. ungeschält ABS"),
IFERROR(IF(VLOOKUP(O797,[1]Sammelnr.!$E:$F,2,FALSE)=0,"Sammelnr. ungeschält VS"),
IFERROR(IF(VLOOKUP(O797,[1]Sammelnr.!$H:$I,2,FALSE)=0,"Sammelnr. geschält"),
IFERROR(IF(VLOOKUP(O797,[1]Offen!$B:$C,2,FALSE)=0,"Offen ungeschält ABS"),
IFERROR(IF(VLOOKUP(O797,[1]Offen!$E:$F,2,FALSE)=0,"Offen ungeschält VOS"),
IFERROR(IF(VLOOKUP(O797,[1]Offen!$H:$I,2,FALSE)=0,"Offen geschält RW"),
IFERROR(IF(VLOOKUP(O797,[1]Offen!$K:$L,2,FALSE)=0,"Offen vegan"),
IFERROR(IF(VLOOKUP(O797,[1]Offen!$N:$O,2,FALSE)=0,"Offen Zipfel"),
IFERROR(IF(VLOOKUP(O797,[1]Offen!$Q:$R,2,FALSE)=0,"Offen Endstücke"),
IFERROR(IF(VLOOKUP(O797,[1]Vakuumiert!$B:$C,2,FALSE)=0,"Vakuumierter VOS ungeschält"),
IFERROR(IF(VLOOKUP(O797,[1]Vakuumiert!$E:$F,2,FALSE)=0,"Vakuumierter ABS ungeschält"),
IFERROR(IF(VLOOKUP(O797,[1]Vakuumiert!$H:$I,2,FALSE)=0,"Vakuumierter VOS geschält"),
IFERROR(IF(VLOOKUP(O797,[1]Vakuumiert!$K:$L,2,FALSE)=0,"Vakuumierter VOS vegan"),
IFERROR(IF(VLOOKUP(O797,[1]Vakuumiert!$N:$O,2,FALSE)=0,"Vakuumierter VOS Zipfel"),
IFERROR(IF(VLOOKUP(O797,[1]Vakuumiert!$Q:$R,2,FALSE)=0,"Vakuumiert geschält"),
IFERROR(IF(VLOOKUP(O797,'[1]vakuumierte Fertigprodukte'!$B:$C,2,FALSE)=0,"Fertigprodukte"),
IFERROR(IF(VLOOKUP(O797,'[1]vakuumierte Fertigprodukte'!$E:$FI,2,FALSE)=0,"Vakuumierte Zipfel"),
IFERROR(IF(VLOOKUP(O797,[1]Wurste!$B:$C,2,FALSE)=0,"Räucherwürste"),
IFERROR(IF(VLOOKUP(O797,[1]Wurste!$E:$F,2,FALSE)=0,"URW/URGW Wurst"),
IFERROR(IF(VLOOKUP(O797,[1]Wurste!$H:$I,2,FALSE)=0,"HF-Wurst Vegan"),
IFERROR(IF(VLOOKUP(O797,[1]Wurste!$K:$L,2,FALSE)=0,"320er ohne Würste"),
IFERROR(IF(AND(OR(Abfalldokumentation!$A797="BU3",Abfalldokumentation!$A797="Verkauf"),Abfalldokumentation!$F797="Schimmel",Abfalldokumentation!$G797="keinen Abnehmer/kein Schälpersonal"),"Div. Zipfel, ES ohne Verwendung",VLOOKUP(Abfalldokumentation!$E797,Produktgruppen!A:B,2,FALSE)),"-")))))))))))))))))))))))</f>
        <v>Vorschmelz</v>
      </c>
      <c r="E797" s="76" t="str">
        <f>IFERROR(VLOOKUP(Abfalldokumentation!$O797,Artikel!A:C,3,FALSE),Abfalldokumentation!$O797)</f>
        <v>VOS-ABS ENTSORGUNG</v>
      </c>
      <c r="F797" s="76" t="str">
        <f>VLOOKUP(T797,'Liste Gründe'!A:D,2,FALSE)</f>
        <v>Rest</v>
      </c>
      <c r="G797" s="75" t="str">
        <f>IF(ISBLANK(V797),VLOOKUP(Abfalldokumentation!$P797,'Liste Gründe'!A:D,3,FALSE),V797)</f>
        <v>geschälte Rinde</v>
      </c>
      <c r="H797" s="76" t="str">
        <f>IF(ISBLANK(Abfalldokumentation!$W797),"-",Abfalldokumentation!$W797)</f>
        <v>keine Verwendung möglich</v>
      </c>
      <c r="I797" s="76">
        <f t="shared" si="85"/>
        <v>39</v>
      </c>
      <c r="J797" s="76" t="str">
        <f t="shared" si="86"/>
        <v>Produkte</v>
      </c>
      <c r="K797" s="76" t="str">
        <f t="shared" si="87"/>
        <v>BUs</v>
      </c>
      <c r="L797" s="76" t="str">
        <f t="shared" si="88"/>
        <v>Symptome</v>
      </c>
      <c r="M797" s="76">
        <f>IFERROR(VLOOKUP(Abfalldokumentation!$O797,Kennzahlen!S:V,3,FALSE)*Abfalldokumentation!$B797,"0")</f>
        <v>0.44</v>
      </c>
      <c r="N797" s="76" t="str">
        <f>IF(ISBLANK(Q797),VLOOKUP(Abfalldokumentation!$O797,'Linien - BU'!R:S,2,FALSE),Q797)</f>
        <v>RWV</v>
      </c>
      <c r="O797" s="77">
        <f t="shared" si="89"/>
        <v>29500917</v>
      </c>
      <c r="P797" s="77">
        <f t="shared" si="90"/>
        <v>60</v>
      </c>
      <c r="Q797" s="45" t="s">
        <v>202</v>
      </c>
      <c r="R797" s="46">
        <v>29500917</v>
      </c>
      <c r="S797" s="46">
        <v>44</v>
      </c>
      <c r="T797" s="46">
        <v>60</v>
      </c>
      <c r="U797" s="47">
        <v>44469</v>
      </c>
      <c r="V797" s="48" t="s">
        <v>215</v>
      </c>
      <c r="W797" s="46" t="s">
        <v>204</v>
      </c>
      <c r="X797" s="50" t="str">
        <f>IFERROR(VLOOKUP(Abfalldokumentation!$R797,Artikel!A:C,3,FALSE),Abfalldokumentation!$R797)</f>
        <v>VOS-ABS ENTSORGUNG</v>
      </c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spans="1:40" ht="30" hidden="1" customHeight="1" x14ac:dyDescent="0.25">
      <c r="A798" s="78" t="str">
        <f>VLOOKUP(N798,'Linien - BU'!A:B,2,FALSE)</f>
        <v>BU1</v>
      </c>
      <c r="B798" s="79">
        <f t="shared" si="84"/>
        <v>46</v>
      </c>
      <c r="C798" s="80">
        <f>Abfalldokumentation!$U798</f>
        <v>44469</v>
      </c>
      <c r="D798" s="69" t="str">
        <f>IFERROR(IF(VLOOKUP(O798,'[1]Rohware 230'!$B:$C,2,FALSE)=0,"Rohware"),
IFERROR(IF(VLOOKUP(O798,[1]Sammelnr.!$B:$C,2,FALSE)=0,"Sammelnr. ungeschält ABS"),
IFERROR(IF(VLOOKUP(O798,[1]Sammelnr.!$E:$F,2,FALSE)=0,"Sammelnr. ungeschält VS"),
IFERROR(IF(VLOOKUP(O798,[1]Sammelnr.!$H:$I,2,FALSE)=0,"Sammelnr. geschält"),
IFERROR(IF(VLOOKUP(O798,[1]Offen!$B:$C,2,FALSE)=0,"Offen ungeschält ABS"),
IFERROR(IF(VLOOKUP(O798,[1]Offen!$E:$F,2,FALSE)=0,"Offen ungeschält VOS"),
IFERROR(IF(VLOOKUP(O798,[1]Offen!$H:$I,2,FALSE)=0,"Offen geschält RW"),
IFERROR(IF(VLOOKUP(O798,[1]Offen!$K:$L,2,FALSE)=0,"Offen vegan"),
IFERROR(IF(VLOOKUP(O798,[1]Offen!$N:$O,2,FALSE)=0,"Offen Zipfel"),
IFERROR(IF(VLOOKUP(O798,[1]Offen!$Q:$R,2,FALSE)=0,"Offen Endstücke"),
IFERROR(IF(VLOOKUP(O798,[1]Vakuumiert!$B:$C,2,FALSE)=0,"Vakuumierter VOS ungeschält"),
IFERROR(IF(VLOOKUP(O798,[1]Vakuumiert!$E:$F,2,FALSE)=0,"Vakuumierter ABS ungeschält"),
IFERROR(IF(VLOOKUP(O798,[1]Vakuumiert!$H:$I,2,FALSE)=0,"Vakuumierter VOS geschält"),
IFERROR(IF(VLOOKUP(O798,[1]Vakuumiert!$K:$L,2,FALSE)=0,"Vakuumierter VOS vegan"),
IFERROR(IF(VLOOKUP(O798,[1]Vakuumiert!$N:$O,2,FALSE)=0,"Vakuumierter VOS Zipfel"),
IFERROR(IF(VLOOKUP(O798,[1]Vakuumiert!$Q:$R,2,FALSE)=0,"Vakuumiert geschält"),
IFERROR(IF(VLOOKUP(O798,'[1]vakuumierte Fertigprodukte'!$B:$C,2,FALSE)=0,"Fertigprodukte"),
IFERROR(IF(VLOOKUP(O798,'[1]vakuumierte Fertigprodukte'!$E:$FI,2,FALSE)=0,"Vakuumierte Zipfel"),
IFERROR(IF(VLOOKUP(O798,[1]Wurste!$B:$C,2,FALSE)=0,"Räucherwürste"),
IFERROR(IF(VLOOKUP(O798,[1]Wurste!$E:$F,2,FALSE)=0,"URW/URGW Wurst"),
IFERROR(IF(VLOOKUP(O798,[1]Wurste!$H:$I,2,FALSE)=0,"HF-Wurst Vegan"),
IFERROR(IF(VLOOKUP(O798,[1]Wurste!$K:$L,2,FALSE)=0,"320er ohne Würste"),
IFERROR(IF(AND(OR(Abfalldokumentation!$A798="BU3",Abfalldokumentation!$A798="Verkauf"),Abfalldokumentation!$F798="Schimmel",Abfalldokumentation!$G798="keinen Abnehmer/kein Schälpersonal"),"Div. Zipfel, ES ohne Verwendung",VLOOKUP(Abfalldokumentation!$E798,Produktgruppen!A:B,2,FALSE)),"-")))))))))))))))))))))))</f>
        <v>Vorschmelz</v>
      </c>
      <c r="E798" s="81" t="str">
        <f>IFERROR(VLOOKUP(Abfalldokumentation!$O798,Artikel!A:C,3,FALSE),Abfalldokumentation!$O798)</f>
        <v>VOS-ABS ENTSORGUNG</v>
      </c>
      <c r="F798" s="81" t="str">
        <f>VLOOKUP(T798,'Liste Gründe'!A:D,2,FALSE)</f>
        <v>Rest</v>
      </c>
      <c r="G798" s="80" t="str">
        <f>IF(ISBLANK(V798),VLOOKUP(Abfalldokumentation!$P798,'Liste Gründe'!A:D,3,FALSE),V798)</f>
        <v>geschälte Rinde</v>
      </c>
      <c r="H798" s="81" t="str">
        <f>IF(ISBLANK(Abfalldokumentation!$W798),"-",Abfalldokumentation!$W798)</f>
        <v>keine Verwendung möglich</v>
      </c>
      <c r="I798" s="81">
        <f t="shared" si="85"/>
        <v>39</v>
      </c>
      <c r="J798" s="81" t="str">
        <f t="shared" si="86"/>
        <v>Produkte</v>
      </c>
      <c r="K798" s="81" t="str">
        <f t="shared" si="87"/>
        <v>BUs</v>
      </c>
      <c r="L798" s="81" t="str">
        <f t="shared" si="88"/>
        <v>Symptome</v>
      </c>
      <c r="M798" s="81">
        <f>IFERROR(VLOOKUP(Abfalldokumentation!$O798,Kennzahlen!S:V,3,FALSE)*Abfalldokumentation!$B798,"0")</f>
        <v>0.46</v>
      </c>
      <c r="N798" s="81" t="str">
        <f>IF(ISBLANK(Q798),VLOOKUP(Abfalldokumentation!$O798,'Linien - BU'!R:S,2,FALSE),Q798)</f>
        <v>RWV</v>
      </c>
      <c r="O798" s="77">
        <f t="shared" si="89"/>
        <v>29500917</v>
      </c>
      <c r="P798" s="77">
        <f t="shared" si="90"/>
        <v>60</v>
      </c>
      <c r="Q798" s="39" t="s">
        <v>202</v>
      </c>
      <c r="R798" s="40">
        <v>29500917</v>
      </c>
      <c r="S798" s="40">
        <v>46</v>
      </c>
      <c r="T798" s="40">
        <v>60</v>
      </c>
      <c r="U798" s="41">
        <v>44469</v>
      </c>
      <c r="V798" s="42" t="s">
        <v>215</v>
      </c>
      <c r="W798" s="40" t="s">
        <v>204</v>
      </c>
      <c r="X798" s="44" t="str">
        <f>IFERROR(VLOOKUP(Abfalldokumentation!$R798,Artikel!A:C,3,FALSE),Abfalldokumentation!$R798)</f>
        <v>VOS-ABS ENTSORGUNG</v>
      </c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spans="1:40" ht="30" hidden="1" customHeight="1" x14ac:dyDescent="0.25">
      <c r="A799" s="73" t="str">
        <f>VLOOKUP(N799,'Linien - BU'!A:B,2,FALSE)</f>
        <v>BU1</v>
      </c>
      <c r="B799" s="74">
        <f t="shared" si="84"/>
        <v>25</v>
      </c>
      <c r="C799" s="75">
        <f>Abfalldokumentation!$U799</f>
        <v>44469</v>
      </c>
      <c r="D799" s="69" t="str">
        <f>IFERROR(IF(VLOOKUP(O799,'[1]Rohware 230'!$B:$C,2,FALSE)=0,"Rohware"),
IFERROR(IF(VLOOKUP(O799,[1]Sammelnr.!$B:$C,2,FALSE)=0,"Sammelnr. ungeschält ABS"),
IFERROR(IF(VLOOKUP(O799,[1]Sammelnr.!$E:$F,2,FALSE)=0,"Sammelnr. ungeschält VS"),
IFERROR(IF(VLOOKUP(O799,[1]Sammelnr.!$H:$I,2,FALSE)=0,"Sammelnr. geschält"),
IFERROR(IF(VLOOKUP(O799,[1]Offen!$B:$C,2,FALSE)=0,"Offen ungeschält ABS"),
IFERROR(IF(VLOOKUP(O799,[1]Offen!$E:$F,2,FALSE)=0,"Offen ungeschält VOS"),
IFERROR(IF(VLOOKUP(O799,[1]Offen!$H:$I,2,FALSE)=0,"Offen geschält RW"),
IFERROR(IF(VLOOKUP(O799,[1]Offen!$K:$L,2,FALSE)=0,"Offen vegan"),
IFERROR(IF(VLOOKUP(O799,[1]Offen!$N:$O,2,FALSE)=0,"Offen Zipfel"),
IFERROR(IF(VLOOKUP(O799,[1]Offen!$Q:$R,2,FALSE)=0,"Offen Endstücke"),
IFERROR(IF(VLOOKUP(O799,[1]Vakuumiert!$B:$C,2,FALSE)=0,"Vakuumierter VOS ungeschält"),
IFERROR(IF(VLOOKUP(O799,[1]Vakuumiert!$E:$F,2,FALSE)=0,"Vakuumierter ABS ungeschält"),
IFERROR(IF(VLOOKUP(O799,[1]Vakuumiert!$H:$I,2,FALSE)=0,"Vakuumierter VOS geschält"),
IFERROR(IF(VLOOKUP(O799,[1]Vakuumiert!$K:$L,2,FALSE)=0,"Vakuumierter VOS vegan"),
IFERROR(IF(VLOOKUP(O799,[1]Vakuumiert!$N:$O,2,FALSE)=0,"Vakuumierter VOS Zipfel"),
IFERROR(IF(VLOOKUP(O799,[1]Vakuumiert!$Q:$R,2,FALSE)=0,"Vakuumiert geschält"),
IFERROR(IF(VLOOKUP(O799,'[1]vakuumierte Fertigprodukte'!$B:$C,2,FALSE)=0,"Fertigprodukte"),
IFERROR(IF(VLOOKUP(O799,'[1]vakuumierte Fertigprodukte'!$E:$FI,2,FALSE)=0,"Vakuumierte Zipfel"),
IFERROR(IF(VLOOKUP(O799,[1]Wurste!$B:$C,2,FALSE)=0,"Räucherwürste"),
IFERROR(IF(VLOOKUP(O799,[1]Wurste!$E:$F,2,FALSE)=0,"URW/URGW Wurst"),
IFERROR(IF(VLOOKUP(O799,[1]Wurste!$H:$I,2,FALSE)=0,"HF-Wurst Vegan"),
IFERROR(IF(VLOOKUP(O799,[1]Wurste!$K:$L,2,FALSE)=0,"320er ohne Würste"),
IFERROR(IF(AND(OR(Abfalldokumentation!$A799="BU3",Abfalldokumentation!$A799="Verkauf"),Abfalldokumentation!$F799="Schimmel",Abfalldokumentation!$G799="keinen Abnehmer/kein Schälpersonal"),"Div. Zipfel, ES ohne Verwendung",VLOOKUP(Abfalldokumentation!$E799,Produktgruppen!A:B,2,FALSE)),"-")))))))))))))))))))))))</f>
        <v>Vorschmelz</v>
      </c>
      <c r="E799" s="76" t="str">
        <f>IFERROR(VLOOKUP(Abfalldokumentation!$O799,Artikel!A:C,3,FALSE),Abfalldokumentation!$O799)</f>
        <v>VOS URW-NUSS-OGT</v>
      </c>
      <c r="F799" s="76" t="str">
        <f>VLOOKUP(T799,'Liste Gründe'!A:D,2,FALSE)</f>
        <v>Schimmel</v>
      </c>
      <c r="G799" s="75" t="str">
        <f>IF(ISBLANK(V799),VLOOKUP(Abfalldokumentation!$P799,'Liste Gründe'!A:D,3,FALSE),V799)</f>
        <v>keine Verarbeitung</v>
      </c>
      <c r="H799" s="76" t="str">
        <f>IF(ISBLANK(Abfalldokumentation!$W799),"-",Abfalldokumentation!$W799)</f>
        <v>MHD abgelaufen</v>
      </c>
      <c r="I799" s="76">
        <f t="shared" si="85"/>
        <v>39</v>
      </c>
      <c r="J799" s="76" t="str">
        <f t="shared" si="86"/>
        <v>Produkte</v>
      </c>
      <c r="K799" s="76" t="str">
        <f t="shared" si="87"/>
        <v>BUs</v>
      </c>
      <c r="L799" s="76" t="str">
        <f t="shared" si="88"/>
        <v>Symptome</v>
      </c>
      <c r="M799" s="76">
        <f>IFERROR(VLOOKUP(Abfalldokumentation!$O799,Kennzahlen!S:V,3,FALSE)*Abfalldokumentation!$B799,"0")</f>
        <v>12.5</v>
      </c>
      <c r="N799" s="76" t="str">
        <f>IF(ISBLANK(Q799),VLOOKUP(Abfalldokumentation!$O799,'Linien - BU'!R:S,2,FALSE),Q799)</f>
        <v>Schmelze</v>
      </c>
      <c r="O799" s="77">
        <f t="shared" si="89"/>
        <v>29500943</v>
      </c>
      <c r="P799" s="77">
        <f t="shared" si="90"/>
        <v>12</v>
      </c>
      <c r="Q799" s="45" t="s">
        <v>184</v>
      </c>
      <c r="R799" s="46">
        <v>29500943</v>
      </c>
      <c r="S799" s="46">
        <v>25</v>
      </c>
      <c r="T799" s="46">
        <v>12</v>
      </c>
      <c r="U799" s="47">
        <v>44469</v>
      </c>
      <c r="V799" s="48" t="s">
        <v>22</v>
      </c>
      <c r="W799" s="46" t="s">
        <v>27</v>
      </c>
      <c r="X799" s="50" t="str">
        <f>IFERROR(VLOOKUP(Abfalldokumentation!$R799,Artikel!A:C,3,FALSE),Abfalldokumentation!$R799)</f>
        <v>VOS URW-NUSS-OGT</v>
      </c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spans="1:40" ht="30" hidden="1" customHeight="1" x14ac:dyDescent="0.25">
      <c r="A800" s="78" t="str">
        <f>VLOOKUP(N800,'Linien - BU'!A:B,2,FALSE)</f>
        <v>BU1</v>
      </c>
      <c r="B800" s="79">
        <f t="shared" si="84"/>
        <v>15</v>
      </c>
      <c r="C800" s="80">
        <f>Abfalldokumentation!$U800</f>
        <v>44469</v>
      </c>
      <c r="D800" s="69" t="str">
        <f>IFERROR(IF(VLOOKUP(O800,'[1]Rohware 230'!$B:$C,2,FALSE)=0,"Rohware"),
IFERROR(IF(VLOOKUP(O800,[1]Sammelnr.!$B:$C,2,FALSE)=0,"Sammelnr. ungeschält ABS"),
IFERROR(IF(VLOOKUP(O800,[1]Sammelnr.!$E:$F,2,FALSE)=0,"Sammelnr. ungeschält VS"),
IFERROR(IF(VLOOKUP(O800,[1]Sammelnr.!$H:$I,2,FALSE)=0,"Sammelnr. geschält"),
IFERROR(IF(VLOOKUP(O800,[1]Offen!$B:$C,2,FALSE)=0,"Offen ungeschält ABS"),
IFERROR(IF(VLOOKUP(O800,[1]Offen!$E:$F,2,FALSE)=0,"Offen ungeschält VOS"),
IFERROR(IF(VLOOKUP(O800,[1]Offen!$H:$I,2,FALSE)=0,"Offen geschält RW"),
IFERROR(IF(VLOOKUP(O800,[1]Offen!$K:$L,2,FALSE)=0,"Offen vegan"),
IFERROR(IF(VLOOKUP(O800,[1]Offen!$N:$O,2,FALSE)=0,"Offen Zipfel"),
IFERROR(IF(VLOOKUP(O800,[1]Offen!$Q:$R,2,FALSE)=0,"Offen Endstücke"),
IFERROR(IF(VLOOKUP(O800,[1]Vakuumiert!$B:$C,2,FALSE)=0,"Vakuumierter VOS ungeschält"),
IFERROR(IF(VLOOKUP(O800,[1]Vakuumiert!$E:$F,2,FALSE)=0,"Vakuumierter ABS ungeschält"),
IFERROR(IF(VLOOKUP(O800,[1]Vakuumiert!$H:$I,2,FALSE)=0,"Vakuumierter VOS geschält"),
IFERROR(IF(VLOOKUP(O800,[1]Vakuumiert!$K:$L,2,FALSE)=0,"Vakuumierter VOS vegan"),
IFERROR(IF(VLOOKUP(O800,[1]Vakuumiert!$N:$O,2,FALSE)=0,"Vakuumierter VOS Zipfel"),
IFERROR(IF(VLOOKUP(O800,[1]Vakuumiert!$Q:$R,2,FALSE)=0,"Vakuumiert geschält"),
IFERROR(IF(VLOOKUP(O800,'[1]vakuumierte Fertigprodukte'!$B:$C,2,FALSE)=0,"Fertigprodukte"),
IFERROR(IF(VLOOKUP(O800,'[1]vakuumierte Fertigprodukte'!$E:$FI,2,FALSE)=0,"Vakuumierte Zipfel"),
IFERROR(IF(VLOOKUP(O800,[1]Wurste!$B:$C,2,FALSE)=0,"Räucherwürste"),
IFERROR(IF(VLOOKUP(O800,[1]Wurste!$E:$F,2,FALSE)=0,"URW/URGW Wurst"),
IFERROR(IF(VLOOKUP(O800,[1]Wurste!$H:$I,2,FALSE)=0,"HF-Wurst Vegan"),
IFERROR(IF(VLOOKUP(O800,[1]Wurste!$K:$L,2,FALSE)=0,"320er ohne Würste"),
IFERROR(IF(AND(OR(Abfalldokumentation!$A800="BU3",Abfalldokumentation!$A800="Verkauf"),Abfalldokumentation!$F800="Schimmel",Abfalldokumentation!$G800="keinen Abnehmer/kein Schälpersonal"),"Div. Zipfel, ES ohne Verwendung",VLOOKUP(Abfalldokumentation!$E800,Produktgruppen!A:B,2,FALSE)),"-")))))))))))))))))))))))</f>
        <v>Vorschmelz</v>
      </c>
      <c r="E800" s="81" t="str">
        <f>IFERROR(VLOOKUP(Abfalldokumentation!$O800,Artikel!A:C,3,FALSE),Abfalldokumentation!$O800)</f>
        <v>VOS URW-NATUR-EXTRA</v>
      </c>
      <c r="F800" s="81" t="str">
        <f>VLOOKUP(T800,'Liste Gründe'!A:D,2,FALSE)</f>
        <v>Schimmel</v>
      </c>
      <c r="G800" s="80" t="str">
        <f>IF(ISBLANK(V800),VLOOKUP(Abfalldokumentation!$P800,'Liste Gründe'!A:D,3,FALSE),V800)</f>
        <v>keine Verarbeitung</v>
      </c>
      <c r="H800" s="81" t="str">
        <f>IF(ISBLANK(Abfalldokumentation!$W800),"-",Abfalldokumentation!$W800)</f>
        <v>MHD abgelaufen</v>
      </c>
      <c r="I800" s="81">
        <f t="shared" si="85"/>
        <v>39</v>
      </c>
      <c r="J800" s="81" t="str">
        <f t="shared" si="86"/>
        <v>Produkte</v>
      </c>
      <c r="K800" s="81" t="str">
        <f t="shared" si="87"/>
        <v>BUs</v>
      </c>
      <c r="L800" s="81" t="str">
        <f t="shared" si="88"/>
        <v>Symptome</v>
      </c>
      <c r="M800" s="81">
        <f>IFERROR(VLOOKUP(Abfalldokumentation!$O800,Kennzahlen!S:V,3,FALSE)*Abfalldokumentation!$B800,"0")</f>
        <v>7.5</v>
      </c>
      <c r="N800" s="81" t="str">
        <f>IF(ISBLANK(Q800),VLOOKUP(Abfalldokumentation!$O800,'Linien - BU'!R:S,2,FALSE),Q800)</f>
        <v>RWV</v>
      </c>
      <c r="O800" s="77">
        <f t="shared" si="89"/>
        <v>29500947</v>
      </c>
      <c r="P800" s="77">
        <f t="shared" si="90"/>
        <v>12</v>
      </c>
      <c r="Q800" s="39" t="s">
        <v>202</v>
      </c>
      <c r="R800" s="40">
        <v>29500947</v>
      </c>
      <c r="S800" s="40">
        <v>15</v>
      </c>
      <c r="T800" s="40">
        <v>12</v>
      </c>
      <c r="U800" s="41">
        <v>44469</v>
      </c>
      <c r="V800" s="42" t="s">
        <v>22</v>
      </c>
      <c r="W800" s="40" t="s">
        <v>27</v>
      </c>
      <c r="X800" s="44" t="str">
        <f>IFERROR(VLOOKUP(Abfalldokumentation!$R800,Artikel!A:C,3,FALSE),Abfalldokumentation!$R800)</f>
        <v>VOS URW-NATUR-EXTRA</v>
      </c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spans="1:40" ht="30" hidden="1" customHeight="1" x14ac:dyDescent="0.25">
      <c r="A801" s="73" t="str">
        <f>VLOOKUP(N801,'Linien - BU'!A:B,2,FALSE)</f>
        <v>BU1</v>
      </c>
      <c r="B801" s="74">
        <f t="shared" si="84"/>
        <v>100</v>
      </c>
      <c r="C801" s="75">
        <f>Abfalldokumentation!$U801</f>
        <v>44469</v>
      </c>
      <c r="D801" s="69" t="str">
        <f>IFERROR(IF(VLOOKUP(O801,'[1]Rohware 230'!$B:$C,2,FALSE)=0,"Rohware"),
IFERROR(IF(VLOOKUP(O801,[1]Sammelnr.!$B:$C,2,FALSE)=0,"Sammelnr. ungeschält ABS"),
IFERROR(IF(VLOOKUP(O801,[1]Sammelnr.!$E:$F,2,FALSE)=0,"Sammelnr. ungeschält VS"),
IFERROR(IF(VLOOKUP(O801,[1]Sammelnr.!$H:$I,2,FALSE)=0,"Sammelnr. geschält"),
IFERROR(IF(VLOOKUP(O801,[1]Offen!$B:$C,2,FALSE)=0,"Offen ungeschält ABS"),
IFERROR(IF(VLOOKUP(O801,[1]Offen!$E:$F,2,FALSE)=0,"Offen ungeschält VOS"),
IFERROR(IF(VLOOKUP(O801,[1]Offen!$H:$I,2,FALSE)=0,"Offen geschält RW"),
IFERROR(IF(VLOOKUP(O801,[1]Offen!$K:$L,2,FALSE)=0,"Offen vegan"),
IFERROR(IF(VLOOKUP(O801,[1]Offen!$N:$O,2,FALSE)=0,"Offen Zipfel"),
IFERROR(IF(VLOOKUP(O801,[1]Offen!$Q:$R,2,FALSE)=0,"Offen Endstücke"),
IFERROR(IF(VLOOKUP(O801,[1]Vakuumiert!$B:$C,2,FALSE)=0,"Vakuumierter VOS ungeschält"),
IFERROR(IF(VLOOKUP(O801,[1]Vakuumiert!$E:$F,2,FALSE)=0,"Vakuumierter ABS ungeschält"),
IFERROR(IF(VLOOKUP(O801,[1]Vakuumiert!$H:$I,2,FALSE)=0,"Vakuumierter VOS geschält"),
IFERROR(IF(VLOOKUP(O801,[1]Vakuumiert!$K:$L,2,FALSE)=0,"Vakuumierter VOS vegan"),
IFERROR(IF(VLOOKUP(O801,[1]Vakuumiert!$N:$O,2,FALSE)=0,"Vakuumierter VOS Zipfel"),
IFERROR(IF(VLOOKUP(O801,[1]Vakuumiert!$Q:$R,2,FALSE)=0,"Vakuumiert geschält"),
IFERROR(IF(VLOOKUP(O801,'[1]vakuumierte Fertigprodukte'!$B:$C,2,FALSE)=0,"Fertigprodukte"),
IFERROR(IF(VLOOKUP(O801,'[1]vakuumierte Fertigprodukte'!$E:$FI,2,FALSE)=0,"Vakuumierte Zipfel"),
IFERROR(IF(VLOOKUP(O801,[1]Wurste!$B:$C,2,FALSE)=0,"Räucherwürste"),
IFERROR(IF(VLOOKUP(O801,[1]Wurste!$E:$F,2,FALSE)=0,"URW/URGW Wurst"),
IFERROR(IF(VLOOKUP(O801,[1]Wurste!$H:$I,2,FALSE)=0,"HF-Wurst Vegan"),
IFERROR(IF(VLOOKUP(O801,[1]Wurste!$K:$L,2,FALSE)=0,"320er ohne Würste"),
IFERROR(IF(AND(OR(Abfalldokumentation!$A801="BU3",Abfalldokumentation!$A801="Verkauf"),Abfalldokumentation!$F801="Schimmel",Abfalldokumentation!$G801="keinen Abnehmer/kein Schälpersonal"),"Div. Zipfel, ES ohne Verwendung",VLOOKUP(Abfalldokumentation!$E801,Produktgruppen!A:B,2,FALSE)),"-")))))))))))))))))))))))</f>
        <v>Vorschmelz</v>
      </c>
      <c r="E801" s="76" t="str">
        <f>IFERROR(VLOOKUP(Abfalldokumentation!$O801,Artikel!A:C,3,FALSE),Abfalldokumentation!$O801)</f>
        <v>VOS URW-VS-SPICKER-NATU</v>
      </c>
      <c r="F801" s="76" t="str">
        <f>VLOOKUP(T801,'Liste Gründe'!A:D,2,FALSE)</f>
        <v>Schimmel</v>
      </c>
      <c r="G801" s="75" t="str">
        <f>IF(ISBLANK(V801),VLOOKUP(Abfalldokumentation!$P801,'Liste Gründe'!A:D,3,FALSE),V801)</f>
        <v>keine Verarbeitung</v>
      </c>
      <c r="H801" s="76" t="str">
        <f>IF(ISBLANK(Abfalldokumentation!$W801),"-",Abfalldokumentation!$W801)</f>
        <v>MHD abgelaufen</v>
      </c>
      <c r="I801" s="76">
        <f t="shared" si="85"/>
        <v>39</v>
      </c>
      <c r="J801" s="76" t="str">
        <f t="shared" si="86"/>
        <v>Produkte</v>
      </c>
      <c r="K801" s="76" t="str">
        <f t="shared" si="87"/>
        <v>BUs</v>
      </c>
      <c r="L801" s="76" t="str">
        <f t="shared" si="88"/>
        <v>Symptome</v>
      </c>
      <c r="M801" s="76">
        <f>IFERROR(VLOOKUP(Abfalldokumentation!$O801,Kennzahlen!S:V,3,FALSE)*Abfalldokumentation!$B801,"0")</f>
        <v>50</v>
      </c>
      <c r="N801" s="76" t="str">
        <f>IF(ISBLANK(Q801),VLOOKUP(Abfalldokumentation!$O801,'Linien - BU'!R:S,2,FALSE),Q801)</f>
        <v>RWV</v>
      </c>
      <c r="O801" s="77">
        <f t="shared" si="89"/>
        <v>29500948</v>
      </c>
      <c r="P801" s="77">
        <f t="shared" si="90"/>
        <v>12</v>
      </c>
      <c r="Q801" s="45" t="s">
        <v>202</v>
      </c>
      <c r="R801" s="46">
        <v>29500948</v>
      </c>
      <c r="S801" s="46">
        <v>100</v>
      </c>
      <c r="T801" s="46">
        <v>12</v>
      </c>
      <c r="U801" s="47">
        <v>44469</v>
      </c>
      <c r="V801" s="48" t="s">
        <v>22</v>
      </c>
      <c r="W801" s="46" t="s">
        <v>27</v>
      </c>
      <c r="X801" s="50" t="str">
        <f>IFERROR(VLOOKUP(Abfalldokumentation!$R801,Artikel!A:C,3,FALSE),Abfalldokumentation!$R801)</f>
        <v>VOS URW-VS-SPICKER-NATU</v>
      </c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spans="1:40" ht="30" hidden="1" customHeight="1" x14ac:dyDescent="0.25">
      <c r="A802" s="78" t="str">
        <f>VLOOKUP(N802,'Linien - BU'!A:B,2,FALSE)</f>
        <v>BU1</v>
      </c>
      <c r="B802" s="79">
        <f t="shared" si="84"/>
        <v>25</v>
      </c>
      <c r="C802" s="80">
        <f>Abfalldokumentation!$U802</f>
        <v>44469</v>
      </c>
      <c r="D802" s="69" t="str">
        <f>IFERROR(IF(VLOOKUP(O802,'[1]Rohware 230'!$B:$C,2,FALSE)=0,"Rohware"),
IFERROR(IF(VLOOKUP(O802,[1]Sammelnr.!$B:$C,2,FALSE)=0,"Sammelnr. ungeschält ABS"),
IFERROR(IF(VLOOKUP(O802,[1]Sammelnr.!$E:$F,2,FALSE)=0,"Sammelnr. ungeschält VS"),
IFERROR(IF(VLOOKUP(O802,[1]Sammelnr.!$H:$I,2,FALSE)=0,"Sammelnr. geschält"),
IFERROR(IF(VLOOKUP(O802,[1]Offen!$B:$C,2,FALSE)=0,"Offen ungeschält ABS"),
IFERROR(IF(VLOOKUP(O802,[1]Offen!$E:$F,2,FALSE)=0,"Offen ungeschält VOS"),
IFERROR(IF(VLOOKUP(O802,[1]Offen!$H:$I,2,FALSE)=0,"Offen geschält RW"),
IFERROR(IF(VLOOKUP(O802,[1]Offen!$K:$L,2,FALSE)=0,"Offen vegan"),
IFERROR(IF(VLOOKUP(O802,[1]Offen!$N:$O,2,FALSE)=0,"Offen Zipfel"),
IFERROR(IF(VLOOKUP(O802,[1]Offen!$Q:$R,2,FALSE)=0,"Offen Endstücke"),
IFERROR(IF(VLOOKUP(O802,[1]Vakuumiert!$B:$C,2,FALSE)=0,"Vakuumierter VOS ungeschält"),
IFERROR(IF(VLOOKUP(O802,[1]Vakuumiert!$E:$F,2,FALSE)=0,"Vakuumierter ABS ungeschält"),
IFERROR(IF(VLOOKUP(O802,[1]Vakuumiert!$H:$I,2,FALSE)=0,"Vakuumierter VOS geschält"),
IFERROR(IF(VLOOKUP(O802,[1]Vakuumiert!$K:$L,2,FALSE)=0,"Vakuumierter VOS vegan"),
IFERROR(IF(VLOOKUP(O802,[1]Vakuumiert!$N:$O,2,FALSE)=0,"Vakuumierter VOS Zipfel"),
IFERROR(IF(VLOOKUP(O802,[1]Vakuumiert!$Q:$R,2,FALSE)=0,"Vakuumiert geschält"),
IFERROR(IF(VLOOKUP(O802,'[1]vakuumierte Fertigprodukte'!$B:$C,2,FALSE)=0,"Fertigprodukte"),
IFERROR(IF(VLOOKUP(O802,'[1]vakuumierte Fertigprodukte'!$E:$FI,2,FALSE)=0,"Vakuumierte Zipfel"),
IFERROR(IF(VLOOKUP(O802,[1]Wurste!$B:$C,2,FALSE)=0,"Räucherwürste"),
IFERROR(IF(VLOOKUP(O802,[1]Wurste!$E:$F,2,FALSE)=0,"URW/URGW Wurst"),
IFERROR(IF(VLOOKUP(O802,[1]Wurste!$H:$I,2,FALSE)=0,"HF-Wurst Vegan"),
IFERROR(IF(VLOOKUP(O802,[1]Wurste!$K:$L,2,FALSE)=0,"320er ohne Würste"),
IFERROR(IF(AND(OR(Abfalldokumentation!$A802="BU3",Abfalldokumentation!$A802="Verkauf"),Abfalldokumentation!$F802="Schimmel",Abfalldokumentation!$G802="keinen Abnehmer/kein Schälpersonal"),"Div. Zipfel, ES ohne Verwendung",VLOOKUP(Abfalldokumentation!$E802,Produktgruppen!A:B,2,FALSE)),"-")))))))))))))))))))))))</f>
        <v>Vorschmelz</v>
      </c>
      <c r="E802" s="81" t="str">
        <f>IFERROR(VLOOKUP(Abfalldokumentation!$O802,Artikel!A:C,3,FALSE),Abfalldokumentation!$O802)</f>
        <v>VOS URW NATUR AMM CO RE</v>
      </c>
      <c r="F802" s="81" t="str">
        <f>VLOOKUP(T802,'Liste Gründe'!A:D,2,FALSE)</f>
        <v>Schimmel</v>
      </c>
      <c r="G802" s="80" t="str">
        <f>IF(ISBLANK(V802),VLOOKUP(Abfalldokumentation!$P802,'Liste Gründe'!A:D,3,FALSE),V802)</f>
        <v>keine Verarbeitung</v>
      </c>
      <c r="H802" s="81" t="str">
        <f>IF(ISBLANK(Abfalldokumentation!$W802),"-",Abfalldokumentation!$W802)</f>
        <v>MHD abgelaufen</v>
      </c>
      <c r="I802" s="81">
        <f t="shared" si="85"/>
        <v>39</v>
      </c>
      <c r="J802" s="81" t="str">
        <f t="shared" si="86"/>
        <v>Produkte</v>
      </c>
      <c r="K802" s="81" t="str">
        <f t="shared" si="87"/>
        <v>BUs</v>
      </c>
      <c r="L802" s="81" t="str">
        <f t="shared" si="88"/>
        <v>Symptome</v>
      </c>
      <c r="M802" s="81">
        <f>IFERROR(VLOOKUP(Abfalldokumentation!$O802,Kennzahlen!S:V,3,FALSE)*Abfalldokumentation!$B802,"0")</f>
        <v>12.5</v>
      </c>
      <c r="N802" s="81" t="str">
        <f>IF(ISBLANK(Q802),VLOOKUP(Abfalldokumentation!$O802,'Linien - BU'!R:S,2,FALSE),Q802)</f>
        <v>RWV</v>
      </c>
      <c r="O802" s="77">
        <f t="shared" si="89"/>
        <v>29501021</v>
      </c>
      <c r="P802" s="77">
        <f t="shared" si="90"/>
        <v>12</v>
      </c>
      <c r="Q802" s="39" t="s">
        <v>202</v>
      </c>
      <c r="R802" s="40">
        <v>29501021</v>
      </c>
      <c r="S802" s="40">
        <v>25</v>
      </c>
      <c r="T802" s="40">
        <v>12</v>
      </c>
      <c r="U802" s="41">
        <v>44469</v>
      </c>
      <c r="V802" s="48" t="s">
        <v>22</v>
      </c>
      <c r="W802" s="40" t="s">
        <v>27</v>
      </c>
      <c r="X802" s="44" t="str">
        <f>IFERROR(VLOOKUP(Abfalldokumentation!$R802,Artikel!A:C,3,FALSE),Abfalldokumentation!$R802)</f>
        <v>VOS URW NATUR AMM CO RE</v>
      </c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spans="1:40" ht="30" hidden="1" customHeight="1" x14ac:dyDescent="0.25">
      <c r="A803" s="73" t="str">
        <f>VLOOKUP(N803,'Linien - BU'!A:B,2,FALSE)</f>
        <v>BU4</v>
      </c>
      <c r="B803" s="74">
        <f t="shared" si="84"/>
        <v>9</v>
      </c>
      <c r="C803" s="75">
        <f>Abfalldokumentation!$U803</f>
        <v>44469</v>
      </c>
      <c r="D803" s="69" t="str">
        <f>IFERROR(IF(VLOOKUP(O803,'[1]Rohware 230'!$B:$C,2,FALSE)=0,"Rohware"),
IFERROR(IF(VLOOKUP(O803,[1]Sammelnr.!$B:$C,2,FALSE)=0,"Sammelnr. ungeschält ABS"),
IFERROR(IF(VLOOKUP(O803,[1]Sammelnr.!$E:$F,2,FALSE)=0,"Sammelnr. ungeschält VS"),
IFERROR(IF(VLOOKUP(O803,[1]Sammelnr.!$H:$I,2,FALSE)=0,"Sammelnr. geschält"),
IFERROR(IF(VLOOKUP(O803,[1]Offen!$B:$C,2,FALSE)=0,"Offen ungeschält ABS"),
IFERROR(IF(VLOOKUP(O803,[1]Offen!$E:$F,2,FALSE)=0,"Offen ungeschält VOS"),
IFERROR(IF(VLOOKUP(O803,[1]Offen!$H:$I,2,FALSE)=0,"Offen geschält RW"),
IFERROR(IF(VLOOKUP(O803,[1]Offen!$K:$L,2,FALSE)=0,"Offen vegan"),
IFERROR(IF(VLOOKUP(O803,[1]Offen!$N:$O,2,FALSE)=0,"Offen Zipfel"),
IFERROR(IF(VLOOKUP(O803,[1]Offen!$Q:$R,2,FALSE)=0,"Offen Endstücke"),
IFERROR(IF(VLOOKUP(O803,[1]Vakuumiert!$B:$C,2,FALSE)=0,"Vakuumierter VOS ungeschält"),
IFERROR(IF(VLOOKUP(O803,[1]Vakuumiert!$E:$F,2,FALSE)=0,"Vakuumierter ABS ungeschält"),
IFERROR(IF(VLOOKUP(O803,[1]Vakuumiert!$H:$I,2,FALSE)=0,"Vakuumierter VOS geschält"),
IFERROR(IF(VLOOKUP(O803,[1]Vakuumiert!$K:$L,2,FALSE)=0,"Vakuumierter VOS vegan"),
IFERROR(IF(VLOOKUP(O803,[1]Vakuumiert!$N:$O,2,FALSE)=0,"Vakuumierter VOS Zipfel"),
IFERROR(IF(VLOOKUP(O803,[1]Vakuumiert!$Q:$R,2,FALSE)=0,"Vakuumiert geschält"),
IFERROR(IF(VLOOKUP(O803,'[1]vakuumierte Fertigprodukte'!$B:$C,2,FALSE)=0,"Fertigprodukte"),
IFERROR(IF(VLOOKUP(O803,'[1]vakuumierte Fertigprodukte'!$E:$FI,2,FALSE)=0,"Vakuumierte Zipfel"),
IFERROR(IF(VLOOKUP(O803,[1]Wurste!$B:$C,2,FALSE)=0,"Räucherwürste"),
IFERROR(IF(VLOOKUP(O803,[1]Wurste!$E:$F,2,FALSE)=0,"URW/URGW Wurst"),
IFERROR(IF(VLOOKUP(O803,[1]Wurste!$H:$I,2,FALSE)=0,"HF-Wurst Vegan"),
IFERROR(IF(VLOOKUP(O803,[1]Wurste!$K:$L,2,FALSE)=0,"320er ohne Würste"),
IFERROR(IF(AND(OR(Abfalldokumentation!$A803="BU3",Abfalldokumentation!$A803="Verkauf"),Abfalldokumentation!$F803="Schimmel",Abfalldokumentation!$G803="keinen Abnehmer/kein Schälpersonal"),"Div. Zipfel, ES ohne Verwendung",VLOOKUP(Abfalldokumentation!$E803,Produktgruppen!A:B,2,FALSE)),"-")))))))))))))))))))))))</f>
        <v>ABS</v>
      </c>
      <c r="E803" s="76" t="str">
        <f>IFERROR(VLOOKUP(Abfalldokumentation!$O803,Artikel!A:C,3,FALSE),Abfalldokumentation!$O803)</f>
        <v>ABS BRUSCHETTA</v>
      </c>
      <c r="F803" s="76" t="str">
        <f>VLOOKUP(T803,'Liste Gründe'!A:D,2,FALSE)</f>
        <v>keinen Verwendungszweck</v>
      </c>
      <c r="G803" s="75" t="str">
        <f>IF(ISBLANK(V803),VLOOKUP(Abfalldokumentation!$P803,'Liste Gründe'!A:D,3,FALSE),V803)</f>
        <v>keinen Verwendungszweck</v>
      </c>
      <c r="H803" s="76" t="str">
        <f>IF(ISBLANK(Abfalldokumentation!$W803),"-",Abfalldokumentation!$W803)</f>
        <v>&lt;300kg/Monat</v>
      </c>
      <c r="I803" s="76">
        <f t="shared" si="85"/>
        <v>39</v>
      </c>
      <c r="J803" s="76" t="str">
        <f t="shared" si="86"/>
        <v>Produkte</v>
      </c>
      <c r="K803" s="76" t="str">
        <f t="shared" si="87"/>
        <v>BUs</v>
      </c>
      <c r="L803" s="76" t="str">
        <f t="shared" si="88"/>
        <v>Symptome</v>
      </c>
      <c r="M803" s="76">
        <f>IFERROR(VLOOKUP(Abfalldokumentation!$O803,Kennzahlen!S:V,3,FALSE)*Abfalldokumentation!$B803,"0")</f>
        <v>13.5</v>
      </c>
      <c r="N803" s="76" t="str">
        <f>IF(ISBLANK(Q803),VLOOKUP(Abfalldokumentation!$O803,'Linien - BU'!R:S,2,FALSE),Q803)</f>
        <v>L21</v>
      </c>
      <c r="O803" s="77">
        <f t="shared" si="89"/>
        <v>29501029</v>
      </c>
      <c r="P803" s="77">
        <f t="shared" si="90"/>
        <v>61</v>
      </c>
      <c r="Q803" s="45" t="s">
        <v>231</v>
      </c>
      <c r="R803" s="46">
        <v>29501029</v>
      </c>
      <c r="S803" s="46">
        <v>9</v>
      </c>
      <c r="T803" s="46">
        <v>61</v>
      </c>
      <c r="U803" s="47">
        <v>44469</v>
      </c>
      <c r="V803" s="48"/>
      <c r="W803" s="46" t="s">
        <v>190</v>
      </c>
      <c r="X803" s="50" t="str">
        <f>IFERROR(VLOOKUP(Abfalldokumentation!$R803,Artikel!A:C,3,FALSE),Abfalldokumentation!$R803)</f>
        <v>ABS BRUSCHETTA</v>
      </c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spans="1:40" ht="30" hidden="1" customHeight="1" x14ac:dyDescent="0.25">
      <c r="A804" s="78" t="str">
        <f>VLOOKUP(N804,'Linien - BU'!A:B,2,FALSE)</f>
        <v>BU1</v>
      </c>
      <c r="B804" s="79">
        <f t="shared" si="84"/>
        <v>195</v>
      </c>
      <c r="C804" s="80">
        <f>Abfalldokumentation!$U804</f>
        <v>44469</v>
      </c>
      <c r="D804" s="69" t="str">
        <f>IFERROR(IF(VLOOKUP(O804,'[1]Rohware 230'!$B:$C,2,FALSE)=0,"Rohware"),
IFERROR(IF(VLOOKUP(O804,[1]Sammelnr.!$B:$C,2,FALSE)=0,"Sammelnr. ungeschält ABS"),
IFERROR(IF(VLOOKUP(O804,[1]Sammelnr.!$E:$F,2,FALSE)=0,"Sammelnr. ungeschält VS"),
IFERROR(IF(VLOOKUP(O804,[1]Sammelnr.!$H:$I,2,FALSE)=0,"Sammelnr. geschält"),
IFERROR(IF(VLOOKUP(O804,[1]Offen!$B:$C,2,FALSE)=0,"Offen ungeschält ABS"),
IFERROR(IF(VLOOKUP(O804,[1]Offen!$E:$F,2,FALSE)=0,"Offen ungeschält VOS"),
IFERROR(IF(VLOOKUP(O804,[1]Offen!$H:$I,2,FALSE)=0,"Offen geschält RW"),
IFERROR(IF(VLOOKUP(O804,[1]Offen!$K:$L,2,FALSE)=0,"Offen vegan"),
IFERROR(IF(VLOOKUP(O804,[1]Offen!$N:$O,2,FALSE)=0,"Offen Zipfel"),
IFERROR(IF(VLOOKUP(O804,[1]Offen!$Q:$R,2,FALSE)=0,"Offen Endstücke"),
IFERROR(IF(VLOOKUP(O804,[1]Vakuumiert!$B:$C,2,FALSE)=0,"Vakuumierter VOS ungeschält"),
IFERROR(IF(VLOOKUP(O804,[1]Vakuumiert!$E:$F,2,FALSE)=0,"Vakuumierter ABS ungeschält"),
IFERROR(IF(VLOOKUP(O804,[1]Vakuumiert!$H:$I,2,FALSE)=0,"Vakuumierter VOS geschält"),
IFERROR(IF(VLOOKUP(O804,[1]Vakuumiert!$K:$L,2,FALSE)=0,"Vakuumierter VOS vegan"),
IFERROR(IF(VLOOKUP(O804,[1]Vakuumiert!$N:$O,2,FALSE)=0,"Vakuumierter VOS Zipfel"),
IFERROR(IF(VLOOKUP(O804,[1]Vakuumiert!$Q:$R,2,FALSE)=0,"Vakuumiert geschält"),
IFERROR(IF(VLOOKUP(O804,'[1]vakuumierte Fertigprodukte'!$B:$C,2,FALSE)=0,"Fertigprodukte"),
IFERROR(IF(VLOOKUP(O804,'[1]vakuumierte Fertigprodukte'!$E:$FI,2,FALSE)=0,"Vakuumierte Zipfel"),
IFERROR(IF(VLOOKUP(O804,[1]Wurste!$B:$C,2,FALSE)=0,"Räucherwürste"),
IFERROR(IF(VLOOKUP(O804,[1]Wurste!$E:$F,2,FALSE)=0,"URW/URGW Wurst"),
IFERROR(IF(VLOOKUP(O804,[1]Wurste!$H:$I,2,FALSE)=0,"HF-Wurst Vegan"),
IFERROR(IF(VLOOKUP(O804,[1]Wurste!$K:$L,2,FALSE)=0,"320er ohne Würste"),
IFERROR(IF(AND(OR(Abfalldokumentation!$A804="BU3",Abfalldokumentation!$A804="Verkauf"),Abfalldokumentation!$F804="Schimmel",Abfalldokumentation!$G804="keinen Abnehmer/kein Schälpersonal"),"Div. Zipfel, ES ohne Verwendung",VLOOKUP(Abfalldokumentation!$E804,Produktgruppen!A:B,2,FALSE)),"-")))))))))))))))))))))))</f>
        <v>ABS</v>
      </c>
      <c r="E804" s="81" t="str">
        <f>IFERROR(VLOOKUP(Abfalldokumentation!$O804,Artikel!A:C,3,FALSE),Abfalldokumentation!$O804)</f>
        <v>ABS 45-48% Konventionel</v>
      </c>
      <c r="F804" s="81" t="str">
        <f>VLOOKUP(T804,'Liste Gründe'!A:D,2,FALSE)</f>
        <v>Schimmel</v>
      </c>
      <c r="G804" s="80" t="str">
        <f>IF(ISBLANK(V804),VLOOKUP(Abfalldokumentation!$P804,'Liste Gründe'!A:D,3,FALSE),V804)</f>
        <v>keine Verarbeitung</v>
      </c>
      <c r="H804" s="81" t="str">
        <f>IF(ISBLANK(Abfalldokumentation!$W804),"-",Abfalldokumentation!$W804)</f>
        <v>Aufgrund Konsistenz nicht genommen. Zu wenig VOS verarbeitet. Vom Warmen ins Kalte -&gt; Schimmel</v>
      </c>
      <c r="I804" s="81">
        <f t="shared" si="85"/>
        <v>39</v>
      </c>
      <c r="J804" s="81" t="str">
        <f t="shared" si="86"/>
        <v>Produkte</v>
      </c>
      <c r="K804" s="81" t="str">
        <f t="shared" si="87"/>
        <v>BUs</v>
      </c>
      <c r="L804" s="81" t="str">
        <f t="shared" si="88"/>
        <v>Symptome</v>
      </c>
      <c r="M804" s="81">
        <f>IFERROR(VLOOKUP(Abfalldokumentation!$O804,Kennzahlen!S:V,3,FALSE)*Abfalldokumentation!$B804,"0")</f>
        <v>393.43199999999996</v>
      </c>
      <c r="N804" s="81" t="str">
        <f>IF(ISBLANK(Q804),VLOOKUP(Abfalldokumentation!$O804,'Linien - BU'!R:S,2,FALSE),Q804)</f>
        <v>Schmelze</v>
      </c>
      <c r="O804" s="77">
        <f t="shared" si="89"/>
        <v>29600004</v>
      </c>
      <c r="P804" s="77">
        <f t="shared" si="90"/>
        <v>12</v>
      </c>
      <c r="Q804" s="39" t="s">
        <v>184</v>
      </c>
      <c r="R804" s="40">
        <v>29600004</v>
      </c>
      <c r="S804" s="40">
        <v>195</v>
      </c>
      <c r="T804" s="40">
        <v>12</v>
      </c>
      <c r="U804" s="41">
        <v>44469</v>
      </c>
      <c r="V804" s="42" t="s">
        <v>22</v>
      </c>
      <c r="W804" s="40" t="s">
        <v>185</v>
      </c>
      <c r="X804" s="44" t="str">
        <f>IFERROR(VLOOKUP(Abfalldokumentation!$R804,Artikel!A:C,3,FALSE),Abfalldokumentation!$R804)</f>
        <v>ABS 45-48% Konventionel</v>
      </c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spans="1:40" ht="30" hidden="1" customHeight="1" x14ac:dyDescent="0.25">
      <c r="A805" s="73" t="str">
        <f>VLOOKUP(N805,'Linien - BU'!A:B,2,FALSE)</f>
        <v>BU1</v>
      </c>
      <c r="B805" s="74">
        <f t="shared" si="84"/>
        <v>66.8</v>
      </c>
      <c r="C805" s="75">
        <f>Abfalldokumentation!$U805</f>
        <v>44469</v>
      </c>
      <c r="D805" s="69" t="str">
        <f>IFERROR(IF(VLOOKUP(O805,'[1]Rohware 230'!$B:$C,2,FALSE)=0,"Rohware"),
IFERROR(IF(VLOOKUP(O805,[1]Sammelnr.!$B:$C,2,FALSE)=0,"Sammelnr. ungeschält ABS"),
IFERROR(IF(VLOOKUP(O805,[1]Sammelnr.!$E:$F,2,FALSE)=0,"Sammelnr. ungeschält VS"),
IFERROR(IF(VLOOKUP(O805,[1]Sammelnr.!$H:$I,2,FALSE)=0,"Sammelnr. geschält"),
IFERROR(IF(VLOOKUP(O805,[1]Offen!$B:$C,2,FALSE)=0,"Offen ungeschält ABS"),
IFERROR(IF(VLOOKUP(O805,[1]Offen!$E:$F,2,FALSE)=0,"Offen ungeschält VOS"),
IFERROR(IF(VLOOKUP(O805,[1]Offen!$H:$I,2,FALSE)=0,"Offen geschält RW"),
IFERROR(IF(VLOOKUP(O805,[1]Offen!$K:$L,2,FALSE)=0,"Offen vegan"),
IFERROR(IF(VLOOKUP(O805,[1]Offen!$N:$O,2,FALSE)=0,"Offen Zipfel"),
IFERROR(IF(VLOOKUP(O805,[1]Offen!$Q:$R,2,FALSE)=0,"Offen Endstücke"),
IFERROR(IF(VLOOKUP(O805,[1]Vakuumiert!$B:$C,2,FALSE)=0,"Vakuumierter VOS ungeschält"),
IFERROR(IF(VLOOKUP(O805,[1]Vakuumiert!$E:$F,2,FALSE)=0,"Vakuumierter ABS ungeschält"),
IFERROR(IF(VLOOKUP(O805,[1]Vakuumiert!$H:$I,2,FALSE)=0,"Vakuumierter VOS geschält"),
IFERROR(IF(VLOOKUP(O805,[1]Vakuumiert!$K:$L,2,FALSE)=0,"Vakuumierter VOS vegan"),
IFERROR(IF(VLOOKUP(O805,[1]Vakuumiert!$N:$O,2,FALSE)=0,"Vakuumierter VOS Zipfel"),
IFERROR(IF(VLOOKUP(O805,[1]Vakuumiert!$Q:$R,2,FALSE)=0,"Vakuumiert geschält"),
IFERROR(IF(VLOOKUP(O805,'[1]vakuumierte Fertigprodukte'!$B:$C,2,FALSE)=0,"Fertigprodukte"),
IFERROR(IF(VLOOKUP(O805,'[1]vakuumierte Fertigprodukte'!$E:$FI,2,FALSE)=0,"Vakuumierte Zipfel"),
IFERROR(IF(VLOOKUP(O805,[1]Wurste!$B:$C,2,FALSE)=0,"Räucherwürste"),
IFERROR(IF(VLOOKUP(O805,[1]Wurste!$E:$F,2,FALSE)=0,"URW/URGW Wurst"),
IFERROR(IF(VLOOKUP(O805,[1]Wurste!$H:$I,2,FALSE)=0,"HF-Wurst Vegan"),
IFERROR(IF(VLOOKUP(O805,[1]Wurste!$K:$L,2,FALSE)=0,"320er ohne Würste"),
IFERROR(IF(AND(OR(Abfalldokumentation!$A805="BU3",Abfalldokumentation!$A805="Verkauf"),Abfalldokumentation!$F805="Schimmel",Abfalldokumentation!$G805="keinen Abnehmer/kein Schälpersonal"),"Div. Zipfel, ES ohne Verwendung",VLOOKUP(Abfalldokumentation!$E805,Produktgruppen!A:B,2,FALSE)),"-")))))))))))))))))))))))</f>
        <v>Vorschmelz</v>
      </c>
      <c r="E805" s="76" t="str">
        <f>IFERROR(VLOOKUP(Abfalldokumentation!$O805,Artikel!A:C,3,FALSE),Abfalldokumentation!$O805)</f>
        <v>VS RW Schinken mit Rind</v>
      </c>
      <c r="F805" s="76" t="str">
        <f>VLOOKUP(T805,'Liste Gründe'!A:D,2,FALSE)</f>
        <v>Schimmel</v>
      </c>
      <c r="G805" s="75" t="str">
        <f>IF(ISBLANK(V805),VLOOKUP(Abfalldokumentation!$P805,'Liste Gründe'!A:D,3,FALSE),V805)</f>
        <v>keine Verarbeitung</v>
      </c>
      <c r="H805" s="76" t="str">
        <f>IF(ISBLANK(Abfalldokumentation!$W805),"-",Abfalldokumentation!$W805)</f>
        <v>Aufgrund Konsistenz nicht genommen. Zu wenig VOS verarbeitet. Vom Warmen ins Kalte -&gt; Schimmel</v>
      </c>
      <c r="I805" s="76">
        <f t="shared" si="85"/>
        <v>39</v>
      </c>
      <c r="J805" s="76" t="str">
        <f t="shared" si="86"/>
        <v>Produkte</v>
      </c>
      <c r="K805" s="76" t="str">
        <f t="shared" si="87"/>
        <v>BUs</v>
      </c>
      <c r="L805" s="76" t="str">
        <f t="shared" si="88"/>
        <v>Symptome</v>
      </c>
      <c r="M805" s="76">
        <f>IFERROR(VLOOKUP(Abfalldokumentation!$O805,Kennzahlen!S:V,3,FALSE)*Abfalldokumentation!$B805,"0")</f>
        <v>33.4</v>
      </c>
      <c r="N805" s="76" t="str">
        <f>IF(ISBLANK(Q805),VLOOKUP(Abfalldokumentation!$O805,'Linien - BU'!R:S,2,FALSE),Q805)</f>
        <v>Schmelze</v>
      </c>
      <c r="O805" s="77">
        <f t="shared" si="89"/>
        <v>29600017</v>
      </c>
      <c r="P805" s="77">
        <f t="shared" si="90"/>
        <v>12</v>
      </c>
      <c r="Q805" s="45" t="s">
        <v>184</v>
      </c>
      <c r="R805" s="46">
        <v>29600017</v>
      </c>
      <c r="S805" s="46">
        <v>66.8</v>
      </c>
      <c r="T805" s="46">
        <v>12</v>
      </c>
      <c r="U805" s="47">
        <v>44469</v>
      </c>
      <c r="V805" s="48" t="s">
        <v>22</v>
      </c>
      <c r="W805" s="46" t="s">
        <v>185</v>
      </c>
      <c r="X805" s="50" t="str">
        <f>IFERROR(VLOOKUP(Abfalldokumentation!$R805,Artikel!A:C,3,FALSE),Abfalldokumentation!$R805)</f>
        <v>VS RW Schinken mit Rind</v>
      </c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spans="1:40" ht="30" hidden="1" customHeight="1" x14ac:dyDescent="0.25">
      <c r="A806" s="78" t="str">
        <f>VLOOKUP(N806,'Linien - BU'!A:B,2,FALSE)</f>
        <v>BU3</v>
      </c>
      <c r="B806" s="79">
        <f t="shared" si="84"/>
        <v>72</v>
      </c>
      <c r="C806" s="80">
        <f>Abfalldokumentation!$U806</f>
        <v>44469</v>
      </c>
      <c r="D806" s="69" t="str">
        <f>IFERROR(IF(VLOOKUP(O806,'[1]Rohware 230'!$B:$C,2,FALSE)=0,"Rohware"),
IFERROR(IF(VLOOKUP(O806,[1]Sammelnr.!$B:$C,2,FALSE)=0,"Sammelnr. ungeschält ABS"),
IFERROR(IF(VLOOKUP(O806,[1]Sammelnr.!$E:$F,2,FALSE)=0,"Sammelnr. ungeschält VS"),
IFERROR(IF(VLOOKUP(O806,[1]Sammelnr.!$H:$I,2,FALSE)=0,"Sammelnr. geschält"),
IFERROR(IF(VLOOKUP(O806,[1]Offen!$B:$C,2,FALSE)=0,"Offen ungeschält ABS"),
IFERROR(IF(VLOOKUP(O806,[1]Offen!$E:$F,2,FALSE)=0,"Offen ungeschält VOS"),
IFERROR(IF(VLOOKUP(O806,[1]Offen!$H:$I,2,FALSE)=0,"Offen geschält RW"),
IFERROR(IF(VLOOKUP(O806,[1]Offen!$K:$L,2,FALSE)=0,"Offen vegan"),
IFERROR(IF(VLOOKUP(O806,[1]Offen!$N:$O,2,FALSE)=0,"Offen Zipfel"),
IFERROR(IF(VLOOKUP(O806,[1]Offen!$Q:$R,2,FALSE)=0,"Offen Endstücke"),
IFERROR(IF(VLOOKUP(O806,[1]Vakuumiert!$B:$C,2,FALSE)=0,"Vakuumierter VOS ungeschält"),
IFERROR(IF(VLOOKUP(O806,[1]Vakuumiert!$E:$F,2,FALSE)=0,"Vakuumierter ABS ungeschält"),
IFERROR(IF(VLOOKUP(O806,[1]Vakuumiert!$H:$I,2,FALSE)=0,"Vakuumierter VOS geschält"),
IFERROR(IF(VLOOKUP(O806,[1]Vakuumiert!$K:$L,2,FALSE)=0,"Vakuumierter VOS vegan"),
IFERROR(IF(VLOOKUP(O806,[1]Vakuumiert!$N:$O,2,FALSE)=0,"Vakuumierter VOS Zipfel"),
IFERROR(IF(VLOOKUP(O806,[1]Vakuumiert!$Q:$R,2,FALSE)=0,"Vakuumiert geschält"),
IFERROR(IF(VLOOKUP(O806,'[1]vakuumierte Fertigprodukte'!$B:$C,2,FALSE)=0,"Fertigprodukte"),
IFERROR(IF(VLOOKUP(O806,'[1]vakuumierte Fertigprodukte'!$E:$FI,2,FALSE)=0,"Vakuumierte Zipfel"),
IFERROR(IF(VLOOKUP(O806,[1]Wurste!$B:$C,2,FALSE)=0,"Räucherwürste"),
IFERROR(IF(VLOOKUP(O806,[1]Wurste!$E:$F,2,FALSE)=0,"URW/URGW Wurst"),
IFERROR(IF(VLOOKUP(O806,[1]Wurste!$H:$I,2,FALSE)=0,"HF-Wurst Vegan"),
IFERROR(IF(VLOOKUP(O806,[1]Wurste!$K:$L,2,FALSE)=0,"320er ohne Würste"),
IFERROR(IF(AND(OR(Abfalldokumentation!$A806="BU3",Abfalldokumentation!$A806="Verkauf"),Abfalldokumentation!$F806="Schimmel",Abfalldokumentation!$G806="keinen Abnehmer/kein Schälpersonal"),"Div. Zipfel, ES ohne Verwendung",VLOOKUP(Abfalldokumentation!$E806,Produktgruppen!A:B,2,FALSE)),"-")))))))))))))))))))))))</f>
        <v>Vorschmelz</v>
      </c>
      <c r="E806" s="81" t="str">
        <f>IFERROR(VLOOKUP(Abfalldokumentation!$O806,Artikel!A:C,3,FALSE),Abfalldokumentation!$O806)</f>
        <v>VS RW Schinken mit Rind</v>
      </c>
      <c r="F806" s="81" t="str">
        <f>VLOOKUP(T806,'Liste Gründe'!A:D,2,FALSE)</f>
        <v>Schimmel</v>
      </c>
      <c r="G806" s="80" t="str">
        <f>IF(ISBLANK(V806),VLOOKUP(Abfalldokumentation!$P806,'Liste Gründe'!A:D,3,FALSE),V806)</f>
        <v>Rest</v>
      </c>
      <c r="H806" s="81" t="str">
        <f>IF(ISBLANK(Abfalldokumentation!$W806),"-",Abfalldokumentation!$W806)</f>
        <v>wurde nicht eingesetzt</v>
      </c>
      <c r="I806" s="81">
        <f t="shared" si="85"/>
        <v>39</v>
      </c>
      <c r="J806" s="81" t="str">
        <f t="shared" si="86"/>
        <v>Produkte</v>
      </c>
      <c r="K806" s="81" t="str">
        <f t="shared" si="87"/>
        <v>BUs</v>
      </c>
      <c r="L806" s="81" t="str">
        <f t="shared" si="88"/>
        <v>Symptome</v>
      </c>
      <c r="M806" s="81">
        <f>IFERROR(VLOOKUP(Abfalldokumentation!$O806,Kennzahlen!S:V,3,FALSE)*Abfalldokumentation!$B806,"0")</f>
        <v>36</v>
      </c>
      <c r="N806" s="81" t="str">
        <f>IF(ISBLANK(Q806),VLOOKUP(Abfalldokumentation!$O806,'Linien - BU'!R:S,2,FALSE),Q806)</f>
        <v>Bu3</v>
      </c>
      <c r="O806" s="77">
        <f t="shared" si="89"/>
        <v>29600017</v>
      </c>
      <c r="P806" s="77">
        <f t="shared" si="90"/>
        <v>12</v>
      </c>
      <c r="Q806" s="39" t="s">
        <v>210</v>
      </c>
      <c r="R806" s="40">
        <v>29600017</v>
      </c>
      <c r="S806" s="40">
        <v>72</v>
      </c>
      <c r="T806" s="40">
        <v>12</v>
      </c>
      <c r="U806" s="41">
        <v>44469</v>
      </c>
      <c r="V806" s="42" t="s">
        <v>10</v>
      </c>
      <c r="W806" s="40" t="s">
        <v>257</v>
      </c>
      <c r="X806" s="44" t="str">
        <f>IFERROR(VLOOKUP(Abfalldokumentation!$R806,Artikel!A:C,3,FALSE),Abfalldokumentation!$R806)</f>
        <v>VS RW Schinken mit Rind</v>
      </c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spans="1:40" ht="30" hidden="1" customHeight="1" x14ac:dyDescent="0.25">
      <c r="A807" s="73" t="str">
        <f>VLOOKUP(N807,'Linien - BU'!A:B,2,FALSE)</f>
        <v>BU3</v>
      </c>
      <c r="B807" s="74">
        <f t="shared" si="84"/>
        <v>24</v>
      </c>
      <c r="C807" s="75">
        <f>Abfalldokumentation!$U807</f>
        <v>44469</v>
      </c>
      <c r="D807" s="69" t="str">
        <f>IFERROR(IF(VLOOKUP(O807,'[1]Rohware 230'!$B:$C,2,FALSE)=0,"Rohware"),
IFERROR(IF(VLOOKUP(O807,[1]Sammelnr.!$B:$C,2,FALSE)=0,"Sammelnr. ungeschält ABS"),
IFERROR(IF(VLOOKUP(O807,[1]Sammelnr.!$E:$F,2,FALSE)=0,"Sammelnr. ungeschält VS"),
IFERROR(IF(VLOOKUP(O807,[1]Sammelnr.!$H:$I,2,FALSE)=0,"Sammelnr. geschält"),
IFERROR(IF(VLOOKUP(O807,[1]Offen!$B:$C,2,FALSE)=0,"Offen ungeschält ABS"),
IFERROR(IF(VLOOKUP(O807,[1]Offen!$E:$F,2,FALSE)=0,"Offen ungeschält VOS"),
IFERROR(IF(VLOOKUP(O807,[1]Offen!$H:$I,2,FALSE)=0,"Offen geschält RW"),
IFERROR(IF(VLOOKUP(O807,[1]Offen!$K:$L,2,FALSE)=0,"Offen vegan"),
IFERROR(IF(VLOOKUP(O807,[1]Offen!$N:$O,2,FALSE)=0,"Offen Zipfel"),
IFERROR(IF(VLOOKUP(O807,[1]Offen!$Q:$R,2,FALSE)=0,"Offen Endstücke"),
IFERROR(IF(VLOOKUP(O807,[1]Vakuumiert!$B:$C,2,FALSE)=0,"Vakuumierter VOS ungeschält"),
IFERROR(IF(VLOOKUP(O807,[1]Vakuumiert!$E:$F,2,FALSE)=0,"Vakuumierter ABS ungeschält"),
IFERROR(IF(VLOOKUP(O807,[1]Vakuumiert!$H:$I,2,FALSE)=0,"Vakuumierter VOS geschält"),
IFERROR(IF(VLOOKUP(O807,[1]Vakuumiert!$K:$L,2,FALSE)=0,"Vakuumierter VOS vegan"),
IFERROR(IF(VLOOKUP(O807,[1]Vakuumiert!$N:$O,2,FALSE)=0,"Vakuumierter VOS Zipfel"),
IFERROR(IF(VLOOKUP(O807,[1]Vakuumiert!$Q:$R,2,FALSE)=0,"Vakuumiert geschält"),
IFERROR(IF(VLOOKUP(O807,'[1]vakuumierte Fertigprodukte'!$B:$C,2,FALSE)=0,"Fertigprodukte"),
IFERROR(IF(VLOOKUP(O807,'[1]vakuumierte Fertigprodukte'!$E:$FI,2,FALSE)=0,"Vakuumierte Zipfel"),
IFERROR(IF(VLOOKUP(O807,[1]Wurste!$B:$C,2,FALSE)=0,"Räucherwürste"),
IFERROR(IF(VLOOKUP(O807,[1]Wurste!$E:$F,2,FALSE)=0,"URW/URGW Wurst"),
IFERROR(IF(VLOOKUP(O807,[1]Wurste!$H:$I,2,FALSE)=0,"HF-Wurst Vegan"),
IFERROR(IF(VLOOKUP(O807,[1]Wurste!$K:$L,2,FALSE)=0,"320er ohne Würste"),
IFERROR(IF(AND(OR(Abfalldokumentation!$A807="BU3",Abfalldokumentation!$A807="Verkauf"),Abfalldokumentation!$F807="Schimmel",Abfalldokumentation!$G807="keinen Abnehmer/kein Schälpersonal"),"Div. Zipfel, ES ohne Verwendung",VLOOKUP(Abfalldokumentation!$E807,Produktgruppen!A:B,2,FALSE)),"-")))))))))))))))))))))))</f>
        <v>vegan</v>
      </c>
      <c r="E807" s="76" t="str">
        <f>IFERROR(VLOOKUP(Abfalldokumentation!$O807,Artikel!A:C,3,FALSE),Abfalldokumentation!$O807)</f>
        <v>VOS VEG-SCH WÜRZIG</v>
      </c>
      <c r="F807" s="76" t="str">
        <f>VLOOKUP(T807,'Liste Gründe'!A:D,2,FALSE)</f>
        <v>keinen Verwendungszweck</v>
      </c>
      <c r="G807" s="75" t="str">
        <f>IF(ISBLANK(V807),VLOOKUP(Abfalldokumentation!$P807,'Liste Gründe'!A:D,3,FALSE),V807)</f>
        <v>VOS &gt; Einsatz (vegan)</v>
      </c>
      <c r="H807" s="76" t="str">
        <f>IF(ISBLANK(Abfalldokumentation!$W807),"-",Abfalldokumentation!$W807)</f>
        <v>-</v>
      </c>
      <c r="I807" s="76">
        <f t="shared" si="85"/>
        <v>39</v>
      </c>
      <c r="J807" s="76" t="str">
        <f t="shared" si="86"/>
        <v>Produkte</v>
      </c>
      <c r="K807" s="76" t="str">
        <f t="shared" si="87"/>
        <v>BUs</v>
      </c>
      <c r="L807" s="76" t="str">
        <f t="shared" si="88"/>
        <v>Symptome</v>
      </c>
      <c r="M807" s="76">
        <f>IFERROR(VLOOKUP(Abfalldokumentation!$O807,Kennzahlen!S:V,3,FALSE)*Abfalldokumentation!$B807,"0")</f>
        <v>12</v>
      </c>
      <c r="N807" s="76" t="str">
        <f>IF(ISBLANK(Q807),VLOOKUP(Abfalldokumentation!$O807,'Linien - BU'!R:S,2,FALSE),Q807)</f>
        <v>BU3</v>
      </c>
      <c r="O807" s="77">
        <f t="shared" si="89"/>
        <v>29900003</v>
      </c>
      <c r="P807" s="77">
        <f t="shared" si="90"/>
        <v>61</v>
      </c>
      <c r="Q807" s="45" t="s">
        <v>8</v>
      </c>
      <c r="R807" s="46">
        <v>29900003</v>
      </c>
      <c r="S807" s="46">
        <v>24</v>
      </c>
      <c r="T807" s="46">
        <v>61</v>
      </c>
      <c r="U807" s="47">
        <v>44469</v>
      </c>
      <c r="V807" s="42" t="s">
        <v>35</v>
      </c>
      <c r="W807" s="46"/>
      <c r="X807" s="50" t="str">
        <f>IFERROR(VLOOKUP(Abfalldokumentation!$R807,Artikel!A:C,3,FALSE),Abfalldokumentation!$R807)</f>
        <v>VOS VEG-SCH WÜRZIG</v>
      </c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spans="1:40" ht="30" hidden="1" customHeight="1" x14ac:dyDescent="0.25">
      <c r="A808" s="78" t="str">
        <f>VLOOKUP(N808,'Linien - BU'!A:B,2,FALSE)</f>
        <v>BU1</v>
      </c>
      <c r="B808" s="79">
        <f t="shared" si="84"/>
        <v>16</v>
      </c>
      <c r="C808" s="80">
        <f>Abfalldokumentation!$U808</f>
        <v>44469</v>
      </c>
      <c r="D808" s="69" t="str">
        <f>IFERROR(IF(VLOOKUP(O808,'[1]Rohware 230'!$B:$C,2,FALSE)=0,"Rohware"),
IFERROR(IF(VLOOKUP(O808,[1]Sammelnr.!$B:$C,2,FALSE)=0,"Sammelnr. ungeschält ABS"),
IFERROR(IF(VLOOKUP(O808,[1]Sammelnr.!$E:$F,2,FALSE)=0,"Sammelnr. ungeschält VS"),
IFERROR(IF(VLOOKUP(O808,[1]Sammelnr.!$H:$I,2,FALSE)=0,"Sammelnr. geschält"),
IFERROR(IF(VLOOKUP(O808,[1]Offen!$B:$C,2,FALSE)=0,"Offen ungeschält ABS"),
IFERROR(IF(VLOOKUP(O808,[1]Offen!$E:$F,2,FALSE)=0,"Offen ungeschält VOS"),
IFERROR(IF(VLOOKUP(O808,[1]Offen!$H:$I,2,FALSE)=0,"Offen geschält RW"),
IFERROR(IF(VLOOKUP(O808,[1]Offen!$K:$L,2,FALSE)=0,"Offen vegan"),
IFERROR(IF(VLOOKUP(O808,[1]Offen!$N:$O,2,FALSE)=0,"Offen Zipfel"),
IFERROR(IF(VLOOKUP(O808,[1]Offen!$Q:$R,2,FALSE)=0,"Offen Endstücke"),
IFERROR(IF(VLOOKUP(O808,[1]Vakuumiert!$B:$C,2,FALSE)=0,"Vakuumierter VOS ungeschält"),
IFERROR(IF(VLOOKUP(O808,[1]Vakuumiert!$E:$F,2,FALSE)=0,"Vakuumierter ABS ungeschält"),
IFERROR(IF(VLOOKUP(O808,[1]Vakuumiert!$H:$I,2,FALSE)=0,"Vakuumierter VOS geschält"),
IFERROR(IF(VLOOKUP(O808,[1]Vakuumiert!$K:$L,2,FALSE)=0,"Vakuumierter VOS vegan"),
IFERROR(IF(VLOOKUP(O808,[1]Vakuumiert!$N:$O,2,FALSE)=0,"Vakuumierter VOS Zipfel"),
IFERROR(IF(VLOOKUP(O808,[1]Vakuumiert!$Q:$R,2,FALSE)=0,"Vakuumiert geschält"),
IFERROR(IF(VLOOKUP(O808,'[1]vakuumierte Fertigprodukte'!$B:$C,2,FALSE)=0,"Fertigprodukte"),
IFERROR(IF(VLOOKUP(O808,'[1]vakuumierte Fertigprodukte'!$E:$FI,2,FALSE)=0,"Vakuumierte Zipfel"),
IFERROR(IF(VLOOKUP(O808,[1]Wurste!$B:$C,2,FALSE)=0,"Räucherwürste"),
IFERROR(IF(VLOOKUP(O808,[1]Wurste!$E:$F,2,FALSE)=0,"URW/URGW Wurst"),
IFERROR(IF(VLOOKUP(O808,[1]Wurste!$H:$I,2,FALSE)=0,"HF-Wurst Vegan"),
IFERROR(IF(VLOOKUP(O808,[1]Wurste!$K:$L,2,FALSE)=0,"320er ohne Würste"),
IFERROR(IF(AND(OR(Abfalldokumentation!$A808="BU3",Abfalldokumentation!$A808="Verkauf"),Abfalldokumentation!$F808="Schimmel",Abfalldokumentation!$G808="keinen Abnehmer/kein Schälpersonal"),"Div. Zipfel, ES ohne Verwendung",VLOOKUP(Abfalldokumentation!$E808,Produktgruppen!A:B,2,FALSE)),"-")))))))))))))))))))))))</f>
        <v>ABS</v>
      </c>
      <c r="E808" s="81" t="str">
        <f>IFERROR(VLOOKUP(Abfalldokumentation!$O808,Artikel!A:C,3,FALSE),Abfalldokumentation!$O808)</f>
        <v>ABS GOU VAKU-OGT</v>
      </c>
      <c r="F808" s="81" t="str">
        <f>VLOOKUP(T808,'Liste Gründe'!A:D,2,FALSE)</f>
        <v>Schimmel</v>
      </c>
      <c r="G808" s="80" t="str">
        <f>IF(ISBLANK(V808),VLOOKUP(Abfalldokumentation!$P808,'Liste Gründe'!A:D,3,FALSE),V808)</f>
        <v>Luftzieher</v>
      </c>
      <c r="H808" s="81" t="str">
        <f>IF(ISBLANK(Abfalldokumentation!$W808),"-",Abfalldokumentation!$W808)</f>
        <v>Luftzieher, aber trotzdem guter Zustand</v>
      </c>
      <c r="I808" s="81">
        <f t="shared" si="85"/>
        <v>39</v>
      </c>
      <c r="J808" s="81" t="str">
        <f t="shared" si="86"/>
        <v>Produkte</v>
      </c>
      <c r="K808" s="81" t="str">
        <f t="shared" si="87"/>
        <v>BUs</v>
      </c>
      <c r="L808" s="81" t="str">
        <f t="shared" si="88"/>
        <v>Symptome</v>
      </c>
      <c r="M808" s="81" t="str">
        <f>IFERROR(VLOOKUP(Abfalldokumentation!$O808,Kennzahlen!S:V,3,FALSE)*Abfalldokumentation!$B808,"0")</f>
        <v>0</v>
      </c>
      <c r="N808" s="81" t="str">
        <f>IF(ISBLANK(Q808),VLOOKUP(Abfalldokumentation!$O808,'Linien - BU'!R:S,2,FALSE),Q808)</f>
        <v>RWV</v>
      </c>
      <c r="O808" s="77">
        <f t="shared" si="89"/>
        <v>49500034</v>
      </c>
      <c r="P808" s="77">
        <f t="shared" si="90"/>
        <v>12</v>
      </c>
      <c r="Q808" s="39" t="s">
        <v>202</v>
      </c>
      <c r="R808" s="40">
        <v>49500034</v>
      </c>
      <c r="S808" s="40">
        <v>16</v>
      </c>
      <c r="T808" s="40">
        <v>12</v>
      </c>
      <c r="U808" s="41">
        <v>44469</v>
      </c>
      <c r="V808" s="42" t="s">
        <v>29</v>
      </c>
      <c r="W808" s="40" t="s">
        <v>290</v>
      </c>
      <c r="X808" s="44" t="str">
        <f>IFERROR(VLOOKUP(Abfalldokumentation!$R808,Artikel!A:C,3,FALSE),Abfalldokumentation!$R808)</f>
        <v>ABS GOU VAKU-OGT</v>
      </c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spans="1:40" ht="30" hidden="1" customHeight="1" x14ac:dyDescent="0.25">
      <c r="A809" s="73" t="str">
        <f>VLOOKUP(N809,'Linien - BU'!A:B,2,FALSE)</f>
        <v>BU1</v>
      </c>
      <c r="B809" s="74">
        <f t="shared" si="84"/>
        <v>18</v>
      </c>
      <c r="C809" s="75">
        <f>Abfalldokumentation!$U809</f>
        <v>44469</v>
      </c>
      <c r="D809" s="69" t="str">
        <f>IFERROR(IF(VLOOKUP(O809,'[1]Rohware 230'!$B:$C,2,FALSE)=0,"Rohware"),
IFERROR(IF(VLOOKUP(O809,[1]Sammelnr.!$B:$C,2,FALSE)=0,"Sammelnr. ungeschält ABS"),
IFERROR(IF(VLOOKUP(O809,[1]Sammelnr.!$E:$F,2,FALSE)=0,"Sammelnr. ungeschält VS"),
IFERROR(IF(VLOOKUP(O809,[1]Sammelnr.!$H:$I,2,FALSE)=0,"Sammelnr. geschält"),
IFERROR(IF(VLOOKUP(O809,[1]Offen!$B:$C,2,FALSE)=0,"Offen ungeschält ABS"),
IFERROR(IF(VLOOKUP(O809,[1]Offen!$E:$F,2,FALSE)=0,"Offen ungeschält VOS"),
IFERROR(IF(VLOOKUP(O809,[1]Offen!$H:$I,2,FALSE)=0,"Offen geschält RW"),
IFERROR(IF(VLOOKUP(O809,[1]Offen!$K:$L,2,FALSE)=0,"Offen vegan"),
IFERROR(IF(VLOOKUP(O809,[1]Offen!$N:$O,2,FALSE)=0,"Offen Zipfel"),
IFERROR(IF(VLOOKUP(O809,[1]Offen!$Q:$R,2,FALSE)=0,"Offen Endstücke"),
IFERROR(IF(VLOOKUP(O809,[1]Vakuumiert!$B:$C,2,FALSE)=0,"Vakuumierter VOS ungeschält"),
IFERROR(IF(VLOOKUP(O809,[1]Vakuumiert!$E:$F,2,FALSE)=0,"Vakuumierter ABS ungeschält"),
IFERROR(IF(VLOOKUP(O809,[1]Vakuumiert!$H:$I,2,FALSE)=0,"Vakuumierter VOS geschält"),
IFERROR(IF(VLOOKUP(O809,[1]Vakuumiert!$K:$L,2,FALSE)=0,"Vakuumierter VOS vegan"),
IFERROR(IF(VLOOKUP(O809,[1]Vakuumiert!$N:$O,2,FALSE)=0,"Vakuumierter VOS Zipfel"),
IFERROR(IF(VLOOKUP(O809,[1]Vakuumiert!$Q:$R,2,FALSE)=0,"Vakuumiert geschält"),
IFERROR(IF(VLOOKUP(O809,'[1]vakuumierte Fertigprodukte'!$B:$C,2,FALSE)=0,"Fertigprodukte"),
IFERROR(IF(VLOOKUP(O809,'[1]vakuumierte Fertigprodukte'!$E:$FI,2,FALSE)=0,"Vakuumierte Zipfel"),
IFERROR(IF(VLOOKUP(O809,[1]Wurste!$B:$C,2,FALSE)=0,"Räucherwürste"),
IFERROR(IF(VLOOKUP(O809,[1]Wurste!$E:$F,2,FALSE)=0,"URW/URGW Wurst"),
IFERROR(IF(VLOOKUP(O809,[1]Wurste!$H:$I,2,FALSE)=0,"HF-Wurst Vegan"),
IFERROR(IF(VLOOKUP(O809,[1]Wurste!$K:$L,2,FALSE)=0,"320er ohne Würste"),
IFERROR(IF(AND(OR(Abfalldokumentation!$A809="BU3",Abfalldokumentation!$A809="Verkauf"),Abfalldokumentation!$F809="Schimmel",Abfalldokumentation!$G809="keinen Abnehmer/kein Schälpersonal"),"Div. Zipfel, ES ohne Verwendung",VLOOKUP(Abfalldokumentation!$E809,Produktgruppen!A:B,2,FALSE)),"-")))))))))))))))))))))))</f>
        <v>Rohware</v>
      </c>
      <c r="E809" s="76" t="str">
        <f>IFERROR(VLOOKUP(Abfalldokumentation!$O809,Artikel!A:C,3,FALSE),Abfalldokumentation!$O809)</f>
        <v>Cheddar Matured</v>
      </c>
      <c r="F809" s="76" t="str">
        <f>VLOOKUP(T809,'Liste Gründe'!A:D,2,FALSE)</f>
        <v>Schimmel</v>
      </c>
      <c r="G809" s="75" t="str">
        <f>IF(ISBLANK(V809),VLOOKUP(Abfalldokumentation!$P809,'Liste Gründe'!A:D,3,FALSE),V809)</f>
        <v>Luftzieher</v>
      </c>
      <c r="H809" s="76" t="str">
        <f>IF(ISBLANK(Abfalldokumentation!$W809),"-",Abfalldokumentation!$W809)</f>
        <v>-</v>
      </c>
      <c r="I809" s="76">
        <f t="shared" si="85"/>
        <v>39</v>
      </c>
      <c r="J809" s="76" t="str">
        <f t="shared" si="86"/>
        <v>Produkte</v>
      </c>
      <c r="K809" s="76" t="str">
        <f t="shared" si="87"/>
        <v>BUs</v>
      </c>
      <c r="L809" s="76" t="str">
        <f t="shared" si="88"/>
        <v>Symptome</v>
      </c>
      <c r="M809" s="76" t="str">
        <f>IFERROR(VLOOKUP(Abfalldokumentation!$O809,Kennzahlen!S:V,3,FALSE)*Abfalldokumentation!$B809,"0")</f>
        <v>0</v>
      </c>
      <c r="N809" s="76" t="str">
        <f>IF(ISBLANK(Q809),VLOOKUP(Abfalldokumentation!$O809,'Linien - BU'!R:S,2,FALSE),Q809)</f>
        <v>RWV</v>
      </c>
      <c r="O809" s="77" t="str">
        <f t="shared" si="89"/>
        <v>Cheddar Matured</v>
      </c>
      <c r="P809" s="77">
        <f t="shared" si="90"/>
        <v>12</v>
      </c>
      <c r="Q809" s="45" t="s">
        <v>202</v>
      </c>
      <c r="R809" s="46" t="s">
        <v>291</v>
      </c>
      <c r="S809" s="46">
        <v>18</v>
      </c>
      <c r="T809" s="46">
        <v>12</v>
      </c>
      <c r="U809" s="47">
        <v>44469</v>
      </c>
      <c r="V809" s="42" t="s">
        <v>29</v>
      </c>
      <c r="W809" s="46" t="s">
        <v>54</v>
      </c>
      <c r="X809" s="50" t="str">
        <f>IFERROR(VLOOKUP(Abfalldokumentation!$R809,Artikel!A:C,3,FALSE),Abfalldokumentation!$R809)</f>
        <v>Cheddar Matured</v>
      </c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spans="1:40" ht="30" hidden="1" customHeight="1" x14ac:dyDescent="0.25">
      <c r="A810" s="78" t="str">
        <f>VLOOKUP(N810,'Linien - BU'!A:B,2,FALSE)</f>
        <v>BU1</v>
      </c>
      <c r="B810" s="79">
        <f t="shared" si="84"/>
        <v>304</v>
      </c>
      <c r="C810" s="80">
        <f>Abfalldokumentation!$U810</f>
        <v>44469</v>
      </c>
      <c r="D810" s="69" t="str">
        <f>IFERROR(IF(VLOOKUP(O810,'[1]Rohware 230'!$B:$C,2,FALSE)=0,"Rohware"),
IFERROR(IF(VLOOKUP(O810,[1]Sammelnr.!$B:$C,2,FALSE)=0,"Sammelnr. ungeschält ABS"),
IFERROR(IF(VLOOKUP(O810,[1]Sammelnr.!$E:$F,2,FALSE)=0,"Sammelnr. ungeschält VS"),
IFERROR(IF(VLOOKUP(O810,[1]Sammelnr.!$H:$I,2,FALSE)=0,"Sammelnr. geschält"),
IFERROR(IF(VLOOKUP(O810,[1]Offen!$B:$C,2,FALSE)=0,"Offen ungeschält ABS"),
IFERROR(IF(VLOOKUP(O810,[1]Offen!$E:$F,2,FALSE)=0,"Offen ungeschält VOS"),
IFERROR(IF(VLOOKUP(O810,[1]Offen!$H:$I,2,FALSE)=0,"Offen geschält RW"),
IFERROR(IF(VLOOKUP(O810,[1]Offen!$K:$L,2,FALSE)=0,"Offen vegan"),
IFERROR(IF(VLOOKUP(O810,[1]Offen!$N:$O,2,FALSE)=0,"Offen Zipfel"),
IFERROR(IF(VLOOKUP(O810,[1]Offen!$Q:$R,2,FALSE)=0,"Offen Endstücke"),
IFERROR(IF(VLOOKUP(O810,[1]Vakuumiert!$B:$C,2,FALSE)=0,"Vakuumierter VOS ungeschält"),
IFERROR(IF(VLOOKUP(O810,[1]Vakuumiert!$E:$F,2,FALSE)=0,"Vakuumierter ABS ungeschält"),
IFERROR(IF(VLOOKUP(O810,[1]Vakuumiert!$H:$I,2,FALSE)=0,"Vakuumierter VOS geschält"),
IFERROR(IF(VLOOKUP(O810,[1]Vakuumiert!$K:$L,2,FALSE)=0,"Vakuumierter VOS vegan"),
IFERROR(IF(VLOOKUP(O810,[1]Vakuumiert!$N:$O,2,FALSE)=0,"Vakuumierter VOS Zipfel"),
IFERROR(IF(VLOOKUP(O810,[1]Vakuumiert!$Q:$R,2,FALSE)=0,"Vakuumiert geschält"),
IFERROR(IF(VLOOKUP(O810,'[1]vakuumierte Fertigprodukte'!$B:$C,2,FALSE)=0,"Fertigprodukte"),
IFERROR(IF(VLOOKUP(O810,'[1]vakuumierte Fertigprodukte'!$E:$FI,2,FALSE)=0,"Vakuumierte Zipfel"),
IFERROR(IF(VLOOKUP(O810,[1]Wurste!$B:$C,2,FALSE)=0,"Räucherwürste"),
IFERROR(IF(VLOOKUP(O810,[1]Wurste!$E:$F,2,FALSE)=0,"URW/URGW Wurst"),
IFERROR(IF(VLOOKUP(O810,[1]Wurste!$H:$I,2,FALSE)=0,"HF-Wurst Vegan"),
IFERROR(IF(VLOOKUP(O810,[1]Wurste!$K:$L,2,FALSE)=0,"320er ohne Würste"),
IFERROR(IF(AND(OR(Abfalldokumentation!$A810="BU3",Abfalldokumentation!$A810="Verkauf"),Abfalldokumentation!$F810="Schimmel",Abfalldokumentation!$G810="keinen Abnehmer/kein Schälpersonal"),"Div. Zipfel, ES ohne Verwendung",VLOOKUP(Abfalldokumentation!$E810,Produktgruppen!A:B,2,FALSE)),"-")))))))))))))))))))))))</f>
        <v>Rohware</v>
      </c>
      <c r="E810" s="81" t="str">
        <f>IFERROR(VLOOKUP(Abfalldokumentation!$O810,Artikel!A:C,3,FALSE),Abfalldokumentation!$O810)</f>
        <v>Cheddar Matured</v>
      </c>
      <c r="F810" s="81" t="str">
        <f>VLOOKUP(T810,'Liste Gründe'!A:D,2,FALSE)</f>
        <v>Schimmel</v>
      </c>
      <c r="G810" s="80" t="str">
        <f>IF(ISBLANK(V810),VLOOKUP(Abfalldokumentation!$P810,'Liste Gründe'!A:D,3,FALSE),V810)</f>
        <v>Luftzieher</v>
      </c>
      <c r="H810" s="81" t="str">
        <f>IF(ISBLANK(Abfalldokumentation!$W810),"-",Abfalldokumentation!$W810)</f>
        <v>-</v>
      </c>
      <c r="I810" s="81">
        <f t="shared" si="85"/>
        <v>39</v>
      </c>
      <c r="J810" s="81" t="str">
        <f t="shared" si="86"/>
        <v>Produkte</v>
      </c>
      <c r="K810" s="81" t="str">
        <f t="shared" si="87"/>
        <v>BUs</v>
      </c>
      <c r="L810" s="81" t="str">
        <f t="shared" si="88"/>
        <v>Symptome</v>
      </c>
      <c r="M810" s="81" t="str">
        <f>IFERROR(VLOOKUP(Abfalldokumentation!$O810,Kennzahlen!S:V,3,FALSE)*Abfalldokumentation!$B810,"0")</f>
        <v>0</v>
      </c>
      <c r="N810" s="81" t="str">
        <f>IF(ISBLANK(Q810),VLOOKUP(Abfalldokumentation!$O810,'Linien - BU'!R:S,2,FALSE),Q810)</f>
        <v>RWV</v>
      </c>
      <c r="O810" s="77" t="str">
        <f t="shared" si="89"/>
        <v>Cheddar Matured</v>
      </c>
      <c r="P810" s="77">
        <f t="shared" si="90"/>
        <v>12</v>
      </c>
      <c r="Q810" s="39" t="s">
        <v>202</v>
      </c>
      <c r="R810" s="40" t="s">
        <v>291</v>
      </c>
      <c r="S810" s="40">
        <v>304</v>
      </c>
      <c r="T810" s="40">
        <v>12</v>
      </c>
      <c r="U810" s="41">
        <v>44469</v>
      </c>
      <c r="V810" s="42" t="s">
        <v>29</v>
      </c>
      <c r="W810" s="40" t="s">
        <v>54</v>
      </c>
      <c r="X810" s="44" t="str">
        <f>IFERROR(VLOOKUP(Abfalldokumentation!$R810,Artikel!A:C,3,FALSE),Abfalldokumentation!$R810)</f>
        <v>Cheddar Matured</v>
      </c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spans="1:40" ht="30" hidden="1" customHeight="1" x14ac:dyDescent="0.25">
      <c r="A811" s="73" t="str">
        <f>VLOOKUP(N811,'Linien - BU'!A:B,2,FALSE)</f>
        <v>BU3</v>
      </c>
      <c r="B811" s="74">
        <f t="shared" si="84"/>
        <v>10</v>
      </c>
      <c r="C811" s="75">
        <f>Abfalldokumentation!$U811</f>
        <v>44469</v>
      </c>
      <c r="D811" s="69" t="str">
        <f>IFERROR(IF(VLOOKUP(O811,'[1]Rohware 230'!$B:$C,2,FALSE)=0,"Rohware"),
IFERROR(IF(VLOOKUP(O811,[1]Sammelnr.!$B:$C,2,FALSE)=0,"Sammelnr. ungeschält ABS"),
IFERROR(IF(VLOOKUP(O811,[1]Sammelnr.!$E:$F,2,FALSE)=0,"Sammelnr. ungeschält VS"),
IFERROR(IF(VLOOKUP(O811,[1]Sammelnr.!$H:$I,2,FALSE)=0,"Sammelnr. geschält"),
IFERROR(IF(VLOOKUP(O811,[1]Offen!$B:$C,2,FALSE)=0,"Offen ungeschält ABS"),
IFERROR(IF(VLOOKUP(O811,[1]Offen!$E:$F,2,FALSE)=0,"Offen ungeschält VOS"),
IFERROR(IF(VLOOKUP(O811,[1]Offen!$H:$I,2,FALSE)=0,"Offen geschält RW"),
IFERROR(IF(VLOOKUP(O811,[1]Offen!$K:$L,2,FALSE)=0,"Offen vegan"),
IFERROR(IF(VLOOKUP(O811,[1]Offen!$N:$O,2,FALSE)=0,"Offen Zipfel"),
IFERROR(IF(VLOOKUP(O811,[1]Offen!$Q:$R,2,FALSE)=0,"Offen Endstücke"),
IFERROR(IF(VLOOKUP(O811,[1]Vakuumiert!$B:$C,2,FALSE)=0,"Vakuumierter VOS ungeschält"),
IFERROR(IF(VLOOKUP(O811,[1]Vakuumiert!$E:$F,2,FALSE)=0,"Vakuumierter ABS ungeschält"),
IFERROR(IF(VLOOKUP(O811,[1]Vakuumiert!$H:$I,2,FALSE)=0,"Vakuumierter VOS geschält"),
IFERROR(IF(VLOOKUP(O811,[1]Vakuumiert!$K:$L,2,FALSE)=0,"Vakuumierter VOS vegan"),
IFERROR(IF(VLOOKUP(O811,[1]Vakuumiert!$N:$O,2,FALSE)=0,"Vakuumierter VOS Zipfel"),
IFERROR(IF(VLOOKUP(O811,[1]Vakuumiert!$Q:$R,2,FALSE)=0,"Vakuumiert geschält"),
IFERROR(IF(VLOOKUP(O811,'[1]vakuumierte Fertigprodukte'!$B:$C,2,FALSE)=0,"Fertigprodukte"),
IFERROR(IF(VLOOKUP(O811,'[1]vakuumierte Fertigprodukte'!$E:$FI,2,FALSE)=0,"Vakuumierte Zipfel"),
IFERROR(IF(VLOOKUP(O811,[1]Wurste!$B:$C,2,FALSE)=0,"Räucherwürste"),
IFERROR(IF(VLOOKUP(O811,[1]Wurste!$E:$F,2,FALSE)=0,"URW/URGW Wurst"),
IFERROR(IF(VLOOKUP(O811,[1]Wurste!$H:$I,2,FALSE)=0,"HF-Wurst Vegan"),
IFERROR(IF(VLOOKUP(O811,[1]Wurste!$K:$L,2,FALSE)=0,"320er ohne Würste"),
IFERROR(IF(AND(OR(Abfalldokumentation!$A811="BU3",Abfalldokumentation!$A811="Verkauf"),Abfalldokumentation!$F811="Schimmel",Abfalldokumentation!$G811="keinen Abnehmer/kein Schälpersonal"),"Div. Zipfel, ES ohne Verwendung",VLOOKUP(Abfalldokumentation!$E811,Produktgruppen!A:B,2,FALSE)),"-")))))))))))))))))))))))</f>
        <v>Vorschmelz</v>
      </c>
      <c r="E811" s="76" t="str">
        <f>IFERROR(VLOOKUP(Abfalldokumentation!$O811,Artikel!A:C,3,FALSE),Abfalldokumentation!$O811)</f>
        <v>Vorschmelz Diverses</v>
      </c>
      <c r="F811" s="76" t="str">
        <f>VLOOKUP(T811,'Liste Gründe'!A:D,2,FALSE)</f>
        <v>Linienbezogen</v>
      </c>
      <c r="G811" s="75" t="str">
        <f>IF(ISBLANK(V811),VLOOKUP(Abfalldokumentation!$P811,'Liste Gründe'!A:D,3,FALSE),V811)</f>
        <v>Maschinenabfall</v>
      </c>
      <c r="H811" s="76" t="str">
        <f>IF(ISBLANK(Abfalldokumentation!$W811),"-",Abfalldokumentation!$W811)</f>
        <v>-</v>
      </c>
      <c r="I811" s="76">
        <f t="shared" si="85"/>
        <v>39</v>
      </c>
      <c r="J811" s="76" t="str">
        <f t="shared" si="86"/>
        <v>Produkte</v>
      </c>
      <c r="K811" s="76" t="str">
        <f t="shared" si="87"/>
        <v>BUs</v>
      </c>
      <c r="L811" s="76" t="str">
        <f t="shared" si="88"/>
        <v>Symptome</v>
      </c>
      <c r="M811" s="76" t="str">
        <f>IFERROR(VLOOKUP(Abfalldokumentation!$O811,Kennzahlen!S:V,3,FALSE)*Abfalldokumentation!$B811,"0")</f>
        <v>0</v>
      </c>
      <c r="N811" s="76" t="str">
        <f>IF(ISBLANK(Q811),VLOOKUP(Abfalldokumentation!$O811,'Linien - BU'!R:S,2,FALSE),Q811)</f>
        <v>L3</v>
      </c>
      <c r="O811" s="77" t="str">
        <f t="shared" si="89"/>
        <v>Vorschmelz Diverses</v>
      </c>
      <c r="P811" s="77">
        <f t="shared" si="90"/>
        <v>30</v>
      </c>
      <c r="Q811" s="45" t="s">
        <v>278</v>
      </c>
      <c r="R811" s="46" t="s">
        <v>56</v>
      </c>
      <c r="S811" s="46">
        <v>10</v>
      </c>
      <c r="T811" s="46">
        <v>30</v>
      </c>
      <c r="U811" s="47">
        <v>44469</v>
      </c>
      <c r="V811" s="48"/>
      <c r="W811" s="46"/>
      <c r="X811" s="50" t="str">
        <f>IFERROR(VLOOKUP(Abfalldokumentation!$R811,Artikel!A:C,3,FALSE),Abfalldokumentation!$R811)</f>
        <v>Vorschmelz Diverses</v>
      </c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spans="1:40" ht="30" hidden="1" customHeight="1" x14ac:dyDescent="0.25">
      <c r="A812" s="78" t="str">
        <f>VLOOKUP(N812,'Linien - BU'!A:B,2,FALSE)</f>
        <v>Verkauf</v>
      </c>
      <c r="B812" s="79">
        <f t="shared" si="84"/>
        <v>128</v>
      </c>
      <c r="C812" s="80">
        <f>Abfalldokumentation!$U812</f>
        <v>44469</v>
      </c>
      <c r="D812" s="69" t="str">
        <f>IFERROR(IF(VLOOKUP(O812,'[1]Rohware 230'!$B:$C,2,FALSE)=0,"Rohware"),
IFERROR(IF(VLOOKUP(O812,[1]Sammelnr.!$B:$C,2,FALSE)=0,"Sammelnr. ungeschält ABS"),
IFERROR(IF(VLOOKUP(O812,[1]Sammelnr.!$E:$F,2,FALSE)=0,"Sammelnr. ungeschält VS"),
IFERROR(IF(VLOOKUP(O812,[1]Sammelnr.!$H:$I,2,FALSE)=0,"Sammelnr. geschält"),
IFERROR(IF(VLOOKUP(O812,[1]Offen!$B:$C,2,FALSE)=0,"Offen ungeschält ABS"),
IFERROR(IF(VLOOKUP(O812,[1]Offen!$E:$F,2,FALSE)=0,"Offen ungeschält VOS"),
IFERROR(IF(VLOOKUP(O812,[1]Offen!$H:$I,2,FALSE)=0,"Offen geschält RW"),
IFERROR(IF(VLOOKUP(O812,[1]Offen!$K:$L,2,FALSE)=0,"Offen vegan"),
IFERROR(IF(VLOOKUP(O812,[1]Offen!$N:$O,2,FALSE)=0,"Offen Zipfel"),
IFERROR(IF(VLOOKUP(O812,[1]Offen!$Q:$R,2,FALSE)=0,"Offen Endstücke"),
IFERROR(IF(VLOOKUP(O812,[1]Vakuumiert!$B:$C,2,FALSE)=0,"Vakuumierter VOS ungeschält"),
IFERROR(IF(VLOOKUP(O812,[1]Vakuumiert!$E:$F,2,FALSE)=0,"Vakuumierter ABS ungeschält"),
IFERROR(IF(VLOOKUP(O812,[1]Vakuumiert!$H:$I,2,FALSE)=0,"Vakuumierter VOS geschält"),
IFERROR(IF(VLOOKUP(O812,[1]Vakuumiert!$K:$L,2,FALSE)=0,"Vakuumierter VOS vegan"),
IFERROR(IF(VLOOKUP(O812,[1]Vakuumiert!$N:$O,2,FALSE)=0,"Vakuumierter VOS Zipfel"),
IFERROR(IF(VLOOKUP(O812,[1]Vakuumiert!$Q:$R,2,FALSE)=0,"Vakuumiert geschält"),
IFERROR(IF(VLOOKUP(O812,'[1]vakuumierte Fertigprodukte'!$B:$C,2,FALSE)=0,"Fertigprodukte"),
IFERROR(IF(VLOOKUP(O812,'[1]vakuumierte Fertigprodukte'!$E:$FI,2,FALSE)=0,"Vakuumierte Zipfel"),
IFERROR(IF(VLOOKUP(O812,[1]Wurste!$B:$C,2,FALSE)=0,"Räucherwürste"),
IFERROR(IF(VLOOKUP(O812,[1]Wurste!$E:$F,2,FALSE)=0,"URW/URGW Wurst"),
IFERROR(IF(VLOOKUP(O812,[1]Wurste!$H:$I,2,FALSE)=0,"HF-Wurst Vegan"),
IFERROR(IF(VLOOKUP(O812,[1]Wurste!$K:$L,2,FALSE)=0,"320er ohne Würste"),
IFERROR(IF(AND(OR(Abfalldokumentation!$A812="BU3",Abfalldokumentation!$A812="Verkauf"),Abfalldokumentation!$F812="Schimmel",Abfalldokumentation!$G812="keinen Abnehmer/kein Schälpersonal"),"Div. Zipfel, ES ohne Verwendung",VLOOKUP(Abfalldokumentation!$E812,Produktgruppen!A:B,2,FALSE)),"-")))))))))))))))))))))))</f>
        <v>Div. Zipfel, ES ohne Verwendung</v>
      </c>
      <c r="E812" s="81" t="str">
        <f>IFERROR(VLOOKUP(Abfalldokumentation!$O812,Artikel!A:C,3,FALSE),Abfalldokumentation!$O812)</f>
        <v>Div. Zipfel, Endstücke</v>
      </c>
      <c r="F812" s="81" t="str">
        <f>VLOOKUP(T812,'Liste Gründe'!A:D,2,FALSE)</f>
        <v>Schimmel</v>
      </c>
      <c r="G812" s="80" t="str">
        <f>IF(ISBLANK(V812),VLOOKUP(Abfalldokumentation!$P812,'Liste Gründe'!A:D,3,FALSE),V812)</f>
        <v>keinen Abnehmer/kein Schälpersonal</v>
      </c>
      <c r="H812" s="81" t="str">
        <f>IF(ISBLANK(Abfalldokumentation!$W812),"-",Abfalldokumentation!$W812)</f>
        <v>keinen Abnehmer/Schälen</v>
      </c>
      <c r="I812" s="81">
        <f t="shared" si="85"/>
        <v>39</v>
      </c>
      <c r="J812" s="81" t="str">
        <f t="shared" si="86"/>
        <v>Produkte</v>
      </c>
      <c r="K812" s="81" t="str">
        <f t="shared" si="87"/>
        <v>BUs</v>
      </c>
      <c r="L812" s="81" t="str">
        <f t="shared" si="88"/>
        <v>Symptome</v>
      </c>
      <c r="M812" s="81" t="str">
        <f>IFERROR(VLOOKUP(Abfalldokumentation!$O812,Kennzahlen!S:V,3,FALSE)*Abfalldokumentation!$B812,"0")</f>
        <v>0</v>
      </c>
      <c r="N812" s="81" t="str">
        <f>IF(ISBLANK(Q812),VLOOKUP(Abfalldokumentation!$O812,'Linien - BU'!R:S,2,FALSE),Q812)</f>
        <v>Verkauf</v>
      </c>
      <c r="O812" s="77" t="str">
        <f t="shared" si="89"/>
        <v>Div. Zipfel, Endstücke</v>
      </c>
      <c r="P812" s="77">
        <f t="shared" si="90"/>
        <v>12</v>
      </c>
      <c r="Q812" s="39" t="s">
        <v>11</v>
      </c>
      <c r="R812" s="40" t="s">
        <v>191</v>
      </c>
      <c r="S812" s="40">
        <v>128</v>
      </c>
      <c r="T812" s="40">
        <v>12</v>
      </c>
      <c r="U812" s="41">
        <v>44469</v>
      </c>
      <c r="V812" s="42" t="s">
        <v>20</v>
      </c>
      <c r="W812" s="40" t="s">
        <v>192</v>
      </c>
      <c r="X812" s="44" t="str">
        <f>IFERROR(VLOOKUP(Abfalldokumentation!$R812,Artikel!A:C,3,FALSE),Abfalldokumentation!$R812)</f>
        <v>Div. Zipfel, Endstücke</v>
      </c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spans="1:40" ht="30" hidden="1" customHeight="1" x14ac:dyDescent="0.25">
      <c r="A813" s="73" t="str">
        <f>VLOOKUP(N813,'Linien - BU'!A:B,2,FALSE)</f>
        <v>BU3</v>
      </c>
      <c r="B813" s="74">
        <f t="shared" si="84"/>
        <v>22</v>
      </c>
      <c r="C813" s="75">
        <f>Abfalldokumentation!$U813</f>
        <v>44469</v>
      </c>
      <c r="D813" s="69" t="str">
        <f>IFERROR(IF(VLOOKUP(O813,'[1]Rohware 230'!$B:$C,2,FALSE)=0,"Rohware"),
IFERROR(IF(VLOOKUP(O813,[1]Sammelnr.!$B:$C,2,FALSE)=0,"Sammelnr. ungeschält ABS"),
IFERROR(IF(VLOOKUP(O813,[1]Sammelnr.!$E:$F,2,FALSE)=0,"Sammelnr. ungeschält VS"),
IFERROR(IF(VLOOKUP(O813,[1]Sammelnr.!$H:$I,2,FALSE)=0,"Sammelnr. geschält"),
IFERROR(IF(VLOOKUP(O813,[1]Offen!$B:$C,2,FALSE)=0,"Offen ungeschält ABS"),
IFERROR(IF(VLOOKUP(O813,[1]Offen!$E:$F,2,FALSE)=0,"Offen ungeschält VOS"),
IFERROR(IF(VLOOKUP(O813,[1]Offen!$H:$I,2,FALSE)=0,"Offen geschält RW"),
IFERROR(IF(VLOOKUP(O813,[1]Offen!$K:$L,2,FALSE)=0,"Offen vegan"),
IFERROR(IF(VLOOKUP(O813,[1]Offen!$N:$O,2,FALSE)=0,"Offen Zipfel"),
IFERROR(IF(VLOOKUP(O813,[1]Offen!$Q:$R,2,FALSE)=0,"Offen Endstücke"),
IFERROR(IF(VLOOKUP(O813,[1]Vakuumiert!$B:$C,2,FALSE)=0,"Vakuumierter VOS ungeschält"),
IFERROR(IF(VLOOKUP(O813,[1]Vakuumiert!$E:$F,2,FALSE)=0,"Vakuumierter ABS ungeschält"),
IFERROR(IF(VLOOKUP(O813,[1]Vakuumiert!$H:$I,2,FALSE)=0,"Vakuumierter VOS geschält"),
IFERROR(IF(VLOOKUP(O813,[1]Vakuumiert!$K:$L,2,FALSE)=0,"Vakuumierter VOS vegan"),
IFERROR(IF(VLOOKUP(O813,[1]Vakuumiert!$N:$O,2,FALSE)=0,"Vakuumierter VOS Zipfel"),
IFERROR(IF(VLOOKUP(O813,[1]Vakuumiert!$Q:$R,2,FALSE)=0,"Vakuumiert geschält"),
IFERROR(IF(VLOOKUP(O813,'[1]vakuumierte Fertigprodukte'!$B:$C,2,FALSE)=0,"Fertigprodukte"),
IFERROR(IF(VLOOKUP(O813,'[1]vakuumierte Fertigprodukte'!$E:$FI,2,FALSE)=0,"Vakuumierte Zipfel"),
IFERROR(IF(VLOOKUP(O813,[1]Wurste!$B:$C,2,FALSE)=0,"Räucherwürste"),
IFERROR(IF(VLOOKUP(O813,[1]Wurste!$E:$F,2,FALSE)=0,"URW/URGW Wurst"),
IFERROR(IF(VLOOKUP(O813,[1]Wurste!$H:$I,2,FALSE)=0,"HF-Wurst Vegan"),
IFERROR(IF(VLOOKUP(O813,[1]Wurste!$K:$L,2,FALSE)=0,"320er ohne Würste"),
IFERROR(IF(AND(OR(Abfalldokumentation!$A813="BU3",Abfalldokumentation!$A813="Verkauf"),Abfalldokumentation!$F813="Schimmel",Abfalldokumentation!$G813="keinen Abnehmer/kein Schälpersonal"),"Div. Zipfel, ES ohne Verwendung",VLOOKUP(Abfalldokumentation!$E813,Produktgruppen!A:B,2,FALSE)),"-")))))))))))))))))))))))</f>
        <v>Vorschmelz</v>
      </c>
      <c r="E813" s="76" t="str">
        <f>IFERROR(VLOOKUP(Abfalldokumentation!$O813,Artikel!A:C,3,FALSE),Abfalldokumentation!$O813)</f>
        <v>Vorschmelz Diverses</v>
      </c>
      <c r="F813" s="76" t="str">
        <f>VLOOKUP(T813,'Liste Gründe'!A:D,2,FALSE)</f>
        <v>Linienbezogen</v>
      </c>
      <c r="G813" s="75" t="str">
        <f>IF(ISBLANK(V813),VLOOKUP(Abfalldokumentation!$P813,'Liste Gründe'!A:D,3,FALSE),V813)</f>
        <v>Maschinenabfall</v>
      </c>
      <c r="H813" s="76" t="str">
        <f>IF(ISBLANK(Abfalldokumentation!$W813),"-",Abfalldokumentation!$W813)</f>
        <v>nicht eindeutig</v>
      </c>
      <c r="I813" s="76">
        <f t="shared" si="85"/>
        <v>39</v>
      </c>
      <c r="J813" s="76" t="str">
        <f t="shared" si="86"/>
        <v>Produkte</v>
      </c>
      <c r="K813" s="76" t="str">
        <f t="shared" si="87"/>
        <v>BUs</v>
      </c>
      <c r="L813" s="76" t="str">
        <f t="shared" si="88"/>
        <v>Symptome</v>
      </c>
      <c r="M813" s="76" t="str">
        <f>IFERROR(VLOOKUP(Abfalldokumentation!$O813,Kennzahlen!S:V,3,FALSE)*Abfalldokumentation!$B813,"0")</f>
        <v>0</v>
      </c>
      <c r="N813" s="76" t="str">
        <f>IF(ISBLANK(Q813),VLOOKUP(Abfalldokumentation!$O813,'Linien - BU'!R:S,2,FALSE),Q813)</f>
        <v>Bu3</v>
      </c>
      <c r="O813" s="77" t="str">
        <f t="shared" si="89"/>
        <v>Vorschmelz Diverses</v>
      </c>
      <c r="P813" s="77">
        <f t="shared" si="90"/>
        <v>30</v>
      </c>
      <c r="Q813" s="45" t="s">
        <v>210</v>
      </c>
      <c r="R813" s="46" t="s">
        <v>56</v>
      </c>
      <c r="S813" s="46">
        <v>22</v>
      </c>
      <c r="T813" s="46">
        <v>30</v>
      </c>
      <c r="U813" s="47">
        <v>44469</v>
      </c>
      <c r="V813" s="48" t="s">
        <v>55</v>
      </c>
      <c r="W813" s="46" t="s">
        <v>219</v>
      </c>
      <c r="X813" s="50" t="str">
        <f>IFERROR(VLOOKUP(Abfalldokumentation!$R813,Artikel!A:C,3,FALSE),Abfalldokumentation!$R813)</f>
        <v>Vorschmelz Diverses</v>
      </c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spans="1:40" ht="30" hidden="1" customHeight="1" x14ac:dyDescent="0.25">
      <c r="A814" s="78" t="str">
        <f>VLOOKUP(N814,'Linien - BU'!A:B,2,FALSE)</f>
        <v>BU2</v>
      </c>
      <c r="B814" s="79">
        <f t="shared" si="84"/>
        <v>12</v>
      </c>
      <c r="C814" s="80">
        <f>Abfalldokumentation!$U814</f>
        <v>44469</v>
      </c>
      <c r="D814" s="69" t="str">
        <f>IFERROR(IF(VLOOKUP(O814,'[1]Rohware 230'!$B:$C,2,FALSE)=0,"Rohware"),
IFERROR(IF(VLOOKUP(O814,[1]Sammelnr.!$B:$C,2,FALSE)=0,"Sammelnr. ungeschält ABS"),
IFERROR(IF(VLOOKUP(O814,[1]Sammelnr.!$E:$F,2,FALSE)=0,"Sammelnr. ungeschält VS"),
IFERROR(IF(VLOOKUP(O814,[1]Sammelnr.!$H:$I,2,FALSE)=0,"Sammelnr. geschält"),
IFERROR(IF(VLOOKUP(O814,[1]Offen!$B:$C,2,FALSE)=0,"Offen ungeschält ABS"),
IFERROR(IF(VLOOKUP(O814,[1]Offen!$E:$F,2,FALSE)=0,"Offen ungeschält VOS"),
IFERROR(IF(VLOOKUP(O814,[1]Offen!$H:$I,2,FALSE)=0,"Offen geschält RW"),
IFERROR(IF(VLOOKUP(O814,[1]Offen!$K:$L,2,FALSE)=0,"Offen vegan"),
IFERROR(IF(VLOOKUP(O814,[1]Offen!$N:$O,2,FALSE)=0,"Offen Zipfel"),
IFERROR(IF(VLOOKUP(O814,[1]Offen!$Q:$R,2,FALSE)=0,"Offen Endstücke"),
IFERROR(IF(VLOOKUP(O814,[1]Vakuumiert!$B:$C,2,FALSE)=0,"Vakuumierter VOS ungeschält"),
IFERROR(IF(VLOOKUP(O814,[1]Vakuumiert!$E:$F,2,FALSE)=0,"Vakuumierter ABS ungeschält"),
IFERROR(IF(VLOOKUP(O814,[1]Vakuumiert!$H:$I,2,FALSE)=0,"Vakuumierter VOS geschält"),
IFERROR(IF(VLOOKUP(O814,[1]Vakuumiert!$K:$L,2,FALSE)=0,"Vakuumierter VOS vegan"),
IFERROR(IF(VLOOKUP(O814,[1]Vakuumiert!$N:$O,2,FALSE)=0,"Vakuumierter VOS Zipfel"),
IFERROR(IF(VLOOKUP(O814,[1]Vakuumiert!$Q:$R,2,FALSE)=0,"Vakuumiert geschält"),
IFERROR(IF(VLOOKUP(O814,'[1]vakuumierte Fertigprodukte'!$B:$C,2,FALSE)=0,"Fertigprodukte"),
IFERROR(IF(VLOOKUP(O814,'[1]vakuumierte Fertigprodukte'!$E:$FI,2,FALSE)=0,"Vakuumierte Zipfel"),
IFERROR(IF(VLOOKUP(O814,[1]Wurste!$B:$C,2,FALSE)=0,"Räucherwürste"),
IFERROR(IF(VLOOKUP(O814,[1]Wurste!$E:$F,2,FALSE)=0,"URW/URGW Wurst"),
IFERROR(IF(VLOOKUP(O814,[1]Wurste!$H:$I,2,FALSE)=0,"HF-Wurst Vegan"),
IFERROR(IF(VLOOKUP(O814,[1]Wurste!$K:$L,2,FALSE)=0,"320er ohne Würste"),
IFERROR(IF(AND(OR(Abfalldokumentation!$A814="BU3",Abfalldokumentation!$A814="Verkauf"),Abfalldokumentation!$F814="Schimmel",Abfalldokumentation!$G814="keinen Abnehmer/kein Schälpersonal"),"Div. Zipfel, ES ohne Verwendung",VLOOKUP(Abfalldokumentation!$E814,Produktgruppen!A:B,2,FALSE)),"-")))))))))))))))))))))))</f>
        <v>Diverses</v>
      </c>
      <c r="E814" s="81" t="str">
        <f>IFERROR(VLOOKUP(Abfalldokumentation!$O814,Artikel!A:C,3,FALSE),Abfalldokumentation!$O814)</f>
        <v>Diverses</v>
      </c>
      <c r="F814" s="81" t="str">
        <f>VLOOKUP(T814,'Liste Gründe'!A:D,2,FALSE)</f>
        <v>Linienbezogen</v>
      </c>
      <c r="G814" s="80" t="str">
        <f>IF(ISBLANK(V814),VLOOKUP(Abfalldokumentation!$P814,'Liste Gründe'!A:D,3,FALSE),V814)</f>
        <v>Maschinenabfall</v>
      </c>
      <c r="H814" s="81" t="str">
        <f>IF(ISBLANK(Abfalldokumentation!$W814),"-",Abfalldokumentation!$W814)</f>
        <v>-</v>
      </c>
      <c r="I814" s="81">
        <f t="shared" si="85"/>
        <v>39</v>
      </c>
      <c r="J814" s="81" t="str">
        <f t="shared" si="86"/>
        <v>Produkte</v>
      </c>
      <c r="K814" s="81" t="str">
        <f t="shared" si="87"/>
        <v>BUs</v>
      </c>
      <c r="L814" s="81" t="str">
        <f t="shared" si="88"/>
        <v>Symptome</v>
      </c>
      <c r="M814" s="81" t="str">
        <f>IFERROR(VLOOKUP(Abfalldokumentation!$O814,Kennzahlen!S:V,3,FALSE)*Abfalldokumentation!$B814,"0")</f>
        <v>0</v>
      </c>
      <c r="N814" s="81" t="str">
        <f>IF(ISBLANK(Q814),VLOOKUP(Abfalldokumentation!$O814,'Linien - BU'!R:S,2,FALSE),Q814)</f>
        <v>L2</v>
      </c>
      <c r="O814" s="77" t="str">
        <f t="shared" si="89"/>
        <v>Diverses</v>
      </c>
      <c r="P814" s="77">
        <f t="shared" si="90"/>
        <v>30</v>
      </c>
      <c r="Q814" s="39" t="s">
        <v>292</v>
      </c>
      <c r="R814" s="40" t="s">
        <v>110</v>
      </c>
      <c r="S814" s="40">
        <v>12</v>
      </c>
      <c r="T814" s="40">
        <v>30</v>
      </c>
      <c r="U814" s="41">
        <v>44469</v>
      </c>
      <c r="V814" s="42"/>
      <c r="W814" s="40"/>
      <c r="X814" s="44" t="str">
        <f>IFERROR(VLOOKUP(Abfalldokumentation!$R814,Artikel!A:C,3,FALSE),Abfalldokumentation!$R814)</f>
        <v>Diverses</v>
      </c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spans="1:40" ht="30" hidden="1" customHeight="1" x14ac:dyDescent="0.25">
      <c r="A815" s="73" t="str">
        <f>VLOOKUP(N815,'Linien - BU'!A:B,2,FALSE)</f>
        <v>BU4</v>
      </c>
      <c r="B815" s="74">
        <f t="shared" si="84"/>
        <v>24</v>
      </c>
      <c r="C815" s="75">
        <f>Abfalldokumentation!$U815</f>
        <v>44469</v>
      </c>
      <c r="D815" s="69" t="str">
        <f>IFERROR(IF(VLOOKUP(O815,'[1]Rohware 230'!$B:$C,2,FALSE)=0,"Rohware"),
IFERROR(IF(VLOOKUP(O815,[1]Sammelnr.!$B:$C,2,FALSE)=0,"Sammelnr. ungeschält ABS"),
IFERROR(IF(VLOOKUP(O815,[1]Sammelnr.!$E:$F,2,FALSE)=0,"Sammelnr. ungeschält VS"),
IFERROR(IF(VLOOKUP(O815,[1]Sammelnr.!$H:$I,2,FALSE)=0,"Sammelnr. geschält"),
IFERROR(IF(VLOOKUP(O815,[1]Offen!$B:$C,2,FALSE)=0,"Offen ungeschält ABS"),
IFERROR(IF(VLOOKUP(O815,[1]Offen!$E:$F,2,FALSE)=0,"Offen ungeschält VOS"),
IFERROR(IF(VLOOKUP(O815,[1]Offen!$H:$I,2,FALSE)=0,"Offen geschält RW"),
IFERROR(IF(VLOOKUP(O815,[1]Offen!$K:$L,2,FALSE)=0,"Offen vegan"),
IFERROR(IF(VLOOKUP(O815,[1]Offen!$N:$O,2,FALSE)=0,"Offen Zipfel"),
IFERROR(IF(VLOOKUP(O815,[1]Offen!$Q:$R,2,FALSE)=0,"Offen Endstücke"),
IFERROR(IF(VLOOKUP(O815,[1]Vakuumiert!$B:$C,2,FALSE)=0,"Vakuumierter VOS ungeschält"),
IFERROR(IF(VLOOKUP(O815,[1]Vakuumiert!$E:$F,2,FALSE)=0,"Vakuumierter ABS ungeschält"),
IFERROR(IF(VLOOKUP(O815,[1]Vakuumiert!$H:$I,2,FALSE)=0,"Vakuumierter VOS geschält"),
IFERROR(IF(VLOOKUP(O815,[1]Vakuumiert!$K:$L,2,FALSE)=0,"Vakuumierter VOS vegan"),
IFERROR(IF(VLOOKUP(O815,[1]Vakuumiert!$N:$O,2,FALSE)=0,"Vakuumierter VOS Zipfel"),
IFERROR(IF(VLOOKUP(O815,[1]Vakuumiert!$Q:$R,2,FALSE)=0,"Vakuumiert geschält"),
IFERROR(IF(VLOOKUP(O815,'[1]vakuumierte Fertigprodukte'!$B:$C,2,FALSE)=0,"Fertigprodukte"),
IFERROR(IF(VLOOKUP(O815,'[1]vakuumierte Fertigprodukte'!$E:$FI,2,FALSE)=0,"Vakuumierte Zipfel"),
IFERROR(IF(VLOOKUP(O815,[1]Wurste!$B:$C,2,FALSE)=0,"Räucherwürste"),
IFERROR(IF(VLOOKUP(O815,[1]Wurste!$E:$F,2,FALSE)=0,"URW/URGW Wurst"),
IFERROR(IF(VLOOKUP(O815,[1]Wurste!$H:$I,2,FALSE)=0,"HF-Wurst Vegan"),
IFERROR(IF(VLOOKUP(O815,[1]Wurste!$K:$L,2,FALSE)=0,"320er ohne Würste"),
IFERROR(IF(AND(OR(Abfalldokumentation!$A815="BU3",Abfalldokumentation!$A815="Verkauf"),Abfalldokumentation!$F815="Schimmel",Abfalldokumentation!$G815="keinen Abnehmer/kein Schälpersonal"),"Div. Zipfel, ES ohne Verwendung",VLOOKUP(Abfalldokumentation!$E815,Produktgruppen!A:B,2,FALSE)),"-")))))))))))))))))))))))</f>
        <v>Diverses</v>
      </c>
      <c r="E815" s="76" t="str">
        <f>IFERROR(VLOOKUP(Abfalldokumentation!$O815,Artikel!A:C,3,FALSE),Abfalldokumentation!$O815)</f>
        <v>Diverses</v>
      </c>
      <c r="F815" s="76" t="str">
        <f>VLOOKUP(T815,'Liste Gründe'!A:D,2,FALSE)</f>
        <v>Linienbezogen</v>
      </c>
      <c r="G815" s="75" t="str">
        <f>IF(ISBLANK(V815),VLOOKUP(Abfalldokumentation!$P815,'Liste Gründe'!A:D,3,FALSE),V815)</f>
        <v>Maschinenabfall</v>
      </c>
      <c r="H815" s="76" t="str">
        <f>IF(ISBLANK(Abfalldokumentation!$W815),"-",Abfalldokumentation!$W815)</f>
        <v>-</v>
      </c>
      <c r="I815" s="76">
        <f t="shared" si="85"/>
        <v>39</v>
      </c>
      <c r="J815" s="76" t="str">
        <f t="shared" si="86"/>
        <v>Produkte</v>
      </c>
      <c r="K815" s="76" t="str">
        <f t="shared" si="87"/>
        <v>BUs</v>
      </c>
      <c r="L815" s="76" t="str">
        <f t="shared" si="88"/>
        <v>Symptome</v>
      </c>
      <c r="M815" s="76" t="str">
        <f>IFERROR(VLOOKUP(Abfalldokumentation!$O815,Kennzahlen!S:V,3,FALSE)*Abfalldokumentation!$B815,"0")</f>
        <v>0</v>
      </c>
      <c r="N815" s="76" t="str">
        <f>IF(ISBLANK(Q815),VLOOKUP(Abfalldokumentation!$O815,'Linien - BU'!R:S,2,FALSE),Q815)</f>
        <v>Bu4</v>
      </c>
      <c r="O815" s="77" t="str">
        <f t="shared" si="89"/>
        <v>Diverses</v>
      </c>
      <c r="P815" s="77">
        <f t="shared" si="90"/>
        <v>30</v>
      </c>
      <c r="Q815" s="45" t="s">
        <v>247</v>
      </c>
      <c r="R815" s="46" t="s">
        <v>110</v>
      </c>
      <c r="S815" s="46">
        <v>24</v>
      </c>
      <c r="T815" s="46">
        <v>30</v>
      </c>
      <c r="U815" s="47">
        <v>44469</v>
      </c>
      <c r="V815" s="48"/>
      <c r="W815" s="46"/>
      <c r="X815" s="50" t="str">
        <f>IFERROR(VLOOKUP(Abfalldokumentation!$R815,Artikel!A:C,3,FALSE),Abfalldokumentation!$R815)</f>
        <v>Diverses</v>
      </c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spans="1:40" ht="30" hidden="1" customHeight="1" x14ac:dyDescent="0.25">
      <c r="A816" s="78" t="str">
        <f>VLOOKUP(N816,'Linien - BU'!A:B,2,FALSE)</f>
        <v>BU3</v>
      </c>
      <c r="B816" s="79">
        <f t="shared" si="84"/>
        <v>11</v>
      </c>
      <c r="C816" s="80">
        <f>Abfalldokumentation!$U816</f>
        <v>44469</v>
      </c>
      <c r="D816" s="69" t="str">
        <f>IFERROR(IF(VLOOKUP(O816,'[1]Rohware 230'!$B:$C,2,FALSE)=0,"Rohware"),
IFERROR(IF(VLOOKUP(O816,[1]Sammelnr.!$B:$C,2,FALSE)=0,"Sammelnr. ungeschält ABS"),
IFERROR(IF(VLOOKUP(O816,[1]Sammelnr.!$E:$F,2,FALSE)=0,"Sammelnr. ungeschält VS"),
IFERROR(IF(VLOOKUP(O816,[1]Sammelnr.!$H:$I,2,FALSE)=0,"Sammelnr. geschält"),
IFERROR(IF(VLOOKUP(O816,[1]Offen!$B:$C,2,FALSE)=0,"Offen ungeschält ABS"),
IFERROR(IF(VLOOKUP(O816,[1]Offen!$E:$F,2,FALSE)=0,"Offen ungeschält VOS"),
IFERROR(IF(VLOOKUP(O816,[1]Offen!$H:$I,2,FALSE)=0,"Offen geschält RW"),
IFERROR(IF(VLOOKUP(O816,[1]Offen!$K:$L,2,FALSE)=0,"Offen vegan"),
IFERROR(IF(VLOOKUP(O816,[1]Offen!$N:$O,2,FALSE)=0,"Offen Zipfel"),
IFERROR(IF(VLOOKUP(O816,[1]Offen!$Q:$R,2,FALSE)=0,"Offen Endstücke"),
IFERROR(IF(VLOOKUP(O816,[1]Vakuumiert!$B:$C,2,FALSE)=0,"Vakuumierter VOS ungeschält"),
IFERROR(IF(VLOOKUP(O816,[1]Vakuumiert!$E:$F,2,FALSE)=0,"Vakuumierter ABS ungeschält"),
IFERROR(IF(VLOOKUP(O816,[1]Vakuumiert!$H:$I,2,FALSE)=0,"Vakuumierter VOS geschält"),
IFERROR(IF(VLOOKUP(O816,[1]Vakuumiert!$K:$L,2,FALSE)=0,"Vakuumierter VOS vegan"),
IFERROR(IF(VLOOKUP(O816,[1]Vakuumiert!$N:$O,2,FALSE)=0,"Vakuumierter VOS Zipfel"),
IFERROR(IF(VLOOKUP(O816,[1]Vakuumiert!$Q:$R,2,FALSE)=0,"Vakuumiert geschält"),
IFERROR(IF(VLOOKUP(O816,'[1]vakuumierte Fertigprodukte'!$B:$C,2,FALSE)=0,"Fertigprodukte"),
IFERROR(IF(VLOOKUP(O816,'[1]vakuumierte Fertigprodukte'!$E:$FI,2,FALSE)=0,"Vakuumierte Zipfel"),
IFERROR(IF(VLOOKUP(O816,[1]Wurste!$B:$C,2,FALSE)=0,"Räucherwürste"),
IFERROR(IF(VLOOKUP(O816,[1]Wurste!$E:$F,2,FALSE)=0,"URW/URGW Wurst"),
IFERROR(IF(VLOOKUP(O816,[1]Wurste!$H:$I,2,FALSE)=0,"HF-Wurst Vegan"),
IFERROR(IF(VLOOKUP(O816,[1]Wurste!$K:$L,2,FALSE)=0,"320er ohne Würste"),
IFERROR(IF(AND(OR(Abfalldokumentation!$A816="BU3",Abfalldokumentation!$A816="Verkauf"),Abfalldokumentation!$F816="Schimmel",Abfalldokumentation!$G816="keinen Abnehmer/kein Schälpersonal"),"Div. Zipfel, ES ohne Verwendung",VLOOKUP(Abfalldokumentation!$E816,Produktgruppen!A:B,2,FALSE)),"-")))))))))))))))))))))))</f>
        <v>-</v>
      </c>
      <c r="E816" s="81" t="str">
        <f>IFERROR(VLOOKUP(Abfalldokumentation!$O816,Artikel!A:C,3,FALSE),Abfalldokumentation!$O816)</f>
        <v>Maschinenabfall</v>
      </c>
      <c r="F816" s="81" t="str">
        <f>VLOOKUP(T816,'Liste Gründe'!A:D,2,FALSE)</f>
        <v>Linienbezogen</v>
      </c>
      <c r="G816" s="80" t="str">
        <f>IF(ISBLANK(V816),VLOOKUP(Abfalldokumentation!$P816,'Liste Gründe'!A:D,3,FALSE),V816)</f>
        <v>Maschinenabfall</v>
      </c>
      <c r="H816" s="81" t="str">
        <f>IF(ISBLANK(Abfalldokumentation!$W816),"-",Abfalldokumentation!$W816)</f>
        <v>-</v>
      </c>
      <c r="I816" s="81">
        <f t="shared" si="85"/>
        <v>39</v>
      </c>
      <c r="J816" s="81" t="str">
        <f t="shared" si="86"/>
        <v>Produkte</v>
      </c>
      <c r="K816" s="81" t="str">
        <f t="shared" si="87"/>
        <v>BUs</v>
      </c>
      <c r="L816" s="81" t="str">
        <f t="shared" si="88"/>
        <v>Symptome</v>
      </c>
      <c r="M816" s="81" t="str">
        <f>IFERROR(VLOOKUP(Abfalldokumentation!$O816,Kennzahlen!S:V,3,FALSE)*Abfalldokumentation!$B816,"0")</f>
        <v>0</v>
      </c>
      <c r="N816" s="81" t="str">
        <f>IF(ISBLANK(Q816),VLOOKUP(Abfalldokumentation!$O816,'Linien - BU'!R:S,2,FALSE),Q816)</f>
        <v>L33</v>
      </c>
      <c r="O816" s="77" t="str">
        <f t="shared" si="89"/>
        <v>Maschinenabfall</v>
      </c>
      <c r="P816" s="77">
        <f t="shared" si="90"/>
        <v>30</v>
      </c>
      <c r="Q816" s="39" t="s">
        <v>205</v>
      </c>
      <c r="R816" s="40" t="s">
        <v>55</v>
      </c>
      <c r="S816" s="40">
        <v>11</v>
      </c>
      <c r="T816" s="40">
        <v>30</v>
      </c>
      <c r="U816" s="41">
        <v>44469</v>
      </c>
      <c r="V816" s="42"/>
      <c r="W816" s="40"/>
      <c r="X816" s="44" t="str">
        <f>IFERROR(VLOOKUP(Abfalldokumentation!$R816,Artikel!A:C,3,FALSE),Abfalldokumentation!$R816)</f>
        <v>Maschinenabfall</v>
      </c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spans="1:40" ht="30" hidden="1" customHeight="1" x14ac:dyDescent="0.25">
      <c r="A817" s="73" t="str">
        <f>VLOOKUP(N817,'Linien - BU'!A:B,2,FALSE)</f>
        <v>BU2</v>
      </c>
      <c r="B817" s="74">
        <f t="shared" si="84"/>
        <v>78</v>
      </c>
      <c r="C817" s="75">
        <f>Abfalldokumentation!$U817</f>
        <v>44469</v>
      </c>
      <c r="D817" s="69" t="str">
        <f>IFERROR(IF(VLOOKUP(O817,'[1]Rohware 230'!$B:$C,2,FALSE)=0,"Rohware"),
IFERROR(IF(VLOOKUP(O817,[1]Sammelnr.!$B:$C,2,FALSE)=0,"Sammelnr. ungeschält ABS"),
IFERROR(IF(VLOOKUP(O817,[1]Sammelnr.!$E:$F,2,FALSE)=0,"Sammelnr. ungeschält VS"),
IFERROR(IF(VLOOKUP(O817,[1]Sammelnr.!$H:$I,2,FALSE)=0,"Sammelnr. geschält"),
IFERROR(IF(VLOOKUP(O817,[1]Offen!$B:$C,2,FALSE)=0,"Offen ungeschält ABS"),
IFERROR(IF(VLOOKUP(O817,[1]Offen!$E:$F,2,FALSE)=0,"Offen ungeschält VOS"),
IFERROR(IF(VLOOKUP(O817,[1]Offen!$H:$I,2,FALSE)=0,"Offen geschält RW"),
IFERROR(IF(VLOOKUP(O817,[1]Offen!$K:$L,2,FALSE)=0,"Offen vegan"),
IFERROR(IF(VLOOKUP(O817,[1]Offen!$N:$O,2,FALSE)=0,"Offen Zipfel"),
IFERROR(IF(VLOOKUP(O817,[1]Offen!$Q:$R,2,FALSE)=0,"Offen Endstücke"),
IFERROR(IF(VLOOKUP(O817,[1]Vakuumiert!$B:$C,2,FALSE)=0,"Vakuumierter VOS ungeschält"),
IFERROR(IF(VLOOKUP(O817,[1]Vakuumiert!$E:$F,2,FALSE)=0,"Vakuumierter ABS ungeschält"),
IFERROR(IF(VLOOKUP(O817,[1]Vakuumiert!$H:$I,2,FALSE)=0,"Vakuumierter VOS geschält"),
IFERROR(IF(VLOOKUP(O817,[1]Vakuumiert!$K:$L,2,FALSE)=0,"Vakuumierter VOS vegan"),
IFERROR(IF(VLOOKUP(O817,[1]Vakuumiert!$N:$O,2,FALSE)=0,"Vakuumierter VOS Zipfel"),
IFERROR(IF(VLOOKUP(O817,[1]Vakuumiert!$Q:$R,2,FALSE)=0,"Vakuumiert geschält"),
IFERROR(IF(VLOOKUP(O817,'[1]vakuumierte Fertigprodukte'!$B:$C,2,FALSE)=0,"Fertigprodukte"),
IFERROR(IF(VLOOKUP(O817,'[1]vakuumierte Fertigprodukte'!$E:$FI,2,FALSE)=0,"Vakuumierte Zipfel"),
IFERROR(IF(VLOOKUP(O817,[1]Wurste!$B:$C,2,FALSE)=0,"Räucherwürste"),
IFERROR(IF(VLOOKUP(O817,[1]Wurste!$E:$F,2,FALSE)=0,"URW/URGW Wurst"),
IFERROR(IF(VLOOKUP(O817,[1]Wurste!$H:$I,2,FALSE)=0,"HF-Wurst Vegan"),
IFERROR(IF(VLOOKUP(O817,[1]Wurste!$K:$L,2,FALSE)=0,"320er ohne Würste"),
IFERROR(IF(AND(OR(Abfalldokumentation!$A817="BU3",Abfalldokumentation!$A817="Verkauf"),Abfalldokumentation!$F817="Schimmel",Abfalldokumentation!$G817="keinen Abnehmer/kein Schälpersonal"),"Div. Zipfel, ES ohne Verwendung",VLOOKUP(Abfalldokumentation!$E817,Produktgruppen!A:B,2,FALSE)),"-")))))))))))))))))))))))</f>
        <v>Diverses</v>
      </c>
      <c r="E817" s="76" t="str">
        <f>IFERROR(VLOOKUP(Abfalldokumentation!$O817,Artikel!A:C,3,FALSE),Abfalldokumentation!$O817)</f>
        <v>Diverses</v>
      </c>
      <c r="F817" s="76" t="str">
        <f>VLOOKUP(T817,'Liste Gründe'!A:D,2,FALSE)</f>
        <v>Linienbezogen</v>
      </c>
      <c r="G817" s="75" t="str">
        <f>IF(ISBLANK(V817),VLOOKUP(Abfalldokumentation!$P817,'Liste Gründe'!A:D,3,FALSE),V817)</f>
        <v>Maschinenabfall</v>
      </c>
      <c r="H817" s="76" t="str">
        <f>IF(ISBLANK(Abfalldokumentation!$W817),"-",Abfalldokumentation!$W817)</f>
        <v>-</v>
      </c>
      <c r="I817" s="76">
        <f t="shared" si="85"/>
        <v>39</v>
      </c>
      <c r="J817" s="76" t="str">
        <f t="shared" si="86"/>
        <v>Produkte</v>
      </c>
      <c r="K817" s="76" t="str">
        <f t="shared" si="87"/>
        <v>BUs</v>
      </c>
      <c r="L817" s="76" t="str">
        <f t="shared" si="88"/>
        <v>Symptome</v>
      </c>
      <c r="M817" s="76" t="str">
        <f>IFERROR(VLOOKUP(Abfalldokumentation!$O817,Kennzahlen!S:V,3,FALSE)*Abfalldokumentation!$B817,"0")</f>
        <v>0</v>
      </c>
      <c r="N817" s="76" t="str">
        <f>IF(ISBLANK(Q817),VLOOKUP(Abfalldokumentation!$O817,'Linien - BU'!R:S,2,FALSE),Q817)</f>
        <v>Bu2</v>
      </c>
      <c r="O817" s="77" t="str">
        <f t="shared" si="89"/>
        <v>Diverses</v>
      </c>
      <c r="P817" s="77">
        <f t="shared" si="90"/>
        <v>30</v>
      </c>
      <c r="Q817" s="45" t="s">
        <v>230</v>
      </c>
      <c r="R817" s="46" t="s">
        <v>110</v>
      </c>
      <c r="S817" s="46">
        <v>78</v>
      </c>
      <c r="T817" s="46">
        <v>30</v>
      </c>
      <c r="U817" s="47">
        <v>44469</v>
      </c>
      <c r="V817" s="48"/>
      <c r="W817" s="46"/>
      <c r="X817" s="50" t="str">
        <f>IFERROR(VLOOKUP(Abfalldokumentation!$R817,Artikel!A:C,3,FALSE),Abfalldokumentation!$R817)</f>
        <v>Diverses</v>
      </c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spans="1:40" ht="30" customHeight="1" x14ac:dyDescent="0.25">
      <c r="A818" s="78" t="str">
        <f>VLOOKUP(N818,'Linien - BU'!A:B,2,FALSE)</f>
        <v>BU1</v>
      </c>
      <c r="B818" s="79">
        <f t="shared" si="84"/>
        <v>97.5</v>
      </c>
      <c r="C818" s="80">
        <f>Abfalldokumentation!$U818</f>
        <v>44469</v>
      </c>
      <c r="D818" s="69" t="str">
        <f>IFERROR(IF(VLOOKUP(O818,'[1]Rohware 230'!$B:$C,2,FALSE)=0,"Rohware"),
IFERROR(IF(VLOOKUP(O818,[1]Sammelnr.!$B:$C,2,FALSE)=0,"Sammelnr. ungeschält ABS"),
IFERROR(IF(VLOOKUP(O818,[1]Sammelnr.!$E:$F,2,FALSE)=0,"Sammelnr. ungeschält VS"),
IFERROR(IF(VLOOKUP(O818,[1]Sammelnr.!$H:$I,2,FALSE)=0,"Sammelnr. geschält"),
IFERROR(IF(VLOOKUP(O818,[1]Offen!$B:$C,2,FALSE)=0,"Offen ungeschält ABS"),
IFERROR(IF(VLOOKUP(O818,[1]Offen!$E:$F,2,FALSE)=0,"Offen ungeschält VOS"),
IFERROR(IF(VLOOKUP(O818,[1]Offen!$H:$I,2,FALSE)=0,"Offen geschält RW"),
IFERROR(IF(VLOOKUP(O818,[1]Offen!$K:$L,2,FALSE)=0,"Offen vegan"),
IFERROR(IF(VLOOKUP(O818,[1]Offen!$N:$O,2,FALSE)=0,"Offen Zipfel"),
IFERROR(IF(VLOOKUP(O818,[1]Offen!$Q:$R,2,FALSE)=0,"Offen Endstücke"),
IFERROR(IF(VLOOKUP(O818,[1]Vakuumiert!$B:$C,2,FALSE)=0,"Vakuumierter VOS ungeschält"),
IFERROR(IF(VLOOKUP(O818,[1]Vakuumiert!$E:$F,2,FALSE)=0,"Vakuumierter ABS ungeschält"),
IFERROR(IF(VLOOKUP(O818,[1]Vakuumiert!$H:$I,2,FALSE)=0,"Vakuumierter VOS geschält"),
IFERROR(IF(VLOOKUP(O818,[1]Vakuumiert!$K:$L,2,FALSE)=0,"Vakuumierter VOS vegan"),
IFERROR(IF(VLOOKUP(O818,[1]Vakuumiert!$N:$O,2,FALSE)=0,"Vakuumierter VOS Zipfel"),
IFERROR(IF(VLOOKUP(O818,[1]Vakuumiert!$Q:$R,2,FALSE)=0,"Vakuumiert geschält"),
IFERROR(IF(VLOOKUP(O818,'[1]vakuumierte Fertigprodukte'!$B:$C,2,FALSE)=0,"Fertigprodukte"),
IFERROR(IF(VLOOKUP(O818,'[1]vakuumierte Fertigprodukte'!$E:$FI,2,FALSE)=0,"Vakuumierte Zipfel"),
IFERROR(IF(VLOOKUP(O818,[1]Wurste!$B:$C,2,FALSE)=0,"Räucherwürste"),
IFERROR(IF(VLOOKUP(O818,[1]Wurste!$E:$F,2,FALSE)=0,"URW/URGW Wurst"),
IFERROR(IF(VLOOKUP(O818,[1]Wurste!$H:$I,2,FALSE)=0,"HF-Wurst Vegan"),
IFERROR(IF(VLOOKUP(O818,[1]Wurste!$K:$L,2,FALSE)=0,"320er ohne Würste"),
IFERROR(IF(AND(OR(Abfalldokumentation!$A818="BU3",Abfalldokumentation!$A818="Verkauf"),Abfalldokumentation!$F818="Schimmel",Abfalldokumentation!$G818="keinen Abnehmer/kein Schälpersonal"),"Div. Zipfel, ES ohne Verwendung",VLOOKUP(Abfalldokumentation!$E818,Produktgruppen!A:B,2,FALSE)),"-")))))))))))))))))))))))</f>
        <v>Diverses</v>
      </c>
      <c r="E818" s="81" t="str">
        <f>IFERROR(VLOOKUP(Abfalldokumentation!$O818,Artikel!A:C,3,FALSE),Abfalldokumentation!$O818)</f>
        <v>Diverses aus Abfüllung</v>
      </c>
      <c r="F818" s="81" t="str">
        <f>VLOOKUP(T818,'Liste Gründe'!A:D,2,FALSE)</f>
        <v>Linienbezogen</v>
      </c>
      <c r="G818" s="80" t="str">
        <f>IF(ISBLANK(V818),VLOOKUP(Abfalldokumentation!$P818,'Liste Gründe'!A:D,3,FALSE),V818)</f>
        <v>Darm geplatzt</v>
      </c>
      <c r="H818" s="81" t="str">
        <f>IF(ISBLANK(Abfalldokumentation!$W818),"-",Abfalldokumentation!$W818)</f>
        <v>-</v>
      </c>
      <c r="I818" s="81">
        <f t="shared" si="85"/>
        <v>39</v>
      </c>
      <c r="J818" s="81" t="str">
        <f t="shared" si="86"/>
        <v>Produkte</v>
      </c>
      <c r="K818" s="81" t="str">
        <f t="shared" si="87"/>
        <v>BUs</v>
      </c>
      <c r="L818" s="81" t="str">
        <f t="shared" si="88"/>
        <v>Symptome</v>
      </c>
      <c r="M818" s="81" t="str">
        <f>IFERROR(VLOOKUP(Abfalldokumentation!$O818,Kennzahlen!S:V,3,FALSE)*Abfalldokumentation!$B818,"0")</f>
        <v>0</v>
      </c>
      <c r="N818" s="81" t="str">
        <f>IF(ISBLANK(Q818),VLOOKUP(Abfalldokumentation!$O818,'Linien - BU'!R:S,2,FALSE),Q818)</f>
        <v>Abfüllung</v>
      </c>
      <c r="O818" s="77" t="str">
        <f t="shared" si="89"/>
        <v>Diverses aus Abfüllung</v>
      </c>
      <c r="P818" s="77">
        <f t="shared" si="90"/>
        <v>34</v>
      </c>
      <c r="Q818" s="39" t="s">
        <v>180</v>
      </c>
      <c r="R818" s="40" t="s">
        <v>193</v>
      </c>
      <c r="S818" s="40">
        <v>97.5</v>
      </c>
      <c r="T818" s="40">
        <v>34</v>
      </c>
      <c r="U818" s="41">
        <v>44469</v>
      </c>
      <c r="V818" s="42"/>
      <c r="W818" s="40"/>
      <c r="X818" s="44" t="str">
        <f>IFERROR(VLOOKUP(Abfalldokumentation!$R818,Artikel!A:C,3,FALSE),Abfalldokumentation!$R818)</f>
        <v>Diverses aus Abfüllung</v>
      </c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spans="1:40" ht="30" customHeight="1" x14ac:dyDescent="0.25">
      <c r="A819" s="73" t="str">
        <f>VLOOKUP(N819,'Linien - BU'!A:B,2,FALSE)</f>
        <v>BU1</v>
      </c>
      <c r="B819" s="74">
        <f t="shared" si="84"/>
        <v>484</v>
      </c>
      <c r="C819" s="75">
        <f>Abfalldokumentation!$U819</f>
        <v>44469</v>
      </c>
      <c r="D819" s="69" t="str">
        <f>IFERROR(IF(VLOOKUP(O819,'[1]Rohware 230'!$B:$C,2,FALSE)=0,"Rohware"),
IFERROR(IF(VLOOKUP(O819,[1]Sammelnr.!$B:$C,2,FALSE)=0,"Sammelnr. ungeschält ABS"),
IFERROR(IF(VLOOKUP(O819,[1]Sammelnr.!$E:$F,2,FALSE)=0,"Sammelnr. ungeschält VS"),
IFERROR(IF(VLOOKUP(O819,[1]Sammelnr.!$H:$I,2,FALSE)=0,"Sammelnr. geschält"),
IFERROR(IF(VLOOKUP(O819,[1]Offen!$B:$C,2,FALSE)=0,"Offen ungeschält ABS"),
IFERROR(IF(VLOOKUP(O819,[1]Offen!$E:$F,2,FALSE)=0,"Offen ungeschält VOS"),
IFERROR(IF(VLOOKUP(O819,[1]Offen!$H:$I,2,FALSE)=0,"Offen geschält RW"),
IFERROR(IF(VLOOKUP(O819,[1]Offen!$K:$L,2,FALSE)=0,"Offen vegan"),
IFERROR(IF(VLOOKUP(O819,[1]Offen!$N:$O,2,FALSE)=0,"Offen Zipfel"),
IFERROR(IF(VLOOKUP(O819,[1]Offen!$Q:$R,2,FALSE)=0,"Offen Endstücke"),
IFERROR(IF(VLOOKUP(O819,[1]Vakuumiert!$B:$C,2,FALSE)=0,"Vakuumierter VOS ungeschält"),
IFERROR(IF(VLOOKUP(O819,[1]Vakuumiert!$E:$F,2,FALSE)=0,"Vakuumierter ABS ungeschält"),
IFERROR(IF(VLOOKUP(O819,[1]Vakuumiert!$H:$I,2,FALSE)=0,"Vakuumierter VOS geschält"),
IFERROR(IF(VLOOKUP(O819,[1]Vakuumiert!$K:$L,2,FALSE)=0,"Vakuumierter VOS vegan"),
IFERROR(IF(VLOOKUP(O819,[1]Vakuumiert!$N:$O,2,FALSE)=0,"Vakuumierter VOS Zipfel"),
IFERROR(IF(VLOOKUP(O819,[1]Vakuumiert!$Q:$R,2,FALSE)=0,"Vakuumiert geschält"),
IFERROR(IF(VLOOKUP(O819,'[1]vakuumierte Fertigprodukte'!$B:$C,2,FALSE)=0,"Fertigprodukte"),
IFERROR(IF(VLOOKUP(O819,'[1]vakuumierte Fertigprodukte'!$E:$FI,2,FALSE)=0,"Vakuumierte Zipfel"),
IFERROR(IF(VLOOKUP(O819,[1]Wurste!$B:$C,2,FALSE)=0,"Räucherwürste"),
IFERROR(IF(VLOOKUP(O819,[1]Wurste!$E:$F,2,FALSE)=0,"URW/URGW Wurst"),
IFERROR(IF(VLOOKUP(O819,[1]Wurste!$H:$I,2,FALSE)=0,"HF-Wurst Vegan"),
IFERROR(IF(VLOOKUP(O819,[1]Wurste!$K:$L,2,FALSE)=0,"320er ohne Würste"),
IFERROR(IF(AND(OR(Abfalldokumentation!$A819="BU3",Abfalldokumentation!$A819="Verkauf"),Abfalldokumentation!$F819="Schimmel",Abfalldokumentation!$G819="keinen Abnehmer/kein Schälpersonal"),"Div. Zipfel, ES ohne Verwendung",VLOOKUP(Abfalldokumentation!$E819,Produktgruppen!A:B,2,FALSE)),"-")))))))))))))))))))))))</f>
        <v>Diverses</v>
      </c>
      <c r="E819" s="76" t="str">
        <f>IFERROR(VLOOKUP(Abfalldokumentation!$O819,Artikel!A:C,3,FALSE),Abfalldokumentation!$O819)</f>
        <v>Diverses aus Abfüllung</v>
      </c>
      <c r="F819" s="76" t="str">
        <f>VLOOKUP(T819,'Liste Gründe'!A:D,2,FALSE)</f>
        <v>Linienbezogen</v>
      </c>
      <c r="G819" s="75" t="str">
        <f>IF(ISBLANK(V819),VLOOKUP(Abfalldokumentation!$P819,'Liste Gründe'!A:D,3,FALSE),V819)</f>
        <v>Darm geplatzt</v>
      </c>
      <c r="H819" s="76" t="str">
        <f>IF(ISBLANK(Abfalldokumentation!$W819),"-",Abfalldokumentation!$W819)</f>
        <v>-</v>
      </c>
      <c r="I819" s="76">
        <f t="shared" si="85"/>
        <v>39</v>
      </c>
      <c r="J819" s="76" t="str">
        <f t="shared" si="86"/>
        <v>Produkte</v>
      </c>
      <c r="K819" s="76" t="str">
        <f t="shared" si="87"/>
        <v>BUs</v>
      </c>
      <c r="L819" s="76" t="str">
        <f t="shared" si="88"/>
        <v>Symptome</v>
      </c>
      <c r="M819" s="76" t="str">
        <f>IFERROR(VLOOKUP(Abfalldokumentation!$O819,Kennzahlen!S:V,3,FALSE)*Abfalldokumentation!$B819,"0")</f>
        <v>0</v>
      </c>
      <c r="N819" s="76" t="str">
        <f>IF(ISBLANK(Q819),VLOOKUP(Abfalldokumentation!$O819,'Linien - BU'!R:S,2,FALSE),Q819)</f>
        <v>Abfüllung</v>
      </c>
      <c r="O819" s="77" t="str">
        <f t="shared" si="89"/>
        <v>Diverses aus Abfüllung</v>
      </c>
      <c r="P819" s="77">
        <f t="shared" si="90"/>
        <v>34</v>
      </c>
      <c r="Q819" s="45" t="s">
        <v>180</v>
      </c>
      <c r="R819" s="46" t="s">
        <v>193</v>
      </c>
      <c r="S819" s="46">
        <v>484</v>
      </c>
      <c r="T819" s="40">
        <v>34</v>
      </c>
      <c r="U819" s="47">
        <v>44469</v>
      </c>
      <c r="V819" s="48"/>
      <c r="W819" s="46"/>
      <c r="X819" s="50" t="str">
        <f>IFERROR(VLOOKUP(Abfalldokumentation!$R819,Artikel!A:C,3,FALSE),Abfalldokumentation!$R819)</f>
        <v>Diverses aus Abfüllung</v>
      </c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spans="1:40" ht="30" hidden="1" customHeight="1" x14ac:dyDescent="0.25">
      <c r="A820" s="78" t="str">
        <f>VLOOKUP(N820,'Linien - BU'!A:B,2,FALSE)</f>
        <v>Rest</v>
      </c>
      <c r="B820" s="79">
        <f t="shared" si="84"/>
        <v>5</v>
      </c>
      <c r="C820" s="80">
        <f>Abfalldokumentation!$U820</f>
        <v>44469</v>
      </c>
      <c r="D820" s="69" t="str">
        <f>IFERROR(IF(VLOOKUP(O820,'[1]Rohware 230'!$B:$C,2,FALSE)=0,"Rohware"),
IFERROR(IF(VLOOKUP(O820,[1]Sammelnr.!$B:$C,2,FALSE)=0,"Sammelnr. ungeschält ABS"),
IFERROR(IF(VLOOKUP(O820,[1]Sammelnr.!$E:$F,2,FALSE)=0,"Sammelnr. ungeschält VS"),
IFERROR(IF(VLOOKUP(O820,[1]Sammelnr.!$H:$I,2,FALSE)=0,"Sammelnr. geschält"),
IFERROR(IF(VLOOKUP(O820,[1]Offen!$B:$C,2,FALSE)=0,"Offen ungeschält ABS"),
IFERROR(IF(VLOOKUP(O820,[1]Offen!$E:$F,2,FALSE)=0,"Offen ungeschält VOS"),
IFERROR(IF(VLOOKUP(O820,[1]Offen!$H:$I,2,FALSE)=0,"Offen geschält RW"),
IFERROR(IF(VLOOKUP(O820,[1]Offen!$K:$L,2,FALSE)=0,"Offen vegan"),
IFERROR(IF(VLOOKUP(O820,[1]Offen!$N:$O,2,FALSE)=0,"Offen Zipfel"),
IFERROR(IF(VLOOKUP(O820,[1]Offen!$Q:$R,2,FALSE)=0,"Offen Endstücke"),
IFERROR(IF(VLOOKUP(O820,[1]Vakuumiert!$B:$C,2,FALSE)=0,"Vakuumierter VOS ungeschält"),
IFERROR(IF(VLOOKUP(O820,[1]Vakuumiert!$E:$F,2,FALSE)=0,"Vakuumierter ABS ungeschält"),
IFERROR(IF(VLOOKUP(O820,[1]Vakuumiert!$H:$I,2,FALSE)=0,"Vakuumierter VOS geschält"),
IFERROR(IF(VLOOKUP(O820,[1]Vakuumiert!$K:$L,2,FALSE)=0,"Vakuumierter VOS vegan"),
IFERROR(IF(VLOOKUP(O820,[1]Vakuumiert!$N:$O,2,FALSE)=0,"Vakuumierter VOS Zipfel"),
IFERROR(IF(VLOOKUP(O820,[1]Vakuumiert!$Q:$R,2,FALSE)=0,"Vakuumiert geschält"),
IFERROR(IF(VLOOKUP(O820,'[1]vakuumierte Fertigprodukte'!$B:$C,2,FALSE)=0,"Fertigprodukte"),
IFERROR(IF(VLOOKUP(O820,'[1]vakuumierte Fertigprodukte'!$E:$FI,2,FALSE)=0,"Vakuumierte Zipfel"),
IFERROR(IF(VLOOKUP(O820,[1]Wurste!$B:$C,2,FALSE)=0,"Räucherwürste"),
IFERROR(IF(VLOOKUP(O820,[1]Wurste!$E:$F,2,FALSE)=0,"URW/URGW Wurst"),
IFERROR(IF(VLOOKUP(O820,[1]Wurste!$H:$I,2,FALSE)=0,"HF-Wurst Vegan"),
IFERROR(IF(VLOOKUP(O820,[1]Wurste!$K:$L,2,FALSE)=0,"320er ohne Würste"),
IFERROR(IF(AND(OR(Abfalldokumentation!$A820="BU3",Abfalldokumentation!$A820="Verkauf"),Abfalldokumentation!$F820="Schimmel",Abfalldokumentation!$G820="keinen Abnehmer/kein Schälpersonal"),"Div. Zipfel, ES ohne Verwendung",VLOOKUP(Abfalldokumentation!$E820,Produktgruppen!A:B,2,FALSE)),"-")))))))))))))))))))))))</f>
        <v>Qualitätssicherung</v>
      </c>
      <c r="E820" s="81" t="str">
        <f>IFERROR(VLOOKUP(Abfalldokumentation!$O820,Artikel!A:C,3,FALSE),Abfalldokumentation!$O820)</f>
        <v>Diverses QM</v>
      </c>
      <c r="F820" s="81" t="str">
        <f>VLOOKUP(T820,'Liste Gründe'!A:D,2,FALSE)</f>
        <v>Qualitätssicherung</v>
      </c>
      <c r="G820" s="80" t="str">
        <f>IF(ISBLANK(V820),VLOOKUP(Abfalldokumentation!$P820,'Liste Gründe'!A:D,3,FALSE),V820)</f>
        <v>Sensorik</v>
      </c>
      <c r="H820" s="81" t="str">
        <f>IF(ISBLANK(Abfalldokumentation!$W820),"-",Abfalldokumentation!$W820)</f>
        <v>Sensorik</v>
      </c>
      <c r="I820" s="81">
        <f t="shared" si="85"/>
        <v>39</v>
      </c>
      <c r="J820" s="81" t="str">
        <f t="shared" si="86"/>
        <v>Produkte</v>
      </c>
      <c r="K820" s="81" t="str">
        <f t="shared" si="87"/>
        <v>BUs</v>
      </c>
      <c r="L820" s="81" t="str">
        <f t="shared" si="88"/>
        <v>Symptome</v>
      </c>
      <c r="M820" s="81" t="str">
        <f>IFERROR(VLOOKUP(Abfalldokumentation!$O820,Kennzahlen!S:V,3,FALSE)*Abfalldokumentation!$B820,"0")</f>
        <v>0</v>
      </c>
      <c r="N820" s="81" t="str">
        <f>IF(ISBLANK(Q820),VLOOKUP(Abfalldokumentation!$O820,'Linien - BU'!R:S,2,FALSE),Q820)</f>
        <v>QM</v>
      </c>
      <c r="O820" s="77" t="str">
        <f t="shared" si="89"/>
        <v>Diverses QM</v>
      </c>
      <c r="P820" s="77">
        <f t="shared" si="90"/>
        <v>74</v>
      </c>
      <c r="Q820" s="39" t="s">
        <v>196</v>
      </c>
      <c r="R820" s="40" t="s">
        <v>197</v>
      </c>
      <c r="S820" s="40">
        <v>5</v>
      </c>
      <c r="T820" s="40">
        <v>74</v>
      </c>
      <c r="U820" s="41">
        <v>44469</v>
      </c>
      <c r="V820" s="42" t="s">
        <v>198</v>
      </c>
      <c r="W820" s="40" t="s">
        <v>198</v>
      </c>
      <c r="X820" s="44" t="str">
        <f>IFERROR(VLOOKUP(Abfalldokumentation!$R820,Artikel!A:C,3,FALSE),Abfalldokumentation!$R820)</f>
        <v>Diverses QM</v>
      </c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spans="1:40" ht="30" hidden="1" customHeight="1" x14ac:dyDescent="0.25">
      <c r="A821" s="73" t="str">
        <f>VLOOKUP(N821,'Linien - BU'!A:B,2,FALSE)</f>
        <v>BU1</v>
      </c>
      <c r="B821" s="74">
        <f t="shared" si="84"/>
        <v>10</v>
      </c>
      <c r="C821" s="75">
        <f>Abfalldokumentation!$U821</f>
        <v>44469</v>
      </c>
      <c r="D821" s="69" t="str">
        <f>IFERROR(IF(VLOOKUP(O821,'[1]Rohware 230'!$B:$C,2,FALSE)=0,"Rohware"),
IFERROR(IF(VLOOKUP(O821,[1]Sammelnr.!$B:$C,2,FALSE)=0,"Sammelnr. ungeschält ABS"),
IFERROR(IF(VLOOKUP(O821,[1]Sammelnr.!$E:$F,2,FALSE)=0,"Sammelnr. ungeschält VS"),
IFERROR(IF(VLOOKUP(O821,[1]Sammelnr.!$H:$I,2,FALSE)=0,"Sammelnr. geschält"),
IFERROR(IF(VLOOKUP(O821,[1]Offen!$B:$C,2,FALSE)=0,"Offen ungeschält ABS"),
IFERROR(IF(VLOOKUP(O821,[1]Offen!$E:$F,2,FALSE)=0,"Offen ungeschält VOS"),
IFERROR(IF(VLOOKUP(O821,[1]Offen!$H:$I,2,FALSE)=0,"Offen geschält RW"),
IFERROR(IF(VLOOKUP(O821,[1]Offen!$K:$L,2,FALSE)=0,"Offen vegan"),
IFERROR(IF(VLOOKUP(O821,[1]Offen!$N:$O,2,FALSE)=0,"Offen Zipfel"),
IFERROR(IF(VLOOKUP(O821,[1]Offen!$Q:$R,2,FALSE)=0,"Offen Endstücke"),
IFERROR(IF(VLOOKUP(O821,[1]Vakuumiert!$B:$C,2,FALSE)=0,"Vakuumierter VOS ungeschält"),
IFERROR(IF(VLOOKUP(O821,[1]Vakuumiert!$E:$F,2,FALSE)=0,"Vakuumierter ABS ungeschält"),
IFERROR(IF(VLOOKUP(O821,[1]Vakuumiert!$H:$I,2,FALSE)=0,"Vakuumierter VOS geschält"),
IFERROR(IF(VLOOKUP(O821,[1]Vakuumiert!$K:$L,2,FALSE)=0,"Vakuumierter VOS vegan"),
IFERROR(IF(VLOOKUP(O821,[1]Vakuumiert!$N:$O,2,FALSE)=0,"Vakuumierter VOS Zipfel"),
IFERROR(IF(VLOOKUP(O821,[1]Vakuumiert!$Q:$R,2,FALSE)=0,"Vakuumiert geschält"),
IFERROR(IF(VLOOKUP(O821,'[1]vakuumierte Fertigprodukte'!$B:$C,2,FALSE)=0,"Fertigprodukte"),
IFERROR(IF(VLOOKUP(O821,'[1]vakuumierte Fertigprodukte'!$E:$FI,2,FALSE)=0,"Vakuumierte Zipfel"),
IFERROR(IF(VLOOKUP(O821,[1]Wurste!$B:$C,2,FALSE)=0,"Räucherwürste"),
IFERROR(IF(VLOOKUP(O821,[1]Wurste!$E:$F,2,FALSE)=0,"URW/URGW Wurst"),
IFERROR(IF(VLOOKUP(O821,[1]Wurste!$H:$I,2,FALSE)=0,"HF-Wurst Vegan"),
IFERROR(IF(VLOOKUP(O821,[1]Wurste!$K:$L,2,FALSE)=0,"320er ohne Würste"),
IFERROR(IF(AND(OR(Abfalldokumentation!$A821="BU3",Abfalldokumentation!$A821="Verkauf"),Abfalldokumentation!$F821="Schimmel",Abfalldokumentation!$G821="keinen Abnehmer/kein Schälpersonal"),"Div. Zipfel, ES ohne Verwendung",VLOOKUP(Abfalldokumentation!$E821,Produktgruppen!A:B,2,FALSE)),"-")))))))))))))))))))))))</f>
        <v>ganze Würste</v>
      </c>
      <c r="E821" s="76" t="str">
        <f>IFERROR(VLOOKUP(Abfalldokumentation!$O821,Artikel!A:C,3,FALSE),Abfalldokumentation!$O821)</f>
        <v>ganze Wurst Schinken</v>
      </c>
      <c r="F821" s="76" t="str">
        <f>VLOOKUP(T821,'Liste Gründe'!A:D,2,FALSE)</f>
        <v>Linienbezogen</v>
      </c>
      <c r="G821" s="75" t="str">
        <f>IF(ISBLANK(V821),VLOOKUP(Abfalldokumentation!$P821,'Liste Gründe'!A:D,3,FALSE),V821)</f>
        <v>Darm geplatzt</v>
      </c>
      <c r="H821" s="76" t="str">
        <f>IF(ISBLANK(Abfalldokumentation!$W821),"-",Abfalldokumentation!$W821)</f>
        <v>-</v>
      </c>
      <c r="I821" s="76">
        <f t="shared" si="85"/>
        <v>39</v>
      </c>
      <c r="J821" s="76" t="str">
        <f t="shared" si="86"/>
        <v>Produkte</v>
      </c>
      <c r="K821" s="76" t="str">
        <f t="shared" si="87"/>
        <v>BUs</v>
      </c>
      <c r="L821" s="76" t="str">
        <f t="shared" si="88"/>
        <v>Symptome</v>
      </c>
      <c r="M821" s="76" t="str">
        <f>IFERROR(VLOOKUP(Abfalldokumentation!$O821,Kennzahlen!S:V,3,FALSE)*Abfalldokumentation!$B821,"0")</f>
        <v>0</v>
      </c>
      <c r="N821" s="76" t="str">
        <f>IF(ISBLANK(Q821),VLOOKUP(Abfalldokumentation!$O821,'Linien - BU'!R:S,2,FALSE),Q821)</f>
        <v>Räucherei</v>
      </c>
      <c r="O821" s="77" t="str">
        <f t="shared" si="89"/>
        <v>ganze Wurst Schinken</v>
      </c>
      <c r="P821" s="77">
        <f t="shared" si="90"/>
        <v>34</v>
      </c>
      <c r="Q821" s="45" t="s">
        <v>269</v>
      </c>
      <c r="R821" s="46" t="s">
        <v>288</v>
      </c>
      <c r="S821" s="46">
        <v>10</v>
      </c>
      <c r="T821" s="46">
        <v>34</v>
      </c>
      <c r="U821" s="47">
        <v>44469</v>
      </c>
      <c r="V821" s="48"/>
      <c r="W821" s="46"/>
      <c r="X821" s="50" t="str">
        <f>IFERROR(VLOOKUP(Abfalldokumentation!$R821,Artikel!A:C,3,FALSE),Abfalldokumentation!$R821)</f>
        <v>ganze Wurst Schinken</v>
      </c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spans="1:40" ht="30" hidden="1" customHeight="1" x14ac:dyDescent="0.25">
      <c r="A822" s="78" t="str">
        <f>VLOOKUP(N822,'Linien - BU'!A:B,2,FALSE)</f>
        <v>Rest</v>
      </c>
      <c r="B822" s="79">
        <f t="shared" si="84"/>
        <v>2.1</v>
      </c>
      <c r="C822" s="80">
        <f>Abfalldokumentation!$U822</f>
        <v>44469</v>
      </c>
      <c r="D822" s="69" t="str">
        <f>IFERROR(IF(VLOOKUP(O822,'[1]Rohware 230'!$B:$C,2,FALSE)=0,"Rohware"),
IFERROR(IF(VLOOKUP(O822,[1]Sammelnr.!$B:$C,2,FALSE)=0,"Sammelnr. ungeschält ABS"),
IFERROR(IF(VLOOKUP(O822,[1]Sammelnr.!$E:$F,2,FALSE)=0,"Sammelnr. ungeschält VS"),
IFERROR(IF(VLOOKUP(O822,[1]Sammelnr.!$H:$I,2,FALSE)=0,"Sammelnr. geschält"),
IFERROR(IF(VLOOKUP(O822,[1]Offen!$B:$C,2,FALSE)=0,"Offen ungeschält ABS"),
IFERROR(IF(VLOOKUP(O822,[1]Offen!$E:$F,2,FALSE)=0,"Offen ungeschält VOS"),
IFERROR(IF(VLOOKUP(O822,[1]Offen!$H:$I,2,FALSE)=0,"Offen geschält RW"),
IFERROR(IF(VLOOKUP(O822,[1]Offen!$K:$L,2,FALSE)=0,"Offen vegan"),
IFERROR(IF(VLOOKUP(O822,[1]Offen!$N:$O,2,FALSE)=0,"Offen Zipfel"),
IFERROR(IF(VLOOKUP(O822,[1]Offen!$Q:$R,2,FALSE)=0,"Offen Endstücke"),
IFERROR(IF(VLOOKUP(O822,[1]Vakuumiert!$B:$C,2,FALSE)=0,"Vakuumierter VOS ungeschält"),
IFERROR(IF(VLOOKUP(O822,[1]Vakuumiert!$E:$F,2,FALSE)=0,"Vakuumierter ABS ungeschält"),
IFERROR(IF(VLOOKUP(O822,[1]Vakuumiert!$H:$I,2,FALSE)=0,"Vakuumierter VOS geschält"),
IFERROR(IF(VLOOKUP(O822,[1]Vakuumiert!$K:$L,2,FALSE)=0,"Vakuumierter VOS vegan"),
IFERROR(IF(VLOOKUP(O822,[1]Vakuumiert!$N:$O,2,FALSE)=0,"Vakuumierter VOS Zipfel"),
IFERROR(IF(VLOOKUP(O822,[1]Vakuumiert!$Q:$R,2,FALSE)=0,"Vakuumiert geschält"),
IFERROR(IF(VLOOKUP(O822,'[1]vakuumierte Fertigprodukte'!$B:$C,2,FALSE)=0,"Fertigprodukte"),
IFERROR(IF(VLOOKUP(O822,'[1]vakuumierte Fertigprodukte'!$E:$FI,2,FALSE)=0,"Vakuumierte Zipfel"),
IFERROR(IF(VLOOKUP(O822,[1]Wurste!$B:$C,2,FALSE)=0,"Räucherwürste"),
IFERROR(IF(VLOOKUP(O822,[1]Wurste!$E:$F,2,FALSE)=0,"URW/URGW Wurst"),
IFERROR(IF(VLOOKUP(O822,[1]Wurste!$H:$I,2,FALSE)=0,"HF-Wurst Vegan"),
IFERROR(IF(VLOOKUP(O822,[1]Wurste!$K:$L,2,FALSE)=0,"320er ohne Würste"),
IFERROR(IF(AND(OR(Abfalldokumentation!$A822="BU3",Abfalldokumentation!$A822="Verkauf"),Abfalldokumentation!$F822="Schimmel",Abfalldokumentation!$G822="keinen Abnehmer/kein Schälpersonal"),"Div. Zipfel, ES ohne Verwendung",VLOOKUP(Abfalldokumentation!$E822,Produktgruppen!A:B,2,FALSE)),"-")))))))))))))))))))))))</f>
        <v>Qualitätssicherung</v>
      </c>
      <c r="E822" s="81" t="str">
        <f>IFERROR(VLOOKUP(Abfalldokumentation!$O822,Artikel!A:C,3,FALSE),Abfalldokumentation!$O822)</f>
        <v>Laborproben</v>
      </c>
      <c r="F822" s="81" t="str">
        <f>VLOOKUP(T822,'Liste Gründe'!A:D,2,FALSE)</f>
        <v>Qualitätssicherung</v>
      </c>
      <c r="G822" s="80" t="str">
        <f>IF(ISBLANK(V822),VLOOKUP(Abfalldokumentation!$P822,'Liste Gründe'!A:D,3,FALSE),V822)</f>
        <v>Sensorik</v>
      </c>
      <c r="H822" s="81" t="str">
        <f>IF(ISBLANK(Abfalldokumentation!$W822),"-",Abfalldokumentation!$W822)</f>
        <v>Sensorik</v>
      </c>
      <c r="I822" s="81">
        <f t="shared" si="85"/>
        <v>39</v>
      </c>
      <c r="J822" s="81" t="str">
        <f t="shared" si="86"/>
        <v>Produkte</v>
      </c>
      <c r="K822" s="81" t="str">
        <f t="shared" si="87"/>
        <v>BUs</v>
      </c>
      <c r="L822" s="81" t="str">
        <f t="shared" si="88"/>
        <v>Symptome</v>
      </c>
      <c r="M822" s="81" t="str">
        <f>IFERROR(VLOOKUP(Abfalldokumentation!$O822,Kennzahlen!S:V,3,FALSE)*Abfalldokumentation!$B822,"0")</f>
        <v>0</v>
      </c>
      <c r="N822" s="81" t="str">
        <f>IF(ISBLANK(Q822),VLOOKUP(Abfalldokumentation!$O822,'Linien - BU'!R:S,2,FALSE),Q822)</f>
        <v>Labor</v>
      </c>
      <c r="O822" s="77" t="str">
        <f t="shared" si="89"/>
        <v>Laborproben</v>
      </c>
      <c r="P822" s="77">
        <f t="shared" si="90"/>
        <v>74</v>
      </c>
      <c r="Q822" s="39" t="s">
        <v>199</v>
      </c>
      <c r="R822" s="40" t="s">
        <v>200</v>
      </c>
      <c r="S822" s="40">
        <v>2.1</v>
      </c>
      <c r="T822" s="51">
        <v>74</v>
      </c>
      <c r="U822" s="41">
        <v>44469</v>
      </c>
      <c r="V822" s="42" t="s">
        <v>198</v>
      </c>
      <c r="W822" s="40" t="s">
        <v>198</v>
      </c>
      <c r="X822" s="44" t="str">
        <f>IFERROR(VLOOKUP(Abfalldokumentation!$R822,Artikel!A:C,3,FALSE),Abfalldokumentation!$R822)</f>
        <v>Laborproben</v>
      </c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spans="1:40" ht="30" hidden="1" customHeight="1" x14ac:dyDescent="0.25">
      <c r="A823" s="73" t="str">
        <f>VLOOKUP(N823,'Linien - BU'!A:B,2,FALSE)</f>
        <v>Rest</v>
      </c>
      <c r="B823" s="74">
        <f t="shared" si="84"/>
        <v>70</v>
      </c>
      <c r="C823" s="75">
        <f>Abfalldokumentation!$U823</f>
        <v>44469</v>
      </c>
      <c r="D823" s="69" t="str">
        <f>IFERROR(IF(VLOOKUP(O823,'[1]Rohware 230'!$B:$C,2,FALSE)=0,"Rohware"),
IFERROR(IF(VLOOKUP(O823,[1]Sammelnr.!$B:$C,2,FALSE)=0,"Sammelnr. ungeschält ABS"),
IFERROR(IF(VLOOKUP(O823,[1]Sammelnr.!$E:$F,2,FALSE)=0,"Sammelnr. ungeschält VS"),
IFERROR(IF(VLOOKUP(O823,[1]Sammelnr.!$H:$I,2,FALSE)=0,"Sammelnr. geschält"),
IFERROR(IF(VLOOKUP(O823,[1]Offen!$B:$C,2,FALSE)=0,"Offen ungeschält ABS"),
IFERROR(IF(VLOOKUP(O823,[1]Offen!$E:$F,2,FALSE)=0,"Offen ungeschält VOS"),
IFERROR(IF(VLOOKUP(O823,[1]Offen!$H:$I,2,FALSE)=0,"Offen geschält RW"),
IFERROR(IF(VLOOKUP(O823,[1]Offen!$K:$L,2,FALSE)=0,"Offen vegan"),
IFERROR(IF(VLOOKUP(O823,[1]Offen!$N:$O,2,FALSE)=0,"Offen Zipfel"),
IFERROR(IF(VLOOKUP(O823,[1]Offen!$Q:$R,2,FALSE)=0,"Offen Endstücke"),
IFERROR(IF(VLOOKUP(O823,[1]Vakuumiert!$B:$C,2,FALSE)=0,"Vakuumierter VOS ungeschält"),
IFERROR(IF(VLOOKUP(O823,[1]Vakuumiert!$E:$F,2,FALSE)=0,"Vakuumierter ABS ungeschält"),
IFERROR(IF(VLOOKUP(O823,[1]Vakuumiert!$H:$I,2,FALSE)=0,"Vakuumierter VOS geschält"),
IFERROR(IF(VLOOKUP(O823,[1]Vakuumiert!$K:$L,2,FALSE)=0,"Vakuumierter VOS vegan"),
IFERROR(IF(VLOOKUP(O823,[1]Vakuumiert!$N:$O,2,FALSE)=0,"Vakuumierter VOS Zipfel"),
IFERROR(IF(VLOOKUP(O823,[1]Vakuumiert!$Q:$R,2,FALSE)=0,"Vakuumiert geschält"),
IFERROR(IF(VLOOKUP(O823,'[1]vakuumierte Fertigprodukte'!$B:$C,2,FALSE)=0,"Fertigprodukte"),
IFERROR(IF(VLOOKUP(O823,'[1]vakuumierte Fertigprodukte'!$E:$FI,2,FALSE)=0,"Vakuumierte Zipfel"),
IFERROR(IF(VLOOKUP(O823,[1]Wurste!$B:$C,2,FALSE)=0,"Räucherwürste"),
IFERROR(IF(VLOOKUP(O823,[1]Wurste!$E:$F,2,FALSE)=0,"URW/URGW Wurst"),
IFERROR(IF(VLOOKUP(O823,[1]Wurste!$H:$I,2,FALSE)=0,"HF-Wurst Vegan"),
IFERROR(IF(VLOOKUP(O823,[1]Wurste!$K:$L,2,FALSE)=0,"320er ohne Würste"),
IFERROR(IF(AND(OR(Abfalldokumentation!$A823="BU3",Abfalldokumentation!$A823="Verkauf"),Abfalldokumentation!$F823="Schimmel",Abfalldokumentation!$G823="keinen Abnehmer/kein Schälpersonal"),"Div. Zipfel, ES ohne Verwendung",VLOOKUP(Abfalldokumentation!$E823,Produktgruppen!A:B,2,FALSE)),"-")))))))))))))))))))))))</f>
        <v>Qualitätssicherung</v>
      </c>
      <c r="E823" s="76" t="str">
        <f>IFERROR(VLOOKUP(Abfalldokumentation!$O823,Artikel!A:C,3,FALSE),Abfalldokumentation!$O823)</f>
        <v>Laborproben</v>
      </c>
      <c r="F823" s="76" t="str">
        <f>VLOOKUP(T823,'Liste Gründe'!A:D,2,FALSE)</f>
        <v>Qualitätssicherung</v>
      </c>
      <c r="G823" s="75" t="str">
        <f>IF(ISBLANK(V823),VLOOKUP(Abfalldokumentation!$P823,'Liste Gründe'!A:D,3,FALSE),V823)</f>
        <v>Laborprobe</v>
      </c>
      <c r="H823" s="76" t="str">
        <f>IF(ISBLANK(Abfalldokumentation!$W823),"-",Abfalldokumentation!$W823)</f>
        <v>Laborprobe</v>
      </c>
      <c r="I823" s="76">
        <f t="shared" si="85"/>
        <v>39</v>
      </c>
      <c r="J823" s="76" t="str">
        <f t="shared" si="86"/>
        <v>Produkte</v>
      </c>
      <c r="K823" s="76" t="str">
        <f t="shared" si="87"/>
        <v>BUs</v>
      </c>
      <c r="L823" s="76" t="str">
        <f t="shared" si="88"/>
        <v>Symptome</v>
      </c>
      <c r="M823" s="76" t="str">
        <f>IFERROR(VLOOKUP(Abfalldokumentation!$O823,Kennzahlen!S:V,3,FALSE)*Abfalldokumentation!$B823,"0")</f>
        <v>0</v>
      </c>
      <c r="N823" s="76" t="str">
        <f>IF(ISBLANK(Q823),VLOOKUP(Abfalldokumentation!$O823,'Linien - BU'!R:S,2,FALSE),Q823)</f>
        <v>Labor</v>
      </c>
      <c r="O823" s="77" t="str">
        <f t="shared" si="89"/>
        <v>Laborproben</v>
      </c>
      <c r="P823" s="77">
        <f t="shared" si="90"/>
        <v>73</v>
      </c>
      <c r="Q823" s="45" t="s">
        <v>199</v>
      </c>
      <c r="R823" s="46" t="s">
        <v>200</v>
      </c>
      <c r="S823" s="46">
        <v>70</v>
      </c>
      <c r="T823" s="52">
        <v>73</v>
      </c>
      <c r="U823" s="47">
        <v>44469</v>
      </c>
      <c r="V823" s="48" t="s">
        <v>201</v>
      </c>
      <c r="W823" s="46" t="s">
        <v>201</v>
      </c>
      <c r="X823" s="50" t="str">
        <f>IFERROR(VLOOKUP(Abfalldokumentation!$R823,Artikel!A:C,3,FALSE),Abfalldokumentation!$R823)</f>
        <v>Laborproben</v>
      </c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spans="1:40" ht="30" hidden="1" customHeight="1" x14ac:dyDescent="0.25">
      <c r="A824" s="78" t="str">
        <f>VLOOKUP(N824,'Linien - BU'!A:B,2,FALSE)</f>
        <v>BU3</v>
      </c>
      <c r="B824" s="79">
        <f t="shared" si="84"/>
        <v>12</v>
      </c>
      <c r="C824" s="80">
        <f>Abfalldokumentation!$U824</f>
        <v>44469</v>
      </c>
      <c r="D824" s="69" t="str">
        <f>IFERROR(IF(VLOOKUP(O824,'[1]Rohware 230'!$B:$C,2,FALSE)=0,"Rohware"),
IFERROR(IF(VLOOKUP(O824,[1]Sammelnr.!$B:$C,2,FALSE)=0,"Sammelnr. ungeschält ABS"),
IFERROR(IF(VLOOKUP(O824,[1]Sammelnr.!$E:$F,2,FALSE)=0,"Sammelnr. ungeschält VS"),
IFERROR(IF(VLOOKUP(O824,[1]Sammelnr.!$H:$I,2,FALSE)=0,"Sammelnr. geschält"),
IFERROR(IF(VLOOKUP(O824,[1]Offen!$B:$C,2,FALSE)=0,"Offen ungeschält ABS"),
IFERROR(IF(VLOOKUP(O824,[1]Offen!$E:$F,2,FALSE)=0,"Offen ungeschält VOS"),
IFERROR(IF(VLOOKUP(O824,[1]Offen!$H:$I,2,FALSE)=0,"Offen geschält RW"),
IFERROR(IF(VLOOKUP(O824,[1]Offen!$K:$L,2,FALSE)=0,"Offen vegan"),
IFERROR(IF(VLOOKUP(O824,[1]Offen!$N:$O,2,FALSE)=0,"Offen Zipfel"),
IFERROR(IF(VLOOKUP(O824,[1]Offen!$Q:$R,2,FALSE)=0,"Offen Endstücke"),
IFERROR(IF(VLOOKUP(O824,[1]Vakuumiert!$B:$C,2,FALSE)=0,"Vakuumierter VOS ungeschält"),
IFERROR(IF(VLOOKUP(O824,[1]Vakuumiert!$E:$F,2,FALSE)=0,"Vakuumierter ABS ungeschält"),
IFERROR(IF(VLOOKUP(O824,[1]Vakuumiert!$H:$I,2,FALSE)=0,"Vakuumierter VOS geschält"),
IFERROR(IF(VLOOKUP(O824,[1]Vakuumiert!$K:$L,2,FALSE)=0,"Vakuumierter VOS vegan"),
IFERROR(IF(VLOOKUP(O824,[1]Vakuumiert!$N:$O,2,FALSE)=0,"Vakuumierter VOS Zipfel"),
IFERROR(IF(VLOOKUP(O824,[1]Vakuumiert!$Q:$R,2,FALSE)=0,"Vakuumiert geschält"),
IFERROR(IF(VLOOKUP(O824,'[1]vakuumierte Fertigprodukte'!$B:$C,2,FALSE)=0,"Fertigprodukte"),
IFERROR(IF(VLOOKUP(O824,'[1]vakuumierte Fertigprodukte'!$E:$FI,2,FALSE)=0,"Vakuumierte Zipfel"),
IFERROR(IF(VLOOKUP(O824,[1]Wurste!$B:$C,2,FALSE)=0,"Räucherwürste"),
IFERROR(IF(VLOOKUP(O824,[1]Wurste!$E:$F,2,FALSE)=0,"URW/URGW Wurst"),
IFERROR(IF(VLOOKUP(O824,[1]Wurste!$H:$I,2,FALSE)=0,"HF-Wurst Vegan"),
IFERROR(IF(VLOOKUP(O824,[1]Wurste!$K:$L,2,FALSE)=0,"320er ohne Würste"),
IFERROR(IF(AND(OR(Abfalldokumentation!$A824="BU3",Abfalldokumentation!$A824="Verkauf"),Abfalldokumentation!$F824="Schimmel",Abfalldokumentation!$G824="keinen Abnehmer/kein Schälpersonal"),"Div. Zipfel, ES ohne Verwendung",VLOOKUP(Abfalldokumentation!$E824,Produktgruppen!A:B,2,FALSE)),"-")))))))))))))))))))))))</f>
        <v>-</v>
      </c>
      <c r="E824" s="81" t="str">
        <f>IFERROR(VLOOKUP(Abfalldokumentation!$O824,Artikel!A:C,3,FALSE),Abfalldokumentation!$O824)</f>
        <v>Maschinenabfall</v>
      </c>
      <c r="F824" s="81" t="str">
        <f>VLOOKUP(T824,'Liste Gründe'!A:D,2,FALSE)</f>
        <v>Linienbezogen</v>
      </c>
      <c r="G824" s="80" t="str">
        <f>IF(ISBLANK(V824),VLOOKUP(Abfalldokumentation!$P824,'Liste Gründe'!A:D,3,FALSE),V824)</f>
        <v>Maschinenabfall</v>
      </c>
      <c r="H824" s="81" t="str">
        <f>IF(ISBLANK(Abfalldokumentation!$W824),"-",Abfalldokumentation!$W824)</f>
        <v>-</v>
      </c>
      <c r="I824" s="81">
        <f t="shared" si="85"/>
        <v>39</v>
      </c>
      <c r="J824" s="81" t="str">
        <f t="shared" si="86"/>
        <v>Produkte</v>
      </c>
      <c r="K824" s="81" t="str">
        <f t="shared" si="87"/>
        <v>BUs</v>
      </c>
      <c r="L824" s="81" t="str">
        <f t="shared" si="88"/>
        <v>Symptome</v>
      </c>
      <c r="M824" s="81" t="str">
        <f>IFERROR(VLOOKUP(Abfalldokumentation!$O824,Kennzahlen!S:V,3,FALSE)*Abfalldokumentation!$B824,"0")</f>
        <v>0</v>
      </c>
      <c r="N824" s="81" t="str">
        <f>IF(ISBLANK(Q824),VLOOKUP(Abfalldokumentation!$O824,'Linien - BU'!R:S,2,FALSE),Q824)</f>
        <v>L1</v>
      </c>
      <c r="O824" s="77" t="str">
        <f t="shared" si="89"/>
        <v>Maschinenabfall</v>
      </c>
      <c r="P824" s="77">
        <f t="shared" si="90"/>
        <v>30</v>
      </c>
      <c r="Q824" s="39" t="s">
        <v>188</v>
      </c>
      <c r="R824" s="40" t="s">
        <v>55</v>
      </c>
      <c r="S824" s="40">
        <v>12</v>
      </c>
      <c r="T824" s="40">
        <v>30</v>
      </c>
      <c r="U824" s="41">
        <v>44469</v>
      </c>
      <c r="V824" s="42"/>
      <c r="W824" s="40"/>
      <c r="X824" s="44" t="str">
        <f>IFERROR(VLOOKUP(Abfalldokumentation!$R824,Artikel!A:C,3,FALSE),Abfalldokumentation!$R824)</f>
        <v>Maschinenabfall</v>
      </c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spans="1:40" ht="30" hidden="1" customHeight="1" x14ac:dyDescent="0.25">
      <c r="A825" s="73" t="str">
        <f>VLOOKUP(N825,'Linien - BU'!A:B,2,FALSE)</f>
        <v>BU3</v>
      </c>
      <c r="B825" s="74">
        <f t="shared" si="84"/>
        <v>18</v>
      </c>
      <c r="C825" s="75">
        <f>Abfalldokumentation!$U825</f>
        <v>44469</v>
      </c>
      <c r="D825" s="69" t="str">
        <f>IFERROR(IF(VLOOKUP(O825,'[1]Rohware 230'!$B:$C,2,FALSE)=0,"Rohware"),
IFERROR(IF(VLOOKUP(O825,[1]Sammelnr.!$B:$C,2,FALSE)=0,"Sammelnr. ungeschält ABS"),
IFERROR(IF(VLOOKUP(O825,[1]Sammelnr.!$E:$F,2,FALSE)=0,"Sammelnr. ungeschält VS"),
IFERROR(IF(VLOOKUP(O825,[1]Sammelnr.!$H:$I,2,FALSE)=0,"Sammelnr. geschält"),
IFERROR(IF(VLOOKUP(O825,[1]Offen!$B:$C,2,FALSE)=0,"Offen ungeschält ABS"),
IFERROR(IF(VLOOKUP(O825,[1]Offen!$E:$F,2,FALSE)=0,"Offen ungeschält VOS"),
IFERROR(IF(VLOOKUP(O825,[1]Offen!$H:$I,2,FALSE)=0,"Offen geschält RW"),
IFERROR(IF(VLOOKUP(O825,[1]Offen!$K:$L,2,FALSE)=0,"Offen vegan"),
IFERROR(IF(VLOOKUP(O825,[1]Offen!$N:$O,2,FALSE)=0,"Offen Zipfel"),
IFERROR(IF(VLOOKUP(O825,[1]Offen!$Q:$R,2,FALSE)=0,"Offen Endstücke"),
IFERROR(IF(VLOOKUP(O825,[1]Vakuumiert!$B:$C,2,FALSE)=0,"Vakuumierter VOS ungeschält"),
IFERROR(IF(VLOOKUP(O825,[1]Vakuumiert!$E:$F,2,FALSE)=0,"Vakuumierter ABS ungeschält"),
IFERROR(IF(VLOOKUP(O825,[1]Vakuumiert!$H:$I,2,FALSE)=0,"Vakuumierter VOS geschält"),
IFERROR(IF(VLOOKUP(O825,[1]Vakuumiert!$K:$L,2,FALSE)=0,"Vakuumierter VOS vegan"),
IFERROR(IF(VLOOKUP(O825,[1]Vakuumiert!$N:$O,2,FALSE)=0,"Vakuumierter VOS Zipfel"),
IFERROR(IF(VLOOKUP(O825,[1]Vakuumiert!$Q:$R,2,FALSE)=0,"Vakuumiert geschält"),
IFERROR(IF(VLOOKUP(O825,'[1]vakuumierte Fertigprodukte'!$B:$C,2,FALSE)=0,"Fertigprodukte"),
IFERROR(IF(VLOOKUP(O825,'[1]vakuumierte Fertigprodukte'!$E:$FI,2,FALSE)=0,"Vakuumierte Zipfel"),
IFERROR(IF(VLOOKUP(O825,[1]Wurste!$B:$C,2,FALSE)=0,"Räucherwürste"),
IFERROR(IF(VLOOKUP(O825,[1]Wurste!$E:$F,2,FALSE)=0,"URW/URGW Wurst"),
IFERROR(IF(VLOOKUP(O825,[1]Wurste!$H:$I,2,FALSE)=0,"HF-Wurst Vegan"),
IFERROR(IF(VLOOKUP(O825,[1]Wurste!$K:$L,2,FALSE)=0,"320er ohne Würste"),
IFERROR(IF(AND(OR(Abfalldokumentation!$A825="BU3",Abfalldokumentation!$A825="Verkauf"),Abfalldokumentation!$F825="Schimmel",Abfalldokumentation!$G825="keinen Abnehmer/kein Schälpersonal"),"Div. Zipfel, ES ohne Verwendung",VLOOKUP(Abfalldokumentation!$E825,Produktgruppen!A:B,2,FALSE)),"-")))))))))))))))))))))))</f>
        <v>Rest</v>
      </c>
      <c r="E825" s="76" t="str">
        <f>IFERROR(VLOOKUP(Abfalldokumentation!$O825,Artikel!A:C,3,FALSE),Abfalldokumentation!$O825)</f>
        <v>Reste Zipfel</v>
      </c>
      <c r="F825" s="76" t="str">
        <f>VLOOKUP(T825,'Liste Gründe'!A:D,2,FALSE)</f>
        <v>keinen Verwendungszweck</v>
      </c>
      <c r="G825" s="75" t="str">
        <f>IF(ISBLANK(V825),VLOOKUP(Abfalldokumentation!$P825,'Liste Gründe'!A:D,3,FALSE),V825)</f>
        <v>Wurstschlaufe</v>
      </c>
      <c r="H825" s="76" t="str">
        <f>IF(ISBLANK(Abfalldokumentation!$W825),"-",Abfalldokumentation!$W825)</f>
        <v>-</v>
      </c>
      <c r="I825" s="76">
        <f t="shared" si="85"/>
        <v>39</v>
      </c>
      <c r="J825" s="76" t="str">
        <f t="shared" si="86"/>
        <v>Produkte</v>
      </c>
      <c r="K825" s="76" t="str">
        <f t="shared" si="87"/>
        <v>BUs</v>
      </c>
      <c r="L825" s="76" t="str">
        <f t="shared" si="88"/>
        <v>Symptome</v>
      </c>
      <c r="M825" s="76" t="str">
        <f>IFERROR(VLOOKUP(Abfalldokumentation!$O825,Kennzahlen!S:V,3,FALSE)*Abfalldokumentation!$B825,"0")</f>
        <v>0</v>
      </c>
      <c r="N825" s="76" t="str">
        <f>IF(ISBLANK(Q825),VLOOKUP(Abfalldokumentation!$O825,'Linien - BU'!R:S,2,FALSE),Q825)</f>
        <v>WVP</v>
      </c>
      <c r="O825" s="77" t="str">
        <f t="shared" si="89"/>
        <v>Reste Zipfel</v>
      </c>
      <c r="P825" s="77">
        <f t="shared" si="90"/>
        <v>61</v>
      </c>
      <c r="Q825" s="45" t="s">
        <v>209</v>
      </c>
      <c r="R825" s="46" t="s">
        <v>119</v>
      </c>
      <c r="S825" s="46">
        <v>18</v>
      </c>
      <c r="T825" s="46">
        <v>61</v>
      </c>
      <c r="U825" s="47">
        <v>44469</v>
      </c>
      <c r="V825" s="48" t="s">
        <v>41</v>
      </c>
      <c r="W825" s="46"/>
      <c r="X825" s="50" t="str">
        <f>IFERROR(VLOOKUP(Abfalldokumentation!$R825,Artikel!A:C,3,FALSE),Abfalldokumentation!$R825)</f>
        <v>Reste Zipfel</v>
      </c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spans="1:40" ht="30" hidden="1" customHeight="1" x14ac:dyDescent="0.25">
      <c r="A826" s="78" t="str">
        <f>VLOOKUP(N826,'Linien - BU'!A:B,2,FALSE)</f>
        <v>BU3</v>
      </c>
      <c r="B826" s="79">
        <f t="shared" si="84"/>
        <v>275</v>
      </c>
      <c r="C826" s="80">
        <f>Abfalldokumentation!$U826</f>
        <v>44469</v>
      </c>
      <c r="D826" s="69" t="str">
        <f>IFERROR(IF(VLOOKUP(O826,'[1]Rohware 230'!$B:$C,2,FALSE)=0,"Rohware"),
IFERROR(IF(VLOOKUP(O826,[1]Sammelnr.!$B:$C,2,FALSE)=0,"Sammelnr. ungeschält ABS"),
IFERROR(IF(VLOOKUP(O826,[1]Sammelnr.!$E:$F,2,FALSE)=0,"Sammelnr. ungeschält VS"),
IFERROR(IF(VLOOKUP(O826,[1]Sammelnr.!$H:$I,2,FALSE)=0,"Sammelnr. geschält"),
IFERROR(IF(VLOOKUP(O826,[1]Offen!$B:$C,2,FALSE)=0,"Offen ungeschält ABS"),
IFERROR(IF(VLOOKUP(O826,[1]Offen!$E:$F,2,FALSE)=0,"Offen ungeschält VOS"),
IFERROR(IF(VLOOKUP(O826,[1]Offen!$H:$I,2,FALSE)=0,"Offen geschält RW"),
IFERROR(IF(VLOOKUP(O826,[1]Offen!$K:$L,2,FALSE)=0,"Offen vegan"),
IFERROR(IF(VLOOKUP(O826,[1]Offen!$N:$O,2,FALSE)=0,"Offen Zipfel"),
IFERROR(IF(VLOOKUP(O826,[1]Offen!$Q:$R,2,FALSE)=0,"Offen Endstücke"),
IFERROR(IF(VLOOKUP(O826,[1]Vakuumiert!$B:$C,2,FALSE)=0,"Vakuumierter VOS ungeschält"),
IFERROR(IF(VLOOKUP(O826,[1]Vakuumiert!$E:$F,2,FALSE)=0,"Vakuumierter ABS ungeschält"),
IFERROR(IF(VLOOKUP(O826,[1]Vakuumiert!$H:$I,2,FALSE)=0,"Vakuumierter VOS geschält"),
IFERROR(IF(VLOOKUP(O826,[1]Vakuumiert!$K:$L,2,FALSE)=0,"Vakuumierter VOS vegan"),
IFERROR(IF(VLOOKUP(O826,[1]Vakuumiert!$N:$O,2,FALSE)=0,"Vakuumierter VOS Zipfel"),
IFERROR(IF(VLOOKUP(O826,[1]Vakuumiert!$Q:$R,2,FALSE)=0,"Vakuumiert geschält"),
IFERROR(IF(VLOOKUP(O826,'[1]vakuumierte Fertigprodukte'!$B:$C,2,FALSE)=0,"Fertigprodukte"),
IFERROR(IF(VLOOKUP(O826,'[1]vakuumierte Fertigprodukte'!$E:$FI,2,FALSE)=0,"Vakuumierte Zipfel"),
IFERROR(IF(VLOOKUP(O826,[1]Wurste!$B:$C,2,FALSE)=0,"Räucherwürste"),
IFERROR(IF(VLOOKUP(O826,[1]Wurste!$E:$F,2,FALSE)=0,"URW/URGW Wurst"),
IFERROR(IF(VLOOKUP(O826,[1]Wurste!$H:$I,2,FALSE)=0,"HF-Wurst Vegan"),
IFERROR(IF(VLOOKUP(O826,[1]Wurste!$K:$L,2,FALSE)=0,"320er ohne Würste"),
IFERROR(IF(AND(OR(Abfalldokumentation!$A826="BU3",Abfalldokumentation!$A826="Verkauf"),Abfalldokumentation!$F826="Schimmel",Abfalldokumentation!$G826="keinen Abnehmer/kein Schälpersonal"),"Div. Zipfel, ES ohne Verwendung",VLOOKUP(Abfalldokumentation!$E826,Produktgruppen!A:B,2,FALSE)),"-")))))))))))))))))))))))</f>
        <v>RW</v>
      </c>
      <c r="E826" s="81" t="str">
        <f>IFERROR(VLOOKUP(Abfalldokumentation!$O826,Artikel!A:C,3,FALSE),Abfalldokumentation!$O826)</f>
        <v>RS natur gourmet</v>
      </c>
      <c r="F826" s="81" t="str">
        <f>VLOOKUP(T826,'Liste Gründe'!A:D,2,FALSE)</f>
        <v>Schimmel</v>
      </c>
      <c r="G826" s="80" t="str">
        <f>IF(ISBLANK(V826),VLOOKUP(Abfalldokumentation!$P826,'Liste Gründe'!A:D,3,FALSE),V826)</f>
        <v>Rest</v>
      </c>
      <c r="H826" s="81" t="str">
        <f>IF(ISBLANK(Abfalldokumentation!$W826),"-",Abfalldokumentation!$W826)</f>
        <v>wurde nicht eingesetzt</v>
      </c>
      <c r="I826" s="81">
        <f t="shared" si="85"/>
        <v>39</v>
      </c>
      <c r="J826" s="81" t="str">
        <f t="shared" si="86"/>
        <v>Produkte</v>
      </c>
      <c r="K826" s="81" t="str">
        <f t="shared" si="87"/>
        <v>BUs</v>
      </c>
      <c r="L826" s="81" t="str">
        <f t="shared" si="88"/>
        <v>Symptome</v>
      </c>
      <c r="M826" s="81" t="str">
        <f>IFERROR(VLOOKUP(Abfalldokumentation!$O826,Kennzahlen!S:V,3,FALSE)*Abfalldokumentation!$B826,"0")</f>
        <v>0</v>
      </c>
      <c r="N826" s="81" t="str">
        <f>IF(ISBLANK(Q826),VLOOKUP(Abfalldokumentation!$O826,'Linien - BU'!R:S,2,FALSE),Q826)</f>
        <v>Bu3</v>
      </c>
      <c r="O826" s="77" t="str">
        <f t="shared" si="89"/>
        <v>RS natur gourmet</v>
      </c>
      <c r="P826" s="77">
        <f t="shared" si="90"/>
        <v>12</v>
      </c>
      <c r="Q826" s="39" t="s">
        <v>210</v>
      </c>
      <c r="R826" s="40" t="s">
        <v>68</v>
      </c>
      <c r="S826" s="40">
        <v>275</v>
      </c>
      <c r="T826" s="40">
        <v>12</v>
      </c>
      <c r="U826" s="41">
        <v>44469</v>
      </c>
      <c r="V826" s="42" t="s">
        <v>10</v>
      </c>
      <c r="W826" s="40" t="s">
        <v>257</v>
      </c>
      <c r="X826" s="44" t="str">
        <f>IFERROR(VLOOKUP(Abfalldokumentation!$R826,Artikel!A:C,3,FALSE),Abfalldokumentation!$R826)</f>
        <v>RS natur gourmet</v>
      </c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spans="1:40" ht="30" hidden="1" customHeight="1" x14ac:dyDescent="0.25">
      <c r="A827" s="73" t="str">
        <f>VLOOKUP(N827,'Linien - BU'!A:B,2,FALSE)</f>
        <v>BU3</v>
      </c>
      <c r="B827" s="74">
        <f t="shared" si="84"/>
        <v>50</v>
      </c>
      <c r="C827" s="75">
        <f>Abfalldokumentation!$U827</f>
        <v>44469</v>
      </c>
      <c r="D827" s="69" t="str">
        <f>IFERROR(IF(VLOOKUP(O827,'[1]Rohware 230'!$B:$C,2,FALSE)=0,"Rohware"),
IFERROR(IF(VLOOKUP(O827,[1]Sammelnr.!$B:$C,2,FALSE)=0,"Sammelnr. ungeschält ABS"),
IFERROR(IF(VLOOKUP(O827,[1]Sammelnr.!$E:$F,2,FALSE)=0,"Sammelnr. ungeschält VS"),
IFERROR(IF(VLOOKUP(O827,[1]Sammelnr.!$H:$I,2,FALSE)=0,"Sammelnr. geschält"),
IFERROR(IF(VLOOKUP(O827,[1]Offen!$B:$C,2,FALSE)=0,"Offen ungeschält ABS"),
IFERROR(IF(VLOOKUP(O827,[1]Offen!$E:$F,2,FALSE)=0,"Offen ungeschält VOS"),
IFERROR(IF(VLOOKUP(O827,[1]Offen!$H:$I,2,FALSE)=0,"Offen geschält RW"),
IFERROR(IF(VLOOKUP(O827,[1]Offen!$K:$L,2,FALSE)=0,"Offen vegan"),
IFERROR(IF(VLOOKUP(O827,[1]Offen!$N:$O,2,FALSE)=0,"Offen Zipfel"),
IFERROR(IF(VLOOKUP(O827,[1]Offen!$Q:$R,2,FALSE)=0,"Offen Endstücke"),
IFERROR(IF(VLOOKUP(O827,[1]Vakuumiert!$B:$C,2,FALSE)=0,"Vakuumierter VOS ungeschält"),
IFERROR(IF(VLOOKUP(O827,[1]Vakuumiert!$E:$F,2,FALSE)=0,"Vakuumierter ABS ungeschält"),
IFERROR(IF(VLOOKUP(O827,[1]Vakuumiert!$H:$I,2,FALSE)=0,"Vakuumierter VOS geschält"),
IFERROR(IF(VLOOKUP(O827,[1]Vakuumiert!$K:$L,2,FALSE)=0,"Vakuumierter VOS vegan"),
IFERROR(IF(VLOOKUP(O827,[1]Vakuumiert!$N:$O,2,FALSE)=0,"Vakuumierter VOS Zipfel"),
IFERROR(IF(VLOOKUP(O827,[1]Vakuumiert!$Q:$R,2,FALSE)=0,"Vakuumiert geschält"),
IFERROR(IF(VLOOKUP(O827,'[1]vakuumierte Fertigprodukte'!$B:$C,2,FALSE)=0,"Fertigprodukte"),
IFERROR(IF(VLOOKUP(O827,'[1]vakuumierte Fertigprodukte'!$E:$FI,2,FALSE)=0,"Vakuumierte Zipfel"),
IFERROR(IF(VLOOKUP(O827,[1]Wurste!$B:$C,2,FALSE)=0,"Räucherwürste"),
IFERROR(IF(VLOOKUP(O827,[1]Wurste!$E:$F,2,FALSE)=0,"URW/URGW Wurst"),
IFERROR(IF(VLOOKUP(O827,[1]Wurste!$H:$I,2,FALSE)=0,"HF-Wurst Vegan"),
IFERROR(IF(VLOOKUP(O827,[1]Wurste!$K:$L,2,FALSE)=0,"320er ohne Würste"),
IFERROR(IF(AND(OR(Abfalldokumentation!$A827="BU3",Abfalldokumentation!$A827="Verkauf"),Abfalldokumentation!$F827="Schimmel",Abfalldokumentation!$G827="keinen Abnehmer/kein Schälpersonal"),"Div. Zipfel, ES ohne Verwendung",VLOOKUP(Abfalldokumentation!$E827,Produktgruppen!A:B,2,FALSE)),"-")))))))))))))))))))))))</f>
        <v>ABS</v>
      </c>
      <c r="E827" s="76" t="str">
        <f>IFERROR(VLOOKUP(Abfalldokumentation!$O827,Artikel!A:C,3,FALSE),Abfalldokumentation!$O827)</f>
        <v>Walnusstraum</v>
      </c>
      <c r="F827" s="76" t="str">
        <f>VLOOKUP(T827,'Liste Gründe'!A:D,2,FALSE)</f>
        <v>Linienbezogen</v>
      </c>
      <c r="G827" s="75" t="str">
        <f>IF(ISBLANK(V827),VLOOKUP(Abfalldokumentation!$P827,'Liste Gründe'!A:D,3,FALSE),V827)</f>
        <v>Maschinenabfall</v>
      </c>
      <c r="H827" s="76" t="str">
        <f>IF(ISBLANK(Abfalldokumentation!$W827),"-",Abfalldokumentation!$W827)</f>
        <v>-</v>
      </c>
      <c r="I827" s="76">
        <f t="shared" si="85"/>
        <v>39</v>
      </c>
      <c r="J827" s="76" t="str">
        <f t="shared" si="86"/>
        <v>Produkte</v>
      </c>
      <c r="K827" s="76" t="str">
        <f t="shared" si="87"/>
        <v>BUs</v>
      </c>
      <c r="L827" s="76" t="str">
        <f t="shared" si="88"/>
        <v>Symptome</v>
      </c>
      <c r="M827" s="76" t="str">
        <f>IFERROR(VLOOKUP(Abfalldokumentation!$O827,Kennzahlen!S:V,3,FALSE)*Abfalldokumentation!$B827,"0")</f>
        <v>0</v>
      </c>
      <c r="N827" s="76" t="str">
        <f>IF(ISBLANK(Q827),VLOOKUP(Abfalldokumentation!$O827,'Linien - BU'!R:S,2,FALSE),Q827)</f>
        <v>Bu3</v>
      </c>
      <c r="O827" s="77" t="str">
        <f t="shared" si="89"/>
        <v>Walnusstraum</v>
      </c>
      <c r="P827" s="77">
        <f t="shared" si="90"/>
        <v>30</v>
      </c>
      <c r="Q827" s="45" t="s">
        <v>210</v>
      </c>
      <c r="R827" s="46" t="s">
        <v>58</v>
      </c>
      <c r="S827" s="46">
        <v>50</v>
      </c>
      <c r="T827" s="46">
        <v>30</v>
      </c>
      <c r="U827" s="47">
        <v>44469</v>
      </c>
      <c r="V827" s="48"/>
      <c r="W827" s="46"/>
      <c r="X827" s="50" t="str">
        <f>IFERROR(VLOOKUP(Abfalldokumentation!$R827,Artikel!A:C,3,FALSE),Abfalldokumentation!$R827)</f>
        <v>Walnusstraum</v>
      </c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spans="1:40" ht="30" hidden="1" customHeight="1" x14ac:dyDescent="0.25">
      <c r="A828" s="78" t="str">
        <f>VLOOKUP(N828,'Linien - BU'!A:B,2,FALSE)</f>
        <v>BU1</v>
      </c>
      <c r="B828" s="79">
        <f t="shared" si="84"/>
        <v>10</v>
      </c>
      <c r="C828" s="80">
        <f>Abfalldokumentation!$U828</f>
        <v>44470</v>
      </c>
      <c r="D828" s="69" t="str">
        <f>IFERROR(IF(VLOOKUP(O828,'[1]Rohware 230'!$B:$C,2,FALSE)=0,"Rohware"),
IFERROR(IF(VLOOKUP(O828,[1]Sammelnr.!$B:$C,2,FALSE)=0,"Sammelnr. ungeschält ABS"),
IFERROR(IF(VLOOKUP(O828,[1]Sammelnr.!$E:$F,2,FALSE)=0,"Sammelnr. ungeschält VS"),
IFERROR(IF(VLOOKUP(O828,[1]Sammelnr.!$H:$I,2,FALSE)=0,"Sammelnr. geschält"),
IFERROR(IF(VLOOKUP(O828,[1]Offen!$B:$C,2,FALSE)=0,"Offen ungeschält ABS"),
IFERROR(IF(VLOOKUP(O828,[1]Offen!$E:$F,2,FALSE)=0,"Offen ungeschält VOS"),
IFERROR(IF(VLOOKUP(O828,[1]Offen!$H:$I,2,FALSE)=0,"Offen geschält RW"),
IFERROR(IF(VLOOKUP(O828,[1]Offen!$K:$L,2,FALSE)=0,"Offen vegan"),
IFERROR(IF(VLOOKUP(O828,[1]Offen!$N:$O,2,FALSE)=0,"Offen Zipfel"),
IFERROR(IF(VLOOKUP(O828,[1]Offen!$Q:$R,2,FALSE)=0,"Offen Endstücke"),
IFERROR(IF(VLOOKUP(O828,[1]Vakuumiert!$B:$C,2,FALSE)=0,"Vakuumierter VOS ungeschält"),
IFERROR(IF(VLOOKUP(O828,[1]Vakuumiert!$E:$F,2,FALSE)=0,"Vakuumierter ABS ungeschält"),
IFERROR(IF(VLOOKUP(O828,[1]Vakuumiert!$H:$I,2,FALSE)=0,"Vakuumierter VOS geschält"),
IFERROR(IF(VLOOKUP(O828,[1]Vakuumiert!$K:$L,2,FALSE)=0,"Vakuumierter VOS vegan"),
IFERROR(IF(VLOOKUP(O828,[1]Vakuumiert!$N:$O,2,FALSE)=0,"Vakuumierter VOS Zipfel"),
IFERROR(IF(VLOOKUP(O828,[1]Vakuumiert!$Q:$R,2,FALSE)=0,"Vakuumiert geschält"),
IFERROR(IF(VLOOKUP(O828,'[1]vakuumierte Fertigprodukte'!$B:$C,2,FALSE)=0,"Fertigprodukte"),
IFERROR(IF(VLOOKUP(O828,'[1]vakuumierte Fertigprodukte'!$E:$FI,2,FALSE)=0,"Vakuumierte Zipfel"),
IFERROR(IF(VLOOKUP(O828,[1]Wurste!$B:$C,2,FALSE)=0,"Räucherwürste"),
IFERROR(IF(VLOOKUP(O828,[1]Wurste!$E:$F,2,FALSE)=0,"URW/URGW Wurst"),
IFERROR(IF(VLOOKUP(O828,[1]Wurste!$H:$I,2,FALSE)=0,"HF-Wurst Vegan"),
IFERROR(IF(VLOOKUP(O828,[1]Wurste!$K:$L,2,FALSE)=0,"320er ohne Würste"),
IFERROR(IF(AND(OR(Abfalldokumentation!$A828="BU3",Abfalldokumentation!$A828="Verkauf"),Abfalldokumentation!$F828="Schimmel",Abfalldokumentation!$G828="keinen Abnehmer/kein Schälpersonal"),"Div. Zipfel, ES ohne Verwendung",VLOOKUP(Abfalldokumentation!$E828,Produktgruppen!A:B,2,FALSE)),"-")))))))))))))))))))))))</f>
        <v>ganze Würste</v>
      </c>
      <c r="E828" s="81" t="str">
        <f>IFERROR(VLOOKUP(Abfalldokumentation!$O828,Artikel!A:C,3,FALSE),Abfalldokumentation!$O828)</f>
        <v>ganze Wurst BDK</v>
      </c>
      <c r="F828" s="81" t="str">
        <f>VLOOKUP(T828,'Liste Gründe'!A:D,2,FALSE)</f>
        <v>Linienbezogen</v>
      </c>
      <c r="G828" s="80" t="str">
        <f>IF(ISBLANK(V828),VLOOKUP(Abfalldokumentation!$P828,'Liste Gründe'!A:D,3,FALSE),V828)</f>
        <v>Darm geplatzt</v>
      </c>
      <c r="H828" s="81" t="str">
        <f>IF(ISBLANK(Abfalldokumentation!$W828),"-",Abfalldokumentation!$W828)</f>
        <v>-</v>
      </c>
      <c r="I828" s="81">
        <f t="shared" si="85"/>
        <v>39</v>
      </c>
      <c r="J828" s="81" t="str">
        <f t="shared" si="86"/>
        <v>Produkte</v>
      </c>
      <c r="K828" s="81" t="str">
        <f t="shared" si="87"/>
        <v>BUs</v>
      </c>
      <c r="L828" s="81" t="str">
        <f t="shared" si="88"/>
        <v>Symptome</v>
      </c>
      <c r="M828" s="81" t="str">
        <f>IFERROR(VLOOKUP(Abfalldokumentation!$O828,Kennzahlen!S:V,3,FALSE)*Abfalldokumentation!$B828,"0")</f>
        <v>0</v>
      </c>
      <c r="N828" s="81" t="str">
        <f>IF(ISBLANK(Q828),VLOOKUP(Abfalldokumentation!$O828,'Linien - BU'!R:S,2,FALSE),Q828)</f>
        <v>Räucherei</v>
      </c>
      <c r="O828" s="77" t="str">
        <f t="shared" si="89"/>
        <v>ganze Wurst BDK</v>
      </c>
      <c r="P828" s="77">
        <f t="shared" si="90"/>
        <v>34</v>
      </c>
      <c r="Q828" s="39" t="s">
        <v>269</v>
      </c>
      <c r="R828" s="40" t="s">
        <v>293</v>
      </c>
      <c r="S828" s="40">
        <v>10</v>
      </c>
      <c r="T828" s="40">
        <v>34</v>
      </c>
      <c r="U828" s="41">
        <v>44470</v>
      </c>
      <c r="V828" s="42"/>
      <c r="W828" s="40"/>
      <c r="X828" s="44" t="str">
        <f>IFERROR(VLOOKUP(Abfalldokumentation!$R828,Artikel!A:C,3,FALSE),Abfalldokumentation!$R828)</f>
        <v>ganze Wurst BDK</v>
      </c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spans="1:40" ht="30" hidden="1" customHeight="1" x14ac:dyDescent="0.25">
      <c r="A829" s="73" t="str">
        <f>VLOOKUP(N829,'Linien - BU'!A:B,2,FALSE)</f>
        <v>BU1</v>
      </c>
      <c r="B829" s="74">
        <f t="shared" si="84"/>
        <v>10</v>
      </c>
      <c r="C829" s="75">
        <f>Abfalldokumentation!$U829</f>
        <v>44470</v>
      </c>
      <c r="D829" s="69" t="str">
        <f>IFERROR(IF(VLOOKUP(O829,'[1]Rohware 230'!$B:$C,2,FALSE)=0,"Rohware"),
IFERROR(IF(VLOOKUP(O829,[1]Sammelnr.!$B:$C,2,FALSE)=0,"Sammelnr. ungeschält ABS"),
IFERROR(IF(VLOOKUP(O829,[1]Sammelnr.!$E:$F,2,FALSE)=0,"Sammelnr. ungeschält VS"),
IFERROR(IF(VLOOKUP(O829,[1]Sammelnr.!$H:$I,2,FALSE)=0,"Sammelnr. geschält"),
IFERROR(IF(VLOOKUP(O829,[1]Offen!$B:$C,2,FALSE)=0,"Offen ungeschält ABS"),
IFERROR(IF(VLOOKUP(O829,[1]Offen!$E:$F,2,FALSE)=0,"Offen ungeschält VOS"),
IFERROR(IF(VLOOKUP(O829,[1]Offen!$H:$I,2,FALSE)=0,"Offen geschält RW"),
IFERROR(IF(VLOOKUP(O829,[1]Offen!$K:$L,2,FALSE)=0,"Offen vegan"),
IFERROR(IF(VLOOKUP(O829,[1]Offen!$N:$O,2,FALSE)=0,"Offen Zipfel"),
IFERROR(IF(VLOOKUP(O829,[1]Offen!$Q:$R,2,FALSE)=0,"Offen Endstücke"),
IFERROR(IF(VLOOKUP(O829,[1]Vakuumiert!$B:$C,2,FALSE)=0,"Vakuumierter VOS ungeschält"),
IFERROR(IF(VLOOKUP(O829,[1]Vakuumiert!$E:$F,2,FALSE)=0,"Vakuumierter ABS ungeschält"),
IFERROR(IF(VLOOKUP(O829,[1]Vakuumiert!$H:$I,2,FALSE)=0,"Vakuumierter VOS geschält"),
IFERROR(IF(VLOOKUP(O829,[1]Vakuumiert!$K:$L,2,FALSE)=0,"Vakuumierter VOS vegan"),
IFERROR(IF(VLOOKUP(O829,[1]Vakuumiert!$N:$O,2,FALSE)=0,"Vakuumierter VOS Zipfel"),
IFERROR(IF(VLOOKUP(O829,[1]Vakuumiert!$Q:$R,2,FALSE)=0,"Vakuumiert geschält"),
IFERROR(IF(VLOOKUP(O829,'[1]vakuumierte Fertigprodukte'!$B:$C,2,FALSE)=0,"Fertigprodukte"),
IFERROR(IF(VLOOKUP(O829,'[1]vakuumierte Fertigprodukte'!$E:$FI,2,FALSE)=0,"Vakuumierte Zipfel"),
IFERROR(IF(VLOOKUP(O829,[1]Wurste!$B:$C,2,FALSE)=0,"Räucherwürste"),
IFERROR(IF(VLOOKUP(O829,[1]Wurste!$E:$F,2,FALSE)=0,"URW/URGW Wurst"),
IFERROR(IF(VLOOKUP(O829,[1]Wurste!$H:$I,2,FALSE)=0,"HF-Wurst Vegan"),
IFERROR(IF(VLOOKUP(O829,[1]Wurste!$K:$L,2,FALSE)=0,"320er ohne Würste"),
IFERROR(IF(AND(OR(Abfalldokumentation!$A829="BU3",Abfalldokumentation!$A829="Verkauf"),Abfalldokumentation!$F829="Schimmel",Abfalldokumentation!$G829="keinen Abnehmer/kein Schälpersonal"),"Div. Zipfel, ES ohne Verwendung",VLOOKUP(Abfalldokumentation!$E829,Produktgruppen!A:B,2,FALSE)),"-")))))))))))))))))))))))</f>
        <v>ganze Würste</v>
      </c>
      <c r="E829" s="76" t="str">
        <f>IFERROR(VLOOKUP(Abfalldokumentation!$O829,Artikel!A:C,3,FALSE),Abfalldokumentation!$O829)</f>
        <v>ganze Wurst Räucher</v>
      </c>
      <c r="F829" s="76" t="str">
        <f>VLOOKUP(T829,'Liste Gründe'!A:D,2,FALSE)</f>
        <v>Linienbezogen</v>
      </c>
      <c r="G829" s="75" t="str">
        <f>IF(ISBLANK(V829),VLOOKUP(Abfalldokumentation!$P829,'Liste Gründe'!A:D,3,FALSE),V829)</f>
        <v>Darm geplatzt</v>
      </c>
      <c r="H829" s="76" t="str">
        <f>IF(ISBLANK(Abfalldokumentation!$W829),"-",Abfalldokumentation!$W829)</f>
        <v>-</v>
      </c>
      <c r="I829" s="76">
        <f t="shared" si="85"/>
        <v>39</v>
      </c>
      <c r="J829" s="76" t="str">
        <f t="shared" si="86"/>
        <v>Produkte</v>
      </c>
      <c r="K829" s="76" t="str">
        <f t="shared" si="87"/>
        <v>BUs</v>
      </c>
      <c r="L829" s="76" t="str">
        <f t="shared" si="88"/>
        <v>Symptome</v>
      </c>
      <c r="M829" s="76" t="str">
        <f>IFERROR(VLOOKUP(Abfalldokumentation!$O829,Kennzahlen!S:V,3,FALSE)*Abfalldokumentation!$B829,"0")</f>
        <v>0</v>
      </c>
      <c r="N829" s="76" t="str">
        <f>IF(ISBLANK(Q829),VLOOKUP(Abfalldokumentation!$O829,'Linien - BU'!R:S,2,FALSE),Q829)</f>
        <v>Räucherei</v>
      </c>
      <c r="O829" s="77" t="str">
        <f t="shared" si="89"/>
        <v>ganze Wurst Räucher</v>
      </c>
      <c r="P829" s="77">
        <f t="shared" si="90"/>
        <v>34</v>
      </c>
      <c r="Q829" s="45" t="s">
        <v>269</v>
      </c>
      <c r="R829" s="46" t="s">
        <v>294</v>
      </c>
      <c r="S829" s="46">
        <v>10</v>
      </c>
      <c r="T829" s="46">
        <v>34</v>
      </c>
      <c r="U829" s="47">
        <v>44470</v>
      </c>
      <c r="V829" s="48"/>
      <c r="W829" s="46"/>
      <c r="X829" s="50" t="str">
        <f>IFERROR(VLOOKUP(Abfalldokumentation!$R829,Artikel!A:C,3,FALSE),Abfalldokumentation!$R829)</f>
        <v>ganze Wurst Räucher</v>
      </c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spans="1:40" ht="30" hidden="1" customHeight="1" x14ac:dyDescent="0.25">
      <c r="A830" s="78" t="str">
        <f>VLOOKUP(N830,'Linien - BU'!A:B,2,FALSE)</f>
        <v>Rest</v>
      </c>
      <c r="B830" s="79">
        <f t="shared" si="84"/>
        <v>10</v>
      </c>
      <c r="C830" s="80">
        <f>Abfalldokumentation!$U830</f>
        <v>44470</v>
      </c>
      <c r="D830" s="69" t="str">
        <f>IFERROR(IF(VLOOKUP(O830,'[1]Rohware 230'!$B:$C,2,FALSE)=0,"Rohware"),
IFERROR(IF(VLOOKUP(O830,[1]Sammelnr.!$B:$C,2,FALSE)=0,"Sammelnr. ungeschält ABS"),
IFERROR(IF(VLOOKUP(O830,[1]Sammelnr.!$E:$F,2,FALSE)=0,"Sammelnr. ungeschält VS"),
IFERROR(IF(VLOOKUP(O830,[1]Sammelnr.!$H:$I,2,FALSE)=0,"Sammelnr. geschält"),
IFERROR(IF(VLOOKUP(O830,[1]Offen!$B:$C,2,FALSE)=0,"Offen ungeschält ABS"),
IFERROR(IF(VLOOKUP(O830,[1]Offen!$E:$F,2,FALSE)=0,"Offen ungeschält VOS"),
IFERROR(IF(VLOOKUP(O830,[1]Offen!$H:$I,2,FALSE)=0,"Offen geschält RW"),
IFERROR(IF(VLOOKUP(O830,[1]Offen!$K:$L,2,FALSE)=0,"Offen vegan"),
IFERROR(IF(VLOOKUP(O830,[1]Offen!$N:$O,2,FALSE)=0,"Offen Zipfel"),
IFERROR(IF(VLOOKUP(O830,[1]Offen!$Q:$R,2,FALSE)=0,"Offen Endstücke"),
IFERROR(IF(VLOOKUP(O830,[1]Vakuumiert!$B:$C,2,FALSE)=0,"Vakuumierter VOS ungeschält"),
IFERROR(IF(VLOOKUP(O830,[1]Vakuumiert!$E:$F,2,FALSE)=0,"Vakuumierter ABS ungeschält"),
IFERROR(IF(VLOOKUP(O830,[1]Vakuumiert!$H:$I,2,FALSE)=0,"Vakuumierter VOS geschält"),
IFERROR(IF(VLOOKUP(O830,[1]Vakuumiert!$K:$L,2,FALSE)=0,"Vakuumierter VOS vegan"),
IFERROR(IF(VLOOKUP(O830,[1]Vakuumiert!$N:$O,2,FALSE)=0,"Vakuumierter VOS Zipfel"),
IFERROR(IF(VLOOKUP(O830,[1]Vakuumiert!$Q:$R,2,FALSE)=0,"Vakuumiert geschält"),
IFERROR(IF(VLOOKUP(O830,'[1]vakuumierte Fertigprodukte'!$B:$C,2,FALSE)=0,"Fertigprodukte"),
IFERROR(IF(VLOOKUP(O830,'[1]vakuumierte Fertigprodukte'!$E:$FI,2,FALSE)=0,"Vakuumierte Zipfel"),
IFERROR(IF(VLOOKUP(O830,[1]Wurste!$B:$C,2,FALSE)=0,"Räucherwürste"),
IFERROR(IF(VLOOKUP(O830,[1]Wurste!$E:$F,2,FALSE)=0,"URW/URGW Wurst"),
IFERROR(IF(VLOOKUP(O830,[1]Wurste!$H:$I,2,FALSE)=0,"HF-Wurst Vegan"),
IFERROR(IF(VLOOKUP(O830,[1]Wurste!$K:$L,2,FALSE)=0,"320er ohne Würste"),
IFERROR(IF(AND(OR(Abfalldokumentation!$A830="BU3",Abfalldokumentation!$A830="Verkauf"),Abfalldokumentation!$F830="Schimmel",Abfalldokumentation!$G830="keinen Abnehmer/kein Schälpersonal"),"Div. Zipfel, ES ohne Verwendung",VLOOKUP(Abfalldokumentation!$E830,Produktgruppen!A:B,2,FALSE)),"-")))))))))))))))))))))))</f>
        <v>Qualitätssicherung</v>
      </c>
      <c r="E830" s="81" t="str">
        <f>IFERROR(VLOOKUP(Abfalldokumentation!$O830,Artikel!A:C,3,FALSE),Abfalldokumentation!$O830)</f>
        <v>Laborproben</v>
      </c>
      <c r="F830" s="81" t="str">
        <f>VLOOKUP(T830,'Liste Gründe'!A:D,2,FALSE)</f>
        <v>Qualitätssicherung</v>
      </c>
      <c r="G830" s="80" t="str">
        <f>IF(ISBLANK(V830),VLOOKUP(Abfalldokumentation!$P830,'Liste Gründe'!A:D,3,FALSE),V830)</f>
        <v>Laborprobe</v>
      </c>
      <c r="H830" s="81" t="str">
        <f>IF(ISBLANK(Abfalldokumentation!$W830),"-",Abfalldokumentation!$W830)</f>
        <v>Laborprobe</v>
      </c>
      <c r="I830" s="81">
        <f t="shared" si="85"/>
        <v>39</v>
      </c>
      <c r="J830" s="81" t="str">
        <f t="shared" si="86"/>
        <v>Produkte</v>
      </c>
      <c r="K830" s="81" t="str">
        <f t="shared" si="87"/>
        <v>BUs</v>
      </c>
      <c r="L830" s="81" t="str">
        <f t="shared" si="88"/>
        <v>Symptome</v>
      </c>
      <c r="M830" s="81" t="str">
        <f>IFERROR(VLOOKUP(Abfalldokumentation!$O830,Kennzahlen!S:V,3,FALSE)*Abfalldokumentation!$B830,"0")</f>
        <v>0</v>
      </c>
      <c r="N830" s="81" t="str">
        <f>IF(ISBLANK(Q830),VLOOKUP(Abfalldokumentation!$O830,'Linien - BU'!R:S,2,FALSE),Q830)</f>
        <v>Labor</v>
      </c>
      <c r="O830" s="77" t="str">
        <f t="shared" si="89"/>
        <v>Laborproben</v>
      </c>
      <c r="P830" s="77">
        <f t="shared" si="90"/>
        <v>73</v>
      </c>
      <c r="Q830" s="39" t="s">
        <v>199</v>
      </c>
      <c r="R830" s="40" t="s">
        <v>200</v>
      </c>
      <c r="S830" s="40">
        <v>10</v>
      </c>
      <c r="T830" s="51">
        <v>73</v>
      </c>
      <c r="U830" s="41">
        <v>44470</v>
      </c>
      <c r="V830" s="42" t="s">
        <v>201</v>
      </c>
      <c r="W830" s="40" t="s">
        <v>201</v>
      </c>
      <c r="X830" s="44" t="str">
        <f>IFERROR(VLOOKUP(Abfalldokumentation!$R830,Artikel!A:C,3,FALSE),Abfalldokumentation!$R830)</f>
        <v>Laborproben</v>
      </c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spans="1:40" ht="30" hidden="1" customHeight="1" x14ac:dyDescent="0.25">
      <c r="A831" s="73" t="str">
        <f>VLOOKUP(N831,'Linien - BU'!A:B,2,FALSE)</f>
        <v>Rest</v>
      </c>
      <c r="B831" s="74">
        <f t="shared" si="84"/>
        <v>70</v>
      </c>
      <c r="C831" s="75">
        <f>Abfalldokumentation!$U831</f>
        <v>44470</v>
      </c>
      <c r="D831" s="69" t="str">
        <f>IFERROR(IF(VLOOKUP(O831,'[1]Rohware 230'!$B:$C,2,FALSE)=0,"Rohware"),
IFERROR(IF(VLOOKUP(O831,[1]Sammelnr.!$B:$C,2,FALSE)=0,"Sammelnr. ungeschält ABS"),
IFERROR(IF(VLOOKUP(O831,[1]Sammelnr.!$E:$F,2,FALSE)=0,"Sammelnr. ungeschält VS"),
IFERROR(IF(VLOOKUP(O831,[1]Sammelnr.!$H:$I,2,FALSE)=0,"Sammelnr. geschält"),
IFERROR(IF(VLOOKUP(O831,[1]Offen!$B:$C,2,FALSE)=0,"Offen ungeschält ABS"),
IFERROR(IF(VLOOKUP(O831,[1]Offen!$E:$F,2,FALSE)=0,"Offen ungeschält VOS"),
IFERROR(IF(VLOOKUP(O831,[1]Offen!$H:$I,2,FALSE)=0,"Offen geschält RW"),
IFERROR(IF(VLOOKUP(O831,[1]Offen!$K:$L,2,FALSE)=0,"Offen vegan"),
IFERROR(IF(VLOOKUP(O831,[1]Offen!$N:$O,2,FALSE)=0,"Offen Zipfel"),
IFERROR(IF(VLOOKUP(O831,[1]Offen!$Q:$R,2,FALSE)=0,"Offen Endstücke"),
IFERROR(IF(VLOOKUP(O831,[1]Vakuumiert!$B:$C,2,FALSE)=0,"Vakuumierter VOS ungeschält"),
IFERROR(IF(VLOOKUP(O831,[1]Vakuumiert!$E:$F,2,FALSE)=0,"Vakuumierter ABS ungeschält"),
IFERROR(IF(VLOOKUP(O831,[1]Vakuumiert!$H:$I,2,FALSE)=0,"Vakuumierter VOS geschält"),
IFERROR(IF(VLOOKUP(O831,[1]Vakuumiert!$K:$L,2,FALSE)=0,"Vakuumierter VOS vegan"),
IFERROR(IF(VLOOKUP(O831,[1]Vakuumiert!$N:$O,2,FALSE)=0,"Vakuumierter VOS Zipfel"),
IFERROR(IF(VLOOKUP(O831,[1]Vakuumiert!$Q:$R,2,FALSE)=0,"Vakuumiert geschält"),
IFERROR(IF(VLOOKUP(O831,'[1]vakuumierte Fertigprodukte'!$B:$C,2,FALSE)=0,"Fertigprodukte"),
IFERROR(IF(VLOOKUP(O831,'[1]vakuumierte Fertigprodukte'!$E:$FI,2,FALSE)=0,"Vakuumierte Zipfel"),
IFERROR(IF(VLOOKUP(O831,[1]Wurste!$B:$C,2,FALSE)=0,"Räucherwürste"),
IFERROR(IF(VLOOKUP(O831,[1]Wurste!$E:$F,2,FALSE)=0,"URW/URGW Wurst"),
IFERROR(IF(VLOOKUP(O831,[1]Wurste!$H:$I,2,FALSE)=0,"HF-Wurst Vegan"),
IFERROR(IF(VLOOKUP(O831,[1]Wurste!$K:$L,2,FALSE)=0,"320er ohne Würste"),
IFERROR(IF(AND(OR(Abfalldokumentation!$A831="BU3",Abfalldokumentation!$A831="Verkauf"),Abfalldokumentation!$F831="Schimmel",Abfalldokumentation!$G831="keinen Abnehmer/kein Schälpersonal"),"Div. Zipfel, ES ohne Verwendung",VLOOKUP(Abfalldokumentation!$E831,Produktgruppen!A:B,2,FALSE)),"-")))))))))))))))))))))))</f>
        <v>Qualitätssicherung</v>
      </c>
      <c r="E831" s="76" t="str">
        <f>IFERROR(VLOOKUP(Abfalldokumentation!$O831,Artikel!A:C,3,FALSE),Abfalldokumentation!$O831)</f>
        <v>Rückstellproben</v>
      </c>
      <c r="F831" s="76" t="str">
        <f>VLOOKUP(T831,'Liste Gründe'!A:D,2,FALSE)</f>
        <v>Qualitätssicherung</v>
      </c>
      <c r="G831" s="75" t="str">
        <f>IF(ISBLANK(V831),VLOOKUP(Abfalldokumentation!$P831,'Liste Gründe'!A:D,3,FALSE),V831)</f>
        <v>Rückstellproben</v>
      </c>
      <c r="H831" s="76" t="str">
        <f>IF(ISBLANK(Abfalldokumentation!$W831),"-",Abfalldokumentation!$W831)</f>
        <v>Rückstellproben</v>
      </c>
      <c r="I831" s="76">
        <f t="shared" si="85"/>
        <v>39</v>
      </c>
      <c r="J831" s="76" t="str">
        <f t="shared" si="86"/>
        <v>Produkte</v>
      </c>
      <c r="K831" s="76" t="str">
        <f t="shared" si="87"/>
        <v>BUs</v>
      </c>
      <c r="L831" s="76" t="str">
        <f t="shared" si="88"/>
        <v>Symptome</v>
      </c>
      <c r="M831" s="76" t="str">
        <f>IFERROR(VLOOKUP(Abfalldokumentation!$O831,Kennzahlen!S:V,3,FALSE)*Abfalldokumentation!$B831,"0")</f>
        <v>0</v>
      </c>
      <c r="N831" s="76" t="str">
        <f>IF(ISBLANK(Q831),VLOOKUP(Abfalldokumentation!$O831,'Linien - BU'!R:S,2,FALSE),Q831)</f>
        <v>Labor</v>
      </c>
      <c r="O831" s="77" t="str">
        <f t="shared" si="89"/>
        <v>Rückstellproben</v>
      </c>
      <c r="P831" s="77">
        <f t="shared" si="90"/>
        <v>70</v>
      </c>
      <c r="Q831" s="45" t="s">
        <v>199</v>
      </c>
      <c r="R831" s="48" t="s">
        <v>212</v>
      </c>
      <c r="S831" s="46">
        <v>70</v>
      </c>
      <c r="T831" s="46">
        <v>70</v>
      </c>
      <c r="U831" s="47">
        <v>44470</v>
      </c>
      <c r="V831" s="48" t="s">
        <v>212</v>
      </c>
      <c r="W831" s="46" t="s">
        <v>212</v>
      </c>
      <c r="X831" s="50" t="str">
        <f>IFERROR(VLOOKUP(Abfalldokumentation!$R831,Artikel!A:C,3,FALSE),Abfalldokumentation!$R831)</f>
        <v>Rückstellproben</v>
      </c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spans="1:40" ht="30" hidden="1" customHeight="1" x14ac:dyDescent="0.25">
      <c r="A832" s="78" t="str">
        <f>VLOOKUP(N832,'Linien - BU'!A:B,2,FALSE)</f>
        <v>Rest</v>
      </c>
      <c r="B832" s="79">
        <f t="shared" si="84"/>
        <v>163</v>
      </c>
      <c r="C832" s="80">
        <f>Abfalldokumentation!$U832</f>
        <v>44470</v>
      </c>
      <c r="D832" s="69" t="str">
        <f>IFERROR(IF(VLOOKUP(O832,'[1]Rohware 230'!$B:$C,2,FALSE)=0,"Rohware"),
IFERROR(IF(VLOOKUP(O832,[1]Sammelnr.!$B:$C,2,FALSE)=0,"Sammelnr. ungeschält ABS"),
IFERROR(IF(VLOOKUP(O832,[1]Sammelnr.!$E:$F,2,FALSE)=0,"Sammelnr. ungeschält VS"),
IFERROR(IF(VLOOKUP(O832,[1]Sammelnr.!$H:$I,2,FALSE)=0,"Sammelnr. geschält"),
IFERROR(IF(VLOOKUP(O832,[1]Offen!$B:$C,2,FALSE)=0,"Offen ungeschält ABS"),
IFERROR(IF(VLOOKUP(O832,[1]Offen!$E:$F,2,FALSE)=0,"Offen ungeschält VOS"),
IFERROR(IF(VLOOKUP(O832,[1]Offen!$H:$I,2,FALSE)=0,"Offen geschält RW"),
IFERROR(IF(VLOOKUP(O832,[1]Offen!$K:$L,2,FALSE)=0,"Offen vegan"),
IFERROR(IF(VLOOKUP(O832,[1]Offen!$N:$O,2,FALSE)=0,"Offen Zipfel"),
IFERROR(IF(VLOOKUP(O832,[1]Offen!$Q:$R,2,FALSE)=0,"Offen Endstücke"),
IFERROR(IF(VLOOKUP(O832,[1]Vakuumiert!$B:$C,2,FALSE)=0,"Vakuumierter VOS ungeschält"),
IFERROR(IF(VLOOKUP(O832,[1]Vakuumiert!$E:$F,2,FALSE)=0,"Vakuumierter ABS ungeschält"),
IFERROR(IF(VLOOKUP(O832,[1]Vakuumiert!$H:$I,2,FALSE)=0,"Vakuumierter VOS geschält"),
IFERROR(IF(VLOOKUP(O832,[1]Vakuumiert!$K:$L,2,FALSE)=0,"Vakuumierter VOS vegan"),
IFERROR(IF(VLOOKUP(O832,[1]Vakuumiert!$N:$O,2,FALSE)=0,"Vakuumierter VOS Zipfel"),
IFERROR(IF(VLOOKUP(O832,[1]Vakuumiert!$Q:$R,2,FALSE)=0,"Vakuumiert geschält"),
IFERROR(IF(VLOOKUP(O832,'[1]vakuumierte Fertigprodukte'!$B:$C,2,FALSE)=0,"Fertigprodukte"),
IFERROR(IF(VLOOKUP(O832,'[1]vakuumierte Fertigprodukte'!$E:$FI,2,FALSE)=0,"Vakuumierte Zipfel"),
IFERROR(IF(VLOOKUP(O832,[1]Wurste!$B:$C,2,FALSE)=0,"Räucherwürste"),
IFERROR(IF(VLOOKUP(O832,[1]Wurste!$E:$F,2,FALSE)=0,"URW/URGW Wurst"),
IFERROR(IF(VLOOKUP(O832,[1]Wurste!$H:$I,2,FALSE)=0,"HF-Wurst Vegan"),
IFERROR(IF(VLOOKUP(O832,[1]Wurste!$K:$L,2,FALSE)=0,"320er ohne Würste"),
IFERROR(IF(AND(OR(Abfalldokumentation!$A832="BU3",Abfalldokumentation!$A832="Verkauf"),Abfalldokumentation!$F832="Schimmel",Abfalldokumentation!$G832="keinen Abnehmer/kein Schälpersonal"),"Div. Zipfel, ES ohne Verwendung",VLOOKUP(Abfalldokumentation!$E832,Produktgruppen!A:B,2,FALSE)),"-")))))))))))))))))))))))</f>
        <v>Qualitätssicherung</v>
      </c>
      <c r="E832" s="81" t="str">
        <f>IFERROR(VLOOKUP(Abfalldokumentation!$O832,Artikel!A:C,3,FALSE),Abfalldokumentation!$O832)</f>
        <v>Rückstellproben</v>
      </c>
      <c r="F832" s="81" t="str">
        <f>VLOOKUP(T832,'Liste Gründe'!A:D,2,FALSE)</f>
        <v>Qualitätssicherung</v>
      </c>
      <c r="G832" s="80" t="str">
        <f>IF(ISBLANK(V832),VLOOKUP(Abfalldokumentation!$P832,'Liste Gründe'!A:D,3,FALSE),V832)</f>
        <v>Rückstellproben</v>
      </c>
      <c r="H832" s="81" t="str">
        <f>IF(ISBLANK(Abfalldokumentation!$W832),"-",Abfalldokumentation!$W832)</f>
        <v>-</v>
      </c>
      <c r="I832" s="81">
        <f t="shared" si="85"/>
        <v>39</v>
      </c>
      <c r="J832" s="81" t="str">
        <f t="shared" si="86"/>
        <v>Produkte</v>
      </c>
      <c r="K832" s="81" t="str">
        <f t="shared" si="87"/>
        <v>BUs</v>
      </c>
      <c r="L832" s="81" t="str">
        <f t="shared" si="88"/>
        <v>Symptome</v>
      </c>
      <c r="M832" s="81" t="str">
        <f>IFERROR(VLOOKUP(Abfalldokumentation!$O832,Kennzahlen!S:V,3,FALSE)*Abfalldokumentation!$B832,"0")</f>
        <v>0</v>
      </c>
      <c r="N832" s="81" t="str">
        <f>IF(ISBLANK(Q832),VLOOKUP(Abfalldokumentation!$O832,'Linien - BU'!R:S,2,FALSE),Q832)</f>
        <v>Labor</v>
      </c>
      <c r="O832" s="77" t="str">
        <f t="shared" si="89"/>
        <v>Rückstellproben</v>
      </c>
      <c r="P832" s="77">
        <f t="shared" si="90"/>
        <v>70</v>
      </c>
      <c r="Q832" s="39" t="s">
        <v>199</v>
      </c>
      <c r="R832" s="42" t="s">
        <v>212</v>
      </c>
      <c r="S832" s="53">
        <v>163</v>
      </c>
      <c r="T832" s="40">
        <v>70</v>
      </c>
      <c r="U832" s="41">
        <v>44470</v>
      </c>
      <c r="V832" s="42"/>
      <c r="W832" s="40"/>
      <c r="X832" s="44" t="str">
        <f>IFERROR(VLOOKUP(Abfalldokumentation!$R832,Artikel!A:C,3,FALSE),Abfalldokumentation!$R832)</f>
        <v>Rückstellproben</v>
      </c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spans="1:40" ht="30" hidden="1" customHeight="1" x14ac:dyDescent="0.25">
      <c r="A833" s="73" t="str">
        <f>VLOOKUP(N833,'Linien - BU'!A:B,2,FALSE)</f>
        <v>Rest</v>
      </c>
      <c r="B833" s="74">
        <f t="shared" si="84"/>
        <v>20</v>
      </c>
      <c r="C833" s="75">
        <f>Abfalldokumentation!$U833</f>
        <v>44470</v>
      </c>
      <c r="D833" s="69" t="str">
        <f>IFERROR(IF(VLOOKUP(O833,'[1]Rohware 230'!$B:$C,2,FALSE)=0,"Rohware"),
IFERROR(IF(VLOOKUP(O833,[1]Sammelnr.!$B:$C,2,FALSE)=0,"Sammelnr. ungeschält ABS"),
IFERROR(IF(VLOOKUP(O833,[1]Sammelnr.!$E:$F,2,FALSE)=0,"Sammelnr. ungeschält VS"),
IFERROR(IF(VLOOKUP(O833,[1]Sammelnr.!$H:$I,2,FALSE)=0,"Sammelnr. geschält"),
IFERROR(IF(VLOOKUP(O833,[1]Offen!$B:$C,2,FALSE)=0,"Offen ungeschält ABS"),
IFERROR(IF(VLOOKUP(O833,[1]Offen!$E:$F,2,FALSE)=0,"Offen ungeschält VOS"),
IFERROR(IF(VLOOKUP(O833,[1]Offen!$H:$I,2,FALSE)=0,"Offen geschält RW"),
IFERROR(IF(VLOOKUP(O833,[1]Offen!$K:$L,2,FALSE)=0,"Offen vegan"),
IFERROR(IF(VLOOKUP(O833,[1]Offen!$N:$O,2,FALSE)=0,"Offen Zipfel"),
IFERROR(IF(VLOOKUP(O833,[1]Offen!$Q:$R,2,FALSE)=0,"Offen Endstücke"),
IFERROR(IF(VLOOKUP(O833,[1]Vakuumiert!$B:$C,2,FALSE)=0,"Vakuumierter VOS ungeschält"),
IFERROR(IF(VLOOKUP(O833,[1]Vakuumiert!$E:$F,2,FALSE)=0,"Vakuumierter ABS ungeschält"),
IFERROR(IF(VLOOKUP(O833,[1]Vakuumiert!$H:$I,2,FALSE)=0,"Vakuumierter VOS geschält"),
IFERROR(IF(VLOOKUP(O833,[1]Vakuumiert!$K:$L,2,FALSE)=0,"Vakuumierter VOS vegan"),
IFERROR(IF(VLOOKUP(O833,[1]Vakuumiert!$N:$O,2,FALSE)=0,"Vakuumierter VOS Zipfel"),
IFERROR(IF(VLOOKUP(O833,[1]Vakuumiert!$Q:$R,2,FALSE)=0,"Vakuumiert geschält"),
IFERROR(IF(VLOOKUP(O833,'[1]vakuumierte Fertigprodukte'!$B:$C,2,FALSE)=0,"Fertigprodukte"),
IFERROR(IF(VLOOKUP(O833,'[1]vakuumierte Fertigprodukte'!$E:$FI,2,FALSE)=0,"Vakuumierte Zipfel"),
IFERROR(IF(VLOOKUP(O833,[1]Wurste!$B:$C,2,FALSE)=0,"Räucherwürste"),
IFERROR(IF(VLOOKUP(O833,[1]Wurste!$E:$F,2,FALSE)=0,"URW/URGW Wurst"),
IFERROR(IF(VLOOKUP(O833,[1]Wurste!$H:$I,2,FALSE)=0,"HF-Wurst Vegan"),
IFERROR(IF(VLOOKUP(O833,[1]Wurste!$K:$L,2,FALSE)=0,"320er ohne Würste"),
IFERROR(IF(AND(OR(Abfalldokumentation!$A833="BU3",Abfalldokumentation!$A833="Verkauf"),Abfalldokumentation!$F833="Schimmel",Abfalldokumentation!$G833="keinen Abnehmer/kein Schälpersonal"),"Div. Zipfel, ES ohne Verwendung",VLOOKUP(Abfalldokumentation!$E833,Produktgruppen!A:B,2,FALSE)),"-")))))))))))))))))))))))</f>
        <v>Rest</v>
      </c>
      <c r="E833" s="76" t="str">
        <f>IFERROR(VLOOKUP(Abfalldokumentation!$O833,Artikel!A:C,3,FALSE),Abfalldokumentation!$O833)</f>
        <v>SKZ Ammerland Block</v>
      </c>
      <c r="F833" s="76" t="str">
        <f>VLOOKUP(T833,'Liste Gründe'!A:D,2,FALSE)</f>
        <v>Qualitätssicherung</v>
      </c>
      <c r="G833" s="75" t="str">
        <f>IF(ISBLANK(V833),VLOOKUP(Abfalldokumentation!$P833,'Liste Gründe'!A:D,3,FALSE),V833)</f>
        <v>Laborprobe</v>
      </c>
      <c r="H833" s="76" t="str">
        <f>IF(ISBLANK(Abfalldokumentation!$W833),"-",Abfalldokumentation!$W833)</f>
        <v>Laborprobe</v>
      </c>
      <c r="I833" s="76">
        <f t="shared" si="85"/>
        <v>39</v>
      </c>
      <c r="J833" s="76" t="str">
        <f t="shared" si="86"/>
        <v>Produkte</v>
      </c>
      <c r="K833" s="76" t="str">
        <f t="shared" si="87"/>
        <v>BUs</v>
      </c>
      <c r="L833" s="76" t="str">
        <f t="shared" si="88"/>
        <v>Symptome</v>
      </c>
      <c r="M833" s="76" t="str">
        <f>IFERROR(VLOOKUP(Abfalldokumentation!$O833,Kennzahlen!S:V,3,FALSE)*Abfalldokumentation!$B833,"0")</f>
        <v>0</v>
      </c>
      <c r="N833" s="76" t="str">
        <f>IF(ISBLANK(Q833),VLOOKUP(Abfalldokumentation!$O833,'Linien - BU'!R:S,2,FALSE),Q833)</f>
        <v>Labor</v>
      </c>
      <c r="O833" s="77" t="str">
        <f t="shared" si="89"/>
        <v>SKZ Ammerland Block</v>
      </c>
      <c r="P833" s="77">
        <f t="shared" si="90"/>
        <v>73</v>
      </c>
      <c r="Q833" s="45" t="s">
        <v>199</v>
      </c>
      <c r="R833" s="46" t="s">
        <v>295</v>
      </c>
      <c r="S833" s="46">
        <v>20</v>
      </c>
      <c r="T833" s="52">
        <v>73</v>
      </c>
      <c r="U833" s="47">
        <v>44470</v>
      </c>
      <c r="V833" s="48" t="s">
        <v>201</v>
      </c>
      <c r="W833" s="46" t="s">
        <v>201</v>
      </c>
      <c r="X833" s="50" t="str">
        <f>IFERROR(VLOOKUP(Abfalldokumentation!$R833,Artikel!A:C,3,FALSE),Abfalldokumentation!$R833)</f>
        <v>SKZ Ammerland Block</v>
      </c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spans="1:40" ht="30" hidden="1" customHeight="1" x14ac:dyDescent="0.25">
      <c r="A834" s="78" t="str">
        <f>VLOOKUP(N834,'Linien - BU'!A:B,2,FALSE)</f>
        <v>BU1</v>
      </c>
      <c r="B834" s="79">
        <f t="shared" ref="B834:B897" si="91">S834</f>
        <v>641</v>
      </c>
      <c r="C834" s="80">
        <f>Abfalldokumentation!$U834</f>
        <v>44473</v>
      </c>
      <c r="D834" s="69" t="str">
        <f>IFERROR(IF(VLOOKUP(O834,'[1]Rohware 230'!$B:$C,2,FALSE)=0,"Rohware"),
IFERROR(IF(VLOOKUP(O834,[1]Sammelnr.!$B:$C,2,FALSE)=0,"Sammelnr. ungeschält ABS"),
IFERROR(IF(VLOOKUP(O834,[1]Sammelnr.!$E:$F,2,FALSE)=0,"Sammelnr. ungeschält VS"),
IFERROR(IF(VLOOKUP(O834,[1]Sammelnr.!$H:$I,2,FALSE)=0,"Sammelnr. geschält"),
IFERROR(IF(VLOOKUP(O834,[1]Offen!$B:$C,2,FALSE)=0,"Offen ungeschält ABS"),
IFERROR(IF(VLOOKUP(O834,[1]Offen!$E:$F,2,FALSE)=0,"Offen ungeschält VOS"),
IFERROR(IF(VLOOKUP(O834,[1]Offen!$H:$I,2,FALSE)=0,"Offen geschält RW"),
IFERROR(IF(VLOOKUP(O834,[1]Offen!$K:$L,2,FALSE)=0,"Offen vegan"),
IFERROR(IF(VLOOKUP(O834,[1]Offen!$N:$O,2,FALSE)=0,"Offen Zipfel"),
IFERROR(IF(VLOOKUP(O834,[1]Offen!$Q:$R,2,FALSE)=0,"Offen Endstücke"),
IFERROR(IF(VLOOKUP(O834,[1]Vakuumiert!$B:$C,2,FALSE)=0,"Vakuumierter VOS ungeschält"),
IFERROR(IF(VLOOKUP(O834,[1]Vakuumiert!$E:$F,2,FALSE)=0,"Vakuumierter ABS ungeschält"),
IFERROR(IF(VLOOKUP(O834,[1]Vakuumiert!$H:$I,2,FALSE)=0,"Vakuumierter VOS geschält"),
IFERROR(IF(VLOOKUP(O834,[1]Vakuumiert!$K:$L,2,FALSE)=0,"Vakuumierter VOS vegan"),
IFERROR(IF(VLOOKUP(O834,[1]Vakuumiert!$N:$O,2,FALSE)=0,"Vakuumierter VOS Zipfel"),
IFERROR(IF(VLOOKUP(O834,[1]Vakuumiert!$Q:$R,2,FALSE)=0,"Vakuumiert geschält"),
IFERROR(IF(VLOOKUP(O834,'[1]vakuumierte Fertigprodukte'!$B:$C,2,FALSE)=0,"Fertigprodukte"),
IFERROR(IF(VLOOKUP(O834,'[1]vakuumierte Fertigprodukte'!$E:$FI,2,FALSE)=0,"Vakuumierte Zipfel"),
IFERROR(IF(VLOOKUP(O834,[1]Wurste!$B:$C,2,FALSE)=0,"Räucherwürste"),
IFERROR(IF(VLOOKUP(O834,[1]Wurste!$E:$F,2,FALSE)=0,"URW/URGW Wurst"),
IFERROR(IF(VLOOKUP(O834,[1]Wurste!$H:$I,2,FALSE)=0,"HF-Wurst Vegan"),
IFERROR(IF(VLOOKUP(O834,[1]Wurste!$K:$L,2,FALSE)=0,"320er ohne Würste"),
IFERROR(IF(AND(OR(Abfalldokumentation!$A834="BU3",Abfalldokumentation!$A834="Verkauf"),Abfalldokumentation!$F834="Schimmel",Abfalldokumentation!$G834="keinen Abnehmer/kein Schälpersonal"),"Div. Zipfel, ES ohne Verwendung",VLOOKUP(Abfalldokumentation!$E834,Produktgruppen!A:B,2,FALSE)),"-")))))))))))))))))))))))</f>
        <v>Vorschmelz</v>
      </c>
      <c r="E834" s="81" t="str">
        <f>IFERROR(VLOOKUP(Abfalldokumentation!$O834,Artikel!A:C,3,FALSE),Abfalldokumentation!$O834)</f>
        <v>VOS Räucher Natur Natri</v>
      </c>
      <c r="F834" s="81" t="str">
        <f>VLOOKUP(T834,'Liste Gründe'!A:D,2,FALSE)</f>
        <v>Schimmel</v>
      </c>
      <c r="G834" s="80" t="str">
        <f>IF(ISBLANK(V834),VLOOKUP(Abfalldokumentation!$P834,'Liste Gründe'!A:D,3,FALSE),V834)</f>
        <v>keine Verarbeitung</v>
      </c>
      <c r="H834" s="81" t="str">
        <f>IF(ISBLANK(Abfalldokumentation!$W834),"-",Abfalldokumentation!$W834)</f>
        <v>-</v>
      </c>
      <c r="I834" s="81">
        <f t="shared" ref="I834:I897" si="92">_xlfn.ISOWEEKNUM(C834)</f>
        <v>40</v>
      </c>
      <c r="J834" s="81" t="str">
        <f t="shared" ref="J834:J897" si="93">"Produkte"</f>
        <v>Produkte</v>
      </c>
      <c r="K834" s="81" t="str">
        <f t="shared" ref="K834:K897" si="94">"BUs"</f>
        <v>BUs</v>
      </c>
      <c r="L834" s="81" t="str">
        <f t="shared" ref="L834:L897" si="95">"Symptome"</f>
        <v>Symptome</v>
      </c>
      <c r="M834" s="81">
        <f>IFERROR(VLOOKUP(Abfalldokumentation!$O834,Kennzahlen!S:V,3,FALSE)*Abfalldokumentation!$B834,"0")</f>
        <v>320.5</v>
      </c>
      <c r="N834" s="81" t="str">
        <f>IF(ISBLANK(Q834),VLOOKUP(Abfalldokumentation!$O834,'Linien - BU'!R:S,2,FALSE),Q834)</f>
        <v>Schmelze</v>
      </c>
      <c r="O834" s="77">
        <f t="shared" ref="O834:O897" si="96">R834</f>
        <v>29500498</v>
      </c>
      <c r="P834" s="77">
        <f t="shared" ref="P834:P897" si="97">T834</f>
        <v>12</v>
      </c>
      <c r="Q834" s="39" t="s">
        <v>184</v>
      </c>
      <c r="R834" s="40">
        <v>29500498</v>
      </c>
      <c r="S834" s="40">
        <v>641</v>
      </c>
      <c r="T834" s="40">
        <v>12</v>
      </c>
      <c r="U834" s="41">
        <v>44473</v>
      </c>
      <c r="V834" s="42" t="s">
        <v>22</v>
      </c>
      <c r="W834" s="40" t="s">
        <v>54</v>
      </c>
      <c r="X834" s="44" t="str">
        <f>IFERROR(VLOOKUP(Abfalldokumentation!$R834,Artikel!A:C,3,FALSE),Abfalldokumentation!$R834)</f>
        <v>VOS Räucher Natur Natri</v>
      </c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spans="1:40" ht="30" hidden="1" customHeight="1" x14ac:dyDescent="0.25">
      <c r="A835" s="73" t="str">
        <f>VLOOKUP(N835,'Linien - BU'!A:B,2,FALSE)</f>
        <v>BU3</v>
      </c>
      <c r="B835" s="74">
        <f t="shared" si="91"/>
        <v>178</v>
      </c>
      <c r="C835" s="75">
        <f>Abfalldokumentation!$U835</f>
        <v>44473</v>
      </c>
      <c r="D835" s="69" t="str">
        <f>IFERROR(IF(VLOOKUP(O835,'[1]Rohware 230'!$B:$C,2,FALSE)=0,"Rohware"),
IFERROR(IF(VLOOKUP(O835,[1]Sammelnr.!$B:$C,2,FALSE)=0,"Sammelnr. ungeschält ABS"),
IFERROR(IF(VLOOKUP(O835,[1]Sammelnr.!$E:$F,2,FALSE)=0,"Sammelnr. ungeschält VS"),
IFERROR(IF(VLOOKUP(O835,[1]Sammelnr.!$H:$I,2,FALSE)=0,"Sammelnr. geschält"),
IFERROR(IF(VLOOKUP(O835,[1]Offen!$B:$C,2,FALSE)=0,"Offen ungeschält ABS"),
IFERROR(IF(VLOOKUP(O835,[1]Offen!$E:$F,2,FALSE)=0,"Offen ungeschält VOS"),
IFERROR(IF(VLOOKUP(O835,[1]Offen!$H:$I,2,FALSE)=0,"Offen geschält RW"),
IFERROR(IF(VLOOKUP(O835,[1]Offen!$K:$L,2,FALSE)=0,"Offen vegan"),
IFERROR(IF(VLOOKUP(O835,[1]Offen!$N:$O,2,FALSE)=0,"Offen Zipfel"),
IFERROR(IF(VLOOKUP(O835,[1]Offen!$Q:$R,2,FALSE)=0,"Offen Endstücke"),
IFERROR(IF(VLOOKUP(O835,[1]Vakuumiert!$B:$C,2,FALSE)=0,"Vakuumierter VOS ungeschält"),
IFERROR(IF(VLOOKUP(O835,[1]Vakuumiert!$E:$F,2,FALSE)=0,"Vakuumierter ABS ungeschält"),
IFERROR(IF(VLOOKUP(O835,[1]Vakuumiert!$H:$I,2,FALSE)=0,"Vakuumierter VOS geschält"),
IFERROR(IF(VLOOKUP(O835,[1]Vakuumiert!$K:$L,2,FALSE)=0,"Vakuumierter VOS vegan"),
IFERROR(IF(VLOOKUP(O835,[1]Vakuumiert!$N:$O,2,FALSE)=0,"Vakuumierter VOS Zipfel"),
IFERROR(IF(VLOOKUP(O835,[1]Vakuumiert!$Q:$R,2,FALSE)=0,"Vakuumiert geschält"),
IFERROR(IF(VLOOKUP(O835,'[1]vakuumierte Fertigprodukte'!$B:$C,2,FALSE)=0,"Fertigprodukte"),
IFERROR(IF(VLOOKUP(O835,'[1]vakuumierte Fertigprodukte'!$E:$FI,2,FALSE)=0,"Vakuumierte Zipfel"),
IFERROR(IF(VLOOKUP(O835,[1]Wurste!$B:$C,2,FALSE)=0,"Räucherwürste"),
IFERROR(IF(VLOOKUP(O835,[1]Wurste!$E:$F,2,FALSE)=0,"URW/URGW Wurst"),
IFERROR(IF(VLOOKUP(O835,[1]Wurste!$H:$I,2,FALSE)=0,"HF-Wurst Vegan"),
IFERROR(IF(VLOOKUP(O835,[1]Wurste!$K:$L,2,FALSE)=0,"320er ohne Würste"),
IFERROR(IF(AND(OR(Abfalldokumentation!$A835="BU3",Abfalldokumentation!$A835="Verkauf"),Abfalldokumentation!$F835="Schimmel",Abfalldokumentation!$G835="keinen Abnehmer/kein Schälpersonal"),"Div. Zipfel, ES ohne Verwendung",VLOOKUP(Abfalldokumentation!$E835,Produktgruppen!A:B,2,FALSE)),"-")))))))))))))))))))))))</f>
        <v>Vorschmelz</v>
      </c>
      <c r="E835" s="76" t="str">
        <f>IFERROR(VLOOKUP(Abfalldokumentation!$O835,Artikel!A:C,3,FALSE),Abfalldokumentation!$O835)</f>
        <v>VOS Räucher Schinken Vo</v>
      </c>
      <c r="F835" s="76" t="str">
        <f>VLOOKUP(T835,'Liste Gründe'!A:D,2,FALSE)</f>
        <v>Schimmel</v>
      </c>
      <c r="G835" s="75" t="str">
        <f>IF(ISBLANK(V835),VLOOKUP(Abfalldokumentation!$P835,'Liste Gründe'!A:D,3,FALSE),V835)</f>
        <v>VOS &gt; Einsatz</v>
      </c>
      <c r="H835" s="76" t="str">
        <f>IF(ISBLANK(Abfalldokumentation!$W835),"-",Abfalldokumentation!$W835)</f>
        <v>-</v>
      </c>
      <c r="I835" s="76">
        <f t="shared" si="92"/>
        <v>40</v>
      </c>
      <c r="J835" s="76" t="str">
        <f t="shared" si="93"/>
        <v>Produkte</v>
      </c>
      <c r="K835" s="76" t="str">
        <f t="shared" si="94"/>
        <v>BUs</v>
      </c>
      <c r="L835" s="76" t="str">
        <f t="shared" si="95"/>
        <v>Symptome</v>
      </c>
      <c r="M835" s="76">
        <f>IFERROR(VLOOKUP(Abfalldokumentation!$O835,Kennzahlen!S:V,3,FALSE)*Abfalldokumentation!$B835,"0")</f>
        <v>89</v>
      </c>
      <c r="N835" s="76" t="str">
        <f>IF(ISBLANK(Q835),VLOOKUP(Abfalldokumentation!$O835,'Linien - BU'!R:S,2,FALSE),Q835)</f>
        <v>BU3</v>
      </c>
      <c r="O835" s="77">
        <f t="shared" si="96"/>
        <v>29500528</v>
      </c>
      <c r="P835" s="77">
        <f t="shared" si="97"/>
        <v>12</v>
      </c>
      <c r="Q835" s="45" t="s">
        <v>8</v>
      </c>
      <c r="R835" s="46">
        <v>29500528</v>
      </c>
      <c r="S835" s="46">
        <v>178</v>
      </c>
      <c r="T835" s="46">
        <v>12</v>
      </c>
      <c r="U835" s="47">
        <v>44473</v>
      </c>
      <c r="V835" s="48" t="s">
        <v>21</v>
      </c>
      <c r="W835" s="46" t="s">
        <v>54</v>
      </c>
      <c r="X835" s="50" t="str">
        <f>IFERROR(VLOOKUP(Abfalldokumentation!$R835,Artikel!A:C,3,FALSE),Abfalldokumentation!$R835)</f>
        <v>VOS Räucher Schinken Vo</v>
      </c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spans="1:40" ht="30" hidden="1" customHeight="1" x14ac:dyDescent="0.25">
      <c r="A836" s="78" t="str">
        <f>VLOOKUP(N836,'Linien - BU'!A:B,2,FALSE)</f>
        <v>BU3</v>
      </c>
      <c r="B836" s="79">
        <f t="shared" si="91"/>
        <v>547</v>
      </c>
      <c r="C836" s="80">
        <f>Abfalldokumentation!$U836</f>
        <v>44473</v>
      </c>
      <c r="D836" s="69" t="str">
        <f>IFERROR(IF(VLOOKUP(O836,'[1]Rohware 230'!$B:$C,2,FALSE)=0,"Rohware"),
IFERROR(IF(VLOOKUP(O836,[1]Sammelnr.!$B:$C,2,FALSE)=0,"Sammelnr. ungeschält ABS"),
IFERROR(IF(VLOOKUP(O836,[1]Sammelnr.!$E:$F,2,FALSE)=0,"Sammelnr. ungeschält VS"),
IFERROR(IF(VLOOKUP(O836,[1]Sammelnr.!$H:$I,2,FALSE)=0,"Sammelnr. geschält"),
IFERROR(IF(VLOOKUP(O836,[1]Offen!$B:$C,2,FALSE)=0,"Offen ungeschält ABS"),
IFERROR(IF(VLOOKUP(O836,[1]Offen!$E:$F,2,FALSE)=0,"Offen ungeschält VOS"),
IFERROR(IF(VLOOKUP(O836,[1]Offen!$H:$I,2,FALSE)=0,"Offen geschält RW"),
IFERROR(IF(VLOOKUP(O836,[1]Offen!$K:$L,2,FALSE)=0,"Offen vegan"),
IFERROR(IF(VLOOKUP(O836,[1]Offen!$N:$O,2,FALSE)=0,"Offen Zipfel"),
IFERROR(IF(VLOOKUP(O836,[1]Offen!$Q:$R,2,FALSE)=0,"Offen Endstücke"),
IFERROR(IF(VLOOKUP(O836,[1]Vakuumiert!$B:$C,2,FALSE)=0,"Vakuumierter VOS ungeschält"),
IFERROR(IF(VLOOKUP(O836,[1]Vakuumiert!$E:$F,2,FALSE)=0,"Vakuumierter ABS ungeschält"),
IFERROR(IF(VLOOKUP(O836,[1]Vakuumiert!$H:$I,2,FALSE)=0,"Vakuumierter VOS geschält"),
IFERROR(IF(VLOOKUP(O836,[1]Vakuumiert!$K:$L,2,FALSE)=0,"Vakuumierter VOS vegan"),
IFERROR(IF(VLOOKUP(O836,[1]Vakuumiert!$N:$O,2,FALSE)=0,"Vakuumierter VOS Zipfel"),
IFERROR(IF(VLOOKUP(O836,[1]Vakuumiert!$Q:$R,2,FALSE)=0,"Vakuumiert geschält"),
IFERROR(IF(VLOOKUP(O836,'[1]vakuumierte Fertigprodukte'!$B:$C,2,FALSE)=0,"Fertigprodukte"),
IFERROR(IF(VLOOKUP(O836,'[1]vakuumierte Fertigprodukte'!$E:$FI,2,FALSE)=0,"Vakuumierte Zipfel"),
IFERROR(IF(VLOOKUP(O836,[1]Wurste!$B:$C,2,FALSE)=0,"Räucherwürste"),
IFERROR(IF(VLOOKUP(O836,[1]Wurste!$E:$F,2,FALSE)=0,"URW/URGW Wurst"),
IFERROR(IF(VLOOKUP(O836,[1]Wurste!$H:$I,2,FALSE)=0,"HF-Wurst Vegan"),
IFERROR(IF(VLOOKUP(O836,[1]Wurste!$K:$L,2,FALSE)=0,"320er ohne Würste"),
IFERROR(IF(AND(OR(Abfalldokumentation!$A836="BU3",Abfalldokumentation!$A836="Verkauf"),Abfalldokumentation!$F836="Schimmel",Abfalldokumentation!$G836="keinen Abnehmer/kein Schälpersonal"),"Div. Zipfel, ES ohne Verwendung",VLOOKUP(Abfalldokumentation!$E836,Produktgruppen!A:B,2,FALSE)),"-")))))))))))))))))))))))</f>
        <v>Vorschmelz</v>
      </c>
      <c r="E836" s="81" t="str">
        <f>IFERROR(VLOOKUP(Abfalldokumentation!$O836,Artikel!A:C,3,FALSE),Abfalldokumentation!$O836)</f>
        <v>VOS Räucher Vorschmelzr</v>
      </c>
      <c r="F836" s="81" t="str">
        <f>VLOOKUP(T836,'Liste Gründe'!A:D,2,FALSE)</f>
        <v>Schimmel</v>
      </c>
      <c r="G836" s="80" t="str">
        <f>IF(ISBLANK(V836),VLOOKUP(Abfalldokumentation!$P836,'Liste Gründe'!A:D,3,FALSE),V836)</f>
        <v>Rest</v>
      </c>
      <c r="H836" s="81" t="str">
        <f>IF(ISBLANK(Abfalldokumentation!$W836),"-",Abfalldokumentation!$W836)</f>
        <v>Fehlproduktion/unterbefüllt</v>
      </c>
      <c r="I836" s="81">
        <f t="shared" si="92"/>
        <v>40</v>
      </c>
      <c r="J836" s="81" t="str">
        <f t="shared" si="93"/>
        <v>Produkte</v>
      </c>
      <c r="K836" s="81" t="str">
        <f t="shared" si="94"/>
        <v>BUs</v>
      </c>
      <c r="L836" s="81" t="str">
        <f t="shared" si="95"/>
        <v>Symptome</v>
      </c>
      <c r="M836" s="81">
        <f>IFERROR(VLOOKUP(Abfalldokumentation!$O836,Kennzahlen!S:V,3,FALSE)*Abfalldokumentation!$B836,"0")</f>
        <v>273.5</v>
      </c>
      <c r="N836" s="81" t="str">
        <f>IF(ISBLANK(Q836),VLOOKUP(Abfalldokumentation!$O836,'Linien - BU'!R:S,2,FALSE),Q836)</f>
        <v>BU3</v>
      </c>
      <c r="O836" s="77">
        <f t="shared" si="96"/>
        <v>29500565</v>
      </c>
      <c r="P836" s="77">
        <f t="shared" si="97"/>
        <v>12</v>
      </c>
      <c r="Q836" s="39" t="s">
        <v>8</v>
      </c>
      <c r="R836" s="40">
        <v>29500565</v>
      </c>
      <c r="S836" s="40">
        <v>547</v>
      </c>
      <c r="T836" s="40">
        <v>12</v>
      </c>
      <c r="U836" s="41">
        <v>44473</v>
      </c>
      <c r="V836" s="42" t="s">
        <v>10</v>
      </c>
      <c r="W836" s="40" t="s">
        <v>296</v>
      </c>
      <c r="X836" s="44" t="str">
        <f>IFERROR(VLOOKUP(Abfalldokumentation!$R836,Artikel!A:C,3,FALSE),Abfalldokumentation!$R836)</f>
        <v>VOS Räucher Vorschmelzr</v>
      </c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spans="1:40" ht="30" hidden="1" customHeight="1" x14ac:dyDescent="0.25">
      <c r="A837" s="73" t="str">
        <f>VLOOKUP(N837,'Linien - BU'!A:B,2,FALSE)</f>
        <v>BU4</v>
      </c>
      <c r="B837" s="74">
        <f t="shared" si="91"/>
        <v>2</v>
      </c>
      <c r="C837" s="75">
        <f>Abfalldokumentation!$U837</f>
        <v>44473</v>
      </c>
      <c r="D837" s="69" t="str">
        <f>IFERROR(IF(VLOOKUP(O837,'[1]Rohware 230'!$B:$C,2,FALSE)=0,"Rohware"),
IFERROR(IF(VLOOKUP(O837,[1]Sammelnr.!$B:$C,2,FALSE)=0,"Sammelnr. ungeschält ABS"),
IFERROR(IF(VLOOKUP(O837,[1]Sammelnr.!$E:$F,2,FALSE)=0,"Sammelnr. ungeschält VS"),
IFERROR(IF(VLOOKUP(O837,[1]Sammelnr.!$H:$I,2,FALSE)=0,"Sammelnr. geschält"),
IFERROR(IF(VLOOKUP(O837,[1]Offen!$B:$C,2,FALSE)=0,"Offen ungeschält ABS"),
IFERROR(IF(VLOOKUP(O837,[1]Offen!$E:$F,2,FALSE)=0,"Offen ungeschält VOS"),
IFERROR(IF(VLOOKUP(O837,[1]Offen!$H:$I,2,FALSE)=0,"Offen geschält RW"),
IFERROR(IF(VLOOKUP(O837,[1]Offen!$K:$L,2,FALSE)=0,"Offen vegan"),
IFERROR(IF(VLOOKUP(O837,[1]Offen!$N:$O,2,FALSE)=0,"Offen Zipfel"),
IFERROR(IF(VLOOKUP(O837,[1]Offen!$Q:$R,2,FALSE)=0,"Offen Endstücke"),
IFERROR(IF(VLOOKUP(O837,[1]Vakuumiert!$B:$C,2,FALSE)=0,"Vakuumierter VOS ungeschält"),
IFERROR(IF(VLOOKUP(O837,[1]Vakuumiert!$E:$F,2,FALSE)=0,"Vakuumierter ABS ungeschält"),
IFERROR(IF(VLOOKUP(O837,[1]Vakuumiert!$H:$I,2,FALSE)=0,"Vakuumierter VOS geschält"),
IFERROR(IF(VLOOKUP(O837,[1]Vakuumiert!$K:$L,2,FALSE)=0,"Vakuumierter VOS vegan"),
IFERROR(IF(VLOOKUP(O837,[1]Vakuumiert!$N:$O,2,FALSE)=0,"Vakuumierter VOS Zipfel"),
IFERROR(IF(VLOOKUP(O837,[1]Vakuumiert!$Q:$R,2,FALSE)=0,"Vakuumiert geschält"),
IFERROR(IF(VLOOKUP(O837,'[1]vakuumierte Fertigprodukte'!$B:$C,2,FALSE)=0,"Fertigprodukte"),
IFERROR(IF(VLOOKUP(O837,'[1]vakuumierte Fertigprodukte'!$E:$FI,2,FALSE)=0,"Vakuumierte Zipfel"),
IFERROR(IF(VLOOKUP(O837,[1]Wurste!$B:$C,2,FALSE)=0,"Räucherwürste"),
IFERROR(IF(VLOOKUP(O837,[1]Wurste!$E:$F,2,FALSE)=0,"URW/URGW Wurst"),
IFERROR(IF(VLOOKUP(O837,[1]Wurste!$H:$I,2,FALSE)=0,"HF-Wurst Vegan"),
IFERROR(IF(VLOOKUP(O837,[1]Wurste!$K:$L,2,FALSE)=0,"320er ohne Würste"),
IFERROR(IF(AND(OR(Abfalldokumentation!$A837="BU3",Abfalldokumentation!$A837="Verkauf"),Abfalldokumentation!$F837="Schimmel",Abfalldokumentation!$G837="keinen Abnehmer/kein Schälpersonal"),"Div. Zipfel, ES ohne Verwendung",VLOOKUP(Abfalldokumentation!$E837,Produktgruppen!A:B,2,FALSE)),"-")))))))))))))))))))))))</f>
        <v>ABS</v>
      </c>
      <c r="E837" s="76" t="str">
        <f>IFERROR(VLOOKUP(Abfalldokumentation!$O837,Artikel!A:C,3,FALSE),Abfalldokumentation!$O837)</f>
        <v>ABS ZIEGE-GOU</v>
      </c>
      <c r="F837" s="76" t="str">
        <f>VLOOKUP(T837,'Liste Gründe'!A:D,2,FALSE)</f>
        <v>keinen Verwendungszweck</v>
      </c>
      <c r="G837" s="75" t="str">
        <f>IF(ISBLANK(V837),VLOOKUP(Abfalldokumentation!$P837,'Liste Gründe'!A:D,3,FALSE),V837)</f>
        <v>keinen Verwendungszweck</v>
      </c>
      <c r="H837" s="76" t="str">
        <f>IF(ISBLANK(Abfalldokumentation!$W837),"-",Abfalldokumentation!$W837)</f>
        <v>-</v>
      </c>
      <c r="I837" s="76">
        <f t="shared" si="92"/>
        <v>40</v>
      </c>
      <c r="J837" s="76" t="str">
        <f t="shared" si="93"/>
        <v>Produkte</v>
      </c>
      <c r="K837" s="76" t="str">
        <f t="shared" si="94"/>
        <v>BUs</v>
      </c>
      <c r="L837" s="76" t="str">
        <f t="shared" si="95"/>
        <v>Symptome</v>
      </c>
      <c r="M837" s="76">
        <f>IFERROR(VLOOKUP(Abfalldokumentation!$O837,Kennzahlen!S:V,3,FALSE)*Abfalldokumentation!$B837,"0")</f>
        <v>2</v>
      </c>
      <c r="N837" s="76" t="str">
        <f>IF(ISBLANK(Q837),VLOOKUP(Abfalldokumentation!$O837,'Linien - BU'!R:S,2,FALSE),Q837)</f>
        <v>BU4</v>
      </c>
      <c r="O837" s="77">
        <f t="shared" si="96"/>
        <v>29500887</v>
      </c>
      <c r="P837" s="77">
        <f t="shared" si="97"/>
        <v>61</v>
      </c>
      <c r="Q837" s="45" t="s">
        <v>9</v>
      </c>
      <c r="R837" s="46">
        <v>29500887</v>
      </c>
      <c r="S837" s="46">
        <v>2</v>
      </c>
      <c r="T837" s="46">
        <v>61</v>
      </c>
      <c r="U837" s="47">
        <v>44473</v>
      </c>
      <c r="V837" s="48"/>
      <c r="W837" s="46" t="s">
        <v>54</v>
      </c>
      <c r="X837" s="50" t="str">
        <f>IFERROR(VLOOKUP(Abfalldokumentation!$R837,Artikel!A:C,3,FALSE),Abfalldokumentation!$R837)</f>
        <v>ABS ZIEGE-GOU</v>
      </c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spans="1:40" ht="30" hidden="1" customHeight="1" x14ac:dyDescent="0.25">
      <c r="A838" s="78" t="str">
        <f>VLOOKUP(N838,'Linien - BU'!A:B,2,FALSE)</f>
        <v>BU4</v>
      </c>
      <c r="B838" s="79">
        <f t="shared" si="91"/>
        <v>15</v>
      </c>
      <c r="C838" s="80">
        <f>Abfalldokumentation!$U838</f>
        <v>44473</v>
      </c>
      <c r="D838" s="69" t="str">
        <f>IFERROR(IF(VLOOKUP(O838,'[1]Rohware 230'!$B:$C,2,FALSE)=0,"Rohware"),
IFERROR(IF(VLOOKUP(O838,[1]Sammelnr.!$B:$C,2,FALSE)=0,"Sammelnr. ungeschält ABS"),
IFERROR(IF(VLOOKUP(O838,[1]Sammelnr.!$E:$F,2,FALSE)=0,"Sammelnr. ungeschält VS"),
IFERROR(IF(VLOOKUP(O838,[1]Sammelnr.!$H:$I,2,FALSE)=0,"Sammelnr. geschält"),
IFERROR(IF(VLOOKUP(O838,[1]Offen!$B:$C,2,FALSE)=0,"Offen ungeschält ABS"),
IFERROR(IF(VLOOKUP(O838,[1]Offen!$E:$F,2,FALSE)=0,"Offen ungeschält VOS"),
IFERROR(IF(VLOOKUP(O838,[1]Offen!$H:$I,2,FALSE)=0,"Offen geschält RW"),
IFERROR(IF(VLOOKUP(O838,[1]Offen!$K:$L,2,FALSE)=0,"Offen vegan"),
IFERROR(IF(VLOOKUP(O838,[1]Offen!$N:$O,2,FALSE)=0,"Offen Zipfel"),
IFERROR(IF(VLOOKUP(O838,[1]Offen!$Q:$R,2,FALSE)=0,"Offen Endstücke"),
IFERROR(IF(VLOOKUP(O838,[1]Vakuumiert!$B:$C,2,FALSE)=0,"Vakuumierter VOS ungeschält"),
IFERROR(IF(VLOOKUP(O838,[1]Vakuumiert!$E:$F,2,FALSE)=0,"Vakuumierter ABS ungeschält"),
IFERROR(IF(VLOOKUP(O838,[1]Vakuumiert!$H:$I,2,FALSE)=0,"Vakuumierter VOS geschält"),
IFERROR(IF(VLOOKUP(O838,[1]Vakuumiert!$K:$L,2,FALSE)=0,"Vakuumierter VOS vegan"),
IFERROR(IF(VLOOKUP(O838,[1]Vakuumiert!$N:$O,2,FALSE)=0,"Vakuumierter VOS Zipfel"),
IFERROR(IF(VLOOKUP(O838,[1]Vakuumiert!$Q:$R,2,FALSE)=0,"Vakuumiert geschält"),
IFERROR(IF(VLOOKUP(O838,'[1]vakuumierte Fertigprodukte'!$B:$C,2,FALSE)=0,"Fertigprodukte"),
IFERROR(IF(VLOOKUP(O838,'[1]vakuumierte Fertigprodukte'!$E:$FI,2,FALSE)=0,"Vakuumierte Zipfel"),
IFERROR(IF(VLOOKUP(O838,[1]Wurste!$B:$C,2,FALSE)=0,"Räucherwürste"),
IFERROR(IF(VLOOKUP(O838,[1]Wurste!$E:$F,2,FALSE)=0,"URW/URGW Wurst"),
IFERROR(IF(VLOOKUP(O838,[1]Wurste!$H:$I,2,FALSE)=0,"HF-Wurst Vegan"),
IFERROR(IF(VLOOKUP(O838,[1]Wurste!$K:$L,2,FALSE)=0,"320er ohne Würste"),
IFERROR(IF(AND(OR(Abfalldokumentation!$A838="BU3",Abfalldokumentation!$A838="Verkauf"),Abfalldokumentation!$F838="Schimmel",Abfalldokumentation!$G838="keinen Abnehmer/kein Schälpersonal"),"Div. Zipfel, ES ohne Verwendung",VLOOKUP(Abfalldokumentation!$E838,Produktgruppen!A:B,2,FALSE)),"-")))))))))))))))))))))))</f>
        <v>ABS</v>
      </c>
      <c r="E838" s="81" t="str">
        <f>IFERROR(VLOOKUP(Abfalldokumentation!$O838,Artikel!A:C,3,FALSE),Abfalldokumentation!$O838)</f>
        <v>ABS BLU-FOU</v>
      </c>
      <c r="F838" s="81" t="str">
        <f>VLOOKUP(T838,'Liste Gründe'!A:D,2,FALSE)</f>
        <v>keinen Verwendungszweck</v>
      </c>
      <c r="G838" s="80" t="str">
        <f>IF(ISBLANK(V838),VLOOKUP(Abfalldokumentation!$P838,'Liste Gründe'!A:D,3,FALSE),V838)</f>
        <v>keinen Verwendungszweck</v>
      </c>
      <c r="H838" s="81" t="str">
        <f>IF(ISBLANK(Abfalldokumentation!$W838),"-",Abfalldokumentation!$W838)</f>
        <v>-</v>
      </c>
      <c r="I838" s="81">
        <f t="shared" si="92"/>
        <v>40</v>
      </c>
      <c r="J838" s="81" t="str">
        <f t="shared" si="93"/>
        <v>Produkte</v>
      </c>
      <c r="K838" s="81" t="str">
        <f t="shared" si="94"/>
        <v>BUs</v>
      </c>
      <c r="L838" s="81" t="str">
        <f t="shared" si="95"/>
        <v>Symptome</v>
      </c>
      <c r="M838" s="81">
        <f>IFERROR(VLOOKUP(Abfalldokumentation!$O838,Kennzahlen!S:V,3,FALSE)*Abfalldokumentation!$B838,"0")</f>
        <v>0.15</v>
      </c>
      <c r="N838" s="81" t="str">
        <f>IF(ISBLANK(Q838),VLOOKUP(Abfalldokumentation!$O838,'Linien - BU'!R:S,2,FALSE),Q838)</f>
        <v>BU4</v>
      </c>
      <c r="O838" s="77">
        <f t="shared" si="96"/>
        <v>29500892</v>
      </c>
      <c r="P838" s="77">
        <f t="shared" si="97"/>
        <v>61</v>
      </c>
      <c r="Q838" s="39" t="s">
        <v>9</v>
      </c>
      <c r="R838" s="40">
        <v>29500892</v>
      </c>
      <c r="S838" s="40">
        <v>15</v>
      </c>
      <c r="T838" s="40">
        <v>61</v>
      </c>
      <c r="U838" s="41">
        <v>44473</v>
      </c>
      <c r="V838" s="42"/>
      <c r="W838" s="40" t="s">
        <v>54</v>
      </c>
      <c r="X838" s="44" t="str">
        <f>IFERROR(VLOOKUP(Abfalldokumentation!$R838,Artikel!A:C,3,FALSE),Abfalldokumentation!$R838)</f>
        <v>ABS BLU-FOU</v>
      </c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spans="1:40" ht="30" hidden="1" customHeight="1" x14ac:dyDescent="0.25">
      <c r="A839" s="73" t="str">
        <f>VLOOKUP(N839,'Linien - BU'!A:B,2,FALSE)</f>
        <v>BU4</v>
      </c>
      <c r="B839" s="74">
        <f t="shared" si="91"/>
        <v>9</v>
      </c>
      <c r="C839" s="75">
        <f>Abfalldokumentation!$U839</f>
        <v>44473</v>
      </c>
      <c r="D839" s="69" t="str">
        <f>IFERROR(IF(VLOOKUP(O839,'[1]Rohware 230'!$B:$C,2,FALSE)=0,"Rohware"),
IFERROR(IF(VLOOKUP(O839,[1]Sammelnr.!$B:$C,2,FALSE)=0,"Sammelnr. ungeschält ABS"),
IFERROR(IF(VLOOKUP(O839,[1]Sammelnr.!$E:$F,2,FALSE)=0,"Sammelnr. ungeschält VS"),
IFERROR(IF(VLOOKUP(O839,[1]Sammelnr.!$H:$I,2,FALSE)=0,"Sammelnr. geschält"),
IFERROR(IF(VLOOKUP(O839,[1]Offen!$B:$C,2,FALSE)=0,"Offen ungeschält ABS"),
IFERROR(IF(VLOOKUP(O839,[1]Offen!$E:$F,2,FALSE)=0,"Offen ungeschält VOS"),
IFERROR(IF(VLOOKUP(O839,[1]Offen!$H:$I,2,FALSE)=0,"Offen geschält RW"),
IFERROR(IF(VLOOKUP(O839,[1]Offen!$K:$L,2,FALSE)=0,"Offen vegan"),
IFERROR(IF(VLOOKUP(O839,[1]Offen!$N:$O,2,FALSE)=0,"Offen Zipfel"),
IFERROR(IF(VLOOKUP(O839,[1]Offen!$Q:$R,2,FALSE)=0,"Offen Endstücke"),
IFERROR(IF(VLOOKUP(O839,[1]Vakuumiert!$B:$C,2,FALSE)=0,"Vakuumierter VOS ungeschält"),
IFERROR(IF(VLOOKUP(O839,[1]Vakuumiert!$E:$F,2,FALSE)=0,"Vakuumierter ABS ungeschält"),
IFERROR(IF(VLOOKUP(O839,[1]Vakuumiert!$H:$I,2,FALSE)=0,"Vakuumierter VOS geschält"),
IFERROR(IF(VLOOKUP(O839,[1]Vakuumiert!$K:$L,2,FALSE)=0,"Vakuumierter VOS vegan"),
IFERROR(IF(VLOOKUP(O839,[1]Vakuumiert!$N:$O,2,FALSE)=0,"Vakuumierter VOS Zipfel"),
IFERROR(IF(VLOOKUP(O839,[1]Vakuumiert!$Q:$R,2,FALSE)=0,"Vakuumiert geschält"),
IFERROR(IF(VLOOKUP(O839,'[1]vakuumierte Fertigprodukte'!$B:$C,2,FALSE)=0,"Fertigprodukte"),
IFERROR(IF(VLOOKUP(O839,'[1]vakuumierte Fertigprodukte'!$E:$FI,2,FALSE)=0,"Vakuumierte Zipfel"),
IFERROR(IF(VLOOKUP(O839,[1]Wurste!$B:$C,2,FALSE)=0,"Räucherwürste"),
IFERROR(IF(VLOOKUP(O839,[1]Wurste!$E:$F,2,FALSE)=0,"URW/URGW Wurst"),
IFERROR(IF(VLOOKUP(O839,[1]Wurste!$H:$I,2,FALSE)=0,"HF-Wurst Vegan"),
IFERROR(IF(VLOOKUP(O839,[1]Wurste!$K:$L,2,FALSE)=0,"320er ohne Würste"),
IFERROR(IF(AND(OR(Abfalldokumentation!$A839="BU3",Abfalldokumentation!$A839="Verkauf"),Abfalldokumentation!$F839="Schimmel",Abfalldokumentation!$G839="keinen Abnehmer/kein Schälpersonal"),"Div. Zipfel, ES ohne Verwendung",VLOOKUP(Abfalldokumentation!$E839,Produktgruppen!A:B,2,FALSE)),"-")))))))))))))))))))))))</f>
        <v>ABS</v>
      </c>
      <c r="E839" s="76" t="str">
        <f>IFERROR(VLOOKUP(Abfalldokumentation!$O839,Artikel!A:C,3,FALSE),Abfalldokumentation!$O839)</f>
        <v>ABS SCH-PAUL</v>
      </c>
      <c r="F839" s="76" t="str">
        <f>VLOOKUP(T839,'Liste Gründe'!A:D,2,FALSE)</f>
        <v>keinen Verwendungszweck</v>
      </c>
      <c r="G839" s="75" t="str">
        <f>IF(ISBLANK(V839),VLOOKUP(Abfalldokumentation!$P839,'Liste Gründe'!A:D,3,FALSE),V839)</f>
        <v>keinen Verwendungszweck</v>
      </c>
      <c r="H839" s="76" t="str">
        <f>IF(ISBLANK(Abfalldokumentation!$W839),"-",Abfalldokumentation!$W839)</f>
        <v>-</v>
      </c>
      <c r="I839" s="76">
        <f t="shared" si="92"/>
        <v>40</v>
      </c>
      <c r="J839" s="76" t="str">
        <f t="shared" si="93"/>
        <v>Produkte</v>
      </c>
      <c r="K839" s="76" t="str">
        <f t="shared" si="94"/>
        <v>BUs</v>
      </c>
      <c r="L839" s="76" t="str">
        <f t="shared" si="95"/>
        <v>Symptome</v>
      </c>
      <c r="M839" s="76">
        <f>IFERROR(VLOOKUP(Abfalldokumentation!$O839,Kennzahlen!S:V,3,FALSE)*Abfalldokumentation!$B839,"0")</f>
        <v>0.09</v>
      </c>
      <c r="N839" s="76" t="str">
        <f>IF(ISBLANK(Q839),VLOOKUP(Abfalldokumentation!$O839,'Linien - BU'!R:S,2,FALSE),Q839)</f>
        <v>BU4</v>
      </c>
      <c r="O839" s="77">
        <f t="shared" si="96"/>
        <v>29500906</v>
      </c>
      <c r="P839" s="77">
        <f t="shared" si="97"/>
        <v>61</v>
      </c>
      <c r="Q839" s="45" t="s">
        <v>9</v>
      </c>
      <c r="R839" s="46">
        <v>29500906</v>
      </c>
      <c r="S839" s="46">
        <v>9</v>
      </c>
      <c r="T839" s="46">
        <v>61</v>
      </c>
      <c r="U839" s="47">
        <v>44473</v>
      </c>
      <c r="V839" s="48"/>
      <c r="W839" s="46" t="s">
        <v>54</v>
      </c>
      <c r="X839" s="50" t="str">
        <f>IFERROR(VLOOKUP(Abfalldokumentation!$R839,Artikel!A:C,3,FALSE),Abfalldokumentation!$R839)</f>
        <v>ABS SCH-PAUL</v>
      </c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spans="1:40" ht="30" hidden="1" customHeight="1" x14ac:dyDescent="0.25">
      <c r="A840" s="78" t="str">
        <f>VLOOKUP(N840,'Linien - BU'!A:B,2,FALSE)</f>
        <v>BU4</v>
      </c>
      <c r="B840" s="79">
        <f t="shared" si="91"/>
        <v>12</v>
      </c>
      <c r="C840" s="80">
        <f>Abfalldokumentation!$U840</f>
        <v>44473</v>
      </c>
      <c r="D840" s="69" t="str">
        <f>IFERROR(IF(VLOOKUP(O840,'[1]Rohware 230'!$B:$C,2,FALSE)=0,"Rohware"),
IFERROR(IF(VLOOKUP(O840,[1]Sammelnr.!$B:$C,2,FALSE)=0,"Sammelnr. ungeschält ABS"),
IFERROR(IF(VLOOKUP(O840,[1]Sammelnr.!$E:$F,2,FALSE)=0,"Sammelnr. ungeschält VS"),
IFERROR(IF(VLOOKUP(O840,[1]Sammelnr.!$H:$I,2,FALSE)=0,"Sammelnr. geschält"),
IFERROR(IF(VLOOKUP(O840,[1]Offen!$B:$C,2,FALSE)=0,"Offen ungeschält ABS"),
IFERROR(IF(VLOOKUP(O840,[1]Offen!$E:$F,2,FALSE)=0,"Offen ungeschält VOS"),
IFERROR(IF(VLOOKUP(O840,[1]Offen!$H:$I,2,FALSE)=0,"Offen geschält RW"),
IFERROR(IF(VLOOKUP(O840,[1]Offen!$K:$L,2,FALSE)=0,"Offen vegan"),
IFERROR(IF(VLOOKUP(O840,[1]Offen!$N:$O,2,FALSE)=0,"Offen Zipfel"),
IFERROR(IF(VLOOKUP(O840,[1]Offen!$Q:$R,2,FALSE)=0,"Offen Endstücke"),
IFERROR(IF(VLOOKUP(O840,[1]Vakuumiert!$B:$C,2,FALSE)=0,"Vakuumierter VOS ungeschält"),
IFERROR(IF(VLOOKUP(O840,[1]Vakuumiert!$E:$F,2,FALSE)=0,"Vakuumierter ABS ungeschält"),
IFERROR(IF(VLOOKUP(O840,[1]Vakuumiert!$H:$I,2,FALSE)=0,"Vakuumierter VOS geschält"),
IFERROR(IF(VLOOKUP(O840,[1]Vakuumiert!$K:$L,2,FALSE)=0,"Vakuumierter VOS vegan"),
IFERROR(IF(VLOOKUP(O840,[1]Vakuumiert!$N:$O,2,FALSE)=0,"Vakuumierter VOS Zipfel"),
IFERROR(IF(VLOOKUP(O840,[1]Vakuumiert!$Q:$R,2,FALSE)=0,"Vakuumiert geschält"),
IFERROR(IF(VLOOKUP(O840,'[1]vakuumierte Fertigprodukte'!$B:$C,2,FALSE)=0,"Fertigprodukte"),
IFERROR(IF(VLOOKUP(O840,'[1]vakuumierte Fertigprodukte'!$E:$FI,2,FALSE)=0,"Vakuumierte Zipfel"),
IFERROR(IF(VLOOKUP(O840,[1]Wurste!$B:$C,2,FALSE)=0,"Räucherwürste"),
IFERROR(IF(VLOOKUP(O840,[1]Wurste!$E:$F,2,FALSE)=0,"URW/URGW Wurst"),
IFERROR(IF(VLOOKUP(O840,[1]Wurste!$H:$I,2,FALSE)=0,"HF-Wurst Vegan"),
IFERROR(IF(VLOOKUP(O840,[1]Wurste!$K:$L,2,FALSE)=0,"320er ohne Würste"),
IFERROR(IF(AND(OR(Abfalldokumentation!$A840="BU3",Abfalldokumentation!$A840="Verkauf"),Abfalldokumentation!$F840="Schimmel",Abfalldokumentation!$G840="keinen Abnehmer/kein Schälpersonal"),"Div. Zipfel, ES ohne Verwendung",VLOOKUP(Abfalldokumentation!$E840,Produktgruppen!A:B,2,FALSE)),"-")))))))))))))))))))))))</f>
        <v>ABS</v>
      </c>
      <c r="E840" s="81" t="str">
        <f>IFERROR(VLOOKUP(Abfalldokumentation!$O840,Artikel!A:C,3,FALSE),Abfalldokumentation!$O840)</f>
        <v>ABS Unser Blütenkäse</v>
      </c>
      <c r="F840" s="81" t="str">
        <f>VLOOKUP(T840,'Liste Gründe'!A:D,2,FALSE)</f>
        <v>keinen Verwendungszweck</v>
      </c>
      <c r="G840" s="80" t="str">
        <f>IF(ISBLANK(V840),VLOOKUP(Abfalldokumentation!$P840,'Liste Gründe'!A:D,3,FALSE),V840)</f>
        <v>keinen Verwendungszweck</v>
      </c>
      <c r="H840" s="81" t="str">
        <f>IF(ISBLANK(Abfalldokumentation!$W840),"-",Abfalldokumentation!$W840)</f>
        <v>-</v>
      </c>
      <c r="I840" s="81">
        <f t="shared" si="92"/>
        <v>40</v>
      </c>
      <c r="J840" s="81" t="str">
        <f t="shared" si="93"/>
        <v>Produkte</v>
      </c>
      <c r="K840" s="81" t="str">
        <f t="shared" si="94"/>
        <v>BUs</v>
      </c>
      <c r="L840" s="81" t="str">
        <f t="shared" si="95"/>
        <v>Symptome</v>
      </c>
      <c r="M840" s="81">
        <f>IFERROR(VLOOKUP(Abfalldokumentation!$O840,Kennzahlen!S:V,3,FALSE)*Abfalldokumentation!$B840,"0")</f>
        <v>0.12</v>
      </c>
      <c r="N840" s="81" t="str">
        <f>IF(ISBLANK(Q840),VLOOKUP(Abfalldokumentation!$O840,'Linien - BU'!R:S,2,FALSE),Q840)</f>
        <v>BU4</v>
      </c>
      <c r="O840" s="77">
        <f t="shared" si="96"/>
        <v>29500910</v>
      </c>
      <c r="P840" s="77">
        <f t="shared" si="97"/>
        <v>61</v>
      </c>
      <c r="Q840" s="39" t="s">
        <v>9</v>
      </c>
      <c r="R840" s="40">
        <v>29500910</v>
      </c>
      <c r="S840" s="40">
        <v>12</v>
      </c>
      <c r="T840" s="40">
        <v>61</v>
      </c>
      <c r="U840" s="41">
        <v>44473</v>
      </c>
      <c r="V840" s="42"/>
      <c r="W840" s="40" t="s">
        <v>54</v>
      </c>
      <c r="X840" s="44" t="str">
        <f>IFERROR(VLOOKUP(Abfalldokumentation!$R840,Artikel!A:C,3,FALSE),Abfalldokumentation!$R840)</f>
        <v>ABS Unser Blütenkäse</v>
      </c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spans="1:40" ht="30" hidden="1" customHeight="1" x14ac:dyDescent="0.25">
      <c r="A841" s="73" t="str">
        <f>VLOOKUP(N841,'Linien - BU'!A:B,2,FALSE)</f>
        <v>BU1</v>
      </c>
      <c r="B841" s="74">
        <f t="shared" si="91"/>
        <v>28</v>
      </c>
      <c r="C841" s="75">
        <f>Abfalldokumentation!$U841</f>
        <v>44473</v>
      </c>
      <c r="D841" s="69" t="str">
        <f>IFERROR(IF(VLOOKUP(O841,'[1]Rohware 230'!$B:$C,2,FALSE)=0,"Rohware"),
IFERROR(IF(VLOOKUP(O841,[1]Sammelnr.!$B:$C,2,FALSE)=0,"Sammelnr. ungeschält ABS"),
IFERROR(IF(VLOOKUP(O841,[1]Sammelnr.!$E:$F,2,FALSE)=0,"Sammelnr. ungeschält VS"),
IFERROR(IF(VLOOKUP(O841,[1]Sammelnr.!$H:$I,2,FALSE)=0,"Sammelnr. geschält"),
IFERROR(IF(VLOOKUP(O841,[1]Offen!$B:$C,2,FALSE)=0,"Offen ungeschält ABS"),
IFERROR(IF(VLOOKUP(O841,[1]Offen!$E:$F,2,FALSE)=0,"Offen ungeschält VOS"),
IFERROR(IF(VLOOKUP(O841,[1]Offen!$H:$I,2,FALSE)=0,"Offen geschält RW"),
IFERROR(IF(VLOOKUP(O841,[1]Offen!$K:$L,2,FALSE)=0,"Offen vegan"),
IFERROR(IF(VLOOKUP(O841,[1]Offen!$N:$O,2,FALSE)=0,"Offen Zipfel"),
IFERROR(IF(VLOOKUP(O841,[1]Offen!$Q:$R,2,FALSE)=0,"Offen Endstücke"),
IFERROR(IF(VLOOKUP(O841,[1]Vakuumiert!$B:$C,2,FALSE)=0,"Vakuumierter VOS ungeschält"),
IFERROR(IF(VLOOKUP(O841,[1]Vakuumiert!$E:$F,2,FALSE)=0,"Vakuumierter ABS ungeschält"),
IFERROR(IF(VLOOKUP(O841,[1]Vakuumiert!$H:$I,2,FALSE)=0,"Vakuumierter VOS geschält"),
IFERROR(IF(VLOOKUP(O841,[1]Vakuumiert!$K:$L,2,FALSE)=0,"Vakuumierter VOS vegan"),
IFERROR(IF(VLOOKUP(O841,[1]Vakuumiert!$N:$O,2,FALSE)=0,"Vakuumierter VOS Zipfel"),
IFERROR(IF(VLOOKUP(O841,[1]Vakuumiert!$Q:$R,2,FALSE)=0,"Vakuumiert geschält"),
IFERROR(IF(VLOOKUP(O841,'[1]vakuumierte Fertigprodukte'!$B:$C,2,FALSE)=0,"Fertigprodukte"),
IFERROR(IF(VLOOKUP(O841,'[1]vakuumierte Fertigprodukte'!$E:$FI,2,FALSE)=0,"Vakuumierte Zipfel"),
IFERROR(IF(VLOOKUP(O841,[1]Wurste!$B:$C,2,FALSE)=0,"Räucherwürste"),
IFERROR(IF(VLOOKUP(O841,[1]Wurste!$E:$F,2,FALSE)=0,"URW/URGW Wurst"),
IFERROR(IF(VLOOKUP(O841,[1]Wurste!$H:$I,2,FALSE)=0,"HF-Wurst Vegan"),
IFERROR(IF(VLOOKUP(O841,[1]Wurste!$K:$L,2,FALSE)=0,"320er ohne Würste"),
IFERROR(IF(AND(OR(Abfalldokumentation!$A841="BU3",Abfalldokumentation!$A841="Verkauf"),Abfalldokumentation!$F841="Schimmel",Abfalldokumentation!$G841="keinen Abnehmer/kein Schälpersonal"),"Div. Zipfel, ES ohne Verwendung",VLOOKUP(Abfalldokumentation!$E841,Produktgruppen!A:B,2,FALSE)),"-")))))))))))))))))))))))</f>
        <v>Vorschmelz</v>
      </c>
      <c r="E841" s="76" t="str">
        <f>IFERROR(VLOOKUP(Abfalldokumentation!$O841,Artikel!A:C,3,FALSE),Abfalldokumentation!$O841)</f>
        <v>VOS-ABS ENTSORGUNG</v>
      </c>
      <c r="F841" s="76" t="str">
        <f>VLOOKUP(T841,'Liste Gründe'!A:D,2,FALSE)</f>
        <v>Rest</v>
      </c>
      <c r="G841" s="75" t="str">
        <f>IF(ISBLANK(V841),VLOOKUP(Abfalldokumentation!$P841,'Liste Gründe'!A:D,3,FALSE),V841)</f>
        <v>geschälte Rinde</v>
      </c>
      <c r="H841" s="76" t="str">
        <f>IF(ISBLANK(Abfalldokumentation!$W841),"-",Abfalldokumentation!$W841)</f>
        <v>-</v>
      </c>
      <c r="I841" s="76">
        <f t="shared" si="92"/>
        <v>40</v>
      </c>
      <c r="J841" s="76" t="str">
        <f t="shared" si="93"/>
        <v>Produkte</v>
      </c>
      <c r="K841" s="76" t="str">
        <f t="shared" si="94"/>
        <v>BUs</v>
      </c>
      <c r="L841" s="76" t="str">
        <f t="shared" si="95"/>
        <v>Symptome</v>
      </c>
      <c r="M841" s="76">
        <f>IFERROR(VLOOKUP(Abfalldokumentation!$O841,Kennzahlen!S:V,3,FALSE)*Abfalldokumentation!$B841,"0")</f>
        <v>0.28000000000000003</v>
      </c>
      <c r="N841" s="76" t="str">
        <f>IF(ISBLANK(Q841),VLOOKUP(Abfalldokumentation!$O841,'Linien - BU'!R:S,2,FALSE),Q841)</f>
        <v>RWV</v>
      </c>
      <c r="O841" s="77">
        <f t="shared" si="96"/>
        <v>29500917</v>
      </c>
      <c r="P841" s="77">
        <f t="shared" si="97"/>
        <v>60</v>
      </c>
      <c r="Q841" s="45" t="s">
        <v>202</v>
      </c>
      <c r="R841" s="46">
        <v>29500917</v>
      </c>
      <c r="S841" s="46">
        <v>28</v>
      </c>
      <c r="T841" s="46">
        <v>60</v>
      </c>
      <c r="U841" s="47">
        <v>44473</v>
      </c>
      <c r="V841" s="48" t="s">
        <v>215</v>
      </c>
      <c r="W841" s="46" t="s">
        <v>54</v>
      </c>
      <c r="X841" s="50" t="str">
        <f>IFERROR(VLOOKUP(Abfalldokumentation!$R841,Artikel!A:C,3,FALSE),Abfalldokumentation!$R841)</f>
        <v>VOS-ABS ENTSORGUNG</v>
      </c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spans="1:40" ht="30" hidden="1" customHeight="1" x14ac:dyDescent="0.25">
      <c r="A842" s="78" t="str">
        <f>VLOOKUP(N842,'Linien - BU'!A:B,2,FALSE)</f>
        <v>BU1</v>
      </c>
      <c r="B842" s="79">
        <f t="shared" si="91"/>
        <v>62</v>
      </c>
      <c r="C842" s="80">
        <f>Abfalldokumentation!$U842</f>
        <v>44473</v>
      </c>
      <c r="D842" s="69" t="str">
        <f>IFERROR(IF(VLOOKUP(O842,'[1]Rohware 230'!$B:$C,2,FALSE)=0,"Rohware"),
IFERROR(IF(VLOOKUP(O842,[1]Sammelnr.!$B:$C,2,FALSE)=0,"Sammelnr. ungeschält ABS"),
IFERROR(IF(VLOOKUP(O842,[1]Sammelnr.!$E:$F,2,FALSE)=0,"Sammelnr. ungeschält VS"),
IFERROR(IF(VLOOKUP(O842,[1]Sammelnr.!$H:$I,2,FALSE)=0,"Sammelnr. geschält"),
IFERROR(IF(VLOOKUP(O842,[1]Offen!$B:$C,2,FALSE)=0,"Offen ungeschält ABS"),
IFERROR(IF(VLOOKUP(O842,[1]Offen!$E:$F,2,FALSE)=0,"Offen ungeschält VOS"),
IFERROR(IF(VLOOKUP(O842,[1]Offen!$H:$I,2,FALSE)=0,"Offen geschält RW"),
IFERROR(IF(VLOOKUP(O842,[1]Offen!$K:$L,2,FALSE)=0,"Offen vegan"),
IFERROR(IF(VLOOKUP(O842,[1]Offen!$N:$O,2,FALSE)=0,"Offen Zipfel"),
IFERROR(IF(VLOOKUP(O842,[1]Offen!$Q:$R,2,FALSE)=0,"Offen Endstücke"),
IFERROR(IF(VLOOKUP(O842,[1]Vakuumiert!$B:$C,2,FALSE)=0,"Vakuumierter VOS ungeschält"),
IFERROR(IF(VLOOKUP(O842,[1]Vakuumiert!$E:$F,2,FALSE)=0,"Vakuumierter ABS ungeschält"),
IFERROR(IF(VLOOKUP(O842,[1]Vakuumiert!$H:$I,2,FALSE)=0,"Vakuumierter VOS geschält"),
IFERROR(IF(VLOOKUP(O842,[1]Vakuumiert!$K:$L,2,FALSE)=0,"Vakuumierter VOS vegan"),
IFERROR(IF(VLOOKUP(O842,[1]Vakuumiert!$N:$O,2,FALSE)=0,"Vakuumierter VOS Zipfel"),
IFERROR(IF(VLOOKUP(O842,[1]Vakuumiert!$Q:$R,2,FALSE)=0,"Vakuumiert geschält"),
IFERROR(IF(VLOOKUP(O842,'[1]vakuumierte Fertigprodukte'!$B:$C,2,FALSE)=0,"Fertigprodukte"),
IFERROR(IF(VLOOKUP(O842,'[1]vakuumierte Fertigprodukte'!$E:$FI,2,FALSE)=0,"Vakuumierte Zipfel"),
IFERROR(IF(VLOOKUP(O842,[1]Wurste!$B:$C,2,FALSE)=0,"Räucherwürste"),
IFERROR(IF(VLOOKUP(O842,[1]Wurste!$E:$F,2,FALSE)=0,"URW/URGW Wurst"),
IFERROR(IF(VLOOKUP(O842,[1]Wurste!$H:$I,2,FALSE)=0,"HF-Wurst Vegan"),
IFERROR(IF(VLOOKUP(O842,[1]Wurste!$K:$L,2,FALSE)=0,"320er ohne Würste"),
IFERROR(IF(AND(OR(Abfalldokumentation!$A842="BU3",Abfalldokumentation!$A842="Verkauf"),Abfalldokumentation!$F842="Schimmel",Abfalldokumentation!$G842="keinen Abnehmer/kein Schälpersonal"),"Div. Zipfel, ES ohne Verwendung",VLOOKUP(Abfalldokumentation!$E842,Produktgruppen!A:B,2,FALSE)),"-")))))))))))))))))))))))</f>
        <v>Vorschmelz</v>
      </c>
      <c r="E842" s="81" t="str">
        <f>IFERROR(VLOOKUP(Abfalldokumentation!$O842,Artikel!A:C,3,FALSE),Abfalldokumentation!$O842)</f>
        <v>VOS-ABS ENTSORGUNG</v>
      </c>
      <c r="F842" s="81" t="str">
        <f>VLOOKUP(T842,'Liste Gründe'!A:D,2,FALSE)</f>
        <v>Rest</v>
      </c>
      <c r="G842" s="80" t="str">
        <f>IF(ISBLANK(V842),VLOOKUP(Abfalldokumentation!$P842,'Liste Gründe'!A:D,3,FALSE),V842)</f>
        <v>geschälte Rinde</v>
      </c>
      <c r="H842" s="81" t="str">
        <f>IF(ISBLANK(Abfalldokumentation!$W842),"-",Abfalldokumentation!$W842)</f>
        <v>-</v>
      </c>
      <c r="I842" s="81">
        <f t="shared" si="92"/>
        <v>40</v>
      </c>
      <c r="J842" s="81" t="str">
        <f t="shared" si="93"/>
        <v>Produkte</v>
      </c>
      <c r="K842" s="81" t="str">
        <f t="shared" si="94"/>
        <v>BUs</v>
      </c>
      <c r="L842" s="81" t="str">
        <f t="shared" si="95"/>
        <v>Symptome</v>
      </c>
      <c r="M842" s="81">
        <f>IFERROR(VLOOKUP(Abfalldokumentation!$O842,Kennzahlen!S:V,3,FALSE)*Abfalldokumentation!$B842,"0")</f>
        <v>0.62</v>
      </c>
      <c r="N842" s="81" t="str">
        <f>IF(ISBLANK(Q842),VLOOKUP(Abfalldokumentation!$O842,'Linien - BU'!R:S,2,FALSE),Q842)</f>
        <v>RWV</v>
      </c>
      <c r="O842" s="77">
        <f t="shared" si="96"/>
        <v>29500917</v>
      </c>
      <c r="P842" s="77">
        <f t="shared" si="97"/>
        <v>60</v>
      </c>
      <c r="Q842" s="39" t="s">
        <v>202</v>
      </c>
      <c r="R842" s="40">
        <v>29500917</v>
      </c>
      <c r="S842" s="40">
        <v>62</v>
      </c>
      <c r="T842" s="40">
        <v>60</v>
      </c>
      <c r="U842" s="41">
        <v>44473</v>
      </c>
      <c r="V842" s="42" t="s">
        <v>215</v>
      </c>
      <c r="W842" s="40" t="s">
        <v>54</v>
      </c>
      <c r="X842" s="44" t="str">
        <f>IFERROR(VLOOKUP(Abfalldokumentation!$R842,Artikel!A:C,3,FALSE),Abfalldokumentation!$R842)</f>
        <v>VOS-ABS ENTSORGUNG</v>
      </c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spans="1:40" ht="30" hidden="1" customHeight="1" x14ac:dyDescent="0.25">
      <c r="A843" s="73" t="str">
        <f>VLOOKUP(N843,'Linien - BU'!A:B,2,FALSE)</f>
        <v>BU1</v>
      </c>
      <c r="B843" s="74">
        <f t="shared" si="91"/>
        <v>97</v>
      </c>
      <c r="C843" s="75">
        <f>Abfalldokumentation!$U843</f>
        <v>44473</v>
      </c>
      <c r="D843" s="69" t="str">
        <f>IFERROR(IF(VLOOKUP(O843,'[1]Rohware 230'!$B:$C,2,FALSE)=0,"Rohware"),
IFERROR(IF(VLOOKUP(O843,[1]Sammelnr.!$B:$C,2,FALSE)=0,"Sammelnr. ungeschält ABS"),
IFERROR(IF(VLOOKUP(O843,[1]Sammelnr.!$E:$F,2,FALSE)=0,"Sammelnr. ungeschält VS"),
IFERROR(IF(VLOOKUP(O843,[1]Sammelnr.!$H:$I,2,FALSE)=0,"Sammelnr. geschält"),
IFERROR(IF(VLOOKUP(O843,[1]Offen!$B:$C,2,FALSE)=0,"Offen ungeschält ABS"),
IFERROR(IF(VLOOKUP(O843,[1]Offen!$E:$F,2,FALSE)=0,"Offen ungeschält VOS"),
IFERROR(IF(VLOOKUP(O843,[1]Offen!$H:$I,2,FALSE)=0,"Offen geschält RW"),
IFERROR(IF(VLOOKUP(O843,[1]Offen!$K:$L,2,FALSE)=0,"Offen vegan"),
IFERROR(IF(VLOOKUP(O843,[1]Offen!$N:$O,2,FALSE)=0,"Offen Zipfel"),
IFERROR(IF(VLOOKUP(O843,[1]Offen!$Q:$R,2,FALSE)=0,"Offen Endstücke"),
IFERROR(IF(VLOOKUP(O843,[1]Vakuumiert!$B:$C,2,FALSE)=0,"Vakuumierter VOS ungeschält"),
IFERROR(IF(VLOOKUP(O843,[1]Vakuumiert!$E:$F,2,FALSE)=0,"Vakuumierter ABS ungeschält"),
IFERROR(IF(VLOOKUP(O843,[1]Vakuumiert!$H:$I,2,FALSE)=0,"Vakuumierter VOS geschält"),
IFERROR(IF(VLOOKUP(O843,[1]Vakuumiert!$K:$L,2,FALSE)=0,"Vakuumierter VOS vegan"),
IFERROR(IF(VLOOKUP(O843,[1]Vakuumiert!$N:$O,2,FALSE)=0,"Vakuumierter VOS Zipfel"),
IFERROR(IF(VLOOKUP(O843,[1]Vakuumiert!$Q:$R,2,FALSE)=0,"Vakuumiert geschält"),
IFERROR(IF(VLOOKUP(O843,'[1]vakuumierte Fertigprodukte'!$B:$C,2,FALSE)=0,"Fertigprodukte"),
IFERROR(IF(VLOOKUP(O843,'[1]vakuumierte Fertigprodukte'!$E:$FI,2,FALSE)=0,"Vakuumierte Zipfel"),
IFERROR(IF(VLOOKUP(O843,[1]Wurste!$B:$C,2,FALSE)=0,"Räucherwürste"),
IFERROR(IF(VLOOKUP(O843,[1]Wurste!$E:$F,2,FALSE)=0,"URW/URGW Wurst"),
IFERROR(IF(VLOOKUP(O843,[1]Wurste!$H:$I,2,FALSE)=0,"HF-Wurst Vegan"),
IFERROR(IF(VLOOKUP(O843,[1]Wurste!$K:$L,2,FALSE)=0,"320er ohne Würste"),
IFERROR(IF(AND(OR(Abfalldokumentation!$A843="BU3",Abfalldokumentation!$A843="Verkauf"),Abfalldokumentation!$F843="Schimmel",Abfalldokumentation!$G843="keinen Abnehmer/kein Schälpersonal"),"Div. Zipfel, ES ohne Verwendung",VLOOKUP(Abfalldokumentation!$E843,Produktgruppen!A:B,2,FALSE)),"-")))))))))))))))))))))))</f>
        <v>Vorschmelz</v>
      </c>
      <c r="E843" s="76" t="str">
        <f>IFERROR(VLOOKUP(Abfalldokumentation!$O843,Artikel!A:C,3,FALSE),Abfalldokumentation!$O843)</f>
        <v>VOS SKZ-GOU</v>
      </c>
      <c r="F843" s="76" t="str">
        <f>VLOOKUP(T843,'Liste Gründe'!A:D,2,FALSE)</f>
        <v>Schimmel</v>
      </c>
      <c r="G843" s="75" t="str">
        <f>IF(ISBLANK(V843),VLOOKUP(Abfalldokumentation!$P843,'Liste Gründe'!A:D,3,FALSE),V843)</f>
        <v>keine Verarbeitung</v>
      </c>
      <c r="H843" s="76" t="str">
        <f>IF(ISBLANK(Abfalldokumentation!$W843),"-",Abfalldokumentation!$W843)</f>
        <v>-</v>
      </c>
      <c r="I843" s="76">
        <f t="shared" si="92"/>
        <v>40</v>
      </c>
      <c r="J843" s="76" t="str">
        <f t="shared" si="93"/>
        <v>Produkte</v>
      </c>
      <c r="K843" s="76" t="str">
        <f t="shared" si="94"/>
        <v>BUs</v>
      </c>
      <c r="L843" s="76" t="str">
        <f t="shared" si="95"/>
        <v>Symptome</v>
      </c>
      <c r="M843" s="76">
        <f>IFERROR(VLOOKUP(Abfalldokumentation!$O843,Kennzahlen!S:V,3,FALSE)*Abfalldokumentation!$B843,"0")</f>
        <v>48.5</v>
      </c>
      <c r="N843" s="76" t="str">
        <f>IF(ISBLANK(Q843),VLOOKUP(Abfalldokumentation!$O843,'Linien - BU'!R:S,2,FALSE),Q843)</f>
        <v>Abfüllung</v>
      </c>
      <c r="O843" s="77">
        <f t="shared" si="96"/>
        <v>29500918</v>
      </c>
      <c r="P843" s="77">
        <f t="shared" si="97"/>
        <v>12</v>
      </c>
      <c r="Q843" s="45" t="s">
        <v>180</v>
      </c>
      <c r="R843" s="46">
        <v>29500918</v>
      </c>
      <c r="S843" s="46">
        <v>97</v>
      </c>
      <c r="T843" s="46">
        <v>12</v>
      </c>
      <c r="U843" s="47">
        <v>44473</v>
      </c>
      <c r="V843" s="48" t="s">
        <v>22</v>
      </c>
      <c r="W843" s="46" t="s">
        <v>54</v>
      </c>
      <c r="X843" s="50" t="str">
        <f>IFERROR(VLOOKUP(Abfalldokumentation!$R843,Artikel!A:C,3,FALSE),Abfalldokumentation!$R843)</f>
        <v>VOS SKZ-GOU</v>
      </c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spans="1:40" ht="30" hidden="1" customHeight="1" x14ac:dyDescent="0.25">
      <c r="A844" s="78" t="str">
        <f>VLOOKUP(N844,'Linien - BU'!A:B,2,FALSE)</f>
        <v>BU1</v>
      </c>
      <c r="B844" s="79">
        <f t="shared" si="91"/>
        <v>33</v>
      </c>
      <c r="C844" s="80">
        <f>Abfalldokumentation!$U844</f>
        <v>44473</v>
      </c>
      <c r="D844" s="69" t="str">
        <f>IFERROR(IF(VLOOKUP(O844,'[1]Rohware 230'!$B:$C,2,FALSE)=0,"Rohware"),
IFERROR(IF(VLOOKUP(O844,[1]Sammelnr.!$B:$C,2,FALSE)=0,"Sammelnr. ungeschält ABS"),
IFERROR(IF(VLOOKUP(O844,[1]Sammelnr.!$E:$F,2,FALSE)=0,"Sammelnr. ungeschält VS"),
IFERROR(IF(VLOOKUP(O844,[1]Sammelnr.!$H:$I,2,FALSE)=0,"Sammelnr. geschält"),
IFERROR(IF(VLOOKUP(O844,[1]Offen!$B:$C,2,FALSE)=0,"Offen ungeschält ABS"),
IFERROR(IF(VLOOKUP(O844,[1]Offen!$E:$F,2,FALSE)=0,"Offen ungeschält VOS"),
IFERROR(IF(VLOOKUP(O844,[1]Offen!$H:$I,2,FALSE)=0,"Offen geschält RW"),
IFERROR(IF(VLOOKUP(O844,[1]Offen!$K:$L,2,FALSE)=0,"Offen vegan"),
IFERROR(IF(VLOOKUP(O844,[1]Offen!$N:$O,2,FALSE)=0,"Offen Zipfel"),
IFERROR(IF(VLOOKUP(O844,[1]Offen!$Q:$R,2,FALSE)=0,"Offen Endstücke"),
IFERROR(IF(VLOOKUP(O844,[1]Vakuumiert!$B:$C,2,FALSE)=0,"Vakuumierter VOS ungeschält"),
IFERROR(IF(VLOOKUP(O844,[1]Vakuumiert!$E:$F,2,FALSE)=0,"Vakuumierter ABS ungeschält"),
IFERROR(IF(VLOOKUP(O844,[1]Vakuumiert!$H:$I,2,FALSE)=0,"Vakuumierter VOS geschält"),
IFERROR(IF(VLOOKUP(O844,[1]Vakuumiert!$K:$L,2,FALSE)=0,"Vakuumierter VOS vegan"),
IFERROR(IF(VLOOKUP(O844,[1]Vakuumiert!$N:$O,2,FALSE)=0,"Vakuumierter VOS Zipfel"),
IFERROR(IF(VLOOKUP(O844,[1]Vakuumiert!$Q:$R,2,FALSE)=0,"Vakuumiert geschält"),
IFERROR(IF(VLOOKUP(O844,'[1]vakuumierte Fertigprodukte'!$B:$C,2,FALSE)=0,"Fertigprodukte"),
IFERROR(IF(VLOOKUP(O844,'[1]vakuumierte Fertigprodukte'!$E:$FI,2,FALSE)=0,"Vakuumierte Zipfel"),
IFERROR(IF(VLOOKUP(O844,[1]Wurste!$B:$C,2,FALSE)=0,"Räucherwürste"),
IFERROR(IF(VLOOKUP(O844,[1]Wurste!$E:$F,2,FALSE)=0,"URW/URGW Wurst"),
IFERROR(IF(VLOOKUP(O844,[1]Wurste!$H:$I,2,FALSE)=0,"HF-Wurst Vegan"),
IFERROR(IF(VLOOKUP(O844,[1]Wurste!$K:$L,2,FALSE)=0,"320er ohne Würste"),
IFERROR(IF(AND(OR(Abfalldokumentation!$A844="BU3",Abfalldokumentation!$A844="Verkauf"),Abfalldokumentation!$F844="Schimmel",Abfalldokumentation!$G844="keinen Abnehmer/kein Schälpersonal"),"Div. Zipfel, ES ohne Verwendung",VLOOKUP(Abfalldokumentation!$E844,Produktgruppen!A:B,2,FALSE)),"-")))))))))))))))))))))))</f>
        <v>Vorschmelz</v>
      </c>
      <c r="E844" s="81" t="str">
        <f>IFERROR(VLOOKUP(Abfalldokumentation!$O844,Artikel!A:C,3,FALSE),Abfalldokumentation!$O844)</f>
        <v>VOS URW-GRS-KRÄU OGT</v>
      </c>
      <c r="F844" s="81" t="str">
        <f>VLOOKUP(T844,'Liste Gründe'!A:D,2,FALSE)</f>
        <v>Schimmel</v>
      </c>
      <c r="G844" s="80" t="str">
        <f>IF(ISBLANK(V844),VLOOKUP(Abfalldokumentation!$P844,'Liste Gründe'!A:D,3,FALSE),V844)</f>
        <v>keine Verarbeitung</v>
      </c>
      <c r="H844" s="81" t="str">
        <f>IF(ISBLANK(Abfalldokumentation!$W844),"-",Abfalldokumentation!$W844)</f>
        <v>Produktion unregelmäßig</v>
      </c>
      <c r="I844" s="81">
        <f t="shared" si="92"/>
        <v>40</v>
      </c>
      <c r="J844" s="81" t="str">
        <f t="shared" si="93"/>
        <v>Produkte</v>
      </c>
      <c r="K844" s="81" t="str">
        <f t="shared" si="94"/>
        <v>BUs</v>
      </c>
      <c r="L844" s="81" t="str">
        <f t="shared" si="95"/>
        <v>Symptome</v>
      </c>
      <c r="M844" s="81">
        <f>IFERROR(VLOOKUP(Abfalldokumentation!$O844,Kennzahlen!S:V,3,FALSE)*Abfalldokumentation!$B844,"0")</f>
        <v>16.5</v>
      </c>
      <c r="N844" s="81" t="str">
        <f>IF(ISBLANK(Q844),VLOOKUP(Abfalldokumentation!$O844,'Linien - BU'!R:S,2,FALSE),Q844)</f>
        <v>Abfüllung</v>
      </c>
      <c r="O844" s="77">
        <f t="shared" si="96"/>
        <v>29500939</v>
      </c>
      <c r="P844" s="77">
        <f t="shared" si="97"/>
        <v>12</v>
      </c>
      <c r="Q844" s="39" t="s">
        <v>180</v>
      </c>
      <c r="R844" s="40">
        <v>29500939</v>
      </c>
      <c r="S844" s="40">
        <v>33</v>
      </c>
      <c r="T844" s="40">
        <v>12</v>
      </c>
      <c r="U844" s="41">
        <v>44473</v>
      </c>
      <c r="V844" s="42" t="s">
        <v>22</v>
      </c>
      <c r="W844" s="40" t="s">
        <v>183</v>
      </c>
      <c r="X844" s="44" t="str">
        <f>IFERROR(VLOOKUP(Abfalldokumentation!$R844,Artikel!A:C,3,FALSE),Abfalldokumentation!$R844)</f>
        <v>VOS URW-GRS-KRÄU OGT</v>
      </c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spans="1:40" ht="30" hidden="1" customHeight="1" x14ac:dyDescent="0.25">
      <c r="A845" s="73" t="str">
        <f>VLOOKUP(N845,'Linien - BU'!A:B,2,FALSE)</f>
        <v>BU1</v>
      </c>
      <c r="B845" s="74">
        <f t="shared" si="91"/>
        <v>75</v>
      </c>
      <c r="C845" s="75">
        <f>Abfalldokumentation!$U845</f>
        <v>44473</v>
      </c>
      <c r="D845" s="69" t="str">
        <f>IFERROR(IF(VLOOKUP(O845,'[1]Rohware 230'!$B:$C,2,FALSE)=0,"Rohware"),
IFERROR(IF(VLOOKUP(O845,[1]Sammelnr.!$B:$C,2,FALSE)=0,"Sammelnr. ungeschält ABS"),
IFERROR(IF(VLOOKUP(O845,[1]Sammelnr.!$E:$F,2,FALSE)=0,"Sammelnr. ungeschält VS"),
IFERROR(IF(VLOOKUP(O845,[1]Sammelnr.!$H:$I,2,FALSE)=0,"Sammelnr. geschält"),
IFERROR(IF(VLOOKUP(O845,[1]Offen!$B:$C,2,FALSE)=0,"Offen ungeschält ABS"),
IFERROR(IF(VLOOKUP(O845,[1]Offen!$E:$F,2,FALSE)=0,"Offen ungeschält VOS"),
IFERROR(IF(VLOOKUP(O845,[1]Offen!$H:$I,2,FALSE)=0,"Offen geschält RW"),
IFERROR(IF(VLOOKUP(O845,[1]Offen!$K:$L,2,FALSE)=0,"Offen vegan"),
IFERROR(IF(VLOOKUP(O845,[1]Offen!$N:$O,2,FALSE)=0,"Offen Zipfel"),
IFERROR(IF(VLOOKUP(O845,[1]Offen!$Q:$R,2,FALSE)=0,"Offen Endstücke"),
IFERROR(IF(VLOOKUP(O845,[1]Vakuumiert!$B:$C,2,FALSE)=0,"Vakuumierter VOS ungeschält"),
IFERROR(IF(VLOOKUP(O845,[1]Vakuumiert!$E:$F,2,FALSE)=0,"Vakuumierter ABS ungeschält"),
IFERROR(IF(VLOOKUP(O845,[1]Vakuumiert!$H:$I,2,FALSE)=0,"Vakuumierter VOS geschält"),
IFERROR(IF(VLOOKUP(O845,[1]Vakuumiert!$K:$L,2,FALSE)=0,"Vakuumierter VOS vegan"),
IFERROR(IF(VLOOKUP(O845,[1]Vakuumiert!$N:$O,2,FALSE)=0,"Vakuumierter VOS Zipfel"),
IFERROR(IF(VLOOKUP(O845,[1]Vakuumiert!$Q:$R,2,FALSE)=0,"Vakuumiert geschält"),
IFERROR(IF(VLOOKUP(O845,'[1]vakuumierte Fertigprodukte'!$B:$C,2,FALSE)=0,"Fertigprodukte"),
IFERROR(IF(VLOOKUP(O845,'[1]vakuumierte Fertigprodukte'!$E:$FI,2,FALSE)=0,"Vakuumierte Zipfel"),
IFERROR(IF(VLOOKUP(O845,[1]Wurste!$B:$C,2,FALSE)=0,"Räucherwürste"),
IFERROR(IF(VLOOKUP(O845,[1]Wurste!$E:$F,2,FALSE)=0,"URW/URGW Wurst"),
IFERROR(IF(VLOOKUP(O845,[1]Wurste!$H:$I,2,FALSE)=0,"HF-Wurst Vegan"),
IFERROR(IF(VLOOKUP(O845,[1]Wurste!$K:$L,2,FALSE)=0,"320er ohne Würste"),
IFERROR(IF(AND(OR(Abfalldokumentation!$A845="BU3",Abfalldokumentation!$A845="Verkauf"),Abfalldokumentation!$F845="Schimmel",Abfalldokumentation!$G845="keinen Abnehmer/kein Schälpersonal"),"Div. Zipfel, ES ohne Verwendung",VLOOKUP(Abfalldokumentation!$E845,Produktgruppen!A:B,2,FALSE)),"-")))))))))))))))))))))))</f>
        <v>Vorschmelz</v>
      </c>
      <c r="E845" s="76" t="str">
        <f>IFERROR(VLOOKUP(Abfalldokumentation!$O845,Artikel!A:C,3,FALSE),Abfalldokumentation!$O845)</f>
        <v>VOS URW-SCHI-NAT</v>
      </c>
      <c r="F845" s="76" t="str">
        <f>VLOOKUP(T845,'Liste Gründe'!A:D,2,FALSE)</f>
        <v>Schimmel</v>
      </c>
      <c r="G845" s="75" t="str">
        <f>IF(ISBLANK(V845),VLOOKUP(Abfalldokumentation!$P845,'Liste Gründe'!A:D,3,FALSE),V845)</f>
        <v>keine Verarbeitung</v>
      </c>
      <c r="H845" s="76" t="str">
        <f>IF(ISBLANK(Abfalldokumentation!$W845),"-",Abfalldokumentation!$W845)</f>
        <v>-</v>
      </c>
      <c r="I845" s="76">
        <f t="shared" si="92"/>
        <v>40</v>
      </c>
      <c r="J845" s="76" t="str">
        <f t="shared" si="93"/>
        <v>Produkte</v>
      </c>
      <c r="K845" s="76" t="str">
        <f t="shared" si="94"/>
        <v>BUs</v>
      </c>
      <c r="L845" s="76" t="str">
        <f t="shared" si="95"/>
        <v>Symptome</v>
      </c>
      <c r="M845" s="76">
        <f>IFERROR(VLOOKUP(Abfalldokumentation!$O845,Kennzahlen!S:V,3,FALSE)*Abfalldokumentation!$B845,"0")</f>
        <v>37.5</v>
      </c>
      <c r="N845" s="76" t="str">
        <f>IF(ISBLANK(Q845),VLOOKUP(Abfalldokumentation!$O845,'Linien - BU'!R:S,2,FALSE),Q845)</f>
        <v>Schmelze</v>
      </c>
      <c r="O845" s="77">
        <f t="shared" si="96"/>
        <v>29500945</v>
      </c>
      <c r="P845" s="77">
        <f t="shared" si="97"/>
        <v>12</v>
      </c>
      <c r="Q845" s="45" t="s">
        <v>184</v>
      </c>
      <c r="R845" s="46">
        <v>29500945</v>
      </c>
      <c r="S845" s="46">
        <v>75</v>
      </c>
      <c r="T845" s="46">
        <v>12</v>
      </c>
      <c r="U845" s="47">
        <v>44473</v>
      </c>
      <c r="V845" s="48" t="s">
        <v>22</v>
      </c>
      <c r="W845" s="46" t="s">
        <v>54</v>
      </c>
      <c r="X845" s="50" t="str">
        <f>IFERROR(VLOOKUP(Abfalldokumentation!$R845,Artikel!A:C,3,FALSE),Abfalldokumentation!$R845)</f>
        <v>VOS URW-SCHI-NAT</v>
      </c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spans="1:40" ht="30" hidden="1" customHeight="1" x14ac:dyDescent="0.25">
      <c r="A846" s="78" t="str">
        <f>VLOOKUP(N846,'Linien - BU'!A:B,2,FALSE)</f>
        <v>BU1</v>
      </c>
      <c r="B846" s="79">
        <f t="shared" si="91"/>
        <v>52</v>
      </c>
      <c r="C846" s="80">
        <f>Abfalldokumentation!$U846</f>
        <v>44473</v>
      </c>
      <c r="D846" s="69" t="str">
        <f>IFERROR(IF(VLOOKUP(O846,'[1]Rohware 230'!$B:$C,2,FALSE)=0,"Rohware"),
IFERROR(IF(VLOOKUP(O846,[1]Sammelnr.!$B:$C,2,FALSE)=0,"Sammelnr. ungeschält ABS"),
IFERROR(IF(VLOOKUP(O846,[1]Sammelnr.!$E:$F,2,FALSE)=0,"Sammelnr. ungeschält VS"),
IFERROR(IF(VLOOKUP(O846,[1]Sammelnr.!$H:$I,2,FALSE)=0,"Sammelnr. geschält"),
IFERROR(IF(VLOOKUP(O846,[1]Offen!$B:$C,2,FALSE)=0,"Offen ungeschält ABS"),
IFERROR(IF(VLOOKUP(O846,[1]Offen!$E:$F,2,FALSE)=0,"Offen ungeschält VOS"),
IFERROR(IF(VLOOKUP(O846,[1]Offen!$H:$I,2,FALSE)=0,"Offen geschält RW"),
IFERROR(IF(VLOOKUP(O846,[1]Offen!$K:$L,2,FALSE)=0,"Offen vegan"),
IFERROR(IF(VLOOKUP(O846,[1]Offen!$N:$O,2,FALSE)=0,"Offen Zipfel"),
IFERROR(IF(VLOOKUP(O846,[1]Offen!$Q:$R,2,FALSE)=0,"Offen Endstücke"),
IFERROR(IF(VLOOKUP(O846,[1]Vakuumiert!$B:$C,2,FALSE)=0,"Vakuumierter VOS ungeschält"),
IFERROR(IF(VLOOKUP(O846,[1]Vakuumiert!$E:$F,2,FALSE)=0,"Vakuumierter ABS ungeschält"),
IFERROR(IF(VLOOKUP(O846,[1]Vakuumiert!$H:$I,2,FALSE)=0,"Vakuumierter VOS geschält"),
IFERROR(IF(VLOOKUP(O846,[1]Vakuumiert!$K:$L,2,FALSE)=0,"Vakuumierter VOS vegan"),
IFERROR(IF(VLOOKUP(O846,[1]Vakuumiert!$N:$O,2,FALSE)=0,"Vakuumierter VOS Zipfel"),
IFERROR(IF(VLOOKUP(O846,[1]Vakuumiert!$Q:$R,2,FALSE)=0,"Vakuumiert geschält"),
IFERROR(IF(VLOOKUP(O846,'[1]vakuumierte Fertigprodukte'!$B:$C,2,FALSE)=0,"Fertigprodukte"),
IFERROR(IF(VLOOKUP(O846,'[1]vakuumierte Fertigprodukte'!$E:$FI,2,FALSE)=0,"Vakuumierte Zipfel"),
IFERROR(IF(VLOOKUP(O846,[1]Wurste!$B:$C,2,FALSE)=0,"Räucherwürste"),
IFERROR(IF(VLOOKUP(O846,[1]Wurste!$E:$F,2,FALSE)=0,"URW/URGW Wurst"),
IFERROR(IF(VLOOKUP(O846,[1]Wurste!$H:$I,2,FALSE)=0,"HF-Wurst Vegan"),
IFERROR(IF(VLOOKUP(O846,[1]Wurste!$K:$L,2,FALSE)=0,"320er ohne Würste"),
IFERROR(IF(AND(OR(Abfalldokumentation!$A846="BU3",Abfalldokumentation!$A846="Verkauf"),Abfalldokumentation!$F846="Schimmel",Abfalldokumentation!$G846="keinen Abnehmer/kein Schälpersonal"),"Div. Zipfel, ES ohne Verwendung",VLOOKUP(Abfalldokumentation!$E846,Produktgruppen!A:B,2,FALSE)),"-")))))))))))))))))))))))</f>
        <v>Vorschmelz</v>
      </c>
      <c r="E846" s="81" t="str">
        <f>IFERROR(VLOOKUP(Abfalldokumentation!$O846,Artikel!A:C,3,FALSE),Abfalldokumentation!$O846)</f>
        <v>VOS URW-JALA-NAT</v>
      </c>
      <c r="F846" s="81" t="str">
        <f>VLOOKUP(T846,'Liste Gründe'!A:D,2,FALSE)</f>
        <v>Schimmel</v>
      </c>
      <c r="G846" s="80" t="str">
        <f>IF(ISBLANK(V846),VLOOKUP(Abfalldokumentation!$P846,'Liste Gründe'!A:D,3,FALSE),V846)</f>
        <v>keine Verarbeitung</v>
      </c>
      <c r="H846" s="81" t="str">
        <f>IF(ISBLANK(Abfalldokumentation!$W846),"-",Abfalldokumentation!$W846)</f>
        <v>-</v>
      </c>
      <c r="I846" s="81">
        <f t="shared" si="92"/>
        <v>40</v>
      </c>
      <c r="J846" s="81" t="str">
        <f t="shared" si="93"/>
        <v>Produkte</v>
      </c>
      <c r="K846" s="81" t="str">
        <f t="shared" si="94"/>
        <v>BUs</v>
      </c>
      <c r="L846" s="81" t="str">
        <f t="shared" si="95"/>
        <v>Symptome</v>
      </c>
      <c r="M846" s="81" t="str">
        <f>IFERROR(VLOOKUP(Abfalldokumentation!$O846,Kennzahlen!S:V,3,FALSE)*Abfalldokumentation!$B846,"0")</f>
        <v>0</v>
      </c>
      <c r="N846" s="81" t="str">
        <f>IF(ISBLANK(Q846),VLOOKUP(Abfalldokumentation!$O846,'Linien - BU'!R:S,2,FALSE),Q846)</f>
        <v>Abfüllung</v>
      </c>
      <c r="O846" s="77">
        <f t="shared" si="96"/>
        <v>29500946</v>
      </c>
      <c r="P846" s="77">
        <f t="shared" si="97"/>
        <v>12</v>
      </c>
      <c r="Q846" s="39" t="s">
        <v>180</v>
      </c>
      <c r="R846" s="40">
        <v>29500946</v>
      </c>
      <c r="S846" s="40">
        <v>52</v>
      </c>
      <c r="T846" s="40">
        <v>12</v>
      </c>
      <c r="U846" s="41">
        <v>44473</v>
      </c>
      <c r="V846" s="42" t="s">
        <v>22</v>
      </c>
      <c r="W846" s="40" t="s">
        <v>54</v>
      </c>
      <c r="X846" s="44" t="str">
        <f>IFERROR(VLOOKUP(Abfalldokumentation!$R846,Artikel!A:C,3,FALSE),Abfalldokumentation!$R846)</f>
        <v>VOS URW-JALA-NAT</v>
      </c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spans="1:40" ht="30" hidden="1" customHeight="1" x14ac:dyDescent="0.25">
      <c r="A847" s="73" t="str">
        <f>VLOOKUP(N847,'Linien - BU'!A:B,2,FALSE)</f>
        <v>BU3</v>
      </c>
      <c r="B847" s="74">
        <f t="shared" si="91"/>
        <v>117</v>
      </c>
      <c r="C847" s="75">
        <f>Abfalldokumentation!$U847</f>
        <v>44473</v>
      </c>
      <c r="D847" s="69" t="str">
        <f>IFERROR(IF(VLOOKUP(O847,'[1]Rohware 230'!$B:$C,2,FALSE)=0,"Rohware"),
IFERROR(IF(VLOOKUP(O847,[1]Sammelnr.!$B:$C,2,FALSE)=0,"Sammelnr. ungeschält ABS"),
IFERROR(IF(VLOOKUP(O847,[1]Sammelnr.!$E:$F,2,FALSE)=0,"Sammelnr. ungeschält VS"),
IFERROR(IF(VLOOKUP(O847,[1]Sammelnr.!$H:$I,2,FALSE)=0,"Sammelnr. geschält"),
IFERROR(IF(VLOOKUP(O847,[1]Offen!$B:$C,2,FALSE)=0,"Offen ungeschält ABS"),
IFERROR(IF(VLOOKUP(O847,[1]Offen!$E:$F,2,FALSE)=0,"Offen ungeschält VOS"),
IFERROR(IF(VLOOKUP(O847,[1]Offen!$H:$I,2,FALSE)=0,"Offen geschält RW"),
IFERROR(IF(VLOOKUP(O847,[1]Offen!$K:$L,2,FALSE)=0,"Offen vegan"),
IFERROR(IF(VLOOKUP(O847,[1]Offen!$N:$O,2,FALSE)=0,"Offen Zipfel"),
IFERROR(IF(VLOOKUP(O847,[1]Offen!$Q:$R,2,FALSE)=0,"Offen Endstücke"),
IFERROR(IF(VLOOKUP(O847,[1]Vakuumiert!$B:$C,2,FALSE)=0,"Vakuumierter VOS ungeschält"),
IFERROR(IF(VLOOKUP(O847,[1]Vakuumiert!$E:$F,2,FALSE)=0,"Vakuumierter ABS ungeschält"),
IFERROR(IF(VLOOKUP(O847,[1]Vakuumiert!$H:$I,2,FALSE)=0,"Vakuumierter VOS geschält"),
IFERROR(IF(VLOOKUP(O847,[1]Vakuumiert!$K:$L,2,FALSE)=0,"Vakuumierter VOS vegan"),
IFERROR(IF(VLOOKUP(O847,[1]Vakuumiert!$N:$O,2,FALSE)=0,"Vakuumierter VOS Zipfel"),
IFERROR(IF(VLOOKUP(O847,[1]Vakuumiert!$Q:$R,2,FALSE)=0,"Vakuumiert geschält"),
IFERROR(IF(VLOOKUP(O847,'[1]vakuumierte Fertigprodukte'!$B:$C,2,FALSE)=0,"Fertigprodukte"),
IFERROR(IF(VLOOKUP(O847,'[1]vakuumierte Fertigprodukte'!$E:$FI,2,FALSE)=0,"Vakuumierte Zipfel"),
IFERROR(IF(VLOOKUP(O847,[1]Wurste!$B:$C,2,FALSE)=0,"Räucherwürste"),
IFERROR(IF(VLOOKUP(O847,[1]Wurste!$E:$F,2,FALSE)=0,"URW/URGW Wurst"),
IFERROR(IF(VLOOKUP(O847,[1]Wurste!$H:$I,2,FALSE)=0,"HF-Wurst Vegan"),
IFERROR(IF(VLOOKUP(O847,[1]Wurste!$K:$L,2,FALSE)=0,"320er ohne Würste"),
IFERROR(IF(AND(OR(Abfalldokumentation!$A847="BU3",Abfalldokumentation!$A847="Verkauf"),Abfalldokumentation!$F847="Schimmel",Abfalldokumentation!$G847="keinen Abnehmer/kein Schälpersonal"),"Div. Zipfel, ES ohne Verwendung",VLOOKUP(Abfalldokumentation!$E847,Produktgruppen!A:B,2,FALSE)),"-")))))))))))))))))))))))</f>
        <v>ABS</v>
      </c>
      <c r="E847" s="76" t="str">
        <f>IFERROR(VLOOKUP(Abfalldokumentation!$O847,Artikel!A:C,3,FALSE),Abfalldokumentation!$O847)</f>
        <v>ABS CHED-PF-KRÄUK gemis</v>
      </c>
      <c r="F847" s="76" t="str">
        <f>VLOOKUP(T847,'Liste Gründe'!A:D,2,FALSE)</f>
        <v>Linienbezogen</v>
      </c>
      <c r="G847" s="75" t="str">
        <f>IF(ISBLANK(V847),VLOOKUP(Abfalldokumentation!$P847,'Liste Gründe'!A:D,3,FALSE),V847)</f>
        <v>gemischtes Produkt</v>
      </c>
      <c r="H847" s="76" t="str">
        <f>IF(ISBLANK(Abfalldokumentation!$W847),"-",Abfalldokumentation!$W847)</f>
        <v>-</v>
      </c>
      <c r="I847" s="76">
        <f t="shared" si="92"/>
        <v>40</v>
      </c>
      <c r="J847" s="76" t="str">
        <f t="shared" si="93"/>
        <v>Produkte</v>
      </c>
      <c r="K847" s="76" t="str">
        <f t="shared" si="94"/>
        <v>BUs</v>
      </c>
      <c r="L847" s="76" t="str">
        <f t="shared" si="95"/>
        <v>Symptome</v>
      </c>
      <c r="M847" s="76">
        <f>IFERROR(VLOOKUP(Abfalldokumentation!$O847,Kennzahlen!S:V,3,FALSE)*Abfalldokumentation!$B847,"0")</f>
        <v>117</v>
      </c>
      <c r="N847" s="76" t="str">
        <f>IF(ISBLANK(Q847),VLOOKUP(Abfalldokumentation!$O847,'Linien - BU'!R:S,2,FALSE),Q847)</f>
        <v>L33</v>
      </c>
      <c r="O847" s="77">
        <f t="shared" si="96"/>
        <v>29501003</v>
      </c>
      <c r="P847" s="77">
        <f t="shared" si="97"/>
        <v>81</v>
      </c>
      <c r="Q847" s="45" t="s">
        <v>205</v>
      </c>
      <c r="R847" s="46">
        <v>29501003</v>
      </c>
      <c r="S847" s="46">
        <v>117</v>
      </c>
      <c r="T847" s="46">
        <v>81</v>
      </c>
      <c r="U847" s="47">
        <v>44473</v>
      </c>
      <c r="V847" s="48"/>
      <c r="W847" s="46"/>
      <c r="X847" s="50" t="str">
        <f>IFERROR(VLOOKUP(Abfalldokumentation!$R847,Artikel!A:C,3,FALSE),Abfalldokumentation!$R847)</f>
        <v>ABS CHED-PF-KRÄUK gemis</v>
      </c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spans="1:40" ht="30" hidden="1" customHeight="1" x14ac:dyDescent="0.25">
      <c r="A848" s="78" t="str">
        <f>VLOOKUP(N848,'Linien - BU'!A:B,2,FALSE)</f>
        <v>BU4</v>
      </c>
      <c r="B848" s="79">
        <f t="shared" si="91"/>
        <v>13</v>
      </c>
      <c r="C848" s="80">
        <f>Abfalldokumentation!$U848</f>
        <v>44473</v>
      </c>
      <c r="D848" s="69" t="str">
        <f>IFERROR(IF(VLOOKUP(O848,'[1]Rohware 230'!$B:$C,2,FALSE)=0,"Rohware"),
IFERROR(IF(VLOOKUP(O848,[1]Sammelnr.!$B:$C,2,FALSE)=0,"Sammelnr. ungeschält ABS"),
IFERROR(IF(VLOOKUP(O848,[1]Sammelnr.!$E:$F,2,FALSE)=0,"Sammelnr. ungeschält VS"),
IFERROR(IF(VLOOKUP(O848,[1]Sammelnr.!$H:$I,2,FALSE)=0,"Sammelnr. geschält"),
IFERROR(IF(VLOOKUP(O848,[1]Offen!$B:$C,2,FALSE)=0,"Offen ungeschält ABS"),
IFERROR(IF(VLOOKUP(O848,[1]Offen!$E:$F,2,FALSE)=0,"Offen ungeschält VOS"),
IFERROR(IF(VLOOKUP(O848,[1]Offen!$H:$I,2,FALSE)=0,"Offen geschält RW"),
IFERROR(IF(VLOOKUP(O848,[1]Offen!$K:$L,2,FALSE)=0,"Offen vegan"),
IFERROR(IF(VLOOKUP(O848,[1]Offen!$N:$O,2,FALSE)=0,"Offen Zipfel"),
IFERROR(IF(VLOOKUP(O848,[1]Offen!$Q:$R,2,FALSE)=0,"Offen Endstücke"),
IFERROR(IF(VLOOKUP(O848,[1]Vakuumiert!$B:$C,2,FALSE)=0,"Vakuumierter VOS ungeschält"),
IFERROR(IF(VLOOKUP(O848,[1]Vakuumiert!$E:$F,2,FALSE)=0,"Vakuumierter ABS ungeschält"),
IFERROR(IF(VLOOKUP(O848,[1]Vakuumiert!$H:$I,2,FALSE)=0,"Vakuumierter VOS geschält"),
IFERROR(IF(VLOOKUP(O848,[1]Vakuumiert!$K:$L,2,FALSE)=0,"Vakuumierter VOS vegan"),
IFERROR(IF(VLOOKUP(O848,[1]Vakuumiert!$N:$O,2,FALSE)=0,"Vakuumierter VOS Zipfel"),
IFERROR(IF(VLOOKUP(O848,[1]Vakuumiert!$Q:$R,2,FALSE)=0,"Vakuumiert geschält"),
IFERROR(IF(VLOOKUP(O848,'[1]vakuumierte Fertigprodukte'!$B:$C,2,FALSE)=0,"Fertigprodukte"),
IFERROR(IF(VLOOKUP(O848,'[1]vakuumierte Fertigprodukte'!$E:$FI,2,FALSE)=0,"Vakuumierte Zipfel"),
IFERROR(IF(VLOOKUP(O848,[1]Wurste!$B:$C,2,FALSE)=0,"Räucherwürste"),
IFERROR(IF(VLOOKUP(O848,[1]Wurste!$E:$F,2,FALSE)=0,"URW/URGW Wurst"),
IFERROR(IF(VLOOKUP(O848,[1]Wurste!$H:$I,2,FALSE)=0,"HF-Wurst Vegan"),
IFERROR(IF(VLOOKUP(O848,[1]Wurste!$K:$L,2,FALSE)=0,"320er ohne Würste"),
IFERROR(IF(AND(OR(Abfalldokumentation!$A848="BU3",Abfalldokumentation!$A848="Verkauf"),Abfalldokumentation!$F848="Schimmel",Abfalldokumentation!$G848="keinen Abnehmer/kein Schälpersonal"),"Div. Zipfel, ES ohne Verwendung",VLOOKUP(Abfalldokumentation!$E848,Produktgruppen!A:B,2,FALSE)),"-")))))))))))))))))))))))</f>
        <v>ABS</v>
      </c>
      <c r="E848" s="81" t="str">
        <f>IFERROR(VLOOKUP(Abfalldokumentation!$O848,Artikel!A:C,3,FALSE),Abfalldokumentation!$O848)</f>
        <v>ABS Whisky-Nuts</v>
      </c>
      <c r="F848" s="81" t="str">
        <f>VLOOKUP(T848,'Liste Gründe'!A:D,2,FALSE)</f>
        <v>keinen Verwendungszweck</v>
      </c>
      <c r="G848" s="80" t="str">
        <f>IF(ISBLANK(V848),VLOOKUP(Abfalldokumentation!$P848,'Liste Gründe'!A:D,3,FALSE),V848)</f>
        <v>keinen Verwendungszweck</v>
      </c>
      <c r="H848" s="81" t="str">
        <f>IF(ISBLANK(Abfalldokumentation!$W848),"-",Abfalldokumentation!$W848)</f>
        <v>-</v>
      </c>
      <c r="I848" s="81">
        <f t="shared" si="92"/>
        <v>40</v>
      </c>
      <c r="J848" s="81" t="str">
        <f t="shared" si="93"/>
        <v>Produkte</v>
      </c>
      <c r="K848" s="81" t="str">
        <f t="shared" si="94"/>
        <v>BUs</v>
      </c>
      <c r="L848" s="81" t="str">
        <f t="shared" si="95"/>
        <v>Symptome</v>
      </c>
      <c r="M848" s="81">
        <f>IFERROR(VLOOKUP(Abfalldokumentation!$O848,Kennzahlen!S:V,3,FALSE)*Abfalldokumentation!$B848,"0")</f>
        <v>19.5</v>
      </c>
      <c r="N848" s="81" t="str">
        <f>IF(ISBLANK(Q848),VLOOKUP(Abfalldokumentation!$O848,'Linien - BU'!R:S,2,FALSE),Q848)</f>
        <v>BU4</v>
      </c>
      <c r="O848" s="77">
        <f t="shared" si="96"/>
        <v>29501009</v>
      </c>
      <c r="P848" s="77">
        <f t="shared" si="97"/>
        <v>61</v>
      </c>
      <c r="Q848" s="39" t="s">
        <v>9</v>
      </c>
      <c r="R848" s="40">
        <v>29501009</v>
      </c>
      <c r="S848" s="40">
        <v>13</v>
      </c>
      <c r="T848" s="40">
        <v>61</v>
      </c>
      <c r="U848" s="41">
        <v>44473</v>
      </c>
      <c r="V848" s="42"/>
      <c r="W848" s="40" t="s">
        <v>54</v>
      </c>
      <c r="X848" s="44" t="str">
        <f>IFERROR(VLOOKUP(Abfalldokumentation!$R848,Artikel!A:C,3,FALSE),Abfalldokumentation!$R848)</f>
        <v>ABS Whisky-Nuts</v>
      </c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spans="1:40" ht="30" hidden="1" customHeight="1" x14ac:dyDescent="0.25">
      <c r="A849" s="73" t="str">
        <f>VLOOKUP(N849,'Linien - BU'!A:B,2,FALSE)</f>
        <v>BU4</v>
      </c>
      <c r="B849" s="74">
        <f t="shared" si="91"/>
        <v>6</v>
      </c>
      <c r="C849" s="75">
        <f>Abfalldokumentation!$U849</f>
        <v>44473</v>
      </c>
      <c r="D849" s="69" t="str">
        <f>IFERROR(IF(VLOOKUP(O849,'[1]Rohware 230'!$B:$C,2,FALSE)=0,"Rohware"),
IFERROR(IF(VLOOKUP(O849,[1]Sammelnr.!$B:$C,2,FALSE)=0,"Sammelnr. ungeschält ABS"),
IFERROR(IF(VLOOKUP(O849,[1]Sammelnr.!$E:$F,2,FALSE)=0,"Sammelnr. ungeschält VS"),
IFERROR(IF(VLOOKUP(O849,[1]Sammelnr.!$H:$I,2,FALSE)=0,"Sammelnr. geschält"),
IFERROR(IF(VLOOKUP(O849,[1]Offen!$B:$C,2,FALSE)=0,"Offen ungeschält ABS"),
IFERROR(IF(VLOOKUP(O849,[1]Offen!$E:$F,2,FALSE)=0,"Offen ungeschält VOS"),
IFERROR(IF(VLOOKUP(O849,[1]Offen!$H:$I,2,FALSE)=0,"Offen geschält RW"),
IFERROR(IF(VLOOKUP(O849,[1]Offen!$K:$L,2,FALSE)=0,"Offen vegan"),
IFERROR(IF(VLOOKUP(O849,[1]Offen!$N:$O,2,FALSE)=0,"Offen Zipfel"),
IFERROR(IF(VLOOKUP(O849,[1]Offen!$Q:$R,2,FALSE)=0,"Offen Endstücke"),
IFERROR(IF(VLOOKUP(O849,[1]Vakuumiert!$B:$C,2,FALSE)=0,"Vakuumierter VOS ungeschält"),
IFERROR(IF(VLOOKUP(O849,[1]Vakuumiert!$E:$F,2,FALSE)=0,"Vakuumierter ABS ungeschält"),
IFERROR(IF(VLOOKUP(O849,[1]Vakuumiert!$H:$I,2,FALSE)=0,"Vakuumierter VOS geschält"),
IFERROR(IF(VLOOKUP(O849,[1]Vakuumiert!$K:$L,2,FALSE)=0,"Vakuumierter VOS vegan"),
IFERROR(IF(VLOOKUP(O849,[1]Vakuumiert!$N:$O,2,FALSE)=0,"Vakuumierter VOS Zipfel"),
IFERROR(IF(VLOOKUP(O849,[1]Vakuumiert!$Q:$R,2,FALSE)=0,"Vakuumiert geschält"),
IFERROR(IF(VLOOKUP(O849,'[1]vakuumierte Fertigprodukte'!$B:$C,2,FALSE)=0,"Fertigprodukte"),
IFERROR(IF(VLOOKUP(O849,'[1]vakuumierte Fertigprodukte'!$E:$FI,2,FALSE)=0,"Vakuumierte Zipfel"),
IFERROR(IF(VLOOKUP(O849,[1]Wurste!$B:$C,2,FALSE)=0,"Räucherwürste"),
IFERROR(IF(VLOOKUP(O849,[1]Wurste!$E:$F,2,FALSE)=0,"URW/URGW Wurst"),
IFERROR(IF(VLOOKUP(O849,[1]Wurste!$H:$I,2,FALSE)=0,"HF-Wurst Vegan"),
IFERROR(IF(VLOOKUP(O849,[1]Wurste!$K:$L,2,FALSE)=0,"320er ohne Würste"),
IFERROR(IF(AND(OR(Abfalldokumentation!$A849="BU3",Abfalldokumentation!$A849="Verkauf"),Abfalldokumentation!$F849="Schimmel",Abfalldokumentation!$G849="keinen Abnehmer/kein Schälpersonal"),"Div. Zipfel, ES ohne Verwendung",VLOOKUP(Abfalldokumentation!$E849,Produktgruppen!A:B,2,FALSE)),"-")))))))))))))))))))))))</f>
        <v>Vorschmelz</v>
      </c>
      <c r="E849" s="76" t="str">
        <f>IFERROR(VLOOKUP(Abfalldokumentation!$O849,Artikel!A:C,3,FALSE),Abfalldokumentation!$O849)</f>
        <v>VOS WAL-THEKE</v>
      </c>
      <c r="F849" s="76" t="str">
        <f>VLOOKUP(T849,'Liste Gründe'!A:D,2,FALSE)</f>
        <v>keinen Verwendungszweck</v>
      </c>
      <c r="G849" s="75" t="str">
        <f>IF(ISBLANK(V849),VLOOKUP(Abfalldokumentation!$P849,'Liste Gründe'!A:D,3,FALSE),V849)</f>
        <v>keinen Verwendungszweck</v>
      </c>
      <c r="H849" s="76" t="str">
        <f>IF(ISBLANK(Abfalldokumentation!$W849),"-",Abfalldokumentation!$W849)</f>
        <v>-</v>
      </c>
      <c r="I849" s="76">
        <f t="shared" si="92"/>
        <v>40</v>
      </c>
      <c r="J849" s="76" t="str">
        <f t="shared" si="93"/>
        <v>Produkte</v>
      </c>
      <c r="K849" s="76" t="str">
        <f t="shared" si="94"/>
        <v>BUs</v>
      </c>
      <c r="L849" s="76" t="str">
        <f t="shared" si="95"/>
        <v>Symptome</v>
      </c>
      <c r="M849" s="76">
        <f>IFERROR(VLOOKUP(Abfalldokumentation!$O849,Kennzahlen!S:V,3,FALSE)*Abfalldokumentation!$B849,"0")</f>
        <v>3</v>
      </c>
      <c r="N849" s="76" t="str">
        <f>IF(ISBLANK(Q849),VLOOKUP(Abfalldokumentation!$O849,'Linien - BU'!R:S,2,FALSE),Q849)</f>
        <v>BU4</v>
      </c>
      <c r="O849" s="77">
        <f t="shared" si="96"/>
        <v>29501020</v>
      </c>
      <c r="P849" s="77">
        <f t="shared" si="97"/>
        <v>61</v>
      </c>
      <c r="Q849" s="45" t="s">
        <v>9</v>
      </c>
      <c r="R849" s="46">
        <v>29501020</v>
      </c>
      <c r="S849" s="46">
        <v>6</v>
      </c>
      <c r="T849" s="46">
        <v>61</v>
      </c>
      <c r="U849" s="47">
        <v>44473</v>
      </c>
      <c r="V849" s="48"/>
      <c r="W849" s="46" t="s">
        <v>54</v>
      </c>
      <c r="X849" s="50" t="str">
        <f>IFERROR(VLOOKUP(Abfalldokumentation!$R849,Artikel!A:C,3,FALSE),Abfalldokumentation!$R849)</f>
        <v>VOS WAL-THEKE</v>
      </c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spans="1:40" ht="30" hidden="1" customHeight="1" x14ac:dyDescent="0.25">
      <c r="A850" s="78" t="str">
        <f>VLOOKUP(N850,'Linien - BU'!A:B,2,FALSE)</f>
        <v>BU4</v>
      </c>
      <c r="B850" s="79">
        <f t="shared" si="91"/>
        <v>432</v>
      </c>
      <c r="C850" s="80">
        <f>Abfalldokumentation!$U850</f>
        <v>44473</v>
      </c>
      <c r="D850" s="69" t="str">
        <f>IFERROR(IF(VLOOKUP(O850,'[1]Rohware 230'!$B:$C,2,FALSE)=0,"Rohware"),
IFERROR(IF(VLOOKUP(O850,[1]Sammelnr.!$B:$C,2,FALSE)=0,"Sammelnr. ungeschält ABS"),
IFERROR(IF(VLOOKUP(O850,[1]Sammelnr.!$E:$F,2,FALSE)=0,"Sammelnr. ungeschält VS"),
IFERROR(IF(VLOOKUP(O850,[1]Sammelnr.!$H:$I,2,FALSE)=0,"Sammelnr. geschält"),
IFERROR(IF(VLOOKUP(O850,[1]Offen!$B:$C,2,FALSE)=0,"Offen ungeschält ABS"),
IFERROR(IF(VLOOKUP(O850,[1]Offen!$E:$F,2,FALSE)=0,"Offen ungeschält VOS"),
IFERROR(IF(VLOOKUP(O850,[1]Offen!$H:$I,2,FALSE)=0,"Offen geschält RW"),
IFERROR(IF(VLOOKUP(O850,[1]Offen!$K:$L,2,FALSE)=0,"Offen vegan"),
IFERROR(IF(VLOOKUP(O850,[1]Offen!$N:$O,2,FALSE)=0,"Offen Zipfel"),
IFERROR(IF(VLOOKUP(O850,[1]Offen!$Q:$R,2,FALSE)=0,"Offen Endstücke"),
IFERROR(IF(VLOOKUP(O850,[1]Vakuumiert!$B:$C,2,FALSE)=0,"Vakuumierter VOS ungeschält"),
IFERROR(IF(VLOOKUP(O850,[1]Vakuumiert!$E:$F,2,FALSE)=0,"Vakuumierter ABS ungeschält"),
IFERROR(IF(VLOOKUP(O850,[1]Vakuumiert!$H:$I,2,FALSE)=0,"Vakuumierter VOS geschält"),
IFERROR(IF(VLOOKUP(O850,[1]Vakuumiert!$K:$L,2,FALSE)=0,"Vakuumierter VOS vegan"),
IFERROR(IF(VLOOKUP(O850,[1]Vakuumiert!$N:$O,2,FALSE)=0,"Vakuumierter VOS Zipfel"),
IFERROR(IF(VLOOKUP(O850,[1]Vakuumiert!$Q:$R,2,FALSE)=0,"Vakuumiert geschält"),
IFERROR(IF(VLOOKUP(O850,'[1]vakuumierte Fertigprodukte'!$B:$C,2,FALSE)=0,"Fertigprodukte"),
IFERROR(IF(VLOOKUP(O850,'[1]vakuumierte Fertigprodukte'!$E:$FI,2,FALSE)=0,"Vakuumierte Zipfel"),
IFERROR(IF(VLOOKUP(O850,[1]Wurste!$B:$C,2,FALSE)=0,"Räucherwürste"),
IFERROR(IF(VLOOKUP(O850,[1]Wurste!$E:$F,2,FALSE)=0,"URW/URGW Wurst"),
IFERROR(IF(VLOOKUP(O850,[1]Wurste!$H:$I,2,FALSE)=0,"HF-Wurst Vegan"),
IFERROR(IF(VLOOKUP(O850,[1]Wurste!$K:$L,2,FALSE)=0,"320er ohne Würste"),
IFERROR(IF(AND(OR(Abfalldokumentation!$A850="BU3",Abfalldokumentation!$A850="Verkauf"),Abfalldokumentation!$F850="Schimmel",Abfalldokumentation!$G850="keinen Abnehmer/kein Schälpersonal"),"Div. Zipfel, ES ohne Verwendung",VLOOKUP(Abfalldokumentation!$E850,Produktgruppen!A:B,2,FALSE)),"-")))))))))))))))))))))))</f>
        <v>ABS</v>
      </c>
      <c r="E850" s="81" t="str">
        <f>IFERROR(VLOOKUP(Abfalldokumentation!$O850,Artikel!A:C,3,FALSE),Abfalldokumentation!$O850)</f>
        <v>ABS CAMBOZOLA</v>
      </c>
      <c r="F850" s="81" t="str">
        <f>VLOOKUP(T850,'Liste Gründe'!A:D,2,FALSE)</f>
        <v>keinen Verwendungszweck</v>
      </c>
      <c r="G850" s="80" t="str">
        <f>IF(ISBLANK(V850),VLOOKUP(Abfalldokumentation!$P850,'Liste Gründe'!A:D,3,FALSE),V850)</f>
        <v>keinen Verwendungszweck</v>
      </c>
      <c r="H850" s="81" t="str">
        <f>IF(ISBLANK(Abfalldokumentation!$W850),"-",Abfalldokumentation!$W850)</f>
        <v>-</v>
      </c>
      <c r="I850" s="81">
        <f t="shared" si="92"/>
        <v>40</v>
      </c>
      <c r="J850" s="81" t="str">
        <f t="shared" si="93"/>
        <v>Produkte</v>
      </c>
      <c r="K850" s="81" t="str">
        <f t="shared" si="94"/>
        <v>BUs</v>
      </c>
      <c r="L850" s="81" t="str">
        <f t="shared" si="95"/>
        <v>Symptome</v>
      </c>
      <c r="M850" s="81">
        <f>IFERROR(VLOOKUP(Abfalldokumentation!$O850,Kennzahlen!S:V,3,FALSE)*Abfalldokumentation!$B850,"0")</f>
        <v>4.3200000000000002E-2</v>
      </c>
      <c r="N850" s="81" t="str">
        <f>IF(ISBLANK(Q850),VLOOKUP(Abfalldokumentation!$O850,'Linien - BU'!R:S,2,FALSE),Q850)</f>
        <v>BU4</v>
      </c>
      <c r="O850" s="77">
        <f t="shared" si="96"/>
        <v>29501023</v>
      </c>
      <c r="P850" s="77">
        <f t="shared" si="97"/>
        <v>61</v>
      </c>
      <c r="Q850" s="39" t="s">
        <v>9</v>
      </c>
      <c r="R850" s="40">
        <v>29501023</v>
      </c>
      <c r="S850" s="40">
        <v>432</v>
      </c>
      <c r="T850" s="40">
        <v>61</v>
      </c>
      <c r="U850" s="41">
        <v>44473</v>
      </c>
      <c r="V850" s="42"/>
      <c r="W850" s="40" t="s">
        <v>54</v>
      </c>
      <c r="X850" s="44" t="str">
        <f>IFERROR(VLOOKUP(Abfalldokumentation!$R850,Artikel!A:C,3,FALSE),Abfalldokumentation!$R850)</f>
        <v>ABS CAMBOZOLA</v>
      </c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spans="1:40" ht="30" hidden="1" customHeight="1" x14ac:dyDescent="0.25">
      <c r="A851" s="73" t="str">
        <f>VLOOKUP(N851,'Linien - BU'!A:B,2,FALSE)</f>
        <v>BU4</v>
      </c>
      <c r="B851" s="74">
        <f t="shared" si="91"/>
        <v>6</v>
      </c>
      <c r="C851" s="75">
        <f>Abfalldokumentation!$U851</f>
        <v>44473</v>
      </c>
      <c r="D851" s="69" t="str">
        <f>IFERROR(IF(VLOOKUP(O851,'[1]Rohware 230'!$B:$C,2,FALSE)=0,"Rohware"),
IFERROR(IF(VLOOKUP(O851,[1]Sammelnr.!$B:$C,2,FALSE)=0,"Sammelnr. ungeschält ABS"),
IFERROR(IF(VLOOKUP(O851,[1]Sammelnr.!$E:$F,2,FALSE)=0,"Sammelnr. ungeschält VS"),
IFERROR(IF(VLOOKUP(O851,[1]Sammelnr.!$H:$I,2,FALSE)=0,"Sammelnr. geschält"),
IFERROR(IF(VLOOKUP(O851,[1]Offen!$B:$C,2,FALSE)=0,"Offen ungeschält ABS"),
IFERROR(IF(VLOOKUP(O851,[1]Offen!$E:$F,2,FALSE)=0,"Offen ungeschält VOS"),
IFERROR(IF(VLOOKUP(O851,[1]Offen!$H:$I,2,FALSE)=0,"Offen geschält RW"),
IFERROR(IF(VLOOKUP(O851,[1]Offen!$K:$L,2,FALSE)=0,"Offen vegan"),
IFERROR(IF(VLOOKUP(O851,[1]Offen!$N:$O,2,FALSE)=0,"Offen Zipfel"),
IFERROR(IF(VLOOKUP(O851,[1]Offen!$Q:$R,2,FALSE)=0,"Offen Endstücke"),
IFERROR(IF(VLOOKUP(O851,[1]Vakuumiert!$B:$C,2,FALSE)=0,"Vakuumierter VOS ungeschält"),
IFERROR(IF(VLOOKUP(O851,[1]Vakuumiert!$E:$F,2,FALSE)=0,"Vakuumierter ABS ungeschält"),
IFERROR(IF(VLOOKUP(O851,[1]Vakuumiert!$H:$I,2,FALSE)=0,"Vakuumierter VOS geschält"),
IFERROR(IF(VLOOKUP(O851,[1]Vakuumiert!$K:$L,2,FALSE)=0,"Vakuumierter VOS vegan"),
IFERROR(IF(VLOOKUP(O851,[1]Vakuumiert!$N:$O,2,FALSE)=0,"Vakuumierter VOS Zipfel"),
IFERROR(IF(VLOOKUP(O851,[1]Vakuumiert!$Q:$R,2,FALSE)=0,"Vakuumiert geschält"),
IFERROR(IF(VLOOKUP(O851,'[1]vakuumierte Fertigprodukte'!$B:$C,2,FALSE)=0,"Fertigprodukte"),
IFERROR(IF(VLOOKUP(O851,'[1]vakuumierte Fertigprodukte'!$E:$FI,2,FALSE)=0,"Vakuumierte Zipfel"),
IFERROR(IF(VLOOKUP(O851,[1]Wurste!$B:$C,2,FALSE)=0,"Räucherwürste"),
IFERROR(IF(VLOOKUP(O851,[1]Wurste!$E:$F,2,FALSE)=0,"URW/URGW Wurst"),
IFERROR(IF(VLOOKUP(O851,[1]Wurste!$H:$I,2,FALSE)=0,"HF-Wurst Vegan"),
IFERROR(IF(VLOOKUP(O851,[1]Wurste!$K:$L,2,FALSE)=0,"320er ohne Würste"),
IFERROR(IF(AND(OR(Abfalldokumentation!$A851="BU3",Abfalldokumentation!$A851="Verkauf"),Abfalldokumentation!$F851="Schimmel",Abfalldokumentation!$G851="keinen Abnehmer/kein Schälpersonal"),"Div. Zipfel, ES ohne Verwendung",VLOOKUP(Abfalldokumentation!$E851,Produktgruppen!A:B,2,FALSE)),"-")))))))))))))))))))))))</f>
        <v>ABS</v>
      </c>
      <c r="E851" s="76" t="str">
        <f>IFERROR(VLOOKUP(Abfalldokumentation!$O851,Artikel!A:C,3,FALSE),Abfalldokumentation!$O851)</f>
        <v>ABS KELLERGEIST</v>
      </c>
      <c r="F851" s="76" t="str">
        <f>VLOOKUP(T851,'Liste Gründe'!A:D,2,FALSE)</f>
        <v>keinen Verwendungszweck</v>
      </c>
      <c r="G851" s="75" t="str">
        <f>IF(ISBLANK(V851),VLOOKUP(Abfalldokumentation!$P851,'Liste Gründe'!A:D,3,FALSE),V851)</f>
        <v>keinen Verwendungszweck</v>
      </c>
      <c r="H851" s="76" t="str">
        <f>IF(ISBLANK(Abfalldokumentation!$W851),"-",Abfalldokumentation!$W851)</f>
        <v>-</v>
      </c>
      <c r="I851" s="76">
        <f t="shared" si="92"/>
        <v>40</v>
      </c>
      <c r="J851" s="76" t="str">
        <f t="shared" si="93"/>
        <v>Produkte</v>
      </c>
      <c r="K851" s="76" t="str">
        <f t="shared" si="94"/>
        <v>BUs</v>
      </c>
      <c r="L851" s="76" t="str">
        <f t="shared" si="95"/>
        <v>Symptome</v>
      </c>
      <c r="M851" s="76">
        <f>IFERROR(VLOOKUP(Abfalldokumentation!$O851,Kennzahlen!S:V,3,FALSE)*Abfalldokumentation!$B851,"0")</f>
        <v>6.0000000000000006E-4</v>
      </c>
      <c r="N851" s="76" t="str">
        <f>IF(ISBLANK(Q851),VLOOKUP(Abfalldokumentation!$O851,'Linien - BU'!R:S,2,FALSE),Q851)</f>
        <v>BU4</v>
      </c>
      <c r="O851" s="77">
        <f t="shared" si="96"/>
        <v>29501028</v>
      </c>
      <c r="P851" s="77">
        <f t="shared" si="97"/>
        <v>61</v>
      </c>
      <c r="Q851" s="45" t="s">
        <v>9</v>
      </c>
      <c r="R851" s="46">
        <v>29501028</v>
      </c>
      <c r="S851" s="46">
        <v>6</v>
      </c>
      <c r="T851" s="46">
        <v>61</v>
      </c>
      <c r="U851" s="47">
        <v>44473</v>
      </c>
      <c r="V851" s="48"/>
      <c r="W851" s="46" t="s">
        <v>54</v>
      </c>
      <c r="X851" s="50" t="str">
        <f>IFERROR(VLOOKUP(Abfalldokumentation!$R851,Artikel!A:C,3,FALSE),Abfalldokumentation!$R851)</f>
        <v>ABS KELLERGEIST</v>
      </c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spans="1:40" ht="30" hidden="1" customHeight="1" x14ac:dyDescent="0.25">
      <c r="A852" s="78" t="str">
        <f>VLOOKUP(N852,'Linien - BU'!A:B,2,FALSE)</f>
        <v>BU3</v>
      </c>
      <c r="B852" s="79">
        <f t="shared" si="91"/>
        <v>29</v>
      </c>
      <c r="C852" s="80">
        <f>Abfalldokumentation!$U852</f>
        <v>44473</v>
      </c>
      <c r="D852" s="69" t="str">
        <f>IFERROR(IF(VLOOKUP(O852,'[1]Rohware 230'!$B:$C,2,FALSE)=0,"Rohware"),
IFERROR(IF(VLOOKUP(O852,[1]Sammelnr.!$B:$C,2,FALSE)=0,"Sammelnr. ungeschält ABS"),
IFERROR(IF(VLOOKUP(O852,[1]Sammelnr.!$E:$F,2,FALSE)=0,"Sammelnr. ungeschält VS"),
IFERROR(IF(VLOOKUP(O852,[1]Sammelnr.!$H:$I,2,FALSE)=0,"Sammelnr. geschält"),
IFERROR(IF(VLOOKUP(O852,[1]Offen!$B:$C,2,FALSE)=0,"Offen ungeschält ABS"),
IFERROR(IF(VLOOKUP(O852,[1]Offen!$E:$F,2,FALSE)=0,"Offen ungeschält VOS"),
IFERROR(IF(VLOOKUP(O852,[1]Offen!$H:$I,2,FALSE)=0,"Offen geschält RW"),
IFERROR(IF(VLOOKUP(O852,[1]Offen!$K:$L,2,FALSE)=0,"Offen vegan"),
IFERROR(IF(VLOOKUP(O852,[1]Offen!$N:$O,2,FALSE)=0,"Offen Zipfel"),
IFERROR(IF(VLOOKUP(O852,[1]Offen!$Q:$R,2,FALSE)=0,"Offen Endstücke"),
IFERROR(IF(VLOOKUP(O852,[1]Vakuumiert!$B:$C,2,FALSE)=0,"Vakuumierter VOS ungeschält"),
IFERROR(IF(VLOOKUP(O852,[1]Vakuumiert!$E:$F,2,FALSE)=0,"Vakuumierter ABS ungeschält"),
IFERROR(IF(VLOOKUP(O852,[1]Vakuumiert!$H:$I,2,FALSE)=0,"Vakuumierter VOS geschält"),
IFERROR(IF(VLOOKUP(O852,[1]Vakuumiert!$K:$L,2,FALSE)=0,"Vakuumierter VOS vegan"),
IFERROR(IF(VLOOKUP(O852,[1]Vakuumiert!$N:$O,2,FALSE)=0,"Vakuumierter VOS Zipfel"),
IFERROR(IF(VLOOKUP(O852,[1]Vakuumiert!$Q:$R,2,FALSE)=0,"Vakuumiert geschält"),
IFERROR(IF(VLOOKUP(O852,'[1]vakuumierte Fertigprodukte'!$B:$C,2,FALSE)=0,"Fertigprodukte"),
IFERROR(IF(VLOOKUP(O852,'[1]vakuumierte Fertigprodukte'!$E:$FI,2,FALSE)=0,"Vakuumierte Zipfel"),
IFERROR(IF(VLOOKUP(O852,[1]Wurste!$B:$C,2,FALSE)=0,"Räucherwürste"),
IFERROR(IF(VLOOKUP(O852,[1]Wurste!$E:$F,2,FALSE)=0,"URW/URGW Wurst"),
IFERROR(IF(VLOOKUP(O852,[1]Wurste!$H:$I,2,FALSE)=0,"HF-Wurst Vegan"),
IFERROR(IF(VLOOKUP(O852,[1]Wurste!$K:$L,2,FALSE)=0,"320er ohne Würste"),
IFERROR(IF(AND(OR(Abfalldokumentation!$A852="BU3",Abfalldokumentation!$A852="Verkauf"),Abfalldokumentation!$F852="Schimmel",Abfalldokumentation!$G852="keinen Abnehmer/kein Schälpersonal"),"Div. Zipfel, ES ohne Verwendung",VLOOKUP(Abfalldokumentation!$E852,Produktgruppen!A:B,2,FALSE)),"-")))))))))))))))))))))))</f>
        <v>ABS</v>
      </c>
      <c r="E852" s="81" t="str">
        <f>IFERROR(VLOOKUP(Abfalldokumentation!$O852,Artikel!A:C,3,FALSE),Abfalldokumentation!$O852)</f>
        <v>ABS CHED-ROT MIT ß-CARO</v>
      </c>
      <c r="F852" s="81" t="str">
        <f>VLOOKUP(T852,'Liste Gründe'!A:D,2,FALSE)</f>
        <v>Rest</v>
      </c>
      <c r="G852" s="80" t="str">
        <f>IF(ISBLANK(V852),VLOOKUP(Abfalldokumentation!$P852,'Liste Gründe'!A:D,3,FALSE),V852)</f>
        <v>Schmutz</v>
      </c>
      <c r="H852" s="81" t="str">
        <f>IF(ISBLANK(Abfalldokumentation!$W852),"-",Abfalldokumentation!$W852)</f>
        <v>-</v>
      </c>
      <c r="I852" s="81">
        <f t="shared" si="92"/>
        <v>40</v>
      </c>
      <c r="J852" s="81" t="str">
        <f t="shared" si="93"/>
        <v>Produkte</v>
      </c>
      <c r="K852" s="81" t="str">
        <f t="shared" si="94"/>
        <v>BUs</v>
      </c>
      <c r="L852" s="81" t="str">
        <f t="shared" si="95"/>
        <v>Symptome</v>
      </c>
      <c r="M852" s="81">
        <f>IFERROR(VLOOKUP(Abfalldokumentation!$O852,Kennzahlen!S:V,3,FALSE)*Abfalldokumentation!$B852,"0")</f>
        <v>29</v>
      </c>
      <c r="N852" s="81" t="str">
        <f>IF(ISBLANK(Q852),VLOOKUP(Abfalldokumentation!$O852,'Linien - BU'!R:S,2,FALSE),Q852)</f>
        <v>L33</v>
      </c>
      <c r="O852" s="77">
        <f t="shared" si="96"/>
        <v>29501032</v>
      </c>
      <c r="P852" s="77">
        <f t="shared" si="97"/>
        <v>42</v>
      </c>
      <c r="Q852" s="39" t="s">
        <v>205</v>
      </c>
      <c r="R852" s="40">
        <v>29501032</v>
      </c>
      <c r="S852" s="40">
        <v>29</v>
      </c>
      <c r="T852" s="40">
        <v>42</v>
      </c>
      <c r="U852" s="41">
        <v>44473</v>
      </c>
      <c r="V852" s="46"/>
      <c r="W852" s="40"/>
      <c r="X852" s="44" t="str">
        <f>IFERROR(VLOOKUP(Abfalldokumentation!$R852,Artikel!A:C,3,FALSE),Abfalldokumentation!$R852)</f>
        <v>ABS CHED-ROT MIT ß-CARO</v>
      </c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spans="1:40" ht="30" hidden="1" customHeight="1" x14ac:dyDescent="0.25">
      <c r="A853" s="73" t="str">
        <f>VLOOKUP(N853,'Linien - BU'!A:B,2,FALSE)</f>
        <v>BU3</v>
      </c>
      <c r="B853" s="74">
        <f t="shared" si="91"/>
        <v>195</v>
      </c>
      <c r="C853" s="75">
        <f>Abfalldokumentation!$U853</f>
        <v>44473</v>
      </c>
      <c r="D853" s="69" t="str">
        <f>IFERROR(IF(VLOOKUP(O853,'[1]Rohware 230'!$B:$C,2,FALSE)=0,"Rohware"),
IFERROR(IF(VLOOKUP(O853,[1]Sammelnr.!$B:$C,2,FALSE)=0,"Sammelnr. ungeschält ABS"),
IFERROR(IF(VLOOKUP(O853,[1]Sammelnr.!$E:$F,2,FALSE)=0,"Sammelnr. ungeschält VS"),
IFERROR(IF(VLOOKUP(O853,[1]Sammelnr.!$H:$I,2,FALSE)=0,"Sammelnr. geschält"),
IFERROR(IF(VLOOKUP(O853,[1]Offen!$B:$C,2,FALSE)=0,"Offen ungeschält ABS"),
IFERROR(IF(VLOOKUP(O853,[1]Offen!$E:$F,2,FALSE)=0,"Offen ungeschält VOS"),
IFERROR(IF(VLOOKUP(O853,[1]Offen!$H:$I,2,FALSE)=0,"Offen geschält RW"),
IFERROR(IF(VLOOKUP(O853,[1]Offen!$K:$L,2,FALSE)=0,"Offen vegan"),
IFERROR(IF(VLOOKUP(O853,[1]Offen!$N:$O,2,FALSE)=0,"Offen Zipfel"),
IFERROR(IF(VLOOKUP(O853,[1]Offen!$Q:$R,2,FALSE)=0,"Offen Endstücke"),
IFERROR(IF(VLOOKUP(O853,[1]Vakuumiert!$B:$C,2,FALSE)=0,"Vakuumierter VOS ungeschält"),
IFERROR(IF(VLOOKUP(O853,[1]Vakuumiert!$E:$F,2,FALSE)=0,"Vakuumierter ABS ungeschält"),
IFERROR(IF(VLOOKUP(O853,[1]Vakuumiert!$H:$I,2,FALSE)=0,"Vakuumierter VOS geschält"),
IFERROR(IF(VLOOKUP(O853,[1]Vakuumiert!$K:$L,2,FALSE)=0,"Vakuumierter VOS vegan"),
IFERROR(IF(VLOOKUP(O853,[1]Vakuumiert!$N:$O,2,FALSE)=0,"Vakuumierter VOS Zipfel"),
IFERROR(IF(VLOOKUP(O853,[1]Vakuumiert!$Q:$R,2,FALSE)=0,"Vakuumiert geschält"),
IFERROR(IF(VLOOKUP(O853,'[1]vakuumierte Fertigprodukte'!$B:$C,2,FALSE)=0,"Fertigprodukte"),
IFERROR(IF(VLOOKUP(O853,'[1]vakuumierte Fertigprodukte'!$E:$FI,2,FALSE)=0,"Vakuumierte Zipfel"),
IFERROR(IF(VLOOKUP(O853,[1]Wurste!$B:$C,2,FALSE)=0,"Räucherwürste"),
IFERROR(IF(VLOOKUP(O853,[1]Wurste!$E:$F,2,FALSE)=0,"URW/URGW Wurst"),
IFERROR(IF(VLOOKUP(O853,[1]Wurste!$H:$I,2,FALSE)=0,"HF-Wurst Vegan"),
IFERROR(IF(VLOOKUP(O853,[1]Wurste!$K:$L,2,FALSE)=0,"320er ohne Würste"),
IFERROR(IF(AND(OR(Abfalldokumentation!$A853="BU3",Abfalldokumentation!$A853="Verkauf"),Abfalldokumentation!$F853="Schimmel",Abfalldokumentation!$G853="keinen Abnehmer/kein Schälpersonal"),"Div. Zipfel, ES ohne Verwendung",VLOOKUP(Abfalldokumentation!$E853,Produktgruppen!A:B,2,FALSE)),"-")))))))))))))))))))))))</f>
        <v>Vorschmelz</v>
      </c>
      <c r="E853" s="76" t="str">
        <f>IFERROR(VLOOKUP(Abfalldokumentation!$O853,Artikel!A:C,3,FALSE),Abfalldokumentation!$O853)</f>
        <v>VOS RW BUN-PF</v>
      </c>
      <c r="F853" s="76" t="str">
        <f>VLOOKUP(T853,'Liste Gründe'!A:D,2,FALSE)</f>
        <v>Schimmel</v>
      </c>
      <c r="G853" s="75" t="str">
        <f>IF(ISBLANK(V853),VLOOKUP(Abfalldokumentation!$P853,'Liste Gründe'!A:D,3,FALSE),V853)</f>
        <v>VOS &gt; Einsatz</v>
      </c>
      <c r="H853" s="76" t="str">
        <f>IF(ISBLANK(Abfalldokumentation!$W853),"-",Abfalldokumentation!$W853)</f>
        <v>-</v>
      </c>
      <c r="I853" s="76">
        <f t="shared" si="92"/>
        <v>40</v>
      </c>
      <c r="J853" s="76" t="str">
        <f t="shared" si="93"/>
        <v>Produkte</v>
      </c>
      <c r="K853" s="76" t="str">
        <f t="shared" si="94"/>
        <v>BUs</v>
      </c>
      <c r="L853" s="76" t="str">
        <f t="shared" si="95"/>
        <v>Symptome</v>
      </c>
      <c r="M853" s="76">
        <f>IFERROR(VLOOKUP(Abfalldokumentation!$O853,Kennzahlen!S:V,3,FALSE)*Abfalldokumentation!$B853,"0")</f>
        <v>97.5</v>
      </c>
      <c r="N853" s="76" t="str">
        <f>IF(ISBLANK(Q853),VLOOKUP(Abfalldokumentation!$O853,'Linien - BU'!R:S,2,FALSE),Q853)</f>
        <v>BU3</v>
      </c>
      <c r="O853" s="77">
        <f t="shared" si="96"/>
        <v>29501055</v>
      </c>
      <c r="P853" s="77">
        <f t="shared" si="97"/>
        <v>12</v>
      </c>
      <c r="Q853" s="45" t="s">
        <v>8</v>
      </c>
      <c r="R853" s="46">
        <v>29501055</v>
      </c>
      <c r="S853" s="46">
        <v>195</v>
      </c>
      <c r="T853" s="46">
        <v>12</v>
      </c>
      <c r="U853" s="47">
        <v>44473</v>
      </c>
      <c r="V853" s="48" t="s">
        <v>21</v>
      </c>
      <c r="W853" s="46" t="s">
        <v>54</v>
      </c>
      <c r="X853" s="50" t="str">
        <f>IFERROR(VLOOKUP(Abfalldokumentation!$R853,Artikel!A:C,3,FALSE),Abfalldokumentation!$R853)</f>
        <v>VOS RW BUN-PF</v>
      </c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spans="1:40" ht="30" hidden="1" customHeight="1" x14ac:dyDescent="0.25">
      <c r="A854" s="78" t="str">
        <f>VLOOKUP(N854,'Linien - BU'!A:B,2,FALSE)</f>
        <v>Verkauf</v>
      </c>
      <c r="B854" s="79">
        <f t="shared" si="91"/>
        <v>386</v>
      </c>
      <c r="C854" s="80">
        <f>Abfalldokumentation!$U854</f>
        <v>44473</v>
      </c>
      <c r="D854" s="69" t="str">
        <f>IFERROR(IF(VLOOKUP(O854,'[1]Rohware 230'!$B:$C,2,FALSE)=0,"Rohware"),
IFERROR(IF(VLOOKUP(O854,[1]Sammelnr.!$B:$C,2,FALSE)=0,"Sammelnr. ungeschält ABS"),
IFERROR(IF(VLOOKUP(O854,[1]Sammelnr.!$E:$F,2,FALSE)=0,"Sammelnr. ungeschält VS"),
IFERROR(IF(VLOOKUP(O854,[1]Sammelnr.!$H:$I,2,FALSE)=0,"Sammelnr. geschält"),
IFERROR(IF(VLOOKUP(O854,[1]Offen!$B:$C,2,FALSE)=0,"Offen ungeschält ABS"),
IFERROR(IF(VLOOKUP(O854,[1]Offen!$E:$F,2,FALSE)=0,"Offen ungeschält VOS"),
IFERROR(IF(VLOOKUP(O854,[1]Offen!$H:$I,2,FALSE)=0,"Offen geschält RW"),
IFERROR(IF(VLOOKUP(O854,[1]Offen!$K:$L,2,FALSE)=0,"Offen vegan"),
IFERROR(IF(VLOOKUP(O854,[1]Offen!$N:$O,2,FALSE)=0,"Offen Zipfel"),
IFERROR(IF(VLOOKUP(O854,[1]Offen!$Q:$R,2,FALSE)=0,"Offen Endstücke"),
IFERROR(IF(VLOOKUP(O854,[1]Vakuumiert!$B:$C,2,FALSE)=0,"Vakuumierter VOS ungeschält"),
IFERROR(IF(VLOOKUP(O854,[1]Vakuumiert!$E:$F,2,FALSE)=0,"Vakuumierter ABS ungeschält"),
IFERROR(IF(VLOOKUP(O854,[1]Vakuumiert!$H:$I,2,FALSE)=0,"Vakuumierter VOS geschält"),
IFERROR(IF(VLOOKUP(O854,[1]Vakuumiert!$K:$L,2,FALSE)=0,"Vakuumierter VOS vegan"),
IFERROR(IF(VLOOKUP(O854,[1]Vakuumiert!$N:$O,2,FALSE)=0,"Vakuumierter VOS Zipfel"),
IFERROR(IF(VLOOKUP(O854,[1]Vakuumiert!$Q:$R,2,FALSE)=0,"Vakuumiert geschält"),
IFERROR(IF(VLOOKUP(O854,'[1]vakuumierte Fertigprodukte'!$B:$C,2,FALSE)=0,"Fertigprodukte"),
IFERROR(IF(VLOOKUP(O854,'[1]vakuumierte Fertigprodukte'!$E:$FI,2,FALSE)=0,"Vakuumierte Zipfel"),
IFERROR(IF(VLOOKUP(O854,[1]Wurste!$B:$C,2,FALSE)=0,"Räucherwürste"),
IFERROR(IF(VLOOKUP(O854,[1]Wurste!$E:$F,2,FALSE)=0,"URW/URGW Wurst"),
IFERROR(IF(VLOOKUP(O854,[1]Wurste!$H:$I,2,FALSE)=0,"HF-Wurst Vegan"),
IFERROR(IF(VLOOKUP(O854,[1]Wurste!$K:$L,2,FALSE)=0,"320er ohne Würste"),
IFERROR(IF(AND(OR(Abfalldokumentation!$A854="BU3",Abfalldokumentation!$A854="Verkauf"),Abfalldokumentation!$F854="Schimmel",Abfalldokumentation!$G854="keinen Abnehmer/kein Schälpersonal"),"Div. Zipfel, ES ohne Verwendung",VLOOKUP(Abfalldokumentation!$E854,Produktgruppen!A:B,2,FALSE)),"-")))))))))))))))))))))))</f>
        <v>Div. Zipfel, ES ohne Verwendung</v>
      </c>
      <c r="E854" s="81" t="str">
        <f>IFERROR(VLOOKUP(Abfalldokumentation!$O854,Artikel!A:C,3,FALSE),Abfalldokumentation!$O854)</f>
        <v>VOS GRW-SCHI-NAT ENDSTÜ</v>
      </c>
      <c r="F854" s="81" t="str">
        <f>VLOOKUP(T854,'Liste Gründe'!A:D,2,FALSE)</f>
        <v>Schimmel</v>
      </c>
      <c r="G854" s="80" t="str">
        <f>IF(ISBLANK(V854),VLOOKUP(Abfalldokumentation!$P854,'Liste Gründe'!A:D,3,FALSE),V854)</f>
        <v>keinen Abnehmer/kein Schälpersonal</v>
      </c>
      <c r="H854" s="81" t="str">
        <f>IF(ISBLANK(Abfalldokumentation!$W854),"-",Abfalldokumentation!$W854)</f>
        <v>-</v>
      </c>
      <c r="I854" s="81">
        <f t="shared" si="92"/>
        <v>40</v>
      </c>
      <c r="J854" s="81" t="str">
        <f t="shared" si="93"/>
        <v>Produkte</v>
      </c>
      <c r="K854" s="81" t="str">
        <f t="shared" si="94"/>
        <v>BUs</v>
      </c>
      <c r="L854" s="81" t="str">
        <f t="shared" si="95"/>
        <v>Symptome</v>
      </c>
      <c r="M854" s="81">
        <f>IFERROR(VLOOKUP(Abfalldokumentation!$O854,Kennzahlen!S:V,3,FALSE)*Abfalldokumentation!$B854,"0")</f>
        <v>193</v>
      </c>
      <c r="N854" s="81" t="str">
        <f>IF(ISBLANK(Q854),VLOOKUP(Abfalldokumentation!$O854,'Linien - BU'!R:S,2,FALSE),Q854)</f>
        <v>Verkauf</v>
      </c>
      <c r="O854" s="77">
        <f t="shared" si="96"/>
        <v>29501070</v>
      </c>
      <c r="P854" s="77">
        <f t="shared" si="97"/>
        <v>12</v>
      </c>
      <c r="Q854" s="39" t="s">
        <v>11</v>
      </c>
      <c r="R854" s="40">
        <v>29501070</v>
      </c>
      <c r="S854" s="40">
        <v>386</v>
      </c>
      <c r="T854" s="40">
        <v>12</v>
      </c>
      <c r="U854" s="41">
        <v>44473</v>
      </c>
      <c r="V854" s="42" t="s">
        <v>20</v>
      </c>
      <c r="W854" s="40" t="s">
        <v>54</v>
      </c>
      <c r="X854" s="44" t="str">
        <f>IFERROR(VLOOKUP(Abfalldokumentation!$R854,Artikel!A:C,3,FALSE),Abfalldokumentation!$R854)</f>
        <v>VOS GRW-SCHI-NAT ENDSTÜ</v>
      </c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spans="1:40" ht="30" hidden="1" customHeight="1" x14ac:dyDescent="0.25">
      <c r="A855" s="73" t="str">
        <f>VLOOKUP(N855,'Linien - BU'!A:B,2,FALSE)</f>
        <v>BU3</v>
      </c>
      <c r="B855" s="74">
        <f t="shared" si="91"/>
        <v>289</v>
      </c>
      <c r="C855" s="75">
        <f>Abfalldokumentation!$U855</f>
        <v>44473</v>
      </c>
      <c r="D855" s="69" t="str">
        <f>IFERROR(IF(VLOOKUP(O855,'[1]Rohware 230'!$B:$C,2,FALSE)=0,"Rohware"),
IFERROR(IF(VLOOKUP(O855,[1]Sammelnr.!$B:$C,2,FALSE)=0,"Sammelnr. ungeschält ABS"),
IFERROR(IF(VLOOKUP(O855,[1]Sammelnr.!$E:$F,2,FALSE)=0,"Sammelnr. ungeschält VS"),
IFERROR(IF(VLOOKUP(O855,[1]Sammelnr.!$H:$I,2,FALSE)=0,"Sammelnr. geschält"),
IFERROR(IF(VLOOKUP(O855,[1]Offen!$B:$C,2,FALSE)=0,"Offen ungeschält ABS"),
IFERROR(IF(VLOOKUP(O855,[1]Offen!$E:$F,2,FALSE)=0,"Offen ungeschält VOS"),
IFERROR(IF(VLOOKUP(O855,[1]Offen!$H:$I,2,FALSE)=0,"Offen geschält RW"),
IFERROR(IF(VLOOKUP(O855,[1]Offen!$K:$L,2,FALSE)=0,"Offen vegan"),
IFERROR(IF(VLOOKUP(O855,[1]Offen!$N:$O,2,FALSE)=0,"Offen Zipfel"),
IFERROR(IF(VLOOKUP(O855,[1]Offen!$Q:$R,2,FALSE)=0,"Offen Endstücke"),
IFERROR(IF(VLOOKUP(O855,[1]Vakuumiert!$B:$C,2,FALSE)=0,"Vakuumierter VOS ungeschält"),
IFERROR(IF(VLOOKUP(O855,[1]Vakuumiert!$E:$F,2,FALSE)=0,"Vakuumierter ABS ungeschält"),
IFERROR(IF(VLOOKUP(O855,[1]Vakuumiert!$H:$I,2,FALSE)=0,"Vakuumierter VOS geschält"),
IFERROR(IF(VLOOKUP(O855,[1]Vakuumiert!$K:$L,2,FALSE)=0,"Vakuumierter VOS vegan"),
IFERROR(IF(VLOOKUP(O855,[1]Vakuumiert!$N:$O,2,FALSE)=0,"Vakuumierter VOS Zipfel"),
IFERROR(IF(VLOOKUP(O855,[1]Vakuumiert!$Q:$R,2,FALSE)=0,"Vakuumiert geschält"),
IFERROR(IF(VLOOKUP(O855,'[1]vakuumierte Fertigprodukte'!$B:$C,2,FALSE)=0,"Fertigprodukte"),
IFERROR(IF(VLOOKUP(O855,'[1]vakuumierte Fertigprodukte'!$E:$FI,2,FALSE)=0,"Vakuumierte Zipfel"),
IFERROR(IF(VLOOKUP(O855,[1]Wurste!$B:$C,2,FALSE)=0,"Räucherwürste"),
IFERROR(IF(VLOOKUP(O855,[1]Wurste!$E:$F,2,FALSE)=0,"URW/URGW Wurst"),
IFERROR(IF(VLOOKUP(O855,[1]Wurste!$H:$I,2,FALSE)=0,"HF-Wurst Vegan"),
IFERROR(IF(VLOOKUP(O855,[1]Wurste!$K:$L,2,FALSE)=0,"320er ohne Würste"),
IFERROR(IF(AND(OR(Abfalldokumentation!$A855="BU3",Abfalldokumentation!$A855="Verkauf"),Abfalldokumentation!$F855="Schimmel",Abfalldokumentation!$G855="keinen Abnehmer/kein Schälpersonal"),"Div. Zipfel, ES ohne Verwendung",VLOOKUP(Abfalldokumentation!$E855,Produktgruppen!A:B,2,FALSE)),"-")))))))))))))))))))))))</f>
        <v>Vakuumierter VOS ungeschält</v>
      </c>
      <c r="E855" s="76" t="str">
        <f>IFERROR(VLOOKUP(Abfalldokumentation!$O855,Artikel!A:C,3,FALSE),Abfalldokumentation!$O855)</f>
        <v>VOS GRW-NATUR-VAKU / Er</v>
      </c>
      <c r="F855" s="76" t="str">
        <f>VLOOKUP(T855,'Liste Gründe'!A:D,2,FALSE)</f>
        <v>Schimmel</v>
      </c>
      <c r="G855" s="75" t="str">
        <f>IF(ISBLANK(V855),VLOOKUP(Abfalldokumentation!$P855,'Liste Gründe'!A:D,3,FALSE),V855)</f>
        <v>VOS &gt; Einsatz</v>
      </c>
      <c r="H855" s="76" t="str">
        <f>IF(ISBLANK(Abfalldokumentation!$W855),"-",Abfalldokumentation!$W855)</f>
        <v>-</v>
      </c>
      <c r="I855" s="76">
        <f t="shared" si="92"/>
        <v>40</v>
      </c>
      <c r="J855" s="76" t="str">
        <f t="shared" si="93"/>
        <v>Produkte</v>
      </c>
      <c r="K855" s="76" t="str">
        <f t="shared" si="94"/>
        <v>BUs</v>
      </c>
      <c r="L855" s="76" t="str">
        <f t="shared" si="95"/>
        <v>Symptome</v>
      </c>
      <c r="M855" s="76">
        <f>IFERROR(VLOOKUP(Abfalldokumentation!$O855,Kennzahlen!S:V,3,FALSE)*Abfalldokumentation!$B855,"0")</f>
        <v>148.54599999999999</v>
      </c>
      <c r="N855" s="76" t="str">
        <f>IF(ISBLANK(Q855),VLOOKUP(Abfalldokumentation!$O855,'Linien - BU'!R:S,2,FALSE),Q855)</f>
        <v>BU3</v>
      </c>
      <c r="O855" s="77">
        <f t="shared" si="96"/>
        <v>49500143</v>
      </c>
      <c r="P855" s="77">
        <f t="shared" si="97"/>
        <v>12</v>
      </c>
      <c r="Q855" s="45" t="s">
        <v>8</v>
      </c>
      <c r="R855" s="46">
        <v>49500143</v>
      </c>
      <c r="S855" s="46">
        <v>289</v>
      </c>
      <c r="T855" s="46">
        <v>12</v>
      </c>
      <c r="U855" s="47">
        <v>44473</v>
      </c>
      <c r="V855" s="48" t="s">
        <v>21</v>
      </c>
      <c r="W855" s="46"/>
      <c r="X855" s="50" t="str">
        <f>IFERROR(VLOOKUP(Abfalldokumentation!$R855,Artikel!A:C,3,FALSE),Abfalldokumentation!$R855)</f>
        <v>VOS GRW-NATUR-VAKU / Er</v>
      </c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spans="1:40" ht="30" hidden="1" customHeight="1" x14ac:dyDescent="0.25">
      <c r="A856" s="78" t="str">
        <f>VLOOKUP(N856,'Linien - BU'!A:B,2,FALSE)</f>
        <v>BU3</v>
      </c>
      <c r="B856" s="79">
        <f t="shared" si="91"/>
        <v>1266</v>
      </c>
      <c r="C856" s="80">
        <f>Abfalldokumentation!$U856</f>
        <v>44473</v>
      </c>
      <c r="D856" s="69" t="str">
        <f>IFERROR(IF(VLOOKUP(O856,'[1]Rohware 230'!$B:$C,2,FALSE)=0,"Rohware"),
IFERROR(IF(VLOOKUP(O856,[1]Sammelnr.!$B:$C,2,FALSE)=0,"Sammelnr. ungeschält ABS"),
IFERROR(IF(VLOOKUP(O856,[1]Sammelnr.!$E:$F,2,FALSE)=0,"Sammelnr. ungeschält VS"),
IFERROR(IF(VLOOKUP(O856,[1]Sammelnr.!$H:$I,2,FALSE)=0,"Sammelnr. geschält"),
IFERROR(IF(VLOOKUP(O856,[1]Offen!$B:$C,2,FALSE)=0,"Offen ungeschält ABS"),
IFERROR(IF(VLOOKUP(O856,[1]Offen!$E:$F,2,FALSE)=0,"Offen ungeschält VOS"),
IFERROR(IF(VLOOKUP(O856,[1]Offen!$H:$I,2,FALSE)=0,"Offen geschält RW"),
IFERROR(IF(VLOOKUP(O856,[1]Offen!$K:$L,2,FALSE)=0,"Offen vegan"),
IFERROR(IF(VLOOKUP(O856,[1]Offen!$N:$O,2,FALSE)=0,"Offen Zipfel"),
IFERROR(IF(VLOOKUP(O856,[1]Offen!$Q:$R,2,FALSE)=0,"Offen Endstücke"),
IFERROR(IF(VLOOKUP(O856,[1]Vakuumiert!$B:$C,2,FALSE)=0,"Vakuumierter VOS ungeschält"),
IFERROR(IF(VLOOKUP(O856,[1]Vakuumiert!$E:$F,2,FALSE)=0,"Vakuumierter ABS ungeschält"),
IFERROR(IF(VLOOKUP(O856,[1]Vakuumiert!$H:$I,2,FALSE)=0,"Vakuumierter VOS geschält"),
IFERROR(IF(VLOOKUP(O856,[1]Vakuumiert!$K:$L,2,FALSE)=0,"Vakuumierter VOS vegan"),
IFERROR(IF(VLOOKUP(O856,[1]Vakuumiert!$N:$O,2,FALSE)=0,"Vakuumierter VOS Zipfel"),
IFERROR(IF(VLOOKUP(O856,[1]Vakuumiert!$Q:$R,2,FALSE)=0,"Vakuumiert geschält"),
IFERROR(IF(VLOOKUP(O856,'[1]vakuumierte Fertigprodukte'!$B:$C,2,FALSE)=0,"Fertigprodukte"),
IFERROR(IF(VLOOKUP(O856,'[1]vakuumierte Fertigprodukte'!$E:$FI,2,FALSE)=0,"Vakuumierte Zipfel"),
IFERROR(IF(VLOOKUP(O856,[1]Wurste!$B:$C,2,FALSE)=0,"Räucherwürste"),
IFERROR(IF(VLOOKUP(O856,[1]Wurste!$E:$F,2,FALSE)=0,"URW/URGW Wurst"),
IFERROR(IF(VLOOKUP(O856,[1]Wurste!$H:$I,2,FALSE)=0,"HF-Wurst Vegan"),
IFERROR(IF(VLOOKUP(O856,[1]Wurste!$K:$L,2,FALSE)=0,"320er ohne Würste"),
IFERROR(IF(AND(OR(Abfalldokumentation!$A856="BU3",Abfalldokumentation!$A856="Verkauf"),Abfalldokumentation!$F856="Schimmel",Abfalldokumentation!$G856="keinen Abnehmer/kein Schälpersonal"),"Div. Zipfel, ES ohne Verwendung",VLOOKUP(Abfalldokumentation!$E856,Produktgruppen!A:B,2,FALSE)),"-")))))))))))))))))))))))</f>
        <v>Vakuumierter VOS ungeschält</v>
      </c>
      <c r="E856" s="81" t="str">
        <f>IFERROR(VLOOKUP(Abfalldokumentation!$O856,Artikel!A:C,3,FALSE),Abfalldokumentation!$O856)</f>
        <v>VOS RW-NATUR-EXTRA-VAKU</v>
      </c>
      <c r="F856" s="81" t="str">
        <f>VLOOKUP(T856,'Liste Gründe'!A:D,2,FALSE)</f>
        <v>Schimmel</v>
      </c>
      <c r="G856" s="80" t="str">
        <f>IF(ISBLANK(V856),VLOOKUP(Abfalldokumentation!$P856,'Liste Gründe'!A:D,3,FALSE),V856)</f>
        <v>VOS &gt; Einsatz</v>
      </c>
      <c r="H856" s="81" t="str">
        <f>IF(ISBLANK(Abfalldokumentation!$W856),"-",Abfalldokumentation!$W856)</f>
        <v>-</v>
      </c>
      <c r="I856" s="81">
        <f t="shared" si="92"/>
        <v>40</v>
      </c>
      <c r="J856" s="81" t="str">
        <f t="shared" si="93"/>
        <v>Produkte</v>
      </c>
      <c r="K856" s="81" t="str">
        <f t="shared" si="94"/>
        <v>BUs</v>
      </c>
      <c r="L856" s="81" t="str">
        <f t="shared" si="95"/>
        <v>Symptome</v>
      </c>
      <c r="M856" s="81">
        <f>IFERROR(VLOOKUP(Abfalldokumentation!$O856,Kennzahlen!S:V,3,FALSE)*Abfalldokumentation!$B856,"0")</f>
        <v>650.72400000000005</v>
      </c>
      <c r="N856" s="81" t="str">
        <f>IF(ISBLANK(Q856),VLOOKUP(Abfalldokumentation!$O856,'Linien - BU'!R:S,2,FALSE),Q856)</f>
        <v>BU3</v>
      </c>
      <c r="O856" s="77">
        <f t="shared" si="96"/>
        <v>49500147</v>
      </c>
      <c r="P856" s="77">
        <f t="shared" si="97"/>
        <v>12</v>
      </c>
      <c r="Q856" s="39" t="s">
        <v>8</v>
      </c>
      <c r="R856" s="40">
        <v>49500147</v>
      </c>
      <c r="S856" s="40">
        <v>1266</v>
      </c>
      <c r="T856" s="40">
        <v>12</v>
      </c>
      <c r="U856" s="41">
        <v>44473</v>
      </c>
      <c r="V856" s="42" t="s">
        <v>21</v>
      </c>
      <c r="W856" s="40" t="s">
        <v>54</v>
      </c>
      <c r="X856" s="44" t="str">
        <f>IFERROR(VLOOKUP(Abfalldokumentation!$R856,Artikel!A:C,3,FALSE),Abfalldokumentation!$R856)</f>
        <v>VOS RW-NATUR-EXTRA-VAKU</v>
      </c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spans="1:40" ht="30" hidden="1" customHeight="1" x14ac:dyDescent="0.25">
      <c r="A857" s="73" t="str">
        <f>VLOOKUP(N857,'Linien - BU'!A:B,2,FALSE)</f>
        <v>Verkauf</v>
      </c>
      <c r="B857" s="74">
        <f t="shared" si="91"/>
        <v>684</v>
      </c>
      <c r="C857" s="75">
        <f>Abfalldokumentation!$U857</f>
        <v>44473</v>
      </c>
      <c r="D857" s="69" t="str">
        <f>IFERROR(IF(VLOOKUP(O857,'[1]Rohware 230'!$B:$C,2,FALSE)=0,"Rohware"),
IFERROR(IF(VLOOKUP(O857,[1]Sammelnr.!$B:$C,2,FALSE)=0,"Sammelnr. ungeschält ABS"),
IFERROR(IF(VLOOKUP(O857,[1]Sammelnr.!$E:$F,2,FALSE)=0,"Sammelnr. ungeschält VS"),
IFERROR(IF(VLOOKUP(O857,[1]Sammelnr.!$H:$I,2,FALSE)=0,"Sammelnr. geschält"),
IFERROR(IF(VLOOKUP(O857,[1]Offen!$B:$C,2,FALSE)=0,"Offen ungeschält ABS"),
IFERROR(IF(VLOOKUP(O857,[1]Offen!$E:$F,2,FALSE)=0,"Offen ungeschält VOS"),
IFERROR(IF(VLOOKUP(O857,[1]Offen!$H:$I,2,FALSE)=0,"Offen geschält RW"),
IFERROR(IF(VLOOKUP(O857,[1]Offen!$K:$L,2,FALSE)=0,"Offen vegan"),
IFERROR(IF(VLOOKUP(O857,[1]Offen!$N:$O,2,FALSE)=0,"Offen Zipfel"),
IFERROR(IF(VLOOKUP(O857,[1]Offen!$Q:$R,2,FALSE)=0,"Offen Endstücke"),
IFERROR(IF(VLOOKUP(O857,[1]Vakuumiert!$B:$C,2,FALSE)=0,"Vakuumierter VOS ungeschält"),
IFERROR(IF(VLOOKUP(O857,[1]Vakuumiert!$E:$F,2,FALSE)=0,"Vakuumierter ABS ungeschält"),
IFERROR(IF(VLOOKUP(O857,[1]Vakuumiert!$H:$I,2,FALSE)=0,"Vakuumierter VOS geschält"),
IFERROR(IF(VLOOKUP(O857,[1]Vakuumiert!$K:$L,2,FALSE)=0,"Vakuumierter VOS vegan"),
IFERROR(IF(VLOOKUP(O857,[1]Vakuumiert!$N:$O,2,FALSE)=0,"Vakuumierter VOS Zipfel"),
IFERROR(IF(VLOOKUP(O857,[1]Vakuumiert!$Q:$R,2,FALSE)=0,"Vakuumiert geschält"),
IFERROR(IF(VLOOKUP(O857,'[1]vakuumierte Fertigprodukte'!$B:$C,2,FALSE)=0,"Fertigprodukte"),
IFERROR(IF(VLOOKUP(O857,'[1]vakuumierte Fertigprodukte'!$E:$FI,2,FALSE)=0,"Vakuumierte Zipfel"),
IFERROR(IF(VLOOKUP(O857,[1]Wurste!$B:$C,2,FALSE)=0,"Räucherwürste"),
IFERROR(IF(VLOOKUP(O857,[1]Wurste!$E:$F,2,FALSE)=0,"URW/URGW Wurst"),
IFERROR(IF(VLOOKUP(O857,[1]Wurste!$H:$I,2,FALSE)=0,"HF-Wurst Vegan"),
IFERROR(IF(VLOOKUP(O857,[1]Wurste!$K:$L,2,FALSE)=0,"320er ohne Würste"),
IFERROR(IF(AND(OR(Abfalldokumentation!$A857="BU3",Abfalldokumentation!$A857="Verkauf"),Abfalldokumentation!$F857="Schimmel",Abfalldokumentation!$G857="keinen Abnehmer/kein Schälpersonal"),"Div. Zipfel, ES ohne Verwendung",VLOOKUP(Abfalldokumentation!$E857,Produktgruppen!A:B,2,FALSE)),"-")))))))))))))))))))))))</f>
        <v>ABS</v>
      </c>
      <c r="E857" s="76" t="str">
        <f>IFERROR(VLOOKUP(Abfalldokumentation!$O857,Artikel!A:C,3,FALSE),Abfalldokumentation!$O857)</f>
        <v>Abschnitte Landkäse Ber</v>
      </c>
      <c r="F857" s="76" t="str">
        <f>VLOOKUP(T857,'Liste Gründe'!A:D,2,FALSE)</f>
        <v>Schimmel</v>
      </c>
      <c r="G857" s="75" t="str">
        <f>IF(ISBLANK(V857),VLOOKUP(Abfalldokumentation!$P857,'Liste Gründe'!A:D,3,FALSE),V857)</f>
        <v>keinen Abnehmer</v>
      </c>
      <c r="H857" s="76" t="str">
        <f>IF(ISBLANK(Abfalldokumentation!$W857),"-",Abfalldokumentation!$W857)</f>
        <v>-</v>
      </c>
      <c r="I857" s="76">
        <f t="shared" si="92"/>
        <v>40</v>
      </c>
      <c r="J857" s="76" t="str">
        <f t="shared" si="93"/>
        <v>Produkte</v>
      </c>
      <c r="K857" s="76" t="str">
        <f t="shared" si="94"/>
        <v>BUs</v>
      </c>
      <c r="L857" s="76" t="str">
        <f t="shared" si="95"/>
        <v>Symptome</v>
      </c>
      <c r="M857" s="76">
        <f>IFERROR(VLOOKUP(Abfalldokumentation!$O857,Kennzahlen!S:V,3,FALSE)*Abfalldokumentation!$B857,"0")</f>
        <v>715.25880000000006</v>
      </c>
      <c r="N857" s="76" t="str">
        <f>IF(ISBLANK(Q857),VLOOKUP(Abfalldokumentation!$O857,'Linien - BU'!R:S,2,FALSE),Q857)</f>
        <v>Verkauf</v>
      </c>
      <c r="O857" s="77">
        <f t="shared" si="96"/>
        <v>59500051</v>
      </c>
      <c r="P857" s="77">
        <f t="shared" si="97"/>
        <v>12</v>
      </c>
      <c r="Q857" s="45" t="s">
        <v>11</v>
      </c>
      <c r="R857" s="46">
        <v>59500051</v>
      </c>
      <c r="S857" s="46">
        <v>684</v>
      </c>
      <c r="T857" s="46">
        <v>12</v>
      </c>
      <c r="U857" s="47">
        <v>44473</v>
      </c>
      <c r="V857" s="48" t="s">
        <v>24</v>
      </c>
      <c r="W857" s="46" t="s">
        <v>54</v>
      </c>
      <c r="X857" s="50" t="str">
        <f>IFERROR(VLOOKUP(Abfalldokumentation!$R857,Artikel!A:C,3,FALSE),Abfalldokumentation!$R857)</f>
        <v>Abschnitte Landkäse Ber</v>
      </c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spans="1:40" ht="30" hidden="1" customHeight="1" x14ac:dyDescent="0.25">
      <c r="A858" s="78" t="str">
        <f>VLOOKUP(N858,'Linien - BU'!A:B,2,FALSE)</f>
        <v>BU3</v>
      </c>
      <c r="B858" s="79">
        <f t="shared" si="91"/>
        <v>47</v>
      </c>
      <c r="C858" s="80">
        <f>Abfalldokumentation!$U858</f>
        <v>44473</v>
      </c>
      <c r="D858" s="69" t="str">
        <f>IFERROR(IF(VLOOKUP(O858,'[1]Rohware 230'!$B:$C,2,FALSE)=0,"Rohware"),
IFERROR(IF(VLOOKUP(O858,[1]Sammelnr.!$B:$C,2,FALSE)=0,"Sammelnr. ungeschält ABS"),
IFERROR(IF(VLOOKUP(O858,[1]Sammelnr.!$E:$F,2,FALSE)=0,"Sammelnr. ungeschält VS"),
IFERROR(IF(VLOOKUP(O858,[1]Sammelnr.!$H:$I,2,FALSE)=0,"Sammelnr. geschält"),
IFERROR(IF(VLOOKUP(O858,[1]Offen!$B:$C,2,FALSE)=0,"Offen ungeschält ABS"),
IFERROR(IF(VLOOKUP(O858,[1]Offen!$E:$F,2,FALSE)=0,"Offen ungeschält VOS"),
IFERROR(IF(VLOOKUP(O858,[1]Offen!$H:$I,2,FALSE)=0,"Offen geschält RW"),
IFERROR(IF(VLOOKUP(O858,[1]Offen!$K:$L,2,FALSE)=0,"Offen vegan"),
IFERROR(IF(VLOOKUP(O858,[1]Offen!$N:$O,2,FALSE)=0,"Offen Zipfel"),
IFERROR(IF(VLOOKUP(O858,[1]Offen!$Q:$R,2,FALSE)=0,"Offen Endstücke"),
IFERROR(IF(VLOOKUP(O858,[1]Vakuumiert!$B:$C,2,FALSE)=0,"Vakuumierter VOS ungeschält"),
IFERROR(IF(VLOOKUP(O858,[1]Vakuumiert!$E:$F,2,FALSE)=0,"Vakuumierter ABS ungeschält"),
IFERROR(IF(VLOOKUP(O858,[1]Vakuumiert!$H:$I,2,FALSE)=0,"Vakuumierter VOS geschält"),
IFERROR(IF(VLOOKUP(O858,[1]Vakuumiert!$K:$L,2,FALSE)=0,"Vakuumierter VOS vegan"),
IFERROR(IF(VLOOKUP(O858,[1]Vakuumiert!$N:$O,2,FALSE)=0,"Vakuumierter VOS Zipfel"),
IFERROR(IF(VLOOKUP(O858,[1]Vakuumiert!$Q:$R,2,FALSE)=0,"Vakuumiert geschält"),
IFERROR(IF(VLOOKUP(O858,'[1]vakuumierte Fertigprodukte'!$B:$C,2,FALSE)=0,"Fertigprodukte"),
IFERROR(IF(VLOOKUP(O858,'[1]vakuumierte Fertigprodukte'!$E:$FI,2,FALSE)=0,"Vakuumierte Zipfel"),
IFERROR(IF(VLOOKUP(O858,[1]Wurste!$B:$C,2,FALSE)=0,"Räucherwürste"),
IFERROR(IF(VLOOKUP(O858,[1]Wurste!$E:$F,2,FALSE)=0,"URW/URGW Wurst"),
IFERROR(IF(VLOOKUP(O858,[1]Wurste!$H:$I,2,FALSE)=0,"HF-Wurst Vegan"),
IFERROR(IF(VLOOKUP(O858,[1]Wurste!$K:$L,2,FALSE)=0,"320er ohne Würste"),
IFERROR(IF(AND(OR(Abfalldokumentation!$A858="BU3",Abfalldokumentation!$A858="Verkauf"),Abfalldokumentation!$F858="Schimmel",Abfalldokumentation!$G858="keinen Abnehmer/kein Schälpersonal"),"Div. Zipfel, ES ohne Verwendung",VLOOKUP(Abfalldokumentation!$E858,Produktgruppen!A:B,2,FALSE)),"-")))))))))))))))))))))))</f>
        <v>-</v>
      </c>
      <c r="E858" s="81" t="str">
        <f>IFERROR(VLOOKUP(Abfalldokumentation!$O858,Artikel!A:C,3,FALSE),Abfalldokumentation!$O858)</f>
        <v>Maschinenabfall</v>
      </c>
      <c r="F858" s="81" t="str">
        <f>VLOOKUP(T858,'Liste Gründe'!A:D,2,FALSE)</f>
        <v>Linienbezogen</v>
      </c>
      <c r="G858" s="80" t="str">
        <f>IF(ISBLANK(V858),VLOOKUP(Abfalldokumentation!$P858,'Liste Gründe'!A:D,3,FALSE),V858)</f>
        <v>Maschinenabfall</v>
      </c>
      <c r="H858" s="81" t="str">
        <f>IF(ISBLANK(Abfalldokumentation!$W858),"-",Abfalldokumentation!$W858)</f>
        <v>-</v>
      </c>
      <c r="I858" s="81">
        <f t="shared" si="92"/>
        <v>40</v>
      </c>
      <c r="J858" s="81" t="str">
        <f t="shared" si="93"/>
        <v>Produkte</v>
      </c>
      <c r="K858" s="81" t="str">
        <f t="shared" si="94"/>
        <v>BUs</v>
      </c>
      <c r="L858" s="81" t="str">
        <f t="shared" si="95"/>
        <v>Symptome</v>
      </c>
      <c r="M858" s="81" t="str">
        <f>IFERROR(VLOOKUP(Abfalldokumentation!$O858,Kennzahlen!S:V,3,FALSE)*Abfalldokumentation!$B858,"0")</f>
        <v>0</v>
      </c>
      <c r="N858" s="81" t="str">
        <f>IF(ISBLANK(Q858),VLOOKUP(Abfalldokumentation!$O858,'Linien - BU'!R:S,2,FALSE),Q858)</f>
        <v>L16</v>
      </c>
      <c r="O858" s="77" t="str">
        <f t="shared" si="96"/>
        <v>Maschinenabfall</v>
      </c>
      <c r="P858" s="77">
        <f t="shared" si="97"/>
        <v>30</v>
      </c>
      <c r="Q858" s="39" t="s">
        <v>213</v>
      </c>
      <c r="R858" s="40" t="s">
        <v>55</v>
      </c>
      <c r="S858" s="40">
        <v>47</v>
      </c>
      <c r="T858" s="40">
        <v>30</v>
      </c>
      <c r="U858" s="41">
        <v>44473</v>
      </c>
      <c r="V858" s="42"/>
      <c r="W858" s="40" t="s">
        <v>54</v>
      </c>
      <c r="X858" s="44" t="str">
        <f>IFERROR(VLOOKUP(Abfalldokumentation!$R858,Artikel!A:C,3,FALSE),Abfalldokumentation!$R858)</f>
        <v>Maschinenabfall</v>
      </c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spans="1:40" ht="30" customHeight="1" x14ac:dyDescent="0.25">
      <c r="A859" s="73" t="str">
        <f>VLOOKUP(N859,'Linien - BU'!A:B,2,FALSE)</f>
        <v>BU1</v>
      </c>
      <c r="B859" s="74">
        <f t="shared" si="91"/>
        <v>180</v>
      </c>
      <c r="C859" s="75">
        <f>Abfalldokumentation!$U859</f>
        <v>44473</v>
      </c>
      <c r="D859" s="69" t="str">
        <f>IFERROR(IF(VLOOKUP(O859,'[1]Rohware 230'!$B:$C,2,FALSE)=0,"Rohware"),
IFERROR(IF(VLOOKUP(O859,[1]Sammelnr.!$B:$C,2,FALSE)=0,"Sammelnr. ungeschält ABS"),
IFERROR(IF(VLOOKUP(O859,[1]Sammelnr.!$E:$F,2,FALSE)=0,"Sammelnr. ungeschält VS"),
IFERROR(IF(VLOOKUP(O859,[1]Sammelnr.!$H:$I,2,FALSE)=0,"Sammelnr. geschält"),
IFERROR(IF(VLOOKUP(O859,[1]Offen!$B:$C,2,FALSE)=0,"Offen ungeschält ABS"),
IFERROR(IF(VLOOKUP(O859,[1]Offen!$E:$F,2,FALSE)=0,"Offen ungeschält VOS"),
IFERROR(IF(VLOOKUP(O859,[1]Offen!$H:$I,2,FALSE)=0,"Offen geschält RW"),
IFERROR(IF(VLOOKUP(O859,[1]Offen!$K:$L,2,FALSE)=0,"Offen vegan"),
IFERROR(IF(VLOOKUP(O859,[1]Offen!$N:$O,2,FALSE)=0,"Offen Zipfel"),
IFERROR(IF(VLOOKUP(O859,[1]Offen!$Q:$R,2,FALSE)=0,"Offen Endstücke"),
IFERROR(IF(VLOOKUP(O859,[1]Vakuumiert!$B:$C,2,FALSE)=0,"Vakuumierter VOS ungeschält"),
IFERROR(IF(VLOOKUP(O859,[1]Vakuumiert!$E:$F,2,FALSE)=0,"Vakuumierter ABS ungeschält"),
IFERROR(IF(VLOOKUP(O859,[1]Vakuumiert!$H:$I,2,FALSE)=0,"Vakuumierter VOS geschält"),
IFERROR(IF(VLOOKUP(O859,[1]Vakuumiert!$K:$L,2,FALSE)=0,"Vakuumierter VOS vegan"),
IFERROR(IF(VLOOKUP(O859,[1]Vakuumiert!$N:$O,2,FALSE)=0,"Vakuumierter VOS Zipfel"),
IFERROR(IF(VLOOKUP(O859,[1]Vakuumiert!$Q:$R,2,FALSE)=0,"Vakuumiert geschält"),
IFERROR(IF(VLOOKUP(O859,'[1]vakuumierte Fertigprodukte'!$B:$C,2,FALSE)=0,"Fertigprodukte"),
IFERROR(IF(VLOOKUP(O859,'[1]vakuumierte Fertigprodukte'!$E:$FI,2,FALSE)=0,"Vakuumierte Zipfel"),
IFERROR(IF(VLOOKUP(O859,[1]Wurste!$B:$C,2,FALSE)=0,"Räucherwürste"),
IFERROR(IF(VLOOKUP(O859,[1]Wurste!$E:$F,2,FALSE)=0,"URW/URGW Wurst"),
IFERROR(IF(VLOOKUP(O859,[1]Wurste!$H:$I,2,FALSE)=0,"HF-Wurst Vegan"),
IFERROR(IF(VLOOKUP(O859,[1]Wurste!$K:$L,2,FALSE)=0,"320er ohne Würste"),
IFERROR(IF(AND(OR(Abfalldokumentation!$A859="BU3",Abfalldokumentation!$A859="Verkauf"),Abfalldokumentation!$F859="Schimmel",Abfalldokumentation!$G859="keinen Abnehmer/kein Schälpersonal"),"Div. Zipfel, ES ohne Verwendung",VLOOKUP(Abfalldokumentation!$E859,Produktgruppen!A:B,2,FALSE)),"-")))))))))))))))))))))))</f>
        <v>Diverses</v>
      </c>
      <c r="E859" s="76" t="str">
        <f>IFERROR(VLOOKUP(Abfalldokumentation!$O859,Artikel!A:C,3,FALSE),Abfalldokumentation!$O859)</f>
        <v>Diverses</v>
      </c>
      <c r="F859" s="76" t="str">
        <f>VLOOKUP(T859,'Liste Gründe'!A:D,2,FALSE)</f>
        <v>Linienbezogen</v>
      </c>
      <c r="G859" s="75" t="str">
        <f>IF(ISBLANK(V859),VLOOKUP(Abfalldokumentation!$P859,'Liste Gründe'!A:D,3,FALSE),V859)</f>
        <v>Darm geplatzt</v>
      </c>
      <c r="H859" s="76" t="str">
        <f>IF(ISBLANK(Abfalldokumentation!$W859),"-",Abfalldokumentation!$W859)</f>
        <v>-</v>
      </c>
      <c r="I859" s="76">
        <f t="shared" si="92"/>
        <v>40</v>
      </c>
      <c r="J859" s="76" t="str">
        <f t="shared" si="93"/>
        <v>Produkte</v>
      </c>
      <c r="K859" s="76" t="str">
        <f t="shared" si="94"/>
        <v>BUs</v>
      </c>
      <c r="L859" s="76" t="str">
        <f t="shared" si="95"/>
        <v>Symptome</v>
      </c>
      <c r="M859" s="76" t="str">
        <f>IFERROR(VLOOKUP(Abfalldokumentation!$O859,Kennzahlen!S:V,3,FALSE)*Abfalldokumentation!$B859,"0")</f>
        <v>0</v>
      </c>
      <c r="N859" s="76" t="str">
        <f>IF(ISBLANK(Q859),VLOOKUP(Abfalldokumentation!$O859,'Linien - BU'!R:S,2,FALSE),Q859)</f>
        <v>Abfüllung</v>
      </c>
      <c r="O859" s="77" t="str">
        <f t="shared" si="96"/>
        <v>Diverses</v>
      </c>
      <c r="P859" s="77">
        <f t="shared" si="97"/>
        <v>34</v>
      </c>
      <c r="Q859" s="45" t="s">
        <v>180</v>
      </c>
      <c r="R859" s="46" t="s">
        <v>110</v>
      </c>
      <c r="S859" s="46">
        <v>180</v>
      </c>
      <c r="T859" s="40">
        <v>34</v>
      </c>
      <c r="U859" s="47">
        <v>44473</v>
      </c>
      <c r="V859" s="48"/>
      <c r="W859" s="46" t="s">
        <v>54</v>
      </c>
      <c r="X859" s="50" t="str">
        <f>IFERROR(VLOOKUP(Abfalldokumentation!$R859,Artikel!A:C,3,FALSE),Abfalldokumentation!$R859)</f>
        <v>Diverses</v>
      </c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spans="1:40" ht="30" hidden="1" customHeight="1" x14ac:dyDescent="0.25">
      <c r="A860" s="78" t="str">
        <f>VLOOKUP(N860,'Linien - BU'!A:B,2,FALSE)</f>
        <v>Rest</v>
      </c>
      <c r="B860" s="79">
        <f t="shared" si="91"/>
        <v>14</v>
      </c>
      <c r="C860" s="80">
        <f>Abfalldokumentation!$U860</f>
        <v>44473</v>
      </c>
      <c r="D860" s="69" t="str">
        <f>IFERROR(IF(VLOOKUP(O860,'[1]Rohware 230'!$B:$C,2,FALSE)=0,"Rohware"),
IFERROR(IF(VLOOKUP(O860,[1]Sammelnr.!$B:$C,2,FALSE)=0,"Sammelnr. ungeschält ABS"),
IFERROR(IF(VLOOKUP(O860,[1]Sammelnr.!$E:$F,2,FALSE)=0,"Sammelnr. ungeschält VS"),
IFERROR(IF(VLOOKUP(O860,[1]Sammelnr.!$H:$I,2,FALSE)=0,"Sammelnr. geschält"),
IFERROR(IF(VLOOKUP(O860,[1]Offen!$B:$C,2,FALSE)=0,"Offen ungeschält ABS"),
IFERROR(IF(VLOOKUP(O860,[1]Offen!$E:$F,2,FALSE)=0,"Offen ungeschält VOS"),
IFERROR(IF(VLOOKUP(O860,[1]Offen!$H:$I,2,FALSE)=0,"Offen geschält RW"),
IFERROR(IF(VLOOKUP(O860,[1]Offen!$K:$L,2,FALSE)=0,"Offen vegan"),
IFERROR(IF(VLOOKUP(O860,[1]Offen!$N:$O,2,FALSE)=0,"Offen Zipfel"),
IFERROR(IF(VLOOKUP(O860,[1]Offen!$Q:$R,2,FALSE)=0,"Offen Endstücke"),
IFERROR(IF(VLOOKUP(O860,[1]Vakuumiert!$B:$C,2,FALSE)=0,"Vakuumierter VOS ungeschält"),
IFERROR(IF(VLOOKUP(O860,[1]Vakuumiert!$E:$F,2,FALSE)=0,"Vakuumierter ABS ungeschält"),
IFERROR(IF(VLOOKUP(O860,[1]Vakuumiert!$H:$I,2,FALSE)=0,"Vakuumierter VOS geschält"),
IFERROR(IF(VLOOKUP(O860,[1]Vakuumiert!$K:$L,2,FALSE)=0,"Vakuumierter VOS vegan"),
IFERROR(IF(VLOOKUP(O860,[1]Vakuumiert!$N:$O,2,FALSE)=0,"Vakuumierter VOS Zipfel"),
IFERROR(IF(VLOOKUP(O860,[1]Vakuumiert!$Q:$R,2,FALSE)=0,"Vakuumiert geschält"),
IFERROR(IF(VLOOKUP(O860,'[1]vakuumierte Fertigprodukte'!$B:$C,2,FALSE)=0,"Fertigprodukte"),
IFERROR(IF(VLOOKUP(O860,'[1]vakuumierte Fertigprodukte'!$E:$FI,2,FALSE)=0,"Vakuumierte Zipfel"),
IFERROR(IF(VLOOKUP(O860,[1]Wurste!$B:$C,2,FALSE)=0,"Räucherwürste"),
IFERROR(IF(VLOOKUP(O860,[1]Wurste!$E:$F,2,FALSE)=0,"URW/URGW Wurst"),
IFERROR(IF(VLOOKUP(O860,[1]Wurste!$H:$I,2,FALSE)=0,"HF-Wurst Vegan"),
IFERROR(IF(VLOOKUP(O860,[1]Wurste!$K:$L,2,FALSE)=0,"320er ohne Würste"),
IFERROR(IF(AND(OR(Abfalldokumentation!$A860="BU3",Abfalldokumentation!$A860="Verkauf"),Abfalldokumentation!$F860="Schimmel",Abfalldokumentation!$G860="keinen Abnehmer/kein Schälpersonal"),"Div. Zipfel, ES ohne Verwendung",VLOOKUP(Abfalldokumentation!$E860,Produktgruppen!A:B,2,FALSE)),"-")))))))))))))))))))))))</f>
        <v>Diverses</v>
      </c>
      <c r="E860" s="81" t="str">
        <f>IFERROR(VLOOKUP(Abfalldokumentation!$O860,Artikel!A:C,3,FALSE),Abfalldokumentation!$O860)</f>
        <v>Diverses</v>
      </c>
      <c r="F860" s="81" t="str">
        <f>VLOOKUP(T860,'Liste Gründe'!A:D,2,FALSE)</f>
        <v>Qualitätssicherung</v>
      </c>
      <c r="G860" s="80" t="str">
        <f>IF(ISBLANK(V860),VLOOKUP(Abfalldokumentation!$P860,'Liste Gründe'!A:D,3,FALSE),V860)</f>
        <v>Sensorik</v>
      </c>
      <c r="H860" s="81" t="str">
        <f>IF(ISBLANK(Abfalldokumentation!$W860),"-",Abfalldokumentation!$W860)</f>
        <v>-</v>
      </c>
      <c r="I860" s="81">
        <f t="shared" si="92"/>
        <v>40</v>
      </c>
      <c r="J860" s="81" t="str">
        <f t="shared" si="93"/>
        <v>Produkte</v>
      </c>
      <c r="K860" s="81" t="str">
        <f t="shared" si="94"/>
        <v>BUs</v>
      </c>
      <c r="L860" s="81" t="str">
        <f t="shared" si="95"/>
        <v>Symptome</v>
      </c>
      <c r="M860" s="81" t="str">
        <f>IFERROR(VLOOKUP(Abfalldokumentation!$O860,Kennzahlen!S:V,3,FALSE)*Abfalldokumentation!$B860,"0")</f>
        <v>0</v>
      </c>
      <c r="N860" s="81" t="str">
        <f>IF(ISBLANK(Q860),VLOOKUP(Abfalldokumentation!$O860,'Linien - BU'!R:S,2,FALSE),Q860)</f>
        <v>QM</v>
      </c>
      <c r="O860" s="77" t="str">
        <f t="shared" si="96"/>
        <v>Diverses</v>
      </c>
      <c r="P860" s="77">
        <f t="shared" si="97"/>
        <v>74</v>
      </c>
      <c r="Q860" s="39" t="s">
        <v>196</v>
      </c>
      <c r="R860" s="40" t="s">
        <v>110</v>
      </c>
      <c r="S860" s="40">
        <v>14</v>
      </c>
      <c r="T860" s="40">
        <v>74</v>
      </c>
      <c r="U860" s="41">
        <v>44473</v>
      </c>
      <c r="V860" s="42" t="s">
        <v>198</v>
      </c>
      <c r="W860" s="40" t="s">
        <v>54</v>
      </c>
      <c r="X860" s="44" t="str">
        <f>IFERROR(VLOOKUP(Abfalldokumentation!$R860,Artikel!A:C,3,FALSE),Abfalldokumentation!$R860)</f>
        <v>Diverses</v>
      </c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spans="1:40" ht="30" customHeight="1" x14ac:dyDescent="0.25">
      <c r="A861" s="73" t="str">
        <f>VLOOKUP(N861,'Linien - BU'!A:B,2,FALSE)</f>
        <v>BU1</v>
      </c>
      <c r="B861" s="74">
        <f t="shared" si="91"/>
        <v>20</v>
      </c>
      <c r="C861" s="75">
        <f>Abfalldokumentation!$U861</f>
        <v>44473</v>
      </c>
      <c r="D861" s="69" t="str">
        <f>IFERROR(IF(VLOOKUP(O861,'[1]Rohware 230'!$B:$C,2,FALSE)=0,"Rohware"),
IFERROR(IF(VLOOKUP(O861,[1]Sammelnr.!$B:$C,2,FALSE)=0,"Sammelnr. ungeschält ABS"),
IFERROR(IF(VLOOKUP(O861,[1]Sammelnr.!$E:$F,2,FALSE)=0,"Sammelnr. ungeschält VS"),
IFERROR(IF(VLOOKUP(O861,[1]Sammelnr.!$H:$I,2,FALSE)=0,"Sammelnr. geschält"),
IFERROR(IF(VLOOKUP(O861,[1]Offen!$B:$C,2,FALSE)=0,"Offen ungeschält ABS"),
IFERROR(IF(VLOOKUP(O861,[1]Offen!$E:$F,2,FALSE)=0,"Offen ungeschält VOS"),
IFERROR(IF(VLOOKUP(O861,[1]Offen!$H:$I,2,FALSE)=0,"Offen geschält RW"),
IFERROR(IF(VLOOKUP(O861,[1]Offen!$K:$L,2,FALSE)=0,"Offen vegan"),
IFERROR(IF(VLOOKUP(O861,[1]Offen!$N:$O,2,FALSE)=0,"Offen Zipfel"),
IFERROR(IF(VLOOKUP(O861,[1]Offen!$Q:$R,2,FALSE)=0,"Offen Endstücke"),
IFERROR(IF(VLOOKUP(O861,[1]Vakuumiert!$B:$C,2,FALSE)=0,"Vakuumierter VOS ungeschält"),
IFERROR(IF(VLOOKUP(O861,[1]Vakuumiert!$E:$F,2,FALSE)=0,"Vakuumierter ABS ungeschält"),
IFERROR(IF(VLOOKUP(O861,[1]Vakuumiert!$H:$I,2,FALSE)=0,"Vakuumierter VOS geschält"),
IFERROR(IF(VLOOKUP(O861,[1]Vakuumiert!$K:$L,2,FALSE)=0,"Vakuumierter VOS vegan"),
IFERROR(IF(VLOOKUP(O861,[1]Vakuumiert!$N:$O,2,FALSE)=0,"Vakuumierter VOS Zipfel"),
IFERROR(IF(VLOOKUP(O861,[1]Vakuumiert!$Q:$R,2,FALSE)=0,"Vakuumiert geschält"),
IFERROR(IF(VLOOKUP(O861,'[1]vakuumierte Fertigprodukte'!$B:$C,2,FALSE)=0,"Fertigprodukte"),
IFERROR(IF(VLOOKUP(O861,'[1]vakuumierte Fertigprodukte'!$E:$FI,2,FALSE)=0,"Vakuumierte Zipfel"),
IFERROR(IF(VLOOKUP(O861,[1]Wurste!$B:$C,2,FALSE)=0,"Räucherwürste"),
IFERROR(IF(VLOOKUP(O861,[1]Wurste!$E:$F,2,FALSE)=0,"URW/URGW Wurst"),
IFERROR(IF(VLOOKUP(O861,[1]Wurste!$H:$I,2,FALSE)=0,"HF-Wurst Vegan"),
IFERROR(IF(VLOOKUP(O861,[1]Wurste!$K:$L,2,FALSE)=0,"320er ohne Würste"),
IFERROR(IF(AND(OR(Abfalldokumentation!$A861="BU3",Abfalldokumentation!$A861="Verkauf"),Abfalldokumentation!$F861="Schimmel",Abfalldokumentation!$G861="keinen Abnehmer/kein Schälpersonal"),"Div. Zipfel, ES ohne Verwendung",VLOOKUP(Abfalldokumentation!$E861,Produktgruppen!A:B,2,FALSE)),"-")))))))))))))))))))))))</f>
        <v>Diverses</v>
      </c>
      <c r="E861" s="76" t="str">
        <f>IFERROR(VLOOKUP(Abfalldokumentation!$O861,Artikel!A:C,3,FALSE),Abfalldokumentation!$O861)</f>
        <v>Diverses</v>
      </c>
      <c r="F861" s="76" t="str">
        <f>VLOOKUP(T861,'Liste Gründe'!A:D,2,FALSE)</f>
        <v>Linienbezogen</v>
      </c>
      <c r="G861" s="75" t="str">
        <f>IF(ISBLANK(V861),VLOOKUP(Abfalldokumentation!$P861,'Liste Gründe'!A:D,3,FALSE),V861)</f>
        <v>Darm geplatzt</v>
      </c>
      <c r="H861" s="76" t="str">
        <f>IF(ISBLANK(Abfalldokumentation!$W861),"-",Abfalldokumentation!$W861)</f>
        <v>-</v>
      </c>
      <c r="I861" s="76">
        <f t="shared" si="92"/>
        <v>40</v>
      </c>
      <c r="J861" s="76" t="str">
        <f t="shared" si="93"/>
        <v>Produkte</v>
      </c>
      <c r="K861" s="76" t="str">
        <f t="shared" si="94"/>
        <v>BUs</v>
      </c>
      <c r="L861" s="76" t="str">
        <f t="shared" si="95"/>
        <v>Symptome</v>
      </c>
      <c r="M861" s="76" t="str">
        <f>IFERROR(VLOOKUP(Abfalldokumentation!$O861,Kennzahlen!S:V,3,FALSE)*Abfalldokumentation!$B861,"0")</f>
        <v>0</v>
      </c>
      <c r="N861" s="76" t="str">
        <f>IF(ISBLANK(Q861),VLOOKUP(Abfalldokumentation!$O861,'Linien - BU'!R:S,2,FALSE),Q861)</f>
        <v>Abfüllung</v>
      </c>
      <c r="O861" s="77" t="str">
        <f t="shared" si="96"/>
        <v>Diverses</v>
      </c>
      <c r="P861" s="77">
        <f t="shared" si="97"/>
        <v>34</v>
      </c>
      <c r="Q861" s="45" t="s">
        <v>180</v>
      </c>
      <c r="R861" s="46" t="s">
        <v>110</v>
      </c>
      <c r="S861" s="46">
        <v>20</v>
      </c>
      <c r="T861" s="40">
        <v>34</v>
      </c>
      <c r="U861" s="47">
        <v>44473</v>
      </c>
      <c r="V861" s="48"/>
      <c r="W861" s="46" t="s">
        <v>54</v>
      </c>
      <c r="X861" s="50" t="str">
        <f>IFERROR(VLOOKUP(Abfalldokumentation!$R861,Artikel!A:C,3,FALSE),Abfalldokumentation!$R861)</f>
        <v>Diverses</v>
      </c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spans="1:40" ht="30" hidden="1" customHeight="1" x14ac:dyDescent="0.25">
      <c r="A862" s="78" t="str">
        <f>VLOOKUP(N862,'Linien - BU'!A:B,2,FALSE)</f>
        <v>BU2</v>
      </c>
      <c r="B862" s="79">
        <f t="shared" si="91"/>
        <v>86</v>
      </c>
      <c r="C862" s="80">
        <f>Abfalldokumentation!$U862</f>
        <v>44473</v>
      </c>
      <c r="D862" s="69" t="str">
        <f>IFERROR(IF(VLOOKUP(O862,'[1]Rohware 230'!$B:$C,2,FALSE)=0,"Rohware"),
IFERROR(IF(VLOOKUP(O862,[1]Sammelnr.!$B:$C,2,FALSE)=0,"Sammelnr. ungeschält ABS"),
IFERROR(IF(VLOOKUP(O862,[1]Sammelnr.!$E:$F,2,FALSE)=0,"Sammelnr. ungeschält VS"),
IFERROR(IF(VLOOKUP(O862,[1]Sammelnr.!$H:$I,2,FALSE)=0,"Sammelnr. geschält"),
IFERROR(IF(VLOOKUP(O862,[1]Offen!$B:$C,2,FALSE)=0,"Offen ungeschält ABS"),
IFERROR(IF(VLOOKUP(O862,[1]Offen!$E:$F,2,FALSE)=0,"Offen ungeschält VOS"),
IFERROR(IF(VLOOKUP(O862,[1]Offen!$H:$I,2,FALSE)=0,"Offen geschält RW"),
IFERROR(IF(VLOOKUP(O862,[1]Offen!$K:$L,2,FALSE)=0,"Offen vegan"),
IFERROR(IF(VLOOKUP(O862,[1]Offen!$N:$O,2,FALSE)=0,"Offen Zipfel"),
IFERROR(IF(VLOOKUP(O862,[1]Offen!$Q:$R,2,FALSE)=0,"Offen Endstücke"),
IFERROR(IF(VLOOKUP(O862,[1]Vakuumiert!$B:$C,2,FALSE)=0,"Vakuumierter VOS ungeschält"),
IFERROR(IF(VLOOKUP(O862,[1]Vakuumiert!$E:$F,2,FALSE)=0,"Vakuumierter ABS ungeschält"),
IFERROR(IF(VLOOKUP(O862,[1]Vakuumiert!$H:$I,2,FALSE)=0,"Vakuumierter VOS geschält"),
IFERROR(IF(VLOOKUP(O862,[1]Vakuumiert!$K:$L,2,FALSE)=0,"Vakuumierter VOS vegan"),
IFERROR(IF(VLOOKUP(O862,[1]Vakuumiert!$N:$O,2,FALSE)=0,"Vakuumierter VOS Zipfel"),
IFERROR(IF(VLOOKUP(O862,[1]Vakuumiert!$Q:$R,2,FALSE)=0,"Vakuumiert geschält"),
IFERROR(IF(VLOOKUP(O862,'[1]vakuumierte Fertigprodukte'!$B:$C,2,FALSE)=0,"Fertigprodukte"),
IFERROR(IF(VLOOKUP(O862,'[1]vakuumierte Fertigprodukte'!$E:$FI,2,FALSE)=0,"Vakuumierte Zipfel"),
IFERROR(IF(VLOOKUP(O862,[1]Wurste!$B:$C,2,FALSE)=0,"Räucherwürste"),
IFERROR(IF(VLOOKUP(O862,[1]Wurste!$E:$F,2,FALSE)=0,"URW/URGW Wurst"),
IFERROR(IF(VLOOKUP(O862,[1]Wurste!$H:$I,2,FALSE)=0,"HF-Wurst Vegan"),
IFERROR(IF(VLOOKUP(O862,[1]Wurste!$K:$L,2,FALSE)=0,"320er ohne Würste"),
IFERROR(IF(AND(OR(Abfalldokumentation!$A862="BU3",Abfalldokumentation!$A862="Verkauf"),Abfalldokumentation!$F862="Schimmel",Abfalldokumentation!$G862="keinen Abnehmer/kein Schälpersonal"),"Div. Zipfel, ES ohne Verwendung",VLOOKUP(Abfalldokumentation!$E862,Produktgruppen!A:B,2,FALSE)),"-")))))))))))))))))))))))</f>
        <v>Diverses</v>
      </c>
      <c r="E862" s="81" t="str">
        <f>IFERROR(VLOOKUP(Abfalldokumentation!$O862,Artikel!A:C,3,FALSE),Abfalldokumentation!$O862)</f>
        <v>Diverses</v>
      </c>
      <c r="F862" s="81" t="str">
        <f>VLOOKUP(T862,'Liste Gründe'!A:D,2,FALSE)</f>
        <v>Linienbezogen</v>
      </c>
      <c r="G862" s="80" t="str">
        <f>IF(ISBLANK(V862),VLOOKUP(Abfalldokumentation!$P862,'Liste Gründe'!A:D,3,FALSE),V862)</f>
        <v>Maschinenabfall</v>
      </c>
      <c r="H862" s="81" t="str">
        <f>IF(ISBLANK(Abfalldokumentation!$W862),"-",Abfalldokumentation!$W862)</f>
        <v>-</v>
      </c>
      <c r="I862" s="81">
        <f t="shared" si="92"/>
        <v>40</v>
      </c>
      <c r="J862" s="81" t="str">
        <f t="shared" si="93"/>
        <v>Produkte</v>
      </c>
      <c r="K862" s="81" t="str">
        <f t="shared" si="94"/>
        <v>BUs</v>
      </c>
      <c r="L862" s="81" t="str">
        <f t="shared" si="95"/>
        <v>Symptome</v>
      </c>
      <c r="M862" s="81" t="str">
        <f>IFERROR(VLOOKUP(Abfalldokumentation!$O862,Kennzahlen!S:V,3,FALSE)*Abfalldokumentation!$B862,"0")</f>
        <v>0</v>
      </c>
      <c r="N862" s="81" t="str">
        <f>IF(ISBLANK(Q862),VLOOKUP(Abfalldokumentation!$O862,'Linien - BU'!R:S,2,FALSE),Q862)</f>
        <v>BU2</v>
      </c>
      <c r="O862" s="77" t="str">
        <f t="shared" si="96"/>
        <v>Diverses</v>
      </c>
      <c r="P862" s="77">
        <f t="shared" si="97"/>
        <v>30</v>
      </c>
      <c r="Q862" s="39" t="s">
        <v>7</v>
      </c>
      <c r="R862" s="40" t="s">
        <v>110</v>
      </c>
      <c r="S862" s="40">
        <v>86</v>
      </c>
      <c r="T862" s="40">
        <v>30</v>
      </c>
      <c r="U862" s="41">
        <v>44473</v>
      </c>
      <c r="V862" s="42"/>
      <c r="W862" s="40"/>
      <c r="X862" s="44" t="str">
        <f>IFERROR(VLOOKUP(Abfalldokumentation!$R862,Artikel!A:C,3,FALSE),Abfalldokumentation!$R862)</f>
        <v>Diverses</v>
      </c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spans="1:40" ht="30" hidden="1" customHeight="1" x14ac:dyDescent="0.25">
      <c r="A863" s="73" t="str">
        <f>VLOOKUP(N863,'Linien - BU'!A:B,2,FALSE)</f>
        <v>BU3</v>
      </c>
      <c r="B863" s="74">
        <f t="shared" si="91"/>
        <v>65</v>
      </c>
      <c r="C863" s="75">
        <f>Abfalldokumentation!$U863</f>
        <v>44473</v>
      </c>
      <c r="D863" s="69" t="str">
        <f>IFERROR(IF(VLOOKUP(O863,'[1]Rohware 230'!$B:$C,2,FALSE)=0,"Rohware"),
IFERROR(IF(VLOOKUP(O863,[1]Sammelnr.!$B:$C,2,FALSE)=0,"Sammelnr. ungeschält ABS"),
IFERROR(IF(VLOOKUP(O863,[1]Sammelnr.!$E:$F,2,FALSE)=0,"Sammelnr. ungeschält VS"),
IFERROR(IF(VLOOKUP(O863,[1]Sammelnr.!$H:$I,2,FALSE)=0,"Sammelnr. geschält"),
IFERROR(IF(VLOOKUP(O863,[1]Offen!$B:$C,2,FALSE)=0,"Offen ungeschält ABS"),
IFERROR(IF(VLOOKUP(O863,[1]Offen!$E:$F,2,FALSE)=0,"Offen ungeschält VOS"),
IFERROR(IF(VLOOKUP(O863,[1]Offen!$H:$I,2,FALSE)=0,"Offen geschält RW"),
IFERROR(IF(VLOOKUP(O863,[1]Offen!$K:$L,2,FALSE)=0,"Offen vegan"),
IFERROR(IF(VLOOKUP(O863,[1]Offen!$N:$O,2,FALSE)=0,"Offen Zipfel"),
IFERROR(IF(VLOOKUP(O863,[1]Offen!$Q:$R,2,FALSE)=0,"Offen Endstücke"),
IFERROR(IF(VLOOKUP(O863,[1]Vakuumiert!$B:$C,2,FALSE)=0,"Vakuumierter VOS ungeschält"),
IFERROR(IF(VLOOKUP(O863,[1]Vakuumiert!$E:$F,2,FALSE)=0,"Vakuumierter ABS ungeschält"),
IFERROR(IF(VLOOKUP(O863,[1]Vakuumiert!$H:$I,2,FALSE)=0,"Vakuumierter VOS geschält"),
IFERROR(IF(VLOOKUP(O863,[1]Vakuumiert!$K:$L,2,FALSE)=0,"Vakuumierter VOS vegan"),
IFERROR(IF(VLOOKUP(O863,[1]Vakuumiert!$N:$O,2,FALSE)=0,"Vakuumierter VOS Zipfel"),
IFERROR(IF(VLOOKUP(O863,[1]Vakuumiert!$Q:$R,2,FALSE)=0,"Vakuumiert geschält"),
IFERROR(IF(VLOOKUP(O863,'[1]vakuumierte Fertigprodukte'!$B:$C,2,FALSE)=0,"Fertigprodukte"),
IFERROR(IF(VLOOKUP(O863,'[1]vakuumierte Fertigprodukte'!$E:$FI,2,FALSE)=0,"Vakuumierte Zipfel"),
IFERROR(IF(VLOOKUP(O863,[1]Wurste!$B:$C,2,FALSE)=0,"Räucherwürste"),
IFERROR(IF(VLOOKUP(O863,[1]Wurste!$E:$F,2,FALSE)=0,"URW/URGW Wurst"),
IFERROR(IF(VLOOKUP(O863,[1]Wurste!$H:$I,2,FALSE)=0,"HF-Wurst Vegan"),
IFERROR(IF(VLOOKUP(O863,[1]Wurste!$K:$L,2,FALSE)=0,"320er ohne Würste"),
IFERROR(IF(AND(OR(Abfalldokumentation!$A863="BU3",Abfalldokumentation!$A863="Verkauf"),Abfalldokumentation!$F863="Schimmel",Abfalldokumentation!$G863="keinen Abnehmer/kein Schälpersonal"),"Div. Zipfel, ES ohne Verwendung",VLOOKUP(Abfalldokumentation!$E863,Produktgruppen!A:B,2,FALSE)),"-")))))))))))))))))))))))</f>
        <v>Diverses</v>
      </c>
      <c r="E863" s="76" t="str">
        <f>IFERROR(VLOOKUP(Abfalldokumentation!$O863,Artikel!A:C,3,FALSE),Abfalldokumentation!$O863)</f>
        <v>Diverses</v>
      </c>
      <c r="F863" s="76" t="str">
        <f>VLOOKUP(T863,'Liste Gründe'!A:D,2,FALSE)</f>
        <v>Schimmel</v>
      </c>
      <c r="G863" s="75" t="str">
        <f>IF(ISBLANK(V863),VLOOKUP(Abfalldokumentation!$P863,'Liste Gründe'!A:D,3,FALSE),V863)</f>
        <v>VOS &gt; Einsatz</v>
      </c>
      <c r="H863" s="76" t="str">
        <f>IF(ISBLANK(Abfalldokumentation!$W863),"-",Abfalldokumentation!$W863)</f>
        <v>-</v>
      </c>
      <c r="I863" s="76">
        <f t="shared" si="92"/>
        <v>40</v>
      </c>
      <c r="J863" s="76" t="str">
        <f t="shared" si="93"/>
        <v>Produkte</v>
      </c>
      <c r="K863" s="76" t="str">
        <f t="shared" si="94"/>
        <v>BUs</v>
      </c>
      <c r="L863" s="76" t="str">
        <f t="shared" si="95"/>
        <v>Symptome</v>
      </c>
      <c r="M863" s="76" t="str">
        <f>IFERROR(VLOOKUP(Abfalldokumentation!$O863,Kennzahlen!S:V,3,FALSE)*Abfalldokumentation!$B863,"0")</f>
        <v>0</v>
      </c>
      <c r="N863" s="76" t="str">
        <f>IF(ISBLANK(Q863),VLOOKUP(Abfalldokumentation!$O863,'Linien - BU'!R:S,2,FALSE),Q863)</f>
        <v>L16</v>
      </c>
      <c r="O863" s="77" t="str">
        <f t="shared" si="96"/>
        <v>Diverses</v>
      </c>
      <c r="P863" s="77">
        <f t="shared" si="97"/>
        <v>12</v>
      </c>
      <c r="Q863" s="45" t="s">
        <v>213</v>
      </c>
      <c r="R863" s="46" t="s">
        <v>110</v>
      </c>
      <c r="S863" s="46">
        <v>65</v>
      </c>
      <c r="T863" s="46">
        <v>12</v>
      </c>
      <c r="U863" s="47">
        <v>44473</v>
      </c>
      <c r="V863" s="48" t="s">
        <v>21</v>
      </c>
      <c r="W863" s="46" t="s">
        <v>54</v>
      </c>
      <c r="X863" s="50" t="str">
        <f>IFERROR(VLOOKUP(Abfalldokumentation!$R863,Artikel!A:C,3,FALSE),Abfalldokumentation!$R863)</f>
        <v>Diverses</v>
      </c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spans="1:40" ht="30" hidden="1" customHeight="1" x14ac:dyDescent="0.25">
      <c r="A864" s="78" t="str">
        <f>VLOOKUP(N864,'Linien - BU'!A:B,2,FALSE)</f>
        <v>Rest</v>
      </c>
      <c r="B864" s="79">
        <f t="shared" si="91"/>
        <v>26</v>
      </c>
      <c r="C864" s="80">
        <f>Abfalldokumentation!$U864</f>
        <v>44473</v>
      </c>
      <c r="D864" s="69" t="str">
        <f>IFERROR(IF(VLOOKUP(O864,'[1]Rohware 230'!$B:$C,2,FALSE)=0,"Rohware"),
IFERROR(IF(VLOOKUP(O864,[1]Sammelnr.!$B:$C,2,FALSE)=0,"Sammelnr. ungeschält ABS"),
IFERROR(IF(VLOOKUP(O864,[1]Sammelnr.!$E:$F,2,FALSE)=0,"Sammelnr. ungeschält VS"),
IFERROR(IF(VLOOKUP(O864,[1]Sammelnr.!$H:$I,2,FALSE)=0,"Sammelnr. geschält"),
IFERROR(IF(VLOOKUP(O864,[1]Offen!$B:$C,2,FALSE)=0,"Offen ungeschält ABS"),
IFERROR(IF(VLOOKUP(O864,[1]Offen!$E:$F,2,FALSE)=0,"Offen ungeschält VOS"),
IFERROR(IF(VLOOKUP(O864,[1]Offen!$H:$I,2,FALSE)=0,"Offen geschält RW"),
IFERROR(IF(VLOOKUP(O864,[1]Offen!$K:$L,2,FALSE)=0,"Offen vegan"),
IFERROR(IF(VLOOKUP(O864,[1]Offen!$N:$O,2,FALSE)=0,"Offen Zipfel"),
IFERROR(IF(VLOOKUP(O864,[1]Offen!$Q:$R,2,FALSE)=0,"Offen Endstücke"),
IFERROR(IF(VLOOKUP(O864,[1]Vakuumiert!$B:$C,2,FALSE)=0,"Vakuumierter VOS ungeschält"),
IFERROR(IF(VLOOKUP(O864,[1]Vakuumiert!$E:$F,2,FALSE)=0,"Vakuumierter ABS ungeschält"),
IFERROR(IF(VLOOKUP(O864,[1]Vakuumiert!$H:$I,2,FALSE)=0,"Vakuumierter VOS geschält"),
IFERROR(IF(VLOOKUP(O864,[1]Vakuumiert!$K:$L,2,FALSE)=0,"Vakuumierter VOS vegan"),
IFERROR(IF(VLOOKUP(O864,[1]Vakuumiert!$N:$O,2,FALSE)=0,"Vakuumierter VOS Zipfel"),
IFERROR(IF(VLOOKUP(O864,[1]Vakuumiert!$Q:$R,2,FALSE)=0,"Vakuumiert geschält"),
IFERROR(IF(VLOOKUP(O864,'[1]vakuumierte Fertigprodukte'!$B:$C,2,FALSE)=0,"Fertigprodukte"),
IFERROR(IF(VLOOKUP(O864,'[1]vakuumierte Fertigprodukte'!$E:$FI,2,FALSE)=0,"Vakuumierte Zipfel"),
IFERROR(IF(VLOOKUP(O864,[1]Wurste!$B:$C,2,FALSE)=0,"Räucherwürste"),
IFERROR(IF(VLOOKUP(O864,[1]Wurste!$E:$F,2,FALSE)=0,"URW/URGW Wurst"),
IFERROR(IF(VLOOKUP(O864,[1]Wurste!$H:$I,2,FALSE)=0,"HF-Wurst Vegan"),
IFERROR(IF(VLOOKUP(O864,[1]Wurste!$K:$L,2,FALSE)=0,"320er ohne Würste"),
IFERROR(IF(AND(OR(Abfalldokumentation!$A864="BU3",Abfalldokumentation!$A864="Verkauf"),Abfalldokumentation!$F864="Schimmel",Abfalldokumentation!$G864="keinen Abnehmer/kein Schälpersonal"),"Div. Zipfel, ES ohne Verwendung",VLOOKUP(Abfalldokumentation!$E864,Produktgruppen!A:B,2,FALSE)),"-")))))))))))))))))))))))</f>
        <v>Diverses</v>
      </c>
      <c r="E864" s="81" t="str">
        <f>IFERROR(VLOOKUP(Abfalldokumentation!$O864,Artikel!A:C,3,FALSE),Abfalldokumentation!$O864)</f>
        <v>Diverses</v>
      </c>
      <c r="F864" s="81" t="str">
        <f>VLOOKUP(T864,'Liste Gründe'!A:D,2,FALSE)</f>
        <v>Qualitätssicherung</v>
      </c>
      <c r="G864" s="80" t="str">
        <f>IF(ISBLANK(V864),VLOOKUP(Abfalldokumentation!$P864,'Liste Gründe'!A:D,3,FALSE),V864)</f>
        <v>Einwaage Labor</v>
      </c>
      <c r="H864" s="81" t="str">
        <f>IF(ISBLANK(Abfalldokumentation!$W864),"-",Abfalldokumentation!$W864)</f>
        <v>Einwaage Labor</v>
      </c>
      <c r="I864" s="81">
        <f t="shared" si="92"/>
        <v>40</v>
      </c>
      <c r="J864" s="81" t="str">
        <f t="shared" si="93"/>
        <v>Produkte</v>
      </c>
      <c r="K864" s="81" t="str">
        <f t="shared" si="94"/>
        <v>BUs</v>
      </c>
      <c r="L864" s="81" t="str">
        <f t="shared" si="95"/>
        <v>Symptome</v>
      </c>
      <c r="M864" s="81" t="str">
        <f>IFERROR(VLOOKUP(Abfalldokumentation!$O864,Kennzahlen!S:V,3,FALSE)*Abfalldokumentation!$B864,"0")</f>
        <v>0</v>
      </c>
      <c r="N864" s="81" t="str">
        <f>IF(ISBLANK(Q864),VLOOKUP(Abfalldokumentation!$O864,'Linien - BU'!R:S,2,FALSE),Q864)</f>
        <v>Labor</v>
      </c>
      <c r="O864" s="77" t="str">
        <f t="shared" si="96"/>
        <v>Diverses</v>
      </c>
      <c r="P864" s="77">
        <f t="shared" si="97"/>
        <v>71</v>
      </c>
      <c r="Q864" s="39" t="s">
        <v>199</v>
      </c>
      <c r="R864" s="40" t="s">
        <v>110</v>
      </c>
      <c r="S864" s="40">
        <v>26</v>
      </c>
      <c r="T864" s="51">
        <v>71</v>
      </c>
      <c r="U864" s="41">
        <v>44473</v>
      </c>
      <c r="V864" s="42" t="s">
        <v>218</v>
      </c>
      <c r="W864" s="40" t="s">
        <v>218</v>
      </c>
      <c r="X864" s="44" t="str">
        <f>IFERROR(VLOOKUP(Abfalldokumentation!$R864,Artikel!A:C,3,FALSE),Abfalldokumentation!$R864)</f>
        <v>Diverses</v>
      </c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spans="1:40" ht="30" hidden="1" customHeight="1" x14ac:dyDescent="0.25">
      <c r="A865" s="73" t="str">
        <f>VLOOKUP(N865,'Linien - BU'!A:B,2,FALSE)</f>
        <v>Rest</v>
      </c>
      <c r="B865" s="74">
        <f t="shared" si="91"/>
        <v>4</v>
      </c>
      <c r="C865" s="75">
        <f>Abfalldokumentation!$U865</f>
        <v>44473</v>
      </c>
      <c r="D865" s="69" t="str">
        <f>IFERROR(IF(VLOOKUP(O865,'[1]Rohware 230'!$B:$C,2,FALSE)=0,"Rohware"),
IFERROR(IF(VLOOKUP(O865,[1]Sammelnr.!$B:$C,2,FALSE)=0,"Sammelnr. ungeschält ABS"),
IFERROR(IF(VLOOKUP(O865,[1]Sammelnr.!$E:$F,2,FALSE)=0,"Sammelnr. ungeschält VS"),
IFERROR(IF(VLOOKUP(O865,[1]Sammelnr.!$H:$I,2,FALSE)=0,"Sammelnr. geschält"),
IFERROR(IF(VLOOKUP(O865,[1]Offen!$B:$C,2,FALSE)=0,"Offen ungeschält ABS"),
IFERROR(IF(VLOOKUP(O865,[1]Offen!$E:$F,2,FALSE)=0,"Offen ungeschält VOS"),
IFERROR(IF(VLOOKUP(O865,[1]Offen!$H:$I,2,FALSE)=0,"Offen geschält RW"),
IFERROR(IF(VLOOKUP(O865,[1]Offen!$K:$L,2,FALSE)=0,"Offen vegan"),
IFERROR(IF(VLOOKUP(O865,[1]Offen!$N:$O,2,FALSE)=0,"Offen Zipfel"),
IFERROR(IF(VLOOKUP(O865,[1]Offen!$Q:$R,2,FALSE)=0,"Offen Endstücke"),
IFERROR(IF(VLOOKUP(O865,[1]Vakuumiert!$B:$C,2,FALSE)=0,"Vakuumierter VOS ungeschält"),
IFERROR(IF(VLOOKUP(O865,[1]Vakuumiert!$E:$F,2,FALSE)=0,"Vakuumierter ABS ungeschält"),
IFERROR(IF(VLOOKUP(O865,[1]Vakuumiert!$H:$I,2,FALSE)=0,"Vakuumierter VOS geschält"),
IFERROR(IF(VLOOKUP(O865,[1]Vakuumiert!$K:$L,2,FALSE)=0,"Vakuumierter VOS vegan"),
IFERROR(IF(VLOOKUP(O865,[1]Vakuumiert!$N:$O,2,FALSE)=0,"Vakuumierter VOS Zipfel"),
IFERROR(IF(VLOOKUP(O865,[1]Vakuumiert!$Q:$R,2,FALSE)=0,"Vakuumiert geschält"),
IFERROR(IF(VLOOKUP(O865,'[1]vakuumierte Fertigprodukte'!$B:$C,2,FALSE)=0,"Fertigprodukte"),
IFERROR(IF(VLOOKUP(O865,'[1]vakuumierte Fertigprodukte'!$E:$FI,2,FALSE)=0,"Vakuumierte Zipfel"),
IFERROR(IF(VLOOKUP(O865,[1]Wurste!$B:$C,2,FALSE)=0,"Räucherwürste"),
IFERROR(IF(VLOOKUP(O865,[1]Wurste!$E:$F,2,FALSE)=0,"URW/URGW Wurst"),
IFERROR(IF(VLOOKUP(O865,[1]Wurste!$H:$I,2,FALSE)=0,"HF-Wurst Vegan"),
IFERROR(IF(VLOOKUP(O865,[1]Wurste!$K:$L,2,FALSE)=0,"320er ohne Würste"),
IFERROR(IF(AND(OR(Abfalldokumentation!$A865="BU3",Abfalldokumentation!$A865="Verkauf"),Abfalldokumentation!$F865="Schimmel",Abfalldokumentation!$G865="keinen Abnehmer/kein Schälpersonal"),"Div. Zipfel, ES ohne Verwendung",VLOOKUP(Abfalldokumentation!$E865,Produktgruppen!A:B,2,FALSE)),"-")))))))))))))))))))))))</f>
        <v>Qualitätssicherung</v>
      </c>
      <c r="E865" s="76" t="str">
        <f>IFERROR(VLOOKUP(Abfalldokumentation!$O865,Artikel!A:C,3,FALSE),Abfalldokumentation!$O865)</f>
        <v>Laborproben</v>
      </c>
      <c r="F865" s="76" t="str">
        <f>VLOOKUP(T865,'Liste Gründe'!A:D,2,FALSE)</f>
        <v>Qualitätssicherung</v>
      </c>
      <c r="G865" s="75" t="str">
        <f>IF(ISBLANK(V865),VLOOKUP(Abfalldokumentation!$P865,'Liste Gründe'!A:D,3,FALSE),V865)</f>
        <v>Laborprobe</v>
      </c>
      <c r="H865" s="76" t="str">
        <f>IF(ISBLANK(Abfalldokumentation!$W865),"-",Abfalldokumentation!$W865)</f>
        <v>-</v>
      </c>
      <c r="I865" s="76">
        <f t="shared" si="92"/>
        <v>40</v>
      </c>
      <c r="J865" s="76" t="str">
        <f t="shared" si="93"/>
        <v>Produkte</v>
      </c>
      <c r="K865" s="76" t="str">
        <f t="shared" si="94"/>
        <v>BUs</v>
      </c>
      <c r="L865" s="76" t="str">
        <f t="shared" si="95"/>
        <v>Symptome</v>
      </c>
      <c r="M865" s="76" t="str">
        <f>IFERROR(VLOOKUP(Abfalldokumentation!$O865,Kennzahlen!S:V,3,FALSE)*Abfalldokumentation!$B865,"0")</f>
        <v>0</v>
      </c>
      <c r="N865" s="76" t="str">
        <f>IF(ISBLANK(Q865),VLOOKUP(Abfalldokumentation!$O865,'Linien - BU'!R:S,2,FALSE),Q865)</f>
        <v>Labor</v>
      </c>
      <c r="O865" s="77" t="str">
        <f t="shared" si="96"/>
        <v>Laborproben</v>
      </c>
      <c r="P865" s="77">
        <f t="shared" si="97"/>
        <v>73</v>
      </c>
      <c r="Q865" s="45" t="s">
        <v>199</v>
      </c>
      <c r="R865" s="46" t="s">
        <v>200</v>
      </c>
      <c r="S865" s="46">
        <v>4</v>
      </c>
      <c r="T865" s="52">
        <v>73</v>
      </c>
      <c r="U865" s="47">
        <v>44473</v>
      </c>
      <c r="V865" s="48" t="s">
        <v>201</v>
      </c>
      <c r="W865" s="46" t="s">
        <v>54</v>
      </c>
      <c r="X865" s="50" t="str">
        <f>IFERROR(VLOOKUP(Abfalldokumentation!$R865,Artikel!A:C,3,FALSE),Abfalldokumentation!$R865)</f>
        <v>Laborproben</v>
      </c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spans="1:40" ht="30" hidden="1" customHeight="1" x14ac:dyDescent="0.25">
      <c r="A866" s="78" t="str">
        <f>VLOOKUP(N866,'Linien - BU'!A:B,2,FALSE)</f>
        <v>BU3</v>
      </c>
      <c r="B866" s="79">
        <f t="shared" si="91"/>
        <v>8</v>
      </c>
      <c r="C866" s="80">
        <f>Abfalldokumentation!$U866</f>
        <v>44473</v>
      </c>
      <c r="D866" s="69" t="str">
        <f>IFERROR(IF(VLOOKUP(O866,'[1]Rohware 230'!$B:$C,2,FALSE)=0,"Rohware"),
IFERROR(IF(VLOOKUP(O866,[1]Sammelnr.!$B:$C,2,FALSE)=0,"Sammelnr. ungeschält ABS"),
IFERROR(IF(VLOOKUP(O866,[1]Sammelnr.!$E:$F,2,FALSE)=0,"Sammelnr. ungeschält VS"),
IFERROR(IF(VLOOKUP(O866,[1]Sammelnr.!$H:$I,2,FALSE)=0,"Sammelnr. geschält"),
IFERROR(IF(VLOOKUP(O866,[1]Offen!$B:$C,2,FALSE)=0,"Offen ungeschält ABS"),
IFERROR(IF(VLOOKUP(O866,[1]Offen!$E:$F,2,FALSE)=0,"Offen ungeschält VOS"),
IFERROR(IF(VLOOKUP(O866,[1]Offen!$H:$I,2,FALSE)=0,"Offen geschält RW"),
IFERROR(IF(VLOOKUP(O866,[1]Offen!$K:$L,2,FALSE)=0,"Offen vegan"),
IFERROR(IF(VLOOKUP(O866,[1]Offen!$N:$O,2,FALSE)=0,"Offen Zipfel"),
IFERROR(IF(VLOOKUP(O866,[1]Offen!$Q:$R,2,FALSE)=0,"Offen Endstücke"),
IFERROR(IF(VLOOKUP(O866,[1]Vakuumiert!$B:$C,2,FALSE)=0,"Vakuumierter VOS ungeschält"),
IFERROR(IF(VLOOKUP(O866,[1]Vakuumiert!$E:$F,2,FALSE)=0,"Vakuumierter ABS ungeschält"),
IFERROR(IF(VLOOKUP(O866,[1]Vakuumiert!$H:$I,2,FALSE)=0,"Vakuumierter VOS geschält"),
IFERROR(IF(VLOOKUP(O866,[1]Vakuumiert!$K:$L,2,FALSE)=0,"Vakuumierter VOS vegan"),
IFERROR(IF(VLOOKUP(O866,[1]Vakuumiert!$N:$O,2,FALSE)=0,"Vakuumierter VOS Zipfel"),
IFERROR(IF(VLOOKUP(O866,[1]Vakuumiert!$Q:$R,2,FALSE)=0,"Vakuumiert geschält"),
IFERROR(IF(VLOOKUP(O866,'[1]vakuumierte Fertigprodukte'!$B:$C,2,FALSE)=0,"Fertigprodukte"),
IFERROR(IF(VLOOKUP(O866,'[1]vakuumierte Fertigprodukte'!$E:$FI,2,FALSE)=0,"Vakuumierte Zipfel"),
IFERROR(IF(VLOOKUP(O866,[1]Wurste!$B:$C,2,FALSE)=0,"Räucherwürste"),
IFERROR(IF(VLOOKUP(O866,[1]Wurste!$E:$F,2,FALSE)=0,"URW/URGW Wurst"),
IFERROR(IF(VLOOKUP(O866,[1]Wurste!$H:$I,2,FALSE)=0,"HF-Wurst Vegan"),
IFERROR(IF(VLOOKUP(O866,[1]Wurste!$K:$L,2,FALSE)=0,"320er ohne Würste"),
IFERROR(IF(AND(OR(Abfalldokumentation!$A866="BU3",Abfalldokumentation!$A866="Verkauf"),Abfalldokumentation!$F866="Schimmel",Abfalldokumentation!$G866="keinen Abnehmer/kein Schälpersonal"),"Div. Zipfel, ES ohne Verwendung",VLOOKUP(Abfalldokumentation!$E866,Produktgruppen!A:B,2,FALSE)),"-")))))))))))))))))))))))</f>
        <v>Rest</v>
      </c>
      <c r="E866" s="81" t="str">
        <f>IFERROR(VLOOKUP(Abfalldokumentation!$O866,Artikel!A:C,3,FALSE),Abfalldokumentation!$O866)</f>
        <v>Reste Zipfel</v>
      </c>
      <c r="F866" s="81" t="str">
        <f>VLOOKUP(T866,'Liste Gründe'!A:D,2,FALSE)</f>
        <v>keinen Verwendungszweck</v>
      </c>
      <c r="G866" s="80" t="str">
        <f>IF(ISBLANK(V866),VLOOKUP(Abfalldokumentation!$P866,'Liste Gründe'!A:D,3,FALSE),V866)</f>
        <v>Wurstschlaufe</v>
      </c>
      <c r="H866" s="81" t="str">
        <f>IF(ISBLANK(Abfalldokumentation!$W866),"-",Abfalldokumentation!$W866)</f>
        <v>-</v>
      </c>
      <c r="I866" s="81">
        <f t="shared" si="92"/>
        <v>40</v>
      </c>
      <c r="J866" s="81" t="str">
        <f t="shared" si="93"/>
        <v>Produkte</v>
      </c>
      <c r="K866" s="81" t="str">
        <f t="shared" si="94"/>
        <v>BUs</v>
      </c>
      <c r="L866" s="81" t="str">
        <f t="shared" si="95"/>
        <v>Symptome</v>
      </c>
      <c r="M866" s="81" t="str">
        <f>IFERROR(VLOOKUP(Abfalldokumentation!$O866,Kennzahlen!S:V,3,FALSE)*Abfalldokumentation!$B866,"0")</f>
        <v>0</v>
      </c>
      <c r="N866" s="81" t="str">
        <f>IF(ISBLANK(Q866),VLOOKUP(Abfalldokumentation!$O866,'Linien - BU'!R:S,2,FALSE),Q866)</f>
        <v>WVP</v>
      </c>
      <c r="O866" s="77" t="str">
        <f t="shared" si="96"/>
        <v>Reste Zipfel</v>
      </c>
      <c r="P866" s="77">
        <f t="shared" si="97"/>
        <v>61</v>
      </c>
      <c r="Q866" s="39" t="s">
        <v>209</v>
      </c>
      <c r="R866" s="40" t="s">
        <v>119</v>
      </c>
      <c r="S866" s="40">
        <v>8</v>
      </c>
      <c r="T866" s="40">
        <v>61</v>
      </c>
      <c r="U866" s="41">
        <v>44473</v>
      </c>
      <c r="V866" s="48" t="s">
        <v>41</v>
      </c>
      <c r="W866" s="40" t="s">
        <v>54</v>
      </c>
      <c r="X866" s="44" t="str">
        <f>IFERROR(VLOOKUP(Abfalldokumentation!$R866,Artikel!A:C,3,FALSE),Abfalldokumentation!$R866)</f>
        <v>Reste Zipfel</v>
      </c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spans="1:40" ht="30" hidden="1" customHeight="1" x14ac:dyDescent="0.25">
      <c r="A867" s="73" t="str">
        <f>VLOOKUP(N867,'Linien - BU'!A:B,2,FALSE)</f>
        <v>Rest</v>
      </c>
      <c r="B867" s="74">
        <f t="shared" si="91"/>
        <v>49.7</v>
      </c>
      <c r="C867" s="75">
        <f>Abfalldokumentation!$U867</f>
        <v>44473</v>
      </c>
      <c r="D867" s="69" t="str">
        <f>IFERROR(IF(VLOOKUP(O867,'[1]Rohware 230'!$B:$C,2,FALSE)=0,"Rohware"),
IFERROR(IF(VLOOKUP(O867,[1]Sammelnr.!$B:$C,2,FALSE)=0,"Sammelnr. ungeschält ABS"),
IFERROR(IF(VLOOKUP(O867,[1]Sammelnr.!$E:$F,2,FALSE)=0,"Sammelnr. ungeschält VS"),
IFERROR(IF(VLOOKUP(O867,[1]Sammelnr.!$H:$I,2,FALSE)=0,"Sammelnr. geschält"),
IFERROR(IF(VLOOKUP(O867,[1]Offen!$B:$C,2,FALSE)=0,"Offen ungeschält ABS"),
IFERROR(IF(VLOOKUP(O867,[1]Offen!$E:$F,2,FALSE)=0,"Offen ungeschält VOS"),
IFERROR(IF(VLOOKUP(O867,[1]Offen!$H:$I,2,FALSE)=0,"Offen geschält RW"),
IFERROR(IF(VLOOKUP(O867,[1]Offen!$K:$L,2,FALSE)=0,"Offen vegan"),
IFERROR(IF(VLOOKUP(O867,[1]Offen!$N:$O,2,FALSE)=0,"Offen Zipfel"),
IFERROR(IF(VLOOKUP(O867,[1]Offen!$Q:$R,2,FALSE)=0,"Offen Endstücke"),
IFERROR(IF(VLOOKUP(O867,[1]Vakuumiert!$B:$C,2,FALSE)=0,"Vakuumierter VOS ungeschält"),
IFERROR(IF(VLOOKUP(O867,[1]Vakuumiert!$E:$F,2,FALSE)=0,"Vakuumierter ABS ungeschält"),
IFERROR(IF(VLOOKUP(O867,[1]Vakuumiert!$H:$I,2,FALSE)=0,"Vakuumierter VOS geschält"),
IFERROR(IF(VLOOKUP(O867,[1]Vakuumiert!$K:$L,2,FALSE)=0,"Vakuumierter VOS vegan"),
IFERROR(IF(VLOOKUP(O867,[1]Vakuumiert!$N:$O,2,FALSE)=0,"Vakuumierter VOS Zipfel"),
IFERROR(IF(VLOOKUP(O867,[1]Vakuumiert!$Q:$R,2,FALSE)=0,"Vakuumiert geschält"),
IFERROR(IF(VLOOKUP(O867,'[1]vakuumierte Fertigprodukte'!$B:$C,2,FALSE)=0,"Fertigprodukte"),
IFERROR(IF(VLOOKUP(O867,'[1]vakuumierte Fertigprodukte'!$E:$FI,2,FALSE)=0,"Vakuumierte Zipfel"),
IFERROR(IF(VLOOKUP(O867,[1]Wurste!$B:$C,2,FALSE)=0,"Räucherwürste"),
IFERROR(IF(VLOOKUP(O867,[1]Wurste!$E:$F,2,FALSE)=0,"URW/URGW Wurst"),
IFERROR(IF(VLOOKUP(O867,[1]Wurste!$H:$I,2,FALSE)=0,"HF-Wurst Vegan"),
IFERROR(IF(VLOOKUP(O867,[1]Wurste!$K:$L,2,FALSE)=0,"320er ohne Würste"),
IFERROR(IF(AND(OR(Abfalldokumentation!$A867="BU3",Abfalldokumentation!$A867="Verkauf"),Abfalldokumentation!$F867="Schimmel",Abfalldokumentation!$G867="keinen Abnehmer/kein Schälpersonal"),"Div. Zipfel, ES ohne Verwendung",VLOOKUP(Abfalldokumentation!$E867,Produktgruppen!A:B,2,FALSE)),"-")))))))))))))))))))))))</f>
        <v>Qualitätssicherung</v>
      </c>
      <c r="E867" s="76" t="str">
        <f>IFERROR(VLOOKUP(Abfalldokumentation!$O867,Artikel!A:C,3,FALSE),Abfalldokumentation!$O867)</f>
        <v>Rückstellproben</v>
      </c>
      <c r="F867" s="76" t="str">
        <f>VLOOKUP(T867,'Liste Gründe'!A:D,2,FALSE)</f>
        <v>Qualitätssicherung</v>
      </c>
      <c r="G867" s="75" t="str">
        <f>IF(ISBLANK(V867),VLOOKUP(Abfalldokumentation!$P867,'Liste Gründe'!A:D,3,FALSE),V867)</f>
        <v>Rückstellproben</v>
      </c>
      <c r="H867" s="76" t="str">
        <f>IF(ISBLANK(Abfalldokumentation!$W867),"-",Abfalldokumentation!$W867)</f>
        <v>-</v>
      </c>
      <c r="I867" s="76">
        <f t="shared" si="92"/>
        <v>40</v>
      </c>
      <c r="J867" s="76" t="str">
        <f t="shared" si="93"/>
        <v>Produkte</v>
      </c>
      <c r="K867" s="76" t="str">
        <f t="shared" si="94"/>
        <v>BUs</v>
      </c>
      <c r="L867" s="76" t="str">
        <f t="shared" si="95"/>
        <v>Symptome</v>
      </c>
      <c r="M867" s="76" t="str">
        <f>IFERROR(VLOOKUP(Abfalldokumentation!$O867,Kennzahlen!S:V,3,FALSE)*Abfalldokumentation!$B867,"0")</f>
        <v>0</v>
      </c>
      <c r="N867" s="76" t="str">
        <f>IF(ISBLANK(Q867),VLOOKUP(Abfalldokumentation!$O867,'Linien - BU'!R:S,2,FALSE),Q867)</f>
        <v>Labor</v>
      </c>
      <c r="O867" s="77" t="str">
        <f t="shared" si="96"/>
        <v>Rückstellproben</v>
      </c>
      <c r="P867" s="77">
        <f t="shared" si="97"/>
        <v>70</v>
      </c>
      <c r="Q867" s="45" t="s">
        <v>199</v>
      </c>
      <c r="R867" s="48" t="s">
        <v>212</v>
      </c>
      <c r="S867" s="46">
        <v>49.7</v>
      </c>
      <c r="T867" s="46">
        <v>70</v>
      </c>
      <c r="U867" s="47">
        <v>44473</v>
      </c>
      <c r="V867" s="48" t="s">
        <v>212</v>
      </c>
      <c r="W867" s="46" t="s">
        <v>54</v>
      </c>
      <c r="X867" s="50" t="str">
        <f>IFERROR(VLOOKUP(Abfalldokumentation!$R867,Artikel!A:C,3,FALSE),Abfalldokumentation!$R867)</f>
        <v>Rückstellproben</v>
      </c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spans="1:40" ht="30" hidden="1" customHeight="1" x14ac:dyDescent="0.25">
      <c r="A868" s="78" t="str">
        <f>VLOOKUP(N868,'Linien - BU'!A:B,2,FALSE)</f>
        <v>Rest</v>
      </c>
      <c r="B868" s="79">
        <f t="shared" si="91"/>
        <v>93</v>
      </c>
      <c r="C868" s="80">
        <f>Abfalldokumentation!$U868</f>
        <v>44473</v>
      </c>
      <c r="D868" s="69" t="str">
        <f>IFERROR(IF(VLOOKUP(O868,'[1]Rohware 230'!$B:$C,2,FALSE)=0,"Rohware"),
IFERROR(IF(VLOOKUP(O868,[1]Sammelnr.!$B:$C,2,FALSE)=0,"Sammelnr. ungeschält ABS"),
IFERROR(IF(VLOOKUP(O868,[1]Sammelnr.!$E:$F,2,FALSE)=0,"Sammelnr. ungeschält VS"),
IFERROR(IF(VLOOKUP(O868,[1]Sammelnr.!$H:$I,2,FALSE)=0,"Sammelnr. geschält"),
IFERROR(IF(VLOOKUP(O868,[1]Offen!$B:$C,2,FALSE)=0,"Offen ungeschält ABS"),
IFERROR(IF(VLOOKUP(O868,[1]Offen!$E:$F,2,FALSE)=0,"Offen ungeschält VOS"),
IFERROR(IF(VLOOKUP(O868,[1]Offen!$H:$I,2,FALSE)=0,"Offen geschält RW"),
IFERROR(IF(VLOOKUP(O868,[1]Offen!$K:$L,2,FALSE)=0,"Offen vegan"),
IFERROR(IF(VLOOKUP(O868,[1]Offen!$N:$O,2,FALSE)=0,"Offen Zipfel"),
IFERROR(IF(VLOOKUP(O868,[1]Offen!$Q:$R,2,FALSE)=0,"Offen Endstücke"),
IFERROR(IF(VLOOKUP(O868,[1]Vakuumiert!$B:$C,2,FALSE)=0,"Vakuumierter VOS ungeschält"),
IFERROR(IF(VLOOKUP(O868,[1]Vakuumiert!$E:$F,2,FALSE)=0,"Vakuumierter ABS ungeschält"),
IFERROR(IF(VLOOKUP(O868,[1]Vakuumiert!$H:$I,2,FALSE)=0,"Vakuumierter VOS geschält"),
IFERROR(IF(VLOOKUP(O868,[1]Vakuumiert!$K:$L,2,FALSE)=0,"Vakuumierter VOS vegan"),
IFERROR(IF(VLOOKUP(O868,[1]Vakuumiert!$N:$O,2,FALSE)=0,"Vakuumierter VOS Zipfel"),
IFERROR(IF(VLOOKUP(O868,[1]Vakuumiert!$Q:$R,2,FALSE)=0,"Vakuumiert geschält"),
IFERROR(IF(VLOOKUP(O868,'[1]vakuumierte Fertigprodukte'!$B:$C,2,FALSE)=0,"Fertigprodukte"),
IFERROR(IF(VLOOKUP(O868,'[1]vakuumierte Fertigprodukte'!$E:$FI,2,FALSE)=0,"Vakuumierte Zipfel"),
IFERROR(IF(VLOOKUP(O868,[1]Wurste!$B:$C,2,FALSE)=0,"Räucherwürste"),
IFERROR(IF(VLOOKUP(O868,[1]Wurste!$E:$F,2,FALSE)=0,"URW/URGW Wurst"),
IFERROR(IF(VLOOKUP(O868,[1]Wurste!$H:$I,2,FALSE)=0,"HF-Wurst Vegan"),
IFERROR(IF(VLOOKUP(O868,[1]Wurste!$K:$L,2,FALSE)=0,"320er ohne Würste"),
IFERROR(IF(AND(OR(Abfalldokumentation!$A868="BU3",Abfalldokumentation!$A868="Verkauf"),Abfalldokumentation!$F868="Schimmel",Abfalldokumentation!$G868="keinen Abnehmer/kein Schälpersonal"),"Div. Zipfel, ES ohne Verwendung",VLOOKUP(Abfalldokumentation!$E868,Produktgruppen!A:B,2,FALSE)),"-")))))))))))))))))))))))</f>
        <v>Qualitätssicherung</v>
      </c>
      <c r="E868" s="81" t="str">
        <f>IFERROR(VLOOKUP(Abfalldokumentation!$O868,Artikel!A:C,3,FALSE),Abfalldokumentation!$O868)</f>
        <v>Rückstellproben</v>
      </c>
      <c r="F868" s="81" t="str">
        <f>VLOOKUP(T868,'Liste Gründe'!A:D,2,FALSE)</f>
        <v>Qualitätssicherung</v>
      </c>
      <c r="G868" s="80" t="str">
        <f>IF(ISBLANK(V868),VLOOKUP(Abfalldokumentation!$P868,'Liste Gründe'!A:D,3,FALSE),V868)</f>
        <v>Rückstellproben</v>
      </c>
      <c r="H868" s="81" t="str">
        <f>IF(ISBLANK(Abfalldokumentation!$W868),"-",Abfalldokumentation!$W868)</f>
        <v>-</v>
      </c>
      <c r="I868" s="81">
        <f t="shared" si="92"/>
        <v>40</v>
      </c>
      <c r="J868" s="81" t="str">
        <f t="shared" si="93"/>
        <v>Produkte</v>
      </c>
      <c r="K868" s="81" t="str">
        <f t="shared" si="94"/>
        <v>BUs</v>
      </c>
      <c r="L868" s="81" t="str">
        <f t="shared" si="95"/>
        <v>Symptome</v>
      </c>
      <c r="M868" s="81" t="str">
        <f>IFERROR(VLOOKUP(Abfalldokumentation!$O868,Kennzahlen!S:V,3,FALSE)*Abfalldokumentation!$B868,"0")</f>
        <v>0</v>
      </c>
      <c r="N868" s="81" t="str">
        <f>IF(ISBLANK(Q868),VLOOKUP(Abfalldokumentation!$O868,'Linien - BU'!R:S,2,FALSE),Q868)</f>
        <v>Labor</v>
      </c>
      <c r="O868" s="77" t="str">
        <f t="shared" si="96"/>
        <v>Rückstellproben</v>
      </c>
      <c r="P868" s="77">
        <f t="shared" si="97"/>
        <v>70</v>
      </c>
      <c r="Q868" s="39" t="s">
        <v>199</v>
      </c>
      <c r="R868" s="42" t="s">
        <v>212</v>
      </c>
      <c r="S868" s="40">
        <v>93</v>
      </c>
      <c r="T868" s="40">
        <v>70</v>
      </c>
      <c r="U868" s="41">
        <v>44473</v>
      </c>
      <c r="V868" s="42" t="s">
        <v>212</v>
      </c>
      <c r="W868" s="40" t="s">
        <v>54</v>
      </c>
      <c r="X868" s="44" t="str">
        <f>IFERROR(VLOOKUP(Abfalldokumentation!$R868,Artikel!A:C,3,FALSE),Abfalldokumentation!$R868)</f>
        <v>Rückstellproben</v>
      </c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spans="1:40" ht="30" hidden="1" customHeight="1" x14ac:dyDescent="0.25">
      <c r="A869" s="73" t="str">
        <f>VLOOKUP(N869,'Linien - BU'!A:B,2,FALSE)</f>
        <v>BU1</v>
      </c>
      <c r="B869" s="74">
        <f t="shared" si="91"/>
        <v>21</v>
      </c>
      <c r="C869" s="75">
        <f>Abfalldokumentation!$U869</f>
        <v>44473</v>
      </c>
      <c r="D869" s="69" t="str">
        <f>IFERROR(IF(VLOOKUP(O869,'[1]Rohware 230'!$B:$C,2,FALSE)=0,"Rohware"),
IFERROR(IF(VLOOKUP(O869,[1]Sammelnr.!$B:$C,2,FALSE)=0,"Sammelnr. ungeschält ABS"),
IFERROR(IF(VLOOKUP(O869,[1]Sammelnr.!$E:$F,2,FALSE)=0,"Sammelnr. ungeschält VS"),
IFERROR(IF(VLOOKUP(O869,[1]Sammelnr.!$H:$I,2,FALSE)=0,"Sammelnr. geschält"),
IFERROR(IF(VLOOKUP(O869,[1]Offen!$B:$C,2,FALSE)=0,"Offen ungeschält ABS"),
IFERROR(IF(VLOOKUP(O869,[1]Offen!$E:$F,2,FALSE)=0,"Offen ungeschält VOS"),
IFERROR(IF(VLOOKUP(O869,[1]Offen!$H:$I,2,FALSE)=0,"Offen geschält RW"),
IFERROR(IF(VLOOKUP(O869,[1]Offen!$K:$L,2,FALSE)=0,"Offen vegan"),
IFERROR(IF(VLOOKUP(O869,[1]Offen!$N:$O,2,FALSE)=0,"Offen Zipfel"),
IFERROR(IF(VLOOKUP(O869,[1]Offen!$Q:$R,2,FALSE)=0,"Offen Endstücke"),
IFERROR(IF(VLOOKUP(O869,[1]Vakuumiert!$B:$C,2,FALSE)=0,"Vakuumierter VOS ungeschält"),
IFERROR(IF(VLOOKUP(O869,[1]Vakuumiert!$E:$F,2,FALSE)=0,"Vakuumierter ABS ungeschält"),
IFERROR(IF(VLOOKUP(O869,[1]Vakuumiert!$H:$I,2,FALSE)=0,"Vakuumierter VOS geschält"),
IFERROR(IF(VLOOKUP(O869,[1]Vakuumiert!$K:$L,2,FALSE)=0,"Vakuumierter VOS vegan"),
IFERROR(IF(VLOOKUP(O869,[1]Vakuumiert!$N:$O,2,FALSE)=0,"Vakuumierter VOS Zipfel"),
IFERROR(IF(VLOOKUP(O869,[1]Vakuumiert!$Q:$R,2,FALSE)=0,"Vakuumiert geschält"),
IFERROR(IF(VLOOKUP(O869,'[1]vakuumierte Fertigprodukte'!$B:$C,2,FALSE)=0,"Fertigprodukte"),
IFERROR(IF(VLOOKUP(O869,'[1]vakuumierte Fertigprodukte'!$E:$FI,2,FALSE)=0,"Vakuumierte Zipfel"),
IFERROR(IF(VLOOKUP(O869,[1]Wurste!$B:$C,2,FALSE)=0,"Räucherwürste"),
IFERROR(IF(VLOOKUP(O869,[1]Wurste!$E:$F,2,FALSE)=0,"URW/URGW Wurst"),
IFERROR(IF(VLOOKUP(O869,[1]Wurste!$H:$I,2,FALSE)=0,"HF-Wurst Vegan"),
IFERROR(IF(VLOOKUP(O869,[1]Wurste!$K:$L,2,FALSE)=0,"320er ohne Würste"),
IFERROR(IF(AND(OR(Abfalldokumentation!$A869="BU3",Abfalldokumentation!$A869="Verkauf"),Abfalldokumentation!$F869="Schimmel",Abfalldokumentation!$G869="keinen Abnehmer/kein Schälpersonal"),"Div. Zipfel, ES ohne Verwendung",VLOOKUP(Abfalldokumentation!$E869,Produktgruppen!A:B,2,FALSE)),"-")))))))))))))))))))))))</f>
        <v>RW</v>
      </c>
      <c r="E869" s="76" t="str">
        <f>IFERROR(VLOOKUP(Abfalldokumentation!$O869,Artikel!A:C,3,FALSE),Abfalldokumentation!$O869)</f>
        <v>RW</v>
      </c>
      <c r="F869" s="76" t="str">
        <f>VLOOKUP(T869,'Liste Gründe'!A:D,2,FALSE)</f>
        <v>Rest</v>
      </c>
      <c r="G869" s="75" t="str">
        <f>IF(ISBLANK(V869),VLOOKUP(Abfalldokumentation!$P869,'Liste Gründe'!A:D,3,FALSE),V869)</f>
        <v>geschälte Rinde</v>
      </c>
      <c r="H869" s="76" t="str">
        <f>IF(ISBLANK(Abfalldokumentation!$W869),"-",Abfalldokumentation!$W869)</f>
        <v>-</v>
      </c>
      <c r="I869" s="76">
        <f t="shared" si="92"/>
        <v>40</v>
      </c>
      <c r="J869" s="76" t="str">
        <f t="shared" si="93"/>
        <v>Produkte</v>
      </c>
      <c r="K869" s="76" t="str">
        <f t="shared" si="94"/>
        <v>BUs</v>
      </c>
      <c r="L869" s="76" t="str">
        <f t="shared" si="95"/>
        <v>Symptome</v>
      </c>
      <c r="M869" s="76" t="str">
        <f>IFERROR(VLOOKUP(Abfalldokumentation!$O869,Kennzahlen!S:V,3,FALSE)*Abfalldokumentation!$B869,"0")</f>
        <v>0</v>
      </c>
      <c r="N869" s="76" t="str">
        <f>IF(ISBLANK(Q869),VLOOKUP(Abfalldokumentation!$O869,'Linien - BU'!R:S,2,FALSE),Q869)</f>
        <v>RWV</v>
      </c>
      <c r="O869" s="77" t="str">
        <f t="shared" si="96"/>
        <v>RW</v>
      </c>
      <c r="P869" s="77">
        <f t="shared" si="97"/>
        <v>60</v>
      </c>
      <c r="Q869" s="45" t="s">
        <v>202</v>
      </c>
      <c r="R869" s="46" t="s">
        <v>297</v>
      </c>
      <c r="S869" s="46">
        <v>21</v>
      </c>
      <c r="T869" s="46">
        <v>60</v>
      </c>
      <c r="U869" s="47">
        <v>44473</v>
      </c>
      <c r="V869" s="48" t="s">
        <v>215</v>
      </c>
      <c r="W869" s="46" t="s">
        <v>54</v>
      </c>
      <c r="X869" s="50" t="str">
        <f>IFERROR(VLOOKUP(Abfalldokumentation!$R869,Artikel!A:C,3,FALSE),Abfalldokumentation!$R869)</f>
        <v>RW</v>
      </c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spans="1:40" ht="30" hidden="1" customHeight="1" x14ac:dyDescent="0.25">
      <c r="A870" s="78" t="str">
        <f>VLOOKUP(N870,'Linien - BU'!A:B,2,FALSE)</f>
        <v>BU3</v>
      </c>
      <c r="B870" s="79">
        <f t="shared" si="91"/>
        <v>52</v>
      </c>
      <c r="C870" s="80">
        <f>Abfalldokumentation!$U870</f>
        <v>44473</v>
      </c>
      <c r="D870" s="69" t="str">
        <f>IFERROR(IF(VLOOKUP(O870,'[1]Rohware 230'!$B:$C,2,FALSE)=0,"Rohware"),
IFERROR(IF(VLOOKUP(O870,[1]Sammelnr.!$B:$C,2,FALSE)=0,"Sammelnr. ungeschält ABS"),
IFERROR(IF(VLOOKUP(O870,[1]Sammelnr.!$E:$F,2,FALSE)=0,"Sammelnr. ungeschält VS"),
IFERROR(IF(VLOOKUP(O870,[1]Sammelnr.!$H:$I,2,FALSE)=0,"Sammelnr. geschält"),
IFERROR(IF(VLOOKUP(O870,[1]Offen!$B:$C,2,FALSE)=0,"Offen ungeschält ABS"),
IFERROR(IF(VLOOKUP(O870,[1]Offen!$E:$F,2,FALSE)=0,"Offen ungeschält VOS"),
IFERROR(IF(VLOOKUP(O870,[1]Offen!$H:$I,2,FALSE)=0,"Offen geschält RW"),
IFERROR(IF(VLOOKUP(O870,[1]Offen!$K:$L,2,FALSE)=0,"Offen vegan"),
IFERROR(IF(VLOOKUP(O870,[1]Offen!$N:$O,2,FALSE)=0,"Offen Zipfel"),
IFERROR(IF(VLOOKUP(O870,[1]Offen!$Q:$R,2,FALSE)=0,"Offen Endstücke"),
IFERROR(IF(VLOOKUP(O870,[1]Vakuumiert!$B:$C,2,FALSE)=0,"Vakuumierter VOS ungeschält"),
IFERROR(IF(VLOOKUP(O870,[1]Vakuumiert!$E:$F,2,FALSE)=0,"Vakuumierter ABS ungeschält"),
IFERROR(IF(VLOOKUP(O870,[1]Vakuumiert!$H:$I,2,FALSE)=0,"Vakuumierter VOS geschält"),
IFERROR(IF(VLOOKUP(O870,[1]Vakuumiert!$K:$L,2,FALSE)=0,"Vakuumierter VOS vegan"),
IFERROR(IF(VLOOKUP(O870,[1]Vakuumiert!$N:$O,2,FALSE)=0,"Vakuumierter VOS Zipfel"),
IFERROR(IF(VLOOKUP(O870,[1]Vakuumiert!$Q:$R,2,FALSE)=0,"Vakuumiert geschält"),
IFERROR(IF(VLOOKUP(O870,'[1]vakuumierte Fertigprodukte'!$B:$C,2,FALSE)=0,"Fertigprodukte"),
IFERROR(IF(VLOOKUP(O870,'[1]vakuumierte Fertigprodukte'!$E:$FI,2,FALSE)=0,"Vakuumierte Zipfel"),
IFERROR(IF(VLOOKUP(O870,[1]Wurste!$B:$C,2,FALSE)=0,"Räucherwürste"),
IFERROR(IF(VLOOKUP(O870,[1]Wurste!$E:$F,2,FALSE)=0,"URW/URGW Wurst"),
IFERROR(IF(VLOOKUP(O870,[1]Wurste!$H:$I,2,FALSE)=0,"HF-Wurst Vegan"),
IFERROR(IF(VLOOKUP(O870,[1]Wurste!$K:$L,2,FALSE)=0,"320er ohne Würste"),
IFERROR(IF(AND(OR(Abfalldokumentation!$A870="BU3",Abfalldokumentation!$A870="Verkauf"),Abfalldokumentation!$F870="Schimmel",Abfalldokumentation!$G870="keinen Abnehmer/kein Schälpersonal"),"Div. Zipfel, ES ohne Verwendung",VLOOKUP(Abfalldokumentation!$E870,Produktgruppen!A:B,2,FALSE)),"-")))))))))))))))))))))))</f>
        <v>ABS</v>
      </c>
      <c r="E870" s="81" t="str">
        <f>IFERROR(VLOOKUP(Abfalldokumentation!$O870,Artikel!A:C,3,FALSE),Abfalldokumentation!$O870)</f>
        <v>ABS CHED-PF-KRÄUK gemis</v>
      </c>
      <c r="F870" s="81" t="str">
        <f>VLOOKUP(T870,'Liste Gründe'!A:D,2,FALSE)</f>
        <v>Linienbezogen</v>
      </c>
      <c r="G870" s="80" t="str">
        <f>IF(ISBLANK(V870),VLOOKUP(Abfalldokumentation!$P870,'Liste Gründe'!A:D,3,FALSE),V870)</f>
        <v>gemischtes Produkt</v>
      </c>
      <c r="H870" s="81" t="str">
        <f>IF(ISBLANK(Abfalldokumentation!$W870),"-",Abfalldokumentation!$W870)</f>
        <v>-</v>
      </c>
      <c r="I870" s="81">
        <f t="shared" si="92"/>
        <v>40</v>
      </c>
      <c r="J870" s="81" t="str">
        <f t="shared" si="93"/>
        <v>Produkte</v>
      </c>
      <c r="K870" s="81" t="str">
        <f t="shared" si="94"/>
        <v>BUs</v>
      </c>
      <c r="L870" s="81" t="str">
        <f t="shared" si="95"/>
        <v>Symptome</v>
      </c>
      <c r="M870" s="81">
        <f>IFERROR(VLOOKUP(Abfalldokumentation!$O870,Kennzahlen!S:V,3,FALSE)*Abfalldokumentation!$B870,"0")</f>
        <v>52</v>
      </c>
      <c r="N870" s="81" t="str">
        <f>IF(ISBLANK(Q870),VLOOKUP(Abfalldokumentation!$O870,'Linien - BU'!R:S,2,FALSE),Q870)</f>
        <v>L9</v>
      </c>
      <c r="O870" s="77">
        <f t="shared" si="96"/>
        <v>29501003</v>
      </c>
      <c r="P870" s="77">
        <f t="shared" si="97"/>
        <v>81</v>
      </c>
      <c r="Q870" s="39" t="s">
        <v>223</v>
      </c>
      <c r="R870" s="46">
        <v>29501003</v>
      </c>
      <c r="S870" s="40">
        <v>52</v>
      </c>
      <c r="T870" s="40">
        <v>81</v>
      </c>
      <c r="U870" s="41">
        <v>44473</v>
      </c>
      <c r="V870" s="42"/>
      <c r="W870" s="43" t="s">
        <v>54</v>
      </c>
      <c r="X870" s="44" t="str">
        <f>IFERROR(VLOOKUP(Abfalldokumentation!$R870,Artikel!A:C,3,FALSE),Abfalldokumentation!$R870)</f>
        <v>ABS CHED-PF-KRÄUK gemis</v>
      </c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spans="1:40" ht="30" hidden="1" customHeight="1" x14ac:dyDescent="0.25">
      <c r="A871" s="73" t="str">
        <f>VLOOKUP(N871,'Linien - BU'!A:B,2,FALSE)</f>
        <v>BU3</v>
      </c>
      <c r="B871" s="74">
        <f t="shared" si="91"/>
        <v>82</v>
      </c>
      <c r="C871" s="75">
        <f>Abfalldokumentation!$U871</f>
        <v>44473</v>
      </c>
      <c r="D871" s="69" t="str">
        <f>IFERROR(IF(VLOOKUP(O871,'[1]Rohware 230'!$B:$C,2,FALSE)=0,"Rohware"),
IFERROR(IF(VLOOKUP(O871,[1]Sammelnr.!$B:$C,2,FALSE)=0,"Sammelnr. ungeschält ABS"),
IFERROR(IF(VLOOKUP(O871,[1]Sammelnr.!$E:$F,2,FALSE)=0,"Sammelnr. ungeschält VS"),
IFERROR(IF(VLOOKUP(O871,[1]Sammelnr.!$H:$I,2,FALSE)=0,"Sammelnr. geschält"),
IFERROR(IF(VLOOKUP(O871,[1]Offen!$B:$C,2,FALSE)=0,"Offen ungeschält ABS"),
IFERROR(IF(VLOOKUP(O871,[1]Offen!$E:$F,2,FALSE)=0,"Offen ungeschält VOS"),
IFERROR(IF(VLOOKUP(O871,[1]Offen!$H:$I,2,FALSE)=0,"Offen geschält RW"),
IFERROR(IF(VLOOKUP(O871,[1]Offen!$K:$L,2,FALSE)=0,"Offen vegan"),
IFERROR(IF(VLOOKUP(O871,[1]Offen!$N:$O,2,FALSE)=0,"Offen Zipfel"),
IFERROR(IF(VLOOKUP(O871,[1]Offen!$Q:$R,2,FALSE)=0,"Offen Endstücke"),
IFERROR(IF(VLOOKUP(O871,[1]Vakuumiert!$B:$C,2,FALSE)=0,"Vakuumierter VOS ungeschält"),
IFERROR(IF(VLOOKUP(O871,[1]Vakuumiert!$E:$F,2,FALSE)=0,"Vakuumierter ABS ungeschält"),
IFERROR(IF(VLOOKUP(O871,[1]Vakuumiert!$H:$I,2,FALSE)=0,"Vakuumierter VOS geschält"),
IFERROR(IF(VLOOKUP(O871,[1]Vakuumiert!$K:$L,2,FALSE)=0,"Vakuumierter VOS vegan"),
IFERROR(IF(VLOOKUP(O871,[1]Vakuumiert!$N:$O,2,FALSE)=0,"Vakuumierter VOS Zipfel"),
IFERROR(IF(VLOOKUP(O871,[1]Vakuumiert!$Q:$R,2,FALSE)=0,"Vakuumiert geschält"),
IFERROR(IF(VLOOKUP(O871,'[1]vakuumierte Fertigprodukte'!$B:$C,2,FALSE)=0,"Fertigprodukte"),
IFERROR(IF(VLOOKUP(O871,'[1]vakuumierte Fertigprodukte'!$E:$FI,2,FALSE)=0,"Vakuumierte Zipfel"),
IFERROR(IF(VLOOKUP(O871,[1]Wurste!$B:$C,2,FALSE)=0,"Räucherwürste"),
IFERROR(IF(VLOOKUP(O871,[1]Wurste!$E:$F,2,FALSE)=0,"URW/URGW Wurst"),
IFERROR(IF(VLOOKUP(O871,[1]Wurste!$H:$I,2,FALSE)=0,"HF-Wurst Vegan"),
IFERROR(IF(VLOOKUP(O871,[1]Wurste!$K:$L,2,FALSE)=0,"320er ohne Würste"),
IFERROR(IF(AND(OR(Abfalldokumentation!$A871="BU3",Abfalldokumentation!$A871="Verkauf"),Abfalldokumentation!$F871="Schimmel",Abfalldokumentation!$G871="keinen Abnehmer/kein Schälpersonal"),"Div. Zipfel, ES ohne Verwendung",VLOOKUP(Abfalldokumentation!$E871,Produktgruppen!A:B,2,FALSE)),"-")))))))))))))))))))))))</f>
        <v>-</v>
      </c>
      <c r="E871" s="76" t="str">
        <f>IFERROR(VLOOKUP(Abfalldokumentation!$O871,Artikel!A:C,3,FALSE),Abfalldokumentation!$O871)</f>
        <v>Maschinenabfall</v>
      </c>
      <c r="F871" s="76" t="str">
        <f>VLOOKUP(T871,'Liste Gründe'!A:D,2,FALSE)</f>
        <v>Linienbezogen</v>
      </c>
      <c r="G871" s="75" t="str">
        <f>IF(ISBLANK(V871),VLOOKUP(Abfalldokumentation!$P871,'Liste Gründe'!A:D,3,FALSE),V871)</f>
        <v>Maschinenabfall</v>
      </c>
      <c r="H871" s="76" t="str">
        <f>IF(ISBLANK(Abfalldokumentation!$W871),"-",Abfalldokumentation!$W871)</f>
        <v>-</v>
      </c>
      <c r="I871" s="76">
        <f t="shared" si="92"/>
        <v>40</v>
      </c>
      <c r="J871" s="76" t="str">
        <f t="shared" si="93"/>
        <v>Produkte</v>
      </c>
      <c r="K871" s="76" t="str">
        <f t="shared" si="94"/>
        <v>BUs</v>
      </c>
      <c r="L871" s="76" t="str">
        <f t="shared" si="95"/>
        <v>Symptome</v>
      </c>
      <c r="M871" s="76" t="str">
        <f>IFERROR(VLOOKUP(Abfalldokumentation!$O871,Kennzahlen!S:V,3,FALSE)*Abfalldokumentation!$B871,"0")</f>
        <v>0</v>
      </c>
      <c r="N871" s="76" t="str">
        <f>IF(ISBLANK(Q871),VLOOKUP(Abfalldokumentation!$O871,'Linien - BU'!R:S,2,FALSE),Q871)</f>
        <v>L9</v>
      </c>
      <c r="O871" s="77" t="str">
        <f t="shared" si="96"/>
        <v>Maschinenabfall</v>
      </c>
      <c r="P871" s="77">
        <f t="shared" si="97"/>
        <v>30</v>
      </c>
      <c r="Q871" s="45" t="s">
        <v>223</v>
      </c>
      <c r="R871" s="46" t="s">
        <v>55</v>
      </c>
      <c r="S871" s="46">
        <v>82</v>
      </c>
      <c r="T871" s="46">
        <v>30</v>
      </c>
      <c r="U871" s="47">
        <v>44473</v>
      </c>
      <c r="V871" s="48"/>
      <c r="W871" s="46" t="s">
        <v>54</v>
      </c>
      <c r="X871" s="50" t="str">
        <f>IFERROR(VLOOKUP(Abfalldokumentation!$R871,Artikel!A:C,3,FALSE),Abfalldokumentation!$R871)</f>
        <v>Maschinenabfall</v>
      </c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spans="1:40" ht="30" hidden="1" customHeight="1" x14ac:dyDescent="0.25">
      <c r="A872" s="78" t="str">
        <f>VLOOKUP(N872,'Linien - BU'!A:B,2,FALSE)</f>
        <v>BU3</v>
      </c>
      <c r="B872" s="79">
        <f t="shared" si="91"/>
        <v>9</v>
      </c>
      <c r="C872" s="80">
        <f>Abfalldokumentation!$U872</f>
        <v>44473</v>
      </c>
      <c r="D872" s="69" t="str">
        <f>IFERROR(IF(VLOOKUP(O872,'[1]Rohware 230'!$B:$C,2,FALSE)=0,"Rohware"),
IFERROR(IF(VLOOKUP(O872,[1]Sammelnr.!$B:$C,2,FALSE)=0,"Sammelnr. ungeschält ABS"),
IFERROR(IF(VLOOKUP(O872,[1]Sammelnr.!$E:$F,2,FALSE)=0,"Sammelnr. ungeschält VS"),
IFERROR(IF(VLOOKUP(O872,[1]Sammelnr.!$H:$I,2,FALSE)=0,"Sammelnr. geschält"),
IFERROR(IF(VLOOKUP(O872,[1]Offen!$B:$C,2,FALSE)=0,"Offen ungeschält ABS"),
IFERROR(IF(VLOOKUP(O872,[1]Offen!$E:$F,2,FALSE)=0,"Offen ungeschält VOS"),
IFERROR(IF(VLOOKUP(O872,[1]Offen!$H:$I,2,FALSE)=0,"Offen geschält RW"),
IFERROR(IF(VLOOKUP(O872,[1]Offen!$K:$L,2,FALSE)=0,"Offen vegan"),
IFERROR(IF(VLOOKUP(O872,[1]Offen!$N:$O,2,FALSE)=0,"Offen Zipfel"),
IFERROR(IF(VLOOKUP(O872,[1]Offen!$Q:$R,2,FALSE)=0,"Offen Endstücke"),
IFERROR(IF(VLOOKUP(O872,[1]Vakuumiert!$B:$C,2,FALSE)=0,"Vakuumierter VOS ungeschält"),
IFERROR(IF(VLOOKUP(O872,[1]Vakuumiert!$E:$F,2,FALSE)=0,"Vakuumierter ABS ungeschält"),
IFERROR(IF(VLOOKUP(O872,[1]Vakuumiert!$H:$I,2,FALSE)=0,"Vakuumierter VOS geschält"),
IFERROR(IF(VLOOKUP(O872,[1]Vakuumiert!$K:$L,2,FALSE)=0,"Vakuumierter VOS vegan"),
IFERROR(IF(VLOOKUP(O872,[1]Vakuumiert!$N:$O,2,FALSE)=0,"Vakuumierter VOS Zipfel"),
IFERROR(IF(VLOOKUP(O872,[1]Vakuumiert!$Q:$R,2,FALSE)=0,"Vakuumiert geschält"),
IFERROR(IF(VLOOKUP(O872,'[1]vakuumierte Fertigprodukte'!$B:$C,2,FALSE)=0,"Fertigprodukte"),
IFERROR(IF(VLOOKUP(O872,'[1]vakuumierte Fertigprodukte'!$E:$FI,2,FALSE)=0,"Vakuumierte Zipfel"),
IFERROR(IF(VLOOKUP(O872,[1]Wurste!$B:$C,2,FALSE)=0,"Räucherwürste"),
IFERROR(IF(VLOOKUP(O872,[1]Wurste!$E:$F,2,FALSE)=0,"URW/URGW Wurst"),
IFERROR(IF(VLOOKUP(O872,[1]Wurste!$H:$I,2,FALSE)=0,"HF-Wurst Vegan"),
IFERROR(IF(VLOOKUP(O872,[1]Wurste!$K:$L,2,FALSE)=0,"320er ohne Würste"),
IFERROR(IF(AND(OR(Abfalldokumentation!$A872="BU3",Abfalldokumentation!$A872="Verkauf"),Abfalldokumentation!$F872="Schimmel",Abfalldokumentation!$G872="keinen Abnehmer/kein Schälpersonal"),"Div. Zipfel, ES ohne Verwendung",VLOOKUP(Abfalldokumentation!$E872,Produktgruppen!A:B,2,FALSE)),"-")))))))))))))))))))))))</f>
        <v>RW</v>
      </c>
      <c r="E872" s="81" t="str">
        <f>IFERROR(VLOOKUP(Abfalldokumentation!$O872,Artikel!A:C,3,FALSE),Abfalldokumentation!$O872)</f>
        <v>RW natur</v>
      </c>
      <c r="F872" s="81" t="str">
        <f>VLOOKUP(T872,'Liste Gründe'!A:D,2,FALSE)</f>
        <v>Schimmel</v>
      </c>
      <c r="G872" s="80" t="str">
        <f>IF(ISBLANK(V872),VLOOKUP(Abfalldokumentation!$P872,'Liste Gründe'!A:D,3,FALSE),V872)</f>
        <v>VOS &gt; Einsatz</v>
      </c>
      <c r="H872" s="81" t="str">
        <f>IF(ISBLANK(Abfalldokumentation!$W872),"-",Abfalldokumentation!$W872)</f>
        <v>VOS &gt; Einsatz</v>
      </c>
      <c r="I872" s="81">
        <f t="shared" si="92"/>
        <v>40</v>
      </c>
      <c r="J872" s="81" t="str">
        <f t="shared" si="93"/>
        <v>Produkte</v>
      </c>
      <c r="K872" s="81" t="str">
        <f t="shared" si="94"/>
        <v>BUs</v>
      </c>
      <c r="L872" s="81" t="str">
        <f t="shared" si="95"/>
        <v>Symptome</v>
      </c>
      <c r="M872" s="81" t="str">
        <f>IFERROR(VLOOKUP(Abfalldokumentation!$O872,Kennzahlen!S:V,3,FALSE)*Abfalldokumentation!$B872,"0")</f>
        <v>0</v>
      </c>
      <c r="N872" s="81" t="str">
        <f>IF(ISBLANK(Q872),VLOOKUP(Abfalldokumentation!$O872,'Linien - BU'!R:S,2,FALSE),Q872)</f>
        <v>WVP</v>
      </c>
      <c r="O872" s="77" t="str">
        <f t="shared" si="96"/>
        <v>RW natur</v>
      </c>
      <c r="P872" s="77">
        <f t="shared" si="97"/>
        <v>12</v>
      </c>
      <c r="Q872" s="39" t="s">
        <v>209</v>
      </c>
      <c r="R872" s="40" t="s">
        <v>298</v>
      </c>
      <c r="S872" s="40">
        <v>9</v>
      </c>
      <c r="T872" s="40">
        <v>12</v>
      </c>
      <c r="U872" s="41">
        <v>44473</v>
      </c>
      <c r="V872" s="42" t="s">
        <v>21</v>
      </c>
      <c r="W872" s="40" t="s">
        <v>21</v>
      </c>
      <c r="X872" s="44" t="str">
        <f>IFERROR(VLOOKUP(Abfalldokumentation!$R872,Artikel!A:C,3,FALSE),Abfalldokumentation!$R872)</f>
        <v>RW natur</v>
      </c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spans="1:40" ht="30" hidden="1" customHeight="1" x14ac:dyDescent="0.25">
      <c r="A873" s="73" t="str">
        <f>VLOOKUP(N873,'Linien - BU'!A:B,2,FALSE)</f>
        <v>BU3</v>
      </c>
      <c r="B873" s="74">
        <f t="shared" si="91"/>
        <v>22</v>
      </c>
      <c r="C873" s="75">
        <f>Abfalldokumentation!$U873</f>
        <v>44473</v>
      </c>
      <c r="D873" s="69" t="str">
        <f>IFERROR(IF(VLOOKUP(O873,'[1]Rohware 230'!$B:$C,2,FALSE)=0,"Rohware"),
IFERROR(IF(VLOOKUP(O873,[1]Sammelnr.!$B:$C,2,FALSE)=0,"Sammelnr. ungeschält ABS"),
IFERROR(IF(VLOOKUP(O873,[1]Sammelnr.!$E:$F,2,FALSE)=0,"Sammelnr. ungeschält VS"),
IFERROR(IF(VLOOKUP(O873,[1]Sammelnr.!$H:$I,2,FALSE)=0,"Sammelnr. geschält"),
IFERROR(IF(VLOOKUP(O873,[1]Offen!$B:$C,2,FALSE)=0,"Offen ungeschält ABS"),
IFERROR(IF(VLOOKUP(O873,[1]Offen!$E:$F,2,FALSE)=0,"Offen ungeschält VOS"),
IFERROR(IF(VLOOKUP(O873,[1]Offen!$H:$I,2,FALSE)=0,"Offen geschält RW"),
IFERROR(IF(VLOOKUP(O873,[1]Offen!$K:$L,2,FALSE)=0,"Offen vegan"),
IFERROR(IF(VLOOKUP(O873,[1]Offen!$N:$O,2,FALSE)=0,"Offen Zipfel"),
IFERROR(IF(VLOOKUP(O873,[1]Offen!$Q:$R,2,FALSE)=0,"Offen Endstücke"),
IFERROR(IF(VLOOKUP(O873,[1]Vakuumiert!$B:$C,2,FALSE)=0,"Vakuumierter VOS ungeschält"),
IFERROR(IF(VLOOKUP(O873,[1]Vakuumiert!$E:$F,2,FALSE)=0,"Vakuumierter ABS ungeschält"),
IFERROR(IF(VLOOKUP(O873,[1]Vakuumiert!$H:$I,2,FALSE)=0,"Vakuumierter VOS geschält"),
IFERROR(IF(VLOOKUP(O873,[1]Vakuumiert!$K:$L,2,FALSE)=0,"Vakuumierter VOS vegan"),
IFERROR(IF(VLOOKUP(O873,[1]Vakuumiert!$N:$O,2,FALSE)=0,"Vakuumierter VOS Zipfel"),
IFERROR(IF(VLOOKUP(O873,[1]Vakuumiert!$Q:$R,2,FALSE)=0,"Vakuumiert geschält"),
IFERROR(IF(VLOOKUP(O873,'[1]vakuumierte Fertigprodukte'!$B:$C,2,FALSE)=0,"Fertigprodukte"),
IFERROR(IF(VLOOKUP(O873,'[1]vakuumierte Fertigprodukte'!$E:$FI,2,FALSE)=0,"Vakuumierte Zipfel"),
IFERROR(IF(VLOOKUP(O873,[1]Wurste!$B:$C,2,FALSE)=0,"Räucherwürste"),
IFERROR(IF(VLOOKUP(O873,[1]Wurste!$E:$F,2,FALSE)=0,"URW/URGW Wurst"),
IFERROR(IF(VLOOKUP(O873,[1]Wurste!$H:$I,2,FALSE)=0,"HF-Wurst Vegan"),
IFERROR(IF(VLOOKUP(O873,[1]Wurste!$K:$L,2,FALSE)=0,"320er ohne Würste"),
IFERROR(IF(AND(OR(Abfalldokumentation!$A873="BU3",Abfalldokumentation!$A873="Verkauf"),Abfalldokumentation!$F873="Schimmel",Abfalldokumentation!$G873="keinen Abnehmer/kein Schälpersonal"),"Div. Zipfel, ES ohne Verwendung",VLOOKUP(Abfalldokumentation!$E873,Produktgruppen!A:B,2,FALSE)),"-")))))))))))))))))))))))</f>
        <v>ABS</v>
      </c>
      <c r="E873" s="76" t="str">
        <f>IFERROR(VLOOKUP(Abfalldokumentation!$O873,Artikel!A:C,3,FALSE),Abfalldokumentation!$O873)</f>
        <v>Walnusstraum</v>
      </c>
      <c r="F873" s="76" t="str">
        <f>VLOOKUP(T873,'Liste Gründe'!A:D,2,FALSE)</f>
        <v>Linienbezogen</v>
      </c>
      <c r="G873" s="75" t="str">
        <f>IF(ISBLANK(V873),VLOOKUP(Abfalldokumentation!$P873,'Liste Gründe'!A:D,3,FALSE),V873)</f>
        <v>Maschinenabfall</v>
      </c>
      <c r="H873" s="76" t="str">
        <f>IF(ISBLANK(Abfalldokumentation!$W873),"-",Abfalldokumentation!$W873)</f>
        <v>-</v>
      </c>
      <c r="I873" s="76">
        <f t="shared" si="92"/>
        <v>40</v>
      </c>
      <c r="J873" s="76" t="str">
        <f t="shared" si="93"/>
        <v>Produkte</v>
      </c>
      <c r="K873" s="76" t="str">
        <f t="shared" si="94"/>
        <v>BUs</v>
      </c>
      <c r="L873" s="76" t="str">
        <f t="shared" si="95"/>
        <v>Symptome</v>
      </c>
      <c r="M873" s="76" t="str">
        <f>IFERROR(VLOOKUP(Abfalldokumentation!$O873,Kennzahlen!S:V,3,FALSE)*Abfalldokumentation!$B873,"0")</f>
        <v>0</v>
      </c>
      <c r="N873" s="76" t="str">
        <f>IF(ISBLANK(Q873),VLOOKUP(Abfalldokumentation!$O873,'Linien - BU'!R:S,2,FALSE),Q873)</f>
        <v>BU3</v>
      </c>
      <c r="O873" s="77" t="str">
        <f t="shared" si="96"/>
        <v>Walnusstraum</v>
      </c>
      <c r="P873" s="77">
        <f t="shared" si="97"/>
        <v>30</v>
      </c>
      <c r="Q873" s="45" t="s">
        <v>8</v>
      </c>
      <c r="R873" s="46" t="s">
        <v>58</v>
      </c>
      <c r="S873" s="46">
        <v>22</v>
      </c>
      <c r="T873" s="46">
        <v>30</v>
      </c>
      <c r="U873" s="47">
        <v>44473</v>
      </c>
      <c r="V873" s="48"/>
      <c r="W873" s="46" t="s">
        <v>54</v>
      </c>
      <c r="X873" s="50" t="str">
        <f>IFERROR(VLOOKUP(Abfalldokumentation!$R873,Artikel!A:C,3,FALSE),Abfalldokumentation!$R873)</f>
        <v>Walnusstraum</v>
      </c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spans="1:40" ht="30" hidden="1" customHeight="1" x14ac:dyDescent="0.25">
      <c r="A874" s="78" t="str">
        <f>VLOOKUP(N874,'Linien - BU'!A:B,2,FALSE)</f>
        <v>BU3</v>
      </c>
      <c r="B874" s="79">
        <f t="shared" si="91"/>
        <v>11</v>
      </c>
      <c r="C874" s="80">
        <f>Abfalldokumentation!$U874</f>
        <v>44474</v>
      </c>
      <c r="D874" s="69" t="str">
        <f>IFERROR(IF(VLOOKUP(O874,'[1]Rohware 230'!$B:$C,2,FALSE)=0,"Rohware"),
IFERROR(IF(VLOOKUP(O874,[1]Sammelnr.!$B:$C,2,FALSE)=0,"Sammelnr. ungeschält ABS"),
IFERROR(IF(VLOOKUP(O874,[1]Sammelnr.!$E:$F,2,FALSE)=0,"Sammelnr. ungeschält VS"),
IFERROR(IF(VLOOKUP(O874,[1]Sammelnr.!$H:$I,2,FALSE)=0,"Sammelnr. geschält"),
IFERROR(IF(VLOOKUP(O874,[1]Offen!$B:$C,2,FALSE)=0,"Offen ungeschält ABS"),
IFERROR(IF(VLOOKUP(O874,[1]Offen!$E:$F,2,FALSE)=0,"Offen ungeschält VOS"),
IFERROR(IF(VLOOKUP(O874,[1]Offen!$H:$I,2,FALSE)=0,"Offen geschält RW"),
IFERROR(IF(VLOOKUP(O874,[1]Offen!$K:$L,2,FALSE)=0,"Offen vegan"),
IFERROR(IF(VLOOKUP(O874,[1]Offen!$N:$O,2,FALSE)=0,"Offen Zipfel"),
IFERROR(IF(VLOOKUP(O874,[1]Offen!$Q:$R,2,FALSE)=0,"Offen Endstücke"),
IFERROR(IF(VLOOKUP(O874,[1]Vakuumiert!$B:$C,2,FALSE)=0,"Vakuumierter VOS ungeschält"),
IFERROR(IF(VLOOKUP(O874,[1]Vakuumiert!$E:$F,2,FALSE)=0,"Vakuumierter ABS ungeschält"),
IFERROR(IF(VLOOKUP(O874,[1]Vakuumiert!$H:$I,2,FALSE)=0,"Vakuumierter VOS geschält"),
IFERROR(IF(VLOOKUP(O874,[1]Vakuumiert!$K:$L,2,FALSE)=0,"Vakuumierter VOS vegan"),
IFERROR(IF(VLOOKUP(O874,[1]Vakuumiert!$N:$O,2,FALSE)=0,"Vakuumierter VOS Zipfel"),
IFERROR(IF(VLOOKUP(O874,[1]Vakuumiert!$Q:$R,2,FALSE)=0,"Vakuumiert geschält"),
IFERROR(IF(VLOOKUP(O874,'[1]vakuumierte Fertigprodukte'!$B:$C,2,FALSE)=0,"Fertigprodukte"),
IFERROR(IF(VLOOKUP(O874,'[1]vakuumierte Fertigprodukte'!$E:$FI,2,FALSE)=0,"Vakuumierte Zipfel"),
IFERROR(IF(VLOOKUP(O874,[1]Wurste!$B:$C,2,FALSE)=0,"Räucherwürste"),
IFERROR(IF(VLOOKUP(O874,[1]Wurste!$E:$F,2,FALSE)=0,"URW/URGW Wurst"),
IFERROR(IF(VLOOKUP(O874,[1]Wurste!$H:$I,2,FALSE)=0,"HF-Wurst Vegan"),
IFERROR(IF(VLOOKUP(O874,[1]Wurste!$K:$L,2,FALSE)=0,"320er ohne Würste"),
IFERROR(IF(AND(OR(Abfalldokumentation!$A874="BU3",Abfalldokumentation!$A874="Verkauf"),Abfalldokumentation!$F874="Schimmel",Abfalldokumentation!$G874="keinen Abnehmer/kein Schälpersonal"),"Div. Zipfel, ES ohne Verwendung",VLOOKUP(Abfalldokumentation!$E874,Produktgruppen!A:B,2,FALSE)),"-")))))))))))))))))))))))</f>
        <v>Vorschmelz</v>
      </c>
      <c r="E874" s="81" t="str">
        <f>IFERROR(VLOOKUP(Abfalldokumentation!$O874,Artikel!A:C,3,FALSE),Abfalldokumentation!$O874)</f>
        <v>VOS Räucher extra natri</v>
      </c>
      <c r="F874" s="81" t="str">
        <f>VLOOKUP(T874,'Liste Gründe'!A:D,2,FALSE)</f>
        <v>Linienbezogen</v>
      </c>
      <c r="G874" s="80" t="str">
        <f>IF(ISBLANK(V874),VLOOKUP(Abfalldokumentation!$P874,'Liste Gründe'!A:D,3,FALSE),V874)</f>
        <v>Maschinenabfall</v>
      </c>
      <c r="H874" s="81" t="str">
        <f>IF(ISBLANK(Abfalldokumentation!$W874),"-",Abfalldokumentation!$W874)</f>
        <v>-</v>
      </c>
      <c r="I874" s="81">
        <f t="shared" si="92"/>
        <v>40</v>
      </c>
      <c r="J874" s="81" t="str">
        <f t="shared" si="93"/>
        <v>Produkte</v>
      </c>
      <c r="K874" s="81" t="str">
        <f t="shared" si="94"/>
        <v>BUs</v>
      </c>
      <c r="L874" s="81" t="str">
        <f t="shared" si="95"/>
        <v>Symptome</v>
      </c>
      <c r="M874" s="81">
        <f>IFERROR(VLOOKUP(Abfalldokumentation!$O874,Kennzahlen!S:V,3,FALSE)*Abfalldokumentation!$B874,"0")</f>
        <v>5.5</v>
      </c>
      <c r="N874" s="81" t="str">
        <f>IF(ISBLANK(Q874),VLOOKUP(Abfalldokumentation!$O874,'Linien - BU'!R:S,2,FALSE),Q874)</f>
        <v>L9</v>
      </c>
      <c r="O874" s="77">
        <f t="shared" si="96"/>
        <v>29500613</v>
      </c>
      <c r="P874" s="77">
        <f t="shared" si="97"/>
        <v>30</v>
      </c>
      <c r="Q874" s="39" t="s">
        <v>223</v>
      </c>
      <c r="R874" s="40">
        <v>29500613</v>
      </c>
      <c r="S874" s="40">
        <v>11</v>
      </c>
      <c r="T874" s="40">
        <v>30</v>
      </c>
      <c r="U874" s="41">
        <v>44474</v>
      </c>
      <c r="V874" s="42" t="s">
        <v>55</v>
      </c>
      <c r="W874" s="40" t="s">
        <v>54</v>
      </c>
      <c r="X874" s="44" t="str">
        <f>IFERROR(VLOOKUP(Abfalldokumentation!$R874,Artikel!A:C,3,FALSE),Abfalldokumentation!$R874)</f>
        <v>VOS Räucher extra natri</v>
      </c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spans="1:40" ht="30" hidden="1" customHeight="1" x14ac:dyDescent="0.25">
      <c r="A875" s="73" t="str">
        <f>VLOOKUP(N875,'Linien - BU'!A:B,2,FALSE)</f>
        <v>BU4</v>
      </c>
      <c r="B875" s="74">
        <f t="shared" si="91"/>
        <v>8</v>
      </c>
      <c r="C875" s="75">
        <f>Abfalldokumentation!$U875</f>
        <v>44474</v>
      </c>
      <c r="D875" s="69" t="str">
        <f>IFERROR(IF(VLOOKUP(O875,'[1]Rohware 230'!$B:$C,2,FALSE)=0,"Rohware"),
IFERROR(IF(VLOOKUP(O875,[1]Sammelnr.!$B:$C,2,FALSE)=0,"Sammelnr. ungeschält ABS"),
IFERROR(IF(VLOOKUP(O875,[1]Sammelnr.!$E:$F,2,FALSE)=0,"Sammelnr. ungeschält VS"),
IFERROR(IF(VLOOKUP(O875,[1]Sammelnr.!$H:$I,2,FALSE)=0,"Sammelnr. geschält"),
IFERROR(IF(VLOOKUP(O875,[1]Offen!$B:$C,2,FALSE)=0,"Offen ungeschält ABS"),
IFERROR(IF(VLOOKUP(O875,[1]Offen!$E:$F,2,FALSE)=0,"Offen ungeschält VOS"),
IFERROR(IF(VLOOKUP(O875,[1]Offen!$H:$I,2,FALSE)=0,"Offen geschält RW"),
IFERROR(IF(VLOOKUP(O875,[1]Offen!$K:$L,2,FALSE)=0,"Offen vegan"),
IFERROR(IF(VLOOKUP(O875,[1]Offen!$N:$O,2,FALSE)=0,"Offen Zipfel"),
IFERROR(IF(VLOOKUP(O875,[1]Offen!$Q:$R,2,FALSE)=0,"Offen Endstücke"),
IFERROR(IF(VLOOKUP(O875,[1]Vakuumiert!$B:$C,2,FALSE)=0,"Vakuumierter VOS ungeschält"),
IFERROR(IF(VLOOKUP(O875,[1]Vakuumiert!$E:$F,2,FALSE)=0,"Vakuumierter ABS ungeschält"),
IFERROR(IF(VLOOKUP(O875,[1]Vakuumiert!$H:$I,2,FALSE)=0,"Vakuumierter VOS geschält"),
IFERROR(IF(VLOOKUP(O875,[1]Vakuumiert!$K:$L,2,FALSE)=0,"Vakuumierter VOS vegan"),
IFERROR(IF(VLOOKUP(O875,[1]Vakuumiert!$N:$O,2,FALSE)=0,"Vakuumierter VOS Zipfel"),
IFERROR(IF(VLOOKUP(O875,[1]Vakuumiert!$Q:$R,2,FALSE)=0,"Vakuumiert geschält"),
IFERROR(IF(VLOOKUP(O875,'[1]vakuumierte Fertigprodukte'!$B:$C,2,FALSE)=0,"Fertigprodukte"),
IFERROR(IF(VLOOKUP(O875,'[1]vakuumierte Fertigprodukte'!$E:$FI,2,FALSE)=0,"Vakuumierte Zipfel"),
IFERROR(IF(VLOOKUP(O875,[1]Wurste!$B:$C,2,FALSE)=0,"Räucherwürste"),
IFERROR(IF(VLOOKUP(O875,[1]Wurste!$E:$F,2,FALSE)=0,"URW/URGW Wurst"),
IFERROR(IF(VLOOKUP(O875,[1]Wurste!$H:$I,2,FALSE)=0,"HF-Wurst Vegan"),
IFERROR(IF(VLOOKUP(O875,[1]Wurste!$K:$L,2,FALSE)=0,"320er ohne Würste"),
IFERROR(IF(AND(OR(Abfalldokumentation!$A875="BU3",Abfalldokumentation!$A875="Verkauf"),Abfalldokumentation!$F875="Schimmel",Abfalldokumentation!$G875="keinen Abnehmer/kein Schälpersonal"),"Div. Zipfel, ES ohne Verwendung",VLOOKUP(Abfalldokumentation!$E875,Produktgruppen!A:B,2,FALSE)),"-")))))))))))))))))))))))</f>
        <v>ABS</v>
      </c>
      <c r="E875" s="76" t="str">
        <f>IFERROR(VLOOKUP(Abfalldokumentation!$O875,Artikel!A:C,3,FALSE),Abfalldokumentation!$O875)</f>
        <v>ABS PECO</v>
      </c>
      <c r="F875" s="76" t="str">
        <f>VLOOKUP(T875,'Liste Gründe'!A:D,2,FALSE)</f>
        <v>keinen Verwendungszweck</v>
      </c>
      <c r="G875" s="75" t="str">
        <f>IF(ISBLANK(V875),VLOOKUP(Abfalldokumentation!$P875,'Liste Gründe'!A:D,3,FALSE),V875)</f>
        <v>keinen Verwendungszweck</v>
      </c>
      <c r="H875" s="76" t="str">
        <f>IF(ISBLANK(Abfalldokumentation!$W875),"-",Abfalldokumentation!$W875)</f>
        <v>-</v>
      </c>
      <c r="I875" s="76">
        <f t="shared" si="92"/>
        <v>40</v>
      </c>
      <c r="J875" s="76" t="str">
        <f t="shared" si="93"/>
        <v>Produkte</v>
      </c>
      <c r="K875" s="76" t="str">
        <f t="shared" si="94"/>
        <v>BUs</v>
      </c>
      <c r="L875" s="76" t="str">
        <f t="shared" si="95"/>
        <v>Symptome</v>
      </c>
      <c r="M875" s="76">
        <f>IFERROR(VLOOKUP(Abfalldokumentation!$O875,Kennzahlen!S:V,3,FALSE)*Abfalldokumentation!$B875,"0")</f>
        <v>16</v>
      </c>
      <c r="N875" s="76" t="str">
        <f>IF(ISBLANK(Q875),VLOOKUP(Abfalldokumentation!$O875,'Linien - BU'!R:S,2,FALSE),Q875)</f>
        <v>Bu4</v>
      </c>
      <c r="O875" s="77">
        <f t="shared" si="96"/>
        <v>29500891</v>
      </c>
      <c r="P875" s="77">
        <f t="shared" si="97"/>
        <v>61</v>
      </c>
      <c r="Q875" s="45" t="s">
        <v>247</v>
      </c>
      <c r="R875" s="46">
        <v>29500891</v>
      </c>
      <c r="S875" s="46">
        <v>8</v>
      </c>
      <c r="T875" s="46">
        <v>61</v>
      </c>
      <c r="U875" s="47">
        <v>44474</v>
      </c>
      <c r="V875" s="48"/>
      <c r="W875" s="46" t="s">
        <v>54</v>
      </c>
      <c r="X875" s="50" t="str">
        <f>IFERROR(VLOOKUP(Abfalldokumentation!$R875,Artikel!A:C,3,FALSE),Abfalldokumentation!$R875)</f>
        <v>ABS PECO</v>
      </c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spans="1:40" ht="30" hidden="1" customHeight="1" x14ac:dyDescent="0.25">
      <c r="A876" s="78" t="str">
        <f>VLOOKUP(N876,'Linien - BU'!A:B,2,FALSE)</f>
        <v>BU4</v>
      </c>
      <c r="B876" s="79">
        <f t="shared" si="91"/>
        <v>22</v>
      </c>
      <c r="C876" s="80">
        <f>Abfalldokumentation!$U876</f>
        <v>44474</v>
      </c>
      <c r="D876" s="69" t="str">
        <f>IFERROR(IF(VLOOKUP(O876,'[1]Rohware 230'!$B:$C,2,FALSE)=0,"Rohware"),
IFERROR(IF(VLOOKUP(O876,[1]Sammelnr.!$B:$C,2,FALSE)=0,"Sammelnr. ungeschält ABS"),
IFERROR(IF(VLOOKUP(O876,[1]Sammelnr.!$E:$F,2,FALSE)=0,"Sammelnr. ungeschält VS"),
IFERROR(IF(VLOOKUP(O876,[1]Sammelnr.!$H:$I,2,FALSE)=0,"Sammelnr. geschält"),
IFERROR(IF(VLOOKUP(O876,[1]Offen!$B:$C,2,FALSE)=0,"Offen ungeschält ABS"),
IFERROR(IF(VLOOKUP(O876,[1]Offen!$E:$F,2,FALSE)=0,"Offen ungeschält VOS"),
IFERROR(IF(VLOOKUP(O876,[1]Offen!$H:$I,2,FALSE)=0,"Offen geschält RW"),
IFERROR(IF(VLOOKUP(O876,[1]Offen!$K:$L,2,FALSE)=0,"Offen vegan"),
IFERROR(IF(VLOOKUP(O876,[1]Offen!$N:$O,2,FALSE)=0,"Offen Zipfel"),
IFERROR(IF(VLOOKUP(O876,[1]Offen!$Q:$R,2,FALSE)=0,"Offen Endstücke"),
IFERROR(IF(VLOOKUP(O876,[1]Vakuumiert!$B:$C,2,FALSE)=0,"Vakuumierter VOS ungeschält"),
IFERROR(IF(VLOOKUP(O876,[1]Vakuumiert!$E:$F,2,FALSE)=0,"Vakuumierter ABS ungeschält"),
IFERROR(IF(VLOOKUP(O876,[1]Vakuumiert!$H:$I,2,FALSE)=0,"Vakuumierter VOS geschält"),
IFERROR(IF(VLOOKUP(O876,[1]Vakuumiert!$K:$L,2,FALSE)=0,"Vakuumierter VOS vegan"),
IFERROR(IF(VLOOKUP(O876,[1]Vakuumiert!$N:$O,2,FALSE)=0,"Vakuumierter VOS Zipfel"),
IFERROR(IF(VLOOKUP(O876,[1]Vakuumiert!$Q:$R,2,FALSE)=0,"Vakuumiert geschält"),
IFERROR(IF(VLOOKUP(O876,'[1]vakuumierte Fertigprodukte'!$B:$C,2,FALSE)=0,"Fertigprodukte"),
IFERROR(IF(VLOOKUP(O876,'[1]vakuumierte Fertigprodukte'!$E:$FI,2,FALSE)=0,"Vakuumierte Zipfel"),
IFERROR(IF(VLOOKUP(O876,[1]Wurste!$B:$C,2,FALSE)=0,"Räucherwürste"),
IFERROR(IF(VLOOKUP(O876,[1]Wurste!$E:$F,2,FALSE)=0,"URW/URGW Wurst"),
IFERROR(IF(VLOOKUP(O876,[1]Wurste!$H:$I,2,FALSE)=0,"HF-Wurst Vegan"),
IFERROR(IF(VLOOKUP(O876,[1]Wurste!$K:$L,2,FALSE)=0,"320er ohne Würste"),
IFERROR(IF(AND(OR(Abfalldokumentation!$A876="BU3",Abfalldokumentation!$A876="Verkauf"),Abfalldokumentation!$F876="Schimmel",Abfalldokumentation!$G876="keinen Abnehmer/kein Schälpersonal"),"Div. Zipfel, ES ohne Verwendung",VLOOKUP(Abfalldokumentation!$E876,Produktgruppen!A:B,2,FALSE)),"-")))))))))))))))))))))))</f>
        <v>ABS</v>
      </c>
      <c r="E876" s="81" t="str">
        <f>IFERROR(VLOOKUP(Abfalldokumentation!$O876,Artikel!A:C,3,FALSE),Abfalldokumentation!$O876)</f>
        <v>ABS GRUY</v>
      </c>
      <c r="F876" s="81" t="str">
        <f>VLOOKUP(T876,'Liste Gründe'!A:D,2,FALSE)</f>
        <v>keinen Verwendungszweck</v>
      </c>
      <c r="G876" s="80" t="str">
        <f>IF(ISBLANK(V876),VLOOKUP(Abfalldokumentation!$P876,'Liste Gründe'!A:D,3,FALSE),V876)</f>
        <v>keinen Verwendungszweck</v>
      </c>
      <c r="H876" s="81" t="str">
        <f>IF(ISBLANK(Abfalldokumentation!$W876),"-",Abfalldokumentation!$W876)</f>
        <v>-</v>
      </c>
      <c r="I876" s="81">
        <f t="shared" si="92"/>
        <v>40</v>
      </c>
      <c r="J876" s="81" t="str">
        <f t="shared" si="93"/>
        <v>Produkte</v>
      </c>
      <c r="K876" s="81" t="str">
        <f t="shared" si="94"/>
        <v>BUs</v>
      </c>
      <c r="L876" s="81" t="str">
        <f t="shared" si="95"/>
        <v>Symptome</v>
      </c>
      <c r="M876" s="81">
        <f>IFERROR(VLOOKUP(Abfalldokumentation!$O876,Kennzahlen!S:V,3,FALSE)*Abfalldokumentation!$B876,"0")</f>
        <v>11</v>
      </c>
      <c r="N876" s="81" t="str">
        <f>IF(ISBLANK(Q876),VLOOKUP(Abfalldokumentation!$O876,'Linien - BU'!R:S,2,FALSE),Q876)</f>
        <v>BU4</v>
      </c>
      <c r="O876" s="77">
        <f t="shared" si="96"/>
        <v>29500908</v>
      </c>
      <c r="P876" s="77">
        <f t="shared" si="97"/>
        <v>61</v>
      </c>
      <c r="Q876" s="39" t="s">
        <v>9</v>
      </c>
      <c r="R876" s="40">
        <v>29500908</v>
      </c>
      <c r="S876" s="40">
        <v>22</v>
      </c>
      <c r="T876" s="40">
        <v>61</v>
      </c>
      <c r="U876" s="41">
        <v>44474</v>
      </c>
      <c r="V876" s="42"/>
      <c r="W876" s="40" t="s">
        <v>54</v>
      </c>
      <c r="X876" s="44" t="str">
        <f>IFERROR(VLOOKUP(Abfalldokumentation!$R876,Artikel!A:C,3,FALSE),Abfalldokumentation!$R876)</f>
        <v>ABS GRUY</v>
      </c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spans="1:40" ht="30" hidden="1" customHeight="1" x14ac:dyDescent="0.25">
      <c r="A877" s="73" t="str">
        <f>VLOOKUP(N877,'Linien - BU'!A:B,2,FALSE)</f>
        <v>BU1</v>
      </c>
      <c r="B877" s="74">
        <f t="shared" si="91"/>
        <v>49</v>
      </c>
      <c r="C877" s="75">
        <f>Abfalldokumentation!$U877</f>
        <v>44474</v>
      </c>
      <c r="D877" s="69" t="str">
        <f>IFERROR(IF(VLOOKUP(O877,'[1]Rohware 230'!$B:$C,2,FALSE)=0,"Rohware"),
IFERROR(IF(VLOOKUP(O877,[1]Sammelnr.!$B:$C,2,FALSE)=0,"Sammelnr. ungeschält ABS"),
IFERROR(IF(VLOOKUP(O877,[1]Sammelnr.!$E:$F,2,FALSE)=0,"Sammelnr. ungeschält VS"),
IFERROR(IF(VLOOKUP(O877,[1]Sammelnr.!$H:$I,2,FALSE)=0,"Sammelnr. geschält"),
IFERROR(IF(VLOOKUP(O877,[1]Offen!$B:$C,2,FALSE)=0,"Offen ungeschält ABS"),
IFERROR(IF(VLOOKUP(O877,[1]Offen!$E:$F,2,FALSE)=0,"Offen ungeschält VOS"),
IFERROR(IF(VLOOKUP(O877,[1]Offen!$H:$I,2,FALSE)=0,"Offen geschält RW"),
IFERROR(IF(VLOOKUP(O877,[1]Offen!$K:$L,2,FALSE)=0,"Offen vegan"),
IFERROR(IF(VLOOKUP(O877,[1]Offen!$N:$O,2,FALSE)=0,"Offen Zipfel"),
IFERROR(IF(VLOOKUP(O877,[1]Offen!$Q:$R,2,FALSE)=0,"Offen Endstücke"),
IFERROR(IF(VLOOKUP(O877,[1]Vakuumiert!$B:$C,2,FALSE)=0,"Vakuumierter VOS ungeschält"),
IFERROR(IF(VLOOKUP(O877,[1]Vakuumiert!$E:$F,2,FALSE)=0,"Vakuumierter ABS ungeschält"),
IFERROR(IF(VLOOKUP(O877,[1]Vakuumiert!$H:$I,2,FALSE)=0,"Vakuumierter VOS geschält"),
IFERROR(IF(VLOOKUP(O877,[1]Vakuumiert!$K:$L,2,FALSE)=0,"Vakuumierter VOS vegan"),
IFERROR(IF(VLOOKUP(O877,[1]Vakuumiert!$N:$O,2,FALSE)=0,"Vakuumierter VOS Zipfel"),
IFERROR(IF(VLOOKUP(O877,[1]Vakuumiert!$Q:$R,2,FALSE)=0,"Vakuumiert geschält"),
IFERROR(IF(VLOOKUP(O877,'[1]vakuumierte Fertigprodukte'!$B:$C,2,FALSE)=0,"Fertigprodukte"),
IFERROR(IF(VLOOKUP(O877,'[1]vakuumierte Fertigprodukte'!$E:$FI,2,FALSE)=0,"Vakuumierte Zipfel"),
IFERROR(IF(VLOOKUP(O877,[1]Wurste!$B:$C,2,FALSE)=0,"Räucherwürste"),
IFERROR(IF(VLOOKUP(O877,[1]Wurste!$E:$F,2,FALSE)=0,"URW/URGW Wurst"),
IFERROR(IF(VLOOKUP(O877,[1]Wurste!$H:$I,2,FALSE)=0,"HF-Wurst Vegan"),
IFERROR(IF(VLOOKUP(O877,[1]Wurste!$K:$L,2,FALSE)=0,"320er ohne Würste"),
IFERROR(IF(AND(OR(Abfalldokumentation!$A877="BU3",Abfalldokumentation!$A877="Verkauf"),Abfalldokumentation!$F877="Schimmel",Abfalldokumentation!$G877="keinen Abnehmer/kein Schälpersonal"),"Div. Zipfel, ES ohne Verwendung",VLOOKUP(Abfalldokumentation!$E877,Produktgruppen!A:B,2,FALSE)),"-")))))))))))))))))))))))</f>
        <v>Vorschmelz</v>
      </c>
      <c r="E877" s="76" t="str">
        <f>IFERROR(VLOOKUP(Abfalldokumentation!$O877,Artikel!A:C,3,FALSE),Abfalldokumentation!$O877)</f>
        <v>VOS-ABS ENTSORGUNG</v>
      </c>
      <c r="F877" s="76" t="str">
        <f>VLOOKUP(T877,'Liste Gründe'!A:D,2,FALSE)</f>
        <v>Rest</v>
      </c>
      <c r="G877" s="75" t="str">
        <f>IF(ISBLANK(V877),VLOOKUP(Abfalldokumentation!$P877,'Liste Gründe'!A:D,3,FALSE),V877)</f>
        <v>geschälte Rinde</v>
      </c>
      <c r="H877" s="76" t="str">
        <f>IF(ISBLANK(Abfalldokumentation!$W877),"-",Abfalldokumentation!$W877)</f>
        <v>-</v>
      </c>
      <c r="I877" s="76">
        <f t="shared" si="92"/>
        <v>40</v>
      </c>
      <c r="J877" s="76" t="str">
        <f t="shared" si="93"/>
        <v>Produkte</v>
      </c>
      <c r="K877" s="76" t="str">
        <f t="shared" si="94"/>
        <v>BUs</v>
      </c>
      <c r="L877" s="76" t="str">
        <f t="shared" si="95"/>
        <v>Symptome</v>
      </c>
      <c r="M877" s="76">
        <f>IFERROR(VLOOKUP(Abfalldokumentation!$O877,Kennzahlen!S:V,3,FALSE)*Abfalldokumentation!$B877,"0")</f>
        <v>0.49</v>
      </c>
      <c r="N877" s="76" t="str">
        <f>IF(ISBLANK(Q877),VLOOKUP(Abfalldokumentation!$O877,'Linien - BU'!R:S,2,FALSE),Q877)</f>
        <v>RWV</v>
      </c>
      <c r="O877" s="77">
        <f t="shared" si="96"/>
        <v>29500917</v>
      </c>
      <c r="P877" s="77">
        <f t="shared" si="97"/>
        <v>60</v>
      </c>
      <c r="Q877" s="45" t="s">
        <v>202</v>
      </c>
      <c r="R877" s="46">
        <v>29500917</v>
      </c>
      <c r="S877" s="46">
        <v>49</v>
      </c>
      <c r="T877" s="46">
        <v>60</v>
      </c>
      <c r="U877" s="47">
        <v>44474</v>
      </c>
      <c r="V877" s="48" t="s">
        <v>215</v>
      </c>
      <c r="W877" s="46" t="s">
        <v>54</v>
      </c>
      <c r="X877" s="50" t="str">
        <f>IFERROR(VLOOKUP(Abfalldokumentation!$R877,Artikel!A:C,3,FALSE),Abfalldokumentation!$R877)</f>
        <v>VOS-ABS ENTSORGUNG</v>
      </c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spans="1:40" ht="30" hidden="1" customHeight="1" x14ac:dyDescent="0.25">
      <c r="A878" s="78" t="str">
        <f>VLOOKUP(N878,'Linien - BU'!A:B,2,FALSE)</f>
        <v>BU1</v>
      </c>
      <c r="B878" s="79">
        <f t="shared" si="91"/>
        <v>61</v>
      </c>
      <c r="C878" s="80">
        <f>Abfalldokumentation!$U878</f>
        <v>44474</v>
      </c>
      <c r="D878" s="69" t="str">
        <f>IFERROR(IF(VLOOKUP(O878,'[1]Rohware 230'!$B:$C,2,FALSE)=0,"Rohware"),
IFERROR(IF(VLOOKUP(O878,[1]Sammelnr.!$B:$C,2,FALSE)=0,"Sammelnr. ungeschält ABS"),
IFERROR(IF(VLOOKUP(O878,[1]Sammelnr.!$E:$F,2,FALSE)=0,"Sammelnr. ungeschält VS"),
IFERROR(IF(VLOOKUP(O878,[1]Sammelnr.!$H:$I,2,FALSE)=0,"Sammelnr. geschält"),
IFERROR(IF(VLOOKUP(O878,[1]Offen!$B:$C,2,FALSE)=0,"Offen ungeschält ABS"),
IFERROR(IF(VLOOKUP(O878,[1]Offen!$E:$F,2,FALSE)=0,"Offen ungeschält VOS"),
IFERROR(IF(VLOOKUP(O878,[1]Offen!$H:$I,2,FALSE)=0,"Offen geschält RW"),
IFERROR(IF(VLOOKUP(O878,[1]Offen!$K:$L,2,FALSE)=0,"Offen vegan"),
IFERROR(IF(VLOOKUP(O878,[1]Offen!$N:$O,2,FALSE)=0,"Offen Zipfel"),
IFERROR(IF(VLOOKUP(O878,[1]Offen!$Q:$R,2,FALSE)=0,"Offen Endstücke"),
IFERROR(IF(VLOOKUP(O878,[1]Vakuumiert!$B:$C,2,FALSE)=0,"Vakuumierter VOS ungeschält"),
IFERROR(IF(VLOOKUP(O878,[1]Vakuumiert!$E:$F,2,FALSE)=0,"Vakuumierter ABS ungeschält"),
IFERROR(IF(VLOOKUP(O878,[1]Vakuumiert!$H:$I,2,FALSE)=0,"Vakuumierter VOS geschält"),
IFERROR(IF(VLOOKUP(O878,[1]Vakuumiert!$K:$L,2,FALSE)=0,"Vakuumierter VOS vegan"),
IFERROR(IF(VLOOKUP(O878,[1]Vakuumiert!$N:$O,2,FALSE)=0,"Vakuumierter VOS Zipfel"),
IFERROR(IF(VLOOKUP(O878,[1]Vakuumiert!$Q:$R,2,FALSE)=0,"Vakuumiert geschält"),
IFERROR(IF(VLOOKUP(O878,'[1]vakuumierte Fertigprodukte'!$B:$C,2,FALSE)=0,"Fertigprodukte"),
IFERROR(IF(VLOOKUP(O878,'[1]vakuumierte Fertigprodukte'!$E:$FI,2,FALSE)=0,"Vakuumierte Zipfel"),
IFERROR(IF(VLOOKUP(O878,[1]Wurste!$B:$C,2,FALSE)=0,"Räucherwürste"),
IFERROR(IF(VLOOKUP(O878,[1]Wurste!$E:$F,2,FALSE)=0,"URW/URGW Wurst"),
IFERROR(IF(VLOOKUP(O878,[1]Wurste!$H:$I,2,FALSE)=0,"HF-Wurst Vegan"),
IFERROR(IF(VLOOKUP(O878,[1]Wurste!$K:$L,2,FALSE)=0,"320er ohne Würste"),
IFERROR(IF(AND(OR(Abfalldokumentation!$A878="BU3",Abfalldokumentation!$A878="Verkauf"),Abfalldokumentation!$F878="Schimmel",Abfalldokumentation!$G878="keinen Abnehmer/kein Schälpersonal"),"Div. Zipfel, ES ohne Verwendung",VLOOKUP(Abfalldokumentation!$E878,Produktgruppen!A:B,2,FALSE)),"-")))))))))))))))))))))))</f>
        <v>Vorschmelz</v>
      </c>
      <c r="E878" s="81" t="str">
        <f>IFERROR(VLOOKUP(Abfalldokumentation!$O878,Artikel!A:C,3,FALSE),Abfalldokumentation!$O878)</f>
        <v>VOS-ABS ENTSORGUNG</v>
      </c>
      <c r="F878" s="81" t="str">
        <f>VLOOKUP(T878,'Liste Gründe'!A:D,2,FALSE)</f>
        <v>Rest</v>
      </c>
      <c r="G878" s="80" t="str">
        <f>IF(ISBLANK(V878),VLOOKUP(Abfalldokumentation!$P878,'Liste Gründe'!A:D,3,FALSE),V878)</f>
        <v>geschälte Rinde</v>
      </c>
      <c r="H878" s="81" t="str">
        <f>IF(ISBLANK(Abfalldokumentation!$W878),"-",Abfalldokumentation!$W878)</f>
        <v>-</v>
      </c>
      <c r="I878" s="81">
        <f t="shared" si="92"/>
        <v>40</v>
      </c>
      <c r="J878" s="81" t="str">
        <f t="shared" si="93"/>
        <v>Produkte</v>
      </c>
      <c r="K878" s="81" t="str">
        <f t="shared" si="94"/>
        <v>BUs</v>
      </c>
      <c r="L878" s="81" t="str">
        <f t="shared" si="95"/>
        <v>Symptome</v>
      </c>
      <c r="M878" s="81">
        <f>IFERROR(VLOOKUP(Abfalldokumentation!$O878,Kennzahlen!S:V,3,FALSE)*Abfalldokumentation!$B878,"0")</f>
        <v>0.61</v>
      </c>
      <c r="N878" s="81" t="str">
        <f>IF(ISBLANK(Q878),VLOOKUP(Abfalldokumentation!$O878,'Linien - BU'!R:S,2,FALSE),Q878)</f>
        <v>RWV</v>
      </c>
      <c r="O878" s="77">
        <f t="shared" si="96"/>
        <v>29500917</v>
      </c>
      <c r="P878" s="77">
        <f t="shared" si="97"/>
        <v>60</v>
      </c>
      <c r="Q878" s="39" t="s">
        <v>202</v>
      </c>
      <c r="R878" s="40">
        <v>29500917</v>
      </c>
      <c r="S878" s="40">
        <v>61</v>
      </c>
      <c r="T878" s="40">
        <v>60</v>
      </c>
      <c r="U878" s="41">
        <v>44474</v>
      </c>
      <c r="V878" s="42" t="s">
        <v>215</v>
      </c>
      <c r="W878" s="40" t="s">
        <v>54</v>
      </c>
      <c r="X878" s="44" t="str">
        <f>IFERROR(VLOOKUP(Abfalldokumentation!$R878,Artikel!A:C,3,FALSE),Abfalldokumentation!$R878)</f>
        <v>VOS-ABS ENTSORGUNG</v>
      </c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spans="1:40" ht="30" hidden="1" customHeight="1" x14ac:dyDescent="0.25">
      <c r="A879" s="73" t="str">
        <f>VLOOKUP(N879,'Linien - BU'!A:B,2,FALSE)</f>
        <v>BU1</v>
      </c>
      <c r="B879" s="74">
        <f t="shared" si="91"/>
        <v>18</v>
      </c>
      <c r="C879" s="75">
        <f>Abfalldokumentation!$U879</f>
        <v>44474</v>
      </c>
      <c r="D879" s="69" t="str">
        <f>IFERROR(IF(VLOOKUP(O879,'[1]Rohware 230'!$B:$C,2,FALSE)=0,"Rohware"),
IFERROR(IF(VLOOKUP(O879,[1]Sammelnr.!$B:$C,2,FALSE)=0,"Sammelnr. ungeschält ABS"),
IFERROR(IF(VLOOKUP(O879,[1]Sammelnr.!$E:$F,2,FALSE)=0,"Sammelnr. ungeschält VS"),
IFERROR(IF(VLOOKUP(O879,[1]Sammelnr.!$H:$I,2,FALSE)=0,"Sammelnr. geschält"),
IFERROR(IF(VLOOKUP(O879,[1]Offen!$B:$C,2,FALSE)=0,"Offen ungeschält ABS"),
IFERROR(IF(VLOOKUP(O879,[1]Offen!$E:$F,2,FALSE)=0,"Offen ungeschält VOS"),
IFERROR(IF(VLOOKUP(O879,[1]Offen!$H:$I,2,FALSE)=0,"Offen geschält RW"),
IFERROR(IF(VLOOKUP(O879,[1]Offen!$K:$L,2,FALSE)=0,"Offen vegan"),
IFERROR(IF(VLOOKUP(O879,[1]Offen!$N:$O,2,FALSE)=0,"Offen Zipfel"),
IFERROR(IF(VLOOKUP(O879,[1]Offen!$Q:$R,2,FALSE)=0,"Offen Endstücke"),
IFERROR(IF(VLOOKUP(O879,[1]Vakuumiert!$B:$C,2,FALSE)=0,"Vakuumierter VOS ungeschält"),
IFERROR(IF(VLOOKUP(O879,[1]Vakuumiert!$E:$F,2,FALSE)=0,"Vakuumierter ABS ungeschält"),
IFERROR(IF(VLOOKUP(O879,[1]Vakuumiert!$H:$I,2,FALSE)=0,"Vakuumierter VOS geschält"),
IFERROR(IF(VLOOKUP(O879,[1]Vakuumiert!$K:$L,2,FALSE)=0,"Vakuumierter VOS vegan"),
IFERROR(IF(VLOOKUP(O879,[1]Vakuumiert!$N:$O,2,FALSE)=0,"Vakuumierter VOS Zipfel"),
IFERROR(IF(VLOOKUP(O879,[1]Vakuumiert!$Q:$R,2,FALSE)=0,"Vakuumiert geschält"),
IFERROR(IF(VLOOKUP(O879,'[1]vakuumierte Fertigprodukte'!$B:$C,2,FALSE)=0,"Fertigprodukte"),
IFERROR(IF(VLOOKUP(O879,'[1]vakuumierte Fertigprodukte'!$E:$FI,2,FALSE)=0,"Vakuumierte Zipfel"),
IFERROR(IF(VLOOKUP(O879,[1]Wurste!$B:$C,2,FALSE)=0,"Räucherwürste"),
IFERROR(IF(VLOOKUP(O879,[1]Wurste!$E:$F,2,FALSE)=0,"URW/URGW Wurst"),
IFERROR(IF(VLOOKUP(O879,[1]Wurste!$H:$I,2,FALSE)=0,"HF-Wurst Vegan"),
IFERROR(IF(VLOOKUP(O879,[1]Wurste!$K:$L,2,FALSE)=0,"320er ohne Würste"),
IFERROR(IF(AND(OR(Abfalldokumentation!$A879="BU3",Abfalldokumentation!$A879="Verkauf"),Abfalldokumentation!$F879="Schimmel",Abfalldokumentation!$G879="keinen Abnehmer/kein Schälpersonal"),"Div. Zipfel, ES ohne Verwendung",VLOOKUP(Abfalldokumentation!$E879,Produktgruppen!A:B,2,FALSE)),"-")))))))))))))))))))))))</f>
        <v>Vorschmelz</v>
      </c>
      <c r="E879" s="76" t="str">
        <f>IFERROR(VLOOKUP(Abfalldokumentation!$O879,Artikel!A:C,3,FALSE),Abfalldokumentation!$O879)</f>
        <v>VOS URW-NATUR-EXTRA</v>
      </c>
      <c r="F879" s="76" t="str">
        <f>VLOOKUP(T879,'Liste Gründe'!A:D,2,FALSE)</f>
        <v>Schimmel</v>
      </c>
      <c r="G879" s="75" t="str">
        <f>IF(ISBLANK(V879),VLOOKUP(Abfalldokumentation!$P879,'Liste Gründe'!A:D,3,FALSE),V879)</f>
        <v>keine Verarbeitung</v>
      </c>
      <c r="H879" s="76" t="str">
        <f>IF(ISBLANK(Abfalldokumentation!$W879),"-",Abfalldokumentation!$W879)</f>
        <v>-</v>
      </c>
      <c r="I879" s="76">
        <f t="shared" si="92"/>
        <v>40</v>
      </c>
      <c r="J879" s="76" t="str">
        <f t="shared" si="93"/>
        <v>Produkte</v>
      </c>
      <c r="K879" s="76" t="str">
        <f t="shared" si="94"/>
        <v>BUs</v>
      </c>
      <c r="L879" s="76" t="str">
        <f t="shared" si="95"/>
        <v>Symptome</v>
      </c>
      <c r="M879" s="76">
        <f>IFERROR(VLOOKUP(Abfalldokumentation!$O879,Kennzahlen!S:V,3,FALSE)*Abfalldokumentation!$B879,"0")</f>
        <v>9</v>
      </c>
      <c r="N879" s="76" t="str">
        <f>IF(ISBLANK(Q879),VLOOKUP(Abfalldokumentation!$O879,'Linien - BU'!R:S,2,FALSE),Q879)</f>
        <v>RWV</v>
      </c>
      <c r="O879" s="77">
        <f t="shared" si="96"/>
        <v>29500947</v>
      </c>
      <c r="P879" s="77">
        <f t="shared" si="97"/>
        <v>12</v>
      </c>
      <c r="Q879" s="45" t="s">
        <v>202</v>
      </c>
      <c r="R879" s="46">
        <v>29500947</v>
      </c>
      <c r="S879" s="46">
        <v>18</v>
      </c>
      <c r="T879" s="46">
        <v>12</v>
      </c>
      <c r="U879" s="47">
        <v>44474</v>
      </c>
      <c r="V879" s="48" t="s">
        <v>22</v>
      </c>
      <c r="W879" s="46" t="s">
        <v>54</v>
      </c>
      <c r="X879" s="50" t="str">
        <f>IFERROR(VLOOKUP(Abfalldokumentation!$R879,Artikel!A:C,3,FALSE),Abfalldokumentation!$R879)</f>
        <v>VOS URW-NATUR-EXTRA</v>
      </c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spans="1:40" ht="30" hidden="1" customHeight="1" x14ac:dyDescent="0.25">
      <c r="A880" s="78" t="str">
        <f>VLOOKUP(N880,'Linien - BU'!A:B,2,FALSE)</f>
        <v>BU4</v>
      </c>
      <c r="B880" s="79">
        <f t="shared" si="91"/>
        <v>133</v>
      </c>
      <c r="C880" s="80">
        <f>Abfalldokumentation!$U880</f>
        <v>44474</v>
      </c>
      <c r="D880" s="69" t="str">
        <f>IFERROR(IF(VLOOKUP(O880,'[1]Rohware 230'!$B:$C,2,FALSE)=0,"Rohware"),
IFERROR(IF(VLOOKUP(O880,[1]Sammelnr.!$B:$C,2,FALSE)=0,"Sammelnr. ungeschält ABS"),
IFERROR(IF(VLOOKUP(O880,[1]Sammelnr.!$E:$F,2,FALSE)=0,"Sammelnr. ungeschält VS"),
IFERROR(IF(VLOOKUP(O880,[1]Sammelnr.!$H:$I,2,FALSE)=0,"Sammelnr. geschält"),
IFERROR(IF(VLOOKUP(O880,[1]Offen!$B:$C,2,FALSE)=0,"Offen ungeschält ABS"),
IFERROR(IF(VLOOKUP(O880,[1]Offen!$E:$F,2,FALSE)=0,"Offen ungeschält VOS"),
IFERROR(IF(VLOOKUP(O880,[1]Offen!$H:$I,2,FALSE)=0,"Offen geschält RW"),
IFERROR(IF(VLOOKUP(O880,[1]Offen!$K:$L,2,FALSE)=0,"Offen vegan"),
IFERROR(IF(VLOOKUP(O880,[1]Offen!$N:$O,2,FALSE)=0,"Offen Zipfel"),
IFERROR(IF(VLOOKUP(O880,[1]Offen!$Q:$R,2,FALSE)=0,"Offen Endstücke"),
IFERROR(IF(VLOOKUP(O880,[1]Vakuumiert!$B:$C,2,FALSE)=0,"Vakuumierter VOS ungeschält"),
IFERROR(IF(VLOOKUP(O880,[1]Vakuumiert!$E:$F,2,FALSE)=0,"Vakuumierter ABS ungeschält"),
IFERROR(IF(VLOOKUP(O880,[1]Vakuumiert!$H:$I,2,FALSE)=0,"Vakuumierter VOS geschält"),
IFERROR(IF(VLOOKUP(O880,[1]Vakuumiert!$K:$L,2,FALSE)=0,"Vakuumierter VOS vegan"),
IFERROR(IF(VLOOKUP(O880,[1]Vakuumiert!$N:$O,2,FALSE)=0,"Vakuumierter VOS Zipfel"),
IFERROR(IF(VLOOKUP(O880,[1]Vakuumiert!$Q:$R,2,FALSE)=0,"Vakuumiert geschält"),
IFERROR(IF(VLOOKUP(O880,'[1]vakuumierte Fertigprodukte'!$B:$C,2,FALSE)=0,"Fertigprodukte"),
IFERROR(IF(VLOOKUP(O880,'[1]vakuumierte Fertigprodukte'!$E:$FI,2,FALSE)=0,"Vakuumierte Zipfel"),
IFERROR(IF(VLOOKUP(O880,[1]Wurste!$B:$C,2,FALSE)=0,"Räucherwürste"),
IFERROR(IF(VLOOKUP(O880,[1]Wurste!$E:$F,2,FALSE)=0,"URW/URGW Wurst"),
IFERROR(IF(VLOOKUP(O880,[1]Wurste!$H:$I,2,FALSE)=0,"HF-Wurst Vegan"),
IFERROR(IF(VLOOKUP(O880,[1]Wurste!$K:$L,2,FALSE)=0,"320er ohne Würste"),
IFERROR(IF(AND(OR(Abfalldokumentation!$A880="BU3",Abfalldokumentation!$A880="Verkauf"),Abfalldokumentation!$F880="Schimmel",Abfalldokumentation!$G880="keinen Abnehmer/kein Schälpersonal"),"Div. Zipfel, ES ohne Verwendung",VLOOKUP(Abfalldokumentation!$E880,Produktgruppen!A:B,2,FALSE)),"-")))))))))))))))))))))))</f>
        <v>ABS</v>
      </c>
      <c r="E880" s="81" t="str">
        <f>IFERROR(VLOOKUP(Abfalldokumentation!$O880,Artikel!A:C,3,FALSE),Abfalldokumentation!$O880)</f>
        <v>ABS OLD-AMSTERDAM</v>
      </c>
      <c r="F880" s="81" t="str">
        <f>VLOOKUP(T880,'Liste Gründe'!A:D,2,FALSE)</f>
        <v>keinen Verwendungszweck</v>
      </c>
      <c r="G880" s="80" t="str">
        <f>IF(ISBLANK(V880),VLOOKUP(Abfalldokumentation!$P880,'Liste Gründe'!A:D,3,FALSE),V880)</f>
        <v>keinen Verwendungszweck</v>
      </c>
      <c r="H880" s="81" t="str">
        <f>IF(ISBLANK(Abfalldokumentation!$W880),"-",Abfalldokumentation!$W880)</f>
        <v>-</v>
      </c>
      <c r="I880" s="81">
        <f t="shared" si="92"/>
        <v>40</v>
      </c>
      <c r="J880" s="81" t="str">
        <f t="shared" si="93"/>
        <v>Produkte</v>
      </c>
      <c r="K880" s="81" t="str">
        <f t="shared" si="94"/>
        <v>BUs</v>
      </c>
      <c r="L880" s="81" t="str">
        <f t="shared" si="95"/>
        <v>Symptome</v>
      </c>
      <c r="M880" s="81">
        <f>IFERROR(VLOOKUP(Abfalldokumentation!$O880,Kennzahlen!S:V,3,FALSE)*Abfalldokumentation!$B880,"0")</f>
        <v>1.3300000000000001E-2</v>
      </c>
      <c r="N880" s="81" t="str">
        <f>IF(ISBLANK(Q880),VLOOKUP(Abfalldokumentation!$O880,'Linien - BU'!R:S,2,FALSE),Q880)</f>
        <v>Bu4</v>
      </c>
      <c r="O880" s="77">
        <f t="shared" si="96"/>
        <v>29501039</v>
      </c>
      <c r="P880" s="77">
        <f t="shared" si="97"/>
        <v>61</v>
      </c>
      <c r="Q880" s="39" t="s">
        <v>247</v>
      </c>
      <c r="R880" s="40">
        <v>29501039</v>
      </c>
      <c r="S880" s="40">
        <v>133</v>
      </c>
      <c r="T880" s="40">
        <v>61</v>
      </c>
      <c r="U880" s="41">
        <v>44474</v>
      </c>
      <c r="V880" s="42"/>
      <c r="W880" s="40" t="s">
        <v>54</v>
      </c>
      <c r="X880" s="44" t="str">
        <f>IFERROR(VLOOKUP(Abfalldokumentation!$R880,Artikel!A:C,3,FALSE),Abfalldokumentation!$R880)</f>
        <v>ABS OLD-AMSTERDAM</v>
      </c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spans="1:40" ht="30" hidden="1" customHeight="1" x14ac:dyDescent="0.25">
      <c r="A881" s="73" t="str">
        <f>VLOOKUP(N881,'Linien - BU'!A:B,2,FALSE)</f>
        <v>BU1</v>
      </c>
      <c r="B881" s="74">
        <f t="shared" si="91"/>
        <v>24</v>
      </c>
      <c r="C881" s="75">
        <f>Abfalldokumentation!$U881</f>
        <v>44474</v>
      </c>
      <c r="D881" s="69" t="str">
        <f>IFERROR(IF(VLOOKUP(O881,'[1]Rohware 230'!$B:$C,2,FALSE)=0,"Rohware"),
IFERROR(IF(VLOOKUP(O881,[1]Sammelnr.!$B:$C,2,FALSE)=0,"Sammelnr. ungeschält ABS"),
IFERROR(IF(VLOOKUP(O881,[1]Sammelnr.!$E:$F,2,FALSE)=0,"Sammelnr. ungeschält VS"),
IFERROR(IF(VLOOKUP(O881,[1]Sammelnr.!$H:$I,2,FALSE)=0,"Sammelnr. geschält"),
IFERROR(IF(VLOOKUP(O881,[1]Offen!$B:$C,2,FALSE)=0,"Offen ungeschält ABS"),
IFERROR(IF(VLOOKUP(O881,[1]Offen!$E:$F,2,FALSE)=0,"Offen ungeschält VOS"),
IFERROR(IF(VLOOKUP(O881,[1]Offen!$H:$I,2,FALSE)=0,"Offen geschält RW"),
IFERROR(IF(VLOOKUP(O881,[1]Offen!$K:$L,2,FALSE)=0,"Offen vegan"),
IFERROR(IF(VLOOKUP(O881,[1]Offen!$N:$O,2,FALSE)=0,"Offen Zipfel"),
IFERROR(IF(VLOOKUP(O881,[1]Offen!$Q:$R,2,FALSE)=0,"Offen Endstücke"),
IFERROR(IF(VLOOKUP(O881,[1]Vakuumiert!$B:$C,2,FALSE)=0,"Vakuumierter VOS ungeschält"),
IFERROR(IF(VLOOKUP(O881,[1]Vakuumiert!$E:$F,2,FALSE)=0,"Vakuumierter ABS ungeschält"),
IFERROR(IF(VLOOKUP(O881,[1]Vakuumiert!$H:$I,2,FALSE)=0,"Vakuumierter VOS geschält"),
IFERROR(IF(VLOOKUP(O881,[1]Vakuumiert!$K:$L,2,FALSE)=0,"Vakuumierter VOS vegan"),
IFERROR(IF(VLOOKUP(O881,[1]Vakuumiert!$N:$O,2,FALSE)=0,"Vakuumierter VOS Zipfel"),
IFERROR(IF(VLOOKUP(O881,[1]Vakuumiert!$Q:$R,2,FALSE)=0,"Vakuumiert geschält"),
IFERROR(IF(VLOOKUP(O881,'[1]vakuumierte Fertigprodukte'!$B:$C,2,FALSE)=0,"Fertigprodukte"),
IFERROR(IF(VLOOKUP(O881,'[1]vakuumierte Fertigprodukte'!$E:$FI,2,FALSE)=0,"Vakuumierte Zipfel"),
IFERROR(IF(VLOOKUP(O881,[1]Wurste!$B:$C,2,FALSE)=0,"Räucherwürste"),
IFERROR(IF(VLOOKUP(O881,[1]Wurste!$E:$F,2,FALSE)=0,"URW/URGW Wurst"),
IFERROR(IF(VLOOKUP(O881,[1]Wurste!$H:$I,2,FALSE)=0,"HF-Wurst Vegan"),
IFERROR(IF(VLOOKUP(O881,[1]Wurste!$K:$L,2,FALSE)=0,"320er ohne Würste"),
IFERROR(IF(AND(OR(Abfalldokumentation!$A881="BU3",Abfalldokumentation!$A881="Verkauf"),Abfalldokumentation!$F881="Schimmel",Abfalldokumentation!$G881="keinen Abnehmer/kein Schälpersonal"),"Div. Zipfel, ES ohne Verwendung",VLOOKUP(Abfalldokumentation!$E881,Produktgruppen!A:B,2,FALSE)),"-")))))))))))))))))))))))</f>
        <v>Vorschmelz</v>
      </c>
      <c r="E881" s="76" t="str">
        <f>IFERROR(VLOOKUP(Abfalldokumentation!$O881,Artikel!A:C,3,FALSE),Abfalldokumentation!$O881)</f>
        <v>VOS GRW-CHILI-NAT ZIPFE</v>
      </c>
      <c r="F881" s="76" t="str">
        <f>VLOOKUP(T881,'Liste Gründe'!A:D,2,FALSE)</f>
        <v>Schimmel</v>
      </c>
      <c r="G881" s="75" t="str">
        <f>IF(ISBLANK(V881),VLOOKUP(Abfalldokumentation!$P881,'Liste Gründe'!A:D,3,FALSE),V881)</f>
        <v>keine Verarbeitung</v>
      </c>
      <c r="H881" s="76" t="str">
        <f>IF(ISBLANK(Abfalldokumentation!$W881),"-",Abfalldokumentation!$W881)</f>
        <v>-</v>
      </c>
      <c r="I881" s="76">
        <f t="shared" si="92"/>
        <v>40</v>
      </c>
      <c r="J881" s="76" t="str">
        <f t="shared" si="93"/>
        <v>Produkte</v>
      </c>
      <c r="K881" s="76" t="str">
        <f t="shared" si="94"/>
        <v>BUs</v>
      </c>
      <c r="L881" s="76" t="str">
        <f t="shared" si="95"/>
        <v>Symptome</v>
      </c>
      <c r="M881" s="76">
        <f>IFERROR(VLOOKUP(Abfalldokumentation!$O881,Kennzahlen!S:V,3,FALSE)*Abfalldokumentation!$B881,"0")</f>
        <v>12</v>
      </c>
      <c r="N881" s="76" t="str">
        <f>IF(ISBLANK(Q881),VLOOKUP(Abfalldokumentation!$O881,'Linien - BU'!R:S,2,FALSE),Q881)</f>
        <v>Schmelze</v>
      </c>
      <c r="O881" s="77">
        <f t="shared" si="96"/>
        <v>29501078</v>
      </c>
      <c r="P881" s="77">
        <f t="shared" si="97"/>
        <v>12</v>
      </c>
      <c r="Q881" s="45" t="s">
        <v>184</v>
      </c>
      <c r="R881" s="46">
        <v>29501078</v>
      </c>
      <c r="S881" s="46">
        <v>24</v>
      </c>
      <c r="T881" s="46">
        <v>12</v>
      </c>
      <c r="U881" s="47">
        <v>44474</v>
      </c>
      <c r="V881" s="48" t="s">
        <v>22</v>
      </c>
      <c r="W881" s="46" t="s">
        <v>54</v>
      </c>
      <c r="X881" s="50" t="str">
        <f>IFERROR(VLOOKUP(Abfalldokumentation!$R881,Artikel!A:C,3,FALSE),Abfalldokumentation!$R881)</f>
        <v>VOS GRW-CHILI-NAT ZIPFE</v>
      </c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spans="1:40" ht="30" hidden="1" customHeight="1" x14ac:dyDescent="0.25">
      <c r="A882" s="78" t="str">
        <f>VLOOKUP(N882,'Linien - BU'!A:B,2,FALSE)</f>
        <v>BU4</v>
      </c>
      <c r="B882" s="79">
        <f t="shared" si="91"/>
        <v>55</v>
      </c>
      <c r="C882" s="80">
        <f>Abfalldokumentation!$U882</f>
        <v>44474</v>
      </c>
      <c r="D882" s="69" t="str">
        <f>IFERROR(IF(VLOOKUP(O882,'[1]Rohware 230'!$B:$C,2,FALSE)=0,"Rohware"),
IFERROR(IF(VLOOKUP(O882,[1]Sammelnr.!$B:$C,2,FALSE)=0,"Sammelnr. ungeschält ABS"),
IFERROR(IF(VLOOKUP(O882,[1]Sammelnr.!$E:$F,2,FALSE)=0,"Sammelnr. ungeschält VS"),
IFERROR(IF(VLOOKUP(O882,[1]Sammelnr.!$H:$I,2,FALSE)=0,"Sammelnr. geschält"),
IFERROR(IF(VLOOKUP(O882,[1]Offen!$B:$C,2,FALSE)=0,"Offen ungeschält ABS"),
IFERROR(IF(VLOOKUP(O882,[1]Offen!$E:$F,2,FALSE)=0,"Offen ungeschält VOS"),
IFERROR(IF(VLOOKUP(O882,[1]Offen!$H:$I,2,FALSE)=0,"Offen geschält RW"),
IFERROR(IF(VLOOKUP(O882,[1]Offen!$K:$L,2,FALSE)=0,"Offen vegan"),
IFERROR(IF(VLOOKUP(O882,[1]Offen!$N:$O,2,FALSE)=0,"Offen Zipfel"),
IFERROR(IF(VLOOKUP(O882,[1]Offen!$Q:$R,2,FALSE)=0,"Offen Endstücke"),
IFERROR(IF(VLOOKUP(O882,[1]Vakuumiert!$B:$C,2,FALSE)=0,"Vakuumierter VOS ungeschält"),
IFERROR(IF(VLOOKUP(O882,[1]Vakuumiert!$E:$F,2,FALSE)=0,"Vakuumierter ABS ungeschält"),
IFERROR(IF(VLOOKUP(O882,[1]Vakuumiert!$H:$I,2,FALSE)=0,"Vakuumierter VOS geschält"),
IFERROR(IF(VLOOKUP(O882,[1]Vakuumiert!$K:$L,2,FALSE)=0,"Vakuumierter VOS vegan"),
IFERROR(IF(VLOOKUP(O882,[1]Vakuumiert!$N:$O,2,FALSE)=0,"Vakuumierter VOS Zipfel"),
IFERROR(IF(VLOOKUP(O882,[1]Vakuumiert!$Q:$R,2,FALSE)=0,"Vakuumiert geschält"),
IFERROR(IF(VLOOKUP(O882,'[1]vakuumierte Fertigprodukte'!$B:$C,2,FALSE)=0,"Fertigprodukte"),
IFERROR(IF(VLOOKUP(O882,'[1]vakuumierte Fertigprodukte'!$E:$FI,2,FALSE)=0,"Vakuumierte Zipfel"),
IFERROR(IF(VLOOKUP(O882,[1]Wurste!$B:$C,2,FALSE)=0,"Räucherwürste"),
IFERROR(IF(VLOOKUP(O882,[1]Wurste!$E:$F,2,FALSE)=0,"URW/URGW Wurst"),
IFERROR(IF(VLOOKUP(O882,[1]Wurste!$H:$I,2,FALSE)=0,"HF-Wurst Vegan"),
IFERROR(IF(VLOOKUP(O882,[1]Wurste!$K:$L,2,FALSE)=0,"320er ohne Würste"),
IFERROR(IF(AND(OR(Abfalldokumentation!$A882="BU3",Abfalldokumentation!$A882="Verkauf"),Abfalldokumentation!$F882="Schimmel",Abfalldokumentation!$G882="keinen Abnehmer/kein Schälpersonal"),"Div. Zipfel, ES ohne Verwendung",VLOOKUP(Abfalldokumentation!$E882,Produktgruppen!A:B,2,FALSE)),"-")))))))))))))))))))))))</f>
        <v>ABS</v>
      </c>
      <c r="E882" s="81" t="str">
        <f>IFERROR(VLOOKUP(Abfalldokumentation!$O882,Artikel!A:C,3,FALSE),Abfalldokumentation!$O882)</f>
        <v>ABS BRIE-PAP</v>
      </c>
      <c r="F882" s="81" t="str">
        <f>VLOOKUP(T882,'Liste Gründe'!A:D,2,FALSE)</f>
        <v>keinen Verwendungszweck</v>
      </c>
      <c r="G882" s="80" t="str">
        <f>IF(ISBLANK(V882),VLOOKUP(Abfalldokumentation!$P882,'Liste Gründe'!A:D,3,FALSE),V882)</f>
        <v>keinen Verwendungszweck</v>
      </c>
      <c r="H882" s="81" t="str">
        <f>IF(ISBLANK(Abfalldokumentation!$W882),"-",Abfalldokumentation!$W882)</f>
        <v>-</v>
      </c>
      <c r="I882" s="81">
        <f t="shared" si="92"/>
        <v>40</v>
      </c>
      <c r="J882" s="81" t="str">
        <f t="shared" si="93"/>
        <v>Produkte</v>
      </c>
      <c r="K882" s="81" t="str">
        <f t="shared" si="94"/>
        <v>BUs</v>
      </c>
      <c r="L882" s="81" t="str">
        <f t="shared" si="95"/>
        <v>Symptome</v>
      </c>
      <c r="M882" s="81">
        <f>IFERROR(VLOOKUP(Abfalldokumentation!$O882,Kennzahlen!S:V,3,FALSE)*Abfalldokumentation!$B882,"0")</f>
        <v>0.55000000000000004</v>
      </c>
      <c r="N882" s="81" t="str">
        <f>IF(ISBLANK(Q882),VLOOKUP(Abfalldokumentation!$O882,'Linien - BU'!R:S,2,FALSE),Q882)</f>
        <v>Bu4</v>
      </c>
      <c r="O882" s="77">
        <f t="shared" si="96"/>
        <v>29501101</v>
      </c>
      <c r="P882" s="77">
        <f t="shared" si="97"/>
        <v>61</v>
      </c>
      <c r="Q882" s="39" t="s">
        <v>247</v>
      </c>
      <c r="R882" s="40">
        <v>29501101</v>
      </c>
      <c r="S882" s="40">
        <v>55</v>
      </c>
      <c r="T882" s="40">
        <v>61</v>
      </c>
      <c r="U882" s="41">
        <v>44474</v>
      </c>
      <c r="V882" s="42"/>
      <c r="W882" s="40" t="s">
        <v>54</v>
      </c>
      <c r="X882" s="44" t="str">
        <f>IFERROR(VLOOKUP(Abfalldokumentation!$R882,Artikel!A:C,3,FALSE),Abfalldokumentation!$R882)</f>
        <v>ABS BRIE-PAP</v>
      </c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spans="1:40" ht="30" hidden="1" customHeight="1" x14ac:dyDescent="0.25">
      <c r="A883" s="73" t="str">
        <f>VLOOKUP(N883,'Linien - BU'!A:B,2,FALSE)</f>
        <v>BU1</v>
      </c>
      <c r="B883" s="74">
        <f t="shared" si="91"/>
        <v>77.599999999999994</v>
      </c>
      <c r="C883" s="75">
        <f>Abfalldokumentation!$U883</f>
        <v>44474</v>
      </c>
      <c r="D883" s="69" t="str">
        <f>IFERROR(IF(VLOOKUP(O883,'[1]Rohware 230'!$B:$C,2,FALSE)=0,"Rohware"),
IFERROR(IF(VLOOKUP(O883,[1]Sammelnr.!$B:$C,2,FALSE)=0,"Sammelnr. ungeschält ABS"),
IFERROR(IF(VLOOKUP(O883,[1]Sammelnr.!$E:$F,2,FALSE)=0,"Sammelnr. ungeschält VS"),
IFERROR(IF(VLOOKUP(O883,[1]Sammelnr.!$H:$I,2,FALSE)=0,"Sammelnr. geschält"),
IFERROR(IF(VLOOKUP(O883,[1]Offen!$B:$C,2,FALSE)=0,"Offen ungeschält ABS"),
IFERROR(IF(VLOOKUP(O883,[1]Offen!$E:$F,2,FALSE)=0,"Offen ungeschält VOS"),
IFERROR(IF(VLOOKUP(O883,[1]Offen!$H:$I,2,FALSE)=0,"Offen geschält RW"),
IFERROR(IF(VLOOKUP(O883,[1]Offen!$K:$L,2,FALSE)=0,"Offen vegan"),
IFERROR(IF(VLOOKUP(O883,[1]Offen!$N:$O,2,FALSE)=0,"Offen Zipfel"),
IFERROR(IF(VLOOKUP(O883,[1]Offen!$Q:$R,2,FALSE)=0,"Offen Endstücke"),
IFERROR(IF(VLOOKUP(O883,[1]Vakuumiert!$B:$C,2,FALSE)=0,"Vakuumierter VOS ungeschält"),
IFERROR(IF(VLOOKUP(O883,[1]Vakuumiert!$E:$F,2,FALSE)=0,"Vakuumierter ABS ungeschält"),
IFERROR(IF(VLOOKUP(O883,[1]Vakuumiert!$H:$I,2,FALSE)=0,"Vakuumierter VOS geschält"),
IFERROR(IF(VLOOKUP(O883,[1]Vakuumiert!$K:$L,2,FALSE)=0,"Vakuumierter VOS vegan"),
IFERROR(IF(VLOOKUP(O883,[1]Vakuumiert!$N:$O,2,FALSE)=0,"Vakuumierter VOS Zipfel"),
IFERROR(IF(VLOOKUP(O883,[1]Vakuumiert!$Q:$R,2,FALSE)=0,"Vakuumiert geschält"),
IFERROR(IF(VLOOKUP(O883,'[1]vakuumierte Fertigprodukte'!$B:$C,2,FALSE)=0,"Fertigprodukte"),
IFERROR(IF(VLOOKUP(O883,'[1]vakuumierte Fertigprodukte'!$E:$FI,2,FALSE)=0,"Vakuumierte Zipfel"),
IFERROR(IF(VLOOKUP(O883,[1]Wurste!$B:$C,2,FALSE)=0,"Räucherwürste"),
IFERROR(IF(VLOOKUP(O883,[1]Wurste!$E:$F,2,FALSE)=0,"URW/URGW Wurst"),
IFERROR(IF(VLOOKUP(O883,[1]Wurste!$H:$I,2,FALSE)=0,"HF-Wurst Vegan"),
IFERROR(IF(VLOOKUP(O883,[1]Wurste!$K:$L,2,FALSE)=0,"320er ohne Würste"),
IFERROR(IF(AND(OR(Abfalldokumentation!$A883="BU3",Abfalldokumentation!$A883="Verkauf"),Abfalldokumentation!$F883="Schimmel",Abfalldokumentation!$G883="keinen Abnehmer/kein Schälpersonal"),"Div. Zipfel, ES ohne Verwendung",VLOOKUP(Abfalldokumentation!$E883,Produktgruppen!A:B,2,FALSE)),"-")))))))))))))))))))))))</f>
        <v>Vorschmelz</v>
      </c>
      <c r="E883" s="76" t="str">
        <f>IFERROR(VLOOKUP(Abfalldokumentation!$O883,Artikel!A:C,3,FALSE),Abfalldokumentation!$O883)</f>
        <v>VS Schinken geschält</v>
      </c>
      <c r="F883" s="76" t="str">
        <f>VLOOKUP(T883,'Liste Gründe'!A:D,2,FALSE)</f>
        <v>Schimmel</v>
      </c>
      <c r="G883" s="75" t="str">
        <f>IF(ISBLANK(V883),VLOOKUP(Abfalldokumentation!$P883,'Liste Gründe'!A:D,3,FALSE),V883)</f>
        <v>keine Verarbeitung</v>
      </c>
      <c r="H883" s="76" t="str">
        <f>IF(ISBLANK(Abfalldokumentation!$W883),"-",Abfalldokumentation!$W883)</f>
        <v>-</v>
      </c>
      <c r="I883" s="76">
        <f t="shared" si="92"/>
        <v>40</v>
      </c>
      <c r="J883" s="76" t="str">
        <f t="shared" si="93"/>
        <v>Produkte</v>
      </c>
      <c r="K883" s="76" t="str">
        <f t="shared" si="94"/>
        <v>BUs</v>
      </c>
      <c r="L883" s="76" t="str">
        <f t="shared" si="95"/>
        <v>Symptome</v>
      </c>
      <c r="M883" s="76">
        <f>IFERROR(VLOOKUP(Abfalldokumentation!$O883,Kennzahlen!S:V,3,FALSE)*Abfalldokumentation!$B883,"0")</f>
        <v>72.928479999999993</v>
      </c>
      <c r="N883" s="76" t="str">
        <f>IF(ISBLANK(Q883),VLOOKUP(Abfalldokumentation!$O883,'Linien - BU'!R:S,2,FALSE),Q883)</f>
        <v>Schmelze</v>
      </c>
      <c r="O883" s="77">
        <f t="shared" si="96"/>
        <v>29600025</v>
      </c>
      <c r="P883" s="77">
        <f t="shared" si="97"/>
        <v>12</v>
      </c>
      <c r="Q883" s="45" t="s">
        <v>184</v>
      </c>
      <c r="R883" s="46">
        <v>29600025</v>
      </c>
      <c r="S883" s="46">
        <v>77.599999999999994</v>
      </c>
      <c r="T883" s="46">
        <v>12</v>
      </c>
      <c r="U883" s="47">
        <v>44474</v>
      </c>
      <c r="V883" s="48" t="s">
        <v>22</v>
      </c>
      <c r="W883" s="46" t="s">
        <v>54</v>
      </c>
      <c r="X883" s="50" t="str">
        <f>IFERROR(VLOOKUP(Abfalldokumentation!$R883,Artikel!A:C,3,FALSE),Abfalldokumentation!$R883)</f>
        <v>VS Schinken geschält</v>
      </c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spans="1:40" ht="30" hidden="1" customHeight="1" x14ac:dyDescent="0.25">
      <c r="A884" s="78" t="str">
        <f>VLOOKUP(N884,'Linien - BU'!A:B,2,FALSE)</f>
        <v>BU1</v>
      </c>
      <c r="B884" s="79">
        <f t="shared" si="91"/>
        <v>23</v>
      </c>
      <c r="C884" s="80">
        <f>Abfalldokumentation!$U884</f>
        <v>44474</v>
      </c>
      <c r="D884" s="69" t="str">
        <f>IFERROR(IF(VLOOKUP(O884,'[1]Rohware 230'!$B:$C,2,FALSE)=0,"Rohware"),
IFERROR(IF(VLOOKUP(O884,[1]Sammelnr.!$B:$C,2,FALSE)=0,"Sammelnr. ungeschält ABS"),
IFERROR(IF(VLOOKUP(O884,[1]Sammelnr.!$E:$F,2,FALSE)=0,"Sammelnr. ungeschält VS"),
IFERROR(IF(VLOOKUP(O884,[1]Sammelnr.!$H:$I,2,FALSE)=0,"Sammelnr. geschält"),
IFERROR(IF(VLOOKUP(O884,[1]Offen!$B:$C,2,FALSE)=0,"Offen ungeschält ABS"),
IFERROR(IF(VLOOKUP(O884,[1]Offen!$E:$F,2,FALSE)=0,"Offen ungeschält VOS"),
IFERROR(IF(VLOOKUP(O884,[1]Offen!$H:$I,2,FALSE)=0,"Offen geschält RW"),
IFERROR(IF(VLOOKUP(O884,[1]Offen!$K:$L,2,FALSE)=0,"Offen vegan"),
IFERROR(IF(VLOOKUP(O884,[1]Offen!$N:$O,2,FALSE)=0,"Offen Zipfel"),
IFERROR(IF(VLOOKUP(O884,[1]Offen!$Q:$R,2,FALSE)=0,"Offen Endstücke"),
IFERROR(IF(VLOOKUP(O884,[1]Vakuumiert!$B:$C,2,FALSE)=0,"Vakuumierter VOS ungeschält"),
IFERROR(IF(VLOOKUP(O884,[1]Vakuumiert!$E:$F,2,FALSE)=0,"Vakuumierter ABS ungeschält"),
IFERROR(IF(VLOOKUP(O884,[1]Vakuumiert!$H:$I,2,FALSE)=0,"Vakuumierter VOS geschält"),
IFERROR(IF(VLOOKUP(O884,[1]Vakuumiert!$K:$L,2,FALSE)=0,"Vakuumierter VOS vegan"),
IFERROR(IF(VLOOKUP(O884,[1]Vakuumiert!$N:$O,2,FALSE)=0,"Vakuumierter VOS Zipfel"),
IFERROR(IF(VLOOKUP(O884,[1]Vakuumiert!$Q:$R,2,FALSE)=0,"Vakuumiert geschält"),
IFERROR(IF(VLOOKUP(O884,'[1]vakuumierte Fertigprodukte'!$B:$C,2,FALSE)=0,"Fertigprodukte"),
IFERROR(IF(VLOOKUP(O884,'[1]vakuumierte Fertigprodukte'!$E:$FI,2,FALSE)=0,"Vakuumierte Zipfel"),
IFERROR(IF(VLOOKUP(O884,[1]Wurste!$B:$C,2,FALSE)=0,"Räucherwürste"),
IFERROR(IF(VLOOKUP(O884,[1]Wurste!$E:$F,2,FALSE)=0,"URW/URGW Wurst"),
IFERROR(IF(VLOOKUP(O884,[1]Wurste!$H:$I,2,FALSE)=0,"HF-Wurst Vegan"),
IFERROR(IF(VLOOKUP(O884,[1]Wurste!$K:$L,2,FALSE)=0,"320er ohne Würste"),
IFERROR(IF(AND(OR(Abfalldokumentation!$A884="BU3",Abfalldokumentation!$A884="Verkauf"),Abfalldokumentation!$F884="Schimmel",Abfalldokumentation!$G884="keinen Abnehmer/kein Schälpersonal"),"Div. Zipfel, ES ohne Verwendung",VLOOKUP(Abfalldokumentation!$E884,Produktgruppen!A:B,2,FALSE)),"-")))))))))))))))))))))))</f>
        <v>Vorschmelz</v>
      </c>
      <c r="E884" s="81" t="str">
        <f>IFERROR(VLOOKUP(Abfalldokumentation!$O884,Artikel!A:C,3,FALSE),Abfalldokumentation!$O884)</f>
        <v>VS Chili geschält</v>
      </c>
      <c r="F884" s="81" t="str">
        <f>VLOOKUP(T884,'Liste Gründe'!A:D,2,FALSE)</f>
        <v>Schimmel</v>
      </c>
      <c r="G884" s="80" t="str">
        <f>IF(ISBLANK(V884),VLOOKUP(Abfalldokumentation!$P884,'Liste Gründe'!A:D,3,FALSE),V884)</f>
        <v>keine Verarbeitung</v>
      </c>
      <c r="H884" s="81" t="str">
        <f>IF(ISBLANK(Abfalldokumentation!$W884),"-",Abfalldokumentation!$W884)</f>
        <v>-</v>
      </c>
      <c r="I884" s="81">
        <f t="shared" si="92"/>
        <v>40</v>
      </c>
      <c r="J884" s="81" t="str">
        <f t="shared" si="93"/>
        <v>Produkte</v>
      </c>
      <c r="K884" s="81" t="str">
        <f t="shared" si="94"/>
        <v>BUs</v>
      </c>
      <c r="L884" s="81" t="str">
        <f t="shared" si="95"/>
        <v>Symptome</v>
      </c>
      <c r="M884" s="81">
        <f>IFERROR(VLOOKUP(Abfalldokumentation!$O884,Kennzahlen!S:V,3,FALSE)*Abfalldokumentation!$B884,"0")</f>
        <v>21.438300000000002</v>
      </c>
      <c r="N884" s="81" t="str">
        <f>IF(ISBLANK(Q884),VLOOKUP(Abfalldokumentation!$O884,'Linien - BU'!R:S,2,FALSE),Q884)</f>
        <v>Schmelze</v>
      </c>
      <c r="O884" s="77">
        <f t="shared" si="96"/>
        <v>29600027</v>
      </c>
      <c r="P884" s="77">
        <f t="shared" si="97"/>
        <v>12</v>
      </c>
      <c r="Q884" s="39" t="s">
        <v>184</v>
      </c>
      <c r="R884" s="40">
        <v>29600027</v>
      </c>
      <c r="S884" s="40">
        <v>23</v>
      </c>
      <c r="T884" s="40">
        <v>12</v>
      </c>
      <c r="U884" s="41">
        <v>44474</v>
      </c>
      <c r="V884" s="42" t="s">
        <v>22</v>
      </c>
      <c r="W884" s="40" t="s">
        <v>54</v>
      </c>
      <c r="X884" s="44" t="str">
        <f>IFERROR(VLOOKUP(Abfalldokumentation!$R884,Artikel!A:C,3,FALSE),Abfalldokumentation!$R884)</f>
        <v>VS Chili geschält</v>
      </c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spans="1:40" ht="30" hidden="1" customHeight="1" x14ac:dyDescent="0.25">
      <c r="A885" s="73" t="str">
        <f>VLOOKUP(N885,'Linien - BU'!A:B,2,FALSE)</f>
        <v>BU4</v>
      </c>
      <c r="B885" s="74">
        <f t="shared" si="91"/>
        <v>325</v>
      </c>
      <c r="C885" s="75">
        <f>Abfalldokumentation!$U885</f>
        <v>44474</v>
      </c>
      <c r="D885" s="69" t="str">
        <f>IFERROR(IF(VLOOKUP(O885,'[1]Rohware 230'!$B:$C,2,FALSE)=0,"Rohware"),
IFERROR(IF(VLOOKUP(O885,[1]Sammelnr.!$B:$C,2,FALSE)=0,"Sammelnr. ungeschält ABS"),
IFERROR(IF(VLOOKUP(O885,[1]Sammelnr.!$E:$F,2,FALSE)=0,"Sammelnr. ungeschält VS"),
IFERROR(IF(VLOOKUP(O885,[1]Sammelnr.!$H:$I,2,FALSE)=0,"Sammelnr. geschält"),
IFERROR(IF(VLOOKUP(O885,[1]Offen!$B:$C,2,FALSE)=0,"Offen ungeschält ABS"),
IFERROR(IF(VLOOKUP(O885,[1]Offen!$E:$F,2,FALSE)=0,"Offen ungeschält VOS"),
IFERROR(IF(VLOOKUP(O885,[1]Offen!$H:$I,2,FALSE)=0,"Offen geschält RW"),
IFERROR(IF(VLOOKUP(O885,[1]Offen!$K:$L,2,FALSE)=0,"Offen vegan"),
IFERROR(IF(VLOOKUP(O885,[1]Offen!$N:$O,2,FALSE)=0,"Offen Zipfel"),
IFERROR(IF(VLOOKUP(O885,[1]Offen!$Q:$R,2,FALSE)=0,"Offen Endstücke"),
IFERROR(IF(VLOOKUP(O885,[1]Vakuumiert!$B:$C,2,FALSE)=0,"Vakuumierter VOS ungeschält"),
IFERROR(IF(VLOOKUP(O885,[1]Vakuumiert!$E:$F,2,FALSE)=0,"Vakuumierter ABS ungeschält"),
IFERROR(IF(VLOOKUP(O885,[1]Vakuumiert!$H:$I,2,FALSE)=0,"Vakuumierter VOS geschält"),
IFERROR(IF(VLOOKUP(O885,[1]Vakuumiert!$K:$L,2,FALSE)=0,"Vakuumierter VOS vegan"),
IFERROR(IF(VLOOKUP(O885,[1]Vakuumiert!$N:$O,2,FALSE)=0,"Vakuumierter VOS Zipfel"),
IFERROR(IF(VLOOKUP(O885,[1]Vakuumiert!$Q:$R,2,FALSE)=0,"Vakuumiert geschält"),
IFERROR(IF(VLOOKUP(O885,'[1]vakuumierte Fertigprodukte'!$B:$C,2,FALSE)=0,"Fertigprodukte"),
IFERROR(IF(VLOOKUP(O885,'[1]vakuumierte Fertigprodukte'!$E:$FI,2,FALSE)=0,"Vakuumierte Zipfel"),
IFERROR(IF(VLOOKUP(O885,[1]Wurste!$B:$C,2,FALSE)=0,"Räucherwürste"),
IFERROR(IF(VLOOKUP(O885,[1]Wurste!$E:$F,2,FALSE)=0,"URW/URGW Wurst"),
IFERROR(IF(VLOOKUP(O885,[1]Wurste!$H:$I,2,FALSE)=0,"HF-Wurst Vegan"),
IFERROR(IF(VLOOKUP(O885,[1]Wurste!$K:$L,2,FALSE)=0,"320er ohne Würste"),
IFERROR(IF(AND(OR(Abfalldokumentation!$A885="BU3",Abfalldokumentation!$A885="Verkauf"),Abfalldokumentation!$F885="Schimmel",Abfalldokumentation!$G885="keinen Abnehmer/kein Schälpersonal"),"Div. Zipfel, ES ohne Verwendung",VLOOKUP(Abfalldokumentation!$E885,Produktgruppen!A:B,2,FALSE)),"-")))))))))))))))))))))))</f>
        <v>ABS</v>
      </c>
      <c r="E885" s="76" t="str">
        <f>IFERROR(VLOOKUP(Abfalldokumentation!$O885,Artikel!A:C,3,FALSE),Abfalldokumentation!$O885)</f>
        <v>ABS BLU-FOU-VAKU</v>
      </c>
      <c r="F885" s="76" t="str">
        <f>VLOOKUP(T885,'Liste Gründe'!A:D,2,FALSE)</f>
        <v>Schimmel</v>
      </c>
      <c r="G885" s="75" t="str">
        <f>IF(ISBLANK(V885),VLOOKUP(Abfalldokumentation!$P885,'Liste Gründe'!A:D,3,FALSE),V885)</f>
        <v>gesammelt für möglichen Einsatz</v>
      </c>
      <c r="H885" s="76" t="str">
        <f>IF(ISBLANK(Abfalldokumentation!$W885),"-",Abfalldokumentation!$W885)</f>
        <v>-</v>
      </c>
      <c r="I885" s="76">
        <f t="shared" si="92"/>
        <v>40</v>
      </c>
      <c r="J885" s="76" t="str">
        <f t="shared" si="93"/>
        <v>Produkte</v>
      </c>
      <c r="K885" s="76" t="str">
        <f t="shared" si="94"/>
        <v>BUs</v>
      </c>
      <c r="L885" s="76" t="str">
        <f t="shared" si="95"/>
        <v>Symptome</v>
      </c>
      <c r="M885" s="76">
        <f>IFERROR(VLOOKUP(Abfalldokumentation!$O885,Kennzahlen!S:V,3,FALSE)*Abfalldokumentation!$B885,"0")</f>
        <v>7.8</v>
      </c>
      <c r="N885" s="76" t="str">
        <f>IF(ISBLANK(Q885),VLOOKUP(Abfalldokumentation!$O885,'Linien - BU'!R:S,2,FALSE),Q885)</f>
        <v>BU4</v>
      </c>
      <c r="O885" s="77">
        <f t="shared" si="96"/>
        <v>49500196</v>
      </c>
      <c r="P885" s="77">
        <f t="shared" si="97"/>
        <v>12</v>
      </c>
      <c r="Q885" s="45" t="s">
        <v>9</v>
      </c>
      <c r="R885" s="46">
        <v>49500196</v>
      </c>
      <c r="S885" s="46">
        <v>325</v>
      </c>
      <c r="T885" s="46">
        <v>12</v>
      </c>
      <c r="U885" s="47">
        <v>44474</v>
      </c>
      <c r="V885" s="48" t="s">
        <v>23</v>
      </c>
      <c r="W885" s="46" t="s">
        <v>54</v>
      </c>
      <c r="X885" s="50" t="str">
        <f>IFERROR(VLOOKUP(Abfalldokumentation!$R885,Artikel!A:C,3,FALSE),Abfalldokumentation!$R885)</f>
        <v>ABS BLU-FOU-VAKU</v>
      </c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spans="1:40" ht="30" hidden="1" customHeight="1" x14ac:dyDescent="0.25">
      <c r="A886" s="78" t="str">
        <f>VLOOKUP(N886,'Linien - BU'!A:B,2,FALSE)</f>
        <v>BU2</v>
      </c>
      <c r="B886" s="79">
        <f t="shared" si="91"/>
        <v>15</v>
      </c>
      <c r="C886" s="80">
        <f>Abfalldokumentation!$U886</f>
        <v>44474</v>
      </c>
      <c r="D886" s="69" t="str">
        <f>IFERROR(IF(VLOOKUP(O886,'[1]Rohware 230'!$B:$C,2,FALSE)=0,"Rohware"),
IFERROR(IF(VLOOKUP(O886,[1]Sammelnr.!$B:$C,2,FALSE)=0,"Sammelnr. ungeschält ABS"),
IFERROR(IF(VLOOKUP(O886,[1]Sammelnr.!$E:$F,2,FALSE)=0,"Sammelnr. ungeschält VS"),
IFERROR(IF(VLOOKUP(O886,[1]Sammelnr.!$H:$I,2,FALSE)=0,"Sammelnr. geschält"),
IFERROR(IF(VLOOKUP(O886,[1]Offen!$B:$C,2,FALSE)=0,"Offen ungeschält ABS"),
IFERROR(IF(VLOOKUP(O886,[1]Offen!$E:$F,2,FALSE)=0,"Offen ungeschält VOS"),
IFERROR(IF(VLOOKUP(O886,[1]Offen!$H:$I,2,FALSE)=0,"Offen geschält RW"),
IFERROR(IF(VLOOKUP(O886,[1]Offen!$K:$L,2,FALSE)=0,"Offen vegan"),
IFERROR(IF(VLOOKUP(O886,[1]Offen!$N:$O,2,FALSE)=0,"Offen Zipfel"),
IFERROR(IF(VLOOKUP(O886,[1]Offen!$Q:$R,2,FALSE)=0,"Offen Endstücke"),
IFERROR(IF(VLOOKUP(O886,[1]Vakuumiert!$B:$C,2,FALSE)=0,"Vakuumierter VOS ungeschält"),
IFERROR(IF(VLOOKUP(O886,[1]Vakuumiert!$E:$F,2,FALSE)=0,"Vakuumierter ABS ungeschält"),
IFERROR(IF(VLOOKUP(O886,[1]Vakuumiert!$H:$I,2,FALSE)=0,"Vakuumierter VOS geschält"),
IFERROR(IF(VLOOKUP(O886,[1]Vakuumiert!$K:$L,2,FALSE)=0,"Vakuumierter VOS vegan"),
IFERROR(IF(VLOOKUP(O886,[1]Vakuumiert!$N:$O,2,FALSE)=0,"Vakuumierter VOS Zipfel"),
IFERROR(IF(VLOOKUP(O886,[1]Vakuumiert!$Q:$R,2,FALSE)=0,"Vakuumiert geschält"),
IFERROR(IF(VLOOKUP(O886,'[1]vakuumierte Fertigprodukte'!$B:$C,2,FALSE)=0,"Fertigprodukte"),
IFERROR(IF(VLOOKUP(O886,'[1]vakuumierte Fertigprodukte'!$E:$FI,2,FALSE)=0,"Vakuumierte Zipfel"),
IFERROR(IF(VLOOKUP(O886,[1]Wurste!$B:$C,2,FALSE)=0,"Räucherwürste"),
IFERROR(IF(VLOOKUP(O886,[1]Wurste!$E:$F,2,FALSE)=0,"URW/URGW Wurst"),
IFERROR(IF(VLOOKUP(O886,[1]Wurste!$H:$I,2,FALSE)=0,"HF-Wurst Vegan"),
IFERROR(IF(VLOOKUP(O886,[1]Wurste!$K:$L,2,FALSE)=0,"320er ohne Würste"),
IFERROR(IF(AND(OR(Abfalldokumentation!$A886="BU3",Abfalldokumentation!$A886="Verkauf"),Abfalldokumentation!$F886="Schimmel",Abfalldokumentation!$G886="keinen Abnehmer/kein Schälpersonal"),"Div. Zipfel, ES ohne Verwendung",VLOOKUP(Abfalldokumentation!$E886,Produktgruppen!A:B,2,FALSE)),"-")))))))))))))))))))))))</f>
        <v>Rohware</v>
      </c>
      <c r="E886" s="81" t="str">
        <f>IFERROR(VLOOKUP(Abfalldokumentation!$O886,Artikel!A:C,3,FALSE),Abfalldokumentation!$O886)</f>
        <v>Blöcke</v>
      </c>
      <c r="F886" s="81" t="str">
        <f>VLOOKUP(T886,'Liste Gründe'!A:D,2,FALSE)</f>
        <v>Schimmel</v>
      </c>
      <c r="G886" s="80" t="str">
        <f>IF(ISBLANK(V886),VLOOKUP(Abfalldokumentation!$P886,'Liste Gründe'!A:D,3,FALSE),V886)</f>
        <v>Luftzieher/Folienriss durch Transport</v>
      </c>
      <c r="H886" s="81" t="str">
        <f>IF(ISBLANK(Abfalldokumentation!$W886),"-",Abfalldokumentation!$W886)</f>
        <v>-</v>
      </c>
      <c r="I886" s="81">
        <f t="shared" si="92"/>
        <v>40</v>
      </c>
      <c r="J886" s="81" t="str">
        <f t="shared" si="93"/>
        <v>Produkte</v>
      </c>
      <c r="K886" s="81" t="str">
        <f t="shared" si="94"/>
        <v>BUs</v>
      </c>
      <c r="L886" s="81" t="str">
        <f t="shared" si="95"/>
        <v>Symptome</v>
      </c>
      <c r="M886" s="81" t="str">
        <f>IFERROR(VLOOKUP(Abfalldokumentation!$O886,Kennzahlen!S:V,3,FALSE)*Abfalldokumentation!$B886,"0")</f>
        <v>0</v>
      </c>
      <c r="N886" s="81" t="str">
        <f>IF(ISBLANK(Q886),VLOOKUP(Abfalldokumentation!$O886,'Linien - BU'!R:S,2,FALSE),Q886)</f>
        <v>Bu2</v>
      </c>
      <c r="O886" s="77" t="str">
        <f t="shared" si="96"/>
        <v>Blöcke</v>
      </c>
      <c r="P886" s="77">
        <f t="shared" si="97"/>
        <v>12</v>
      </c>
      <c r="Q886" s="39" t="s">
        <v>230</v>
      </c>
      <c r="R886" s="40" t="s">
        <v>208</v>
      </c>
      <c r="S886" s="40">
        <v>15</v>
      </c>
      <c r="T886" s="40">
        <v>12</v>
      </c>
      <c r="U886" s="41">
        <v>44474</v>
      </c>
      <c r="V886" s="42" t="s">
        <v>30</v>
      </c>
      <c r="W886" s="40" t="s">
        <v>54</v>
      </c>
      <c r="X886" s="44" t="str">
        <f>IFERROR(VLOOKUP(Abfalldokumentation!$R886,Artikel!A:C,3,FALSE),Abfalldokumentation!$R886)</f>
        <v>Blöcke</v>
      </c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spans="1:40" ht="30" hidden="1" customHeight="1" x14ac:dyDescent="0.25">
      <c r="A887" s="73" t="str">
        <f>VLOOKUP(N887,'Linien - BU'!A:B,2,FALSE)</f>
        <v>BU1</v>
      </c>
      <c r="B887" s="74">
        <f t="shared" si="91"/>
        <v>56</v>
      </c>
      <c r="C887" s="75">
        <f>Abfalldokumentation!$U887</f>
        <v>44474</v>
      </c>
      <c r="D887" s="69" t="str">
        <f>IFERROR(IF(VLOOKUP(O887,'[1]Rohware 230'!$B:$C,2,FALSE)=0,"Rohware"),
IFERROR(IF(VLOOKUP(O887,[1]Sammelnr.!$B:$C,2,FALSE)=0,"Sammelnr. ungeschält ABS"),
IFERROR(IF(VLOOKUP(O887,[1]Sammelnr.!$E:$F,2,FALSE)=0,"Sammelnr. ungeschält VS"),
IFERROR(IF(VLOOKUP(O887,[1]Sammelnr.!$H:$I,2,FALSE)=0,"Sammelnr. geschält"),
IFERROR(IF(VLOOKUP(O887,[1]Offen!$B:$C,2,FALSE)=0,"Offen ungeschält ABS"),
IFERROR(IF(VLOOKUP(O887,[1]Offen!$E:$F,2,FALSE)=0,"Offen ungeschält VOS"),
IFERROR(IF(VLOOKUP(O887,[1]Offen!$H:$I,2,FALSE)=0,"Offen geschält RW"),
IFERROR(IF(VLOOKUP(O887,[1]Offen!$K:$L,2,FALSE)=0,"Offen vegan"),
IFERROR(IF(VLOOKUP(O887,[1]Offen!$N:$O,2,FALSE)=0,"Offen Zipfel"),
IFERROR(IF(VLOOKUP(O887,[1]Offen!$Q:$R,2,FALSE)=0,"Offen Endstücke"),
IFERROR(IF(VLOOKUP(O887,[1]Vakuumiert!$B:$C,2,FALSE)=0,"Vakuumierter VOS ungeschält"),
IFERROR(IF(VLOOKUP(O887,[1]Vakuumiert!$E:$F,2,FALSE)=0,"Vakuumierter ABS ungeschält"),
IFERROR(IF(VLOOKUP(O887,[1]Vakuumiert!$H:$I,2,FALSE)=0,"Vakuumierter VOS geschält"),
IFERROR(IF(VLOOKUP(O887,[1]Vakuumiert!$K:$L,2,FALSE)=0,"Vakuumierter VOS vegan"),
IFERROR(IF(VLOOKUP(O887,[1]Vakuumiert!$N:$O,2,FALSE)=0,"Vakuumierter VOS Zipfel"),
IFERROR(IF(VLOOKUP(O887,[1]Vakuumiert!$Q:$R,2,FALSE)=0,"Vakuumiert geschält"),
IFERROR(IF(VLOOKUP(O887,'[1]vakuumierte Fertigprodukte'!$B:$C,2,FALSE)=0,"Fertigprodukte"),
IFERROR(IF(VLOOKUP(O887,'[1]vakuumierte Fertigprodukte'!$E:$FI,2,FALSE)=0,"Vakuumierte Zipfel"),
IFERROR(IF(VLOOKUP(O887,[1]Wurste!$B:$C,2,FALSE)=0,"Räucherwürste"),
IFERROR(IF(VLOOKUP(O887,[1]Wurste!$E:$F,2,FALSE)=0,"URW/URGW Wurst"),
IFERROR(IF(VLOOKUP(O887,[1]Wurste!$H:$I,2,FALSE)=0,"HF-Wurst Vegan"),
IFERROR(IF(VLOOKUP(O887,[1]Wurste!$K:$L,2,FALSE)=0,"320er ohne Würste"),
IFERROR(IF(AND(OR(Abfalldokumentation!$A887="BU3",Abfalldokumentation!$A887="Verkauf"),Abfalldokumentation!$F887="Schimmel",Abfalldokumentation!$G887="keinen Abnehmer/kein Schälpersonal"),"Div. Zipfel, ES ohne Verwendung",VLOOKUP(Abfalldokumentation!$E887,Produktgruppen!A:B,2,FALSE)),"-")))))))))))))))))))))))</f>
        <v>Fertigware</v>
      </c>
      <c r="E887" s="76" t="str">
        <f>IFERROR(VLOOKUP(Abfalldokumentation!$O887,Artikel!A:C,3,FALSE),Abfalldokumentation!$O887)</f>
        <v>Creme Noblesse</v>
      </c>
      <c r="F887" s="76" t="str">
        <f>VLOOKUP(T887,'Liste Gründe'!A:D,2,FALSE)</f>
        <v>Rest</v>
      </c>
      <c r="G887" s="75" t="str">
        <f>IF(ISBLANK(V887),VLOOKUP(Abfalldokumentation!$P887,'Liste Gründe'!A:D,3,FALSE),V887)</f>
        <v>Metall</v>
      </c>
      <c r="H887" s="76" t="str">
        <f>IF(ISBLANK(Abfalldokumentation!$W887),"-",Abfalldokumentation!$W887)</f>
        <v>-</v>
      </c>
      <c r="I887" s="76">
        <f t="shared" si="92"/>
        <v>40</v>
      </c>
      <c r="J887" s="76" t="str">
        <f t="shared" si="93"/>
        <v>Produkte</v>
      </c>
      <c r="K887" s="76" t="str">
        <f t="shared" si="94"/>
        <v>BUs</v>
      </c>
      <c r="L887" s="76" t="str">
        <f t="shared" si="95"/>
        <v>Symptome</v>
      </c>
      <c r="M887" s="76" t="str">
        <f>IFERROR(VLOOKUP(Abfalldokumentation!$O887,Kennzahlen!S:V,3,FALSE)*Abfalldokumentation!$B887,"0")</f>
        <v>0</v>
      </c>
      <c r="N887" s="76" t="str">
        <f>IF(ISBLANK(Q887),VLOOKUP(Abfalldokumentation!$O887,'Linien - BU'!R:S,2,FALSE),Q887)</f>
        <v>Abfüllung</v>
      </c>
      <c r="O887" s="77" t="str">
        <f t="shared" si="96"/>
        <v>Creme Noblesse</v>
      </c>
      <c r="P887" s="77">
        <f t="shared" si="97"/>
        <v>40</v>
      </c>
      <c r="Q887" s="45" t="s">
        <v>180</v>
      </c>
      <c r="R887" s="46" t="s">
        <v>299</v>
      </c>
      <c r="S887" s="46">
        <v>56</v>
      </c>
      <c r="T887" s="46">
        <v>40</v>
      </c>
      <c r="U887" s="47">
        <v>44474</v>
      </c>
      <c r="V887" s="48" t="s">
        <v>195</v>
      </c>
      <c r="W887" s="46" t="s">
        <v>54</v>
      </c>
      <c r="X887" s="50" t="str">
        <f>IFERROR(VLOOKUP(Abfalldokumentation!$R887,Artikel!A:C,3,FALSE),Abfalldokumentation!$R887)</f>
        <v>Creme Noblesse</v>
      </c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spans="1:40" ht="30" hidden="1" customHeight="1" x14ac:dyDescent="0.25">
      <c r="A888" s="78" t="str">
        <f>VLOOKUP(N888,'Linien - BU'!A:B,2,FALSE)</f>
        <v>BU1</v>
      </c>
      <c r="B888" s="79">
        <f t="shared" si="91"/>
        <v>36.200000000000003</v>
      </c>
      <c r="C888" s="80">
        <f>Abfalldokumentation!$U888</f>
        <v>44474</v>
      </c>
      <c r="D888" s="69" t="str">
        <f>IFERROR(IF(VLOOKUP(O888,'[1]Rohware 230'!$B:$C,2,FALSE)=0,"Rohware"),
IFERROR(IF(VLOOKUP(O888,[1]Sammelnr.!$B:$C,2,FALSE)=0,"Sammelnr. ungeschält ABS"),
IFERROR(IF(VLOOKUP(O888,[1]Sammelnr.!$E:$F,2,FALSE)=0,"Sammelnr. ungeschält VS"),
IFERROR(IF(VLOOKUP(O888,[1]Sammelnr.!$H:$I,2,FALSE)=0,"Sammelnr. geschält"),
IFERROR(IF(VLOOKUP(O888,[1]Offen!$B:$C,2,FALSE)=0,"Offen ungeschält ABS"),
IFERROR(IF(VLOOKUP(O888,[1]Offen!$E:$F,2,FALSE)=0,"Offen ungeschält VOS"),
IFERROR(IF(VLOOKUP(O888,[1]Offen!$H:$I,2,FALSE)=0,"Offen geschält RW"),
IFERROR(IF(VLOOKUP(O888,[1]Offen!$K:$L,2,FALSE)=0,"Offen vegan"),
IFERROR(IF(VLOOKUP(O888,[1]Offen!$N:$O,2,FALSE)=0,"Offen Zipfel"),
IFERROR(IF(VLOOKUP(O888,[1]Offen!$Q:$R,2,FALSE)=0,"Offen Endstücke"),
IFERROR(IF(VLOOKUP(O888,[1]Vakuumiert!$B:$C,2,FALSE)=0,"Vakuumierter VOS ungeschält"),
IFERROR(IF(VLOOKUP(O888,[1]Vakuumiert!$E:$F,2,FALSE)=0,"Vakuumierter ABS ungeschält"),
IFERROR(IF(VLOOKUP(O888,[1]Vakuumiert!$H:$I,2,FALSE)=0,"Vakuumierter VOS geschält"),
IFERROR(IF(VLOOKUP(O888,[1]Vakuumiert!$K:$L,2,FALSE)=0,"Vakuumierter VOS vegan"),
IFERROR(IF(VLOOKUP(O888,[1]Vakuumiert!$N:$O,2,FALSE)=0,"Vakuumierter VOS Zipfel"),
IFERROR(IF(VLOOKUP(O888,[1]Vakuumiert!$Q:$R,2,FALSE)=0,"Vakuumiert geschält"),
IFERROR(IF(VLOOKUP(O888,'[1]vakuumierte Fertigprodukte'!$B:$C,2,FALSE)=0,"Fertigprodukte"),
IFERROR(IF(VLOOKUP(O888,'[1]vakuumierte Fertigprodukte'!$E:$FI,2,FALSE)=0,"Vakuumierte Zipfel"),
IFERROR(IF(VLOOKUP(O888,[1]Wurste!$B:$C,2,FALSE)=0,"Räucherwürste"),
IFERROR(IF(VLOOKUP(O888,[1]Wurste!$E:$F,2,FALSE)=0,"URW/URGW Wurst"),
IFERROR(IF(VLOOKUP(O888,[1]Wurste!$H:$I,2,FALSE)=0,"HF-Wurst Vegan"),
IFERROR(IF(VLOOKUP(O888,[1]Wurste!$K:$L,2,FALSE)=0,"320er ohne Würste"),
IFERROR(IF(AND(OR(Abfalldokumentation!$A888="BU3",Abfalldokumentation!$A888="Verkauf"),Abfalldokumentation!$F888="Schimmel",Abfalldokumentation!$G888="keinen Abnehmer/kein Schälpersonal"),"Div. Zipfel, ES ohne Verwendung",VLOOKUP(Abfalldokumentation!$E888,Produktgruppen!A:B,2,FALSE)),"-")))))))))))))))))))))))</f>
        <v>-</v>
      </c>
      <c r="E888" s="81" t="str">
        <f>IFERROR(VLOOKUP(Abfalldokumentation!$O888,Artikel!A:C,3,FALSE),Abfalldokumentation!$O888)</f>
        <v>Div. Zipfel, Endstücke</v>
      </c>
      <c r="F888" s="81" t="str">
        <f>VLOOKUP(T888,'Liste Gründe'!A:D,2,FALSE)</f>
        <v>Schimmel</v>
      </c>
      <c r="G888" s="80" t="str">
        <f>IF(ISBLANK(V888),VLOOKUP(Abfalldokumentation!$P888,'Liste Gründe'!A:D,3,FALSE),V888)</f>
        <v>keine Verarbeitung</v>
      </c>
      <c r="H888" s="81" t="str">
        <f>IF(ISBLANK(Abfalldokumentation!$W888),"-",Abfalldokumentation!$W888)</f>
        <v>-</v>
      </c>
      <c r="I888" s="81">
        <f t="shared" si="92"/>
        <v>40</v>
      </c>
      <c r="J888" s="81" t="str">
        <f t="shared" si="93"/>
        <v>Produkte</v>
      </c>
      <c r="K888" s="81" t="str">
        <f t="shared" si="94"/>
        <v>BUs</v>
      </c>
      <c r="L888" s="81" t="str">
        <f t="shared" si="95"/>
        <v>Symptome</v>
      </c>
      <c r="M888" s="81" t="str">
        <f>IFERROR(VLOOKUP(Abfalldokumentation!$O888,Kennzahlen!S:V,3,FALSE)*Abfalldokumentation!$B888,"0")</f>
        <v>0</v>
      </c>
      <c r="N888" s="81" t="str">
        <f>IF(ISBLANK(Q888),VLOOKUP(Abfalldokumentation!$O888,'Linien - BU'!R:S,2,FALSE),Q888)</f>
        <v>Schmelze</v>
      </c>
      <c r="O888" s="77" t="str">
        <f t="shared" si="96"/>
        <v>Div. Zipfel, Endstücke</v>
      </c>
      <c r="P888" s="77">
        <f t="shared" si="97"/>
        <v>12</v>
      </c>
      <c r="Q888" s="39" t="s">
        <v>184</v>
      </c>
      <c r="R888" s="40" t="s">
        <v>191</v>
      </c>
      <c r="S888" s="40">
        <v>36.200000000000003</v>
      </c>
      <c r="T888" s="40">
        <v>12</v>
      </c>
      <c r="U888" s="41">
        <v>44474</v>
      </c>
      <c r="V888" s="42" t="s">
        <v>22</v>
      </c>
      <c r="W888" s="40" t="s">
        <v>54</v>
      </c>
      <c r="X888" s="44" t="str">
        <f>IFERROR(VLOOKUP(Abfalldokumentation!$R888,Artikel!A:C,3,FALSE),Abfalldokumentation!$R888)</f>
        <v>Div. Zipfel, Endstücke</v>
      </c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spans="1:40" ht="30" hidden="1" customHeight="1" x14ac:dyDescent="0.25">
      <c r="A889" s="73" t="str">
        <f>VLOOKUP(N889,'Linien - BU'!A:B,2,FALSE)</f>
        <v>BU3</v>
      </c>
      <c r="B889" s="74">
        <f t="shared" si="91"/>
        <v>12</v>
      </c>
      <c r="C889" s="75">
        <f>Abfalldokumentation!$U889</f>
        <v>44474</v>
      </c>
      <c r="D889" s="69" t="str">
        <f>IFERROR(IF(VLOOKUP(O889,'[1]Rohware 230'!$B:$C,2,FALSE)=0,"Rohware"),
IFERROR(IF(VLOOKUP(O889,[1]Sammelnr.!$B:$C,2,FALSE)=0,"Sammelnr. ungeschält ABS"),
IFERROR(IF(VLOOKUP(O889,[1]Sammelnr.!$E:$F,2,FALSE)=0,"Sammelnr. ungeschält VS"),
IFERROR(IF(VLOOKUP(O889,[1]Sammelnr.!$H:$I,2,FALSE)=0,"Sammelnr. geschält"),
IFERROR(IF(VLOOKUP(O889,[1]Offen!$B:$C,2,FALSE)=0,"Offen ungeschält ABS"),
IFERROR(IF(VLOOKUP(O889,[1]Offen!$E:$F,2,FALSE)=0,"Offen ungeschält VOS"),
IFERROR(IF(VLOOKUP(O889,[1]Offen!$H:$I,2,FALSE)=0,"Offen geschält RW"),
IFERROR(IF(VLOOKUP(O889,[1]Offen!$K:$L,2,FALSE)=0,"Offen vegan"),
IFERROR(IF(VLOOKUP(O889,[1]Offen!$N:$O,2,FALSE)=0,"Offen Zipfel"),
IFERROR(IF(VLOOKUP(O889,[1]Offen!$Q:$R,2,FALSE)=0,"Offen Endstücke"),
IFERROR(IF(VLOOKUP(O889,[1]Vakuumiert!$B:$C,2,FALSE)=0,"Vakuumierter VOS ungeschält"),
IFERROR(IF(VLOOKUP(O889,[1]Vakuumiert!$E:$F,2,FALSE)=0,"Vakuumierter ABS ungeschält"),
IFERROR(IF(VLOOKUP(O889,[1]Vakuumiert!$H:$I,2,FALSE)=0,"Vakuumierter VOS geschält"),
IFERROR(IF(VLOOKUP(O889,[1]Vakuumiert!$K:$L,2,FALSE)=0,"Vakuumierter VOS vegan"),
IFERROR(IF(VLOOKUP(O889,[1]Vakuumiert!$N:$O,2,FALSE)=0,"Vakuumierter VOS Zipfel"),
IFERROR(IF(VLOOKUP(O889,[1]Vakuumiert!$Q:$R,2,FALSE)=0,"Vakuumiert geschält"),
IFERROR(IF(VLOOKUP(O889,'[1]vakuumierte Fertigprodukte'!$B:$C,2,FALSE)=0,"Fertigprodukte"),
IFERROR(IF(VLOOKUP(O889,'[1]vakuumierte Fertigprodukte'!$E:$FI,2,FALSE)=0,"Vakuumierte Zipfel"),
IFERROR(IF(VLOOKUP(O889,[1]Wurste!$B:$C,2,FALSE)=0,"Räucherwürste"),
IFERROR(IF(VLOOKUP(O889,[1]Wurste!$E:$F,2,FALSE)=0,"URW/URGW Wurst"),
IFERROR(IF(VLOOKUP(O889,[1]Wurste!$H:$I,2,FALSE)=0,"HF-Wurst Vegan"),
IFERROR(IF(VLOOKUP(O889,[1]Wurste!$K:$L,2,FALSE)=0,"320er ohne Würste"),
IFERROR(IF(AND(OR(Abfalldokumentation!$A889="BU3",Abfalldokumentation!$A889="Verkauf"),Abfalldokumentation!$F889="Schimmel",Abfalldokumentation!$G889="keinen Abnehmer/kein Schälpersonal"),"Div. Zipfel, ES ohne Verwendung",VLOOKUP(Abfalldokumentation!$E889,Produktgruppen!A:B,2,FALSE)),"-")))))))))))))))))))))))</f>
        <v>Vorschmelz</v>
      </c>
      <c r="E889" s="76" t="str">
        <f>IFERROR(VLOOKUP(Abfalldokumentation!$O889,Artikel!A:C,3,FALSE),Abfalldokumentation!$O889)</f>
        <v>Vorschmelz Diverses</v>
      </c>
      <c r="F889" s="76" t="str">
        <f>VLOOKUP(T889,'Liste Gründe'!A:D,2,FALSE)</f>
        <v>Linienbezogen</v>
      </c>
      <c r="G889" s="75" t="str">
        <f>IF(ISBLANK(V889),VLOOKUP(Abfalldokumentation!$P889,'Liste Gründe'!A:D,3,FALSE),V889)</f>
        <v>Maschinenabfall</v>
      </c>
      <c r="H889" s="76" t="str">
        <f>IF(ISBLANK(Abfalldokumentation!$W889),"-",Abfalldokumentation!$W889)</f>
        <v>-</v>
      </c>
      <c r="I889" s="76">
        <f t="shared" si="92"/>
        <v>40</v>
      </c>
      <c r="J889" s="76" t="str">
        <f t="shared" si="93"/>
        <v>Produkte</v>
      </c>
      <c r="K889" s="76" t="str">
        <f t="shared" si="94"/>
        <v>BUs</v>
      </c>
      <c r="L889" s="76" t="str">
        <f t="shared" si="95"/>
        <v>Symptome</v>
      </c>
      <c r="M889" s="76" t="str">
        <f>IFERROR(VLOOKUP(Abfalldokumentation!$O889,Kennzahlen!S:V,3,FALSE)*Abfalldokumentation!$B889,"0")</f>
        <v>0</v>
      </c>
      <c r="N889" s="76" t="str">
        <f>IF(ISBLANK(Q889),VLOOKUP(Abfalldokumentation!$O889,'Linien - BU'!R:S,2,FALSE),Q889)</f>
        <v>Bu3</v>
      </c>
      <c r="O889" s="77" t="str">
        <f t="shared" si="96"/>
        <v>Vorschmelz Diverses</v>
      </c>
      <c r="P889" s="77">
        <f t="shared" si="97"/>
        <v>30</v>
      </c>
      <c r="Q889" s="45" t="s">
        <v>210</v>
      </c>
      <c r="R889" s="46" t="s">
        <v>56</v>
      </c>
      <c r="S889" s="46">
        <v>12</v>
      </c>
      <c r="T889" s="46">
        <v>30</v>
      </c>
      <c r="U889" s="47">
        <v>44474</v>
      </c>
      <c r="V889" s="48" t="s">
        <v>55</v>
      </c>
      <c r="W889" s="46" t="s">
        <v>54</v>
      </c>
      <c r="X889" s="50" t="str">
        <f>IFERROR(VLOOKUP(Abfalldokumentation!$R889,Artikel!A:C,3,FALSE),Abfalldokumentation!$R889)</f>
        <v>Vorschmelz Diverses</v>
      </c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spans="1:40" ht="30" hidden="1" customHeight="1" x14ac:dyDescent="0.25">
      <c r="A890" s="78" t="str">
        <f>VLOOKUP(N890,'Linien - BU'!A:B,2,FALSE)</f>
        <v>BU3</v>
      </c>
      <c r="B890" s="79">
        <f t="shared" si="91"/>
        <v>78.599999999999994</v>
      </c>
      <c r="C890" s="80">
        <f>Abfalldokumentation!$U890</f>
        <v>44474</v>
      </c>
      <c r="D890" s="69" t="str">
        <f>IFERROR(IF(VLOOKUP(O890,'[1]Rohware 230'!$B:$C,2,FALSE)=0,"Rohware"),
IFERROR(IF(VLOOKUP(O890,[1]Sammelnr.!$B:$C,2,FALSE)=0,"Sammelnr. ungeschält ABS"),
IFERROR(IF(VLOOKUP(O890,[1]Sammelnr.!$E:$F,2,FALSE)=0,"Sammelnr. ungeschält VS"),
IFERROR(IF(VLOOKUP(O890,[1]Sammelnr.!$H:$I,2,FALSE)=0,"Sammelnr. geschält"),
IFERROR(IF(VLOOKUP(O890,[1]Offen!$B:$C,2,FALSE)=0,"Offen ungeschält ABS"),
IFERROR(IF(VLOOKUP(O890,[1]Offen!$E:$F,2,FALSE)=0,"Offen ungeschält VOS"),
IFERROR(IF(VLOOKUP(O890,[1]Offen!$H:$I,2,FALSE)=0,"Offen geschält RW"),
IFERROR(IF(VLOOKUP(O890,[1]Offen!$K:$L,2,FALSE)=0,"Offen vegan"),
IFERROR(IF(VLOOKUP(O890,[1]Offen!$N:$O,2,FALSE)=0,"Offen Zipfel"),
IFERROR(IF(VLOOKUP(O890,[1]Offen!$Q:$R,2,FALSE)=0,"Offen Endstücke"),
IFERROR(IF(VLOOKUP(O890,[1]Vakuumiert!$B:$C,2,FALSE)=0,"Vakuumierter VOS ungeschält"),
IFERROR(IF(VLOOKUP(O890,[1]Vakuumiert!$E:$F,2,FALSE)=0,"Vakuumierter ABS ungeschält"),
IFERROR(IF(VLOOKUP(O890,[1]Vakuumiert!$H:$I,2,FALSE)=0,"Vakuumierter VOS geschält"),
IFERROR(IF(VLOOKUP(O890,[1]Vakuumiert!$K:$L,2,FALSE)=0,"Vakuumierter VOS vegan"),
IFERROR(IF(VLOOKUP(O890,[1]Vakuumiert!$N:$O,2,FALSE)=0,"Vakuumierter VOS Zipfel"),
IFERROR(IF(VLOOKUP(O890,[1]Vakuumiert!$Q:$R,2,FALSE)=0,"Vakuumiert geschält"),
IFERROR(IF(VLOOKUP(O890,'[1]vakuumierte Fertigprodukte'!$B:$C,2,FALSE)=0,"Fertigprodukte"),
IFERROR(IF(VLOOKUP(O890,'[1]vakuumierte Fertigprodukte'!$E:$FI,2,FALSE)=0,"Vakuumierte Zipfel"),
IFERROR(IF(VLOOKUP(O890,[1]Wurste!$B:$C,2,FALSE)=0,"Räucherwürste"),
IFERROR(IF(VLOOKUP(O890,[1]Wurste!$E:$F,2,FALSE)=0,"URW/URGW Wurst"),
IFERROR(IF(VLOOKUP(O890,[1]Wurste!$H:$I,2,FALSE)=0,"HF-Wurst Vegan"),
IFERROR(IF(VLOOKUP(O890,[1]Wurste!$K:$L,2,FALSE)=0,"320er ohne Würste"),
IFERROR(IF(AND(OR(Abfalldokumentation!$A890="BU3",Abfalldokumentation!$A890="Verkauf"),Abfalldokumentation!$F890="Schimmel",Abfalldokumentation!$G890="keinen Abnehmer/kein Schälpersonal"),"Div. Zipfel, ES ohne Verwendung",VLOOKUP(Abfalldokumentation!$E890,Produktgruppen!A:B,2,FALSE)),"-")))))))))))))))))))))))</f>
        <v>-</v>
      </c>
      <c r="E890" s="81" t="str">
        <f>IFERROR(VLOOKUP(Abfalldokumentation!$O890,Artikel!A:C,3,FALSE),Abfalldokumentation!$O890)</f>
        <v>Maschinenabfall</v>
      </c>
      <c r="F890" s="81" t="str">
        <f>VLOOKUP(T890,'Liste Gründe'!A:D,2,FALSE)</f>
        <v>Linienbezogen</v>
      </c>
      <c r="G890" s="80" t="str">
        <f>IF(ISBLANK(V890),VLOOKUP(Abfalldokumentation!$P890,'Liste Gründe'!A:D,3,FALSE),V890)</f>
        <v>Maschinenabfall</v>
      </c>
      <c r="H890" s="81" t="str">
        <f>IF(ISBLANK(Abfalldokumentation!$W890),"-",Abfalldokumentation!$W890)</f>
        <v>-</v>
      </c>
      <c r="I890" s="81">
        <f t="shared" si="92"/>
        <v>40</v>
      </c>
      <c r="J890" s="81" t="str">
        <f t="shared" si="93"/>
        <v>Produkte</v>
      </c>
      <c r="K890" s="81" t="str">
        <f t="shared" si="94"/>
        <v>BUs</v>
      </c>
      <c r="L890" s="81" t="str">
        <f t="shared" si="95"/>
        <v>Symptome</v>
      </c>
      <c r="M890" s="81" t="str">
        <f>IFERROR(VLOOKUP(Abfalldokumentation!$O890,Kennzahlen!S:V,3,FALSE)*Abfalldokumentation!$B890,"0")</f>
        <v>0</v>
      </c>
      <c r="N890" s="81" t="str">
        <f>IF(ISBLANK(Q890),VLOOKUP(Abfalldokumentation!$O890,'Linien - BU'!R:S,2,FALSE),Q890)</f>
        <v>L9</v>
      </c>
      <c r="O890" s="77" t="str">
        <f t="shared" si="96"/>
        <v>Maschinenabfall</v>
      </c>
      <c r="P890" s="77">
        <f t="shared" si="97"/>
        <v>30</v>
      </c>
      <c r="Q890" s="39" t="s">
        <v>223</v>
      </c>
      <c r="R890" s="40" t="s">
        <v>55</v>
      </c>
      <c r="S890" s="40">
        <v>78.599999999999994</v>
      </c>
      <c r="T890" s="40">
        <v>30</v>
      </c>
      <c r="U890" s="41">
        <v>44474</v>
      </c>
      <c r="V890" s="42"/>
      <c r="W890" s="40" t="s">
        <v>54</v>
      </c>
      <c r="X890" s="44" t="str">
        <f>IFERROR(VLOOKUP(Abfalldokumentation!$R890,Artikel!A:C,3,FALSE),Abfalldokumentation!$R890)</f>
        <v>Maschinenabfall</v>
      </c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spans="1:40" ht="30" hidden="1" customHeight="1" x14ac:dyDescent="0.25">
      <c r="A891" s="73" t="str">
        <f>VLOOKUP(N891,'Linien - BU'!A:B,2,FALSE)</f>
        <v>BU3</v>
      </c>
      <c r="B891" s="74">
        <f t="shared" si="91"/>
        <v>10</v>
      </c>
      <c r="C891" s="75">
        <f>Abfalldokumentation!$U891</f>
        <v>44474</v>
      </c>
      <c r="D891" s="69" t="str">
        <f>IFERROR(IF(VLOOKUP(O891,'[1]Rohware 230'!$B:$C,2,FALSE)=0,"Rohware"),
IFERROR(IF(VLOOKUP(O891,[1]Sammelnr.!$B:$C,2,FALSE)=0,"Sammelnr. ungeschält ABS"),
IFERROR(IF(VLOOKUP(O891,[1]Sammelnr.!$E:$F,2,FALSE)=0,"Sammelnr. ungeschält VS"),
IFERROR(IF(VLOOKUP(O891,[1]Sammelnr.!$H:$I,2,FALSE)=0,"Sammelnr. geschält"),
IFERROR(IF(VLOOKUP(O891,[1]Offen!$B:$C,2,FALSE)=0,"Offen ungeschält ABS"),
IFERROR(IF(VLOOKUP(O891,[1]Offen!$E:$F,2,FALSE)=0,"Offen ungeschält VOS"),
IFERROR(IF(VLOOKUP(O891,[1]Offen!$H:$I,2,FALSE)=0,"Offen geschält RW"),
IFERROR(IF(VLOOKUP(O891,[1]Offen!$K:$L,2,FALSE)=0,"Offen vegan"),
IFERROR(IF(VLOOKUP(O891,[1]Offen!$N:$O,2,FALSE)=0,"Offen Zipfel"),
IFERROR(IF(VLOOKUP(O891,[1]Offen!$Q:$R,2,FALSE)=0,"Offen Endstücke"),
IFERROR(IF(VLOOKUP(O891,[1]Vakuumiert!$B:$C,2,FALSE)=0,"Vakuumierter VOS ungeschält"),
IFERROR(IF(VLOOKUP(O891,[1]Vakuumiert!$E:$F,2,FALSE)=0,"Vakuumierter ABS ungeschält"),
IFERROR(IF(VLOOKUP(O891,[1]Vakuumiert!$H:$I,2,FALSE)=0,"Vakuumierter VOS geschält"),
IFERROR(IF(VLOOKUP(O891,[1]Vakuumiert!$K:$L,2,FALSE)=0,"Vakuumierter VOS vegan"),
IFERROR(IF(VLOOKUP(O891,[1]Vakuumiert!$N:$O,2,FALSE)=0,"Vakuumierter VOS Zipfel"),
IFERROR(IF(VLOOKUP(O891,[1]Vakuumiert!$Q:$R,2,FALSE)=0,"Vakuumiert geschält"),
IFERROR(IF(VLOOKUP(O891,'[1]vakuumierte Fertigprodukte'!$B:$C,2,FALSE)=0,"Fertigprodukte"),
IFERROR(IF(VLOOKUP(O891,'[1]vakuumierte Fertigprodukte'!$E:$FI,2,FALSE)=0,"Vakuumierte Zipfel"),
IFERROR(IF(VLOOKUP(O891,[1]Wurste!$B:$C,2,FALSE)=0,"Räucherwürste"),
IFERROR(IF(VLOOKUP(O891,[1]Wurste!$E:$F,2,FALSE)=0,"URW/URGW Wurst"),
IFERROR(IF(VLOOKUP(O891,[1]Wurste!$H:$I,2,FALSE)=0,"HF-Wurst Vegan"),
IFERROR(IF(VLOOKUP(O891,[1]Wurste!$K:$L,2,FALSE)=0,"320er ohne Würste"),
IFERROR(IF(AND(OR(Abfalldokumentation!$A891="BU3",Abfalldokumentation!$A891="Verkauf"),Abfalldokumentation!$F891="Schimmel",Abfalldokumentation!$G891="keinen Abnehmer/kein Schälpersonal"),"Div. Zipfel, ES ohne Verwendung",VLOOKUP(Abfalldokumentation!$E891,Produktgruppen!A:B,2,FALSE)),"-")))))))))))))))))))))))</f>
        <v>-</v>
      </c>
      <c r="E891" s="76" t="str">
        <f>IFERROR(VLOOKUP(Abfalldokumentation!$O891,Artikel!A:C,3,FALSE),Abfalldokumentation!$O891)</f>
        <v>Maschinenabfall</v>
      </c>
      <c r="F891" s="76" t="str">
        <f>VLOOKUP(T891,'Liste Gründe'!A:D,2,FALSE)</f>
        <v>Linienbezogen</v>
      </c>
      <c r="G891" s="75" t="str">
        <f>IF(ISBLANK(V891),VLOOKUP(Abfalldokumentation!$P891,'Liste Gründe'!A:D,3,FALSE),V891)</f>
        <v>Maschinenabfall</v>
      </c>
      <c r="H891" s="76" t="str">
        <f>IF(ISBLANK(Abfalldokumentation!$W891),"-",Abfalldokumentation!$W891)</f>
        <v>-</v>
      </c>
      <c r="I891" s="76">
        <f t="shared" si="92"/>
        <v>40</v>
      </c>
      <c r="J891" s="76" t="str">
        <f t="shared" si="93"/>
        <v>Produkte</v>
      </c>
      <c r="K891" s="76" t="str">
        <f t="shared" si="94"/>
        <v>BUs</v>
      </c>
      <c r="L891" s="76" t="str">
        <f t="shared" si="95"/>
        <v>Symptome</v>
      </c>
      <c r="M891" s="76" t="str">
        <f>IFERROR(VLOOKUP(Abfalldokumentation!$O891,Kennzahlen!S:V,3,FALSE)*Abfalldokumentation!$B891,"0")</f>
        <v>0</v>
      </c>
      <c r="N891" s="76" t="str">
        <f>IF(ISBLANK(Q891),VLOOKUP(Abfalldokumentation!$O891,'Linien - BU'!R:S,2,FALSE),Q891)</f>
        <v>BU3</v>
      </c>
      <c r="O891" s="77" t="str">
        <f t="shared" si="96"/>
        <v>Maschinenabfall</v>
      </c>
      <c r="P891" s="77">
        <f t="shared" si="97"/>
        <v>30</v>
      </c>
      <c r="Q891" s="45" t="s">
        <v>8</v>
      </c>
      <c r="R891" s="40" t="s">
        <v>55</v>
      </c>
      <c r="S891" s="46">
        <v>10</v>
      </c>
      <c r="T891" s="46">
        <v>30</v>
      </c>
      <c r="U891" s="47">
        <v>44474</v>
      </c>
      <c r="V891" s="48"/>
      <c r="W891" s="46" t="s">
        <v>54</v>
      </c>
      <c r="X891" s="50" t="str">
        <f>IFERROR(VLOOKUP(Abfalldokumentation!$R891,Artikel!A:C,3,FALSE),Abfalldokumentation!$R891)</f>
        <v>Maschinenabfall</v>
      </c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spans="1:40" ht="30" hidden="1" customHeight="1" x14ac:dyDescent="0.25">
      <c r="A892" s="78" t="str">
        <f>VLOOKUP(N892,'Linien - BU'!A:B,2,FALSE)</f>
        <v>BU3</v>
      </c>
      <c r="B892" s="79">
        <f t="shared" si="91"/>
        <v>20</v>
      </c>
      <c r="C892" s="80">
        <f>Abfalldokumentation!$U892</f>
        <v>44474</v>
      </c>
      <c r="D892" s="69" t="str">
        <f>IFERROR(IF(VLOOKUP(O892,'[1]Rohware 230'!$B:$C,2,FALSE)=0,"Rohware"),
IFERROR(IF(VLOOKUP(O892,[1]Sammelnr.!$B:$C,2,FALSE)=0,"Sammelnr. ungeschält ABS"),
IFERROR(IF(VLOOKUP(O892,[1]Sammelnr.!$E:$F,2,FALSE)=0,"Sammelnr. ungeschält VS"),
IFERROR(IF(VLOOKUP(O892,[1]Sammelnr.!$H:$I,2,FALSE)=0,"Sammelnr. geschält"),
IFERROR(IF(VLOOKUP(O892,[1]Offen!$B:$C,2,FALSE)=0,"Offen ungeschält ABS"),
IFERROR(IF(VLOOKUP(O892,[1]Offen!$E:$F,2,FALSE)=0,"Offen ungeschält VOS"),
IFERROR(IF(VLOOKUP(O892,[1]Offen!$H:$I,2,FALSE)=0,"Offen geschält RW"),
IFERROR(IF(VLOOKUP(O892,[1]Offen!$K:$L,2,FALSE)=0,"Offen vegan"),
IFERROR(IF(VLOOKUP(O892,[1]Offen!$N:$O,2,FALSE)=0,"Offen Zipfel"),
IFERROR(IF(VLOOKUP(O892,[1]Offen!$Q:$R,2,FALSE)=0,"Offen Endstücke"),
IFERROR(IF(VLOOKUP(O892,[1]Vakuumiert!$B:$C,2,FALSE)=0,"Vakuumierter VOS ungeschält"),
IFERROR(IF(VLOOKUP(O892,[1]Vakuumiert!$E:$F,2,FALSE)=0,"Vakuumierter ABS ungeschält"),
IFERROR(IF(VLOOKUP(O892,[1]Vakuumiert!$H:$I,2,FALSE)=0,"Vakuumierter VOS geschält"),
IFERROR(IF(VLOOKUP(O892,[1]Vakuumiert!$K:$L,2,FALSE)=0,"Vakuumierter VOS vegan"),
IFERROR(IF(VLOOKUP(O892,[1]Vakuumiert!$N:$O,2,FALSE)=0,"Vakuumierter VOS Zipfel"),
IFERROR(IF(VLOOKUP(O892,[1]Vakuumiert!$Q:$R,2,FALSE)=0,"Vakuumiert geschält"),
IFERROR(IF(VLOOKUP(O892,'[1]vakuumierte Fertigprodukte'!$B:$C,2,FALSE)=0,"Fertigprodukte"),
IFERROR(IF(VLOOKUP(O892,'[1]vakuumierte Fertigprodukte'!$E:$FI,2,FALSE)=0,"Vakuumierte Zipfel"),
IFERROR(IF(VLOOKUP(O892,[1]Wurste!$B:$C,2,FALSE)=0,"Räucherwürste"),
IFERROR(IF(VLOOKUP(O892,[1]Wurste!$E:$F,2,FALSE)=0,"URW/URGW Wurst"),
IFERROR(IF(VLOOKUP(O892,[1]Wurste!$H:$I,2,FALSE)=0,"HF-Wurst Vegan"),
IFERROR(IF(VLOOKUP(O892,[1]Wurste!$K:$L,2,FALSE)=0,"320er ohne Würste"),
IFERROR(IF(AND(OR(Abfalldokumentation!$A892="BU3",Abfalldokumentation!$A892="Verkauf"),Abfalldokumentation!$F892="Schimmel",Abfalldokumentation!$G892="keinen Abnehmer/kein Schälpersonal"),"Div. Zipfel, ES ohne Verwendung",VLOOKUP(Abfalldokumentation!$E892,Produktgruppen!A:B,2,FALSE)),"-")))))))))))))))))))))))</f>
        <v>-</v>
      </c>
      <c r="E892" s="81" t="str">
        <f>IFERROR(VLOOKUP(Abfalldokumentation!$O892,Artikel!A:C,3,FALSE),Abfalldokumentation!$O892)</f>
        <v>Maschinenabfall</v>
      </c>
      <c r="F892" s="81" t="str">
        <f>VLOOKUP(T892,'Liste Gründe'!A:D,2,FALSE)</f>
        <v>Linienbezogen</v>
      </c>
      <c r="G892" s="80" t="str">
        <f>IF(ISBLANK(V892),VLOOKUP(Abfalldokumentation!$P892,'Liste Gründe'!A:D,3,FALSE),V892)</f>
        <v>Maschinenabfall</v>
      </c>
      <c r="H892" s="81" t="str">
        <f>IF(ISBLANK(Abfalldokumentation!$W892),"-",Abfalldokumentation!$W892)</f>
        <v>-</v>
      </c>
      <c r="I892" s="81">
        <f t="shared" si="92"/>
        <v>40</v>
      </c>
      <c r="J892" s="81" t="str">
        <f t="shared" si="93"/>
        <v>Produkte</v>
      </c>
      <c r="K892" s="81" t="str">
        <f t="shared" si="94"/>
        <v>BUs</v>
      </c>
      <c r="L892" s="81" t="str">
        <f t="shared" si="95"/>
        <v>Symptome</v>
      </c>
      <c r="M892" s="81" t="str">
        <f>IFERROR(VLOOKUP(Abfalldokumentation!$O892,Kennzahlen!S:V,3,FALSE)*Abfalldokumentation!$B892,"0")</f>
        <v>0</v>
      </c>
      <c r="N892" s="81" t="str">
        <f>IF(ISBLANK(Q892),VLOOKUP(Abfalldokumentation!$O892,'Linien - BU'!R:S,2,FALSE),Q892)</f>
        <v>L33</v>
      </c>
      <c r="O892" s="77" t="str">
        <f t="shared" si="96"/>
        <v>Maschinenabfall</v>
      </c>
      <c r="P892" s="77">
        <f t="shared" si="97"/>
        <v>30</v>
      </c>
      <c r="Q892" s="39" t="s">
        <v>205</v>
      </c>
      <c r="R892" s="40" t="s">
        <v>55</v>
      </c>
      <c r="S892" s="40">
        <v>20</v>
      </c>
      <c r="T892" s="40">
        <v>30</v>
      </c>
      <c r="U892" s="41">
        <v>44474</v>
      </c>
      <c r="V892" s="42"/>
      <c r="W892" s="40" t="s">
        <v>54</v>
      </c>
      <c r="X892" s="44" t="str">
        <f>IFERROR(VLOOKUP(Abfalldokumentation!$R892,Artikel!A:C,3,FALSE),Abfalldokumentation!$R892)</f>
        <v>Maschinenabfall</v>
      </c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spans="1:40" ht="30" hidden="1" customHeight="1" x14ac:dyDescent="0.25">
      <c r="A893" s="73" t="str">
        <f>VLOOKUP(N893,'Linien - BU'!A:B,2,FALSE)</f>
        <v>BU1</v>
      </c>
      <c r="B893" s="74">
        <f t="shared" si="91"/>
        <v>122</v>
      </c>
      <c r="C893" s="75">
        <f>Abfalldokumentation!$U893</f>
        <v>44474</v>
      </c>
      <c r="D893" s="69" t="str">
        <f>IFERROR(IF(VLOOKUP(O893,'[1]Rohware 230'!$B:$C,2,FALSE)=0,"Rohware"),
IFERROR(IF(VLOOKUP(O893,[1]Sammelnr.!$B:$C,2,FALSE)=0,"Sammelnr. ungeschält ABS"),
IFERROR(IF(VLOOKUP(O893,[1]Sammelnr.!$E:$F,2,FALSE)=0,"Sammelnr. ungeschält VS"),
IFERROR(IF(VLOOKUP(O893,[1]Sammelnr.!$H:$I,2,FALSE)=0,"Sammelnr. geschält"),
IFERROR(IF(VLOOKUP(O893,[1]Offen!$B:$C,2,FALSE)=0,"Offen ungeschält ABS"),
IFERROR(IF(VLOOKUP(O893,[1]Offen!$E:$F,2,FALSE)=0,"Offen ungeschält VOS"),
IFERROR(IF(VLOOKUP(O893,[1]Offen!$H:$I,2,FALSE)=0,"Offen geschält RW"),
IFERROR(IF(VLOOKUP(O893,[1]Offen!$K:$L,2,FALSE)=0,"Offen vegan"),
IFERROR(IF(VLOOKUP(O893,[1]Offen!$N:$O,2,FALSE)=0,"Offen Zipfel"),
IFERROR(IF(VLOOKUP(O893,[1]Offen!$Q:$R,2,FALSE)=0,"Offen Endstücke"),
IFERROR(IF(VLOOKUP(O893,[1]Vakuumiert!$B:$C,2,FALSE)=0,"Vakuumierter VOS ungeschält"),
IFERROR(IF(VLOOKUP(O893,[1]Vakuumiert!$E:$F,2,FALSE)=0,"Vakuumierter ABS ungeschält"),
IFERROR(IF(VLOOKUP(O893,[1]Vakuumiert!$H:$I,2,FALSE)=0,"Vakuumierter VOS geschält"),
IFERROR(IF(VLOOKUP(O893,[1]Vakuumiert!$K:$L,2,FALSE)=0,"Vakuumierter VOS vegan"),
IFERROR(IF(VLOOKUP(O893,[1]Vakuumiert!$N:$O,2,FALSE)=0,"Vakuumierter VOS Zipfel"),
IFERROR(IF(VLOOKUP(O893,[1]Vakuumiert!$Q:$R,2,FALSE)=0,"Vakuumiert geschält"),
IFERROR(IF(VLOOKUP(O893,'[1]vakuumierte Fertigprodukte'!$B:$C,2,FALSE)=0,"Fertigprodukte"),
IFERROR(IF(VLOOKUP(O893,'[1]vakuumierte Fertigprodukte'!$E:$FI,2,FALSE)=0,"Vakuumierte Zipfel"),
IFERROR(IF(VLOOKUP(O893,[1]Wurste!$B:$C,2,FALSE)=0,"Räucherwürste"),
IFERROR(IF(VLOOKUP(O893,[1]Wurste!$E:$F,2,FALSE)=0,"URW/URGW Wurst"),
IFERROR(IF(VLOOKUP(O893,[1]Wurste!$H:$I,2,FALSE)=0,"HF-Wurst Vegan"),
IFERROR(IF(VLOOKUP(O893,[1]Wurste!$K:$L,2,FALSE)=0,"320er ohne Würste"),
IFERROR(IF(AND(OR(Abfalldokumentation!$A893="BU3",Abfalldokumentation!$A893="Verkauf"),Abfalldokumentation!$F893="Schimmel",Abfalldokumentation!$G893="keinen Abnehmer/kein Schälpersonal"),"Div. Zipfel, ES ohne Verwendung",VLOOKUP(Abfalldokumentation!$E893,Produktgruppen!A:B,2,FALSE)),"-")))))))))))))))))))))))</f>
        <v>Diverses</v>
      </c>
      <c r="E893" s="76" t="str">
        <f>IFERROR(VLOOKUP(Abfalldokumentation!$O893,Artikel!A:C,3,FALSE),Abfalldokumentation!$O893)</f>
        <v>Diverses</v>
      </c>
      <c r="F893" s="76" t="str">
        <f>VLOOKUP(T893,'Liste Gründe'!A:D,2,FALSE)</f>
        <v>Linienbezogen</v>
      </c>
      <c r="G893" s="75" t="str">
        <f>IF(ISBLANK(V893),VLOOKUP(Abfalldokumentation!$P893,'Liste Gründe'!A:D,3,FALSE),V893)</f>
        <v>Maschinenabfall</v>
      </c>
      <c r="H893" s="76" t="str">
        <f>IF(ISBLANK(Abfalldokumentation!$W893),"-",Abfalldokumentation!$W893)</f>
        <v>-</v>
      </c>
      <c r="I893" s="76">
        <f t="shared" si="92"/>
        <v>40</v>
      </c>
      <c r="J893" s="76" t="str">
        <f t="shared" si="93"/>
        <v>Produkte</v>
      </c>
      <c r="K893" s="76" t="str">
        <f t="shared" si="94"/>
        <v>BUs</v>
      </c>
      <c r="L893" s="76" t="str">
        <f t="shared" si="95"/>
        <v>Symptome</v>
      </c>
      <c r="M893" s="76" t="str">
        <f>IFERROR(VLOOKUP(Abfalldokumentation!$O893,Kennzahlen!S:V,3,FALSE)*Abfalldokumentation!$B893,"0")</f>
        <v>0</v>
      </c>
      <c r="N893" s="76" t="str">
        <f>IF(ISBLANK(Q893),VLOOKUP(Abfalldokumentation!$O893,'Linien - BU'!R:S,2,FALSE),Q893)</f>
        <v>Strudelline</v>
      </c>
      <c r="O893" s="77" t="str">
        <f t="shared" si="96"/>
        <v>Diverses</v>
      </c>
      <c r="P893" s="77">
        <f t="shared" si="97"/>
        <v>30</v>
      </c>
      <c r="Q893" s="45" t="s">
        <v>222</v>
      </c>
      <c r="R893" s="46" t="s">
        <v>110</v>
      </c>
      <c r="S893" s="46">
        <v>122</v>
      </c>
      <c r="T893" s="46">
        <v>30</v>
      </c>
      <c r="U893" s="47">
        <v>44474</v>
      </c>
      <c r="V893" s="48"/>
      <c r="W893" s="46" t="s">
        <v>54</v>
      </c>
      <c r="X893" s="50" t="str">
        <f>IFERROR(VLOOKUP(Abfalldokumentation!$R893,Artikel!A:C,3,FALSE),Abfalldokumentation!$R893)</f>
        <v>Diverses</v>
      </c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spans="1:40" ht="30" hidden="1" customHeight="1" x14ac:dyDescent="0.25">
      <c r="A894" s="78" t="str">
        <f>VLOOKUP(N894,'Linien - BU'!A:B,2,FALSE)</f>
        <v>Rest</v>
      </c>
      <c r="B894" s="79">
        <f t="shared" si="91"/>
        <v>9.8000000000000007</v>
      </c>
      <c r="C894" s="80">
        <f>Abfalldokumentation!$U894</f>
        <v>44474</v>
      </c>
      <c r="D894" s="69" t="str">
        <f>IFERROR(IF(VLOOKUP(O894,'[1]Rohware 230'!$B:$C,2,FALSE)=0,"Rohware"),
IFERROR(IF(VLOOKUP(O894,[1]Sammelnr.!$B:$C,2,FALSE)=0,"Sammelnr. ungeschält ABS"),
IFERROR(IF(VLOOKUP(O894,[1]Sammelnr.!$E:$F,2,FALSE)=0,"Sammelnr. ungeschält VS"),
IFERROR(IF(VLOOKUP(O894,[1]Sammelnr.!$H:$I,2,FALSE)=0,"Sammelnr. geschält"),
IFERROR(IF(VLOOKUP(O894,[1]Offen!$B:$C,2,FALSE)=0,"Offen ungeschält ABS"),
IFERROR(IF(VLOOKUP(O894,[1]Offen!$E:$F,2,FALSE)=0,"Offen ungeschält VOS"),
IFERROR(IF(VLOOKUP(O894,[1]Offen!$H:$I,2,FALSE)=0,"Offen geschält RW"),
IFERROR(IF(VLOOKUP(O894,[1]Offen!$K:$L,2,FALSE)=0,"Offen vegan"),
IFERROR(IF(VLOOKUP(O894,[1]Offen!$N:$O,2,FALSE)=0,"Offen Zipfel"),
IFERROR(IF(VLOOKUP(O894,[1]Offen!$Q:$R,2,FALSE)=0,"Offen Endstücke"),
IFERROR(IF(VLOOKUP(O894,[1]Vakuumiert!$B:$C,2,FALSE)=0,"Vakuumierter VOS ungeschält"),
IFERROR(IF(VLOOKUP(O894,[1]Vakuumiert!$E:$F,2,FALSE)=0,"Vakuumierter ABS ungeschält"),
IFERROR(IF(VLOOKUP(O894,[1]Vakuumiert!$H:$I,2,FALSE)=0,"Vakuumierter VOS geschält"),
IFERROR(IF(VLOOKUP(O894,[1]Vakuumiert!$K:$L,2,FALSE)=0,"Vakuumierter VOS vegan"),
IFERROR(IF(VLOOKUP(O894,[1]Vakuumiert!$N:$O,2,FALSE)=0,"Vakuumierter VOS Zipfel"),
IFERROR(IF(VLOOKUP(O894,[1]Vakuumiert!$Q:$R,2,FALSE)=0,"Vakuumiert geschält"),
IFERROR(IF(VLOOKUP(O894,'[1]vakuumierte Fertigprodukte'!$B:$C,2,FALSE)=0,"Fertigprodukte"),
IFERROR(IF(VLOOKUP(O894,'[1]vakuumierte Fertigprodukte'!$E:$FI,2,FALSE)=0,"Vakuumierte Zipfel"),
IFERROR(IF(VLOOKUP(O894,[1]Wurste!$B:$C,2,FALSE)=0,"Räucherwürste"),
IFERROR(IF(VLOOKUP(O894,[1]Wurste!$E:$F,2,FALSE)=0,"URW/URGW Wurst"),
IFERROR(IF(VLOOKUP(O894,[1]Wurste!$H:$I,2,FALSE)=0,"HF-Wurst Vegan"),
IFERROR(IF(VLOOKUP(O894,[1]Wurste!$K:$L,2,FALSE)=0,"320er ohne Würste"),
IFERROR(IF(AND(OR(Abfalldokumentation!$A894="BU3",Abfalldokumentation!$A894="Verkauf"),Abfalldokumentation!$F894="Schimmel",Abfalldokumentation!$G894="keinen Abnehmer/kein Schälpersonal"),"Div. Zipfel, ES ohne Verwendung",VLOOKUP(Abfalldokumentation!$E894,Produktgruppen!A:B,2,FALSE)),"-")))))))))))))))))))))))</f>
        <v>Diverses</v>
      </c>
      <c r="E894" s="81" t="str">
        <f>IFERROR(VLOOKUP(Abfalldokumentation!$O894,Artikel!A:C,3,FALSE),Abfalldokumentation!$O894)</f>
        <v>Diverses</v>
      </c>
      <c r="F894" s="81" t="str">
        <f>VLOOKUP(T894,'Liste Gründe'!A:D,2,FALSE)</f>
        <v>Qualitätssicherung</v>
      </c>
      <c r="G894" s="80" t="str">
        <f>IF(ISBLANK(V894),VLOOKUP(Abfalldokumentation!$P894,'Liste Gründe'!A:D,3,FALSE),V894)</f>
        <v>Sensorik</v>
      </c>
      <c r="H894" s="81" t="str">
        <f>IF(ISBLANK(Abfalldokumentation!$W894),"-",Abfalldokumentation!$W894)</f>
        <v>-</v>
      </c>
      <c r="I894" s="81">
        <f t="shared" si="92"/>
        <v>40</v>
      </c>
      <c r="J894" s="81" t="str">
        <f t="shared" si="93"/>
        <v>Produkte</v>
      </c>
      <c r="K894" s="81" t="str">
        <f t="shared" si="94"/>
        <v>BUs</v>
      </c>
      <c r="L894" s="81" t="str">
        <f t="shared" si="95"/>
        <v>Symptome</v>
      </c>
      <c r="M894" s="81" t="str">
        <f>IFERROR(VLOOKUP(Abfalldokumentation!$O894,Kennzahlen!S:V,3,FALSE)*Abfalldokumentation!$B894,"0")</f>
        <v>0</v>
      </c>
      <c r="N894" s="81" t="str">
        <f>IF(ISBLANK(Q894),VLOOKUP(Abfalldokumentation!$O894,'Linien - BU'!R:S,2,FALSE),Q894)</f>
        <v>QM</v>
      </c>
      <c r="O894" s="77" t="str">
        <f t="shared" si="96"/>
        <v>Diverses</v>
      </c>
      <c r="P894" s="77">
        <f t="shared" si="97"/>
        <v>74</v>
      </c>
      <c r="Q894" s="39" t="s">
        <v>196</v>
      </c>
      <c r="R894" s="40" t="s">
        <v>110</v>
      </c>
      <c r="S894" s="40">
        <v>9.8000000000000007</v>
      </c>
      <c r="T894" s="40">
        <v>74</v>
      </c>
      <c r="U894" s="41">
        <v>44474</v>
      </c>
      <c r="V894" s="42" t="s">
        <v>198</v>
      </c>
      <c r="W894" s="40" t="s">
        <v>54</v>
      </c>
      <c r="X894" s="44" t="str">
        <f>IFERROR(VLOOKUP(Abfalldokumentation!$R894,Artikel!A:C,3,FALSE),Abfalldokumentation!$R894)</f>
        <v>Diverses</v>
      </c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spans="1:40" ht="30" hidden="1" customHeight="1" x14ac:dyDescent="0.25">
      <c r="A895" s="73" t="str">
        <f>VLOOKUP(N895,'Linien - BU'!A:B,2,FALSE)</f>
        <v>BU2</v>
      </c>
      <c r="B895" s="74">
        <f t="shared" si="91"/>
        <v>86</v>
      </c>
      <c r="C895" s="75">
        <f>Abfalldokumentation!$U895</f>
        <v>44474</v>
      </c>
      <c r="D895" s="69" t="str">
        <f>IFERROR(IF(VLOOKUP(O895,'[1]Rohware 230'!$B:$C,2,FALSE)=0,"Rohware"),
IFERROR(IF(VLOOKUP(O895,[1]Sammelnr.!$B:$C,2,FALSE)=0,"Sammelnr. ungeschält ABS"),
IFERROR(IF(VLOOKUP(O895,[1]Sammelnr.!$E:$F,2,FALSE)=0,"Sammelnr. ungeschält VS"),
IFERROR(IF(VLOOKUP(O895,[1]Sammelnr.!$H:$I,2,FALSE)=0,"Sammelnr. geschält"),
IFERROR(IF(VLOOKUP(O895,[1]Offen!$B:$C,2,FALSE)=0,"Offen ungeschält ABS"),
IFERROR(IF(VLOOKUP(O895,[1]Offen!$E:$F,2,FALSE)=0,"Offen ungeschält VOS"),
IFERROR(IF(VLOOKUP(O895,[1]Offen!$H:$I,2,FALSE)=0,"Offen geschält RW"),
IFERROR(IF(VLOOKUP(O895,[1]Offen!$K:$L,2,FALSE)=0,"Offen vegan"),
IFERROR(IF(VLOOKUP(O895,[1]Offen!$N:$O,2,FALSE)=0,"Offen Zipfel"),
IFERROR(IF(VLOOKUP(O895,[1]Offen!$Q:$R,2,FALSE)=0,"Offen Endstücke"),
IFERROR(IF(VLOOKUP(O895,[1]Vakuumiert!$B:$C,2,FALSE)=0,"Vakuumierter VOS ungeschält"),
IFERROR(IF(VLOOKUP(O895,[1]Vakuumiert!$E:$F,2,FALSE)=0,"Vakuumierter ABS ungeschält"),
IFERROR(IF(VLOOKUP(O895,[1]Vakuumiert!$H:$I,2,FALSE)=0,"Vakuumierter VOS geschält"),
IFERROR(IF(VLOOKUP(O895,[1]Vakuumiert!$K:$L,2,FALSE)=0,"Vakuumierter VOS vegan"),
IFERROR(IF(VLOOKUP(O895,[1]Vakuumiert!$N:$O,2,FALSE)=0,"Vakuumierter VOS Zipfel"),
IFERROR(IF(VLOOKUP(O895,[1]Vakuumiert!$Q:$R,2,FALSE)=0,"Vakuumiert geschält"),
IFERROR(IF(VLOOKUP(O895,'[1]vakuumierte Fertigprodukte'!$B:$C,2,FALSE)=0,"Fertigprodukte"),
IFERROR(IF(VLOOKUP(O895,'[1]vakuumierte Fertigprodukte'!$E:$FI,2,FALSE)=0,"Vakuumierte Zipfel"),
IFERROR(IF(VLOOKUP(O895,[1]Wurste!$B:$C,2,FALSE)=0,"Räucherwürste"),
IFERROR(IF(VLOOKUP(O895,[1]Wurste!$E:$F,2,FALSE)=0,"URW/URGW Wurst"),
IFERROR(IF(VLOOKUP(O895,[1]Wurste!$H:$I,2,FALSE)=0,"HF-Wurst Vegan"),
IFERROR(IF(VLOOKUP(O895,[1]Wurste!$K:$L,2,FALSE)=0,"320er ohne Würste"),
IFERROR(IF(AND(OR(Abfalldokumentation!$A895="BU3",Abfalldokumentation!$A895="Verkauf"),Abfalldokumentation!$F895="Schimmel",Abfalldokumentation!$G895="keinen Abnehmer/kein Schälpersonal"),"Div. Zipfel, ES ohne Verwendung",VLOOKUP(Abfalldokumentation!$E895,Produktgruppen!A:B,2,FALSE)),"-")))))))))))))))))))))))</f>
        <v>Diverses</v>
      </c>
      <c r="E895" s="76" t="str">
        <f>IFERROR(VLOOKUP(Abfalldokumentation!$O895,Artikel!A:C,3,FALSE),Abfalldokumentation!$O895)</f>
        <v>Diverses</v>
      </c>
      <c r="F895" s="76" t="str">
        <f>VLOOKUP(T895,'Liste Gründe'!A:D,2,FALSE)</f>
        <v>Linienbezogen</v>
      </c>
      <c r="G895" s="75" t="str">
        <f>IF(ISBLANK(V895),VLOOKUP(Abfalldokumentation!$P895,'Liste Gründe'!A:D,3,FALSE),V895)</f>
        <v>Maschinenabfall</v>
      </c>
      <c r="H895" s="76" t="str">
        <f>IF(ISBLANK(Abfalldokumentation!$W895),"-",Abfalldokumentation!$W895)</f>
        <v>-</v>
      </c>
      <c r="I895" s="76">
        <f t="shared" si="92"/>
        <v>40</v>
      </c>
      <c r="J895" s="76" t="str">
        <f t="shared" si="93"/>
        <v>Produkte</v>
      </c>
      <c r="K895" s="76" t="str">
        <f t="shared" si="94"/>
        <v>BUs</v>
      </c>
      <c r="L895" s="76" t="str">
        <f t="shared" si="95"/>
        <v>Symptome</v>
      </c>
      <c r="M895" s="76" t="str">
        <f>IFERROR(VLOOKUP(Abfalldokumentation!$O895,Kennzahlen!S:V,3,FALSE)*Abfalldokumentation!$B895,"0")</f>
        <v>0</v>
      </c>
      <c r="N895" s="76" t="str">
        <f>IF(ISBLANK(Q895),VLOOKUP(Abfalldokumentation!$O895,'Linien - BU'!R:S,2,FALSE),Q895)</f>
        <v>BU2</v>
      </c>
      <c r="O895" s="77" t="str">
        <f t="shared" si="96"/>
        <v>Diverses</v>
      </c>
      <c r="P895" s="77">
        <f t="shared" si="97"/>
        <v>30</v>
      </c>
      <c r="Q895" s="45" t="s">
        <v>7</v>
      </c>
      <c r="R895" s="46" t="s">
        <v>110</v>
      </c>
      <c r="S895" s="46">
        <v>86</v>
      </c>
      <c r="T895" s="46">
        <v>30</v>
      </c>
      <c r="U895" s="47">
        <v>44474</v>
      </c>
      <c r="V895" s="48"/>
      <c r="W895" s="46"/>
      <c r="X895" s="50" t="str">
        <f>IFERROR(VLOOKUP(Abfalldokumentation!$R895,Artikel!A:C,3,FALSE),Abfalldokumentation!$R895)</f>
        <v>Diverses</v>
      </c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spans="1:40" ht="30" hidden="1" customHeight="1" x14ac:dyDescent="0.25">
      <c r="A896" s="78" t="str">
        <f>VLOOKUP(N896,'Linien - BU'!A:B,2,FALSE)</f>
        <v>Rest</v>
      </c>
      <c r="B896" s="79">
        <f t="shared" si="91"/>
        <v>7.5</v>
      </c>
      <c r="C896" s="80">
        <f>Abfalldokumentation!$U896</f>
        <v>44474</v>
      </c>
      <c r="D896" s="69" t="str">
        <f>IFERROR(IF(VLOOKUP(O896,'[1]Rohware 230'!$B:$C,2,FALSE)=0,"Rohware"),
IFERROR(IF(VLOOKUP(O896,[1]Sammelnr.!$B:$C,2,FALSE)=0,"Sammelnr. ungeschält ABS"),
IFERROR(IF(VLOOKUP(O896,[1]Sammelnr.!$E:$F,2,FALSE)=0,"Sammelnr. ungeschält VS"),
IFERROR(IF(VLOOKUP(O896,[1]Sammelnr.!$H:$I,2,FALSE)=0,"Sammelnr. geschält"),
IFERROR(IF(VLOOKUP(O896,[1]Offen!$B:$C,2,FALSE)=0,"Offen ungeschält ABS"),
IFERROR(IF(VLOOKUP(O896,[1]Offen!$E:$F,2,FALSE)=0,"Offen ungeschält VOS"),
IFERROR(IF(VLOOKUP(O896,[1]Offen!$H:$I,2,FALSE)=0,"Offen geschält RW"),
IFERROR(IF(VLOOKUP(O896,[1]Offen!$K:$L,2,FALSE)=0,"Offen vegan"),
IFERROR(IF(VLOOKUP(O896,[1]Offen!$N:$O,2,FALSE)=0,"Offen Zipfel"),
IFERROR(IF(VLOOKUP(O896,[1]Offen!$Q:$R,2,FALSE)=0,"Offen Endstücke"),
IFERROR(IF(VLOOKUP(O896,[1]Vakuumiert!$B:$C,2,FALSE)=0,"Vakuumierter VOS ungeschält"),
IFERROR(IF(VLOOKUP(O896,[1]Vakuumiert!$E:$F,2,FALSE)=0,"Vakuumierter ABS ungeschält"),
IFERROR(IF(VLOOKUP(O896,[1]Vakuumiert!$H:$I,2,FALSE)=0,"Vakuumierter VOS geschält"),
IFERROR(IF(VLOOKUP(O896,[1]Vakuumiert!$K:$L,2,FALSE)=0,"Vakuumierter VOS vegan"),
IFERROR(IF(VLOOKUP(O896,[1]Vakuumiert!$N:$O,2,FALSE)=0,"Vakuumierter VOS Zipfel"),
IFERROR(IF(VLOOKUP(O896,[1]Vakuumiert!$Q:$R,2,FALSE)=0,"Vakuumiert geschält"),
IFERROR(IF(VLOOKUP(O896,'[1]vakuumierte Fertigprodukte'!$B:$C,2,FALSE)=0,"Fertigprodukte"),
IFERROR(IF(VLOOKUP(O896,'[1]vakuumierte Fertigprodukte'!$E:$FI,2,FALSE)=0,"Vakuumierte Zipfel"),
IFERROR(IF(VLOOKUP(O896,[1]Wurste!$B:$C,2,FALSE)=0,"Räucherwürste"),
IFERROR(IF(VLOOKUP(O896,[1]Wurste!$E:$F,2,FALSE)=0,"URW/URGW Wurst"),
IFERROR(IF(VLOOKUP(O896,[1]Wurste!$H:$I,2,FALSE)=0,"HF-Wurst Vegan"),
IFERROR(IF(VLOOKUP(O896,[1]Wurste!$K:$L,2,FALSE)=0,"320er ohne Würste"),
IFERROR(IF(AND(OR(Abfalldokumentation!$A896="BU3",Abfalldokumentation!$A896="Verkauf"),Abfalldokumentation!$F896="Schimmel",Abfalldokumentation!$G896="keinen Abnehmer/kein Schälpersonal"),"Div. Zipfel, ES ohne Verwendung",VLOOKUP(Abfalldokumentation!$E896,Produktgruppen!A:B,2,FALSE)),"-")))))))))))))))))))))))</f>
        <v>Diverses</v>
      </c>
      <c r="E896" s="81" t="str">
        <f>IFERROR(VLOOKUP(Abfalldokumentation!$O896,Artikel!A:C,3,FALSE),Abfalldokumentation!$O896)</f>
        <v>Diverses</v>
      </c>
      <c r="F896" s="81" t="str">
        <f>VLOOKUP(T896,'Liste Gründe'!A:D,2,FALSE)</f>
        <v>Qualitätssicherung</v>
      </c>
      <c r="G896" s="80" t="str">
        <f>IF(ISBLANK(V896),VLOOKUP(Abfalldokumentation!$P896,'Liste Gründe'!A:D,3,FALSE),V896)</f>
        <v>Sensorik</v>
      </c>
      <c r="H896" s="81" t="str">
        <f>IF(ISBLANK(Abfalldokumentation!$W896),"-",Abfalldokumentation!$W896)</f>
        <v>-</v>
      </c>
      <c r="I896" s="81">
        <f t="shared" si="92"/>
        <v>40</v>
      </c>
      <c r="J896" s="81" t="str">
        <f t="shared" si="93"/>
        <v>Produkte</v>
      </c>
      <c r="K896" s="81" t="str">
        <f t="shared" si="94"/>
        <v>BUs</v>
      </c>
      <c r="L896" s="81" t="str">
        <f t="shared" si="95"/>
        <v>Symptome</v>
      </c>
      <c r="M896" s="81" t="str">
        <f>IFERROR(VLOOKUP(Abfalldokumentation!$O896,Kennzahlen!S:V,3,FALSE)*Abfalldokumentation!$B896,"0")</f>
        <v>0</v>
      </c>
      <c r="N896" s="81" t="str">
        <f>IF(ISBLANK(Q896),VLOOKUP(Abfalldokumentation!$O896,'Linien - BU'!R:S,2,FALSE),Q896)</f>
        <v>QM</v>
      </c>
      <c r="O896" s="77" t="str">
        <f t="shared" si="96"/>
        <v>Diverses</v>
      </c>
      <c r="P896" s="77">
        <f t="shared" si="97"/>
        <v>74</v>
      </c>
      <c r="Q896" s="39" t="s">
        <v>196</v>
      </c>
      <c r="R896" s="40" t="s">
        <v>110</v>
      </c>
      <c r="S896" s="40">
        <v>7.5</v>
      </c>
      <c r="T896" s="40">
        <v>74</v>
      </c>
      <c r="U896" s="41">
        <v>44474</v>
      </c>
      <c r="V896" s="42" t="s">
        <v>198</v>
      </c>
      <c r="W896" s="40" t="s">
        <v>54</v>
      </c>
      <c r="X896" s="44" t="str">
        <f>IFERROR(VLOOKUP(Abfalldokumentation!$R896,Artikel!A:C,3,FALSE),Abfalldokumentation!$R896)</f>
        <v>Diverses</v>
      </c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spans="1:40" ht="30" hidden="1" customHeight="1" x14ac:dyDescent="0.25">
      <c r="A897" s="73" t="str">
        <f>VLOOKUP(N897,'Linien - BU'!A:B,2,FALSE)</f>
        <v>BU2</v>
      </c>
      <c r="B897" s="74">
        <f t="shared" si="91"/>
        <v>70</v>
      </c>
      <c r="C897" s="75">
        <f>Abfalldokumentation!$U897</f>
        <v>44474</v>
      </c>
      <c r="D897" s="69" t="str">
        <f>IFERROR(IF(VLOOKUP(O897,'[1]Rohware 230'!$B:$C,2,FALSE)=0,"Rohware"),
IFERROR(IF(VLOOKUP(O897,[1]Sammelnr.!$B:$C,2,FALSE)=0,"Sammelnr. ungeschält ABS"),
IFERROR(IF(VLOOKUP(O897,[1]Sammelnr.!$E:$F,2,FALSE)=0,"Sammelnr. ungeschält VS"),
IFERROR(IF(VLOOKUP(O897,[1]Sammelnr.!$H:$I,2,FALSE)=0,"Sammelnr. geschält"),
IFERROR(IF(VLOOKUP(O897,[1]Offen!$B:$C,2,FALSE)=0,"Offen ungeschält ABS"),
IFERROR(IF(VLOOKUP(O897,[1]Offen!$E:$F,2,FALSE)=0,"Offen ungeschält VOS"),
IFERROR(IF(VLOOKUP(O897,[1]Offen!$H:$I,2,FALSE)=0,"Offen geschält RW"),
IFERROR(IF(VLOOKUP(O897,[1]Offen!$K:$L,2,FALSE)=0,"Offen vegan"),
IFERROR(IF(VLOOKUP(O897,[1]Offen!$N:$O,2,FALSE)=0,"Offen Zipfel"),
IFERROR(IF(VLOOKUP(O897,[1]Offen!$Q:$R,2,FALSE)=0,"Offen Endstücke"),
IFERROR(IF(VLOOKUP(O897,[1]Vakuumiert!$B:$C,2,FALSE)=0,"Vakuumierter VOS ungeschält"),
IFERROR(IF(VLOOKUP(O897,[1]Vakuumiert!$E:$F,2,FALSE)=0,"Vakuumierter ABS ungeschält"),
IFERROR(IF(VLOOKUP(O897,[1]Vakuumiert!$H:$I,2,FALSE)=0,"Vakuumierter VOS geschält"),
IFERROR(IF(VLOOKUP(O897,[1]Vakuumiert!$K:$L,2,FALSE)=0,"Vakuumierter VOS vegan"),
IFERROR(IF(VLOOKUP(O897,[1]Vakuumiert!$N:$O,2,FALSE)=0,"Vakuumierter VOS Zipfel"),
IFERROR(IF(VLOOKUP(O897,[1]Vakuumiert!$Q:$R,2,FALSE)=0,"Vakuumiert geschält"),
IFERROR(IF(VLOOKUP(O897,'[1]vakuumierte Fertigprodukte'!$B:$C,2,FALSE)=0,"Fertigprodukte"),
IFERROR(IF(VLOOKUP(O897,'[1]vakuumierte Fertigprodukte'!$E:$FI,2,FALSE)=0,"Vakuumierte Zipfel"),
IFERROR(IF(VLOOKUP(O897,[1]Wurste!$B:$C,2,FALSE)=0,"Räucherwürste"),
IFERROR(IF(VLOOKUP(O897,[1]Wurste!$E:$F,2,FALSE)=0,"URW/URGW Wurst"),
IFERROR(IF(VLOOKUP(O897,[1]Wurste!$H:$I,2,FALSE)=0,"HF-Wurst Vegan"),
IFERROR(IF(VLOOKUP(O897,[1]Wurste!$K:$L,2,FALSE)=0,"320er ohne Würste"),
IFERROR(IF(AND(OR(Abfalldokumentation!$A897="BU3",Abfalldokumentation!$A897="Verkauf"),Abfalldokumentation!$F897="Schimmel",Abfalldokumentation!$G897="keinen Abnehmer/kein Schälpersonal"),"Div. Zipfel, ES ohne Verwendung",VLOOKUP(Abfalldokumentation!$E897,Produktgruppen!A:B,2,FALSE)),"-")))))))))))))))))))))))</f>
        <v>Diverses</v>
      </c>
      <c r="E897" s="76" t="str">
        <f>IFERROR(VLOOKUP(Abfalldokumentation!$O897,Artikel!A:C,3,FALSE),Abfalldokumentation!$O897)</f>
        <v>Diverses</v>
      </c>
      <c r="F897" s="76" t="str">
        <f>VLOOKUP(T897,'Liste Gründe'!A:D,2,FALSE)</f>
        <v>Linienbezogen</v>
      </c>
      <c r="G897" s="75" t="str">
        <f>IF(ISBLANK(V897),VLOOKUP(Abfalldokumentation!$P897,'Liste Gründe'!A:D,3,FALSE),V897)</f>
        <v>Maschinenabfall</v>
      </c>
      <c r="H897" s="76" t="str">
        <f>IF(ISBLANK(Abfalldokumentation!$W897),"-",Abfalldokumentation!$W897)</f>
        <v>-</v>
      </c>
      <c r="I897" s="76">
        <f t="shared" si="92"/>
        <v>40</v>
      </c>
      <c r="J897" s="76" t="str">
        <f t="shared" si="93"/>
        <v>Produkte</v>
      </c>
      <c r="K897" s="76" t="str">
        <f t="shared" si="94"/>
        <v>BUs</v>
      </c>
      <c r="L897" s="76" t="str">
        <f t="shared" si="95"/>
        <v>Symptome</v>
      </c>
      <c r="M897" s="76" t="str">
        <f>IFERROR(VLOOKUP(Abfalldokumentation!$O897,Kennzahlen!S:V,3,FALSE)*Abfalldokumentation!$B897,"0")</f>
        <v>0</v>
      </c>
      <c r="N897" s="76" t="str">
        <f>IF(ISBLANK(Q897),VLOOKUP(Abfalldokumentation!$O897,'Linien - BU'!R:S,2,FALSE),Q897)</f>
        <v>Bu2</v>
      </c>
      <c r="O897" s="77" t="str">
        <f t="shared" si="96"/>
        <v>Diverses</v>
      </c>
      <c r="P897" s="77">
        <f t="shared" si="97"/>
        <v>30</v>
      </c>
      <c r="Q897" s="45" t="s">
        <v>230</v>
      </c>
      <c r="R897" s="46" t="s">
        <v>110</v>
      </c>
      <c r="S897" s="46">
        <v>70</v>
      </c>
      <c r="T897" s="46">
        <v>30</v>
      </c>
      <c r="U897" s="47">
        <v>44474</v>
      </c>
      <c r="V897" s="48"/>
      <c r="W897" s="46"/>
      <c r="X897" s="50" t="str">
        <f>IFERROR(VLOOKUP(Abfalldokumentation!$R897,Artikel!A:C,3,FALSE),Abfalldokumentation!$R897)</f>
        <v>Diverses</v>
      </c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spans="1:40" ht="30" hidden="1" customHeight="1" x14ac:dyDescent="0.25">
      <c r="A898" s="78" t="str">
        <f>VLOOKUP(N898,'Linien - BU'!A:B,2,FALSE)</f>
        <v>BU1</v>
      </c>
      <c r="B898" s="79">
        <f t="shared" ref="B898:B961" si="98">S898</f>
        <v>90</v>
      </c>
      <c r="C898" s="80">
        <f>Abfalldokumentation!$U898</f>
        <v>44474</v>
      </c>
      <c r="D898" s="69" t="str">
        <f>IFERROR(IF(VLOOKUP(O898,'[1]Rohware 230'!$B:$C,2,FALSE)=0,"Rohware"),
IFERROR(IF(VLOOKUP(O898,[1]Sammelnr.!$B:$C,2,FALSE)=0,"Sammelnr. ungeschält ABS"),
IFERROR(IF(VLOOKUP(O898,[1]Sammelnr.!$E:$F,2,FALSE)=0,"Sammelnr. ungeschält VS"),
IFERROR(IF(VLOOKUP(O898,[1]Sammelnr.!$H:$I,2,FALSE)=0,"Sammelnr. geschält"),
IFERROR(IF(VLOOKUP(O898,[1]Offen!$B:$C,2,FALSE)=0,"Offen ungeschält ABS"),
IFERROR(IF(VLOOKUP(O898,[1]Offen!$E:$F,2,FALSE)=0,"Offen ungeschält VOS"),
IFERROR(IF(VLOOKUP(O898,[1]Offen!$H:$I,2,FALSE)=0,"Offen geschält RW"),
IFERROR(IF(VLOOKUP(O898,[1]Offen!$K:$L,2,FALSE)=0,"Offen vegan"),
IFERROR(IF(VLOOKUP(O898,[1]Offen!$N:$O,2,FALSE)=0,"Offen Zipfel"),
IFERROR(IF(VLOOKUP(O898,[1]Offen!$Q:$R,2,FALSE)=0,"Offen Endstücke"),
IFERROR(IF(VLOOKUP(O898,[1]Vakuumiert!$B:$C,2,FALSE)=0,"Vakuumierter VOS ungeschält"),
IFERROR(IF(VLOOKUP(O898,[1]Vakuumiert!$E:$F,2,FALSE)=0,"Vakuumierter ABS ungeschält"),
IFERROR(IF(VLOOKUP(O898,[1]Vakuumiert!$H:$I,2,FALSE)=0,"Vakuumierter VOS geschält"),
IFERROR(IF(VLOOKUP(O898,[1]Vakuumiert!$K:$L,2,FALSE)=0,"Vakuumierter VOS vegan"),
IFERROR(IF(VLOOKUP(O898,[1]Vakuumiert!$N:$O,2,FALSE)=0,"Vakuumierter VOS Zipfel"),
IFERROR(IF(VLOOKUP(O898,[1]Vakuumiert!$Q:$R,2,FALSE)=0,"Vakuumiert geschält"),
IFERROR(IF(VLOOKUP(O898,'[1]vakuumierte Fertigprodukte'!$B:$C,2,FALSE)=0,"Fertigprodukte"),
IFERROR(IF(VLOOKUP(O898,'[1]vakuumierte Fertigprodukte'!$E:$FI,2,FALSE)=0,"Vakuumierte Zipfel"),
IFERROR(IF(VLOOKUP(O898,[1]Wurste!$B:$C,2,FALSE)=0,"Räucherwürste"),
IFERROR(IF(VLOOKUP(O898,[1]Wurste!$E:$F,2,FALSE)=0,"URW/URGW Wurst"),
IFERROR(IF(VLOOKUP(O898,[1]Wurste!$H:$I,2,FALSE)=0,"HF-Wurst Vegan"),
IFERROR(IF(VLOOKUP(O898,[1]Wurste!$K:$L,2,FALSE)=0,"320er ohne Würste"),
IFERROR(IF(AND(OR(Abfalldokumentation!$A898="BU3",Abfalldokumentation!$A898="Verkauf"),Abfalldokumentation!$F898="Schimmel",Abfalldokumentation!$G898="keinen Abnehmer/kein Schälpersonal"),"Div. Zipfel, ES ohne Verwendung",VLOOKUP(Abfalldokumentation!$E898,Produktgruppen!A:B,2,FALSE)),"-")))))))))))))))))))))))</f>
        <v>Diverses</v>
      </c>
      <c r="E898" s="81" t="str">
        <f>IFERROR(VLOOKUP(Abfalldokumentation!$O898,Artikel!A:C,3,FALSE),Abfalldokumentation!$O898)</f>
        <v>Diverses</v>
      </c>
      <c r="F898" s="81" t="str">
        <f>VLOOKUP(T898,'Liste Gründe'!A:D,2,FALSE)</f>
        <v>Linienbezogen</v>
      </c>
      <c r="G898" s="80" t="str">
        <f>IF(ISBLANK(V898),VLOOKUP(Abfalldokumentation!$P898,'Liste Gründe'!A:D,3,FALSE),V898)</f>
        <v>Reinigung</v>
      </c>
      <c r="H898" s="81" t="str">
        <f>IF(ISBLANK(Abfalldokumentation!$W898),"-",Abfalldokumentation!$W898)</f>
        <v>-</v>
      </c>
      <c r="I898" s="81">
        <f t="shared" ref="I898:I961" si="99">_xlfn.ISOWEEKNUM(C898)</f>
        <v>40</v>
      </c>
      <c r="J898" s="81" t="str">
        <f t="shared" ref="J898:J961" si="100">"Produkte"</f>
        <v>Produkte</v>
      </c>
      <c r="K898" s="81" t="str">
        <f t="shared" ref="K898:K961" si="101">"BUs"</f>
        <v>BUs</v>
      </c>
      <c r="L898" s="81" t="str">
        <f t="shared" ref="L898:L961" si="102">"Symptome"</f>
        <v>Symptome</v>
      </c>
      <c r="M898" s="81" t="str">
        <f>IFERROR(VLOOKUP(Abfalldokumentation!$O898,Kennzahlen!S:V,3,FALSE)*Abfalldokumentation!$B898,"0")</f>
        <v>0</v>
      </c>
      <c r="N898" s="81" t="str">
        <f>IF(ISBLANK(Q898),VLOOKUP(Abfalldokumentation!$O898,'Linien - BU'!R:S,2,FALSE),Q898)</f>
        <v>Schmelze</v>
      </c>
      <c r="O898" s="77" t="str">
        <f t="shared" ref="O898:O961" si="103">R898</f>
        <v>Diverses</v>
      </c>
      <c r="P898" s="77">
        <f t="shared" ref="P898:P961" si="104">T898</f>
        <v>10</v>
      </c>
      <c r="Q898" s="39" t="s">
        <v>184</v>
      </c>
      <c r="R898" s="40" t="s">
        <v>110</v>
      </c>
      <c r="S898" s="40">
        <v>90</v>
      </c>
      <c r="T898" s="40">
        <v>10</v>
      </c>
      <c r="U898" s="41">
        <v>44474</v>
      </c>
      <c r="V898" s="42"/>
      <c r="W898" s="43"/>
      <c r="X898" s="44" t="str">
        <f>IFERROR(VLOOKUP(Abfalldokumentation!$R898,Artikel!A:C,3,FALSE),Abfalldokumentation!$R898)</f>
        <v>Diverses</v>
      </c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spans="1:40" ht="30" hidden="1" customHeight="1" x14ac:dyDescent="0.25">
      <c r="A899" s="73" t="str">
        <f>VLOOKUP(N899,'Linien - BU'!A:B,2,FALSE)</f>
        <v>BU1</v>
      </c>
      <c r="B899" s="74">
        <f t="shared" si="98"/>
        <v>35.6</v>
      </c>
      <c r="C899" s="75">
        <f>Abfalldokumentation!$U899</f>
        <v>44474</v>
      </c>
      <c r="D899" s="69" t="str">
        <f>IFERROR(IF(VLOOKUP(O899,'[1]Rohware 230'!$B:$C,2,FALSE)=0,"Rohware"),
IFERROR(IF(VLOOKUP(O899,[1]Sammelnr.!$B:$C,2,FALSE)=0,"Sammelnr. ungeschält ABS"),
IFERROR(IF(VLOOKUP(O899,[1]Sammelnr.!$E:$F,2,FALSE)=0,"Sammelnr. ungeschält VS"),
IFERROR(IF(VLOOKUP(O899,[1]Sammelnr.!$H:$I,2,FALSE)=0,"Sammelnr. geschält"),
IFERROR(IF(VLOOKUP(O899,[1]Offen!$B:$C,2,FALSE)=0,"Offen ungeschält ABS"),
IFERROR(IF(VLOOKUP(O899,[1]Offen!$E:$F,2,FALSE)=0,"Offen ungeschält VOS"),
IFERROR(IF(VLOOKUP(O899,[1]Offen!$H:$I,2,FALSE)=0,"Offen geschält RW"),
IFERROR(IF(VLOOKUP(O899,[1]Offen!$K:$L,2,FALSE)=0,"Offen vegan"),
IFERROR(IF(VLOOKUP(O899,[1]Offen!$N:$O,2,FALSE)=0,"Offen Zipfel"),
IFERROR(IF(VLOOKUP(O899,[1]Offen!$Q:$R,2,FALSE)=0,"Offen Endstücke"),
IFERROR(IF(VLOOKUP(O899,[1]Vakuumiert!$B:$C,2,FALSE)=0,"Vakuumierter VOS ungeschält"),
IFERROR(IF(VLOOKUP(O899,[1]Vakuumiert!$E:$F,2,FALSE)=0,"Vakuumierter ABS ungeschält"),
IFERROR(IF(VLOOKUP(O899,[1]Vakuumiert!$H:$I,2,FALSE)=0,"Vakuumierter VOS geschält"),
IFERROR(IF(VLOOKUP(O899,[1]Vakuumiert!$K:$L,2,FALSE)=0,"Vakuumierter VOS vegan"),
IFERROR(IF(VLOOKUP(O899,[1]Vakuumiert!$N:$O,2,FALSE)=0,"Vakuumierter VOS Zipfel"),
IFERROR(IF(VLOOKUP(O899,[1]Vakuumiert!$Q:$R,2,FALSE)=0,"Vakuumiert geschält"),
IFERROR(IF(VLOOKUP(O899,'[1]vakuumierte Fertigprodukte'!$B:$C,2,FALSE)=0,"Fertigprodukte"),
IFERROR(IF(VLOOKUP(O899,'[1]vakuumierte Fertigprodukte'!$E:$FI,2,FALSE)=0,"Vakuumierte Zipfel"),
IFERROR(IF(VLOOKUP(O899,[1]Wurste!$B:$C,2,FALSE)=0,"Räucherwürste"),
IFERROR(IF(VLOOKUP(O899,[1]Wurste!$E:$F,2,FALSE)=0,"URW/URGW Wurst"),
IFERROR(IF(VLOOKUP(O899,[1]Wurste!$H:$I,2,FALSE)=0,"HF-Wurst Vegan"),
IFERROR(IF(VLOOKUP(O899,[1]Wurste!$K:$L,2,FALSE)=0,"320er ohne Würste"),
IFERROR(IF(AND(OR(Abfalldokumentation!$A899="BU3",Abfalldokumentation!$A899="Verkauf"),Abfalldokumentation!$F899="Schimmel",Abfalldokumentation!$G899="keinen Abnehmer/kein Schälpersonal"),"Div. Zipfel, ES ohne Verwendung",VLOOKUP(Abfalldokumentation!$E899,Produktgruppen!A:B,2,FALSE)),"-")))))))))))))))))))))))</f>
        <v>Diverses</v>
      </c>
      <c r="E899" s="76" t="str">
        <f>IFERROR(VLOOKUP(Abfalldokumentation!$O899,Artikel!A:C,3,FALSE),Abfalldokumentation!$O899)</f>
        <v>Diverses</v>
      </c>
      <c r="F899" s="76" t="str">
        <f>VLOOKUP(T899,'Liste Gründe'!A:D,2,FALSE)</f>
        <v>Linienbezogen</v>
      </c>
      <c r="G899" s="75" t="str">
        <f>IF(ISBLANK(V899),VLOOKUP(Abfalldokumentation!$P899,'Liste Gründe'!A:D,3,FALSE),V899)</f>
        <v>Reinigung</v>
      </c>
      <c r="H899" s="76" t="str">
        <f>IF(ISBLANK(Abfalldokumentation!$W899),"-",Abfalldokumentation!$W899)</f>
        <v>-</v>
      </c>
      <c r="I899" s="76">
        <f t="shared" si="99"/>
        <v>40</v>
      </c>
      <c r="J899" s="76" t="str">
        <f t="shared" si="100"/>
        <v>Produkte</v>
      </c>
      <c r="K899" s="76" t="str">
        <f t="shared" si="101"/>
        <v>BUs</v>
      </c>
      <c r="L899" s="76" t="str">
        <f t="shared" si="102"/>
        <v>Symptome</v>
      </c>
      <c r="M899" s="76" t="str">
        <f>IFERROR(VLOOKUP(Abfalldokumentation!$O899,Kennzahlen!S:V,3,FALSE)*Abfalldokumentation!$B899,"0")</f>
        <v>0</v>
      </c>
      <c r="N899" s="76" t="str">
        <f>IF(ISBLANK(Q899),VLOOKUP(Abfalldokumentation!$O899,'Linien - BU'!R:S,2,FALSE),Q899)</f>
        <v>Schmelze</v>
      </c>
      <c r="O899" s="77" t="str">
        <f t="shared" si="103"/>
        <v>Diverses</v>
      </c>
      <c r="P899" s="77">
        <f t="shared" si="104"/>
        <v>10</v>
      </c>
      <c r="Q899" s="45" t="s">
        <v>184</v>
      </c>
      <c r="R899" s="46" t="s">
        <v>110</v>
      </c>
      <c r="S899" s="46">
        <v>35.6</v>
      </c>
      <c r="T899" s="46">
        <v>10</v>
      </c>
      <c r="U899" s="47">
        <v>44474</v>
      </c>
      <c r="V899" s="48"/>
      <c r="W899" s="49"/>
      <c r="X899" s="50" t="str">
        <f>IFERROR(VLOOKUP(Abfalldokumentation!$R899,Artikel!A:C,3,FALSE),Abfalldokumentation!$R899)</f>
        <v>Diverses</v>
      </c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spans="1:40" ht="30" hidden="1" customHeight="1" x14ac:dyDescent="0.25">
      <c r="A900" s="78" t="str">
        <f>VLOOKUP(N900,'Linien - BU'!A:B,2,FALSE)</f>
        <v>Rest</v>
      </c>
      <c r="B900" s="79">
        <f t="shared" si="98"/>
        <v>15</v>
      </c>
      <c r="C900" s="80">
        <f>Abfalldokumentation!$U900</f>
        <v>44474</v>
      </c>
      <c r="D900" s="69" t="str">
        <f>IFERROR(IF(VLOOKUP(O900,'[1]Rohware 230'!$B:$C,2,FALSE)=0,"Rohware"),
IFERROR(IF(VLOOKUP(O900,[1]Sammelnr.!$B:$C,2,FALSE)=0,"Sammelnr. ungeschält ABS"),
IFERROR(IF(VLOOKUP(O900,[1]Sammelnr.!$E:$F,2,FALSE)=0,"Sammelnr. ungeschält VS"),
IFERROR(IF(VLOOKUP(O900,[1]Sammelnr.!$H:$I,2,FALSE)=0,"Sammelnr. geschält"),
IFERROR(IF(VLOOKUP(O900,[1]Offen!$B:$C,2,FALSE)=0,"Offen ungeschält ABS"),
IFERROR(IF(VLOOKUP(O900,[1]Offen!$E:$F,2,FALSE)=0,"Offen ungeschält VOS"),
IFERROR(IF(VLOOKUP(O900,[1]Offen!$H:$I,2,FALSE)=0,"Offen geschält RW"),
IFERROR(IF(VLOOKUP(O900,[1]Offen!$K:$L,2,FALSE)=0,"Offen vegan"),
IFERROR(IF(VLOOKUP(O900,[1]Offen!$N:$O,2,FALSE)=0,"Offen Zipfel"),
IFERROR(IF(VLOOKUP(O900,[1]Offen!$Q:$R,2,FALSE)=0,"Offen Endstücke"),
IFERROR(IF(VLOOKUP(O900,[1]Vakuumiert!$B:$C,2,FALSE)=0,"Vakuumierter VOS ungeschält"),
IFERROR(IF(VLOOKUP(O900,[1]Vakuumiert!$E:$F,2,FALSE)=0,"Vakuumierter ABS ungeschält"),
IFERROR(IF(VLOOKUP(O900,[1]Vakuumiert!$H:$I,2,FALSE)=0,"Vakuumierter VOS geschält"),
IFERROR(IF(VLOOKUP(O900,[1]Vakuumiert!$K:$L,2,FALSE)=0,"Vakuumierter VOS vegan"),
IFERROR(IF(VLOOKUP(O900,[1]Vakuumiert!$N:$O,2,FALSE)=0,"Vakuumierter VOS Zipfel"),
IFERROR(IF(VLOOKUP(O900,[1]Vakuumiert!$Q:$R,2,FALSE)=0,"Vakuumiert geschält"),
IFERROR(IF(VLOOKUP(O900,'[1]vakuumierte Fertigprodukte'!$B:$C,2,FALSE)=0,"Fertigprodukte"),
IFERROR(IF(VLOOKUP(O900,'[1]vakuumierte Fertigprodukte'!$E:$FI,2,FALSE)=0,"Vakuumierte Zipfel"),
IFERROR(IF(VLOOKUP(O900,[1]Wurste!$B:$C,2,FALSE)=0,"Räucherwürste"),
IFERROR(IF(VLOOKUP(O900,[1]Wurste!$E:$F,2,FALSE)=0,"URW/URGW Wurst"),
IFERROR(IF(VLOOKUP(O900,[1]Wurste!$H:$I,2,FALSE)=0,"HF-Wurst Vegan"),
IFERROR(IF(VLOOKUP(O900,[1]Wurste!$K:$L,2,FALSE)=0,"320er ohne Würste"),
IFERROR(IF(AND(OR(Abfalldokumentation!$A900="BU3",Abfalldokumentation!$A900="Verkauf"),Abfalldokumentation!$F900="Schimmel",Abfalldokumentation!$G900="keinen Abnehmer/kein Schälpersonal"),"Div. Zipfel, ES ohne Verwendung",VLOOKUP(Abfalldokumentation!$E900,Produktgruppen!A:B,2,FALSE)),"-")))))))))))))))))))))))</f>
        <v>Diverses</v>
      </c>
      <c r="E900" s="81" t="str">
        <f>IFERROR(VLOOKUP(Abfalldokumentation!$O900,Artikel!A:C,3,FALSE),Abfalldokumentation!$O900)</f>
        <v>Diverses</v>
      </c>
      <c r="F900" s="81" t="str">
        <f>VLOOKUP(T900,'Liste Gründe'!A:D,2,FALSE)</f>
        <v>Qualitätssicherung</v>
      </c>
      <c r="G900" s="80" t="str">
        <f>IF(ISBLANK(V900),VLOOKUP(Abfalldokumentation!$P900,'Liste Gründe'!A:D,3,FALSE),V900)</f>
        <v>Laborprobe</v>
      </c>
      <c r="H900" s="81" t="str">
        <f>IF(ISBLANK(Abfalldokumentation!$W900),"-",Abfalldokumentation!$W900)</f>
        <v>-</v>
      </c>
      <c r="I900" s="81">
        <f t="shared" si="99"/>
        <v>40</v>
      </c>
      <c r="J900" s="81" t="str">
        <f t="shared" si="100"/>
        <v>Produkte</v>
      </c>
      <c r="K900" s="81" t="str">
        <f t="shared" si="101"/>
        <v>BUs</v>
      </c>
      <c r="L900" s="81" t="str">
        <f t="shared" si="102"/>
        <v>Symptome</v>
      </c>
      <c r="M900" s="81" t="str">
        <f>IFERROR(VLOOKUP(Abfalldokumentation!$O900,Kennzahlen!S:V,3,FALSE)*Abfalldokumentation!$B900,"0")</f>
        <v>0</v>
      </c>
      <c r="N900" s="81" t="str">
        <f>IF(ISBLANK(Q900),VLOOKUP(Abfalldokumentation!$O900,'Linien - BU'!R:S,2,FALSE),Q900)</f>
        <v>Labor</v>
      </c>
      <c r="O900" s="77" t="str">
        <f t="shared" si="103"/>
        <v>Diverses</v>
      </c>
      <c r="P900" s="77">
        <f t="shared" si="104"/>
        <v>73</v>
      </c>
      <c r="Q900" s="39" t="s">
        <v>199</v>
      </c>
      <c r="R900" s="40" t="s">
        <v>110</v>
      </c>
      <c r="S900" s="40">
        <v>15</v>
      </c>
      <c r="T900" s="51">
        <v>73</v>
      </c>
      <c r="U900" s="41">
        <v>44474</v>
      </c>
      <c r="V900" s="42" t="s">
        <v>201</v>
      </c>
      <c r="W900" s="40" t="s">
        <v>54</v>
      </c>
      <c r="X900" s="44" t="str">
        <f>IFERROR(VLOOKUP(Abfalldokumentation!$R900,Artikel!A:C,3,FALSE),Abfalldokumentation!$R900)</f>
        <v>Diverses</v>
      </c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spans="1:40" ht="30" hidden="1" customHeight="1" x14ac:dyDescent="0.25">
      <c r="A901" s="73" t="str">
        <f>VLOOKUP(N901,'Linien - BU'!A:B,2,FALSE)</f>
        <v>Rest</v>
      </c>
      <c r="B901" s="74">
        <f t="shared" si="98"/>
        <v>80</v>
      </c>
      <c r="C901" s="75">
        <f>Abfalldokumentation!$U901</f>
        <v>44474</v>
      </c>
      <c r="D901" s="69" t="str">
        <f>IFERROR(IF(VLOOKUP(O901,'[1]Rohware 230'!$B:$C,2,FALSE)=0,"Rohware"),
IFERROR(IF(VLOOKUP(O901,[1]Sammelnr.!$B:$C,2,FALSE)=0,"Sammelnr. ungeschält ABS"),
IFERROR(IF(VLOOKUP(O901,[1]Sammelnr.!$E:$F,2,FALSE)=0,"Sammelnr. ungeschält VS"),
IFERROR(IF(VLOOKUP(O901,[1]Sammelnr.!$H:$I,2,FALSE)=0,"Sammelnr. geschält"),
IFERROR(IF(VLOOKUP(O901,[1]Offen!$B:$C,2,FALSE)=0,"Offen ungeschält ABS"),
IFERROR(IF(VLOOKUP(O901,[1]Offen!$E:$F,2,FALSE)=0,"Offen ungeschält VOS"),
IFERROR(IF(VLOOKUP(O901,[1]Offen!$H:$I,2,FALSE)=0,"Offen geschält RW"),
IFERROR(IF(VLOOKUP(O901,[1]Offen!$K:$L,2,FALSE)=0,"Offen vegan"),
IFERROR(IF(VLOOKUP(O901,[1]Offen!$N:$O,2,FALSE)=0,"Offen Zipfel"),
IFERROR(IF(VLOOKUP(O901,[1]Offen!$Q:$R,2,FALSE)=0,"Offen Endstücke"),
IFERROR(IF(VLOOKUP(O901,[1]Vakuumiert!$B:$C,2,FALSE)=0,"Vakuumierter VOS ungeschält"),
IFERROR(IF(VLOOKUP(O901,[1]Vakuumiert!$E:$F,2,FALSE)=0,"Vakuumierter ABS ungeschält"),
IFERROR(IF(VLOOKUP(O901,[1]Vakuumiert!$H:$I,2,FALSE)=0,"Vakuumierter VOS geschält"),
IFERROR(IF(VLOOKUP(O901,[1]Vakuumiert!$K:$L,2,FALSE)=0,"Vakuumierter VOS vegan"),
IFERROR(IF(VLOOKUP(O901,[1]Vakuumiert!$N:$O,2,FALSE)=0,"Vakuumierter VOS Zipfel"),
IFERROR(IF(VLOOKUP(O901,[1]Vakuumiert!$Q:$R,2,FALSE)=0,"Vakuumiert geschält"),
IFERROR(IF(VLOOKUP(O901,'[1]vakuumierte Fertigprodukte'!$B:$C,2,FALSE)=0,"Fertigprodukte"),
IFERROR(IF(VLOOKUP(O901,'[1]vakuumierte Fertigprodukte'!$E:$FI,2,FALSE)=0,"Vakuumierte Zipfel"),
IFERROR(IF(VLOOKUP(O901,[1]Wurste!$B:$C,2,FALSE)=0,"Räucherwürste"),
IFERROR(IF(VLOOKUP(O901,[1]Wurste!$E:$F,2,FALSE)=0,"URW/URGW Wurst"),
IFERROR(IF(VLOOKUP(O901,[1]Wurste!$H:$I,2,FALSE)=0,"HF-Wurst Vegan"),
IFERROR(IF(VLOOKUP(O901,[1]Wurste!$K:$L,2,FALSE)=0,"320er ohne Würste"),
IFERROR(IF(AND(OR(Abfalldokumentation!$A901="BU3",Abfalldokumentation!$A901="Verkauf"),Abfalldokumentation!$F901="Schimmel",Abfalldokumentation!$G901="keinen Abnehmer/kein Schälpersonal"),"Div. Zipfel, ES ohne Verwendung",VLOOKUP(Abfalldokumentation!$E901,Produktgruppen!A:B,2,FALSE)),"-")))))))))))))))))))))))</f>
        <v>Diverses</v>
      </c>
      <c r="E901" s="76" t="str">
        <f>IFERROR(VLOOKUP(Abfalldokumentation!$O901,Artikel!A:C,3,FALSE),Abfalldokumentation!$O901)</f>
        <v>Diverses</v>
      </c>
      <c r="F901" s="76" t="str">
        <f>VLOOKUP(T901,'Liste Gründe'!A:D,2,FALSE)</f>
        <v>Qualitätssicherung</v>
      </c>
      <c r="G901" s="75" t="str">
        <f>IF(ISBLANK(V901),VLOOKUP(Abfalldokumentation!$P901,'Liste Gründe'!A:D,3,FALSE),V901)</f>
        <v>Laborprobe</v>
      </c>
      <c r="H901" s="76" t="str">
        <f>IF(ISBLANK(Abfalldokumentation!$W901),"-",Abfalldokumentation!$W901)</f>
        <v>-</v>
      </c>
      <c r="I901" s="76">
        <f t="shared" si="99"/>
        <v>40</v>
      </c>
      <c r="J901" s="76" t="str">
        <f t="shared" si="100"/>
        <v>Produkte</v>
      </c>
      <c r="K901" s="76" t="str">
        <f t="shared" si="101"/>
        <v>BUs</v>
      </c>
      <c r="L901" s="76" t="str">
        <f t="shared" si="102"/>
        <v>Symptome</v>
      </c>
      <c r="M901" s="76" t="str">
        <f>IFERROR(VLOOKUP(Abfalldokumentation!$O901,Kennzahlen!S:V,3,FALSE)*Abfalldokumentation!$B901,"0")</f>
        <v>0</v>
      </c>
      <c r="N901" s="76" t="str">
        <f>IF(ISBLANK(Q901),VLOOKUP(Abfalldokumentation!$O901,'Linien - BU'!R:S,2,FALSE),Q901)</f>
        <v>Labor</v>
      </c>
      <c r="O901" s="77" t="str">
        <f t="shared" si="103"/>
        <v>Diverses</v>
      </c>
      <c r="P901" s="77">
        <f t="shared" si="104"/>
        <v>73</v>
      </c>
      <c r="Q901" s="45" t="s">
        <v>199</v>
      </c>
      <c r="R901" s="46" t="s">
        <v>110</v>
      </c>
      <c r="S901" s="46">
        <v>80</v>
      </c>
      <c r="T901" s="52">
        <v>73</v>
      </c>
      <c r="U901" s="47">
        <v>44474</v>
      </c>
      <c r="V901" s="48" t="s">
        <v>201</v>
      </c>
      <c r="W901" s="46" t="s">
        <v>54</v>
      </c>
      <c r="X901" s="50" t="str">
        <f>IFERROR(VLOOKUP(Abfalldokumentation!$R901,Artikel!A:C,3,FALSE),Abfalldokumentation!$R901)</f>
        <v>Diverses</v>
      </c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spans="1:40" ht="30" hidden="1" customHeight="1" x14ac:dyDescent="0.25">
      <c r="A902" s="78" t="str">
        <f>VLOOKUP(N902,'Linien - BU'!A:B,2,FALSE)</f>
        <v>Rest</v>
      </c>
      <c r="B902" s="79">
        <f t="shared" si="98"/>
        <v>6.8</v>
      </c>
      <c r="C902" s="80">
        <f>Abfalldokumentation!$U902</f>
        <v>44474</v>
      </c>
      <c r="D902" s="69" t="str">
        <f>IFERROR(IF(VLOOKUP(O902,'[1]Rohware 230'!$B:$C,2,FALSE)=0,"Rohware"),
IFERROR(IF(VLOOKUP(O902,[1]Sammelnr.!$B:$C,2,FALSE)=0,"Sammelnr. ungeschält ABS"),
IFERROR(IF(VLOOKUP(O902,[1]Sammelnr.!$E:$F,2,FALSE)=0,"Sammelnr. ungeschält VS"),
IFERROR(IF(VLOOKUP(O902,[1]Sammelnr.!$H:$I,2,FALSE)=0,"Sammelnr. geschält"),
IFERROR(IF(VLOOKUP(O902,[1]Offen!$B:$C,2,FALSE)=0,"Offen ungeschält ABS"),
IFERROR(IF(VLOOKUP(O902,[1]Offen!$E:$F,2,FALSE)=0,"Offen ungeschält VOS"),
IFERROR(IF(VLOOKUP(O902,[1]Offen!$H:$I,2,FALSE)=0,"Offen geschält RW"),
IFERROR(IF(VLOOKUP(O902,[1]Offen!$K:$L,2,FALSE)=0,"Offen vegan"),
IFERROR(IF(VLOOKUP(O902,[1]Offen!$N:$O,2,FALSE)=0,"Offen Zipfel"),
IFERROR(IF(VLOOKUP(O902,[1]Offen!$Q:$R,2,FALSE)=0,"Offen Endstücke"),
IFERROR(IF(VLOOKUP(O902,[1]Vakuumiert!$B:$C,2,FALSE)=0,"Vakuumierter VOS ungeschält"),
IFERROR(IF(VLOOKUP(O902,[1]Vakuumiert!$E:$F,2,FALSE)=0,"Vakuumierter ABS ungeschält"),
IFERROR(IF(VLOOKUP(O902,[1]Vakuumiert!$H:$I,2,FALSE)=0,"Vakuumierter VOS geschält"),
IFERROR(IF(VLOOKUP(O902,[1]Vakuumiert!$K:$L,2,FALSE)=0,"Vakuumierter VOS vegan"),
IFERROR(IF(VLOOKUP(O902,[1]Vakuumiert!$N:$O,2,FALSE)=0,"Vakuumierter VOS Zipfel"),
IFERROR(IF(VLOOKUP(O902,[1]Vakuumiert!$Q:$R,2,FALSE)=0,"Vakuumiert geschält"),
IFERROR(IF(VLOOKUP(O902,'[1]vakuumierte Fertigprodukte'!$B:$C,2,FALSE)=0,"Fertigprodukte"),
IFERROR(IF(VLOOKUP(O902,'[1]vakuumierte Fertigprodukte'!$E:$FI,2,FALSE)=0,"Vakuumierte Zipfel"),
IFERROR(IF(VLOOKUP(O902,[1]Wurste!$B:$C,2,FALSE)=0,"Räucherwürste"),
IFERROR(IF(VLOOKUP(O902,[1]Wurste!$E:$F,2,FALSE)=0,"URW/URGW Wurst"),
IFERROR(IF(VLOOKUP(O902,[1]Wurste!$H:$I,2,FALSE)=0,"HF-Wurst Vegan"),
IFERROR(IF(VLOOKUP(O902,[1]Wurste!$K:$L,2,FALSE)=0,"320er ohne Würste"),
IFERROR(IF(AND(OR(Abfalldokumentation!$A902="BU3",Abfalldokumentation!$A902="Verkauf"),Abfalldokumentation!$F902="Schimmel",Abfalldokumentation!$G902="keinen Abnehmer/kein Schälpersonal"),"Div. Zipfel, ES ohne Verwendung",VLOOKUP(Abfalldokumentation!$E902,Produktgruppen!A:B,2,FALSE)),"-")))))))))))))))))))))))</f>
        <v>Diverses</v>
      </c>
      <c r="E902" s="81" t="str">
        <f>IFERROR(VLOOKUP(Abfalldokumentation!$O902,Artikel!A:C,3,FALSE),Abfalldokumentation!$O902)</f>
        <v>Diverses</v>
      </c>
      <c r="F902" s="81" t="str">
        <f>VLOOKUP(T902,'Liste Gründe'!A:D,2,FALSE)</f>
        <v>Qualitätssicherung</v>
      </c>
      <c r="G902" s="80" t="str">
        <f>IF(ISBLANK(V902),VLOOKUP(Abfalldokumentation!$P902,'Liste Gründe'!A:D,3,FALSE),V902)</f>
        <v>Laborprobe</v>
      </c>
      <c r="H902" s="81" t="str">
        <f>IF(ISBLANK(Abfalldokumentation!$W902),"-",Abfalldokumentation!$W902)</f>
        <v>-</v>
      </c>
      <c r="I902" s="81">
        <f t="shared" si="99"/>
        <v>40</v>
      </c>
      <c r="J902" s="81" t="str">
        <f t="shared" si="100"/>
        <v>Produkte</v>
      </c>
      <c r="K902" s="81" t="str">
        <f t="shared" si="101"/>
        <v>BUs</v>
      </c>
      <c r="L902" s="81" t="str">
        <f t="shared" si="102"/>
        <v>Symptome</v>
      </c>
      <c r="M902" s="81" t="str">
        <f>IFERROR(VLOOKUP(Abfalldokumentation!$O902,Kennzahlen!S:V,3,FALSE)*Abfalldokumentation!$B902,"0")</f>
        <v>0</v>
      </c>
      <c r="N902" s="81" t="str">
        <f>IF(ISBLANK(Q902),VLOOKUP(Abfalldokumentation!$O902,'Linien - BU'!R:S,2,FALSE),Q902)</f>
        <v>Labor</v>
      </c>
      <c r="O902" s="77" t="str">
        <f t="shared" si="103"/>
        <v>Diverses</v>
      </c>
      <c r="P902" s="77">
        <f t="shared" si="104"/>
        <v>73</v>
      </c>
      <c r="Q902" s="39" t="s">
        <v>199</v>
      </c>
      <c r="R902" s="40" t="s">
        <v>110</v>
      </c>
      <c r="S902" s="40">
        <v>6.8</v>
      </c>
      <c r="T902" s="51">
        <v>73</v>
      </c>
      <c r="U902" s="41">
        <v>44474</v>
      </c>
      <c r="V902" s="42" t="s">
        <v>201</v>
      </c>
      <c r="W902" s="40" t="s">
        <v>54</v>
      </c>
      <c r="X902" s="44" t="str">
        <f>IFERROR(VLOOKUP(Abfalldokumentation!$R902,Artikel!A:C,3,FALSE),Abfalldokumentation!$R902)</f>
        <v>Diverses</v>
      </c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spans="1:40" ht="30" customHeight="1" x14ac:dyDescent="0.25">
      <c r="A903" s="73" t="str">
        <f>VLOOKUP(N903,'Linien - BU'!A:B,2,FALSE)</f>
        <v>BU1</v>
      </c>
      <c r="B903" s="74">
        <f t="shared" si="98"/>
        <v>10</v>
      </c>
      <c r="C903" s="75">
        <f>Abfalldokumentation!$U903</f>
        <v>44474</v>
      </c>
      <c r="D903" s="69" t="str">
        <f>IFERROR(IF(VLOOKUP(O903,'[1]Rohware 230'!$B:$C,2,FALSE)=0,"Rohware"),
IFERROR(IF(VLOOKUP(O903,[1]Sammelnr.!$B:$C,2,FALSE)=0,"Sammelnr. ungeschält ABS"),
IFERROR(IF(VLOOKUP(O903,[1]Sammelnr.!$E:$F,2,FALSE)=0,"Sammelnr. ungeschält VS"),
IFERROR(IF(VLOOKUP(O903,[1]Sammelnr.!$H:$I,2,FALSE)=0,"Sammelnr. geschält"),
IFERROR(IF(VLOOKUP(O903,[1]Offen!$B:$C,2,FALSE)=0,"Offen ungeschält ABS"),
IFERROR(IF(VLOOKUP(O903,[1]Offen!$E:$F,2,FALSE)=0,"Offen ungeschält VOS"),
IFERROR(IF(VLOOKUP(O903,[1]Offen!$H:$I,2,FALSE)=0,"Offen geschält RW"),
IFERROR(IF(VLOOKUP(O903,[1]Offen!$K:$L,2,FALSE)=0,"Offen vegan"),
IFERROR(IF(VLOOKUP(O903,[1]Offen!$N:$O,2,FALSE)=0,"Offen Zipfel"),
IFERROR(IF(VLOOKUP(O903,[1]Offen!$Q:$R,2,FALSE)=0,"Offen Endstücke"),
IFERROR(IF(VLOOKUP(O903,[1]Vakuumiert!$B:$C,2,FALSE)=0,"Vakuumierter VOS ungeschält"),
IFERROR(IF(VLOOKUP(O903,[1]Vakuumiert!$E:$F,2,FALSE)=0,"Vakuumierter ABS ungeschält"),
IFERROR(IF(VLOOKUP(O903,[1]Vakuumiert!$H:$I,2,FALSE)=0,"Vakuumierter VOS geschält"),
IFERROR(IF(VLOOKUP(O903,[1]Vakuumiert!$K:$L,2,FALSE)=0,"Vakuumierter VOS vegan"),
IFERROR(IF(VLOOKUP(O903,[1]Vakuumiert!$N:$O,2,FALSE)=0,"Vakuumierter VOS Zipfel"),
IFERROR(IF(VLOOKUP(O903,[1]Vakuumiert!$Q:$R,2,FALSE)=0,"Vakuumiert geschält"),
IFERROR(IF(VLOOKUP(O903,'[1]vakuumierte Fertigprodukte'!$B:$C,2,FALSE)=0,"Fertigprodukte"),
IFERROR(IF(VLOOKUP(O903,'[1]vakuumierte Fertigprodukte'!$E:$FI,2,FALSE)=0,"Vakuumierte Zipfel"),
IFERROR(IF(VLOOKUP(O903,[1]Wurste!$B:$C,2,FALSE)=0,"Räucherwürste"),
IFERROR(IF(VLOOKUP(O903,[1]Wurste!$E:$F,2,FALSE)=0,"URW/URGW Wurst"),
IFERROR(IF(VLOOKUP(O903,[1]Wurste!$H:$I,2,FALSE)=0,"HF-Wurst Vegan"),
IFERROR(IF(VLOOKUP(O903,[1]Wurste!$K:$L,2,FALSE)=0,"320er ohne Würste"),
IFERROR(IF(AND(OR(Abfalldokumentation!$A903="BU3",Abfalldokumentation!$A903="Verkauf"),Abfalldokumentation!$F903="Schimmel",Abfalldokumentation!$G903="keinen Abnehmer/kein Schälpersonal"),"Div. Zipfel, ES ohne Verwendung",VLOOKUP(Abfalldokumentation!$E903,Produktgruppen!A:B,2,FALSE)),"-")))))))))))))))))))))))</f>
        <v>ganze Würste</v>
      </c>
      <c r="E903" s="76" t="str">
        <f>IFERROR(VLOOKUP(Abfalldokumentation!$O903,Artikel!A:C,3,FALSE),Abfalldokumentation!$O903)</f>
        <v>ganze Wurst Gourme Kräuter</v>
      </c>
      <c r="F903" s="76" t="str">
        <f>VLOOKUP(T903,'Liste Gründe'!A:D,2,FALSE)</f>
        <v>Linienbezogen</v>
      </c>
      <c r="G903" s="75" t="str">
        <f>IF(ISBLANK(V903),VLOOKUP(Abfalldokumentation!$P903,'Liste Gründe'!A:D,3,FALSE),V903)</f>
        <v>Darm geplatzt</v>
      </c>
      <c r="H903" s="76" t="str">
        <f>IF(ISBLANK(Abfalldokumentation!$W903),"-",Abfalldokumentation!$W903)</f>
        <v>-</v>
      </c>
      <c r="I903" s="76">
        <f t="shared" si="99"/>
        <v>40</v>
      </c>
      <c r="J903" s="76" t="str">
        <f t="shared" si="100"/>
        <v>Produkte</v>
      </c>
      <c r="K903" s="76" t="str">
        <f t="shared" si="101"/>
        <v>BUs</v>
      </c>
      <c r="L903" s="76" t="str">
        <f t="shared" si="102"/>
        <v>Symptome</v>
      </c>
      <c r="M903" s="76" t="str">
        <f>IFERROR(VLOOKUP(Abfalldokumentation!$O903,Kennzahlen!S:V,3,FALSE)*Abfalldokumentation!$B903,"0")</f>
        <v>0</v>
      </c>
      <c r="N903" s="76" t="str">
        <f>IF(ISBLANK(Q903),VLOOKUP(Abfalldokumentation!$O903,'Linien - BU'!R:S,2,FALSE),Q903)</f>
        <v>Räucherei</v>
      </c>
      <c r="O903" s="77" t="str">
        <f t="shared" si="103"/>
        <v>ganze Wurst Gourme Kräuter</v>
      </c>
      <c r="P903" s="77">
        <f t="shared" si="104"/>
        <v>34</v>
      </c>
      <c r="Q903" s="45" t="s">
        <v>269</v>
      </c>
      <c r="R903" s="46" t="s">
        <v>300</v>
      </c>
      <c r="S903" s="46">
        <v>10</v>
      </c>
      <c r="T903" s="40">
        <v>34</v>
      </c>
      <c r="U903" s="47">
        <v>44474</v>
      </c>
      <c r="V903" s="48"/>
      <c r="W903" s="46"/>
      <c r="X903" s="50" t="str">
        <f>IFERROR(VLOOKUP(Abfalldokumentation!$R903,Artikel!A:C,3,FALSE),Abfalldokumentation!$R903)</f>
        <v>ganze Wurst Gourme Kräuter</v>
      </c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spans="1:40" ht="30" hidden="1" customHeight="1" x14ac:dyDescent="0.25">
      <c r="A904" s="78" t="str">
        <f>VLOOKUP(N904,'Linien - BU'!A:B,2,FALSE)</f>
        <v>BU1</v>
      </c>
      <c r="B904" s="79">
        <f t="shared" si="98"/>
        <v>10</v>
      </c>
      <c r="C904" s="80">
        <f>Abfalldokumentation!$U904</f>
        <v>44474</v>
      </c>
      <c r="D904" s="69" t="str">
        <f>IFERROR(IF(VLOOKUP(O904,'[1]Rohware 230'!$B:$C,2,FALSE)=0,"Rohware"),
IFERROR(IF(VLOOKUP(O904,[1]Sammelnr.!$B:$C,2,FALSE)=0,"Sammelnr. ungeschält ABS"),
IFERROR(IF(VLOOKUP(O904,[1]Sammelnr.!$E:$F,2,FALSE)=0,"Sammelnr. ungeschält VS"),
IFERROR(IF(VLOOKUP(O904,[1]Sammelnr.!$H:$I,2,FALSE)=0,"Sammelnr. geschält"),
IFERROR(IF(VLOOKUP(O904,[1]Offen!$B:$C,2,FALSE)=0,"Offen ungeschält ABS"),
IFERROR(IF(VLOOKUP(O904,[1]Offen!$E:$F,2,FALSE)=0,"Offen ungeschält VOS"),
IFERROR(IF(VLOOKUP(O904,[1]Offen!$H:$I,2,FALSE)=0,"Offen geschält RW"),
IFERROR(IF(VLOOKUP(O904,[1]Offen!$K:$L,2,FALSE)=0,"Offen vegan"),
IFERROR(IF(VLOOKUP(O904,[1]Offen!$N:$O,2,FALSE)=0,"Offen Zipfel"),
IFERROR(IF(VLOOKUP(O904,[1]Offen!$Q:$R,2,FALSE)=0,"Offen Endstücke"),
IFERROR(IF(VLOOKUP(O904,[1]Vakuumiert!$B:$C,2,FALSE)=0,"Vakuumierter VOS ungeschält"),
IFERROR(IF(VLOOKUP(O904,[1]Vakuumiert!$E:$F,2,FALSE)=0,"Vakuumierter ABS ungeschält"),
IFERROR(IF(VLOOKUP(O904,[1]Vakuumiert!$H:$I,2,FALSE)=0,"Vakuumierter VOS geschält"),
IFERROR(IF(VLOOKUP(O904,[1]Vakuumiert!$K:$L,2,FALSE)=0,"Vakuumierter VOS vegan"),
IFERROR(IF(VLOOKUP(O904,[1]Vakuumiert!$N:$O,2,FALSE)=0,"Vakuumierter VOS Zipfel"),
IFERROR(IF(VLOOKUP(O904,[1]Vakuumiert!$Q:$R,2,FALSE)=0,"Vakuumiert geschält"),
IFERROR(IF(VLOOKUP(O904,'[1]vakuumierte Fertigprodukte'!$B:$C,2,FALSE)=0,"Fertigprodukte"),
IFERROR(IF(VLOOKUP(O904,'[1]vakuumierte Fertigprodukte'!$E:$FI,2,FALSE)=0,"Vakuumierte Zipfel"),
IFERROR(IF(VLOOKUP(O904,[1]Wurste!$B:$C,2,FALSE)=0,"Räucherwürste"),
IFERROR(IF(VLOOKUP(O904,[1]Wurste!$E:$F,2,FALSE)=0,"URW/URGW Wurst"),
IFERROR(IF(VLOOKUP(O904,[1]Wurste!$H:$I,2,FALSE)=0,"HF-Wurst Vegan"),
IFERROR(IF(VLOOKUP(O904,[1]Wurste!$K:$L,2,FALSE)=0,"320er ohne Würste"),
IFERROR(IF(AND(OR(Abfalldokumentation!$A904="BU3",Abfalldokumentation!$A904="Verkauf"),Abfalldokumentation!$F904="Schimmel",Abfalldokumentation!$G904="keinen Abnehmer/kein Schälpersonal"),"Div. Zipfel, ES ohne Verwendung",VLOOKUP(Abfalldokumentation!$E904,Produktgruppen!A:B,2,FALSE)),"-")))))))))))))))))))))))</f>
        <v>ganze Würste</v>
      </c>
      <c r="E904" s="81" t="str">
        <f>IFERROR(VLOOKUP(Abfalldokumentation!$O904,Artikel!A:C,3,FALSE),Abfalldokumentation!$O904)</f>
        <v>ganze Wurst Gourme Paprika</v>
      </c>
      <c r="F904" s="81" t="str">
        <f>VLOOKUP(T904,'Liste Gründe'!A:D,2,FALSE)</f>
        <v>Linienbezogen</v>
      </c>
      <c r="G904" s="80" t="str">
        <f>IF(ISBLANK(V904),VLOOKUP(Abfalldokumentation!$P904,'Liste Gründe'!A:D,3,FALSE),V904)</f>
        <v>Darm geplatzt</v>
      </c>
      <c r="H904" s="81" t="str">
        <f>IF(ISBLANK(Abfalldokumentation!$W904),"-",Abfalldokumentation!$W904)</f>
        <v>-</v>
      </c>
      <c r="I904" s="81">
        <f t="shared" si="99"/>
        <v>40</v>
      </c>
      <c r="J904" s="81" t="str">
        <f t="shared" si="100"/>
        <v>Produkte</v>
      </c>
      <c r="K904" s="81" t="str">
        <f t="shared" si="101"/>
        <v>BUs</v>
      </c>
      <c r="L904" s="81" t="str">
        <f t="shared" si="102"/>
        <v>Symptome</v>
      </c>
      <c r="M904" s="81" t="str">
        <f>IFERROR(VLOOKUP(Abfalldokumentation!$O904,Kennzahlen!S:V,3,FALSE)*Abfalldokumentation!$B904,"0")</f>
        <v>0</v>
      </c>
      <c r="N904" s="81" t="str">
        <f>IF(ISBLANK(Q904),VLOOKUP(Abfalldokumentation!$O904,'Linien - BU'!R:S,2,FALSE),Q904)</f>
        <v>Räucherei</v>
      </c>
      <c r="O904" s="77" t="str">
        <f t="shared" si="103"/>
        <v>ganze Wurst Gourme Paprika</v>
      </c>
      <c r="P904" s="77">
        <f t="shared" si="104"/>
        <v>34</v>
      </c>
      <c r="Q904" s="39" t="s">
        <v>269</v>
      </c>
      <c r="R904" s="40" t="s">
        <v>301</v>
      </c>
      <c r="S904" s="40">
        <v>10</v>
      </c>
      <c r="T904" s="40">
        <v>34</v>
      </c>
      <c r="U904" s="41">
        <v>44474</v>
      </c>
      <c r="V904" s="42"/>
      <c r="W904" s="40"/>
      <c r="X904" s="44" t="str">
        <f>IFERROR(VLOOKUP(Abfalldokumentation!$R904,Artikel!A:C,3,FALSE),Abfalldokumentation!$R904)</f>
        <v>ganze Wurst Gourme Paprika</v>
      </c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spans="1:40" ht="30" hidden="1" customHeight="1" x14ac:dyDescent="0.25">
      <c r="A905" s="73" t="str">
        <f>VLOOKUP(N905,'Linien - BU'!A:B,2,FALSE)</f>
        <v>BU1</v>
      </c>
      <c r="B905" s="74">
        <f t="shared" si="98"/>
        <v>10</v>
      </c>
      <c r="C905" s="75">
        <f>Abfalldokumentation!$U905</f>
        <v>44474</v>
      </c>
      <c r="D905" s="69" t="str">
        <f>IFERROR(IF(VLOOKUP(O905,'[1]Rohware 230'!$B:$C,2,FALSE)=0,"Rohware"),
IFERROR(IF(VLOOKUP(O905,[1]Sammelnr.!$B:$C,2,FALSE)=0,"Sammelnr. ungeschält ABS"),
IFERROR(IF(VLOOKUP(O905,[1]Sammelnr.!$E:$F,2,FALSE)=0,"Sammelnr. ungeschält VS"),
IFERROR(IF(VLOOKUP(O905,[1]Sammelnr.!$H:$I,2,FALSE)=0,"Sammelnr. geschält"),
IFERROR(IF(VLOOKUP(O905,[1]Offen!$B:$C,2,FALSE)=0,"Offen ungeschält ABS"),
IFERROR(IF(VLOOKUP(O905,[1]Offen!$E:$F,2,FALSE)=0,"Offen ungeschält VOS"),
IFERROR(IF(VLOOKUP(O905,[1]Offen!$H:$I,2,FALSE)=0,"Offen geschält RW"),
IFERROR(IF(VLOOKUP(O905,[1]Offen!$K:$L,2,FALSE)=0,"Offen vegan"),
IFERROR(IF(VLOOKUP(O905,[1]Offen!$N:$O,2,FALSE)=0,"Offen Zipfel"),
IFERROR(IF(VLOOKUP(O905,[1]Offen!$Q:$R,2,FALSE)=0,"Offen Endstücke"),
IFERROR(IF(VLOOKUP(O905,[1]Vakuumiert!$B:$C,2,FALSE)=0,"Vakuumierter VOS ungeschält"),
IFERROR(IF(VLOOKUP(O905,[1]Vakuumiert!$E:$F,2,FALSE)=0,"Vakuumierter ABS ungeschält"),
IFERROR(IF(VLOOKUP(O905,[1]Vakuumiert!$H:$I,2,FALSE)=0,"Vakuumierter VOS geschält"),
IFERROR(IF(VLOOKUP(O905,[1]Vakuumiert!$K:$L,2,FALSE)=0,"Vakuumierter VOS vegan"),
IFERROR(IF(VLOOKUP(O905,[1]Vakuumiert!$N:$O,2,FALSE)=0,"Vakuumierter VOS Zipfel"),
IFERROR(IF(VLOOKUP(O905,[1]Vakuumiert!$Q:$R,2,FALSE)=0,"Vakuumiert geschält"),
IFERROR(IF(VLOOKUP(O905,'[1]vakuumierte Fertigprodukte'!$B:$C,2,FALSE)=0,"Fertigprodukte"),
IFERROR(IF(VLOOKUP(O905,'[1]vakuumierte Fertigprodukte'!$E:$FI,2,FALSE)=0,"Vakuumierte Zipfel"),
IFERROR(IF(VLOOKUP(O905,[1]Wurste!$B:$C,2,FALSE)=0,"Räucherwürste"),
IFERROR(IF(VLOOKUP(O905,[1]Wurste!$E:$F,2,FALSE)=0,"URW/URGW Wurst"),
IFERROR(IF(VLOOKUP(O905,[1]Wurste!$H:$I,2,FALSE)=0,"HF-Wurst Vegan"),
IFERROR(IF(VLOOKUP(O905,[1]Wurste!$K:$L,2,FALSE)=0,"320er ohne Würste"),
IFERROR(IF(AND(OR(Abfalldokumentation!$A905="BU3",Abfalldokumentation!$A905="Verkauf"),Abfalldokumentation!$F905="Schimmel",Abfalldokumentation!$G905="keinen Abnehmer/kein Schälpersonal"),"Div. Zipfel, ES ohne Verwendung",VLOOKUP(Abfalldokumentation!$E905,Produktgruppen!A:B,2,FALSE)),"-")))))))))))))))))))))))</f>
        <v>ganze Würste</v>
      </c>
      <c r="E905" s="76" t="str">
        <f>IFERROR(VLOOKUP(Abfalldokumentation!$O905,Artikel!A:C,3,FALSE),Abfalldokumentation!$O905)</f>
        <v>ganze Wurst Gourme Paprika</v>
      </c>
      <c r="F905" s="76" t="str">
        <f>VLOOKUP(T905,'Liste Gründe'!A:D,2,FALSE)</f>
        <v>Linienbezogen</v>
      </c>
      <c r="G905" s="75" t="str">
        <f>IF(ISBLANK(V905),VLOOKUP(Abfalldokumentation!$P905,'Liste Gründe'!A:D,3,FALSE),V905)</f>
        <v>Darm geplatzt</v>
      </c>
      <c r="H905" s="76" t="str">
        <f>IF(ISBLANK(Abfalldokumentation!$W905),"-",Abfalldokumentation!$W905)</f>
        <v>-</v>
      </c>
      <c r="I905" s="76">
        <f t="shared" si="99"/>
        <v>40</v>
      </c>
      <c r="J905" s="76" t="str">
        <f t="shared" si="100"/>
        <v>Produkte</v>
      </c>
      <c r="K905" s="76" t="str">
        <f t="shared" si="101"/>
        <v>BUs</v>
      </c>
      <c r="L905" s="76" t="str">
        <f t="shared" si="102"/>
        <v>Symptome</v>
      </c>
      <c r="M905" s="76" t="str">
        <f>IFERROR(VLOOKUP(Abfalldokumentation!$O905,Kennzahlen!S:V,3,FALSE)*Abfalldokumentation!$B905,"0")</f>
        <v>0</v>
      </c>
      <c r="N905" s="76" t="str">
        <f>IF(ISBLANK(Q905),VLOOKUP(Abfalldokumentation!$O905,'Linien - BU'!R:S,2,FALSE),Q905)</f>
        <v>Räucherei</v>
      </c>
      <c r="O905" s="77" t="str">
        <f t="shared" si="103"/>
        <v>ganze Wurst Gourme Paprika</v>
      </c>
      <c r="P905" s="77">
        <f t="shared" si="104"/>
        <v>34</v>
      </c>
      <c r="Q905" s="45" t="s">
        <v>269</v>
      </c>
      <c r="R905" s="46" t="s">
        <v>301</v>
      </c>
      <c r="S905" s="46">
        <v>10</v>
      </c>
      <c r="T905" s="46">
        <v>34</v>
      </c>
      <c r="U905" s="47">
        <v>44474</v>
      </c>
      <c r="V905" s="48"/>
      <c r="W905" s="46"/>
      <c r="X905" s="50" t="str">
        <f>IFERROR(VLOOKUP(Abfalldokumentation!$R905,Artikel!A:C,3,FALSE),Abfalldokumentation!$R905)</f>
        <v>ganze Wurst Gourme Paprika</v>
      </c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spans="1:40" ht="30" customHeight="1" x14ac:dyDescent="0.25">
      <c r="A906" s="78" t="str">
        <f>VLOOKUP(N906,'Linien - BU'!A:B,2,FALSE)</f>
        <v>BU1</v>
      </c>
      <c r="B906" s="79">
        <f t="shared" si="98"/>
        <v>10</v>
      </c>
      <c r="C906" s="80">
        <f>Abfalldokumentation!$U906</f>
        <v>44474</v>
      </c>
      <c r="D906" s="69" t="str">
        <f>IFERROR(IF(VLOOKUP(O906,'[1]Rohware 230'!$B:$C,2,FALSE)=0,"Rohware"),
IFERROR(IF(VLOOKUP(O906,[1]Sammelnr.!$B:$C,2,FALSE)=0,"Sammelnr. ungeschält ABS"),
IFERROR(IF(VLOOKUP(O906,[1]Sammelnr.!$E:$F,2,FALSE)=0,"Sammelnr. ungeschält VS"),
IFERROR(IF(VLOOKUP(O906,[1]Sammelnr.!$H:$I,2,FALSE)=0,"Sammelnr. geschält"),
IFERROR(IF(VLOOKUP(O906,[1]Offen!$B:$C,2,FALSE)=0,"Offen ungeschält ABS"),
IFERROR(IF(VLOOKUP(O906,[1]Offen!$E:$F,2,FALSE)=0,"Offen ungeschält VOS"),
IFERROR(IF(VLOOKUP(O906,[1]Offen!$H:$I,2,FALSE)=0,"Offen geschält RW"),
IFERROR(IF(VLOOKUP(O906,[1]Offen!$K:$L,2,FALSE)=0,"Offen vegan"),
IFERROR(IF(VLOOKUP(O906,[1]Offen!$N:$O,2,FALSE)=0,"Offen Zipfel"),
IFERROR(IF(VLOOKUP(O906,[1]Offen!$Q:$R,2,FALSE)=0,"Offen Endstücke"),
IFERROR(IF(VLOOKUP(O906,[1]Vakuumiert!$B:$C,2,FALSE)=0,"Vakuumierter VOS ungeschält"),
IFERROR(IF(VLOOKUP(O906,[1]Vakuumiert!$E:$F,2,FALSE)=0,"Vakuumierter ABS ungeschält"),
IFERROR(IF(VLOOKUP(O906,[1]Vakuumiert!$H:$I,2,FALSE)=0,"Vakuumierter VOS geschält"),
IFERROR(IF(VLOOKUP(O906,[1]Vakuumiert!$K:$L,2,FALSE)=0,"Vakuumierter VOS vegan"),
IFERROR(IF(VLOOKUP(O906,[1]Vakuumiert!$N:$O,2,FALSE)=0,"Vakuumierter VOS Zipfel"),
IFERROR(IF(VLOOKUP(O906,[1]Vakuumiert!$Q:$R,2,FALSE)=0,"Vakuumiert geschält"),
IFERROR(IF(VLOOKUP(O906,'[1]vakuumierte Fertigprodukte'!$B:$C,2,FALSE)=0,"Fertigprodukte"),
IFERROR(IF(VLOOKUP(O906,'[1]vakuumierte Fertigprodukte'!$E:$FI,2,FALSE)=0,"Vakuumierte Zipfel"),
IFERROR(IF(VLOOKUP(O906,[1]Wurste!$B:$C,2,FALSE)=0,"Räucherwürste"),
IFERROR(IF(VLOOKUP(O906,[1]Wurste!$E:$F,2,FALSE)=0,"URW/URGW Wurst"),
IFERROR(IF(VLOOKUP(O906,[1]Wurste!$H:$I,2,FALSE)=0,"HF-Wurst Vegan"),
IFERROR(IF(VLOOKUP(O906,[1]Wurste!$K:$L,2,FALSE)=0,"320er ohne Würste"),
IFERROR(IF(AND(OR(Abfalldokumentation!$A906="BU3",Abfalldokumentation!$A906="Verkauf"),Abfalldokumentation!$F906="Schimmel",Abfalldokumentation!$G906="keinen Abnehmer/kein Schälpersonal"),"Div. Zipfel, ES ohne Verwendung",VLOOKUP(Abfalldokumentation!$E906,Produktgruppen!A:B,2,FALSE)),"-")))))))))))))))))))))))</f>
        <v>ganze Würste</v>
      </c>
      <c r="E906" s="81" t="str">
        <f>IFERROR(VLOOKUP(Abfalldokumentation!$O906,Artikel!A:C,3,FALSE),Abfalldokumentation!$O906)</f>
        <v>ganze Wurst Gourme Paprika</v>
      </c>
      <c r="F906" s="81" t="str">
        <f>VLOOKUP(T906,'Liste Gründe'!A:D,2,FALSE)</f>
        <v>Linienbezogen</v>
      </c>
      <c r="G906" s="80" t="str">
        <f>IF(ISBLANK(V906),VLOOKUP(Abfalldokumentation!$P906,'Liste Gründe'!A:D,3,FALSE),V906)</f>
        <v>Darm geplatzt</v>
      </c>
      <c r="H906" s="81" t="str">
        <f>IF(ISBLANK(Abfalldokumentation!$W906),"-",Abfalldokumentation!$W906)</f>
        <v>-</v>
      </c>
      <c r="I906" s="81">
        <f t="shared" si="99"/>
        <v>40</v>
      </c>
      <c r="J906" s="81" t="str">
        <f t="shared" si="100"/>
        <v>Produkte</v>
      </c>
      <c r="K906" s="81" t="str">
        <f t="shared" si="101"/>
        <v>BUs</v>
      </c>
      <c r="L906" s="81" t="str">
        <f t="shared" si="102"/>
        <v>Symptome</v>
      </c>
      <c r="M906" s="81" t="str">
        <f>IFERROR(VLOOKUP(Abfalldokumentation!$O906,Kennzahlen!S:V,3,FALSE)*Abfalldokumentation!$B906,"0")</f>
        <v>0</v>
      </c>
      <c r="N906" s="81" t="str">
        <f>IF(ISBLANK(Q906),VLOOKUP(Abfalldokumentation!$O906,'Linien - BU'!R:S,2,FALSE),Q906)</f>
        <v>Räucherei</v>
      </c>
      <c r="O906" s="77" t="str">
        <f t="shared" si="103"/>
        <v>ganze Wurst Gourme Paprika</v>
      </c>
      <c r="P906" s="77">
        <f t="shared" si="104"/>
        <v>34</v>
      </c>
      <c r="Q906" s="39" t="s">
        <v>269</v>
      </c>
      <c r="R906" s="40" t="s">
        <v>301</v>
      </c>
      <c r="S906" s="40">
        <v>10</v>
      </c>
      <c r="T906" s="40">
        <v>34</v>
      </c>
      <c r="U906" s="41">
        <v>44474</v>
      </c>
      <c r="V906" s="42"/>
      <c r="W906" s="40"/>
      <c r="X906" s="44" t="str">
        <f>IFERROR(VLOOKUP(Abfalldokumentation!$R906,Artikel!A:C,3,FALSE),Abfalldokumentation!$R906)</f>
        <v>ganze Wurst Gourme Paprika</v>
      </c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spans="1:40" ht="30" hidden="1" customHeight="1" x14ac:dyDescent="0.25">
      <c r="A907" s="73" t="str">
        <f>VLOOKUP(N907,'Linien - BU'!A:B,2,FALSE)</f>
        <v>Rest</v>
      </c>
      <c r="B907" s="74">
        <f t="shared" si="98"/>
        <v>31</v>
      </c>
      <c r="C907" s="75">
        <f>Abfalldokumentation!$U907</f>
        <v>44474</v>
      </c>
      <c r="D907" s="69" t="str">
        <f>IFERROR(IF(VLOOKUP(O907,'[1]Rohware 230'!$B:$C,2,FALSE)=0,"Rohware"),
IFERROR(IF(VLOOKUP(O907,[1]Sammelnr.!$B:$C,2,FALSE)=0,"Sammelnr. ungeschält ABS"),
IFERROR(IF(VLOOKUP(O907,[1]Sammelnr.!$E:$F,2,FALSE)=0,"Sammelnr. ungeschält VS"),
IFERROR(IF(VLOOKUP(O907,[1]Sammelnr.!$H:$I,2,FALSE)=0,"Sammelnr. geschält"),
IFERROR(IF(VLOOKUP(O907,[1]Offen!$B:$C,2,FALSE)=0,"Offen ungeschält ABS"),
IFERROR(IF(VLOOKUP(O907,[1]Offen!$E:$F,2,FALSE)=0,"Offen ungeschält VOS"),
IFERROR(IF(VLOOKUP(O907,[1]Offen!$H:$I,2,FALSE)=0,"Offen geschält RW"),
IFERROR(IF(VLOOKUP(O907,[1]Offen!$K:$L,2,FALSE)=0,"Offen vegan"),
IFERROR(IF(VLOOKUP(O907,[1]Offen!$N:$O,2,FALSE)=0,"Offen Zipfel"),
IFERROR(IF(VLOOKUP(O907,[1]Offen!$Q:$R,2,FALSE)=0,"Offen Endstücke"),
IFERROR(IF(VLOOKUP(O907,[1]Vakuumiert!$B:$C,2,FALSE)=0,"Vakuumierter VOS ungeschält"),
IFERROR(IF(VLOOKUP(O907,[1]Vakuumiert!$E:$F,2,FALSE)=0,"Vakuumierter ABS ungeschält"),
IFERROR(IF(VLOOKUP(O907,[1]Vakuumiert!$H:$I,2,FALSE)=0,"Vakuumierter VOS geschält"),
IFERROR(IF(VLOOKUP(O907,[1]Vakuumiert!$K:$L,2,FALSE)=0,"Vakuumierter VOS vegan"),
IFERROR(IF(VLOOKUP(O907,[1]Vakuumiert!$N:$O,2,FALSE)=0,"Vakuumierter VOS Zipfel"),
IFERROR(IF(VLOOKUP(O907,[1]Vakuumiert!$Q:$R,2,FALSE)=0,"Vakuumiert geschält"),
IFERROR(IF(VLOOKUP(O907,'[1]vakuumierte Fertigprodukte'!$B:$C,2,FALSE)=0,"Fertigprodukte"),
IFERROR(IF(VLOOKUP(O907,'[1]vakuumierte Fertigprodukte'!$E:$FI,2,FALSE)=0,"Vakuumierte Zipfel"),
IFERROR(IF(VLOOKUP(O907,[1]Wurste!$B:$C,2,FALSE)=0,"Räucherwürste"),
IFERROR(IF(VLOOKUP(O907,[1]Wurste!$E:$F,2,FALSE)=0,"URW/URGW Wurst"),
IFERROR(IF(VLOOKUP(O907,[1]Wurste!$H:$I,2,FALSE)=0,"HF-Wurst Vegan"),
IFERROR(IF(VLOOKUP(O907,[1]Wurste!$K:$L,2,FALSE)=0,"320er ohne Würste"),
IFERROR(IF(AND(OR(Abfalldokumentation!$A907="BU3",Abfalldokumentation!$A907="Verkauf"),Abfalldokumentation!$F907="Schimmel",Abfalldokumentation!$G907="keinen Abnehmer/kein Schälpersonal"),"Div. Zipfel, ES ohne Verwendung",VLOOKUP(Abfalldokumentation!$E907,Produktgruppen!A:B,2,FALSE)),"-")))))))))))))))))))))))</f>
        <v>Rohware</v>
      </c>
      <c r="E907" s="76" t="str">
        <f>IFERROR(VLOOKUP(Abfalldokumentation!$O907,Artikel!A:C,3,FALSE),Abfalldokumentation!$O907)</f>
        <v>Mozzarella</v>
      </c>
      <c r="F907" s="76" t="str">
        <f>VLOOKUP(T907,'Liste Gründe'!A:D,2,FALSE)</f>
        <v>Rest</v>
      </c>
      <c r="G907" s="75" t="str">
        <f>IF(ISBLANK(V907),VLOOKUP(Abfalldokumentation!$P907,'Liste Gründe'!A:D,3,FALSE),V907)</f>
        <v>Retoure</v>
      </c>
      <c r="H907" s="76" t="str">
        <f>IF(ISBLANK(Abfalldokumentation!$W907),"-",Abfalldokumentation!$W907)</f>
        <v>-</v>
      </c>
      <c r="I907" s="76">
        <f t="shared" si="99"/>
        <v>40</v>
      </c>
      <c r="J907" s="76" t="str">
        <f t="shared" si="100"/>
        <v>Produkte</v>
      </c>
      <c r="K907" s="76" t="str">
        <f t="shared" si="101"/>
        <v>BUs</v>
      </c>
      <c r="L907" s="76" t="str">
        <f t="shared" si="102"/>
        <v>Symptome</v>
      </c>
      <c r="M907" s="76" t="str">
        <f>IFERROR(VLOOKUP(Abfalldokumentation!$O907,Kennzahlen!S:V,3,FALSE)*Abfalldokumentation!$B907,"0")</f>
        <v>0</v>
      </c>
      <c r="N907" s="76" t="str">
        <f>IF(ISBLANK(Q907),VLOOKUP(Abfalldokumentation!$O907,'Linien - BU'!R:S,2,FALSE),Q907)</f>
        <v>Rest</v>
      </c>
      <c r="O907" s="77" t="str">
        <f t="shared" si="103"/>
        <v>Mozzarella</v>
      </c>
      <c r="P907" s="77">
        <f t="shared" si="104"/>
        <v>22</v>
      </c>
      <c r="Q907" s="45" t="s">
        <v>10</v>
      </c>
      <c r="R907" s="46" t="s">
        <v>302</v>
      </c>
      <c r="S907" s="46">
        <v>31</v>
      </c>
      <c r="T907" s="46">
        <v>22</v>
      </c>
      <c r="U907" s="47">
        <v>44474</v>
      </c>
      <c r="V907" s="48" t="s">
        <v>263</v>
      </c>
      <c r="W907" s="46" t="s">
        <v>54</v>
      </c>
      <c r="X907" s="50" t="str">
        <f>IFERROR(VLOOKUP(Abfalldokumentation!$R907,Artikel!A:C,3,FALSE),Abfalldokumentation!$R907)</f>
        <v>Mozzarella</v>
      </c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spans="1:40" ht="30" hidden="1" customHeight="1" x14ac:dyDescent="0.25">
      <c r="A908" s="78" t="str">
        <f>VLOOKUP(N908,'Linien - BU'!A:B,2,FALSE)</f>
        <v>Verkauf</v>
      </c>
      <c r="B908" s="79">
        <f t="shared" si="98"/>
        <v>20</v>
      </c>
      <c r="C908" s="80">
        <f>Abfalldokumentation!$U908</f>
        <v>44474</v>
      </c>
      <c r="D908" s="69" t="str">
        <f>IFERROR(IF(VLOOKUP(O908,'[1]Rohware 230'!$B:$C,2,FALSE)=0,"Rohware"),
IFERROR(IF(VLOOKUP(O908,[1]Sammelnr.!$B:$C,2,FALSE)=0,"Sammelnr. ungeschält ABS"),
IFERROR(IF(VLOOKUP(O908,[1]Sammelnr.!$E:$F,2,FALSE)=0,"Sammelnr. ungeschält VS"),
IFERROR(IF(VLOOKUP(O908,[1]Sammelnr.!$H:$I,2,FALSE)=0,"Sammelnr. geschält"),
IFERROR(IF(VLOOKUP(O908,[1]Offen!$B:$C,2,FALSE)=0,"Offen ungeschält ABS"),
IFERROR(IF(VLOOKUP(O908,[1]Offen!$E:$F,2,FALSE)=0,"Offen ungeschält VOS"),
IFERROR(IF(VLOOKUP(O908,[1]Offen!$H:$I,2,FALSE)=0,"Offen geschält RW"),
IFERROR(IF(VLOOKUP(O908,[1]Offen!$K:$L,2,FALSE)=0,"Offen vegan"),
IFERROR(IF(VLOOKUP(O908,[1]Offen!$N:$O,2,FALSE)=0,"Offen Zipfel"),
IFERROR(IF(VLOOKUP(O908,[1]Offen!$Q:$R,2,FALSE)=0,"Offen Endstücke"),
IFERROR(IF(VLOOKUP(O908,[1]Vakuumiert!$B:$C,2,FALSE)=0,"Vakuumierter VOS ungeschält"),
IFERROR(IF(VLOOKUP(O908,[1]Vakuumiert!$E:$F,2,FALSE)=0,"Vakuumierter ABS ungeschält"),
IFERROR(IF(VLOOKUP(O908,[1]Vakuumiert!$H:$I,2,FALSE)=0,"Vakuumierter VOS geschält"),
IFERROR(IF(VLOOKUP(O908,[1]Vakuumiert!$K:$L,2,FALSE)=0,"Vakuumierter VOS vegan"),
IFERROR(IF(VLOOKUP(O908,[1]Vakuumiert!$N:$O,2,FALSE)=0,"Vakuumierter VOS Zipfel"),
IFERROR(IF(VLOOKUP(O908,[1]Vakuumiert!$Q:$R,2,FALSE)=0,"Vakuumiert geschält"),
IFERROR(IF(VLOOKUP(O908,'[1]vakuumierte Fertigprodukte'!$B:$C,2,FALSE)=0,"Fertigprodukte"),
IFERROR(IF(VLOOKUP(O908,'[1]vakuumierte Fertigprodukte'!$E:$FI,2,FALSE)=0,"Vakuumierte Zipfel"),
IFERROR(IF(VLOOKUP(O908,[1]Wurste!$B:$C,2,FALSE)=0,"Räucherwürste"),
IFERROR(IF(VLOOKUP(O908,[1]Wurste!$E:$F,2,FALSE)=0,"URW/URGW Wurst"),
IFERROR(IF(VLOOKUP(O908,[1]Wurste!$H:$I,2,FALSE)=0,"HF-Wurst Vegan"),
IFERROR(IF(VLOOKUP(O908,[1]Wurste!$K:$L,2,FALSE)=0,"320er ohne Würste"),
IFERROR(IF(AND(OR(Abfalldokumentation!$A908="BU3",Abfalldokumentation!$A908="Verkauf"),Abfalldokumentation!$F908="Schimmel",Abfalldokumentation!$G908="keinen Abnehmer/kein Schälpersonal"),"Div. Zipfel, ES ohne Verwendung",VLOOKUP(Abfalldokumentation!$E908,Produktgruppen!A:B,2,FALSE)),"-")))))))))))))))))))))))</f>
        <v>Fertigware</v>
      </c>
      <c r="E908" s="81" t="str">
        <f>IFERROR(VLOOKUP(Abfalldokumentation!$O908,Artikel!A:C,3,FALSE),Abfalldokumentation!$O908)</f>
        <v>Räu-End</v>
      </c>
      <c r="F908" s="81" t="str">
        <f>VLOOKUP(T908,'Liste Gründe'!A:D,2,FALSE)</f>
        <v>Schimmel</v>
      </c>
      <c r="G908" s="80" t="str">
        <f>IF(ISBLANK(V908),VLOOKUP(Abfalldokumentation!$P908,'Liste Gründe'!A:D,3,FALSE),V908)</f>
        <v>keinen Abnehmer</v>
      </c>
      <c r="H908" s="81" t="str">
        <f>IF(ISBLANK(Abfalldokumentation!$W908),"-",Abfalldokumentation!$W908)</f>
        <v>-</v>
      </c>
      <c r="I908" s="81">
        <f t="shared" si="99"/>
        <v>40</v>
      </c>
      <c r="J908" s="81" t="str">
        <f t="shared" si="100"/>
        <v>Produkte</v>
      </c>
      <c r="K908" s="81" t="str">
        <f t="shared" si="101"/>
        <v>BUs</v>
      </c>
      <c r="L908" s="81" t="str">
        <f t="shared" si="102"/>
        <v>Symptome</v>
      </c>
      <c r="M908" s="81" t="str">
        <f>IFERROR(VLOOKUP(Abfalldokumentation!$O908,Kennzahlen!S:V,3,FALSE)*Abfalldokumentation!$B908,"0")</f>
        <v>0</v>
      </c>
      <c r="N908" s="81" t="str">
        <f>IF(ISBLANK(Q908),VLOOKUP(Abfalldokumentation!$O908,'Linien - BU'!R:S,2,FALSE),Q908)</f>
        <v>Verkauf</v>
      </c>
      <c r="O908" s="77" t="str">
        <f t="shared" si="103"/>
        <v>Räu-End</v>
      </c>
      <c r="P908" s="77">
        <f t="shared" si="104"/>
        <v>12</v>
      </c>
      <c r="Q908" s="39" t="s">
        <v>11</v>
      </c>
      <c r="R908" s="40" t="s">
        <v>303</v>
      </c>
      <c r="S908" s="40">
        <v>20</v>
      </c>
      <c r="T908" s="40">
        <v>12</v>
      </c>
      <c r="U908" s="41">
        <v>44474</v>
      </c>
      <c r="V908" s="42" t="s">
        <v>24</v>
      </c>
      <c r="W908" s="40" t="s">
        <v>54</v>
      </c>
      <c r="X908" s="44" t="str">
        <f>IFERROR(VLOOKUP(Abfalldokumentation!$R908,Artikel!A:C,3,FALSE),Abfalldokumentation!$R908)</f>
        <v>Räu-End</v>
      </c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spans="1:40" ht="30" hidden="1" customHeight="1" x14ac:dyDescent="0.25">
      <c r="A909" s="73" t="str">
        <f>VLOOKUP(N909,'Linien - BU'!A:B,2,FALSE)</f>
        <v>BU1</v>
      </c>
      <c r="B909" s="74">
        <f t="shared" si="98"/>
        <v>21</v>
      </c>
      <c r="C909" s="75">
        <f>Abfalldokumentation!$U909</f>
        <v>44474</v>
      </c>
      <c r="D909" s="69" t="str">
        <f>IFERROR(IF(VLOOKUP(O909,'[1]Rohware 230'!$B:$C,2,FALSE)=0,"Rohware"),
IFERROR(IF(VLOOKUP(O909,[1]Sammelnr.!$B:$C,2,FALSE)=0,"Sammelnr. ungeschält ABS"),
IFERROR(IF(VLOOKUP(O909,[1]Sammelnr.!$E:$F,2,FALSE)=0,"Sammelnr. ungeschält VS"),
IFERROR(IF(VLOOKUP(O909,[1]Sammelnr.!$H:$I,2,FALSE)=0,"Sammelnr. geschält"),
IFERROR(IF(VLOOKUP(O909,[1]Offen!$B:$C,2,FALSE)=0,"Offen ungeschält ABS"),
IFERROR(IF(VLOOKUP(O909,[1]Offen!$E:$F,2,FALSE)=0,"Offen ungeschält VOS"),
IFERROR(IF(VLOOKUP(O909,[1]Offen!$H:$I,2,FALSE)=0,"Offen geschält RW"),
IFERROR(IF(VLOOKUP(O909,[1]Offen!$K:$L,2,FALSE)=0,"Offen vegan"),
IFERROR(IF(VLOOKUP(O909,[1]Offen!$N:$O,2,FALSE)=0,"Offen Zipfel"),
IFERROR(IF(VLOOKUP(O909,[1]Offen!$Q:$R,2,FALSE)=0,"Offen Endstücke"),
IFERROR(IF(VLOOKUP(O909,[1]Vakuumiert!$B:$C,2,FALSE)=0,"Vakuumierter VOS ungeschält"),
IFERROR(IF(VLOOKUP(O909,[1]Vakuumiert!$E:$F,2,FALSE)=0,"Vakuumierter ABS ungeschält"),
IFERROR(IF(VLOOKUP(O909,[1]Vakuumiert!$H:$I,2,FALSE)=0,"Vakuumierter VOS geschält"),
IFERROR(IF(VLOOKUP(O909,[1]Vakuumiert!$K:$L,2,FALSE)=0,"Vakuumierter VOS vegan"),
IFERROR(IF(VLOOKUP(O909,[1]Vakuumiert!$N:$O,2,FALSE)=0,"Vakuumierter VOS Zipfel"),
IFERROR(IF(VLOOKUP(O909,[1]Vakuumiert!$Q:$R,2,FALSE)=0,"Vakuumiert geschält"),
IFERROR(IF(VLOOKUP(O909,'[1]vakuumierte Fertigprodukte'!$B:$C,2,FALSE)=0,"Fertigprodukte"),
IFERROR(IF(VLOOKUP(O909,'[1]vakuumierte Fertigprodukte'!$E:$FI,2,FALSE)=0,"Vakuumierte Zipfel"),
IFERROR(IF(VLOOKUP(O909,[1]Wurste!$B:$C,2,FALSE)=0,"Räucherwürste"),
IFERROR(IF(VLOOKUP(O909,[1]Wurste!$E:$F,2,FALSE)=0,"URW/URGW Wurst"),
IFERROR(IF(VLOOKUP(O909,[1]Wurste!$H:$I,2,FALSE)=0,"HF-Wurst Vegan"),
IFERROR(IF(VLOOKUP(O909,[1]Wurste!$K:$L,2,FALSE)=0,"320er ohne Würste"),
IFERROR(IF(AND(OR(Abfalldokumentation!$A909="BU3",Abfalldokumentation!$A909="Verkauf"),Abfalldokumentation!$F909="Schimmel",Abfalldokumentation!$G909="keinen Abnehmer/kein Schälpersonal"),"Div. Zipfel, ES ohne Verwendung",VLOOKUP(Abfalldokumentation!$E909,Produktgruppen!A:B,2,FALSE)),"-")))))))))))))))))))))))</f>
        <v>vegan</v>
      </c>
      <c r="E909" s="76" t="str">
        <f>IFERROR(VLOOKUP(Abfalldokumentation!$O909,Artikel!A:C,3,FALSE),Abfalldokumentation!$O909)</f>
        <v>vegan</v>
      </c>
      <c r="F909" s="76" t="str">
        <f>VLOOKUP(T909,'Liste Gründe'!A:D,2,FALSE)</f>
        <v>Linienbezogen</v>
      </c>
      <c r="G909" s="75" t="str">
        <f>IF(ISBLANK(V909),VLOOKUP(Abfalldokumentation!$P909,'Liste Gründe'!A:D,3,FALSE),V909)</f>
        <v>Reinigung</v>
      </c>
      <c r="H909" s="76" t="str">
        <f>IF(ISBLANK(Abfalldokumentation!$W909),"-",Abfalldokumentation!$W909)</f>
        <v>-</v>
      </c>
      <c r="I909" s="76">
        <f t="shared" si="99"/>
        <v>40</v>
      </c>
      <c r="J909" s="76" t="str">
        <f t="shared" si="100"/>
        <v>Produkte</v>
      </c>
      <c r="K909" s="76" t="str">
        <f t="shared" si="101"/>
        <v>BUs</v>
      </c>
      <c r="L909" s="76" t="str">
        <f t="shared" si="102"/>
        <v>Symptome</v>
      </c>
      <c r="M909" s="76" t="str">
        <f>IFERROR(VLOOKUP(Abfalldokumentation!$O909,Kennzahlen!S:V,3,FALSE)*Abfalldokumentation!$B909,"0")</f>
        <v>0</v>
      </c>
      <c r="N909" s="76" t="str">
        <f>IF(ISBLANK(Q909),VLOOKUP(Abfalldokumentation!$O909,'Linien - BU'!R:S,2,FALSE),Q909)</f>
        <v>Schmelze</v>
      </c>
      <c r="O909" s="77" t="str">
        <f t="shared" si="103"/>
        <v>vegan</v>
      </c>
      <c r="P909" s="77">
        <f t="shared" si="104"/>
        <v>10</v>
      </c>
      <c r="Q909" s="45" t="s">
        <v>184</v>
      </c>
      <c r="R909" s="46" t="s">
        <v>304</v>
      </c>
      <c r="S909" s="46">
        <v>21</v>
      </c>
      <c r="T909" s="46">
        <v>10</v>
      </c>
      <c r="U909" s="47">
        <v>44474</v>
      </c>
      <c r="V909" s="48"/>
      <c r="W909" s="49"/>
      <c r="X909" s="50" t="str">
        <f>IFERROR(VLOOKUP(Abfalldokumentation!$R909,Artikel!A:C,3,FALSE),Abfalldokumentation!$R909)</f>
        <v>vegan</v>
      </c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spans="1:40" ht="30" hidden="1" customHeight="1" x14ac:dyDescent="0.25">
      <c r="A910" s="78" t="str">
        <f>VLOOKUP(N910,'Linien - BU'!A:B,2,FALSE)</f>
        <v>BU1</v>
      </c>
      <c r="B910" s="79">
        <f t="shared" si="98"/>
        <v>60</v>
      </c>
      <c r="C910" s="80">
        <f>Abfalldokumentation!$U910</f>
        <v>44475</v>
      </c>
      <c r="D910" s="69" t="str">
        <f>IFERROR(IF(VLOOKUP(O910,'[1]Rohware 230'!$B:$C,2,FALSE)=0,"Rohware"),
IFERROR(IF(VLOOKUP(O910,[1]Sammelnr.!$B:$C,2,FALSE)=0,"Sammelnr. ungeschält ABS"),
IFERROR(IF(VLOOKUP(O910,[1]Sammelnr.!$E:$F,2,FALSE)=0,"Sammelnr. ungeschält VS"),
IFERROR(IF(VLOOKUP(O910,[1]Sammelnr.!$H:$I,2,FALSE)=0,"Sammelnr. geschält"),
IFERROR(IF(VLOOKUP(O910,[1]Offen!$B:$C,2,FALSE)=0,"Offen ungeschält ABS"),
IFERROR(IF(VLOOKUP(O910,[1]Offen!$E:$F,2,FALSE)=0,"Offen ungeschält VOS"),
IFERROR(IF(VLOOKUP(O910,[1]Offen!$H:$I,2,FALSE)=0,"Offen geschält RW"),
IFERROR(IF(VLOOKUP(O910,[1]Offen!$K:$L,2,FALSE)=0,"Offen vegan"),
IFERROR(IF(VLOOKUP(O910,[1]Offen!$N:$O,2,FALSE)=0,"Offen Zipfel"),
IFERROR(IF(VLOOKUP(O910,[1]Offen!$Q:$R,2,FALSE)=0,"Offen Endstücke"),
IFERROR(IF(VLOOKUP(O910,[1]Vakuumiert!$B:$C,2,FALSE)=0,"Vakuumierter VOS ungeschält"),
IFERROR(IF(VLOOKUP(O910,[1]Vakuumiert!$E:$F,2,FALSE)=0,"Vakuumierter ABS ungeschält"),
IFERROR(IF(VLOOKUP(O910,[1]Vakuumiert!$H:$I,2,FALSE)=0,"Vakuumierter VOS geschält"),
IFERROR(IF(VLOOKUP(O910,[1]Vakuumiert!$K:$L,2,FALSE)=0,"Vakuumierter VOS vegan"),
IFERROR(IF(VLOOKUP(O910,[1]Vakuumiert!$N:$O,2,FALSE)=0,"Vakuumierter VOS Zipfel"),
IFERROR(IF(VLOOKUP(O910,[1]Vakuumiert!$Q:$R,2,FALSE)=0,"Vakuumiert geschält"),
IFERROR(IF(VLOOKUP(O910,'[1]vakuumierte Fertigprodukte'!$B:$C,2,FALSE)=0,"Fertigprodukte"),
IFERROR(IF(VLOOKUP(O910,'[1]vakuumierte Fertigprodukte'!$E:$FI,2,FALSE)=0,"Vakuumierte Zipfel"),
IFERROR(IF(VLOOKUP(O910,[1]Wurste!$B:$C,2,FALSE)=0,"Räucherwürste"),
IFERROR(IF(VLOOKUP(O910,[1]Wurste!$E:$F,2,FALSE)=0,"URW/URGW Wurst"),
IFERROR(IF(VLOOKUP(O910,[1]Wurste!$H:$I,2,FALSE)=0,"HF-Wurst Vegan"),
IFERROR(IF(VLOOKUP(O910,[1]Wurste!$K:$L,2,FALSE)=0,"320er ohne Würste"),
IFERROR(IF(AND(OR(Abfalldokumentation!$A910="BU3",Abfalldokumentation!$A910="Verkauf"),Abfalldokumentation!$F910="Schimmel",Abfalldokumentation!$G910="keinen Abnehmer/kein Schälpersonal"),"Div. Zipfel, ES ohne Verwendung",VLOOKUP(Abfalldokumentation!$E910,Produktgruppen!A:B,2,FALSE)),"-")))))))))))))))))))))))</f>
        <v>ABS</v>
      </c>
      <c r="E910" s="81" t="str">
        <f>IFERROR(VLOOKUP(Abfalldokumentation!$O910,Artikel!A:C,3,FALSE),Abfalldokumentation!$O910)</f>
        <v>ABS Havarti Natur 55%</v>
      </c>
      <c r="F910" s="81" t="str">
        <f>VLOOKUP(T910,'Liste Gründe'!A:D,2,FALSE)</f>
        <v>Schimmel</v>
      </c>
      <c r="G910" s="80" t="str">
        <f>IF(ISBLANK(V910),VLOOKUP(Abfalldokumentation!$P910,'Liste Gründe'!A:D,3,FALSE),V910)</f>
        <v>Luftzieher</v>
      </c>
      <c r="H910" s="81" t="str">
        <f>IF(ISBLANK(Abfalldokumentation!$W910),"-",Abfalldokumentation!$W910)</f>
        <v>-</v>
      </c>
      <c r="I910" s="81">
        <f t="shared" si="99"/>
        <v>40</v>
      </c>
      <c r="J910" s="81" t="str">
        <f t="shared" si="100"/>
        <v>Produkte</v>
      </c>
      <c r="K910" s="81" t="str">
        <f t="shared" si="101"/>
        <v>BUs</v>
      </c>
      <c r="L910" s="81" t="str">
        <f t="shared" si="102"/>
        <v>Symptome</v>
      </c>
      <c r="M910" s="81">
        <f>IFERROR(VLOOKUP(Abfalldokumentation!$O910,Kennzahlen!S:V,3,FALSE)*Abfalldokumentation!$B910,"0")</f>
        <v>90</v>
      </c>
      <c r="N910" s="81" t="str">
        <f>IF(ISBLANK(Q910),VLOOKUP(Abfalldokumentation!$O910,'Linien - BU'!R:S,2,FALSE),Q910)</f>
        <v>RWV</v>
      </c>
      <c r="O910" s="77">
        <f t="shared" si="103"/>
        <v>29500719</v>
      </c>
      <c r="P910" s="77">
        <f t="shared" si="104"/>
        <v>12</v>
      </c>
      <c r="Q910" s="39" t="s">
        <v>202</v>
      </c>
      <c r="R910" s="40">
        <v>29500719</v>
      </c>
      <c r="S910" s="40">
        <v>60</v>
      </c>
      <c r="T910" s="40">
        <v>12</v>
      </c>
      <c r="U910" s="41">
        <v>44475</v>
      </c>
      <c r="V910" s="42" t="s">
        <v>29</v>
      </c>
      <c r="W910" s="40" t="s">
        <v>54</v>
      </c>
      <c r="X910" s="44" t="str">
        <f>IFERROR(VLOOKUP(Abfalldokumentation!$R910,Artikel!A:C,3,FALSE),Abfalldokumentation!$R910)</f>
        <v>ABS Havarti Natur 55%</v>
      </c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spans="1:40" ht="30" hidden="1" customHeight="1" x14ac:dyDescent="0.25">
      <c r="A911" s="73" t="str">
        <f>VLOOKUP(N911,'Linien - BU'!A:B,2,FALSE)</f>
        <v>BU1</v>
      </c>
      <c r="B911" s="74">
        <f t="shared" si="98"/>
        <v>7</v>
      </c>
      <c r="C911" s="75">
        <f>Abfalldokumentation!$U911</f>
        <v>44475</v>
      </c>
      <c r="D911" s="69" t="str">
        <f>IFERROR(IF(VLOOKUP(O911,'[1]Rohware 230'!$B:$C,2,FALSE)=0,"Rohware"),
IFERROR(IF(VLOOKUP(O911,[1]Sammelnr.!$B:$C,2,FALSE)=0,"Sammelnr. ungeschält ABS"),
IFERROR(IF(VLOOKUP(O911,[1]Sammelnr.!$E:$F,2,FALSE)=0,"Sammelnr. ungeschält VS"),
IFERROR(IF(VLOOKUP(O911,[1]Sammelnr.!$H:$I,2,FALSE)=0,"Sammelnr. geschält"),
IFERROR(IF(VLOOKUP(O911,[1]Offen!$B:$C,2,FALSE)=0,"Offen ungeschält ABS"),
IFERROR(IF(VLOOKUP(O911,[1]Offen!$E:$F,2,FALSE)=0,"Offen ungeschält VOS"),
IFERROR(IF(VLOOKUP(O911,[1]Offen!$H:$I,2,FALSE)=0,"Offen geschält RW"),
IFERROR(IF(VLOOKUP(O911,[1]Offen!$K:$L,2,FALSE)=0,"Offen vegan"),
IFERROR(IF(VLOOKUP(O911,[1]Offen!$N:$O,2,FALSE)=0,"Offen Zipfel"),
IFERROR(IF(VLOOKUP(O911,[1]Offen!$Q:$R,2,FALSE)=0,"Offen Endstücke"),
IFERROR(IF(VLOOKUP(O911,[1]Vakuumiert!$B:$C,2,FALSE)=0,"Vakuumierter VOS ungeschält"),
IFERROR(IF(VLOOKUP(O911,[1]Vakuumiert!$E:$F,2,FALSE)=0,"Vakuumierter ABS ungeschält"),
IFERROR(IF(VLOOKUP(O911,[1]Vakuumiert!$H:$I,2,FALSE)=0,"Vakuumierter VOS geschält"),
IFERROR(IF(VLOOKUP(O911,[1]Vakuumiert!$K:$L,2,FALSE)=0,"Vakuumierter VOS vegan"),
IFERROR(IF(VLOOKUP(O911,[1]Vakuumiert!$N:$O,2,FALSE)=0,"Vakuumierter VOS Zipfel"),
IFERROR(IF(VLOOKUP(O911,[1]Vakuumiert!$Q:$R,2,FALSE)=0,"Vakuumiert geschält"),
IFERROR(IF(VLOOKUP(O911,'[1]vakuumierte Fertigprodukte'!$B:$C,2,FALSE)=0,"Fertigprodukte"),
IFERROR(IF(VLOOKUP(O911,'[1]vakuumierte Fertigprodukte'!$E:$FI,2,FALSE)=0,"Vakuumierte Zipfel"),
IFERROR(IF(VLOOKUP(O911,[1]Wurste!$B:$C,2,FALSE)=0,"Räucherwürste"),
IFERROR(IF(VLOOKUP(O911,[1]Wurste!$E:$F,2,FALSE)=0,"URW/URGW Wurst"),
IFERROR(IF(VLOOKUP(O911,[1]Wurste!$H:$I,2,FALSE)=0,"HF-Wurst Vegan"),
IFERROR(IF(VLOOKUP(O911,[1]Wurste!$K:$L,2,FALSE)=0,"320er ohne Würste"),
IFERROR(IF(AND(OR(Abfalldokumentation!$A911="BU3",Abfalldokumentation!$A911="Verkauf"),Abfalldokumentation!$F911="Schimmel",Abfalldokumentation!$G911="keinen Abnehmer/kein Schälpersonal"),"Div. Zipfel, ES ohne Verwendung",VLOOKUP(Abfalldokumentation!$E911,Produktgruppen!A:B,2,FALSE)),"-")))))))))))))))))))))))</f>
        <v>Vorschmelz</v>
      </c>
      <c r="E911" s="76" t="str">
        <f>IFERROR(VLOOKUP(Abfalldokumentation!$O911,Artikel!A:C,3,FALSE),Abfalldokumentation!$O911)</f>
        <v>VOS RW-CHILI OGT</v>
      </c>
      <c r="F911" s="76" t="str">
        <f>VLOOKUP(T911,'Liste Gründe'!A:D,2,FALSE)</f>
        <v>Schimmel</v>
      </c>
      <c r="G911" s="75" t="str">
        <f>IF(ISBLANK(V911),VLOOKUP(Abfalldokumentation!$P911,'Liste Gründe'!A:D,3,FALSE),V911)</f>
        <v>keine Verarbeitung</v>
      </c>
      <c r="H911" s="76" t="str">
        <f>IF(ISBLANK(Abfalldokumentation!$W911),"-",Abfalldokumentation!$W911)</f>
        <v>-</v>
      </c>
      <c r="I911" s="76">
        <f t="shared" si="99"/>
        <v>40</v>
      </c>
      <c r="J911" s="76" t="str">
        <f t="shared" si="100"/>
        <v>Produkte</v>
      </c>
      <c r="K911" s="76" t="str">
        <f t="shared" si="101"/>
        <v>BUs</v>
      </c>
      <c r="L911" s="76" t="str">
        <f t="shared" si="102"/>
        <v>Symptome</v>
      </c>
      <c r="M911" s="76">
        <f>IFERROR(VLOOKUP(Abfalldokumentation!$O911,Kennzahlen!S:V,3,FALSE)*Abfalldokumentation!$B911,"0")</f>
        <v>3.5</v>
      </c>
      <c r="N911" s="76" t="str">
        <f>IF(ISBLANK(Q911),VLOOKUP(Abfalldokumentation!$O911,'Linien - BU'!R:S,2,FALSE),Q911)</f>
        <v>Schmelze</v>
      </c>
      <c r="O911" s="77">
        <f t="shared" si="103"/>
        <v>29500860</v>
      </c>
      <c r="P911" s="77">
        <f t="shared" si="104"/>
        <v>12</v>
      </c>
      <c r="Q911" s="45" t="s">
        <v>184</v>
      </c>
      <c r="R911" s="46">
        <v>29500860</v>
      </c>
      <c r="S911" s="46">
        <v>7</v>
      </c>
      <c r="T911" s="46">
        <v>12</v>
      </c>
      <c r="U911" s="47">
        <v>44475</v>
      </c>
      <c r="V911" s="48" t="s">
        <v>22</v>
      </c>
      <c r="W911" s="46" t="s">
        <v>54</v>
      </c>
      <c r="X911" s="50" t="str">
        <f>IFERROR(VLOOKUP(Abfalldokumentation!$R911,Artikel!A:C,3,FALSE),Abfalldokumentation!$R911)</f>
        <v>VOS RW-CHILI OGT</v>
      </c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spans="1:40" ht="30" hidden="1" customHeight="1" x14ac:dyDescent="0.25">
      <c r="A912" s="78" t="str">
        <f>VLOOKUP(N912,'Linien - BU'!A:B,2,FALSE)</f>
        <v>BU4</v>
      </c>
      <c r="B912" s="79">
        <f t="shared" si="98"/>
        <v>5</v>
      </c>
      <c r="C912" s="80">
        <f>Abfalldokumentation!$U912</f>
        <v>44475</v>
      </c>
      <c r="D912" s="69" t="str">
        <f>IFERROR(IF(VLOOKUP(O912,'[1]Rohware 230'!$B:$C,2,FALSE)=0,"Rohware"),
IFERROR(IF(VLOOKUP(O912,[1]Sammelnr.!$B:$C,2,FALSE)=0,"Sammelnr. ungeschält ABS"),
IFERROR(IF(VLOOKUP(O912,[1]Sammelnr.!$E:$F,2,FALSE)=0,"Sammelnr. ungeschält VS"),
IFERROR(IF(VLOOKUP(O912,[1]Sammelnr.!$H:$I,2,FALSE)=0,"Sammelnr. geschält"),
IFERROR(IF(VLOOKUP(O912,[1]Offen!$B:$C,2,FALSE)=0,"Offen ungeschält ABS"),
IFERROR(IF(VLOOKUP(O912,[1]Offen!$E:$F,2,FALSE)=0,"Offen ungeschält VOS"),
IFERROR(IF(VLOOKUP(O912,[1]Offen!$H:$I,2,FALSE)=0,"Offen geschält RW"),
IFERROR(IF(VLOOKUP(O912,[1]Offen!$K:$L,2,FALSE)=0,"Offen vegan"),
IFERROR(IF(VLOOKUP(O912,[1]Offen!$N:$O,2,FALSE)=0,"Offen Zipfel"),
IFERROR(IF(VLOOKUP(O912,[1]Offen!$Q:$R,2,FALSE)=0,"Offen Endstücke"),
IFERROR(IF(VLOOKUP(O912,[1]Vakuumiert!$B:$C,2,FALSE)=0,"Vakuumierter VOS ungeschält"),
IFERROR(IF(VLOOKUP(O912,[1]Vakuumiert!$E:$F,2,FALSE)=0,"Vakuumierter ABS ungeschält"),
IFERROR(IF(VLOOKUP(O912,[1]Vakuumiert!$H:$I,2,FALSE)=0,"Vakuumierter VOS geschält"),
IFERROR(IF(VLOOKUP(O912,[1]Vakuumiert!$K:$L,2,FALSE)=0,"Vakuumierter VOS vegan"),
IFERROR(IF(VLOOKUP(O912,[1]Vakuumiert!$N:$O,2,FALSE)=0,"Vakuumierter VOS Zipfel"),
IFERROR(IF(VLOOKUP(O912,[1]Vakuumiert!$Q:$R,2,FALSE)=0,"Vakuumiert geschält"),
IFERROR(IF(VLOOKUP(O912,'[1]vakuumierte Fertigprodukte'!$B:$C,2,FALSE)=0,"Fertigprodukte"),
IFERROR(IF(VLOOKUP(O912,'[1]vakuumierte Fertigprodukte'!$E:$FI,2,FALSE)=0,"Vakuumierte Zipfel"),
IFERROR(IF(VLOOKUP(O912,[1]Wurste!$B:$C,2,FALSE)=0,"Räucherwürste"),
IFERROR(IF(VLOOKUP(O912,[1]Wurste!$E:$F,2,FALSE)=0,"URW/URGW Wurst"),
IFERROR(IF(VLOOKUP(O912,[1]Wurste!$H:$I,2,FALSE)=0,"HF-Wurst Vegan"),
IFERROR(IF(VLOOKUP(O912,[1]Wurste!$K:$L,2,FALSE)=0,"320er ohne Würste"),
IFERROR(IF(AND(OR(Abfalldokumentation!$A912="BU3",Abfalldokumentation!$A912="Verkauf"),Abfalldokumentation!$F912="Schimmel",Abfalldokumentation!$G912="keinen Abnehmer/kein Schälpersonal"),"Div. Zipfel, ES ohne Verwendung",VLOOKUP(Abfalldokumentation!$E912,Produktgruppen!A:B,2,FALSE)),"-")))))))))))))))))))))))</f>
        <v>ABS</v>
      </c>
      <c r="E912" s="81" t="str">
        <f>IFERROR(VLOOKUP(Abfalldokumentation!$O912,Artikel!A:C,3,FALSE),Abfalldokumentation!$O912)</f>
        <v>ABS MEDI-KRÄUK</v>
      </c>
      <c r="F912" s="81" t="str">
        <f>VLOOKUP(T912,'Liste Gründe'!A:D,2,FALSE)</f>
        <v>keinen Verwendungszweck</v>
      </c>
      <c r="G912" s="80" t="str">
        <f>IF(ISBLANK(V912),VLOOKUP(Abfalldokumentation!$P912,'Liste Gründe'!A:D,3,FALSE),V912)</f>
        <v>keinen Verwendungszweck</v>
      </c>
      <c r="H912" s="81" t="str">
        <f>IF(ISBLANK(Abfalldokumentation!$W912),"-",Abfalldokumentation!$W912)</f>
        <v>-</v>
      </c>
      <c r="I912" s="81">
        <f t="shared" si="99"/>
        <v>40</v>
      </c>
      <c r="J912" s="81" t="str">
        <f t="shared" si="100"/>
        <v>Produkte</v>
      </c>
      <c r="K912" s="81" t="str">
        <f t="shared" si="101"/>
        <v>BUs</v>
      </c>
      <c r="L912" s="81" t="str">
        <f t="shared" si="102"/>
        <v>Symptome</v>
      </c>
      <c r="M912" s="81">
        <f>IFERROR(VLOOKUP(Abfalldokumentation!$O912,Kennzahlen!S:V,3,FALSE)*Abfalldokumentation!$B912,"0")</f>
        <v>7.5</v>
      </c>
      <c r="N912" s="81" t="str">
        <f>IF(ISBLANK(Q912),VLOOKUP(Abfalldokumentation!$O912,'Linien - BU'!R:S,2,FALSE),Q912)</f>
        <v>BU4</v>
      </c>
      <c r="O912" s="77">
        <f t="shared" si="103"/>
        <v>29500886</v>
      </c>
      <c r="P912" s="77">
        <f t="shared" si="104"/>
        <v>61</v>
      </c>
      <c r="Q912" s="39" t="s">
        <v>9</v>
      </c>
      <c r="R912" s="40">
        <v>29500886</v>
      </c>
      <c r="S912" s="40">
        <v>5</v>
      </c>
      <c r="T912" s="40">
        <v>61</v>
      </c>
      <c r="U912" s="41">
        <v>44475</v>
      </c>
      <c r="V912" s="42"/>
      <c r="W912" s="40" t="s">
        <v>54</v>
      </c>
      <c r="X912" s="44" t="str">
        <f>IFERROR(VLOOKUP(Abfalldokumentation!$R912,Artikel!A:C,3,FALSE),Abfalldokumentation!$R912)</f>
        <v>ABS MEDI-KRÄUK</v>
      </c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spans="1:40" ht="30" hidden="1" customHeight="1" x14ac:dyDescent="0.25">
      <c r="A913" s="73" t="str">
        <f>VLOOKUP(N913,'Linien - BU'!A:B,2,FALSE)</f>
        <v>BU1</v>
      </c>
      <c r="B913" s="74">
        <f t="shared" si="98"/>
        <v>21</v>
      </c>
      <c r="C913" s="75">
        <f>Abfalldokumentation!$U913</f>
        <v>44475</v>
      </c>
      <c r="D913" s="69" t="str">
        <f>IFERROR(IF(VLOOKUP(O913,'[1]Rohware 230'!$B:$C,2,FALSE)=0,"Rohware"),
IFERROR(IF(VLOOKUP(O913,[1]Sammelnr.!$B:$C,2,FALSE)=0,"Sammelnr. ungeschält ABS"),
IFERROR(IF(VLOOKUP(O913,[1]Sammelnr.!$E:$F,2,FALSE)=0,"Sammelnr. ungeschält VS"),
IFERROR(IF(VLOOKUP(O913,[1]Sammelnr.!$H:$I,2,FALSE)=0,"Sammelnr. geschält"),
IFERROR(IF(VLOOKUP(O913,[1]Offen!$B:$C,2,FALSE)=0,"Offen ungeschält ABS"),
IFERROR(IF(VLOOKUP(O913,[1]Offen!$E:$F,2,FALSE)=0,"Offen ungeschält VOS"),
IFERROR(IF(VLOOKUP(O913,[1]Offen!$H:$I,2,FALSE)=0,"Offen geschält RW"),
IFERROR(IF(VLOOKUP(O913,[1]Offen!$K:$L,2,FALSE)=0,"Offen vegan"),
IFERROR(IF(VLOOKUP(O913,[1]Offen!$N:$O,2,FALSE)=0,"Offen Zipfel"),
IFERROR(IF(VLOOKUP(O913,[1]Offen!$Q:$R,2,FALSE)=0,"Offen Endstücke"),
IFERROR(IF(VLOOKUP(O913,[1]Vakuumiert!$B:$C,2,FALSE)=0,"Vakuumierter VOS ungeschält"),
IFERROR(IF(VLOOKUP(O913,[1]Vakuumiert!$E:$F,2,FALSE)=0,"Vakuumierter ABS ungeschält"),
IFERROR(IF(VLOOKUP(O913,[1]Vakuumiert!$H:$I,2,FALSE)=0,"Vakuumierter VOS geschält"),
IFERROR(IF(VLOOKUP(O913,[1]Vakuumiert!$K:$L,2,FALSE)=0,"Vakuumierter VOS vegan"),
IFERROR(IF(VLOOKUP(O913,[1]Vakuumiert!$N:$O,2,FALSE)=0,"Vakuumierter VOS Zipfel"),
IFERROR(IF(VLOOKUP(O913,[1]Vakuumiert!$Q:$R,2,FALSE)=0,"Vakuumiert geschält"),
IFERROR(IF(VLOOKUP(O913,'[1]vakuumierte Fertigprodukte'!$B:$C,2,FALSE)=0,"Fertigprodukte"),
IFERROR(IF(VLOOKUP(O913,'[1]vakuumierte Fertigprodukte'!$E:$FI,2,FALSE)=0,"Vakuumierte Zipfel"),
IFERROR(IF(VLOOKUP(O913,[1]Wurste!$B:$C,2,FALSE)=0,"Räucherwürste"),
IFERROR(IF(VLOOKUP(O913,[1]Wurste!$E:$F,2,FALSE)=0,"URW/URGW Wurst"),
IFERROR(IF(VLOOKUP(O913,[1]Wurste!$H:$I,2,FALSE)=0,"HF-Wurst Vegan"),
IFERROR(IF(VLOOKUP(O913,[1]Wurste!$K:$L,2,FALSE)=0,"320er ohne Würste"),
IFERROR(IF(AND(OR(Abfalldokumentation!$A913="BU3",Abfalldokumentation!$A913="Verkauf"),Abfalldokumentation!$F913="Schimmel",Abfalldokumentation!$G913="keinen Abnehmer/kein Schälpersonal"),"Div. Zipfel, ES ohne Verwendung",VLOOKUP(Abfalldokumentation!$E913,Produktgruppen!A:B,2,FALSE)),"-")))))))))))))))))))))))</f>
        <v>Vorschmelz</v>
      </c>
      <c r="E913" s="76" t="str">
        <f>IFERROR(VLOOKUP(Abfalldokumentation!$O913,Artikel!A:C,3,FALSE),Abfalldokumentation!$O913)</f>
        <v>VOS-ABS ENTSORGUNG</v>
      </c>
      <c r="F913" s="76" t="str">
        <f>VLOOKUP(T913,'Liste Gründe'!A:D,2,FALSE)</f>
        <v>Rest</v>
      </c>
      <c r="G913" s="75" t="str">
        <f>IF(ISBLANK(V913),VLOOKUP(Abfalldokumentation!$P913,'Liste Gründe'!A:D,3,FALSE),V913)</f>
        <v>geschälte Rinde</v>
      </c>
      <c r="H913" s="76" t="str">
        <f>IF(ISBLANK(Abfalldokumentation!$W913),"-",Abfalldokumentation!$W913)</f>
        <v>-</v>
      </c>
      <c r="I913" s="76">
        <f t="shared" si="99"/>
        <v>40</v>
      </c>
      <c r="J913" s="76" t="str">
        <f t="shared" si="100"/>
        <v>Produkte</v>
      </c>
      <c r="K913" s="76" t="str">
        <f t="shared" si="101"/>
        <v>BUs</v>
      </c>
      <c r="L913" s="76" t="str">
        <f t="shared" si="102"/>
        <v>Symptome</v>
      </c>
      <c r="M913" s="76">
        <f>IFERROR(VLOOKUP(Abfalldokumentation!$O913,Kennzahlen!S:V,3,FALSE)*Abfalldokumentation!$B913,"0")</f>
        <v>0.21</v>
      </c>
      <c r="N913" s="76" t="str">
        <f>IF(ISBLANK(Q913),VLOOKUP(Abfalldokumentation!$O913,'Linien - BU'!R:S,2,FALSE),Q913)</f>
        <v>RWV</v>
      </c>
      <c r="O913" s="77">
        <f t="shared" si="103"/>
        <v>29500917</v>
      </c>
      <c r="P913" s="77">
        <f t="shared" si="104"/>
        <v>60</v>
      </c>
      <c r="Q913" s="45" t="s">
        <v>202</v>
      </c>
      <c r="R913" s="46">
        <v>29500917</v>
      </c>
      <c r="S913" s="46">
        <v>21</v>
      </c>
      <c r="T913" s="46">
        <v>60</v>
      </c>
      <c r="U913" s="47">
        <v>44475</v>
      </c>
      <c r="V913" s="48" t="s">
        <v>215</v>
      </c>
      <c r="W913" s="46" t="s">
        <v>54</v>
      </c>
      <c r="X913" s="50" t="str">
        <f>IFERROR(VLOOKUP(Abfalldokumentation!$R913,Artikel!A:C,3,FALSE),Abfalldokumentation!$R913)</f>
        <v>VOS-ABS ENTSORGUNG</v>
      </c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spans="1:40" ht="30" hidden="1" customHeight="1" x14ac:dyDescent="0.25">
      <c r="A914" s="78" t="str">
        <f>VLOOKUP(N914,'Linien - BU'!A:B,2,FALSE)</f>
        <v>BU1</v>
      </c>
      <c r="B914" s="79">
        <f t="shared" si="98"/>
        <v>13</v>
      </c>
      <c r="C914" s="80">
        <f>Abfalldokumentation!$U914</f>
        <v>44475</v>
      </c>
      <c r="D914" s="69" t="str">
        <f>IFERROR(IF(VLOOKUP(O914,'[1]Rohware 230'!$B:$C,2,FALSE)=0,"Rohware"),
IFERROR(IF(VLOOKUP(O914,[1]Sammelnr.!$B:$C,2,FALSE)=0,"Sammelnr. ungeschält ABS"),
IFERROR(IF(VLOOKUP(O914,[1]Sammelnr.!$E:$F,2,FALSE)=0,"Sammelnr. ungeschält VS"),
IFERROR(IF(VLOOKUP(O914,[1]Sammelnr.!$H:$I,2,FALSE)=0,"Sammelnr. geschält"),
IFERROR(IF(VLOOKUP(O914,[1]Offen!$B:$C,2,FALSE)=0,"Offen ungeschält ABS"),
IFERROR(IF(VLOOKUP(O914,[1]Offen!$E:$F,2,FALSE)=0,"Offen ungeschält VOS"),
IFERROR(IF(VLOOKUP(O914,[1]Offen!$H:$I,2,FALSE)=0,"Offen geschält RW"),
IFERROR(IF(VLOOKUP(O914,[1]Offen!$K:$L,2,FALSE)=0,"Offen vegan"),
IFERROR(IF(VLOOKUP(O914,[1]Offen!$N:$O,2,FALSE)=0,"Offen Zipfel"),
IFERROR(IF(VLOOKUP(O914,[1]Offen!$Q:$R,2,FALSE)=0,"Offen Endstücke"),
IFERROR(IF(VLOOKUP(O914,[1]Vakuumiert!$B:$C,2,FALSE)=0,"Vakuumierter VOS ungeschält"),
IFERROR(IF(VLOOKUP(O914,[1]Vakuumiert!$E:$F,2,FALSE)=0,"Vakuumierter ABS ungeschält"),
IFERROR(IF(VLOOKUP(O914,[1]Vakuumiert!$H:$I,2,FALSE)=0,"Vakuumierter VOS geschält"),
IFERROR(IF(VLOOKUP(O914,[1]Vakuumiert!$K:$L,2,FALSE)=0,"Vakuumierter VOS vegan"),
IFERROR(IF(VLOOKUP(O914,[1]Vakuumiert!$N:$O,2,FALSE)=0,"Vakuumierter VOS Zipfel"),
IFERROR(IF(VLOOKUP(O914,[1]Vakuumiert!$Q:$R,2,FALSE)=0,"Vakuumiert geschält"),
IFERROR(IF(VLOOKUP(O914,'[1]vakuumierte Fertigprodukte'!$B:$C,2,FALSE)=0,"Fertigprodukte"),
IFERROR(IF(VLOOKUP(O914,'[1]vakuumierte Fertigprodukte'!$E:$FI,2,FALSE)=0,"Vakuumierte Zipfel"),
IFERROR(IF(VLOOKUP(O914,[1]Wurste!$B:$C,2,FALSE)=0,"Räucherwürste"),
IFERROR(IF(VLOOKUP(O914,[1]Wurste!$E:$F,2,FALSE)=0,"URW/URGW Wurst"),
IFERROR(IF(VLOOKUP(O914,[1]Wurste!$H:$I,2,FALSE)=0,"HF-Wurst Vegan"),
IFERROR(IF(VLOOKUP(O914,[1]Wurste!$K:$L,2,FALSE)=0,"320er ohne Würste"),
IFERROR(IF(AND(OR(Abfalldokumentation!$A914="BU3",Abfalldokumentation!$A914="Verkauf"),Abfalldokumentation!$F914="Schimmel",Abfalldokumentation!$G914="keinen Abnehmer/kein Schälpersonal"),"Div. Zipfel, ES ohne Verwendung",VLOOKUP(Abfalldokumentation!$E914,Produktgruppen!A:B,2,FALSE)),"-")))))))))))))))))))))))</f>
        <v>Vorschmelz</v>
      </c>
      <c r="E914" s="81" t="str">
        <f>IFERROR(VLOOKUP(Abfalldokumentation!$O914,Artikel!A:C,3,FALSE),Abfalldokumentation!$O914)</f>
        <v>VOS-ABS ENTSORGUNG</v>
      </c>
      <c r="F914" s="81" t="str">
        <f>VLOOKUP(T914,'Liste Gründe'!A:D,2,FALSE)</f>
        <v>Rest</v>
      </c>
      <c r="G914" s="80" t="str">
        <f>IF(ISBLANK(V914),VLOOKUP(Abfalldokumentation!$P914,'Liste Gründe'!A:D,3,FALSE),V914)</f>
        <v>geschälte Rinde</v>
      </c>
      <c r="H914" s="81" t="str">
        <f>IF(ISBLANK(Abfalldokumentation!$W914),"-",Abfalldokumentation!$W914)</f>
        <v>-</v>
      </c>
      <c r="I914" s="81">
        <f t="shared" si="99"/>
        <v>40</v>
      </c>
      <c r="J914" s="81" t="str">
        <f t="shared" si="100"/>
        <v>Produkte</v>
      </c>
      <c r="K914" s="81" t="str">
        <f t="shared" si="101"/>
        <v>BUs</v>
      </c>
      <c r="L914" s="81" t="str">
        <f t="shared" si="102"/>
        <v>Symptome</v>
      </c>
      <c r="M914" s="81">
        <f>IFERROR(VLOOKUP(Abfalldokumentation!$O914,Kennzahlen!S:V,3,FALSE)*Abfalldokumentation!$B914,"0")</f>
        <v>0.13</v>
      </c>
      <c r="N914" s="81" t="str">
        <f>IF(ISBLANK(Q914),VLOOKUP(Abfalldokumentation!$O914,'Linien - BU'!R:S,2,FALSE),Q914)</f>
        <v>RWV</v>
      </c>
      <c r="O914" s="77">
        <f t="shared" si="103"/>
        <v>29500917</v>
      </c>
      <c r="P914" s="77">
        <f t="shared" si="104"/>
        <v>60</v>
      </c>
      <c r="Q914" s="39" t="s">
        <v>202</v>
      </c>
      <c r="R914" s="40">
        <v>29500917</v>
      </c>
      <c r="S914" s="40">
        <v>13</v>
      </c>
      <c r="T914" s="40">
        <v>60</v>
      </c>
      <c r="U914" s="41">
        <v>44475</v>
      </c>
      <c r="V914" s="42" t="s">
        <v>215</v>
      </c>
      <c r="W914" s="40" t="s">
        <v>54</v>
      </c>
      <c r="X914" s="44" t="str">
        <f>IFERROR(VLOOKUP(Abfalldokumentation!$R914,Artikel!A:C,3,FALSE),Abfalldokumentation!$R914)</f>
        <v>VOS-ABS ENTSORGUNG</v>
      </c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spans="1:40" ht="30" hidden="1" customHeight="1" x14ac:dyDescent="0.25">
      <c r="A915" s="73" t="str">
        <f>VLOOKUP(N915,'Linien - BU'!A:B,2,FALSE)</f>
        <v>BU1</v>
      </c>
      <c r="B915" s="74">
        <f t="shared" si="98"/>
        <v>6</v>
      </c>
      <c r="C915" s="75">
        <f>Abfalldokumentation!$U915</f>
        <v>44475</v>
      </c>
      <c r="D915" s="69" t="str">
        <f>IFERROR(IF(VLOOKUP(O915,'[1]Rohware 230'!$B:$C,2,FALSE)=0,"Rohware"),
IFERROR(IF(VLOOKUP(O915,[1]Sammelnr.!$B:$C,2,FALSE)=0,"Sammelnr. ungeschält ABS"),
IFERROR(IF(VLOOKUP(O915,[1]Sammelnr.!$E:$F,2,FALSE)=0,"Sammelnr. ungeschält VS"),
IFERROR(IF(VLOOKUP(O915,[1]Sammelnr.!$H:$I,2,FALSE)=0,"Sammelnr. geschält"),
IFERROR(IF(VLOOKUP(O915,[1]Offen!$B:$C,2,FALSE)=0,"Offen ungeschält ABS"),
IFERROR(IF(VLOOKUP(O915,[1]Offen!$E:$F,2,FALSE)=0,"Offen ungeschält VOS"),
IFERROR(IF(VLOOKUP(O915,[1]Offen!$H:$I,2,FALSE)=0,"Offen geschält RW"),
IFERROR(IF(VLOOKUP(O915,[1]Offen!$K:$L,2,FALSE)=0,"Offen vegan"),
IFERROR(IF(VLOOKUP(O915,[1]Offen!$N:$O,2,FALSE)=0,"Offen Zipfel"),
IFERROR(IF(VLOOKUP(O915,[1]Offen!$Q:$R,2,FALSE)=0,"Offen Endstücke"),
IFERROR(IF(VLOOKUP(O915,[1]Vakuumiert!$B:$C,2,FALSE)=0,"Vakuumierter VOS ungeschält"),
IFERROR(IF(VLOOKUP(O915,[1]Vakuumiert!$E:$F,2,FALSE)=0,"Vakuumierter ABS ungeschält"),
IFERROR(IF(VLOOKUP(O915,[1]Vakuumiert!$H:$I,2,FALSE)=0,"Vakuumierter VOS geschält"),
IFERROR(IF(VLOOKUP(O915,[1]Vakuumiert!$K:$L,2,FALSE)=0,"Vakuumierter VOS vegan"),
IFERROR(IF(VLOOKUP(O915,[1]Vakuumiert!$N:$O,2,FALSE)=0,"Vakuumierter VOS Zipfel"),
IFERROR(IF(VLOOKUP(O915,[1]Vakuumiert!$Q:$R,2,FALSE)=0,"Vakuumiert geschält"),
IFERROR(IF(VLOOKUP(O915,'[1]vakuumierte Fertigprodukte'!$B:$C,2,FALSE)=0,"Fertigprodukte"),
IFERROR(IF(VLOOKUP(O915,'[1]vakuumierte Fertigprodukte'!$E:$FI,2,FALSE)=0,"Vakuumierte Zipfel"),
IFERROR(IF(VLOOKUP(O915,[1]Wurste!$B:$C,2,FALSE)=0,"Räucherwürste"),
IFERROR(IF(VLOOKUP(O915,[1]Wurste!$E:$F,2,FALSE)=0,"URW/URGW Wurst"),
IFERROR(IF(VLOOKUP(O915,[1]Wurste!$H:$I,2,FALSE)=0,"HF-Wurst Vegan"),
IFERROR(IF(VLOOKUP(O915,[1]Wurste!$K:$L,2,FALSE)=0,"320er ohne Würste"),
IFERROR(IF(AND(OR(Abfalldokumentation!$A915="BU3",Abfalldokumentation!$A915="Verkauf"),Abfalldokumentation!$F915="Schimmel",Abfalldokumentation!$G915="keinen Abnehmer/kein Schälpersonal"),"Div. Zipfel, ES ohne Verwendung",VLOOKUP(Abfalldokumentation!$E915,Produktgruppen!A:B,2,FALSE)),"-")))))))))))))))))))))))</f>
        <v>Vorschmelz</v>
      </c>
      <c r="E915" s="76" t="str">
        <f>IFERROR(VLOOKUP(Abfalldokumentation!$O915,Artikel!A:C,3,FALSE),Abfalldokumentation!$O915)</f>
        <v>VOS-ABS ENTSORGUNG</v>
      </c>
      <c r="F915" s="76" t="str">
        <f>VLOOKUP(T915,'Liste Gründe'!A:D,2,FALSE)</f>
        <v>Rest</v>
      </c>
      <c r="G915" s="75" t="str">
        <f>IF(ISBLANK(V915),VLOOKUP(Abfalldokumentation!$P915,'Liste Gründe'!A:D,3,FALSE),V915)</f>
        <v>geschälte Rinde</v>
      </c>
      <c r="H915" s="76" t="str">
        <f>IF(ISBLANK(Abfalldokumentation!$W915),"-",Abfalldokumentation!$W915)</f>
        <v>-</v>
      </c>
      <c r="I915" s="76">
        <f t="shared" si="99"/>
        <v>40</v>
      </c>
      <c r="J915" s="76" t="str">
        <f t="shared" si="100"/>
        <v>Produkte</v>
      </c>
      <c r="K915" s="76" t="str">
        <f t="shared" si="101"/>
        <v>BUs</v>
      </c>
      <c r="L915" s="76" t="str">
        <f t="shared" si="102"/>
        <v>Symptome</v>
      </c>
      <c r="M915" s="76">
        <f>IFERROR(VLOOKUP(Abfalldokumentation!$O915,Kennzahlen!S:V,3,FALSE)*Abfalldokumentation!$B915,"0")</f>
        <v>0.06</v>
      </c>
      <c r="N915" s="76" t="str">
        <f>IF(ISBLANK(Q915),VLOOKUP(Abfalldokumentation!$O915,'Linien - BU'!R:S,2,FALSE),Q915)</f>
        <v>RWV</v>
      </c>
      <c r="O915" s="77">
        <f t="shared" si="103"/>
        <v>29500917</v>
      </c>
      <c r="P915" s="77">
        <f t="shared" si="104"/>
        <v>60</v>
      </c>
      <c r="Q915" s="45" t="s">
        <v>202</v>
      </c>
      <c r="R915" s="46">
        <v>29500917</v>
      </c>
      <c r="S915" s="46">
        <v>6</v>
      </c>
      <c r="T915" s="46">
        <v>60</v>
      </c>
      <c r="U915" s="47">
        <v>44475</v>
      </c>
      <c r="V915" s="48" t="s">
        <v>215</v>
      </c>
      <c r="W915" s="46" t="s">
        <v>54</v>
      </c>
      <c r="X915" s="50" t="str">
        <f>IFERROR(VLOOKUP(Abfalldokumentation!$R915,Artikel!A:C,3,FALSE),Abfalldokumentation!$R915)</f>
        <v>VOS-ABS ENTSORGUNG</v>
      </c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spans="1:40" ht="30" hidden="1" customHeight="1" x14ac:dyDescent="0.25">
      <c r="A916" s="78" t="str">
        <f>VLOOKUP(N916,'Linien - BU'!A:B,2,FALSE)</f>
        <v>BU1</v>
      </c>
      <c r="B916" s="79">
        <f t="shared" si="98"/>
        <v>25</v>
      </c>
      <c r="C916" s="80">
        <f>Abfalldokumentation!$U916</f>
        <v>44475</v>
      </c>
      <c r="D916" s="69" t="str">
        <f>IFERROR(IF(VLOOKUP(O916,'[1]Rohware 230'!$B:$C,2,FALSE)=0,"Rohware"),
IFERROR(IF(VLOOKUP(O916,[1]Sammelnr.!$B:$C,2,FALSE)=0,"Sammelnr. ungeschält ABS"),
IFERROR(IF(VLOOKUP(O916,[1]Sammelnr.!$E:$F,2,FALSE)=0,"Sammelnr. ungeschält VS"),
IFERROR(IF(VLOOKUP(O916,[1]Sammelnr.!$H:$I,2,FALSE)=0,"Sammelnr. geschält"),
IFERROR(IF(VLOOKUP(O916,[1]Offen!$B:$C,2,FALSE)=0,"Offen ungeschält ABS"),
IFERROR(IF(VLOOKUP(O916,[1]Offen!$E:$F,2,FALSE)=0,"Offen ungeschält VOS"),
IFERROR(IF(VLOOKUP(O916,[1]Offen!$H:$I,2,FALSE)=0,"Offen geschält RW"),
IFERROR(IF(VLOOKUP(O916,[1]Offen!$K:$L,2,FALSE)=0,"Offen vegan"),
IFERROR(IF(VLOOKUP(O916,[1]Offen!$N:$O,2,FALSE)=0,"Offen Zipfel"),
IFERROR(IF(VLOOKUP(O916,[1]Offen!$Q:$R,2,FALSE)=0,"Offen Endstücke"),
IFERROR(IF(VLOOKUP(O916,[1]Vakuumiert!$B:$C,2,FALSE)=0,"Vakuumierter VOS ungeschält"),
IFERROR(IF(VLOOKUP(O916,[1]Vakuumiert!$E:$F,2,FALSE)=0,"Vakuumierter ABS ungeschält"),
IFERROR(IF(VLOOKUP(O916,[1]Vakuumiert!$H:$I,2,FALSE)=0,"Vakuumierter VOS geschält"),
IFERROR(IF(VLOOKUP(O916,[1]Vakuumiert!$K:$L,2,FALSE)=0,"Vakuumierter VOS vegan"),
IFERROR(IF(VLOOKUP(O916,[1]Vakuumiert!$N:$O,2,FALSE)=0,"Vakuumierter VOS Zipfel"),
IFERROR(IF(VLOOKUP(O916,[1]Vakuumiert!$Q:$R,2,FALSE)=0,"Vakuumiert geschält"),
IFERROR(IF(VLOOKUP(O916,'[1]vakuumierte Fertigprodukte'!$B:$C,2,FALSE)=0,"Fertigprodukte"),
IFERROR(IF(VLOOKUP(O916,'[1]vakuumierte Fertigprodukte'!$E:$FI,2,FALSE)=0,"Vakuumierte Zipfel"),
IFERROR(IF(VLOOKUP(O916,[1]Wurste!$B:$C,2,FALSE)=0,"Räucherwürste"),
IFERROR(IF(VLOOKUP(O916,[1]Wurste!$E:$F,2,FALSE)=0,"URW/URGW Wurst"),
IFERROR(IF(VLOOKUP(O916,[1]Wurste!$H:$I,2,FALSE)=0,"HF-Wurst Vegan"),
IFERROR(IF(VLOOKUP(O916,[1]Wurste!$K:$L,2,FALSE)=0,"320er ohne Würste"),
IFERROR(IF(AND(OR(Abfalldokumentation!$A916="BU3",Abfalldokumentation!$A916="Verkauf"),Abfalldokumentation!$F916="Schimmel",Abfalldokumentation!$G916="keinen Abnehmer/kein Schälpersonal"),"Div. Zipfel, ES ohne Verwendung",VLOOKUP(Abfalldokumentation!$E916,Produktgruppen!A:B,2,FALSE)),"-")))))))))))))))))))))))</f>
        <v>Vorschmelz</v>
      </c>
      <c r="E916" s="81" t="str">
        <f>IFERROR(VLOOKUP(Abfalldokumentation!$O916,Artikel!A:C,3,FALSE),Abfalldokumentation!$O916)</f>
        <v>VOS-ABS ENTSORGUNG</v>
      </c>
      <c r="F916" s="81" t="str">
        <f>VLOOKUP(T916,'Liste Gründe'!A:D,2,FALSE)</f>
        <v>Rest</v>
      </c>
      <c r="G916" s="80" t="str">
        <f>IF(ISBLANK(V916),VLOOKUP(Abfalldokumentation!$P916,'Liste Gründe'!A:D,3,FALSE),V916)</f>
        <v>geschälte Rinde</v>
      </c>
      <c r="H916" s="81" t="str">
        <f>IF(ISBLANK(Abfalldokumentation!$W916),"-",Abfalldokumentation!$W916)</f>
        <v>-</v>
      </c>
      <c r="I916" s="81">
        <f t="shared" si="99"/>
        <v>40</v>
      </c>
      <c r="J916" s="81" t="str">
        <f t="shared" si="100"/>
        <v>Produkte</v>
      </c>
      <c r="K916" s="81" t="str">
        <f t="shared" si="101"/>
        <v>BUs</v>
      </c>
      <c r="L916" s="81" t="str">
        <f t="shared" si="102"/>
        <v>Symptome</v>
      </c>
      <c r="M916" s="81">
        <f>IFERROR(VLOOKUP(Abfalldokumentation!$O916,Kennzahlen!S:V,3,FALSE)*Abfalldokumentation!$B916,"0")</f>
        <v>0.25</v>
      </c>
      <c r="N916" s="81" t="str">
        <f>IF(ISBLANK(Q916),VLOOKUP(Abfalldokumentation!$O916,'Linien - BU'!R:S,2,FALSE),Q916)</f>
        <v>RWV</v>
      </c>
      <c r="O916" s="77">
        <f t="shared" si="103"/>
        <v>29500917</v>
      </c>
      <c r="P916" s="77">
        <f t="shared" si="104"/>
        <v>60</v>
      </c>
      <c r="Q916" s="39" t="s">
        <v>202</v>
      </c>
      <c r="R916" s="40">
        <v>29500917</v>
      </c>
      <c r="S916" s="40">
        <v>25</v>
      </c>
      <c r="T916" s="40">
        <v>60</v>
      </c>
      <c r="U916" s="41">
        <v>44475</v>
      </c>
      <c r="V916" s="42" t="s">
        <v>215</v>
      </c>
      <c r="W916" s="40" t="s">
        <v>54</v>
      </c>
      <c r="X916" s="44" t="str">
        <f>IFERROR(VLOOKUP(Abfalldokumentation!$R916,Artikel!A:C,3,FALSE),Abfalldokumentation!$R916)</f>
        <v>VOS-ABS ENTSORGUNG</v>
      </c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spans="1:40" ht="30" hidden="1" customHeight="1" x14ac:dyDescent="0.25">
      <c r="A917" s="73" t="str">
        <f>VLOOKUP(N917,'Linien - BU'!A:B,2,FALSE)</f>
        <v>BU4</v>
      </c>
      <c r="B917" s="74">
        <f t="shared" si="98"/>
        <v>8</v>
      </c>
      <c r="C917" s="75">
        <f>Abfalldokumentation!$U917</f>
        <v>44475</v>
      </c>
      <c r="D917" s="69" t="str">
        <f>IFERROR(IF(VLOOKUP(O917,'[1]Rohware 230'!$B:$C,2,FALSE)=0,"Rohware"),
IFERROR(IF(VLOOKUP(O917,[1]Sammelnr.!$B:$C,2,FALSE)=0,"Sammelnr. ungeschält ABS"),
IFERROR(IF(VLOOKUP(O917,[1]Sammelnr.!$E:$F,2,FALSE)=0,"Sammelnr. ungeschält VS"),
IFERROR(IF(VLOOKUP(O917,[1]Sammelnr.!$H:$I,2,FALSE)=0,"Sammelnr. geschält"),
IFERROR(IF(VLOOKUP(O917,[1]Offen!$B:$C,2,FALSE)=0,"Offen ungeschält ABS"),
IFERROR(IF(VLOOKUP(O917,[1]Offen!$E:$F,2,FALSE)=0,"Offen ungeschält VOS"),
IFERROR(IF(VLOOKUP(O917,[1]Offen!$H:$I,2,FALSE)=0,"Offen geschält RW"),
IFERROR(IF(VLOOKUP(O917,[1]Offen!$K:$L,2,FALSE)=0,"Offen vegan"),
IFERROR(IF(VLOOKUP(O917,[1]Offen!$N:$O,2,FALSE)=0,"Offen Zipfel"),
IFERROR(IF(VLOOKUP(O917,[1]Offen!$Q:$R,2,FALSE)=0,"Offen Endstücke"),
IFERROR(IF(VLOOKUP(O917,[1]Vakuumiert!$B:$C,2,FALSE)=0,"Vakuumierter VOS ungeschält"),
IFERROR(IF(VLOOKUP(O917,[1]Vakuumiert!$E:$F,2,FALSE)=0,"Vakuumierter ABS ungeschält"),
IFERROR(IF(VLOOKUP(O917,[1]Vakuumiert!$H:$I,2,FALSE)=0,"Vakuumierter VOS geschält"),
IFERROR(IF(VLOOKUP(O917,[1]Vakuumiert!$K:$L,2,FALSE)=0,"Vakuumierter VOS vegan"),
IFERROR(IF(VLOOKUP(O917,[1]Vakuumiert!$N:$O,2,FALSE)=0,"Vakuumierter VOS Zipfel"),
IFERROR(IF(VLOOKUP(O917,[1]Vakuumiert!$Q:$R,2,FALSE)=0,"Vakuumiert geschält"),
IFERROR(IF(VLOOKUP(O917,'[1]vakuumierte Fertigprodukte'!$B:$C,2,FALSE)=0,"Fertigprodukte"),
IFERROR(IF(VLOOKUP(O917,'[1]vakuumierte Fertigprodukte'!$E:$FI,2,FALSE)=0,"Vakuumierte Zipfel"),
IFERROR(IF(VLOOKUP(O917,[1]Wurste!$B:$C,2,FALSE)=0,"Räucherwürste"),
IFERROR(IF(VLOOKUP(O917,[1]Wurste!$E:$F,2,FALSE)=0,"URW/URGW Wurst"),
IFERROR(IF(VLOOKUP(O917,[1]Wurste!$H:$I,2,FALSE)=0,"HF-Wurst Vegan"),
IFERROR(IF(VLOOKUP(O917,[1]Wurste!$K:$L,2,FALSE)=0,"320er ohne Würste"),
IFERROR(IF(AND(OR(Abfalldokumentation!$A917="BU3",Abfalldokumentation!$A917="Verkauf"),Abfalldokumentation!$F917="Schimmel",Abfalldokumentation!$G917="keinen Abnehmer/kein Schälpersonal"),"Div. Zipfel, ES ohne Verwendung",VLOOKUP(Abfalldokumentation!$E917,Produktgruppen!A:B,2,FALSE)),"-")))))))))))))))))))))))</f>
        <v>ABS</v>
      </c>
      <c r="E917" s="76" t="str">
        <f>IFERROR(VLOOKUP(Abfalldokumentation!$O917,Artikel!A:C,3,FALSE),Abfalldokumentation!$O917)</f>
        <v>ABS GRÜN-PESTO</v>
      </c>
      <c r="F917" s="76" t="str">
        <f>VLOOKUP(T917,'Liste Gründe'!A:D,2,FALSE)</f>
        <v>keinen Verwendungszweck</v>
      </c>
      <c r="G917" s="75" t="str">
        <f>IF(ISBLANK(V917),VLOOKUP(Abfalldokumentation!$P917,'Liste Gründe'!A:D,3,FALSE),V917)</f>
        <v>keinen Verwendungszweck</v>
      </c>
      <c r="H917" s="76" t="str">
        <f>IF(ISBLANK(Abfalldokumentation!$W917),"-",Abfalldokumentation!$W917)</f>
        <v>-</v>
      </c>
      <c r="I917" s="76">
        <f t="shared" si="99"/>
        <v>40</v>
      </c>
      <c r="J917" s="76" t="str">
        <f t="shared" si="100"/>
        <v>Produkte</v>
      </c>
      <c r="K917" s="76" t="str">
        <f t="shared" si="101"/>
        <v>BUs</v>
      </c>
      <c r="L917" s="76" t="str">
        <f t="shared" si="102"/>
        <v>Symptome</v>
      </c>
      <c r="M917" s="76">
        <f>IFERROR(VLOOKUP(Abfalldokumentation!$O917,Kennzahlen!S:V,3,FALSE)*Abfalldokumentation!$B917,"0")</f>
        <v>12</v>
      </c>
      <c r="N917" s="76" t="str">
        <f>IF(ISBLANK(Q917),VLOOKUP(Abfalldokumentation!$O917,'Linien - BU'!R:S,2,FALSE),Q917)</f>
        <v>BU4</v>
      </c>
      <c r="O917" s="77">
        <f t="shared" si="103"/>
        <v>29500952</v>
      </c>
      <c r="P917" s="77">
        <f t="shared" si="104"/>
        <v>61</v>
      </c>
      <c r="Q917" s="45" t="s">
        <v>9</v>
      </c>
      <c r="R917" s="46">
        <v>29500952</v>
      </c>
      <c r="S917" s="46">
        <v>8</v>
      </c>
      <c r="T917" s="46">
        <v>61</v>
      </c>
      <c r="U917" s="47">
        <v>44475</v>
      </c>
      <c r="V917" s="48"/>
      <c r="W917" s="46" t="s">
        <v>54</v>
      </c>
      <c r="X917" s="50" t="str">
        <f>IFERROR(VLOOKUP(Abfalldokumentation!$R917,Artikel!A:C,3,FALSE),Abfalldokumentation!$R917)</f>
        <v>ABS GRÜN-PESTO</v>
      </c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spans="1:40" ht="30" hidden="1" customHeight="1" x14ac:dyDescent="0.25">
      <c r="A918" s="78" t="str">
        <f>VLOOKUP(N918,'Linien - BU'!A:B,2,FALSE)</f>
        <v>BU1</v>
      </c>
      <c r="B918" s="79">
        <f t="shared" si="98"/>
        <v>16</v>
      </c>
      <c r="C918" s="80">
        <f>Abfalldokumentation!$U918</f>
        <v>44475</v>
      </c>
      <c r="D918" s="69" t="str">
        <f>IFERROR(IF(VLOOKUP(O918,'[1]Rohware 230'!$B:$C,2,FALSE)=0,"Rohware"),
IFERROR(IF(VLOOKUP(O918,[1]Sammelnr.!$B:$C,2,FALSE)=0,"Sammelnr. ungeschält ABS"),
IFERROR(IF(VLOOKUP(O918,[1]Sammelnr.!$E:$F,2,FALSE)=0,"Sammelnr. ungeschält VS"),
IFERROR(IF(VLOOKUP(O918,[1]Sammelnr.!$H:$I,2,FALSE)=0,"Sammelnr. geschält"),
IFERROR(IF(VLOOKUP(O918,[1]Offen!$B:$C,2,FALSE)=0,"Offen ungeschält ABS"),
IFERROR(IF(VLOOKUP(O918,[1]Offen!$E:$F,2,FALSE)=0,"Offen ungeschält VOS"),
IFERROR(IF(VLOOKUP(O918,[1]Offen!$H:$I,2,FALSE)=0,"Offen geschält RW"),
IFERROR(IF(VLOOKUP(O918,[1]Offen!$K:$L,2,FALSE)=0,"Offen vegan"),
IFERROR(IF(VLOOKUP(O918,[1]Offen!$N:$O,2,FALSE)=0,"Offen Zipfel"),
IFERROR(IF(VLOOKUP(O918,[1]Offen!$Q:$R,2,FALSE)=0,"Offen Endstücke"),
IFERROR(IF(VLOOKUP(O918,[1]Vakuumiert!$B:$C,2,FALSE)=0,"Vakuumierter VOS ungeschält"),
IFERROR(IF(VLOOKUP(O918,[1]Vakuumiert!$E:$F,2,FALSE)=0,"Vakuumierter ABS ungeschält"),
IFERROR(IF(VLOOKUP(O918,[1]Vakuumiert!$H:$I,2,FALSE)=0,"Vakuumierter VOS geschält"),
IFERROR(IF(VLOOKUP(O918,[1]Vakuumiert!$K:$L,2,FALSE)=0,"Vakuumierter VOS vegan"),
IFERROR(IF(VLOOKUP(O918,[1]Vakuumiert!$N:$O,2,FALSE)=0,"Vakuumierter VOS Zipfel"),
IFERROR(IF(VLOOKUP(O918,[1]Vakuumiert!$Q:$R,2,FALSE)=0,"Vakuumiert geschält"),
IFERROR(IF(VLOOKUP(O918,'[1]vakuumierte Fertigprodukte'!$B:$C,2,FALSE)=0,"Fertigprodukte"),
IFERROR(IF(VLOOKUP(O918,'[1]vakuumierte Fertigprodukte'!$E:$FI,2,FALSE)=0,"Vakuumierte Zipfel"),
IFERROR(IF(VLOOKUP(O918,[1]Wurste!$B:$C,2,FALSE)=0,"Räucherwürste"),
IFERROR(IF(VLOOKUP(O918,[1]Wurste!$E:$F,2,FALSE)=0,"URW/URGW Wurst"),
IFERROR(IF(VLOOKUP(O918,[1]Wurste!$H:$I,2,FALSE)=0,"HF-Wurst Vegan"),
IFERROR(IF(VLOOKUP(O918,[1]Wurste!$K:$L,2,FALSE)=0,"320er ohne Würste"),
IFERROR(IF(AND(OR(Abfalldokumentation!$A918="BU3",Abfalldokumentation!$A918="Verkauf"),Abfalldokumentation!$F918="Schimmel",Abfalldokumentation!$G918="keinen Abnehmer/kein Schälpersonal"),"Div. Zipfel, ES ohne Verwendung",VLOOKUP(Abfalldokumentation!$E918,Produktgruppen!A:B,2,FALSE)),"-")))))))))))))))))))))))</f>
        <v>ABS</v>
      </c>
      <c r="E918" s="81" t="str">
        <f>IFERROR(VLOOKUP(Abfalldokumentation!$O918,Artikel!A:C,3,FALSE),Abfalldokumentation!$O918)</f>
        <v>ABS Bunter Pfeffer 50%</v>
      </c>
      <c r="F918" s="81" t="str">
        <f>VLOOKUP(T918,'Liste Gründe'!A:D,2,FALSE)</f>
        <v>Schimmel</v>
      </c>
      <c r="G918" s="80" t="str">
        <f>IF(ISBLANK(V918),VLOOKUP(Abfalldokumentation!$P918,'Liste Gründe'!A:D,3,FALSE),V918)</f>
        <v>keine Verarbeitung</v>
      </c>
      <c r="H918" s="81" t="str">
        <f>IF(ISBLANK(Abfalldokumentation!$W918),"-",Abfalldokumentation!$W918)</f>
        <v>-</v>
      </c>
      <c r="I918" s="81">
        <f t="shared" si="99"/>
        <v>40</v>
      </c>
      <c r="J918" s="81" t="str">
        <f t="shared" si="100"/>
        <v>Produkte</v>
      </c>
      <c r="K918" s="81" t="str">
        <f t="shared" si="101"/>
        <v>BUs</v>
      </c>
      <c r="L918" s="81" t="str">
        <f t="shared" si="102"/>
        <v>Symptome</v>
      </c>
      <c r="M918" s="81">
        <f>IFERROR(VLOOKUP(Abfalldokumentation!$O918,Kennzahlen!S:V,3,FALSE)*Abfalldokumentation!$B918,"0")</f>
        <v>16</v>
      </c>
      <c r="N918" s="81" t="str">
        <f>IF(ISBLANK(Q918),VLOOKUP(Abfalldokumentation!$O918,'Linien - BU'!R:S,2,FALSE),Q918)</f>
        <v>Schmelze</v>
      </c>
      <c r="O918" s="77">
        <f t="shared" si="103"/>
        <v>29501002</v>
      </c>
      <c r="P918" s="77">
        <f t="shared" si="104"/>
        <v>12</v>
      </c>
      <c r="Q918" s="39" t="s">
        <v>184</v>
      </c>
      <c r="R918" s="40">
        <v>29501002</v>
      </c>
      <c r="S918" s="40">
        <v>16</v>
      </c>
      <c r="T918" s="40">
        <v>12</v>
      </c>
      <c r="U918" s="41">
        <v>44475</v>
      </c>
      <c r="V918" s="42" t="s">
        <v>22</v>
      </c>
      <c r="W918" s="40" t="s">
        <v>54</v>
      </c>
      <c r="X918" s="44" t="str">
        <f>IFERROR(VLOOKUP(Abfalldokumentation!$R918,Artikel!A:C,3,FALSE),Abfalldokumentation!$R918)</f>
        <v>ABS Bunter Pfeffer 50%</v>
      </c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spans="1:40" ht="30" hidden="1" customHeight="1" x14ac:dyDescent="0.25">
      <c r="A919" s="73" t="str">
        <f>VLOOKUP(N919,'Linien - BU'!A:B,2,FALSE)</f>
        <v>BU4</v>
      </c>
      <c r="B919" s="74">
        <f t="shared" si="98"/>
        <v>1</v>
      </c>
      <c r="C919" s="75">
        <f>Abfalldokumentation!$U919</f>
        <v>44475</v>
      </c>
      <c r="D919" s="69" t="str">
        <f>IFERROR(IF(VLOOKUP(O919,'[1]Rohware 230'!$B:$C,2,FALSE)=0,"Rohware"),
IFERROR(IF(VLOOKUP(O919,[1]Sammelnr.!$B:$C,2,FALSE)=0,"Sammelnr. ungeschält ABS"),
IFERROR(IF(VLOOKUP(O919,[1]Sammelnr.!$E:$F,2,FALSE)=0,"Sammelnr. ungeschält VS"),
IFERROR(IF(VLOOKUP(O919,[1]Sammelnr.!$H:$I,2,FALSE)=0,"Sammelnr. geschält"),
IFERROR(IF(VLOOKUP(O919,[1]Offen!$B:$C,2,FALSE)=0,"Offen ungeschält ABS"),
IFERROR(IF(VLOOKUP(O919,[1]Offen!$E:$F,2,FALSE)=0,"Offen ungeschält VOS"),
IFERROR(IF(VLOOKUP(O919,[1]Offen!$H:$I,2,FALSE)=0,"Offen geschält RW"),
IFERROR(IF(VLOOKUP(O919,[1]Offen!$K:$L,2,FALSE)=0,"Offen vegan"),
IFERROR(IF(VLOOKUP(O919,[1]Offen!$N:$O,2,FALSE)=0,"Offen Zipfel"),
IFERROR(IF(VLOOKUP(O919,[1]Offen!$Q:$R,2,FALSE)=0,"Offen Endstücke"),
IFERROR(IF(VLOOKUP(O919,[1]Vakuumiert!$B:$C,2,FALSE)=0,"Vakuumierter VOS ungeschält"),
IFERROR(IF(VLOOKUP(O919,[1]Vakuumiert!$E:$F,2,FALSE)=0,"Vakuumierter ABS ungeschält"),
IFERROR(IF(VLOOKUP(O919,[1]Vakuumiert!$H:$I,2,FALSE)=0,"Vakuumierter VOS geschält"),
IFERROR(IF(VLOOKUP(O919,[1]Vakuumiert!$K:$L,2,FALSE)=0,"Vakuumierter VOS vegan"),
IFERROR(IF(VLOOKUP(O919,[1]Vakuumiert!$N:$O,2,FALSE)=0,"Vakuumierter VOS Zipfel"),
IFERROR(IF(VLOOKUP(O919,[1]Vakuumiert!$Q:$R,2,FALSE)=0,"Vakuumiert geschält"),
IFERROR(IF(VLOOKUP(O919,'[1]vakuumierte Fertigprodukte'!$B:$C,2,FALSE)=0,"Fertigprodukte"),
IFERROR(IF(VLOOKUP(O919,'[1]vakuumierte Fertigprodukte'!$E:$FI,2,FALSE)=0,"Vakuumierte Zipfel"),
IFERROR(IF(VLOOKUP(O919,[1]Wurste!$B:$C,2,FALSE)=0,"Räucherwürste"),
IFERROR(IF(VLOOKUP(O919,[1]Wurste!$E:$F,2,FALSE)=0,"URW/URGW Wurst"),
IFERROR(IF(VLOOKUP(O919,[1]Wurste!$H:$I,2,FALSE)=0,"HF-Wurst Vegan"),
IFERROR(IF(VLOOKUP(O919,[1]Wurste!$K:$L,2,FALSE)=0,"320er ohne Würste"),
IFERROR(IF(AND(OR(Abfalldokumentation!$A919="BU3",Abfalldokumentation!$A919="Verkauf"),Abfalldokumentation!$F919="Schimmel",Abfalldokumentation!$G919="keinen Abnehmer/kein Schälpersonal"),"Div. Zipfel, ES ohne Verwendung",VLOOKUP(Abfalldokumentation!$E919,Produktgruppen!A:B,2,FALSE)),"-")))))))))))))))))))))))</f>
        <v>ABS</v>
      </c>
      <c r="E919" s="76" t="str">
        <f>IFERROR(VLOOKUP(Abfalldokumentation!$O919,Artikel!A:C,3,FALSE),Abfalldokumentation!$O919)</f>
        <v>ABS BRUSCHETTA</v>
      </c>
      <c r="F919" s="76" t="str">
        <f>VLOOKUP(T919,'Liste Gründe'!A:D,2,FALSE)</f>
        <v>keinen Verwendungszweck</v>
      </c>
      <c r="G919" s="75" t="str">
        <f>IF(ISBLANK(V919),VLOOKUP(Abfalldokumentation!$P919,'Liste Gründe'!A:D,3,FALSE),V919)</f>
        <v>keinen Verwendungszweck</v>
      </c>
      <c r="H919" s="76" t="str">
        <f>IF(ISBLANK(Abfalldokumentation!$W919),"-",Abfalldokumentation!$W919)</f>
        <v>-</v>
      </c>
      <c r="I919" s="76">
        <f t="shared" si="99"/>
        <v>40</v>
      </c>
      <c r="J919" s="76" t="str">
        <f t="shared" si="100"/>
        <v>Produkte</v>
      </c>
      <c r="K919" s="76" t="str">
        <f t="shared" si="101"/>
        <v>BUs</v>
      </c>
      <c r="L919" s="76" t="str">
        <f t="shared" si="102"/>
        <v>Symptome</v>
      </c>
      <c r="M919" s="76">
        <f>IFERROR(VLOOKUP(Abfalldokumentation!$O919,Kennzahlen!S:V,3,FALSE)*Abfalldokumentation!$B919,"0")</f>
        <v>1.5</v>
      </c>
      <c r="N919" s="76" t="str">
        <f>IF(ISBLANK(Q919),VLOOKUP(Abfalldokumentation!$O919,'Linien - BU'!R:S,2,FALSE),Q919)</f>
        <v>BU4</v>
      </c>
      <c r="O919" s="77">
        <f t="shared" si="103"/>
        <v>29501029</v>
      </c>
      <c r="P919" s="77">
        <f t="shared" si="104"/>
        <v>61</v>
      </c>
      <c r="Q919" s="45" t="s">
        <v>9</v>
      </c>
      <c r="R919" s="46">
        <v>29501029</v>
      </c>
      <c r="S919" s="46">
        <v>1</v>
      </c>
      <c r="T919" s="46">
        <v>61</v>
      </c>
      <c r="U919" s="47">
        <v>44475</v>
      </c>
      <c r="V919" s="48"/>
      <c r="W919" s="46" t="s">
        <v>54</v>
      </c>
      <c r="X919" s="50" t="str">
        <f>IFERROR(VLOOKUP(Abfalldokumentation!$R919,Artikel!A:C,3,FALSE),Abfalldokumentation!$R919)</f>
        <v>ABS BRUSCHETTA</v>
      </c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spans="1:40" ht="30" hidden="1" customHeight="1" x14ac:dyDescent="0.25">
      <c r="A920" s="78" t="str">
        <f>VLOOKUP(N920,'Linien - BU'!A:B,2,FALSE)</f>
        <v>BU4</v>
      </c>
      <c r="B920" s="79">
        <f t="shared" si="98"/>
        <v>3</v>
      </c>
      <c r="C920" s="80">
        <f>Abfalldokumentation!$U920</f>
        <v>44475</v>
      </c>
      <c r="D920" s="69" t="str">
        <f>IFERROR(IF(VLOOKUP(O920,'[1]Rohware 230'!$B:$C,2,FALSE)=0,"Rohware"),
IFERROR(IF(VLOOKUP(O920,[1]Sammelnr.!$B:$C,2,FALSE)=0,"Sammelnr. ungeschält ABS"),
IFERROR(IF(VLOOKUP(O920,[1]Sammelnr.!$E:$F,2,FALSE)=0,"Sammelnr. ungeschält VS"),
IFERROR(IF(VLOOKUP(O920,[1]Sammelnr.!$H:$I,2,FALSE)=0,"Sammelnr. geschält"),
IFERROR(IF(VLOOKUP(O920,[1]Offen!$B:$C,2,FALSE)=0,"Offen ungeschält ABS"),
IFERROR(IF(VLOOKUP(O920,[1]Offen!$E:$F,2,FALSE)=0,"Offen ungeschält VOS"),
IFERROR(IF(VLOOKUP(O920,[1]Offen!$H:$I,2,FALSE)=0,"Offen geschält RW"),
IFERROR(IF(VLOOKUP(O920,[1]Offen!$K:$L,2,FALSE)=0,"Offen vegan"),
IFERROR(IF(VLOOKUP(O920,[1]Offen!$N:$O,2,FALSE)=0,"Offen Zipfel"),
IFERROR(IF(VLOOKUP(O920,[1]Offen!$Q:$R,2,FALSE)=0,"Offen Endstücke"),
IFERROR(IF(VLOOKUP(O920,[1]Vakuumiert!$B:$C,2,FALSE)=0,"Vakuumierter VOS ungeschält"),
IFERROR(IF(VLOOKUP(O920,[1]Vakuumiert!$E:$F,2,FALSE)=0,"Vakuumierter ABS ungeschält"),
IFERROR(IF(VLOOKUP(O920,[1]Vakuumiert!$H:$I,2,FALSE)=0,"Vakuumierter VOS geschält"),
IFERROR(IF(VLOOKUP(O920,[1]Vakuumiert!$K:$L,2,FALSE)=0,"Vakuumierter VOS vegan"),
IFERROR(IF(VLOOKUP(O920,[1]Vakuumiert!$N:$O,2,FALSE)=0,"Vakuumierter VOS Zipfel"),
IFERROR(IF(VLOOKUP(O920,[1]Vakuumiert!$Q:$R,2,FALSE)=0,"Vakuumiert geschält"),
IFERROR(IF(VLOOKUP(O920,'[1]vakuumierte Fertigprodukte'!$B:$C,2,FALSE)=0,"Fertigprodukte"),
IFERROR(IF(VLOOKUP(O920,'[1]vakuumierte Fertigprodukte'!$E:$FI,2,FALSE)=0,"Vakuumierte Zipfel"),
IFERROR(IF(VLOOKUP(O920,[1]Wurste!$B:$C,2,FALSE)=0,"Räucherwürste"),
IFERROR(IF(VLOOKUP(O920,[1]Wurste!$E:$F,2,FALSE)=0,"URW/URGW Wurst"),
IFERROR(IF(VLOOKUP(O920,[1]Wurste!$H:$I,2,FALSE)=0,"HF-Wurst Vegan"),
IFERROR(IF(VLOOKUP(O920,[1]Wurste!$K:$L,2,FALSE)=0,"320er ohne Würste"),
IFERROR(IF(AND(OR(Abfalldokumentation!$A920="BU3",Abfalldokumentation!$A920="Verkauf"),Abfalldokumentation!$F920="Schimmel",Abfalldokumentation!$G920="keinen Abnehmer/kein Schälpersonal"),"Div. Zipfel, ES ohne Verwendung",VLOOKUP(Abfalldokumentation!$E920,Produktgruppen!A:B,2,FALSE)),"-")))))))))))))))))))))))</f>
        <v>ABS</v>
      </c>
      <c r="E920" s="81" t="str">
        <f>IFERROR(VLOOKUP(Abfalldokumentation!$O920,Artikel!A:C,3,FALSE),Abfalldokumentation!$O920)</f>
        <v>ABS ORANG-PESTO</v>
      </c>
      <c r="F920" s="81" t="str">
        <f>VLOOKUP(T920,'Liste Gründe'!A:D,2,FALSE)</f>
        <v>keinen Verwendungszweck</v>
      </c>
      <c r="G920" s="80" t="str">
        <f>IF(ISBLANK(V920),VLOOKUP(Abfalldokumentation!$P920,'Liste Gründe'!A:D,3,FALSE),V920)</f>
        <v>keinen Verwendungszweck</v>
      </c>
      <c r="H920" s="81" t="str">
        <f>IF(ISBLANK(Abfalldokumentation!$W920),"-",Abfalldokumentation!$W920)</f>
        <v>-</v>
      </c>
      <c r="I920" s="81">
        <f t="shared" si="99"/>
        <v>40</v>
      </c>
      <c r="J920" s="81" t="str">
        <f t="shared" si="100"/>
        <v>Produkte</v>
      </c>
      <c r="K920" s="81" t="str">
        <f t="shared" si="101"/>
        <v>BUs</v>
      </c>
      <c r="L920" s="81" t="str">
        <f t="shared" si="102"/>
        <v>Symptome</v>
      </c>
      <c r="M920" s="81">
        <f>IFERROR(VLOOKUP(Abfalldokumentation!$O920,Kennzahlen!S:V,3,FALSE)*Abfalldokumentation!$B920,"0")</f>
        <v>4.5</v>
      </c>
      <c r="N920" s="81" t="str">
        <f>IF(ISBLANK(Q920),VLOOKUP(Abfalldokumentation!$O920,'Linien - BU'!R:S,2,FALSE),Q920)</f>
        <v>BU4</v>
      </c>
      <c r="O920" s="77">
        <f t="shared" si="103"/>
        <v>29501030</v>
      </c>
      <c r="P920" s="77">
        <f t="shared" si="104"/>
        <v>61</v>
      </c>
      <c r="Q920" s="39" t="s">
        <v>9</v>
      </c>
      <c r="R920" s="40">
        <v>29501030</v>
      </c>
      <c r="S920" s="40">
        <v>3</v>
      </c>
      <c r="T920" s="40">
        <v>61</v>
      </c>
      <c r="U920" s="41">
        <v>44475</v>
      </c>
      <c r="V920" s="42"/>
      <c r="W920" s="40" t="s">
        <v>54</v>
      </c>
      <c r="X920" s="44" t="str">
        <f>IFERROR(VLOOKUP(Abfalldokumentation!$R920,Artikel!A:C,3,FALSE),Abfalldokumentation!$R920)</f>
        <v>ABS ORANG-PESTO</v>
      </c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spans="1:40" ht="30" hidden="1" customHeight="1" x14ac:dyDescent="0.25">
      <c r="A921" s="73" t="str">
        <f>VLOOKUP(N921,'Linien - BU'!A:B,2,FALSE)</f>
        <v>BU4</v>
      </c>
      <c r="B921" s="74">
        <f t="shared" si="98"/>
        <v>7</v>
      </c>
      <c r="C921" s="75">
        <f>Abfalldokumentation!$U921</f>
        <v>44475</v>
      </c>
      <c r="D921" s="69" t="str">
        <f>IFERROR(IF(VLOOKUP(O921,'[1]Rohware 230'!$B:$C,2,FALSE)=0,"Rohware"),
IFERROR(IF(VLOOKUP(O921,[1]Sammelnr.!$B:$C,2,FALSE)=0,"Sammelnr. ungeschält ABS"),
IFERROR(IF(VLOOKUP(O921,[1]Sammelnr.!$E:$F,2,FALSE)=0,"Sammelnr. ungeschält VS"),
IFERROR(IF(VLOOKUP(O921,[1]Sammelnr.!$H:$I,2,FALSE)=0,"Sammelnr. geschält"),
IFERROR(IF(VLOOKUP(O921,[1]Offen!$B:$C,2,FALSE)=0,"Offen ungeschält ABS"),
IFERROR(IF(VLOOKUP(O921,[1]Offen!$E:$F,2,FALSE)=0,"Offen ungeschält VOS"),
IFERROR(IF(VLOOKUP(O921,[1]Offen!$H:$I,2,FALSE)=0,"Offen geschält RW"),
IFERROR(IF(VLOOKUP(O921,[1]Offen!$K:$L,2,FALSE)=0,"Offen vegan"),
IFERROR(IF(VLOOKUP(O921,[1]Offen!$N:$O,2,FALSE)=0,"Offen Zipfel"),
IFERROR(IF(VLOOKUP(O921,[1]Offen!$Q:$R,2,FALSE)=0,"Offen Endstücke"),
IFERROR(IF(VLOOKUP(O921,[1]Vakuumiert!$B:$C,2,FALSE)=0,"Vakuumierter VOS ungeschält"),
IFERROR(IF(VLOOKUP(O921,[1]Vakuumiert!$E:$F,2,FALSE)=0,"Vakuumierter ABS ungeschält"),
IFERROR(IF(VLOOKUP(O921,[1]Vakuumiert!$H:$I,2,FALSE)=0,"Vakuumierter VOS geschält"),
IFERROR(IF(VLOOKUP(O921,[1]Vakuumiert!$K:$L,2,FALSE)=0,"Vakuumierter VOS vegan"),
IFERROR(IF(VLOOKUP(O921,[1]Vakuumiert!$N:$O,2,FALSE)=0,"Vakuumierter VOS Zipfel"),
IFERROR(IF(VLOOKUP(O921,[1]Vakuumiert!$Q:$R,2,FALSE)=0,"Vakuumiert geschält"),
IFERROR(IF(VLOOKUP(O921,'[1]vakuumierte Fertigprodukte'!$B:$C,2,FALSE)=0,"Fertigprodukte"),
IFERROR(IF(VLOOKUP(O921,'[1]vakuumierte Fertigprodukte'!$E:$FI,2,FALSE)=0,"Vakuumierte Zipfel"),
IFERROR(IF(VLOOKUP(O921,[1]Wurste!$B:$C,2,FALSE)=0,"Räucherwürste"),
IFERROR(IF(VLOOKUP(O921,[1]Wurste!$E:$F,2,FALSE)=0,"URW/URGW Wurst"),
IFERROR(IF(VLOOKUP(O921,[1]Wurste!$H:$I,2,FALSE)=0,"HF-Wurst Vegan"),
IFERROR(IF(VLOOKUP(O921,[1]Wurste!$K:$L,2,FALSE)=0,"320er ohne Würste"),
IFERROR(IF(AND(OR(Abfalldokumentation!$A921="BU3",Abfalldokumentation!$A921="Verkauf"),Abfalldokumentation!$F921="Schimmel",Abfalldokumentation!$G921="keinen Abnehmer/kein Schälpersonal"),"Div. Zipfel, ES ohne Verwendung",VLOOKUP(Abfalldokumentation!$E921,Produktgruppen!A:B,2,FALSE)),"-")))))))))))))))))))))))</f>
        <v>ABS</v>
      </c>
      <c r="E921" s="76" t="str">
        <f>IFERROR(VLOOKUP(Abfalldokumentation!$O921,Artikel!A:C,3,FALSE),Abfalldokumentation!$O921)</f>
        <v>ABS SAINT ANDRÉ</v>
      </c>
      <c r="F921" s="76" t="str">
        <f>VLOOKUP(T921,'Liste Gründe'!A:D,2,FALSE)</f>
        <v>keinen Verwendungszweck</v>
      </c>
      <c r="G921" s="75" t="str">
        <f>IF(ISBLANK(V921),VLOOKUP(Abfalldokumentation!$P921,'Liste Gründe'!A:D,3,FALSE),V921)</f>
        <v>keinen Verwendungszweck</v>
      </c>
      <c r="H921" s="76" t="str">
        <f>IF(ISBLANK(Abfalldokumentation!$W921),"-",Abfalldokumentation!$W921)</f>
        <v>-</v>
      </c>
      <c r="I921" s="76">
        <f t="shared" si="99"/>
        <v>40</v>
      </c>
      <c r="J921" s="76" t="str">
        <f t="shared" si="100"/>
        <v>Produkte</v>
      </c>
      <c r="K921" s="76" t="str">
        <f t="shared" si="101"/>
        <v>BUs</v>
      </c>
      <c r="L921" s="76" t="str">
        <f t="shared" si="102"/>
        <v>Symptome</v>
      </c>
      <c r="M921" s="76">
        <f>IFERROR(VLOOKUP(Abfalldokumentation!$O921,Kennzahlen!S:V,3,FALSE)*Abfalldokumentation!$B921,"0")</f>
        <v>6.9999999999999999E-4</v>
      </c>
      <c r="N921" s="76" t="str">
        <f>IF(ISBLANK(Q921),VLOOKUP(Abfalldokumentation!$O921,'Linien - BU'!R:S,2,FALSE),Q921)</f>
        <v>BU4</v>
      </c>
      <c r="O921" s="77">
        <f t="shared" si="103"/>
        <v>29501036</v>
      </c>
      <c r="P921" s="77">
        <f t="shared" si="104"/>
        <v>61</v>
      </c>
      <c r="Q921" s="45" t="s">
        <v>9</v>
      </c>
      <c r="R921" s="46">
        <v>29501036</v>
      </c>
      <c r="S921" s="46">
        <v>7</v>
      </c>
      <c r="T921" s="46">
        <v>61</v>
      </c>
      <c r="U921" s="47">
        <v>44475</v>
      </c>
      <c r="V921" s="48"/>
      <c r="W921" s="46" t="s">
        <v>54</v>
      </c>
      <c r="X921" s="50" t="str">
        <f>IFERROR(VLOOKUP(Abfalldokumentation!$R921,Artikel!A:C,3,FALSE),Abfalldokumentation!$R921)</f>
        <v>ABS SAINT ANDRÉ</v>
      </c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spans="1:40" ht="30" hidden="1" customHeight="1" x14ac:dyDescent="0.25">
      <c r="A922" s="78" t="str">
        <f>VLOOKUP(N922,'Linien - BU'!A:B,2,FALSE)</f>
        <v>BU4</v>
      </c>
      <c r="B922" s="79">
        <f t="shared" si="98"/>
        <v>17</v>
      </c>
      <c r="C922" s="80">
        <f>Abfalldokumentation!$U922</f>
        <v>44475</v>
      </c>
      <c r="D922" s="69" t="str">
        <f>IFERROR(IF(VLOOKUP(O922,'[1]Rohware 230'!$B:$C,2,FALSE)=0,"Rohware"),
IFERROR(IF(VLOOKUP(O922,[1]Sammelnr.!$B:$C,2,FALSE)=0,"Sammelnr. ungeschält ABS"),
IFERROR(IF(VLOOKUP(O922,[1]Sammelnr.!$E:$F,2,FALSE)=0,"Sammelnr. ungeschält VS"),
IFERROR(IF(VLOOKUP(O922,[1]Sammelnr.!$H:$I,2,FALSE)=0,"Sammelnr. geschält"),
IFERROR(IF(VLOOKUP(O922,[1]Offen!$B:$C,2,FALSE)=0,"Offen ungeschält ABS"),
IFERROR(IF(VLOOKUP(O922,[1]Offen!$E:$F,2,FALSE)=0,"Offen ungeschält VOS"),
IFERROR(IF(VLOOKUP(O922,[1]Offen!$H:$I,2,FALSE)=0,"Offen geschält RW"),
IFERROR(IF(VLOOKUP(O922,[1]Offen!$K:$L,2,FALSE)=0,"Offen vegan"),
IFERROR(IF(VLOOKUP(O922,[1]Offen!$N:$O,2,FALSE)=0,"Offen Zipfel"),
IFERROR(IF(VLOOKUP(O922,[1]Offen!$Q:$R,2,FALSE)=0,"Offen Endstücke"),
IFERROR(IF(VLOOKUP(O922,[1]Vakuumiert!$B:$C,2,FALSE)=0,"Vakuumierter VOS ungeschält"),
IFERROR(IF(VLOOKUP(O922,[1]Vakuumiert!$E:$F,2,FALSE)=0,"Vakuumierter ABS ungeschält"),
IFERROR(IF(VLOOKUP(O922,[1]Vakuumiert!$H:$I,2,FALSE)=0,"Vakuumierter VOS geschält"),
IFERROR(IF(VLOOKUP(O922,[1]Vakuumiert!$K:$L,2,FALSE)=0,"Vakuumierter VOS vegan"),
IFERROR(IF(VLOOKUP(O922,[1]Vakuumiert!$N:$O,2,FALSE)=0,"Vakuumierter VOS Zipfel"),
IFERROR(IF(VLOOKUP(O922,[1]Vakuumiert!$Q:$R,2,FALSE)=0,"Vakuumiert geschält"),
IFERROR(IF(VLOOKUP(O922,'[1]vakuumierte Fertigprodukte'!$B:$C,2,FALSE)=0,"Fertigprodukte"),
IFERROR(IF(VLOOKUP(O922,'[1]vakuumierte Fertigprodukte'!$E:$FI,2,FALSE)=0,"Vakuumierte Zipfel"),
IFERROR(IF(VLOOKUP(O922,[1]Wurste!$B:$C,2,FALSE)=0,"Räucherwürste"),
IFERROR(IF(VLOOKUP(O922,[1]Wurste!$E:$F,2,FALSE)=0,"URW/URGW Wurst"),
IFERROR(IF(VLOOKUP(O922,[1]Wurste!$H:$I,2,FALSE)=0,"HF-Wurst Vegan"),
IFERROR(IF(VLOOKUP(O922,[1]Wurste!$K:$L,2,FALSE)=0,"320er ohne Würste"),
IFERROR(IF(AND(OR(Abfalldokumentation!$A922="BU3",Abfalldokumentation!$A922="Verkauf"),Abfalldokumentation!$F922="Schimmel",Abfalldokumentation!$G922="keinen Abnehmer/kein Schälpersonal"),"Div. Zipfel, ES ohne Verwendung",VLOOKUP(Abfalldokumentation!$E922,Produktgruppen!A:B,2,FALSE)),"-")))))))))))))))))))))))</f>
        <v>ABS</v>
      </c>
      <c r="E922" s="81" t="str">
        <f>IFERROR(VLOOKUP(Abfalldokumentation!$O922,Artikel!A:C,3,FALSE),Abfalldokumentation!$O922)</f>
        <v>ABS OLD-AMSTERDAM</v>
      </c>
      <c r="F922" s="81" t="str">
        <f>VLOOKUP(T922,'Liste Gründe'!A:D,2,FALSE)</f>
        <v>keinen Verwendungszweck</v>
      </c>
      <c r="G922" s="80" t="str">
        <f>IF(ISBLANK(V922),VLOOKUP(Abfalldokumentation!$P922,'Liste Gründe'!A:D,3,FALSE),V922)</f>
        <v>keinen Verwendungszweck</v>
      </c>
      <c r="H922" s="81" t="str">
        <f>IF(ISBLANK(Abfalldokumentation!$W922),"-",Abfalldokumentation!$W922)</f>
        <v>-</v>
      </c>
      <c r="I922" s="81">
        <f t="shared" si="99"/>
        <v>40</v>
      </c>
      <c r="J922" s="81" t="str">
        <f t="shared" si="100"/>
        <v>Produkte</v>
      </c>
      <c r="K922" s="81" t="str">
        <f t="shared" si="101"/>
        <v>BUs</v>
      </c>
      <c r="L922" s="81" t="str">
        <f t="shared" si="102"/>
        <v>Symptome</v>
      </c>
      <c r="M922" s="81">
        <f>IFERROR(VLOOKUP(Abfalldokumentation!$O922,Kennzahlen!S:V,3,FALSE)*Abfalldokumentation!$B922,"0")</f>
        <v>1.7000000000000001E-3</v>
      </c>
      <c r="N922" s="81" t="str">
        <f>IF(ISBLANK(Q922),VLOOKUP(Abfalldokumentation!$O922,'Linien - BU'!R:S,2,FALSE),Q922)</f>
        <v>BU4</v>
      </c>
      <c r="O922" s="77">
        <f t="shared" si="103"/>
        <v>29501039</v>
      </c>
      <c r="P922" s="77">
        <f t="shared" si="104"/>
        <v>61</v>
      </c>
      <c r="Q922" s="39" t="s">
        <v>9</v>
      </c>
      <c r="R922" s="40">
        <v>29501039</v>
      </c>
      <c r="S922" s="40">
        <v>17</v>
      </c>
      <c r="T922" s="40">
        <v>61</v>
      </c>
      <c r="U922" s="41">
        <v>44475</v>
      </c>
      <c r="V922" s="42"/>
      <c r="W922" s="40" t="s">
        <v>54</v>
      </c>
      <c r="X922" s="44" t="str">
        <f>IFERROR(VLOOKUP(Abfalldokumentation!$R922,Artikel!A:C,3,FALSE),Abfalldokumentation!$R922)</f>
        <v>ABS OLD-AMSTERDAM</v>
      </c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spans="1:40" ht="30" hidden="1" customHeight="1" x14ac:dyDescent="0.25">
      <c r="A923" s="73" t="str">
        <f>VLOOKUP(N923,'Linien - BU'!A:B,2,FALSE)</f>
        <v>BU1</v>
      </c>
      <c r="B923" s="74">
        <f t="shared" si="98"/>
        <v>120</v>
      </c>
      <c r="C923" s="75">
        <f>Abfalldokumentation!$U923</f>
        <v>44475</v>
      </c>
      <c r="D923" s="69" t="str">
        <f>IFERROR(IF(VLOOKUP(O923,'[1]Rohware 230'!$B:$C,2,FALSE)=0,"Rohware"),
IFERROR(IF(VLOOKUP(O923,[1]Sammelnr.!$B:$C,2,FALSE)=0,"Sammelnr. ungeschält ABS"),
IFERROR(IF(VLOOKUP(O923,[1]Sammelnr.!$E:$F,2,FALSE)=0,"Sammelnr. ungeschält VS"),
IFERROR(IF(VLOOKUP(O923,[1]Sammelnr.!$H:$I,2,FALSE)=0,"Sammelnr. geschält"),
IFERROR(IF(VLOOKUP(O923,[1]Offen!$B:$C,2,FALSE)=0,"Offen ungeschält ABS"),
IFERROR(IF(VLOOKUP(O923,[1]Offen!$E:$F,2,FALSE)=0,"Offen ungeschält VOS"),
IFERROR(IF(VLOOKUP(O923,[1]Offen!$H:$I,2,FALSE)=0,"Offen geschält RW"),
IFERROR(IF(VLOOKUP(O923,[1]Offen!$K:$L,2,FALSE)=0,"Offen vegan"),
IFERROR(IF(VLOOKUP(O923,[1]Offen!$N:$O,2,FALSE)=0,"Offen Zipfel"),
IFERROR(IF(VLOOKUP(O923,[1]Offen!$Q:$R,2,FALSE)=0,"Offen Endstücke"),
IFERROR(IF(VLOOKUP(O923,[1]Vakuumiert!$B:$C,2,FALSE)=0,"Vakuumierter VOS ungeschält"),
IFERROR(IF(VLOOKUP(O923,[1]Vakuumiert!$E:$F,2,FALSE)=0,"Vakuumierter ABS ungeschält"),
IFERROR(IF(VLOOKUP(O923,[1]Vakuumiert!$H:$I,2,FALSE)=0,"Vakuumierter VOS geschält"),
IFERROR(IF(VLOOKUP(O923,[1]Vakuumiert!$K:$L,2,FALSE)=0,"Vakuumierter VOS vegan"),
IFERROR(IF(VLOOKUP(O923,[1]Vakuumiert!$N:$O,2,FALSE)=0,"Vakuumierter VOS Zipfel"),
IFERROR(IF(VLOOKUP(O923,[1]Vakuumiert!$Q:$R,2,FALSE)=0,"Vakuumiert geschält"),
IFERROR(IF(VLOOKUP(O923,'[1]vakuumierte Fertigprodukte'!$B:$C,2,FALSE)=0,"Fertigprodukte"),
IFERROR(IF(VLOOKUP(O923,'[1]vakuumierte Fertigprodukte'!$E:$FI,2,FALSE)=0,"Vakuumierte Zipfel"),
IFERROR(IF(VLOOKUP(O923,[1]Wurste!$B:$C,2,FALSE)=0,"Räucherwürste"),
IFERROR(IF(VLOOKUP(O923,[1]Wurste!$E:$F,2,FALSE)=0,"URW/URGW Wurst"),
IFERROR(IF(VLOOKUP(O923,[1]Wurste!$H:$I,2,FALSE)=0,"HF-Wurst Vegan"),
IFERROR(IF(VLOOKUP(O923,[1]Wurste!$K:$L,2,FALSE)=0,"320er ohne Würste"),
IFERROR(IF(AND(OR(Abfalldokumentation!$A923="BU3",Abfalldokumentation!$A923="Verkauf"),Abfalldokumentation!$F923="Schimmel",Abfalldokumentation!$G923="keinen Abnehmer/kein Schälpersonal"),"Div. Zipfel, ES ohne Verwendung",VLOOKUP(Abfalldokumentation!$E923,Produktgruppen!A:B,2,FALSE)),"-")))))))))))))))))))))))</f>
        <v>Zipfel, ES ohne Verwendung</v>
      </c>
      <c r="E923" s="76" t="str">
        <f>IFERROR(VLOOKUP(Abfalldokumentation!$O923,Artikel!A:C,3,FALSE),Abfalldokumentation!$O923)</f>
        <v>VOS RW-SCHI ENDSTÜCK 35</v>
      </c>
      <c r="F923" s="76" t="str">
        <f>VLOOKUP(T923,'Liste Gründe'!A:D,2,FALSE)</f>
        <v>Schimmel</v>
      </c>
      <c r="G923" s="75" t="str">
        <f>IF(ISBLANK(V923),VLOOKUP(Abfalldokumentation!$P923,'Liste Gründe'!A:D,3,FALSE),V923)</f>
        <v>keine Verarbeitung</v>
      </c>
      <c r="H923" s="76" t="str">
        <f>IF(ISBLANK(Abfalldokumentation!$W923),"-",Abfalldokumentation!$W923)</f>
        <v>-</v>
      </c>
      <c r="I923" s="76">
        <f t="shared" si="99"/>
        <v>40</v>
      </c>
      <c r="J923" s="76" t="str">
        <f t="shared" si="100"/>
        <v>Produkte</v>
      </c>
      <c r="K923" s="76" t="str">
        <f t="shared" si="101"/>
        <v>BUs</v>
      </c>
      <c r="L923" s="76" t="str">
        <f t="shared" si="102"/>
        <v>Symptome</v>
      </c>
      <c r="M923" s="76">
        <f>IFERROR(VLOOKUP(Abfalldokumentation!$O923,Kennzahlen!S:V,3,FALSE)*Abfalldokumentation!$B923,"0")</f>
        <v>60</v>
      </c>
      <c r="N923" s="76" t="str">
        <f>IF(ISBLANK(Q923),VLOOKUP(Abfalldokumentation!$O923,'Linien - BU'!R:S,2,FALSE),Q923)</f>
        <v>Schmelze</v>
      </c>
      <c r="O923" s="77">
        <f t="shared" si="103"/>
        <v>29501067</v>
      </c>
      <c r="P923" s="77">
        <f t="shared" si="104"/>
        <v>12</v>
      </c>
      <c r="Q923" s="45" t="s">
        <v>184</v>
      </c>
      <c r="R923" s="46">
        <v>29501067</v>
      </c>
      <c r="S923" s="46">
        <v>120</v>
      </c>
      <c r="T923" s="46">
        <v>12</v>
      </c>
      <c r="U923" s="47">
        <v>44475</v>
      </c>
      <c r="V923" s="48" t="s">
        <v>22</v>
      </c>
      <c r="W923" s="46" t="s">
        <v>54</v>
      </c>
      <c r="X923" s="50" t="str">
        <f>IFERROR(VLOOKUP(Abfalldokumentation!$R923,Artikel!A:C,3,FALSE),Abfalldokumentation!$R923)</f>
        <v>VOS RW-SCHI ENDSTÜCK 35</v>
      </c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spans="1:40" ht="30" hidden="1" customHeight="1" x14ac:dyDescent="0.25">
      <c r="A924" s="78" t="str">
        <f>VLOOKUP(N924,'Linien - BU'!A:B,2,FALSE)</f>
        <v>BU4</v>
      </c>
      <c r="B924" s="79">
        <f t="shared" si="98"/>
        <v>15</v>
      </c>
      <c r="C924" s="80">
        <f>Abfalldokumentation!$U924</f>
        <v>44475</v>
      </c>
      <c r="D924" s="69" t="str">
        <f>IFERROR(IF(VLOOKUP(O924,'[1]Rohware 230'!$B:$C,2,FALSE)=0,"Rohware"),
IFERROR(IF(VLOOKUP(O924,[1]Sammelnr.!$B:$C,2,FALSE)=0,"Sammelnr. ungeschält ABS"),
IFERROR(IF(VLOOKUP(O924,[1]Sammelnr.!$E:$F,2,FALSE)=0,"Sammelnr. ungeschält VS"),
IFERROR(IF(VLOOKUP(O924,[1]Sammelnr.!$H:$I,2,FALSE)=0,"Sammelnr. geschält"),
IFERROR(IF(VLOOKUP(O924,[1]Offen!$B:$C,2,FALSE)=0,"Offen ungeschält ABS"),
IFERROR(IF(VLOOKUP(O924,[1]Offen!$E:$F,2,FALSE)=0,"Offen ungeschält VOS"),
IFERROR(IF(VLOOKUP(O924,[1]Offen!$H:$I,2,FALSE)=0,"Offen geschält RW"),
IFERROR(IF(VLOOKUP(O924,[1]Offen!$K:$L,2,FALSE)=0,"Offen vegan"),
IFERROR(IF(VLOOKUP(O924,[1]Offen!$N:$O,2,FALSE)=0,"Offen Zipfel"),
IFERROR(IF(VLOOKUP(O924,[1]Offen!$Q:$R,2,FALSE)=0,"Offen Endstücke"),
IFERROR(IF(VLOOKUP(O924,[1]Vakuumiert!$B:$C,2,FALSE)=0,"Vakuumierter VOS ungeschält"),
IFERROR(IF(VLOOKUP(O924,[1]Vakuumiert!$E:$F,2,FALSE)=0,"Vakuumierter ABS ungeschält"),
IFERROR(IF(VLOOKUP(O924,[1]Vakuumiert!$H:$I,2,FALSE)=0,"Vakuumierter VOS geschält"),
IFERROR(IF(VLOOKUP(O924,[1]Vakuumiert!$K:$L,2,FALSE)=0,"Vakuumierter VOS vegan"),
IFERROR(IF(VLOOKUP(O924,[1]Vakuumiert!$N:$O,2,FALSE)=0,"Vakuumierter VOS Zipfel"),
IFERROR(IF(VLOOKUP(O924,[1]Vakuumiert!$Q:$R,2,FALSE)=0,"Vakuumiert geschält"),
IFERROR(IF(VLOOKUP(O924,'[1]vakuumierte Fertigprodukte'!$B:$C,2,FALSE)=0,"Fertigprodukte"),
IFERROR(IF(VLOOKUP(O924,'[1]vakuumierte Fertigprodukte'!$E:$FI,2,FALSE)=0,"Vakuumierte Zipfel"),
IFERROR(IF(VLOOKUP(O924,[1]Wurste!$B:$C,2,FALSE)=0,"Räucherwürste"),
IFERROR(IF(VLOOKUP(O924,[1]Wurste!$E:$F,2,FALSE)=0,"URW/URGW Wurst"),
IFERROR(IF(VLOOKUP(O924,[1]Wurste!$H:$I,2,FALSE)=0,"HF-Wurst Vegan"),
IFERROR(IF(VLOOKUP(O924,[1]Wurste!$K:$L,2,FALSE)=0,"320er ohne Würste"),
IFERROR(IF(AND(OR(Abfalldokumentation!$A924="BU3",Abfalldokumentation!$A924="Verkauf"),Abfalldokumentation!$F924="Schimmel",Abfalldokumentation!$G924="keinen Abnehmer/kein Schälpersonal"),"Div. Zipfel, ES ohne Verwendung",VLOOKUP(Abfalldokumentation!$E924,Produktgruppen!A:B,2,FALSE)),"-")))))))))))))))))))))))</f>
        <v>ABS</v>
      </c>
      <c r="E924" s="81" t="str">
        <f>IFERROR(VLOOKUP(Abfalldokumentation!$O924,Artikel!A:C,3,FALSE),Abfalldokumentation!$O924)</f>
        <v>ABS BRIE-PAP</v>
      </c>
      <c r="F924" s="81" t="str">
        <f>VLOOKUP(T924,'Liste Gründe'!A:D,2,FALSE)</f>
        <v>keinen Verwendungszweck</v>
      </c>
      <c r="G924" s="80" t="str">
        <f>IF(ISBLANK(V924),VLOOKUP(Abfalldokumentation!$P924,'Liste Gründe'!A:D,3,FALSE),V924)</f>
        <v>keinen Verwendungszweck</v>
      </c>
      <c r="H924" s="81" t="str">
        <f>IF(ISBLANK(Abfalldokumentation!$W924),"-",Abfalldokumentation!$W924)</f>
        <v>-</v>
      </c>
      <c r="I924" s="81">
        <f t="shared" si="99"/>
        <v>40</v>
      </c>
      <c r="J924" s="81" t="str">
        <f t="shared" si="100"/>
        <v>Produkte</v>
      </c>
      <c r="K924" s="81" t="str">
        <f t="shared" si="101"/>
        <v>BUs</v>
      </c>
      <c r="L924" s="81" t="str">
        <f t="shared" si="102"/>
        <v>Symptome</v>
      </c>
      <c r="M924" s="81">
        <f>IFERROR(VLOOKUP(Abfalldokumentation!$O924,Kennzahlen!S:V,3,FALSE)*Abfalldokumentation!$B924,"0")</f>
        <v>0.15</v>
      </c>
      <c r="N924" s="81" t="str">
        <f>IF(ISBLANK(Q924),VLOOKUP(Abfalldokumentation!$O924,'Linien - BU'!R:S,2,FALSE),Q924)</f>
        <v>BU4</v>
      </c>
      <c r="O924" s="77">
        <f t="shared" si="103"/>
        <v>29501101</v>
      </c>
      <c r="P924" s="77">
        <f t="shared" si="104"/>
        <v>61</v>
      </c>
      <c r="Q924" s="39" t="s">
        <v>9</v>
      </c>
      <c r="R924" s="40">
        <v>29501101</v>
      </c>
      <c r="S924" s="40">
        <v>15</v>
      </c>
      <c r="T924" s="40">
        <v>61</v>
      </c>
      <c r="U924" s="41">
        <v>44475</v>
      </c>
      <c r="V924" s="42"/>
      <c r="W924" s="40" t="s">
        <v>54</v>
      </c>
      <c r="X924" s="44" t="str">
        <f>IFERROR(VLOOKUP(Abfalldokumentation!$R924,Artikel!A:C,3,FALSE),Abfalldokumentation!$R924)</f>
        <v>ABS BRIE-PAP</v>
      </c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spans="1:40" ht="30" hidden="1" customHeight="1" x14ac:dyDescent="0.25">
      <c r="A925" s="73" t="str">
        <f>VLOOKUP(N925,'Linien - BU'!A:B,2,FALSE)</f>
        <v>BU1</v>
      </c>
      <c r="B925" s="74">
        <f t="shared" si="98"/>
        <v>130</v>
      </c>
      <c r="C925" s="75">
        <f>Abfalldokumentation!$U925</f>
        <v>44475</v>
      </c>
      <c r="D925" s="69" t="str">
        <f>IFERROR(IF(VLOOKUP(O925,'[1]Rohware 230'!$B:$C,2,FALSE)=0,"Rohware"),
IFERROR(IF(VLOOKUP(O925,[1]Sammelnr.!$B:$C,2,FALSE)=0,"Sammelnr. ungeschält ABS"),
IFERROR(IF(VLOOKUP(O925,[1]Sammelnr.!$E:$F,2,FALSE)=0,"Sammelnr. ungeschält VS"),
IFERROR(IF(VLOOKUP(O925,[1]Sammelnr.!$H:$I,2,FALSE)=0,"Sammelnr. geschält"),
IFERROR(IF(VLOOKUP(O925,[1]Offen!$B:$C,2,FALSE)=0,"Offen ungeschält ABS"),
IFERROR(IF(VLOOKUP(O925,[1]Offen!$E:$F,2,FALSE)=0,"Offen ungeschält VOS"),
IFERROR(IF(VLOOKUP(O925,[1]Offen!$H:$I,2,FALSE)=0,"Offen geschält RW"),
IFERROR(IF(VLOOKUP(O925,[1]Offen!$K:$L,2,FALSE)=0,"Offen vegan"),
IFERROR(IF(VLOOKUP(O925,[1]Offen!$N:$O,2,FALSE)=0,"Offen Zipfel"),
IFERROR(IF(VLOOKUP(O925,[1]Offen!$Q:$R,2,FALSE)=0,"Offen Endstücke"),
IFERROR(IF(VLOOKUP(O925,[1]Vakuumiert!$B:$C,2,FALSE)=0,"Vakuumierter VOS ungeschält"),
IFERROR(IF(VLOOKUP(O925,[1]Vakuumiert!$E:$F,2,FALSE)=0,"Vakuumierter ABS ungeschält"),
IFERROR(IF(VLOOKUP(O925,[1]Vakuumiert!$H:$I,2,FALSE)=0,"Vakuumierter VOS geschält"),
IFERROR(IF(VLOOKUP(O925,[1]Vakuumiert!$K:$L,2,FALSE)=0,"Vakuumierter VOS vegan"),
IFERROR(IF(VLOOKUP(O925,[1]Vakuumiert!$N:$O,2,FALSE)=0,"Vakuumierter VOS Zipfel"),
IFERROR(IF(VLOOKUP(O925,[1]Vakuumiert!$Q:$R,2,FALSE)=0,"Vakuumiert geschält"),
IFERROR(IF(VLOOKUP(O925,'[1]vakuumierte Fertigprodukte'!$B:$C,2,FALSE)=0,"Fertigprodukte"),
IFERROR(IF(VLOOKUP(O925,'[1]vakuumierte Fertigprodukte'!$E:$FI,2,FALSE)=0,"Vakuumierte Zipfel"),
IFERROR(IF(VLOOKUP(O925,[1]Wurste!$B:$C,2,FALSE)=0,"Räucherwürste"),
IFERROR(IF(VLOOKUP(O925,[1]Wurste!$E:$F,2,FALSE)=0,"URW/URGW Wurst"),
IFERROR(IF(VLOOKUP(O925,[1]Wurste!$H:$I,2,FALSE)=0,"HF-Wurst Vegan"),
IFERROR(IF(VLOOKUP(O925,[1]Wurste!$K:$L,2,FALSE)=0,"320er ohne Würste"),
IFERROR(IF(AND(OR(Abfalldokumentation!$A925="BU3",Abfalldokumentation!$A925="Verkauf"),Abfalldokumentation!$F925="Schimmel",Abfalldokumentation!$G925="keinen Abnehmer/kein Schälpersonal"),"Div. Zipfel, ES ohne Verwendung",VLOOKUP(Abfalldokumentation!$E925,Produktgruppen!A:B,2,FALSE)),"-")))))))))))))))))))))))</f>
        <v>Vakuumierter VOS ungeschält</v>
      </c>
      <c r="E925" s="76" t="str">
        <f>IFERROR(VLOOKUP(Abfalldokumentation!$O925,Artikel!A:C,3,FALSE),Abfalldokumentation!$O925)</f>
        <v>VOS RW-NATUR-STAUBK-GES</v>
      </c>
      <c r="F925" s="76" t="str">
        <f>VLOOKUP(T925,'Liste Gründe'!A:D,2,FALSE)</f>
        <v>Schimmel</v>
      </c>
      <c r="G925" s="75" t="str">
        <f>IF(ISBLANK(V925),VLOOKUP(Abfalldokumentation!$P925,'Liste Gründe'!A:D,3,FALSE),V925)</f>
        <v>keine Verarbeitung</v>
      </c>
      <c r="H925" s="76" t="str">
        <f>IF(ISBLANK(Abfalldokumentation!$W925),"-",Abfalldokumentation!$W925)</f>
        <v>Produktion unregelmäßig</v>
      </c>
      <c r="I925" s="76">
        <f t="shared" si="99"/>
        <v>40</v>
      </c>
      <c r="J925" s="76" t="str">
        <f t="shared" si="100"/>
        <v>Produkte</v>
      </c>
      <c r="K925" s="76" t="str">
        <f t="shared" si="101"/>
        <v>BUs</v>
      </c>
      <c r="L925" s="76" t="str">
        <f t="shared" si="102"/>
        <v>Symptome</v>
      </c>
      <c r="M925" s="76">
        <f>IFERROR(VLOOKUP(Abfalldokumentation!$O925,Kennzahlen!S:V,3,FALSE)*Abfalldokumentation!$B925,"0")</f>
        <v>152.63299999999998</v>
      </c>
      <c r="N925" s="76" t="str">
        <f>IF(ISBLANK(Q925),VLOOKUP(Abfalldokumentation!$O925,'Linien - BU'!R:S,2,FALSE),Q925)</f>
        <v>Schmelze</v>
      </c>
      <c r="O925" s="77">
        <f t="shared" si="103"/>
        <v>49500171</v>
      </c>
      <c r="P925" s="77">
        <f t="shared" si="104"/>
        <v>12</v>
      </c>
      <c r="Q925" s="45" t="s">
        <v>184</v>
      </c>
      <c r="R925" s="46">
        <v>49500171</v>
      </c>
      <c r="S925" s="46">
        <v>130</v>
      </c>
      <c r="T925" s="46">
        <v>12</v>
      </c>
      <c r="U925" s="47">
        <v>44475</v>
      </c>
      <c r="V925" s="42" t="s">
        <v>22</v>
      </c>
      <c r="W925" s="40" t="s">
        <v>183</v>
      </c>
      <c r="X925" s="50" t="str">
        <f>IFERROR(VLOOKUP(Abfalldokumentation!$R925,Artikel!A:C,3,FALSE),Abfalldokumentation!$R925)</f>
        <v>VOS RW-NATUR-STAUBK-GES</v>
      </c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spans="1:40" ht="30" hidden="1" customHeight="1" x14ac:dyDescent="0.25">
      <c r="A926" s="78" t="str">
        <f>VLOOKUP(N926,'Linien - BU'!A:B,2,FALSE)</f>
        <v>BU2</v>
      </c>
      <c r="B926" s="79">
        <f t="shared" si="98"/>
        <v>15</v>
      </c>
      <c r="C926" s="80">
        <f>Abfalldokumentation!$U926</f>
        <v>44475</v>
      </c>
      <c r="D926" s="69" t="str">
        <f>IFERROR(IF(VLOOKUP(O926,'[1]Rohware 230'!$B:$C,2,FALSE)=0,"Rohware"),
IFERROR(IF(VLOOKUP(O926,[1]Sammelnr.!$B:$C,2,FALSE)=0,"Sammelnr. ungeschält ABS"),
IFERROR(IF(VLOOKUP(O926,[1]Sammelnr.!$E:$F,2,FALSE)=0,"Sammelnr. ungeschält VS"),
IFERROR(IF(VLOOKUP(O926,[1]Sammelnr.!$H:$I,2,FALSE)=0,"Sammelnr. geschält"),
IFERROR(IF(VLOOKUP(O926,[1]Offen!$B:$C,2,FALSE)=0,"Offen ungeschält ABS"),
IFERROR(IF(VLOOKUP(O926,[1]Offen!$E:$F,2,FALSE)=0,"Offen ungeschält VOS"),
IFERROR(IF(VLOOKUP(O926,[1]Offen!$H:$I,2,FALSE)=0,"Offen geschält RW"),
IFERROR(IF(VLOOKUP(O926,[1]Offen!$K:$L,2,FALSE)=0,"Offen vegan"),
IFERROR(IF(VLOOKUP(O926,[1]Offen!$N:$O,2,FALSE)=0,"Offen Zipfel"),
IFERROR(IF(VLOOKUP(O926,[1]Offen!$Q:$R,2,FALSE)=0,"Offen Endstücke"),
IFERROR(IF(VLOOKUP(O926,[1]Vakuumiert!$B:$C,2,FALSE)=0,"Vakuumierter VOS ungeschält"),
IFERROR(IF(VLOOKUP(O926,[1]Vakuumiert!$E:$F,2,FALSE)=0,"Vakuumierter ABS ungeschält"),
IFERROR(IF(VLOOKUP(O926,[1]Vakuumiert!$H:$I,2,FALSE)=0,"Vakuumierter VOS geschält"),
IFERROR(IF(VLOOKUP(O926,[1]Vakuumiert!$K:$L,2,FALSE)=0,"Vakuumierter VOS vegan"),
IFERROR(IF(VLOOKUP(O926,[1]Vakuumiert!$N:$O,2,FALSE)=0,"Vakuumierter VOS Zipfel"),
IFERROR(IF(VLOOKUP(O926,[1]Vakuumiert!$Q:$R,2,FALSE)=0,"Vakuumiert geschält"),
IFERROR(IF(VLOOKUP(O926,'[1]vakuumierte Fertigprodukte'!$B:$C,2,FALSE)=0,"Fertigprodukte"),
IFERROR(IF(VLOOKUP(O926,'[1]vakuumierte Fertigprodukte'!$E:$FI,2,FALSE)=0,"Vakuumierte Zipfel"),
IFERROR(IF(VLOOKUP(O926,[1]Wurste!$B:$C,2,FALSE)=0,"Räucherwürste"),
IFERROR(IF(VLOOKUP(O926,[1]Wurste!$E:$F,2,FALSE)=0,"URW/URGW Wurst"),
IFERROR(IF(VLOOKUP(O926,[1]Wurste!$H:$I,2,FALSE)=0,"HF-Wurst Vegan"),
IFERROR(IF(VLOOKUP(O926,[1]Wurste!$K:$L,2,FALSE)=0,"320er ohne Würste"),
IFERROR(IF(AND(OR(Abfalldokumentation!$A926="BU3",Abfalldokumentation!$A926="Verkauf"),Abfalldokumentation!$F926="Schimmel",Abfalldokumentation!$G926="keinen Abnehmer/kein Schälpersonal"),"Div. Zipfel, ES ohne Verwendung",VLOOKUP(Abfalldokumentation!$E926,Produktgruppen!A:B,2,FALSE)),"-")))))))))))))))))))))))</f>
        <v>Rohware</v>
      </c>
      <c r="E926" s="81" t="str">
        <f>IFERROR(VLOOKUP(Abfalldokumentation!$O926,Artikel!A:C,3,FALSE),Abfalldokumentation!$O926)</f>
        <v>Blöcke</v>
      </c>
      <c r="F926" s="81" t="str">
        <f>VLOOKUP(T926,'Liste Gründe'!A:D,2,FALSE)</f>
        <v>Schimmel</v>
      </c>
      <c r="G926" s="80" t="str">
        <f>IF(ISBLANK(V926),VLOOKUP(Abfalldokumentation!$P926,'Liste Gründe'!A:D,3,FALSE),V926)</f>
        <v>Luftzieher/Folienriss durch Transport</v>
      </c>
      <c r="H926" s="81" t="str">
        <f>IF(ISBLANK(Abfalldokumentation!$W926),"-",Abfalldokumentation!$W926)</f>
        <v>-</v>
      </c>
      <c r="I926" s="81">
        <f t="shared" si="99"/>
        <v>40</v>
      </c>
      <c r="J926" s="81" t="str">
        <f t="shared" si="100"/>
        <v>Produkte</v>
      </c>
      <c r="K926" s="81" t="str">
        <f t="shared" si="101"/>
        <v>BUs</v>
      </c>
      <c r="L926" s="81" t="str">
        <f t="shared" si="102"/>
        <v>Symptome</v>
      </c>
      <c r="M926" s="81" t="str">
        <f>IFERROR(VLOOKUP(Abfalldokumentation!$O926,Kennzahlen!S:V,3,FALSE)*Abfalldokumentation!$B926,"0")</f>
        <v>0</v>
      </c>
      <c r="N926" s="81" t="str">
        <f>IF(ISBLANK(Q926),VLOOKUP(Abfalldokumentation!$O926,'Linien - BU'!R:S,2,FALSE),Q926)</f>
        <v>BU2</v>
      </c>
      <c r="O926" s="77" t="str">
        <f t="shared" si="103"/>
        <v>Blöcke</v>
      </c>
      <c r="P926" s="77">
        <f t="shared" si="104"/>
        <v>12</v>
      </c>
      <c r="Q926" s="39" t="s">
        <v>7</v>
      </c>
      <c r="R926" s="40" t="s">
        <v>208</v>
      </c>
      <c r="S926" s="40">
        <v>15</v>
      </c>
      <c r="T926" s="40">
        <v>12</v>
      </c>
      <c r="U926" s="41">
        <v>44475</v>
      </c>
      <c r="V926" s="42" t="s">
        <v>30</v>
      </c>
      <c r="W926" s="40"/>
      <c r="X926" s="44" t="str">
        <f>IFERROR(VLOOKUP(Abfalldokumentation!$R926,Artikel!A:C,3,FALSE),Abfalldokumentation!$R926)</f>
        <v>Blöcke</v>
      </c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spans="1:40" ht="30" customHeight="1" x14ac:dyDescent="0.25">
      <c r="A927" s="73" t="str">
        <f>VLOOKUP(N927,'Linien - BU'!A:B,2,FALSE)</f>
        <v>BU1</v>
      </c>
      <c r="B927" s="74">
        <f t="shared" si="98"/>
        <v>405</v>
      </c>
      <c r="C927" s="75">
        <f>Abfalldokumentation!$U927</f>
        <v>44475</v>
      </c>
      <c r="D927" s="69" t="str">
        <f>IFERROR(IF(VLOOKUP(O927,'[1]Rohware 230'!$B:$C,2,FALSE)=0,"Rohware"),
IFERROR(IF(VLOOKUP(O927,[1]Sammelnr.!$B:$C,2,FALSE)=0,"Sammelnr. ungeschält ABS"),
IFERROR(IF(VLOOKUP(O927,[1]Sammelnr.!$E:$F,2,FALSE)=0,"Sammelnr. ungeschält VS"),
IFERROR(IF(VLOOKUP(O927,[1]Sammelnr.!$H:$I,2,FALSE)=0,"Sammelnr. geschält"),
IFERROR(IF(VLOOKUP(O927,[1]Offen!$B:$C,2,FALSE)=0,"Offen ungeschält ABS"),
IFERROR(IF(VLOOKUP(O927,[1]Offen!$E:$F,2,FALSE)=0,"Offen ungeschält VOS"),
IFERROR(IF(VLOOKUP(O927,[1]Offen!$H:$I,2,FALSE)=0,"Offen geschält RW"),
IFERROR(IF(VLOOKUP(O927,[1]Offen!$K:$L,2,FALSE)=0,"Offen vegan"),
IFERROR(IF(VLOOKUP(O927,[1]Offen!$N:$O,2,FALSE)=0,"Offen Zipfel"),
IFERROR(IF(VLOOKUP(O927,[1]Offen!$Q:$R,2,FALSE)=0,"Offen Endstücke"),
IFERROR(IF(VLOOKUP(O927,[1]Vakuumiert!$B:$C,2,FALSE)=0,"Vakuumierter VOS ungeschält"),
IFERROR(IF(VLOOKUP(O927,[1]Vakuumiert!$E:$F,2,FALSE)=0,"Vakuumierter ABS ungeschält"),
IFERROR(IF(VLOOKUP(O927,[1]Vakuumiert!$H:$I,2,FALSE)=0,"Vakuumierter VOS geschält"),
IFERROR(IF(VLOOKUP(O927,[1]Vakuumiert!$K:$L,2,FALSE)=0,"Vakuumierter VOS vegan"),
IFERROR(IF(VLOOKUP(O927,[1]Vakuumiert!$N:$O,2,FALSE)=0,"Vakuumierter VOS Zipfel"),
IFERROR(IF(VLOOKUP(O927,[1]Vakuumiert!$Q:$R,2,FALSE)=0,"Vakuumiert geschält"),
IFERROR(IF(VLOOKUP(O927,'[1]vakuumierte Fertigprodukte'!$B:$C,2,FALSE)=0,"Fertigprodukte"),
IFERROR(IF(VLOOKUP(O927,'[1]vakuumierte Fertigprodukte'!$E:$FI,2,FALSE)=0,"Vakuumierte Zipfel"),
IFERROR(IF(VLOOKUP(O927,[1]Wurste!$B:$C,2,FALSE)=0,"Räucherwürste"),
IFERROR(IF(VLOOKUP(O927,[1]Wurste!$E:$F,2,FALSE)=0,"URW/URGW Wurst"),
IFERROR(IF(VLOOKUP(O927,[1]Wurste!$H:$I,2,FALSE)=0,"HF-Wurst Vegan"),
IFERROR(IF(VLOOKUP(O927,[1]Wurste!$K:$L,2,FALSE)=0,"320er ohne Würste"),
IFERROR(IF(AND(OR(Abfalldokumentation!$A927="BU3",Abfalldokumentation!$A927="Verkauf"),Abfalldokumentation!$F927="Schimmel",Abfalldokumentation!$G927="keinen Abnehmer/kein Schälpersonal"),"Div. Zipfel, ES ohne Verwendung",VLOOKUP(Abfalldokumentation!$E927,Produktgruppen!A:B,2,FALSE)),"-")))))))))))))))))))))))</f>
        <v>Diverses</v>
      </c>
      <c r="E927" s="76" t="str">
        <f>IFERROR(VLOOKUP(Abfalldokumentation!$O927,Artikel!A:C,3,FALSE),Abfalldokumentation!$O927)</f>
        <v>Diverses</v>
      </c>
      <c r="F927" s="76" t="str">
        <f>VLOOKUP(T927,'Liste Gründe'!A:D,2,FALSE)</f>
        <v>Linienbezogen</v>
      </c>
      <c r="G927" s="75" t="str">
        <f>IF(ISBLANK(V927),VLOOKUP(Abfalldokumentation!$P927,'Liste Gründe'!A:D,3,FALSE),V927)</f>
        <v>Darm geplatzt</v>
      </c>
      <c r="H927" s="76" t="str">
        <f>IF(ISBLANK(Abfalldokumentation!$W927),"-",Abfalldokumentation!$W927)</f>
        <v>-</v>
      </c>
      <c r="I927" s="76">
        <f t="shared" si="99"/>
        <v>40</v>
      </c>
      <c r="J927" s="76" t="str">
        <f t="shared" si="100"/>
        <v>Produkte</v>
      </c>
      <c r="K927" s="76" t="str">
        <f t="shared" si="101"/>
        <v>BUs</v>
      </c>
      <c r="L927" s="76" t="str">
        <f t="shared" si="102"/>
        <v>Symptome</v>
      </c>
      <c r="M927" s="76" t="str">
        <f>IFERROR(VLOOKUP(Abfalldokumentation!$O927,Kennzahlen!S:V,3,FALSE)*Abfalldokumentation!$B927,"0")</f>
        <v>0</v>
      </c>
      <c r="N927" s="76" t="str">
        <f>IF(ISBLANK(Q927),VLOOKUP(Abfalldokumentation!$O927,'Linien - BU'!R:S,2,FALSE),Q927)</f>
        <v>Abfüllung</v>
      </c>
      <c r="O927" s="77" t="str">
        <f t="shared" si="103"/>
        <v>Diverses</v>
      </c>
      <c r="P927" s="77">
        <f t="shared" si="104"/>
        <v>34</v>
      </c>
      <c r="Q927" s="45" t="s">
        <v>180</v>
      </c>
      <c r="R927" s="46" t="s">
        <v>110</v>
      </c>
      <c r="S927" s="46">
        <v>405</v>
      </c>
      <c r="T927" s="40">
        <v>34</v>
      </c>
      <c r="U927" s="47">
        <v>44475</v>
      </c>
      <c r="V927" s="48"/>
      <c r="W927" s="46" t="s">
        <v>54</v>
      </c>
      <c r="X927" s="50" t="str">
        <f>IFERROR(VLOOKUP(Abfalldokumentation!$R927,Artikel!A:C,3,FALSE),Abfalldokumentation!$R927)</f>
        <v>Diverses</v>
      </c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spans="1:40" ht="30" hidden="1" customHeight="1" x14ac:dyDescent="0.25">
      <c r="A928" s="78" t="str">
        <f>VLOOKUP(N928,'Linien - BU'!A:B,2,FALSE)</f>
        <v>BU3</v>
      </c>
      <c r="B928" s="79">
        <f t="shared" si="98"/>
        <v>22</v>
      </c>
      <c r="C928" s="80">
        <f>Abfalldokumentation!$U928</f>
        <v>44475</v>
      </c>
      <c r="D928" s="69" t="str">
        <f>IFERROR(IF(VLOOKUP(O928,'[1]Rohware 230'!$B:$C,2,FALSE)=0,"Rohware"),
IFERROR(IF(VLOOKUP(O928,[1]Sammelnr.!$B:$C,2,FALSE)=0,"Sammelnr. ungeschält ABS"),
IFERROR(IF(VLOOKUP(O928,[1]Sammelnr.!$E:$F,2,FALSE)=0,"Sammelnr. ungeschält VS"),
IFERROR(IF(VLOOKUP(O928,[1]Sammelnr.!$H:$I,2,FALSE)=0,"Sammelnr. geschält"),
IFERROR(IF(VLOOKUP(O928,[1]Offen!$B:$C,2,FALSE)=0,"Offen ungeschält ABS"),
IFERROR(IF(VLOOKUP(O928,[1]Offen!$E:$F,2,FALSE)=0,"Offen ungeschält VOS"),
IFERROR(IF(VLOOKUP(O928,[1]Offen!$H:$I,2,FALSE)=0,"Offen geschält RW"),
IFERROR(IF(VLOOKUP(O928,[1]Offen!$K:$L,2,FALSE)=0,"Offen vegan"),
IFERROR(IF(VLOOKUP(O928,[1]Offen!$N:$O,2,FALSE)=0,"Offen Zipfel"),
IFERROR(IF(VLOOKUP(O928,[1]Offen!$Q:$R,2,FALSE)=0,"Offen Endstücke"),
IFERROR(IF(VLOOKUP(O928,[1]Vakuumiert!$B:$C,2,FALSE)=0,"Vakuumierter VOS ungeschält"),
IFERROR(IF(VLOOKUP(O928,[1]Vakuumiert!$E:$F,2,FALSE)=0,"Vakuumierter ABS ungeschält"),
IFERROR(IF(VLOOKUP(O928,[1]Vakuumiert!$H:$I,2,FALSE)=0,"Vakuumierter VOS geschält"),
IFERROR(IF(VLOOKUP(O928,[1]Vakuumiert!$K:$L,2,FALSE)=0,"Vakuumierter VOS vegan"),
IFERROR(IF(VLOOKUP(O928,[1]Vakuumiert!$N:$O,2,FALSE)=0,"Vakuumierter VOS Zipfel"),
IFERROR(IF(VLOOKUP(O928,[1]Vakuumiert!$Q:$R,2,FALSE)=0,"Vakuumiert geschält"),
IFERROR(IF(VLOOKUP(O928,'[1]vakuumierte Fertigprodukte'!$B:$C,2,FALSE)=0,"Fertigprodukte"),
IFERROR(IF(VLOOKUP(O928,'[1]vakuumierte Fertigprodukte'!$E:$FI,2,FALSE)=0,"Vakuumierte Zipfel"),
IFERROR(IF(VLOOKUP(O928,[1]Wurste!$B:$C,2,FALSE)=0,"Räucherwürste"),
IFERROR(IF(VLOOKUP(O928,[1]Wurste!$E:$F,2,FALSE)=0,"URW/URGW Wurst"),
IFERROR(IF(VLOOKUP(O928,[1]Wurste!$H:$I,2,FALSE)=0,"HF-Wurst Vegan"),
IFERROR(IF(VLOOKUP(O928,[1]Wurste!$K:$L,2,FALSE)=0,"320er ohne Würste"),
IFERROR(IF(AND(OR(Abfalldokumentation!$A928="BU3",Abfalldokumentation!$A928="Verkauf"),Abfalldokumentation!$F928="Schimmel",Abfalldokumentation!$G928="keinen Abnehmer/kein Schälpersonal"),"Div. Zipfel, ES ohne Verwendung",VLOOKUP(Abfalldokumentation!$E928,Produktgruppen!A:B,2,FALSE)),"-")))))))))))))))))))))))</f>
        <v>-</v>
      </c>
      <c r="E928" s="81" t="str">
        <f>IFERROR(VLOOKUP(Abfalldokumentation!$O928,Artikel!A:C,3,FALSE),Abfalldokumentation!$O928)</f>
        <v>Maschinenabfall</v>
      </c>
      <c r="F928" s="81" t="str">
        <f>VLOOKUP(T928,'Liste Gründe'!A:D,2,FALSE)</f>
        <v>Linienbezogen</v>
      </c>
      <c r="G928" s="80" t="str">
        <f>IF(ISBLANK(V928),VLOOKUP(Abfalldokumentation!$P928,'Liste Gründe'!A:D,3,FALSE),V928)</f>
        <v>Maschinenabfall</v>
      </c>
      <c r="H928" s="81" t="str">
        <f>IF(ISBLANK(Abfalldokumentation!$W928),"-",Abfalldokumentation!$W928)</f>
        <v>-</v>
      </c>
      <c r="I928" s="81">
        <f t="shared" si="99"/>
        <v>40</v>
      </c>
      <c r="J928" s="81" t="str">
        <f t="shared" si="100"/>
        <v>Produkte</v>
      </c>
      <c r="K928" s="81" t="str">
        <f t="shared" si="101"/>
        <v>BUs</v>
      </c>
      <c r="L928" s="81" t="str">
        <f t="shared" si="102"/>
        <v>Symptome</v>
      </c>
      <c r="M928" s="81" t="str">
        <f>IFERROR(VLOOKUP(Abfalldokumentation!$O928,Kennzahlen!S:V,3,FALSE)*Abfalldokumentation!$B928,"0")</f>
        <v>0</v>
      </c>
      <c r="N928" s="81" t="str">
        <f>IF(ISBLANK(Q928),VLOOKUP(Abfalldokumentation!$O928,'Linien - BU'!R:S,2,FALSE),Q928)</f>
        <v>L33</v>
      </c>
      <c r="O928" s="77" t="str">
        <f t="shared" si="103"/>
        <v>Maschinenabfall</v>
      </c>
      <c r="P928" s="77">
        <f t="shared" si="104"/>
        <v>30</v>
      </c>
      <c r="Q928" s="39" t="s">
        <v>205</v>
      </c>
      <c r="R928" s="40" t="s">
        <v>55</v>
      </c>
      <c r="S928" s="40">
        <v>22</v>
      </c>
      <c r="T928" s="40">
        <v>30</v>
      </c>
      <c r="U928" s="41">
        <v>44475</v>
      </c>
      <c r="V928" s="42"/>
      <c r="W928" s="40" t="s">
        <v>54</v>
      </c>
      <c r="X928" s="44" t="str">
        <f>IFERROR(VLOOKUP(Abfalldokumentation!$R928,Artikel!A:C,3,FALSE),Abfalldokumentation!$R928)</f>
        <v>Maschinenabfall</v>
      </c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spans="1:40" ht="30" hidden="1" customHeight="1" x14ac:dyDescent="0.25">
      <c r="A929" s="73" t="str">
        <f>VLOOKUP(N929,'Linien - BU'!A:B,2,FALSE)</f>
        <v>BU4</v>
      </c>
      <c r="B929" s="74">
        <f t="shared" si="98"/>
        <v>19.399999999999999</v>
      </c>
      <c r="C929" s="75">
        <f>Abfalldokumentation!$U929</f>
        <v>44475</v>
      </c>
      <c r="D929" s="69" t="str">
        <f>IFERROR(IF(VLOOKUP(O929,'[1]Rohware 230'!$B:$C,2,FALSE)=0,"Rohware"),
IFERROR(IF(VLOOKUP(O929,[1]Sammelnr.!$B:$C,2,FALSE)=0,"Sammelnr. ungeschält ABS"),
IFERROR(IF(VLOOKUP(O929,[1]Sammelnr.!$E:$F,2,FALSE)=0,"Sammelnr. ungeschält VS"),
IFERROR(IF(VLOOKUP(O929,[1]Sammelnr.!$H:$I,2,FALSE)=0,"Sammelnr. geschält"),
IFERROR(IF(VLOOKUP(O929,[1]Offen!$B:$C,2,FALSE)=0,"Offen ungeschält ABS"),
IFERROR(IF(VLOOKUP(O929,[1]Offen!$E:$F,2,FALSE)=0,"Offen ungeschält VOS"),
IFERROR(IF(VLOOKUP(O929,[1]Offen!$H:$I,2,FALSE)=0,"Offen geschält RW"),
IFERROR(IF(VLOOKUP(O929,[1]Offen!$K:$L,2,FALSE)=0,"Offen vegan"),
IFERROR(IF(VLOOKUP(O929,[1]Offen!$N:$O,2,FALSE)=0,"Offen Zipfel"),
IFERROR(IF(VLOOKUP(O929,[1]Offen!$Q:$R,2,FALSE)=0,"Offen Endstücke"),
IFERROR(IF(VLOOKUP(O929,[1]Vakuumiert!$B:$C,2,FALSE)=0,"Vakuumierter VOS ungeschält"),
IFERROR(IF(VLOOKUP(O929,[1]Vakuumiert!$E:$F,2,FALSE)=0,"Vakuumierter ABS ungeschält"),
IFERROR(IF(VLOOKUP(O929,[1]Vakuumiert!$H:$I,2,FALSE)=0,"Vakuumierter VOS geschält"),
IFERROR(IF(VLOOKUP(O929,[1]Vakuumiert!$K:$L,2,FALSE)=0,"Vakuumierter VOS vegan"),
IFERROR(IF(VLOOKUP(O929,[1]Vakuumiert!$N:$O,2,FALSE)=0,"Vakuumierter VOS Zipfel"),
IFERROR(IF(VLOOKUP(O929,[1]Vakuumiert!$Q:$R,2,FALSE)=0,"Vakuumiert geschält"),
IFERROR(IF(VLOOKUP(O929,'[1]vakuumierte Fertigprodukte'!$B:$C,2,FALSE)=0,"Fertigprodukte"),
IFERROR(IF(VLOOKUP(O929,'[1]vakuumierte Fertigprodukte'!$E:$FI,2,FALSE)=0,"Vakuumierte Zipfel"),
IFERROR(IF(VLOOKUP(O929,[1]Wurste!$B:$C,2,FALSE)=0,"Räucherwürste"),
IFERROR(IF(VLOOKUP(O929,[1]Wurste!$E:$F,2,FALSE)=0,"URW/URGW Wurst"),
IFERROR(IF(VLOOKUP(O929,[1]Wurste!$H:$I,2,FALSE)=0,"HF-Wurst Vegan"),
IFERROR(IF(VLOOKUP(O929,[1]Wurste!$K:$L,2,FALSE)=0,"320er ohne Würste"),
IFERROR(IF(AND(OR(Abfalldokumentation!$A929="BU3",Abfalldokumentation!$A929="Verkauf"),Abfalldokumentation!$F929="Schimmel",Abfalldokumentation!$G929="keinen Abnehmer/kein Schälpersonal"),"Div. Zipfel, ES ohne Verwendung",VLOOKUP(Abfalldokumentation!$E929,Produktgruppen!A:B,2,FALSE)),"-")))))))))))))))))))))))</f>
        <v>Diverses</v>
      </c>
      <c r="E929" s="76" t="str">
        <f>IFERROR(VLOOKUP(Abfalldokumentation!$O929,Artikel!A:C,3,FALSE),Abfalldokumentation!$O929)</f>
        <v>Diverses</v>
      </c>
      <c r="F929" s="76" t="str">
        <f>VLOOKUP(T929,'Liste Gründe'!A:D,2,FALSE)</f>
        <v>Linienbezogen</v>
      </c>
      <c r="G929" s="75" t="str">
        <f>IF(ISBLANK(V929),VLOOKUP(Abfalldokumentation!$P929,'Liste Gründe'!A:D,3,FALSE),V929)</f>
        <v>Maschinenabfall</v>
      </c>
      <c r="H929" s="76" t="str">
        <f>IF(ISBLANK(Abfalldokumentation!$W929),"-",Abfalldokumentation!$W929)</f>
        <v>-</v>
      </c>
      <c r="I929" s="76">
        <f t="shared" si="99"/>
        <v>40</v>
      </c>
      <c r="J929" s="76" t="str">
        <f t="shared" si="100"/>
        <v>Produkte</v>
      </c>
      <c r="K929" s="76" t="str">
        <f t="shared" si="101"/>
        <v>BUs</v>
      </c>
      <c r="L929" s="76" t="str">
        <f t="shared" si="102"/>
        <v>Symptome</v>
      </c>
      <c r="M929" s="76" t="str">
        <f>IFERROR(VLOOKUP(Abfalldokumentation!$O929,Kennzahlen!S:V,3,FALSE)*Abfalldokumentation!$B929,"0")</f>
        <v>0</v>
      </c>
      <c r="N929" s="76" t="str">
        <f>IF(ISBLANK(Q929),VLOOKUP(Abfalldokumentation!$O929,'Linien - BU'!R:S,2,FALSE),Q929)</f>
        <v>Bu4</v>
      </c>
      <c r="O929" s="77" t="str">
        <f t="shared" si="103"/>
        <v>Diverses</v>
      </c>
      <c r="P929" s="77">
        <f t="shared" si="104"/>
        <v>30</v>
      </c>
      <c r="Q929" s="45" t="s">
        <v>247</v>
      </c>
      <c r="R929" s="46" t="s">
        <v>110</v>
      </c>
      <c r="S929" s="46">
        <v>19.399999999999999</v>
      </c>
      <c r="T929" s="46">
        <v>30</v>
      </c>
      <c r="U929" s="47">
        <v>44475</v>
      </c>
      <c r="V929" s="48"/>
      <c r="W929" s="46" t="s">
        <v>54</v>
      </c>
      <c r="X929" s="50" t="str">
        <f>IFERROR(VLOOKUP(Abfalldokumentation!$R929,Artikel!A:C,3,FALSE),Abfalldokumentation!$R929)</f>
        <v>Diverses</v>
      </c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spans="1:40" ht="30" hidden="1" customHeight="1" x14ac:dyDescent="0.25">
      <c r="A930" s="78" t="str">
        <f>VLOOKUP(N930,'Linien - BU'!A:B,2,FALSE)</f>
        <v>BU2</v>
      </c>
      <c r="B930" s="79">
        <f t="shared" si="98"/>
        <v>69.900000000000006</v>
      </c>
      <c r="C930" s="80">
        <f>Abfalldokumentation!$U930</f>
        <v>44475</v>
      </c>
      <c r="D930" s="69" t="str">
        <f>IFERROR(IF(VLOOKUP(O930,'[1]Rohware 230'!$B:$C,2,FALSE)=0,"Rohware"),
IFERROR(IF(VLOOKUP(O930,[1]Sammelnr.!$B:$C,2,FALSE)=0,"Sammelnr. ungeschält ABS"),
IFERROR(IF(VLOOKUP(O930,[1]Sammelnr.!$E:$F,2,FALSE)=0,"Sammelnr. ungeschält VS"),
IFERROR(IF(VLOOKUP(O930,[1]Sammelnr.!$H:$I,2,FALSE)=0,"Sammelnr. geschält"),
IFERROR(IF(VLOOKUP(O930,[1]Offen!$B:$C,2,FALSE)=0,"Offen ungeschält ABS"),
IFERROR(IF(VLOOKUP(O930,[1]Offen!$E:$F,2,FALSE)=0,"Offen ungeschält VOS"),
IFERROR(IF(VLOOKUP(O930,[1]Offen!$H:$I,2,FALSE)=0,"Offen geschält RW"),
IFERROR(IF(VLOOKUP(O930,[1]Offen!$K:$L,2,FALSE)=0,"Offen vegan"),
IFERROR(IF(VLOOKUP(O930,[1]Offen!$N:$O,2,FALSE)=0,"Offen Zipfel"),
IFERROR(IF(VLOOKUP(O930,[1]Offen!$Q:$R,2,FALSE)=0,"Offen Endstücke"),
IFERROR(IF(VLOOKUP(O930,[1]Vakuumiert!$B:$C,2,FALSE)=0,"Vakuumierter VOS ungeschält"),
IFERROR(IF(VLOOKUP(O930,[1]Vakuumiert!$E:$F,2,FALSE)=0,"Vakuumierter ABS ungeschält"),
IFERROR(IF(VLOOKUP(O930,[1]Vakuumiert!$H:$I,2,FALSE)=0,"Vakuumierter VOS geschält"),
IFERROR(IF(VLOOKUP(O930,[1]Vakuumiert!$K:$L,2,FALSE)=0,"Vakuumierter VOS vegan"),
IFERROR(IF(VLOOKUP(O930,[1]Vakuumiert!$N:$O,2,FALSE)=0,"Vakuumierter VOS Zipfel"),
IFERROR(IF(VLOOKUP(O930,[1]Vakuumiert!$Q:$R,2,FALSE)=0,"Vakuumiert geschält"),
IFERROR(IF(VLOOKUP(O930,'[1]vakuumierte Fertigprodukte'!$B:$C,2,FALSE)=0,"Fertigprodukte"),
IFERROR(IF(VLOOKUP(O930,'[1]vakuumierte Fertigprodukte'!$E:$FI,2,FALSE)=0,"Vakuumierte Zipfel"),
IFERROR(IF(VLOOKUP(O930,[1]Wurste!$B:$C,2,FALSE)=0,"Räucherwürste"),
IFERROR(IF(VLOOKUP(O930,[1]Wurste!$E:$F,2,FALSE)=0,"URW/URGW Wurst"),
IFERROR(IF(VLOOKUP(O930,[1]Wurste!$H:$I,2,FALSE)=0,"HF-Wurst Vegan"),
IFERROR(IF(VLOOKUP(O930,[1]Wurste!$K:$L,2,FALSE)=0,"320er ohne Würste"),
IFERROR(IF(AND(OR(Abfalldokumentation!$A930="BU3",Abfalldokumentation!$A930="Verkauf"),Abfalldokumentation!$F930="Schimmel",Abfalldokumentation!$G930="keinen Abnehmer/kein Schälpersonal"),"Div. Zipfel, ES ohne Verwendung",VLOOKUP(Abfalldokumentation!$E930,Produktgruppen!A:B,2,FALSE)),"-")))))))))))))))))))))))</f>
        <v>Diverses</v>
      </c>
      <c r="E930" s="81" t="str">
        <f>IFERROR(VLOOKUP(Abfalldokumentation!$O930,Artikel!A:C,3,FALSE),Abfalldokumentation!$O930)</f>
        <v>Diverses</v>
      </c>
      <c r="F930" s="81" t="str">
        <f>VLOOKUP(T930,'Liste Gründe'!A:D,2,FALSE)</f>
        <v>Linienbezogen</v>
      </c>
      <c r="G930" s="80" t="str">
        <f>IF(ISBLANK(V930),VLOOKUP(Abfalldokumentation!$P930,'Liste Gründe'!A:D,3,FALSE),V930)</f>
        <v>Maschinenabfall</v>
      </c>
      <c r="H930" s="81" t="str">
        <f>IF(ISBLANK(Abfalldokumentation!$W930),"-",Abfalldokumentation!$W930)</f>
        <v>-</v>
      </c>
      <c r="I930" s="81">
        <f t="shared" si="99"/>
        <v>40</v>
      </c>
      <c r="J930" s="81" t="str">
        <f t="shared" si="100"/>
        <v>Produkte</v>
      </c>
      <c r="K930" s="81" t="str">
        <f t="shared" si="101"/>
        <v>BUs</v>
      </c>
      <c r="L930" s="81" t="str">
        <f t="shared" si="102"/>
        <v>Symptome</v>
      </c>
      <c r="M930" s="81" t="str">
        <f>IFERROR(VLOOKUP(Abfalldokumentation!$O930,Kennzahlen!S:V,3,FALSE)*Abfalldokumentation!$B930,"0")</f>
        <v>0</v>
      </c>
      <c r="N930" s="81" t="str">
        <f>IF(ISBLANK(Q930),VLOOKUP(Abfalldokumentation!$O930,'Linien - BU'!R:S,2,FALSE),Q930)</f>
        <v>BU2</v>
      </c>
      <c r="O930" s="77" t="str">
        <f t="shared" si="103"/>
        <v>Diverses</v>
      </c>
      <c r="P930" s="77">
        <f t="shared" si="104"/>
        <v>30</v>
      </c>
      <c r="Q930" s="39" t="s">
        <v>7</v>
      </c>
      <c r="R930" s="40" t="s">
        <v>110</v>
      </c>
      <c r="S930" s="40">
        <v>69.900000000000006</v>
      </c>
      <c r="T930" s="40">
        <v>30</v>
      </c>
      <c r="U930" s="41">
        <v>44475</v>
      </c>
      <c r="V930" s="42"/>
      <c r="W930" s="40"/>
      <c r="X930" s="44" t="str">
        <f>IFERROR(VLOOKUP(Abfalldokumentation!$R930,Artikel!A:C,3,FALSE),Abfalldokumentation!$R930)</f>
        <v>Diverses</v>
      </c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spans="1:40" ht="30" hidden="1" customHeight="1" x14ac:dyDescent="0.25">
      <c r="A931" s="73" t="str">
        <f>VLOOKUP(N931,'Linien - BU'!A:B,2,FALSE)</f>
        <v>Rest</v>
      </c>
      <c r="B931" s="74">
        <f t="shared" si="98"/>
        <v>11</v>
      </c>
      <c r="C931" s="75">
        <f>Abfalldokumentation!$U931</f>
        <v>44475</v>
      </c>
      <c r="D931" s="69" t="str">
        <f>IFERROR(IF(VLOOKUP(O931,'[1]Rohware 230'!$B:$C,2,FALSE)=0,"Rohware"),
IFERROR(IF(VLOOKUP(O931,[1]Sammelnr.!$B:$C,2,FALSE)=0,"Sammelnr. ungeschält ABS"),
IFERROR(IF(VLOOKUP(O931,[1]Sammelnr.!$E:$F,2,FALSE)=0,"Sammelnr. ungeschält VS"),
IFERROR(IF(VLOOKUP(O931,[1]Sammelnr.!$H:$I,2,FALSE)=0,"Sammelnr. geschält"),
IFERROR(IF(VLOOKUP(O931,[1]Offen!$B:$C,2,FALSE)=0,"Offen ungeschält ABS"),
IFERROR(IF(VLOOKUP(O931,[1]Offen!$E:$F,2,FALSE)=0,"Offen ungeschält VOS"),
IFERROR(IF(VLOOKUP(O931,[1]Offen!$H:$I,2,FALSE)=0,"Offen geschält RW"),
IFERROR(IF(VLOOKUP(O931,[1]Offen!$K:$L,2,FALSE)=0,"Offen vegan"),
IFERROR(IF(VLOOKUP(O931,[1]Offen!$N:$O,2,FALSE)=0,"Offen Zipfel"),
IFERROR(IF(VLOOKUP(O931,[1]Offen!$Q:$R,2,FALSE)=0,"Offen Endstücke"),
IFERROR(IF(VLOOKUP(O931,[1]Vakuumiert!$B:$C,2,FALSE)=0,"Vakuumierter VOS ungeschält"),
IFERROR(IF(VLOOKUP(O931,[1]Vakuumiert!$E:$F,2,FALSE)=0,"Vakuumierter ABS ungeschält"),
IFERROR(IF(VLOOKUP(O931,[1]Vakuumiert!$H:$I,2,FALSE)=0,"Vakuumierter VOS geschält"),
IFERROR(IF(VLOOKUP(O931,[1]Vakuumiert!$K:$L,2,FALSE)=0,"Vakuumierter VOS vegan"),
IFERROR(IF(VLOOKUP(O931,[1]Vakuumiert!$N:$O,2,FALSE)=0,"Vakuumierter VOS Zipfel"),
IFERROR(IF(VLOOKUP(O931,[1]Vakuumiert!$Q:$R,2,FALSE)=0,"Vakuumiert geschält"),
IFERROR(IF(VLOOKUP(O931,'[1]vakuumierte Fertigprodukte'!$B:$C,2,FALSE)=0,"Fertigprodukte"),
IFERROR(IF(VLOOKUP(O931,'[1]vakuumierte Fertigprodukte'!$E:$FI,2,FALSE)=0,"Vakuumierte Zipfel"),
IFERROR(IF(VLOOKUP(O931,[1]Wurste!$B:$C,2,FALSE)=0,"Räucherwürste"),
IFERROR(IF(VLOOKUP(O931,[1]Wurste!$E:$F,2,FALSE)=0,"URW/URGW Wurst"),
IFERROR(IF(VLOOKUP(O931,[1]Wurste!$H:$I,2,FALSE)=0,"HF-Wurst Vegan"),
IFERROR(IF(VLOOKUP(O931,[1]Wurste!$K:$L,2,FALSE)=0,"320er ohne Würste"),
IFERROR(IF(AND(OR(Abfalldokumentation!$A931="BU3",Abfalldokumentation!$A931="Verkauf"),Abfalldokumentation!$F931="Schimmel",Abfalldokumentation!$G931="keinen Abnehmer/kein Schälpersonal"),"Div. Zipfel, ES ohne Verwendung",VLOOKUP(Abfalldokumentation!$E931,Produktgruppen!A:B,2,FALSE)),"-")))))))))))))))))))))))</f>
        <v>Diverses</v>
      </c>
      <c r="E931" s="76" t="str">
        <f>IFERROR(VLOOKUP(Abfalldokumentation!$O931,Artikel!A:C,3,FALSE),Abfalldokumentation!$O931)</f>
        <v>Diverses</v>
      </c>
      <c r="F931" s="76" t="str">
        <f>VLOOKUP(T931,'Liste Gründe'!A:D,2,FALSE)</f>
        <v>Qualitätssicherung</v>
      </c>
      <c r="G931" s="75" t="str">
        <f>IF(ISBLANK(V931),VLOOKUP(Abfalldokumentation!$P931,'Liste Gründe'!A:D,3,FALSE),V931)</f>
        <v>Sensorik</v>
      </c>
      <c r="H931" s="76" t="str">
        <f>IF(ISBLANK(Abfalldokumentation!$W931),"-",Abfalldokumentation!$W931)</f>
        <v>-</v>
      </c>
      <c r="I931" s="76">
        <f t="shared" si="99"/>
        <v>40</v>
      </c>
      <c r="J931" s="76" t="str">
        <f t="shared" si="100"/>
        <v>Produkte</v>
      </c>
      <c r="K931" s="76" t="str">
        <f t="shared" si="101"/>
        <v>BUs</v>
      </c>
      <c r="L931" s="76" t="str">
        <f t="shared" si="102"/>
        <v>Symptome</v>
      </c>
      <c r="M931" s="76" t="str">
        <f>IFERROR(VLOOKUP(Abfalldokumentation!$O931,Kennzahlen!S:V,3,FALSE)*Abfalldokumentation!$B931,"0")</f>
        <v>0</v>
      </c>
      <c r="N931" s="76" t="str">
        <f>IF(ISBLANK(Q931),VLOOKUP(Abfalldokumentation!$O931,'Linien - BU'!R:S,2,FALSE),Q931)</f>
        <v>QM</v>
      </c>
      <c r="O931" s="77" t="str">
        <f t="shared" si="103"/>
        <v>Diverses</v>
      </c>
      <c r="P931" s="77">
        <f t="shared" si="104"/>
        <v>74</v>
      </c>
      <c r="Q931" s="45" t="s">
        <v>196</v>
      </c>
      <c r="R931" s="46" t="s">
        <v>110</v>
      </c>
      <c r="S931" s="46">
        <v>11</v>
      </c>
      <c r="T931" s="46">
        <v>74</v>
      </c>
      <c r="U931" s="47">
        <v>44475</v>
      </c>
      <c r="V931" s="48" t="s">
        <v>198</v>
      </c>
      <c r="W931" s="46" t="s">
        <v>54</v>
      </c>
      <c r="X931" s="50" t="str">
        <f>IFERROR(VLOOKUP(Abfalldokumentation!$R931,Artikel!A:C,3,FALSE),Abfalldokumentation!$R931)</f>
        <v>Diverses</v>
      </c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spans="1:40" ht="30" hidden="1" customHeight="1" x14ac:dyDescent="0.25">
      <c r="A932" s="78" t="str">
        <f>VLOOKUP(N932,'Linien - BU'!A:B,2,FALSE)</f>
        <v>BU1</v>
      </c>
      <c r="B932" s="79">
        <f t="shared" si="98"/>
        <v>97</v>
      </c>
      <c r="C932" s="80">
        <f>Abfalldokumentation!$U932</f>
        <v>44475</v>
      </c>
      <c r="D932" s="69" t="str">
        <f>IFERROR(IF(VLOOKUP(O932,'[1]Rohware 230'!$B:$C,2,FALSE)=0,"Rohware"),
IFERROR(IF(VLOOKUP(O932,[1]Sammelnr.!$B:$C,2,FALSE)=0,"Sammelnr. ungeschält ABS"),
IFERROR(IF(VLOOKUP(O932,[1]Sammelnr.!$E:$F,2,FALSE)=0,"Sammelnr. ungeschält VS"),
IFERROR(IF(VLOOKUP(O932,[1]Sammelnr.!$H:$I,2,FALSE)=0,"Sammelnr. geschält"),
IFERROR(IF(VLOOKUP(O932,[1]Offen!$B:$C,2,FALSE)=0,"Offen ungeschält ABS"),
IFERROR(IF(VLOOKUP(O932,[1]Offen!$E:$F,2,FALSE)=0,"Offen ungeschält VOS"),
IFERROR(IF(VLOOKUP(O932,[1]Offen!$H:$I,2,FALSE)=0,"Offen geschält RW"),
IFERROR(IF(VLOOKUP(O932,[1]Offen!$K:$L,2,FALSE)=0,"Offen vegan"),
IFERROR(IF(VLOOKUP(O932,[1]Offen!$N:$O,2,FALSE)=0,"Offen Zipfel"),
IFERROR(IF(VLOOKUP(O932,[1]Offen!$Q:$R,2,FALSE)=0,"Offen Endstücke"),
IFERROR(IF(VLOOKUP(O932,[1]Vakuumiert!$B:$C,2,FALSE)=0,"Vakuumierter VOS ungeschält"),
IFERROR(IF(VLOOKUP(O932,[1]Vakuumiert!$E:$F,2,FALSE)=0,"Vakuumierter ABS ungeschält"),
IFERROR(IF(VLOOKUP(O932,[1]Vakuumiert!$H:$I,2,FALSE)=0,"Vakuumierter VOS geschält"),
IFERROR(IF(VLOOKUP(O932,[1]Vakuumiert!$K:$L,2,FALSE)=0,"Vakuumierter VOS vegan"),
IFERROR(IF(VLOOKUP(O932,[1]Vakuumiert!$N:$O,2,FALSE)=0,"Vakuumierter VOS Zipfel"),
IFERROR(IF(VLOOKUP(O932,[1]Vakuumiert!$Q:$R,2,FALSE)=0,"Vakuumiert geschält"),
IFERROR(IF(VLOOKUP(O932,'[1]vakuumierte Fertigprodukte'!$B:$C,2,FALSE)=0,"Fertigprodukte"),
IFERROR(IF(VLOOKUP(O932,'[1]vakuumierte Fertigprodukte'!$E:$FI,2,FALSE)=0,"Vakuumierte Zipfel"),
IFERROR(IF(VLOOKUP(O932,[1]Wurste!$B:$C,2,FALSE)=0,"Räucherwürste"),
IFERROR(IF(VLOOKUP(O932,[1]Wurste!$E:$F,2,FALSE)=0,"URW/URGW Wurst"),
IFERROR(IF(VLOOKUP(O932,[1]Wurste!$H:$I,2,FALSE)=0,"HF-Wurst Vegan"),
IFERROR(IF(VLOOKUP(O932,[1]Wurste!$K:$L,2,FALSE)=0,"320er ohne Würste"),
IFERROR(IF(AND(OR(Abfalldokumentation!$A932="BU3",Abfalldokumentation!$A932="Verkauf"),Abfalldokumentation!$F932="Schimmel",Abfalldokumentation!$G932="keinen Abnehmer/kein Schälpersonal"),"Div. Zipfel, ES ohne Verwendung",VLOOKUP(Abfalldokumentation!$E932,Produktgruppen!A:B,2,FALSE)),"-")))))))))))))))))))))))</f>
        <v>Diverses</v>
      </c>
      <c r="E932" s="81" t="str">
        <f>IFERROR(VLOOKUP(Abfalldokumentation!$O932,Artikel!A:C,3,FALSE),Abfalldokumentation!$O932)</f>
        <v>Diverses</v>
      </c>
      <c r="F932" s="81" t="str">
        <f>VLOOKUP(T932,'Liste Gründe'!A:D,2,FALSE)</f>
        <v>Linienbezogen</v>
      </c>
      <c r="G932" s="80" t="str">
        <f>IF(ISBLANK(V932),VLOOKUP(Abfalldokumentation!$P932,'Liste Gründe'!A:D,3,FALSE),V932)</f>
        <v>Reinigung</v>
      </c>
      <c r="H932" s="81" t="str">
        <f>IF(ISBLANK(Abfalldokumentation!$W932),"-",Abfalldokumentation!$W932)</f>
        <v>-</v>
      </c>
      <c r="I932" s="81">
        <f t="shared" si="99"/>
        <v>40</v>
      </c>
      <c r="J932" s="81" t="str">
        <f t="shared" si="100"/>
        <v>Produkte</v>
      </c>
      <c r="K932" s="81" t="str">
        <f t="shared" si="101"/>
        <v>BUs</v>
      </c>
      <c r="L932" s="81" t="str">
        <f t="shared" si="102"/>
        <v>Symptome</v>
      </c>
      <c r="M932" s="81" t="str">
        <f>IFERROR(VLOOKUP(Abfalldokumentation!$O932,Kennzahlen!S:V,3,FALSE)*Abfalldokumentation!$B932,"0")</f>
        <v>0</v>
      </c>
      <c r="N932" s="81" t="str">
        <f>IF(ISBLANK(Q932),VLOOKUP(Abfalldokumentation!$O932,'Linien - BU'!R:S,2,FALSE),Q932)</f>
        <v>Schmelze</v>
      </c>
      <c r="O932" s="77" t="str">
        <f t="shared" si="103"/>
        <v>Diverses</v>
      </c>
      <c r="P932" s="77">
        <f t="shared" si="104"/>
        <v>10</v>
      </c>
      <c r="Q932" s="39" t="s">
        <v>184</v>
      </c>
      <c r="R932" s="40" t="s">
        <v>110</v>
      </c>
      <c r="S932" s="40">
        <v>97</v>
      </c>
      <c r="T932" s="40">
        <v>10</v>
      </c>
      <c r="U932" s="41">
        <v>44475</v>
      </c>
      <c r="V932" s="42"/>
      <c r="W932" s="43"/>
      <c r="X932" s="44" t="str">
        <f>IFERROR(VLOOKUP(Abfalldokumentation!$R932,Artikel!A:C,3,FALSE),Abfalldokumentation!$R932)</f>
        <v>Diverses</v>
      </c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spans="1:40" ht="30" customHeight="1" x14ac:dyDescent="0.25">
      <c r="A933" s="73" t="str">
        <f>VLOOKUP(N933,'Linien - BU'!A:B,2,FALSE)</f>
        <v>BU1</v>
      </c>
      <c r="B933" s="74">
        <f t="shared" si="98"/>
        <v>60</v>
      </c>
      <c r="C933" s="75">
        <f>Abfalldokumentation!$U933</f>
        <v>44475</v>
      </c>
      <c r="D933" s="69" t="str">
        <f>IFERROR(IF(VLOOKUP(O933,'[1]Rohware 230'!$B:$C,2,FALSE)=0,"Rohware"),
IFERROR(IF(VLOOKUP(O933,[1]Sammelnr.!$B:$C,2,FALSE)=0,"Sammelnr. ungeschält ABS"),
IFERROR(IF(VLOOKUP(O933,[1]Sammelnr.!$E:$F,2,FALSE)=0,"Sammelnr. ungeschält VS"),
IFERROR(IF(VLOOKUP(O933,[1]Sammelnr.!$H:$I,2,FALSE)=0,"Sammelnr. geschält"),
IFERROR(IF(VLOOKUP(O933,[1]Offen!$B:$C,2,FALSE)=0,"Offen ungeschält ABS"),
IFERROR(IF(VLOOKUP(O933,[1]Offen!$E:$F,2,FALSE)=0,"Offen ungeschält VOS"),
IFERROR(IF(VLOOKUP(O933,[1]Offen!$H:$I,2,FALSE)=0,"Offen geschält RW"),
IFERROR(IF(VLOOKUP(O933,[1]Offen!$K:$L,2,FALSE)=0,"Offen vegan"),
IFERROR(IF(VLOOKUP(O933,[1]Offen!$N:$O,2,FALSE)=0,"Offen Zipfel"),
IFERROR(IF(VLOOKUP(O933,[1]Offen!$Q:$R,2,FALSE)=0,"Offen Endstücke"),
IFERROR(IF(VLOOKUP(O933,[1]Vakuumiert!$B:$C,2,FALSE)=0,"Vakuumierter VOS ungeschält"),
IFERROR(IF(VLOOKUP(O933,[1]Vakuumiert!$E:$F,2,FALSE)=0,"Vakuumierter ABS ungeschält"),
IFERROR(IF(VLOOKUP(O933,[1]Vakuumiert!$H:$I,2,FALSE)=0,"Vakuumierter VOS geschält"),
IFERROR(IF(VLOOKUP(O933,[1]Vakuumiert!$K:$L,2,FALSE)=0,"Vakuumierter VOS vegan"),
IFERROR(IF(VLOOKUP(O933,[1]Vakuumiert!$N:$O,2,FALSE)=0,"Vakuumierter VOS Zipfel"),
IFERROR(IF(VLOOKUP(O933,[1]Vakuumiert!$Q:$R,2,FALSE)=0,"Vakuumiert geschält"),
IFERROR(IF(VLOOKUP(O933,'[1]vakuumierte Fertigprodukte'!$B:$C,2,FALSE)=0,"Fertigprodukte"),
IFERROR(IF(VLOOKUP(O933,'[1]vakuumierte Fertigprodukte'!$E:$FI,2,FALSE)=0,"Vakuumierte Zipfel"),
IFERROR(IF(VLOOKUP(O933,[1]Wurste!$B:$C,2,FALSE)=0,"Räucherwürste"),
IFERROR(IF(VLOOKUP(O933,[1]Wurste!$E:$F,2,FALSE)=0,"URW/URGW Wurst"),
IFERROR(IF(VLOOKUP(O933,[1]Wurste!$H:$I,2,FALSE)=0,"HF-Wurst Vegan"),
IFERROR(IF(VLOOKUP(O933,[1]Wurste!$K:$L,2,FALSE)=0,"320er ohne Würste"),
IFERROR(IF(AND(OR(Abfalldokumentation!$A933="BU3",Abfalldokumentation!$A933="Verkauf"),Abfalldokumentation!$F933="Schimmel",Abfalldokumentation!$G933="keinen Abnehmer/kein Schälpersonal"),"Div. Zipfel, ES ohne Verwendung",VLOOKUP(Abfalldokumentation!$E933,Produktgruppen!A:B,2,FALSE)),"-")))))))))))))))))))))))</f>
        <v>-</v>
      </c>
      <c r="E933" s="76" t="str">
        <f>IFERROR(VLOOKUP(Abfalldokumentation!$O933,Artikel!A:C,3,FALSE),Abfalldokumentation!$O933)</f>
        <v>ganze Wurst Gourme Schinken</v>
      </c>
      <c r="F933" s="76" t="str">
        <f>VLOOKUP(T933,'Liste Gründe'!A:D,2,FALSE)</f>
        <v>Linienbezogen</v>
      </c>
      <c r="G933" s="75" t="str">
        <f>IF(ISBLANK(V933),VLOOKUP(Abfalldokumentation!$P933,'Liste Gründe'!A:D,3,FALSE),V933)</f>
        <v>Darm geplatzt</v>
      </c>
      <c r="H933" s="76" t="str">
        <f>IF(ISBLANK(Abfalldokumentation!$W933),"-",Abfalldokumentation!$W933)</f>
        <v>-</v>
      </c>
      <c r="I933" s="76">
        <f t="shared" si="99"/>
        <v>40</v>
      </c>
      <c r="J933" s="76" t="str">
        <f t="shared" si="100"/>
        <v>Produkte</v>
      </c>
      <c r="K933" s="76" t="str">
        <f t="shared" si="101"/>
        <v>BUs</v>
      </c>
      <c r="L933" s="76" t="str">
        <f t="shared" si="102"/>
        <v>Symptome</v>
      </c>
      <c r="M933" s="76" t="str">
        <f>IFERROR(VLOOKUP(Abfalldokumentation!$O933,Kennzahlen!S:V,3,FALSE)*Abfalldokumentation!$B933,"0")</f>
        <v>0</v>
      </c>
      <c r="N933" s="76" t="str">
        <f>IF(ISBLANK(Q933),VLOOKUP(Abfalldokumentation!$O933,'Linien - BU'!R:S,2,FALSE),Q933)</f>
        <v>Räucherei</v>
      </c>
      <c r="O933" s="77" t="str">
        <f t="shared" si="103"/>
        <v>ganze Wurst Gourme Schinken</v>
      </c>
      <c r="P933" s="77">
        <f t="shared" si="104"/>
        <v>34</v>
      </c>
      <c r="Q933" s="45" t="s">
        <v>269</v>
      </c>
      <c r="R933" s="46" t="s">
        <v>305</v>
      </c>
      <c r="S933" s="46">
        <v>60</v>
      </c>
      <c r="T933" s="40">
        <v>34</v>
      </c>
      <c r="U933" s="47">
        <v>44475</v>
      </c>
      <c r="V933" s="48"/>
      <c r="W933" s="46"/>
      <c r="X933" s="50" t="str">
        <f>IFERROR(VLOOKUP(Abfalldokumentation!$R933,Artikel!A:C,3,FALSE),Abfalldokumentation!$R933)</f>
        <v>ganze Wurst Gourme Schinken</v>
      </c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spans="1:40" ht="30" customHeight="1" x14ac:dyDescent="0.25">
      <c r="A934" s="78" t="str">
        <f>VLOOKUP(N934,'Linien - BU'!A:B,2,FALSE)</f>
        <v>BU1</v>
      </c>
      <c r="B934" s="79">
        <f t="shared" si="98"/>
        <v>10</v>
      </c>
      <c r="C934" s="80">
        <f>Abfalldokumentation!$U934</f>
        <v>44475</v>
      </c>
      <c r="D934" s="69" t="str">
        <f>IFERROR(IF(VLOOKUP(O934,'[1]Rohware 230'!$B:$C,2,FALSE)=0,"Rohware"),
IFERROR(IF(VLOOKUP(O934,[1]Sammelnr.!$B:$C,2,FALSE)=0,"Sammelnr. ungeschält ABS"),
IFERROR(IF(VLOOKUP(O934,[1]Sammelnr.!$E:$F,2,FALSE)=0,"Sammelnr. ungeschält VS"),
IFERROR(IF(VLOOKUP(O934,[1]Sammelnr.!$H:$I,2,FALSE)=0,"Sammelnr. geschält"),
IFERROR(IF(VLOOKUP(O934,[1]Offen!$B:$C,2,FALSE)=0,"Offen ungeschält ABS"),
IFERROR(IF(VLOOKUP(O934,[1]Offen!$E:$F,2,FALSE)=0,"Offen ungeschält VOS"),
IFERROR(IF(VLOOKUP(O934,[1]Offen!$H:$I,2,FALSE)=0,"Offen geschält RW"),
IFERROR(IF(VLOOKUP(O934,[1]Offen!$K:$L,2,FALSE)=0,"Offen vegan"),
IFERROR(IF(VLOOKUP(O934,[1]Offen!$N:$O,2,FALSE)=0,"Offen Zipfel"),
IFERROR(IF(VLOOKUP(O934,[1]Offen!$Q:$R,2,FALSE)=0,"Offen Endstücke"),
IFERROR(IF(VLOOKUP(O934,[1]Vakuumiert!$B:$C,2,FALSE)=0,"Vakuumierter VOS ungeschält"),
IFERROR(IF(VLOOKUP(O934,[1]Vakuumiert!$E:$F,2,FALSE)=0,"Vakuumierter ABS ungeschält"),
IFERROR(IF(VLOOKUP(O934,[1]Vakuumiert!$H:$I,2,FALSE)=0,"Vakuumierter VOS geschält"),
IFERROR(IF(VLOOKUP(O934,[1]Vakuumiert!$K:$L,2,FALSE)=0,"Vakuumierter VOS vegan"),
IFERROR(IF(VLOOKUP(O934,[1]Vakuumiert!$N:$O,2,FALSE)=0,"Vakuumierter VOS Zipfel"),
IFERROR(IF(VLOOKUP(O934,[1]Vakuumiert!$Q:$R,2,FALSE)=0,"Vakuumiert geschält"),
IFERROR(IF(VLOOKUP(O934,'[1]vakuumierte Fertigprodukte'!$B:$C,2,FALSE)=0,"Fertigprodukte"),
IFERROR(IF(VLOOKUP(O934,'[1]vakuumierte Fertigprodukte'!$E:$FI,2,FALSE)=0,"Vakuumierte Zipfel"),
IFERROR(IF(VLOOKUP(O934,[1]Wurste!$B:$C,2,FALSE)=0,"Räucherwürste"),
IFERROR(IF(VLOOKUP(O934,[1]Wurste!$E:$F,2,FALSE)=0,"URW/URGW Wurst"),
IFERROR(IF(VLOOKUP(O934,[1]Wurste!$H:$I,2,FALSE)=0,"HF-Wurst Vegan"),
IFERROR(IF(VLOOKUP(O934,[1]Wurste!$K:$L,2,FALSE)=0,"320er ohne Würste"),
IFERROR(IF(AND(OR(Abfalldokumentation!$A934="BU3",Abfalldokumentation!$A934="Verkauf"),Abfalldokumentation!$F934="Schimmel",Abfalldokumentation!$G934="keinen Abnehmer/kein Schälpersonal"),"Div. Zipfel, ES ohne Verwendung",VLOOKUP(Abfalldokumentation!$E934,Produktgruppen!A:B,2,FALSE)),"-")))))))))))))))))))))))</f>
        <v>ganze Würste</v>
      </c>
      <c r="E934" s="81" t="str">
        <f>IFERROR(VLOOKUP(Abfalldokumentation!$O934,Artikel!A:C,3,FALSE),Abfalldokumentation!$O934)</f>
        <v>ganze Wurst Gourmet Schinken</v>
      </c>
      <c r="F934" s="81" t="str">
        <f>VLOOKUP(T934,'Liste Gründe'!A:D,2,FALSE)</f>
        <v>Linienbezogen</v>
      </c>
      <c r="G934" s="80" t="str">
        <f>IF(ISBLANK(V934),VLOOKUP(Abfalldokumentation!$P934,'Liste Gründe'!A:D,3,FALSE),V934)</f>
        <v>Darm geplatzt</v>
      </c>
      <c r="H934" s="81" t="str">
        <f>IF(ISBLANK(Abfalldokumentation!$W934),"-",Abfalldokumentation!$W934)</f>
        <v>-</v>
      </c>
      <c r="I934" s="81">
        <f t="shared" si="99"/>
        <v>40</v>
      </c>
      <c r="J934" s="81" t="str">
        <f t="shared" si="100"/>
        <v>Produkte</v>
      </c>
      <c r="K934" s="81" t="str">
        <f t="shared" si="101"/>
        <v>BUs</v>
      </c>
      <c r="L934" s="81" t="str">
        <f t="shared" si="102"/>
        <v>Symptome</v>
      </c>
      <c r="M934" s="81" t="str">
        <f>IFERROR(VLOOKUP(Abfalldokumentation!$O934,Kennzahlen!S:V,3,FALSE)*Abfalldokumentation!$B934,"0")</f>
        <v>0</v>
      </c>
      <c r="N934" s="81" t="str">
        <f>IF(ISBLANK(Q934),VLOOKUP(Abfalldokumentation!$O934,'Linien - BU'!R:S,2,FALSE),Q934)</f>
        <v>Räucherei</v>
      </c>
      <c r="O934" s="77" t="str">
        <f t="shared" si="103"/>
        <v>ganze Wurst Gourmet Schinken</v>
      </c>
      <c r="P934" s="77">
        <f t="shared" si="104"/>
        <v>34</v>
      </c>
      <c r="Q934" s="39" t="s">
        <v>269</v>
      </c>
      <c r="R934" s="40" t="s">
        <v>306</v>
      </c>
      <c r="S934" s="40">
        <v>10</v>
      </c>
      <c r="T934" s="40">
        <v>34</v>
      </c>
      <c r="U934" s="41">
        <v>44475</v>
      </c>
      <c r="V934" s="42"/>
      <c r="W934" s="40"/>
      <c r="X934" s="44" t="str">
        <f>IFERROR(VLOOKUP(Abfalldokumentation!$R934,Artikel!A:C,3,FALSE),Abfalldokumentation!$R934)</f>
        <v>ganze Wurst Gourmet Schinken</v>
      </c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spans="1:40" ht="30" hidden="1" customHeight="1" x14ac:dyDescent="0.25">
      <c r="A935" s="73" t="str">
        <f>VLOOKUP(N935,'Linien - BU'!A:B,2,FALSE)</f>
        <v>BU1</v>
      </c>
      <c r="B935" s="74">
        <f t="shared" si="98"/>
        <v>10</v>
      </c>
      <c r="C935" s="75">
        <f>Abfalldokumentation!$U935</f>
        <v>44475</v>
      </c>
      <c r="D935" s="69" t="str">
        <f>IFERROR(IF(VLOOKUP(O935,'[1]Rohware 230'!$B:$C,2,FALSE)=0,"Rohware"),
IFERROR(IF(VLOOKUP(O935,[1]Sammelnr.!$B:$C,2,FALSE)=0,"Sammelnr. ungeschält ABS"),
IFERROR(IF(VLOOKUP(O935,[1]Sammelnr.!$E:$F,2,FALSE)=0,"Sammelnr. ungeschält VS"),
IFERROR(IF(VLOOKUP(O935,[1]Sammelnr.!$H:$I,2,FALSE)=0,"Sammelnr. geschält"),
IFERROR(IF(VLOOKUP(O935,[1]Offen!$B:$C,2,FALSE)=0,"Offen ungeschält ABS"),
IFERROR(IF(VLOOKUP(O935,[1]Offen!$E:$F,2,FALSE)=0,"Offen ungeschält VOS"),
IFERROR(IF(VLOOKUP(O935,[1]Offen!$H:$I,2,FALSE)=0,"Offen geschält RW"),
IFERROR(IF(VLOOKUP(O935,[1]Offen!$K:$L,2,FALSE)=0,"Offen vegan"),
IFERROR(IF(VLOOKUP(O935,[1]Offen!$N:$O,2,FALSE)=0,"Offen Zipfel"),
IFERROR(IF(VLOOKUP(O935,[1]Offen!$Q:$R,2,FALSE)=0,"Offen Endstücke"),
IFERROR(IF(VLOOKUP(O935,[1]Vakuumiert!$B:$C,2,FALSE)=0,"Vakuumierter VOS ungeschält"),
IFERROR(IF(VLOOKUP(O935,[1]Vakuumiert!$E:$F,2,FALSE)=0,"Vakuumierter ABS ungeschält"),
IFERROR(IF(VLOOKUP(O935,[1]Vakuumiert!$H:$I,2,FALSE)=0,"Vakuumierter VOS geschält"),
IFERROR(IF(VLOOKUP(O935,[1]Vakuumiert!$K:$L,2,FALSE)=0,"Vakuumierter VOS vegan"),
IFERROR(IF(VLOOKUP(O935,[1]Vakuumiert!$N:$O,2,FALSE)=0,"Vakuumierter VOS Zipfel"),
IFERROR(IF(VLOOKUP(O935,[1]Vakuumiert!$Q:$R,2,FALSE)=0,"Vakuumiert geschält"),
IFERROR(IF(VLOOKUP(O935,'[1]vakuumierte Fertigprodukte'!$B:$C,2,FALSE)=0,"Fertigprodukte"),
IFERROR(IF(VLOOKUP(O935,'[1]vakuumierte Fertigprodukte'!$E:$FI,2,FALSE)=0,"Vakuumierte Zipfel"),
IFERROR(IF(VLOOKUP(O935,[1]Wurste!$B:$C,2,FALSE)=0,"Räucherwürste"),
IFERROR(IF(VLOOKUP(O935,[1]Wurste!$E:$F,2,FALSE)=0,"URW/URGW Wurst"),
IFERROR(IF(VLOOKUP(O935,[1]Wurste!$H:$I,2,FALSE)=0,"HF-Wurst Vegan"),
IFERROR(IF(VLOOKUP(O935,[1]Wurste!$K:$L,2,FALSE)=0,"320er ohne Würste"),
IFERROR(IF(AND(OR(Abfalldokumentation!$A935="BU3",Abfalldokumentation!$A935="Verkauf"),Abfalldokumentation!$F935="Schimmel",Abfalldokumentation!$G935="keinen Abnehmer/kein Schälpersonal"),"Div. Zipfel, ES ohne Verwendung",VLOOKUP(Abfalldokumentation!$E935,Produktgruppen!A:B,2,FALSE)),"-")))))))))))))))))))))))</f>
        <v>ganze Würste</v>
      </c>
      <c r="E935" s="76" t="str">
        <f>IFERROR(VLOOKUP(Abfalldokumentation!$O935,Artikel!A:C,3,FALSE),Abfalldokumentation!$O935)</f>
        <v>ganze Wurst NA Extra</v>
      </c>
      <c r="F935" s="76" t="str">
        <f>VLOOKUP(T935,'Liste Gründe'!A:D,2,FALSE)</f>
        <v>Linienbezogen</v>
      </c>
      <c r="G935" s="75" t="str">
        <f>IF(ISBLANK(V935),VLOOKUP(Abfalldokumentation!$P935,'Liste Gründe'!A:D,3,FALSE),V935)</f>
        <v>Darm geplatzt</v>
      </c>
      <c r="H935" s="76" t="str">
        <f>IF(ISBLANK(Abfalldokumentation!$W935),"-",Abfalldokumentation!$W935)</f>
        <v>-</v>
      </c>
      <c r="I935" s="76">
        <f t="shared" si="99"/>
        <v>40</v>
      </c>
      <c r="J935" s="76" t="str">
        <f t="shared" si="100"/>
        <v>Produkte</v>
      </c>
      <c r="K935" s="76" t="str">
        <f t="shared" si="101"/>
        <v>BUs</v>
      </c>
      <c r="L935" s="76" t="str">
        <f t="shared" si="102"/>
        <v>Symptome</v>
      </c>
      <c r="M935" s="76" t="str">
        <f>IFERROR(VLOOKUP(Abfalldokumentation!$O935,Kennzahlen!S:V,3,FALSE)*Abfalldokumentation!$B935,"0")</f>
        <v>0</v>
      </c>
      <c r="N935" s="76" t="str">
        <f>IF(ISBLANK(Q935),VLOOKUP(Abfalldokumentation!$O935,'Linien - BU'!R:S,2,FALSE),Q935)</f>
        <v>Räucherei</v>
      </c>
      <c r="O935" s="77" t="str">
        <f t="shared" si="103"/>
        <v>ganze Wurst NA Extra</v>
      </c>
      <c r="P935" s="77">
        <f t="shared" si="104"/>
        <v>34</v>
      </c>
      <c r="Q935" s="45" t="s">
        <v>269</v>
      </c>
      <c r="R935" s="46" t="s">
        <v>307</v>
      </c>
      <c r="S935" s="46">
        <v>10</v>
      </c>
      <c r="T935" s="46">
        <v>34</v>
      </c>
      <c r="U935" s="47">
        <v>44475</v>
      </c>
      <c r="V935" s="48"/>
      <c r="W935" s="46"/>
      <c r="X935" s="50" t="str">
        <f>IFERROR(VLOOKUP(Abfalldokumentation!$R935,Artikel!A:C,3,FALSE),Abfalldokumentation!$R935)</f>
        <v>ganze Wurst NA Extra</v>
      </c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spans="1:40" ht="30" hidden="1" customHeight="1" x14ac:dyDescent="0.25">
      <c r="A936" s="78" t="str">
        <f>VLOOKUP(N936,'Linien - BU'!A:B,2,FALSE)</f>
        <v>Rest</v>
      </c>
      <c r="B936" s="79">
        <f t="shared" si="98"/>
        <v>5.6</v>
      </c>
      <c r="C936" s="80">
        <f>Abfalldokumentation!$U936</f>
        <v>44475</v>
      </c>
      <c r="D936" s="69" t="str">
        <f>IFERROR(IF(VLOOKUP(O936,'[1]Rohware 230'!$B:$C,2,FALSE)=0,"Rohware"),
IFERROR(IF(VLOOKUP(O936,[1]Sammelnr.!$B:$C,2,FALSE)=0,"Sammelnr. ungeschält ABS"),
IFERROR(IF(VLOOKUP(O936,[1]Sammelnr.!$E:$F,2,FALSE)=0,"Sammelnr. ungeschält VS"),
IFERROR(IF(VLOOKUP(O936,[1]Sammelnr.!$H:$I,2,FALSE)=0,"Sammelnr. geschält"),
IFERROR(IF(VLOOKUP(O936,[1]Offen!$B:$C,2,FALSE)=0,"Offen ungeschält ABS"),
IFERROR(IF(VLOOKUP(O936,[1]Offen!$E:$F,2,FALSE)=0,"Offen ungeschält VOS"),
IFERROR(IF(VLOOKUP(O936,[1]Offen!$H:$I,2,FALSE)=0,"Offen geschält RW"),
IFERROR(IF(VLOOKUP(O936,[1]Offen!$K:$L,2,FALSE)=0,"Offen vegan"),
IFERROR(IF(VLOOKUP(O936,[1]Offen!$N:$O,2,FALSE)=0,"Offen Zipfel"),
IFERROR(IF(VLOOKUP(O936,[1]Offen!$Q:$R,2,FALSE)=0,"Offen Endstücke"),
IFERROR(IF(VLOOKUP(O936,[1]Vakuumiert!$B:$C,2,FALSE)=0,"Vakuumierter VOS ungeschält"),
IFERROR(IF(VLOOKUP(O936,[1]Vakuumiert!$E:$F,2,FALSE)=0,"Vakuumierter ABS ungeschält"),
IFERROR(IF(VLOOKUP(O936,[1]Vakuumiert!$H:$I,2,FALSE)=0,"Vakuumierter VOS geschält"),
IFERROR(IF(VLOOKUP(O936,[1]Vakuumiert!$K:$L,2,FALSE)=0,"Vakuumierter VOS vegan"),
IFERROR(IF(VLOOKUP(O936,[1]Vakuumiert!$N:$O,2,FALSE)=0,"Vakuumierter VOS Zipfel"),
IFERROR(IF(VLOOKUP(O936,[1]Vakuumiert!$Q:$R,2,FALSE)=0,"Vakuumiert geschält"),
IFERROR(IF(VLOOKUP(O936,'[1]vakuumierte Fertigprodukte'!$B:$C,2,FALSE)=0,"Fertigprodukte"),
IFERROR(IF(VLOOKUP(O936,'[1]vakuumierte Fertigprodukte'!$E:$FI,2,FALSE)=0,"Vakuumierte Zipfel"),
IFERROR(IF(VLOOKUP(O936,[1]Wurste!$B:$C,2,FALSE)=0,"Räucherwürste"),
IFERROR(IF(VLOOKUP(O936,[1]Wurste!$E:$F,2,FALSE)=0,"URW/URGW Wurst"),
IFERROR(IF(VLOOKUP(O936,[1]Wurste!$H:$I,2,FALSE)=0,"HF-Wurst Vegan"),
IFERROR(IF(VLOOKUP(O936,[1]Wurste!$K:$L,2,FALSE)=0,"320er ohne Würste"),
IFERROR(IF(AND(OR(Abfalldokumentation!$A936="BU3",Abfalldokumentation!$A936="Verkauf"),Abfalldokumentation!$F936="Schimmel",Abfalldokumentation!$G936="keinen Abnehmer/kein Schälpersonal"),"Div. Zipfel, ES ohne Verwendung",VLOOKUP(Abfalldokumentation!$E936,Produktgruppen!A:B,2,FALSE)),"-")))))))))))))))))))))))</f>
        <v>Qualitätssicherung</v>
      </c>
      <c r="E936" s="81" t="str">
        <f>IFERROR(VLOOKUP(Abfalldokumentation!$O936,Artikel!A:C,3,FALSE),Abfalldokumentation!$O936)</f>
        <v>Laborproben</v>
      </c>
      <c r="F936" s="81" t="str">
        <f>VLOOKUP(T936,'Liste Gründe'!A:D,2,FALSE)</f>
        <v>Qualitätssicherung</v>
      </c>
      <c r="G936" s="80" t="str">
        <f>IF(ISBLANK(V936),VLOOKUP(Abfalldokumentation!$P936,'Liste Gründe'!A:D,3,FALSE),V936)</f>
        <v>Laborprobe</v>
      </c>
      <c r="H936" s="81" t="str">
        <f>IF(ISBLANK(Abfalldokumentation!$W936),"-",Abfalldokumentation!$W936)</f>
        <v>-</v>
      </c>
      <c r="I936" s="81">
        <f t="shared" si="99"/>
        <v>40</v>
      </c>
      <c r="J936" s="81" t="str">
        <f t="shared" si="100"/>
        <v>Produkte</v>
      </c>
      <c r="K936" s="81" t="str">
        <f t="shared" si="101"/>
        <v>BUs</v>
      </c>
      <c r="L936" s="81" t="str">
        <f t="shared" si="102"/>
        <v>Symptome</v>
      </c>
      <c r="M936" s="81" t="str">
        <f>IFERROR(VLOOKUP(Abfalldokumentation!$O936,Kennzahlen!S:V,3,FALSE)*Abfalldokumentation!$B936,"0")</f>
        <v>0</v>
      </c>
      <c r="N936" s="81" t="str">
        <f>IF(ISBLANK(Q936),VLOOKUP(Abfalldokumentation!$O936,'Linien - BU'!R:S,2,FALSE),Q936)</f>
        <v>Labor</v>
      </c>
      <c r="O936" s="77" t="str">
        <f t="shared" si="103"/>
        <v>Laborproben</v>
      </c>
      <c r="P936" s="77">
        <f t="shared" si="104"/>
        <v>73</v>
      </c>
      <c r="Q936" s="39" t="s">
        <v>199</v>
      </c>
      <c r="R936" s="40" t="s">
        <v>200</v>
      </c>
      <c r="S936" s="40">
        <v>5.6</v>
      </c>
      <c r="T936" s="51">
        <v>73</v>
      </c>
      <c r="U936" s="41">
        <v>44475</v>
      </c>
      <c r="V936" s="42" t="s">
        <v>201</v>
      </c>
      <c r="W936" s="40" t="s">
        <v>54</v>
      </c>
      <c r="X936" s="44" t="str">
        <f>IFERROR(VLOOKUP(Abfalldokumentation!$R936,Artikel!A:C,3,FALSE),Abfalldokumentation!$R936)</f>
        <v>Laborproben</v>
      </c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spans="1:40" ht="30" hidden="1" customHeight="1" x14ac:dyDescent="0.25">
      <c r="A937" s="73" t="str">
        <f>VLOOKUP(N937,'Linien - BU'!A:B,2,FALSE)</f>
        <v>Rest</v>
      </c>
      <c r="B937" s="74">
        <f t="shared" si="98"/>
        <v>7</v>
      </c>
      <c r="C937" s="75">
        <f>Abfalldokumentation!$U937</f>
        <v>44475</v>
      </c>
      <c r="D937" s="69" t="str">
        <f>IFERROR(IF(VLOOKUP(O937,'[1]Rohware 230'!$B:$C,2,FALSE)=0,"Rohware"),
IFERROR(IF(VLOOKUP(O937,[1]Sammelnr.!$B:$C,2,FALSE)=0,"Sammelnr. ungeschält ABS"),
IFERROR(IF(VLOOKUP(O937,[1]Sammelnr.!$E:$F,2,FALSE)=0,"Sammelnr. ungeschält VS"),
IFERROR(IF(VLOOKUP(O937,[1]Sammelnr.!$H:$I,2,FALSE)=0,"Sammelnr. geschält"),
IFERROR(IF(VLOOKUP(O937,[1]Offen!$B:$C,2,FALSE)=0,"Offen ungeschält ABS"),
IFERROR(IF(VLOOKUP(O937,[1]Offen!$E:$F,2,FALSE)=0,"Offen ungeschält VOS"),
IFERROR(IF(VLOOKUP(O937,[1]Offen!$H:$I,2,FALSE)=0,"Offen geschält RW"),
IFERROR(IF(VLOOKUP(O937,[1]Offen!$K:$L,2,FALSE)=0,"Offen vegan"),
IFERROR(IF(VLOOKUP(O937,[1]Offen!$N:$O,2,FALSE)=0,"Offen Zipfel"),
IFERROR(IF(VLOOKUP(O937,[1]Offen!$Q:$R,2,FALSE)=0,"Offen Endstücke"),
IFERROR(IF(VLOOKUP(O937,[1]Vakuumiert!$B:$C,2,FALSE)=0,"Vakuumierter VOS ungeschält"),
IFERROR(IF(VLOOKUP(O937,[1]Vakuumiert!$E:$F,2,FALSE)=0,"Vakuumierter ABS ungeschält"),
IFERROR(IF(VLOOKUP(O937,[1]Vakuumiert!$H:$I,2,FALSE)=0,"Vakuumierter VOS geschält"),
IFERROR(IF(VLOOKUP(O937,[1]Vakuumiert!$K:$L,2,FALSE)=0,"Vakuumierter VOS vegan"),
IFERROR(IF(VLOOKUP(O937,[1]Vakuumiert!$N:$O,2,FALSE)=0,"Vakuumierter VOS Zipfel"),
IFERROR(IF(VLOOKUP(O937,[1]Vakuumiert!$Q:$R,2,FALSE)=0,"Vakuumiert geschält"),
IFERROR(IF(VLOOKUP(O937,'[1]vakuumierte Fertigprodukte'!$B:$C,2,FALSE)=0,"Fertigprodukte"),
IFERROR(IF(VLOOKUP(O937,'[1]vakuumierte Fertigprodukte'!$E:$FI,2,FALSE)=0,"Vakuumierte Zipfel"),
IFERROR(IF(VLOOKUP(O937,[1]Wurste!$B:$C,2,FALSE)=0,"Räucherwürste"),
IFERROR(IF(VLOOKUP(O937,[1]Wurste!$E:$F,2,FALSE)=0,"URW/URGW Wurst"),
IFERROR(IF(VLOOKUP(O937,[1]Wurste!$H:$I,2,FALSE)=0,"HF-Wurst Vegan"),
IFERROR(IF(VLOOKUP(O937,[1]Wurste!$K:$L,2,FALSE)=0,"320er ohne Würste"),
IFERROR(IF(AND(OR(Abfalldokumentation!$A937="BU3",Abfalldokumentation!$A937="Verkauf"),Abfalldokumentation!$F937="Schimmel",Abfalldokumentation!$G937="keinen Abnehmer/kein Schälpersonal"),"Div. Zipfel, ES ohne Verwendung",VLOOKUP(Abfalldokumentation!$E937,Produktgruppen!A:B,2,FALSE)),"-")))))))))))))))))))))))</f>
        <v>Qualitätssicherung</v>
      </c>
      <c r="E937" s="76" t="str">
        <f>IFERROR(VLOOKUP(Abfalldokumentation!$O937,Artikel!A:C,3,FALSE),Abfalldokumentation!$O937)</f>
        <v>Rückstellproben</v>
      </c>
      <c r="F937" s="76" t="str">
        <f>VLOOKUP(T937,'Liste Gründe'!A:D,2,FALSE)</f>
        <v>Qualitätssicherung</v>
      </c>
      <c r="G937" s="75" t="str">
        <f>IF(ISBLANK(V937),VLOOKUP(Abfalldokumentation!$P937,'Liste Gründe'!A:D,3,FALSE),V937)</f>
        <v>Rückstellproben</v>
      </c>
      <c r="H937" s="76" t="str">
        <f>IF(ISBLANK(Abfalldokumentation!$W937),"-",Abfalldokumentation!$W937)</f>
        <v>-</v>
      </c>
      <c r="I937" s="76">
        <f t="shared" si="99"/>
        <v>40</v>
      </c>
      <c r="J937" s="76" t="str">
        <f t="shared" si="100"/>
        <v>Produkte</v>
      </c>
      <c r="K937" s="76" t="str">
        <f t="shared" si="101"/>
        <v>BUs</v>
      </c>
      <c r="L937" s="76" t="str">
        <f t="shared" si="102"/>
        <v>Symptome</v>
      </c>
      <c r="M937" s="76" t="str">
        <f>IFERROR(VLOOKUP(Abfalldokumentation!$O937,Kennzahlen!S:V,3,FALSE)*Abfalldokumentation!$B937,"0")</f>
        <v>0</v>
      </c>
      <c r="N937" s="76" t="str">
        <f>IF(ISBLANK(Q937),VLOOKUP(Abfalldokumentation!$O937,'Linien - BU'!R:S,2,FALSE),Q937)</f>
        <v>Labor</v>
      </c>
      <c r="O937" s="77" t="str">
        <f t="shared" si="103"/>
        <v>Rückstellproben</v>
      </c>
      <c r="P937" s="77">
        <f t="shared" si="104"/>
        <v>70</v>
      </c>
      <c r="Q937" s="45" t="s">
        <v>199</v>
      </c>
      <c r="R937" s="48" t="s">
        <v>212</v>
      </c>
      <c r="S937" s="46">
        <v>7</v>
      </c>
      <c r="T937" s="46">
        <v>70</v>
      </c>
      <c r="U937" s="47">
        <v>44475</v>
      </c>
      <c r="V937" s="48" t="s">
        <v>212</v>
      </c>
      <c r="W937" s="46" t="s">
        <v>54</v>
      </c>
      <c r="X937" s="50" t="str">
        <f>IFERROR(VLOOKUP(Abfalldokumentation!$R937,Artikel!A:C,3,FALSE),Abfalldokumentation!$R937)</f>
        <v>Rückstellproben</v>
      </c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spans="1:40" ht="30" hidden="1" customHeight="1" x14ac:dyDescent="0.25">
      <c r="A938" s="78" t="str">
        <f>VLOOKUP(N938,'Linien - BU'!A:B,2,FALSE)</f>
        <v>Rest</v>
      </c>
      <c r="B938" s="79">
        <f t="shared" si="98"/>
        <v>29.2</v>
      </c>
      <c r="C938" s="80">
        <f>Abfalldokumentation!$U938</f>
        <v>44475</v>
      </c>
      <c r="D938" s="69" t="str">
        <f>IFERROR(IF(VLOOKUP(O938,'[1]Rohware 230'!$B:$C,2,FALSE)=0,"Rohware"),
IFERROR(IF(VLOOKUP(O938,[1]Sammelnr.!$B:$C,2,FALSE)=0,"Sammelnr. ungeschält ABS"),
IFERROR(IF(VLOOKUP(O938,[1]Sammelnr.!$E:$F,2,FALSE)=0,"Sammelnr. ungeschält VS"),
IFERROR(IF(VLOOKUP(O938,[1]Sammelnr.!$H:$I,2,FALSE)=0,"Sammelnr. geschält"),
IFERROR(IF(VLOOKUP(O938,[1]Offen!$B:$C,2,FALSE)=0,"Offen ungeschält ABS"),
IFERROR(IF(VLOOKUP(O938,[1]Offen!$E:$F,2,FALSE)=0,"Offen ungeschält VOS"),
IFERROR(IF(VLOOKUP(O938,[1]Offen!$H:$I,2,FALSE)=0,"Offen geschält RW"),
IFERROR(IF(VLOOKUP(O938,[1]Offen!$K:$L,2,FALSE)=0,"Offen vegan"),
IFERROR(IF(VLOOKUP(O938,[1]Offen!$N:$O,2,FALSE)=0,"Offen Zipfel"),
IFERROR(IF(VLOOKUP(O938,[1]Offen!$Q:$R,2,FALSE)=0,"Offen Endstücke"),
IFERROR(IF(VLOOKUP(O938,[1]Vakuumiert!$B:$C,2,FALSE)=0,"Vakuumierter VOS ungeschält"),
IFERROR(IF(VLOOKUP(O938,[1]Vakuumiert!$E:$F,2,FALSE)=0,"Vakuumierter ABS ungeschält"),
IFERROR(IF(VLOOKUP(O938,[1]Vakuumiert!$H:$I,2,FALSE)=0,"Vakuumierter VOS geschält"),
IFERROR(IF(VLOOKUP(O938,[1]Vakuumiert!$K:$L,2,FALSE)=0,"Vakuumierter VOS vegan"),
IFERROR(IF(VLOOKUP(O938,[1]Vakuumiert!$N:$O,2,FALSE)=0,"Vakuumierter VOS Zipfel"),
IFERROR(IF(VLOOKUP(O938,[1]Vakuumiert!$Q:$R,2,FALSE)=0,"Vakuumiert geschält"),
IFERROR(IF(VLOOKUP(O938,'[1]vakuumierte Fertigprodukte'!$B:$C,2,FALSE)=0,"Fertigprodukte"),
IFERROR(IF(VLOOKUP(O938,'[1]vakuumierte Fertigprodukte'!$E:$FI,2,FALSE)=0,"Vakuumierte Zipfel"),
IFERROR(IF(VLOOKUP(O938,[1]Wurste!$B:$C,2,FALSE)=0,"Räucherwürste"),
IFERROR(IF(VLOOKUP(O938,[1]Wurste!$E:$F,2,FALSE)=0,"URW/URGW Wurst"),
IFERROR(IF(VLOOKUP(O938,[1]Wurste!$H:$I,2,FALSE)=0,"HF-Wurst Vegan"),
IFERROR(IF(VLOOKUP(O938,[1]Wurste!$K:$L,2,FALSE)=0,"320er ohne Würste"),
IFERROR(IF(AND(OR(Abfalldokumentation!$A938="BU3",Abfalldokumentation!$A938="Verkauf"),Abfalldokumentation!$F938="Schimmel",Abfalldokumentation!$G938="keinen Abnehmer/kein Schälpersonal"),"Div. Zipfel, ES ohne Verwendung",VLOOKUP(Abfalldokumentation!$E938,Produktgruppen!A:B,2,FALSE)),"-")))))))))))))))))))))))</f>
        <v>Qualitätssicherung</v>
      </c>
      <c r="E938" s="81" t="str">
        <f>IFERROR(VLOOKUP(Abfalldokumentation!$O938,Artikel!A:C,3,FALSE),Abfalldokumentation!$O938)</f>
        <v>Rückstellproben</v>
      </c>
      <c r="F938" s="81" t="str">
        <f>VLOOKUP(T938,'Liste Gründe'!A:D,2,FALSE)</f>
        <v>Qualitätssicherung</v>
      </c>
      <c r="G938" s="80" t="str">
        <f>IF(ISBLANK(V938),VLOOKUP(Abfalldokumentation!$P938,'Liste Gründe'!A:D,3,FALSE),V938)</f>
        <v>Rückstellproben</v>
      </c>
      <c r="H938" s="81" t="str">
        <f>IF(ISBLANK(Abfalldokumentation!$W938),"-",Abfalldokumentation!$W938)</f>
        <v>-</v>
      </c>
      <c r="I938" s="81">
        <f t="shared" si="99"/>
        <v>40</v>
      </c>
      <c r="J938" s="81" t="str">
        <f t="shared" si="100"/>
        <v>Produkte</v>
      </c>
      <c r="K938" s="81" t="str">
        <f t="shared" si="101"/>
        <v>BUs</v>
      </c>
      <c r="L938" s="81" t="str">
        <f t="shared" si="102"/>
        <v>Symptome</v>
      </c>
      <c r="M938" s="81" t="str">
        <f>IFERROR(VLOOKUP(Abfalldokumentation!$O938,Kennzahlen!S:V,3,FALSE)*Abfalldokumentation!$B938,"0")</f>
        <v>0</v>
      </c>
      <c r="N938" s="81" t="str">
        <f>IF(ISBLANK(Q938),VLOOKUP(Abfalldokumentation!$O938,'Linien - BU'!R:S,2,FALSE),Q938)</f>
        <v>Labor</v>
      </c>
      <c r="O938" s="77" t="str">
        <f t="shared" si="103"/>
        <v>Rückstellproben</v>
      </c>
      <c r="P938" s="77">
        <f t="shared" si="104"/>
        <v>70</v>
      </c>
      <c r="Q938" s="39" t="s">
        <v>199</v>
      </c>
      <c r="R938" s="42" t="s">
        <v>212</v>
      </c>
      <c r="S938" s="40">
        <v>29.2</v>
      </c>
      <c r="T938" s="40">
        <v>70</v>
      </c>
      <c r="U938" s="41">
        <v>44475</v>
      </c>
      <c r="V938" s="42" t="s">
        <v>212</v>
      </c>
      <c r="W938" s="40" t="s">
        <v>54</v>
      </c>
      <c r="X938" s="44" t="str">
        <f>IFERROR(VLOOKUP(Abfalldokumentation!$R938,Artikel!A:C,3,FALSE),Abfalldokumentation!$R938)</f>
        <v>Rückstellproben</v>
      </c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spans="1:40" ht="30" hidden="1" customHeight="1" x14ac:dyDescent="0.25">
      <c r="A939" s="73" t="str">
        <f>VLOOKUP(N939,'Linien - BU'!A:B,2,FALSE)</f>
        <v>BU3</v>
      </c>
      <c r="B939" s="74">
        <f t="shared" si="98"/>
        <v>436.6</v>
      </c>
      <c r="C939" s="75">
        <f>Abfalldokumentation!$U939</f>
        <v>44476</v>
      </c>
      <c r="D939" s="69" t="str">
        <f>IFERROR(IF(VLOOKUP(O939,'[1]Rohware 230'!$B:$C,2,FALSE)=0,"Rohware"),
IFERROR(IF(VLOOKUP(O939,[1]Sammelnr.!$B:$C,2,FALSE)=0,"Sammelnr. ungeschält ABS"),
IFERROR(IF(VLOOKUP(O939,[1]Sammelnr.!$E:$F,2,FALSE)=0,"Sammelnr. ungeschält VS"),
IFERROR(IF(VLOOKUP(O939,[1]Sammelnr.!$H:$I,2,FALSE)=0,"Sammelnr. geschält"),
IFERROR(IF(VLOOKUP(O939,[1]Offen!$B:$C,2,FALSE)=0,"Offen ungeschält ABS"),
IFERROR(IF(VLOOKUP(O939,[1]Offen!$E:$F,2,FALSE)=0,"Offen ungeschält VOS"),
IFERROR(IF(VLOOKUP(O939,[1]Offen!$H:$I,2,FALSE)=0,"Offen geschält RW"),
IFERROR(IF(VLOOKUP(O939,[1]Offen!$K:$L,2,FALSE)=0,"Offen vegan"),
IFERROR(IF(VLOOKUP(O939,[1]Offen!$N:$O,2,FALSE)=0,"Offen Zipfel"),
IFERROR(IF(VLOOKUP(O939,[1]Offen!$Q:$R,2,FALSE)=0,"Offen Endstücke"),
IFERROR(IF(VLOOKUP(O939,[1]Vakuumiert!$B:$C,2,FALSE)=0,"Vakuumierter VOS ungeschält"),
IFERROR(IF(VLOOKUP(O939,[1]Vakuumiert!$E:$F,2,FALSE)=0,"Vakuumierter ABS ungeschält"),
IFERROR(IF(VLOOKUP(O939,[1]Vakuumiert!$H:$I,2,FALSE)=0,"Vakuumierter VOS geschält"),
IFERROR(IF(VLOOKUP(O939,[1]Vakuumiert!$K:$L,2,FALSE)=0,"Vakuumierter VOS vegan"),
IFERROR(IF(VLOOKUP(O939,[1]Vakuumiert!$N:$O,2,FALSE)=0,"Vakuumierter VOS Zipfel"),
IFERROR(IF(VLOOKUP(O939,[1]Vakuumiert!$Q:$R,2,FALSE)=0,"Vakuumiert geschält"),
IFERROR(IF(VLOOKUP(O939,'[1]vakuumierte Fertigprodukte'!$B:$C,2,FALSE)=0,"Fertigprodukte"),
IFERROR(IF(VLOOKUP(O939,'[1]vakuumierte Fertigprodukte'!$E:$FI,2,FALSE)=0,"Vakuumierte Zipfel"),
IFERROR(IF(VLOOKUP(O939,[1]Wurste!$B:$C,2,FALSE)=0,"Räucherwürste"),
IFERROR(IF(VLOOKUP(O939,[1]Wurste!$E:$F,2,FALSE)=0,"URW/URGW Wurst"),
IFERROR(IF(VLOOKUP(O939,[1]Wurste!$H:$I,2,FALSE)=0,"HF-Wurst Vegan"),
IFERROR(IF(VLOOKUP(O939,[1]Wurste!$K:$L,2,FALSE)=0,"320er ohne Würste"),
IFERROR(IF(AND(OR(Abfalldokumentation!$A939="BU3",Abfalldokumentation!$A939="Verkauf"),Abfalldokumentation!$F939="Schimmel",Abfalldokumentation!$G939="keinen Abnehmer/kein Schälpersonal"),"Div. Zipfel, ES ohne Verwendung",VLOOKUP(Abfalldokumentation!$E939,Produktgruppen!A:B,2,FALSE)),"-")))))))))))))))))))))))</f>
        <v>Riemen</v>
      </c>
      <c r="E939" s="76" t="str">
        <f>IFERROR(VLOOKUP(Abfalldokumentation!$O939,Artikel!A:C,3,FALSE),Abfalldokumentation!$O939)</f>
        <v>RIE Bio Gouda Mittelalt</v>
      </c>
      <c r="F939" s="76" t="str">
        <f>VLOOKUP(T939,'Liste Gründe'!A:D,2,FALSE)</f>
        <v>Schimmel</v>
      </c>
      <c r="G939" s="75" t="str">
        <f>IF(ISBLANK(V939),VLOOKUP(Abfalldokumentation!$P939,'Liste Gründe'!A:D,3,FALSE),V939)</f>
        <v>Produkt ausgelistet, zu viel geschnitten</v>
      </c>
      <c r="H939" s="76" t="str">
        <f>IF(ISBLANK(Abfalldokumentation!$W939),"-",Abfalldokumentation!$W939)</f>
        <v>-</v>
      </c>
      <c r="I939" s="76">
        <f t="shared" si="99"/>
        <v>40</v>
      </c>
      <c r="J939" s="76" t="str">
        <f t="shared" si="100"/>
        <v>Produkte</v>
      </c>
      <c r="K939" s="76" t="str">
        <f t="shared" si="101"/>
        <v>BUs</v>
      </c>
      <c r="L939" s="76" t="str">
        <f t="shared" si="102"/>
        <v>Symptome</v>
      </c>
      <c r="M939" s="76">
        <f>IFERROR(VLOOKUP(Abfalldokumentation!$O939,Kennzahlen!S:V,3,FALSE)*Abfalldokumentation!$B939,"0")</f>
        <v>3250.0940599999999</v>
      </c>
      <c r="N939" s="76" t="str">
        <f>IF(ISBLANK(Q939),VLOOKUP(Abfalldokumentation!$O939,'Linien - BU'!R:S,2,FALSE),Q939)</f>
        <v>BU3</v>
      </c>
      <c r="O939" s="77">
        <f t="shared" si="103"/>
        <v>23500062</v>
      </c>
      <c r="P939" s="77">
        <f t="shared" si="104"/>
        <v>12</v>
      </c>
      <c r="Q939" s="45" t="s">
        <v>8</v>
      </c>
      <c r="R939" s="46">
        <v>23500062</v>
      </c>
      <c r="S939" s="46">
        <v>436.6</v>
      </c>
      <c r="T939" s="46">
        <v>12</v>
      </c>
      <c r="U939" s="47">
        <v>44476</v>
      </c>
      <c r="V939" s="42" t="s">
        <v>31</v>
      </c>
      <c r="W939" s="46" t="s">
        <v>54</v>
      </c>
      <c r="X939" s="50" t="str">
        <f>IFERROR(VLOOKUP(Abfalldokumentation!$R939,Artikel!A:C,3,FALSE),Abfalldokumentation!$R939)</f>
        <v>RIE Bio Gouda Mittelalt</v>
      </c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spans="1:40" ht="30" hidden="1" customHeight="1" x14ac:dyDescent="0.25">
      <c r="A940" s="78" t="str">
        <f>VLOOKUP(N940,'Linien - BU'!A:B,2,FALSE)</f>
        <v>BU3</v>
      </c>
      <c r="B940" s="79">
        <f t="shared" si="98"/>
        <v>427</v>
      </c>
      <c r="C940" s="80">
        <f>Abfalldokumentation!$U940</f>
        <v>44476</v>
      </c>
      <c r="D940" s="69" t="str">
        <f>IFERROR(IF(VLOOKUP(O940,'[1]Rohware 230'!$B:$C,2,FALSE)=0,"Rohware"),
IFERROR(IF(VLOOKUP(O940,[1]Sammelnr.!$B:$C,2,FALSE)=0,"Sammelnr. ungeschält ABS"),
IFERROR(IF(VLOOKUP(O940,[1]Sammelnr.!$E:$F,2,FALSE)=0,"Sammelnr. ungeschält VS"),
IFERROR(IF(VLOOKUP(O940,[1]Sammelnr.!$H:$I,2,FALSE)=0,"Sammelnr. geschält"),
IFERROR(IF(VLOOKUP(O940,[1]Offen!$B:$C,2,FALSE)=0,"Offen ungeschält ABS"),
IFERROR(IF(VLOOKUP(O940,[1]Offen!$E:$F,2,FALSE)=0,"Offen ungeschält VOS"),
IFERROR(IF(VLOOKUP(O940,[1]Offen!$H:$I,2,FALSE)=0,"Offen geschält RW"),
IFERROR(IF(VLOOKUP(O940,[1]Offen!$K:$L,2,FALSE)=0,"Offen vegan"),
IFERROR(IF(VLOOKUP(O940,[1]Offen!$N:$O,2,FALSE)=0,"Offen Zipfel"),
IFERROR(IF(VLOOKUP(O940,[1]Offen!$Q:$R,2,FALSE)=0,"Offen Endstücke"),
IFERROR(IF(VLOOKUP(O940,[1]Vakuumiert!$B:$C,2,FALSE)=0,"Vakuumierter VOS ungeschält"),
IFERROR(IF(VLOOKUP(O940,[1]Vakuumiert!$E:$F,2,FALSE)=0,"Vakuumierter ABS ungeschält"),
IFERROR(IF(VLOOKUP(O940,[1]Vakuumiert!$H:$I,2,FALSE)=0,"Vakuumierter VOS geschält"),
IFERROR(IF(VLOOKUP(O940,[1]Vakuumiert!$K:$L,2,FALSE)=0,"Vakuumierter VOS vegan"),
IFERROR(IF(VLOOKUP(O940,[1]Vakuumiert!$N:$O,2,FALSE)=0,"Vakuumierter VOS Zipfel"),
IFERROR(IF(VLOOKUP(O940,[1]Vakuumiert!$Q:$R,2,FALSE)=0,"Vakuumiert geschält"),
IFERROR(IF(VLOOKUP(O940,'[1]vakuumierte Fertigprodukte'!$B:$C,2,FALSE)=0,"Fertigprodukte"),
IFERROR(IF(VLOOKUP(O940,'[1]vakuumierte Fertigprodukte'!$E:$FI,2,FALSE)=0,"Vakuumierte Zipfel"),
IFERROR(IF(VLOOKUP(O940,[1]Wurste!$B:$C,2,FALSE)=0,"Räucherwürste"),
IFERROR(IF(VLOOKUP(O940,[1]Wurste!$E:$F,2,FALSE)=0,"URW/URGW Wurst"),
IFERROR(IF(VLOOKUP(O940,[1]Wurste!$H:$I,2,FALSE)=0,"HF-Wurst Vegan"),
IFERROR(IF(VLOOKUP(O940,[1]Wurste!$K:$L,2,FALSE)=0,"320er ohne Würste"),
IFERROR(IF(AND(OR(Abfalldokumentation!$A940="BU3",Abfalldokumentation!$A940="Verkauf"),Abfalldokumentation!$F940="Schimmel",Abfalldokumentation!$G940="keinen Abnehmer/kein Schälpersonal"),"Div. Zipfel, ES ohne Verwendung",VLOOKUP(Abfalldokumentation!$E940,Produktgruppen!A:B,2,FALSE)),"-")))))))))))))))))))))))</f>
        <v>Riemen</v>
      </c>
      <c r="E940" s="81" t="str">
        <f>IFERROR(VLOOKUP(Abfalldokumentation!$O940,Artikel!A:C,3,FALSE),Abfalldokumentation!$O940)</f>
        <v>RIE Bio Gouda Mittelalt</v>
      </c>
      <c r="F940" s="81" t="str">
        <f>VLOOKUP(T940,'Liste Gründe'!A:D,2,FALSE)</f>
        <v>Schimmel</v>
      </c>
      <c r="G940" s="80" t="str">
        <f>IF(ISBLANK(V940),VLOOKUP(Abfalldokumentation!$P940,'Liste Gründe'!A:D,3,FALSE),V940)</f>
        <v>Produkt ausgelistet, zu viel geschnitten</v>
      </c>
      <c r="H940" s="81" t="str">
        <f>IF(ISBLANK(Abfalldokumentation!$W940),"-",Abfalldokumentation!$W940)</f>
        <v>-</v>
      </c>
      <c r="I940" s="81">
        <f t="shared" si="99"/>
        <v>40</v>
      </c>
      <c r="J940" s="81" t="str">
        <f t="shared" si="100"/>
        <v>Produkte</v>
      </c>
      <c r="K940" s="81" t="str">
        <f t="shared" si="101"/>
        <v>BUs</v>
      </c>
      <c r="L940" s="81" t="str">
        <f t="shared" si="102"/>
        <v>Symptome</v>
      </c>
      <c r="M940" s="81">
        <f>IFERROR(VLOOKUP(Abfalldokumentation!$O940,Kennzahlen!S:V,3,FALSE)*Abfalldokumentation!$B940,"0")</f>
        <v>3178.6306999999997</v>
      </c>
      <c r="N940" s="81" t="str">
        <f>IF(ISBLANK(Q940),VLOOKUP(Abfalldokumentation!$O940,'Linien - BU'!R:S,2,FALSE),Q940)</f>
        <v>BU3</v>
      </c>
      <c r="O940" s="77">
        <f t="shared" si="103"/>
        <v>23500062</v>
      </c>
      <c r="P940" s="77">
        <f t="shared" si="104"/>
        <v>12</v>
      </c>
      <c r="Q940" s="39" t="s">
        <v>8</v>
      </c>
      <c r="R940" s="40">
        <v>23500062</v>
      </c>
      <c r="S940" s="40">
        <v>427</v>
      </c>
      <c r="T940" s="40">
        <v>12</v>
      </c>
      <c r="U940" s="41">
        <v>44476</v>
      </c>
      <c r="V940" s="42" t="s">
        <v>31</v>
      </c>
      <c r="W940" s="40" t="s">
        <v>54</v>
      </c>
      <c r="X940" s="44" t="str">
        <f>IFERROR(VLOOKUP(Abfalldokumentation!$R940,Artikel!A:C,3,FALSE),Abfalldokumentation!$R940)</f>
        <v>RIE Bio Gouda Mittelalt</v>
      </c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spans="1:40" ht="30" hidden="1" customHeight="1" x14ac:dyDescent="0.25">
      <c r="A941" s="73" t="str">
        <f>VLOOKUP(N941,'Linien - BU'!A:B,2,FALSE)</f>
        <v>BU1</v>
      </c>
      <c r="B941" s="74">
        <f t="shared" si="98"/>
        <v>22</v>
      </c>
      <c r="C941" s="75">
        <f>Abfalldokumentation!$U941</f>
        <v>44476</v>
      </c>
      <c r="D941" s="69" t="str">
        <f>IFERROR(IF(VLOOKUP(O941,'[1]Rohware 230'!$B:$C,2,FALSE)=0,"Rohware"),
IFERROR(IF(VLOOKUP(O941,[1]Sammelnr.!$B:$C,2,FALSE)=0,"Sammelnr. ungeschält ABS"),
IFERROR(IF(VLOOKUP(O941,[1]Sammelnr.!$E:$F,2,FALSE)=0,"Sammelnr. ungeschält VS"),
IFERROR(IF(VLOOKUP(O941,[1]Sammelnr.!$H:$I,2,FALSE)=0,"Sammelnr. geschält"),
IFERROR(IF(VLOOKUP(O941,[1]Offen!$B:$C,2,FALSE)=0,"Offen ungeschält ABS"),
IFERROR(IF(VLOOKUP(O941,[1]Offen!$E:$F,2,FALSE)=0,"Offen ungeschält VOS"),
IFERROR(IF(VLOOKUP(O941,[1]Offen!$H:$I,2,FALSE)=0,"Offen geschält RW"),
IFERROR(IF(VLOOKUP(O941,[1]Offen!$K:$L,2,FALSE)=0,"Offen vegan"),
IFERROR(IF(VLOOKUP(O941,[1]Offen!$N:$O,2,FALSE)=0,"Offen Zipfel"),
IFERROR(IF(VLOOKUP(O941,[1]Offen!$Q:$R,2,FALSE)=0,"Offen Endstücke"),
IFERROR(IF(VLOOKUP(O941,[1]Vakuumiert!$B:$C,2,FALSE)=0,"Vakuumierter VOS ungeschält"),
IFERROR(IF(VLOOKUP(O941,[1]Vakuumiert!$E:$F,2,FALSE)=0,"Vakuumierter ABS ungeschält"),
IFERROR(IF(VLOOKUP(O941,[1]Vakuumiert!$H:$I,2,FALSE)=0,"Vakuumierter VOS geschält"),
IFERROR(IF(VLOOKUP(O941,[1]Vakuumiert!$K:$L,2,FALSE)=0,"Vakuumierter VOS vegan"),
IFERROR(IF(VLOOKUP(O941,[1]Vakuumiert!$N:$O,2,FALSE)=0,"Vakuumierter VOS Zipfel"),
IFERROR(IF(VLOOKUP(O941,[1]Vakuumiert!$Q:$R,2,FALSE)=0,"Vakuumiert geschält"),
IFERROR(IF(VLOOKUP(O941,'[1]vakuumierte Fertigprodukte'!$B:$C,2,FALSE)=0,"Fertigprodukte"),
IFERROR(IF(VLOOKUP(O941,'[1]vakuumierte Fertigprodukte'!$E:$FI,2,FALSE)=0,"Vakuumierte Zipfel"),
IFERROR(IF(VLOOKUP(O941,[1]Wurste!$B:$C,2,FALSE)=0,"Räucherwürste"),
IFERROR(IF(VLOOKUP(O941,[1]Wurste!$E:$F,2,FALSE)=0,"URW/URGW Wurst"),
IFERROR(IF(VLOOKUP(O941,[1]Wurste!$H:$I,2,FALSE)=0,"HF-Wurst Vegan"),
IFERROR(IF(VLOOKUP(O941,[1]Wurste!$K:$L,2,FALSE)=0,"320er ohne Würste"),
IFERROR(IF(AND(OR(Abfalldokumentation!$A941="BU3",Abfalldokumentation!$A941="Verkauf"),Abfalldokumentation!$F941="Schimmel",Abfalldokumentation!$G941="keinen Abnehmer/kein Schälpersonal"),"Div. Zipfel, ES ohne Verwendung",VLOOKUP(Abfalldokumentation!$E941,Produktgruppen!A:B,2,FALSE)),"-")))))))))))))))))))))))</f>
        <v>Vorschmelz</v>
      </c>
      <c r="E941" s="76" t="str">
        <f>IFERROR(VLOOKUP(Abfalldokumentation!$O941,Artikel!A:C,3,FALSE),Abfalldokumentation!$O941)</f>
        <v>VOS mit Walnusskonzentr</v>
      </c>
      <c r="F941" s="76" t="str">
        <f>VLOOKUP(T941,'Liste Gründe'!A:D,2,FALSE)</f>
        <v>Schimmel</v>
      </c>
      <c r="G941" s="75" t="str">
        <f>IF(ISBLANK(V941),VLOOKUP(Abfalldokumentation!$P941,'Liste Gründe'!A:D,3,FALSE),V941)</f>
        <v>keine Verarbeitung</v>
      </c>
      <c r="H941" s="76" t="str">
        <f>IF(ISBLANK(Abfalldokumentation!$W941),"-",Abfalldokumentation!$W941)</f>
        <v>-</v>
      </c>
      <c r="I941" s="76">
        <f t="shared" si="99"/>
        <v>40</v>
      </c>
      <c r="J941" s="76" t="str">
        <f t="shared" si="100"/>
        <v>Produkte</v>
      </c>
      <c r="K941" s="76" t="str">
        <f t="shared" si="101"/>
        <v>BUs</v>
      </c>
      <c r="L941" s="76" t="str">
        <f t="shared" si="102"/>
        <v>Symptome</v>
      </c>
      <c r="M941" s="76" t="str">
        <f>IFERROR(VLOOKUP(Abfalldokumentation!$O941,Kennzahlen!S:V,3,FALSE)*Abfalldokumentation!$B941,"0")</f>
        <v>0</v>
      </c>
      <c r="N941" s="76" t="str">
        <f>IF(ISBLANK(Q941),VLOOKUP(Abfalldokumentation!$O941,'Linien - BU'!R:S,2,FALSE),Q941)</f>
        <v>RWV</v>
      </c>
      <c r="O941" s="77">
        <f t="shared" si="103"/>
        <v>29500531</v>
      </c>
      <c r="P941" s="77">
        <f t="shared" si="104"/>
        <v>12</v>
      </c>
      <c r="Q941" s="45" t="s">
        <v>202</v>
      </c>
      <c r="R941" s="46">
        <v>29500531</v>
      </c>
      <c r="S941" s="46">
        <v>22</v>
      </c>
      <c r="T941" s="46">
        <v>12</v>
      </c>
      <c r="U941" s="47">
        <v>44476</v>
      </c>
      <c r="V941" s="48" t="s">
        <v>22</v>
      </c>
      <c r="W941" s="46" t="s">
        <v>54</v>
      </c>
      <c r="X941" s="50" t="str">
        <f>IFERROR(VLOOKUP(Abfalldokumentation!$R941,Artikel!A:C,3,FALSE),Abfalldokumentation!$R941)</f>
        <v>VOS mit Walnusskonzentr</v>
      </c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spans="1:40" ht="30" hidden="1" customHeight="1" x14ac:dyDescent="0.25">
      <c r="A942" s="78" t="str">
        <f>VLOOKUP(N942,'Linien - BU'!A:B,2,FALSE)</f>
        <v>BU1</v>
      </c>
      <c r="B942" s="79">
        <f t="shared" si="98"/>
        <v>20</v>
      </c>
      <c r="C942" s="80">
        <f>Abfalldokumentation!$U942</f>
        <v>44476</v>
      </c>
      <c r="D942" s="69" t="str">
        <f>IFERROR(IF(VLOOKUP(O942,'[1]Rohware 230'!$B:$C,2,FALSE)=0,"Rohware"),
IFERROR(IF(VLOOKUP(O942,[1]Sammelnr.!$B:$C,2,FALSE)=0,"Sammelnr. ungeschält ABS"),
IFERROR(IF(VLOOKUP(O942,[1]Sammelnr.!$E:$F,2,FALSE)=0,"Sammelnr. ungeschält VS"),
IFERROR(IF(VLOOKUP(O942,[1]Sammelnr.!$H:$I,2,FALSE)=0,"Sammelnr. geschält"),
IFERROR(IF(VLOOKUP(O942,[1]Offen!$B:$C,2,FALSE)=0,"Offen ungeschält ABS"),
IFERROR(IF(VLOOKUP(O942,[1]Offen!$E:$F,2,FALSE)=0,"Offen ungeschält VOS"),
IFERROR(IF(VLOOKUP(O942,[1]Offen!$H:$I,2,FALSE)=0,"Offen geschält RW"),
IFERROR(IF(VLOOKUP(O942,[1]Offen!$K:$L,2,FALSE)=0,"Offen vegan"),
IFERROR(IF(VLOOKUP(O942,[1]Offen!$N:$O,2,FALSE)=0,"Offen Zipfel"),
IFERROR(IF(VLOOKUP(O942,[1]Offen!$Q:$R,2,FALSE)=0,"Offen Endstücke"),
IFERROR(IF(VLOOKUP(O942,[1]Vakuumiert!$B:$C,2,FALSE)=0,"Vakuumierter VOS ungeschält"),
IFERROR(IF(VLOOKUP(O942,[1]Vakuumiert!$E:$F,2,FALSE)=0,"Vakuumierter ABS ungeschält"),
IFERROR(IF(VLOOKUP(O942,[1]Vakuumiert!$H:$I,2,FALSE)=0,"Vakuumierter VOS geschält"),
IFERROR(IF(VLOOKUP(O942,[1]Vakuumiert!$K:$L,2,FALSE)=0,"Vakuumierter VOS vegan"),
IFERROR(IF(VLOOKUP(O942,[1]Vakuumiert!$N:$O,2,FALSE)=0,"Vakuumierter VOS Zipfel"),
IFERROR(IF(VLOOKUP(O942,[1]Vakuumiert!$Q:$R,2,FALSE)=0,"Vakuumiert geschält"),
IFERROR(IF(VLOOKUP(O942,'[1]vakuumierte Fertigprodukte'!$B:$C,2,FALSE)=0,"Fertigprodukte"),
IFERROR(IF(VLOOKUP(O942,'[1]vakuumierte Fertigprodukte'!$E:$FI,2,FALSE)=0,"Vakuumierte Zipfel"),
IFERROR(IF(VLOOKUP(O942,[1]Wurste!$B:$C,2,FALSE)=0,"Räucherwürste"),
IFERROR(IF(VLOOKUP(O942,[1]Wurste!$E:$F,2,FALSE)=0,"URW/URGW Wurst"),
IFERROR(IF(VLOOKUP(O942,[1]Wurste!$H:$I,2,FALSE)=0,"HF-Wurst Vegan"),
IFERROR(IF(VLOOKUP(O942,[1]Wurste!$K:$L,2,FALSE)=0,"320er ohne Würste"),
IFERROR(IF(AND(OR(Abfalldokumentation!$A942="BU3",Abfalldokumentation!$A942="Verkauf"),Abfalldokumentation!$F942="Schimmel",Abfalldokumentation!$G942="keinen Abnehmer/kein Schälpersonal"),"Div. Zipfel, ES ohne Verwendung",VLOOKUP(Abfalldokumentation!$E942,Produktgruppen!A:B,2,FALSE)),"-")))))))))))))))))))))))</f>
        <v>Vorschmelz</v>
      </c>
      <c r="E942" s="81" t="str">
        <f>IFERROR(VLOOKUP(Abfalldokumentation!$O942,Artikel!A:C,3,FALSE),Abfalldokumentation!$O942)</f>
        <v>VOS GRW Gartenkräuter 4</v>
      </c>
      <c r="F942" s="81" t="str">
        <f>VLOOKUP(T942,'Liste Gründe'!A:D,2,FALSE)</f>
        <v>Schimmel</v>
      </c>
      <c r="G942" s="80" t="str">
        <f>IF(ISBLANK(V942),VLOOKUP(Abfalldokumentation!$P942,'Liste Gründe'!A:D,3,FALSE),V942)</f>
        <v>keine Verarbeitung</v>
      </c>
      <c r="H942" s="81" t="str">
        <f>IF(ISBLANK(Abfalldokumentation!$W942),"-",Abfalldokumentation!$W942)</f>
        <v>-</v>
      </c>
      <c r="I942" s="81">
        <f t="shared" si="99"/>
        <v>40</v>
      </c>
      <c r="J942" s="81" t="str">
        <f t="shared" si="100"/>
        <v>Produkte</v>
      </c>
      <c r="K942" s="81" t="str">
        <f t="shared" si="101"/>
        <v>BUs</v>
      </c>
      <c r="L942" s="81" t="str">
        <f t="shared" si="102"/>
        <v>Symptome</v>
      </c>
      <c r="M942" s="81">
        <f>IFERROR(VLOOKUP(Abfalldokumentation!$O942,Kennzahlen!S:V,3,FALSE)*Abfalldokumentation!$B942,"0")</f>
        <v>10</v>
      </c>
      <c r="N942" s="81" t="str">
        <f>IF(ISBLANK(Q942),VLOOKUP(Abfalldokumentation!$O942,'Linien - BU'!R:S,2,FALSE),Q942)</f>
        <v>Schmelze</v>
      </c>
      <c r="O942" s="77">
        <f t="shared" si="103"/>
        <v>29500620</v>
      </c>
      <c r="P942" s="77">
        <f t="shared" si="104"/>
        <v>12</v>
      </c>
      <c r="Q942" s="39" t="s">
        <v>184</v>
      </c>
      <c r="R942" s="40">
        <v>29500620</v>
      </c>
      <c r="S942" s="40">
        <v>20</v>
      </c>
      <c r="T942" s="40">
        <v>12</v>
      </c>
      <c r="U942" s="41">
        <v>44476</v>
      </c>
      <c r="V942" s="42" t="s">
        <v>22</v>
      </c>
      <c r="W942" s="40" t="s">
        <v>54</v>
      </c>
      <c r="X942" s="44" t="str">
        <f>IFERROR(VLOOKUP(Abfalldokumentation!$R942,Artikel!A:C,3,FALSE),Abfalldokumentation!$R942)</f>
        <v>VOS GRW Gartenkräuter 4</v>
      </c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spans="1:40" ht="30" hidden="1" customHeight="1" x14ac:dyDescent="0.25">
      <c r="A943" s="73" t="str">
        <f>VLOOKUP(N943,'Linien - BU'!A:B,2,FALSE)</f>
        <v>BU4</v>
      </c>
      <c r="B943" s="74">
        <f t="shared" si="98"/>
        <v>20</v>
      </c>
      <c r="C943" s="75">
        <f>Abfalldokumentation!$U943</f>
        <v>44476</v>
      </c>
      <c r="D943" s="69" t="str">
        <f>IFERROR(IF(VLOOKUP(O943,'[1]Rohware 230'!$B:$C,2,FALSE)=0,"Rohware"),
IFERROR(IF(VLOOKUP(O943,[1]Sammelnr.!$B:$C,2,FALSE)=0,"Sammelnr. ungeschält ABS"),
IFERROR(IF(VLOOKUP(O943,[1]Sammelnr.!$E:$F,2,FALSE)=0,"Sammelnr. ungeschält VS"),
IFERROR(IF(VLOOKUP(O943,[1]Sammelnr.!$H:$I,2,FALSE)=0,"Sammelnr. geschält"),
IFERROR(IF(VLOOKUP(O943,[1]Offen!$B:$C,2,FALSE)=0,"Offen ungeschält ABS"),
IFERROR(IF(VLOOKUP(O943,[1]Offen!$E:$F,2,FALSE)=0,"Offen ungeschält VOS"),
IFERROR(IF(VLOOKUP(O943,[1]Offen!$H:$I,2,FALSE)=0,"Offen geschält RW"),
IFERROR(IF(VLOOKUP(O943,[1]Offen!$K:$L,2,FALSE)=0,"Offen vegan"),
IFERROR(IF(VLOOKUP(O943,[1]Offen!$N:$O,2,FALSE)=0,"Offen Zipfel"),
IFERROR(IF(VLOOKUP(O943,[1]Offen!$Q:$R,2,FALSE)=0,"Offen Endstücke"),
IFERROR(IF(VLOOKUP(O943,[1]Vakuumiert!$B:$C,2,FALSE)=0,"Vakuumierter VOS ungeschält"),
IFERROR(IF(VLOOKUP(O943,[1]Vakuumiert!$E:$F,2,FALSE)=0,"Vakuumierter ABS ungeschält"),
IFERROR(IF(VLOOKUP(O943,[1]Vakuumiert!$H:$I,2,FALSE)=0,"Vakuumierter VOS geschält"),
IFERROR(IF(VLOOKUP(O943,[1]Vakuumiert!$K:$L,2,FALSE)=0,"Vakuumierter VOS vegan"),
IFERROR(IF(VLOOKUP(O943,[1]Vakuumiert!$N:$O,2,FALSE)=0,"Vakuumierter VOS Zipfel"),
IFERROR(IF(VLOOKUP(O943,[1]Vakuumiert!$Q:$R,2,FALSE)=0,"Vakuumiert geschält"),
IFERROR(IF(VLOOKUP(O943,'[1]vakuumierte Fertigprodukte'!$B:$C,2,FALSE)=0,"Fertigprodukte"),
IFERROR(IF(VLOOKUP(O943,'[1]vakuumierte Fertigprodukte'!$E:$FI,2,FALSE)=0,"Vakuumierte Zipfel"),
IFERROR(IF(VLOOKUP(O943,[1]Wurste!$B:$C,2,FALSE)=0,"Räucherwürste"),
IFERROR(IF(VLOOKUP(O943,[1]Wurste!$E:$F,2,FALSE)=0,"URW/URGW Wurst"),
IFERROR(IF(VLOOKUP(O943,[1]Wurste!$H:$I,2,FALSE)=0,"HF-Wurst Vegan"),
IFERROR(IF(VLOOKUP(O943,[1]Wurste!$K:$L,2,FALSE)=0,"320er ohne Würste"),
IFERROR(IF(AND(OR(Abfalldokumentation!$A943="BU3",Abfalldokumentation!$A943="Verkauf"),Abfalldokumentation!$F943="Schimmel",Abfalldokumentation!$G943="keinen Abnehmer/kein Schälpersonal"),"Div. Zipfel, ES ohne Verwendung",VLOOKUP(Abfalldokumentation!$E943,Produktgruppen!A:B,2,FALSE)),"-")))))))))))))))))))))))</f>
        <v>Vorschmelz</v>
      </c>
      <c r="E943" s="76" t="str">
        <f>IFERROR(VLOOKUP(Abfalldokumentation!$O943,Artikel!A:C,3,FALSE),Abfalldokumentation!$O943)</f>
        <v>VOS SKZ EMM in Wurstfor</v>
      </c>
      <c r="F943" s="76" t="str">
        <f>VLOOKUP(T943,'Liste Gründe'!A:D,2,FALSE)</f>
        <v>keinen Verwendungszweck</v>
      </c>
      <c r="G943" s="75" t="str">
        <f>IF(ISBLANK(V943),VLOOKUP(Abfalldokumentation!$P943,'Liste Gründe'!A:D,3,FALSE),V943)</f>
        <v>keinen Verwendungszweck</v>
      </c>
      <c r="H943" s="76" t="str">
        <f>IF(ISBLANK(Abfalldokumentation!$W943),"-",Abfalldokumentation!$W943)</f>
        <v>-</v>
      </c>
      <c r="I943" s="76">
        <f t="shared" si="99"/>
        <v>40</v>
      </c>
      <c r="J943" s="76" t="str">
        <f t="shared" si="100"/>
        <v>Produkte</v>
      </c>
      <c r="K943" s="76" t="str">
        <f t="shared" si="101"/>
        <v>BUs</v>
      </c>
      <c r="L943" s="76" t="str">
        <f t="shared" si="102"/>
        <v>Symptome</v>
      </c>
      <c r="M943" s="76" t="str">
        <f>IFERROR(VLOOKUP(Abfalldokumentation!$O943,Kennzahlen!S:V,3,FALSE)*Abfalldokumentation!$B943,"0")</f>
        <v>0</v>
      </c>
      <c r="N943" s="76" t="str">
        <f>IF(ISBLANK(Q943),VLOOKUP(Abfalldokumentation!$O943,'Linien - BU'!R:S,2,FALSE),Q943)</f>
        <v>BU4</v>
      </c>
      <c r="O943" s="77">
        <f t="shared" si="103"/>
        <v>29501010</v>
      </c>
      <c r="P943" s="77">
        <f t="shared" si="104"/>
        <v>61</v>
      </c>
      <c r="Q943" s="45" t="s">
        <v>9</v>
      </c>
      <c r="R943" s="46">
        <v>29501010</v>
      </c>
      <c r="S943" s="46">
        <v>20</v>
      </c>
      <c r="T943" s="46">
        <v>61</v>
      </c>
      <c r="U943" s="47">
        <v>44476</v>
      </c>
      <c r="V943" s="48"/>
      <c r="W943" s="46" t="s">
        <v>54</v>
      </c>
      <c r="X943" s="50" t="str">
        <f>IFERROR(VLOOKUP(Abfalldokumentation!$R943,Artikel!A:C,3,FALSE),Abfalldokumentation!$R943)</f>
        <v>VOS SKZ EMM in Wurstfor</v>
      </c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spans="1:40" ht="30" hidden="1" customHeight="1" x14ac:dyDescent="0.25">
      <c r="A944" s="78" t="str">
        <f>VLOOKUP(N944,'Linien - BU'!A:B,2,FALSE)</f>
        <v>BU4</v>
      </c>
      <c r="B944" s="79">
        <f t="shared" si="98"/>
        <v>10</v>
      </c>
      <c r="C944" s="80">
        <f>Abfalldokumentation!$U944</f>
        <v>44476</v>
      </c>
      <c r="D944" s="69" t="str">
        <f>IFERROR(IF(VLOOKUP(O944,'[1]Rohware 230'!$B:$C,2,FALSE)=0,"Rohware"),
IFERROR(IF(VLOOKUP(O944,[1]Sammelnr.!$B:$C,2,FALSE)=0,"Sammelnr. ungeschält ABS"),
IFERROR(IF(VLOOKUP(O944,[1]Sammelnr.!$E:$F,2,FALSE)=0,"Sammelnr. ungeschält VS"),
IFERROR(IF(VLOOKUP(O944,[1]Sammelnr.!$H:$I,2,FALSE)=0,"Sammelnr. geschält"),
IFERROR(IF(VLOOKUP(O944,[1]Offen!$B:$C,2,FALSE)=0,"Offen ungeschält ABS"),
IFERROR(IF(VLOOKUP(O944,[1]Offen!$E:$F,2,FALSE)=0,"Offen ungeschält VOS"),
IFERROR(IF(VLOOKUP(O944,[1]Offen!$H:$I,2,FALSE)=0,"Offen geschält RW"),
IFERROR(IF(VLOOKUP(O944,[1]Offen!$K:$L,2,FALSE)=0,"Offen vegan"),
IFERROR(IF(VLOOKUP(O944,[1]Offen!$N:$O,2,FALSE)=0,"Offen Zipfel"),
IFERROR(IF(VLOOKUP(O944,[1]Offen!$Q:$R,2,FALSE)=0,"Offen Endstücke"),
IFERROR(IF(VLOOKUP(O944,[1]Vakuumiert!$B:$C,2,FALSE)=0,"Vakuumierter VOS ungeschält"),
IFERROR(IF(VLOOKUP(O944,[1]Vakuumiert!$E:$F,2,FALSE)=0,"Vakuumierter ABS ungeschält"),
IFERROR(IF(VLOOKUP(O944,[1]Vakuumiert!$H:$I,2,FALSE)=0,"Vakuumierter VOS geschält"),
IFERROR(IF(VLOOKUP(O944,[1]Vakuumiert!$K:$L,2,FALSE)=0,"Vakuumierter VOS vegan"),
IFERROR(IF(VLOOKUP(O944,[1]Vakuumiert!$N:$O,2,FALSE)=0,"Vakuumierter VOS Zipfel"),
IFERROR(IF(VLOOKUP(O944,[1]Vakuumiert!$Q:$R,2,FALSE)=0,"Vakuumiert geschält"),
IFERROR(IF(VLOOKUP(O944,'[1]vakuumierte Fertigprodukte'!$B:$C,2,FALSE)=0,"Fertigprodukte"),
IFERROR(IF(VLOOKUP(O944,'[1]vakuumierte Fertigprodukte'!$E:$FI,2,FALSE)=0,"Vakuumierte Zipfel"),
IFERROR(IF(VLOOKUP(O944,[1]Wurste!$B:$C,2,FALSE)=0,"Räucherwürste"),
IFERROR(IF(VLOOKUP(O944,[1]Wurste!$E:$F,2,FALSE)=0,"URW/URGW Wurst"),
IFERROR(IF(VLOOKUP(O944,[1]Wurste!$H:$I,2,FALSE)=0,"HF-Wurst Vegan"),
IFERROR(IF(VLOOKUP(O944,[1]Wurste!$K:$L,2,FALSE)=0,"320er ohne Würste"),
IFERROR(IF(AND(OR(Abfalldokumentation!$A944="BU3",Abfalldokumentation!$A944="Verkauf"),Abfalldokumentation!$F944="Schimmel",Abfalldokumentation!$G944="keinen Abnehmer/kein Schälpersonal"),"Div. Zipfel, ES ohne Verwendung",VLOOKUP(Abfalldokumentation!$E944,Produktgruppen!A:B,2,FALSE)),"-")))))))))))))))))))))))</f>
        <v>ABS</v>
      </c>
      <c r="E944" s="81" t="str">
        <f>IFERROR(VLOOKUP(Abfalldokumentation!$O944,Artikel!A:C,3,FALSE),Abfalldokumentation!$O944)</f>
        <v>ABS AT-ROTWEIN</v>
      </c>
      <c r="F944" s="81" t="str">
        <f>VLOOKUP(T944,'Liste Gründe'!A:D,2,FALSE)</f>
        <v>keinen Verwendungszweck</v>
      </c>
      <c r="G944" s="80" t="str">
        <f>IF(ISBLANK(V944),VLOOKUP(Abfalldokumentation!$P944,'Liste Gründe'!A:D,3,FALSE),V944)</f>
        <v>keinen Verwendungszweck</v>
      </c>
      <c r="H944" s="81" t="str">
        <f>IF(ISBLANK(Abfalldokumentation!$W944),"-",Abfalldokumentation!$W944)</f>
        <v>-</v>
      </c>
      <c r="I944" s="81">
        <f t="shared" si="99"/>
        <v>40</v>
      </c>
      <c r="J944" s="81" t="str">
        <f t="shared" si="100"/>
        <v>Produkte</v>
      </c>
      <c r="K944" s="81" t="str">
        <f t="shared" si="101"/>
        <v>BUs</v>
      </c>
      <c r="L944" s="81" t="str">
        <f t="shared" si="102"/>
        <v>Symptome</v>
      </c>
      <c r="M944" s="81">
        <f>IFERROR(VLOOKUP(Abfalldokumentation!$O944,Kennzahlen!S:V,3,FALSE)*Abfalldokumentation!$B944,"0")</f>
        <v>1E-3</v>
      </c>
      <c r="N944" s="81" t="str">
        <f>IF(ISBLANK(Q944),VLOOKUP(Abfalldokumentation!$O944,'Linien - BU'!R:S,2,FALSE),Q944)</f>
        <v>BU4</v>
      </c>
      <c r="O944" s="77">
        <f t="shared" si="103"/>
        <v>29501013</v>
      </c>
      <c r="P944" s="77">
        <f t="shared" si="104"/>
        <v>61</v>
      </c>
      <c r="Q944" s="39" t="s">
        <v>9</v>
      </c>
      <c r="R944" s="40">
        <v>29501013</v>
      </c>
      <c r="S944" s="40">
        <v>10</v>
      </c>
      <c r="T944" s="40">
        <v>61</v>
      </c>
      <c r="U944" s="41">
        <v>44476</v>
      </c>
      <c r="V944" s="42"/>
      <c r="W944" s="40" t="s">
        <v>54</v>
      </c>
      <c r="X944" s="44" t="str">
        <f>IFERROR(VLOOKUP(Abfalldokumentation!$R944,Artikel!A:C,3,FALSE),Abfalldokumentation!$R944)</f>
        <v>ABS AT-ROTWEIN</v>
      </c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spans="1:40" ht="30" hidden="1" customHeight="1" x14ac:dyDescent="0.25">
      <c r="A945" s="73" t="str">
        <f>VLOOKUP(N945,'Linien - BU'!A:B,2,FALSE)</f>
        <v>Verkauf</v>
      </c>
      <c r="B945" s="74">
        <f t="shared" si="98"/>
        <v>70</v>
      </c>
      <c r="C945" s="75">
        <f>Abfalldokumentation!$U945</f>
        <v>44476</v>
      </c>
      <c r="D945" s="69" t="str">
        <f>IFERROR(IF(VLOOKUP(O945,'[1]Rohware 230'!$B:$C,2,FALSE)=0,"Rohware"),
IFERROR(IF(VLOOKUP(O945,[1]Sammelnr.!$B:$C,2,FALSE)=0,"Sammelnr. ungeschält ABS"),
IFERROR(IF(VLOOKUP(O945,[1]Sammelnr.!$E:$F,2,FALSE)=0,"Sammelnr. ungeschält VS"),
IFERROR(IF(VLOOKUP(O945,[1]Sammelnr.!$H:$I,2,FALSE)=0,"Sammelnr. geschält"),
IFERROR(IF(VLOOKUP(O945,[1]Offen!$B:$C,2,FALSE)=0,"Offen ungeschält ABS"),
IFERROR(IF(VLOOKUP(O945,[1]Offen!$E:$F,2,FALSE)=0,"Offen ungeschält VOS"),
IFERROR(IF(VLOOKUP(O945,[1]Offen!$H:$I,2,FALSE)=0,"Offen geschält RW"),
IFERROR(IF(VLOOKUP(O945,[1]Offen!$K:$L,2,FALSE)=0,"Offen vegan"),
IFERROR(IF(VLOOKUP(O945,[1]Offen!$N:$O,2,FALSE)=0,"Offen Zipfel"),
IFERROR(IF(VLOOKUP(O945,[1]Offen!$Q:$R,2,FALSE)=0,"Offen Endstücke"),
IFERROR(IF(VLOOKUP(O945,[1]Vakuumiert!$B:$C,2,FALSE)=0,"Vakuumierter VOS ungeschält"),
IFERROR(IF(VLOOKUP(O945,[1]Vakuumiert!$E:$F,2,FALSE)=0,"Vakuumierter ABS ungeschält"),
IFERROR(IF(VLOOKUP(O945,[1]Vakuumiert!$H:$I,2,FALSE)=0,"Vakuumierter VOS geschält"),
IFERROR(IF(VLOOKUP(O945,[1]Vakuumiert!$K:$L,2,FALSE)=0,"Vakuumierter VOS vegan"),
IFERROR(IF(VLOOKUP(O945,[1]Vakuumiert!$N:$O,2,FALSE)=0,"Vakuumierter VOS Zipfel"),
IFERROR(IF(VLOOKUP(O945,[1]Vakuumiert!$Q:$R,2,FALSE)=0,"Vakuumiert geschält"),
IFERROR(IF(VLOOKUP(O945,'[1]vakuumierte Fertigprodukte'!$B:$C,2,FALSE)=0,"Fertigprodukte"),
IFERROR(IF(VLOOKUP(O945,'[1]vakuumierte Fertigprodukte'!$E:$FI,2,FALSE)=0,"Vakuumierte Zipfel"),
IFERROR(IF(VLOOKUP(O945,[1]Wurste!$B:$C,2,FALSE)=0,"Räucherwürste"),
IFERROR(IF(VLOOKUP(O945,[1]Wurste!$E:$F,2,FALSE)=0,"URW/URGW Wurst"),
IFERROR(IF(VLOOKUP(O945,[1]Wurste!$H:$I,2,FALSE)=0,"HF-Wurst Vegan"),
IFERROR(IF(VLOOKUP(O945,[1]Wurste!$K:$L,2,FALSE)=0,"320er ohne Würste"),
IFERROR(IF(AND(OR(Abfalldokumentation!$A945="BU3",Abfalldokumentation!$A945="Verkauf"),Abfalldokumentation!$F945="Schimmel",Abfalldokumentation!$G945="keinen Abnehmer/kein Schälpersonal"),"Div. Zipfel, ES ohne Verwendung",VLOOKUP(Abfalldokumentation!$E945,Produktgruppen!A:B,2,FALSE)),"-")))))))))))))))))))))))</f>
        <v>Div. Zipfel, ES ohne Verwendung</v>
      </c>
      <c r="E945" s="76" t="str">
        <f>IFERROR(VLOOKUP(Abfalldokumentation!$O945,Artikel!A:C,3,FALSE),Abfalldokumentation!$O945)</f>
        <v>VOS RW-NUSS-ZIPFEL</v>
      </c>
      <c r="F945" s="76" t="str">
        <f>VLOOKUP(T945,'Liste Gründe'!A:D,2,FALSE)</f>
        <v>Schimmel</v>
      </c>
      <c r="G945" s="75" t="str">
        <f>IF(ISBLANK(V945),VLOOKUP(Abfalldokumentation!$P945,'Liste Gründe'!A:D,3,FALSE),V945)</f>
        <v>keinen Abnehmer/kein Schälpersonal</v>
      </c>
      <c r="H945" s="76" t="str">
        <f>IF(ISBLANK(Abfalldokumentation!$W945),"-",Abfalldokumentation!$W945)</f>
        <v>-</v>
      </c>
      <c r="I945" s="76">
        <f t="shared" si="99"/>
        <v>40</v>
      </c>
      <c r="J945" s="76" t="str">
        <f t="shared" si="100"/>
        <v>Produkte</v>
      </c>
      <c r="K945" s="76" t="str">
        <f t="shared" si="101"/>
        <v>BUs</v>
      </c>
      <c r="L945" s="76" t="str">
        <f t="shared" si="102"/>
        <v>Symptome</v>
      </c>
      <c r="M945" s="76">
        <f>IFERROR(VLOOKUP(Abfalldokumentation!$O945,Kennzahlen!S:V,3,FALSE)*Abfalldokumentation!$B945,"0")</f>
        <v>35</v>
      </c>
      <c r="N945" s="76" t="str">
        <f>IF(ISBLANK(Q945),VLOOKUP(Abfalldokumentation!$O945,'Linien - BU'!R:S,2,FALSE),Q945)</f>
        <v>Verkauf</v>
      </c>
      <c r="O945" s="77">
        <f t="shared" si="103"/>
        <v>29501073</v>
      </c>
      <c r="P945" s="77">
        <f t="shared" si="104"/>
        <v>12</v>
      </c>
      <c r="Q945" s="45" t="s">
        <v>11</v>
      </c>
      <c r="R945" s="46">
        <v>29501073</v>
      </c>
      <c r="S945" s="46">
        <v>70</v>
      </c>
      <c r="T945" s="46">
        <v>12</v>
      </c>
      <c r="U945" s="47">
        <v>44476</v>
      </c>
      <c r="V945" s="48" t="s">
        <v>20</v>
      </c>
      <c r="W945" s="46" t="s">
        <v>54</v>
      </c>
      <c r="X945" s="50" t="str">
        <f>IFERROR(VLOOKUP(Abfalldokumentation!$R945,Artikel!A:C,3,FALSE),Abfalldokumentation!$R945)</f>
        <v>VOS RW-NUSS-ZIPFEL</v>
      </c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spans="1:40" ht="30" hidden="1" customHeight="1" x14ac:dyDescent="0.25">
      <c r="A946" s="78" t="str">
        <f>VLOOKUP(N946,'Linien - BU'!A:B,2,FALSE)</f>
        <v>Verkauf</v>
      </c>
      <c r="B946" s="79">
        <f t="shared" si="98"/>
        <v>220</v>
      </c>
      <c r="C946" s="80">
        <f>Abfalldokumentation!$U946</f>
        <v>44476</v>
      </c>
      <c r="D946" s="69" t="str">
        <f>IFERROR(IF(VLOOKUP(O946,'[1]Rohware 230'!$B:$C,2,FALSE)=0,"Rohware"),
IFERROR(IF(VLOOKUP(O946,[1]Sammelnr.!$B:$C,2,FALSE)=0,"Sammelnr. ungeschält ABS"),
IFERROR(IF(VLOOKUP(O946,[1]Sammelnr.!$E:$F,2,FALSE)=0,"Sammelnr. ungeschält VS"),
IFERROR(IF(VLOOKUP(O946,[1]Sammelnr.!$H:$I,2,FALSE)=0,"Sammelnr. geschält"),
IFERROR(IF(VLOOKUP(O946,[1]Offen!$B:$C,2,FALSE)=0,"Offen ungeschält ABS"),
IFERROR(IF(VLOOKUP(O946,[1]Offen!$E:$F,2,FALSE)=0,"Offen ungeschält VOS"),
IFERROR(IF(VLOOKUP(O946,[1]Offen!$H:$I,2,FALSE)=0,"Offen geschält RW"),
IFERROR(IF(VLOOKUP(O946,[1]Offen!$K:$L,2,FALSE)=0,"Offen vegan"),
IFERROR(IF(VLOOKUP(O946,[1]Offen!$N:$O,2,FALSE)=0,"Offen Zipfel"),
IFERROR(IF(VLOOKUP(O946,[1]Offen!$Q:$R,2,FALSE)=0,"Offen Endstücke"),
IFERROR(IF(VLOOKUP(O946,[1]Vakuumiert!$B:$C,2,FALSE)=0,"Vakuumierter VOS ungeschält"),
IFERROR(IF(VLOOKUP(O946,[1]Vakuumiert!$E:$F,2,FALSE)=0,"Vakuumierter ABS ungeschält"),
IFERROR(IF(VLOOKUP(O946,[1]Vakuumiert!$H:$I,2,FALSE)=0,"Vakuumierter VOS geschält"),
IFERROR(IF(VLOOKUP(O946,[1]Vakuumiert!$K:$L,2,FALSE)=0,"Vakuumierter VOS vegan"),
IFERROR(IF(VLOOKUP(O946,[1]Vakuumiert!$N:$O,2,FALSE)=0,"Vakuumierter VOS Zipfel"),
IFERROR(IF(VLOOKUP(O946,[1]Vakuumiert!$Q:$R,2,FALSE)=0,"Vakuumiert geschält"),
IFERROR(IF(VLOOKUP(O946,'[1]vakuumierte Fertigprodukte'!$B:$C,2,FALSE)=0,"Fertigprodukte"),
IFERROR(IF(VLOOKUP(O946,'[1]vakuumierte Fertigprodukte'!$E:$FI,2,FALSE)=0,"Vakuumierte Zipfel"),
IFERROR(IF(VLOOKUP(O946,[1]Wurste!$B:$C,2,FALSE)=0,"Räucherwürste"),
IFERROR(IF(VLOOKUP(O946,[1]Wurste!$E:$F,2,FALSE)=0,"URW/URGW Wurst"),
IFERROR(IF(VLOOKUP(O946,[1]Wurste!$H:$I,2,FALSE)=0,"HF-Wurst Vegan"),
IFERROR(IF(VLOOKUP(O946,[1]Wurste!$K:$L,2,FALSE)=0,"320er ohne Würste"),
IFERROR(IF(AND(OR(Abfalldokumentation!$A946="BU3",Abfalldokumentation!$A946="Verkauf"),Abfalldokumentation!$F946="Schimmel",Abfalldokumentation!$G946="keinen Abnehmer/kein Schälpersonal"),"Div. Zipfel, ES ohne Verwendung",VLOOKUP(Abfalldokumentation!$E946,Produktgruppen!A:B,2,FALSE)),"-")))))))))))))))))))))))</f>
        <v>Div. Zipfel, ES ohne Verwendung</v>
      </c>
      <c r="E946" s="81" t="str">
        <f>IFERROR(VLOOKUP(Abfalldokumentation!$O946,Artikel!A:C,3,FALSE),Abfalldokumentation!$O946)</f>
        <v>VOS RW-JALA-NAT ENDSTÜC</v>
      </c>
      <c r="F946" s="81" t="str">
        <f>VLOOKUP(T946,'Liste Gründe'!A:D,2,FALSE)</f>
        <v>Schimmel</v>
      </c>
      <c r="G946" s="80" t="str">
        <f>IF(ISBLANK(V946),VLOOKUP(Abfalldokumentation!$P946,'Liste Gründe'!A:D,3,FALSE),V946)</f>
        <v>keinen Abnehmer/kein Schälpersonal</v>
      </c>
      <c r="H946" s="81" t="str">
        <f>IF(ISBLANK(Abfalldokumentation!$W946),"-",Abfalldokumentation!$W946)</f>
        <v>-</v>
      </c>
      <c r="I946" s="81">
        <f t="shared" si="99"/>
        <v>40</v>
      </c>
      <c r="J946" s="81" t="str">
        <f t="shared" si="100"/>
        <v>Produkte</v>
      </c>
      <c r="K946" s="81" t="str">
        <f t="shared" si="101"/>
        <v>BUs</v>
      </c>
      <c r="L946" s="81" t="str">
        <f t="shared" si="102"/>
        <v>Symptome</v>
      </c>
      <c r="M946" s="81">
        <f>IFERROR(VLOOKUP(Abfalldokumentation!$O946,Kennzahlen!S:V,3,FALSE)*Abfalldokumentation!$B946,"0")</f>
        <v>110</v>
      </c>
      <c r="N946" s="81" t="str">
        <f>IF(ISBLANK(Q946),VLOOKUP(Abfalldokumentation!$O946,'Linien - BU'!R:S,2,FALSE),Q946)</f>
        <v>Verkauf</v>
      </c>
      <c r="O946" s="77">
        <f t="shared" si="103"/>
        <v>29501081</v>
      </c>
      <c r="P946" s="77">
        <f t="shared" si="104"/>
        <v>12</v>
      </c>
      <c r="Q946" s="39" t="s">
        <v>11</v>
      </c>
      <c r="R946" s="40">
        <v>29501081</v>
      </c>
      <c r="S946" s="40">
        <v>220</v>
      </c>
      <c r="T946" s="40">
        <v>12</v>
      </c>
      <c r="U946" s="41">
        <v>44476</v>
      </c>
      <c r="V946" s="42" t="s">
        <v>20</v>
      </c>
      <c r="W946" s="40" t="s">
        <v>54</v>
      </c>
      <c r="X946" s="44" t="str">
        <f>IFERROR(VLOOKUP(Abfalldokumentation!$R946,Artikel!A:C,3,FALSE),Abfalldokumentation!$R946)</f>
        <v>VOS RW-JALA-NAT ENDSTÜC</v>
      </c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spans="1:40" ht="30" hidden="1" customHeight="1" x14ac:dyDescent="0.25">
      <c r="A947" s="73" t="str">
        <f>VLOOKUP(N947,'Linien - BU'!A:B,2,FALSE)</f>
        <v>BU3</v>
      </c>
      <c r="B947" s="74">
        <f t="shared" si="98"/>
        <v>245</v>
      </c>
      <c r="C947" s="75">
        <f>Abfalldokumentation!$U947</f>
        <v>44476</v>
      </c>
      <c r="D947" s="69" t="str">
        <f>IFERROR(IF(VLOOKUP(O947,'[1]Rohware 230'!$B:$C,2,FALSE)=0,"Rohware"),
IFERROR(IF(VLOOKUP(O947,[1]Sammelnr.!$B:$C,2,FALSE)=0,"Sammelnr. ungeschält ABS"),
IFERROR(IF(VLOOKUP(O947,[1]Sammelnr.!$E:$F,2,FALSE)=0,"Sammelnr. ungeschält VS"),
IFERROR(IF(VLOOKUP(O947,[1]Sammelnr.!$H:$I,2,FALSE)=0,"Sammelnr. geschält"),
IFERROR(IF(VLOOKUP(O947,[1]Offen!$B:$C,2,FALSE)=0,"Offen ungeschält ABS"),
IFERROR(IF(VLOOKUP(O947,[1]Offen!$E:$F,2,FALSE)=0,"Offen ungeschält VOS"),
IFERROR(IF(VLOOKUP(O947,[1]Offen!$H:$I,2,FALSE)=0,"Offen geschält RW"),
IFERROR(IF(VLOOKUP(O947,[1]Offen!$K:$L,2,FALSE)=0,"Offen vegan"),
IFERROR(IF(VLOOKUP(O947,[1]Offen!$N:$O,2,FALSE)=0,"Offen Zipfel"),
IFERROR(IF(VLOOKUP(O947,[1]Offen!$Q:$R,2,FALSE)=0,"Offen Endstücke"),
IFERROR(IF(VLOOKUP(O947,[1]Vakuumiert!$B:$C,2,FALSE)=0,"Vakuumierter VOS ungeschält"),
IFERROR(IF(VLOOKUP(O947,[1]Vakuumiert!$E:$F,2,FALSE)=0,"Vakuumierter ABS ungeschält"),
IFERROR(IF(VLOOKUP(O947,[1]Vakuumiert!$H:$I,2,FALSE)=0,"Vakuumierter VOS geschält"),
IFERROR(IF(VLOOKUP(O947,[1]Vakuumiert!$K:$L,2,FALSE)=0,"Vakuumierter VOS vegan"),
IFERROR(IF(VLOOKUP(O947,[1]Vakuumiert!$N:$O,2,FALSE)=0,"Vakuumierter VOS Zipfel"),
IFERROR(IF(VLOOKUP(O947,[1]Vakuumiert!$Q:$R,2,FALSE)=0,"Vakuumiert geschält"),
IFERROR(IF(VLOOKUP(O947,'[1]vakuumierte Fertigprodukte'!$B:$C,2,FALSE)=0,"Fertigprodukte"),
IFERROR(IF(VLOOKUP(O947,'[1]vakuumierte Fertigprodukte'!$E:$FI,2,FALSE)=0,"Vakuumierte Zipfel"),
IFERROR(IF(VLOOKUP(O947,[1]Wurste!$B:$C,2,FALSE)=0,"Räucherwürste"),
IFERROR(IF(VLOOKUP(O947,[1]Wurste!$E:$F,2,FALSE)=0,"URW/URGW Wurst"),
IFERROR(IF(VLOOKUP(O947,[1]Wurste!$H:$I,2,FALSE)=0,"HF-Wurst Vegan"),
IFERROR(IF(VLOOKUP(O947,[1]Wurste!$K:$L,2,FALSE)=0,"320er ohne Würste"),
IFERROR(IF(AND(OR(Abfalldokumentation!$A947="BU3",Abfalldokumentation!$A947="Verkauf"),Abfalldokumentation!$F947="Schimmel",Abfalldokumentation!$G947="keinen Abnehmer/kein Schälpersonal"),"Div. Zipfel, ES ohne Verwendung",VLOOKUP(Abfalldokumentation!$E947,Produktgruppen!A:B,2,FALSE)),"-")))))))))))))))))))))))</f>
        <v>-</v>
      </c>
      <c r="E947" s="76" t="str">
        <f>IFERROR(VLOOKUP(Abfalldokumentation!$O947,Artikel!A:C,3,FALSE),Abfalldokumentation!$O947)</f>
        <v>BLO FRUCHT 5KG mit ganz</v>
      </c>
      <c r="F947" s="76" t="str">
        <f>VLOOKUP(T947,'Liste Gründe'!A:D,2,FALSE)</f>
        <v>Schimmel</v>
      </c>
      <c r="G947" s="75" t="str">
        <f>IF(ISBLANK(V947),VLOOKUP(Abfalldokumentation!$P947,'Liste Gründe'!A:D,3,FALSE),V947)</f>
        <v>zu viel produziert</v>
      </c>
      <c r="H947" s="76" t="str">
        <f>IF(ISBLANK(Abfalldokumentation!$W947),"-",Abfalldokumentation!$W947)</f>
        <v>-</v>
      </c>
      <c r="I947" s="76">
        <f t="shared" si="99"/>
        <v>40</v>
      </c>
      <c r="J947" s="76" t="str">
        <f t="shared" si="100"/>
        <v>Produkte</v>
      </c>
      <c r="K947" s="76" t="str">
        <f t="shared" si="101"/>
        <v>BUs</v>
      </c>
      <c r="L947" s="76" t="str">
        <f t="shared" si="102"/>
        <v>Symptome</v>
      </c>
      <c r="M947" s="76" t="str">
        <f>IFERROR(VLOOKUP(Abfalldokumentation!$O947,Kennzahlen!S:V,3,FALSE)*Abfalldokumentation!$B947,"0")</f>
        <v>0</v>
      </c>
      <c r="N947" s="76" t="str">
        <f>IF(ISBLANK(Q947),VLOOKUP(Abfalldokumentation!$O947,'Linien - BU'!R:S,2,FALSE),Q947)</f>
        <v>Spezialitäten</v>
      </c>
      <c r="O947" s="77">
        <f t="shared" si="103"/>
        <v>31000217</v>
      </c>
      <c r="P947" s="77">
        <f t="shared" si="104"/>
        <v>12</v>
      </c>
      <c r="Q947" s="45" t="s">
        <v>253</v>
      </c>
      <c r="R947" s="46">
        <v>31000217</v>
      </c>
      <c r="S947" s="46">
        <v>245</v>
      </c>
      <c r="T947" s="46">
        <v>12</v>
      </c>
      <c r="U947" s="47">
        <v>44476</v>
      </c>
      <c r="V947" s="48" t="s">
        <v>37</v>
      </c>
      <c r="W947" s="46" t="s">
        <v>54</v>
      </c>
      <c r="X947" s="50" t="str">
        <f>IFERROR(VLOOKUP(Abfalldokumentation!$R947,Artikel!A:C,3,FALSE),Abfalldokumentation!$R947)</f>
        <v>BLO FRUCHT 5KG mit ganz</v>
      </c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spans="1:40" ht="30" customHeight="1" x14ac:dyDescent="0.25">
      <c r="A948" s="78" t="str">
        <f>VLOOKUP(N948,'Linien - BU'!A:B,2,FALSE)</f>
        <v>BU1</v>
      </c>
      <c r="B948" s="79">
        <f t="shared" si="98"/>
        <v>328</v>
      </c>
      <c r="C948" s="80">
        <f>Abfalldokumentation!$U948</f>
        <v>44476</v>
      </c>
      <c r="D948" s="69" t="str">
        <f>IFERROR(IF(VLOOKUP(O948,'[1]Rohware 230'!$B:$C,2,FALSE)=0,"Rohware"),
IFERROR(IF(VLOOKUP(O948,[1]Sammelnr.!$B:$C,2,FALSE)=0,"Sammelnr. ungeschält ABS"),
IFERROR(IF(VLOOKUP(O948,[1]Sammelnr.!$E:$F,2,FALSE)=0,"Sammelnr. ungeschält VS"),
IFERROR(IF(VLOOKUP(O948,[1]Sammelnr.!$H:$I,2,FALSE)=0,"Sammelnr. geschält"),
IFERROR(IF(VLOOKUP(O948,[1]Offen!$B:$C,2,FALSE)=0,"Offen ungeschält ABS"),
IFERROR(IF(VLOOKUP(O948,[1]Offen!$E:$F,2,FALSE)=0,"Offen ungeschält VOS"),
IFERROR(IF(VLOOKUP(O948,[1]Offen!$H:$I,2,FALSE)=0,"Offen geschält RW"),
IFERROR(IF(VLOOKUP(O948,[1]Offen!$K:$L,2,FALSE)=0,"Offen vegan"),
IFERROR(IF(VLOOKUP(O948,[1]Offen!$N:$O,2,FALSE)=0,"Offen Zipfel"),
IFERROR(IF(VLOOKUP(O948,[1]Offen!$Q:$R,2,FALSE)=0,"Offen Endstücke"),
IFERROR(IF(VLOOKUP(O948,[1]Vakuumiert!$B:$C,2,FALSE)=0,"Vakuumierter VOS ungeschält"),
IFERROR(IF(VLOOKUP(O948,[1]Vakuumiert!$E:$F,2,FALSE)=0,"Vakuumierter ABS ungeschält"),
IFERROR(IF(VLOOKUP(O948,[1]Vakuumiert!$H:$I,2,FALSE)=0,"Vakuumierter VOS geschält"),
IFERROR(IF(VLOOKUP(O948,[1]Vakuumiert!$K:$L,2,FALSE)=0,"Vakuumierter VOS vegan"),
IFERROR(IF(VLOOKUP(O948,[1]Vakuumiert!$N:$O,2,FALSE)=0,"Vakuumierter VOS Zipfel"),
IFERROR(IF(VLOOKUP(O948,[1]Vakuumiert!$Q:$R,2,FALSE)=0,"Vakuumiert geschält"),
IFERROR(IF(VLOOKUP(O948,'[1]vakuumierte Fertigprodukte'!$B:$C,2,FALSE)=0,"Fertigprodukte"),
IFERROR(IF(VLOOKUP(O948,'[1]vakuumierte Fertigprodukte'!$E:$FI,2,FALSE)=0,"Vakuumierte Zipfel"),
IFERROR(IF(VLOOKUP(O948,[1]Wurste!$B:$C,2,FALSE)=0,"Räucherwürste"),
IFERROR(IF(VLOOKUP(O948,[1]Wurste!$E:$F,2,FALSE)=0,"URW/URGW Wurst"),
IFERROR(IF(VLOOKUP(O948,[1]Wurste!$H:$I,2,FALSE)=0,"HF-Wurst Vegan"),
IFERROR(IF(VLOOKUP(O948,[1]Wurste!$K:$L,2,FALSE)=0,"320er ohne Würste"),
IFERROR(IF(AND(OR(Abfalldokumentation!$A948="BU3",Abfalldokumentation!$A948="Verkauf"),Abfalldokumentation!$F948="Schimmel",Abfalldokumentation!$G948="keinen Abnehmer/kein Schälpersonal"),"Div. Zipfel, ES ohne Verwendung",VLOOKUP(Abfalldokumentation!$E948,Produktgruppen!A:B,2,FALSE)),"-")))))))))))))))))))))))</f>
        <v>RW</v>
      </c>
      <c r="E948" s="81" t="str">
        <f>IFERROR(VLOOKUP(Abfalldokumentation!$O948,Artikel!A:C,3,FALSE),Abfalldokumentation!$O948)</f>
        <v>GRW SCHI-NAT 7,2GK NEUE</v>
      </c>
      <c r="F948" s="81" t="str">
        <f>VLOOKUP(T948,'Liste Gründe'!A:D,2,FALSE)</f>
        <v>Linienbezogen</v>
      </c>
      <c r="G948" s="80" t="str">
        <f>IF(ISBLANK(V948),VLOOKUP(Abfalldokumentation!$P948,'Liste Gründe'!A:D,3,FALSE),V948)</f>
        <v>Darm geplatzt</v>
      </c>
      <c r="H948" s="81" t="str">
        <f>IF(ISBLANK(Abfalldokumentation!$W948),"-",Abfalldokumentation!$W948)</f>
        <v>Clip gerissen</v>
      </c>
      <c r="I948" s="81">
        <f t="shared" si="99"/>
        <v>40</v>
      </c>
      <c r="J948" s="81" t="str">
        <f t="shared" si="100"/>
        <v>Produkte</v>
      </c>
      <c r="K948" s="81" t="str">
        <f t="shared" si="101"/>
        <v>BUs</v>
      </c>
      <c r="L948" s="81" t="str">
        <f t="shared" si="102"/>
        <v>Symptome</v>
      </c>
      <c r="M948" s="81" t="str">
        <f>IFERROR(VLOOKUP(Abfalldokumentation!$O948,Kennzahlen!S:V,3,FALSE)*Abfalldokumentation!$B948,"0")</f>
        <v>0</v>
      </c>
      <c r="N948" s="81" t="str">
        <f>IF(ISBLANK(Q948),VLOOKUP(Abfalldokumentation!$O948,'Linien - BU'!R:S,2,FALSE),Q948)</f>
        <v>Abfüllung</v>
      </c>
      <c r="O948" s="77">
        <f t="shared" si="103"/>
        <v>32000106</v>
      </c>
      <c r="P948" s="77">
        <f t="shared" si="104"/>
        <v>34</v>
      </c>
      <c r="Q948" s="39" t="s">
        <v>180</v>
      </c>
      <c r="R948" s="40">
        <v>32000106</v>
      </c>
      <c r="S948" s="40">
        <v>328</v>
      </c>
      <c r="T948" s="40">
        <v>34</v>
      </c>
      <c r="U948" s="41">
        <v>44476</v>
      </c>
      <c r="V948" s="42"/>
      <c r="W948" s="40" t="s">
        <v>237</v>
      </c>
      <c r="X948" s="44" t="str">
        <f>IFERROR(VLOOKUP(Abfalldokumentation!$R948,Artikel!A:C,3,FALSE),Abfalldokumentation!$R948)</f>
        <v>GRW SCHI-NAT 7,2GK NEUE</v>
      </c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spans="1:40" ht="30" hidden="1" customHeight="1" x14ac:dyDescent="0.25">
      <c r="A949" s="73" t="str">
        <f>VLOOKUP(N949,'Linien - BU'!A:B,2,FALSE)</f>
        <v>BU2</v>
      </c>
      <c r="B949" s="74">
        <f t="shared" si="98"/>
        <v>49.5</v>
      </c>
      <c r="C949" s="75">
        <f>Abfalldokumentation!$U949</f>
        <v>44476</v>
      </c>
      <c r="D949" s="69" t="str">
        <f>IFERROR(IF(VLOOKUP(O949,'[1]Rohware 230'!$B:$C,2,FALSE)=0,"Rohware"),
IFERROR(IF(VLOOKUP(O949,[1]Sammelnr.!$B:$C,2,FALSE)=0,"Sammelnr. ungeschält ABS"),
IFERROR(IF(VLOOKUP(O949,[1]Sammelnr.!$E:$F,2,FALSE)=0,"Sammelnr. ungeschält VS"),
IFERROR(IF(VLOOKUP(O949,[1]Sammelnr.!$H:$I,2,FALSE)=0,"Sammelnr. geschält"),
IFERROR(IF(VLOOKUP(O949,[1]Offen!$B:$C,2,FALSE)=0,"Offen ungeschält ABS"),
IFERROR(IF(VLOOKUP(O949,[1]Offen!$E:$F,2,FALSE)=0,"Offen ungeschält VOS"),
IFERROR(IF(VLOOKUP(O949,[1]Offen!$H:$I,2,FALSE)=0,"Offen geschält RW"),
IFERROR(IF(VLOOKUP(O949,[1]Offen!$K:$L,2,FALSE)=0,"Offen vegan"),
IFERROR(IF(VLOOKUP(O949,[1]Offen!$N:$O,2,FALSE)=0,"Offen Zipfel"),
IFERROR(IF(VLOOKUP(O949,[1]Offen!$Q:$R,2,FALSE)=0,"Offen Endstücke"),
IFERROR(IF(VLOOKUP(O949,[1]Vakuumiert!$B:$C,2,FALSE)=0,"Vakuumierter VOS ungeschält"),
IFERROR(IF(VLOOKUP(O949,[1]Vakuumiert!$E:$F,2,FALSE)=0,"Vakuumierter ABS ungeschält"),
IFERROR(IF(VLOOKUP(O949,[1]Vakuumiert!$H:$I,2,FALSE)=0,"Vakuumierter VOS geschält"),
IFERROR(IF(VLOOKUP(O949,[1]Vakuumiert!$K:$L,2,FALSE)=0,"Vakuumierter VOS vegan"),
IFERROR(IF(VLOOKUP(O949,[1]Vakuumiert!$N:$O,2,FALSE)=0,"Vakuumierter VOS Zipfel"),
IFERROR(IF(VLOOKUP(O949,[1]Vakuumiert!$Q:$R,2,FALSE)=0,"Vakuumiert geschält"),
IFERROR(IF(VLOOKUP(O949,'[1]vakuumierte Fertigprodukte'!$B:$C,2,FALSE)=0,"Fertigprodukte"),
IFERROR(IF(VLOOKUP(O949,'[1]vakuumierte Fertigprodukte'!$E:$FI,2,FALSE)=0,"Vakuumierte Zipfel"),
IFERROR(IF(VLOOKUP(O949,[1]Wurste!$B:$C,2,FALSE)=0,"Räucherwürste"),
IFERROR(IF(VLOOKUP(O949,[1]Wurste!$E:$F,2,FALSE)=0,"URW/URGW Wurst"),
IFERROR(IF(VLOOKUP(O949,[1]Wurste!$H:$I,2,FALSE)=0,"HF-Wurst Vegan"),
IFERROR(IF(VLOOKUP(O949,[1]Wurste!$K:$L,2,FALSE)=0,"320er ohne Würste"),
IFERROR(IF(AND(OR(Abfalldokumentation!$A949="BU3",Abfalldokumentation!$A949="Verkauf"),Abfalldokumentation!$F949="Schimmel",Abfalldokumentation!$G949="keinen Abnehmer/kein Schälpersonal"),"Div. Zipfel, ES ohne Verwendung",VLOOKUP(Abfalldokumentation!$E949,Produktgruppen!A:B,2,FALSE)),"-")))))))))))))))))))))))</f>
        <v>Rohware</v>
      </c>
      <c r="E949" s="76" t="str">
        <f>IFERROR(VLOOKUP(Abfalldokumentation!$O949,Artikel!A:C,3,FALSE),Abfalldokumentation!$O949)</f>
        <v>Blöcke</v>
      </c>
      <c r="F949" s="76" t="str">
        <f>VLOOKUP(T949,'Liste Gründe'!A:D,2,FALSE)</f>
        <v>Schimmel</v>
      </c>
      <c r="G949" s="75" t="str">
        <f>IF(ISBLANK(V949),VLOOKUP(Abfalldokumentation!$P949,'Liste Gründe'!A:D,3,FALSE),V949)</f>
        <v>Luftzieher/Folienriss durch Transport</v>
      </c>
      <c r="H949" s="76" t="str">
        <f>IF(ISBLANK(Abfalldokumentation!$W949),"-",Abfalldokumentation!$W949)</f>
        <v>-</v>
      </c>
      <c r="I949" s="76">
        <f t="shared" si="99"/>
        <v>40</v>
      </c>
      <c r="J949" s="76" t="str">
        <f t="shared" si="100"/>
        <v>Produkte</v>
      </c>
      <c r="K949" s="76" t="str">
        <f t="shared" si="101"/>
        <v>BUs</v>
      </c>
      <c r="L949" s="76" t="str">
        <f t="shared" si="102"/>
        <v>Symptome</v>
      </c>
      <c r="M949" s="76" t="str">
        <f>IFERROR(VLOOKUP(Abfalldokumentation!$O949,Kennzahlen!S:V,3,FALSE)*Abfalldokumentation!$B949,"0")</f>
        <v>0</v>
      </c>
      <c r="N949" s="76" t="str">
        <f>IF(ISBLANK(Q949),VLOOKUP(Abfalldokumentation!$O949,'Linien - BU'!R:S,2,FALSE),Q949)</f>
        <v>BU2</v>
      </c>
      <c r="O949" s="77" t="str">
        <f t="shared" si="103"/>
        <v>Blöcke</v>
      </c>
      <c r="P949" s="77">
        <f t="shared" si="104"/>
        <v>12</v>
      </c>
      <c r="Q949" s="45" t="s">
        <v>7</v>
      </c>
      <c r="R949" s="46" t="s">
        <v>208</v>
      </c>
      <c r="S949" s="46">
        <v>49.5</v>
      </c>
      <c r="T949" s="46">
        <v>12</v>
      </c>
      <c r="U949" s="47">
        <v>44476</v>
      </c>
      <c r="V949" s="48" t="s">
        <v>30</v>
      </c>
      <c r="W949" s="46" t="s">
        <v>54</v>
      </c>
      <c r="X949" s="50" t="str">
        <f>IFERROR(VLOOKUP(Abfalldokumentation!$R949,Artikel!A:C,3,FALSE),Abfalldokumentation!$R949)</f>
        <v>Blöcke</v>
      </c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spans="1:40" ht="30" hidden="1" customHeight="1" x14ac:dyDescent="0.25">
      <c r="A950" s="78" t="str">
        <f>VLOOKUP(N950,'Linien - BU'!A:B,2,FALSE)</f>
        <v>BU3</v>
      </c>
      <c r="B950" s="79">
        <f t="shared" si="98"/>
        <v>16</v>
      </c>
      <c r="C950" s="80">
        <f>Abfalldokumentation!$U950</f>
        <v>44476</v>
      </c>
      <c r="D950" s="69" t="str">
        <f>IFERROR(IF(VLOOKUP(O950,'[1]Rohware 230'!$B:$C,2,FALSE)=0,"Rohware"),
IFERROR(IF(VLOOKUP(O950,[1]Sammelnr.!$B:$C,2,FALSE)=0,"Sammelnr. ungeschält ABS"),
IFERROR(IF(VLOOKUP(O950,[1]Sammelnr.!$E:$F,2,FALSE)=0,"Sammelnr. ungeschält VS"),
IFERROR(IF(VLOOKUP(O950,[1]Sammelnr.!$H:$I,2,FALSE)=0,"Sammelnr. geschält"),
IFERROR(IF(VLOOKUP(O950,[1]Offen!$B:$C,2,FALSE)=0,"Offen ungeschält ABS"),
IFERROR(IF(VLOOKUP(O950,[1]Offen!$E:$F,2,FALSE)=0,"Offen ungeschält VOS"),
IFERROR(IF(VLOOKUP(O950,[1]Offen!$H:$I,2,FALSE)=0,"Offen geschält RW"),
IFERROR(IF(VLOOKUP(O950,[1]Offen!$K:$L,2,FALSE)=0,"Offen vegan"),
IFERROR(IF(VLOOKUP(O950,[1]Offen!$N:$O,2,FALSE)=0,"Offen Zipfel"),
IFERROR(IF(VLOOKUP(O950,[1]Offen!$Q:$R,2,FALSE)=0,"Offen Endstücke"),
IFERROR(IF(VLOOKUP(O950,[1]Vakuumiert!$B:$C,2,FALSE)=0,"Vakuumierter VOS ungeschält"),
IFERROR(IF(VLOOKUP(O950,[1]Vakuumiert!$E:$F,2,FALSE)=0,"Vakuumierter ABS ungeschält"),
IFERROR(IF(VLOOKUP(O950,[1]Vakuumiert!$H:$I,2,FALSE)=0,"Vakuumierter VOS geschält"),
IFERROR(IF(VLOOKUP(O950,[1]Vakuumiert!$K:$L,2,FALSE)=0,"Vakuumierter VOS vegan"),
IFERROR(IF(VLOOKUP(O950,[1]Vakuumiert!$N:$O,2,FALSE)=0,"Vakuumierter VOS Zipfel"),
IFERROR(IF(VLOOKUP(O950,[1]Vakuumiert!$Q:$R,2,FALSE)=0,"Vakuumiert geschält"),
IFERROR(IF(VLOOKUP(O950,'[1]vakuumierte Fertigprodukte'!$B:$C,2,FALSE)=0,"Fertigprodukte"),
IFERROR(IF(VLOOKUP(O950,'[1]vakuumierte Fertigprodukte'!$E:$FI,2,FALSE)=0,"Vakuumierte Zipfel"),
IFERROR(IF(VLOOKUP(O950,[1]Wurste!$B:$C,2,FALSE)=0,"Räucherwürste"),
IFERROR(IF(VLOOKUP(O950,[1]Wurste!$E:$F,2,FALSE)=0,"URW/URGW Wurst"),
IFERROR(IF(VLOOKUP(O950,[1]Wurste!$H:$I,2,FALSE)=0,"HF-Wurst Vegan"),
IFERROR(IF(VLOOKUP(O950,[1]Wurste!$K:$L,2,FALSE)=0,"320er ohne Würste"),
IFERROR(IF(AND(OR(Abfalldokumentation!$A950="BU3",Abfalldokumentation!$A950="Verkauf"),Abfalldokumentation!$F950="Schimmel",Abfalldokumentation!$G950="keinen Abnehmer/kein Schälpersonal"),"Div. Zipfel, ES ohne Verwendung",VLOOKUP(Abfalldokumentation!$E950,Produktgruppen!A:B,2,FALSE)),"-")))))))))))))))))))))))</f>
        <v>Vorschmelz</v>
      </c>
      <c r="E950" s="81" t="str">
        <f>IFERROR(VLOOKUP(Abfalldokumentation!$O950,Artikel!A:C,3,FALSE),Abfalldokumentation!$O950)</f>
        <v>Vorschmelz Diverses</v>
      </c>
      <c r="F950" s="81" t="str">
        <f>VLOOKUP(T950,'Liste Gründe'!A:D,2,FALSE)</f>
        <v>Linienbezogen</v>
      </c>
      <c r="G950" s="80" t="str">
        <f>IF(ISBLANK(V950),VLOOKUP(Abfalldokumentation!$P950,'Liste Gründe'!A:D,3,FALSE),V950)</f>
        <v>Maschinenabfall</v>
      </c>
      <c r="H950" s="81" t="str">
        <f>IF(ISBLANK(Abfalldokumentation!$W950),"-",Abfalldokumentation!$W950)</f>
        <v>-</v>
      </c>
      <c r="I950" s="81">
        <f t="shared" si="99"/>
        <v>40</v>
      </c>
      <c r="J950" s="81" t="str">
        <f t="shared" si="100"/>
        <v>Produkte</v>
      </c>
      <c r="K950" s="81" t="str">
        <f t="shared" si="101"/>
        <v>BUs</v>
      </c>
      <c r="L950" s="81" t="str">
        <f t="shared" si="102"/>
        <v>Symptome</v>
      </c>
      <c r="M950" s="81" t="str">
        <f>IFERROR(VLOOKUP(Abfalldokumentation!$O950,Kennzahlen!S:V,3,FALSE)*Abfalldokumentation!$B950,"0")</f>
        <v>0</v>
      </c>
      <c r="N950" s="81" t="str">
        <f>IF(ISBLANK(Q950),VLOOKUP(Abfalldokumentation!$O950,'Linien - BU'!R:S,2,FALSE),Q950)</f>
        <v>BU3</v>
      </c>
      <c r="O950" s="77" t="str">
        <f t="shared" si="103"/>
        <v>Vorschmelz Diverses</v>
      </c>
      <c r="P950" s="77">
        <f t="shared" si="104"/>
        <v>30</v>
      </c>
      <c r="Q950" s="39" t="s">
        <v>8</v>
      </c>
      <c r="R950" s="46" t="s">
        <v>56</v>
      </c>
      <c r="S950" s="40">
        <v>16</v>
      </c>
      <c r="T950" s="40">
        <v>30</v>
      </c>
      <c r="U950" s="41">
        <v>44476</v>
      </c>
      <c r="V950" s="42" t="s">
        <v>55</v>
      </c>
      <c r="W950" s="40" t="s">
        <v>54</v>
      </c>
      <c r="X950" s="44" t="str">
        <f>IFERROR(VLOOKUP(Abfalldokumentation!$R950,Artikel!A:C,3,FALSE),Abfalldokumentation!$R950)</f>
        <v>Vorschmelz Diverses</v>
      </c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spans="1:40" ht="30" customHeight="1" x14ac:dyDescent="0.25">
      <c r="A951" s="73" t="str">
        <f>VLOOKUP(N951,'Linien - BU'!A:B,2,FALSE)</f>
        <v>BU1</v>
      </c>
      <c r="B951" s="74">
        <f t="shared" si="98"/>
        <v>328</v>
      </c>
      <c r="C951" s="75">
        <f>Abfalldokumentation!$U951</f>
        <v>44476</v>
      </c>
      <c r="D951" s="69" t="str">
        <f>IFERROR(IF(VLOOKUP(O951,'[1]Rohware 230'!$B:$C,2,FALSE)=0,"Rohware"),
IFERROR(IF(VLOOKUP(O951,[1]Sammelnr.!$B:$C,2,FALSE)=0,"Sammelnr. ungeschält ABS"),
IFERROR(IF(VLOOKUP(O951,[1]Sammelnr.!$E:$F,2,FALSE)=0,"Sammelnr. ungeschält VS"),
IFERROR(IF(VLOOKUP(O951,[1]Sammelnr.!$H:$I,2,FALSE)=0,"Sammelnr. geschält"),
IFERROR(IF(VLOOKUP(O951,[1]Offen!$B:$C,2,FALSE)=0,"Offen ungeschält ABS"),
IFERROR(IF(VLOOKUP(O951,[1]Offen!$E:$F,2,FALSE)=0,"Offen ungeschält VOS"),
IFERROR(IF(VLOOKUP(O951,[1]Offen!$H:$I,2,FALSE)=0,"Offen geschält RW"),
IFERROR(IF(VLOOKUP(O951,[1]Offen!$K:$L,2,FALSE)=0,"Offen vegan"),
IFERROR(IF(VLOOKUP(O951,[1]Offen!$N:$O,2,FALSE)=0,"Offen Zipfel"),
IFERROR(IF(VLOOKUP(O951,[1]Offen!$Q:$R,2,FALSE)=0,"Offen Endstücke"),
IFERROR(IF(VLOOKUP(O951,[1]Vakuumiert!$B:$C,2,FALSE)=0,"Vakuumierter VOS ungeschält"),
IFERROR(IF(VLOOKUP(O951,[1]Vakuumiert!$E:$F,2,FALSE)=0,"Vakuumierter ABS ungeschält"),
IFERROR(IF(VLOOKUP(O951,[1]Vakuumiert!$H:$I,2,FALSE)=0,"Vakuumierter VOS geschält"),
IFERROR(IF(VLOOKUP(O951,[1]Vakuumiert!$K:$L,2,FALSE)=0,"Vakuumierter VOS vegan"),
IFERROR(IF(VLOOKUP(O951,[1]Vakuumiert!$N:$O,2,FALSE)=0,"Vakuumierter VOS Zipfel"),
IFERROR(IF(VLOOKUP(O951,[1]Vakuumiert!$Q:$R,2,FALSE)=0,"Vakuumiert geschält"),
IFERROR(IF(VLOOKUP(O951,'[1]vakuumierte Fertigprodukte'!$B:$C,2,FALSE)=0,"Fertigprodukte"),
IFERROR(IF(VLOOKUP(O951,'[1]vakuumierte Fertigprodukte'!$E:$FI,2,FALSE)=0,"Vakuumierte Zipfel"),
IFERROR(IF(VLOOKUP(O951,[1]Wurste!$B:$C,2,FALSE)=0,"Räucherwürste"),
IFERROR(IF(VLOOKUP(O951,[1]Wurste!$E:$F,2,FALSE)=0,"URW/URGW Wurst"),
IFERROR(IF(VLOOKUP(O951,[1]Wurste!$H:$I,2,FALSE)=0,"HF-Wurst Vegan"),
IFERROR(IF(VLOOKUP(O951,[1]Wurste!$K:$L,2,FALSE)=0,"320er ohne Würste"),
IFERROR(IF(AND(OR(Abfalldokumentation!$A951="BU3",Abfalldokumentation!$A951="Verkauf"),Abfalldokumentation!$F951="Schimmel",Abfalldokumentation!$G951="keinen Abnehmer/kein Schälpersonal"),"Div. Zipfel, ES ohne Verwendung",VLOOKUP(Abfalldokumentation!$E951,Produktgruppen!A:B,2,FALSE)),"-")))))))))))))))))))))))</f>
        <v>Diverses</v>
      </c>
      <c r="E951" s="76" t="str">
        <f>IFERROR(VLOOKUP(Abfalldokumentation!$O951,Artikel!A:C,3,FALSE),Abfalldokumentation!$O951)</f>
        <v>Diverses</v>
      </c>
      <c r="F951" s="76" t="str">
        <f>VLOOKUP(T951,'Liste Gründe'!A:D,2,FALSE)</f>
        <v>Linienbezogen</v>
      </c>
      <c r="G951" s="75" t="str">
        <f>IF(ISBLANK(V951),VLOOKUP(Abfalldokumentation!$P951,'Liste Gründe'!A:D,3,FALSE),V951)</f>
        <v>Darm geplatzt</v>
      </c>
      <c r="H951" s="76" t="str">
        <f>IF(ISBLANK(Abfalldokumentation!$W951),"-",Abfalldokumentation!$W951)</f>
        <v>-</v>
      </c>
      <c r="I951" s="76">
        <f t="shared" si="99"/>
        <v>40</v>
      </c>
      <c r="J951" s="76" t="str">
        <f t="shared" si="100"/>
        <v>Produkte</v>
      </c>
      <c r="K951" s="76" t="str">
        <f t="shared" si="101"/>
        <v>BUs</v>
      </c>
      <c r="L951" s="76" t="str">
        <f t="shared" si="102"/>
        <v>Symptome</v>
      </c>
      <c r="M951" s="76" t="str">
        <f>IFERROR(VLOOKUP(Abfalldokumentation!$O951,Kennzahlen!S:V,3,FALSE)*Abfalldokumentation!$B951,"0")</f>
        <v>0</v>
      </c>
      <c r="N951" s="76" t="str">
        <f>IF(ISBLANK(Q951),VLOOKUP(Abfalldokumentation!$O951,'Linien - BU'!R:S,2,FALSE),Q951)</f>
        <v>Abfüllung</v>
      </c>
      <c r="O951" s="77" t="str">
        <f t="shared" si="103"/>
        <v>Diverses</v>
      </c>
      <c r="P951" s="77">
        <f t="shared" si="104"/>
        <v>34</v>
      </c>
      <c r="Q951" s="45" t="s">
        <v>180</v>
      </c>
      <c r="R951" s="46" t="s">
        <v>110</v>
      </c>
      <c r="S951" s="46">
        <v>328</v>
      </c>
      <c r="T951" s="40">
        <v>34</v>
      </c>
      <c r="U951" s="47">
        <v>44476</v>
      </c>
      <c r="V951" s="48"/>
      <c r="W951" s="46" t="s">
        <v>54</v>
      </c>
      <c r="X951" s="50" t="str">
        <f>IFERROR(VLOOKUP(Abfalldokumentation!$R951,Artikel!A:C,3,FALSE),Abfalldokumentation!$R951)</f>
        <v>Diverses</v>
      </c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spans="1:40" ht="30" hidden="1" customHeight="1" x14ac:dyDescent="0.25">
      <c r="A952" s="78" t="str">
        <f>VLOOKUP(N952,'Linien - BU'!A:B,2,FALSE)</f>
        <v>BU4</v>
      </c>
      <c r="B952" s="79">
        <f t="shared" si="98"/>
        <v>18</v>
      </c>
      <c r="C952" s="80">
        <f>Abfalldokumentation!$U952</f>
        <v>44476</v>
      </c>
      <c r="D952" s="69" t="str">
        <f>IFERROR(IF(VLOOKUP(O952,'[1]Rohware 230'!$B:$C,2,FALSE)=0,"Rohware"),
IFERROR(IF(VLOOKUP(O952,[1]Sammelnr.!$B:$C,2,FALSE)=0,"Sammelnr. ungeschält ABS"),
IFERROR(IF(VLOOKUP(O952,[1]Sammelnr.!$E:$F,2,FALSE)=0,"Sammelnr. ungeschält VS"),
IFERROR(IF(VLOOKUP(O952,[1]Sammelnr.!$H:$I,2,FALSE)=0,"Sammelnr. geschält"),
IFERROR(IF(VLOOKUP(O952,[1]Offen!$B:$C,2,FALSE)=0,"Offen ungeschält ABS"),
IFERROR(IF(VLOOKUP(O952,[1]Offen!$E:$F,2,FALSE)=0,"Offen ungeschält VOS"),
IFERROR(IF(VLOOKUP(O952,[1]Offen!$H:$I,2,FALSE)=0,"Offen geschält RW"),
IFERROR(IF(VLOOKUP(O952,[1]Offen!$K:$L,2,FALSE)=0,"Offen vegan"),
IFERROR(IF(VLOOKUP(O952,[1]Offen!$N:$O,2,FALSE)=0,"Offen Zipfel"),
IFERROR(IF(VLOOKUP(O952,[1]Offen!$Q:$R,2,FALSE)=0,"Offen Endstücke"),
IFERROR(IF(VLOOKUP(O952,[1]Vakuumiert!$B:$C,2,FALSE)=0,"Vakuumierter VOS ungeschält"),
IFERROR(IF(VLOOKUP(O952,[1]Vakuumiert!$E:$F,2,FALSE)=0,"Vakuumierter ABS ungeschält"),
IFERROR(IF(VLOOKUP(O952,[1]Vakuumiert!$H:$I,2,FALSE)=0,"Vakuumierter VOS geschält"),
IFERROR(IF(VLOOKUP(O952,[1]Vakuumiert!$K:$L,2,FALSE)=0,"Vakuumierter VOS vegan"),
IFERROR(IF(VLOOKUP(O952,[1]Vakuumiert!$N:$O,2,FALSE)=0,"Vakuumierter VOS Zipfel"),
IFERROR(IF(VLOOKUP(O952,[1]Vakuumiert!$Q:$R,2,FALSE)=0,"Vakuumiert geschält"),
IFERROR(IF(VLOOKUP(O952,'[1]vakuumierte Fertigprodukte'!$B:$C,2,FALSE)=0,"Fertigprodukte"),
IFERROR(IF(VLOOKUP(O952,'[1]vakuumierte Fertigprodukte'!$E:$FI,2,FALSE)=0,"Vakuumierte Zipfel"),
IFERROR(IF(VLOOKUP(O952,[1]Wurste!$B:$C,2,FALSE)=0,"Räucherwürste"),
IFERROR(IF(VLOOKUP(O952,[1]Wurste!$E:$F,2,FALSE)=0,"URW/URGW Wurst"),
IFERROR(IF(VLOOKUP(O952,[1]Wurste!$H:$I,2,FALSE)=0,"HF-Wurst Vegan"),
IFERROR(IF(VLOOKUP(O952,[1]Wurste!$K:$L,2,FALSE)=0,"320er ohne Würste"),
IFERROR(IF(AND(OR(Abfalldokumentation!$A952="BU3",Abfalldokumentation!$A952="Verkauf"),Abfalldokumentation!$F952="Schimmel",Abfalldokumentation!$G952="keinen Abnehmer/kein Schälpersonal"),"Div. Zipfel, ES ohne Verwendung",VLOOKUP(Abfalldokumentation!$E952,Produktgruppen!A:B,2,FALSE)),"-")))))))))))))))))))))))</f>
        <v>Diverses</v>
      </c>
      <c r="E952" s="81" t="str">
        <f>IFERROR(VLOOKUP(Abfalldokumentation!$O952,Artikel!A:C,3,FALSE),Abfalldokumentation!$O952)</f>
        <v>Diverses</v>
      </c>
      <c r="F952" s="81" t="str">
        <f>VLOOKUP(T952,'Liste Gründe'!A:D,2,FALSE)</f>
        <v>Linienbezogen</v>
      </c>
      <c r="G952" s="80" t="str">
        <f>IF(ISBLANK(V952),VLOOKUP(Abfalldokumentation!$P952,'Liste Gründe'!A:D,3,FALSE),V952)</f>
        <v>Maschinenabfall</v>
      </c>
      <c r="H952" s="81" t="str">
        <f>IF(ISBLANK(Abfalldokumentation!$W952),"-",Abfalldokumentation!$W952)</f>
        <v>-</v>
      </c>
      <c r="I952" s="81">
        <f t="shared" si="99"/>
        <v>40</v>
      </c>
      <c r="J952" s="81" t="str">
        <f t="shared" si="100"/>
        <v>Produkte</v>
      </c>
      <c r="K952" s="81" t="str">
        <f t="shared" si="101"/>
        <v>BUs</v>
      </c>
      <c r="L952" s="81" t="str">
        <f t="shared" si="102"/>
        <v>Symptome</v>
      </c>
      <c r="M952" s="81" t="str">
        <f>IFERROR(VLOOKUP(Abfalldokumentation!$O952,Kennzahlen!S:V,3,FALSE)*Abfalldokumentation!$B952,"0")</f>
        <v>0</v>
      </c>
      <c r="N952" s="81" t="str">
        <f>IF(ISBLANK(Q952),VLOOKUP(Abfalldokumentation!$O952,'Linien - BU'!R:S,2,FALSE),Q952)</f>
        <v>BU4</v>
      </c>
      <c r="O952" s="77" t="str">
        <f t="shared" si="103"/>
        <v>Diverses</v>
      </c>
      <c r="P952" s="77">
        <f t="shared" si="104"/>
        <v>30</v>
      </c>
      <c r="Q952" s="39" t="s">
        <v>9</v>
      </c>
      <c r="R952" s="40" t="s">
        <v>110</v>
      </c>
      <c r="S952" s="40">
        <v>18</v>
      </c>
      <c r="T952" s="40">
        <v>30</v>
      </c>
      <c r="U952" s="41">
        <v>44476</v>
      </c>
      <c r="V952" s="42"/>
      <c r="W952" s="40" t="s">
        <v>54</v>
      </c>
      <c r="X952" s="44" t="str">
        <f>IFERROR(VLOOKUP(Abfalldokumentation!$R952,Artikel!A:C,3,FALSE),Abfalldokumentation!$R952)</f>
        <v>Diverses</v>
      </c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spans="1:40" ht="30" hidden="1" customHeight="1" x14ac:dyDescent="0.25">
      <c r="A953" s="73" t="str">
        <f>VLOOKUP(N953,'Linien - BU'!A:B,2,FALSE)</f>
        <v>BU3</v>
      </c>
      <c r="B953" s="74">
        <f t="shared" si="98"/>
        <v>17</v>
      </c>
      <c r="C953" s="75">
        <f>Abfalldokumentation!$U953</f>
        <v>44476</v>
      </c>
      <c r="D953" s="69" t="str">
        <f>IFERROR(IF(VLOOKUP(O953,'[1]Rohware 230'!$B:$C,2,FALSE)=0,"Rohware"),
IFERROR(IF(VLOOKUP(O953,[1]Sammelnr.!$B:$C,2,FALSE)=0,"Sammelnr. ungeschält ABS"),
IFERROR(IF(VLOOKUP(O953,[1]Sammelnr.!$E:$F,2,FALSE)=0,"Sammelnr. ungeschält VS"),
IFERROR(IF(VLOOKUP(O953,[1]Sammelnr.!$H:$I,2,FALSE)=0,"Sammelnr. geschält"),
IFERROR(IF(VLOOKUP(O953,[1]Offen!$B:$C,2,FALSE)=0,"Offen ungeschält ABS"),
IFERROR(IF(VLOOKUP(O953,[1]Offen!$E:$F,2,FALSE)=0,"Offen ungeschält VOS"),
IFERROR(IF(VLOOKUP(O953,[1]Offen!$H:$I,2,FALSE)=0,"Offen geschält RW"),
IFERROR(IF(VLOOKUP(O953,[1]Offen!$K:$L,2,FALSE)=0,"Offen vegan"),
IFERROR(IF(VLOOKUP(O953,[1]Offen!$N:$O,2,FALSE)=0,"Offen Zipfel"),
IFERROR(IF(VLOOKUP(O953,[1]Offen!$Q:$R,2,FALSE)=0,"Offen Endstücke"),
IFERROR(IF(VLOOKUP(O953,[1]Vakuumiert!$B:$C,2,FALSE)=0,"Vakuumierter VOS ungeschält"),
IFERROR(IF(VLOOKUP(O953,[1]Vakuumiert!$E:$F,2,FALSE)=0,"Vakuumierter ABS ungeschält"),
IFERROR(IF(VLOOKUP(O953,[1]Vakuumiert!$H:$I,2,FALSE)=0,"Vakuumierter VOS geschält"),
IFERROR(IF(VLOOKUP(O953,[1]Vakuumiert!$K:$L,2,FALSE)=0,"Vakuumierter VOS vegan"),
IFERROR(IF(VLOOKUP(O953,[1]Vakuumiert!$N:$O,2,FALSE)=0,"Vakuumierter VOS Zipfel"),
IFERROR(IF(VLOOKUP(O953,[1]Vakuumiert!$Q:$R,2,FALSE)=0,"Vakuumiert geschält"),
IFERROR(IF(VLOOKUP(O953,'[1]vakuumierte Fertigprodukte'!$B:$C,2,FALSE)=0,"Fertigprodukte"),
IFERROR(IF(VLOOKUP(O953,'[1]vakuumierte Fertigprodukte'!$E:$FI,2,FALSE)=0,"Vakuumierte Zipfel"),
IFERROR(IF(VLOOKUP(O953,[1]Wurste!$B:$C,2,FALSE)=0,"Räucherwürste"),
IFERROR(IF(VLOOKUP(O953,[1]Wurste!$E:$F,2,FALSE)=0,"URW/URGW Wurst"),
IFERROR(IF(VLOOKUP(O953,[1]Wurste!$H:$I,2,FALSE)=0,"HF-Wurst Vegan"),
IFERROR(IF(VLOOKUP(O953,[1]Wurste!$K:$L,2,FALSE)=0,"320er ohne Würste"),
IFERROR(IF(AND(OR(Abfalldokumentation!$A953="BU3",Abfalldokumentation!$A953="Verkauf"),Abfalldokumentation!$F953="Schimmel",Abfalldokumentation!$G953="keinen Abnehmer/kein Schälpersonal"),"Div. Zipfel, ES ohne Verwendung",VLOOKUP(Abfalldokumentation!$E953,Produktgruppen!A:B,2,FALSE)),"-")))))))))))))))))))))))</f>
        <v>-</v>
      </c>
      <c r="E953" s="76" t="str">
        <f>IFERROR(VLOOKUP(Abfalldokumentation!$O953,Artikel!A:C,3,FALSE),Abfalldokumentation!$O953)</f>
        <v>Maschinenabfall</v>
      </c>
      <c r="F953" s="76" t="str">
        <f>VLOOKUP(T953,'Liste Gründe'!A:D,2,FALSE)</f>
        <v>Linienbezogen</v>
      </c>
      <c r="G953" s="75" t="str">
        <f>IF(ISBLANK(V953),VLOOKUP(Abfalldokumentation!$P953,'Liste Gründe'!A:D,3,FALSE),V953)</f>
        <v>Maschinenabfall</v>
      </c>
      <c r="H953" s="76" t="str">
        <f>IF(ISBLANK(Abfalldokumentation!$W953),"-",Abfalldokumentation!$W953)</f>
        <v>-</v>
      </c>
      <c r="I953" s="76">
        <f t="shared" si="99"/>
        <v>40</v>
      </c>
      <c r="J953" s="76" t="str">
        <f t="shared" si="100"/>
        <v>Produkte</v>
      </c>
      <c r="K953" s="76" t="str">
        <f t="shared" si="101"/>
        <v>BUs</v>
      </c>
      <c r="L953" s="76" t="str">
        <f t="shared" si="102"/>
        <v>Symptome</v>
      </c>
      <c r="M953" s="76" t="str">
        <f>IFERROR(VLOOKUP(Abfalldokumentation!$O953,Kennzahlen!S:V,3,FALSE)*Abfalldokumentation!$B953,"0")</f>
        <v>0</v>
      </c>
      <c r="N953" s="76" t="str">
        <f>IF(ISBLANK(Q953),VLOOKUP(Abfalldokumentation!$O953,'Linien - BU'!R:S,2,FALSE),Q953)</f>
        <v>L35</v>
      </c>
      <c r="O953" s="77" t="str">
        <f t="shared" si="103"/>
        <v>Maschinenabfall</v>
      </c>
      <c r="P953" s="77">
        <f t="shared" si="104"/>
        <v>30</v>
      </c>
      <c r="Q953" s="45" t="s">
        <v>308</v>
      </c>
      <c r="R953" s="40" t="s">
        <v>55</v>
      </c>
      <c r="S953" s="46">
        <v>17</v>
      </c>
      <c r="T953" s="46">
        <v>30</v>
      </c>
      <c r="U953" s="47">
        <v>44476</v>
      </c>
      <c r="V953" s="48"/>
      <c r="W953" s="46" t="s">
        <v>54</v>
      </c>
      <c r="X953" s="50" t="str">
        <f>IFERROR(VLOOKUP(Abfalldokumentation!$R953,Artikel!A:C,3,FALSE),Abfalldokumentation!$R953)</f>
        <v>Maschinenabfall</v>
      </c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spans="1:40" ht="30" hidden="1" customHeight="1" x14ac:dyDescent="0.25">
      <c r="A954" s="78" t="str">
        <f>VLOOKUP(N954,'Linien - BU'!A:B,2,FALSE)</f>
        <v>BU3</v>
      </c>
      <c r="B954" s="79">
        <f t="shared" si="98"/>
        <v>22</v>
      </c>
      <c r="C954" s="80">
        <f>Abfalldokumentation!$U954</f>
        <v>44476</v>
      </c>
      <c r="D954" s="69" t="str">
        <f>IFERROR(IF(VLOOKUP(O954,'[1]Rohware 230'!$B:$C,2,FALSE)=0,"Rohware"),
IFERROR(IF(VLOOKUP(O954,[1]Sammelnr.!$B:$C,2,FALSE)=0,"Sammelnr. ungeschält ABS"),
IFERROR(IF(VLOOKUP(O954,[1]Sammelnr.!$E:$F,2,FALSE)=0,"Sammelnr. ungeschält VS"),
IFERROR(IF(VLOOKUP(O954,[1]Sammelnr.!$H:$I,2,FALSE)=0,"Sammelnr. geschält"),
IFERROR(IF(VLOOKUP(O954,[1]Offen!$B:$C,2,FALSE)=0,"Offen ungeschält ABS"),
IFERROR(IF(VLOOKUP(O954,[1]Offen!$E:$F,2,FALSE)=0,"Offen ungeschält VOS"),
IFERROR(IF(VLOOKUP(O954,[1]Offen!$H:$I,2,FALSE)=0,"Offen geschält RW"),
IFERROR(IF(VLOOKUP(O954,[1]Offen!$K:$L,2,FALSE)=0,"Offen vegan"),
IFERROR(IF(VLOOKUP(O954,[1]Offen!$N:$O,2,FALSE)=0,"Offen Zipfel"),
IFERROR(IF(VLOOKUP(O954,[1]Offen!$Q:$R,2,FALSE)=0,"Offen Endstücke"),
IFERROR(IF(VLOOKUP(O954,[1]Vakuumiert!$B:$C,2,FALSE)=0,"Vakuumierter VOS ungeschält"),
IFERROR(IF(VLOOKUP(O954,[1]Vakuumiert!$E:$F,2,FALSE)=0,"Vakuumierter ABS ungeschält"),
IFERROR(IF(VLOOKUP(O954,[1]Vakuumiert!$H:$I,2,FALSE)=0,"Vakuumierter VOS geschält"),
IFERROR(IF(VLOOKUP(O954,[1]Vakuumiert!$K:$L,2,FALSE)=0,"Vakuumierter VOS vegan"),
IFERROR(IF(VLOOKUP(O954,[1]Vakuumiert!$N:$O,2,FALSE)=0,"Vakuumierter VOS Zipfel"),
IFERROR(IF(VLOOKUP(O954,[1]Vakuumiert!$Q:$R,2,FALSE)=0,"Vakuumiert geschält"),
IFERROR(IF(VLOOKUP(O954,'[1]vakuumierte Fertigprodukte'!$B:$C,2,FALSE)=0,"Fertigprodukte"),
IFERROR(IF(VLOOKUP(O954,'[1]vakuumierte Fertigprodukte'!$E:$FI,2,FALSE)=0,"Vakuumierte Zipfel"),
IFERROR(IF(VLOOKUP(O954,[1]Wurste!$B:$C,2,FALSE)=0,"Räucherwürste"),
IFERROR(IF(VLOOKUP(O954,[1]Wurste!$E:$F,2,FALSE)=0,"URW/URGW Wurst"),
IFERROR(IF(VLOOKUP(O954,[1]Wurste!$H:$I,2,FALSE)=0,"HF-Wurst Vegan"),
IFERROR(IF(VLOOKUP(O954,[1]Wurste!$K:$L,2,FALSE)=0,"320er ohne Würste"),
IFERROR(IF(AND(OR(Abfalldokumentation!$A954="BU3",Abfalldokumentation!$A954="Verkauf"),Abfalldokumentation!$F954="Schimmel",Abfalldokumentation!$G954="keinen Abnehmer/kein Schälpersonal"),"Div. Zipfel, ES ohne Verwendung",VLOOKUP(Abfalldokumentation!$E954,Produktgruppen!A:B,2,FALSE)),"-")))))))))))))))))))))))</f>
        <v>-</v>
      </c>
      <c r="E954" s="81" t="str">
        <f>IFERROR(VLOOKUP(Abfalldokumentation!$O954,Artikel!A:C,3,FALSE),Abfalldokumentation!$O954)</f>
        <v>Maschinenabfall</v>
      </c>
      <c r="F954" s="81" t="str">
        <f>VLOOKUP(T954,'Liste Gründe'!A:D,2,FALSE)</f>
        <v>Linienbezogen</v>
      </c>
      <c r="G954" s="80" t="str">
        <f>IF(ISBLANK(V954),VLOOKUP(Abfalldokumentation!$P954,'Liste Gründe'!A:D,3,FALSE),V954)</f>
        <v>Maschinenabfall</v>
      </c>
      <c r="H954" s="81" t="str">
        <f>IF(ISBLANK(Abfalldokumentation!$W954),"-",Abfalldokumentation!$W954)</f>
        <v>-</v>
      </c>
      <c r="I954" s="81">
        <f t="shared" si="99"/>
        <v>40</v>
      </c>
      <c r="J954" s="81" t="str">
        <f t="shared" si="100"/>
        <v>Produkte</v>
      </c>
      <c r="K954" s="81" t="str">
        <f t="shared" si="101"/>
        <v>BUs</v>
      </c>
      <c r="L954" s="81" t="str">
        <f t="shared" si="102"/>
        <v>Symptome</v>
      </c>
      <c r="M954" s="81" t="str">
        <f>IFERROR(VLOOKUP(Abfalldokumentation!$O954,Kennzahlen!S:V,3,FALSE)*Abfalldokumentation!$B954,"0")</f>
        <v>0</v>
      </c>
      <c r="N954" s="81" t="str">
        <f>IF(ISBLANK(Q954),VLOOKUP(Abfalldokumentation!$O954,'Linien - BU'!R:S,2,FALSE),Q954)</f>
        <v>L11</v>
      </c>
      <c r="O954" s="77" t="str">
        <f t="shared" si="103"/>
        <v>Maschinenabfall</v>
      </c>
      <c r="P954" s="77">
        <f t="shared" si="104"/>
        <v>30</v>
      </c>
      <c r="Q954" s="39" t="s">
        <v>266</v>
      </c>
      <c r="R954" s="40" t="s">
        <v>55</v>
      </c>
      <c r="S954" s="40">
        <v>22</v>
      </c>
      <c r="T954" s="40">
        <v>30</v>
      </c>
      <c r="U954" s="41">
        <v>44476</v>
      </c>
      <c r="V954" s="42"/>
      <c r="W954" s="40" t="s">
        <v>54</v>
      </c>
      <c r="X954" s="44" t="str">
        <f>IFERROR(VLOOKUP(Abfalldokumentation!$R954,Artikel!A:C,3,FALSE),Abfalldokumentation!$R954)</f>
        <v>Maschinenabfall</v>
      </c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spans="1:40" ht="30" hidden="1" customHeight="1" x14ac:dyDescent="0.25">
      <c r="A955" s="73" t="str">
        <f>VLOOKUP(N955,'Linien - BU'!A:B,2,FALSE)</f>
        <v>BU3</v>
      </c>
      <c r="B955" s="74">
        <f t="shared" si="98"/>
        <v>14</v>
      </c>
      <c r="C955" s="75">
        <f>Abfalldokumentation!$U955</f>
        <v>44476</v>
      </c>
      <c r="D955" s="69" t="str">
        <f>IFERROR(IF(VLOOKUP(O955,'[1]Rohware 230'!$B:$C,2,FALSE)=0,"Rohware"),
IFERROR(IF(VLOOKUP(O955,[1]Sammelnr.!$B:$C,2,FALSE)=0,"Sammelnr. ungeschält ABS"),
IFERROR(IF(VLOOKUP(O955,[1]Sammelnr.!$E:$F,2,FALSE)=0,"Sammelnr. ungeschält VS"),
IFERROR(IF(VLOOKUP(O955,[1]Sammelnr.!$H:$I,2,FALSE)=0,"Sammelnr. geschält"),
IFERROR(IF(VLOOKUP(O955,[1]Offen!$B:$C,2,FALSE)=0,"Offen ungeschält ABS"),
IFERROR(IF(VLOOKUP(O955,[1]Offen!$E:$F,2,FALSE)=0,"Offen ungeschält VOS"),
IFERROR(IF(VLOOKUP(O955,[1]Offen!$H:$I,2,FALSE)=0,"Offen geschält RW"),
IFERROR(IF(VLOOKUP(O955,[1]Offen!$K:$L,2,FALSE)=0,"Offen vegan"),
IFERROR(IF(VLOOKUP(O955,[1]Offen!$N:$O,2,FALSE)=0,"Offen Zipfel"),
IFERROR(IF(VLOOKUP(O955,[1]Offen!$Q:$R,2,FALSE)=0,"Offen Endstücke"),
IFERROR(IF(VLOOKUP(O955,[1]Vakuumiert!$B:$C,2,FALSE)=0,"Vakuumierter VOS ungeschält"),
IFERROR(IF(VLOOKUP(O955,[1]Vakuumiert!$E:$F,2,FALSE)=0,"Vakuumierter ABS ungeschält"),
IFERROR(IF(VLOOKUP(O955,[1]Vakuumiert!$H:$I,2,FALSE)=0,"Vakuumierter VOS geschält"),
IFERROR(IF(VLOOKUP(O955,[1]Vakuumiert!$K:$L,2,FALSE)=0,"Vakuumierter VOS vegan"),
IFERROR(IF(VLOOKUP(O955,[1]Vakuumiert!$N:$O,2,FALSE)=0,"Vakuumierter VOS Zipfel"),
IFERROR(IF(VLOOKUP(O955,[1]Vakuumiert!$Q:$R,2,FALSE)=0,"Vakuumiert geschält"),
IFERROR(IF(VLOOKUP(O955,'[1]vakuumierte Fertigprodukte'!$B:$C,2,FALSE)=0,"Fertigprodukte"),
IFERROR(IF(VLOOKUP(O955,'[1]vakuumierte Fertigprodukte'!$E:$FI,2,FALSE)=0,"Vakuumierte Zipfel"),
IFERROR(IF(VLOOKUP(O955,[1]Wurste!$B:$C,2,FALSE)=0,"Räucherwürste"),
IFERROR(IF(VLOOKUP(O955,[1]Wurste!$E:$F,2,FALSE)=0,"URW/URGW Wurst"),
IFERROR(IF(VLOOKUP(O955,[1]Wurste!$H:$I,2,FALSE)=0,"HF-Wurst Vegan"),
IFERROR(IF(VLOOKUP(O955,[1]Wurste!$K:$L,2,FALSE)=0,"320er ohne Würste"),
IFERROR(IF(AND(OR(Abfalldokumentation!$A955="BU3",Abfalldokumentation!$A955="Verkauf"),Abfalldokumentation!$F955="Schimmel",Abfalldokumentation!$G955="keinen Abnehmer/kein Schälpersonal"),"Div. Zipfel, ES ohne Verwendung",VLOOKUP(Abfalldokumentation!$E955,Produktgruppen!A:B,2,FALSE)),"-")))))))))))))))))))))))</f>
        <v>-</v>
      </c>
      <c r="E955" s="76" t="str">
        <f>IFERROR(VLOOKUP(Abfalldokumentation!$O955,Artikel!A:C,3,FALSE),Abfalldokumentation!$O955)</f>
        <v>Maschinenabfall</v>
      </c>
      <c r="F955" s="76" t="str">
        <f>VLOOKUP(T955,'Liste Gründe'!A:D,2,FALSE)</f>
        <v>Linienbezogen</v>
      </c>
      <c r="G955" s="75" t="str">
        <f>IF(ISBLANK(V955),VLOOKUP(Abfalldokumentation!$P955,'Liste Gründe'!A:D,3,FALSE),V955)</f>
        <v>Maschinenabfall</v>
      </c>
      <c r="H955" s="76" t="str">
        <f>IF(ISBLANK(Abfalldokumentation!$W955),"-",Abfalldokumentation!$W955)</f>
        <v>-</v>
      </c>
      <c r="I955" s="76">
        <f t="shared" si="99"/>
        <v>40</v>
      </c>
      <c r="J955" s="76" t="str">
        <f t="shared" si="100"/>
        <v>Produkte</v>
      </c>
      <c r="K955" s="76" t="str">
        <f t="shared" si="101"/>
        <v>BUs</v>
      </c>
      <c r="L955" s="76" t="str">
        <f t="shared" si="102"/>
        <v>Symptome</v>
      </c>
      <c r="M955" s="76" t="str">
        <f>IFERROR(VLOOKUP(Abfalldokumentation!$O955,Kennzahlen!S:V,3,FALSE)*Abfalldokumentation!$B955,"0")</f>
        <v>0</v>
      </c>
      <c r="N955" s="76" t="str">
        <f>IF(ISBLANK(Q955),VLOOKUP(Abfalldokumentation!$O955,'Linien - BU'!R:S,2,FALSE),Q955)</f>
        <v>L33</v>
      </c>
      <c r="O955" s="77" t="str">
        <f t="shared" si="103"/>
        <v>Maschinenabfall</v>
      </c>
      <c r="P955" s="77">
        <f t="shared" si="104"/>
        <v>30</v>
      </c>
      <c r="Q955" s="45" t="s">
        <v>205</v>
      </c>
      <c r="R955" s="40" t="s">
        <v>55</v>
      </c>
      <c r="S955" s="46">
        <v>14</v>
      </c>
      <c r="T955" s="46">
        <v>30</v>
      </c>
      <c r="U955" s="47">
        <v>44476</v>
      </c>
      <c r="V955" s="48"/>
      <c r="W955" s="46" t="s">
        <v>54</v>
      </c>
      <c r="X955" s="50" t="str">
        <f>IFERROR(VLOOKUP(Abfalldokumentation!$R955,Artikel!A:C,3,FALSE),Abfalldokumentation!$R955)</f>
        <v>Maschinenabfall</v>
      </c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spans="1:40" ht="30" hidden="1" customHeight="1" x14ac:dyDescent="0.25">
      <c r="A956" s="78" t="str">
        <f>VLOOKUP(N956,'Linien - BU'!A:B,2,FALSE)</f>
        <v>BU3</v>
      </c>
      <c r="B956" s="79">
        <f t="shared" si="98"/>
        <v>10</v>
      </c>
      <c r="C956" s="80">
        <f>Abfalldokumentation!$U956</f>
        <v>44476</v>
      </c>
      <c r="D956" s="69" t="str">
        <f>IFERROR(IF(VLOOKUP(O956,'[1]Rohware 230'!$B:$C,2,FALSE)=0,"Rohware"),
IFERROR(IF(VLOOKUP(O956,[1]Sammelnr.!$B:$C,2,FALSE)=0,"Sammelnr. ungeschält ABS"),
IFERROR(IF(VLOOKUP(O956,[1]Sammelnr.!$E:$F,2,FALSE)=0,"Sammelnr. ungeschält VS"),
IFERROR(IF(VLOOKUP(O956,[1]Sammelnr.!$H:$I,2,FALSE)=0,"Sammelnr. geschält"),
IFERROR(IF(VLOOKUP(O956,[1]Offen!$B:$C,2,FALSE)=0,"Offen ungeschält ABS"),
IFERROR(IF(VLOOKUP(O956,[1]Offen!$E:$F,2,FALSE)=0,"Offen ungeschält VOS"),
IFERROR(IF(VLOOKUP(O956,[1]Offen!$H:$I,2,FALSE)=0,"Offen geschält RW"),
IFERROR(IF(VLOOKUP(O956,[1]Offen!$K:$L,2,FALSE)=0,"Offen vegan"),
IFERROR(IF(VLOOKUP(O956,[1]Offen!$N:$O,2,FALSE)=0,"Offen Zipfel"),
IFERROR(IF(VLOOKUP(O956,[1]Offen!$Q:$R,2,FALSE)=0,"Offen Endstücke"),
IFERROR(IF(VLOOKUP(O956,[1]Vakuumiert!$B:$C,2,FALSE)=0,"Vakuumierter VOS ungeschält"),
IFERROR(IF(VLOOKUP(O956,[1]Vakuumiert!$E:$F,2,FALSE)=0,"Vakuumierter ABS ungeschält"),
IFERROR(IF(VLOOKUP(O956,[1]Vakuumiert!$H:$I,2,FALSE)=0,"Vakuumierter VOS geschält"),
IFERROR(IF(VLOOKUP(O956,[1]Vakuumiert!$K:$L,2,FALSE)=0,"Vakuumierter VOS vegan"),
IFERROR(IF(VLOOKUP(O956,[1]Vakuumiert!$N:$O,2,FALSE)=0,"Vakuumierter VOS Zipfel"),
IFERROR(IF(VLOOKUP(O956,[1]Vakuumiert!$Q:$R,2,FALSE)=0,"Vakuumiert geschält"),
IFERROR(IF(VLOOKUP(O956,'[1]vakuumierte Fertigprodukte'!$B:$C,2,FALSE)=0,"Fertigprodukte"),
IFERROR(IF(VLOOKUP(O956,'[1]vakuumierte Fertigprodukte'!$E:$FI,2,FALSE)=0,"Vakuumierte Zipfel"),
IFERROR(IF(VLOOKUP(O956,[1]Wurste!$B:$C,2,FALSE)=0,"Räucherwürste"),
IFERROR(IF(VLOOKUP(O956,[1]Wurste!$E:$F,2,FALSE)=0,"URW/URGW Wurst"),
IFERROR(IF(VLOOKUP(O956,[1]Wurste!$H:$I,2,FALSE)=0,"HF-Wurst Vegan"),
IFERROR(IF(VLOOKUP(O956,[1]Wurste!$K:$L,2,FALSE)=0,"320er ohne Würste"),
IFERROR(IF(AND(OR(Abfalldokumentation!$A956="BU3",Abfalldokumentation!$A956="Verkauf"),Abfalldokumentation!$F956="Schimmel",Abfalldokumentation!$G956="keinen Abnehmer/kein Schälpersonal"),"Div. Zipfel, ES ohne Verwendung",VLOOKUP(Abfalldokumentation!$E956,Produktgruppen!A:B,2,FALSE)),"-")))))))))))))))))))))))</f>
        <v>-</v>
      </c>
      <c r="E956" s="81" t="str">
        <f>IFERROR(VLOOKUP(Abfalldokumentation!$O956,Artikel!A:C,3,FALSE),Abfalldokumentation!$O956)</f>
        <v>Maschinenabfall</v>
      </c>
      <c r="F956" s="81" t="str">
        <f>VLOOKUP(T956,'Liste Gründe'!A:D,2,FALSE)</f>
        <v>Linienbezogen</v>
      </c>
      <c r="G956" s="80" t="str">
        <f>IF(ISBLANK(V956),VLOOKUP(Abfalldokumentation!$P956,'Liste Gründe'!A:D,3,FALSE),V956)</f>
        <v>Maschinenabfall</v>
      </c>
      <c r="H956" s="81" t="str">
        <f>IF(ISBLANK(Abfalldokumentation!$W956),"-",Abfalldokumentation!$W956)</f>
        <v>-</v>
      </c>
      <c r="I956" s="81">
        <f t="shared" si="99"/>
        <v>40</v>
      </c>
      <c r="J956" s="81" t="str">
        <f t="shared" si="100"/>
        <v>Produkte</v>
      </c>
      <c r="K956" s="81" t="str">
        <f t="shared" si="101"/>
        <v>BUs</v>
      </c>
      <c r="L956" s="81" t="str">
        <f t="shared" si="102"/>
        <v>Symptome</v>
      </c>
      <c r="M956" s="81" t="str">
        <f>IFERROR(VLOOKUP(Abfalldokumentation!$O956,Kennzahlen!S:V,3,FALSE)*Abfalldokumentation!$B956,"0")</f>
        <v>0</v>
      </c>
      <c r="N956" s="81" t="str">
        <f>IF(ISBLANK(Q956),VLOOKUP(Abfalldokumentation!$O956,'Linien - BU'!R:S,2,FALSE),Q956)</f>
        <v>L11</v>
      </c>
      <c r="O956" s="77" t="str">
        <f t="shared" si="103"/>
        <v>Maschinenabfall</v>
      </c>
      <c r="P956" s="77">
        <f t="shared" si="104"/>
        <v>30</v>
      </c>
      <c r="Q956" s="39" t="s">
        <v>266</v>
      </c>
      <c r="R956" s="40" t="s">
        <v>55</v>
      </c>
      <c r="S956" s="40">
        <v>10</v>
      </c>
      <c r="T956" s="40">
        <v>30</v>
      </c>
      <c r="U956" s="41">
        <v>44476</v>
      </c>
      <c r="V956" s="42"/>
      <c r="W956" s="40" t="s">
        <v>54</v>
      </c>
      <c r="X956" s="44" t="str">
        <f>IFERROR(VLOOKUP(Abfalldokumentation!$R956,Artikel!A:C,3,FALSE),Abfalldokumentation!$R956)</f>
        <v>Maschinenabfall</v>
      </c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spans="1:40" ht="30" hidden="1" customHeight="1" x14ac:dyDescent="0.25">
      <c r="A957" s="73" t="str">
        <f>VLOOKUP(N957,'Linien - BU'!A:B,2,FALSE)</f>
        <v>Rest</v>
      </c>
      <c r="B957" s="74">
        <f t="shared" si="98"/>
        <v>45</v>
      </c>
      <c r="C957" s="75">
        <f>Abfalldokumentation!$U957</f>
        <v>44476</v>
      </c>
      <c r="D957" s="69" t="str">
        <f>IFERROR(IF(VLOOKUP(O957,'[1]Rohware 230'!$B:$C,2,FALSE)=0,"Rohware"),
IFERROR(IF(VLOOKUP(O957,[1]Sammelnr.!$B:$C,2,FALSE)=0,"Sammelnr. ungeschält ABS"),
IFERROR(IF(VLOOKUP(O957,[1]Sammelnr.!$E:$F,2,FALSE)=0,"Sammelnr. ungeschält VS"),
IFERROR(IF(VLOOKUP(O957,[1]Sammelnr.!$H:$I,2,FALSE)=0,"Sammelnr. geschält"),
IFERROR(IF(VLOOKUP(O957,[1]Offen!$B:$C,2,FALSE)=0,"Offen ungeschält ABS"),
IFERROR(IF(VLOOKUP(O957,[1]Offen!$E:$F,2,FALSE)=0,"Offen ungeschält VOS"),
IFERROR(IF(VLOOKUP(O957,[1]Offen!$H:$I,2,FALSE)=0,"Offen geschält RW"),
IFERROR(IF(VLOOKUP(O957,[1]Offen!$K:$L,2,FALSE)=0,"Offen vegan"),
IFERROR(IF(VLOOKUP(O957,[1]Offen!$N:$O,2,FALSE)=0,"Offen Zipfel"),
IFERROR(IF(VLOOKUP(O957,[1]Offen!$Q:$R,2,FALSE)=0,"Offen Endstücke"),
IFERROR(IF(VLOOKUP(O957,[1]Vakuumiert!$B:$C,2,FALSE)=0,"Vakuumierter VOS ungeschält"),
IFERROR(IF(VLOOKUP(O957,[1]Vakuumiert!$E:$F,2,FALSE)=0,"Vakuumierter ABS ungeschält"),
IFERROR(IF(VLOOKUP(O957,[1]Vakuumiert!$H:$I,2,FALSE)=0,"Vakuumierter VOS geschält"),
IFERROR(IF(VLOOKUP(O957,[1]Vakuumiert!$K:$L,2,FALSE)=0,"Vakuumierter VOS vegan"),
IFERROR(IF(VLOOKUP(O957,[1]Vakuumiert!$N:$O,2,FALSE)=0,"Vakuumierter VOS Zipfel"),
IFERROR(IF(VLOOKUP(O957,[1]Vakuumiert!$Q:$R,2,FALSE)=0,"Vakuumiert geschält"),
IFERROR(IF(VLOOKUP(O957,'[1]vakuumierte Fertigprodukte'!$B:$C,2,FALSE)=0,"Fertigprodukte"),
IFERROR(IF(VLOOKUP(O957,'[1]vakuumierte Fertigprodukte'!$E:$FI,2,FALSE)=0,"Vakuumierte Zipfel"),
IFERROR(IF(VLOOKUP(O957,[1]Wurste!$B:$C,2,FALSE)=0,"Räucherwürste"),
IFERROR(IF(VLOOKUP(O957,[1]Wurste!$E:$F,2,FALSE)=0,"URW/URGW Wurst"),
IFERROR(IF(VLOOKUP(O957,[1]Wurste!$H:$I,2,FALSE)=0,"HF-Wurst Vegan"),
IFERROR(IF(VLOOKUP(O957,[1]Wurste!$K:$L,2,FALSE)=0,"320er ohne Würste"),
IFERROR(IF(AND(OR(Abfalldokumentation!$A957="BU3",Abfalldokumentation!$A957="Verkauf"),Abfalldokumentation!$F957="Schimmel",Abfalldokumentation!$G957="keinen Abnehmer/kein Schälpersonal"),"Div. Zipfel, ES ohne Verwendung",VLOOKUP(Abfalldokumentation!$E957,Produktgruppen!A:B,2,FALSE)),"-")))))))))))))))))))))))</f>
        <v>Diverses</v>
      </c>
      <c r="E957" s="76" t="str">
        <f>IFERROR(VLOOKUP(Abfalldokumentation!$O957,Artikel!A:C,3,FALSE),Abfalldokumentation!$O957)</f>
        <v>Diverses</v>
      </c>
      <c r="F957" s="76" t="str">
        <f>VLOOKUP(T957,'Liste Gründe'!A:D,2,FALSE)</f>
        <v>Rest</v>
      </c>
      <c r="G957" s="75" t="str">
        <f>IF(ISBLANK(V957),VLOOKUP(Abfalldokumentation!$P957,'Liste Gründe'!A:D,3,FALSE),V957)</f>
        <v>MHD abgelaufen</v>
      </c>
      <c r="H957" s="76" t="str">
        <f>IF(ISBLANK(Abfalldokumentation!$W957),"-",Abfalldokumentation!$W957)</f>
        <v>-</v>
      </c>
      <c r="I957" s="76">
        <f t="shared" si="99"/>
        <v>40</v>
      </c>
      <c r="J957" s="76" t="str">
        <f t="shared" si="100"/>
        <v>Produkte</v>
      </c>
      <c r="K957" s="76" t="str">
        <f t="shared" si="101"/>
        <v>BUs</v>
      </c>
      <c r="L957" s="76" t="str">
        <f t="shared" si="102"/>
        <v>Symptome</v>
      </c>
      <c r="M957" s="76" t="str">
        <f>IFERROR(VLOOKUP(Abfalldokumentation!$O957,Kennzahlen!S:V,3,FALSE)*Abfalldokumentation!$B957,"0")</f>
        <v>0</v>
      </c>
      <c r="N957" s="76" t="str">
        <f>IF(ISBLANK(Q957),VLOOKUP(Abfalldokumentation!$O957,'Linien - BU'!R:S,2,FALSE),Q957)</f>
        <v>Kantine</v>
      </c>
      <c r="O957" s="77" t="str">
        <f t="shared" si="103"/>
        <v>Diverses</v>
      </c>
      <c r="P957" s="77">
        <f t="shared" si="104"/>
        <v>22</v>
      </c>
      <c r="Q957" s="45" t="s">
        <v>309</v>
      </c>
      <c r="R957" s="46" t="s">
        <v>110</v>
      </c>
      <c r="S957" s="46">
        <v>45</v>
      </c>
      <c r="T957" s="46">
        <v>22</v>
      </c>
      <c r="U957" s="47">
        <v>44476</v>
      </c>
      <c r="V957" s="48" t="s">
        <v>27</v>
      </c>
      <c r="W957" s="46" t="s">
        <v>54</v>
      </c>
      <c r="X957" s="50" t="str">
        <f>IFERROR(VLOOKUP(Abfalldokumentation!$R957,Artikel!A:C,3,FALSE),Abfalldokumentation!$R957)</f>
        <v>Diverses</v>
      </c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spans="1:40" ht="30" hidden="1" customHeight="1" x14ac:dyDescent="0.25">
      <c r="A958" s="78" t="str">
        <f>VLOOKUP(N958,'Linien - BU'!A:B,2,FALSE)</f>
        <v>BU2</v>
      </c>
      <c r="B958" s="79">
        <f t="shared" si="98"/>
        <v>15</v>
      </c>
      <c r="C958" s="80">
        <f>Abfalldokumentation!$U958</f>
        <v>44476</v>
      </c>
      <c r="D958" s="69" t="str">
        <f>IFERROR(IF(VLOOKUP(O958,'[1]Rohware 230'!$B:$C,2,FALSE)=0,"Rohware"),
IFERROR(IF(VLOOKUP(O958,[1]Sammelnr.!$B:$C,2,FALSE)=0,"Sammelnr. ungeschält ABS"),
IFERROR(IF(VLOOKUP(O958,[1]Sammelnr.!$E:$F,2,FALSE)=0,"Sammelnr. ungeschält VS"),
IFERROR(IF(VLOOKUP(O958,[1]Sammelnr.!$H:$I,2,FALSE)=0,"Sammelnr. geschält"),
IFERROR(IF(VLOOKUP(O958,[1]Offen!$B:$C,2,FALSE)=0,"Offen ungeschält ABS"),
IFERROR(IF(VLOOKUP(O958,[1]Offen!$E:$F,2,FALSE)=0,"Offen ungeschält VOS"),
IFERROR(IF(VLOOKUP(O958,[1]Offen!$H:$I,2,FALSE)=0,"Offen geschält RW"),
IFERROR(IF(VLOOKUP(O958,[1]Offen!$K:$L,2,FALSE)=0,"Offen vegan"),
IFERROR(IF(VLOOKUP(O958,[1]Offen!$N:$O,2,FALSE)=0,"Offen Zipfel"),
IFERROR(IF(VLOOKUP(O958,[1]Offen!$Q:$R,2,FALSE)=0,"Offen Endstücke"),
IFERROR(IF(VLOOKUP(O958,[1]Vakuumiert!$B:$C,2,FALSE)=0,"Vakuumierter VOS ungeschält"),
IFERROR(IF(VLOOKUP(O958,[1]Vakuumiert!$E:$F,2,FALSE)=0,"Vakuumierter ABS ungeschält"),
IFERROR(IF(VLOOKUP(O958,[1]Vakuumiert!$H:$I,2,FALSE)=0,"Vakuumierter VOS geschält"),
IFERROR(IF(VLOOKUP(O958,[1]Vakuumiert!$K:$L,2,FALSE)=0,"Vakuumierter VOS vegan"),
IFERROR(IF(VLOOKUP(O958,[1]Vakuumiert!$N:$O,2,FALSE)=0,"Vakuumierter VOS Zipfel"),
IFERROR(IF(VLOOKUP(O958,[1]Vakuumiert!$Q:$R,2,FALSE)=0,"Vakuumiert geschält"),
IFERROR(IF(VLOOKUP(O958,'[1]vakuumierte Fertigprodukte'!$B:$C,2,FALSE)=0,"Fertigprodukte"),
IFERROR(IF(VLOOKUP(O958,'[1]vakuumierte Fertigprodukte'!$E:$FI,2,FALSE)=0,"Vakuumierte Zipfel"),
IFERROR(IF(VLOOKUP(O958,[1]Wurste!$B:$C,2,FALSE)=0,"Räucherwürste"),
IFERROR(IF(VLOOKUP(O958,[1]Wurste!$E:$F,2,FALSE)=0,"URW/URGW Wurst"),
IFERROR(IF(VLOOKUP(O958,[1]Wurste!$H:$I,2,FALSE)=0,"HF-Wurst Vegan"),
IFERROR(IF(VLOOKUP(O958,[1]Wurste!$K:$L,2,FALSE)=0,"320er ohne Würste"),
IFERROR(IF(AND(OR(Abfalldokumentation!$A958="BU3",Abfalldokumentation!$A958="Verkauf"),Abfalldokumentation!$F958="Schimmel",Abfalldokumentation!$G958="keinen Abnehmer/kein Schälpersonal"),"Div. Zipfel, ES ohne Verwendung",VLOOKUP(Abfalldokumentation!$E958,Produktgruppen!A:B,2,FALSE)),"-")))))))))))))))))))))))</f>
        <v>Diverses</v>
      </c>
      <c r="E958" s="81" t="str">
        <f>IFERROR(VLOOKUP(Abfalldokumentation!$O958,Artikel!A:C,3,FALSE),Abfalldokumentation!$O958)</f>
        <v>Diverses</v>
      </c>
      <c r="F958" s="81" t="str">
        <f>VLOOKUP(T958,'Liste Gründe'!A:D,2,FALSE)</f>
        <v>Schimmel</v>
      </c>
      <c r="G958" s="80" t="str">
        <f>IF(ISBLANK(V958),VLOOKUP(Abfalldokumentation!$P958,'Liste Gründe'!A:D,3,FALSE),V958)</f>
        <v>Luftzieher/Folienriss durch Transport</v>
      </c>
      <c r="H958" s="81" t="str">
        <f>IF(ISBLANK(Abfalldokumentation!$W958),"-",Abfalldokumentation!$W958)</f>
        <v>-</v>
      </c>
      <c r="I958" s="81">
        <f t="shared" si="99"/>
        <v>40</v>
      </c>
      <c r="J958" s="81" t="str">
        <f t="shared" si="100"/>
        <v>Produkte</v>
      </c>
      <c r="K958" s="81" t="str">
        <f t="shared" si="101"/>
        <v>BUs</v>
      </c>
      <c r="L958" s="81" t="str">
        <f t="shared" si="102"/>
        <v>Symptome</v>
      </c>
      <c r="M958" s="81" t="str">
        <f>IFERROR(VLOOKUP(Abfalldokumentation!$O958,Kennzahlen!S:V,3,FALSE)*Abfalldokumentation!$B958,"0")</f>
        <v>0</v>
      </c>
      <c r="N958" s="81" t="str">
        <f>IF(ISBLANK(Q958),VLOOKUP(Abfalldokumentation!$O958,'Linien - BU'!R:S,2,FALSE),Q958)</f>
        <v>BU2</v>
      </c>
      <c r="O958" s="77" t="str">
        <f t="shared" si="103"/>
        <v>Diverses</v>
      </c>
      <c r="P958" s="77">
        <f t="shared" si="104"/>
        <v>12</v>
      </c>
      <c r="Q958" s="39" t="s">
        <v>7</v>
      </c>
      <c r="R958" s="40" t="s">
        <v>110</v>
      </c>
      <c r="S958" s="40">
        <v>15</v>
      </c>
      <c r="T958" s="40">
        <v>12</v>
      </c>
      <c r="U958" s="41">
        <v>44476</v>
      </c>
      <c r="V958" s="42" t="s">
        <v>30</v>
      </c>
      <c r="W958" s="40" t="s">
        <v>54</v>
      </c>
      <c r="X958" s="44" t="str">
        <f>IFERROR(VLOOKUP(Abfalldokumentation!$R958,Artikel!A:C,3,FALSE),Abfalldokumentation!$R958)</f>
        <v>Diverses</v>
      </c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spans="1:40" ht="30" hidden="1" customHeight="1" x14ac:dyDescent="0.25">
      <c r="A959" s="73" t="str">
        <f>VLOOKUP(N959,'Linien - BU'!A:B,2,FALSE)</f>
        <v>BU1</v>
      </c>
      <c r="B959" s="74">
        <f t="shared" si="98"/>
        <v>153</v>
      </c>
      <c r="C959" s="75">
        <f>Abfalldokumentation!$U959</f>
        <v>44476</v>
      </c>
      <c r="D959" s="69" t="str">
        <f>IFERROR(IF(VLOOKUP(O959,'[1]Rohware 230'!$B:$C,2,FALSE)=0,"Rohware"),
IFERROR(IF(VLOOKUP(O959,[1]Sammelnr.!$B:$C,2,FALSE)=0,"Sammelnr. ungeschält ABS"),
IFERROR(IF(VLOOKUP(O959,[1]Sammelnr.!$E:$F,2,FALSE)=0,"Sammelnr. ungeschält VS"),
IFERROR(IF(VLOOKUP(O959,[1]Sammelnr.!$H:$I,2,FALSE)=0,"Sammelnr. geschält"),
IFERROR(IF(VLOOKUP(O959,[1]Offen!$B:$C,2,FALSE)=0,"Offen ungeschält ABS"),
IFERROR(IF(VLOOKUP(O959,[1]Offen!$E:$F,2,FALSE)=0,"Offen ungeschält VOS"),
IFERROR(IF(VLOOKUP(O959,[1]Offen!$H:$I,2,FALSE)=0,"Offen geschält RW"),
IFERROR(IF(VLOOKUP(O959,[1]Offen!$K:$L,2,FALSE)=0,"Offen vegan"),
IFERROR(IF(VLOOKUP(O959,[1]Offen!$N:$O,2,FALSE)=0,"Offen Zipfel"),
IFERROR(IF(VLOOKUP(O959,[1]Offen!$Q:$R,2,FALSE)=0,"Offen Endstücke"),
IFERROR(IF(VLOOKUP(O959,[1]Vakuumiert!$B:$C,2,FALSE)=0,"Vakuumierter VOS ungeschält"),
IFERROR(IF(VLOOKUP(O959,[1]Vakuumiert!$E:$F,2,FALSE)=0,"Vakuumierter ABS ungeschält"),
IFERROR(IF(VLOOKUP(O959,[1]Vakuumiert!$H:$I,2,FALSE)=0,"Vakuumierter VOS geschält"),
IFERROR(IF(VLOOKUP(O959,[1]Vakuumiert!$K:$L,2,FALSE)=0,"Vakuumierter VOS vegan"),
IFERROR(IF(VLOOKUP(O959,[1]Vakuumiert!$N:$O,2,FALSE)=0,"Vakuumierter VOS Zipfel"),
IFERROR(IF(VLOOKUP(O959,[1]Vakuumiert!$Q:$R,2,FALSE)=0,"Vakuumiert geschält"),
IFERROR(IF(VLOOKUP(O959,'[1]vakuumierte Fertigprodukte'!$B:$C,2,FALSE)=0,"Fertigprodukte"),
IFERROR(IF(VLOOKUP(O959,'[1]vakuumierte Fertigprodukte'!$E:$FI,2,FALSE)=0,"Vakuumierte Zipfel"),
IFERROR(IF(VLOOKUP(O959,[1]Wurste!$B:$C,2,FALSE)=0,"Räucherwürste"),
IFERROR(IF(VLOOKUP(O959,[1]Wurste!$E:$F,2,FALSE)=0,"URW/URGW Wurst"),
IFERROR(IF(VLOOKUP(O959,[1]Wurste!$H:$I,2,FALSE)=0,"HF-Wurst Vegan"),
IFERROR(IF(VLOOKUP(O959,[1]Wurste!$K:$L,2,FALSE)=0,"320er ohne Würste"),
IFERROR(IF(AND(OR(Abfalldokumentation!$A959="BU3",Abfalldokumentation!$A959="Verkauf"),Abfalldokumentation!$F959="Schimmel",Abfalldokumentation!$G959="keinen Abnehmer/kein Schälpersonal"),"Div. Zipfel, ES ohne Verwendung",VLOOKUP(Abfalldokumentation!$E959,Produktgruppen!A:B,2,FALSE)),"-")))))))))))))))))))))))</f>
        <v>Diverses</v>
      </c>
      <c r="E959" s="76" t="str">
        <f>IFERROR(VLOOKUP(Abfalldokumentation!$O959,Artikel!A:C,3,FALSE),Abfalldokumentation!$O959)</f>
        <v>Diverses</v>
      </c>
      <c r="F959" s="76" t="str">
        <f>VLOOKUP(T959,'Liste Gründe'!A:D,2,FALSE)</f>
        <v>Linienbezogen</v>
      </c>
      <c r="G959" s="75" t="str">
        <f>IF(ISBLANK(V959),VLOOKUP(Abfalldokumentation!$P959,'Liste Gründe'!A:D,3,FALSE),V959)</f>
        <v>Reinigung</v>
      </c>
      <c r="H959" s="76" t="str">
        <f>IF(ISBLANK(Abfalldokumentation!$W959),"-",Abfalldokumentation!$W959)</f>
        <v>-</v>
      </c>
      <c r="I959" s="76">
        <f t="shared" si="99"/>
        <v>40</v>
      </c>
      <c r="J959" s="76" t="str">
        <f t="shared" si="100"/>
        <v>Produkte</v>
      </c>
      <c r="K959" s="76" t="str">
        <f t="shared" si="101"/>
        <v>BUs</v>
      </c>
      <c r="L959" s="76" t="str">
        <f t="shared" si="102"/>
        <v>Symptome</v>
      </c>
      <c r="M959" s="76" t="str">
        <f>IFERROR(VLOOKUP(Abfalldokumentation!$O959,Kennzahlen!S:V,3,FALSE)*Abfalldokumentation!$B959,"0")</f>
        <v>0</v>
      </c>
      <c r="N959" s="76" t="str">
        <f>IF(ISBLANK(Q959),VLOOKUP(Abfalldokumentation!$O959,'Linien - BU'!R:S,2,FALSE),Q959)</f>
        <v>Schmelze</v>
      </c>
      <c r="O959" s="77" t="str">
        <f t="shared" si="103"/>
        <v>Diverses</v>
      </c>
      <c r="P959" s="77">
        <f t="shared" si="104"/>
        <v>10</v>
      </c>
      <c r="Q959" s="45" t="s">
        <v>184</v>
      </c>
      <c r="R959" s="46" t="s">
        <v>110</v>
      </c>
      <c r="S959" s="46">
        <v>153</v>
      </c>
      <c r="T959" s="46">
        <v>10</v>
      </c>
      <c r="U959" s="47">
        <v>44476</v>
      </c>
      <c r="V959" s="48"/>
      <c r="W959" s="49"/>
      <c r="X959" s="50" t="str">
        <f>IFERROR(VLOOKUP(Abfalldokumentation!$R959,Artikel!A:C,3,FALSE),Abfalldokumentation!$R959)</f>
        <v>Diverses</v>
      </c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spans="1:40" ht="30" hidden="1" customHeight="1" x14ac:dyDescent="0.25">
      <c r="A960" s="78" t="str">
        <f>VLOOKUP(N960,'Linien - BU'!A:B,2,FALSE)</f>
        <v>Rest</v>
      </c>
      <c r="B960" s="79">
        <f t="shared" si="98"/>
        <v>150</v>
      </c>
      <c r="C960" s="80">
        <f>Abfalldokumentation!$U960</f>
        <v>44476</v>
      </c>
      <c r="D960" s="69" t="str">
        <f>IFERROR(IF(VLOOKUP(O960,'[1]Rohware 230'!$B:$C,2,FALSE)=0,"Rohware"),
IFERROR(IF(VLOOKUP(O960,[1]Sammelnr.!$B:$C,2,FALSE)=0,"Sammelnr. ungeschält ABS"),
IFERROR(IF(VLOOKUP(O960,[1]Sammelnr.!$E:$F,2,FALSE)=0,"Sammelnr. ungeschält VS"),
IFERROR(IF(VLOOKUP(O960,[1]Sammelnr.!$H:$I,2,FALSE)=0,"Sammelnr. geschält"),
IFERROR(IF(VLOOKUP(O960,[1]Offen!$B:$C,2,FALSE)=0,"Offen ungeschält ABS"),
IFERROR(IF(VLOOKUP(O960,[1]Offen!$E:$F,2,FALSE)=0,"Offen ungeschält VOS"),
IFERROR(IF(VLOOKUP(O960,[1]Offen!$H:$I,2,FALSE)=0,"Offen geschält RW"),
IFERROR(IF(VLOOKUP(O960,[1]Offen!$K:$L,2,FALSE)=0,"Offen vegan"),
IFERROR(IF(VLOOKUP(O960,[1]Offen!$N:$O,2,FALSE)=0,"Offen Zipfel"),
IFERROR(IF(VLOOKUP(O960,[1]Offen!$Q:$R,2,FALSE)=0,"Offen Endstücke"),
IFERROR(IF(VLOOKUP(O960,[1]Vakuumiert!$B:$C,2,FALSE)=0,"Vakuumierter VOS ungeschält"),
IFERROR(IF(VLOOKUP(O960,[1]Vakuumiert!$E:$F,2,FALSE)=0,"Vakuumierter ABS ungeschält"),
IFERROR(IF(VLOOKUP(O960,[1]Vakuumiert!$H:$I,2,FALSE)=0,"Vakuumierter VOS geschält"),
IFERROR(IF(VLOOKUP(O960,[1]Vakuumiert!$K:$L,2,FALSE)=0,"Vakuumierter VOS vegan"),
IFERROR(IF(VLOOKUP(O960,[1]Vakuumiert!$N:$O,2,FALSE)=0,"Vakuumierter VOS Zipfel"),
IFERROR(IF(VLOOKUP(O960,[1]Vakuumiert!$Q:$R,2,FALSE)=0,"Vakuumiert geschält"),
IFERROR(IF(VLOOKUP(O960,'[1]vakuumierte Fertigprodukte'!$B:$C,2,FALSE)=0,"Fertigprodukte"),
IFERROR(IF(VLOOKUP(O960,'[1]vakuumierte Fertigprodukte'!$E:$FI,2,FALSE)=0,"Vakuumierte Zipfel"),
IFERROR(IF(VLOOKUP(O960,[1]Wurste!$B:$C,2,FALSE)=0,"Räucherwürste"),
IFERROR(IF(VLOOKUP(O960,[1]Wurste!$E:$F,2,FALSE)=0,"URW/URGW Wurst"),
IFERROR(IF(VLOOKUP(O960,[1]Wurste!$H:$I,2,FALSE)=0,"HF-Wurst Vegan"),
IFERROR(IF(VLOOKUP(O960,[1]Wurste!$K:$L,2,FALSE)=0,"320er ohne Würste"),
IFERROR(IF(AND(OR(Abfalldokumentation!$A960="BU3",Abfalldokumentation!$A960="Verkauf"),Abfalldokumentation!$F960="Schimmel",Abfalldokumentation!$G960="keinen Abnehmer/kein Schälpersonal"),"Div. Zipfel, ES ohne Verwendung",VLOOKUP(Abfalldokumentation!$E960,Produktgruppen!A:B,2,FALSE)),"-")))))))))))))))))))))))</f>
        <v>Diverses</v>
      </c>
      <c r="E960" s="81" t="str">
        <f>IFERROR(VLOOKUP(Abfalldokumentation!$O960,Artikel!A:C,3,FALSE),Abfalldokumentation!$O960)</f>
        <v>Diverses</v>
      </c>
      <c r="F960" s="81" t="str">
        <f>VLOOKUP(T960,'Liste Gründe'!A:D,2,FALSE)</f>
        <v>Qualitätssicherung</v>
      </c>
      <c r="G960" s="80" t="str">
        <f>IF(ISBLANK(V960),VLOOKUP(Abfalldokumentation!$P960,'Liste Gründe'!A:D,3,FALSE),V960)</f>
        <v>Laborprobe</v>
      </c>
      <c r="H960" s="81" t="str">
        <f>IF(ISBLANK(Abfalldokumentation!$W960),"-",Abfalldokumentation!$W960)</f>
        <v>-</v>
      </c>
      <c r="I960" s="81">
        <f t="shared" si="99"/>
        <v>40</v>
      </c>
      <c r="J960" s="81" t="str">
        <f t="shared" si="100"/>
        <v>Produkte</v>
      </c>
      <c r="K960" s="81" t="str">
        <f t="shared" si="101"/>
        <v>BUs</v>
      </c>
      <c r="L960" s="81" t="str">
        <f t="shared" si="102"/>
        <v>Symptome</v>
      </c>
      <c r="M960" s="81" t="str">
        <f>IFERROR(VLOOKUP(Abfalldokumentation!$O960,Kennzahlen!S:V,3,FALSE)*Abfalldokumentation!$B960,"0")</f>
        <v>0</v>
      </c>
      <c r="N960" s="81" t="str">
        <f>IF(ISBLANK(Q960),VLOOKUP(Abfalldokumentation!$O960,'Linien - BU'!R:S,2,FALSE),Q960)</f>
        <v>Labor</v>
      </c>
      <c r="O960" s="77" t="str">
        <f t="shared" si="103"/>
        <v>Diverses</v>
      </c>
      <c r="P960" s="77">
        <f t="shared" si="104"/>
        <v>73</v>
      </c>
      <c r="Q960" s="39" t="s">
        <v>199</v>
      </c>
      <c r="R960" s="40" t="s">
        <v>110</v>
      </c>
      <c r="S960" s="40">
        <v>150</v>
      </c>
      <c r="T960" s="51">
        <v>73</v>
      </c>
      <c r="U960" s="41">
        <v>44476</v>
      </c>
      <c r="V960" s="42" t="s">
        <v>201</v>
      </c>
      <c r="W960" s="40" t="s">
        <v>54</v>
      </c>
      <c r="X960" s="44" t="str">
        <f>IFERROR(VLOOKUP(Abfalldokumentation!$R960,Artikel!A:C,3,FALSE),Abfalldokumentation!$R960)</f>
        <v>Diverses</v>
      </c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spans="1:40" ht="30" hidden="1" customHeight="1" x14ac:dyDescent="0.25">
      <c r="A961" s="73" t="str">
        <f>VLOOKUP(N961,'Linien - BU'!A:B,2,FALSE)</f>
        <v>BU3</v>
      </c>
      <c r="B961" s="74">
        <f t="shared" si="98"/>
        <v>40</v>
      </c>
      <c r="C961" s="75">
        <f>Abfalldokumentation!$U961</f>
        <v>44477</v>
      </c>
      <c r="D961" s="69" t="str">
        <f>IFERROR(IF(VLOOKUP(O961,'[1]Rohware 230'!$B:$C,2,FALSE)=0,"Rohware"),
IFERROR(IF(VLOOKUP(O961,[1]Sammelnr.!$B:$C,2,FALSE)=0,"Sammelnr. ungeschält ABS"),
IFERROR(IF(VLOOKUP(O961,[1]Sammelnr.!$E:$F,2,FALSE)=0,"Sammelnr. ungeschält VS"),
IFERROR(IF(VLOOKUP(O961,[1]Sammelnr.!$H:$I,2,FALSE)=0,"Sammelnr. geschält"),
IFERROR(IF(VLOOKUP(O961,[1]Offen!$B:$C,2,FALSE)=0,"Offen ungeschält ABS"),
IFERROR(IF(VLOOKUP(O961,[1]Offen!$E:$F,2,FALSE)=0,"Offen ungeschält VOS"),
IFERROR(IF(VLOOKUP(O961,[1]Offen!$H:$I,2,FALSE)=0,"Offen geschält RW"),
IFERROR(IF(VLOOKUP(O961,[1]Offen!$K:$L,2,FALSE)=0,"Offen vegan"),
IFERROR(IF(VLOOKUP(O961,[1]Offen!$N:$O,2,FALSE)=0,"Offen Zipfel"),
IFERROR(IF(VLOOKUP(O961,[1]Offen!$Q:$R,2,FALSE)=0,"Offen Endstücke"),
IFERROR(IF(VLOOKUP(O961,[1]Vakuumiert!$B:$C,2,FALSE)=0,"Vakuumierter VOS ungeschält"),
IFERROR(IF(VLOOKUP(O961,[1]Vakuumiert!$E:$F,2,FALSE)=0,"Vakuumierter ABS ungeschält"),
IFERROR(IF(VLOOKUP(O961,[1]Vakuumiert!$H:$I,2,FALSE)=0,"Vakuumierter VOS geschält"),
IFERROR(IF(VLOOKUP(O961,[1]Vakuumiert!$K:$L,2,FALSE)=0,"Vakuumierter VOS vegan"),
IFERROR(IF(VLOOKUP(O961,[1]Vakuumiert!$N:$O,2,FALSE)=0,"Vakuumierter VOS Zipfel"),
IFERROR(IF(VLOOKUP(O961,[1]Vakuumiert!$Q:$R,2,FALSE)=0,"Vakuumiert geschält"),
IFERROR(IF(VLOOKUP(O961,'[1]vakuumierte Fertigprodukte'!$B:$C,2,FALSE)=0,"Fertigprodukte"),
IFERROR(IF(VLOOKUP(O961,'[1]vakuumierte Fertigprodukte'!$E:$FI,2,FALSE)=0,"Vakuumierte Zipfel"),
IFERROR(IF(VLOOKUP(O961,[1]Wurste!$B:$C,2,FALSE)=0,"Räucherwürste"),
IFERROR(IF(VLOOKUP(O961,[1]Wurste!$E:$F,2,FALSE)=0,"URW/URGW Wurst"),
IFERROR(IF(VLOOKUP(O961,[1]Wurste!$H:$I,2,FALSE)=0,"HF-Wurst Vegan"),
IFERROR(IF(VLOOKUP(O961,[1]Wurste!$K:$L,2,FALSE)=0,"320er ohne Würste"),
IFERROR(IF(AND(OR(Abfalldokumentation!$A961="BU3",Abfalldokumentation!$A961="Verkauf"),Abfalldokumentation!$F961="Schimmel",Abfalldokumentation!$G961="keinen Abnehmer/kein Schälpersonal"),"Div. Zipfel, ES ohne Verwendung",VLOOKUP(Abfalldokumentation!$E961,Produktgruppen!A:B,2,FALSE)),"-")))))))))))))))))))))))</f>
        <v>Vorschmelz</v>
      </c>
      <c r="E961" s="76" t="str">
        <f>IFERROR(VLOOKUP(Abfalldokumentation!$O961,Artikel!A:C,3,FALSE),Abfalldokumentation!$O961)</f>
        <v>VOS Räucher extra natri</v>
      </c>
      <c r="F961" s="76" t="str">
        <f>VLOOKUP(T961,'Liste Gründe'!A:D,2,FALSE)</f>
        <v>Linienbezogen</v>
      </c>
      <c r="G961" s="75" t="str">
        <f>IF(ISBLANK(V961),VLOOKUP(Abfalldokumentation!$P961,'Liste Gründe'!A:D,3,FALSE),V961)</f>
        <v>Maschinenabfall</v>
      </c>
      <c r="H961" s="76" t="str">
        <f>IF(ISBLANK(Abfalldokumentation!$W961),"-",Abfalldokumentation!$W961)</f>
        <v>-</v>
      </c>
      <c r="I961" s="76">
        <f t="shared" si="99"/>
        <v>40</v>
      </c>
      <c r="J961" s="76" t="str">
        <f t="shared" si="100"/>
        <v>Produkte</v>
      </c>
      <c r="K961" s="76" t="str">
        <f t="shared" si="101"/>
        <v>BUs</v>
      </c>
      <c r="L961" s="76" t="str">
        <f t="shared" si="102"/>
        <v>Symptome</v>
      </c>
      <c r="M961" s="76">
        <f>IFERROR(VLOOKUP(Abfalldokumentation!$O961,Kennzahlen!S:V,3,FALSE)*Abfalldokumentation!$B961,"0")</f>
        <v>20</v>
      </c>
      <c r="N961" s="76" t="str">
        <f>IF(ISBLANK(Q961),VLOOKUP(Abfalldokumentation!$O961,'Linien - BU'!R:S,2,FALSE),Q961)</f>
        <v>L1</v>
      </c>
      <c r="O961" s="77">
        <f t="shared" si="103"/>
        <v>29500613</v>
      </c>
      <c r="P961" s="77">
        <f t="shared" si="104"/>
        <v>30</v>
      </c>
      <c r="Q961" s="45" t="s">
        <v>188</v>
      </c>
      <c r="R961" s="46">
        <v>29500613</v>
      </c>
      <c r="S961" s="46">
        <v>40</v>
      </c>
      <c r="T961" s="46">
        <v>30</v>
      </c>
      <c r="U961" s="47">
        <v>44477</v>
      </c>
      <c r="V961" s="48"/>
      <c r="W961" s="46"/>
      <c r="X961" s="50" t="str">
        <f>IFERROR(VLOOKUP(Abfalldokumentation!$R961,Artikel!A:C,3,FALSE),Abfalldokumentation!$R961)</f>
        <v>VOS Räucher extra natri</v>
      </c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spans="1:40" ht="30" hidden="1" customHeight="1" x14ac:dyDescent="0.25">
      <c r="A962" s="78" t="str">
        <f>VLOOKUP(N962,'Linien - BU'!A:B,2,FALSE)</f>
        <v>BU4</v>
      </c>
      <c r="B962" s="79">
        <f t="shared" ref="B962:B1025" si="105">S962</f>
        <v>26</v>
      </c>
      <c r="C962" s="80">
        <f>Abfalldokumentation!$U962</f>
        <v>44477</v>
      </c>
      <c r="D962" s="69" t="str">
        <f>IFERROR(IF(VLOOKUP(O962,'[1]Rohware 230'!$B:$C,2,FALSE)=0,"Rohware"),
IFERROR(IF(VLOOKUP(O962,[1]Sammelnr.!$B:$C,2,FALSE)=0,"Sammelnr. ungeschält ABS"),
IFERROR(IF(VLOOKUP(O962,[1]Sammelnr.!$E:$F,2,FALSE)=0,"Sammelnr. ungeschält VS"),
IFERROR(IF(VLOOKUP(O962,[1]Sammelnr.!$H:$I,2,FALSE)=0,"Sammelnr. geschält"),
IFERROR(IF(VLOOKUP(O962,[1]Offen!$B:$C,2,FALSE)=0,"Offen ungeschält ABS"),
IFERROR(IF(VLOOKUP(O962,[1]Offen!$E:$F,2,FALSE)=0,"Offen ungeschält VOS"),
IFERROR(IF(VLOOKUP(O962,[1]Offen!$H:$I,2,FALSE)=0,"Offen geschält RW"),
IFERROR(IF(VLOOKUP(O962,[1]Offen!$K:$L,2,FALSE)=0,"Offen vegan"),
IFERROR(IF(VLOOKUP(O962,[1]Offen!$N:$O,2,FALSE)=0,"Offen Zipfel"),
IFERROR(IF(VLOOKUP(O962,[1]Offen!$Q:$R,2,FALSE)=0,"Offen Endstücke"),
IFERROR(IF(VLOOKUP(O962,[1]Vakuumiert!$B:$C,2,FALSE)=0,"Vakuumierter VOS ungeschält"),
IFERROR(IF(VLOOKUP(O962,[1]Vakuumiert!$E:$F,2,FALSE)=0,"Vakuumierter ABS ungeschält"),
IFERROR(IF(VLOOKUP(O962,[1]Vakuumiert!$H:$I,2,FALSE)=0,"Vakuumierter VOS geschält"),
IFERROR(IF(VLOOKUP(O962,[1]Vakuumiert!$K:$L,2,FALSE)=0,"Vakuumierter VOS vegan"),
IFERROR(IF(VLOOKUP(O962,[1]Vakuumiert!$N:$O,2,FALSE)=0,"Vakuumierter VOS Zipfel"),
IFERROR(IF(VLOOKUP(O962,[1]Vakuumiert!$Q:$R,2,FALSE)=0,"Vakuumiert geschält"),
IFERROR(IF(VLOOKUP(O962,'[1]vakuumierte Fertigprodukte'!$B:$C,2,FALSE)=0,"Fertigprodukte"),
IFERROR(IF(VLOOKUP(O962,'[1]vakuumierte Fertigprodukte'!$E:$FI,2,FALSE)=0,"Vakuumierte Zipfel"),
IFERROR(IF(VLOOKUP(O962,[1]Wurste!$B:$C,2,FALSE)=0,"Räucherwürste"),
IFERROR(IF(VLOOKUP(O962,[1]Wurste!$E:$F,2,FALSE)=0,"URW/URGW Wurst"),
IFERROR(IF(VLOOKUP(O962,[1]Wurste!$H:$I,2,FALSE)=0,"HF-Wurst Vegan"),
IFERROR(IF(VLOOKUP(O962,[1]Wurste!$K:$L,2,FALSE)=0,"320er ohne Würste"),
IFERROR(IF(AND(OR(Abfalldokumentation!$A962="BU3",Abfalldokumentation!$A962="Verkauf"),Abfalldokumentation!$F962="Schimmel",Abfalldokumentation!$G962="keinen Abnehmer/kein Schälpersonal"),"Div. Zipfel, ES ohne Verwendung",VLOOKUP(Abfalldokumentation!$E962,Produktgruppen!A:B,2,FALSE)),"-")))))))))))))))))))))))</f>
        <v>ABS</v>
      </c>
      <c r="E962" s="81" t="str">
        <f>IFERROR(VLOOKUP(Abfalldokumentation!$O962,Artikel!A:C,3,FALSE),Abfalldokumentation!$O962)</f>
        <v>ABS ZIEGE-GOU</v>
      </c>
      <c r="F962" s="81" t="str">
        <f>VLOOKUP(T962,'Liste Gründe'!A:D,2,FALSE)</f>
        <v>keinen Verwendungszweck</v>
      </c>
      <c r="G962" s="80" t="str">
        <f>IF(ISBLANK(V962),VLOOKUP(Abfalldokumentation!$P962,'Liste Gründe'!A:D,3,FALSE),V962)</f>
        <v>keinen Verwendungszweck</v>
      </c>
      <c r="H962" s="81" t="str">
        <f>IF(ISBLANK(Abfalldokumentation!$W962),"-",Abfalldokumentation!$W962)</f>
        <v>-</v>
      </c>
      <c r="I962" s="81">
        <f t="shared" ref="I962:I1025" si="106">_xlfn.ISOWEEKNUM(C962)</f>
        <v>40</v>
      </c>
      <c r="J962" s="81" t="str">
        <f t="shared" ref="J962:J1025" si="107">"Produkte"</f>
        <v>Produkte</v>
      </c>
      <c r="K962" s="81" t="str">
        <f t="shared" ref="K962:K1025" si="108">"BUs"</f>
        <v>BUs</v>
      </c>
      <c r="L962" s="81" t="str">
        <f t="shared" ref="L962:L1025" si="109">"Symptome"</f>
        <v>Symptome</v>
      </c>
      <c r="M962" s="81">
        <f>IFERROR(VLOOKUP(Abfalldokumentation!$O962,Kennzahlen!S:V,3,FALSE)*Abfalldokumentation!$B962,"0")</f>
        <v>26</v>
      </c>
      <c r="N962" s="81" t="str">
        <f>IF(ISBLANK(Q962),VLOOKUP(Abfalldokumentation!$O962,'Linien - BU'!R:S,2,FALSE),Q962)</f>
        <v>BU4</v>
      </c>
      <c r="O962" s="77">
        <f t="shared" ref="O962:O1025" si="110">R962</f>
        <v>29500887</v>
      </c>
      <c r="P962" s="77">
        <f t="shared" ref="P962:P1025" si="111">T962</f>
        <v>61</v>
      </c>
      <c r="Q962" s="39" t="s">
        <v>9</v>
      </c>
      <c r="R962" s="40">
        <v>29500887</v>
      </c>
      <c r="S962" s="40">
        <v>26</v>
      </c>
      <c r="T962" s="40">
        <v>61</v>
      </c>
      <c r="U962" s="41">
        <v>44477</v>
      </c>
      <c r="V962" s="42"/>
      <c r="W962" s="40" t="s">
        <v>54</v>
      </c>
      <c r="X962" s="44" t="str">
        <f>IFERROR(VLOOKUP(Abfalldokumentation!$R962,Artikel!A:C,3,FALSE),Abfalldokumentation!$R962)</f>
        <v>ABS ZIEGE-GOU</v>
      </c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spans="1:40" ht="30" hidden="1" customHeight="1" x14ac:dyDescent="0.25">
      <c r="A963" s="73" t="str">
        <f>VLOOKUP(N963,'Linien - BU'!A:B,2,FALSE)</f>
        <v>BU4</v>
      </c>
      <c r="B963" s="74">
        <f t="shared" si="105"/>
        <v>62.4</v>
      </c>
      <c r="C963" s="75">
        <f>Abfalldokumentation!$U963</f>
        <v>44477</v>
      </c>
      <c r="D963" s="69" t="str">
        <f>IFERROR(IF(VLOOKUP(O963,'[1]Rohware 230'!$B:$C,2,FALSE)=0,"Rohware"),
IFERROR(IF(VLOOKUP(O963,[1]Sammelnr.!$B:$C,2,FALSE)=0,"Sammelnr. ungeschält ABS"),
IFERROR(IF(VLOOKUP(O963,[1]Sammelnr.!$E:$F,2,FALSE)=0,"Sammelnr. ungeschält VS"),
IFERROR(IF(VLOOKUP(O963,[1]Sammelnr.!$H:$I,2,FALSE)=0,"Sammelnr. geschält"),
IFERROR(IF(VLOOKUP(O963,[1]Offen!$B:$C,2,FALSE)=0,"Offen ungeschält ABS"),
IFERROR(IF(VLOOKUP(O963,[1]Offen!$E:$F,2,FALSE)=0,"Offen ungeschält VOS"),
IFERROR(IF(VLOOKUP(O963,[1]Offen!$H:$I,2,FALSE)=0,"Offen geschält RW"),
IFERROR(IF(VLOOKUP(O963,[1]Offen!$K:$L,2,FALSE)=0,"Offen vegan"),
IFERROR(IF(VLOOKUP(O963,[1]Offen!$N:$O,2,FALSE)=0,"Offen Zipfel"),
IFERROR(IF(VLOOKUP(O963,[1]Offen!$Q:$R,2,FALSE)=0,"Offen Endstücke"),
IFERROR(IF(VLOOKUP(O963,[1]Vakuumiert!$B:$C,2,FALSE)=0,"Vakuumierter VOS ungeschält"),
IFERROR(IF(VLOOKUP(O963,[1]Vakuumiert!$E:$F,2,FALSE)=0,"Vakuumierter ABS ungeschält"),
IFERROR(IF(VLOOKUP(O963,[1]Vakuumiert!$H:$I,2,FALSE)=0,"Vakuumierter VOS geschält"),
IFERROR(IF(VLOOKUP(O963,[1]Vakuumiert!$K:$L,2,FALSE)=0,"Vakuumierter VOS vegan"),
IFERROR(IF(VLOOKUP(O963,[1]Vakuumiert!$N:$O,2,FALSE)=0,"Vakuumierter VOS Zipfel"),
IFERROR(IF(VLOOKUP(O963,[1]Vakuumiert!$Q:$R,2,FALSE)=0,"Vakuumiert geschält"),
IFERROR(IF(VLOOKUP(O963,'[1]vakuumierte Fertigprodukte'!$B:$C,2,FALSE)=0,"Fertigprodukte"),
IFERROR(IF(VLOOKUP(O963,'[1]vakuumierte Fertigprodukte'!$E:$FI,2,FALSE)=0,"Vakuumierte Zipfel"),
IFERROR(IF(VLOOKUP(O963,[1]Wurste!$B:$C,2,FALSE)=0,"Räucherwürste"),
IFERROR(IF(VLOOKUP(O963,[1]Wurste!$E:$F,2,FALSE)=0,"URW/URGW Wurst"),
IFERROR(IF(VLOOKUP(O963,[1]Wurste!$H:$I,2,FALSE)=0,"HF-Wurst Vegan"),
IFERROR(IF(VLOOKUP(O963,[1]Wurste!$K:$L,2,FALSE)=0,"320er ohne Würste"),
IFERROR(IF(AND(OR(Abfalldokumentation!$A963="BU3",Abfalldokumentation!$A963="Verkauf"),Abfalldokumentation!$F963="Schimmel",Abfalldokumentation!$G963="keinen Abnehmer/kein Schälpersonal"),"Div. Zipfel, ES ohne Verwendung",VLOOKUP(Abfalldokumentation!$E963,Produktgruppen!A:B,2,FALSE)),"-")))))))))))))))))))))))</f>
        <v>ABS</v>
      </c>
      <c r="E963" s="76" t="str">
        <f>IFERROR(VLOOKUP(Abfalldokumentation!$O963,Artikel!A:C,3,FALSE),Abfalldokumentation!$O963)</f>
        <v>ABS ZIEGE-GOU</v>
      </c>
      <c r="F963" s="76" t="str">
        <f>VLOOKUP(T963,'Liste Gründe'!A:D,2,FALSE)</f>
        <v>Schimmel</v>
      </c>
      <c r="G963" s="75" t="str">
        <f>IF(ISBLANK(V963),VLOOKUP(Abfalldokumentation!$P963,'Liste Gründe'!A:D,3,FALSE),V963)</f>
        <v>gesammelt für möglichen Einsatz</v>
      </c>
      <c r="H963" s="76" t="str">
        <f>IF(ISBLANK(Abfalldokumentation!$W963),"-",Abfalldokumentation!$W963)</f>
        <v>-</v>
      </c>
      <c r="I963" s="76">
        <f t="shared" si="106"/>
        <v>40</v>
      </c>
      <c r="J963" s="76" t="str">
        <f t="shared" si="107"/>
        <v>Produkte</v>
      </c>
      <c r="K963" s="76" t="str">
        <f t="shared" si="108"/>
        <v>BUs</v>
      </c>
      <c r="L963" s="76" t="str">
        <f t="shared" si="109"/>
        <v>Symptome</v>
      </c>
      <c r="M963" s="76">
        <f>IFERROR(VLOOKUP(Abfalldokumentation!$O963,Kennzahlen!S:V,3,FALSE)*Abfalldokumentation!$B963,"0")</f>
        <v>62.4</v>
      </c>
      <c r="N963" s="76" t="str">
        <f>IF(ISBLANK(Q963),VLOOKUP(Abfalldokumentation!$O963,'Linien - BU'!R:S,2,FALSE),Q963)</f>
        <v>BU4</v>
      </c>
      <c r="O963" s="77">
        <f t="shared" si="110"/>
        <v>29500887</v>
      </c>
      <c r="P963" s="77">
        <f t="shared" si="111"/>
        <v>12</v>
      </c>
      <c r="Q963" s="45" t="s">
        <v>9</v>
      </c>
      <c r="R963" s="46">
        <v>29500887</v>
      </c>
      <c r="S963" s="46">
        <v>62.4</v>
      </c>
      <c r="T963" s="46">
        <v>12</v>
      </c>
      <c r="U963" s="47">
        <v>44477</v>
      </c>
      <c r="V963" s="48" t="s">
        <v>23</v>
      </c>
      <c r="W963" s="46" t="s">
        <v>54</v>
      </c>
      <c r="X963" s="50" t="str">
        <f>IFERROR(VLOOKUP(Abfalldokumentation!$R963,Artikel!A:C,3,FALSE),Abfalldokumentation!$R963)</f>
        <v>ABS ZIEGE-GOU</v>
      </c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spans="1:40" ht="30" hidden="1" customHeight="1" x14ac:dyDescent="0.25">
      <c r="A964" s="78" t="str">
        <f>VLOOKUP(N964,'Linien - BU'!A:B,2,FALSE)</f>
        <v>BU1</v>
      </c>
      <c r="B964" s="79">
        <f t="shared" si="105"/>
        <v>28</v>
      </c>
      <c r="C964" s="80">
        <f>Abfalldokumentation!$U964</f>
        <v>44477</v>
      </c>
      <c r="D964" s="69" t="str">
        <f>IFERROR(IF(VLOOKUP(O964,'[1]Rohware 230'!$B:$C,2,FALSE)=0,"Rohware"),
IFERROR(IF(VLOOKUP(O964,[1]Sammelnr.!$B:$C,2,FALSE)=0,"Sammelnr. ungeschält ABS"),
IFERROR(IF(VLOOKUP(O964,[1]Sammelnr.!$E:$F,2,FALSE)=0,"Sammelnr. ungeschält VS"),
IFERROR(IF(VLOOKUP(O964,[1]Sammelnr.!$H:$I,2,FALSE)=0,"Sammelnr. geschält"),
IFERROR(IF(VLOOKUP(O964,[1]Offen!$B:$C,2,FALSE)=0,"Offen ungeschält ABS"),
IFERROR(IF(VLOOKUP(O964,[1]Offen!$E:$F,2,FALSE)=0,"Offen ungeschält VOS"),
IFERROR(IF(VLOOKUP(O964,[1]Offen!$H:$I,2,FALSE)=0,"Offen geschält RW"),
IFERROR(IF(VLOOKUP(O964,[1]Offen!$K:$L,2,FALSE)=0,"Offen vegan"),
IFERROR(IF(VLOOKUP(O964,[1]Offen!$N:$O,2,FALSE)=0,"Offen Zipfel"),
IFERROR(IF(VLOOKUP(O964,[1]Offen!$Q:$R,2,FALSE)=0,"Offen Endstücke"),
IFERROR(IF(VLOOKUP(O964,[1]Vakuumiert!$B:$C,2,FALSE)=0,"Vakuumierter VOS ungeschält"),
IFERROR(IF(VLOOKUP(O964,[1]Vakuumiert!$E:$F,2,FALSE)=0,"Vakuumierter ABS ungeschält"),
IFERROR(IF(VLOOKUP(O964,[1]Vakuumiert!$H:$I,2,FALSE)=0,"Vakuumierter VOS geschält"),
IFERROR(IF(VLOOKUP(O964,[1]Vakuumiert!$K:$L,2,FALSE)=0,"Vakuumierter VOS vegan"),
IFERROR(IF(VLOOKUP(O964,[1]Vakuumiert!$N:$O,2,FALSE)=0,"Vakuumierter VOS Zipfel"),
IFERROR(IF(VLOOKUP(O964,[1]Vakuumiert!$Q:$R,2,FALSE)=0,"Vakuumiert geschält"),
IFERROR(IF(VLOOKUP(O964,'[1]vakuumierte Fertigprodukte'!$B:$C,2,FALSE)=0,"Fertigprodukte"),
IFERROR(IF(VLOOKUP(O964,'[1]vakuumierte Fertigprodukte'!$E:$FI,2,FALSE)=0,"Vakuumierte Zipfel"),
IFERROR(IF(VLOOKUP(O964,[1]Wurste!$B:$C,2,FALSE)=0,"Räucherwürste"),
IFERROR(IF(VLOOKUP(O964,[1]Wurste!$E:$F,2,FALSE)=0,"URW/URGW Wurst"),
IFERROR(IF(VLOOKUP(O964,[1]Wurste!$H:$I,2,FALSE)=0,"HF-Wurst Vegan"),
IFERROR(IF(VLOOKUP(O964,[1]Wurste!$K:$L,2,FALSE)=0,"320er ohne Würste"),
IFERROR(IF(AND(OR(Abfalldokumentation!$A964="BU3",Abfalldokumentation!$A964="Verkauf"),Abfalldokumentation!$F964="Schimmel",Abfalldokumentation!$G964="keinen Abnehmer/kein Schälpersonal"),"Div. Zipfel, ES ohne Verwendung",VLOOKUP(Abfalldokumentation!$E964,Produktgruppen!A:B,2,FALSE)),"-")))))))))))))))))))))))</f>
        <v>Vorschmelz</v>
      </c>
      <c r="E964" s="81" t="str">
        <f>IFERROR(VLOOKUP(Abfalldokumentation!$O964,Artikel!A:C,3,FALSE),Abfalldokumentation!$O964)</f>
        <v>VOS-ABS ENTSORGUNG</v>
      </c>
      <c r="F964" s="81" t="str">
        <f>VLOOKUP(T964,'Liste Gründe'!A:D,2,FALSE)</f>
        <v>Rest</v>
      </c>
      <c r="G964" s="80" t="str">
        <f>IF(ISBLANK(V964),VLOOKUP(Abfalldokumentation!$P964,'Liste Gründe'!A:D,3,FALSE),V964)</f>
        <v>geschälte Rinde</v>
      </c>
      <c r="H964" s="81" t="str">
        <f>IF(ISBLANK(Abfalldokumentation!$W964),"-",Abfalldokumentation!$W964)</f>
        <v>-</v>
      </c>
      <c r="I964" s="81">
        <f t="shared" si="106"/>
        <v>40</v>
      </c>
      <c r="J964" s="81" t="str">
        <f t="shared" si="107"/>
        <v>Produkte</v>
      </c>
      <c r="K964" s="81" t="str">
        <f t="shared" si="108"/>
        <v>BUs</v>
      </c>
      <c r="L964" s="81" t="str">
        <f t="shared" si="109"/>
        <v>Symptome</v>
      </c>
      <c r="M964" s="81">
        <f>IFERROR(VLOOKUP(Abfalldokumentation!$O964,Kennzahlen!S:V,3,FALSE)*Abfalldokumentation!$B964,"0")</f>
        <v>0.28000000000000003</v>
      </c>
      <c r="N964" s="81" t="str">
        <f>IF(ISBLANK(Q964),VLOOKUP(Abfalldokumentation!$O964,'Linien - BU'!R:S,2,FALSE),Q964)</f>
        <v>RWV</v>
      </c>
      <c r="O964" s="77">
        <f t="shared" si="110"/>
        <v>29500917</v>
      </c>
      <c r="P964" s="77">
        <f t="shared" si="111"/>
        <v>60</v>
      </c>
      <c r="Q964" s="39" t="s">
        <v>202</v>
      </c>
      <c r="R964" s="40">
        <v>29500917</v>
      </c>
      <c r="S964" s="40">
        <v>28</v>
      </c>
      <c r="T964" s="40">
        <v>60</v>
      </c>
      <c r="U964" s="41">
        <v>44477</v>
      </c>
      <c r="V964" s="42" t="s">
        <v>215</v>
      </c>
      <c r="W964" s="40" t="s">
        <v>54</v>
      </c>
      <c r="X964" s="44" t="str">
        <f>IFERROR(VLOOKUP(Abfalldokumentation!$R964,Artikel!A:C,3,FALSE),Abfalldokumentation!$R964)</f>
        <v>VOS-ABS ENTSORGUNG</v>
      </c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spans="1:40" ht="30" hidden="1" customHeight="1" x14ac:dyDescent="0.25">
      <c r="A965" s="73" t="str">
        <f>VLOOKUP(N965,'Linien - BU'!A:B,2,FALSE)</f>
        <v>BU3</v>
      </c>
      <c r="B965" s="74">
        <f t="shared" si="105"/>
        <v>240</v>
      </c>
      <c r="C965" s="75">
        <f>Abfalldokumentation!$U965</f>
        <v>44477</v>
      </c>
      <c r="D965" s="69" t="str">
        <f>IFERROR(IF(VLOOKUP(O965,'[1]Rohware 230'!$B:$C,2,FALSE)=0,"Rohware"),
IFERROR(IF(VLOOKUP(O965,[1]Sammelnr.!$B:$C,2,FALSE)=0,"Sammelnr. ungeschält ABS"),
IFERROR(IF(VLOOKUP(O965,[1]Sammelnr.!$E:$F,2,FALSE)=0,"Sammelnr. ungeschält VS"),
IFERROR(IF(VLOOKUP(O965,[1]Sammelnr.!$H:$I,2,FALSE)=0,"Sammelnr. geschält"),
IFERROR(IF(VLOOKUP(O965,[1]Offen!$B:$C,2,FALSE)=0,"Offen ungeschält ABS"),
IFERROR(IF(VLOOKUP(O965,[1]Offen!$E:$F,2,FALSE)=0,"Offen ungeschält VOS"),
IFERROR(IF(VLOOKUP(O965,[1]Offen!$H:$I,2,FALSE)=0,"Offen geschält RW"),
IFERROR(IF(VLOOKUP(O965,[1]Offen!$K:$L,2,FALSE)=0,"Offen vegan"),
IFERROR(IF(VLOOKUP(O965,[1]Offen!$N:$O,2,FALSE)=0,"Offen Zipfel"),
IFERROR(IF(VLOOKUP(O965,[1]Offen!$Q:$R,2,FALSE)=0,"Offen Endstücke"),
IFERROR(IF(VLOOKUP(O965,[1]Vakuumiert!$B:$C,2,FALSE)=0,"Vakuumierter VOS ungeschält"),
IFERROR(IF(VLOOKUP(O965,[1]Vakuumiert!$E:$F,2,FALSE)=0,"Vakuumierter ABS ungeschält"),
IFERROR(IF(VLOOKUP(O965,[1]Vakuumiert!$H:$I,2,FALSE)=0,"Vakuumierter VOS geschält"),
IFERROR(IF(VLOOKUP(O965,[1]Vakuumiert!$K:$L,2,FALSE)=0,"Vakuumierter VOS vegan"),
IFERROR(IF(VLOOKUP(O965,[1]Vakuumiert!$N:$O,2,FALSE)=0,"Vakuumierter VOS Zipfel"),
IFERROR(IF(VLOOKUP(O965,[1]Vakuumiert!$Q:$R,2,FALSE)=0,"Vakuumiert geschält"),
IFERROR(IF(VLOOKUP(O965,'[1]vakuumierte Fertigprodukte'!$B:$C,2,FALSE)=0,"Fertigprodukte"),
IFERROR(IF(VLOOKUP(O965,'[1]vakuumierte Fertigprodukte'!$E:$FI,2,FALSE)=0,"Vakuumierte Zipfel"),
IFERROR(IF(VLOOKUP(O965,[1]Wurste!$B:$C,2,FALSE)=0,"Räucherwürste"),
IFERROR(IF(VLOOKUP(O965,[1]Wurste!$E:$F,2,FALSE)=0,"URW/URGW Wurst"),
IFERROR(IF(VLOOKUP(O965,[1]Wurste!$H:$I,2,FALSE)=0,"HF-Wurst Vegan"),
IFERROR(IF(VLOOKUP(O965,[1]Wurste!$K:$L,2,FALSE)=0,"320er ohne Würste"),
IFERROR(IF(AND(OR(Abfalldokumentation!$A965="BU3",Abfalldokumentation!$A965="Verkauf"),Abfalldokumentation!$F965="Schimmel",Abfalldokumentation!$G965="keinen Abnehmer/kein Schälpersonal"),"Div. Zipfel, ES ohne Verwendung",VLOOKUP(Abfalldokumentation!$E965,Produktgruppen!A:B,2,FALSE)),"-")))))))))))))))))))))))</f>
        <v>ABS</v>
      </c>
      <c r="E965" s="76" t="str">
        <f>IFERROR(VLOOKUP(Abfalldokumentation!$O965,Artikel!A:C,3,FALSE),Abfalldokumentation!$O965)</f>
        <v>ABS CHED-PF-KRÄUK gemis</v>
      </c>
      <c r="F965" s="76" t="str">
        <f>VLOOKUP(T965,'Liste Gründe'!A:D,2,FALSE)</f>
        <v>Linienbezogen</v>
      </c>
      <c r="G965" s="75" t="str">
        <f>IF(ISBLANK(V965),VLOOKUP(Abfalldokumentation!$P965,'Liste Gründe'!A:D,3,FALSE),V965)</f>
        <v>gemischtes Produkt</v>
      </c>
      <c r="H965" s="76" t="str">
        <f>IF(ISBLANK(Abfalldokumentation!$W965),"-",Abfalldokumentation!$W965)</f>
        <v>-</v>
      </c>
      <c r="I965" s="76">
        <f t="shared" si="106"/>
        <v>40</v>
      </c>
      <c r="J965" s="76" t="str">
        <f t="shared" si="107"/>
        <v>Produkte</v>
      </c>
      <c r="K965" s="76" t="str">
        <f t="shared" si="108"/>
        <v>BUs</v>
      </c>
      <c r="L965" s="76" t="str">
        <f t="shared" si="109"/>
        <v>Symptome</v>
      </c>
      <c r="M965" s="76">
        <f>IFERROR(VLOOKUP(Abfalldokumentation!$O965,Kennzahlen!S:V,3,FALSE)*Abfalldokumentation!$B965,"0")</f>
        <v>240</v>
      </c>
      <c r="N965" s="76" t="str">
        <f>IF(ISBLANK(Q965),VLOOKUP(Abfalldokumentation!$O965,'Linien - BU'!R:S,2,FALSE),Q965)</f>
        <v>L33</v>
      </c>
      <c r="O965" s="77">
        <f t="shared" si="110"/>
        <v>29501003</v>
      </c>
      <c r="P965" s="77">
        <f t="shared" si="111"/>
        <v>81</v>
      </c>
      <c r="Q965" s="45" t="s">
        <v>205</v>
      </c>
      <c r="R965" s="46">
        <v>29501003</v>
      </c>
      <c r="S965" s="46">
        <v>240</v>
      </c>
      <c r="T965" s="46">
        <v>81</v>
      </c>
      <c r="U965" s="47">
        <v>44477</v>
      </c>
      <c r="V965" s="48"/>
      <c r="W965" s="49"/>
      <c r="X965" s="50" t="str">
        <f>IFERROR(VLOOKUP(Abfalldokumentation!$R965,Artikel!A:C,3,FALSE),Abfalldokumentation!$R965)</f>
        <v>ABS CHED-PF-KRÄUK gemis</v>
      </c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spans="1:40" ht="30" hidden="1" customHeight="1" x14ac:dyDescent="0.25">
      <c r="A966" s="78" t="str">
        <f>VLOOKUP(N966,'Linien - BU'!A:B,2,FALSE)</f>
        <v>BU3</v>
      </c>
      <c r="B966" s="79">
        <f t="shared" si="105"/>
        <v>55</v>
      </c>
      <c r="C966" s="80">
        <f>Abfalldokumentation!$U966</f>
        <v>44477</v>
      </c>
      <c r="D966" s="69" t="str">
        <f>IFERROR(IF(VLOOKUP(O966,'[1]Rohware 230'!$B:$C,2,FALSE)=0,"Rohware"),
IFERROR(IF(VLOOKUP(O966,[1]Sammelnr.!$B:$C,2,FALSE)=0,"Sammelnr. ungeschält ABS"),
IFERROR(IF(VLOOKUP(O966,[1]Sammelnr.!$E:$F,2,FALSE)=0,"Sammelnr. ungeschält VS"),
IFERROR(IF(VLOOKUP(O966,[1]Sammelnr.!$H:$I,2,FALSE)=0,"Sammelnr. geschält"),
IFERROR(IF(VLOOKUP(O966,[1]Offen!$B:$C,2,FALSE)=0,"Offen ungeschält ABS"),
IFERROR(IF(VLOOKUP(O966,[1]Offen!$E:$F,2,FALSE)=0,"Offen ungeschält VOS"),
IFERROR(IF(VLOOKUP(O966,[1]Offen!$H:$I,2,FALSE)=0,"Offen geschält RW"),
IFERROR(IF(VLOOKUP(O966,[1]Offen!$K:$L,2,FALSE)=0,"Offen vegan"),
IFERROR(IF(VLOOKUP(O966,[1]Offen!$N:$O,2,FALSE)=0,"Offen Zipfel"),
IFERROR(IF(VLOOKUP(O966,[1]Offen!$Q:$R,2,FALSE)=0,"Offen Endstücke"),
IFERROR(IF(VLOOKUP(O966,[1]Vakuumiert!$B:$C,2,FALSE)=0,"Vakuumierter VOS ungeschält"),
IFERROR(IF(VLOOKUP(O966,[1]Vakuumiert!$E:$F,2,FALSE)=0,"Vakuumierter ABS ungeschält"),
IFERROR(IF(VLOOKUP(O966,[1]Vakuumiert!$H:$I,2,FALSE)=0,"Vakuumierter VOS geschält"),
IFERROR(IF(VLOOKUP(O966,[1]Vakuumiert!$K:$L,2,FALSE)=0,"Vakuumierter VOS vegan"),
IFERROR(IF(VLOOKUP(O966,[1]Vakuumiert!$N:$O,2,FALSE)=0,"Vakuumierter VOS Zipfel"),
IFERROR(IF(VLOOKUP(O966,[1]Vakuumiert!$Q:$R,2,FALSE)=0,"Vakuumiert geschält"),
IFERROR(IF(VLOOKUP(O966,'[1]vakuumierte Fertigprodukte'!$B:$C,2,FALSE)=0,"Fertigprodukte"),
IFERROR(IF(VLOOKUP(O966,'[1]vakuumierte Fertigprodukte'!$E:$FI,2,FALSE)=0,"Vakuumierte Zipfel"),
IFERROR(IF(VLOOKUP(O966,[1]Wurste!$B:$C,2,FALSE)=0,"Räucherwürste"),
IFERROR(IF(VLOOKUP(O966,[1]Wurste!$E:$F,2,FALSE)=0,"URW/URGW Wurst"),
IFERROR(IF(VLOOKUP(O966,[1]Wurste!$H:$I,2,FALSE)=0,"HF-Wurst Vegan"),
IFERROR(IF(VLOOKUP(O966,[1]Wurste!$K:$L,2,FALSE)=0,"320er ohne Würste"),
IFERROR(IF(AND(OR(Abfalldokumentation!$A966="BU3",Abfalldokumentation!$A966="Verkauf"),Abfalldokumentation!$F966="Schimmel",Abfalldokumentation!$G966="keinen Abnehmer/kein Schälpersonal"),"Div. Zipfel, ES ohne Verwendung",VLOOKUP(Abfalldokumentation!$E966,Produktgruppen!A:B,2,FALSE)),"-")))))))))))))))))))))))</f>
        <v>ABS</v>
      </c>
      <c r="E966" s="81" t="str">
        <f>IFERROR(VLOOKUP(Abfalldokumentation!$O966,Artikel!A:C,3,FALSE),Abfalldokumentation!$O966)</f>
        <v>ABS CHED-ROT MIT ß-CARO</v>
      </c>
      <c r="F966" s="81" t="str">
        <f>VLOOKUP(T966,'Liste Gründe'!A:D,2,FALSE)</f>
        <v>Rest</v>
      </c>
      <c r="G966" s="80" t="str">
        <f>IF(ISBLANK(V966),VLOOKUP(Abfalldokumentation!$P966,'Liste Gründe'!A:D,3,FALSE),V966)</f>
        <v>Schmutz</v>
      </c>
      <c r="H966" s="81" t="str">
        <f>IF(ISBLANK(Abfalldokumentation!$W966),"-",Abfalldokumentation!$W966)</f>
        <v>-</v>
      </c>
      <c r="I966" s="81">
        <f t="shared" si="106"/>
        <v>40</v>
      </c>
      <c r="J966" s="81" t="str">
        <f t="shared" si="107"/>
        <v>Produkte</v>
      </c>
      <c r="K966" s="81" t="str">
        <f t="shared" si="108"/>
        <v>BUs</v>
      </c>
      <c r="L966" s="81" t="str">
        <f t="shared" si="109"/>
        <v>Symptome</v>
      </c>
      <c r="M966" s="81">
        <f>IFERROR(VLOOKUP(Abfalldokumentation!$O966,Kennzahlen!S:V,3,FALSE)*Abfalldokumentation!$B966,"0")</f>
        <v>55</v>
      </c>
      <c r="N966" s="81" t="str">
        <f>IF(ISBLANK(Q966),VLOOKUP(Abfalldokumentation!$O966,'Linien - BU'!R:S,2,FALSE),Q966)</f>
        <v>L33</v>
      </c>
      <c r="O966" s="77">
        <f t="shared" si="110"/>
        <v>29501032</v>
      </c>
      <c r="P966" s="77">
        <f t="shared" si="111"/>
        <v>42</v>
      </c>
      <c r="Q966" s="39" t="s">
        <v>205</v>
      </c>
      <c r="R966" s="40">
        <v>29501032</v>
      </c>
      <c r="S966" s="40">
        <v>55</v>
      </c>
      <c r="T966" s="40">
        <v>42</v>
      </c>
      <c r="U966" s="41">
        <v>44477</v>
      </c>
      <c r="V966" s="46"/>
      <c r="W966" s="40"/>
      <c r="X966" s="44" t="str">
        <f>IFERROR(VLOOKUP(Abfalldokumentation!$R966,Artikel!A:C,3,FALSE),Abfalldokumentation!$R966)</f>
        <v>ABS CHED-ROT MIT ß-CARO</v>
      </c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spans="1:40" ht="30" hidden="1" customHeight="1" x14ac:dyDescent="0.25">
      <c r="A967" s="73" t="str">
        <f>VLOOKUP(N967,'Linien - BU'!A:B,2,FALSE)</f>
        <v>BU1</v>
      </c>
      <c r="B967" s="74">
        <f t="shared" si="105"/>
        <v>130</v>
      </c>
      <c r="C967" s="75">
        <f>Abfalldokumentation!$U967</f>
        <v>44477</v>
      </c>
      <c r="D967" s="69" t="str">
        <f>IFERROR(IF(VLOOKUP(O967,'[1]Rohware 230'!$B:$C,2,FALSE)=0,"Rohware"),
IFERROR(IF(VLOOKUP(O967,[1]Sammelnr.!$B:$C,2,FALSE)=0,"Sammelnr. ungeschält ABS"),
IFERROR(IF(VLOOKUP(O967,[1]Sammelnr.!$E:$F,2,FALSE)=0,"Sammelnr. ungeschält VS"),
IFERROR(IF(VLOOKUP(O967,[1]Sammelnr.!$H:$I,2,FALSE)=0,"Sammelnr. geschält"),
IFERROR(IF(VLOOKUP(O967,[1]Offen!$B:$C,2,FALSE)=0,"Offen ungeschält ABS"),
IFERROR(IF(VLOOKUP(O967,[1]Offen!$E:$F,2,FALSE)=0,"Offen ungeschält VOS"),
IFERROR(IF(VLOOKUP(O967,[1]Offen!$H:$I,2,FALSE)=0,"Offen geschält RW"),
IFERROR(IF(VLOOKUP(O967,[1]Offen!$K:$L,2,FALSE)=0,"Offen vegan"),
IFERROR(IF(VLOOKUP(O967,[1]Offen!$N:$O,2,FALSE)=0,"Offen Zipfel"),
IFERROR(IF(VLOOKUP(O967,[1]Offen!$Q:$R,2,FALSE)=0,"Offen Endstücke"),
IFERROR(IF(VLOOKUP(O967,[1]Vakuumiert!$B:$C,2,FALSE)=0,"Vakuumierter VOS ungeschält"),
IFERROR(IF(VLOOKUP(O967,[1]Vakuumiert!$E:$F,2,FALSE)=0,"Vakuumierter ABS ungeschält"),
IFERROR(IF(VLOOKUP(O967,[1]Vakuumiert!$H:$I,2,FALSE)=0,"Vakuumierter VOS geschält"),
IFERROR(IF(VLOOKUP(O967,[1]Vakuumiert!$K:$L,2,FALSE)=0,"Vakuumierter VOS vegan"),
IFERROR(IF(VLOOKUP(O967,[1]Vakuumiert!$N:$O,2,FALSE)=0,"Vakuumierter VOS Zipfel"),
IFERROR(IF(VLOOKUP(O967,[1]Vakuumiert!$Q:$R,2,FALSE)=0,"Vakuumiert geschält"),
IFERROR(IF(VLOOKUP(O967,'[1]vakuumierte Fertigprodukte'!$B:$C,2,FALSE)=0,"Fertigprodukte"),
IFERROR(IF(VLOOKUP(O967,'[1]vakuumierte Fertigprodukte'!$E:$FI,2,FALSE)=0,"Vakuumierte Zipfel"),
IFERROR(IF(VLOOKUP(O967,[1]Wurste!$B:$C,2,FALSE)=0,"Räucherwürste"),
IFERROR(IF(VLOOKUP(O967,[1]Wurste!$E:$F,2,FALSE)=0,"URW/URGW Wurst"),
IFERROR(IF(VLOOKUP(O967,[1]Wurste!$H:$I,2,FALSE)=0,"HF-Wurst Vegan"),
IFERROR(IF(VLOOKUP(O967,[1]Wurste!$K:$L,2,FALSE)=0,"320er ohne Würste"),
IFERROR(IF(AND(OR(Abfalldokumentation!$A967="BU3",Abfalldokumentation!$A967="Verkauf"),Abfalldokumentation!$F967="Schimmel",Abfalldokumentation!$G967="keinen Abnehmer/kein Schälpersonal"),"Div. Zipfel, ES ohne Verwendung",VLOOKUP(Abfalldokumentation!$E967,Produktgruppen!A:B,2,FALSE)),"-")))))))))))))))))))))))</f>
        <v>ABS</v>
      </c>
      <c r="E967" s="76" t="str">
        <f>IFERROR(VLOOKUP(Abfalldokumentation!$O967,Artikel!A:C,3,FALSE),Abfalldokumentation!$O967)</f>
        <v>ABS 45-48% OGT</v>
      </c>
      <c r="F967" s="76" t="str">
        <f>VLOOKUP(T967,'Liste Gründe'!A:D,2,FALSE)</f>
        <v>Schimmel</v>
      </c>
      <c r="G967" s="75" t="str">
        <f>IF(ISBLANK(V967),VLOOKUP(Abfalldokumentation!$P967,'Liste Gründe'!A:D,3,FALSE),V967)</f>
        <v>keine Verarbeitung</v>
      </c>
      <c r="H967" s="76" t="str">
        <f>IF(ISBLANK(Abfalldokumentation!$W967),"-",Abfalldokumentation!$W967)</f>
        <v>-</v>
      </c>
      <c r="I967" s="76">
        <f t="shared" si="106"/>
        <v>40</v>
      </c>
      <c r="J967" s="76" t="str">
        <f t="shared" si="107"/>
        <v>Produkte</v>
      </c>
      <c r="K967" s="76" t="str">
        <f t="shared" si="108"/>
        <v>BUs</v>
      </c>
      <c r="L967" s="76" t="str">
        <f t="shared" si="109"/>
        <v>Symptome</v>
      </c>
      <c r="M967" s="76">
        <f>IFERROR(VLOOKUP(Abfalldokumentation!$O967,Kennzahlen!S:V,3,FALSE)*Abfalldokumentation!$B967,"0")</f>
        <v>266.721</v>
      </c>
      <c r="N967" s="76" t="str">
        <f>IF(ISBLANK(Q967),VLOOKUP(Abfalldokumentation!$O967,'Linien - BU'!R:S,2,FALSE),Q967)</f>
        <v>RWV</v>
      </c>
      <c r="O967" s="77">
        <f t="shared" si="110"/>
        <v>29600003</v>
      </c>
      <c r="P967" s="77">
        <f t="shared" si="111"/>
        <v>12</v>
      </c>
      <c r="Q967" s="45" t="s">
        <v>202</v>
      </c>
      <c r="R967" s="46">
        <v>29600003</v>
      </c>
      <c r="S967" s="46">
        <v>130</v>
      </c>
      <c r="T967" s="46">
        <v>12</v>
      </c>
      <c r="U967" s="47">
        <v>44477</v>
      </c>
      <c r="V967" s="61" t="s">
        <v>22</v>
      </c>
      <c r="W967" s="46"/>
      <c r="X967" s="50" t="str">
        <f>IFERROR(VLOOKUP(Abfalldokumentation!$R967,Artikel!A:C,3,FALSE),Abfalldokumentation!$R967)</f>
        <v>ABS 45-48% OGT</v>
      </c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spans="1:40" ht="30" hidden="1" customHeight="1" x14ac:dyDescent="0.25">
      <c r="A968" s="78" t="str">
        <f>VLOOKUP(N968,'Linien - BU'!A:B,2,FALSE)</f>
        <v>BU3</v>
      </c>
      <c r="B968" s="79">
        <f t="shared" si="105"/>
        <v>63</v>
      </c>
      <c r="C968" s="80">
        <f>Abfalldokumentation!$U968</f>
        <v>44477</v>
      </c>
      <c r="D968" s="69" t="str">
        <f>IFERROR(IF(VLOOKUP(O968,'[1]Rohware 230'!$B:$C,2,FALSE)=0,"Rohware"),
IFERROR(IF(VLOOKUP(O968,[1]Sammelnr.!$B:$C,2,FALSE)=0,"Sammelnr. ungeschält ABS"),
IFERROR(IF(VLOOKUP(O968,[1]Sammelnr.!$E:$F,2,FALSE)=0,"Sammelnr. ungeschält VS"),
IFERROR(IF(VLOOKUP(O968,[1]Sammelnr.!$H:$I,2,FALSE)=0,"Sammelnr. geschält"),
IFERROR(IF(VLOOKUP(O968,[1]Offen!$B:$C,2,FALSE)=0,"Offen ungeschält ABS"),
IFERROR(IF(VLOOKUP(O968,[1]Offen!$E:$F,2,FALSE)=0,"Offen ungeschält VOS"),
IFERROR(IF(VLOOKUP(O968,[1]Offen!$H:$I,2,FALSE)=0,"Offen geschält RW"),
IFERROR(IF(VLOOKUP(O968,[1]Offen!$K:$L,2,FALSE)=0,"Offen vegan"),
IFERROR(IF(VLOOKUP(O968,[1]Offen!$N:$O,2,FALSE)=0,"Offen Zipfel"),
IFERROR(IF(VLOOKUP(O968,[1]Offen!$Q:$R,2,FALSE)=0,"Offen Endstücke"),
IFERROR(IF(VLOOKUP(O968,[1]Vakuumiert!$B:$C,2,FALSE)=0,"Vakuumierter VOS ungeschält"),
IFERROR(IF(VLOOKUP(O968,[1]Vakuumiert!$E:$F,2,FALSE)=0,"Vakuumierter ABS ungeschält"),
IFERROR(IF(VLOOKUP(O968,[1]Vakuumiert!$H:$I,2,FALSE)=0,"Vakuumierter VOS geschält"),
IFERROR(IF(VLOOKUP(O968,[1]Vakuumiert!$K:$L,2,FALSE)=0,"Vakuumierter VOS vegan"),
IFERROR(IF(VLOOKUP(O968,[1]Vakuumiert!$N:$O,2,FALSE)=0,"Vakuumierter VOS Zipfel"),
IFERROR(IF(VLOOKUP(O968,[1]Vakuumiert!$Q:$R,2,FALSE)=0,"Vakuumiert geschält"),
IFERROR(IF(VLOOKUP(O968,'[1]vakuumierte Fertigprodukte'!$B:$C,2,FALSE)=0,"Fertigprodukte"),
IFERROR(IF(VLOOKUP(O968,'[1]vakuumierte Fertigprodukte'!$E:$FI,2,FALSE)=0,"Vakuumierte Zipfel"),
IFERROR(IF(VLOOKUP(O968,[1]Wurste!$B:$C,2,FALSE)=0,"Räucherwürste"),
IFERROR(IF(VLOOKUP(O968,[1]Wurste!$E:$F,2,FALSE)=0,"URW/URGW Wurst"),
IFERROR(IF(VLOOKUP(O968,[1]Wurste!$H:$I,2,FALSE)=0,"HF-Wurst Vegan"),
IFERROR(IF(VLOOKUP(O968,[1]Wurste!$K:$L,2,FALSE)=0,"320er ohne Würste"),
IFERROR(IF(AND(OR(Abfalldokumentation!$A968="BU3",Abfalldokumentation!$A968="Verkauf"),Abfalldokumentation!$F968="Schimmel",Abfalldokumentation!$G968="keinen Abnehmer/kein Schälpersonal"),"Div. Zipfel, ES ohne Verwendung",VLOOKUP(Abfalldokumentation!$E968,Produktgruppen!A:B,2,FALSE)),"-")))))))))))))))))))))))</f>
        <v>-</v>
      </c>
      <c r="E968" s="81" t="str">
        <f>IFERROR(VLOOKUP(Abfalldokumentation!$O968,Artikel!A:C,3,FALSE),Abfalldokumentation!$O968)</f>
        <v>Maschinenabfall</v>
      </c>
      <c r="F968" s="81" t="str">
        <f>VLOOKUP(T968,'Liste Gründe'!A:D,2,FALSE)</f>
        <v>Linienbezogen</v>
      </c>
      <c r="G968" s="80" t="str">
        <f>IF(ISBLANK(V968),VLOOKUP(Abfalldokumentation!$P968,'Liste Gründe'!A:D,3,FALSE),V968)</f>
        <v>Maschinenabfall</v>
      </c>
      <c r="H968" s="81" t="str">
        <f>IF(ISBLANK(Abfalldokumentation!$W968),"-",Abfalldokumentation!$W968)</f>
        <v>-</v>
      </c>
      <c r="I968" s="81">
        <f t="shared" si="106"/>
        <v>40</v>
      </c>
      <c r="J968" s="81" t="str">
        <f t="shared" si="107"/>
        <v>Produkte</v>
      </c>
      <c r="K968" s="81" t="str">
        <f t="shared" si="108"/>
        <v>BUs</v>
      </c>
      <c r="L968" s="81" t="str">
        <f t="shared" si="109"/>
        <v>Symptome</v>
      </c>
      <c r="M968" s="81" t="str">
        <f>IFERROR(VLOOKUP(Abfalldokumentation!$O968,Kennzahlen!S:V,3,FALSE)*Abfalldokumentation!$B968,"0")</f>
        <v>0</v>
      </c>
      <c r="N968" s="81" t="str">
        <f>IF(ISBLANK(Q968),VLOOKUP(Abfalldokumentation!$O968,'Linien - BU'!R:S,2,FALSE),Q968)</f>
        <v>WVP</v>
      </c>
      <c r="O968" s="77" t="str">
        <f t="shared" si="110"/>
        <v>Maschinenabfall</v>
      </c>
      <c r="P968" s="77">
        <f t="shared" si="111"/>
        <v>30</v>
      </c>
      <c r="Q968" s="39" t="s">
        <v>209</v>
      </c>
      <c r="R968" s="40" t="s">
        <v>55</v>
      </c>
      <c r="S968" s="40">
        <v>63</v>
      </c>
      <c r="T968" s="40">
        <v>30</v>
      </c>
      <c r="U968" s="41">
        <v>44477</v>
      </c>
      <c r="V968" s="42"/>
      <c r="W968" s="40" t="s">
        <v>54</v>
      </c>
      <c r="X968" s="44" t="str">
        <f>IFERROR(VLOOKUP(Abfalldokumentation!$R968,Artikel!A:C,3,FALSE),Abfalldokumentation!$R968)</f>
        <v>Maschinenabfall</v>
      </c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spans="1:40" ht="30" hidden="1" customHeight="1" x14ac:dyDescent="0.25">
      <c r="A969" s="73" t="str">
        <f>VLOOKUP(N969,'Linien - BU'!A:B,2,FALSE)</f>
        <v>BU3</v>
      </c>
      <c r="B969" s="74">
        <f t="shared" si="105"/>
        <v>33</v>
      </c>
      <c r="C969" s="75">
        <f>Abfalldokumentation!$U969</f>
        <v>44477</v>
      </c>
      <c r="D969" s="69" t="str">
        <f>IFERROR(IF(VLOOKUP(O969,'[1]Rohware 230'!$B:$C,2,FALSE)=0,"Rohware"),
IFERROR(IF(VLOOKUP(O969,[1]Sammelnr.!$B:$C,2,FALSE)=0,"Sammelnr. ungeschält ABS"),
IFERROR(IF(VLOOKUP(O969,[1]Sammelnr.!$E:$F,2,FALSE)=0,"Sammelnr. ungeschält VS"),
IFERROR(IF(VLOOKUP(O969,[1]Sammelnr.!$H:$I,2,FALSE)=0,"Sammelnr. geschält"),
IFERROR(IF(VLOOKUP(O969,[1]Offen!$B:$C,2,FALSE)=0,"Offen ungeschält ABS"),
IFERROR(IF(VLOOKUP(O969,[1]Offen!$E:$F,2,FALSE)=0,"Offen ungeschält VOS"),
IFERROR(IF(VLOOKUP(O969,[1]Offen!$H:$I,2,FALSE)=0,"Offen geschält RW"),
IFERROR(IF(VLOOKUP(O969,[1]Offen!$K:$L,2,FALSE)=0,"Offen vegan"),
IFERROR(IF(VLOOKUP(O969,[1]Offen!$N:$O,2,FALSE)=0,"Offen Zipfel"),
IFERROR(IF(VLOOKUP(O969,[1]Offen!$Q:$R,2,FALSE)=0,"Offen Endstücke"),
IFERROR(IF(VLOOKUP(O969,[1]Vakuumiert!$B:$C,2,FALSE)=0,"Vakuumierter VOS ungeschält"),
IFERROR(IF(VLOOKUP(O969,[1]Vakuumiert!$E:$F,2,FALSE)=0,"Vakuumierter ABS ungeschält"),
IFERROR(IF(VLOOKUP(O969,[1]Vakuumiert!$H:$I,2,FALSE)=0,"Vakuumierter VOS geschält"),
IFERROR(IF(VLOOKUP(O969,[1]Vakuumiert!$K:$L,2,FALSE)=0,"Vakuumierter VOS vegan"),
IFERROR(IF(VLOOKUP(O969,[1]Vakuumiert!$N:$O,2,FALSE)=0,"Vakuumierter VOS Zipfel"),
IFERROR(IF(VLOOKUP(O969,[1]Vakuumiert!$Q:$R,2,FALSE)=0,"Vakuumiert geschält"),
IFERROR(IF(VLOOKUP(O969,'[1]vakuumierte Fertigprodukte'!$B:$C,2,FALSE)=0,"Fertigprodukte"),
IFERROR(IF(VLOOKUP(O969,'[1]vakuumierte Fertigprodukte'!$E:$FI,2,FALSE)=0,"Vakuumierte Zipfel"),
IFERROR(IF(VLOOKUP(O969,[1]Wurste!$B:$C,2,FALSE)=0,"Räucherwürste"),
IFERROR(IF(VLOOKUP(O969,[1]Wurste!$E:$F,2,FALSE)=0,"URW/URGW Wurst"),
IFERROR(IF(VLOOKUP(O969,[1]Wurste!$H:$I,2,FALSE)=0,"HF-Wurst Vegan"),
IFERROR(IF(VLOOKUP(O969,[1]Wurste!$K:$L,2,FALSE)=0,"320er ohne Würste"),
IFERROR(IF(AND(OR(Abfalldokumentation!$A969="BU3",Abfalldokumentation!$A969="Verkauf"),Abfalldokumentation!$F969="Schimmel",Abfalldokumentation!$G969="keinen Abnehmer/kein Schälpersonal"),"Div. Zipfel, ES ohne Verwendung",VLOOKUP(Abfalldokumentation!$E969,Produktgruppen!A:B,2,FALSE)),"-")))))))))))))))))))))))</f>
        <v>-</v>
      </c>
      <c r="E969" s="76" t="str">
        <f>IFERROR(VLOOKUP(Abfalldokumentation!$O969,Artikel!A:C,3,FALSE),Abfalldokumentation!$O969)</f>
        <v>Maschinenabfall</v>
      </c>
      <c r="F969" s="76" t="str">
        <f>VLOOKUP(T969,'Liste Gründe'!A:D,2,FALSE)</f>
        <v>Linienbezogen</v>
      </c>
      <c r="G969" s="75" t="str">
        <f>IF(ISBLANK(V969),VLOOKUP(Abfalldokumentation!$P969,'Liste Gründe'!A:D,3,FALSE),V969)</f>
        <v>Maschinenabfall</v>
      </c>
      <c r="H969" s="76" t="str">
        <f>IF(ISBLANK(Abfalldokumentation!$W969),"-",Abfalldokumentation!$W969)</f>
        <v>-</v>
      </c>
      <c r="I969" s="76">
        <f t="shared" si="106"/>
        <v>40</v>
      </c>
      <c r="J969" s="76" t="str">
        <f t="shared" si="107"/>
        <v>Produkte</v>
      </c>
      <c r="K969" s="76" t="str">
        <f t="shared" si="108"/>
        <v>BUs</v>
      </c>
      <c r="L969" s="76" t="str">
        <f t="shared" si="109"/>
        <v>Symptome</v>
      </c>
      <c r="M969" s="76" t="str">
        <f>IFERROR(VLOOKUP(Abfalldokumentation!$O969,Kennzahlen!S:V,3,FALSE)*Abfalldokumentation!$B969,"0")</f>
        <v>0</v>
      </c>
      <c r="N969" s="76" t="str">
        <f>IF(ISBLANK(Q969),VLOOKUP(Abfalldokumentation!$O969,'Linien - BU'!R:S,2,FALSE),Q969)</f>
        <v>L33</v>
      </c>
      <c r="O969" s="77" t="str">
        <f t="shared" si="110"/>
        <v>Maschinenabfall</v>
      </c>
      <c r="P969" s="77">
        <f t="shared" si="111"/>
        <v>30</v>
      </c>
      <c r="Q969" s="45" t="s">
        <v>205</v>
      </c>
      <c r="R969" s="40" t="s">
        <v>55</v>
      </c>
      <c r="S969" s="46">
        <v>33</v>
      </c>
      <c r="T969" s="46">
        <v>30</v>
      </c>
      <c r="U969" s="47">
        <v>44477</v>
      </c>
      <c r="V969" s="48"/>
      <c r="W969" s="46" t="s">
        <v>54</v>
      </c>
      <c r="X969" s="50" t="str">
        <f>IFERROR(VLOOKUP(Abfalldokumentation!$R969,Artikel!A:C,3,FALSE),Abfalldokumentation!$R969)</f>
        <v>Maschinenabfall</v>
      </c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spans="1:40" ht="30" hidden="1" customHeight="1" x14ac:dyDescent="0.25">
      <c r="A970" s="78" t="str">
        <f>VLOOKUP(N970,'Linien - BU'!A:B,2,FALSE)</f>
        <v>Rest</v>
      </c>
      <c r="B970" s="79">
        <f t="shared" si="105"/>
        <v>15.5</v>
      </c>
      <c r="C970" s="80">
        <f>Abfalldokumentation!$U970</f>
        <v>44477</v>
      </c>
      <c r="D970" s="69" t="str">
        <f>IFERROR(IF(VLOOKUP(O970,'[1]Rohware 230'!$B:$C,2,FALSE)=0,"Rohware"),
IFERROR(IF(VLOOKUP(O970,[1]Sammelnr.!$B:$C,2,FALSE)=0,"Sammelnr. ungeschält ABS"),
IFERROR(IF(VLOOKUP(O970,[1]Sammelnr.!$E:$F,2,FALSE)=0,"Sammelnr. ungeschält VS"),
IFERROR(IF(VLOOKUP(O970,[1]Sammelnr.!$H:$I,2,FALSE)=0,"Sammelnr. geschält"),
IFERROR(IF(VLOOKUP(O970,[1]Offen!$B:$C,2,FALSE)=0,"Offen ungeschält ABS"),
IFERROR(IF(VLOOKUP(O970,[1]Offen!$E:$F,2,FALSE)=0,"Offen ungeschält VOS"),
IFERROR(IF(VLOOKUP(O970,[1]Offen!$H:$I,2,FALSE)=0,"Offen geschält RW"),
IFERROR(IF(VLOOKUP(O970,[1]Offen!$K:$L,2,FALSE)=0,"Offen vegan"),
IFERROR(IF(VLOOKUP(O970,[1]Offen!$N:$O,2,FALSE)=0,"Offen Zipfel"),
IFERROR(IF(VLOOKUP(O970,[1]Offen!$Q:$R,2,FALSE)=0,"Offen Endstücke"),
IFERROR(IF(VLOOKUP(O970,[1]Vakuumiert!$B:$C,2,FALSE)=0,"Vakuumierter VOS ungeschält"),
IFERROR(IF(VLOOKUP(O970,[1]Vakuumiert!$E:$F,2,FALSE)=0,"Vakuumierter ABS ungeschält"),
IFERROR(IF(VLOOKUP(O970,[1]Vakuumiert!$H:$I,2,FALSE)=0,"Vakuumierter VOS geschält"),
IFERROR(IF(VLOOKUP(O970,[1]Vakuumiert!$K:$L,2,FALSE)=0,"Vakuumierter VOS vegan"),
IFERROR(IF(VLOOKUP(O970,[1]Vakuumiert!$N:$O,2,FALSE)=0,"Vakuumierter VOS Zipfel"),
IFERROR(IF(VLOOKUP(O970,[1]Vakuumiert!$Q:$R,2,FALSE)=0,"Vakuumiert geschält"),
IFERROR(IF(VLOOKUP(O970,'[1]vakuumierte Fertigprodukte'!$B:$C,2,FALSE)=0,"Fertigprodukte"),
IFERROR(IF(VLOOKUP(O970,'[1]vakuumierte Fertigprodukte'!$E:$FI,2,FALSE)=0,"Vakuumierte Zipfel"),
IFERROR(IF(VLOOKUP(O970,[1]Wurste!$B:$C,2,FALSE)=0,"Räucherwürste"),
IFERROR(IF(VLOOKUP(O970,[1]Wurste!$E:$F,2,FALSE)=0,"URW/URGW Wurst"),
IFERROR(IF(VLOOKUP(O970,[1]Wurste!$H:$I,2,FALSE)=0,"HF-Wurst Vegan"),
IFERROR(IF(VLOOKUP(O970,[1]Wurste!$K:$L,2,FALSE)=0,"320er ohne Würste"),
IFERROR(IF(AND(OR(Abfalldokumentation!$A970="BU3",Abfalldokumentation!$A970="Verkauf"),Abfalldokumentation!$F970="Schimmel",Abfalldokumentation!$G970="keinen Abnehmer/kein Schälpersonal"),"Div. Zipfel, ES ohne Verwendung",VLOOKUP(Abfalldokumentation!$E970,Produktgruppen!A:B,2,FALSE)),"-")))))))))))))))))))))))</f>
        <v>Diverses</v>
      </c>
      <c r="E970" s="81" t="str">
        <f>IFERROR(VLOOKUP(Abfalldokumentation!$O970,Artikel!A:C,3,FALSE),Abfalldokumentation!$O970)</f>
        <v>Diverses</v>
      </c>
      <c r="F970" s="81" t="str">
        <f>VLOOKUP(T970,'Liste Gründe'!A:D,2,FALSE)</f>
        <v>Rest</v>
      </c>
      <c r="G970" s="80" t="str">
        <f>IF(ISBLANK(V970),VLOOKUP(Abfalldokumentation!$P970,'Liste Gründe'!A:D,3,FALSE),V970)</f>
        <v>Sensorik</v>
      </c>
      <c r="H970" s="81" t="str">
        <f>IF(ISBLANK(Abfalldokumentation!$W970),"-",Abfalldokumentation!$W970)</f>
        <v>-</v>
      </c>
      <c r="I970" s="81">
        <f t="shared" si="106"/>
        <v>40</v>
      </c>
      <c r="J970" s="81" t="str">
        <f t="shared" si="107"/>
        <v>Produkte</v>
      </c>
      <c r="K970" s="81" t="str">
        <f t="shared" si="108"/>
        <v>BUs</v>
      </c>
      <c r="L970" s="81" t="str">
        <f t="shared" si="109"/>
        <v>Symptome</v>
      </c>
      <c r="M970" s="81" t="str">
        <f>IFERROR(VLOOKUP(Abfalldokumentation!$O970,Kennzahlen!S:V,3,FALSE)*Abfalldokumentation!$B970,"0")</f>
        <v>0</v>
      </c>
      <c r="N970" s="81" t="str">
        <f>IF(ISBLANK(Q970),VLOOKUP(Abfalldokumentation!$O970,'Linien - BU'!R:S,2,FALSE),Q970)</f>
        <v>QM</v>
      </c>
      <c r="O970" s="77" t="str">
        <f t="shared" si="110"/>
        <v>Diverses</v>
      </c>
      <c r="P970" s="77">
        <f t="shared" si="111"/>
        <v>22</v>
      </c>
      <c r="Q970" s="39" t="s">
        <v>196</v>
      </c>
      <c r="R970" s="40" t="s">
        <v>110</v>
      </c>
      <c r="S970" s="40">
        <v>15.5</v>
      </c>
      <c r="T970" s="40">
        <v>22</v>
      </c>
      <c r="U970" s="41">
        <v>44477</v>
      </c>
      <c r="V970" s="42" t="s">
        <v>198</v>
      </c>
      <c r="W970" s="40" t="s">
        <v>54</v>
      </c>
      <c r="X970" s="44" t="str">
        <f>IFERROR(VLOOKUP(Abfalldokumentation!$R970,Artikel!A:C,3,FALSE),Abfalldokumentation!$R970)</f>
        <v>Diverses</v>
      </c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spans="1:40" ht="30" hidden="1" customHeight="1" x14ac:dyDescent="0.25">
      <c r="A971" s="73" t="str">
        <f>VLOOKUP(N971,'Linien - BU'!A:B,2,FALSE)</f>
        <v>Rest</v>
      </c>
      <c r="B971" s="74">
        <f t="shared" si="105"/>
        <v>73</v>
      </c>
      <c r="C971" s="75">
        <f>Abfalldokumentation!$U971</f>
        <v>44477</v>
      </c>
      <c r="D971" s="69" t="str">
        <f>IFERROR(IF(VLOOKUP(O971,'[1]Rohware 230'!$B:$C,2,FALSE)=0,"Rohware"),
IFERROR(IF(VLOOKUP(O971,[1]Sammelnr.!$B:$C,2,FALSE)=0,"Sammelnr. ungeschält ABS"),
IFERROR(IF(VLOOKUP(O971,[1]Sammelnr.!$E:$F,2,FALSE)=0,"Sammelnr. ungeschält VS"),
IFERROR(IF(VLOOKUP(O971,[1]Sammelnr.!$H:$I,2,FALSE)=0,"Sammelnr. geschält"),
IFERROR(IF(VLOOKUP(O971,[1]Offen!$B:$C,2,FALSE)=0,"Offen ungeschält ABS"),
IFERROR(IF(VLOOKUP(O971,[1]Offen!$E:$F,2,FALSE)=0,"Offen ungeschält VOS"),
IFERROR(IF(VLOOKUP(O971,[1]Offen!$H:$I,2,FALSE)=0,"Offen geschält RW"),
IFERROR(IF(VLOOKUP(O971,[1]Offen!$K:$L,2,FALSE)=0,"Offen vegan"),
IFERROR(IF(VLOOKUP(O971,[1]Offen!$N:$O,2,FALSE)=0,"Offen Zipfel"),
IFERROR(IF(VLOOKUP(O971,[1]Offen!$Q:$R,2,FALSE)=0,"Offen Endstücke"),
IFERROR(IF(VLOOKUP(O971,[1]Vakuumiert!$B:$C,2,FALSE)=0,"Vakuumierter VOS ungeschält"),
IFERROR(IF(VLOOKUP(O971,[1]Vakuumiert!$E:$F,2,FALSE)=0,"Vakuumierter ABS ungeschält"),
IFERROR(IF(VLOOKUP(O971,[1]Vakuumiert!$H:$I,2,FALSE)=0,"Vakuumierter VOS geschält"),
IFERROR(IF(VLOOKUP(O971,[1]Vakuumiert!$K:$L,2,FALSE)=0,"Vakuumierter VOS vegan"),
IFERROR(IF(VLOOKUP(O971,[1]Vakuumiert!$N:$O,2,FALSE)=0,"Vakuumierter VOS Zipfel"),
IFERROR(IF(VLOOKUP(O971,[1]Vakuumiert!$Q:$R,2,FALSE)=0,"Vakuumiert geschält"),
IFERROR(IF(VLOOKUP(O971,'[1]vakuumierte Fertigprodukte'!$B:$C,2,FALSE)=0,"Fertigprodukte"),
IFERROR(IF(VLOOKUP(O971,'[1]vakuumierte Fertigprodukte'!$E:$FI,2,FALSE)=0,"Vakuumierte Zipfel"),
IFERROR(IF(VLOOKUP(O971,[1]Wurste!$B:$C,2,FALSE)=0,"Räucherwürste"),
IFERROR(IF(VLOOKUP(O971,[1]Wurste!$E:$F,2,FALSE)=0,"URW/URGW Wurst"),
IFERROR(IF(VLOOKUP(O971,[1]Wurste!$H:$I,2,FALSE)=0,"HF-Wurst Vegan"),
IFERROR(IF(VLOOKUP(O971,[1]Wurste!$K:$L,2,FALSE)=0,"320er ohne Würste"),
IFERROR(IF(AND(OR(Abfalldokumentation!$A971="BU3",Abfalldokumentation!$A971="Verkauf"),Abfalldokumentation!$F971="Schimmel",Abfalldokumentation!$G971="keinen Abnehmer/kein Schälpersonal"),"Div. Zipfel, ES ohne Verwendung",VLOOKUP(Abfalldokumentation!$E971,Produktgruppen!A:B,2,FALSE)),"-")))))))))))))))))))))))</f>
        <v>Diverses</v>
      </c>
      <c r="E971" s="76" t="str">
        <f>IFERROR(VLOOKUP(Abfalldokumentation!$O971,Artikel!A:C,3,FALSE),Abfalldokumentation!$O971)</f>
        <v>diverses</v>
      </c>
      <c r="F971" s="76" t="str">
        <f>VLOOKUP(T971,'Liste Gründe'!A:D,2,FALSE)</f>
        <v>Qualitätssicherung</v>
      </c>
      <c r="G971" s="75" t="str">
        <f>IF(ISBLANK(V971),VLOOKUP(Abfalldokumentation!$P971,'Liste Gründe'!A:D,3,FALSE),V971)</f>
        <v>Sensorik</v>
      </c>
      <c r="H971" s="76" t="str">
        <f>IF(ISBLANK(Abfalldokumentation!$W971),"-",Abfalldokumentation!$W971)</f>
        <v>-</v>
      </c>
      <c r="I971" s="76">
        <f t="shared" si="106"/>
        <v>40</v>
      </c>
      <c r="J971" s="76" t="str">
        <f t="shared" si="107"/>
        <v>Produkte</v>
      </c>
      <c r="K971" s="76" t="str">
        <f t="shared" si="108"/>
        <v>BUs</v>
      </c>
      <c r="L971" s="76" t="str">
        <f t="shared" si="109"/>
        <v>Symptome</v>
      </c>
      <c r="M971" s="76" t="str">
        <f>IFERROR(VLOOKUP(Abfalldokumentation!$O971,Kennzahlen!S:V,3,FALSE)*Abfalldokumentation!$B971,"0")</f>
        <v>0</v>
      </c>
      <c r="N971" s="76" t="str">
        <f>IF(ISBLANK(Q971),VLOOKUP(Abfalldokumentation!$O971,'Linien - BU'!R:S,2,FALSE),Q971)</f>
        <v>QM</v>
      </c>
      <c r="O971" s="77" t="str">
        <f t="shared" si="110"/>
        <v>diverses</v>
      </c>
      <c r="P971" s="77">
        <f t="shared" si="111"/>
        <v>74</v>
      </c>
      <c r="Q971" s="45" t="s">
        <v>196</v>
      </c>
      <c r="R971" s="46" t="s">
        <v>310</v>
      </c>
      <c r="S971" s="46">
        <v>73</v>
      </c>
      <c r="T971" s="46">
        <v>74</v>
      </c>
      <c r="U971" s="47">
        <v>44477</v>
      </c>
      <c r="V971" s="48"/>
      <c r="W971" s="46"/>
      <c r="X971" s="50" t="str">
        <f>IFERROR(VLOOKUP(Abfalldokumentation!$R971,Artikel!A:C,3,FALSE),Abfalldokumentation!$R971)</f>
        <v>diverses</v>
      </c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spans="1:40" ht="30" hidden="1" customHeight="1" x14ac:dyDescent="0.25">
      <c r="A972" s="78" t="str">
        <f>VLOOKUP(N972,'Linien - BU'!A:B,2,FALSE)</f>
        <v>Rest</v>
      </c>
      <c r="B972" s="79">
        <f t="shared" si="105"/>
        <v>3</v>
      </c>
      <c r="C972" s="80">
        <f>Abfalldokumentation!$U972</f>
        <v>44477</v>
      </c>
      <c r="D972" s="69" t="str">
        <f>IFERROR(IF(VLOOKUP(O972,'[1]Rohware 230'!$B:$C,2,FALSE)=0,"Rohware"),
IFERROR(IF(VLOOKUP(O972,[1]Sammelnr.!$B:$C,2,FALSE)=0,"Sammelnr. ungeschält ABS"),
IFERROR(IF(VLOOKUP(O972,[1]Sammelnr.!$E:$F,2,FALSE)=0,"Sammelnr. ungeschält VS"),
IFERROR(IF(VLOOKUP(O972,[1]Sammelnr.!$H:$I,2,FALSE)=0,"Sammelnr. geschält"),
IFERROR(IF(VLOOKUP(O972,[1]Offen!$B:$C,2,FALSE)=0,"Offen ungeschält ABS"),
IFERROR(IF(VLOOKUP(O972,[1]Offen!$E:$F,2,FALSE)=0,"Offen ungeschält VOS"),
IFERROR(IF(VLOOKUP(O972,[1]Offen!$H:$I,2,FALSE)=0,"Offen geschält RW"),
IFERROR(IF(VLOOKUP(O972,[1]Offen!$K:$L,2,FALSE)=0,"Offen vegan"),
IFERROR(IF(VLOOKUP(O972,[1]Offen!$N:$O,2,FALSE)=0,"Offen Zipfel"),
IFERROR(IF(VLOOKUP(O972,[1]Offen!$Q:$R,2,FALSE)=0,"Offen Endstücke"),
IFERROR(IF(VLOOKUP(O972,[1]Vakuumiert!$B:$C,2,FALSE)=0,"Vakuumierter VOS ungeschält"),
IFERROR(IF(VLOOKUP(O972,[1]Vakuumiert!$E:$F,2,FALSE)=0,"Vakuumierter ABS ungeschält"),
IFERROR(IF(VLOOKUP(O972,[1]Vakuumiert!$H:$I,2,FALSE)=0,"Vakuumierter VOS geschält"),
IFERROR(IF(VLOOKUP(O972,[1]Vakuumiert!$K:$L,2,FALSE)=0,"Vakuumierter VOS vegan"),
IFERROR(IF(VLOOKUP(O972,[1]Vakuumiert!$N:$O,2,FALSE)=0,"Vakuumierter VOS Zipfel"),
IFERROR(IF(VLOOKUP(O972,[1]Vakuumiert!$Q:$R,2,FALSE)=0,"Vakuumiert geschält"),
IFERROR(IF(VLOOKUP(O972,'[1]vakuumierte Fertigprodukte'!$B:$C,2,FALSE)=0,"Fertigprodukte"),
IFERROR(IF(VLOOKUP(O972,'[1]vakuumierte Fertigprodukte'!$E:$FI,2,FALSE)=0,"Vakuumierte Zipfel"),
IFERROR(IF(VLOOKUP(O972,[1]Wurste!$B:$C,2,FALSE)=0,"Räucherwürste"),
IFERROR(IF(VLOOKUP(O972,[1]Wurste!$E:$F,2,FALSE)=0,"URW/URGW Wurst"),
IFERROR(IF(VLOOKUP(O972,[1]Wurste!$H:$I,2,FALSE)=0,"HF-Wurst Vegan"),
IFERROR(IF(VLOOKUP(O972,[1]Wurste!$K:$L,2,FALSE)=0,"320er ohne Würste"),
IFERROR(IF(AND(OR(Abfalldokumentation!$A972="BU3",Abfalldokumentation!$A972="Verkauf"),Abfalldokumentation!$F972="Schimmel",Abfalldokumentation!$G972="keinen Abnehmer/kein Schälpersonal"),"Div. Zipfel, ES ohne Verwendung",VLOOKUP(Abfalldokumentation!$E972,Produktgruppen!A:B,2,FALSE)),"-")))))))))))))))))))))))</f>
        <v>Diverses</v>
      </c>
      <c r="E972" s="81" t="str">
        <f>IFERROR(VLOOKUP(Abfalldokumentation!$O972,Artikel!A:C,3,FALSE),Abfalldokumentation!$O972)</f>
        <v>Diverses</v>
      </c>
      <c r="F972" s="81" t="str">
        <f>VLOOKUP(T972,'Liste Gründe'!A:D,2,FALSE)</f>
        <v>Qualitätssicherung</v>
      </c>
      <c r="G972" s="80" t="str">
        <f>IF(ISBLANK(V972),VLOOKUP(Abfalldokumentation!$P972,'Liste Gründe'!A:D,3,FALSE),V972)</f>
        <v>Laborproben</v>
      </c>
      <c r="H972" s="81" t="str">
        <f>IF(ISBLANK(Abfalldokumentation!$W972),"-",Abfalldokumentation!$W972)</f>
        <v>-</v>
      </c>
      <c r="I972" s="81">
        <f t="shared" si="106"/>
        <v>40</v>
      </c>
      <c r="J972" s="81" t="str">
        <f t="shared" si="107"/>
        <v>Produkte</v>
      </c>
      <c r="K972" s="81" t="str">
        <f t="shared" si="108"/>
        <v>BUs</v>
      </c>
      <c r="L972" s="81" t="str">
        <f t="shared" si="109"/>
        <v>Symptome</v>
      </c>
      <c r="M972" s="81" t="str">
        <f>IFERROR(VLOOKUP(Abfalldokumentation!$O972,Kennzahlen!S:V,3,FALSE)*Abfalldokumentation!$B972,"0")</f>
        <v>0</v>
      </c>
      <c r="N972" s="81" t="str">
        <f>IF(ISBLANK(Q972),VLOOKUP(Abfalldokumentation!$O972,'Linien - BU'!R:S,2,FALSE),Q972)</f>
        <v>Labor</v>
      </c>
      <c r="O972" s="77" t="str">
        <f t="shared" si="110"/>
        <v>Diverses</v>
      </c>
      <c r="P972" s="77">
        <f t="shared" si="111"/>
        <v>73</v>
      </c>
      <c r="Q972" s="39" t="s">
        <v>199</v>
      </c>
      <c r="R972" s="40" t="s">
        <v>110</v>
      </c>
      <c r="S972" s="40">
        <v>3</v>
      </c>
      <c r="T972" s="40">
        <v>73</v>
      </c>
      <c r="U972" s="41">
        <v>44477</v>
      </c>
      <c r="V972" s="42" t="s">
        <v>200</v>
      </c>
      <c r="W972" s="40" t="s">
        <v>54</v>
      </c>
      <c r="X972" s="44" t="str">
        <f>IFERROR(VLOOKUP(Abfalldokumentation!$R972,Artikel!A:C,3,FALSE),Abfalldokumentation!$R972)</f>
        <v>Diverses</v>
      </c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spans="1:40" ht="30" hidden="1" customHeight="1" x14ac:dyDescent="0.25">
      <c r="A973" s="73" t="str">
        <f>VLOOKUP(N973,'Linien - BU'!A:B,2,FALSE)</f>
        <v>Rest</v>
      </c>
      <c r="B973" s="74">
        <f t="shared" si="105"/>
        <v>56</v>
      </c>
      <c r="C973" s="75">
        <f>Abfalldokumentation!$U973</f>
        <v>44477</v>
      </c>
      <c r="D973" s="69" t="str">
        <f>IFERROR(IF(VLOOKUP(O973,'[1]Rohware 230'!$B:$C,2,FALSE)=0,"Rohware"),
IFERROR(IF(VLOOKUP(O973,[1]Sammelnr.!$B:$C,2,FALSE)=0,"Sammelnr. ungeschält ABS"),
IFERROR(IF(VLOOKUP(O973,[1]Sammelnr.!$E:$F,2,FALSE)=0,"Sammelnr. ungeschält VS"),
IFERROR(IF(VLOOKUP(O973,[1]Sammelnr.!$H:$I,2,FALSE)=0,"Sammelnr. geschält"),
IFERROR(IF(VLOOKUP(O973,[1]Offen!$B:$C,2,FALSE)=0,"Offen ungeschält ABS"),
IFERROR(IF(VLOOKUP(O973,[1]Offen!$E:$F,2,FALSE)=0,"Offen ungeschält VOS"),
IFERROR(IF(VLOOKUP(O973,[1]Offen!$H:$I,2,FALSE)=0,"Offen geschält RW"),
IFERROR(IF(VLOOKUP(O973,[1]Offen!$K:$L,2,FALSE)=0,"Offen vegan"),
IFERROR(IF(VLOOKUP(O973,[1]Offen!$N:$O,2,FALSE)=0,"Offen Zipfel"),
IFERROR(IF(VLOOKUP(O973,[1]Offen!$Q:$R,2,FALSE)=0,"Offen Endstücke"),
IFERROR(IF(VLOOKUP(O973,[1]Vakuumiert!$B:$C,2,FALSE)=0,"Vakuumierter VOS ungeschält"),
IFERROR(IF(VLOOKUP(O973,[1]Vakuumiert!$E:$F,2,FALSE)=0,"Vakuumierter ABS ungeschält"),
IFERROR(IF(VLOOKUP(O973,[1]Vakuumiert!$H:$I,2,FALSE)=0,"Vakuumierter VOS geschält"),
IFERROR(IF(VLOOKUP(O973,[1]Vakuumiert!$K:$L,2,FALSE)=0,"Vakuumierter VOS vegan"),
IFERROR(IF(VLOOKUP(O973,[1]Vakuumiert!$N:$O,2,FALSE)=0,"Vakuumierter VOS Zipfel"),
IFERROR(IF(VLOOKUP(O973,[1]Vakuumiert!$Q:$R,2,FALSE)=0,"Vakuumiert geschält"),
IFERROR(IF(VLOOKUP(O973,'[1]vakuumierte Fertigprodukte'!$B:$C,2,FALSE)=0,"Fertigprodukte"),
IFERROR(IF(VLOOKUP(O973,'[1]vakuumierte Fertigprodukte'!$E:$FI,2,FALSE)=0,"Vakuumierte Zipfel"),
IFERROR(IF(VLOOKUP(O973,[1]Wurste!$B:$C,2,FALSE)=0,"Räucherwürste"),
IFERROR(IF(VLOOKUP(O973,[1]Wurste!$E:$F,2,FALSE)=0,"URW/URGW Wurst"),
IFERROR(IF(VLOOKUP(O973,[1]Wurste!$H:$I,2,FALSE)=0,"HF-Wurst Vegan"),
IFERROR(IF(VLOOKUP(O973,[1]Wurste!$K:$L,2,FALSE)=0,"320er ohne Würste"),
IFERROR(IF(AND(OR(Abfalldokumentation!$A973="BU3",Abfalldokumentation!$A973="Verkauf"),Abfalldokumentation!$F973="Schimmel",Abfalldokumentation!$G973="keinen Abnehmer/kein Schälpersonal"),"Div. Zipfel, ES ohne Verwendung",VLOOKUP(Abfalldokumentation!$E973,Produktgruppen!A:B,2,FALSE)),"-")))))))))))))))))))))))</f>
        <v>Diverses</v>
      </c>
      <c r="E973" s="76" t="str">
        <f>IFERROR(VLOOKUP(Abfalldokumentation!$O973,Artikel!A:C,3,FALSE),Abfalldokumentation!$O973)</f>
        <v>Diverses</v>
      </c>
      <c r="F973" s="76" t="str">
        <f>VLOOKUP(T973,'Liste Gründe'!A:D,2,FALSE)</f>
        <v>Qualitätssicherung</v>
      </c>
      <c r="G973" s="75" t="str">
        <f>IF(ISBLANK(V973),VLOOKUP(Abfalldokumentation!$P973,'Liste Gründe'!A:D,3,FALSE),V973)</f>
        <v>Einwaage</v>
      </c>
      <c r="H973" s="76" t="str">
        <f>IF(ISBLANK(Abfalldokumentation!$W973),"-",Abfalldokumentation!$W973)</f>
        <v>-</v>
      </c>
      <c r="I973" s="76">
        <f t="shared" si="106"/>
        <v>40</v>
      </c>
      <c r="J973" s="76" t="str">
        <f t="shared" si="107"/>
        <v>Produkte</v>
      </c>
      <c r="K973" s="76" t="str">
        <f t="shared" si="108"/>
        <v>BUs</v>
      </c>
      <c r="L973" s="76" t="str">
        <f t="shared" si="109"/>
        <v>Symptome</v>
      </c>
      <c r="M973" s="76" t="str">
        <f>IFERROR(VLOOKUP(Abfalldokumentation!$O973,Kennzahlen!S:V,3,FALSE)*Abfalldokumentation!$B973,"0")</f>
        <v>0</v>
      </c>
      <c r="N973" s="76" t="str">
        <f>IF(ISBLANK(Q973),VLOOKUP(Abfalldokumentation!$O973,'Linien - BU'!R:S,2,FALSE),Q973)</f>
        <v>Labor</v>
      </c>
      <c r="O973" s="77" t="str">
        <f t="shared" si="110"/>
        <v>Diverses</v>
      </c>
      <c r="P973" s="77">
        <f t="shared" si="111"/>
        <v>71</v>
      </c>
      <c r="Q973" s="45" t="s">
        <v>199</v>
      </c>
      <c r="R973" s="46" t="s">
        <v>110</v>
      </c>
      <c r="S973" s="46">
        <v>56</v>
      </c>
      <c r="T973" s="46">
        <v>71</v>
      </c>
      <c r="U973" s="47">
        <v>44477</v>
      </c>
      <c r="V973" s="48" t="s">
        <v>311</v>
      </c>
      <c r="W973" s="46" t="s">
        <v>54</v>
      </c>
      <c r="X973" s="50" t="str">
        <f>IFERROR(VLOOKUP(Abfalldokumentation!$R973,Artikel!A:C,3,FALSE),Abfalldokumentation!$R973)</f>
        <v>Diverses</v>
      </c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spans="1:40" ht="30" hidden="1" customHeight="1" x14ac:dyDescent="0.25">
      <c r="A974" s="78" t="str">
        <f>VLOOKUP(N974,'Linien - BU'!A:B,2,FALSE)</f>
        <v>Rest</v>
      </c>
      <c r="B974" s="79">
        <f t="shared" si="105"/>
        <v>6.5</v>
      </c>
      <c r="C974" s="80">
        <f>Abfalldokumentation!$U974</f>
        <v>44477</v>
      </c>
      <c r="D974" s="69" t="str">
        <f>IFERROR(IF(VLOOKUP(O974,'[1]Rohware 230'!$B:$C,2,FALSE)=0,"Rohware"),
IFERROR(IF(VLOOKUP(O974,[1]Sammelnr.!$B:$C,2,FALSE)=0,"Sammelnr. ungeschält ABS"),
IFERROR(IF(VLOOKUP(O974,[1]Sammelnr.!$E:$F,2,FALSE)=0,"Sammelnr. ungeschält VS"),
IFERROR(IF(VLOOKUP(O974,[1]Sammelnr.!$H:$I,2,FALSE)=0,"Sammelnr. geschält"),
IFERROR(IF(VLOOKUP(O974,[1]Offen!$B:$C,2,FALSE)=0,"Offen ungeschält ABS"),
IFERROR(IF(VLOOKUP(O974,[1]Offen!$E:$F,2,FALSE)=0,"Offen ungeschält VOS"),
IFERROR(IF(VLOOKUP(O974,[1]Offen!$H:$I,2,FALSE)=0,"Offen geschält RW"),
IFERROR(IF(VLOOKUP(O974,[1]Offen!$K:$L,2,FALSE)=0,"Offen vegan"),
IFERROR(IF(VLOOKUP(O974,[1]Offen!$N:$O,2,FALSE)=0,"Offen Zipfel"),
IFERROR(IF(VLOOKUP(O974,[1]Offen!$Q:$R,2,FALSE)=0,"Offen Endstücke"),
IFERROR(IF(VLOOKUP(O974,[1]Vakuumiert!$B:$C,2,FALSE)=0,"Vakuumierter VOS ungeschält"),
IFERROR(IF(VLOOKUP(O974,[1]Vakuumiert!$E:$F,2,FALSE)=0,"Vakuumierter ABS ungeschält"),
IFERROR(IF(VLOOKUP(O974,[1]Vakuumiert!$H:$I,2,FALSE)=0,"Vakuumierter VOS geschält"),
IFERROR(IF(VLOOKUP(O974,[1]Vakuumiert!$K:$L,2,FALSE)=0,"Vakuumierter VOS vegan"),
IFERROR(IF(VLOOKUP(O974,[1]Vakuumiert!$N:$O,2,FALSE)=0,"Vakuumierter VOS Zipfel"),
IFERROR(IF(VLOOKUP(O974,[1]Vakuumiert!$Q:$R,2,FALSE)=0,"Vakuumiert geschält"),
IFERROR(IF(VLOOKUP(O974,'[1]vakuumierte Fertigprodukte'!$B:$C,2,FALSE)=0,"Fertigprodukte"),
IFERROR(IF(VLOOKUP(O974,'[1]vakuumierte Fertigprodukte'!$E:$FI,2,FALSE)=0,"Vakuumierte Zipfel"),
IFERROR(IF(VLOOKUP(O974,[1]Wurste!$B:$C,2,FALSE)=0,"Räucherwürste"),
IFERROR(IF(VLOOKUP(O974,[1]Wurste!$E:$F,2,FALSE)=0,"URW/URGW Wurst"),
IFERROR(IF(VLOOKUP(O974,[1]Wurste!$H:$I,2,FALSE)=0,"HF-Wurst Vegan"),
IFERROR(IF(VLOOKUP(O974,[1]Wurste!$K:$L,2,FALSE)=0,"320er ohne Würste"),
IFERROR(IF(AND(OR(Abfalldokumentation!$A974="BU3",Abfalldokumentation!$A974="Verkauf"),Abfalldokumentation!$F974="Schimmel",Abfalldokumentation!$G974="keinen Abnehmer/kein Schälpersonal"),"Div. Zipfel, ES ohne Verwendung",VLOOKUP(Abfalldokumentation!$E974,Produktgruppen!A:B,2,FALSE)),"-")))))))))))))))))))))))</f>
        <v>Diverses</v>
      </c>
      <c r="E974" s="81" t="str">
        <f>IFERROR(VLOOKUP(Abfalldokumentation!$O974,Artikel!A:C,3,FALSE),Abfalldokumentation!$O974)</f>
        <v>Diverses</v>
      </c>
      <c r="F974" s="81" t="str">
        <f>VLOOKUP(T974,'Liste Gründe'!A:D,2,FALSE)</f>
        <v>Qualitätssicherung</v>
      </c>
      <c r="G974" s="80" t="str">
        <f>IF(ISBLANK(V974),VLOOKUP(Abfalldokumentation!$P974,'Liste Gründe'!A:D,3,FALSE),V974)</f>
        <v>Sensorik</v>
      </c>
      <c r="H974" s="81" t="str">
        <f>IF(ISBLANK(Abfalldokumentation!$W974),"-",Abfalldokumentation!$W974)</f>
        <v>-</v>
      </c>
      <c r="I974" s="81">
        <f t="shared" si="106"/>
        <v>40</v>
      </c>
      <c r="J974" s="81" t="str">
        <f t="shared" si="107"/>
        <v>Produkte</v>
      </c>
      <c r="K974" s="81" t="str">
        <f t="shared" si="108"/>
        <v>BUs</v>
      </c>
      <c r="L974" s="81" t="str">
        <f t="shared" si="109"/>
        <v>Symptome</v>
      </c>
      <c r="M974" s="81" t="str">
        <f>IFERROR(VLOOKUP(Abfalldokumentation!$O974,Kennzahlen!S:V,3,FALSE)*Abfalldokumentation!$B974,"0")</f>
        <v>0</v>
      </c>
      <c r="N974" s="81" t="str">
        <f>IF(ISBLANK(Q974),VLOOKUP(Abfalldokumentation!$O974,'Linien - BU'!R:S,2,FALSE),Q974)</f>
        <v>Labor</v>
      </c>
      <c r="O974" s="77" t="str">
        <f t="shared" si="110"/>
        <v>Diverses</v>
      </c>
      <c r="P974" s="77">
        <f t="shared" si="111"/>
        <v>74</v>
      </c>
      <c r="Q974" s="39" t="s">
        <v>199</v>
      </c>
      <c r="R974" s="40" t="s">
        <v>110</v>
      </c>
      <c r="S974" s="40">
        <v>6.5</v>
      </c>
      <c r="T974" s="40">
        <v>74</v>
      </c>
      <c r="U974" s="41">
        <v>44477</v>
      </c>
      <c r="V974" s="42" t="s">
        <v>198</v>
      </c>
      <c r="W974" s="40" t="s">
        <v>54</v>
      </c>
      <c r="X974" s="44" t="str">
        <f>IFERROR(VLOOKUP(Abfalldokumentation!$R974,Artikel!A:C,3,FALSE),Abfalldokumentation!$R974)</f>
        <v>Diverses</v>
      </c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spans="1:40" ht="30" hidden="1" customHeight="1" x14ac:dyDescent="0.25">
      <c r="A975" s="73" t="str">
        <f>VLOOKUP(N975,'Linien - BU'!A:B,2,FALSE)</f>
        <v>Rest</v>
      </c>
      <c r="B975" s="74">
        <f t="shared" si="105"/>
        <v>86</v>
      </c>
      <c r="C975" s="75">
        <f>Abfalldokumentation!$U975</f>
        <v>44477</v>
      </c>
      <c r="D975" s="69" t="str">
        <f>IFERROR(IF(VLOOKUP(O975,'[1]Rohware 230'!$B:$C,2,FALSE)=0,"Rohware"),
IFERROR(IF(VLOOKUP(O975,[1]Sammelnr.!$B:$C,2,FALSE)=0,"Sammelnr. ungeschält ABS"),
IFERROR(IF(VLOOKUP(O975,[1]Sammelnr.!$E:$F,2,FALSE)=0,"Sammelnr. ungeschält VS"),
IFERROR(IF(VLOOKUP(O975,[1]Sammelnr.!$H:$I,2,FALSE)=0,"Sammelnr. geschält"),
IFERROR(IF(VLOOKUP(O975,[1]Offen!$B:$C,2,FALSE)=0,"Offen ungeschält ABS"),
IFERROR(IF(VLOOKUP(O975,[1]Offen!$E:$F,2,FALSE)=0,"Offen ungeschält VOS"),
IFERROR(IF(VLOOKUP(O975,[1]Offen!$H:$I,2,FALSE)=0,"Offen geschält RW"),
IFERROR(IF(VLOOKUP(O975,[1]Offen!$K:$L,2,FALSE)=0,"Offen vegan"),
IFERROR(IF(VLOOKUP(O975,[1]Offen!$N:$O,2,FALSE)=0,"Offen Zipfel"),
IFERROR(IF(VLOOKUP(O975,[1]Offen!$Q:$R,2,FALSE)=0,"Offen Endstücke"),
IFERROR(IF(VLOOKUP(O975,[1]Vakuumiert!$B:$C,2,FALSE)=0,"Vakuumierter VOS ungeschält"),
IFERROR(IF(VLOOKUP(O975,[1]Vakuumiert!$E:$F,2,FALSE)=0,"Vakuumierter ABS ungeschält"),
IFERROR(IF(VLOOKUP(O975,[1]Vakuumiert!$H:$I,2,FALSE)=0,"Vakuumierter VOS geschält"),
IFERROR(IF(VLOOKUP(O975,[1]Vakuumiert!$K:$L,2,FALSE)=0,"Vakuumierter VOS vegan"),
IFERROR(IF(VLOOKUP(O975,[1]Vakuumiert!$N:$O,2,FALSE)=0,"Vakuumierter VOS Zipfel"),
IFERROR(IF(VLOOKUP(O975,[1]Vakuumiert!$Q:$R,2,FALSE)=0,"Vakuumiert geschält"),
IFERROR(IF(VLOOKUP(O975,'[1]vakuumierte Fertigprodukte'!$B:$C,2,FALSE)=0,"Fertigprodukte"),
IFERROR(IF(VLOOKUP(O975,'[1]vakuumierte Fertigprodukte'!$E:$FI,2,FALSE)=0,"Vakuumierte Zipfel"),
IFERROR(IF(VLOOKUP(O975,[1]Wurste!$B:$C,2,FALSE)=0,"Räucherwürste"),
IFERROR(IF(VLOOKUP(O975,[1]Wurste!$E:$F,2,FALSE)=0,"URW/URGW Wurst"),
IFERROR(IF(VLOOKUP(O975,[1]Wurste!$H:$I,2,FALSE)=0,"HF-Wurst Vegan"),
IFERROR(IF(VLOOKUP(O975,[1]Wurste!$K:$L,2,FALSE)=0,"320er ohne Würste"),
IFERROR(IF(AND(OR(Abfalldokumentation!$A975="BU3",Abfalldokumentation!$A975="Verkauf"),Abfalldokumentation!$F975="Schimmel",Abfalldokumentation!$G975="keinen Abnehmer/kein Schälpersonal"),"Div. Zipfel, ES ohne Verwendung",VLOOKUP(Abfalldokumentation!$E975,Produktgruppen!A:B,2,FALSE)),"-")))))))))))))))))))))))</f>
        <v>Diverses</v>
      </c>
      <c r="E975" s="76" t="str">
        <f>IFERROR(VLOOKUP(Abfalldokumentation!$O975,Artikel!A:C,3,FALSE),Abfalldokumentation!$O975)</f>
        <v>diverses</v>
      </c>
      <c r="F975" s="76" t="str">
        <f>VLOOKUP(T975,'Liste Gründe'!A:D,2,FALSE)</f>
        <v>Qualitätssicherung</v>
      </c>
      <c r="G975" s="75" t="str">
        <f>IF(ISBLANK(V975),VLOOKUP(Abfalldokumentation!$P975,'Liste Gründe'!A:D,3,FALSE),V975)</f>
        <v>Einwaage</v>
      </c>
      <c r="H975" s="76" t="str">
        <f>IF(ISBLANK(Abfalldokumentation!$W975),"-",Abfalldokumentation!$W975)</f>
        <v>-</v>
      </c>
      <c r="I975" s="76">
        <f t="shared" si="106"/>
        <v>40</v>
      </c>
      <c r="J975" s="76" t="str">
        <f t="shared" si="107"/>
        <v>Produkte</v>
      </c>
      <c r="K975" s="76" t="str">
        <f t="shared" si="108"/>
        <v>BUs</v>
      </c>
      <c r="L975" s="76" t="str">
        <f t="shared" si="109"/>
        <v>Symptome</v>
      </c>
      <c r="M975" s="76" t="str">
        <f>IFERROR(VLOOKUP(Abfalldokumentation!$O975,Kennzahlen!S:V,3,FALSE)*Abfalldokumentation!$B975,"0")</f>
        <v>0</v>
      </c>
      <c r="N975" s="76" t="str">
        <f>IF(ISBLANK(Q975),VLOOKUP(Abfalldokumentation!$O975,'Linien - BU'!R:S,2,FALSE),Q975)</f>
        <v>Labor</v>
      </c>
      <c r="O975" s="77" t="str">
        <f t="shared" si="110"/>
        <v>diverses</v>
      </c>
      <c r="P975" s="77">
        <f t="shared" si="111"/>
        <v>71</v>
      </c>
      <c r="Q975" s="45" t="s">
        <v>199</v>
      </c>
      <c r="R975" s="46" t="s">
        <v>310</v>
      </c>
      <c r="S975" s="46">
        <v>86</v>
      </c>
      <c r="T975" s="46">
        <v>71</v>
      </c>
      <c r="U975" s="47">
        <v>44477</v>
      </c>
      <c r="V975" s="48"/>
      <c r="W975" s="46"/>
      <c r="X975" s="50" t="str">
        <f>IFERROR(VLOOKUP(Abfalldokumentation!$R975,Artikel!A:C,3,FALSE),Abfalldokumentation!$R975)</f>
        <v>diverses</v>
      </c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spans="1:40" ht="30" hidden="1" customHeight="1" x14ac:dyDescent="0.25">
      <c r="A976" s="73" t="str">
        <f>VLOOKUP(N976,'Linien - BU'!A:B,2,FALSE)</f>
        <v>Rest</v>
      </c>
      <c r="B976" s="74">
        <f t="shared" si="105"/>
        <v>1</v>
      </c>
      <c r="C976" s="75">
        <f>Abfalldokumentation!$U976</f>
        <v>44477</v>
      </c>
      <c r="D976" s="69" t="str">
        <f>IFERROR(IF(VLOOKUP(O976,'[1]Rohware 230'!$B:$C,2,FALSE)=0,"Rohware"),
IFERROR(IF(VLOOKUP(O976,[1]Sammelnr.!$B:$C,2,FALSE)=0,"Sammelnr. ungeschält ABS"),
IFERROR(IF(VLOOKUP(O976,[1]Sammelnr.!$E:$F,2,FALSE)=0,"Sammelnr. ungeschält VS"),
IFERROR(IF(VLOOKUP(O976,[1]Sammelnr.!$H:$I,2,FALSE)=0,"Sammelnr. geschält"),
IFERROR(IF(VLOOKUP(O976,[1]Offen!$B:$C,2,FALSE)=0,"Offen ungeschält ABS"),
IFERROR(IF(VLOOKUP(O976,[1]Offen!$E:$F,2,FALSE)=0,"Offen ungeschält VOS"),
IFERROR(IF(VLOOKUP(O976,[1]Offen!$H:$I,2,FALSE)=0,"Offen geschält RW"),
IFERROR(IF(VLOOKUP(O976,[1]Offen!$K:$L,2,FALSE)=0,"Offen vegan"),
IFERROR(IF(VLOOKUP(O976,[1]Offen!$N:$O,2,FALSE)=0,"Offen Zipfel"),
IFERROR(IF(VLOOKUP(O976,[1]Offen!$Q:$R,2,FALSE)=0,"Offen Endstücke"),
IFERROR(IF(VLOOKUP(O976,[1]Vakuumiert!$B:$C,2,FALSE)=0,"Vakuumierter VOS ungeschält"),
IFERROR(IF(VLOOKUP(O976,[1]Vakuumiert!$E:$F,2,FALSE)=0,"Vakuumierter ABS ungeschält"),
IFERROR(IF(VLOOKUP(O976,[1]Vakuumiert!$H:$I,2,FALSE)=0,"Vakuumierter VOS geschält"),
IFERROR(IF(VLOOKUP(O976,[1]Vakuumiert!$K:$L,2,FALSE)=0,"Vakuumierter VOS vegan"),
IFERROR(IF(VLOOKUP(O976,[1]Vakuumiert!$N:$O,2,FALSE)=0,"Vakuumierter VOS Zipfel"),
IFERROR(IF(VLOOKUP(O976,[1]Vakuumiert!$Q:$R,2,FALSE)=0,"Vakuumiert geschält"),
IFERROR(IF(VLOOKUP(O976,'[1]vakuumierte Fertigprodukte'!$B:$C,2,FALSE)=0,"Fertigprodukte"),
IFERROR(IF(VLOOKUP(O976,'[1]vakuumierte Fertigprodukte'!$E:$FI,2,FALSE)=0,"Vakuumierte Zipfel"),
IFERROR(IF(VLOOKUP(O976,[1]Wurste!$B:$C,2,FALSE)=0,"Räucherwürste"),
IFERROR(IF(VLOOKUP(O976,[1]Wurste!$E:$F,2,FALSE)=0,"URW/URGW Wurst"),
IFERROR(IF(VLOOKUP(O976,[1]Wurste!$H:$I,2,FALSE)=0,"HF-Wurst Vegan"),
IFERROR(IF(VLOOKUP(O976,[1]Wurste!$K:$L,2,FALSE)=0,"320er ohne Würste"),
IFERROR(IF(AND(OR(Abfalldokumentation!$A976="BU3",Abfalldokumentation!$A976="Verkauf"),Abfalldokumentation!$F976="Schimmel",Abfalldokumentation!$G976="keinen Abnehmer/kein Schälpersonal"),"Div. Zipfel, ES ohne Verwendung",VLOOKUP(Abfalldokumentation!$E976,Produktgruppen!A:B,2,FALSE)),"-")))))))))))))))))))))))</f>
        <v>Qualitätssicherung</v>
      </c>
      <c r="E976" s="76" t="str">
        <f>IFERROR(VLOOKUP(Abfalldokumentation!$O976,Artikel!A:C,3,FALSE),Abfalldokumentation!$O976)</f>
        <v>Laborproben</v>
      </c>
      <c r="F976" s="76" t="str">
        <f>VLOOKUP(T976,'Liste Gründe'!A:D,2,FALSE)</f>
        <v>Qualitätssicherung</v>
      </c>
      <c r="G976" s="75" t="str">
        <f>IF(ISBLANK(V976),VLOOKUP(Abfalldokumentation!$P976,'Liste Gründe'!A:D,3,FALSE),V976)</f>
        <v>Einwaage</v>
      </c>
      <c r="H976" s="76" t="str">
        <f>IF(ISBLANK(Abfalldokumentation!$W976),"-",Abfalldokumentation!$W976)</f>
        <v>-</v>
      </c>
      <c r="I976" s="76">
        <f t="shared" si="106"/>
        <v>40</v>
      </c>
      <c r="J976" s="76" t="str">
        <f t="shared" si="107"/>
        <v>Produkte</v>
      </c>
      <c r="K976" s="76" t="str">
        <f t="shared" si="108"/>
        <v>BUs</v>
      </c>
      <c r="L976" s="76" t="str">
        <f t="shared" si="109"/>
        <v>Symptome</v>
      </c>
      <c r="M976" s="76" t="str">
        <f>IFERROR(VLOOKUP(Abfalldokumentation!$O976,Kennzahlen!S:V,3,FALSE)*Abfalldokumentation!$B976,"0")</f>
        <v>0</v>
      </c>
      <c r="N976" s="76" t="str">
        <f>IF(ISBLANK(Q976),VLOOKUP(Abfalldokumentation!$O976,'Linien - BU'!R:S,2,FALSE),Q976)</f>
        <v>Labor</v>
      </c>
      <c r="O976" s="77" t="str">
        <f t="shared" si="110"/>
        <v>Laborproben</v>
      </c>
      <c r="P976" s="77">
        <f t="shared" si="111"/>
        <v>71</v>
      </c>
      <c r="Q976" s="45" t="s">
        <v>199</v>
      </c>
      <c r="R976" s="46" t="s">
        <v>200</v>
      </c>
      <c r="S976" s="46">
        <v>1</v>
      </c>
      <c r="T976" s="46">
        <v>71</v>
      </c>
      <c r="U976" s="47">
        <v>44477</v>
      </c>
      <c r="V976" s="48"/>
      <c r="W976" s="46"/>
      <c r="X976" s="50" t="str">
        <f>IFERROR(VLOOKUP(Abfalldokumentation!$R976,Artikel!A:C,3,FALSE),Abfalldokumentation!$R976)</f>
        <v>Laborproben</v>
      </c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spans="1:40" ht="30" hidden="1" customHeight="1" x14ac:dyDescent="0.25">
      <c r="A977" s="78" t="str">
        <f>VLOOKUP(N977,'Linien - BU'!A:B,2,FALSE)</f>
        <v>Rest</v>
      </c>
      <c r="B977" s="79">
        <f t="shared" si="105"/>
        <v>3.2</v>
      </c>
      <c r="C977" s="80">
        <f>Abfalldokumentation!$U977</f>
        <v>44477</v>
      </c>
      <c r="D977" s="69" t="str">
        <f>IFERROR(IF(VLOOKUP(O977,'[1]Rohware 230'!$B:$C,2,FALSE)=0,"Rohware"),
IFERROR(IF(VLOOKUP(O977,[1]Sammelnr.!$B:$C,2,FALSE)=0,"Sammelnr. ungeschält ABS"),
IFERROR(IF(VLOOKUP(O977,[1]Sammelnr.!$E:$F,2,FALSE)=0,"Sammelnr. ungeschält VS"),
IFERROR(IF(VLOOKUP(O977,[1]Sammelnr.!$H:$I,2,FALSE)=0,"Sammelnr. geschält"),
IFERROR(IF(VLOOKUP(O977,[1]Offen!$B:$C,2,FALSE)=0,"Offen ungeschält ABS"),
IFERROR(IF(VLOOKUP(O977,[1]Offen!$E:$F,2,FALSE)=0,"Offen ungeschält VOS"),
IFERROR(IF(VLOOKUP(O977,[1]Offen!$H:$I,2,FALSE)=0,"Offen geschält RW"),
IFERROR(IF(VLOOKUP(O977,[1]Offen!$K:$L,2,FALSE)=0,"Offen vegan"),
IFERROR(IF(VLOOKUP(O977,[1]Offen!$N:$O,2,FALSE)=0,"Offen Zipfel"),
IFERROR(IF(VLOOKUP(O977,[1]Offen!$Q:$R,2,FALSE)=0,"Offen Endstücke"),
IFERROR(IF(VLOOKUP(O977,[1]Vakuumiert!$B:$C,2,FALSE)=0,"Vakuumierter VOS ungeschält"),
IFERROR(IF(VLOOKUP(O977,[1]Vakuumiert!$E:$F,2,FALSE)=0,"Vakuumierter ABS ungeschält"),
IFERROR(IF(VLOOKUP(O977,[1]Vakuumiert!$H:$I,2,FALSE)=0,"Vakuumierter VOS geschält"),
IFERROR(IF(VLOOKUP(O977,[1]Vakuumiert!$K:$L,2,FALSE)=0,"Vakuumierter VOS vegan"),
IFERROR(IF(VLOOKUP(O977,[1]Vakuumiert!$N:$O,2,FALSE)=0,"Vakuumierter VOS Zipfel"),
IFERROR(IF(VLOOKUP(O977,[1]Vakuumiert!$Q:$R,2,FALSE)=0,"Vakuumiert geschält"),
IFERROR(IF(VLOOKUP(O977,'[1]vakuumierte Fertigprodukte'!$B:$C,2,FALSE)=0,"Fertigprodukte"),
IFERROR(IF(VLOOKUP(O977,'[1]vakuumierte Fertigprodukte'!$E:$FI,2,FALSE)=0,"Vakuumierte Zipfel"),
IFERROR(IF(VLOOKUP(O977,[1]Wurste!$B:$C,2,FALSE)=0,"Räucherwürste"),
IFERROR(IF(VLOOKUP(O977,[1]Wurste!$E:$F,2,FALSE)=0,"URW/URGW Wurst"),
IFERROR(IF(VLOOKUP(O977,[1]Wurste!$H:$I,2,FALSE)=0,"HF-Wurst Vegan"),
IFERROR(IF(VLOOKUP(O977,[1]Wurste!$K:$L,2,FALSE)=0,"320er ohne Würste"),
IFERROR(IF(AND(OR(Abfalldokumentation!$A977="BU3",Abfalldokumentation!$A977="Verkauf"),Abfalldokumentation!$F977="Schimmel",Abfalldokumentation!$G977="keinen Abnehmer/kein Schälpersonal"),"Div. Zipfel, ES ohne Verwendung",VLOOKUP(Abfalldokumentation!$E977,Produktgruppen!A:B,2,FALSE)),"-")))))))))))))))))))))))</f>
        <v>Qualitätssicherung</v>
      </c>
      <c r="E977" s="81" t="str">
        <f>IFERROR(VLOOKUP(Abfalldokumentation!$O977,Artikel!A:C,3,FALSE),Abfalldokumentation!$O977)</f>
        <v>Laborproben</v>
      </c>
      <c r="F977" s="81" t="str">
        <f>VLOOKUP(T977,'Liste Gründe'!A:D,2,FALSE)</f>
        <v>Qualitätssicherung</v>
      </c>
      <c r="G977" s="80" t="str">
        <f>IF(ISBLANK(V977),VLOOKUP(Abfalldokumentation!$P977,'Liste Gründe'!A:D,3,FALSE),V977)</f>
        <v>Sensorik</v>
      </c>
      <c r="H977" s="81" t="str">
        <f>IF(ISBLANK(Abfalldokumentation!$W977),"-",Abfalldokumentation!$W977)</f>
        <v>-</v>
      </c>
      <c r="I977" s="81">
        <f t="shared" si="106"/>
        <v>40</v>
      </c>
      <c r="J977" s="81" t="str">
        <f t="shared" si="107"/>
        <v>Produkte</v>
      </c>
      <c r="K977" s="81" t="str">
        <f t="shared" si="108"/>
        <v>BUs</v>
      </c>
      <c r="L977" s="81" t="str">
        <f t="shared" si="109"/>
        <v>Symptome</v>
      </c>
      <c r="M977" s="81" t="str">
        <f>IFERROR(VLOOKUP(Abfalldokumentation!$O977,Kennzahlen!S:V,3,FALSE)*Abfalldokumentation!$B977,"0")</f>
        <v>0</v>
      </c>
      <c r="N977" s="81" t="str">
        <f>IF(ISBLANK(Q977),VLOOKUP(Abfalldokumentation!$O977,'Linien - BU'!R:S,2,FALSE),Q977)</f>
        <v>Labor</v>
      </c>
      <c r="O977" s="77" t="str">
        <f t="shared" si="110"/>
        <v>Laborproben</v>
      </c>
      <c r="P977" s="77">
        <f t="shared" si="111"/>
        <v>74</v>
      </c>
      <c r="Q977" s="39" t="s">
        <v>199</v>
      </c>
      <c r="R977" s="40" t="s">
        <v>200</v>
      </c>
      <c r="S977" s="40">
        <v>3.2</v>
      </c>
      <c r="T977" s="40">
        <v>74</v>
      </c>
      <c r="U977" s="41">
        <v>44477</v>
      </c>
      <c r="V977" s="42"/>
      <c r="W977" s="40"/>
      <c r="X977" s="44" t="str">
        <f>IFERROR(VLOOKUP(Abfalldokumentation!$R977,Artikel!A:C,3,FALSE),Abfalldokumentation!$R977)</f>
        <v>Laborproben</v>
      </c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spans="1:40" ht="30" hidden="1" customHeight="1" x14ac:dyDescent="0.25">
      <c r="A978" s="73" t="str">
        <f>VLOOKUP(N978,'Linien - BU'!A:B,2,FALSE)</f>
        <v>BU1</v>
      </c>
      <c r="B978" s="74">
        <f t="shared" si="105"/>
        <v>80</v>
      </c>
      <c r="C978" s="75">
        <f>Abfalldokumentation!$U978</f>
        <v>44477</v>
      </c>
      <c r="D978" s="69" t="str">
        <f>IFERROR(IF(VLOOKUP(O978,'[1]Rohware 230'!$B:$C,2,FALSE)=0,"Rohware"),
IFERROR(IF(VLOOKUP(O978,[1]Sammelnr.!$B:$C,2,FALSE)=0,"Sammelnr. ungeschält ABS"),
IFERROR(IF(VLOOKUP(O978,[1]Sammelnr.!$E:$F,2,FALSE)=0,"Sammelnr. ungeschält VS"),
IFERROR(IF(VLOOKUP(O978,[1]Sammelnr.!$H:$I,2,FALSE)=0,"Sammelnr. geschält"),
IFERROR(IF(VLOOKUP(O978,[1]Offen!$B:$C,2,FALSE)=0,"Offen ungeschält ABS"),
IFERROR(IF(VLOOKUP(O978,[1]Offen!$E:$F,2,FALSE)=0,"Offen ungeschält VOS"),
IFERROR(IF(VLOOKUP(O978,[1]Offen!$H:$I,2,FALSE)=0,"Offen geschält RW"),
IFERROR(IF(VLOOKUP(O978,[1]Offen!$K:$L,2,FALSE)=0,"Offen vegan"),
IFERROR(IF(VLOOKUP(O978,[1]Offen!$N:$O,2,FALSE)=0,"Offen Zipfel"),
IFERROR(IF(VLOOKUP(O978,[1]Offen!$Q:$R,2,FALSE)=0,"Offen Endstücke"),
IFERROR(IF(VLOOKUP(O978,[1]Vakuumiert!$B:$C,2,FALSE)=0,"Vakuumierter VOS ungeschält"),
IFERROR(IF(VLOOKUP(O978,[1]Vakuumiert!$E:$F,2,FALSE)=0,"Vakuumierter ABS ungeschält"),
IFERROR(IF(VLOOKUP(O978,[1]Vakuumiert!$H:$I,2,FALSE)=0,"Vakuumierter VOS geschält"),
IFERROR(IF(VLOOKUP(O978,[1]Vakuumiert!$K:$L,2,FALSE)=0,"Vakuumierter VOS vegan"),
IFERROR(IF(VLOOKUP(O978,[1]Vakuumiert!$N:$O,2,FALSE)=0,"Vakuumierter VOS Zipfel"),
IFERROR(IF(VLOOKUP(O978,[1]Vakuumiert!$Q:$R,2,FALSE)=0,"Vakuumiert geschält"),
IFERROR(IF(VLOOKUP(O978,'[1]vakuumierte Fertigprodukte'!$B:$C,2,FALSE)=0,"Fertigprodukte"),
IFERROR(IF(VLOOKUP(O978,'[1]vakuumierte Fertigprodukte'!$E:$FI,2,FALSE)=0,"Vakuumierte Zipfel"),
IFERROR(IF(VLOOKUP(O978,[1]Wurste!$B:$C,2,FALSE)=0,"Räucherwürste"),
IFERROR(IF(VLOOKUP(O978,[1]Wurste!$E:$F,2,FALSE)=0,"URW/URGW Wurst"),
IFERROR(IF(VLOOKUP(O978,[1]Wurste!$H:$I,2,FALSE)=0,"HF-Wurst Vegan"),
IFERROR(IF(VLOOKUP(O978,[1]Wurste!$K:$L,2,FALSE)=0,"320er ohne Würste"),
IFERROR(IF(AND(OR(Abfalldokumentation!$A978="BU3",Abfalldokumentation!$A978="Verkauf"),Abfalldokumentation!$F978="Schimmel",Abfalldokumentation!$G978="keinen Abnehmer/kein Schälpersonal"),"Div. Zipfel, ES ohne Verwendung",VLOOKUP(Abfalldokumentation!$E978,Produktgruppen!A:B,2,FALSE)),"-")))))))))))))))))))))))</f>
        <v>Rest</v>
      </c>
      <c r="E978" s="76" t="str">
        <f>IFERROR(VLOOKUP(Abfalldokumentation!$O978,Artikel!A:C,3,FALSE),Abfalldokumentation!$O978)</f>
        <v>Rinde</v>
      </c>
      <c r="F978" s="76" t="str">
        <f>VLOOKUP(T978,'Liste Gründe'!A:D,2,FALSE)</f>
        <v>Rest</v>
      </c>
      <c r="G978" s="75" t="str">
        <f>IF(ISBLANK(V978),VLOOKUP(Abfalldokumentation!$P978,'Liste Gründe'!A:D,3,FALSE),V978)</f>
        <v>geschälte Rinde</v>
      </c>
      <c r="H978" s="76" t="str">
        <f>IF(ISBLANK(Abfalldokumentation!$W978),"-",Abfalldokumentation!$W978)</f>
        <v>-</v>
      </c>
      <c r="I978" s="76">
        <f t="shared" si="106"/>
        <v>40</v>
      </c>
      <c r="J978" s="76" t="str">
        <f t="shared" si="107"/>
        <v>Produkte</v>
      </c>
      <c r="K978" s="76" t="str">
        <f t="shared" si="108"/>
        <v>BUs</v>
      </c>
      <c r="L978" s="76" t="str">
        <f t="shared" si="109"/>
        <v>Symptome</v>
      </c>
      <c r="M978" s="76" t="str">
        <f>IFERROR(VLOOKUP(Abfalldokumentation!$O978,Kennzahlen!S:V,3,FALSE)*Abfalldokumentation!$B978,"0")</f>
        <v>0</v>
      </c>
      <c r="N978" s="76" t="str">
        <f>IF(ISBLANK(Q978),VLOOKUP(Abfalldokumentation!$O978,'Linien - BU'!R:S,2,FALSE),Q978)</f>
        <v>RWV</v>
      </c>
      <c r="O978" s="77" t="str">
        <f t="shared" si="110"/>
        <v>Rinde</v>
      </c>
      <c r="P978" s="77">
        <f t="shared" si="111"/>
        <v>60</v>
      </c>
      <c r="Q978" s="45" t="s">
        <v>202</v>
      </c>
      <c r="R978" s="46" t="s">
        <v>214</v>
      </c>
      <c r="S978" s="46">
        <v>80</v>
      </c>
      <c r="T978" s="46">
        <v>60</v>
      </c>
      <c r="U978" s="47">
        <v>44477</v>
      </c>
      <c r="V978" s="42" t="s">
        <v>215</v>
      </c>
      <c r="W978" s="46" t="s">
        <v>54</v>
      </c>
      <c r="X978" s="50" t="str">
        <f>IFERROR(VLOOKUP(Abfalldokumentation!$R978,Artikel!A:C,3,FALSE),Abfalldokumentation!$R978)</f>
        <v>Rinde</v>
      </c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spans="1:40" ht="30" hidden="1" customHeight="1" x14ac:dyDescent="0.25">
      <c r="A979" s="78" t="str">
        <f>VLOOKUP(N979,'Linien - BU'!A:B,2,FALSE)</f>
        <v>Rest</v>
      </c>
      <c r="B979" s="79">
        <f t="shared" si="105"/>
        <v>53.6</v>
      </c>
      <c r="C979" s="80">
        <f>Abfalldokumentation!$U979</f>
        <v>44477</v>
      </c>
      <c r="D979" s="69" t="str">
        <f>IFERROR(IF(VLOOKUP(O979,'[1]Rohware 230'!$B:$C,2,FALSE)=0,"Rohware"),
IFERROR(IF(VLOOKUP(O979,[1]Sammelnr.!$B:$C,2,FALSE)=0,"Sammelnr. ungeschält ABS"),
IFERROR(IF(VLOOKUP(O979,[1]Sammelnr.!$E:$F,2,FALSE)=0,"Sammelnr. ungeschält VS"),
IFERROR(IF(VLOOKUP(O979,[1]Sammelnr.!$H:$I,2,FALSE)=0,"Sammelnr. geschält"),
IFERROR(IF(VLOOKUP(O979,[1]Offen!$B:$C,2,FALSE)=0,"Offen ungeschält ABS"),
IFERROR(IF(VLOOKUP(O979,[1]Offen!$E:$F,2,FALSE)=0,"Offen ungeschält VOS"),
IFERROR(IF(VLOOKUP(O979,[1]Offen!$H:$I,2,FALSE)=0,"Offen geschält RW"),
IFERROR(IF(VLOOKUP(O979,[1]Offen!$K:$L,2,FALSE)=0,"Offen vegan"),
IFERROR(IF(VLOOKUP(O979,[1]Offen!$N:$O,2,FALSE)=0,"Offen Zipfel"),
IFERROR(IF(VLOOKUP(O979,[1]Offen!$Q:$R,2,FALSE)=0,"Offen Endstücke"),
IFERROR(IF(VLOOKUP(O979,[1]Vakuumiert!$B:$C,2,FALSE)=0,"Vakuumierter VOS ungeschält"),
IFERROR(IF(VLOOKUP(O979,[1]Vakuumiert!$E:$F,2,FALSE)=0,"Vakuumierter ABS ungeschält"),
IFERROR(IF(VLOOKUP(O979,[1]Vakuumiert!$H:$I,2,FALSE)=0,"Vakuumierter VOS geschält"),
IFERROR(IF(VLOOKUP(O979,[1]Vakuumiert!$K:$L,2,FALSE)=0,"Vakuumierter VOS vegan"),
IFERROR(IF(VLOOKUP(O979,[1]Vakuumiert!$N:$O,2,FALSE)=0,"Vakuumierter VOS Zipfel"),
IFERROR(IF(VLOOKUP(O979,[1]Vakuumiert!$Q:$R,2,FALSE)=0,"Vakuumiert geschält"),
IFERROR(IF(VLOOKUP(O979,'[1]vakuumierte Fertigprodukte'!$B:$C,2,FALSE)=0,"Fertigprodukte"),
IFERROR(IF(VLOOKUP(O979,'[1]vakuumierte Fertigprodukte'!$E:$FI,2,FALSE)=0,"Vakuumierte Zipfel"),
IFERROR(IF(VLOOKUP(O979,[1]Wurste!$B:$C,2,FALSE)=0,"Räucherwürste"),
IFERROR(IF(VLOOKUP(O979,[1]Wurste!$E:$F,2,FALSE)=0,"URW/URGW Wurst"),
IFERROR(IF(VLOOKUP(O979,[1]Wurste!$H:$I,2,FALSE)=0,"HF-Wurst Vegan"),
IFERROR(IF(VLOOKUP(O979,[1]Wurste!$K:$L,2,FALSE)=0,"320er ohne Würste"),
IFERROR(IF(AND(OR(Abfalldokumentation!$A979="BU3",Abfalldokumentation!$A979="Verkauf"),Abfalldokumentation!$F979="Schimmel",Abfalldokumentation!$G979="keinen Abnehmer/kein Schälpersonal"),"Div. Zipfel, ES ohne Verwendung",VLOOKUP(Abfalldokumentation!$E979,Produktgruppen!A:B,2,FALSE)),"-")))))))))))))))))))))))</f>
        <v>Qualitätssicherung</v>
      </c>
      <c r="E979" s="81" t="str">
        <f>IFERROR(VLOOKUP(Abfalldokumentation!$O979,Artikel!A:C,3,FALSE),Abfalldokumentation!$O979)</f>
        <v>Rückstellproben</v>
      </c>
      <c r="F979" s="81" t="str">
        <f>VLOOKUP(T979,'Liste Gründe'!A:D,2,FALSE)</f>
        <v>Qualitätssicherung</v>
      </c>
      <c r="G979" s="80" t="str">
        <f>IF(ISBLANK(V979),VLOOKUP(Abfalldokumentation!$P979,'Liste Gründe'!A:D,3,FALSE),V979)</f>
        <v>Rückstellproben</v>
      </c>
      <c r="H979" s="81" t="str">
        <f>IF(ISBLANK(Abfalldokumentation!$W979),"-",Abfalldokumentation!$W979)</f>
        <v>-</v>
      </c>
      <c r="I979" s="81">
        <f t="shared" si="106"/>
        <v>40</v>
      </c>
      <c r="J979" s="81" t="str">
        <f t="shared" si="107"/>
        <v>Produkte</v>
      </c>
      <c r="K979" s="81" t="str">
        <f t="shared" si="108"/>
        <v>BUs</v>
      </c>
      <c r="L979" s="81" t="str">
        <f t="shared" si="109"/>
        <v>Symptome</v>
      </c>
      <c r="M979" s="81" t="str">
        <f>IFERROR(VLOOKUP(Abfalldokumentation!$O979,Kennzahlen!S:V,3,FALSE)*Abfalldokumentation!$B979,"0")</f>
        <v>0</v>
      </c>
      <c r="N979" s="81" t="str">
        <f>IF(ISBLANK(Q979),VLOOKUP(Abfalldokumentation!$O979,'Linien - BU'!R:S,2,FALSE),Q979)</f>
        <v>Labor</v>
      </c>
      <c r="O979" s="77" t="str">
        <f t="shared" si="110"/>
        <v>Rückstellproben</v>
      </c>
      <c r="P979" s="77">
        <f t="shared" si="111"/>
        <v>70</v>
      </c>
      <c r="Q979" s="39" t="s">
        <v>199</v>
      </c>
      <c r="R979" s="42" t="s">
        <v>212</v>
      </c>
      <c r="S979" s="40">
        <v>53.6</v>
      </c>
      <c r="T979" s="40">
        <v>70</v>
      </c>
      <c r="U979" s="41">
        <v>44477</v>
      </c>
      <c r="V979" s="42" t="s">
        <v>212</v>
      </c>
      <c r="W979" s="40" t="s">
        <v>54</v>
      </c>
      <c r="X979" s="44" t="str">
        <f>IFERROR(VLOOKUP(Abfalldokumentation!$R979,Artikel!A:C,3,FALSE),Abfalldokumentation!$R979)</f>
        <v>Rückstellproben</v>
      </c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spans="1:40" ht="30" hidden="1" customHeight="1" x14ac:dyDescent="0.25">
      <c r="A980" s="73" t="str">
        <f>VLOOKUP(N980,'Linien - BU'!A:B,2,FALSE)</f>
        <v>Rest</v>
      </c>
      <c r="B980" s="74">
        <f t="shared" si="105"/>
        <v>62.6</v>
      </c>
      <c r="C980" s="75">
        <f>Abfalldokumentation!$U980</f>
        <v>44477</v>
      </c>
      <c r="D980" s="69" t="str">
        <f>IFERROR(IF(VLOOKUP(O980,'[1]Rohware 230'!$B:$C,2,FALSE)=0,"Rohware"),
IFERROR(IF(VLOOKUP(O980,[1]Sammelnr.!$B:$C,2,FALSE)=0,"Sammelnr. ungeschält ABS"),
IFERROR(IF(VLOOKUP(O980,[1]Sammelnr.!$E:$F,2,FALSE)=0,"Sammelnr. ungeschält VS"),
IFERROR(IF(VLOOKUP(O980,[1]Sammelnr.!$H:$I,2,FALSE)=0,"Sammelnr. geschält"),
IFERROR(IF(VLOOKUP(O980,[1]Offen!$B:$C,2,FALSE)=0,"Offen ungeschält ABS"),
IFERROR(IF(VLOOKUP(O980,[1]Offen!$E:$F,2,FALSE)=0,"Offen ungeschält VOS"),
IFERROR(IF(VLOOKUP(O980,[1]Offen!$H:$I,2,FALSE)=0,"Offen geschält RW"),
IFERROR(IF(VLOOKUP(O980,[1]Offen!$K:$L,2,FALSE)=0,"Offen vegan"),
IFERROR(IF(VLOOKUP(O980,[1]Offen!$N:$O,2,FALSE)=0,"Offen Zipfel"),
IFERROR(IF(VLOOKUP(O980,[1]Offen!$Q:$R,2,FALSE)=0,"Offen Endstücke"),
IFERROR(IF(VLOOKUP(O980,[1]Vakuumiert!$B:$C,2,FALSE)=0,"Vakuumierter VOS ungeschält"),
IFERROR(IF(VLOOKUP(O980,[1]Vakuumiert!$E:$F,2,FALSE)=0,"Vakuumierter ABS ungeschält"),
IFERROR(IF(VLOOKUP(O980,[1]Vakuumiert!$H:$I,2,FALSE)=0,"Vakuumierter VOS geschält"),
IFERROR(IF(VLOOKUP(O980,[1]Vakuumiert!$K:$L,2,FALSE)=0,"Vakuumierter VOS vegan"),
IFERROR(IF(VLOOKUP(O980,[1]Vakuumiert!$N:$O,2,FALSE)=0,"Vakuumierter VOS Zipfel"),
IFERROR(IF(VLOOKUP(O980,[1]Vakuumiert!$Q:$R,2,FALSE)=0,"Vakuumiert geschält"),
IFERROR(IF(VLOOKUP(O980,'[1]vakuumierte Fertigprodukte'!$B:$C,2,FALSE)=0,"Fertigprodukte"),
IFERROR(IF(VLOOKUP(O980,'[1]vakuumierte Fertigprodukte'!$E:$FI,2,FALSE)=0,"Vakuumierte Zipfel"),
IFERROR(IF(VLOOKUP(O980,[1]Wurste!$B:$C,2,FALSE)=0,"Räucherwürste"),
IFERROR(IF(VLOOKUP(O980,[1]Wurste!$E:$F,2,FALSE)=0,"URW/URGW Wurst"),
IFERROR(IF(VLOOKUP(O980,[1]Wurste!$H:$I,2,FALSE)=0,"HF-Wurst Vegan"),
IFERROR(IF(VLOOKUP(O980,[1]Wurste!$K:$L,2,FALSE)=0,"320er ohne Würste"),
IFERROR(IF(AND(OR(Abfalldokumentation!$A980="BU3",Abfalldokumentation!$A980="Verkauf"),Abfalldokumentation!$F980="Schimmel",Abfalldokumentation!$G980="keinen Abnehmer/kein Schälpersonal"),"Div. Zipfel, ES ohne Verwendung",VLOOKUP(Abfalldokumentation!$E980,Produktgruppen!A:B,2,FALSE)),"-")))))))))))))))))))))))</f>
        <v>Qualitätssicherung</v>
      </c>
      <c r="E980" s="76" t="str">
        <f>IFERROR(VLOOKUP(Abfalldokumentation!$O980,Artikel!A:C,3,FALSE),Abfalldokumentation!$O980)</f>
        <v>Rückstellproben</v>
      </c>
      <c r="F980" s="76" t="str">
        <f>VLOOKUP(T980,'Liste Gründe'!A:D,2,FALSE)</f>
        <v>Qualitätssicherung</v>
      </c>
      <c r="G980" s="75" t="str">
        <f>IF(ISBLANK(V980),VLOOKUP(Abfalldokumentation!$P980,'Liste Gründe'!A:D,3,FALSE),V980)</f>
        <v>Rückstellproben</v>
      </c>
      <c r="H980" s="76" t="str">
        <f>IF(ISBLANK(Abfalldokumentation!$W980),"-",Abfalldokumentation!$W980)</f>
        <v>-</v>
      </c>
      <c r="I980" s="76">
        <f t="shared" si="106"/>
        <v>40</v>
      </c>
      <c r="J980" s="76" t="str">
        <f t="shared" si="107"/>
        <v>Produkte</v>
      </c>
      <c r="K980" s="76" t="str">
        <f t="shared" si="108"/>
        <v>BUs</v>
      </c>
      <c r="L980" s="76" t="str">
        <f t="shared" si="109"/>
        <v>Symptome</v>
      </c>
      <c r="M980" s="76" t="str">
        <f>IFERROR(VLOOKUP(Abfalldokumentation!$O980,Kennzahlen!S:V,3,FALSE)*Abfalldokumentation!$B980,"0")</f>
        <v>0</v>
      </c>
      <c r="N980" s="76" t="str">
        <f>IF(ISBLANK(Q980),VLOOKUP(Abfalldokumentation!$O980,'Linien - BU'!R:S,2,FALSE),Q980)</f>
        <v>Labor</v>
      </c>
      <c r="O980" s="77" t="str">
        <f t="shared" si="110"/>
        <v>Rückstellproben</v>
      </c>
      <c r="P980" s="77">
        <f t="shared" si="111"/>
        <v>70</v>
      </c>
      <c r="Q980" s="45" t="s">
        <v>199</v>
      </c>
      <c r="R980" s="48" t="s">
        <v>212</v>
      </c>
      <c r="S980" s="46">
        <v>62.6</v>
      </c>
      <c r="T980" s="46">
        <v>70</v>
      </c>
      <c r="U980" s="47">
        <v>44477</v>
      </c>
      <c r="V980" s="48" t="s">
        <v>212</v>
      </c>
      <c r="W980" s="46" t="s">
        <v>54</v>
      </c>
      <c r="X980" s="50" t="str">
        <f>IFERROR(VLOOKUP(Abfalldokumentation!$R980,Artikel!A:C,3,FALSE),Abfalldokumentation!$R980)</f>
        <v>Rückstellproben</v>
      </c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spans="1:40" ht="30" hidden="1" customHeight="1" x14ac:dyDescent="0.25">
      <c r="A981" s="78" t="str">
        <f>VLOOKUP(N981,'Linien - BU'!A:B,2,FALSE)</f>
        <v>Rest</v>
      </c>
      <c r="B981" s="79">
        <f t="shared" si="105"/>
        <v>127</v>
      </c>
      <c r="C981" s="80">
        <f>Abfalldokumentation!$U981</f>
        <v>44477</v>
      </c>
      <c r="D981" s="69" t="str">
        <f>IFERROR(IF(VLOOKUP(O981,'[1]Rohware 230'!$B:$C,2,FALSE)=0,"Rohware"),
IFERROR(IF(VLOOKUP(O981,[1]Sammelnr.!$B:$C,2,FALSE)=0,"Sammelnr. ungeschält ABS"),
IFERROR(IF(VLOOKUP(O981,[1]Sammelnr.!$E:$F,2,FALSE)=0,"Sammelnr. ungeschält VS"),
IFERROR(IF(VLOOKUP(O981,[1]Sammelnr.!$H:$I,2,FALSE)=0,"Sammelnr. geschält"),
IFERROR(IF(VLOOKUP(O981,[1]Offen!$B:$C,2,FALSE)=0,"Offen ungeschält ABS"),
IFERROR(IF(VLOOKUP(O981,[1]Offen!$E:$F,2,FALSE)=0,"Offen ungeschält VOS"),
IFERROR(IF(VLOOKUP(O981,[1]Offen!$H:$I,2,FALSE)=0,"Offen geschält RW"),
IFERROR(IF(VLOOKUP(O981,[1]Offen!$K:$L,2,FALSE)=0,"Offen vegan"),
IFERROR(IF(VLOOKUP(O981,[1]Offen!$N:$O,2,FALSE)=0,"Offen Zipfel"),
IFERROR(IF(VLOOKUP(O981,[1]Offen!$Q:$R,2,FALSE)=0,"Offen Endstücke"),
IFERROR(IF(VLOOKUP(O981,[1]Vakuumiert!$B:$C,2,FALSE)=0,"Vakuumierter VOS ungeschält"),
IFERROR(IF(VLOOKUP(O981,[1]Vakuumiert!$E:$F,2,FALSE)=0,"Vakuumierter ABS ungeschält"),
IFERROR(IF(VLOOKUP(O981,[1]Vakuumiert!$H:$I,2,FALSE)=0,"Vakuumierter VOS geschält"),
IFERROR(IF(VLOOKUP(O981,[1]Vakuumiert!$K:$L,2,FALSE)=0,"Vakuumierter VOS vegan"),
IFERROR(IF(VLOOKUP(O981,[1]Vakuumiert!$N:$O,2,FALSE)=0,"Vakuumierter VOS Zipfel"),
IFERROR(IF(VLOOKUP(O981,[1]Vakuumiert!$Q:$R,2,FALSE)=0,"Vakuumiert geschält"),
IFERROR(IF(VLOOKUP(O981,'[1]vakuumierte Fertigprodukte'!$B:$C,2,FALSE)=0,"Fertigprodukte"),
IFERROR(IF(VLOOKUP(O981,'[1]vakuumierte Fertigprodukte'!$E:$FI,2,FALSE)=0,"Vakuumierte Zipfel"),
IFERROR(IF(VLOOKUP(O981,[1]Wurste!$B:$C,2,FALSE)=0,"Räucherwürste"),
IFERROR(IF(VLOOKUP(O981,[1]Wurste!$E:$F,2,FALSE)=0,"URW/URGW Wurst"),
IFERROR(IF(VLOOKUP(O981,[1]Wurste!$H:$I,2,FALSE)=0,"HF-Wurst Vegan"),
IFERROR(IF(VLOOKUP(O981,[1]Wurste!$K:$L,2,FALSE)=0,"320er ohne Würste"),
IFERROR(IF(AND(OR(Abfalldokumentation!$A981="BU3",Abfalldokumentation!$A981="Verkauf"),Abfalldokumentation!$F981="Schimmel",Abfalldokumentation!$G981="keinen Abnehmer/kein Schälpersonal"),"Div. Zipfel, ES ohne Verwendung",VLOOKUP(Abfalldokumentation!$E981,Produktgruppen!A:B,2,FALSE)),"-")))))))))))))))))))))))</f>
        <v>Qualitätssicherung</v>
      </c>
      <c r="E981" s="81" t="str">
        <f>IFERROR(VLOOKUP(Abfalldokumentation!$O981,Artikel!A:C,3,FALSE),Abfalldokumentation!$O981)</f>
        <v>Rückstellproben</v>
      </c>
      <c r="F981" s="81" t="str">
        <f>VLOOKUP(T981,'Liste Gründe'!A:D,2,FALSE)</f>
        <v>Qualitätssicherung</v>
      </c>
      <c r="G981" s="80" t="str">
        <f>IF(ISBLANK(V981),VLOOKUP(Abfalldokumentation!$P981,'Liste Gründe'!A:D,3,FALSE),V981)</f>
        <v>Rückstellproben</v>
      </c>
      <c r="H981" s="81" t="str">
        <f>IF(ISBLANK(Abfalldokumentation!$W981),"-",Abfalldokumentation!$W981)</f>
        <v>-</v>
      </c>
      <c r="I981" s="81">
        <f t="shared" si="106"/>
        <v>40</v>
      </c>
      <c r="J981" s="81" t="str">
        <f t="shared" si="107"/>
        <v>Produkte</v>
      </c>
      <c r="K981" s="81" t="str">
        <f t="shared" si="108"/>
        <v>BUs</v>
      </c>
      <c r="L981" s="81" t="str">
        <f t="shared" si="109"/>
        <v>Symptome</v>
      </c>
      <c r="M981" s="81" t="str">
        <f>IFERROR(VLOOKUP(Abfalldokumentation!$O981,Kennzahlen!S:V,3,FALSE)*Abfalldokumentation!$B981,"0")</f>
        <v>0</v>
      </c>
      <c r="N981" s="81" t="str">
        <f>IF(ISBLANK(Q981),VLOOKUP(Abfalldokumentation!$O981,'Linien - BU'!R:S,2,FALSE),Q981)</f>
        <v>Labor</v>
      </c>
      <c r="O981" s="77" t="str">
        <f t="shared" si="110"/>
        <v>Rückstellproben</v>
      </c>
      <c r="P981" s="77">
        <f t="shared" si="111"/>
        <v>70</v>
      </c>
      <c r="Q981" s="39" t="s">
        <v>199</v>
      </c>
      <c r="R981" s="42" t="s">
        <v>212</v>
      </c>
      <c r="S981" s="40">
        <v>127</v>
      </c>
      <c r="T981" s="40">
        <v>70</v>
      </c>
      <c r="U981" s="41">
        <v>44477</v>
      </c>
      <c r="V981" s="42"/>
      <c r="W981" s="40"/>
      <c r="X981" s="44" t="str">
        <f>IFERROR(VLOOKUP(Abfalldokumentation!$R981,Artikel!A:C,3,FALSE),Abfalldokumentation!$R981)</f>
        <v>Rückstellproben</v>
      </c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spans="1:40" ht="30" hidden="1" customHeight="1" x14ac:dyDescent="0.25">
      <c r="A982" s="73" t="str">
        <f>VLOOKUP(N982,'Linien - BU'!A:B,2,FALSE)</f>
        <v>BU3</v>
      </c>
      <c r="B982" s="74">
        <f t="shared" si="105"/>
        <v>46</v>
      </c>
      <c r="C982" s="75">
        <f>Abfalldokumentation!$U982</f>
        <v>44477</v>
      </c>
      <c r="D982" s="69" t="str">
        <f>IFERROR(IF(VLOOKUP(O982,'[1]Rohware 230'!$B:$C,2,FALSE)=0,"Rohware"),
IFERROR(IF(VLOOKUP(O982,[1]Sammelnr.!$B:$C,2,FALSE)=0,"Sammelnr. ungeschält ABS"),
IFERROR(IF(VLOOKUP(O982,[1]Sammelnr.!$E:$F,2,FALSE)=0,"Sammelnr. ungeschält VS"),
IFERROR(IF(VLOOKUP(O982,[1]Sammelnr.!$H:$I,2,FALSE)=0,"Sammelnr. geschält"),
IFERROR(IF(VLOOKUP(O982,[1]Offen!$B:$C,2,FALSE)=0,"Offen ungeschält ABS"),
IFERROR(IF(VLOOKUP(O982,[1]Offen!$E:$F,2,FALSE)=0,"Offen ungeschält VOS"),
IFERROR(IF(VLOOKUP(O982,[1]Offen!$H:$I,2,FALSE)=0,"Offen geschält RW"),
IFERROR(IF(VLOOKUP(O982,[1]Offen!$K:$L,2,FALSE)=0,"Offen vegan"),
IFERROR(IF(VLOOKUP(O982,[1]Offen!$N:$O,2,FALSE)=0,"Offen Zipfel"),
IFERROR(IF(VLOOKUP(O982,[1]Offen!$Q:$R,2,FALSE)=0,"Offen Endstücke"),
IFERROR(IF(VLOOKUP(O982,[1]Vakuumiert!$B:$C,2,FALSE)=0,"Vakuumierter VOS ungeschält"),
IFERROR(IF(VLOOKUP(O982,[1]Vakuumiert!$E:$F,2,FALSE)=0,"Vakuumierter ABS ungeschält"),
IFERROR(IF(VLOOKUP(O982,[1]Vakuumiert!$H:$I,2,FALSE)=0,"Vakuumierter VOS geschält"),
IFERROR(IF(VLOOKUP(O982,[1]Vakuumiert!$K:$L,2,FALSE)=0,"Vakuumierter VOS vegan"),
IFERROR(IF(VLOOKUP(O982,[1]Vakuumiert!$N:$O,2,FALSE)=0,"Vakuumierter VOS Zipfel"),
IFERROR(IF(VLOOKUP(O982,[1]Vakuumiert!$Q:$R,2,FALSE)=0,"Vakuumiert geschält"),
IFERROR(IF(VLOOKUP(O982,'[1]vakuumierte Fertigprodukte'!$B:$C,2,FALSE)=0,"Fertigprodukte"),
IFERROR(IF(VLOOKUP(O982,'[1]vakuumierte Fertigprodukte'!$E:$FI,2,FALSE)=0,"Vakuumierte Zipfel"),
IFERROR(IF(VLOOKUP(O982,[1]Wurste!$B:$C,2,FALSE)=0,"Räucherwürste"),
IFERROR(IF(VLOOKUP(O982,[1]Wurste!$E:$F,2,FALSE)=0,"URW/URGW Wurst"),
IFERROR(IF(VLOOKUP(O982,[1]Wurste!$H:$I,2,FALSE)=0,"HF-Wurst Vegan"),
IFERROR(IF(VLOOKUP(O982,[1]Wurste!$K:$L,2,FALSE)=0,"320er ohne Würste"),
IFERROR(IF(AND(OR(Abfalldokumentation!$A982="BU3",Abfalldokumentation!$A982="Verkauf"),Abfalldokumentation!$F982="Schimmel",Abfalldokumentation!$G982="keinen Abnehmer/kein Schälpersonal"),"Div. Zipfel, ES ohne Verwendung",VLOOKUP(Abfalldokumentation!$E982,Produktgruppen!A:B,2,FALSE)),"-")))))))))))))))))))))))</f>
        <v>-</v>
      </c>
      <c r="E982" s="76" t="str">
        <f>IFERROR(VLOOKUP(Abfalldokumentation!$O982,Artikel!A:C,3,FALSE),Abfalldokumentation!$O982)</f>
        <v>Maschinenabfall</v>
      </c>
      <c r="F982" s="76" t="str">
        <f>VLOOKUP(T982,'Liste Gründe'!A:D,2,FALSE)</f>
        <v>Linienbezogen</v>
      </c>
      <c r="G982" s="75" t="str">
        <f>IF(ISBLANK(V982),VLOOKUP(Abfalldokumentation!$P982,'Liste Gründe'!A:D,3,FALSE),V982)</f>
        <v>Maschinenabfall</v>
      </c>
      <c r="H982" s="76" t="str">
        <f>IF(ISBLANK(Abfalldokumentation!$W982),"-",Abfalldokumentation!$W982)</f>
        <v>-</v>
      </c>
      <c r="I982" s="76">
        <f t="shared" si="106"/>
        <v>40</v>
      </c>
      <c r="J982" s="76" t="str">
        <f t="shared" si="107"/>
        <v>Produkte</v>
      </c>
      <c r="K982" s="76" t="str">
        <f t="shared" si="108"/>
        <v>BUs</v>
      </c>
      <c r="L982" s="76" t="str">
        <f t="shared" si="109"/>
        <v>Symptome</v>
      </c>
      <c r="M982" s="76" t="str">
        <f>IFERROR(VLOOKUP(Abfalldokumentation!$O982,Kennzahlen!S:V,3,FALSE)*Abfalldokumentation!$B982,"0")</f>
        <v>0</v>
      </c>
      <c r="N982" s="76" t="str">
        <f>IF(ISBLANK(Q982),VLOOKUP(Abfalldokumentation!$O982,'Linien - BU'!R:S,2,FALSE),Q982)</f>
        <v>L9</v>
      </c>
      <c r="O982" s="77" t="str">
        <f t="shared" si="110"/>
        <v>Maschinenabfall</v>
      </c>
      <c r="P982" s="77">
        <f t="shared" si="111"/>
        <v>30</v>
      </c>
      <c r="Q982" s="45" t="s">
        <v>223</v>
      </c>
      <c r="R982" s="46" t="s">
        <v>55</v>
      </c>
      <c r="S982" s="46">
        <v>46</v>
      </c>
      <c r="T982" s="46">
        <v>30</v>
      </c>
      <c r="U982" s="47">
        <v>44477</v>
      </c>
      <c r="V982" s="48"/>
      <c r="W982" s="46" t="s">
        <v>54</v>
      </c>
      <c r="X982" s="50" t="str">
        <f>IFERROR(VLOOKUP(Abfalldokumentation!$R982,Artikel!A:C,3,FALSE),Abfalldokumentation!$R982)</f>
        <v>Maschinenabfall</v>
      </c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spans="1:40" ht="30" hidden="1" customHeight="1" x14ac:dyDescent="0.25">
      <c r="A983" s="78" t="str">
        <f>VLOOKUP(N983,'Linien - BU'!A:B,2,FALSE)</f>
        <v>BU3</v>
      </c>
      <c r="B983" s="79">
        <f t="shared" si="105"/>
        <v>14.8</v>
      </c>
      <c r="C983" s="80">
        <f>Abfalldokumentation!$U983</f>
        <v>44477</v>
      </c>
      <c r="D983" s="69" t="str">
        <f>IFERROR(IF(VLOOKUP(O983,'[1]Rohware 230'!$B:$C,2,FALSE)=0,"Rohware"),
IFERROR(IF(VLOOKUP(O983,[1]Sammelnr.!$B:$C,2,FALSE)=0,"Sammelnr. ungeschält ABS"),
IFERROR(IF(VLOOKUP(O983,[1]Sammelnr.!$E:$F,2,FALSE)=0,"Sammelnr. ungeschält VS"),
IFERROR(IF(VLOOKUP(O983,[1]Sammelnr.!$H:$I,2,FALSE)=0,"Sammelnr. geschält"),
IFERROR(IF(VLOOKUP(O983,[1]Offen!$B:$C,2,FALSE)=0,"Offen ungeschält ABS"),
IFERROR(IF(VLOOKUP(O983,[1]Offen!$E:$F,2,FALSE)=0,"Offen ungeschält VOS"),
IFERROR(IF(VLOOKUP(O983,[1]Offen!$H:$I,2,FALSE)=0,"Offen geschält RW"),
IFERROR(IF(VLOOKUP(O983,[1]Offen!$K:$L,2,FALSE)=0,"Offen vegan"),
IFERROR(IF(VLOOKUP(O983,[1]Offen!$N:$O,2,FALSE)=0,"Offen Zipfel"),
IFERROR(IF(VLOOKUP(O983,[1]Offen!$Q:$R,2,FALSE)=0,"Offen Endstücke"),
IFERROR(IF(VLOOKUP(O983,[1]Vakuumiert!$B:$C,2,FALSE)=0,"Vakuumierter VOS ungeschält"),
IFERROR(IF(VLOOKUP(O983,[1]Vakuumiert!$E:$F,2,FALSE)=0,"Vakuumierter ABS ungeschält"),
IFERROR(IF(VLOOKUP(O983,[1]Vakuumiert!$H:$I,2,FALSE)=0,"Vakuumierter VOS geschält"),
IFERROR(IF(VLOOKUP(O983,[1]Vakuumiert!$K:$L,2,FALSE)=0,"Vakuumierter VOS vegan"),
IFERROR(IF(VLOOKUP(O983,[1]Vakuumiert!$N:$O,2,FALSE)=0,"Vakuumierter VOS Zipfel"),
IFERROR(IF(VLOOKUP(O983,[1]Vakuumiert!$Q:$R,2,FALSE)=0,"Vakuumiert geschält"),
IFERROR(IF(VLOOKUP(O983,'[1]vakuumierte Fertigprodukte'!$B:$C,2,FALSE)=0,"Fertigprodukte"),
IFERROR(IF(VLOOKUP(O983,'[1]vakuumierte Fertigprodukte'!$E:$FI,2,FALSE)=0,"Vakuumierte Zipfel"),
IFERROR(IF(VLOOKUP(O983,[1]Wurste!$B:$C,2,FALSE)=0,"Räucherwürste"),
IFERROR(IF(VLOOKUP(O983,[1]Wurste!$E:$F,2,FALSE)=0,"URW/URGW Wurst"),
IFERROR(IF(VLOOKUP(O983,[1]Wurste!$H:$I,2,FALSE)=0,"HF-Wurst Vegan"),
IFERROR(IF(VLOOKUP(O983,[1]Wurste!$K:$L,2,FALSE)=0,"320er ohne Würste"),
IFERROR(IF(AND(OR(Abfalldokumentation!$A983="BU3",Abfalldokumentation!$A983="Verkauf"),Abfalldokumentation!$F983="Schimmel",Abfalldokumentation!$G983="keinen Abnehmer/kein Schälpersonal"),"Div. Zipfel, ES ohne Verwendung",VLOOKUP(Abfalldokumentation!$E983,Produktgruppen!A:B,2,FALSE)),"-")))))))))))))))))))))))</f>
        <v>ABS</v>
      </c>
      <c r="E983" s="81" t="str">
        <f>IFERROR(VLOOKUP(Abfalldokumentation!$O983,Artikel!A:C,3,FALSE),Abfalldokumentation!$O983)</f>
        <v>Würfel</v>
      </c>
      <c r="F983" s="81" t="str">
        <f>VLOOKUP(T983,'Liste Gründe'!A:D,2,FALSE)</f>
        <v>Linienbezogen</v>
      </c>
      <c r="G983" s="80" t="str">
        <f>IF(ISBLANK(V983),VLOOKUP(Abfalldokumentation!$P983,'Liste Gründe'!A:D,3,FALSE),V983)</f>
        <v>Maschinenabfall</v>
      </c>
      <c r="H983" s="81" t="str">
        <f>IF(ISBLANK(Abfalldokumentation!$W983),"-",Abfalldokumentation!$W983)</f>
        <v>-</v>
      </c>
      <c r="I983" s="81">
        <f t="shared" si="106"/>
        <v>40</v>
      </c>
      <c r="J983" s="81" t="str">
        <f t="shared" si="107"/>
        <v>Produkte</v>
      </c>
      <c r="K983" s="81" t="str">
        <f t="shared" si="108"/>
        <v>BUs</v>
      </c>
      <c r="L983" s="81" t="str">
        <f t="shared" si="109"/>
        <v>Symptome</v>
      </c>
      <c r="M983" s="81" t="str">
        <f>IFERROR(VLOOKUP(Abfalldokumentation!$O983,Kennzahlen!S:V,3,FALSE)*Abfalldokumentation!$B983,"0")</f>
        <v>0</v>
      </c>
      <c r="N983" s="81" t="str">
        <f>IF(ISBLANK(Q983),VLOOKUP(Abfalldokumentation!$O983,'Linien - BU'!R:S,2,FALSE),Q983)</f>
        <v>L35</v>
      </c>
      <c r="O983" s="77" t="str">
        <f t="shared" si="110"/>
        <v>Würfel</v>
      </c>
      <c r="P983" s="77">
        <f t="shared" si="111"/>
        <v>30</v>
      </c>
      <c r="Q983" s="39" t="s">
        <v>308</v>
      </c>
      <c r="R983" s="40" t="s">
        <v>57</v>
      </c>
      <c r="S983" s="40">
        <v>14.8</v>
      </c>
      <c r="T983" s="40">
        <v>30</v>
      </c>
      <c r="U983" s="41">
        <v>44477</v>
      </c>
      <c r="V983" s="42"/>
      <c r="W983" s="40" t="s">
        <v>54</v>
      </c>
      <c r="X983" s="44" t="str">
        <f>IFERROR(VLOOKUP(Abfalldokumentation!$R983,Artikel!A:C,3,FALSE),Abfalldokumentation!$R983)</f>
        <v>Würfel</v>
      </c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spans="1:40" ht="30" hidden="1" customHeight="1" x14ac:dyDescent="0.25">
      <c r="A984" s="73" t="str">
        <f>VLOOKUP(N984,'Linien - BU'!A:B,2,FALSE)</f>
        <v>Rest</v>
      </c>
      <c r="B984" s="74">
        <f t="shared" si="105"/>
        <v>292</v>
      </c>
      <c r="C984" s="75">
        <f>Abfalldokumentation!$U984</f>
        <v>44480</v>
      </c>
      <c r="D984" s="69" t="str">
        <f>IFERROR(IF(VLOOKUP(O984,'[1]Rohware 230'!$B:$C,2,FALSE)=0,"Rohware"),
IFERROR(IF(VLOOKUP(O984,[1]Sammelnr.!$B:$C,2,FALSE)=0,"Sammelnr. ungeschält ABS"),
IFERROR(IF(VLOOKUP(O984,[1]Sammelnr.!$E:$F,2,FALSE)=0,"Sammelnr. ungeschält VS"),
IFERROR(IF(VLOOKUP(O984,[1]Sammelnr.!$H:$I,2,FALSE)=0,"Sammelnr. geschält"),
IFERROR(IF(VLOOKUP(O984,[1]Offen!$B:$C,2,FALSE)=0,"Offen ungeschält ABS"),
IFERROR(IF(VLOOKUP(O984,[1]Offen!$E:$F,2,FALSE)=0,"Offen ungeschält VOS"),
IFERROR(IF(VLOOKUP(O984,[1]Offen!$H:$I,2,FALSE)=0,"Offen geschält RW"),
IFERROR(IF(VLOOKUP(O984,[1]Offen!$K:$L,2,FALSE)=0,"Offen vegan"),
IFERROR(IF(VLOOKUP(O984,[1]Offen!$N:$O,2,FALSE)=0,"Offen Zipfel"),
IFERROR(IF(VLOOKUP(O984,[1]Offen!$Q:$R,2,FALSE)=0,"Offen Endstücke"),
IFERROR(IF(VLOOKUP(O984,[1]Vakuumiert!$B:$C,2,FALSE)=0,"Vakuumierter VOS ungeschält"),
IFERROR(IF(VLOOKUP(O984,[1]Vakuumiert!$E:$F,2,FALSE)=0,"Vakuumierter ABS ungeschält"),
IFERROR(IF(VLOOKUP(O984,[1]Vakuumiert!$H:$I,2,FALSE)=0,"Vakuumierter VOS geschält"),
IFERROR(IF(VLOOKUP(O984,[1]Vakuumiert!$K:$L,2,FALSE)=0,"Vakuumierter VOS vegan"),
IFERROR(IF(VLOOKUP(O984,[1]Vakuumiert!$N:$O,2,FALSE)=0,"Vakuumierter VOS Zipfel"),
IFERROR(IF(VLOOKUP(O984,[1]Vakuumiert!$Q:$R,2,FALSE)=0,"Vakuumiert geschält"),
IFERROR(IF(VLOOKUP(O984,'[1]vakuumierte Fertigprodukte'!$B:$C,2,FALSE)=0,"Fertigprodukte"),
IFERROR(IF(VLOOKUP(O984,'[1]vakuumierte Fertigprodukte'!$E:$FI,2,FALSE)=0,"Vakuumierte Zipfel"),
IFERROR(IF(VLOOKUP(O984,[1]Wurste!$B:$C,2,FALSE)=0,"Räucherwürste"),
IFERROR(IF(VLOOKUP(O984,[1]Wurste!$E:$F,2,FALSE)=0,"URW/URGW Wurst"),
IFERROR(IF(VLOOKUP(O984,[1]Wurste!$H:$I,2,FALSE)=0,"HF-Wurst Vegan"),
IFERROR(IF(VLOOKUP(O984,[1]Wurste!$K:$L,2,FALSE)=0,"320er ohne Würste"),
IFERROR(IF(AND(OR(Abfalldokumentation!$A984="BU3",Abfalldokumentation!$A984="Verkauf"),Abfalldokumentation!$F984="Schimmel",Abfalldokumentation!$G984="keinen Abnehmer/kein Schälpersonal"),"Div. Zipfel, ES ohne Verwendung",VLOOKUP(Abfalldokumentation!$E984,Produktgruppen!A:B,2,FALSE)),"-")))))))))))))))))))))))</f>
        <v>ABS</v>
      </c>
      <c r="E984" s="76" t="str">
        <f>IFERROR(VLOOKUP(Abfalldokumentation!$O984,Artikel!A:C,3,FALSE),Abfalldokumentation!$O984)</f>
        <v>ABS Havarti Natur 55%</v>
      </c>
      <c r="F984" s="76" t="str">
        <f>VLOOKUP(T984,'Liste Gründe'!A:D,2,FALSE)</f>
        <v>Rest</v>
      </c>
      <c r="G984" s="75" t="str">
        <f>IF(ISBLANK(V984),VLOOKUP(Abfalldokumentation!$P984,'Liste Gründe'!A:D,3,FALSE),V984)</f>
        <v>Retoure</v>
      </c>
      <c r="H984" s="76" t="str">
        <f>IF(ISBLANK(Abfalldokumentation!$W984),"-",Abfalldokumentation!$W984)</f>
        <v>Reklamation erhalten</v>
      </c>
      <c r="I984" s="76">
        <f t="shared" si="106"/>
        <v>41</v>
      </c>
      <c r="J984" s="76" t="str">
        <f t="shared" si="107"/>
        <v>Produkte</v>
      </c>
      <c r="K984" s="76" t="str">
        <f t="shared" si="108"/>
        <v>BUs</v>
      </c>
      <c r="L984" s="76" t="str">
        <f t="shared" si="109"/>
        <v>Symptome</v>
      </c>
      <c r="M984" s="76">
        <f>IFERROR(VLOOKUP(Abfalldokumentation!$O984,Kennzahlen!S:V,3,FALSE)*Abfalldokumentation!$B984,"0")</f>
        <v>438</v>
      </c>
      <c r="N984" s="76" t="str">
        <f>IF(ISBLANK(Q984),VLOOKUP(Abfalldokumentation!$O984,'Linien - BU'!R:S,2,FALSE),Q984)</f>
        <v>Rest</v>
      </c>
      <c r="O984" s="77">
        <f t="shared" si="110"/>
        <v>29500719</v>
      </c>
      <c r="P984" s="77">
        <f t="shared" si="111"/>
        <v>42</v>
      </c>
      <c r="Q984" s="45" t="s">
        <v>10</v>
      </c>
      <c r="R984" s="46">
        <v>29500719</v>
      </c>
      <c r="S984" s="46">
        <v>292</v>
      </c>
      <c r="T984" s="46">
        <v>42</v>
      </c>
      <c r="U984" s="47">
        <v>44480</v>
      </c>
      <c r="V984" s="48" t="s">
        <v>263</v>
      </c>
      <c r="W984" s="46" t="s">
        <v>312</v>
      </c>
      <c r="X984" s="50" t="str">
        <f>IFERROR(VLOOKUP(Abfalldokumentation!$R984,Artikel!A:C,3,FALSE),Abfalldokumentation!$R984)</f>
        <v>ABS Havarti Natur 55%</v>
      </c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spans="1:40" ht="30" hidden="1" customHeight="1" x14ac:dyDescent="0.25">
      <c r="A985" s="73" t="str">
        <f>VLOOKUP(N985,'Linien - BU'!A:B,2,FALSE)</f>
        <v>BU4</v>
      </c>
      <c r="B985" s="74">
        <f t="shared" si="105"/>
        <v>9</v>
      </c>
      <c r="C985" s="75">
        <f>Abfalldokumentation!$U985</f>
        <v>44480</v>
      </c>
      <c r="D985" s="69" t="str">
        <f>IFERROR(IF(VLOOKUP(O985,'[1]Rohware 230'!$B:$C,2,FALSE)=0,"Rohware"),
IFERROR(IF(VLOOKUP(O985,[1]Sammelnr.!$B:$C,2,FALSE)=0,"Sammelnr. ungeschält ABS"),
IFERROR(IF(VLOOKUP(O985,[1]Sammelnr.!$E:$F,2,FALSE)=0,"Sammelnr. ungeschält VS"),
IFERROR(IF(VLOOKUP(O985,[1]Sammelnr.!$H:$I,2,FALSE)=0,"Sammelnr. geschält"),
IFERROR(IF(VLOOKUP(O985,[1]Offen!$B:$C,2,FALSE)=0,"Offen ungeschält ABS"),
IFERROR(IF(VLOOKUP(O985,[1]Offen!$E:$F,2,FALSE)=0,"Offen ungeschält VOS"),
IFERROR(IF(VLOOKUP(O985,[1]Offen!$H:$I,2,FALSE)=0,"Offen geschält RW"),
IFERROR(IF(VLOOKUP(O985,[1]Offen!$K:$L,2,FALSE)=0,"Offen vegan"),
IFERROR(IF(VLOOKUP(O985,[1]Offen!$N:$O,2,FALSE)=0,"Offen Zipfel"),
IFERROR(IF(VLOOKUP(O985,[1]Offen!$Q:$R,2,FALSE)=0,"Offen Endstücke"),
IFERROR(IF(VLOOKUP(O985,[1]Vakuumiert!$B:$C,2,FALSE)=0,"Vakuumierter VOS ungeschält"),
IFERROR(IF(VLOOKUP(O985,[1]Vakuumiert!$E:$F,2,FALSE)=0,"Vakuumierter ABS ungeschält"),
IFERROR(IF(VLOOKUP(O985,[1]Vakuumiert!$H:$I,2,FALSE)=0,"Vakuumierter VOS geschält"),
IFERROR(IF(VLOOKUP(O985,[1]Vakuumiert!$K:$L,2,FALSE)=0,"Vakuumierter VOS vegan"),
IFERROR(IF(VLOOKUP(O985,[1]Vakuumiert!$N:$O,2,FALSE)=0,"Vakuumierter VOS Zipfel"),
IFERROR(IF(VLOOKUP(O985,[1]Vakuumiert!$Q:$R,2,FALSE)=0,"Vakuumiert geschält"),
IFERROR(IF(VLOOKUP(O985,'[1]vakuumierte Fertigprodukte'!$B:$C,2,FALSE)=0,"Fertigprodukte"),
IFERROR(IF(VLOOKUP(O985,'[1]vakuumierte Fertigprodukte'!$E:$FI,2,FALSE)=0,"Vakuumierte Zipfel"),
IFERROR(IF(VLOOKUP(O985,[1]Wurste!$B:$C,2,FALSE)=0,"Räucherwürste"),
IFERROR(IF(VLOOKUP(O985,[1]Wurste!$E:$F,2,FALSE)=0,"URW/URGW Wurst"),
IFERROR(IF(VLOOKUP(O985,[1]Wurste!$H:$I,2,FALSE)=0,"HF-Wurst Vegan"),
IFERROR(IF(VLOOKUP(O985,[1]Wurste!$K:$L,2,FALSE)=0,"320er ohne Würste"),
IFERROR(IF(AND(OR(Abfalldokumentation!$A985="BU3",Abfalldokumentation!$A985="Verkauf"),Abfalldokumentation!$F985="Schimmel",Abfalldokumentation!$G985="keinen Abnehmer/kein Schälpersonal"),"Div. Zipfel, ES ohne Verwendung",VLOOKUP(Abfalldokumentation!$E985,Produktgruppen!A:B,2,FALSE)),"-")))))))))))))))))))))))</f>
        <v>ABS</v>
      </c>
      <c r="E985" s="76" t="str">
        <f>IFERROR(VLOOKUP(Abfalldokumentation!$O985,Artikel!A:C,3,FALSE),Abfalldokumentation!$O985)</f>
        <v>ABS PECO</v>
      </c>
      <c r="F985" s="76" t="str">
        <f>VLOOKUP(T985,'Liste Gründe'!A:D,2,FALSE)</f>
        <v>keinen Verwendungszweck</v>
      </c>
      <c r="G985" s="75" t="str">
        <f>IF(ISBLANK(V985),VLOOKUP(Abfalldokumentation!$P985,'Liste Gründe'!A:D,3,FALSE),V985)</f>
        <v>keinen Verwendungszweck</v>
      </c>
      <c r="H985" s="76" t="str">
        <f>IF(ISBLANK(Abfalldokumentation!$W985),"-",Abfalldokumentation!$W985)</f>
        <v>-</v>
      </c>
      <c r="I985" s="76">
        <f t="shared" si="106"/>
        <v>41</v>
      </c>
      <c r="J985" s="76" t="str">
        <f t="shared" si="107"/>
        <v>Produkte</v>
      </c>
      <c r="K985" s="76" t="str">
        <f t="shared" si="108"/>
        <v>BUs</v>
      </c>
      <c r="L985" s="76" t="str">
        <f t="shared" si="109"/>
        <v>Symptome</v>
      </c>
      <c r="M985" s="76">
        <f>IFERROR(VLOOKUP(Abfalldokumentation!$O985,Kennzahlen!S:V,3,FALSE)*Abfalldokumentation!$B985,"0")</f>
        <v>18</v>
      </c>
      <c r="N985" s="76" t="str">
        <f>IF(ISBLANK(Q985),VLOOKUP(Abfalldokumentation!$O985,'Linien - BU'!R:S,2,FALSE),Q985)</f>
        <v>BU4</v>
      </c>
      <c r="O985" s="77">
        <f t="shared" si="110"/>
        <v>29500891</v>
      </c>
      <c r="P985" s="77">
        <f t="shared" si="111"/>
        <v>61</v>
      </c>
      <c r="Q985" s="45" t="s">
        <v>9</v>
      </c>
      <c r="R985" s="46">
        <v>29500891</v>
      </c>
      <c r="S985" s="46">
        <v>9</v>
      </c>
      <c r="T985" s="46">
        <v>61</v>
      </c>
      <c r="U985" s="47">
        <v>44480</v>
      </c>
      <c r="V985" s="48"/>
      <c r="W985" s="46"/>
      <c r="X985" s="50" t="str">
        <f>IFERROR(VLOOKUP(Abfalldokumentation!$R985,Artikel!A:C,3,FALSE),Abfalldokumentation!$R985)</f>
        <v>ABS PECO</v>
      </c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spans="1:40" ht="30" hidden="1" customHeight="1" x14ac:dyDescent="0.25">
      <c r="A986" s="78" t="str">
        <f>VLOOKUP(N986,'Linien - BU'!A:B,2,FALSE)</f>
        <v>BU4</v>
      </c>
      <c r="B986" s="79">
        <f t="shared" si="105"/>
        <v>102</v>
      </c>
      <c r="C986" s="80">
        <f>Abfalldokumentation!$U986</f>
        <v>44480</v>
      </c>
      <c r="D986" s="69" t="str">
        <f>IFERROR(IF(VLOOKUP(O986,'[1]Rohware 230'!$B:$C,2,FALSE)=0,"Rohware"),
IFERROR(IF(VLOOKUP(O986,[1]Sammelnr.!$B:$C,2,FALSE)=0,"Sammelnr. ungeschält ABS"),
IFERROR(IF(VLOOKUP(O986,[1]Sammelnr.!$E:$F,2,FALSE)=0,"Sammelnr. ungeschält VS"),
IFERROR(IF(VLOOKUP(O986,[1]Sammelnr.!$H:$I,2,FALSE)=0,"Sammelnr. geschält"),
IFERROR(IF(VLOOKUP(O986,[1]Offen!$B:$C,2,FALSE)=0,"Offen ungeschält ABS"),
IFERROR(IF(VLOOKUP(O986,[1]Offen!$E:$F,2,FALSE)=0,"Offen ungeschält VOS"),
IFERROR(IF(VLOOKUP(O986,[1]Offen!$H:$I,2,FALSE)=0,"Offen geschält RW"),
IFERROR(IF(VLOOKUP(O986,[1]Offen!$K:$L,2,FALSE)=0,"Offen vegan"),
IFERROR(IF(VLOOKUP(O986,[1]Offen!$N:$O,2,FALSE)=0,"Offen Zipfel"),
IFERROR(IF(VLOOKUP(O986,[1]Offen!$Q:$R,2,FALSE)=0,"Offen Endstücke"),
IFERROR(IF(VLOOKUP(O986,[1]Vakuumiert!$B:$C,2,FALSE)=0,"Vakuumierter VOS ungeschält"),
IFERROR(IF(VLOOKUP(O986,[1]Vakuumiert!$E:$F,2,FALSE)=0,"Vakuumierter ABS ungeschält"),
IFERROR(IF(VLOOKUP(O986,[1]Vakuumiert!$H:$I,2,FALSE)=0,"Vakuumierter VOS geschält"),
IFERROR(IF(VLOOKUP(O986,[1]Vakuumiert!$K:$L,2,FALSE)=0,"Vakuumierter VOS vegan"),
IFERROR(IF(VLOOKUP(O986,[1]Vakuumiert!$N:$O,2,FALSE)=0,"Vakuumierter VOS Zipfel"),
IFERROR(IF(VLOOKUP(O986,[1]Vakuumiert!$Q:$R,2,FALSE)=0,"Vakuumiert geschält"),
IFERROR(IF(VLOOKUP(O986,'[1]vakuumierte Fertigprodukte'!$B:$C,2,FALSE)=0,"Fertigprodukte"),
IFERROR(IF(VLOOKUP(O986,'[1]vakuumierte Fertigprodukte'!$E:$FI,2,FALSE)=0,"Vakuumierte Zipfel"),
IFERROR(IF(VLOOKUP(O986,[1]Wurste!$B:$C,2,FALSE)=0,"Räucherwürste"),
IFERROR(IF(VLOOKUP(O986,[1]Wurste!$E:$F,2,FALSE)=0,"URW/URGW Wurst"),
IFERROR(IF(VLOOKUP(O986,[1]Wurste!$H:$I,2,FALSE)=0,"HF-Wurst Vegan"),
IFERROR(IF(VLOOKUP(O986,[1]Wurste!$K:$L,2,FALSE)=0,"320er ohne Würste"),
IFERROR(IF(AND(OR(Abfalldokumentation!$A986="BU3",Abfalldokumentation!$A986="Verkauf"),Abfalldokumentation!$F986="Schimmel",Abfalldokumentation!$G986="keinen Abnehmer/kein Schälpersonal"),"Div. Zipfel, ES ohne Verwendung",VLOOKUP(Abfalldokumentation!$E986,Produktgruppen!A:B,2,FALSE)),"-")))))))))))))))))))))))</f>
        <v>ABS</v>
      </c>
      <c r="E986" s="81" t="str">
        <f>IFERROR(VLOOKUP(Abfalldokumentation!$O986,Artikel!A:C,3,FALSE),Abfalldokumentation!$O986)</f>
        <v>ABS REBLOCH</v>
      </c>
      <c r="F986" s="81" t="str">
        <f>VLOOKUP(T986,'Liste Gründe'!A:D,2,FALSE)</f>
        <v>Schimmel</v>
      </c>
      <c r="G986" s="80" t="str">
        <f>IF(ISBLANK(V986),VLOOKUP(Abfalldokumentation!$P986,'Liste Gründe'!A:D,3,FALSE),V986)</f>
        <v>gesammelt für möglichen Einsatz</v>
      </c>
      <c r="H986" s="81" t="str">
        <f>IF(ISBLANK(Abfalldokumentation!$W986),"-",Abfalldokumentation!$W986)</f>
        <v>-</v>
      </c>
      <c r="I986" s="81">
        <f t="shared" si="106"/>
        <v>41</v>
      </c>
      <c r="J986" s="81" t="str">
        <f t="shared" si="107"/>
        <v>Produkte</v>
      </c>
      <c r="K986" s="81" t="str">
        <f t="shared" si="108"/>
        <v>BUs</v>
      </c>
      <c r="L986" s="81" t="str">
        <f t="shared" si="109"/>
        <v>Symptome</v>
      </c>
      <c r="M986" s="81">
        <f>IFERROR(VLOOKUP(Abfalldokumentation!$O986,Kennzahlen!S:V,3,FALSE)*Abfalldokumentation!$B986,"0")</f>
        <v>1.02</v>
      </c>
      <c r="N986" s="81" t="str">
        <f>IF(ISBLANK(Q986),VLOOKUP(Abfalldokumentation!$O986,'Linien - BU'!R:S,2,FALSE),Q986)</f>
        <v>BU4</v>
      </c>
      <c r="O986" s="77">
        <f t="shared" si="110"/>
        <v>29500893</v>
      </c>
      <c r="P986" s="77">
        <f t="shared" si="111"/>
        <v>12</v>
      </c>
      <c r="Q986" s="39" t="s">
        <v>9</v>
      </c>
      <c r="R986" s="40">
        <v>29500893</v>
      </c>
      <c r="S986" s="40">
        <v>102</v>
      </c>
      <c r="T986" s="40">
        <v>12</v>
      </c>
      <c r="U986" s="41">
        <v>44480</v>
      </c>
      <c r="V986" s="48" t="s">
        <v>23</v>
      </c>
      <c r="W986" s="40"/>
      <c r="X986" s="44" t="str">
        <f>IFERROR(VLOOKUP(Abfalldokumentation!$R986,Artikel!A:C,3,FALSE),Abfalldokumentation!$R986)</f>
        <v>ABS REBLOCH</v>
      </c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spans="1:40" ht="30" hidden="1" customHeight="1" x14ac:dyDescent="0.25">
      <c r="A987" s="73" t="str">
        <f>VLOOKUP(N987,'Linien - BU'!A:B,2,FALSE)</f>
        <v>BU4</v>
      </c>
      <c r="B987" s="74">
        <f t="shared" si="105"/>
        <v>154</v>
      </c>
      <c r="C987" s="75">
        <f>Abfalldokumentation!$U987</f>
        <v>44480</v>
      </c>
      <c r="D987" s="69" t="str">
        <f>IFERROR(IF(VLOOKUP(O987,'[1]Rohware 230'!$B:$C,2,FALSE)=0,"Rohware"),
IFERROR(IF(VLOOKUP(O987,[1]Sammelnr.!$B:$C,2,FALSE)=0,"Sammelnr. ungeschält ABS"),
IFERROR(IF(VLOOKUP(O987,[1]Sammelnr.!$E:$F,2,FALSE)=0,"Sammelnr. ungeschält VS"),
IFERROR(IF(VLOOKUP(O987,[1]Sammelnr.!$H:$I,2,FALSE)=0,"Sammelnr. geschält"),
IFERROR(IF(VLOOKUP(O987,[1]Offen!$B:$C,2,FALSE)=0,"Offen ungeschält ABS"),
IFERROR(IF(VLOOKUP(O987,[1]Offen!$E:$F,2,FALSE)=0,"Offen ungeschält VOS"),
IFERROR(IF(VLOOKUP(O987,[1]Offen!$H:$I,2,FALSE)=0,"Offen geschält RW"),
IFERROR(IF(VLOOKUP(O987,[1]Offen!$K:$L,2,FALSE)=0,"Offen vegan"),
IFERROR(IF(VLOOKUP(O987,[1]Offen!$N:$O,2,FALSE)=0,"Offen Zipfel"),
IFERROR(IF(VLOOKUP(O987,[1]Offen!$Q:$R,2,FALSE)=0,"Offen Endstücke"),
IFERROR(IF(VLOOKUP(O987,[1]Vakuumiert!$B:$C,2,FALSE)=0,"Vakuumierter VOS ungeschält"),
IFERROR(IF(VLOOKUP(O987,[1]Vakuumiert!$E:$F,2,FALSE)=0,"Vakuumierter ABS ungeschält"),
IFERROR(IF(VLOOKUP(O987,[1]Vakuumiert!$H:$I,2,FALSE)=0,"Vakuumierter VOS geschält"),
IFERROR(IF(VLOOKUP(O987,[1]Vakuumiert!$K:$L,2,FALSE)=0,"Vakuumierter VOS vegan"),
IFERROR(IF(VLOOKUP(O987,[1]Vakuumiert!$N:$O,2,FALSE)=0,"Vakuumierter VOS Zipfel"),
IFERROR(IF(VLOOKUP(O987,[1]Vakuumiert!$Q:$R,2,FALSE)=0,"Vakuumiert geschält"),
IFERROR(IF(VLOOKUP(O987,'[1]vakuumierte Fertigprodukte'!$B:$C,2,FALSE)=0,"Fertigprodukte"),
IFERROR(IF(VLOOKUP(O987,'[1]vakuumierte Fertigprodukte'!$E:$FI,2,FALSE)=0,"Vakuumierte Zipfel"),
IFERROR(IF(VLOOKUP(O987,[1]Wurste!$B:$C,2,FALSE)=0,"Räucherwürste"),
IFERROR(IF(VLOOKUP(O987,[1]Wurste!$E:$F,2,FALSE)=0,"URW/URGW Wurst"),
IFERROR(IF(VLOOKUP(O987,[1]Wurste!$H:$I,2,FALSE)=0,"HF-Wurst Vegan"),
IFERROR(IF(VLOOKUP(O987,[1]Wurste!$K:$L,2,FALSE)=0,"320er ohne Würste"),
IFERROR(IF(AND(OR(Abfalldokumentation!$A987="BU3",Abfalldokumentation!$A987="Verkauf"),Abfalldokumentation!$F987="Schimmel",Abfalldokumentation!$G987="keinen Abnehmer/kein Schälpersonal"),"Div. Zipfel, ES ohne Verwendung",VLOOKUP(Abfalldokumentation!$E987,Produktgruppen!A:B,2,FALSE)),"-")))))))))))))))))))))))</f>
        <v>ABS</v>
      </c>
      <c r="E987" s="76" t="str">
        <f>IFERROR(VLOOKUP(Abfalldokumentation!$O987,Artikel!A:C,3,FALSE),Abfalldokumentation!$O987)</f>
        <v>ABS REBLOCH</v>
      </c>
      <c r="F987" s="76" t="str">
        <f>VLOOKUP(T987,'Liste Gründe'!A:D,2,FALSE)</f>
        <v>keinen Verwendungszweck</v>
      </c>
      <c r="G987" s="75" t="str">
        <f>IF(ISBLANK(V987),VLOOKUP(Abfalldokumentation!$P987,'Liste Gründe'!A:D,3,FALSE),V987)</f>
        <v>keinen Verwendungszweck</v>
      </c>
      <c r="H987" s="76" t="str">
        <f>IF(ISBLANK(Abfalldokumentation!$W987),"-",Abfalldokumentation!$W987)</f>
        <v>-</v>
      </c>
      <c r="I987" s="76">
        <f t="shared" si="106"/>
        <v>41</v>
      </c>
      <c r="J987" s="76" t="str">
        <f t="shared" si="107"/>
        <v>Produkte</v>
      </c>
      <c r="K987" s="76" t="str">
        <f t="shared" si="108"/>
        <v>BUs</v>
      </c>
      <c r="L987" s="76" t="str">
        <f t="shared" si="109"/>
        <v>Symptome</v>
      </c>
      <c r="M987" s="76">
        <f>IFERROR(VLOOKUP(Abfalldokumentation!$O987,Kennzahlen!S:V,3,FALSE)*Abfalldokumentation!$B987,"0")</f>
        <v>1.54</v>
      </c>
      <c r="N987" s="76" t="str">
        <f>IF(ISBLANK(Q987),VLOOKUP(Abfalldokumentation!$O987,'Linien - BU'!R:S,2,FALSE),Q987)</f>
        <v>BU4</v>
      </c>
      <c r="O987" s="77">
        <f t="shared" si="110"/>
        <v>29500893</v>
      </c>
      <c r="P987" s="77">
        <f t="shared" si="111"/>
        <v>61</v>
      </c>
      <c r="Q987" s="45" t="s">
        <v>9</v>
      </c>
      <c r="R987" s="46">
        <v>29500893</v>
      </c>
      <c r="S987" s="46">
        <v>154</v>
      </c>
      <c r="T987" s="46">
        <v>61</v>
      </c>
      <c r="U987" s="47">
        <v>44480</v>
      </c>
      <c r="V987" s="48"/>
      <c r="W987" s="46"/>
      <c r="X987" s="50" t="str">
        <f>IFERROR(VLOOKUP(Abfalldokumentation!$R987,Artikel!A:C,3,FALSE),Abfalldokumentation!$R987)</f>
        <v>ABS REBLOCH</v>
      </c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spans="1:40" ht="30" hidden="1" customHeight="1" x14ac:dyDescent="0.25">
      <c r="A988" s="78" t="str">
        <f>VLOOKUP(N988,'Linien - BU'!A:B,2,FALSE)</f>
        <v>BU4</v>
      </c>
      <c r="B988" s="79">
        <f t="shared" si="105"/>
        <v>452</v>
      </c>
      <c r="C988" s="80">
        <f>Abfalldokumentation!$U988</f>
        <v>44480</v>
      </c>
      <c r="D988" s="69" t="str">
        <f>IFERROR(IF(VLOOKUP(O988,'[1]Rohware 230'!$B:$C,2,FALSE)=0,"Rohware"),
IFERROR(IF(VLOOKUP(O988,[1]Sammelnr.!$B:$C,2,FALSE)=0,"Sammelnr. ungeschält ABS"),
IFERROR(IF(VLOOKUP(O988,[1]Sammelnr.!$E:$F,2,FALSE)=0,"Sammelnr. ungeschält VS"),
IFERROR(IF(VLOOKUP(O988,[1]Sammelnr.!$H:$I,2,FALSE)=0,"Sammelnr. geschält"),
IFERROR(IF(VLOOKUP(O988,[1]Offen!$B:$C,2,FALSE)=0,"Offen ungeschält ABS"),
IFERROR(IF(VLOOKUP(O988,[1]Offen!$E:$F,2,FALSE)=0,"Offen ungeschält VOS"),
IFERROR(IF(VLOOKUP(O988,[1]Offen!$H:$I,2,FALSE)=0,"Offen geschält RW"),
IFERROR(IF(VLOOKUP(O988,[1]Offen!$K:$L,2,FALSE)=0,"Offen vegan"),
IFERROR(IF(VLOOKUP(O988,[1]Offen!$N:$O,2,FALSE)=0,"Offen Zipfel"),
IFERROR(IF(VLOOKUP(O988,[1]Offen!$Q:$R,2,FALSE)=0,"Offen Endstücke"),
IFERROR(IF(VLOOKUP(O988,[1]Vakuumiert!$B:$C,2,FALSE)=0,"Vakuumierter VOS ungeschält"),
IFERROR(IF(VLOOKUP(O988,[1]Vakuumiert!$E:$F,2,FALSE)=0,"Vakuumierter ABS ungeschält"),
IFERROR(IF(VLOOKUP(O988,[1]Vakuumiert!$H:$I,2,FALSE)=0,"Vakuumierter VOS geschält"),
IFERROR(IF(VLOOKUP(O988,[1]Vakuumiert!$K:$L,2,FALSE)=0,"Vakuumierter VOS vegan"),
IFERROR(IF(VLOOKUP(O988,[1]Vakuumiert!$N:$O,2,FALSE)=0,"Vakuumierter VOS Zipfel"),
IFERROR(IF(VLOOKUP(O988,[1]Vakuumiert!$Q:$R,2,FALSE)=0,"Vakuumiert geschält"),
IFERROR(IF(VLOOKUP(O988,'[1]vakuumierte Fertigprodukte'!$B:$C,2,FALSE)=0,"Fertigprodukte"),
IFERROR(IF(VLOOKUP(O988,'[1]vakuumierte Fertigprodukte'!$E:$FI,2,FALSE)=0,"Vakuumierte Zipfel"),
IFERROR(IF(VLOOKUP(O988,[1]Wurste!$B:$C,2,FALSE)=0,"Räucherwürste"),
IFERROR(IF(VLOOKUP(O988,[1]Wurste!$E:$F,2,FALSE)=0,"URW/URGW Wurst"),
IFERROR(IF(VLOOKUP(O988,[1]Wurste!$H:$I,2,FALSE)=0,"HF-Wurst Vegan"),
IFERROR(IF(VLOOKUP(O988,[1]Wurste!$K:$L,2,FALSE)=0,"320er ohne Würste"),
IFERROR(IF(AND(OR(Abfalldokumentation!$A988="BU3",Abfalldokumentation!$A988="Verkauf"),Abfalldokumentation!$F988="Schimmel",Abfalldokumentation!$G988="keinen Abnehmer/kein Schälpersonal"),"Div. Zipfel, ES ohne Verwendung",VLOOKUP(Abfalldokumentation!$E988,Produktgruppen!A:B,2,FALSE)),"-")))))))))))))))))))))))</f>
        <v>ABS</v>
      </c>
      <c r="E988" s="81" t="str">
        <f>IFERROR(VLOOKUP(Abfalldokumentation!$O988,Artikel!A:C,3,FALSE),Abfalldokumentation!$O988)</f>
        <v>ABS BACK-BLÜT</v>
      </c>
      <c r="F988" s="81" t="str">
        <f>VLOOKUP(T988,'Liste Gründe'!A:D,2,FALSE)</f>
        <v>Schimmel</v>
      </c>
      <c r="G988" s="80" t="str">
        <f>IF(ISBLANK(V988),VLOOKUP(Abfalldokumentation!$P988,'Liste Gründe'!A:D,3,FALSE),V988)</f>
        <v>gesammelt für möglichen Einsatz</v>
      </c>
      <c r="H988" s="81" t="str">
        <f>IF(ISBLANK(Abfalldokumentation!$W988),"-",Abfalldokumentation!$W988)</f>
        <v>-</v>
      </c>
      <c r="I988" s="81">
        <f t="shared" si="106"/>
        <v>41</v>
      </c>
      <c r="J988" s="81" t="str">
        <f t="shared" si="107"/>
        <v>Produkte</v>
      </c>
      <c r="K988" s="81" t="str">
        <f t="shared" si="108"/>
        <v>BUs</v>
      </c>
      <c r="L988" s="81" t="str">
        <f t="shared" si="109"/>
        <v>Symptome</v>
      </c>
      <c r="M988" s="81" t="str">
        <f>IFERROR(VLOOKUP(Abfalldokumentation!$O988,Kennzahlen!S:V,3,FALSE)*Abfalldokumentation!$B988,"0")</f>
        <v>0</v>
      </c>
      <c r="N988" s="81" t="str">
        <f>IF(ISBLANK(Q988),VLOOKUP(Abfalldokumentation!$O988,'Linien - BU'!R:S,2,FALSE),Q988)</f>
        <v>BU4</v>
      </c>
      <c r="O988" s="77">
        <f t="shared" si="110"/>
        <v>29500894</v>
      </c>
      <c r="P988" s="77">
        <f t="shared" si="111"/>
        <v>12</v>
      </c>
      <c r="Q988" s="39" t="s">
        <v>9</v>
      </c>
      <c r="R988" s="40">
        <v>29500894</v>
      </c>
      <c r="S988" s="40">
        <v>452</v>
      </c>
      <c r="T988" s="40">
        <v>12</v>
      </c>
      <c r="U988" s="41">
        <v>44480</v>
      </c>
      <c r="V988" s="99" t="s">
        <v>23</v>
      </c>
      <c r="W988" s="40"/>
      <c r="X988" s="44" t="str">
        <f>IFERROR(VLOOKUP(Abfalldokumentation!$R988,Artikel!A:C,3,FALSE),Abfalldokumentation!$R988)</f>
        <v>ABS BACK-BLÜT</v>
      </c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spans="1:40" ht="30" hidden="1" customHeight="1" x14ac:dyDescent="0.25">
      <c r="A989" s="73" t="str">
        <f>VLOOKUP(N989,'Linien - BU'!A:B,2,FALSE)</f>
        <v>BU4</v>
      </c>
      <c r="B989" s="74">
        <f t="shared" si="105"/>
        <v>419</v>
      </c>
      <c r="C989" s="75">
        <f>Abfalldokumentation!$U989</f>
        <v>44480</v>
      </c>
      <c r="D989" s="69" t="str">
        <f>IFERROR(IF(VLOOKUP(O989,'[1]Rohware 230'!$B:$C,2,FALSE)=0,"Rohware"),
IFERROR(IF(VLOOKUP(O989,[1]Sammelnr.!$B:$C,2,FALSE)=0,"Sammelnr. ungeschält ABS"),
IFERROR(IF(VLOOKUP(O989,[1]Sammelnr.!$E:$F,2,FALSE)=0,"Sammelnr. ungeschält VS"),
IFERROR(IF(VLOOKUP(O989,[1]Sammelnr.!$H:$I,2,FALSE)=0,"Sammelnr. geschält"),
IFERROR(IF(VLOOKUP(O989,[1]Offen!$B:$C,2,FALSE)=0,"Offen ungeschält ABS"),
IFERROR(IF(VLOOKUP(O989,[1]Offen!$E:$F,2,FALSE)=0,"Offen ungeschält VOS"),
IFERROR(IF(VLOOKUP(O989,[1]Offen!$H:$I,2,FALSE)=0,"Offen geschält RW"),
IFERROR(IF(VLOOKUP(O989,[1]Offen!$K:$L,2,FALSE)=0,"Offen vegan"),
IFERROR(IF(VLOOKUP(O989,[1]Offen!$N:$O,2,FALSE)=0,"Offen Zipfel"),
IFERROR(IF(VLOOKUP(O989,[1]Offen!$Q:$R,2,FALSE)=0,"Offen Endstücke"),
IFERROR(IF(VLOOKUP(O989,[1]Vakuumiert!$B:$C,2,FALSE)=0,"Vakuumierter VOS ungeschält"),
IFERROR(IF(VLOOKUP(O989,[1]Vakuumiert!$E:$F,2,FALSE)=0,"Vakuumierter ABS ungeschält"),
IFERROR(IF(VLOOKUP(O989,[1]Vakuumiert!$H:$I,2,FALSE)=0,"Vakuumierter VOS geschält"),
IFERROR(IF(VLOOKUP(O989,[1]Vakuumiert!$K:$L,2,FALSE)=0,"Vakuumierter VOS vegan"),
IFERROR(IF(VLOOKUP(O989,[1]Vakuumiert!$N:$O,2,FALSE)=0,"Vakuumierter VOS Zipfel"),
IFERROR(IF(VLOOKUP(O989,[1]Vakuumiert!$Q:$R,2,FALSE)=0,"Vakuumiert geschält"),
IFERROR(IF(VLOOKUP(O989,'[1]vakuumierte Fertigprodukte'!$B:$C,2,FALSE)=0,"Fertigprodukte"),
IFERROR(IF(VLOOKUP(O989,'[1]vakuumierte Fertigprodukte'!$E:$FI,2,FALSE)=0,"Vakuumierte Zipfel"),
IFERROR(IF(VLOOKUP(O989,[1]Wurste!$B:$C,2,FALSE)=0,"Räucherwürste"),
IFERROR(IF(VLOOKUP(O989,[1]Wurste!$E:$F,2,FALSE)=0,"URW/URGW Wurst"),
IFERROR(IF(VLOOKUP(O989,[1]Wurste!$H:$I,2,FALSE)=0,"HF-Wurst Vegan"),
IFERROR(IF(VLOOKUP(O989,[1]Wurste!$K:$L,2,FALSE)=0,"320er ohne Würste"),
IFERROR(IF(AND(OR(Abfalldokumentation!$A989="BU3",Abfalldokumentation!$A989="Verkauf"),Abfalldokumentation!$F989="Schimmel",Abfalldokumentation!$G989="keinen Abnehmer/kein Schälpersonal"),"Div. Zipfel, ES ohne Verwendung",VLOOKUP(Abfalldokumentation!$E989,Produktgruppen!A:B,2,FALSE)),"-")))))))))))))))))))))))</f>
        <v>ABS</v>
      </c>
      <c r="E989" s="76" t="str">
        <f>IFERROR(VLOOKUP(Abfalldokumentation!$O989,Artikel!A:C,3,FALSE),Abfalldokumentation!$O989)</f>
        <v>ABS TI-AD</v>
      </c>
      <c r="F989" s="76" t="str">
        <f>VLOOKUP(T989,'Liste Gründe'!A:D,2,FALSE)</f>
        <v>keinen Verwendungszweck</v>
      </c>
      <c r="G989" s="75" t="str">
        <f>IF(ISBLANK(V989),VLOOKUP(Abfalldokumentation!$P989,'Liste Gründe'!A:D,3,FALSE),V989)</f>
        <v>keinen Verwendungszweck</v>
      </c>
      <c r="H989" s="76" t="str">
        <f>IF(ISBLANK(Abfalldokumentation!$W989),"-",Abfalldokumentation!$W989)</f>
        <v>-</v>
      </c>
      <c r="I989" s="76">
        <f t="shared" si="106"/>
        <v>41</v>
      </c>
      <c r="J989" s="76" t="str">
        <f t="shared" si="107"/>
        <v>Produkte</v>
      </c>
      <c r="K989" s="76" t="str">
        <f t="shared" si="108"/>
        <v>BUs</v>
      </c>
      <c r="L989" s="76" t="str">
        <f t="shared" si="109"/>
        <v>Symptome</v>
      </c>
      <c r="M989" s="76">
        <f>IFERROR(VLOOKUP(Abfalldokumentation!$O989,Kennzahlen!S:V,3,FALSE)*Abfalldokumentation!$B989,"0")</f>
        <v>4.1900000000000004</v>
      </c>
      <c r="N989" s="76" t="str">
        <f>IF(ISBLANK(Q989),VLOOKUP(Abfalldokumentation!$O989,'Linien - BU'!R:S,2,FALSE),Q989)</f>
        <v>BU4</v>
      </c>
      <c r="O989" s="77">
        <f t="shared" si="110"/>
        <v>29500904</v>
      </c>
      <c r="P989" s="77">
        <f t="shared" si="111"/>
        <v>61</v>
      </c>
      <c r="Q989" s="45" t="s">
        <v>9</v>
      </c>
      <c r="R989" s="46">
        <v>29500904</v>
      </c>
      <c r="S989" s="46">
        <v>419</v>
      </c>
      <c r="T989" s="46">
        <v>61</v>
      </c>
      <c r="U989" s="47">
        <v>44480</v>
      </c>
      <c r="V989" s="48"/>
      <c r="W989" s="46"/>
      <c r="X989" s="50" t="str">
        <f>IFERROR(VLOOKUP(Abfalldokumentation!$R989,Artikel!A:C,3,FALSE),Abfalldokumentation!$R989)</f>
        <v>ABS TI-AD</v>
      </c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spans="1:40" ht="30" hidden="1" customHeight="1" x14ac:dyDescent="0.25">
      <c r="A990" s="78" t="str">
        <f>VLOOKUP(N990,'Linien - BU'!A:B,2,FALSE)</f>
        <v>BU4</v>
      </c>
      <c r="B990" s="79">
        <f t="shared" si="105"/>
        <v>8</v>
      </c>
      <c r="C990" s="80">
        <f>Abfalldokumentation!$U990</f>
        <v>44480</v>
      </c>
      <c r="D990" s="69" t="str">
        <f>IFERROR(IF(VLOOKUP(O990,'[1]Rohware 230'!$B:$C,2,FALSE)=0,"Rohware"),
IFERROR(IF(VLOOKUP(O990,[1]Sammelnr.!$B:$C,2,FALSE)=0,"Sammelnr. ungeschält ABS"),
IFERROR(IF(VLOOKUP(O990,[1]Sammelnr.!$E:$F,2,FALSE)=0,"Sammelnr. ungeschält VS"),
IFERROR(IF(VLOOKUP(O990,[1]Sammelnr.!$H:$I,2,FALSE)=0,"Sammelnr. geschält"),
IFERROR(IF(VLOOKUP(O990,[1]Offen!$B:$C,2,FALSE)=0,"Offen ungeschält ABS"),
IFERROR(IF(VLOOKUP(O990,[1]Offen!$E:$F,2,FALSE)=0,"Offen ungeschält VOS"),
IFERROR(IF(VLOOKUP(O990,[1]Offen!$H:$I,2,FALSE)=0,"Offen geschält RW"),
IFERROR(IF(VLOOKUP(O990,[1]Offen!$K:$L,2,FALSE)=0,"Offen vegan"),
IFERROR(IF(VLOOKUP(O990,[1]Offen!$N:$O,2,FALSE)=0,"Offen Zipfel"),
IFERROR(IF(VLOOKUP(O990,[1]Offen!$Q:$R,2,FALSE)=0,"Offen Endstücke"),
IFERROR(IF(VLOOKUP(O990,[1]Vakuumiert!$B:$C,2,FALSE)=0,"Vakuumierter VOS ungeschält"),
IFERROR(IF(VLOOKUP(O990,[1]Vakuumiert!$E:$F,2,FALSE)=0,"Vakuumierter ABS ungeschält"),
IFERROR(IF(VLOOKUP(O990,[1]Vakuumiert!$H:$I,2,FALSE)=0,"Vakuumierter VOS geschält"),
IFERROR(IF(VLOOKUP(O990,[1]Vakuumiert!$K:$L,2,FALSE)=0,"Vakuumierter VOS vegan"),
IFERROR(IF(VLOOKUP(O990,[1]Vakuumiert!$N:$O,2,FALSE)=0,"Vakuumierter VOS Zipfel"),
IFERROR(IF(VLOOKUP(O990,[1]Vakuumiert!$Q:$R,2,FALSE)=0,"Vakuumiert geschält"),
IFERROR(IF(VLOOKUP(O990,'[1]vakuumierte Fertigprodukte'!$B:$C,2,FALSE)=0,"Fertigprodukte"),
IFERROR(IF(VLOOKUP(O990,'[1]vakuumierte Fertigprodukte'!$E:$FI,2,FALSE)=0,"Vakuumierte Zipfel"),
IFERROR(IF(VLOOKUP(O990,[1]Wurste!$B:$C,2,FALSE)=0,"Räucherwürste"),
IFERROR(IF(VLOOKUP(O990,[1]Wurste!$E:$F,2,FALSE)=0,"URW/URGW Wurst"),
IFERROR(IF(VLOOKUP(O990,[1]Wurste!$H:$I,2,FALSE)=0,"HF-Wurst Vegan"),
IFERROR(IF(VLOOKUP(O990,[1]Wurste!$K:$L,2,FALSE)=0,"320er ohne Würste"),
IFERROR(IF(AND(OR(Abfalldokumentation!$A990="BU3",Abfalldokumentation!$A990="Verkauf"),Abfalldokumentation!$F990="Schimmel",Abfalldokumentation!$G990="keinen Abnehmer/kein Schälpersonal"),"Div. Zipfel, ES ohne Verwendung",VLOOKUP(Abfalldokumentation!$E990,Produktgruppen!A:B,2,FALSE)),"-")))))))))))))))))))))))</f>
        <v>ABS</v>
      </c>
      <c r="E990" s="81" t="str">
        <f>IFERROR(VLOOKUP(Abfalldokumentation!$O990,Artikel!A:C,3,FALSE),Abfalldokumentation!$O990)</f>
        <v>ABS SCH-PAUL</v>
      </c>
      <c r="F990" s="81" t="str">
        <f>VLOOKUP(T990,'Liste Gründe'!A:D,2,FALSE)</f>
        <v>keinen Verwendungszweck</v>
      </c>
      <c r="G990" s="80" t="str">
        <f>IF(ISBLANK(V990),VLOOKUP(Abfalldokumentation!$P990,'Liste Gründe'!A:D,3,FALSE),V990)</f>
        <v>keinen Verwendungszweck</v>
      </c>
      <c r="H990" s="81" t="str">
        <f>IF(ISBLANK(Abfalldokumentation!$W990),"-",Abfalldokumentation!$W990)</f>
        <v>-</v>
      </c>
      <c r="I990" s="81">
        <f t="shared" si="106"/>
        <v>41</v>
      </c>
      <c r="J990" s="81" t="str">
        <f t="shared" si="107"/>
        <v>Produkte</v>
      </c>
      <c r="K990" s="81" t="str">
        <f t="shared" si="108"/>
        <v>BUs</v>
      </c>
      <c r="L990" s="81" t="str">
        <f t="shared" si="109"/>
        <v>Symptome</v>
      </c>
      <c r="M990" s="81">
        <f>IFERROR(VLOOKUP(Abfalldokumentation!$O990,Kennzahlen!S:V,3,FALSE)*Abfalldokumentation!$B990,"0")</f>
        <v>0.08</v>
      </c>
      <c r="N990" s="81" t="str">
        <f>IF(ISBLANK(Q990),VLOOKUP(Abfalldokumentation!$O990,'Linien - BU'!R:S,2,FALSE),Q990)</f>
        <v>BU4</v>
      </c>
      <c r="O990" s="77">
        <f t="shared" si="110"/>
        <v>29500906</v>
      </c>
      <c r="P990" s="77">
        <f t="shared" si="111"/>
        <v>61</v>
      </c>
      <c r="Q990" s="39" t="s">
        <v>9</v>
      </c>
      <c r="R990" s="40">
        <v>29500906</v>
      </c>
      <c r="S990" s="40">
        <v>8</v>
      </c>
      <c r="T990" s="40">
        <v>61</v>
      </c>
      <c r="U990" s="41">
        <v>44480</v>
      </c>
      <c r="V990" s="42"/>
      <c r="W990" s="40"/>
      <c r="X990" s="44" t="str">
        <f>IFERROR(VLOOKUP(Abfalldokumentation!$R990,Artikel!A:C,3,FALSE),Abfalldokumentation!$R990)</f>
        <v>ABS SCH-PAUL</v>
      </c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spans="1:40" ht="30" hidden="1" customHeight="1" x14ac:dyDescent="0.25">
      <c r="A991" s="73" t="str">
        <f>VLOOKUP(N991,'Linien - BU'!A:B,2,FALSE)</f>
        <v>BU4</v>
      </c>
      <c r="B991" s="74">
        <f t="shared" si="105"/>
        <v>327</v>
      </c>
      <c r="C991" s="75">
        <f>Abfalldokumentation!$U991</f>
        <v>44480</v>
      </c>
      <c r="D991" s="69" t="str">
        <f>IFERROR(IF(VLOOKUP(O991,'[1]Rohware 230'!$B:$C,2,FALSE)=0,"Rohware"),
IFERROR(IF(VLOOKUP(O991,[1]Sammelnr.!$B:$C,2,FALSE)=0,"Sammelnr. ungeschält ABS"),
IFERROR(IF(VLOOKUP(O991,[1]Sammelnr.!$E:$F,2,FALSE)=0,"Sammelnr. ungeschält VS"),
IFERROR(IF(VLOOKUP(O991,[1]Sammelnr.!$H:$I,2,FALSE)=0,"Sammelnr. geschält"),
IFERROR(IF(VLOOKUP(O991,[1]Offen!$B:$C,2,FALSE)=0,"Offen ungeschält ABS"),
IFERROR(IF(VLOOKUP(O991,[1]Offen!$E:$F,2,FALSE)=0,"Offen ungeschält VOS"),
IFERROR(IF(VLOOKUP(O991,[1]Offen!$H:$I,2,FALSE)=0,"Offen geschält RW"),
IFERROR(IF(VLOOKUP(O991,[1]Offen!$K:$L,2,FALSE)=0,"Offen vegan"),
IFERROR(IF(VLOOKUP(O991,[1]Offen!$N:$O,2,FALSE)=0,"Offen Zipfel"),
IFERROR(IF(VLOOKUP(O991,[1]Offen!$Q:$R,2,FALSE)=0,"Offen Endstücke"),
IFERROR(IF(VLOOKUP(O991,[1]Vakuumiert!$B:$C,2,FALSE)=0,"Vakuumierter VOS ungeschält"),
IFERROR(IF(VLOOKUP(O991,[1]Vakuumiert!$E:$F,2,FALSE)=0,"Vakuumierter ABS ungeschält"),
IFERROR(IF(VLOOKUP(O991,[1]Vakuumiert!$H:$I,2,FALSE)=0,"Vakuumierter VOS geschält"),
IFERROR(IF(VLOOKUP(O991,[1]Vakuumiert!$K:$L,2,FALSE)=0,"Vakuumierter VOS vegan"),
IFERROR(IF(VLOOKUP(O991,[1]Vakuumiert!$N:$O,2,FALSE)=0,"Vakuumierter VOS Zipfel"),
IFERROR(IF(VLOOKUP(O991,[1]Vakuumiert!$Q:$R,2,FALSE)=0,"Vakuumiert geschält"),
IFERROR(IF(VLOOKUP(O991,'[1]vakuumierte Fertigprodukte'!$B:$C,2,FALSE)=0,"Fertigprodukte"),
IFERROR(IF(VLOOKUP(O991,'[1]vakuumierte Fertigprodukte'!$E:$FI,2,FALSE)=0,"Vakuumierte Zipfel"),
IFERROR(IF(VLOOKUP(O991,[1]Wurste!$B:$C,2,FALSE)=0,"Räucherwürste"),
IFERROR(IF(VLOOKUP(O991,[1]Wurste!$E:$F,2,FALSE)=0,"URW/URGW Wurst"),
IFERROR(IF(VLOOKUP(O991,[1]Wurste!$H:$I,2,FALSE)=0,"HF-Wurst Vegan"),
IFERROR(IF(VLOOKUP(O991,[1]Wurste!$K:$L,2,FALSE)=0,"320er ohne Würste"),
IFERROR(IF(AND(OR(Abfalldokumentation!$A991="BU3",Abfalldokumentation!$A991="Verkauf"),Abfalldokumentation!$F991="Schimmel",Abfalldokumentation!$G991="keinen Abnehmer/kein Schälpersonal"),"Div. Zipfel, ES ohne Verwendung",VLOOKUP(Abfalldokumentation!$E991,Produktgruppen!A:B,2,FALSE)),"-")))))))))))))))))))))))</f>
        <v>ABS</v>
      </c>
      <c r="E991" s="76" t="str">
        <f>IFERROR(VLOOKUP(Abfalldokumentation!$O991,Artikel!A:C,3,FALSE),Abfalldokumentation!$O991)</f>
        <v>ABS GRUY</v>
      </c>
      <c r="F991" s="76" t="str">
        <f>VLOOKUP(T991,'Liste Gründe'!A:D,2,FALSE)</f>
        <v>keinen Verwendungszweck</v>
      </c>
      <c r="G991" s="75" t="str">
        <f>IF(ISBLANK(V991),VLOOKUP(Abfalldokumentation!$P991,'Liste Gründe'!A:D,3,FALSE),V991)</f>
        <v>keinen Verwendungszweck</v>
      </c>
      <c r="H991" s="76" t="str">
        <f>IF(ISBLANK(Abfalldokumentation!$W991),"-",Abfalldokumentation!$W991)</f>
        <v>-</v>
      </c>
      <c r="I991" s="76">
        <f t="shared" si="106"/>
        <v>41</v>
      </c>
      <c r="J991" s="76" t="str">
        <f t="shared" si="107"/>
        <v>Produkte</v>
      </c>
      <c r="K991" s="76" t="str">
        <f t="shared" si="108"/>
        <v>BUs</v>
      </c>
      <c r="L991" s="76" t="str">
        <f t="shared" si="109"/>
        <v>Symptome</v>
      </c>
      <c r="M991" s="76">
        <f>IFERROR(VLOOKUP(Abfalldokumentation!$O991,Kennzahlen!S:V,3,FALSE)*Abfalldokumentation!$B991,"0")</f>
        <v>163.5</v>
      </c>
      <c r="N991" s="76" t="str">
        <f>IF(ISBLANK(Q991),VLOOKUP(Abfalldokumentation!$O991,'Linien - BU'!R:S,2,FALSE),Q991)</f>
        <v>BU4</v>
      </c>
      <c r="O991" s="77">
        <f t="shared" si="110"/>
        <v>29500908</v>
      </c>
      <c r="P991" s="77">
        <f t="shared" si="111"/>
        <v>61</v>
      </c>
      <c r="Q991" s="45" t="s">
        <v>9</v>
      </c>
      <c r="R991" s="46">
        <v>29500908</v>
      </c>
      <c r="S991" s="46">
        <v>327</v>
      </c>
      <c r="T991" s="46">
        <v>61</v>
      </c>
      <c r="U991" s="47">
        <v>44480</v>
      </c>
      <c r="V991" s="48"/>
      <c r="W991" s="46"/>
      <c r="X991" s="50" t="str">
        <f>IFERROR(VLOOKUP(Abfalldokumentation!$R991,Artikel!A:C,3,FALSE),Abfalldokumentation!$R991)</f>
        <v>ABS GRUY</v>
      </c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spans="1:40" ht="30" hidden="1" customHeight="1" x14ac:dyDescent="0.25">
      <c r="A992" s="78" t="str">
        <f>VLOOKUP(N992,'Linien - BU'!A:B,2,FALSE)</f>
        <v>BU4</v>
      </c>
      <c r="B992" s="79">
        <f t="shared" si="105"/>
        <v>24</v>
      </c>
      <c r="C992" s="80">
        <f>Abfalldokumentation!$U992</f>
        <v>44480</v>
      </c>
      <c r="D992" s="69" t="str">
        <f>IFERROR(IF(VLOOKUP(O992,'[1]Rohware 230'!$B:$C,2,FALSE)=0,"Rohware"),
IFERROR(IF(VLOOKUP(O992,[1]Sammelnr.!$B:$C,2,FALSE)=0,"Sammelnr. ungeschält ABS"),
IFERROR(IF(VLOOKUP(O992,[1]Sammelnr.!$E:$F,2,FALSE)=0,"Sammelnr. ungeschält VS"),
IFERROR(IF(VLOOKUP(O992,[1]Sammelnr.!$H:$I,2,FALSE)=0,"Sammelnr. geschält"),
IFERROR(IF(VLOOKUP(O992,[1]Offen!$B:$C,2,FALSE)=0,"Offen ungeschält ABS"),
IFERROR(IF(VLOOKUP(O992,[1]Offen!$E:$F,2,FALSE)=0,"Offen ungeschält VOS"),
IFERROR(IF(VLOOKUP(O992,[1]Offen!$H:$I,2,FALSE)=0,"Offen geschält RW"),
IFERROR(IF(VLOOKUP(O992,[1]Offen!$K:$L,2,FALSE)=0,"Offen vegan"),
IFERROR(IF(VLOOKUP(O992,[1]Offen!$N:$O,2,FALSE)=0,"Offen Zipfel"),
IFERROR(IF(VLOOKUP(O992,[1]Offen!$Q:$R,2,FALSE)=0,"Offen Endstücke"),
IFERROR(IF(VLOOKUP(O992,[1]Vakuumiert!$B:$C,2,FALSE)=0,"Vakuumierter VOS ungeschält"),
IFERROR(IF(VLOOKUP(O992,[1]Vakuumiert!$E:$F,2,FALSE)=0,"Vakuumierter ABS ungeschält"),
IFERROR(IF(VLOOKUP(O992,[1]Vakuumiert!$H:$I,2,FALSE)=0,"Vakuumierter VOS geschält"),
IFERROR(IF(VLOOKUP(O992,[1]Vakuumiert!$K:$L,2,FALSE)=0,"Vakuumierter VOS vegan"),
IFERROR(IF(VLOOKUP(O992,[1]Vakuumiert!$N:$O,2,FALSE)=0,"Vakuumierter VOS Zipfel"),
IFERROR(IF(VLOOKUP(O992,[1]Vakuumiert!$Q:$R,2,FALSE)=0,"Vakuumiert geschält"),
IFERROR(IF(VLOOKUP(O992,'[1]vakuumierte Fertigprodukte'!$B:$C,2,FALSE)=0,"Fertigprodukte"),
IFERROR(IF(VLOOKUP(O992,'[1]vakuumierte Fertigprodukte'!$E:$FI,2,FALSE)=0,"Vakuumierte Zipfel"),
IFERROR(IF(VLOOKUP(O992,[1]Wurste!$B:$C,2,FALSE)=0,"Räucherwürste"),
IFERROR(IF(VLOOKUP(O992,[1]Wurste!$E:$F,2,FALSE)=0,"URW/URGW Wurst"),
IFERROR(IF(VLOOKUP(O992,[1]Wurste!$H:$I,2,FALSE)=0,"HF-Wurst Vegan"),
IFERROR(IF(VLOOKUP(O992,[1]Wurste!$K:$L,2,FALSE)=0,"320er ohne Würste"),
IFERROR(IF(AND(OR(Abfalldokumentation!$A992="BU3",Abfalldokumentation!$A992="Verkauf"),Abfalldokumentation!$F992="Schimmel",Abfalldokumentation!$G992="keinen Abnehmer/kein Schälpersonal"),"Div. Zipfel, ES ohne Verwendung",VLOOKUP(Abfalldokumentation!$E992,Produktgruppen!A:B,2,FALSE)),"-")))))))))))))))))))))))</f>
        <v>ABS</v>
      </c>
      <c r="E992" s="81" t="str">
        <f>IFERROR(VLOOKUP(Abfalldokumentation!$O992,Artikel!A:C,3,FALSE),Abfalldokumentation!$O992)</f>
        <v>ABS Unser Blütenkäse</v>
      </c>
      <c r="F992" s="81" t="str">
        <f>VLOOKUP(T992,'Liste Gründe'!A:D,2,FALSE)</f>
        <v>keinen Verwendungszweck</v>
      </c>
      <c r="G992" s="80" t="str">
        <f>IF(ISBLANK(V992),VLOOKUP(Abfalldokumentation!$P992,'Liste Gründe'!A:D,3,FALSE),V992)</f>
        <v>keinen Verwendungszweck</v>
      </c>
      <c r="H992" s="81" t="str">
        <f>IF(ISBLANK(Abfalldokumentation!$W992),"-",Abfalldokumentation!$W992)</f>
        <v>-</v>
      </c>
      <c r="I992" s="81">
        <f t="shared" si="106"/>
        <v>41</v>
      </c>
      <c r="J992" s="81" t="str">
        <f t="shared" si="107"/>
        <v>Produkte</v>
      </c>
      <c r="K992" s="81" t="str">
        <f t="shared" si="108"/>
        <v>BUs</v>
      </c>
      <c r="L992" s="81" t="str">
        <f t="shared" si="109"/>
        <v>Symptome</v>
      </c>
      <c r="M992" s="81">
        <f>IFERROR(VLOOKUP(Abfalldokumentation!$O992,Kennzahlen!S:V,3,FALSE)*Abfalldokumentation!$B992,"0")</f>
        <v>0.24</v>
      </c>
      <c r="N992" s="81" t="str">
        <f>IF(ISBLANK(Q992),VLOOKUP(Abfalldokumentation!$O992,'Linien - BU'!R:S,2,FALSE),Q992)</f>
        <v>BU4</v>
      </c>
      <c r="O992" s="77">
        <f t="shared" si="110"/>
        <v>29500910</v>
      </c>
      <c r="P992" s="77">
        <f t="shared" si="111"/>
        <v>61</v>
      </c>
      <c r="Q992" s="39" t="s">
        <v>9</v>
      </c>
      <c r="R992" s="40">
        <v>29500910</v>
      </c>
      <c r="S992" s="40">
        <v>24</v>
      </c>
      <c r="T992" s="40">
        <v>61</v>
      </c>
      <c r="U992" s="41">
        <v>44480</v>
      </c>
      <c r="V992" s="42"/>
      <c r="W992" s="40"/>
      <c r="X992" s="44" t="str">
        <f>IFERROR(VLOOKUP(Abfalldokumentation!$R992,Artikel!A:C,3,FALSE),Abfalldokumentation!$R992)</f>
        <v>ABS Unser Blütenkäse</v>
      </c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spans="1:40" ht="30" hidden="1" customHeight="1" x14ac:dyDescent="0.25">
      <c r="A993" s="73" t="str">
        <f>VLOOKUP(N993,'Linien - BU'!A:B,2,FALSE)</f>
        <v>BU1</v>
      </c>
      <c r="B993" s="74">
        <f t="shared" si="105"/>
        <v>53</v>
      </c>
      <c r="C993" s="75">
        <f>Abfalldokumentation!$U993</f>
        <v>44480</v>
      </c>
      <c r="D993" s="69" t="str">
        <f>IFERROR(IF(VLOOKUP(O993,'[1]Rohware 230'!$B:$C,2,FALSE)=0,"Rohware"),
IFERROR(IF(VLOOKUP(O993,[1]Sammelnr.!$B:$C,2,FALSE)=0,"Sammelnr. ungeschält ABS"),
IFERROR(IF(VLOOKUP(O993,[1]Sammelnr.!$E:$F,2,FALSE)=0,"Sammelnr. ungeschält VS"),
IFERROR(IF(VLOOKUP(O993,[1]Sammelnr.!$H:$I,2,FALSE)=0,"Sammelnr. geschält"),
IFERROR(IF(VLOOKUP(O993,[1]Offen!$B:$C,2,FALSE)=0,"Offen ungeschält ABS"),
IFERROR(IF(VLOOKUP(O993,[1]Offen!$E:$F,2,FALSE)=0,"Offen ungeschält VOS"),
IFERROR(IF(VLOOKUP(O993,[1]Offen!$H:$I,2,FALSE)=0,"Offen geschält RW"),
IFERROR(IF(VLOOKUP(O993,[1]Offen!$K:$L,2,FALSE)=0,"Offen vegan"),
IFERROR(IF(VLOOKUP(O993,[1]Offen!$N:$O,2,FALSE)=0,"Offen Zipfel"),
IFERROR(IF(VLOOKUP(O993,[1]Offen!$Q:$R,2,FALSE)=0,"Offen Endstücke"),
IFERROR(IF(VLOOKUP(O993,[1]Vakuumiert!$B:$C,2,FALSE)=0,"Vakuumierter VOS ungeschält"),
IFERROR(IF(VLOOKUP(O993,[1]Vakuumiert!$E:$F,2,FALSE)=0,"Vakuumierter ABS ungeschält"),
IFERROR(IF(VLOOKUP(O993,[1]Vakuumiert!$H:$I,2,FALSE)=0,"Vakuumierter VOS geschält"),
IFERROR(IF(VLOOKUP(O993,[1]Vakuumiert!$K:$L,2,FALSE)=0,"Vakuumierter VOS vegan"),
IFERROR(IF(VLOOKUP(O993,[1]Vakuumiert!$N:$O,2,FALSE)=0,"Vakuumierter VOS Zipfel"),
IFERROR(IF(VLOOKUP(O993,[1]Vakuumiert!$Q:$R,2,FALSE)=0,"Vakuumiert geschält"),
IFERROR(IF(VLOOKUP(O993,'[1]vakuumierte Fertigprodukte'!$B:$C,2,FALSE)=0,"Fertigprodukte"),
IFERROR(IF(VLOOKUP(O993,'[1]vakuumierte Fertigprodukte'!$E:$FI,2,FALSE)=0,"Vakuumierte Zipfel"),
IFERROR(IF(VLOOKUP(O993,[1]Wurste!$B:$C,2,FALSE)=0,"Räucherwürste"),
IFERROR(IF(VLOOKUP(O993,[1]Wurste!$E:$F,2,FALSE)=0,"URW/URGW Wurst"),
IFERROR(IF(VLOOKUP(O993,[1]Wurste!$H:$I,2,FALSE)=0,"HF-Wurst Vegan"),
IFERROR(IF(VLOOKUP(O993,[1]Wurste!$K:$L,2,FALSE)=0,"320er ohne Würste"),
IFERROR(IF(AND(OR(Abfalldokumentation!$A993="BU3",Abfalldokumentation!$A993="Verkauf"),Abfalldokumentation!$F993="Schimmel",Abfalldokumentation!$G993="keinen Abnehmer/kein Schälpersonal"),"Div. Zipfel, ES ohne Verwendung",VLOOKUP(Abfalldokumentation!$E993,Produktgruppen!A:B,2,FALSE)),"-")))))))))))))))))))))))</f>
        <v>Vorschmelz</v>
      </c>
      <c r="E993" s="76" t="str">
        <f>IFERROR(VLOOKUP(Abfalldokumentation!$O993,Artikel!A:C,3,FALSE),Abfalldokumentation!$O993)</f>
        <v>VOS-ABS ENTSORGUNG</v>
      </c>
      <c r="F993" s="76" t="str">
        <f>VLOOKUP(T993,'Liste Gründe'!A:D,2,FALSE)</f>
        <v>Rest</v>
      </c>
      <c r="G993" s="75" t="str">
        <f>IF(ISBLANK(V993),VLOOKUP(Abfalldokumentation!$P993,'Liste Gründe'!A:D,3,FALSE),V993)</f>
        <v>geschälte Rinde</v>
      </c>
      <c r="H993" s="76" t="str">
        <f>IF(ISBLANK(Abfalldokumentation!$W993),"-",Abfalldokumentation!$W993)</f>
        <v>-</v>
      </c>
      <c r="I993" s="76">
        <f t="shared" si="106"/>
        <v>41</v>
      </c>
      <c r="J993" s="76" t="str">
        <f t="shared" si="107"/>
        <v>Produkte</v>
      </c>
      <c r="K993" s="76" t="str">
        <f t="shared" si="108"/>
        <v>BUs</v>
      </c>
      <c r="L993" s="76" t="str">
        <f t="shared" si="109"/>
        <v>Symptome</v>
      </c>
      <c r="M993" s="76">
        <f>IFERROR(VLOOKUP(Abfalldokumentation!$O993,Kennzahlen!S:V,3,FALSE)*Abfalldokumentation!$B993,"0")</f>
        <v>0.53</v>
      </c>
      <c r="N993" s="76" t="str">
        <f>IF(ISBLANK(Q993),VLOOKUP(Abfalldokumentation!$O993,'Linien - BU'!R:S,2,FALSE),Q993)</f>
        <v>RWV</v>
      </c>
      <c r="O993" s="77">
        <f t="shared" si="110"/>
        <v>29500917</v>
      </c>
      <c r="P993" s="77">
        <f t="shared" si="111"/>
        <v>60</v>
      </c>
      <c r="Q993" s="45" t="s">
        <v>202</v>
      </c>
      <c r="R993" s="46">
        <v>29500917</v>
      </c>
      <c r="S993" s="46">
        <v>53</v>
      </c>
      <c r="T993" s="46">
        <v>60</v>
      </c>
      <c r="U993" s="47">
        <v>44480</v>
      </c>
      <c r="V993" s="48"/>
      <c r="W993" s="46"/>
      <c r="X993" s="50" t="str">
        <f>IFERROR(VLOOKUP(Abfalldokumentation!$R993,Artikel!A:C,3,FALSE),Abfalldokumentation!$R993)</f>
        <v>VOS-ABS ENTSORGUNG</v>
      </c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spans="1:40" ht="30" hidden="1" customHeight="1" x14ac:dyDescent="0.25">
      <c r="A994" s="78" t="str">
        <f>VLOOKUP(N994,'Linien - BU'!A:B,2,FALSE)</f>
        <v>BU1</v>
      </c>
      <c r="B994" s="79">
        <f t="shared" si="105"/>
        <v>6</v>
      </c>
      <c r="C994" s="80">
        <f>Abfalldokumentation!$U994</f>
        <v>44480</v>
      </c>
      <c r="D994" s="69" t="str">
        <f>IFERROR(IF(VLOOKUP(O994,'[1]Rohware 230'!$B:$C,2,FALSE)=0,"Rohware"),
IFERROR(IF(VLOOKUP(O994,[1]Sammelnr.!$B:$C,2,FALSE)=0,"Sammelnr. ungeschält ABS"),
IFERROR(IF(VLOOKUP(O994,[1]Sammelnr.!$E:$F,2,FALSE)=0,"Sammelnr. ungeschält VS"),
IFERROR(IF(VLOOKUP(O994,[1]Sammelnr.!$H:$I,2,FALSE)=0,"Sammelnr. geschält"),
IFERROR(IF(VLOOKUP(O994,[1]Offen!$B:$C,2,FALSE)=0,"Offen ungeschält ABS"),
IFERROR(IF(VLOOKUP(O994,[1]Offen!$E:$F,2,FALSE)=0,"Offen ungeschält VOS"),
IFERROR(IF(VLOOKUP(O994,[1]Offen!$H:$I,2,FALSE)=0,"Offen geschält RW"),
IFERROR(IF(VLOOKUP(O994,[1]Offen!$K:$L,2,FALSE)=0,"Offen vegan"),
IFERROR(IF(VLOOKUP(O994,[1]Offen!$N:$O,2,FALSE)=0,"Offen Zipfel"),
IFERROR(IF(VLOOKUP(O994,[1]Offen!$Q:$R,2,FALSE)=0,"Offen Endstücke"),
IFERROR(IF(VLOOKUP(O994,[1]Vakuumiert!$B:$C,2,FALSE)=0,"Vakuumierter VOS ungeschält"),
IFERROR(IF(VLOOKUP(O994,[1]Vakuumiert!$E:$F,2,FALSE)=0,"Vakuumierter ABS ungeschält"),
IFERROR(IF(VLOOKUP(O994,[1]Vakuumiert!$H:$I,2,FALSE)=0,"Vakuumierter VOS geschält"),
IFERROR(IF(VLOOKUP(O994,[1]Vakuumiert!$K:$L,2,FALSE)=0,"Vakuumierter VOS vegan"),
IFERROR(IF(VLOOKUP(O994,[1]Vakuumiert!$N:$O,2,FALSE)=0,"Vakuumierter VOS Zipfel"),
IFERROR(IF(VLOOKUP(O994,[1]Vakuumiert!$Q:$R,2,FALSE)=0,"Vakuumiert geschält"),
IFERROR(IF(VLOOKUP(O994,'[1]vakuumierte Fertigprodukte'!$B:$C,2,FALSE)=0,"Fertigprodukte"),
IFERROR(IF(VLOOKUP(O994,'[1]vakuumierte Fertigprodukte'!$E:$FI,2,FALSE)=0,"Vakuumierte Zipfel"),
IFERROR(IF(VLOOKUP(O994,[1]Wurste!$B:$C,2,FALSE)=0,"Räucherwürste"),
IFERROR(IF(VLOOKUP(O994,[1]Wurste!$E:$F,2,FALSE)=0,"URW/URGW Wurst"),
IFERROR(IF(VLOOKUP(O994,[1]Wurste!$H:$I,2,FALSE)=0,"HF-Wurst Vegan"),
IFERROR(IF(VLOOKUP(O994,[1]Wurste!$K:$L,2,FALSE)=0,"320er ohne Würste"),
IFERROR(IF(AND(OR(Abfalldokumentation!$A994="BU3",Abfalldokumentation!$A994="Verkauf"),Abfalldokumentation!$F994="Schimmel",Abfalldokumentation!$G994="keinen Abnehmer/kein Schälpersonal"),"Div. Zipfel, ES ohne Verwendung",VLOOKUP(Abfalldokumentation!$E994,Produktgruppen!A:B,2,FALSE)),"-")))))))))))))))))))))))</f>
        <v>Vorschmelz</v>
      </c>
      <c r="E994" s="81" t="str">
        <f>IFERROR(VLOOKUP(Abfalldokumentation!$O994,Artikel!A:C,3,FALSE),Abfalldokumentation!$O994)</f>
        <v>VOS-ABS ENTSORGUNG</v>
      </c>
      <c r="F994" s="81" t="str">
        <f>VLOOKUP(T994,'Liste Gründe'!A:D,2,FALSE)</f>
        <v>Rest</v>
      </c>
      <c r="G994" s="80" t="str">
        <f>IF(ISBLANK(V994),VLOOKUP(Abfalldokumentation!$P994,'Liste Gründe'!A:D,3,FALSE),V994)</f>
        <v>geschälte Rinde</v>
      </c>
      <c r="H994" s="81" t="str">
        <f>IF(ISBLANK(Abfalldokumentation!$W994),"-",Abfalldokumentation!$W994)</f>
        <v>-</v>
      </c>
      <c r="I994" s="81">
        <f t="shared" si="106"/>
        <v>41</v>
      </c>
      <c r="J994" s="81" t="str">
        <f t="shared" si="107"/>
        <v>Produkte</v>
      </c>
      <c r="K994" s="81" t="str">
        <f t="shared" si="108"/>
        <v>BUs</v>
      </c>
      <c r="L994" s="81" t="str">
        <f t="shared" si="109"/>
        <v>Symptome</v>
      </c>
      <c r="M994" s="81">
        <f>IFERROR(VLOOKUP(Abfalldokumentation!$O994,Kennzahlen!S:V,3,FALSE)*Abfalldokumentation!$B994,"0")</f>
        <v>0.06</v>
      </c>
      <c r="N994" s="81" t="str">
        <f>IF(ISBLANK(Q994),VLOOKUP(Abfalldokumentation!$O994,'Linien - BU'!R:S,2,FALSE),Q994)</f>
        <v>RWV</v>
      </c>
      <c r="O994" s="77">
        <f t="shared" si="110"/>
        <v>29500917</v>
      </c>
      <c r="P994" s="77">
        <f t="shared" si="111"/>
        <v>60</v>
      </c>
      <c r="Q994" s="39" t="s">
        <v>202</v>
      </c>
      <c r="R994" s="40">
        <v>29500917</v>
      </c>
      <c r="S994" s="40">
        <v>6</v>
      </c>
      <c r="T994" s="40">
        <v>60</v>
      </c>
      <c r="U994" s="41">
        <v>44480</v>
      </c>
      <c r="V994" s="42"/>
      <c r="W994" s="40"/>
      <c r="X994" s="44" t="str">
        <f>IFERROR(VLOOKUP(Abfalldokumentation!$R994,Artikel!A:C,3,FALSE),Abfalldokumentation!$R994)</f>
        <v>VOS-ABS ENTSORGUNG</v>
      </c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spans="1:40" ht="30" hidden="1" customHeight="1" x14ac:dyDescent="0.25">
      <c r="A995" s="73" t="str">
        <f>VLOOKUP(N995,'Linien - BU'!A:B,2,FALSE)</f>
        <v>BU4</v>
      </c>
      <c r="B995" s="74">
        <f t="shared" si="105"/>
        <v>55</v>
      </c>
      <c r="C995" s="75">
        <f>Abfalldokumentation!$U995</f>
        <v>44480</v>
      </c>
      <c r="D995" s="69" t="str">
        <f>IFERROR(IF(VLOOKUP(O995,'[1]Rohware 230'!$B:$C,2,FALSE)=0,"Rohware"),
IFERROR(IF(VLOOKUP(O995,[1]Sammelnr.!$B:$C,2,FALSE)=0,"Sammelnr. ungeschält ABS"),
IFERROR(IF(VLOOKUP(O995,[1]Sammelnr.!$E:$F,2,FALSE)=0,"Sammelnr. ungeschält VS"),
IFERROR(IF(VLOOKUP(O995,[1]Sammelnr.!$H:$I,2,FALSE)=0,"Sammelnr. geschält"),
IFERROR(IF(VLOOKUP(O995,[1]Offen!$B:$C,2,FALSE)=0,"Offen ungeschält ABS"),
IFERROR(IF(VLOOKUP(O995,[1]Offen!$E:$F,2,FALSE)=0,"Offen ungeschält VOS"),
IFERROR(IF(VLOOKUP(O995,[1]Offen!$H:$I,2,FALSE)=0,"Offen geschält RW"),
IFERROR(IF(VLOOKUP(O995,[1]Offen!$K:$L,2,FALSE)=0,"Offen vegan"),
IFERROR(IF(VLOOKUP(O995,[1]Offen!$N:$O,2,FALSE)=0,"Offen Zipfel"),
IFERROR(IF(VLOOKUP(O995,[1]Offen!$Q:$R,2,FALSE)=0,"Offen Endstücke"),
IFERROR(IF(VLOOKUP(O995,[1]Vakuumiert!$B:$C,2,FALSE)=0,"Vakuumierter VOS ungeschält"),
IFERROR(IF(VLOOKUP(O995,[1]Vakuumiert!$E:$F,2,FALSE)=0,"Vakuumierter ABS ungeschält"),
IFERROR(IF(VLOOKUP(O995,[1]Vakuumiert!$H:$I,2,FALSE)=0,"Vakuumierter VOS geschält"),
IFERROR(IF(VLOOKUP(O995,[1]Vakuumiert!$K:$L,2,FALSE)=0,"Vakuumierter VOS vegan"),
IFERROR(IF(VLOOKUP(O995,[1]Vakuumiert!$N:$O,2,FALSE)=0,"Vakuumierter VOS Zipfel"),
IFERROR(IF(VLOOKUP(O995,[1]Vakuumiert!$Q:$R,2,FALSE)=0,"Vakuumiert geschält"),
IFERROR(IF(VLOOKUP(O995,'[1]vakuumierte Fertigprodukte'!$B:$C,2,FALSE)=0,"Fertigprodukte"),
IFERROR(IF(VLOOKUP(O995,'[1]vakuumierte Fertigprodukte'!$E:$FI,2,FALSE)=0,"Vakuumierte Zipfel"),
IFERROR(IF(VLOOKUP(O995,[1]Wurste!$B:$C,2,FALSE)=0,"Räucherwürste"),
IFERROR(IF(VLOOKUP(O995,[1]Wurste!$E:$F,2,FALSE)=0,"URW/URGW Wurst"),
IFERROR(IF(VLOOKUP(O995,[1]Wurste!$H:$I,2,FALSE)=0,"HF-Wurst Vegan"),
IFERROR(IF(VLOOKUP(O995,[1]Wurste!$K:$L,2,FALSE)=0,"320er ohne Würste"),
IFERROR(IF(AND(OR(Abfalldokumentation!$A995="BU3",Abfalldokumentation!$A995="Verkauf"),Abfalldokumentation!$F995="Schimmel",Abfalldokumentation!$G995="keinen Abnehmer/kein Schälpersonal"),"Div. Zipfel, ES ohne Verwendung",VLOOKUP(Abfalldokumentation!$E995,Produktgruppen!A:B,2,FALSE)),"-")))))))))))))))))))))))</f>
        <v>ABS</v>
      </c>
      <c r="E995" s="76" t="str">
        <f>IFERROR(VLOOKUP(Abfalldokumentation!$O995,Artikel!A:C,3,FALSE),Abfalldokumentation!$O995)</f>
        <v>ABS OLD-AMSTERDAM</v>
      </c>
      <c r="F995" s="76" t="str">
        <f>VLOOKUP(T995,'Liste Gründe'!A:D,2,FALSE)</f>
        <v>keinen Verwendungszweck</v>
      </c>
      <c r="G995" s="75" t="str">
        <f>IF(ISBLANK(V995),VLOOKUP(Abfalldokumentation!$P995,'Liste Gründe'!A:D,3,FALSE),V995)</f>
        <v>keinen Verwendungszweck</v>
      </c>
      <c r="H995" s="76" t="str">
        <f>IF(ISBLANK(Abfalldokumentation!$W995),"-",Abfalldokumentation!$W995)</f>
        <v>-</v>
      </c>
      <c r="I995" s="76">
        <f t="shared" si="106"/>
        <v>41</v>
      </c>
      <c r="J995" s="76" t="str">
        <f t="shared" si="107"/>
        <v>Produkte</v>
      </c>
      <c r="K995" s="76" t="str">
        <f t="shared" si="108"/>
        <v>BUs</v>
      </c>
      <c r="L995" s="76" t="str">
        <f t="shared" si="109"/>
        <v>Symptome</v>
      </c>
      <c r="M995" s="76">
        <f>IFERROR(VLOOKUP(Abfalldokumentation!$O995,Kennzahlen!S:V,3,FALSE)*Abfalldokumentation!$B995,"0")</f>
        <v>5.5000000000000005E-3</v>
      </c>
      <c r="N995" s="76" t="str">
        <f>IF(ISBLANK(Q995),VLOOKUP(Abfalldokumentation!$O995,'Linien - BU'!R:S,2,FALSE),Q995)</f>
        <v>BU4</v>
      </c>
      <c r="O995" s="77">
        <f t="shared" si="110"/>
        <v>29501039</v>
      </c>
      <c r="P995" s="77">
        <f t="shared" si="111"/>
        <v>61</v>
      </c>
      <c r="Q995" s="45" t="s">
        <v>9</v>
      </c>
      <c r="R995" s="46">
        <v>29501039</v>
      </c>
      <c r="S995" s="46">
        <v>55</v>
      </c>
      <c r="T995" s="46">
        <v>61</v>
      </c>
      <c r="U995" s="47">
        <v>44480</v>
      </c>
      <c r="V995" s="48"/>
      <c r="W995" s="46"/>
      <c r="X995" s="50" t="str">
        <f>IFERROR(VLOOKUP(Abfalldokumentation!$R995,Artikel!A:C,3,FALSE),Abfalldokumentation!$R995)</f>
        <v>ABS OLD-AMSTERDAM</v>
      </c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spans="1:40" ht="30" hidden="1" customHeight="1" x14ac:dyDescent="0.25">
      <c r="A996" s="78" t="str">
        <f>VLOOKUP(N996,'Linien - BU'!A:B,2,FALSE)</f>
        <v>BU4</v>
      </c>
      <c r="B996" s="79">
        <f t="shared" si="105"/>
        <v>21</v>
      </c>
      <c r="C996" s="80">
        <f>Abfalldokumentation!$U996</f>
        <v>44480</v>
      </c>
      <c r="D996" s="69" t="str">
        <f>IFERROR(IF(VLOOKUP(O996,'[1]Rohware 230'!$B:$C,2,FALSE)=0,"Rohware"),
IFERROR(IF(VLOOKUP(O996,[1]Sammelnr.!$B:$C,2,FALSE)=0,"Sammelnr. ungeschält ABS"),
IFERROR(IF(VLOOKUP(O996,[1]Sammelnr.!$E:$F,2,FALSE)=0,"Sammelnr. ungeschält VS"),
IFERROR(IF(VLOOKUP(O996,[1]Sammelnr.!$H:$I,2,FALSE)=0,"Sammelnr. geschält"),
IFERROR(IF(VLOOKUP(O996,[1]Offen!$B:$C,2,FALSE)=0,"Offen ungeschält ABS"),
IFERROR(IF(VLOOKUP(O996,[1]Offen!$E:$F,2,FALSE)=0,"Offen ungeschält VOS"),
IFERROR(IF(VLOOKUP(O996,[1]Offen!$H:$I,2,FALSE)=0,"Offen geschält RW"),
IFERROR(IF(VLOOKUP(O996,[1]Offen!$K:$L,2,FALSE)=0,"Offen vegan"),
IFERROR(IF(VLOOKUP(O996,[1]Offen!$N:$O,2,FALSE)=0,"Offen Zipfel"),
IFERROR(IF(VLOOKUP(O996,[1]Offen!$Q:$R,2,FALSE)=0,"Offen Endstücke"),
IFERROR(IF(VLOOKUP(O996,[1]Vakuumiert!$B:$C,2,FALSE)=0,"Vakuumierter VOS ungeschält"),
IFERROR(IF(VLOOKUP(O996,[1]Vakuumiert!$E:$F,2,FALSE)=0,"Vakuumierter ABS ungeschält"),
IFERROR(IF(VLOOKUP(O996,[1]Vakuumiert!$H:$I,2,FALSE)=0,"Vakuumierter VOS geschält"),
IFERROR(IF(VLOOKUP(O996,[1]Vakuumiert!$K:$L,2,FALSE)=0,"Vakuumierter VOS vegan"),
IFERROR(IF(VLOOKUP(O996,[1]Vakuumiert!$N:$O,2,FALSE)=0,"Vakuumierter VOS Zipfel"),
IFERROR(IF(VLOOKUP(O996,[1]Vakuumiert!$Q:$R,2,FALSE)=0,"Vakuumiert geschält"),
IFERROR(IF(VLOOKUP(O996,'[1]vakuumierte Fertigprodukte'!$B:$C,2,FALSE)=0,"Fertigprodukte"),
IFERROR(IF(VLOOKUP(O996,'[1]vakuumierte Fertigprodukte'!$E:$FI,2,FALSE)=0,"Vakuumierte Zipfel"),
IFERROR(IF(VLOOKUP(O996,[1]Wurste!$B:$C,2,FALSE)=0,"Räucherwürste"),
IFERROR(IF(VLOOKUP(O996,[1]Wurste!$E:$F,2,FALSE)=0,"URW/URGW Wurst"),
IFERROR(IF(VLOOKUP(O996,[1]Wurste!$H:$I,2,FALSE)=0,"HF-Wurst Vegan"),
IFERROR(IF(VLOOKUP(O996,[1]Wurste!$K:$L,2,FALSE)=0,"320er ohne Würste"),
IFERROR(IF(AND(OR(Abfalldokumentation!$A996="BU3",Abfalldokumentation!$A996="Verkauf"),Abfalldokumentation!$F996="Schimmel",Abfalldokumentation!$G996="keinen Abnehmer/kein Schälpersonal"),"Div. Zipfel, ES ohne Verwendung",VLOOKUP(Abfalldokumentation!$E996,Produktgruppen!A:B,2,FALSE)),"-")))))))))))))))))))))))</f>
        <v>ABS</v>
      </c>
      <c r="E996" s="81" t="str">
        <f>IFERROR(VLOOKUP(Abfalldokumentation!$O996,Artikel!A:C,3,FALSE),Abfalldokumentation!$O996)</f>
        <v>ABS OLD-AMSTERDAM</v>
      </c>
      <c r="F996" s="81" t="str">
        <f>VLOOKUP(T996,'Liste Gründe'!A:D,2,FALSE)</f>
        <v>keinen Verwendungszweck</v>
      </c>
      <c r="G996" s="80" t="str">
        <f>IF(ISBLANK(V996),VLOOKUP(Abfalldokumentation!$P996,'Liste Gründe'!A:D,3,FALSE),V996)</f>
        <v>keinen Verwendungszweck</v>
      </c>
      <c r="H996" s="81" t="str">
        <f>IF(ISBLANK(Abfalldokumentation!$W996),"-",Abfalldokumentation!$W996)</f>
        <v>-</v>
      </c>
      <c r="I996" s="81">
        <f t="shared" si="106"/>
        <v>41</v>
      </c>
      <c r="J996" s="81" t="str">
        <f t="shared" si="107"/>
        <v>Produkte</v>
      </c>
      <c r="K996" s="81" t="str">
        <f t="shared" si="108"/>
        <v>BUs</v>
      </c>
      <c r="L996" s="81" t="str">
        <f t="shared" si="109"/>
        <v>Symptome</v>
      </c>
      <c r="M996" s="81">
        <f>IFERROR(VLOOKUP(Abfalldokumentation!$O996,Kennzahlen!S:V,3,FALSE)*Abfalldokumentation!$B996,"0")</f>
        <v>2.1000000000000003E-3</v>
      </c>
      <c r="N996" s="81" t="str">
        <f>IF(ISBLANK(Q996),VLOOKUP(Abfalldokumentation!$O996,'Linien - BU'!R:S,2,FALSE),Q996)</f>
        <v>BU4</v>
      </c>
      <c r="O996" s="77">
        <f t="shared" si="110"/>
        <v>29501039</v>
      </c>
      <c r="P996" s="77">
        <f t="shared" si="111"/>
        <v>61</v>
      </c>
      <c r="Q996" s="39" t="s">
        <v>9</v>
      </c>
      <c r="R996" s="40">
        <v>29501039</v>
      </c>
      <c r="S996" s="40">
        <v>21</v>
      </c>
      <c r="T996" s="40">
        <v>61</v>
      </c>
      <c r="U996" s="41">
        <v>44480</v>
      </c>
      <c r="V996" s="42"/>
      <c r="W996" s="40"/>
      <c r="X996" s="44" t="str">
        <f>IFERROR(VLOOKUP(Abfalldokumentation!$R996,Artikel!A:C,3,FALSE),Abfalldokumentation!$R996)</f>
        <v>ABS OLD-AMSTERDAM</v>
      </c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spans="1:40" ht="30" hidden="1" customHeight="1" x14ac:dyDescent="0.25">
      <c r="A997" s="73" t="str">
        <f>VLOOKUP(N997,'Linien - BU'!A:B,2,FALSE)</f>
        <v>BU4</v>
      </c>
      <c r="B997" s="74">
        <f t="shared" si="105"/>
        <v>424</v>
      </c>
      <c r="C997" s="75">
        <f>Abfalldokumentation!$U997</f>
        <v>44480</v>
      </c>
      <c r="D997" s="69" t="str">
        <f>IFERROR(IF(VLOOKUP(O997,'[1]Rohware 230'!$B:$C,2,FALSE)=0,"Rohware"),
IFERROR(IF(VLOOKUP(O997,[1]Sammelnr.!$B:$C,2,FALSE)=0,"Sammelnr. ungeschält ABS"),
IFERROR(IF(VLOOKUP(O997,[1]Sammelnr.!$E:$F,2,FALSE)=0,"Sammelnr. ungeschält VS"),
IFERROR(IF(VLOOKUP(O997,[1]Sammelnr.!$H:$I,2,FALSE)=0,"Sammelnr. geschält"),
IFERROR(IF(VLOOKUP(O997,[1]Offen!$B:$C,2,FALSE)=0,"Offen ungeschält ABS"),
IFERROR(IF(VLOOKUP(O997,[1]Offen!$E:$F,2,FALSE)=0,"Offen ungeschält VOS"),
IFERROR(IF(VLOOKUP(O997,[1]Offen!$H:$I,2,FALSE)=0,"Offen geschält RW"),
IFERROR(IF(VLOOKUP(O997,[1]Offen!$K:$L,2,FALSE)=0,"Offen vegan"),
IFERROR(IF(VLOOKUP(O997,[1]Offen!$N:$O,2,FALSE)=0,"Offen Zipfel"),
IFERROR(IF(VLOOKUP(O997,[1]Offen!$Q:$R,2,FALSE)=0,"Offen Endstücke"),
IFERROR(IF(VLOOKUP(O997,[1]Vakuumiert!$B:$C,2,FALSE)=0,"Vakuumierter VOS ungeschält"),
IFERROR(IF(VLOOKUP(O997,[1]Vakuumiert!$E:$F,2,FALSE)=0,"Vakuumierter ABS ungeschält"),
IFERROR(IF(VLOOKUP(O997,[1]Vakuumiert!$H:$I,2,FALSE)=0,"Vakuumierter VOS geschält"),
IFERROR(IF(VLOOKUP(O997,[1]Vakuumiert!$K:$L,2,FALSE)=0,"Vakuumierter VOS vegan"),
IFERROR(IF(VLOOKUP(O997,[1]Vakuumiert!$N:$O,2,FALSE)=0,"Vakuumierter VOS Zipfel"),
IFERROR(IF(VLOOKUP(O997,[1]Vakuumiert!$Q:$R,2,FALSE)=0,"Vakuumiert geschält"),
IFERROR(IF(VLOOKUP(O997,'[1]vakuumierte Fertigprodukte'!$B:$C,2,FALSE)=0,"Fertigprodukte"),
IFERROR(IF(VLOOKUP(O997,'[1]vakuumierte Fertigprodukte'!$E:$FI,2,FALSE)=0,"Vakuumierte Zipfel"),
IFERROR(IF(VLOOKUP(O997,[1]Wurste!$B:$C,2,FALSE)=0,"Räucherwürste"),
IFERROR(IF(VLOOKUP(O997,[1]Wurste!$E:$F,2,FALSE)=0,"URW/URGW Wurst"),
IFERROR(IF(VLOOKUP(O997,[1]Wurste!$H:$I,2,FALSE)=0,"HF-Wurst Vegan"),
IFERROR(IF(VLOOKUP(O997,[1]Wurste!$K:$L,2,FALSE)=0,"320er ohne Würste"),
IFERROR(IF(AND(OR(Abfalldokumentation!$A997="BU3",Abfalldokumentation!$A997="Verkauf"),Abfalldokumentation!$F997="Schimmel",Abfalldokumentation!$G997="keinen Abnehmer/kein Schälpersonal"),"Div. Zipfel, ES ohne Verwendung",VLOOKUP(Abfalldokumentation!$E997,Produktgruppen!A:B,2,FALSE)),"-")))))))))))))))))))))))</f>
        <v>ABS</v>
      </c>
      <c r="E997" s="76" t="str">
        <f>IFERROR(VLOOKUP(Abfalldokumentation!$O997,Artikel!A:C,3,FALSE),Abfalldokumentation!$O997)</f>
        <v>ABS GOU-ROYAL</v>
      </c>
      <c r="F997" s="76" t="str">
        <f>VLOOKUP(T997,'Liste Gründe'!A:D,2,FALSE)</f>
        <v>Schimmel</v>
      </c>
      <c r="G997" s="75" t="str">
        <f>IF(ISBLANK(V997),VLOOKUP(Abfalldokumentation!$P997,'Liste Gründe'!A:D,3,FALSE),V997)</f>
        <v>gesammelt für möglichen Einsatz</v>
      </c>
      <c r="H997" s="76" t="str">
        <f>IF(ISBLANK(Abfalldokumentation!$W997),"-",Abfalldokumentation!$W997)</f>
        <v>-</v>
      </c>
      <c r="I997" s="76">
        <f t="shared" si="106"/>
        <v>41</v>
      </c>
      <c r="J997" s="76" t="str">
        <f t="shared" si="107"/>
        <v>Produkte</v>
      </c>
      <c r="K997" s="76" t="str">
        <f t="shared" si="108"/>
        <v>BUs</v>
      </c>
      <c r="L997" s="76" t="str">
        <f t="shared" si="109"/>
        <v>Symptome</v>
      </c>
      <c r="M997" s="76" t="str">
        <f>IFERROR(VLOOKUP(Abfalldokumentation!$O997,Kennzahlen!S:V,3,FALSE)*Abfalldokumentation!$B997,"0")</f>
        <v>0</v>
      </c>
      <c r="N997" s="76" t="str">
        <f>IF(ISBLANK(Q997),VLOOKUP(Abfalldokumentation!$O997,'Linien - BU'!R:S,2,FALSE),Q997)</f>
        <v>BU4</v>
      </c>
      <c r="O997" s="77">
        <f t="shared" si="110"/>
        <v>29501049</v>
      </c>
      <c r="P997" s="77">
        <f t="shared" si="111"/>
        <v>12</v>
      </c>
      <c r="Q997" s="45" t="s">
        <v>9</v>
      </c>
      <c r="R997" s="46">
        <v>29501049</v>
      </c>
      <c r="S997" s="46">
        <v>424</v>
      </c>
      <c r="T997" s="46">
        <v>12</v>
      </c>
      <c r="U997" s="47">
        <v>44480</v>
      </c>
      <c r="V997" s="99" t="s">
        <v>23</v>
      </c>
      <c r="W997" s="46"/>
      <c r="X997" s="50" t="str">
        <f>IFERROR(VLOOKUP(Abfalldokumentation!$R997,Artikel!A:C,3,FALSE),Abfalldokumentation!$R997)</f>
        <v>ABS GOU-ROYAL</v>
      </c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spans="1:40" ht="30" hidden="1" customHeight="1" x14ac:dyDescent="0.25">
      <c r="A998" s="78" t="str">
        <f>VLOOKUP(N998,'Linien - BU'!A:B,2,FALSE)</f>
        <v>Verkauf</v>
      </c>
      <c r="B998" s="79">
        <f t="shared" si="105"/>
        <v>474</v>
      </c>
      <c r="C998" s="80">
        <f>Abfalldokumentation!$U998</f>
        <v>44480</v>
      </c>
      <c r="D998" s="69" t="str">
        <f>IFERROR(IF(VLOOKUP(O998,'[1]Rohware 230'!$B:$C,2,FALSE)=0,"Rohware"),
IFERROR(IF(VLOOKUP(O998,[1]Sammelnr.!$B:$C,2,FALSE)=0,"Sammelnr. ungeschält ABS"),
IFERROR(IF(VLOOKUP(O998,[1]Sammelnr.!$E:$F,2,FALSE)=0,"Sammelnr. ungeschält VS"),
IFERROR(IF(VLOOKUP(O998,[1]Sammelnr.!$H:$I,2,FALSE)=0,"Sammelnr. geschält"),
IFERROR(IF(VLOOKUP(O998,[1]Offen!$B:$C,2,FALSE)=0,"Offen ungeschält ABS"),
IFERROR(IF(VLOOKUP(O998,[1]Offen!$E:$F,2,FALSE)=0,"Offen ungeschält VOS"),
IFERROR(IF(VLOOKUP(O998,[1]Offen!$H:$I,2,FALSE)=0,"Offen geschält RW"),
IFERROR(IF(VLOOKUP(O998,[1]Offen!$K:$L,2,FALSE)=0,"Offen vegan"),
IFERROR(IF(VLOOKUP(O998,[1]Offen!$N:$O,2,FALSE)=0,"Offen Zipfel"),
IFERROR(IF(VLOOKUP(O998,[1]Offen!$Q:$R,2,FALSE)=0,"Offen Endstücke"),
IFERROR(IF(VLOOKUP(O998,[1]Vakuumiert!$B:$C,2,FALSE)=0,"Vakuumierter VOS ungeschält"),
IFERROR(IF(VLOOKUP(O998,[1]Vakuumiert!$E:$F,2,FALSE)=0,"Vakuumierter ABS ungeschält"),
IFERROR(IF(VLOOKUP(O998,[1]Vakuumiert!$H:$I,2,FALSE)=0,"Vakuumierter VOS geschält"),
IFERROR(IF(VLOOKUP(O998,[1]Vakuumiert!$K:$L,2,FALSE)=0,"Vakuumierter VOS vegan"),
IFERROR(IF(VLOOKUP(O998,[1]Vakuumiert!$N:$O,2,FALSE)=0,"Vakuumierter VOS Zipfel"),
IFERROR(IF(VLOOKUP(O998,[1]Vakuumiert!$Q:$R,2,FALSE)=0,"Vakuumiert geschält"),
IFERROR(IF(VLOOKUP(O998,'[1]vakuumierte Fertigprodukte'!$B:$C,2,FALSE)=0,"Fertigprodukte"),
IFERROR(IF(VLOOKUP(O998,'[1]vakuumierte Fertigprodukte'!$E:$FI,2,FALSE)=0,"Vakuumierte Zipfel"),
IFERROR(IF(VLOOKUP(O998,[1]Wurste!$B:$C,2,FALSE)=0,"Räucherwürste"),
IFERROR(IF(VLOOKUP(O998,[1]Wurste!$E:$F,2,FALSE)=0,"URW/URGW Wurst"),
IFERROR(IF(VLOOKUP(O998,[1]Wurste!$H:$I,2,FALSE)=0,"HF-Wurst Vegan"),
IFERROR(IF(VLOOKUP(O998,[1]Wurste!$K:$L,2,FALSE)=0,"320er ohne Würste"),
IFERROR(IF(AND(OR(Abfalldokumentation!$A998="BU3",Abfalldokumentation!$A998="Verkauf"),Abfalldokumentation!$F998="Schimmel",Abfalldokumentation!$G998="keinen Abnehmer/kein Schälpersonal"),"Div. Zipfel, ES ohne Verwendung",VLOOKUP(Abfalldokumentation!$E998,Produktgruppen!A:B,2,FALSE)),"-")))))))))))))))))))))))</f>
        <v>Div. Zipfel, ES ohne Verwendung</v>
      </c>
      <c r="E998" s="81" t="str">
        <f>IFERROR(VLOOKUP(Abfalldokumentation!$O998,Artikel!A:C,3,FALSE),Abfalldokumentation!$O998)</f>
        <v>VOS GRW-SCHI-NAT ENDSTÜ</v>
      </c>
      <c r="F998" s="81" t="str">
        <f>VLOOKUP(T998,'Liste Gründe'!A:D,2,FALSE)</f>
        <v>Schimmel</v>
      </c>
      <c r="G998" s="80" t="str">
        <f>IF(ISBLANK(V998),VLOOKUP(Abfalldokumentation!$P998,'Liste Gründe'!A:D,3,FALSE),V998)</f>
        <v>keinen Abnehmer/kein Schälpersonal</v>
      </c>
      <c r="H998" s="81" t="str">
        <f>IF(ISBLANK(Abfalldokumentation!$W998),"-",Abfalldokumentation!$W998)</f>
        <v>-</v>
      </c>
      <c r="I998" s="81">
        <f t="shared" si="106"/>
        <v>41</v>
      </c>
      <c r="J998" s="81" t="str">
        <f t="shared" si="107"/>
        <v>Produkte</v>
      </c>
      <c r="K998" s="81" t="str">
        <f t="shared" si="108"/>
        <v>BUs</v>
      </c>
      <c r="L998" s="81" t="str">
        <f t="shared" si="109"/>
        <v>Symptome</v>
      </c>
      <c r="M998" s="81">
        <f>IFERROR(VLOOKUP(Abfalldokumentation!$O998,Kennzahlen!S:V,3,FALSE)*Abfalldokumentation!$B998,"0")</f>
        <v>237</v>
      </c>
      <c r="N998" s="81" t="str">
        <f>IF(ISBLANK(Q998),VLOOKUP(Abfalldokumentation!$O998,'Linien - BU'!R:S,2,FALSE),Q998)</f>
        <v>Verkauf</v>
      </c>
      <c r="O998" s="77">
        <f t="shared" si="110"/>
        <v>29501070</v>
      </c>
      <c r="P998" s="77">
        <f t="shared" si="111"/>
        <v>12</v>
      </c>
      <c r="Q998" s="39" t="s">
        <v>11</v>
      </c>
      <c r="R998" s="40">
        <v>29501070</v>
      </c>
      <c r="S998" s="40">
        <v>474</v>
      </c>
      <c r="T998" s="40">
        <v>12</v>
      </c>
      <c r="U998" s="41">
        <v>44480</v>
      </c>
      <c r="V998" s="42" t="s">
        <v>20</v>
      </c>
      <c r="W998" s="40"/>
      <c r="X998" s="44" t="str">
        <f>IFERROR(VLOOKUP(Abfalldokumentation!$R998,Artikel!A:C,3,FALSE),Abfalldokumentation!$R998)</f>
        <v>VOS GRW-SCHI-NAT ENDSTÜ</v>
      </c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spans="1:40" ht="30" hidden="1" customHeight="1" x14ac:dyDescent="0.25">
      <c r="A999" s="73" t="str">
        <f>VLOOKUP(N999,'Linien - BU'!A:B,2,FALSE)</f>
        <v>BU4</v>
      </c>
      <c r="B999" s="74">
        <f t="shared" si="105"/>
        <v>45</v>
      </c>
      <c r="C999" s="75">
        <f>Abfalldokumentation!$U999</f>
        <v>44480</v>
      </c>
      <c r="D999" s="69" t="str">
        <f>IFERROR(IF(VLOOKUP(O999,'[1]Rohware 230'!$B:$C,2,FALSE)=0,"Rohware"),
IFERROR(IF(VLOOKUP(O999,[1]Sammelnr.!$B:$C,2,FALSE)=0,"Sammelnr. ungeschält ABS"),
IFERROR(IF(VLOOKUP(O999,[1]Sammelnr.!$E:$F,2,FALSE)=0,"Sammelnr. ungeschält VS"),
IFERROR(IF(VLOOKUP(O999,[1]Sammelnr.!$H:$I,2,FALSE)=0,"Sammelnr. geschält"),
IFERROR(IF(VLOOKUP(O999,[1]Offen!$B:$C,2,FALSE)=0,"Offen ungeschält ABS"),
IFERROR(IF(VLOOKUP(O999,[1]Offen!$E:$F,2,FALSE)=0,"Offen ungeschält VOS"),
IFERROR(IF(VLOOKUP(O999,[1]Offen!$H:$I,2,FALSE)=0,"Offen geschält RW"),
IFERROR(IF(VLOOKUP(O999,[1]Offen!$K:$L,2,FALSE)=0,"Offen vegan"),
IFERROR(IF(VLOOKUP(O999,[1]Offen!$N:$O,2,FALSE)=0,"Offen Zipfel"),
IFERROR(IF(VLOOKUP(O999,[1]Offen!$Q:$R,2,FALSE)=0,"Offen Endstücke"),
IFERROR(IF(VLOOKUP(O999,[1]Vakuumiert!$B:$C,2,FALSE)=0,"Vakuumierter VOS ungeschält"),
IFERROR(IF(VLOOKUP(O999,[1]Vakuumiert!$E:$F,2,FALSE)=0,"Vakuumierter ABS ungeschält"),
IFERROR(IF(VLOOKUP(O999,[1]Vakuumiert!$H:$I,2,FALSE)=0,"Vakuumierter VOS geschält"),
IFERROR(IF(VLOOKUP(O999,[1]Vakuumiert!$K:$L,2,FALSE)=0,"Vakuumierter VOS vegan"),
IFERROR(IF(VLOOKUP(O999,[1]Vakuumiert!$N:$O,2,FALSE)=0,"Vakuumierter VOS Zipfel"),
IFERROR(IF(VLOOKUP(O999,[1]Vakuumiert!$Q:$R,2,FALSE)=0,"Vakuumiert geschält"),
IFERROR(IF(VLOOKUP(O999,'[1]vakuumierte Fertigprodukte'!$B:$C,2,FALSE)=0,"Fertigprodukte"),
IFERROR(IF(VLOOKUP(O999,'[1]vakuumierte Fertigprodukte'!$E:$FI,2,FALSE)=0,"Vakuumierte Zipfel"),
IFERROR(IF(VLOOKUP(O999,[1]Wurste!$B:$C,2,FALSE)=0,"Räucherwürste"),
IFERROR(IF(VLOOKUP(O999,[1]Wurste!$E:$F,2,FALSE)=0,"URW/URGW Wurst"),
IFERROR(IF(VLOOKUP(O999,[1]Wurste!$H:$I,2,FALSE)=0,"HF-Wurst Vegan"),
IFERROR(IF(VLOOKUP(O999,[1]Wurste!$K:$L,2,FALSE)=0,"320er ohne Würste"),
IFERROR(IF(AND(OR(Abfalldokumentation!$A999="BU3",Abfalldokumentation!$A999="Verkauf"),Abfalldokumentation!$F999="Schimmel",Abfalldokumentation!$G999="keinen Abnehmer/kein Schälpersonal"),"Div. Zipfel, ES ohne Verwendung",VLOOKUP(Abfalldokumentation!$E999,Produktgruppen!A:B,2,FALSE)),"-")))))))))))))))))))))))</f>
        <v>ABS</v>
      </c>
      <c r="E999" s="76" t="str">
        <f>IFERROR(VLOOKUP(Abfalldokumentation!$O999,Artikel!A:C,3,FALSE),Abfalldokumentation!$O999)</f>
        <v>ABS Simmentaler</v>
      </c>
      <c r="F999" s="76" t="str">
        <f>VLOOKUP(T999,'Liste Gründe'!A:D,2,FALSE)</f>
        <v>keinen Verwendungszweck</v>
      </c>
      <c r="G999" s="75" t="str">
        <f>IF(ISBLANK(V999),VLOOKUP(Abfalldokumentation!$P999,'Liste Gründe'!A:D,3,FALSE),V999)</f>
        <v>keinen Verwendungszweck</v>
      </c>
      <c r="H999" s="76" t="str">
        <f>IF(ISBLANK(Abfalldokumentation!$W999),"-",Abfalldokumentation!$W999)</f>
        <v>-</v>
      </c>
      <c r="I999" s="76">
        <f t="shared" si="106"/>
        <v>41</v>
      </c>
      <c r="J999" s="76" t="str">
        <f t="shared" si="107"/>
        <v>Produkte</v>
      </c>
      <c r="K999" s="76" t="str">
        <f t="shared" si="108"/>
        <v>BUs</v>
      </c>
      <c r="L999" s="76" t="str">
        <f t="shared" si="109"/>
        <v>Symptome</v>
      </c>
      <c r="M999" s="76">
        <f>IFERROR(VLOOKUP(Abfalldokumentation!$O999,Kennzahlen!S:V,3,FALSE)*Abfalldokumentation!$B999,"0")</f>
        <v>0.45</v>
      </c>
      <c r="N999" s="76" t="str">
        <f>IF(ISBLANK(Q999),VLOOKUP(Abfalldokumentation!$O999,'Linien - BU'!R:S,2,FALSE),Q999)</f>
        <v>BU4</v>
      </c>
      <c r="O999" s="77">
        <f t="shared" si="110"/>
        <v>29501099</v>
      </c>
      <c r="P999" s="77">
        <f t="shared" si="111"/>
        <v>61</v>
      </c>
      <c r="Q999" s="45" t="s">
        <v>9</v>
      </c>
      <c r="R999" s="46">
        <v>29501099</v>
      </c>
      <c r="S999" s="46">
        <v>45</v>
      </c>
      <c r="T999" s="46">
        <v>61</v>
      </c>
      <c r="U999" s="47">
        <v>44480</v>
      </c>
      <c r="V999" s="48"/>
      <c r="W999" s="46"/>
      <c r="X999" s="50" t="str">
        <f>IFERROR(VLOOKUP(Abfalldokumentation!$R999,Artikel!A:C,3,FALSE),Abfalldokumentation!$R999)</f>
        <v>ABS Simmentaler</v>
      </c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spans="1:40" ht="30" hidden="1" customHeight="1" x14ac:dyDescent="0.25">
      <c r="A1000" s="78" t="str">
        <f>VLOOKUP(N1000,'Linien - BU'!A:B,2,FALSE)</f>
        <v>BU1</v>
      </c>
      <c r="B1000" s="79">
        <f t="shared" si="105"/>
        <v>160</v>
      </c>
      <c r="C1000" s="80">
        <f>Abfalldokumentation!$U1000</f>
        <v>44480</v>
      </c>
      <c r="D1000" s="69" t="str">
        <f>IFERROR(IF(VLOOKUP(O1000,'[1]Rohware 230'!$B:$C,2,FALSE)=0,"Rohware"),
IFERROR(IF(VLOOKUP(O1000,[1]Sammelnr.!$B:$C,2,FALSE)=0,"Sammelnr. ungeschält ABS"),
IFERROR(IF(VLOOKUP(O1000,[1]Sammelnr.!$E:$F,2,FALSE)=0,"Sammelnr. ungeschält VS"),
IFERROR(IF(VLOOKUP(O1000,[1]Sammelnr.!$H:$I,2,FALSE)=0,"Sammelnr. geschält"),
IFERROR(IF(VLOOKUP(O1000,[1]Offen!$B:$C,2,FALSE)=0,"Offen ungeschält ABS"),
IFERROR(IF(VLOOKUP(O1000,[1]Offen!$E:$F,2,FALSE)=0,"Offen ungeschält VOS"),
IFERROR(IF(VLOOKUP(O1000,[1]Offen!$H:$I,2,FALSE)=0,"Offen geschält RW"),
IFERROR(IF(VLOOKUP(O1000,[1]Offen!$K:$L,2,FALSE)=0,"Offen vegan"),
IFERROR(IF(VLOOKUP(O1000,[1]Offen!$N:$O,2,FALSE)=0,"Offen Zipfel"),
IFERROR(IF(VLOOKUP(O1000,[1]Offen!$Q:$R,2,FALSE)=0,"Offen Endstücke"),
IFERROR(IF(VLOOKUP(O1000,[1]Vakuumiert!$B:$C,2,FALSE)=0,"Vakuumierter VOS ungeschält"),
IFERROR(IF(VLOOKUP(O1000,[1]Vakuumiert!$E:$F,2,FALSE)=0,"Vakuumierter ABS ungeschält"),
IFERROR(IF(VLOOKUP(O1000,[1]Vakuumiert!$H:$I,2,FALSE)=0,"Vakuumierter VOS geschält"),
IFERROR(IF(VLOOKUP(O1000,[1]Vakuumiert!$K:$L,2,FALSE)=0,"Vakuumierter VOS vegan"),
IFERROR(IF(VLOOKUP(O1000,[1]Vakuumiert!$N:$O,2,FALSE)=0,"Vakuumierter VOS Zipfel"),
IFERROR(IF(VLOOKUP(O1000,[1]Vakuumiert!$Q:$R,2,FALSE)=0,"Vakuumiert geschält"),
IFERROR(IF(VLOOKUP(O1000,'[1]vakuumierte Fertigprodukte'!$B:$C,2,FALSE)=0,"Fertigprodukte"),
IFERROR(IF(VLOOKUP(O1000,'[1]vakuumierte Fertigprodukte'!$E:$FI,2,FALSE)=0,"Vakuumierte Zipfel"),
IFERROR(IF(VLOOKUP(O1000,[1]Wurste!$B:$C,2,FALSE)=0,"Räucherwürste"),
IFERROR(IF(VLOOKUP(O1000,[1]Wurste!$E:$F,2,FALSE)=0,"URW/URGW Wurst"),
IFERROR(IF(VLOOKUP(O1000,[1]Wurste!$H:$I,2,FALSE)=0,"HF-Wurst Vegan"),
IFERROR(IF(VLOOKUP(O1000,[1]Wurste!$K:$L,2,FALSE)=0,"320er ohne Würste"),
IFERROR(IF(AND(OR(Abfalldokumentation!$A1000="BU3",Abfalldokumentation!$A1000="Verkauf"),Abfalldokumentation!$F1000="Schimmel",Abfalldokumentation!$G1000="keinen Abnehmer/kein Schälpersonal"),"Div. Zipfel, ES ohne Verwendung",VLOOKUP(Abfalldokumentation!$E1000,Produktgruppen!A:B,2,FALSE)),"-")))))))))))))))))))))))</f>
        <v>ABS</v>
      </c>
      <c r="E1000" s="81" t="str">
        <f>IFERROR(VLOOKUP(Abfalldokumentation!$O1000,Artikel!A:C,3,FALSE),Abfalldokumentation!$O1000)</f>
        <v>ABS 45-48% Konventionel</v>
      </c>
      <c r="F1000" s="81" t="str">
        <f>VLOOKUP(T1000,'Liste Gründe'!A:D,2,FALSE)</f>
        <v>Qualitätsprobleme</v>
      </c>
      <c r="G1000" s="80" t="str">
        <f>IF(ISBLANK(V1000),VLOOKUP(Abfalldokumentation!$P1000,'Liste Gründe'!A:D,3,FALSE),V1000)</f>
        <v>Produkt durchwässert</v>
      </c>
      <c r="H1000" s="81" t="str">
        <f>IF(ISBLANK(Abfalldokumentation!$W1000),"-",Abfalldokumentation!$W1000)</f>
        <v>-</v>
      </c>
      <c r="I1000" s="81">
        <f t="shared" si="106"/>
        <v>41</v>
      </c>
      <c r="J1000" s="81" t="str">
        <f t="shared" si="107"/>
        <v>Produkte</v>
      </c>
      <c r="K1000" s="81" t="str">
        <f t="shared" si="108"/>
        <v>BUs</v>
      </c>
      <c r="L1000" s="81" t="str">
        <f t="shared" si="109"/>
        <v>Symptome</v>
      </c>
      <c r="M1000" s="81">
        <f>IFERROR(VLOOKUP(Abfalldokumentation!$O1000,Kennzahlen!S:V,3,FALSE)*Abfalldokumentation!$B1000,"0")</f>
        <v>322.81599999999997</v>
      </c>
      <c r="N1000" s="81" t="str">
        <f>IF(ISBLANK(Q1000),VLOOKUP(Abfalldokumentation!$O1000,'Linien - BU'!R:S,2,FALSE),Q1000)</f>
        <v>Schmelze</v>
      </c>
      <c r="O1000" s="77">
        <f t="shared" si="110"/>
        <v>29600004</v>
      </c>
      <c r="P1000" s="77">
        <f t="shared" si="111"/>
        <v>43</v>
      </c>
      <c r="Q1000" s="39" t="s">
        <v>184</v>
      </c>
      <c r="R1000" s="40">
        <v>29600004</v>
      </c>
      <c r="S1000" s="40">
        <v>160</v>
      </c>
      <c r="T1000" s="40">
        <v>43</v>
      </c>
      <c r="U1000" s="41">
        <v>44480</v>
      </c>
      <c r="V1000" s="42"/>
      <c r="W1000" s="40"/>
      <c r="X1000" s="44" t="str">
        <f>IFERROR(VLOOKUP(Abfalldokumentation!$R1000,Artikel!A:C,3,FALSE),Abfalldokumentation!$R1000)</f>
        <v>ABS 45-48% Konventionel</v>
      </c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  <row r="1001" spans="1:40" ht="30" hidden="1" customHeight="1" x14ac:dyDescent="0.25">
      <c r="A1001" s="73" t="str">
        <f>VLOOKUP(N1001,'Linien - BU'!A:B,2,FALSE)</f>
        <v>BU3</v>
      </c>
      <c r="B1001" s="74">
        <f t="shared" si="105"/>
        <v>369</v>
      </c>
      <c r="C1001" s="75">
        <f>Abfalldokumentation!$U1001</f>
        <v>44480</v>
      </c>
      <c r="D1001" s="69" t="str">
        <f>IFERROR(IF(VLOOKUP(O1001,'[1]Rohware 230'!$B:$C,2,FALSE)=0,"Rohware"),
IFERROR(IF(VLOOKUP(O1001,[1]Sammelnr.!$B:$C,2,FALSE)=0,"Sammelnr. ungeschält ABS"),
IFERROR(IF(VLOOKUP(O1001,[1]Sammelnr.!$E:$F,2,FALSE)=0,"Sammelnr. ungeschält VS"),
IFERROR(IF(VLOOKUP(O1001,[1]Sammelnr.!$H:$I,2,FALSE)=0,"Sammelnr. geschält"),
IFERROR(IF(VLOOKUP(O1001,[1]Offen!$B:$C,2,FALSE)=0,"Offen ungeschält ABS"),
IFERROR(IF(VLOOKUP(O1001,[1]Offen!$E:$F,2,FALSE)=0,"Offen ungeschält VOS"),
IFERROR(IF(VLOOKUP(O1001,[1]Offen!$H:$I,2,FALSE)=0,"Offen geschält RW"),
IFERROR(IF(VLOOKUP(O1001,[1]Offen!$K:$L,2,FALSE)=0,"Offen vegan"),
IFERROR(IF(VLOOKUP(O1001,[1]Offen!$N:$O,2,FALSE)=0,"Offen Zipfel"),
IFERROR(IF(VLOOKUP(O1001,[1]Offen!$Q:$R,2,FALSE)=0,"Offen Endstücke"),
IFERROR(IF(VLOOKUP(O1001,[1]Vakuumiert!$B:$C,2,FALSE)=0,"Vakuumierter VOS ungeschält"),
IFERROR(IF(VLOOKUP(O1001,[1]Vakuumiert!$E:$F,2,FALSE)=0,"Vakuumierter ABS ungeschält"),
IFERROR(IF(VLOOKUP(O1001,[1]Vakuumiert!$H:$I,2,FALSE)=0,"Vakuumierter VOS geschält"),
IFERROR(IF(VLOOKUP(O1001,[1]Vakuumiert!$K:$L,2,FALSE)=0,"Vakuumierter VOS vegan"),
IFERROR(IF(VLOOKUP(O1001,[1]Vakuumiert!$N:$O,2,FALSE)=0,"Vakuumierter VOS Zipfel"),
IFERROR(IF(VLOOKUP(O1001,[1]Vakuumiert!$Q:$R,2,FALSE)=0,"Vakuumiert geschält"),
IFERROR(IF(VLOOKUP(O1001,'[1]vakuumierte Fertigprodukte'!$B:$C,2,FALSE)=0,"Fertigprodukte"),
IFERROR(IF(VLOOKUP(O1001,'[1]vakuumierte Fertigprodukte'!$E:$FI,2,FALSE)=0,"Vakuumierte Zipfel"),
IFERROR(IF(VLOOKUP(O1001,[1]Wurste!$B:$C,2,FALSE)=0,"Räucherwürste"),
IFERROR(IF(VLOOKUP(O1001,[1]Wurste!$E:$F,2,FALSE)=0,"URW/URGW Wurst"),
IFERROR(IF(VLOOKUP(O1001,[1]Wurste!$H:$I,2,FALSE)=0,"HF-Wurst Vegan"),
IFERROR(IF(VLOOKUP(O1001,[1]Wurste!$K:$L,2,FALSE)=0,"320er ohne Würste"),
IFERROR(IF(AND(OR(Abfalldokumentation!$A1001="BU3",Abfalldokumentation!$A1001="Verkauf"),Abfalldokumentation!$F1001="Schimmel",Abfalldokumentation!$G1001="keinen Abnehmer/kein Schälpersonal"),"Div. Zipfel, ES ohne Verwendung",VLOOKUP(Abfalldokumentation!$E1001,Produktgruppen!A:B,2,FALSE)),"-")))))))))))))))))))))))</f>
        <v>vegan</v>
      </c>
      <c r="E1001" s="76" t="str">
        <f>IFERROR(VLOOKUP(Abfalldokumentation!$O1001,Artikel!A:C,3,FALSE),Abfalldokumentation!$O1001)</f>
        <v>VOS VEG-SCH MILD</v>
      </c>
      <c r="F1001" s="76" t="str">
        <f>VLOOKUP(T1001,'Liste Gründe'!A:D,2,FALSE)</f>
        <v>keinen Verwendungszweck</v>
      </c>
      <c r="G1001" s="75" t="str">
        <f>IF(ISBLANK(V1001),VLOOKUP(Abfalldokumentation!$P1001,'Liste Gründe'!A:D,3,FALSE),V1001)</f>
        <v>VOS &gt; Einsatz (vegan)</v>
      </c>
      <c r="H1001" s="76" t="str">
        <f>IF(ISBLANK(Abfalldokumentation!$W1001),"-",Abfalldokumentation!$W1001)</f>
        <v>-</v>
      </c>
      <c r="I1001" s="76">
        <f t="shared" si="106"/>
        <v>41</v>
      </c>
      <c r="J1001" s="76" t="str">
        <f t="shared" si="107"/>
        <v>Produkte</v>
      </c>
      <c r="K1001" s="76" t="str">
        <f t="shared" si="108"/>
        <v>BUs</v>
      </c>
      <c r="L1001" s="76" t="str">
        <f t="shared" si="109"/>
        <v>Symptome</v>
      </c>
      <c r="M1001" s="76">
        <f>IFERROR(VLOOKUP(Abfalldokumentation!$O1001,Kennzahlen!S:V,3,FALSE)*Abfalldokumentation!$B1001,"0")</f>
        <v>184.5</v>
      </c>
      <c r="N1001" s="76" t="str">
        <f>IF(ISBLANK(Q1001),VLOOKUP(Abfalldokumentation!$O1001,'Linien - BU'!R:S,2,FALSE),Q1001)</f>
        <v>BU3</v>
      </c>
      <c r="O1001" s="77">
        <f t="shared" si="110"/>
        <v>29900002</v>
      </c>
      <c r="P1001" s="77">
        <f t="shared" si="111"/>
        <v>61</v>
      </c>
      <c r="Q1001" s="45" t="s">
        <v>8</v>
      </c>
      <c r="R1001" s="46">
        <v>29900002</v>
      </c>
      <c r="S1001" s="46">
        <v>369</v>
      </c>
      <c r="T1001" s="46">
        <v>61</v>
      </c>
      <c r="U1001" s="47">
        <v>44480</v>
      </c>
      <c r="V1001" s="42" t="s">
        <v>35</v>
      </c>
      <c r="W1001" s="46"/>
      <c r="X1001" s="50" t="str">
        <f>IFERROR(VLOOKUP(Abfalldokumentation!$R1001,Artikel!A:C,3,FALSE),Abfalldokumentation!$R1001)</f>
        <v>VOS VEG-SCH MILD</v>
      </c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</row>
    <row r="1002" spans="1:40" ht="30" hidden="1" customHeight="1" x14ac:dyDescent="0.25">
      <c r="A1002" s="78" t="str">
        <f>VLOOKUP(N1002,'Linien - BU'!A:B,2,FALSE)</f>
        <v>BU4</v>
      </c>
      <c r="B1002" s="79">
        <f t="shared" si="105"/>
        <v>246</v>
      </c>
      <c r="C1002" s="80">
        <f>Abfalldokumentation!$U1002</f>
        <v>44480</v>
      </c>
      <c r="D1002" s="69" t="str">
        <f>IFERROR(IF(VLOOKUP(O1002,'[1]Rohware 230'!$B:$C,2,FALSE)=0,"Rohware"),
IFERROR(IF(VLOOKUP(O1002,[1]Sammelnr.!$B:$C,2,FALSE)=0,"Sammelnr. ungeschält ABS"),
IFERROR(IF(VLOOKUP(O1002,[1]Sammelnr.!$E:$F,2,FALSE)=0,"Sammelnr. ungeschält VS"),
IFERROR(IF(VLOOKUP(O1002,[1]Sammelnr.!$H:$I,2,FALSE)=0,"Sammelnr. geschält"),
IFERROR(IF(VLOOKUP(O1002,[1]Offen!$B:$C,2,FALSE)=0,"Offen ungeschält ABS"),
IFERROR(IF(VLOOKUP(O1002,[1]Offen!$E:$F,2,FALSE)=0,"Offen ungeschält VOS"),
IFERROR(IF(VLOOKUP(O1002,[1]Offen!$H:$I,2,FALSE)=0,"Offen geschält RW"),
IFERROR(IF(VLOOKUP(O1002,[1]Offen!$K:$L,2,FALSE)=0,"Offen vegan"),
IFERROR(IF(VLOOKUP(O1002,[1]Offen!$N:$O,2,FALSE)=0,"Offen Zipfel"),
IFERROR(IF(VLOOKUP(O1002,[1]Offen!$Q:$R,2,FALSE)=0,"Offen Endstücke"),
IFERROR(IF(VLOOKUP(O1002,[1]Vakuumiert!$B:$C,2,FALSE)=0,"Vakuumierter VOS ungeschält"),
IFERROR(IF(VLOOKUP(O1002,[1]Vakuumiert!$E:$F,2,FALSE)=0,"Vakuumierter ABS ungeschält"),
IFERROR(IF(VLOOKUP(O1002,[1]Vakuumiert!$H:$I,2,FALSE)=0,"Vakuumierter VOS geschält"),
IFERROR(IF(VLOOKUP(O1002,[1]Vakuumiert!$K:$L,2,FALSE)=0,"Vakuumierter VOS vegan"),
IFERROR(IF(VLOOKUP(O1002,[1]Vakuumiert!$N:$O,2,FALSE)=0,"Vakuumierter VOS Zipfel"),
IFERROR(IF(VLOOKUP(O1002,[1]Vakuumiert!$Q:$R,2,FALSE)=0,"Vakuumiert geschält"),
IFERROR(IF(VLOOKUP(O1002,'[1]vakuumierte Fertigprodukte'!$B:$C,2,FALSE)=0,"Fertigprodukte"),
IFERROR(IF(VLOOKUP(O1002,'[1]vakuumierte Fertigprodukte'!$E:$FI,2,FALSE)=0,"Vakuumierte Zipfel"),
IFERROR(IF(VLOOKUP(O1002,[1]Wurste!$B:$C,2,FALSE)=0,"Räucherwürste"),
IFERROR(IF(VLOOKUP(O1002,[1]Wurste!$E:$F,2,FALSE)=0,"URW/URGW Wurst"),
IFERROR(IF(VLOOKUP(O1002,[1]Wurste!$H:$I,2,FALSE)=0,"HF-Wurst Vegan"),
IFERROR(IF(VLOOKUP(O1002,[1]Wurste!$K:$L,2,FALSE)=0,"320er ohne Würste"),
IFERROR(IF(AND(OR(Abfalldokumentation!$A1002="BU3",Abfalldokumentation!$A1002="Verkauf"),Abfalldokumentation!$F1002="Schimmel",Abfalldokumentation!$G1002="keinen Abnehmer/kein Schälpersonal"),"Div. Zipfel, ES ohne Verwendung",VLOOKUP(Abfalldokumentation!$E1002,Produktgruppen!A:B,2,FALSE)),"-")))))))))))))))))))))))</f>
        <v>ABS</v>
      </c>
      <c r="E1002" s="81" t="str">
        <f>IFERROR(VLOOKUP(Abfalldokumentation!$O1002,Artikel!A:C,3,FALSE),Abfalldokumentation!$O1002)</f>
        <v>ABS JARLSBERG-VAKU</v>
      </c>
      <c r="F1002" s="81" t="str">
        <f>VLOOKUP(T1002,'Liste Gründe'!A:D,2,FALSE)</f>
        <v>Schimmel</v>
      </c>
      <c r="G1002" s="80" t="str">
        <f>IF(ISBLANK(V1002),VLOOKUP(Abfalldokumentation!$P1002,'Liste Gründe'!A:D,3,FALSE),V1002)</f>
        <v>gesammelt für möglichen Einsatz</v>
      </c>
      <c r="H1002" s="81" t="str">
        <f>IF(ISBLANK(Abfalldokumentation!$W1002),"-",Abfalldokumentation!$W1002)</f>
        <v>-</v>
      </c>
      <c r="I1002" s="81">
        <f t="shared" si="106"/>
        <v>41</v>
      </c>
      <c r="J1002" s="81" t="str">
        <f t="shared" si="107"/>
        <v>Produkte</v>
      </c>
      <c r="K1002" s="81" t="str">
        <f t="shared" si="108"/>
        <v>BUs</v>
      </c>
      <c r="L1002" s="81" t="str">
        <f t="shared" si="109"/>
        <v>Symptome</v>
      </c>
      <c r="M1002" s="81" t="str">
        <f>IFERROR(VLOOKUP(Abfalldokumentation!$O1002,Kennzahlen!S:V,3,FALSE)*Abfalldokumentation!$B1002,"0")</f>
        <v>0</v>
      </c>
      <c r="N1002" s="81" t="str">
        <f>IF(ISBLANK(Q1002),VLOOKUP(Abfalldokumentation!$O1002,'Linien - BU'!R:S,2,FALSE),Q1002)</f>
        <v>BU4</v>
      </c>
      <c r="O1002" s="77">
        <f t="shared" si="110"/>
        <v>49500192</v>
      </c>
      <c r="P1002" s="77">
        <f t="shared" si="111"/>
        <v>12</v>
      </c>
      <c r="Q1002" s="39" t="s">
        <v>9</v>
      </c>
      <c r="R1002" s="40">
        <v>49500192</v>
      </c>
      <c r="S1002" s="40">
        <v>246</v>
      </c>
      <c r="T1002" s="40">
        <v>12</v>
      </c>
      <c r="U1002" s="41">
        <v>44480</v>
      </c>
      <c r="V1002" s="99" t="s">
        <v>23</v>
      </c>
      <c r="W1002" s="40"/>
      <c r="X1002" s="44" t="str">
        <f>IFERROR(VLOOKUP(Abfalldokumentation!$R1002,Artikel!A:C,3,FALSE),Abfalldokumentation!$R1002)</f>
        <v>ABS JARLSBERG-VAKU</v>
      </c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</row>
    <row r="1003" spans="1:40" ht="30" hidden="1" customHeight="1" x14ac:dyDescent="0.25">
      <c r="A1003" s="73" t="str">
        <f>VLOOKUP(N1003,'Linien - BU'!A:B,2,FALSE)</f>
        <v>BU2</v>
      </c>
      <c r="B1003" s="74">
        <f t="shared" si="105"/>
        <v>60</v>
      </c>
      <c r="C1003" s="75">
        <f>Abfalldokumentation!$U1003</f>
        <v>44480</v>
      </c>
      <c r="D1003" s="69" t="str">
        <f>IFERROR(IF(VLOOKUP(O1003,'[1]Rohware 230'!$B:$C,2,FALSE)=0,"Rohware"),
IFERROR(IF(VLOOKUP(O1003,[1]Sammelnr.!$B:$C,2,FALSE)=0,"Sammelnr. ungeschält ABS"),
IFERROR(IF(VLOOKUP(O1003,[1]Sammelnr.!$E:$F,2,FALSE)=0,"Sammelnr. ungeschält VS"),
IFERROR(IF(VLOOKUP(O1003,[1]Sammelnr.!$H:$I,2,FALSE)=0,"Sammelnr. geschält"),
IFERROR(IF(VLOOKUP(O1003,[1]Offen!$B:$C,2,FALSE)=0,"Offen ungeschält ABS"),
IFERROR(IF(VLOOKUP(O1003,[1]Offen!$E:$F,2,FALSE)=0,"Offen ungeschält VOS"),
IFERROR(IF(VLOOKUP(O1003,[1]Offen!$H:$I,2,FALSE)=0,"Offen geschält RW"),
IFERROR(IF(VLOOKUP(O1003,[1]Offen!$K:$L,2,FALSE)=0,"Offen vegan"),
IFERROR(IF(VLOOKUP(O1003,[1]Offen!$N:$O,2,FALSE)=0,"Offen Zipfel"),
IFERROR(IF(VLOOKUP(O1003,[1]Offen!$Q:$R,2,FALSE)=0,"Offen Endstücke"),
IFERROR(IF(VLOOKUP(O1003,[1]Vakuumiert!$B:$C,2,FALSE)=0,"Vakuumierter VOS ungeschält"),
IFERROR(IF(VLOOKUP(O1003,[1]Vakuumiert!$E:$F,2,FALSE)=0,"Vakuumierter ABS ungeschält"),
IFERROR(IF(VLOOKUP(O1003,[1]Vakuumiert!$H:$I,2,FALSE)=0,"Vakuumierter VOS geschält"),
IFERROR(IF(VLOOKUP(O1003,[1]Vakuumiert!$K:$L,2,FALSE)=0,"Vakuumierter VOS vegan"),
IFERROR(IF(VLOOKUP(O1003,[1]Vakuumiert!$N:$O,2,FALSE)=0,"Vakuumierter VOS Zipfel"),
IFERROR(IF(VLOOKUP(O1003,[1]Vakuumiert!$Q:$R,2,FALSE)=0,"Vakuumiert geschält"),
IFERROR(IF(VLOOKUP(O1003,'[1]vakuumierte Fertigprodukte'!$B:$C,2,FALSE)=0,"Fertigprodukte"),
IFERROR(IF(VLOOKUP(O1003,'[1]vakuumierte Fertigprodukte'!$E:$FI,2,FALSE)=0,"Vakuumierte Zipfel"),
IFERROR(IF(VLOOKUP(O1003,[1]Wurste!$B:$C,2,FALSE)=0,"Räucherwürste"),
IFERROR(IF(VLOOKUP(O1003,[1]Wurste!$E:$F,2,FALSE)=0,"URW/URGW Wurst"),
IFERROR(IF(VLOOKUP(O1003,[1]Wurste!$H:$I,2,FALSE)=0,"HF-Wurst Vegan"),
IFERROR(IF(VLOOKUP(O1003,[1]Wurste!$K:$L,2,FALSE)=0,"320er ohne Würste"),
IFERROR(IF(AND(OR(Abfalldokumentation!$A1003="BU3",Abfalldokumentation!$A1003="Verkauf"),Abfalldokumentation!$F1003="Schimmel",Abfalldokumentation!$G1003="keinen Abnehmer/kein Schälpersonal"),"Div. Zipfel, ES ohne Verwendung",VLOOKUP(Abfalldokumentation!$E1003,Produktgruppen!A:B,2,FALSE)),"-")))))))))))))))))))))))</f>
        <v>Rohware</v>
      </c>
      <c r="E1003" s="76" t="str">
        <f>IFERROR(VLOOKUP(Abfalldokumentation!$O1003,Artikel!A:C,3,FALSE),Abfalldokumentation!$O1003)</f>
        <v>Blöcke</v>
      </c>
      <c r="F1003" s="76" t="str">
        <f>VLOOKUP(T1003,'Liste Gründe'!A:D,2,FALSE)</f>
        <v>Schimmel</v>
      </c>
      <c r="G1003" s="75" t="str">
        <f>IF(ISBLANK(V1003),VLOOKUP(Abfalldokumentation!$P1003,'Liste Gründe'!A:D,3,FALSE),V1003)</f>
        <v>Luftzieher/Folienriss durch Transport</v>
      </c>
      <c r="H1003" s="76" t="str">
        <f>IF(ISBLANK(Abfalldokumentation!$W1003),"-",Abfalldokumentation!$W1003)</f>
        <v>-</v>
      </c>
      <c r="I1003" s="76">
        <f t="shared" si="106"/>
        <v>41</v>
      </c>
      <c r="J1003" s="76" t="str">
        <f t="shared" si="107"/>
        <v>Produkte</v>
      </c>
      <c r="K1003" s="76" t="str">
        <f t="shared" si="108"/>
        <v>BUs</v>
      </c>
      <c r="L1003" s="76" t="str">
        <f t="shared" si="109"/>
        <v>Symptome</v>
      </c>
      <c r="M1003" s="76" t="str">
        <f>IFERROR(VLOOKUP(Abfalldokumentation!$O1003,Kennzahlen!S:V,3,FALSE)*Abfalldokumentation!$B1003,"0")</f>
        <v>0</v>
      </c>
      <c r="N1003" s="76" t="str">
        <f>IF(ISBLANK(Q1003),VLOOKUP(Abfalldokumentation!$O1003,'Linien - BU'!R:S,2,FALSE),Q1003)</f>
        <v>BU2</v>
      </c>
      <c r="O1003" s="77" t="str">
        <f t="shared" si="110"/>
        <v>Blöcke</v>
      </c>
      <c r="P1003" s="77">
        <f t="shared" si="111"/>
        <v>12</v>
      </c>
      <c r="Q1003" s="45" t="s">
        <v>7</v>
      </c>
      <c r="R1003" s="46" t="s">
        <v>208</v>
      </c>
      <c r="S1003" s="46">
        <v>60</v>
      </c>
      <c r="T1003" s="46">
        <v>12</v>
      </c>
      <c r="U1003" s="47">
        <v>44480</v>
      </c>
      <c r="V1003" s="48" t="s">
        <v>30</v>
      </c>
      <c r="W1003" s="46"/>
      <c r="X1003" s="50" t="str">
        <f>IFERROR(VLOOKUP(Abfalldokumentation!$R1003,Artikel!A:C,3,FALSE),Abfalldokumentation!$R1003)</f>
        <v>Blöcke</v>
      </c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</row>
    <row r="1004" spans="1:40" ht="30" hidden="1" customHeight="1" x14ac:dyDescent="0.25">
      <c r="A1004" s="78" t="str">
        <f>VLOOKUP(N1004,'Linien - BU'!A:B,2,FALSE)</f>
        <v>BU2</v>
      </c>
      <c r="B1004" s="79">
        <f t="shared" si="105"/>
        <v>15</v>
      </c>
      <c r="C1004" s="80">
        <f>Abfalldokumentation!$U1004</f>
        <v>44480</v>
      </c>
      <c r="D1004" s="69" t="str">
        <f>IFERROR(IF(VLOOKUP(O1004,'[1]Rohware 230'!$B:$C,2,FALSE)=0,"Rohware"),
IFERROR(IF(VLOOKUP(O1004,[1]Sammelnr.!$B:$C,2,FALSE)=0,"Sammelnr. ungeschält ABS"),
IFERROR(IF(VLOOKUP(O1004,[1]Sammelnr.!$E:$F,2,FALSE)=0,"Sammelnr. ungeschält VS"),
IFERROR(IF(VLOOKUP(O1004,[1]Sammelnr.!$H:$I,2,FALSE)=0,"Sammelnr. geschält"),
IFERROR(IF(VLOOKUP(O1004,[1]Offen!$B:$C,2,FALSE)=0,"Offen ungeschält ABS"),
IFERROR(IF(VLOOKUP(O1004,[1]Offen!$E:$F,2,FALSE)=0,"Offen ungeschält VOS"),
IFERROR(IF(VLOOKUP(O1004,[1]Offen!$H:$I,2,FALSE)=0,"Offen geschält RW"),
IFERROR(IF(VLOOKUP(O1004,[1]Offen!$K:$L,2,FALSE)=0,"Offen vegan"),
IFERROR(IF(VLOOKUP(O1004,[1]Offen!$N:$O,2,FALSE)=0,"Offen Zipfel"),
IFERROR(IF(VLOOKUP(O1004,[1]Offen!$Q:$R,2,FALSE)=0,"Offen Endstücke"),
IFERROR(IF(VLOOKUP(O1004,[1]Vakuumiert!$B:$C,2,FALSE)=0,"Vakuumierter VOS ungeschält"),
IFERROR(IF(VLOOKUP(O1004,[1]Vakuumiert!$E:$F,2,FALSE)=0,"Vakuumierter ABS ungeschält"),
IFERROR(IF(VLOOKUP(O1004,[1]Vakuumiert!$H:$I,2,FALSE)=0,"Vakuumierter VOS geschält"),
IFERROR(IF(VLOOKUP(O1004,[1]Vakuumiert!$K:$L,2,FALSE)=0,"Vakuumierter VOS vegan"),
IFERROR(IF(VLOOKUP(O1004,[1]Vakuumiert!$N:$O,2,FALSE)=0,"Vakuumierter VOS Zipfel"),
IFERROR(IF(VLOOKUP(O1004,[1]Vakuumiert!$Q:$R,2,FALSE)=0,"Vakuumiert geschält"),
IFERROR(IF(VLOOKUP(O1004,'[1]vakuumierte Fertigprodukte'!$B:$C,2,FALSE)=0,"Fertigprodukte"),
IFERROR(IF(VLOOKUP(O1004,'[1]vakuumierte Fertigprodukte'!$E:$FI,2,FALSE)=0,"Vakuumierte Zipfel"),
IFERROR(IF(VLOOKUP(O1004,[1]Wurste!$B:$C,2,FALSE)=0,"Räucherwürste"),
IFERROR(IF(VLOOKUP(O1004,[1]Wurste!$E:$F,2,FALSE)=0,"URW/URGW Wurst"),
IFERROR(IF(VLOOKUP(O1004,[1]Wurste!$H:$I,2,FALSE)=0,"HF-Wurst Vegan"),
IFERROR(IF(VLOOKUP(O1004,[1]Wurste!$K:$L,2,FALSE)=0,"320er ohne Würste"),
IFERROR(IF(AND(OR(Abfalldokumentation!$A1004="BU3",Abfalldokumentation!$A1004="Verkauf"),Abfalldokumentation!$F1004="Schimmel",Abfalldokumentation!$G1004="keinen Abnehmer/kein Schälpersonal"),"Div. Zipfel, ES ohne Verwendung",VLOOKUP(Abfalldokumentation!$E1004,Produktgruppen!A:B,2,FALSE)),"-")))))))))))))))))))))))</f>
        <v>Rohware</v>
      </c>
      <c r="E1004" s="81" t="str">
        <f>IFERROR(VLOOKUP(Abfalldokumentation!$O1004,Artikel!A:C,3,FALSE),Abfalldokumentation!$O1004)</f>
        <v>Blöcke</v>
      </c>
      <c r="F1004" s="81" t="str">
        <f>VLOOKUP(T1004,'Liste Gründe'!A:D,2,FALSE)</f>
        <v>Linienbezogen</v>
      </c>
      <c r="G1004" s="80" t="str">
        <f>IF(ISBLANK(V1004),VLOOKUP(Abfalldokumentation!$P1004,'Liste Gründe'!A:D,3,FALSE),V1004)</f>
        <v>Maschinenabfall</v>
      </c>
      <c r="H1004" s="81" t="str">
        <f>IF(ISBLANK(Abfalldokumentation!$W1004),"-",Abfalldokumentation!$W1004)</f>
        <v>-</v>
      </c>
      <c r="I1004" s="81">
        <f t="shared" si="106"/>
        <v>41</v>
      </c>
      <c r="J1004" s="81" t="str">
        <f t="shared" si="107"/>
        <v>Produkte</v>
      </c>
      <c r="K1004" s="81" t="str">
        <f t="shared" si="108"/>
        <v>BUs</v>
      </c>
      <c r="L1004" s="81" t="str">
        <f t="shared" si="109"/>
        <v>Symptome</v>
      </c>
      <c r="M1004" s="81" t="str">
        <f>IFERROR(VLOOKUP(Abfalldokumentation!$O1004,Kennzahlen!S:V,3,FALSE)*Abfalldokumentation!$B1004,"0")</f>
        <v>0</v>
      </c>
      <c r="N1004" s="81" t="str">
        <f>IF(ISBLANK(Q1004),VLOOKUP(Abfalldokumentation!$O1004,'Linien - BU'!R:S,2,FALSE),Q1004)</f>
        <v>BU2</v>
      </c>
      <c r="O1004" s="77" t="str">
        <f t="shared" si="110"/>
        <v>Blöcke</v>
      </c>
      <c r="P1004" s="77">
        <f t="shared" si="111"/>
        <v>30</v>
      </c>
      <c r="Q1004" s="39" t="s">
        <v>7</v>
      </c>
      <c r="R1004" s="40" t="s">
        <v>208</v>
      </c>
      <c r="S1004" s="40">
        <v>15</v>
      </c>
      <c r="T1004" s="40">
        <v>30</v>
      </c>
      <c r="U1004" s="41">
        <v>44480</v>
      </c>
      <c r="V1004" s="42"/>
      <c r="W1004" s="40"/>
      <c r="X1004" s="44" t="str">
        <f>IFERROR(VLOOKUP(Abfalldokumentation!$R1004,Artikel!A:C,3,FALSE),Abfalldokumentation!$R1004)</f>
        <v>Blöcke</v>
      </c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</row>
    <row r="1005" spans="1:40" ht="30" hidden="1" customHeight="1" x14ac:dyDescent="0.25">
      <c r="A1005" s="73" t="str">
        <f>VLOOKUP(N1005,'Linien - BU'!A:B,2,FALSE)</f>
        <v>BU1</v>
      </c>
      <c r="B1005" s="74">
        <f t="shared" si="105"/>
        <v>136</v>
      </c>
      <c r="C1005" s="75">
        <f>Abfalldokumentation!$U1005</f>
        <v>44480</v>
      </c>
      <c r="D1005" s="69" t="str">
        <f>IFERROR(IF(VLOOKUP(O1005,'[1]Rohware 230'!$B:$C,2,FALSE)=0,"Rohware"),
IFERROR(IF(VLOOKUP(O1005,[1]Sammelnr.!$B:$C,2,FALSE)=0,"Sammelnr. ungeschält ABS"),
IFERROR(IF(VLOOKUP(O1005,[1]Sammelnr.!$E:$F,2,FALSE)=0,"Sammelnr. ungeschält VS"),
IFERROR(IF(VLOOKUP(O1005,[1]Sammelnr.!$H:$I,2,FALSE)=0,"Sammelnr. geschält"),
IFERROR(IF(VLOOKUP(O1005,[1]Offen!$B:$C,2,FALSE)=0,"Offen ungeschält ABS"),
IFERROR(IF(VLOOKUP(O1005,[1]Offen!$E:$F,2,FALSE)=0,"Offen ungeschält VOS"),
IFERROR(IF(VLOOKUP(O1005,[1]Offen!$H:$I,2,FALSE)=0,"Offen geschält RW"),
IFERROR(IF(VLOOKUP(O1005,[1]Offen!$K:$L,2,FALSE)=0,"Offen vegan"),
IFERROR(IF(VLOOKUP(O1005,[1]Offen!$N:$O,2,FALSE)=0,"Offen Zipfel"),
IFERROR(IF(VLOOKUP(O1005,[1]Offen!$Q:$R,2,FALSE)=0,"Offen Endstücke"),
IFERROR(IF(VLOOKUP(O1005,[1]Vakuumiert!$B:$C,2,FALSE)=0,"Vakuumierter VOS ungeschält"),
IFERROR(IF(VLOOKUP(O1005,[1]Vakuumiert!$E:$F,2,FALSE)=0,"Vakuumierter ABS ungeschält"),
IFERROR(IF(VLOOKUP(O1005,[1]Vakuumiert!$H:$I,2,FALSE)=0,"Vakuumierter VOS geschält"),
IFERROR(IF(VLOOKUP(O1005,[1]Vakuumiert!$K:$L,2,FALSE)=0,"Vakuumierter VOS vegan"),
IFERROR(IF(VLOOKUP(O1005,[1]Vakuumiert!$N:$O,2,FALSE)=0,"Vakuumierter VOS Zipfel"),
IFERROR(IF(VLOOKUP(O1005,[1]Vakuumiert!$Q:$R,2,FALSE)=0,"Vakuumiert geschält"),
IFERROR(IF(VLOOKUP(O1005,'[1]vakuumierte Fertigprodukte'!$B:$C,2,FALSE)=0,"Fertigprodukte"),
IFERROR(IF(VLOOKUP(O1005,'[1]vakuumierte Fertigprodukte'!$E:$FI,2,FALSE)=0,"Vakuumierte Zipfel"),
IFERROR(IF(VLOOKUP(O1005,[1]Wurste!$B:$C,2,FALSE)=0,"Räucherwürste"),
IFERROR(IF(VLOOKUP(O1005,[1]Wurste!$E:$F,2,FALSE)=0,"URW/URGW Wurst"),
IFERROR(IF(VLOOKUP(O1005,[1]Wurste!$H:$I,2,FALSE)=0,"HF-Wurst Vegan"),
IFERROR(IF(VLOOKUP(O1005,[1]Wurste!$K:$L,2,FALSE)=0,"320er ohne Würste"),
IFERROR(IF(AND(OR(Abfalldokumentation!$A1005="BU3",Abfalldokumentation!$A1005="Verkauf"),Abfalldokumentation!$F1005="Schimmel",Abfalldokumentation!$G1005="keinen Abnehmer/kein Schälpersonal"),"Div. Zipfel, ES ohne Verwendung",VLOOKUP(Abfalldokumentation!$E1005,Produktgruppen!A:B,2,FALSE)),"-")))))))))))))))))))))))</f>
        <v>Diverses</v>
      </c>
      <c r="E1005" s="76" t="str">
        <f>IFERROR(VLOOKUP(Abfalldokumentation!$O1005,Artikel!A:C,3,FALSE),Abfalldokumentation!$O1005)</f>
        <v>Diverses</v>
      </c>
      <c r="F1005" s="76" t="str">
        <f>VLOOKUP(T1005,'Liste Gründe'!A:D,2,FALSE)</f>
        <v>Qualitätssicherung</v>
      </c>
      <c r="G1005" s="75" t="str">
        <f>IF(ISBLANK(V1005),VLOOKUP(Abfalldokumentation!$P1005,'Liste Gründe'!A:D,3,FALSE),V1005)</f>
        <v>keine Verarbeitung</v>
      </c>
      <c r="H1005" s="76" t="str">
        <f>IF(ISBLANK(Abfalldokumentation!$W1005),"-",Abfalldokumentation!$W1005)</f>
        <v>-</v>
      </c>
      <c r="I1005" s="76">
        <f t="shared" si="106"/>
        <v>41</v>
      </c>
      <c r="J1005" s="76" t="str">
        <f t="shared" si="107"/>
        <v>Produkte</v>
      </c>
      <c r="K1005" s="76" t="str">
        <f t="shared" si="108"/>
        <v>BUs</v>
      </c>
      <c r="L1005" s="76" t="str">
        <f t="shared" si="109"/>
        <v>Symptome</v>
      </c>
      <c r="M1005" s="76" t="str">
        <f>IFERROR(VLOOKUP(Abfalldokumentation!$O1005,Kennzahlen!S:V,3,FALSE)*Abfalldokumentation!$B1005,"0")</f>
        <v>0</v>
      </c>
      <c r="N1005" s="76" t="str">
        <f>IF(ISBLANK(Q1005),VLOOKUP(Abfalldokumentation!$O1005,'Linien - BU'!R:S,2,FALSE),Q1005)</f>
        <v>Schmelze</v>
      </c>
      <c r="O1005" s="77" t="str">
        <f t="shared" si="110"/>
        <v>Diverses</v>
      </c>
      <c r="P1005" s="77">
        <f t="shared" si="111"/>
        <v>75</v>
      </c>
      <c r="Q1005" s="45" t="s">
        <v>184</v>
      </c>
      <c r="R1005" s="46" t="s">
        <v>110</v>
      </c>
      <c r="S1005" s="46">
        <v>136</v>
      </c>
      <c r="T1005" s="46">
        <v>75</v>
      </c>
      <c r="U1005" s="47">
        <v>44480</v>
      </c>
      <c r="V1005" s="48" t="s">
        <v>22</v>
      </c>
      <c r="W1005" s="48"/>
      <c r="X1005" s="50" t="str">
        <f>IFERROR(VLOOKUP(Abfalldokumentation!$R1005,Artikel!A:C,3,FALSE),Abfalldokumentation!$R1005)</f>
        <v>Diverses</v>
      </c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</row>
    <row r="1006" spans="1:40" ht="30" hidden="1" customHeight="1" x14ac:dyDescent="0.25">
      <c r="A1006" s="78" t="str">
        <f>VLOOKUP(N1006,'Linien - BU'!A:B,2,FALSE)</f>
        <v>BU3</v>
      </c>
      <c r="B1006" s="79">
        <f t="shared" si="105"/>
        <v>25</v>
      </c>
      <c r="C1006" s="80">
        <f>Abfalldokumentation!$U1006</f>
        <v>44480</v>
      </c>
      <c r="D1006" s="69" t="str">
        <f>IFERROR(IF(VLOOKUP(O1006,'[1]Rohware 230'!$B:$C,2,FALSE)=0,"Rohware"),
IFERROR(IF(VLOOKUP(O1006,[1]Sammelnr.!$B:$C,2,FALSE)=0,"Sammelnr. ungeschält ABS"),
IFERROR(IF(VLOOKUP(O1006,[1]Sammelnr.!$E:$F,2,FALSE)=0,"Sammelnr. ungeschält VS"),
IFERROR(IF(VLOOKUP(O1006,[1]Sammelnr.!$H:$I,2,FALSE)=0,"Sammelnr. geschält"),
IFERROR(IF(VLOOKUP(O1006,[1]Offen!$B:$C,2,FALSE)=0,"Offen ungeschält ABS"),
IFERROR(IF(VLOOKUP(O1006,[1]Offen!$E:$F,2,FALSE)=0,"Offen ungeschält VOS"),
IFERROR(IF(VLOOKUP(O1006,[1]Offen!$H:$I,2,FALSE)=0,"Offen geschält RW"),
IFERROR(IF(VLOOKUP(O1006,[1]Offen!$K:$L,2,FALSE)=0,"Offen vegan"),
IFERROR(IF(VLOOKUP(O1006,[1]Offen!$N:$O,2,FALSE)=0,"Offen Zipfel"),
IFERROR(IF(VLOOKUP(O1006,[1]Offen!$Q:$R,2,FALSE)=0,"Offen Endstücke"),
IFERROR(IF(VLOOKUP(O1006,[1]Vakuumiert!$B:$C,2,FALSE)=0,"Vakuumierter VOS ungeschält"),
IFERROR(IF(VLOOKUP(O1006,[1]Vakuumiert!$E:$F,2,FALSE)=0,"Vakuumierter ABS ungeschält"),
IFERROR(IF(VLOOKUP(O1006,[1]Vakuumiert!$H:$I,2,FALSE)=0,"Vakuumierter VOS geschält"),
IFERROR(IF(VLOOKUP(O1006,[1]Vakuumiert!$K:$L,2,FALSE)=0,"Vakuumierter VOS vegan"),
IFERROR(IF(VLOOKUP(O1006,[1]Vakuumiert!$N:$O,2,FALSE)=0,"Vakuumierter VOS Zipfel"),
IFERROR(IF(VLOOKUP(O1006,[1]Vakuumiert!$Q:$R,2,FALSE)=0,"Vakuumiert geschält"),
IFERROR(IF(VLOOKUP(O1006,'[1]vakuumierte Fertigprodukte'!$B:$C,2,FALSE)=0,"Fertigprodukte"),
IFERROR(IF(VLOOKUP(O1006,'[1]vakuumierte Fertigprodukte'!$E:$FI,2,FALSE)=0,"Vakuumierte Zipfel"),
IFERROR(IF(VLOOKUP(O1006,[1]Wurste!$B:$C,2,FALSE)=0,"Räucherwürste"),
IFERROR(IF(VLOOKUP(O1006,[1]Wurste!$E:$F,2,FALSE)=0,"URW/URGW Wurst"),
IFERROR(IF(VLOOKUP(O1006,[1]Wurste!$H:$I,2,FALSE)=0,"HF-Wurst Vegan"),
IFERROR(IF(VLOOKUP(O1006,[1]Wurste!$K:$L,2,FALSE)=0,"320er ohne Würste"),
IFERROR(IF(AND(OR(Abfalldokumentation!$A1006="BU3",Abfalldokumentation!$A1006="Verkauf"),Abfalldokumentation!$F1006="Schimmel",Abfalldokumentation!$G1006="keinen Abnehmer/kein Schälpersonal"),"Div. Zipfel, ES ohne Verwendung",VLOOKUP(Abfalldokumentation!$E1006,Produktgruppen!A:B,2,FALSE)),"-")))))))))))))))))))))))</f>
        <v>-</v>
      </c>
      <c r="E1006" s="81" t="str">
        <f>IFERROR(VLOOKUP(Abfalldokumentation!$O1006,Artikel!A:C,3,FALSE),Abfalldokumentation!$O1006)</f>
        <v>Maschinenabfall</v>
      </c>
      <c r="F1006" s="81" t="str">
        <f>VLOOKUP(T1006,'Liste Gründe'!A:D,2,FALSE)</f>
        <v>Linienbezogen</v>
      </c>
      <c r="G1006" s="80" t="str">
        <f>IF(ISBLANK(V1006),VLOOKUP(Abfalldokumentation!$P1006,'Liste Gründe'!A:D,3,FALSE),V1006)</f>
        <v>Maschinenabfall</v>
      </c>
      <c r="H1006" s="81" t="str">
        <f>IF(ISBLANK(Abfalldokumentation!$W1006),"-",Abfalldokumentation!$W1006)</f>
        <v>-</v>
      </c>
      <c r="I1006" s="81">
        <f t="shared" si="106"/>
        <v>41</v>
      </c>
      <c r="J1006" s="81" t="str">
        <f t="shared" si="107"/>
        <v>Produkte</v>
      </c>
      <c r="K1006" s="81" t="str">
        <f t="shared" si="108"/>
        <v>BUs</v>
      </c>
      <c r="L1006" s="81" t="str">
        <f t="shared" si="109"/>
        <v>Symptome</v>
      </c>
      <c r="M1006" s="81" t="str">
        <f>IFERROR(VLOOKUP(Abfalldokumentation!$O1006,Kennzahlen!S:V,3,FALSE)*Abfalldokumentation!$B1006,"0")</f>
        <v>0</v>
      </c>
      <c r="N1006" s="81" t="str">
        <f>IF(ISBLANK(Q1006),VLOOKUP(Abfalldokumentation!$O1006,'Linien - BU'!R:S,2,FALSE),Q1006)</f>
        <v>WVP</v>
      </c>
      <c r="O1006" s="77" t="str">
        <f t="shared" si="110"/>
        <v>Maschinenabfall</v>
      </c>
      <c r="P1006" s="77">
        <f t="shared" si="111"/>
        <v>30</v>
      </c>
      <c r="Q1006" s="39" t="s">
        <v>209</v>
      </c>
      <c r="R1006" s="40" t="s">
        <v>55</v>
      </c>
      <c r="S1006" s="40">
        <v>25</v>
      </c>
      <c r="T1006" s="40">
        <v>30</v>
      </c>
      <c r="U1006" s="41">
        <v>44480</v>
      </c>
      <c r="V1006" s="42"/>
      <c r="W1006" s="40"/>
      <c r="X1006" s="44" t="str">
        <f>IFERROR(VLOOKUP(Abfalldokumentation!$R1006,Artikel!A:C,3,FALSE),Abfalldokumentation!$R1006)</f>
        <v>Maschinenabfall</v>
      </c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</row>
    <row r="1007" spans="1:40" ht="30" hidden="1" customHeight="1" x14ac:dyDescent="0.25">
      <c r="A1007" s="73" t="str">
        <f>VLOOKUP(N1007,'Linien - BU'!A:B,2,FALSE)</f>
        <v>BU4</v>
      </c>
      <c r="B1007" s="74">
        <f t="shared" si="105"/>
        <v>30</v>
      </c>
      <c r="C1007" s="75">
        <f>Abfalldokumentation!$U1007</f>
        <v>44480</v>
      </c>
      <c r="D1007" s="69" t="str">
        <f>IFERROR(IF(VLOOKUP(O1007,'[1]Rohware 230'!$B:$C,2,FALSE)=0,"Rohware"),
IFERROR(IF(VLOOKUP(O1007,[1]Sammelnr.!$B:$C,2,FALSE)=0,"Sammelnr. ungeschält ABS"),
IFERROR(IF(VLOOKUP(O1007,[1]Sammelnr.!$E:$F,2,FALSE)=0,"Sammelnr. ungeschält VS"),
IFERROR(IF(VLOOKUP(O1007,[1]Sammelnr.!$H:$I,2,FALSE)=0,"Sammelnr. geschält"),
IFERROR(IF(VLOOKUP(O1007,[1]Offen!$B:$C,2,FALSE)=0,"Offen ungeschält ABS"),
IFERROR(IF(VLOOKUP(O1007,[1]Offen!$E:$F,2,FALSE)=0,"Offen ungeschält VOS"),
IFERROR(IF(VLOOKUP(O1007,[1]Offen!$H:$I,2,FALSE)=0,"Offen geschält RW"),
IFERROR(IF(VLOOKUP(O1007,[1]Offen!$K:$L,2,FALSE)=0,"Offen vegan"),
IFERROR(IF(VLOOKUP(O1007,[1]Offen!$N:$O,2,FALSE)=0,"Offen Zipfel"),
IFERROR(IF(VLOOKUP(O1007,[1]Offen!$Q:$R,2,FALSE)=0,"Offen Endstücke"),
IFERROR(IF(VLOOKUP(O1007,[1]Vakuumiert!$B:$C,2,FALSE)=0,"Vakuumierter VOS ungeschält"),
IFERROR(IF(VLOOKUP(O1007,[1]Vakuumiert!$E:$F,2,FALSE)=0,"Vakuumierter ABS ungeschält"),
IFERROR(IF(VLOOKUP(O1007,[1]Vakuumiert!$H:$I,2,FALSE)=0,"Vakuumierter VOS geschält"),
IFERROR(IF(VLOOKUP(O1007,[1]Vakuumiert!$K:$L,2,FALSE)=0,"Vakuumierter VOS vegan"),
IFERROR(IF(VLOOKUP(O1007,[1]Vakuumiert!$N:$O,2,FALSE)=0,"Vakuumierter VOS Zipfel"),
IFERROR(IF(VLOOKUP(O1007,[1]Vakuumiert!$Q:$R,2,FALSE)=0,"Vakuumiert geschält"),
IFERROR(IF(VLOOKUP(O1007,'[1]vakuumierte Fertigprodukte'!$B:$C,2,FALSE)=0,"Fertigprodukte"),
IFERROR(IF(VLOOKUP(O1007,'[1]vakuumierte Fertigprodukte'!$E:$FI,2,FALSE)=0,"Vakuumierte Zipfel"),
IFERROR(IF(VLOOKUP(O1007,[1]Wurste!$B:$C,2,FALSE)=0,"Räucherwürste"),
IFERROR(IF(VLOOKUP(O1007,[1]Wurste!$E:$F,2,FALSE)=0,"URW/URGW Wurst"),
IFERROR(IF(VLOOKUP(O1007,[1]Wurste!$H:$I,2,FALSE)=0,"HF-Wurst Vegan"),
IFERROR(IF(VLOOKUP(O1007,[1]Wurste!$K:$L,2,FALSE)=0,"320er ohne Würste"),
IFERROR(IF(AND(OR(Abfalldokumentation!$A1007="BU3",Abfalldokumentation!$A1007="Verkauf"),Abfalldokumentation!$F1007="Schimmel",Abfalldokumentation!$G1007="keinen Abnehmer/kein Schälpersonal"),"Div. Zipfel, ES ohne Verwendung",VLOOKUP(Abfalldokumentation!$E1007,Produktgruppen!A:B,2,FALSE)),"-")))))))))))))))))))))))</f>
        <v>Diverses</v>
      </c>
      <c r="E1007" s="76" t="str">
        <f>IFERROR(VLOOKUP(Abfalldokumentation!$O1007,Artikel!A:C,3,FALSE),Abfalldokumentation!$O1007)</f>
        <v>Diverses</v>
      </c>
      <c r="F1007" s="76" t="str">
        <f>VLOOKUP(T1007,'Liste Gründe'!A:D,2,FALSE)</f>
        <v>Linienbezogen</v>
      </c>
      <c r="G1007" s="75" t="str">
        <f>IF(ISBLANK(V1007),VLOOKUP(Abfalldokumentation!$P1007,'Liste Gründe'!A:D,3,FALSE),V1007)</f>
        <v>Maschinenabfall</v>
      </c>
      <c r="H1007" s="76" t="str">
        <f>IF(ISBLANK(Abfalldokumentation!$W1007),"-",Abfalldokumentation!$W1007)</f>
        <v>-</v>
      </c>
      <c r="I1007" s="76">
        <f t="shared" si="106"/>
        <v>41</v>
      </c>
      <c r="J1007" s="76" t="str">
        <f t="shared" si="107"/>
        <v>Produkte</v>
      </c>
      <c r="K1007" s="76" t="str">
        <f t="shared" si="108"/>
        <v>BUs</v>
      </c>
      <c r="L1007" s="76" t="str">
        <f t="shared" si="109"/>
        <v>Symptome</v>
      </c>
      <c r="M1007" s="76" t="str">
        <f>IFERROR(VLOOKUP(Abfalldokumentation!$O1007,Kennzahlen!S:V,3,FALSE)*Abfalldokumentation!$B1007,"0")</f>
        <v>0</v>
      </c>
      <c r="N1007" s="76" t="str">
        <f>IF(ISBLANK(Q1007),VLOOKUP(Abfalldokumentation!$O1007,'Linien - BU'!R:S,2,FALSE),Q1007)</f>
        <v>BU4</v>
      </c>
      <c r="O1007" s="77" t="str">
        <f t="shared" si="110"/>
        <v>Diverses</v>
      </c>
      <c r="P1007" s="77">
        <f t="shared" si="111"/>
        <v>30</v>
      </c>
      <c r="Q1007" s="45" t="s">
        <v>9</v>
      </c>
      <c r="R1007" s="46" t="s">
        <v>110</v>
      </c>
      <c r="S1007" s="46">
        <v>30</v>
      </c>
      <c r="T1007" s="46">
        <v>30</v>
      </c>
      <c r="U1007" s="47">
        <v>44480</v>
      </c>
      <c r="V1007" s="48"/>
      <c r="W1007" s="46"/>
      <c r="X1007" s="50" t="str">
        <f>IFERROR(VLOOKUP(Abfalldokumentation!$R1007,Artikel!A:C,3,FALSE),Abfalldokumentation!$R1007)</f>
        <v>Diverses</v>
      </c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</row>
    <row r="1008" spans="1:40" ht="30" hidden="1" customHeight="1" x14ac:dyDescent="0.25">
      <c r="A1008" s="78" t="str">
        <f>VLOOKUP(N1008,'Linien - BU'!A:B,2,FALSE)</f>
        <v>BU2</v>
      </c>
      <c r="B1008" s="79">
        <f t="shared" si="105"/>
        <v>65</v>
      </c>
      <c r="C1008" s="80">
        <f>Abfalldokumentation!$U1008</f>
        <v>44480</v>
      </c>
      <c r="D1008" s="69" t="str">
        <f>IFERROR(IF(VLOOKUP(O1008,'[1]Rohware 230'!$B:$C,2,FALSE)=0,"Rohware"),
IFERROR(IF(VLOOKUP(O1008,[1]Sammelnr.!$B:$C,2,FALSE)=0,"Sammelnr. ungeschält ABS"),
IFERROR(IF(VLOOKUP(O1008,[1]Sammelnr.!$E:$F,2,FALSE)=0,"Sammelnr. ungeschält VS"),
IFERROR(IF(VLOOKUP(O1008,[1]Sammelnr.!$H:$I,2,FALSE)=0,"Sammelnr. geschält"),
IFERROR(IF(VLOOKUP(O1008,[1]Offen!$B:$C,2,FALSE)=0,"Offen ungeschält ABS"),
IFERROR(IF(VLOOKUP(O1008,[1]Offen!$E:$F,2,FALSE)=0,"Offen ungeschält VOS"),
IFERROR(IF(VLOOKUP(O1008,[1]Offen!$H:$I,2,FALSE)=0,"Offen geschält RW"),
IFERROR(IF(VLOOKUP(O1008,[1]Offen!$K:$L,2,FALSE)=0,"Offen vegan"),
IFERROR(IF(VLOOKUP(O1008,[1]Offen!$N:$O,2,FALSE)=0,"Offen Zipfel"),
IFERROR(IF(VLOOKUP(O1008,[1]Offen!$Q:$R,2,FALSE)=0,"Offen Endstücke"),
IFERROR(IF(VLOOKUP(O1008,[1]Vakuumiert!$B:$C,2,FALSE)=0,"Vakuumierter VOS ungeschält"),
IFERROR(IF(VLOOKUP(O1008,[1]Vakuumiert!$E:$F,2,FALSE)=0,"Vakuumierter ABS ungeschält"),
IFERROR(IF(VLOOKUP(O1008,[1]Vakuumiert!$H:$I,2,FALSE)=0,"Vakuumierter VOS geschält"),
IFERROR(IF(VLOOKUP(O1008,[1]Vakuumiert!$K:$L,2,FALSE)=0,"Vakuumierter VOS vegan"),
IFERROR(IF(VLOOKUP(O1008,[1]Vakuumiert!$N:$O,2,FALSE)=0,"Vakuumierter VOS Zipfel"),
IFERROR(IF(VLOOKUP(O1008,[1]Vakuumiert!$Q:$R,2,FALSE)=0,"Vakuumiert geschält"),
IFERROR(IF(VLOOKUP(O1008,'[1]vakuumierte Fertigprodukte'!$B:$C,2,FALSE)=0,"Fertigprodukte"),
IFERROR(IF(VLOOKUP(O1008,'[1]vakuumierte Fertigprodukte'!$E:$FI,2,FALSE)=0,"Vakuumierte Zipfel"),
IFERROR(IF(VLOOKUP(O1008,[1]Wurste!$B:$C,2,FALSE)=0,"Räucherwürste"),
IFERROR(IF(VLOOKUP(O1008,[1]Wurste!$E:$F,2,FALSE)=0,"URW/URGW Wurst"),
IFERROR(IF(VLOOKUP(O1008,[1]Wurste!$H:$I,2,FALSE)=0,"HF-Wurst Vegan"),
IFERROR(IF(VLOOKUP(O1008,[1]Wurste!$K:$L,2,FALSE)=0,"320er ohne Würste"),
IFERROR(IF(AND(OR(Abfalldokumentation!$A1008="BU3",Abfalldokumentation!$A1008="Verkauf"),Abfalldokumentation!$F1008="Schimmel",Abfalldokumentation!$G1008="keinen Abnehmer/kein Schälpersonal"),"Div. Zipfel, ES ohne Verwendung",VLOOKUP(Abfalldokumentation!$E1008,Produktgruppen!A:B,2,FALSE)),"-")))))))))))))))))))))))</f>
        <v>Diverses</v>
      </c>
      <c r="E1008" s="81" t="str">
        <f>IFERROR(VLOOKUP(Abfalldokumentation!$O1008,Artikel!A:C,3,FALSE),Abfalldokumentation!$O1008)</f>
        <v>Diverses</v>
      </c>
      <c r="F1008" s="81" t="str">
        <f>VLOOKUP(T1008,'Liste Gründe'!A:D,2,FALSE)</f>
        <v>Linienbezogen</v>
      </c>
      <c r="G1008" s="80" t="str">
        <f>IF(ISBLANK(V1008),VLOOKUP(Abfalldokumentation!$P1008,'Liste Gründe'!A:D,3,FALSE),V1008)</f>
        <v>Maschinenabfall</v>
      </c>
      <c r="H1008" s="81" t="str">
        <f>IF(ISBLANK(Abfalldokumentation!$W1008),"-",Abfalldokumentation!$W1008)</f>
        <v>-</v>
      </c>
      <c r="I1008" s="81">
        <f t="shared" si="106"/>
        <v>41</v>
      </c>
      <c r="J1008" s="81" t="str">
        <f t="shared" si="107"/>
        <v>Produkte</v>
      </c>
      <c r="K1008" s="81" t="str">
        <f t="shared" si="108"/>
        <v>BUs</v>
      </c>
      <c r="L1008" s="81" t="str">
        <f t="shared" si="109"/>
        <v>Symptome</v>
      </c>
      <c r="M1008" s="81" t="str">
        <f>IFERROR(VLOOKUP(Abfalldokumentation!$O1008,Kennzahlen!S:V,3,FALSE)*Abfalldokumentation!$B1008,"0")</f>
        <v>0</v>
      </c>
      <c r="N1008" s="81" t="str">
        <f>IF(ISBLANK(Q1008),VLOOKUP(Abfalldokumentation!$O1008,'Linien - BU'!R:S,2,FALSE),Q1008)</f>
        <v>BU2</v>
      </c>
      <c r="O1008" s="77" t="str">
        <f t="shared" si="110"/>
        <v>Diverses</v>
      </c>
      <c r="P1008" s="77">
        <f t="shared" si="111"/>
        <v>30</v>
      </c>
      <c r="Q1008" s="39" t="s">
        <v>7</v>
      </c>
      <c r="R1008" s="40" t="s">
        <v>110</v>
      </c>
      <c r="S1008" s="40">
        <v>65</v>
      </c>
      <c r="T1008" s="40">
        <v>30</v>
      </c>
      <c r="U1008" s="41">
        <v>44480</v>
      </c>
      <c r="V1008" s="42"/>
      <c r="W1008" s="40"/>
      <c r="X1008" s="44" t="str">
        <f>IFERROR(VLOOKUP(Abfalldokumentation!$R1008,Artikel!A:C,3,FALSE),Abfalldokumentation!$R1008)</f>
        <v>Diverses</v>
      </c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</row>
    <row r="1009" spans="1:40" ht="30" customHeight="1" x14ac:dyDescent="0.25">
      <c r="A1009" s="73" t="str">
        <f>VLOOKUP(N1009,'Linien - BU'!A:B,2,FALSE)</f>
        <v>BU1</v>
      </c>
      <c r="B1009" s="74">
        <f t="shared" si="105"/>
        <v>357</v>
      </c>
      <c r="C1009" s="75">
        <f>Abfalldokumentation!$U1009</f>
        <v>44480</v>
      </c>
      <c r="D1009" s="69" t="str">
        <f>IFERROR(IF(VLOOKUP(O1009,'[1]Rohware 230'!$B:$C,2,FALSE)=0,"Rohware"),
IFERROR(IF(VLOOKUP(O1009,[1]Sammelnr.!$B:$C,2,FALSE)=0,"Sammelnr. ungeschält ABS"),
IFERROR(IF(VLOOKUP(O1009,[1]Sammelnr.!$E:$F,2,FALSE)=0,"Sammelnr. ungeschält VS"),
IFERROR(IF(VLOOKUP(O1009,[1]Sammelnr.!$H:$I,2,FALSE)=0,"Sammelnr. geschält"),
IFERROR(IF(VLOOKUP(O1009,[1]Offen!$B:$C,2,FALSE)=0,"Offen ungeschält ABS"),
IFERROR(IF(VLOOKUP(O1009,[1]Offen!$E:$F,2,FALSE)=0,"Offen ungeschält VOS"),
IFERROR(IF(VLOOKUP(O1009,[1]Offen!$H:$I,2,FALSE)=0,"Offen geschält RW"),
IFERROR(IF(VLOOKUP(O1009,[1]Offen!$K:$L,2,FALSE)=0,"Offen vegan"),
IFERROR(IF(VLOOKUP(O1009,[1]Offen!$N:$O,2,FALSE)=0,"Offen Zipfel"),
IFERROR(IF(VLOOKUP(O1009,[1]Offen!$Q:$R,2,FALSE)=0,"Offen Endstücke"),
IFERROR(IF(VLOOKUP(O1009,[1]Vakuumiert!$B:$C,2,FALSE)=0,"Vakuumierter VOS ungeschält"),
IFERROR(IF(VLOOKUP(O1009,[1]Vakuumiert!$E:$F,2,FALSE)=0,"Vakuumierter ABS ungeschält"),
IFERROR(IF(VLOOKUP(O1009,[1]Vakuumiert!$H:$I,2,FALSE)=0,"Vakuumierter VOS geschält"),
IFERROR(IF(VLOOKUP(O1009,[1]Vakuumiert!$K:$L,2,FALSE)=0,"Vakuumierter VOS vegan"),
IFERROR(IF(VLOOKUP(O1009,[1]Vakuumiert!$N:$O,2,FALSE)=0,"Vakuumierter VOS Zipfel"),
IFERROR(IF(VLOOKUP(O1009,[1]Vakuumiert!$Q:$R,2,FALSE)=0,"Vakuumiert geschält"),
IFERROR(IF(VLOOKUP(O1009,'[1]vakuumierte Fertigprodukte'!$B:$C,2,FALSE)=0,"Fertigprodukte"),
IFERROR(IF(VLOOKUP(O1009,'[1]vakuumierte Fertigprodukte'!$E:$FI,2,FALSE)=0,"Vakuumierte Zipfel"),
IFERROR(IF(VLOOKUP(O1009,[1]Wurste!$B:$C,2,FALSE)=0,"Räucherwürste"),
IFERROR(IF(VLOOKUP(O1009,[1]Wurste!$E:$F,2,FALSE)=0,"URW/URGW Wurst"),
IFERROR(IF(VLOOKUP(O1009,[1]Wurste!$H:$I,2,FALSE)=0,"HF-Wurst Vegan"),
IFERROR(IF(VLOOKUP(O1009,[1]Wurste!$K:$L,2,FALSE)=0,"320er ohne Würste"),
IFERROR(IF(AND(OR(Abfalldokumentation!$A1009="BU3",Abfalldokumentation!$A1009="Verkauf"),Abfalldokumentation!$F1009="Schimmel",Abfalldokumentation!$G1009="keinen Abnehmer/kein Schälpersonal"),"Div. Zipfel, ES ohne Verwendung",VLOOKUP(Abfalldokumentation!$E1009,Produktgruppen!A:B,2,FALSE)),"-")))))))))))))))))))))))</f>
        <v>Diverses</v>
      </c>
      <c r="E1009" s="76" t="str">
        <f>IFERROR(VLOOKUP(Abfalldokumentation!$O1009,Artikel!A:C,3,FALSE),Abfalldokumentation!$O1009)</f>
        <v>Diverses</v>
      </c>
      <c r="F1009" s="76" t="str">
        <f>VLOOKUP(T1009,'Liste Gründe'!A:D,2,FALSE)</f>
        <v>Linienbezogen</v>
      </c>
      <c r="G1009" s="75" t="str">
        <f>IF(ISBLANK(V1009),VLOOKUP(Abfalldokumentation!$P1009,'Liste Gründe'!A:D,3,FALSE),V1009)</f>
        <v>Darm geplatzt</v>
      </c>
      <c r="H1009" s="76" t="str">
        <f>IF(ISBLANK(Abfalldokumentation!$W1009),"-",Abfalldokumentation!$W1009)</f>
        <v>-</v>
      </c>
      <c r="I1009" s="76">
        <f t="shared" si="106"/>
        <v>41</v>
      </c>
      <c r="J1009" s="76" t="str">
        <f t="shared" si="107"/>
        <v>Produkte</v>
      </c>
      <c r="K1009" s="76" t="str">
        <f t="shared" si="108"/>
        <v>BUs</v>
      </c>
      <c r="L1009" s="76" t="str">
        <f t="shared" si="109"/>
        <v>Symptome</v>
      </c>
      <c r="M1009" s="76" t="str">
        <f>IFERROR(VLOOKUP(Abfalldokumentation!$O1009,Kennzahlen!S:V,3,FALSE)*Abfalldokumentation!$B1009,"0")</f>
        <v>0</v>
      </c>
      <c r="N1009" s="76" t="str">
        <f>IF(ISBLANK(Q1009),VLOOKUP(Abfalldokumentation!$O1009,'Linien - BU'!R:S,2,FALSE),Q1009)</f>
        <v>Abfüllung</v>
      </c>
      <c r="O1009" s="77" t="str">
        <f t="shared" si="110"/>
        <v>Diverses</v>
      </c>
      <c r="P1009" s="77">
        <f t="shared" si="111"/>
        <v>34</v>
      </c>
      <c r="Q1009" s="45" t="s">
        <v>180</v>
      </c>
      <c r="R1009" s="46" t="s">
        <v>110</v>
      </c>
      <c r="S1009" s="46">
        <v>357</v>
      </c>
      <c r="T1009" s="40">
        <v>34</v>
      </c>
      <c r="U1009" s="47">
        <v>44480</v>
      </c>
      <c r="V1009" s="48"/>
      <c r="W1009" s="46"/>
      <c r="X1009" s="50" t="str">
        <f>IFERROR(VLOOKUP(Abfalldokumentation!$R1009,Artikel!A:C,3,FALSE),Abfalldokumentation!$R1009)</f>
        <v>Diverses</v>
      </c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</row>
    <row r="1010" spans="1:40" ht="30" customHeight="1" x14ac:dyDescent="0.25">
      <c r="A1010" s="78" t="str">
        <f>VLOOKUP(N1010,'Linien - BU'!A:B,2,FALSE)</f>
        <v>BU1</v>
      </c>
      <c r="B1010" s="79">
        <f t="shared" si="105"/>
        <v>193</v>
      </c>
      <c r="C1010" s="80">
        <f>Abfalldokumentation!$U1010</f>
        <v>44480</v>
      </c>
      <c r="D1010" s="69" t="str">
        <f>IFERROR(IF(VLOOKUP(O1010,'[1]Rohware 230'!$B:$C,2,FALSE)=0,"Rohware"),
IFERROR(IF(VLOOKUP(O1010,[1]Sammelnr.!$B:$C,2,FALSE)=0,"Sammelnr. ungeschält ABS"),
IFERROR(IF(VLOOKUP(O1010,[1]Sammelnr.!$E:$F,2,FALSE)=0,"Sammelnr. ungeschält VS"),
IFERROR(IF(VLOOKUP(O1010,[1]Sammelnr.!$H:$I,2,FALSE)=0,"Sammelnr. geschält"),
IFERROR(IF(VLOOKUP(O1010,[1]Offen!$B:$C,2,FALSE)=0,"Offen ungeschält ABS"),
IFERROR(IF(VLOOKUP(O1010,[1]Offen!$E:$F,2,FALSE)=0,"Offen ungeschält VOS"),
IFERROR(IF(VLOOKUP(O1010,[1]Offen!$H:$I,2,FALSE)=0,"Offen geschält RW"),
IFERROR(IF(VLOOKUP(O1010,[1]Offen!$K:$L,2,FALSE)=0,"Offen vegan"),
IFERROR(IF(VLOOKUP(O1010,[1]Offen!$N:$O,2,FALSE)=0,"Offen Zipfel"),
IFERROR(IF(VLOOKUP(O1010,[1]Offen!$Q:$R,2,FALSE)=0,"Offen Endstücke"),
IFERROR(IF(VLOOKUP(O1010,[1]Vakuumiert!$B:$C,2,FALSE)=0,"Vakuumierter VOS ungeschält"),
IFERROR(IF(VLOOKUP(O1010,[1]Vakuumiert!$E:$F,2,FALSE)=0,"Vakuumierter ABS ungeschält"),
IFERROR(IF(VLOOKUP(O1010,[1]Vakuumiert!$H:$I,2,FALSE)=0,"Vakuumierter VOS geschält"),
IFERROR(IF(VLOOKUP(O1010,[1]Vakuumiert!$K:$L,2,FALSE)=0,"Vakuumierter VOS vegan"),
IFERROR(IF(VLOOKUP(O1010,[1]Vakuumiert!$N:$O,2,FALSE)=0,"Vakuumierter VOS Zipfel"),
IFERROR(IF(VLOOKUP(O1010,[1]Vakuumiert!$Q:$R,2,FALSE)=0,"Vakuumiert geschält"),
IFERROR(IF(VLOOKUP(O1010,'[1]vakuumierte Fertigprodukte'!$B:$C,2,FALSE)=0,"Fertigprodukte"),
IFERROR(IF(VLOOKUP(O1010,'[1]vakuumierte Fertigprodukte'!$E:$FI,2,FALSE)=0,"Vakuumierte Zipfel"),
IFERROR(IF(VLOOKUP(O1010,[1]Wurste!$B:$C,2,FALSE)=0,"Räucherwürste"),
IFERROR(IF(VLOOKUP(O1010,[1]Wurste!$E:$F,2,FALSE)=0,"URW/URGW Wurst"),
IFERROR(IF(VLOOKUP(O1010,[1]Wurste!$H:$I,2,FALSE)=0,"HF-Wurst Vegan"),
IFERROR(IF(VLOOKUP(O1010,[1]Wurste!$K:$L,2,FALSE)=0,"320er ohne Würste"),
IFERROR(IF(AND(OR(Abfalldokumentation!$A1010="BU3",Abfalldokumentation!$A1010="Verkauf"),Abfalldokumentation!$F1010="Schimmel",Abfalldokumentation!$G1010="keinen Abnehmer/kein Schälpersonal"),"Div. Zipfel, ES ohne Verwendung",VLOOKUP(Abfalldokumentation!$E1010,Produktgruppen!A:B,2,FALSE)),"-")))))))))))))))))))))))</f>
        <v>Diverses</v>
      </c>
      <c r="E1010" s="81" t="str">
        <f>IFERROR(VLOOKUP(Abfalldokumentation!$O1010,Artikel!A:C,3,FALSE),Abfalldokumentation!$O1010)</f>
        <v>Diverses</v>
      </c>
      <c r="F1010" s="81" t="str">
        <f>VLOOKUP(T1010,'Liste Gründe'!A:D,2,FALSE)</f>
        <v>Linienbezogen</v>
      </c>
      <c r="G1010" s="80" t="str">
        <f>IF(ISBLANK(V1010),VLOOKUP(Abfalldokumentation!$P1010,'Liste Gründe'!A:D,3,FALSE),V1010)</f>
        <v>Darm geplatzt</v>
      </c>
      <c r="H1010" s="81" t="str">
        <f>IF(ISBLANK(Abfalldokumentation!$W1010),"-",Abfalldokumentation!$W1010)</f>
        <v>-</v>
      </c>
      <c r="I1010" s="81">
        <f t="shared" si="106"/>
        <v>41</v>
      </c>
      <c r="J1010" s="81" t="str">
        <f t="shared" si="107"/>
        <v>Produkte</v>
      </c>
      <c r="K1010" s="81" t="str">
        <f t="shared" si="108"/>
        <v>BUs</v>
      </c>
      <c r="L1010" s="81" t="str">
        <f t="shared" si="109"/>
        <v>Symptome</v>
      </c>
      <c r="M1010" s="81" t="str">
        <f>IFERROR(VLOOKUP(Abfalldokumentation!$O1010,Kennzahlen!S:V,3,FALSE)*Abfalldokumentation!$B1010,"0")</f>
        <v>0</v>
      </c>
      <c r="N1010" s="81" t="str">
        <f>IF(ISBLANK(Q1010),VLOOKUP(Abfalldokumentation!$O1010,'Linien - BU'!R:S,2,FALSE),Q1010)</f>
        <v>Abfüllung</v>
      </c>
      <c r="O1010" s="77" t="str">
        <f t="shared" si="110"/>
        <v>Diverses</v>
      </c>
      <c r="P1010" s="77">
        <f t="shared" si="111"/>
        <v>34</v>
      </c>
      <c r="Q1010" s="39" t="s">
        <v>180</v>
      </c>
      <c r="R1010" s="40" t="s">
        <v>110</v>
      </c>
      <c r="S1010" s="40">
        <v>193</v>
      </c>
      <c r="T1010" s="40">
        <v>34</v>
      </c>
      <c r="U1010" s="41">
        <v>44480</v>
      </c>
      <c r="V1010" s="42"/>
      <c r="W1010" s="40"/>
      <c r="X1010" s="44" t="str">
        <f>IFERROR(VLOOKUP(Abfalldokumentation!$R1010,Artikel!A:C,3,FALSE),Abfalldokumentation!$R1010)</f>
        <v>Diverses</v>
      </c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</row>
    <row r="1011" spans="1:40" ht="30" hidden="1" customHeight="1" x14ac:dyDescent="0.25">
      <c r="A1011" s="73" t="str">
        <f>VLOOKUP(N1011,'Linien - BU'!A:B,2,FALSE)</f>
        <v>BU1</v>
      </c>
      <c r="B1011" s="74">
        <f t="shared" si="105"/>
        <v>20.5</v>
      </c>
      <c r="C1011" s="75">
        <f>Abfalldokumentation!$U1011</f>
        <v>44480</v>
      </c>
      <c r="D1011" s="69" t="str">
        <f>IFERROR(IF(VLOOKUP(O1011,'[1]Rohware 230'!$B:$C,2,FALSE)=0,"Rohware"),
IFERROR(IF(VLOOKUP(O1011,[1]Sammelnr.!$B:$C,2,FALSE)=0,"Sammelnr. ungeschält ABS"),
IFERROR(IF(VLOOKUP(O1011,[1]Sammelnr.!$E:$F,2,FALSE)=0,"Sammelnr. ungeschält VS"),
IFERROR(IF(VLOOKUP(O1011,[1]Sammelnr.!$H:$I,2,FALSE)=0,"Sammelnr. geschält"),
IFERROR(IF(VLOOKUP(O1011,[1]Offen!$B:$C,2,FALSE)=0,"Offen ungeschält ABS"),
IFERROR(IF(VLOOKUP(O1011,[1]Offen!$E:$F,2,FALSE)=0,"Offen ungeschält VOS"),
IFERROR(IF(VLOOKUP(O1011,[1]Offen!$H:$I,2,FALSE)=0,"Offen geschält RW"),
IFERROR(IF(VLOOKUP(O1011,[1]Offen!$K:$L,2,FALSE)=0,"Offen vegan"),
IFERROR(IF(VLOOKUP(O1011,[1]Offen!$N:$O,2,FALSE)=0,"Offen Zipfel"),
IFERROR(IF(VLOOKUP(O1011,[1]Offen!$Q:$R,2,FALSE)=0,"Offen Endstücke"),
IFERROR(IF(VLOOKUP(O1011,[1]Vakuumiert!$B:$C,2,FALSE)=0,"Vakuumierter VOS ungeschält"),
IFERROR(IF(VLOOKUP(O1011,[1]Vakuumiert!$E:$F,2,FALSE)=0,"Vakuumierter ABS ungeschält"),
IFERROR(IF(VLOOKUP(O1011,[1]Vakuumiert!$H:$I,2,FALSE)=0,"Vakuumierter VOS geschält"),
IFERROR(IF(VLOOKUP(O1011,[1]Vakuumiert!$K:$L,2,FALSE)=0,"Vakuumierter VOS vegan"),
IFERROR(IF(VLOOKUP(O1011,[1]Vakuumiert!$N:$O,2,FALSE)=0,"Vakuumierter VOS Zipfel"),
IFERROR(IF(VLOOKUP(O1011,[1]Vakuumiert!$Q:$R,2,FALSE)=0,"Vakuumiert geschält"),
IFERROR(IF(VLOOKUP(O1011,'[1]vakuumierte Fertigprodukte'!$B:$C,2,FALSE)=0,"Fertigprodukte"),
IFERROR(IF(VLOOKUP(O1011,'[1]vakuumierte Fertigprodukte'!$E:$FI,2,FALSE)=0,"Vakuumierte Zipfel"),
IFERROR(IF(VLOOKUP(O1011,[1]Wurste!$B:$C,2,FALSE)=0,"Räucherwürste"),
IFERROR(IF(VLOOKUP(O1011,[1]Wurste!$E:$F,2,FALSE)=0,"URW/URGW Wurst"),
IFERROR(IF(VLOOKUP(O1011,[1]Wurste!$H:$I,2,FALSE)=0,"HF-Wurst Vegan"),
IFERROR(IF(VLOOKUP(O1011,[1]Wurste!$K:$L,2,FALSE)=0,"320er ohne Würste"),
IFERROR(IF(AND(OR(Abfalldokumentation!$A1011="BU3",Abfalldokumentation!$A1011="Verkauf"),Abfalldokumentation!$F1011="Schimmel",Abfalldokumentation!$G1011="keinen Abnehmer/kein Schälpersonal"),"Div. Zipfel, ES ohne Verwendung",VLOOKUP(Abfalldokumentation!$E1011,Produktgruppen!A:B,2,FALSE)),"-")))))))))))))))))))))))</f>
        <v>Diverses</v>
      </c>
      <c r="E1011" s="76" t="str">
        <f>IFERROR(VLOOKUP(Abfalldokumentation!$O1011,Artikel!A:C,3,FALSE),Abfalldokumentation!$O1011)</f>
        <v>Diverses</v>
      </c>
      <c r="F1011" s="76" t="str">
        <f>VLOOKUP(T1011,'Liste Gründe'!A:D,2,FALSE)</f>
        <v>Verpackungsfehler</v>
      </c>
      <c r="G1011" s="75" t="str">
        <f>IF(ISBLANK(V1011),VLOOKUP(Abfalldokumentation!$P1011,'Liste Gründe'!A:D,3,FALSE),V1011)</f>
        <v>kein SSC</v>
      </c>
      <c r="H1011" s="76" t="str">
        <f>IF(ISBLANK(Abfalldokumentation!$W1011),"-",Abfalldokumentation!$W1011)</f>
        <v>-</v>
      </c>
      <c r="I1011" s="76">
        <f t="shared" si="106"/>
        <v>41</v>
      </c>
      <c r="J1011" s="76" t="str">
        <f t="shared" si="107"/>
        <v>Produkte</v>
      </c>
      <c r="K1011" s="76" t="str">
        <f t="shared" si="108"/>
        <v>BUs</v>
      </c>
      <c r="L1011" s="76" t="str">
        <f t="shared" si="109"/>
        <v>Symptome</v>
      </c>
      <c r="M1011" s="76" t="str">
        <f>IFERROR(VLOOKUP(Abfalldokumentation!$O1011,Kennzahlen!S:V,3,FALSE)*Abfalldokumentation!$B1011,"0")</f>
        <v>0</v>
      </c>
      <c r="N1011" s="76" t="str">
        <f>IF(ISBLANK(Q1011),VLOOKUP(Abfalldokumentation!$O1011,'Linien - BU'!R:S,2,FALSE),Q1011)</f>
        <v>Abfüllung</v>
      </c>
      <c r="O1011" s="77" t="str">
        <f t="shared" si="110"/>
        <v>Diverses</v>
      </c>
      <c r="P1011" s="77">
        <f t="shared" si="111"/>
        <v>13</v>
      </c>
      <c r="Q1011" s="45" t="s">
        <v>180</v>
      </c>
      <c r="R1011" s="46" t="s">
        <v>110</v>
      </c>
      <c r="S1011" s="46">
        <v>20.5</v>
      </c>
      <c r="T1011" s="46">
        <v>13</v>
      </c>
      <c r="U1011" s="47">
        <v>44480</v>
      </c>
      <c r="V1011" s="48" t="s">
        <v>313</v>
      </c>
      <c r="W1011" s="46"/>
      <c r="X1011" s="50" t="str">
        <f>IFERROR(VLOOKUP(Abfalldokumentation!$R1011,Artikel!A:C,3,FALSE),Abfalldokumentation!$R1011)</f>
        <v>Diverses</v>
      </c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</row>
    <row r="1012" spans="1:40" ht="30" hidden="1" customHeight="1" x14ac:dyDescent="0.25">
      <c r="A1012" s="78" t="str">
        <f>VLOOKUP(N1012,'Linien - BU'!A:B,2,FALSE)</f>
        <v>BU2</v>
      </c>
      <c r="B1012" s="79">
        <f t="shared" si="105"/>
        <v>98</v>
      </c>
      <c r="C1012" s="80">
        <f>Abfalldokumentation!$U1012</f>
        <v>44480</v>
      </c>
      <c r="D1012" s="69" t="str">
        <f>IFERROR(IF(VLOOKUP(O1012,'[1]Rohware 230'!$B:$C,2,FALSE)=0,"Rohware"),
IFERROR(IF(VLOOKUP(O1012,[1]Sammelnr.!$B:$C,2,FALSE)=0,"Sammelnr. ungeschält ABS"),
IFERROR(IF(VLOOKUP(O1012,[1]Sammelnr.!$E:$F,2,FALSE)=0,"Sammelnr. ungeschält VS"),
IFERROR(IF(VLOOKUP(O1012,[1]Sammelnr.!$H:$I,2,FALSE)=0,"Sammelnr. geschält"),
IFERROR(IF(VLOOKUP(O1012,[1]Offen!$B:$C,2,FALSE)=0,"Offen ungeschält ABS"),
IFERROR(IF(VLOOKUP(O1012,[1]Offen!$E:$F,2,FALSE)=0,"Offen ungeschält VOS"),
IFERROR(IF(VLOOKUP(O1012,[1]Offen!$H:$I,2,FALSE)=0,"Offen geschält RW"),
IFERROR(IF(VLOOKUP(O1012,[1]Offen!$K:$L,2,FALSE)=0,"Offen vegan"),
IFERROR(IF(VLOOKUP(O1012,[1]Offen!$N:$O,2,FALSE)=0,"Offen Zipfel"),
IFERROR(IF(VLOOKUP(O1012,[1]Offen!$Q:$R,2,FALSE)=0,"Offen Endstücke"),
IFERROR(IF(VLOOKUP(O1012,[1]Vakuumiert!$B:$C,2,FALSE)=0,"Vakuumierter VOS ungeschält"),
IFERROR(IF(VLOOKUP(O1012,[1]Vakuumiert!$E:$F,2,FALSE)=0,"Vakuumierter ABS ungeschält"),
IFERROR(IF(VLOOKUP(O1012,[1]Vakuumiert!$H:$I,2,FALSE)=0,"Vakuumierter VOS geschält"),
IFERROR(IF(VLOOKUP(O1012,[1]Vakuumiert!$K:$L,2,FALSE)=0,"Vakuumierter VOS vegan"),
IFERROR(IF(VLOOKUP(O1012,[1]Vakuumiert!$N:$O,2,FALSE)=0,"Vakuumierter VOS Zipfel"),
IFERROR(IF(VLOOKUP(O1012,[1]Vakuumiert!$Q:$R,2,FALSE)=0,"Vakuumiert geschält"),
IFERROR(IF(VLOOKUP(O1012,'[1]vakuumierte Fertigprodukte'!$B:$C,2,FALSE)=0,"Fertigprodukte"),
IFERROR(IF(VLOOKUP(O1012,'[1]vakuumierte Fertigprodukte'!$E:$FI,2,FALSE)=0,"Vakuumierte Zipfel"),
IFERROR(IF(VLOOKUP(O1012,[1]Wurste!$B:$C,2,FALSE)=0,"Räucherwürste"),
IFERROR(IF(VLOOKUP(O1012,[1]Wurste!$E:$F,2,FALSE)=0,"URW/URGW Wurst"),
IFERROR(IF(VLOOKUP(O1012,[1]Wurste!$H:$I,2,FALSE)=0,"HF-Wurst Vegan"),
IFERROR(IF(VLOOKUP(O1012,[1]Wurste!$K:$L,2,FALSE)=0,"320er ohne Würste"),
IFERROR(IF(AND(OR(Abfalldokumentation!$A1012="BU3",Abfalldokumentation!$A1012="Verkauf"),Abfalldokumentation!$F1012="Schimmel",Abfalldokumentation!$G1012="keinen Abnehmer/kein Schälpersonal"),"Div. Zipfel, ES ohne Verwendung",VLOOKUP(Abfalldokumentation!$E1012,Produktgruppen!A:B,2,FALSE)),"-")))))))))))))))))))))))</f>
        <v>Diverses</v>
      </c>
      <c r="E1012" s="81" t="str">
        <f>IFERROR(VLOOKUP(Abfalldokumentation!$O1012,Artikel!A:C,3,FALSE),Abfalldokumentation!$O1012)</f>
        <v>Diverses</v>
      </c>
      <c r="F1012" s="81" t="str">
        <f>VLOOKUP(T1012,'Liste Gründe'!A:D,2,FALSE)</f>
        <v>Linienbezogen</v>
      </c>
      <c r="G1012" s="80" t="str">
        <f>IF(ISBLANK(V1012),VLOOKUP(Abfalldokumentation!$P1012,'Liste Gründe'!A:D,3,FALSE),V1012)</f>
        <v>Maschinenabfall</v>
      </c>
      <c r="H1012" s="81" t="str">
        <f>IF(ISBLANK(Abfalldokumentation!$W1012),"-",Abfalldokumentation!$W1012)</f>
        <v>-</v>
      </c>
      <c r="I1012" s="81">
        <f t="shared" si="106"/>
        <v>41</v>
      </c>
      <c r="J1012" s="81" t="str">
        <f t="shared" si="107"/>
        <v>Produkte</v>
      </c>
      <c r="K1012" s="81" t="str">
        <f t="shared" si="108"/>
        <v>BUs</v>
      </c>
      <c r="L1012" s="81" t="str">
        <f t="shared" si="109"/>
        <v>Symptome</v>
      </c>
      <c r="M1012" s="81" t="str">
        <f>IFERROR(VLOOKUP(Abfalldokumentation!$O1012,Kennzahlen!S:V,3,FALSE)*Abfalldokumentation!$B1012,"0")</f>
        <v>0</v>
      </c>
      <c r="N1012" s="81" t="str">
        <f>IF(ISBLANK(Q1012),VLOOKUP(Abfalldokumentation!$O1012,'Linien - BU'!R:S,2,FALSE),Q1012)</f>
        <v>BU2</v>
      </c>
      <c r="O1012" s="77" t="str">
        <f t="shared" si="110"/>
        <v>Diverses</v>
      </c>
      <c r="P1012" s="77">
        <f t="shared" si="111"/>
        <v>30</v>
      </c>
      <c r="Q1012" s="39" t="s">
        <v>7</v>
      </c>
      <c r="R1012" s="40" t="s">
        <v>110</v>
      </c>
      <c r="S1012" s="40">
        <v>98</v>
      </c>
      <c r="T1012" s="40">
        <v>30</v>
      </c>
      <c r="U1012" s="41">
        <v>44480</v>
      </c>
      <c r="V1012" s="42"/>
      <c r="W1012" s="40"/>
      <c r="X1012" s="44" t="str">
        <f>IFERROR(VLOOKUP(Abfalldokumentation!$R1012,Artikel!A:C,3,FALSE),Abfalldokumentation!$R1012)</f>
        <v>Diverses</v>
      </c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</row>
    <row r="1013" spans="1:40" ht="30" hidden="1" customHeight="1" x14ac:dyDescent="0.25">
      <c r="A1013" s="73" t="str">
        <f>VLOOKUP(N1013,'Linien - BU'!A:B,2,FALSE)</f>
        <v>BU3</v>
      </c>
      <c r="B1013" s="74">
        <f t="shared" si="105"/>
        <v>32</v>
      </c>
      <c r="C1013" s="75">
        <f>Abfalldokumentation!$U1013</f>
        <v>44480</v>
      </c>
      <c r="D1013" s="69" t="str">
        <f>IFERROR(IF(VLOOKUP(O1013,'[1]Rohware 230'!$B:$C,2,FALSE)=0,"Rohware"),
IFERROR(IF(VLOOKUP(O1013,[1]Sammelnr.!$B:$C,2,FALSE)=0,"Sammelnr. ungeschält ABS"),
IFERROR(IF(VLOOKUP(O1013,[1]Sammelnr.!$E:$F,2,FALSE)=0,"Sammelnr. ungeschält VS"),
IFERROR(IF(VLOOKUP(O1013,[1]Sammelnr.!$H:$I,2,FALSE)=0,"Sammelnr. geschält"),
IFERROR(IF(VLOOKUP(O1013,[1]Offen!$B:$C,2,FALSE)=0,"Offen ungeschält ABS"),
IFERROR(IF(VLOOKUP(O1013,[1]Offen!$E:$F,2,FALSE)=0,"Offen ungeschält VOS"),
IFERROR(IF(VLOOKUP(O1013,[1]Offen!$H:$I,2,FALSE)=0,"Offen geschält RW"),
IFERROR(IF(VLOOKUP(O1013,[1]Offen!$K:$L,2,FALSE)=0,"Offen vegan"),
IFERROR(IF(VLOOKUP(O1013,[1]Offen!$N:$O,2,FALSE)=0,"Offen Zipfel"),
IFERROR(IF(VLOOKUP(O1013,[1]Offen!$Q:$R,2,FALSE)=0,"Offen Endstücke"),
IFERROR(IF(VLOOKUP(O1013,[1]Vakuumiert!$B:$C,2,FALSE)=0,"Vakuumierter VOS ungeschält"),
IFERROR(IF(VLOOKUP(O1013,[1]Vakuumiert!$E:$F,2,FALSE)=0,"Vakuumierter ABS ungeschält"),
IFERROR(IF(VLOOKUP(O1013,[1]Vakuumiert!$H:$I,2,FALSE)=0,"Vakuumierter VOS geschält"),
IFERROR(IF(VLOOKUP(O1013,[1]Vakuumiert!$K:$L,2,FALSE)=0,"Vakuumierter VOS vegan"),
IFERROR(IF(VLOOKUP(O1013,[1]Vakuumiert!$N:$O,2,FALSE)=0,"Vakuumierter VOS Zipfel"),
IFERROR(IF(VLOOKUP(O1013,[1]Vakuumiert!$Q:$R,2,FALSE)=0,"Vakuumiert geschält"),
IFERROR(IF(VLOOKUP(O1013,'[1]vakuumierte Fertigprodukte'!$B:$C,2,FALSE)=0,"Fertigprodukte"),
IFERROR(IF(VLOOKUP(O1013,'[1]vakuumierte Fertigprodukte'!$E:$FI,2,FALSE)=0,"Vakuumierte Zipfel"),
IFERROR(IF(VLOOKUP(O1013,[1]Wurste!$B:$C,2,FALSE)=0,"Räucherwürste"),
IFERROR(IF(VLOOKUP(O1013,[1]Wurste!$E:$F,2,FALSE)=0,"URW/URGW Wurst"),
IFERROR(IF(VLOOKUP(O1013,[1]Wurste!$H:$I,2,FALSE)=0,"HF-Wurst Vegan"),
IFERROR(IF(VLOOKUP(O1013,[1]Wurste!$K:$L,2,FALSE)=0,"320er ohne Würste"),
IFERROR(IF(AND(OR(Abfalldokumentation!$A1013="BU3",Abfalldokumentation!$A1013="Verkauf"),Abfalldokumentation!$F1013="Schimmel",Abfalldokumentation!$G1013="keinen Abnehmer/kein Schälpersonal"),"Div. Zipfel, ES ohne Verwendung",VLOOKUP(Abfalldokumentation!$E1013,Produktgruppen!A:B,2,FALSE)),"-")))))))))))))))))))))))</f>
        <v>-</v>
      </c>
      <c r="E1013" s="76" t="str">
        <f>IFERROR(VLOOKUP(Abfalldokumentation!$O1013,Artikel!A:C,3,FALSE),Abfalldokumentation!$O1013)</f>
        <v>Maschinenabfall</v>
      </c>
      <c r="F1013" s="76" t="str">
        <f>VLOOKUP(T1013,'Liste Gründe'!A:D,2,FALSE)</f>
        <v>Linienbezogen</v>
      </c>
      <c r="G1013" s="75" t="str">
        <f>IF(ISBLANK(V1013),VLOOKUP(Abfalldokumentation!$P1013,'Liste Gründe'!A:D,3,FALSE),V1013)</f>
        <v>Maschinenabfall</v>
      </c>
      <c r="H1013" s="76" t="str">
        <f>IF(ISBLANK(Abfalldokumentation!$W1013),"-",Abfalldokumentation!$W1013)</f>
        <v>-</v>
      </c>
      <c r="I1013" s="76">
        <f t="shared" si="106"/>
        <v>41</v>
      </c>
      <c r="J1013" s="76" t="str">
        <f t="shared" si="107"/>
        <v>Produkte</v>
      </c>
      <c r="K1013" s="76" t="str">
        <f t="shared" si="108"/>
        <v>BUs</v>
      </c>
      <c r="L1013" s="76" t="str">
        <f t="shared" si="109"/>
        <v>Symptome</v>
      </c>
      <c r="M1013" s="76" t="str">
        <f>IFERROR(VLOOKUP(Abfalldokumentation!$O1013,Kennzahlen!S:V,3,FALSE)*Abfalldokumentation!$B1013,"0")</f>
        <v>0</v>
      </c>
      <c r="N1013" s="76" t="str">
        <f>IF(ISBLANK(Q1013),VLOOKUP(Abfalldokumentation!$O1013,'Linien - BU'!R:S,2,FALSE),Q1013)</f>
        <v>L35</v>
      </c>
      <c r="O1013" s="77" t="str">
        <f t="shared" si="110"/>
        <v>Maschinenabfall</v>
      </c>
      <c r="P1013" s="77">
        <f t="shared" si="111"/>
        <v>30</v>
      </c>
      <c r="Q1013" s="45" t="s">
        <v>308</v>
      </c>
      <c r="R1013" s="40" t="s">
        <v>55</v>
      </c>
      <c r="S1013" s="46">
        <v>32</v>
      </c>
      <c r="T1013" s="46">
        <v>30</v>
      </c>
      <c r="U1013" s="47">
        <v>44480</v>
      </c>
      <c r="V1013" s="48"/>
      <c r="W1013" s="46"/>
      <c r="X1013" s="50" t="str">
        <f>IFERROR(VLOOKUP(Abfalldokumentation!$R1013,Artikel!A:C,3,FALSE),Abfalldokumentation!$R1013)</f>
        <v>Maschinenabfall</v>
      </c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</row>
    <row r="1014" spans="1:40" ht="30" hidden="1" customHeight="1" x14ac:dyDescent="0.25">
      <c r="A1014" s="78" t="str">
        <f>VLOOKUP(N1014,'Linien - BU'!A:B,2,FALSE)</f>
        <v>BU3</v>
      </c>
      <c r="B1014" s="79">
        <f t="shared" si="105"/>
        <v>7</v>
      </c>
      <c r="C1014" s="80">
        <f>Abfalldokumentation!$U1014</f>
        <v>44480</v>
      </c>
      <c r="D1014" s="69" t="str">
        <f>IFERROR(IF(VLOOKUP(O1014,'[1]Rohware 230'!$B:$C,2,FALSE)=0,"Rohware"),
IFERROR(IF(VLOOKUP(O1014,[1]Sammelnr.!$B:$C,2,FALSE)=0,"Sammelnr. ungeschält ABS"),
IFERROR(IF(VLOOKUP(O1014,[1]Sammelnr.!$E:$F,2,FALSE)=0,"Sammelnr. ungeschält VS"),
IFERROR(IF(VLOOKUP(O1014,[1]Sammelnr.!$H:$I,2,FALSE)=0,"Sammelnr. geschält"),
IFERROR(IF(VLOOKUP(O1014,[1]Offen!$B:$C,2,FALSE)=0,"Offen ungeschält ABS"),
IFERROR(IF(VLOOKUP(O1014,[1]Offen!$E:$F,2,FALSE)=0,"Offen ungeschält VOS"),
IFERROR(IF(VLOOKUP(O1014,[1]Offen!$H:$I,2,FALSE)=0,"Offen geschält RW"),
IFERROR(IF(VLOOKUP(O1014,[1]Offen!$K:$L,2,FALSE)=0,"Offen vegan"),
IFERROR(IF(VLOOKUP(O1014,[1]Offen!$N:$O,2,FALSE)=0,"Offen Zipfel"),
IFERROR(IF(VLOOKUP(O1014,[1]Offen!$Q:$R,2,FALSE)=0,"Offen Endstücke"),
IFERROR(IF(VLOOKUP(O1014,[1]Vakuumiert!$B:$C,2,FALSE)=0,"Vakuumierter VOS ungeschält"),
IFERROR(IF(VLOOKUP(O1014,[1]Vakuumiert!$E:$F,2,FALSE)=0,"Vakuumierter ABS ungeschält"),
IFERROR(IF(VLOOKUP(O1014,[1]Vakuumiert!$H:$I,2,FALSE)=0,"Vakuumierter VOS geschält"),
IFERROR(IF(VLOOKUP(O1014,[1]Vakuumiert!$K:$L,2,FALSE)=0,"Vakuumierter VOS vegan"),
IFERROR(IF(VLOOKUP(O1014,[1]Vakuumiert!$N:$O,2,FALSE)=0,"Vakuumierter VOS Zipfel"),
IFERROR(IF(VLOOKUP(O1014,[1]Vakuumiert!$Q:$R,2,FALSE)=0,"Vakuumiert geschält"),
IFERROR(IF(VLOOKUP(O1014,'[1]vakuumierte Fertigprodukte'!$B:$C,2,FALSE)=0,"Fertigprodukte"),
IFERROR(IF(VLOOKUP(O1014,'[1]vakuumierte Fertigprodukte'!$E:$FI,2,FALSE)=0,"Vakuumierte Zipfel"),
IFERROR(IF(VLOOKUP(O1014,[1]Wurste!$B:$C,2,FALSE)=0,"Räucherwürste"),
IFERROR(IF(VLOOKUP(O1014,[1]Wurste!$E:$F,2,FALSE)=0,"URW/URGW Wurst"),
IFERROR(IF(VLOOKUP(O1014,[1]Wurste!$H:$I,2,FALSE)=0,"HF-Wurst Vegan"),
IFERROR(IF(VLOOKUP(O1014,[1]Wurste!$K:$L,2,FALSE)=0,"320er ohne Würste"),
IFERROR(IF(AND(OR(Abfalldokumentation!$A1014="BU3",Abfalldokumentation!$A1014="Verkauf"),Abfalldokumentation!$F1014="Schimmel",Abfalldokumentation!$G1014="keinen Abnehmer/kein Schälpersonal"),"Div. Zipfel, ES ohne Verwendung",VLOOKUP(Abfalldokumentation!$E1014,Produktgruppen!A:B,2,FALSE)),"-")))))))))))))))))))))))</f>
        <v>-</v>
      </c>
      <c r="E1014" s="81" t="str">
        <f>IFERROR(VLOOKUP(Abfalldokumentation!$O1014,Artikel!A:C,3,FALSE),Abfalldokumentation!$O1014)</f>
        <v>Maschinenabfall</v>
      </c>
      <c r="F1014" s="81" t="str">
        <f>VLOOKUP(T1014,'Liste Gründe'!A:D,2,FALSE)</f>
        <v>Linienbezogen</v>
      </c>
      <c r="G1014" s="80" t="str">
        <f>IF(ISBLANK(V1014),VLOOKUP(Abfalldokumentation!$P1014,'Liste Gründe'!A:D,3,FALSE),V1014)</f>
        <v>Maschinenabfall</v>
      </c>
      <c r="H1014" s="81" t="str">
        <f>IF(ISBLANK(Abfalldokumentation!$W1014),"-",Abfalldokumentation!$W1014)</f>
        <v>-</v>
      </c>
      <c r="I1014" s="81">
        <f t="shared" si="106"/>
        <v>41</v>
      </c>
      <c r="J1014" s="81" t="str">
        <f t="shared" si="107"/>
        <v>Produkte</v>
      </c>
      <c r="K1014" s="81" t="str">
        <f t="shared" si="108"/>
        <v>BUs</v>
      </c>
      <c r="L1014" s="81" t="str">
        <f t="shared" si="109"/>
        <v>Symptome</v>
      </c>
      <c r="M1014" s="81" t="str">
        <f>IFERROR(VLOOKUP(Abfalldokumentation!$O1014,Kennzahlen!S:V,3,FALSE)*Abfalldokumentation!$B1014,"0")</f>
        <v>0</v>
      </c>
      <c r="N1014" s="81" t="str">
        <f>IF(ISBLANK(Q1014),VLOOKUP(Abfalldokumentation!$O1014,'Linien - BU'!R:S,2,FALSE),Q1014)</f>
        <v>L9</v>
      </c>
      <c r="O1014" s="77" t="str">
        <f t="shared" si="110"/>
        <v>Maschinenabfall</v>
      </c>
      <c r="P1014" s="77">
        <f t="shared" si="111"/>
        <v>30</v>
      </c>
      <c r="Q1014" s="39" t="s">
        <v>223</v>
      </c>
      <c r="R1014" s="40" t="s">
        <v>55</v>
      </c>
      <c r="S1014" s="40">
        <v>7</v>
      </c>
      <c r="T1014" s="40">
        <v>30</v>
      </c>
      <c r="U1014" s="41">
        <v>44480</v>
      </c>
      <c r="V1014" s="42"/>
      <c r="W1014" s="40"/>
      <c r="X1014" s="44" t="str">
        <f>IFERROR(VLOOKUP(Abfalldokumentation!$R1014,Artikel!A:C,3,FALSE),Abfalldokumentation!$R1014)</f>
        <v>Maschinenabfall</v>
      </c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</row>
    <row r="1015" spans="1:40" ht="30" hidden="1" customHeight="1" x14ac:dyDescent="0.25">
      <c r="A1015" s="73" t="str">
        <f>VLOOKUP(N1015,'Linien - BU'!A:B,2,FALSE)</f>
        <v>BU4</v>
      </c>
      <c r="B1015" s="74">
        <f t="shared" si="105"/>
        <v>28</v>
      </c>
      <c r="C1015" s="75">
        <f>Abfalldokumentation!$U1015</f>
        <v>44480</v>
      </c>
      <c r="D1015" s="69" t="str">
        <f>IFERROR(IF(VLOOKUP(O1015,'[1]Rohware 230'!$B:$C,2,FALSE)=0,"Rohware"),
IFERROR(IF(VLOOKUP(O1015,[1]Sammelnr.!$B:$C,2,FALSE)=0,"Sammelnr. ungeschält ABS"),
IFERROR(IF(VLOOKUP(O1015,[1]Sammelnr.!$E:$F,2,FALSE)=0,"Sammelnr. ungeschält VS"),
IFERROR(IF(VLOOKUP(O1015,[1]Sammelnr.!$H:$I,2,FALSE)=0,"Sammelnr. geschält"),
IFERROR(IF(VLOOKUP(O1015,[1]Offen!$B:$C,2,FALSE)=0,"Offen ungeschält ABS"),
IFERROR(IF(VLOOKUP(O1015,[1]Offen!$E:$F,2,FALSE)=0,"Offen ungeschält VOS"),
IFERROR(IF(VLOOKUP(O1015,[1]Offen!$H:$I,2,FALSE)=0,"Offen geschält RW"),
IFERROR(IF(VLOOKUP(O1015,[1]Offen!$K:$L,2,FALSE)=0,"Offen vegan"),
IFERROR(IF(VLOOKUP(O1015,[1]Offen!$N:$O,2,FALSE)=0,"Offen Zipfel"),
IFERROR(IF(VLOOKUP(O1015,[1]Offen!$Q:$R,2,FALSE)=0,"Offen Endstücke"),
IFERROR(IF(VLOOKUP(O1015,[1]Vakuumiert!$B:$C,2,FALSE)=0,"Vakuumierter VOS ungeschält"),
IFERROR(IF(VLOOKUP(O1015,[1]Vakuumiert!$E:$F,2,FALSE)=0,"Vakuumierter ABS ungeschält"),
IFERROR(IF(VLOOKUP(O1015,[1]Vakuumiert!$H:$I,2,FALSE)=0,"Vakuumierter VOS geschält"),
IFERROR(IF(VLOOKUP(O1015,[1]Vakuumiert!$K:$L,2,FALSE)=0,"Vakuumierter VOS vegan"),
IFERROR(IF(VLOOKUP(O1015,[1]Vakuumiert!$N:$O,2,FALSE)=0,"Vakuumierter VOS Zipfel"),
IFERROR(IF(VLOOKUP(O1015,[1]Vakuumiert!$Q:$R,2,FALSE)=0,"Vakuumiert geschält"),
IFERROR(IF(VLOOKUP(O1015,'[1]vakuumierte Fertigprodukte'!$B:$C,2,FALSE)=0,"Fertigprodukte"),
IFERROR(IF(VLOOKUP(O1015,'[1]vakuumierte Fertigprodukte'!$E:$FI,2,FALSE)=0,"Vakuumierte Zipfel"),
IFERROR(IF(VLOOKUP(O1015,[1]Wurste!$B:$C,2,FALSE)=0,"Räucherwürste"),
IFERROR(IF(VLOOKUP(O1015,[1]Wurste!$E:$F,2,FALSE)=0,"URW/URGW Wurst"),
IFERROR(IF(VLOOKUP(O1015,[1]Wurste!$H:$I,2,FALSE)=0,"HF-Wurst Vegan"),
IFERROR(IF(VLOOKUP(O1015,[1]Wurste!$K:$L,2,FALSE)=0,"320er ohne Würste"),
IFERROR(IF(AND(OR(Abfalldokumentation!$A1015="BU3",Abfalldokumentation!$A1015="Verkauf"),Abfalldokumentation!$F1015="Schimmel",Abfalldokumentation!$G1015="keinen Abnehmer/kein Schälpersonal"),"Div. Zipfel, ES ohne Verwendung",VLOOKUP(Abfalldokumentation!$E1015,Produktgruppen!A:B,2,FALSE)),"-")))))))))))))))))))))))</f>
        <v>Diverses</v>
      </c>
      <c r="E1015" s="76" t="str">
        <f>IFERROR(VLOOKUP(Abfalldokumentation!$O1015,Artikel!A:C,3,FALSE),Abfalldokumentation!$O1015)</f>
        <v>Diverses</v>
      </c>
      <c r="F1015" s="76" t="str">
        <f>VLOOKUP(T1015,'Liste Gründe'!A:D,2,FALSE)</f>
        <v>Linienbezogen</v>
      </c>
      <c r="G1015" s="75" t="str">
        <f>IF(ISBLANK(V1015),VLOOKUP(Abfalldokumentation!$P1015,'Liste Gründe'!A:D,3,FALSE),V1015)</f>
        <v>Maschinenabfall</v>
      </c>
      <c r="H1015" s="76" t="str">
        <f>IF(ISBLANK(Abfalldokumentation!$W1015),"-",Abfalldokumentation!$W1015)</f>
        <v>-</v>
      </c>
      <c r="I1015" s="76">
        <f t="shared" si="106"/>
        <v>41</v>
      </c>
      <c r="J1015" s="76" t="str">
        <f t="shared" si="107"/>
        <v>Produkte</v>
      </c>
      <c r="K1015" s="76" t="str">
        <f t="shared" si="108"/>
        <v>BUs</v>
      </c>
      <c r="L1015" s="76" t="str">
        <f t="shared" si="109"/>
        <v>Symptome</v>
      </c>
      <c r="M1015" s="76" t="str">
        <f>IFERROR(VLOOKUP(Abfalldokumentation!$O1015,Kennzahlen!S:V,3,FALSE)*Abfalldokumentation!$B1015,"0")</f>
        <v>0</v>
      </c>
      <c r="N1015" s="76" t="str">
        <f>IF(ISBLANK(Q1015),VLOOKUP(Abfalldokumentation!$O1015,'Linien - BU'!R:S,2,FALSE),Q1015)</f>
        <v>BU4</v>
      </c>
      <c r="O1015" s="77" t="str">
        <f t="shared" si="110"/>
        <v>Diverses</v>
      </c>
      <c r="P1015" s="77">
        <f t="shared" si="111"/>
        <v>30</v>
      </c>
      <c r="Q1015" s="45" t="s">
        <v>9</v>
      </c>
      <c r="R1015" s="46" t="s">
        <v>110</v>
      </c>
      <c r="S1015" s="46">
        <v>28</v>
      </c>
      <c r="T1015" s="46">
        <v>30</v>
      </c>
      <c r="U1015" s="47">
        <v>44480</v>
      </c>
      <c r="V1015" s="48"/>
      <c r="W1015" s="46"/>
      <c r="X1015" s="50" t="str">
        <f>IFERROR(VLOOKUP(Abfalldokumentation!$R1015,Artikel!A:C,3,FALSE),Abfalldokumentation!$R1015)</f>
        <v>Diverses</v>
      </c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</row>
    <row r="1016" spans="1:40" ht="30" hidden="1" customHeight="1" x14ac:dyDescent="0.25">
      <c r="A1016" s="78" t="str">
        <f>VLOOKUP(N1016,'Linien - BU'!A:B,2,FALSE)</f>
        <v>Rest</v>
      </c>
      <c r="B1016" s="79">
        <f t="shared" si="105"/>
        <v>14</v>
      </c>
      <c r="C1016" s="80">
        <f>Abfalldokumentation!$U1016</f>
        <v>44480</v>
      </c>
      <c r="D1016" s="69" t="str">
        <f>IFERROR(IF(VLOOKUP(O1016,'[1]Rohware 230'!$B:$C,2,FALSE)=0,"Rohware"),
IFERROR(IF(VLOOKUP(O1016,[1]Sammelnr.!$B:$C,2,FALSE)=0,"Sammelnr. ungeschält ABS"),
IFERROR(IF(VLOOKUP(O1016,[1]Sammelnr.!$E:$F,2,FALSE)=0,"Sammelnr. ungeschält VS"),
IFERROR(IF(VLOOKUP(O1016,[1]Sammelnr.!$H:$I,2,FALSE)=0,"Sammelnr. geschält"),
IFERROR(IF(VLOOKUP(O1016,[1]Offen!$B:$C,2,FALSE)=0,"Offen ungeschält ABS"),
IFERROR(IF(VLOOKUP(O1016,[1]Offen!$E:$F,2,FALSE)=0,"Offen ungeschält VOS"),
IFERROR(IF(VLOOKUP(O1016,[1]Offen!$H:$I,2,FALSE)=0,"Offen geschält RW"),
IFERROR(IF(VLOOKUP(O1016,[1]Offen!$K:$L,2,FALSE)=0,"Offen vegan"),
IFERROR(IF(VLOOKUP(O1016,[1]Offen!$N:$O,2,FALSE)=0,"Offen Zipfel"),
IFERROR(IF(VLOOKUP(O1016,[1]Offen!$Q:$R,2,FALSE)=0,"Offen Endstücke"),
IFERROR(IF(VLOOKUP(O1016,[1]Vakuumiert!$B:$C,2,FALSE)=0,"Vakuumierter VOS ungeschält"),
IFERROR(IF(VLOOKUP(O1016,[1]Vakuumiert!$E:$F,2,FALSE)=0,"Vakuumierter ABS ungeschält"),
IFERROR(IF(VLOOKUP(O1016,[1]Vakuumiert!$H:$I,2,FALSE)=0,"Vakuumierter VOS geschält"),
IFERROR(IF(VLOOKUP(O1016,[1]Vakuumiert!$K:$L,2,FALSE)=0,"Vakuumierter VOS vegan"),
IFERROR(IF(VLOOKUP(O1016,[1]Vakuumiert!$N:$O,2,FALSE)=0,"Vakuumierter VOS Zipfel"),
IFERROR(IF(VLOOKUP(O1016,[1]Vakuumiert!$Q:$R,2,FALSE)=0,"Vakuumiert geschält"),
IFERROR(IF(VLOOKUP(O1016,'[1]vakuumierte Fertigprodukte'!$B:$C,2,FALSE)=0,"Fertigprodukte"),
IFERROR(IF(VLOOKUP(O1016,'[1]vakuumierte Fertigprodukte'!$E:$FI,2,FALSE)=0,"Vakuumierte Zipfel"),
IFERROR(IF(VLOOKUP(O1016,[1]Wurste!$B:$C,2,FALSE)=0,"Räucherwürste"),
IFERROR(IF(VLOOKUP(O1016,[1]Wurste!$E:$F,2,FALSE)=0,"URW/URGW Wurst"),
IFERROR(IF(VLOOKUP(O1016,[1]Wurste!$H:$I,2,FALSE)=0,"HF-Wurst Vegan"),
IFERROR(IF(VLOOKUP(O1016,[1]Wurste!$K:$L,2,FALSE)=0,"320er ohne Würste"),
IFERROR(IF(AND(OR(Abfalldokumentation!$A1016="BU3",Abfalldokumentation!$A1016="Verkauf"),Abfalldokumentation!$F1016="Schimmel",Abfalldokumentation!$G1016="keinen Abnehmer/kein Schälpersonal"),"Div. Zipfel, ES ohne Verwendung",VLOOKUP(Abfalldokumentation!$E1016,Produktgruppen!A:B,2,FALSE)),"-")))))))))))))))))))))))</f>
        <v>Diverses</v>
      </c>
      <c r="E1016" s="81" t="str">
        <f>IFERROR(VLOOKUP(Abfalldokumentation!$O1016,Artikel!A:C,3,FALSE),Abfalldokumentation!$O1016)</f>
        <v>Diverses</v>
      </c>
      <c r="F1016" s="81" t="str">
        <f>VLOOKUP(T1016,'Liste Gründe'!A:D,2,FALSE)</f>
        <v>Qualitätssicherung</v>
      </c>
      <c r="G1016" s="80" t="str">
        <f>IF(ISBLANK(V1016),VLOOKUP(Abfalldokumentation!$P1016,'Liste Gründe'!A:D,3,FALSE),V1016)</f>
        <v>Sensorik</v>
      </c>
      <c r="H1016" s="81" t="str">
        <f>IF(ISBLANK(Abfalldokumentation!$W1016),"-",Abfalldokumentation!$W1016)</f>
        <v>Rinde Extra</v>
      </c>
      <c r="I1016" s="81">
        <f t="shared" si="106"/>
        <v>41</v>
      </c>
      <c r="J1016" s="81" t="str">
        <f t="shared" si="107"/>
        <v>Produkte</v>
      </c>
      <c r="K1016" s="81" t="str">
        <f t="shared" si="108"/>
        <v>BUs</v>
      </c>
      <c r="L1016" s="81" t="str">
        <f t="shared" si="109"/>
        <v>Symptome</v>
      </c>
      <c r="M1016" s="81" t="str">
        <f>IFERROR(VLOOKUP(Abfalldokumentation!$O1016,Kennzahlen!S:V,3,FALSE)*Abfalldokumentation!$B1016,"0")</f>
        <v>0</v>
      </c>
      <c r="N1016" s="81" t="str">
        <f>IF(ISBLANK(Q1016),VLOOKUP(Abfalldokumentation!$O1016,'Linien - BU'!R:S,2,FALSE),Q1016)</f>
        <v>QM</v>
      </c>
      <c r="O1016" s="77" t="str">
        <f t="shared" si="110"/>
        <v>Diverses</v>
      </c>
      <c r="P1016" s="77">
        <f t="shared" si="111"/>
        <v>74</v>
      </c>
      <c r="Q1016" s="39" t="s">
        <v>196</v>
      </c>
      <c r="R1016" s="40" t="s">
        <v>110</v>
      </c>
      <c r="S1016" s="40">
        <v>14</v>
      </c>
      <c r="T1016" s="40">
        <v>74</v>
      </c>
      <c r="U1016" s="41">
        <v>44480</v>
      </c>
      <c r="V1016" s="42"/>
      <c r="W1016" s="40" t="s">
        <v>314</v>
      </c>
      <c r="X1016" s="44" t="str">
        <f>IFERROR(VLOOKUP(Abfalldokumentation!$R1016,Artikel!A:C,3,FALSE),Abfalldokumentation!$R1016)</f>
        <v>Diverses</v>
      </c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</row>
    <row r="1017" spans="1:40" ht="30" hidden="1" customHeight="1" x14ac:dyDescent="0.25">
      <c r="A1017" s="73" t="str">
        <f>VLOOKUP(N1017,'Linien - BU'!A:B,2,FALSE)</f>
        <v>BU1</v>
      </c>
      <c r="B1017" s="74">
        <f t="shared" si="105"/>
        <v>156</v>
      </c>
      <c r="C1017" s="75">
        <f>Abfalldokumentation!$U1017</f>
        <v>44480</v>
      </c>
      <c r="D1017" s="69" t="str">
        <f>IFERROR(IF(VLOOKUP(O1017,'[1]Rohware 230'!$B:$C,2,FALSE)=0,"Rohware"),
IFERROR(IF(VLOOKUP(O1017,[1]Sammelnr.!$B:$C,2,FALSE)=0,"Sammelnr. ungeschält ABS"),
IFERROR(IF(VLOOKUP(O1017,[1]Sammelnr.!$E:$F,2,FALSE)=0,"Sammelnr. ungeschält VS"),
IFERROR(IF(VLOOKUP(O1017,[1]Sammelnr.!$H:$I,2,FALSE)=0,"Sammelnr. geschält"),
IFERROR(IF(VLOOKUP(O1017,[1]Offen!$B:$C,2,FALSE)=0,"Offen ungeschält ABS"),
IFERROR(IF(VLOOKUP(O1017,[1]Offen!$E:$F,2,FALSE)=0,"Offen ungeschält VOS"),
IFERROR(IF(VLOOKUP(O1017,[1]Offen!$H:$I,2,FALSE)=0,"Offen geschält RW"),
IFERROR(IF(VLOOKUP(O1017,[1]Offen!$K:$L,2,FALSE)=0,"Offen vegan"),
IFERROR(IF(VLOOKUP(O1017,[1]Offen!$N:$O,2,FALSE)=0,"Offen Zipfel"),
IFERROR(IF(VLOOKUP(O1017,[1]Offen!$Q:$R,2,FALSE)=0,"Offen Endstücke"),
IFERROR(IF(VLOOKUP(O1017,[1]Vakuumiert!$B:$C,2,FALSE)=0,"Vakuumierter VOS ungeschält"),
IFERROR(IF(VLOOKUP(O1017,[1]Vakuumiert!$E:$F,2,FALSE)=0,"Vakuumierter ABS ungeschält"),
IFERROR(IF(VLOOKUP(O1017,[1]Vakuumiert!$H:$I,2,FALSE)=0,"Vakuumierter VOS geschält"),
IFERROR(IF(VLOOKUP(O1017,[1]Vakuumiert!$K:$L,2,FALSE)=0,"Vakuumierter VOS vegan"),
IFERROR(IF(VLOOKUP(O1017,[1]Vakuumiert!$N:$O,2,FALSE)=0,"Vakuumierter VOS Zipfel"),
IFERROR(IF(VLOOKUP(O1017,[1]Vakuumiert!$Q:$R,2,FALSE)=0,"Vakuumiert geschält"),
IFERROR(IF(VLOOKUP(O1017,'[1]vakuumierte Fertigprodukte'!$B:$C,2,FALSE)=0,"Fertigprodukte"),
IFERROR(IF(VLOOKUP(O1017,'[1]vakuumierte Fertigprodukte'!$E:$FI,2,FALSE)=0,"Vakuumierte Zipfel"),
IFERROR(IF(VLOOKUP(O1017,[1]Wurste!$B:$C,2,FALSE)=0,"Räucherwürste"),
IFERROR(IF(VLOOKUP(O1017,[1]Wurste!$E:$F,2,FALSE)=0,"URW/URGW Wurst"),
IFERROR(IF(VLOOKUP(O1017,[1]Wurste!$H:$I,2,FALSE)=0,"HF-Wurst Vegan"),
IFERROR(IF(VLOOKUP(O1017,[1]Wurste!$K:$L,2,FALSE)=0,"320er ohne Würste"),
IFERROR(IF(AND(OR(Abfalldokumentation!$A1017="BU3",Abfalldokumentation!$A1017="Verkauf"),Abfalldokumentation!$F1017="Schimmel",Abfalldokumentation!$G1017="keinen Abnehmer/kein Schälpersonal"),"Div. Zipfel, ES ohne Verwendung",VLOOKUP(Abfalldokumentation!$E1017,Produktgruppen!A:B,2,FALSE)),"-")))))))))))))))))))))))</f>
        <v>Diverses</v>
      </c>
      <c r="E1017" s="76" t="str">
        <f>IFERROR(VLOOKUP(Abfalldokumentation!$O1017,Artikel!A:C,3,FALSE),Abfalldokumentation!$O1017)</f>
        <v>Diverses</v>
      </c>
      <c r="F1017" s="76" t="str">
        <f>VLOOKUP(T1017,'Liste Gründe'!A:D,2,FALSE)</f>
        <v>Linienbezogen</v>
      </c>
      <c r="G1017" s="75" t="str">
        <f>IF(ISBLANK(V1017),VLOOKUP(Abfalldokumentation!$P1017,'Liste Gründe'!A:D,3,FALSE),V1017)</f>
        <v>Reinigung</v>
      </c>
      <c r="H1017" s="76" t="str">
        <f>IF(ISBLANK(Abfalldokumentation!$W1017),"-",Abfalldokumentation!$W1017)</f>
        <v>-</v>
      </c>
      <c r="I1017" s="76">
        <f t="shared" si="106"/>
        <v>41</v>
      </c>
      <c r="J1017" s="76" t="str">
        <f t="shared" si="107"/>
        <v>Produkte</v>
      </c>
      <c r="K1017" s="76" t="str">
        <f t="shared" si="108"/>
        <v>BUs</v>
      </c>
      <c r="L1017" s="76" t="str">
        <f t="shared" si="109"/>
        <v>Symptome</v>
      </c>
      <c r="M1017" s="76" t="str">
        <f>IFERROR(VLOOKUP(Abfalldokumentation!$O1017,Kennzahlen!S:V,3,FALSE)*Abfalldokumentation!$B1017,"0")</f>
        <v>0</v>
      </c>
      <c r="N1017" s="76" t="str">
        <f>IF(ISBLANK(Q1017),VLOOKUP(Abfalldokumentation!$O1017,'Linien - BU'!R:S,2,FALSE),Q1017)</f>
        <v>Abfüllung</v>
      </c>
      <c r="O1017" s="77" t="str">
        <f t="shared" si="110"/>
        <v>Diverses</v>
      </c>
      <c r="P1017" s="77">
        <f t="shared" si="111"/>
        <v>10</v>
      </c>
      <c r="Q1017" s="45" t="s">
        <v>180</v>
      </c>
      <c r="R1017" s="46" t="s">
        <v>110</v>
      </c>
      <c r="S1017" s="46">
        <v>156</v>
      </c>
      <c r="T1017" s="46">
        <v>10</v>
      </c>
      <c r="U1017" s="47">
        <v>44480</v>
      </c>
      <c r="V1017" s="48"/>
      <c r="W1017" s="46"/>
      <c r="X1017" s="50" t="str">
        <f>IFERROR(VLOOKUP(Abfalldokumentation!$R1017,Artikel!A:C,3,FALSE),Abfalldokumentation!$R1017)</f>
        <v>Diverses</v>
      </c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</row>
    <row r="1018" spans="1:40" ht="30" hidden="1" customHeight="1" x14ac:dyDescent="0.25">
      <c r="A1018" s="78" t="str">
        <f>VLOOKUP(N1018,'Linien - BU'!A:B,2,FALSE)</f>
        <v>Rest</v>
      </c>
      <c r="B1018" s="79">
        <f t="shared" si="105"/>
        <v>80</v>
      </c>
      <c r="C1018" s="80">
        <f>Abfalldokumentation!$U1018</f>
        <v>44480</v>
      </c>
      <c r="D1018" s="69" t="str">
        <f>IFERROR(IF(VLOOKUP(O1018,'[1]Rohware 230'!$B:$C,2,FALSE)=0,"Rohware"),
IFERROR(IF(VLOOKUP(O1018,[1]Sammelnr.!$B:$C,2,FALSE)=0,"Sammelnr. ungeschält ABS"),
IFERROR(IF(VLOOKUP(O1018,[1]Sammelnr.!$E:$F,2,FALSE)=0,"Sammelnr. ungeschält VS"),
IFERROR(IF(VLOOKUP(O1018,[1]Sammelnr.!$H:$I,2,FALSE)=0,"Sammelnr. geschält"),
IFERROR(IF(VLOOKUP(O1018,[1]Offen!$B:$C,2,FALSE)=0,"Offen ungeschält ABS"),
IFERROR(IF(VLOOKUP(O1018,[1]Offen!$E:$F,2,FALSE)=0,"Offen ungeschält VOS"),
IFERROR(IF(VLOOKUP(O1018,[1]Offen!$H:$I,2,FALSE)=0,"Offen geschält RW"),
IFERROR(IF(VLOOKUP(O1018,[1]Offen!$K:$L,2,FALSE)=0,"Offen vegan"),
IFERROR(IF(VLOOKUP(O1018,[1]Offen!$N:$O,2,FALSE)=0,"Offen Zipfel"),
IFERROR(IF(VLOOKUP(O1018,[1]Offen!$Q:$R,2,FALSE)=0,"Offen Endstücke"),
IFERROR(IF(VLOOKUP(O1018,[1]Vakuumiert!$B:$C,2,FALSE)=0,"Vakuumierter VOS ungeschält"),
IFERROR(IF(VLOOKUP(O1018,[1]Vakuumiert!$E:$F,2,FALSE)=0,"Vakuumierter ABS ungeschält"),
IFERROR(IF(VLOOKUP(O1018,[1]Vakuumiert!$H:$I,2,FALSE)=0,"Vakuumierter VOS geschält"),
IFERROR(IF(VLOOKUP(O1018,[1]Vakuumiert!$K:$L,2,FALSE)=0,"Vakuumierter VOS vegan"),
IFERROR(IF(VLOOKUP(O1018,[1]Vakuumiert!$N:$O,2,FALSE)=0,"Vakuumierter VOS Zipfel"),
IFERROR(IF(VLOOKUP(O1018,[1]Vakuumiert!$Q:$R,2,FALSE)=0,"Vakuumiert geschält"),
IFERROR(IF(VLOOKUP(O1018,'[1]vakuumierte Fertigprodukte'!$B:$C,2,FALSE)=0,"Fertigprodukte"),
IFERROR(IF(VLOOKUP(O1018,'[1]vakuumierte Fertigprodukte'!$E:$FI,2,FALSE)=0,"Vakuumierte Zipfel"),
IFERROR(IF(VLOOKUP(O1018,[1]Wurste!$B:$C,2,FALSE)=0,"Räucherwürste"),
IFERROR(IF(VLOOKUP(O1018,[1]Wurste!$E:$F,2,FALSE)=0,"URW/URGW Wurst"),
IFERROR(IF(VLOOKUP(O1018,[1]Wurste!$H:$I,2,FALSE)=0,"HF-Wurst Vegan"),
IFERROR(IF(VLOOKUP(O1018,[1]Wurste!$K:$L,2,FALSE)=0,"320er ohne Würste"),
IFERROR(IF(AND(OR(Abfalldokumentation!$A1018="BU3",Abfalldokumentation!$A1018="Verkauf"),Abfalldokumentation!$F1018="Schimmel",Abfalldokumentation!$G1018="keinen Abnehmer/kein Schälpersonal"),"Div. Zipfel, ES ohne Verwendung",VLOOKUP(Abfalldokumentation!$E1018,Produktgruppen!A:B,2,FALSE)),"-")))))))))))))))))))))))</f>
        <v>Diverses</v>
      </c>
      <c r="E1018" s="81" t="str">
        <f>IFERROR(VLOOKUP(Abfalldokumentation!$O1018,Artikel!A:C,3,FALSE),Abfalldokumentation!$O1018)</f>
        <v>Diverses</v>
      </c>
      <c r="F1018" s="81" t="str">
        <f>VLOOKUP(T1018,'Liste Gründe'!A:D,2,FALSE)</f>
        <v>Qualitätssicherung</v>
      </c>
      <c r="G1018" s="80" t="str">
        <f>IF(ISBLANK(V1018),VLOOKUP(Abfalldokumentation!$P1018,'Liste Gründe'!A:D,3,FALSE),V1018)</f>
        <v>Laborproben</v>
      </c>
      <c r="H1018" s="81" t="str">
        <f>IF(ISBLANK(Abfalldokumentation!$W1018),"-",Abfalldokumentation!$W1018)</f>
        <v>-</v>
      </c>
      <c r="I1018" s="81">
        <f t="shared" si="106"/>
        <v>41</v>
      </c>
      <c r="J1018" s="81" t="str">
        <f t="shared" si="107"/>
        <v>Produkte</v>
      </c>
      <c r="K1018" s="81" t="str">
        <f t="shared" si="108"/>
        <v>BUs</v>
      </c>
      <c r="L1018" s="81" t="str">
        <f t="shared" si="109"/>
        <v>Symptome</v>
      </c>
      <c r="M1018" s="81" t="str">
        <f>IFERROR(VLOOKUP(Abfalldokumentation!$O1018,Kennzahlen!S:V,3,FALSE)*Abfalldokumentation!$B1018,"0")</f>
        <v>0</v>
      </c>
      <c r="N1018" s="81" t="str">
        <f>IF(ISBLANK(Q1018),VLOOKUP(Abfalldokumentation!$O1018,'Linien - BU'!R:S,2,FALSE),Q1018)</f>
        <v>Labor</v>
      </c>
      <c r="O1018" s="77" t="str">
        <f t="shared" si="110"/>
        <v>Diverses</v>
      </c>
      <c r="P1018" s="77">
        <f t="shared" si="111"/>
        <v>73</v>
      </c>
      <c r="Q1018" s="39" t="s">
        <v>199</v>
      </c>
      <c r="R1018" s="40" t="s">
        <v>110</v>
      </c>
      <c r="S1018" s="40">
        <v>80</v>
      </c>
      <c r="T1018" s="40">
        <v>73</v>
      </c>
      <c r="U1018" s="41">
        <v>44480</v>
      </c>
      <c r="V1018" s="42"/>
      <c r="W1018" s="40"/>
      <c r="X1018" s="44" t="str">
        <f>IFERROR(VLOOKUP(Abfalldokumentation!$R1018,Artikel!A:C,3,FALSE),Abfalldokumentation!$R1018)</f>
        <v>Diverses</v>
      </c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</row>
    <row r="1019" spans="1:40" ht="30" hidden="1" customHeight="1" x14ac:dyDescent="0.25">
      <c r="A1019" s="73" t="str">
        <f>VLOOKUP(N1019,'Linien - BU'!A:B,2,FALSE)</f>
        <v>Rest</v>
      </c>
      <c r="B1019" s="74">
        <f t="shared" si="105"/>
        <v>18</v>
      </c>
      <c r="C1019" s="75">
        <f>Abfalldokumentation!$U1019</f>
        <v>44480</v>
      </c>
      <c r="D1019" s="69" t="str">
        <f>IFERROR(IF(VLOOKUP(O1019,'[1]Rohware 230'!$B:$C,2,FALSE)=0,"Rohware"),
IFERROR(IF(VLOOKUP(O1019,[1]Sammelnr.!$B:$C,2,FALSE)=0,"Sammelnr. ungeschält ABS"),
IFERROR(IF(VLOOKUP(O1019,[1]Sammelnr.!$E:$F,2,FALSE)=0,"Sammelnr. ungeschält VS"),
IFERROR(IF(VLOOKUP(O1019,[1]Sammelnr.!$H:$I,2,FALSE)=0,"Sammelnr. geschält"),
IFERROR(IF(VLOOKUP(O1019,[1]Offen!$B:$C,2,FALSE)=0,"Offen ungeschält ABS"),
IFERROR(IF(VLOOKUP(O1019,[1]Offen!$E:$F,2,FALSE)=0,"Offen ungeschält VOS"),
IFERROR(IF(VLOOKUP(O1019,[1]Offen!$H:$I,2,FALSE)=0,"Offen geschält RW"),
IFERROR(IF(VLOOKUP(O1019,[1]Offen!$K:$L,2,FALSE)=0,"Offen vegan"),
IFERROR(IF(VLOOKUP(O1019,[1]Offen!$N:$O,2,FALSE)=0,"Offen Zipfel"),
IFERROR(IF(VLOOKUP(O1019,[1]Offen!$Q:$R,2,FALSE)=0,"Offen Endstücke"),
IFERROR(IF(VLOOKUP(O1019,[1]Vakuumiert!$B:$C,2,FALSE)=0,"Vakuumierter VOS ungeschält"),
IFERROR(IF(VLOOKUP(O1019,[1]Vakuumiert!$E:$F,2,FALSE)=0,"Vakuumierter ABS ungeschält"),
IFERROR(IF(VLOOKUP(O1019,[1]Vakuumiert!$H:$I,2,FALSE)=0,"Vakuumierter VOS geschält"),
IFERROR(IF(VLOOKUP(O1019,[1]Vakuumiert!$K:$L,2,FALSE)=0,"Vakuumierter VOS vegan"),
IFERROR(IF(VLOOKUP(O1019,[1]Vakuumiert!$N:$O,2,FALSE)=0,"Vakuumierter VOS Zipfel"),
IFERROR(IF(VLOOKUP(O1019,[1]Vakuumiert!$Q:$R,2,FALSE)=0,"Vakuumiert geschält"),
IFERROR(IF(VLOOKUP(O1019,'[1]vakuumierte Fertigprodukte'!$B:$C,2,FALSE)=0,"Fertigprodukte"),
IFERROR(IF(VLOOKUP(O1019,'[1]vakuumierte Fertigprodukte'!$E:$FI,2,FALSE)=0,"Vakuumierte Zipfel"),
IFERROR(IF(VLOOKUP(O1019,[1]Wurste!$B:$C,2,FALSE)=0,"Räucherwürste"),
IFERROR(IF(VLOOKUP(O1019,[1]Wurste!$E:$F,2,FALSE)=0,"URW/URGW Wurst"),
IFERROR(IF(VLOOKUP(O1019,[1]Wurste!$H:$I,2,FALSE)=0,"HF-Wurst Vegan"),
IFERROR(IF(VLOOKUP(O1019,[1]Wurste!$K:$L,2,FALSE)=0,"320er ohne Würste"),
IFERROR(IF(AND(OR(Abfalldokumentation!$A1019="BU3",Abfalldokumentation!$A1019="Verkauf"),Abfalldokumentation!$F1019="Schimmel",Abfalldokumentation!$G1019="keinen Abnehmer/kein Schälpersonal"),"Div. Zipfel, ES ohne Verwendung",VLOOKUP(Abfalldokumentation!$E1019,Produktgruppen!A:B,2,FALSE)),"-")))))))))))))))))))))))</f>
        <v>Diverses</v>
      </c>
      <c r="E1019" s="76" t="str">
        <f>IFERROR(VLOOKUP(Abfalldokumentation!$O1019,Artikel!A:C,3,FALSE),Abfalldokumentation!$O1019)</f>
        <v>Diverses</v>
      </c>
      <c r="F1019" s="76" t="str">
        <f>VLOOKUP(T1019,'Liste Gründe'!A:D,2,FALSE)</f>
        <v>Qualitätssicherung</v>
      </c>
      <c r="G1019" s="75" t="str">
        <f>IF(ISBLANK(V1019),VLOOKUP(Abfalldokumentation!$P1019,'Liste Gründe'!A:D,3,FALSE),V1019)</f>
        <v>Einwaage</v>
      </c>
      <c r="H1019" s="76" t="str">
        <f>IF(ISBLANK(Abfalldokumentation!$W1019),"-",Abfalldokumentation!$W1019)</f>
        <v>-</v>
      </c>
      <c r="I1019" s="76">
        <f t="shared" si="106"/>
        <v>41</v>
      </c>
      <c r="J1019" s="76" t="str">
        <f t="shared" si="107"/>
        <v>Produkte</v>
      </c>
      <c r="K1019" s="76" t="str">
        <f t="shared" si="108"/>
        <v>BUs</v>
      </c>
      <c r="L1019" s="76" t="str">
        <f t="shared" si="109"/>
        <v>Symptome</v>
      </c>
      <c r="M1019" s="76" t="str">
        <f>IFERROR(VLOOKUP(Abfalldokumentation!$O1019,Kennzahlen!S:V,3,FALSE)*Abfalldokumentation!$B1019,"0")</f>
        <v>0</v>
      </c>
      <c r="N1019" s="76" t="str">
        <f>IF(ISBLANK(Q1019),VLOOKUP(Abfalldokumentation!$O1019,'Linien - BU'!R:S,2,FALSE),Q1019)</f>
        <v>LAbor</v>
      </c>
      <c r="O1019" s="77" t="str">
        <f t="shared" si="110"/>
        <v>Diverses</v>
      </c>
      <c r="P1019" s="77">
        <f t="shared" si="111"/>
        <v>71</v>
      </c>
      <c r="Q1019" s="45" t="s">
        <v>315</v>
      </c>
      <c r="R1019" s="46" t="s">
        <v>110</v>
      </c>
      <c r="S1019" s="46">
        <v>18</v>
      </c>
      <c r="T1019" s="46">
        <v>71</v>
      </c>
      <c r="U1019" s="47">
        <v>44480</v>
      </c>
      <c r="V1019" s="48"/>
      <c r="W1019" s="46"/>
      <c r="X1019" s="50" t="str">
        <f>IFERROR(VLOOKUP(Abfalldokumentation!$R1019,Artikel!A:C,3,FALSE),Abfalldokumentation!$R1019)</f>
        <v>Diverses</v>
      </c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</row>
    <row r="1020" spans="1:40" ht="30" hidden="1" customHeight="1" x14ac:dyDescent="0.25">
      <c r="A1020" s="78" t="str">
        <f>VLOOKUP(N1020,'Linien - BU'!A:B,2,FALSE)</f>
        <v>Rest</v>
      </c>
      <c r="B1020" s="79">
        <f t="shared" si="105"/>
        <v>1.5</v>
      </c>
      <c r="C1020" s="80">
        <f>Abfalldokumentation!$U1020</f>
        <v>44480</v>
      </c>
      <c r="D1020" s="69" t="str">
        <f>IFERROR(IF(VLOOKUP(O1020,'[1]Rohware 230'!$B:$C,2,FALSE)=0,"Rohware"),
IFERROR(IF(VLOOKUP(O1020,[1]Sammelnr.!$B:$C,2,FALSE)=0,"Sammelnr. ungeschält ABS"),
IFERROR(IF(VLOOKUP(O1020,[1]Sammelnr.!$E:$F,2,FALSE)=0,"Sammelnr. ungeschält VS"),
IFERROR(IF(VLOOKUP(O1020,[1]Sammelnr.!$H:$I,2,FALSE)=0,"Sammelnr. geschält"),
IFERROR(IF(VLOOKUP(O1020,[1]Offen!$B:$C,2,FALSE)=0,"Offen ungeschält ABS"),
IFERROR(IF(VLOOKUP(O1020,[1]Offen!$E:$F,2,FALSE)=0,"Offen ungeschält VOS"),
IFERROR(IF(VLOOKUP(O1020,[1]Offen!$H:$I,2,FALSE)=0,"Offen geschält RW"),
IFERROR(IF(VLOOKUP(O1020,[1]Offen!$K:$L,2,FALSE)=0,"Offen vegan"),
IFERROR(IF(VLOOKUP(O1020,[1]Offen!$N:$O,2,FALSE)=0,"Offen Zipfel"),
IFERROR(IF(VLOOKUP(O1020,[1]Offen!$Q:$R,2,FALSE)=0,"Offen Endstücke"),
IFERROR(IF(VLOOKUP(O1020,[1]Vakuumiert!$B:$C,2,FALSE)=0,"Vakuumierter VOS ungeschält"),
IFERROR(IF(VLOOKUP(O1020,[1]Vakuumiert!$E:$F,2,FALSE)=0,"Vakuumierter ABS ungeschält"),
IFERROR(IF(VLOOKUP(O1020,[1]Vakuumiert!$H:$I,2,FALSE)=0,"Vakuumierter VOS geschält"),
IFERROR(IF(VLOOKUP(O1020,[1]Vakuumiert!$K:$L,2,FALSE)=0,"Vakuumierter VOS vegan"),
IFERROR(IF(VLOOKUP(O1020,[1]Vakuumiert!$N:$O,2,FALSE)=0,"Vakuumierter VOS Zipfel"),
IFERROR(IF(VLOOKUP(O1020,[1]Vakuumiert!$Q:$R,2,FALSE)=0,"Vakuumiert geschält"),
IFERROR(IF(VLOOKUP(O1020,'[1]vakuumierte Fertigprodukte'!$B:$C,2,FALSE)=0,"Fertigprodukte"),
IFERROR(IF(VLOOKUP(O1020,'[1]vakuumierte Fertigprodukte'!$E:$FI,2,FALSE)=0,"Vakuumierte Zipfel"),
IFERROR(IF(VLOOKUP(O1020,[1]Wurste!$B:$C,2,FALSE)=0,"Räucherwürste"),
IFERROR(IF(VLOOKUP(O1020,[1]Wurste!$E:$F,2,FALSE)=0,"URW/URGW Wurst"),
IFERROR(IF(VLOOKUP(O1020,[1]Wurste!$H:$I,2,FALSE)=0,"HF-Wurst Vegan"),
IFERROR(IF(VLOOKUP(O1020,[1]Wurste!$K:$L,2,FALSE)=0,"320er ohne Würste"),
IFERROR(IF(AND(OR(Abfalldokumentation!$A1020="BU3",Abfalldokumentation!$A1020="Verkauf"),Abfalldokumentation!$F1020="Schimmel",Abfalldokumentation!$G1020="keinen Abnehmer/kein Schälpersonal"),"Div. Zipfel, ES ohne Verwendung",VLOOKUP(Abfalldokumentation!$E1020,Produktgruppen!A:B,2,FALSE)),"-")))))))))))))))))))))))</f>
        <v>Diverses</v>
      </c>
      <c r="E1020" s="81" t="str">
        <f>IFERROR(VLOOKUP(Abfalldokumentation!$O1020,Artikel!A:C,3,FALSE),Abfalldokumentation!$O1020)</f>
        <v>Diverses</v>
      </c>
      <c r="F1020" s="81" t="str">
        <f>VLOOKUP(T1020,'Liste Gründe'!A:D,2,FALSE)</f>
        <v>Qualitätssicherung</v>
      </c>
      <c r="G1020" s="80" t="str">
        <f>IF(ISBLANK(V1020),VLOOKUP(Abfalldokumentation!$P1020,'Liste Gründe'!A:D,3,FALSE),V1020)</f>
        <v>Sensorik</v>
      </c>
      <c r="H1020" s="81" t="str">
        <f>IF(ISBLANK(Abfalldokumentation!$W1020),"-",Abfalldokumentation!$W1020)</f>
        <v>mehr VOS als Rework</v>
      </c>
      <c r="I1020" s="81">
        <f t="shared" si="106"/>
        <v>41</v>
      </c>
      <c r="J1020" s="81" t="str">
        <f t="shared" si="107"/>
        <v>Produkte</v>
      </c>
      <c r="K1020" s="81" t="str">
        <f t="shared" si="108"/>
        <v>BUs</v>
      </c>
      <c r="L1020" s="81" t="str">
        <f t="shared" si="109"/>
        <v>Symptome</v>
      </c>
      <c r="M1020" s="81" t="str">
        <f>IFERROR(VLOOKUP(Abfalldokumentation!$O1020,Kennzahlen!S:V,3,FALSE)*Abfalldokumentation!$B1020,"0")</f>
        <v>0</v>
      </c>
      <c r="N1020" s="81" t="str">
        <f>IF(ISBLANK(Q1020),VLOOKUP(Abfalldokumentation!$O1020,'Linien - BU'!R:S,2,FALSE),Q1020)</f>
        <v>Labor</v>
      </c>
      <c r="O1020" s="77" t="str">
        <f t="shared" si="110"/>
        <v>Diverses</v>
      </c>
      <c r="P1020" s="77">
        <f t="shared" si="111"/>
        <v>74</v>
      </c>
      <c r="Q1020" s="39" t="s">
        <v>199</v>
      </c>
      <c r="R1020" s="40" t="s">
        <v>110</v>
      </c>
      <c r="S1020" s="40">
        <v>1.5</v>
      </c>
      <c r="T1020" s="40">
        <v>74</v>
      </c>
      <c r="U1020" s="41">
        <v>44480</v>
      </c>
      <c r="V1020" s="42"/>
      <c r="W1020" s="40" t="s">
        <v>316</v>
      </c>
      <c r="X1020" s="44" t="str">
        <f>IFERROR(VLOOKUP(Abfalldokumentation!$R1020,Artikel!A:C,3,FALSE),Abfalldokumentation!$R1020)</f>
        <v>Diverses</v>
      </c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</row>
    <row r="1021" spans="1:40" ht="30" hidden="1" customHeight="1" x14ac:dyDescent="0.25">
      <c r="A1021" s="73" t="str">
        <f>VLOOKUP(N1021,'Linien - BU'!A:B,2,FALSE)</f>
        <v>BU1</v>
      </c>
      <c r="B1021" s="74">
        <f t="shared" si="105"/>
        <v>20</v>
      </c>
      <c r="C1021" s="75">
        <f>Abfalldokumentation!$U1021</f>
        <v>44480</v>
      </c>
      <c r="D1021" s="69" t="str">
        <f>IFERROR(IF(VLOOKUP(O1021,'[1]Rohware 230'!$B:$C,2,FALSE)=0,"Rohware"),
IFERROR(IF(VLOOKUP(O1021,[1]Sammelnr.!$B:$C,2,FALSE)=0,"Sammelnr. ungeschält ABS"),
IFERROR(IF(VLOOKUP(O1021,[1]Sammelnr.!$E:$F,2,FALSE)=0,"Sammelnr. ungeschält VS"),
IFERROR(IF(VLOOKUP(O1021,[1]Sammelnr.!$H:$I,2,FALSE)=0,"Sammelnr. geschält"),
IFERROR(IF(VLOOKUP(O1021,[1]Offen!$B:$C,2,FALSE)=0,"Offen ungeschält ABS"),
IFERROR(IF(VLOOKUP(O1021,[1]Offen!$E:$F,2,FALSE)=0,"Offen ungeschält VOS"),
IFERROR(IF(VLOOKUP(O1021,[1]Offen!$H:$I,2,FALSE)=0,"Offen geschält RW"),
IFERROR(IF(VLOOKUP(O1021,[1]Offen!$K:$L,2,FALSE)=0,"Offen vegan"),
IFERROR(IF(VLOOKUP(O1021,[1]Offen!$N:$O,2,FALSE)=0,"Offen Zipfel"),
IFERROR(IF(VLOOKUP(O1021,[1]Offen!$Q:$R,2,FALSE)=0,"Offen Endstücke"),
IFERROR(IF(VLOOKUP(O1021,[1]Vakuumiert!$B:$C,2,FALSE)=0,"Vakuumierter VOS ungeschält"),
IFERROR(IF(VLOOKUP(O1021,[1]Vakuumiert!$E:$F,2,FALSE)=0,"Vakuumierter ABS ungeschält"),
IFERROR(IF(VLOOKUP(O1021,[1]Vakuumiert!$H:$I,2,FALSE)=0,"Vakuumierter VOS geschält"),
IFERROR(IF(VLOOKUP(O1021,[1]Vakuumiert!$K:$L,2,FALSE)=0,"Vakuumierter VOS vegan"),
IFERROR(IF(VLOOKUP(O1021,[1]Vakuumiert!$N:$O,2,FALSE)=0,"Vakuumierter VOS Zipfel"),
IFERROR(IF(VLOOKUP(O1021,[1]Vakuumiert!$Q:$R,2,FALSE)=0,"Vakuumiert geschält"),
IFERROR(IF(VLOOKUP(O1021,'[1]vakuumierte Fertigprodukte'!$B:$C,2,FALSE)=0,"Fertigprodukte"),
IFERROR(IF(VLOOKUP(O1021,'[1]vakuumierte Fertigprodukte'!$E:$FI,2,FALSE)=0,"Vakuumierte Zipfel"),
IFERROR(IF(VLOOKUP(O1021,[1]Wurste!$B:$C,2,FALSE)=0,"Räucherwürste"),
IFERROR(IF(VLOOKUP(O1021,[1]Wurste!$E:$F,2,FALSE)=0,"URW/URGW Wurst"),
IFERROR(IF(VLOOKUP(O1021,[1]Wurste!$H:$I,2,FALSE)=0,"HF-Wurst Vegan"),
IFERROR(IF(VLOOKUP(O1021,[1]Wurste!$K:$L,2,FALSE)=0,"320er ohne Würste"),
IFERROR(IF(AND(OR(Abfalldokumentation!$A1021="BU3",Abfalldokumentation!$A1021="Verkauf"),Abfalldokumentation!$F1021="Schimmel",Abfalldokumentation!$G1021="keinen Abnehmer/kein Schälpersonal"),"Div. Zipfel, ES ohne Verwendung",VLOOKUP(Abfalldokumentation!$E1021,Produktgruppen!A:B,2,FALSE)),"-")))))))))))))))))))))))</f>
        <v>ganze Würste</v>
      </c>
      <c r="E1021" s="76" t="str">
        <f>IFERROR(VLOOKUP(Abfalldokumentation!$O1021,Artikel!A:C,3,FALSE),Abfalldokumentation!$O1021)</f>
        <v>ganze Wurst</v>
      </c>
      <c r="F1021" s="76" t="str">
        <f>VLOOKUP(T1021,'Liste Gründe'!A:D,2,FALSE)</f>
        <v>Linienbezogen</v>
      </c>
      <c r="G1021" s="75" t="str">
        <f>IF(ISBLANK(V1021),VLOOKUP(Abfalldokumentation!$P1021,'Liste Gründe'!A:D,3,FALSE),V1021)</f>
        <v>aus Hand gerutscht</v>
      </c>
      <c r="H1021" s="76" t="str">
        <f>IF(ISBLANK(Abfalldokumentation!$W1021),"-",Abfalldokumentation!$W1021)</f>
        <v>-</v>
      </c>
      <c r="I1021" s="76">
        <f t="shared" si="106"/>
        <v>41</v>
      </c>
      <c r="J1021" s="76" t="str">
        <f t="shared" si="107"/>
        <v>Produkte</v>
      </c>
      <c r="K1021" s="76" t="str">
        <f t="shared" si="108"/>
        <v>BUs</v>
      </c>
      <c r="L1021" s="76" t="str">
        <f t="shared" si="109"/>
        <v>Symptome</v>
      </c>
      <c r="M1021" s="76" t="str">
        <f>IFERROR(VLOOKUP(Abfalldokumentation!$O1021,Kennzahlen!S:V,3,FALSE)*Abfalldokumentation!$B1021,"0")</f>
        <v>0</v>
      </c>
      <c r="N1021" s="76" t="str">
        <f>IF(ISBLANK(Q1021),VLOOKUP(Abfalldokumentation!$O1021,'Linien - BU'!R:S,2,FALSE),Q1021)</f>
        <v>Abfüllung</v>
      </c>
      <c r="O1021" s="77" t="str">
        <f t="shared" si="110"/>
        <v>ganze Wurst</v>
      </c>
      <c r="P1021" s="77">
        <f t="shared" si="111"/>
        <v>32</v>
      </c>
      <c r="Q1021" s="45" t="s">
        <v>180</v>
      </c>
      <c r="R1021" s="46" t="s">
        <v>317</v>
      </c>
      <c r="S1021" s="46">
        <v>20</v>
      </c>
      <c r="T1021" s="46">
        <v>32</v>
      </c>
      <c r="U1021" s="47">
        <v>44480</v>
      </c>
      <c r="V1021" s="48"/>
      <c r="W1021" s="46"/>
      <c r="X1021" s="50" t="str">
        <f>IFERROR(VLOOKUP(Abfalldokumentation!$R1021,Artikel!A:C,3,FALSE),Abfalldokumentation!$R1021)</f>
        <v>ganze Wurst</v>
      </c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</row>
    <row r="1022" spans="1:40" ht="30" customHeight="1" x14ac:dyDescent="0.25">
      <c r="A1022" s="78" t="str">
        <f>VLOOKUP(N1022,'Linien - BU'!A:B,2,FALSE)</f>
        <v>BU1</v>
      </c>
      <c r="B1022" s="79">
        <f t="shared" si="105"/>
        <v>30</v>
      </c>
      <c r="C1022" s="80">
        <f>Abfalldokumentation!$U1022</f>
        <v>44480</v>
      </c>
      <c r="D1022" s="69" t="str">
        <f>IFERROR(IF(VLOOKUP(O1022,'[1]Rohware 230'!$B:$C,2,FALSE)=0,"Rohware"),
IFERROR(IF(VLOOKUP(O1022,[1]Sammelnr.!$B:$C,2,FALSE)=0,"Sammelnr. ungeschält ABS"),
IFERROR(IF(VLOOKUP(O1022,[1]Sammelnr.!$E:$F,2,FALSE)=0,"Sammelnr. ungeschält VS"),
IFERROR(IF(VLOOKUP(O1022,[1]Sammelnr.!$H:$I,2,FALSE)=0,"Sammelnr. geschält"),
IFERROR(IF(VLOOKUP(O1022,[1]Offen!$B:$C,2,FALSE)=0,"Offen ungeschält ABS"),
IFERROR(IF(VLOOKUP(O1022,[1]Offen!$E:$F,2,FALSE)=0,"Offen ungeschält VOS"),
IFERROR(IF(VLOOKUP(O1022,[1]Offen!$H:$I,2,FALSE)=0,"Offen geschält RW"),
IFERROR(IF(VLOOKUP(O1022,[1]Offen!$K:$L,2,FALSE)=0,"Offen vegan"),
IFERROR(IF(VLOOKUP(O1022,[1]Offen!$N:$O,2,FALSE)=0,"Offen Zipfel"),
IFERROR(IF(VLOOKUP(O1022,[1]Offen!$Q:$R,2,FALSE)=0,"Offen Endstücke"),
IFERROR(IF(VLOOKUP(O1022,[1]Vakuumiert!$B:$C,2,FALSE)=0,"Vakuumierter VOS ungeschält"),
IFERROR(IF(VLOOKUP(O1022,[1]Vakuumiert!$E:$F,2,FALSE)=0,"Vakuumierter ABS ungeschält"),
IFERROR(IF(VLOOKUP(O1022,[1]Vakuumiert!$H:$I,2,FALSE)=0,"Vakuumierter VOS geschält"),
IFERROR(IF(VLOOKUP(O1022,[1]Vakuumiert!$K:$L,2,FALSE)=0,"Vakuumierter VOS vegan"),
IFERROR(IF(VLOOKUP(O1022,[1]Vakuumiert!$N:$O,2,FALSE)=0,"Vakuumierter VOS Zipfel"),
IFERROR(IF(VLOOKUP(O1022,[1]Vakuumiert!$Q:$R,2,FALSE)=0,"Vakuumiert geschält"),
IFERROR(IF(VLOOKUP(O1022,'[1]vakuumierte Fertigprodukte'!$B:$C,2,FALSE)=0,"Fertigprodukte"),
IFERROR(IF(VLOOKUP(O1022,'[1]vakuumierte Fertigprodukte'!$E:$FI,2,FALSE)=0,"Vakuumierte Zipfel"),
IFERROR(IF(VLOOKUP(O1022,[1]Wurste!$B:$C,2,FALSE)=0,"Räucherwürste"),
IFERROR(IF(VLOOKUP(O1022,[1]Wurste!$E:$F,2,FALSE)=0,"URW/URGW Wurst"),
IFERROR(IF(VLOOKUP(O1022,[1]Wurste!$H:$I,2,FALSE)=0,"HF-Wurst Vegan"),
IFERROR(IF(VLOOKUP(O1022,[1]Wurste!$K:$L,2,FALSE)=0,"320er ohne Würste"),
IFERROR(IF(AND(OR(Abfalldokumentation!$A1022="BU3",Abfalldokumentation!$A1022="Verkauf"),Abfalldokumentation!$F1022="Schimmel",Abfalldokumentation!$G1022="keinen Abnehmer/kein Schälpersonal"),"Div. Zipfel, ES ohne Verwendung",VLOOKUP(Abfalldokumentation!$E1022,Produktgruppen!A:B,2,FALSE)),"-")))))))))))))))))))))))</f>
        <v>ganze Würste</v>
      </c>
      <c r="E1022" s="81" t="str">
        <f>IFERROR(VLOOKUP(Abfalldokumentation!$O1022,Artikel!A:C,3,FALSE),Abfalldokumentation!$O1022)</f>
        <v>ganze Wurst Gourme Natur</v>
      </c>
      <c r="F1022" s="81" t="str">
        <f>VLOOKUP(T1022,'Liste Gründe'!A:D,2,FALSE)</f>
        <v>Linienbezogen</v>
      </c>
      <c r="G1022" s="80" t="str">
        <f>IF(ISBLANK(V1022),VLOOKUP(Abfalldokumentation!$P1022,'Liste Gründe'!A:D,3,FALSE),V1022)</f>
        <v>Darm geplatzt</v>
      </c>
      <c r="H1022" s="81" t="str">
        <f>IF(ISBLANK(Abfalldokumentation!$W1022),"-",Abfalldokumentation!$W1022)</f>
        <v>-</v>
      </c>
      <c r="I1022" s="81">
        <f t="shared" si="106"/>
        <v>41</v>
      </c>
      <c r="J1022" s="81" t="str">
        <f t="shared" si="107"/>
        <v>Produkte</v>
      </c>
      <c r="K1022" s="81" t="str">
        <f t="shared" si="108"/>
        <v>BUs</v>
      </c>
      <c r="L1022" s="81" t="str">
        <f t="shared" si="109"/>
        <v>Symptome</v>
      </c>
      <c r="M1022" s="81" t="str">
        <f>IFERROR(VLOOKUP(Abfalldokumentation!$O1022,Kennzahlen!S:V,3,FALSE)*Abfalldokumentation!$B1022,"0")</f>
        <v>0</v>
      </c>
      <c r="N1022" s="81" t="str">
        <f>IF(ISBLANK(Q1022),VLOOKUP(Abfalldokumentation!$O1022,'Linien - BU'!R:S,2,FALSE),Q1022)</f>
        <v>Räucherei</v>
      </c>
      <c r="O1022" s="77" t="str">
        <f t="shared" si="110"/>
        <v>ganze Wurst Gourme Natur</v>
      </c>
      <c r="P1022" s="77">
        <f t="shared" si="111"/>
        <v>34</v>
      </c>
      <c r="Q1022" s="39" t="s">
        <v>269</v>
      </c>
      <c r="R1022" s="40" t="s">
        <v>318</v>
      </c>
      <c r="S1022" s="40">
        <v>30</v>
      </c>
      <c r="T1022" s="40">
        <v>34</v>
      </c>
      <c r="U1022" s="41">
        <v>44480</v>
      </c>
      <c r="V1022" s="42"/>
      <c r="W1022" s="40"/>
      <c r="X1022" s="44" t="str">
        <f>IFERROR(VLOOKUP(Abfalldokumentation!$R1022,Artikel!A:C,3,FALSE),Abfalldokumentation!$R1022)</f>
        <v>ganze Wurst Gourme Natur</v>
      </c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</row>
    <row r="1023" spans="1:40" ht="30" hidden="1" customHeight="1" x14ac:dyDescent="0.25">
      <c r="A1023" s="73" t="str">
        <f>VLOOKUP(N1023,'Linien - BU'!A:B,2,FALSE)</f>
        <v>BU1</v>
      </c>
      <c r="B1023" s="74">
        <f t="shared" si="105"/>
        <v>20</v>
      </c>
      <c r="C1023" s="75">
        <f>Abfalldokumentation!$U1023</f>
        <v>44480</v>
      </c>
      <c r="D1023" s="69" t="str">
        <f>IFERROR(IF(VLOOKUP(O1023,'[1]Rohware 230'!$B:$C,2,FALSE)=0,"Rohware"),
IFERROR(IF(VLOOKUP(O1023,[1]Sammelnr.!$B:$C,2,FALSE)=0,"Sammelnr. ungeschält ABS"),
IFERROR(IF(VLOOKUP(O1023,[1]Sammelnr.!$E:$F,2,FALSE)=0,"Sammelnr. ungeschält VS"),
IFERROR(IF(VLOOKUP(O1023,[1]Sammelnr.!$H:$I,2,FALSE)=0,"Sammelnr. geschält"),
IFERROR(IF(VLOOKUP(O1023,[1]Offen!$B:$C,2,FALSE)=0,"Offen ungeschält ABS"),
IFERROR(IF(VLOOKUP(O1023,[1]Offen!$E:$F,2,FALSE)=0,"Offen ungeschält VOS"),
IFERROR(IF(VLOOKUP(O1023,[1]Offen!$H:$I,2,FALSE)=0,"Offen geschält RW"),
IFERROR(IF(VLOOKUP(O1023,[1]Offen!$K:$L,2,FALSE)=0,"Offen vegan"),
IFERROR(IF(VLOOKUP(O1023,[1]Offen!$N:$O,2,FALSE)=0,"Offen Zipfel"),
IFERROR(IF(VLOOKUP(O1023,[1]Offen!$Q:$R,2,FALSE)=0,"Offen Endstücke"),
IFERROR(IF(VLOOKUP(O1023,[1]Vakuumiert!$B:$C,2,FALSE)=0,"Vakuumierter VOS ungeschält"),
IFERROR(IF(VLOOKUP(O1023,[1]Vakuumiert!$E:$F,2,FALSE)=0,"Vakuumierter ABS ungeschält"),
IFERROR(IF(VLOOKUP(O1023,[1]Vakuumiert!$H:$I,2,FALSE)=0,"Vakuumierter VOS geschält"),
IFERROR(IF(VLOOKUP(O1023,[1]Vakuumiert!$K:$L,2,FALSE)=0,"Vakuumierter VOS vegan"),
IFERROR(IF(VLOOKUP(O1023,[1]Vakuumiert!$N:$O,2,FALSE)=0,"Vakuumierter VOS Zipfel"),
IFERROR(IF(VLOOKUP(O1023,[1]Vakuumiert!$Q:$R,2,FALSE)=0,"Vakuumiert geschält"),
IFERROR(IF(VLOOKUP(O1023,'[1]vakuumierte Fertigprodukte'!$B:$C,2,FALSE)=0,"Fertigprodukte"),
IFERROR(IF(VLOOKUP(O1023,'[1]vakuumierte Fertigprodukte'!$E:$FI,2,FALSE)=0,"Vakuumierte Zipfel"),
IFERROR(IF(VLOOKUP(O1023,[1]Wurste!$B:$C,2,FALSE)=0,"Räucherwürste"),
IFERROR(IF(VLOOKUP(O1023,[1]Wurste!$E:$F,2,FALSE)=0,"URW/URGW Wurst"),
IFERROR(IF(VLOOKUP(O1023,[1]Wurste!$H:$I,2,FALSE)=0,"HF-Wurst Vegan"),
IFERROR(IF(VLOOKUP(O1023,[1]Wurste!$K:$L,2,FALSE)=0,"320er ohne Würste"),
IFERROR(IF(AND(OR(Abfalldokumentation!$A1023="BU3",Abfalldokumentation!$A1023="Verkauf"),Abfalldokumentation!$F1023="Schimmel",Abfalldokumentation!$G1023="keinen Abnehmer/kein Schälpersonal"),"Div. Zipfel, ES ohne Verwendung",VLOOKUP(Abfalldokumentation!$E1023,Produktgruppen!A:B,2,FALSE)),"-")))))))))))))))))))))))</f>
        <v>-</v>
      </c>
      <c r="E1023" s="76" t="str">
        <f>IFERROR(VLOOKUP(Abfalldokumentation!$O1023,Artikel!A:C,3,FALSE),Abfalldokumentation!$O1023)</f>
        <v>ganze Wurst Gourme Schinken</v>
      </c>
      <c r="F1023" s="76" t="str">
        <f>VLOOKUP(T1023,'Liste Gründe'!A:D,2,FALSE)</f>
        <v>Linienbezogen</v>
      </c>
      <c r="G1023" s="75" t="str">
        <f>IF(ISBLANK(V1023),VLOOKUP(Abfalldokumentation!$P1023,'Liste Gründe'!A:D,3,FALSE),V1023)</f>
        <v>Darm geplatzt</v>
      </c>
      <c r="H1023" s="76" t="str">
        <f>IF(ISBLANK(Abfalldokumentation!$W1023),"-",Abfalldokumentation!$W1023)</f>
        <v>-</v>
      </c>
      <c r="I1023" s="76">
        <f t="shared" si="106"/>
        <v>41</v>
      </c>
      <c r="J1023" s="76" t="str">
        <f t="shared" si="107"/>
        <v>Produkte</v>
      </c>
      <c r="K1023" s="76" t="str">
        <f t="shared" si="108"/>
        <v>BUs</v>
      </c>
      <c r="L1023" s="76" t="str">
        <f t="shared" si="109"/>
        <v>Symptome</v>
      </c>
      <c r="M1023" s="76" t="str">
        <f>IFERROR(VLOOKUP(Abfalldokumentation!$O1023,Kennzahlen!S:V,3,FALSE)*Abfalldokumentation!$B1023,"0")</f>
        <v>0</v>
      </c>
      <c r="N1023" s="76" t="str">
        <f>IF(ISBLANK(Q1023),VLOOKUP(Abfalldokumentation!$O1023,'Linien - BU'!R:S,2,FALSE),Q1023)</f>
        <v>Räucherei</v>
      </c>
      <c r="O1023" s="77" t="str">
        <f t="shared" si="110"/>
        <v>ganze Wurst Gourme Schinken</v>
      </c>
      <c r="P1023" s="77">
        <f t="shared" si="111"/>
        <v>34</v>
      </c>
      <c r="Q1023" s="45" t="s">
        <v>269</v>
      </c>
      <c r="R1023" s="46" t="s">
        <v>305</v>
      </c>
      <c r="S1023" s="46">
        <v>20</v>
      </c>
      <c r="T1023" s="46">
        <v>34</v>
      </c>
      <c r="U1023" s="47">
        <v>44480</v>
      </c>
      <c r="V1023" s="48"/>
      <c r="W1023" s="46"/>
      <c r="X1023" s="50" t="str">
        <f>IFERROR(VLOOKUP(Abfalldokumentation!$R1023,Artikel!A:C,3,FALSE),Abfalldokumentation!$R1023)</f>
        <v>ganze Wurst Gourme Schinken</v>
      </c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</row>
    <row r="1024" spans="1:40" ht="30" hidden="1" customHeight="1" x14ac:dyDescent="0.25">
      <c r="A1024" s="78" t="str">
        <f>VLOOKUP(N1024,'Linien - BU'!A:B,2,FALSE)</f>
        <v>BU1</v>
      </c>
      <c r="B1024" s="79">
        <f t="shared" si="105"/>
        <v>7</v>
      </c>
      <c r="C1024" s="80">
        <f>Abfalldokumentation!$U1024</f>
        <v>44481</v>
      </c>
      <c r="D1024" s="69" t="str">
        <f>IFERROR(IF(VLOOKUP(O1024,'[1]Rohware 230'!$B:$C,2,FALSE)=0,"Rohware"),
IFERROR(IF(VLOOKUP(O1024,[1]Sammelnr.!$B:$C,2,FALSE)=0,"Sammelnr. ungeschält ABS"),
IFERROR(IF(VLOOKUP(O1024,[1]Sammelnr.!$E:$F,2,FALSE)=0,"Sammelnr. ungeschält VS"),
IFERROR(IF(VLOOKUP(O1024,[1]Sammelnr.!$H:$I,2,FALSE)=0,"Sammelnr. geschält"),
IFERROR(IF(VLOOKUP(O1024,[1]Offen!$B:$C,2,FALSE)=0,"Offen ungeschält ABS"),
IFERROR(IF(VLOOKUP(O1024,[1]Offen!$E:$F,2,FALSE)=0,"Offen ungeschält VOS"),
IFERROR(IF(VLOOKUP(O1024,[1]Offen!$H:$I,2,FALSE)=0,"Offen geschält RW"),
IFERROR(IF(VLOOKUP(O1024,[1]Offen!$K:$L,2,FALSE)=0,"Offen vegan"),
IFERROR(IF(VLOOKUP(O1024,[1]Offen!$N:$O,2,FALSE)=0,"Offen Zipfel"),
IFERROR(IF(VLOOKUP(O1024,[1]Offen!$Q:$R,2,FALSE)=0,"Offen Endstücke"),
IFERROR(IF(VLOOKUP(O1024,[1]Vakuumiert!$B:$C,2,FALSE)=0,"Vakuumierter VOS ungeschält"),
IFERROR(IF(VLOOKUP(O1024,[1]Vakuumiert!$E:$F,2,FALSE)=0,"Vakuumierter ABS ungeschält"),
IFERROR(IF(VLOOKUP(O1024,[1]Vakuumiert!$H:$I,2,FALSE)=0,"Vakuumierter VOS geschält"),
IFERROR(IF(VLOOKUP(O1024,[1]Vakuumiert!$K:$L,2,FALSE)=0,"Vakuumierter VOS vegan"),
IFERROR(IF(VLOOKUP(O1024,[1]Vakuumiert!$N:$O,2,FALSE)=0,"Vakuumierter VOS Zipfel"),
IFERROR(IF(VLOOKUP(O1024,[1]Vakuumiert!$Q:$R,2,FALSE)=0,"Vakuumiert geschält"),
IFERROR(IF(VLOOKUP(O1024,'[1]vakuumierte Fertigprodukte'!$B:$C,2,FALSE)=0,"Fertigprodukte"),
IFERROR(IF(VLOOKUP(O1024,'[1]vakuumierte Fertigprodukte'!$E:$FI,2,FALSE)=0,"Vakuumierte Zipfel"),
IFERROR(IF(VLOOKUP(O1024,[1]Wurste!$B:$C,2,FALSE)=0,"Räucherwürste"),
IFERROR(IF(VLOOKUP(O1024,[1]Wurste!$E:$F,2,FALSE)=0,"URW/URGW Wurst"),
IFERROR(IF(VLOOKUP(O1024,[1]Wurste!$H:$I,2,FALSE)=0,"HF-Wurst Vegan"),
IFERROR(IF(VLOOKUP(O1024,[1]Wurste!$K:$L,2,FALSE)=0,"320er ohne Würste"),
IFERROR(IF(AND(OR(Abfalldokumentation!$A1024="BU3",Abfalldokumentation!$A1024="Verkauf"),Abfalldokumentation!$F1024="Schimmel",Abfalldokumentation!$G1024="keinen Abnehmer/kein Schälpersonal"),"Div. Zipfel, ES ohne Verwendung",VLOOKUP(Abfalldokumentation!$E1024,Produktgruppen!A:B,2,FALSE)),"-")))))))))))))))))))))))</f>
        <v>Vorschmelz</v>
      </c>
      <c r="E1024" s="81" t="str">
        <f>IFERROR(VLOOKUP(Abfalldokumentation!$O1024,Artikel!A:C,3,FALSE),Abfalldokumentation!$O1024)</f>
        <v>VOS SKZ Gouda Premium W</v>
      </c>
      <c r="F1024" s="81" t="str">
        <f>VLOOKUP(T1024,'Liste Gründe'!A:D,2,FALSE)</f>
        <v>Schimmel</v>
      </c>
      <c r="G1024" s="80" t="str">
        <f>IF(ISBLANK(V1024),VLOOKUP(Abfalldokumentation!$P1024,'Liste Gründe'!A:D,3,FALSE),V1024)</f>
        <v>keine Verarbeitung</v>
      </c>
      <c r="H1024" s="81" t="str">
        <f>IF(ISBLANK(Abfalldokumentation!$W1024),"-",Abfalldokumentation!$W1024)</f>
        <v>-</v>
      </c>
      <c r="I1024" s="81">
        <f t="shared" si="106"/>
        <v>41</v>
      </c>
      <c r="J1024" s="81" t="str">
        <f t="shared" si="107"/>
        <v>Produkte</v>
      </c>
      <c r="K1024" s="81" t="str">
        <f t="shared" si="108"/>
        <v>BUs</v>
      </c>
      <c r="L1024" s="81" t="str">
        <f t="shared" si="109"/>
        <v>Symptome</v>
      </c>
      <c r="M1024" s="81">
        <f>IFERROR(VLOOKUP(Abfalldokumentation!$O1024,Kennzahlen!S:V,3,FALSE)*Abfalldokumentation!$B1024,"0")</f>
        <v>3.5</v>
      </c>
      <c r="N1024" s="81" t="str">
        <f>IF(ISBLANK(Q1024),VLOOKUP(Abfalldokumentation!$O1024,'Linien - BU'!R:S,2,FALSE),Q1024)</f>
        <v>Schmelze</v>
      </c>
      <c r="O1024" s="77">
        <f t="shared" si="110"/>
        <v>29500598</v>
      </c>
      <c r="P1024" s="77">
        <f t="shared" si="111"/>
        <v>12</v>
      </c>
      <c r="Q1024" s="39" t="s">
        <v>184</v>
      </c>
      <c r="R1024" s="40">
        <v>29500598</v>
      </c>
      <c r="S1024" s="40">
        <v>7</v>
      </c>
      <c r="T1024" s="40">
        <v>12</v>
      </c>
      <c r="U1024" s="41">
        <v>44481</v>
      </c>
      <c r="V1024" s="42" t="s">
        <v>22</v>
      </c>
      <c r="W1024" s="40"/>
      <c r="X1024" s="44" t="str">
        <f>IFERROR(VLOOKUP(Abfalldokumentation!$R1024,Artikel!A:C,3,FALSE),Abfalldokumentation!$R1024)</f>
        <v>VOS SKZ Gouda Premium W</v>
      </c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</row>
    <row r="1025" spans="1:40" ht="30" hidden="1" customHeight="1" x14ac:dyDescent="0.25">
      <c r="A1025" s="73" t="str">
        <f>VLOOKUP(N1025,'Linien - BU'!A:B,2,FALSE)</f>
        <v>BU3</v>
      </c>
      <c r="B1025" s="74">
        <f t="shared" si="105"/>
        <v>424</v>
      </c>
      <c r="C1025" s="75">
        <f>Abfalldokumentation!$U1025</f>
        <v>44481</v>
      </c>
      <c r="D1025" s="69" t="str">
        <f>IFERROR(IF(VLOOKUP(O1025,'[1]Rohware 230'!$B:$C,2,FALSE)=0,"Rohware"),
IFERROR(IF(VLOOKUP(O1025,[1]Sammelnr.!$B:$C,2,FALSE)=0,"Sammelnr. ungeschält ABS"),
IFERROR(IF(VLOOKUP(O1025,[1]Sammelnr.!$E:$F,2,FALSE)=0,"Sammelnr. ungeschält VS"),
IFERROR(IF(VLOOKUP(O1025,[1]Sammelnr.!$H:$I,2,FALSE)=0,"Sammelnr. geschält"),
IFERROR(IF(VLOOKUP(O1025,[1]Offen!$B:$C,2,FALSE)=0,"Offen ungeschält ABS"),
IFERROR(IF(VLOOKUP(O1025,[1]Offen!$E:$F,2,FALSE)=0,"Offen ungeschält VOS"),
IFERROR(IF(VLOOKUP(O1025,[1]Offen!$H:$I,2,FALSE)=0,"Offen geschält RW"),
IFERROR(IF(VLOOKUP(O1025,[1]Offen!$K:$L,2,FALSE)=0,"Offen vegan"),
IFERROR(IF(VLOOKUP(O1025,[1]Offen!$N:$O,2,FALSE)=0,"Offen Zipfel"),
IFERROR(IF(VLOOKUP(O1025,[1]Offen!$Q:$R,2,FALSE)=0,"Offen Endstücke"),
IFERROR(IF(VLOOKUP(O1025,[1]Vakuumiert!$B:$C,2,FALSE)=0,"Vakuumierter VOS ungeschält"),
IFERROR(IF(VLOOKUP(O1025,[1]Vakuumiert!$E:$F,2,FALSE)=0,"Vakuumierter ABS ungeschält"),
IFERROR(IF(VLOOKUP(O1025,[1]Vakuumiert!$H:$I,2,FALSE)=0,"Vakuumierter VOS geschält"),
IFERROR(IF(VLOOKUP(O1025,[1]Vakuumiert!$K:$L,2,FALSE)=0,"Vakuumierter VOS vegan"),
IFERROR(IF(VLOOKUP(O1025,[1]Vakuumiert!$N:$O,2,FALSE)=0,"Vakuumierter VOS Zipfel"),
IFERROR(IF(VLOOKUP(O1025,[1]Vakuumiert!$Q:$R,2,FALSE)=0,"Vakuumiert geschält"),
IFERROR(IF(VLOOKUP(O1025,'[1]vakuumierte Fertigprodukte'!$B:$C,2,FALSE)=0,"Fertigprodukte"),
IFERROR(IF(VLOOKUP(O1025,'[1]vakuumierte Fertigprodukte'!$E:$FI,2,FALSE)=0,"Vakuumierte Zipfel"),
IFERROR(IF(VLOOKUP(O1025,[1]Wurste!$B:$C,2,FALSE)=0,"Räucherwürste"),
IFERROR(IF(VLOOKUP(O1025,[1]Wurste!$E:$F,2,FALSE)=0,"URW/URGW Wurst"),
IFERROR(IF(VLOOKUP(O1025,[1]Wurste!$H:$I,2,FALSE)=0,"HF-Wurst Vegan"),
IFERROR(IF(VLOOKUP(O1025,[1]Wurste!$K:$L,2,FALSE)=0,"320er ohne Würste"),
IFERROR(IF(AND(OR(Abfalldokumentation!$A1025="BU3",Abfalldokumentation!$A1025="Verkauf"),Abfalldokumentation!$F1025="Schimmel",Abfalldokumentation!$G1025="keinen Abnehmer/kein Schälpersonal"),"Div. Zipfel, ES ohne Verwendung",VLOOKUP(Abfalldokumentation!$E1025,Produktgruppen!A:B,2,FALSE)),"-")))))))))))))))))))))))</f>
        <v>Vorschmelz</v>
      </c>
      <c r="E1025" s="76" t="str">
        <f>IFERROR(VLOOKUP(Abfalldokumentation!$O1025,Artikel!A:C,3,FALSE),Abfalldokumentation!$O1025)</f>
        <v>VOS Würste Jalapeno nat</v>
      </c>
      <c r="F1025" s="76" t="str">
        <f>VLOOKUP(T1025,'Liste Gründe'!A:D,2,FALSE)</f>
        <v>Schimmel</v>
      </c>
      <c r="G1025" s="75" t="str">
        <f>IF(ISBLANK(V1025),VLOOKUP(Abfalldokumentation!$P1025,'Liste Gründe'!A:D,3,FALSE),V1025)</f>
        <v>kein VOS in England, VS-Würste keine Produktion</v>
      </c>
      <c r="H1025" s="76" t="str">
        <f>IF(ISBLANK(Abfalldokumentation!$W1025),"-",Abfalldokumentation!$W1025)</f>
        <v>-</v>
      </c>
      <c r="I1025" s="76">
        <f t="shared" si="106"/>
        <v>41</v>
      </c>
      <c r="J1025" s="76" t="str">
        <f t="shared" si="107"/>
        <v>Produkte</v>
      </c>
      <c r="K1025" s="76" t="str">
        <f t="shared" si="108"/>
        <v>BUs</v>
      </c>
      <c r="L1025" s="76" t="str">
        <f t="shared" si="109"/>
        <v>Symptome</v>
      </c>
      <c r="M1025" s="76">
        <f>IFERROR(VLOOKUP(Abfalldokumentation!$O1025,Kennzahlen!S:V,3,FALSE)*Abfalldokumentation!$B1025,"0")</f>
        <v>212</v>
      </c>
      <c r="N1025" s="76" t="str">
        <f>IF(ISBLANK(Q1025),VLOOKUP(Abfalldokumentation!$O1025,'Linien - BU'!R:S,2,FALSE),Q1025)</f>
        <v>bu3</v>
      </c>
      <c r="O1025" s="77">
        <f t="shared" si="110"/>
        <v>29500606</v>
      </c>
      <c r="P1025" s="77">
        <f t="shared" si="111"/>
        <v>12</v>
      </c>
      <c r="Q1025" s="45" t="s">
        <v>319</v>
      </c>
      <c r="R1025" s="46">
        <v>29500606</v>
      </c>
      <c r="S1025" s="46">
        <v>424</v>
      </c>
      <c r="T1025" s="46">
        <v>12</v>
      </c>
      <c r="U1025" s="47">
        <v>44481</v>
      </c>
      <c r="V1025" s="42" t="s">
        <v>25</v>
      </c>
      <c r="W1025" s="43"/>
      <c r="X1025" s="50" t="str">
        <f>IFERROR(VLOOKUP(Abfalldokumentation!$R1025,Artikel!A:C,3,FALSE),Abfalldokumentation!$R1025)</f>
        <v>VOS Würste Jalapeno nat</v>
      </c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</row>
    <row r="1026" spans="1:40" ht="30" hidden="1" customHeight="1" x14ac:dyDescent="0.25">
      <c r="A1026" s="78" t="str">
        <f>VLOOKUP(N1026,'Linien - BU'!A:B,2,FALSE)</f>
        <v>BU3</v>
      </c>
      <c r="B1026" s="79">
        <f t="shared" ref="B1026:B1089" si="112">S1026</f>
        <v>30</v>
      </c>
      <c r="C1026" s="80">
        <f>Abfalldokumentation!$U1026</f>
        <v>44481</v>
      </c>
      <c r="D1026" s="69" t="str">
        <f>IFERROR(IF(VLOOKUP(O1026,'[1]Rohware 230'!$B:$C,2,FALSE)=0,"Rohware"),
IFERROR(IF(VLOOKUP(O1026,[1]Sammelnr.!$B:$C,2,FALSE)=0,"Sammelnr. ungeschält ABS"),
IFERROR(IF(VLOOKUP(O1026,[1]Sammelnr.!$E:$F,2,FALSE)=0,"Sammelnr. ungeschält VS"),
IFERROR(IF(VLOOKUP(O1026,[1]Sammelnr.!$H:$I,2,FALSE)=0,"Sammelnr. geschält"),
IFERROR(IF(VLOOKUP(O1026,[1]Offen!$B:$C,2,FALSE)=0,"Offen ungeschält ABS"),
IFERROR(IF(VLOOKUP(O1026,[1]Offen!$E:$F,2,FALSE)=0,"Offen ungeschält VOS"),
IFERROR(IF(VLOOKUP(O1026,[1]Offen!$H:$I,2,FALSE)=0,"Offen geschält RW"),
IFERROR(IF(VLOOKUP(O1026,[1]Offen!$K:$L,2,FALSE)=0,"Offen vegan"),
IFERROR(IF(VLOOKUP(O1026,[1]Offen!$N:$O,2,FALSE)=0,"Offen Zipfel"),
IFERROR(IF(VLOOKUP(O1026,[1]Offen!$Q:$R,2,FALSE)=0,"Offen Endstücke"),
IFERROR(IF(VLOOKUP(O1026,[1]Vakuumiert!$B:$C,2,FALSE)=0,"Vakuumierter VOS ungeschält"),
IFERROR(IF(VLOOKUP(O1026,[1]Vakuumiert!$E:$F,2,FALSE)=0,"Vakuumierter ABS ungeschält"),
IFERROR(IF(VLOOKUP(O1026,[1]Vakuumiert!$H:$I,2,FALSE)=0,"Vakuumierter VOS geschält"),
IFERROR(IF(VLOOKUP(O1026,[1]Vakuumiert!$K:$L,2,FALSE)=0,"Vakuumierter VOS vegan"),
IFERROR(IF(VLOOKUP(O1026,[1]Vakuumiert!$N:$O,2,FALSE)=0,"Vakuumierter VOS Zipfel"),
IFERROR(IF(VLOOKUP(O1026,[1]Vakuumiert!$Q:$R,2,FALSE)=0,"Vakuumiert geschält"),
IFERROR(IF(VLOOKUP(O1026,'[1]vakuumierte Fertigprodukte'!$B:$C,2,FALSE)=0,"Fertigprodukte"),
IFERROR(IF(VLOOKUP(O1026,'[1]vakuumierte Fertigprodukte'!$E:$FI,2,FALSE)=0,"Vakuumierte Zipfel"),
IFERROR(IF(VLOOKUP(O1026,[1]Wurste!$B:$C,2,FALSE)=0,"Räucherwürste"),
IFERROR(IF(VLOOKUP(O1026,[1]Wurste!$E:$F,2,FALSE)=0,"URW/URGW Wurst"),
IFERROR(IF(VLOOKUP(O1026,[1]Wurste!$H:$I,2,FALSE)=0,"HF-Wurst Vegan"),
IFERROR(IF(VLOOKUP(O1026,[1]Wurste!$K:$L,2,FALSE)=0,"320er ohne Würste"),
IFERROR(IF(AND(OR(Abfalldokumentation!$A1026="BU3",Abfalldokumentation!$A1026="Verkauf"),Abfalldokumentation!$F1026="Schimmel",Abfalldokumentation!$G1026="keinen Abnehmer/kein Schälpersonal"),"Div. Zipfel, ES ohne Verwendung",VLOOKUP(Abfalldokumentation!$E1026,Produktgruppen!A:B,2,FALSE)),"-")))))))))))))))))))))))</f>
        <v>ABS</v>
      </c>
      <c r="E1026" s="81" t="str">
        <f>IFERROR(VLOOKUP(Abfalldokumentation!$O1026,Artikel!A:C,3,FALSE),Abfalldokumentation!$O1026)</f>
        <v>ABS Havarti Natur 30%</v>
      </c>
      <c r="F1026" s="81" t="str">
        <f>VLOOKUP(T1026,'Liste Gründe'!A:D,2,FALSE)</f>
        <v>Schimmel</v>
      </c>
      <c r="G1026" s="80" t="str">
        <f>IF(ISBLANK(V1026),VLOOKUP(Abfalldokumentation!$P1026,'Liste Gründe'!A:D,3,FALSE),V1026)</f>
        <v>VOS &gt; Einsatz</v>
      </c>
      <c r="H1026" s="81" t="str">
        <f>IF(ISBLANK(Abfalldokumentation!$W1026),"-",Abfalldokumentation!$W1026)</f>
        <v>Produktion unregelmäßig</v>
      </c>
      <c r="I1026" s="81">
        <f t="shared" ref="I1026:I1089" si="113">_xlfn.ISOWEEKNUM(C1026)</f>
        <v>41</v>
      </c>
      <c r="J1026" s="81" t="str">
        <f t="shared" ref="J1026:J1089" si="114">"Produkte"</f>
        <v>Produkte</v>
      </c>
      <c r="K1026" s="81" t="str">
        <f t="shared" ref="K1026:K1089" si="115">"BUs"</f>
        <v>BUs</v>
      </c>
      <c r="L1026" s="81" t="str">
        <f t="shared" ref="L1026:L1089" si="116">"Symptome"</f>
        <v>Symptome</v>
      </c>
      <c r="M1026" s="81" t="str">
        <f>IFERROR(VLOOKUP(Abfalldokumentation!$O1026,Kennzahlen!S:V,3,FALSE)*Abfalldokumentation!$B1026,"0")</f>
        <v>0</v>
      </c>
      <c r="N1026" s="81" t="str">
        <f>IF(ISBLANK(Q1026),VLOOKUP(Abfalldokumentation!$O1026,'Linien - BU'!R:S,2,FALSE),Q1026)</f>
        <v>bu3</v>
      </c>
      <c r="O1026" s="77">
        <f t="shared" ref="O1026:O1089" si="117">R1026</f>
        <v>29500734</v>
      </c>
      <c r="P1026" s="77">
        <f t="shared" ref="P1026:P1089" si="118">T1026</f>
        <v>12</v>
      </c>
      <c r="Q1026" s="39" t="s">
        <v>319</v>
      </c>
      <c r="R1026" s="40">
        <v>29500734</v>
      </c>
      <c r="S1026" s="40">
        <v>30</v>
      </c>
      <c r="T1026" s="40">
        <v>12</v>
      </c>
      <c r="U1026" s="41">
        <v>44481</v>
      </c>
      <c r="V1026" s="42" t="s">
        <v>21</v>
      </c>
      <c r="W1026" s="43" t="s">
        <v>183</v>
      </c>
      <c r="X1026" s="44" t="str">
        <f>IFERROR(VLOOKUP(Abfalldokumentation!$R1026,Artikel!A:C,3,FALSE),Abfalldokumentation!$R1026)</f>
        <v>ABS Havarti Natur 30%</v>
      </c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</row>
    <row r="1027" spans="1:40" ht="30" hidden="1" customHeight="1" x14ac:dyDescent="0.25">
      <c r="A1027" s="73" t="str">
        <f>VLOOKUP(N1027,'Linien - BU'!A:B,2,FALSE)</f>
        <v>BU1</v>
      </c>
      <c r="B1027" s="74">
        <f t="shared" si="112"/>
        <v>39</v>
      </c>
      <c r="C1027" s="75">
        <f>Abfalldokumentation!$U1027</f>
        <v>44481</v>
      </c>
      <c r="D1027" s="69" t="str">
        <f>IFERROR(IF(VLOOKUP(O1027,'[1]Rohware 230'!$B:$C,2,FALSE)=0,"Rohware"),
IFERROR(IF(VLOOKUP(O1027,[1]Sammelnr.!$B:$C,2,FALSE)=0,"Sammelnr. ungeschält ABS"),
IFERROR(IF(VLOOKUP(O1027,[1]Sammelnr.!$E:$F,2,FALSE)=0,"Sammelnr. ungeschält VS"),
IFERROR(IF(VLOOKUP(O1027,[1]Sammelnr.!$H:$I,2,FALSE)=0,"Sammelnr. geschält"),
IFERROR(IF(VLOOKUP(O1027,[1]Offen!$B:$C,2,FALSE)=0,"Offen ungeschält ABS"),
IFERROR(IF(VLOOKUP(O1027,[1]Offen!$E:$F,2,FALSE)=0,"Offen ungeschält VOS"),
IFERROR(IF(VLOOKUP(O1027,[1]Offen!$H:$I,2,FALSE)=0,"Offen geschält RW"),
IFERROR(IF(VLOOKUP(O1027,[1]Offen!$K:$L,2,FALSE)=0,"Offen vegan"),
IFERROR(IF(VLOOKUP(O1027,[1]Offen!$N:$O,2,FALSE)=0,"Offen Zipfel"),
IFERROR(IF(VLOOKUP(O1027,[1]Offen!$Q:$R,2,FALSE)=0,"Offen Endstücke"),
IFERROR(IF(VLOOKUP(O1027,[1]Vakuumiert!$B:$C,2,FALSE)=0,"Vakuumierter VOS ungeschält"),
IFERROR(IF(VLOOKUP(O1027,[1]Vakuumiert!$E:$F,2,FALSE)=0,"Vakuumierter ABS ungeschält"),
IFERROR(IF(VLOOKUP(O1027,[1]Vakuumiert!$H:$I,2,FALSE)=0,"Vakuumierter VOS geschält"),
IFERROR(IF(VLOOKUP(O1027,[1]Vakuumiert!$K:$L,2,FALSE)=0,"Vakuumierter VOS vegan"),
IFERROR(IF(VLOOKUP(O1027,[1]Vakuumiert!$N:$O,2,FALSE)=0,"Vakuumierter VOS Zipfel"),
IFERROR(IF(VLOOKUP(O1027,[1]Vakuumiert!$Q:$R,2,FALSE)=0,"Vakuumiert geschält"),
IFERROR(IF(VLOOKUP(O1027,'[1]vakuumierte Fertigprodukte'!$B:$C,2,FALSE)=0,"Fertigprodukte"),
IFERROR(IF(VLOOKUP(O1027,'[1]vakuumierte Fertigprodukte'!$E:$FI,2,FALSE)=0,"Vakuumierte Zipfel"),
IFERROR(IF(VLOOKUP(O1027,[1]Wurste!$B:$C,2,FALSE)=0,"Räucherwürste"),
IFERROR(IF(VLOOKUP(O1027,[1]Wurste!$E:$F,2,FALSE)=0,"URW/URGW Wurst"),
IFERROR(IF(VLOOKUP(O1027,[1]Wurste!$H:$I,2,FALSE)=0,"HF-Wurst Vegan"),
IFERROR(IF(VLOOKUP(O1027,[1]Wurste!$K:$L,2,FALSE)=0,"320er ohne Würste"),
IFERROR(IF(AND(OR(Abfalldokumentation!$A1027="BU3",Abfalldokumentation!$A1027="Verkauf"),Abfalldokumentation!$F1027="Schimmel",Abfalldokumentation!$G1027="keinen Abnehmer/kein Schälpersonal"),"Div. Zipfel, ES ohne Verwendung",VLOOKUP(Abfalldokumentation!$E1027,Produktgruppen!A:B,2,FALSE)),"-")))))))))))))))))))))))</f>
        <v>Vorschmelz</v>
      </c>
      <c r="E1027" s="76" t="str">
        <f>IFERROR(VLOOKUP(Abfalldokumentation!$O1027,Artikel!A:C,3,FALSE),Abfalldokumentation!$O1027)</f>
        <v>VOS-ABS ENTSORGUNG</v>
      </c>
      <c r="F1027" s="76" t="str">
        <f>VLOOKUP(T1027,'Liste Gründe'!A:D,2,FALSE)</f>
        <v>Rest</v>
      </c>
      <c r="G1027" s="75" t="str">
        <f>IF(ISBLANK(V1027),VLOOKUP(Abfalldokumentation!$P1027,'Liste Gründe'!A:D,3,FALSE),V1027)</f>
        <v>geschälte Rinde</v>
      </c>
      <c r="H1027" s="76" t="str">
        <f>IF(ISBLANK(Abfalldokumentation!$W1027),"-",Abfalldokumentation!$W1027)</f>
        <v>-</v>
      </c>
      <c r="I1027" s="76">
        <f t="shared" si="113"/>
        <v>41</v>
      </c>
      <c r="J1027" s="76" t="str">
        <f t="shared" si="114"/>
        <v>Produkte</v>
      </c>
      <c r="K1027" s="76" t="str">
        <f t="shared" si="115"/>
        <v>BUs</v>
      </c>
      <c r="L1027" s="76" t="str">
        <f t="shared" si="116"/>
        <v>Symptome</v>
      </c>
      <c r="M1027" s="76">
        <f>IFERROR(VLOOKUP(Abfalldokumentation!$O1027,Kennzahlen!S:V,3,FALSE)*Abfalldokumentation!$B1027,"0")</f>
        <v>0.39</v>
      </c>
      <c r="N1027" s="76" t="str">
        <f>IF(ISBLANK(Q1027),VLOOKUP(Abfalldokumentation!$O1027,'Linien - BU'!R:S,2,FALSE),Q1027)</f>
        <v>RWV</v>
      </c>
      <c r="O1027" s="77">
        <f t="shared" si="117"/>
        <v>29500917</v>
      </c>
      <c r="P1027" s="77">
        <f t="shared" si="118"/>
        <v>60</v>
      </c>
      <c r="Q1027" s="45" t="s">
        <v>202</v>
      </c>
      <c r="R1027" s="46">
        <v>29500917</v>
      </c>
      <c r="S1027" s="46">
        <v>39</v>
      </c>
      <c r="T1027" s="46">
        <v>60</v>
      </c>
      <c r="U1027" s="47">
        <v>44481</v>
      </c>
      <c r="V1027" s="48"/>
      <c r="W1027" s="46"/>
      <c r="X1027" s="50" t="str">
        <f>IFERROR(VLOOKUP(Abfalldokumentation!$R1027,Artikel!A:C,3,FALSE),Abfalldokumentation!$R1027)</f>
        <v>VOS-ABS ENTSORGUNG</v>
      </c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</row>
    <row r="1028" spans="1:40" ht="30" hidden="1" customHeight="1" x14ac:dyDescent="0.25">
      <c r="A1028" s="78" t="str">
        <f>VLOOKUP(N1028,'Linien - BU'!A:B,2,FALSE)</f>
        <v>BU1</v>
      </c>
      <c r="B1028" s="79">
        <f t="shared" si="112"/>
        <v>17</v>
      </c>
      <c r="C1028" s="80">
        <f>Abfalldokumentation!$U1028</f>
        <v>44481</v>
      </c>
      <c r="D1028" s="69" t="str">
        <f>IFERROR(IF(VLOOKUP(O1028,'[1]Rohware 230'!$B:$C,2,FALSE)=0,"Rohware"),
IFERROR(IF(VLOOKUP(O1028,[1]Sammelnr.!$B:$C,2,FALSE)=0,"Sammelnr. ungeschält ABS"),
IFERROR(IF(VLOOKUP(O1028,[1]Sammelnr.!$E:$F,2,FALSE)=0,"Sammelnr. ungeschält VS"),
IFERROR(IF(VLOOKUP(O1028,[1]Sammelnr.!$H:$I,2,FALSE)=0,"Sammelnr. geschält"),
IFERROR(IF(VLOOKUP(O1028,[1]Offen!$B:$C,2,FALSE)=0,"Offen ungeschält ABS"),
IFERROR(IF(VLOOKUP(O1028,[1]Offen!$E:$F,2,FALSE)=0,"Offen ungeschält VOS"),
IFERROR(IF(VLOOKUP(O1028,[1]Offen!$H:$I,2,FALSE)=0,"Offen geschält RW"),
IFERROR(IF(VLOOKUP(O1028,[1]Offen!$K:$L,2,FALSE)=0,"Offen vegan"),
IFERROR(IF(VLOOKUP(O1028,[1]Offen!$N:$O,2,FALSE)=0,"Offen Zipfel"),
IFERROR(IF(VLOOKUP(O1028,[1]Offen!$Q:$R,2,FALSE)=0,"Offen Endstücke"),
IFERROR(IF(VLOOKUP(O1028,[1]Vakuumiert!$B:$C,2,FALSE)=0,"Vakuumierter VOS ungeschält"),
IFERROR(IF(VLOOKUP(O1028,[1]Vakuumiert!$E:$F,2,FALSE)=0,"Vakuumierter ABS ungeschält"),
IFERROR(IF(VLOOKUP(O1028,[1]Vakuumiert!$H:$I,2,FALSE)=0,"Vakuumierter VOS geschält"),
IFERROR(IF(VLOOKUP(O1028,[1]Vakuumiert!$K:$L,2,FALSE)=0,"Vakuumierter VOS vegan"),
IFERROR(IF(VLOOKUP(O1028,[1]Vakuumiert!$N:$O,2,FALSE)=0,"Vakuumierter VOS Zipfel"),
IFERROR(IF(VLOOKUP(O1028,[1]Vakuumiert!$Q:$R,2,FALSE)=0,"Vakuumiert geschält"),
IFERROR(IF(VLOOKUP(O1028,'[1]vakuumierte Fertigprodukte'!$B:$C,2,FALSE)=0,"Fertigprodukte"),
IFERROR(IF(VLOOKUP(O1028,'[1]vakuumierte Fertigprodukte'!$E:$FI,2,FALSE)=0,"Vakuumierte Zipfel"),
IFERROR(IF(VLOOKUP(O1028,[1]Wurste!$B:$C,2,FALSE)=0,"Räucherwürste"),
IFERROR(IF(VLOOKUP(O1028,[1]Wurste!$E:$F,2,FALSE)=0,"URW/URGW Wurst"),
IFERROR(IF(VLOOKUP(O1028,[1]Wurste!$H:$I,2,FALSE)=0,"HF-Wurst Vegan"),
IFERROR(IF(VLOOKUP(O1028,[1]Wurste!$K:$L,2,FALSE)=0,"320er ohne Würste"),
IFERROR(IF(AND(OR(Abfalldokumentation!$A1028="BU3",Abfalldokumentation!$A1028="Verkauf"),Abfalldokumentation!$F1028="Schimmel",Abfalldokumentation!$G1028="keinen Abnehmer/kein Schälpersonal"),"Div. Zipfel, ES ohne Verwendung",VLOOKUP(Abfalldokumentation!$E1028,Produktgruppen!A:B,2,FALSE)),"-")))))))))))))))))))))))</f>
        <v>Vorschmelz</v>
      </c>
      <c r="E1028" s="81" t="str">
        <f>IFERROR(VLOOKUP(Abfalldokumentation!$O1028,Artikel!A:C,3,FALSE),Abfalldokumentation!$O1028)</f>
        <v>VOS-ABS ENTSORGUNG</v>
      </c>
      <c r="F1028" s="81" t="str">
        <f>VLOOKUP(T1028,'Liste Gründe'!A:D,2,FALSE)</f>
        <v>Rest</v>
      </c>
      <c r="G1028" s="80" t="str">
        <f>IF(ISBLANK(V1028),VLOOKUP(Abfalldokumentation!$P1028,'Liste Gründe'!A:D,3,FALSE),V1028)</f>
        <v>geschälte Rinde</v>
      </c>
      <c r="H1028" s="81" t="str">
        <f>IF(ISBLANK(Abfalldokumentation!$W1028),"-",Abfalldokumentation!$W1028)</f>
        <v>-</v>
      </c>
      <c r="I1028" s="81">
        <f t="shared" si="113"/>
        <v>41</v>
      </c>
      <c r="J1028" s="81" t="str">
        <f t="shared" si="114"/>
        <v>Produkte</v>
      </c>
      <c r="K1028" s="81" t="str">
        <f t="shared" si="115"/>
        <v>BUs</v>
      </c>
      <c r="L1028" s="81" t="str">
        <f t="shared" si="116"/>
        <v>Symptome</v>
      </c>
      <c r="M1028" s="81">
        <f>IFERROR(VLOOKUP(Abfalldokumentation!$O1028,Kennzahlen!S:V,3,FALSE)*Abfalldokumentation!$B1028,"0")</f>
        <v>0.17</v>
      </c>
      <c r="N1028" s="81" t="str">
        <f>IF(ISBLANK(Q1028),VLOOKUP(Abfalldokumentation!$O1028,'Linien - BU'!R:S,2,FALSE),Q1028)</f>
        <v>RWV</v>
      </c>
      <c r="O1028" s="77">
        <f t="shared" si="117"/>
        <v>29500917</v>
      </c>
      <c r="P1028" s="77">
        <f t="shared" si="118"/>
        <v>60</v>
      </c>
      <c r="Q1028" s="39" t="s">
        <v>202</v>
      </c>
      <c r="R1028" s="40">
        <v>29500917</v>
      </c>
      <c r="S1028" s="40">
        <v>17</v>
      </c>
      <c r="T1028" s="40">
        <v>60</v>
      </c>
      <c r="U1028" s="41">
        <v>44481</v>
      </c>
      <c r="V1028" s="42"/>
      <c r="W1028" s="40"/>
      <c r="X1028" s="44" t="str">
        <f>IFERROR(VLOOKUP(Abfalldokumentation!$R1028,Artikel!A:C,3,FALSE),Abfalldokumentation!$R1028)</f>
        <v>VOS-ABS ENTSORGUNG</v>
      </c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</row>
    <row r="1029" spans="1:40" ht="30" hidden="1" customHeight="1" x14ac:dyDescent="0.25">
      <c r="A1029" s="73" t="str">
        <f>VLOOKUP(N1029,'Linien - BU'!A:B,2,FALSE)</f>
        <v>BU1</v>
      </c>
      <c r="B1029" s="74">
        <f t="shared" si="112"/>
        <v>11</v>
      </c>
      <c r="C1029" s="75">
        <f>Abfalldokumentation!$U1029</f>
        <v>44481</v>
      </c>
      <c r="D1029" s="69" t="str">
        <f>IFERROR(IF(VLOOKUP(O1029,'[1]Rohware 230'!$B:$C,2,FALSE)=0,"Rohware"),
IFERROR(IF(VLOOKUP(O1029,[1]Sammelnr.!$B:$C,2,FALSE)=0,"Sammelnr. ungeschält ABS"),
IFERROR(IF(VLOOKUP(O1029,[1]Sammelnr.!$E:$F,2,FALSE)=0,"Sammelnr. ungeschält VS"),
IFERROR(IF(VLOOKUP(O1029,[1]Sammelnr.!$H:$I,2,FALSE)=0,"Sammelnr. geschält"),
IFERROR(IF(VLOOKUP(O1029,[1]Offen!$B:$C,2,FALSE)=0,"Offen ungeschält ABS"),
IFERROR(IF(VLOOKUP(O1029,[1]Offen!$E:$F,2,FALSE)=0,"Offen ungeschält VOS"),
IFERROR(IF(VLOOKUP(O1029,[1]Offen!$H:$I,2,FALSE)=0,"Offen geschält RW"),
IFERROR(IF(VLOOKUP(O1029,[1]Offen!$K:$L,2,FALSE)=0,"Offen vegan"),
IFERROR(IF(VLOOKUP(O1029,[1]Offen!$N:$O,2,FALSE)=0,"Offen Zipfel"),
IFERROR(IF(VLOOKUP(O1029,[1]Offen!$Q:$R,2,FALSE)=0,"Offen Endstücke"),
IFERROR(IF(VLOOKUP(O1029,[1]Vakuumiert!$B:$C,2,FALSE)=0,"Vakuumierter VOS ungeschält"),
IFERROR(IF(VLOOKUP(O1029,[1]Vakuumiert!$E:$F,2,FALSE)=0,"Vakuumierter ABS ungeschält"),
IFERROR(IF(VLOOKUP(O1029,[1]Vakuumiert!$H:$I,2,FALSE)=0,"Vakuumierter VOS geschält"),
IFERROR(IF(VLOOKUP(O1029,[1]Vakuumiert!$K:$L,2,FALSE)=0,"Vakuumierter VOS vegan"),
IFERROR(IF(VLOOKUP(O1029,[1]Vakuumiert!$N:$O,2,FALSE)=0,"Vakuumierter VOS Zipfel"),
IFERROR(IF(VLOOKUP(O1029,[1]Vakuumiert!$Q:$R,2,FALSE)=0,"Vakuumiert geschält"),
IFERROR(IF(VLOOKUP(O1029,'[1]vakuumierte Fertigprodukte'!$B:$C,2,FALSE)=0,"Fertigprodukte"),
IFERROR(IF(VLOOKUP(O1029,'[1]vakuumierte Fertigprodukte'!$E:$FI,2,FALSE)=0,"Vakuumierte Zipfel"),
IFERROR(IF(VLOOKUP(O1029,[1]Wurste!$B:$C,2,FALSE)=0,"Räucherwürste"),
IFERROR(IF(VLOOKUP(O1029,[1]Wurste!$E:$F,2,FALSE)=0,"URW/URGW Wurst"),
IFERROR(IF(VLOOKUP(O1029,[1]Wurste!$H:$I,2,FALSE)=0,"HF-Wurst Vegan"),
IFERROR(IF(VLOOKUP(O1029,[1]Wurste!$K:$L,2,FALSE)=0,"320er ohne Würste"),
IFERROR(IF(AND(OR(Abfalldokumentation!$A1029="BU3",Abfalldokumentation!$A1029="Verkauf"),Abfalldokumentation!$F1029="Schimmel",Abfalldokumentation!$G1029="keinen Abnehmer/kein Schälpersonal"),"Div. Zipfel, ES ohne Verwendung",VLOOKUP(Abfalldokumentation!$E1029,Produktgruppen!A:B,2,FALSE)),"-")))))))))))))))))))))))</f>
        <v>Vorschmelz</v>
      </c>
      <c r="E1029" s="76" t="str">
        <f>IFERROR(VLOOKUP(Abfalldokumentation!$O1029,Artikel!A:C,3,FALSE),Abfalldokumentation!$O1029)</f>
        <v>VOS SKZ-GOU</v>
      </c>
      <c r="F1029" s="76" t="str">
        <f>VLOOKUP(T1029,'Liste Gründe'!A:D,2,FALSE)</f>
        <v>Schimmel</v>
      </c>
      <c r="G1029" s="75" t="str">
        <f>IF(ISBLANK(V1029),VLOOKUP(Abfalldokumentation!$P1029,'Liste Gründe'!A:D,3,FALSE),V1029)</f>
        <v>keine Verarbeitung</v>
      </c>
      <c r="H1029" s="76" t="str">
        <f>IF(ISBLANK(Abfalldokumentation!$W1029),"-",Abfalldokumentation!$W1029)</f>
        <v>-</v>
      </c>
      <c r="I1029" s="76">
        <f t="shared" si="113"/>
        <v>41</v>
      </c>
      <c r="J1029" s="76" t="str">
        <f t="shared" si="114"/>
        <v>Produkte</v>
      </c>
      <c r="K1029" s="76" t="str">
        <f t="shared" si="115"/>
        <v>BUs</v>
      </c>
      <c r="L1029" s="76" t="str">
        <f t="shared" si="116"/>
        <v>Symptome</v>
      </c>
      <c r="M1029" s="76">
        <f>IFERROR(VLOOKUP(Abfalldokumentation!$O1029,Kennzahlen!S:V,3,FALSE)*Abfalldokumentation!$B1029,"0")</f>
        <v>5.5</v>
      </c>
      <c r="N1029" s="76" t="str">
        <f>IF(ISBLANK(Q1029),VLOOKUP(Abfalldokumentation!$O1029,'Linien - BU'!R:S,2,FALSE),Q1029)</f>
        <v>Schmelze</v>
      </c>
      <c r="O1029" s="77">
        <f t="shared" si="117"/>
        <v>29500918</v>
      </c>
      <c r="P1029" s="77">
        <f t="shared" si="118"/>
        <v>12</v>
      </c>
      <c r="Q1029" s="45" t="s">
        <v>184</v>
      </c>
      <c r="R1029" s="46">
        <v>29500918</v>
      </c>
      <c r="S1029" s="46">
        <v>11</v>
      </c>
      <c r="T1029" s="46">
        <v>12</v>
      </c>
      <c r="U1029" s="47">
        <v>44481</v>
      </c>
      <c r="V1029" s="48" t="s">
        <v>22</v>
      </c>
      <c r="W1029" s="46"/>
      <c r="X1029" s="50" t="str">
        <f>IFERROR(VLOOKUP(Abfalldokumentation!$R1029,Artikel!A:C,3,FALSE),Abfalldokumentation!$R1029)</f>
        <v>VOS SKZ-GOU</v>
      </c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</row>
    <row r="1030" spans="1:40" ht="30" hidden="1" customHeight="1" x14ac:dyDescent="0.25">
      <c r="A1030" s="78" t="str">
        <f>VLOOKUP(N1030,'Linien - BU'!A:B,2,FALSE)</f>
        <v>BU1</v>
      </c>
      <c r="B1030" s="79">
        <f t="shared" si="112"/>
        <v>95</v>
      </c>
      <c r="C1030" s="80">
        <f>Abfalldokumentation!$U1030</f>
        <v>44481</v>
      </c>
      <c r="D1030" s="69" t="str">
        <f>IFERROR(IF(VLOOKUP(O1030,'[1]Rohware 230'!$B:$C,2,FALSE)=0,"Rohware"),
IFERROR(IF(VLOOKUP(O1030,[1]Sammelnr.!$B:$C,2,FALSE)=0,"Sammelnr. ungeschält ABS"),
IFERROR(IF(VLOOKUP(O1030,[1]Sammelnr.!$E:$F,2,FALSE)=0,"Sammelnr. ungeschält VS"),
IFERROR(IF(VLOOKUP(O1030,[1]Sammelnr.!$H:$I,2,FALSE)=0,"Sammelnr. geschält"),
IFERROR(IF(VLOOKUP(O1030,[1]Offen!$B:$C,2,FALSE)=0,"Offen ungeschält ABS"),
IFERROR(IF(VLOOKUP(O1030,[1]Offen!$E:$F,2,FALSE)=0,"Offen ungeschält VOS"),
IFERROR(IF(VLOOKUP(O1030,[1]Offen!$H:$I,2,FALSE)=0,"Offen geschält RW"),
IFERROR(IF(VLOOKUP(O1030,[1]Offen!$K:$L,2,FALSE)=0,"Offen vegan"),
IFERROR(IF(VLOOKUP(O1030,[1]Offen!$N:$O,2,FALSE)=0,"Offen Zipfel"),
IFERROR(IF(VLOOKUP(O1030,[1]Offen!$Q:$R,2,FALSE)=0,"Offen Endstücke"),
IFERROR(IF(VLOOKUP(O1030,[1]Vakuumiert!$B:$C,2,FALSE)=0,"Vakuumierter VOS ungeschält"),
IFERROR(IF(VLOOKUP(O1030,[1]Vakuumiert!$E:$F,2,FALSE)=0,"Vakuumierter ABS ungeschält"),
IFERROR(IF(VLOOKUP(O1030,[1]Vakuumiert!$H:$I,2,FALSE)=0,"Vakuumierter VOS geschält"),
IFERROR(IF(VLOOKUP(O1030,[1]Vakuumiert!$K:$L,2,FALSE)=0,"Vakuumierter VOS vegan"),
IFERROR(IF(VLOOKUP(O1030,[1]Vakuumiert!$N:$O,2,FALSE)=0,"Vakuumierter VOS Zipfel"),
IFERROR(IF(VLOOKUP(O1030,[1]Vakuumiert!$Q:$R,2,FALSE)=0,"Vakuumiert geschält"),
IFERROR(IF(VLOOKUP(O1030,'[1]vakuumierte Fertigprodukte'!$B:$C,2,FALSE)=0,"Fertigprodukte"),
IFERROR(IF(VLOOKUP(O1030,'[1]vakuumierte Fertigprodukte'!$E:$FI,2,FALSE)=0,"Vakuumierte Zipfel"),
IFERROR(IF(VLOOKUP(O1030,[1]Wurste!$B:$C,2,FALSE)=0,"Räucherwürste"),
IFERROR(IF(VLOOKUP(O1030,[1]Wurste!$E:$F,2,FALSE)=0,"URW/URGW Wurst"),
IFERROR(IF(VLOOKUP(O1030,[1]Wurste!$H:$I,2,FALSE)=0,"HF-Wurst Vegan"),
IFERROR(IF(VLOOKUP(O1030,[1]Wurste!$K:$L,2,FALSE)=0,"320er ohne Würste"),
IFERROR(IF(AND(OR(Abfalldokumentation!$A1030="BU3",Abfalldokumentation!$A1030="Verkauf"),Abfalldokumentation!$F1030="Schimmel",Abfalldokumentation!$G1030="keinen Abnehmer/kein Schälpersonal"),"Div. Zipfel, ES ohne Verwendung",VLOOKUP(Abfalldokumentation!$E1030,Produktgruppen!A:B,2,FALSE)),"-")))))))))))))))))))))))</f>
        <v>Vorschmelz</v>
      </c>
      <c r="E1030" s="81" t="str">
        <f>IFERROR(VLOOKUP(Abfalldokumentation!$O1030,Artikel!A:C,3,FALSE),Abfalldokumentation!$O1030)</f>
        <v>VOS URW-NUSS-OGT</v>
      </c>
      <c r="F1030" s="81" t="str">
        <f>VLOOKUP(T1030,'Liste Gründe'!A:D,2,FALSE)</f>
        <v>Schimmel</v>
      </c>
      <c r="G1030" s="80" t="str">
        <f>IF(ISBLANK(V1030),VLOOKUP(Abfalldokumentation!$P1030,'Liste Gründe'!A:D,3,FALSE),V1030)</f>
        <v>keine Verarbeitung</v>
      </c>
      <c r="H1030" s="81" t="str">
        <f>IF(ISBLANK(Abfalldokumentation!$W1030),"-",Abfalldokumentation!$W1030)</f>
        <v>-</v>
      </c>
      <c r="I1030" s="81">
        <f t="shared" si="113"/>
        <v>41</v>
      </c>
      <c r="J1030" s="81" t="str">
        <f t="shared" si="114"/>
        <v>Produkte</v>
      </c>
      <c r="K1030" s="81" t="str">
        <f t="shared" si="115"/>
        <v>BUs</v>
      </c>
      <c r="L1030" s="81" t="str">
        <f t="shared" si="116"/>
        <v>Symptome</v>
      </c>
      <c r="M1030" s="81">
        <f>IFERROR(VLOOKUP(Abfalldokumentation!$O1030,Kennzahlen!S:V,3,FALSE)*Abfalldokumentation!$B1030,"0")</f>
        <v>47.5</v>
      </c>
      <c r="N1030" s="81" t="str">
        <f>IF(ISBLANK(Q1030),VLOOKUP(Abfalldokumentation!$O1030,'Linien - BU'!R:S,2,FALSE),Q1030)</f>
        <v>Schmelze</v>
      </c>
      <c r="O1030" s="77">
        <f t="shared" si="117"/>
        <v>29500943</v>
      </c>
      <c r="P1030" s="77">
        <f t="shared" si="118"/>
        <v>12</v>
      </c>
      <c r="Q1030" s="39" t="s">
        <v>184</v>
      </c>
      <c r="R1030" s="40">
        <v>29500943</v>
      </c>
      <c r="S1030" s="40">
        <v>95</v>
      </c>
      <c r="T1030" s="40">
        <v>12</v>
      </c>
      <c r="U1030" s="41">
        <v>44481</v>
      </c>
      <c r="V1030" s="42" t="s">
        <v>22</v>
      </c>
      <c r="W1030" s="40"/>
      <c r="X1030" s="44" t="str">
        <f>IFERROR(VLOOKUP(Abfalldokumentation!$R1030,Artikel!A:C,3,FALSE),Abfalldokumentation!$R1030)</f>
        <v>VOS URW-NUSS-OGT</v>
      </c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</row>
    <row r="1031" spans="1:40" ht="30" hidden="1" customHeight="1" x14ac:dyDescent="0.25">
      <c r="A1031" s="73" t="str">
        <f>VLOOKUP(N1031,'Linien - BU'!A:B,2,FALSE)</f>
        <v>BU1</v>
      </c>
      <c r="B1031" s="74">
        <f t="shared" si="112"/>
        <v>19</v>
      </c>
      <c r="C1031" s="75">
        <f>Abfalldokumentation!$U1031</f>
        <v>44481</v>
      </c>
      <c r="D1031" s="69" t="str">
        <f>IFERROR(IF(VLOOKUP(O1031,'[1]Rohware 230'!$B:$C,2,FALSE)=0,"Rohware"),
IFERROR(IF(VLOOKUP(O1031,[1]Sammelnr.!$B:$C,2,FALSE)=0,"Sammelnr. ungeschält ABS"),
IFERROR(IF(VLOOKUP(O1031,[1]Sammelnr.!$E:$F,2,FALSE)=0,"Sammelnr. ungeschält VS"),
IFERROR(IF(VLOOKUP(O1031,[1]Sammelnr.!$H:$I,2,FALSE)=0,"Sammelnr. geschält"),
IFERROR(IF(VLOOKUP(O1031,[1]Offen!$B:$C,2,FALSE)=0,"Offen ungeschält ABS"),
IFERROR(IF(VLOOKUP(O1031,[1]Offen!$E:$F,2,FALSE)=0,"Offen ungeschält VOS"),
IFERROR(IF(VLOOKUP(O1031,[1]Offen!$H:$I,2,FALSE)=0,"Offen geschält RW"),
IFERROR(IF(VLOOKUP(O1031,[1]Offen!$K:$L,2,FALSE)=0,"Offen vegan"),
IFERROR(IF(VLOOKUP(O1031,[1]Offen!$N:$O,2,FALSE)=0,"Offen Zipfel"),
IFERROR(IF(VLOOKUP(O1031,[1]Offen!$Q:$R,2,FALSE)=0,"Offen Endstücke"),
IFERROR(IF(VLOOKUP(O1031,[1]Vakuumiert!$B:$C,2,FALSE)=0,"Vakuumierter VOS ungeschält"),
IFERROR(IF(VLOOKUP(O1031,[1]Vakuumiert!$E:$F,2,FALSE)=0,"Vakuumierter ABS ungeschält"),
IFERROR(IF(VLOOKUP(O1031,[1]Vakuumiert!$H:$I,2,FALSE)=0,"Vakuumierter VOS geschält"),
IFERROR(IF(VLOOKUP(O1031,[1]Vakuumiert!$K:$L,2,FALSE)=0,"Vakuumierter VOS vegan"),
IFERROR(IF(VLOOKUP(O1031,[1]Vakuumiert!$N:$O,2,FALSE)=0,"Vakuumierter VOS Zipfel"),
IFERROR(IF(VLOOKUP(O1031,[1]Vakuumiert!$Q:$R,2,FALSE)=0,"Vakuumiert geschält"),
IFERROR(IF(VLOOKUP(O1031,'[1]vakuumierte Fertigprodukte'!$B:$C,2,FALSE)=0,"Fertigprodukte"),
IFERROR(IF(VLOOKUP(O1031,'[1]vakuumierte Fertigprodukte'!$E:$FI,2,FALSE)=0,"Vakuumierte Zipfel"),
IFERROR(IF(VLOOKUP(O1031,[1]Wurste!$B:$C,2,FALSE)=0,"Räucherwürste"),
IFERROR(IF(VLOOKUP(O1031,[1]Wurste!$E:$F,2,FALSE)=0,"URW/URGW Wurst"),
IFERROR(IF(VLOOKUP(O1031,[1]Wurste!$H:$I,2,FALSE)=0,"HF-Wurst Vegan"),
IFERROR(IF(VLOOKUP(O1031,[1]Wurste!$K:$L,2,FALSE)=0,"320er ohne Würste"),
IFERROR(IF(AND(OR(Abfalldokumentation!$A1031="BU3",Abfalldokumentation!$A1031="Verkauf"),Abfalldokumentation!$F1031="Schimmel",Abfalldokumentation!$G1031="keinen Abnehmer/kein Schälpersonal"),"Div. Zipfel, ES ohne Verwendung",VLOOKUP(Abfalldokumentation!$E1031,Produktgruppen!A:B,2,FALSE)),"-")))))))))))))))))))))))</f>
        <v>Vorschmelz</v>
      </c>
      <c r="E1031" s="76" t="str">
        <f>IFERROR(VLOOKUP(Abfalldokumentation!$O1031,Artikel!A:C,3,FALSE),Abfalldokumentation!$O1031)</f>
        <v>VOS URW-VS-SPICKER-NATU</v>
      </c>
      <c r="F1031" s="76" t="str">
        <f>VLOOKUP(T1031,'Liste Gründe'!A:D,2,FALSE)</f>
        <v>Schimmel</v>
      </c>
      <c r="G1031" s="75" t="str">
        <f>IF(ISBLANK(V1031),VLOOKUP(Abfalldokumentation!$P1031,'Liste Gründe'!A:D,3,FALSE),V1031)</f>
        <v>keine Verarbeitung</v>
      </c>
      <c r="H1031" s="76" t="str">
        <f>IF(ISBLANK(Abfalldokumentation!$W1031),"-",Abfalldokumentation!$W1031)</f>
        <v>-</v>
      </c>
      <c r="I1031" s="76">
        <f t="shared" si="113"/>
        <v>41</v>
      </c>
      <c r="J1031" s="76" t="str">
        <f t="shared" si="114"/>
        <v>Produkte</v>
      </c>
      <c r="K1031" s="76" t="str">
        <f t="shared" si="115"/>
        <v>BUs</v>
      </c>
      <c r="L1031" s="76" t="str">
        <f t="shared" si="116"/>
        <v>Symptome</v>
      </c>
      <c r="M1031" s="76">
        <f>IFERROR(VLOOKUP(Abfalldokumentation!$O1031,Kennzahlen!S:V,3,FALSE)*Abfalldokumentation!$B1031,"0")</f>
        <v>9.5</v>
      </c>
      <c r="N1031" s="76" t="str">
        <f>IF(ISBLANK(Q1031),VLOOKUP(Abfalldokumentation!$O1031,'Linien - BU'!R:S,2,FALSE),Q1031)</f>
        <v>Schmelze</v>
      </c>
      <c r="O1031" s="77">
        <f t="shared" si="117"/>
        <v>29500948</v>
      </c>
      <c r="P1031" s="77">
        <f t="shared" si="118"/>
        <v>12</v>
      </c>
      <c r="Q1031" s="45" t="s">
        <v>184</v>
      </c>
      <c r="R1031" s="46">
        <v>29500948</v>
      </c>
      <c r="S1031" s="46">
        <v>19</v>
      </c>
      <c r="T1031" s="46">
        <v>12</v>
      </c>
      <c r="U1031" s="47">
        <v>44481</v>
      </c>
      <c r="V1031" s="48" t="s">
        <v>22</v>
      </c>
      <c r="W1031" s="46"/>
      <c r="X1031" s="50" t="str">
        <f>IFERROR(VLOOKUP(Abfalldokumentation!$R1031,Artikel!A:C,3,FALSE),Abfalldokumentation!$R1031)</f>
        <v>VOS URW-VS-SPICKER-NATU</v>
      </c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</row>
    <row r="1032" spans="1:40" ht="30" hidden="1" customHeight="1" x14ac:dyDescent="0.25">
      <c r="A1032" s="78" t="str">
        <f>VLOOKUP(N1032,'Linien - BU'!A:B,2,FALSE)</f>
        <v>BU1</v>
      </c>
      <c r="B1032" s="79">
        <f t="shared" si="112"/>
        <v>3</v>
      </c>
      <c r="C1032" s="80">
        <f>Abfalldokumentation!$U1032</f>
        <v>44481</v>
      </c>
      <c r="D1032" s="69" t="str">
        <f>IFERROR(IF(VLOOKUP(O1032,'[1]Rohware 230'!$B:$C,2,FALSE)=0,"Rohware"),
IFERROR(IF(VLOOKUP(O1032,[1]Sammelnr.!$B:$C,2,FALSE)=0,"Sammelnr. ungeschält ABS"),
IFERROR(IF(VLOOKUP(O1032,[1]Sammelnr.!$E:$F,2,FALSE)=0,"Sammelnr. ungeschält VS"),
IFERROR(IF(VLOOKUP(O1032,[1]Sammelnr.!$H:$I,2,FALSE)=0,"Sammelnr. geschält"),
IFERROR(IF(VLOOKUP(O1032,[1]Offen!$B:$C,2,FALSE)=0,"Offen ungeschält ABS"),
IFERROR(IF(VLOOKUP(O1032,[1]Offen!$E:$F,2,FALSE)=0,"Offen ungeschält VOS"),
IFERROR(IF(VLOOKUP(O1032,[1]Offen!$H:$I,2,FALSE)=0,"Offen geschält RW"),
IFERROR(IF(VLOOKUP(O1032,[1]Offen!$K:$L,2,FALSE)=0,"Offen vegan"),
IFERROR(IF(VLOOKUP(O1032,[1]Offen!$N:$O,2,FALSE)=0,"Offen Zipfel"),
IFERROR(IF(VLOOKUP(O1032,[1]Offen!$Q:$R,2,FALSE)=0,"Offen Endstücke"),
IFERROR(IF(VLOOKUP(O1032,[1]Vakuumiert!$B:$C,2,FALSE)=0,"Vakuumierter VOS ungeschält"),
IFERROR(IF(VLOOKUP(O1032,[1]Vakuumiert!$E:$F,2,FALSE)=0,"Vakuumierter ABS ungeschält"),
IFERROR(IF(VLOOKUP(O1032,[1]Vakuumiert!$H:$I,2,FALSE)=0,"Vakuumierter VOS geschält"),
IFERROR(IF(VLOOKUP(O1032,[1]Vakuumiert!$K:$L,2,FALSE)=0,"Vakuumierter VOS vegan"),
IFERROR(IF(VLOOKUP(O1032,[1]Vakuumiert!$N:$O,2,FALSE)=0,"Vakuumierter VOS Zipfel"),
IFERROR(IF(VLOOKUP(O1032,[1]Vakuumiert!$Q:$R,2,FALSE)=0,"Vakuumiert geschält"),
IFERROR(IF(VLOOKUP(O1032,'[1]vakuumierte Fertigprodukte'!$B:$C,2,FALSE)=0,"Fertigprodukte"),
IFERROR(IF(VLOOKUP(O1032,'[1]vakuumierte Fertigprodukte'!$E:$FI,2,FALSE)=0,"Vakuumierte Zipfel"),
IFERROR(IF(VLOOKUP(O1032,[1]Wurste!$B:$C,2,FALSE)=0,"Räucherwürste"),
IFERROR(IF(VLOOKUP(O1032,[1]Wurste!$E:$F,2,FALSE)=0,"URW/URGW Wurst"),
IFERROR(IF(VLOOKUP(O1032,[1]Wurste!$H:$I,2,FALSE)=0,"HF-Wurst Vegan"),
IFERROR(IF(VLOOKUP(O1032,[1]Wurste!$K:$L,2,FALSE)=0,"320er ohne Würste"),
IFERROR(IF(AND(OR(Abfalldokumentation!$A1032="BU3",Abfalldokumentation!$A1032="Verkauf"),Abfalldokumentation!$F1032="Schimmel",Abfalldokumentation!$G1032="keinen Abnehmer/kein Schälpersonal"),"Div. Zipfel, ES ohne Verwendung",VLOOKUP(Abfalldokumentation!$E1032,Produktgruppen!A:B,2,FALSE)),"-")))))))))))))))))))))))</f>
        <v>Vorschmelz</v>
      </c>
      <c r="E1032" s="81" t="str">
        <f>IFERROR(VLOOKUP(Abfalldokumentation!$O1032,Artikel!A:C,3,FALSE),Abfalldokumentation!$O1032)</f>
        <v>VOS URW-VS-SCHI</v>
      </c>
      <c r="F1032" s="81" t="str">
        <f>VLOOKUP(T1032,'Liste Gründe'!A:D,2,FALSE)</f>
        <v>Schimmel</v>
      </c>
      <c r="G1032" s="80" t="str">
        <f>IF(ISBLANK(V1032),VLOOKUP(Abfalldokumentation!$P1032,'Liste Gründe'!A:D,3,FALSE),V1032)</f>
        <v>keine Verarbeitung</v>
      </c>
      <c r="H1032" s="81" t="str">
        <f>IF(ISBLANK(Abfalldokumentation!$W1032),"-",Abfalldokumentation!$W1032)</f>
        <v>-</v>
      </c>
      <c r="I1032" s="81">
        <f t="shared" si="113"/>
        <v>41</v>
      </c>
      <c r="J1032" s="81" t="str">
        <f t="shared" si="114"/>
        <v>Produkte</v>
      </c>
      <c r="K1032" s="81" t="str">
        <f t="shared" si="115"/>
        <v>BUs</v>
      </c>
      <c r="L1032" s="81" t="str">
        <f t="shared" si="116"/>
        <v>Symptome</v>
      </c>
      <c r="M1032" s="81">
        <f>IFERROR(VLOOKUP(Abfalldokumentation!$O1032,Kennzahlen!S:V,3,FALSE)*Abfalldokumentation!$B1032,"0")</f>
        <v>1.5</v>
      </c>
      <c r="N1032" s="81" t="str">
        <f>IF(ISBLANK(Q1032),VLOOKUP(Abfalldokumentation!$O1032,'Linien - BU'!R:S,2,FALSE),Q1032)</f>
        <v>Schmelze</v>
      </c>
      <c r="O1032" s="77">
        <f t="shared" si="117"/>
        <v>29500949</v>
      </c>
      <c r="P1032" s="77">
        <f t="shared" si="118"/>
        <v>12</v>
      </c>
      <c r="Q1032" s="39" t="s">
        <v>184</v>
      </c>
      <c r="R1032" s="40">
        <v>29500949</v>
      </c>
      <c r="S1032" s="40">
        <v>3</v>
      </c>
      <c r="T1032" s="40">
        <v>12</v>
      </c>
      <c r="U1032" s="41">
        <v>44481</v>
      </c>
      <c r="V1032" s="42" t="s">
        <v>22</v>
      </c>
      <c r="W1032" s="40"/>
      <c r="X1032" s="44" t="str">
        <f>IFERROR(VLOOKUP(Abfalldokumentation!$R1032,Artikel!A:C,3,FALSE),Abfalldokumentation!$R1032)</f>
        <v>VOS URW-VS-SCHI</v>
      </c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</row>
    <row r="1033" spans="1:40" ht="30" hidden="1" customHeight="1" x14ac:dyDescent="0.25">
      <c r="A1033" s="73" t="str">
        <f>VLOOKUP(N1033,'Linien - BU'!A:B,2,FALSE)</f>
        <v>BU3</v>
      </c>
      <c r="B1033" s="74">
        <f t="shared" si="112"/>
        <v>20</v>
      </c>
      <c r="C1033" s="75">
        <f>Abfalldokumentation!$U1033</f>
        <v>44481</v>
      </c>
      <c r="D1033" s="69" t="str">
        <f>IFERROR(IF(VLOOKUP(O1033,'[1]Rohware 230'!$B:$C,2,FALSE)=0,"Rohware"),
IFERROR(IF(VLOOKUP(O1033,[1]Sammelnr.!$B:$C,2,FALSE)=0,"Sammelnr. ungeschält ABS"),
IFERROR(IF(VLOOKUP(O1033,[1]Sammelnr.!$E:$F,2,FALSE)=0,"Sammelnr. ungeschält VS"),
IFERROR(IF(VLOOKUP(O1033,[1]Sammelnr.!$H:$I,2,FALSE)=0,"Sammelnr. geschält"),
IFERROR(IF(VLOOKUP(O1033,[1]Offen!$B:$C,2,FALSE)=0,"Offen ungeschält ABS"),
IFERROR(IF(VLOOKUP(O1033,[1]Offen!$E:$F,2,FALSE)=0,"Offen ungeschält VOS"),
IFERROR(IF(VLOOKUP(O1033,[1]Offen!$H:$I,2,FALSE)=0,"Offen geschält RW"),
IFERROR(IF(VLOOKUP(O1033,[1]Offen!$K:$L,2,FALSE)=0,"Offen vegan"),
IFERROR(IF(VLOOKUP(O1033,[1]Offen!$N:$O,2,FALSE)=0,"Offen Zipfel"),
IFERROR(IF(VLOOKUP(O1033,[1]Offen!$Q:$R,2,FALSE)=0,"Offen Endstücke"),
IFERROR(IF(VLOOKUP(O1033,[1]Vakuumiert!$B:$C,2,FALSE)=0,"Vakuumierter VOS ungeschält"),
IFERROR(IF(VLOOKUP(O1033,[1]Vakuumiert!$E:$F,2,FALSE)=0,"Vakuumierter ABS ungeschält"),
IFERROR(IF(VLOOKUP(O1033,[1]Vakuumiert!$H:$I,2,FALSE)=0,"Vakuumierter VOS geschält"),
IFERROR(IF(VLOOKUP(O1033,[1]Vakuumiert!$K:$L,2,FALSE)=0,"Vakuumierter VOS vegan"),
IFERROR(IF(VLOOKUP(O1033,[1]Vakuumiert!$N:$O,2,FALSE)=0,"Vakuumierter VOS Zipfel"),
IFERROR(IF(VLOOKUP(O1033,[1]Vakuumiert!$Q:$R,2,FALSE)=0,"Vakuumiert geschält"),
IFERROR(IF(VLOOKUP(O1033,'[1]vakuumierte Fertigprodukte'!$B:$C,2,FALSE)=0,"Fertigprodukte"),
IFERROR(IF(VLOOKUP(O1033,'[1]vakuumierte Fertigprodukte'!$E:$FI,2,FALSE)=0,"Vakuumierte Zipfel"),
IFERROR(IF(VLOOKUP(O1033,[1]Wurste!$B:$C,2,FALSE)=0,"Räucherwürste"),
IFERROR(IF(VLOOKUP(O1033,[1]Wurste!$E:$F,2,FALSE)=0,"URW/URGW Wurst"),
IFERROR(IF(VLOOKUP(O1033,[1]Wurste!$H:$I,2,FALSE)=0,"HF-Wurst Vegan"),
IFERROR(IF(VLOOKUP(O1033,[1]Wurste!$K:$L,2,FALSE)=0,"320er ohne Würste"),
IFERROR(IF(AND(OR(Abfalldokumentation!$A1033="BU3",Abfalldokumentation!$A1033="Verkauf"),Abfalldokumentation!$F1033="Schimmel",Abfalldokumentation!$G1033="keinen Abnehmer/kein Schälpersonal"),"Div. Zipfel, ES ohne Verwendung",VLOOKUP(Abfalldokumentation!$E1033,Produktgruppen!A:B,2,FALSE)),"-")))))))))))))))))))))))</f>
        <v>ABS</v>
      </c>
      <c r="E1033" s="76" t="str">
        <f>IFERROR(VLOOKUP(Abfalldokumentation!$O1033,Artikel!A:C,3,FALSE),Abfalldokumentation!$O1033)</f>
        <v>ABS BERGK BERGLANDMILCH</v>
      </c>
      <c r="F1033" s="76" t="str">
        <f>VLOOKUP(T1033,'Liste Gründe'!A:D,2,FALSE)</f>
        <v>Schimmel</v>
      </c>
      <c r="G1033" s="75" t="str">
        <f>IF(ISBLANK(V1033),VLOOKUP(Abfalldokumentation!$P1033,'Liste Gründe'!A:D,3,FALSE),V1033)</f>
        <v>Schimmel</v>
      </c>
      <c r="H1033" s="76" t="str">
        <f>IF(ISBLANK(Abfalldokumentation!$W1033),"-",Abfalldokumentation!$W1033)</f>
        <v>-</v>
      </c>
      <c r="I1033" s="76">
        <f t="shared" si="113"/>
        <v>41</v>
      </c>
      <c r="J1033" s="76" t="str">
        <f t="shared" si="114"/>
        <v>Produkte</v>
      </c>
      <c r="K1033" s="76" t="str">
        <f t="shared" si="115"/>
        <v>BUs</v>
      </c>
      <c r="L1033" s="76" t="str">
        <f t="shared" si="116"/>
        <v>Symptome</v>
      </c>
      <c r="M1033" s="76" t="str">
        <f>IFERROR(VLOOKUP(Abfalldokumentation!$O1033,Kennzahlen!S:V,3,FALSE)*Abfalldokumentation!$B1033,"0")</f>
        <v>0</v>
      </c>
      <c r="N1033" s="76" t="str">
        <f>IF(ISBLANK(Q1033),VLOOKUP(Abfalldokumentation!$O1033,'Linien - BU'!R:S,2,FALSE),Q1033)</f>
        <v>BU3</v>
      </c>
      <c r="O1033" s="77">
        <f t="shared" si="117"/>
        <v>29500967</v>
      </c>
      <c r="P1033" s="77">
        <f t="shared" si="118"/>
        <v>12</v>
      </c>
      <c r="Q1033" s="45" t="s">
        <v>8</v>
      </c>
      <c r="R1033" s="46">
        <v>29500967</v>
      </c>
      <c r="S1033" s="46">
        <v>20</v>
      </c>
      <c r="T1033" s="46">
        <v>12</v>
      </c>
      <c r="U1033" s="47">
        <v>44481</v>
      </c>
      <c r="V1033" s="48"/>
      <c r="W1033" s="46"/>
      <c r="X1033" s="50" t="str">
        <f>IFERROR(VLOOKUP(Abfalldokumentation!$R1033,Artikel!A:C,3,FALSE),Abfalldokumentation!$R1033)</f>
        <v>ABS BERGK BERGLANDMILCH</v>
      </c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</row>
    <row r="1034" spans="1:40" ht="30" hidden="1" customHeight="1" x14ac:dyDescent="0.25">
      <c r="A1034" s="78" t="str">
        <f>VLOOKUP(N1034,'Linien - BU'!A:B,2,FALSE)</f>
        <v>Verkauf</v>
      </c>
      <c r="B1034" s="79">
        <f t="shared" si="112"/>
        <v>30</v>
      </c>
      <c r="C1034" s="80">
        <f>Abfalldokumentation!$U1034</f>
        <v>44481</v>
      </c>
      <c r="D1034" s="69" t="str">
        <f>IFERROR(IF(VLOOKUP(O1034,'[1]Rohware 230'!$B:$C,2,FALSE)=0,"Rohware"),
IFERROR(IF(VLOOKUP(O1034,[1]Sammelnr.!$B:$C,2,FALSE)=0,"Sammelnr. ungeschält ABS"),
IFERROR(IF(VLOOKUP(O1034,[1]Sammelnr.!$E:$F,2,FALSE)=0,"Sammelnr. ungeschält VS"),
IFERROR(IF(VLOOKUP(O1034,[1]Sammelnr.!$H:$I,2,FALSE)=0,"Sammelnr. geschält"),
IFERROR(IF(VLOOKUP(O1034,[1]Offen!$B:$C,2,FALSE)=0,"Offen ungeschält ABS"),
IFERROR(IF(VLOOKUP(O1034,[1]Offen!$E:$F,2,FALSE)=0,"Offen ungeschält VOS"),
IFERROR(IF(VLOOKUP(O1034,[1]Offen!$H:$I,2,FALSE)=0,"Offen geschält RW"),
IFERROR(IF(VLOOKUP(O1034,[1]Offen!$K:$L,2,FALSE)=0,"Offen vegan"),
IFERROR(IF(VLOOKUP(O1034,[1]Offen!$N:$O,2,FALSE)=0,"Offen Zipfel"),
IFERROR(IF(VLOOKUP(O1034,[1]Offen!$Q:$R,2,FALSE)=0,"Offen Endstücke"),
IFERROR(IF(VLOOKUP(O1034,[1]Vakuumiert!$B:$C,2,FALSE)=0,"Vakuumierter VOS ungeschält"),
IFERROR(IF(VLOOKUP(O1034,[1]Vakuumiert!$E:$F,2,FALSE)=0,"Vakuumierter ABS ungeschält"),
IFERROR(IF(VLOOKUP(O1034,[1]Vakuumiert!$H:$I,2,FALSE)=0,"Vakuumierter VOS geschält"),
IFERROR(IF(VLOOKUP(O1034,[1]Vakuumiert!$K:$L,2,FALSE)=0,"Vakuumierter VOS vegan"),
IFERROR(IF(VLOOKUP(O1034,[1]Vakuumiert!$N:$O,2,FALSE)=0,"Vakuumierter VOS Zipfel"),
IFERROR(IF(VLOOKUP(O1034,[1]Vakuumiert!$Q:$R,2,FALSE)=0,"Vakuumiert geschält"),
IFERROR(IF(VLOOKUP(O1034,'[1]vakuumierte Fertigprodukte'!$B:$C,2,FALSE)=0,"Fertigprodukte"),
IFERROR(IF(VLOOKUP(O1034,'[1]vakuumierte Fertigprodukte'!$E:$FI,2,FALSE)=0,"Vakuumierte Zipfel"),
IFERROR(IF(VLOOKUP(O1034,[1]Wurste!$B:$C,2,FALSE)=0,"Räucherwürste"),
IFERROR(IF(VLOOKUP(O1034,[1]Wurste!$E:$F,2,FALSE)=0,"URW/URGW Wurst"),
IFERROR(IF(VLOOKUP(O1034,[1]Wurste!$H:$I,2,FALSE)=0,"HF-Wurst Vegan"),
IFERROR(IF(VLOOKUP(O1034,[1]Wurste!$K:$L,2,FALSE)=0,"320er ohne Würste"),
IFERROR(IF(AND(OR(Abfalldokumentation!$A1034="BU3",Abfalldokumentation!$A1034="Verkauf"),Abfalldokumentation!$F1034="Schimmel",Abfalldokumentation!$G1034="keinen Abnehmer/kein Schälpersonal"),"Div. Zipfel, ES ohne Verwendung",VLOOKUP(Abfalldokumentation!$E1034,Produktgruppen!A:B,2,FALSE)),"-")))))))))))))))))))))))</f>
        <v>Div. Zipfel, ES ohne Verwendung</v>
      </c>
      <c r="E1034" s="81" t="str">
        <f>IFERROR(VLOOKUP(Abfalldokumentation!$O1034,Artikel!A:C,3,FALSE),Abfalldokumentation!$O1034)</f>
        <v>VOS GRW-CHILI-NAT ENDST</v>
      </c>
      <c r="F1034" s="81" t="str">
        <f>VLOOKUP(T1034,'Liste Gründe'!A:D,2,FALSE)</f>
        <v>Schimmel</v>
      </c>
      <c r="G1034" s="80" t="str">
        <f>IF(ISBLANK(V1034),VLOOKUP(Abfalldokumentation!$P1034,'Liste Gründe'!A:D,3,FALSE),V1034)</f>
        <v>keinen Abnehmer/kein Schälpersonal</v>
      </c>
      <c r="H1034" s="81" t="str">
        <f>IF(ISBLANK(Abfalldokumentation!$W1034),"-",Abfalldokumentation!$W1034)</f>
        <v>mehr VOS als Rework</v>
      </c>
      <c r="I1034" s="81">
        <f t="shared" si="113"/>
        <v>41</v>
      </c>
      <c r="J1034" s="81" t="str">
        <f t="shared" si="114"/>
        <v>Produkte</v>
      </c>
      <c r="K1034" s="81" t="str">
        <f t="shared" si="115"/>
        <v>BUs</v>
      </c>
      <c r="L1034" s="81" t="str">
        <f t="shared" si="116"/>
        <v>Symptome</v>
      </c>
      <c r="M1034" s="81">
        <f>IFERROR(VLOOKUP(Abfalldokumentation!$O1034,Kennzahlen!S:V,3,FALSE)*Abfalldokumentation!$B1034,"0")</f>
        <v>15</v>
      </c>
      <c r="N1034" s="81" t="str">
        <f>IF(ISBLANK(Q1034),VLOOKUP(Abfalldokumentation!$O1034,'Linien - BU'!R:S,2,FALSE),Q1034)</f>
        <v>Verkauf</v>
      </c>
      <c r="O1034" s="77">
        <f t="shared" si="117"/>
        <v>29501079</v>
      </c>
      <c r="P1034" s="77">
        <f t="shared" si="118"/>
        <v>12</v>
      </c>
      <c r="Q1034" s="39" t="s">
        <v>11</v>
      </c>
      <c r="R1034" s="40">
        <v>29501079</v>
      </c>
      <c r="S1034" s="40">
        <v>30</v>
      </c>
      <c r="T1034" s="40">
        <v>12</v>
      </c>
      <c r="U1034" s="41">
        <v>44481</v>
      </c>
      <c r="V1034" s="42" t="s">
        <v>20</v>
      </c>
      <c r="W1034" s="40" t="s">
        <v>316</v>
      </c>
      <c r="X1034" s="44" t="str">
        <f>IFERROR(VLOOKUP(Abfalldokumentation!$R1034,Artikel!A:C,3,FALSE),Abfalldokumentation!$R1034)</f>
        <v>VOS GRW-CHILI-NAT ENDST</v>
      </c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</row>
    <row r="1035" spans="1:40" ht="30" hidden="1" customHeight="1" x14ac:dyDescent="0.25">
      <c r="A1035" s="73" t="str">
        <f>VLOOKUP(N1035,'Linien - BU'!A:B,2,FALSE)</f>
        <v>BU3</v>
      </c>
      <c r="B1035" s="74">
        <f t="shared" si="112"/>
        <v>257</v>
      </c>
      <c r="C1035" s="75">
        <f>Abfalldokumentation!$U1035</f>
        <v>44481</v>
      </c>
      <c r="D1035" s="69" t="str">
        <f>IFERROR(IF(VLOOKUP(O1035,'[1]Rohware 230'!$B:$C,2,FALSE)=0,"Rohware"),
IFERROR(IF(VLOOKUP(O1035,[1]Sammelnr.!$B:$C,2,FALSE)=0,"Sammelnr. ungeschält ABS"),
IFERROR(IF(VLOOKUP(O1035,[1]Sammelnr.!$E:$F,2,FALSE)=0,"Sammelnr. ungeschält VS"),
IFERROR(IF(VLOOKUP(O1035,[1]Sammelnr.!$H:$I,2,FALSE)=0,"Sammelnr. geschält"),
IFERROR(IF(VLOOKUP(O1035,[1]Offen!$B:$C,2,FALSE)=0,"Offen ungeschält ABS"),
IFERROR(IF(VLOOKUP(O1035,[1]Offen!$E:$F,2,FALSE)=0,"Offen ungeschält VOS"),
IFERROR(IF(VLOOKUP(O1035,[1]Offen!$H:$I,2,FALSE)=0,"Offen geschält RW"),
IFERROR(IF(VLOOKUP(O1035,[1]Offen!$K:$L,2,FALSE)=0,"Offen vegan"),
IFERROR(IF(VLOOKUP(O1035,[1]Offen!$N:$O,2,FALSE)=0,"Offen Zipfel"),
IFERROR(IF(VLOOKUP(O1035,[1]Offen!$Q:$R,2,FALSE)=0,"Offen Endstücke"),
IFERROR(IF(VLOOKUP(O1035,[1]Vakuumiert!$B:$C,2,FALSE)=0,"Vakuumierter VOS ungeschält"),
IFERROR(IF(VLOOKUP(O1035,[1]Vakuumiert!$E:$F,2,FALSE)=0,"Vakuumierter ABS ungeschält"),
IFERROR(IF(VLOOKUP(O1035,[1]Vakuumiert!$H:$I,2,FALSE)=0,"Vakuumierter VOS geschält"),
IFERROR(IF(VLOOKUP(O1035,[1]Vakuumiert!$K:$L,2,FALSE)=0,"Vakuumierter VOS vegan"),
IFERROR(IF(VLOOKUP(O1035,[1]Vakuumiert!$N:$O,2,FALSE)=0,"Vakuumierter VOS Zipfel"),
IFERROR(IF(VLOOKUP(O1035,[1]Vakuumiert!$Q:$R,2,FALSE)=0,"Vakuumiert geschält"),
IFERROR(IF(VLOOKUP(O1035,'[1]vakuumierte Fertigprodukte'!$B:$C,2,FALSE)=0,"Fertigprodukte"),
IFERROR(IF(VLOOKUP(O1035,'[1]vakuumierte Fertigprodukte'!$E:$FI,2,FALSE)=0,"Vakuumierte Zipfel"),
IFERROR(IF(VLOOKUP(O1035,[1]Wurste!$B:$C,2,FALSE)=0,"Räucherwürste"),
IFERROR(IF(VLOOKUP(O1035,[1]Wurste!$E:$F,2,FALSE)=0,"URW/URGW Wurst"),
IFERROR(IF(VLOOKUP(O1035,[1]Wurste!$H:$I,2,FALSE)=0,"HF-Wurst Vegan"),
IFERROR(IF(VLOOKUP(O1035,[1]Wurste!$K:$L,2,FALSE)=0,"320er ohne Würste"),
IFERROR(IF(AND(OR(Abfalldokumentation!$A1035="BU3",Abfalldokumentation!$A1035="Verkauf"),Abfalldokumentation!$F1035="Schimmel",Abfalldokumentation!$G1035="keinen Abnehmer/kein Schälpersonal"),"Div. Zipfel, ES ohne Verwendung",VLOOKUP(Abfalldokumentation!$E1035,Produktgruppen!A:B,2,FALSE)),"-")))))))))))))))))))))))</f>
        <v>vegan</v>
      </c>
      <c r="E1035" s="76" t="str">
        <f>IFERROR(VLOOKUP(Abfalldokumentation!$O1035,Artikel!A:C,3,FALSE),Abfalldokumentation!$O1035)</f>
        <v>VOS VEG-SCH MILD</v>
      </c>
      <c r="F1035" s="76" t="str">
        <f>VLOOKUP(T1035,'Liste Gründe'!A:D,2,FALSE)</f>
        <v>keinen Verwendungszweck</v>
      </c>
      <c r="G1035" s="75" t="str">
        <f>IF(ISBLANK(V1035),VLOOKUP(Abfalldokumentation!$P1035,'Liste Gründe'!A:D,3,FALSE),V1035)</f>
        <v>VOS &gt; Einsatz (vegan)</v>
      </c>
      <c r="H1035" s="76" t="str">
        <f>IF(ISBLANK(Abfalldokumentation!$W1035),"-",Abfalldokumentation!$W1035)</f>
        <v>-</v>
      </c>
      <c r="I1035" s="76">
        <f t="shared" si="113"/>
        <v>41</v>
      </c>
      <c r="J1035" s="76" t="str">
        <f t="shared" si="114"/>
        <v>Produkte</v>
      </c>
      <c r="K1035" s="76" t="str">
        <f t="shared" si="115"/>
        <v>BUs</v>
      </c>
      <c r="L1035" s="76" t="str">
        <f t="shared" si="116"/>
        <v>Symptome</v>
      </c>
      <c r="M1035" s="76">
        <f>IFERROR(VLOOKUP(Abfalldokumentation!$O1035,Kennzahlen!S:V,3,FALSE)*Abfalldokumentation!$B1035,"0")</f>
        <v>128.5</v>
      </c>
      <c r="N1035" s="76" t="str">
        <f>IF(ISBLANK(Q1035),VLOOKUP(Abfalldokumentation!$O1035,'Linien - BU'!R:S,2,FALSE),Q1035)</f>
        <v>Bu3</v>
      </c>
      <c r="O1035" s="77">
        <f t="shared" si="117"/>
        <v>29900002</v>
      </c>
      <c r="P1035" s="77">
        <f t="shared" si="118"/>
        <v>61</v>
      </c>
      <c r="Q1035" s="45" t="s">
        <v>210</v>
      </c>
      <c r="R1035" s="46">
        <v>29900002</v>
      </c>
      <c r="S1035" s="46">
        <v>257</v>
      </c>
      <c r="T1035" s="46">
        <v>61</v>
      </c>
      <c r="U1035" s="47">
        <v>44481</v>
      </c>
      <c r="V1035" s="42" t="s">
        <v>35</v>
      </c>
      <c r="W1035" s="46"/>
      <c r="X1035" s="50" t="str">
        <f>IFERROR(VLOOKUP(Abfalldokumentation!$R1035,Artikel!A:C,3,FALSE),Abfalldokumentation!$R1035)</f>
        <v>VOS VEG-SCH MILD</v>
      </c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</row>
    <row r="1036" spans="1:40" ht="30" hidden="1" customHeight="1" x14ac:dyDescent="0.25">
      <c r="A1036" s="78" t="str">
        <f>VLOOKUP(N1036,'Linien - BU'!A:B,2,FALSE)</f>
        <v>BU3</v>
      </c>
      <c r="B1036" s="79">
        <f t="shared" si="112"/>
        <v>240</v>
      </c>
      <c r="C1036" s="80">
        <f>Abfalldokumentation!$U1036</f>
        <v>44481</v>
      </c>
      <c r="D1036" s="69" t="str">
        <f>IFERROR(IF(VLOOKUP(O1036,'[1]Rohware 230'!$B:$C,2,FALSE)=0,"Rohware"),
IFERROR(IF(VLOOKUP(O1036,[1]Sammelnr.!$B:$C,2,FALSE)=0,"Sammelnr. ungeschält ABS"),
IFERROR(IF(VLOOKUP(O1036,[1]Sammelnr.!$E:$F,2,FALSE)=0,"Sammelnr. ungeschält VS"),
IFERROR(IF(VLOOKUP(O1036,[1]Sammelnr.!$H:$I,2,FALSE)=0,"Sammelnr. geschält"),
IFERROR(IF(VLOOKUP(O1036,[1]Offen!$B:$C,2,FALSE)=0,"Offen ungeschält ABS"),
IFERROR(IF(VLOOKUP(O1036,[1]Offen!$E:$F,2,FALSE)=0,"Offen ungeschält VOS"),
IFERROR(IF(VLOOKUP(O1036,[1]Offen!$H:$I,2,FALSE)=0,"Offen geschält RW"),
IFERROR(IF(VLOOKUP(O1036,[1]Offen!$K:$L,2,FALSE)=0,"Offen vegan"),
IFERROR(IF(VLOOKUP(O1036,[1]Offen!$N:$O,2,FALSE)=0,"Offen Zipfel"),
IFERROR(IF(VLOOKUP(O1036,[1]Offen!$Q:$R,2,FALSE)=0,"Offen Endstücke"),
IFERROR(IF(VLOOKUP(O1036,[1]Vakuumiert!$B:$C,2,FALSE)=0,"Vakuumierter VOS ungeschält"),
IFERROR(IF(VLOOKUP(O1036,[1]Vakuumiert!$E:$F,2,FALSE)=0,"Vakuumierter ABS ungeschält"),
IFERROR(IF(VLOOKUP(O1036,[1]Vakuumiert!$H:$I,2,FALSE)=0,"Vakuumierter VOS geschält"),
IFERROR(IF(VLOOKUP(O1036,[1]Vakuumiert!$K:$L,2,FALSE)=0,"Vakuumierter VOS vegan"),
IFERROR(IF(VLOOKUP(O1036,[1]Vakuumiert!$N:$O,2,FALSE)=0,"Vakuumierter VOS Zipfel"),
IFERROR(IF(VLOOKUP(O1036,[1]Vakuumiert!$Q:$R,2,FALSE)=0,"Vakuumiert geschält"),
IFERROR(IF(VLOOKUP(O1036,'[1]vakuumierte Fertigprodukte'!$B:$C,2,FALSE)=0,"Fertigprodukte"),
IFERROR(IF(VLOOKUP(O1036,'[1]vakuumierte Fertigprodukte'!$E:$FI,2,FALSE)=0,"Vakuumierte Zipfel"),
IFERROR(IF(VLOOKUP(O1036,[1]Wurste!$B:$C,2,FALSE)=0,"Räucherwürste"),
IFERROR(IF(VLOOKUP(O1036,[1]Wurste!$E:$F,2,FALSE)=0,"URW/URGW Wurst"),
IFERROR(IF(VLOOKUP(O1036,[1]Wurste!$H:$I,2,FALSE)=0,"HF-Wurst Vegan"),
IFERROR(IF(VLOOKUP(O1036,[1]Wurste!$K:$L,2,FALSE)=0,"320er ohne Würste"),
IFERROR(IF(AND(OR(Abfalldokumentation!$A1036="BU3",Abfalldokumentation!$A1036="Verkauf"),Abfalldokumentation!$F1036="Schimmel",Abfalldokumentation!$G1036="keinen Abnehmer/kein Schälpersonal"),"Div. Zipfel, ES ohne Verwendung",VLOOKUP(Abfalldokumentation!$E1036,Produktgruppen!A:B,2,FALSE)),"-")))))))))))))))))))))))</f>
        <v>vegan</v>
      </c>
      <c r="E1036" s="81" t="str">
        <f>IFERROR(VLOOKUP(Abfalldokumentation!$O1036,Artikel!A:C,3,FALSE),Abfalldokumentation!$O1036)</f>
        <v>VOS VEG-SCH WÜRZIG</v>
      </c>
      <c r="F1036" s="81" t="str">
        <f>VLOOKUP(T1036,'Liste Gründe'!A:D,2,FALSE)</f>
        <v>keinen Verwendungszweck</v>
      </c>
      <c r="G1036" s="80" t="str">
        <f>IF(ISBLANK(V1036),VLOOKUP(Abfalldokumentation!$P1036,'Liste Gründe'!A:D,3,FALSE),V1036)</f>
        <v>VOS &gt; Einsatz (vegan)</v>
      </c>
      <c r="H1036" s="81" t="str">
        <f>IF(ISBLANK(Abfalldokumentation!$W1036),"-",Abfalldokumentation!$W1036)</f>
        <v>-</v>
      </c>
      <c r="I1036" s="81">
        <f t="shared" si="113"/>
        <v>41</v>
      </c>
      <c r="J1036" s="81" t="str">
        <f t="shared" si="114"/>
        <v>Produkte</v>
      </c>
      <c r="K1036" s="81" t="str">
        <f t="shared" si="115"/>
        <v>BUs</v>
      </c>
      <c r="L1036" s="81" t="str">
        <f t="shared" si="116"/>
        <v>Symptome</v>
      </c>
      <c r="M1036" s="81">
        <f>IFERROR(VLOOKUP(Abfalldokumentation!$O1036,Kennzahlen!S:V,3,FALSE)*Abfalldokumentation!$B1036,"0")</f>
        <v>120</v>
      </c>
      <c r="N1036" s="81" t="str">
        <f>IF(ISBLANK(Q1036),VLOOKUP(Abfalldokumentation!$O1036,'Linien - BU'!R:S,2,FALSE),Q1036)</f>
        <v>Bu3</v>
      </c>
      <c r="O1036" s="77">
        <f t="shared" si="117"/>
        <v>29900003</v>
      </c>
      <c r="P1036" s="77">
        <f t="shared" si="118"/>
        <v>61</v>
      </c>
      <c r="Q1036" s="39" t="s">
        <v>210</v>
      </c>
      <c r="R1036" s="40">
        <v>29900003</v>
      </c>
      <c r="S1036" s="40">
        <v>240</v>
      </c>
      <c r="T1036" s="46">
        <v>61</v>
      </c>
      <c r="U1036" s="41">
        <v>44481</v>
      </c>
      <c r="V1036" s="42" t="s">
        <v>35</v>
      </c>
      <c r="W1036" s="40"/>
      <c r="X1036" s="44" t="str">
        <f>IFERROR(VLOOKUP(Abfalldokumentation!$R1036,Artikel!A:C,3,FALSE),Abfalldokumentation!$R1036)</f>
        <v>VOS VEG-SCH WÜRZIG</v>
      </c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</row>
    <row r="1037" spans="1:40" ht="30" hidden="1" customHeight="1" x14ac:dyDescent="0.25">
      <c r="A1037" s="73" t="str">
        <f>VLOOKUP(N1037,'Linien - BU'!A:B,2,FALSE)</f>
        <v>Verkauf</v>
      </c>
      <c r="B1037" s="74">
        <f t="shared" si="112"/>
        <v>162</v>
      </c>
      <c r="C1037" s="75">
        <f>Abfalldokumentation!$U1037</f>
        <v>44481</v>
      </c>
      <c r="D1037" s="69" t="str">
        <f>IFERROR(IF(VLOOKUP(O1037,'[1]Rohware 230'!$B:$C,2,FALSE)=0,"Rohware"),
IFERROR(IF(VLOOKUP(O1037,[1]Sammelnr.!$B:$C,2,FALSE)=0,"Sammelnr. ungeschält ABS"),
IFERROR(IF(VLOOKUP(O1037,[1]Sammelnr.!$E:$F,2,FALSE)=0,"Sammelnr. ungeschält VS"),
IFERROR(IF(VLOOKUP(O1037,[1]Sammelnr.!$H:$I,2,FALSE)=0,"Sammelnr. geschält"),
IFERROR(IF(VLOOKUP(O1037,[1]Offen!$B:$C,2,FALSE)=0,"Offen ungeschält ABS"),
IFERROR(IF(VLOOKUP(O1037,[1]Offen!$E:$F,2,FALSE)=0,"Offen ungeschält VOS"),
IFERROR(IF(VLOOKUP(O1037,[1]Offen!$H:$I,2,FALSE)=0,"Offen geschält RW"),
IFERROR(IF(VLOOKUP(O1037,[1]Offen!$K:$L,2,FALSE)=0,"Offen vegan"),
IFERROR(IF(VLOOKUP(O1037,[1]Offen!$N:$O,2,FALSE)=0,"Offen Zipfel"),
IFERROR(IF(VLOOKUP(O1037,[1]Offen!$Q:$R,2,FALSE)=0,"Offen Endstücke"),
IFERROR(IF(VLOOKUP(O1037,[1]Vakuumiert!$B:$C,2,FALSE)=0,"Vakuumierter VOS ungeschält"),
IFERROR(IF(VLOOKUP(O1037,[1]Vakuumiert!$E:$F,2,FALSE)=0,"Vakuumierter ABS ungeschält"),
IFERROR(IF(VLOOKUP(O1037,[1]Vakuumiert!$H:$I,2,FALSE)=0,"Vakuumierter VOS geschält"),
IFERROR(IF(VLOOKUP(O1037,[1]Vakuumiert!$K:$L,2,FALSE)=0,"Vakuumierter VOS vegan"),
IFERROR(IF(VLOOKUP(O1037,[1]Vakuumiert!$N:$O,2,FALSE)=0,"Vakuumierter VOS Zipfel"),
IFERROR(IF(VLOOKUP(O1037,[1]Vakuumiert!$Q:$R,2,FALSE)=0,"Vakuumiert geschält"),
IFERROR(IF(VLOOKUP(O1037,'[1]vakuumierte Fertigprodukte'!$B:$C,2,FALSE)=0,"Fertigprodukte"),
IFERROR(IF(VLOOKUP(O1037,'[1]vakuumierte Fertigprodukte'!$E:$FI,2,FALSE)=0,"Vakuumierte Zipfel"),
IFERROR(IF(VLOOKUP(O1037,[1]Wurste!$B:$C,2,FALSE)=0,"Räucherwürste"),
IFERROR(IF(VLOOKUP(O1037,[1]Wurste!$E:$F,2,FALSE)=0,"URW/URGW Wurst"),
IFERROR(IF(VLOOKUP(O1037,[1]Wurste!$H:$I,2,FALSE)=0,"HF-Wurst Vegan"),
IFERROR(IF(VLOOKUP(O1037,[1]Wurste!$K:$L,2,FALSE)=0,"320er ohne Würste"),
IFERROR(IF(AND(OR(Abfalldokumentation!$A1037="BU3",Abfalldokumentation!$A1037="Verkauf"),Abfalldokumentation!$F1037="Schimmel",Abfalldokumentation!$G1037="keinen Abnehmer/kein Schälpersonal"),"Div. Zipfel, ES ohne Verwendung",VLOOKUP(Abfalldokumentation!$E1037,Produktgruppen!A:B,2,FALSE)),"-")))))))))))))))))))))))</f>
        <v>Fertigware</v>
      </c>
      <c r="E1037" s="76" t="str">
        <f>IFERROR(VLOOKUP(Abfalldokumentation!$O1037,Artikel!A:C,3,FALSE),Abfalldokumentation!$O1037)</f>
        <v>RÄU-END RW-CHILI 200G Z</v>
      </c>
      <c r="F1037" s="76" t="str">
        <f>VLOOKUP(T1037,'Liste Gründe'!A:D,2,FALSE)</f>
        <v>Schimmel</v>
      </c>
      <c r="G1037" s="75" t="str">
        <f>IF(ISBLANK(V1037),VLOOKUP(Abfalldokumentation!$P1037,'Liste Gründe'!A:D,3,FALSE),V1037)</f>
        <v>keinen Abnehmer</v>
      </c>
      <c r="H1037" s="76" t="str">
        <f>IF(ISBLANK(Abfalldokumentation!$W1037),"-",Abfalldokumentation!$W1037)</f>
        <v>-</v>
      </c>
      <c r="I1037" s="76">
        <f t="shared" si="113"/>
        <v>41</v>
      </c>
      <c r="J1037" s="76" t="str">
        <f t="shared" si="114"/>
        <v>Produkte</v>
      </c>
      <c r="K1037" s="76" t="str">
        <f t="shared" si="115"/>
        <v>BUs</v>
      </c>
      <c r="L1037" s="76" t="str">
        <f t="shared" si="116"/>
        <v>Symptome</v>
      </c>
      <c r="M1037" s="76">
        <f>IFERROR(VLOOKUP(Abfalldokumentation!$O1037,Kennzahlen!S:V,3,FALSE)*Abfalldokumentation!$B1037,"0")</f>
        <v>59.389199999999995</v>
      </c>
      <c r="N1037" s="76" t="str">
        <f>IF(ISBLANK(Q1037),VLOOKUP(Abfalldokumentation!$O1037,'Linien - BU'!R:S,2,FALSE),Q1037)</f>
        <v>Verkauf</v>
      </c>
      <c r="O1037" s="77">
        <f t="shared" si="117"/>
        <v>49500213</v>
      </c>
      <c r="P1037" s="77">
        <f t="shared" si="118"/>
        <v>62</v>
      </c>
      <c r="Q1037" s="45" t="s">
        <v>11</v>
      </c>
      <c r="R1037" s="46">
        <v>49500213</v>
      </c>
      <c r="S1037" s="46">
        <v>162</v>
      </c>
      <c r="T1037" s="46">
        <v>62</v>
      </c>
      <c r="U1037" s="47">
        <v>44481</v>
      </c>
      <c r="V1037" s="48"/>
      <c r="W1037" s="46"/>
      <c r="X1037" s="50" t="str">
        <f>IFERROR(VLOOKUP(Abfalldokumentation!$R1037,Artikel!A:C,3,FALSE),Abfalldokumentation!$R1037)</f>
        <v>RÄU-END RW-CHILI 200G Z</v>
      </c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</row>
    <row r="1038" spans="1:40" ht="30" hidden="1" customHeight="1" x14ac:dyDescent="0.25">
      <c r="A1038" s="78" t="str">
        <f>VLOOKUP(N1038,'Linien - BU'!A:B,2,FALSE)</f>
        <v>BU3</v>
      </c>
      <c r="B1038" s="79">
        <f t="shared" si="112"/>
        <v>253</v>
      </c>
      <c r="C1038" s="80">
        <f>Abfalldokumentation!$U1038</f>
        <v>44481</v>
      </c>
      <c r="D1038" s="69" t="str">
        <f>IFERROR(IF(VLOOKUP(O1038,'[1]Rohware 230'!$B:$C,2,FALSE)=0,"Rohware"),
IFERROR(IF(VLOOKUP(O1038,[1]Sammelnr.!$B:$C,2,FALSE)=0,"Sammelnr. ungeschält ABS"),
IFERROR(IF(VLOOKUP(O1038,[1]Sammelnr.!$E:$F,2,FALSE)=0,"Sammelnr. ungeschält VS"),
IFERROR(IF(VLOOKUP(O1038,[1]Sammelnr.!$H:$I,2,FALSE)=0,"Sammelnr. geschält"),
IFERROR(IF(VLOOKUP(O1038,[1]Offen!$B:$C,2,FALSE)=0,"Offen ungeschält ABS"),
IFERROR(IF(VLOOKUP(O1038,[1]Offen!$E:$F,2,FALSE)=0,"Offen ungeschält VOS"),
IFERROR(IF(VLOOKUP(O1038,[1]Offen!$H:$I,2,FALSE)=0,"Offen geschält RW"),
IFERROR(IF(VLOOKUP(O1038,[1]Offen!$K:$L,2,FALSE)=0,"Offen vegan"),
IFERROR(IF(VLOOKUP(O1038,[1]Offen!$N:$O,2,FALSE)=0,"Offen Zipfel"),
IFERROR(IF(VLOOKUP(O1038,[1]Offen!$Q:$R,2,FALSE)=0,"Offen Endstücke"),
IFERROR(IF(VLOOKUP(O1038,[1]Vakuumiert!$B:$C,2,FALSE)=0,"Vakuumierter VOS ungeschält"),
IFERROR(IF(VLOOKUP(O1038,[1]Vakuumiert!$E:$F,2,FALSE)=0,"Vakuumierter ABS ungeschält"),
IFERROR(IF(VLOOKUP(O1038,[1]Vakuumiert!$H:$I,2,FALSE)=0,"Vakuumierter VOS geschält"),
IFERROR(IF(VLOOKUP(O1038,[1]Vakuumiert!$K:$L,2,FALSE)=0,"Vakuumierter VOS vegan"),
IFERROR(IF(VLOOKUP(O1038,[1]Vakuumiert!$N:$O,2,FALSE)=0,"Vakuumierter VOS Zipfel"),
IFERROR(IF(VLOOKUP(O1038,[1]Vakuumiert!$Q:$R,2,FALSE)=0,"Vakuumiert geschält"),
IFERROR(IF(VLOOKUP(O1038,'[1]vakuumierte Fertigprodukte'!$B:$C,2,FALSE)=0,"Fertigprodukte"),
IFERROR(IF(VLOOKUP(O1038,'[1]vakuumierte Fertigprodukte'!$E:$FI,2,FALSE)=0,"Vakuumierte Zipfel"),
IFERROR(IF(VLOOKUP(O1038,[1]Wurste!$B:$C,2,FALSE)=0,"Räucherwürste"),
IFERROR(IF(VLOOKUP(O1038,[1]Wurste!$E:$F,2,FALSE)=0,"URW/URGW Wurst"),
IFERROR(IF(VLOOKUP(O1038,[1]Wurste!$H:$I,2,FALSE)=0,"HF-Wurst Vegan"),
IFERROR(IF(VLOOKUP(O1038,[1]Wurste!$K:$L,2,FALSE)=0,"320er ohne Würste"),
IFERROR(IF(AND(OR(Abfalldokumentation!$A1038="BU3",Abfalldokumentation!$A1038="Verkauf"),Abfalldokumentation!$F1038="Schimmel",Abfalldokumentation!$G1038="keinen Abnehmer/kein Schälpersonal"),"Div. Zipfel, ES ohne Verwendung",VLOOKUP(Abfalldokumentation!$E1038,Produktgruppen!A:B,2,FALSE)),"-")))))))))))))))))))))))</f>
        <v>vegan</v>
      </c>
      <c r="E1038" s="81" t="str">
        <f>IFERROR(VLOOKUP(Abfalldokumentation!$O1038,Artikel!A:C,3,FALSE),Abfalldokumentation!$O1038)</f>
        <v>VOS VEG-SCH-MILD-VAKU</v>
      </c>
      <c r="F1038" s="81" t="str">
        <f>VLOOKUP(T1038,'Liste Gründe'!A:D,2,FALSE)</f>
        <v>Schimmel</v>
      </c>
      <c r="G1038" s="80" t="str">
        <f>IF(ISBLANK(V1038),VLOOKUP(Abfalldokumentation!$P1038,'Liste Gründe'!A:D,3,FALSE),V1038)</f>
        <v>VOS &gt; Einsatz (vegan)</v>
      </c>
      <c r="H1038" s="81" t="str">
        <f>IF(ISBLANK(Abfalldokumentation!$W1038),"-",Abfalldokumentation!$W1038)</f>
        <v>-</v>
      </c>
      <c r="I1038" s="81">
        <f t="shared" si="113"/>
        <v>41</v>
      </c>
      <c r="J1038" s="81" t="str">
        <f t="shared" si="114"/>
        <v>Produkte</v>
      </c>
      <c r="K1038" s="81" t="str">
        <f t="shared" si="115"/>
        <v>BUs</v>
      </c>
      <c r="L1038" s="81" t="str">
        <f t="shared" si="116"/>
        <v>Symptome</v>
      </c>
      <c r="M1038" s="81">
        <f>IFERROR(VLOOKUP(Abfalldokumentation!$O1038,Kennzahlen!S:V,3,FALSE)*Abfalldokumentation!$B1038,"0")</f>
        <v>130.042</v>
      </c>
      <c r="N1038" s="81" t="str">
        <f>IF(ISBLANK(Q1038),VLOOKUP(Abfalldokumentation!$O1038,'Linien - BU'!R:S,2,FALSE),Q1038)</f>
        <v>bu3</v>
      </c>
      <c r="O1038" s="77">
        <f t="shared" si="117"/>
        <v>49900001</v>
      </c>
      <c r="P1038" s="77">
        <f t="shared" si="118"/>
        <v>12</v>
      </c>
      <c r="Q1038" s="39" t="s">
        <v>319</v>
      </c>
      <c r="R1038" s="40">
        <v>49900001</v>
      </c>
      <c r="S1038" s="40">
        <v>253</v>
      </c>
      <c r="T1038" s="40">
        <v>12</v>
      </c>
      <c r="U1038" s="41">
        <v>44481</v>
      </c>
      <c r="V1038" s="42" t="s">
        <v>35</v>
      </c>
      <c r="W1038" s="40"/>
      <c r="X1038" s="44" t="str">
        <f>IFERROR(VLOOKUP(Abfalldokumentation!$R1038,Artikel!A:C,3,FALSE),Abfalldokumentation!$R1038)</f>
        <v>VOS VEG-SCH-MILD-VAKU</v>
      </c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</row>
    <row r="1039" spans="1:40" ht="30" hidden="1" customHeight="1" x14ac:dyDescent="0.25">
      <c r="A1039" s="73" t="str">
        <f>VLOOKUP(N1039,'Linien - BU'!A:B,2,FALSE)</f>
        <v>BU3</v>
      </c>
      <c r="B1039" s="74">
        <f t="shared" si="112"/>
        <v>348</v>
      </c>
      <c r="C1039" s="75">
        <f>Abfalldokumentation!$U1039</f>
        <v>44481</v>
      </c>
      <c r="D1039" s="69" t="str">
        <f>IFERROR(IF(VLOOKUP(O1039,'[1]Rohware 230'!$B:$C,2,FALSE)=0,"Rohware"),
IFERROR(IF(VLOOKUP(O1039,[1]Sammelnr.!$B:$C,2,FALSE)=0,"Sammelnr. ungeschält ABS"),
IFERROR(IF(VLOOKUP(O1039,[1]Sammelnr.!$E:$F,2,FALSE)=0,"Sammelnr. ungeschält VS"),
IFERROR(IF(VLOOKUP(O1039,[1]Sammelnr.!$H:$I,2,FALSE)=0,"Sammelnr. geschält"),
IFERROR(IF(VLOOKUP(O1039,[1]Offen!$B:$C,2,FALSE)=0,"Offen ungeschält ABS"),
IFERROR(IF(VLOOKUP(O1039,[1]Offen!$E:$F,2,FALSE)=0,"Offen ungeschält VOS"),
IFERROR(IF(VLOOKUP(O1039,[1]Offen!$H:$I,2,FALSE)=0,"Offen geschält RW"),
IFERROR(IF(VLOOKUP(O1039,[1]Offen!$K:$L,2,FALSE)=0,"Offen vegan"),
IFERROR(IF(VLOOKUP(O1039,[1]Offen!$N:$O,2,FALSE)=0,"Offen Zipfel"),
IFERROR(IF(VLOOKUP(O1039,[1]Offen!$Q:$R,2,FALSE)=0,"Offen Endstücke"),
IFERROR(IF(VLOOKUP(O1039,[1]Vakuumiert!$B:$C,2,FALSE)=0,"Vakuumierter VOS ungeschält"),
IFERROR(IF(VLOOKUP(O1039,[1]Vakuumiert!$E:$F,2,FALSE)=0,"Vakuumierter ABS ungeschält"),
IFERROR(IF(VLOOKUP(O1039,[1]Vakuumiert!$H:$I,2,FALSE)=0,"Vakuumierter VOS geschält"),
IFERROR(IF(VLOOKUP(O1039,[1]Vakuumiert!$K:$L,2,FALSE)=0,"Vakuumierter VOS vegan"),
IFERROR(IF(VLOOKUP(O1039,[1]Vakuumiert!$N:$O,2,FALSE)=0,"Vakuumierter VOS Zipfel"),
IFERROR(IF(VLOOKUP(O1039,[1]Vakuumiert!$Q:$R,2,FALSE)=0,"Vakuumiert geschält"),
IFERROR(IF(VLOOKUP(O1039,'[1]vakuumierte Fertigprodukte'!$B:$C,2,FALSE)=0,"Fertigprodukte"),
IFERROR(IF(VLOOKUP(O1039,'[1]vakuumierte Fertigprodukte'!$E:$FI,2,FALSE)=0,"Vakuumierte Zipfel"),
IFERROR(IF(VLOOKUP(O1039,[1]Wurste!$B:$C,2,FALSE)=0,"Räucherwürste"),
IFERROR(IF(VLOOKUP(O1039,[1]Wurste!$E:$F,2,FALSE)=0,"URW/URGW Wurst"),
IFERROR(IF(VLOOKUP(O1039,[1]Wurste!$H:$I,2,FALSE)=0,"HF-Wurst Vegan"),
IFERROR(IF(VLOOKUP(O1039,[1]Wurste!$K:$L,2,FALSE)=0,"320er ohne Würste"),
IFERROR(IF(AND(OR(Abfalldokumentation!$A1039="BU3",Abfalldokumentation!$A1039="Verkauf"),Abfalldokumentation!$F1039="Schimmel",Abfalldokumentation!$G1039="keinen Abnehmer/kein Schälpersonal"),"Div. Zipfel, ES ohne Verwendung",VLOOKUP(Abfalldokumentation!$E1039,Produktgruppen!A:B,2,FALSE)),"-")))))))))))))))))))))))</f>
        <v>vegan</v>
      </c>
      <c r="E1039" s="76" t="str">
        <f>IFERROR(VLOOKUP(Abfalldokumentation!$O1039,Artikel!A:C,3,FALSE),Abfalldokumentation!$O1039)</f>
        <v>VOS VEG-SCH-WÜRZIG-VAKU</v>
      </c>
      <c r="F1039" s="76" t="str">
        <f>VLOOKUP(T1039,'Liste Gründe'!A:D,2,FALSE)</f>
        <v>keinen Verwendungszweck</v>
      </c>
      <c r="G1039" s="75" t="str">
        <f>IF(ISBLANK(V1039),VLOOKUP(Abfalldokumentation!$P1039,'Liste Gründe'!A:D,3,FALSE),V1039)</f>
        <v>VOS &gt; Einsatz (vegan)</v>
      </c>
      <c r="H1039" s="76" t="str">
        <f>IF(ISBLANK(Abfalldokumentation!$W1039),"-",Abfalldokumentation!$W1039)</f>
        <v>-</v>
      </c>
      <c r="I1039" s="76">
        <f t="shared" si="113"/>
        <v>41</v>
      </c>
      <c r="J1039" s="76" t="str">
        <f t="shared" si="114"/>
        <v>Produkte</v>
      </c>
      <c r="K1039" s="76" t="str">
        <f t="shared" si="115"/>
        <v>BUs</v>
      </c>
      <c r="L1039" s="76" t="str">
        <f t="shared" si="116"/>
        <v>Symptome</v>
      </c>
      <c r="M1039" s="76">
        <f>IFERROR(VLOOKUP(Abfalldokumentation!$O1039,Kennzahlen!S:V,3,FALSE)*Abfalldokumentation!$B1039,"0")</f>
        <v>178.87200000000001</v>
      </c>
      <c r="N1039" s="76" t="str">
        <f>IF(ISBLANK(Q1039),VLOOKUP(Abfalldokumentation!$O1039,'Linien - BU'!R:S,2,FALSE),Q1039)</f>
        <v>bu3</v>
      </c>
      <c r="O1039" s="77">
        <f t="shared" si="117"/>
        <v>49900002</v>
      </c>
      <c r="P1039" s="77">
        <f t="shared" si="118"/>
        <v>61</v>
      </c>
      <c r="Q1039" s="45" t="s">
        <v>319</v>
      </c>
      <c r="R1039" s="46">
        <v>49900002</v>
      </c>
      <c r="S1039" s="46">
        <v>348</v>
      </c>
      <c r="T1039" s="40">
        <v>61</v>
      </c>
      <c r="U1039" s="47">
        <v>44481</v>
      </c>
      <c r="V1039" s="42" t="s">
        <v>35</v>
      </c>
      <c r="W1039" s="46"/>
      <c r="X1039" s="50" t="str">
        <f>IFERROR(VLOOKUP(Abfalldokumentation!$R1039,Artikel!A:C,3,FALSE),Abfalldokumentation!$R1039)</f>
        <v>VOS VEG-SCH-WÜRZIG-VAKU</v>
      </c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</row>
    <row r="1040" spans="1:40" ht="30" hidden="1" customHeight="1" x14ac:dyDescent="0.25">
      <c r="A1040" s="78" t="str">
        <f>VLOOKUP(N1040,'Linien - BU'!A:B,2,FALSE)</f>
        <v>Verkauf</v>
      </c>
      <c r="B1040" s="79">
        <f t="shared" si="112"/>
        <v>1831</v>
      </c>
      <c r="C1040" s="80">
        <f>Abfalldokumentation!$U1040</f>
        <v>44481</v>
      </c>
      <c r="D1040" s="69" t="str">
        <f>IFERROR(IF(VLOOKUP(O1040,'[1]Rohware 230'!$B:$C,2,FALSE)=0,"Rohware"),
IFERROR(IF(VLOOKUP(O1040,[1]Sammelnr.!$B:$C,2,FALSE)=0,"Sammelnr. ungeschält ABS"),
IFERROR(IF(VLOOKUP(O1040,[1]Sammelnr.!$E:$F,2,FALSE)=0,"Sammelnr. ungeschält VS"),
IFERROR(IF(VLOOKUP(O1040,[1]Sammelnr.!$H:$I,2,FALSE)=0,"Sammelnr. geschält"),
IFERROR(IF(VLOOKUP(O1040,[1]Offen!$B:$C,2,FALSE)=0,"Offen ungeschält ABS"),
IFERROR(IF(VLOOKUP(O1040,[1]Offen!$E:$F,2,FALSE)=0,"Offen ungeschält VOS"),
IFERROR(IF(VLOOKUP(O1040,[1]Offen!$H:$I,2,FALSE)=0,"Offen geschält RW"),
IFERROR(IF(VLOOKUP(O1040,[1]Offen!$K:$L,2,FALSE)=0,"Offen vegan"),
IFERROR(IF(VLOOKUP(O1040,[1]Offen!$N:$O,2,FALSE)=0,"Offen Zipfel"),
IFERROR(IF(VLOOKUP(O1040,[1]Offen!$Q:$R,2,FALSE)=0,"Offen Endstücke"),
IFERROR(IF(VLOOKUP(O1040,[1]Vakuumiert!$B:$C,2,FALSE)=0,"Vakuumierter VOS ungeschält"),
IFERROR(IF(VLOOKUP(O1040,[1]Vakuumiert!$E:$F,2,FALSE)=0,"Vakuumierter ABS ungeschält"),
IFERROR(IF(VLOOKUP(O1040,[1]Vakuumiert!$H:$I,2,FALSE)=0,"Vakuumierter VOS geschält"),
IFERROR(IF(VLOOKUP(O1040,[1]Vakuumiert!$K:$L,2,FALSE)=0,"Vakuumierter VOS vegan"),
IFERROR(IF(VLOOKUP(O1040,[1]Vakuumiert!$N:$O,2,FALSE)=0,"Vakuumierter VOS Zipfel"),
IFERROR(IF(VLOOKUP(O1040,[1]Vakuumiert!$Q:$R,2,FALSE)=0,"Vakuumiert geschält"),
IFERROR(IF(VLOOKUP(O1040,'[1]vakuumierte Fertigprodukte'!$B:$C,2,FALSE)=0,"Fertigprodukte"),
IFERROR(IF(VLOOKUP(O1040,'[1]vakuumierte Fertigprodukte'!$E:$FI,2,FALSE)=0,"Vakuumierte Zipfel"),
IFERROR(IF(VLOOKUP(O1040,[1]Wurste!$B:$C,2,FALSE)=0,"Räucherwürste"),
IFERROR(IF(VLOOKUP(O1040,[1]Wurste!$E:$F,2,FALSE)=0,"URW/URGW Wurst"),
IFERROR(IF(VLOOKUP(O1040,[1]Wurste!$H:$I,2,FALSE)=0,"HF-Wurst Vegan"),
IFERROR(IF(VLOOKUP(O1040,[1]Wurste!$K:$L,2,FALSE)=0,"320er ohne Würste"),
IFERROR(IF(AND(OR(Abfalldokumentation!$A1040="BU3",Abfalldokumentation!$A1040="Verkauf"),Abfalldokumentation!$F1040="Schimmel",Abfalldokumentation!$G1040="keinen Abnehmer/kein Schälpersonal"),"Div. Zipfel, ES ohne Verwendung",VLOOKUP(Abfalldokumentation!$E1040,Produktgruppen!A:B,2,FALSE)),"-")))))))))))))))))))))))</f>
        <v>ABS</v>
      </c>
      <c r="E1040" s="81" t="str">
        <f>IFERROR(VLOOKUP(Abfalldokumentation!$O1040,Artikel!A:C,3,FALSE),Abfalldokumentation!$O1040)</f>
        <v>Abschnitte Landkäse Ber</v>
      </c>
      <c r="F1040" s="81" t="str">
        <f>VLOOKUP(T1040,'Liste Gründe'!A:D,2,FALSE)</f>
        <v>Schimmel</v>
      </c>
      <c r="G1040" s="80" t="str">
        <f>IF(ISBLANK(V1040),VLOOKUP(Abfalldokumentation!$P1040,'Liste Gründe'!A:D,3,FALSE),V1040)</f>
        <v>Käufer abgesprungen</v>
      </c>
      <c r="H1040" s="81" t="str">
        <f>IF(ISBLANK(Abfalldokumentation!$W1040),"-",Abfalldokumentation!$W1040)</f>
        <v>-</v>
      </c>
      <c r="I1040" s="81">
        <f t="shared" si="113"/>
        <v>41</v>
      </c>
      <c r="J1040" s="81" t="str">
        <f t="shared" si="114"/>
        <v>Produkte</v>
      </c>
      <c r="K1040" s="81" t="str">
        <f t="shared" si="115"/>
        <v>BUs</v>
      </c>
      <c r="L1040" s="81" t="str">
        <f t="shared" si="116"/>
        <v>Symptome</v>
      </c>
      <c r="M1040" s="81">
        <f>IFERROR(VLOOKUP(Abfalldokumentation!$O1040,Kennzahlen!S:V,3,FALSE)*Abfalldokumentation!$B1040,"0")</f>
        <v>1914.6767000000002</v>
      </c>
      <c r="N1040" s="81" t="str">
        <f>IF(ISBLANK(Q1040),VLOOKUP(Abfalldokumentation!$O1040,'Linien - BU'!R:S,2,FALSE),Q1040)</f>
        <v>Verkauf</v>
      </c>
      <c r="O1040" s="77">
        <f t="shared" si="117"/>
        <v>59500051</v>
      </c>
      <c r="P1040" s="77">
        <f t="shared" si="118"/>
        <v>12</v>
      </c>
      <c r="Q1040" s="39" t="s">
        <v>11</v>
      </c>
      <c r="R1040" s="40">
        <v>59500051</v>
      </c>
      <c r="S1040" s="40">
        <v>1831</v>
      </c>
      <c r="T1040" s="40">
        <v>12</v>
      </c>
      <c r="U1040" s="41">
        <v>44481</v>
      </c>
      <c r="V1040" s="48" t="s">
        <v>28</v>
      </c>
      <c r="W1040" s="40" t="s">
        <v>54</v>
      </c>
      <c r="X1040" s="44" t="str">
        <f>IFERROR(VLOOKUP(Abfalldokumentation!$R1040,Artikel!A:C,3,FALSE),Abfalldokumentation!$R1040)</f>
        <v>Abschnitte Landkäse Ber</v>
      </c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</row>
    <row r="1041" spans="1:40" ht="30" customHeight="1" x14ac:dyDescent="0.25">
      <c r="A1041" s="73" t="str">
        <f>VLOOKUP(N1041,'Linien - BU'!A:B,2,FALSE)</f>
        <v>BU1</v>
      </c>
      <c r="B1041" s="74">
        <f t="shared" si="112"/>
        <v>258</v>
      </c>
      <c r="C1041" s="75">
        <f>Abfalldokumentation!$U1041</f>
        <v>44481</v>
      </c>
      <c r="D1041" s="69" t="str">
        <f>IFERROR(IF(VLOOKUP(O1041,'[1]Rohware 230'!$B:$C,2,FALSE)=0,"Rohware"),
IFERROR(IF(VLOOKUP(O1041,[1]Sammelnr.!$B:$C,2,FALSE)=0,"Sammelnr. ungeschält ABS"),
IFERROR(IF(VLOOKUP(O1041,[1]Sammelnr.!$E:$F,2,FALSE)=0,"Sammelnr. ungeschält VS"),
IFERROR(IF(VLOOKUP(O1041,[1]Sammelnr.!$H:$I,2,FALSE)=0,"Sammelnr. geschält"),
IFERROR(IF(VLOOKUP(O1041,[1]Offen!$B:$C,2,FALSE)=0,"Offen ungeschält ABS"),
IFERROR(IF(VLOOKUP(O1041,[1]Offen!$E:$F,2,FALSE)=0,"Offen ungeschält VOS"),
IFERROR(IF(VLOOKUP(O1041,[1]Offen!$H:$I,2,FALSE)=0,"Offen geschält RW"),
IFERROR(IF(VLOOKUP(O1041,[1]Offen!$K:$L,2,FALSE)=0,"Offen vegan"),
IFERROR(IF(VLOOKUP(O1041,[1]Offen!$N:$O,2,FALSE)=0,"Offen Zipfel"),
IFERROR(IF(VLOOKUP(O1041,[1]Offen!$Q:$R,2,FALSE)=0,"Offen Endstücke"),
IFERROR(IF(VLOOKUP(O1041,[1]Vakuumiert!$B:$C,2,FALSE)=0,"Vakuumierter VOS ungeschält"),
IFERROR(IF(VLOOKUP(O1041,[1]Vakuumiert!$E:$F,2,FALSE)=0,"Vakuumierter ABS ungeschält"),
IFERROR(IF(VLOOKUP(O1041,[1]Vakuumiert!$H:$I,2,FALSE)=0,"Vakuumierter VOS geschält"),
IFERROR(IF(VLOOKUP(O1041,[1]Vakuumiert!$K:$L,2,FALSE)=0,"Vakuumierter VOS vegan"),
IFERROR(IF(VLOOKUP(O1041,[1]Vakuumiert!$N:$O,2,FALSE)=0,"Vakuumierter VOS Zipfel"),
IFERROR(IF(VLOOKUP(O1041,[1]Vakuumiert!$Q:$R,2,FALSE)=0,"Vakuumiert geschält"),
IFERROR(IF(VLOOKUP(O1041,'[1]vakuumierte Fertigprodukte'!$B:$C,2,FALSE)=0,"Fertigprodukte"),
IFERROR(IF(VLOOKUP(O1041,'[1]vakuumierte Fertigprodukte'!$E:$FI,2,FALSE)=0,"Vakuumierte Zipfel"),
IFERROR(IF(VLOOKUP(O1041,[1]Wurste!$B:$C,2,FALSE)=0,"Räucherwürste"),
IFERROR(IF(VLOOKUP(O1041,[1]Wurste!$E:$F,2,FALSE)=0,"URW/URGW Wurst"),
IFERROR(IF(VLOOKUP(O1041,[1]Wurste!$H:$I,2,FALSE)=0,"HF-Wurst Vegan"),
IFERROR(IF(VLOOKUP(O1041,[1]Wurste!$K:$L,2,FALSE)=0,"320er ohne Würste"),
IFERROR(IF(AND(OR(Abfalldokumentation!$A1041="BU3",Abfalldokumentation!$A1041="Verkauf"),Abfalldokumentation!$F1041="Schimmel",Abfalldokumentation!$G1041="keinen Abnehmer/kein Schälpersonal"),"Div. Zipfel, ES ohne Verwendung",VLOOKUP(Abfalldokumentation!$E1041,Produktgruppen!A:B,2,FALSE)),"-")))))))))))))))))))))))</f>
        <v>Diverses</v>
      </c>
      <c r="E1041" s="76" t="str">
        <f>IFERROR(VLOOKUP(Abfalldokumentation!$O1041,Artikel!A:C,3,FALSE),Abfalldokumentation!$O1041)</f>
        <v>Diverses</v>
      </c>
      <c r="F1041" s="76" t="str">
        <f>VLOOKUP(T1041,'Liste Gründe'!A:D,2,FALSE)</f>
        <v>Linienbezogen</v>
      </c>
      <c r="G1041" s="75" t="str">
        <f>IF(ISBLANK(V1041),VLOOKUP(Abfalldokumentation!$P1041,'Liste Gründe'!A:D,3,FALSE),V1041)</f>
        <v>Darm geplatzt</v>
      </c>
      <c r="H1041" s="76" t="str">
        <f>IF(ISBLANK(Abfalldokumentation!$W1041),"-",Abfalldokumentation!$W1041)</f>
        <v>-</v>
      </c>
      <c r="I1041" s="76">
        <f t="shared" si="113"/>
        <v>41</v>
      </c>
      <c r="J1041" s="76" t="str">
        <f t="shared" si="114"/>
        <v>Produkte</v>
      </c>
      <c r="K1041" s="76" t="str">
        <f t="shared" si="115"/>
        <v>BUs</v>
      </c>
      <c r="L1041" s="76" t="str">
        <f t="shared" si="116"/>
        <v>Symptome</v>
      </c>
      <c r="M1041" s="76" t="str">
        <f>IFERROR(VLOOKUP(Abfalldokumentation!$O1041,Kennzahlen!S:V,3,FALSE)*Abfalldokumentation!$B1041,"0")</f>
        <v>0</v>
      </c>
      <c r="N1041" s="76" t="str">
        <f>IF(ISBLANK(Q1041),VLOOKUP(Abfalldokumentation!$O1041,'Linien - BU'!R:S,2,FALSE),Q1041)</f>
        <v>Abfüllung</v>
      </c>
      <c r="O1041" s="77" t="str">
        <f t="shared" si="117"/>
        <v>Diverses</v>
      </c>
      <c r="P1041" s="77">
        <f t="shared" si="118"/>
        <v>34</v>
      </c>
      <c r="Q1041" s="45" t="s">
        <v>180</v>
      </c>
      <c r="R1041" s="46" t="s">
        <v>110</v>
      </c>
      <c r="S1041" s="46">
        <v>258</v>
      </c>
      <c r="T1041" s="40">
        <v>34</v>
      </c>
      <c r="U1041" s="47">
        <v>44481</v>
      </c>
      <c r="V1041" s="48"/>
      <c r="W1041" s="46"/>
      <c r="X1041" s="50" t="str">
        <f>IFERROR(VLOOKUP(Abfalldokumentation!$R1041,Artikel!A:C,3,FALSE),Abfalldokumentation!$R1041)</f>
        <v>Diverses</v>
      </c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</row>
    <row r="1042" spans="1:40" ht="30" hidden="1" customHeight="1" x14ac:dyDescent="0.25">
      <c r="A1042" s="78" t="str">
        <f>VLOOKUP(N1042,'Linien - BU'!A:B,2,FALSE)</f>
        <v>BU4</v>
      </c>
      <c r="B1042" s="79">
        <f t="shared" si="112"/>
        <v>20</v>
      </c>
      <c r="C1042" s="80">
        <f>Abfalldokumentation!$U1042</f>
        <v>44481</v>
      </c>
      <c r="D1042" s="69" t="str">
        <f>IFERROR(IF(VLOOKUP(O1042,'[1]Rohware 230'!$B:$C,2,FALSE)=0,"Rohware"),
IFERROR(IF(VLOOKUP(O1042,[1]Sammelnr.!$B:$C,2,FALSE)=0,"Sammelnr. ungeschält ABS"),
IFERROR(IF(VLOOKUP(O1042,[1]Sammelnr.!$E:$F,2,FALSE)=0,"Sammelnr. ungeschält VS"),
IFERROR(IF(VLOOKUP(O1042,[1]Sammelnr.!$H:$I,2,FALSE)=0,"Sammelnr. geschält"),
IFERROR(IF(VLOOKUP(O1042,[1]Offen!$B:$C,2,FALSE)=0,"Offen ungeschält ABS"),
IFERROR(IF(VLOOKUP(O1042,[1]Offen!$E:$F,2,FALSE)=0,"Offen ungeschält VOS"),
IFERROR(IF(VLOOKUP(O1042,[1]Offen!$H:$I,2,FALSE)=0,"Offen geschält RW"),
IFERROR(IF(VLOOKUP(O1042,[1]Offen!$K:$L,2,FALSE)=0,"Offen vegan"),
IFERROR(IF(VLOOKUP(O1042,[1]Offen!$N:$O,2,FALSE)=0,"Offen Zipfel"),
IFERROR(IF(VLOOKUP(O1042,[1]Offen!$Q:$R,2,FALSE)=0,"Offen Endstücke"),
IFERROR(IF(VLOOKUP(O1042,[1]Vakuumiert!$B:$C,2,FALSE)=0,"Vakuumierter VOS ungeschält"),
IFERROR(IF(VLOOKUP(O1042,[1]Vakuumiert!$E:$F,2,FALSE)=0,"Vakuumierter ABS ungeschält"),
IFERROR(IF(VLOOKUP(O1042,[1]Vakuumiert!$H:$I,2,FALSE)=0,"Vakuumierter VOS geschält"),
IFERROR(IF(VLOOKUP(O1042,[1]Vakuumiert!$K:$L,2,FALSE)=0,"Vakuumierter VOS vegan"),
IFERROR(IF(VLOOKUP(O1042,[1]Vakuumiert!$N:$O,2,FALSE)=0,"Vakuumierter VOS Zipfel"),
IFERROR(IF(VLOOKUP(O1042,[1]Vakuumiert!$Q:$R,2,FALSE)=0,"Vakuumiert geschält"),
IFERROR(IF(VLOOKUP(O1042,'[1]vakuumierte Fertigprodukte'!$B:$C,2,FALSE)=0,"Fertigprodukte"),
IFERROR(IF(VLOOKUP(O1042,'[1]vakuumierte Fertigprodukte'!$E:$FI,2,FALSE)=0,"Vakuumierte Zipfel"),
IFERROR(IF(VLOOKUP(O1042,[1]Wurste!$B:$C,2,FALSE)=0,"Räucherwürste"),
IFERROR(IF(VLOOKUP(O1042,[1]Wurste!$E:$F,2,FALSE)=0,"URW/URGW Wurst"),
IFERROR(IF(VLOOKUP(O1042,[1]Wurste!$H:$I,2,FALSE)=0,"HF-Wurst Vegan"),
IFERROR(IF(VLOOKUP(O1042,[1]Wurste!$K:$L,2,FALSE)=0,"320er ohne Würste"),
IFERROR(IF(AND(OR(Abfalldokumentation!$A1042="BU3",Abfalldokumentation!$A1042="Verkauf"),Abfalldokumentation!$F1042="Schimmel",Abfalldokumentation!$G1042="keinen Abnehmer/kein Schälpersonal"),"Div. Zipfel, ES ohne Verwendung",VLOOKUP(Abfalldokumentation!$E1042,Produktgruppen!A:B,2,FALSE)),"-")))))))))))))))))))))))</f>
        <v>Diverses</v>
      </c>
      <c r="E1042" s="81" t="str">
        <f>IFERROR(VLOOKUP(Abfalldokumentation!$O1042,Artikel!A:C,3,FALSE),Abfalldokumentation!$O1042)</f>
        <v>Diverses</v>
      </c>
      <c r="F1042" s="81" t="str">
        <f>VLOOKUP(T1042,'Liste Gründe'!A:D,2,FALSE)</f>
        <v>Linienbezogen</v>
      </c>
      <c r="G1042" s="80" t="str">
        <f>IF(ISBLANK(V1042),VLOOKUP(Abfalldokumentation!$P1042,'Liste Gründe'!A:D,3,FALSE),V1042)</f>
        <v>Maschinenabfall</v>
      </c>
      <c r="H1042" s="81" t="str">
        <f>IF(ISBLANK(Abfalldokumentation!$W1042),"-",Abfalldokumentation!$W1042)</f>
        <v>-</v>
      </c>
      <c r="I1042" s="81">
        <f t="shared" si="113"/>
        <v>41</v>
      </c>
      <c r="J1042" s="81" t="str">
        <f t="shared" si="114"/>
        <v>Produkte</v>
      </c>
      <c r="K1042" s="81" t="str">
        <f t="shared" si="115"/>
        <v>BUs</v>
      </c>
      <c r="L1042" s="81" t="str">
        <f t="shared" si="116"/>
        <v>Symptome</v>
      </c>
      <c r="M1042" s="81" t="str">
        <f>IFERROR(VLOOKUP(Abfalldokumentation!$O1042,Kennzahlen!S:V,3,FALSE)*Abfalldokumentation!$B1042,"0")</f>
        <v>0</v>
      </c>
      <c r="N1042" s="81" t="str">
        <f>IF(ISBLANK(Q1042),VLOOKUP(Abfalldokumentation!$O1042,'Linien - BU'!R:S,2,FALSE),Q1042)</f>
        <v>bu4</v>
      </c>
      <c r="O1042" s="77" t="str">
        <f t="shared" si="117"/>
        <v>Diverses</v>
      </c>
      <c r="P1042" s="77">
        <f t="shared" si="118"/>
        <v>30</v>
      </c>
      <c r="Q1042" s="39" t="s">
        <v>320</v>
      </c>
      <c r="R1042" s="40" t="s">
        <v>110</v>
      </c>
      <c r="S1042" s="40">
        <v>20</v>
      </c>
      <c r="T1042" s="40">
        <v>30</v>
      </c>
      <c r="U1042" s="41">
        <v>44481</v>
      </c>
      <c r="V1042" s="42"/>
      <c r="W1042" s="40"/>
      <c r="X1042" s="44" t="str">
        <f>IFERROR(VLOOKUP(Abfalldokumentation!$R1042,Artikel!A:C,3,FALSE),Abfalldokumentation!$R1042)</f>
        <v>Diverses</v>
      </c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</row>
    <row r="1043" spans="1:40" ht="30" hidden="1" customHeight="1" x14ac:dyDescent="0.25">
      <c r="A1043" s="73" t="str">
        <f>VLOOKUP(N1043,'Linien - BU'!A:B,2,FALSE)</f>
        <v>BU3</v>
      </c>
      <c r="B1043" s="74">
        <f t="shared" si="112"/>
        <v>26</v>
      </c>
      <c r="C1043" s="75">
        <f>Abfalldokumentation!$U1043</f>
        <v>44481</v>
      </c>
      <c r="D1043" s="69" t="str">
        <f>IFERROR(IF(VLOOKUP(O1043,'[1]Rohware 230'!$B:$C,2,FALSE)=0,"Rohware"),
IFERROR(IF(VLOOKUP(O1043,[1]Sammelnr.!$B:$C,2,FALSE)=0,"Sammelnr. ungeschält ABS"),
IFERROR(IF(VLOOKUP(O1043,[1]Sammelnr.!$E:$F,2,FALSE)=0,"Sammelnr. ungeschält VS"),
IFERROR(IF(VLOOKUP(O1043,[1]Sammelnr.!$H:$I,2,FALSE)=0,"Sammelnr. geschält"),
IFERROR(IF(VLOOKUP(O1043,[1]Offen!$B:$C,2,FALSE)=0,"Offen ungeschält ABS"),
IFERROR(IF(VLOOKUP(O1043,[1]Offen!$E:$F,2,FALSE)=0,"Offen ungeschält VOS"),
IFERROR(IF(VLOOKUP(O1043,[1]Offen!$H:$I,2,FALSE)=0,"Offen geschält RW"),
IFERROR(IF(VLOOKUP(O1043,[1]Offen!$K:$L,2,FALSE)=0,"Offen vegan"),
IFERROR(IF(VLOOKUP(O1043,[1]Offen!$N:$O,2,FALSE)=0,"Offen Zipfel"),
IFERROR(IF(VLOOKUP(O1043,[1]Offen!$Q:$R,2,FALSE)=0,"Offen Endstücke"),
IFERROR(IF(VLOOKUP(O1043,[1]Vakuumiert!$B:$C,2,FALSE)=0,"Vakuumierter VOS ungeschält"),
IFERROR(IF(VLOOKUP(O1043,[1]Vakuumiert!$E:$F,2,FALSE)=0,"Vakuumierter ABS ungeschält"),
IFERROR(IF(VLOOKUP(O1043,[1]Vakuumiert!$H:$I,2,FALSE)=0,"Vakuumierter VOS geschält"),
IFERROR(IF(VLOOKUP(O1043,[1]Vakuumiert!$K:$L,2,FALSE)=0,"Vakuumierter VOS vegan"),
IFERROR(IF(VLOOKUP(O1043,[1]Vakuumiert!$N:$O,2,FALSE)=0,"Vakuumierter VOS Zipfel"),
IFERROR(IF(VLOOKUP(O1043,[1]Vakuumiert!$Q:$R,2,FALSE)=0,"Vakuumiert geschält"),
IFERROR(IF(VLOOKUP(O1043,'[1]vakuumierte Fertigprodukte'!$B:$C,2,FALSE)=0,"Fertigprodukte"),
IFERROR(IF(VLOOKUP(O1043,'[1]vakuumierte Fertigprodukte'!$E:$FI,2,FALSE)=0,"Vakuumierte Zipfel"),
IFERROR(IF(VLOOKUP(O1043,[1]Wurste!$B:$C,2,FALSE)=0,"Räucherwürste"),
IFERROR(IF(VLOOKUP(O1043,[1]Wurste!$E:$F,2,FALSE)=0,"URW/URGW Wurst"),
IFERROR(IF(VLOOKUP(O1043,[1]Wurste!$H:$I,2,FALSE)=0,"HF-Wurst Vegan"),
IFERROR(IF(VLOOKUP(O1043,[1]Wurste!$K:$L,2,FALSE)=0,"320er ohne Würste"),
IFERROR(IF(AND(OR(Abfalldokumentation!$A1043="BU3",Abfalldokumentation!$A1043="Verkauf"),Abfalldokumentation!$F1043="Schimmel",Abfalldokumentation!$G1043="keinen Abnehmer/kein Schälpersonal"),"Div. Zipfel, ES ohne Verwendung",VLOOKUP(Abfalldokumentation!$E1043,Produktgruppen!A:B,2,FALSE)),"-")))))))))))))))))))))))</f>
        <v>-</v>
      </c>
      <c r="E1043" s="76" t="str">
        <f>IFERROR(VLOOKUP(Abfalldokumentation!$O1043,Artikel!A:C,3,FALSE),Abfalldokumentation!$O1043)</f>
        <v>Maschinenabfall</v>
      </c>
      <c r="F1043" s="76" t="str">
        <f>VLOOKUP(T1043,'Liste Gründe'!A:D,2,FALSE)</f>
        <v>Linienbezogen</v>
      </c>
      <c r="G1043" s="75" t="str">
        <f>IF(ISBLANK(V1043),VLOOKUP(Abfalldokumentation!$P1043,'Liste Gründe'!A:D,3,FALSE),V1043)</f>
        <v>Maschinenabfall</v>
      </c>
      <c r="H1043" s="76" t="str">
        <f>IF(ISBLANK(Abfalldokumentation!$W1043),"-",Abfalldokumentation!$W1043)</f>
        <v>spezifischer Einsatz</v>
      </c>
      <c r="I1043" s="76">
        <f t="shared" si="113"/>
        <v>41</v>
      </c>
      <c r="J1043" s="76" t="str">
        <f t="shared" si="114"/>
        <v>Produkte</v>
      </c>
      <c r="K1043" s="76" t="str">
        <f t="shared" si="115"/>
        <v>BUs</v>
      </c>
      <c r="L1043" s="76" t="str">
        <f t="shared" si="116"/>
        <v>Symptome</v>
      </c>
      <c r="M1043" s="76" t="str">
        <f>IFERROR(VLOOKUP(Abfalldokumentation!$O1043,Kennzahlen!S:V,3,FALSE)*Abfalldokumentation!$B1043,"0")</f>
        <v>0</v>
      </c>
      <c r="N1043" s="76" t="str">
        <f>IF(ISBLANK(Q1043),VLOOKUP(Abfalldokumentation!$O1043,'Linien - BU'!R:S,2,FALSE),Q1043)</f>
        <v>l33</v>
      </c>
      <c r="O1043" s="77" t="str">
        <f t="shared" si="117"/>
        <v>Maschinenabfall</v>
      </c>
      <c r="P1043" s="77">
        <f t="shared" si="118"/>
        <v>30</v>
      </c>
      <c r="Q1043" s="45" t="s">
        <v>321</v>
      </c>
      <c r="R1043" s="40" t="s">
        <v>55</v>
      </c>
      <c r="S1043" s="46">
        <v>26</v>
      </c>
      <c r="T1043" s="46">
        <v>30</v>
      </c>
      <c r="U1043" s="47">
        <v>44481</v>
      </c>
      <c r="V1043" s="48"/>
      <c r="W1043" s="46" t="s">
        <v>322</v>
      </c>
      <c r="X1043" s="50" t="str">
        <f>IFERROR(VLOOKUP(Abfalldokumentation!$R1043,Artikel!A:C,3,FALSE),Abfalldokumentation!$R1043)</f>
        <v>Maschinenabfall</v>
      </c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</row>
    <row r="1044" spans="1:40" ht="30" hidden="1" customHeight="1" x14ac:dyDescent="0.25">
      <c r="A1044" s="78" t="str">
        <f>VLOOKUP(N1044,'Linien - BU'!A:B,2,FALSE)</f>
        <v>Rest</v>
      </c>
      <c r="B1044" s="79">
        <f t="shared" si="112"/>
        <v>2</v>
      </c>
      <c r="C1044" s="80">
        <f>Abfalldokumentation!$U1044</f>
        <v>44481</v>
      </c>
      <c r="D1044" s="69" t="str">
        <f>IFERROR(IF(VLOOKUP(O1044,'[1]Rohware 230'!$B:$C,2,FALSE)=0,"Rohware"),
IFERROR(IF(VLOOKUP(O1044,[1]Sammelnr.!$B:$C,2,FALSE)=0,"Sammelnr. ungeschält ABS"),
IFERROR(IF(VLOOKUP(O1044,[1]Sammelnr.!$E:$F,2,FALSE)=0,"Sammelnr. ungeschält VS"),
IFERROR(IF(VLOOKUP(O1044,[1]Sammelnr.!$H:$I,2,FALSE)=0,"Sammelnr. geschält"),
IFERROR(IF(VLOOKUP(O1044,[1]Offen!$B:$C,2,FALSE)=0,"Offen ungeschält ABS"),
IFERROR(IF(VLOOKUP(O1044,[1]Offen!$E:$F,2,FALSE)=0,"Offen ungeschält VOS"),
IFERROR(IF(VLOOKUP(O1044,[1]Offen!$H:$I,2,FALSE)=0,"Offen geschält RW"),
IFERROR(IF(VLOOKUP(O1044,[1]Offen!$K:$L,2,FALSE)=0,"Offen vegan"),
IFERROR(IF(VLOOKUP(O1044,[1]Offen!$N:$O,2,FALSE)=0,"Offen Zipfel"),
IFERROR(IF(VLOOKUP(O1044,[1]Offen!$Q:$R,2,FALSE)=0,"Offen Endstücke"),
IFERROR(IF(VLOOKUP(O1044,[1]Vakuumiert!$B:$C,2,FALSE)=0,"Vakuumierter VOS ungeschält"),
IFERROR(IF(VLOOKUP(O1044,[1]Vakuumiert!$E:$F,2,FALSE)=0,"Vakuumierter ABS ungeschält"),
IFERROR(IF(VLOOKUP(O1044,[1]Vakuumiert!$H:$I,2,FALSE)=0,"Vakuumierter VOS geschält"),
IFERROR(IF(VLOOKUP(O1044,[1]Vakuumiert!$K:$L,2,FALSE)=0,"Vakuumierter VOS vegan"),
IFERROR(IF(VLOOKUP(O1044,[1]Vakuumiert!$N:$O,2,FALSE)=0,"Vakuumierter VOS Zipfel"),
IFERROR(IF(VLOOKUP(O1044,[1]Vakuumiert!$Q:$R,2,FALSE)=0,"Vakuumiert geschält"),
IFERROR(IF(VLOOKUP(O1044,'[1]vakuumierte Fertigprodukte'!$B:$C,2,FALSE)=0,"Fertigprodukte"),
IFERROR(IF(VLOOKUP(O1044,'[1]vakuumierte Fertigprodukte'!$E:$FI,2,FALSE)=0,"Vakuumierte Zipfel"),
IFERROR(IF(VLOOKUP(O1044,[1]Wurste!$B:$C,2,FALSE)=0,"Räucherwürste"),
IFERROR(IF(VLOOKUP(O1044,[1]Wurste!$E:$F,2,FALSE)=0,"URW/URGW Wurst"),
IFERROR(IF(VLOOKUP(O1044,[1]Wurste!$H:$I,2,FALSE)=0,"HF-Wurst Vegan"),
IFERROR(IF(VLOOKUP(O1044,[1]Wurste!$K:$L,2,FALSE)=0,"320er ohne Würste"),
IFERROR(IF(AND(OR(Abfalldokumentation!$A1044="BU3",Abfalldokumentation!$A1044="Verkauf"),Abfalldokumentation!$F1044="Schimmel",Abfalldokumentation!$G1044="keinen Abnehmer/kein Schälpersonal"),"Div. Zipfel, ES ohne Verwendung",VLOOKUP(Abfalldokumentation!$E1044,Produktgruppen!A:B,2,FALSE)),"-")))))))))))))))))))))))</f>
        <v>Qualitätssicherung</v>
      </c>
      <c r="E1044" s="81" t="str">
        <f>IFERROR(VLOOKUP(Abfalldokumentation!$O1044,Artikel!A:C,3,FALSE),Abfalldokumentation!$O1044)</f>
        <v>Laborproben</v>
      </c>
      <c r="F1044" s="81" t="str">
        <f>VLOOKUP(T1044,'Liste Gründe'!A:D,2,FALSE)</f>
        <v>Qualitätssicherung</v>
      </c>
      <c r="G1044" s="80" t="str">
        <f>IF(ISBLANK(V1044),VLOOKUP(Abfalldokumentation!$P1044,'Liste Gründe'!A:D,3,FALSE),V1044)</f>
        <v>Sensorik</v>
      </c>
      <c r="H1044" s="81" t="str">
        <f>IF(ISBLANK(Abfalldokumentation!$W1044),"-",Abfalldokumentation!$W1044)</f>
        <v>-</v>
      </c>
      <c r="I1044" s="81">
        <f t="shared" si="113"/>
        <v>41</v>
      </c>
      <c r="J1044" s="81" t="str">
        <f t="shared" si="114"/>
        <v>Produkte</v>
      </c>
      <c r="K1044" s="81" t="str">
        <f t="shared" si="115"/>
        <v>BUs</v>
      </c>
      <c r="L1044" s="81" t="str">
        <f t="shared" si="116"/>
        <v>Symptome</v>
      </c>
      <c r="M1044" s="81" t="str">
        <f>IFERROR(VLOOKUP(Abfalldokumentation!$O1044,Kennzahlen!S:V,3,FALSE)*Abfalldokumentation!$B1044,"0")</f>
        <v>0</v>
      </c>
      <c r="N1044" s="81" t="str">
        <f>IF(ISBLANK(Q1044),VLOOKUP(Abfalldokumentation!$O1044,'Linien - BU'!R:S,2,FALSE),Q1044)</f>
        <v>Labor</v>
      </c>
      <c r="O1044" s="77" t="str">
        <f t="shared" si="117"/>
        <v>Laborproben</v>
      </c>
      <c r="P1044" s="77">
        <f t="shared" si="118"/>
        <v>74</v>
      </c>
      <c r="Q1044" s="39" t="s">
        <v>199</v>
      </c>
      <c r="R1044" s="40" t="s">
        <v>200</v>
      </c>
      <c r="S1044" s="40">
        <v>2</v>
      </c>
      <c r="T1044" s="40">
        <v>74</v>
      </c>
      <c r="U1044" s="41">
        <v>44481</v>
      </c>
      <c r="V1044" s="42"/>
      <c r="W1044" s="40"/>
      <c r="X1044" s="44" t="str">
        <f>IFERROR(VLOOKUP(Abfalldokumentation!$R1044,Artikel!A:C,3,FALSE),Abfalldokumentation!$R1044)</f>
        <v>Laborproben</v>
      </c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</row>
    <row r="1045" spans="1:40" ht="30" hidden="1" customHeight="1" x14ac:dyDescent="0.25">
      <c r="A1045" s="73" t="str">
        <f>VLOOKUP(N1045,'Linien - BU'!A:B,2,FALSE)</f>
        <v>Rest</v>
      </c>
      <c r="B1045" s="74">
        <f t="shared" si="112"/>
        <v>147</v>
      </c>
      <c r="C1045" s="75">
        <f>Abfalldokumentation!$U1045</f>
        <v>44481</v>
      </c>
      <c r="D1045" s="69" t="str">
        <f>IFERROR(IF(VLOOKUP(O1045,'[1]Rohware 230'!$B:$C,2,FALSE)=0,"Rohware"),
IFERROR(IF(VLOOKUP(O1045,[1]Sammelnr.!$B:$C,2,FALSE)=0,"Sammelnr. ungeschält ABS"),
IFERROR(IF(VLOOKUP(O1045,[1]Sammelnr.!$E:$F,2,FALSE)=0,"Sammelnr. ungeschält VS"),
IFERROR(IF(VLOOKUP(O1045,[1]Sammelnr.!$H:$I,2,FALSE)=0,"Sammelnr. geschält"),
IFERROR(IF(VLOOKUP(O1045,[1]Offen!$B:$C,2,FALSE)=0,"Offen ungeschält ABS"),
IFERROR(IF(VLOOKUP(O1045,[1]Offen!$E:$F,2,FALSE)=0,"Offen ungeschält VOS"),
IFERROR(IF(VLOOKUP(O1045,[1]Offen!$H:$I,2,FALSE)=0,"Offen geschält RW"),
IFERROR(IF(VLOOKUP(O1045,[1]Offen!$K:$L,2,FALSE)=0,"Offen vegan"),
IFERROR(IF(VLOOKUP(O1045,[1]Offen!$N:$O,2,FALSE)=0,"Offen Zipfel"),
IFERROR(IF(VLOOKUP(O1045,[1]Offen!$Q:$R,2,FALSE)=0,"Offen Endstücke"),
IFERROR(IF(VLOOKUP(O1045,[1]Vakuumiert!$B:$C,2,FALSE)=0,"Vakuumierter VOS ungeschält"),
IFERROR(IF(VLOOKUP(O1045,[1]Vakuumiert!$E:$F,2,FALSE)=0,"Vakuumierter ABS ungeschält"),
IFERROR(IF(VLOOKUP(O1045,[1]Vakuumiert!$H:$I,2,FALSE)=0,"Vakuumierter VOS geschält"),
IFERROR(IF(VLOOKUP(O1045,[1]Vakuumiert!$K:$L,2,FALSE)=0,"Vakuumierter VOS vegan"),
IFERROR(IF(VLOOKUP(O1045,[1]Vakuumiert!$N:$O,2,FALSE)=0,"Vakuumierter VOS Zipfel"),
IFERROR(IF(VLOOKUP(O1045,[1]Vakuumiert!$Q:$R,2,FALSE)=0,"Vakuumiert geschält"),
IFERROR(IF(VLOOKUP(O1045,'[1]vakuumierte Fertigprodukte'!$B:$C,2,FALSE)=0,"Fertigprodukte"),
IFERROR(IF(VLOOKUP(O1045,'[1]vakuumierte Fertigprodukte'!$E:$FI,2,FALSE)=0,"Vakuumierte Zipfel"),
IFERROR(IF(VLOOKUP(O1045,[1]Wurste!$B:$C,2,FALSE)=0,"Räucherwürste"),
IFERROR(IF(VLOOKUP(O1045,[1]Wurste!$E:$F,2,FALSE)=0,"URW/URGW Wurst"),
IFERROR(IF(VLOOKUP(O1045,[1]Wurste!$H:$I,2,FALSE)=0,"HF-Wurst Vegan"),
IFERROR(IF(VLOOKUP(O1045,[1]Wurste!$K:$L,2,FALSE)=0,"320er ohne Würste"),
IFERROR(IF(AND(OR(Abfalldokumentation!$A1045="BU3",Abfalldokumentation!$A1045="Verkauf"),Abfalldokumentation!$F1045="Schimmel",Abfalldokumentation!$G1045="keinen Abnehmer/kein Schälpersonal"),"Div. Zipfel, ES ohne Verwendung",VLOOKUP(Abfalldokumentation!$E1045,Produktgruppen!A:B,2,FALSE)),"-")))))))))))))))))))))))</f>
        <v>Qualitätssicherung</v>
      </c>
      <c r="E1045" s="76" t="str">
        <f>IFERROR(VLOOKUP(Abfalldokumentation!$O1045,Artikel!A:C,3,FALSE),Abfalldokumentation!$O1045)</f>
        <v>Laborproben</v>
      </c>
      <c r="F1045" s="76" t="str">
        <f>VLOOKUP(T1045,'Liste Gründe'!A:D,2,FALSE)</f>
        <v>Qualitätssicherung</v>
      </c>
      <c r="G1045" s="75" t="str">
        <f>IF(ISBLANK(V1045),VLOOKUP(Abfalldokumentation!$P1045,'Liste Gründe'!A:D,3,FALSE),V1045)</f>
        <v>Laborproben</v>
      </c>
      <c r="H1045" s="76" t="str">
        <f>IF(ISBLANK(Abfalldokumentation!$W1045),"-",Abfalldokumentation!$W1045)</f>
        <v>-</v>
      </c>
      <c r="I1045" s="76">
        <f t="shared" si="113"/>
        <v>41</v>
      </c>
      <c r="J1045" s="76" t="str">
        <f t="shared" si="114"/>
        <v>Produkte</v>
      </c>
      <c r="K1045" s="76" t="str">
        <f t="shared" si="115"/>
        <v>BUs</v>
      </c>
      <c r="L1045" s="76" t="str">
        <f t="shared" si="116"/>
        <v>Symptome</v>
      </c>
      <c r="M1045" s="76" t="str">
        <f>IFERROR(VLOOKUP(Abfalldokumentation!$O1045,Kennzahlen!S:V,3,FALSE)*Abfalldokumentation!$B1045,"0")</f>
        <v>0</v>
      </c>
      <c r="N1045" s="76" t="str">
        <f>IF(ISBLANK(Q1045),VLOOKUP(Abfalldokumentation!$O1045,'Linien - BU'!R:S,2,FALSE),Q1045)</f>
        <v>Labor</v>
      </c>
      <c r="O1045" s="77" t="str">
        <f t="shared" si="117"/>
        <v>Laborproben</v>
      </c>
      <c r="P1045" s="77">
        <f t="shared" si="118"/>
        <v>73</v>
      </c>
      <c r="Q1045" s="45" t="s">
        <v>199</v>
      </c>
      <c r="R1045" s="46" t="s">
        <v>200</v>
      </c>
      <c r="S1045" s="46">
        <v>147</v>
      </c>
      <c r="T1045" s="46">
        <v>73</v>
      </c>
      <c r="U1045" s="47">
        <v>44481</v>
      </c>
      <c r="V1045" s="48"/>
      <c r="W1045" s="46"/>
      <c r="X1045" s="50" t="str">
        <f>IFERROR(VLOOKUP(Abfalldokumentation!$R1045,Artikel!A:C,3,FALSE),Abfalldokumentation!$R1045)</f>
        <v>Laborproben</v>
      </c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</row>
    <row r="1046" spans="1:40" ht="30" hidden="1" customHeight="1" x14ac:dyDescent="0.25">
      <c r="A1046" s="78" t="str">
        <f>VLOOKUP(N1046,'Linien - BU'!A:B,2,FALSE)</f>
        <v>BU3</v>
      </c>
      <c r="B1046" s="79">
        <f t="shared" si="112"/>
        <v>333</v>
      </c>
      <c r="C1046" s="80">
        <f>Abfalldokumentation!$U1046</f>
        <v>44481</v>
      </c>
      <c r="D1046" s="69" t="str">
        <f>IFERROR(IF(VLOOKUP(O1046,'[1]Rohware 230'!$B:$C,2,FALSE)=0,"Rohware"),
IFERROR(IF(VLOOKUP(O1046,[1]Sammelnr.!$B:$C,2,FALSE)=0,"Sammelnr. ungeschält ABS"),
IFERROR(IF(VLOOKUP(O1046,[1]Sammelnr.!$E:$F,2,FALSE)=0,"Sammelnr. ungeschält VS"),
IFERROR(IF(VLOOKUP(O1046,[1]Sammelnr.!$H:$I,2,FALSE)=0,"Sammelnr. geschält"),
IFERROR(IF(VLOOKUP(O1046,[1]Offen!$B:$C,2,FALSE)=0,"Offen ungeschält ABS"),
IFERROR(IF(VLOOKUP(O1046,[1]Offen!$E:$F,2,FALSE)=0,"Offen ungeschält VOS"),
IFERROR(IF(VLOOKUP(O1046,[1]Offen!$H:$I,2,FALSE)=0,"Offen geschält RW"),
IFERROR(IF(VLOOKUP(O1046,[1]Offen!$K:$L,2,FALSE)=0,"Offen vegan"),
IFERROR(IF(VLOOKUP(O1046,[1]Offen!$N:$O,2,FALSE)=0,"Offen Zipfel"),
IFERROR(IF(VLOOKUP(O1046,[1]Offen!$Q:$R,2,FALSE)=0,"Offen Endstücke"),
IFERROR(IF(VLOOKUP(O1046,[1]Vakuumiert!$B:$C,2,FALSE)=0,"Vakuumierter VOS ungeschält"),
IFERROR(IF(VLOOKUP(O1046,[1]Vakuumiert!$E:$F,2,FALSE)=0,"Vakuumierter ABS ungeschält"),
IFERROR(IF(VLOOKUP(O1046,[1]Vakuumiert!$H:$I,2,FALSE)=0,"Vakuumierter VOS geschält"),
IFERROR(IF(VLOOKUP(O1046,[1]Vakuumiert!$K:$L,2,FALSE)=0,"Vakuumierter VOS vegan"),
IFERROR(IF(VLOOKUP(O1046,[1]Vakuumiert!$N:$O,2,FALSE)=0,"Vakuumierter VOS Zipfel"),
IFERROR(IF(VLOOKUP(O1046,[1]Vakuumiert!$Q:$R,2,FALSE)=0,"Vakuumiert geschält"),
IFERROR(IF(VLOOKUP(O1046,'[1]vakuumierte Fertigprodukte'!$B:$C,2,FALSE)=0,"Fertigprodukte"),
IFERROR(IF(VLOOKUP(O1046,'[1]vakuumierte Fertigprodukte'!$E:$FI,2,FALSE)=0,"Vakuumierte Zipfel"),
IFERROR(IF(VLOOKUP(O1046,[1]Wurste!$B:$C,2,FALSE)=0,"Räucherwürste"),
IFERROR(IF(VLOOKUP(O1046,[1]Wurste!$E:$F,2,FALSE)=0,"URW/URGW Wurst"),
IFERROR(IF(VLOOKUP(O1046,[1]Wurste!$H:$I,2,FALSE)=0,"HF-Wurst Vegan"),
IFERROR(IF(VLOOKUP(O1046,[1]Wurste!$K:$L,2,FALSE)=0,"320er ohne Würste"),
IFERROR(IF(AND(OR(Abfalldokumentation!$A1046="BU3",Abfalldokumentation!$A1046="Verkauf"),Abfalldokumentation!$F1046="Schimmel",Abfalldokumentation!$G1046="keinen Abnehmer/kein Schälpersonal"),"Div. Zipfel, ES ohne Verwendung",VLOOKUP(Abfalldokumentation!$E1046,Produktgruppen!A:B,2,FALSE)),"-")))))))))))))))))))))))</f>
        <v>Vorschmelz</v>
      </c>
      <c r="E1046" s="81" t="str">
        <f>IFERROR(VLOOKUP(Abfalldokumentation!$O1046,Artikel!A:C,3,FALSE),Abfalldokumentation!$O1046)</f>
        <v>Vorschmelz Diverses</v>
      </c>
      <c r="F1046" s="81" t="str">
        <f>VLOOKUP(T1046,'Liste Gründe'!A:D,2,FALSE)</f>
        <v>Schimmel</v>
      </c>
      <c r="G1046" s="80" t="str">
        <f>IF(ISBLANK(V1046),VLOOKUP(Abfalldokumentation!$P1046,'Liste Gründe'!A:D,3,FALSE),V1046)</f>
        <v>VOS &gt; Einsatz</v>
      </c>
      <c r="H1046" s="81" t="str">
        <f>IF(ISBLANK(Abfalldokumentation!$W1046),"-",Abfalldokumentation!$W1046)</f>
        <v>-</v>
      </c>
      <c r="I1046" s="81">
        <f t="shared" si="113"/>
        <v>41</v>
      </c>
      <c r="J1046" s="81" t="str">
        <f t="shared" si="114"/>
        <v>Produkte</v>
      </c>
      <c r="K1046" s="81" t="str">
        <f t="shared" si="115"/>
        <v>BUs</v>
      </c>
      <c r="L1046" s="81" t="str">
        <f t="shared" si="116"/>
        <v>Symptome</v>
      </c>
      <c r="M1046" s="81" t="str">
        <f>IFERROR(VLOOKUP(Abfalldokumentation!$O1046,Kennzahlen!S:V,3,FALSE)*Abfalldokumentation!$B1046,"0")</f>
        <v>0</v>
      </c>
      <c r="N1046" s="81" t="str">
        <f>IF(ISBLANK(Q1046),VLOOKUP(Abfalldokumentation!$O1046,'Linien - BU'!R:S,2,FALSE),Q1046)</f>
        <v>bu3</v>
      </c>
      <c r="O1046" s="77" t="str">
        <f t="shared" si="117"/>
        <v>Vorschmelz Diverses</v>
      </c>
      <c r="P1046" s="77">
        <f t="shared" si="118"/>
        <v>12</v>
      </c>
      <c r="Q1046" s="39" t="s">
        <v>319</v>
      </c>
      <c r="R1046" s="40" t="s">
        <v>56</v>
      </c>
      <c r="S1046" s="40">
        <v>333</v>
      </c>
      <c r="T1046" s="40">
        <v>12</v>
      </c>
      <c r="U1046" s="41">
        <v>44481</v>
      </c>
      <c r="V1046" s="42" t="s">
        <v>21</v>
      </c>
      <c r="W1046" s="40"/>
      <c r="X1046" s="44" t="str">
        <f>IFERROR(VLOOKUP(Abfalldokumentation!$R1046,Artikel!A:C,3,FALSE),Abfalldokumentation!$R1046)</f>
        <v>Vorschmelz Diverses</v>
      </c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</row>
    <row r="1047" spans="1:40" ht="30" hidden="1" customHeight="1" x14ac:dyDescent="0.25">
      <c r="A1047" s="73" t="str">
        <f>VLOOKUP(N1047,'Linien - BU'!A:B,2,FALSE)</f>
        <v>BU1</v>
      </c>
      <c r="B1047" s="74">
        <f t="shared" si="112"/>
        <v>50</v>
      </c>
      <c r="C1047" s="75">
        <f>Abfalldokumentation!$U1047</f>
        <v>44482</v>
      </c>
      <c r="D1047" s="69" t="str">
        <f>IFERROR(IF(VLOOKUP(O1047,'[1]Rohware 230'!$B:$C,2,FALSE)=0,"Rohware"),
IFERROR(IF(VLOOKUP(O1047,[1]Sammelnr.!$B:$C,2,FALSE)=0,"Sammelnr. ungeschält ABS"),
IFERROR(IF(VLOOKUP(O1047,[1]Sammelnr.!$E:$F,2,FALSE)=0,"Sammelnr. ungeschält VS"),
IFERROR(IF(VLOOKUP(O1047,[1]Sammelnr.!$H:$I,2,FALSE)=0,"Sammelnr. geschält"),
IFERROR(IF(VLOOKUP(O1047,[1]Offen!$B:$C,2,FALSE)=0,"Offen ungeschält ABS"),
IFERROR(IF(VLOOKUP(O1047,[1]Offen!$E:$F,2,FALSE)=0,"Offen ungeschält VOS"),
IFERROR(IF(VLOOKUP(O1047,[1]Offen!$H:$I,2,FALSE)=0,"Offen geschält RW"),
IFERROR(IF(VLOOKUP(O1047,[1]Offen!$K:$L,2,FALSE)=0,"Offen vegan"),
IFERROR(IF(VLOOKUP(O1047,[1]Offen!$N:$O,2,FALSE)=0,"Offen Zipfel"),
IFERROR(IF(VLOOKUP(O1047,[1]Offen!$Q:$R,2,FALSE)=0,"Offen Endstücke"),
IFERROR(IF(VLOOKUP(O1047,[1]Vakuumiert!$B:$C,2,FALSE)=0,"Vakuumierter VOS ungeschält"),
IFERROR(IF(VLOOKUP(O1047,[1]Vakuumiert!$E:$F,2,FALSE)=0,"Vakuumierter ABS ungeschält"),
IFERROR(IF(VLOOKUP(O1047,[1]Vakuumiert!$H:$I,2,FALSE)=0,"Vakuumierter VOS geschält"),
IFERROR(IF(VLOOKUP(O1047,[1]Vakuumiert!$K:$L,2,FALSE)=0,"Vakuumierter VOS vegan"),
IFERROR(IF(VLOOKUP(O1047,[1]Vakuumiert!$N:$O,2,FALSE)=0,"Vakuumierter VOS Zipfel"),
IFERROR(IF(VLOOKUP(O1047,[1]Vakuumiert!$Q:$R,2,FALSE)=0,"Vakuumiert geschält"),
IFERROR(IF(VLOOKUP(O1047,'[1]vakuumierte Fertigprodukte'!$B:$C,2,FALSE)=0,"Fertigprodukte"),
IFERROR(IF(VLOOKUP(O1047,'[1]vakuumierte Fertigprodukte'!$E:$FI,2,FALSE)=0,"Vakuumierte Zipfel"),
IFERROR(IF(VLOOKUP(O1047,[1]Wurste!$B:$C,2,FALSE)=0,"Räucherwürste"),
IFERROR(IF(VLOOKUP(O1047,[1]Wurste!$E:$F,2,FALSE)=0,"URW/URGW Wurst"),
IFERROR(IF(VLOOKUP(O1047,[1]Wurste!$H:$I,2,FALSE)=0,"HF-Wurst Vegan"),
IFERROR(IF(VLOOKUP(O1047,[1]Wurste!$K:$L,2,FALSE)=0,"320er ohne Würste"),
IFERROR(IF(AND(OR(Abfalldokumentation!$A1047="BU3",Abfalldokumentation!$A1047="Verkauf"),Abfalldokumentation!$F1047="Schimmel",Abfalldokumentation!$G1047="keinen Abnehmer/kein Schälpersonal"),"Div. Zipfel, ES ohne Verwendung",VLOOKUP(Abfalldokumentation!$E1047,Produktgruppen!A:B,2,FALSE)),"-")))))))))))))))))))))))</f>
        <v>Rohware</v>
      </c>
      <c r="E1047" s="76" t="str">
        <f>IFERROR(VLOOKUP(Abfalldokumentation!$O1047,Artikel!A:C,3,FALSE),Abfalldokumentation!$O1047)</f>
        <v>Konzentrat in Würsten 1</v>
      </c>
      <c r="F1047" s="76" t="str">
        <f>VLOOKUP(T1047,'Liste Gründe'!A:D,2,FALSE)</f>
        <v>Linienbezogen</v>
      </c>
      <c r="G1047" s="75" t="str">
        <f>IF(ISBLANK(V1047),VLOOKUP(Abfalldokumentation!$P1047,'Liste Gründe'!A:D,3,FALSE),V1047)</f>
        <v>Darm geplatzt</v>
      </c>
      <c r="H1047" s="76" t="str">
        <f>IF(ISBLANK(Abfalldokumentation!$W1047),"-",Abfalldokumentation!$W1047)</f>
        <v>-</v>
      </c>
      <c r="I1047" s="76">
        <f t="shared" si="113"/>
        <v>41</v>
      </c>
      <c r="J1047" s="76" t="str">
        <f t="shared" si="114"/>
        <v>Produkte</v>
      </c>
      <c r="K1047" s="76" t="str">
        <f t="shared" si="115"/>
        <v>BUs</v>
      </c>
      <c r="L1047" s="76" t="str">
        <f t="shared" si="116"/>
        <v>Symptome</v>
      </c>
      <c r="M1047" s="76" t="str">
        <f>IFERROR(VLOOKUP(Abfalldokumentation!$O1047,Kennzahlen!S:V,3,FALSE)*Abfalldokumentation!$B1047,"0")</f>
        <v>0</v>
      </c>
      <c r="N1047" s="76" t="str">
        <f>IF(ISBLANK(Q1047),VLOOKUP(Abfalldokumentation!$O1047,'Linien - BU'!R:S,2,FALSE),Q1047)</f>
        <v>Abfüllung</v>
      </c>
      <c r="O1047" s="77">
        <f t="shared" si="117"/>
        <v>24000493</v>
      </c>
      <c r="P1047" s="77">
        <f t="shared" si="118"/>
        <v>34</v>
      </c>
      <c r="Q1047" s="45" t="s">
        <v>180</v>
      </c>
      <c r="R1047" s="46">
        <v>24000493</v>
      </c>
      <c r="S1047" s="46">
        <v>50</v>
      </c>
      <c r="T1047" s="46">
        <v>34</v>
      </c>
      <c r="U1047" s="47">
        <v>44482</v>
      </c>
      <c r="V1047" s="48"/>
      <c r="W1047" s="46"/>
      <c r="X1047" s="50" t="str">
        <f>IFERROR(VLOOKUP(Abfalldokumentation!$R1047,Artikel!A:C,3,FALSE),Abfalldokumentation!$R1047)</f>
        <v>Konzentrat in Würsten 1</v>
      </c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</row>
    <row r="1048" spans="1:40" ht="30" hidden="1" customHeight="1" x14ac:dyDescent="0.25">
      <c r="A1048" s="78" t="str">
        <f>VLOOKUP(N1048,'Linien - BU'!A:B,2,FALSE)</f>
        <v>BU3</v>
      </c>
      <c r="B1048" s="79">
        <f t="shared" si="112"/>
        <v>20</v>
      </c>
      <c r="C1048" s="80">
        <f>Abfalldokumentation!$U1048</f>
        <v>44482</v>
      </c>
      <c r="D1048" s="69" t="str">
        <f>IFERROR(IF(VLOOKUP(O1048,'[1]Rohware 230'!$B:$C,2,FALSE)=0,"Rohware"),
IFERROR(IF(VLOOKUP(O1048,[1]Sammelnr.!$B:$C,2,FALSE)=0,"Sammelnr. ungeschält ABS"),
IFERROR(IF(VLOOKUP(O1048,[1]Sammelnr.!$E:$F,2,FALSE)=0,"Sammelnr. ungeschält VS"),
IFERROR(IF(VLOOKUP(O1048,[1]Sammelnr.!$H:$I,2,FALSE)=0,"Sammelnr. geschält"),
IFERROR(IF(VLOOKUP(O1048,[1]Offen!$B:$C,2,FALSE)=0,"Offen ungeschält ABS"),
IFERROR(IF(VLOOKUP(O1048,[1]Offen!$E:$F,2,FALSE)=0,"Offen ungeschält VOS"),
IFERROR(IF(VLOOKUP(O1048,[1]Offen!$H:$I,2,FALSE)=0,"Offen geschält RW"),
IFERROR(IF(VLOOKUP(O1048,[1]Offen!$K:$L,2,FALSE)=0,"Offen vegan"),
IFERROR(IF(VLOOKUP(O1048,[1]Offen!$N:$O,2,FALSE)=0,"Offen Zipfel"),
IFERROR(IF(VLOOKUP(O1048,[1]Offen!$Q:$R,2,FALSE)=0,"Offen Endstücke"),
IFERROR(IF(VLOOKUP(O1048,[1]Vakuumiert!$B:$C,2,FALSE)=0,"Vakuumierter VOS ungeschält"),
IFERROR(IF(VLOOKUP(O1048,[1]Vakuumiert!$E:$F,2,FALSE)=0,"Vakuumierter ABS ungeschält"),
IFERROR(IF(VLOOKUP(O1048,[1]Vakuumiert!$H:$I,2,FALSE)=0,"Vakuumierter VOS geschält"),
IFERROR(IF(VLOOKUP(O1048,[1]Vakuumiert!$K:$L,2,FALSE)=0,"Vakuumierter VOS vegan"),
IFERROR(IF(VLOOKUP(O1048,[1]Vakuumiert!$N:$O,2,FALSE)=0,"Vakuumierter VOS Zipfel"),
IFERROR(IF(VLOOKUP(O1048,[1]Vakuumiert!$Q:$R,2,FALSE)=0,"Vakuumiert geschält"),
IFERROR(IF(VLOOKUP(O1048,'[1]vakuumierte Fertigprodukte'!$B:$C,2,FALSE)=0,"Fertigprodukte"),
IFERROR(IF(VLOOKUP(O1048,'[1]vakuumierte Fertigprodukte'!$E:$FI,2,FALSE)=0,"Vakuumierte Zipfel"),
IFERROR(IF(VLOOKUP(O1048,[1]Wurste!$B:$C,2,FALSE)=0,"Räucherwürste"),
IFERROR(IF(VLOOKUP(O1048,[1]Wurste!$E:$F,2,FALSE)=0,"URW/URGW Wurst"),
IFERROR(IF(VLOOKUP(O1048,[1]Wurste!$H:$I,2,FALSE)=0,"HF-Wurst Vegan"),
IFERROR(IF(VLOOKUP(O1048,[1]Wurste!$K:$L,2,FALSE)=0,"320er ohne Würste"),
IFERROR(IF(AND(OR(Abfalldokumentation!$A1048="BU3",Abfalldokumentation!$A1048="Verkauf"),Abfalldokumentation!$F1048="Schimmel",Abfalldokumentation!$G1048="keinen Abnehmer/kein Schälpersonal"),"Div. Zipfel, ES ohne Verwendung",VLOOKUP(Abfalldokumentation!$E1048,Produktgruppen!A:B,2,FALSE)),"-")))))))))))))))))))))))</f>
        <v>Vorschmelz</v>
      </c>
      <c r="E1048" s="81" t="str">
        <f>IFERROR(VLOOKUP(Abfalldokumentation!$O1048,Artikel!A:C,3,FALSE),Abfalldokumentation!$O1048)</f>
        <v>VOS Räucher Schinken</v>
      </c>
      <c r="F1048" s="81" t="str">
        <f>VLOOKUP(T1048,'Liste Gründe'!A:D,2,FALSE)</f>
        <v>Schimmel</v>
      </c>
      <c r="G1048" s="80" t="str">
        <f>IF(ISBLANK(V1048),VLOOKUP(Abfalldokumentation!$P1048,'Liste Gründe'!A:D,3,FALSE),V1048)</f>
        <v>VOS &gt; Einsatz</v>
      </c>
      <c r="H1048" s="81" t="str">
        <f>IF(ISBLANK(Abfalldokumentation!$W1048),"-",Abfalldokumentation!$W1048)</f>
        <v>-</v>
      </c>
      <c r="I1048" s="81">
        <f t="shared" si="113"/>
        <v>41</v>
      </c>
      <c r="J1048" s="81" t="str">
        <f t="shared" si="114"/>
        <v>Produkte</v>
      </c>
      <c r="K1048" s="81" t="str">
        <f t="shared" si="115"/>
        <v>BUs</v>
      </c>
      <c r="L1048" s="81" t="str">
        <f t="shared" si="116"/>
        <v>Symptome</v>
      </c>
      <c r="M1048" s="81">
        <f>IFERROR(VLOOKUP(Abfalldokumentation!$O1048,Kennzahlen!S:V,3,FALSE)*Abfalldokumentation!$B1048,"0")</f>
        <v>10</v>
      </c>
      <c r="N1048" s="81" t="str">
        <f>IF(ISBLANK(Q1048),VLOOKUP(Abfalldokumentation!$O1048,'Linien - BU'!R:S,2,FALSE),Q1048)</f>
        <v>WVP</v>
      </c>
      <c r="O1048" s="77">
        <f t="shared" si="117"/>
        <v>29500490</v>
      </c>
      <c r="P1048" s="77">
        <f t="shared" si="118"/>
        <v>12</v>
      </c>
      <c r="Q1048" s="39" t="s">
        <v>209</v>
      </c>
      <c r="R1048" s="40">
        <v>29500490</v>
      </c>
      <c r="S1048" s="40">
        <v>20</v>
      </c>
      <c r="T1048" s="40">
        <v>12</v>
      </c>
      <c r="U1048" s="41">
        <v>44482</v>
      </c>
      <c r="V1048" s="42" t="s">
        <v>21</v>
      </c>
      <c r="W1048" s="40"/>
      <c r="X1048" s="44" t="str">
        <f>IFERROR(VLOOKUP(Abfalldokumentation!$R1048,Artikel!A:C,3,FALSE),Abfalldokumentation!$R1048)</f>
        <v>VOS Räucher Schinken</v>
      </c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</row>
    <row r="1049" spans="1:40" ht="30" hidden="1" customHeight="1" x14ac:dyDescent="0.25">
      <c r="A1049" s="73" t="str">
        <f>VLOOKUP(N1049,'Linien - BU'!A:B,2,FALSE)</f>
        <v>BU1</v>
      </c>
      <c r="B1049" s="74">
        <f t="shared" si="112"/>
        <v>19</v>
      </c>
      <c r="C1049" s="75">
        <f>Abfalldokumentation!$U1049</f>
        <v>44482</v>
      </c>
      <c r="D1049" s="69" t="str">
        <f>IFERROR(IF(VLOOKUP(O1049,'[1]Rohware 230'!$B:$C,2,FALSE)=0,"Rohware"),
IFERROR(IF(VLOOKUP(O1049,[1]Sammelnr.!$B:$C,2,FALSE)=0,"Sammelnr. ungeschält ABS"),
IFERROR(IF(VLOOKUP(O1049,[1]Sammelnr.!$E:$F,2,FALSE)=0,"Sammelnr. ungeschält VS"),
IFERROR(IF(VLOOKUP(O1049,[1]Sammelnr.!$H:$I,2,FALSE)=0,"Sammelnr. geschält"),
IFERROR(IF(VLOOKUP(O1049,[1]Offen!$B:$C,2,FALSE)=0,"Offen ungeschält ABS"),
IFERROR(IF(VLOOKUP(O1049,[1]Offen!$E:$F,2,FALSE)=0,"Offen ungeschält VOS"),
IFERROR(IF(VLOOKUP(O1049,[1]Offen!$H:$I,2,FALSE)=0,"Offen geschält RW"),
IFERROR(IF(VLOOKUP(O1049,[1]Offen!$K:$L,2,FALSE)=0,"Offen vegan"),
IFERROR(IF(VLOOKUP(O1049,[1]Offen!$N:$O,2,FALSE)=0,"Offen Zipfel"),
IFERROR(IF(VLOOKUP(O1049,[1]Offen!$Q:$R,2,FALSE)=0,"Offen Endstücke"),
IFERROR(IF(VLOOKUP(O1049,[1]Vakuumiert!$B:$C,2,FALSE)=0,"Vakuumierter VOS ungeschält"),
IFERROR(IF(VLOOKUP(O1049,[1]Vakuumiert!$E:$F,2,FALSE)=0,"Vakuumierter ABS ungeschält"),
IFERROR(IF(VLOOKUP(O1049,[1]Vakuumiert!$H:$I,2,FALSE)=0,"Vakuumierter VOS geschält"),
IFERROR(IF(VLOOKUP(O1049,[1]Vakuumiert!$K:$L,2,FALSE)=0,"Vakuumierter VOS vegan"),
IFERROR(IF(VLOOKUP(O1049,[1]Vakuumiert!$N:$O,2,FALSE)=0,"Vakuumierter VOS Zipfel"),
IFERROR(IF(VLOOKUP(O1049,[1]Vakuumiert!$Q:$R,2,FALSE)=0,"Vakuumiert geschält"),
IFERROR(IF(VLOOKUP(O1049,'[1]vakuumierte Fertigprodukte'!$B:$C,2,FALSE)=0,"Fertigprodukte"),
IFERROR(IF(VLOOKUP(O1049,'[1]vakuumierte Fertigprodukte'!$E:$FI,2,FALSE)=0,"Vakuumierte Zipfel"),
IFERROR(IF(VLOOKUP(O1049,[1]Wurste!$B:$C,2,FALSE)=0,"Räucherwürste"),
IFERROR(IF(VLOOKUP(O1049,[1]Wurste!$E:$F,2,FALSE)=0,"URW/URGW Wurst"),
IFERROR(IF(VLOOKUP(O1049,[1]Wurste!$H:$I,2,FALSE)=0,"HF-Wurst Vegan"),
IFERROR(IF(VLOOKUP(O1049,[1]Wurste!$K:$L,2,FALSE)=0,"320er ohne Würste"),
IFERROR(IF(AND(OR(Abfalldokumentation!$A1049="BU3",Abfalldokumentation!$A1049="Verkauf"),Abfalldokumentation!$F1049="Schimmel",Abfalldokumentation!$G1049="keinen Abnehmer/kein Schälpersonal"),"Div. Zipfel, ES ohne Verwendung",VLOOKUP(Abfalldokumentation!$E1049,Produktgruppen!A:B,2,FALSE)),"-")))))))))))))))))))))))</f>
        <v>Vorschmelz</v>
      </c>
      <c r="E1049" s="76" t="str">
        <f>IFERROR(VLOOKUP(Abfalldokumentation!$O1049,Artikel!A:C,3,FALSE),Abfalldokumentation!$O1049)</f>
        <v>VOS-ABS ENTSORGUNG</v>
      </c>
      <c r="F1049" s="76" t="str">
        <f>VLOOKUP(T1049,'Liste Gründe'!A:D,2,FALSE)</f>
        <v>Rest</v>
      </c>
      <c r="G1049" s="75" t="str">
        <f>IF(ISBLANK(V1049),VLOOKUP(Abfalldokumentation!$P1049,'Liste Gründe'!A:D,3,FALSE),V1049)</f>
        <v>geschälte Rinde</v>
      </c>
      <c r="H1049" s="76" t="str">
        <f>IF(ISBLANK(Abfalldokumentation!$W1049),"-",Abfalldokumentation!$W1049)</f>
        <v>-</v>
      </c>
      <c r="I1049" s="76">
        <f t="shared" si="113"/>
        <v>41</v>
      </c>
      <c r="J1049" s="76" t="str">
        <f t="shared" si="114"/>
        <v>Produkte</v>
      </c>
      <c r="K1049" s="76" t="str">
        <f t="shared" si="115"/>
        <v>BUs</v>
      </c>
      <c r="L1049" s="76" t="str">
        <f t="shared" si="116"/>
        <v>Symptome</v>
      </c>
      <c r="M1049" s="76">
        <f>IFERROR(VLOOKUP(Abfalldokumentation!$O1049,Kennzahlen!S:V,3,FALSE)*Abfalldokumentation!$B1049,"0")</f>
        <v>0.19</v>
      </c>
      <c r="N1049" s="76" t="str">
        <f>IF(ISBLANK(Q1049),VLOOKUP(Abfalldokumentation!$O1049,'Linien - BU'!R:S,2,FALSE),Q1049)</f>
        <v>RWV</v>
      </c>
      <c r="O1049" s="77">
        <f t="shared" si="117"/>
        <v>29500917</v>
      </c>
      <c r="P1049" s="77">
        <f t="shared" si="118"/>
        <v>60</v>
      </c>
      <c r="Q1049" s="45" t="s">
        <v>202</v>
      </c>
      <c r="R1049" s="46">
        <v>29500917</v>
      </c>
      <c r="S1049" s="46">
        <v>19</v>
      </c>
      <c r="T1049" s="46">
        <v>60</v>
      </c>
      <c r="U1049" s="47">
        <v>44482</v>
      </c>
      <c r="V1049" s="48"/>
      <c r="W1049" s="46"/>
      <c r="X1049" s="50" t="str">
        <f>IFERROR(VLOOKUP(Abfalldokumentation!$R1049,Artikel!A:C,3,FALSE),Abfalldokumentation!$R1049)</f>
        <v>VOS-ABS ENTSORGUNG</v>
      </c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</row>
    <row r="1050" spans="1:40" ht="30" hidden="1" customHeight="1" x14ac:dyDescent="0.25">
      <c r="A1050" s="78" t="str">
        <f>VLOOKUP(N1050,'Linien - BU'!A:B,2,FALSE)</f>
        <v>BU1</v>
      </c>
      <c r="B1050" s="79">
        <f t="shared" si="112"/>
        <v>8</v>
      </c>
      <c r="C1050" s="80">
        <f>Abfalldokumentation!$U1050</f>
        <v>44482</v>
      </c>
      <c r="D1050" s="69" t="str">
        <f>IFERROR(IF(VLOOKUP(O1050,'[1]Rohware 230'!$B:$C,2,FALSE)=0,"Rohware"),
IFERROR(IF(VLOOKUP(O1050,[1]Sammelnr.!$B:$C,2,FALSE)=0,"Sammelnr. ungeschält ABS"),
IFERROR(IF(VLOOKUP(O1050,[1]Sammelnr.!$E:$F,2,FALSE)=0,"Sammelnr. ungeschält VS"),
IFERROR(IF(VLOOKUP(O1050,[1]Sammelnr.!$H:$I,2,FALSE)=0,"Sammelnr. geschält"),
IFERROR(IF(VLOOKUP(O1050,[1]Offen!$B:$C,2,FALSE)=0,"Offen ungeschält ABS"),
IFERROR(IF(VLOOKUP(O1050,[1]Offen!$E:$F,2,FALSE)=0,"Offen ungeschält VOS"),
IFERROR(IF(VLOOKUP(O1050,[1]Offen!$H:$I,2,FALSE)=0,"Offen geschält RW"),
IFERROR(IF(VLOOKUP(O1050,[1]Offen!$K:$L,2,FALSE)=0,"Offen vegan"),
IFERROR(IF(VLOOKUP(O1050,[1]Offen!$N:$O,2,FALSE)=0,"Offen Zipfel"),
IFERROR(IF(VLOOKUP(O1050,[1]Offen!$Q:$R,2,FALSE)=0,"Offen Endstücke"),
IFERROR(IF(VLOOKUP(O1050,[1]Vakuumiert!$B:$C,2,FALSE)=0,"Vakuumierter VOS ungeschält"),
IFERROR(IF(VLOOKUP(O1050,[1]Vakuumiert!$E:$F,2,FALSE)=0,"Vakuumierter ABS ungeschält"),
IFERROR(IF(VLOOKUP(O1050,[1]Vakuumiert!$H:$I,2,FALSE)=0,"Vakuumierter VOS geschält"),
IFERROR(IF(VLOOKUP(O1050,[1]Vakuumiert!$K:$L,2,FALSE)=0,"Vakuumierter VOS vegan"),
IFERROR(IF(VLOOKUP(O1050,[1]Vakuumiert!$N:$O,2,FALSE)=0,"Vakuumierter VOS Zipfel"),
IFERROR(IF(VLOOKUP(O1050,[1]Vakuumiert!$Q:$R,2,FALSE)=0,"Vakuumiert geschält"),
IFERROR(IF(VLOOKUP(O1050,'[1]vakuumierte Fertigprodukte'!$B:$C,2,FALSE)=0,"Fertigprodukte"),
IFERROR(IF(VLOOKUP(O1050,'[1]vakuumierte Fertigprodukte'!$E:$FI,2,FALSE)=0,"Vakuumierte Zipfel"),
IFERROR(IF(VLOOKUP(O1050,[1]Wurste!$B:$C,2,FALSE)=0,"Räucherwürste"),
IFERROR(IF(VLOOKUP(O1050,[1]Wurste!$E:$F,2,FALSE)=0,"URW/URGW Wurst"),
IFERROR(IF(VLOOKUP(O1050,[1]Wurste!$H:$I,2,FALSE)=0,"HF-Wurst Vegan"),
IFERROR(IF(VLOOKUP(O1050,[1]Wurste!$K:$L,2,FALSE)=0,"320er ohne Würste"),
IFERROR(IF(AND(OR(Abfalldokumentation!$A1050="BU3",Abfalldokumentation!$A1050="Verkauf"),Abfalldokumentation!$F1050="Schimmel",Abfalldokumentation!$G1050="keinen Abnehmer/kein Schälpersonal"),"Div. Zipfel, ES ohne Verwendung",VLOOKUP(Abfalldokumentation!$E1050,Produktgruppen!A:B,2,FALSE)),"-")))))))))))))))))))))))</f>
        <v>Vorschmelz</v>
      </c>
      <c r="E1050" s="81" t="str">
        <f>IFERROR(VLOOKUP(Abfalldokumentation!$O1050,Artikel!A:C,3,FALSE),Abfalldokumentation!$O1050)</f>
        <v>VOS-ABS ENTSORGUNG</v>
      </c>
      <c r="F1050" s="81" t="str">
        <f>VLOOKUP(T1050,'Liste Gründe'!A:D,2,FALSE)</f>
        <v>Rest</v>
      </c>
      <c r="G1050" s="80" t="str">
        <f>IF(ISBLANK(V1050),VLOOKUP(Abfalldokumentation!$P1050,'Liste Gründe'!A:D,3,FALSE),V1050)</f>
        <v>geschälte Rinde</v>
      </c>
      <c r="H1050" s="81" t="str">
        <f>IF(ISBLANK(Abfalldokumentation!$W1050),"-",Abfalldokumentation!$W1050)</f>
        <v>-</v>
      </c>
      <c r="I1050" s="81">
        <f t="shared" si="113"/>
        <v>41</v>
      </c>
      <c r="J1050" s="81" t="str">
        <f t="shared" si="114"/>
        <v>Produkte</v>
      </c>
      <c r="K1050" s="81" t="str">
        <f t="shared" si="115"/>
        <v>BUs</v>
      </c>
      <c r="L1050" s="81" t="str">
        <f t="shared" si="116"/>
        <v>Symptome</v>
      </c>
      <c r="M1050" s="81">
        <f>IFERROR(VLOOKUP(Abfalldokumentation!$O1050,Kennzahlen!S:V,3,FALSE)*Abfalldokumentation!$B1050,"0")</f>
        <v>0.08</v>
      </c>
      <c r="N1050" s="81" t="str">
        <f>IF(ISBLANK(Q1050),VLOOKUP(Abfalldokumentation!$O1050,'Linien - BU'!R:S,2,FALSE),Q1050)</f>
        <v>RWV</v>
      </c>
      <c r="O1050" s="77">
        <f t="shared" si="117"/>
        <v>29500917</v>
      </c>
      <c r="P1050" s="77">
        <f t="shared" si="118"/>
        <v>60</v>
      </c>
      <c r="Q1050" s="39" t="s">
        <v>202</v>
      </c>
      <c r="R1050" s="40">
        <v>29500917</v>
      </c>
      <c r="S1050" s="40">
        <v>8</v>
      </c>
      <c r="T1050" s="40">
        <v>60</v>
      </c>
      <c r="U1050" s="41">
        <v>44482</v>
      </c>
      <c r="V1050" s="42"/>
      <c r="W1050" s="40"/>
      <c r="X1050" s="44" t="str">
        <f>IFERROR(VLOOKUP(Abfalldokumentation!$R1050,Artikel!A:C,3,FALSE),Abfalldokumentation!$R1050)</f>
        <v>VOS-ABS ENTSORGUNG</v>
      </c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</row>
    <row r="1051" spans="1:40" ht="30" hidden="1" customHeight="1" x14ac:dyDescent="0.25">
      <c r="A1051" s="73" t="str">
        <f>VLOOKUP(N1051,'Linien - BU'!A:B,2,FALSE)</f>
        <v>BU1</v>
      </c>
      <c r="B1051" s="74">
        <f t="shared" si="112"/>
        <v>25</v>
      </c>
      <c r="C1051" s="75">
        <f>Abfalldokumentation!$U1051</f>
        <v>44482</v>
      </c>
      <c r="D1051" s="69" t="str">
        <f>IFERROR(IF(VLOOKUP(O1051,'[1]Rohware 230'!$B:$C,2,FALSE)=0,"Rohware"),
IFERROR(IF(VLOOKUP(O1051,[1]Sammelnr.!$B:$C,2,FALSE)=0,"Sammelnr. ungeschält ABS"),
IFERROR(IF(VLOOKUP(O1051,[1]Sammelnr.!$E:$F,2,FALSE)=0,"Sammelnr. ungeschält VS"),
IFERROR(IF(VLOOKUP(O1051,[1]Sammelnr.!$H:$I,2,FALSE)=0,"Sammelnr. geschält"),
IFERROR(IF(VLOOKUP(O1051,[1]Offen!$B:$C,2,FALSE)=0,"Offen ungeschält ABS"),
IFERROR(IF(VLOOKUP(O1051,[1]Offen!$E:$F,2,FALSE)=0,"Offen ungeschält VOS"),
IFERROR(IF(VLOOKUP(O1051,[1]Offen!$H:$I,2,FALSE)=0,"Offen geschält RW"),
IFERROR(IF(VLOOKUP(O1051,[1]Offen!$K:$L,2,FALSE)=0,"Offen vegan"),
IFERROR(IF(VLOOKUP(O1051,[1]Offen!$N:$O,2,FALSE)=0,"Offen Zipfel"),
IFERROR(IF(VLOOKUP(O1051,[1]Offen!$Q:$R,2,FALSE)=0,"Offen Endstücke"),
IFERROR(IF(VLOOKUP(O1051,[1]Vakuumiert!$B:$C,2,FALSE)=0,"Vakuumierter VOS ungeschält"),
IFERROR(IF(VLOOKUP(O1051,[1]Vakuumiert!$E:$F,2,FALSE)=0,"Vakuumierter ABS ungeschält"),
IFERROR(IF(VLOOKUP(O1051,[1]Vakuumiert!$H:$I,2,FALSE)=0,"Vakuumierter VOS geschält"),
IFERROR(IF(VLOOKUP(O1051,[1]Vakuumiert!$K:$L,2,FALSE)=0,"Vakuumierter VOS vegan"),
IFERROR(IF(VLOOKUP(O1051,[1]Vakuumiert!$N:$O,2,FALSE)=0,"Vakuumierter VOS Zipfel"),
IFERROR(IF(VLOOKUP(O1051,[1]Vakuumiert!$Q:$R,2,FALSE)=0,"Vakuumiert geschält"),
IFERROR(IF(VLOOKUP(O1051,'[1]vakuumierte Fertigprodukte'!$B:$C,2,FALSE)=0,"Fertigprodukte"),
IFERROR(IF(VLOOKUP(O1051,'[1]vakuumierte Fertigprodukte'!$E:$FI,2,FALSE)=0,"Vakuumierte Zipfel"),
IFERROR(IF(VLOOKUP(O1051,[1]Wurste!$B:$C,2,FALSE)=0,"Räucherwürste"),
IFERROR(IF(VLOOKUP(O1051,[1]Wurste!$E:$F,2,FALSE)=0,"URW/URGW Wurst"),
IFERROR(IF(VLOOKUP(O1051,[1]Wurste!$H:$I,2,FALSE)=0,"HF-Wurst Vegan"),
IFERROR(IF(VLOOKUP(O1051,[1]Wurste!$K:$L,2,FALSE)=0,"320er ohne Würste"),
IFERROR(IF(AND(OR(Abfalldokumentation!$A1051="BU3",Abfalldokumentation!$A1051="Verkauf"),Abfalldokumentation!$F1051="Schimmel",Abfalldokumentation!$G1051="keinen Abnehmer/kein Schälpersonal"),"Div. Zipfel, ES ohne Verwendung",VLOOKUP(Abfalldokumentation!$E1051,Produktgruppen!A:B,2,FALSE)),"-")))))))))))))))))))))))</f>
        <v>ganze Würste</v>
      </c>
      <c r="E1051" s="76" t="str">
        <f>IFERROR(VLOOKUP(Abfalldokumentation!$O1051,Artikel!A:C,3,FALSE),Abfalldokumentation!$O1051)</f>
        <v>Würste 6700g Schinken R</v>
      </c>
      <c r="F1051" s="76" t="str">
        <f>VLOOKUP(T1051,'Liste Gründe'!A:D,2,FALSE)</f>
        <v>Rest</v>
      </c>
      <c r="G1051" s="75" t="str">
        <f>IF(ISBLANK(V1051),VLOOKUP(Abfalldokumentation!$P1051,'Liste Gründe'!A:D,3,FALSE),V1051)</f>
        <v>Metall</v>
      </c>
      <c r="H1051" s="76" t="str">
        <f>IF(ISBLANK(Abfalldokumentation!$W1051),"-",Abfalldokumentation!$W1051)</f>
        <v>-</v>
      </c>
      <c r="I1051" s="76">
        <f t="shared" si="113"/>
        <v>41</v>
      </c>
      <c r="J1051" s="76" t="str">
        <f t="shared" si="114"/>
        <v>Produkte</v>
      </c>
      <c r="K1051" s="76" t="str">
        <f t="shared" si="115"/>
        <v>BUs</v>
      </c>
      <c r="L1051" s="76" t="str">
        <f t="shared" si="116"/>
        <v>Symptome</v>
      </c>
      <c r="M1051" s="76" t="str">
        <f>IFERROR(VLOOKUP(Abfalldokumentation!$O1051,Kennzahlen!S:V,3,FALSE)*Abfalldokumentation!$B1051,"0")</f>
        <v>0</v>
      </c>
      <c r="N1051" s="76" t="str">
        <f>IF(ISBLANK(Q1051),VLOOKUP(Abfalldokumentation!$O1051,'Linien - BU'!R:S,2,FALSE),Q1051)</f>
        <v>Abfüllung</v>
      </c>
      <c r="O1051" s="77">
        <f t="shared" si="117"/>
        <v>32000022</v>
      </c>
      <c r="P1051" s="77">
        <f t="shared" si="118"/>
        <v>40</v>
      </c>
      <c r="Q1051" s="45" t="s">
        <v>180</v>
      </c>
      <c r="R1051" s="46">
        <v>32000022</v>
      </c>
      <c r="S1051" s="46">
        <v>25</v>
      </c>
      <c r="T1051" s="46">
        <v>40</v>
      </c>
      <c r="U1051" s="47">
        <v>44482</v>
      </c>
      <c r="V1051" s="48"/>
      <c r="W1051" s="46"/>
      <c r="X1051" s="50" t="str">
        <f>IFERROR(VLOOKUP(Abfalldokumentation!$R1051,Artikel!A:C,3,FALSE),Abfalldokumentation!$R1051)</f>
        <v>Würste 6700g Schinken R</v>
      </c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</row>
    <row r="1052" spans="1:40" ht="30" hidden="1" customHeight="1" x14ac:dyDescent="0.25">
      <c r="A1052" s="78" t="str">
        <f>VLOOKUP(N1052,'Linien - BU'!A:B,2,FALSE)</f>
        <v>BU1</v>
      </c>
      <c r="B1052" s="79">
        <f t="shared" si="112"/>
        <v>25</v>
      </c>
      <c r="C1052" s="80">
        <f>Abfalldokumentation!$U1052</f>
        <v>44482</v>
      </c>
      <c r="D1052" s="69" t="str">
        <f>IFERROR(IF(VLOOKUP(O1052,'[1]Rohware 230'!$B:$C,2,FALSE)=0,"Rohware"),
IFERROR(IF(VLOOKUP(O1052,[1]Sammelnr.!$B:$C,2,FALSE)=0,"Sammelnr. ungeschält ABS"),
IFERROR(IF(VLOOKUP(O1052,[1]Sammelnr.!$E:$F,2,FALSE)=0,"Sammelnr. ungeschält VS"),
IFERROR(IF(VLOOKUP(O1052,[1]Sammelnr.!$H:$I,2,FALSE)=0,"Sammelnr. geschält"),
IFERROR(IF(VLOOKUP(O1052,[1]Offen!$B:$C,2,FALSE)=0,"Offen ungeschält ABS"),
IFERROR(IF(VLOOKUP(O1052,[1]Offen!$E:$F,2,FALSE)=0,"Offen ungeschält VOS"),
IFERROR(IF(VLOOKUP(O1052,[1]Offen!$H:$I,2,FALSE)=0,"Offen geschält RW"),
IFERROR(IF(VLOOKUP(O1052,[1]Offen!$K:$L,2,FALSE)=0,"Offen vegan"),
IFERROR(IF(VLOOKUP(O1052,[1]Offen!$N:$O,2,FALSE)=0,"Offen Zipfel"),
IFERROR(IF(VLOOKUP(O1052,[1]Offen!$Q:$R,2,FALSE)=0,"Offen Endstücke"),
IFERROR(IF(VLOOKUP(O1052,[1]Vakuumiert!$B:$C,2,FALSE)=0,"Vakuumierter VOS ungeschält"),
IFERROR(IF(VLOOKUP(O1052,[1]Vakuumiert!$E:$F,2,FALSE)=0,"Vakuumierter ABS ungeschält"),
IFERROR(IF(VLOOKUP(O1052,[1]Vakuumiert!$H:$I,2,FALSE)=0,"Vakuumierter VOS geschält"),
IFERROR(IF(VLOOKUP(O1052,[1]Vakuumiert!$K:$L,2,FALSE)=0,"Vakuumierter VOS vegan"),
IFERROR(IF(VLOOKUP(O1052,[1]Vakuumiert!$N:$O,2,FALSE)=0,"Vakuumierter VOS Zipfel"),
IFERROR(IF(VLOOKUP(O1052,[1]Vakuumiert!$Q:$R,2,FALSE)=0,"Vakuumiert geschält"),
IFERROR(IF(VLOOKUP(O1052,'[1]vakuumierte Fertigprodukte'!$B:$C,2,FALSE)=0,"Fertigprodukte"),
IFERROR(IF(VLOOKUP(O1052,'[1]vakuumierte Fertigprodukte'!$E:$FI,2,FALSE)=0,"Vakuumierte Zipfel"),
IFERROR(IF(VLOOKUP(O1052,[1]Wurste!$B:$C,2,FALSE)=0,"Räucherwürste"),
IFERROR(IF(VLOOKUP(O1052,[1]Wurste!$E:$F,2,FALSE)=0,"URW/URGW Wurst"),
IFERROR(IF(VLOOKUP(O1052,[1]Wurste!$H:$I,2,FALSE)=0,"HF-Wurst Vegan"),
IFERROR(IF(VLOOKUP(O1052,[1]Wurste!$K:$L,2,FALSE)=0,"320er ohne Würste"),
IFERROR(IF(AND(OR(Abfalldokumentation!$A1052="BU3",Abfalldokumentation!$A1052="Verkauf"),Abfalldokumentation!$F1052="Schimmel",Abfalldokumentation!$G1052="keinen Abnehmer/kein Schälpersonal"),"Div. Zipfel, ES ohne Verwendung",VLOOKUP(Abfalldokumentation!$E1052,Produktgruppen!A:B,2,FALSE)),"-")))))))))))))))))))))))</f>
        <v>ganze Würste</v>
      </c>
      <c r="E1052" s="81" t="str">
        <f>IFERROR(VLOOKUP(Abfalldokumentation!$O1052,Artikel!A:C,3,FALSE),Abfalldokumentation!$O1052)</f>
        <v>Würste 9300g Räucher na</v>
      </c>
      <c r="F1052" s="81" t="str">
        <f>VLOOKUP(T1052,'Liste Gründe'!A:D,2,FALSE)</f>
        <v>Linienbezogen</v>
      </c>
      <c r="G1052" s="80" t="str">
        <f>IF(ISBLANK(V1052),VLOOKUP(Abfalldokumentation!$P1052,'Liste Gründe'!A:D,3,FALSE),V1052)</f>
        <v>Darm geplatzt</v>
      </c>
      <c r="H1052" s="81" t="str">
        <f>IF(ISBLANK(Abfalldokumentation!$W1052),"-",Abfalldokumentation!$W1052)</f>
        <v>-</v>
      </c>
      <c r="I1052" s="81">
        <f t="shared" si="113"/>
        <v>41</v>
      </c>
      <c r="J1052" s="81" t="str">
        <f t="shared" si="114"/>
        <v>Produkte</v>
      </c>
      <c r="K1052" s="81" t="str">
        <f t="shared" si="115"/>
        <v>BUs</v>
      </c>
      <c r="L1052" s="81" t="str">
        <f t="shared" si="116"/>
        <v>Symptome</v>
      </c>
      <c r="M1052" s="81" t="str">
        <f>IFERROR(VLOOKUP(Abfalldokumentation!$O1052,Kennzahlen!S:V,3,FALSE)*Abfalldokumentation!$B1052,"0")</f>
        <v>0</v>
      </c>
      <c r="N1052" s="81" t="str">
        <f>IF(ISBLANK(Q1052),VLOOKUP(Abfalldokumentation!$O1052,'Linien - BU'!R:S,2,FALSE),Q1052)</f>
        <v>Abfüllung</v>
      </c>
      <c r="O1052" s="77">
        <f t="shared" si="117"/>
        <v>32000027</v>
      </c>
      <c r="P1052" s="77">
        <f t="shared" si="118"/>
        <v>34</v>
      </c>
      <c r="Q1052" s="39" t="s">
        <v>180</v>
      </c>
      <c r="R1052" s="40">
        <v>32000027</v>
      </c>
      <c r="S1052" s="40">
        <v>25</v>
      </c>
      <c r="T1052" s="40">
        <v>34</v>
      </c>
      <c r="U1052" s="41">
        <v>44482</v>
      </c>
      <c r="V1052" s="42"/>
      <c r="W1052" s="40"/>
      <c r="X1052" s="44" t="str">
        <f>IFERROR(VLOOKUP(Abfalldokumentation!$R1052,Artikel!A:C,3,FALSE),Abfalldokumentation!$R1052)</f>
        <v>Würste 9300g Räucher na</v>
      </c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</row>
    <row r="1053" spans="1:40" ht="30" customHeight="1" x14ac:dyDescent="0.25">
      <c r="A1053" s="73" t="str">
        <f>VLOOKUP(N1053,'Linien - BU'!A:B,2,FALSE)</f>
        <v>BU1</v>
      </c>
      <c r="B1053" s="74">
        <f t="shared" si="112"/>
        <v>24</v>
      </c>
      <c r="C1053" s="75">
        <f>Abfalldokumentation!$U1053</f>
        <v>44482</v>
      </c>
      <c r="D1053" s="69" t="str">
        <f>IFERROR(IF(VLOOKUP(O1053,'[1]Rohware 230'!$B:$C,2,FALSE)=0,"Rohware"),
IFERROR(IF(VLOOKUP(O1053,[1]Sammelnr.!$B:$C,2,FALSE)=0,"Sammelnr. ungeschält ABS"),
IFERROR(IF(VLOOKUP(O1053,[1]Sammelnr.!$E:$F,2,FALSE)=0,"Sammelnr. ungeschält VS"),
IFERROR(IF(VLOOKUP(O1053,[1]Sammelnr.!$H:$I,2,FALSE)=0,"Sammelnr. geschält"),
IFERROR(IF(VLOOKUP(O1053,[1]Offen!$B:$C,2,FALSE)=0,"Offen ungeschält ABS"),
IFERROR(IF(VLOOKUP(O1053,[1]Offen!$E:$F,2,FALSE)=0,"Offen ungeschält VOS"),
IFERROR(IF(VLOOKUP(O1053,[1]Offen!$H:$I,2,FALSE)=0,"Offen geschält RW"),
IFERROR(IF(VLOOKUP(O1053,[1]Offen!$K:$L,2,FALSE)=0,"Offen vegan"),
IFERROR(IF(VLOOKUP(O1053,[1]Offen!$N:$O,2,FALSE)=0,"Offen Zipfel"),
IFERROR(IF(VLOOKUP(O1053,[1]Offen!$Q:$R,2,FALSE)=0,"Offen Endstücke"),
IFERROR(IF(VLOOKUP(O1053,[1]Vakuumiert!$B:$C,2,FALSE)=0,"Vakuumierter VOS ungeschält"),
IFERROR(IF(VLOOKUP(O1053,[1]Vakuumiert!$E:$F,2,FALSE)=0,"Vakuumierter ABS ungeschält"),
IFERROR(IF(VLOOKUP(O1053,[1]Vakuumiert!$H:$I,2,FALSE)=0,"Vakuumierter VOS geschält"),
IFERROR(IF(VLOOKUP(O1053,[1]Vakuumiert!$K:$L,2,FALSE)=0,"Vakuumierter VOS vegan"),
IFERROR(IF(VLOOKUP(O1053,[1]Vakuumiert!$N:$O,2,FALSE)=0,"Vakuumierter VOS Zipfel"),
IFERROR(IF(VLOOKUP(O1053,[1]Vakuumiert!$Q:$R,2,FALSE)=0,"Vakuumiert geschält"),
IFERROR(IF(VLOOKUP(O1053,'[1]vakuumierte Fertigprodukte'!$B:$C,2,FALSE)=0,"Fertigprodukte"),
IFERROR(IF(VLOOKUP(O1053,'[1]vakuumierte Fertigprodukte'!$E:$FI,2,FALSE)=0,"Vakuumierte Zipfel"),
IFERROR(IF(VLOOKUP(O1053,[1]Wurste!$B:$C,2,FALSE)=0,"Räucherwürste"),
IFERROR(IF(VLOOKUP(O1053,[1]Wurste!$E:$F,2,FALSE)=0,"URW/URGW Wurst"),
IFERROR(IF(VLOOKUP(O1053,[1]Wurste!$H:$I,2,FALSE)=0,"HF-Wurst Vegan"),
IFERROR(IF(VLOOKUP(O1053,[1]Wurste!$K:$L,2,FALSE)=0,"320er ohne Würste"),
IFERROR(IF(AND(OR(Abfalldokumentation!$A1053="BU3",Abfalldokumentation!$A1053="Verkauf"),Abfalldokumentation!$F1053="Schimmel",Abfalldokumentation!$G1053="keinen Abnehmer/kein Schälpersonal"),"Div. Zipfel, ES ohne Verwendung",VLOOKUP(Abfalldokumentation!$E1053,Produktgruppen!A:B,2,FALSE)),"-")))))))))))))))))))))))</f>
        <v>ganze Würste</v>
      </c>
      <c r="E1053" s="76" t="str">
        <f>IFERROR(VLOOKUP(Abfalldokumentation!$O1053,Artikel!A:C,3,FALSE),Abfalldokumentation!$O1053)</f>
        <v>Würste 8400g Schinkenrä</v>
      </c>
      <c r="F1053" s="76" t="str">
        <f>VLOOKUP(T1053,'Liste Gründe'!A:D,2,FALSE)</f>
        <v>Linienbezogen</v>
      </c>
      <c r="G1053" s="75" t="str">
        <f>IF(ISBLANK(V1053),VLOOKUP(Abfalldokumentation!$P1053,'Liste Gründe'!A:D,3,FALSE),V1053)</f>
        <v>Darm geplatzt</v>
      </c>
      <c r="H1053" s="76" t="str">
        <f>IF(ISBLANK(Abfalldokumentation!$W1053),"-",Abfalldokumentation!$W1053)</f>
        <v>-</v>
      </c>
      <c r="I1053" s="76">
        <f t="shared" si="113"/>
        <v>41</v>
      </c>
      <c r="J1053" s="76" t="str">
        <f t="shared" si="114"/>
        <v>Produkte</v>
      </c>
      <c r="K1053" s="76" t="str">
        <f t="shared" si="115"/>
        <v>BUs</v>
      </c>
      <c r="L1053" s="76" t="str">
        <f t="shared" si="116"/>
        <v>Symptome</v>
      </c>
      <c r="M1053" s="76" t="str">
        <f>IFERROR(VLOOKUP(Abfalldokumentation!$O1053,Kennzahlen!S:V,3,FALSE)*Abfalldokumentation!$B1053,"0")</f>
        <v>0</v>
      </c>
      <c r="N1053" s="76" t="str">
        <f>IF(ISBLANK(Q1053),VLOOKUP(Abfalldokumentation!$O1053,'Linien - BU'!R:S,2,FALSE),Q1053)</f>
        <v>Abfüllung</v>
      </c>
      <c r="O1053" s="77">
        <f t="shared" si="117"/>
        <v>32000036</v>
      </c>
      <c r="P1053" s="77">
        <f t="shared" si="118"/>
        <v>34</v>
      </c>
      <c r="Q1053" s="45" t="s">
        <v>180</v>
      </c>
      <c r="R1053" s="46">
        <v>32000036</v>
      </c>
      <c r="S1053" s="46">
        <v>24</v>
      </c>
      <c r="T1053" s="40">
        <v>34</v>
      </c>
      <c r="U1053" s="47">
        <v>44482</v>
      </c>
      <c r="V1053" s="48"/>
      <c r="W1053" s="46"/>
      <c r="X1053" s="50" t="str">
        <f>IFERROR(VLOOKUP(Abfalldokumentation!$R1053,Artikel!A:C,3,FALSE),Abfalldokumentation!$R1053)</f>
        <v>Würste 8400g Schinkenrä</v>
      </c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</row>
    <row r="1054" spans="1:40" ht="30" customHeight="1" x14ac:dyDescent="0.25">
      <c r="A1054" s="78" t="str">
        <f>VLOOKUP(N1054,'Linien - BU'!A:B,2,FALSE)</f>
        <v>BU1</v>
      </c>
      <c r="B1054" s="79">
        <f t="shared" si="112"/>
        <v>200</v>
      </c>
      <c r="C1054" s="80">
        <f>Abfalldokumentation!$U1054</f>
        <v>44482</v>
      </c>
      <c r="D1054" s="69" t="str">
        <f>IFERROR(IF(VLOOKUP(O1054,'[1]Rohware 230'!$B:$C,2,FALSE)=0,"Rohware"),
IFERROR(IF(VLOOKUP(O1054,[1]Sammelnr.!$B:$C,2,FALSE)=0,"Sammelnr. ungeschält ABS"),
IFERROR(IF(VLOOKUP(O1054,[1]Sammelnr.!$E:$F,2,FALSE)=0,"Sammelnr. ungeschält VS"),
IFERROR(IF(VLOOKUP(O1054,[1]Sammelnr.!$H:$I,2,FALSE)=0,"Sammelnr. geschält"),
IFERROR(IF(VLOOKUP(O1054,[1]Offen!$B:$C,2,FALSE)=0,"Offen ungeschält ABS"),
IFERROR(IF(VLOOKUP(O1054,[1]Offen!$E:$F,2,FALSE)=0,"Offen ungeschält VOS"),
IFERROR(IF(VLOOKUP(O1054,[1]Offen!$H:$I,2,FALSE)=0,"Offen geschält RW"),
IFERROR(IF(VLOOKUP(O1054,[1]Offen!$K:$L,2,FALSE)=0,"Offen vegan"),
IFERROR(IF(VLOOKUP(O1054,[1]Offen!$N:$O,2,FALSE)=0,"Offen Zipfel"),
IFERROR(IF(VLOOKUP(O1054,[1]Offen!$Q:$R,2,FALSE)=0,"Offen Endstücke"),
IFERROR(IF(VLOOKUP(O1054,[1]Vakuumiert!$B:$C,2,FALSE)=0,"Vakuumierter VOS ungeschält"),
IFERROR(IF(VLOOKUP(O1054,[1]Vakuumiert!$E:$F,2,FALSE)=0,"Vakuumierter ABS ungeschält"),
IFERROR(IF(VLOOKUP(O1054,[1]Vakuumiert!$H:$I,2,FALSE)=0,"Vakuumierter VOS geschält"),
IFERROR(IF(VLOOKUP(O1054,[1]Vakuumiert!$K:$L,2,FALSE)=0,"Vakuumierter VOS vegan"),
IFERROR(IF(VLOOKUP(O1054,[1]Vakuumiert!$N:$O,2,FALSE)=0,"Vakuumierter VOS Zipfel"),
IFERROR(IF(VLOOKUP(O1054,[1]Vakuumiert!$Q:$R,2,FALSE)=0,"Vakuumiert geschält"),
IFERROR(IF(VLOOKUP(O1054,'[1]vakuumierte Fertigprodukte'!$B:$C,2,FALSE)=0,"Fertigprodukte"),
IFERROR(IF(VLOOKUP(O1054,'[1]vakuumierte Fertigprodukte'!$E:$FI,2,FALSE)=0,"Vakuumierte Zipfel"),
IFERROR(IF(VLOOKUP(O1054,[1]Wurste!$B:$C,2,FALSE)=0,"Räucherwürste"),
IFERROR(IF(VLOOKUP(O1054,[1]Wurste!$E:$F,2,FALSE)=0,"URW/URGW Wurst"),
IFERROR(IF(VLOOKUP(O1054,[1]Wurste!$H:$I,2,FALSE)=0,"HF-Wurst Vegan"),
IFERROR(IF(VLOOKUP(O1054,[1]Wurste!$K:$L,2,FALSE)=0,"320er ohne Würste"),
IFERROR(IF(AND(OR(Abfalldokumentation!$A1054="BU3",Abfalldokumentation!$A1054="Verkauf"),Abfalldokumentation!$F1054="Schimmel",Abfalldokumentation!$G1054="keinen Abnehmer/kein Schälpersonal"),"Div. Zipfel, ES ohne Verwendung",VLOOKUP(Abfalldokumentation!$E1054,Produktgruppen!A:B,2,FALSE)),"-")))))))))))))))))))))))</f>
        <v>RW</v>
      </c>
      <c r="E1054" s="81" t="str">
        <f>IFERROR(VLOOKUP(Abfalldokumentation!$O1054,Artikel!A:C,3,FALSE),Abfalldokumentation!$O1054)</f>
        <v>GRW NATUR 7,2KG</v>
      </c>
      <c r="F1054" s="81" t="str">
        <f>VLOOKUP(T1054,'Liste Gründe'!A:D,2,FALSE)</f>
        <v>Linienbezogen</v>
      </c>
      <c r="G1054" s="80" t="str">
        <f>IF(ISBLANK(V1054),VLOOKUP(Abfalldokumentation!$P1054,'Liste Gründe'!A:D,3,FALSE),V1054)</f>
        <v>Darm geplatzt</v>
      </c>
      <c r="H1054" s="81" t="str">
        <f>IF(ISBLANK(Abfalldokumentation!$W1054),"-",Abfalldokumentation!$W1054)</f>
        <v>-</v>
      </c>
      <c r="I1054" s="81">
        <f t="shared" si="113"/>
        <v>41</v>
      </c>
      <c r="J1054" s="81" t="str">
        <f t="shared" si="114"/>
        <v>Produkte</v>
      </c>
      <c r="K1054" s="81" t="str">
        <f t="shared" si="115"/>
        <v>BUs</v>
      </c>
      <c r="L1054" s="81" t="str">
        <f t="shared" si="116"/>
        <v>Symptome</v>
      </c>
      <c r="M1054" s="81" t="str">
        <f>IFERROR(VLOOKUP(Abfalldokumentation!$O1054,Kennzahlen!S:V,3,FALSE)*Abfalldokumentation!$B1054,"0")</f>
        <v>0</v>
      </c>
      <c r="N1054" s="81" t="str">
        <f>IF(ISBLANK(Q1054),VLOOKUP(Abfalldokumentation!$O1054,'Linien - BU'!R:S,2,FALSE),Q1054)</f>
        <v>Abfüllung</v>
      </c>
      <c r="O1054" s="77">
        <f t="shared" si="117"/>
        <v>32000049</v>
      </c>
      <c r="P1054" s="77">
        <f t="shared" si="118"/>
        <v>34</v>
      </c>
      <c r="Q1054" s="39" t="s">
        <v>180</v>
      </c>
      <c r="R1054" s="40">
        <v>32000049</v>
      </c>
      <c r="S1054" s="40">
        <v>200</v>
      </c>
      <c r="T1054" s="40">
        <v>34</v>
      </c>
      <c r="U1054" s="41">
        <v>44482</v>
      </c>
      <c r="V1054" s="42"/>
      <c r="W1054" s="40"/>
      <c r="X1054" s="44" t="str">
        <f>IFERROR(VLOOKUP(Abfalldokumentation!$R1054,Artikel!A:C,3,FALSE),Abfalldokumentation!$R1054)</f>
        <v>GRW NATUR 7,2KG</v>
      </c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</row>
    <row r="1055" spans="1:40" ht="30" customHeight="1" x14ac:dyDescent="0.25">
      <c r="A1055" s="73" t="str">
        <f>VLOOKUP(N1055,'Linien - BU'!A:B,2,FALSE)</f>
        <v>BU1</v>
      </c>
      <c r="B1055" s="74">
        <f t="shared" si="112"/>
        <v>50</v>
      </c>
      <c r="C1055" s="75">
        <f>Abfalldokumentation!$U1055</f>
        <v>44482</v>
      </c>
      <c r="D1055" s="69" t="str">
        <f>IFERROR(IF(VLOOKUP(O1055,'[1]Rohware 230'!$B:$C,2,FALSE)=0,"Rohware"),
IFERROR(IF(VLOOKUP(O1055,[1]Sammelnr.!$B:$C,2,FALSE)=0,"Sammelnr. ungeschält ABS"),
IFERROR(IF(VLOOKUP(O1055,[1]Sammelnr.!$E:$F,2,FALSE)=0,"Sammelnr. ungeschält VS"),
IFERROR(IF(VLOOKUP(O1055,[1]Sammelnr.!$H:$I,2,FALSE)=0,"Sammelnr. geschält"),
IFERROR(IF(VLOOKUP(O1055,[1]Offen!$B:$C,2,FALSE)=0,"Offen ungeschält ABS"),
IFERROR(IF(VLOOKUP(O1055,[1]Offen!$E:$F,2,FALSE)=0,"Offen ungeschält VOS"),
IFERROR(IF(VLOOKUP(O1055,[1]Offen!$H:$I,2,FALSE)=0,"Offen geschält RW"),
IFERROR(IF(VLOOKUP(O1055,[1]Offen!$K:$L,2,FALSE)=0,"Offen vegan"),
IFERROR(IF(VLOOKUP(O1055,[1]Offen!$N:$O,2,FALSE)=0,"Offen Zipfel"),
IFERROR(IF(VLOOKUP(O1055,[1]Offen!$Q:$R,2,FALSE)=0,"Offen Endstücke"),
IFERROR(IF(VLOOKUP(O1055,[1]Vakuumiert!$B:$C,2,FALSE)=0,"Vakuumierter VOS ungeschält"),
IFERROR(IF(VLOOKUP(O1055,[1]Vakuumiert!$E:$F,2,FALSE)=0,"Vakuumierter ABS ungeschält"),
IFERROR(IF(VLOOKUP(O1055,[1]Vakuumiert!$H:$I,2,FALSE)=0,"Vakuumierter VOS geschält"),
IFERROR(IF(VLOOKUP(O1055,[1]Vakuumiert!$K:$L,2,FALSE)=0,"Vakuumierter VOS vegan"),
IFERROR(IF(VLOOKUP(O1055,[1]Vakuumiert!$N:$O,2,FALSE)=0,"Vakuumierter VOS Zipfel"),
IFERROR(IF(VLOOKUP(O1055,[1]Vakuumiert!$Q:$R,2,FALSE)=0,"Vakuumiert geschält"),
IFERROR(IF(VLOOKUP(O1055,'[1]vakuumierte Fertigprodukte'!$B:$C,2,FALSE)=0,"Fertigprodukte"),
IFERROR(IF(VLOOKUP(O1055,'[1]vakuumierte Fertigprodukte'!$E:$FI,2,FALSE)=0,"Vakuumierte Zipfel"),
IFERROR(IF(VLOOKUP(O1055,[1]Wurste!$B:$C,2,FALSE)=0,"Räucherwürste"),
IFERROR(IF(VLOOKUP(O1055,[1]Wurste!$E:$F,2,FALSE)=0,"URW/URGW Wurst"),
IFERROR(IF(VLOOKUP(O1055,[1]Wurste!$H:$I,2,FALSE)=0,"HF-Wurst Vegan"),
IFERROR(IF(VLOOKUP(O1055,[1]Wurste!$K:$L,2,FALSE)=0,"320er ohne Würste"),
IFERROR(IF(AND(OR(Abfalldokumentation!$A1055="BU3",Abfalldokumentation!$A1055="Verkauf"),Abfalldokumentation!$F1055="Schimmel",Abfalldokumentation!$G1055="keinen Abnehmer/kein Schälpersonal"),"Div. Zipfel, ES ohne Verwendung",VLOOKUP(Abfalldokumentation!$E1055,Produktgruppen!A:B,2,FALSE)),"-")))))))))))))))))))))))</f>
        <v>RW</v>
      </c>
      <c r="E1055" s="76" t="str">
        <f>IFERROR(VLOOKUP(Abfalldokumentation!$O1055,Artikel!A:C,3,FALSE),Abfalldokumentation!$O1055)</f>
        <v>GRW SCHI-NAT 7,2GK NEUE</v>
      </c>
      <c r="F1055" s="76" t="str">
        <f>VLOOKUP(T1055,'Liste Gründe'!A:D,2,FALSE)</f>
        <v>Linienbezogen</v>
      </c>
      <c r="G1055" s="75" t="str">
        <f>IF(ISBLANK(V1055),VLOOKUP(Abfalldokumentation!$P1055,'Liste Gründe'!A:D,3,FALSE),V1055)</f>
        <v>Darm geplatzt</v>
      </c>
      <c r="H1055" s="76" t="str">
        <f>IF(ISBLANK(Abfalldokumentation!$W1055),"-",Abfalldokumentation!$W1055)</f>
        <v>-</v>
      </c>
      <c r="I1055" s="76">
        <f t="shared" si="113"/>
        <v>41</v>
      </c>
      <c r="J1055" s="76" t="str">
        <f t="shared" si="114"/>
        <v>Produkte</v>
      </c>
      <c r="K1055" s="76" t="str">
        <f t="shared" si="115"/>
        <v>BUs</v>
      </c>
      <c r="L1055" s="76" t="str">
        <f t="shared" si="116"/>
        <v>Symptome</v>
      </c>
      <c r="M1055" s="76" t="str">
        <f>IFERROR(VLOOKUP(Abfalldokumentation!$O1055,Kennzahlen!S:V,3,FALSE)*Abfalldokumentation!$B1055,"0")</f>
        <v>0</v>
      </c>
      <c r="N1055" s="76" t="str">
        <f>IF(ISBLANK(Q1055),VLOOKUP(Abfalldokumentation!$O1055,'Linien - BU'!R:S,2,FALSE),Q1055)</f>
        <v>Abfüllung</v>
      </c>
      <c r="O1055" s="77">
        <f t="shared" si="117"/>
        <v>32000106</v>
      </c>
      <c r="P1055" s="77">
        <f t="shared" si="118"/>
        <v>34</v>
      </c>
      <c r="Q1055" s="45" t="s">
        <v>180</v>
      </c>
      <c r="R1055" s="46">
        <v>32000106</v>
      </c>
      <c r="S1055" s="46">
        <v>50</v>
      </c>
      <c r="T1055" s="40">
        <v>34</v>
      </c>
      <c r="U1055" s="47">
        <v>44482</v>
      </c>
      <c r="V1055" s="48"/>
      <c r="W1055" s="46"/>
      <c r="X1055" s="50" t="str">
        <f>IFERROR(VLOOKUP(Abfalldokumentation!$R1055,Artikel!A:C,3,FALSE),Abfalldokumentation!$R1055)</f>
        <v>GRW SCHI-NAT 7,2GK NEUE</v>
      </c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</row>
    <row r="1056" spans="1:40" ht="30" hidden="1" customHeight="1" x14ac:dyDescent="0.25">
      <c r="A1056" s="78" t="str">
        <f>VLOOKUP(N1056,'Linien - BU'!A:B,2,FALSE)</f>
        <v>BU1</v>
      </c>
      <c r="B1056" s="79">
        <f t="shared" si="112"/>
        <v>25</v>
      </c>
      <c r="C1056" s="80">
        <f>Abfalldokumentation!$U1056</f>
        <v>44482</v>
      </c>
      <c r="D1056" s="69" t="str">
        <f>IFERROR(IF(VLOOKUP(O1056,'[1]Rohware 230'!$B:$C,2,FALSE)=0,"Rohware"),
IFERROR(IF(VLOOKUP(O1056,[1]Sammelnr.!$B:$C,2,FALSE)=0,"Sammelnr. ungeschält ABS"),
IFERROR(IF(VLOOKUP(O1056,[1]Sammelnr.!$E:$F,2,FALSE)=0,"Sammelnr. ungeschält VS"),
IFERROR(IF(VLOOKUP(O1056,[1]Sammelnr.!$H:$I,2,FALSE)=0,"Sammelnr. geschält"),
IFERROR(IF(VLOOKUP(O1056,[1]Offen!$B:$C,2,FALSE)=0,"Offen ungeschält ABS"),
IFERROR(IF(VLOOKUP(O1056,[1]Offen!$E:$F,2,FALSE)=0,"Offen ungeschält VOS"),
IFERROR(IF(VLOOKUP(O1056,[1]Offen!$H:$I,2,FALSE)=0,"Offen geschält RW"),
IFERROR(IF(VLOOKUP(O1056,[1]Offen!$K:$L,2,FALSE)=0,"Offen vegan"),
IFERROR(IF(VLOOKUP(O1056,[1]Offen!$N:$O,2,FALSE)=0,"Offen Zipfel"),
IFERROR(IF(VLOOKUP(O1056,[1]Offen!$Q:$R,2,FALSE)=0,"Offen Endstücke"),
IFERROR(IF(VLOOKUP(O1056,[1]Vakuumiert!$B:$C,2,FALSE)=0,"Vakuumierter VOS ungeschält"),
IFERROR(IF(VLOOKUP(O1056,[1]Vakuumiert!$E:$F,2,FALSE)=0,"Vakuumierter ABS ungeschält"),
IFERROR(IF(VLOOKUP(O1056,[1]Vakuumiert!$H:$I,2,FALSE)=0,"Vakuumierter VOS geschält"),
IFERROR(IF(VLOOKUP(O1056,[1]Vakuumiert!$K:$L,2,FALSE)=0,"Vakuumierter VOS vegan"),
IFERROR(IF(VLOOKUP(O1056,[1]Vakuumiert!$N:$O,2,FALSE)=0,"Vakuumierter VOS Zipfel"),
IFERROR(IF(VLOOKUP(O1056,[1]Vakuumiert!$Q:$R,2,FALSE)=0,"Vakuumiert geschält"),
IFERROR(IF(VLOOKUP(O1056,'[1]vakuumierte Fertigprodukte'!$B:$C,2,FALSE)=0,"Fertigprodukte"),
IFERROR(IF(VLOOKUP(O1056,'[1]vakuumierte Fertigprodukte'!$E:$FI,2,FALSE)=0,"Vakuumierte Zipfel"),
IFERROR(IF(VLOOKUP(O1056,[1]Wurste!$B:$C,2,FALSE)=0,"Räucherwürste"),
IFERROR(IF(VLOOKUP(O1056,[1]Wurste!$E:$F,2,FALSE)=0,"URW/URGW Wurst"),
IFERROR(IF(VLOOKUP(O1056,[1]Wurste!$H:$I,2,FALSE)=0,"HF-Wurst Vegan"),
IFERROR(IF(VLOOKUP(O1056,[1]Wurste!$K:$L,2,FALSE)=0,"320er ohne Würste"),
IFERROR(IF(AND(OR(Abfalldokumentation!$A1056="BU3",Abfalldokumentation!$A1056="Verkauf"),Abfalldokumentation!$F1056="Schimmel",Abfalldokumentation!$G1056="keinen Abnehmer/kein Schälpersonal"),"Div. Zipfel, ES ohne Verwendung",VLOOKUP(Abfalldokumentation!$E1056,Produktgruppen!A:B,2,FALSE)),"-")))))))))))))))))))))))</f>
        <v>RW</v>
      </c>
      <c r="E1056" s="81" t="str">
        <f>IFERROR(VLOOKUP(Abfalldokumentation!$O1056,Artikel!A:C,3,FALSE),Abfalldokumentation!$O1056)</f>
        <v>GRW SCHI-NAT 7,2GK NEUE</v>
      </c>
      <c r="F1056" s="81" t="str">
        <f>VLOOKUP(T1056,'Liste Gründe'!A:D,2,FALSE)</f>
        <v>Linienbezogen</v>
      </c>
      <c r="G1056" s="80" t="str">
        <f>IF(ISBLANK(V1056),VLOOKUP(Abfalldokumentation!$P1056,'Liste Gründe'!A:D,3,FALSE),V1056)</f>
        <v>Darm geplatzt</v>
      </c>
      <c r="H1056" s="81" t="str">
        <f>IF(ISBLANK(Abfalldokumentation!$W1056),"-",Abfalldokumentation!$W1056)</f>
        <v>-</v>
      </c>
      <c r="I1056" s="81">
        <f t="shared" si="113"/>
        <v>41</v>
      </c>
      <c r="J1056" s="81" t="str">
        <f t="shared" si="114"/>
        <v>Produkte</v>
      </c>
      <c r="K1056" s="81" t="str">
        <f t="shared" si="115"/>
        <v>BUs</v>
      </c>
      <c r="L1056" s="81" t="str">
        <f t="shared" si="116"/>
        <v>Symptome</v>
      </c>
      <c r="M1056" s="81" t="str">
        <f>IFERROR(VLOOKUP(Abfalldokumentation!$O1056,Kennzahlen!S:V,3,FALSE)*Abfalldokumentation!$B1056,"0")</f>
        <v>0</v>
      </c>
      <c r="N1056" s="81" t="str">
        <f>IF(ISBLANK(Q1056),VLOOKUP(Abfalldokumentation!$O1056,'Linien - BU'!R:S,2,FALSE),Q1056)</f>
        <v>Abfüllung</v>
      </c>
      <c r="O1056" s="77">
        <f t="shared" si="117"/>
        <v>32000106</v>
      </c>
      <c r="P1056" s="77">
        <f t="shared" si="118"/>
        <v>34</v>
      </c>
      <c r="Q1056" s="39" t="s">
        <v>180</v>
      </c>
      <c r="R1056" s="40">
        <v>32000106</v>
      </c>
      <c r="S1056" s="40">
        <v>25</v>
      </c>
      <c r="T1056" s="40">
        <v>34</v>
      </c>
      <c r="U1056" s="41">
        <v>44482</v>
      </c>
      <c r="V1056" s="42"/>
      <c r="W1056" s="40"/>
      <c r="X1056" s="44" t="str">
        <f>IFERROR(VLOOKUP(Abfalldokumentation!$R1056,Artikel!A:C,3,FALSE),Abfalldokumentation!$R1056)</f>
        <v>GRW SCHI-NAT 7,2GK NEUE</v>
      </c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</row>
    <row r="1057" spans="1:40" ht="30" hidden="1" customHeight="1" x14ac:dyDescent="0.25">
      <c r="A1057" s="73" t="str">
        <f>VLOOKUP(N1057,'Linien - BU'!A:B,2,FALSE)</f>
        <v>Verkauf</v>
      </c>
      <c r="B1057" s="74">
        <f t="shared" si="112"/>
        <v>211</v>
      </c>
      <c r="C1057" s="75">
        <f>Abfalldokumentation!$U1057</f>
        <v>44482</v>
      </c>
      <c r="D1057" s="69" t="str">
        <f>IFERROR(IF(VLOOKUP(O1057,'[1]Rohware 230'!$B:$C,2,FALSE)=0,"Rohware"),
IFERROR(IF(VLOOKUP(O1057,[1]Sammelnr.!$B:$C,2,FALSE)=0,"Sammelnr. ungeschält ABS"),
IFERROR(IF(VLOOKUP(O1057,[1]Sammelnr.!$E:$F,2,FALSE)=0,"Sammelnr. ungeschält VS"),
IFERROR(IF(VLOOKUP(O1057,[1]Sammelnr.!$H:$I,2,FALSE)=0,"Sammelnr. geschält"),
IFERROR(IF(VLOOKUP(O1057,[1]Offen!$B:$C,2,FALSE)=0,"Offen ungeschält ABS"),
IFERROR(IF(VLOOKUP(O1057,[1]Offen!$E:$F,2,FALSE)=0,"Offen ungeschält VOS"),
IFERROR(IF(VLOOKUP(O1057,[1]Offen!$H:$I,2,FALSE)=0,"Offen geschält RW"),
IFERROR(IF(VLOOKUP(O1057,[1]Offen!$K:$L,2,FALSE)=0,"Offen vegan"),
IFERROR(IF(VLOOKUP(O1057,[1]Offen!$N:$O,2,FALSE)=0,"Offen Zipfel"),
IFERROR(IF(VLOOKUP(O1057,[1]Offen!$Q:$R,2,FALSE)=0,"Offen Endstücke"),
IFERROR(IF(VLOOKUP(O1057,[1]Vakuumiert!$B:$C,2,FALSE)=0,"Vakuumierter VOS ungeschält"),
IFERROR(IF(VLOOKUP(O1057,[1]Vakuumiert!$E:$F,2,FALSE)=0,"Vakuumierter ABS ungeschält"),
IFERROR(IF(VLOOKUP(O1057,[1]Vakuumiert!$H:$I,2,FALSE)=0,"Vakuumierter VOS geschält"),
IFERROR(IF(VLOOKUP(O1057,[1]Vakuumiert!$K:$L,2,FALSE)=0,"Vakuumierter VOS vegan"),
IFERROR(IF(VLOOKUP(O1057,[1]Vakuumiert!$N:$O,2,FALSE)=0,"Vakuumierter VOS Zipfel"),
IFERROR(IF(VLOOKUP(O1057,[1]Vakuumiert!$Q:$R,2,FALSE)=0,"Vakuumiert geschält"),
IFERROR(IF(VLOOKUP(O1057,'[1]vakuumierte Fertigprodukte'!$B:$C,2,FALSE)=0,"Fertigprodukte"),
IFERROR(IF(VLOOKUP(O1057,'[1]vakuumierte Fertigprodukte'!$E:$FI,2,FALSE)=0,"Vakuumierte Zipfel"),
IFERROR(IF(VLOOKUP(O1057,[1]Wurste!$B:$C,2,FALSE)=0,"Räucherwürste"),
IFERROR(IF(VLOOKUP(O1057,[1]Wurste!$E:$F,2,FALSE)=0,"URW/URGW Wurst"),
IFERROR(IF(VLOOKUP(O1057,[1]Wurste!$H:$I,2,FALSE)=0,"HF-Wurst Vegan"),
IFERROR(IF(VLOOKUP(O1057,[1]Wurste!$K:$L,2,FALSE)=0,"320er ohne Würste"),
IFERROR(IF(AND(OR(Abfalldokumentation!$A1057="BU3",Abfalldokumentation!$A1057="Verkauf"),Abfalldokumentation!$F1057="Schimmel",Abfalldokumentation!$G1057="keinen Abnehmer/kein Schälpersonal"),"Div. Zipfel, ES ohne Verwendung",VLOOKUP(Abfalldokumentation!$E1057,Produktgruppen!A:B,2,FALSE)),"-")))))))))))))))))))))))</f>
        <v>ABS</v>
      </c>
      <c r="E1057" s="76" t="str">
        <f>IFERROR(VLOOKUP(Abfalldokumentation!$O1057,Artikel!A:C,3,FALSE),Abfalldokumentation!$O1057)</f>
        <v>ABS BUN-PF 50% L33 vaku</v>
      </c>
      <c r="F1057" s="76" t="str">
        <f>VLOOKUP(T1057,'Liste Gründe'!A:D,2,FALSE)</f>
        <v>Schimmel</v>
      </c>
      <c r="G1057" s="75" t="str">
        <f>IF(ISBLANK(V1057),VLOOKUP(Abfalldokumentation!$P1057,'Liste Gründe'!A:D,3,FALSE),V1057)</f>
        <v>keinen Abnehmer</v>
      </c>
      <c r="H1057" s="76" t="str">
        <f>IF(ISBLANK(Abfalldokumentation!$W1057),"-",Abfalldokumentation!$W1057)</f>
        <v>werden wieder verkauft</v>
      </c>
      <c r="I1057" s="76">
        <f t="shared" si="113"/>
        <v>41</v>
      </c>
      <c r="J1057" s="76" t="str">
        <f t="shared" si="114"/>
        <v>Produkte</v>
      </c>
      <c r="K1057" s="76" t="str">
        <f t="shared" si="115"/>
        <v>BUs</v>
      </c>
      <c r="L1057" s="76" t="str">
        <f t="shared" si="116"/>
        <v>Symptome</v>
      </c>
      <c r="M1057" s="76">
        <f>IFERROR(VLOOKUP(Abfalldokumentation!$O1057,Kennzahlen!S:V,3,FALSE)*Abfalldokumentation!$B1057,"0")</f>
        <v>213.95400000000001</v>
      </c>
      <c r="N1057" s="76" t="str">
        <f>IF(ISBLANK(Q1057),VLOOKUP(Abfalldokumentation!$O1057,'Linien - BU'!R:S,2,FALSE),Q1057)</f>
        <v>Verkauf</v>
      </c>
      <c r="O1057" s="77">
        <f t="shared" si="117"/>
        <v>49500166</v>
      </c>
      <c r="P1057" s="77">
        <f t="shared" si="118"/>
        <v>12</v>
      </c>
      <c r="Q1057" s="45" t="s">
        <v>11</v>
      </c>
      <c r="R1057" s="46">
        <v>49500166</v>
      </c>
      <c r="S1057" s="46">
        <v>211</v>
      </c>
      <c r="T1057" s="46">
        <v>12</v>
      </c>
      <c r="U1057" s="47">
        <v>44482</v>
      </c>
      <c r="V1057" s="42" t="s">
        <v>24</v>
      </c>
      <c r="W1057" s="43" t="s">
        <v>254</v>
      </c>
      <c r="X1057" s="50" t="str">
        <f>IFERROR(VLOOKUP(Abfalldokumentation!$R1057,Artikel!A:C,3,FALSE),Abfalldokumentation!$R1057)</f>
        <v>ABS BUN-PF 50% L33 vaku</v>
      </c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</row>
    <row r="1058" spans="1:40" ht="30" hidden="1" customHeight="1" x14ac:dyDescent="0.25">
      <c r="A1058" s="78" t="str">
        <f>VLOOKUP(N1058,'Linien - BU'!A:B,2,FALSE)</f>
        <v>Verkauf</v>
      </c>
      <c r="B1058" s="79">
        <f t="shared" si="112"/>
        <v>495</v>
      </c>
      <c r="C1058" s="80">
        <f>Abfalldokumentation!$U1058</f>
        <v>44482</v>
      </c>
      <c r="D1058" s="69" t="str">
        <f>IFERROR(IF(VLOOKUP(O1058,'[1]Rohware 230'!$B:$C,2,FALSE)=0,"Rohware"),
IFERROR(IF(VLOOKUP(O1058,[1]Sammelnr.!$B:$C,2,FALSE)=0,"Sammelnr. ungeschält ABS"),
IFERROR(IF(VLOOKUP(O1058,[1]Sammelnr.!$E:$F,2,FALSE)=0,"Sammelnr. ungeschält VS"),
IFERROR(IF(VLOOKUP(O1058,[1]Sammelnr.!$H:$I,2,FALSE)=0,"Sammelnr. geschält"),
IFERROR(IF(VLOOKUP(O1058,[1]Offen!$B:$C,2,FALSE)=0,"Offen ungeschält ABS"),
IFERROR(IF(VLOOKUP(O1058,[1]Offen!$E:$F,2,FALSE)=0,"Offen ungeschält VOS"),
IFERROR(IF(VLOOKUP(O1058,[1]Offen!$H:$I,2,FALSE)=0,"Offen geschält RW"),
IFERROR(IF(VLOOKUP(O1058,[1]Offen!$K:$L,2,FALSE)=0,"Offen vegan"),
IFERROR(IF(VLOOKUP(O1058,[1]Offen!$N:$O,2,FALSE)=0,"Offen Zipfel"),
IFERROR(IF(VLOOKUP(O1058,[1]Offen!$Q:$R,2,FALSE)=0,"Offen Endstücke"),
IFERROR(IF(VLOOKUP(O1058,[1]Vakuumiert!$B:$C,2,FALSE)=0,"Vakuumierter VOS ungeschält"),
IFERROR(IF(VLOOKUP(O1058,[1]Vakuumiert!$E:$F,2,FALSE)=0,"Vakuumierter ABS ungeschält"),
IFERROR(IF(VLOOKUP(O1058,[1]Vakuumiert!$H:$I,2,FALSE)=0,"Vakuumierter VOS geschält"),
IFERROR(IF(VLOOKUP(O1058,[1]Vakuumiert!$K:$L,2,FALSE)=0,"Vakuumierter VOS vegan"),
IFERROR(IF(VLOOKUP(O1058,[1]Vakuumiert!$N:$O,2,FALSE)=0,"Vakuumierter VOS Zipfel"),
IFERROR(IF(VLOOKUP(O1058,[1]Vakuumiert!$Q:$R,2,FALSE)=0,"Vakuumiert geschält"),
IFERROR(IF(VLOOKUP(O1058,'[1]vakuumierte Fertigprodukte'!$B:$C,2,FALSE)=0,"Fertigprodukte"),
IFERROR(IF(VLOOKUP(O1058,'[1]vakuumierte Fertigprodukte'!$E:$FI,2,FALSE)=0,"Vakuumierte Zipfel"),
IFERROR(IF(VLOOKUP(O1058,[1]Wurste!$B:$C,2,FALSE)=0,"Räucherwürste"),
IFERROR(IF(VLOOKUP(O1058,[1]Wurste!$E:$F,2,FALSE)=0,"URW/URGW Wurst"),
IFERROR(IF(VLOOKUP(O1058,[1]Wurste!$H:$I,2,FALSE)=0,"HF-Wurst Vegan"),
IFERROR(IF(VLOOKUP(O1058,[1]Wurste!$K:$L,2,FALSE)=0,"320er ohne Würste"),
IFERROR(IF(AND(OR(Abfalldokumentation!$A1058="BU3",Abfalldokumentation!$A1058="Verkauf"),Abfalldokumentation!$F1058="Schimmel",Abfalldokumentation!$G1058="keinen Abnehmer/kein Schälpersonal"),"Div. Zipfel, ES ohne Verwendung",VLOOKUP(Abfalldokumentation!$E1058,Produktgruppen!A:B,2,FALSE)),"-")))))))))))))))))))))))</f>
        <v>ABS</v>
      </c>
      <c r="E1058" s="81" t="str">
        <f>IFERROR(VLOOKUP(Abfalldokumentation!$O1058,Artikel!A:C,3,FALSE),Abfalldokumentation!$O1058)</f>
        <v>ABS BUN-PF 50% L33 vaku</v>
      </c>
      <c r="F1058" s="81" t="str">
        <f>VLOOKUP(T1058,'Liste Gründe'!A:D,2,FALSE)</f>
        <v>Schimmel</v>
      </c>
      <c r="G1058" s="80" t="str">
        <f>IF(ISBLANK(V1058),VLOOKUP(Abfalldokumentation!$P1058,'Liste Gründe'!A:D,3,FALSE),V1058)</f>
        <v>keinen Abnehmer</v>
      </c>
      <c r="H1058" s="81" t="str">
        <f>IF(ISBLANK(Abfalldokumentation!$W1058),"-",Abfalldokumentation!$W1058)</f>
        <v>werden wieder verkauft</v>
      </c>
      <c r="I1058" s="81">
        <f t="shared" si="113"/>
        <v>41</v>
      </c>
      <c r="J1058" s="81" t="str">
        <f t="shared" si="114"/>
        <v>Produkte</v>
      </c>
      <c r="K1058" s="81" t="str">
        <f t="shared" si="115"/>
        <v>BUs</v>
      </c>
      <c r="L1058" s="81" t="str">
        <f t="shared" si="116"/>
        <v>Symptome</v>
      </c>
      <c r="M1058" s="81">
        <f>IFERROR(VLOOKUP(Abfalldokumentation!$O1058,Kennzahlen!S:V,3,FALSE)*Abfalldokumentation!$B1058,"0")</f>
        <v>501.93</v>
      </c>
      <c r="N1058" s="81" t="str">
        <f>IF(ISBLANK(Q1058),VLOOKUP(Abfalldokumentation!$O1058,'Linien - BU'!R:S,2,FALSE),Q1058)</f>
        <v>Verkauf</v>
      </c>
      <c r="O1058" s="77">
        <f t="shared" si="117"/>
        <v>49500166</v>
      </c>
      <c r="P1058" s="77">
        <f t="shared" si="118"/>
        <v>12</v>
      </c>
      <c r="Q1058" s="45" t="s">
        <v>11</v>
      </c>
      <c r="R1058" s="40">
        <v>49500166</v>
      </c>
      <c r="S1058" s="40">
        <v>495</v>
      </c>
      <c r="T1058" s="40">
        <v>12</v>
      </c>
      <c r="U1058" s="41">
        <v>44482</v>
      </c>
      <c r="V1058" s="42" t="s">
        <v>24</v>
      </c>
      <c r="W1058" s="43" t="s">
        <v>254</v>
      </c>
      <c r="X1058" s="44" t="str">
        <f>IFERROR(VLOOKUP(Abfalldokumentation!$R1058,Artikel!A:C,3,FALSE),Abfalldokumentation!$R1058)</f>
        <v>ABS BUN-PF 50% L33 vaku</v>
      </c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</row>
    <row r="1059" spans="1:40" ht="30" hidden="1" customHeight="1" x14ac:dyDescent="0.25">
      <c r="A1059" s="73" t="str">
        <f>VLOOKUP(N1059,'Linien - BU'!A:B,2,FALSE)</f>
        <v>Verkauf</v>
      </c>
      <c r="B1059" s="74">
        <f t="shared" si="112"/>
        <v>80</v>
      </c>
      <c r="C1059" s="75">
        <f>Abfalldokumentation!$U1059</f>
        <v>44482</v>
      </c>
      <c r="D1059" s="69" t="str">
        <f>IFERROR(IF(VLOOKUP(O1059,'[1]Rohware 230'!$B:$C,2,FALSE)=0,"Rohware"),
IFERROR(IF(VLOOKUP(O1059,[1]Sammelnr.!$B:$C,2,FALSE)=0,"Sammelnr. ungeschält ABS"),
IFERROR(IF(VLOOKUP(O1059,[1]Sammelnr.!$E:$F,2,FALSE)=0,"Sammelnr. ungeschält VS"),
IFERROR(IF(VLOOKUP(O1059,[1]Sammelnr.!$H:$I,2,FALSE)=0,"Sammelnr. geschält"),
IFERROR(IF(VLOOKUP(O1059,[1]Offen!$B:$C,2,FALSE)=0,"Offen ungeschält ABS"),
IFERROR(IF(VLOOKUP(O1059,[1]Offen!$E:$F,2,FALSE)=0,"Offen ungeschält VOS"),
IFERROR(IF(VLOOKUP(O1059,[1]Offen!$H:$I,2,FALSE)=0,"Offen geschält RW"),
IFERROR(IF(VLOOKUP(O1059,[1]Offen!$K:$L,2,FALSE)=0,"Offen vegan"),
IFERROR(IF(VLOOKUP(O1059,[1]Offen!$N:$O,2,FALSE)=0,"Offen Zipfel"),
IFERROR(IF(VLOOKUP(O1059,[1]Offen!$Q:$R,2,FALSE)=0,"Offen Endstücke"),
IFERROR(IF(VLOOKUP(O1059,[1]Vakuumiert!$B:$C,2,FALSE)=0,"Vakuumierter VOS ungeschält"),
IFERROR(IF(VLOOKUP(O1059,[1]Vakuumiert!$E:$F,2,FALSE)=0,"Vakuumierter ABS ungeschält"),
IFERROR(IF(VLOOKUP(O1059,[1]Vakuumiert!$H:$I,2,FALSE)=0,"Vakuumierter VOS geschält"),
IFERROR(IF(VLOOKUP(O1059,[1]Vakuumiert!$K:$L,2,FALSE)=0,"Vakuumierter VOS vegan"),
IFERROR(IF(VLOOKUP(O1059,[1]Vakuumiert!$N:$O,2,FALSE)=0,"Vakuumierter VOS Zipfel"),
IFERROR(IF(VLOOKUP(O1059,[1]Vakuumiert!$Q:$R,2,FALSE)=0,"Vakuumiert geschält"),
IFERROR(IF(VLOOKUP(O1059,'[1]vakuumierte Fertigprodukte'!$B:$C,2,FALSE)=0,"Fertigprodukte"),
IFERROR(IF(VLOOKUP(O1059,'[1]vakuumierte Fertigprodukte'!$E:$FI,2,FALSE)=0,"Vakuumierte Zipfel"),
IFERROR(IF(VLOOKUP(O1059,[1]Wurste!$B:$C,2,FALSE)=0,"Räucherwürste"),
IFERROR(IF(VLOOKUP(O1059,[1]Wurste!$E:$F,2,FALSE)=0,"URW/URGW Wurst"),
IFERROR(IF(VLOOKUP(O1059,[1]Wurste!$H:$I,2,FALSE)=0,"HF-Wurst Vegan"),
IFERROR(IF(VLOOKUP(O1059,[1]Wurste!$K:$L,2,FALSE)=0,"320er ohne Würste"),
IFERROR(IF(AND(OR(Abfalldokumentation!$A1059="BU3",Abfalldokumentation!$A1059="Verkauf"),Abfalldokumentation!$F1059="Schimmel",Abfalldokumentation!$G1059="keinen Abnehmer/kein Schälpersonal"),"Div. Zipfel, ES ohne Verwendung",VLOOKUP(Abfalldokumentation!$E1059,Produktgruppen!A:B,2,FALSE)),"-")))))))))))))))))))))))</f>
        <v>Fertigware</v>
      </c>
      <c r="E1059" s="76" t="str">
        <f>IFERROR(VLOOKUP(Abfalldokumentation!$O1059,Artikel!A:C,3,FALSE),Abfalldokumentation!$O1059)</f>
        <v>(AH) Meine Käserei, Whi</v>
      </c>
      <c r="F1059" s="76" t="str">
        <f>VLOOKUP(T1059,'Liste Gründe'!A:D,2,FALSE)</f>
        <v>Schimmel</v>
      </c>
      <c r="G1059" s="75" t="str">
        <f>IF(ISBLANK(V1059),VLOOKUP(Abfalldokumentation!$P1059,'Liste Gründe'!A:D,3,FALSE),V1059)</f>
        <v>Käufer abgesprungen</v>
      </c>
      <c r="H1059" s="76" t="str">
        <f>IF(ISBLANK(Abfalldokumentation!$W1059),"-",Abfalldokumentation!$W1059)</f>
        <v>-</v>
      </c>
      <c r="I1059" s="76">
        <f t="shared" si="113"/>
        <v>41</v>
      </c>
      <c r="J1059" s="76" t="str">
        <f t="shared" si="114"/>
        <v>Produkte</v>
      </c>
      <c r="K1059" s="76" t="str">
        <f t="shared" si="115"/>
        <v>BUs</v>
      </c>
      <c r="L1059" s="76" t="str">
        <f t="shared" si="116"/>
        <v>Symptome</v>
      </c>
      <c r="M1059" s="76" t="str">
        <f>IFERROR(VLOOKUP(Abfalldokumentation!$O1059,Kennzahlen!S:V,3,FALSE)*Abfalldokumentation!$B1059,"0")</f>
        <v>0</v>
      </c>
      <c r="N1059" s="76" t="str">
        <f>IF(ISBLANK(Q1059),VLOOKUP(Abfalldokumentation!$O1059,'Linien - BU'!R:S,2,FALSE),Q1059)</f>
        <v>Verkauf</v>
      </c>
      <c r="O1059" s="77">
        <f t="shared" si="117"/>
        <v>58000902</v>
      </c>
      <c r="P1059" s="77">
        <f t="shared" si="118"/>
        <v>12</v>
      </c>
      <c r="Q1059" s="45" t="s">
        <v>11</v>
      </c>
      <c r="R1059" s="46">
        <v>58000902</v>
      </c>
      <c r="S1059" s="46">
        <v>80</v>
      </c>
      <c r="T1059" s="46">
        <v>12</v>
      </c>
      <c r="U1059" s="47">
        <v>44482</v>
      </c>
      <c r="V1059" s="48" t="s">
        <v>28</v>
      </c>
      <c r="W1059" s="46"/>
      <c r="X1059" s="50" t="str">
        <f>IFERROR(VLOOKUP(Abfalldokumentation!$R1059,Artikel!A:C,3,FALSE),Abfalldokumentation!$R1059)</f>
        <v>(AH) Meine Käserei, Whi</v>
      </c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</row>
    <row r="1060" spans="1:40" ht="30" hidden="1" customHeight="1" x14ac:dyDescent="0.25">
      <c r="A1060" s="78" t="str">
        <f>VLOOKUP(N1060,'Linien - BU'!A:B,2,FALSE)</f>
        <v>Rest</v>
      </c>
      <c r="B1060" s="79">
        <f t="shared" si="112"/>
        <v>15</v>
      </c>
      <c r="C1060" s="80">
        <f>Abfalldokumentation!$U1060</f>
        <v>44482</v>
      </c>
      <c r="D1060" s="69" t="str">
        <f>IFERROR(IF(VLOOKUP(O1060,'[1]Rohware 230'!$B:$C,2,FALSE)=0,"Rohware"),
IFERROR(IF(VLOOKUP(O1060,[1]Sammelnr.!$B:$C,2,FALSE)=0,"Sammelnr. ungeschält ABS"),
IFERROR(IF(VLOOKUP(O1060,[1]Sammelnr.!$E:$F,2,FALSE)=0,"Sammelnr. ungeschält VS"),
IFERROR(IF(VLOOKUP(O1060,[1]Sammelnr.!$H:$I,2,FALSE)=0,"Sammelnr. geschält"),
IFERROR(IF(VLOOKUP(O1060,[1]Offen!$B:$C,2,FALSE)=0,"Offen ungeschält ABS"),
IFERROR(IF(VLOOKUP(O1060,[1]Offen!$E:$F,2,FALSE)=0,"Offen ungeschält VOS"),
IFERROR(IF(VLOOKUP(O1060,[1]Offen!$H:$I,2,FALSE)=0,"Offen geschält RW"),
IFERROR(IF(VLOOKUP(O1060,[1]Offen!$K:$L,2,FALSE)=0,"Offen vegan"),
IFERROR(IF(VLOOKUP(O1060,[1]Offen!$N:$O,2,FALSE)=0,"Offen Zipfel"),
IFERROR(IF(VLOOKUP(O1060,[1]Offen!$Q:$R,2,FALSE)=0,"Offen Endstücke"),
IFERROR(IF(VLOOKUP(O1060,[1]Vakuumiert!$B:$C,2,FALSE)=0,"Vakuumierter VOS ungeschält"),
IFERROR(IF(VLOOKUP(O1060,[1]Vakuumiert!$E:$F,2,FALSE)=0,"Vakuumierter ABS ungeschält"),
IFERROR(IF(VLOOKUP(O1060,[1]Vakuumiert!$H:$I,2,FALSE)=0,"Vakuumierter VOS geschält"),
IFERROR(IF(VLOOKUP(O1060,[1]Vakuumiert!$K:$L,2,FALSE)=0,"Vakuumierter VOS vegan"),
IFERROR(IF(VLOOKUP(O1060,[1]Vakuumiert!$N:$O,2,FALSE)=0,"Vakuumierter VOS Zipfel"),
IFERROR(IF(VLOOKUP(O1060,[1]Vakuumiert!$Q:$R,2,FALSE)=0,"Vakuumiert geschält"),
IFERROR(IF(VLOOKUP(O1060,'[1]vakuumierte Fertigprodukte'!$B:$C,2,FALSE)=0,"Fertigprodukte"),
IFERROR(IF(VLOOKUP(O1060,'[1]vakuumierte Fertigprodukte'!$E:$FI,2,FALSE)=0,"Vakuumierte Zipfel"),
IFERROR(IF(VLOOKUP(O1060,[1]Wurste!$B:$C,2,FALSE)=0,"Räucherwürste"),
IFERROR(IF(VLOOKUP(O1060,[1]Wurste!$E:$F,2,FALSE)=0,"URW/URGW Wurst"),
IFERROR(IF(VLOOKUP(O1060,[1]Wurste!$H:$I,2,FALSE)=0,"HF-Wurst Vegan"),
IFERROR(IF(VLOOKUP(O1060,[1]Wurste!$K:$L,2,FALSE)=0,"320er ohne Würste"),
IFERROR(IF(AND(OR(Abfalldokumentation!$A1060="BU3",Abfalldokumentation!$A1060="Verkauf"),Abfalldokumentation!$F1060="Schimmel",Abfalldokumentation!$G1060="keinen Abnehmer/kein Schälpersonal"),"Div. Zipfel, ES ohne Verwendung",VLOOKUP(Abfalldokumentation!$E1060,Produktgruppen!A:B,2,FALSE)),"-")))))))))))))))))))))))</f>
        <v>Rohware</v>
      </c>
      <c r="E1060" s="81" t="str">
        <f>IFERROR(VLOOKUP(Abfalldokumentation!$O1060,Artikel!A:C,3,FALSE),Abfalldokumentation!$O1060)</f>
        <v>Cheddar Deirygold</v>
      </c>
      <c r="F1060" s="81" t="str">
        <f>VLOOKUP(T1060,'Liste Gründe'!A:D,2,FALSE)</f>
        <v>Rest</v>
      </c>
      <c r="G1060" s="80" t="str">
        <f>IF(ISBLANK(V1060),VLOOKUP(Abfalldokumentation!$P1060,'Liste Gründe'!A:D,3,FALSE),V1060)</f>
        <v>Reklamtion erhalten</v>
      </c>
      <c r="H1060" s="81" t="str">
        <f>IF(ISBLANK(Abfalldokumentation!$W1060),"-",Abfalldokumentation!$W1060)</f>
        <v>Reklamation erhalten</v>
      </c>
      <c r="I1060" s="81">
        <f t="shared" si="113"/>
        <v>41</v>
      </c>
      <c r="J1060" s="81" t="str">
        <f t="shared" si="114"/>
        <v>Produkte</v>
      </c>
      <c r="K1060" s="81" t="str">
        <f t="shared" si="115"/>
        <v>BUs</v>
      </c>
      <c r="L1060" s="81" t="str">
        <f t="shared" si="116"/>
        <v>Symptome</v>
      </c>
      <c r="M1060" s="81" t="str">
        <f>IFERROR(VLOOKUP(Abfalldokumentation!$O1060,Kennzahlen!S:V,3,FALSE)*Abfalldokumentation!$B1060,"0")</f>
        <v>0</v>
      </c>
      <c r="N1060" s="81" t="str">
        <f>IF(ISBLANK(Q1060),VLOOKUP(Abfalldokumentation!$O1060,'Linien - BU'!R:S,2,FALSE),Q1060)</f>
        <v>Einkauf</v>
      </c>
      <c r="O1060" s="77" t="str">
        <f t="shared" si="117"/>
        <v>Cheddar Deirygold</v>
      </c>
      <c r="P1060" s="77">
        <f t="shared" si="118"/>
        <v>84</v>
      </c>
      <c r="Q1060" s="39" t="s">
        <v>323</v>
      </c>
      <c r="R1060" s="40" t="s">
        <v>324</v>
      </c>
      <c r="S1060" s="40">
        <v>15</v>
      </c>
      <c r="T1060" s="40">
        <v>84</v>
      </c>
      <c r="U1060" s="41">
        <v>44482</v>
      </c>
      <c r="V1060" s="42"/>
      <c r="W1060" s="40" t="s">
        <v>312</v>
      </c>
      <c r="X1060" s="44" t="str">
        <f>IFERROR(VLOOKUP(Abfalldokumentation!$R1060,Artikel!A:C,3,FALSE),Abfalldokumentation!$R1060)</f>
        <v>Cheddar Deirygold</v>
      </c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</row>
    <row r="1061" spans="1:40" ht="30" hidden="1" customHeight="1" x14ac:dyDescent="0.25">
      <c r="A1061" s="73" t="str">
        <f>VLOOKUP(N1061,'Linien - BU'!A:B,2,FALSE)</f>
        <v>Rest</v>
      </c>
      <c r="B1061" s="74">
        <f t="shared" si="112"/>
        <v>193</v>
      </c>
      <c r="C1061" s="75">
        <f>Abfalldokumentation!$U1061</f>
        <v>44482</v>
      </c>
      <c r="D1061" s="69" t="str">
        <f>IFERROR(IF(VLOOKUP(O1061,'[1]Rohware 230'!$B:$C,2,FALSE)=0,"Rohware"),
IFERROR(IF(VLOOKUP(O1061,[1]Sammelnr.!$B:$C,2,FALSE)=0,"Sammelnr. ungeschält ABS"),
IFERROR(IF(VLOOKUP(O1061,[1]Sammelnr.!$E:$F,2,FALSE)=0,"Sammelnr. ungeschält VS"),
IFERROR(IF(VLOOKUP(O1061,[1]Sammelnr.!$H:$I,2,FALSE)=0,"Sammelnr. geschält"),
IFERROR(IF(VLOOKUP(O1061,[1]Offen!$B:$C,2,FALSE)=0,"Offen ungeschält ABS"),
IFERROR(IF(VLOOKUP(O1061,[1]Offen!$E:$F,2,FALSE)=0,"Offen ungeschält VOS"),
IFERROR(IF(VLOOKUP(O1061,[1]Offen!$H:$I,2,FALSE)=0,"Offen geschält RW"),
IFERROR(IF(VLOOKUP(O1061,[1]Offen!$K:$L,2,FALSE)=0,"Offen vegan"),
IFERROR(IF(VLOOKUP(O1061,[1]Offen!$N:$O,2,FALSE)=0,"Offen Zipfel"),
IFERROR(IF(VLOOKUP(O1061,[1]Offen!$Q:$R,2,FALSE)=0,"Offen Endstücke"),
IFERROR(IF(VLOOKUP(O1061,[1]Vakuumiert!$B:$C,2,FALSE)=0,"Vakuumierter VOS ungeschält"),
IFERROR(IF(VLOOKUP(O1061,[1]Vakuumiert!$E:$F,2,FALSE)=0,"Vakuumierter ABS ungeschält"),
IFERROR(IF(VLOOKUP(O1061,[1]Vakuumiert!$H:$I,2,FALSE)=0,"Vakuumierter VOS geschält"),
IFERROR(IF(VLOOKUP(O1061,[1]Vakuumiert!$K:$L,2,FALSE)=0,"Vakuumierter VOS vegan"),
IFERROR(IF(VLOOKUP(O1061,[1]Vakuumiert!$N:$O,2,FALSE)=0,"Vakuumierter VOS Zipfel"),
IFERROR(IF(VLOOKUP(O1061,[1]Vakuumiert!$Q:$R,2,FALSE)=0,"Vakuumiert geschält"),
IFERROR(IF(VLOOKUP(O1061,'[1]vakuumierte Fertigprodukte'!$B:$C,2,FALSE)=0,"Fertigprodukte"),
IFERROR(IF(VLOOKUP(O1061,'[1]vakuumierte Fertigprodukte'!$E:$FI,2,FALSE)=0,"Vakuumierte Zipfel"),
IFERROR(IF(VLOOKUP(O1061,[1]Wurste!$B:$C,2,FALSE)=0,"Räucherwürste"),
IFERROR(IF(VLOOKUP(O1061,[1]Wurste!$E:$F,2,FALSE)=0,"URW/URGW Wurst"),
IFERROR(IF(VLOOKUP(O1061,[1]Wurste!$H:$I,2,FALSE)=0,"HF-Wurst Vegan"),
IFERROR(IF(VLOOKUP(O1061,[1]Wurste!$K:$L,2,FALSE)=0,"320er ohne Würste"),
IFERROR(IF(AND(OR(Abfalldokumentation!$A1061="BU3",Abfalldokumentation!$A1061="Verkauf"),Abfalldokumentation!$F1061="Schimmel",Abfalldokumentation!$G1061="keinen Abnehmer/kein Schälpersonal"),"Div. Zipfel, ES ohne Verwendung",VLOOKUP(Abfalldokumentation!$E1061,Produktgruppen!A:B,2,FALSE)),"-")))))))))))))))))))))))</f>
        <v>Rohware</v>
      </c>
      <c r="E1061" s="76" t="str">
        <f>IFERROR(VLOOKUP(Abfalldokumentation!$O1061,Artikel!A:C,3,FALSE),Abfalldokumentation!$O1061)</f>
        <v>Cheddar jung Eximo</v>
      </c>
      <c r="F1061" s="76" t="str">
        <f>VLOOKUP(T1061,'Liste Gründe'!A:D,2,FALSE)</f>
        <v>Rest</v>
      </c>
      <c r="G1061" s="75" t="str">
        <f>IF(ISBLANK(V1061),VLOOKUP(Abfalldokumentation!$P1061,'Liste Gründe'!A:D,3,FALSE),V1061)</f>
        <v>Reklamtion erhalten</v>
      </c>
      <c r="H1061" s="76" t="str">
        <f>IF(ISBLANK(Abfalldokumentation!$W1061),"-",Abfalldokumentation!$W1061)</f>
        <v>-</v>
      </c>
      <c r="I1061" s="76">
        <f t="shared" si="113"/>
        <v>41</v>
      </c>
      <c r="J1061" s="76" t="str">
        <f t="shared" si="114"/>
        <v>Produkte</v>
      </c>
      <c r="K1061" s="76" t="str">
        <f t="shared" si="115"/>
        <v>BUs</v>
      </c>
      <c r="L1061" s="76" t="str">
        <f t="shared" si="116"/>
        <v>Symptome</v>
      </c>
      <c r="M1061" s="76" t="str">
        <f>IFERROR(VLOOKUP(Abfalldokumentation!$O1061,Kennzahlen!S:V,3,FALSE)*Abfalldokumentation!$B1061,"0")</f>
        <v>0</v>
      </c>
      <c r="N1061" s="76" t="str">
        <f>IF(ISBLANK(Q1061),VLOOKUP(Abfalldokumentation!$O1061,'Linien - BU'!R:S,2,FALSE),Q1061)</f>
        <v>Einkauf</v>
      </c>
      <c r="O1061" s="77" t="str">
        <f t="shared" si="117"/>
        <v>Cheddar jung Eximo</v>
      </c>
      <c r="P1061" s="77">
        <f t="shared" si="118"/>
        <v>84</v>
      </c>
      <c r="Q1061" s="45" t="s">
        <v>323</v>
      </c>
      <c r="R1061" s="46" t="s">
        <v>325</v>
      </c>
      <c r="S1061" s="46">
        <v>193</v>
      </c>
      <c r="T1061" s="46">
        <v>84</v>
      </c>
      <c r="U1061" s="47">
        <v>44482</v>
      </c>
      <c r="V1061" s="48"/>
      <c r="W1061" s="46"/>
      <c r="X1061" s="50" t="str">
        <f>IFERROR(VLOOKUP(Abfalldokumentation!$R1061,Artikel!A:C,3,FALSE),Abfalldokumentation!$R1061)</f>
        <v>Cheddar jung Eximo</v>
      </c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</row>
    <row r="1062" spans="1:40" ht="30" hidden="1" customHeight="1" x14ac:dyDescent="0.25">
      <c r="A1062" s="78" t="str">
        <f>VLOOKUP(N1062,'Linien - BU'!A:B,2,FALSE)</f>
        <v>BU4</v>
      </c>
      <c r="B1062" s="79">
        <f t="shared" si="112"/>
        <v>82</v>
      </c>
      <c r="C1062" s="80">
        <f>Abfalldokumentation!$U1062</f>
        <v>44482</v>
      </c>
      <c r="D1062" s="69" t="str">
        <f>IFERROR(IF(VLOOKUP(O1062,'[1]Rohware 230'!$B:$C,2,FALSE)=0,"Rohware"),
IFERROR(IF(VLOOKUP(O1062,[1]Sammelnr.!$B:$C,2,FALSE)=0,"Sammelnr. ungeschält ABS"),
IFERROR(IF(VLOOKUP(O1062,[1]Sammelnr.!$E:$F,2,FALSE)=0,"Sammelnr. ungeschält VS"),
IFERROR(IF(VLOOKUP(O1062,[1]Sammelnr.!$H:$I,2,FALSE)=0,"Sammelnr. geschält"),
IFERROR(IF(VLOOKUP(O1062,[1]Offen!$B:$C,2,FALSE)=0,"Offen ungeschält ABS"),
IFERROR(IF(VLOOKUP(O1062,[1]Offen!$E:$F,2,FALSE)=0,"Offen ungeschält VOS"),
IFERROR(IF(VLOOKUP(O1062,[1]Offen!$H:$I,2,FALSE)=0,"Offen geschält RW"),
IFERROR(IF(VLOOKUP(O1062,[1]Offen!$K:$L,2,FALSE)=0,"Offen vegan"),
IFERROR(IF(VLOOKUP(O1062,[1]Offen!$N:$O,2,FALSE)=0,"Offen Zipfel"),
IFERROR(IF(VLOOKUP(O1062,[1]Offen!$Q:$R,2,FALSE)=0,"Offen Endstücke"),
IFERROR(IF(VLOOKUP(O1062,[1]Vakuumiert!$B:$C,2,FALSE)=0,"Vakuumierter VOS ungeschält"),
IFERROR(IF(VLOOKUP(O1062,[1]Vakuumiert!$E:$F,2,FALSE)=0,"Vakuumierter ABS ungeschält"),
IFERROR(IF(VLOOKUP(O1062,[1]Vakuumiert!$H:$I,2,FALSE)=0,"Vakuumierter VOS geschält"),
IFERROR(IF(VLOOKUP(O1062,[1]Vakuumiert!$K:$L,2,FALSE)=0,"Vakuumierter VOS vegan"),
IFERROR(IF(VLOOKUP(O1062,[1]Vakuumiert!$N:$O,2,FALSE)=0,"Vakuumierter VOS Zipfel"),
IFERROR(IF(VLOOKUP(O1062,[1]Vakuumiert!$Q:$R,2,FALSE)=0,"Vakuumiert geschält"),
IFERROR(IF(VLOOKUP(O1062,'[1]vakuumierte Fertigprodukte'!$B:$C,2,FALSE)=0,"Fertigprodukte"),
IFERROR(IF(VLOOKUP(O1062,'[1]vakuumierte Fertigprodukte'!$E:$FI,2,FALSE)=0,"Vakuumierte Zipfel"),
IFERROR(IF(VLOOKUP(O1062,[1]Wurste!$B:$C,2,FALSE)=0,"Räucherwürste"),
IFERROR(IF(VLOOKUP(O1062,[1]Wurste!$E:$F,2,FALSE)=0,"URW/URGW Wurst"),
IFERROR(IF(VLOOKUP(O1062,[1]Wurste!$H:$I,2,FALSE)=0,"HF-Wurst Vegan"),
IFERROR(IF(VLOOKUP(O1062,[1]Wurste!$K:$L,2,FALSE)=0,"320er ohne Würste"),
IFERROR(IF(AND(OR(Abfalldokumentation!$A1062="BU3",Abfalldokumentation!$A1062="Verkauf"),Abfalldokumentation!$F1062="Schimmel",Abfalldokumentation!$G1062="keinen Abnehmer/kein Schälpersonal"),"Div. Zipfel, ES ohne Verwendung",VLOOKUP(Abfalldokumentation!$E1062,Produktgruppen!A:B,2,FALSE)),"-")))))))))))))))))))))))</f>
        <v>Diverses</v>
      </c>
      <c r="E1062" s="81" t="str">
        <f>IFERROR(VLOOKUP(Abfalldokumentation!$O1062,Artikel!A:C,3,FALSE),Abfalldokumentation!$O1062)</f>
        <v>Diverses</v>
      </c>
      <c r="F1062" s="81" t="str">
        <f>VLOOKUP(T1062,'Liste Gründe'!A:D,2,FALSE)</f>
        <v>Linienbezogen</v>
      </c>
      <c r="G1062" s="80" t="str">
        <f>IF(ISBLANK(V1062),VLOOKUP(Abfalldokumentation!$P1062,'Liste Gründe'!A:D,3,FALSE),V1062)</f>
        <v>Maschinenabfall</v>
      </c>
      <c r="H1062" s="81" t="str">
        <f>IF(ISBLANK(Abfalldokumentation!$W1062),"-",Abfalldokumentation!$W1062)</f>
        <v>-</v>
      </c>
      <c r="I1062" s="81">
        <f t="shared" si="113"/>
        <v>41</v>
      </c>
      <c r="J1062" s="81" t="str">
        <f t="shared" si="114"/>
        <v>Produkte</v>
      </c>
      <c r="K1062" s="81" t="str">
        <f t="shared" si="115"/>
        <v>BUs</v>
      </c>
      <c r="L1062" s="81" t="str">
        <f t="shared" si="116"/>
        <v>Symptome</v>
      </c>
      <c r="M1062" s="81" t="str">
        <f>IFERROR(VLOOKUP(Abfalldokumentation!$O1062,Kennzahlen!S:V,3,FALSE)*Abfalldokumentation!$B1062,"0")</f>
        <v>0</v>
      </c>
      <c r="N1062" s="81" t="str">
        <f>IF(ISBLANK(Q1062),VLOOKUP(Abfalldokumentation!$O1062,'Linien - BU'!R:S,2,FALSE),Q1062)</f>
        <v>BU4</v>
      </c>
      <c r="O1062" s="77" t="str">
        <f t="shared" si="117"/>
        <v>Diverses</v>
      </c>
      <c r="P1062" s="77">
        <f t="shared" si="118"/>
        <v>30</v>
      </c>
      <c r="Q1062" s="39" t="s">
        <v>9</v>
      </c>
      <c r="R1062" s="40" t="s">
        <v>110</v>
      </c>
      <c r="S1062" s="40">
        <v>82</v>
      </c>
      <c r="T1062" s="40">
        <v>30</v>
      </c>
      <c r="U1062" s="41">
        <v>44482</v>
      </c>
      <c r="V1062" s="42"/>
      <c r="W1062" s="40"/>
      <c r="X1062" s="44" t="str">
        <f>IFERROR(VLOOKUP(Abfalldokumentation!$R1062,Artikel!A:C,3,FALSE),Abfalldokumentation!$R1062)</f>
        <v>Diverses</v>
      </c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</row>
    <row r="1063" spans="1:40" ht="30" hidden="1" customHeight="1" x14ac:dyDescent="0.25">
      <c r="A1063" s="73" t="str">
        <f>VLOOKUP(N1063,'Linien - BU'!A:B,2,FALSE)</f>
        <v>BU2</v>
      </c>
      <c r="B1063" s="74">
        <f t="shared" si="112"/>
        <v>125</v>
      </c>
      <c r="C1063" s="75">
        <f>Abfalldokumentation!$U1063</f>
        <v>44482</v>
      </c>
      <c r="D1063" s="69" t="str">
        <f>IFERROR(IF(VLOOKUP(O1063,'[1]Rohware 230'!$B:$C,2,FALSE)=0,"Rohware"),
IFERROR(IF(VLOOKUP(O1063,[1]Sammelnr.!$B:$C,2,FALSE)=0,"Sammelnr. ungeschält ABS"),
IFERROR(IF(VLOOKUP(O1063,[1]Sammelnr.!$E:$F,2,FALSE)=0,"Sammelnr. ungeschält VS"),
IFERROR(IF(VLOOKUP(O1063,[1]Sammelnr.!$H:$I,2,FALSE)=0,"Sammelnr. geschält"),
IFERROR(IF(VLOOKUP(O1063,[1]Offen!$B:$C,2,FALSE)=0,"Offen ungeschält ABS"),
IFERROR(IF(VLOOKUP(O1063,[1]Offen!$E:$F,2,FALSE)=0,"Offen ungeschält VOS"),
IFERROR(IF(VLOOKUP(O1063,[1]Offen!$H:$I,2,FALSE)=0,"Offen geschält RW"),
IFERROR(IF(VLOOKUP(O1063,[1]Offen!$K:$L,2,FALSE)=0,"Offen vegan"),
IFERROR(IF(VLOOKUP(O1063,[1]Offen!$N:$O,2,FALSE)=0,"Offen Zipfel"),
IFERROR(IF(VLOOKUP(O1063,[1]Offen!$Q:$R,2,FALSE)=0,"Offen Endstücke"),
IFERROR(IF(VLOOKUP(O1063,[1]Vakuumiert!$B:$C,2,FALSE)=0,"Vakuumierter VOS ungeschält"),
IFERROR(IF(VLOOKUP(O1063,[1]Vakuumiert!$E:$F,2,FALSE)=0,"Vakuumierter ABS ungeschält"),
IFERROR(IF(VLOOKUP(O1063,[1]Vakuumiert!$H:$I,2,FALSE)=0,"Vakuumierter VOS geschält"),
IFERROR(IF(VLOOKUP(O1063,[1]Vakuumiert!$K:$L,2,FALSE)=0,"Vakuumierter VOS vegan"),
IFERROR(IF(VLOOKUP(O1063,[1]Vakuumiert!$N:$O,2,FALSE)=0,"Vakuumierter VOS Zipfel"),
IFERROR(IF(VLOOKUP(O1063,[1]Vakuumiert!$Q:$R,2,FALSE)=0,"Vakuumiert geschält"),
IFERROR(IF(VLOOKUP(O1063,'[1]vakuumierte Fertigprodukte'!$B:$C,2,FALSE)=0,"Fertigprodukte"),
IFERROR(IF(VLOOKUP(O1063,'[1]vakuumierte Fertigprodukte'!$E:$FI,2,FALSE)=0,"Vakuumierte Zipfel"),
IFERROR(IF(VLOOKUP(O1063,[1]Wurste!$B:$C,2,FALSE)=0,"Räucherwürste"),
IFERROR(IF(VLOOKUP(O1063,[1]Wurste!$E:$F,2,FALSE)=0,"URW/URGW Wurst"),
IFERROR(IF(VLOOKUP(O1063,[1]Wurste!$H:$I,2,FALSE)=0,"HF-Wurst Vegan"),
IFERROR(IF(VLOOKUP(O1063,[1]Wurste!$K:$L,2,FALSE)=0,"320er ohne Würste"),
IFERROR(IF(AND(OR(Abfalldokumentation!$A1063="BU3",Abfalldokumentation!$A1063="Verkauf"),Abfalldokumentation!$F1063="Schimmel",Abfalldokumentation!$G1063="keinen Abnehmer/kein Schälpersonal"),"Div. Zipfel, ES ohne Verwendung",VLOOKUP(Abfalldokumentation!$E1063,Produktgruppen!A:B,2,FALSE)),"-")))))))))))))))))))))))</f>
        <v>Diverses</v>
      </c>
      <c r="E1063" s="76" t="str">
        <f>IFERROR(VLOOKUP(Abfalldokumentation!$O1063,Artikel!A:C,3,FALSE),Abfalldokumentation!$O1063)</f>
        <v>Diverses</v>
      </c>
      <c r="F1063" s="76" t="str">
        <f>VLOOKUP(T1063,'Liste Gründe'!A:D,2,FALSE)</f>
        <v>Schimmel</v>
      </c>
      <c r="G1063" s="75" t="str">
        <f>IF(ISBLANK(V1063),VLOOKUP(Abfalldokumentation!$P1063,'Liste Gründe'!A:D,3,FALSE),V1063)</f>
        <v>Schimmel</v>
      </c>
      <c r="H1063" s="76" t="str">
        <f>IF(ISBLANK(Abfalldokumentation!$W1063),"-",Abfalldokumentation!$W1063)</f>
        <v>-</v>
      </c>
      <c r="I1063" s="76">
        <f t="shared" si="113"/>
        <v>41</v>
      </c>
      <c r="J1063" s="76" t="str">
        <f t="shared" si="114"/>
        <v>Produkte</v>
      </c>
      <c r="K1063" s="76" t="str">
        <f t="shared" si="115"/>
        <v>BUs</v>
      </c>
      <c r="L1063" s="76" t="str">
        <f t="shared" si="116"/>
        <v>Symptome</v>
      </c>
      <c r="M1063" s="76" t="str">
        <f>IFERROR(VLOOKUP(Abfalldokumentation!$O1063,Kennzahlen!S:V,3,FALSE)*Abfalldokumentation!$B1063,"0")</f>
        <v>0</v>
      </c>
      <c r="N1063" s="76" t="str">
        <f>IF(ISBLANK(Q1063),VLOOKUP(Abfalldokumentation!$O1063,'Linien - BU'!R:S,2,FALSE),Q1063)</f>
        <v>BU2</v>
      </c>
      <c r="O1063" s="77" t="str">
        <f t="shared" si="117"/>
        <v>Diverses</v>
      </c>
      <c r="P1063" s="77">
        <f t="shared" si="118"/>
        <v>12</v>
      </c>
      <c r="Q1063" s="45" t="s">
        <v>7</v>
      </c>
      <c r="R1063" s="46" t="s">
        <v>110</v>
      </c>
      <c r="S1063" s="46">
        <v>125</v>
      </c>
      <c r="T1063" s="46">
        <v>12</v>
      </c>
      <c r="U1063" s="47">
        <v>44482</v>
      </c>
      <c r="V1063" s="48"/>
      <c r="W1063" s="46"/>
      <c r="X1063" s="50" t="str">
        <f>IFERROR(VLOOKUP(Abfalldokumentation!$R1063,Artikel!A:C,3,FALSE),Abfalldokumentation!$R1063)</f>
        <v>Diverses</v>
      </c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</row>
    <row r="1064" spans="1:40" ht="30" hidden="1" customHeight="1" x14ac:dyDescent="0.25">
      <c r="A1064" s="78" t="str">
        <f>VLOOKUP(N1064,'Linien - BU'!A:B,2,FALSE)</f>
        <v>BU3</v>
      </c>
      <c r="B1064" s="79">
        <f t="shared" si="112"/>
        <v>25</v>
      </c>
      <c r="C1064" s="80">
        <f>Abfalldokumentation!$U1064</f>
        <v>44482</v>
      </c>
      <c r="D1064" s="69" t="str">
        <f>IFERROR(IF(VLOOKUP(O1064,'[1]Rohware 230'!$B:$C,2,FALSE)=0,"Rohware"),
IFERROR(IF(VLOOKUP(O1064,[1]Sammelnr.!$B:$C,2,FALSE)=0,"Sammelnr. ungeschält ABS"),
IFERROR(IF(VLOOKUP(O1064,[1]Sammelnr.!$E:$F,2,FALSE)=0,"Sammelnr. ungeschält VS"),
IFERROR(IF(VLOOKUP(O1064,[1]Sammelnr.!$H:$I,2,FALSE)=0,"Sammelnr. geschält"),
IFERROR(IF(VLOOKUP(O1064,[1]Offen!$B:$C,2,FALSE)=0,"Offen ungeschält ABS"),
IFERROR(IF(VLOOKUP(O1064,[1]Offen!$E:$F,2,FALSE)=0,"Offen ungeschält VOS"),
IFERROR(IF(VLOOKUP(O1064,[1]Offen!$H:$I,2,FALSE)=0,"Offen geschält RW"),
IFERROR(IF(VLOOKUP(O1064,[1]Offen!$K:$L,2,FALSE)=0,"Offen vegan"),
IFERROR(IF(VLOOKUP(O1064,[1]Offen!$N:$O,2,FALSE)=0,"Offen Zipfel"),
IFERROR(IF(VLOOKUP(O1064,[1]Offen!$Q:$R,2,FALSE)=0,"Offen Endstücke"),
IFERROR(IF(VLOOKUP(O1064,[1]Vakuumiert!$B:$C,2,FALSE)=0,"Vakuumierter VOS ungeschält"),
IFERROR(IF(VLOOKUP(O1064,[1]Vakuumiert!$E:$F,2,FALSE)=0,"Vakuumierter ABS ungeschält"),
IFERROR(IF(VLOOKUP(O1064,[1]Vakuumiert!$H:$I,2,FALSE)=0,"Vakuumierter VOS geschält"),
IFERROR(IF(VLOOKUP(O1064,[1]Vakuumiert!$K:$L,2,FALSE)=0,"Vakuumierter VOS vegan"),
IFERROR(IF(VLOOKUP(O1064,[1]Vakuumiert!$N:$O,2,FALSE)=0,"Vakuumierter VOS Zipfel"),
IFERROR(IF(VLOOKUP(O1064,[1]Vakuumiert!$Q:$R,2,FALSE)=0,"Vakuumiert geschält"),
IFERROR(IF(VLOOKUP(O1064,'[1]vakuumierte Fertigprodukte'!$B:$C,2,FALSE)=0,"Fertigprodukte"),
IFERROR(IF(VLOOKUP(O1064,'[1]vakuumierte Fertigprodukte'!$E:$FI,2,FALSE)=0,"Vakuumierte Zipfel"),
IFERROR(IF(VLOOKUP(O1064,[1]Wurste!$B:$C,2,FALSE)=0,"Räucherwürste"),
IFERROR(IF(VLOOKUP(O1064,[1]Wurste!$E:$F,2,FALSE)=0,"URW/URGW Wurst"),
IFERROR(IF(VLOOKUP(O1064,[1]Wurste!$H:$I,2,FALSE)=0,"HF-Wurst Vegan"),
IFERROR(IF(VLOOKUP(O1064,[1]Wurste!$K:$L,2,FALSE)=0,"320er ohne Würste"),
IFERROR(IF(AND(OR(Abfalldokumentation!$A1064="BU3",Abfalldokumentation!$A1064="Verkauf"),Abfalldokumentation!$F1064="Schimmel",Abfalldokumentation!$G1064="keinen Abnehmer/kein Schälpersonal"),"Div. Zipfel, ES ohne Verwendung",VLOOKUP(Abfalldokumentation!$E1064,Produktgruppen!A:B,2,FALSE)),"-")))))))))))))))))))))))</f>
        <v>-</v>
      </c>
      <c r="E1064" s="81" t="str">
        <f>IFERROR(VLOOKUP(Abfalldokumentation!$O1064,Artikel!A:C,3,FALSE),Abfalldokumentation!$O1064)</f>
        <v>Maschinenabfall</v>
      </c>
      <c r="F1064" s="81" t="str">
        <f>VLOOKUP(T1064,'Liste Gründe'!A:D,2,FALSE)</f>
        <v>Linienbezogen</v>
      </c>
      <c r="G1064" s="80" t="str">
        <f>IF(ISBLANK(V1064),VLOOKUP(Abfalldokumentation!$P1064,'Liste Gründe'!A:D,3,FALSE),V1064)</f>
        <v>Maschinenabfall</v>
      </c>
      <c r="H1064" s="81" t="str">
        <f>IF(ISBLANK(Abfalldokumentation!$W1064),"-",Abfalldokumentation!$W1064)</f>
        <v>-</v>
      </c>
      <c r="I1064" s="81">
        <f t="shared" si="113"/>
        <v>41</v>
      </c>
      <c r="J1064" s="81" t="str">
        <f t="shared" si="114"/>
        <v>Produkte</v>
      </c>
      <c r="K1064" s="81" t="str">
        <f t="shared" si="115"/>
        <v>BUs</v>
      </c>
      <c r="L1064" s="81" t="str">
        <f t="shared" si="116"/>
        <v>Symptome</v>
      </c>
      <c r="M1064" s="81" t="str">
        <f>IFERROR(VLOOKUP(Abfalldokumentation!$O1064,Kennzahlen!S:V,3,FALSE)*Abfalldokumentation!$B1064,"0")</f>
        <v>0</v>
      </c>
      <c r="N1064" s="81" t="str">
        <f>IF(ISBLANK(Q1064),VLOOKUP(Abfalldokumentation!$O1064,'Linien - BU'!R:S,2,FALSE),Q1064)</f>
        <v>WVP</v>
      </c>
      <c r="O1064" s="77" t="str">
        <f t="shared" si="117"/>
        <v>Maschinenabfall</v>
      </c>
      <c r="P1064" s="77">
        <f t="shared" si="118"/>
        <v>30</v>
      </c>
      <c r="Q1064" s="39" t="s">
        <v>209</v>
      </c>
      <c r="R1064" s="40" t="s">
        <v>55</v>
      </c>
      <c r="S1064" s="40">
        <v>25</v>
      </c>
      <c r="T1064" s="40">
        <v>30</v>
      </c>
      <c r="U1064" s="41">
        <v>44482</v>
      </c>
      <c r="V1064" s="42"/>
      <c r="W1064" s="40"/>
      <c r="X1064" s="44" t="str">
        <f>IFERROR(VLOOKUP(Abfalldokumentation!$R1064,Artikel!A:C,3,FALSE),Abfalldokumentation!$R1064)</f>
        <v>Maschinenabfall</v>
      </c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</row>
    <row r="1065" spans="1:40" ht="30" hidden="1" customHeight="1" x14ac:dyDescent="0.25">
      <c r="A1065" s="73" t="str">
        <f>VLOOKUP(N1065,'Linien - BU'!A:B,2,FALSE)</f>
        <v>Rest</v>
      </c>
      <c r="B1065" s="74">
        <f t="shared" si="112"/>
        <v>10.3</v>
      </c>
      <c r="C1065" s="75">
        <f>Abfalldokumentation!$U1065</f>
        <v>44482</v>
      </c>
      <c r="D1065" s="69" t="str">
        <f>IFERROR(IF(VLOOKUP(O1065,'[1]Rohware 230'!$B:$C,2,FALSE)=0,"Rohware"),
IFERROR(IF(VLOOKUP(O1065,[1]Sammelnr.!$B:$C,2,FALSE)=0,"Sammelnr. ungeschält ABS"),
IFERROR(IF(VLOOKUP(O1065,[1]Sammelnr.!$E:$F,2,FALSE)=0,"Sammelnr. ungeschält VS"),
IFERROR(IF(VLOOKUP(O1065,[1]Sammelnr.!$H:$I,2,FALSE)=0,"Sammelnr. geschält"),
IFERROR(IF(VLOOKUP(O1065,[1]Offen!$B:$C,2,FALSE)=0,"Offen ungeschält ABS"),
IFERROR(IF(VLOOKUP(O1065,[1]Offen!$E:$F,2,FALSE)=0,"Offen ungeschält VOS"),
IFERROR(IF(VLOOKUP(O1065,[1]Offen!$H:$I,2,FALSE)=0,"Offen geschält RW"),
IFERROR(IF(VLOOKUP(O1065,[1]Offen!$K:$L,2,FALSE)=0,"Offen vegan"),
IFERROR(IF(VLOOKUP(O1065,[1]Offen!$N:$O,2,FALSE)=0,"Offen Zipfel"),
IFERROR(IF(VLOOKUP(O1065,[1]Offen!$Q:$R,2,FALSE)=0,"Offen Endstücke"),
IFERROR(IF(VLOOKUP(O1065,[1]Vakuumiert!$B:$C,2,FALSE)=0,"Vakuumierter VOS ungeschält"),
IFERROR(IF(VLOOKUP(O1065,[1]Vakuumiert!$E:$F,2,FALSE)=0,"Vakuumierter ABS ungeschält"),
IFERROR(IF(VLOOKUP(O1065,[1]Vakuumiert!$H:$I,2,FALSE)=0,"Vakuumierter VOS geschält"),
IFERROR(IF(VLOOKUP(O1065,[1]Vakuumiert!$K:$L,2,FALSE)=0,"Vakuumierter VOS vegan"),
IFERROR(IF(VLOOKUP(O1065,[1]Vakuumiert!$N:$O,2,FALSE)=0,"Vakuumierter VOS Zipfel"),
IFERROR(IF(VLOOKUP(O1065,[1]Vakuumiert!$Q:$R,2,FALSE)=0,"Vakuumiert geschält"),
IFERROR(IF(VLOOKUP(O1065,'[1]vakuumierte Fertigprodukte'!$B:$C,2,FALSE)=0,"Fertigprodukte"),
IFERROR(IF(VLOOKUP(O1065,'[1]vakuumierte Fertigprodukte'!$E:$FI,2,FALSE)=0,"Vakuumierte Zipfel"),
IFERROR(IF(VLOOKUP(O1065,[1]Wurste!$B:$C,2,FALSE)=0,"Räucherwürste"),
IFERROR(IF(VLOOKUP(O1065,[1]Wurste!$E:$F,2,FALSE)=0,"URW/URGW Wurst"),
IFERROR(IF(VLOOKUP(O1065,[1]Wurste!$H:$I,2,FALSE)=0,"HF-Wurst Vegan"),
IFERROR(IF(VLOOKUP(O1065,[1]Wurste!$K:$L,2,FALSE)=0,"320er ohne Würste"),
IFERROR(IF(AND(OR(Abfalldokumentation!$A1065="BU3",Abfalldokumentation!$A1065="Verkauf"),Abfalldokumentation!$F1065="Schimmel",Abfalldokumentation!$G1065="keinen Abnehmer/kein Schälpersonal"),"Div. Zipfel, ES ohne Verwendung",VLOOKUP(Abfalldokumentation!$E1065,Produktgruppen!A:B,2,FALSE)),"-")))))))))))))))))))))))</f>
        <v>Diverses</v>
      </c>
      <c r="E1065" s="76" t="str">
        <f>IFERROR(VLOOKUP(Abfalldokumentation!$O1065,Artikel!A:C,3,FALSE),Abfalldokumentation!$O1065)</f>
        <v>Diverses</v>
      </c>
      <c r="F1065" s="76" t="str">
        <f>VLOOKUP(T1065,'Liste Gründe'!A:D,2,FALSE)</f>
        <v>Qualitätssicherung</v>
      </c>
      <c r="G1065" s="75" t="str">
        <f>IF(ISBLANK(V1065),VLOOKUP(Abfalldokumentation!$P1065,'Liste Gründe'!A:D,3,FALSE),V1065)</f>
        <v>Sensorik</v>
      </c>
      <c r="H1065" s="76" t="str">
        <f>IF(ISBLANK(Abfalldokumentation!$W1065),"-",Abfalldokumentation!$W1065)</f>
        <v>-</v>
      </c>
      <c r="I1065" s="76">
        <f t="shared" si="113"/>
        <v>41</v>
      </c>
      <c r="J1065" s="76" t="str">
        <f t="shared" si="114"/>
        <v>Produkte</v>
      </c>
      <c r="K1065" s="76" t="str">
        <f t="shared" si="115"/>
        <v>BUs</v>
      </c>
      <c r="L1065" s="76" t="str">
        <f t="shared" si="116"/>
        <v>Symptome</v>
      </c>
      <c r="M1065" s="76" t="str">
        <f>IFERROR(VLOOKUP(Abfalldokumentation!$O1065,Kennzahlen!S:V,3,FALSE)*Abfalldokumentation!$B1065,"0")</f>
        <v>0</v>
      </c>
      <c r="N1065" s="76" t="str">
        <f>IF(ISBLANK(Q1065),VLOOKUP(Abfalldokumentation!$O1065,'Linien - BU'!R:S,2,FALSE),Q1065)</f>
        <v>QM</v>
      </c>
      <c r="O1065" s="77" t="str">
        <f t="shared" si="117"/>
        <v>Diverses</v>
      </c>
      <c r="P1065" s="77">
        <f t="shared" si="118"/>
        <v>74</v>
      </c>
      <c r="Q1065" s="45" t="s">
        <v>196</v>
      </c>
      <c r="R1065" s="46" t="s">
        <v>110</v>
      </c>
      <c r="S1065" s="46">
        <v>10.3</v>
      </c>
      <c r="T1065" s="46">
        <v>74</v>
      </c>
      <c r="U1065" s="47">
        <v>44482</v>
      </c>
      <c r="V1065" s="48"/>
      <c r="W1065" s="46"/>
      <c r="X1065" s="50" t="str">
        <f>IFERROR(VLOOKUP(Abfalldokumentation!$R1065,Artikel!A:C,3,FALSE),Abfalldokumentation!$R1065)</f>
        <v>Diverses</v>
      </c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</row>
    <row r="1066" spans="1:40" ht="30" hidden="1" customHeight="1" x14ac:dyDescent="0.25">
      <c r="A1066" s="78" t="str">
        <f>VLOOKUP(N1066,'Linien - BU'!A:B,2,FALSE)</f>
        <v>BU3</v>
      </c>
      <c r="B1066" s="79">
        <f t="shared" si="112"/>
        <v>3</v>
      </c>
      <c r="C1066" s="80">
        <f>Abfalldokumentation!$U1066</f>
        <v>44482</v>
      </c>
      <c r="D1066" s="69" t="str">
        <f>IFERROR(IF(VLOOKUP(O1066,'[1]Rohware 230'!$B:$C,2,FALSE)=0,"Rohware"),
IFERROR(IF(VLOOKUP(O1066,[1]Sammelnr.!$B:$C,2,FALSE)=0,"Sammelnr. ungeschält ABS"),
IFERROR(IF(VLOOKUP(O1066,[1]Sammelnr.!$E:$F,2,FALSE)=0,"Sammelnr. ungeschält VS"),
IFERROR(IF(VLOOKUP(O1066,[1]Sammelnr.!$H:$I,2,FALSE)=0,"Sammelnr. geschält"),
IFERROR(IF(VLOOKUP(O1066,[1]Offen!$B:$C,2,FALSE)=0,"Offen ungeschält ABS"),
IFERROR(IF(VLOOKUP(O1066,[1]Offen!$E:$F,2,FALSE)=0,"Offen ungeschält VOS"),
IFERROR(IF(VLOOKUP(O1066,[1]Offen!$H:$I,2,FALSE)=0,"Offen geschält RW"),
IFERROR(IF(VLOOKUP(O1066,[1]Offen!$K:$L,2,FALSE)=0,"Offen vegan"),
IFERROR(IF(VLOOKUP(O1066,[1]Offen!$N:$O,2,FALSE)=0,"Offen Zipfel"),
IFERROR(IF(VLOOKUP(O1066,[1]Offen!$Q:$R,2,FALSE)=0,"Offen Endstücke"),
IFERROR(IF(VLOOKUP(O1066,[1]Vakuumiert!$B:$C,2,FALSE)=0,"Vakuumierter VOS ungeschält"),
IFERROR(IF(VLOOKUP(O1066,[1]Vakuumiert!$E:$F,2,FALSE)=0,"Vakuumierter ABS ungeschält"),
IFERROR(IF(VLOOKUP(O1066,[1]Vakuumiert!$H:$I,2,FALSE)=0,"Vakuumierter VOS geschält"),
IFERROR(IF(VLOOKUP(O1066,[1]Vakuumiert!$K:$L,2,FALSE)=0,"Vakuumierter VOS vegan"),
IFERROR(IF(VLOOKUP(O1066,[1]Vakuumiert!$N:$O,2,FALSE)=0,"Vakuumierter VOS Zipfel"),
IFERROR(IF(VLOOKUP(O1066,[1]Vakuumiert!$Q:$R,2,FALSE)=0,"Vakuumiert geschält"),
IFERROR(IF(VLOOKUP(O1066,'[1]vakuumierte Fertigprodukte'!$B:$C,2,FALSE)=0,"Fertigprodukte"),
IFERROR(IF(VLOOKUP(O1066,'[1]vakuumierte Fertigprodukte'!$E:$FI,2,FALSE)=0,"Vakuumierte Zipfel"),
IFERROR(IF(VLOOKUP(O1066,[1]Wurste!$B:$C,2,FALSE)=0,"Räucherwürste"),
IFERROR(IF(VLOOKUP(O1066,[1]Wurste!$E:$F,2,FALSE)=0,"URW/URGW Wurst"),
IFERROR(IF(VLOOKUP(O1066,[1]Wurste!$H:$I,2,FALSE)=0,"HF-Wurst Vegan"),
IFERROR(IF(VLOOKUP(O1066,[1]Wurste!$K:$L,2,FALSE)=0,"320er ohne Würste"),
IFERROR(IF(AND(OR(Abfalldokumentation!$A1066="BU3",Abfalldokumentation!$A1066="Verkauf"),Abfalldokumentation!$F1066="Schimmel",Abfalldokumentation!$G1066="keinen Abnehmer/kein Schälpersonal"),"Div. Zipfel, ES ohne Verwendung",VLOOKUP(Abfalldokumentation!$E1066,Produktgruppen!A:B,2,FALSE)),"-")))))))))))))))))))))))</f>
        <v>-</v>
      </c>
      <c r="E1066" s="81" t="str">
        <f>IFERROR(VLOOKUP(Abfalldokumentation!$O1066,Artikel!A:C,3,FALSE),Abfalldokumentation!$O1066)</f>
        <v>Maschinenabfall</v>
      </c>
      <c r="F1066" s="81" t="str">
        <f>VLOOKUP(T1066,'Liste Gründe'!A:D,2,FALSE)</f>
        <v>Linienbezogen</v>
      </c>
      <c r="G1066" s="80" t="str">
        <f>IF(ISBLANK(V1066),VLOOKUP(Abfalldokumentation!$P1066,'Liste Gründe'!A:D,3,FALSE),V1066)</f>
        <v>Maschinenabfall</v>
      </c>
      <c r="H1066" s="81" t="str">
        <f>IF(ISBLANK(Abfalldokumentation!$W1066),"-",Abfalldokumentation!$W1066)</f>
        <v>-</v>
      </c>
      <c r="I1066" s="81">
        <f t="shared" si="113"/>
        <v>41</v>
      </c>
      <c r="J1066" s="81" t="str">
        <f t="shared" si="114"/>
        <v>Produkte</v>
      </c>
      <c r="K1066" s="81" t="str">
        <f t="shared" si="115"/>
        <v>BUs</v>
      </c>
      <c r="L1066" s="81" t="str">
        <f t="shared" si="116"/>
        <v>Symptome</v>
      </c>
      <c r="M1066" s="81" t="str">
        <f>IFERROR(VLOOKUP(Abfalldokumentation!$O1066,Kennzahlen!S:V,3,FALSE)*Abfalldokumentation!$B1066,"0")</f>
        <v>0</v>
      </c>
      <c r="N1066" s="81" t="str">
        <f>IF(ISBLANK(Q1066),VLOOKUP(Abfalldokumentation!$O1066,'Linien - BU'!R:S,2,FALSE),Q1066)</f>
        <v>L9</v>
      </c>
      <c r="O1066" s="77" t="str">
        <f t="shared" si="117"/>
        <v>Maschinenabfall</v>
      </c>
      <c r="P1066" s="77">
        <f t="shared" si="118"/>
        <v>30</v>
      </c>
      <c r="Q1066" s="39" t="s">
        <v>223</v>
      </c>
      <c r="R1066" s="40" t="s">
        <v>55</v>
      </c>
      <c r="S1066" s="40">
        <v>3</v>
      </c>
      <c r="T1066" s="40">
        <v>30</v>
      </c>
      <c r="U1066" s="41">
        <v>44482</v>
      </c>
      <c r="V1066" s="42"/>
      <c r="W1066" s="40"/>
      <c r="X1066" s="44" t="str">
        <f>IFERROR(VLOOKUP(Abfalldokumentation!$R1066,Artikel!A:C,3,FALSE),Abfalldokumentation!$R1066)</f>
        <v>Maschinenabfall</v>
      </c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</row>
    <row r="1067" spans="1:40" ht="30" hidden="1" customHeight="1" x14ac:dyDescent="0.25">
      <c r="A1067" s="73" t="str">
        <f>VLOOKUP(N1067,'Linien - BU'!A:B,2,FALSE)</f>
        <v>BU1</v>
      </c>
      <c r="B1067" s="74">
        <f t="shared" si="112"/>
        <v>167</v>
      </c>
      <c r="C1067" s="75">
        <f>Abfalldokumentation!$U1067</f>
        <v>44482</v>
      </c>
      <c r="D1067" s="69" t="str">
        <f>IFERROR(IF(VLOOKUP(O1067,'[1]Rohware 230'!$B:$C,2,FALSE)=0,"Rohware"),
IFERROR(IF(VLOOKUP(O1067,[1]Sammelnr.!$B:$C,2,FALSE)=0,"Sammelnr. ungeschält ABS"),
IFERROR(IF(VLOOKUP(O1067,[1]Sammelnr.!$E:$F,2,FALSE)=0,"Sammelnr. ungeschält VS"),
IFERROR(IF(VLOOKUP(O1067,[1]Sammelnr.!$H:$I,2,FALSE)=0,"Sammelnr. geschält"),
IFERROR(IF(VLOOKUP(O1067,[1]Offen!$B:$C,2,FALSE)=0,"Offen ungeschält ABS"),
IFERROR(IF(VLOOKUP(O1067,[1]Offen!$E:$F,2,FALSE)=0,"Offen ungeschält VOS"),
IFERROR(IF(VLOOKUP(O1067,[1]Offen!$H:$I,2,FALSE)=0,"Offen geschält RW"),
IFERROR(IF(VLOOKUP(O1067,[1]Offen!$K:$L,2,FALSE)=0,"Offen vegan"),
IFERROR(IF(VLOOKUP(O1067,[1]Offen!$N:$O,2,FALSE)=0,"Offen Zipfel"),
IFERROR(IF(VLOOKUP(O1067,[1]Offen!$Q:$R,2,FALSE)=0,"Offen Endstücke"),
IFERROR(IF(VLOOKUP(O1067,[1]Vakuumiert!$B:$C,2,FALSE)=0,"Vakuumierter VOS ungeschält"),
IFERROR(IF(VLOOKUP(O1067,[1]Vakuumiert!$E:$F,2,FALSE)=0,"Vakuumierter ABS ungeschält"),
IFERROR(IF(VLOOKUP(O1067,[1]Vakuumiert!$H:$I,2,FALSE)=0,"Vakuumierter VOS geschält"),
IFERROR(IF(VLOOKUP(O1067,[1]Vakuumiert!$K:$L,2,FALSE)=0,"Vakuumierter VOS vegan"),
IFERROR(IF(VLOOKUP(O1067,[1]Vakuumiert!$N:$O,2,FALSE)=0,"Vakuumierter VOS Zipfel"),
IFERROR(IF(VLOOKUP(O1067,[1]Vakuumiert!$Q:$R,2,FALSE)=0,"Vakuumiert geschält"),
IFERROR(IF(VLOOKUP(O1067,'[1]vakuumierte Fertigprodukte'!$B:$C,2,FALSE)=0,"Fertigprodukte"),
IFERROR(IF(VLOOKUP(O1067,'[1]vakuumierte Fertigprodukte'!$E:$FI,2,FALSE)=0,"Vakuumierte Zipfel"),
IFERROR(IF(VLOOKUP(O1067,[1]Wurste!$B:$C,2,FALSE)=0,"Räucherwürste"),
IFERROR(IF(VLOOKUP(O1067,[1]Wurste!$E:$F,2,FALSE)=0,"URW/URGW Wurst"),
IFERROR(IF(VLOOKUP(O1067,[1]Wurste!$H:$I,2,FALSE)=0,"HF-Wurst Vegan"),
IFERROR(IF(VLOOKUP(O1067,[1]Wurste!$K:$L,2,FALSE)=0,"320er ohne Würste"),
IFERROR(IF(AND(OR(Abfalldokumentation!$A1067="BU3",Abfalldokumentation!$A1067="Verkauf"),Abfalldokumentation!$F1067="Schimmel",Abfalldokumentation!$G1067="keinen Abnehmer/kein Schälpersonal"),"Div. Zipfel, ES ohne Verwendung",VLOOKUP(Abfalldokumentation!$E1067,Produktgruppen!A:B,2,FALSE)),"-")))))))))))))))))))))))</f>
        <v>Diverses</v>
      </c>
      <c r="E1067" s="76" t="str">
        <f>IFERROR(VLOOKUP(Abfalldokumentation!$O1067,Artikel!A:C,3,FALSE),Abfalldokumentation!$O1067)</f>
        <v>Diverses</v>
      </c>
      <c r="F1067" s="76" t="str">
        <f>VLOOKUP(T1067,'Liste Gründe'!A:D,2,FALSE)</f>
        <v>Linienbezogen</v>
      </c>
      <c r="G1067" s="75" t="str">
        <f>IF(ISBLANK(V1067),VLOOKUP(Abfalldokumentation!$P1067,'Liste Gründe'!A:D,3,FALSE),V1067)</f>
        <v>Reinigung</v>
      </c>
      <c r="H1067" s="76" t="str">
        <f>IF(ISBLANK(Abfalldokumentation!$W1067),"-",Abfalldokumentation!$W1067)</f>
        <v>-</v>
      </c>
      <c r="I1067" s="76">
        <f t="shared" si="113"/>
        <v>41</v>
      </c>
      <c r="J1067" s="76" t="str">
        <f t="shared" si="114"/>
        <v>Produkte</v>
      </c>
      <c r="K1067" s="76" t="str">
        <f t="shared" si="115"/>
        <v>BUs</v>
      </c>
      <c r="L1067" s="76" t="str">
        <f t="shared" si="116"/>
        <v>Symptome</v>
      </c>
      <c r="M1067" s="76" t="str">
        <f>IFERROR(VLOOKUP(Abfalldokumentation!$O1067,Kennzahlen!S:V,3,FALSE)*Abfalldokumentation!$B1067,"0")</f>
        <v>0</v>
      </c>
      <c r="N1067" s="76" t="str">
        <f>IF(ISBLANK(Q1067),VLOOKUP(Abfalldokumentation!$O1067,'Linien - BU'!R:S,2,FALSE),Q1067)</f>
        <v>Abfüllung</v>
      </c>
      <c r="O1067" s="77" t="str">
        <f t="shared" si="117"/>
        <v>Diverses</v>
      </c>
      <c r="P1067" s="77">
        <f t="shared" si="118"/>
        <v>10</v>
      </c>
      <c r="Q1067" s="45" t="s">
        <v>180</v>
      </c>
      <c r="R1067" s="46" t="s">
        <v>110</v>
      </c>
      <c r="S1067" s="46">
        <v>167</v>
      </c>
      <c r="T1067" s="46">
        <v>10</v>
      </c>
      <c r="U1067" s="47">
        <v>44482</v>
      </c>
      <c r="V1067" s="48"/>
      <c r="W1067" s="46"/>
      <c r="X1067" s="50" t="str">
        <f>IFERROR(VLOOKUP(Abfalldokumentation!$R1067,Artikel!A:C,3,FALSE),Abfalldokumentation!$R1067)</f>
        <v>Diverses</v>
      </c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</row>
    <row r="1068" spans="1:40" ht="30" hidden="1" customHeight="1" x14ac:dyDescent="0.25">
      <c r="A1068" s="78" t="str">
        <f>VLOOKUP(N1068,'Linien - BU'!A:B,2,FALSE)</f>
        <v>Rest</v>
      </c>
      <c r="B1068" s="79">
        <f t="shared" si="112"/>
        <v>2</v>
      </c>
      <c r="C1068" s="80">
        <f>Abfalldokumentation!$U1068</f>
        <v>44482</v>
      </c>
      <c r="D1068" s="69" t="str">
        <f>IFERROR(IF(VLOOKUP(O1068,'[1]Rohware 230'!$B:$C,2,FALSE)=0,"Rohware"),
IFERROR(IF(VLOOKUP(O1068,[1]Sammelnr.!$B:$C,2,FALSE)=0,"Sammelnr. ungeschält ABS"),
IFERROR(IF(VLOOKUP(O1068,[1]Sammelnr.!$E:$F,2,FALSE)=0,"Sammelnr. ungeschält VS"),
IFERROR(IF(VLOOKUP(O1068,[1]Sammelnr.!$H:$I,2,FALSE)=0,"Sammelnr. geschält"),
IFERROR(IF(VLOOKUP(O1068,[1]Offen!$B:$C,2,FALSE)=0,"Offen ungeschält ABS"),
IFERROR(IF(VLOOKUP(O1068,[1]Offen!$E:$F,2,FALSE)=0,"Offen ungeschält VOS"),
IFERROR(IF(VLOOKUP(O1068,[1]Offen!$H:$I,2,FALSE)=0,"Offen geschält RW"),
IFERROR(IF(VLOOKUP(O1068,[1]Offen!$K:$L,2,FALSE)=0,"Offen vegan"),
IFERROR(IF(VLOOKUP(O1068,[1]Offen!$N:$O,2,FALSE)=0,"Offen Zipfel"),
IFERROR(IF(VLOOKUP(O1068,[1]Offen!$Q:$R,2,FALSE)=0,"Offen Endstücke"),
IFERROR(IF(VLOOKUP(O1068,[1]Vakuumiert!$B:$C,2,FALSE)=0,"Vakuumierter VOS ungeschält"),
IFERROR(IF(VLOOKUP(O1068,[1]Vakuumiert!$E:$F,2,FALSE)=0,"Vakuumierter ABS ungeschält"),
IFERROR(IF(VLOOKUP(O1068,[1]Vakuumiert!$H:$I,2,FALSE)=0,"Vakuumierter VOS geschält"),
IFERROR(IF(VLOOKUP(O1068,[1]Vakuumiert!$K:$L,2,FALSE)=0,"Vakuumierter VOS vegan"),
IFERROR(IF(VLOOKUP(O1068,[1]Vakuumiert!$N:$O,2,FALSE)=0,"Vakuumierter VOS Zipfel"),
IFERROR(IF(VLOOKUP(O1068,[1]Vakuumiert!$Q:$R,2,FALSE)=0,"Vakuumiert geschält"),
IFERROR(IF(VLOOKUP(O1068,'[1]vakuumierte Fertigprodukte'!$B:$C,2,FALSE)=0,"Fertigprodukte"),
IFERROR(IF(VLOOKUP(O1068,'[1]vakuumierte Fertigprodukte'!$E:$FI,2,FALSE)=0,"Vakuumierte Zipfel"),
IFERROR(IF(VLOOKUP(O1068,[1]Wurste!$B:$C,2,FALSE)=0,"Räucherwürste"),
IFERROR(IF(VLOOKUP(O1068,[1]Wurste!$E:$F,2,FALSE)=0,"URW/URGW Wurst"),
IFERROR(IF(VLOOKUP(O1068,[1]Wurste!$H:$I,2,FALSE)=0,"HF-Wurst Vegan"),
IFERROR(IF(VLOOKUP(O1068,[1]Wurste!$K:$L,2,FALSE)=0,"320er ohne Würste"),
IFERROR(IF(AND(OR(Abfalldokumentation!$A1068="BU3",Abfalldokumentation!$A1068="Verkauf"),Abfalldokumentation!$F1068="Schimmel",Abfalldokumentation!$G1068="keinen Abnehmer/kein Schälpersonal"),"Div. Zipfel, ES ohne Verwendung",VLOOKUP(Abfalldokumentation!$E1068,Produktgruppen!A:B,2,FALSE)),"-")))))))))))))))))))))))</f>
        <v>Diverses</v>
      </c>
      <c r="E1068" s="81" t="str">
        <f>IFERROR(VLOOKUP(Abfalldokumentation!$O1068,Artikel!A:C,3,FALSE),Abfalldokumentation!$O1068)</f>
        <v>Diverses</v>
      </c>
      <c r="F1068" s="81" t="str">
        <f>VLOOKUP(T1068,'Liste Gründe'!A:D,2,FALSE)</f>
        <v>Schimmel</v>
      </c>
      <c r="G1068" s="80" t="str">
        <f>IF(ISBLANK(V1068),VLOOKUP(Abfalldokumentation!$P1068,'Liste Gründe'!A:D,3,FALSE),V1068)</f>
        <v>MHD abgelaufen</v>
      </c>
      <c r="H1068" s="81" t="str">
        <f>IF(ISBLANK(Abfalldokumentation!$W1068),"-",Abfalldokumentation!$W1068)</f>
        <v>-</v>
      </c>
      <c r="I1068" s="81">
        <f t="shared" si="113"/>
        <v>41</v>
      </c>
      <c r="J1068" s="81" t="str">
        <f t="shared" si="114"/>
        <v>Produkte</v>
      </c>
      <c r="K1068" s="81" t="str">
        <f t="shared" si="115"/>
        <v>BUs</v>
      </c>
      <c r="L1068" s="81" t="str">
        <f t="shared" si="116"/>
        <v>Symptome</v>
      </c>
      <c r="M1068" s="81" t="str">
        <f>IFERROR(VLOOKUP(Abfalldokumentation!$O1068,Kennzahlen!S:V,3,FALSE)*Abfalldokumentation!$B1068,"0")</f>
        <v>0</v>
      </c>
      <c r="N1068" s="81" t="str">
        <f>IF(ISBLANK(Q1068),VLOOKUP(Abfalldokumentation!$O1068,'Linien - BU'!R:S,2,FALSE),Q1068)</f>
        <v>Labor</v>
      </c>
      <c r="O1068" s="77" t="str">
        <f t="shared" si="117"/>
        <v>Diverses</v>
      </c>
      <c r="P1068" s="77">
        <f t="shared" si="118"/>
        <v>11</v>
      </c>
      <c r="Q1068" s="39" t="s">
        <v>199</v>
      </c>
      <c r="R1068" s="40" t="s">
        <v>110</v>
      </c>
      <c r="S1068" s="40">
        <v>2</v>
      </c>
      <c r="T1068" s="40">
        <v>11</v>
      </c>
      <c r="U1068" s="41">
        <v>44482</v>
      </c>
      <c r="V1068" s="42"/>
      <c r="W1068" s="40"/>
      <c r="X1068" s="44" t="str">
        <f>IFERROR(VLOOKUP(Abfalldokumentation!$R1068,Artikel!A:C,3,FALSE),Abfalldokumentation!$R1068)</f>
        <v>Diverses</v>
      </c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</row>
    <row r="1069" spans="1:40" ht="30" hidden="1" customHeight="1" x14ac:dyDescent="0.25">
      <c r="A1069" s="73" t="str">
        <f>VLOOKUP(N1069,'Linien - BU'!A:B,2,FALSE)</f>
        <v>Rest</v>
      </c>
      <c r="B1069" s="74">
        <f t="shared" si="112"/>
        <v>1.5</v>
      </c>
      <c r="C1069" s="75">
        <f>Abfalldokumentation!$U1069</f>
        <v>44482</v>
      </c>
      <c r="D1069" s="69" t="str">
        <f>IFERROR(IF(VLOOKUP(O1069,'[1]Rohware 230'!$B:$C,2,FALSE)=0,"Rohware"),
IFERROR(IF(VLOOKUP(O1069,[1]Sammelnr.!$B:$C,2,FALSE)=0,"Sammelnr. ungeschält ABS"),
IFERROR(IF(VLOOKUP(O1069,[1]Sammelnr.!$E:$F,2,FALSE)=0,"Sammelnr. ungeschält VS"),
IFERROR(IF(VLOOKUP(O1069,[1]Sammelnr.!$H:$I,2,FALSE)=0,"Sammelnr. geschält"),
IFERROR(IF(VLOOKUP(O1069,[1]Offen!$B:$C,2,FALSE)=0,"Offen ungeschält ABS"),
IFERROR(IF(VLOOKUP(O1069,[1]Offen!$E:$F,2,FALSE)=0,"Offen ungeschält VOS"),
IFERROR(IF(VLOOKUP(O1069,[1]Offen!$H:$I,2,FALSE)=0,"Offen geschält RW"),
IFERROR(IF(VLOOKUP(O1069,[1]Offen!$K:$L,2,FALSE)=0,"Offen vegan"),
IFERROR(IF(VLOOKUP(O1069,[1]Offen!$N:$O,2,FALSE)=0,"Offen Zipfel"),
IFERROR(IF(VLOOKUP(O1069,[1]Offen!$Q:$R,2,FALSE)=0,"Offen Endstücke"),
IFERROR(IF(VLOOKUP(O1069,[1]Vakuumiert!$B:$C,2,FALSE)=0,"Vakuumierter VOS ungeschält"),
IFERROR(IF(VLOOKUP(O1069,[1]Vakuumiert!$E:$F,2,FALSE)=0,"Vakuumierter ABS ungeschält"),
IFERROR(IF(VLOOKUP(O1069,[1]Vakuumiert!$H:$I,2,FALSE)=0,"Vakuumierter VOS geschält"),
IFERROR(IF(VLOOKUP(O1069,[1]Vakuumiert!$K:$L,2,FALSE)=0,"Vakuumierter VOS vegan"),
IFERROR(IF(VLOOKUP(O1069,[1]Vakuumiert!$N:$O,2,FALSE)=0,"Vakuumierter VOS Zipfel"),
IFERROR(IF(VLOOKUP(O1069,[1]Vakuumiert!$Q:$R,2,FALSE)=0,"Vakuumiert geschält"),
IFERROR(IF(VLOOKUP(O1069,'[1]vakuumierte Fertigprodukte'!$B:$C,2,FALSE)=0,"Fertigprodukte"),
IFERROR(IF(VLOOKUP(O1069,'[1]vakuumierte Fertigprodukte'!$E:$FI,2,FALSE)=0,"Vakuumierte Zipfel"),
IFERROR(IF(VLOOKUP(O1069,[1]Wurste!$B:$C,2,FALSE)=0,"Räucherwürste"),
IFERROR(IF(VLOOKUP(O1069,[1]Wurste!$E:$F,2,FALSE)=0,"URW/URGW Wurst"),
IFERROR(IF(VLOOKUP(O1069,[1]Wurste!$H:$I,2,FALSE)=0,"HF-Wurst Vegan"),
IFERROR(IF(VLOOKUP(O1069,[1]Wurste!$K:$L,2,FALSE)=0,"320er ohne Würste"),
IFERROR(IF(AND(OR(Abfalldokumentation!$A1069="BU3",Abfalldokumentation!$A1069="Verkauf"),Abfalldokumentation!$F1069="Schimmel",Abfalldokumentation!$G1069="keinen Abnehmer/kein Schälpersonal"),"Div. Zipfel, ES ohne Verwendung",VLOOKUP(Abfalldokumentation!$E1069,Produktgruppen!A:B,2,FALSE)),"-")))))))))))))))))))))))</f>
        <v>Diverses</v>
      </c>
      <c r="E1069" s="76" t="str">
        <f>IFERROR(VLOOKUP(Abfalldokumentation!$O1069,Artikel!A:C,3,FALSE),Abfalldokumentation!$O1069)</f>
        <v>Diverses</v>
      </c>
      <c r="F1069" s="76" t="str">
        <f>VLOOKUP(T1069,'Liste Gründe'!A:D,2,FALSE)</f>
        <v>Qualitätssicherung</v>
      </c>
      <c r="G1069" s="75" t="str">
        <f>IF(ISBLANK(V1069),VLOOKUP(Abfalldokumentation!$P1069,'Liste Gründe'!A:D,3,FALSE),V1069)</f>
        <v>Sensorik</v>
      </c>
      <c r="H1069" s="76" t="str">
        <f>IF(ISBLANK(Abfalldokumentation!$W1069),"-",Abfalldokumentation!$W1069)</f>
        <v>-</v>
      </c>
      <c r="I1069" s="76">
        <f t="shared" si="113"/>
        <v>41</v>
      </c>
      <c r="J1069" s="76" t="str">
        <f t="shared" si="114"/>
        <v>Produkte</v>
      </c>
      <c r="K1069" s="76" t="str">
        <f t="shared" si="115"/>
        <v>BUs</v>
      </c>
      <c r="L1069" s="76" t="str">
        <f t="shared" si="116"/>
        <v>Symptome</v>
      </c>
      <c r="M1069" s="76" t="str">
        <f>IFERROR(VLOOKUP(Abfalldokumentation!$O1069,Kennzahlen!S:V,3,FALSE)*Abfalldokumentation!$B1069,"0")</f>
        <v>0</v>
      </c>
      <c r="N1069" s="76" t="str">
        <f>IF(ISBLANK(Q1069),VLOOKUP(Abfalldokumentation!$O1069,'Linien - BU'!R:S,2,FALSE),Q1069)</f>
        <v>LAbor</v>
      </c>
      <c r="O1069" s="77" t="str">
        <f t="shared" si="117"/>
        <v>Diverses</v>
      </c>
      <c r="P1069" s="77">
        <f t="shared" si="118"/>
        <v>74</v>
      </c>
      <c r="Q1069" s="45" t="s">
        <v>315</v>
      </c>
      <c r="R1069" s="46" t="s">
        <v>110</v>
      </c>
      <c r="S1069" s="46">
        <v>1.5</v>
      </c>
      <c r="T1069" s="46">
        <v>74</v>
      </c>
      <c r="U1069" s="47">
        <v>44482</v>
      </c>
      <c r="V1069" s="48"/>
      <c r="W1069" s="46"/>
      <c r="X1069" s="50" t="str">
        <f>IFERROR(VLOOKUP(Abfalldokumentation!$R1069,Artikel!A:C,3,FALSE),Abfalldokumentation!$R1069)</f>
        <v>Diverses</v>
      </c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</row>
    <row r="1070" spans="1:40" ht="30" hidden="1" customHeight="1" x14ac:dyDescent="0.25">
      <c r="A1070" s="78" t="str">
        <f>VLOOKUP(N1070,'Linien - BU'!A:B,2,FALSE)</f>
        <v>BU1</v>
      </c>
      <c r="B1070" s="79">
        <f t="shared" si="112"/>
        <v>60</v>
      </c>
      <c r="C1070" s="80">
        <f>Abfalldokumentation!$U1070</f>
        <v>44483</v>
      </c>
      <c r="D1070" s="69" t="str">
        <f>IFERROR(IF(VLOOKUP(O1070,'[1]Rohware 230'!$B:$C,2,FALSE)=0,"Rohware"),
IFERROR(IF(VLOOKUP(O1070,[1]Sammelnr.!$B:$C,2,FALSE)=0,"Sammelnr. ungeschält ABS"),
IFERROR(IF(VLOOKUP(O1070,[1]Sammelnr.!$E:$F,2,FALSE)=0,"Sammelnr. ungeschält VS"),
IFERROR(IF(VLOOKUP(O1070,[1]Sammelnr.!$H:$I,2,FALSE)=0,"Sammelnr. geschält"),
IFERROR(IF(VLOOKUP(O1070,[1]Offen!$B:$C,2,FALSE)=0,"Offen ungeschält ABS"),
IFERROR(IF(VLOOKUP(O1070,[1]Offen!$E:$F,2,FALSE)=0,"Offen ungeschält VOS"),
IFERROR(IF(VLOOKUP(O1070,[1]Offen!$H:$I,2,FALSE)=0,"Offen geschält RW"),
IFERROR(IF(VLOOKUP(O1070,[1]Offen!$K:$L,2,FALSE)=0,"Offen vegan"),
IFERROR(IF(VLOOKUP(O1070,[1]Offen!$N:$O,2,FALSE)=0,"Offen Zipfel"),
IFERROR(IF(VLOOKUP(O1070,[1]Offen!$Q:$R,2,FALSE)=0,"Offen Endstücke"),
IFERROR(IF(VLOOKUP(O1070,[1]Vakuumiert!$B:$C,2,FALSE)=0,"Vakuumierter VOS ungeschält"),
IFERROR(IF(VLOOKUP(O1070,[1]Vakuumiert!$E:$F,2,FALSE)=0,"Vakuumierter ABS ungeschält"),
IFERROR(IF(VLOOKUP(O1070,[1]Vakuumiert!$H:$I,2,FALSE)=0,"Vakuumierter VOS geschält"),
IFERROR(IF(VLOOKUP(O1070,[1]Vakuumiert!$K:$L,2,FALSE)=0,"Vakuumierter VOS vegan"),
IFERROR(IF(VLOOKUP(O1070,[1]Vakuumiert!$N:$O,2,FALSE)=0,"Vakuumierter VOS Zipfel"),
IFERROR(IF(VLOOKUP(O1070,[1]Vakuumiert!$Q:$R,2,FALSE)=0,"Vakuumiert geschält"),
IFERROR(IF(VLOOKUP(O1070,'[1]vakuumierte Fertigprodukte'!$B:$C,2,FALSE)=0,"Fertigprodukte"),
IFERROR(IF(VLOOKUP(O1070,'[1]vakuumierte Fertigprodukte'!$E:$FI,2,FALSE)=0,"Vakuumierte Zipfel"),
IFERROR(IF(VLOOKUP(O1070,[1]Wurste!$B:$C,2,FALSE)=0,"Räucherwürste"),
IFERROR(IF(VLOOKUP(O1070,[1]Wurste!$E:$F,2,FALSE)=0,"URW/URGW Wurst"),
IFERROR(IF(VLOOKUP(O1070,[1]Wurste!$H:$I,2,FALSE)=0,"HF-Wurst Vegan"),
IFERROR(IF(VLOOKUP(O1070,[1]Wurste!$K:$L,2,FALSE)=0,"320er ohne Würste"),
IFERROR(IF(AND(OR(Abfalldokumentation!$A1070="BU3",Abfalldokumentation!$A1070="Verkauf"),Abfalldokumentation!$F1070="Schimmel",Abfalldokumentation!$G1070="keinen Abnehmer/kein Schälpersonal"),"Div. Zipfel, ES ohne Verwendung",VLOOKUP(Abfalldokumentation!$E1070,Produktgruppen!A:B,2,FALSE)),"-")))))))))))))))))))))))</f>
        <v>Rohware</v>
      </c>
      <c r="E1070" s="81" t="str">
        <f>IFERROR(VLOOKUP(Abfalldokumentation!$O1070,Artikel!A:C,3,FALSE),Abfalldokumentation!$O1070)</f>
        <v>Cheddar jung 50% F. i.T</v>
      </c>
      <c r="F1070" s="81" t="str">
        <f>VLOOKUP(T1070,'Liste Gründe'!A:D,2,FALSE)</f>
        <v>Schimmel</v>
      </c>
      <c r="G1070" s="80" t="str">
        <f>IF(ISBLANK(V1070),VLOOKUP(Abfalldokumentation!$P1070,'Liste Gründe'!A:D,3,FALSE),V1070)</f>
        <v>Luftzieher</v>
      </c>
      <c r="H1070" s="81" t="str">
        <f>IF(ISBLANK(Abfalldokumentation!$W1070),"-",Abfalldokumentation!$W1070)</f>
        <v>-</v>
      </c>
      <c r="I1070" s="81">
        <f t="shared" si="113"/>
        <v>41</v>
      </c>
      <c r="J1070" s="81" t="str">
        <f t="shared" si="114"/>
        <v>Produkte</v>
      </c>
      <c r="K1070" s="81" t="str">
        <f t="shared" si="115"/>
        <v>BUs</v>
      </c>
      <c r="L1070" s="81" t="str">
        <f t="shared" si="116"/>
        <v>Symptome</v>
      </c>
      <c r="M1070" s="81">
        <f>IFERROR(VLOOKUP(Abfalldokumentation!$O1070,Kennzahlen!S:V,3,FALSE)*Abfalldokumentation!$B1070,"0")</f>
        <v>208.8</v>
      </c>
      <c r="N1070" s="81" t="str">
        <f>IF(ISBLANK(Q1070),VLOOKUP(Abfalldokumentation!$O1070,'Linien - BU'!R:S,2,FALSE),Q1070)</f>
        <v>RWV</v>
      </c>
      <c r="O1070" s="77">
        <f t="shared" si="117"/>
        <v>23000020</v>
      </c>
      <c r="P1070" s="77">
        <f t="shared" si="118"/>
        <v>12</v>
      </c>
      <c r="Q1070" s="39" t="s">
        <v>202</v>
      </c>
      <c r="R1070" s="40">
        <v>23000020</v>
      </c>
      <c r="S1070" s="40">
        <v>60</v>
      </c>
      <c r="T1070" s="40">
        <v>12</v>
      </c>
      <c r="U1070" s="41">
        <v>44483</v>
      </c>
      <c r="V1070" s="42" t="s">
        <v>29</v>
      </c>
      <c r="W1070" s="40"/>
      <c r="X1070" s="44" t="str">
        <f>IFERROR(VLOOKUP(Abfalldokumentation!$R1070,Artikel!A:C,3,FALSE),Abfalldokumentation!$R1070)</f>
        <v>Cheddar jung 50% F. i.T</v>
      </c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</row>
    <row r="1071" spans="1:40" ht="30" hidden="1" customHeight="1" x14ac:dyDescent="0.25">
      <c r="A1071" s="73" t="str">
        <f>VLOOKUP(N1071,'Linien - BU'!A:B,2,FALSE)</f>
        <v>Rest</v>
      </c>
      <c r="B1071" s="74">
        <f t="shared" si="112"/>
        <v>8</v>
      </c>
      <c r="C1071" s="75">
        <f>Abfalldokumentation!$U1071</f>
        <v>44483</v>
      </c>
      <c r="D1071" s="69" t="str">
        <f>IFERROR(IF(VLOOKUP(O1071,'[1]Rohware 230'!$B:$C,2,FALSE)=0,"Rohware"),
IFERROR(IF(VLOOKUP(O1071,[1]Sammelnr.!$B:$C,2,FALSE)=0,"Sammelnr. ungeschält ABS"),
IFERROR(IF(VLOOKUP(O1071,[1]Sammelnr.!$E:$F,2,FALSE)=0,"Sammelnr. ungeschält VS"),
IFERROR(IF(VLOOKUP(O1071,[1]Sammelnr.!$H:$I,2,FALSE)=0,"Sammelnr. geschält"),
IFERROR(IF(VLOOKUP(O1071,[1]Offen!$B:$C,2,FALSE)=0,"Offen ungeschält ABS"),
IFERROR(IF(VLOOKUP(O1071,[1]Offen!$E:$F,2,FALSE)=0,"Offen ungeschält VOS"),
IFERROR(IF(VLOOKUP(O1071,[1]Offen!$H:$I,2,FALSE)=0,"Offen geschält RW"),
IFERROR(IF(VLOOKUP(O1071,[1]Offen!$K:$L,2,FALSE)=0,"Offen vegan"),
IFERROR(IF(VLOOKUP(O1071,[1]Offen!$N:$O,2,FALSE)=0,"Offen Zipfel"),
IFERROR(IF(VLOOKUP(O1071,[1]Offen!$Q:$R,2,FALSE)=0,"Offen Endstücke"),
IFERROR(IF(VLOOKUP(O1071,[1]Vakuumiert!$B:$C,2,FALSE)=0,"Vakuumierter VOS ungeschält"),
IFERROR(IF(VLOOKUP(O1071,[1]Vakuumiert!$E:$F,2,FALSE)=0,"Vakuumierter ABS ungeschält"),
IFERROR(IF(VLOOKUP(O1071,[1]Vakuumiert!$H:$I,2,FALSE)=0,"Vakuumierter VOS geschält"),
IFERROR(IF(VLOOKUP(O1071,[1]Vakuumiert!$K:$L,2,FALSE)=0,"Vakuumierter VOS vegan"),
IFERROR(IF(VLOOKUP(O1071,[1]Vakuumiert!$N:$O,2,FALSE)=0,"Vakuumierter VOS Zipfel"),
IFERROR(IF(VLOOKUP(O1071,[1]Vakuumiert!$Q:$R,2,FALSE)=0,"Vakuumiert geschält"),
IFERROR(IF(VLOOKUP(O1071,'[1]vakuumierte Fertigprodukte'!$B:$C,2,FALSE)=0,"Fertigprodukte"),
IFERROR(IF(VLOOKUP(O1071,'[1]vakuumierte Fertigprodukte'!$E:$FI,2,FALSE)=0,"Vakuumierte Zipfel"),
IFERROR(IF(VLOOKUP(O1071,[1]Wurste!$B:$C,2,FALSE)=0,"Räucherwürste"),
IFERROR(IF(VLOOKUP(O1071,[1]Wurste!$E:$F,2,FALSE)=0,"URW/URGW Wurst"),
IFERROR(IF(VLOOKUP(O1071,[1]Wurste!$H:$I,2,FALSE)=0,"HF-Wurst Vegan"),
IFERROR(IF(VLOOKUP(O1071,[1]Wurste!$K:$L,2,FALSE)=0,"320er ohne Würste"),
IFERROR(IF(AND(OR(Abfalldokumentation!$A1071="BU3",Abfalldokumentation!$A1071="Verkauf"),Abfalldokumentation!$F1071="Schimmel",Abfalldokumentation!$G1071="keinen Abnehmer/kein Schälpersonal"),"Div. Zipfel, ES ohne Verwendung",VLOOKUP(Abfalldokumentation!$E1071,Produktgruppen!A:B,2,FALSE)),"-")))))))))))))))))))))))</f>
        <v>Rest</v>
      </c>
      <c r="E1071" s="76" t="str">
        <f>IFERROR(VLOOKUP(Abfalldokumentation!$O1071,Artikel!A:C,3,FALSE),Abfalldokumentation!$O1071)</f>
        <v>Ziegenrolle  11161604</v>
      </c>
      <c r="F1071" s="76" t="str">
        <f>VLOOKUP(T1071,'Liste Gründe'!A:D,2,FALSE)</f>
        <v>Qualitätssicherung</v>
      </c>
      <c r="G1071" s="75" t="str">
        <f>IF(ISBLANK(V1071),VLOOKUP(Abfalldokumentation!$P1071,'Liste Gründe'!A:D,3,FALSE),V1071)</f>
        <v>Laborproben</v>
      </c>
      <c r="H1071" s="76" t="str">
        <f>IF(ISBLANK(Abfalldokumentation!$W1071),"-",Abfalldokumentation!$W1071)</f>
        <v>-</v>
      </c>
      <c r="I1071" s="76">
        <f t="shared" si="113"/>
        <v>41</v>
      </c>
      <c r="J1071" s="76" t="str">
        <f t="shared" si="114"/>
        <v>Produkte</v>
      </c>
      <c r="K1071" s="76" t="str">
        <f t="shared" si="115"/>
        <v>BUs</v>
      </c>
      <c r="L1071" s="76" t="str">
        <f t="shared" si="116"/>
        <v>Symptome</v>
      </c>
      <c r="M1071" s="76" t="str">
        <f>IFERROR(VLOOKUP(Abfalldokumentation!$O1071,Kennzahlen!S:V,3,FALSE)*Abfalldokumentation!$B1071,"0")</f>
        <v>0</v>
      </c>
      <c r="N1071" s="76" t="str">
        <f>IF(ISBLANK(Q1071),VLOOKUP(Abfalldokumentation!$O1071,'Linien - BU'!R:S,2,FALSE),Q1071)</f>
        <v>QM</v>
      </c>
      <c r="O1071" s="77">
        <f t="shared" si="117"/>
        <v>23000584</v>
      </c>
      <c r="P1071" s="77">
        <f t="shared" si="118"/>
        <v>73</v>
      </c>
      <c r="Q1071" s="45" t="s">
        <v>196</v>
      </c>
      <c r="R1071" s="46">
        <v>23000584</v>
      </c>
      <c r="S1071" s="46">
        <v>8</v>
      </c>
      <c r="T1071" s="46">
        <v>73</v>
      </c>
      <c r="U1071" s="47">
        <v>44483</v>
      </c>
      <c r="V1071" s="48"/>
      <c r="W1071" s="46"/>
      <c r="X1071" s="50" t="str">
        <f>IFERROR(VLOOKUP(Abfalldokumentation!$R1071,Artikel!A:C,3,FALSE),Abfalldokumentation!$R1071)</f>
        <v>Ziegenrolle  11161604</v>
      </c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</row>
    <row r="1072" spans="1:40" ht="30" hidden="1" customHeight="1" x14ac:dyDescent="0.25">
      <c r="A1072" s="78" t="str">
        <f>VLOOKUP(N1072,'Linien - BU'!A:B,2,FALSE)</f>
        <v>BU3</v>
      </c>
      <c r="B1072" s="79">
        <f t="shared" si="112"/>
        <v>40</v>
      </c>
      <c r="C1072" s="80">
        <f>Abfalldokumentation!$U1072</f>
        <v>44483</v>
      </c>
      <c r="D1072" s="69" t="str">
        <f>IFERROR(IF(VLOOKUP(O1072,'[1]Rohware 230'!$B:$C,2,FALSE)=0,"Rohware"),
IFERROR(IF(VLOOKUP(O1072,[1]Sammelnr.!$B:$C,2,FALSE)=0,"Sammelnr. ungeschält ABS"),
IFERROR(IF(VLOOKUP(O1072,[1]Sammelnr.!$E:$F,2,FALSE)=0,"Sammelnr. ungeschält VS"),
IFERROR(IF(VLOOKUP(O1072,[1]Sammelnr.!$H:$I,2,FALSE)=0,"Sammelnr. geschält"),
IFERROR(IF(VLOOKUP(O1072,[1]Offen!$B:$C,2,FALSE)=0,"Offen ungeschält ABS"),
IFERROR(IF(VLOOKUP(O1072,[1]Offen!$E:$F,2,FALSE)=0,"Offen ungeschält VOS"),
IFERROR(IF(VLOOKUP(O1072,[1]Offen!$H:$I,2,FALSE)=0,"Offen geschält RW"),
IFERROR(IF(VLOOKUP(O1072,[1]Offen!$K:$L,2,FALSE)=0,"Offen vegan"),
IFERROR(IF(VLOOKUP(O1072,[1]Offen!$N:$O,2,FALSE)=0,"Offen Zipfel"),
IFERROR(IF(VLOOKUP(O1072,[1]Offen!$Q:$R,2,FALSE)=0,"Offen Endstücke"),
IFERROR(IF(VLOOKUP(O1072,[1]Vakuumiert!$B:$C,2,FALSE)=0,"Vakuumierter VOS ungeschält"),
IFERROR(IF(VLOOKUP(O1072,[1]Vakuumiert!$E:$F,2,FALSE)=0,"Vakuumierter ABS ungeschält"),
IFERROR(IF(VLOOKUP(O1072,[1]Vakuumiert!$H:$I,2,FALSE)=0,"Vakuumierter VOS geschält"),
IFERROR(IF(VLOOKUP(O1072,[1]Vakuumiert!$K:$L,2,FALSE)=0,"Vakuumierter VOS vegan"),
IFERROR(IF(VLOOKUP(O1072,[1]Vakuumiert!$N:$O,2,FALSE)=0,"Vakuumierter VOS Zipfel"),
IFERROR(IF(VLOOKUP(O1072,[1]Vakuumiert!$Q:$R,2,FALSE)=0,"Vakuumiert geschält"),
IFERROR(IF(VLOOKUP(O1072,'[1]vakuumierte Fertigprodukte'!$B:$C,2,FALSE)=0,"Fertigprodukte"),
IFERROR(IF(VLOOKUP(O1072,'[1]vakuumierte Fertigprodukte'!$E:$FI,2,FALSE)=0,"Vakuumierte Zipfel"),
IFERROR(IF(VLOOKUP(O1072,[1]Wurste!$B:$C,2,FALSE)=0,"Räucherwürste"),
IFERROR(IF(VLOOKUP(O1072,[1]Wurste!$E:$F,2,FALSE)=0,"URW/URGW Wurst"),
IFERROR(IF(VLOOKUP(O1072,[1]Wurste!$H:$I,2,FALSE)=0,"HF-Wurst Vegan"),
IFERROR(IF(VLOOKUP(O1072,[1]Wurste!$K:$L,2,FALSE)=0,"320er ohne Würste"),
IFERROR(IF(AND(OR(Abfalldokumentation!$A1072="BU3",Abfalldokumentation!$A1072="Verkauf"),Abfalldokumentation!$F1072="Schimmel",Abfalldokumentation!$G1072="keinen Abnehmer/kein Schälpersonal"),"Div. Zipfel, ES ohne Verwendung",VLOOKUP(Abfalldokumentation!$E1072,Produktgruppen!A:B,2,FALSE)),"-")))))))))))))))))))))))</f>
        <v>Vorschmelz</v>
      </c>
      <c r="E1072" s="81" t="str">
        <f>IFERROR(VLOOKUP(Abfalldokumentation!$O1072,Artikel!A:C,3,FALSE),Abfalldokumentation!$O1072)</f>
        <v>VOS Räucher Natur Natri</v>
      </c>
      <c r="F1072" s="81" t="str">
        <f>VLOOKUP(T1072,'Liste Gründe'!A:D,2,FALSE)</f>
        <v>Schimmel</v>
      </c>
      <c r="G1072" s="80" t="str">
        <f>IF(ISBLANK(V1072),VLOOKUP(Abfalldokumentation!$P1072,'Liste Gründe'!A:D,3,FALSE),V1072)</f>
        <v>kein VOS in England, VS-Würste keine Produktion</v>
      </c>
      <c r="H1072" s="81" t="str">
        <f>IF(ISBLANK(Abfalldokumentation!$W1072),"-",Abfalldokumentation!$W1072)</f>
        <v>-</v>
      </c>
      <c r="I1072" s="81">
        <f t="shared" si="113"/>
        <v>41</v>
      </c>
      <c r="J1072" s="81" t="str">
        <f t="shared" si="114"/>
        <v>Produkte</v>
      </c>
      <c r="K1072" s="81" t="str">
        <f t="shared" si="115"/>
        <v>BUs</v>
      </c>
      <c r="L1072" s="81" t="str">
        <f t="shared" si="116"/>
        <v>Symptome</v>
      </c>
      <c r="M1072" s="81">
        <f>IFERROR(VLOOKUP(Abfalldokumentation!$O1072,Kennzahlen!S:V,3,FALSE)*Abfalldokumentation!$B1072,"0")</f>
        <v>20</v>
      </c>
      <c r="N1072" s="81" t="str">
        <f>IF(ISBLANK(Q1072),VLOOKUP(Abfalldokumentation!$O1072,'Linien - BU'!R:S,2,FALSE),Q1072)</f>
        <v>Bu3</v>
      </c>
      <c r="O1072" s="77">
        <f t="shared" si="117"/>
        <v>29500498</v>
      </c>
      <c r="P1072" s="77">
        <f t="shared" si="118"/>
        <v>12</v>
      </c>
      <c r="Q1072" s="39" t="s">
        <v>210</v>
      </c>
      <c r="R1072" s="40">
        <v>29500498</v>
      </c>
      <c r="S1072" s="40">
        <v>40</v>
      </c>
      <c r="T1072" s="40">
        <v>12</v>
      </c>
      <c r="U1072" s="41">
        <v>44483</v>
      </c>
      <c r="V1072" s="42" t="s">
        <v>25</v>
      </c>
      <c r="W1072" s="40"/>
      <c r="X1072" s="44" t="str">
        <f>IFERROR(VLOOKUP(Abfalldokumentation!$R1072,Artikel!A:C,3,FALSE),Abfalldokumentation!$R1072)</f>
        <v>VOS Räucher Natur Natri</v>
      </c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</row>
    <row r="1073" spans="1:40" ht="30" hidden="1" customHeight="1" x14ac:dyDescent="0.25">
      <c r="A1073" s="73" t="str">
        <f>VLOOKUP(N1073,'Linien - BU'!A:B,2,FALSE)</f>
        <v>BU3</v>
      </c>
      <c r="B1073" s="74">
        <f t="shared" si="112"/>
        <v>50</v>
      </c>
      <c r="C1073" s="75">
        <f>Abfalldokumentation!$U1073</f>
        <v>44483</v>
      </c>
      <c r="D1073" s="69" t="str">
        <f>IFERROR(IF(VLOOKUP(O1073,'[1]Rohware 230'!$B:$C,2,FALSE)=0,"Rohware"),
IFERROR(IF(VLOOKUP(O1073,[1]Sammelnr.!$B:$C,2,FALSE)=0,"Sammelnr. ungeschält ABS"),
IFERROR(IF(VLOOKUP(O1073,[1]Sammelnr.!$E:$F,2,FALSE)=0,"Sammelnr. ungeschält VS"),
IFERROR(IF(VLOOKUP(O1073,[1]Sammelnr.!$H:$I,2,FALSE)=0,"Sammelnr. geschält"),
IFERROR(IF(VLOOKUP(O1073,[1]Offen!$B:$C,2,FALSE)=0,"Offen ungeschält ABS"),
IFERROR(IF(VLOOKUP(O1073,[1]Offen!$E:$F,2,FALSE)=0,"Offen ungeschält VOS"),
IFERROR(IF(VLOOKUP(O1073,[1]Offen!$H:$I,2,FALSE)=0,"Offen geschält RW"),
IFERROR(IF(VLOOKUP(O1073,[1]Offen!$K:$L,2,FALSE)=0,"Offen vegan"),
IFERROR(IF(VLOOKUP(O1073,[1]Offen!$N:$O,2,FALSE)=0,"Offen Zipfel"),
IFERROR(IF(VLOOKUP(O1073,[1]Offen!$Q:$R,2,FALSE)=0,"Offen Endstücke"),
IFERROR(IF(VLOOKUP(O1073,[1]Vakuumiert!$B:$C,2,FALSE)=0,"Vakuumierter VOS ungeschält"),
IFERROR(IF(VLOOKUP(O1073,[1]Vakuumiert!$E:$F,2,FALSE)=0,"Vakuumierter ABS ungeschält"),
IFERROR(IF(VLOOKUP(O1073,[1]Vakuumiert!$H:$I,2,FALSE)=0,"Vakuumierter VOS geschält"),
IFERROR(IF(VLOOKUP(O1073,[1]Vakuumiert!$K:$L,2,FALSE)=0,"Vakuumierter VOS vegan"),
IFERROR(IF(VLOOKUP(O1073,[1]Vakuumiert!$N:$O,2,FALSE)=0,"Vakuumierter VOS Zipfel"),
IFERROR(IF(VLOOKUP(O1073,[1]Vakuumiert!$Q:$R,2,FALSE)=0,"Vakuumiert geschält"),
IFERROR(IF(VLOOKUP(O1073,'[1]vakuumierte Fertigprodukte'!$B:$C,2,FALSE)=0,"Fertigprodukte"),
IFERROR(IF(VLOOKUP(O1073,'[1]vakuumierte Fertigprodukte'!$E:$FI,2,FALSE)=0,"Vakuumierte Zipfel"),
IFERROR(IF(VLOOKUP(O1073,[1]Wurste!$B:$C,2,FALSE)=0,"Räucherwürste"),
IFERROR(IF(VLOOKUP(O1073,[1]Wurste!$E:$F,2,FALSE)=0,"URW/URGW Wurst"),
IFERROR(IF(VLOOKUP(O1073,[1]Wurste!$H:$I,2,FALSE)=0,"HF-Wurst Vegan"),
IFERROR(IF(VLOOKUP(O1073,[1]Wurste!$K:$L,2,FALSE)=0,"320er ohne Würste"),
IFERROR(IF(AND(OR(Abfalldokumentation!$A1073="BU3",Abfalldokumentation!$A1073="Verkauf"),Abfalldokumentation!$F1073="Schimmel",Abfalldokumentation!$G1073="keinen Abnehmer/kein Schälpersonal"),"Div. Zipfel, ES ohne Verwendung",VLOOKUP(Abfalldokumentation!$E1073,Produktgruppen!A:B,2,FALSE)),"-")))))))))))))))))))))))</f>
        <v>Vorschmelz</v>
      </c>
      <c r="E1073" s="76" t="str">
        <f>IFERROR(VLOOKUP(Abfalldokumentation!$O1073,Artikel!A:C,3,FALSE),Abfalldokumentation!$O1073)</f>
        <v>VOS Räucher Natur Natri</v>
      </c>
      <c r="F1073" s="76" t="str">
        <f>VLOOKUP(T1073,'Liste Gründe'!A:D,2,FALSE)</f>
        <v>Schimmel</v>
      </c>
      <c r="G1073" s="75" t="str">
        <f>IF(ISBLANK(V1073),VLOOKUP(Abfalldokumentation!$P1073,'Liste Gründe'!A:D,3,FALSE),V1073)</f>
        <v>kein VOS in England, VS-Würste keine Produktion</v>
      </c>
      <c r="H1073" s="76" t="str">
        <f>IF(ISBLANK(Abfalldokumentation!$W1073),"-",Abfalldokumentation!$W1073)</f>
        <v>-</v>
      </c>
      <c r="I1073" s="76">
        <f t="shared" si="113"/>
        <v>41</v>
      </c>
      <c r="J1073" s="76" t="str">
        <f t="shared" si="114"/>
        <v>Produkte</v>
      </c>
      <c r="K1073" s="76" t="str">
        <f t="shared" si="115"/>
        <v>BUs</v>
      </c>
      <c r="L1073" s="76" t="str">
        <f t="shared" si="116"/>
        <v>Symptome</v>
      </c>
      <c r="M1073" s="76">
        <f>IFERROR(VLOOKUP(Abfalldokumentation!$O1073,Kennzahlen!S:V,3,FALSE)*Abfalldokumentation!$B1073,"0")</f>
        <v>25</v>
      </c>
      <c r="N1073" s="76" t="str">
        <f>IF(ISBLANK(Q1073),VLOOKUP(Abfalldokumentation!$O1073,'Linien - BU'!R:S,2,FALSE),Q1073)</f>
        <v>Bu3</v>
      </c>
      <c r="O1073" s="77">
        <f t="shared" si="117"/>
        <v>29500498</v>
      </c>
      <c r="P1073" s="77">
        <f t="shared" si="118"/>
        <v>12</v>
      </c>
      <c r="Q1073" s="45" t="s">
        <v>210</v>
      </c>
      <c r="R1073" s="46">
        <v>29500498</v>
      </c>
      <c r="S1073" s="46">
        <v>50</v>
      </c>
      <c r="T1073" s="46">
        <v>12</v>
      </c>
      <c r="U1073" s="47">
        <v>44483</v>
      </c>
      <c r="V1073" s="42" t="s">
        <v>25</v>
      </c>
      <c r="W1073" s="46"/>
      <c r="X1073" s="50" t="str">
        <f>IFERROR(VLOOKUP(Abfalldokumentation!$R1073,Artikel!A:C,3,FALSE),Abfalldokumentation!$R1073)</f>
        <v>VOS Räucher Natur Natri</v>
      </c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</row>
    <row r="1074" spans="1:40" ht="30" hidden="1" customHeight="1" x14ac:dyDescent="0.25">
      <c r="A1074" s="78" t="str">
        <f>VLOOKUP(N1074,'Linien - BU'!A:B,2,FALSE)</f>
        <v>BU3</v>
      </c>
      <c r="B1074" s="79">
        <f t="shared" si="112"/>
        <v>136</v>
      </c>
      <c r="C1074" s="80">
        <f>Abfalldokumentation!$U1074</f>
        <v>44483</v>
      </c>
      <c r="D1074" s="69" t="str">
        <f>IFERROR(IF(VLOOKUP(O1074,'[1]Rohware 230'!$B:$C,2,FALSE)=0,"Rohware"),
IFERROR(IF(VLOOKUP(O1074,[1]Sammelnr.!$B:$C,2,FALSE)=0,"Sammelnr. ungeschält ABS"),
IFERROR(IF(VLOOKUP(O1074,[1]Sammelnr.!$E:$F,2,FALSE)=0,"Sammelnr. ungeschält VS"),
IFERROR(IF(VLOOKUP(O1074,[1]Sammelnr.!$H:$I,2,FALSE)=0,"Sammelnr. geschält"),
IFERROR(IF(VLOOKUP(O1074,[1]Offen!$B:$C,2,FALSE)=0,"Offen ungeschält ABS"),
IFERROR(IF(VLOOKUP(O1074,[1]Offen!$E:$F,2,FALSE)=0,"Offen ungeschält VOS"),
IFERROR(IF(VLOOKUP(O1074,[1]Offen!$H:$I,2,FALSE)=0,"Offen geschält RW"),
IFERROR(IF(VLOOKUP(O1074,[1]Offen!$K:$L,2,FALSE)=0,"Offen vegan"),
IFERROR(IF(VLOOKUP(O1074,[1]Offen!$N:$O,2,FALSE)=0,"Offen Zipfel"),
IFERROR(IF(VLOOKUP(O1074,[1]Offen!$Q:$R,2,FALSE)=0,"Offen Endstücke"),
IFERROR(IF(VLOOKUP(O1074,[1]Vakuumiert!$B:$C,2,FALSE)=0,"Vakuumierter VOS ungeschält"),
IFERROR(IF(VLOOKUP(O1074,[1]Vakuumiert!$E:$F,2,FALSE)=0,"Vakuumierter ABS ungeschält"),
IFERROR(IF(VLOOKUP(O1074,[1]Vakuumiert!$H:$I,2,FALSE)=0,"Vakuumierter VOS geschält"),
IFERROR(IF(VLOOKUP(O1074,[1]Vakuumiert!$K:$L,2,FALSE)=0,"Vakuumierter VOS vegan"),
IFERROR(IF(VLOOKUP(O1074,[1]Vakuumiert!$N:$O,2,FALSE)=0,"Vakuumierter VOS Zipfel"),
IFERROR(IF(VLOOKUP(O1074,[1]Vakuumiert!$Q:$R,2,FALSE)=0,"Vakuumiert geschält"),
IFERROR(IF(VLOOKUP(O1074,'[1]vakuumierte Fertigprodukte'!$B:$C,2,FALSE)=0,"Fertigprodukte"),
IFERROR(IF(VLOOKUP(O1074,'[1]vakuumierte Fertigprodukte'!$E:$FI,2,FALSE)=0,"Vakuumierte Zipfel"),
IFERROR(IF(VLOOKUP(O1074,[1]Wurste!$B:$C,2,FALSE)=0,"Räucherwürste"),
IFERROR(IF(VLOOKUP(O1074,[1]Wurste!$E:$F,2,FALSE)=0,"URW/URGW Wurst"),
IFERROR(IF(VLOOKUP(O1074,[1]Wurste!$H:$I,2,FALSE)=0,"HF-Wurst Vegan"),
IFERROR(IF(VLOOKUP(O1074,[1]Wurste!$K:$L,2,FALSE)=0,"320er ohne Würste"),
IFERROR(IF(AND(OR(Abfalldokumentation!$A1074="BU3",Abfalldokumentation!$A1074="Verkauf"),Abfalldokumentation!$F1074="Schimmel",Abfalldokumentation!$G1074="keinen Abnehmer/kein Schälpersonal"),"Div. Zipfel, ES ohne Verwendung",VLOOKUP(Abfalldokumentation!$E1074,Produktgruppen!A:B,2,FALSE)),"-")))))))))))))))))))))))</f>
        <v>Vorschmelz</v>
      </c>
      <c r="E1074" s="81" t="str">
        <f>IFERROR(VLOOKUP(Abfalldokumentation!$O1074,Artikel!A:C,3,FALSE),Abfalldokumentation!$O1074)</f>
        <v>VOS Früchte Blöcke</v>
      </c>
      <c r="F1074" s="81" t="str">
        <f>VLOOKUP(T1074,'Liste Gründe'!A:D,2,FALSE)</f>
        <v>keinen Verwendungszweck</v>
      </c>
      <c r="G1074" s="80" t="str">
        <f>IF(ISBLANK(V1074),VLOOKUP(Abfalldokumentation!$P1074,'Liste Gründe'!A:D,3,FALSE),V1074)</f>
        <v>keinen Verkauf, keinen Einsatz möglich</v>
      </c>
      <c r="H1074" s="81" t="str">
        <f>IF(ISBLANK(Abfalldokumentation!$W1074),"-",Abfalldokumentation!$W1074)</f>
        <v>-</v>
      </c>
      <c r="I1074" s="81">
        <f t="shared" si="113"/>
        <v>41</v>
      </c>
      <c r="J1074" s="81" t="str">
        <f t="shared" si="114"/>
        <v>Produkte</v>
      </c>
      <c r="K1074" s="81" t="str">
        <f t="shared" si="115"/>
        <v>BUs</v>
      </c>
      <c r="L1074" s="81" t="str">
        <f t="shared" si="116"/>
        <v>Symptome</v>
      </c>
      <c r="M1074" s="81">
        <f>IFERROR(VLOOKUP(Abfalldokumentation!$O1074,Kennzahlen!S:V,3,FALSE)*Abfalldokumentation!$B1074,"0")</f>
        <v>68</v>
      </c>
      <c r="N1074" s="81" t="str">
        <f>IF(ISBLANK(Q1074),VLOOKUP(Abfalldokumentation!$O1074,'Linien - BU'!R:S,2,FALSE),Q1074)</f>
        <v>L18</v>
      </c>
      <c r="O1074" s="77">
        <f t="shared" si="117"/>
        <v>29500594</v>
      </c>
      <c r="P1074" s="77">
        <f t="shared" si="118"/>
        <v>61</v>
      </c>
      <c r="Q1074" s="39" t="s">
        <v>227</v>
      </c>
      <c r="R1074" s="40">
        <v>29500594</v>
      </c>
      <c r="S1074" s="40">
        <v>136</v>
      </c>
      <c r="T1074" s="40">
        <v>61</v>
      </c>
      <c r="U1074" s="41">
        <v>44483</v>
      </c>
      <c r="V1074" s="48" t="s">
        <v>52</v>
      </c>
      <c r="W1074" s="40"/>
      <c r="X1074" s="44" t="str">
        <f>IFERROR(VLOOKUP(Abfalldokumentation!$R1074,Artikel!A:C,3,FALSE),Abfalldokumentation!$R1074)</f>
        <v>VOS Früchte Blöcke</v>
      </c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</row>
    <row r="1075" spans="1:40" ht="30" hidden="1" customHeight="1" x14ac:dyDescent="0.25">
      <c r="A1075" s="73" t="str">
        <f>VLOOKUP(N1075,'Linien - BU'!A:B,2,FALSE)</f>
        <v>BU1</v>
      </c>
      <c r="B1075" s="74">
        <f t="shared" si="112"/>
        <v>9</v>
      </c>
      <c r="C1075" s="75">
        <f>Abfalldokumentation!$U1075</f>
        <v>44483</v>
      </c>
      <c r="D1075" s="69" t="str">
        <f>IFERROR(IF(VLOOKUP(O1075,'[1]Rohware 230'!$B:$C,2,FALSE)=0,"Rohware"),
IFERROR(IF(VLOOKUP(O1075,[1]Sammelnr.!$B:$C,2,FALSE)=0,"Sammelnr. ungeschält ABS"),
IFERROR(IF(VLOOKUP(O1075,[1]Sammelnr.!$E:$F,2,FALSE)=0,"Sammelnr. ungeschält VS"),
IFERROR(IF(VLOOKUP(O1075,[1]Sammelnr.!$H:$I,2,FALSE)=0,"Sammelnr. geschält"),
IFERROR(IF(VLOOKUP(O1075,[1]Offen!$B:$C,2,FALSE)=0,"Offen ungeschält ABS"),
IFERROR(IF(VLOOKUP(O1075,[1]Offen!$E:$F,2,FALSE)=0,"Offen ungeschält VOS"),
IFERROR(IF(VLOOKUP(O1075,[1]Offen!$H:$I,2,FALSE)=0,"Offen geschält RW"),
IFERROR(IF(VLOOKUP(O1075,[1]Offen!$K:$L,2,FALSE)=0,"Offen vegan"),
IFERROR(IF(VLOOKUP(O1075,[1]Offen!$N:$O,2,FALSE)=0,"Offen Zipfel"),
IFERROR(IF(VLOOKUP(O1075,[1]Offen!$Q:$R,2,FALSE)=0,"Offen Endstücke"),
IFERROR(IF(VLOOKUP(O1075,[1]Vakuumiert!$B:$C,2,FALSE)=0,"Vakuumierter VOS ungeschält"),
IFERROR(IF(VLOOKUP(O1075,[1]Vakuumiert!$E:$F,2,FALSE)=0,"Vakuumierter ABS ungeschält"),
IFERROR(IF(VLOOKUP(O1075,[1]Vakuumiert!$H:$I,2,FALSE)=0,"Vakuumierter VOS geschält"),
IFERROR(IF(VLOOKUP(O1075,[1]Vakuumiert!$K:$L,2,FALSE)=0,"Vakuumierter VOS vegan"),
IFERROR(IF(VLOOKUP(O1075,[1]Vakuumiert!$N:$O,2,FALSE)=0,"Vakuumierter VOS Zipfel"),
IFERROR(IF(VLOOKUP(O1075,[1]Vakuumiert!$Q:$R,2,FALSE)=0,"Vakuumiert geschält"),
IFERROR(IF(VLOOKUP(O1075,'[1]vakuumierte Fertigprodukte'!$B:$C,2,FALSE)=0,"Fertigprodukte"),
IFERROR(IF(VLOOKUP(O1075,'[1]vakuumierte Fertigprodukte'!$E:$FI,2,FALSE)=0,"Vakuumierte Zipfel"),
IFERROR(IF(VLOOKUP(O1075,[1]Wurste!$B:$C,2,FALSE)=0,"Räucherwürste"),
IFERROR(IF(VLOOKUP(O1075,[1]Wurste!$E:$F,2,FALSE)=0,"URW/URGW Wurst"),
IFERROR(IF(VLOOKUP(O1075,[1]Wurste!$H:$I,2,FALSE)=0,"HF-Wurst Vegan"),
IFERROR(IF(VLOOKUP(O1075,[1]Wurste!$K:$L,2,FALSE)=0,"320er ohne Würste"),
IFERROR(IF(AND(OR(Abfalldokumentation!$A1075="BU3",Abfalldokumentation!$A1075="Verkauf"),Abfalldokumentation!$F1075="Schimmel",Abfalldokumentation!$G1075="keinen Abnehmer/kein Schälpersonal"),"Div. Zipfel, ES ohne Verwendung",VLOOKUP(Abfalldokumentation!$E1075,Produktgruppen!A:B,2,FALSE)),"-")))))))))))))))))))))))</f>
        <v>Vorschmelz</v>
      </c>
      <c r="E1075" s="76" t="str">
        <f>IFERROR(VLOOKUP(Abfalldokumentation!$O1075,Artikel!A:C,3,FALSE),Abfalldokumentation!$O1075)</f>
        <v>VOS SKZ Camembert für W</v>
      </c>
      <c r="F1075" s="76" t="str">
        <f>VLOOKUP(T1075,'Liste Gründe'!A:D,2,FALSE)</f>
        <v>Schimmel</v>
      </c>
      <c r="G1075" s="75" t="str">
        <f>IF(ISBLANK(V1075),VLOOKUP(Abfalldokumentation!$P1075,'Liste Gründe'!A:D,3,FALSE),V1075)</f>
        <v>keine Verarbeitung</v>
      </c>
      <c r="H1075" s="76" t="str">
        <f>IF(ISBLANK(Abfalldokumentation!$W1075),"-",Abfalldokumentation!$W1075)</f>
        <v>-</v>
      </c>
      <c r="I1075" s="76">
        <f t="shared" si="113"/>
        <v>41</v>
      </c>
      <c r="J1075" s="76" t="str">
        <f t="shared" si="114"/>
        <v>Produkte</v>
      </c>
      <c r="K1075" s="76" t="str">
        <f t="shared" si="115"/>
        <v>BUs</v>
      </c>
      <c r="L1075" s="76" t="str">
        <f t="shared" si="116"/>
        <v>Symptome</v>
      </c>
      <c r="M1075" s="76">
        <f>IFERROR(VLOOKUP(Abfalldokumentation!$O1075,Kennzahlen!S:V,3,FALSE)*Abfalldokumentation!$B1075,"0")</f>
        <v>4.5</v>
      </c>
      <c r="N1075" s="76" t="str">
        <f>IF(ISBLANK(Q1075),VLOOKUP(Abfalldokumentation!$O1075,'Linien - BU'!R:S,2,FALSE),Q1075)</f>
        <v>Abfüllung</v>
      </c>
      <c r="O1075" s="77">
        <f t="shared" si="117"/>
        <v>29500605</v>
      </c>
      <c r="P1075" s="77">
        <f t="shared" si="118"/>
        <v>12</v>
      </c>
      <c r="Q1075" s="45" t="s">
        <v>180</v>
      </c>
      <c r="R1075" s="46">
        <v>29500605</v>
      </c>
      <c r="S1075" s="46">
        <v>9</v>
      </c>
      <c r="T1075" s="46">
        <v>12</v>
      </c>
      <c r="U1075" s="47">
        <v>44483</v>
      </c>
      <c r="V1075" s="48" t="s">
        <v>22</v>
      </c>
      <c r="W1075" s="46"/>
      <c r="X1075" s="50" t="str">
        <f>IFERROR(VLOOKUP(Abfalldokumentation!$R1075,Artikel!A:C,3,FALSE),Abfalldokumentation!$R1075)</f>
        <v>VOS SKZ Camembert für W</v>
      </c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</row>
    <row r="1076" spans="1:40" ht="30" hidden="1" customHeight="1" x14ac:dyDescent="0.25">
      <c r="A1076" s="78" t="str">
        <f>VLOOKUP(N1076,'Linien - BU'!A:B,2,FALSE)</f>
        <v>BU4</v>
      </c>
      <c r="B1076" s="79">
        <f t="shared" si="112"/>
        <v>3</v>
      </c>
      <c r="C1076" s="80">
        <f>Abfalldokumentation!$U1076</f>
        <v>44483</v>
      </c>
      <c r="D1076" s="69" t="str">
        <f>IFERROR(IF(VLOOKUP(O1076,'[1]Rohware 230'!$B:$C,2,FALSE)=0,"Rohware"),
IFERROR(IF(VLOOKUP(O1076,[1]Sammelnr.!$B:$C,2,FALSE)=0,"Sammelnr. ungeschält ABS"),
IFERROR(IF(VLOOKUP(O1076,[1]Sammelnr.!$E:$F,2,FALSE)=0,"Sammelnr. ungeschält VS"),
IFERROR(IF(VLOOKUP(O1076,[1]Sammelnr.!$H:$I,2,FALSE)=0,"Sammelnr. geschält"),
IFERROR(IF(VLOOKUP(O1076,[1]Offen!$B:$C,2,FALSE)=0,"Offen ungeschält ABS"),
IFERROR(IF(VLOOKUP(O1076,[1]Offen!$E:$F,2,FALSE)=0,"Offen ungeschält VOS"),
IFERROR(IF(VLOOKUP(O1076,[1]Offen!$H:$I,2,FALSE)=0,"Offen geschält RW"),
IFERROR(IF(VLOOKUP(O1076,[1]Offen!$K:$L,2,FALSE)=0,"Offen vegan"),
IFERROR(IF(VLOOKUP(O1076,[1]Offen!$N:$O,2,FALSE)=0,"Offen Zipfel"),
IFERROR(IF(VLOOKUP(O1076,[1]Offen!$Q:$R,2,FALSE)=0,"Offen Endstücke"),
IFERROR(IF(VLOOKUP(O1076,[1]Vakuumiert!$B:$C,2,FALSE)=0,"Vakuumierter VOS ungeschält"),
IFERROR(IF(VLOOKUP(O1076,[1]Vakuumiert!$E:$F,2,FALSE)=0,"Vakuumierter ABS ungeschält"),
IFERROR(IF(VLOOKUP(O1076,[1]Vakuumiert!$H:$I,2,FALSE)=0,"Vakuumierter VOS geschält"),
IFERROR(IF(VLOOKUP(O1076,[1]Vakuumiert!$K:$L,2,FALSE)=0,"Vakuumierter VOS vegan"),
IFERROR(IF(VLOOKUP(O1076,[1]Vakuumiert!$N:$O,2,FALSE)=0,"Vakuumierter VOS Zipfel"),
IFERROR(IF(VLOOKUP(O1076,[1]Vakuumiert!$Q:$R,2,FALSE)=0,"Vakuumiert geschält"),
IFERROR(IF(VLOOKUP(O1076,'[1]vakuumierte Fertigprodukte'!$B:$C,2,FALSE)=0,"Fertigprodukte"),
IFERROR(IF(VLOOKUP(O1076,'[1]vakuumierte Fertigprodukte'!$E:$FI,2,FALSE)=0,"Vakuumierte Zipfel"),
IFERROR(IF(VLOOKUP(O1076,[1]Wurste!$B:$C,2,FALSE)=0,"Räucherwürste"),
IFERROR(IF(VLOOKUP(O1076,[1]Wurste!$E:$F,2,FALSE)=0,"URW/URGW Wurst"),
IFERROR(IF(VLOOKUP(O1076,[1]Wurste!$H:$I,2,FALSE)=0,"HF-Wurst Vegan"),
IFERROR(IF(VLOOKUP(O1076,[1]Wurste!$K:$L,2,FALSE)=0,"320er ohne Würste"),
IFERROR(IF(AND(OR(Abfalldokumentation!$A1076="BU3",Abfalldokumentation!$A1076="Verkauf"),Abfalldokumentation!$F1076="Schimmel",Abfalldokumentation!$G1076="keinen Abnehmer/kein Schälpersonal"),"Div. Zipfel, ES ohne Verwendung",VLOOKUP(Abfalldokumentation!$E1076,Produktgruppen!A:B,2,FALSE)),"-")))))))))))))))))))))))</f>
        <v>ABS</v>
      </c>
      <c r="E1076" s="81" t="str">
        <f>IFERROR(VLOOKUP(Abfalldokumentation!$O1076,Artikel!A:C,3,FALSE),Abfalldokumentation!$O1076)</f>
        <v>ABS MEDI-KRÄUK</v>
      </c>
      <c r="F1076" s="81" t="str">
        <f>VLOOKUP(T1076,'Liste Gründe'!A:D,2,FALSE)</f>
        <v>keinen Verwendungszweck</v>
      </c>
      <c r="G1076" s="80" t="str">
        <f>IF(ISBLANK(V1076),VLOOKUP(Abfalldokumentation!$P1076,'Liste Gründe'!A:D,3,FALSE),V1076)</f>
        <v>keinen Verwendungszweck</v>
      </c>
      <c r="H1076" s="81" t="str">
        <f>IF(ISBLANK(Abfalldokumentation!$W1076),"-",Abfalldokumentation!$W1076)</f>
        <v>-</v>
      </c>
      <c r="I1076" s="81">
        <f t="shared" si="113"/>
        <v>41</v>
      </c>
      <c r="J1076" s="81" t="str">
        <f t="shared" si="114"/>
        <v>Produkte</v>
      </c>
      <c r="K1076" s="81" t="str">
        <f t="shared" si="115"/>
        <v>BUs</v>
      </c>
      <c r="L1076" s="81" t="str">
        <f t="shared" si="116"/>
        <v>Symptome</v>
      </c>
      <c r="M1076" s="81">
        <f>IFERROR(VLOOKUP(Abfalldokumentation!$O1076,Kennzahlen!S:V,3,FALSE)*Abfalldokumentation!$B1076,"0")</f>
        <v>4.5</v>
      </c>
      <c r="N1076" s="81" t="str">
        <f>IF(ISBLANK(Q1076),VLOOKUP(Abfalldokumentation!$O1076,'Linien - BU'!R:S,2,FALSE),Q1076)</f>
        <v>Bu4</v>
      </c>
      <c r="O1076" s="77">
        <f t="shared" si="117"/>
        <v>29500886</v>
      </c>
      <c r="P1076" s="77">
        <f t="shared" si="118"/>
        <v>61</v>
      </c>
      <c r="Q1076" s="39" t="s">
        <v>247</v>
      </c>
      <c r="R1076" s="40">
        <v>29500886</v>
      </c>
      <c r="S1076" s="40">
        <v>3</v>
      </c>
      <c r="T1076" s="40">
        <v>61</v>
      </c>
      <c r="U1076" s="41">
        <v>44483</v>
      </c>
      <c r="V1076" s="42"/>
      <c r="W1076" s="40"/>
      <c r="X1076" s="44" t="str">
        <f>IFERROR(VLOOKUP(Abfalldokumentation!$R1076,Artikel!A:C,3,FALSE),Abfalldokumentation!$R1076)</f>
        <v>ABS MEDI-KRÄUK</v>
      </c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</row>
    <row r="1077" spans="1:40" ht="30" hidden="1" customHeight="1" x14ac:dyDescent="0.25">
      <c r="A1077" s="73" t="str">
        <f>VLOOKUP(N1077,'Linien - BU'!A:B,2,FALSE)</f>
        <v>BU4</v>
      </c>
      <c r="B1077" s="74">
        <f t="shared" si="112"/>
        <v>79</v>
      </c>
      <c r="C1077" s="75">
        <f>Abfalldokumentation!$U1077</f>
        <v>44483</v>
      </c>
      <c r="D1077" s="69" t="str">
        <f>IFERROR(IF(VLOOKUP(O1077,'[1]Rohware 230'!$B:$C,2,FALSE)=0,"Rohware"),
IFERROR(IF(VLOOKUP(O1077,[1]Sammelnr.!$B:$C,2,FALSE)=0,"Sammelnr. ungeschält ABS"),
IFERROR(IF(VLOOKUP(O1077,[1]Sammelnr.!$E:$F,2,FALSE)=0,"Sammelnr. ungeschält VS"),
IFERROR(IF(VLOOKUP(O1077,[1]Sammelnr.!$H:$I,2,FALSE)=0,"Sammelnr. geschält"),
IFERROR(IF(VLOOKUP(O1077,[1]Offen!$B:$C,2,FALSE)=0,"Offen ungeschält ABS"),
IFERROR(IF(VLOOKUP(O1077,[1]Offen!$E:$F,2,FALSE)=0,"Offen ungeschält VOS"),
IFERROR(IF(VLOOKUP(O1077,[1]Offen!$H:$I,2,FALSE)=0,"Offen geschält RW"),
IFERROR(IF(VLOOKUP(O1077,[1]Offen!$K:$L,2,FALSE)=0,"Offen vegan"),
IFERROR(IF(VLOOKUP(O1077,[1]Offen!$N:$O,2,FALSE)=0,"Offen Zipfel"),
IFERROR(IF(VLOOKUP(O1077,[1]Offen!$Q:$R,2,FALSE)=0,"Offen Endstücke"),
IFERROR(IF(VLOOKUP(O1077,[1]Vakuumiert!$B:$C,2,FALSE)=0,"Vakuumierter VOS ungeschält"),
IFERROR(IF(VLOOKUP(O1077,[1]Vakuumiert!$E:$F,2,FALSE)=0,"Vakuumierter ABS ungeschält"),
IFERROR(IF(VLOOKUP(O1077,[1]Vakuumiert!$H:$I,2,FALSE)=0,"Vakuumierter VOS geschält"),
IFERROR(IF(VLOOKUP(O1077,[1]Vakuumiert!$K:$L,2,FALSE)=0,"Vakuumierter VOS vegan"),
IFERROR(IF(VLOOKUP(O1077,[1]Vakuumiert!$N:$O,2,FALSE)=0,"Vakuumierter VOS Zipfel"),
IFERROR(IF(VLOOKUP(O1077,[1]Vakuumiert!$Q:$R,2,FALSE)=0,"Vakuumiert geschält"),
IFERROR(IF(VLOOKUP(O1077,'[1]vakuumierte Fertigprodukte'!$B:$C,2,FALSE)=0,"Fertigprodukte"),
IFERROR(IF(VLOOKUP(O1077,'[1]vakuumierte Fertigprodukte'!$E:$FI,2,FALSE)=0,"Vakuumierte Zipfel"),
IFERROR(IF(VLOOKUP(O1077,[1]Wurste!$B:$C,2,FALSE)=0,"Räucherwürste"),
IFERROR(IF(VLOOKUP(O1077,[1]Wurste!$E:$F,2,FALSE)=0,"URW/URGW Wurst"),
IFERROR(IF(VLOOKUP(O1077,[1]Wurste!$H:$I,2,FALSE)=0,"HF-Wurst Vegan"),
IFERROR(IF(VLOOKUP(O1077,[1]Wurste!$K:$L,2,FALSE)=0,"320er ohne Würste"),
IFERROR(IF(AND(OR(Abfalldokumentation!$A1077="BU3",Abfalldokumentation!$A1077="Verkauf"),Abfalldokumentation!$F1077="Schimmel",Abfalldokumentation!$G1077="keinen Abnehmer/kein Schälpersonal"),"Div. Zipfel, ES ohne Verwendung",VLOOKUP(Abfalldokumentation!$E1077,Produktgruppen!A:B,2,FALSE)),"-")))))))))))))))))))))))</f>
        <v>ABS</v>
      </c>
      <c r="E1077" s="76" t="str">
        <f>IFERROR(VLOOKUP(Abfalldokumentation!$O1077,Artikel!A:C,3,FALSE),Abfalldokumentation!$O1077)</f>
        <v>ABS PECO</v>
      </c>
      <c r="F1077" s="76" t="str">
        <f>VLOOKUP(T1077,'Liste Gründe'!A:D,2,FALSE)</f>
        <v>keinen Verwendungszweck</v>
      </c>
      <c r="G1077" s="75" t="str">
        <f>IF(ISBLANK(V1077),VLOOKUP(Abfalldokumentation!$P1077,'Liste Gründe'!A:D,3,FALSE),V1077)</f>
        <v>keinen Verwendungszweck</v>
      </c>
      <c r="H1077" s="76" t="str">
        <f>IF(ISBLANK(Abfalldokumentation!$W1077),"-",Abfalldokumentation!$W1077)</f>
        <v>-</v>
      </c>
      <c r="I1077" s="76">
        <f t="shared" si="113"/>
        <v>41</v>
      </c>
      <c r="J1077" s="76" t="str">
        <f t="shared" si="114"/>
        <v>Produkte</v>
      </c>
      <c r="K1077" s="76" t="str">
        <f t="shared" si="115"/>
        <v>BUs</v>
      </c>
      <c r="L1077" s="76" t="str">
        <f t="shared" si="116"/>
        <v>Symptome</v>
      </c>
      <c r="M1077" s="76">
        <f>IFERROR(VLOOKUP(Abfalldokumentation!$O1077,Kennzahlen!S:V,3,FALSE)*Abfalldokumentation!$B1077,"0")</f>
        <v>158</v>
      </c>
      <c r="N1077" s="76" t="str">
        <f>IF(ISBLANK(Q1077),VLOOKUP(Abfalldokumentation!$O1077,'Linien - BU'!R:S,2,FALSE),Q1077)</f>
        <v>Bu4</v>
      </c>
      <c r="O1077" s="77">
        <f t="shared" si="117"/>
        <v>29500891</v>
      </c>
      <c r="P1077" s="77">
        <f t="shared" si="118"/>
        <v>61</v>
      </c>
      <c r="Q1077" s="45" t="s">
        <v>247</v>
      </c>
      <c r="R1077" s="46">
        <v>29500891</v>
      </c>
      <c r="S1077" s="46">
        <v>79</v>
      </c>
      <c r="T1077" s="46">
        <v>61</v>
      </c>
      <c r="U1077" s="47">
        <v>44483</v>
      </c>
      <c r="V1077" s="48"/>
      <c r="W1077" s="46"/>
      <c r="X1077" s="50" t="str">
        <f>IFERROR(VLOOKUP(Abfalldokumentation!$R1077,Artikel!A:C,3,FALSE),Abfalldokumentation!$R1077)</f>
        <v>ABS PECO</v>
      </c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</row>
    <row r="1078" spans="1:40" ht="30" hidden="1" customHeight="1" x14ac:dyDescent="0.25">
      <c r="A1078" s="78" t="str">
        <f>VLOOKUP(N1078,'Linien - BU'!A:B,2,FALSE)</f>
        <v>BU4</v>
      </c>
      <c r="B1078" s="79">
        <f t="shared" si="112"/>
        <v>58</v>
      </c>
      <c r="C1078" s="80">
        <f>Abfalldokumentation!$U1078</f>
        <v>44483</v>
      </c>
      <c r="D1078" s="69" t="str">
        <f>IFERROR(IF(VLOOKUP(O1078,'[1]Rohware 230'!$B:$C,2,FALSE)=0,"Rohware"),
IFERROR(IF(VLOOKUP(O1078,[1]Sammelnr.!$B:$C,2,FALSE)=0,"Sammelnr. ungeschält ABS"),
IFERROR(IF(VLOOKUP(O1078,[1]Sammelnr.!$E:$F,2,FALSE)=0,"Sammelnr. ungeschält VS"),
IFERROR(IF(VLOOKUP(O1078,[1]Sammelnr.!$H:$I,2,FALSE)=0,"Sammelnr. geschält"),
IFERROR(IF(VLOOKUP(O1078,[1]Offen!$B:$C,2,FALSE)=0,"Offen ungeschält ABS"),
IFERROR(IF(VLOOKUP(O1078,[1]Offen!$E:$F,2,FALSE)=0,"Offen ungeschält VOS"),
IFERROR(IF(VLOOKUP(O1078,[1]Offen!$H:$I,2,FALSE)=0,"Offen geschält RW"),
IFERROR(IF(VLOOKUP(O1078,[1]Offen!$K:$L,2,FALSE)=0,"Offen vegan"),
IFERROR(IF(VLOOKUP(O1078,[1]Offen!$N:$O,2,FALSE)=0,"Offen Zipfel"),
IFERROR(IF(VLOOKUP(O1078,[1]Offen!$Q:$R,2,FALSE)=0,"Offen Endstücke"),
IFERROR(IF(VLOOKUP(O1078,[1]Vakuumiert!$B:$C,2,FALSE)=0,"Vakuumierter VOS ungeschält"),
IFERROR(IF(VLOOKUP(O1078,[1]Vakuumiert!$E:$F,2,FALSE)=0,"Vakuumierter ABS ungeschält"),
IFERROR(IF(VLOOKUP(O1078,[1]Vakuumiert!$H:$I,2,FALSE)=0,"Vakuumierter VOS geschält"),
IFERROR(IF(VLOOKUP(O1078,[1]Vakuumiert!$K:$L,2,FALSE)=0,"Vakuumierter VOS vegan"),
IFERROR(IF(VLOOKUP(O1078,[1]Vakuumiert!$N:$O,2,FALSE)=0,"Vakuumierter VOS Zipfel"),
IFERROR(IF(VLOOKUP(O1078,[1]Vakuumiert!$Q:$R,2,FALSE)=0,"Vakuumiert geschält"),
IFERROR(IF(VLOOKUP(O1078,'[1]vakuumierte Fertigprodukte'!$B:$C,2,FALSE)=0,"Fertigprodukte"),
IFERROR(IF(VLOOKUP(O1078,'[1]vakuumierte Fertigprodukte'!$E:$FI,2,FALSE)=0,"Vakuumierte Zipfel"),
IFERROR(IF(VLOOKUP(O1078,[1]Wurste!$B:$C,2,FALSE)=0,"Räucherwürste"),
IFERROR(IF(VLOOKUP(O1078,[1]Wurste!$E:$F,2,FALSE)=0,"URW/URGW Wurst"),
IFERROR(IF(VLOOKUP(O1078,[1]Wurste!$H:$I,2,FALSE)=0,"HF-Wurst Vegan"),
IFERROR(IF(VLOOKUP(O1078,[1]Wurste!$K:$L,2,FALSE)=0,"320er ohne Würste"),
IFERROR(IF(AND(OR(Abfalldokumentation!$A1078="BU3",Abfalldokumentation!$A1078="Verkauf"),Abfalldokumentation!$F1078="Schimmel",Abfalldokumentation!$G1078="keinen Abnehmer/kein Schälpersonal"),"Div. Zipfel, ES ohne Verwendung",VLOOKUP(Abfalldokumentation!$E1078,Produktgruppen!A:B,2,FALSE)),"-")))))))))))))))))))))))</f>
        <v>ABS</v>
      </c>
      <c r="E1078" s="81" t="str">
        <f>IFERROR(VLOOKUP(Abfalldokumentation!$O1078,Artikel!A:C,3,FALSE),Abfalldokumentation!$O1078)</f>
        <v>ABS SCH-PAUL</v>
      </c>
      <c r="F1078" s="81" t="str">
        <f>VLOOKUP(T1078,'Liste Gründe'!A:D,2,FALSE)</f>
        <v>keinen Verwendungszweck</v>
      </c>
      <c r="G1078" s="80" t="str">
        <f>IF(ISBLANK(V1078),VLOOKUP(Abfalldokumentation!$P1078,'Liste Gründe'!A:D,3,FALSE),V1078)</f>
        <v>keinen Verwendungszweck</v>
      </c>
      <c r="H1078" s="81" t="str">
        <f>IF(ISBLANK(Abfalldokumentation!$W1078),"-",Abfalldokumentation!$W1078)</f>
        <v>-</v>
      </c>
      <c r="I1078" s="81">
        <f t="shared" si="113"/>
        <v>41</v>
      </c>
      <c r="J1078" s="81" t="str">
        <f t="shared" si="114"/>
        <v>Produkte</v>
      </c>
      <c r="K1078" s="81" t="str">
        <f t="shared" si="115"/>
        <v>BUs</v>
      </c>
      <c r="L1078" s="81" t="str">
        <f t="shared" si="116"/>
        <v>Symptome</v>
      </c>
      <c r="M1078" s="81">
        <f>IFERROR(VLOOKUP(Abfalldokumentation!$O1078,Kennzahlen!S:V,3,FALSE)*Abfalldokumentation!$B1078,"0")</f>
        <v>0.57999999999999996</v>
      </c>
      <c r="N1078" s="81" t="str">
        <f>IF(ISBLANK(Q1078),VLOOKUP(Abfalldokumentation!$O1078,'Linien - BU'!R:S,2,FALSE),Q1078)</f>
        <v>BU4</v>
      </c>
      <c r="O1078" s="77">
        <f t="shared" si="117"/>
        <v>29500906</v>
      </c>
      <c r="P1078" s="77">
        <f t="shared" si="118"/>
        <v>61</v>
      </c>
      <c r="Q1078" s="39" t="s">
        <v>9</v>
      </c>
      <c r="R1078" s="40">
        <v>29500906</v>
      </c>
      <c r="S1078" s="40">
        <v>58</v>
      </c>
      <c r="T1078" s="40">
        <v>61</v>
      </c>
      <c r="U1078" s="41">
        <v>44483</v>
      </c>
      <c r="V1078" s="42"/>
      <c r="W1078" s="40"/>
      <c r="X1078" s="44" t="str">
        <f>IFERROR(VLOOKUP(Abfalldokumentation!$R1078,Artikel!A:C,3,FALSE),Abfalldokumentation!$R1078)</f>
        <v>ABS SCH-PAUL</v>
      </c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</row>
    <row r="1079" spans="1:40" ht="30" hidden="1" customHeight="1" x14ac:dyDescent="0.25">
      <c r="A1079" s="73" t="str">
        <f>VLOOKUP(N1079,'Linien - BU'!A:B,2,FALSE)</f>
        <v>BU1</v>
      </c>
      <c r="B1079" s="74">
        <f t="shared" si="112"/>
        <v>23</v>
      </c>
      <c r="C1079" s="75">
        <f>Abfalldokumentation!$U1079</f>
        <v>44483</v>
      </c>
      <c r="D1079" s="69" t="str">
        <f>IFERROR(IF(VLOOKUP(O1079,'[1]Rohware 230'!$B:$C,2,FALSE)=0,"Rohware"),
IFERROR(IF(VLOOKUP(O1079,[1]Sammelnr.!$B:$C,2,FALSE)=0,"Sammelnr. ungeschält ABS"),
IFERROR(IF(VLOOKUP(O1079,[1]Sammelnr.!$E:$F,2,FALSE)=0,"Sammelnr. ungeschält VS"),
IFERROR(IF(VLOOKUP(O1079,[1]Sammelnr.!$H:$I,2,FALSE)=0,"Sammelnr. geschält"),
IFERROR(IF(VLOOKUP(O1079,[1]Offen!$B:$C,2,FALSE)=0,"Offen ungeschält ABS"),
IFERROR(IF(VLOOKUP(O1079,[1]Offen!$E:$F,2,FALSE)=0,"Offen ungeschält VOS"),
IFERROR(IF(VLOOKUP(O1079,[1]Offen!$H:$I,2,FALSE)=0,"Offen geschält RW"),
IFERROR(IF(VLOOKUP(O1079,[1]Offen!$K:$L,2,FALSE)=0,"Offen vegan"),
IFERROR(IF(VLOOKUP(O1079,[1]Offen!$N:$O,2,FALSE)=0,"Offen Zipfel"),
IFERROR(IF(VLOOKUP(O1079,[1]Offen!$Q:$R,2,FALSE)=0,"Offen Endstücke"),
IFERROR(IF(VLOOKUP(O1079,[1]Vakuumiert!$B:$C,2,FALSE)=0,"Vakuumierter VOS ungeschält"),
IFERROR(IF(VLOOKUP(O1079,[1]Vakuumiert!$E:$F,2,FALSE)=0,"Vakuumierter ABS ungeschält"),
IFERROR(IF(VLOOKUP(O1079,[1]Vakuumiert!$H:$I,2,FALSE)=0,"Vakuumierter VOS geschält"),
IFERROR(IF(VLOOKUP(O1079,[1]Vakuumiert!$K:$L,2,FALSE)=0,"Vakuumierter VOS vegan"),
IFERROR(IF(VLOOKUP(O1079,[1]Vakuumiert!$N:$O,2,FALSE)=0,"Vakuumierter VOS Zipfel"),
IFERROR(IF(VLOOKUP(O1079,[1]Vakuumiert!$Q:$R,2,FALSE)=0,"Vakuumiert geschält"),
IFERROR(IF(VLOOKUP(O1079,'[1]vakuumierte Fertigprodukte'!$B:$C,2,FALSE)=0,"Fertigprodukte"),
IFERROR(IF(VLOOKUP(O1079,'[1]vakuumierte Fertigprodukte'!$E:$FI,2,FALSE)=0,"Vakuumierte Zipfel"),
IFERROR(IF(VLOOKUP(O1079,[1]Wurste!$B:$C,2,FALSE)=0,"Räucherwürste"),
IFERROR(IF(VLOOKUP(O1079,[1]Wurste!$E:$F,2,FALSE)=0,"URW/URGW Wurst"),
IFERROR(IF(VLOOKUP(O1079,[1]Wurste!$H:$I,2,FALSE)=0,"HF-Wurst Vegan"),
IFERROR(IF(VLOOKUP(O1079,[1]Wurste!$K:$L,2,FALSE)=0,"320er ohne Würste"),
IFERROR(IF(AND(OR(Abfalldokumentation!$A1079="BU3",Abfalldokumentation!$A1079="Verkauf"),Abfalldokumentation!$F1079="Schimmel",Abfalldokumentation!$G1079="keinen Abnehmer/kein Schälpersonal"),"Div. Zipfel, ES ohne Verwendung",VLOOKUP(Abfalldokumentation!$E1079,Produktgruppen!A:B,2,FALSE)),"-")))))))))))))))))))))))</f>
        <v>Vorschmelz</v>
      </c>
      <c r="E1079" s="76" t="str">
        <f>IFERROR(VLOOKUP(Abfalldokumentation!$O1079,Artikel!A:C,3,FALSE),Abfalldokumentation!$O1079)</f>
        <v>VOS-ABS ENTSORGUNG</v>
      </c>
      <c r="F1079" s="76" t="str">
        <f>VLOOKUP(T1079,'Liste Gründe'!A:D,2,FALSE)</f>
        <v>Rest</v>
      </c>
      <c r="G1079" s="75" t="str">
        <f>IF(ISBLANK(V1079),VLOOKUP(Abfalldokumentation!$P1079,'Liste Gründe'!A:D,3,FALSE),V1079)</f>
        <v>geschälte Rinde</v>
      </c>
      <c r="H1079" s="76" t="str">
        <f>IF(ISBLANK(Abfalldokumentation!$W1079),"-",Abfalldokumentation!$W1079)</f>
        <v>-</v>
      </c>
      <c r="I1079" s="76">
        <f t="shared" si="113"/>
        <v>41</v>
      </c>
      <c r="J1079" s="76" t="str">
        <f t="shared" si="114"/>
        <v>Produkte</v>
      </c>
      <c r="K1079" s="76" t="str">
        <f t="shared" si="115"/>
        <v>BUs</v>
      </c>
      <c r="L1079" s="76" t="str">
        <f t="shared" si="116"/>
        <v>Symptome</v>
      </c>
      <c r="M1079" s="76">
        <f>IFERROR(VLOOKUP(Abfalldokumentation!$O1079,Kennzahlen!S:V,3,FALSE)*Abfalldokumentation!$B1079,"0")</f>
        <v>0.23</v>
      </c>
      <c r="N1079" s="76" t="str">
        <f>IF(ISBLANK(Q1079),VLOOKUP(Abfalldokumentation!$O1079,'Linien - BU'!R:S,2,FALSE),Q1079)</f>
        <v>RWV</v>
      </c>
      <c r="O1079" s="77">
        <f t="shared" si="117"/>
        <v>29500917</v>
      </c>
      <c r="P1079" s="77">
        <f t="shared" si="118"/>
        <v>60</v>
      </c>
      <c r="Q1079" s="45" t="s">
        <v>202</v>
      </c>
      <c r="R1079" s="46">
        <v>29500917</v>
      </c>
      <c r="S1079" s="46">
        <v>23</v>
      </c>
      <c r="T1079" s="46">
        <v>60</v>
      </c>
      <c r="U1079" s="47">
        <v>44483</v>
      </c>
      <c r="V1079" s="48"/>
      <c r="W1079" s="46"/>
      <c r="X1079" s="50" t="str">
        <f>IFERROR(VLOOKUP(Abfalldokumentation!$R1079,Artikel!A:C,3,FALSE),Abfalldokumentation!$R1079)</f>
        <v>VOS-ABS ENTSORGUNG</v>
      </c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</row>
    <row r="1080" spans="1:40" ht="30" hidden="1" customHeight="1" x14ac:dyDescent="0.25">
      <c r="A1080" s="78" t="str">
        <f>VLOOKUP(N1080,'Linien - BU'!A:B,2,FALSE)</f>
        <v>BU4</v>
      </c>
      <c r="B1080" s="79">
        <f t="shared" si="112"/>
        <v>20</v>
      </c>
      <c r="C1080" s="80">
        <f>Abfalldokumentation!$U1080</f>
        <v>44483</v>
      </c>
      <c r="D1080" s="69" t="str">
        <f>IFERROR(IF(VLOOKUP(O1080,'[1]Rohware 230'!$B:$C,2,FALSE)=0,"Rohware"),
IFERROR(IF(VLOOKUP(O1080,[1]Sammelnr.!$B:$C,2,FALSE)=0,"Sammelnr. ungeschält ABS"),
IFERROR(IF(VLOOKUP(O1080,[1]Sammelnr.!$E:$F,2,FALSE)=0,"Sammelnr. ungeschält VS"),
IFERROR(IF(VLOOKUP(O1080,[1]Sammelnr.!$H:$I,2,FALSE)=0,"Sammelnr. geschält"),
IFERROR(IF(VLOOKUP(O1080,[1]Offen!$B:$C,2,FALSE)=0,"Offen ungeschält ABS"),
IFERROR(IF(VLOOKUP(O1080,[1]Offen!$E:$F,2,FALSE)=0,"Offen ungeschält VOS"),
IFERROR(IF(VLOOKUP(O1080,[1]Offen!$H:$I,2,FALSE)=0,"Offen geschält RW"),
IFERROR(IF(VLOOKUP(O1080,[1]Offen!$K:$L,2,FALSE)=0,"Offen vegan"),
IFERROR(IF(VLOOKUP(O1080,[1]Offen!$N:$O,2,FALSE)=0,"Offen Zipfel"),
IFERROR(IF(VLOOKUP(O1080,[1]Offen!$Q:$R,2,FALSE)=0,"Offen Endstücke"),
IFERROR(IF(VLOOKUP(O1080,[1]Vakuumiert!$B:$C,2,FALSE)=0,"Vakuumierter VOS ungeschält"),
IFERROR(IF(VLOOKUP(O1080,[1]Vakuumiert!$E:$F,2,FALSE)=0,"Vakuumierter ABS ungeschält"),
IFERROR(IF(VLOOKUP(O1080,[1]Vakuumiert!$H:$I,2,FALSE)=0,"Vakuumierter VOS geschält"),
IFERROR(IF(VLOOKUP(O1080,[1]Vakuumiert!$K:$L,2,FALSE)=0,"Vakuumierter VOS vegan"),
IFERROR(IF(VLOOKUP(O1080,[1]Vakuumiert!$N:$O,2,FALSE)=0,"Vakuumierter VOS Zipfel"),
IFERROR(IF(VLOOKUP(O1080,[1]Vakuumiert!$Q:$R,2,FALSE)=0,"Vakuumiert geschält"),
IFERROR(IF(VLOOKUP(O1080,'[1]vakuumierte Fertigprodukte'!$B:$C,2,FALSE)=0,"Fertigprodukte"),
IFERROR(IF(VLOOKUP(O1080,'[1]vakuumierte Fertigprodukte'!$E:$FI,2,FALSE)=0,"Vakuumierte Zipfel"),
IFERROR(IF(VLOOKUP(O1080,[1]Wurste!$B:$C,2,FALSE)=0,"Räucherwürste"),
IFERROR(IF(VLOOKUP(O1080,[1]Wurste!$E:$F,2,FALSE)=0,"URW/URGW Wurst"),
IFERROR(IF(VLOOKUP(O1080,[1]Wurste!$H:$I,2,FALSE)=0,"HF-Wurst Vegan"),
IFERROR(IF(VLOOKUP(O1080,[1]Wurste!$K:$L,2,FALSE)=0,"320er ohne Würste"),
IFERROR(IF(AND(OR(Abfalldokumentation!$A1080="BU3",Abfalldokumentation!$A1080="Verkauf"),Abfalldokumentation!$F1080="Schimmel",Abfalldokumentation!$G1080="keinen Abnehmer/kein Schälpersonal"),"Div. Zipfel, ES ohne Verwendung",VLOOKUP(Abfalldokumentation!$E1080,Produktgruppen!A:B,2,FALSE)),"-")))))))))))))))))))))))</f>
        <v>ABS</v>
      </c>
      <c r="E1080" s="81" t="str">
        <f>IFERROR(VLOOKUP(Abfalldokumentation!$O1080,Artikel!A:C,3,FALSE),Abfalldokumentation!$O1080)</f>
        <v>ABS GRÜN-PESTO</v>
      </c>
      <c r="F1080" s="81" t="str">
        <f>VLOOKUP(T1080,'Liste Gründe'!A:D,2,FALSE)</f>
        <v>keinen Verwendungszweck</v>
      </c>
      <c r="G1080" s="80" t="str">
        <f>IF(ISBLANK(V1080),VLOOKUP(Abfalldokumentation!$P1080,'Liste Gründe'!A:D,3,FALSE),V1080)</f>
        <v>keinen Verwendungszweck</v>
      </c>
      <c r="H1080" s="81" t="str">
        <f>IF(ISBLANK(Abfalldokumentation!$W1080),"-",Abfalldokumentation!$W1080)</f>
        <v>-</v>
      </c>
      <c r="I1080" s="81">
        <f t="shared" si="113"/>
        <v>41</v>
      </c>
      <c r="J1080" s="81" t="str">
        <f t="shared" si="114"/>
        <v>Produkte</v>
      </c>
      <c r="K1080" s="81" t="str">
        <f t="shared" si="115"/>
        <v>BUs</v>
      </c>
      <c r="L1080" s="81" t="str">
        <f t="shared" si="116"/>
        <v>Symptome</v>
      </c>
      <c r="M1080" s="81">
        <f>IFERROR(VLOOKUP(Abfalldokumentation!$O1080,Kennzahlen!S:V,3,FALSE)*Abfalldokumentation!$B1080,"0")</f>
        <v>30</v>
      </c>
      <c r="N1080" s="81" t="str">
        <f>IF(ISBLANK(Q1080),VLOOKUP(Abfalldokumentation!$O1080,'Linien - BU'!R:S,2,FALSE),Q1080)</f>
        <v>Bu4</v>
      </c>
      <c r="O1080" s="77">
        <f t="shared" si="117"/>
        <v>29500952</v>
      </c>
      <c r="P1080" s="77">
        <f t="shared" si="118"/>
        <v>61</v>
      </c>
      <c r="Q1080" s="39" t="s">
        <v>247</v>
      </c>
      <c r="R1080" s="40">
        <v>29500952</v>
      </c>
      <c r="S1080" s="40">
        <v>20</v>
      </c>
      <c r="T1080" s="40">
        <v>61</v>
      </c>
      <c r="U1080" s="41">
        <v>44483</v>
      </c>
      <c r="V1080" s="42"/>
      <c r="W1080" s="40"/>
      <c r="X1080" s="44" t="str">
        <f>IFERROR(VLOOKUP(Abfalldokumentation!$R1080,Artikel!A:C,3,FALSE),Abfalldokumentation!$R1080)</f>
        <v>ABS GRÜN-PESTO</v>
      </c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</row>
    <row r="1081" spans="1:40" ht="30" hidden="1" customHeight="1" x14ac:dyDescent="0.25">
      <c r="A1081" s="73" t="str">
        <f>VLOOKUP(N1081,'Linien - BU'!A:B,2,FALSE)</f>
        <v>BU4</v>
      </c>
      <c r="B1081" s="74">
        <f t="shared" si="112"/>
        <v>18</v>
      </c>
      <c r="C1081" s="75">
        <f>Abfalldokumentation!$U1081</f>
        <v>44483</v>
      </c>
      <c r="D1081" s="69" t="str">
        <f>IFERROR(IF(VLOOKUP(O1081,'[1]Rohware 230'!$B:$C,2,FALSE)=0,"Rohware"),
IFERROR(IF(VLOOKUP(O1081,[1]Sammelnr.!$B:$C,2,FALSE)=0,"Sammelnr. ungeschält ABS"),
IFERROR(IF(VLOOKUP(O1081,[1]Sammelnr.!$E:$F,2,FALSE)=0,"Sammelnr. ungeschält VS"),
IFERROR(IF(VLOOKUP(O1081,[1]Sammelnr.!$H:$I,2,FALSE)=0,"Sammelnr. geschält"),
IFERROR(IF(VLOOKUP(O1081,[1]Offen!$B:$C,2,FALSE)=0,"Offen ungeschält ABS"),
IFERROR(IF(VLOOKUP(O1081,[1]Offen!$E:$F,2,FALSE)=0,"Offen ungeschält VOS"),
IFERROR(IF(VLOOKUP(O1081,[1]Offen!$H:$I,2,FALSE)=0,"Offen geschält RW"),
IFERROR(IF(VLOOKUP(O1081,[1]Offen!$K:$L,2,FALSE)=0,"Offen vegan"),
IFERROR(IF(VLOOKUP(O1081,[1]Offen!$N:$O,2,FALSE)=0,"Offen Zipfel"),
IFERROR(IF(VLOOKUP(O1081,[1]Offen!$Q:$R,2,FALSE)=0,"Offen Endstücke"),
IFERROR(IF(VLOOKUP(O1081,[1]Vakuumiert!$B:$C,2,FALSE)=0,"Vakuumierter VOS ungeschält"),
IFERROR(IF(VLOOKUP(O1081,[1]Vakuumiert!$E:$F,2,FALSE)=0,"Vakuumierter ABS ungeschält"),
IFERROR(IF(VLOOKUP(O1081,[1]Vakuumiert!$H:$I,2,FALSE)=0,"Vakuumierter VOS geschält"),
IFERROR(IF(VLOOKUP(O1081,[1]Vakuumiert!$K:$L,2,FALSE)=0,"Vakuumierter VOS vegan"),
IFERROR(IF(VLOOKUP(O1081,[1]Vakuumiert!$N:$O,2,FALSE)=0,"Vakuumierter VOS Zipfel"),
IFERROR(IF(VLOOKUP(O1081,[1]Vakuumiert!$Q:$R,2,FALSE)=0,"Vakuumiert geschält"),
IFERROR(IF(VLOOKUP(O1081,'[1]vakuumierte Fertigprodukte'!$B:$C,2,FALSE)=0,"Fertigprodukte"),
IFERROR(IF(VLOOKUP(O1081,'[1]vakuumierte Fertigprodukte'!$E:$FI,2,FALSE)=0,"Vakuumierte Zipfel"),
IFERROR(IF(VLOOKUP(O1081,[1]Wurste!$B:$C,2,FALSE)=0,"Räucherwürste"),
IFERROR(IF(VLOOKUP(O1081,[1]Wurste!$E:$F,2,FALSE)=0,"URW/URGW Wurst"),
IFERROR(IF(VLOOKUP(O1081,[1]Wurste!$H:$I,2,FALSE)=0,"HF-Wurst Vegan"),
IFERROR(IF(VLOOKUP(O1081,[1]Wurste!$K:$L,2,FALSE)=0,"320er ohne Würste"),
IFERROR(IF(AND(OR(Abfalldokumentation!$A1081="BU3",Abfalldokumentation!$A1081="Verkauf"),Abfalldokumentation!$F1081="Schimmel",Abfalldokumentation!$G1081="keinen Abnehmer/kein Schälpersonal"),"Div. Zipfel, ES ohne Verwendung",VLOOKUP(Abfalldokumentation!$E1081,Produktgruppen!A:B,2,FALSE)),"-")))))))))))))))))))))))</f>
        <v>ABS</v>
      </c>
      <c r="E1081" s="76" t="str">
        <f>IFERROR(VLOOKUP(Abfalldokumentation!$O1081,Artikel!A:C,3,FALSE),Abfalldokumentation!$O1081)</f>
        <v>ABS GRÜN-PESTO</v>
      </c>
      <c r="F1081" s="76" t="str">
        <f>VLOOKUP(T1081,'Liste Gründe'!A:D,2,FALSE)</f>
        <v>keinen Verwendungszweck</v>
      </c>
      <c r="G1081" s="75" t="str">
        <f>IF(ISBLANK(V1081),VLOOKUP(Abfalldokumentation!$P1081,'Liste Gründe'!A:D,3,FALSE),V1081)</f>
        <v>keinen Verwendungszweck</v>
      </c>
      <c r="H1081" s="76" t="str">
        <f>IF(ISBLANK(Abfalldokumentation!$W1081),"-",Abfalldokumentation!$W1081)</f>
        <v>-</v>
      </c>
      <c r="I1081" s="76">
        <f t="shared" si="113"/>
        <v>41</v>
      </c>
      <c r="J1081" s="76" t="str">
        <f t="shared" si="114"/>
        <v>Produkte</v>
      </c>
      <c r="K1081" s="76" t="str">
        <f t="shared" si="115"/>
        <v>BUs</v>
      </c>
      <c r="L1081" s="76" t="str">
        <f t="shared" si="116"/>
        <v>Symptome</v>
      </c>
      <c r="M1081" s="76">
        <f>IFERROR(VLOOKUP(Abfalldokumentation!$O1081,Kennzahlen!S:V,3,FALSE)*Abfalldokumentation!$B1081,"0")</f>
        <v>27</v>
      </c>
      <c r="N1081" s="76" t="str">
        <f>IF(ISBLANK(Q1081),VLOOKUP(Abfalldokumentation!$O1081,'Linien - BU'!R:S,2,FALSE),Q1081)</f>
        <v>Bu4</v>
      </c>
      <c r="O1081" s="77">
        <f t="shared" si="117"/>
        <v>29500952</v>
      </c>
      <c r="P1081" s="77">
        <f t="shared" si="118"/>
        <v>61</v>
      </c>
      <c r="Q1081" s="45" t="s">
        <v>247</v>
      </c>
      <c r="R1081" s="46">
        <v>29500952</v>
      </c>
      <c r="S1081" s="46">
        <v>18</v>
      </c>
      <c r="T1081" s="46">
        <v>61</v>
      </c>
      <c r="U1081" s="47">
        <v>44483</v>
      </c>
      <c r="V1081" s="48"/>
      <c r="W1081" s="46"/>
      <c r="X1081" s="50" t="str">
        <f>IFERROR(VLOOKUP(Abfalldokumentation!$R1081,Artikel!A:C,3,FALSE),Abfalldokumentation!$R1081)</f>
        <v>ABS GRÜN-PESTO</v>
      </c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</row>
    <row r="1082" spans="1:40" ht="30" hidden="1" customHeight="1" x14ac:dyDescent="0.25">
      <c r="A1082" s="78" t="str">
        <f>VLOOKUP(N1082,'Linien - BU'!A:B,2,FALSE)</f>
        <v>BU4</v>
      </c>
      <c r="B1082" s="79">
        <f t="shared" si="112"/>
        <v>12</v>
      </c>
      <c r="C1082" s="80">
        <f>Abfalldokumentation!$U1082</f>
        <v>44483</v>
      </c>
      <c r="D1082" s="69" t="str">
        <f>IFERROR(IF(VLOOKUP(O1082,'[1]Rohware 230'!$B:$C,2,FALSE)=0,"Rohware"),
IFERROR(IF(VLOOKUP(O1082,[1]Sammelnr.!$B:$C,2,FALSE)=0,"Sammelnr. ungeschält ABS"),
IFERROR(IF(VLOOKUP(O1082,[1]Sammelnr.!$E:$F,2,FALSE)=0,"Sammelnr. ungeschält VS"),
IFERROR(IF(VLOOKUP(O1082,[1]Sammelnr.!$H:$I,2,FALSE)=0,"Sammelnr. geschält"),
IFERROR(IF(VLOOKUP(O1082,[1]Offen!$B:$C,2,FALSE)=0,"Offen ungeschält ABS"),
IFERROR(IF(VLOOKUP(O1082,[1]Offen!$E:$F,2,FALSE)=0,"Offen ungeschält VOS"),
IFERROR(IF(VLOOKUP(O1082,[1]Offen!$H:$I,2,FALSE)=0,"Offen geschält RW"),
IFERROR(IF(VLOOKUP(O1082,[1]Offen!$K:$L,2,FALSE)=0,"Offen vegan"),
IFERROR(IF(VLOOKUP(O1082,[1]Offen!$N:$O,2,FALSE)=0,"Offen Zipfel"),
IFERROR(IF(VLOOKUP(O1082,[1]Offen!$Q:$R,2,FALSE)=0,"Offen Endstücke"),
IFERROR(IF(VLOOKUP(O1082,[1]Vakuumiert!$B:$C,2,FALSE)=0,"Vakuumierter VOS ungeschält"),
IFERROR(IF(VLOOKUP(O1082,[1]Vakuumiert!$E:$F,2,FALSE)=0,"Vakuumierter ABS ungeschält"),
IFERROR(IF(VLOOKUP(O1082,[1]Vakuumiert!$H:$I,2,FALSE)=0,"Vakuumierter VOS geschält"),
IFERROR(IF(VLOOKUP(O1082,[1]Vakuumiert!$K:$L,2,FALSE)=0,"Vakuumierter VOS vegan"),
IFERROR(IF(VLOOKUP(O1082,[1]Vakuumiert!$N:$O,2,FALSE)=0,"Vakuumierter VOS Zipfel"),
IFERROR(IF(VLOOKUP(O1082,[1]Vakuumiert!$Q:$R,2,FALSE)=0,"Vakuumiert geschält"),
IFERROR(IF(VLOOKUP(O1082,'[1]vakuumierte Fertigprodukte'!$B:$C,2,FALSE)=0,"Fertigprodukte"),
IFERROR(IF(VLOOKUP(O1082,'[1]vakuumierte Fertigprodukte'!$E:$FI,2,FALSE)=0,"Vakuumierte Zipfel"),
IFERROR(IF(VLOOKUP(O1082,[1]Wurste!$B:$C,2,FALSE)=0,"Räucherwürste"),
IFERROR(IF(VLOOKUP(O1082,[1]Wurste!$E:$F,2,FALSE)=0,"URW/URGW Wurst"),
IFERROR(IF(VLOOKUP(O1082,[1]Wurste!$H:$I,2,FALSE)=0,"HF-Wurst Vegan"),
IFERROR(IF(VLOOKUP(O1082,[1]Wurste!$K:$L,2,FALSE)=0,"320er ohne Würste"),
IFERROR(IF(AND(OR(Abfalldokumentation!$A1082="BU3",Abfalldokumentation!$A1082="Verkauf"),Abfalldokumentation!$F1082="Schimmel",Abfalldokumentation!$G1082="keinen Abnehmer/kein Schälpersonal"),"Div. Zipfel, ES ohne Verwendung",VLOOKUP(Abfalldokumentation!$E1082,Produktgruppen!A:B,2,FALSE)),"-")))))))))))))))))))))))</f>
        <v>Vorschmelz</v>
      </c>
      <c r="E1082" s="81" t="str">
        <f>IFERROR(VLOOKUP(Abfalldokumentation!$O1082,Artikel!A:C,3,FALSE),Abfalldokumentation!$O1082)</f>
        <v>VOS WAL-THEKE</v>
      </c>
      <c r="F1082" s="81" t="str">
        <f>VLOOKUP(T1082,'Liste Gründe'!A:D,2,FALSE)</f>
        <v>keinen Verwendungszweck</v>
      </c>
      <c r="G1082" s="80" t="str">
        <f>IF(ISBLANK(V1082),VLOOKUP(Abfalldokumentation!$P1082,'Liste Gründe'!A:D,3,FALSE),V1082)</f>
        <v>keinen Verwendungszweck</v>
      </c>
      <c r="H1082" s="81" t="str">
        <f>IF(ISBLANK(Abfalldokumentation!$W1082),"-",Abfalldokumentation!$W1082)</f>
        <v>-</v>
      </c>
      <c r="I1082" s="81">
        <f t="shared" si="113"/>
        <v>41</v>
      </c>
      <c r="J1082" s="81" t="str">
        <f t="shared" si="114"/>
        <v>Produkte</v>
      </c>
      <c r="K1082" s="81" t="str">
        <f t="shared" si="115"/>
        <v>BUs</v>
      </c>
      <c r="L1082" s="81" t="str">
        <f t="shared" si="116"/>
        <v>Symptome</v>
      </c>
      <c r="M1082" s="81">
        <f>IFERROR(VLOOKUP(Abfalldokumentation!$O1082,Kennzahlen!S:V,3,FALSE)*Abfalldokumentation!$B1082,"0")</f>
        <v>6</v>
      </c>
      <c r="N1082" s="81" t="str">
        <f>IF(ISBLANK(Q1082),VLOOKUP(Abfalldokumentation!$O1082,'Linien - BU'!R:S,2,FALSE),Q1082)</f>
        <v>Bu4</v>
      </c>
      <c r="O1082" s="77">
        <f t="shared" si="117"/>
        <v>29501020</v>
      </c>
      <c r="P1082" s="77">
        <f t="shared" si="118"/>
        <v>61</v>
      </c>
      <c r="Q1082" s="39" t="s">
        <v>247</v>
      </c>
      <c r="R1082" s="40">
        <v>29501020</v>
      </c>
      <c r="S1082" s="40">
        <v>12</v>
      </c>
      <c r="T1082" s="40">
        <v>61</v>
      </c>
      <c r="U1082" s="41">
        <v>44483</v>
      </c>
      <c r="V1082" s="42"/>
      <c r="W1082" s="40"/>
      <c r="X1082" s="44" t="str">
        <f>IFERROR(VLOOKUP(Abfalldokumentation!$R1082,Artikel!A:C,3,FALSE),Abfalldokumentation!$R1082)</f>
        <v>VOS WAL-THEKE</v>
      </c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</row>
    <row r="1083" spans="1:40" ht="30" hidden="1" customHeight="1" x14ac:dyDescent="0.25">
      <c r="A1083" s="73" t="str">
        <f>VLOOKUP(N1083,'Linien - BU'!A:B,2,FALSE)</f>
        <v>BU1</v>
      </c>
      <c r="B1083" s="74">
        <f t="shared" si="112"/>
        <v>25</v>
      </c>
      <c r="C1083" s="75">
        <f>Abfalldokumentation!$U1083</f>
        <v>44483</v>
      </c>
      <c r="D1083" s="69" t="str">
        <f>IFERROR(IF(VLOOKUP(O1083,'[1]Rohware 230'!$B:$C,2,FALSE)=0,"Rohware"),
IFERROR(IF(VLOOKUP(O1083,[1]Sammelnr.!$B:$C,2,FALSE)=0,"Sammelnr. ungeschält ABS"),
IFERROR(IF(VLOOKUP(O1083,[1]Sammelnr.!$E:$F,2,FALSE)=0,"Sammelnr. ungeschält VS"),
IFERROR(IF(VLOOKUP(O1083,[1]Sammelnr.!$H:$I,2,FALSE)=0,"Sammelnr. geschält"),
IFERROR(IF(VLOOKUP(O1083,[1]Offen!$B:$C,2,FALSE)=0,"Offen ungeschält ABS"),
IFERROR(IF(VLOOKUP(O1083,[1]Offen!$E:$F,2,FALSE)=0,"Offen ungeschält VOS"),
IFERROR(IF(VLOOKUP(O1083,[1]Offen!$H:$I,2,FALSE)=0,"Offen geschält RW"),
IFERROR(IF(VLOOKUP(O1083,[1]Offen!$K:$L,2,FALSE)=0,"Offen vegan"),
IFERROR(IF(VLOOKUP(O1083,[1]Offen!$N:$O,2,FALSE)=0,"Offen Zipfel"),
IFERROR(IF(VLOOKUP(O1083,[1]Offen!$Q:$R,2,FALSE)=0,"Offen Endstücke"),
IFERROR(IF(VLOOKUP(O1083,[1]Vakuumiert!$B:$C,2,FALSE)=0,"Vakuumierter VOS ungeschält"),
IFERROR(IF(VLOOKUP(O1083,[1]Vakuumiert!$E:$F,2,FALSE)=0,"Vakuumierter ABS ungeschält"),
IFERROR(IF(VLOOKUP(O1083,[1]Vakuumiert!$H:$I,2,FALSE)=0,"Vakuumierter VOS geschält"),
IFERROR(IF(VLOOKUP(O1083,[1]Vakuumiert!$K:$L,2,FALSE)=0,"Vakuumierter VOS vegan"),
IFERROR(IF(VLOOKUP(O1083,[1]Vakuumiert!$N:$O,2,FALSE)=0,"Vakuumierter VOS Zipfel"),
IFERROR(IF(VLOOKUP(O1083,[1]Vakuumiert!$Q:$R,2,FALSE)=0,"Vakuumiert geschält"),
IFERROR(IF(VLOOKUP(O1083,'[1]vakuumierte Fertigprodukte'!$B:$C,2,FALSE)=0,"Fertigprodukte"),
IFERROR(IF(VLOOKUP(O1083,'[1]vakuumierte Fertigprodukte'!$E:$FI,2,FALSE)=0,"Vakuumierte Zipfel"),
IFERROR(IF(VLOOKUP(O1083,[1]Wurste!$B:$C,2,FALSE)=0,"Räucherwürste"),
IFERROR(IF(VLOOKUP(O1083,[1]Wurste!$E:$F,2,FALSE)=0,"URW/URGW Wurst"),
IFERROR(IF(VLOOKUP(O1083,[1]Wurste!$H:$I,2,FALSE)=0,"HF-Wurst Vegan"),
IFERROR(IF(VLOOKUP(O1083,[1]Wurste!$K:$L,2,FALSE)=0,"320er ohne Würste"),
IFERROR(IF(AND(OR(Abfalldokumentation!$A1083="BU3",Abfalldokumentation!$A1083="Verkauf"),Abfalldokumentation!$F1083="Schimmel",Abfalldokumentation!$G1083="keinen Abnehmer/kein Schälpersonal"),"Div. Zipfel, ES ohne Verwendung",VLOOKUP(Abfalldokumentation!$E1083,Produktgruppen!A:B,2,FALSE)),"-")))))))))))))))))))))))</f>
        <v>Vorschmelz</v>
      </c>
      <c r="E1083" s="76" t="str">
        <f>IFERROR(VLOOKUP(Abfalldokumentation!$O1083,Artikel!A:C,3,FALSE),Abfalldokumentation!$O1083)</f>
        <v>VOS URW NATUR AMM CO RE</v>
      </c>
      <c r="F1083" s="76" t="str">
        <f>VLOOKUP(T1083,'Liste Gründe'!A:D,2,FALSE)</f>
        <v>Schimmel</v>
      </c>
      <c r="G1083" s="75" t="str">
        <f>IF(ISBLANK(V1083),VLOOKUP(Abfalldokumentation!$P1083,'Liste Gründe'!A:D,3,FALSE),V1083)</f>
        <v>keine Verarbeitung</v>
      </c>
      <c r="H1083" s="76" t="str">
        <f>IF(ISBLANK(Abfalldokumentation!$W1083),"-",Abfalldokumentation!$W1083)</f>
        <v>-</v>
      </c>
      <c r="I1083" s="76">
        <f t="shared" si="113"/>
        <v>41</v>
      </c>
      <c r="J1083" s="76" t="str">
        <f t="shared" si="114"/>
        <v>Produkte</v>
      </c>
      <c r="K1083" s="76" t="str">
        <f t="shared" si="115"/>
        <v>BUs</v>
      </c>
      <c r="L1083" s="76" t="str">
        <f t="shared" si="116"/>
        <v>Symptome</v>
      </c>
      <c r="M1083" s="76">
        <f>IFERROR(VLOOKUP(Abfalldokumentation!$O1083,Kennzahlen!S:V,3,FALSE)*Abfalldokumentation!$B1083,"0")</f>
        <v>12.5</v>
      </c>
      <c r="N1083" s="76" t="str">
        <f>IF(ISBLANK(Q1083),VLOOKUP(Abfalldokumentation!$O1083,'Linien - BU'!R:S,2,FALSE),Q1083)</f>
        <v>RWV</v>
      </c>
      <c r="O1083" s="77">
        <f t="shared" si="117"/>
        <v>29501021</v>
      </c>
      <c r="P1083" s="77">
        <f t="shared" si="118"/>
        <v>12</v>
      </c>
      <c r="Q1083" s="45" t="s">
        <v>202</v>
      </c>
      <c r="R1083" s="46">
        <v>29501021</v>
      </c>
      <c r="S1083" s="46">
        <v>25</v>
      </c>
      <c r="T1083" s="46">
        <v>12</v>
      </c>
      <c r="U1083" s="47">
        <v>44483</v>
      </c>
      <c r="V1083" s="48" t="s">
        <v>22</v>
      </c>
      <c r="W1083" s="46"/>
      <c r="X1083" s="50" t="str">
        <f>IFERROR(VLOOKUP(Abfalldokumentation!$R1083,Artikel!A:C,3,FALSE),Abfalldokumentation!$R1083)</f>
        <v>VOS URW NATUR AMM CO RE</v>
      </c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</row>
    <row r="1084" spans="1:40" ht="30" hidden="1" customHeight="1" x14ac:dyDescent="0.25">
      <c r="A1084" s="78" t="str">
        <f>VLOOKUP(N1084,'Linien - BU'!A:B,2,FALSE)</f>
        <v>BU4</v>
      </c>
      <c r="B1084" s="79">
        <f t="shared" si="112"/>
        <v>39</v>
      </c>
      <c r="C1084" s="80">
        <f>Abfalldokumentation!$U1084</f>
        <v>44483</v>
      </c>
      <c r="D1084" s="69" t="str">
        <f>IFERROR(IF(VLOOKUP(O1084,'[1]Rohware 230'!$B:$C,2,FALSE)=0,"Rohware"),
IFERROR(IF(VLOOKUP(O1084,[1]Sammelnr.!$B:$C,2,FALSE)=0,"Sammelnr. ungeschält ABS"),
IFERROR(IF(VLOOKUP(O1084,[1]Sammelnr.!$E:$F,2,FALSE)=0,"Sammelnr. ungeschält VS"),
IFERROR(IF(VLOOKUP(O1084,[1]Sammelnr.!$H:$I,2,FALSE)=0,"Sammelnr. geschält"),
IFERROR(IF(VLOOKUP(O1084,[1]Offen!$B:$C,2,FALSE)=0,"Offen ungeschält ABS"),
IFERROR(IF(VLOOKUP(O1084,[1]Offen!$E:$F,2,FALSE)=0,"Offen ungeschält VOS"),
IFERROR(IF(VLOOKUP(O1084,[1]Offen!$H:$I,2,FALSE)=0,"Offen geschält RW"),
IFERROR(IF(VLOOKUP(O1084,[1]Offen!$K:$L,2,FALSE)=0,"Offen vegan"),
IFERROR(IF(VLOOKUP(O1084,[1]Offen!$N:$O,2,FALSE)=0,"Offen Zipfel"),
IFERROR(IF(VLOOKUP(O1084,[1]Offen!$Q:$R,2,FALSE)=0,"Offen Endstücke"),
IFERROR(IF(VLOOKUP(O1084,[1]Vakuumiert!$B:$C,2,FALSE)=0,"Vakuumierter VOS ungeschält"),
IFERROR(IF(VLOOKUP(O1084,[1]Vakuumiert!$E:$F,2,FALSE)=0,"Vakuumierter ABS ungeschält"),
IFERROR(IF(VLOOKUP(O1084,[1]Vakuumiert!$H:$I,2,FALSE)=0,"Vakuumierter VOS geschält"),
IFERROR(IF(VLOOKUP(O1084,[1]Vakuumiert!$K:$L,2,FALSE)=0,"Vakuumierter VOS vegan"),
IFERROR(IF(VLOOKUP(O1084,[1]Vakuumiert!$N:$O,2,FALSE)=0,"Vakuumierter VOS Zipfel"),
IFERROR(IF(VLOOKUP(O1084,[1]Vakuumiert!$Q:$R,2,FALSE)=0,"Vakuumiert geschält"),
IFERROR(IF(VLOOKUP(O1084,'[1]vakuumierte Fertigprodukte'!$B:$C,2,FALSE)=0,"Fertigprodukte"),
IFERROR(IF(VLOOKUP(O1084,'[1]vakuumierte Fertigprodukte'!$E:$FI,2,FALSE)=0,"Vakuumierte Zipfel"),
IFERROR(IF(VLOOKUP(O1084,[1]Wurste!$B:$C,2,FALSE)=0,"Räucherwürste"),
IFERROR(IF(VLOOKUP(O1084,[1]Wurste!$E:$F,2,FALSE)=0,"URW/URGW Wurst"),
IFERROR(IF(VLOOKUP(O1084,[1]Wurste!$H:$I,2,FALSE)=0,"HF-Wurst Vegan"),
IFERROR(IF(VLOOKUP(O1084,[1]Wurste!$K:$L,2,FALSE)=0,"320er ohne Würste"),
IFERROR(IF(AND(OR(Abfalldokumentation!$A1084="BU3",Abfalldokumentation!$A1084="Verkauf"),Abfalldokumentation!$F1084="Schimmel",Abfalldokumentation!$G1084="keinen Abnehmer/kein Schälpersonal"),"Div. Zipfel, ES ohne Verwendung",VLOOKUP(Abfalldokumentation!$E1084,Produktgruppen!A:B,2,FALSE)),"-")))))))))))))))))))))))</f>
        <v>ABS</v>
      </c>
      <c r="E1084" s="81" t="str">
        <f>IFERROR(VLOOKUP(Abfalldokumentation!$O1084,Artikel!A:C,3,FALSE),Abfalldokumentation!$O1084)</f>
        <v>ABS BRUSCHETTA</v>
      </c>
      <c r="F1084" s="81" t="str">
        <f>VLOOKUP(T1084,'Liste Gründe'!A:D,2,FALSE)</f>
        <v>keinen Verwendungszweck</v>
      </c>
      <c r="G1084" s="80" t="str">
        <f>IF(ISBLANK(V1084),VLOOKUP(Abfalldokumentation!$P1084,'Liste Gründe'!A:D,3,FALSE),V1084)</f>
        <v>keinen Verwendungszweck</v>
      </c>
      <c r="H1084" s="81" t="str">
        <f>IF(ISBLANK(Abfalldokumentation!$W1084),"-",Abfalldokumentation!$W1084)</f>
        <v>-</v>
      </c>
      <c r="I1084" s="81">
        <f t="shared" si="113"/>
        <v>41</v>
      </c>
      <c r="J1084" s="81" t="str">
        <f t="shared" si="114"/>
        <v>Produkte</v>
      </c>
      <c r="K1084" s="81" t="str">
        <f t="shared" si="115"/>
        <v>BUs</v>
      </c>
      <c r="L1084" s="81" t="str">
        <f t="shared" si="116"/>
        <v>Symptome</v>
      </c>
      <c r="M1084" s="81">
        <f>IFERROR(VLOOKUP(Abfalldokumentation!$O1084,Kennzahlen!S:V,3,FALSE)*Abfalldokumentation!$B1084,"0")</f>
        <v>58.5</v>
      </c>
      <c r="N1084" s="81" t="str">
        <f>IF(ISBLANK(Q1084),VLOOKUP(Abfalldokumentation!$O1084,'Linien - BU'!R:S,2,FALSE),Q1084)</f>
        <v>Bu4</v>
      </c>
      <c r="O1084" s="77">
        <f t="shared" si="117"/>
        <v>29501029</v>
      </c>
      <c r="P1084" s="77">
        <f t="shared" si="118"/>
        <v>61</v>
      </c>
      <c r="Q1084" s="39" t="s">
        <v>247</v>
      </c>
      <c r="R1084" s="40">
        <v>29501029</v>
      </c>
      <c r="S1084" s="40">
        <v>39</v>
      </c>
      <c r="T1084" s="40">
        <v>61</v>
      </c>
      <c r="U1084" s="41">
        <v>44483</v>
      </c>
      <c r="V1084" s="42"/>
      <c r="W1084" s="40"/>
      <c r="X1084" s="44" t="str">
        <f>IFERROR(VLOOKUP(Abfalldokumentation!$R1084,Artikel!A:C,3,FALSE),Abfalldokumentation!$R1084)</f>
        <v>ABS BRUSCHETTA</v>
      </c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</row>
    <row r="1085" spans="1:40" ht="30" hidden="1" customHeight="1" x14ac:dyDescent="0.25">
      <c r="A1085" s="73" t="str">
        <f>VLOOKUP(N1085,'Linien - BU'!A:B,2,FALSE)</f>
        <v>BU4</v>
      </c>
      <c r="B1085" s="74">
        <f t="shared" si="112"/>
        <v>21</v>
      </c>
      <c r="C1085" s="75">
        <f>Abfalldokumentation!$U1085</f>
        <v>44483</v>
      </c>
      <c r="D1085" s="69" t="str">
        <f>IFERROR(IF(VLOOKUP(O1085,'[1]Rohware 230'!$B:$C,2,FALSE)=0,"Rohware"),
IFERROR(IF(VLOOKUP(O1085,[1]Sammelnr.!$B:$C,2,FALSE)=0,"Sammelnr. ungeschält ABS"),
IFERROR(IF(VLOOKUP(O1085,[1]Sammelnr.!$E:$F,2,FALSE)=0,"Sammelnr. ungeschält VS"),
IFERROR(IF(VLOOKUP(O1085,[1]Sammelnr.!$H:$I,2,FALSE)=0,"Sammelnr. geschält"),
IFERROR(IF(VLOOKUP(O1085,[1]Offen!$B:$C,2,FALSE)=0,"Offen ungeschält ABS"),
IFERROR(IF(VLOOKUP(O1085,[1]Offen!$E:$F,2,FALSE)=0,"Offen ungeschält VOS"),
IFERROR(IF(VLOOKUP(O1085,[1]Offen!$H:$I,2,FALSE)=0,"Offen geschält RW"),
IFERROR(IF(VLOOKUP(O1085,[1]Offen!$K:$L,2,FALSE)=0,"Offen vegan"),
IFERROR(IF(VLOOKUP(O1085,[1]Offen!$N:$O,2,FALSE)=0,"Offen Zipfel"),
IFERROR(IF(VLOOKUP(O1085,[1]Offen!$Q:$R,2,FALSE)=0,"Offen Endstücke"),
IFERROR(IF(VLOOKUP(O1085,[1]Vakuumiert!$B:$C,2,FALSE)=0,"Vakuumierter VOS ungeschält"),
IFERROR(IF(VLOOKUP(O1085,[1]Vakuumiert!$E:$F,2,FALSE)=0,"Vakuumierter ABS ungeschält"),
IFERROR(IF(VLOOKUP(O1085,[1]Vakuumiert!$H:$I,2,FALSE)=0,"Vakuumierter VOS geschält"),
IFERROR(IF(VLOOKUP(O1085,[1]Vakuumiert!$K:$L,2,FALSE)=0,"Vakuumierter VOS vegan"),
IFERROR(IF(VLOOKUP(O1085,[1]Vakuumiert!$N:$O,2,FALSE)=0,"Vakuumierter VOS Zipfel"),
IFERROR(IF(VLOOKUP(O1085,[1]Vakuumiert!$Q:$R,2,FALSE)=0,"Vakuumiert geschält"),
IFERROR(IF(VLOOKUP(O1085,'[1]vakuumierte Fertigprodukte'!$B:$C,2,FALSE)=0,"Fertigprodukte"),
IFERROR(IF(VLOOKUP(O1085,'[1]vakuumierte Fertigprodukte'!$E:$FI,2,FALSE)=0,"Vakuumierte Zipfel"),
IFERROR(IF(VLOOKUP(O1085,[1]Wurste!$B:$C,2,FALSE)=0,"Räucherwürste"),
IFERROR(IF(VLOOKUP(O1085,[1]Wurste!$E:$F,2,FALSE)=0,"URW/URGW Wurst"),
IFERROR(IF(VLOOKUP(O1085,[1]Wurste!$H:$I,2,FALSE)=0,"HF-Wurst Vegan"),
IFERROR(IF(VLOOKUP(O1085,[1]Wurste!$K:$L,2,FALSE)=0,"320er ohne Würste"),
IFERROR(IF(AND(OR(Abfalldokumentation!$A1085="BU3",Abfalldokumentation!$A1085="Verkauf"),Abfalldokumentation!$F1085="Schimmel",Abfalldokumentation!$G1085="keinen Abnehmer/kein Schälpersonal"),"Div. Zipfel, ES ohne Verwendung",VLOOKUP(Abfalldokumentation!$E1085,Produktgruppen!A:B,2,FALSE)),"-")))))))))))))))))))))))</f>
        <v>ABS</v>
      </c>
      <c r="E1085" s="76" t="str">
        <f>IFERROR(VLOOKUP(Abfalldokumentation!$O1085,Artikel!A:C,3,FALSE),Abfalldokumentation!$O1085)</f>
        <v>ABS OLD-AMSTERDAM</v>
      </c>
      <c r="F1085" s="76" t="str">
        <f>VLOOKUP(T1085,'Liste Gründe'!A:D,2,FALSE)</f>
        <v>keinen Verwendungszweck</v>
      </c>
      <c r="G1085" s="75" t="str">
        <f>IF(ISBLANK(V1085),VLOOKUP(Abfalldokumentation!$P1085,'Liste Gründe'!A:D,3,FALSE),V1085)</f>
        <v>keinen Verwendungszweck</v>
      </c>
      <c r="H1085" s="76" t="str">
        <f>IF(ISBLANK(Abfalldokumentation!$W1085),"-",Abfalldokumentation!$W1085)</f>
        <v>-</v>
      </c>
      <c r="I1085" s="76">
        <f t="shared" si="113"/>
        <v>41</v>
      </c>
      <c r="J1085" s="76" t="str">
        <f t="shared" si="114"/>
        <v>Produkte</v>
      </c>
      <c r="K1085" s="76" t="str">
        <f t="shared" si="115"/>
        <v>BUs</v>
      </c>
      <c r="L1085" s="76" t="str">
        <f t="shared" si="116"/>
        <v>Symptome</v>
      </c>
      <c r="M1085" s="76">
        <f>IFERROR(VLOOKUP(Abfalldokumentation!$O1085,Kennzahlen!S:V,3,FALSE)*Abfalldokumentation!$B1085,"0")</f>
        <v>2.1000000000000003E-3</v>
      </c>
      <c r="N1085" s="76" t="str">
        <f>IF(ISBLANK(Q1085),VLOOKUP(Abfalldokumentation!$O1085,'Linien - BU'!R:S,2,FALSE),Q1085)</f>
        <v>Bu4</v>
      </c>
      <c r="O1085" s="77">
        <f t="shared" si="117"/>
        <v>29501039</v>
      </c>
      <c r="P1085" s="77">
        <f t="shared" si="118"/>
        <v>61</v>
      </c>
      <c r="Q1085" s="45" t="s">
        <v>247</v>
      </c>
      <c r="R1085" s="46">
        <v>29501039</v>
      </c>
      <c r="S1085" s="46">
        <v>21</v>
      </c>
      <c r="T1085" s="46">
        <v>61</v>
      </c>
      <c r="U1085" s="47">
        <v>44483</v>
      </c>
      <c r="V1085" s="48"/>
      <c r="W1085" s="46"/>
      <c r="X1085" s="50" t="str">
        <f>IFERROR(VLOOKUP(Abfalldokumentation!$R1085,Artikel!A:C,3,FALSE),Abfalldokumentation!$R1085)</f>
        <v>ABS OLD-AMSTERDAM</v>
      </c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</row>
    <row r="1086" spans="1:40" ht="30" hidden="1" customHeight="1" x14ac:dyDescent="0.25">
      <c r="A1086" s="78" t="str">
        <f>VLOOKUP(N1086,'Linien - BU'!A:B,2,FALSE)</f>
        <v>Verkauf</v>
      </c>
      <c r="B1086" s="79">
        <f t="shared" si="112"/>
        <v>60</v>
      </c>
      <c r="C1086" s="80">
        <f>Abfalldokumentation!$U1086</f>
        <v>44483</v>
      </c>
      <c r="D1086" s="69" t="str">
        <f>IFERROR(IF(VLOOKUP(O1086,'[1]Rohware 230'!$B:$C,2,FALSE)=0,"Rohware"),
IFERROR(IF(VLOOKUP(O1086,[1]Sammelnr.!$B:$C,2,FALSE)=0,"Sammelnr. ungeschält ABS"),
IFERROR(IF(VLOOKUP(O1086,[1]Sammelnr.!$E:$F,2,FALSE)=0,"Sammelnr. ungeschält VS"),
IFERROR(IF(VLOOKUP(O1086,[1]Sammelnr.!$H:$I,2,FALSE)=0,"Sammelnr. geschält"),
IFERROR(IF(VLOOKUP(O1086,[1]Offen!$B:$C,2,FALSE)=0,"Offen ungeschält ABS"),
IFERROR(IF(VLOOKUP(O1086,[1]Offen!$E:$F,2,FALSE)=0,"Offen ungeschält VOS"),
IFERROR(IF(VLOOKUP(O1086,[1]Offen!$H:$I,2,FALSE)=0,"Offen geschält RW"),
IFERROR(IF(VLOOKUP(O1086,[1]Offen!$K:$L,2,FALSE)=0,"Offen vegan"),
IFERROR(IF(VLOOKUP(O1086,[1]Offen!$N:$O,2,FALSE)=0,"Offen Zipfel"),
IFERROR(IF(VLOOKUP(O1086,[1]Offen!$Q:$R,2,FALSE)=0,"Offen Endstücke"),
IFERROR(IF(VLOOKUP(O1086,[1]Vakuumiert!$B:$C,2,FALSE)=0,"Vakuumierter VOS ungeschält"),
IFERROR(IF(VLOOKUP(O1086,[1]Vakuumiert!$E:$F,2,FALSE)=0,"Vakuumierter ABS ungeschält"),
IFERROR(IF(VLOOKUP(O1086,[1]Vakuumiert!$H:$I,2,FALSE)=0,"Vakuumierter VOS geschält"),
IFERROR(IF(VLOOKUP(O1086,[1]Vakuumiert!$K:$L,2,FALSE)=0,"Vakuumierter VOS vegan"),
IFERROR(IF(VLOOKUP(O1086,[1]Vakuumiert!$N:$O,2,FALSE)=0,"Vakuumierter VOS Zipfel"),
IFERROR(IF(VLOOKUP(O1086,[1]Vakuumiert!$Q:$R,2,FALSE)=0,"Vakuumiert geschält"),
IFERROR(IF(VLOOKUP(O1086,'[1]vakuumierte Fertigprodukte'!$B:$C,2,FALSE)=0,"Fertigprodukte"),
IFERROR(IF(VLOOKUP(O1086,'[1]vakuumierte Fertigprodukte'!$E:$FI,2,FALSE)=0,"Vakuumierte Zipfel"),
IFERROR(IF(VLOOKUP(O1086,[1]Wurste!$B:$C,2,FALSE)=0,"Räucherwürste"),
IFERROR(IF(VLOOKUP(O1086,[1]Wurste!$E:$F,2,FALSE)=0,"URW/URGW Wurst"),
IFERROR(IF(VLOOKUP(O1086,[1]Wurste!$H:$I,2,FALSE)=0,"HF-Wurst Vegan"),
IFERROR(IF(VLOOKUP(O1086,[1]Wurste!$K:$L,2,FALSE)=0,"320er ohne Würste"),
IFERROR(IF(AND(OR(Abfalldokumentation!$A1086="BU3",Abfalldokumentation!$A1086="Verkauf"),Abfalldokumentation!$F1086="Schimmel",Abfalldokumentation!$G1086="keinen Abnehmer/kein Schälpersonal"),"Div. Zipfel, ES ohne Verwendung",VLOOKUP(Abfalldokumentation!$E1086,Produktgruppen!A:B,2,FALSE)),"-")))))))))))))))))))))))</f>
        <v>Div. Zipfel, ES ohne Verwendung</v>
      </c>
      <c r="E1086" s="81" t="str">
        <f>IFERROR(VLOOKUP(Abfalldokumentation!$O1086,Artikel!A:C,3,FALSE),Abfalldokumentation!$O1086)</f>
        <v>VOS RW-NATUR-NAT ZIPFEL</v>
      </c>
      <c r="F1086" s="81" t="str">
        <f>VLOOKUP(T1086,'Liste Gründe'!A:D,2,FALSE)</f>
        <v>Schimmel</v>
      </c>
      <c r="G1086" s="80" t="str">
        <f>IF(ISBLANK(V1086),VLOOKUP(Abfalldokumentation!$P1086,'Liste Gründe'!A:D,3,FALSE),V1086)</f>
        <v>keinen Abnehmer/kein Schälpersonal</v>
      </c>
      <c r="H1086" s="81" t="str">
        <f>IF(ISBLANK(Abfalldokumentation!$W1086),"-",Abfalldokumentation!$W1086)</f>
        <v>-</v>
      </c>
      <c r="I1086" s="81">
        <f t="shared" si="113"/>
        <v>41</v>
      </c>
      <c r="J1086" s="81" t="str">
        <f t="shared" si="114"/>
        <v>Produkte</v>
      </c>
      <c r="K1086" s="81" t="str">
        <f t="shared" si="115"/>
        <v>BUs</v>
      </c>
      <c r="L1086" s="81" t="str">
        <f t="shared" si="116"/>
        <v>Symptome</v>
      </c>
      <c r="M1086" s="81">
        <f>IFERROR(VLOOKUP(Abfalldokumentation!$O1086,Kennzahlen!S:V,3,FALSE)*Abfalldokumentation!$B1086,"0")</f>
        <v>30</v>
      </c>
      <c r="N1086" s="81" t="str">
        <f>IF(ISBLANK(Q1086),VLOOKUP(Abfalldokumentation!$O1086,'Linien - BU'!R:S,2,FALSE),Q1086)</f>
        <v>Verkauf</v>
      </c>
      <c r="O1086" s="77">
        <f t="shared" si="117"/>
        <v>29501065</v>
      </c>
      <c r="P1086" s="77">
        <f t="shared" si="118"/>
        <v>12</v>
      </c>
      <c r="Q1086" s="39" t="s">
        <v>11</v>
      </c>
      <c r="R1086" s="40">
        <v>29501065</v>
      </c>
      <c r="S1086" s="40">
        <v>60</v>
      </c>
      <c r="T1086" s="40">
        <v>12</v>
      </c>
      <c r="U1086" s="41">
        <v>44483</v>
      </c>
      <c r="V1086" s="42" t="s">
        <v>20</v>
      </c>
      <c r="W1086" s="40"/>
      <c r="X1086" s="44" t="str">
        <f>IFERROR(VLOOKUP(Abfalldokumentation!$R1086,Artikel!A:C,3,FALSE),Abfalldokumentation!$R1086)</f>
        <v>VOS RW-NATUR-NAT ZIPFEL</v>
      </c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</row>
    <row r="1087" spans="1:40" ht="30" hidden="1" customHeight="1" x14ac:dyDescent="0.25">
      <c r="A1087" s="73" t="str">
        <f>VLOOKUP(N1087,'Linien - BU'!A:B,2,FALSE)</f>
        <v>BU1</v>
      </c>
      <c r="B1087" s="74">
        <f t="shared" si="112"/>
        <v>259</v>
      </c>
      <c r="C1087" s="75">
        <f>Abfalldokumentation!$U1087</f>
        <v>44483</v>
      </c>
      <c r="D1087" s="69" t="str">
        <f>IFERROR(IF(VLOOKUP(O1087,'[1]Rohware 230'!$B:$C,2,FALSE)=0,"Rohware"),
IFERROR(IF(VLOOKUP(O1087,[1]Sammelnr.!$B:$C,2,FALSE)=0,"Sammelnr. ungeschält ABS"),
IFERROR(IF(VLOOKUP(O1087,[1]Sammelnr.!$E:$F,2,FALSE)=0,"Sammelnr. ungeschält VS"),
IFERROR(IF(VLOOKUP(O1087,[1]Sammelnr.!$H:$I,2,FALSE)=0,"Sammelnr. geschält"),
IFERROR(IF(VLOOKUP(O1087,[1]Offen!$B:$C,2,FALSE)=0,"Offen ungeschält ABS"),
IFERROR(IF(VLOOKUP(O1087,[1]Offen!$E:$F,2,FALSE)=0,"Offen ungeschält VOS"),
IFERROR(IF(VLOOKUP(O1087,[1]Offen!$H:$I,2,FALSE)=0,"Offen geschält RW"),
IFERROR(IF(VLOOKUP(O1087,[1]Offen!$K:$L,2,FALSE)=0,"Offen vegan"),
IFERROR(IF(VLOOKUP(O1087,[1]Offen!$N:$O,2,FALSE)=0,"Offen Zipfel"),
IFERROR(IF(VLOOKUP(O1087,[1]Offen!$Q:$R,2,FALSE)=0,"Offen Endstücke"),
IFERROR(IF(VLOOKUP(O1087,[1]Vakuumiert!$B:$C,2,FALSE)=0,"Vakuumierter VOS ungeschält"),
IFERROR(IF(VLOOKUP(O1087,[1]Vakuumiert!$E:$F,2,FALSE)=0,"Vakuumierter ABS ungeschält"),
IFERROR(IF(VLOOKUP(O1087,[1]Vakuumiert!$H:$I,2,FALSE)=0,"Vakuumierter VOS geschält"),
IFERROR(IF(VLOOKUP(O1087,[1]Vakuumiert!$K:$L,2,FALSE)=0,"Vakuumierter VOS vegan"),
IFERROR(IF(VLOOKUP(O1087,[1]Vakuumiert!$N:$O,2,FALSE)=0,"Vakuumierter VOS Zipfel"),
IFERROR(IF(VLOOKUP(O1087,[1]Vakuumiert!$Q:$R,2,FALSE)=0,"Vakuumiert geschält"),
IFERROR(IF(VLOOKUP(O1087,'[1]vakuumierte Fertigprodukte'!$B:$C,2,FALSE)=0,"Fertigprodukte"),
IFERROR(IF(VLOOKUP(O1087,'[1]vakuumierte Fertigprodukte'!$E:$FI,2,FALSE)=0,"Vakuumierte Zipfel"),
IFERROR(IF(VLOOKUP(O1087,[1]Wurste!$B:$C,2,FALSE)=0,"Räucherwürste"),
IFERROR(IF(VLOOKUP(O1087,[1]Wurste!$E:$F,2,FALSE)=0,"URW/URGW Wurst"),
IFERROR(IF(VLOOKUP(O1087,[1]Wurste!$H:$I,2,FALSE)=0,"HF-Wurst Vegan"),
IFERROR(IF(VLOOKUP(O1087,[1]Wurste!$K:$L,2,FALSE)=0,"320er ohne Würste"),
IFERROR(IF(AND(OR(Abfalldokumentation!$A1087="BU3",Abfalldokumentation!$A1087="Verkauf"),Abfalldokumentation!$F1087="Schimmel",Abfalldokumentation!$G1087="keinen Abnehmer/kein Schälpersonal"),"Div. Zipfel, ES ohne Verwendung",VLOOKUP(Abfalldokumentation!$E1087,Produktgruppen!A:B,2,FALSE)),"-")))))))))))))))))))))))</f>
        <v>Vorschmelz</v>
      </c>
      <c r="E1087" s="76" t="str">
        <f>IFERROR(VLOOKUP(Abfalldokumentation!$O1087,Artikel!A:C,3,FALSE),Abfalldokumentation!$O1087)</f>
        <v>VS Schinken mit Rinde</v>
      </c>
      <c r="F1087" s="76" t="str">
        <f>VLOOKUP(T1087,'Liste Gründe'!A:D,2,FALSE)</f>
        <v>Verpackungsfehler</v>
      </c>
      <c r="G1087" s="75" t="str">
        <f>IF(ISBLANK(V1087),VLOOKUP(Abfalldokumentation!$P1087,'Liste Gründe'!A:D,3,FALSE),V1087)</f>
        <v>kein SSC</v>
      </c>
      <c r="H1087" s="76" t="str">
        <f>IF(ISBLANK(Abfalldokumentation!$W1087),"-",Abfalldokumentation!$W1087)</f>
        <v>-</v>
      </c>
      <c r="I1087" s="76">
        <f t="shared" si="113"/>
        <v>41</v>
      </c>
      <c r="J1087" s="76" t="str">
        <f t="shared" si="114"/>
        <v>Produkte</v>
      </c>
      <c r="K1087" s="76" t="str">
        <f t="shared" si="115"/>
        <v>BUs</v>
      </c>
      <c r="L1087" s="76" t="str">
        <f t="shared" si="116"/>
        <v>Symptome</v>
      </c>
      <c r="M1087" s="76">
        <f>IFERROR(VLOOKUP(Abfalldokumentation!$O1087,Kennzahlen!S:V,3,FALSE)*Abfalldokumentation!$B1087,"0")</f>
        <v>129.5</v>
      </c>
      <c r="N1087" s="76" t="str">
        <f>IF(ISBLANK(Q1087),VLOOKUP(Abfalldokumentation!$O1087,'Linien - BU'!R:S,2,FALSE),Q1087)</f>
        <v>RWV</v>
      </c>
      <c r="O1087" s="77">
        <f t="shared" si="117"/>
        <v>29600026</v>
      </c>
      <c r="P1087" s="77">
        <f t="shared" si="118"/>
        <v>83</v>
      </c>
      <c r="Q1087" s="45" t="s">
        <v>202</v>
      </c>
      <c r="R1087" s="46">
        <v>29600026</v>
      </c>
      <c r="S1087" s="46">
        <v>259</v>
      </c>
      <c r="T1087" s="46">
        <v>83</v>
      </c>
      <c r="U1087" s="47">
        <v>44483</v>
      </c>
      <c r="V1087" s="48"/>
      <c r="W1087" s="46"/>
      <c r="X1087" s="50" t="str">
        <f>IFERROR(VLOOKUP(Abfalldokumentation!$R1087,Artikel!A:C,3,FALSE),Abfalldokumentation!$R1087)</f>
        <v>VS Schinken mit Rinde</v>
      </c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</row>
    <row r="1088" spans="1:40" ht="30" hidden="1" customHeight="1" x14ac:dyDescent="0.25">
      <c r="A1088" s="78" t="str">
        <f>VLOOKUP(N1088,'Linien - BU'!A:B,2,FALSE)</f>
        <v>BU1</v>
      </c>
      <c r="B1088" s="79">
        <f t="shared" si="112"/>
        <v>127</v>
      </c>
      <c r="C1088" s="80">
        <f>Abfalldokumentation!$U1088</f>
        <v>44483</v>
      </c>
      <c r="D1088" s="69" t="str">
        <f>IFERROR(IF(VLOOKUP(O1088,'[1]Rohware 230'!$B:$C,2,FALSE)=0,"Rohware"),
IFERROR(IF(VLOOKUP(O1088,[1]Sammelnr.!$B:$C,2,FALSE)=0,"Sammelnr. ungeschält ABS"),
IFERROR(IF(VLOOKUP(O1088,[1]Sammelnr.!$E:$F,2,FALSE)=0,"Sammelnr. ungeschält VS"),
IFERROR(IF(VLOOKUP(O1088,[1]Sammelnr.!$H:$I,2,FALSE)=0,"Sammelnr. geschält"),
IFERROR(IF(VLOOKUP(O1088,[1]Offen!$B:$C,2,FALSE)=0,"Offen ungeschält ABS"),
IFERROR(IF(VLOOKUP(O1088,[1]Offen!$E:$F,2,FALSE)=0,"Offen ungeschält VOS"),
IFERROR(IF(VLOOKUP(O1088,[1]Offen!$H:$I,2,FALSE)=0,"Offen geschält RW"),
IFERROR(IF(VLOOKUP(O1088,[1]Offen!$K:$L,2,FALSE)=0,"Offen vegan"),
IFERROR(IF(VLOOKUP(O1088,[1]Offen!$N:$O,2,FALSE)=0,"Offen Zipfel"),
IFERROR(IF(VLOOKUP(O1088,[1]Offen!$Q:$R,2,FALSE)=0,"Offen Endstücke"),
IFERROR(IF(VLOOKUP(O1088,[1]Vakuumiert!$B:$C,2,FALSE)=0,"Vakuumierter VOS ungeschält"),
IFERROR(IF(VLOOKUP(O1088,[1]Vakuumiert!$E:$F,2,FALSE)=0,"Vakuumierter ABS ungeschält"),
IFERROR(IF(VLOOKUP(O1088,[1]Vakuumiert!$H:$I,2,FALSE)=0,"Vakuumierter VOS geschält"),
IFERROR(IF(VLOOKUP(O1088,[1]Vakuumiert!$K:$L,2,FALSE)=0,"Vakuumierter VOS vegan"),
IFERROR(IF(VLOOKUP(O1088,[1]Vakuumiert!$N:$O,2,FALSE)=0,"Vakuumierter VOS Zipfel"),
IFERROR(IF(VLOOKUP(O1088,[1]Vakuumiert!$Q:$R,2,FALSE)=0,"Vakuumiert geschält"),
IFERROR(IF(VLOOKUP(O1088,'[1]vakuumierte Fertigprodukte'!$B:$C,2,FALSE)=0,"Fertigprodukte"),
IFERROR(IF(VLOOKUP(O1088,'[1]vakuumierte Fertigprodukte'!$E:$FI,2,FALSE)=0,"Vakuumierte Zipfel"),
IFERROR(IF(VLOOKUP(O1088,[1]Wurste!$B:$C,2,FALSE)=0,"Räucherwürste"),
IFERROR(IF(VLOOKUP(O1088,[1]Wurste!$E:$F,2,FALSE)=0,"URW/URGW Wurst"),
IFERROR(IF(VLOOKUP(O1088,[1]Wurste!$H:$I,2,FALSE)=0,"HF-Wurst Vegan"),
IFERROR(IF(VLOOKUP(O1088,[1]Wurste!$K:$L,2,FALSE)=0,"320er ohne Würste"),
IFERROR(IF(AND(OR(Abfalldokumentation!$A1088="BU3",Abfalldokumentation!$A1088="Verkauf"),Abfalldokumentation!$F1088="Schimmel",Abfalldokumentation!$G1088="keinen Abnehmer/kein Schälpersonal"),"Div. Zipfel, ES ohne Verwendung",VLOOKUP(Abfalldokumentation!$E1088,Produktgruppen!A:B,2,FALSE)),"-")))))))))))))))))))))))</f>
        <v>Vorschmelz</v>
      </c>
      <c r="E1088" s="81" t="str">
        <f>IFERROR(VLOOKUP(Abfalldokumentation!$O1088,Artikel!A:C,3,FALSE),Abfalldokumentation!$O1088)</f>
        <v>VS Chili geschält</v>
      </c>
      <c r="F1088" s="81" t="str">
        <f>VLOOKUP(T1088,'Liste Gründe'!A:D,2,FALSE)</f>
        <v>Schimmel</v>
      </c>
      <c r="G1088" s="80" t="str">
        <f>IF(ISBLANK(V1088),VLOOKUP(Abfalldokumentation!$P1088,'Liste Gründe'!A:D,3,FALSE),V1088)</f>
        <v>keine Verarbeitung</v>
      </c>
      <c r="H1088" s="81" t="str">
        <f>IF(ISBLANK(Abfalldokumentation!$W1088),"-",Abfalldokumentation!$W1088)</f>
        <v>-</v>
      </c>
      <c r="I1088" s="81">
        <f t="shared" si="113"/>
        <v>41</v>
      </c>
      <c r="J1088" s="81" t="str">
        <f t="shared" si="114"/>
        <v>Produkte</v>
      </c>
      <c r="K1088" s="81" t="str">
        <f t="shared" si="115"/>
        <v>BUs</v>
      </c>
      <c r="L1088" s="81" t="str">
        <f t="shared" si="116"/>
        <v>Symptome</v>
      </c>
      <c r="M1088" s="81">
        <f>IFERROR(VLOOKUP(Abfalldokumentation!$O1088,Kennzahlen!S:V,3,FALSE)*Abfalldokumentation!$B1088,"0")</f>
        <v>118.3767</v>
      </c>
      <c r="N1088" s="81" t="str">
        <f>IF(ISBLANK(Q1088),VLOOKUP(Abfalldokumentation!$O1088,'Linien - BU'!R:S,2,FALSE),Q1088)</f>
        <v>Schmelze</v>
      </c>
      <c r="O1088" s="77">
        <f t="shared" si="117"/>
        <v>29600027</v>
      </c>
      <c r="P1088" s="77">
        <f t="shared" si="118"/>
        <v>12</v>
      </c>
      <c r="Q1088" s="39" t="s">
        <v>184</v>
      </c>
      <c r="R1088" s="40">
        <v>29600027</v>
      </c>
      <c r="S1088" s="40">
        <v>127</v>
      </c>
      <c r="T1088" s="40">
        <v>12</v>
      </c>
      <c r="U1088" s="41">
        <v>44483</v>
      </c>
      <c r="V1088" s="42" t="s">
        <v>22</v>
      </c>
      <c r="W1088" s="40"/>
      <c r="X1088" s="44" t="str">
        <f>IFERROR(VLOOKUP(Abfalldokumentation!$R1088,Artikel!A:C,3,FALSE),Abfalldokumentation!$R1088)</f>
        <v>VS Chili geschält</v>
      </c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</row>
    <row r="1089" spans="1:40" ht="30" hidden="1" customHeight="1" x14ac:dyDescent="0.25">
      <c r="A1089" s="73" t="str">
        <f>VLOOKUP(N1089,'Linien - BU'!A:B,2,FALSE)</f>
        <v>Rest</v>
      </c>
      <c r="B1089" s="74">
        <f t="shared" si="112"/>
        <v>540</v>
      </c>
      <c r="C1089" s="75">
        <f>Abfalldokumentation!$U1089</f>
        <v>44483</v>
      </c>
      <c r="D1089" s="69" t="str">
        <f>IFERROR(IF(VLOOKUP(O1089,'[1]Rohware 230'!$B:$C,2,FALSE)=0,"Rohware"),
IFERROR(IF(VLOOKUP(O1089,[1]Sammelnr.!$B:$C,2,FALSE)=0,"Sammelnr. ungeschält ABS"),
IFERROR(IF(VLOOKUP(O1089,[1]Sammelnr.!$E:$F,2,FALSE)=0,"Sammelnr. ungeschält VS"),
IFERROR(IF(VLOOKUP(O1089,[1]Sammelnr.!$H:$I,2,FALSE)=0,"Sammelnr. geschält"),
IFERROR(IF(VLOOKUP(O1089,[1]Offen!$B:$C,2,FALSE)=0,"Offen ungeschält ABS"),
IFERROR(IF(VLOOKUP(O1089,[1]Offen!$E:$F,2,FALSE)=0,"Offen ungeschält VOS"),
IFERROR(IF(VLOOKUP(O1089,[1]Offen!$H:$I,2,FALSE)=0,"Offen geschält RW"),
IFERROR(IF(VLOOKUP(O1089,[1]Offen!$K:$L,2,FALSE)=0,"Offen vegan"),
IFERROR(IF(VLOOKUP(O1089,[1]Offen!$N:$O,2,FALSE)=0,"Offen Zipfel"),
IFERROR(IF(VLOOKUP(O1089,[1]Offen!$Q:$R,2,FALSE)=0,"Offen Endstücke"),
IFERROR(IF(VLOOKUP(O1089,[1]Vakuumiert!$B:$C,2,FALSE)=0,"Vakuumierter VOS ungeschält"),
IFERROR(IF(VLOOKUP(O1089,[1]Vakuumiert!$E:$F,2,FALSE)=0,"Vakuumierter ABS ungeschält"),
IFERROR(IF(VLOOKUP(O1089,[1]Vakuumiert!$H:$I,2,FALSE)=0,"Vakuumierter VOS geschält"),
IFERROR(IF(VLOOKUP(O1089,[1]Vakuumiert!$K:$L,2,FALSE)=0,"Vakuumierter VOS vegan"),
IFERROR(IF(VLOOKUP(O1089,[1]Vakuumiert!$N:$O,2,FALSE)=0,"Vakuumierter VOS Zipfel"),
IFERROR(IF(VLOOKUP(O1089,[1]Vakuumiert!$Q:$R,2,FALSE)=0,"Vakuumiert geschält"),
IFERROR(IF(VLOOKUP(O1089,'[1]vakuumierte Fertigprodukte'!$B:$C,2,FALSE)=0,"Fertigprodukte"),
IFERROR(IF(VLOOKUP(O1089,'[1]vakuumierte Fertigprodukte'!$E:$FI,2,FALSE)=0,"Vakuumierte Zipfel"),
IFERROR(IF(VLOOKUP(O1089,[1]Wurste!$B:$C,2,FALSE)=0,"Räucherwürste"),
IFERROR(IF(VLOOKUP(O1089,[1]Wurste!$E:$F,2,FALSE)=0,"URW/URGW Wurst"),
IFERROR(IF(VLOOKUP(O1089,[1]Wurste!$H:$I,2,FALSE)=0,"HF-Wurst Vegan"),
IFERROR(IF(VLOOKUP(O1089,[1]Wurste!$K:$L,2,FALSE)=0,"320er ohne Würste"),
IFERROR(IF(AND(OR(Abfalldokumentation!$A1089="BU3",Abfalldokumentation!$A1089="Verkauf"),Abfalldokumentation!$F1089="Schimmel",Abfalldokumentation!$G1089="keinen Abnehmer/kein Schälpersonal"),"Div. Zipfel, ES ohne Verwendung",VLOOKUP(Abfalldokumentation!$E1089,Produktgruppen!A:B,2,FALSE)),"-")))))))))))))))))))))))</f>
        <v>-</v>
      </c>
      <c r="E1089" s="76" t="str">
        <f>IFERROR(VLOOKUP(Abfalldokumentation!$O1089,Artikel!A:C,3,FALSE),Abfalldokumentation!$O1089)</f>
        <v>BLO FRUCHT 5KG mit geh.</v>
      </c>
      <c r="F1089" s="76" t="str">
        <f>VLOOKUP(T1089,'Liste Gründe'!A:D,2,FALSE)</f>
        <v>Schimmel</v>
      </c>
      <c r="G1089" s="75" t="str">
        <f>IF(ISBLANK(V1089),VLOOKUP(Abfalldokumentation!$P1089,'Liste Gründe'!A:D,3,FALSE),V1089)</f>
        <v>zu viel Wasseraustritt, Keine unfangreiche Durchführung von Tests</v>
      </c>
      <c r="H1089" s="76" t="str">
        <f>IF(ISBLANK(Abfalldokumentation!$W1089),"-",Abfalldokumentation!$W1089)</f>
        <v>-</v>
      </c>
      <c r="I1089" s="76">
        <f t="shared" si="113"/>
        <v>41</v>
      </c>
      <c r="J1089" s="76" t="str">
        <f t="shared" si="114"/>
        <v>Produkte</v>
      </c>
      <c r="K1089" s="76" t="str">
        <f t="shared" si="115"/>
        <v>BUs</v>
      </c>
      <c r="L1089" s="76" t="str">
        <f t="shared" si="116"/>
        <v>Symptome</v>
      </c>
      <c r="M1089" s="76">
        <f>IFERROR(VLOOKUP(Abfalldokumentation!$O1089,Kennzahlen!S:V,3,FALSE)*Abfalldokumentation!$B1089,"0")</f>
        <v>22171.644</v>
      </c>
      <c r="N1089" s="76" t="str">
        <f>IF(ISBLANK(Q1089),VLOOKUP(Abfalldokumentation!$O1089,'Linien - BU'!R:S,2,FALSE),Q1089)</f>
        <v>Entwicklung</v>
      </c>
      <c r="O1089" s="77">
        <f t="shared" si="117"/>
        <v>31000234</v>
      </c>
      <c r="P1089" s="77">
        <f t="shared" si="118"/>
        <v>12</v>
      </c>
      <c r="Q1089" s="45" t="s">
        <v>326</v>
      </c>
      <c r="R1089" s="46">
        <v>31000234</v>
      </c>
      <c r="S1089" s="46">
        <v>540</v>
      </c>
      <c r="T1089" s="46">
        <v>12</v>
      </c>
      <c r="U1089" s="47">
        <v>44483</v>
      </c>
      <c r="V1089" s="48" t="s">
        <v>32</v>
      </c>
      <c r="W1089" s="46"/>
      <c r="X1089" s="50" t="str">
        <f>IFERROR(VLOOKUP(Abfalldokumentation!$R1089,Artikel!A:C,3,FALSE),Abfalldokumentation!$R1089)</f>
        <v>BLO FRUCHT 5KG mit geh.</v>
      </c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</row>
    <row r="1090" spans="1:40" ht="30" hidden="1" customHeight="1" x14ac:dyDescent="0.25">
      <c r="A1090" s="78" t="str">
        <f>VLOOKUP(N1090,'Linien - BU'!A:B,2,FALSE)</f>
        <v>BU3</v>
      </c>
      <c r="B1090" s="79">
        <f t="shared" ref="B1090:B1153" si="119">S1090</f>
        <v>25</v>
      </c>
      <c r="C1090" s="80">
        <f>Abfalldokumentation!$U1090</f>
        <v>44483</v>
      </c>
      <c r="D1090" s="69" t="str">
        <f>IFERROR(IF(VLOOKUP(O1090,'[1]Rohware 230'!$B:$C,2,FALSE)=0,"Rohware"),
IFERROR(IF(VLOOKUP(O1090,[1]Sammelnr.!$B:$C,2,FALSE)=0,"Sammelnr. ungeschält ABS"),
IFERROR(IF(VLOOKUP(O1090,[1]Sammelnr.!$E:$F,2,FALSE)=0,"Sammelnr. ungeschält VS"),
IFERROR(IF(VLOOKUP(O1090,[1]Sammelnr.!$H:$I,2,FALSE)=0,"Sammelnr. geschält"),
IFERROR(IF(VLOOKUP(O1090,[1]Offen!$B:$C,2,FALSE)=0,"Offen ungeschält ABS"),
IFERROR(IF(VLOOKUP(O1090,[1]Offen!$E:$F,2,FALSE)=0,"Offen ungeschält VOS"),
IFERROR(IF(VLOOKUP(O1090,[1]Offen!$H:$I,2,FALSE)=0,"Offen geschält RW"),
IFERROR(IF(VLOOKUP(O1090,[1]Offen!$K:$L,2,FALSE)=0,"Offen vegan"),
IFERROR(IF(VLOOKUP(O1090,[1]Offen!$N:$O,2,FALSE)=0,"Offen Zipfel"),
IFERROR(IF(VLOOKUP(O1090,[1]Offen!$Q:$R,2,FALSE)=0,"Offen Endstücke"),
IFERROR(IF(VLOOKUP(O1090,[1]Vakuumiert!$B:$C,2,FALSE)=0,"Vakuumierter VOS ungeschält"),
IFERROR(IF(VLOOKUP(O1090,[1]Vakuumiert!$E:$F,2,FALSE)=0,"Vakuumierter ABS ungeschält"),
IFERROR(IF(VLOOKUP(O1090,[1]Vakuumiert!$H:$I,2,FALSE)=0,"Vakuumierter VOS geschält"),
IFERROR(IF(VLOOKUP(O1090,[1]Vakuumiert!$K:$L,2,FALSE)=0,"Vakuumierter VOS vegan"),
IFERROR(IF(VLOOKUP(O1090,[1]Vakuumiert!$N:$O,2,FALSE)=0,"Vakuumierter VOS Zipfel"),
IFERROR(IF(VLOOKUP(O1090,[1]Vakuumiert!$Q:$R,2,FALSE)=0,"Vakuumiert geschält"),
IFERROR(IF(VLOOKUP(O1090,'[1]vakuumierte Fertigprodukte'!$B:$C,2,FALSE)=0,"Fertigprodukte"),
IFERROR(IF(VLOOKUP(O1090,'[1]vakuumierte Fertigprodukte'!$E:$FI,2,FALSE)=0,"Vakuumierte Zipfel"),
IFERROR(IF(VLOOKUP(O1090,[1]Wurste!$B:$C,2,FALSE)=0,"Räucherwürste"),
IFERROR(IF(VLOOKUP(O1090,[1]Wurste!$E:$F,2,FALSE)=0,"URW/URGW Wurst"),
IFERROR(IF(VLOOKUP(O1090,[1]Wurste!$H:$I,2,FALSE)=0,"HF-Wurst Vegan"),
IFERROR(IF(VLOOKUP(O1090,[1]Wurste!$K:$L,2,FALSE)=0,"320er ohne Würste"),
IFERROR(IF(AND(OR(Abfalldokumentation!$A1090="BU3",Abfalldokumentation!$A1090="Verkauf"),Abfalldokumentation!$F1090="Schimmel",Abfalldokumentation!$G1090="keinen Abnehmer/kein Schälpersonal"),"Div. Zipfel, ES ohne Verwendung",VLOOKUP(Abfalldokumentation!$E1090,Produktgruppen!A:B,2,FALSE)),"-")))))))))))))))))))))))</f>
        <v>-</v>
      </c>
      <c r="E1090" s="81" t="str">
        <f>IFERROR(VLOOKUP(Abfalldokumentation!$O1090,Artikel!A:C,3,FALSE),Abfalldokumentation!$O1090)</f>
        <v>Maschinenabfall</v>
      </c>
      <c r="F1090" s="81" t="str">
        <f>VLOOKUP(T1090,'Liste Gründe'!A:D,2,FALSE)</f>
        <v>Linienbezogen</v>
      </c>
      <c r="G1090" s="80" t="str">
        <f>IF(ISBLANK(V1090),VLOOKUP(Abfalldokumentation!$P1090,'Liste Gründe'!A:D,3,FALSE),V1090)</f>
        <v>Maschinenabfall</v>
      </c>
      <c r="H1090" s="81" t="str">
        <f>IF(ISBLANK(Abfalldokumentation!$W1090),"-",Abfalldokumentation!$W1090)</f>
        <v>-</v>
      </c>
      <c r="I1090" s="81">
        <f t="shared" ref="I1090:I1153" si="120">_xlfn.ISOWEEKNUM(C1090)</f>
        <v>41</v>
      </c>
      <c r="J1090" s="81" t="str">
        <f t="shared" ref="J1090:J1153" si="121">"Produkte"</f>
        <v>Produkte</v>
      </c>
      <c r="K1090" s="81" t="str">
        <f t="shared" ref="K1090:K1153" si="122">"BUs"</f>
        <v>BUs</v>
      </c>
      <c r="L1090" s="81" t="str">
        <f t="shared" ref="L1090:L1153" si="123">"Symptome"</f>
        <v>Symptome</v>
      </c>
      <c r="M1090" s="81" t="str">
        <f>IFERROR(VLOOKUP(Abfalldokumentation!$O1090,Kennzahlen!S:V,3,FALSE)*Abfalldokumentation!$B1090,"0")</f>
        <v>0</v>
      </c>
      <c r="N1090" s="81" t="str">
        <f>IF(ISBLANK(Q1090),VLOOKUP(Abfalldokumentation!$O1090,'Linien - BU'!R:S,2,FALSE),Q1090)</f>
        <v>L1</v>
      </c>
      <c r="O1090" s="77" t="str">
        <f t="shared" ref="O1090:O1153" si="124">R1090</f>
        <v>Maschinenabfall</v>
      </c>
      <c r="P1090" s="77">
        <f t="shared" ref="P1090:P1153" si="125">T1090</f>
        <v>30</v>
      </c>
      <c r="Q1090" s="39" t="s">
        <v>188</v>
      </c>
      <c r="R1090" s="40" t="s">
        <v>55</v>
      </c>
      <c r="S1090" s="40">
        <v>25</v>
      </c>
      <c r="T1090" s="40">
        <v>30</v>
      </c>
      <c r="U1090" s="41">
        <v>44483</v>
      </c>
      <c r="V1090" s="42"/>
      <c r="W1090" s="40"/>
      <c r="X1090" s="44" t="str">
        <f>IFERROR(VLOOKUP(Abfalldokumentation!$R1090,Artikel!A:C,3,FALSE),Abfalldokumentation!$R1090)</f>
        <v>Maschinenabfall</v>
      </c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</row>
    <row r="1091" spans="1:40" ht="30" hidden="1" customHeight="1" x14ac:dyDescent="0.25">
      <c r="A1091" s="73" t="str">
        <f>VLOOKUP(N1091,'Linien - BU'!A:B,2,FALSE)</f>
        <v>Rest</v>
      </c>
      <c r="B1091" s="74">
        <f t="shared" si="119"/>
        <v>9.5</v>
      </c>
      <c r="C1091" s="75">
        <f>Abfalldokumentation!$U1091</f>
        <v>44483</v>
      </c>
      <c r="D1091" s="69" t="str">
        <f>IFERROR(IF(VLOOKUP(O1091,'[1]Rohware 230'!$B:$C,2,FALSE)=0,"Rohware"),
IFERROR(IF(VLOOKUP(O1091,[1]Sammelnr.!$B:$C,2,FALSE)=0,"Sammelnr. ungeschält ABS"),
IFERROR(IF(VLOOKUP(O1091,[1]Sammelnr.!$E:$F,2,FALSE)=0,"Sammelnr. ungeschält VS"),
IFERROR(IF(VLOOKUP(O1091,[1]Sammelnr.!$H:$I,2,FALSE)=0,"Sammelnr. geschält"),
IFERROR(IF(VLOOKUP(O1091,[1]Offen!$B:$C,2,FALSE)=0,"Offen ungeschält ABS"),
IFERROR(IF(VLOOKUP(O1091,[1]Offen!$E:$F,2,FALSE)=0,"Offen ungeschält VOS"),
IFERROR(IF(VLOOKUP(O1091,[1]Offen!$H:$I,2,FALSE)=0,"Offen geschält RW"),
IFERROR(IF(VLOOKUP(O1091,[1]Offen!$K:$L,2,FALSE)=0,"Offen vegan"),
IFERROR(IF(VLOOKUP(O1091,[1]Offen!$N:$O,2,FALSE)=0,"Offen Zipfel"),
IFERROR(IF(VLOOKUP(O1091,[1]Offen!$Q:$R,2,FALSE)=0,"Offen Endstücke"),
IFERROR(IF(VLOOKUP(O1091,[1]Vakuumiert!$B:$C,2,FALSE)=0,"Vakuumierter VOS ungeschält"),
IFERROR(IF(VLOOKUP(O1091,[1]Vakuumiert!$E:$F,2,FALSE)=0,"Vakuumierter ABS ungeschält"),
IFERROR(IF(VLOOKUP(O1091,[1]Vakuumiert!$H:$I,2,FALSE)=0,"Vakuumierter VOS geschält"),
IFERROR(IF(VLOOKUP(O1091,[1]Vakuumiert!$K:$L,2,FALSE)=0,"Vakuumierter VOS vegan"),
IFERROR(IF(VLOOKUP(O1091,[1]Vakuumiert!$N:$O,2,FALSE)=0,"Vakuumierter VOS Zipfel"),
IFERROR(IF(VLOOKUP(O1091,[1]Vakuumiert!$Q:$R,2,FALSE)=0,"Vakuumiert geschält"),
IFERROR(IF(VLOOKUP(O1091,'[1]vakuumierte Fertigprodukte'!$B:$C,2,FALSE)=0,"Fertigprodukte"),
IFERROR(IF(VLOOKUP(O1091,'[1]vakuumierte Fertigprodukte'!$E:$FI,2,FALSE)=0,"Vakuumierte Zipfel"),
IFERROR(IF(VLOOKUP(O1091,[1]Wurste!$B:$C,2,FALSE)=0,"Räucherwürste"),
IFERROR(IF(VLOOKUP(O1091,[1]Wurste!$E:$F,2,FALSE)=0,"URW/URGW Wurst"),
IFERROR(IF(VLOOKUP(O1091,[1]Wurste!$H:$I,2,FALSE)=0,"HF-Wurst Vegan"),
IFERROR(IF(VLOOKUP(O1091,[1]Wurste!$K:$L,2,FALSE)=0,"320er ohne Würste"),
IFERROR(IF(AND(OR(Abfalldokumentation!$A1091="BU3",Abfalldokumentation!$A1091="Verkauf"),Abfalldokumentation!$F1091="Schimmel",Abfalldokumentation!$G1091="keinen Abnehmer/kein Schälpersonal"),"Div. Zipfel, ES ohne Verwendung",VLOOKUP(Abfalldokumentation!$E1091,Produktgruppen!A:B,2,FALSE)),"-")))))))))))))))))))))))</f>
        <v>Rest</v>
      </c>
      <c r="E1091" s="76" t="str">
        <f>IFERROR(VLOOKUP(Abfalldokumentation!$O1091,Artikel!A:C,3,FALSE),Abfalldokumentation!$O1091)</f>
        <v>-</v>
      </c>
      <c r="F1091" s="76" t="str">
        <f>VLOOKUP(T1091,'Liste Gründe'!A:D,2,FALSE)</f>
        <v>Qualitätssicherung</v>
      </c>
      <c r="G1091" s="75" t="str">
        <f>IF(ISBLANK(V1091),VLOOKUP(Abfalldokumentation!$P1091,'Liste Gründe'!A:D,3,FALSE),V1091)</f>
        <v>Sensorik</v>
      </c>
      <c r="H1091" s="76" t="str">
        <f>IF(ISBLANK(Abfalldokumentation!$W1091),"-",Abfalldokumentation!$W1091)</f>
        <v>-</v>
      </c>
      <c r="I1091" s="76">
        <f t="shared" si="120"/>
        <v>41</v>
      </c>
      <c r="J1091" s="76" t="str">
        <f t="shared" si="121"/>
        <v>Produkte</v>
      </c>
      <c r="K1091" s="76" t="str">
        <f t="shared" si="122"/>
        <v>BUs</v>
      </c>
      <c r="L1091" s="76" t="str">
        <f t="shared" si="123"/>
        <v>Symptome</v>
      </c>
      <c r="M1091" s="76" t="str">
        <f>IFERROR(VLOOKUP(Abfalldokumentation!$O1091,Kennzahlen!S:V,3,FALSE)*Abfalldokumentation!$B1091,"0")</f>
        <v>0</v>
      </c>
      <c r="N1091" s="76" t="str">
        <f>IF(ISBLANK(Q1091),VLOOKUP(Abfalldokumentation!$O1091,'Linien - BU'!R:S,2,FALSE),Q1091)</f>
        <v>QM</v>
      </c>
      <c r="O1091" s="77" t="str">
        <f t="shared" si="124"/>
        <v>-</v>
      </c>
      <c r="P1091" s="77">
        <f t="shared" si="125"/>
        <v>74</v>
      </c>
      <c r="Q1091" s="45" t="s">
        <v>196</v>
      </c>
      <c r="R1091" s="46" t="s">
        <v>54</v>
      </c>
      <c r="S1091" s="46">
        <v>9.5</v>
      </c>
      <c r="T1091" s="46">
        <v>74</v>
      </c>
      <c r="U1091" s="47">
        <v>44483</v>
      </c>
      <c r="V1091" s="48"/>
      <c r="W1091" s="46"/>
      <c r="X1091" s="50" t="str">
        <f>IFERROR(VLOOKUP(Abfalldokumentation!$R1091,Artikel!A:C,3,FALSE),Abfalldokumentation!$R1091)</f>
        <v>-</v>
      </c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</row>
    <row r="1092" spans="1:40" ht="30" hidden="1" customHeight="1" x14ac:dyDescent="0.25">
      <c r="A1092" s="78" t="str">
        <f>VLOOKUP(N1092,'Linien - BU'!A:B,2,FALSE)</f>
        <v>Rest</v>
      </c>
      <c r="B1092" s="79">
        <f t="shared" si="119"/>
        <v>57</v>
      </c>
      <c r="C1092" s="80">
        <f>Abfalldokumentation!$U1092</f>
        <v>44483</v>
      </c>
      <c r="D1092" s="69" t="str">
        <f>IFERROR(IF(VLOOKUP(O1092,'[1]Rohware 230'!$B:$C,2,FALSE)=0,"Rohware"),
IFERROR(IF(VLOOKUP(O1092,[1]Sammelnr.!$B:$C,2,FALSE)=0,"Sammelnr. ungeschält ABS"),
IFERROR(IF(VLOOKUP(O1092,[1]Sammelnr.!$E:$F,2,FALSE)=0,"Sammelnr. ungeschält VS"),
IFERROR(IF(VLOOKUP(O1092,[1]Sammelnr.!$H:$I,2,FALSE)=0,"Sammelnr. geschält"),
IFERROR(IF(VLOOKUP(O1092,[1]Offen!$B:$C,2,FALSE)=0,"Offen ungeschält ABS"),
IFERROR(IF(VLOOKUP(O1092,[1]Offen!$E:$F,2,FALSE)=0,"Offen ungeschält VOS"),
IFERROR(IF(VLOOKUP(O1092,[1]Offen!$H:$I,2,FALSE)=0,"Offen geschält RW"),
IFERROR(IF(VLOOKUP(O1092,[1]Offen!$K:$L,2,FALSE)=0,"Offen vegan"),
IFERROR(IF(VLOOKUP(O1092,[1]Offen!$N:$O,2,FALSE)=0,"Offen Zipfel"),
IFERROR(IF(VLOOKUP(O1092,[1]Offen!$Q:$R,2,FALSE)=0,"Offen Endstücke"),
IFERROR(IF(VLOOKUP(O1092,[1]Vakuumiert!$B:$C,2,FALSE)=0,"Vakuumierter VOS ungeschält"),
IFERROR(IF(VLOOKUP(O1092,[1]Vakuumiert!$E:$F,2,FALSE)=0,"Vakuumierter ABS ungeschält"),
IFERROR(IF(VLOOKUP(O1092,[1]Vakuumiert!$H:$I,2,FALSE)=0,"Vakuumierter VOS geschält"),
IFERROR(IF(VLOOKUP(O1092,[1]Vakuumiert!$K:$L,2,FALSE)=0,"Vakuumierter VOS vegan"),
IFERROR(IF(VLOOKUP(O1092,[1]Vakuumiert!$N:$O,2,FALSE)=0,"Vakuumierter VOS Zipfel"),
IFERROR(IF(VLOOKUP(O1092,[1]Vakuumiert!$Q:$R,2,FALSE)=0,"Vakuumiert geschält"),
IFERROR(IF(VLOOKUP(O1092,'[1]vakuumierte Fertigprodukte'!$B:$C,2,FALSE)=0,"Fertigprodukte"),
IFERROR(IF(VLOOKUP(O1092,'[1]vakuumierte Fertigprodukte'!$E:$FI,2,FALSE)=0,"Vakuumierte Zipfel"),
IFERROR(IF(VLOOKUP(O1092,[1]Wurste!$B:$C,2,FALSE)=0,"Räucherwürste"),
IFERROR(IF(VLOOKUP(O1092,[1]Wurste!$E:$F,2,FALSE)=0,"URW/URGW Wurst"),
IFERROR(IF(VLOOKUP(O1092,[1]Wurste!$H:$I,2,FALSE)=0,"HF-Wurst Vegan"),
IFERROR(IF(VLOOKUP(O1092,[1]Wurste!$K:$L,2,FALSE)=0,"320er ohne Würste"),
IFERROR(IF(AND(OR(Abfalldokumentation!$A1092="BU3",Abfalldokumentation!$A1092="Verkauf"),Abfalldokumentation!$F1092="Schimmel",Abfalldokumentation!$G1092="keinen Abnehmer/kein Schälpersonal"),"Div. Zipfel, ES ohne Verwendung",VLOOKUP(Abfalldokumentation!$E1092,Produktgruppen!A:B,2,FALSE)),"-")))))))))))))))))))))))</f>
        <v>Rest</v>
      </c>
      <c r="E1092" s="81" t="str">
        <f>IFERROR(VLOOKUP(Abfalldokumentation!$O1092,Artikel!A:C,3,FALSE),Abfalldokumentation!$O1092)</f>
        <v>-</v>
      </c>
      <c r="F1092" s="81" t="str">
        <f>VLOOKUP(T1092,'Liste Gründe'!A:D,2,FALSE)</f>
        <v>Qualitätssicherung</v>
      </c>
      <c r="G1092" s="80" t="str">
        <f>IF(ISBLANK(V1092),VLOOKUP(Abfalldokumentation!$P1092,'Liste Gründe'!A:D,3,FALSE),V1092)</f>
        <v>Einwaage</v>
      </c>
      <c r="H1092" s="81" t="str">
        <f>IF(ISBLANK(Abfalldokumentation!$W1092),"-",Abfalldokumentation!$W1092)</f>
        <v>-</v>
      </c>
      <c r="I1092" s="81">
        <f t="shared" si="120"/>
        <v>41</v>
      </c>
      <c r="J1092" s="81" t="str">
        <f t="shared" si="121"/>
        <v>Produkte</v>
      </c>
      <c r="K1092" s="81" t="str">
        <f t="shared" si="122"/>
        <v>BUs</v>
      </c>
      <c r="L1092" s="81" t="str">
        <f t="shared" si="123"/>
        <v>Symptome</v>
      </c>
      <c r="M1092" s="81" t="str">
        <f>IFERROR(VLOOKUP(Abfalldokumentation!$O1092,Kennzahlen!S:V,3,FALSE)*Abfalldokumentation!$B1092,"0")</f>
        <v>0</v>
      </c>
      <c r="N1092" s="81" t="str">
        <f>IF(ISBLANK(Q1092),VLOOKUP(Abfalldokumentation!$O1092,'Linien - BU'!R:S,2,FALSE),Q1092)</f>
        <v>Labor</v>
      </c>
      <c r="O1092" s="77" t="str">
        <f t="shared" si="124"/>
        <v>-</v>
      </c>
      <c r="P1092" s="77">
        <f t="shared" si="125"/>
        <v>71</v>
      </c>
      <c r="Q1092" s="39" t="s">
        <v>199</v>
      </c>
      <c r="R1092" s="40" t="s">
        <v>54</v>
      </c>
      <c r="S1092" s="40">
        <v>57</v>
      </c>
      <c r="T1092" s="40">
        <v>71</v>
      </c>
      <c r="U1092" s="41">
        <v>44483</v>
      </c>
      <c r="V1092" s="42"/>
      <c r="W1092" s="40"/>
      <c r="X1092" s="44" t="str">
        <f>IFERROR(VLOOKUP(Abfalldokumentation!$R1092,Artikel!A:C,3,FALSE),Abfalldokumentation!$R1092)</f>
        <v>-</v>
      </c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</row>
    <row r="1093" spans="1:40" ht="30" hidden="1" customHeight="1" x14ac:dyDescent="0.25">
      <c r="A1093" s="73" t="str">
        <f>VLOOKUP(N1093,'Linien - BU'!A:B,2,FALSE)</f>
        <v>Rest</v>
      </c>
      <c r="B1093" s="74">
        <f t="shared" si="119"/>
        <v>2.2000000000000002</v>
      </c>
      <c r="C1093" s="75">
        <f>Abfalldokumentation!$U1093</f>
        <v>44483</v>
      </c>
      <c r="D1093" s="69" t="str">
        <f>IFERROR(IF(VLOOKUP(O1093,'[1]Rohware 230'!$B:$C,2,FALSE)=0,"Rohware"),
IFERROR(IF(VLOOKUP(O1093,[1]Sammelnr.!$B:$C,2,FALSE)=0,"Sammelnr. ungeschält ABS"),
IFERROR(IF(VLOOKUP(O1093,[1]Sammelnr.!$E:$F,2,FALSE)=0,"Sammelnr. ungeschält VS"),
IFERROR(IF(VLOOKUP(O1093,[1]Sammelnr.!$H:$I,2,FALSE)=0,"Sammelnr. geschält"),
IFERROR(IF(VLOOKUP(O1093,[1]Offen!$B:$C,2,FALSE)=0,"Offen ungeschält ABS"),
IFERROR(IF(VLOOKUP(O1093,[1]Offen!$E:$F,2,FALSE)=0,"Offen ungeschält VOS"),
IFERROR(IF(VLOOKUP(O1093,[1]Offen!$H:$I,2,FALSE)=0,"Offen geschält RW"),
IFERROR(IF(VLOOKUP(O1093,[1]Offen!$K:$L,2,FALSE)=0,"Offen vegan"),
IFERROR(IF(VLOOKUP(O1093,[1]Offen!$N:$O,2,FALSE)=0,"Offen Zipfel"),
IFERROR(IF(VLOOKUP(O1093,[1]Offen!$Q:$R,2,FALSE)=0,"Offen Endstücke"),
IFERROR(IF(VLOOKUP(O1093,[1]Vakuumiert!$B:$C,2,FALSE)=0,"Vakuumierter VOS ungeschält"),
IFERROR(IF(VLOOKUP(O1093,[1]Vakuumiert!$E:$F,2,FALSE)=0,"Vakuumierter ABS ungeschält"),
IFERROR(IF(VLOOKUP(O1093,[1]Vakuumiert!$H:$I,2,FALSE)=0,"Vakuumierter VOS geschält"),
IFERROR(IF(VLOOKUP(O1093,[1]Vakuumiert!$K:$L,2,FALSE)=0,"Vakuumierter VOS vegan"),
IFERROR(IF(VLOOKUP(O1093,[1]Vakuumiert!$N:$O,2,FALSE)=0,"Vakuumierter VOS Zipfel"),
IFERROR(IF(VLOOKUP(O1093,[1]Vakuumiert!$Q:$R,2,FALSE)=0,"Vakuumiert geschält"),
IFERROR(IF(VLOOKUP(O1093,'[1]vakuumierte Fertigprodukte'!$B:$C,2,FALSE)=0,"Fertigprodukte"),
IFERROR(IF(VLOOKUP(O1093,'[1]vakuumierte Fertigprodukte'!$E:$FI,2,FALSE)=0,"Vakuumierte Zipfel"),
IFERROR(IF(VLOOKUP(O1093,[1]Wurste!$B:$C,2,FALSE)=0,"Räucherwürste"),
IFERROR(IF(VLOOKUP(O1093,[1]Wurste!$E:$F,2,FALSE)=0,"URW/URGW Wurst"),
IFERROR(IF(VLOOKUP(O1093,[1]Wurste!$H:$I,2,FALSE)=0,"HF-Wurst Vegan"),
IFERROR(IF(VLOOKUP(O1093,[1]Wurste!$K:$L,2,FALSE)=0,"320er ohne Würste"),
IFERROR(IF(AND(OR(Abfalldokumentation!$A1093="BU3",Abfalldokumentation!$A1093="Verkauf"),Abfalldokumentation!$F1093="Schimmel",Abfalldokumentation!$G1093="keinen Abnehmer/kein Schälpersonal"),"Div. Zipfel, ES ohne Verwendung",VLOOKUP(Abfalldokumentation!$E1093,Produktgruppen!A:B,2,FALSE)),"-")))))))))))))))))))))))</f>
        <v>Rest</v>
      </c>
      <c r="E1093" s="76" t="str">
        <f>IFERROR(VLOOKUP(Abfalldokumentation!$O1093,Artikel!A:C,3,FALSE),Abfalldokumentation!$O1093)</f>
        <v>-</v>
      </c>
      <c r="F1093" s="76" t="str">
        <f>VLOOKUP(T1093,'Liste Gründe'!A:D,2,FALSE)</f>
        <v>Qualitätssicherung</v>
      </c>
      <c r="G1093" s="75" t="str">
        <f>IF(ISBLANK(V1093),VLOOKUP(Abfalldokumentation!$P1093,'Liste Gründe'!A:D,3,FALSE),V1093)</f>
        <v>Sensorik</v>
      </c>
      <c r="H1093" s="76" t="str">
        <f>IF(ISBLANK(Abfalldokumentation!$W1093),"-",Abfalldokumentation!$W1093)</f>
        <v>-</v>
      </c>
      <c r="I1093" s="76">
        <f t="shared" si="120"/>
        <v>41</v>
      </c>
      <c r="J1093" s="76" t="str">
        <f t="shared" si="121"/>
        <v>Produkte</v>
      </c>
      <c r="K1093" s="76" t="str">
        <f t="shared" si="122"/>
        <v>BUs</v>
      </c>
      <c r="L1093" s="76" t="str">
        <f t="shared" si="123"/>
        <v>Symptome</v>
      </c>
      <c r="M1093" s="76" t="str">
        <f>IFERROR(VLOOKUP(Abfalldokumentation!$O1093,Kennzahlen!S:V,3,FALSE)*Abfalldokumentation!$B1093,"0")</f>
        <v>0</v>
      </c>
      <c r="N1093" s="76" t="str">
        <f>IF(ISBLANK(Q1093),VLOOKUP(Abfalldokumentation!$O1093,'Linien - BU'!R:S,2,FALSE),Q1093)</f>
        <v>Labor</v>
      </c>
      <c r="O1093" s="77" t="str">
        <f t="shared" si="124"/>
        <v>-</v>
      </c>
      <c r="P1093" s="77">
        <f t="shared" si="125"/>
        <v>74</v>
      </c>
      <c r="Q1093" s="45" t="s">
        <v>199</v>
      </c>
      <c r="R1093" s="46" t="s">
        <v>54</v>
      </c>
      <c r="S1093" s="46">
        <v>2.2000000000000002</v>
      </c>
      <c r="T1093" s="46">
        <v>74</v>
      </c>
      <c r="U1093" s="47">
        <v>44483</v>
      </c>
      <c r="V1093" s="48"/>
      <c r="W1093" s="46"/>
      <c r="X1093" s="50" t="str">
        <f>IFERROR(VLOOKUP(Abfalldokumentation!$R1093,Artikel!A:C,3,FALSE),Abfalldokumentation!$R1093)</f>
        <v>-</v>
      </c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</row>
    <row r="1094" spans="1:40" ht="30" hidden="1" customHeight="1" x14ac:dyDescent="0.25">
      <c r="A1094" s="78" t="str">
        <f>VLOOKUP(N1094,'Linien - BU'!A:B,2,FALSE)</f>
        <v>BU4</v>
      </c>
      <c r="B1094" s="79">
        <f t="shared" si="119"/>
        <v>15</v>
      </c>
      <c r="C1094" s="80">
        <f>Abfalldokumentation!$U1094</f>
        <v>44483</v>
      </c>
      <c r="D1094" s="69" t="str">
        <f>IFERROR(IF(VLOOKUP(O1094,'[1]Rohware 230'!$B:$C,2,FALSE)=0,"Rohware"),
IFERROR(IF(VLOOKUP(O1094,[1]Sammelnr.!$B:$C,2,FALSE)=0,"Sammelnr. ungeschält ABS"),
IFERROR(IF(VLOOKUP(O1094,[1]Sammelnr.!$E:$F,2,FALSE)=0,"Sammelnr. ungeschält VS"),
IFERROR(IF(VLOOKUP(O1094,[1]Sammelnr.!$H:$I,2,FALSE)=0,"Sammelnr. geschält"),
IFERROR(IF(VLOOKUP(O1094,[1]Offen!$B:$C,2,FALSE)=0,"Offen ungeschält ABS"),
IFERROR(IF(VLOOKUP(O1094,[1]Offen!$E:$F,2,FALSE)=0,"Offen ungeschält VOS"),
IFERROR(IF(VLOOKUP(O1094,[1]Offen!$H:$I,2,FALSE)=0,"Offen geschält RW"),
IFERROR(IF(VLOOKUP(O1094,[1]Offen!$K:$L,2,FALSE)=0,"Offen vegan"),
IFERROR(IF(VLOOKUP(O1094,[1]Offen!$N:$O,2,FALSE)=0,"Offen Zipfel"),
IFERROR(IF(VLOOKUP(O1094,[1]Offen!$Q:$R,2,FALSE)=0,"Offen Endstücke"),
IFERROR(IF(VLOOKUP(O1094,[1]Vakuumiert!$B:$C,2,FALSE)=0,"Vakuumierter VOS ungeschält"),
IFERROR(IF(VLOOKUP(O1094,[1]Vakuumiert!$E:$F,2,FALSE)=0,"Vakuumierter ABS ungeschält"),
IFERROR(IF(VLOOKUP(O1094,[1]Vakuumiert!$H:$I,2,FALSE)=0,"Vakuumierter VOS geschält"),
IFERROR(IF(VLOOKUP(O1094,[1]Vakuumiert!$K:$L,2,FALSE)=0,"Vakuumierter VOS vegan"),
IFERROR(IF(VLOOKUP(O1094,[1]Vakuumiert!$N:$O,2,FALSE)=0,"Vakuumierter VOS Zipfel"),
IFERROR(IF(VLOOKUP(O1094,[1]Vakuumiert!$Q:$R,2,FALSE)=0,"Vakuumiert geschält"),
IFERROR(IF(VLOOKUP(O1094,'[1]vakuumierte Fertigprodukte'!$B:$C,2,FALSE)=0,"Fertigprodukte"),
IFERROR(IF(VLOOKUP(O1094,'[1]vakuumierte Fertigprodukte'!$E:$FI,2,FALSE)=0,"Vakuumierte Zipfel"),
IFERROR(IF(VLOOKUP(O1094,[1]Wurste!$B:$C,2,FALSE)=0,"Räucherwürste"),
IFERROR(IF(VLOOKUP(O1094,[1]Wurste!$E:$F,2,FALSE)=0,"URW/URGW Wurst"),
IFERROR(IF(VLOOKUP(O1094,[1]Wurste!$H:$I,2,FALSE)=0,"HF-Wurst Vegan"),
IFERROR(IF(VLOOKUP(O1094,[1]Wurste!$K:$L,2,FALSE)=0,"320er ohne Würste"),
IFERROR(IF(AND(OR(Abfalldokumentation!$A1094="BU3",Abfalldokumentation!$A1094="Verkauf"),Abfalldokumentation!$F1094="Schimmel",Abfalldokumentation!$G1094="keinen Abnehmer/kein Schälpersonal"),"Div. Zipfel, ES ohne Verwendung",VLOOKUP(Abfalldokumentation!$E1094,Produktgruppen!A:B,2,FALSE)),"-")))))))))))))))))))))))</f>
        <v>Diverses</v>
      </c>
      <c r="E1094" s="81" t="str">
        <f>IFERROR(VLOOKUP(Abfalldokumentation!$O1094,Artikel!A:C,3,FALSE),Abfalldokumentation!$O1094)</f>
        <v>Diverses</v>
      </c>
      <c r="F1094" s="81" t="str">
        <f>VLOOKUP(T1094,'Liste Gründe'!A:D,2,FALSE)</f>
        <v>Linienbezogen</v>
      </c>
      <c r="G1094" s="80" t="str">
        <f>IF(ISBLANK(V1094),VLOOKUP(Abfalldokumentation!$P1094,'Liste Gründe'!A:D,3,FALSE),V1094)</f>
        <v>Maschinenabfall</v>
      </c>
      <c r="H1094" s="81" t="str">
        <f>IF(ISBLANK(Abfalldokumentation!$W1094),"-",Abfalldokumentation!$W1094)</f>
        <v>-</v>
      </c>
      <c r="I1094" s="81">
        <f t="shared" si="120"/>
        <v>41</v>
      </c>
      <c r="J1094" s="81" t="str">
        <f t="shared" si="121"/>
        <v>Produkte</v>
      </c>
      <c r="K1094" s="81" t="str">
        <f t="shared" si="122"/>
        <v>BUs</v>
      </c>
      <c r="L1094" s="81" t="str">
        <f t="shared" si="123"/>
        <v>Symptome</v>
      </c>
      <c r="M1094" s="81" t="str">
        <f>IFERROR(VLOOKUP(Abfalldokumentation!$O1094,Kennzahlen!S:V,3,FALSE)*Abfalldokumentation!$B1094,"0")</f>
        <v>0</v>
      </c>
      <c r="N1094" s="81" t="str">
        <f>IF(ISBLANK(Q1094),VLOOKUP(Abfalldokumentation!$O1094,'Linien - BU'!R:S,2,FALSE),Q1094)</f>
        <v>BU4</v>
      </c>
      <c r="O1094" s="77" t="str">
        <f t="shared" si="124"/>
        <v>Diverses</v>
      </c>
      <c r="P1094" s="77">
        <f t="shared" si="125"/>
        <v>30</v>
      </c>
      <c r="Q1094" s="39" t="s">
        <v>9</v>
      </c>
      <c r="R1094" s="40" t="s">
        <v>110</v>
      </c>
      <c r="S1094" s="40">
        <v>15</v>
      </c>
      <c r="T1094" s="40">
        <v>30</v>
      </c>
      <c r="U1094" s="41">
        <v>44483</v>
      </c>
      <c r="V1094" s="42"/>
      <c r="W1094" s="40"/>
      <c r="X1094" s="44" t="str">
        <f>IFERROR(VLOOKUP(Abfalldokumentation!$R1094,Artikel!A:C,3,FALSE),Abfalldokumentation!$R1094)</f>
        <v>Diverses</v>
      </c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</row>
    <row r="1095" spans="1:40" ht="30" hidden="1" customHeight="1" x14ac:dyDescent="0.25">
      <c r="A1095" s="73" t="str">
        <f>VLOOKUP(N1095,'Linien - BU'!A:B,2,FALSE)</f>
        <v>BU3</v>
      </c>
      <c r="B1095" s="74">
        <f t="shared" si="119"/>
        <v>35</v>
      </c>
      <c r="C1095" s="75">
        <f>Abfalldokumentation!$U1095</f>
        <v>44483</v>
      </c>
      <c r="D1095" s="69" t="str">
        <f>IFERROR(IF(VLOOKUP(O1095,'[1]Rohware 230'!$B:$C,2,FALSE)=0,"Rohware"),
IFERROR(IF(VLOOKUP(O1095,[1]Sammelnr.!$B:$C,2,FALSE)=0,"Sammelnr. ungeschält ABS"),
IFERROR(IF(VLOOKUP(O1095,[1]Sammelnr.!$E:$F,2,FALSE)=0,"Sammelnr. ungeschält VS"),
IFERROR(IF(VLOOKUP(O1095,[1]Sammelnr.!$H:$I,2,FALSE)=0,"Sammelnr. geschält"),
IFERROR(IF(VLOOKUP(O1095,[1]Offen!$B:$C,2,FALSE)=0,"Offen ungeschält ABS"),
IFERROR(IF(VLOOKUP(O1095,[1]Offen!$E:$F,2,FALSE)=0,"Offen ungeschält VOS"),
IFERROR(IF(VLOOKUP(O1095,[1]Offen!$H:$I,2,FALSE)=0,"Offen geschält RW"),
IFERROR(IF(VLOOKUP(O1095,[1]Offen!$K:$L,2,FALSE)=0,"Offen vegan"),
IFERROR(IF(VLOOKUP(O1095,[1]Offen!$N:$O,2,FALSE)=0,"Offen Zipfel"),
IFERROR(IF(VLOOKUP(O1095,[1]Offen!$Q:$R,2,FALSE)=0,"Offen Endstücke"),
IFERROR(IF(VLOOKUP(O1095,[1]Vakuumiert!$B:$C,2,FALSE)=0,"Vakuumierter VOS ungeschält"),
IFERROR(IF(VLOOKUP(O1095,[1]Vakuumiert!$E:$F,2,FALSE)=0,"Vakuumierter ABS ungeschält"),
IFERROR(IF(VLOOKUP(O1095,[1]Vakuumiert!$H:$I,2,FALSE)=0,"Vakuumierter VOS geschält"),
IFERROR(IF(VLOOKUP(O1095,[1]Vakuumiert!$K:$L,2,FALSE)=0,"Vakuumierter VOS vegan"),
IFERROR(IF(VLOOKUP(O1095,[1]Vakuumiert!$N:$O,2,FALSE)=0,"Vakuumierter VOS Zipfel"),
IFERROR(IF(VLOOKUP(O1095,[1]Vakuumiert!$Q:$R,2,FALSE)=0,"Vakuumiert geschält"),
IFERROR(IF(VLOOKUP(O1095,'[1]vakuumierte Fertigprodukte'!$B:$C,2,FALSE)=0,"Fertigprodukte"),
IFERROR(IF(VLOOKUP(O1095,'[1]vakuumierte Fertigprodukte'!$E:$FI,2,FALSE)=0,"Vakuumierte Zipfel"),
IFERROR(IF(VLOOKUP(O1095,[1]Wurste!$B:$C,2,FALSE)=0,"Räucherwürste"),
IFERROR(IF(VLOOKUP(O1095,[1]Wurste!$E:$F,2,FALSE)=0,"URW/URGW Wurst"),
IFERROR(IF(VLOOKUP(O1095,[1]Wurste!$H:$I,2,FALSE)=0,"HF-Wurst Vegan"),
IFERROR(IF(VLOOKUP(O1095,[1]Wurste!$K:$L,2,FALSE)=0,"320er ohne Würste"),
IFERROR(IF(AND(OR(Abfalldokumentation!$A1095="BU3",Abfalldokumentation!$A1095="Verkauf"),Abfalldokumentation!$F1095="Schimmel",Abfalldokumentation!$G1095="keinen Abnehmer/kein Schälpersonal"),"Div. Zipfel, ES ohne Verwendung",VLOOKUP(Abfalldokumentation!$E1095,Produktgruppen!A:B,2,FALSE)),"-")))))))))))))))))))))))</f>
        <v>-</v>
      </c>
      <c r="E1095" s="76" t="str">
        <f>IFERROR(VLOOKUP(Abfalldokumentation!$O1095,Artikel!A:C,3,FALSE),Abfalldokumentation!$O1095)</f>
        <v>Maschinenabfall</v>
      </c>
      <c r="F1095" s="76" t="str">
        <f>VLOOKUP(T1095,'Liste Gründe'!A:D,2,FALSE)</f>
        <v>Linienbezogen</v>
      </c>
      <c r="G1095" s="75" t="str">
        <f>IF(ISBLANK(V1095),VLOOKUP(Abfalldokumentation!$P1095,'Liste Gründe'!A:D,3,FALSE),V1095)</f>
        <v>Maschinenabfall</v>
      </c>
      <c r="H1095" s="76" t="str">
        <f>IF(ISBLANK(Abfalldokumentation!$W1095),"-",Abfalldokumentation!$W1095)</f>
        <v>-</v>
      </c>
      <c r="I1095" s="76">
        <f t="shared" si="120"/>
        <v>41</v>
      </c>
      <c r="J1095" s="76" t="str">
        <f t="shared" si="121"/>
        <v>Produkte</v>
      </c>
      <c r="K1095" s="76" t="str">
        <f t="shared" si="122"/>
        <v>BUs</v>
      </c>
      <c r="L1095" s="76" t="str">
        <f t="shared" si="123"/>
        <v>Symptome</v>
      </c>
      <c r="M1095" s="76" t="str">
        <f>IFERROR(VLOOKUP(Abfalldokumentation!$O1095,Kennzahlen!S:V,3,FALSE)*Abfalldokumentation!$B1095,"0")</f>
        <v>0</v>
      </c>
      <c r="N1095" s="76" t="str">
        <f>IF(ISBLANK(Q1095),VLOOKUP(Abfalldokumentation!$O1095,'Linien - BU'!R:S,2,FALSE),Q1095)</f>
        <v>BU3</v>
      </c>
      <c r="O1095" s="77" t="str">
        <f t="shared" si="124"/>
        <v>Maschinenabfall</v>
      </c>
      <c r="P1095" s="77">
        <f t="shared" si="125"/>
        <v>30</v>
      </c>
      <c r="Q1095" s="45" t="s">
        <v>8</v>
      </c>
      <c r="R1095" s="40" t="s">
        <v>55</v>
      </c>
      <c r="S1095" s="46">
        <v>35</v>
      </c>
      <c r="T1095" s="46">
        <v>30</v>
      </c>
      <c r="U1095" s="47">
        <v>44483</v>
      </c>
      <c r="V1095" s="48"/>
      <c r="W1095" s="46"/>
      <c r="X1095" s="50" t="str">
        <f>IFERROR(VLOOKUP(Abfalldokumentation!$R1095,Artikel!A:C,3,FALSE),Abfalldokumentation!$R1095)</f>
        <v>Maschinenabfall</v>
      </c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</row>
    <row r="1096" spans="1:40" ht="30" customHeight="1" x14ac:dyDescent="0.25">
      <c r="A1096" s="78" t="str">
        <f>VLOOKUP(N1096,'Linien - BU'!A:B,2,FALSE)</f>
        <v>BU1</v>
      </c>
      <c r="B1096" s="79">
        <f t="shared" si="119"/>
        <v>267</v>
      </c>
      <c r="C1096" s="80">
        <f>Abfalldokumentation!$U1096</f>
        <v>44483</v>
      </c>
      <c r="D1096" s="69" t="str">
        <f>IFERROR(IF(VLOOKUP(O1096,'[1]Rohware 230'!$B:$C,2,FALSE)=0,"Rohware"),
IFERROR(IF(VLOOKUP(O1096,[1]Sammelnr.!$B:$C,2,FALSE)=0,"Sammelnr. ungeschält ABS"),
IFERROR(IF(VLOOKUP(O1096,[1]Sammelnr.!$E:$F,2,FALSE)=0,"Sammelnr. ungeschält VS"),
IFERROR(IF(VLOOKUP(O1096,[1]Sammelnr.!$H:$I,2,FALSE)=0,"Sammelnr. geschält"),
IFERROR(IF(VLOOKUP(O1096,[1]Offen!$B:$C,2,FALSE)=0,"Offen ungeschält ABS"),
IFERROR(IF(VLOOKUP(O1096,[1]Offen!$E:$F,2,FALSE)=0,"Offen ungeschält VOS"),
IFERROR(IF(VLOOKUP(O1096,[1]Offen!$H:$I,2,FALSE)=0,"Offen geschält RW"),
IFERROR(IF(VLOOKUP(O1096,[1]Offen!$K:$L,2,FALSE)=0,"Offen vegan"),
IFERROR(IF(VLOOKUP(O1096,[1]Offen!$N:$O,2,FALSE)=0,"Offen Zipfel"),
IFERROR(IF(VLOOKUP(O1096,[1]Offen!$Q:$R,2,FALSE)=0,"Offen Endstücke"),
IFERROR(IF(VLOOKUP(O1096,[1]Vakuumiert!$B:$C,2,FALSE)=0,"Vakuumierter VOS ungeschält"),
IFERROR(IF(VLOOKUP(O1096,[1]Vakuumiert!$E:$F,2,FALSE)=0,"Vakuumierter ABS ungeschält"),
IFERROR(IF(VLOOKUP(O1096,[1]Vakuumiert!$H:$I,2,FALSE)=0,"Vakuumierter VOS geschält"),
IFERROR(IF(VLOOKUP(O1096,[1]Vakuumiert!$K:$L,2,FALSE)=0,"Vakuumierter VOS vegan"),
IFERROR(IF(VLOOKUP(O1096,[1]Vakuumiert!$N:$O,2,FALSE)=0,"Vakuumierter VOS Zipfel"),
IFERROR(IF(VLOOKUP(O1096,[1]Vakuumiert!$Q:$R,2,FALSE)=0,"Vakuumiert geschält"),
IFERROR(IF(VLOOKUP(O1096,'[1]vakuumierte Fertigprodukte'!$B:$C,2,FALSE)=0,"Fertigprodukte"),
IFERROR(IF(VLOOKUP(O1096,'[1]vakuumierte Fertigprodukte'!$E:$FI,2,FALSE)=0,"Vakuumierte Zipfel"),
IFERROR(IF(VLOOKUP(O1096,[1]Wurste!$B:$C,2,FALSE)=0,"Räucherwürste"),
IFERROR(IF(VLOOKUP(O1096,[1]Wurste!$E:$F,2,FALSE)=0,"URW/URGW Wurst"),
IFERROR(IF(VLOOKUP(O1096,[1]Wurste!$H:$I,2,FALSE)=0,"HF-Wurst Vegan"),
IFERROR(IF(VLOOKUP(O1096,[1]Wurste!$K:$L,2,FALSE)=0,"320er ohne Würste"),
IFERROR(IF(AND(OR(Abfalldokumentation!$A1096="BU3",Abfalldokumentation!$A1096="Verkauf"),Abfalldokumentation!$F1096="Schimmel",Abfalldokumentation!$G1096="keinen Abnehmer/kein Schälpersonal"),"Div. Zipfel, ES ohne Verwendung",VLOOKUP(Abfalldokumentation!$E1096,Produktgruppen!A:B,2,FALSE)),"-")))))))))))))))))))))))</f>
        <v>Diverses</v>
      </c>
      <c r="E1096" s="81" t="str">
        <f>IFERROR(VLOOKUP(Abfalldokumentation!$O1096,Artikel!A:C,3,FALSE),Abfalldokumentation!$O1096)</f>
        <v>Diverses</v>
      </c>
      <c r="F1096" s="81" t="str">
        <f>VLOOKUP(T1096,'Liste Gründe'!A:D,2,FALSE)</f>
        <v>Linienbezogen</v>
      </c>
      <c r="G1096" s="80" t="str">
        <f>IF(ISBLANK(V1096),VLOOKUP(Abfalldokumentation!$P1096,'Liste Gründe'!A:D,3,FALSE),V1096)</f>
        <v>Darm geplatzt</v>
      </c>
      <c r="H1096" s="81" t="str">
        <f>IF(ISBLANK(Abfalldokumentation!$W1096),"-",Abfalldokumentation!$W1096)</f>
        <v>-</v>
      </c>
      <c r="I1096" s="81">
        <f t="shared" si="120"/>
        <v>41</v>
      </c>
      <c r="J1096" s="81" t="str">
        <f t="shared" si="121"/>
        <v>Produkte</v>
      </c>
      <c r="K1096" s="81" t="str">
        <f t="shared" si="122"/>
        <v>BUs</v>
      </c>
      <c r="L1096" s="81" t="str">
        <f t="shared" si="123"/>
        <v>Symptome</v>
      </c>
      <c r="M1096" s="81" t="str">
        <f>IFERROR(VLOOKUP(Abfalldokumentation!$O1096,Kennzahlen!S:V,3,FALSE)*Abfalldokumentation!$B1096,"0")</f>
        <v>0</v>
      </c>
      <c r="N1096" s="81" t="str">
        <f>IF(ISBLANK(Q1096),VLOOKUP(Abfalldokumentation!$O1096,'Linien - BU'!R:S,2,FALSE),Q1096)</f>
        <v>Abfüllung</v>
      </c>
      <c r="O1096" s="77" t="str">
        <f t="shared" si="124"/>
        <v>Diverses</v>
      </c>
      <c r="P1096" s="77">
        <f t="shared" si="125"/>
        <v>34</v>
      </c>
      <c r="Q1096" s="39" t="s">
        <v>180</v>
      </c>
      <c r="R1096" s="40" t="s">
        <v>110</v>
      </c>
      <c r="S1096" s="40">
        <v>267</v>
      </c>
      <c r="T1096" s="40">
        <v>34</v>
      </c>
      <c r="U1096" s="41">
        <v>44483</v>
      </c>
      <c r="V1096" s="42"/>
      <c r="W1096" s="40"/>
      <c r="X1096" s="44" t="str">
        <f>IFERROR(VLOOKUP(Abfalldokumentation!$R1096,Artikel!A:C,3,FALSE),Abfalldokumentation!$R1096)</f>
        <v>Diverses</v>
      </c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</row>
    <row r="1097" spans="1:40" ht="30" hidden="1" customHeight="1" x14ac:dyDescent="0.25">
      <c r="A1097" s="73" t="str">
        <f>VLOOKUP(N1097,'Linien - BU'!A:B,2,FALSE)</f>
        <v>BU1</v>
      </c>
      <c r="B1097" s="74">
        <f t="shared" si="119"/>
        <v>41.5</v>
      </c>
      <c r="C1097" s="75">
        <f>Abfalldokumentation!$U1097</f>
        <v>44483</v>
      </c>
      <c r="D1097" s="69" t="str">
        <f>IFERROR(IF(VLOOKUP(O1097,'[1]Rohware 230'!$B:$C,2,FALSE)=0,"Rohware"),
IFERROR(IF(VLOOKUP(O1097,[1]Sammelnr.!$B:$C,2,FALSE)=0,"Sammelnr. ungeschält ABS"),
IFERROR(IF(VLOOKUP(O1097,[1]Sammelnr.!$E:$F,2,FALSE)=0,"Sammelnr. ungeschält VS"),
IFERROR(IF(VLOOKUP(O1097,[1]Sammelnr.!$H:$I,2,FALSE)=0,"Sammelnr. geschält"),
IFERROR(IF(VLOOKUP(O1097,[1]Offen!$B:$C,2,FALSE)=0,"Offen ungeschält ABS"),
IFERROR(IF(VLOOKUP(O1097,[1]Offen!$E:$F,2,FALSE)=0,"Offen ungeschält VOS"),
IFERROR(IF(VLOOKUP(O1097,[1]Offen!$H:$I,2,FALSE)=0,"Offen geschält RW"),
IFERROR(IF(VLOOKUP(O1097,[1]Offen!$K:$L,2,FALSE)=0,"Offen vegan"),
IFERROR(IF(VLOOKUP(O1097,[1]Offen!$N:$O,2,FALSE)=0,"Offen Zipfel"),
IFERROR(IF(VLOOKUP(O1097,[1]Offen!$Q:$R,2,FALSE)=0,"Offen Endstücke"),
IFERROR(IF(VLOOKUP(O1097,[1]Vakuumiert!$B:$C,2,FALSE)=0,"Vakuumierter VOS ungeschält"),
IFERROR(IF(VLOOKUP(O1097,[1]Vakuumiert!$E:$F,2,FALSE)=0,"Vakuumierter ABS ungeschält"),
IFERROR(IF(VLOOKUP(O1097,[1]Vakuumiert!$H:$I,2,FALSE)=0,"Vakuumierter VOS geschält"),
IFERROR(IF(VLOOKUP(O1097,[1]Vakuumiert!$K:$L,2,FALSE)=0,"Vakuumierter VOS vegan"),
IFERROR(IF(VLOOKUP(O1097,[1]Vakuumiert!$N:$O,2,FALSE)=0,"Vakuumierter VOS Zipfel"),
IFERROR(IF(VLOOKUP(O1097,[1]Vakuumiert!$Q:$R,2,FALSE)=0,"Vakuumiert geschält"),
IFERROR(IF(VLOOKUP(O1097,'[1]vakuumierte Fertigprodukte'!$B:$C,2,FALSE)=0,"Fertigprodukte"),
IFERROR(IF(VLOOKUP(O1097,'[1]vakuumierte Fertigprodukte'!$E:$FI,2,FALSE)=0,"Vakuumierte Zipfel"),
IFERROR(IF(VLOOKUP(O1097,[1]Wurste!$B:$C,2,FALSE)=0,"Räucherwürste"),
IFERROR(IF(VLOOKUP(O1097,[1]Wurste!$E:$F,2,FALSE)=0,"URW/URGW Wurst"),
IFERROR(IF(VLOOKUP(O1097,[1]Wurste!$H:$I,2,FALSE)=0,"HF-Wurst Vegan"),
IFERROR(IF(VLOOKUP(O1097,[1]Wurste!$K:$L,2,FALSE)=0,"320er ohne Würste"),
IFERROR(IF(AND(OR(Abfalldokumentation!$A1097="BU3",Abfalldokumentation!$A1097="Verkauf"),Abfalldokumentation!$F1097="Schimmel",Abfalldokumentation!$G1097="keinen Abnehmer/kein Schälpersonal"),"Div. Zipfel, ES ohne Verwendung",VLOOKUP(Abfalldokumentation!$E1097,Produktgruppen!A:B,2,FALSE)),"-")))))))))))))))))))))))</f>
        <v>Diverses</v>
      </c>
      <c r="E1097" s="76" t="str">
        <f>IFERROR(VLOOKUP(Abfalldokumentation!$O1097,Artikel!A:C,3,FALSE),Abfalldokumentation!$O1097)</f>
        <v>Diverses</v>
      </c>
      <c r="F1097" s="76" t="str">
        <f>VLOOKUP(T1097,'Liste Gründe'!A:D,2,FALSE)</f>
        <v>Linienbezogen</v>
      </c>
      <c r="G1097" s="75" t="str">
        <f>IF(ISBLANK(V1097),VLOOKUP(Abfalldokumentation!$P1097,'Liste Gründe'!A:D,3,FALSE),V1097)</f>
        <v>Reinigung</v>
      </c>
      <c r="H1097" s="76" t="str">
        <f>IF(ISBLANK(Abfalldokumentation!$W1097),"-",Abfalldokumentation!$W1097)</f>
        <v>-</v>
      </c>
      <c r="I1097" s="76">
        <f t="shared" si="120"/>
        <v>41</v>
      </c>
      <c r="J1097" s="76" t="str">
        <f t="shared" si="121"/>
        <v>Produkte</v>
      </c>
      <c r="K1097" s="76" t="str">
        <f t="shared" si="122"/>
        <v>BUs</v>
      </c>
      <c r="L1097" s="76" t="str">
        <f t="shared" si="123"/>
        <v>Symptome</v>
      </c>
      <c r="M1097" s="76" t="str">
        <f>IFERROR(VLOOKUP(Abfalldokumentation!$O1097,Kennzahlen!S:V,3,FALSE)*Abfalldokumentation!$B1097,"0")</f>
        <v>0</v>
      </c>
      <c r="N1097" s="76" t="str">
        <f>IF(ISBLANK(Q1097),VLOOKUP(Abfalldokumentation!$O1097,'Linien - BU'!R:S,2,FALSE),Q1097)</f>
        <v>Schmelze</v>
      </c>
      <c r="O1097" s="77" t="str">
        <f t="shared" si="124"/>
        <v>Diverses</v>
      </c>
      <c r="P1097" s="77">
        <f t="shared" si="125"/>
        <v>10</v>
      </c>
      <c r="Q1097" s="45" t="s">
        <v>184</v>
      </c>
      <c r="R1097" s="46" t="s">
        <v>110</v>
      </c>
      <c r="S1097" s="46">
        <v>41.5</v>
      </c>
      <c r="T1097" s="46">
        <v>10</v>
      </c>
      <c r="U1097" s="47">
        <v>44483</v>
      </c>
      <c r="V1097" s="48"/>
      <c r="W1097" s="46"/>
      <c r="X1097" s="50" t="str">
        <f>IFERROR(VLOOKUP(Abfalldokumentation!$R1097,Artikel!A:C,3,FALSE),Abfalldokumentation!$R1097)</f>
        <v>Diverses</v>
      </c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</row>
    <row r="1098" spans="1:40" ht="30" hidden="1" customHeight="1" x14ac:dyDescent="0.25">
      <c r="A1098" s="78" t="str">
        <f>VLOOKUP(N1098,'Linien - BU'!A:B,2,FALSE)</f>
        <v>BU3</v>
      </c>
      <c r="B1098" s="79">
        <f t="shared" si="119"/>
        <v>19</v>
      </c>
      <c r="C1098" s="80">
        <f>Abfalldokumentation!$U1098</f>
        <v>44483</v>
      </c>
      <c r="D1098" s="69" t="str">
        <f>IFERROR(IF(VLOOKUP(O1098,'[1]Rohware 230'!$B:$C,2,FALSE)=0,"Rohware"),
IFERROR(IF(VLOOKUP(O1098,[1]Sammelnr.!$B:$C,2,FALSE)=0,"Sammelnr. ungeschält ABS"),
IFERROR(IF(VLOOKUP(O1098,[1]Sammelnr.!$E:$F,2,FALSE)=0,"Sammelnr. ungeschält VS"),
IFERROR(IF(VLOOKUP(O1098,[1]Sammelnr.!$H:$I,2,FALSE)=0,"Sammelnr. geschält"),
IFERROR(IF(VLOOKUP(O1098,[1]Offen!$B:$C,2,FALSE)=0,"Offen ungeschält ABS"),
IFERROR(IF(VLOOKUP(O1098,[1]Offen!$E:$F,2,FALSE)=0,"Offen ungeschält VOS"),
IFERROR(IF(VLOOKUP(O1098,[1]Offen!$H:$I,2,FALSE)=0,"Offen geschält RW"),
IFERROR(IF(VLOOKUP(O1098,[1]Offen!$K:$L,2,FALSE)=0,"Offen vegan"),
IFERROR(IF(VLOOKUP(O1098,[1]Offen!$N:$O,2,FALSE)=0,"Offen Zipfel"),
IFERROR(IF(VLOOKUP(O1098,[1]Offen!$Q:$R,2,FALSE)=0,"Offen Endstücke"),
IFERROR(IF(VLOOKUP(O1098,[1]Vakuumiert!$B:$C,2,FALSE)=0,"Vakuumierter VOS ungeschält"),
IFERROR(IF(VLOOKUP(O1098,[1]Vakuumiert!$E:$F,2,FALSE)=0,"Vakuumierter ABS ungeschält"),
IFERROR(IF(VLOOKUP(O1098,[1]Vakuumiert!$H:$I,2,FALSE)=0,"Vakuumierter VOS geschält"),
IFERROR(IF(VLOOKUP(O1098,[1]Vakuumiert!$K:$L,2,FALSE)=0,"Vakuumierter VOS vegan"),
IFERROR(IF(VLOOKUP(O1098,[1]Vakuumiert!$N:$O,2,FALSE)=0,"Vakuumierter VOS Zipfel"),
IFERROR(IF(VLOOKUP(O1098,[1]Vakuumiert!$Q:$R,2,FALSE)=0,"Vakuumiert geschält"),
IFERROR(IF(VLOOKUP(O1098,'[1]vakuumierte Fertigprodukte'!$B:$C,2,FALSE)=0,"Fertigprodukte"),
IFERROR(IF(VLOOKUP(O1098,'[1]vakuumierte Fertigprodukte'!$E:$FI,2,FALSE)=0,"Vakuumierte Zipfel"),
IFERROR(IF(VLOOKUP(O1098,[1]Wurste!$B:$C,2,FALSE)=0,"Räucherwürste"),
IFERROR(IF(VLOOKUP(O1098,[1]Wurste!$E:$F,2,FALSE)=0,"URW/URGW Wurst"),
IFERROR(IF(VLOOKUP(O1098,[1]Wurste!$H:$I,2,FALSE)=0,"HF-Wurst Vegan"),
IFERROR(IF(VLOOKUP(O1098,[1]Wurste!$K:$L,2,FALSE)=0,"320er ohne Würste"),
IFERROR(IF(AND(OR(Abfalldokumentation!$A1098="BU3",Abfalldokumentation!$A1098="Verkauf"),Abfalldokumentation!$F1098="Schimmel",Abfalldokumentation!$G1098="keinen Abnehmer/kein Schälpersonal"),"Div. Zipfel, ES ohne Verwendung",VLOOKUP(Abfalldokumentation!$E1098,Produktgruppen!A:B,2,FALSE)),"-")))))))))))))))))))))))</f>
        <v>Fertigware</v>
      </c>
      <c r="E1098" s="81" t="str">
        <f>IFERROR(VLOOKUP(Abfalldokumentation!$O1098,Artikel!A:C,3,FALSE),Abfalldokumentation!$O1098)</f>
        <v>Räucher Schinken Fertigware</v>
      </c>
      <c r="F1098" s="81" t="str">
        <f>VLOOKUP(T1098,'Liste Gründe'!A:D,2,FALSE)</f>
        <v>Verpackungsfehler</v>
      </c>
      <c r="G1098" s="80" t="str">
        <f>IF(ISBLANK(V1098),VLOOKUP(Abfalldokumentation!$P1098,'Liste Gründe'!A:D,3,FALSE),V1098)</f>
        <v>offene Verpackung</v>
      </c>
      <c r="H1098" s="81" t="str">
        <f>IF(ISBLANK(Abfalldokumentation!$W1098),"-",Abfalldokumentation!$W1098)</f>
        <v>-</v>
      </c>
      <c r="I1098" s="81">
        <f t="shared" si="120"/>
        <v>41</v>
      </c>
      <c r="J1098" s="81" t="str">
        <f t="shared" si="121"/>
        <v>Produkte</v>
      </c>
      <c r="K1098" s="81" t="str">
        <f t="shared" si="122"/>
        <v>BUs</v>
      </c>
      <c r="L1098" s="81" t="str">
        <f t="shared" si="123"/>
        <v>Symptome</v>
      </c>
      <c r="M1098" s="81" t="str">
        <f>IFERROR(VLOOKUP(Abfalldokumentation!$O1098,Kennzahlen!S:V,3,FALSE)*Abfalldokumentation!$B1098,"0")</f>
        <v>0</v>
      </c>
      <c r="N1098" s="81" t="str">
        <f>IF(ISBLANK(Q1098),VLOOKUP(Abfalldokumentation!$O1098,'Linien - BU'!R:S,2,FALSE),Q1098)</f>
        <v>L16</v>
      </c>
      <c r="O1098" s="77" t="str">
        <f t="shared" si="124"/>
        <v>Räucher Schinken Fertigware</v>
      </c>
      <c r="P1098" s="77">
        <f t="shared" si="125"/>
        <v>82</v>
      </c>
      <c r="Q1098" s="39" t="s">
        <v>213</v>
      </c>
      <c r="R1098" s="40" t="s">
        <v>63</v>
      </c>
      <c r="S1098" s="40">
        <v>19</v>
      </c>
      <c r="T1098" s="40">
        <v>82</v>
      </c>
      <c r="U1098" s="41">
        <v>44483</v>
      </c>
      <c r="V1098" s="42"/>
      <c r="W1098" s="40"/>
      <c r="X1098" s="44" t="str">
        <f>IFERROR(VLOOKUP(Abfalldokumentation!$R1098,Artikel!A:C,3,FALSE),Abfalldokumentation!$R1098)</f>
        <v>Räucher Schinken Fertigware</v>
      </c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</row>
    <row r="1099" spans="1:40" ht="30" hidden="1" customHeight="1" x14ac:dyDescent="0.25">
      <c r="A1099" s="73" t="str">
        <f>VLOOKUP(N1099,'Linien - BU'!A:B,2,FALSE)</f>
        <v>Rest</v>
      </c>
      <c r="B1099" s="74">
        <f t="shared" si="119"/>
        <v>47</v>
      </c>
      <c r="C1099" s="75">
        <f>Abfalldokumentation!$U1099</f>
        <v>44483</v>
      </c>
      <c r="D1099" s="69" t="str">
        <f>IFERROR(IF(VLOOKUP(O1099,'[1]Rohware 230'!$B:$C,2,FALSE)=0,"Rohware"),
IFERROR(IF(VLOOKUP(O1099,[1]Sammelnr.!$B:$C,2,FALSE)=0,"Sammelnr. ungeschält ABS"),
IFERROR(IF(VLOOKUP(O1099,[1]Sammelnr.!$E:$F,2,FALSE)=0,"Sammelnr. ungeschält VS"),
IFERROR(IF(VLOOKUP(O1099,[1]Sammelnr.!$H:$I,2,FALSE)=0,"Sammelnr. geschält"),
IFERROR(IF(VLOOKUP(O1099,[1]Offen!$B:$C,2,FALSE)=0,"Offen ungeschält ABS"),
IFERROR(IF(VLOOKUP(O1099,[1]Offen!$E:$F,2,FALSE)=0,"Offen ungeschält VOS"),
IFERROR(IF(VLOOKUP(O1099,[1]Offen!$H:$I,2,FALSE)=0,"Offen geschält RW"),
IFERROR(IF(VLOOKUP(O1099,[1]Offen!$K:$L,2,FALSE)=0,"Offen vegan"),
IFERROR(IF(VLOOKUP(O1099,[1]Offen!$N:$O,2,FALSE)=0,"Offen Zipfel"),
IFERROR(IF(VLOOKUP(O1099,[1]Offen!$Q:$R,2,FALSE)=0,"Offen Endstücke"),
IFERROR(IF(VLOOKUP(O1099,[1]Vakuumiert!$B:$C,2,FALSE)=0,"Vakuumierter VOS ungeschält"),
IFERROR(IF(VLOOKUP(O1099,[1]Vakuumiert!$E:$F,2,FALSE)=0,"Vakuumierter ABS ungeschält"),
IFERROR(IF(VLOOKUP(O1099,[1]Vakuumiert!$H:$I,2,FALSE)=0,"Vakuumierter VOS geschält"),
IFERROR(IF(VLOOKUP(O1099,[1]Vakuumiert!$K:$L,2,FALSE)=0,"Vakuumierter VOS vegan"),
IFERROR(IF(VLOOKUP(O1099,[1]Vakuumiert!$N:$O,2,FALSE)=0,"Vakuumierter VOS Zipfel"),
IFERROR(IF(VLOOKUP(O1099,[1]Vakuumiert!$Q:$R,2,FALSE)=0,"Vakuumiert geschält"),
IFERROR(IF(VLOOKUP(O1099,'[1]vakuumierte Fertigprodukte'!$B:$C,2,FALSE)=0,"Fertigprodukte"),
IFERROR(IF(VLOOKUP(O1099,'[1]vakuumierte Fertigprodukte'!$E:$FI,2,FALSE)=0,"Vakuumierte Zipfel"),
IFERROR(IF(VLOOKUP(O1099,[1]Wurste!$B:$C,2,FALSE)=0,"Räucherwürste"),
IFERROR(IF(VLOOKUP(O1099,[1]Wurste!$E:$F,2,FALSE)=0,"URW/URGW Wurst"),
IFERROR(IF(VLOOKUP(O1099,[1]Wurste!$H:$I,2,FALSE)=0,"HF-Wurst Vegan"),
IFERROR(IF(VLOOKUP(O1099,[1]Wurste!$K:$L,2,FALSE)=0,"320er ohne Würste"),
IFERROR(IF(AND(OR(Abfalldokumentation!$A1099="BU3",Abfalldokumentation!$A1099="Verkauf"),Abfalldokumentation!$F1099="Schimmel",Abfalldokumentation!$G1099="keinen Abnehmer/kein Schälpersonal"),"Div. Zipfel, ES ohne Verwendung",VLOOKUP(Abfalldokumentation!$E1099,Produktgruppen!A:B,2,FALSE)),"-")))))))))))))))))))))))</f>
        <v>Qualitätssicherung</v>
      </c>
      <c r="E1099" s="76" t="str">
        <f>IFERROR(VLOOKUP(Abfalldokumentation!$O1099,Artikel!A:C,3,FALSE),Abfalldokumentation!$O1099)</f>
        <v>Rückstellproben</v>
      </c>
      <c r="F1099" s="76" t="str">
        <f>VLOOKUP(T1099,'Liste Gründe'!A:D,2,FALSE)</f>
        <v>Qualitätssicherung</v>
      </c>
      <c r="G1099" s="75" t="str">
        <f>IF(ISBLANK(V1099),VLOOKUP(Abfalldokumentation!$P1099,'Liste Gründe'!A:D,3,FALSE),V1099)</f>
        <v>Rückstellproben</v>
      </c>
      <c r="H1099" s="76" t="str">
        <f>IF(ISBLANK(Abfalldokumentation!$W1099),"-",Abfalldokumentation!$W1099)</f>
        <v>-</v>
      </c>
      <c r="I1099" s="76">
        <f t="shared" si="120"/>
        <v>41</v>
      </c>
      <c r="J1099" s="76" t="str">
        <f t="shared" si="121"/>
        <v>Produkte</v>
      </c>
      <c r="K1099" s="76" t="str">
        <f t="shared" si="122"/>
        <v>BUs</v>
      </c>
      <c r="L1099" s="76" t="str">
        <f t="shared" si="123"/>
        <v>Symptome</v>
      </c>
      <c r="M1099" s="76" t="str">
        <f>IFERROR(VLOOKUP(Abfalldokumentation!$O1099,Kennzahlen!S:V,3,FALSE)*Abfalldokumentation!$B1099,"0")</f>
        <v>0</v>
      </c>
      <c r="N1099" s="76" t="str">
        <f>IF(ISBLANK(Q1099),VLOOKUP(Abfalldokumentation!$O1099,'Linien - BU'!R:S,2,FALSE),Q1099)</f>
        <v>Labor</v>
      </c>
      <c r="O1099" s="77" t="str">
        <f t="shared" si="124"/>
        <v>Rückstellproben</v>
      </c>
      <c r="P1099" s="77">
        <f t="shared" si="125"/>
        <v>70</v>
      </c>
      <c r="Q1099" s="45" t="s">
        <v>199</v>
      </c>
      <c r="R1099" s="48" t="s">
        <v>212</v>
      </c>
      <c r="S1099" s="46">
        <v>47</v>
      </c>
      <c r="T1099" s="46">
        <v>70</v>
      </c>
      <c r="U1099" s="47">
        <v>44483</v>
      </c>
      <c r="V1099" s="48"/>
      <c r="W1099" s="46"/>
      <c r="X1099" s="50" t="str">
        <f>IFERROR(VLOOKUP(Abfalldokumentation!$R1099,Artikel!A:C,3,FALSE),Abfalldokumentation!$R1099)</f>
        <v>Rückstellproben</v>
      </c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</row>
    <row r="1100" spans="1:40" ht="30" hidden="1" customHeight="1" x14ac:dyDescent="0.25">
      <c r="A1100" s="78" t="str">
        <f>VLOOKUP(N1100,'Linien - BU'!A:B,2,FALSE)</f>
        <v>Rest</v>
      </c>
      <c r="B1100" s="79">
        <f t="shared" si="119"/>
        <v>53</v>
      </c>
      <c r="C1100" s="80">
        <f>Abfalldokumentation!$U1100</f>
        <v>44483</v>
      </c>
      <c r="D1100" s="69" t="str">
        <f>IFERROR(IF(VLOOKUP(O1100,'[1]Rohware 230'!$B:$C,2,FALSE)=0,"Rohware"),
IFERROR(IF(VLOOKUP(O1100,[1]Sammelnr.!$B:$C,2,FALSE)=0,"Sammelnr. ungeschält ABS"),
IFERROR(IF(VLOOKUP(O1100,[1]Sammelnr.!$E:$F,2,FALSE)=0,"Sammelnr. ungeschält VS"),
IFERROR(IF(VLOOKUP(O1100,[1]Sammelnr.!$H:$I,2,FALSE)=0,"Sammelnr. geschält"),
IFERROR(IF(VLOOKUP(O1100,[1]Offen!$B:$C,2,FALSE)=0,"Offen ungeschält ABS"),
IFERROR(IF(VLOOKUP(O1100,[1]Offen!$E:$F,2,FALSE)=0,"Offen ungeschält VOS"),
IFERROR(IF(VLOOKUP(O1100,[1]Offen!$H:$I,2,FALSE)=0,"Offen geschält RW"),
IFERROR(IF(VLOOKUP(O1100,[1]Offen!$K:$L,2,FALSE)=0,"Offen vegan"),
IFERROR(IF(VLOOKUP(O1100,[1]Offen!$N:$O,2,FALSE)=0,"Offen Zipfel"),
IFERROR(IF(VLOOKUP(O1100,[1]Offen!$Q:$R,2,FALSE)=0,"Offen Endstücke"),
IFERROR(IF(VLOOKUP(O1100,[1]Vakuumiert!$B:$C,2,FALSE)=0,"Vakuumierter VOS ungeschält"),
IFERROR(IF(VLOOKUP(O1100,[1]Vakuumiert!$E:$F,2,FALSE)=0,"Vakuumierter ABS ungeschält"),
IFERROR(IF(VLOOKUP(O1100,[1]Vakuumiert!$H:$I,2,FALSE)=0,"Vakuumierter VOS geschält"),
IFERROR(IF(VLOOKUP(O1100,[1]Vakuumiert!$K:$L,2,FALSE)=0,"Vakuumierter VOS vegan"),
IFERROR(IF(VLOOKUP(O1100,[1]Vakuumiert!$N:$O,2,FALSE)=0,"Vakuumierter VOS Zipfel"),
IFERROR(IF(VLOOKUP(O1100,[1]Vakuumiert!$Q:$R,2,FALSE)=0,"Vakuumiert geschält"),
IFERROR(IF(VLOOKUP(O1100,'[1]vakuumierte Fertigprodukte'!$B:$C,2,FALSE)=0,"Fertigprodukte"),
IFERROR(IF(VLOOKUP(O1100,'[1]vakuumierte Fertigprodukte'!$E:$FI,2,FALSE)=0,"Vakuumierte Zipfel"),
IFERROR(IF(VLOOKUP(O1100,[1]Wurste!$B:$C,2,FALSE)=0,"Räucherwürste"),
IFERROR(IF(VLOOKUP(O1100,[1]Wurste!$E:$F,2,FALSE)=0,"URW/URGW Wurst"),
IFERROR(IF(VLOOKUP(O1100,[1]Wurste!$H:$I,2,FALSE)=0,"HF-Wurst Vegan"),
IFERROR(IF(VLOOKUP(O1100,[1]Wurste!$K:$L,2,FALSE)=0,"320er ohne Würste"),
IFERROR(IF(AND(OR(Abfalldokumentation!$A1100="BU3",Abfalldokumentation!$A1100="Verkauf"),Abfalldokumentation!$F1100="Schimmel",Abfalldokumentation!$G1100="keinen Abnehmer/kein Schälpersonal"),"Div. Zipfel, ES ohne Verwendung",VLOOKUP(Abfalldokumentation!$E1100,Produktgruppen!A:B,2,FALSE)),"-")))))))))))))))))))))))</f>
        <v>Qualitätssicherung</v>
      </c>
      <c r="E1100" s="81" t="str">
        <f>IFERROR(VLOOKUP(Abfalldokumentation!$O1100,Artikel!A:C,3,FALSE),Abfalldokumentation!$O1100)</f>
        <v>Rückstellproben</v>
      </c>
      <c r="F1100" s="81" t="str">
        <f>VLOOKUP(T1100,'Liste Gründe'!A:D,2,FALSE)</f>
        <v>Qualitätssicherung</v>
      </c>
      <c r="G1100" s="80" t="str">
        <f>IF(ISBLANK(V1100),VLOOKUP(Abfalldokumentation!$P1100,'Liste Gründe'!A:D,3,FALSE),V1100)</f>
        <v>Rückstellproben</v>
      </c>
      <c r="H1100" s="81" t="str">
        <f>IF(ISBLANK(Abfalldokumentation!$W1100),"-",Abfalldokumentation!$W1100)</f>
        <v>-</v>
      </c>
      <c r="I1100" s="81">
        <f t="shared" si="120"/>
        <v>41</v>
      </c>
      <c r="J1100" s="81" t="str">
        <f t="shared" si="121"/>
        <v>Produkte</v>
      </c>
      <c r="K1100" s="81" t="str">
        <f t="shared" si="122"/>
        <v>BUs</v>
      </c>
      <c r="L1100" s="81" t="str">
        <f t="shared" si="123"/>
        <v>Symptome</v>
      </c>
      <c r="M1100" s="81" t="str">
        <f>IFERROR(VLOOKUP(Abfalldokumentation!$O1100,Kennzahlen!S:V,3,FALSE)*Abfalldokumentation!$B1100,"0")</f>
        <v>0</v>
      </c>
      <c r="N1100" s="81" t="str">
        <f>IF(ISBLANK(Q1100),VLOOKUP(Abfalldokumentation!$O1100,'Linien - BU'!R:S,2,FALSE),Q1100)</f>
        <v>Labor</v>
      </c>
      <c r="O1100" s="77" t="str">
        <f t="shared" si="124"/>
        <v>Rückstellproben</v>
      </c>
      <c r="P1100" s="77">
        <f t="shared" si="125"/>
        <v>70</v>
      </c>
      <c r="Q1100" s="39" t="s">
        <v>199</v>
      </c>
      <c r="R1100" s="42" t="s">
        <v>212</v>
      </c>
      <c r="S1100" s="40">
        <v>53</v>
      </c>
      <c r="T1100" s="40">
        <v>70</v>
      </c>
      <c r="U1100" s="41">
        <v>44483</v>
      </c>
      <c r="V1100" s="42"/>
      <c r="W1100" s="40"/>
      <c r="X1100" s="44" t="str">
        <f>IFERROR(VLOOKUP(Abfalldokumentation!$R1100,Artikel!A:C,3,FALSE),Abfalldokumentation!$R1100)</f>
        <v>Rückstellproben</v>
      </c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</row>
    <row r="1101" spans="1:40" ht="30" hidden="1" customHeight="1" x14ac:dyDescent="0.25">
      <c r="A1101" s="73" t="str">
        <f>VLOOKUP(N1101,'Linien - BU'!A:B,2,FALSE)</f>
        <v>Rest</v>
      </c>
      <c r="B1101" s="74">
        <f t="shared" si="119"/>
        <v>85</v>
      </c>
      <c r="C1101" s="75">
        <f>Abfalldokumentation!$U1101</f>
        <v>44483</v>
      </c>
      <c r="D1101" s="69" t="str">
        <f>IFERROR(IF(VLOOKUP(O1101,'[1]Rohware 230'!$B:$C,2,FALSE)=0,"Rohware"),
IFERROR(IF(VLOOKUP(O1101,[1]Sammelnr.!$B:$C,2,FALSE)=0,"Sammelnr. ungeschält ABS"),
IFERROR(IF(VLOOKUP(O1101,[1]Sammelnr.!$E:$F,2,FALSE)=0,"Sammelnr. ungeschält VS"),
IFERROR(IF(VLOOKUP(O1101,[1]Sammelnr.!$H:$I,2,FALSE)=0,"Sammelnr. geschält"),
IFERROR(IF(VLOOKUP(O1101,[1]Offen!$B:$C,2,FALSE)=0,"Offen ungeschält ABS"),
IFERROR(IF(VLOOKUP(O1101,[1]Offen!$E:$F,2,FALSE)=0,"Offen ungeschält VOS"),
IFERROR(IF(VLOOKUP(O1101,[1]Offen!$H:$I,2,FALSE)=0,"Offen geschält RW"),
IFERROR(IF(VLOOKUP(O1101,[1]Offen!$K:$L,2,FALSE)=0,"Offen vegan"),
IFERROR(IF(VLOOKUP(O1101,[1]Offen!$N:$O,2,FALSE)=0,"Offen Zipfel"),
IFERROR(IF(VLOOKUP(O1101,[1]Offen!$Q:$R,2,FALSE)=0,"Offen Endstücke"),
IFERROR(IF(VLOOKUP(O1101,[1]Vakuumiert!$B:$C,2,FALSE)=0,"Vakuumierter VOS ungeschält"),
IFERROR(IF(VLOOKUP(O1101,[1]Vakuumiert!$E:$F,2,FALSE)=0,"Vakuumierter ABS ungeschält"),
IFERROR(IF(VLOOKUP(O1101,[1]Vakuumiert!$H:$I,2,FALSE)=0,"Vakuumierter VOS geschält"),
IFERROR(IF(VLOOKUP(O1101,[1]Vakuumiert!$K:$L,2,FALSE)=0,"Vakuumierter VOS vegan"),
IFERROR(IF(VLOOKUP(O1101,[1]Vakuumiert!$N:$O,2,FALSE)=0,"Vakuumierter VOS Zipfel"),
IFERROR(IF(VLOOKUP(O1101,[1]Vakuumiert!$Q:$R,2,FALSE)=0,"Vakuumiert geschält"),
IFERROR(IF(VLOOKUP(O1101,'[1]vakuumierte Fertigprodukte'!$B:$C,2,FALSE)=0,"Fertigprodukte"),
IFERROR(IF(VLOOKUP(O1101,'[1]vakuumierte Fertigprodukte'!$E:$FI,2,FALSE)=0,"Vakuumierte Zipfel"),
IFERROR(IF(VLOOKUP(O1101,[1]Wurste!$B:$C,2,FALSE)=0,"Räucherwürste"),
IFERROR(IF(VLOOKUP(O1101,[1]Wurste!$E:$F,2,FALSE)=0,"URW/URGW Wurst"),
IFERROR(IF(VLOOKUP(O1101,[1]Wurste!$H:$I,2,FALSE)=0,"HF-Wurst Vegan"),
IFERROR(IF(VLOOKUP(O1101,[1]Wurste!$K:$L,2,FALSE)=0,"320er ohne Würste"),
IFERROR(IF(AND(OR(Abfalldokumentation!$A1101="BU3",Abfalldokumentation!$A1101="Verkauf"),Abfalldokumentation!$F1101="Schimmel",Abfalldokumentation!$G1101="keinen Abnehmer/kein Schälpersonal"),"Div. Zipfel, ES ohne Verwendung",VLOOKUP(Abfalldokumentation!$E1101,Produktgruppen!A:B,2,FALSE)),"-")))))))))))))))))))))))</f>
        <v>Fertigware</v>
      </c>
      <c r="E1101" s="76" t="str">
        <f>IFERROR(VLOOKUP(Abfalldokumentation!$O1101,Artikel!A:C,3,FALSE),Abfalldokumentation!$O1101)</f>
        <v>verschiedene Fertigware</v>
      </c>
      <c r="F1101" s="76" t="str">
        <f>VLOOKUP(T1101,'Liste Gründe'!A:D,2,FALSE)</f>
        <v>Schimmel</v>
      </c>
      <c r="G1101" s="75" t="str">
        <f>IF(ISBLANK(V1101),VLOOKUP(Abfalldokumentation!$P1101,'Liste Gründe'!A:D,3,FALSE),V1101)</f>
        <v>Luftzieher</v>
      </c>
      <c r="H1101" s="76" t="str">
        <f>IF(ISBLANK(Abfalldokumentation!$W1101),"-",Abfalldokumentation!$W1101)</f>
        <v>von Nagel zurück</v>
      </c>
      <c r="I1101" s="76">
        <f t="shared" si="120"/>
        <v>41</v>
      </c>
      <c r="J1101" s="76" t="str">
        <f t="shared" si="121"/>
        <v>Produkte</v>
      </c>
      <c r="K1101" s="76" t="str">
        <f t="shared" si="122"/>
        <v>BUs</v>
      </c>
      <c r="L1101" s="76" t="str">
        <f t="shared" si="123"/>
        <v>Symptome</v>
      </c>
      <c r="M1101" s="76" t="str">
        <f>IFERROR(VLOOKUP(Abfalldokumentation!$O1101,Kennzahlen!S:V,3,FALSE)*Abfalldokumentation!$B1101,"0")</f>
        <v>0</v>
      </c>
      <c r="N1101" s="76" t="str">
        <f>IF(ISBLANK(Q1101),VLOOKUP(Abfalldokumentation!$O1101,'Linien - BU'!R:S,2,FALSE),Q1101)</f>
        <v>Externe</v>
      </c>
      <c r="O1101" s="77" t="str">
        <f t="shared" si="124"/>
        <v>verschiedene Fertigware</v>
      </c>
      <c r="P1101" s="77">
        <f t="shared" si="125"/>
        <v>12</v>
      </c>
      <c r="Q1101" s="45" t="s">
        <v>277</v>
      </c>
      <c r="R1101" s="46" t="s">
        <v>327</v>
      </c>
      <c r="S1101" s="46">
        <v>85</v>
      </c>
      <c r="T1101" s="46">
        <v>12</v>
      </c>
      <c r="U1101" s="47">
        <v>44483</v>
      </c>
      <c r="V1101" s="48" t="s">
        <v>29</v>
      </c>
      <c r="W1101" s="46" t="s">
        <v>328</v>
      </c>
      <c r="X1101" s="50" t="str">
        <f>IFERROR(VLOOKUP(Abfalldokumentation!$R1101,Artikel!A:C,3,FALSE),Abfalldokumentation!$R1101)</f>
        <v>verschiedene Fertigware</v>
      </c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</row>
    <row r="1102" spans="1:40" ht="30" hidden="1" customHeight="1" x14ac:dyDescent="0.25">
      <c r="A1102" s="78" t="str">
        <f>VLOOKUP(N1102,'Linien - BU'!A:B,2,FALSE)</f>
        <v>Rest</v>
      </c>
      <c r="B1102" s="79">
        <f t="shared" si="119"/>
        <v>20</v>
      </c>
      <c r="C1102" s="80">
        <f>Abfalldokumentation!$U1102</f>
        <v>44483</v>
      </c>
      <c r="D1102" s="69" t="str">
        <f>IFERROR(IF(VLOOKUP(O1102,'[1]Rohware 230'!$B:$C,2,FALSE)=0,"Rohware"),
IFERROR(IF(VLOOKUP(O1102,[1]Sammelnr.!$B:$C,2,FALSE)=0,"Sammelnr. ungeschält ABS"),
IFERROR(IF(VLOOKUP(O1102,[1]Sammelnr.!$E:$F,2,FALSE)=0,"Sammelnr. ungeschält VS"),
IFERROR(IF(VLOOKUP(O1102,[1]Sammelnr.!$H:$I,2,FALSE)=0,"Sammelnr. geschält"),
IFERROR(IF(VLOOKUP(O1102,[1]Offen!$B:$C,2,FALSE)=0,"Offen ungeschält ABS"),
IFERROR(IF(VLOOKUP(O1102,[1]Offen!$E:$F,2,FALSE)=0,"Offen ungeschält VOS"),
IFERROR(IF(VLOOKUP(O1102,[1]Offen!$H:$I,2,FALSE)=0,"Offen geschält RW"),
IFERROR(IF(VLOOKUP(O1102,[1]Offen!$K:$L,2,FALSE)=0,"Offen vegan"),
IFERROR(IF(VLOOKUP(O1102,[1]Offen!$N:$O,2,FALSE)=0,"Offen Zipfel"),
IFERROR(IF(VLOOKUP(O1102,[1]Offen!$Q:$R,2,FALSE)=0,"Offen Endstücke"),
IFERROR(IF(VLOOKUP(O1102,[1]Vakuumiert!$B:$C,2,FALSE)=0,"Vakuumierter VOS ungeschält"),
IFERROR(IF(VLOOKUP(O1102,[1]Vakuumiert!$E:$F,2,FALSE)=0,"Vakuumierter ABS ungeschält"),
IFERROR(IF(VLOOKUP(O1102,[1]Vakuumiert!$H:$I,2,FALSE)=0,"Vakuumierter VOS geschält"),
IFERROR(IF(VLOOKUP(O1102,[1]Vakuumiert!$K:$L,2,FALSE)=0,"Vakuumierter VOS vegan"),
IFERROR(IF(VLOOKUP(O1102,[1]Vakuumiert!$N:$O,2,FALSE)=0,"Vakuumierter VOS Zipfel"),
IFERROR(IF(VLOOKUP(O1102,[1]Vakuumiert!$Q:$R,2,FALSE)=0,"Vakuumiert geschält"),
IFERROR(IF(VLOOKUP(O1102,'[1]vakuumierte Fertigprodukte'!$B:$C,2,FALSE)=0,"Fertigprodukte"),
IFERROR(IF(VLOOKUP(O1102,'[1]vakuumierte Fertigprodukte'!$E:$FI,2,FALSE)=0,"Vakuumierte Zipfel"),
IFERROR(IF(VLOOKUP(O1102,[1]Wurste!$B:$C,2,FALSE)=0,"Räucherwürste"),
IFERROR(IF(VLOOKUP(O1102,[1]Wurste!$E:$F,2,FALSE)=0,"URW/URGW Wurst"),
IFERROR(IF(VLOOKUP(O1102,[1]Wurste!$H:$I,2,FALSE)=0,"HF-Wurst Vegan"),
IFERROR(IF(VLOOKUP(O1102,[1]Wurste!$K:$L,2,FALSE)=0,"320er ohne Würste"),
IFERROR(IF(AND(OR(Abfalldokumentation!$A1102="BU3",Abfalldokumentation!$A1102="Verkauf"),Abfalldokumentation!$F1102="Schimmel",Abfalldokumentation!$G1102="keinen Abnehmer/kein Schälpersonal"),"Div. Zipfel, ES ohne Verwendung",VLOOKUP(Abfalldokumentation!$E1102,Produktgruppen!A:B,2,FALSE)),"-")))))))))))))))))))))))</f>
        <v>Vorschmelz</v>
      </c>
      <c r="E1102" s="81" t="str">
        <f>IFERROR(VLOOKUP(Abfalldokumentation!$O1102,Artikel!A:C,3,FALSE),Abfalldokumentation!$O1102)</f>
        <v>VOS Bergkäse</v>
      </c>
      <c r="F1102" s="81" t="str">
        <f>VLOOKUP(T1102,'Liste Gründe'!A:D,2,FALSE)</f>
        <v>Schimmel</v>
      </c>
      <c r="G1102" s="80" t="str">
        <f>IF(ISBLANK(V1102),VLOOKUP(Abfalldokumentation!$P1102,'Liste Gründe'!A:D,3,FALSE),V1102)</f>
        <v>MHD abgelaufen</v>
      </c>
      <c r="H1102" s="81" t="str">
        <f>IF(ISBLANK(Abfalldokumentation!$W1102),"-",Abfalldokumentation!$W1102)</f>
        <v>-</v>
      </c>
      <c r="I1102" s="81">
        <f t="shared" si="120"/>
        <v>41</v>
      </c>
      <c r="J1102" s="81" t="str">
        <f t="shared" si="121"/>
        <v>Produkte</v>
      </c>
      <c r="K1102" s="81" t="str">
        <f t="shared" si="122"/>
        <v>BUs</v>
      </c>
      <c r="L1102" s="81" t="str">
        <f t="shared" si="123"/>
        <v>Symptome</v>
      </c>
      <c r="M1102" s="81" t="str">
        <f>IFERROR(VLOOKUP(Abfalldokumentation!$O1102,Kennzahlen!S:V,3,FALSE)*Abfalldokumentation!$B1102,"0")</f>
        <v>0</v>
      </c>
      <c r="N1102" s="81" t="str">
        <f>IF(ISBLANK(Q1102),VLOOKUP(Abfalldokumentation!$O1102,'Linien - BU'!R:S,2,FALSE),Q1102)</f>
        <v>Außenlager</v>
      </c>
      <c r="O1102" s="77" t="str">
        <f t="shared" si="124"/>
        <v>VOS Bergkäse</v>
      </c>
      <c r="P1102" s="77">
        <f t="shared" si="125"/>
        <v>11</v>
      </c>
      <c r="Q1102" s="39" t="s">
        <v>329</v>
      </c>
      <c r="R1102" s="40" t="s">
        <v>330</v>
      </c>
      <c r="S1102" s="40">
        <v>20</v>
      </c>
      <c r="T1102" s="40">
        <v>11</v>
      </c>
      <c r="U1102" s="41">
        <v>44483</v>
      </c>
      <c r="V1102" s="42"/>
      <c r="W1102" s="40"/>
      <c r="X1102" s="44" t="str">
        <f>IFERROR(VLOOKUP(Abfalldokumentation!$R1102,Artikel!A:C,3,FALSE),Abfalldokumentation!$R1102)</f>
        <v>VOS Bergkäse</v>
      </c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</row>
    <row r="1103" spans="1:40" ht="30" hidden="1" customHeight="1" x14ac:dyDescent="0.25">
      <c r="A1103" s="73" t="str">
        <f>VLOOKUP(N1103,'Linien - BU'!A:B,2,FALSE)</f>
        <v>BU1</v>
      </c>
      <c r="B1103" s="74">
        <f t="shared" si="119"/>
        <v>10</v>
      </c>
      <c r="C1103" s="75">
        <f>Abfalldokumentation!$U1103</f>
        <v>44483</v>
      </c>
      <c r="D1103" s="69" t="str">
        <f>IFERROR(IF(VLOOKUP(O1103,'[1]Rohware 230'!$B:$C,2,FALSE)=0,"Rohware"),
IFERROR(IF(VLOOKUP(O1103,[1]Sammelnr.!$B:$C,2,FALSE)=0,"Sammelnr. ungeschält ABS"),
IFERROR(IF(VLOOKUP(O1103,[1]Sammelnr.!$E:$F,2,FALSE)=0,"Sammelnr. ungeschält VS"),
IFERROR(IF(VLOOKUP(O1103,[1]Sammelnr.!$H:$I,2,FALSE)=0,"Sammelnr. geschält"),
IFERROR(IF(VLOOKUP(O1103,[1]Offen!$B:$C,2,FALSE)=0,"Offen ungeschält ABS"),
IFERROR(IF(VLOOKUP(O1103,[1]Offen!$E:$F,2,FALSE)=0,"Offen ungeschält VOS"),
IFERROR(IF(VLOOKUP(O1103,[1]Offen!$H:$I,2,FALSE)=0,"Offen geschält RW"),
IFERROR(IF(VLOOKUP(O1103,[1]Offen!$K:$L,2,FALSE)=0,"Offen vegan"),
IFERROR(IF(VLOOKUP(O1103,[1]Offen!$N:$O,2,FALSE)=0,"Offen Zipfel"),
IFERROR(IF(VLOOKUP(O1103,[1]Offen!$Q:$R,2,FALSE)=0,"Offen Endstücke"),
IFERROR(IF(VLOOKUP(O1103,[1]Vakuumiert!$B:$C,2,FALSE)=0,"Vakuumierter VOS ungeschält"),
IFERROR(IF(VLOOKUP(O1103,[1]Vakuumiert!$E:$F,2,FALSE)=0,"Vakuumierter ABS ungeschält"),
IFERROR(IF(VLOOKUP(O1103,[1]Vakuumiert!$H:$I,2,FALSE)=0,"Vakuumierter VOS geschält"),
IFERROR(IF(VLOOKUP(O1103,[1]Vakuumiert!$K:$L,2,FALSE)=0,"Vakuumierter VOS vegan"),
IFERROR(IF(VLOOKUP(O1103,[1]Vakuumiert!$N:$O,2,FALSE)=0,"Vakuumierter VOS Zipfel"),
IFERROR(IF(VLOOKUP(O1103,[1]Vakuumiert!$Q:$R,2,FALSE)=0,"Vakuumiert geschält"),
IFERROR(IF(VLOOKUP(O1103,'[1]vakuumierte Fertigprodukte'!$B:$C,2,FALSE)=0,"Fertigprodukte"),
IFERROR(IF(VLOOKUP(O1103,'[1]vakuumierte Fertigprodukte'!$E:$FI,2,FALSE)=0,"Vakuumierte Zipfel"),
IFERROR(IF(VLOOKUP(O1103,[1]Wurste!$B:$C,2,FALSE)=0,"Räucherwürste"),
IFERROR(IF(VLOOKUP(O1103,[1]Wurste!$E:$F,2,FALSE)=0,"URW/URGW Wurst"),
IFERROR(IF(VLOOKUP(O1103,[1]Wurste!$H:$I,2,FALSE)=0,"HF-Wurst Vegan"),
IFERROR(IF(VLOOKUP(O1103,[1]Wurste!$K:$L,2,FALSE)=0,"320er ohne Würste"),
IFERROR(IF(AND(OR(Abfalldokumentation!$A1103="BU3",Abfalldokumentation!$A1103="Verkauf"),Abfalldokumentation!$F1103="Schimmel",Abfalldokumentation!$G1103="keinen Abnehmer/kein Schälpersonal"),"Div. Zipfel, ES ohne Verwendung",VLOOKUP(Abfalldokumentation!$E1103,Produktgruppen!A:B,2,FALSE)),"-")))))))))))))))))))))))</f>
        <v>Fertigware</v>
      </c>
      <c r="E1103" s="76" t="str">
        <f>IFERROR(VLOOKUP(Abfalldokumentation!$O1103,Artikel!A:C,3,FALSE),Abfalldokumentation!$O1103)</f>
        <v>Walnusstorten</v>
      </c>
      <c r="F1103" s="76" t="str">
        <f>VLOOKUP(T1103,'Liste Gründe'!A:D,2,FALSE)</f>
        <v>Rest</v>
      </c>
      <c r="G1103" s="75" t="str">
        <f>IF(ISBLANK(V1103),VLOOKUP(Abfalldokumentation!$P1103,'Liste Gründe'!A:D,3,FALSE),V1103)</f>
        <v>Schmutz</v>
      </c>
      <c r="H1103" s="76" t="str">
        <f>IF(ISBLANK(Abfalldokumentation!$W1103),"-",Abfalldokumentation!$W1103)</f>
        <v>-</v>
      </c>
      <c r="I1103" s="76">
        <f t="shared" si="120"/>
        <v>41</v>
      </c>
      <c r="J1103" s="76" t="str">
        <f t="shared" si="121"/>
        <v>Produkte</v>
      </c>
      <c r="K1103" s="76" t="str">
        <f t="shared" si="122"/>
        <v>BUs</v>
      </c>
      <c r="L1103" s="76" t="str">
        <f t="shared" si="123"/>
        <v>Symptome</v>
      </c>
      <c r="M1103" s="76" t="str">
        <f>IFERROR(VLOOKUP(Abfalldokumentation!$O1103,Kennzahlen!S:V,3,FALSE)*Abfalldokumentation!$B1103,"0")</f>
        <v>0</v>
      </c>
      <c r="N1103" s="76" t="str">
        <f>IF(ISBLANK(Q1103),VLOOKUP(Abfalldokumentation!$O1103,'Linien - BU'!R:S,2,FALSE),Q1103)</f>
        <v>Abfüllung</v>
      </c>
      <c r="O1103" s="77" t="str">
        <f t="shared" si="124"/>
        <v>Walnusstorten</v>
      </c>
      <c r="P1103" s="77">
        <f t="shared" si="125"/>
        <v>42</v>
      </c>
      <c r="Q1103" s="45" t="s">
        <v>180</v>
      </c>
      <c r="R1103" s="46" t="s">
        <v>331</v>
      </c>
      <c r="S1103" s="46">
        <v>10</v>
      </c>
      <c r="T1103" s="46">
        <v>42</v>
      </c>
      <c r="U1103" s="47">
        <v>44483</v>
      </c>
      <c r="V1103" s="48"/>
      <c r="W1103" s="46"/>
      <c r="X1103" s="50" t="str">
        <f>IFERROR(VLOOKUP(Abfalldokumentation!$R1103,Artikel!A:C,3,FALSE),Abfalldokumentation!$R1103)</f>
        <v>Walnusstorten</v>
      </c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</row>
    <row r="1104" spans="1:40" ht="30" hidden="1" customHeight="1" x14ac:dyDescent="0.25">
      <c r="A1104" s="78" t="str">
        <f>VLOOKUP(N1104,'Linien - BU'!A:B,2,FALSE)</f>
        <v>BU1</v>
      </c>
      <c r="B1104" s="79">
        <f t="shared" si="119"/>
        <v>105</v>
      </c>
      <c r="C1104" s="80">
        <f>Abfalldokumentation!$U1104</f>
        <v>44484</v>
      </c>
      <c r="D1104" s="69" t="str">
        <f>IFERROR(IF(VLOOKUP(O1104,'[1]Rohware 230'!$B:$C,2,FALSE)=0,"Rohware"),
IFERROR(IF(VLOOKUP(O1104,[1]Sammelnr.!$B:$C,2,FALSE)=0,"Sammelnr. ungeschält ABS"),
IFERROR(IF(VLOOKUP(O1104,[1]Sammelnr.!$E:$F,2,FALSE)=0,"Sammelnr. ungeschält VS"),
IFERROR(IF(VLOOKUP(O1104,[1]Sammelnr.!$H:$I,2,FALSE)=0,"Sammelnr. geschält"),
IFERROR(IF(VLOOKUP(O1104,[1]Offen!$B:$C,2,FALSE)=0,"Offen ungeschält ABS"),
IFERROR(IF(VLOOKUP(O1104,[1]Offen!$E:$F,2,FALSE)=0,"Offen ungeschält VOS"),
IFERROR(IF(VLOOKUP(O1104,[1]Offen!$H:$I,2,FALSE)=0,"Offen geschält RW"),
IFERROR(IF(VLOOKUP(O1104,[1]Offen!$K:$L,2,FALSE)=0,"Offen vegan"),
IFERROR(IF(VLOOKUP(O1104,[1]Offen!$N:$O,2,FALSE)=0,"Offen Zipfel"),
IFERROR(IF(VLOOKUP(O1104,[1]Offen!$Q:$R,2,FALSE)=0,"Offen Endstücke"),
IFERROR(IF(VLOOKUP(O1104,[1]Vakuumiert!$B:$C,2,FALSE)=0,"Vakuumierter VOS ungeschält"),
IFERROR(IF(VLOOKUP(O1104,[1]Vakuumiert!$E:$F,2,FALSE)=0,"Vakuumierter ABS ungeschält"),
IFERROR(IF(VLOOKUP(O1104,[1]Vakuumiert!$H:$I,2,FALSE)=0,"Vakuumierter VOS geschält"),
IFERROR(IF(VLOOKUP(O1104,[1]Vakuumiert!$K:$L,2,FALSE)=0,"Vakuumierter VOS vegan"),
IFERROR(IF(VLOOKUP(O1104,[1]Vakuumiert!$N:$O,2,FALSE)=0,"Vakuumierter VOS Zipfel"),
IFERROR(IF(VLOOKUP(O1104,[1]Vakuumiert!$Q:$R,2,FALSE)=0,"Vakuumiert geschält"),
IFERROR(IF(VLOOKUP(O1104,'[1]vakuumierte Fertigprodukte'!$B:$C,2,FALSE)=0,"Fertigprodukte"),
IFERROR(IF(VLOOKUP(O1104,'[1]vakuumierte Fertigprodukte'!$E:$FI,2,FALSE)=0,"Vakuumierte Zipfel"),
IFERROR(IF(VLOOKUP(O1104,[1]Wurste!$B:$C,2,FALSE)=0,"Räucherwürste"),
IFERROR(IF(VLOOKUP(O1104,[1]Wurste!$E:$F,2,FALSE)=0,"URW/URGW Wurst"),
IFERROR(IF(VLOOKUP(O1104,[1]Wurste!$H:$I,2,FALSE)=0,"HF-Wurst Vegan"),
IFERROR(IF(VLOOKUP(O1104,[1]Wurste!$K:$L,2,FALSE)=0,"320er ohne Würste"),
IFERROR(IF(AND(OR(Abfalldokumentation!$A1104="BU3",Abfalldokumentation!$A1104="Verkauf"),Abfalldokumentation!$F1104="Schimmel",Abfalldokumentation!$G1104="keinen Abnehmer/kein Schälpersonal"),"Div. Zipfel, ES ohne Verwendung",VLOOKUP(Abfalldokumentation!$E1104,Produktgruppen!A:B,2,FALSE)),"-")))))))))))))))))))))))</f>
        <v>Rohware</v>
      </c>
      <c r="E1104" s="81" t="str">
        <f>IFERROR(VLOOKUP(Abfalldokumentation!$O1104,Artikel!A:C,3,FALSE),Abfalldokumentation!$O1104)</f>
        <v>Bergkäse 45% Fett i. Tr</v>
      </c>
      <c r="F1104" s="81" t="str">
        <f>VLOOKUP(T1104,'Liste Gründe'!A:D,2,FALSE)</f>
        <v>Schimmel</v>
      </c>
      <c r="G1104" s="80" t="str">
        <f>IF(ISBLANK(V1104),VLOOKUP(Abfalldokumentation!$P1104,'Liste Gründe'!A:D,3,FALSE),V1104)</f>
        <v>Schimmel</v>
      </c>
      <c r="H1104" s="81" t="str">
        <f>IF(ISBLANK(Abfalldokumentation!$W1104),"-",Abfalldokumentation!$W1104)</f>
        <v>-</v>
      </c>
      <c r="I1104" s="81">
        <f t="shared" si="120"/>
        <v>41</v>
      </c>
      <c r="J1104" s="81" t="str">
        <f t="shared" si="121"/>
        <v>Produkte</v>
      </c>
      <c r="K1104" s="81" t="str">
        <f t="shared" si="122"/>
        <v>BUs</v>
      </c>
      <c r="L1104" s="81" t="str">
        <f t="shared" si="123"/>
        <v>Symptome</v>
      </c>
      <c r="M1104" s="81" t="str">
        <f>IFERROR(VLOOKUP(Abfalldokumentation!$O1104,Kennzahlen!S:V,3,FALSE)*Abfalldokumentation!$B1104,"0")</f>
        <v>0</v>
      </c>
      <c r="N1104" s="81" t="str">
        <f>IF(ISBLANK(Q1104),VLOOKUP(Abfalldokumentation!$O1104,'Linien - BU'!R:S,2,FALSE),Q1104)</f>
        <v>RWV</v>
      </c>
      <c r="O1104" s="77">
        <f t="shared" si="124"/>
        <v>23000206</v>
      </c>
      <c r="P1104" s="77">
        <f t="shared" si="125"/>
        <v>12</v>
      </c>
      <c r="Q1104" s="39" t="s">
        <v>202</v>
      </c>
      <c r="R1104" s="40">
        <v>23000206</v>
      </c>
      <c r="S1104" s="40">
        <v>105</v>
      </c>
      <c r="T1104" s="40">
        <v>12</v>
      </c>
      <c r="U1104" s="41">
        <v>44484</v>
      </c>
      <c r="V1104" s="48"/>
      <c r="W1104" s="40"/>
      <c r="X1104" s="44" t="str">
        <f>IFERROR(VLOOKUP(Abfalldokumentation!$R1104,Artikel!A:C,3,FALSE),Abfalldokumentation!$R1104)</f>
        <v>Bergkäse 45% Fett i. Tr</v>
      </c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</row>
    <row r="1105" spans="1:40" ht="30" hidden="1" customHeight="1" x14ac:dyDescent="0.25">
      <c r="A1105" s="73" t="str">
        <f>VLOOKUP(N1105,'Linien - BU'!A:B,2,FALSE)</f>
        <v>BU2</v>
      </c>
      <c r="B1105" s="74">
        <f t="shared" si="119"/>
        <v>90</v>
      </c>
      <c r="C1105" s="75">
        <f>Abfalldokumentation!$U1105</f>
        <v>44484</v>
      </c>
      <c r="D1105" s="69" t="str">
        <f>IFERROR(IF(VLOOKUP(O1105,'[1]Rohware 230'!$B:$C,2,FALSE)=0,"Rohware"),
IFERROR(IF(VLOOKUP(O1105,[1]Sammelnr.!$B:$C,2,FALSE)=0,"Sammelnr. ungeschält ABS"),
IFERROR(IF(VLOOKUP(O1105,[1]Sammelnr.!$E:$F,2,FALSE)=0,"Sammelnr. ungeschält VS"),
IFERROR(IF(VLOOKUP(O1105,[1]Sammelnr.!$H:$I,2,FALSE)=0,"Sammelnr. geschält"),
IFERROR(IF(VLOOKUP(O1105,[1]Offen!$B:$C,2,FALSE)=0,"Offen ungeschält ABS"),
IFERROR(IF(VLOOKUP(O1105,[1]Offen!$E:$F,2,FALSE)=0,"Offen ungeschält VOS"),
IFERROR(IF(VLOOKUP(O1105,[1]Offen!$H:$I,2,FALSE)=0,"Offen geschält RW"),
IFERROR(IF(VLOOKUP(O1105,[1]Offen!$K:$L,2,FALSE)=0,"Offen vegan"),
IFERROR(IF(VLOOKUP(O1105,[1]Offen!$N:$O,2,FALSE)=0,"Offen Zipfel"),
IFERROR(IF(VLOOKUP(O1105,[1]Offen!$Q:$R,2,FALSE)=0,"Offen Endstücke"),
IFERROR(IF(VLOOKUP(O1105,[1]Vakuumiert!$B:$C,2,FALSE)=0,"Vakuumierter VOS ungeschält"),
IFERROR(IF(VLOOKUP(O1105,[1]Vakuumiert!$E:$F,2,FALSE)=0,"Vakuumierter ABS ungeschält"),
IFERROR(IF(VLOOKUP(O1105,[1]Vakuumiert!$H:$I,2,FALSE)=0,"Vakuumierter VOS geschält"),
IFERROR(IF(VLOOKUP(O1105,[1]Vakuumiert!$K:$L,2,FALSE)=0,"Vakuumierter VOS vegan"),
IFERROR(IF(VLOOKUP(O1105,[1]Vakuumiert!$N:$O,2,FALSE)=0,"Vakuumierter VOS Zipfel"),
IFERROR(IF(VLOOKUP(O1105,[1]Vakuumiert!$Q:$R,2,FALSE)=0,"Vakuumiert geschält"),
IFERROR(IF(VLOOKUP(O1105,'[1]vakuumierte Fertigprodukte'!$B:$C,2,FALSE)=0,"Fertigprodukte"),
IFERROR(IF(VLOOKUP(O1105,'[1]vakuumierte Fertigprodukte'!$E:$FI,2,FALSE)=0,"Vakuumierte Zipfel"),
IFERROR(IF(VLOOKUP(O1105,[1]Wurste!$B:$C,2,FALSE)=0,"Räucherwürste"),
IFERROR(IF(VLOOKUP(O1105,[1]Wurste!$E:$F,2,FALSE)=0,"URW/URGW Wurst"),
IFERROR(IF(VLOOKUP(O1105,[1]Wurste!$H:$I,2,FALSE)=0,"HF-Wurst Vegan"),
IFERROR(IF(VLOOKUP(O1105,[1]Wurste!$K:$L,2,FALSE)=0,"320er ohne Würste"),
IFERROR(IF(AND(OR(Abfalldokumentation!$A1105="BU3",Abfalldokumentation!$A1105="Verkauf"),Abfalldokumentation!$F1105="Schimmel",Abfalldokumentation!$G1105="keinen Abnehmer/kein Schälpersonal"),"Div. Zipfel, ES ohne Verwendung",VLOOKUP(Abfalldokumentation!$E1105,Produktgruppen!A:B,2,FALSE)),"-")))))))))))))))))))))))</f>
        <v>ABS</v>
      </c>
      <c r="E1105" s="76" t="str">
        <f>IFERROR(VLOOKUP(Abfalldokumentation!$O1105,Artikel!A:C,3,FALSE),Abfalldokumentation!$O1105)</f>
        <v>ABS Edamer 40% OGT</v>
      </c>
      <c r="F1105" s="76" t="str">
        <f>VLOOKUP(T1105,'Liste Gründe'!A:D,2,FALSE)</f>
        <v>Schimmel</v>
      </c>
      <c r="G1105" s="75" t="str">
        <f>IF(ISBLANK(V1105),VLOOKUP(Abfalldokumentation!$P1105,'Liste Gründe'!A:D,3,FALSE),V1105)</f>
        <v>Schimmel</v>
      </c>
      <c r="H1105" s="76" t="str">
        <f>IF(ISBLANK(Abfalldokumentation!$W1105),"-",Abfalldokumentation!$W1105)</f>
        <v>-</v>
      </c>
      <c r="I1105" s="76">
        <f t="shared" si="120"/>
        <v>41</v>
      </c>
      <c r="J1105" s="76" t="str">
        <f t="shared" si="121"/>
        <v>Produkte</v>
      </c>
      <c r="K1105" s="76" t="str">
        <f t="shared" si="122"/>
        <v>BUs</v>
      </c>
      <c r="L1105" s="76" t="str">
        <f t="shared" si="123"/>
        <v>Symptome</v>
      </c>
      <c r="M1105" s="76" t="str">
        <f>IFERROR(VLOOKUP(Abfalldokumentation!$O1105,Kennzahlen!S:V,3,FALSE)*Abfalldokumentation!$B1105,"0")</f>
        <v>0</v>
      </c>
      <c r="N1105" s="76" t="str">
        <f>IF(ISBLANK(Q1105),VLOOKUP(Abfalldokumentation!$O1105,'Linien - BU'!R:S,2,FALSE),Q1105)</f>
        <v>BU2</v>
      </c>
      <c r="O1105" s="77">
        <f t="shared" si="124"/>
        <v>29500817</v>
      </c>
      <c r="P1105" s="77">
        <f t="shared" si="125"/>
        <v>12</v>
      </c>
      <c r="Q1105" s="45" t="s">
        <v>7</v>
      </c>
      <c r="R1105" s="46">
        <v>29500817</v>
      </c>
      <c r="S1105" s="46">
        <v>90</v>
      </c>
      <c r="T1105" s="46">
        <v>12</v>
      </c>
      <c r="U1105" s="47">
        <v>44484</v>
      </c>
      <c r="V1105" s="48"/>
      <c r="W1105" s="46"/>
      <c r="X1105" s="50" t="str">
        <f>IFERROR(VLOOKUP(Abfalldokumentation!$R1105,Artikel!A:C,3,FALSE),Abfalldokumentation!$R1105)</f>
        <v>ABS Edamer 40% OGT</v>
      </c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</row>
    <row r="1106" spans="1:40" ht="30" hidden="1" customHeight="1" x14ac:dyDescent="0.25">
      <c r="A1106" s="78" t="str">
        <f>VLOOKUP(N1106,'Linien - BU'!A:B,2,FALSE)</f>
        <v>BU4</v>
      </c>
      <c r="B1106" s="79">
        <f t="shared" si="119"/>
        <v>8</v>
      </c>
      <c r="C1106" s="80">
        <f>Abfalldokumentation!$U1106</f>
        <v>44484</v>
      </c>
      <c r="D1106" s="69" t="str">
        <f>IFERROR(IF(VLOOKUP(O1106,'[1]Rohware 230'!$B:$C,2,FALSE)=0,"Rohware"),
IFERROR(IF(VLOOKUP(O1106,[1]Sammelnr.!$B:$C,2,FALSE)=0,"Sammelnr. ungeschält ABS"),
IFERROR(IF(VLOOKUP(O1106,[1]Sammelnr.!$E:$F,2,FALSE)=0,"Sammelnr. ungeschält VS"),
IFERROR(IF(VLOOKUP(O1106,[1]Sammelnr.!$H:$I,2,FALSE)=0,"Sammelnr. geschält"),
IFERROR(IF(VLOOKUP(O1106,[1]Offen!$B:$C,2,FALSE)=0,"Offen ungeschält ABS"),
IFERROR(IF(VLOOKUP(O1106,[1]Offen!$E:$F,2,FALSE)=0,"Offen ungeschält VOS"),
IFERROR(IF(VLOOKUP(O1106,[1]Offen!$H:$I,2,FALSE)=0,"Offen geschält RW"),
IFERROR(IF(VLOOKUP(O1106,[1]Offen!$K:$L,2,FALSE)=0,"Offen vegan"),
IFERROR(IF(VLOOKUP(O1106,[1]Offen!$N:$O,2,FALSE)=0,"Offen Zipfel"),
IFERROR(IF(VLOOKUP(O1106,[1]Offen!$Q:$R,2,FALSE)=0,"Offen Endstücke"),
IFERROR(IF(VLOOKUP(O1106,[1]Vakuumiert!$B:$C,2,FALSE)=0,"Vakuumierter VOS ungeschält"),
IFERROR(IF(VLOOKUP(O1106,[1]Vakuumiert!$E:$F,2,FALSE)=0,"Vakuumierter ABS ungeschält"),
IFERROR(IF(VLOOKUP(O1106,[1]Vakuumiert!$H:$I,2,FALSE)=0,"Vakuumierter VOS geschält"),
IFERROR(IF(VLOOKUP(O1106,[1]Vakuumiert!$K:$L,2,FALSE)=0,"Vakuumierter VOS vegan"),
IFERROR(IF(VLOOKUP(O1106,[1]Vakuumiert!$N:$O,2,FALSE)=0,"Vakuumierter VOS Zipfel"),
IFERROR(IF(VLOOKUP(O1106,[1]Vakuumiert!$Q:$R,2,FALSE)=0,"Vakuumiert geschält"),
IFERROR(IF(VLOOKUP(O1106,'[1]vakuumierte Fertigprodukte'!$B:$C,2,FALSE)=0,"Fertigprodukte"),
IFERROR(IF(VLOOKUP(O1106,'[1]vakuumierte Fertigprodukte'!$E:$FI,2,FALSE)=0,"Vakuumierte Zipfel"),
IFERROR(IF(VLOOKUP(O1106,[1]Wurste!$B:$C,2,FALSE)=0,"Räucherwürste"),
IFERROR(IF(VLOOKUP(O1106,[1]Wurste!$E:$F,2,FALSE)=0,"URW/URGW Wurst"),
IFERROR(IF(VLOOKUP(O1106,[1]Wurste!$H:$I,2,FALSE)=0,"HF-Wurst Vegan"),
IFERROR(IF(VLOOKUP(O1106,[1]Wurste!$K:$L,2,FALSE)=0,"320er ohne Würste"),
IFERROR(IF(AND(OR(Abfalldokumentation!$A1106="BU3",Abfalldokumentation!$A1106="Verkauf"),Abfalldokumentation!$F1106="Schimmel",Abfalldokumentation!$G1106="keinen Abnehmer/kein Schälpersonal"),"Div. Zipfel, ES ohne Verwendung",VLOOKUP(Abfalldokumentation!$E1106,Produktgruppen!A:B,2,FALSE)),"-")))))))))))))))))))))))</f>
        <v>ABS</v>
      </c>
      <c r="E1106" s="81" t="str">
        <f>IFERROR(VLOOKUP(Abfalldokumentation!$O1106,Artikel!A:C,3,FALSE),Abfalldokumentation!$O1106)</f>
        <v>ABS ZIEGE-GOU</v>
      </c>
      <c r="F1106" s="81" t="str">
        <f>VLOOKUP(T1106,'Liste Gründe'!A:D,2,FALSE)</f>
        <v>keinen Verwendungszweck</v>
      </c>
      <c r="G1106" s="80" t="str">
        <f>IF(ISBLANK(V1106),VLOOKUP(Abfalldokumentation!$P1106,'Liste Gründe'!A:D,3,FALSE),V1106)</f>
        <v>keinen Verwendungszweck</v>
      </c>
      <c r="H1106" s="81" t="str">
        <f>IF(ISBLANK(Abfalldokumentation!$W1106),"-",Abfalldokumentation!$W1106)</f>
        <v>-</v>
      </c>
      <c r="I1106" s="81">
        <f t="shared" si="120"/>
        <v>41</v>
      </c>
      <c r="J1106" s="81" t="str">
        <f t="shared" si="121"/>
        <v>Produkte</v>
      </c>
      <c r="K1106" s="81" t="str">
        <f t="shared" si="122"/>
        <v>BUs</v>
      </c>
      <c r="L1106" s="81" t="str">
        <f t="shared" si="123"/>
        <v>Symptome</v>
      </c>
      <c r="M1106" s="81">
        <f>IFERROR(VLOOKUP(Abfalldokumentation!$O1106,Kennzahlen!S:V,3,FALSE)*Abfalldokumentation!$B1106,"0")</f>
        <v>8</v>
      </c>
      <c r="N1106" s="81" t="str">
        <f>IF(ISBLANK(Q1106),VLOOKUP(Abfalldokumentation!$O1106,'Linien - BU'!R:S,2,FALSE),Q1106)</f>
        <v>Bu4</v>
      </c>
      <c r="O1106" s="77">
        <f t="shared" si="124"/>
        <v>29500887</v>
      </c>
      <c r="P1106" s="77">
        <f t="shared" si="125"/>
        <v>61</v>
      </c>
      <c r="Q1106" s="39" t="s">
        <v>247</v>
      </c>
      <c r="R1106" s="40">
        <v>29500887</v>
      </c>
      <c r="S1106" s="40">
        <v>8</v>
      </c>
      <c r="T1106" s="40">
        <v>61</v>
      </c>
      <c r="U1106" s="41">
        <v>44484</v>
      </c>
      <c r="V1106" s="42"/>
      <c r="W1106" s="40"/>
      <c r="X1106" s="44" t="str">
        <f>IFERROR(VLOOKUP(Abfalldokumentation!$R1106,Artikel!A:C,3,FALSE),Abfalldokumentation!$R1106)</f>
        <v>ABS ZIEGE-GOU</v>
      </c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</row>
    <row r="1107" spans="1:40" ht="30" hidden="1" customHeight="1" x14ac:dyDescent="0.25">
      <c r="A1107" s="73" t="str">
        <f>VLOOKUP(N1107,'Linien - BU'!A:B,2,FALSE)</f>
        <v>BU4</v>
      </c>
      <c r="B1107" s="74">
        <f t="shared" si="119"/>
        <v>53</v>
      </c>
      <c r="C1107" s="75">
        <f>Abfalldokumentation!$U1107</f>
        <v>44484</v>
      </c>
      <c r="D1107" s="69" t="str">
        <f>IFERROR(IF(VLOOKUP(O1107,'[1]Rohware 230'!$B:$C,2,FALSE)=0,"Rohware"),
IFERROR(IF(VLOOKUP(O1107,[1]Sammelnr.!$B:$C,2,FALSE)=0,"Sammelnr. ungeschält ABS"),
IFERROR(IF(VLOOKUP(O1107,[1]Sammelnr.!$E:$F,2,FALSE)=0,"Sammelnr. ungeschält VS"),
IFERROR(IF(VLOOKUP(O1107,[1]Sammelnr.!$H:$I,2,FALSE)=0,"Sammelnr. geschält"),
IFERROR(IF(VLOOKUP(O1107,[1]Offen!$B:$C,2,FALSE)=0,"Offen ungeschält ABS"),
IFERROR(IF(VLOOKUP(O1107,[1]Offen!$E:$F,2,FALSE)=0,"Offen ungeschält VOS"),
IFERROR(IF(VLOOKUP(O1107,[1]Offen!$H:$I,2,FALSE)=0,"Offen geschält RW"),
IFERROR(IF(VLOOKUP(O1107,[1]Offen!$K:$L,2,FALSE)=0,"Offen vegan"),
IFERROR(IF(VLOOKUP(O1107,[1]Offen!$N:$O,2,FALSE)=0,"Offen Zipfel"),
IFERROR(IF(VLOOKUP(O1107,[1]Offen!$Q:$R,2,FALSE)=0,"Offen Endstücke"),
IFERROR(IF(VLOOKUP(O1107,[1]Vakuumiert!$B:$C,2,FALSE)=0,"Vakuumierter VOS ungeschält"),
IFERROR(IF(VLOOKUP(O1107,[1]Vakuumiert!$E:$F,2,FALSE)=0,"Vakuumierter ABS ungeschält"),
IFERROR(IF(VLOOKUP(O1107,[1]Vakuumiert!$H:$I,2,FALSE)=0,"Vakuumierter VOS geschält"),
IFERROR(IF(VLOOKUP(O1107,[1]Vakuumiert!$K:$L,2,FALSE)=0,"Vakuumierter VOS vegan"),
IFERROR(IF(VLOOKUP(O1107,[1]Vakuumiert!$N:$O,2,FALSE)=0,"Vakuumierter VOS Zipfel"),
IFERROR(IF(VLOOKUP(O1107,[1]Vakuumiert!$Q:$R,2,FALSE)=0,"Vakuumiert geschält"),
IFERROR(IF(VLOOKUP(O1107,'[1]vakuumierte Fertigprodukte'!$B:$C,2,FALSE)=0,"Fertigprodukte"),
IFERROR(IF(VLOOKUP(O1107,'[1]vakuumierte Fertigprodukte'!$E:$FI,2,FALSE)=0,"Vakuumierte Zipfel"),
IFERROR(IF(VLOOKUP(O1107,[1]Wurste!$B:$C,2,FALSE)=0,"Räucherwürste"),
IFERROR(IF(VLOOKUP(O1107,[1]Wurste!$E:$F,2,FALSE)=0,"URW/URGW Wurst"),
IFERROR(IF(VLOOKUP(O1107,[1]Wurste!$H:$I,2,FALSE)=0,"HF-Wurst Vegan"),
IFERROR(IF(VLOOKUP(O1107,[1]Wurste!$K:$L,2,FALSE)=0,"320er ohne Würste"),
IFERROR(IF(AND(OR(Abfalldokumentation!$A1107="BU3",Abfalldokumentation!$A1107="Verkauf"),Abfalldokumentation!$F1107="Schimmel",Abfalldokumentation!$G1107="keinen Abnehmer/kein Schälpersonal"),"Div. Zipfel, ES ohne Verwendung",VLOOKUP(Abfalldokumentation!$E1107,Produktgruppen!A:B,2,FALSE)),"-")))))))))))))))))))))))</f>
        <v>ABS</v>
      </c>
      <c r="E1107" s="76" t="str">
        <f>IFERROR(VLOOKUP(Abfalldokumentation!$O1107,Artikel!A:C,3,FALSE),Abfalldokumentation!$O1107)</f>
        <v>ABS GRÜN-PESTO</v>
      </c>
      <c r="F1107" s="76" t="str">
        <f>VLOOKUP(T1107,'Liste Gründe'!A:D,2,FALSE)</f>
        <v>keinen Verwendungszweck</v>
      </c>
      <c r="G1107" s="75" t="str">
        <f>IF(ISBLANK(V1107),VLOOKUP(Abfalldokumentation!$P1107,'Liste Gründe'!A:D,3,FALSE),V1107)</f>
        <v>keinen Verwendungszweck</v>
      </c>
      <c r="H1107" s="76" t="str">
        <f>IF(ISBLANK(Abfalldokumentation!$W1107),"-",Abfalldokumentation!$W1107)</f>
        <v>-</v>
      </c>
      <c r="I1107" s="76">
        <f t="shared" si="120"/>
        <v>41</v>
      </c>
      <c r="J1107" s="76" t="str">
        <f t="shared" si="121"/>
        <v>Produkte</v>
      </c>
      <c r="K1107" s="76" t="str">
        <f t="shared" si="122"/>
        <v>BUs</v>
      </c>
      <c r="L1107" s="76" t="str">
        <f t="shared" si="123"/>
        <v>Symptome</v>
      </c>
      <c r="M1107" s="76">
        <f>IFERROR(VLOOKUP(Abfalldokumentation!$O1107,Kennzahlen!S:V,3,FALSE)*Abfalldokumentation!$B1107,"0")</f>
        <v>79.5</v>
      </c>
      <c r="N1107" s="76" t="str">
        <f>IF(ISBLANK(Q1107),VLOOKUP(Abfalldokumentation!$O1107,'Linien - BU'!R:S,2,FALSE),Q1107)</f>
        <v>BU4</v>
      </c>
      <c r="O1107" s="77">
        <f t="shared" si="124"/>
        <v>29500952</v>
      </c>
      <c r="P1107" s="77">
        <f t="shared" si="125"/>
        <v>61</v>
      </c>
      <c r="Q1107" s="45" t="s">
        <v>9</v>
      </c>
      <c r="R1107" s="46">
        <v>29500952</v>
      </c>
      <c r="S1107" s="46">
        <f>18+35</f>
        <v>53</v>
      </c>
      <c r="T1107" s="46">
        <v>61</v>
      </c>
      <c r="U1107" s="47">
        <v>44484</v>
      </c>
      <c r="V1107" s="48"/>
      <c r="W1107" s="46"/>
      <c r="X1107" s="50" t="str">
        <f>IFERROR(VLOOKUP(Abfalldokumentation!$R1107,Artikel!A:C,3,FALSE),Abfalldokumentation!$R1107)</f>
        <v>ABS GRÜN-PESTO</v>
      </c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</row>
    <row r="1108" spans="1:40" ht="30" hidden="1" customHeight="1" x14ac:dyDescent="0.25">
      <c r="A1108" s="78" t="str">
        <f>VLOOKUP(N1108,'Linien - BU'!A:B,2,FALSE)</f>
        <v>BU4</v>
      </c>
      <c r="B1108" s="79">
        <f t="shared" si="119"/>
        <v>1</v>
      </c>
      <c r="C1108" s="80">
        <f>Abfalldokumentation!$U1108</f>
        <v>44484</v>
      </c>
      <c r="D1108" s="69" t="str">
        <f>IFERROR(IF(VLOOKUP(O1108,'[1]Rohware 230'!$B:$C,2,FALSE)=0,"Rohware"),
IFERROR(IF(VLOOKUP(O1108,[1]Sammelnr.!$B:$C,2,FALSE)=0,"Sammelnr. ungeschält ABS"),
IFERROR(IF(VLOOKUP(O1108,[1]Sammelnr.!$E:$F,2,FALSE)=0,"Sammelnr. ungeschält VS"),
IFERROR(IF(VLOOKUP(O1108,[1]Sammelnr.!$H:$I,2,FALSE)=0,"Sammelnr. geschält"),
IFERROR(IF(VLOOKUP(O1108,[1]Offen!$B:$C,2,FALSE)=0,"Offen ungeschält ABS"),
IFERROR(IF(VLOOKUP(O1108,[1]Offen!$E:$F,2,FALSE)=0,"Offen ungeschält VOS"),
IFERROR(IF(VLOOKUP(O1108,[1]Offen!$H:$I,2,FALSE)=0,"Offen geschält RW"),
IFERROR(IF(VLOOKUP(O1108,[1]Offen!$K:$L,2,FALSE)=0,"Offen vegan"),
IFERROR(IF(VLOOKUP(O1108,[1]Offen!$N:$O,2,FALSE)=0,"Offen Zipfel"),
IFERROR(IF(VLOOKUP(O1108,[1]Offen!$Q:$R,2,FALSE)=0,"Offen Endstücke"),
IFERROR(IF(VLOOKUP(O1108,[1]Vakuumiert!$B:$C,2,FALSE)=0,"Vakuumierter VOS ungeschält"),
IFERROR(IF(VLOOKUP(O1108,[1]Vakuumiert!$E:$F,2,FALSE)=0,"Vakuumierter ABS ungeschält"),
IFERROR(IF(VLOOKUP(O1108,[1]Vakuumiert!$H:$I,2,FALSE)=0,"Vakuumierter VOS geschält"),
IFERROR(IF(VLOOKUP(O1108,[1]Vakuumiert!$K:$L,2,FALSE)=0,"Vakuumierter VOS vegan"),
IFERROR(IF(VLOOKUP(O1108,[1]Vakuumiert!$N:$O,2,FALSE)=0,"Vakuumierter VOS Zipfel"),
IFERROR(IF(VLOOKUP(O1108,[1]Vakuumiert!$Q:$R,2,FALSE)=0,"Vakuumiert geschält"),
IFERROR(IF(VLOOKUP(O1108,'[1]vakuumierte Fertigprodukte'!$B:$C,2,FALSE)=0,"Fertigprodukte"),
IFERROR(IF(VLOOKUP(O1108,'[1]vakuumierte Fertigprodukte'!$E:$FI,2,FALSE)=0,"Vakuumierte Zipfel"),
IFERROR(IF(VLOOKUP(O1108,[1]Wurste!$B:$C,2,FALSE)=0,"Räucherwürste"),
IFERROR(IF(VLOOKUP(O1108,[1]Wurste!$E:$F,2,FALSE)=0,"URW/URGW Wurst"),
IFERROR(IF(VLOOKUP(O1108,[1]Wurste!$H:$I,2,FALSE)=0,"HF-Wurst Vegan"),
IFERROR(IF(VLOOKUP(O1108,[1]Wurste!$K:$L,2,FALSE)=0,"320er ohne Würste"),
IFERROR(IF(AND(OR(Abfalldokumentation!$A1108="BU3",Abfalldokumentation!$A1108="Verkauf"),Abfalldokumentation!$F1108="Schimmel",Abfalldokumentation!$G1108="keinen Abnehmer/kein Schälpersonal"),"Div. Zipfel, ES ohne Verwendung",VLOOKUP(Abfalldokumentation!$E1108,Produktgruppen!A:B,2,FALSE)),"-")))))))))))))))))))))))</f>
        <v>ABS</v>
      </c>
      <c r="E1108" s="81" t="str">
        <f>IFERROR(VLOOKUP(Abfalldokumentation!$O1108,Artikel!A:C,3,FALSE),Abfalldokumentation!$O1108)</f>
        <v>ABS SAINT ANDRÉ</v>
      </c>
      <c r="F1108" s="81" t="str">
        <f>VLOOKUP(T1108,'Liste Gründe'!A:D,2,FALSE)</f>
        <v>keinen Verwendungszweck</v>
      </c>
      <c r="G1108" s="80" t="str">
        <f>IF(ISBLANK(V1108),VLOOKUP(Abfalldokumentation!$P1108,'Liste Gründe'!A:D,3,FALSE),V1108)</f>
        <v>keinen Verwendungszweck</v>
      </c>
      <c r="H1108" s="81" t="str">
        <f>IF(ISBLANK(Abfalldokumentation!$W1108),"-",Abfalldokumentation!$W1108)</f>
        <v>-</v>
      </c>
      <c r="I1108" s="81">
        <f t="shared" si="120"/>
        <v>41</v>
      </c>
      <c r="J1108" s="81" t="str">
        <f t="shared" si="121"/>
        <v>Produkte</v>
      </c>
      <c r="K1108" s="81" t="str">
        <f t="shared" si="122"/>
        <v>BUs</v>
      </c>
      <c r="L1108" s="81" t="str">
        <f t="shared" si="123"/>
        <v>Symptome</v>
      </c>
      <c r="M1108" s="81">
        <f>IFERROR(VLOOKUP(Abfalldokumentation!$O1108,Kennzahlen!S:V,3,FALSE)*Abfalldokumentation!$B1108,"0")</f>
        <v>1E-4</v>
      </c>
      <c r="N1108" s="81" t="str">
        <f>IF(ISBLANK(Q1108),VLOOKUP(Abfalldokumentation!$O1108,'Linien - BU'!R:S,2,FALSE),Q1108)</f>
        <v>BU4</v>
      </c>
      <c r="O1108" s="77">
        <f t="shared" si="124"/>
        <v>29501036</v>
      </c>
      <c r="P1108" s="77">
        <f t="shared" si="125"/>
        <v>61</v>
      </c>
      <c r="Q1108" s="39" t="s">
        <v>9</v>
      </c>
      <c r="R1108" s="40">
        <v>29501036</v>
      </c>
      <c r="S1108" s="40">
        <v>1</v>
      </c>
      <c r="T1108" s="40">
        <v>61</v>
      </c>
      <c r="U1108" s="41">
        <v>44484</v>
      </c>
      <c r="V1108" s="42"/>
      <c r="W1108" s="40"/>
      <c r="X1108" s="44" t="str">
        <f>IFERROR(VLOOKUP(Abfalldokumentation!$R1108,Artikel!A:C,3,FALSE),Abfalldokumentation!$R1108)</f>
        <v>ABS SAINT ANDRÉ</v>
      </c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</row>
    <row r="1109" spans="1:40" ht="30" hidden="1" customHeight="1" x14ac:dyDescent="0.25">
      <c r="A1109" s="73" t="str">
        <f>VLOOKUP(N1109,'Linien - BU'!A:B,2,FALSE)</f>
        <v>BU4</v>
      </c>
      <c r="B1109" s="74">
        <f t="shared" si="119"/>
        <v>112</v>
      </c>
      <c r="C1109" s="75">
        <f>Abfalldokumentation!$U1109</f>
        <v>44484</v>
      </c>
      <c r="D1109" s="69" t="str">
        <f>IFERROR(IF(VLOOKUP(O1109,'[1]Rohware 230'!$B:$C,2,FALSE)=0,"Rohware"),
IFERROR(IF(VLOOKUP(O1109,[1]Sammelnr.!$B:$C,2,FALSE)=0,"Sammelnr. ungeschält ABS"),
IFERROR(IF(VLOOKUP(O1109,[1]Sammelnr.!$E:$F,2,FALSE)=0,"Sammelnr. ungeschält VS"),
IFERROR(IF(VLOOKUP(O1109,[1]Sammelnr.!$H:$I,2,FALSE)=0,"Sammelnr. geschält"),
IFERROR(IF(VLOOKUP(O1109,[1]Offen!$B:$C,2,FALSE)=0,"Offen ungeschält ABS"),
IFERROR(IF(VLOOKUP(O1109,[1]Offen!$E:$F,2,FALSE)=0,"Offen ungeschält VOS"),
IFERROR(IF(VLOOKUP(O1109,[1]Offen!$H:$I,2,FALSE)=0,"Offen geschält RW"),
IFERROR(IF(VLOOKUP(O1109,[1]Offen!$K:$L,2,FALSE)=0,"Offen vegan"),
IFERROR(IF(VLOOKUP(O1109,[1]Offen!$N:$O,2,FALSE)=0,"Offen Zipfel"),
IFERROR(IF(VLOOKUP(O1109,[1]Offen!$Q:$R,2,FALSE)=0,"Offen Endstücke"),
IFERROR(IF(VLOOKUP(O1109,[1]Vakuumiert!$B:$C,2,FALSE)=0,"Vakuumierter VOS ungeschält"),
IFERROR(IF(VLOOKUP(O1109,[1]Vakuumiert!$E:$F,2,FALSE)=0,"Vakuumierter ABS ungeschält"),
IFERROR(IF(VLOOKUP(O1109,[1]Vakuumiert!$H:$I,2,FALSE)=0,"Vakuumierter VOS geschält"),
IFERROR(IF(VLOOKUP(O1109,[1]Vakuumiert!$K:$L,2,FALSE)=0,"Vakuumierter VOS vegan"),
IFERROR(IF(VLOOKUP(O1109,[1]Vakuumiert!$N:$O,2,FALSE)=0,"Vakuumierter VOS Zipfel"),
IFERROR(IF(VLOOKUP(O1109,[1]Vakuumiert!$Q:$R,2,FALSE)=0,"Vakuumiert geschält"),
IFERROR(IF(VLOOKUP(O1109,'[1]vakuumierte Fertigprodukte'!$B:$C,2,FALSE)=0,"Fertigprodukte"),
IFERROR(IF(VLOOKUP(O1109,'[1]vakuumierte Fertigprodukte'!$E:$FI,2,FALSE)=0,"Vakuumierte Zipfel"),
IFERROR(IF(VLOOKUP(O1109,[1]Wurste!$B:$C,2,FALSE)=0,"Räucherwürste"),
IFERROR(IF(VLOOKUP(O1109,[1]Wurste!$E:$F,2,FALSE)=0,"URW/URGW Wurst"),
IFERROR(IF(VLOOKUP(O1109,[1]Wurste!$H:$I,2,FALSE)=0,"HF-Wurst Vegan"),
IFERROR(IF(VLOOKUP(O1109,[1]Wurste!$K:$L,2,FALSE)=0,"320er ohne Würste"),
IFERROR(IF(AND(OR(Abfalldokumentation!$A1109="BU3",Abfalldokumentation!$A1109="Verkauf"),Abfalldokumentation!$F1109="Schimmel",Abfalldokumentation!$G1109="keinen Abnehmer/kein Schälpersonal"),"Div. Zipfel, ES ohne Verwendung",VLOOKUP(Abfalldokumentation!$E1109,Produktgruppen!A:B,2,FALSE)),"-")))))))))))))))))))))))</f>
        <v>ABS</v>
      </c>
      <c r="E1109" s="76" t="str">
        <f>IFERROR(VLOOKUP(Abfalldokumentation!$O1109,Artikel!A:C,3,FALSE),Abfalldokumentation!$O1109)</f>
        <v>ABS OLD-AMSTERDAM</v>
      </c>
      <c r="F1109" s="76" t="str">
        <f>VLOOKUP(T1109,'Liste Gründe'!A:D,2,FALSE)</f>
        <v>keinen Verwendungszweck</v>
      </c>
      <c r="G1109" s="75" t="str">
        <f>IF(ISBLANK(V1109),VLOOKUP(Abfalldokumentation!$P1109,'Liste Gründe'!A:D,3,FALSE),V1109)</f>
        <v>keinen Verwendungszweck</v>
      </c>
      <c r="H1109" s="76" t="str">
        <f>IF(ISBLANK(Abfalldokumentation!$W1109),"-",Abfalldokumentation!$W1109)</f>
        <v>-</v>
      </c>
      <c r="I1109" s="76">
        <f t="shared" si="120"/>
        <v>41</v>
      </c>
      <c r="J1109" s="76" t="str">
        <f t="shared" si="121"/>
        <v>Produkte</v>
      </c>
      <c r="K1109" s="76" t="str">
        <f t="shared" si="122"/>
        <v>BUs</v>
      </c>
      <c r="L1109" s="76" t="str">
        <f t="shared" si="123"/>
        <v>Symptome</v>
      </c>
      <c r="M1109" s="76">
        <f>IFERROR(VLOOKUP(Abfalldokumentation!$O1109,Kennzahlen!S:V,3,FALSE)*Abfalldokumentation!$B1109,"0")</f>
        <v>1.12E-2</v>
      </c>
      <c r="N1109" s="76" t="str">
        <f>IF(ISBLANK(Q1109),VLOOKUP(Abfalldokumentation!$O1109,'Linien - BU'!R:S,2,FALSE),Q1109)</f>
        <v>BU4</v>
      </c>
      <c r="O1109" s="77">
        <f t="shared" si="124"/>
        <v>29501039</v>
      </c>
      <c r="P1109" s="77">
        <f t="shared" si="125"/>
        <v>61</v>
      </c>
      <c r="Q1109" s="45" t="s">
        <v>9</v>
      </c>
      <c r="R1109" s="46">
        <v>29501039</v>
      </c>
      <c r="S1109" s="46">
        <v>112</v>
      </c>
      <c r="T1109" s="46">
        <v>61</v>
      </c>
      <c r="U1109" s="47">
        <v>44484</v>
      </c>
      <c r="V1109" s="48"/>
      <c r="W1109" s="46"/>
      <c r="X1109" s="50" t="str">
        <f>IFERROR(VLOOKUP(Abfalldokumentation!$R1109,Artikel!A:C,3,FALSE),Abfalldokumentation!$R1109)</f>
        <v>ABS OLD-AMSTERDAM</v>
      </c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</row>
    <row r="1110" spans="1:40" ht="30" hidden="1" customHeight="1" x14ac:dyDescent="0.25">
      <c r="A1110" s="78" t="str">
        <f>VLOOKUP(N1110,'Linien - BU'!A:B,2,FALSE)</f>
        <v>BU4</v>
      </c>
      <c r="B1110" s="79">
        <f t="shared" si="119"/>
        <v>71</v>
      </c>
      <c r="C1110" s="80">
        <f>Abfalldokumentation!$U1110</f>
        <v>44484</v>
      </c>
      <c r="D1110" s="69" t="str">
        <f>IFERROR(IF(VLOOKUP(O1110,'[1]Rohware 230'!$B:$C,2,FALSE)=0,"Rohware"),
IFERROR(IF(VLOOKUP(O1110,[1]Sammelnr.!$B:$C,2,FALSE)=0,"Sammelnr. ungeschält ABS"),
IFERROR(IF(VLOOKUP(O1110,[1]Sammelnr.!$E:$F,2,FALSE)=0,"Sammelnr. ungeschält VS"),
IFERROR(IF(VLOOKUP(O1110,[1]Sammelnr.!$H:$I,2,FALSE)=0,"Sammelnr. geschält"),
IFERROR(IF(VLOOKUP(O1110,[1]Offen!$B:$C,2,FALSE)=0,"Offen ungeschält ABS"),
IFERROR(IF(VLOOKUP(O1110,[1]Offen!$E:$F,2,FALSE)=0,"Offen ungeschält VOS"),
IFERROR(IF(VLOOKUP(O1110,[1]Offen!$H:$I,2,FALSE)=0,"Offen geschält RW"),
IFERROR(IF(VLOOKUP(O1110,[1]Offen!$K:$L,2,FALSE)=0,"Offen vegan"),
IFERROR(IF(VLOOKUP(O1110,[1]Offen!$N:$O,2,FALSE)=0,"Offen Zipfel"),
IFERROR(IF(VLOOKUP(O1110,[1]Offen!$Q:$R,2,FALSE)=0,"Offen Endstücke"),
IFERROR(IF(VLOOKUP(O1110,[1]Vakuumiert!$B:$C,2,FALSE)=0,"Vakuumierter VOS ungeschält"),
IFERROR(IF(VLOOKUP(O1110,[1]Vakuumiert!$E:$F,2,FALSE)=0,"Vakuumierter ABS ungeschält"),
IFERROR(IF(VLOOKUP(O1110,[1]Vakuumiert!$H:$I,2,FALSE)=0,"Vakuumierter VOS geschält"),
IFERROR(IF(VLOOKUP(O1110,[1]Vakuumiert!$K:$L,2,FALSE)=0,"Vakuumierter VOS vegan"),
IFERROR(IF(VLOOKUP(O1110,[1]Vakuumiert!$N:$O,2,FALSE)=0,"Vakuumierter VOS Zipfel"),
IFERROR(IF(VLOOKUP(O1110,[1]Vakuumiert!$Q:$R,2,FALSE)=0,"Vakuumiert geschält"),
IFERROR(IF(VLOOKUP(O1110,'[1]vakuumierte Fertigprodukte'!$B:$C,2,FALSE)=0,"Fertigprodukte"),
IFERROR(IF(VLOOKUP(O1110,'[1]vakuumierte Fertigprodukte'!$E:$FI,2,FALSE)=0,"Vakuumierte Zipfel"),
IFERROR(IF(VLOOKUP(O1110,[1]Wurste!$B:$C,2,FALSE)=0,"Räucherwürste"),
IFERROR(IF(VLOOKUP(O1110,[1]Wurste!$E:$F,2,FALSE)=0,"URW/URGW Wurst"),
IFERROR(IF(VLOOKUP(O1110,[1]Wurste!$H:$I,2,FALSE)=0,"HF-Wurst Vegan"),
IFERROR(IF(VLOOKUP(O1110,[1]Wurste!$K:$L,2,FALSE)=0,"320er ohne Würste"),
IFERROR(IF(AND(OR(Abfalldokumentation!$A1110="BU3",Abfalldokumentation!$A1110="Verkauf"),Abfalldokumentation!$F1110="Schimmel",Abfalldokumentation!$G1110="keinen Abnehmer/kein Schälpersonal"),"Div. Zipfel, ES ohne Verwendung",VLOOKUP(Abfalldokumentation!$E1110,Produktgruppen!A:B,2,FALSE)),"-")))))))))))))))))))))))</f>
        <v>ABS</v>
      </c>
      <c r="E1110" s="81" t="str">
        <f>IFERROR(VLOOKUP(Abfalldokumentation!$O1110,Artikel!A:C,3,FALSE),Abfalldokumentation!$O1110)</f>
        <v>ABS Simmentaler</v>
      </c>
      <c r="F1110" s="81" t="str">
        <f>VLOOKUP(T1110,'Liste Gründe'!A:D,2,FALSE)</f>
        <v>keinen Verwendungszweck</v>
      </c>
      <c r="G1110" s="80" t="str">
        <f>IF(ISBLANK(V1110),VLOOKUP(Abfalldokumentation!$P1110,'Liste Gründe'!A:D,3,FALSE),V1110)</f>
        <v>keinen Verwendungszweck</v>
      </c>
      <c r="H1110" s="81" t="str">
        <f>IF(ISBLANK(Abfalldokumentation!$W1110),"-",Abfalldokumentation!$W1110)</f>
        <v>-</v>
      </c>
      <c r="I1110" s="81">
        <f t="shared" si="120"/>
        <v>41</v>
      </c>
      <c r="J1110" s="81" t="str">
        <f t="shared" si="121"/>
        <v>Produkte</v>
      </c>
      <c r="K1110" s="81" t="str">
        <f t="shared" si="122"/>
        <v>BUs</v>
      </c>
      <c r="L1110" s="81" t="str">
        <f t="shared" si="123"/>
        <v>Symptome</v>
      </c>
      <c r="M1110" s="81">
        <f>IFERROR(VLOOKUP(Abfalldokumentation!$O1110,Kennzahlen!S:V,3,FALSE)*Abfalldokumentation!$B1110,"0")</f>
        <v>0.71</v>
      </c>
      <c r="N1110" s="81" t="str">
        <f>IF(ISBLANK(Q1110),VLOOKUP(Abfalldokumentation!$O1110,'Linien - BU'!R:S,2,FALSE),Q1110)</f>
        <v>BU4</v>
      </c>
      <c r="O1110" s="77">
        <f t="shared" si="124"/>
        <v>29501099</v>
      </c>
      <c r="P1110" s="77">
        <f t="shared" si="125"/>
        <v>61</v>
      </c>
      <c r="Q1110" s="39" t="s">
        <v>9</v>
      </c>
      <c r="R1110" s="40">
        <v>29501099</v>
      </c>
      <c r="S1110" s="40">
        <v>71</v>
      </c>
      <c r="T1110" s="40">
        <v>61</v>
      </c>
      <c r="U1110" s="41">
        <v>44484</v>
      </c>
      <c r="V1110" s="42"/>
      <c r="W1110" s="40"/>
      <c r="X1110" s="44" t="str">
        <f>IFERROR(VLOOKUP(Abfalldokumentation!$R1110,Artikel!A:C,3,FALSE),Abfalldokumentation!$R1110)</f>
        <v>ABS Simmentaler</v>
      </c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</row>
    <row r="1111" spans="1:40" ht="30" hidden="1" customHeight="1" x14ac:dyDescent="0.25">
      <c r="A1111" s="73" t="str">
        <f>VLOOKUP(N1111,'Linien - BU'!A:B,2,FALSE)</f>
        <v>BU1</v>
      </c>
      <c r="B1111" s="74">
        <f t="shared" si="119"/>
        <v>39</v>
      </c>
      <c r="C1111" s="75">
        <f>Abfalldokumentation!$U1111</f>
        <v>44484</v>
      </c>
      <c r="D1111" s="69" t="str">
        <f>IFERROR(IF(VLOOKUP(O1111,'[1]Rohware 230'!$B:$C,2,FALSE)=0,"Rohware"),
IFERROR(IF(VLOOKUP(O1111,[1]Sammelnr.!$B:$C,2,FALSE)=0,"Sammelnr. ungeschält ABS"),
IFERROR(IF(VLOOKUP(O1111,[1]Sammelnr.!$E:$F,2,FALSE)=0,"Sammelnr. ungeschält VS"),
IFERROR(IF(VLOOKUP(O1111,[1]Sammelnr.!$H:$I,2,FALSE)=0,"Sammelnr. geschält"),
IFERROR(IF(VLOOKUP(O1111,[1]Offen!$B:$C,2,FALSE)=0,"Offen ungeschält ABS"),
IFERROR(IF(VLOOKUP(O1111,[1]Offen!$E:$F,2,FALSE)=0,"Offen ungeschält VOS"),
IFERROR(IF(VLOOKUP(O1111,[1]Offen!$H:$I,2,FALSE)=0,"Offen geschält RW"),
IFERROR(IF(VLOOKUP(O1111,[1]Offen!$K:$L,2,FALSE)=0,"Offen vegan"),
IFERROR(IF(VLOOKUP(O1111,[1]Offen!$N:$O,2,FALSE)=0,"Offen Zipfel"),
IFERROR(IF(VLOOKUP(O1111,[1]Offen!$Q:$R,2,FALSE)=0,"Offen Endstücke"),
IFERROR(IF(VLOOKUP(O1111,[1]Vakuumiert!$B:$C,2,FALSE)=0,"Vakuumierter VOS ungeschält"),
IFERROR(IF(VLOOKUP(O1111,[1]Vakuumiert!$E:$F,2,FALSE)=0,"Vakuumierter ABS ungeschält"),
IFERROR(IF(VLOOKUP(O1111,[1]Vakuumiert!$H:$I,2,FALSE)=0,"Vakuumierter VOS geschält"),
IFERROR(IF(VLOOKUP(O1111,[1]Vakuumiert!$K:$L,2,FALSE)=0,"Vakuumierter VOS vegan"),
IFERROR(IF(VLOOKUP(O1111,[1]Vakuumiert!$N:$O,2,FALSE)=0,"Vakuumierter VOS Zipfel"),
IFERROR(IF(VLOOKUP(O1111,[1]Vakuumiert!$Q:$R,2,FALSE)=0,"Vakuumiert geschält"),
IFERROR(IF(VLOOKUP(O1111,'[1]vakuumierte Fertigprodukte'!$B:$C,2,FALSE)=0,"Fertigprodukte"),
IFERROR(IF(VLOOKUP(O1111,'[1]vakuumierte Fertigprodukte'!$E:$FI,2,FALSE)=0,"Vakuumierte Zipfel"),
IFERROR(IF(VLOOKUP(O1111,[1]Wurste!$B:$C,2,FALSE)=0,"Räucherwürste"),
IFERROR(IF(VLOOKUP(O1111,[1]Wurste!$E:$F,2,FALSE)=0,"URW/URGW Wurst"),
IFERROR(IF(VLOOKUP(O1111,[1]Wurste!$H:$I,2,FALSE)=0,"HF-Wurst Vegan"),
IFERROR(IF(VLOOKUP(O1111,[1]Wurste!$K:$L,2,FALSE)=0,"320er ohne Würste"),
IFERROR(IF(AND(OR(Abfalldokumentation!$A1111="BU3",Abfalldokumentation!$A1111="Verkauf"),Abfalldokumentation!$F1111="Schimmel",Abfalldokumentation!$G1111="keinen Abnehmer/kein Schälpersonal"),"Div. Zipfel, ES ohne Verwendung",VLOOKUP(Abfalldokumentation!$E1111,Produktgruppen!A:B,2,FALSE)),"-")))))))))))))))))))))))</f>
        <v>-</v>
      </c>
      <c r="E1111" s="76" t="str">
        <f>IFERROR(VLOOKUP(Abfalldokumentation!$O1111,Artikel!A:C,3,FALSE),Abfalldokumentation!$O1111)</f>
        <v>RW SCHI 10,0KG AN</v>
      </c>
      <c r="F1111" s="76" t="str">
        <f>VLOOKUP(T1111,'Liste Gründe'!A:D,2,FALSE)</f>
        <v>Linienbezogen</v>
      </c>
      <c r="G1111" s="75" t="str">
        <f>IF(ISBLANK(V1111),VLOOKUP(Abfalldokumentation!$P1111,'Liste Gründe'!A:D,3,FALSE),V1111)</f>
        <v>aus Hand gerutscht</v>
      </c>
      <c r="H1111" s="76" t="str">
        <f>IF(ISBLANK(Abfalldokumentation!$W1111),"-",Abfalldokumentation!$W1111)</f>
        <v>-</v>
      </c>
      <c r="I1111" s="76">
        <f t="shared" si="120"/>
        <v>41</v>
      </c>
      <c r="J1111" s="76" t="str">
        <f t="shared" si="121"/>
        <v>Produkte</v>
      </c>
      <c r="K1111" s="76" t="str">
        <f t="shared" si="122"/>
        <v>BUs</v>
      </c>
      <c r="L1111" s="76" t="str">
        <f t="shared" si="123"/>
        <v>Symptome</v>
      </c>
      <c r="M1111" s="76" t="str">
        <f>IFERROR(VLOOKUP(Abfalldokumentation!$O1111,Kennzahlen!S:V,3,FALSE)*Abfalldokumentation!$B1111,"0")</f>
        <v>0</v>
      </c>
      <c r="N1111" s="76">
        <f>IF(ISBLANK(Q1111),VLOOKUP(Abfalldokumentation!$O1111,'Linien - BU'!R:S,2,FALSE),Q1111)</f>
        <v>3020</v>
      </c>
      <c r="O1111" s="77">
        <f t="shared" si="124"/>
        <v>32000068</v>
      </c>
      <c r="P1111" s="77">
        <f t="shared" si="125"/>
        <v>32</v>
      </c>
      <c r="Q1111" s="45">
        <v>3020</v>
      </c>
      <c r="R1111" s="46">
        <v>32000068</v>
      </c>
      <c r="S1111" s="46">
        <v>39</v>
      </c>
      <c r="T1111" s="46">
        <v>32</v>
      </c>
      <c r="U1111" s="47">
        <v>44484</v>
      </c>
      <c r="V1111" s="48"/>
      <c r="W1111" s="46"/>
      <c r="X1111" s="50" t="str">
        <f>IFERROR(VLOOKUP(Abfalldokumentation!$R1111,Artikel!A:C,3,FALSE),Abfalldokumentation!$R1111)</f>
        <v>RW SCHI 10,0KG AN</v>
      </c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</row>
    <row r="1112" spans="1:40" ht="30" hidden="1" customHeight="1" x14ac:dyDescent="0.25">
      <c r="A1112" s="78" t="str">
        <f>VLOOKUP(N1112,'Linien - BU'!A:B,2,FALSE)</f>
        <v>BU1</v>
      </c>
      <c r="B1112" s="79">
        <f t="shared" si="119"/>
        <v>164</v>
      </c>
      <c r="C1112" s="80">
        <f>Abfalldokumentation!$U1112</f>
        <v>44484</v>
      </c>
      <c r="D1112" s="69" t="str">
        <f>IFERROR(IF(VLOOKUP(O1112,'[1]Rohware 230'!$B:$C,2,FALSE)=0,"Rohware"),
IFERROR(IF(VLOOKUP(O1112,[1]Sammelnr.!$B:$C,2,FALSE)=0,"Sammelnr. ungeschält ABS"),
IFERROR(IF(VLOOKUP(O1112,[1]Sammelnr.!$E:$F,2,FALSE)=0,"Sammelnr. ungeschält VS"),
IFERROR(IF(VLOOKUP(O1112,[1]Sammelnr.!$H:$I,2,FALSE)=0,"Sammelnr. geschält"),
IFERROR(IF(VLOOKUP(O1112,[1]Offen!$B:$C,2,FALSE)=0,"Offen ungeschält ABS"),
IFERROR(IF(VLOOKUP(O1112,[1]Offen!$E:$F,2,FALSE)=0,"Offen ungeschält VOS"),
IFERROR(IF(VLOOKUP(O1112,[1]Offen!$H:$I,2,FALSE)=0,"Offen geschält RW"),
IFERROR(IF(VLOOKUP(O1112,[1]Offen!$K:$L,2,FALSE)=0,"Offen vegan"),
IFERROR(IF(VLOOKUP(O1112,[1]Offen!$N:$O,2,FALSE)=0,"Offen Zipfel"),
IFERROR(IF(VLOOKUP(O1112,[1]Offen!$Q:$R,2,FALSE)=0,"Offen Endstücke"),
IFERROR(IF(VLOOKUP(O1112,[1]Vakuumiert!$B:$C,2,FALSE)=0,"Vakuumierter VOS ungeschält"),
IFERROR(IF(VLOOKUP(O1112,[1]Vakuumiert!$E:$F,2,FALSE)=0,"Vakuumierter ABS ungeschält"),
IFERROR(IF(VLOOKUP(O1112,[1]Vakuumiert!$H:$I,2,FALSE)=0,"Vakuumierter VOS geschält"),
IFERROR(IF(VLOOKUP(O1112,[1]Vakuumiert!$K:$L,2,FALSE)=0,"Vakuumierter VOS vegan"),
IFERROR(IF(VLOOKUP(O1112,[1]Vakuumiert!$N:$O,2,FALSE)=0,"Vakuumierter VOS Zipfel"),
IFERROR(IF(VLOOKUP(O1112,[1]Vakuumiert!$Q:$R,2,FALSE)=0,"Vakuumiert geschält"),
IFERROR(IF(VLOOKUP(O1112,'[1]vakuumierte Fertigprodukte'!$B:$C,2,FALSE)=0,"Fertigprodukte"),
IFERROR(IF(VLOOKUP(O1112,'[1]vakuumierte Fertigprodukte'!$E:$FI,2,FALSE)=0,"Vakuumierte Zipfel"),
IFERROR(IF(VLOOKUP(O1112,[1]Wurste!$B:$C,2,FALSE)=0,"Räucherwürste"),
IFERROR(IF(VLOOKUP(O1112,[1]Wurste!$E:$F,2,FALSE)=0,"URW/URGW Wurst"),
IFERROR(IF(VLOOKUP(O1112,[1]Wurste!$H:$I,2,FALSE)=0,"HF-Wurst Vegan"),
IFERROR(IF(VLOOKUP(O1112,[1]Wurste!$K:$L,2,FALSE)=0,"320er ohne Würste"),
IFERROR(IF(AND(OR(Abfalldokumentation!$A1112="BU3",Abfalldokumentation!$A1112="Verkauf"),Abfalldokumentation!$F1112="Schimmel",Abfalldokumentation!$G1112="keinen Abnehmer/kein Schälpersonal"),"Div. Zipfel, ES ohne Verwendung",VLOOKUP(Abfalldokumentation!$E1112,Produktgruppen!A:B,2,FALSE)),"-")))))))))))))))))))))))</f>
        <v>ABS</v>
      </c>
      <c r="E1112" s="81" t="str">
        <f>IFERROR(VLOOKUP(Abfalldokumentation!$O1112,Artikel!A:C,3,FALSE),Abfalldokumentation!$O1112)</f>
        <v>ABS ALL-EMM-VAKU</v>
      </c>
      <c r="F1112" s="81" t="str">
        <f>VLOOKUP(T1112,'Liste Gründe'!A:D,2,FALSE)</f>
        <v>Schimmel</v>
      </c>
      <c r="G1112" s="80" t="str">
        <f>IF(ISBLANK(V1112),VLOOKUP(Abfalldokumentation!$P1112,'Liste Gründe'!A:D,3,FALSE),V1112)</f>
        <v>keine Verarbeitung</v>
      </c>
      <c r="H1112" s="81" t="str">
        <f>IF(ISBLANK(Abfalldokumentation!$W1112),"-",Abfalldokumentation!$W1112)</f>
        <v>-</v>
      </c>
      <c r="I1112" s="81">
        <f t="shared" si="120"/>
        <v>41</v>
      </c>
      <c r="J1112" s="81" t="str">
        <f t="shared" si="121"/>
        <v>Produkte</v>
      </c>
      <c r="K1112" s="81" t="str">
        <f t="shared" si="122"/>
        <v>BUs</v>
      </c>
      <c r="L1112" s="81" t="str">
        <f t="shared" si="123"/>
        <v>Symptome</v>
      </c>
      <c r="M1112" s="81">
        <f>IFERROR(VLOOKUP(Abfalldokumentation!$O1112,Kennzahlen!S:V,3,FALSE)*Abfalldokumentation!$B1112,"0")</f>
        <v>412.29599999999999</v>
      </c>
      <c r="N1112" s="81" t="str">
        <f>IF(ISBLANK(Q1112),VLOOKUP(Abfalldokumentation!$O1112,'Linien - BU'!R:S,2,FALSE),Q1112)</f>
        <v>RWV</v>
      </c>
      <c r="O1112" s="77">
        <f t="shared" si="124"/>
        <v>49500190</v>
      </c>
      <c r="P1112" s="77">
        <f t="shared" si="125"/>
        <v>12</v>
      </c>
      <c r="Q1112" s="39" t="s">
        <v>202</v>
      </c>
      <c r="R1112" s="40">
        <v>49500190</v>
      </c>
      <c r="S1112" s="40">
        <v>164</v>
      </c>
      <c r="T1112" s="40">
        <v>12</v>
      </c>
      <c r="U1112" s="41">
        <v>44484</v>
      </c>
      <c r="V1112" s="61" t="s">
        <v>22</v>
      </c>
      <c r="W1112" s="40"/>
      <c r="X1112" s="44" t="str">
        <f>IFERROR(VLOOKUP(Abfalldokumentation!$R1112,Artikel!A:C,3,FALSE),Abfalldokumentation!$R1112)</f>
        <v>ABS ALL-EMM-VAKU</v>
      </c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</row>
    <row r="1113" spans="1:40" ht="30" hidden="1" customHeight="1" x14ac:dyDescent="0.25">
      <c r="A1113" s="73" t="str">
        <f>VLOOKUP(N1113,'Linien - BU'!A:B,2,FALSE)</f>
        <v>BU3</v>
      </c>
      <c r="B1113" s="74">
        <f t="shared" si="119"/>
        <v>59</v>
      </c>
      <c r="C1113" s="75">
        <f>Abfalldokumentation!$U1113</f>
        <v>44484</v>
      </c>
      <c r="D1113" s="69" t="str">
        <f>IFERROR(IF(VLOOKUP(O1113,'[1]Rohware 230'!$B:$C,2,FALSE)=0,"Rohware"),
IFERROR(IF(VLOOKUP(O1113,[1]Sammelnr.!$B:$C,2,FALSE)=0,"Sammelnr. ungeschält ABS"),
IFERROR(IF(VLOOKUP(O1113,[1]Sammelnr.!$E:$F,2,FALSE)=0,"Sammelnr. ungeschält VS"),
IFERROR(IF(VLOOKUP(O1113,[1]Sammelnr.!$H:$I,2,FALSE)=0,"Sammelnr. geschält"),
IFERROR(IF(VLOOKUP(O1113,[1]Offen!$B:$C,2,FALSE)=0,"Offen ungeschält ABS"),
IFERROR(IF(VLOOKUP(O1113,[1]Offen!$E:$F,2,FALSE)=0,"Offen ungeschält VOS"),
IFERROR(IF(VLOOKUP(O1113,[1]Offen!$H:$I,2,FALSE)=0,"Offen geschält RW"),
IFERROR(IF(VLOOKUP(O1113,[1]Offen!$K:$L,2,FALSE)=0,"Offen vegan"),
IFERROR(IF(VLOOKUP(O1113,[1]Offen!$N:$O,2,FALSE)=0,"Offen Zipfel"),
IFERROR(IF(VLOOKUP(O1113,[1]Offen!$Q:$R,2,FALSE)=0,"Offen Endstücke"),
IFERROR(IF(VLOOKUP(O1113,[1]Vakuumiert!$B:$C,2,FALSE)=0,"Vakuumierter VOS ungeschält"),
IFERROR(IF(VLOOKUP(O1113,[1]Vakuumiert!$E:$F,2,FALSE)=0,"Vakuumierter ABS ungeschält"),
IFERROR(IF(VLOOKUP(O1113,[1]Vakuumiert!$H:$I,2,FALSE)=0,"Vakuumierter VOS geschält"),
IFERROR(IF(VLOOKUP(O1113,[1]Vakuumiert!$K:$L,2,FALSE)=0,"Vakuumierter VOS vegan"),
IFERROR(IF(VLOOKUP(O1113,[1]Vakuumiert!$N:$O,2,FALSE)=0,"Vakuumierter VOS Zipfel"),
IFERROR(IF(VLOOKUP(O1113,[1]Vakuumiert!$Q:$R,2,FALSE)=0,"Vakuumiert geschält"),
IFERROR(IF(VLOOKUP(O1113,'[1]vakuumierte Fertigprodukte'!$B:$C,2,FALSE)=0,"Fertigprodukte"),
IFERROR(IF(VLOOKUP(O1113,'[1]vakuumierte Fertigprodukte'!$E:$FI,2,FALSE)=0,"Vakuumierte Zipfel"),
IFERROR(IF(VLOOKUP(O1113,[1]Wurste!$B:$C,2,FALSE)=0,"Räucherwürste"),
IFERROR(IF(VLOOKUP(O1113,[1]Wurste!$E:$F,2,FALSE)=0,"URW/URGW Wurst"),
IFERROR(IF(VLOOKUP(O1113,[1]Wurste!$H:$I,2,FALSE)=0,"HF-Wurst Vegan"),
IFERROR(IF(VLOOKUP(O1113,[1]Wurste!$K:$L,2,FALSE)=0,"320er ohne Würste"),
IFERROR(IF(AND(OR(Abfalldokumentation!$A1113="BU3",Abfalldokumentation!$A1113="Verkauf"),Abfalldokumentation!$F1113="Schimmel",Abfalldokumentation!$G1113="keinen Abnehmer/kein Schälpersonal"),"Div. Zipfel, ES ohne Verwendung",VLOOKUP(Abfalldokumentation!$E1113,Produktgruppen!A:B,2,FALSE)),"-")))))))))))))))))))))))</f>
        <v>vegan</v>
      </c>
      <c r="E1113" s="76" t="str">
        <f>IFERROR(VLOOKUP(Abfalldokumentation!$O1113,Artikel!A:C,3,FALSE),Abfalldokumentation!$O1113)</f>
        <v>VOS VEG-SCH-WÜRZIG-VAKU</v>
      </c>
      <c r="F1113" s="76" t="str">
        <f>VLOOKUP(T1113,'Liste Gründe'!A:D,2,FALSE)</f>
        <v>keinen Verwendungszweck</v>
      </c>
      <c r="G1113" s="75" t="str">
        <f>IF(ISBLANK(V1113),VLOOKUP(Abfalldokumentation!$P1113,'Liste Gründe'!A:D,3,FALSE),V1113)</f>
        <v>VOS &gt; Einsatz (vegan)</v>
      </c>
      <c r="H1113" s="76" t="str">
        <f>IF(ISBLANK(Abfalldokumentation!$W1113),"-",Abfalldokumentation!$W1113)</f>
        <v>-</v>
      </c>
      <c r="I1113" s="76">
        <f t="shared" si="120"/>
        <v>41</v>
      </c>
      <c r="J1113" s="76" t="str">
        <f t="shared" si="121"/>
        <v>Produkte</v>
      </c>
      <c r="K1113" s="76" t="str">
        <f t="shared" si="122"/>
        <v>BUs</v>
      </c>
      <c r="L1113" s="76" t="str">
        <f t="shared" si="123"/>
        <v>Symptome</v>
      </c>
      <c r="M1113" s="76">
        <f>IFERROR(VLOOKUP(Abfalldokumentation!$O1113,Kennzahlen!S:V,3,FALSE)*Abfalldokumentation!$B1113,"0")</f>
        <v>30.326000000000001</v>
      </c>
      <c r="N1113" s="76" t="str">
        <f>IF(ISBLANK(Q1113),VLOOKUP(Abfalldokumentation!$O1113,'Linien - BU'!R:S,2,FALSE),Q1113)</f>
        <v>BU3</v>
      </c>
      <c r="O1113" s="77">
        <f t="shared" si="124"/>
        <v>49900002</v>
      </c>
      <c r="P1113" s="77">
        <f t="shared" si="125"/>
        <v>61</v>
      </c>
      <c r="Q1113" s="45" t="s">
        <v>8</v>
      </c>
      <c r="R1113" s="46">
        <v>49900002</v>
      </c>
      <c r="S1113" s="46">
        <v>59</v>
      </c>
      <c r="T1113" s="40">
        <v>61</v>
      </c>
      <c r="U1113" s="47">
        <v>44484</v>
      </c>
      <c r="V1113" s="42" t="s">
        <v>35</v>
      </c>
      <c r="W1113" s="46"/>
      <c r="X1113" s="50" t="str">
        <f>IFERROR(VLOOKUP(Abfalldokumentation!$R1113,Artikel!A:C,3,FALSE),Abfalldokumentation!$R1113)</f>
        <v>VOS VEG-SCH-WÜRZIG-VAKU</v>
      </c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</row>
    <row r="1114" spans="1:40" ht="30" hidden="1" customHeight="1" x14ac:dyDescent="0.25">
      <c r="A1114" s="78" t="str">
        <f>VLOOKUP(N1114,'Linien - BU'!A:B,2,FALSE)</f>
        <v>BU3</v>
      </c>
      <c r="B1114" s="79">
        <f t="shared" si="119"/>
        <v>4.5</v>
      </c>
      <c r="C1114" s="80">
        <f>Abfalldokumentation!$U1114</f>
        <v>44484</v>
      </c>
      <c r="D1114" s="69" t="str">
        <f>IFERROR(IF(VLOOKUP(O1114,'[1]Rohware 230'!$B:$C,2,FALSE)=0,"Rohware"),
IFERROR(IF(VLOOKUP(O1114,[1]Sammelnr.!$B:$C,2,FALSE)=0,"Sammelnr. ungeschält ABS"),
IFERROR(IF(VLOOKUP(O1114,[1]Sammelnr.!$E:$F,2,FALSE)=0,"Sammelnr. ungeschält VS"),
IFERROR(IF(VLOOKUP(O1114,[1]Sammelnr.!$H:$I,2,FALSE)=0,"Sammelnr. geschält"),
IFERROR(IF(VLOOKUP(O1114,[1]Offen!$B:$C,2,FALSE)=0,"Offen ungeschält ABS"),
IFERROR(IF(VLOOKUP(O1114,[1]Offen!$E:$F,2,FALSE)=0,"Offen ungeschält VOS"),
IFERROR(IF(VLOOKUP(O1114,[1]Offen!$H:$I,2,FALSE)=0,"Offen geschält RW"),
IFERROR(IF(VLOOKUP(O1114,[1]Offen!$K:$L,2,FALSE)=0,"Offen vegan"),
IFERROR(IF(VLOOKUP(O1114,[1]Offen!$N:$O,2,FALSE)=0,"Offen Zipfel"),
IFERROR(IF(VLOOKUP(O1114,[1]Offen!$Q:$R,2,FALSE)=0,"Offen Endstücke"),
IFERROR(IF(VLOOKUP(O1114,[1]Vakuumiert!$B:$C,2,FALSE)=0,"Vakuumierter VOS ungeschält"),
IFERROR(IF(VLOOKUP(O1114,[1]Vakuumiert!$E:$F,2,FALSE)=0,"Vakuumierter ABS ungeschält"),
IFERROR(IF(VLOOKUP(O1114,[1]Vakuumiert!$H:$I,2,FALSE)=0,"Vakuumierter VOS geschält"),
IFERROR(IF(VLOOKUP(O1114,[1]Vakuumiert!$K:$L,2,FALSE)=0,"Vakuumierter VOS vegan"),
IFERROR(IF(VLOOKUP(O1114,[1]Vakuumiert!$N:$O,2,FALSE)=0,"Vakuumierter VOS Zipfel"),
IFERROR(IF(VLOOKUP(O1114,[1]Vakuumiert!$Q:$R,2,FALSE)=0,"Vakuumiert geschält"),
IFERROR(IF(VLOOKUP(O1114,'[1]vakuumierte Fertigprodukte'!$B:$C,2,FALSE)=0,"Fertigprodukte"),
IFERROR(IF(VLOOKUP(O1114,'[1]vakuumierte Fertigprodukte'!$E:$FI,2,FALSE)=0,"Vakuumierte Zipfel"),
IFERROR(IF(VLOOKUP(O1114,[1]Wurste!$B:$C,2,FALSE)=0,"Räucherwürste"),
IFERROR(IF(VLOOKUP(O1114,[1]Wurste!$E:$F,2,FALSE)=0,"URW/URGW Wurst"),
IFERROR(IF(VLOOKUP(O1114,[1]Wurste!$H:$I,2,FALSE)=0,"HF-Wurst Vegan"),
IFERROR(IF(VLOOKUP(O1114,[1]Wurste!$K:$L,2,FALSE)=0,"320er ohne Würste"),
IFERROR(IF(AND(OR(Abfalldokumentation!$A1114="BU3",Abfalldokumentation!$A1114="Verkauf"),Abfalldokumentation!$F1114="Schimmel",Abfalldokumentation!$G1114="keinen Abnehmer/kein Schälpersonal"),"Div. Zipfel, ES ohne Verwendung",VLOOKUP(Abfalldokumentation!$E1114,Produktgruppen!A:B,2,FALSE)),"-")))))))))))))))))))))))</f>
        <v>-</v>
      </c>
      <c r="E1114" s="81" t="str">
        <f>IFERROR(VLOOKUP(Abfalldokumentation!$O1114,Artikel!A:C,3,FALSE),Abfalldokumentation!$O1114)</f>
        <v>Maschinenabfall</v>
      </c>
      <c r="F1114" s="81" t="str">
        <f>VLOOKUP(T1114,'Liste Gründe'!A:D,2,FALSE)</f>
        <v>Linienbezogen</v>
      </c>
      <c r="G1114" s="80" t="str">
        <f>IF(ISBLANK(V1114),VLOOKUP(Abfalldokumentation!$P1114,'Liste Gründe'!A:D,3,FALSE),V1114)</f>
        <v>Maschinenabfall</v>
      </c>
      <c r="H1114" s="81" t="str">
        <f>IF(ISBLANK(Abfalldokumentation!$W1114),"-",Abfalldokumentation!$W1114)</f>
        <v>-</v>
      </c>
      <c r="I1114" s="81">
        <f t="shared" si="120"/>
        <v>41</v>
      </c>
      <c r="J1114" s="81" t="str">
        <f t="shared" si="121"/>
        <v>Produkte</v>
      </c>
      <c r="K1114" s="81" t="str">
        <f t="shared" si="122"/>
        <v>BUs</v>
      </c>
      <c r="L1114" s="81" t="str">
        <f t="shared" si="123"/>
        <v>Symptome</v>
      </c>
      <c r="M1114" s="81" t="str">
        <f>IFERROR(VLOOKUP(Abfalldokumentation!$O1114,Kennzahlen!S:V,3,FALSE)*Abfalldokumentation!$B1114,"0")</f>
        <v>0</v>
      </c>
      <c r="N1114" s="81" t="str">
        <f>IF(ISBLANK(Q1114),VLOOKUP(Abfalldokumentation!$O1114,'Linien - BU'!R:S,2,FALSE),Q1114)</f>
        <v>Bu3</v>
      </c>
      <c r="O1114" s="77" t="str">
        <f t="shared" si="124"/>
        <v>Maschinenabfall</v>
      </c>
      <c r="P1114" s="77">
        <f t="shared" si="125"/>
        <v>30</v>
      </c>
      <c r="Q1114" s="39" t="s">
        <v>210</v>
      </c>
      <c r="R1114" s="40" t="s">
        <v>55</v>
      </c>
      <c r="S1114" s="40">
        <v>4.5</v>
      </c>
      <c r="T1114" s="40">
        <v>30</v>
      </c>
      <c r="U1114" s="41">
        <v>44484</v>
      </c>
      <c r="V1114" s="42"/>
      <c r="W1114" s="40"/>
      <c r="X1114" s="44" t="str">
        <f>IFERROR(VLOOKUP(Abfalldokumentation!$R1114,Artikel!A:C,3,FALSE),Abfalldokumentation!$R1114)</f>
        <v>Maschinenabfall</v>
      </c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</row>
    <row r="1115" spans="1:40" ht="30" hidden="1" customHeight="1" x14ac:dyDescent="0.25">
      <c r="A1115" s="73" t="str">
        <f>VLOOKUP(N1115,'Linien - BU'!A:B,2,FALSE)</f>
        <v>BU3</v>
      </c>
      <c r="B1115" s="74">
        <f t="shared" si="119"/>
        <v>40</v>
      </c>
      <c r="C1115" s="75">
        <f>Abfalldokumentation!$U1115</f>
        <v>44484</v>
      </c>
      <c r="D1115" s="69" t="str">
        <f>IFERROR(IF(VLOOKUP(O1115,'[1]Rohware 230'!$B:$C,2,FALSE)=0,"Rohware"),
IFERROR(IF(VLOOKUP(O1115,[1]Sammelnr.!$B:$C,2,FALSE)=0,"Sammelnr. ungeschält ABS"),
IFERROR(IF(VLOOKUP(O1115,[1]Sammelnr.!$E:$F,2,FALSE)=0,"Sammelnr. ungeschält VS"),
IFERROR(IF(VLOOKUP(O1115,[1]Sammelnr.!$H:$I,2,FALSE)=0,"Sammelnr. geschält"),
IFERROR(IF(VLOOKUP(O1115,[1]Offen!$B:$C,2,FALSE)=0,"Offen ungeschält ABS"),
IFERROR(IF(VLOOKUP(O1115,[1]Offen!$E:$F,2,FALSE)=0,"Offen ungeschält VOS"),
IFERROR(IF(VLOOKUP(O1115,[1]Offen!$H:$I,2,FALSE)=0,"Offen geschält RW"),
IFERROR(IF(VLOOKUP(O1115,[1]Offen!$K:$L,2,FALSE)=0,"Offen vegan"),
IFERROR(IF(VLOOKUP(O1115,[1]Offen!$N:$O,2,FALSE)=0,"Offen Zipfel"),
IFERROR(IF(VLOOKUP(O1115,[1]Offen!$Q:$R,2,FALSE)=0,"Offen Endstücke"),
IFERROR(IF(VLOOKUP(O1115,[1]Vakuumiert!$B:$C,2,FALSE)=0,"Vakuumierter VOS ungeschält"),
IFERROR(IF(VLOOKUP(O1115,[1]Vakuumiert!$E:$F,2,FALSE)=0,"Vakuumierter ABS ungeschält"),
IFERROR(IF(VLOOKUP(O1115,[1]Vakuumiert!$H:$I,2,FALSE)=0,"Vakuumierter VOS geschält"),
IFERROR(IF(VLOOKUP(O1115,[1]Vakuumiert!$K:$L,2,FALSE)=0,"Vakuumierter VOS vegan"),
IFERROR(IF(VLOOKUP(O1115,[1]Vakuumiert!$N:$O,2,FALSE)=0,"Vakuumierter VOS Zipfel"),
IFERROR(IF(VLOOKUP(O1115,[1]Vakuumiert!$Q:$R,2,FALSE)=0,"Vakuumiert geschält"),
IFERROR(IF(VLOOKUP(O1115,'[1]vakuumierte Fertigprodukte'!$B:$C,2,FALSE)=0,"Fertigprodukte"),
IFERROR(IF(VLOOKUP(O1115,'[1]vakuumierte Fertigprodukte'!$E:$FI,2,FALSE)=0,"Vakuumierte Zipfel"),
IFERROR(IF(VLOOKUP(O1115,[1]Wurste!$B:$C,2,FALSE)=0,"Räucherwürste"),
IFERROR(IF(VLOOKUP(O1115,[1]Wurste!$E:$F,2,FALSE)=0,"URW/URGW Wurst"),
IFERROR(IF(VLOOKUP(O1115,[1]Wurste!$H:$I,2,FALSE)=0,"HF-Wurst Vegan"),
IFERROR(IF(VLOOKUP(O1115,[1]Wurste!$K:$L,2,FALSE)=0,"320er ohne Würste"),
IFERROR(IF(AND(OR(Abfalldokumentation!$A1115="BU3",Abfalldokumentation!$A1115="Verkauf"),Abfalldokumentation!$F1115="Schimmel",Abfalldokumentation!$G1115="keinen Abnehmer/kein Schälpersonal"),"Div. Zipfel, ES ohne Verwendung",VLOOKUP(Abfalldokumentation!$E1115,Produktgruppen!A:B,2,FALSE)),"-")))))))))))))))))))))))</f>
        <v>-</v>
      </c>
      <c r="E1115" s="76" t="str">
        <f>IFERROR(VLOOKUP(Abfalldokumentation!$O1115,Artikel!A:C,3,FALSE),Abfalldokumentation!$O1115)</f>
        <v>Maschinenabfall</v>
      </c>
      <c r="F1115" s="76" t="str">
        <f>VLOOKUP(T1115,'Liste Gründe'!A:D,2,FALSE)</f>
        <v>Linienbezogen</v>
      </c>
      <c r="G1115" s="75" t="str">
        <f>IF(ISBLANK(V1115),VLOOKUP(Abfalldokumentation!$P1115,'Liste Gründe'!A:D,3,FALSE),V1115)</f>
        <v>Maschinenabfall</v>
      </c>
      <c r="H1115" s="76" t="str">
        <f>IF(ISBLANK(Abfalldokumentation!$W1115),"-",Abfalldokumentation!$W1115)</f>
        <v>-</v>
      </c>
      <c r="I1115" s="76">
        <f t="shared" si="120"/>
        <v>41</v>
      </c>
      <c r="J1115" s="76" t="str">
        <f t="shared" si="121"/>
        <v>Produkte</v>
      </c>
      <c r="K1115" s="76" t="str">
        <f t="shared" si="122"/>
        <v>BUs</v>
      </c>
      <c r="L1115" s="76" t="str">
        <f t="shared" si="123"/>
        <v>Symptome</v>
      </c>
      <c r="M1115" s="76" t="str">
        <f>IFERROR(VLOOKUP(Abfalldokumentation!$O1115,Kennzahlen!S:V,3,FALSE)*Abfalldokumentation!$B1115,"0")</f>
        <v>0</v>
      </c>
      <c r="N1115" s="76" t="str">
        <f>IF(ISBLANK(Q1115),VLOOKUP(Abfalldokumentation!$O1115,'Linien - BU'!R:S,2,FALSE),Q1115)</f>
        <v>L1</v>
      </c>
      <c r="O1115" s="77" t="str">
        <f t="shared" si="124"/>
        <v>Maschinenabfall</v>
      </c>
      <c r="P1115" s="77">
        <f t="shared" si="125"/>
        <v>30</v>
      </c>
      <c r="Q1115" s="45" t="s">
        <v>188</v>
      </c>
      <c r="R1115" s="40" t="s">
        <v>55</v>
      </c>
      <c r="S1115" s="46">
        <v>40</v>
      </c>
      <c r="T1115" s="46">
        <v>30</v>
      </c>
      <c r="U1115" s="47">
        <v>44484</v>
      </c>
      <c r="V1115" s="48"/>
      <c r="W1115" s="46"/>
      <c r="X1115" s="50" t="str">
        <f>IFERROR(VLOOKUP(Abfalldokumentation!$R1115,Artikel!A:C,3,FALSE),Abfalldokumentation!$R1115)</f>
        <v>Maschinenabfall</v>
      </c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</row>
    <row r="1116" spans="1:40" ht="30" hidden="1" customHeight="1" x14ac:dyDescent="0.25">
      <c r="A1116" s="78" t="str">
        <f>VLOOKUP(N1116,'Linien - BU'!A:B,2,FALSE)</f>
        <v>BU4</v>
      </c>
      <c r="B1116" s="79">
        <f t="shared" si="119"/>
        <v>35</v>
      </c>
      <c r="C1116" s="80">
        <f>Abfalldokumentation!$U1116</f>
        <v>44484</v>
      </c>
      <c r="D1116" s="69" t="str">
        <f>IFERROR(IF(VLOOKUP(O1116,'[1]Rohware 230'!$B:$C,2,FALSE)=0,"Rohware"),
IFERROR(IF(VLOOKUP(O1116,[1]Sammelnr.!$B:$C,2,FALSE)=0,"Sammelnr. ungeschält ABS"),
IFERROR(IF(VLOOKUP(O1116,[1]Sammelnr.!$E:$F,2,FALSE)=0,"Sammelnr. ungeschält VS"),
IFERROR(IF(VLOOKUP(O1116,[1]Sammelnr.!$H:$I,2,FALSE)=0,"Sammelnr. geschält"),
IFERROR(IF(VLOOKUP(O1116,[1]Offen!$B:$C,2,FALSE)=0,"Offen ungeschält ABS"),
IFERROR(IF(VLOOKUP(O1116,[1]Offen!$E:$F,2,FALSE)=0,"Offen ungeschält VOS"),
IFERROR(IF(VLOOKUP(O1116,[1]Offen!$H:$I,2,FALSE)=0,"Offen geschält RW"),
IFERROR(IF(VLOOKUP(O1116,[1]Offen!$K:$L,2,FALSE)=0,"Offen vegan"),
IFERROR(IF(VLOOKUP(O1116,[1]Offen!$N:$O,2,FALSE)=0,"Offen Zipfel"),
IFERROR(IF(VLOOKUP(O1116,[1]Offen!$Q:$R,2,FALSE)=0,"Offen Endstücke"),
IFERROR(IF(VLOOKUP(O1116,[1]Vakuumiert!$B:$C,2,FALSE)=0,"Vakuumierter VOS ungeschält"),
IFERROR(IF(VLOOKUP(O1116,[1]Vakuumiert!$E:$F,2,FALSE)=0,"Vakuumierter ABS ungeschält"),
IFERROR(IF(VLOOKUP(O1116,[1]Vakuumiert!$H:$I,2,FALSE)=0,"Vakuumierter VOS geschält"),
IFERROR(IF(VLOOKUP(O1116,[1]Vakuumiert!$K:$L,2,FALSE)=0,"Vakuumierter VOS vegan"),
IFERROR(IF(VLOOKUP(O1116,[1]Vakuumiert!$N:$O,2,FALSE)=0,"Vakuumierter VOS Zipfel"),
IFERROR(IF(VLOOKUP(O1116,[1]Vakuumiert!$Q:$R,2,FALSE)=0,"Vakuumiert geschält"),
IFERROR(IF(VLOOKUP(O1116,'[1]vakuumierte Fertigprodukte'!$B:$C,2,FALSE)=0,"Fertigprodukte"),
IFERROR(IF(VLOOKUP(O1116,'[1]vakuumierte Fertigprodukte'!$E:$FI,2,FALSE)=0,"Vakuumierte Zipfel"),
IFERROR(IF(VLOOKUP(O1116,[1]Wurste!$B:$C,2,FALSE)=0,"Räucherwürste"),
IFERROR(IF(VLOOKUP(O1116,[1]Wurste!$E:$F,2,FALSE)=0,"URW/URGW Wurst"),
IFERROR(IF(VLOOKUP(O1116,[1]Wurste!$H:$I,2,FALSE)=0,"HF-Wurst Vegan"),
IFERROR(IF(VLOOKUP(O1116,[1]Wurste!$K:$L,2,FALSE)=0,"320er ohne Würste"),
IFERROR(IF(AND(OR(Abfalldokumentation!$A1116="BU3",Abfalldokumentation!$A1116="Verkauf"),Abfalldokumentation!$F1116="Schimmel",Abfalldokumentation!$G1116="keinen Abnehmer/kein Schälpersonal"),"Div. Zipfel, ES ohne Verwendung",VLOOKUP(Abfalldokumentation!$E1116,Produktgruppen!A:B,2,FALSE)),"-")))))))))))))))))))))))</f>
        <v>-</v>
      </c>
      <c r="E1116" s="81" t="str">
        <f>IFERROR(VLOOKUP(Abfalldokumentation!$O1116,Artikel!A:C,3,FALSE),Abfalldokumentation!$O1116)</f>
        <v>Maschinenabfall</v>
      </c>
      <c r="F1116" s="81" t="str">
        <f>VLOOKUP(T1116,'Liste Gründe'!A:D,2,FALSE)</f>
        <v>Linienbezogen</v>
      </c>
      <c r="G1116" s="80" t="str">
        <f>IF(ISBLANK(V1116),VLOOKUP(Abfalldokumentation!$P1116,'Liste Gründe'!A:D,3,FALSE),V1116)</f>
        <v>Maschinenabfall</v>
      </c>
      <c r="H1116" s="81" t="str">
        <f>IF(ISBLANK(Abfalldokumentation!$W1116),"-",Abfalldokumentation!$W1116)</f>
        <v>-</v>
      </c>
      <c r="I1116" s="81">
        <f t="shared" si="120"/>
        <v>41</v>
      </c>
      <c r="J1116" s="81" t="str">
        <f t="shared" si="121"/>
        <v>Produkte</v>
      </c>
      <c r="K1116" s="81" t="str">
        <f t="shared" si="122"/>
        <v>BUs</v>
      </c>
      <c r="L1116" s="81" t="str">
        <f t="shared" si="123"/>
        <v>Symptome</v>
      </c>
      <c r="M1116" s="81" t="str">
        <f>IFERROR(VLOOKUP(Abfalldokumentation!$O1116,Kennzahlen!S:V,3,FALSE)*Abfalldokumentation!$B1116,"0")</f>
        <v>0</v>
      </c>
      <c r="N1116" s="81" t="str">
        <f>IF(ISBLANK(Q1116),VLOOKUP(Abfalldokumentation!$O1116,'Linien - BU'!R:S,2,FALSE),Q1116)</f>
        <v>BU4</v>
      </c>
      <c r="O1116" s="77" t="str">
        <f t="shared" si="124"/>
        <v>Maschinenabfall</v>
      </c>
      <c r="P1116" s="77">
        <f t="shared" si="125"/>
        <v>30</v>
      </c>
      <c r="Q1116" s="39" t="s">
        <v>9</v>
      </c>
      <c r="R1116" s="40" t="s">
        <v>55</v>
      </c>
      <c r="S1116" s="40">
        <v>35</v>
      </c>
      <c r="T1116" s="40">
        <v>30</v>
      </c>
      <c r="U1116" s="41">
        <v>44484</v>
      </c>
      <c r="V1116" s="42"/>
      <c r="W1116" s="40"/>
      <c r="X1116" s="44" t="str">
        <f>IFERROR(VLOOKUP(Abfalldokumentation!$R1116,Artikel!A:C,3,FALSE),Abfalldokumentation!$R1116)</f>
        <v>Maschinenabfall</v>
      </c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</row>
    <row r="1117" spans="1:40" ht="30" hidden="1" customHeight="1" x14ac:dyDescent="0.25">
      <c r="A1117" s="73" t="str">
        <f>VLOOKUP(N1117,'Linien - BU'!A:B,2,FALSE)</f>
        <v>BU3</v>
      </c>
      <c r="B1117" s="74">
        <f t="shared" si="119"/>
        <v>8</v>
      </c>
      <c r="C1117" s="75">
        <f>Abfalldokumentation!$U1117</f>
        <v>44484</v>
      </c>
      <c r="D1117" s="69" t="str">
        <f>IFERROR(IF(VLOOKUP(O1117,'[1]Rohware 230'!$B:$C,2,FALSE)=0,"Rohware"),
IFERROR(IF(VLOOKUP(O1117,[1]Sammelnr.!$B:$C,2,FALSE)=0,"Sammelnr. ungeschält ABS"),
IFERROR(IF(VLOOKUP(O1117,[1]Sammelnr.!$E:$F,2,FALSE)=0,"Sammelnr. ungeschält VS"),
IFERROR(IF(VLOOKUP(O1117,[1]Sammelnr.!$H:$I,2,FALSE)=0,"Sammelnr. geschält"),
IFERROR(IF(VLOOKUP(O1117,[1]Offen!$B:$C,2,FALSE)=0,"Offen ungeschält ABS"),
IFERROR(IF(VLOOKUP(O1117,[1]Offen!$E:$F,2,FALSE)=0,"Offen ungeschält VOS"),
IFERROR(IF(VLOOKUP(O1117,[1]Offen!$H:$I,2,FALSE)=0,"Offen geschält RW"),
IFERROR(IF(VLOOKUP(O1117,[1]Offen!$K:$L,2,FALSE)=0,"Offen vegan"),
IFERROR(IF(VLOOKUP(O1117,[1]Offen!$N:$O,2,FALSE)=0,"Offen Zipfel"),
IFERROR(IF(VLOOKUP(O1117,[1]Offen!$Q:$R,2,FALSE)=0,"Offen Endstücke"),
IFERROR(IF(VLOOKUP(O1117,[1]Vakuumiert!$B:$C,2,FALSE)=0,"Vakuumierter VOS ungeschält"),
IFERROR(IF(VLOOKUP(O1117,[1]Vakuumiert!$E:$F,2,FALSE)=0,"Vakuumierter ABS ungeschält"),
IFERROR(IF(VLOOKUP(O1117,[1]Vakuumiert!$H:$I,2,FALSE)=0,"Vakuumierter VOS geschält"),
IFERROR(IF(VLOOKUP(O1117,[1]Vakuumiert!$K:$L,2,FALSE)=0,"Vakuumierter VOS vegan"),
IFERROR(IF(VLOOKUP(O1117,[1]Vakuumiert!$N:$O,2,FALSE)=0,"Vakuumierter VOS Zipfel"),
IFERROR(IF(VLOOKUP(O1117,[1]Vakuumiert!$Q:$R,2,FALSE)=0,"Vakuumiert geschält"),
IFERROR(IF(VLOOKUP(O1117,'[1]vakuumierte Fertigprodukte'!$B:$C,2,FALSE)=0,"Fertigprodukte"),
IFERROR(IF(VLOOKUP(O1117,'[1]vakuumierte Fertigprodukte'!$E:$FI,2,FALSE)=0,"Vakuumierte Zipfel"),
IFERROR(IF(VLOOKUP(O1117,[1]Wurste!$B:$C,2,FALSE)=0,"Räucherwürste"),
IFERROR(IF(VLOOKUP(O1117,[1]Wurste!$E:$F,2,FALSE)=0,"URW/URGW Wurst"),
IFERROR(IF(VLOOKUP(O1117,[1]Wurste!$H:$I,2,FALSE)=0,"HF-Wurst Vegan"),
IFERROR(IF(VLOOKUP(O1117,[1]Wurste!$K:$L,2,FALSE)=0,"320er ohne Würste"),
IFERROR(IF(AND(OR(Abfalldokumentation!$A1117="BU3",Abfalldokumentation!$A1117="Verkauf"),Abfalldokumentation!$F1117="Schimmel",Abfalldokumentation!$G1117="keinen Abnehmer/kein Schälpersonal"),"Div. Zipfel, ES ohne Verwendung",VLOOKUP(Abfalldokumentation!$E1117,Produktgruppen!A:B,2,FALSE)),"-")))))))))))))))))))))))</f>
        <v>-</v>
      </c>
      <c r="E1117" s="76" t="str">
        <f>IFERROR(VLOOKUP(Abfalldokumentation!$O1117,Artikel!A:C,3,FALSE),Abfalldokumentation!$O1117)</f>
        <v>Maschinenabfall</v>
      </c>
      <c r="F1117" s="76" t="str">
        <f>VLOOKUP(T1117,'Liste Gründe'!A:D,2,FALSE)</f>
        <v>Linienbezogen</v>
      </c>
      <c r="G1117" s="75" t="str">
        <f>IF(ISBLANK(V1117),VLOOKUP(Abfalldokumentation!$P1117,'Liste Gründe'!A:D,3,FALSE),V1117)</f>
        <v>Maschinenabfall</v>
      </c>
      <c r="H1117" s="76" t="str">
        <f>IF(ISBLANK(Abfalldokumentation!$W1117),"-",Abfalldokumentation!$W1117)</f>
        <v>-</v>
      </c>
      <c r="I1117" s="76">
        <f t="shared" si="120"/>
        <v>41</v>
      </c>
      <c r="J1117" s="76" t="str">
        <f t="shared" si="121"/>
        <v>Produkte</v>
      </c>
      <c r="K1117" s="76" t="str">
        <f t="shared" si="122"/>
        <v>BUs</v>
      </c>
      <c r="L1117" s="76" t="str">
        <f t="shared" si="123"/>
        <v>Symptome</v>
      </c>
      <c r="M1117" s="76" t="str">
        <f>IFERROR(VLOOKUP(Abfalldokumentation!$O1117,Kennzahlen!S:V,3,FALSE)*Abfalldokumentation!$B1117,"0")</f>
        <v>0</v>
      </c>
      <c r="N1117" s="76" t="str">
        <f>IF(ISBLANK(Q1117),VLOOKUP(Abfalldokumentation!$O1117,'Linien - BU'!R:S,2,FALSE),Q1117)</f>
        <v>L35</v>
      </c>
      <c r="O1117" s="77" t="str">
        <f t="shared" si="124"/>
        <v>Maschinenabfall</v>
      </c>
      <c r="P1117" s="77">
        <f t="shared" si="125"/>
        <v>30</v>
      </c>
      <c r="Q1117" s="45" t="s">
        <v>308</v>
      </c>
      <c r="R1117" s="40" t="s">
        <v>55</v>
      </c>
      <c r="S1117" s="46">
        <v>8</v>
      </c>
      <c r="T1117" s="46">
        <v>30</v>
      </c>
      <c r="U1117" s="47">
        <v>44484</v>
      </c>
      <c r="V1117" s="48"/>
      <c r="W1117" s="46"/>
      <c r="X1117" s="50" t="str">
        <f>IFERROR(VLOOKUP(Abfalldokumentation!$R1117,Artikel!A:C,3,FALSE),Abfalldokumentation!$R1117)</f>
        <v>Maschinenabfall</v>
      </c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</row>
    <row r="1118" spans="1:40" ht="30" hidden="1" customHeight="1" x14ac:dyDescent="0.25">
      <c r="A1118" s="78" t="str">
        <f>VLOOKUP(N1118,'Linien - BU'!A:B,2,FALSE)</f>
        <v>BU2</v>
      </c>
      <c r="B1118" s="79">
        <f t="shared" si="119"/>
        <v>39</v>
      </c>
      <c r="C1118" s="80">
        <f>Abfalldokumentation!$U1118</f>
        <v>44484</v>
      </c>
      <c r="D1118" s="69" t="str">
        <f>IFERROR(IF(VLOOKUP(O1118,'[1]Rohware 230'!$B:$C,2,FALSE)=0,"Rohware"),
IFERROR(IF(VLOOKUP(O1118,[1]Sammelnr.!$B:$C,2,FALSE)=0,"Sammelnr. ungeschält ABS"),
IFERROR(IF(VLOOKUP(O1118,[1]Sammelnr.!$E:$F,2,FALSE)=0,"Sammelnr. ungeschält VS"),
IFERROR(IF(VLOOKUP(O1118,[1]Sammelnr.!$H:$I,2,FALSE)=0,"Sammelnr. geschält"),
IFERROR(IF(VLOOKUP(O1118,[1]Offen!$B:$C,2,FALSE)=0,"Offen ungeschält ABS"),
IFERROR(IF(VLOOKUP(O1118,[1]Offen!$E:$F,2,FALSE)=0,"Offen ungeschält VOS"),
IFERROR(IF(VLOOKUP(O1118,[1]Offen!$H:$I,2,FALSE)=0,"Offen geschält RW"),
IFERROR(IF(VLOOKUP(O1118,[1]Offen!$K:$L,2,FALSE)=0,"Offen vegan"),
IFERROR(IF(VLOOKUP(O1118,[1]Offen!$N:$O,2,FALSE)=0,"Offen Zipfel"),
IFERROR(IF(VLOOKUP(O1118,[1]Offen!$Q:$R,2,FALSE)=0,"Offen Endstücke"),
IFERROR(IF(VLOOKUP(O1118,[1]Vakuumiert!$B:$C,2,FALSE)=0,"Vakuumierter VOS ungeschält"),
IFERROR(IF(VLOOKUP(O1118,[1]Vakuumiert!$E:$F,2,FALSE)=0,"Vakuumierter ABS ungeschält"),
IFERROR(IF(VLOOKUP(O1118,[1]Vakuumiert!$H:$I,2,FALSE)=0,"Vakuumierter VOS geschält"),
IFERROR(IF(VLOOKUP(O1118,[1]Vakuumiert!$K:$L,2,FALSE)=0,"Vakuumierter VOS vegan"),
IFERROR(IF(VLOOKUP(O1118,[1]Vakuumiert!$N:$O,2,FALSE)=0,"Vakuumierter VOS Zipfel"),
IFERROR(IF(VLOOKUP(O1118,[1]Vakuumiert!$Q:$R,2,FALSE)=0,"Vakuumiert geschält"),
IFERROR(IF(VLOOKUP(O1118,'[1]vakuumierte Fertigprodukte'!$B:$C,2,FALSE)=0,"Fertigprodukte"),
IFERROR(IF(VLOOKUP(O1118,'[1]vakuumierte Fertigprodukte'!$E:$FI,2,FALSE)=0,"Vakuumierte Zipfel"),
IFERROR(IF(VLOOKUP(O1118,[1]Wurste!$B:$C,2,FALSE)=0,"Räucherwürste"),
IFERROR(IF(VLOOKUP(O1118,[1]Wurste!$E:$F,2,FALSE)=0,"URW/URGW Wurst"),
IFERROR(IF(VLOOKUP(O1118,[1]Wurste!$H:$I,2,FALSE)=0,"HF-Wurst Vegan"),
IFERROR(IF(VLOOKUP(O1118,[1]Wurste!$K:$L,2,FALSE)=0,"320er ohne Würste"),
IFERROR(IF(AND(OR(Abfalldokumentation!$A1118="BU3",Abfalldokumentation!$A1118="Verkauf"),Abfalldokumentation!$F1118="Schimmel",Abfalldokumentation!$G1118="keinen Abnehmer/kein Schälpersonal"),"Div. Zipfel, ES ohne Verwendung",VLOOKUP(Abfalldokumentation!$E1118,Produktgruppen!A:B,2,FALSE)),"-")))))))))))))))))))))))</f>
        <v>-</v>
      </c>
      <c r="E1118" s="81" t="str">
        <f>IFERROR(VLOOKUP(Abfalldokumentation!$O1118,Artikel!A:C,3,FALSE),Abfalldokumentation!$O1118)</f>
        <v>Maschinenabfall</v>
      </c>
      <c r="F1118" s="81" t="str">
        <f>VLOOKUP(T1118,'Liste Gründe'!A:D,2,FALSE)</f>
        <v>Linienbezogen</v>
      </c>
      <c r="G1118" s="80" t="str">
        <f>IF(ISBLANK(V1118),VLOOKUP(Abfalldokumentation!$P1118,'Liste Gründe'!A:D,3,FALSE),V1118)</f>
        <v>Maschinenabfall</v>
      </c>
      <c r="H1118" s="81" t="str">
        <f>IF(ISBLANK(Abfalldokumentation!$W1118),"-",Abfalldokumentation!$W1118)</f>
        <v>-</v>
      </c>
      <c r="I1118" s="81">
        <f t="shared" si="120"/>
        <v>41</v>
      </c>
      <c r="J1118" s="81" t="str">
        <f t="shared" si="121"/>
        <v>Produkte</v>
      </c>
      <c r="K1118" s="81" t="str">
        <f t="shared" si="122"/>
        <v>BUs</v>
      </c>
      <c r="L1118" s="81" t="str">
        <f t="shared" si="123"/>
        <v>Symptome</v>
      </c>
      <c r="M1118" s="81" t="str">
        <f>IFERROR(VLOOKUP(Abfalldokumentation!$O1118,Kennzahlen!S:V,3,FALSE)*Abfalldokumentation!$B1118,"0")</f>
        <v>0</v>
      </c>
      <c r="N1118" s="81" t="str">
        <f>IF(ISBLANK(Q1118),VLOOKUP(Abfalldokumentation!$O1118,'Linien - BU'!R:S,2,FALSE),Q1118)</f>
        <v>Bu2</v>
      </c>
      <c r="O1118" s="77" t="str">
        <f t="shared" si="124"/>
        <v>Maschinenabfall</v>
      </c>
      <c r="P1118" s="77">
        <f t="shared" si="125"/>
        <v>30</v>
      </c>
      <c r="Q1118" s="39" t="s">
        <v>230</v>
      </c>
      <c r="R1118" s="40" t="s">
        <v>55</v>
      </c>
      <c r="S1118" s="40">
        <f>54-15</f>
        <v>39</v>
      </c>
      <c r="T1118" s="40">
        <v>30</v>
      </c>
      <c r="U1118" s="41">
        <v>44484</v>
      </c>
      <c r="V1118" s="42"/>
      <c r="W1118" s="40"/>
      <c r="X1118" s="44" t="str">
        <f>IFERROR(VLOOKUP(Abfalldokumentation!$R1118,Artikel!A:C,3,FALSE),Abfalldokumentation!$R1118)</f>
        <v>Maschinenabfall</v>
      </c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</row>
    <row r="1119" spans="1:40" ht="30" hidden="1" customHeight="1" x14ac:dyDescent="0.25">
      <c r="A1119" s="73" t="str">
        <f>VLOOKUP(N1119,'Linien - BU'!A:B,2,FALSE)</f>
        <v>Rest</v>
      </c>
      <c r="B1119" s="74">
        <f t="shared" si="119"/>
        <v>8.5</v>
      </c>
      <c r="C1119" s="75">
        <f>Abfalldokumentation!$U1119</f>
        <v>44484</v>
      </c>
      <c r="D1119" s="69" t="str">
        <f>IFERROR(IF(VLOOKUP(O1119,'[1]Rohware 230'!$B:$C,2,FALSE)=0,"Rohware"),
IFERROR(IF(VLOOKUP(O1119,[1]Sammelnr.!$B:$C,2,FALSE)=0,"Sammelnr. ungeschält ABS"),
IFERROR(IF(VLOOKUP(O1119,[1]Sammelnr.!$E:$F,2,FALSE)=0,"Sammelnr. ungeschält VS"),
IFERROR(IF(VLOOKUP(O1119,[1]Sammelnr.!$H:$I,2,FALSE)=0,"Sammelnr. geschält"),
IFERROR(IF(VLOOKUP(O1119,[1]Offen!$B:$C,2,FALSE)=0,"Offen ungeschält ABS"),
IFERROR(IF(VLOOKUP(O1119,[1]Offen!$E:$F,2,FALSE)=0,"Offen ungeschält VOS"),
IFERROR(IF(VLOOKUP(O1119,[1]Offen!$H:$I,2,FALSE)=0,"Offen geschält RW"),
IFERROR(IF(VLOOKUP(O1119,[1]Offen!$K:$L,2,FALSE)=0,"Offen vegan"),
IFERROR(IF(VLOOKUP(O1119,[1]Offen!$N:$O,2,FALSE)=0,"Offen Zipfel"),
IFERROR(IF(VLOOKUP(O1119,[1]Offen!$Q:$R,2,FALSE)=0,"Offen Endstücke"),
IFERROR(IF(VLOOKUP(O1119,[1]Vakuumiert!$B:$C,2,FALSE)=0,"Vakuumierter VOS ungeschält"),
IFERROR(IF(VLOOKUP(O1119,[1]Vakuumiert!$E:$F,2,FALSE)=0,"Vakuumierter ABS ungeschält"),
IFERROR(IF(VLOOKUP(O1119,[1]Vakuumiert!$H:$I,2,FALSE)=0,"Vakuumierter VOS geschält"),
IFERROR(IF(VLOOKUP(O1119,[1]Vakuumiert!$K:$L,2,FALSE)=0,"Vakuumierter VOS vegan"),
IFERROR(IF(VLOOKUP(O1119,[1]Vakuumiert!$N:$O,2,FALSE)=0,"Vakuumierter VOS Zipfel"),
IFERROR(IF(VLOOKUP(O1119,[1]Vakuumiert!$Q:$R,2,FALSE)=0,"Vakuumiert geschält"),
IFERROR(IF(VLOOKUP(O1119,'[1]vakuumierte Fertigprodukte'!$B:$C,2,FALSE)=0,"Fertigprodukte"),
IFERROR(IF(VLOOKUP(O1119,'[1]vakuumierte Fertigprodukte'!$E:$FI,2,FALSE)=0,"Vakuumierte Zipfel"),
IFERROR(IF(VLOOKUP(O1119,[1]Wurste!$B:$C,2,FALSE)=0,"Räucherwürste"),
IFERROR(IF(VLOOKUP(O1119,[1]Wurste!$E:$F,2,FALSE)=0,"URW/URGW Wurst"),
IFERROR(IF(VLOOKUP(O1119,[1]Wurste!$H:$I,2,FALSE)=0,"HF-Wurst Vegan"),
IFERROR(IF(VLOOKUP(O1119,[1]Wurste!$K:$L,2,FALSE)=0,"320er ohne Würste"),
IFERROR(IF(AND(OR(Abfalldokumentation!$A1119="BU3",Abfalldokumentation!$A1119="Verkauf"),Abfalldokumentation!$F1119="Schimmel",Abfalldokumentation!$G1119="keinen Abnehmer/kein Schälpersonal"),"Div. Zipfel, ES ohne Verwendung",VLOOKUP(Abfalldokumentation!$E1119,Produktgruppen!A:B,2,FALSE)),"-")))))))))))))))))))))))</f>
        <v>Rest</v>
      </c>
      <c r="E1119" s="76" t="str">
        <f>IFERROR(VLOOKUP(Abfalldokumentation!$O1119,Artikel!A:C,3,FALSE),Abfalldokumentation!$O1119)</f>
        <v>-</v>
      </c>
      <c r="F1119" s="76" t="str">
        <f>VLOOKUP(T1119,'Liste Gründe'!A:D,2,FALSE)</f>
        <v>Qualitätssicherung</v>
      </c>
      <c r="G1119" s="75" t="str">
        <f>IF(ISBLANK(V1119),VLOOKUP(Abfalldokumentation!$P1119,'Liste Gründe'!A:D,3,FALSE),V1119)</f>
        <v>Sensorik</v>
      </c>
      <c r="H1119" s="76" t="str">
        <f>IF(ISBLANK(Abfalldokumentation!$W1119),"-",Abfalldokumentation!$W1119)</f>
        <v>-</v>
      </c>
      <c r="I1119" s="76">
        <f t="shared" si="120"/>
        <v>41</v>
      </c>
      <c r="J1119" s="76" t="str">
        <f t="shared" si="121"/>
        <v>Produkte</v>
      </c>
      <c r="K1119" s="76" t="str">
        <f t="shared" si="122"/>
        <v>BUs</v>
      </c>
      <c r="L1119" s="76" t="str">
        <f t="shared" si="123"/>
        <v>Symptome</v>
      </c>
      <c r="M1119" s="76" t="str">
        <f>IFERROR(VLOOKUP(Abfalldokumentation!$O1119,Kennzahlen!S:V,3,FALSE)*Abfalldokumentation!$B1119,"0")</f>
        <v>0</v>
      </c>
      <c r="N1119" s="76" t="str">
        <f>IF(ISBLANK(Q1119),VLOOKUP(Abfalldokumentation!$O1119,'Linien - BU'!R:S,2,FALSE),Q1119)</f>
        <v>QM</v>
      </c>
      <c r="O1119" s="77" t="str">
        <f t="shared" si="124"/>
        <v>-</v>
      </c>
      <c r="P1119" s="77">
        <f t="shared" si="125"/>
        <v>74</v>
      </c>
      <c r="Q1119" s="45" t="s">
        <v>196</v>
      </c>
      <c r="R1119" s="46" t="s">
        <v>54</v>
      </c>
      <c r="S1119" s="46">
        <v>8.5</v>
      </c>
      <c r="T1119" s="46">
        <v>74</v>
      </c>
      <c r="U1119" s="47">
        <v>44484</v>
      </c>
      <c r="V1119" s="48"/>
      <c r="W1119" s="46"/>
      <c r="X1119" s="50" t="str">
        <f>IFERROR(VLOOKUP(Abfalldokumentation!$R1119,Artikel!A:C,3,FALSE),Abfalldokumentation!$R1119)</f>
        <v>-</v>
      </c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</row>
    <row r="1120" spans="1:40" ht="30" hidden="1" customHeight="1" x14ac:dyDescent="0.25">
      <c r="A1120" s="78" t="str">
        <f>VLOOKUP(N1120,'Linien - BU'!A:B,2,FALSE)</f>
        <v>Rest</v>
      </c>
      <c r="B1120" s="79">
        <f t="shared" si="119"/>
        <v>6.6</v>
      </c>
      <c r="C1120" s="80">
        <f>Abfalldokumentation!$U1120</f>
        <v>44484</v>
      </c>
      <c r="D1120" s="69" t="str">
        <f>IFERROR(IF(VLOOKUP(O1120,'[1]Rohware 230'!$B:$C,2,FALSE)=0,"Rohware"),
IFERROR(IF(VLOOKUP(O1120,[1]Sammelnr.!$B:$C,2,FALSE)=0,"Sammelnr. ungeschält ABS"),
IFERROR(IF(VLOOKUP(O1120,[1]Sammelnr.!$E:$F,2,FALSE)=0,"Sammelnr. ungeschält VS"),
IFERROR(IF(VLOOKUP(O1120,[1]Sammelnr.!$H:$I,2,FALSE)=0,"Sammelnr. geschält"),
IFERROR(IF(VLOOKUP(O1120,[1]Offen!$B:$C,2,FALSE)=0,"Offen ungeschält ABS"),
IFERROR(IF(VLOOKUP(O1120,[1]Offen!$E:$F,2,FALSE)=0,"Offen ungeschält VOS"),
IFERROR(IF(VLOOKUP(O1120,[1]Offen!$H:$I,2,FALSE)=0,"Offen geschält RW"),
IFERROR(IF(VLOOKUP(O1120,[1]Offen!$K:$L,2,FALSE)=0,"Offen vegan"),
IFERROR(IF(VLOOKUP(O1120,[1]Offen!$N:$O,2,FALSE)=0,"Offen Zipfel"),
IFERROR(IF(VLOOKUP(O1120,[1]Offen!$Q:$R,2,FALSE)=0,"Offen Endstücke"),
IFERROR(IF(VLOOKUP(O1120,[1]Vakuumiert!$B:$C,2,FALSE)=0,"Vakuumierter VOS ungeschält"),
IFERROR(IF(VLOOKUP(O1120,[1]Vakuumiert!$E:$F,2,FALSE)=0,"Vakuumierter ABS ungeschält"),
IFERROR(IF(VLOOKUP(O1120,[1]Vakuumiert!$H:$I,2,FALSE)=0,"Vakuumierter VOS geschält"),
IFERROR(IF(VLOOKUP(O1120,[1]Vakuumiert!$K:$L,2,FALSE)=0,"Vakuumierter VOS vegan"),
IFERROR(IF(VLOOKUP(O1120,[1]Vakuumiert!$N:$O,2,FALSE)=0,"Vakuumierter VOS Zipfel"),
IFERROR(IF(VLOOKUP(O1120,[1]Vakuumiert!$Q:$R,2,FALSE)=0,"Vakuumiert geschält"),
IFERROR(IF(VLOOKUP(O1120,'[1]vakuumierte Fertigprodukte'!$B:$C,2,FALSE)=0,"Fertigprodukte"),
IFERROR(IF(VLOOKUP(O1120,'[1]vakuumierte Fertigprodukte'!$E:$FI,2,FALSE)=0,"Vakuumierte Zipfel"),
IFERROR(IF(VLOOKUP(O1120,[1]Wurste!$B:$C,2,FALSE)=0,"Räucherwürste"),
IFERROR(IF(VLOOKUP(O1120,[1]Wurste!$E:$F,2,FALSE)=0,"URW/URGW Wurst"),
IFERROR(IF(VLOOKUP(O1120,[1]Wurste!$H:$I,2,FALSE)=0,"HF-Wurst Vegan"),
IFERROR(IF(VLOOKUP(O1120,[1]Wurste!$K:$L,2,FALSE)=0,"320er ohne Würste"),
IFERROR(IF(AND(OR(Abfalldokumentation!$A1120="BU3",Abfalldokumentation!$A1120="Verkauf"),Abfalldokumentation!$F1120="Schimmel",Abfalldokumentation!$G1120="keinen Abnehmer/kein Schälpersonal"),"Div. Zipfel, ES ohne Verwendung",VLOOKUP(Abfalldokumentation!$E1120,Produktgruppen!A:B,2,FALSE)),"-")))))))))))))))))))))))</f>
        <v>Rest</v>
      </c>
      <c r="E1120" s="81" t="str">
        <f>IFERROR(VLOOKUP(Abfalldokumentation!$O1120,Artikel!A:C,3,FALSE),Abfalldokumentation!$O1120)</f>
        <v>-</v>
      </c>
      <c r="F1120" s="81" t="str">
        <f>VLOOKUP(T1120,'Liste Gründe'!A:D,2,FALSE)</f>
        <v>Qualitätssicherung</v>
      </c>
      <c r="G1120" s="80" t="str">
        <f>IF(ISBLANK(V1120),VLOOKUP(Abfalldokumentation!$P1120,'Liste Gründe'!A:D,3,FALSE),V1120)</f>
        <v>Sensorik</v>
      </c>
      <c r="H1120" s="81" t="str">
        <f>IF(ISBLANK(Abfalldokumentation!$W1120),"-",Abfalldokumentation!$W1120)</f>
        <v>-</v>
      </c>
      <c r="I1120" s="81">
        <f t="shared" si="120"/>
        <v>41</v>
      </c>
      <c r="J1120" s="81" t="str">
        <f t="shared" si="121"/>
        <v>Produkte</v>
      </c>
      <c r="K1120" s="81" t="str">
        <f t="shared" si="122"/>
        <v>BUs</v>
      </c>
      <c r="L1120" s="81" t="str">
        <f t="shared" si="123"/>
        <v>Symptome</v>
      </c>
      <c r="M1120" s="81" t="str">
        <f>IFERROR(VLOOKUP(Abfalldokumentation!$O1120,Kennzahlen!S:V,3,FALSE)*Abfalldokumentation!$B1120,"0")</f>
        <v>0</v>
      </c>
      <c r="N1120" s="81" t="str">
        <f>IF(ISBLANK(Q1120),VLOOKUP(Abfalldokumentation!$O1120,'Linien - BU'!R:S,2,FALSE),Q1120)</f>
        <v>Labor</v>
      </c>
      <c r="O1120" s="77" t="str">
        <f t="shared" si="124"/>
        <v>-</v>
      </c>
      <c r="P1120" s="77">
        <f t="shared" si="125"/>
        <v>74</v>
      </c>
      <c r="Q1120" s="39" t="s">
        <v>199</v>
      </c>
      <c r="R1120" s="40" t="s">
        <v>54</v>
      </c>
      <c r="S1120" s="40">
        <v>6.6</v>
      </c>
      <c r="T1120" s="40">
        <v>74</v>
      </c>
      <c r="U1120" s="41">
        <v>44484</v>
      </c>
      <c r="V1120" s="42"/>
      <c r="W1120" s="40"/>
      <c r="X1120" s="44" t="str">
        <f>IFERROR(VLOOKUP(Abfalldokumentation!$R1120,Artikel!A:C,3,FALSE),Abfalldokumentation!$R1120)</f>
        <v>-</v>
      </c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</row>
    <row r="1121" spans="1:40" ht="30" hidden="1" customHeight="1" x14ac:dyDescent="0.25">
      <c r="A1121" s="73" t="str">
        <f>VLOOKUP(N1121,'Linien - BU'!A:B,2,FALSE)</f>
        <v>BU2</v>
      </c>
      <c r="B1121" s="74">
        <f t="shared" si="119"/>
        <v>15</v>
      </c>
      <c r="C1121" s="75">
        <f>Abfalldokumentation!$U1121</f>
        <v>44484</v>
      </c>
      <c r="D1121" s="69" t="str">
        <f>IFERROR(IF(VLOOKUP(O1121,'[1]Rohware 230'!$B:$C,2,FALSE)=0,"Rohware"),
IFERROR(IF(VLOOKUP(O1121,[1]Sammelnr.!$B:$C,2,FALSE)=0,"Sammelnr. ungeschält ABS"),
IFERROR(IF(VLOOKUP(O1121,[1]Sammelnr.!$E:$F,2,FALSE)=0,"Sammelnr. ungeschält VS"),
IFERROR(IF(VLOOKUP(O1121,[1]Sammelnr.!$H:$I,2,FALSE)=0,"Sammelnr. geschält"),
IFERROR(IF(VLOOKUP(O1121,[1]Offen!$B:$C,2,FALSE)=0,"Offen ungeschält ABS"),
IFERROR(IF(VLOOKUP(O1121,[1]Offen!$E:$F,2,FALSE)=0,"Offen ungeschält VOS"),
IFERROR(IF(VLOOKUP(O1121,[1]Offen!$H:$I,2,FALSE)=0,"Offen geschält RW"),
IFERROR(IF(VLOOKUP(O1121,[1]Offen!$K:$L,2,FALSE)=0,"Offen vegan"),
IFERROR(IF(VLOOKUP(O1121,[1]Offen!$N:$O,2,FALSE)=0,"Offen Zipfel"),
IFERROR(IF(VLOOKUP(O1121,[1]Offen!$Q:$R,2,FALSE)=0,"Offen Endstücke"),
IFERROR(IF(VLOOKUP(O1121,[1]Vakuumiert!$B:$C,2,FALSE)=0,"Vakuumierter VOS ungeschält"),
IFERROR(IF(VLOOKUP(O1121,[1]Vakuumiert!$E:$F,2,FALSE)=0,"Vakuumierter ABS ungeschält"),
IFERROR(IF(VLOOKUP(O1121,[1]Vakuumiert!$H:$I,2,FALSE)=0,"Vakuumierter VOS geschält"),
IFERROR(IF(VLOOKUP(O1121,[1]Vakuumiert!$K:$L,2,FALSE)=0,"Vakuumierter VOS vegan"),
IFERROR(IF(VLOOKUP(O1121,[1]Vakuumiert!$N:$O,2,FALSE)=0,"Vakuumierter VOS Zipfel"),
IFERROR(IF(VLOOKUP(O1121,[1]Vakuumiert!$Q:$R,2,FALSE)=0,"Vakuumiert geschält"),
IFERROR(IF(VLOOKUP(O1121,'[1]vakuumierte Fertigprodukte'!$B:$C,2,FALSE)=0,"Fertigprodukte"),
IFERROR(IF(VLOOKUP(O1121,'[1]vakuumierte Fertigprodukte'!$E:$FI,2,FALSE)=0,"Vakuumierte Zipfel"),
IFERROR(IF(VLOOKUP(O1121,[1]Wurste!$B:$C,2,FALSE)=0,"Räucherwürste"),
IFERROR(IF(VLOOKUP(O1121,[1]Wurste!$E:$F,2,FALSE)=0,"URW/URGW Wurst"),
IFERROR(IF(VLOOKUP(O1121,[1]Wurste!$H:$I,2,FALSE)=0,"HF-Wurst Vegan"),
IFERROR(IF(VLOOKUP(O1121,[1]Wurste!$K:$L,2,FALSE)=0,"320er ohne Würste"),
IFERROR(IF(AND(OR(Abfalldokumentation!$A1121="BU3",Abfalldokumentation!$A1121="Verkauf"),Abfalldokumentation!$F1121="Schimmel",Abfalldokumentation!$G1121="keinen Abnehmer/kein Schälpersonal"),"Div. Zipfel, ES ohne Verwendung",VLOOKUP(Abfalldokumentation!$E1121,Produktgruppen!A:B,2,FALSE)),"-")))))))))))))))))))))))</f>
        <v>Rohware</v>
      </c>
      <c r="E1121" s="76" t="str">
        <f>IFERROR(VLOOKUP(Abfalldokumentation!$O1121,Artikel!A:C,3,FALSE),Abfalldokumentation!$O1121)</f>
        <v>Blöcke</v>
      </c>
      <c r="F1121" s="76" t="str">
        <f>VLOOKUP(T1121,'Liste Gründe'!A:D,2,FALSE)</f>
        <v>Schimmel</v>
      </c>
      <c r="G1121" s="75" t="str">
        <f>IF(ISBLANK(V1121),VLOOKUP(Abfalldokumentation!$P1121,'Liste Gründe'!A:D,3,FALSE),V1121)</f>
        <v>Luftzieher/Folienriss durch Transport</v>
      </c>
      <c r="H1121" s="76" t="str">
        <f>IF(ISBLANK(Abfalldokumentation!$W1121),"-",Abfalldokumentation!$W1121)</f>
        <v>-</v>
      </c>
      <c r="I1121" s="76">
        <f t="shared" si="120"/>
        <v>41</v>
      </c>
      <c r="J1121" s="76" t="str">
        <f t="shared" si="121"/>
        <v>Produkte</v>
      </c>
      <c r="K1121" s="76" t="str">
        <f t="shared" si="122"/>
        <v>BUs</v>
      </c>
      <c r="L1121" s="76" t="str">
        <f t="shared" si="123"/>
        <v>Symptome</v>
      </c>
      <c r="M1121" s="76" t="str">
        <f>IFERROR(VLOOKUP(Abfalldokumentation!$O1121,Kennzahlen!S:V,3,FALSE)*Abfalldokumentation!$B1121,"0")</f>
        <v>0</v>
      </c>
      <c r="N1121" s="76" t="str">
        <f>IF(ISBLANK(Q1121),VLOOKUP(Abfalldokumentation!$O1121,'Linien - BU'!R:S,2,FALSE),Q1121)</f>
        <v>Bu2</v>
      </c>
      <c r="O1121" s="77" t="str">
        <f t="shared" si="124"/>
        <v>Blöcke</v>
      </c>
      <c r="P1121" s="77">
        <f t="shared" si="125"/>
        <v>12</v>
      </c>
      <c r="Q1121" s="45" t="s">
        <v>230</v>
      </c>
      <c r="R1121" s="46" t="s">
        <v>208</v>
      </c>
      <c r="S1121" s="46">
        <v>15</v>
      </c>
      <c r="T1121" s="46">
        <v>12</v>
      </c>
      <c r="U1121" s="47">
        <v>44484</v>
      </c>
      <c r="V1121" s="48" t="s">
        <v>30</v>
      </c>
      <c r="W1121" s="46"/>
      <c r="X1121" s="50" t="str">
        <f>IFERROR(VLOOKUP(Abfalldokumentation!$R1121,Artikel!A:C,3,FALSE),Abfalldokumentation!$R1121)</f>
        <v>Blöcke</v>
      </c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</row>
    <row r="1122" spans="1:40" ht="30" customHeight="1" x14ac:dyDescent="0.25">
      <c r="A1122" s="78" t="str">
        <f>VLOOKUP(N1122,'Linien - BU'!A:B,2,FALSE)</f>
        <v>BU1</v>
      </c>
      <c r="B1122" s="79">
        <f t="shared" si="119"/>
        <v>189</v>
      </c>
      <c r="C1122" s="80">
        <f>Abfalldokumentation!$U1122</f>
        <v>44484</v>
      </c>
      <c r="D1122" s="69" t="str">
        <f>IFERROR(IF(VLOOKUP(O1122,'[1]Rohware 230'!$B:$C,2,FALSE)=0,"Rohware"),
IFERROR(IF(VLOOKUP(O1122,[1]Sammelnr.!$B:$C,2,FALSE)=0,"Sammelnr. ungeschält ABS"),
IFERROR(IF(VLOOKUP(O1122,[1]Sammelnr.!$E:$F,2,FALSE)=0,"Sammelnr. ungeschält VS"),
IFERROR(IF(VLOOKUP(O1122,[1]Sammelnr.!$H:$I,2,FALSE)=0,"Sammelnr. geschält"),
IFERROR(IF(VLOOKUP(O1122,[1]Offen!$B:$C,2,FALSE)=0,"Offen ungeschält ABS"),
IFERROR(IF(VLOOKUP(O1122,[1]Offen!$E:$F,2,FALSE)=0,"Offen ungeschält VOS"),
IFERROR(IF(VLOOKUP(O1122,[1]Offen!$H:$I,2,FALSE)=0,"Offen geschält RW"),
IFERROR(IF(VLOOKUP(O1122,[1]Offen!$K:$L,2,FALSE)=0,"Offen vegan"),
IFERROR(IF(VLOOKUP(O1122,[1]Offen!$N:$O,2,FALSE)=0,"Offen Zipfel"),
IFERROR(IF(VLOOKUP(O1122,[1]Offen!$Q:$R,2,FALSE)=0,"Offen Endstücke"),
IFERROR(IF(VLOOKUP(O1122,[1]Vakuumiert!$B:$C,2,FALSE)=0,"Vakuumierter VOS ungeschält"),
IFERROR(IF(VLOOKUP(O1122,[1]Vakuumiert!$E:$F,2,FALSE)=0,"Vakuumierter ABS ungeschält"),
IFERROR(IF(VLOOKUP(O1122,[1]Vakuumiert!$H:$I,2,FALSE)=0,"Vakuumierter VOS geschält"),
IFERROR(IF(VLOOKUP(O1122,[1]Vakuumiert!$K:$L,2,FALSE)=0,"Vakuumierter VOS vegan"),
IFERROR(IF(VLOOKUP(O1122,[1]Vakuumiert!$N:$O,2,FALSE)=0,"Vakuumierter VOS Zipfel"),
IFERROR(IF(VLOOKUP(O1122,[1]Vakuumiert!$Q:$R,2,FALSE)=0,"Vakuumiert geschält"),
IFERROR(IF(VLOOKUP(O1122,'[1]vakuumierte Fertigprodukte'!$B:$C,2,FALSE)=0,"Fertigprodukte"),
IFERROR(IF(VLOOKUP(O1122,'[1]vakuumierte Fertigprodukte'!$E:$FI,2,FALSE)=0,"Vakuumierte Zipfel"),
IFERROR(IF(VLOOKUP(O1122,[1]Wurste!$B:$C,2,FALSE)=0,"Räucherwürste"),
IFERROR(IF(VLOOKUP(O1122,[1]Wurste!$E:$F,2,FALSE)=0,"URW/URGW Wurst"),
IFERROR(IF(VLOOKUP(O1122,[1]Wurste!$H:$I,2,FALSE)=0,"HF-Wurst Vegan"),
IFERROR(IF(VLOOKUP(O1122,[1]Wurste!$K:$L,2,FALSE)=0,"320er ohne Würste"),
IFERROR(IF(AND(OR(Abfalldokumentation!$A1122="BU3",Abfalldokumentation!$A1122="Verkauf"),Abfalldokumentation!$F1122="Schimmel",Abfalldokumentation!$G1122="keinen Abnehmer/kein Schälpersonal"),"Div. Zipfel, ES ohne Verwendung",VLOOKUP(Abfalldokumentation!$E1122,Produktgruppen!A:B,2,FALSE)),"-")))))))))))))))))))))))</f>
        <v>Diverses</v>
      </c>
      <c r="E1122" s="81" t="str">
        <f>IFERROR(VLOOKUP(Abfalldokumentation!$O1122,Artikel!A:C,3,FALSE),Abfalldokumentation!$O1122)</f>
        <v>Diverses</v>
      </c>
      <c r="F1122" s="81" t="str">
        <f>VLOOKUP(T1122,'Liste Gründe'!A:D,2,FALSE)</f>
        <v>Linienbezogen</v>
      </c>
      <c r="G1122" s="80" t="str">
        <f>IF(ISBLANK(V1122),VLOOKUP(Abfalldokumentation!$P1122,'Liste Gründe'!A:D,3,FALSE),V1122)</f>
        <v>Darm geplatzt</v>
      </c>
      <c r="H1122" s="81" t="str">
        <f>IF(ISBLANK(Abfalldokumentation!$W1122),"-",Abfalldokumentation!$W1122)</f>
        <v>-</v>
      </c>
      <c r="I1122" s="81">
        <f t="shared" si="120"/>
        <v>41</v>
      </c>
      <c r="J1122" s="81" t="str">
        <f t="shared" si="121"/>
        <v>Produkte</v>
      </c>
      <c r="K1122" s="81" t="str">
        <f t="shared" si="122"/>
        <v>BUs</v>
      </c>
      <c r="L1122" s="81" t="str">
        <f t="shared" si="123"/>
        <v>Symptome</v>
      </c>
      <c r="M1122" s="81" t="str">
        <f>IFERROR(VLOOKUP(Abfalldokumentation!$O1122,Kennzahlen!S:V,3,FALSE)*Abfalldokumentation!$B1122,"0")</f>
        <v>0</v>
      </c>
      <c r="N1122" s="81" t="str">
        <f>IF(ISBLANK(Q1122),VLOOKUP(Abfalldokumentation!$O1122,'Linien - BU'!R:S,2,FALSE),Q1122)</f>
        <v>Abfüllung</v>
      </c>
      <c r="O1122" s="77" t="str">
        <f t="shared" si="124"/>
        <v>Diverses</v>
      </c>
      <c r="P1122" s="77">
        <f t="shared" si="125"/>
        <v>34</v>
      </c>
      <c r="Q1122" s="39" t="s">
        <v>180</v>
      </c>
      <c r="R1122" s="40" t="s">
        <v>110</v>
      </c>
      <c r="S1122" s="40">
        <f>228-39</f>
        <v>189</v>
      </c>
      <c r="T1122" s="40">
        <v>34</v>
      </c>
      <c r="U1122" s="41">
        <v>44484</v>
      </c>
      <c r="V1122" s="42"/>
      <c r="W1122" s="40"/>
      <c r="X1122" s="44" t="str">
        <f>IFERROR(VLOOKUP(Abfalldokumentation!$R1122,Artikel!A:C,3,FALSE),Abfalldokumentation!$R1122)</f>
        <v>Diverses</v>
      </c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</row>
    <row r="1123" spans="1:40" ht="30" hidden="1" customHeight="1" x14ac:dyDescent="0.25">
      <c r="A1123" s="73" t="str">
        <f>VLOOKUP(N1123,'Linien - BU'!A:B,2,FALSE)</f>
        <v>BU1</v>
      </c>
      <c r="B1123" s="74">
        <f t="shared" si="119"/>
        <v>200</v>
      </c>
      <c r="C1123" s="75">
        <f>Abfalldokumentation!$U1123</f>
        <v>44484</v>
      </c>
      <c r="D1123" s="69" t="str">
        <f>IFERROR(IF(VLOOKUP(O1123,'[1]Rohware 230'!$B:$C,2,FALSE)=0,"Rohware"),
IFERROR(IF(VLOOKUP(O1123,[1]Sammelnr.!$B:$C,2,FALSE)=0,"Sammelnr. ungeschält ABS"),
IFERROR(IF(VLOOKUP(O1123,[1]Sammelnr.!$E:$F,2,FALSE)=0,"Sammelnr. ungeschält VS"),
IFERROR(IF(VLOOKUP(O1123,[1]Sammelnr.!$H:$I,2,FALSE)=0,"Sammelnr. geschält"),
IFERROR(IF(VLOOKUP(O1123,[1]Offen!$B:$C,2,FALSE)=0,"Offen ungeschält ABS"),
IFERROR(IF(VLOOKUP(O1123,[1]Offen!$E:$F,2,FALSE)=0,"Offen ungeschält VOS"),
IFERROR(IF(VLOOKUP(O1123,[1]Offen!$H:$I,2,FALSE)=0,"Offen geschält RW"),
IFERROR(IF(VLOOKUP(O1123,[1]Offen!$K:$L,2,FALSE)=0,"Offen vegan"),
IFERROR(IF(VLOOKUP(O1123,[1]Offen!$N:$O,2,FALSE)=0,"Offen Zipfel"),
IFERROR(IF(VLOOKUP(O1123,[1]Offen!$Q:$R,2,FALSE)=0,"Offen Endstücke"),
IFERROR(IF(VLOOKUP(O1123,[1]Vakuumiert!$B:$C,2,FALSE)=0,"Vakuumierter VOS ungeschält"),
IFERROR(IF(VLOOKUP(O1123,[1]Vakuumiert!$E:$F,2,FALSE)=0,"Vakuumierter ABS ungeschält"),
IFERROR(IF(VLOOKUP(O1123,[1]Vakuumiert!$H:$I,2,FALSE)=0,"Vakuumierter VOS geschält"),
IFERROR(IF(VLOOKUP(O1123,[1]Vakuumiert!$K:$L,2,FALSE)=0,"Vakuumierter VOS vegan"),
IFERROR(IF(VLOOKUP(O1123,[1]Vakuumiert!$N:$O,2,FALSE)=0,"Vakuumierter VOS Zipfel"),
IFERROR(IF(VLOOKUP(O1123,[1]Vakuumiert!$Q:$R,2,FALSE)=0,"Vakuumiert geschält"),
IFERROR(IF(VLOOKUP(O1123,'[1]vakuumierte Fertigprodukte'!$B:$C,2,FALSE)=0,"Fertigprodukte"),
IFERROR(IF(VLOOKUP(O1123,'[1]vakuumierte Fertigprodukte'!$E:$FI,2,FALSE)=0,"Vakuumierte Zipfel"),
IFERROR(IF(VLOOKUP(O1123,[1]Wurste!$B:$C,2,FALSE)=0,"Räucherwürste"),
IFERROR(IF(VLOOKUP(O1123,[1]Wurste!$E:$F,2,FALSE)=0,"URW/URGW Wurst"),
IFERROR(IF(VLOOKUP(O1123,[1]Wurste!$H:$I,2,FALSE)=0,"HF-Wurst Vegan"),
IFERROR(IF(VLOOKUP(O1123,[1]Wurste!$K:$L,2,FALSE)=0,"320er ohne Würste"),
IFERROR(IF(AND(OR(Abfalldokumentation!$A1123="BU3",Abfalldokumentation!$A1123="Verkauf"),Abfalldokumentation!$F1123="Schimmel",Abfalldokumentation!$G1123="keinen Abnehmer/kein Schälpersonal"),"Div. Zipfel, ES ohne Verwendung",VLOOKUP(Abfalldokumentation!$E1123,Produktgruppen!A:B,2,FALSE)),"-")))))))))))))))))))))))</f>
        <v>Diverses</v>
      </c>
      <c r="E1123" s="76" t="str">
        <f>IFERROR(VLOOKUP(Abfalldokumentation!$O1123,Artikel!A:C,3,FALSE),Abfalldokumentation!$O1123)</f>
        <v>Diverses</v>
      </c>
      <c r="F1123" s="76" t="str">
        <f>VLOOKUP(T1123,'Liste Gründe'!A:D,2,FALSE)</f>
        <v>Linienbezogen</v>
      </c>
      <c r="G1123" s="75" t="str">
        <f>IF(ISBLANK(V1123),VLOOKUP(Abfalldokumentation!$P1123,'Liste Gründe'!A:D,3,FALSE),V1123)</f>
        <v>Reinigung</v>
      </c>
      <c r="H1123" s="76" t="str">
        <f>IF(ISBLANK(Abfalldokumentation!$W1123),"-",Abfalldokumentation!$W1123)</f>
        <v>-</v>
      </c>
      <c r="I1123" s="76">
        <f t="shared" si="120"/>
        <v>41</v>
      </c>
      <c r="J1123" s="76" t="str">
        <f t="shared" si="121"/>
        <v>Produkte</v>
      </c>
      <c r="K1123" s="76" t="str">
        <f t="shared" si="122"/>
        <v>BUs</v>
      </c>
      <c r="L1123" s="76" t="str">
        <f t="shared" si="123"/>
        <v>Symptome</v>
      </c>
      <c r="M1123" s="76" t="str">
        <f>IFERROR(VLOOKUP(Abfalldokumentation!$O1123,Kennzahlen!S:V,3,FALSE)*Abfalldokumentation!$B1123,"0")</f>
        <v>0</v>
      </c>
      <c r="N1123" s="76" t="str">
        <f>IF(ISBLANK(Q1123),VLOOKUP(Abfalldokumentation!$O1123,'Linien - BU'!R:S,2,FALSE),Q1123)</f>
        <v>Schmelze</v>
      </c>
      <c r="O1123" s="77" t="str">
        <f t="shared" si="124"/>
        <v>Diverses</v>
      </c>
      <c r="P1123" s="77">
        <f t="shared" si="125"/>
        <v>10</v>
      </c>
      <c r="Q1123" s="45" t="s">
        <v>184</v>
      </c>
      <c r="R1123" s="46" t="s">
        <v>110</v>
      </c>
      <c r="S1123" s="46">
        <v>200</v>
      </c>
      <c r="T1123" s="46">
        <v>10</v>
      </c>
      <c r="U1123" s="47">
        <v>44484</v>
      </c>
      <c r="V1123" s="48"/>
      <c r="W1123" s="46"/>
      <c r="X1123" s="50" t="str">
        <f>IFERROR(VLOOKUP(Abfalldokumentation!$R1123,Artikel!A:C,3,FALSE),Abfalldokumentation!$R1123)</f>
        <v>Diverses</v>
      </c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</row>
    <row r="1124" spans="1:40" ht="30" hidden="1" customHeight="1" x14ac:dyDescent="0.25">
      <c r="A1124" s="78" t="str">
        <f>VLOOKUP(N1124,'Linien - BU'!A:B,2,FALSE)</f>
        <v>BU1</v>
      </c>
      <c r="B1124" s="79">
        <f t="shared" si="119"/>
        <v>117</v>
      </c>
      <c r="C1124" s="80">
        <f>Abfalldokumentation!$U1124</f>
        <v>44487</v>
      </c>
      <c r="D1124" s="69" t="str">
        <f>IFERROR(IF(VLOOKUP(O1124,'[1]Rohware 230'!$B:$C,2,FALSE)=0,"Rohware"),
IFERROR(IF(VLOOKUP(O1124,[1]Sammelnr.!$B:$C,2,FALSE)=0,"Sammelnr. ungeschält ABS"),
IFERROR(IF(VLOOKUP(O1124,[1]Sammelnr.!$E:$F,2,FALSE)=0,"Sammelnr. ungeschält VS"),
IFERROR(IF(VLOOKUP(O1124,[1]Sammelnr.!$H:$I,2,FALSE)=0,"Sammelnr. geschält"),
IFERROR(IF(VLOOKUP(O1124,[1]Offen!$B:$C,2,FALSE)=0,"Offen ungeschält ABS"),
IFERROR(IF(VLOOKUP(O1124,[1]Offen!$E:$F,2,FALSE)=0,"Offen ungeschält VOS"),
IFERROR(IF(VLOOKUP(O1124,[1]Offen!$H:$I,2,FALSE)=0,"Offen geschält RW"),
IFERROR(IF(VLOOKUP(O1124,[1]Offen!$K:$L,2,FALSE)=0,"Offen vegan"),
IFERROR(IF(VLOOKUP(O1124,[1]Offen!$N:$O,2,FALSE)=0,"Offen Zipfel"),
IFERROR(IF(VLOOKUP(O1124,[1]Offen!$Q:$R,2,FALSE)=0,"Offen Endstücke"),
IFERROR(IF(VLOOKUP(O1124,[1]Vakuumiert!$B:$C,2,FALSE)=0,"Vakuumierter VOS ungeschält"),
IFERROR(IF(VLOOKUP(O1124,[1]Vakuumiert!$E:$F,2,FALSE)=0,"Vakuumierter ABS ungeschält"),
IFERROR(IF(VLOOKUP(O1124,[1]Vakuumiert!$H:$I,2,FALSE)=0,"Vakuumierter VOS geschält"),
IFERROR(IF(VLOOKUP(O1124,[1]Vakuumiert!$K:$L,2,FALSE)=0,"Vakuumierter VOS vegan"),
IFERROR(IF(VLOOKUP(O1124,[1]Vakuumiert!$N:$O,2,FALSE)=0,"Vakuumierter VOS Zipfel"),
IFERROR(IF(VLOOKUP(O1124,[1]Vakuumiert!$Q:$R,2,FALSE)=0,"Vakuumiert geschält"),
IFERROR(IF(VLOOKUP(O1124,'[1]vakuumierte Fertigprodukte'!$B:$C,2,FALSE)=0,"Fertigprodukte"),
IFERROR(IF(VLOOKUP(O1124,'[1]vakuumierte Fertigprodukte'!$E:$FI,2,FALSE)=0,"Vakuumierte Zipfel"),
IFERROR(IF(VLOOKUP(O1124,[1]Wurste!$B:$C,2,FALSE)=0,"Räucherwürste"),
IFERROR(IF(VLOOKUP(O1124,[1]Wurste!$E:$F,2,FALSE)=0,"URW/URGW Wurst"),
IFERROR(IF(VLOOKUP(O1124,[1]Wurste!$H:$I,2,FALSE)=0,"HF-Wurst Vegan"),
IFERROR(IF(VLOOKUP(O1124,[1]Wurste!$K:$L,2,FALSE)=0,"320er ohne Würste"),
IFERROR(IF(AND(OR(Abfalldokumentation!$A1124="BU3",Abfalldokumentation!$A1124="Verkauf"),Abfalldokumentation!$F1124="Schimmel",Abfalldokumentation!$G1124="keinen Abnehmer/kein Schälpersonal"),"Div. Zipfel, ES ohne Verwendung",VLOOKUP(Abfalldokumentation!$E1124,Produktgruppen!A:B,2,FALSE)),"-")))))))))))))))))))))))</f>
        <v>Rohware</v>
      </c>
      <c r="E1124" s="81" t="str">
        <f>IFERROR(VLOOKUP(Abfalldokumentation!$O1124,Artikel!A:C,3,FALSE),Abfalldokumentation!$O1124)</f>
        <v>WALNUSS GEWOLFT 10MM</v>
      </c>
      <c r="F1124" s="81" t="str">
        <f>VLOOKUP(T1124,'Liste Gründe'!A:D,2,FALSE)</f>
        <v>Qualitätssicherung</v>
      </c>
      <c r="G1124" s="80" t="str">
        <f>IF(ISBLANK(V1124),VLOOKUP(Abfalldokumentation!$P1124,'Liste Gründe'!A:D,3,FALSE),V1124)</f>
        <v>keine Verarbeitung</v>
      </c>
      <c r="H1124" s="81" t="str">
        <f>IF(ISBLANK(Abfalldokumentation!$W1124),"-",Abfalldokumentation!$W1124)</f>
        <v>-</v>
      </c>
      <c r="I1124" s="81">
        <f t="shared" si="120"/>
        <v>42</v>
      </c>
      <c r="J1124" s="81" t="str">
        <f t="shared" si="121"/>
        <v>Produkte</v>
      </c>
      <c r="K1124" s="81" t="str">
        <f t="shared" si="122"/>
        <v>BUs</v>
      </c>
      <c r="L1124" s="81" t="str">
        <f t="shared" si="123"/>
        <v>Symptome</v>
      </c>
      <c r="M1124" s="81">
        <f>IFERROR(VLOOKUP(Abfalldokumentation!$O1124,Kennzahlen!S:V,3,FALSE)*Abfalldokumentation!$B1124,"0")</f>
        <v>500.98230000000001</v>
      </c>
      <c r="N1124" s="81" t="str">
        <f>IF(ISBLANK(Q1124),VLOOKUP(Abfalldokumentation!$O1124,'Linien - BU'!R:S,2,FALSE),Q1124)</f>
        <v>Schmelze</v>
      </c>
      <c r="O1124" s="77">
        <f t="shared" si="124"/>
        <v>23500285</v>
      </c>
      <c r="P1124" s="77">
        <f t="shared" si="125"/>
        <v>75</v>
      </c>
      <c r="Q1124" s="39" t="s">
        <v>184</v>
      </c>
      <c r="R1124" s="40">
        <v>23500285</v>
      </c>
      <c r="S1124" s="40">
        <v>117</v>
      </c>
      <c r="T1124" s="40">
        <v>75</v>
      </c>
      <c r="U1124" s="41">
        <v>44487</v>
      </c>
      <c r="V1124" s="42" t="s">
        <v>22</v>
      </c>
      <c r="W1124" s="40"/>
      <c r="X1124" s="44" t="str">
        <f>IFERROR(VLOOKUP(Abfalldokumentation!$R1124,Artikel!A:C,3,FALSE),Abfalldokumentation!$R1124)</f>
        <v>WALNUSS GEWOLFT 10MM</v>
      </c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</row>
    <row r="1125" spans="1:40" ht="30" hidden="1" customHeight="1" x14ac:dyDescent="0.25">
      <c r="A1125" s="73" t="str">
        <f>VLOOKUP(N1125,'Linien - BU'!A:B,2,FALSE)</f>
        <v>BU3</v>
      </c>
      <c r="B1125" s="74">
        <f t="shared" si="119"/>
        <v>243</v>
      </c>
      <c r="C1125" s="75">
        <f>Abfalldokumentation!$U1125</f>
        <v>44487</v>
      </c>
      <c r="D1125" s="69" t="str">
        <f>IFERROR(IF(VLOOKUP(O1125,'[1]Rohware 230'!$B:$C,2,FALSE)=0,"Rohware"),
IFERROR(IF(VLOOKUP(O1125,[1]Sammelnr.!$B:$C,2,FALSE)=0,"Sammelnr. ungeschält ABS"),
IFERROR(IF(VLOOKUP(O1125,[1]Sammelnr.!$E:$F,2,FALSE)=0,"Sammelnr. ungeschält VS"),
IFERROR(IF(VLOOKUP(O1125,[1]Sammelnr.!$H:$I,2,FALSE)=0,"Sammelnr. geschält"),
IFERROR(IF(VLOOKUP(O1125,[1]Offen!$B:$C,2,FALSE)=0,"Offen ungeschält ABS"),
IFERROR(IF(VLOOKUP(O1125,[1]Offen!$E:$F,2,FALSE)=0,"Offen ungeschält VOS"),
IFERROR(IF(VLOOKUP(O1125,[1]Offen!$H:$I,2,FALSE)=0,"Offen geschält RW"),
IFERROR(IF(VLOOKUP(O1125,[1]Offen!$K:$L,2,FALSE)=0,"Offen vegan"),
IFERROR(IF(VLOOKUP(O1125,[1]Offen!$N:$O,2,FALSE)=0,"Offen Zipfel"),
IFERROR(IF(VLOOKUP(O1125,[1]Offen!$Q:$R,2,FALSE)=0,"Offen Endstücke"),
IFERROR(IF(VLOOKUP(O1125,[1]Vakuumiert!$B:$C,2,FALSE)=0,"Vakuumierter VOS ungeschält"),
IFERROR(IF(VLOOKUP(O1125,[1]Vakuumiert!$E:$F,2,FALSE)=0,"Vakuumierter ABS ungeschält"),
IFERROR(IF(VLOOKUP(O1125,[1]Vakuumiert!$H:$I,2,FALSE)=0,"Vakuumierter VOS geschält"),
IFERROR(IF(VLOOKUP(O1125,[1]Vakuumiert!$K:$L,2,FALSE)=0,"Vakuumierter VOS vegan"),
IFERROR(IF(VLOOKUP(O1125,[1]Vakuumiert!$N:$O,2,FALSE)=0,"Vakuumierter VOS Zipfel"),
IFERROR(IF(VLOOKUP(O1125,[1]Vakuumiert!$Q:$R,2,FALSE)=0,"Vakuumiert geschält"),
IFERROR(IF(VLOOKUP(O1125,'[1]vakuumierte Fertigprodukte'!$B:$C,2,FALSE)=0,"Fertigprodukte"),
IFERROR(IF(VLOOKUP(O1125,'[1]vakuumierte Fertigprodukte'!$E:$FI,2,FALSE)=0,"Vakuumierte Zipfel"),
IFERROR(IF(VLOOKUP(O1125,[1]Wurste!$B:$C,2,FALSE)=0,"Räucherwürste"),
IFERROR(IF(VLOOKUP(O1125,[1]Wurste!$E:$F,2,FALSE)=0,"URW/URGW Wurst"),
IFERROR(IF(VLOOKUP(O1125,[1]Wurste!$H:$I,2,FALSE)=0,"HF-Wurst Vegan"),
IFERROR(IF(VLOOKUP(O1125,[1]Wurste!$K:$L,2,FALSE)=0,"320er ohne Würste"),
IFERROR(IF(AND(OR(Abfalldokumentation!$A1125="BU3",Abfalldokumentation!$A1125="Verkauf"),Abfalldokumentation!$F1125="Schimmel",Abfalldokumentation!$G1125="keinen Abnehmer/kein Schälpersonal"),"Div. Zipfel, ES ohne Verwendung",VLOOKUP(Abfalldokumentation!$E1125,Produktgruppen!A:B,2,FALSE)),"-")))))))))))))))))))))))</f>
        <v>Vorschmelz</v>
      </c>
      <c r="E1125" s="76" t="str">
        <f>IFERROR(VLOOKUP(Abfalldokumentation!$O1125,Artikel!A:C,3,FALSE),Abfalldokumentation!$O1125)</f>
        <v>VOS Räucher Natur Natri</v>
      </c>
      <c r="F1125" s="76" t="str">
        <f>VLOOKUP(T1125,'Liste Gründe'!A:D,2,FALSE)</f>
        <v>Schimmel</v>
      </c>
      <c r="G1125" s="75" t="str">
        <f>IF(ISBLANK(V1125),VLOOKUP(Abfalldokumentation!$P1125,'Liste Gründe'!A:D,3,FALSE),V1125)</f>
        <v>kein VOS in England, VS-Würste keine Produktion</v>
      </c>
      <c r="H1125" s="76" t="str">
        <f>IF(ISBLANK(Abfalldokumentation!$W1125),"-",Abfalldokumentation!$W1125)</f>
        <v>-</v>
      </c>
      <c r="I1125" s="76">
        <f t="shared" si="120"/>
        <v>42</v>
      </c>
      <c r="J1125" s="76" t="str">
        <f t="shared" si="121"/>
        <v>Produkte</v>
      </c>
      <c r="K1125" s="76" t="str">
        <f t="shared" si="122"/>
        <v>BUs</v>
      </c>
      <c r="L1125" s="76" t="str">
        <f t="shared" si="123"/>
        <v>Symptome</v>
      </c>
      <c r="M1125" s="76">
        <f>IFERROR(VLOOKUP(Abfalldokumentation!$O1125,Kennzahlen!S:V,3,FALSE)*Abfalldokumentation!$B1125,"0")</f>
        <v>121.5</v>
      </c>
      <c r="N1125" s="76" t="str">
        <f>IF(ISBLANK(Q1125),VLOOKUP(Abfalldokumentation!$O1125,'Linien - BU'!R:S,2,FALSE),Q1125)</f>
        <v>BU3</v>
      </c>
      <c r="O1125" s="77">
        <f t="shared" si="124"/>
        <v>29500498</v>
      </c>
      <c r="P1125" s="77">
        <f t="shared" si="125"/>
        <v>12</v>
      </c>
      <c r="Q1125" s="45" t="s">
        <v>8</v>
      </c>
      <c r="R1125" s="46">
        <v>29500498</v>
      </c>
      <c r="S1125" s="46">
        <v>243</v>
      </c>
      <c r="T1125" s="46">
        <v>12</v>
      </c>
      <c r="U1125" s="47">
        <v>44487</v>
      </c>
      <c r="V1125" s="42" t="s">
        <v>25</v>
      </c>
      <c r="W1125" s="46"/>
      <c r="X1125" s="50" t="str">
        <f>IFERROR(VLOOKUP(Abfalldokumentation!$R1125,Artikel!A:C,3,FALSE),Abfalldokumentation!$R1125)</f>
        <v>VOS Räucher Natur Natri</v>
      </c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</row>
    <row r="1126" spans="1:40" ht="30" hidden="1" customHeight="1" x14ac:dyDescent="0.25">
      <c r="A1126" s="78" t="str">
        <f>VLOOKUP(N1126,'Linien - BU'!A:B,2,FALSE)</f>
        <v>BU3</v>
      </c>
      <c r="B1126" s="79">
        <f t="shared" si="119"/>
        <v>20</v>
      </c>
      <c r="C1126" s="80">
        <f>Abfalldokumentation!$U1126</f>
        <v>44487</v>
      </c>
      <c r="D1126" s="69" t="str">
        <f>IFERROR(IF(VLOOKUP(O1126,'[1]Rohware 230'!$B:$C,2,FALSE)=0,"Rohware"),
IFERROR(IF(VLOOKUP(O1126,[1]Sammelnr.!$B:$C,2,FALSE)=0,"Sammelnr. ungeschält ABS"),
IFERROR(IF(VLOOKUP(O1126,[1]Sammelnr.!$E:$F,2,FALSE)=0,"Sammelnr. ungeschält VS"),
IFERROR(IF(VLOOKUP(O1126,[1]Sammelnr.!$H:$I,2,FALSE)=0,"Sammelnr. geschält"),
IFERROR(IF(VLOOKUP(O1126,[1]Offen!$B:$C,2,FALSE)=0,"Offen ungeschält ABS"),
IFERROR(IF(VLOOKUP(O1126,[1]Offen!$E:$F,2,FALSE)=0,"Offen ungeschält VOS"),
IFERROR(IF(VLOOKUP(O1126,[1]Offen!$H:$I,2,FALSE)=0,"Offen geschält RW"),
IFERROR(IF(VLOOKUP(O1126,[1]Offen!$K:$L,2,FALSE)=0,"Offen vegan"),
IFERROR(IF(VLOOKUP(O1126,[1]Offen!$N:$O,2,FALSE)=0,"Offen Zipfel"),
IFERROR(IF(VLOOKUP(O1126,[1]Offen!$Q:$R,2,FALSE)=0,"Offen Endstücke"),
IFERROR(IF(VLOOKUP(O1126,[1]Vakuumiert!$B:$C,2,FALSE)=0,"Vakuumierter VOS ungeschält"),
IFERROR(IF(VLOOKUP(O1126,[1]Vakuumiert!$E:$F,2,FALSE)=0,"Vakuumierter ABS ungeschält"),
IFERROR(IF(VLOOKUP(O1126,[1]Vakuumiert!$H:$I,2,FALSE)=0,"Vakuumierter VOS geschält"),
IFERROR(IF(VLOOKUP(O1126,[1]Vakuumiert!$K:$L,2,FALSE)=0,"Vakuumierter VOS vegan"),
IFERROR(IF(VLOOKUP(O1126,[1]Vakuumiert!$N:$O,2,FALSE)=0,"Vakuumierter VOS Zipfel"),
IFERROR(IF(VLOOKUP(O1126,[1]Vakuumiert!$Q:$R,2,FALSE)=0,"Vakuumiert geschält"),
IFERROR(IF(VLOOKUP(O1126,'[1]vakuumierte Fertigprodukte'!$B:$C,2,FALSE)=0,"Fertigprodukte"),
IFERROR(IF(VLOOKUP(O1126,'[1]vakuumierte Fertigprodukte'!$E:$FI,2,FALSE)=0,"Vakuumierte Zipfel"),
IFERROR(IF(VLOOKUP(O1126,[1]Wurste!$B:$C,2,FALSE)=0,"Räucherwürste"),
IFERROR(IF(VLOOKUP(O1126,[1]Wurste!$E:$F,2,FALSE)=0,"URW/URGW Wurst"),
IFERROR(IF(VLOOKUP(O1126,[1]Wurste!$H:$I,2,FALSE)=0,"HF-Wurst Vegan"),
IFERROR(IF(VLOOKUP(O1126,[1]Wurste!$K:$L,2,FALSE)=0,"320er ohne Würste"),
IFERROR(IF(AND(OR(Abfalldokumentation!$A1126="BU3",Abfalldokumentation!$A1126="Verkauf"),Abfalldokumentation!$F1126="Schimmel",Abfalldokumentation!$G1126="keinen Abnehmer/kein Schälpersonal"),"Div. Zipfel, ES ohne Verwendung",VLOOKUP(Abfalldokumentation!$E1126,Produktgruppen!A:B,2,FALSE)),"-")))))))))))))))))))))))</f>
        <v>Vorschmelz</v>
      </c>
      <c r="E1126" s="81" t="str">
        <f>IFERROR(VLOOKUP(Abfalldokumentation!$O1126,Artikel!A:C,3,FALSE),Abfalldokumentation!$O1126)</f>
        <v>VOS Räucher Chili Vorsc</v>
      </c>
      <c r="F1126" s="81" t="str">
        <f>VLOOKUP(T1126,'Liste Gründe'!A:D,2,FALSE)</f>
        <v>Schimmel</v>
      </c>
      <c r="G1126" s="80" t="str">
        <f>IF(ISBLANK(V1126),VLOOKUP(Abfalldokumentation!$P1126,'Liste Gründe'!A:D,3,FALSE),V1126)</f>
        <v>VOS &gt; Einsatz</v>
      </c>
      <c r="H1126" s="81" t="str">
        <f>IF(ISBLANK(Abfalldokumentation!$W1126),"-",Abfalldokumentation!$W1126)</f>
        <v>-</v>
      </c>
      <c r="I1126" s="81">
        <f t="shared" si="120"/>
        <v>42</v>
      </c>
      <c r="J1126" s="81" t="str">
        <f t="shared" si="121"/>
        <v>Produkte</v>
      </c>
      <c r="K1126" s="81" t="str">
        <f t="shared" si="122"/>
        <v>BUs</v>
      </c>
      <c r="L1126" s="81" t="str">
        <f t="shared" si="123"/>
        <v>Symptome</v>
      </c>
      <c r="M1126" s="81">
        <f>IFERROR(VLOOKUP(Abfalldokumentation!$O1126,Kennzahlen!S:V,3,FALSE)*Abfalldokumentation!$B1126,"0")</f>
        <v>10</v>
      </c>
      <c r="N1126" s="81" t="str">
        <f>IF(ISBLANK(Q1126),VLOOKUP(Abfalldokumentation!$O1126,'Linien - BU'!R:S,2,FALSE),Q1126)</f>
        <v>BU3</v>
      </c>
      <c r="O1126" s="77">
        <f t="shared" si="124"/>
        <v>29500527</v>
      </c>
      <c r="P1126" s="77">
        <f t="shared" si="125"/>
        <v>12</v>
      </c>
      <c r="Q1126" s="39" t="s">
        <v>8</v>
      </c>
      <c r="R1126" s="40">
        <v>29500527</v>
      </c>
      <c r="S1126" s="40">
        <v>20</v>
      </c>
      <c r="T1126" s="40">
        <v>12</v>
      </c>
      <c r="U1126" s="41">
        <v>44487</v>
      </c>
      <c r="V1126" s="42" t="s">
        <v>21</v>
      </c>
      <c r="W1126" s="40"/>
      <c r="X1126" s="44" t="str">
        <f>IFERROR(VLOOKUP(Abfalldokumentation!$R1126,Artikel!A:C,3,FALSE),Abfalldokumentation!$R1126)</f>
        <v>VOS Räucher Chili Vorsc</v>
      </c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</row>
    <row r="1127" spans="1:40" ht="30" hidden="1" customHeight="1" x14ac:dyDescent="0.25">
      <c r="A1127" s="73" t="str">
        <f>VLOOKUP(N1127,'Linien - BU'!A:B,2,FALSE)</f>
        <v>BU1</v>
      </c>
      <c r="B1127" s="74">
        <f t="shared" si="119"/>
        <v>22</v>
      </c>
      <c r="C1127" s="75">
        <f>Abfalldokumentation!$U1127</f>
        <v>44487</v>
      </c>
      <c r="D1127" s="69" t="str">
        <f>IFERROR(IF(VLOOKUP(O1127,'[1]Rohware 230'!$B:$C,2,FALSE)=0,"Rohware"),
IFERROR(IF(VLOOKUP(O1127,[1]Sammelnr.!$B:$C,2,FALSE)=0,"Sammelnr. ungeschält ABS"),
IFERROR(IF(VLOOKUP(O1127,[1]Sammelnr.!$E:$F,2,FALSE)=0,"Sammelnr. ungeschält VS"),
IFERROR(IF(VLOOKUP(O1127,[1]Sammelnr.!$H:$I,2,FALSE)=0,"Sammelnr. geschält"),
IFERROR(IF(VLOOKUP(O1127,[1]Offen!$B:$C,2,FALSE)=0,"Offen ungeschält ABS"),
IFERROR(IF(VLOOKUP(O1127,[1]Offen!$E:$F,2,FALSE)=0,"Offen ungeschält VOS"),
IFERROR(IF(VLOOKUP(O1127,[1]Offen!$H:$I,2,FALSE)=0,"Offen geschält RW"),
IFERROR(IF(VLOOKUP(O1127,[1]Offen!$K:$L,2,FALSE)=0,"Offen vegan"),
IFERROR(IF(VLOOKUP(O1127,[1]Offen!$N:$O,2,FALSE)=0,"Offen Zipfel"),
IFERROR(IF(VLOOKUP(O1127,[1]Offen!$Q:$R,2,FALSE)=0,"Offen Endstücke"),
IFERROR(IF(VLOOKUP(O1127,[1]Vakuumiert!$B:$C,2,FALSE)=0,"Vakuumierter VOS ungeschält"),
IFERROR(IF(VLOOKUP(O1127,[1]Vakuumiert!$E:$F,2,FALSE)=0,"Vakuumierter ABS ungeschält"),
IFERROR(IF(VLOOKUP(O1127,[1]Vakuumiert!$H:$I,2,FALSE)=0,"Vakuumierter VOS geschält"),
IFERROR(IF(VLOOKUP(O1127,[1]Vakuumiert!$K:$L,2,FALSE)=0,"Vakuumierter VOS vegan"),
IFERROR(IF(VLOOKUP(O1127,[1]Vakuumiert!$N:$O,2,FALSE)=0,"Vakuumierter VOS Zipfel"),
IFERROR(IF(VLOOKUP(O1127,[1]Vakuumiert!$Q:$R,2,FALSE)=0,"Vakuumiert geschält"),
IFERROR(IF(VLOOKUP(O1127,'[1]vakuumierte Fertigprodukte'!$B:$C,2,FALSE)=0,"Fertigprodukte"),
IFERROR(IF(VLOOKUP(O1127,'[1]vakuumierte Fertigprodukte'!$E:$FI,2,FALSE)=0,"Vakuumierte Zipfel"),
IFERROR(IF(VLOOKUP(O1127,[1]Wurste!$B:$C,2,FALSE)=0,"Räucherwürste"),
IFERROR(IF(VLOOKUP(O1127,[1]Wurste!$E:$F,2,FALSE)=0,"URW/URGW Wurst"),
IFERROR(IF(VLOOKUP(O1127,[1]Wurste!$H:$I,2,FALSE)=0,"HF-Wurst Vegan"),
IFERROR(IF(VLOOKUP(O1127,[1]Wurste!$K:$L,2,FALSE)=0,"320er ohne Würste"),
IFERROR(IF(AND(OR(Abfalldokumentation!$A1127="BU3",Abfalldokumentation!$A1127="Verkauf"),Abfalldokumentation!$F1127="Schimmel",Abfalldokumentation!$G1127="keinen Abnehmer/kein Schälpersonal"),"Div. Zipfel, ES ohne Verwendung",VLOOKUP(Abfalldokumentation!$E1127,Produktgruppen!A:B,2,FALSE)),"-")))))))))))))))))))))))</f>
        <v>Vorschmelz</v>
      </c>
      <c r="E1127" s="76" t="str">
        <f>IFERROR(VLOOKUP(Abfalldokumentation!$O1127,Artikel!A:C,3,FALSE),Abfalldokumentation!$O1127)</f>
        <v>VOS-ABS ENTSORGUNG</v>
      </c>
      <c r="F1127" s="76" t="str">
        <f>VLOOKUP(T1127,'Liste Gründe'!A:D,2,FALSE)</f>
        <v>Rest</v>
      </c>
      <c r="G1127" s="75" t="str">
        <f>IF(ISBLANK(V1127),VLOOKUP(Abfalldokumentation!$P1127,'Liste Gründe'!A:D,3,FALSE),V1127)</f>
        <v>geschälte Rinde</v>
      </c>
      <c r="H1127" s="76" t="str">
        <f>IF(ISBLANK(Abfalldokumentation!$W1127),"-",Abfalldokumentation!$W1127)</f>
        <v>-</v>
      </c>
      <c r="I1127" s="76">
        <f t="shared" si="120"/>
        <v>42</v>
      </c>
      <c r="J1127" s="76" t="str">
        <f t="shared" si="121"/>
        <v>Produkte</v>
      </c>
      <c r="K1127" s="76" t="str">
        <f t="shared" si="122"/>
        <v>BUs</v>
      </c>
      <c r="L1127" s="76" t="str">
        <f t="shared" si="123"/>
        <v>Symptome</v>
      </c>
      <c r="M1127" s="76">
        <f>IFERROR(VLOOKUP(Abfalldokumentation!$O1127,Kennzahlen!S:V,3,FALSE)*Abfalldokumentation!$B1127,"0")</f>
        <v>0.22</v>
      </c>
      <c r="N1127" s="76" t="str">
        <f>IF(ISBLANK(Q1127),VLOOKUP(Abfalldokumentation!$O1127,'Linien - BU'!R:S,2,FALSE),Q1127)</f>
        <v>RWV</v>
      </c>
      <c r="O1127" s="77">
        <f t="shared" si="124"/>
        <v>29500917</v>
      </c>
      <c r="P1127" s="77">
        <f t="shared" si="125"/>
        <v>60</v>
      </c>
      <c r="Q1127" s="45" t="s">
        <v>202</v>
      </c>
      <c r="R1127" s="46">
        <v>29500917</v>
      </c>
      <c r="S1127" s="46">
        <v>22</v>
      </c>
      <c r="T1127" s="46">
        <v>60</v>
      </c>
      <c r="U1127" s="47">
        <v>44487</v>
      </c>
      <c r="V1127" s="48"/>
      <c r="W1127" s="46"/>
      <c r="X1127" s="50" t="str">
        <f>IFERROR(VLOOKUP(Abfalldokumentation!$R1127,Artikel!A:C,3,FALSE),Abfalldokumentation!$R1127)</f>
        <v>VOS-ABS ENTSORGUNG</v>
      </c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</row>
    <row r="1128" spans="1:40" ht="30" hidden="1" customHeight="1" x14ac:dyDescent="0.25">
      <c r="A1128" s="78" t="str">
        <f>VLOOKUP(N1128,'Linien - BU'!A:B,2,FALSE)</f>
        <v>BU1</v>
      </c>
      <c r="B1128" s="79">
        <f t="shared" si="119"/>
        <v>13</v>
      </c>
      <c r="C1128" s="80">
        <f>Abfalldokumentation!$U1128</f>
        <v>44487</v>
      </c>
      <c r="D1128" s="69" t="str">
        <f>IFERROR(IF(VLOOKUP(O1128,'[1]Rohware 230'!$B:$C,2,FALSE)=0,"Rohware"),
IFERROR(IF(VLOOKUP(O1128,[1]Sammelnr.!$B:$C,2,FALSE)=0,"Sammelnr. ungeschält ABS"),
IFERROR(IF(VLOOKUP(O1128,[1]Sammelnr.!$E:$F,2,FALSE)=0,"Sammelnr. ungeschält VS"),
IFERROR(IF(VLOOKUP(O1128,[1]Sammelnr.!$H:$I,2,FALSE)=0,"Sammelnr. geschält"),
IFERROR(IF(VLOOKUP(O1128,[1]Offen!$B:$C,2,FALSE)=0,"Offen ungeschält ABS"),
IFERROR(IF(VLOOKUP(O1128,[1]Offen!$E:$F,2,FALSE)=0,"Offen ungeschält VOS"),
IFERROR(IF(VLOOKUP(O1128,[1]Offen!$H:$I,2,FALSE)=0,"Offen geschält RW"),
IFERROR(IF(VLOOKUP(O1128,[1]Offen!$K:$L,2,FALSE)=0,"Offen vegan"),
IFERROR(IF(VLOOKUP(O1128,[1]Offen!$N:$O,2,FALSE)=0,"Offen Zipfel"),
IFERROR(IF(VLOOKUP(O1128,[1]Offen!$Q:$R,2,FALSE)=0,"Offen Endstücke"),
IFERROR(IF(VLOOKUP(O1128,[1]Vakuumiert!$B:$C,2,FALSE)=0,"Vakuumierter VOS ungeschält"),
IFERROR(IF(VLOOKUP(O1128,[1]Vakuumiert!$E:$F,2,FALSE)=0,"Vakuumierter ABS ungeschält"),
IFERROR(IF(VLOOKUP(O1128,[1]Vakuumiert!$H:$I,2,FALSE)=0,"Vakuumierter VOS geschält"),
IFERROR(IF(VLOOKUP(O1128,[1]Vakuumiert!$K:$L,2,FALSE)=0,"Vakuumierter VOS vegan"),
IFERROR(IF(VLOOKUP(O1128,[1]Vakuumiert!$N:$O,2,FALSE)=0,"Vakuumierter VOS Zipfel"),
IFERROR(IF(VLOOKUP(O1128,[1]Vakuumiert!$Q:$R,2,FALSE)=0,"Vakuumiert geschält"),
IFERROR(IF(VLOOKUP(O1128,'[1]vakuumierte Fertigprodukte'!$B:$C,2,FALSE)=0,"Fertigprodukte"),
IFERROR(IF(VLOOKUP(O1128,'[1]vakuumierte Fertigprodukte'!$E:$FI,2,FALSE)=0,"Vakuumierte Zipfel"),
IFERROR(IF(VLOOKUP(O1128,[1]Wurste!$B:$C,2,FALSE)=0,"Räucherwürste"),
IFERROR(IF(VLOOKUP(O1128,[1]Wurste!$E:$F,2,FALSE)=0,"URW/URGW Wurst"),
IFERROR(IF(VLOOKUP(O1128,[1]Wurste!$H:$I,2,FALSE)=0,"HF-Wurst Vegan"),
IFERROR(IF(VLOOKUP(O1128,[1]Wurste!$K:$L,2,FALSE)=0,"320er ohne Würste"),
IFERROR(IF(AND(OR(Abfalldokumentation!$A1128="BU3",Abfalldokumentation!$A1128="Verkauf"),Abfalldokumentation!$F1128="Schimmel",Abfalldokumentation!$G1128="keinen Abnehmer/kein Schälpersonal"),"Div. Zipfel, ES ohne Verwendung",VLOOKUP(Abfalldokumentation!$E1128,Produktgruppen!A:B,2,FALSE)),"-")))))))))))))))))))))))</f>
        <v>Vorschmelz</v>
      </c>
      <c r="E1128" s="81" t="str">
        <f>IFERROR(VLOOKUP(Abfalldokumentation!$O1128,Artikel!A:C,3,FALSE),Abfalldokumentation!$O1128)</f>
        <v>VOS-ABS ENTSORGUNG</v>
      </c>
      <c r="F1128" s="81" t="str">
        <f>VLOOKUP(T1128,'Liste Gründe'!A:D,2,FALSE)</f>
        <v>Rest</v>
      </c>
      <c r="G1128" s="80" t="str">
        <f>IF(ISBLANK(V1128),VLOOKUP(Abfalldokumentation!$P1128,'Liste Gründe'!A:D,3,FALSE),V1128)</f>
        <v>geschälte Rinde</v>
      </c>
      <c r="H1128" s="81" t="str">
        <f>IF(ISBLANK(Abfalldokumentation!$W1128),"-",Abfalldokumentation!$W1128)</f>
        <v>-</v>
      </c>
      <c r="I1128" s="81">
        <f t="shared" si="120"/>
        <v>42</v>
      </c>
      <c r="J1128" s="81" t="str">
        <f t="shared" si="121"/>
        <v>Produkte</v>
      </c>
      <c r="K1128" s="81" t="str">
        <f t="shared" si="122"/>
        <v>BUs</v>
      </c>
      <c r="L1128" s="81" t="str">
        <f t="shared" si="123"/>
        <v>Symptome</v>
      </c>
      <c r="M1128" s="81">
        <f>IFERROR(VLOOKUP(Abfalldokumentation!$O1128,Kennzahlen!S:V,3,FALSE)*Abfalldokumentation!$B1128,"0")</f>
        <v>0.13</v>
      </c>
      <c r="N1128" s="81" t="str">
        <f>IF(ISBLANK(Q1128),VLOOKUP(Abfalldokumentation!$O1128,'Linien - BU'!R:S,2,FALSE),Q1128)</f>
        <v>RWV</v>
      </c>
      <c r="O1128" s="77">
        <f t="shared" si="124"/>
        <v>29500917</v>
      </c>
      <c r="P1128" s="77">
        <f t="shared" si="125"/>
        <v>60</v>
      </c>
      <c r="Q1128" s="39" t="s">
        <v>202</v>
      </c>
      <c r="R1128" s="40">
        <v>29500917</v>
      </c>
      <c r="S1128" s="40">
        <v>13</v>
      </c>
      <c r="T1128" s="40">
        <v>60</v>
      </c>
      <c r="U1128" s="41">
        <v>44487</v>
      </c>
      <c r="V1128" s="42"/>
      <c r="W1128" s="40"/>
      <c r="X1128" s="44" t="str">
        <f>IFERROR(VLOOKUP(Abfalldokumentation!$R1128,Artikel!A:C,3,FALSE),Abfalldokumentation!$R1128)</f>
        <v>VOS-ABS ENTSORGUNG</v>
      </c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</row>
    <row r="1129" spans="1:40" ht="30" hidden="1" customHeight="1" x14ac:dyDescent="0.25">
      <c r="A1129" s="73" t="str">
        <f>VLOOKUP(N1129,'Linien - BU'!A:B,2,FALSE)</f>
        <v>BU1</v>
      </c>
      <c r="B1129" s="74">
        <f t="shared" si="119"/>
        <v>10</v>
      </c>
      <c r="C1129" s="75">
        <f>Abfalldokumentation!$U1129</f>
        <v>44487</v>
      </c>
      <c r="D1129" s="69" t="str">
        <f>IFERROR(IF(VLOOKUP(O1129,'[1]Rohware 230'!$B:$C,2,FALSE)=0,"Rohware"),
IFERROR(IF(VLOOKUP(O1129,[1]Sammelnr.!$B:$C,2,FALSE)=0,"Sammelnr. ungeschält ABS"),
IFERROR(IF(VLOOKUP(O1129,[1]Sammelnr.!$E:$F,2,FALSE)=0,"Sammelnr. ungeschält VS"),
IFERROR(IF(VLOOKUP(O1129,[1]Sammelnr.!$H:$I,2,FALSE)=0,"Sammelnr. geschält"),
IFERROR(IF(VLOOKUP(O1129,[1]Offen!$B:$C,2,FALSE)=0,"Offen ungeschält ABS"),
IFERROR(IF(VLOOKUP(O1129,[1]Offen!$E:$F,2,FALSE)=0,"Offen ungeschält VOS"),
IFERROR(IF(VLOOKUP(O1129,[1]Offen!$H:$I,2,FALSE)=0,"Offen geschält RW"),
IFERROR(IF(VLOOKUP(O1129,[1]Offen!$K:$L,2,FALSE)=0,"Offen vegan"),
IFERROR(IF(VLOOKUP(O1129,[1]Offen!$N:$O,2,FALSE)=0,"Offen Zipfel"),
IFERROR(IF(VLOOKUP(O1129,[1]Offen!$Q:$R,2,FALSE)=0,"Offen Endstücke"),
IFERROR(IF(VLOOKUP(O1129,[1]Vakuumiert!$B:$C,2,FALSE)=0,"Vakuumierter VOS ungeschält"),
IFERROR(IF(VLOOKUP(O1129,[1]Vakuumiert!$E:$F,2,FALSE)=0,"Vakuumierter ABS ungeschält"),
IFERROR(IF(VLOOKUP(O1129,[1]Vakuumiert!$H:$I,2,FALSE)=0,"Vakuumierter VOS geschält"),
IFERROR(IF(VLOOKUP(O1129,[1]Vakuumiert!$K:$L,2,FALSE)=0,"Vakuumierter VOS vegan"),
IFERROR(IF(VLOOKUP(O1129,[1]Vakuumiert!$N:$O,2,FALSE)=0,"Vakuumierter VOS Zipfel"),
IFERROR(IF(VLOOKUP(O1129,[1]Vakuumiert!$Q:$R,2,FALSE)=0,"Vakuumiert geschält"),
IFERROR(IF(VLOOKUP(O1129,'[1]vakuumierte Fertigprodukte'!$B:$C,2,FALSE)=0,"Fertigprodukte"),
IFERROR(IF(VLOOKUP(O1129,'[1]vakuumierte Fertigprodukte'!$E:$FI,2,FALSE)=0,"Vakuumierte Zipfel"),
IFERROR(IF(VLOOKUP(O1129,[1]Wurste!$B:$C,2,FALSE)=0,"Räucherwürste"),
IFERROR(IF(VLOOKUP(O1129,[1]Wurste!$E:$F,2,FALSE)=0,"URW/URGW Wurst"),
IFERROR(IF(VLOOKUP(O1129,[1]Wurste!$H:$I,2,FALSE)=0,"HF-Wurst Vegan"),
IFERROR(IF(VLOOKUP(O1129,[1]Wurste!$K:$L,2,FALSE)=0,"320er ohne Würste"),
IFERROR(IF(AND(OR(Abfalldokumentation!$A1129="BU3",Abfalldokumentation!$A1129="Verkauf"),Abfalldokumentation!$F1129="Schimmel",Abfalldokumentation!$G1129="keinen Abnehmer/kein Schälpersonal"),"Div. Zipfel, ES ohne Verwendung",VLOOKUP(Abfalldokumentation!$E1129,Produktgruppen!A:B,2,FALSE)),"-")))))))))))))))))))))))</f>
        <v>Vorschmelz</v>
      </c>
      <c r="E1129" s="76" t="str">
        <f>IFERROR(VLOOKUP(Abfalldokumentation!$O1129,Artikel!A:C,3,FALSE),Abfalldokumentation!$O1129)</f>
        <v>VOS-ABS ENTSORGUNG</v>
      </c>
      <c r="F1129" s="76" t="str">
        <f>VLOOKUP(T1129,'Liste Gründe'!A:D,2,FALSE)</f>
        <v>Rest</v>
      </c>
      <c r="G1129" s="75" t="str">
        <f>IF(ISBLANK(V1129),VLOOKUP(Abfalldokumentation!$P1129,'Liste Gründe'!A:D,3,FALSE),V1129)</f>
        <v>geschälte Rinde</v>
      </c>
      <c r="H1129" s="76" t="str">
        <f>IF(ISBLANK(Abfalldokumentation!$W1129),"-",Abfalldokumentation!$W1129)</f>
        <v>-</v>
      </c>
      <c r="I1129" s="76">
        <f t="shared" si="120"/>
        <v>42</v>
      </c>
      <c r="J1129" s="76" t="str">
        <f t="shared" si="121"/>
        <v>Produkte</v>
      </c>
      <c r="K1129" s="76" t="str">
        <f t="shared" si="122"/>
        <v>BUs</v>
      </c>
      <c r="L1129" s="76" t="str">
        <f t="shared" si="123"/>
        <v>Symptome</v>
      </c>
      <c r="M1129" s="76">
        <f>IFERROR(VLOOKUP(Abfalldokumentation!$O1129,Kennzahlen!S:V,3,FALSE)*Abfalldokumentation!$B1129,"0")</f>
        <v>0.1</v>
      </c>
      <c r="N1129" s="76" t="str">
        <f>IF(ISBLANK(Q1129),VLOOKUP(Abfalldokumentation!$O1129,'Linien - BU'!R:S,2,FALSE),Q1129)</f>
        <v>RWV</v>
      </c>
      <c r="O1129" s="77">
        <f t="shared" si="124"/>
        <v>29500917</v>
      </c>
      <c r="P1129" s="77">
        <f t="shared" si="125"/>
        <v>60</v>
      </c>
      <c r="Q1129" s="45" t="s">
        <v>202</v>
      </c>
      <c r="R1129" s="46">
        <v>29500917</v>
      </c>
      <c r="S1129" s="46">
        <v>10</v>
      </c>
      <c r="T1129" s="46">
        <v>60</v>
      </c>
      <c r="U1129" s="47">
        <v>44487</v>
      </c>
      <c r="V1129" s="48"/>
      <c r="W1129" s="46"/>
      <c r="X1129" s="50" t="str">
        <f>IFERROR(VLOOKUP(Abfalldokumentation!$R1129,Artikel!A:C,3,FALSE),Abfalldokumentation!$R1129)</f>
        <v>VOS-ABS ENTSORGUNG</v>
      </c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</row>
    <row r="1130" spans="1:40" ht="30" hidden="1" customHeight="1" x14ac:dyDescent="0.25">
      <c r="A1130" s="78" t="str">
        <f>VLOOKUP(N1130,'Linien - BU'!A:B,2,FALSE)</f>
        <v>BU1</v>
      </c>
      <c r="B1130" s="79">
        <f t="shared" si="119"/>
        <v>51</v>
      </c>
      <c r="C1130" s="80">
        <f>Abfalldokumentation!$U1130</f>
        <v>44487</v>
      </c>
      <c r="D1130" s="69" t="str">
        <f>IFERROR(IF(VLOOKUP(O1130,'[1]Rohware 230'!$B:$C,2,FALSE)=0,"Rohware"),
IFERROR(IF(VLOOKUP(O1130,[1]Sammelnr.!$B:$C,2,FALSE)=0,"Sammelnr. ungeschält ABS"),
IFERROR(IF(VLOOKUP(O1130,[1]Sammelnr.!$E:$F,2,FALSE)=0,"Sammelnr. ungeschält VS"),
IFERROR(IF(VLOOKUP(O1130,[1]Sammelnr.!$H:$I,2,FALSE)=0,"Sammelnr. geschält"),
IFERROR(IF(VLOOKUP(O1130,[1]Offen!$B:$C,2,FALSE)=0,"Offen ungeschält ABS"),
IFERROR(IF(VLOOKUP(O1130,[1]Offen!$E:$F,2,FALSE)=0,"Offen ungeschält VOS"),
IFERROR(IF(VLOOKUP(O1130,[1]Offen!$H:$I,2,FALSE)=0,"Offen geschält RW"),
IFERROR(IF(VLOOKUP(O1130,[1]Offen!$K:$L,2,FALSE)=0,"Offen vegan"),
IFERROR(IF(VLOOKUP(O1130,[1]Offen!$N:$O,2,FALSE)=0,"Offen Zipfel"),
IFERROR(IF(VLOOKUP(O1130,[1]Offen!$Q:$R,2,FALSE)=0,"Offen Endstücke"),
IFERROR(IF(VLOOKUP(O1130,[1]Vakuumiert!$B:$C,2,FALSE)=0,"Vakuumierter VOS ungeschält"),
IFERROR(IF(VLOOKUP(O1130,[1]Vakuumiert!$E:$F,2,FALSE)=0,"Vakuumierter ABS ungeschält"),
IFERROR(IF(VLOOKUP(O1130,[1]Vakuumiert!$H:$I,2,FALSE)=0,"Vakuumierter VOS geschält"),
IFERROR(IF(VLOOKUP(O1130,[1]Vakuumiert!$K:$L,2,FALSE)=0,"Vakuumierter VOS vegan"),
IFERROR(IF(VLOOKUP(O1130,[1]Vakuumiert!$N:$O,2,FALSE)=0,"Vakuumierter VOS Zipfel"),
IFERROR(IF(VLOOKUP(O1130,[1]Vakuumiert!$Q:$R,2,FALSE)=0,"Vakuumiert geschält"),
IFERROR(IF(VLOOKUP(O1130,'[1]vakuumierte Fertigprodukte'!$B:$C,2,FALSE)=0,"Fertigprodukte"),
IFERROR(IF(VLOOKUP(O1130,'[1]vakuumierte Fertigprodukte'!$E:$FI,2,FALSE)=0,"Vakuumierte Zipfel"),
IFERROR(IF(VLOOKUP(O1130,[1]Wurste!$B:$C,2,FALSE)=0,"Räucherwürste"),
IFERROR(IF(VLOOKUP(O1130,[1]Wurste!$E:$F,2,FALSE)=0,"URW/URGW Wurst"),
IFERROR(IF(VLOOKUP(O1130,[1]Wurste!$H:$I,2,FALSE)=0,"HF-Wurst Vegan"),
IFERROR(IF(VLOOKUP(O1130,[1]Wurste!$K:$L,2,FALSE)=0,"320er ohne Würste"),
IFERROR(IF(AND(OR(Abfalldokumentation!$A1130="BU3",Abfalldokumentation!$A1130="Verkauf"),Abfalldokumentation!$F1130="Schimmel",Abfalldokumentation!$G1130="keinen Abnehmer/kein Schälpersonal"),"Div. Zipfel, ES ohne Verwendung",VLOOKUP(Abfalldokumentation!$E1130,Produktgruppen!A:B,2,FALSE)),"-")))))))))))))))))))))))</f>
        <v>Vorschmelz</v>
      </c>
      <c r="E1130" s="81" t="str">
        <f>IFERROR(VLOOKUP(Abfalldokumentation!$O1130,Artikel!A:C,3,FALSE),Abfalldokumentation!$O1130)</f>
        <v>VOS-ABS ENTSORGUNG</v>
      </c>
      <c r="F1130" s="81" t="str">
        <f>VLOOKUP(T1130,'Liste Gründe'!A:D,2,FALSE)</f>
        <v>Rest</v>
      </c>
      <c r="G1130" s="80" t="str">
        <f>IF(ISBLANK(V1130),VLOOKUP(Abfalldokumentation!$P1130,'Liste Gründe'!A:D,3,FALSE),V1130)</f>
        <v>geschälte Rinde</v>
      </c>
      <c r="H1130" s="81" t="str">
        <f>IF(ISBLANK(Abfalldokumentation!$W1130),"-",Abfalldokumentation!$W1130)</f>
        <v>-</v>
      </c>
      <c r="I1130" s="81">
        <f t="shared" si="120"/>
        <v>42</v>
      </c>
      <c r="J1130" s="81" t="str">
        <f t="shared" si="121"/>
        <v>Produkte</v>
      </c>
      <c r="K1130" s="81" t="str">
        <f t="shared" si="122"/>
        <v>BUs</v>
      </c>
      <c r="L1130" s="81" t="str">
        <f t="shared" si="123"/>
        <v>Symptome</v>
      </c>
      <c r="M1130" s="81">
        <f>IFERROR(VLOOKUP(Abfalldokumentation!$O1130,Kennzahlen!S:V,3,FALSE)*Abfalldokumentation!$B1130,"0")</f>
        <v>0.51</v>
      </c>
      <c r="N1130" s="81" t="str">
        <f>IF(ISBLANK(Q1130),VLOOKUP(Abfalldokumentation!$O1130,'Linien - BU'!R:S,2,FALSE),Q1130)</f>
        <v>RWV</v>
      </c>
      <c r="O1130" s="77">
        <f t="shared" si="124"/>
        <v>29500917</v>
      </c>
      <c r="P1130" s="77">
        <f t="shared" si="125"/>
        <v>60</v>
      </c>
      <c r="Q1130" s="39" t="s">
        <v>202</v>
      </c>
      <c r="R1130" s="40">
        <v>29500917</v>
      </c>
      <c r="S1130" s="40">
        <v>51</v>
      </c>
      <c r="T1130" s="40">
        <v>60</v>
      </c>
      <c r="U1130" s="41">
        <v>44487</v>
      </c>
      <c r="V1130" s="42"/>
      <c r="W1130" s="40"/>
      <c r="X1130" s="44" t="str">
        <f>IFERROR(VLOOKUP(Abfalldokumentation!$R1130,Artikel!A:C,3,FALSE),Abfalldokumentation!$R1130)</f>
        <v>VOS-ABS ENTSORGUNG</v>
      </c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</row>
    <row r="1131" spans="1:40" ht="30" hidden="1" customHeight="1" x14ac:dyDescent="0.25">
      <c r="A1131" s="73" t="str">
        <f>VLOOKUP(N1131,'Linien - BU'!A:B,2,FALSE)</f>
        <v>BU3</v>
      </c>
      <c r="B1131" s="74">
        <f t="shared" si="119"/>
        <v>146</v>
      </c>
      <c r="C1131" s="75">
        <f>Abfalldokumentation!$U1131</f>
        <v>44487</v>
      </c>
      <c r="D1131" s="69" t="str">
        <f>IFERROR(IF(VLOOKUP(O1131,'[1]Rohware 230'!$B:$C,2,FALSE)=0,"Rohware"),
IFERROR(IF(VLOOKUP(O1131,[1]Sammelnr.!$B:$C,2,FALSE)=0,"Sammelnr. ungeschält ABS"),
IFERROR(IF(VLOOKUP(O1131,[1]Sammelnr.!$E:$F,2,FALSE)=0,"Sammelnr. ungeschält VS"),
IFERROR(IF(VLOOKUP(O1131,[1]Sammelnr.!$H:$I,2,FALSE)=0,"Sammelnr. geschält"),
IFERROR(IF(VLOOKUP(O1131,[1]Offen!$B:$C,2,FALSE)=0,"Offen ungeschält ABS"),
IFERROR(IF(VLOOKUP(O1131,[1]Offen!$E:$F,2,FALSE)=0,"Offen ungeschält VOS"),
IFERROR(IF(VLOOKUP(O1131,[1]Offen!$H:$I,2,FALSE)=0,"Offen geschält RW"),
IFERROR(IF(VLOOKUP(O1131,[1]Offen!$K:$L,2,FALSE)=0,"Offen vegan"),
IFERROR(IF(VLOOKUP(O1131,[1]Offen!$N:$O,2,FALSE)=0,"Offen Zipfel"),
IFERROR(IF(VLOOKUP(O1131,[1]Offen!$Q:$R,2,FALSE)=0,"Offen Endstücke"),
IFERROR(IF(VLOOKUP(O1131,[1]Vakuumiert!$B:$C,2,FALSE)=0,"Vakuumierter VOS ungeschält"),
IFERROR(IF(VLOOKUP(O1131,[1]Vakuumiert!$E:$F,2,FALSE)=0,"Vakuumierter ABS ungeschält"),
IFERROR(IF(VLOOKUP(O1131,[1]Vakuumiert!$H:$I,2,FALSE)=0,"Vakuumierter VOS geschält"),
IFERROR(IF(VLOOKUP(O1131,[1]Vakuumiert!$K:$L,2,FALSE)=0,"Vakuumierter VOS vegan"),
IFERROR(IF(VLOOKUP(O1131,[1]Vakuumiert!$N:$O,2,FALSE)=0,"Vakuumierter VOS Zipfel"),
IFERROR(IF(VLOOKUP(O1131,[1]Vakuumiert!$Q:$R,2,FALSE)=0,"Vakuumiert geschält"),
IFERROR(IF(VLOOKUP(O1131,'[1]vakuumierte Fertigprodukte'!$B:$C,2,FALSE)=0,"Fertigprodukte"),
IFERROR(IF(VLOOKUP(O1131,'[1]vakuumierte Fertigprodukte'!$E:$FI,2,FALSE)=0,"Vakuumierte Zipfel"),
IFERROR(IF(VLOOKUP(O1131,[1]Wurste!$B:$C,2,FALSE)=0,"Räucherwürste"),
IFERROR(IF(VLOOKUP(O1131,[1]Wurste!$E:$F,2,FALSE)=0,"URW/URGW Wurst"),
IFERROR(IF(VLOOKUP(O1131,[1]Wurste!$H:$I,2,FALSE)=0,"HF-Wurst Vegan"),
IFERROR(IF(VLOOKUP(O1131,[1]Wurste!$K:$L,2,FALSE)=0,"320er ohne Würste"),
IFERROR(IF(AND(OR(Abfalldokumentation!$A1131="BU3",Abfalldokumentation!$A1131="Verkauf"),Abfalldokumentation!$F1131="Schimmel",Abfalldokumentation!$G1131="keinen Abnehmer/kein Schälpersonal"),"Div. Zipfel, ES ohne Verwendung",VLOOKUP(Abfalldokumentation!$E1131,Produktgruppen!A:B,2,FALSE)),"-")))))))))))))))))))))))</f>
        <v>ABS</v>
      </c>
      <c r="E1131" s="76" t="str">
        <f>IFERROR(VLOOKUP(Abfalldokumentation!$O1131,Artikel!A:C,3,FALSE),Abfalldokumentation!$O1131)</f>
        <v>ABS CHED-PF-KRÄUK gemis</v>
      </c>
      <c r="F1131" s="76" t="str">
        <f>VLOOKUP(T1131,'Liste Gründe'!A:D,2,FALSE)</f>
        <v>Linienbezogen</v>
      </c>
      <c r="G1131" s="75" t="str">
        <f>IF(ISBLANK(V1131),VLOOKUP(Abfalldokumentation!$P1131,'Liste Gründe'!A:D,3,FALSE),V1131)</f>
        <v>gemischtes Produkt</v>
      </c>
      <c r="H1131" s="76" t="str">
        <f>IF(ISBLANK(Abfalldokumentation!$W1131),"-",Abfalldokumentation!$W1131)</f>
        <v>-</v>
      </c>
      <c r="I1131" s="76">
        <f t="shared" si="120"/>
        <v>42</v>
      </c>
      <c r="J1131" s="76" t="str">
        <f t="shared" si="121"/>
        <v>Produkte</v>
      </c>
      <c r="K1131" s="76" t="str">
        <f t="shared" si="122"/>
        <v>BUs</v>
      </c>
      <c r="L1131" s="76" t="str">
        <f t="shared" si="123"/>
        <v>Symptome</v>
      </c>
      <c r="M1131" s="76">
        <f>IFERROR(VLOOKUP(Abfalldokumentation!$O1131,Kennzahlen!S:V,3,FALSE)*Abfalldokumentation!$B1131,"0")</f>
        <v>146</v>
      </c>
      <c r="N1131" s="76" t="str">
        <f>IF(ISBLANK(Q1131),VLOOKUP(Abfalldokumentation!$O1131,'Linien - BU'!R:S,2,FALSE),Q1131)</f>
        <v>L33</v>
      </c>
      <c r="O1131" s="77">
        <f t="shared" si="124"/>
        <v>29501003</v>
      </c>
      <c r="P1131" s="77">
        <f t="shared" si="125"/>
        <v>81</v>
      </c>
      <c r="Q1131" s="45" t="s">
        <v>205</v>
      </c>
      <c r="R1131" s="46">
        <v>29501003</v>
      </c>
      <c r="S1131" s="46">
        <v>146</v>
      </c>
      <c r="T1131" s="46">
        <v>81</v>
      </c>
      <c r="U1131" s="47">
        <v>44487</v>
      </c>
      <c r="V1131" s="48"/>
      <c r="W1131" s="46"/>
      <c r="X1131" s="50" t="str">
        <f>IFERROR(VLOOKUP(Abfalldokumentation!$R1131,Artikel!A:C,3,FALSE),Abfalldokumentation!$R1131)</f>
        <v>ABS CHED-PF-KRÄUK gemis</v>
      </c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</row>
    <row r="1132" spans="1:40" ht="30" hidden="1" customHeight="1" x14ac:dyDescent="0.25">
      <c r="A1132" s="78" t="str">
        <f>VLOOKUP(N1132,'Linien - BU'!A:B,2,FALSE)</f>
        <v>BU3</v>
      </c>
      <c r="B1132" s="79">
        <f t="shared" si="119"/>
        <v>28</v>
      </c>
      <c r="C1132" s="80">
        <f>Abfalldokumentation!$U1132</f>
        <v>44487</v>
      </c>
      <c r="D1132" s="69" t="str">
        <f>IFERROR(IF(VLOOKUP(O1132,'[1]Rohware 230'!$B:$C,2,FALSE)=0,"Rohware"),
IFERROR(IF(VLOOKUP(O1132,[1]Sammelnr.!$B:$C,2,FALSE)=0,"Sammelnr. ungeschält ABS"),
IFERROR(IF(VLOOKUP(O1132,[1]Sammelnr.!$E:$F,2,FALSE)=0,"Sammelnr. ungeschält VS"),
IFERROR(IF(VLOOKUP(O1132,[1]Sammelnr.!$H:$I,2,FALSE)=0,"Sammelnr. geschält"),
IFERROR(IF(VLOOKUP(O1132,[1]Offen!$B:$C,2,FALSE)=0,"Offen ungeschält ABS"),
IFERROR(IF(VLOOKUP(O1132,[1]Offen!$E:$F,2,FALSE)=0,"Offen ungeschält VOS"),
IFERROR(IF(VLOOKUP(O1132,[1]Offen!$H:$I,2,FALSE)=0,"Offen geschält RW"),
IFERROR(IF(VLOOKUP(O1132,[1]Offen!$K:$L,2,FALSE)=0,"Offen vegan"),
IFERROR(IF(VLOOKUP(O1132,[1]Offen!$N:$O,2,FALSE)=0,"Offen Zipfel"),
IFERROR(IF(VLOOKUP(O1132,[1]Offen!$Q:$R,2,FALSE)=0,"Offen Endstücke"),
IFERROR(IF(VLOOKUP(O1132,[1]Vakuumiert!$B:$C,2,FALSE)=0,"Vakuumierter VOS ungeschält"),
IFERROR(IF(VLOOKUP(O1132,[1]Vakuumiert!$E:$F,2,FALSE)=0,"Vakuumierter ABS ungeschält"),
IFERROR(IF(VLOOKUP(O1132,[1]Vakuumiert!$H:$I,2,FALSE)=0,"Vakuumierter VOS geschält"),
IFERROR(IF(VLOOKUP(O1132,[1]Vakuumiert!$K:$L,2,FALSE)=0,"Vakuumierter VOS vegan"),
IFERROR(IF(VLOOKUP(O1132,[1]Vakuumiert!$N:$O,2,FALSE)=0,"Vakuumierter VOS Zipfel"),
IFERROR(IF(VLOOKUP(O1132,[1]Vakuumiert!$Q:$R,2,FALSE)=0,"Vakuumiert geschält"),
IFERROR(IF(VLOOKUP(O1132,'[1]vakuumierte Fertigprodukte'!$B:$C,2,FALSE)=0,"Fertigprodukte"),
IFERROR(IF(VLOOKUP(O1132,'[1]vakuumierte Fertigprodukte'!$E:$FI,2,FALSE)=0,"Vakuumierte Zipfel"),
IFERROR(IF(VLOOKUP(O1132,[1]Wurste!$B:$C,2,FALSE)=0,"Räucherwürste"),
IFERROR(IF(VLOOKUP(O1132,[1]Wurste!$E:$F,2,FALSE)=0,"URW/URGW Wurst"),
IFERROR(IF(VLOOKUP(O1132,[1]Wurste!$H:$I,2,FALSE)=0,"HF-Wurst Vegan"),
IFERROR(IF(VLOOKUP(O1132,[1]Wurste!$K:$L,2,FALSE)=0,"320er ohne Würste"),
IFERROR(IF(AND(OR(Abfalldokumentation!$A1132="BU3",Abfalldokumentation!$A1132="Verkauf"),Abfalldokumentation!$F1132="Schimmel",Abfalldokumentation!$G1132="keinen Abnehmer/kein Schälpersonal"),"Div. Zipfel, ES ohne Verwendung",VLOOKUP(Abfalldokumentation!$E1132,Produktgruppen!A:B,2,FALSE)),"-")))))))))))))))))))))))</f>
        <v>ABS</v>
      </c>
      <c r="E1132" s="81" t="str">
        <f>IFERROR(VLOOKUP(Abfalldokumentation!$O1132,Artikel!A:C,3,FALSE),Abfalldokumentation!$O1132)</f>
        <v>ABS CHED-ROT MIT ß-CARO</v>
      </c>
      <c r="F1132" s="81" t="str">
        <f>VLOOKUP(T1132,'Liste Gründe'!A:D,2,FALSE)</f>
        <v>Rest</v>
      </c>
      <c r="G1132" s="80" t="str">
        <f>IF(ISBLANK(V1132),VLOOKUP(Abfalldokumentation!$P1132,'Liste Gründe'!A:D,3,FALSE),V1132)</f>
        <v>Schmutz</v>
      </c>
      <c r="H1132" s="81" t="str">
        <f>IF(ISBLANK(Abfalldokumentation!$W1132),"-",Abfalldokumentation!$W1132)</f>
        <v>-</v>
      </c>
      <c r="I1132" s="81">
        <f t="shared" si="120"/>
        <v>42</v>
      </c>
      <c r="J1132" s="81" t="str">
        <f t="shared" si="121"/>
        <v>Produkte</v>
      </c>
      <c r="K1132" s="81" t="str">
        <f t="shared" si="122"/>
        <v>BUs</v>
      </c>
      <c r="L1132" s="81" t="str">
        <f t="shared" si="123"/>
        <v>Symptome</v>
      </c>
      <c r="M1132" s="81">
        <f>IFERROR(VLOOKUP(Abfalldokumentation!$O1132,Kennzahlen!S:V,3,FALSE)*Abfalldokumentation!$B1132,"0")</f>
        <v>28</v>
      </c>
      <c r="N1132" s="81" t="str">
        <f>IF(ISBLANK(Q1132),VLOOKUP(Abfalldokumentation!$O1132,'Linien - BU'!R:S,2,FALSE),Q1132)</f>
        <v>L33</v>
      </c>
      <c r="O1132" s="77">
        <f t="shared" si="124"/>
        <v>29501032</v>
      </c>
      <c r="P1132" s="77">
        <f t="shared" si="125"/>
        <v>42</v>
      </c>
      <c r="Q1132" s="39" t="s">
        <v>205</v>
      </c>
      <c r="R1132" s="40">
        <v>29501032</v>
      </c>
      <c r="S1132" s="40">
        <v>28</v>
      </c>
      <c r="T1132" s="40">
        <v>42</v>
      </c>
      <c r="U1132" s="41">
        <v>44487</v>
      </c>
      <c r="V1132" s="46"/>
      <c r="W1132" s="40"/>
      <c r="X1132" s="44" t="str">
        <f>IFERROR(VLOOKUP(Abfalldokumentation!$R1132,Artikel!A:C,3,FALSE),Abfalldokumentation!$R1132)</f>
        <v>ABS CHED-ROT MIT ß-CARO</v>
      </c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</row>
    <row r="1133" spans="1:40" ht="30" hidden="1" customHeight="1" x14ac:dyDescent="0.25">
      <c r="A1133" s="73" t="str">
        <f>VLOOKUP(N1133,'Linien - BU'!A:B,2,FALSE)</f>
        <v>Verkauf</v>
      </c>
      <c r="B1133" s="74">
        <f t="shared" si="119"/>
        <v>31</v>
      </c>
      <c r="C1133" s="75">
        <f>Abfalldokumentation!$U1133</f>
        <v>44487</v>
      </c>
      <c r="D1133" s="69" t="str">
        <f>IFERROR(IF(VLOOKUP(O1133,'[1]Rohware 230'!$B:$C,2,FALSE)=0,"Rohware"),
IFERROR(IF(VLOOKUP(O1133,[1]Sammelnr.!$B:$C,2,FALSE)=0,"Sammelnr. ungeschält ABS"),
IFERROR(IF(VLOOKUP(O1133,[1]Sammelnr.!$E:$F,2,FALSE)=0,"Sammelnr. ungeschält VS"),
IFERROR(IF(VLOOKUP(O1133,[1]Sammelnr.!$H:$I,2,FALSE)=0,"Sammelnr. geschält"),
IFERROR(IF(VLOOKUP(O1133,[1]Offen!$B:$C,2,FALSE)=0,"Offen ungeschält ABS"),
IFERROR(IF(VLOOKUP(O1133,[1]Offen!$E:$F,2,FALSE)=0,"Offen ungeschält VOS"),
IFERROR(IF(VLOOKUP(O1133,[1]Offen!$H:$I,2,FALSE)=0,"Offen geschält RW"),
IFERROR(IF(VLOOKUP(O1133,[1]Offen!$K:$L,2,FALSE)=0,"Offen vegan"),
IFERROR(IF(VLOOKUP(O1133,[1]Offen!$N:$O,2,FALSE)=0,"Offen Zipfel"),
IFERROR(IF(VLOOKUP(O1133,[1]Offen!$Q:$R,2,FALSE)=0,"Offen Endstücke"),
IFERROR(IF(VLOOKUP(O1133,[1]Vakuumiert!$B:$C,2,FALSE)=0,"Vakuumierter VOS ungeschält"),
IFERROR(IF(VLOOKUP(O1133,[1]Vakuumiert!$E:$F,2,FALSE)=0,"Vakuumierter ABS ungeschält"),
IFERROR(IF(VLOOKUP(O1133,[1]Vakuumiert!$H:$I,2,FALSE)=0,"Vakuumierter VOS geschält"),
IFERROR(IF(VLOOKUP(O1133,[1]Vakuumiert!$K:$L,2,FALSE)=0,"Vakuumierter VOS vegan"),
IFERROR(IF(VLOOKUP(O1133,[1]Vakuumiert!$N:$O,2,FALSE)=0,"Vakuumierter VOS Zipfel"),
IFERROR(IF(VLOOKUP(O1133,[1]Vakuumiert!$Q:$R,2,FALSE)=0,"Vakuumiert geschält"),
IFERROR(IF(VLOOKUP(O1133,'[1]vakuumierte Fertigprodukte'!$B:$C,2,FALSE)=0,"Fertigprodukte"),
IFERROR(IF(VLOOKUP(O1133,'[1]vakuumierte Fertigprodukte'!$E:$FI,2,FALSE)=0,"Vakuumierte Zipfel"),
IFERROR(IF(VLOOKUP(O1133,[1]Wurste!$B:$C,2,FALSE)=0,"Räucherwürste"),
IFERROR(IF(VLOOKUP(O1133,[1]Wurste!$E:$F,2,FALSE)=0,"URW/URGW Wurst"),
IFERROR(IF(VLOOKUP(O1133,[1]Wurste!$H:$I,2,FALSE)=0,"HF-Wurst Vegan"),
IFERROR(IF(VLOOKUP(O1133,[1]Wurste!$K:$L,2,FALSE)=0,"320er ohne Würste"),
IFERROR(IF(AND(OR(Abfalldokumentation!$A1133="BU3",Abfalldokumentation!$A1133="Verkauf"),Abfalldokumentation!$F1133="Schimmel",Abfalldokumentation!$G1133="keinen Abnehmer/kein Schälpersonal"),"Div. Zipfel, ES ohne Verwendung",VLOOKUP(Abfalldokumentation!$E1133,Produktgruppen!A:B,2,FALSE)),"-")))))))))))))))))))))))</f>
        <v>Div. Zipfel, ES ohne Verwendung</v>
      </c>
      <c r="E1133" s="76" t="str">
        <f>IFERROR(VLOOKUP(Abfalldokumentation!$O1133,Artikel!A:C,3,FALSE),Abfalldokumentation!$O1133)</f>
        <v>VOS VS-NATUR ZIPFEL</v>
      </c>
      <c r="F1133" s="76" t="str">
        <f>VLOOKUP(T1133,'Liste Gründe'!A:D,2,FALSE)</f>
        <v>Schimmel</v>
      </c>
      <c r="G1133" s="75" t="str">
        <f>IF(ISBLANK(V1133),VLOOKUP(Abfalldokumentation!$P1133,'Liste Gründe'!A:D,3,FALSE),V1133)</f>
        <v>keinen Abnehmer/kein Schälpersonal</v>
      </c>
      <c r="H1133" s="76" t="str">
        <f>IF(ISBLANK(Abfalldokumentation!$W1133),"-",Abfalldokumentation!$W1133)</f>
        <v>-</v>
      </c>
      <c r="I1133" s="76">
        <f t="shared" si="120"/>
        <v>42</v>
      </c>
      <c r="J1133" s="76" t="str">
        <f t="shared" si="121"/>
        <v>Produkte</v>
      </c>
      <c r="K1133" s="76" t="str">
        <f t="shared" si="122"/>
        <v>BUs</v>
      </c>
      <c r="L1133" s="76" t="str">
        <f t="shared" si="123"/>
        <v>Symptome</v>
      </c>
      <c r="M1133" s="76">
        <f>IFERROR(VLOOKUP(Abfalldokumentation!$O1133,Kennzahlen!S:V,3,FALSE)*Abfalldokumentation!$B1133,"0")</f>
        <v>15.5</v>
      </c>
      <c r="N1133" s="76" t="str">
        <f>IF(ISBLANK(Q1133),VLOOKUP(Abfalldokumentation!$O1133,'Linien - BU'!R:S,2,FALSE),Q1133)</f>
        <v>Verkauf</v>
      </c>
      <c r="O1133" s="77">
        <f t="shared" si="124"/>
        <v>29501062</v>
      </c>
      <c r="P1133" s="77">
        <f t="shared" si="125"/>
        <v>12</v>
      </c>
      <c r="Q1133" s="45" t="s">
        <v>11</v>
      </c>
      <c r="R1133" s="46">
        <v>29501062</v>
      </c>
      <c r="S1133" s="46">
        <v>31</v>
      </c>
      <c r="T1133" s="46">
        <v>12</v>
      </c>
      <c r="U1133" s="47">
        <v>44487</v>
      </c>
      <c r="V1133" s="48" t="s">
        <v>20</v>
      </c>
      <c r="W1133" s="46"/>
      <c r="X1133" s="50" t="str">
        <f>IFERROR(VLOOKUP(Abfalldokumentation!$R1133,Artikel!A:C,3,FALSE),Abfalldokumentation!$R1133)</f>
        <v>VOS VS-NATUR ZIPFEL</v>
      </c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</row>
    <row r="1134" spans="1:40" ht="30" hidden="1" customHeight="1" x14ac:dyDescent="0.25">
      <c r="A1134" s="78" t="str">
        <f>VLOOKUP(N1134,'Linien - BU'!A:B,2,FALSE)</f>
        <v>Verkauf</v>
      </c>
      <c r="B1134" s="79">
        <f t="shared" si="119"/>
        <v>115</v>
      </c>
      <c r="C1134" s="80">
        <f>Abfalldokumentation!$U1134</f>
        <v>44487</v>
      </c>
      <c r="D1134" s="69" t="str">
        <f>IFERROR(IF(VLOOKUP(O1134,'[1]Rohware 230'!$B:$C,2,FALSE)=0,"Rohware"),
IFERROR(IF(VLOOKUP(O1134,[1]Sammelnr.!$B:$C,2,FALSE)=0,"Sammelnr. ungeschält ABS"),
IFERROR(IF(VLOOKUP(O1134,[1]Sammelnr.!$E:$F,2,FALSE)=0,"Sammelnr. ungeschält VS"),
IFERROR(IF(VLOOKUP(O1134,[1]Sammelnr.!$H:$I,2,FALSE)=0,"Sammelnr. geschält"),
IFERROR(IF(VLOOKUP(O1134,[1]Offen!$B:$C,2,FALSE)=0,"Offen ungeschält ABS"),
IFERROR(IF(VLOOKUP(O1134,[1]Offen!$E:$F,2,FALSE)=0,"Offen ungeschält VOS"),
IFERROR(IF(VLOOKUP(O1134,[1]Offen!$H:$I,2,FALSE)=0,"Offen geschält RW"),
IFERROR(IF(VLOOKUP(O1134,[1]Offen!$K:$L,2,FALSE)=0,"Offen vegan"),
IFERROR(IF(VLOOKUP(O1134,[1]Offen!$N:$O,2,FALSE)=0,"Offen Zipfel"),
IFERROR(IF(VLOOKUP(O1134,[1]Offen!$Q:$R,2,FALSE)=0,"Offen Endstücke"),
IFERROR(IF(VLOOKUP(O1134,[1]Vakuumiert!$B:$C,2,FALSE)=0,"Vakuumierter VOS ungeschält"),
IFERROR(IF(VLOOKUP(O1134,[1]Vakuumiert!$E:$F,2,FALSE)=0,"Vakuumierter ABS ungeschält"),
IFERROR(IF(VLOOKUP(O1134,[1]Vakuumiert!$H:$I,2,FALSE)=0,"Vakuumierter VOS geschält"),
IFERROR(IF(VLOOKUP(O1134,[1]Vakuumiert!$K:$L,2,FALSE)=0,"Vakuumierter VOS vegan"),
IFERROR(IF(VLOOKUP(O1134,[1]Vakuumiert!$N:$O,2,FALSE)=0,"Vakuumierter VOS Zipfel"),
IFERROR(IF(VLOOKUP(O1134,[1]Vakuumiert!$Q:$R,2,FALSE)=0,"Vakuumiert geschält"),
IFERROR(IF(VLOOKUP(O1134,'[1]vakuumierte Fertigprodukte'!$B:$C,2,FALSE)=0,"Fertigprodukte"),
IFERROR(IF(VLOOKUP(O1134,'[1]vakuumierte Fertigprodukte'!$E:$FI,2,FALSE)=0,"Vakuumierte Zipfel"),
IFERROR(IF(VLOOKUP(O1134,[1]Wurste!$B:$C,2,FALSE)=0,"Räucherwürste"),
IFERROR(IF(VLOOKUP(O1134,[1]Wurste!$E:$F,2,FALSE)=0,"URW/URGW Wurst"),
IFERROR(IF(VLOOKUP(O1134,[1]Wurste!$H:$I,2,FALSE)=0,"HF-Wurst Vegan"),
IFERROR(IF(VLOOKUP(O1134,[1]Wurste!$K:$L,2,FALSE)=0,"320er ohne Würste"),
IFERROR(IF(AND(OR(Abfalldokumentation!$A1134="BU3",Abfalldokumentation!$A1134="Verkauf"),Abfalldokumentation!$F1134="Schimmel",Abfalldokumentation!$G1134="keinen Abnehmer/kein Schälpersonal"),"Div. Zipfel, ES ohne Verwendung",VLOOKUP(Abfalldokumentation!$E1134,Produktgruppen!A:B,2,FALSE)),"-")))))))))))))))))))))))</f>
        <v>Vorschmelz</v>
      </c>
      <c r="E1134" s="81" t="str">
        <f>IFERROR(VLOOKUP(Abfalldokumentation!$O1134,Artikel!A:C,3,FALSE),Abfalldokumentation!$O1134)</f>
        <v>VOS RW-NATUR-NAT ZIPFEL</v>
      </c>
      <c r="F1134" s="81" t="str">
        <f>VLOOKUP(T1134,'Liste Gründe'!A:D,2,FALSE)</f>
        <v>Schimmel</v>
      </c>
      <c r="G1134" s="80" t="str">
        <f>IF(ISBLANK(V1134),VLOOKUP(Abfalldokumentation!$P1134,'Liste Gründe'!A:D,3,FALSE),V1134)</f>
        <v>Schimmel</v>
      </c>
      <c r="H1134" s="81" t="str">
        <f>IF(ISBLANK(Abfalldokumentation!$W1134),"-",Abfalldokumentation!$W1134)</f>
        <v>-</v>
      </c>
      <c r="I1134" s="81">
        <f t="shared" si="120"/>
        <v>42</v>
      </c>
      <c r="J1134" s="81" t="str">
        <f t="shared" si="121"/>
        <v>Produkte</v>
      </c>
      <c r="K1134" s="81" t="str">
        <f t="shared" si="122"/>
        <v>BUs</v>
      </c>
      <c r="L1134" s="81" t="str">
        <f t="shared" si="123"/>
        <v>Symptome</v>
      </c>
      <c r="M1134" s="81">
        <f>IFERROR(VLOOKUP(Abfalldokumentation!$O1134,Kennzahlen!S:V,3,FALSE)*Abfalldokumentation!$B1134,"0")</f>
        <v>57.5</v>
      </c>
      <c r="N1134" s="81" t="str">
        <f>IF(ISBLANK(Q1134),VLOOKUP(Abfalldokumentation!$O1134,'Linien - BU'!R:S,2,FALSE),Q1134)</f>
        <v>Verkauf</v>
      </c>
      <c r="O1134" s="77">
        <f t="shared" si="124"/>
        <v>29501065</v>
      </c>
      <c r="P1134" s="77">
        <f t="shared" si="125"/>
        <v>12</v>
      </c>
      <c r="Q1134" s="39" t="s">
        <v>11</v>
      </c>
      <c r="R1134" s="40">
        <v>29501065</v>
      </c>
      <c r="S1134" s="40">
        <v>115</v>
      </c>
      <c r="T1134" s="40">
        <v>12</v>
      </c>
      <c r="U1134" s="41">
        <v>44487</v>
      </c>
      <c r="V1134" s="42"/>
      <c r="W1134" s="40"/>
      <c r="X1134" s="44" t="str">
        <f>IFERROR(VLOOKUP(Abfalldokumentation!$R1134,Artikel!A:C,3,FALSE),Abfalldokumentation!$R1134)</f>
        <v>VOS RW-NATUR-NAT ZIPFEL</v>
      </c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</row>
    <row r="1135" spans="1:40" ht="30" hidden="1" customHeight="1" x14ac:dyDescent="0.25">
      <c r="A1135" s="73" t="str">
        <f>VLOOKUP(N1135,'Linien - BU'!A:B,2,FALSE)</f>
        <v>Verkauf</v>
      </c>
      <c r="B1135" s="74">
        <f t="shared" si="119"/>
        <v>92</v>
      </c>
      <c r="C1135" s="75">
        <f>Abfalldokumentation!$U1135</f>
        <v>44487</v>
      </c>
      <c r="D1135" s="69" t="str">
        <f>IFERROR(IF(VLOOKUP(O1135,'[1]Rohware 230'!$B:$C,2,FALSE)=0,"Rohware"),
IFERROR(IF(VLOOKUP(O1135,[1]Sammelnr.!$B:$C,2,FALSE)=0,"Sammelnr. ungeschält ABS"),
IFERROR(IF(VLOOKUP(O1135,[1]Sammelnr.!$E:$F,2,FALSE)=0,"Sammelnr. ungeschält VS"),
IFERROR(IF(VLOOKUP(O1135,[1]Sammelnr.!$H:$I,2,FALSE)=0,"Sammelnr. geschält"),
IFERROR(IF(VLOOKUP(O1135,[1]Offen!$B:$C,2,FALSE)=0,"Offen ungeschält ABS"),
IFERROR(IF(VLOOKUP(O1135,[1]Offen!$E:$F,2,FALSE)=0,"Offen ungeschält VOS"),
IFERROR(IF(VLOOKUP(O1135,[1]Offen!$H:$I,2,FALSE)=0,"Offen geschält RW"),
IFERROR(IF(VLOOKUP(O1135,[1]Offen!$K:$L,2,FALSE)=0,"Offen vegan"),
IFERROR(IF(VLOOKUP(O1135,[1]Offen!$N:$O,2,FALSE)=0,"Offen Zipfel"),
IFERROR(IF(VLOOKUP(O1135,[1]Offen!$Q:$R,2,FALSE)=0,"Offen Endstücke"),
IFERROR(IF(VLOOKUP(O1135,[1]Vakuumiert!$B:$C,2,FALSE)=0,"Vakuumierter VOS ungeschält"),
IFERROR(IF(VLOOKUP(O1135,[1]Vakuumiert!$E:$F,2,FALSE)=0,"Vakuumierter ABS ungeschält"),
IFERROR(IF(VLOOKUP(O1135,[1]Vakuumiert!$H:$I,2,FALSE)=0,"Vakuumierter VOS geschält"),
IFERROR(IF(VLOOKUP(O1135,[1]Vakuumiert!$K:$L,2,FALSE)=0,"Vakuumierter VOS vegan"),
IFERROR(IF(VLOOKUP(O1135,[1]Vakuumiert!$N:$O,2,FALSE)=0,"Vakuumierter VOS Zipfel"),
IFERROR(IF(VLOOKUP(O1135,[1]Vakuumiert!$Q:$R,2,FALSE)=0,"Vakuumiert geschält"),
IFERROR(IF(VLOOKUP(O1135,'[1]vakuumierte Fertigprodukte'!$B:$C,2,FALSE)=0,"Fertigprodukte"),
IFERROR(IF(VLOOKUP(O1135,'[1]vakuumierte Fertigprodukte'!$E:$FI,2,FALSE)=0,"Vakuumierte Zipfel"),
IFERROR(IF(VLOOKUP(O1135,[1]Wurste!$B:$C,2,FALSE)=0,"Räucherwürste"),
IFERROR(IF(VLOOKUP(O1135,[1]Wurste!$E:$F,2,FALSE)=0,"URW/URGW Wurst"),
IFERROR(IF(VLOOKUP(O1135,[1]Wurste!$H:$I,2,FALSE)=0,"HF-Wurst Vegan"),
IFERROR(IF(VLOOKUP(O1135,[1]Wurste!$K:$L,2,FALSE)=0,"320er ohne Würste"),
IFERROR(IF(AND(OR(Abfalldokumentation!$A1135="BU3",Abfalldokumentation!$A1135="Verkauf"),Abfalldokumentation!$F1135="Schimmel",Abfalldokumentation!$G1135="keinen Abnehmer/kein Schälpersonal"),"Div. Zipfel, ES ohne Verwendung",VLOOKUP(Abfalldokumentation!$E1135,Produktgruppen!A:B,2,FALSE)),"-")))))))))))))))))))))))</f>
        <v>Vorschmelz</v>
      </c>
      <c r="E1135" s="76" t="str">
        <f>IFERROR(VLOOKUP(Abfalldokumentation!$O1135,Artikel!A:C,3,FALSE),Abfalldokumentation!$O1135)</f>
        <v>VOS RW-NATUR ENDSTÜCK 3</v>
      </c>
      <c r="F1135" s="76" t="str">
        <f>VLOOKUP(T1135,'Liste Gründe'!A:D,2,FALSE)</f>
        <v>Schimmel</v>
      </c>
      <c r="G1135" s="75" t="str">
        <f>IF(ISBLANK(V1135),VLOOKUP(Abfalldokumentation!$P1135,'Liste Gründe'!A:D,3,FALSE),V1135)</f>
        <v>Schimmel</v>
      </c>
      <c r="H1135" s="76" t="str">
        <f>IF(ISBLANK(Abfalldokumentation!$W1135),"-",Abfalldokumentation!$W1135)</f>
        <v>-</v>
      </c>
      <c r="I1135" s="76">
        <f t="shared" si="120"/>
        <v>42</v>
      </c>
      <c r="J1135" s="76" t="str">
        <f t="shared" si="121"/>
        <v>Produkte</v>
      </c>
      <c r="K1135" s="76" t="str">
        <f t="shared" si="122"/>
        <v>BUs</v>
      </c>
      <c r="L1135" s="76" t="str">
        <f t="shared" si="123"/>
        <v>Symptome</v>
      </c>
      <c r="M1135" s="76">
        <f>IFERROR(VLOOKUP(Abfalldokumentation!$O1135,Kennzahlen!S:V,3,FALSE)*Abfalldokumentation!$B1135,"0")</f>
        <v>46</v>
      </c>
      <c r="N1135" s="76" t="str">
        <f>IF(ISBLANK(Q1135),VLOOKUP(Abfalldokumentation!$O1135,'Linien - BU'!R:S,2,FALSE),Q1135)</f>
        <v>Verkauf</v>
      </c>
      <c r="O1135" s="77">
        <f t="shared" si="124"/>
        <v>29501066</v>
      </c>
      <c r="P1135" s="77">
        <f t="shared" si="125"/>
        <v>12</v>
      </c>
      <c r="Q1135" s="45" t="s">
        <v>11</v>
      </c>
      <c r="R1135" s="46">
        <v>29501066</v>
      </c>
      <c r="S1135" s="46">
        <v>92</v>
      </c>
      <c r="T1135" s="46">
        <v>12</v>
      </c>
      <c r="U1135" s="47">
        <v>44487</v>
      </c>
      <c r="V1135" s="48"/>
      <c r="W1135" s="46"/>
      <c r="X1135" s="50" t="str">
        <f>IFERROR(VLOOKUP(Abfalldokumentation!$R1135,Artikel!A:C,3,FALSE),Abfalldokumentation!$R1135)</f>
        <v>VOS RW-NATUR ENDSTÜCK 3</v>
      </c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</row>
    <row r="1136" spans="1:40" ht="30" hidden="1" customHeight="1" x14ac:dyDescent="0.25">
      <c r="A1136" s="78" t="str">
        <f>VLOOKUP(N1136,'Linien - BU'!A:B,2,FALSE)</f>
        <v>Verkauf</v>
      </c>
      <c r="B1136" s="79">
        <f t="shared" si="119"/>
        <v>25</v>
      </c>
      <c r="C1136" s="80">
        <f>Abfalldokumentation!$U1136</f>
        <v>44487</v>
      </c>
      <c r="D1136" s="69" t="str">
        <f>IFERROR(IF(VLOOKUP(O1136,'[1]Rohware 230'!$B:$C,2,FALSE)=0,"Rohware"),
IFERROR(IF(VLOOKUP(O1136,[1]Sammelnr.!$B:$C,2,FALSE)=0,"Sammelnr. ungeschält ABS"),
IFERROR(IF(VLOOKUP(O1136,[1]Sammelnr.!$E:$F,2,FALSE)=0,"Sammelnr. ungeschält VS"),
IFERROR(IF(VLOOKUP(O1136,[1]Sammelnr.!$H:$I,2,FALSE)=0,"Sammelnr. geschält"),
IFERROR(IF(VLOOKUP(O1136,[1]Offen!$B:$C,2,FALSE)=0,"Offen ungeschält ABS"),
IFERROR(IF(VLOOKUP(O1136,[1]Offen!$E:$F,2,FALSE)=0,"Offen ungeschält VOS"),
IFERROR(IF(VLOOKUP(O1136,[1]Offen!$H:$I,2,FALSE)=0,"Offen geschält RW"),
IFERROR(IF(VLOOKUP(O1136,[1]Offen!$K:$L,2,FALSE)=0,"Offen vegan"),
IFERROR(IF(VLOOKUP(O1136,[1]Offen!$N:$O,2,FALSE)=0,"Offen Zipfel"),
IFERROR(IF(VLOOKUP(O1136,[1]Offen!$Q:$R,2,FALSE)=0,"Offen Endstücke"),
IFERROR(IF(VLOOKUP(O1136,[1]Vakuumiert!$B:$C,2,FALSE)=0,"Vakuumierter VOS ungeschält"),
IFERROR(IF(VLOOKUP(O1136,[1]Vakuumiert!$E:$F,2,FALSE)=0,"Vakuumierter ABS ungeschält"),
IFERROR(IF(VLOOKUP(O1136,[1]Vakuumiert!$H:$I,2,FALSE)=0,"Vakuumierter VOS geschält"),
IFERROR(IF(VLOOKUP(O1136,[1]Vakuumiert!$K:$L,2,FALSE)=0,"Vakuumierter VOS vegan"),
IFERROR(IF(VLOOKUP(O1136,[1]Vakuumiert!$N:$O,2,FALSE)=0,"Vakuumierter VOS Zipfel"),
IFERROR(IF(VLOOKUP(O1136,[1]Vakuumiert!$Q:$R,2,FALSE)=0,"Vakuumiert geschält"),
IFERROR(IF(VLOOKUP(O1136,'[1]vakuumierte Fertigprodukte'!$B:$C,2,FALSE)=0,"Fertigprodukte"),
IFERROR(IF(VLOOKUP(O1136,'[1]vakuumierte Fertigprodukte'!$E:$FI,2,FALSE)=0,"Vakuumierte Zipfel"),
IFERROR(IF(VLOOKUP(O1136,[1]Wurste!$B:$C,2,FALSE)=0,"Räucherwürste"),
IFERROR(IF(VLOOKUP(O1136,[1]Wurste!$E:$F,2,FALSE)=0,"URW/URGW Wurst"),
IFERROR(IF(VLOOKUP(O1136,[1]Wurste!$H:$I,2,FALSE)=0,"HF-Wurst Vegan"),
IFERROR(IF(VLOOKUP(O1136,[1]Wurste!$K:$L,2,FALSE)=0,"320er ohne Würste"),
IFERROR(IF(AND(OR(Abfalldokumentation!$A1136="BU3",Abfalldokumentation!$A1136="Verkauf"),Abfalldokumentation!$F1136="Schimmel",Abfalldokumentation!$G1136="keinen Abnehmer/kein Schälpersonal"),"Div. Zipfel, ES ohne Verwendung",VLOOKUP(Abfalldokumentation!$E1136,Produktgruppen!A:B,2,FALSE)),"-")))))))))))))))))))))))</f>
        <v>Vorschmelz</v>
      </c>
      <c r="E1136" s="81" t="str">
        <f>IFERROR(VLOOKUP(Abfalldokumentation!$O1136,Artikel!A:C,3,FALSE),Abfalldokumentation!$O1136)</f>
        <v>VOS RW-NATUR-EXTRA ENDS</v>
      </c>
      <c r="F1136" s="81" t="str">
        <f>VLOOKUP(T1136,'Liste Gründe'!A:D,2,FALSE)</f>
        <v>Schimmel</v>
      </c>
      <c r="G1136" s="80" t="str">
        <f>IF(ISBLANK(V1136),VLOOKUP(Abfalldokumentation!$P1136,'Liste Gründe'!A:D,3,FALSE),V1136)</f>
        <v>VOS &gt; Einsatz</v>
      </c>
      <c r="H1136" s="81" t="str">
        <f>IF(ISBLANK(Abfalldokumentation!$W1136),"-",Abfalldokumentation!$W1136)</f>
        <v>-</v>
      </c>
      <c r="I1136" s="81">
        <f t="shared" si="120"/>
        <v>42</v>
      </c>
      <c r="J1136" s="81" t="str">
        <f t="shared" si="121"/>
        <v>Produkte</v>
      </c>
      <c r="K1136" s="81" t="str">
        <f t="shared" si="122"/>
        <v>BUs</v>
      </c>
      <c r="L1136" s="81" t="str">
        <f t="shared" si="123"/>
        <v>Symptome</v>
      </c>
      <c r="M1136" s="81">
        <f>IFERROR(VLOOKUP(Abfalldokumentation!$O1136,Kennzahlen!S:V,3,FALSE)*Abfalldokumentation!$B1136,"0")</f>
        <v>12.5</v>
      </c>
      <c r="N1136" s="81" t="str">
        <f>IF(ISBLANK(Q1136),VLOOKUP(Abfalldokumentation!$O1136,'Linien - BU'!R:S,2,FALSE),Q1136)</f>
        <v>Verkauf</v>
      </c>
      <c r="O1136" s="77">
        <f t="shared" si="124"/>
        <v>29501083</v>
      </c>
      <c r="P1136" s="77">
        <f t="shared" si="125"/>
        <v>12</v>
      </c>
      <c r="Q1136" s="39" t="s">
        <v>11</v>
      </c>
      <c r="R1136" s="40">
        <v>29501083</v>
      </c>
      <c r="S1136" s="40">
        <v>25</v>
      </c>
      <c r="T1136" s="40">
        <v>12</v>
      </c>
      <c r="U1136" s="41">
        <v>44487</v>
      </c>
      <c r="V1136" s="42" t="s">
        <v>21</v>
      </c>
      <c r="W1136" s="40"/>
      <c r="X1136" s="44" t="str">
        <f>IFERROR(VLOOKUP(Abfalldokumentation!$R1136,Artikel!A:C,3,FALSE),Abfalldokumentation!$R1136)</f>
        <v>VOS RW-NATUR-EXTRA ENDS</v>
      </c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</row>
    <row r="1137" spans="1:40" ht="30" hidden="1" customHeight="1" x14ac:dyDescent="0.25">
      <c r="A1137" s="73" t="str">
        <f>VLOOKUP(N1137,'Linien - BU'!A:B,2,FALSE)</f>
        <v>Verkauf</v>
      </c>
      <c r="B1137" s="74">
        <f t="shared" si="119"/>
        <v>106</v>
      </c>
      <c r="C1137" s="75">
        <f>Abfalldokumentation!$U1137</f>
        <v>44487</v>
      </c>
      <c r="D1137" s="69" t="str">
        <f>IFERROR(IF(VLOOKUP(O1137,'[1]Rohware 230'!$B:$C,2,FALSE)=0,"Rohware"),
IFERROR(IF(VLOOKUP(O1137,[1]Sammelnr.!$B:$C,2,FALSE)=0,"Sammelnr. ungeschält ABS"),
IFERROR(IF(VLOOKUP(O1137,[1]Sammelnr.!$E:$F,2,FALSE)=0,"Sammelnr. ungeschält VS"),
IFERROR(IF(VLOOKUP(O1137,[1]Sammelnr.!$H:$I,2,FALSE)=0,"Sammelnr. geschält"),
IFERROR(IF(VLOOKUP(O1137,[1]Offen!$B:$C,2,FALSE)=0,"Offen ungeschält ABS"),
IFERROR(IF(VLOOKUP(O1137,[1]Offen!$E:$F,2,FALSE)=0,"Offen ungeschält VOS"),
IFERROR(IF(VLOOKUP(O1137,[1]Offen!$H:$I,2,FALSE)=0,"Offen geschält RW"),
IFERROR(IF(VLOOKUP(O1137,[1]Offen!$K:$L,2,FALSE)=0,"Offen vegan"),
IFERROR(IF(VLOOKUP(O1137,[1]Offen!$N:$O,2,FALSE)=0,"Offen Zipfel"),
IFERROR(IF(VLOOKUP(O1137,[1]Offen!$Q:$R,2,FALSE)=0,"Offen Endstücke"),
IFERROR(IF(VLOOKUP(O1137,[1]Vakuumiert!$B:$C,2,FALSE)=0,"Vakuumierter VOS ungeschält"),
IFERROR(IF(VLOOKUP(O1137,[1]Vakuumiert!$E:$F,2,FALSE)=0,"Vakuumierter ABS ungeschält"),
IFERROR(IF(VLOOKUP(O1137,[1]Vakuumiert!$H:$I,2,FALSE)=0,"Vakuumierter VOS geschält"),
IFERROR(IF(VLOOKUP(O1137,[1]Vakuumiert!$K:$L,2,FALSE)=0,"Vakuumierter VOS vegan"),
IFERROR(IF(VLOOKUP(O1137,[1]Vakuumiert!$N:$O,2,FALSE)=0,"Vakuumierter VOS Zipfel"),
IFERROR(IF(VLOOKUP(O1137,[1]Vakuumiert!$Q:$R,2,FALSE)=0,"Vakuumiert geschält"),
IFERROR(IF(VLOOKUP(O1137,'[1]vakuumierte Fertigprodukte'!$B:$C,2,FALSE)=0,"Fertigprodukte"),
IFERROR(IF(VLOOKUP(O1137,'[1]vakuumierte Fertigprodukte'!$E:$FI,2,FALSE)=0,"Vakuumierte Zipfel"),
IFERROR(IF(VLOOKUP(O1137,[1]Wurste!$B:$C,2,FALSE)=0,"Räucherwürste"),
IFERROR(IF(VLOOKUP(O1137,[1]Wurste!$E:$F,2,FALSE)=0,"URW/URGW Wurst"),
IFERROR(IF(VLOOKUP(O1137,[1]Wurste!$H:$I,2,FALSE)=0,"HF-Wurst Vegan"),
IFERROR(IF(VLOOKUP(O1137,[1]Wurste!$K:$L,2,FALSE)=0,"320er ohne Würste"),
IFERROR(IF(AND(OR(Abfalldokumentation!$A1137="BU3",Abfalldokumentation!$A1137="Verkauf"),Abfalldokumentation!$F1137="Schimmel",Abfalldokumentation!$G1137="keinen Abnehmer/kein Schälpersonal"),"Div. Zipfel, ES ohne Verwendung",VLOOKUP(Abfalldokumentation!$E1137,Produktgruppen!A:B,2,FALSE)),"-")))))))))))))))))))))))</f>
        <v>Vorschmelz</v>
      </c>
      <c r="E1137" s="76" t="str">
        <f>IFERROR(VLOOKUP(Abfalldokumentation!$O1137,Artikel!A:C,3,FALSE),Abfalldokumentation!$O1137)</f>
        <v>VOS RW-NATUR-EXTRA ENDS</v>
      </c>
      <c r="F1137" s="76" t="str">
        <f>VLOOKUP(T1137,'Liste Gründe'!A:D,2,FALSE)</f>
        <v>Schimmel</v>
      </c>
      <c r="G1137" s="75" t="str">
        <f>IF(ISBLANK(V1137),VLOOKUP(Abfalldokumentation!$P1137,'Liste Gründe'!A:D,3,FALSE),V1137)</f>
        <v>VOS &gt; Einsatz</v>
      </c>
      <c r="H1137" s="76" t="str">
        <f>IF(ISBLANK(Abfalldokumentation!$W1137),"-",Abfalldokumentation!$W1137)</f>
        <v>-</v>
      </c>
      <c r="I1137" s="76">
        <f t="shared" si="120"/>
        <v>42</v>
      </c>
      <c r="J1137" s="76" t="str">
        <f t="shared" si="121"/>
        <v>Produkte</v>
      </c>
      <c r="K1137" s="76" t="str">
        <f t="shared" si="122"/>
        <v>BUs</v>
      </c>
      <c r="L1137" s="76" t="str">
        <f t="shared" si="123"/>
        <v>Symptome</v>
      </c>
      <c r="M1137" s="76">
        <f>IFERROR(VLOOKUP(Abfalldokumentation!$O1137,Kennzahlen!S:V,3,FALSE)*Abfalldokumentation!$B1137,"0")</f>
        <v>53</v>
      </c>
      <c r="N1137" s="76" t="str">
        <f>IF(ISBLANK(Q1137),VLOOKUP(Abfalldokumentation!$O1137,'Linien - BU'!R:S,2,FALSE),Q1137)</f>
        <v>Verkauf</v>
      </c>
      <c r="O1137" s="77">
        <f t="shared" si="124"/>
        <v>29501083</v>
      </c>
      <c r="P1137" s="77">
        <f t="shared" si="125"/>
        <v>12</v>
      </c>
      <c r="Q1137" s="45" t="s">
        <v>11</v>
      </c>
      <c r="R1137" s="46">
        <v>29501083</v>
      </c>
      <c r="S1137" s="46">
        <v>106</v>
      </c>
      <c r="T1137" s="46">
        <v>12</v>
      </c>
      <c r="U1137" s="47">
        <v>44487</v>
      </c>
      <c r="V1137" s="48" t="s">
        <v>21</v>
      </c>
      <c r="W1137" s="46"/>
      <c r="X1137" s="50" t="str">
        <f>IFERROR(VLOOKUP(Abfalldokumentation!$R1137,Artikel!A:C,3,FALSE),Abfalldokumentation!$R1137)</f>
        <v>VOS RW-NATUR-EXTRA ENDS</v>
      </c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</row>
    <row r="1138" spans="1:40" ht="30" hidden="1" customHeight="1" x14ac:dyDescent="0.25">
      <c r="A1138" s="78" t="str">
        <f>VLOOKUP(N1138,'Linien - BU'!A:B,2,FALSE)</f>
        <v>Verkauf</v>
      </c>
      <c r="B1138" s="79">
        <f t="shared" si="119"/>
        <v>346</v>
      </c>
      <c r="C1138" s="80">
        <f>Abfalldokumentation!$U1138</f>
        <v>44487</v>
      </c>
      <c r="D1138" s="69" t="str">
        <f>IFERROR(IF(VLOOKUP(O1138,'[1]Rohware 230'!$B:$C,2,FALSE)=0,"Rohware"),
IFERROR(IF(VLOOKUP(O1138,[1]Sammelnr.!$B:$C,2,FALSE)=0,"Sammelnr. ungeschält ABS"),
IFERROR(IF(VLOOKUP(O1138,[1]Sammelnr.!$E:$F,2,FALSE)=0,"Sammelnr. ungeschält VS"),
IFERROR(IF(VLOOKUP(O1138,[1]Sammelnr.!$H:$I,2,FALSE)=0,"Sammelnr. geschält"),
IFERROR(IF(VLOOKUP(O1138,[1]Offen!$B:$C,2,FALSE)=0,"Offen ungeschält ABS"),
IFERROR(IF(VLOOKUP(O1138,[1]Offen!$E:$F,2,FALSE)=0,"Offen ungeschält VOS"),
IFERROR(IF(VLOOKUP(O1138,[1]Offen!$H:$I,2,FALSE)=0,"Offen geschält RW"),
IFERROR(IF(VLOOKUP(O1138,[1]Offen!$K:$L,2,FALSE)=0,"Offen vegan"),
IFERROR(IF(VLOOKUP(O1138,[1]Offen!$N:$O,2,FALSE)=0,"Offen Zipfel"),
IFERROR(IF(VLOOKUP(O1138,[1]Offen!$Q:$R,2,FALSE)=0,"Offen Endstücke"),
IFERROR(IF(VLOOKUP(O1138,[1]Vakuumiert!$B:$C,2,FALSE)=0,"Vakuumierter VOS ungeschält"),
IFERROR(IF(VLOOKUP(O1138,[1]Vakuumiert!$E:$F,2,FALSE)=0,"Vakuumierter ABS ungeschält"),
IFERROR(IF(VLOOKUP(O1138,[1]Vakuumiert!$H:$I,2,FALSE)=0,"Vakuumierter VOS geschält"),
IFERROR(IF(VLOOKUP(O1138,[1]Vakuumiert!$K:$L,2,FALSE)=0,"Vakuumierter VOS vegan"),
IFERROR(IF(VLOOKUP(O1138,[1]Vakuumiert!$N:$O,2,FALSE)=0,"Vakuumierter VOS Zipfel"),
IFERROR(IF(VLOOKUP(O1138,[1]Vakuumiert!$Q:$R,2,FALSE)=0,"Vakuumiert geschält"),
IFERROR(IF(VLOOKUP(O1138,'[1]vakuumierte Fertigprodukte'!$B:$C,2,FALSE)=0,"Fertigprodukte"),
IFERROR(IF(VLOOKUP(O1138,'[1]vakuumierte Fertigprodukte'!$E:$FI,2,FALSE)=0,"Vakuumierte Zipfel"),
IFERROR(IF(VLOOKUP(O1138,[1]Wurste!$B:$C,2,FALSE)=0,"Räucherwürste"),
IFERROR(IF(VLOOKUP(O1138,[1]Wurste!$E:$F,2,FALSE)=0,"URW/URGW Wurst"),
IFERROR(IF(VLOOKUP(O1138,[1]Wurste!$H:$I,2,FALSE)=0,"HF-Wurst Vegan"),
IFERROR(IF(VLOOKUP(O1138,[1]Wurste!$K:$L,2,FALSE)=0,"320er ohne Würste"),
IFERROR(IF(AND(OR(Abfalldokumentation!$A1138="BU3",Abfalldokumentation!$A1138="Verkauf"),Abfalldokumentation!$F1138="Schimmel",Abfalldokumentation!$G1138="keinen Abnehmer/kein Schälpersonal"),"Div. Zipfel, ES ohne Verwendung",VLOOKUP(Abfalldokumentation!$E1138,Produktgruppen!A:B,2,FALSE)),"-")))))))))))))))))))))))</f>
        <v>Div. Zipfel, ES ohne Verwendung</v>
      </c>
      <c r="E1138" s="81" t="str">
        <f>IFERROR(VLOOKUP(Abfalldokumentation!$O1138,Artikel!A:C,3,FALSE),Abfalldokumentation!$O1138)</f>
        <v>VOS RW-SCHI-NAT ENDSTÜC</v>
      </c>
      <c r="F1138" s="81" t="str">
        <f>VLOOKUP(T1138,'Liste Gründe'!A:D,2,FALSE)</f>
        <v>Schimmel</v>
      </c>
      <c r="G1138" s="80" t="str">
        <f>IF(ISBLANK(V1138),VLOOKUP(Abfalldokumentation!$P1138,'Liste Gründe'!A:D,3,FALSE),V1138)</f>
        <v>keinen Abnehmer/kein Schälpersonal</v>
      </c>
      <c r="H1138" s="81" t="str">
        <f>IF(ISBLANK(Abfalldokumentation!$W1138),"-",Abfalldokumentation!$W1138)</f>
        <v>-</v>
      </c>
      <c r="I1138" s="81">
        <f t="shared" si="120"/>
        <v>42</v>
      </c>
      <c r="J1138" s="81" t="str">
        <f t="shared" si="121"/>
        <v>Produkte</v>
      </c>
      <c r="K1138" s="81" t="str">
        <f t="shared" si="122"/>
        <v>BUs</v>
      </c>
      <c r="L1138" s="81" t="str">
        <f t="shared" si="123"/>
        <v>Symptome</v>
      </c>
      <c r="M1138" s="81">
        <f>IFERROR(VLOOKUP(Abfalldokumentation!$O1138,Kennzahlen!S:V,3,FALSE)*Abfalldokumentation!$B1138,"0")</f>
        <v>173</v>
      </c>
      <c r="N1138" s="81" t="str">
        <f>IF(ISBLANK(Q1138),VLOOKUP(Abfalldokumentation!$O1138,'Linien - BU'!R:S,2,FALSE),Q1138)</f>
        <v>Verkauf</v>
      </c>
      <c r="O1138" s="77">
        <f t="shared" si="124"/>
        <v>29501085</v>
      </c>
      <c r="P1138" s="77">
        <f t="shared" si="125"/>
        <v>12</v>
      </c>
      <c r="Q1138" s="39" t="s">
        <v>11</v>
      </c>
      <c r="R1138" s="40">
        <v>29501085</v>
      </c>
      <c r="S1138" s="40">
        <v>346</v>
      </c>
      <c r="T1138" s="40">
        <v>12</v>
      </c>
      <c r="U1138" s="41">
        <v>44487</v>
      </c>
      <c r="V1138" s="42" t="s">
        <v>20</v>
      </c>
      <c r="W1138" s="40"/>
      <c r="X1138" s="44" t="str">
        <f>IFERROR(VLOOKUP(Abfalldokumentation!$R1138,Artikel!A:C,3,FALSE),Abfalldokumentation!$R1138)</f>
        <v>VOS RW-SCHI-NAT ENDSTÜC</v>
      </c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</row>
    <row r="1139" spans="1:40" ht="30" hidden="1" customHeight="1" x14ac:dyDescent="0.25">
      <c r="A1139" s="73" t="str">
        <f>VLOOKUP(N1139,'Linien - BU'!A:B,2,FALSE)</f>
        <v>Verkauf</v>
      </c>
      <c r="B1139" s="74">
        <f t="shared" si="119"/>
        <v>38</v>
      </c>
      <c r="C1139" s="75">
        <f>Abfalldokumentation!$U1139</f>
        <v>44487</v>
      </c>
      <c r="D1139" s="69" t="str">
        <f>IFERROR(IF(VLOOKUP(O1139,'[1]Rohware 230'!$B:$C,2,FALSE)=0,"Rohware"),
IFERROR(IF(VLOOKUP(O1139,[1]Sammelnr.!$B:$C,2,FALSE)=0,"Sammelnr. ungeschält ABS"),
IFERROR(IF(VLOOKUP(O1139,[1]Sammelnr.!$E:$F,2,FALSE)=0,"Sammelnr. ungeschält VS"),
IFERROR(IF(VLOOKUP(O1139,[1]Sammelnr.!$H:$I,2,FALSE)=0,"Sammelnr. geschält"),
IFERROR(IF(VLOOKUP(O1139,[1]Offen!$B:$C,2,FALSE)=0,"Offen ungeschält ABS"),
IFERROR(IF(VLOOKUP(O1139,[1]Offen!$E:$F,2,FALSE)=0,"Offen ungeschält VOS"),
IFERROR(IF(VLOOKUP(O1139,[1]Offen!$H:$I,2,FALSE)=0,"Offen geschält RW"),
IFERROR(IF(VLOOKUP(O1139,[1]Offen!$K:$L,2,FALSE)=0,"Offen vegan"),
IFERROR(IF(VLOOKUP(O1139,[1]Offen!$N:$O,2,FALSE)=0,"Offen Zipfel"),
IFERROR(IF(VLOOKUP(O1139,[1]Offen!$Q:$R,2,FALSE)=0,"Offen Endstücke"),
IFERROR(IF(VLOOKUP(O1139,[1]Vakuumiert!$B:$C,2,FALSE)=0,"Vakuumierter VOS ungeschält"),
IFERROR(IF(VLOOKUP(O1139,[1]Vakuumiert!$E:$F,2,FALSE)=0,"Vakuumierter ABS ungeschält"),
IFERROR(IF(VLOOKUP(O1139,[1]Vakuumiert!$H:$I,2,FALSE)=0,"Vakuumierter VOS geschält"),
IFERROR(IF(VLOOKUP(O1139,[1]Vakuumiert!$K:$L,2,FALSE)=0,"Vakuumierter VOS vegan"),
IFERROR(IF(VLOOKUP(O1139,[1]Vakuumiert!$N:$O,2,FALSE)=0,"Vakuumierter VOS Zipfel"),
IFERROR(IF(VLOOKUP(O1139,[1]Vakuumiert!$Q:$R,2,FALSE)=0,"Vakuumiert geschält"),
IFERROR(IF(VLOOKUP(O1139,'[1]vakuumierte Fertigprodukte'!$B:$C,2,FALSE)=0,"Fertigprodukte"),
IFERROR(IF(VLOOKUP(O1139,'[1]vakuumierte Fertigprodukte'!$E:$FI,2,FALSE)=0,"Vakuumierte Zipfel"),
IFERROR(IF(VLOOKUP(O1139,[1]Wurste!$B:$C,2,FALSE)=0,"Räucherwürste"),
IFERROR(IF(VLOOKUP(O1139,[1]Wurste!$E:$F,2,FALSE)=0,"URW/URGW Wurst"),
IFERROR(IF(VLOOKUP(O1139,[1]Wurste!$H:$I,2,FALSE)=0,"HF-Wurst Vegan"),
IFERROR(IF(VLOOKUP(O1139,[1]Wurste!$K:$L,2,FALSE)=0,"320er ohne Würste"),
IFERROR(IF(AND(OR(Abfalldokumentation!$A1139="BU3",Abfalldokumentation!$A1139="Verkauf"),Abfalldokumentation!$F1139="Schimmel",Abfalldokumentation!$G1139="keinen Abnehmer/kein Schälpersonal"),"Div. Zipfel, ES ohne Verwendung",VLOOKUP(Abfalldokumentation!$E1139,Produktgruppen!A:B,2,FALSE)),"-")))))))))))))))))))))))</f>
        <v>Div. Zipfel, ES ohne Verwendung</v>
      </c>
      <c r="E1139" s="76" t="str">
        <f>IFERROR(VLOOKUP(Abfalldokumentation!$O1139,Artikel!A:C,3,FALSE),Abfalldokumentation!$O1139)</f>
        <v>VOS VS-CHILI ZIPFEL</v>
      </c>
      <c r="F1139" s="76" t="str">
        <f>VLOOKUP(T1139,'Liste Gründe'!A:D,2,FALSE)</f>
        <v>Schimmel</v>
      </c>
      <c r="G1139" s="75" t="str">
        <f>IF(ISBLANK(V1139),VLOOKUP(Abfalldokumentation!$P1139,'Liste Gründe'!A:D,3,FALSE),V1139)</f>
        <v>keinen Abnehmer/kein Schälpersonal</v>
      </c>
      <c r="H1139" s="76" t="str">
        <f>IF(ISBLANK(Abfalldokumentation!$W1139),"-",Abfalldokumentation!$W1139)</f>
        <v>-</v>
      </c>
      <c r="I1139" s="76">
        <f t="shared" si="120"/>
        <v>42</v>
      </c>
      <c r="J1139" s="76" t="str">
        <f t="shared" si="121"/>
        <v>Produkte</v>
      </c>
      <c r="K1139" s="76" t="str">
        <f t="shared" si="122"/>
        <v>BUs</v>
      </c>
      <c r="L1139" s="76" t="str">
        <f t="shared" si="123"/>
        <v>Symptome</v>
      </c>
      <c r="M1139" s="76">
        <f>IFERROR(VLOOKUP(Abfalldokumentation!$O1139,Kennzahlen!S:V,3,FALSE)*Abfalldokumentation!$B1139,"0")</f>
        <v>19</v>
      </c>
      <c r="N1139" s="76" t="str">
        <f>IF(ISBLANK(Q1139),VLOOKUP(Abfalldokumentation!$O1139,'Linien - BU'!R:S,2,FALSE),Q1139)</f>
        <v>Verkauf</v>
      </c>
      <c r="O1139" s="77">
        <f t="shared" si="124"/>
        <v>29501087</v>
      </c>
      <c r="P1139" s="77">
        <f t="shared" si="125"/>
        <v>12</v>
      </c>
      <c r="Q1139" s="45" t="s">
        <v>11</v>
      </c>
      <c r="R1139" s="46">
        <v>29501087</v>
      </c>
      <c r="S1139" s="46">
        <v>38</v>
      </c>
      <c r="T1139" s="46">
        <v>12</v>
      </c>
      <c r="U1139" s="47">
        <v>44487</v>
      </c>
      <c r="V1139" s="48" t="s">
        <v>20</v>
      </c>
      <c r="W1139" s="46"/>
      <c r="X1139" s="50" t="str">
        <f>IFERROR(VLOOKUP(Abfalldokumentation!$R1139,Artikel!A:C,3,FALSE),Abfalldokumentation!$R1139)</f>
        <v>VOS VS-CHILI ZIPFEL</v>
      </c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</row>
    <row r="1140" spans="1:40" ht="30" hidden="1" customHeight="1" x14ac:dyDescent="0.25">
      <c r="A1140" s="78" t="str">
        <f>VLOOKUP(N1140,'Linien - BU'!A:B,2,FALSE)</f>
        <v>Verkauf</v>
      </c>
      <c r="B1140" s="79">
        <f t="shared" si="119"/>
        <v>25</v>
      </c>
      <c r="C1140" s="80">
        <f>Abfalldokumentation!$U1140</f>
        <v>44487</v>
      </c>
      <c r="D1140" s="69" t="str">
        <f>IFERROR(IF(VLOOKUP(O1140,'[1]Rohware 230'!$B:$C,2,FALSE)=0,"Rohware"),
IFERROR(IF(VLOOKUP(O1140,[1]Sammelnr.!$B:$C,2,FALSE)=0,"Sammelnr. ungeschält ABS"),
IFERROR(IF(VLOOKUP(O1140,[1]Sammelnr.!$E:$F,2,FALSE)=0,"Sammelnr. ungeschält VS"),
IFERROR(IF(VLOOKUP(O1140,[1]Sammelnr.!$H:$I,2,FALSE)=0,"Sammelnr. geschält"),
IFERROR(IF(VLOOKUP(O1140,[1]Offen!$B:$C,2,FALSE)=0,"Offen ungeschält ABS"),
IFERROR(IF(VLOOKUP(O1140,[1]Offen!$E:$F,2,FALSE)=0,"Offen ungeschält VOS"),
IFERROR(IF(VLOOKUP(O1140,[1]Offen!$H:$I,2,FALSE)=0,"Offen geschält RW"),
IFERROR(IF(VLOOKUP(O1140,[1]Offen!$K:$L,2,FALSE)=0,"Offen vegan"),
IFERROR(IF(VLOOKUP(O1140,[1]Offen!$N:$O,2,FALSE)=0,"Offen Zipfel"),
IFERROR(IF(VLOOKUP(O1140,[1]Offen!$Q:$R,2,FALSE)=0,"Offen Endstücke"),
IFERROR(IF(VLOOKUP(O1140,[1]Vakuumiert!$B:$C,2,FALSE)=0,"Vakuumierter VOS ungeschält"),
IFERROR(IF(VLOOKUP(O1140,[1]Vakuumiert!$E:$F,2,FALSE)=0,"Vakuumierter ABS ungeschält"),
IFERROR(IF(VLOOKUP(O1140,[1]Vakuumiert!$H:$I,2,FALSE)=0,"Vakuumierter VOS geschält"),
IFERROR(IF(VLOOKUP(O1140,[1]Vakuumiert!$K:$L,2,FALSE)=0,"Vakuumierter VOS vegan"),
IFERROR(IF(VLOOKUP(O1140,[1]Vakuumiert!$N:$O,2,FALSE)=0,"Vakuumierter VOS Zipfel"),
IFERROR(IF(VLOOKUP(O1140,[1]Vakuumiert!$Q:$R,2,FALSE)=0,"Vakuumiert geschält"),
IFERROR(IF(VLOOKUP(O1140,'[1]vakuumierte Fertigprodukte'!$B:$C,2,FALSE)=0,"Fertigprodukte"),
IFERROR(IF(VLOOKUP(O1140,'[1]vakuumierte Fertigprodukte'!$E:$FI,2,FALSE)=0,"Vakuumierte Zipfel"),
IFERROR(IF(VLOOKUP(O1140,[1]Wurste!$B:$C,2,FALSE)=0,"Räucherwürste"),
IFERROR(IF(VLOOKUP(O1140,[1]Wurste!$E:$F,2,FALSE)=0,"URW/URGW Wurst"),
IFERROR(IF(VLOOKUP(O1140,[1]Wurste!$H:$I,2,FALSE)=0,"HF-Wurst Vegan"),
IFERROR(IF(VLOOKUP(O1140,[1]Wurste!$K:$L,2,FALSE)=0,"320er ohne Würste"),
IFERROR(IF(AND(OR(Abfalldokumentation!$A1140="BU3",Abfalldokumentation!$A1140="Verkauf"),Abfalldokumentation!$F1140="Schimmel",Abfalldokumentation!$G1140="keinen Abnehmer/kein Schälpersonal"),"Div. Zipfel, ES ohne Verwendung",VLOOKUP(Abfalldokumentation!$E1140,Produktgruppen!A:B,2,FALSE)),"-")))))))))))))))))))))))</f>
        <v>Div. Zipfel, ES ohne Verwendung</v>
      </c>
      <c r="E1140" s="81" t="str">
        <f>IFERROR(VLOOKUP(Abfalldokumentation!$O1140,Artikel!A:C,3,FALSE),Abfalldokumentation!$O1140)</f>
        <v>VOS VS-CHILI ENDSTÜCK</v>
      </c>
      <c r="F1140" s="81" t="str">
        <f>VLOOKUP(T1140,'Liste Gründe'!A:D,2,FALSE)</f>
        <v>Schimmel</v>
      </c>
      <c r="G1140" s="80" t="str">
        <f>IF(ISBLANK(V1140),VLOOKUP(Abfalldokumentation!$P1140,'Liste Gründe'!A:D,3,FALSE),V1140)</f>
        <v>keinen Abnehmer/kein Schälpersonal</v>
      </c>
      <c r="H1140" s="81" t="str">
        <f>IF(ISBLANK(Abfalldokumentation!$W1140),"-",Abfalldokumentation!$W1140)</f>
        <v>-</v>
      </c>
      <c r="I1140" s="81">
        <f t="shared" si="120"/>
        <v>42</v>
      </c>
      <c r="J1140" s="81" t="str">
        <f t="shared" si="121"/>
        <v>Produkte</v>
      </c>
      <c r="K1140" s="81" t="str">
        <f t="shared" si="122"/>
        <v>BUs</v>
      </c>
      <c r="L1140" s="81" t="str">
        <f t="shared" si="123"/>
        <v>Symptome</v>
      </c>
      <c r="M1140" s="81">
        <f>IFERROR(VLOOKUP(Abfalldokumentation!$O1140,Kennzahlen!S:V,3,FALSE)*Abfalldokumentation!$B1140,"0")</f>
        <v>12.5</v>
      </c>
      <c r="N1140" s="81" t="str">
        <f>IF(ISBLANK(Q1140),VLOOKUP(Abfalldokumentation!$O1140,'Linien - BU'!R:S,2,FALSE),Q1140)</f>
        <v>Verkauf</v>
      </c>
      <c r="O1140" s="77">
        <f t="shared" si="124"/>
        <v>29501089</v>
      </c>
      <c r="P1140" s="77">
        <f t="shared" si="125"/>
        <v>12</v>
      </c>
      <c r="Q1140" s="39" t="s">
        <v>11</v>
      </c>
      <c r="R1140" s="40">
        <v>29501089</v>
      </c>
      <c r="S1140" s="40">
        <v>25</v>
      </c>
      <c r="T1140" s="40">
        <v>12</v>
      </c>
      <c r="U1140" s="41">
        <v>44487</v>
      </c>
      <c r="V1140" s="42" t="s">
        <v>20</v>
      </c>
      <c r="W1140" s="40"/>
      <c r="X1140" s="44" t="str">
        <f>IFERROR(VLOOKUP(Abfalldokumentation!$R1140,Artikel!A:C,3,FALSE),Abfalldokumentation!$R1140)</f>
        <v>VOS VS-CHILI ENDSTÜCK</v>
      </c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</row>
    <row r="1141" spans="1:40" ht="30" hidden="1" customHeight="1" x14ac:dyDescent="0.25">
      <c r="A1141" s="73" t="str">
        <f>VLOOKUP(N1141,'Linien - BU'!A:B,2,FALSE)</f>
        <v>BU3</v>
      </c>
      <c r="B1141" s="74">
        <f t="shared" si="119"/>
        <v>283</v>
      </c>
      <c r="C1141" s="75">
        <f>Abfalldokumentation!$U1141</f>
        <v>44487</v>
      </c>
      <c r="D1141" s="69" t="str">
        <f>IFERROR(IF(VLOOKUP(O1141,'[1]Rohware 230'!$B:$C,2,FALSE)=0,"Rohware"),
IFERROR(IF(VLOOKUP(O1141,[1]Sammelnr.!$B:$C,2,FALSE)=0,"Sammelnr. ungeschält ABS"),
IFERROR(IF(VLOOKUP(O1141,[1]Sammelnr.!$E:$F,2,FALSE)=0,"Sammelnr. ungeschält VS"),
IFERROR(IF(VLOOKUP(O1141,[1]Sammelnr.!$H:$I,2,FALSE)=0,"Sammelnr. geschält"),
IFERROR(IF(VLOOKUP(O1141,[1]Offen!$B:$C,2,FALSE)=0,"Offen ungeschält ABS"),
IFERROR(IF(VLOOKUP(O1141,[1]Offen!$E:$F,2,FALSE)=0,"Offen ungeschält VOS"),
IFERROR(IF(VLOOKUP(O1141,[1]Offen!$H:$I,2,FALSE)=0,"Offen geschält RW"),
IFERROR(IF(VLOOKUP(O1141,[1]Offen!$K:$L,2,FALSE)=0,"Offen vegan"),
IFERROR(IF(VLOOKUP(O1141,[1]Offen!$N:$O,2,FALSE)=0,"Offen Zipfel"),
IFERROR(IF(VLOOKUP(O1141,[1]Offen!$Q:$R,2,FALSE)=0,"Offen Endstücke"),
IFERROR(IF(VLOOKUP(O1141,[1]Vakuumiert!$B:$C,2,FALSE)=0,"Vakuumierter VOS ungeschält"),
IFERROR(IF(VLOOKUP(O1141,[1]Vakuumiert!$E:$F,2,FALSE)=0,"Vakuumierter ABS ungeschält"),
IFERROR(IF(VLOOKUP(O1141,[1]Vakuumiert!$H:$I,2,FALSE)=0,"Vakuumierter VOS geschält"),
IFERROR(IF(VLOOKUP(O1141,[1]Vakuumiert!$K:$L,2,FALSE)=0,"Vakuumierter VOS vegan"),
IFERROR(IF(VLOOKUP(O1141,[1]Vakuumiert!$N:$O,2,FALSE)=0,"Vakuumierter VOS Zipfel"),
IFERROR(IF(VLOOKUP(O1141,[1]Vakuumiert!$Q:$R,2,FALSE)=0,"Vakuumiert geschält"),
IFERROR(IF(VLOOKUP(O1141,'[1]vakuumierte Fertigprodukte'!$B:$C,2,FALSE)=0,"Fertigprodukte"),
IFERROR(IF(VLOOKUP(O1141,'[1]vakuumierte Fertigprodukte'!$E:$FI,2,FALSE)=0,"Vakuumierte Zipfel"),
IFERROR(IF(VLOOKUP(O1141,[1]Wurste!$B:$C,2,FALSE)=0,"Räucherwürste"),
IFERROR(IF(VLOOKUP(O1141,[1]Wurste!$E:$F,2,FALSE)=0,"URW/URGW Wurst"),
IFERROR(IF(VLOOKUP(O1141,[1]Wurste!$H:$I,2,FALSE)=0,"HF-Wurst Vegan"),
IFERROR(IF(VLOOKUP(O1141,[1]Wurste!$K:$L,2,FALSE)=0,"320er ohne Würste"),
IFERROR(IF(AND(OR(Abfalldokumentation!$A1141="BU3",Abfalldokumentation!$A1141="Verkauf"),Abfalldokumentation!$F1141="Schimmel",Abfalldokumentation!$G1141="keinen Abnehmer/kein Schälpersonal"),"Div. Zipfel, ES ohne Verwendung",VLOOKUP(Abfalldokumentation!$E1141,Produktgruppen!A:B,2,FALSE)),"-")))))))))))))))))))))))</f>
        <v>vegan</v>
      </c>
      <c r="E1141" s="76" t="str">
        <f>IFERROR(VLOOKUP(Abfalldokumentation!$O1141,Artikel!A:C,3,FALSE),Abfalldokumentation!$O1141)</f>
        <v>VOS VEG-SCH MILD</v>
      </c>
      <c r="F1141" s="76" t="str">
        <f>VLOOKUP(T1141,'Liste Gründe'!A:D,2,FALSE)</f>
        <v>keinen Verwendungszweck</v>
      </c>
      <c r="G1141" s="75" t="str">
        <f>IF(ISBLANK(V1141),VLOOKUP(Abfalldokumentation!$P1141,'Liste Gründe'!A:D,3,FALSE),V1141)</f>
        <v>VOS &gt; Einsatz (vegan)</v>
      </c>
      <c r="H1141" s="76" t="str">
        <f>IF(ISBLANK(Abfalldokumentation!$W1141),"-",Abfalldokumentation!$W1141)</f>
        <v>-</v>
      </c>
      <c r="I1141" s="76">
        <f t="shared" si="120"/>
        <v>42</v>
      </c>
      <c r="J1141" s="76" t="str">
        <f t="shared" si="121"/>
        <v>Produkte</v>
      </c>
      <c r="K1141" s="76" t="str">
        <f t="shared" si="122"/>
        <v>BUs</v>
      </c>
      <c r="L1141" s="76" t="str">
        <f t="shared" si="123"/>
        <v>Symptome</v>
      </c>
      <c r="M1141" s="76">
        <f>IFERROR(VLOOKUP(Abfalldokumentation!$O1141,Kennzahlen!S:V,3,FALSE)*Abfalldokumentation!$B1141,"0")</f>
        <v>141.5</v>
      </c>
      <c r="N1141" s="76" t="str">
        <f>IF(ISBLANK(Q1141),VLOOKUP(Abfalldokumentation!$O1141,'Linien - BU'!R:S,2,FALSE),Q1141)</f>
        <v>BU3</v>
      </c>
      <c r="O1141" s="77">
        <f t="shared" si="124"/>
        <v>29900002</v>
      </c>
      <c r="P1141" s="77">
        <f t="shared" si="125"/>
        <v>61</v>
      </c>
      <c r="Q1141" s="45" t="s">
        <v>8</v>
      </c>
      <c r="R1141" s="46">
        <v>29900002</v>
      </c>
      <c r="S1141" s="46">
        <v>283</v>
      </c>
      <c r="T1141" s="46">
        <v>61</v>
      </c>
      <c r="U1141" s="47">
        <v>44487</v>
      </c>
      <c r="V1141" s="48" t="s">
        <v>35</v>
      </c>
      <c r="W1141" s="46"/>
      <c r="X1141" s="50" t="str">
        <f>IFERROR(VLOOKUP(Abfalldokumentation!$R1141,Artikel!A:C,3,FALSE),Abfalldokumentation!$R1141)</f>
        <v>VOS VEG-SCH MILD</v>
      </c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</row>
    <row r="1142" spans="1:40" ht="30" hidden="1" customHeight="1" x14ac:dyDescent="0.25">
      <c r="A1142" s="78" t="str">
        <f>VLOOKUP(N1142,'Linien - BU'!A:B,2,FALSE)</f>
        <v>BU3</v>
      </c>
      <c r="B1142" s="79">
        <f t="shared" si="119"/>
        <v>299</v>
      </c>
      <c r="C1142" s="80">
        <f>Abfalldokumentation!$U1142</f>
        <v>44487</v>
      </c>
      <c r="D1142" s="69" t="str">
        <f>IFERROR(IF(VLOOKUP(O1142,'[1]Rohware 230'!$B:$C,2,FALSE)=0,"Rohware"),
IFERROR(IF(VLOOKUP(O1142,[1]Sammelnr.!$B:$C,2,FALSE)=0,"Sammelnr. ungeschält ABS"),
IFERROR(IF(VLOOKUP(O1142,[1]Sammelnr.!$E:$F,2,FALSE)=0,"Sammelnr. ungeschält VS"),
IFERROR(IF(VLOOKUP(O1142,[1]Sammelnr.!$H:$I,2,FALSE)=0,"Sammelnr. geschält"),
IFERROR(IF(VLOOKUP(O1142,[1]Offen!$B:$C,2,FALSE)=0,"Offen ungeschält ABS"),
IFERROR(IF(VLOOKUP(O1142,[1]Offen!$E:$F,2,FALSE)=0,"Offen ungeschält VOS"),
IFERROR(IF(VLOOKUP(O1142,[1]Offen!$H:$I,2,FALSE)=0,"Offen geschält RW"),
IFERROR(IF(VLOOKUP(O1142,[1]Offen!$K:$L,2,FALSE)=0,"Offen vegan"),
IFERROR(IF(VLOOKUP(O1142,[1]Offen!$N:$O,2,FALSE)=0,"Offen Zipfel"),
IFERROR(IF(VLOOKUP(O1142,[1]Offen!$Q:$R,2,FALSE)=0,"Offen Endstücke"),
IFERROR(IF(VLOOKUP(O1142,[1]Vakuumiert!$B:$C,2,FALSE)=0,"Vakuumierter VOS ungeschält"),
IFERROR(IF(VLOOKUP(O1142,[1]Vakuumiert!$E:$F,2,FALSE)=0,"Vakuumierter ABS ungeschält"),
IFERROR(IF(VLOOKUP(O1142,[1]Vakuumiert!$H:$I,2,FALSE)=0,"Vakuumierter VOS geschält"),
IFERROR(IF(VLOOKUP(O1142,[1]Vakuumiert!$K:$L,2,FALSE)=0,"Vakuumierter VOS vegan"),
IFERROR(IF(VLOOKUP(O1142,[1]Vakuumiert!$N:$O,2,FALSE)=0,"Vakuumierter VOS Zipfel"),
IFERROR(IF(VLOOKUP(O1142,[1]Vakuumiert!$Q:$R,2,FALSE)=0,"Vakuumiert geschält"),
IFERROR(IF(VLOOKUP(O1142,'[1]vakuumierte Fertigprodukte'!$B:$C,2,FALSE)=0,"Fertigprodukte"),
IFERROR(IF(VLOOKUP(O1142,'[1]vakuumierte Fertigprodukte'!$E:$FI,2,FALSE)=0,"Vakuumierte Zipfel"),
IFERROR(IF(VLOOKUP(O1142,[1]Wurste!$B:$C,2,FALSE)=0,"Räucherwürste"),
IFERROR(IF(VLOOKUP(O1142,[1]Wurste!$E:$F,2,FALSE)=0,"URW/URGW Wurst"),
IFERROR(IF(VLOOKUP(O1142,[1]Wurste!$H:$I,2,FALSE)=0,"HF-Wurst Vegan"),
IFERROR(IF(VLOOKUP(O1142,[1]Wurste!$K:$L,2,FALSE)=0,"320er ohne Würste"),
IFERROR(IF(AND(OR(Abfalldokumentation!$A1142="BU3",Abfalldokumentation!$A1142="Verkauf"),Abfalldokumentation!$F1142="Schimmel",Abfalldokumentation!$G1142="keinen Abnehmer/kein Schälpersonal"),"Div. Zipfel, ES ohne Verwendung",VLOOKUP(Abfalldokumentation!$E1142,Produktgruppen!A:B,2,FALSE)),"-")))))))))))))))))))))))</f>
        <v>Vakuumierter VOS ungeschält</v>
      </c>
      <c r="E1142" s="81" t="str">
        <f>IFERROR(VLOOKUP(Abfalldokumentation!$O1142,Artikel!A:C,3,FALSE),Abfalldokumentation!$O1142)</f>
        <v>VOS GRW-NATUR-VAKU / Er</v>
      </c>
      <c r="F1142" s="81" t="str">
        <f>VLOOKUP(T1142,'Liste Gründe'!A:D,2,FALSE)</f>
        <v>Schimmel</v>
      </c>
      <c r="G1142" s="80" t="str">
        <f>IF(ISBLANK(V1142),VLOOKUP(Abfalldokumentation!$P1142,'Liste Gründe'!A:D,3,FALSE),V1142)</f>
        <v>VOS &gt; Einsatz</v>
      </c>
      <c r="H1142" s="81" t="str">
        <f>IF(ISBLANK(Abfalldokumentation!$W1142),"-",Abfalldokumentation!$W1142)</f>
        <v>-</v>
      </c>
      <c r="I1142" s="81">
        <f t="shared" si="120"/>
        <v>42</v>
      </c>
      <c r="J1142" s="81" t="str">
        <f t="shared" si="121"/>
        <v>Produkte</v>
      </c>
      <c r="K1142" s="81" t="str">
        <f t="shared" si="122"/>
        <v>BUs</v>
      </c>
      <c r="L1142" s="81" t="str">
        <f t="shared" si="123"/>
        <v>Symptome</v>
      </c>
      <c r="M1142" s="81">
        <f>IFERROR(VLOOKUP(Abfalldokumentation!$O1142,Kennzahlen!S:V,3,FALSE)*Abfalldokumentation!$B1142,"0")</f>
        <v>153.68600000000001</v>
      </c>
      <c r="N1142" s="81" t="str">
        <f>IF(ISBLANK(Q1142),VLOOKUP(Abfalldokumentation!$O1142,'Linien - BU'!R:S,2,FALSE),Q1142)</f>
        <v>BU3</v>
      </c>
      <c r="O1142" s="77">
        <f t="shared" si="124"/>
        <v>49500143</v>
      </c>
      <c r="P1142" s="77">
        <f t="shared" si="125"/>
        <v>12</v>
      </c>
      <c r="Q1142" s="39" t="s">
        <v>8</v>
      </c>
      <c r="R1142" s="40">
        <v>49500143</v>
      </c>
      <c r="S1142" s="40">
        <v>299</v>
      </c>
      <c r="T1142" s="40">
        <v>12</v>
      </c>
      <c r="U1142" s="41">
        <v>44487</v>
      </c>
      <c r="V1142" s="42" t="s">
        <v>21</v>
      </c>
      <c r="W1142" s="40"/>
      <c r="X1142" s="44" t="str">
        <f>IFERROR(VLOOKUP(Abfalldokumentation!$R1142,Artikel!A:C,3,FALSE),Abfalldokumentation!$R1142)</f>
        <v>VOS GRW-NATUR-VAKU / Er</v>
      </c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</row>
    <row r="1143" spans="1:40" ht="30" hidden="1" customHeight="1" x14ac:dyDescent="0.25">
      <c r="A1143" s="73" t="str">
        <f>VLOOKUP(N1143,'Linien - BU'!A:B,2,FALSE)</f>
        <v>BU3</v>
      </c>
      <c r="B1143" s="74">
        <f t="shared" si="119"/>
        <v>292</v>
      </c>
      <c r="C1143" s="75">
        <f>Abfalldokumentation!$U1143</f>
        <v>44487</v>
      </c>
      <c r="D1143" s="69" t="str">
        <f>IFERROR(IF(VLOOKUP(O1143,'[1]Rohware 230'!$B:$C,2,FALSE)=0,"Rohware"),
IFERROR(IF(VLOOKUP(O1143,[1]Sammelnr.!$B:$C,2,FALSE)=0,"Sammelnr. ungeschält ABS"),
IFERROR(IF(VLOOKUP(O1143,[1]Sammelnr.!$E:$F,2,FALSE)=0,"Sammelnr. ungeschält VS"),
IFERROR(IF(VLOOKUP(O1143,[1]Sammelnr.!$H:$I,2,FALSE)=0,"Sammelnr. geschält"),
IFERROR(IF(VLOOKUP(O1143,[1]Offen!$B:$C,2,FALSE)=0,"Offen ungeschält ABS"),
IFERROR(IF(VLOOKUP(O1143,[1]Offen!$E:$F,2,FALSE)=0,"Offen ungeschält VOS"),
IFERROR(IF(VLOOKUP(O1143,[1]Offen!$H:$I,2,FALSE)=0,"Offen geschält RW"),
IFERROR(IF(VLOOKUP(O1143,[1]Offen!$K:$L,2,FALSE)=0,"Offen vegan"),
IFERROR(IF(VLOOKUP(O1143,[1]Offen!$N:$O,2,FALSE)=0,"Offen Zipfel"),
IFERROR(IF(VLOOKUP(O1143,[1]Offen!$Q:$R,2,FALSE)=0,"Offen Endstücke"),
IFERROR(IF(VLOOKUP(O1143,[1]Vakuumiert!$B:$C,2,FALSE)=0,"Vakuumierter VOS ungeschält"),
IFERROR(IF(VLOOKUP(O1143,[1]Vakuumiert!$E:$F,2,FALSE)=0,"Vakuumierter ABS ungeschält"),
IFERROR(IF(VLOOKUP(O1143,[1]Vakuumiert!$H:$I,2,FALSE)=0,"Vakuumierter VOS geschält"),
IFERROR(IF(VLOOKUP(O1143,[1]Vakuumiert!$K:$L,2,FALSE)=0,"Vakuumierter VOS vegan"),
IFERROR(IF(VLOOKUP(O1143,[1]Vakuumiert!$N:$O,2,FALSE)=0,"Vakuumierter VOS Zipfel"),
IFERROR(IF(VLOOKUP(O1143,[1]Vakuumiert!$Q:$R,2,FALSE)=0,"Vakuumiert geschält"),
IFERROR(IF(VLOOKUP(O1143,'[1]vakuumierte Fertigprodukte'!$B:$C,2,FALSE)=0,"Fertigprodukte"),
IFERROR(IF(VLOOKUP(O1143,'[1]vakuumierte Fertigprodukte'!$E:$FI,2,FALSE)=0,"Vakuumierte Zipfel"),
IFERROR(IF(VLOOKUP(O1143,[1]Wurste!$B:$C,2,FALSE)=0,"Räucherwürste"),
IFERROR(IF(VLOOKUP(O1143,[1]Wurste!$E:$F,2,FALSE)=0,"URW/URGW Wurst"),
IFERROR(IF(VLOOKUP(O1143,[1]Wurste!$H:$I,2,FALSE)=0,"HF-Wurst Vegan"),
IFERROR(IF(VLOOKUP(O1143,[1]Wurste!$K:$L,2,FALSE)=0,"320er ohne Würste"),
IFERROR(IF(AND(OR(Abfalldokumentation!$A1143="BU3",Abfalldokumentation!$A1143="Verkauf"),Abfalldokumentation!$F1143="Schimmel",Abfalldokumentation!$G1143="keinen Abnehmer/kein Schälpersonal"),"Div. Zipfel, ES ohne Verwendung",VLOOKUP(Abfalldokumentation!$E1143,Produktgruppen!A:B,2,FALSE)),"-")))))))))))))))))))))))</f>
        <v>Vakuumierter VOS ungeschält</v>
      </c>
      <c r="E1143" s="76" t="str">
        <f>IFERROR(VLOOKUP(Abfalldokumentation!$O1143,Artikel!A:C,3,FALSE),Abfalldokumentation!$O1143)</f>
        <v>VOS GRW-NATUR-VAKU / Er</v>
      </c>
      <c r="F1143" s="76" t="str">
        <f>VLOOKUP(T1143,'Liste Gründe'!A:D,2,FALSE)</f>
        <v>Schimmel</v>
      </c>
      <c r="G1143" s="75" t="str">
        <f>IF(ISBLANK(V1143),VLOOKUP(Abfalldokumentation!$P1143,'Liste Gründe'!A:D,3,FALSE),V1143)</f>
        <v>VOS &gt; Einsatz</v>
      </c>
      <c r="H1143" s="76" t="str">
        <f>IF(ISBLANK(Abfalldokumentation!$W1143),"-",Abfalldokumentation!$W1143)</f>
        <v>-</v>
      </c>
      <c r="I1143" s="76">
        <f t="shared" si="120"/>
        <v>42</v>
      </c>
      <c r="J1143" s="76" t="str">
        <f t="shared" si="121"/>
        <v>Produkte</v>
      </c>
      <c r="K1143" s="76" t="str">
        <f t="shared" si="122"/>
        <v>BUs</v>
      </c>
      <c r="L1143" s="76" t="str">
        <f t="shared" si="123"/>
        <v>Symptome</v>
      </c>
      <c r="M1143" s="76">
        <f>IFERROR(VLOOKUP(Abfalldokumentation!$O1143,Kennzahlen!S:V,3,FALSE)*Abfalldokumentation!$B1143,"0")</f>
        <v>150.08799999999999</v>
      </c>
      <c r="N1143" s="76" t="str">
        <f>IF(ISBLANK(Q1143),VLOOKUP(Abfalldokumentation!$O1143,'Linien - BU'!R:S,2,FALSE),Q1143)</f>
        <v>BU3</v>
      </c>
      <c r="O1143" s="77">
        <f t="shared" si="124"/>
        <v>49500143</v>
      </c>
      <c r="P1143" s="77">
        <f t="shared" si="125"/>
        <v>12</v>
      </c>
      <c r="Q1143" s="45" t="s">
        <v>8</v>
      </c>
      <c r="R1143" s="46">
        <v>49500143</v>
      </c>
      <c r="S1143" s="46">
        <v>292</v>
      </c>
      <c r="T1143" s="46">
        <v>12</v>
      </c>
      <c r="U1143" s="47">
        <v>44487</v>
      </c>
      <c r="V1143" s="48" t="s">
        <v>21</v>
      </c>
      <c r="W1143" s="46"/>
      <c r="X1143" s="50" t="str">
        <f>IFERROR(VLOOKUP(Abfalldokumentation!$R1143,Artikel!A:C,3,FALSE),Abfalldokumentation!$R1143)</f>
        <v>VOS GRW-NATUR-VAKU / Er</v>
      </c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</row>
    <row r="1144" spans="1:40" ht="30" hidden="1" customHeight="1" x14ac:dyDescent="0.25">
      <c r="A1144" s="78" t="str">
        <f>VLOOKUP(N1144,'Linien - BU'!A:B,2,FALSE)</f>
        <v>BU3</v>
      </c>
      <c r="B1144" s="79">
        <f t="shared" si="119"/>
        <v>257</v>
      </c>
      <c r="C1144" s="80">
        <f>Abfalldokumentation!$U1144</f>
        <v>44487</v>
      </c>
      <c r="D1144" s="69" t="str">
        <f>IFERROR(IF(VLOOKUP(O1144,'[1]Rohware 230'!$B:$C,2,FALSE)=0,"Rohware"),
IFERROR(IF(VLOOKUP(O1144,[1]Sammelnr.!$B:$C,2,FALSE)=0,"Sammelnr. ungeschält ABS"),
IFERROR(IF(VLOOKUP(O1144,[1]Sammelnr.!$E:$F,2,FALSE)=0,"Sammelnr. ungeschält VS"),
IFERROR(IF(VLOOKUP(O1144,[1]Sammelnr.!$H:$I,2,FALSE)=0,"Sammelnr. geschält"),
IFERROR(IF(VLOOKUP(O1144,[1]Offen!$B:$C,2,FALSE)=0,"Offen ungeschält ABS"),
IFERROR(IF(VLOOKUP(O1144,[1]Offen!$E:$F,2,FALSE)=0,"Offen ungeschält VOS"),
IFERROR(IF(VLOOKUP(O1144,[1]Offen!$H:$I,2,FALSE)=0,"Offen geschält RW"),
IFERROR(IF(VLOOKUP(O1144,[1]Offen!$K:$L,2,FALSE)=0,"Offen vegan"),
IFERROR(IF(VLOOKUP(O1144,[1]Offen!$N:$O,2,FALSE)=0,"Offen Zipfel"),
IFERROR(IF(VLOOKUP(O1144,[1]Offen!$Q:$R,2,FALSE)=0,"Offen Endstücke"),
IFERROR(IF(VLOOKUP(O1144,[1]Vakuumiert!$B:$C,2,FALSE)=0,"Vakuumierter VOS ungeschält"),
IFERROR(IF(VLOOKUP(O1144,[1]Vakuumiert!$E:$F,2,FALSE)=0,"Vakuumierter ABS ungeschält"),
IFERROR(IF(VLOOKUP(O1144,[1]Vakuumiert!$H:$I,2,FALSE)=0,"Vakuumierter VOS geschält"),
IFERROR(IF(VLOOKUP(O1144,[1]Vakuumiert!$K:$L,2,FALSE)=0,"Vakuumierter VOS vegan"),
IFERROR(IF(VLOOKUP(O1144,[1]Vakuumiert!$N:$O,2,FALSE)=0,"Vakuumierter VOS Zipfel"),
IFERROR(IF(VLOOKUP(O1144,[1]Vakuumiert!$Q:$R,2,FALSE)=0,"Vakuumiert geschält"),
IFERROR(IF(VLOOKUP(O1144,'[1]vakuumierte Fertigprodukte'!$B:$C,2,FALSE)=0,"Fertigprodukte"),
IFERROR(IF(VLOOKUP(O1144,'[1]vakuumierte Fertigprodukte'!$E:$FI,2,FALSE)=0,"Vakuumierte Zipfel"),
IFERROR(IF(VLOOKUP(O1144,[1]Wurste!$B:$C,2,FALSE)=0,"Räucherwürste"),
IFERROR(IF(VLOOKUP(O1144,[1]Wurste!$E:$F,2,FALSE)=0,"URW/URGW Wurst"),
IFERROR(IF(VLOOKUP(O1144,[1]Wurste!$H:$I,2,FALSE)=0,"HF-Wurst Vegan"),
IFERROR(IF(VLOOKUP(O1144,[1]Wurste!$K:$L,2,FALSE)=0,"320er ohne Würste"),
IFERROR(IF(AND(OR(Abfalldokumentation!$A1144="BU3",Abfalldokumentation!$A1144="Verkauf"),Abfalldokumentation!$F1144="Schimmel",Abfalldokumentation!$G1144="keinen Abnehmer/kein Schälpersonal"),"Div. Zipfel, ES ohne Verwendung",VLOOKUP(Abfalldokumentation!$E1144,Produktgruppen!A:B,2,FALSE)),"-")))))))))))))))))))))))</f>
        <v>Vakuumierter VOS ungeschält</v>
      </c>
      <c r="E1144" s="81" t="str">
        <f>IFERROR(VLOOKUP(Abfalldokumentation!$O1144,Artikel!A:C,3,FALSE),Abfalldokumentation!$O1144)</f>
        <v>VOS RW-NATUR-EXTRA-VAKU</v>
      </c>
      <c r="F1144" s="81" t="str">
        <f>VLOOKUP(T1144,'Liste Gründe'!A:D,2,FALSE)</f>
        <v>Schimmel</v>
      </c>
      <c r="G1144" s="80" t="str">
        <f>IF(ISBLANK(V1144),VLOOKUP(Abfalldokumentation!$P1144,'Liste Gründe'!A:D,3,FALSE),V1144)</f>
        <v>VOS &gt; Einsatz</v>
      </c>
      <c r="H1144" s="81" t="str">
        <f>IF(ISBLANK(Abfalldokumentation!$W1144),"-",Abfalldokumentation!$W1144)</f>
        <v>-</v>
      </c>
      <c r="I1144" s="81">
        <f t="shared" si="120"/>
        <v>42</v>
      </c>
      <c r="J1144" s="81" t="str">
        <f t="shared" si="121"/>
        <v>Produkte</v>
      </c>
      <c r="K1144" s="81" t="str">
        <f t="shared" si="122"/>
        <v>BUs</v>
      </c>
      <c r="L1144" s="81" t="str">
        <f t="shared" si="123"/>
        <v>Symptome</v>
      </c>
      <c r="M1144" s="81">
        <f>IFERROR(VLOOKUP(Abfalldokumentation!$O1144,Kennzahlen!S:V,3,FALSE)*Abfalldokumentation!$B1144,"0")</f>
        <v>132.09800000000001</v>
      </c>
      <c r="N1144" s="81" t="str">
        <f>IF(ISBLANK(Q1144),VLOOKUP(Abfalldokumentation!$O1144,'Linien - BU'!R:S,2,FALSE),Q1144)</f>
        <v>BU3</v>
      </c>
      <c r="O1144" s="77">
        <f t="shared" si="124"/>
        <v>49500147</v>
      </c>
      <c r="P1144" s="77">
        <f t="shared" si="125"/>
        <v>12</v>
      </c>
      <c r="Q1144" s="39" t="s">
        <v>8</v>
      </c>
      <c r="R1144" s="40">
        <v>49500147</v>
      </c>
      <c r="S1144" s="40">
        <v>257</v>
      </c>
      <c r="T1144" s="40">
        <v>12</v>
      </c>
      <c r="U1144" s="41">
        <v>44487</v>
      </c>
      <c r="V1144" s="42" t="s">
        <v>21</v>
      </c>
      <c r="W1144" s="40"/>
      <c r="X1144" s="44" t="str">
        <f>IFERROR(VLOOKUP(Abfalldokumentation!$R1144,Artikel!A:C,3,FALSE),Abfalldokumentation!$R1144)</f>
        <v>VOS RW-NATUR-EXTRA-VAKU</v>
      </c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</row>
    <row r="1145" spans="1:40" ht="30" hidden="1" customHeight="1" x14ac:dyDescent="0.25">
      <c r="A1145" s="73" t="str">
        <f>VLOOKUP(N1145,'Linien - BU'!A:B,2,FALSE)</f>
        <v>Verkauf</v>
      </c>
      <c r="B1145" s="74">
        <f t="shared" si="119"/>
        <v>270</v>
      </c>
      <c r="C1145" s="75">
        <f>Abfalldokumentation!$U1145</f>
        <v>44487</v>
      </c>
      <c r="D1145" s="69" t="str">
        <f>IFERROR(IF(VLOOKUP(O1145,'[1]Rohware 230'!$B:$C,2,FALSE)=0,"Rohware"),
IFERROR(IF(VLOOKUP(O1145,[1]Sammelnr.!$B:$C,2,FALSE)=0,"Sammelnr. ungeschält ABS"),
IFERROR(IF(VLOOKUP(O1145,[1]Sammelnr.!$E:$F,2,FALSE)=0,"Sammelnr. ungeschält VS"),
IFERROR(IF(VLOOKUP(O1145,[1]Sammelnr.!$H:$I,2,FALSE)=0,"Sammelnr. geschält"),
IFERROR(IF(VLOOKUP(O1145,[1]Offen!$B:$C,2,FALSE)=0,"Offen ungeschält ABS"),
IFERROR(IF(VLOOKUP(O1145,[1]Offen!$E:$F,2,FALSE)=0,"Offen ungeschält VOS"),
IFERROR(IF(VLOOKUP(O1145,[1]Offen!$H:$I,2,FALSE)=0,"Offen geschält RW"),
IFERROR(IF(VLOOKUP(O1145,[1]Offen!$K:$L,2,FALSE)=0,"Offen vegan"),
IFERROR(IF(VLOOKUP(O1145,[1]Offen!$N:$O,2,FALSE)=0,"Offen Zipfel"),
IFERROR(IF(VLOOKUP(O1145,[1]Offen!$Q:$R,2,FALSE)=0,"Offen Endstücke"),
IFERROR(IF(VLOOKUP(O1145,[1]Vakuumiert!$B:$C,2,FALSE)=0,"Vakuumierter VOS ungeschält"),
IFERROR(IF(VLOOKUP(O1145,[1]Vakuumiert!$E:$F,2,FALSE)=0,"Vakuumierter ABS ungeschält"),
IFERROR(IF(VLOOKUP(O1145,[1]Vakuumiert!$H:$I,2,FALSE)=0,"Vakuumierter VOS geschält"),
IFERROR(IF(VLOOKUP(O1145,[1]Vakuumiert!$K:$L,2,FALSE)=0,"Vakuumierter VOS vegan"),
IFERROR(IF(VLOOKUP(O1145,[1]Vakuumiert!$N:$O,2,FALSE)=0,"Vakuumierter VOS Zipfel"),
IFERROR(IF(VLOOKUP(O1145,[1]Vakuumiert!$Q:$R,2,FALSE)=0,"Vakuumiert geschält"),
IFERROR(IF(VLOOKUP(O1145,'[1]vakuumierte Fertigprodukte'!$B:$C,2,FALSE)=0,"Fertigprodukte"),
IFERROR(IF(VLOOKUP(O1145,'[1]vakuumierte Fertigprodukte'!$E:$FI,2,FALSE)=0,"Vakuumierte Zipfel"),
IFERROR(IF(VLOOKUP(O1145,[1]Wurste!$B:$C,2,FALSE)=0,"Räucherwürste"),
IFERROR(IF(VLOOKUP(O1145,[1]Wurste!$E:$F,2,FALSE)=0,"URW/URGW Wurst"),
IFERROR(IF(VLOOKUP(O1145,[1]Wurste!$H:$I,2,FALSE)=0,"HF-Wurst Vegan"),
IFERROR(IF(VLOOKUP(O1145,[1]Wurste!$K:$L,2,FALSE)=0,"320er ohne Würste"),
IFERROR(IF(AND(OR(Abfalldokumentation!$A1145="BU3",Abfalldokumentation!$A1145="Verkauf"),Abfalldokumentation!$F1145="Schimmel",Abfalldokumentation!$G1145="keinen Abnehmer/kein Schälpersonal"),"Div. Zipfel, ES ohne Verwendung",VLOOKUP(Abfalldokumentation!$E1145,Produktgruppen!A:B,2,FALSE)),"-")))))))))))))))))))))))</f>
        <v>Fertigware</v>
      </c>
      <c r="E1145" s="76" t="str">
        <f>IFERROR(VLOOKUP(Abfalldokumentation!$O1145,Artikel!A:C,3,FALSE),Abfalldokumentation!$O1145)</f>
        <v>RÄU-END NATUR-NAT ENDST</v>
      </c>
      <c r="F1145" s="76" t="str">
        <f>VLOOKUP(T1145,'Liste Gründe'!A:D,2,FALSE)</f>
        <v>Schimmel</v>
      </c>
      <c r="G1145" s="75" t="str">
        <f>IF(ISBLANK(V1145),VLOOKUP(Abfalldokumentation!$P1145,'Liste Gründe'!A:D,3,FALSE),V1145)</f>
        <v>keinen Abnehmer</v>
      </c>
      <c r="H1145" s="76" t="str">
        <f>IF(ISBLANK(Abfalldokumentation!$W1145),"-",Abfalldokumentation!$W1145)</f>
        <v>-</v>
      </c>
      <c r="I1145" s="76">
        <f t="shared" si="120"/>
        <v>42</v>
      </c>
      <c r="J1145" s="76" t="str">
        <f t="shared" si="121"/>
        <v>Produkte</v>
      </c>
      <c r="K1145" s="76" t="str">
        <f t="shared" si="122"/>
        <v>BUs</v>
      </c>
      <c r="L1145" s="76" t="str">
        <f t="shared" si="123"/>
        <v>Symptome</v>
      </c>
      <c r="M1145" s="76" t="str">
        <f>IFERROR(VLOOKUP(Abfalldokumentation!$O1145,Kennzahlen!S:V,3,FALSE)*Abfalldokumentation!$B1145,"0")</f>
        <v>0</v>
      </c>
      <c r="N1145" s="76" t="str">
        <f>IF(ISBLANK(Q1145),VLOOKUP(Abfalldokumentation!$O1145,'Linien - BU'!R:S,2,FALSE),Q1145)</f>
        <v>Verkauf</v>
      </c>
      <c r="O1145" s="77">
        <f t="shared" si="124"/>
        <v>49500189</v>
      </c>
      <c r="P1145" s="77">
        <f t="shared" si="125"/>
        <v>12</v>
      </c>
      <c r="Q1145" s="45" t="s">
        <v>11</v>
      </c>
      <c r="R1145" s="46">
        <v>49500189</v>
      </c>
      <c r="S1145" s="46">
        <v>270</v>
      </c>
      <c r="T1145" s="46">
        <v>12</v>
      </c>
      <c r="U1145" s="47">
        <v>44487</v>
      </c>
      <c r="V1145" s="48" t="s">
        <v>24</v>
      </c>
      <c r="W1145" s="46"/>
      <c r="X1145" s="50" t="str">
        <f>IFERROR(VLOOKUP(Abfalldokumentation!$R1145,Artikel!A:C,3,FALSE),Abfalldokumentation!$R1145)</f>
        <v>RÄU-END NATUR-NAT ENDST</v>
      </c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</row>
    <row r="1146" spans="1:40" ht="30" customHeight="1" x14ac:dyDescent="0.25">
      <c r="A1146" s="78" t="str">
        <f>VLOOKUP(N1146,'Linien - BU'!A:B,2,FALSE)</f>
        <v>BU1</v>
      </c>
      <c r="B1146" s="79">
        <f t="shared" si="119"/>
        <v>54</v>
      </c>
      <c r="C1146" s="80">
        <f>Abfalldokumentation!$U1146</f>
        <v>44487</v>
      </c>
      <c r="D1146" s="69" t="str">
        <f>IFERROR(IF(VLOOKUP(O1146,'[1]Rohware 230'!$B:$C,2,FALSE)=0,"Rohware"),
IFERROR(IF(VLOOKUP(O1146,[1]Sammelnr.!$B:$C,2,FALSE)=0,"Sammelnr. ungeschält ABS"),
IFERROR(IF(VLOOKUP(O1146,[1]Sammelnr.!$E:$F,2,FALSE)=0,"Sammelnr. ungeschält VS"),
IFERROR(IF(VLOOKUP(O1146,[1]Sammelnr.!$H:$I,2,FALSE)=0,"Sammelnr. geschält"),
IFERROR(IF(VLOOKUP(O1146,[1]Offen!$B:$C,2,FALSE)=0,"Offen ungeschält ABS"),
IFERROR(IF(VLOOKUP(O1146,[1]Offen!$E:$F,2,FALSE)=0,"Offen ungeschält VOS"),
IFERROR(IF(VLOOKUP(O1146,[1]Offen!$H:$I,2,FALSE)=0,"Offen geschält RW"),
IFERROR(IF(VLOOKUP(O1146,[1]Offen!$K:$L,2,FALSE)=0,"Offen vegan"),
IFERROR(IF(VLOOKUP(O1146,[1]Offen!$N:$O,2,FALSE)=0,"Offen Zipfel"),
IFERROR(IF(VLOOKUP(O1146,[1]Offen!$Q:$R,2,FALSE)=0,"Offen Endstücke"),
IFERROR(IF(VLOOKUP(O1146,[1]Vakuumiert!$B:$C,2,FALSE)=0,"Vakuumierter VOS ungeschält"),
IFERROR(IF(VLOOKUP(O1146,[1]Vakuumiert!$E:$F,2,FALSE)=0,"Vakuumierter ABS ungeschält"),
IFERROR(IF(VLOOKUP(O1146,[1]Vakuumiert!$H:$I,2,FALSE)=0,"Vakuumierter VOS geschält"),
IFERROR(IF(VLOOKUP(O1146,[1]Vakuumiert!$K:$L,2,FALSE)=0,"Vakuumierter VOS vegan"),
IFERROR(IF(VLOOKUP(O1146,[1]Vakuumiert!$N:$O,2,FALSE)=0,"Vakuumierter VOS Zipfel"),
IFERROR(IF(VLOOKUP(O1146,[1]Vakuumiert!$Q:$R,2,FALSE)=0,"Vakuumiert geschält"),
IFERROR(IF(VLOOKUP(O1146,'[1]vakuumierte Fertigprodukte'!$B:$C,2,FALSE)=0,"Fertigprodukte"),
IFERROR(IF(VLOOKUP(O1146,'[1]vakuumierte Fertigprodukte'!$E:$FI,2,FALSE)=0,"Vakuumierte Zipfel"),
IFERROR(IF(VLOOKUP(O1146,[1]Wurste!$B:$C,2,FALSE)=0,"Räucherwürste"),
IFERROR(IF(VLOOKUP(O1146,[1]Wurste!$E:$F,2,FALSE)=0,"URW/URGW Wurst"),
IFERROR(IF(VLOOKUP(O1146,[1]Wurste!$H:$I,2,FALSE)=0,"HF-Wurst Vegan"),
IFERROR(IF(VLOOKUP(O1146,[1]Wurste!$K:$L,2,FALSE)=0,"320er ohne Würste"),
IFERROR(IF(AND(OR(Abfalldokumentation!$A1146="BU3",Abfalldokumentation!$A1146="Verkauf"),Abfalldokumentation!$F1146="Schimmel",Abfalldokumentation!$G1146="keinen Abnehmer/kein Schälpersonal"),"Div. Zipfel, ES ohne Verwendung",VLOOKUP(Abfalldokumentation!$E1146,Produktgruppen!A:B,2,FALSE)),"-")))))))))))))))))))))))</f>
        <v>-</v>
      </c>
      <c r="E1146" s="81" t="str">
        <f>IFERROR(VLOOKUP(Abfalldokumentation!$O1146,Artikel!A:C,3,FALSE),Abfalldokumentation!$O1146)</f>
        <v>Maschinenabfall</v>
      </c>
      <c r="F1146" s="81" t="str">
        <f>VLOOKUP(T1146,'Liste Gründe'!A:D,2,FALSE)</f>
        <v>Linienbezogen</v>
      </c>
      <c r="G1146" s="80" t="str">
        <f>IF(ISBLANK(V1146),VLOOKUP(Abfalldokumentation!$P1146,'Liste Gründe'!A:D,3,FALSE),V1146)</f>
        <v>Darm geplatzt</v>
      </c>
      <c r="H1146" s="81" t="str">
        <f>IF(ISBLANK(Abfalldokumentation!$W1146),"-",Abfalldokumentation!$W1146)</f>
        <v>-</v>
      </c>
      <c r="I1146" s="81">
        <f t="shared" si="120"/>
        <v>42</v>
      </c>
      <c r="J1146" s="81" t="str">
        <f t="shared" si="121"/>
        <v>Produkte</v>
      </c>
      <c r="K1146" s="81" t="str">
        <f t="shared" si="122"/>
        <v>BUs</v>
      </c>
      <c r="L1146" s="81" t="str">
        <f t="shared" si="123"/>
        <v>Symptome</v>
      </c>
      <c r="M1146" s="81" t="str">
        <f>IFERROR(VLOOKUP(Abfalldokumentation!$O1146,Kennzahlen!S:V,3,FALSE)*Abfalldokumentation!$B1146,"0")</f>
        <v>0</v>
      </c>
      <c r="N1146" s="81" t="str">
        <f>IF(ISBLANK(Q1146),VLOOKUP(Abfalldokumentation!$O1146,'Linien - BU'!R:S,2,FALSE),Q1146)</f>
        <v>Abfüllung</v>
      </c>
      <c r="O1146" s="77" t="str">
        <f t="shared" si="124"/>
        <v>Maschinenabfall</v>
      </c>
      <c r="P1146" s="77">
        <f t="shared" si="125"/>
        <v>34</v>
      </c>
      <c r="Q1146" s="39" t="s">
        <v>180</v>
      </c>
      <c r="R1146" s="40" t="s">
        <v>55</v>
      </c>
      <c r="S1146" s="40">
        <v>54</v>
      </c>
      <c r="T1146" s="40">
        <v>34</v>
      </c>
      <c r="U1146" s="41">
        <v>44487</v>
      </c>
      <c r="V1146" s="42"/>
      <c r="W1146" s="40"/>
      <c r="X1146" s="44" t="str">
        <f>IFERROR(VLOOKUP(Abfalldokumentation!$R1146,Artikel!A:C,3,FALSE),Abfalldokumentation!$R1146)</f>
        <v>Maschinenabfall</v>
      </c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</row>
    <row r="1147" spans="1:40" ht="30" customHeight="1" x14ac:dyDescent="0.25">
      <c r="A1147" s="73" t="str">
        <f>VLOOKUP(N1147,'Linien - BU'!A:B,2,FALSE)</f>
        <v>BU1</v>
      </c>
      <c r="B1147" s="74">
        <f t="shared" si="119"/>
        <v>206</v>
      </c>
      <c r="C1147" s="75">
        <f>Abfalldokumentation!$U1147</f>
        <v>44487</v>
      </c>
      <c r="D1147" s="69" t="str">
        <f>IFERROR(IF(VLOOKUP(O1147,'[1]Rohware 230'!$B:$C,2,FALSE)=0,"Rohware"),
IFERROR(IF(VLOOKUP(O1147,[1]Sammelnr.!$B:$C,2,FALSE)=0,"Sammelnr. ungeschält ABS"),
IFERROR(IF(VLOOKUP(O1147,[1]Sammelnr.!$E:$F,2,FALSE)=0,"Sammelnr. ungeschält VS"),
IFERROR(IF(VLOOKUP(O1147,[1]Sammelnr.!$H:$I,2,FALSE)=0,"Sammelnr. geschält"),
IFERROR(IF(VLOOKUP(O1147,[1]Offen!$B:$C,2,FALSE)=0,"Offen ungeschält ABS"),
IFERROR(IF(VLOOKUP(O1147,[1]Offen!$E:$F,2,FALSE)=0,"Offen ungeschält VOS"),
IFERROR(IF(VLOOKUP(O1147,[1]Offen!$H:$I,2,FALSE)=0,"Offen geschält RW"),
IFERROR(IF(VLOOKUP(O1147,[1]Offen!$K:$L,2,FALSE)=0,"Offen vegan"),
IFERROR(IF(VLOOKUP(O1147,[1]Offen!$N:$O,2,FALSE)=0,"Offen Zipfel"),
IFERROR(IF(VLOOKUP(O1147,[1]Offen!$Q:$R,2,FALSE)=0,"Offen Endstücke"),
IFERROR(IF(VLOOKUP(O1147,[1]Vakuumiert!$B:$C,2,FALSE)=0,"Vakuumierter VOS ungeschält"),
IFERROR(IF(VLOOKUP(O1147,[1]Vakuumiert!$E:$F,2,FALSE)=0,"Vakuumierter ABS ungeschält"),
IFERROR(IF(VLOOKUP(O1147,[1]Vakuumiert!$H:$I,2,FALSE)=0,"Vakuumierter VOS geschält"),
IFERROR(IF(VLOOKUP(O1147,[1]Vakuumiert!$K:$L,2,FALSE)=0,"Vakuumierter VOS vegan"),
IFERROR(IF(VLOOKUP(O1147,[1]Vakuumiert!$N:$O,2,FALSE)=0,"Vakuumierter VOS Zipfel"),
IFERROR(IF(VLOOKUP(O1147,[1]Vakuumiert!$Q:$R,2,FALSE)=0,"Vakuumiert geschält"),
IFERROR(IF(VLOOKUP(O1147,'[1]vakuumierte Fertigprodukte'!$B:$C,2,FALSE)=0,"Fertigprodukte"),
IFERROR(IF(VLOOKUP(O1147,'[1]vakuumierte Fertigprodukte'!$E:$FI,2,FALSE)=0,"Vakuumierte Zipfel"),
IFERROR(IF(VLOOKUP(O1147,[1]Wurste!$B:$C,2,FALSE)=0,"Räucherwürste"),
IFERROR(IF(VLOOKUP(O1147,[1]Wurste!$E:$F,2,FALSE)=0,"URW/URGW Wurst"),
IFERROR(IF(VLOOKUP(O1147,[1]Wurste!$H:$I,2,FALSE)=0,"HF-Wurst Vegan"),
IFERROR(IF(VLOOKUP(O1147,[1]Wurste!$K:$L,2,FALSE)=0,"320er ohne Würste"),
IFERROR(IF(AND(OR(Abfalldokumentation!$A1147="BU3",Abfalldokumentation!$A1147="Verkauf"),Abfalldokumentation!$F1147="Schimmel",Abfalldokumentation!$G1147="keinen Abnehmer/kein Schälpersonal"),"Div. Zipfel, ES ohne Verwendung",VLOOKUP(Abfalldokumentation!$E1147,Produktgruppen!A:B,2,FALSE)),"-")))))))))))))))))))))))</f>
        <v>-</v>
      </c>
      <c r="E1147" s="76" t="str">
        <f>IFERROR(VLOOKUP(Abfalldokumentation!$O1147,Artikel!A:C,3,FALSE),Abfalldokumentation!$O1147)</f>
        <v>Maschinenabfall</v>
      </c>
      <c r="F1147" s="76" t="str">
        <f>VLOOKUP(T1147,'Liste Gründe'!A:D,2,FALSE)</f>
        <v>Linienbezogen</v>
      </c>
      <c r="G1147" s="75" t="str">
        <f>IF(ISBLANK(V1147),VLOOKUP(Abfalldokumentation!$P1147,'Liste Gründe'!A:D,3,FALSE),V1147)</f>
        <v>Darm geplatzt</v>
      </c>
      <c r="H1147" s="76" t="str">
        <f>IF(ISBLANK(Abfalldokumentation!$W1147),"-",Abfalldokumentation!$W1147)</f>
        <v>-</v>
      </c>
      <c r="I1147" s="76">
        <f t="shared" si="120"/>
        <v>42</v>
      </c>
      <c r="J1147" s="76" t="str">
        <f t="shared" si="121"/>
        <v>Produkte</v>
      </c>
      <c r="K1147" s="76" t="str">
        <f t="shared" si="122"/>
        <v>BUs</v>
      </c>
      <c r="L1147" s="76" t="str">
        <f t="shared" si="123"/>
        <v>Symptome</v>
      </c>
      <c r="M1147" s="76" t="str">
        <f>IFERROR(VLOOKUP(Abfalldokumentation!$O1147,Kennzahlen!S:V,3,FALSE)*Abfalldokumentation!$B1147,"0")</f>
        <v>0</v>
      </c>
      <c r="N1147" s="76" t="str">
        <f>IF(ISBLANK(Q1147),VLOOKUP(Abfalldokumentation!$O1147,'Linien - BU'!R:S,2,FALSE),Q1147)</f>
        <v>Abfüllung</v>
      </c>
      <c r="O1147" s="77" t="str">
        <f t="shared" si="124"/>
        <v>Maschinenabfall</v>
      </c>
      <c r="P1147" s="77">
        <f t="shared" si="125"/>
        <v>34</v>
      </c>
      <c r="Q1147" s="45" t="s">
        <v>180</v>
      </c>
      <c r="R1147" s="40" t="s">
        <v>55</v>
      </c>
      <c r="S1147" s="46">
        <v>206</v>
      </c>
      <c r="T1147" s="40">
        <v>34</v>
      </c>
      <c r="U1147" s="47">
        <v>44487</v>
      </c>
      <c r="V1147" s="48"/>
      <c r="W1147" s="46"/>
      <c r="X1147" s="50" t="str">
        <f>IFERROR(VLOOKUP(Abfalldokumentation!$R1147,Artikel!A:C,3,FALSE),Abfalldokumentation!$R1147)</f>
        <v>Maschinenabfall</v>
      </c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</row>
    <row r="1148" spans="1:40" ht="30" hidden="1" customHeight="1" x14ac:dyDescent="0.25">
      <c r="A1148" s="78" t="str">
        <f>VLOOKUP(N1148,'Linien - BU'!A:B,2,FALSE)</f>
        <v>BU3</v>
      </c>
      <c r="B1148" s="79">
        <f t="shared" si="119"/>
        <v>79</v>
      </c>
      <c r="C1148" s="80">
        <f>Abfalldokumentation!$U1148</f>
        <v>44487</v>
      </c>
      <c r="D1148" s="69" t="str">
        <f>IFERROR(IF(VLOOKUP(O1148,'[1]Rohware 230'!$B:$C,2,FALSE)=0,"Rohware"),
IFERROR(IF(VLOOKUP(O1148,[1]Sammelnr.!$B:$C,2,FALSE)=0,"Sammelnr. ungeschält ABS"),
IFERROR(IF(VLOOKUP(O1148,[1]Sammelnr.!$E:$F,2,FALSE)=0,"Sammelnr. ungeschält VS"),
IFERROR(IF(VLOOKUP(O1148,[1]Sammelnr.!$H:$I,2,FALSE)=0,"Sammelnr. geschält"),
IFERROR(IF(VLOOKUP(O1148,[1]Offen!$B:$C,2,FALSE)=0,"Offen ungeschält ABS"),
IFERROR(IF(VLOOKUP(O1148,[1]Offen!$E:$F,2,FALSE)=0,"Offen ungeschält VOS"),
IFERROR(IF(VLOOKUP(O1148,[1]Offen!$H:$I,2,FALSE)=0,"Offen geschält RW"),
IFERROR(IF(VLOOKUP(O1148,[1]Offen!$K:$L,2,FALSE)=0,"Offen vegan"),
IFERROR(IF(VLOOKUP(O1148,[1]Offen!$N:$O,2,FALSE)=0,"Offen Zipfel"),
IFERROR(IF(VLOOKUP(O1148,[1]Offen!$Q:$R,2,FALSE)=0,"Offen Endstücke"),
IFERROR(IF(VLOOKUP(O1148,[1]Vakuumiert!$B:$C,2,FALSE)=0,"Vakuumierter VOS ungeschält"),
IFERROR(IF(VLOOKUP(O1148,[1]Vakuumiert!$E:$F,2,FALSE)=0,"Vakuumierter ABS ungeschält"),
IFERROR(IF(VLOOKUP(O1148,[1]Vakuumiert!$H:$I,2,FALSE)=0,"Vakuumierter VOS geschält"),
IFERROR(IF(VLOOKUP(O1148,[1]Vakuumiert!$K:$L,2,FALSE)=0,"Vakuumierter VOS vegan"),
IFERROR(IF(VLOOKUP(O1148,[1]Vakuumiert!$N:$O,2,FALSE)=0,"Vakuumierter VOS Zipfel"),
IFERROR(IF(VLOOKUP(O1148,[1]Vakuumiert!$Q:$R,2,FALSE)=0,"Vakuumiert geschält"),
IFERROR(IF(VLOOKUP(O1148,'[1]vakuumierte Fertigprodukte'!$B:$C,2,FALSE)=0,"Fertigprodukte"),
IFERROR(IF(VLOOKUP(O1148,'[1]vakuumierte Fertigprodukte'!$E:$FI,2,FALSE)=0,"Vakuumierte Zipfel"),
IFERROR(IF(VLOOKUP(O1148,[1]Wurste!$B:$C,2,FALSE)=0,"Räucherwürste"),
IFERROR(IF(VLOOKUP(O1148,[1]Wurste!$E:$F,2,FALSE)=0,"URW/URGW Wurst"),
IFERROR(IF(VLOOKUP(O1148,[1]Wurste!$H:$I,2,FALSE)=0,"HF-Wurst Vegan"),
IFERROR(IF(VLOOKUP(O1148,[1]Wurste!$K:$L,2,FALSE)=0,"320er ohne Würste"),
IFERROR(IF(AND(OR(Abfalldokumentation!$A1148="BU3",Abfalldokumentation!$A1148="Verkauf"),Abfalldokumentation!$F1148="Schimmel",Abfalldokumentation!$G1148="keinen Abnehmer/kein Schälpersonal"),"Div. Zipfel, ES ohne Verwendung",VLOOKUP(Abfalldokumentation!$E1148,Produktgruppen!A:B,2,FALSE)),"-")))))))))))))))))))))))</f>
        <v>-</v>
      </c>
      <c r="E1148" s="81" t="str">
        <f>IFERROR(VLOOKUP(Abfalldokumentation!$O1148,Artikel!A:C,3,FALSE),Abfalldokumentation!$O1148)</f>
        <v>Maschinenabfall</v>
      </c>
      <c r="F1148" s="81" t="str">
        <f>VLOOKUP(T1148,'Liste Gründe'!A:D,2,FALSE)</f>
        <v>Linienbezogen</v>
      </c>
      <c r="G1148" s="80" t="str">
        <f>IF(ISBLANK(V1148),VLOOKUP(Abfalldokumentation!$P1148,'Liste Gründe'!A:D,3,FALSE),V1148)</f>
        <v>Maschinenabfall</v>
      </c>
      <c r="H1148" s="81" t="str">
        <f>IF(ISBLANK(Abfalldokumentation!$W1148),"-",Abfalldokumentation!$W1148)</f>
        <v>-</v>
      </c>
      <c r="I1148" s="81">
        <f t="shared" si="120"/>
        <v>42</v>
      </c>
      <c r="J1148" s="81" t="str">
        <f t="shared" si="121"/>
        <v>Produkte</v>
      </c>
      <c r="K1148" s="81" t="str">
        <f t="shared" si="122"/>
        <v>BUs</v>
      </c>
      <c r="L1148" s="81" t="str">
        <f t="shared" si="123"/>
        <v>Symptome</v>
      </c>
      <c r="M1148" s="81" t="str">
        <f>IFERROR(VLOOKUP(Abfalldokumentation!$O1148,Kennzahlen!S:V,3,FALSE)*Abfalldokumentation!$B1148,"0")</f>
        <v>0</v>
      </c>
      <c r="N1148" s="81" t="str">
        <f>IF(ISBLANK(Q1148),VLOOKUP(Abfalldokumentation!$O1148,'Linien - BU'!R:S,2,FALSE),Q1148)</f>
        <v>BU3</v>
      </c>
      <c r="O1148" s="77" t="str">
        <f t="shared" si="124"/>
        <v>Maschinenabfall</v>
      </c>
      <c r="P1148" s="77">
        <f t="shared" si="125"/>
        <v>30</v>
      </c>
      <c r="Q1148" s="39" t="s">
        <v>8</v>
      </c>
      <c r="R1148" s="40" t="s">
        <v>55</v>
      </c>
      <c r="S1148" s="40">
        <f>107-28</f>
        <v>79</v>
      </c>
      <c r="T1148" s="40">
        <v>30</v>
      </c>
      <c r="U1148" s="41">
        <v>44487</v>
      </c>
      <c r="V1148" s="42"/>
      <c r="W1148" s="40"/>
      <c r="X1148" s="44" t="str">
        <f>IFERROR(VLOOKUP(Abfalldokumentation!$R1148,Artikel!A:C,3,FALSE),Abfalldokumentation!$R1148)</f>
        <v>Maschinenabfall</v>
      </c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</row>
    <row r="1149" spans="1:40" ht="30" hidden="1" customHeight="1" x14ac:dyDescent="0.25">
      <c r="A1149" s="73" t="str">
        <f>VLOOKUP(N1149,'Linien - BU'!A:B,2,FALSE)</f>
        <v>BU1</v>
      </c>
      <c r="B1149" s="74">
        <f t="shared" si="119"/>
        <v>60</v>
      </c>
      <c r="C1149" s="75">
        <f>Abfalldokumentation!$U1149</f>
        <v>44487</v>
      </c>
      <c r="D1149" s="69" t="str">
        <f>IFERROR(IF(VLOOKUP(O1149,'[1]Rohware 230'!$B:$C,2,FALSE)=0,"Rohware"),
IFERROR(IF(VLOOKUP(O1149,[1]Sammelnr.!$B:$C,2,FALSE)=0,"Sammelnr. ungeschält ABS"),
IFERROR(IF(VLOOKUP(O1149,[1]Sammelnr.!$E:$F,2,FALSE)=0,"Sammelnr. ungeschält VS"),
IFERROR(IF(VLOOKUP(O1149,[1]Sammelnr.!$H:$I,2,FALSE)=0,"Sammelnr. geschält"),
IFERROR(IF(VLOOKUP(O1149,[1]Offen!$B:$C,2,FALSE)=0,"Offen ungeschält ABS"),
IFERROR(IF(VLOOKUP(O1149,[1]Offen!$E:$F,2,FALSE)=0,"Offen ungeschält VOS"),
IFERROR(IF(VLOOKUP(O1149,[1]Offen!$H:$I,2,FALSE)=0,"Offen geschält RW"),
IFERROR(IF(VLOOKUP(O1149,[1]Offen!$K:$L,2,FALSE)=0,"Offen vegan"),
IFERROR(IF(VLOOKUP(O1149,[1]Offen!$N:$O,2,FALSE)=0,"Offen Zipfel"),
IFERROR(IF(VLOOKUP(O1149,[1]Offen!$Q:$R,2,FALSE)=0,"Offen Endstücke"),
IFERROR(IF(VLOOKUP(O1149,[1]Vakuumiert!$B:$C,2,FALSE)=0,"Vakuumierter VOS ungeschält"),
IFERROR(IF(VLOOKUP(O1149,[1]Vakuumiert!$E:$F,2,FALSE)=0,"Vakuumierter ABS ungeschält"),
IFERROR(IF(VLOOKUP(O1149,[1]Vakuumiert!$H:$I,2,FALSE)=0,"Vakuumierter VOS geschält"),
IFERROR(IF(VLOOKUP(O1149,[1]Vakuumiert!$K:$L,2,FALSE)=0,"Vakuumierter VOS vegan"),
IFERROR(IF(VLOOKUP(O1149,[1]Vakuumiert!$N:$O,2,FALSE)=0,"Vakuumierter VOS Zipfel"),
IFERROR(IF(VLOOKUP(O1149,[1]Vakuumiert!$Q:$R,2,FALSE)=0,"Vakuumiert geschält"),
IFERROR(IF(VLOOKUP(O1149,'[1]vakuumierte Fertigprodukte'!$B:$C,2,FALSE)=0,"Fertigprodukte"),
IFERROR(IF(VLOOKUP(O1149,'[1]vakuumierte Fertigprodukte'!$E:$FI,2,FALSE)=0,"Vakuumierte Zipfel"),
IFERROR(IF(VLOOKUP(O1149,[1]Wurste!$B:$C,2,FALSE)=0,"Räucherwürste"),
IFERROR(IF(VLOOKUP(O1149,[1]Wurste!$E:$F,2,FALSE)=0,"URW/URGW Wurst"),
IFERROR(IF(VLOOKUP(O1149,[1]Wurste!$H:$I,2,FALSE)=0,"HF-Wurst Vegan"),
IFERROR(IF(VLOOKUP(O1149,[1]Wurste!$K:$L,2,FALSE)=0,"320er ohne Würste"),
IFERROR(IF(AND(OR(Abfalldokumentation!$A1149="BU3",Abfalldokumentation!$A1149="Verkauf"),Abfalldokumentation!$F1149="Schimmel",Abfalldokumentation!$G1149="keinen Abnehmer/kein Schälpersonal"),"Div. Zipfel, ES ohne Verwendung",VLOOKUP(Abfalldokumentation!$E1149,Produktgruppen!A:B,2,FALSE)),"-")))))))))))))))))))))))</f>
        <v>Rest</v>
      </c>
      <c r="E1149" s="76" t="str">
        <f>IFERROR(VLOOKUP(Abfalldokumentation!$O1149,Artikel!A:C,3,FALSE),Abfalldokumentation!$O1149)</f>
        <v>-</v>
      </c>
      <c r="F1149" s="76" t="str">
        <f>VLOOKUP(T1149,'Liste Gründe'!A:D,2,FALSE)</f>
        <v>Schimmel</v>
      </c>
      <c r="G1149" s="75" t="str">
        <f>IF(ISBLANK(V1149),VLOOKUP(Abfalldokumentation!$P1149,'Liste Gründe'!A:D,3,FALSE),V1149)</f>
        <v>keine Verarbeitung</v>
      </c>
      <c r="H1149" s="76" t="str">
        <f>IF(ISBLANK(Abfalldokumentation!$W1149),"-",Abfalldokumentation!$W1149)</f>
        <v>-</v>
      </c>
      <c r="I1149" s="76">
        <f t="shared" si="120"/>
        <v>42</v>
      </c>
      <c r="J1149" s="76" t="str">
        <f t="shared" si="121"/>
        <v>Produkte</v>
      </c>
      <c r="K1149" s="76" t="str">
        <f t="shared" si="122"/>
        <v>BUs</v>
      </c>
      <c r="L1149" s="76" t="str">
        <f t="shared" si="123"/>
        <v>Symptome</v>
      </c>
      <c r="M1149" s="76" t="str">
        <f>IFERROR(VLOOKUP(Abfalldokumentation!$O1149,Kennzahlen!S:V,3,FALSE)*Abfalldokumentation!$B1149,"0")</f>
        <v>0</v>
      </c>
      <c r="N1149" s="76" t="str">
        <f>IF(ISBLANK(Q1149),VLOOKUP(Abfalldokumentation!$O1149,'Linien - BU'!R:S,2,FALSE),Q1149)</f>
        <v>Abfüllung</v>
      </c>
      <c r="O1149" s="77" t="str">
        <f t="shared" si="124"/>
        <v>-</v>
      </c>
      <c r="P1149" s="77">
        <f t="shared" si="125"/>
        <v>12</v>
      </c>
      <c r="Q1149" s="45" t="s">
        <v>180</v>
      </c>
      <c r="R1149" s="46" t="s">
        <v>54</v>
      </c>
      <c r="S1149" s="46">
        <v>60</v>
      </c>
      <c r="T1149" s="46">
        <v>12</v>
      </c>
      <c r="U1149" s="47">
        <v>44487</v>
      </c>
      <c r="V1149" s="48" t="s">
        <v>22</v>
      </c>
      <c r="W1149" s="46"/>
      <c r="X1149" s="50" t="str">
        <f>IFERROR(VLOOKUP(Abfalldokumentation!$R1149,Artikel!A:C,3,FALSE),Abfalldokumentation!$R1149)</f>
        <v>-</v>
      </c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</row>
    <row r="1150" spans="1:40" ht="30" hidden="1" customHeight="1" x14ac:dyDescent="0.25">
      <c r="A1150" s="78" t="str">
        <f>VLOOKUP(N1150,'Linien - BU'!A:B,2,FALSE)</f>
        <v>BU3</v>
      </c>
      <c r="B1150" s="79">
        <f t="shared" si="119"/>
        <v>64</v>
      </c>
      <c r="C1150" s="80">
        <f>Abfalldokumentation!$U1150</f>
        <v>44487</v>
      </c>
      <c r="D1150" s="69" t="str">
        <f>IFERROR(IF(VLOOKUP(O1150,'[1]Rohware 230'!$B:$C,2,FALSE)=0,"Rohware"),
IFERROR(IF(VLOOKUP(O1150,[1]Sammelnr.!$B:$C,2,FALSE)=0,"Sammelnr. ungeschält ABS"),
IFERROR(IF(VLOOKUP(O1150,[1]Sammelnr.!$E:$F,2,FALSE)=0,"Sammelnr. ungeschält VS"),
IFERROR(IF(VLOOKUP(O1150,[1]Sammelnr.!$H:$I,2,FALSE)=0,"Sammelnr. geschält"),
IFERROR(IF(VLOOKUP(O1150,[1]Offen!$B:$C,2,FALSE)=0,"Offen ungeschält ABS"),
IFERROR(IF(VLOOKUP(O1150,[1]Offen!$E:$F,2,FALSE)=0,"Offen ungeschält VOS"),
IFERROR(IF(VLOOKUP(O1150,[1]Offen!$H:$I,2,FALSE)=0,"Offen geschält RW"),
IFERROR(IF(VLOOKUP(O1150,[1]Offen!$K:$L,2,FALSE)=0,"Offen vegan"),
IFERROR(IF(VLOOKUP(O1150,[1]Offen!$N:$O,2,FALSE)=0,"Offen Zipfel"),
IFERROR(IF(VLOOKUP(O1150,[1]Offen!$Q:$R,2,FALSE)=0,"Offen Endstücke"),
IFERROR(IF(VLOOKUP(O1150,[1]Vakuumiert!$B:$C,2,FALSE)=0,"Vakuumierter VOS ungeschält"),
IFERROR(IF(VLOOKUP(O1150,[1]Vakuumiert!$E:$F,2,FALSE)=0,"Vakuumierter ABS ungeschält"),
IFERROR(IF(VLOOKUP(O1150,[1]Vakuumiert!$H:$I,2,FALSE)=0,"Vakuumierter VOS geschält"),
IFERROR(IF(VLOOKUP(O1150,[1]Vakuumiert!$K:$L,2,FALSE)=0,"Vakuumierter VOS vegan"),
IFERROR(IF(VLOOKUP(O1150,[1]Vakuumiert!$N:$O,2,FALSE)=0,"Vakuumierter VOS Zipfel"),
IFERROR(IF(VLOOKUP(O1150,[1]Vakuumiert!$Q:$R,2,FALSE)=0,"Vakuumiert geschält"),
IFERROR(IF(VLOOKUP(O1150,'[1]vakuumierte Fertigprodukte'!$B:$C,2,FALSE)=0,"Fertigprodukte"),
IFERROR(IF(VLOOKUP(O1150,'[1]vakuumierte Fertigprodukte'!$E:$FI,2,FALSE)=0,"Vakuumierte Zipfel"),
IFERROR(IF(VLOOKUP(O1150,[1]Wurste!$B:$C,2,FALSE)=0,"Räucherwürste"),
IFERROR(IF(VLOOKUP(O1150,[1]Wurste!$E:$F,2,FALSE)=0,"URW/URGW Wurst"),
IFERROR(IF(VLOOKUP(O1150,[1]Wurste!$H:$I,2,FALSE)=0,"HF-Wurst Vegan"),
IFERROR(IF(VLOOKUP(O1150,[1]Wurste!$K:$L,2,FALSE)=0,"320er ohne Würste"),
IFERROR(IF(AND(OR(Abfalldokumentation!$A1150="BU3",Abfalldokumentation!$A1150="Verkauf"),Abfalldokumentation!$F1150="Schimmel",Abfalldokumentation!$G1150="keinen Abnehmer/kein Schälpersonal"),"Div. Zipfel, ES ohne Verwendung",VLOOKUP(Abfalldokumentation!$E1150,Produktgruppen!A:B,2,FALSE)),"-")))))))))))))))))))))))</f>
        <v>ABS</v>
      </c>
      <c r="E1150" s="81" t="str">
        <f>IFERROR(VLOOKUP(Abfalldokumentation!$O1150,Artikel!A:C,3,FALSE),Abfalldokumentation!$O1150)</f>
        <v>ABS CHED-PF-KRÄUK gemis</v>
      </c>
      <c r="F1150" s="81" t="str">
        <f>VLOOKUP(T1150,'Liste Gründe'!A:D,2,FALSE)</f>
        <v>Linienbezogen</v>
      </c>
      <c r="G1150" s="80" t="str">
        <f>IF(ISBLANK(V1150),VLOOKUP(Abfalldokumentation!$P1150,'Liste Gründe'!A:D,3,FALSE),V1150)</f>
        <v>gemischtes Produkt</v>
      </c>
      <c r="H1150" s="81" t="str">
        <f>IF(ISBLANK(Abfalldokumentation!$W1150),"-",Abfalldokumentation!$W1150)</f>
        <v>-</v>
      </c>
      <c r="I1150" s="81">
        <f t="shared" si="120"/>
        <v>42</v>
      </c>
      <c r="J1150" s="81" t="str">
        <f t="shared" si="121"/>
        <v>Produkte</v>
      </c>
      <c r="K1150" s="81" t="str">
        <f t="shared" si="122"/>
        <v>BUs</v>
      </c>
      <c r="L1150" s="81" t="str">
        <f t="shared" si="123"/>
        <v>Symptome</v>
      </c>
      <c r="M1150" s="81">
        <f>IFERROR(VLOOKUP(Abfalldokumentation!$O1150,Kennzahlen!S:V,3,FALSE)*Abfalldokumentation!$B1150,"0")</f>
        <v>64</v>
      </c>
      <c r="N1150" s="81" t="str">
        <f>IF(ISBLANK(Q1150),VLOOKUP(Abfalldokumentation!$O1150,'Linien - BU'!R:S,2,FALSE),Q1150)</f>
        <v>L35</v>
      </c>
      <c r="O1150" s="77">
        <f t="shared" si="124"/>
        <v>29501003</v>
      </c>
      <c r="P1150" s="77">
        <f t="shared" si="125"/>
        <v>81</v>
      </c>
      <c r="Q1150" s="39" t="s">
        <v>308</v>
      </c>
      <c r="R1150" s="46">
        <v>29501003</v>
      </c>
      <c r="S1150" s="40">
        <v>64</v>
      </c>
      <c r="T1150" s="40">
        <v>81</v>
      </c>
      <c r="U1150" s="41">
        <v>44487</v>
      </c>
      <c r="V1150" s="42"/>
      <c r="W1150" s="40"/>
      <c r="X1150" s="44" t="str">
        <f>IFERROR(VLOOKUP(Abfalldokumentation!$R1150,Artikel!A:C,3,FALSE),Abfalldokumentation!$R1150)</f>
        <v>ABS CHED-PF-KRÄUK gemis</v>
      </c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</row>
    <row r="1151" spans="1:40" ht="30" hidden="1" customHeight="1" x14ac:dyDescent="0.25">
      <c r="A1151" s="73" t="str">
        <f>VLOOKUP(N1151,'Linien - BU'!A:B,2,FALSE)</f>
        <v>Rest</v>
      </c>
      <c r="B1151" s="74">
        <f t="shared" si="119"/>
        <v>19</v>
      </c>
      <c r="C1151" s="75">
        <f>Abfalldokumentation!$U1151</f>
        <v>44487</v>
      </c>
      <c r="D1151" s="69" t="str">
        <f>IFERROR(IF(VLOOKUP(O1151,'[1]Rohware 230'!$B:$C,2,FALSE)=0,"Rohware"),
IFERROR(IF(VLOOKUP(O1151,[1]Sammelnr.!$B:$C,2,FALSE)=0,"Sammelnr. ungeschält ABS"),
IFERROR(IF(VLOOKUP(O1151,[1]Sammelnr.!$E:$F,2,FALSE)=0,"Sammelnr. ungeschält VS"),
IFERROR(IF(VLOOKUP(O1151,[1]Sammelnr.!$H:$I,2,FALSE)=0,"Sammelnr. geschält"),
IFERROR(IF(VLOOKUP(O1151,[1]Offen!$B:$C,2,FALSE)=0,"Offen ungeschält ABS"),
IFERROR(IF(VLOOKUP(O1151,[1]Offen!$E:$F,2,FALSE)=0,"Offen ungeschält VOS"),
IFERROR(IF(VLOOKUP(O1151,[1]Offen!$H:$I,2,FALSE)=0,"Offen geschält RW"),
IFERROR(IF(VLOOKUP(O1151,[1]Offen!$K:$L,2,FALSE)=0,"Offen vegan"),
IFERROR(IF(VLOOKUP(O1151,[1]Offen!$N:$O,2,FALSE)=0,"Offen Zipfel"),
IFERROR(IF(VLOOKUP(O1151,[1]Offen!$Q:$R,2,FALSE)=0,"Offen Endstücke"),
IFERROR(IF(VLOOKUP(O1151,[1]Vakuumiert!$B:$C,2,FALSE)=0,"Vakuumierter VOS ungeschält"),
IFERROR(IF(VLOOKUP(O1151,[1]Vakuumiert!$E:$F,2,FALSE)=0,"Vakuumierter ABS ungeschält"),
IFERROR(IF(VLOOKUP(O1151,[1]Vakuumiert!$H:$I,2,FALSE)=0,"Vakuumierter VOS geschält"),
IFERROR(IF(VLOOKUP(O1151,[1]Vakuumiert!$K:$L,2,FALSE)=0,"Vakuumierter VOS vegan"),
IFERROR(IF(VLOOKUP(O1151,[1]Vakuumiert!$N:$O,2,FALSE)=0,"Vakuumierter VOS Zipfel"),
IFERROR(IF(VLOOKUP(O1151,[1]Vakuumiert!$Q:$R,2,FALSE)=0,"Vakuumiert geschält"),
IFERROR(IF(VLOOKUP(O1151,'[1]vakuumierte Fertigprodukte'!$B:$C,2,FALSE)=0,"Fertigprodukte"),
IFERROR(IF(VLOOKUP(O1151,'[1]vakuumierte Fertigprodukte'!$E:$FI,2,FALSE)=0,"Vakuumierte Zipfel"),
IFERROR(IF(VLOOKUP(O1151,[1]Wurste!$B:$C,2,FALSE)=0,"Räucherwürste"),
IFERROR(IF(VLOOKUP(O1151,[1]Wurste!$E:$F,2,FALSE)=0,"URW/URGW Wurst"),
IFERROR(IF(VLOOKUP(O1151,[1]Wurste!$H:$I,2,FALSE)=0,"HF-Wurst Vegan"),
IFERROR(IF(VLOOKUP(O1151,[1]Wurste!$K:$L,2,FALSE)=0,"320er ohne Würste"),
IFERROR(IF(AND(OR(Abfalldokumentation!$A1151="BU3",Abfalldokumentation!$A1151="Verkauf"),Abfalldokumentation!$F1151="Schimmel",Abfalldokumentation!$G1151="keinen Abnehmer/kein Schälpersonal"),"Div. Zipfel, ES ohne Verwendung",VLOOKUP(Abfalldokumentation!$E1151,Produktgruppen!A:B,2,FALSE)),"-")))))))))))))))))))))))</f>
        <v>Rest</v>
      </c>
      <c r="E1151" s="76" t="str">
        <f>IFERROR(VLOOKUP(Abfalldokumentation!$O1151,Artikel!A:C,3,FALSE),Abfalldokumentation!$O1151)</f>
        <v>-</v>
      </c>
      <c r="F1151" s="76" t="str">
        <f>VLOOKUP(T1151,'Liste Gründe'!A:D,2,FALSE)</f>
        <v>Qualitätssicherung</v>
      </c>
      <c r="G1151" s="75" t="str">
        <f>IF(ISBLANK(V1151),VLOOKUP(Abfalldokumentation!$P1151,'Liste Gründe'!A:D,3,FALSE),V1151)</f>
        <v>Sensorik</v>
      </c>
      <c r="H1151" s="76" t="str">
        <f>IF(ISBLANK(Abfalldokumentation!$W1151),"-",Abfalldokumentation!$W1151)</f>
        <v>-</v>
      </c>
      <c r="I1151" s="76">
        <f t="shared" si="120"/>
        <v>42</v>
      </c>
      <c r="J1151" s="76" t="str">
        <f t="shared" si="121"/>
        <v>Produkte</v>
      </c>
      <c r="K1151" s="76" t="str">
        <f t="shared" si="122"/>
        <v>BUs</v>
      </c>
      <c r="L1151" s="76" t="str">
        <f t="shared" si="123"/>
        <v>Symptome</v>
      </c>
      <c r="M1151" s="76" t="str">
        <f>IFERROR(VLOOKUP(Abfalldokumentation!$O1151,Kennzahlen!S:V,3,FALSE)*Abfalldokumentation!$B1151,"0")</f>
        <v>0</v>
      </c>
      <c r="N1151" s="76" t="str">
        <f>IF(ISBLANK(Q1151),VLOOKUP(Abfalldokumentation!$O1151,'Linien - BU'!R:S,2,FALSE),Q1151)</f>
        <v>QM</v>
      </c>
      <c r="O1151" s="77" t="str">
        <f t="shared" si="124"/>
        <v>-</v>
      </c>
      <c r="P1151" s="77">
        <f t="shared" si="125"/>
        <v>74</v>
      </c>
      <c r="Q1151" s="45" t="s">
        <v>196</v>
      </c>
      <c r="R1151" s="46" t="s">
        <v>54</v>
      </c>
      <c r="S1151" s="46">
        <v>19</v>
      </c>
      <c r="T1151" s="46">
        <v>74</v>
      </c>
      <c r="U1151" s="47">
        <v>44487</v>
      </c>
      <c r="V1151" s="48"/>
      <c r="W1151" s="46"/>
      <c r="X1151" s="50" t="str">
        <f>IFERROR(VLOOKUP(Abfalldokumentation!$R1151,Artikel!A:C,3,FALSE),Abfalldokumentation!$R1151)</f>
        <v>-</v>
      </c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</row>
    <row r="1152" spans="1:40" ht="30" hidden="1" customHeight="1" x14ac:dyDescent="0.25">
      <c r="A1152" s="78" t="str">
        <f>VLOOKUP(N1152,'Linien - BU'!A:B,2,FALSE)</f>
        <v>Rest</v>
      </c>
      <c r="B1152" s="79">
        <f t="shared" si="119"/>
        <v>14.5</v>
      </c>
      <c r="C1152" s="80">
        <f>Abfalldokumentation!$U1152</f>
        <v>44487</v>
      </c>
      <c r="D1152" s="69" t="str">
        <f>IFERROR(IF(VLOOKUP(O1152,'[1]Rohware 230'!$B:$C,2,FALSE)=0,"Rohware"),
IFERROR(IF(VLOOKUP(O1152,[1]Sammelnr.!$B:$C,2,FALSE)=0,"Sammelnr. ungeschält ABS"),
IFERROR(IF(VLOOKUP(O1152,[1]Sammelnr.!$E:$F,2,FALSE)=0,"Sammelnr. ungeschält VS"),
IFERROR(IF(VLOOKUP(O1152,[1]Sammelnr.!$H:$I,2,FALSE)=0,"Sammelnr. geschält"),
IFERROR(IF(VLOOKUP(O1152,[1]Offen!$B:$C,2,FALSE)=0,"Offen ungeschält ABS"),
IFERROR(IF(VLOOKUP(O1152,[1]Offen!$E:$F,2,FALSE)=0,"Offen ungeschält VOS"),
IFERROR(IF(VLOOKUP(O1152,[1]Offen!$H:$I,2,FALSE)=0,"Offen geschält RW"),
IFERROR(IF(VLOOKUP(O1152,[1]Offen!$K:$L,2,FALSE)=0,"Offen vegan"),
IFERROR(IF(VLOOKUP(O1152,[1]Offen!$N:$O,2,FALSE)=0,"Offen Zipfel"),
IFERROR(IF(VLOOKUP(O1152,[1]Offen!$Q:$R,2,FALSE)=0,"Offen Endstücke"),
IFERROR(IF(VLOOKUP(O1152,[1]Vakuumiert!$B:$C,2,FALSE)=0,"Vakuumierter VOS ungeschält"),
IFERROR(IF(VLOOKUP(O1152,[1]Vakuumiert!$E:$F,2,FALSE)=0,"Vakuumierter ABS ungeschält"),
IFERROR(IF(VLOOKUP(O1152,[1]Vakuumiert!$H:$I,2,FALSE)=0,"Vakuumierter VOS geschält"),
IFERROR(IF(VLOOKUP(O1152,[1]Vakuumiert!$K:$L,2,FALSE)=0,"Vakuumierter VOS vegan"),
IFERROR(IF(VLOOKUP(O1152,[1]Vakuumiert!$N:$O,2,FALSE)=0,"Vakuumierter VOS Zipfel"),
IFERROR(IF(VLOOKUP(O1152,[1]Vakuumiert!$Q:$R,2,FALSE)=0,"Vakuumiert geschält"),
IFERROR(IF(VLOOKUP(O1152,'[1]vakuumierte Fertigprodukte'!$B:$C,2,FALSE)=0,"Fertigprodukte"),
IFERROR(IF(VLOOKUP(O1152,'[1]vakuumierte Fertigprodukte'!$E:$FI,2,FALSE)=0,"Vakuumierte Zipfel"),
IFERROR(IF(VLOOKUP(O1152,[1]Wurste!$B:$C,2,FALSE)=0,"Räucherwürste"),
IFERROR(IF(VLOOKUP(O1152,[1]Wurste!$E:$F,2,FALSE)=0,"URW/URGW Wurst"),
IFERROR(IF(VLOOKUP(O1152,[1]Wurste!$H:$I,2,FALSE)=0,"HF-Wurst Vegan"),
IFERROR(IF(VLOOKUP(O1152,[1]Wurste!$K:$L,2,FALSE)=0,"320er ohne Würste"),
IFERROR(IF(AND(OR(Abfalldokumentation!$A1152="BU3",Abfalldokumentation!$A1152="Verkauf"),Abfalldokumentation!$F1152="Schimmel",Abfalldokumentation!$G1152="keinen Abnehmer/kein Schälpersonal"),"Div. Zipfel, ES ohne Verwendung",VLOOKUP(Abfalldokumentation!$E1152,Produktgruppen!A:B,2,FALSE)),"-")))))))))))))))))))))))</f>
        <v>Rest</v>
      </c>
      <c r="E1152" s="81" t="str">
        <f>IFERROR(VLOOKUP(Abfalldokumentation!$O1152,Artikel!A:C,3,FALSE),Abfalldokumentation!$O1152)</f>
        <v>-</v>
      </c>
      <c r="F1152" s="81" t="str">
        <f>VLOOKUP(T1152,'Liste Gründe'!A:D,2,FALSE)</f>
        <v>Qualitätssicherung</v>
      </c>
      <c r="G1152" s="80" t="str">
        <f>IF(ISBLANK(V1152),VLOOKUP(Abfalldokumentation!$P1152,'Liste Gründe'!A:D,3,FALSE),V1152)</f>
        <v>Laborproben</v>
      </c>
      <c r="H1152" s="81" t="str">
        <f>IF(ISBLANK(Abfalldokumentation!$W1152),"-",Abfalldokumentation!$W1152)</f>
        <v>-</v>
      </c>
      <c r="I1152" s="81">
        <f t="shared" si="120"/>
        <v>42</v>
      </c>
      <c r="J1152" s="81" t="str">
        <f t="shared" si="121"/>
        <v>Produkte</v>
      </c>
      <c r="K1152" s="81" t="str">
        <f t="shared" si="122"/>
        <v>BUs</v>
      </c>
      <c r="L1152" s="81" t="str">
        <f t="shared" si="123"/>
        <v>Symptome</v>
      </c>
      <c r="M1152" s="81" t="str">
        <f>IFERROR(VLOOKUP(Abfalldokumentation!$O1152,Kennzahlen!S:V,3,FALSE)*Abfalldokumentation!$B1152,"0")</f>
        <v>0</v>
      </c>
      <c r="N1152" s="81" t="str">
        <f>IF(ISBLANK(Q1152),VLOOKUP(Abfalldokumentation!$O1152,'Linien - BU'!R:S,2,FALSE),Q1152)</f>
        <v>Labor</v>
      </c>
      <c r="O1152" s="77" t="str">
        <f t="shared" si="124"/>
        <v>-</v>
      </c>
      <c r="P1152" s="77">
        <f t="shared" si="125"/>
        <v>73</v>
      </c>
      <c r="Q1152" s="39" t="s">
        <v>199</v>
      </c>
      <c r="R1152" s="40" t="s">
        <v>54</v>
      </c>
      <c r="S1152" s="40">
        <v>14.5</v>
      </c>
      <c r="T1152" s="40">
        <v>73</v>
      </c>
      <c r="U1152" s="41">
        <v>44487</v>
      </c>
      <c r="V1152" s="42"/>
      <c r="W1152" s="40"/>
      <c r="X1152" s="44" t="str">
        <f>IFERROR(VLOOKUP(Abfalldokumentation!$R1152,Artikel!A:C,3,FALSE),Abfalldokumentation!$R1152)</f>
        <v>-</v>
      </c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</row>
    <row r="1153" spans="1:40" ht="30" hidden="1" customHeight="1" x14ac:dyDescent="0.25">
      <c r="A1153" s="73" t="str">
        <f>VLOOKUP(N1153,'Linien - BU'!A:B,2,FALSE)</f>
        <v>Rest</v>
      </c>
      <c r="B1153" s="74">
        <f t="shared" si="119"/>
        <v>7.6</v>
      </c>
      <c r="C1153" s="75">
        <f>Abfalldokumentation!$U1153</f>
        <v>44487</v>
      </c>
      <c r="D1153" s="69" t="str">
        <f>IFERROR(IF(VLOOKUP(O1153,'[1]Rohware 230'!$B:$C,2,FALSE)=0,"Rohware"),
IFERROR(IF(VLOOKUP(O1153,[1]Sammelnr.!$B:$C,2,FALSE)=0,"Sammelnr. ungeschält ABS"),
IFERROR(IF(VLOOKUP(O1153,[1]Sammelnr.!$E:$F,2,FALSE)=0,"Sammelnr. ungeschält VS"),
IFERROR(IF(VLOOKUP(O1153,[1]Sammelnr.!$H:$I,2,FALSE)=0,"Sammelnr. geschält"),
IFERROR(IF(VLOOKUP(O1153,[1]Offen!$B:$C,2,FALSE)=0,"Offen ungeschält ABS"),
IFERROR(IF(VLOOKUP(O1153,[1]Offen!$E:$F,2,FALSE)=0,"Offen ungeschält VOS"),
IFERROR(IF(VLOOKUP(O1153,[1]Offen!$H:$I,2,FALSE)=0,"Offen geschält RW"),
IFERROR(IF(VLOOKUP(O1153,[1]Offen!$K:$L,2,FALSE)=0,"Offen vegan"),
IFERROR(IF(VLOOKUP(O1153,[1]Offen!$N:$O,2,FALSE)=0,"Offen Zipfel"),
IFERROR(IF(VLOOKUP(O1153,[1]Offen!$Q:$R,2,FALSE)=0,"Offen Endstücke"),
IFERROR(IF(VLOOKUP(O1153,[1]Vakuumiert!$B:$C,2,FALSE)=0,"Vakuumierter VOS ungeschält"),
IFERROR(IF(VLOOKUP(O1153,[1]Vakuumiert!$E:$F,2,FALSE)=0,"Vakuumierter ABS ungeschält"),
IFERROR(IF(VLOOKUP(O1153,[1]Vakuumiert!$H:$I,2,FALSE)=0,"Vakuumierter VOS geschält"),
IFERROR(IF(VLOOKUP(O1153,[1]Vakuumiert!$K:$L,2,FALSE)=0,"Vakuumierter VOS vegan"),
IFERROR(IF(VLOOKUP(O1153,[1]Vakuumiert!$N:$O,2,FALSE)=0,"Vakuumierter VOS Zipfel"),
IFERROR(IF(VLOOKUP(O1153,[1]Vakuumiert!$Q:$R,2,FALSE)=0,"Vakuumiert geschält"),
IFERROR(IF(VLOOKUP(O1153,'[1]vakuumierte Fertigprodukte'!$B:$C,2,FALSE)=0,"Fertigprodukte"),
IFERROR(IF(VLOOKUP(O1153,'[1]vakuumierte Fertigprodukte'!$E:$FI,2,FALSE)=0,"Vakuumierte Zipfel"),
IFERROR(IF(VLOOKUP(O1153,[1]Wurste!$B:$C,2,FALSE)=0,"Räucherwürste"),
IFERROR(IF(VLOOKUP(O1153,[1]Wurste!$E:$F,2,FALSE)=0,"URW/URGW Wurst"),
IFERROR(IF(VLOOKUP(O1153,[1]Wurste!$H:$I,2,FALSE)=0,"HF-Wurst Vegan"),
IFERROR(IF(VLOOKUP(O1153,[1]Wurste!$K:$L,2,FALSE)=0,"320er ohne Würste"),
IFERROR(IF(AND(OR(Abfalldokumentation!$A1153="BU3",Abfalldokumentation!$A1153="Verkauf"),Abfalldokumentation!$F1153="Schimmel",Abfalldokumentation!$G1153="keinen Abnehmer/kein Schälpersonal"),"Div. Zipfel, ES ohne Verwendung",VLOOKUP(Abfalldokumentation!$E1153,Produktgruppen!A:B,2,FALSE)),"-")))))))))))))))))))))))</f>
        <v>Rest</v>
      </c>
      <c r="E1153" s="76" t="str">
        <f>IFERROR(VLOOKUP(Abfalldokumentation!$O1153,Artikel!A:C,3,FALSE),Abfalldokumentation!$O1153)</f>
        <v>-</v>
      </c>
      <c r="F1153" s="76" t="str">
        <f>VLOOKUP(T1153,'Liste Gründe'!A:D,2,FALSE)</f>
        <v>Qualitätssicherung</v>
      </c>
      <c r="G1153" s="75" t="str">
        <f>IF(ISBLANK(V1153),VLOOKUP(Abfalldokumentation!$P1153,'Liste Gründe'!A:D,3,FALSE),V1153)</f>
        <v>Sensorik</v>
      </c>
      <c r="H1153" s="76" t="str">
        <f>IF(ISBLANK(Abfalldokumentation!$W1153),"-",Abfalldokumentation!$W1153)</f>
        <v>-</v>
      </c>
      <c r="I1153" s="76">
        <f t="shared" si="120"/>
        <v>42</v>
      </c>
      <c r="J1153" s="76" t="str">
        <f t="shared" si="121"/>
        <v>Produkte</v>
      </c>
      <c r="K1153" s="76" t="str">
        <f t="shared" si="122"/>
        <v>BUs</v>
      </c>
      <c r="L1153" s="76" t="str">
        <f t="shared" si="123"/>
        <v>Symptome</v>
      </c>
      <c r="M1153" s="76" t="str">
        <f>IFERROR(VLOOKUP(Abfalldokumentation!$O1153,Kennzahlen!S:V,3,FALSE)*Abfalldokumentation!$B1153,"0")</f>
        <v>0</v>
      </c>
      <c r="N1153" s="76" t="str">
        <f>IF(ISBLANK(Q1153),VLOOKUP(Abfalldokumentation!$O1153,'Linien - BU'!R:S,2,FALSE),Q1153)</f>
        <v>Labor</v>
      </c>
      <c r="O1153" s="77" t="str">
        <f t="shared" si="124"/>
        <v>-</v>
      </c>
      <c r="P1153" s="77">
        <f t="shared" si="125"/>
        <v>74</v>
      </c>
      <c r="Q1153" s="45" t="s">
        <v>199</v>
      </c>
      <c r="R1153" s="46" t="s">
        <v>54</v>
      </c>
      <c r="S1153" s="46">
        <v>7.6</v>
      </c>
      <c r="T1153" s="46">
        <v>74</v>
      </c>
      <c r="U1153" s="47">
        <v>44487</v>
      </c>
      <c r="V1153" s="48"/>
      <c r="W1153" s="46"/>
      <c r="X1153" s="50" t="str">
        <f>IFERROR(VLOOKUP(Abfalldokumentation!$R1153,Artikel!A:C,3,FALSE),Abfalldokumentation!$R1153)</f>
        <v>-</v>
      </c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</row>
    <row r="1154" spans="1:40" ht="30" hidden="1" customHeight="1" x14ac:dyDescent="0.25">
      <c r="A1154" s="78" t="str">
        <f>VLOOKUP(N1154,'Linien - BU'!A:B,2,FALSE)</f>
        <v>Rest</v>
      </c>
      <c r="B1154" s="79">
        <f t="shared" ref="B1154:B1217" si="126">S1154</f>
        <v>63</v>
      </c>
      <c r="C1154" s="80">
        <f>Abfalldokumentation!$U1154</f>
        <v>44487</v>
      </c>
      <c r="D1154" s="69" t="str">
        <f>IFERROR(IF(VLOOKUP(O1154,'[1]Rohware 230'!$B:$C,2,FALSE)=0,"Rohware"),
IFERROR(IF(VLOOKUP(O1154,[1]Sammelnr.!$B:$C,2,FALSE)=0,"Sammelnr. ungeschält ABS"),
IFERROR(IF(VLOOKUP(O1154,[1]Sammelnr.!$E:$F,2,FALSE)=0,"Sammelnr. ungeschält VS"),
IFERROR(IF(VLOOKUP(O1154,[1]Sammelnr.!$H:$I,2,FALSE)=0,"Sammelnr. geschält"),
IFERROR(IF(VLOOKUP(O1154,[1]Offen!$B:$C,2,FALSE)=0,"Offen ungeschält ABS"),
IFERROR(IF(VLOOKUP(O1154,[1]Offen!$E:$F,2,FALSE)=0,"Offen ungeschält VOS"),
IFERROR(IF(VLOOKUP(O1154,[1]Offen!$H:$I,2,FALSE)=0,"Offen geschält RW"),
IFERROR(IF(VLOOKUP(O1154,[1]Offen!$K:$L,2,FALSE)=0,"Offen vegan"),
IFERROR(IF(VLOOKUP(O1154,[1]Offen!$N:$O,2,FALSE)=0,"Offen Zipfel"),
IFERROR(IF(VLOOKUP(O1154,[1]Offen!$Q:$R,2,FALSE)=0,"Offen Endstücke"),
IFERROR(IF(VLOOKUP(O1154,[1]Vakuumiert!$B:$C,2,FALSE)=0,"Vakuumierter VOS ungeschält"),
IFERROR(IF(VLOOKUP(O1154,[1]Vakuumiert!$E:$F,2,FALSE)=0,"Vakuumierter ABS ungeschält"),
IFERROR(IF(VLOOKUP(O1154,[1]Vakuumiert!$H:$I,2,FALSE)=0,"Vakuumierter VOS geschält"),
IFERROR(IF(VLOOKUP(O1154,[1]Vakuumiert!$K:$L,2,FALSE)=0,"Vakuumierter VOS vegan"),
IFERROR(IF(VLOOKUP(O1154,[1]Vakuumiert!$N:$O,2,FALSE)=0,"Vakuumierter VOS Zipfel"),
IFERROR(IF(VLOOKUP(O1154,[1]Vakuumiert!$Q:$R,2,FALSE)=0,"Vakuumiert geschält"),
IFERROR(IF(VLOOKUP(O1154,'[1]vakuumierte Fertigprodukte'!$B:$C,2,FALSE)=0,"Fertigprodukte"),
IFERROR(IF(VLOOKUP(O1154,'[1]vakuumierte Fertigprodukte'!$E:$FI,2,FALSE)=0,"Vakuumierte Zipfel"),
IFERROR(IF(VLOOKUP(O1154,[1]Wurste!$B:$C,2,FALSE)=0,"Räucherwürste"),
IFERROR(IF(VLOOKUP(O1154,[1]Wurste!$E:$F,2,FALSE)=0,"URW/URGW Wurst"),
IFERROR(IF(VLOOKUP(O1154,[1]Wurste!$H:$I,2,FALSE)=0,"HF-Wurst Vegan"),
IFERROR(IF(VLOOKUP(O1154,[1]Wurste!$K:$L,2,FALSE)=0,"320er ohne Würste"),
IFERROR(IF(AND(OR(Abfalldokumentation!$A1154="BU3",Abfalldokumentation!$A1154="Verkauf"),Abfalldokumentation!$F1154="Schimmel",Abfalldokumentation!$G1154="keinen Abnehmer/kein Schälpersonal"),"Div. Zipfel, ES ohne Verwendung",VLOOKUP(Abfalldokumentation!$E1154,Produktgruppen!A:B,2,FALSE)),"-")))))))))))))))))))))))</f>
        <v>Rohware</v>
      </c>
      <c r="E1154" s="81" t="str">
        <f>IFERROR(VLOOKUP(Abfalldokumentation!$O1154,Artikel!A:C,3,FALSE),Abfalldokumentation!$O1154)</f>
        <v>Brie</v>
      </c>
      <c r="F1154" s="81" t="str">
        <f>VLOOKUP(T1154,'Liste Gründe'!A:D,2,FALSE)</f>
        <v>keinen Verwendungszweck</v>
      </c>
      <c r="G1154" s="80" t="str">
        <f>IF(ISBLANK(V1154),VLOOKUP(Abfalldokumentation!$P1154,'Liste Gründe'!A:D,3,FALSE),V1154)</f>
        <v>Mäusebefall in Rohware</v>
      </c>
      <c r="H1154" s="81" t="str">
        <f>IF(ISBLANK(Abfalldokumentation!$W1154),"-",Abfalldokumentation!$W1154)</f>
        <v>-</v>
      </c>
      <c r="I1154" s="81">
        <f t="shared" ref="I1154:I1217" si="127">_xlfn.ISOWEEKNUM(C1154)</f>
        <v>42</v>
      </c>
      <c r="J1154" s="81" t="str">
        <f t="shared" ref="J1154:J1217" si="128">"Produkte"</f>
        <v>Produkte</v>
      </c>
      <c r="K1154" s="81" t="str">
        <f t="shared" ref="K1154:K1217" si="129">"BUs"</f>
        <v>BUs</v>
      </c>
      <c r="L1154" s="81" t="str">
        <f t="shared" ref="L1154:L1217" si="130">"Symptome"</f>
        <v>Symptome</v>
      </c>
      <c r="M1154" s="81" t="str">
        <f>IFERROR(VLOOKUP(Abfalldokumentation!$O1154,Kennzahlen!S:V,3,FALSE)*Abfalldokumentation!$B1154,"0")</f>
        <v>0</v>
      </c>
      <c r="N1154" s="81" t="str">
        <f>IF(ISBLANK(Q1154),VLOOKUP(Abfalldokumentation!$O1154,'Linien - BU'!R:S,2,FALSE),Q1154)</f>
        <v>Muster</v>
      </c>
      <c r="O1154" s="77" t="str">
        <f t="shared" ref="O1154:O1217" si="131">R1154</f>
        <v>Brie</v>
      </c>
      <c r="P1154" s="77">
        <f t="shared" ref="P1154:P1217" si="132">T1154</f>
        <v>61</v>
      </c>
      <c r="Q1154" s="39" t="s">
        <v>238</v>
      </c>
      <c r="R1154" s="40" t="s">
        <v>157</v>
      </c>
      <c r="S1154" s="40">
        <v>63</v>
      </c>
      <c r="T1154" s="40">
        <v>61</v>
      </c>
      <c r="U1154" s="41">
        <v>44487</v>
      </c>
      <c r="V1154" s="42" t="s">
        <v>332</v>
      </c>
      <c r="W1154" s="40"/>
      <c r="X1154" s="44" t="str">
        <f>IFERROR(VLOOKUP(Abfalldokumentation!$R1154,Artikel!A:C,3,FALSE),Abfalldokumentation!$R1154)</f>
        <v>Brie</v>
      </c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</row>
    <row r="1155" spans="1:40" ht="30" hidden="1" customHeight="1" x14ac:dyDescent="0.25">
      <c r="A1155" s="73" t="str">
        <f>VLOOKUP(N1155,'Linien - BU'!A:B,2,FALSE)</f>
        <v>BU1</v>
      </c>
      <c r="B1155" s="74">
        <f t="shared" si="126"/>
        <v>75.599999999999994</v>
      </c>
      <c r="C1155" s="75">
        <f>Abfalldokumentation!$U1155</f>
        <v>44487</v>
      </c>
      <c r="D1155" s="69" t="str">
        <f>IFERROR(IF(VLOOKUP(O1155,'[1]Rohware 230'!$B:$C,2,FALSE)=0,"Rohware"),
IFERROR(IF(VLOOKUP(O1155,[1]Sammelnr.!$B:$C,2,FALSE)=0,"Sammelnr. ungeschält ABS"),
IFERROR(IF(VLOOKUP(O1155,[1]Sammelnr.!$E:$F,2,FALSE)=0,"Sammelnr. ungeschält VS"),
IFERROR(IF(VLOOKUP(O1155,[1]Sammelnr.!$H:$I,2,FALSE)=0,"Sammelnr. geschält"),
IFERROR(IF(VLOOKUP(O1155,[1]Offen!$B:$C,2,FALSE)=0,"Offen ungeschält ABS"),
IFERROR(IF(VLOOKUP(O1155,[1]Offen!$E:$F,2,FALSE)=0,"Offen ungeschält VOS"),
IFERROR(IF(VLOOKUP(O1155,[1]Offen!$H:$I,2,FALSE)=0,"Offen geschält RW"),
IFERROR(IF(VLOOKUP(O1155,[1]Offen!$K:$L,2,FALSE)=0,"Offen vegan"),
IFERROR(IF(VLOOKUP(O1155,[1]Offen!$N:$O,2,FALSE)=0,"Offen Zipfel"),
IFERROR(IF(VLOOKUP(O1155,[1]Offen!$Q:$R,2,FALSE)=0,"Offen Endstücke"),
IFERROR(IF(VLOOKUP(O1155,[1]Vakuumiert!$B:$C,2,FALSE)=0,"Vakuumierter VOS ungeschält"),
IFERROR(IF(VLOOKUP(O1155,[1]Vakuumiert!$E:$F,2,FALSE)=0,"Vakuumierter ABS ungeschält"),
IFERROR(IF(VLOOKUP(O1155,[1]Vakuumiert!$H:$I,2,FALSE)=0,"Vakuumierter VOS geschält"),
IFERROR(IF(VLOOKUP(O1155,[1]Vakuumiert!$K:$L,2,FALSE)=0,"Vakuumierter VOS vegan"),
IFERROR(IF(VLOOKUP(O1155,[1]Vakuumiert!$N:$O,2,FALSE)=0,"Vakuumierter VOS Zipfel"),
IFERROR(IF(VLOOKUP(O1155,[1]Vakuumiert!$Q:$R,2,FALSE)=0,"Vakuumiert geschält"),
IFERROR(IF(VLOOKUP(O1155,'[1]vakuumierte Fertigprodukte'!$B:$C,2,FALSE)=0,"Fertigprodukte"),
IFERROR(IF(VLOOKUP(O1155,'[1]vakuumierte Fertigprodukte'!$E:$FI,2,FALSE)=0,"Vakuumierte Zipfel"),
IFERROR(IF(VLOOKUP(O1155,[1]Wurste!$B:$C,2,FALSE)=0,"Räucherwürste"),
IFERROR(IF(VLOOKUP(O1155,[1]Wurste!$E:$F,2,FALSE)=0,"URW/URGW Wurst"),
IFERROR(IF(VLOOKUP(O1155,[1]Wurste!$H:$I,2,FALSE)=0,"HF-Wurst Vegan"),
IFERROR(IF(VLOOKUP(O1155,[1]Wurste!$K:$L,2,FALSE)=0,"320er ohne Würste"),
IFERROR(IF(AND(OR(Abfalldokumentation!$A1155="BU3",Abfalldokumentation!$A1155="Verkauf"),Abfalldokumentation!$F1155="Schimmel",Abfalldokumentation!$G1155="keinen Abnehmer/kein Schälpersonal"),"Div. Zipfel, ES ohne Verwendung",VLOOKUP(Abfalldokumentation!$E1155,Produktgruppen!A:B,2,FALSE)),"-")))))))))))))))))))))))</f>
        <v>Fertigware</v>
      </c>
      <c r="E1155" s="76" t="str">
        <f>IFERROR(VLOOKUP(Abfalldokumentation!$O1155,Artikel!A:C,3,FALSE),Abfalldokumentation!$O1155)</f>
        <v>Creme Noblesse</v>
      </c>
      <c r="F1155" s="76" t="str">
        <f>VLOOKUP(T1155,'Liste Gründe'!A:D,2,FALSE)</f>
        <v>Rest</v>
      </c>
      <c r="G1155" s="75" t="str">
        <f>IF(ISBLANK(V1155),VLOOKUP(Abfalldokumentation!$P1155,'Liste Gründe'!A:D,3,FALSE),V1155)</f>
        <v>Metall</v>
      </c>
      <c r="H1155" s="76" t="str">
        <f>IF(ISBLANK(Abfalldokumentation!$W1155),"-",Abfalldokumentation!$W1155)</f>
        <v>-</v>
      </c>
      <c r="I1155" s="76">
        <f t="shared" si="127"/>
        <v>42</v>
      </c>
      <c r="J1155" s="76" t="str">
        <f t="shared" si="128"/>
        <v>Produkte</v>
      </c>
      <c r="K1155" s="76" t="str">
        <f t="shared" si="129"/>
        <v>BUs</v>
      </c>
      <c r="L1155" s="76" t="str">
        <f t="shared" si="130"/>
        <v>Symptome</v>
      </c>
      <c r="M1155" s="76" t="str">
        <f>IFERROR(VLOOKUP(Abfalldokumentation!$O1155,Kennzahlen!S:V,3,FALSE)*Abfalldokumentation!$B1155,"0")</f>
        <v>0</v>
      </c>
      <c r="N1155" s="76" t="str">
        <f>IF(ISBLANK(Q1155),VLOOKUP(Abfalldokumentation!$O1155,'Linien - BU'!R:S,2,FALSE),Q1155)</f>
        <v>Schmelze</v>
      </c>
      <c r="O1155" s="77" t="str">
        <f t="shared" si="131"/>
        <v>Creme Noblesse</v>
      </c>
      <c r="P1155" s="77">
        <f t="shared" si="132"/>
        <v>40</v>
      </c>
      <c r="Q1155" s="45" t="s">
        <v>184</v>
      </c>
      <c r="R1155" s="46" t="s">
        <v>299</v>
      </c>
      <c r="S1155" s="46">
        <v>75.599999999999994</v>
      </c>
      <c r="T1155" s="46">
        <v>40</v>
      </c>
      <c r="U1155" s="47">
        <v>44487</v>
      </c>
      <c r="V1155" s="48"/>
      <c r="W1155" s="46"/>
      <c r="X1155" s="50" t="str">
        <f>IFERROR(VLOOKUP(Abfalldokumentation!$R1155,Artikel!A:C,3,FALSE),Abfalldokumentation!$R1155)</f>
        <v>Creme Noblesse</v>
      </c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</row>
    <row r="1156" spans="1:40" ht="30" hidden="1" customHeight="1" x14ac:dyDescent="0.25">
      <c r="A1156" s="78" t="str">
        <f>VLOOKUP(N1156,'Linien - BU'!A:B,2,FALSE)</f>
        <v>Rest</v>
      </c>
      <c r="B1156" s="79">
        <f t="shared" si="126"/>
        <v>162</v>
      </c>
      <c r="C1156" s="80">
        <f>Abfalldokumentation!$U1156</f>
        <v>44487</v>
      </c>
      <c r="D1156" s="69" t="str">
        <f>IFERROR(IF(VLOOKUP(O1156,'[1]Rohware 230'!$B:$C,2,FALSE)=0,"Rohware"),
IFERROR(IF(VLOOKUP(O1156,[1]Sammelnr.!$B:$C,2,FALSE)=0,"Sammelnr. ungeschält ABS"),
IFERROR(IF(VLOOKUP(O1156,[1]Sammelnr.!$E:$F,2,FALSE)=0,"Sammelnr. ungeschält VS"),
IFERROR(IF(VLOOKUP(O1156,[1]Sammelnr.!$H:$I,2,FALSE)=0,"Sammelnr. geschält"),
IFERROR(IF(VLOOKUP(O1156,[1]Offen!$B:$C,2,FALSE)=0,"Offen ungeschält ABS"),
IFERROR(IF(VLOOKUP(O1156,[1]Offen!$E:$F,2,FALSE)=0,"Offen ungeschält VOS"),
IFERROR(IF(VLOOKUP(O1156,[1]Offen!$H:$I,2,FALSE)=0,"Offen geschält RW"),
IFERROR(IF(VLOOKUP(O1156,[1]Offen!$K:$L,2,FALSE)=0,"Offen vegan"),
IFERROR(IF(VLOOKUP(O1156,[1]Offen!$N:$O,2,FALSE)=0,"Offen Zipfel"),
IFERROR(IF(VLOOKUP(O1156,[1]Offen!$Q:$R,2,FALSE)=0,"Offen Endstücke"),
IFERROR(IF(VLOOKUP(O1156,[1]Vakuumiert!$B:$C,2,FALSE)=0,"Vakuumierter VOS ungeschält"),
IFERROR(IF(VLOOKUP(O1156,[1]Vakuumiert!$E:$F,2,FALSE)=0,"Vakuumierter ABS ungeschält"),
IFERROR(IF(VLOOKUP(O1156,[1]Vakuumiert!$H:$I,2,FALSE)=0,"Vakuumierter VOS geschält"),
IFERROR(IF(VLOOKUP(O1156,[1]Vakuumiert!$K:$L,2,FALSE)=0,"Vakuumierter VOS vegan"),
IFERROR(IF(VLOOKUP(O1156,[1]Vakuumiert!$N:$O,2,FALSE)=0,"Vakuumierter VOS Zipfel"),
IFERROR(IF(VLOOKUP(O1156,[1]Vakuumiert!$Q:$R,2,FALSE)=0,"Vakuumiert geschält"),
IFERROR(IF(VLOOKUP(O1156,'[1]vakuumierte Fertigprodukte'!$B:$C,2,FALSE)=0,"Fertigprodukte"),
IFERROR(IF(VLOOKUP(O1156,'[1]vakuumierte Fertigprodukte'!$E:$FI,2,FALSE)=0,"Vakuumierte Zipfel"),
IFERROR(IF(VLOOKUP(O1156,[1]Wurste!$B:$C,2,FALSE)=0,"Räucherwürste"),
IFERROR(IF(VLOOKUP(O1156,[1]Wurste!$E:$F,2,FALSE)=0,"URW/URGW Wurst"),
IFERROR(IF(VLOOKUP(O1156,[1]Wurste!$H:$I,2,FALSE)=0,"HF-Wurst Vegan"),
IFERROR(IF(VLOOKUP(O1156,[1]Wurste!$K:$L,2,FALSE)=0,"320er ohne Würste"),
IFERROR(IF(AND(OR(Abfalldokumentation!$A1156="BU3",Abfalldokumentation!$A1156="Verkauf"),Abfalldokumentation!$F1156="Schimmel",Abfalldokumentation!$G1156="keinen Abnehmer/kein Schälpersonal"),"Div. Zipfel, ES ohne Verwendung",VLOOKUP(Abfalldokumentation!$E1156,Produktgruppen!A:B,2,FALSE)),"-")))))))))))))))))))))))</f>
        <v>Fertigware</v>
      </c>
      <c r="E1156" s="81" t="str">
        <f>IFERROR(VLOOKUP(Abfalldokumentation!$O1156,Artikel!A:C,3,FALSE),Abfalldokumentation!$O1156)</f>
        <v>verschiedene Fertigware</v>
      </c>
      <c r="F1156" s="81" t="str">
        <f>VLOOKUP(T1156,'Liste Gründe'!A:D,2,FALSE)</f>
        <v>Schimmel</v>
      </c>
      <c r="G1156" s="80" t="str">
        <f>IF(ISBLANK(V1156),VLOOKUP(Abfalldokumentation!$P1156,'Liste Gründe'!A:D,3,FALSE),V1156)</f>
        <v>Luftzieher</v>
      </c>
      <c r="H1156" s="81" t="str">
        <f>IF(ISBLANK(Abfalldokumentation!$W1156),"-",Abfalldokumentation!$W1156)</f>
        <v>von Nagel zurück</v>
      </c>
      <c r="I1156" s="81">
        <f t="shared" si="127"/>
        <v>42</v>
      </c>
      <c r="J1156" s="81" t="str">
        <f t="shared" si="128"/>
        <v>Produkte</v>
      </c>
      <c r="K1156" s="81" t="str">
        <f t="shared" si="129"/>
        <v>BUs</v>
      </c>
      <c r="L1156" s="81" t="str">
        <f t="shared" si="130"/>
        <v>Symptome</v>
      </c>
      <c r="M1156" s="81" t="str">
        <f>IFERROR(VLOOKUP(Abfalldokumentation!$O1156,Kennzahlen!S:V,3,FALSE)*Abfalldokumentation!$B1156,"0")</f>
        <v>0</v>
      </c>
      <c r="N1156" s="81" t="str">
        <f>IF(ISBLANK(Q1156),VLOOKUP(Abfalldokumentation!$O1156,'Linien - BU'!R:S,2,FALSE),Q1156)</f>
        <v>Externe</v>
      </c>
      <c r="O1156" s="77" t="str">
        <f t="shared" si="131"/>
        <v>verschiedene Fertigware</v>
      </c>
      <c r="P1156" s="77">
        <f t="shared" si="132"/>
        <v>12</v>
      </c>
      <c r="Q1156" s="45" t="s">
        <v>277</v>
      </c>
      <c r="R1156" s="46" t="s">
        <v>327</v>
      </c>
      <c r="S1156" s="40">
        <v>162</v>
      </c>
      <c r="T1156" s="40">
        <v>12</v>
      </c>
      <c r="U1156" s="41">
        <v>44487</v>
      </c>
      <c r="V1156" s="42" t="s">
        <v>29</v>
      </c>
      <c r="W1156" s="46" t="s">
        <v>328</v>
      </c>
      <c r="X1156" s="44" t="str">
        <f>IFERROR(VLOOKUP(Abfalldokumentation!$R1156,Artikel!A:C,3,FALSE),Abfalldokumentation!$R1156)</f>
        <v>verschiedene Fertigware</v>
      </c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</row>
    <row r="1157" spans="1:40" ht="30" hidden="1" customHeight="1" x14ac:dyDescent="0.25">
      <c r="A1157" s="73" t="str">
        <f>VLOOKUP(N1157,'Linien - BU'!A:B,2,FALSE)</f>
        <v>BU3</v>
      </c>
      <c r="B1157" s="74">
        <f t="shared" si="126"/>
        <v>21</v>
      </c>
      <c r="C1157" s="75">
        <f>Abfalldokumentation!$U1157</f>
        <v>44487</v>
      </c>
      <c r="D1157" s="69" t="str">
        <f>IFERROR(IF(VLOOKUP(O1157,'[1]Rohware 230'!$B:$C,2,FALSE)=0,"Rohware"),
IFERROR(IF(VLOOKUP(O1157,[1]Sammelnr.!$B:$C,2,FALSE)=0,"Sammelnr. ungeschält ABS"),
IFERROR(IF(VLOOKUP(O1157,[1]Sammelnr.!$E:$F,2,FALSE)=0,"Sammelnr. ungeschält VS"),
IFERROR(IF(VLOOKUP(O1157,[1]Sammelnr.!$H:$I,2,FALSE)=0,"Sammelnr. geschält"),
IFERROR(IF(VLOOKUP(O1157,[1]Offen!$B:$C,2,FALSE)=0,"Offen ungeschält ABS"),
IFERROR(IF(VLOOKUP(O1157,[1]Offen!$E:$F,2,FALSE)=0,"Offen ungeschält VOS"),
IFERROR(IF(VLOOKUP(O1157,[1]Offen!$H:$I,2,FALSE)=0,"Offen geschält RW"),
IFERROR(IF(VLOOKUP(O1157,[1]Offen!$K:$L,2,FALSE)=0,"Offen vegan"),
IFERROR(IF(VLOOKUP(O1157,[1]Offen!$N:$O,2,FALSE)=0,"Offen Zipfel"),
IFERROR(IF(VLOOKUP(O1157,[1]Offen!$Q:$R,2,FALSE)=0,"Offen Endstücke"),
IFERROR(IF(VLOOKUP(O1157,[1]Vakuumiert!$B:$C,2,FALSE)=0,"Vakuumierter VOS ungeschält"),
IFERROR(IF(VLOOKUP(O1157,[1]Vakuumiert!$E:$F,2,FALSE)=0,"Vakuumierter ABS ungeschält"),
IFERROR(IF(VLOOKUP(O1157,[1]Vakuumiert!$H:$I,2,FALSE)=0,"Vakuumierter VOS geschält"),
IFERROR(IF(VLOOKUP(O1157,[1]Vakuumiert!$K:$L,2,FALSE)=0,"Vakuumierter VOS vegan"),
IFERROR(IF(VLOOKUP(O1157,[1]Vakuumiert!$N:$O,2,FALSE)=0,"Vakuumierter VOS Zipfel"),
IFERROR(IF(VLOOKUP(O1157,[1]Vakuumiert!$Q:$R,2,FALSE)=0,"Vakuumiert geschält"),
IFERROR(IF(VLOOKUP(O1157,'[1]vakuumierte Fertigprodukte'!$B:$C,2,FALSE)=0,"Fertigprodukte"),
IFERROR(IF(VLOOKUP(O1157,'[1]vakuumierte Fertigprodukte'!$E:$FI,2,FALSE)=0,"Vakuumierte Zipfel"),
IFERROR(IF(VLOOKUP(O1157,[1]Wurste!$B:$C,2,FALSE)=0,"Räucherwürste"),
IFERROR(IF(VLOOKUP(O1157,[1]Wurste!$E:$F,2,FALSE)=0,"URW/URGW Wurst"),
IFERROR(IF(VLOOKUP(O1157,[1]Wurste!$H:$I,2,FALSE)=0,"HF-Wurst Vegan"),
IFERROR(IF(VLOOKUP(O1157,[1]Wurste!$K:$L,2,FALSE)=0,"320er ohne Würste"),
IFERROR(IF(AND(OR(Abfalldokumentation!$A1157="BU3",Abfalldokumentation!$A1157="Verkauf"),Abfalldokumentation!$F1157="Schimmel",Abfalldokumentation!$G1157="keinen Abnehmer/kein Schälpersonal"),"Div. Zipfel, ES ohne Verwendung",VLOOKUP(Abfalldokumentation!$E1157,Produktgruppen!A:B,2,FALSE)),"-")))))))))))))))))))))))</f>
        <v>-</v>
      </c>
      <c r="E1157" s="76" t="str">
        <f>IFERROR(VLOOKUP(Abfalldokumentation!$O1157,Artikel!A:C,3,FALSE),Abfalldokumentation!$O1157)</f>
        <v>Maschinenabfall</v>
      </c>
      <c r="F1157" s="76" t="str">
        <f>VLOOKUP(T1157,'Liste Gründe'!A:D,2,FALSE)</f>
        <v>Linienbezogen</v>
      </c>
      <c r="G1157" s="75" t="str">
        <f>IF(ISBLANK(V1157),VLOOKUP(Abfalldokumentation!$P1157,'Liste Gründe'!A:D,3,FALSE),V1157)</f>
        <v>Maschinenabfall</v>
      </c>
      <c r="H1157" s="76" t="str">
        <f>IF(ISBLANK(Abfalldokumentation!$W1157),"-",Abfalldokumentation!$W1157)</f>
        <v>-</v>
      </c>
      <c r="I1157" s="76">
        <f t="shared" si="127"/>
        <v>42</v>
      </c>
      <c r="J1157" s="76" t="str">
        <f t="shared" si="128"/>
        <v>Produkte</v>
      </c>
      <c r="K1157" s="76" t="str">
        <f t="shared" si="129"/>
        <v>BUs</v>
      </c>
      <c r="L1157" s="76" t="str">
        <f t="shared" si="130"/>
        <v>Symptome</v>
      </c>
      <c r="M1157" s="76" t="str">
        <f>IFERROR(VLOOKUP(Abfalldokumentation!$O1157,Kennzahlen!S:V,3,FALSE)*Abfalldokumentation!$B1157,"0")</f>
        <v>0</v>
      </c>
      <c r="N1157" s="76" t="str">
        <f>IF(ISBLANK(Q1157),VLOOKUP(Abfalldokumentation!$O1157,'Linien - BU'!R:S,2,FALSE),Q1157)</f>
        <v>L18</v>
      </c>
      <c r="O1157" s="77" t="str">
        <f t="shared" si="131"/>
        <v>Maschinenabfall</v>
      </c>
      <c r="P1157" s="77">
        <f t="shared" si="132"/>
        <v>30</v>
      </c>
      <c r="Q1157" s="45" t="s">
        <v>227</v>
      </c>
      <c r="R1157" s="46" t="s">
        <v>55</v>
      </c>
      <c r="S1157" s="46">
        <v>21</v>
      </c>
      <c r="T1157" s="46">
        <v>30</v>
      </c>
      <c r="U1157" s="47">
        <v>44487</v>
      </c>
      <c r="V1157" s="48"/>
      <c r="W1157" s="46"/>
      <c r="X1157" s="50" t="str">
        <f>IFERROR(VLOOKUP(Abfalldokumentation!$R1157,Artikel!A:C,3,FALSE),Abfalldokumentation!$R1157)</f>
        <v>Maschinenabfall</v>
      </c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</row>
    <row r="1158" spans="1:40" ht="30" hidden="1" customHeight="1" x14ac:dyDescent="0.25">
      <c r="A1158" s="78" t="str">
        <f>VLOOKUP(N1158,'Linien - BU'!A:B,2,FALSE)</f>
        <v>Rest</v>
      </c>
      <c r="B1158" s="79">
        <f t="shared" si="126"/>
        <v>80</v>
      </c>
      <c r="C1158" s="80">
        <f>Abfalldokumentation!$U1158</f>
        <v>44488</v>
      </c>
      <c r="D1158" s="69" t="str">
        <f>IFERROR(IF(VLOOKUP(O1158,'[1]Rohware 230'!$B:$C,2,FALSE)=0,"Rohware"),
IFERROR(IF(VLOOKUP(O1158,[1]Sammelnr.!$B:$C,2,FALSE)=0,"Sammelnr. ungeschält ABS"),
IFERROR(IF(VLOOKUP(O1158,[1]Sammelnr.!$E:$F,2,FALSE)=0,"Sammelnr. ungeschält VS"),
IFERROR(IF(VLOOKUP(O1158,[1]Sammelnr.!$H:$I,2,FALSE)=0,"Sammelnr. geschält"),
IFERROR(IF(VLOOKUP(O1158,[1]Offen!$B:$C,2,FALSE)=0,"Offen ungeschält ABS"),
IFERROR(IF(VLOOKUP(O1158,[1]Offen!$E:$F,2,FALSE)=0,"Offen ungeschält VOS"),
IFERROR(IF(VLOOKUP(O1158,[1]Offen!$H:$I,2,FALSE)=0,"Offen geschält RW"),
IFERROR(IF(VLOOKUP(O1158,[1]Offen!$K:$L,2,FALSE)=0,"Offen vegan"),
IFERROR(IF(VLOOKUP(O1158,[1]Offen!$N:$O,2,FALSE)=0,"Offen Zipfel"),
IFERROR(IF(VLOOKUP(O1158,[1]Offen!$Q:$R,2,FALSE)=0,"Offen Endstücke"),
IFERROR(IF(VLOOKUP(O1158,[1]Vakuumiert!$B:$C,2,FALSE)=0,"Vakuumierter VOS ungeschält"),
IFERROR(IF(VLOOKUP(O1158,[1]Vakuumiert!$E:$F,2,FALSE)=0,"Vakuumierter ABS ungeschält"),
IFERROR(IF(VLOOKUP(O1158,[1]Vakuumiert!$H:$I,2,FALSE)=0,"Vakuumierter VOS geschält"),
IFERROR(IF(VLOOKUP(O1158,[1]Vakuumiert!$K:$L,2,FALSE)=0,"Vakuumierter VOS vegan"),
IFERROR(IF(VLOOKUP(O1158,[1]Vakuumiert!$N:$O,2,FALSE)=0,"Vakuumierter VOS Zipfel"),
IFERROR(IF(VLOOKUP(O1158,[1]Vakuumiert!$Q:$R,2,FALSE)=0,"Vakuumiert geschält"),
IFERROR(IF(VLOOKUP(O1158,'[1]vakuumierte Fertigprodukte'!$B:$C,2,FALSE)=0,"Fertigprodukte"),
IFERROR(IF(VLOOKUP(O1158,'[1]vakuumierte Fertigprodukte'!$E:$FI,2,FALSE)=0,"Vakuumierte Zipfel"),
IFERROR(IF(VLOOKUP(O1158,[1]Wurste!$B:$C,2,FALSE)=0,"Räucherwürste"),
IFERROR(IF(VLOOKUP(O1158,[1]Wurste!$E:$F,2,FALSE)=0,"URW/URGW Wurst"),
IFERROR(IF(VLOOKUP(O1158,[1]Wurste!$H:$I,2,FALSE)=0,"HF-Wurst Vegan"),
IFERROR(IF(VLOOKUP(O1158,[1]Wurste!$K:$L,2,FALSE)=0,"320er ohne Würste"),
IFERROR(IF(AND(OR(Abfalldokumentation!$A1158="BU3",Abfalldokumentation!$A1158="Verkauf"),Abfalldokumentation!$F1158="Schimmel",Abfalldokumentation!$G1158="keinen Abnehmer/kein Schälpersonal"),"Div. Zipfel, ES ohne Verwendung",VLOOKUP(Abfalldokumentation!$E1158,Produktgruppen!A:B,2,FALSE)),"-")))))))))))))))))))))))</f>
        <v>Vorschmelz</v>
      </c>
      <c r="E1158" s="81" t="str">
        <f>IFERROR(VLOOKUP(Abfalldokumentation!$O1158,Artikel!A:C,3,FALSE),Abfalldokumentation!$O1158)</f>
        <v>VOS Bergkäse 10kg Beute</v>
      </c>
      <c r="F1158" s="81" t="str">
        <f>VLOOKUP(T1158,'Liste Gründe'!A:D,2,FALSE)</f>
        <v>Qualitätsprobleme</v>
      </c>
      <c r="G1158" s="80" t="str">
        <f>IF(ISBLANK(V1158),VLOOKUP(Abfalldokumentation!$P1158,'Liste Gründe'!A:D,3,FALSE),V1158)</f>
        <v>Produkt durchwässert</v>
      </c>
      <c r="H1158" s="81" t="str">
        <f>IF(ISBLANK(Abfalldokumentation!$W1158),"-",Abfalldokumentation!$W1158)</f>
        <v>-</v>
      </c>
      <c r="I1158" s="81">
        <f t="shared" si="127"/>
        <v>42</v>
      </c>
      <c r="J1158" s="81" t="str">
        <f t="shared" si="128"/>
        <v>Produkte</v>
      </c>
      <c r="K1158" s="81" t="str">
        <f t="shared" si="129"/>
        <v>BUs</v>
      </c>
      <c r="L1158" s="81" t="str">
        <f t="shared" si="130"/>
        <v>Symptome</v>
      </c>
      <c r="M1158" s="81">
        <f>IFERROR(VLOOKUP(Abfalldokumentation!$O1158,Kennzahlen!S:V,3,FALSE)*Abfalldokumentation!$B1158,"0")</f>
        <v>40</v>
      </c>
      <c r="N1158" s="81" t="str">
        <f>IF(ISBLANK(Q1158),VLOOKUP(Abfalldokumentation!$O1158,'Linien - BU'!R:S,2,FALSE),Q1158)</f>
        <v>Außenlager</v>
      </c>
      <c r="O1158" s="77">
        <f t="shared" si="131"/>
        <v>29500477</v>
      </c>
      <c r="P1158" s="77">
        <f t="shared" si="132"/>
        <v>43</v>
      </c>
      <c r="Q1158" s="39" t="s">
        <v>329</v>
      </c>
      <c r="R1158" s="40">
        <v>29500477</v>
      </c>
      <c r="S1158" s="40">
        <v>80</v>
      </c>
      <c r="T1158" s="40">
        <v>43</v>
      </c>
      <c r="U1158" s="41">
        <v>44488</v>
      </c>
      <c r="V1158" s="42"/>
      <c r="W1158" s="40"/>
      <c r="X1158" s="44" t="str">
        <f>IFERROR(VLOOKUP(Abfalldokumentation!$R1158,Artikel!A:C,3,FALSE),Abfalldokumentation!$R1158)</f>
        <v>VOS Bergkäse 10kg Beute</v>
      </c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</row>
    <row r="1159" spans="1:40" ht="30" hidden="1" customHeight="1" x14ac:dyDescent="0.25">
      <c r="A1159" s="73" t="str">
        <f>VLOOKUP(N1159,'Linien - BU'!A:B,2,FALSE)</f>
        <v>BU4</v>
      </c>
      <c r="B1159" s="74">
        <f t="shared" si="126"/>
        <v>13</v>
      </c>
      <c r="C1159" s="75">
        <f>Abfalldokumentation!$U1159</f>
        <v>44488</v>
      </c>
      <c r="D1159" s="69" t="str">
        <f>IFERROR(IF(VLOOKUP(O1159,'[1]Rohware 230'!$B:$C,2,FALSE)=0,"Rohware"),
IFERROR(IF(VLOOKUP(O1159,[1]Sammelnr.!$B:$C,2,FALSE)=0,"Sammelnr. ungeschält ABS"),
IFERROR(IF(VLOOKUP(O1159,[1]Sammelnr.!$E:$F,2,FALSE)=0,"Sammelnr. ungeschält VS"),
IFERROR(IF(VLOOKUP(O1159,[1]Sammelnr.!$H:$I,2,FALSE)=0,"Sammelnr. geschält"),
IFERROR(IF(VLOOKUP(O1159,[1]Offen!$B:$C,2,FALSE)=0,"Offen ungeschält ABS"),
IFERROR(IF(VLOOKUP(O1159,[1]Offen!$E:$F,2,FALSE)=0,"Offen ungeschält VOS"),
IFERROR(IF(VLOOKUP(O1159,[1]Offen!$H:$I,2,FALSE)=0,"Offen geschält RW"),
IFERROR(IF(VLOOKUP(O1159,[1]Offen!$K:$L,2,FALSE)=0,"Offen vegan"),
IFERROR(IF(VLOOKUP(O1159,[1]Offen!$N:$O,2,FALSE)=0,"Offen Zipfel"),
IFERROR(IF(VLOOKUP(O1159,[1]Offen!$Q:$R,2,FALSE)=0,"Offen Endstücke"),
IFERROR(IF(VLOOKUP(O1159,[1]Vakuumiert!$B:$C,2,FALSE)=0,"Vakuumierter VOS ungeschält"),
IFERROR(IF(VLOOKUP(O1159,[1]Vakuumiert!$E:$F,2,FALSE)=0,"Vakuumierter ABS ungeschält"),
IFERROR(IF(VLOOKUP(O1159,[1]Vakuumiert!$H:$I,2,FALSE)=0,"Vakuumierter VOS geschält"),
IFERROR(IF(VLOOKUP(O1159,[1]Vakuumiert!$K:$L,2,FALSE)=0,"Vakuumierter VOS vegan"),
IFERROR(IF(VLOOKUP(O1159,[1]Vakuumiert!$N:$O,2,FALSE)=0,"Vakuumierter VOS Zipfel"),
IFERROR(IF(VLOOKUP(O1159,[1]Vakuumiert!$Q:$R,2,FALSE)=0,"Vakuumiert geschält"),
IFERROR(IF(VLOOKUP(O1159,'[1]vakuumierte Fertigprodukte'!$B:$C,2,FALSE)=0,"Fertigprodukte"),
IFERROR(IF(VLOOKUP(O1159,'[1]vakuumierte Fertigprodukte'!$E:$FI,2,FALSE)=0,"Vakuumierte Zipfel"),
IFERROR(IF(VLOOKUP(O1159,[1]Wurste!$B:$C,2,FALSE)=0,"Räucherwürste"),
IFERROR(IF(VLOOKUP(O1159,[1]Wurste!$E:$F,2,FALSE)=0,"URW/URGW Wurst"),
IFERROR(IF(VLOOKUP(O1159,[1]Wurste!$H:$I,2,FALSE)=0,"HF-Wurst Vegan"),
IFERROR(IF(VLOOKUP(O1159,[1]Wurste!$K:$L,2,FALSE)=0,"320er ohne Würste"),
IFERROR(IF(AND(OR(Abfalldokumentation!$A1159="BU3",Abfalldokumentation!$A1159="Verkauf"),Abfalldokumentation!$F1159="Schimmel",Abfalldokumentation!$G1159="keinen Abnehmer/kein Schälpersonal"),"Div. Zipfel, ES ohne Verwendung",VLOOKUP(Abfalldokumentation!$E1159,Produktgruppen!A:B,2,FALSE)),"-")))))))))))))))))))))))</f>
        <v>Vorschmelz</v>
      </c>
      <c r="E1159" s="76" t="str">
        <f>IFERROR(VLOOKUP(Abfalldokumentation!$O1159,Artikel!A:C,3,FALSE),Abfalldokumentation!$O1159)</f>
        <v>VOS Schwarzer Pfeffer R</v>
      </c>
      <c r="F1159" s="76" t="str">
        <f>VLOOKUP(T1159,'Liste Gründe'!A:D,2,FALSE)</f>
        <v>Schimmel</v>
      </c>
      <c r="G1159" s="75" t="str">
        <f>IF(ISBLANK(V1159),VLOOKUP(Abfalldokumentation!$P1159,'Liste Gründe'!A:D,3,FALSE),V1159)</f>
        <v>gesammelt für möglichen Einsatz</v>
      </c>
      <c r="H1159" s="76" t="str">
        <f>IF(ISBLANK(Abfalldokumentation!$W1159),"-",Abfalldokumentation!$W1159)</f>
        <v>-</v>
      </c>
      <c r="I1159" s="76">
        <f t="shared" si="127"/>
        <v>42</v>
      </c>
      <c r="J1159" s="76" t="str">
        <f t="shared" si="128"/>
        <v>Produkte</v>
      </c>
      <c r="K1159" s="76" t="str">
        <f t="shared" si="129"/>
        <v>BUs</v>
      </c>
      <c r="L1159" s="76" t="str">
        <f t="shared" si="130"/>
        <v>Symptome</v>
      </c>
      <c r="M1159" s="76">
        <f>IFERROR(VLOOKUP(Abfalldokumentation!$O1159,Kennzahlen!S:V,3,FALSE)*Abfalldokumentation!$B1159,"0")</f>
        <v>6.5</v>
      </c>
      <c r="N1159" s="76" t="str">
        <f>IF(ISBLANK(Q1159),VLOOKUP(Abfalldokumentation!$O1159,'Linien - BU'!R:S,2,FALSE),Q1159)</f>
        <v>BU4</v>
      </c>
      <c r="O1159" s="77">
        <f t="shared" si="131"/>
        <v>29500482</v>
      </c>
      <c r="P1159" s="77">
        <f t="shared" si="132"/>
        <v>12</v>
      </c>
      <c r="Q1159" s="45" t="s">
        <v>9</v>
      </c>
      <c r="R1159" s="46">
        <v>29500482</v>
      </c>
      <c r="S1159" s="46">
        <v>13</v>
      </c>
      <c r="T1159" s="46">
        <v>12</v>
      </c>
      <c r="U1159" s="47">
        <v>44488</v>
      </c>
      <c r="V1159" s="99" t="s">
        <v>23</v>
      </c>
      <c r="W1159" s="46"/>
      <c r="X1159" s="50" t="str">
        <f>IFERROR(VLOOKUP(Abfalldokumentation!$R1159,Artikel!A:C,3,FALSE),Abfalldokumentation!$R1159)</f>
        <v>VOS Schwarzer Pfeffer R</v>
      </c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</row>
    <row r="1160" spans="1:40" ht="30" hidden="1" customHeight="1" x14ac:dyDescent="0.25">
      <c r="A1160" s="78" t="str">
        <f>VLOOKUP(N1160,'Linien - BU'!A:B,2,FALSE)</f>
        <v>BU3</v>
      </c>
      <c r="B1160" s="79">
        <f t="shared" si="126"/>
        <v>243</v>
      </c>
      <c r="C1160" s="80">
        <f>Abfalldokumentation!$U1160</f>
        <v>44488</v>
      </c>
      <c r="D1160" s="69" t="str">
        <f>IFERROR(IF(VLOOKUP(O1160,'[1]Rohware 230'!$B:$C,2,FALSE)=0,"Rohware"),
IFERROR(IF(VLOOKUP(O1160,[1]Sammelnr.!$B:$C,2,FALSE)=0,"Sammelnr. ungeschält ABS"),
IFERROR(IF(VLOOKUP(O1160,[1]Sammelnr.!$E:$F,2,FALSE)=0,"Sammelnr. ungeschält VS"),
IFERROR(IF(VLOOKUP(O1160,[1]Sammelnr.!$H:$I,2,FALSE)=0,"Sammelnr. geschält"),
IFERROR(IF(VLOOKUP(O1160,[1]Offen!$B:$C,2,FALSE)=0,"Offen ungeschält ABS"),
IFERROR(IF(VLOOKUP(O1160,[1]Offen!$E:$F,2,FALSE)=0,"Offen ungeschält VOS"),
IFERROR(IF(VLOOKUP(O1160,[1]Offen!$H:$I,2,FALSE)=0,"Offen geschält RW"),
IFERROR(IF(VLOOKUP(O1160,[1]Offen!$K:$L,2,FALSE)=0,"Offen vegan"),
IFERROR(IF(VLOOKUP(O1160,[1]Offen!$N:$O,2,FALSE)=0,"Offen Zipfel"),
IFERROR(IF(VLOOKUP(O1160,[1]Offen!$Q:$R,2,FALSE)=0,"Offen Endstücke"),
IFERROR(IF(VLOOKUP(O1160,[1]Vakuumiert!$B:$C,2,FALSE)=0,"Vakuumierter VOS ungeschält"),
IFERROR(IF(VLOOKUP(O1160,[1]Vakuumiert!$E:$F,2,FALSE)=0,"Vakuumierter ABS ungeschält"),
IFERROR(IF(VLOOKUP(O1160,[1]Vakuumiert!$H:$I,2,FALSE)=0,"Vakuumierter VOS geschält"),
IFERROR(IF(VLOOKUP(O1160,[1]Vakuumiert!$K:$L,2,FALSE)=0,"Vakuumierter VOS vegan"),
IFERROR(IF(VLOOKUP(O1160,[1]Vakuumiert!$N:$O,2,FALSE)=0,"Vakuumierter VOS Zipfel"),
IFERROR(IF(VLOOKUP(O1160,[1]Vakuumiert!$Q:$R,2,FALSE)=0,"Vakuumiert geschält"),
IFERROR(IF(VLOOKUP(O1160,'[1]vakuumierte Fertigprodukte'!$B:$C,2,FALSE)=0,"Fertigprodukte"),
IFERROR(IF(VLOOKUP(O1160,'[1]vakuumierte Fertigprodukte'!$E:$FI,2,FALSE)=0,"Vakuumierte Zipfel"),
IFERROR(IF(VLOOKUP(O1160,[1]Wurste!$B:$C,2,FALSE)=0,"Räucherwürste"),
IFERROR(IF(VLOOKUP(O1160,[1]Wurste!$E:$F,2,FALSE)=0,"URW/URGW Wurst"),
IFERROR(IF(VLOOKUP(O1160,[1]Wurste!$H:$I,2,FALSE)=0,"HF-Wurst Vegan"),
IFERROR(IF(VLOOKUP(O1160,[1]Wurste!$K:$L,2,FALSE)=0,"320er ohne Würste"),
IFERROR(IF(AND(OR(Abfalldokumentation!$A1160="BU3",Abfalldokumentation!$A1160="Verkauf"),Abfalldokumentation!$F1160="Schimmel",Abfalldokumentation!$G1160="keinen Abnehmer/kein Schälpersonal"),"Div. Zipfel, ES ohne Verwendung",VLOOKUP(Abfalldokumentation!$E1160,Produktgruppen!A:B,2,FALSE)),"-")))))))))))))))))))))))</f>
        <v>Vorschmelz</v>
      </c>
      <c r="E1160" s="81" t="str">
        <f>IFERROR(VLOOKUP(Abfalldokumentation!$O1160,Artikel!A:C,3,FALSE),Abfalldokumentation!$O1160)</f>
        <v>VOS Räucher Natur Natri</v>
      </c>
      <c r="F1160" s="81" t="str">
        <f>VLOOKUP(T1160,'Liste Gründe'!A:D,2,FALSE)</f>
        <v>Schimmel</v>
      </c>
      <c r="G1160" s="80" t="str">
        <f>IF(ISBLANK(V1160),VLOOKUP(Abfalldokumentation!$P1160,'Liste Gründe'!A:D,3,FALSE),V1160)</f>
        <v>kein VOS in England, VS-Würste keine Produktion</v>
      </c>
      <c r="H1160" s="81" t="str">
        <f>IF(ISBLANK(Abfalldokumentation!$W1160),"-",Abfalldokumentation!$W1160)</f>
        <v>-</v>
      </c>
      <c r="I1160" s="81">
        <f t="shared" si="127"/>
        <v>42</v>
      </c>
      <c r="J1160" s="81" t="str">
        <f t="shared" si="128"/>
        <v>Produkte</v>
      </c>
      <c r="K1160" s="81" t="str">
        <f t="shared" si="129"/>
        <v>BUs</v>
      </c>
      <c r="L1160" s="81" t="str">
        <f t="shared" si="130"/>
        <v>Symptome</v>
      </c>
      <c r="M1160" s="81">
        <f>IFERROR(VLOOKUP(Abfalldokumentation!$O1160,Kennzahlen!S:V,3,FALSE)*Abfalldokumentation!$B1160,"0")</f>
        <v>121.5</v>
      </c>
      <c r="N1160" s="81" t="str">
        <f>IF(ISBLANK(Q1160),VLOOKUP(Abfalldokumentation!$O1160,'Linien - BU'!R:S,2,FALSE),Q1160)</f>
        <v>BU3</v>
      </c>
      <c r="O1160" s="77">
        <f t="shared" si="131"/>
        <v>29500498</v>
      </c>
      <c r="P1160" s="77">
        <f t="shared" si="132"/>
        <v>12</v>
      </c>
      <c r="Q1160" s="39" t="s">
        <v>8</v>
      </c>
      <c r="R1160" s="40">
        <v>29500498</v>
      </c>
      <c r="S1160" s="40">
        <v>243</v>
      </c>
      <c r="T1160" s="40">
        <v>12</v>
      </c>
      <c r="U1160" s="41">
        <v>44488</v>
      </c>
      <c r="V1160" s="42" t="s">
        <v>25</v>
      </c>
      <c r="W1160" s="40"/>
      <c r="X1160" s="44" t="str">
        <f>IFERROR(VLOOKUP(Abfalldokumentation!$R1160,Artikel!A:C,3,FALSE),Abfalldokumentation!$R1160)</f>
        <v>VOS Räucher Natur Natri</v>
      </c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</row>
    <row r="1161" spans="1:40" ht="30" hidden="1" customHeight="1" x14ac:dyDescent="0.25">
      <c r="A1161" s="73" t="str">
        <f>VLOOKUP(N1161,'Linien - BU'!A:B,2,FALSE)</f>
        <v>BU3</v>
      </c>
      <c r="B1161" s="74">
        <f t="shared" si="126"/>
        <v>616</v>
      </c>
      <c r="C1161" s="75">
        <f>Abfalldokumentation!$U1161</f>
        <v>44488</v>
      </c>
      <c r="D1161" s="69" t="str">
        <f>IFERROR(IF(VLOOKUP(O1161,'[1]Rohware 230'!$B:$C,2,FALSE)=0,"Rohware"),
IFERROR(IF(VLOOKUP(O1161,[1]Sammelnr.!$B:$C,2,FALSE)=0,"Sammelnr. ungeschält ABS"),
IFERROR(IF(VLOOKUP(O1161,[1]Sammelnr.!$E:$F,2,FALSE)=0,"Sammelnr. ungeschält VS"),
IFERROR(IF(VLOOKUP(O1161,[1]Sammelnr.!$H:$I,2,FALSE)=0,"Sammelnr. geschält"),
IFERROR(IF(VLOOKUP(O1161,[1]Offen!$B:$C,2,FALSE)=0,"Offen ungeschält ABS"),
IFERROR(IF(VLOOKUP(O1161,[1]Offen!$E:$F,2,FALSE)=0,"Offen ungeschält VOS"),
IFERROR(IF(VLOOKUP(O1161,[1]Offen!$H:$I,2,FALSE)=0,"Offen geschält RW"),
IFERROR(IF(VLOOKUP(O1161,[1]Offen!$K:$L,2,FALSE)=0,"Offen vegan"),
IFERROR(IF(VLOOKUP(O1161,[1]Offen!$N:$O,2,FALSE)=0,"Offen Zipfel"),
IFERROR(IF(VLOOKUP(O1161,[1]Offen!$Q:$R,2,FALSE)=0,"Offen Endstücke"),
IFERROR(IF(VLOOKUP(O1161,[1]Vakuumiert!$B:$C,2,FALSE)=0,"Vakuumierter VOS ungeschält"),
IFERROR(IF(VLOOKUP(O1161,[1]Vakuumiert!$E:$F,2,FALSE)=0,"Vakuumierter ABS ungeschält"),
IFERROR(IF(VLOOKUP(O1161,[1]Vakuumiert!$H:$I,2,FALSE)=0,"Vakuumierter VOS geschält"),
IFERROR(IF(VLOOKUP(O1161,[1]Vakuumiert!$K:$L,2,FALSE)=0,"Vakuumierter VOS vegan"),
IFERROR(IF(VLOOKUP(O1161,[1]Vakuumiert!$N:$O,2,FALSE)=0,"Vakuumierter VOS Zipfel"),
IFERROR(IF(VLOOKUP(O1161,[1]Vakuumiert!$Q:$R,2,FALSE)=0,"Vakuumiert geschält"),
IFERROR(IF(VLOOKUP(O1161,'[1]vakuumierte Fertigprodukte'!$B:$C,2,FALSE)=0,"Fertigprodukte"),
IFERROR(IF(VLOOKUP(O1161,'[1]vakuumierte Fertigprodukte'!$E:$FI,2,FALSE)=0,"Vakuumierte Zipfel"),
IFERROR(IF(VLOOKUP(O1161,[1]Wurste!$B:$C,2,FALSE)=0,"Räucherwürste"),
IFERROR(IF(VLOOKUP(O1161,[1]Wurste!$E:$F,2,FALSE)=0,"URW/URGW Wurst"),
IFERROR(IF(VLOOKUP(O1161,[1]Wurste!$H:$I,2,FALSE)=0,"HF-Wurst Vegan"),
IFERROR(IF(VLOOKUP(O1161,[1]Wurste!$K:$L,2,FALSE)=0,"320er ohne Würste"),
IFERROR(IF(AND(OR(Abfalldokumentation!$A1161="BU3",Abfalldokumentation!$A1161="Verkauf"),Abfalldokumentation!$F1161="Schimmel",Abfalldokumentation!$G1161="keinen Abnehmer/kein Schälpersonal"),"Div. Zipfel, ES ohne Verwendung",VLOOKUP(Abfalldokumentation!$E1161,Produktgruppen!A:B,2,FALSE)),"-")))))))))))))))))))))))</f>
        <v>ABS</v>
      </c>
      <c r="E1161" s="76" t="str">
        <f>IFERROR(VLOOKUP(Abfalldokumentation!$O1161,Artikel!A:C,3,FALSE),Abfalldokumentation!$O1161)</f>
        <v>ABS Gouda Mittelalt 45%</v>
      </c>
      <c r="F1161" s="76" t="str">
        <f>VLOOKUP(T1161,'Liste Gründe'!A:D,2,FALSE)</f>
        <v>Verpackungsfehler</v>
      </c>
      <c r="G1161" s="75" t="str">
        <f>IF(ISBLANK(V1161),VLOOKUP(Abfalldokumentation!$P1161,'Liste Gründe'!A:D,3,FALSE),V1161)</f>
        <v>blaues Klebeband im Produkt</v>
      </c>
      <c r="H1161" s="76" t="str">
        <f>IF(ISBLANK(Abfalldokumentation!$W1161),"-",Abfalldokumentation!$W1161)</f>
        <v>-</v>
      </c>
      <c r="I1161" s="76">
        <f t="shared" si="127"/>
        <v>42</v>
      </c>
      <c r="J1161" s="76" t="str">
        <f t="shared" si="128"/>
        <v>Produkte</v>
      </c>
      <c r="K1161" s="76" t="str">
        <f t="shared" si="129"/>
        <v>BUs</v>
      </c>
      <c r="L1161" s="76" t="str">
        <f t="shared" si="130"/>
        <v>Symptome</v>
      </c>
      <c r="M1161" s="76">
        <f>IFERROR(VLOOKUP(Abfalldokumentation!$O1161,Kennzahlen!S:V,3,FALSE)*Abfalldokumentation!$B1161,"0")</f>
        <v>1232</v>
      </c>
      <c r="N1161" s="76" t="str">
        <f>IF(ISBLANK(Q1161),VLOOKUP(Abfalldokumentation!$O1161,'Linien - BU'!R:S,2,FALSE),Q1161)</f>
        <v>BU3</v>
      </c>
      <c r="O1161" s="77">
        <f t="shared" si="131"/>
        <v>29500821</v>
      </c>
      <c r="P1161" s="77">
        <f t="shared" si="132"/>
        <v>80</v>
      </c>
      <c r="Q1161" s="45" t="s">
        <v>8</v>
      </c>
      <c r="R1161" s="46">
        <v>29500821</v>
      </c>
      <c r="S1161" s="46">
        <v>616</v>
      </c>
      <c r="T1161" s="46">
        <v>80</v>
      </c>
      <c r="U1161" s="47">
        <v>44488</v>
      </c>
      <c r="V1161" s="48"/>
      <c r="W1161" s="46"/>
      <c r="X1161" s="50" t="str">
        <f>IFERROR(VLOOKUP(Abfalldokumentation!$R1161,Artikel!A:C,3,FALSE),Abfalldokumentation!$R1161)</f>
        <v>ABS Gouda Mittelalt 45%</v>
      </c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</row>
    <row r="1162" spans="1:40" ht="30" hidden="1" customHeight="1" x14ac:dyDescent="0.25">
      <c r="A1162" s="78" t="str">
        <f>VLOOKUP(N1162,'Linien - BU'!A:B,2,FALSE)</f>
        <v>BU4</v>
      </c>
      <c r="B1162" s="79">
        <f t="shared" si="126"/>
        <v>19</v>
      </c>
      <c r="C1162" s="80">
        <f>Abfalldokumentation!$U1162</f>
        <v>44488</v>
      </c>
      <c r="D1162" s="69" t="str">
        <f>IFERROR(IF(VLOOKUP(O1162,'[1]Rohware 230'!$B:$C,2,FALSE)=0,"Rohware"),
IFERROR(IF(VLOOKUP(O1162,[1]Sammelnr.!$B:$C,2,FALSE)=0,"Sammelnr. ungeschält ABS"),
IFERROR(IF(VLOOKUP(O1162,[1]Sammelnr.!$E:$F,2,FALSE)=0,"Sammelnr. ungeschält VS"),
IFERROR(IF(VLOOKUP(O1162,[1]Sammelnr.!$H:$I,2,FALSE)=0,"Sammelnr. geschält"),
IFERROR(IF(VLOOKUP(O1162,[1]Offen!$B:$C,2,FALSE)=0,"Offen ungeschält ABS"),
IFERROR(IF(VLOOKUP(O1162,[1]Offen!$E:$F,2,FALSE)=0,"Offen ungeschält VOS"),
IFERROR(IF(VLOOKUP(O1162,[1]Offen!$H:$I,2,FALSE)=0,"Offen geschält RW"),
IFERROR(IF(VLOOKUP(O1162,[1]Offen!$K:$L,2,FALSE)=0,"Offen vegan"),
IFERROR(IF(VLOOKUP(O1162,[1]Offen!$N:$O,2,FALSE)=0,"Offen Zipfel"),
IFERROR(IF(VLOOKUP(O1162,[1]Offen!$Q:$R,2,FALSE)=0,"Offen Endstücke"),
IFERROR(IF(VLOOKUP(O1162,[1]Vakuumiert!$B:$C,2,FALSE)=0,"Vakuumierter VOS ungeschält"),
IFERROR(IF(VLOOKUP(O1162,[1]Vakuumiert!$E:$F,2,FALSE)=0,"Vakuumierter ABS ungeschält"),
IFERROR(IF(VLOOKUP(O1162,[1]Vakuumiert!$H:$I,2,FALSE)=0,"Vakuumierter VOS geschält"),
IFERROR(IF(VLOOKUP(O1162,[1]Vakuumiert!$K:$L,2,FALSE)=0,"Vakuumierter VOS vegan"),
IFERROR(IF(VLOOKUP(O1162,[1]Vakuumiert!$N:$O,2,FALSE)=0,"Vakuumierter VOS Zipfel"),
IFERROR(IF(VLOOKUP(O1162,[1]Vakuumiert!$Q:$R,2,FALSE)=0,"Vakuumiert geschält"),
IFERROR(IF(VLOOKUP(O1162,'[1]vakuumierte Fertigprodukte'!$B:$C,2,FALSE)=0,"Fertigprodukte"),
IFERROR(IF(VLOOKUP(O1162,'[1]vakuumierte Fertigprodukte'!$E:$FI,2,FALSE)=0,"Vakuumierte Zipfel"),
IFERROR(IF(VLOOKUP(O1162,[1]Wurste!$B:$C,2,FALSE)=0,"Räucherwürste"),
IFERROR(IF(VLOOKUP(O1162,[1]Wurste!$E:$F,2,FALSE)=0,"URW/URGW Wurst"),
IFERROR(IF(VLOOKUP(O1162,[1]Wurste!$H:$I,2,FALSE)=0,"HF-Wurst Vegan"),
IFERROR(IF(VLOOKUP(O1162,[1]Wurste!$K:$L,2,FALSE)=0,"320er ohne Würste"),
IFERROR(IF(AND(OR(Abfalldokumentation!$A1162="BU3",Abfalldokumentation!$A1162="Verkauf"),Abfalldokumentation!$F1162="Schimmel",Abfalldokumentation!$G1162="keinen Abnehmer/kein Schälpersonal"),"Div. Zipfel, ES ohne Verwendung",VLOOKUP(Abfalldokumentation!$E1162,Produktgruppen!A:B,2,FALSE)),"-")))))))))))))))))))))))</f>
        <v>ABS</v>
      </c>
      <c r="E1162" s="81" t="str">
        <f>IFERROR(VLOOKUP(Abfalldokumentation!$O1162,Artikel!A:C,3,FALSE),Abfalldokumentation!$O1162)</f>
        <v>ABS HEUBL</v>
      </c>
      <c r="F1162" s="81" t="str">
        <f>VLOOKUP(T1162,'Liste Gründe'!A:D,2,FALSE)</f>
        <v>Schimmel</v>
      </c>
      <c r="G1162" s="80" t="str">
        <f>IF(ISBLANK(V1162),VLOOKUP(Abfalldokumentation!$P1162,'Liste Gründe'!A:D,3,FALSE),V1162)</f>
        <v>gesammelt für möglichen Einsatz</v>
      </c>
      <c r="H1162" s="81" t="str">
        <f>IF(ISBLANK(Abfalldokumentation!$W1162),"-",Abfalldokumentation!$W1162)</f>
        <v>-</v>
      </c>
      <c r="I1162" s="81">
        <f t="shared" si="127"/>
        <v>42</v>
      </c>
      <c r="J1162" s="81" t="str">
        <f t="shared" si="128"/>
        <v>Produkte</v>
      </c>
      <c r="K1162" s="81" t="str">
        <f t="shared" si="129"/>
        <v>BUs</v>
      </c>
      <c r="L1162" s="81" t="str">
        <f t="shared" si="130"/>
        <v>Symptome</v>
      </c>
      <c r="M1162" s="81">
        <f>IFERROR(VLOOKUP(Abfalldokumentation!$O1162,Kennzahlen!S:V,3,FALSE)*Abfalldokumentation!$B1162,"0")</f>
        <v>0.19</v>
      </c>
      <c r="N1162" s="81" t="str">
        <f>IF(ISBLANK(Q1162),VLOOKUP(Abfalldokumentation!$O1162,'Linien - BU'!R:S,2,FALSE),Q1162)</f>
        <v>BU4</v>
      </c>
      <c r="O1162" s="77">
        <f t="shared" si="131"/>
        <v>29500885</v>
      </c>
      <c r="P1162" s="77">
        <f t="shared" si="132"/>
        <v>12</v>
      </c>
      <c r="Q1162" s="39" t="s">
        <v>9</v>
      </c>
      <c r="R1162" s="40">
        <v>29500885</v>
      </c>
      <c r="S1162" s="40">
        <v>19</v>
      </c>
      <c r="T1162" s="40">
        <v>12</v>
      </c>
      <c r="U1162" s="41">
        <v>44488</v>
      </c>
      <c r="V1162" s="99" t="s">
        <v>23</v>
      </c>
      <c r="W1162" s="40"/>
      <c r="X1162" s="44" t="str">
        <f>IFERROR(VLOOKUP(Abfalldokumentation!$R1162,Artikel!A:C,3,FALSE),Abfalldokumentation!$R1162)</f>
        <v>ABS HEUBL</v>
      </c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</row>
    <row r="1163" spans="1:40" ht="30" hidden="1" customHeight="1" x14ac:dyDescent="0.25">
      <c r="A1163" s="73" t="str">
        <f>VLOOKUP(N1163,'Linien - BU'!A:B,2,FALSE)</f>
        <v>BU4</v>
      </c>
      <c r="B1163" s="74">
        <f t="shared" si="126"/>
        <v>19</v>
      </c>
      <c r="C1163" s="75">
        <f>Abfalldokumentation!$U1163</f>
        <v>44488</v>
      </c>
      <c r="D1163" s="69" t="str">
        <f>IFERROR(IF(VLOOKUP(O1163,'[1]Rohware 230'!$B:$C,2,FALSE)=0,"Rohware"),
IFERROR(IF(VLOOKUP(O1163,[1]Sammelnr.!$B:$C,2,FALSE)=0,"Sammelnr. ungeschält ABS"),
IFERROR(IF(VLOOKUP(O1163,[1]Sammelnr.!$E:$F,2,FALSE)=0,"Sammelnr. ungeschält VS"),
IFERROR(IF(VLOOKUP(O1163,[1]Sammelnr.!$H:$I,2,FALSE)=0,"Sammelnr. geschält"),
IFERROR(IF(VLOOKUP(O1163,[1]Offen!$B:$C,2,FALSE)=0,"Offen ungeschält ABS"),
IFERROR(IF(VLOOKUP(O1163,[1]Offen!$E:$F,2,FALSE)=0,"Offen ungeschält VOS"),
IFERROR(IF(VLOOKUP(O1163,[1]Offen!$H:$I,2,FALSE)=0,"Offen geschält RW"),
IFERROR(IF(VLOOKUP(O1163,[1]Offen!$K:$L,2,FALSE)=0,"Offen vegan"),
IFERROR(IF(VLOOKUP(O1163,[1]Offen!$N:$O,2,FALSE)=0,"Offen Zipfel"),
IFERROR(IF(VLOOKUP(O1163,[1]Offen!$Q:$R,2,FALSE)=0,"Offen Endstücke"),
IFERROR(IF(VLOOKUP(O1163,[1]Vakuumiert!$B:$C,2,FALSE)=0,"Vakuumierter VOS ungeschält"),
IFERROR(IF(VLOOKUP(O1163,[1]Vakuumiert!$E:$F,2,FALSE)=0,"Vakuumierter ABS ungeschält"),
IFERROR(IF(VLOOKUP(O1163,[1]Vakuumiert!$H:$I,2,FALSE)=0,"Vakuumierter VOS geschält"),
IFERROR(IF(VLOOKUP(O1163,[1]Vakuumiert!$K:$L,2,FALSE)=0,"Vakuumierter VOS vegan"),
IFERROR(IF(VLOOKUP(O1163,[1]Vakuumiert!$N:$O,2,FALSE)=0,"Vakuumierter VOS Zipfel"),
IFERROR(IF(VLOOKUP(O1163,[1]Vakuumiert!$Q:$R,2,FALSE)=0,"Vakuumiert geschält"),
IFERROR(IF(VLOOKUP(O1163,'[1]vakuumierte Fertigprodukte'!$B:$C,2,FALSE)=0,"Fertigprodukte"),
IFERROR(IF(VLOOKUP(O1163,'[1]vakuumierte Fertigprodukte'!$E:$FI,2,FALSE)=0,"Vakuumierte Zipfel"),
IFERROR(IF(VLOOKUP(O1163,[1]Wurste!$B:$C,2,FALSE)=0,"Räucherwürste"),
IFERROR(IF(VLOOKUP(O1163,[1]Wurste!$E:$F,2,FALSE)=0,"URW/URGW Wurst"),
IFERROR(IF(VLOOKUP(O1163,[1]Wurste!$H:$I,2,FALSE)=0,"HF-Wurst Vegan"),
IFERROR(IF(VLOOKUP(O1163,[1]Wurste!$K:$L,2,FALSE)=0,"320er ohne Würste"),
IFERROR(IF(AND(OR(Abfalldokumentation!$A1163="BU3",Abfalldokumentation!$A1163="Verkauf"),Abfalldokumentation!$F1163="Schimmel",Abfalldokumentation!$G1163="keinen Abnehmer/kein Schälpersonal"),"Div. Zipfel, ES ohne Verwendung",VLOOKUP(Abfalldokumentation!$E1163,Produktgruppen!A:B,2,FALSE)),"-")))))))))))))))))))))))</f>
        <v>ABS</v>
      </c>
      <c r="E1163" s="76" t="str">
        <f>IFERROR(VLOOKUP(Abfalldokumentation!$O1163,Artikel!A:C,3,FALSE),Abfalldokumentation!$O1163)</f>
        <v>ABS MEDI-KRÄUK</v>
      </c>
      <c r="F1163" s="76" t="str">
        <f>VLOOKUP(T1163,'Liste Gründe'!A:D,2,FALSE)</f>
        <v>Schimmel</v>
      </c>
      <c r="G1163" s="75" t="str">
        <f>IF(ISBLANK(V1163),VLOOKUP(Abfalldokumentation!$P1163,'Liste Gründe'!A:D,3,FALSE),V1163)</f>
        <v>gesammelt für möglichen Einsatz</v>
      </c>
      <c r="H1163" s="76" t="str">
        <f>IF(ISBLANK(Abfalldokumentation!$W1163),"-",Abfalldokumentation!$W1163)</f>
        <v>-</v>
      </c>
      <c r="I1163" s="76">
        <f t="shared" si="127"/>
        <v>42</v>
      </c>
      <c r="J1163" s="76" t="str">
        <f t="shared" si="128"/>
        <v>Produkte</v>
      </c>
      <c r="K1163" s="76" t="str">
        <f t="shared" si="129"/>
        <v>BUs</v>
      </c>
      <c r="L1163" s="76" t="str">
        <f t="shared" si="130"/>
        <v>Symptome</v>
      </c>
      <c r="M1163" s="76">
        <f>IFERROR(VLOOKUP(Abfalldokumentation!$O1163,Kennzahlen!S:V,3,FALSE)*Abfalldokumentation!$B1163,"0")</f>
        <v>28.5</v>
      </c>
      <c r="N1163" s="76" t="str">
        <f>IF(ISBLANK(Q1163),VLOOKUP(Abfalldokumentation!$O1163,'Linien - BU'!R:S,2,FALSE),Q1163)</f>
        <v>BU4</v>
      </c>
      <c r="O1163" s="77">
        <f t="shared" si="131"/>
        <v>29500886</v>
      </c>
      <c r="P1163" s="77">
        <f t="shared" si="132"/>
        <v>12</v>
      </c>
      <c r="Q1163" s="45" t="s">
        <v>9</v>
      </c>
      <c r="R1163" s="46">
        <v>29500886</v>
      </c>
      <c r="S1163" s="46">
        <v>19</v>
      </c>
      <c r="T1163" s="46">
        <v>12</v>
      </c>
      <c r="U1163" s="47">
        <v>44488</v>
      </c>
      <c r="V1163" s="99" t="s">
        <v>23</v>
      </c>
      <c r="W1163" s="46"/>
      <c r="X1163" s="50" t="str">
        <f>IFERROR(VLOOKUP(Abfalldokumentation!$R1163,Artikel!A:C,3,FALSE),Abfalldokumentation!$R1163)</f>
        <v>ABS MEDI-KRÄUK</v>
      </c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</row>
    <row r="1164" spans="1:40" ht="30" hidden="1" customHeight="1" x14ac:dyDescent="0.25">
      <c r="A1164" s="78" t="str">
        <f>VLOOKUP(N1164,'Linien - BU'!A:B,2,FALSE)</f>
        <v>BU4</v>
      </c>
      <c r="B1164" s="79">
        <f t="shared" si="126"/>
        <v>24</v>
      </c>
      <c r="C1164" s="80">
        <f>Abfalldokumentation!$U1164</f>
        <v>44488</v>
      </c>
      <c r="D1164" s="69" t="str">
        <f>IFERROR(IF(VLOOKUP(O1164,'[1]Rohware 230'!$B:$C,2,FALSE)=0,"Rohware"),
IFERROR(IF(VLOOKUP(O1164,[1]Sammelnr.!$B:$C,2,FALSE)=0,"Sammelnr. ungeschält ABS"),
IFERROR(IF(VLOOKUP(O1164,[1]Sammelnr.!$E:$F,2,FALSE)=0,"Sammelnr. ungeschält VS"),
IFERROR(IF(VLOOKUP(O1164,[1]Sammelnr.!$H:$I,2,FALSE)=0,"Sammelnr. geschält"),
IFERROR(IF(VLOOKUP(O1164,[1]Offen!$B:$C,2,FALSE)=0,"Offen ungeschält ABS"),
IFERROR(IF(VLOOKUP(O1164,[1]Offen!$E:$F,2,FALSE)=0,"Offen ungeschält VOS"),
IFERROR(IF(VLOOKUP(O1164,[1]Offen!$H:$I,2,FALSE)=0,"Offen geschält RW"),
IFERROR(IF(VLOOKUP(O1164,[1]Offen!$K:$L,2,FALSE)=0,"Offen vegan"),
IFERROR(IF(VLOOKUP(O1164,[1]Offen!$N:$O,2,FALSE)=0,"Offen Zipfel"),
IFERROR(IF(VLOOKUP(O1164,[1]Offen!$Q:$R,2,FALSE)=0,"Offen Endstücke"),
IFERROR(IF(VLOOKUP(O1164,[1]Vakuumiert!$B:$C,2,FALSE)=0,"Vakuumierter VOS ungeschält"),
IFERROR(IF(VLOOKUP(O1164,[1]Vakuumiert!$E:$F,2,FALSE)=0,"Vakuumierter ABS ungeschält"),
IFERROR(IF(VLOOKUP(O1164,[1]Vakuumiert!$H:$I,2,FALSE)=0,"Vakuumierter VOS geschält"),
IFERROR(IF(VLOOKUP(O1164,[1]Vakuumiert!$K:$L,2,FALSE)=0,"Vakuumierter VOS vegan"),
IFERROR(IF(VLOOKUP(O1164,[1]Vakuumiert!$N:$O,2,FALSE)=0,"Vakuumierter VOS Zipfel"),
IFERROR(IF(VLOOKUP(O1164,[1]Vakuumiert!$Q:$R,2,FALSE)=0,"Vakuumiert geschält"),
IFERROR(IF(VLOOKUP(O1164,'[1]vakuumierte Fertigprodukte'!$B:$C,2,FALSE)=0,"Fertigprodukte"),
IFERROR(IF(VLOOKUP(O1164,'[1]vakuumierte Fertigprodukte'!$E:$FI,2,FALSE)=0,"Vakuumierte Zipfel"),
IFERROR(IF(VLOOKUP(O1164,[1]Wurste!$B:$C,2,FALSE)=0,"Räucherwürste"),
IFERROR(IF(VLOOKUP(O1164,[1]Wurste!$E:$F,2,FALSE)=0,"URW/URGW Wurst"),
IFERROR(IF(VLOOKUP(O1164,[1]Wurste!$H:$I,2,FALSE)=0,"HF-Wurst Vegan"),
IFERROR(IF(VLOOKUP(O1164,[1]Wurste!$K:$L,2,FALSE)=0,"320er ohne Würste"),
IFERROR(IF(AND(OR(Abfalldokumentation!$A1164="BU3",Abfalldokumentation!$A1164="Verkauf"),Abfalldokumentation!$F1164="Schimmel",Abfalldokumentation!$G1164="keinen Abnehmer/kein Schälpersonal"),"Div. Zipfel, ES ohne Verwendung",VLOOKUP(Abfalldokumentation!$E1164,Produktgruppen!A:B,2,FALSE)),"-")))))))))))))))))))))))</f>
        <v>ABS</v>
      </c>
      <c r="E1164" s="81" t="str">
        <f>IFERROR(VLOOKUP(Abfalldokumentation!$O1164,Artikel!A:C,3,FALSE),Abfalldokumentation!$O1164)</f>
        <v>ABS PECO</v>
      </c>
      <c r="F1164" s="81" t="str">
        <f>VLOOKUP(T1164,'Liste Gründe'!A:D,2,FALSE)</f>
        <v>Schimmel</v>
      </c>
      <c r="G1164" s="80" t="str">
        <f>IF(ISBLANK(V1164),VLOOKUP(Abfalldokumentation!$P1164,'Liste Gründe'!A:D,3,FALSE),V1164)</f>
        <v>gesammelt für möglichen Einsatz</v>
      </c>
      <c r="H1164" s="81" t="str">
        <f>IF(ISBLANK(Abfalldokumentation!$W1164),"-",Abfalldokumentation!$W1164)</f>
        <v>-</v>
      </c>
      <c r="I1164" s="81">
        <f t="shared" si="127"/>
        <v>42</v>
      </c>
      <c r="J1164" s="81" t="str">
        <f t="shared" si="128"/>
        <v>Produkte</v>
      </c>
      <c r="K1164" s="81" t="str">
        <f t="shared" si="129"/>
        <v>BUs</v>
      </c>
      <c r="L1164" s="81" t="str">
        <f t="shared" si="130"/>
        <v>Symptome</v>
      </c>
      <c r="M1164" s="81">
        <f>IFERROR(VLOOKUP(Abfalldokumentation!$O1164,Kennzahlen!S:V,3,FALSE)*Abfalldokumentation!$B1164,"0")</f>
        <v>48</v>
      </c>
      <c r="N1164" s="81" t="str">
        <f>IF(ISBLANK(Q1164),VLOOKUP(Abfalldokumentation!$O1164,'Linien - BU'!R:S,2,FALSE),Q1164)</f>
        <v>BU4</v>
      </c>
      <c r="O1164" s="77">
        <f t="shared" si="131"/>
        <v>29500891</v>
      </c>
      <c r="P1164" s="77">
        <f t="shared" si="132"/>
        <v>12</v>
      </c>
      <c r="Q1164" s="39" t="s">
        <v>9</v>
      </c>
      <c r="R1164" s="40">
        <v>29500891</v>
      </c>
      <c r="S1164" s="40">
        <v>24</v>
      </c>
      <c r="T1164" s="40">
        <v>12</v>
      </c>
      <c r="U1164" s="41">
        <v>44488</v>
      </c>
      <c r="V1164" s="99" t="s">
        <v>23</v>
      </c>
      <c r="W1164" s="40"/>
      <c r="X1164" s="44" t="str">
        <f>IFERROR(VLOOKUP(Abfalldokumentation!$R1164,Artikel!A:C,3,FALSE),Abfalldokumentation!$R1164)</f>
        <v>ABS PECO</v>
      </c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</row>
    <row r="1165" spans="1:40" ht="30" hidden="1" customHeight="1" x14ac:dyDescent="0.25">
      <c r="A1165" s="73" t="str">
        <f>VLOOKUP(N1165,'Linien - BU'!A:B,2,FALSE)</f>
        <v>BU4</v>
      </c>
      <c r="B1165" s="74">
        <f t="shared" si="126"/>
        <v>209</v>
      </c>
      <c r="C1165" s="75">
        <f>Abfalldokumentation!$U1165</f>
        <v>44488</v>
      </c>
      <c r="D1165" s="69" t="str">
        <f>IFERROR(IF(VLOOKUP(O1165,'[1]Rohware 230'!$B:$C,2,FALSE)=0,"Rohware"),
IFERROR(IF(VLOOKUP(O1165,[1]Sammelnr.!$B:$C,2,FALSE)=0,"Sammelnr. ungeschält ABS"),
IFERROR(IF(VLOOKUP(O1165,[1]Sammelnr.!$E:$F,2,FALSE)=0,"Sammelnr. ungeschält VS"),
IFERROR(IF(VLOOKUP(O1165,[1]Sammelnr.!$H:$I,2,FALSE)=0,"Sammelnr. geschält"),
IFERROR(IF(VLOOKUP(O1165,[1]Offen!$B:$C,2,FALSE)=0,"Offen ungeschält ABS"),
IFERROR(IF(VLOOKUP(O1165,[1]Offen!$E:$F,2,FALSE)=0,"Offen ungeschält VOS"),
IFERROR(IF(VLOOKUP(O1165,[1]Offen!$H:$I,2,FALSE)=0,"Offen geschält RW"),
IFERROR(IF(VLOOKUP(O1165,[1]Offen!$K:$L,2,FALSE)=0,"Offen vegan"),
IFERROR(IF(VLOOKUP(O1165,[1]Offen!$N:$O,2,FALSE)=0,"Offen Zipfel"),
IFERROR(IF(VLOOKUP(O1165,[1]Offen!$Q:$R,2,FALSE)=0,"Offen Endstücke"),
IFERROR(IF(VLOOKUP(O1165,[1]Vakuumiert!$B:$C,2,FALSE)=0,"Vakuumierter VOS ungeschält"),
IFERROR(IF(VLOOKUP(O1165,[1]Vakuumiert!$E:$F,2,FALSE)=0,"Vakuumierter ABS ungeschält"),
IFERROR(IF(VLOOKUP(O1165,[1]Vakuumiert!$H:$I,2,FALSE)=0,"Vakuumierter VOS geschält"),
IFERROR(IF(VLOOKUP(O1165,[1]Vakuumiert!$K:$L,2,FALSE)=0,"Vakuumierter VOS vegan"),
IFERROR(IF(VLOOKUP(O1165,[1]Vakuumiert!$N:$O,2,FALSE)=0,"Vakuumierter VOS Zipfel"),
IFERROR(IF(VLOOKUP(O1165,[1]Vakuumiert!$Q:$R,2,FALSE)=0,"Vakuumiert geschält"),
IFERROR(IF(VLOOKUP(O1165,'[1]vakuumierte Fertigprodukte'!$B:$C,2,FALSE)=0,"Fertigprodukte"),
IFERROR(IF(VLOOKUP(O1165,'[1]vakuumierte Fertigprodukte'!$E:$FI,2,FALSE)=0,"Vakuumierte Zipfel"),
IFERROR(IF(VLOOKUP(O1165,[1]Wurste!$B:$C,2,FALSE)=0,"Räucherwürste"),
IFERROR(IF(VLOOKUP(O1165,[1]Wurste!$E:$F,2,FALSE)=0,"URW/URGW Wurst"),
IFERROR(IF(VLOOKUP(O1165,[1]Wurste!$H:$I,2,FALSE)=0,"HF-Wurst Vegan"),
IFERROR(IF(VLOOKUP(O1165,[1]Wurste!$K:$L,2,FALSE)=0,"320er ohne Würste"),
IFERROR(IF(AND(OR(Abfalldokumentation!$A1165="BU3",Abfalldokumentation!$A1165="Verkauf"),Abfalldokumentation!$F1165="Schimmel",Abfalldokumentation!$G1165="keinen Abnehmer/kein Schälpersonal"),"Div. Zipfel, ES ohne Verwendung",VLOOKUP(Abfalldokumentation!$E1165,Produktgruppen!A:B,2,FALSE)),"-")))))))))))))))))))))))</f>
        <v>ABS</v>
      </c>
      <c r="E1165" s="76" t="str">
        <f>IFERROR(VLOOKUP(Abfalldokumentation!$O1165,Artikel!A:C,3,FALSE),Abfalldokumentation!$O1165)</f>
        <v>ABS BLU-FOU</v>
      </c>
      <c r="F1165" s="76" t="str">
        <f>VLOOKUP(T1165,'Liste Gründe'!A:D,2,FALSE)</f>
        <v>Schimmel</v>
      </c>
      <c r="G1165" s="75" t="str">
        <f>IF(ISBLANK(V1165),VLOOKUP(Abfalldokumentation!$P1165,'Liste Gründe'!A:D,3,FALSE),V1165)</f>
        <v>gesammelt für möglichen Einsatz</v>
      </c>
      <c r="H1165" s="76" t="str">
        <f>IF(ISBLANK(Abfalldokumentation!$W1165),"-",Abfalldokumentation!$W1165)</f>
        <v>-</v>
      </c>
      <c r="I1165" s="76">
        <f t="shared" si="127"/>
        <v>42</v>
      </c>
      <c r="J1165" s="76" t="str">
        <f t="shared" si="128"/>
        <v>Produkte</v>
      </c>
      <c r="K1165" s="76" t="str">
        <f t="shared" si="129"/>
        <v>BUs</v>
      </c>
      <c r="L1165" s="76" t="str">
        <f t="shared" si="130"/>
        <v>Symptome</v>
      </c>
      <c r="M1165" s="76">
        <f>IFERROR(VLOOKUP(Abfalldokumentation!$O1165,Kennzahlen!S:V,3,FALSE)*Abfalldokumentation!$B1165,"0")</f>
        <v>2.09</v>
      </c>
      <c r="N1165" s="76" t="str">
        <f>IF(ISBLANK(Q1165),VLOOKUP(Abfalldokumentation!$O1165,'Linien - BU'!R:S,2,FALSE),Q1165)</f>
        <v>BU4</v>
      </c>
      <c r="O1165" s="77">
        <f t="shared" si="131"/>
        <v>29500892</v>
      </c>
      <c r="P1165" s="77">
        <f t="shared" si="132"/>
        <v>12</v>
      </c>
      <c r="Q1165" s="45" t="s">
        <v>9</v>
      </c>
      <c r="R1165" s="46">
        <v>29500892</v>
      </c>
      <c r="S1165" s="46">
        <v>209</v>
      </c>
      <c r="T1165" s="46">
        <v>12</v>
      </c>
      <c r="U1165" s="47">
        <v>44488</v>
      </c>
      <c r="V1165" s="99" t="s">
        <v>23</v>
      </c>
      <c r="W1165" s="46"/>
      <c r="X1165" s="50" t="str">
        <f>IFERROR(VLOOKUP(Abfalldokumentation!$R1165,Artikel!A:C,3,FALSE),Abfalldokumentation!$R1165)</f>
        <v>ABS BLU-FOU</v>
      </c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</row>
    <row r="1166" spans="1:40" ht="30" hidden="1" customHeight="1" x14ac:dyDescent="0.25">
      <c r="A1166" s="78" t="str">
        <f>VLOOKUP(N1166,'Linien - BU'!A:B,2,FALSE)</f>
        <v>BU4</v>
      </c>
      <c r="B1166" s="79">
        <f t="shared" si="126"/>
        <v>346</v>
      </c>
      <c r="C1166" s="80">
        <f>Abfalldokumentation!$U1166</f>
        <v>44488</v>
      </c>
      <c r="D1166" s="69" t="str">
        <f>IFERROR(IF(VLOOKUP(O1166,'[1]Rohware 230'!$B:$C,2,FALSE)=0,"Rohware"),
IFERROR(IF(VLOOKUP(O1166,[1]Sammelnr.!$B:$C,2,FALSE)=0,"Sammelnr. ungeschält ABS"),
IFERROR(IF(VLOOKUP(O1166,[1]Sammelnr.!$E:$F,2,FALSE)=0,"Sammelnr. ungeschält VS"),
IFERROR(IF(VLOOKUP(O1166,[1]Sammelnr.!$H:$I,2,FALSE)=0,"Sammelnr. geschält"),
IFERROR(IF(VLOOKUP(O1166,[1]Offen!$B:$C,2,FALSE)=0,"Offen ungeschält ABS"),
IFERROR(IF(VLOOKUP(O1166,[1]Offen!$E:$F,2,FALSE)=0,"Offen ungeschält VOS"),
IFERROR(IF(VLOOKUP(O1166,[1]Offen!$H:$I,2,FALSE)=0,"Offen geschält RW"),
IFERROR(IF(VLOOKUP(O1166,[1]Offen!$K:$L,2,FALSE)=0,"Offen vegan"),
IFERROR(IF(VLOOKUP(O1166,[1]Offen!$N:$O,2,FALSE)=0,"Offen Zipfel"),
IFERROR(IF(VLOOKUP(O1166,[1]Offen!$Q:$R,2,FALSE)=0,"Offen Endstücke"),
IFERROR(IF(VLOOKUP(O1166,[1]Vakuumiert!$B:$C,2,FALSE)=0,"Vakuumierter VOS ungeschält"),
IFERROR(IF(VLOOKUP(O1166,[1]Vakuumiert!$E:$F,2,FALSE)=0,"Vakuumierter ABS ungeschält"),
IFERROR(IF(VLOOKUP(O1166,[1]Vakuumiert!$H:$I,2,FALSE)=0,"Vakuumierter VOS geschält"),
IFERROR(IF(VLOOKUP(O1166,[1]Vakuumiert!$K:$L,2,FALSE)=0,"Vakuumierter VOS vegan"),
IFERROR(IF(VLOOKUP(O1166,[1]Vakuumiert!$N:$O,2,FALSE)=0,"Vakuumierter VOS Zipfel"),
IFERROR(IF(VLOOKUP(O1166,[1]Vakuumiert!$Q:$R,2,FALSE)=0,"Vakuumiert geschält"),
IFERROR(IF(VLOOKUP(O1166,'[1]vakuumierte Fertigprodukte'!$B:$C,2,FALSE)=0,"Fertigprodukte"),
IFERROR(IF(VLOOKUP(O1166,'[1]vakuumierte Fertigprodukte'!$E:$FI,2,FALSE)=0,"Vakuumierte Zipfel"),
IFERROR(IF(VLOOKUP(O1166,[1]Wurste!$B:$C,2,FALSE)=0,"Räucherwürste"),
IFERROR(IF(VLOOKUP(O1166,[1]Wurste!$E:$F,2,FALSE)=0,"URW/URGW Wurst"),
IFERROR(IF(VLOOKUP(O1166,[1]Wurste!$H:$I,2,FALSE)=0,"HF-Wurst Vegan"),
IFERROR(IF(VLOOKUP(O1166,[1]Wurste!$K:$L,2,FALSE)=0,"320er ohne Würste"),
IFERROR(IF(AND(OR(Abfalldokumentation!$A1166="BU3",Abfalldokumentation!$A1166="Verkauf"),Abfalldokumentation!$F1166="Schimmel",Abfalldokumentation!$G1166="keinen Abnehmer/kein Schälpersonal"),"Div. Zipfel, ES ohne Verwendung",VLOOKUP(Abfalldokumentation!$E1166,Produktgruppen!A:B,2,FALSE)),"-")))))))))))))))))))))))</f>
        <v>ABS</v>
      </c>
      <c r="E1166" s="81" t="str">
        <f>IFERROR(VLOOKUP(Abfalldokumentation!$O1166,Artikel!A:C,3,FALSE),Abfalldokumentation!$O1166)</f>
        <v>ABS BLU-FOU</v>
      </c>
      <c r="F1166" s="81" t="str">
        <f>VLOOKUP(T1166,'Liste Gründe'!A:D,2,FALSE)</f>
        <v>keinen Verwendungszweck</v>
      </c>
      <c r="G1166" s="80" t="str">
        <f>IF(ISBLANK(V1166),VLOOKUP(Abfalldokumentation!$P1166,'Liste Gründe'!A:D,3,FALSE),V1166)</f>
        <v>keinen Verwendungszweck</v>
      </c>
      <c r="H1166" s="81" t="str">
        <f>IF(ISBLANK(Abfalldokumentation!$W1166),"-",Abfalldokumentation!$W1166)</f>
        <v>-</v>
      </c>
      <c r="I1166" s="81">
        <f t="shared" si="127"/>
        <v>42</v>
      </c>
      <c r="J1166" s="81" t="str">
        <f t="shared" si="128"/>
        <v>Produkte</v>
      </c>
      <c r="K1166" s="81" t="str">
        <f t="shared" si="129"/>
        <v>BUs</v>
      </c>
      <c r="L1166" s="81" t="str">
        <f t="shared" si="130"/>
        <v>Symptome</v>
      </c>
      <c r="M1166" s="81">
        <f>IFERROR(VLOOKUP(Abfalldokumentation!$O1166,Kennzahlen!S:V,3,FALSE)*Abfalldokumentation!$B1166,"0")</f>
        <v>3.46</v>
      </c>
      <c r="N1166" s="81" t="str">
        <f>IF(ISBLANK(Q1166),VLOOKUP(Abfalldokumentation!$O1166,'Linien - BU'!R:S,2,FALSE),Q1166)</f>
        <v>BU4</v>
      </c>
      <c r="O1166" s="77">
        <f t="shared" si="131"/>
        <v>29500892</v>
      </c>
      <c r="P1166" s="77">
        <f t="shared" si="132"/>
        <v>61</v>
      </c>
      <c r="Q1166" s="39" t="s">
        <v>9</v>
      </c>
      <c r="R1166" s="40">
        <v>29500892</v>
      </c>
      <c r="S1166" s="40">
        <v>346</v>
      </c>
      <c r="T1166" s="40">
        <v>61</v>
      </c>
      <c r="U1166" s="41">
        <v>44488</v>
      </c>
      <c r="V1166" s="42"/>
      <c r="W1166" s="40"/>
      <c r="X1166" s="44" t="str">
        <f>IFERROR(VLOOKUP(Abfalldokumentation!$R1166,Artikel!A:C,3,FALSE),Abfalldokumentation!$R1166)</f>
        <v>ABS BLU-FOU</v>
      </c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</row>
    <row r="1167" spans="1:40" ht="30" hidden="1" customHeight="1" x14ac:dyDescent="0.25">
      <c r="A1167" s="73" t="str">
        <f>VLOOKUP(N1167,'Linien - BU'!A:B,2,FALSE)</f>
        <v>BU4</v>
      </c>
      <c r="B1167" s="74">
        <f t="shared" si="126"/>
        <v>5</v>
      </c>
      <c r="C1167" s="75">
        <f>Abfalldokumentation!$U1167</f>
        <v>44488</v>
      </c>
      <c r="D1167" s="69" t="str">
        <f>IFERROR(IF(VLOOKUP(O1167,'[1]Rohware 230'!$B:$C,2,FALSE)=0,"Rohware"),
IFERROR(IF(VLOOKUP(O1167,[1]Sammelnr.!$B:$C,2,FALSE)=0,"Sammelnr. ungeschält ABS"),
IFERROR(IF(VLOOKUP(O1167,[1]Sammelnr.!$E:$F,2,FALSE)=0,"Sammelnr. ungeschält VS"),
IFERROR(IF(VLOOKUP(O1167,[1]Sammelnr.!$H:$I,2,FALSE)=0,"Sammelnr. geschält"),
IFERROR(IF(VLOOKUP(O1167,[1]Offen!$B:$C,2,FALSE)=0,"Offen ungeschält ABS"),
IFERROR(IF(VLOOKUP(O1167,[1]Offen!$E:$F,2,FALSE)=0,"Offen ungeschält VOS"),
IFERROR(IF(VLOOKUP(O1167,[1]Offen!$H:$I,2,FALSE)=0,"Offen geschält RW"),
IFERROR(IF(VLOOKUP(O1167,[1]Offen!$K:$L,2,FALSE)=0,"Offen vegan"),
IFERROR(IF(VLOOKUP(O1167,[1]Offen!$N:$O,2,FALSE)=0,"Offen Zipfel"),
IFERROR(IF(VLOOKUP(O1167,[1]Offen!$Q:$R,2,FALSE)=0,"Offen Endstücke"),
IFERROR(IF(VLOOKUP(O1167,[1]Vakuumiert!$B:$C,2,FALSE)=0,"Vakuumierter VOS ungeschält"),
IFERROR(IF(VLOOKUP(O1167,[1]Vakuumiert!$E:$F,2,FALSE)=0,"Vakuumierter ABS ungeschält"),
IFERROR(IF(VLOOKUP(O1167,[1]Vakuumiert!$H:$I,2,FALSE)=0,"Vakuumierter VOS geschält"),
IFERROR(IF(VLOOKUP(O1167,[1]Vakuumiert!$K:$L,2,FALSE)=0,"Vakuumierter VOS vegan"),
IFERROR(IF(VLOOKUP(O1167,[1]Vakuumiert!$N:$O,2,FALSE)=0,"Vakuumierter VOS Zipfel"),
IFERROR(IF(VLOOKUP(O1167,[1]Vakuumiert!$Q:$R,2,FALSE)=0,"Vakuumiert geschält"),
IFERROR(IF(VLOOKUP(O1167,'[1]vakuumierte Fertigprodukte'!$B:$C,2,FALSE)=0,"Fertigprodukte"),
IFERROR(IF(VLOOKUP(O1167,'[1]vakuumierte Fertigprodukte'!$E:$FI,2,FALSE)=0,"Vakuumierte Zipfel"),
IFERROR(IF(VLOOKUP(O1167,[1]Wurste!$B:$C,2,FALSE)=0,"Räucherwürste"),
IFERROR(IF(VLOOKUP(O1167,[1]Wurste!$E:$F,2,FALSE)=0,"URW/URGW Wurst"),
IFERROR(IF(VLOOKUP(O1167,[1]Wurste!$H:$I,2,FALSE)=0,"HF-Wurst Vegan"),
IFERROR(IF(VLOOKUP(O1167,[1]Wurste!$K:$L,2,FALSE)=0,"320er ohne Würste"),
IFERROR(IF(AND(OR(Abfalldokumentation!$A1167="BU3",Abfalldokumentation!$A1167="Verkauf"),Abfalldokumentation!$F1167="Schimmel",Abfalldokumentation!$G1167="keinen Abnehmer/kein Schälpersonal"),"Div. Zipfel, ES ohne Verwendung",VLOOKUP(Abfalldokumentation!$E1167,Produktgruppen!A:B,2,FALSE)),"-")))))))))))))))))))))))</f>
        <v>ABS</v>
      </c>
      <c r="E1167" s="76" t="str">
        <f>IFERROR(VLOOKUP(Abfalldokumentation!$O1167,Artikel!A:C,3,FALSE),Abfalldokumentation!$O1167)</f>
        <v>ABS REBLOCH</v>
      </c>
      <c r="F1167" s="76" t="str">
        <f>VLOOKUP(T1167,'Liste Gründe'!A:D,2,FALSE)</f>
        <v>Schimmel</v>
      </c>
      <c r="G1167" s="75" t="str">
        <f>IF(ISBLANK(V1167),VLOOKUP(Abfalldokumentation!$P1167,'Liste Gründe'!A:D,3,FALSE),V1167)</f>
        <v>gesammelt für möglichen Einsatz</v>
      </c>
      <c r="H1167" s="76" t="str">
        <f>IF(ISBLANK(Abfalldokumentation!$W1167),"-",Abfalldokumentation!$W1167)</f>
        <v>-</v>
      </c>
      <c r="I1167" s="76">
        <f t="shared" si="127"/>
        <v>42</v>
      </c>
      <c r="J1167" s="76" t="str">
        <f t="shared" si="128"/>
        <v>Produkte</v>
      </c>
      <c r="K1167" s="76" t="str">
        <f t="shared" si="129"/>
        <v>BUs</v>
      </c>
      <c r="L1167" s="76" t="str">
        <f t="shared" si="130"/>
        <v>Symptome</v>
      </c>
      <c r="M1167" s="76">
        <f>IFERROR(VLOOKUP(Abfalldokumentation!$O1167,Kennzahlen!S:V,3,FALSE)*Abfalldokumentation!$B1167,"0")</f>
        <v>0.05</v>
      </c>
      <c r="N1167" s="76" t="str">
        <f>IF(ISBLANK(Q1167),VLOOKUP(Abfalldokumentation!$O1167,'Linien - BU'!R:S,2,FALSE),Q1167)</f>
        <v>BU4</v>
      </c>
      <c r="O1167" s="77">
        <f t="shared" si="131"/>
        <v>29500893</v>
      </c>
      <c r="P1167" s="77">
        <f t="shared" si="132"/>
        <v>12</v>
      </c>
      <c r="Q1167" s="45" t="s">
        <v>9</v>
      </c>
      <c r="R1167" s="46">
        <v>29500893</v>
      </c>
      <c r="S1167" s="46">
        <v>5</v>
      </c>
      <c r="T1167" s="46">
        <v>12</v>
      </c>
      <c r="U1167" s="47">
        <v>44488</v>
      </c>
      <c r="V1167" s="99" t="s">
        <v>23</v>
      </c>
      <c r="W1167" s="46"/>
      <c r="X1167" s="50" t="str">
        <f>IFERROR(VLOOKUP(Abfalldokumentation!$R1167,Artikel!A:C,3,FALSE),Abfalldokumentation!$R1167)</f>
        <v>ABS REBLOCH</v>
      </c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</row>
    <row r="1168" spans="1:40" ht="30" hidden="1" customHeight="1" x14ac:dyDescent="0.25">
      <c r="A1168" s="78" t="str">
        <f>VLOOKUP(N1168,'Linien - BU'!A:B,2,FALSE)</f>
        <v>BU4</v>
      </c>
      <c r="B1168" s="79">
        <f t="shared" si="126"/>
        <v>29</v>
      </c>
      <c r="C1168" s="80">
        <f>Abfalldokumentation!$U1168</f>
        <v>44488</v>
      </c>
      <c r="D1168" s="69" t="str">
        <f>IFERROR(IF(VLOOKUP(O1168,'[1]Rohware 230'!$B:$C,2,FALSE)=0,"Rohware"),
IFERROR(IF(VLOOKUP(O1168,[1]Sammelnr.!$B:$C,2,FALSE)=0,"Sammelnr. ungeschält ABS"),
IFERROR(IF(VLOOKUP(O1168,[1]Sammelnr.!$E:$F,2,FALSE)=0,"Sammelnr. ungeschält VS"),
IFERROR(IF(VLOOKUP(O1168,[1]Sammelnr.!$H:$I,2,FALSE)=0,"Sammelnr. geschält"),
IFERROR(IF(VLOOKUP(O1168,[1]Offen!$B:$C,2,FALSE)=0,"Offen ungeschält ABS"),
IFERROR(IF(VLOOKUP(O1168,[1]Offen!$E:$F,2,FALSE)=0,"Offen ungeschält VOS"),
IFERROR(IF(VLOOKUP(O1168,[1]Offen!$H:$I,2,FALSE)=0,"Offen geschält RW"),
IFERROR(IF(VLOOKUP(O1168,[1]Offen!$K:$L,2,FALSE)=0,"Offen vegan"),
IFERROR(IF(VLOOKUP(O1168,[1]Offen!$N:$O,2,FALSE)=0,"Offen Zipfel"),
IFERROR(IF(VLOOKUP(O1168,[1]Offen!$Q:$R,2,FALSE)=0,"Offen Endstücke"),
IFERROR(IF(VLOOKUP(O1168,[1]Vakuumiert!$B:$C,2,FALSE)=0,"Vakuumierter VOS ungeschält"),
IFERROR(IF(VLOOKUP(O1168,[1]Vakuumiert!$E:$F,2,FALSE)=0,"Vakuumierter ABS ungeschält"),
IFERROR(IF(VLOOKUP(O1168,[1]Vakuumiert!$H:$I,2,FALSE)=0,"Vakuumierter VOS geschält"),
IFERROR(IF(VLOOKUP(O1168,[1]Vakuumiert!$K:$L,2,FALSE)=0,"Vakuumierter VOS vegan"),
IFERROR(IF(VLOOKUP(O1168,[1]Vakuumiert!$N:$O,2,FALSE)=0,"Vakuumierter VOS Zipfel"),
IFERROR(IF(VLOOKUP(O1168,[1]Vakuumiert!$Q:$R,2,FALSE)=0,"Vakuumiert geschält"),
IFERROR(IF(VLOOKUP(O1168,'[1]vakuumierte Fertigprodukte'!$B:$C,2,FALSE)=0,"Fertigprodukte"),
IFERROR(IF(VLOOKUP(O1168,'[1]vakuumierte Fertigprodukte'!$E:$FI,2,FALSE)=0,"Vakuumierte Zipfel"),
IFERROR(IF(VLOOKUP(O1168,[1]Wurste!$B:$C,2,FALSE)=0,"Räucherwürste"),
IFERROR(IF(VLOOKUP(O1168,[1]Wurste!$E:$F,2,FALSE)=0,"URW/URGW Wurst"),
IFERROR(IF(VLOOKUP(O1168,[1]Wurste!$H:$I,2,FALSE)=0,"HF-Wurst Vegan"),
IFERROR(IF(VLOOKUP(O1168,[1]Wurste!$K:$L,2,FALSE)=0,"320er ohne Würste"),
IFERROR(IF(AND(OR(Abfalldokumentation!$A1168="BU3",Abfalldokumentation!$A1168="Verkauf"),Abfalldokumentation!$F1168="Schimmel",Abfalldokumentation!$G1168="keinen Abnehmer/kein Schälpersonal"),"Div. Zipfel, ES ohne Verwendung",VLOOKUP(Abfalldokumentation!$E1168,Produktgruppen!A:B,2,FALSE)),"-")))))))))))))))))))))))</f>
        <v>ABS</v>
      </c>
      <c r="E1168" s="81" t="str">
        <f>IFERROR(VLOOKUP(Abfalldokumentation!$O1168,Artikel!A:C,3,FALSE),Abfalldokumentation!$O1168)</f>
        <v>ABS REBLOCH</v>
      </c>
      <c r="F1168" s="81" t="str">
        <f>VLOOKUP(T1168,'Liste Gründe'!A:D,2,FALSE)</f>
        <v>keinen Verwendungszweck</v>
      </c>
      <c r="G1168" s="80" t="str">
        <f>IF(ISBLANK(V1168),VLOOKUP(Abfalldokumentation!$P1168,'Liste Gründe'!A:D,3,FALSE),V1168)</f>
        <v>keinen Verwendungszweck</v>
      </c>
      <c r="H1168" s="81" t="str">
        <f>IF(ISBLANK(Abfalldokumentation!$W1168),"-",Abfalldokumentation!$W1168)</f>
        <v>-</v>
      </c>
      <c r="I1168" s="81">
        <f t="shared" si="127"/>
        <v>42</v>
      </c>
      <c r="J1168" s="81" t="str">
        <f t="shared" si="128"/>
        <v>Produkte</v>
      </c>
      <c r="K1168" s="81" t="str">
        <f t="shared" si="129"/>
        <v>BUs</v>
      </c>
      <c r="L1168" s="81" t="str">
        <f t="shared" si="130"/>
        <v>Symptome</v>
      </c>
      <c r="M1168" s="81">
        <f>IFERROR(VLOOKUP(Abfalldokumentation!$O1168,Kennzahlen!S:V,3,FALSE)*Abfalldokumentation!$B1168,"0")</f>
        <v>0.28999999999999998</v>
      </c>
      <c r="N1168" s="81" t="str">
        <f>IF(ISBLANK(Q1168),VLOOKUP(Abfalldokumentation!$O1168,'Linien - BU'!R:S,2,FALSE),Q1168)</f>
        <v>BU4</v>
      </c>
      <c r="O1168" s="77">
        <f t="shared" si="131"/>
        <v>29500893</v>
      </c>
      <c r="P1168" s="77">
        <f t="shared" si="132"/>
        <v>61</v>
      </c>
      <c r="Q1168" s="39" t="s">
        <v>9</v>
      </c>
      <c r="R1168" s="40">
        <v>29500893</v>
      </c>
      <c r="S1168" s="40">
        <v>29</v>
      </c>
      <c r="T1168" s="40">
        <v>61</v>
      </c>
      <c r="U1168" s="41">
        <v>44488</v>
      </c>
      <c r="V1168" s="42"/>
      <c r="W1168" s="40"/>
      <c r="X1168" s="44" t="str">
        <f>IFERROR(VLOOKUP(Abfalldokumentation!$R1168,Artikel!A:C,3,FALSE),Abfalldokumentation!$R1168)</f>
        <v>ABS REBLOCH</v>
      </c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</row>
    <row r="1169" spans="1:40" ht="30" hidden="1" customHeight="1" x14ac:dyDescent="0.25">
      <c r="A1169" s="73" t="str">
        <f>VLOOKUP(N1169,'Linien - BU'!A:B,2,FALSE)</f>
        <v>BU4</v>
      </c>
      <c r="B1169" s="74">
        <f t="shared" si="126"/>
        <v>61</v>
      </c>
      <c r="C1169" s="75">
        <f>Abfalldokumentation!$U1169</f>
        <v>44488</v>
      </c>
      <c r="D1169" s="69" t="str">
        <f>IFERROR(IF(VLOOKUP(O1169,'[1]Rohware 230'!$B:$C,2,FALSE)=0,"Rohware"),
IFERROR(IF(VLOOKUP(O1169,[1]Sammelnr.!$B:$C,2,FALSE)=0,"Sammelnr. ungeschält ABS"),
IFERROR(IF(VLOOKUP(O1169,[1]Sammelnr.!$E:$F,2,FALSE)=0,"Sammelnr. ungeschält VS"),
IFERROR(IF(VLOOKUP(O1169,[1]Sammelnr.!$H:$I,2,FALSE)=0,"Sammelnr. geschält"),
IFERROR(IF(VLOOKUP(O1169,[1]Offen!$B:$C,2,FALSE)=0,"Offen ungeschält ABS"),
IFERROR(IF(VLOOKUP(O1169,[1]Offen!$E:$F,2,FALSE)=0,"Offen ungeschält VOS"),
IFERROR(IF(VLOOKUP(O1169,[1]Offen!$H:$I,2,FALSE)=0,"Offen geschält RW"),
IFERROR(IF(VLOOKUP(O1169,[1]Offen!$K:$L,2,FALSE)=0,"Offen vegan"),
IFERROR(IF(VLOOKUP(O1169,[1]Offen!$N:$O,2,FALSE)=0,"Offen Zipfel"),
IFERROR(IF(VLOOKUP(O1169,[1]Offen!$Q:$R,2,FALSE)=0,"Offen Endstücke"),
IFERROR(IF(VLOOKUP(O1169,[1]Vakuumiert!$B:$C,2,FALSE)=0,"Vakuumierter VOS ungeschält"),
IFERROR(IF(VLOOKUP(O1169,[1]Vakuumiert!$E:$F,2,FALSE)=0,"Vakuumierter ABS ungeschält"),
IFERROR(IF(VLOOKUP(O1169,[1]Vakuumiert!$H:$I,2,FALSE)=0,"Vakuumierter VOS geschält"),
IFERROR(IF(VLOOKUP(O1169,[1]Vakuumiert!$K:$L,2,FALSE)=0,"Vakuumierter VOS vegan"),
IFERROR(IF(VLOOKUP(O1169,[1]Vakuumiert!$N:$O,2,FALSE)=0,"Vakuumierter VOS Zipfel"),
IFERROR(IF(VLOOKUP(O1169,[1]Vakuumiert!$Q:$R,2,FALSE)=0,"Vakuumiert geschält"),
IFERROR(IF(VLOOKUP(O1169,'[1]vakuumierte Fertigprodukte'!$B:$C,2,FALSE)=0,"Fertigprodukte"),
IFERROR(IF(VLOOKUP(O1169,'[1]vakuumierte Fertigprodukte'!$E:$FI,2,FALSE)=0,"Vakuumierte Zipfel"),
IFERROR(IF(VLOOKUP(O1169,[1]Wurste!$B:$C,2,FALSE)=0,"Räucherwürste"),
IFERROR(IF(VLOOKUP(O1169,[1]Wurste!$E:$F,2,FALSE)=0,"URW/URGW Wurst"),
IFERROR(IF(VLOOKUP(O1169,[1]Wurste!$H:$I,2,FALSE)=0,"HF-Wurst Vegan"),
IFERROR(IF(VLOOKUP(O1169,[1]Wurste!$K:$L,2,FALSE)=0,"320er ohne Würste"),
IFERROR(IF(AND(OR(Abfalldokumentation!$A1169="BU3",Abfalldokumentation!$A1169="Verkauf"),Abfalldokumentation!$F1169="Schimmel",Abfalldokumentation!$G1169="keinen Abnehmer/kein Schälpersonal"),"Div. Zipfel, ES ohne Verwendung",VLOOKUP(Abfalldokumentation!$E1169,Produktgruppen!A:B,2,FALSE)),"-")))))))))))))))))))))))</f>
        <v>ABS</v>
      </c>
      <c r="E1169" s="76" t="str">
        <f>IFERROR(VLOOKUP(Abfalldokumentation!$O1169,Artikel!A:C,3,FALSE),Abfalldokumentation!$O1169)</f>
        <v>ABS BRIE</v>
      </c>
      <c r="F1169" s="76" t="str">
        <f>VLOOKUP(T1169,'Liste Gründe'!A:D,2,FALSE)</f>
        <v>Schimmel</v>
      </c>
      <c r="G1169" s="75" t="str">
        <f>IF(ISBLANK(V1169),VLOOKUP(Abfalldokumentation!$P1169,'Liste Gründe'!A:D,3,FALSE),V1169)</f>
        <v>gesammelt für möglichen Einsatz</v>
      </c>
      <c r="H1169" s="76" t="str">
        <f>IF(ISBLANK(Abfalldokumentation!$W1169),"-",Abfalldokumentation!$W1169)</f>
        <v>-</v>
      </c>
      <c r="I1169" s="76">
        <f t="shared" si="127"/>
        <v>42</v>
      </c>
      <c r="J1169" s="76" t="str">
        <f t="shared" si="128"/>
        <v>Produkte</v>
      </c>
      <c r="K1169" s="76" t="str">
        <f t="shared" si="129"/>
        <v>BUs</v>
      </c>
      <c r="L1169" s="76" t="str">
        <f t="shared" si="130"/>
        <v>Symptome</v>
      </c>
      <c r="M1169" s="76">
        <f>IFERROR(VLOOKUP(Abfalldokumentation!$O1169,Kennzahlen!S:V,3,FALSE)*Abfalldokumentation!$B1169,"0")</f>
        <v>0.61</v>
      </c>
      <c r="N1169" s="76" t="str">
        <f>IF(ISBLANK(Q1169),VLOOKUP(Abfalldokumentation!$O1169,'Linien - BU'!R:S,2,FALSE),Q1169)</f>
        <v>BU4</v>
      </c>
      <c r="O1169" s="77">
        <f t="shared" si="131"/>
        <v>29500895</v>
      </c>
      <c r="P1169" s="77">
        <f t="shared" si="132"/>
        <v>12</v>
      </c>
      <c r="Q1169" s="45" t="s">
        <v>9</v>
      </c>
      <c r="R1169" s="46">
        <v>29500895</v>
      </c>
      <c r="S1169" s="46">
        <v>61</v>
      </c>
      <c r="T1169" s="46">
        <v>12</v>
      </c>
      <c r="U1169" s="47">
        <v>44488</v>
      </c>
      <c r="V1169" s="99" t="s">
        <v>23</v>
      </c>
      <c r="W1169" s="46"/>
      <c r="X1169" s="50" t="str">
        <f>IFERROR(VLOOKUP(Abfalldokumentation!$R1169,Artikel!A:C,3,FALSE),Abfalldokumentation!$R1169)</f>
        <v>ABS BRIE</v>
      </c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</row>
    <row r="1170" spans="1:40" ht="30" hidden="1" customHeight="1" x14ac:dyDescent="0.25">
      <c r="A1170" s="78" t="str">
        <f>VLOOKUP(N1170,'Linien - BU'!A:B,2,FALSE)</f>
        <v>BU4</v>
      </c>
      <c r="B1170" s="79">
        <f t="shared" si="126"/>
        <v>22</v>
      </c>
      <c r="C1170" s="80">
        <f>Abfalldokumentation!$U1170</f>
        <v>44488</v>
      </c>
      <c r="D1170" s="69" t="str">
        <f>IFERROR(IF(VLOOKUP(O1170,'[1]Rohware 230'!$B:$C,2,FALSE)=0,"Rohware"),
IFERROR(IF(VLOOKUP(O1170,[1]Sammelnr.!$B:$C,2,FALSE)=0,"Sammelnr. ungeschält ABS"),
IFERROR(IF(VLOOKUP(O1170,[1]Sammelnr.!$E:$F,2,FALSE)=0,"Sammelnr. ungeschält VS"),
IFERROR(IF(VLOOKUP(O1170,[1]Sammelnr.!$H:$I,2,FALSE)=0,"Sammelnr. geschält"),
IFERROR(IF(VLOOKUP(O1170,[1]Offen!$B:$C,2,FALSE)=0,"Offen ungeschält ABS"),
IFERROR(IF(VLOOKUP(O1170,[1]Offen!$E:$F,2,FALSE)=0,"Offen ungeschält VOS"),
IFERROR(IF(VLOOKUP(O1170,[1]Offen!$H:$I,2,FALSE)=0,"Offen geschält RW"),
IFERROR(IF(VLOOKUP(O1170,[1]Offen!$K:$L,2,FALSE)=0,"Offen vegan"),
IFERROR(IF(VLOOKUP(O1170,[1]Offen!$N:$O,2,FALSE)=0,"Offen Zipfel"),
IFERROR(IF(VLOOKUP(O1170,[1]Offen!$Q:$R,2,FALSE)=0,"Offen Endstücke"),
IFERROR(IF(VLOOKUP(O1170,[1]Vakuumiert!$B:$C,2,FALSE)=0,"Vakuumierter VOS ungeschält"),
IFERROR(IF(VLOOKUP(O1170,[1]Vakuumiert!$E:$F,2,FALSE)=0,"Vakuumierter ABS ungeschält"),
IFERROR(IF(VLOOKUP(O1170,[1]Vakuumiert!$H:$I,2,FALSE)=0,"Vakuumierter VOS geschält"),
IFERROR(IF(VLOOKUP(O1170,[1]Vakuumiert!$K:$L,2,FALSE)=0,"Vakuumierter VOS vegan"),
IFERROR(IF(VLOOKUP(O1170,[1]Vakuumiert!$N:$O,2,FALSE)=0,"Vakuumierter VOS Zipfel"),
IFERROR(IF(VLOOKUP(O1170,[1]Vakuumiert!$Q:$R,2,FALSE)=0,"Vakuumiert geschält"),
IFERROR(IF(VLOOKUP(O1170,'[1]vakuumierte Fertigprodukte'!$B:$C,2,FALSE)=0,"Fertigprodukte"),
IFERROR(IF(VLOOKUP(O1170,'[1]vakuumierte Fertigprodukte'!$E:$FI,2,FALSE)=0,"Vakuumierte Zipfel"),
IFERROR(IF(VLOOKUP(O1170,[1]Wurste!$B:$C,2,FALSE)=0,"Räucherwürste"),
IFERROR(IF(VLOOKUP(O1170,[1]Wurste!$E:$F,2,FALSE)=0,"URW/URGW Wurst"),
IFERROR(IF(VLOOKUP(O1170,[1]Wurste!$H:$I,2,FALSE)=0,"HF-Wurst Vegan"),
IFERROR(IF(VLOOKUP(O1170,[1]Wurste!$K:$L,2,FALSE)=0,"320er ohne Würste"),
IFERROR(IF(AND(OR(Abfalldokumentation!$A1170="BU3",Abfalldokumentation!$A1170="Verkauf"),Abfalldokumentation!$F1170="Schimmel",Abfalldokumentation!$G1170="keinen Abnehmer/kein Schälpersonal"),"Div. Zipfel, ES ohne Verwendung",VLOOKUP(Abfalldokumentation!$E1170,Produktgruppen!A:B,2,FALSE)),"-")))))))))))))))))))))))</f>
        <v>ABS</v>
      </c>
      <c r="E1170" s="81" t="str">
        <f>IFERROR(VLOOKUP(Abfalldokumentation!$O1170,Artikel!A:C,3,FALSE),Abfalldokumentation!$O1170)</f>
        <v>ABS BRIE</v>
      </c>
      <c r="F1170" s="81" t="str">
        <f>VLOOKUP(T1170,'Liste Gründe'!A:D,2,FALSE)</f>
        <v>keinen Verwendungszweck</v>
      </c>
      <c r="G1170" s="80" t="str">
        <f>IF(ISBLANK(V1170),VLOOKUP(Abfalldokumentation!$P1170,'Liste Gründe'!A:D,3,FALSE),V1170)</f>
        <v>keinen Verwendungszweck</v>
      </c>
      <c r="H1170" s="81" t="str">
        <f>IF(ISBLANK(Abfalldokumentation!$W1170),"-",Abfalldokumentation!$W1170)</f>
        <v>-</v>
      </c>
      <c r="I1170" s="81">
        <f t="shared" si="127"/>
        <v>42</v>
      </c>
      <c r="J1170" s="81" t="str">
        <f t="shared" si="128"/>
        <v>Produkte</v>
      </c>
      <c r="K1170" s="81" t="str">
        <f t="shared" si="129"/>
        <v>BUs</v>
      </c>
      <c r="L1170" s="81" t="str">
        <f t="shared" si="130"/>
        <v>Symptome</v>
      </c>
      <c r="M1170" s="81">
        <f>IFERROR(VLOOKUP(Abfalldokumentation!$O1170,Kennzahlen!S:V,3,FALSE)*Abfalldokumentation!$B1170,"0")</f>
        <v>0.22</v>
      </c>
      <c r="N1170" s="81" t="str">
        <f>IF(ISBLANK(Q1170),VLOOKUP(Abfalldokumentation!$O1170,'Linien - BU'!R:S,2,FALSE),Q1170)</f>
        <v>BU4</v>
      </c>
      <c r="O1170" s="77">
        <f t="shared" si="131"/>
        <v>29500895</v>
      </c>
      <c r="P1170" s="77">
        <f t="shared" si="132"/>
        <v>61</v>
      </c>
      <c r="Q1170" s="39" t="s">
        <v>9</v>
      </c>
      <c r="R1170" s="40">
        <v>29500895</v>
      </c>
      <c r="S1170" s="40">
        <v>22</v>
      </c>
      <c r="T1170" s="40">
        <v>61</v>
      </c>
      <c r="U1170" s="41">
        <v>44488</v>
      </c>
      <c r="V1170" s="42"/>
      <c r="W1170" s="40"/>
      <c r="X1170" s="44" t="str">
        <f>IFERROR(VLOOKUP(Abfalldokumentation!$R1170,Artikel!A:C,3,FALSE),Abfalldokumentation!$R1170)</f>
        <v>ABS BRIE</v>
      </c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</row>
    <row r="1171" spans="1:40" ht="30" hidden="1" customHeight="1" x14ac:dyDescent="0.25">
      <c r="A1171" s="73" t="str">
        <f>VLOOKUP(N1171,'Linien - BU'!A:B,2,FALSE)</f>
        <v>BU4</v>
      </c>
      <c r="B1171" s="74">
        <f t="shared" si="126"/>
        <v>38</v>
      </c>
      <c r="C1171" s="75">
        <f>Abfalldokumentation!$U1171</f>
        <v>44488</v>
      </c>
      <c r="D1171" s="69" t="str">
        <f>IFERROR(IF(VLOOKUP(O1171,'[1]Rohware 230'!$B:$C,2,FALSE)=0,"Rohware"),
IFERROR(IF(VLOOKUP(O1171,[1]Sammelnr.!$B:$C,2,FALSE)=0,"Sammelnr. ungeschält ABS"),
IFERROR(IF(VLOOKUP(O1171,[1]Sammelnr.!$E:$F,2,FALSE)=0,"Sammelnr. ungeschält VS"),
IFERROR(IF(VLOOKUP(O1171,[1]Sammelnr.!$H:$I,2,FALSE)=0,"Sammelnr. geschält"),
IFERROR(IF(VLOOKUP(O1171,[1]Offen!$B:$C,2,FALSE)=0,"Offen ungeschält ABS"),
IFERROR(IF(VLOOKUP(O1171,[1]Offen!$E:$F,2,FALSE)=0,"Offen ungeschält VOS"),
IFERROR(IF(VLOOKUP(O1171,[1]Offen!$H:$I,2,FALSE)=0,"Offen geschält RW"),
IFERROR(IF(VLOOKUP(O1171,[1]Offen!$K:$L,2,FALSE)=0,"Offen vegan"),
IFERROR(IF(VLOOKUP(O1171,[1]Offen!$N:$O,2,FALSE)=0,"Offen Zipfel"),
IFERROR(IF(VLOOKUP(O1171,[1]Offen!$Q:$R,2,FALSE)=0,"Offen Endstücke"),
IFERROR(IF(VLOOKUP(O1171,[1]Vakuumiert!$B:$C,2,FALSE)=0,"Vakuumierter VOS ungeschält"),
IFERROR(IF(VLOOKUP(O1171,[1]Vakuumiert!$E:$F,2,FALSE)=0,"Vakuumierter ABS ungeschält"),
IFERROR(IF(VLOOKUP(O1171,[1]Vakuumiert!$H:$I,2,FALSE)=0,"Vakuumierter VOS geschält"),
IFERROR(IF(VLOOKUP(O1171,[1]Vakuumiert!$K:$L,2,FALSE)=0,"Vakuumierter VOS vegan"),
IFERROR(IF(VLOOKUP(O1171,[1]Vakuumiert!$N:$O,2,FALSE)=0,"Vakuumierter VOS Zipfel"),
IFERROR(IF(VLOOKUP(O1171,[1]Vakuumiert!$Q:$R,2,FALSE)=0,"Vakuumiert geschält"),
IFERROR(IF(VLOOKUP(O1171,'[1]vakuumierte Fertigprodukte'!$B:$C,2,FALSE)=0,"Fertigprodukte"),
IFERROR(IF(VLOOKUP(O1171,'[1]vakuumierte Fertigprodukte'!$E:$FI,2,FALSE)=0,"Vakuumierte Zipfel"),
IFERROR(IF(VLOOKUP(O1171,[1]Wurste!$B:$C,2,FALSE)=0,"Räucherwürste"),
IFERROR(IF(VLOOKUP(O1171,[1]Wurste!$E:$F,2,FALSE)=0,"URW/URGW Wurst"),
IFERROR(IF(VLOOKUP(O1171,[1]Wurste!$H:$I,2,FALSE)=0,"HF-Wurst Vegan"),
IFERROR(IF(VLOOKUP(O1171,[1]Wurste!$K:$L,2,FALSE)=0,"320er ohne Würste"),
IFERROR(IF(AND(OR(Abfalldokumentation!$A1171="BU3",Abfalldokumentation!$A1171="Verkauf"),Abfalldokumentation!$F1171="Schimmel",Abfalldokumentation!$G1171="keinen Abnehmer/kein Schälpersonal"),"Div. Zipfel, ES ohne Verwendung",VLOOKUP(Abfalldokumentation!$E1171,Produktgruppen!A:B,2,FALSE)),"-")))))))))))))))))))))))</f>
        <v>ABS</v>
      </c>
      <c r="E1171" s="76" t="str">
        <f>IFERROR(VLOOKUP(Abfalldokumentation!$O1171,Artikel!A:C,3,FALSE),Abfalldokumentation!$O1171)</f>
        <v>ABS ROVIN</v>
      </c>
      <c r="F1171" s="76" t="str">
        <f>VLOOKUP(T1171,'Liste Gründe'!A:D,2,FALSE)</f>
        <v>Schimmel</v>
      </c>
      <c r="G1171" s="75" t="str">
        <f>IF(ISBLANK(V1171),VLOOKUP(Abfalldokumentation!$P1171,'Liste Gründe'!A:D,3,FALSE),V1171)</f>
        <v>gesammelt für möglichen Einsatz</v>
      </c>
      <c r="H1171" s="76" t="str">
        <f>IF(ISBLANK(Abfalldokumentation!$W1171),"-",Abfalldokumentation!$W1171)</f>
        <v>-</v>
      </c>
      <c r="I1171" s="76">
        <f t="shared" si="127"/>
        <v>42</v>
      </c>
      <c r="J1171" s="76" t="str">
        <f t="shared" si="128"/>
        <v>Produkte</v>
      </c>
      <c r="K1171" s="76" t="str">
        <f t="shared" si="129"/>
        <v>BUs</v>
      </c>
      <c r="L1171" s="76" t="str">
        <f t="shared" si="130"/>
        <v>Symptome</v>
      </c>
      <c r="M1171" s="76">
        <f>IFERROR(VLOOKUP(Abfalldokumentation!$O1171,Kennzahlen!S:V,3,FALSE)*Abfalldokumentation!$B1171,"0")</f>
        <v>0.38</v>
      </c>
      <c r="N1171" s="76" t="str">
        <f>IF(ISBLANK(Q1171),VLOOKUP(Abfalldokumentation!$O1171,'Linien - BU'!R:S,2,FALSE),Q1171)</f>
        <v>BU4</v>
      </c>
      <c r="O1171" s="77">
        <f t="shared" si="131"/>
        <v>29500900</v>
      </c>
      <c r="P1171" s="77">
        <f t="shared" si="132"/>
        <v>12</v>
      </c>
      <c r="Q1171" s="45" t="s">
        <v>9</v>
      </c>
      <c r="R1171" s="46">
        <v>29500900</v>
      </c>
      <c r="S1171" s="46">
        <v>38</v>
      </c>
      <c r="T1171" s="46">
        <v>12</v>
      </c>
      <c r="U1171" s="47">
        <v>44488</v>
      </c>
      <c r="V1171" s="99" t="s">
        <v>23</v>
      </c>
      <c r="W1171" s="46"/>
      <c r="X1171" s="50" t="str">
        <f>IFERROR(VLOOKUP(Abfalldokumentation!$R1171,Artikel!A:C,3,FALSE),Abfalldokumentation!$R1171)</f>
        <v>ABS ROVIN</v>
      </c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</row>
    <row r="1172" spans="1:40" ht="30" hidden="1" customHeight="1" x14ac:dyDescent="0.25">
      <c r="A1172" s="78" t="str">
        <f>VLOOKUP(N1172,'Linien - BU'!A:B,2,FALSE)</f>
        <v>BU4</v>
      </c>
      <c r="B1172" s="79">
        <f t="shared" si="126"/>
        <v>3</v>
      </c>
      <c r="C1172" s="80">
        <f>Abfalldokumentation!$U1172</f>
        <v>44488</v>
      </c>
      <c r="D1172" s="69" t="str">
        <f>IFERROR(IF(VLOOKUP(O1172,'[1]Rohware 230'!$B:$C,2,FALSE)=0,"Rohware"),
IFERROR(IF(VLOOKUP(O1172,[1]Sammelnr.!$B:$C,2,FALSE)=0,"Sammelnr. ungeschält ABS"),
IFERROR(IF(VLOOKUP(O1172,[1]Sammelnr.!$E:$F,2,FALSE)=0,"Sammelnr. ungeschält VS"),
IFERROR(IF(VLOOKUP(O1172,[1]Sammelnr.!$H:$I,2,FALSE)=0,"Sammelnr. geschält"),
IFERROR(IF(VLOOKUP(O1172,[1]Offen!$B:$C,2,FALSE)=0,"Offen ungeschält ABS"),
IFERROR(IF(VLOOKUP(O1172,[1]Offen!$E:$F,2,FALSE)=0,"Offen ungeschält VOS"),
IFERROR(IF(VLOOKUP(O1172,[1]Offen!$H:$I,2,FALSE)=0,"Offen geschält RW"),
IFERROR(IF(VLOOKUP(O1172,[1]Offen!$K:$L,2,FALSE)=0,"Offen vegan"),
IFERROR(IF(VLOOKUP(O1172,[1]Offen!$N:$O,2,FALSE)=0,"Offen Zipfel"),
IFERROR(IF(VLOOKUP(O1172,[1]Offen!$Q:$R,2,FALSE)=0,"Offen Endstücke"),
IFERROR(IF(VLOOKUP(O1172,[1]Vakuumiert!$B:$C,2,FALSE)=0,"Vakuumierter VOS ungeschält"),
IFERROR(IF(VLOOKUP(O1172,[1]Vakuumiert!$E:$F,2,FALSE)=0,"Vakuumierter ABS ungeschält"),
IFERROR(IF(VLOOKUP(O1172,[1]Vakuumiert!$H:$I,2,FALSE)=0,"Vakuumierter VOS geschält"),
IFERROR(IF(VLOOKUP(O1172,[1]Vakuumiert!$K:$L,2,FALSE)=0,"Vakuumierter VOS vegan"),
IFERROR(IF(VLOOKUP(O1172,[1]Vakuumiert!$N:$O,2,FALSE)=0,"Vakuumierter VOS Zipfel"),
IFERROR(IF(VLOOKUP(O1172,[1]Vakuumiert!$Q:$R,2,FALSE)=0,"Vakuumiert geschält"),
IFERROR(IF(VLOOKUP(O1172,'[1]vakuumierte Fertigprodukte'!$B:$C,2,FALSE)=0,"Fertigprodukte"),
IFERROR(IF(VLOOKUP(O1172,'[1]vakuumierte Fertigprodukte'!$E:$FI,2,FALSE)=0,"Vakuumierte Zipfel"),
IFERROR(IF(VLOOKUP(O1172,[1]Wurste!$B:$C,2,FALSE)=0,"Räucherwürste"),
IFERROR(IF(VLOOKUP(O1172,[1]Wurste!$E:$F,2,FALSE)=0,"URW/URGW Wurst"),
IFERROR(IF(VLOOKUP(O1172,[1]Wurste!$H:$I,2,FALSE)=0,"HF-Wurst Vegan"),
IFERROR(IF(VLOOKUP(O1172,[1]Wurste!$K:$L,2,FALSE)=0,"320er ohne Würste"),
IFERROR(IF(AND(OR(Abfalldokumentation!$A1172="BU3",Abfalldokumentation!$A1172="Verkauf"),Abfalldokumentation!$F1172="Schimmel",Abfalldokumentation!$G1172="keinen Abnehmer/kein Schälpersonal"),"Div. Zipfel, ES ohne Verwendung",VLOOKUP(Abfalldokumentation!$E1172,Produktgruppen!A:B,2,FALSE)),"-")))))))))))))))))))))))</f>
        <v>ABS</v>
      </c>
      <c r="E1172" s="81" t="str">
        <f>IFERROR(VLOOKUP(Abfalldokumentation!$O1172,Artikel!A:C,3,FALSE),Abfalldokumentation!$O1172)</f>
        <v>ABS ROVIN</v>
      </c>
      <c r="F1172" s="81" t="str">
        <f>VLOOKUP(T1172,'Liste Gründe'!A:D,2,FALSE)</f>
        <v>keinen Verwendungszweck</v>
      </c>
      <c r="G1172" s="80" t="str">
        <f>IF(ISBLANK(V1172),VLOOKUP(Abfalldokumentation!$P1172,'Liste Gründe'!A:D,3,FALSE),V1172)</f>
        <v>keinen Verwendungszweck</v>
      </c>
      <c r="H1172" s="81" t="str">
        <f>IF(ISBLANK(Abfalldokumentation!$W1172),"-",Abfalldokumentation!$W1172)</f>
        <v>-</v>
      </c>
      <c r="I1172" s="81">
        <f t="shared" si="127"/>
        <v>42</v>
      </c>
      <c r="J1172" s="81" t="str">
        <f t="shared" si="128"/>
        <v>Produkte</v>
      </c>
      <c r="K1172" s="81" t="str">
        <f t="shared" si="129"/>
        <v>BUs</v>
      </c>
      <c r="L1172" s="81" t="str">
        <f t="shared" si="130"/>
        <v>Symptome</v>
      </c>
      <c r="M1172" s="81">
        <f>IFERROR(VLOOKUP(Abfalldokumentation!$O1172,Kennzahlen!S:V,3,FALSE)*Abfalldokumentation!$B1172,"0")</f>
        <v>0.03</v>
      </c>
      <c r="N1172" s="81" t="str">
        <f>IF(ISBLANK(Q1172),VLOOKUP(Abfalldokumentation!$O1172,'Linien - BU'!R:S,2,FALSE),Q1172)</f>
        <v>BU4</v>
      </c>
      <c r="O1172" s="77">
        <f t="shared" si="131"/>
        <v>29500900</v>
      </c>
      <c r="P1172" s="77">
        <f t="shared" si="132"/>
        <v>61</v>
      </c>
      <c r="Q1172" s="39" t="s">
        <v>9</v>
      </c>
      <c r="R1172" s="40">
        <v>29500900</v>
      </c>
      <c r="S1172" s="40">
        <v>3</v>
      </c>
      <c r="T1172" s="40">
        <v>61</v>
      </c>
      <c r="U1172" s="41">
        <v>44488</v>
      </c>
      <c r="V1172" s="42"/>
      <c r="W1172" s="40"/>
      <c r="X1172" s="44" t="str">
        <f>IFERROR(VLOOKUP(Abfalldokumentation!$R1172,Artikel!A:C,3,FALSE),Abfalldokumentation!$R1172)</f>
        <v>ABS ROVIN</v>
      </c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</row>
    <row r="1173" spans="1:40" ht="30" hidden="1" customHeight="1" x14ac:dyDescent="0.25">
      <c r="A1173" s="73" t="str">
        <f>VLOOKUP(N1173,'Linien - BU'!A:B,2,FALSE)</f>
        <v>BU4</v>
      </c>
      <c r="B1173" s="74">
        <f t="shared" si="126"/>
        <v>447</v>
      </c>
      <c r="C1173" s="75">
        <f>Abfalldokumentation!$U1173</f>
        <v>44488</v>
      </c>
      <c r="D1173" s="69" t="str">
        <f>IFERROR(IF(VLOOKUP(O1173,'[1]Rohware 230'!$B:$C,2,FALSE)=0,"Rohware"),
IFERROR(IF(VLOOKUP(O1173,[1]Sammelnr.!$B:$C,2,FALSE)=0,"Sammelnr. ungeschält ABS"),
IFERROR(IF(VLOOKUP(O1173,[1]Sammelnr.!$E:$F,2,FALSE)=0,"Sammelnr. ungeschält VS"),
IFERROR(IF(VLOOKUP(O1173,[1]Sammelnr.!$H:$I,2,FALSE)=0,"Sammelnr. geschält"),
IFERROR(IF(VLOOKUP(O1173,[1]Offen!$B:$C,2,FALSE)=0,"Offen ungeschält ABS"),
IFERROR(IF(VLOOKUP(O1173,[1]Offen!$E:$F,2,FALSE)=0,"Offen ungeschält VOS"),
IFERROR(IF(VLOOKUP(O1173,[1]Offen!$H:$I,2,FALSE)=0,"Offen geschält RW"),
IFERROR(IF(VLOOKUP(O1173,[1]Offen!$K:$L,2,FALSE)=0,"Offen vegan"),
IFERROR(IF(VLOOKUP(O1173,[1]Offen!$N:$O,2,FALSE)=0,"Offen Zipfel"),
IFERROR(IF(VLOOKUP(O1173,[1]Offen!$Q:$R,2,FALSE)=0,"Offen Endstücke"),
IFERROR(IF(VLOOKUP(O1173,[1]Vakuumiert!$B:$C,2,FALSE)=0,"Vakuumierter VOS ungeschält"),
IFERROR(IF(VLOOKUP(O1173,[1]Vakuumiert!$E:$F,2,FALSE)=0,"Vakuumierter ABS ungeschält"),
IFERROR(IF(VLOOKUP(O1173,[1]Vakuumiert!$H:$I,2,FALSE)=0,"Vakuumierter VOS geschält"),
IFERROR(IF(VLOOKUP(O1173,[1]Vakuumiert!$K:$L,2,FALSE)=0,"Vakuumierter VOS vegan"),
IFERROR(IF(VLOOKUP(O1173,[1]Vakuumiert!$N:$O,2,FALSE)=0,"Vakuumierter VOS Zipfel"),
IFERROR(IF(VLOOKUP(O1173,[1]Vakuumiert!$Q:$R,2,FALSE)=0,"Vakuumiert geschält"),
IFERROR(IF(VLOOKUP(O1173,'[1]vakuumierte Fertigprodukte'!$B:$C,2,FALSE)=0,"Fertigprodukte"),
IFERROR(IF(VLOOKUP(O1173,'[1]vakuumierte Fertigprodukte'!$E:$FI,2,FALSE)=0,"Vakuumierte Zipfel"),
IFERROR(IF(VLOOKUP(O1173,[1]Wurste!$B:$C,2,FALSE)=0,"Räucherwürste"),
IFERROR(IF(VLOOKUP(O1173,[1]Wurste!$E:$F,2,FALSE)=0,"URW/URGW Wurst"),
IFERROR(IF(VLOOKUP(O1173,[1]Wurste!$H:$I,2,FALSE)=0,"HF-Wurst Vegan"),
IFERROR(IF(VLOOKUP(O1173,[1]Wurste!$K:$L,2,FALSE)=0,"320er ohne Würste"),
IFERROR(IF(AND(OR(Abfalldokumentation!$A1173="BU3",Abfalldokumentation!$A1173="Verkauf"),Abfalldokumentation!$F1173="Schimmel",Abfalldokumentation!$G1173="keinen Abnehmer/kein Schälpersonal"),"Div. Zipfel, ES ohne Verwendung",VLOOKUP(Abfalldokumentation!$E1173,Produktgruppen!A:B,2,FALSE)),"-")))))))))))))))))))))))</f>
        <v>ABS</v>
      </c>
      <c r="E1173" s="76" t="str">
        <f>IFERROR(VLOOKUP(Abfalldokumentation!$O1173,Artikel!A:C,3,FALSE),Abfalldokumentation!$O1173)</f>
        <v>ABS TI-AD</v>
      </c>
      <c r="F1173" s="76" t="str">
        <f>VLOOKUP(T1173,'Liste Gründe'!A:D,2,FALSE)</f>
        <v>keinen Verwendungszweck</v>
      </c>
      <c r="G1173" s="75" t="str">
        <f>IF(ISBLANK(V1173),VLOOKUP(Abfalldokumentation!$P1173,'Liste Gründe'!A:D,3,FALSE),V1173)</f>
        <v>keinen Verwendungszweck</v>
      </c>
      <c r="H1173" s="76" t="str">
        <f>IF(ISBLANK(Abfalldokumentation!$W1173),"-",Abfalldokumentation!$W1173)</f>
        <v>-</v>
      </c>
      <c r="I1173" s="76">
        <f t="shared" si="127"/>
        <v>42</v>
      </c>
      <c r="J1173" s="76" t="str">
        <f t="shared" si="128"/>
        <v>Produkte</v>
      </c>
      <c r="K1173" s="76" t="str">
        <f t="shared" si="129"/>
        <v>BUs</v>
      </c>
      <c r="L1173" s="76" t="str">
        <f t="shared" si="130"/>
        <v>Symptome</v>
      </c>
      <c r="M1173" s="76">
        <f>IFERROR(VLOOKUP(Abfalldokumentation!$O1173,Kennzahlen!S:V,3,FALSE)*Abfalldokumentation!$B1173,"0")</f>
        <v>4.47</v>
      </c>
      <c r="N1173" s="76" t="str">
        <f>IF(ISBLANK(Q1173),VLOOKUP(Abfalldokumentation!$O1173,'Linien - BU'!R:S,2,FALSE),Q1173)</f>
        <v>BU4</v>
      </c>
      <c r="O1173" s="77">
        <f t="shared" si="131"/>
        <v>29500904</v>
      </c>
      <c r="P1173" s="77">
        <f t="shared" si="132"/>
        <v>61</v>
      </c>
      <c r="Q1173" s="45" t="s">
        <v>9</v>
      </c>
      <c r="R1173" s="46">
        <v>29500904</v>
      </c>
      <c r="S1173" s="46">
        <v>447</v>
      </c>
      <c r="T1173" s="46">
        <v>61</v>
      </c>
      <c r="U1173" s="47">
        <v>44488</v>
      </c>
      <c r="V1173" s="48"/>
      <c r="W1173" s="46"/>
      <c r="X1173" s="50" t="str">
        <f>IFERROR(VLOOKUP(Abfalldokumentation!$R1173,Artikel!A:C,3,FALSE),Abfalldokumentation!$R1173)</f>
        <v>ABS TI-AD</v>
      </c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</row>
    <row r="1174" spans="1:40" ht="30" hidden="1" customHeight="1" x14ac:dyDescent="0.25">
      <c r="A1174" s="78" t="str">
        <f>VLOOKUP(N1174,'Linien - BU'!A:B,2,FALSE)</f>
        <v>BU4</v>
      </c>
      <c r="B1174" s="79">
        <f t="shared" si="126"/>
        <v>52</v>
      </c>
      <c r="C1174" s="80">
        <f>Abfalldokumentation!$U1174</f>
        <v>44488</v>
      </c>
      <c r="D1174" s="69" t="str">
        <f>IFERROR(IF(VLOOKUP(O1174,'[1]Rohware 230'!$B:$C,2,FALSE)=0,"Rohware"),
IFERROR(IF(VLOOKUP(O1174,[1]Sammelnr.!$B:$C,2,FALSE)=0,"Sammelnr. ungeschält ABS"),
IFERROR(IF(VLOOKUP(O1174,[1]Sammelnr.!$E:$F,2,FALSE)=0,"Sammelnr. ungeschält VS"),
IFERROR(IF(VLOOKUP(O1174,[1]Sammelnr.!$H:$I,2,FALSE)=0,"Sammelnr. geschält"),
IFERROR(IF(VLOOKUP(O1174,[1]Offen!$B:$C,2,FALSE)=0,"Offen ungeschält ABS"),
IFERROR(IF(VLOOKUP(O1174,[1]Offen!$E:$F,2,FALSE)=0,"Offen ungeschält VOS"),
IFERROR(IF(VLOOKUP(O1174,[1]Offen!$H:$I,2,FALSE)=0,"Offen geschält RW"),
IFERROR(IF(VLOOKUP(O1174,[1]Offen!$K:$L,2,FALSE)=0,"Offen vegan"),
IFERROR(IF(VLOOKUP(O1174,[1]Offen!$N:$O,2,FALSE)=0,"Offen Zipfel"),
IFERROR(IF(VLOOKUP(O1174,[1]Offen!$Q:$R,2,FALSE)=0,"Offen Endstücke"),
IFERROR(IF(VLOOKUP(O1174,[1]Vakuumiert!$B:$C,2,FALSE)=0,"Vakuumierter VOS ungeschält"),
IFERROR(IF(VLOOKUP(O1174,[1]Vakuumiert!$E:$F,2,FALSE)=0,"Vakuumierter ABS ungeschält"),
IFERROR(IF(VLOOKUP(O1174,[1]Vakuumiert!$H:$I,2,FALSE)=0,"Vakuumierter VOS geschält"),
IFERROR(IF(VLOOKUP(O1174,[1]Vakuumiert!$K:$L,2,FALSE)=0,"Vakuumierter VOS vegan"),
IFERROR(IF(VLOOKUP(O1174,[1]Vakuumiert!$N:$O,2,FALSE)=0,"Vakuumierter VOS Zipfel"),
IFERROR(IF(VLOOKUP(O1174,[1]Vakuumiert!$Q:$R,2,FALSE)=0,"Vakuumiert geschält"),
IFERROR(IF(VLOOKUP(O1174,'[1]vakuumierte Fertigprodukte'!$B:$C,2,FALSE)=0,"Fertigprodukte"),
IFERROR(IF(VLOOKUP(O1174,'[1]vakuumierte Fertigprodukte'!$E:$FI,2,FALSE)=0,"Vakuumierte Zipfel"),
IFERROR(IF(VLOOKUP(O1174,[1]Wurste!$B:$C,2,FALSE)=0,"Räucherwürste"),
IFERROR(IF(VLOOKUP(O1174,[1]Wurste!$E:$F,2,FALSE)=0,"URW/URGW Wurst"),
IFERROR(IF(VLOOKUP(O1174,[1]Wurste!$H:$I,2,FALSE)=0,"HF-Wurst Vegan"),
IFERROR(IF(VLOOKUP(O1174,[1]Wurste!$K:$L,2,FALSE)=0,"320er ohne Würste"),
IFERROR(IF(AND(OR(Abfalldokumentation!$A1174="BU3",Abfalldokumentation!$A1174="Verkauf"),Abfalldokumentation!$F1174="Schimmel",Abfalldokumentation!$G1174="keinen Abnehmer/kein Schälpersonal"),"Div. Zipfel, ES ohne Verwendung",VLOOKUP(Abfalldokumentation!$E1174,Produktgruppen!A:B,2,FALSE)),"-")))))))))))))))))))))))</f>
        <v>ABS</v>
      </c>
      <c r="E1174" s="81" t="str">
        <f>IFERROR(VLOOKUP(Abfalldokumentation!$O1174,Artikel!A:C,3,FALSE),Abfalldokumentation!$O1174)</f>
        <v>ABS SCH-PAUL</v>
      </c>
      <c r="F1174" s="81" t="str">
        <f>VLOOKUP(T1174,'Liste Gründe'!A:D,2,FALSE)</f>
        <v>Schimmel</v>
      </c>
      <c r="G1174" s="80" t="str">
        <f>IF(ISBLANK(V1174),VLOOKUP(Abfalldokumentation!$P1174,'Liste Gründe'!A:D,3,FALSE),V1174)</f>
        <v>gesammelt für möglichen Einsatz</v>
      </c>
      <c r="H1174" s="81" t="str">
        <f>IF(ISBLANK(Abfalldokumentation!$W1174),"-",Abfalldokumentation!$W1174)</f>
        <v>-</v>
      </c>
      <c r="I1174" s="81">
        <f t="shared" si="127"/>
        <v>42</v>
      </c>
      <c r="J1174" s="81" t="str">
        <f t="shared" si="128"/>
        <v>Produkte</v>
      </c>
      <c r="K1174" s="81" t="str">
        <f t="shared" si="129"/>
        <v>BUs</v>
      </c>
      <c r="L1174" s="81" t="str">
        <f t="shared" si="130"/>
        <v>Symptome</v>
      </c>
      <c r="M1174" s="81">
        <f>IFERROR(VLOOKUP(Abfalldokumentation!$O1174,Kennzahlen!S:V,3,FALSE)*Abfalldokumentation!$B1174,"0")</f>
        <v>0.52</v>
      </c>
      <c r="N1174" s="81" t="str">
        <f>IF(ISBLANK(Q1174),VLOOKUP(Abfalldokumentation!$O1174,'Linien - BU'!R:S,2,FALSE),Q1174)</f>
        <v>BU4</v>
      </c>
      <c r="O1174" s="77">
        <f t="shared" si="131"/>
        <v>29500906</v>
      </c>
      <c r="P1174" s="77">
        <f t="shared" si="132"/>
        <v>12</v>
      </c>
      <c r="Q1174" s="39" t="s">
        <v>9</v>
      </c>
      <c r="R1174" s="40">
        <v>29500906</v>
      </c>
      <c r="S1174" s="40">
        <v>52</v>
      </c>
      <c r="T1174" s="40">
        <v>12</v>
      </c>
      <c r="U1174" s="41">
        <v>44488</v>
      </c>
      <c r="V1174" s="99" t="s">
        <v>23</v>
      </c>
      <c r="W1174" s="40"/>
      <c r="X1174" s="44" t="str">
        <f>IFERROR(VLOOKUP(Abfalldokumentation!$R1174,Artikel!A:C,3,FALSE),Abfalldokumentation!$R1174)</f>
        <v>ABS SCH-PAUL</v>
      </c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</row>
    <row r="1175" spans="1:40" ht="30" hidden="1" customHeight="1" x14ac:dyDescent="0.25">
      <c r="A1175" s="73" t="str">
        <f>VLOOKUP(N1175,'Linien - BU'!A:B,2,FALSE)</f>
        <v>BU4</v>
      </c>
      <c r="B1175" s="74">
        <f t="shared" si="126"/>
        <v>14</v>
      </c>
      <c r="C1175" s="75">
        <f>Abfalldokumentation!$U1175</f>
        <v>44488</v>
      </c>
      <c r="D1175" s="69" t="str">
        <f>IFERROR(IF(VLOOKUP(O1175,'[1]Rohware 230'!$B:$C,2,FALSE)=0,"Rohware"),
IFERROR(IF(VLOOKUP(O1175,[1]Sammelnr.!$B:$C,2,FALSE)=0,"Sammelnr. ungeschält ABS"),
IFERROR(IF(VLOOKUP(O1175,[1]Sammelnr.!$E:$F,2,FALSE)=0,"Sammelnr. ungeschält VS"),
IFERROR(IF(VLOOKUP(O1175,[1]Sammelnr.!$H:$I,2,FALSE)=0,"Sammelnr. geschält"),
IFERROR(IF(VLOOKUP(O1175,[1]Offen!$B:$C,2,FALSE)=0,"Offen ungeschält ABS"),
IFERROR(IF(VLOOKUP(O1175,[1]Offen!$E:$F,2,FALSE)=0,"Offen ungeschält VOS"),
IFERROR(IF(VLOOKUP(O1175,[1]Offen!$H:$I,2,FALSE)=0,"Offen geschält RW"),
IFERROR(IF(VLOOKUP(O1175,[1]Offen!$K:$L,2,FALSE)=0,"Offen vegan"),
IFERROR(IF(VLOOKUP(O1175,[1]Offen!$N:$O,2,FALSE)=0,"Offen Zipfel"),
IFERROR(IF(VLOOKUP(O1175,[1]Offen!$Q:$R,2,FALSE)=0,"Offen Endstücke"),
IFERROR(IF(VLOOKUP(O1175,[1]Vakuumiert!$B:$C,2,FALSE)=0,"Vakuumierter VOS ungeschält"),
IFERROR(IF(VLOOKUP(O1175,[1]Vakuumiert!$E:$F,2,FALSE)=0,"Vakuumierter ABS ungeschält"),
IFERROR(IF(VLOOKUP(O1175,[1]Vakuumiert!$H:$I,2,FALSE)=0,"Vakuumierter VOS geschält"),
IFERROR(IF(VLOOKUP(O1175,[1]Vakuumiert!$K:$L,2,FALSE)=0,"Vakuumierter VOS vegan"),
IFERROR(IF(VLOOKUP(O1175,[1]Vakuumiert!$N:$O,2,FALSE)=0,"Vakuumierter VOS Zipfel"),
IFERROR(IF(VLOOKUP(O1175,[1]Vakuumiert!$Q:$R,2,FALSE)=0,"Vakuumiert geschält"),
IFERROR(IF(VLOOKUP(O1175,'[1]vakuumierte Fertigprodukte'!$B:$C,2,FALSE)=0,"Fertigprodukte"),
IFERROR(IF(VLOOKUP(O1175,'[1]vakuumierte Fertigprodukte'!$E:$FI,2,FALSE)=0,"Vakuumierte Zipfel"),
IFERROR(IF(VLOOKUP(O1175,[1]Wurste!$B:$C,2,FALSE)=0,"Räucherwürste"),
IFERROR(IF(VLOOKUP(O1175,[1]Wurste!$E:$F,2,FALSE)=0,"URW/URGW Wurst"),
IFERROR(IF(VLOOKUP(O1175,[1]Wurste!$H:$I,2,FALSE)=0,"HF-Wurst Vegan"),
IFERROR(IF(VLOOKUP(O1175,[1]Wurste!$K:$L,2,FALSE)=0,"320er ohne Würste"),
IFERROR(IF(AND(OR(Abfalldokumentation!$A1175="BU3",Abfalldokumentation!$A1175="Verkauf"),Abfalldokumentation!$F1175="Schimmel",Abfalldokumentation!$G1175="keinen Abnehmer/kein Schälpersonal"),"Div. Zipfel, ES ohne Verwendung",VLOOKUP(Abfalldokumentation!$E1175,Produktgruppen!A:B,2,FALSE)),"-")))))))))))))))))))))))</f>
        <v>ABS</v>
      </c>
      <c r="E1175" s="76" t="str">
        <f>IFERROR(VLOOKUP(Abfalldokumentation!$O1175,Artikel!A:C,3,FALSE),Abfalldokumentation!$O1175)</f>
        <v>ABS GRUY</v>
      </c>
      <c r="F1175" s="76" t="str">
        <f>VLOOKUP(T1175,'Liste Gründe'!A:D,2,FALSE)</f>
        <v>Schimmel</v>
      </c>
      <c r="G1175" s="75" t="str">
        <f>IF(ISBLANK(V1175),VLOOKUP(Abfalldokumentation!$P1175,'Liste Gründe'!A:D,3,FALSE),V1175)</f>
        <v>gesammelt für möglichen Einsatz</v>
      </c>
      <c r="H1175" s="76" t="str">
        <f>IF(ISBLANK(Abfalldokumentation!$W1175),"-",Abfalldokumentation!$W1175)</f>
        <v>-</v>
      </c>
      <c r="I1175" s="76">
        <f t="shared" si="127"/>
        <v>42</v>
      </c>
      <c r="J1175" s="76" t="str">
        <f t="shared" si="128"/>
        <v>Produkte</v>
      </c>
      <c r="K1175" s="76" t="str">
        <f t="shared" si="129"/>
        <v>BUs</v>
      </c>
      <c r="L1175" s="76" t="str">
        <f t="shared" si="130"/>
        <v>Symptome</v>
      </c>
      <c r="M1175" s="76">
        <f>IFERROR(VLOOKUP(Abfalldokumentation!$O1175,Kennzahlen!S:V,3,FALSE)*Abfalldokumentation!$B1175,"0")</f>
        <v>7</v>
      </c>
      <c r="N1175" s="76" t="str">
        <f>IF(ISBLANK(Q1175),VLOOKUP(Abfalldokumentation!$O1175,'Linien - BU'!R:S,2,FALSE),Q1175)</f>
        <v>BU4</v>
      </c>
      <c r="O1175" s="77">
        <f t="shared" si="131"/>
        <v>29500908</v>
      </c>
      <c r="P1175" s="77">
        <f t="shared" si="132"/>
        <v>12</v>
      </c>
      <c r="Q1175" s="45" t="s">
        <v>9</v>
      </c>
      <c r="R1175" s="46">
        <v>29500908</v>
      </c>
      <c r="S1175" s="46">
        <v>14</v>
      </c>
      <c r="T1175" s="46">
        <v>12</v>
      </c>
      <c r="U1175" s="47">
        <v>44488</v>
      </c>
      <c r="V1175" s="99" t="s">
        <v>23</v>
      </c>
      <c r="W1175" s="46"/>
      <c r="X1175" s="50" t="str">
        <f>IFERROR(VLOOKUP(Abfalldokumentation!$R1175,Artikel!A:C,3,FALSE),Abfalldokumentation!$R1175)</f>
        <v>ABS GRUY</v>
      </c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</row>
    <row r="1176" spans="1:40" ht="30" hidden="1" customHeight="1" x14ac:dyDescent="0.25">
      <c r="A1176" s="78" t="str">
        <f>VLOOKUP(N1176,'Linien - BU'!A:B,2,FALSE)</f>
        <v>BU4</v>
      </c>
      <c r="B1176" s="79">
        <f t="shared" si="126"/>
        <v>177</v>
      </c>
      <c r="C1176" s="80">
        <f>Abfalldokumentation!$U1176</f>
        <v>44488</v>
      </c>
      <c r="D1176" s="69" t="str">
        <f>IFERROR(IF(VLOOKUP(O1176,'[1]Rohware 230'!$B:$C,2,FALSE)=0,"Rohware"),
IFERROR(IF(VLOOKUP(O1176,[1]Sammelnr.!$B:$C,2,FALSE)=0,"Sammelnr. ungeschält ABS"),
IFERROR(IF(VLOOKUP(O1176,[1]Sammelnr.!$E:$F,2,FALSE)=0,"Sammelnr. ungeschält VS"),
IFERROR(IF(VLOOKUP(O1176,[1]Sammelnr.!$H:$I,2,FALSE)=0,"Sammelnr. geschält"),
IFERROR(IF(VLOOKUP(O1176,[1]Offen!$B:$C,2,FALSE)=0,"Offen ungeschält ABS"),
IFERROR(IF(VLOOKUP(O1176,[1]Offen!$E:$F,2,FALSE)=0,"Offen ungeschält VOS"),
IFERROR(IF(VLOOKUP(O1176,[1]Offen!$H:$I,2,FALSE)=0,"Offen geschält RW"),
IFERROR(IF(VLOOKUP(O1176,[1]Offen!$K:$L,2,FALSE)=0,"Offen vegan"),
IFERROR(IF(VLOOKUP(O1176,[1]Offen!$N:$O,2,FALSE)=0,"Offen Zipfel"),
IFERROR(IF(VLOOKUP(O1176,[1]Offen!$Q:$R,2,FALSE)=0,"Offen Endstücke"),
IFERROR(IF(VLOOKUP(O1176,[1]Vakuumiert!$B:$C,2,FALSE)=0,"Vakuumierter VOS ungeschält"),
IFERROR(IF(VLOOKUP(O1176,[1]Vakuumiert!$E:$F,2,FALSE)=0,"Vakuumierter ABS ungeschält"),
IFERROR(IF(VLOOKUP(O1176,[1]Vakuumiert!$H:$I,2,FALSE)=0,"Vakuumierter VOS geschält"),
IFERROR(IF(VLOOKUP(O1176,[1]Vakuumiert!$K:$L,2,FALSE)=0,"Vakuumierter VOS vegan"),
IFERROR(IF(VLOOKUP(O1176,[1]Vakuumiert!$N:$O,2,FALSE)=0,"Vakuumierter VOS Zipfel"),
IFERROR(IF(VLOOKUP(O1176,[1]Vakuumiert!$Q:$R,2,FALSE)=0,"Vakuumiert geschält"),
IFERROR(IF(VLOOKUP(O1176,'[1]vakuumierte Fertigprodukte'!$B:$C,2,FALSE)=0,"Fertigprodukte"),
IFERROR(IF(VLOOKUP(O1176,'[1]vakuumierte Fertigprodukte'!$E:$FI,2,FALSE)=0,"Vakuumierte Zipfel"),
IFERROR(IF(VLOOKUP(O1176,[1]Wurste!$B:$C,2,FALSE)=0,"Räucherwürste"),
IFERROR(IF(VLOOKUP(O1176,[1]Wurste!$E:$F,2,FALSE)=0,"URW/URGW Wurst"),
IFERROR(IF(VLOOKUP(O1176,[1]Wurste!$H:$I,2,FALSE)=0,"HF-Wurst Vegan"),
IFERROR(IF(VLOOKUP(O1176,[1]Wurste!$K:$L,2,FALSE)=0,"320er ohne Würste"),
IFERROR(IF(AND(OR(Abfalldokumentation!$A1176="BU3",Abfalldokumentation!$A1176="Verkauf"),Abfalldokumentation!$F1176="Schimmel",Abfalldokumentation!$G1176="keinen Abnehmer/kein Schälpersonal"),"Div. Zipfel, ES ohne Verwendung",VLOOKUP(Abfalldokumentation!$E1176,Produktgruppen!A:B,2,FALSE)),"-")))))))))))))))))))))))</f>
        <v>ABS</v>
      </c>
      <c r="E1176" s="81" t="str">
        <f>IFERROR(VLOOKUP(Abfalldokumentation!$O1176,Artikel!A:C,3,FALSE),Abfalldokumentation!$O1176)</f>
        <v>ABS GRUY</v>
      </c>
      <c r="F1176" s="81" t="str">
        <f>VLOOKUP(T1176,'Liste Gründe'!A:D,2,FALSE)</f>
        <v>keinen Verwendungszweck</v>
      </c>
      <c r="G1176" s="80" t="str">
        <f>IF(ISBLANK(V1176),VLOOKUP(Abfalldokumentation!$P1176,'Liste Gründe'!A:D,3,FALSE),V1176)</f>
        <v>keinen Verwendungszweck</v>
      </c>
      <c r="H1176" s="81" t="str">
        <f>IF(ISBLANK(Abfalldokumentation!$W1176),"-",Abfalldokumentation!$W1176)</f>
        <v>-</v>
      </c>
      <c r="I1176" s="81">
        <f t="shared" si="127"/>
        <v>42</v>
      </c>
      <c r="J1176" s="81" t="str">
        <f t="shared" si="128"/>
        <v>Produkte</v>
      </c>
      <c r="K1176" s="81" t="str">
        <f t="shared" si="129"/>
        <v>BUs</v>
      </c>
      <c r="L1176" s="81" t="str">
        <f t="shared" si="130"/>
        <v>Symptome</v>
      </c>
      <c r="M1176" s="81">
        <f>IFERROR(VLOOKUP(Abfalldokumentation!$O1176,Kennzahlen!S:V,3,FALSE)*Abfalldokumentation!$B1176,"0")</f>
        <v>88.5</v>
      </c>
      <c r="N1176" s="81" t="str">
        <f>IF(ISBLANK(Q1176),VLOOKUP(Abfalldokumentation!$O1176,'Linien - BU'!R:S,2,FALSE),Q1176)</f>
        <v>BU4</v>
      </c>
      <c r="O1176" s="77">
        <f t="shared" si="131"/>
        <v>29500908</v>
      </c>
      <c r="P1176" s="77">
        <f t="shared" si="132"/>
        <v>61</v>
      </c>
      <c r="Q1176" s="39" t="s">
        <v>9</v>
      </c>
      <c r="R1176" s="40">
        <v>29500908</v>
      </c>
      <c r="S1176" s="40">
        <v>177</v>
      </c>
      <c r="T1176" s="40">
        <v>61</v>
      </c>
      <c r="U1176" s="41">
        <v>44488</v>
      </c>
      <c r="V1176" s="42"/>
      <c r="W1176" s="40"/>
      <c r="X1176" s="44" t="str">
        <f>IFERROR(VLOOKUP(Abfalldokumentation!$R1176,Artikel!A:C,3,FALSE),Abfalldokumentation!$R1176)</f>
        <v>ABS GRUY</v>
      </c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</row>
    <row r="1177" spans="1:40" ht="30" hidden="1" customHeight="1" x14ac:dyDescent="0.25">
      <c r="A1177" s="73" t="str">
        <f>VLOOKUP(N1177,'Linien - BU'!A:B,2,FALSE)</f>
        <v>BU4</v>
      </c>
      <c r="B1177" s="74">
        <f t="shared" si="126"/>
        <v>51</v>
      </c>
      <c r="C1177" s="75">
        <f>Abfalldokumentation!$U1177</f>
        <v>44488</v>
      </c>
      <c r="D1177" s="69" t="str">
        <f>IFERROR(IF(VLOOKUP(O1177,'[1]Rohware 230'!$B:$C,2,FALSE)=0,"Rohware"),
IFERROR(IF(VLOOKUP(O1177,[1]Sammelnr.!$B:$C,2,FALSE)=0,"Sammelnr. ungeschält ABS"),
IFERROR(IF(VLOOKUP(O1177,[1]Sammelnr.!$E:$F,2,FALSE)=0,"Sammelnr. ungeschält VS"),
IFERROR(IF(VLOOKUP(O1177,[1]Sammelnr.!$H:$I,2,FALSE)=0,"Sammelnr. geschält"),
IFERROR(IF(VLOOKUP(O1177,[1]Offen!$B:$C,2,FALSE)=0,"Offen ungeschält ABS"),
IFERROR(IF(VLOOKUP(O1177,[1]Offen!$E:$F,2,FALSE)=0,"Offen ungeschält VOS"),
IFERROR(IF(VLOOKUP(O1177,[1]Offen!$H:$I,2,FALSE)=0,"Offen geschält RW"),
IFERROR(IF(VLOOKUP(O1177,[1]Offen!$K:$L,2,FALSE)=0,"Offen vegan"),
IFERROR(IF(VLOOKUP(O1177,[1]Offen!$N:$O,2,FALSE)=0,"Offen Zipfel"),
IFERROR(IF(VLOOKUP(O1177,[1]Offen!$Q:$R,2,FALSE)=0,"Offen Endstücke"),
IFERROR(IF(VLOOKUP(O1177,[1]Vakuumiert!$B:$C,2,FALSE)=0,"Vakuumierter VOS ungeschält"),
IFERROR(IF(VLOOKUP(O1177,[1]Vakuumiert!$E:$F,2,FALSE)=0,"Vakuumierter ABS ungeschält"),
IFERROR(IF(VLOOKUP(O1177,[1]Vakuumiert!$H:$I,2,FALSE)=0,"Vakuumierter VOS geschält"),
IFERROR(IF(VLOOKUP(O1177,[1]Vakuumiert!$K:$L,2,FALSE)=0,"Vakuumierter VOS vegan"),
IFERROR(IF(VLOOKUP(O1177,[1]Vakuumiert!$N:$O,2,FALSE)=0,"Vakuumierter VOS Zipfel"),
IFERROR(IF(VLOOKUP(O1177,[1]Vakuumiert!$Q:$R,2,FALSE)=0,"Vakuumiert geschält"),
IFERROR(IF(VLOOKUP(O1177,'[1]vakuumierte Fertigprodukte'!$B:$C,2,FALSE)=0,"Fertigprodukte"),
IFERROR(IF(VLOOKUP(O1177,'[1]vakuumierte Fertigprodukte'!$E:$FI,2,FALSE)=0,"Vakuumierte Zipfel"),
IFERROR(IF(VLOOKUP(O1177,[1]Wurste!$B:$C,2,FALSE)=0,"Räucherwürste"),
IFERROR(IF(VLOOKUP(O1177,[1]Wurste!$E:$F,2,FALSE)=0,"URW/URGW Wurst"),
IFERROR(IF(VLOOKUP(O1177,[1]Wurste!$H:$I,2,FALSE)=0,"HF-Wurst Vegan"),
IFERROR(IF(VLOOKUP(O1177,[1]Wurste!$K:$L,2,FALSE)=0,"320er ohne Würste"),
IFERROR(IF(AND(OR(Abfalldokumentation!$A1177="BU3",Abfalldokumentation!$A1177="Verkauf"),Abfalldokumentation!$F1177="Schimmel",Abfalldokumentation!$G1177="keinen Abnehmer/kein Schälpersonal"),"Div. Zipfel, ES ohne Verwendung",VLOOKUP(Abfalldokumentation!$E1177,Produktgruppen!A:B,2,FALSE)),"-")))))))))))))))))))))))</f>
        <v>ABS</v>
      </c>
      <c r="E1177" s="76" t="str">
        <f>IFERROR(VLOOKUP(Abfalldokumentation!$O1177,Artikel!A:C,3,FALSE),Abfalldokumentation!$O1177)</f>
        <v>ABS Unser Blütenkäse</v>
      </c>
      <c r="F1177" s="76" t="str">
        <f>VLOOKUP(T1177,'Liste Gründe'!A:D,2,FALSE)</f>
        <v>Schimmel</v>
      </c>
      <c r="G1177" s="75" t="str">
        <f>IF(ISBLANK(V1177),VLOOKUP(Abfalldokumentation!$P1177,'Liste Gründe'!A:D,3,FALSE),V1177)</f>
        <v>gesammelt für möglichen Einsatz</v>
      </c>
      <c r="H1177" s="76" t="str">
        <f>IF(ISBLANK(Abfalldokumentation!$W1177),"-",Abfalldokumentation!$W1177)</f>
        <v>-</v>
      </c>
      <c r="I1177" s="76">
        <f t="shared" si="127"/>
        <v>42</v>
      </c>
      <c r="J1177" s="76" t="str">
        <f t="shared" si="128"/>
        <v>Produkte</v>
      </c>
      <c r="K1177" s="76" t="str">
        <f t="shared" si="129"/>
        <v>BUs</v>
      </c>
      <c r="L1177" s="76" t="str">
        <f t="shared" si="130"/>
        <v>Symptome</v>
      </c>
      <c r="M1177" s="76">
        <f>IFERROR(VLOOKUP(Abfalldokumentation!$O1177,Kennzahlen!S:V,3,FALSE)*Abfalldokumentation!$B1177,"0")</f>
        <v>0.51</v>
      </c>
      <c r="N1177" s="76" t="str">
        <f>IF(ISBLANK(Q1177),VLOOKUP(Abfalldokumentation!$O1177,'Linien - BU'!R:S,2,FALSE),Q1177)</f>
        <v>BU4</v>
      </c>
      <c r="O1177" s="77">
        <f t="shared" si="131"/>
        <v>29500910</v>
      </c>
      <c r="P1177" s="77">
        <f t="shared" si="132"/>
        <v>12</v>
      </c>
      <c r="Q1177" s="45" t="s">
        <v>9</v>
      </c>
      <c r="R1177" s="46">
        <v>29500910</v>
      </c>
      <c r="S1177" s="46">
        <v>51</v>
      </c>
      <c r="T1177" s="46">
        <v>12</v>
      </c>
      <c r="U1177" s="47">
        <v>44488</v>
      </c>
      <c r="V1177" s="99" t="s">
        <v>23</v>
      </c>
      <c r="W1177" s="46"/>
      <c r="X1177" s="50" t="str">
        <f>IFERROR(VLOOKUP(Abfalldokumentation!$R1177,Artikel!A:C,3,FALSE),Abfalldokumentation!$R1177)</f>
        <v>ABS Unser Blütenkäse</v>
      </c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</row>
    <row r="1178" spans="1:40" ht="30" hidden="1" customHeight="1" x14ac:dyDescent="0.25">
      <c r="A1178" s="78" t="str">
        <f>VLOOKUP(N1178,'Linien - BU'!A:B,2,FALSE)</f>
        <v>BU4</v>
      </c>
      <c r="B1178" s="79">
        <f t="shared" si="126"/>
        <v>28</v>
      </c>
      <c r="C1178" s="80">
        <f>Abfalldokumentation!$U1178</f>
        <v>44488</v>
      </c>
      <c r="D1178" s="69" t="str">
        <f>IFERROR(IF(VLOOKUP(O1178,'[1]Rohware 230'!$B:$C,2,FALSE)=0,"Rohware"),
IFERROR(IF(VLOOKUP(O1178,[1]Sammelnr.!$B:$C,2,FALSE)=0,"Sammelnr. ungeschält ABS"),
IFERROR(IF(VLOOKUP(O1178,[1]Sammelnr.!$E:$F,2,FALSE)=0,"Sammelnr. ungeschält VS"),
IFERROR(IF(VLOOKUP(O1178,[1]Sammelnr.!$H:$I,2,FALSE)=0,"Sammelnr. geschält"),
IFERROR(IF(VLOOKUP(O1178,[1]Offen!$B:$C,2,FALSE)=0,"Offen ungeschält ABS"),
IFERROR(IF(VLOOKUP(O1178,[1]Offen!$E:$F,2,FALSE)=0,"Offen ungeschält VOS"),
IFERROR(IF(VLOOKUP(O1178,[1]Offen!$H:$I,2,FALSE)=0,"Offen geschält RW"),
IFERROR(IF(VLOOKUP(O1178,[1]Offen!$K:$L,2,FALSE)=0,"Offen vegan"),
IFERROR(IF(VLOOKUP(O1178,[1]Offen!$N:$O,2,FALSE)=0,"Offen Zipfel"),
IFERROR(IF(VLOOKUP(O1178,[1]Offen!$Q:$R,2,FALSE)=0,"Offen Endstücke"),
IFERROR(IF(VLOOKUP(O1178,[1]Vakuumiert!$B:$C,2,FALSE)=0,"Vakuumierter VOS ungeschält"),
IFERROR(IF(VLOOKUP(O1178,[1]Vakuumiert!$E:$F,2,FALSE)=0,"Vakuumierter ABS ungeschält"),
IFERROR(IF(VLOOKUP(O1178,[1]Vakuumiert!$H:$I,2,FALSE)=0,"Vakuumierter VOS geschält"),
IFERROR(IF(VLOOKUP(O1178,[1]Vakuumiert!$K:$L,2,FALSE)=0,"Vakuumierter VOS vegan"),
IFERROR(IF(VLOOKUP(O1178,[1]Vakuumiert!$N:$O,2,FALSE)=0,"Vakuumierter VOS Zipfel"),
IFERROR(IF(VLOOKUP(O1178,[1]Vakuumiert!$Q:$R,2,FALSE)=0,"Vakuumiert geschält"),
IFERROR(IF(VLOOKUP(O1178,'[1]vakuumierte Fertigprodukte'!$B:$C,2,FALSE)=0,"Fertigprodukte"),
IFERROR(IF(VLOOKUP(O1178,'[1]vakuumierte Fertigprodukte'!$E:$FI,2,FALSE)=0,"Vakuumierte Zipfel"),
IFERROR(IF(VLOOKUP(O1178,[1]Wurste!$B:$C,2,FALSE)=0,"Räucherwürste"),
IFERROR(IF(VLOOKUP(O1178,[1]Wurste!$E:$F,2,FALSE)=0,"URW/URGW Wurst"),
IFERROR(IF(VLOOKUP(O1178,[1]Wurste!$H:$I,2,FALSE)=0,"HF-Wurst Vegan"),
IFERROR(IF(VLOOKUP(O1178,[1]Wurste!$K:$L,2,FALSE)=0,"320er ohne Würste"),
IFERROR(IF(AND(OR(Abfalldokumentation!$A1178="BU3",Abfalldokumentation!$A1178="Verkauf"),Abfalldokumentation!$F1178="Schimmel",Abfalldokumentation!$G1178="keinen Abnehmer/kein Schälpersonal"),"Div. Zipfel, ES ohne Verwendung",VLOOKUP(Abfalldokumentation!$E1178,Produktgruppen!A:B,2,FALSE)),"-")))))))))))))))))))))))</f>
        <v>ABS</v>
      </c>
      <c r="E1178" s="81" t="str">
        <f>IFERROR(VLOOKUP(Abfalldokumentation!$O1178,Artikel!A:C,3,FALSE),Abfalldokumentation!$O1178)</f>
        <v>ABS ZIEGENR</v>
      </c>
      <c r="F1178" s="81" t="str">
        <f>VLOOKUP(T1178,'Liste Gründe'!A:D,2,FALSE)</f>
        <v>Schimmel</v>
      </c>
      <c r="G1178" s="80" t="str">
        <f>IF(ISBLANK(V1178),VLOOKUP(Abfalldokumentation!$P1178,'Liste Gründe'!A:D,3,FALSE),V1178)</f>
        <v>gesammelt für möglichen Einsatz</v>
      </c>
      <c r="H1178" s="81" t="str">
        <f>IF(ISBLANK(Abfalldokumentation!$W1178),"-",Abfalldokumentation!$W1178)</f>
        <v>-</v>
      </c>
      <c r="I1178" s="81">
        <f t="shared" si="127"/>
        <v>42</v>
      </c>
      <c r="J1178" s="81" t="str">
        <f t="shared" si="128"/>
        <v>Produkte</v>
      </c>
      <c r="K1178" s="81" t="str">
        <f t="shared" si="129"/>
        <v>BUs</v>
      </c>
      <c r="L1178" s="81" t="str">
        <f t="shared" si="130"/>
        <v>Symptome</v>
      </c>
      <c r="M1178" s="81">
        <f>IFERROR(VLOOKUP(Abfalldokumentation!$O1178,Kennzahlen!S:V,3,FALSE)*Abfalldokumentation!$B1178,"0")</f>
        <v>0.28000000000000003</v>
      </c>
      <c r="N1178" s="81" t="str">
        <f>IF(ISBLANK(Q1178),VLOOKUP(Abfalldokumentation!$O1178,'Linien - BU'!R:S,2,FALSE),Q1178)</f>
        <v>BU4</v>
      </c>
      <c r="O1178" s="77">
        <f t="shared" si="131"/>
        <v>29500913</v>
      </c>
      <c r="P1178" s="77">
        <f t="shared" si="132"/>
        <v>12</v>
      </c>
      <c r="Q1178" s="39" t="s">
        <v>9</v>
      </c>
      <c r="R1178" s="40">
        <v>29500913</v>
      </c>
      <c r="S1178" s="40">
        <v>28</v>
      </c>
      <c r="T1178" s="40">
        <v>12</v>
      </c>
      <c r="U1178" s="41">
        <v>44488</v>
      </c>
      <c r="V1178" s="99" t="s">
        <v>23</v>
      </c>
      <c r="W1178" s="40"/>
      <c r="X1178" s="44" t="str">
        <f>IFERROR(VLOOKUP(Abfalldokumentation!$R1178,Artikel!A:C,3,FALSE),Abfalldokumentation!$R1178)</f>
        <v>ABS ZIEGENR</v>
      </c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</row>
    <row r="1179" spans="1:40" ht="30" hidden="1" customHeight="1" x14ac:dyDescent="0.25">
      <c r="A1179" s="73" t="str">
        <f>VLOOKUP(N1179,'Linien - BU'!A:B,2,FALSE)</f>
        <v>BU1</v>
      </c>
      <c r="B1179" s="74">
        <f t="shared" si="126"/>
        <v>36</v>
      </c>
      <c r="C1179" s="75">
        <f>Abfalldokumentation!$U1179</f>
        <v>44488</v>
      </c>
      <c r="D1179" s="69" t="str">
        <f>IFERROR(IF(VLOOKUP(O1179,'[1]Rohware 230'!$B:$C,2,FALSE)=0,"Rohware"),
IFERROR(IF(VLOOKUP(O1179,[1]Sammelnr.!$B:$C,2,FALSE)=0,"Sammelnr. ungeschält ABS"),
IFERROR(IF(VLOOKUP(O1179,[1]Sammelnr.!$E:$F,2,FALSE)=0,"Sammelnr. ungeschält VS"),
IFERROR(IF(VLOOKUP(O1179,[1]Sammelnr.!$H:$I,2,FALSE)=0,"Sammelnr. geschält"),
IFERROR(IF(VLOOKUP(O1179,[1]Offen!$B:$C,2,FALSE)=0,"Offen ungeschält ABS"),
IFERROR(IF(VLOOKUP(O1179,[1]Offen!$E:$F,2,FALSE)=0,"Offen ungeschält VOS"),
IFERROR(IF(VLOOKUP(O1179,[1]Offen!$H:$I,2,FALSE)=0,"Offen geschält RW"),
IFERROR(IF(VLOOKUP(O1179,[1]Offen!$K:$L,2,FALSE)=0,"Offen vegan"),
IFERROR(IF(VLOOKUP(O1179,[1]Offen!$N:$O,2,FALSE)=0,"Offen Zipfel"),
IFERROR(IF(VLOOKUP(O1179,[1]Offen!$Q:$R,2,FALSE)=0,"Offen Endstücke"),
IFERROR(IF(VLOOKUP(O1179,[1]Vakuumiert!$B:$C,2,FALSE)=0,"Vakuumierter VOS ungeschält"),
IFERROR(IF(VLOOKUP(O1179,[1]Vakuumiert!$E:$F,2,FALSE)=0,"Vakuumierter ABS ungeschält"),
IFERROR(IF(VLOOKUP(O1179,[1]Vakuumiert!$H:$I,2,FALSE)=0,"Vakuumierter VOS geschält"),
IFERROR(IF(VLOOKUP(O1179,[1]Vakuumiert!$K:$L,2,FALSE)=0,"Vakuumierter VOS vegan"),
IFERROR(IF(VLOOKUP(O1179,[1]Vakuumiert!$N:$O,2,FALSE)=0,"Vakuumierter VOS Zipfel"),
IFERROR(IF(VLOOKUP(O1179,[1]Vakuumiert!$Q:$R,2,FALSE)=0,"Vakuumiert geschält"),
IFERROR(IF(VLOOKUP(O1179,'[1]vakuumierte Fertigprodukte'!$B:$C,2,FALSE)=0,"Fertigprodukte"),
IFERROR(IF(VLOOKUP(O1179,'[1]vakuumierte Fertigprodukte'!$E:$FI,2,FALSE)=0,"Vakuumierte Zipfel"),
IFERROR(IF(VLOOKUP(O1179,[1]Wurste!$B:$C,2,FALSE)=0,"Räucherwürste"),
IFERROR(IF(VLOOKUP(O1179,[1]Wurste!$E:$F,2,FALSE)=0,"URW/URGW Wurst"),
IFERROR(IF(VLOOKUP(O1179,[1]Wurste!$H:$I,2,FALSE)=0,"HF-Wurst Vegan"),
IFERROR(IF(VLOOKUP(O1179,[1]Wurste!$K:$L,2,FALSE)=0,"320er ohne Würste"),
IFERROR(IF(AND(OR(Abfalldokumentation!$A1179="BU3",Abfalldokumentation!$A1179="Verkauf"),Abfalldokumentation!$F1179="Schimmel",Abfalldokumentation!$G1179="keinen Abnehmer/kein Schälpersonal"),"Div. Zipfel, ES ohne Verwendung",VLOOKUP(Abfalldokumentation!$E1179,Produktgruppen!A:B,2,FALSE)),"-")))))))))))))))))))))))</f>
        <v>Vorschmelz</v>
      </c>
      <c r="E1179" s="76" t="str">
        <f>IFERROR(VLOOKUP(Abfalldokumentation!$O1179,Artikel!A:C,3,FALSE),Abfalldokumentation!$O1179)</f>
        <v>VOS-ABS ENTSORGUNG</v>
      </c>
      <c r="F1179" s="76" t="str">
        <f>VLOOKUP(T1179,'Liste Gründe'!A:D,2,FALSE)</f>
        <v>Rest</v>
      </c>
      <c r="G1179" s="75" t="str">
        <f>IF(ISBLANK(V1179),VLOOKUP(Abfalldokumentation!$P1179,'Liste Gründe'!A:D,3,FALSE),V1179)</f>
        <v>geschälte Rinde</v>
      </c>
      <c r="H1179" s="76" t="str">
        <f>IF(ISBLANK(Abfalldokumentation!$W1179),"-",Abfalldokumentation!$W1179)</f>
        <v>-</v>
      </c>
      <c r="I1179" s="76">
        <f t="shared" si="127"/>
        <v>42</v>
      </c>
      <c r="J1179" s="76" t="str">
        <f t="shared" si="128"/>
        <v>Produkte</v>
      </c>
      <c r="K1179" s="76" t="str">
        <f t="shared" si="129"/>
        <v>BUs</v>
      </c>
      <c r="L1179" s="76" t="str">
        <f t="shared" si="130"/>
        <v>Symptome</v>
      </c>
      <c r="M1179" s="76">
        <f>IFERROR(VLOOKUP(Abfalldokumentation!$O1179,Kennzahlen!S:V,3,FALSE)*Abfalldokumentation!$B1179,"0")</f>
        <v>0.36</v>
      </c>
      <c r="N1179" s="76" t="str">
        <f>IF(ISBLANK(Q1179),VLOOKUP(Abfalldokumentation!$O1179,'Linien - BU'!R:S,2,FALSE),Q1179)</f>
        <v>RWV</v>
      </c>
      <c r="O1179" s="77">
        <f t="shared" si="131"/>
        <v>29500917</v>
      </c>
      <c r="P1179" s="77">
        <f t="shared" si="132"/>
        <v>60</v>
      </c>
      <c r="Q1179" s="45" t="s">
        <v>202</v>
      </c>
      <c r="R1179" s="46">
        <v>29500917</v>
      </c>
      <c r="S1179" s="46">
        <v>36</v>
      </c>
      <c r="T1179" s="46">
        <v>60</v>
      </c>
      <c r="U1179" s="47">
        <v>44488</v>
      </c>
      <c r="V1179" s="48"/>
      <c r="W1179" s="46"/>
      <c r="X1179" s="50" t="str">
        <f>IFERROR(VLOOKUP(Abfalldokumentation!$R1179,Artikel!A:C,3,FALSE),Abfalldokumentation!$R1179)</f>
        <v>VOS-ABS ENTSORGUNG</v>
      </c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</row>
    <row r="1180" spans="1:40" ht="30" hidden="1" customHeight="1" x14ac:dyDescent="0.25">
      <c r="A1180" s="78" t="str">
        <f>VLOOKUP(N1180,'Linien - BU'!A:B,2,FALSE)</f>
        <v>BU1</v>
      </c>
      <c r="B1180" s="79">
        <f t="shared" si="126"/>
        <v>2</v>
      </c>
      <c r="C1180" s="80">
        <f>Abfalldokumentation!$U1180</f>
        <v>44488</v>
      </c>
      <c r="D1180" s="69" t="str">
        <f>IFERROR(IF(VLOOKUP(O1180,'[1]Rohware 230'!$B:$C,2,FALSE)=0,"Rohware"),
IFERROR(IF(VLOOKUP(O1180,[1]Sammelnr.!$B:$C,2,FALSE)=0,"Sammelnr. ungeschält ABS"),
IFERROR(IF(VLOOKUP(O1180,[1]Sammelnr.!$E:$F,2,FALSE)=0,"Sammelnr. ungeschält VS"),
IFERROR(IF(VLOOKUP(O1180,[1]Sammelnr.!$H:$I,2,FALSE)=0,"Sammelnr. geschält"),
IFERROR(IF(VLOOKUP(O1180,[1]Offen!$B:$C,2,FALSE)=0,"Offen ungeschält ABS"),
IFERROR(IF(VLOOKUP(O1180,[1]Offen!$E:$F,2,FALSE)=0,"Offen ungeschält VOS"),
IFERROR(IF(VLOOKUP(O1180,[1]Offen!$H:$I,2,FALSE)=0,"Offen geschält RW"),
IFERROR(IF(VLOOKUP(O1180,[1]Offen!$K:$L,2,FALSE)=0,"Offen vegan"),
IFERROR(IF(VLOOKUP(O1180,[1]Offen!$N:$O,2,FALSE)=0,"Offen Zipfel"),
IFERROR(IF(VLOOKUP(O1180,[1]Offen!$Q:$R,2,FALSE)=0,"Offen Endstücke"),
IFERROR(IF(VLOOKUP(O1180,[1]Vakuumiert!$B:$C,2,FALSE)=0,"Vakuumierter VOS ungeschält"),
IFERROR(IF(VLOOKUP(O1180,[1]Vakuumiert!$E:$F,2,FALSE)=0,"Vakuumierter ABS ungeschält"),
IFERROR(IF(VLOOKUP(O1180,[1]Vakuumiert!$H:$I,2,FALSE)=0,"Vakuumierter VOS geschält"),
IFERROR(IF(VLOOKUP(O1180,[1]Vakuumiert!$K:$L,2,FALSE)=0,"Vakuumierter VOS vegan"),
IFERROR(IF(VLOOKUP(O1180,[1]Vakuumiert!$N:$O,2,FALSE)=0,"Vakuumierter VOS Zipfel"),
IFERROR(IF(VLOOKUP(O1180,[1]Vakuumiert!$Q:$R,2,FALSE)=0,"Vakuumiert geschält"),
IFERROR(IF(VLOOKUP(O1180,'[1]vakuumierte Fertigprodukte'!$B:$C,2,FALSE)=0,"Fertigprodukte"),
IFERROR(IF(VLOOKUP(O1180,'[1]vakuumierte Fertigprodukte'!$E:$FI,2,FALSE)=0,"Vakuumierte Zipfel"),
IFERROR(IF(VLOOKUP(O1180,[1]Wurste!$B:$C,2,FALSE)=0,"Räucherwürste"),
IFERROR(IF(VLOOKUP(O1180,[1]Wurste!$E:$F,2,FALSE)=0,"URW/URGW Wurst"),
IFERROR(IF(VLOOKUP(O1180,[1]Wurste!$H:$I,2,FALSE)=0,"HF-Wurst Vegan"),
IFERROR(IF(VLOOKUP(O1180,[1]Wurste!$K:$L,2,FALSE)=0,"320er ohne Würste"),
IFERROR(IF(AND(OR(Abfalldokumentation!$A1180="BU3",Abfalldokumentation!$A1180="Verkauf"),Abfalldokumentation!$F1180="Schimmel",Abfalldokumentation!$G1180="keinen Abnehmer/kein Schälpersonal"),"Div. Zipfel, ES ohne Verwendung",VLOOKUP(Abfalldokumentation!$E1180,Produktgruppen!A:B,2,FALSE)),"-")))))))))))))))))))))))</f>
        <v>Vorschmelz</v>
      </c>
      <c r="E1180" s="81" t="str">
        <f>IFERROR(VLOOKUP(Abfalldokumentation!$O1180,Artikel!A:C,3,FALSE),Abfalldokumentation!$O1180)</f>
        <v>VOS-ABS ENTSORGUNG</v>
      </c>
      <c r="F1180" s="81" t="str">
        <f>VLOOKUP(T1180,'Liste Gründe'!A:D,2,FALSE)</f>
        <v>Rest</v>
      </c>
      <c r="G1180" s="80" t="str">
        <f>IF(ISBLANK(V1180),VLOOKUP(Abfalldokumentation!$P1180,'Liste Gründe'!A:D,3,FALSE),V1180)</f>
        <v>geschälte Rinde</v>
      </c>
      <c r="H1180" s="81" t="str">
        <f>IF(ISBLANK(Abfalldokumentation!$W1180),"-",Abfalldokumentation!$W1180)</f>
        <v>-</v>
      </c>
      <c r="I1180" s="81">
        <f t="shared" si="127"/>
        <v>42</v>
      </c>
      <c r="J1180" s="81" t="str">
        <f t="shared" si="128"/>
        <v>Produkte</v>
      </c>
      <c r="K1180" s="81" t="str">
        <f t="shared" si="129"/>
        <v>BUs</v>
      </c>
      <c r="L1180" s="81" t="str">
        <f t="shared" si="130"/>
        <v>Symptome</v>
      </c>
      <c r="M1180" s="81">
        <f>IFERROR(VLOOKUP(Abfalldokumentation!$O1180,Kennzahlen!S:V,3,FALSE)*Abfalldokumentation!$B1180,"0")</f>
        <v>0.02</v>
      </c>
      <c r="N1180" s="81" t="str">
        <f>IF(ISBLANK(Q1180),VLOOKUP(Abfalldokumentation!$O1180,'Linien - BU'!R:S,2,FALSE),Q1180)</f>
        <v>RWV</v>
      </c>
      <c r="O1180" s="77">
        <f t="shared" si="131"/>
        <v>29500917</v>
      </c>
      <c r="P1180" s="77">
        <f t="shared" si="132"/>
        <v>60</v>
      </c>
      <c r="Q1180" s="39" t="s">
        <v>202</v>
      </c>
      <c r="R1180" s="40">
        <v>29500917</v>
      </c>
      <c r="S1180" s="40">
        <v>2</v>
      </c>
      <c r="T1180" s="40">
        <v>60</v>
      </c>
      <c r="U1180" s="41">
        <v>44488</v>
      </c>
      <c r="V1180" s="42"/>
      <c r="W1180" s="40"/>
      <c r="X1180" s="44" t="str">
        <f>IFERROR(VLOOKUP(Abfalldokumentation!$R1180,Artikel!A:C,3,FALSE),Abfalldokumentation!$R1180)</f>
        <v>VOS-ABS ENTSORGUNG</v>
      </c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</row>
    <row r="1181" spans="1:40" ht="30" hidden="1" customHeight="1" x14ac:dyDescent="0.25">
      <c r="A1181" s="73" t="str">
        <f>VLOOKUP(N1181,'Linien - BU'!A:B,2,FALSE)</f>
        <v>BU1</v>
      </c>
      <c r="B1181" s="74">
        <f t="shared" si="126"/>
        <v>28</v>
      </c>
      <c r="C1181" s="75">
        <f>Abfalldokumentation!$U1181</f>
        <v>44488</v>
      </c>
      <c r="D1181" s="69" t="str">
        <f>IFERROR(IF(VLOOKUP(O1181,'[1]Rohware 230'!$B:$C,2,FALSE)=0,"Rohware"),
IFERROR(IF(VLOOKUP(O1181,[1]Sammelnr.!$B:$C,2,FALSE)=0,"Sammelnr. ungeschält ABS"),
IFERROR(IF(VLOOKUP(O1181,[1]Sammelnr.!$E:$F,2,FALSE)=0,"Sammelnr. ungeschält VS"),
IFERROR(IF(VLOOKUP(O1181,[1]Sammelnr.!$H:$I,2,FALSE)=0,"Sammelnr. geschält"),
IFERROR(IF(VLOOKUP(O1181,[1]Offen!$B:$C,2,FALSE)=0,"Offen ungeschält ABS"),
IFERROR(IF(VLOOKUP(O1181,[1]Offen!$E:$F,2,FALSE)=0,"Offen ungeschält VOS"),
IFERROR(IF(VLOOKUP(O1181,[1]Offen!$H:$I,2,FALSE)=0,"Offen geschält RW"),
IFERROR(IF(VLOOKUP(O1181,[1]Offen!$K:$L,2,FALSE)=0,"Offen vegan"),
IFERROR(IF(VLOOKUP(O1181,[1]Offen!$N:$O,2,FALSE)=0,"Offen Zipfel"),
IFERROR(IF(VLOOKUP(O1181,[1]Offen!$Q:$R,2,FALSE)=0,"Offen Endstücke"),
IFERROR(IF(VLOOKUP(O1181,[1]Vakuumiert!$B:$C,2,FALSE)=0,"Vakuumierter VOS ungeschält"),
IFERROR(IF(VLOOKUP(O1181,[1]Vakuumiert!$E:$F,2,FALSE)=0,"Vakuumierter ABS ungeschält"),
IFERROR(IF(VLOOKUP(O1181,[1]Vakuumiert!$H:$I,2,FALSE)=0,"Vakuumierter VOS geschält"),
IFERROR(IF(VLOOKUP(O1181,[1]Vakuumiert!$K:$L,2,FALSE)=0,"Vakuumierter VOS vegan"),
IFERROR(IF(VLOOKUP(O1181,[1]Vakuumiert!$N:$O,2,FALSE)=0,"Vakuumierter VOS Zipfel"),
IFERROR(IF(VLOOKUP(O1181,[1]Vakuumiert!$Q:$R,2,FALSE)=0,"Vakuumiert geschält"),
IFERROR(IF(VLOOKUP(O1181,'[1]vakuumierte Fertigprodukte'!$B:$C,2,FALSE)=0,"Fertigprodukte"),
IFERROR(IF(VLOOKUP(O1181,'[1]vakuumierte Fertigprodukte'!$E:$FI,2,FALSE)=0,"Vakuumierte Zipfel"),
IFERROR(IF(VLOOKUP(O1181,[1]Wurste!$B:$C,2,FALSE)=0,"Räucherwürste"),
IFERROR(IF(VLOOKUP(O1181,[1]Wurste!$E:$F,2,FALSE)=0,"URW/URGW Wurst"),
IFERROR(IF(VLOOKUP(O1181,[1]Wurste!$H:$I,2,FALSE)=0,"HF-Wurst Vegan"),
IFERROR(IF(VLOOKUP(O1181,[1]Wurste!$K:$L,2,FALSE)=0,"320er ohne Würste"),
IFERROR(IF(AND(OR(Abfalldokumentation!$A1181="BU3",Abfalldokumentation!$A1181="Verkauf"),Abfalldokumentation!$F1181="Schimmel",Abfalldokumentation!$G1181="keinen Abnehmer/kein Schälpersonal"),"Div. Zipfel, ES ohne Verwendung",VLOOKUP(Abfalldokumentation!$E1181,Produktgruppen!A:B,2,FALSE)),"-")))))))))))))))))))))))</f>
        <v>Vorschmelz</v>
      </c>
      <c r="E1181" s="76" t="str">
        <f>IFERROR(VLOOKUP(Abfalldokumentation!$O1181,Artikel!A:C,3,FALSE),Abfalldokumentation!$O1181)</f>
        <v>VOS-ABS ENTSORGUNG</v>
      </c>
      <c r="F1181" s="76" t="str">
        <f>VLOOKUP(T1181,'Liste Gründe'!A:D,2,FALSE)</f>
        <v>Rest</v>
      </c>
      <c r="G1181" s="75" t="str">
        <f>IF(ISBLANK(V1181),VLOOKUP(Abfalldokumentation!$P1181,'Liste Gründe'!A:D,3,FALSE),V1181)</f>
        <v>geschälte Rinde</v>
      </c>
      <c r="H1181" s="76" t="str">
        <f>IF(ISBLANK(Abfalldokumentation!$W1181),"-",Abfalldokumentation!$W1181)</f>
        <v>-</v>
      </c>
      <c r="I1181" s="76">
        <f t="shared" si="127"/>
        <v>42</v>
      </c>
      <c r="J1181" s="76" t="str">
        <f t="shared" si="128"/>
        <v>Produkte</v>
      </c>
      <c r="K1181" s="76" t="str">
        <f t="shared" si="129"/>
        <v>BUs</v>
      </c>
      <c r="L1181" s="76" t="str">
        <f t="shared" si="130"/>
        <v>Symptome</v>
      </c>
      <c r="M1181" s="76">
        <f>IFERROR(VLOOKUP(Abfalldokumentation!$O1181,Kennzahlen!S:V,3,FALSE)*Abfalldokumentation!$B1181,"0")</f>
        <v>0.28000000000000003</v>
      </c>
      <c r="N1181" s="76" t="str">
        <f>IF(ISBLANK(Q1181),VLOOKUP(Abfalldokumentation!$O1181,'Linien - BU'!R:S,2,FALSE),Q1181)</f>
        <v>RWV</v>
      </c>
      <c r="O1181" s="77">
        <f t="shared" si="131"/>
        <v>29500917</v>
      </c>
      <c r="P1181" s="77">
        <f t="shared" si="132"/>
        <v>60</v>
      </c>
      <c r="Q1181" s="45" t="s">
        <v>202</v>
      </c>
      <c r="R1181" s="46">
        <v>29500917</v>
      </c>
      <c r="S1181" s="46">
        <v>28</v>
      </c>
      <c r="T1181" s="46">
        <v>60</v>
      </c>
      <c r="U1181" s="47">
        <v>44488</v>
      </c>
      <c r="V1181" s="48"/>
      <c r="W1181" s="46"/>
      <c r="X1181" s="50" t="str">
        <f>IFERROR(VLOOKUP(Abfalldokumentation!$R1181,Artikel!A:C,3,FALSE),Abfalldokumentation!$R1181)</f>
        <v>VOS-ABS ENTSORGUNG</v>
      </c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</row>
    <row r="1182" spans="1:40" ht="30" hidden="1" customHeight="1" x14ac:dyDescent="0.25">
      <c r="A1182" s="78" t="str">
        <f>VLOOKUP(N1182,'Linien - BU'!A:B,2,FALSE)</f>
        <v>BU1</v>
      </c>
      <c r="B1182" s="79">
        <f t="shared" si="126"/>
        <v>21</v>
      </c>
      <c r="C1182" s="80">
        <f>Abfalldokumentation!$U1182</f>
        <v>44488</v>
      </c>
      <c r="D1182" s="69" t="str">
        <f>IFERROR(IF(VLOOKUP(O1182,'[1]Rohware 230'!$B:$C,2,FALSE)=0,"Rohware"),
IFERROR(IF(VLOOKUP(O1182,[1]Sammelnr.!$B:$C,2,FALSE)=0,"Sammelnr. ungeschält ABS"),
IFERROR(IF(VLOOKUP(O1182,[1]Sammelnr.!$E:$F,2,FALSE)=0,"Sammelnr. ungeschält VS"),
IFERROR(IF(VLOOKUP(O1182,[1]Sammelnr.!$H:$I,2,FALSE)=0,"Sammelnr. geschält"),
IFERROR(IF(VLOOKUP(O1182,[1]Offen!$B:$C,2,FALSE)=0,"Offen ungeschält ABS"),
IFERROR(IF(VLOOKUP(O1182,[1]Offen!$E:$F,2,FALSE)=0,"Offen ungeschält VOS"),
IFERROR(IF(VLOOKUP(O1182,[1]Offen!$H:$I,2,FALSE)=0,"Offen geschält RW"),
IFERROR(IF(VLOOKUP(O1182,[1]Offen!$K:$L,2,FALSE)=0,"Offen vegan"),
IFERROR(IF(VLOOKUP(O1182,[1]Offen!$N:$O,2,FALSE)=0,"Offen Zipfel"),
IFERROR(IF(VLOOKUP(O1182,[1]Offen!$Q:$R,2,FALSE)=0,"Offen Endstücke"),
IFERROR(IF(VLOOKUP(O1182,[1]Vakuumiert!$B:$C,2,FALSE)=0,"Vakuumierter VOS ungeschält"),
IFERROR(IF(VLOOKUP(O1182,[1]Vakuumiert!$E:$F,2,FALSE)=0,"Vakuumierter ABS ungeschält"),
IFERROR(IF(VLOOKUP(O1182,[1]Vakuumiert!$H:$I,2,FALSE)=0,"Vakuumierter VOS geschält"),
IFERROR(IF(VLOOKUP(O1182,[1]Vakuumiert!$K:$L,2,FALSE)=0,"Vakuumierter VOS vegan"),
IFERROR(IF(VLOOKUP(O1182,[1]Vakuumiert!$N:$O,2,FALSE)=0,"Vakuumierter VOS Zipfel"),
IFERROR(IF(VLOOKUP(O1182,[1]Vakuumiert!$Q:$R,2,FALSE)=0,"Vakuumiert geschält"),
IFERROR(IF(VLOOKUP(O1182,'[1]vakuumierte Fertigprodukte'!$B:$C,2,FALSE)=0,"Fertigprodukte"),
IFERROR(IF(VLOOKUP(O1182,'[1]vakuumierte Fertigprodukte'!$E:$FI,2,FALSE)=0,"Vakuumierte Zipfel"),
IFERROR(IF(VLOOKUP(O1182,[1]Wurste!$B:$C,2,FALSE)=0,"Räucherwürste"),
IFERROR(IF(VLOOKUP(O1182,[1]Wurste!$E:$F,2,FALSE)=0,"URW/URGW Wurst"),
IFERROR(IF(VLOOKUP(O1182,[1]Wurste!$H:$I,2,FALSE)=0,"HF-Wurst Vegan"),
IFERROR(IF(VLOOKUP(O1182,[1]Wurste!$K:$L,2,FALSE)=0,"320er ohne Würste"),
IFERROR(IF(AND(OR(Abfalldokumentation!$A1182="BU3",Abfalldokumentation!$A1182="Verkauf"),Abfalldokumentation!$F1182="Schimmel",Abfalldokumentation!$G1182="keinen Abnehmer/kein Schälpersonal"),"Div. Zipfel, ES ohne Verwendung",VLOOKUP(Abfalldokumentation!$E1182,Produktgruppen!A:B,2,FALSE)),"-")))))))))))))))))))))))</f>
        <v>Vorschmelz</v>
      </c>
      <c r="E1182" s="81" t="str">
        <f>IFERROR(VLOOKUP(Abfalldokumentation!$O1182,Artikel!A:C,3,FALSE),Abfalldokumentation!$O1182)</f>
        <v>VOS-ABS ENTSORGUNG</v>
      </c>
      <c r="F1182" s="81" t="str">
        <f>VLOOKUP(T1182,'Liste Gründe'!A:D,2,FALSE)</f>
        <v>Rest</v>
      </c>
      <c r="G1182" s="80" t="str">
        <f>IF(ISBLANK(V1182),VLOOKUP(Abfalldokumentation!$P1182,'Liste Gründe'!A:D,3,FALSE),V1182)</f>
        <v>geschälte Rinde</v>
      </c>
      <c r="H1182" s="81" t="str">
        <f>IF(ISBLANK(Abfalldokumentation!$W1182),"-",Abfalldokumentation!$W1182)</f>
        <v>-</v>
      </c>
      <c r="I1182" s="81">
        <f t="shared" si="127"/>
        <v>42</v>
      </c>
      <c r="J1182" s="81" t="str">
        <f t="shared" si="128"/>
        <v>Produkte</v>
      </c>
      <c r="K1182" s="81" t="str">
        <f t="shared" si="129"/>
        <v>BUs</v>
      </c>
      <c r="L1182" s="81" t="str">
        <f t="shared" si="130"/>
        <v>Symptome</v>
      </c>
      <c r="M1182" s="81">
        <f>IFERROR(VLOOKUP(Abfalldokumentation!$O1182,Kennzahlen!S:V,3,FALSE)*Abfalldokumentation!$B1182,"0")</f>
        <v>0.21</v>
      </c>
      <c r="N1182" s="81" t="str">
        <f>IF(ISBLANK(Q1182),VLOOKUP(Abfalldokumentation!$O1182,'Linien - BU'!R:S,2,FALSE),Q1182)</f>
        <v>RWV</v>
      </c>
      <c r="O1182" s="77">
        <f t="shared" si="131"/>
        <v>29500917</v>
      </c>
      <c r="P1182" s="77">
        <f t="shared" si="132"/>
        <v>60</v>
      </c>
      <c r="Q1182" s="39" t="s">
        <v>202</v>
      </c>
      <c r="R1182" s="40">
        <v>29500917</v>
      </c>
      <c r="S1182" s="40">
        <v>21</v>
      </c>
      <c r="T1182" s="40">
        <v>60</v>
      </c>
      <c r="U1182" s="41">
        <v>44488</v>
      </c>
      <c r="V1182" s="42"/>
      <c r="W1182" s="40"/>
      <c r="X1182" s="44" t="str">
        <f>IFERROR(VLOOKUP(Abfalldokumentation!$R1182,Artikel!A:C,3,FALSE),Abfalldokumentation!$R1182)</f>
        <v>VOS-ABS ENTSORGUNG</v>
      </c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</row>
    <row r="1183" spans="1:40" ht="30" hidden="1" customHeight="1" x14ac:dyDescent="0.25">
      <c r="A1183" s="73" t="str">
        <f>VLOOKUP(N1183,'Linien - BU'!A:B,2,FALSE)</f>
        <v>BU1</v>
      </c>
      <c r="B1183" s="74">
        <f t="shared" si="126"/>
        <v>21</v>
      </c>
      <c r="C1183" s="75">
        <f>Abfalldokumentation!$U1183</f>
        <v>44488</v>
      </c>
      <c r="D1183" s="69" t="str">
        <f>IFERROR(IF(VLOOKUP(O1183,'[1]Rohware 230'!$B:$C,2,FALSE)=0,"Rohware"),
IFERROR(IF(VLOOKUP(O1183,[1]Sammelnr.!$B:$C,2,FALSE)=0,"Sammelnr. ungeschält ABS"),
IFERROR(IF(VLOOKUP(O1183,[1]Sammelnr.!$E:$F,2,FALSE)=0,"Sammelnr. ungeschält VS"),
IFERROR(IF(VLOOKUP(O1183,[1]Sammelnr.!$H:$I,2,FALSE)=0,"Sammelnr. geschält"),
IFERROR(IF(VLOOKUP(O1183,[1]Offen!$B:$C,2,FALSE)=0,"Offen ungeschält ABS"),
IFERROR(IF(VLOOKUP(O1183,[1]Offen!$E:$F,2,FALSE)=0,"Offen ungeschält VOS"),
IFERROR(IF(VLOOKUP(O1183,[1]Offen!$H:$I,2,FALSE)=0,"Offen geschält RW"),
IFERROR(IF(VLOOKUP(O1183,[1]Offen!$K:$L,2,FALSE)=0,"Offen vegan"),
IFERROR(IF(VLOOKUP(O1183,[1]Offen!$N:$O,2,FALSE)=0,"Offen Zipfel"),
IFERROR(IF(VLOOKUP(O1183,[1]Offen!$Q:$R,2,FALSE)=0,"Offen Endstücke"),
IFERROR(IF(VLOOKUP(O1183,[1]Vakuumiert!$B:$C,2,FALSE)=0,"Vakuumierter VOS ungeschält"),
IFERROR(IF(VLOOKUP(O1183,[1]Vakuumiert!$E:$F,2,FALSE)=0,"Vakuumierter ABS ungeschält"),
IFERROR(IF(VLOOKUP(O1183,[1]Vakuumiert!$H:$I,2,FALSE)=0,"Vakuumierter VOS geschält"),
IFERROR(IF(VLOOKUP(O1183,[1]Vakuumiert!$K:$L,2,FALSE)=0,"Vakuumierter VOS vegan"),
IFERROR(IF(VLOOKUP(O1183,[1]Vakuumiert!$N:$O,2,FALSE)=0,"Vakuumierter VOS Zipfel"),
IFERROR(IF(VLOOKUP(O1183,[1]Vakuumiert!$Q:$R,2,FALSE)=0,"Vakuumiert geschält"),
IFERROR(IF(VLOOKUP(O1183,'[1]vakuumierte Fertigprodukte'!$B:$C,2,FALSE)=0,"Fertigprodukte"),
IFERROR(IF(VLOOKUP(O1183,'[1]vakuumierte Fertigprodukte'!$E:$FI,2,FALSE)=0,"Vakuumierte Zipfel"),
IFERROR(IF(VLOOKUP(O1183,[1]Wurste!$B:$C,2,FALSE)=0,"Räucherwürste"),
IFERROR(IF(VLOOKUP(O1183,[1]Wurste!$E:$F,2,FALSE)=0,"URW/URGW Wurst"),
IFERROR(IF(VLOOKUP(O1183,[1]Wurste!$H:$I,2,FALSE)=0,"HF-Wurst Vegan"),
IFERROR(IF(VLOOKUP(O1183,[1]Wurste!$K:$L,2,FALSE)=0,"320er ohne Würste"),
IFERROR(IF(AND(OR(Abfalldokumentation!$A1183="BU3",Abfalldokumentation!$A1183="Verkauf"),Abfalldokumentation!$F1183="Schimmel",Abfalldokumentation!$G1183="keinen Abnehmer/kein Schälpersonal"),"Div. Zipfel, ES ohne Verwendung",VLOOKUP(Abfalldokumentation!$E1183,Produktgruppen!A:B,2,FALSE)),"-")))))))))))))))))))))))</f>
        <v>Vorschmelz</v>
      </c>
      <c r="E1183" s="76" t="str">
        <f>IFERROR(VLOOKUP(Abfalldokumentation!$O1183,Artikel!A:C,3,FALSE),Abfalldokumentation!$O1183)</f>
        <v>VOS-ABS ENTSORGUNG</v>
      </c>
      <c r="F1183" s="76" t="str">
        <f>VLOOKUP(T1183,'Liste Gründe'!A:D,2,FALSE)</f>
        <v>Rest</v>
      </c>
      <c r="G1183" s="75" t="str">
        <f>IF(ISBLANK(V1183),VLOOKUP(Abfalldokumentation!$P1183,'Liste Gründe'!A:D,3,FALSE),V1183)</f>
        <v>geschälte Rinde</v>
      </c>
      <c r="H1183" s="76" t="str">
        <f>IF(ISBLANK(Abfalldokumentation!$W1183),"-",Abfalldokumentation!$W1183)</f>
        <v>-</v>
      </c>
      <c r="I1183" s="76">
        <f t="shared" si="127"/>
        <v>42</v>
      </c>
      <c r="J1183" s="76" t="str">
        <f t="shared" si="128"/>
        <v>Produkte</v>
      </c>
      <c r="K1183" s="76" t="str">
        <f t="shared" si="129"/>
        <v>BUs</v>
      </c>
      <c r="L1183" s="76" t="str">
        <f t="shared" si="130"/>
        <v>Symptome</v>
      </c>
      <c r="M1183" s="76">
        <f>IFERROR(VLOOKUP(Abfalldokumentation!$O1183,Kennzahlen!S:V,3,FALSE)*Abfalldokumentation!$B1183,"0")</f>
        <v>0.21</v>
      </c>
      <c r="N1183" s="76" t="str">
        <f>IF(ISBLANK(Q1183),VLOOKUP(Abfalldokumentation!$O1183,'Linien - BU'!R:S,2,FALSE),Q1183)</f>
        <v>RWV</v>
      </c>
      <c r="O1183" s="77">
        <f t="shared" si="131"/>
        <v>29500917</v>
      </c>
      <c r="P1183" s="77">
        <f t="shared" si="132"/>
        <v>60</v>
      </c>
      <c r="Q1183" s="45" t="s">
        <v>202</v>
      </c>
      <c r="R1183" s="46">
        <v>29500917</v>
      </c>
      <c r="S1183" s="46">
        <v>21</v>
      </c>
      <c r="T1183" s="46">
        <v>60</v>
      </c>
      <c r="U1183" s="47">
        <v>44488</v>
      </c>
      <c r="V1183" s="48"/>
      <c r="W1183" s="46"/>
      <c r="X1183" s="50" t="str">
        <f>IFERROR(VLOOKUP(Abfalldokumentation!$R1183,Artikel!A:C,3,FALSE),Abfalldokumentation!$R1183)</f>
        <v>VOS-ABS ENTSORGUNG</v>
      </c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</row>
    <row r="1184" spans="1:40" ht="30" hidden="1" customHeight="1" x14ac:dyDescent="0.25">
      <c r="A1184" s="78" t="str">
        <f>VLOOKUP(N1184,'Linien - BU'!A:B,2,FALSE)</f>
        <v>BU1</v>
      </c>
      <c r="B1184" s="79">
        <f t="shared" si="126"/>
        <v>66</v>
      </c>
      <c r="C1184" s="80">
        <f>Abfalldokumentation!$U1184</f>
        <v>44488</v>
      </c>
      <c r="D1184" s="69" t="str">
        <f>IFERROR(IF(VLOOKUP(O1184,'[1]Rohware 230'!$B:$C,2,FALSE)=0,"Rohware"),
IFERROR(IF(VLOOKUP(O1184,[1]Sammelnr.!$B:$C,2,FALSE)=0,"Sammelnr. ungeschält ABS"),
IFERROR(IF(VLOOKUP(O1184,[1]Sammelnr.!$E:$F,2,FALSE)=0,"Sammelnr. ungeschält VS"),
IFERROR(IF(VLOOKUP(O1184,[1]Sammelnr.!$H:$I,2,FALSE)=0,"Sammelnr. geschält"),
IFERROR(IF(VLOOKUP(O1184,[1]Offen!$B:$C,2,FALSE)=0,"Offen ungeschält ABS"),
IFERROR(IF(VLOOKUP(O1184,[1]Offen!$E:$F,2,FALSE)=0,"Offen ungeschält VOS"),
IFERROR(IF(VLOOKUP(O1184,[1]Offen!$H:$I,2,FALSE)=0,"Offen geschält RW"),
IFERROR(IF(VLOOKUP(O1184,[1]Offen!$K:$L,2,FALSE)=0,"Offen vegan"),
IFERROR(IF(VLOOKUP(O1184,[1]Offen!$N:$O,2,FALSE)=0,"Offen Zipfel"),
IFERROR(IF(VLOOKUP(O1184,[1]Offen!$Q:$R,2,FALSE)=0,"Offen Endstücke"),
IFERROR(IF(VLOOKUP(O1184,[1]Vakuumiert!$B:$C,2,FALSE)=0,"Vakuumierter VOS ungeschält"),
IFERROR(IF(VLOOKUP(O1184,[1]Vakuumiert!$E:$F,2,FALSE)=0,"Vakuumierter ABS ungeschält"),
IFERROR(IF(VLOOKUP(O1184,[1]Vakuumiert!$H:$I,2,FALSE)=0,"Vakuumierter VOS geschält"),
IFERROR(IF(VLOOKUP(O1184,[1]Vakuumiert!$K:$L,2,FALSE)=0,"Vakuumierter VOS vegan"),
IFERROR(IF(VLOOKUP(O1184,[1]Vakuumiert!$N:$O,2,FALSE)=0,"Vakuumierter VOS Zipfel"),
IFERROR(IF(VLOOKUP(O1184,[1]Vakuumiert!$Q:$R,2,FALSE)=0,"Vakuumiert geschält"),
IFERROR(IF(VLOOKUP(O1184,'[1]vakuumierte Fertigprodukte'!$B:$C,2,FALSE)=0,"Fertigprodukte"),
IFERROR(IF(VLOOKUP(O1184,'[1]vakuumierte Fertigprodukte'!$E:$FI,2,FALSE)=0,"Vakuumierte Zipfel"),
IFERROR(IF(VLOOKUP(O1184,[1]Wurste!$B:$C,2,FALSE)=0,"Räucherwürste"),
IFERROR(IF(VLOOKUP(O1184,[1]Wurste!$E:$F,2,FALSE)=0,"URW/URGW Wurst"),
IFERROR(IF(VLOOKUP(O1184,[1]Wurste!$H:$I,2,FALSE)=0,"HF-Wurst Vegan"),
IFERROR(IF(VLOOKUP(O1184,[1]Wurste!$K:$L,2,FALSE)=0,"320er ohne Würste"),
IFERROR(IF(AND(OR(Abfalldokumentation!$A1184="BU3",Abfalldokumentation!$A1184="Verkauf"),Abfalldokumentation!$F1184="Schimmel",Abfalldokumentation!$G1184="keinen Abnehmer/kein Schälpersonal"),"Div. Zipfel, ES ohne Verwendung",VLOOKUP(Abfalldokumentation!$E1184,Produktgruppen!A:B,2,FALSE)),"-")))))))))))))))))))))))</f>
        <v>Vorschmelz</v>
      </c>
      <c r="E1184" s="81" t="str">
        <f>IFERROR(VLOOKUP(Abfalldokumentation!$O1184,Artikel!A:C,3,FALSE),Abfalldokumentation!$O1184)</f>
        <v>VOS-ABS ENTSORGUNG</v>
      </c>
      <c r="F1184" s="81" t="str">
        <f>VLOOKUP(T1184,'Liste Gründe'!A:D,2,FALSE)</f>
        <v>Rest</v>
      </c>
      <c r="G1184" s="80" t="str">
        <f>IF(ISBLANK(V1184),VLOOKUP(Abfalldokumentation!$P1184,'Liste Gründe'!A:D,3,FALSE),V1184)</f>
        <v>geschälte Rinde</v>
      </c>
      <c r="H1184" s="81" t="str">
        <f>IF(ISBLANK(Abfalldokumentation!$W1184),"-",Abfalldokumentation!$W1184)</f>
        <v>-</v>
      </c>
      <c r="I1184" s="81">
        <f t="shared" si="127"/>
        <v>42</v>
      </c>
      <c r="J1184" s="81" t="str">
        <f t="shared" si="128"/>
        <v>Produkte</v>
      </c>
      <c r="K1184" s="81" t="str">
        <f t="shared" si="129"/>
        <v>BUs</v>
      </c>
      <c r="L1184" s="81" t="str">
        <f t="shared" si="130"/>
        <v>Symptome</v>
      </c>
      <c r="M1184" s="81">
        <f>IFERROR(VLOOKUP(Abfalldokumentation!$O1184,Kennzahlen!S:V,3,FALSE)*Abfalldokumentation!$B1184,"0")</f>
        <v>0.66</v>
      </c>
      <c r="N1184" s="81" t="str">
        <f>IF(ISBLANK(Q1184),VLOOKUP(Abfalldokumentation!$O1184,'Linien - BU'!R:S,2,FALSE),Q1184)</f>
        <v>RWV</v>
      </c>
      <c r="O1184" s="77">
        <f t="shared" si="131"/>
        <v>29500917</v>
      </c>
      <c r="P1184" s="77">
        <f t="shared" si="132"/>
        <v>60</v>
      </c>
      <c r="Q1184" s="39" t="s">
        <v>202</v>
      </c>
      <c r="R1184" s="40">
        <v>29500917</v>
      </c>
      <c r="S1184" s="40">
        <v>66</v>
      </c>
      <c r="T1184" s="40">
        <v>60</v>
      </c>
      <c r="U1184" s="41">
        <v>44488</v>
      </c>
      <c r="V1184" s="42"/>
      <c r="W1184" s="40"/>
      <c r="X1184" s="44" t="str">
        <f>IFERROR(VLOOKUP(Abfalldokumentation!$R1184,Artikel!A:C,3,FALSE),Abfalldokumentation!$R1184)</f>
        <v>VOS-ABS ENTSORGUNG</v>
      </c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</row>
    <row r="1185" spans="1:40" ht="30" hidden="1" customHeight="1" x14ac:dyDescent="0.25">
      <c r="A1185" s="73" t="str">
        <f>VLOOKUP(N1185,'Linien - BU'!A:B,2,FALSE)</f>
        <v>BU1</v>
      </c>
      <c r="B1185" s="74">
        <f t="shared" si="126"/>
        <v>5</v>
      </c>
      <c r="C1185" s="75">
        <f>Abfalldokumentation!$U1185</f>
        <v>44488</v>
      </c>
      <c r="D1185" s="69" t="str">
        <f>IFERROR(IF(VLOOKUP(O1185,'[1]Rohware 230'!$B:$C,2,FALSE)=0,"Rohware"),
IFERROR(IF(VLOOKUP(O1185,[1]Sammelnr.!$B:$C,2,FALSE)=0,"Sammelnr. ungeschält ABS"),
IFERROR(IF(VLOOKUP(O1185,[1]Sammelnr.!$E:$F,2,FALSE)=0,"Sammelnr. ungeschält VS"),
IFERROR(IF(VLOOKUP(O1185,[1]Sammelnr.!$H:$I,2,FALSE)=0,"Sammelnr. geschält"),
IFERROR(IF(VLOOKUP(O1185,[1]Offen!$B:$C,2,FALSE)=0,"Offen ungeschält ABS"),
IFERROR(IF(VLOOKUP(O1185,[1]Offen!$E:$F,2,FALSE)=0,"Offen ungeschält VOS"),
IFERROR(IF(VLOOKUP(O1185,[1]Offen!$H:$I,2,FALSE)=0,"Offen geschält RW"),
IFERROR(IF(VLOOKUP(O1185,[1]Offen!$K:$L,2,FALSE)=0,"Offen vegan"),
IFERROR(IF(VLOOKUP(O1185,[1]Offen!$N:$O,2,FALSE)=0,"Offen Zipfel"),
IFERROR(IF(VLOOKUP(O1185,[1]Offen!$Q:$R,2,FALSE)=0,"Offen Endstücke"),
IFERROR(IF(VLOOKUP(O1185,[1]Vakuumiert!$B:$C,2,FALSE)=0,"Vakuumierter VOS ungeschält"),
IFERROR(IF(VLOOKUP(O1185,[1]Vakuumiert!$E:$F,2,FALSE)=0,"Vakuumierter ABS ungeschält"),
IFERROR(IF(VLOOKUP(O1185,[1]Vakuumiert!$H:$I,2,FALSE)=0,"Vakuumierter VOS geschält"),
IFERROR(IF(VLOOKUP(O1185,[1]Vakuumiert!$K:$L,2,FALSE)=0,"Vakuumierter VOS vegan"),
IFERROR(IF(VLOOKUP(O1185,[1]Vakuumiert!$N:$O,2,FALSE)=0,"Vakuumierter VOS Zipfel"),
IFERROR(IF(VLOOKUP(O1185,[1]Vakuumiert!$Q:$R,2,FALSE)=0,"Vakuumiert geschält"),
IFERROR(IF(VLOOKUP(O1185,'[1]vakuumierte Fertigprodukte'!$B:$C,2,FALSE)=0,"Fertigprodukte"),
IFERROR(IF(VLOOKUP(O1185,'[1]vakuumierte Fertigprodukte'!$E:$FI,2,FALSE)=0,"Vakuumierte Zipfel"),
IFERROR(IF(VLOOKUP(O1185,[1]Wurste!$B:$C,2,FALSE)=0,"Räucherwürste"),
IFERROR(IF(VLOOKUP(O1185,[1]Wurste!$E:$F,2,FALSE)=0,"URW/URGW Wurst"),
IFERROR(IF(VLOOKUP(O1185,[1]Wurste!$H:$I,2,FALSE)=0,"HF-Wurst Vegan"),
IFERROR(IF(VLOOKUP(O1185,[1]Wurste!$K:$L,2,FALSE)=0,"320er ohne Würste"),
IFERROR(IF(AND(OR(Abfalldokumentation!$A1185="BU3",Abfalldokumentation!$A1185="Verkauf"),Abfalldokumentation!$F1185="Schimmel",Abfalldokumentation!$G1185="keinen Abnehmer/kein Schälpersonal"),"Div. Zipfel, ES ohne Verwendung",VLOOKUP(Abfalldokumentation!$E1185,Produktgruppen!A:B,2,FALSE)),"-")))))))))))))))))))))))</f>
        <v>Vorschmelz</v>
      </c>
      <c r="E1185" s="76" t="str">
        <f>IFERROR(VLOOKUP(Abfalldokumentation!$O1185,Artikel!A:C,3,FALSE),Abfalldokumentation!$O1185)</f>
        <v>VOS-ABS ENTSORGUNG</v>
      </c>
      <c r="F1185" s="76" t="str">
        <f>VLOOKUP(T1185,'Liste Gründe'!A:D,2,FALSE)</f>
        <v>Rest</v>
      </c>
      <c r="G1185" s="75" t="str">
        <f>IF(ISBLANK(V1185),VLOOKUP(Abfalldokumentation!$P1185,'Liste Gründe'!A:D,3,FALSE),V1185)</f>
        <v>geschälte Rinde</v>
      </c>
      <c r="H1185" s="76" t="str">
        <f>IF(ISBLANK(Abfalldokumentation!$W1185),"-",Abfalldokumentation!$W1185)</f>
        <v>-</v>
      </c>
      <c r="I1185" s="76">
        <f t="shared" si="127"/>
        <v>42</v>
      </c>
      <c r="J1185" s="76" t="str">
        <f t="shared" si="128"/>
        <v>Produkte</v>
      </c>
      <c r="K1185" s="76" t="str">
        <f t="shared" si="129"/>
        <v>BUs</v>
      </c>
      <c r="L1185" s="76" t="str">
        <f t="shared" si="130"/>
        <v>Symptome</v>
      </c>
      <c r="M1185" s="76">
        <f>IFERROR(VLOOKUP(Abfalldokumentation!$O1185,Kennzahlen!S:V,3,FALSE)*Abfalldokumentation!$B1185,"0")</f>
        <v>0.05</v>
      </c>
      <c r="N1185" s="76" t="str">
        <f>IF(ISBLANK(Q1185),VLOOKUP(Abfalldokumentation!$O1185,'Linien - BU'!R:S,2,FALSE),Q1185)</f>
        <v>RWV</v>
      </c>
      <c r="O1185" s="77">
        <f t="shared" si="131"/>
        <v>29500917</v>
      </c>
      <c r="P1185" s="77">
        <f t="shared" si="132"/>
        <v>60</v>
      </c>
      <c r="Q1185" s="45" t="s">
        <v>202</v>
      </c>
      <c r="R1185" s="46">
        <v>29500917</v>
      </c>
      <c r="S1185" s="46">
        <v>5</v>
      </c>
      <c r="T1185" s="46">
        <v>60</v>
      </c>
      <c r="U1185" s="47">
        <v>44488</v>
      </c>
      <c r="V1185" s="48"/>
      <c r="W1185" s="46"/>
      <c r="X1185" s="50" t="str">
        <f>IFERROR(VLOOKUP(Abfalldokumentation!$R1185,Artikel!A:C,3,FALSE),Abfalldokumentation!$R1185)</f>
        <v>VOS-ABS ENTSORGUNG</v>
      </c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</row>
    <row r="1186" spans="1:40" ht="30" hidden="1" customHeight="1" x14ac:dyDescent="0.25">
      <c r="A1186" s="78" t="str">
        <f>VLOOKUP(N1186,'Linien - BU'!A:B,2,FALSE)</f>
        <v>BU1</v>
      </c>
      <c r="B1186" s="79">
        <f t="shared" si="126"/>
        <v>6</v>
      </c>
      <c r="C1186" s="80">
        <f>Abfalldokumentation!$U1186</f>
        <v>44488</v>
      </c>
      <c r="D1186" s="69" t="str">
        <f>IFERROR(IF(VLOOKUP(O1186,'[1]Rohware 230'!$B:$C,2,FALSE)=0,"Rohware"),
IFERROR(IF(VLOOKUP(O1186,[1]Sammelnr.!$B:$C,2,FALSE)=0,"Sammelnr. ungeschält ABS"),
IFERROR(IF(VLOOKUP(O1186,[1]Sammelnr.!$E:$F,2,FALSE)=0,"Sammelnr. ungeschält VS"),
IFERROR(IF(VLOOKUP(O1186,[1]Sammelnr.!$H:$I,2,FALSE)=0,"Sammelnr. geschält"),
IFERROR(IF(VLOOKUP(O1186,[1]Offen!$B:$C,2,FALSE)=0,"Offen ungeschält ABS"),
IFERROR(IF(VLOOKUP(O1186,[1]Offen!$E:$F,2,FALSE)=0,"Offen ungeschält VOS"),
IFERROR(IF(VLOOKUP(O1186,[1]Offen!$H:$I,2,FALSE)=0,"Offen geschält RW"),
IFERROR(IF(VLOOKUP(O1186,[1]Offen!$K:$L,2,FALSE)=0,"Offen vegan"),
IFERROR(IF(VLOOKUP(O1186,[1]Offen!$N:$O,2,FALSE)=0,"Offen Zipfel"),
IFERROR(IF(VLOOKUP(O1186,[1]Offen!$Q:$R,2,FALSE)=0,"Offen Endstücke"),
IFERROR(IF(VLOOKUP(O1186,[1]Vakuumiert!$B:$C,2,FALSE)=0,"Vakuumierter VOS ungeschält"),
IFERROR(IF(VLOOKUP(O1186,[1]Vakuumiert!$E:$F,2,FALSE)=0,"Vakuumierter ABS ungeschält"),
IFERROR(IF(VLOOKUP(O1186,[1]Vakuumiert!$H:$I,2,FALSE)=0,"Vakuumierter VOS geschält"),
IFERROR(IF(VLOOKUP(O1186,[1]Vakuumiert!$K:$L,2,FALSE)=0,"Vakuumierter VOS vegan"),
IFERROR(IF(VLOOKUP(O1186,[1]Vakuumiert!$N:$O,2,FALSE)=0,"Vakuumierter VOS Zipfel"),
IFERROR(IF(VLOOKUP(O1186,[1]Vakuumiert!$Q:$R,2,FALSE)=0,"Vakuumiert geschält"),
IFERROR(IF(VLOOKUP(O1186,'[1]vakuumierte Fertigprodukte'!$B:$C,2,FALSE)=0,"Fertigprodukte"),
IFERROR(IF(VLOOKUP(O1186,'[1]vakuumierte Fertigprodukte'!$E:$FI,2,FALSE)=0,"Vakuumierte Zipfel"),
IFERROR(IF(VLOOKUP(O1186,[1]Wurste!$B:$C,2,FALSE)=0,"Räucherwürste"),
IFERROR(IF(VLOOKUP(O1186,[1]Wurste!$E:$F,2,FALSE)=0,"URW/URGW Wurst"),
IFERROR(IF(VLOOKUP(O1186,[1]Wurste!$H:$I,2,FALSE)=0,"HF-Wurst Vegan"),
IFERROR(IF(VLOOKUP(O1186,[1]Wurste!$K:$L,2,FALSE)=0,"320er ohne Würste"),
IFERROR(IF(AND(OR(Abfalldokumentation!$A1186="BU3",Abfalldokumentation!$A1186="Verkauf"),Abfalldokumentation!$F1186="Schimmel",Abfalldokumentation!$G1186="keinen Abnehmer/kein Schälpersonal"),"Div. Zipfel, ES ohne Verwendung",VLOOKUP(Abfalldokumentation!$E1186,Produktgruppen!A:B,2,FALSE)),"-")))))))))))))))))))))))</f>
        <v>Vorschmelz</v>
      </c>
      <c r="E1186" s="81" t="str">
        <f>IFERROR(VLOOKUP(Abfalldokumentation!$O1186,Artikel!A:C,3,FALSE),Abfalldokumentation!$O1186)</f>
        <v>VOS-ABS ENTSORGUNG</v>
      </c>
      <c r="F1186" s="81" t="str">
        <f>VLOOKUP(T1186,'Liste Gründe'!A:D,2,FALSE)</f>
        <v>Rest</v>
      </c>
      <c r="G1186" s="80" t="str">
        <f>IF(ISBLANK(V1186),VLOOKUP(Abfalldokumentation!$P1186,'Liste Gründe'!A:D,3,FALSE),V1186)</f>
        <v>geschälte Rinde</v>
      </c>
      <c r="H1186" s="81" t="str">
        <f>IF(ISBLANK(Abfalldokumentation!$W1186),"-",Abfalldokumentation!$W1186)</f>
        <v>-</v>
      </c>
      <c r="I1186" s="81">
        <f t="shared" si="127"/>
        <v>42</v>
      </c>
      <c r="J1186" s="81" t="str">
        <f t="shared" si="128"/>
        <v>Produkte</v>
      </c>
      <c r="K1186" s="81" t="str">
        <f t="shared" si="129"/>
        <v>BUs</v>
      </c>
      <c r="L1186" s="81" t="str">
        <f t="shared" si="130"/>
        <v>Symptome</v>
      </c>
      <c r="M1186" s="81">
        <f>IFERROR(VLOOKUP(Abfalldokumentation!$O1186,Kennzahlen!S:V,3,FALSE)*Abfalldokumentation!$B1186,"0")</f>
        <v>0.06</v>
      </c>
      <c r="N1186" s="81" t="str">
        <f>IF(ISBLANK(Q1186),VLOOKUP(Abfalldokumentation!$O1186,'Linien - BU'!R:S,2,FALSE),Q1186)</f>
        <v>RWV</v>
      </c>
      <c r="O1186" s="77">
        <f t="shared" si="131"/>
        <v>29500917</v>
      </c>
      <c r="P1186" s="77">
        <f t="shared" si="132"/>
        <v>60</v>
      </c>
      <c r="Q1186" s="39" t="s">
        <v>202</v>
      </c>
      <c r="R1186" s="40">
        <v>29500917</v>
      </c>
      <c r="S1186" s="40">
        <v>6</v>
      </c>
      <c r="T1186" s="40">
        <v>60</v>
      </c>
      <c r="U1186" s="41">
        <v>44488</v>
      </c>
      <c r="V1186" s="42"/>
      <c r="W1186" s="40"/>
      <c r="X1186" s="44" t="str">
        <f>IFERROR(VLOOKUP(Abfalldokumentation!$R1186,Artikel!A:C,3,FALSE),Abfalldokumentation!$R1186)</f>
        <v>VOS-ABS ENTSORGUNG</v>
      </c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</row>
    <row r="1187" spans="1:40" ht="30" hidden="1" customHeight="1" x14ac:dyDescent="0.25">
      <c r="A1187" s="73" t="str">
        <f>VLOOKUP(N1187,'Linien - BU'!A:B,2,FALSE)</f>
        <v>BU1</v>
      </c>
      <c r="B1187" s="74">
        <f t="shared" si="126"/>
        <v>3</v>
      </c>
      <c r="C1187" s="75">
        <f>Abfalldokumentation!$U1187</f>
        <v>44488</v>
      </c>
      <c r="D1187" s="69" t="str">
        <f>IFERROR(IF(VLOOKUP(O1187,'[1]Rohware 230'!$B:$C,2,FALSE)=0,"Rohware"),
IFERROR(IF(VLOOKUP(O1187,[1]Sammelnr.!$B:$C,2,FALSE)=0,"Sammelnr. ungeschält ABS"),
IFERROR(IF(VLOOKUP(O1187,[1]Sammelnr.!$E:$F,2,FALSE)=0,"Sammelnr. ungeschält VS"),
IFERROR(IF(VLOOKUP(O1187,[1]Sammelnr.!$H:$I,2,FALSE)=0,"Sammelnr. geschält"),
IFERROR(IF(VLOOKUP(O1187,[1]Offen!$B:$C,2,FALSE)=0,"Offen ungeschält ABS"),
IFERROR(IF(VLOOKUP(O1187,[1]Offen!$E:$F,2,FALSE)=0,"Offen ungeschält VOS"),
IFERROR(IF(VLOOKUP(O1187,[1]Offen!$H:$I,2,FALSE)=0,"Offen geschält RW"),
IFERROR(IF(VLOOKUP(O1187,[1]Offen!$K:$L,2,FALSE)=0,"Offen vegan"),
IFERROR(IF(VLOOKUP(O1187,[1]Offen!$N:$O,2,FALSE)=0,"Offen Zipfel"),
IFERROR(IF(VLOOKUP(O1187,[1]Offen!$Q:$R,2,FALSE)=0,"Offen Endstücke"),
IFERROR(IF(VLOOKUP(O1187,[1]Vakuumiert!$B:$C,2,FALSE)=0,"Vakuumierter VOS ungeschält"),
IFERROR(IF(VLOOKUP(O1187,[1]Vakuumiert!$E:$F,2,FALSE)=0,"Vakuumierter ABS ungeschält"),
IFERROR(IF(VLOOKUP(O1187,[1]Vakuumiert!$H:$I,2,FALSE)=0,"Vakuumierter VOS geschält"),
IFERROR(IF(VLOOKUP(O1187,[1]Vakuumiert!$K:$L,2,FALSE)=0,"Vakuumierter VOS vegan"),
IFERROR(IF(VLOOKUP(O1187,[1]Vakuumiert!$N:$O,2,FALSE)=0,"Vakuumierter VOS Zipfel"),
IFERROR(IF(VLOOKUP(O1187,[1]Vakuumiert!$Q:$R,2,FALSE)=0,"Vakuumiert geschält"),
IFERROR(IF(VLOOKUP(O1187,'[1]vakuumierte Fertigprodukte'!$B:$C,2,FALSE)=0,"Fertigprodukte"),
IFERROR(IF(VLOOKUP(O1187,'[1]vakuumierte Fertigprodukte'!$E:$FI,2,FALSE)=0,"Vakuumierte Zipfel"),
IFERROR(IF(VLOOKUP(O1187,[1]Wurste!$B:$C,2,FALSE)=0,"Räucherwürste"),
IFERROR(IF(VLOOKUP(O1187,[1]Wurste!$E:$F,2,FALSE)=0,"URW/URGW Wurst"),
IFERROR(IF(VLOOKUP(O1187,[1]Wurste!$H:$I,2,FALSE)=0,"HF-Wurst Vegan"),
IFERROR(IF(VLOOKUP(O1187,[1]Wurste!$K:$L,2,FALSE)=0,"320er ohne Würste"),
IFERROR(IF(AND(OR(Abfalldokumentation!$A1187="BU3",Abfalldokumentation!$A1187="Verkauf"),Abfalldokumentation!$F1187="Schimmel",Abfalldokumentation!$G1187="keinen Abnehmer/kein Schälpersonal"),"Div. Zipfel, ES ohne Verwendung",VLOOKUP(Abfalldokumentation!$E1187,Produktgruppen!A:B,2,FALSE)),"-")))))))))))))))))))))))</f>
        <v>Vorschmelz</v>
      </c>
      <c r="E1187" s="76" t="str">
        <f>IFERROR(VLOOKUP(Abfalldokumentation!$O1187,Artikel!A:C,3,FALSE),Abfalldokumentation!$O1187)</f>
        <v>VOS-ABS ENTSORGUNG</v>
      </c>
      <c r="F1187" s="76" t="str">
        <f>VLOOKUP(T1187,'Liste Gründe'!A:D,2,FALSE)</f>
        <v>Rest</v>
      </c>
      <c r="G1187" s="75" t="str">
        <f>IF(ISBLANK(V1187),VLOOKUP(Abfalldokumentation!$P1187,'Liste Gründe'!A:D,3,FALSE),V1187)</f>
        <v>geschälte Rinde</v>
      </c>
      <c r="H1187" s="76" t="str">
        <f>IF(ISBLANK(Abfalldokumentation!$W1187),"-",Abfalldokumentation!$W1187)</f>
        <v>-</v>
      </c>
      <c r="I1187" s="76">
        <f t="shared" si="127"/>
        <v>42</v>
      </c>
      <c r="J1187" s="76" t="str">
        <f t="shared" si="128"/>
        <v>Produkte</v>
      </c>
      <c r="K1187" s="76" t="str">
        <f t="shared" si="129"/>
        <v>BUs</v>
      </c>
      <c r="L1187" s="76" t="str">
        <f t="shared" si="130"/>
        <v>Symptome</v>
      </c>
      <c r="M1187" s="76">
        <f>IFERROR(VLOOKUP(Abfalldokumentation!$O1187,Kennzahlen!S:V,3,FALSE)*Abfalldokumentation!$B1187,"0")</f>
        <v>0.03</v>
      </c>
      <c r="N1187" s="76" t="str">
        <f>IF(ISBLANK(Q1187),VLOOKUP(Abfalldokumentation!$O1187,'Linien - BU'!R:S,2,FALSE),Q1187)</f>
        <v>RWV</v>
      </c>
      <c r="O1187" s="77">
        <f t="shared" si="131"/>
        <v>29500917</v>
      </c>
      <c r="P1187" s="77">
        <f t="shared" si="132"/>
        <v>60</v>
      </c>
      <c r="Q1187" s="45" t="s">
        <v>202</v>
      </c>
      <c r="R1187" s="46">
        <v>29500917</v>
      </c>
      <c r="S1187" s="46">
        <v>3</v>
      </c>
      <c r="T1187" s="46">
        <v>60</v>
      </c>
      <c r="U1187" s="47">
        <v>44488</v>
      </c>
      <c r="V1187" s="48"/>
      <c r="W1187" s="46"/>
      <c r="X1187" s="50" t="str">
        <f>IFERROR(VLOOKUP(Abfalldokumentation!$R1187,Artikel!A:C,3,FALSE),Abfalldokumentation!$R1187)</f>
        <v>VOS-ABS ENTSORGUNG</v>
      </c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</row>
    <row r="1188" spans="1:40" ht="30" hidden="1" customHeight="1" x14ac:dyDescent="0.25">
      <c r="A1188" s="78" t="str">
        <f>VLOOKUP(N1188,'Linien - BU'!A:B,2,FALSE)</f>
        <v>Rest</v>
      </c>
      <c r="B1188" s="79">
        <f t="shared" si="126"/>
        <v>1.4</v>
      </c>
      <c r="C1188" s="80">
        <f>Abfalldokumentation!$U1188</f>
        <v>44488</v>
      </c>
      <c r="D1188" s="69" t="str">
        <f>IFERROR(IF(VLOOKUP(O1188,'[1]Rohware 230'!$B:$C,2,FALSE)=0,"Rohware"),
IFERROR(IF(VLOOKUP(O1188,[1]Sammelnr.!$B:$C,2,FALSE)=0,"Sammelnr. ungeschält ABS"),
IFERROR(IF(VLOOKUP(O1188,[1]Sammelnr.!$E:$F,2,FALSE)=0,"Sammelnr. ungeschält VS"),
IFERROR(IF(VLOOKUP(O1188,[1]Sammelnr.!$H:$I,2,FALSE)=0,"Sammelnr. geschält"),
IFERROR(IF(VLOOKUP(O1188,[1]Offen!$B:$C,2,FALSE)=0,"Offen ungeschält ABS"),
IFERROR(IF(VLOOKUP(O1188,[1]Offen!$E:$F,2,FALSE)=0,"Offen ungeschält VOS"),
IFERROR(IF(VLOOKUP(O1188,[1]Offen!$H:$I,2,FALSE)=0,"Offen geschält RW"),
IFERROR(IF(VLOOKUP(O1188,[1]Offen!$K:$L,2,FALSE)=0,"Offen vegan"),
IFERROR(IF(VLOOKUP(O1188,[1]Offen!$N:$O,2,FALSE)=0,"Offen Zipfel"),
IFERROR(IF(VLOOKUP(O1188,[1]Offen!$Q:$R,2,FALSE)=0,"Offen Endstücke"),
IFERROR(IF(VLOOKUP(O1188,[1]Vakuumiert!$B:$C,2,FALSE)=0,"Vakuumierter VOS ungeschält"),
IFERROR(IF(VLOOKUP(O1188,[1]Vakuumiert!$E:$F,2,FALSE)=0,"Vakuumierter ABS ungeschält"),
IFERROR(IF(VLOOKUP(O1188,[1]Vakuumiert!$H:$I,2,FALSE)=0,"Vakuumierter VOS geschält"),
IFERROR(IF(VLOOKUP(O1188,[1]Vakuumiert!$K:$L,2,FALSE)=0,"Vakuumierter VOS vegan"),
IFERROR(IF(VLOOKUP(O1188,[1]Vakuumiert!$N:$O,2,FALSE)=0,"Vakuumierter VOS Zipfel"),
IFERROR(IF(VLOOKUP(O1188,[1]Vakuumiert!$Q:$R,2,FALSE)=0,"Vakuumiert geschält"),
IFERROR(IF(VLOOKUP(O1188,'[1]vakuumierte Fertigprodukte'!$B:$C,2,FALSE)=0,"Fertigprodukte"),
IFERROR(IF(VLOOKUP(O1188,'[1]vakuumierte Fertigprodukte'!$E:$FI,2,FALSE)=0,"Vakuumierte Zipfel"),
IFERROR(IF(VLOOKUP(O1188,[1]Wurste!$B:$C,2,FALSE)=0,"Räucherwürste"),
IFERROR(IF(VLOOKUP(O1188,[1]Wurste!$E:$F,2,FALSE)=0,"URW/URGW Wurst"),
IFERROR(IF(VLOOKUP(O1188,[1]Wurste!$H:$I,2,FALSE)=0,"HF-Wurst Vegan"),
IFERROR(IF(VLOOKUP(O1188,[1]Wurste!$K:$L,2,FALSE)=0,"320er ohne Würste"),
IFERROR(IF(AND(OR(Abfalldokumentation!$A1188="BU3",Abfalldokumentation!$A1188="Verkauf"),Abfalldokumentation!$F1188="Schimmel",Abfalldokumentation!$G1188="keinen Abnehmer/kein Schälpersonal"),"Div. Zipfel, ES ohne Verwendung",VLOOKUP(Abfalldokumentation!$E1188,Produktgruppen!A:B,2,FALSE)),"-")))))))))))))))))))))))</f>
        <v>Vorschmelz</v>
      </c>
      <c r="E1188" s="81" t="str">
        <f>IFERROR(VLOOKUP(Abfalldokumentation!$O1188,Artikel!A:C,3,FALSE),Abfalldokumentation!$O1188)</f>
        <v>VOS-ABS ENTSORGUNG</v>
      </c>
      <c r="F1188" s="81" t="str">
        <f>VLOOKUP(T1188,'Liste Gründe'!A:D,2,FALSE)</f>
        <v>Qualitätssicherung</v>
      </c>
      <c r="G1188" s="80" t="str">
        <f>IF(ISBLANK(V1188),VLOOKUP(Abfalldokumentation!$P1188,'Liste Gründe'!A:D,3,FALSE),V1188)</f>
        <v>Sensorik</v>
      </c>
      <c r="H1188" s="81" t="str">
        <f>IF(ISBLANK(Abfalldokumentation!$W1188),"-",Abfalldokumentation!$W1188)</f>
        <v>-</v>
      </c>
      <c r="I1188" s="81">
        <f t="shared" si="127"/>
        <v>42</v>
      </c>
      <c r="J1188" s="81" t="str">
        <f t="shared" si="128"/>
        <v>Produkte</v>
      </c>
      <c r="K1188" s="81" t="str">
        <f t="shared" si="129"/>
        <v>BUs</v>
      </c>
      <c r="L1188" s="81" t="str">
        <f t="shared" si="130"/>
        <v>Symptome</v>
      </c>
      <c r="M1188" s="81">
        <f>IFERROR(VLOOKUP(Abfalldokumentation!$O1188,Kennzahlen!S:V,3,FALSE)*Abfalldokumentation!$B1188,"0")</f>
        <v>1.3999999999999999E-2</v>
      </c>
      <c r="N1188" s="81" t="str">
        <f>IF(ISBLANK(Q1188),VLOOKUP(Abfalldokumentation!$O1188,'Linien - BU'!R:S,2,FALSE),Q1188)</f>
        <v>Labor</v>
      </c>
      <c r="O1188" s="77">
        <f t="shared" si="131"/>
        <v>29500917</v>
      </c>
      <c r="P1188" s="77">
        <f t="shared" si="132"/>
        <v>74</v>
      </c>
      <c r="Q1188" s="39" t="s">
        <v>199</v>
      </c>
      <c r="R1188" s="40">
        <v>29500917</v>
      </c>
      <c r="S1188" s="40">
        <v>1.4</v>
      </c>
      <c r="T1188" s="40">
        <v>74</v>
      </c>
      <c r="U1188" s="41">
        <v>44488</v>
      </c>
      <c r="V1188" s="42"/>
      <c r="W1188" s="40"/>
      <c r="X1188" s="44" t="str">
        <f>IFERROR(VLOOKUP(Abfalldokumentation!$R1188,Artikel!A:C,3,FALSE),Abfalldokumentation!$R1188)</f>
        <v>VOS-ABS ENTSORGUNG</v>
      </c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</row>
    <row r="1189" spans="1:40" ht="30" hidden="1" customHeight="1" x14ac:dyDescent="0.25">
      <c r="A1189" s="73" t="str">
        <f>VLOOKUP(N1189,'Linien - BU'!A:B,2,FALSE)</f>
        <v>BU4</v>
      </c>
      <c r="B1189" s="74">
        <f t="shared" si="126"/>
        <v>17</v>
      </c>
      <c r="C1189" s="75">
        <f>Abfalldokumentation!$U1189</f>
        <v>44488</v>
      </c>
      <c r="D1189" s="69" t="str">
        <f>IFERROR(IF(VLOOKUP(O1189,'[1]Rohware 230'!$B:$C,2,FALSE)=0,"Rohware"),
IFERROR(IF(VLOOKUP(O1189,[1]Sammelnr.!$B:$C,2,FALSE)=0,"Sammelnr. ungeschält ABS"),
IFERROR(IF(VLOOKUP(O1189,[1]Sammelnr.!$E:$F,2,FALSE)=0,"Sammelnr. ungeschält VS"),
IFERROR(IF(VLOOKUP(O1189,[1]Sammelnr.!$H:$I,2,FALSE)=0,"Sammelnr. geschält"),
IFERROR(IF(VLOOKUP(O1189,[1]Offen!$B:$C,2,FALSE)=0,"Offen ungeschält ABS"),
IFERROR(IF(VLOOKUP(O1189,[1]Offen!$E:$F,2,FALSE)=0,"Offen ungeschält VOS"),
IFERROR(IF(VLOOKUP(O1189,[1]Offen!$H:$I,2,FALSE)=0,"Offen geschält RW"),
IFERROR(IF(VLOOKUP(O1189,[1]Offen!$K:$L,2,FALSE)=0,"Offen vegan"),
IFERROR(IF(VLOOKUP(O1189,[1]Offen!$N:$O,2,FALSE)=0,"Offen Zipfel"),
IFERROR(IF(VLOOKUP(O1189,[1]Offen!$Q:$R,2,FALSE)=0,"Offen Endstücke"),
IFERROR(IF(VLOOKUP(O1189,[1]Vakuumiert!$B:$C,2,FALSE)=0,"Vakuumierter VOS ungeschält"),
IFERROR(IF(VLOOKUP(O1189,[1]Vakuumiert!$E:$F,2,FALSE)=0,"Vakuumierter ABS ungeschält"),
IFERROR(IF(VLOOKUP(O1189,[1]Vakuumiert!$H:$I,2,FALSE)=0,"Vakuumierter VOS geschält"),
IFERROR(IF(VLOOKUP(O1189,[1]Vakuumiert!$K:$L,2,FALSE)=0,"Vakuumierter VOS vegan"),
IFERROR(IF(VLOOKUP(O1189,[1]Vakuumiert!$N:$O,2,FALSE)=0,"Vakuumierter VOS Zipfel"),
IFERROR(IF(VLOOKUP(O1189,[1]Vakuumiert!$Q:$R,2,FALSE)=0,"Vakuumiert geschält"),
IFERROR(IF(VLOOKUP(O1189,'[1]vakuumierte Fertigprodukte'!$B:$C,2,FALSE)=0,"Fertigprodukte"),
IFERROR(IF(VLOOKUP(O1189,'[1]vakuumierte Fertigprodukte'!$E:$FI,2,FALSE)=0,"Vakuumierte Zipfel"),
IFERROR(IF(VLOOKUP(O1189,[1]Wurste!$B:$C,2,FALSE)=0,"Räucherwürste"),
IFERROR(IF(VLOOKUP(O1189,[1]Wurste!$E:$F,2,FALSE)=0,"URW/URGW Wurst"),
IFERROR(IF(VLOOKUP(O1189,[1]Wurste!$H:$I,2,FALSE)=0,"HF-Wurst Vegan"),
IFERROR(IF(VLOOKUP(O1189,[1]Wurste!$K:$L,2,FALSE)=0,"320er ohne Würste"),
IFERROR(IF(AND(OR(Abfalldokumentation!$A1189="BU3",Abfalldokumentation!$A1189="Verkauf"),Abfalldokumentation!$F1189="Schimmel",Abfalldokumentation!$G1189="keinen Abnehmer/kein Schälpersonal"),"Div. Zipfel, ES ohne Verwendung",VLOOKUP(Abfalldokumentation!$E1189,Produktgruppen!A:B,2,FALSE)),"-")))))))))))))))))))))))</f>
        <v>ABS</v>
      </c>
      <c r="E1189" s="76" t="str">
        <f>IFERROR(VLOOKUP(Abfalldokumentation!$O1189,Artikel!A:C,3,FALSE),Abfalldokumentation!$O1189)</f>
        <v>ABS Crémeux</v>
      </c>
      <c r="F1189" s="76" t="str">
        <f>VLOOKUP(T1189,'Liste Gründe'!A:D,2,FALSE)</f>
        <v>Schimmel</v>
      </c>
      <c r="G1189" s="75" t="str">
        <f>IF(ISBLANK(V1189),VLOOKUP(Abfalldokumentation!$P1189,'Liste Gründe'!A:D,3,FALSE),V1189)</f>
        <v>gesammelt für möglichen Einsatz</v>
      </c>
      <c r="H1189" s="76" t="str">
        <f>IF(ISBLANK(Abfalldokumentation!$W1189),"-",Abfalldokumentation!$W1189)</f>
        <v>-</v>
      </c>
      <c r="I1189" s="76">
        <f t="shared" si="127"/>
        <v>42</v>
      </c>
      <c r="J1189" s="76" t="str">
        <f t="shared" si="128"/>
        <v>Produkte</v>
      </c>
      <c r="K1189" s="76" t="str">
        <f t="shared" si="129"/>
        <v>BUs</v>
      </c>
      <c r="L1189" s="76" t="str">
        <f t="shared" si="130"/>
        <v>Symptome</v>
      </c>
      <c r="M1189" s="76">
        <f>IFERROR(VLOOKUP(Abfalldokumentation!$O1189,Kennzahlen!S:V,3,FALSE)*Abfalldokumentation!$B1189,"0")</f>
        <v>0.17</v>
      </c>
      <c r="N1189" s="76" t="str">
        <f>IF(ISBLANK(Q1189),VLOOKUP(Abfalldokumentation!$O1189,'Linien - BU'!R:S,2,FALSE),Q1189)</f>
        <v>BU4</v>
      </c>
      <c r="O1189" s="77">
        <f t="shared" si="131"/>
        <v>29500957</v>
      </c>
      <c r="P1189" s="77">
        <f t="shared" si="132"/>
        <v>12</v>
      </c>
      <c r="Q1189" s="45" t="s">
        <v>9</v>
      </c>
      <c r="R1189" s="46">
        <v>29500957</v>
      </c>
      <c r="S1189" s="46">
        <v>17</v>
      </c>
      <c r="T1189" s="46">
        <v>12</v>
      </c>
      <c r="U1189" s="47">
        <v>44488</v>
      </c>
      <c r="V1189" s="99" t="s">
        <v>23</v>
      </c>
      <c r="W1189" s="46"/>
      <c r="X1189" s="50" t="str">
        <f>IFERROR(VLOOKUP(Abfalldokumentation!$R1189,Artikel!A:C,3,FALSE),Abfalldokumentation!$R1189)</f>
        <v>ABS Crémeux</v>
      </c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</row>
    <row r="1190" spans="1:40" ht="30" hidden="1" customHeight="1" x14ac:dyDescent="0.25">
      <c r="A1190" s="78" t="str">
        <f>VLOOKUP(N1190,'Linien - BU'!A:B,2,FALSE)</f>
        <v>BU4</v>
      </c>
      <c r="B1190" s="79">
        <f t="shared" si="126"/>
        <v>28</v>
      </c>
      <c r="C1190" s="80">
        <f>Abfalldokumentation!$U1190</f>
        <v>44488</v>
      </c>
      <c r="D1190" s="69" t="str">
        <f>IFERROR(IF(VLOOKUP(O1190,'[1]Rohware 230'!$B:$C,2,FALSE)=0,"Rohware"),
IFERROR(IF(VLOOKUP(O1190,[1]Sammelnr.!$B:$C,2,FALSE)=0,"Sammelnr. ungeschält ABS"),
IFERROR(IF(VLOOKUP(O1190,[1]Sammelnr.!$E:$F,2,FALSE)=0,"Sammelnr. ungeschält VS"),
IFERROR(IF(VLOOKUP(O1190,[1]Sammelnr.!$H:$I,2,FALSE)=0,"Sammelnr. geschält"),
IFERROR(IF(VLOOKUP(O1190,[1]Offen!$B:$C,2,FALSE)=0,"Offen ungeschält ABS"),
IFERROR(IF(VLOOKUP(O1190,[1]Offen!$E:$F,2,FALSE)=0,"Offen ungeschält VOS"),
IFERROR(IF(VLOOKUP(O1190,[1]Offen!$H:$I,2,FALSE)=0,"Offen geschält RW"),
IFERROR(IF(VLOOKUP(O1190,[1]Offen!$K:$L,2,FALSE)=0,"Offen vegan"),
IFERROR(IF(VLOOKUP(O1190,[1]Offen!$N:$O,2,FALSE)=0,"Offen Zipfel"),
IFERROR(IF(VLOOKUP(O1190,[1]Offen!$Q:$R,2,FALSE)=0,"Offen Endstücke"),
IFERROR(IF(VLOOKUP(O1190,[1]Vakuumiert!$B:$C,2,FALSE)=0,"Vakuumierter VOS ungeschält"),
IFERROR(IF(VLOOKUP(O1190,[1]Vakuumiert!$E:$F,2,FALSE)=0,"Vakuumierter ABS ungeschält"),
IFERROR(IF(VLOOKUP(O1190,[1]Vakuumiert!$H:$I,2,FALSE)=0,"Vakuumierter VOS geschält"),
IFERROR(IF(VLOOKUP(O1190,[1]Vakuumiert!$K:$L,2,FALSE)=0,"Vakuumierter VOS vegan"),
IFERROR(IF(VLOOKUP(O1190,[1]Vakuumiert!$N:$O,2,FALSE)=0,"Vakuumierter VOS Zipfel"),
IFERROR(IF(VLOOKUP(O1190,[1]Vakuumiert!$Q:$R,2,FALSE)=0,"Vakuumiert geschält"),
IFERROR(IF(VLOOKUP(O1190,'[1]vakuumierte Fertigprodukte'!$B:$C,2,FALSE)=0,"Fertigprodukte"),
IFERROR(IF(VLOOKUP(O1190,'[1]vakuumierte Fertigprodukte'!$E:$FI,2,FALSE)=0,"Vakuumierte Zipfel"),
IFERROR(IF(VLOOKUP(O1190,[1]Wurste!$B:$C,2,FALSE)=0,"Räucherwürste"),
IFERROR(IF(VLOOKUP(O1190,[1]Wurste!$E:$F,2,FALSE)=0,"URW/URGW Wurst"),
IFERROR(IF(VLOOKUP(O1190,[1]Wurste!$H:$I,2,FALSE)=0,"HF-Wurst Vegan"),
IFERROR(IF(VLOOKUP(O1190,[1]Wurste!$K:$L,2,FALSE)=0,"320er ohne Würste"),
IFERROR(IF(AND(OR(Abfalldokumentation!$A1190="BU3",Abfalldokumentation!$A1190="Verkauf"),Abfalldokumentation!$F1190="Schimmel",Abfalldokumentation!$G1190="keinen Abnehmer/kein Schälpersonal"),"Div. Zipfel, ES ohne Verwendung",VLOOKUP(Abfalldokumentation!$E1190,Produktgruppen!A:B,2,FALSE)),"-")))))))))))))))))))))))</f>
        <v>ABS</v>
      </c>
      <c r="E1190" s="81" t="str">
        <f>IFERROR(VLOOKUP(Abfalldokumentation!$O1190,Artikel!A:C,3,FALSE),Abfalldokumentation!$O1190)</f>
        <v>ABS Crémeux</v>
      </c>
      <c r="F1190" s="81" t="str">
        <f>VLOOKUP(T1190,'Liste Gründe'!A:D,2,FALSE)</f>
        <v>keinen Verwendungszweck</v>
      </c>
      <c r="G1190" s="80" t="str">
        <f>IF(ISBLANK(V1190),VLOOKUP(Abfalldokumentation!$P1190,'Liste Gründe'!A:D,3,FALSE),V1190)</f>
        <v>keinen Verwendungszweck</v>
      </c>
      <c r="H1190" s="81" t="str">
        <f>IF(ISBLANK(Abfalldokumentation!$W1190),"-",Abfalldokumentation!$W1190)</f>
        <v>-</v>
      </c>
      <c r="I1190" s="81">
        <f t="shared" si="127"/>
        <v>42</v>
      </c>
      <c r="J1190" s="81" t="str">
        <f t="shared" si="128"/>
        <v>Produkte</v>
      </c>
      <c r="K1190" s="81" t="str">
        <f t="shared" si="129"/>
        <v>BUs</v>
      </c>
      <c r="L1190" s="81" t="str">
        <f t="shared" si="130"/>
        <v>Symptome</v>
      </c>
      <c r="M1190" s="81">
        <f>IFERROR(VLOOKUP(Abfalldokumentation!$O1190,Kennzahlen!S:V,3,FALSE)*Abfalldokumentation!$B1190,"0")</f>
        <v>0.28000000000000003</v>
      </c>
      <c r="N1190" s="81" t="str">
        <f>IF(ISBLANK(Q1190),VLOOKUP(Abfalldokumentation!$O1190,'Linien - BU'!R:S,2,FALSE),Q1190)</f>
        <v>BU4</v>
      </c>
      <c r="O1190" s="77">
        <f t="shared" si="131"/>
        <v>29500957</v>
      </c>
      <c r="P1190" s="77">
        <f t="shared" si="132"/>
        <v>61</v>
      </c>
      <c r="Q1190" s="39" t="s">
        <v>9</v>
      </c>
      <c r="R1190" s="40">
        <v>29500957</v>
      </c>
      <c r="S1190" s="40">
        <v>28</v>
      </c>
      <c r="T1190" s="40">
        <v>61</v>
      </c>
      <c r="U1190" s="41">
        <v>44488</v>
      </c>
      <c r="V1190" s="42"/>
      <c r="W1190" s="40"/>
      <c r="X1190" s="44" t="str">
        <f>IFERROR(VLOOKUP(Abfalldokumentation!$R1190,Artikel!A:C,3,FALSE),Abfalldokumentation!$R1190)</f>
        <v>ABS Crémeux</v>
      </c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</row>
    <row r="1191" spans="1:40" ht="30" hidden="1" customHeight="1" x14ac:dyDescent="0.25">
      <c r="A1191" s="73" t="str">
        <f>VLOOKUP(N1191,'Linien - BU'!A:B,2,FALSE)</f>
        <v>BU4</v>
      </c>
      <c r="B1191" s="74">
        <f t="shared" si="126"/>
        <v>5</v>
      </c>
      <c r="C1191" s="75">
        <f>Abfalldokumentation!$U1191</f>
        <v>44488</v>
      </c>
      <c r="D1191" s="69" t="str">
        <f>IFERROR(IF(VLOOKUP(O1191,'[1]Rohware 230'!$B:$C,2,FALSE)=0,"Rohware"),
IFERROR(IF(VLOOKUP(O1191,[1]Sammelnr.!$B:$C,2,FALSE)=0,"Sammelnr. ungeschält ABS"),
IFERROR(IF(VLOOKUP(O1191,[1]Sammelnr.!$E:$F,2,FALSE)=0,"Sammelnr. ungeschält VS"),
IFERROR(IF(VLOOKUP(O1191,[1]Sammelnr.!$H:$I,2,FALSE)=0,"Sammelnr. geschält"),
IFERROR(IF(VLOOKUP(O1191,[1]Offen!$B:$C,2,FALSE)=0,"Offen ungeschält ABS"),
IFERROR(IF(VLOOKUP(O1191,[1]Offen!$E:$F,2,FALSE)=0,"Offen ungeschält VOS"),
IFERROR(IF(VLOOKUP(O1191,[1]Offen!$H:$I,2,FALSE)=0,"Offen geschält RW"),
IFERROR(IF(VLOOKUP(O1191,[1]Offen!$K:$L,2,FALSE)=0,"Offen vegan"),
IFERROR(IF(VLOOKUP(O1191,[1]Offen!$N:$O,2,FALSE)=0,"Offen Zipfel"),
IFERROR(IF(VLOOKUP(O1191,[1]Offen!$Q:$R,2,FALSE)=0,"Offen Endstücke"),
IFERROR(IF(VLOOKUP(O1191,[1]Vakuumiert!$B:$C,2,FALSE)=0,"Vakuumierter VOS ungeschält"),
IFERROR(IF(VLOOKUP(O1191,[1]Vakuumiert!$E:$F,2,FALSE)=0,"Vakuumierter ABS ungeschält"),
IFERROR(IF(VLOOKUP(O1191,[1]Vakuumiert!$H:$I,2,FALSE)=0,"Vakuumierter VOS geschält"),
IFERROR(IF(VLOOKUP(O1191,[1]Vakuumiert!$K:$L,2,FALSE)=0,"Vakuumierter VOS vegan"),
IFERROR(IF(VLOOKUP(O1191,[1]Vakuumiert!$N:$O,2,FALSE)=0,"Vakuumierter VOS Zipfel"),
IFERROR(IF(VLOOKUP(O1191,[1]Vakuumiert!$Q:$R,2,FALSE)=0,"Vakuumiert geschält"),
IFERROR(IF(VLOOKUP(O1191,'[1]vakuumierte Fertigprodukte'!$B:$C,2,FALSE)=0,"Fertigprodukte"),
IFERROR(IF(VLOOKUP(O1191,'[1]vakuumierte Fertigprodukte'!$E:$FI,2,FALSE)=0,"Vakuumierte Zipfel"),
IFERROR(IF(VLOOKUP(O1191,[1]Wurste!$B:$C,2,FALSE)=0,"Räucherwürste"),
IFERROR(IF(VLOOKUP(O1191,[1]Wurste!$E:$F,2,FALSE)=0,"URW/URGW Wurst"),
IFERROR(IF(VLOOKUP(O1191,[1]Wurste!$H:$I,2,FALSE)=0,"HF-Wurst Vegan"),
IFERROR(IF(VLOOKUP(O1191,[1]Wurste!$K:$L,2,FALSE)=0,"320er ohne Würste"),
IFERROR(IF(AND(OR(Abfalldokumentation!$A1191="BU3",Abfalldokumentation!$A1191="Verkauf"),Abfalldokumentation!$F1191="Schimmel",Abfalldokumentation!$G1191="keinen Abnehmer/kein Schälpersonal"),"Div. Zipfel, ES ohne Verwendung",VLOOKUP(Abfalldokumentation!$E1191,Produktgruppen!A:B,2,FALSE)),"-")))))))))))))))))))))))</f>
        <v>ABS</v>
      </c>
      <c r="E1191" s="76" t="str">
        <f>IFERROR(VLOOKUP(Abfalldokumentation!$O1191,Artikel!A:C,3,FALSE),Abfalldokumentation!$O1191)</f>
        <v>ABS Whisky-Nuts</v>
      </c>
      <c r="F1191" s="76" t="str">
        <f>VLOOKUP(T1191,'Liste Gründe'!A:D,2,FALSE)</f>
        <v>keinen Verwendungszweck</v>
      </c>
      <c r="G1191" s="75" t="str">
        <f>IF(ISBLANK(V1191),VLOOKUP(Abfalldokumentation!$P1191,'Liste Gründe'!A:D,3,FALSE),V1191)</f>
        <v>keinen Verwendungszweck</v>
      </c>
      <c r="H1191" s="76" t="str">
        <f>IF(ISBLANK(Abfalldokumentation!$W1191),"-",Abfalldokumentation!$W1191)</f>
        <v>-</v>
      </c>
      <c r="I1191" s="76">
        <f t="shared" si="127"/>
        <v>42</v>
      </c>
      <c r="J1191" s="76" t="str">
        <f t="shared" si="128"/>
        <v>Produkte</v>
      </c>
      <c r="K1191" s="76" t="str">
        <f t="shared" si="129"/>
        <v>BUs</v>
      </c>
      <c r="L1191" s="76" t="str">
        <f t="shared" si="130"/>
        <v>Symptome</v>
      </c>
      <c r="M1191" s="76">
        <f>IFERROR(VLOOKUP(Abfalldokumentation!$O1191,Kennzahlen!S:V,3,FALSE)*Abfalldokumentation!$B1191,"0")</f>
        <v>7.5</v>
      </c>
      <c r="N1191" s="76" t="str">
        <f>IF(ISBLANK(Q1191),VLOOKUP(Abfalldokumentation!$O1191,'Linien - BU'!R:S,2,FALSE),Q1191)</f>
        <v>BU4</v>
      </c>
      <c r="O1191" s="77">
        <f t="shared" si="131"/>
        <v>29501009</v>
      </c>
      <c r="P1191" s="77">
        <f t="shared" si="132"/>
        <v>61</v>
      </c>
      <c r="Q1191" s="45" t="s">
        <v>9</v>
      </c>
      <c r="R1191" s="46">
        <v>29501009</v>
      </c>
      <c r="S1191" s="46">
        <v>5</v>
      </c>
      <c r="T1191" s="46">
        <v>61</v>
      </c>
      <c r="U1191" s="47">
        <v>44488</v>
      </c>
      <c r="V1191" s="48"/>
      <c r="W1191" s="46"/>
      <c r="X1191" s="50" t="str">
        <f>IFERROR(VLOOKUP(Abfalldokumentation!$R1191,Artikel!A:C,3,FALSE),Abfalldokumentation!$R1191)</f>
        <v>ABS Whisky-Nuts</v>
      </c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</row>
    <row r="1192" spans="1:40" ht="30" hidden="1" customHeight="1" x14ac:dyDescent="0.25">
      <c r="A1192" s="78" t="str">
        <f>VLOOKUP(N1192,'Linien - BU'!A:B,2,FALSE)</f>
        <v>BU4</v>
      </c>
      <c r="B1192" s="79">
        <f t="shared" si="126"/>
        <v>7</v>
      </c>
      <c r="C1192" s="80">
        <f>Abfalldokumentation!$U1192</f>
        <v>44488</v>
      </c>
      <c r="D1192" s="69" t="str">
        <f>IFERROR(IF(VLOOKUP(O1192,'[1]Rohware 230'!$B:$C,2,FALSE)=0,"Rohware"),
IFERROR(IF(VLOOKUP(O1192,[1]Sammelnr.!$B:$C,2,FALSE)=0,"Sammelnr. ungeschält ABS"),
IFERROR(IF(VLOOKUP(O1192,[1]Sammelnr.!$E:$F,2,FALSE)=0,"Sammelnr. ungeschält VS"),
IFERROR(IF(VLOOKUP(O1192,[1]Sammelnr.!$H:$I,2,FALSE)=0,"Sammelnr. geschält"),
IFERROR(IF(VLOOKUP(O1192,[1]Offen!$B:$C,2,FALSE)=0,"Offen ungeschält ABS"),
IFERROR(IF(VLOOKUP(O1192,[1]Offen!$E:$F,2,FALSE)=0,"Offen ungeschält VOS"),
IFERROR(IF(VLOOKUP(O1192,[1]Offen!$H:$I,2,FALSE)=0,"Offen geschält RW"),
IFERROR(IF(VLOOKUP(O1192,[1]Offen!$K:$L,2,FALSE)=0,"Offen vegan"),
IFERROR(IF(VLOOKUP(O1192,[1]Offen!$N:$O,2,FALSE)=0,"Offen Zipfel"),
IFERROR(IF(VLOOKUP(O1192,[1]Offen!$Q:$R,2,FALSE)=0,"Offen Endstücke"),
IFERROR(IF(VLOOKUP(O1192,[1]Vakuumiert!$B:$C,2,FALSE)=0,"Vakuumierter VOS ungeschält"),
IFERROR(IF(VLOOKUP(O1192,[1]Vakuumiert!$E:$F,2,FALSE)=0,"Vakuumierter ABS ungeschält"),
IFERROR(IF(VLOOKUP(O1192,[1]Vakuumiert!$H:$I,2,FALSE)=0,"Vakuumierter VOS geschält"),
IFERROR(IF(VLOOKUP(O1192,[1]Vakuumiert!$K:$L,2,FALSE)=0,"Vakuumierter VOS vegan"),
IFERROR(IF(VLOOKUP(O1192,[1]Vakuumiert!$N:$O,2,FALSE)=0,"Vakuumierter VOS Zipfel"),
IFERROR(IF(VLOOKUP(O1192,[1]Vakuumiert!$Q:$R,2,FALSE)=0,"Vakuumiert geschält"),
IFERROR(IF(VLOOKUP(O1192,'[1]vakuumierte Fertigprodukte'!$B:$C,2,FALSE)=0,"Fertigprodukte"),
IFERROR(IF(VLOOKUP(O1192,'[1]vakuumierte Fertigprodukte'!$E:$FI,2,FALSE)=0,"Vakuumierte Zipfel"),
IFERROR(IF(VLOOKUP(O1192,[1]Wurste!$B:$C,2,FALSE)=0,"Räucherwürste"),
IFERROR(IF(VLOOKUP(O1192,[1]Wurste!$E:$F,2,FALSE)=0,"URW/URGW Wurst"),
IFERROR(IF(VLOOKUP(O1192,[1]Wurste!$H:$I,2,FALSE)=0,"HF-Wurst Vegan"),
IFERROR(IF(VLOOKUP(O1192,[1]Wurste!$K:$L,2,FALSE)=0,"320er ohne Würste"),
IFERROR(IF(AND(OR(Abfalldokumentation!$A1192="BU3",Abfalldokumentation!$A1192="Verkauf"),Abfalldokumentation!$F1192="Schimmel",Abfalldokumentation!$G1192="keinen Abnehmer/kein Schälpersonal"),"Div. Zipfel, ES ohne Verwendung",VLOOKUP(Abfalldokumentation!$E1192,Produktgruppen!A:B,2,FALSE)),"-")))))))))))))))))))))))</f>
        <v>ABS</v>
      </c>
      <c r="E1192" s="81" t="str">
        <f>IFERROR(VLOOKUP(Abfalldokumentation!$O1192,Artikel!A:C,3,FALSE),Abfalldokumentation!$O1192)</f>
        <v>ABS AT-ROTWEIN</v>
      </c>
      <c r="F1192" s="81" t="str">
        <f>VLOOKUP(T1192,'Liste Gründe'!A:D,2,FALSE)</f>
        <v>keinen Verwendungszweck</v>
      </c>
      <c r="G1192" s="80" t="str">
        <f>IF(ISBLANK(V1192),VLOOKUP(Abfalldokumentation!$P1192,'Liste Gründe'!A:D,3,FALSE),V1192)</f>
        <v>keinen Verwendungszweck</v>
      </c>
      <c r="H1192" s="81" t="str">
        <f>IF(ISBLANK(Abfalldokumentation!$W1192),"-",Abfalldokumentation!$W1192)</f>
        <v>-</v>
      </c>
      <c r="I1192" s="81">
        <f t="shared" si="127"/>
        <v>42</v>
      </c>
      <c r="J1192" s="81" t="str">
        <f t="shared" si="128"/>
        <v>Produkte</v>
      </c>
      <c r="K1192" s="81" t="str">
        <f t="shared" si="129"/>
        <v>BUs</v>
      </c>
      <c r="L1192" s="81" t="str">
        <f t="shared" si="130"/>
        <v>Symptome</v>
      </c>
      <c r="M1192" s="81">
        <f>IFERROR(VLOOKUP(Abfalldokumentation!$O1192,Kennzahlen!S:V,3,FALSE)*Abfalldokumentation!$B1192,"0")</f>
        <v>6.9999999999999999E-4</v>
      </c>
      <c r="N1192" s="81" t="str">
        <f>IF(ISBLANK(Q1192),VLOOKUP(Abfalldokumentation!$O1192,'Linien - BU'!R:S,2,FALSE),Q1192)</f>
        <v>BU4</v>
      </c>
      <c r="O1192" s="77">
        <f t="shared" si="131"/>
        <v>29501013</v>
      </c>
      <c r="P1192" s="77">
        <f t="shared" si="132"/>
        <v>61</v>
      </c>
      <c r="Q1192" s="39" t="s">
        <v>9</v>
      </c>
      <c r="R1192" s="40">
        <v>29501013</v>
      </c>
      <c r="S1192" s="40">
        <v>7</v>
      </c>
      <c r="T1192" s="40">
        <v>61</v>
      </c>
      <c r="U1192" s="41">
        <v>44488</v>
      </c>
      <c r="V1192" s="42"/>
      <c r="W1192" s="40"/>
      <c r="X1192" s="44" t="str">
        <f>IFERROR(VLOOKUP(Abfalldokumentation!$R1192,Artikel!A:C,3,FALSE),Abfalldokumentation!$R1192)</f>
        <v>ABS AT-ROTWEIN</v>
      </c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</row>
    <row r="1193" spans="1:40" ht="30" hidden="1" customHeight="1" x14ac:dyDescent="0.25">
      <c r="A1193" s="73" t="str">
        <f>VLOOKUP(N1193,'Linien - BU'!A:B,2,FALSE)</f>
        <v>BU3</v>
      </c>
      <c r="B1193" s="74">
        <f t="shared" si="126"/>
        <v>101</v>
      </c>
      <c r="C1193" s="75">
        <f>Abfalldokumentation!$U1193</f>
        <v>44488</v>
      </c>
      <c r="D1193" s="69" t="str">
        <f>IFERROR(IF(VLOOKUP(O1193,'[1]Rohware 230'!$B:$C,2,FALSE)=0,"Rohware"),
IFERROR(IF(VLOOKUP(O1193,[1]Sammelnr.!$B:$C,2,FALSE)=0,"Sammelnr. ungeschält ABS"),
IFERROR(IF(VLOOKUP(O1193,[1]Sammelnr.!$E:$F,2,FALSE)=0,"Sammelnr. ungeschält VS"),
IFERROR(IF(VLOOKUP(O1193,[1]Sammelnr.!$H:$I,2,FALSE)=0,"Sammelnr. geschält"),
IFERROR(IF(VLOOKUP(O1193,[1]Offen!$B:$C,2,FALSE)=0,"Offen ungeschält ABS"),
IFERROR(IF(VLOOKUP(O1193,[1]Offen!$E:$F,2,FALSE)=0,"Offen ungeschält VOS"),
IFERROR(IF(VLOOKUP(O1193,[1]Offen!$H:$I,2,FALSE)=0,"Offen geschält RW"),
IFERROR(IF(VLOOKUP(O1193,[1]Offen!$K:$L,2,FALSE)=0,"Offen vegan"),
IFERROR(IF(VLOOKUP(O1193,[1]Offen!$N:$O,2,FALSE)=0,"Offen Zipfel"),
IFERROR(IF(VLOOKUP(O1193,[1]Offen!$Q:$R,2,FALSE)=0,"Offen Endstücke"),
IFERROR(IF(VLOOKUP(O1193,[1]Vakuumiert!$B:$C,2,FALSE)=0,"Vakuumierter VOS ungeschält"),
IFERROR(IF(VLOOKUP(O1193,[1]Vakuumiert!$E:$F,2,FALSE)=0,"Vakuumierter ABS ungeschält"),
IFERROR(IF(VLOOKUP(O1193,[1]Vakuumiert!$H:$I,2,FALSE)=0,"Vakuumierter VOS geschält"),
IFERROR(IF(VLOOKUP(O1193,[1]Vakuumiert!$K:$L,2,FALSE)=0,"Vakuumierter VOS vegan"),
IFERROR(IF(VLOOKUP(O1193,[1]Vakuumiert!$N:$O,2,FALSE)=0,"Vakuumierter VOS Zipfel"),
IFERROR(IF(VLOOKUP(O1193,[1]Vakuumiert!$Q:$R,2,FALSE)=0,"Vakuumiert geschält"),
IFERROR(IF(VLOOKUP(O1193,'[1]vakuumierte Fertigprodukte'!$B:$C,2,FALSE)=0,"Fertigprodukte"),
IFERROR(IF(VLOOKUP(O1193,'[1]vakuumierte Fertigprodukte'!$E:$FI,2,FALSE)=0,"Vakuumierte Zipfel"),
IFERROR(IF(VLOOKUP(O1193,[1]Wurste!$B:$C,2,FALSE)=0,"Räucherwürste"),
IFERROR(IF(VLOOKUP(O1193,[1]Wurste!$E:$F,2,FALSE)=0,"URW/URGW Wurst"),
IFERROR(IF(VLOOKUP(O1193,[1]Wurste!$H:$I,2,FALSE)=0,"HF-Wurst Vegan"),
IFERROR(IF(VLOOKUP(O1193,[1]Wurste!$K:$L,2,FALSE)=0,"320er ohne Würste"),
IFERROR(IF(AND(OR(Abfalldokumentation!$A1193="BU3",Abfalldokumentation!$A1193="Verkauf"),Abfalldokumentation!$F1193="Schimmel",Abfalldokumentation!$G1193="keinen Abnehmer/kein Schälpersonal"),"Div. Zipfel, ES ohne Verwendung",VLOOKUP(Abfalldokumentation!$E1193,Produktgruppen!A:B,2,FALSE)),"-")))))))))))))))))))))))</f>
        <v>ABS</v>
      </c>
      <c r="E1193" s="76" t="str">
        <f>IFERROR(VLOOKUP(Abfalldokumentation!$O1193,Artikel!A:C,3,FALSE),Abfalldokumentation!$O1193)</f>
        <v>ABS Pfeffer-Bruch</v>
      </c>
      <c r="F1193" s="76" t="str">
        <f>VLOOKUP(T1193,'Liste Gründe'!A:D,2,FALSE)</f>
        <v>Linienbezogen</v>
      </c>
      <c r="G1193" s="75" t="str">
        <f>IF(ISBLANK(V1193),VLOOKUP(Abfalldokumentation!$P1193,'Liste Gründe'!A:D,3,FALSE),V1193)</f>
        <v>Reste von Produktion</v>
      </c>
      <c r="H1193" s="76" t="str">
        <f>IF(ISBLANK(Abfalldokumentation!$W1193),"-",Abfalldokumentation!$W1193)</f>
        <v>-</v>
      </c>
      <c r="I1193" s="76">
        <f t="shared" si="127"/>
        <v>42</v>
      </c>
      <c r="J1193" s="76" t="str">
        <f t="shared" si="128"/>
        <v>Produkte</v>
      </c>
      <c r="K1193" s="76" t="str">
        <f t="shared" si="129"/>
        <v>BUs</v>
      </c>
      <c r="L1193" s="76" t="str">
        <f t="shared" si="130"/>
        <v>Symptome</v>
      </c>
      <c r="M1193" s="76">
        <f>IFERROR(VLOOKUP(Abfalldokumentation!$O1193,Kennzahlen!S:V,3,FALSE)*Abfalldokumentation!$B1193,"0")</f>
        <v>1.0100000000000001E-2</v>
      </c>
      <c r="N1193" s="76" t="str">
        <f>IF(ISBLANK(Q1193),VLOOKUP(Abfalldokumentation!$O1193,'Linien - BU'!R:S,2,FALSE),Q1193)</f>
        <v>Spezialitäten</v>
      </c>
      <c r="O1193" s="77">
        <f t="shared" si="131"/>
        <v>29501017</v>
      </c>
      <c r="P1193" s="77">
        <f t="shared" si="132"/>
        <v>30</v>
      </c>
      <c r="Q1193" s="39" t="s">
        <v>253</v>
      </c>
      <c r="R1193" s="46">
        <v>29501017</v>
      </c>
      <c r="S1193" s="46">
        <v>101</v>
      </c>
      <c r="T1193" s="46">
        <v>30</v>
      </c>
      <c r="U1193" s="47">
        <v>44488</v>
      </c>
      <c r="V1193" s="42" t="s">
        <v>120</v>
      </c>
      <c r="W1193" s="46"/>
      <c r="X1193" s="50" t="str">
        <f>IFERROR(VLOOKUP(Abfalldokumentation!$R1193,Artikel!A:C,3,FALSE),Abfalldokumentation!$R1193)</f>
        <v>ABS Pfeffer-Bruch</v>
      </c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</row>
    <row r="1194" spans="1:40" ht="30" hidden="1" customHeight="1" x14ac:dyDescent="0.25">
      <c r="A1194" s="78" t="str">
        <f>VLOOKUP(N1194,'Linien - BU'!A:B,2,FALSE)</f>
        <v>BU4</v>
      </c>
      <c r="B1194" s="79">
        <f t="shared" si="126"/>
        <v>170</v>
      </c>
      <c r="C1194" s="80">
        <f>Abfalldokumentation!$U1194</f>
        <v>44488</v>
      </c>
      <c r="D1194" s="69" t="str">
        <f>IFERROR(IF(VLOOKUP(O1194,'[1]Rohware 230'!$B:$C,2,FALSE)=0,"Rohware"),
IFERROR(IF(VLOOKUP(O1194,[1]Sammelnr.!$B:$C,2,FALSE)=0,"Sammelnr. ungeschält ABS"),
IFERROR(IF(VLOOKUP(O1194,[1]Sammelnr.!$E:$F,2,FALSE)=0,"Sammelnr. ungeschält VS"),
IFERROR(IF(VLOOKUP(O1194,[1]Sammelnr.!$H:$I,2,FALSE)=0,"Sammelnr. geschält"),
IFERROR(IF(VLOOKUP(O1194,[1]Offen!$B:$C,2,FALSE)=0,"Offen ungeschält ABS"),
IFERROR(IF(VLOOKUP(O1194,[1]Offen!$E:$F,2,FALSE)=0,"Offen ungeschält VOS"),
IFERROR(IF(VLOOKUP(O1194,[1]Offen!$H:$I,2,FALSE)=0,"Offen geschält RW"),
IFERROR(IF(VLOOKUP(O1194,[1]Offen!$K:$L,2,FALSE)=0,"Offen vegan"),
IFERROR(IF(VLOOKUP(O1194,[1]Offen!$N:$O,2,FALSE)=0,"Offen Zipfel"),
IFERROR(IF(VLOOKUP(O1194,[1]Offen!$Q:$R,2,FALSE)=0,"Offen Endstücke"),
IFERROR(IF(VLOOKUP(O1194,[1]Vakuumiert!$B:$C,2,FALSE)=0,"Vakuumierter VOS ungeschält"),
IFERROR(IF(VLOOKUP(O1194,[1]Vakuumiert!$E:$F,2,FALSE)=0,"Vakuumierter ABS ungeschält"),
IFERROR(IF(VLOOKUP(O1194,[1]Vakuumiert!$H:$I,2,FALSE)=0,"Vakuumierter VOS geschält"),
IFERROR(IF(VLOOKUP(O1194,[1]Vakuumiert!$K:$L,2,FALSE)=0,"Vakuumierter VOS vegan"),
IFERROR(IF(VLOOKUP(O1194,[1]Vakuumiert!$N:$O,2,FALSE)=0,"Vakuumierter VOS Zipfel"),
IFERROR(IF(VLOOKUP(O1194,[1]Vakuumiert!$Q:$R,2,FALSE)=0,"Vakuumiert geschält"),
IFERROR(IF(VLOOKUP(O1194,'[1]vakuumierte Fertigprodukte'!$B:$C,2,FALSE)=0,"Fertigprodukte"),
IFERROR(IF(VLOOKUP(O1194,'[1]vakuumierte Fertigprodukte'!$E:$FI,2,FALSE)=0,"Vakuumierte Zipfel"),
IFERROR(IF(VLOOKUP(O1194,[1]Wurste!$B:$C,2,FALSE)=0,"Räucherwürste"),
IFERROR(IF(VLOOKUP(O1194,[1]Wurste!$E:$F,2,FALSE)=0,"URW/URGW Wurst"),
IFERROR(IF(VLOOKUP(O1194,[1]Wurste!$H:$I,2,FALSE)=0,"HF-Wurst Vegan"),
IFERROR(IF(VLOOKUP(O1194,[1]Wurste!$K:$L,2,FALSE)=0,"320er ohne Würste"),
IFERROR(IF(AND(OR(Abfalldokumentation!$A1194="BU3",Abfalldokumentation!$A1194="Verkauf"),Abfalldokumentation!$F1194="Schimmel",Abfalldokumentation!$G1194="keinen Abnehmer/kein Schälpersonal"),"Div. Zipfel, ES ohne Verwendung",VLOOKUP(Abfalldokumentation!$E1194,Produktgruppen!A:B,2,FALSE)),"-")))))))))))))))))))))))</f>
        <v>ABS</v>
      </c>
      <c r="E1194" s="81" t="str">
        <f>IFERROR(VLOOKUP(Abfalldokumentation!$O1194,Artikel!A:C,3,FALSE),Abfalldokumentation!$O1194)</f>
        <v>ABS CAMBOZOLA</v>
      </c>
      <c r="F1194" s="81" t="str">
        <f>VLOOKUP(T1194,'Liste Gründe'!A:D,2,FALSE)</f>
        <v>keinen Verwendungszweck</v>
      </c>
      <c r="G1194" s="80" t="str">
        <f>IF(ISBLANK(V1194),VLOOKUP(Abfalldokumentation!$P1194,'Liste Gründe'!A:D,3,FALSE),V1194)</f>
        <v>keinen Verwendungszweck</v>
      </c>
      <c r="H1194" s="81" t="str">
        <f>IF(ISBLANK(Abfalldokumentation!$W1194),"-",Abfalldokumentation!$W1194)</f>
        <v>-</v>
      </c>
      <c r="I1194" s="81">
        <f t="shared" si="127"/>
        <v>42</v>
      </c>
      <c r="J1194" s="81" t="str">
        <f t="shared" si="128"/>
        <v>Produkte</v>
      </c>
      <c r="K1194" s="81" t="str">
        <f t="shared" si="129"/>
        <v>BUs</v>
      </c>
      <c r="L1194" s="81" t="str">
        <f t="shared" si="130"/>
        <v>Symptome</v>
      </c>
      <c r="M1194" s="81">
        <f>IFERROR(VLOOKUP(Abfalldokumentation!$O1194,Kennzahlen!S:V,3,FALSE)*Abfalldokumentation!$B1194,"0")</f>
        <v>1.7000000000000001E-2</v>
      </c>
      <c r="N1194" s="81" t="str">
        <f>IF(ISBLANK(Q1194),VLOOKUP(Abfalldokumentation!$O1194,'Linien - BU'!R:S,2,FALSE),Q1194)</f>
        <v>BU4</v>
      </c>
      <c r="O1194" s="77">
        <f t="shared" si="131"/>
        <v>29501023</v>
      </c>
      <c r="P1194" s="77">
        <f t="shared" si="132"/>
        <v>61</v>
      </c>
      <c r="Q1194" s="39" t="s">
        <v>9</v>
      </c>
      <c r="R1194" s="40">
        <v>29501023</v>
      </c>
      <c r="S1194" s="40">
        <v>170</v>
      </c>
      <c r="T1194" s="40">
        <v>61</v>
      </c>
      <c r="U1194" s="41">
        <v>44488</v>
      </c>
      <c r="V1194" s="42"/>
      <c r="W1194" s="40"/>
      <c r="X1194" s="44" t="str">
        <f>IFERROR(VLOOKUP(Abfalldokumentation!$R1194,Artikel!A:C,3,FALSE),Abfalldokumentation!$R1194)</f>
        <v>ABS CAMBOZOLA</v>
      </c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</row>
    <row r="1195" spans="1:40" ht="30" hidden="1" customHeight="1" x14ac:dyDescent="0.25">
      <c r="A1195" s="73" t="str">
        <f>VLOOKUP(N1195,'Linien - BU'!A:B,2,FALSE)</f>
        <v>BU4</v>
      </c>
      <c r="B1195" s="74">
        <f t="shared" si="126"/>
        <v>91</v>
      </c>
      <c r="C1195" s="75">
        <f>Abfalldokumentation!$U1195</f>
        <v>44488</v>
      </c>
      <c r="D1195" s="69" t="str">
        <f>IFERROR(IF(VLOOKUP(O1195,'[1]Rohware 230'!$B:$C,2,FALSE)=0,"Rohware"),
IFERROR(IF(VLOOKUP(O1195,[1]Sammelnr.!$B:$C,2,FALSE)=0,"Sammelnr. ungeschält ABS"),
IFERROR(IF(VLOOKUP(O1195,[1]Sammelnr.!$E:$F,2,FALSE)=0,"Sammelnr. ungeschält VS"),
IFERROR(IF(VLOOKUP(O1195,[1]Sammelnr.!$H:$I,2,FALSE)=0,"Sammelnr. geschält"),
IFERROR(IF(VLOOKUP(O1195,[1]Offen!$B:$C,2,FALSE)=0,"Offen ungeschält ABS"),
IFERROR(IF(VLOOKUP(O1195,[1]Offen!$E:$F,2,FALSE)=0,"Offen ungeschält VOS"),
IFERROR(IF(VLOOKUP(O1195,[1]Offen!$H:$I,2,FALSE)=0,"Offen geschält RW"),
IFERROR(IF(VLOOKUP(O1195,[1]Offen!$K:$L,2,FALSE)=0,"Offen vegan"),
IFERROR(IF(VLOOKUP(O1195,[1]Offen!$N:$O,2,FALSE)=0,"Offen Zipfel"),
IFERROR(IF(VLOOKUP(O1195,[1]Offen!$Q:$R,2,FALSE)=0,"Offen Endstücke"),
IFERROR(IF(VLOOKUP(O1195,[1]Vakuumiert!$B:$C,2,FALSE)=0,"Vakuumierter VOS ungeschält"),
IFERROR(IF(VLOOKUP(O1195,[1]Vakuumiert!$E:$F,2,FALSE)=0,"Vakuumierter ABS ungeschält"),
IFERROR(IF(VLOOKUP(O1195,[1]Vakuumiert!$H:$I,2,FALSE)=0,"Vakuumierter VOS geschält"),
IFERROR(IF(VLOOKUP(O1195,[1]Vakuumiert!$K:$L,2,FALSE)=0,"Vakuumierter VOS vegan"),
IFERROR(IF(VLOOKUP(O1195,[1]Vakuumiert!$N:$O,2,FALSE)=0,"Vakuumierter VOS Zipfel"),
IFERROR(IF(VLOOKUP(O1195,[1]Vakuumiert!$Q:$R,2,FALSE)=0,"Vakuumiert geschält"),
IFERROR(IF(VLOOKUP(O1195,'[1]vakuumierte Fertigprodukte'!$B:$C,2,FALSE)=0,"Fertigprodukte"),
IFERROR(IF(VLOOKUP(O1195,'[1]vakuumierte Fertigprodukte'!$E:$FI,2,FALSE)=0,"Vakuumierte Zipfel"),
IFERROR(IF(VLOOKUP(O1195,[1]Wurste!$B:$C,2,FALSE)=0,"Räucherwürste"),
IFERROR(IF(VLOOKUP(O1195,[1]Wurste!$E:$F,2,FALSE)=0,"URW/URGW Wurst"),
IFERROR(IF(VLOOKUP(O1195,[1]Wurste!$H:$I,2,FALSE)=0,"HF-Wurst Vegan"),
IFERROR(IF(VLOOKUP(O1195,[1]Wurste!$K:$L,2,FALSE)=0,"320er ohne Würste"),
IFERROR(IF(AND(OR(Abfalldokumentation!$A1195="BU3",Abfalldokumentation!$A1195="Verkauf"),Abfalldokumentation!$F1195="Schimmel",Abfalldokumentation!$G1195="keinen Abnehmer/kein Schälpersonal"),"Div. Zipfel, ES ohne Verwendung",VLOOKUP(Abfalldokumentation!$E1195,Produktgruppen!A:B,2,FALSE)),"-")))))))))))))))))))))))</f>
        <v>ABS</v>
      </c>
      <c r="E1195" s="76" t="str">
        <f>IFERROR(VLOOKUP(Abfalldokumentation!$O1195,Artikel!A:C,3,FALSE),Abfalldokumentation!$O1195)</f>
        <v>ABS KELLERGEIST</v>
      </c>
      <c r="F1195" s="76" t="str">
        <f>VLOOKUP(T1195,'Liste Gründe'!A:D,2,FALSE)</f>
        <v>keinen Verwendungszweck</v>
      </c>
      <c r="G1195" s="75" t="str">
        <f>IF(ISBLANK(V1195),VLOOKUP(Abfalldokumentation!$P1195,'Liste Gründe'!A:D,3,FALSE),V1195)</f>
        <v>keinen Verwendungszweck</v>
      </c>
      <c r="H1195" s="76" t="str">
        <f>IF(ISBLANK(Abfalldokumentation!$W1195),"-",Abfalldokumentation!$W1195)</f>
        <v>-</v>
      </c>
      <c r="I1195" s="76">
        <f t="shared" si="127"/>
        <v>42</v>
      </c>
      <c r="J1195" s="76" t="str">
        <f t="shared" si="128"/>
        <v>Produkte</v>
      </c>
      <c r="K1195" s="76" t="str">
        <f t="shared" si="129"/>
        <v>BUs</v>
      </c>
      <c r="L1195" s="76" t="str">
        <f t="shared" si="130"/>
        <v>Symptome</v>
      </c>
      <c r="M1195" s="76">
        <f>IFERROR(VLOOKUP(Abfalldokumentation!$O1195,Kennzahlen!S:V,3,FALSE)*Abfalldokumentation!$B1195,"0")</f>
        <v>9.1000000000000004E-3</v>
      </c>
      <c r="N1195" s="76" t="str">
        <f>IF(ISBLANK(Q1195),VLOOKUP(Abfalldokumentation!$O1195,'Linien - BU'!R:S,2,FALSE),Q1195)</f>
        <v>BU4</v>
      </c>
      <c r="O1195" s="77">
        <f t="shared" si="131"/>
        <v>29501028</v>
      </c>
      <c r="P1195" s="77">
        <f t="shared" si="132"/>
        <v>61</v>
      </c>
      <c r="Q1195" s="45" t="s">
        <v>9</v>
      </c>
      <c r="R1195" s="46">
        <v>29501028</v>
      </c>
      <c r="S1195" s="46">
        <v>91</v>
      </c>
      <c r="T1195" s="46">
        <v>61</v>
      </c>
      <c r="U1195" s="47">
        <v>44488</v>
      </c>
      <c r="V1195" s="48"/>
      <c r="W1195" s="46"/>
      <c r="X1195" s="50" t="str">
        <f>IFERROR(VLOOKUP(Abfalldokumentation!$R1195,Artikel!A:C,3,FALSE),Abfalldokumentation!$R1195)</f>
        <v>ABS KELLERGEIST</v>
      </c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</row>
    <row r="1196" spans="1:40" ht="30" hidden="1" customHeight="1" x14ac:dyDescent="0.25">
      <c r="A1196" s="78" t="str">
        <f>VLOOKUP(N1196,'Linien - BU'!A:B,2,FALSE)</f>
        <v>BU4</v>
      </c>
      <c r="B1196" s="79">
        <f t="shared" si="126"/>
        <v>11</v>
      </c>
      <c r="C1196" s="80">
        <f>Abfalldokumentation!$U1196</f>
        <v>44488</v>
      </c>
      <c r="D1196" s="69" t="str">
        <f>IFERROR(IF(VLOOKUP(O1196,'[1]Rohware 230'!$B:$C,2,FALSE)=0,"Rohware"),
IFERROR(IF(VLOOKUP(O1196,[1]Sammelnr.!$B:$C,2,FALSE)=0,"Sammelnr. ungeschält ABS"),
IFERROR(IF(VLOOKUP(O1196,[1]Sammelnr.!$E:$F,2,FALSE)=0,"Sammelnr. ungeschält VS"),
IFERROR(IF(VLOOKUP(O1196,[1]Sammelnr.!$H:$I,2,FALSE)=0,"Sammelnr. geschält"),
IFERROR(IF(VLOOKUP(O1196,[1]Offen!$B:$C,2,FALSE)=0,"Offen ungeschält ABS"),
IFERROR(IF(VLOOKUP(O1196,[1]Offen!$E:$F,2,FALSE)=0,"Offen ungeschält VOS"),
IFERROR(IF(VLOOKUP(O1196,[1]Offen!$H:$I,2,FALSE)=0,"Offen geschält RW"),
IFERROR(IF(VLOOKUP(O1196,[1]Offen!$K:$L,2,FALSE)=0,"Offen vegan"),
IFERROR(IF(VLOOKUP(O1196,[1]Offen!$N:$O,2,FALSE)=0,"Offen Zipfel"),
IFERROR(IF(VLOOKUP(O1196,[1]Offen!$Q:$R,2,FALSE)=0,"Offen Endstücke"),
IFERROR(IF(VLOOKUP(O1196,[1]Vakuumiert!$B:$C,2,FALSE)=0,"Vakuumierter VOS ungeschält"),
IFERROR(IF(VLOOKUP(O1196,[1]Vakuumiert!$E:$F,2,FALSE)=0,"Vakuumierter ABS ungeschält"),
IFERROR(IF(VLOOKUP(O1196,[1]Vakuumiert!$H:$I,2,FALSE)=0,"Vakuumierter VOS geschält"),
IFERROR(IF(VLOOKUP(O1196,[1]Vakuumiert!$K:$L,2,FALSE)=0,"Vakuumierter VOS vegan"),
IFERROR(IF(VLOOKUP(O1196,[1]Vakuumiert!$N:$O,2,FALSE)=0,"Vakuumierter VOS Zipfel"),
IFERROR(IF(VLOOKUP(O1196,[1]Vakuumiert!$Q:$R,2,FALSE)=0,"Vakuumiert geschält"),
IFERROR(IF(VLOOKUP(O1196,'[1]vakuumierte Fertigprodukte'!$B:$C,2,FALSE)=0,"Fertigprodukte"),
IFERROR(IF(VLOOKUP(O1196,'[1]vakuumierte Fertigprodukte'!$E:$FI,2,FALSE)=0,"Vakuumierte Zipfel"),
IFERROR(IF(VLOOKUP(O1196,[1]Wurste!$B:$C,2,FALSE)=0,"Räucherwürste"),
IFERROR(IF(VLOOKUP(O1196,[1]Wurste!$E:$F,2,FALSE)=0,"URW/URGW Wurst"),
IFERROR(IF(VLOOKUP(O1196,[1]Wurste!$H:$I,2,FALSE)=0,"HF-Wurst Vegan"),
IFERROR(IF(VLOOKUP(O1196,[1]Wurste!$K:$L,2,FALSE)=0,"320er ohne Würste"),
IFERROR(IF(AND(OR(Abfalldokumentation!$A1196="BU3",Abfalldokumentation!$A1196="Verkauf"),Abfalldokumentation!$F1196="Schimmel",Abfalldokumentation!$G1196="keinen Abnehmer/kein Schälpersonal"),"Div. Zipfel, ES ohne Verwendung",VLOOKUP(Abfalldokumentation!$E1196,Produktgruppen!A:B,2,FALSE)),"-")))))))))))))))))))))))</f>
        <v>ABS</v>
      </c>
      <c r="E1196" s="81" t="str">
        <f>IFERROR(VLOOKUP(Abfalldokumentation!$O1196,Artikel!A:C,3,FALSE),Abfalldokumentation!$O1196)</f>
        <v>ABS BRUSCHETTA</v>
      </c>
      <c r="F1196" s="81" t="str">
        <f>VLOOKUP(T1196,'Liste Gründe'!A:D,2,FALSE)</f>
        <v>keinen Verwendungszweck</v>
      </c>
      <c r="G1196" s="80" t="str">
        <f>IF(ISBLANK(V1196),VLOOKUP(Abfalldokumentation!$P1196,'Liste Gründe'!A:D,3,FALSE),V1196)</f>
        <v>keinen Verwendungszweck</v>
      </c>
      <c r="H1196" s="81" t="str">
        <f>IF(ISBLANK(Abfalldokumentation!$W1196),"-",Abfalldokumentation!$W1196)</f>
        <v>-</v>
      </c>
      <c r="I1196" s="81">
        <f t="shared" si="127"/>
        <v>42</v>
      </c>
      <c r="J1196" s="81" t="str">
        <f t="shared" si="128"/>
        <v>Produkte</v>
      </c>
      <c r="K1196" s="81" t="str">
        <f t="shared" si="129"/>
        <v>BUs</v>
      </c>
      <c r="L1196" s="81" t="str">
        <f t="shared" si="130"/>
        <v>Symptome</v>
      </c>
      <c r="M1196" s="81">
        <f>IFERROR(VLOOKUP(Abfalldokumentation!$O1196,Kennzahlen!S:V,3,FALSE)*Abfalldokumentation!$B1196,"0")</f>
        <v>16.5</v>
      </c>
      <c r="N1196" s="81" t="str">
        <f>IF(ISBLANK(Q1196),VLOOKUP(Abfalldokumentation!$O1196,'Linien - BU'!R:S,2,FALSE),Q1196)</f>
        <v>BU4</v>
      </c>
      <c r="O1196" s="77">
        <f t="shared" si="131"/>
        <v>29501029</v>
      </c>
      <c r="P1196" s="77">
        <f t="shared" si="132"/>
        <v>61</v>
      </c>
      <c r="Q1196" s="39" t="s">
        <v>9</v>
      </c>
      <c r="R1196" s="40">
        <v>29501029</v>
      </c>
      <c r="S1196" s="40">
        <v>11</v>
      </c>
      <c r="T1196" s="40">
        <v>61</v>
      </c>
      <c r="U1196" s="41">
        <v>44488</v>
      </c>
      <c r="V1196" s="42"/>
      <c r="W1196" s="40"/>
      <c r="X1196" s="44" t="str">
        <f>IFERROR(VLOOKUP(Abfalldokumentation!$R1196,Artikel!A:C,3,FALSE),Abfalldokumentation!$R1196)</f>
        <v>ABS BRUSCHETTA</v>
      </c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</row>
    <row r="1197" spans="1:40" ht="30" hidden="1" customHeight="1" x14ac:dyDescent="0.25">
      <c r="A1197" s="73" t="str">
        <f>VLOOKUP(N1197,'Linien - BU'!A:B,2,FALSE)</f>
        <v>BU4</v>
      </c>
      <c r="B1197" s="74">
        <f t="shared" si="126"/>
        <v>132</v>
      </c>
      <c r="C1197" s="75">
        <f>Abfalldokumentation!$U1197</f>
        <v>44488</v>
      </c>
      <c r="D1197" s="69" t="str">
        <f>IFERROR(IF(VLOOKUP(O1197,'[1]Rohware 230'!$B:$C,2,FALSE)=0,"Rohware"),
IFERROR(IF(VLOOKUP(O1197,[1]Sammelnr.!$B:$C,2,FALSE)=0,"Sammelnr. ungeschält ABS"),
IFERROR(IF(VLOOKUP(O1197,[1]Sammelnr.!$E:$F,2,FALSE)=0,"Sammelnr. ungeschält VS"),
IFERROR(IF(VLOOKUP(O1197,[1]Sammelnr.!$H:$I,2,FALSE)=0,"Sammelnr. geschält"),
IFERROR(IF(VLOOKUP(O1197,[1]Offen!$B:$C,2,FALSE)=0,"Offen ungeschält ABS"),
IFERROR(IF(VLOOKUP(O1197,[1]Offen!$E:$F,2,FALSE)=0,"Offen ungeschält VOS"),
IFERROR(IF(VLOOKUP(O1197,[1]Offen!$H:$I,2,FALSE)=0,"Offen geschält RW"),
IFERROR(IF(VLOOKUP(O1197,[1]Offen!$K:$L,2,FALSE)=0,"Offen vegan"),
IFERROR(IF(VLOOKUP(O1197,[1]Offen!$N:$O,2,FALSE)=0,"Offen Zipfel"),
IFERROR(IF(VLOOKUP(O1197,[1]Offen!$Q:$R,2,FALSE)=0,"Offen Endstücke"),
IFERROR(IF(VLOOKUP(O1197,[1]Vakuumiert!$B:$C,2,FALSE)=0,"Vakuumierter VOS ungeschält"),
IFERROR(IF(VLOOKUP(O1197,[1]Vakuumiert!$E:$F,2,FALSE)=0,"Vakuumierter ABS ungeschält"),
IFERROR(IF(VLOOKUP(O1197,[1]Vakuumiert!$H:$I,2,FALSE)=0,"Vakuumierter VOS geschält"),
IFERROR(IF(VLOOKUP(O1197,[1]Vakuumiert!$K:$L,2,FALSE)=0,"Vakuumierter VOS vegan"),
IFERROR(IF(VLOOKUP(O1197,[1]Vakuumiert!$N:$O,2,FALSE)=0,"Vakuumierter VOS Zipfel"),
IFERROR(IF(VLOOKUP(O1197,[1]Vakuumiert!$Q:$R,2,FALSE)=0,"Vakuumiert geschält"),
IFERROR(IF(VLOOKUP(O1197,'[1]vakuumierte Fertigprodukte'!$B:$C,2,FALSE)=0,"Fertigprodukte"),
IFERROR(IF(VLOOKUP(O1197,'[1]vakuumierte Fertigprodukte'!$E:$FI,2,FALSE)=0,"Vakuumierte Zipfel"),
IFERROR(IF(VLOOKUP(O1197,[1]Wurste!$B:$C,2,FALSE)=0,"Räucherwürste"),
IFERROR(IF(VLOOKUP(O1197,[1]Wurste!$E:$F,2,FALSE)=0,"URW/URGW Wurst"),
IFERROR(IF(VLOOKUP(O1197,[1]Wurste!$H:$I,2,FALSE)=0,"HF-Wurst Vegan"),
IFERROR(IF(VLOOKUP(O1197,[1]Wurste!$K:$L,2,FALSE)=0,"320er ohne Würste"),
IFERROR(IF(AND(OR(Abfalldokumentation!$A1197="BU3",Abfalldokumentation!$A1197="Verkauf"),Abfalldokumentation!$F1197="Schimmel",Abfalldokumentation!$G1197="keinen Abnehmer/kein Schälpersonal"),"Div. Zipfel, ES ohne Verwendung",VLOOKUP(Abfalldokumentation!$E1197,Produktgruppen!A:B,2,FALSE)),"-")))))))))))))))))))))))</f>
        <v>ABS</v>
      </c>
      <c r="E1197" s="76" t="str">
        <f>IFERROR(VLOOKUP(Abfalldokumentation!$O1197,Artikel!A:C,3,FALSE),Abfalldokumentation!$O1197)</f>
        <v>ABS BRUSCHETTA</v>
      </c>
      <c r="F1197" s="76" t="str">
        <f>VLOOKUP(T1197,'Liste Gründe'!A:D,2,FALSE)</f>
        <v>keinen Verwendungszweck</v>
      </c>
      <c r="G1197" s="75" t="str">
        <f>IF(ISBLANK(V1197),VLOOKUP(Abfalldokumentation!$P1197,'Liste Gründe'!A:D,3,FALSE),V1197)</f>
        <v>keinen Verwendungszweck</v>
      </c>
      <c r="H1197" s="76" t="str">
        <f>IF(ISBLANK(Abfalldokumentation!$W1197),"-",Abfalldokumentation!$W1197)</f>
        <v>-</v>
      </c>
      <c r="I1197" s="76">
        <f t="shared" si="127"/>
        <v>42</v>
      </c>
      <c r="J1197" s="76" t="str">
        <f t="shared" si="128"/>
        <v>Produkte</v>
      </c>
      <c r="K1197" s="76" t="str">
        <f t="shared" si="129"/>
        <v>BUs</v>
      </c>
      <c r="L1197" s="76" t="str">
        <f t="shared" si="130"/>
        <v>Symptome</v>
      </c>
      <c r="M1197" s="76">
        <f>IFERROR(VLOOKUP(Abfalldokumentation!$O1197,Kennzahlen!S:V,3,FALSE)*Abfalldokumentation!$B1197,"0")</f>
        <v>198</v>
      </c>
      <c r="N1197" s="76" t="str">
        <f>IF(ISBLANK(Q1197),VLOOKUP(Abfalldokumentation!$O1197,'Linien - BU'!R:S,2,FALSE),Q1197)</f>
        <v>BU4</v>
      </c>
      <c r="O1197" s="77">
        <f t="shared" si="131"/>
        <v>29501029</v>
      </c>
      <c r="P1197" s="77">
        <f t="shared" si="132"/>
        <v>61</v>
      </c>
      <c r="Q1197" s="45" t="s">
        <v>9</v>
      </c>
      <c r="R1197" s="46">
        <v>29501029</v>
      </c>
      <c r="S1197" s="46">
        <v>132</v>
      </c>
      <c r="T1197" s="46">
        <v>61</v>
      </c>
      <c r="U1197" s="47">
        <v>44488</v>
      </c>
      <c r="V1197" s="48"/>
      <c r="W1197" s="46"/>
      <c r="X1197" s="50" t="str">
        <f>IFERROR(VLOOKUP(Abfalldokumentation!$R1197,Artikel!A:C,3,FALSE),Abfalldokumentation!$R1197)</f>
        <v>ABS BRUSCHETTA</v>
      </c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</row>
    <row r="1198" spans="1:40" ht="30" hidden="1" customHeight="1" x14ac:dyDescent="0.25">
      <c r="A1198" s="78" t="str">
        <f>VLOOKUP(N1198,'Linien - BU'!A:B,2,FALSE)</f>
        <v>BU4</v>
      </c>
      <c r="B1198" s="79">
        <f t="shared" si="126"/>
        <v>27</v>
      </c>
      <c r="C1198" s="80">
        <f>Abfalldokumentation!$U1198</f>
        <v>44488</v>
      </c>
      <c r="D1198" s="69" t="str">
        <f>IFERROR(IF(VLOOKUP(O1198,'[1]Rohware 230'!$B:$C,2,FALSE)=0,"Rohware"),
IFERROR(IF(VLOOKUP(O1198,[1]Sammelnr.!$B:$C,2,FALSE)=0,"Sammelnr. ungeschält ABS"),
IFERROR(IF(VLOOKUP(O1198,[1]Sammelnr.!$E:$F,2,FALSE)=0,"Sammelnr. ungeschält VS"),
IFERROR(IF(VLOOKUP(O1198,[1]Sammelnr.!$H:$I,2,FALSE)=0,"Sammelnr. geschält"),
IFERROR(IF(VLOOKUP(O1198,[1]Offen!$B:$C,2,FALSE)=0,"Offen ungeschält ABS"),
IFERROR(IF(VLOOKUP(O1198,[1]Offen!$E:$F,2,FALSE)=0,"Offen ungeschält VOS"),
IFERROR(IF(VLOOKUP(O1198,[1]Offen!$H:$I,2,FALSE)=0,"Offen geschält RW"),
IFERROR(IF(VLOOKUP(O1198,[1]Offen!$K:$L,2,FALSE)=0,"Offen vegan"),
IFERROR(IF(VLOOKUP(O1198,[1]Offen!$N:$O,2,FALSE)=0,"Offen Zipfel"),
IFERROR(IF(VLOOKUP(O1198,[1]Offen!$Q:$R,2,FALSE)=0,"Offen Endstücke"),
IFERROR(IF(VLOOKUP(O1198,[1]Vakuumiert!$B:$C,2,FALSE)=0,"Vakuumierter VOS ungeschält"),
IFERROR(IF(VLOOKUP(O1198,[1]Vakuumiert!$E:$F,2,FALSE)=0,"Vakuumierter ABS ungeschält"),
IFERROR(IF(VLOOKUP(O1198,[1]Vakuumiert!$H:$I,2,FALSE)=0,"Vakuumierter VOS geschält"),
IFERROR(IF(VLOOKUP(O1198,[1]Vakuumiert!$K:$L,2,FALSE)=0,"Vakuumierter VOS vegan"),
IFERROR(IF(VLOOKUP(O1198,[1]Vakuumiert!$N:$O,2,FALSE)=0,"Vakuumierter VOS Zipfel"),
IFERROR(IF(VLOOKUP(O1198,[1]Vakuumiert!$Q:$R,2,FALSE)=0,"Vakuumiert geschält"),
IFERROR(IF(VLOOKUP(O1198,'[1]vakuumierte Fertigprodukte'!$B:$C,2,FALSE)=0,"Fertigprodukte"),
IFERROR(IF(VLOOKUP(O1198,'[1]vakuumierte Fertigprodukte'!$E:$FI,2,FALSE)=0,"Vakuumierte Zipfel"),
IFERROR(IF(VLOOKUP(O1198,[1]Wurste!$B:$C,2,FALSE)=0,"Räucherwürste"),
IFERROR(IF(VLOOKUP(O1198,[1]Wurste!$E:$F,2,FALSE)=0,"URW/URGW Wurst"),
IFERROR(IF(VLOOKUP(O1198,[1]Wurste!$H:$I,2,FALSE)=0,"HF-Wurst Vegan"),
IFERROR(IF(VLOOKUP(O1198,[1]Wurste!$K:$L,2,FALSE)=0,"320er ohne Würste"),
IFERROR(IF(AND(OR(Abfalldokumentation!$A1198="BU3",Abfalldokumentation!$A1198="Verkauf"),Abfalldokumentation!$F1198="Schimmel",Abfalldokumentation!$G1198="keinen Abnehmer/kein Schälpersonal"),"Div. Zipfel, ES ohne Verwendung",VLOOKUP(Abfalldokumentation!$E1198,Produktgruppen!A:B,2,FALSE)),"-")))))))))))))))))))))))</f>
        <v>ABS</v>
      </c>
      <c r="E1198" s="81" t="str">
        <f>IFERROR(VLOOKUP(Abfalldokumentation!$O1198,Artikel!A:C,3,FALSE),Abfalldokumentation!$O1198)</f>
        <v>ABS OLD-AMSTERDAM</v>
      </c>
      <c r="F1198" s="81" t="str">
        <f>VLOOKUP(T1198,'Liste Gründe'!A:D,2,FALSE)</f>
        <v>keinen Verwendungszweck</v>
      </c>
      <c r="G1198" s="80" t="str">
        <f>IF(ISBLANK(V1198),VLOOKUP(Abfalldokumentation!$P1198,'Liste Gründe'!A:D,3,FALSE),V1198)</f>
        <v>keinen Verwendungszweck</v>
      </c>
      <c r="H1198" s="81" t="str">
        <f>IF(ISBLANK(Abfalldokumentation!$W1198),"-",Abfalldokumentation!$W1198)</f>
        <v>-</v>
      </c>
      <c r="I1198" s="81">
        <f t="shared" si="127"/>
        <v>42</v>
      </c>
      <c r="J1198" s="81" t="str">
        <f t="shared" si="128"/>
        <v>Produkte</v>
      </c>
      <c r="K1198" s="81" t="str">
        <f t="shared" si="129"/>
        <v>BUs</v>
      </c>
      <c r="L1198" s="81" t="str">
        <f t="shared" si="130"/>
        <v>Symptome</v>
      </c>
      <c r="M1198" s="81">
        <f>IFERROR(VLOOKUP(Abfalldokumentation!$O1198,Kennzahlen!S:V,3,FALSE)*Abfalldokumentation!$B1198,"0")</f>
        <v>2.7000000000000001E-3</v>
      </c>
      <c r="N1198" s="81" t="str">
        <f>IF(ISBLANK(Q1198),VLOOKUP(Abfalldokumentation!$O1198,'Linien - BU'!R:S,2,FALSE),Q1198)</f>
        <v>BU4</v>
      </c>
      <c r="O1198" s="77">
        <f t="shared" si="131"/>
        <v>29501039</v>
      </c>
      <c r="P1198" s="77">
        <f t="shared" si="132"/>
        <v>61</v>
      </c>
      <c r="Q1198" s="39" t="s">
        <v>9</v>
      </c>
      <c r="R1198" s="40">
        <v>29501039</v>
      </c>
      <c r="S1198" s="40">
        <v>27</v>
      </c>
      <c r="T1198" s="40">
        <v>61</v>
      </c>
      <c r="U1198" s="41">
        <v>44488</v>
      </c>
      <c r="V1198" s="42"/>
      <c r="W1198" s="40"/>
      <c r="X1198" s="44" t="str">
        <f>IFERROR(VLOOKUP(Abfalldokumentation!$R1198,Artikel!A:C,3,FALSE),Abfalldokumentation!$R1198)</f>
        <v>ABS OLD-AMSTERDAM</v>
      </c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</row>
    <row r="1199" spans="1:40" ht="30" hidden="1" customHeight="1" x14ac:dyDescent="0.25">
      <c r="A1199" s="73" t="str">
        <f>VLOOKUP(N1199,'Linien - BU'!A:B,2,FALSE)</f>
        <v>BU4</v>
      </c>
      <c r="B1199" s="74">
        <f t="shared" si="126"/>
        <v>20</v>
      </c>
      <c r="C1199" s="75">
        <f>Abfalldokumentation!$U1199</f>
        <v>44488</v>
      </c>
      <c r="D1199" s="69" t="str">
        <f>IFERROR(IF(VLOOKUP(O1199,'[1]Rohware 230'!$B:$C,2,FALSE)=0,"Rohware"),
IFERROR(IF(VLOOKUP(O1199,[1]Sammelnr.!$B:$C,2,FALSE)=0,"Sammelnr. ungeschält ABS"),
IFERROR(IF(VLOOKUP(O1199,[1]Sammelnr.!$E:$F,2,FALSE)=0,"Sammelnr. ungeschält VS"),
IFERROR(IF(VLOOKUP(O1199,[1]Sammelnr.!$H:$I,2,FALSE)=0,"Sammelnr. geschält"),
IFERROR(IF(VLOOKUP(O1199,[1]Offen!$B:$C,2,FALSE)=0,"Offen ungeschält ABS"),
IFERROR(IF(VLOOKUP(O1199,[1]Offen!$E:$F,2,FALSE)=0,"Offen ungeschält VOS"),
IFERROR(IF(VLOOKUP(O1199,[1]Offen!$H:$I,2,FALSE)=0,"Offen geschält RW"),
IFERROR(IF(VLOOKUP(O1199,[1]Offen!$K:$L,2,FALSE)=0,"Offen vegan"),
IFERROR(IF(VLOOKUP(O1199,[1]Offen!$N:$O,2,FALSE)=0,"Offen Zipfel"),
IFERROR(IF(VLOOKUP(O1199,[1]Offen!$Q:$R,2,FALSE)=0,"Offen Endstücke"),
IFERROR(IF(VLOOKUP(O1199,[1]Vakuumiert!$B:$C,2,FALSE)=0,"Vakuumierter VOS ungeschält"),
IFERROR(IF(VLOOKUP(O1199,[1]Vakuumiert!$E:$F,2,FALSE)=0,"Vakuumierter ABS ungeschält"),
IFERROR(IF(VLOOKUP(O1199,[1]Vakuumiert!$H:$I,2,FALSE)=0,"Vakuumierter VOS geschält"),
IFERROR(IF(VLOOKUP(O1199,[1]Vakuumiert!$K:$L,2,FALSE)=0,"Vakuumierter VOS vegan"),
IFERROR(IF(VLOOKUP(O1199,[1]Vakuumiert!$N:$O,2,FALSE)=0,"Vakuumierter VOS Zipfel"),
IFERROR(IF(VLOOKUP(O1199,[1]Vakuumiert!$Q:$R,2,FALSE)=0,"Vakuumiert geschält"),
IFERROR(IF(VLOOKUP(O1199,'[1]vakuumierte Fertigprodukte'!$B:$C,2,FALSE)=0,"Fertigprodukte"),
IFERROR(IF(VLOOKUP(O1199,'[1]vakuumierte Fertigprodukte'!$E:$FI,2,FALSE)=0,"Vakuumierte Zipfel"),
IFERROR(IF(VLOOKUP(O1199,[1]Wurste!$B:$C,2,FALSE)=0,"Räucherwürste"),
IFERROR(IF(VLOOKUP(O1199,[1]Wurste!$E:$F,2,FALSE)=0,"URW/URGW Wurst"),
IFERROR(IF(VLOOKUP(O1199,[1]Wurste!$H:$I,2,FALSE)=0,"HF-Wurst Vegan"),
IFERROR(IF(VLOOKUP(O1199,[1]Wurste!$K:$L,2,FALSE)=0,"320er ohne Würste"),
IFERROR(IF(AND(OR(Abfalldokumentation!$A1199="BU3",Abfalldokumentation!$A1199="Verkauf"),Abfalldokumentation!$F1199="Schimmel",Abfalldokumentation!$G1199="keinen Abnehmer/kein Schälpersonal"),"Div. Zipfel, ES ohne Verwendung",VLOOKUP(Abfalldokumentation!$E1199,Produktgruppen!A:B,2,FALSE)),"-")))))))))))))))))))))))</f>
        <v>ABS</v>
      </c>
      <c r="E1199" s="76" t="str">
        <f>IFERROR(VLOOKUP(Abfalldokumentation!$O1199,Artikel!A:C,3,FALSE),Abfalldokumentation!$O1199)</f>
        <v>ABS MUNSTER</v>
      </c>
      <c r="F1199" s="76" t="str">
        <f>VLOOKUP(T1199,'Liste Gründe'!A:D,2,FALSE)</f>
        <v>keinen Verwendungszweck</v>
      </c>
      <c r="G1199" s="75" t="str">
        <f>IF(ISBLANK(V1199),VLOOKUP(Abfalldokumentation!$P1199,'Liste Gründe'!A:D,3,FALSE),V1199)</f>
        <v>keinen Verwendungszweck</v>
      </c>
      <c r="H1199" s="76" t="str">
        <f>IF(ISBLANK(Abfalldokumentation!$W1199),"-",Abfalldokumentation!$W1199)</f>
        <v>-</v>
      </c>
      <c r="I1199" s="76">
        <f t="shared" si="127"/>
        <v>42</v>
      </c>
      <c r="J1199" s="76" t="str">
        <f t="shared" si="128"/>
        <v>Produkte</v>
      </c>
      <c r="K1199" s="76" t="str">
        <f t="shared" si="129"/>
        <v>BUs</v>
      </c>
      <c r="L1199" s="76" t="str">
        <f t="shared" si="130"/>
        <v>Symptome</v>
      </c>
      <c r="M1199" s="76">
        <f>IFERROR(VLOOKUP(Abfalldokumentation!$O1199,Kennzahlen!S:V,3,FALSE)*Abfalldokumentation!$B1199,"0")</f>
        <v>2E-3</v>
      </c>
      <c r="N1199" s="76" t="str">
        <f>IF(ISBLANK(Q1199),VLOOKUP(Abfalldokumentation!$O1199,'Linien - BU'!R:S,2,FALSE),Q1199)</f>
        <v>BU4</v>
      </c>
      <c r="O1199" s="77">
        <f t="shared" si="131"/>
        <v>29501040</v>
      </c>
      <c r="P1199" s="77">
        <f t="shared" si="132"/>
        <v>61</v>
      </c>
      <c r="Q1199" s="45" t="s">
        <v>9</v>
      </c>
      <c r="R1199" s="46">
        <v>29501040</v>
      </c>
      <c r="S1199" s="46">
        <v>20</v>
      </c>
      <c r="T1199" s="46">
        <v>61</v>
      </c>
      <c r="U1199" s="47">
        <v>44488</v>
      </c>
      <c r="V1199" s="48"/>
      <c r="W1199" s="46"/>
      <c r="X1199" s="50" t="str">
        <f>IFERROR(VLOOKUP(Abfalldokumentation!$R1199,Artikel!A:C,3,FALSE),Abfalldokumentation!$R1199)</f>
        <v>ABS MUNSTER</v>
      </c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</row>
    <row r="1200" spans="1:40" ht="30" hidden="1" customHeight="1" x14ac:dyDescent="0.25">
      <c r="A1200" s="78" t="str">
        <f>VLOOKUP(N1200,'Linien - BU'!A:B,2,FALSE)</f>
        <v>Verkauf</v>
      </c>
      <c r="B1200" s="79">
        <f t="shared" si="126"/>
        <v>56</v>
      </c>
      <c r="C1200" s="80">
        <f>Abfalldokumentation!$U1200</f>
        <v>44488</v>
      </c>
      <c r="D1200" s="69" t="str">
        <f>IFERROR(IF(VLOOKUP(O1200,'[1]Rohware 230'!$B:$C,2,FALSE)=0,"Rohware"),
IFERROR(IF(VLOOKUP(O1200,[1]Sammelnr.!$B:$C,2,FALSE)=0,"Sammelnr. ungeschält ABS"),
IFERROR(IF(VLOOKUP(O1200,[1]Sammelnr.!$E:$F,2,FALSE)=0,"Sammelnr. ungeschält VS"),
IFERROR(IF(VLOOKUP(O1200,[1]Sammelnr.!$H:$I,2,FALSE)=0,"Sammelnr. geschält"),
IFERROR(IF(VLOOKUP(O1200,[1]Offen!$B:$C,2,FALSE)=0,"Offen ungeschält ABS"),
IFERROR(IF(VLOOKUP(O1200,[1]Offen!$E:$F,2,FALSE)=0,"Offen ungeschält VOS"),
IFERROR(IF(VLOOKUP(O1200,[1]Offen!$H:$I,2,FALSE)=0,"Offen geschält RW"),
IFERROR(IF(VLOOKUP(O1200,[1]Offen!$K:$L,2,FALSE)=0,"Offen vegan"),
IFERROR(IF(VLOOKUP(O1200,[1]Offen!$N:$O,2,FALSE)=0,"Offen Zipfel"),
IFERROR(IF(VLOOKUP(O1200,[1]Offen!$Q:$R,2,FALSE)=0,"Offen Endstücke"),
IFERROR(IF(VLOOKUP(O1200,[1]Vakuumiert!$B:$C,2,FALSE)=0,"Vakuumierter VOS ungeschält"),
IFERROR(IF(VLOOKUP(O1200,[1]Vakuumiert!$E:$F,2,FALSE)=0,"Vakuumierter ABS ungeschält"),
IFERROR(IF(VLOOKUP(O1200,[1]Vakuumiert!$H:$I,2,FALSE)=0,"Vakuumierter VOS geschält"),
IFERROR(IF(VLOOKUP(O1200,[1]Vakuumiert!$K:$L,2,FALSE)=0,"Vakuumierter VOS vegan"),
IFERROR(IF(VLOOKUP(O1200,[1]Vakuumiert!$N:$O,2,FALSE)=0,"Vakuumierter VOS Zipfel"),
IFERROR(IF(VLOOKUP(O1200,[1]Vakuumiert!$Q:$R,2,FALSE)=0,"Vakuumiert geschält"),
IFERROR(IF(VLOOKUP(O1200,'[1]vakuumierte Fertigprodukte'!$B:$C,2,FALSE)=0,"Fertigprodukte"),
IFERROR(IF(VLOOKUP(O1200,'[1]vakuumierte Fertigprodukte'!$E:$FI,2,FALSE)=0,"Vakuumierte Zipfel"),
IFERROR(IF(VLOOKUP(O1200,[1]Wurste!$B:$C,2,FALSE)=0,"Räucherwürste"),
IFERROR(IF(VLOOKUP(O1200,[1]Wurste!$E:$F,2,FALSE)=0,"URW/URGW Wurst"),
IFERROR(IF(VLOOKUP(O1200,[1]Wurste!$H:$I,2,FALSE)=0,"HF-Wurst Vegan"),
IFERROR(IF(VLOOKUP(O1200,[1]Wurste!$K:$L,2,FALSE)=0,"320er ohne Würste"),
IFERROR(IF(AND(OR(Abfalldokumentation!$A1200="BU3",Abfalldokumentation!$A1200="Verkauf"),Abfalldokumentation!$F1200="Schimmel",Abfalldokumentation!$G1200="keinen Abnehmer/kein Schälpersonal"),"Div. Zipfel, ES ohne Verwendung",VLOOKUP(Abfalldokumentation!$E1200,Produktgruppen!A:B,2,FALSE)),"-")))))))))))))))))))))))</f>
        <v>Div. Zipfel, ES ohne Verwendung</v>
      </c>
      <c r="E1200" s="81" t="str">
        <f>IFERROR(VLOOKUP(Abfalldokumentation!$O1200,Artikel!A:C,3,FALSE),Abfalldokumentation!$O1200)</f>
        <v>VOS GRW-NATUR ZIPFEL 35</v>
      </c>
      <c r="F1200" s="81" t="str">
        <f>VLOOKUP(T1200,'Liste Gründe'!A:D,2,FALSE)</f>
        <v>Schimmel</v>
      </c>
      <c r="G1200" s="80" t="str">
        <f>IF(ISBLANK(V1200),VLOOKUP(Abfalldokumentation!$P1200,'Liste Gründe'!A:D,3,FALSE),V1200)</f>
        <v>keinen Abnehmer/kein Schälpersonal</v>
      </c>
      <c r="H1200" s="81" t="str">
        <f>IF(ISBLANK(Abfalldokumentation!$W1200),"-",Abfalldokumentation!$W1200)</f>
        <v>-</v>
      </c>
      <c r="I1200" s="81">
        <f t="shared" si="127"/>
        <v>42</v>
      </c>
      <c r="J1200" s="81" t="str">
        <f t="shared" si="128"/>
        <v>Produkte</v>
      </c>
      <c r="K1200" s="81" t="str">
        <f t="shared" si="129"/>
        <v>BUs</v>
      </c>
      <c r="L1200" s="81" t="str">
        <f t="shared" si="130"/>
        <v>Symptome</v>
      </c>
      <c r="M1200" s="81">
        <f>IFERROR(VLOOKUP(Abfalldokumentation!$O1200,Kennzahlen!S:V,3,FALSE)*Abfalldokumentation!$B1200,"0")</f>
        <v>28</v>
      </c>
      <c r="N1200" s="81" t="str">
        <f>IF(ISBLANK(Q1200),VLOOKUP(Abfalldokumentation!$O1200,'Linien - BU'!R:S,2,FALSE),Q1200)</f>
        <v>Verkauf</v>
      </c>
      <c r="O1200" s="77">
        <f t="shared" si="131"/>
        <v>29501063</v>
      </c>
      <c r="P1200" s="77">
        <f t="shared" si="132"/>
        <v>12</v>
      </c>
      <c r="Q1200" s="39" t="s">
        <v>11</v>
      </c>
      <c r="R1200" s="40">
        <v>29501063</v>
      </c>
      <c r="S1200" s="40">
        <v>56</v>
      </c>
      <c r="T1200" s="40">
        <v>12</v>
      </c>
      <c r="U1200" s="41">
        <v>44488</v>
      </c>
      <c r="V1200" s="42" t="s">
        <v>20</v>
      </c>
      <c r="W1200" s="40"/>
      <c r="X1200" s="44" t="str">
        <f>IFERROR(VLOOKUP(Abfalldokumentation!$R1200,Artikel!A:C,3,FALSE),Abfalldokumentation!$R1200)</f>
        <v>VOS GRW-NATUR ZIPFEL 35</v>
      </c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</row>
    <row r="1201" spans="1:40" ht="30" hidden="1" customHeight="1" x14ac:dyDescent="0.25">
      <c r="A1201" s="73" t="str">
        <f>VLOOKUP(N1201,'Linien - BU'!A:B,2,FALSE)</f>
        <v>BU4</v>
      </c>
      <c r="B1201" s="74">
        <f t="shared" si="126"/>
        <v>30</v>
      </c>
      <c r="C1201" s="75">
        <f>Abfalldokumentation!$U1201</f>
        <v>44488</v>
      </c>
      <c r="D1201" s="69" t="str">
        <f>IFERROR(IF(VLOOKUP(O1201,'[1]Rohware 230'!$B:$C,2,FALSE)=0,"Rohware"),
IFERROR(IF(VLOOKUP(O1201,[1]Sammelnr.!$B:$C,2,FALSE)=0,"Sammelnr. ungeschält ABS"),
IFERROR(IF(VLOOKUP(O1201,[1]Sammelnr.!$E:$F,2,FALSE)=0,"Sammelnr. ungeschält VS"),
IFERROR(IF(VLOOKUP(O1201,[1]Sammelnr.!$H:$I,2,FALSE)=0,"Sammelnr. geschält"),
IFERROR(IF(VLOOKUP(O1201,[1]Offen!$B:$C,2,FALSE)=0,"Offen ungeschält ABS"),
IFERROR(IF(VLOOKUP(O1201,[1]Offen!$E:$F,2,FALSE)=0,"Offen ungeschält VOS"),
IFERROR(IF(VLOOKUP(O1201,[1]Offen!$H:$I,2,FALSE)=0,"Offen geschält RW"),
IFERROR(IF(VLOOKUP(O1201,[1]Offen!$K:$L,2,FALSE)=0,"Offen vegan"),
IFERROR(IF(VLOOKUP(O1201,[1]Offen!$N:$O,2,FALSE)=0,"Offen Zipfel"),
IFERROR(IF(VLOOKUP(O1201,[1]Offen!$Q:$R,2,FALSE)=0,"Offen Endstücke"),
IFERROR(IF(VLOOKUP(O1201,[1]Vakuumiert!$B:$C,2,FALSE)=0,"Vakuumierter VOS ungeschält"),
IFERROR(IF(VLOOKUP(O1201,[1]Vakuumiert!$E:$F,2,FALSE)=0,"Vakuumierter ABS ungeschält"),
IFERROR(IF(VLOOKUP(O1201,[1]Vakuumiert!$H:$I,2,FALSE)=0,"Vakuumierter VOS geschält"),
IFERROR(IF(VLOOKUP(O1201,[1]Vakuumiert!$K:$L,2,FALSE)=0,"Vakuumierter VOS vegan"),
IFERROR(IF(VLOOKUP(O1201,[1]Vakuumiert!$N:$O,2,FALSE)=0,"Vakuumierter VOS Zipfel"),
IFERROR(IF(VLOOKUP(O1201,[1]Vakuumiert!$Q:$R,2,FALSE)=0,"Vakuumiert geschält"),
IFERROR(IF(VLOOKUP(O1201,'[1]vakuumierte Fertigprodukte'!$B:$C,2,FALSE)=0,"Fertigprodukte"),
IFERROR(IF(VLOOKUP(O1201,'[1]vakuumierte Fertigprodukte'!$E:$FI,2,FALSE)=0,"Vakuumierte Zipfel"),
IFERROR(IF(VLOOKUP(O1201,[1]Wurste!$B:$C,2,FALSE)=0,"Räucherwürste"),
IFERROR(IF(VLOOKUP(O1201,[1]Wurste!$E:$F,2,FALSE)=0,"URW/URGW Wurst"),
IFERROR(IF(VLOOKUP(O1201,[1]Wurste!$H:$I,2,FALSE)=0,"HF-Wurst Vegan"),
IFERROR(IF(VLOOKUP(O1201,[1]Wurste!$K:$L,2,FALSE)=0,"320er ohne Würste"),
IFERROR(IF(AND(OR(Abfalldokumentation!$A1201="BU3",Abfalldokumentation!$A1201="Verkauf"),Abfalldokumentation!$F1201="Schimmel",Abfalldokumentation!$G1201="keinen Abnehmer/kein Schälpersonal"),"Div. Zipfel, ES ohne Verwendung",VLOOKUP(Abfalldokumentation!$E1201,Produktgruppen!A:B,2,FALSE)),"-")))))))))))))))))))))))</f>
        <v>ABS</v>
      </c>
      <c r="E1201" s="76" t="str">
        <f>IFERROR(VLOOKUP(Abfalldokumentation!$O1201,Artikel!A:C,3,FALSE),Abfalldokumentation!$O1201)</f>
        <v>ABS Simmentaler</v>
      </c>
      <c r="F1201" s="76" t="str">
        <f>VLOOKUP(T1201,'Liste Gründe'!A:D,2,FALSE)</f>
        <v>keinen Verwendungszweck</v>
      </c>
      <c r="G1201" s="75" t="str">
        <f>IF(ISBLANK(V1201),VLOOKUP(Abfalldokumentation!$P1201,'Liste Gründe'!A:D,3,FALSE),V1201)</f>
        <v>keinen Verwendungszweck</v>
      </c>
      <c r="H1201" s="76" t="str">
        <f>IF(ISBLANK(Abfalldokumentation!$W1201),"-",Abfalldokumentation!$W1201)</f>
        <v>-</v>
      </c>
      <c r="I1201" s="76">
        <f t="shared" si="127"/>
        <v>42</v>
      </c>
      <c r="J1201" s="76" t="str">
        <f t="shared" si="128"/>
        <v>Produkte</v>
      </c>
      <c r="K1201" s="76" t="str">
        <f t="shared" si="129"/>
        <v>BUs</v>
      </c>
      <c r="L1201" s="76" t="str">
        <f t="shared" si="130"/>
        <v>Symptome</v>
      </c>
      <c r="M1201" s="76">
        <f>IFERROR(VLOOKUP(Abfalldokumentation!$O1201,Kennzahlen!S:V,3,FALSE)*Abfalldokumentation!$B1201,"0")</f>
        <v>0.3</v>
      </c>
      <c r="N1201" s="76" t="str">
        <f>IF(ISBLANK(Q1201),VLOOKUP(Abfalldokumentation!$O1201,'Linien - BU'!R:S,2,FALSE),Q1201)</f>
        <v>BU4</v>
      </c>
      <c r="O1201" s="77">
        <f t="shared" si="131"/>
        <v>29501099</v>
      </c>
      <c r="P1201" s="77">
        <f t="shared" si="132"/>
        <v>61</v>
      </c>
      <c r="Q1201" s="45" t="s">
        <v>9</v>
      </c>
      <c r="R1201" s="46">
        <v>29501099</v>
      </c>
      <c r="S1201" s="46">
        <v>30</v>
      </c>
      <c r="T1201" s="46">
        <v>61</v>
      </c>
      <c r="U1201" s="47">
        <v>44488</v>
      </c>
      <c r="V1201" s="48"/>
      <c r="W1201" s="46"/>
      <c r="X1201" s="50" t="str">
        <f>IFERROR(VLOOKUP(Abfalldokumentation!$R1201,Artikel!A:C,3,FALSE),Abfalldokumentation!$R1201)</f>
        <v>ABS Simmentaler</v>
      </c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</row>
    <row r="1202" spans="1:40" ht="30" hidden="1" customHeight="1" x14ac:dyDescent="0.25">
      <c r="A1202" s="78" t="str">
        <f>VLOOKUP(N1202,'Linien - BU'!A:B,2,FALSE)</f>
        <v>BU1</v>
      </c>
      <c r="B1202" s="79">
        <f t="shared" si="126"/>
        <v>207</v>
      </c>
      <c r="C1202" s="80">
        <f>Abfalldokumentation!$U1202</f>
        <v>44488</v>
      </c>
      <c r="D1202" s="69" t="str">
        <f>IFERROR(IF(VLOOKUP(O1202,'[1]Rohware 230'!$B:$C,2,FALSE)=0,"Rohware"),
IFERROR(IF(VLOOKUP(O1202,[1]Sammelnr.!$B:$C,2,FALSE)=0,"Sammelnr. ungeschält ABS"),
IFERROR(IF(VLOOKUP(O1202,[1]Sammelnr.!$E:$F,2,FALSE)=0,"Sammelnr. ungeschält VS"),
IFERROR(IF(VLOOKUP(O1202,[1]Sammelnr.!$H:$I,2,FALSE)=0,"Sammelnr. geschält"),
IFERROR(IF(VLOOKUP(O1202,[1]Offen!$B:$C,2,FALSE)=0,"Offen ungeschält ABS"),
IFERROR(IF(VLOOKUP(O1202,[1]Offen!$E:$F,2,FALSE)=0,"Offen ungeschält VOS"),
IFERROR(IF(VLOOKUP(O1202,[1]Offen!$H:$I,2,FALSE)=0,"Offen geschält RW"),
IFERROR(IF(VLOOKUP(O1202,[1]Offen!$K:$L,2,FALSE)=0,"Offen vegan"),
IFERROR(IF(VLOOKUP(O1202,[1]Offen!$N:$O,2,FALSE)=0,"Offen Zipfel"),
IFERROR(IF(VLOOKUP(O1202,[1]Offen!$Q:$R,2,FALSE)=0,"Offen Endstücke"),
IFERROR(IF(VLOOKUP(O1202,[1]Vakuumiert!$B:$C,2,FALSE)=0,"Vakuumierter VOS ungeschält"),
IFERROR(IF(VLOOKUP(O1202,[1]Vakuumiert!$E:$F,2,FALSE)=0,"Vakuumierter ABS ungeschält"),
IFERROR(IF(VLOOKUP(O1202,[1]Vakuumiert!$H:$I,2,FALSE)=0,"Vakuumierter VOS geschält"),
IFERROR(IF(VLOOKUP(O1202,[1]Vakuumiert!$K:$L,2,FALSE)=0,"Vakuumierter VOS vegan"),
IFERROR(IF(VLOOKUP(O1202,[1]Vakuumiert!$N:$O,2,FALSE)=0,"Vakuumierter VOS Zipfel"),
IFERROR(IF(VLOOKUP(O1202,[1]Vakuumiert!$Q:$R,2,FALSE)=0,"Vakuumiert geschält"),
IFERROR(IF(VLOOKUP(O1202,'[1]vakuumierte Fertigprodukte'!$B:$C,2,FALSE)=0,"Fertigprodukte"),
IFERROR(IF(VLOOKUP(O1202,'[1]vakuumierte Fertigprodukte'!$E:$FI,2,FALSE)=0,"Vakuumierte Zipfel"),
IFERROR(IF(VLOOKUP(O1202,[1]Wurste!$B:$C,2,FALSE)=0,"Räucherwürste"),
IFERROR(IF(VLOOKUP(O1202,[1]Wurste!$E:$F,2,FALSE)=0,"URW/URGW Wurst"),
IFERROR(IF(VLOOKUP(O1202,[1]Wurste!$H:$I,2,FALSE)=0,"HF-Wurst Vegan"),
IFERROR(IF(VLOOKUP(O1202,[1]Wurste!$K:$L,2,FALSE)=0,"320er ohne Würste"),
IFERROR(IF(AND(OR(Abfalldokumentation!$A1202="BU3",Abfalldokumentation!$A1202="Verkauf"),Abfalldokumentation!$F1202="Schimmel",Abfalldokumentation!$G1202="keinen Abnehmer/kein Schälpersonal"),"Div. Zipfel, ES ohne Verwendung",VLOOKUP(Abfalldokumentation!$E1202,Produktgruppen!A:B,2,FALSE)),"-")))))))))))))))))))))))</f>
        <v>ABS</v>
      </c>
      <c r="E1202" s="81" t="str">
        <f>IFERROR(VLOOKUP(Abfalldokumentation!$O1202,Artikel!A:C,3,FALSE),Abfalldokumentation!$O1202)</f>
        <v>ABS 45-48% Konventionel</v>
      </c>
      <c r="F1202" s="81" t="str">
        <f>VLOOKUP(T1202,'Liste Gründe'!A:D,2,FALSE)</f>
        <v>Schimmel</v>
      </c>
      <c r="G1202" s="80" t="str">
        <f>IF(ISBLANK(V1202),VLOOKUP(Abfalldokumentation!$P1202,'Liste Gründe'!A:D,3,FALSE),V1202)</f>
        <v>keine Verarbeitung</v>
      </c>
      <c r="H1202" s="81" t="str">
        <f>IF(ISBLANK(Abfalldokumentation!$W1202),"-",Abfalldokumentation!$W1202)</f>
        <v>-</v>
      </c>
      <c r="I1202" s="81">
        <f t="shared" si="127"/>
        <v>42</v>
      </c>
      <c r="J1202" s="81" t="str">
        <f t="shared" si="128"/>
        <v>Produkte</v>
      </c>
      <c r="K1202" s="81" t="str">
        <f t="shared" si="129"/>
        <v>BUs</v>
      </c>
      <c r="L1202" s="81" t="str">
        <f t="shared" si="130"/>
        <v>Symptome</v>
      </c>
      <c r="M1202" s="81">
        <f>IFERROR(VLOOKUP(Abfalldokumentation!$O1202,Kennzahlen!S:V,3,FALSE)*Abfalldokumentation!$B1202,"0")</f>
        <v>417.64319999999998</v>
      </c>
      <c r="N1202" s="81" t="str">
        <f>IF(ISBLANK(Q1202),VLOOKUP(Abfalldokumentation!$O1202,'Linien - BU'!R:S,2,FALSE),Q1202)</f>
        <v>Schmelze</v>
      </c>
      <c r="O1202" s="77">
        <f t="shared" si="131"/>
        <v>29600004</v>
      </c>
      <c r="P1202" s="77">
        <f t="shared" si="132"/>
        <v>12</v>
      </c>
      <c r="Q1202" s="39" t="s">
        <v>184</v>
      </c>
      <c r="R1202" s="40">
        <v>29600004</v>
      </c>
      <c r="S1202" s="40">
        <v>207</v>
      </c>
      <c r="T1202" s="40">
        <v>12</v>
      </c>
      <c r="U1202" s="41">
        <v>44488</v>
      </c>
      <c r="V1202" s="42" t="s">
        <v>22</v>
      </c>
      <c r="W1202" s="40"/>
      <c r="X1202" s="44" t="str">
        <f>IFERROR(VLOOKUP(Abfalldokumentation!$R1202,Artikel!A:C,3,FALSE),Abfalldokumentation!$R1202)</f>
        <v>ABS 45-48% Konventionel</v>
      </c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</row>
    <row r="1203" spans="1:40" ht="30" hidden="1" customHeight="1" x14ac:dyDescent="0.25">
      <c r="A1203" s="73" t="str">
        <f>VLOOKUP(N1203,'Linien - BU'!A:B,2,FALSE)</f>
        <v>BU1</v>
      </c>
      <c r="B1203" s="74">
        <f t="shared" si="126"/>
        <v>701</v>
      </c>
      <c r="C1203" s="75">
        <f>Abfalldokumentation!$U1203</f>
        <v>44488</v>
      </c>
      <c r="D1203" s="69" t="str">
        <f>IFERROR(IF(VLOOKUP(O1203,'[1]Rohware 230'!$B:$C,2,FALSE)=0,"Rohware"),
IFERROR(IF(VLOOKUP(O1203,[1]Sammelnr.!$B:$C,2,FALSE)=0,"Sammelnr. ungeschält ABS"),
IFERROR(IF(VLOOKUP(O1203,[1]Sammelnr.!$E:$F,2,FALSE)=0,"Sammelnr. ungeschält VS"),
IFERROR(IF(VLOOKUP(O1203,[1]Sammelnr.!$H:$I,2,FALSE)=0,"Sammelnr. geschält"),
IFERROR(IF(VLOOKUP(O1203,[1]Offen!$B:$C,2,FALSE)=0,"Offen ungeschält ABS"),
IFERROR(IF(VLOOKUP(O1203,[1]Offen!$E:$F,2,FALSE)=0,"Offen ungeschält VOS"),
IFERROR(IF(VLOOKUP(O1203,[1]Offen!$H:$I,2,FALSE)=0,"Offen geschält RW"),
IFERROR(IF(VLOOKUP(O1203,[1]Offen!$K:$L,2,FALSE)=0,"Offen vegan"),
IFERROR(IF(VLOOKUP(O1203,[1]Offen!$N:$O,2,FALSE)=0,"Offen Zipfel"),
IFERROR(IF(VLOOKUP(O1203,[1]Offen!$Q:$R,2,FALSE)=0,"Offen Endstücke"),
IFERROR(IF(VLOOKUP(O1203,[1]Vakuumiert!$B:$C,2,FALSE)=0,"Vakuumierter VOS ungeschält"),
IFERROR(IF(VLOOKUP(O1203,[1]Vakuumiert!$E:$F,2,FALSE)=0,"Vakuumierter ABS ungeschält"),
IFERROR(IF(VLOOKUP(O1203,[1]Vakuumiert!$H:$I,2,FALSE)=0,"Vakuumierter VOS geschält"),
IFERROR(IF(VLOOKUP(O1203,[1]Vakuumiert!$K:$L,2,FALSE)=0,"Vakuumierter VOS vegan"),
IFERROR(IF(VLOOKUP(O1203,[1]Vakuumiert!$N:$O,2,FALSE)=0,"Vakuumierter VOS Zipfel"),
IFERROR(IF(VLOOKUP(O1203,[1]Vakuumiert!$Q:$R,2,FALSE)=0,"Vakuumiert geschält"),
IFERROR(IF(VLOOKUP(O1203,'[1]vakuumierte Fertigprodukte'!$B:$C,2,FALSE)=0,"Fertigprodukte"),
IFERROR(IF(VLOOKUP(O1203,'[1]vakuumierte Fertigprodukte'!$E:$FI,2,FALSE)=0,"Vakuumierte Zipfel"),
IFERROR(IF(VLOOKUP(O1203,[1]Wurste!$B:$C,2,FALSE)=0,"Räucherwürste"),
IFERROR(IF(VLOOKUP(O1203,[1]Wurste!$E:$F,2,FALSE)=0,"URW/URGW Wurst"),
IFERROR(IF(VLOOKUP(O1203,[1]Wurste!$H:$I,2,FALSE)=0,"HF-Wurst Vegan"),
IFERROR(IF(VLOOKUP(O1203,[1]Wurste!$K:$L,2,FALSE)=0,"320er ohne Würste"),
IFERROR(IF(AND(OR(Abfalldokumentation!$A1203="BU3",Abfalldokumentation!$A1203="Verkauf"),Abfalldokumentation!$F1203="Schimmel",Abfalldokumentation!$G1203="keinen Abnehmer/kein Schälpersonal"),"Div. Zipfel, ES ohne Verwendung",VLOOKUP(Abfalldokumentation!$E1203,Produktgruppen!A:B,2,FALSE)),"-")))))))))))))))))))))))</f>
        <v>Vorschmelz</v>
      </c>
      <c r="E1203" s="76" t="str">
        <f>IFERROR(VLOOKUP(Abfalldokumentation!$O1203,Artikel!A:C,3,FALSE),Abfalldokumentation!$O1203)</f>
        <v>VS SKZ Premium Würfel</v>
      </c>
      <c r="F1203" s="76" t="str">
        <f>VLOOKUP(T1203,'Liste Gründe'!A:D,2,FALSE)</f>
        <v>Schimmel</v>
      </c>
      <c r="G1203" s="75" t="str">
        <f>IF(ISBLANK(V1203),VLOOKUP(Abfalldokumentation!$P1203,'Liste Gründe'!A:D,3,FALSE),V1203)</f>
        <v>keine Verarbeitung</v>
      </c>
      <c r="H1203" s="76" t="str">
        <f>IF(ISBLANK(Abfalldokumentation!$W1203),"-",Abfalldokumentation!$W1203)</f>
        <v>-</v>
      </c>
      <c r="I1203" s="76">
        <f t="shared" si="127"/>
        <v>42</v>
      </c>
      <c r="J1203" s="76" t="str">
        <f t="shared" si="128"/>
        <v>Produkte</v>
      </c>
      <c r="K1203" s="76" t="str">
        <f t="shared" si="129"/>
        <v>BUs</v>
      </c>
      <c r="L1203" s="76" t="str">
        <f t="shared" si="130"/>
        <v>Symptome</v>
      </c>
      <c r="M1203" s="76">
        <f>IFERROR(VLOOKUP(Abfalldokumentation!$O1203,Kennzahlen!S:V,3,FALSE)*Abfalldokumentation!$B1203,"0")</f>
        <v>402.37399999999997</v>
      </c>
      <c r="N1203" s="76" t="str">
        <f>IF(ISBLANK(Q1203),VLOOKUP(Abfalldokumentation!$O1203,'Linien - BU'!R:S,2,FALSE),Q1203)</f>
        <v>RWV</v>
      </c>
      <c r="O1203" s="77">
        <f t="shared" si="131"/>
        <v>29600030</v>
      </c>
      <c r="P1203" s="77">
        <f t="shared" si="132"/>
        <v>12</v>
      </c>
      <c r="Q1203" s="45" t="s">
        <v>202</v>
      </c>
      <c r="R1203" s="46">
        <v>29600030</v>
      </c>
      <c r="S1203" s="46">
        <v>701</v>
      </c>
      <c r="T1203" s="46">
        <v>12</v>
      </c>
      <c r="U1203" s="47">
        <v>44488</v>
      </c>
      <c r="V1203" s="48" t="s">
        <v>22</v>
      </c>
      <c r="W1203" s="46"/>
      <c r="X1203" s="50" t="str">
        <f>IFERROR(VLOOKUP(Abfalldokumentation!$R1203,Artikel!A:C,3,FALSE),Abfalldokumentation!$R1203)</f>
        <v>VS SKZ Premium Würfel</v>
      </c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</row>
    <row r="1204" spans="1:40" ht="30" hidden="1" customHeight="1" x14ac:dyDescent="0.25">
      <c r="A1204" s="78" t="str">
        <f>VLOOKUP(N1204,'Linien - BU'!A:B,2,FALSE)</f>
        <v>BU3</v>
      </c>
      <c r="B1204" s="79">
        <f t="shared" si="126"/>
        <v>303</v>
      </c>
      <c r="C1204" s="80">
        <f>Abfalldokumentation!$U1204</f>
        <v>44488</v>
      </c>
      <c r="D1204" s="69" t="str">
        <f>IFERROR(IF(VLOOKUP(O1204,'[1]Rohware 230'!$B:$C,2,FALSE)=0,"Rohware"),
IFERROR(IF(VLOOKUP(O1204,[1]Sammelnr.!$B:$C,2,FALSE)=0,"Sammelnr. ungeschält ABS"),
IFERROR(IF(VLOOKUP(O1204,[1]Sammelnr.!$E:$F,2,FALSE)=0,"Sammelnr. ungeschält VS"),
IFERROR(IF(VLOOKUP(O1204,[1]Sammelnr.!$H:$I,2,FALSE)=0,"Sammelnr. geschält"),
IFERROR(IF(VLOOKUP(O1204,[1]Offen!$B:$C,2,FALSE)=0,"Offen ungeschält ABS"),
IFERROR(IF(VLOOKUP(O1204,[1]Offen!$E:$F,2,FALSE)=0,"Offen ungeschält VOS"),
IFERROR(IF(VLOOKUP(O1204,[1]Offen!$H:$I,2,FALSE)=0,"Offen geschält RW"),
IFERROR(IF(VLOOKUP(O1204,[1]Offen!$K:$L,2,FALSE)=0,"Offen vegan"),
IFERROR(IF(VLOOKUP(O1204,[1]Offen!$N:$O,2,FALSE)=0,"Offen Zipfel"),
IFERROR(IF(VLOOKUP(O1204,[1]Offen!$Q:$R,2,FALSE)=0,"Offen Endstücke"),
IFERROR(IF(VLOOKUP(O1204,[1]Vakuumiert!$B:$C,2,FALSE)=0,"Vakuumierter VOS ungeschält"),
IFERROR(IF(VLOOKUP(O1204,[1]Vakuumiert!$E:$F,2,FALSE)=0,"Vakuumierter ABS ungeschält"),
IFERROR(IF(VLOOKUP(O1204,[1]Vakuumiert!$H:$I,2,FALSE)=0,"Vakuumierter VOS geschält"),
IFERROR(IF(VLOOKUP(O1204,[1]Vakuumiert!$K:$L,2,FALSE)=0,"Vakuumierter VOS vegan"),
IFERROR(IF(VLOOKUP(O1204,[1]Vakuumiert!$N:$O,2,FALSE)=0,"Vakuumierter VOS Zipfel"),
IFERROR(IF(VLOOKUP(O1204,[1]Vakuumiert!$Q:$R,2,FALSE)=0,"Vakuumiert geschält"),
IFERROR(IF(VLOOKUP(O1204,'[1]vakuumierte Fertigprodukte'!$B:$C,2,FALSE)=0,"Fertigprodukte"),
IFERROR(IF(VLOOKUP(O1204,'[1]vakuumierte Fertigprodukte'!$E:$FI,2,FALSE)=0,"Vakuumierte Zipfel"),
IFERROR(IF(VLOOKUP(O1204,[1]Wurste!$B:$C,2,FALSE)=0,"Räucherwürste"),
IFERROR(IF(VLOOKUP(O1204,[1]Wurste!$E:$F,2,FALSE)=0,"URW/URGW Wurst"),
IFERROR(IF(VLOOKUP(O1204,[1]Wurste!$H:$I,2,FALSE)=0,"HF-Wurst Vegan"),
IFERROR(IF(VLOOKUP(O1204,[1]Wurste!$K:$L,2,FALSE)=0,"320er ohne Würste"),
IFERROR(IF(AND(OR(Abfalldokumentation!$A1204="BU3",Abfalldokumentation!$A1204="Verkauf"),Abfalldokumentation!$F1204="Schimmel",Abfalldokumentation!$G1204="keinen Abnehmer/kein Schälpersonal"),"Div. Zipfel, ES ohne Verwendung",VLOOKUP(Abfalldokumentation!$E1204,Produktgruppen!A:B,2,FALSE)),"-")))))))))))))))))))))))</f>
        <v>vegan</v>
      </c>
      <c r="E1204" s="81" t="str">
        <f>IFERROR(VLOOKUP(Abfalldokumentation!$O1204,Artikel!A:C,3,FALSE),Abfalldokumentation!$O1204)</f>
        <v>VOS VEG-SCH MILD</v>
      </c>
      <c r="F1204" s="81" t="str">
        <f>VLOOKUP(T1204,'Liste Gründe'!A:D,2,FALSE)</f>
        <v>keinen Verwendungszweck</v>
      </c>
      <c r="G1204" s="80" t="str">
        <f>IF(ISBLANK(V1204),VLOOKUP(Abfalldokumentation!$P1204,'Liste Gründe'!A:D,3,FALSE),V1204)</f>
        <v>VOS &gt; Einsatz (vegan)</v>
      </c>
      <c r="H1204" s="81" t="str">
        <f>IF(ISBLANK(Abfalldokumentation!$W1204),"-",Abfalldokumentation!$W1204)</f>
        <v>-</v>
      </c>
      <c r="I1204" s="81">
        <f t="shared" si="127"/>
        <v>42</v>
      </c>
      <c r="J1204" s="81" t="str">
        <f t="shared" si="128"/>
        <v>Produkte</v>
      </c>
      <c r="K1204" s="81" t="str">
        <f t="shared" si="129"/>
        <v>BUs</v>
      </c>
      <c r="L1204" s="81" t="str">
        <f t="shared" si="130"/>
        <v>Symptome</v>
      </c>
      <c r="M1204" s="81">
        <f>IFERROR(VLOOKUP(Abfalldokumentation!$O1204,Kennzahlen!S:V,3,FALSE)*Abfalldokumentation!$B1204,"0")</f>
        <v>151.5</v>
      </c>
      <c r="N1204" s="81" t="str">
        <f>IF(ISBLANK(Q1204),VLOOKUP(Abfalldokumentation!$O1204,'Linien - BU'!R:S,2,FALSE),Q1204)</f>
        <v>BU3</v>
      </c>
      <c r="O1204" s="77">
        <f t="shared" si="131"/>
        <v>29900002</v>
      </c>
      <c r="P1204" s="77">
        <f t="shared" si="132"/>
        <v>61</v>
      </c>
      <c r="Q1204" s="39" t="s">
        <v>8</v>
      </c>
      <c r="R1204" s="40">
        <v>29900002</v>
      </c>
      <c r="S1204" s="40">
        <v>303</v>
      </c>
      <c r="T1204" s="40">
        <v>61</v>
      </c>
      <c r="U1204" s="41">
        <v>44488</v>
      </c>
      <c r="V1204" s="48" t="s">
        <v>35</v>
      </c>
      <c r="W1204" s="40"/>
      <c r="X1204" s="44" t="str">
        <f>IFERROR(VLOOKUP(Abfalldokumentation!$R1204,Artikel!A:C,3,FALSE),Abfalldokumentation!$R1204)</f>
        <v>VOS VEG-SCH MILD</v>
      </c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</row>
    <row r="1205" spans="1:40" ht="30" hidden="1" customHeight="1" x14ac:dyDescent="0.25">
      <c r="A1205" s="73" t="str">
        <f>VLOOKUP(N1205,'Linien - BU'!A:B,2,FALSE)</f>
        <v>Rest</v>
      </c>
      <c r="B1205" s="74">
        <f t="shared" si="126"/>
        <v>74.400000000000006</v>
      </c>
      <c r="C1205" s="75">
        <f>Abfalldokumentation!$U1205</f>
        <v>44488</v>
      </c>
      <c r="D1205" s="69" t="str">
        <f>IFERROR(IF(VLOOKUP(O1205,'[1]Rohware 230'!$B:$C,2,FALSE)=0,"Rohware"),
IFERROR(IF(VLOOKUP(O1205,[1]Sammelnr.!$B:$C,2,FALSE)=0,"Sammelnr. ungeschält ABS"),
IFERROR(IF(VLOOKUP(O1205,[1]Sammelnr.!$E:$F,2,FALSE)=0,"Sammelnr. ungeschält VS"),
IFERROR(IF(VLOOKUP(O1205,[1]Sammelnr.!$H:$I,2,FALSE)=0,"Sammelnr. geschält"),
IFERROR(IF(VLOOKUP(O1205,[1]Offen!$B:$C,2,FALSE)=0,"Offen ungeschält ABS"),
IFERROR(IF(VLOOKUP(O1205,[1]Offen!$E:$F,2,FALSE)=0,"Offen ungeschält VOS"),
IFERROR(IF(VLOOKUP(O1205,[1]Offen!$H:$I,2,FALSE)=0,"Offen geschält RW"),
IFERROR(IF(VLOOKUP(O1205,[1]Offen!$K:$L,2,FALSE)=0,"Offen vegan"),
IFERROR(IF(VLOOKUP(O1205,[1]Offen!$N:$O,2,FALSE)=0,"Offen Zipfel"),
IFERROR(IF(VLOOKUP(O1205,[1]Offen!$Q:$R,2,FALSE)=0,"Offen Endstücke"),
IFERROR(IF(VLOOKUP(O1205,[1]Vakuumiert!$B:$C,2,FALSE)=0,"Vakuumierter VOS ungeschält"),
IFERROR(IF(VLOOKUP(O1205,[1]Vakuumiert!$E:$F,2,FALSE)=0,"Vakuumierter ABS ungeschält"),
IFERROR(IF(VLOOKUP(O1205,[1]Vakuumiert!$H:$I,2,FALSE)=0,"Vakuumierter VOS geschält"),
IFERROR(IF(VLOOKUP(O1205,[1]Vakuumiert!$K:$L,2,FALSE)=0,"Vakuumierter VOS vegan"),
IFERROR(IF(VLOOKUP(O1205,[1]Vakuumiert!$N:$O,2,FALSE)=0,"Vakuumierter VOS Zipfel"),
IFERROR(IF(VLOOKUP(O1205,[1]Vakuumiert!$Q:$R,2,FALSE)=0,"Vakuumiert geschält"),
IFERROR(IF(VLOOKUP(O1205,'[1]vakuumierte Fertigprodukte'!$B:$C,2,FALSE)=0,"Fertigprodukte"),
IFERROR(IF(VLOOKUP(O1205,'[1]vakuumierte Fertigprodukte'!$E:$FI,2,FALSE)=0,"Vakuumierte Zipfel"),
IFERROR(IF(VLOOKUP(O1205,[1]Wurste!$B:$C,2,FALSE)=0,"Räucherwürste"),
IFERROR(IF(VLOOKUP(O1205,[1]Wurste!$E:$F,2,FALSE)=0,"URW/URGW Wurst"),
IFERROR(IF(VLOOKUP(O1205,[1]Wurste!$H:$I,2,FALSE)=0,"HF-Wurst Vegan"),
IFERROR(IF(VLOOKUP(O1205,[1]Wurste!$K:$L,2,FALSE)=0,"320er ohne Würste"),
IFERROR(IF(AND(OR(Abfalldokumentation!$A1205="BU3",Abfalldokumentation!$A1205="Verkauf"),Abfalldokumentation!$F1205="Schimmel",Abfalldokumentation!$G1205="keinen Abnehmer/kein Schälpersonal"),"Div. Zipfel, ES ohne Verwendung",VLOOKUP(Abfalldokumentation!$E1205,Produktgruppen!A:B,2,FALSE)),"-")))))))))))))))))))))))</f>
        <v>vegan</v>
      </c>
      <c r="E1205" s="76" t="str">
        <f>IFERROR(VLOOKUP(Abfalldokumentation!$O1205,Artikel!A:C,3,FALSE),Abfalldokumentation!$O1205)</f>
        <v>VOS VEG-SCH MILD</v>
      </c>
      <c r="F1205" s="76" t="str">
        <f>VLOOKUP(T1205,'Liste Gründe'!A:D,2,FALSE)</f>
        <v>Rest</v>
      </c>
      <c r="G1205" s="75" t="str">
        <f>IF(ISBLANK(V1205),VLOOKUP(Abfalldokumentation!$P1205,'Liste Gründe'!A:D,3,FALSE),V1205)</f>
        <v>Retoure</v>
      </c>
      <c r="H1205" s="76" t="str">
        <f>IF(ISBLANK(Abfalldokumentation!$W1205),"-",Abfalldokumentation!$W1205)</f>
        <v>-</v>
      </c>
      <c r="I1205" s="76">
        <f t="shared" si="127"/>
        <v>42</v>
      </c>
      <c r="J1205" s="76" t="str">
        <f t="shared" si="128"/>
        <v>Produkte</v>
      </c>
      <c r="K1205" s="76" t="str">
        <f t="shared" si="129"/>
        <v>BUs</v>
      </c>
      <c r="L1205" s="76" t="str">
        <f t="shared" si="130"/>
        <v>Symptome</v>
      </c>
      <c r="M1205" s="76">
        <f>IFERROR(VLOOKUP(Abfalldokumentation!$O1205,Kennzahlen!S:V,3,FALSE)*Abfalldokumentation!$B1205,"0")</f>
        <v>37.200000000000003</v>
      </c>
      <c r="N1205" s="76" t="str">
        <f>IF(ISBLANK(Q1205),VLOOKUP(Abfalldokumentation!$O1205,'Linien - BU'!R:S,2,FALSE),Q1205)</f>
        <v>Rest</v>
      </c>
      <c r="O1205" s="77">
        <f t="shared" si="131"/>
        <v>29900002</v>
      </c>
      <c r="P1205" s="77">
        <f t="shared" si="132"/>
        <v>22</v>
      </c>
      <c r="Q1205" s="45" t="s">
        <v>10</v>
      </c>
      <c r="R1205" s="46">
        <v>29900002</v>
      </c>
      <c r="S1205" s="46">
        <v>74.400000000000006</v>
      </c>
      <c r="T1205" s="46">
        <v>22</v>
      </c>
      <c r="U1205" s="47">
        <v>44488</v>
      </c>
      <c r="V1205" s="48" t="s">
        <v>263</v>
      </c>
      <c r="W1205" s="46"/>
      <c r="X1205" s="50" t="str">
        <f>IFERROR(VLOOKUP(Abfalldokumentation!$R1205,Artikel!A:C,3,FALSE),Abfalldokumentation!$R1205)</f>
        <v>VOS VEG-SCH MILD</v>
      </c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</row>
    <row r="1206" spans="1:40" ht="30" hidden="1" customHeight="1" x14ac:dyDescent="0.25">
      <c r="A1206" s="78" t="str">
        <f>VLOOKUP(N1206,'Linien - BU'!A:B,2,FALSE)</f>
        <v>BU3</v>
      </c>
      <c r="B1206" s="79">
        <f t="shared" si="126"/>
        <v>640</v>
      </c>
      <c r="C1206" s="80">
        <f>Abfalldokumentation!$U1206</f>
        <v>44488</v>
      </c>
      <c r="D1206" s="69" t="str">
        <f>IFERROR(IF(VLOOKUP(O1206,'[1]Rohware 230'!$B:$C,2,FALSE)=0,"Rohware"),
IFERROR(IF(VLOOKUP(O1206,[1]Sammelnr.!$B:$C,2,FALSE)=0,"Sammelnr. ungeschält ABS"),
IFERROR(IF(VLOOKUP(O1206,[1]Sammelnr.!$E:$F,2,FALSE)=0,"Sammelnr. ungeschält VS"),
IFERROR(IF(VLOOKUP(O1206,[1]Sammelnr.!$H:$I,2,FALSE)=0,"Sammelnr. geschält"),
IFERROR(IF(VLOOKUP(O1206,[1]Offen!$B:$C,2,FALSE)=0,"Offen ungeschält ABS"),
IFERROR(IF(VLOOKUP(O1206,[1]Offen!$E:$F,2,FALSE)=0,"Offen ungeschält VOS"),
IFERROR(IF(VLOOKUP(O1206,[1]Offen!$H:$I,2,FALSE)=0,"Offen geschält RW"),
IFERROR(IF(VLOOKUP(O1206,[1]Offen!$K:$L,2,FALSE)=0,"Offen vegan"),
IFERROR(IF(VLOOKUP(O1206,[1]Offen!$N:$O,2,FALSE)=0,"Offen Zipfel"),
IFERROR(IF(VLOOKUP(O1206,[1]Offen!$Q:$R,2,FALSE)=0,"Offen Endstücke"),
IFERROR(IF(VLOOKUP(O1206,[1]Vakuumiert!$B:$C,2,FALSE)=0,"Vakuumierter VOS ungeschält"),
IFERROR(IF(VLOOKUP(O1206,[1]Vakuumiert!$E:$F,2,FALSE)=0,"Vakuumierter ABS ungeschält"),
IFERROR(IF(VLOOKUP(O1206,[1]Vakuumiert!$H:$I,2,FALSE)=0,"Vakuumierter VOS geschält"),
IFERROR(IF(VLOOKUP(O1206,[1]Vakuumiert!$K:$L,2,FALSE)=0,"Vakuumierter VOS vegan"),
IFERROR(IF(VLOOKUP(O1206,[1]Vakuumiert!$N:$O,2,FALSE)=0,"Vakuumierter VOS Zipfel"),
IFERROR(IF(VLOOKUP(O1206,[1]Vakuumiert!$Q:$R,2,FALSE)=0,"Vakuumiert geschält"),
IFERROR(IF(VLOOKUP(O1206,'[1]vakuumierte Fertigprodukte'!$B:$C,2,FALSE)=0,"Fertigprodukte"),
IFERROR(IF(VLOOKUP(O1206,'[1]vakuumierte Fertigprodukte'!$E:$FI,2,FALSE)=0,"Vakuumierte Zipfel"),
IFERROR(IF(VLOOKUP(O1206,[1]Wurste!$B:$C,2,FALSE)=0,"Räucherwürste"),
IFERROR(IF(VLOOKUP(O1206,[1]Wurste!$E:$F,2,FALSE)=0,"URW/URGW Wurst"),
IFERROR(IF(VLOOKUP(O1206,[1]Wurste!$H:$I,2,FALSE)=0,"HF-Wurst Vegan"),
IFERROR(IF(VLOOKUP(O1206,[1]Wurste!$K:$L,2,FALSE)=0,"320er ohne Würste"),
IFERROR(IF(AND(OR(Abfalldokumentation!$A1206="BU3",Abfalldokumentation!$A1206="Verkauf"),Abfalldokumentation!$F1206="Schimmel",Abfalldokumentation!$G1206="keinen Abnehmer/kein Schälpersonal"),"Div. Zipfel, ES ohne Verwendung",VLOOKUP(Abfalldokumentation!$E1206,Produktgruppen!A:B,2,FALSE)),"-")))))))))))))))))))))))</f>
        <v>vegan</v>
      </c>
      <c r="E1206" s="81" t="str">
        <f>IFERROR(VLOOKUP(Abfalldokumentation!$O1206,Artikel!A:C,3,FALSE),Abfalldokumentation!$O1206)</f>
        <v>VOS VEG-SCH WÜRZIG</v>
      </c>
      <c r="F1206" s="81" t="str">
        <f>VLOOKUP(T1206,'Liste Gründe'!A:D,2,FALSE)</f>
        <v>keinen Verwendungszweck</v>
      </c>
      <c r="G1206" s="80" t="str">
        <f>IF(ISBLANK(V1206),VLOOKUP(Abfalldokumentation!$P1206,'Liste Gründe'!A:D,3,FALSE),V1206)</f>
        <v>VOS &gt; Einsatz (vegan)</v>
      </c>
      <c r="H1206" s="81" t="str">
        <f>IF(ISBLANK(Abfalldokumentation!$W1206),"-",Abfalldokumentation!$W1206)</f>
        <v>-</v>
      </c>
      <c r="I1206" s="81">
        <f t="shared" si="127"/>
        <v>42</v>
      </c>
      <c r="J1206" s="81" t="str">
        <f t="shared" si="128"/>
        <v>Produkte</v>
      </c>
      <c r="K1206" s="81" t="str">
        <f t="shared" si="129"/>
        <v>BUs</v>
      </c>
      <c r="L1206" s="81" t="str">
        <f t="shared" si="130"/>
        <v>Symptome</v>
      </c>
      <c r="M1206" s="81">
        <f>IFERROR(VLOOKUP(Abfalldokumentation!$O1206,Kennzahlen!S:V,3,FALSE)*Abfalldokumentation!$B1206,"0")</f>
        <v>320</v>
      </c>
      <c r="N1206" s="81" t="str">
        <f>IF(ISBLANK(Q1206),VLOOKUP(Abfalldokumentation!$O1206,'Linien - BU'!R:S,2,FALSE),Q1206)</f>
        <v>BU3</v>
      </c>
      <c r="O1206" s="77">
        <f t="shared" si="131"/>
        <v>29900003</v>
      </c>
      <c r="P1206" s="77">
        <f t="shared" si="132"/>
        <v>61</v>
      </c>
      <c r="Q1206" s="39" t="s">
        <v>8</v>
      </c>
      <c r="R1206" s="40">
        <v>29900003</v>
      </c>
      <c r="S1206" s="40">
        <v>640</v>
      </c>
      <c r="T1206" s="40">
        <v>61</v>
      </c>
      <c r="U1206" s="41">
        <v>44488</v>
      </c>
      <c r="V1206" s="48" t="s">
        <v>35</v>
      </c>
      <c r="W1206" s="40"/>
      <c r="X1206" s="44" t="str">
        <f>IFERROR(VLOOKUP(Abfalldokumentation!$R1206,Artikel!A:C,3,FALSE),Abfalldokumentation!$R1206)</f>
        <v>VOS VEG-SCH WÜRZIG</v>
      </c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</row>
    <row r="1207" spans="1:40" ht="30" hidden="1" customHeight="1" x14ac:dyDescent="0.25">
      <c r="A1207" s="73" t="str">
        <f>VLOOKUP(N1207,'Linien - BU'!A:B,2,FALSE)</f>
        <v>BU1</v>
      </c>
      <c r="B1207" s="74">
        <f t="shared" si="126"/>
        <v>312</v>
      </c>
      <c r="C1207" s="75">
        <f>Abfalldokumentation!$U1207</f>
        <v>44488</v>
      </c>
      <c r="D1207" s="69" t="str">
        <f>IFERROR(IF(VLOOKUP(O1207,'[1]Rohware 230'!$B:$C,2,FALSE)=0,"Rohware"),
IFERROR(IF(VLOOKUP(O1207,[1]Sammelnr.!$B:$C,2,FALSE)=0,"Sammelnr. ungeschält ABS"),
IFERROR(IF(VLOOKUP(O1207,[1]Sammelnr.!$E:$F,2,FALSE)=0,"Sammelnr. ungeschält VS"),
IFERROR(IF(VLOOKUP(O1207,[1]Sammelnr.!$H:$I,2,FALSE)=0,"Sammelnr. geschält"),
IFERROR(IF(VLOOKUP(O1207,[1]Offen!$B:$C,2,FALSE)=0,"Offen ungeschält ABS"),
IFERROR(IF(VLOOKUP(O1207,[1]Offen!$E:$F,2,FALSE)=0,"Offen ungeschält VOS"),
IFERROR(IF(VLOOKUP(O1207,[1]Offen!$H:$I,2,FALSE)=0,"Offen geschält RW"),
IFERROR(IF(VLOOKUP(O1207,[1]Offen!$K:$L,2,FALSE)=0,"Offen vegan"),
IFERROR(IF(VLOOKUP(O1207,[1]Offen!$N:$O,2,FALSE)=0,"Offen Zipfel"),
IFERROR(IF(VLOOKUP(O1207,[1]Offen!$Q:$R,2,FALSE)=0,"Offen Endstücke"),
IFERROR(IF(VLOOKUP(O1207,[1]Vakuumiert!$B:$C,2,FALSE)=0,"Vakuumierter VOS ungeschält"),
IFERROR(IF(VLOOKUP(O1207,[1]Vakuumiert!$E:$F,2,FALSE)=0,"Vakuumierter ABS ungeschält"),
IFERROR(IF(VLOOKUP(O1207,[1]Vakuumiert!$H:$I,2,FALSE)=0,"Vakuumierter VOS geschält"),
IFERROR(IF(VLOOKUP(O1207,[1]Vakuumiert!$K:$L,2,FALSE)=0,"Vakuumierter VOS vegan"),
IFERROR(IF(VLOOKUP(O1207,[1]Vakuumiert!$N:$O,2,FALSE)=0,"Vakuumierter VOS Zipfel"),
IFERROR(IF(VLOOKUP(O1207,[1]Vakuumiert!$Q:$R,2,FALSE)=0,"Vakuumiert geschält"),
IFERROR(IF(VLOOKUP(O1207,'[1]vakuumierte Fertigprodukte'!$B:$C,2,FALSE)=0,"Fertigprodukte"),
IFERROR(IF(VLOOKUP(O1207,'[1]vakuumierte Fertigprodukte'!$E:$FI,2,FALSE)=0,"Vakuumierte Zipfel"),
IFERROR(IF(VLOOKUP(O1207,[1]Wurste!$B:$C,2,FALSE)=0,"Räucherwürste"),
IFERROR(IF(VLOOKUP(O1207,[1]Wurste!$E:$F,2,FALSE)=0,"URW/URGW Wurst"),
IFERROR(IF(VLOOKUP(O1207,[1]Wurste!$H:$I,2,FALSE)=0,"HF-Wurst Vegan"),
IFERROR(IF(VLOOKUP(O1207,[1]Wurste!$K:$L,2,FALSE)=0,"320er ohne Würste"),
IFERROR(IF(AND(OR(Abfalldokumentation!$A1207="BU3",Abfalldokumentation!$A1207="Verkauf"),Abfalldokumentation!$F1207="Schimmel",Abfalldokumentation!$G1207="keinen Abnehmer/kein Schälpersonal"),"Div. Zipfel, ES ohne Verwendung",VLOOKUP(Abfalldokumentation!$E1207,Produktgruppen!A:B,2,FALSE)),"-")))))))))))))))))))))))</f>
        <v>ABS</v>
      </c>
      <c r="E1207" s="76" t="str">
        <f>IFERROR(VLOOKUP(Abfalldokumentation!$O1207,Artikel!A:C,3,FALSE),Abfalldokumentation!$O1207)</f>
        <v>ABS PROV-VAKU</v>
      </c>
      <c r="F1207" s="76" t="str">
        <f>VLOOKUP(T1207,'Liste Gründe'!A:D,2,FALSE)</f>
        <v>Schimmel</v>
      </c>
      <c r="G1207" s="75" t="str">
        <f>IF(ISBLANK(V1207),VLOOKUP(Abfalldokumentation!$P1207,'Liste Gründe'!A:D,3,FALSE),V1207)</f>
        <v>Luftzieher</v>
      </c>
      <c r="H1207" s="76" t="str">
        <f>IF(ISBLANK(Abfalldokumentation!$W1207),"-",Abfalldokumentation!$W1207)</f>
        <v>-</v>
      </c>
      <c r="I1207" s="76">
        <f t="shared" si="127"/>
        <v>42</v>
      </c>
      <c r="J1207" s="76" t="str">
        <f t="shared" si="128"/>
        <v>Produkte</v>
      </c>
      <c r="K1207" s="76" t="str">
        <f t="shared" si="129"/>
        <v>BUs</v>
      </c>
      <c r="L1207" s="76" t="str">
        <f t="shared" si="130"/>
        <v>Symptome</v>
      </c>
      <c r="M1207" s="76">
        <f>IFERROR(VLOOKUP(Abfalldokumentation!$O1207,Kennzahlen!S:V,3,FALSE)*Abfalldokumentation!$B1207,"0")</f>
        <v>160.36799999999999</v>
      </c>
      <c r="N1207" s="76" t="str">
        <f>IF(ISBLANK(Q1207),VLOOKUP(Abfalldokumentation!$O1207,'Linien - BU'!R:S,2,FALSE),Q1207)</f>
        <v>RWV</v>
      </c>
      <c r="O1207" s="77">
        <f t="shared" si="131"/>
        <v>49500055</v>
      </c>
      <c r="P1207" s="77">
        <f t="shared" si="132"/>
        <v>12</v>
      </c>
      <c r="Q1207" s="45" t="s">
        <v>202</v>
      </c>
      <c r="R1207" s="46">
        <v>49500055</v>
      </c>
      <c r="S1207" s="46">
        <v>312</v>
      </c>
      <c r="T1207" s="46">
        <v>12</v>
      </c>
      <c r="U1207" s="47">
        <v>44488</v>
      </c>
      <c r="V1207" s="48" t="s">
        <v>29</v>
      </c>
      <c r="W1207" s="46"/>
      <c r="X1207" s="50" t="str">
        <f>IFERROR(VLOOKUP(Abfalldokumentation!$R1207,Artikel!A:C,3,FALSE),Abfalldokumentation!$R1207)</f>
        <v>ABS PROV-VAKU</v>
      </c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</row>
    <row r="1208" spans="1:40" ht="30" hidden="1" customHeight="1" x14ac:dyDescent="0.25">
      <c r="A1208" s="78" t="str">
        <f>VLOOKUP(N1208,'Linien - BU'!A:B,2,FALSE)</f>
        <v>BU3</v>
      </c>
      <c r="B1208" s="79">
        <f t="shared" si="126"/>
        <v>100</v>
      </c>
      <c r="C1208" s="80">
        <f>Abfalldokumentation!$U1208</f>
        <v>44488</v>
      </c>
      <c r="D1208" s="69" t="str">
        <f>IFERROR(IF(VLOOKUP(O1208,'[1]Rohware 230'!$B:$C,2,FALSE)=0,"Rohware"),
IFERROR(IF(VLOOKUP(O1208,[1]Sammelnr.!$B:$C,2,FALSE)=0,"Sammelnr. ungeschält ABS"),
IFERROR(IF(VLOOKUP(O1208,[1]Sammelnr.!$E:$F,2,FALSE)=0,"Sammelnr. ungeschält VS"),
IFERROR(IF(VLOOKUP(O1208,[1]Sammelnr.!$H:$I,2,FALSE)=0,"Sammelnr. geschält"),
IFERROR(IF(VLOOKUP(O1208,[1]Offen!$B:$C,2,FALSE)=0,"Offen ungeschält ABS"),
IFERROR(IF(VLOOKUP(O1208,[1]Offen!$E:$F,2,FALSE)=0,"Offen ungeschält VOS"),
IFERROR(IF(VLOOKUP(O1208,[1]Offen!$H:$I,2,FALSE)=0,"Offen geschält RW"),
IFERROR(IF(VLOOKUP(O1208,[1]Offen!$K:$L,2,FALSE)=0,"Offen vegan"),
IFERROR(IF(VLOOKUP(O1208,[1]Offen!$N:$O,2,FALSE)=0,"Offen Zipfel"),
IFERROR(IF(VLOOKUP(O1208,[1]Offen!$Q:$R,2,FALSE)=0,"Offen Endstücke"),
IFERROR(IF(VLOOKUP(O1208,[1]Vakuumiert!$B:$C,2,FALSE)=0,"Vakuumierter VOS ungeschält"),
IFERROR(IF(VLOOKUP(O1208,[1]Vakuumiert!$E:$F,2,FALSE)=0,"Vakuumierter ABS ungeschält"),
IFERROR(IF(VLOOKUP(O1208,[1]Vakuumiert!$H:$I,2,FALSE)=0,"Vakuumierter VOS geschält"),
IFERROR(IF(VLOOKUP(O1208,[1]Vakuumiert!$K:$L,2,FALSE)=0,"Vakuumierter VOS vegan"),
IFERROR(IF(VLOOKUP(O1208,[1]Vakuumiert!$N:$O,2,FALSE)=0,"Vakuumierter VOS Zipfel"),
IFERROR(IF(VLOOKUP(O1208,[1]Vakuumiert!$Q:$R,2,FALSE)=0,"Vakuumiert geschält"),
IFERROR(IF(VLOOKUP(O1208,'[1]vakuumierte Fertigprodukte'!$B:$C,2,FALSE)=0,"Fertigprodukte"),
IFERROR(IF(VLOOKUP(O1208,'[1]vakuumierte Fertigprodukte'!$E:$FI,2,FALSE)=0,"Vakuumierte Zipfel"),
IFERROR(IF(VLOOKUP(O1208,[1]Wurste!$B:$C,2,FALSE)=0,"Räucherwürste"),
IFERROR(IF(VLOOKUP(O1208,[1]Wurste!$E:$F,2,FALSE)=0,"URW/URGW Wurst"),
IFERROR(IF(VLOOKUP(O1208,[1]Wurste!$H:$I,2,FALSE)=0,"HF-Wurst Vegan"),
IFERROR(IF(VLOOKUP(O1208,[1]Wurste!$K:$L,2,FALSE)=0,"320er ohne Würste"),
IFERROR(IF(AND(OR(Abfalldokumentation!$A1208="BU3",Abfalldokumentation!$A1208="Verkauf"),Abfalldokumentation!$F1208="Schimmel",Abfalldokumentation!$G1208="keinen Abnehmer/kein Schälpersonal"),"Div. Zipfel, ES ohne Verwendung",VLOOKUP(Abfalldokumentation!$E1208,Produktgruppen!A:B,2,FALSE)),"-")))))))))))))))))))))))</f>
        <v>vegan</v>
      </c>
      <c r="E1208" s="81" t="str">
        <f>IFERROR(VLOOKUP(Abfalldokumentation!$O1208,Artikel!A:C,3,FALSE),Abfalldokumentation!$O1208)</f>
        <v>VOS VEG-SCH-MILD-VAKU</v>
      </c>
      <c r="F1208" s="81" t="str">
        <f>VLOOKUP(T1208,'Liste Gründe'!A:D,2,FALSE)</f>
        <v>keinen Verwendungszweck</v>
      </c>
      <c r="G1208" s="80" t="str">
        <f>IF(ISBLANK(V1208),VLOOKUP(Abfalldokumentation!$P1208,'Liste Gründe'!A:D,3,FALSE),V1208)</f>
        <v>VOS &gt; Einsatz (vegan)</v>
      </c>
      <c r="H1208" s="81" t="str">
        <f>IF(ISBLANK(Abfalldokumentation!$W1208),"-",Abfalldokumentation!$W1208)</f>
        <v>-</v>
      </c>
      <c r="I1208" s="81">
        <f t="shared" si="127"/>
        <v>42</v>
      </c>
      <c r="J1208" s="81" t="str">
        <f t="shared" si="128"/>
        <v>Produkte</v>
      </c>
      <c r="K1208" s="81" t="str">
        <f t="shared" si="129"/>
        <v>BUs</v>
      </c>
      <c r="L1208" s="81" t="str">
        <f t="shared" si="130"/>
        <v>Symptome</v>
      </c>
      <c r="M1208" s="81">
        <f>IFERROR(VLOOKUP(Abfalldokumentation!$O1208,Kennzahlen!S:V,3,FALSE)*Abfalldokumentation!$B1208,"0")</f>
        <v>51.4</v>
      </c>
      <c r="N1208" s="81" t="str">
        <f>IF(ISBLANK(Q1208),VLOOKUP(Abfalldokumentation!$O1208,'Linien - BU'!R:S,2,FALSE),Q1208)</f>
        <v>BU3</v>
      </c>
      <c r="O1208" s="77">
        <f t="shared" si="131"/>
        <v>49900001</v>
      </c>
      <c r="P1208" s="77">
        <f t="shared" si="132"/>
        <v>61</v>
      </c>
      <c r="Q1208" s="39" t="s">
        <v>8</v>
      </c>
      <c r="R1208" s="40">
        <v>49900001</v>
      </c>
      <c r="S1208" s="40">
        <v>100</v>
      </c>
      <c r="T1208" s="40">
        <v>61</v>
      </c>
      <c r="U1208" s="41">
        <v>44488</v>
      </c>
      <c r="V1208" s="48" t="s">
        <v>35</v>
      </c>
      <c r="W1208" s="40"/>
      <c r="X1208" s="44" t="str">
        <f>IFERROR(VLOOKUP(Abfalldokumentation!$R1208,Artikel!A:C,3,FALSE),Abfalldokumentation!$R1208)</f>
        <v>VOS VEG-SCH-MILD-VAKU</v>
      </c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</row>
    <row r="1209" spans="1:40" ht="30" hidden="1" customHeight="1" x14ac:dyDescent="0.25">
      <c r="A1209" s="73" t="str">
        <f>VLOOKUP(N1209,'Linien - BU'!A:B,2,FALSE)</f>
        <v>Verkauf</v>
      </c>
      <c r="B1209" s="74">
        <f t="shared" si="126"/>
        <v>1500</v>
      </c>
      <c r="C1209" s="75">
        <f>Abfalldokumentation!$U1209</f>
        <v>44488</v>
      </c>
      <c r="D1209" s="69" t="str">
        <f>IFERROR(IF(VLOOKUP(O1209,'[1]Rohware 230'!$B:$C,2,FALSE)=0,"Rohware"),
IFERROR(IF(VLOOKUP(O1209,[1]Sammelnr.!$B:$C,2,FALSE)=0,"Sammelnr. ungeschält ABS"),
IFERROR(IF(VLOOKUP(O1209,[1]Sammelnr.!$E:$F,2,FALSE)=0,"Sammelnr. ungeschält VS"),
IFERROR(IF(VLOOKUP(O1209,[1]Sammelnr.!$H:$I,2,FALSE)=0,"Sammelnr. geschält"),
IFERROR(IF(VLOOKUP(O1209,[1]Offen!$B:$C,2,FALSE)=0,"Offen ungeschält ABS"),
IFERROR(IF(VLOOKUP(O1209,[1]Offen!$E:$F,2,FALSE)=0,"Offen ungeschält VOS"),
IFERROR(IF(VLOOKUP(O1209,[1]Offen!$H:$I,2,FALSE)=0,"Offen geschält RW"),
IFERROR(IF(VLOOKUP(O1209,[1]Offen!$K:$L,2,FALSE)=0,"Offen vegan"),
IFERROR(IF(VLOOKUP(O1209,[1]Offen!$N:$O,2,FALSE)=0,"Offen Zipfel"),
IFERROR(IF(VLOOKUP(O1209,[1]Offen!$Q:$R,2,FALSE)=0,"Offen Endstücke"),
IFERROR(IF(VLOOKUP(O1209,[1]Vakuumiert!$B:$C,2,FALSE)=0,"Vakuumierter VOS ungeschält"),
IFERROR(IF(VLOOKUP(O1209,[1]Vakuumiert!$E:$F,2,FALSE)=0,"Vakuumierter ABS ungeschält"),
IFERROR(IF(VLOOKUP(O1209,[1]Vakuumiert!$H:$I,2,FALSE)=0,"Vakuumierter VOS geschält"),
IFERROR(IF(VLOOKUP(O1209,[1]Vakuumiert!$K:$L,2,FALSE)=0,"Vakuumierter VOS vegan"),
IFERROR(IF(VLOOKUP(O1209,[1]Vakuumiert!$N:$O,2,FALSE)=0,"Vakuumierter VOS Zipfel"),
IFERROR(IF(VLOOKUP(O1209,[1]Vakuumiert!$Q:$R,2,FALSE)=0,"Vakuumiert geschält"),
IFERROR(IF(VLOOKUP(O1209,'[1]vakuumierte Fertigprodukte'!$B:$C,2,FALSE)=0,"Fertigprodukte"),
IFERROR(IF(VLOOKUP(O1209,'[1]vakuumierte Fertigprodukte'!$E:$FI,2,FALSE)=0,"Vakuumierte Zipfel"),
IFERROR(IF(VLOOKUP(O1209,[1]Wurste!$B:$C,2,FALSE)=0,"Räucherwürste"),
IFERROR(IF(VLOOKUP(O1209,[1]Wurste!$E:$F,2,FALSE)=0,"URW/URGW Wurst"),
IFERROR(IF(VLOOKUP(O1209,[1]Wurste!$H:$I,2,FALSE)=0,"HF-Wurst Vegan"),
IFERROR(IF(VLOOKUP(O1209,[1]Wurste!$K:$L,2,FALSE)=0,"320er ohne Würste"),
IFERROR(IF(AND(OR(Abfalldokumentation!$A1209="BU3",Abfalldokumentation!$A1209="Verkauf"),Abfalldokumentation!$F1209="Schimmel",Abfalldokumentation!$G1209="keinen Abnehmer/kein Schälpersonal"),"Div. Zipfel, ES ohne Verwendung",VLOOKUP(Abfalldokumentation!$E1209,Produktgruppen!A:B,2,FALSE)),"-")))))))))))))))))))))))</f>
        <v>Fertigware</v>
      </c>
      <c r="E1209" s="76" t="str">
        <f>IFERROR(VLOOKUP(Abfalldokumentation!$O1209,Artikel!A:C,3,FALSE),Abfalldokumentation!$O1209)</f>
        <v>Räucher-Endstücke 3kg S</v>
      </c>
      <c r="F1209" s="76" t="str">
        <f>VLOOKUP(T1209,'Liste Gründe'!A:D,2,FALSE)</f>
        <v>Schimmel</v>
      </c>
      <c r="G1209" s="75" t="str">
        <f>IF(ISBLANK(V1209),VLOOKUP(Abfalldokumentation!$P1209,'Liste Gründe'!A:D,3,FALSE),V1209)</f>
        <v>keinen Abnehmer</v>
      </c>
      <c r="H1209" s="76" t="str">
        <f>IF(ISBLANK(Abfalldokumentation!$W1209),"-",Abfalldokumentation!$W1209)</f>
        <v>hätte im Juni verkauft werden sollen</v>
      </c>
      <c r="I1209" s="76">
        <f t="shared" si="127"/>
        <v>42</v>
      </c>
      <c r="J1209" s="76" t="str">
        <f t="shared" si="128"/>
        <v>Produkte</v>
      </c>
      <c r="K1209" s="76" t="str">
        <f t="shared" si="129"/>
        <v>BUs</v>
      </c>
      <c r="L1209" s="76" t="str">
        <f t="shared" si="130"/>
        <v>Symptome</v>
      </c>
      <c r="M1209" s="76">
        <f>IFERROR(VLOOKUP(Abfalldokumentation!$O1209,Kennzahlen!S:V,3,FALSE)*Abfalldokumentation!$B1209,"0")</f>
        <v>3952.65</v>
      </c>
      <c r="N1209" s="76" t="str">
        <f>IF(ISBLANK(Q1209),VLOOKUP(Abfalldokumentation!$O1209,'Linien - BU'!R:S,2,FALSE),Q1209)</f>
        <v>Verkauf</v>
      </c>
      <c r="O1209" s="77">
        <f t="shared" si="131"/>
        <v>59500021</v>
      </c>
      <c r="P1209" s="77">
        <f t="shared" si="132"/>
        <v>11</v>
      </c>
      <c r="Q1209" s="45" t="s">
        <v>11</v>
      </c>
      <c r="R1209" s="46">
        <v>59500021</v>
      </c>
      <c r="S1209" s="46">
        <v>1500</v>
      </c>
      <c r="T1209" s="46">
        <v>11</v>
      </c>
      <c r="U1209" s="47">
        <v>44488</v>
      </c>
      <c r="V1209" s="48" t="s">
        <v>24</v>
      </c>
      <c r="W1209" s="46" t="s">
        <v>333</v>
      </c>
      <c r="X1209" s="50" t="str">
        <f>IFERROR(VLOOKUP(Abfalldokumentation!$R1209,Artikel!A:C,3,FALSE),Abfalldokumentation!$R1209)</f>
        <v>Räucher-Endstücke 3kg S</v>
      </c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</row>
    <row r="1210" spans="1:40" ht="30" hidden="1" customHeight="1" x14ac:dyDescent="0.25">
      <c r="A1210" s="78" t="str">
        <f>VLOOKUP(N1210,'Linien - BU'!A:B,2,FALSE)</f>
        <v>BU1</v>
      </c>
      <c r="B1210" s="79">
        <f t="shared" si="126"/>
        <v>163</v>
      </c>
      <c r="C1210" s="80">
        <f>Abfalldokumentation!$U1210</f>
        <v>44488</v>
      </c>
      <c r="D1210" s="69" t="str">
        <f>IFERROR(IF(VLOOKUP(O1210,'[1]Rohware 230'!$B:$C,2,FALSE)=0,"Rohware"),
IFERROR(IF(VLOOKUP(O1210,[1]Sammelnr.!$B:$C,2,FALSE)=0,"Sammelnr. ungeschält ABS"),
IFERROR(IF(VLOOKUP(O1210,[1]Sammelnr.!$E:$F,2,FALSE)=0,"Sammelnr. ungeschält VS"),
IFERROR(IF(VLOOKUP(O1210,[1]Sammelnr.!$H:$I,2,FALSE)=0,"Sammelnr. geschält"),
IFERROR(IF(VLOOKUP(O1210,[1]Offen!$B:$C,2,FALSE)=0,"Offen ungeschält ABS"),
IFERROR(IF(VLOOKUP(O1210,[1]Offen!$E:$F,2,FALSE)=0,"Offen ungeschält VOS"),
IFERROR(IF(VLOOKUP(O1210,[1]Offen!$H:$I,2,FALSE)=0,"Offen geschält RW"),
IFERROR(IF(VLOOKUP(O1210,[1]Offen!$K:$L,2,FALSE)=0,"Offen vegan"),
IFERROR(IF(VLOOKUP(O1210,[1]Offen!$N:$O,2,FALSE)=0,"Offen Zipfel"),
IFERROR(IF(VLOOKUP(O1210,[1]Offen!$Q:$R,2,FALSE)=0,"Offen Endstücke"),
IFERROR(IF(VLOOKUP(O1210,[1]Vakuumiert!$B:$C,2,FALSE)=0,"Vakuumierter VOS ungeschält"),
IFERROR(IF(VLOOKUP(O1210,[1]Vakuumiert!$E:$F,2,FALSE)=0,"Vakuumierter ABS ungeschält"),
IFERROR(IF(VLOOKUP(O1210,[1]Vakuumiert!$H:$I,2,FALSE)=0,"Vakuumierter VOS geschält"),
IFERROR(IF(VLOOKUP(O1210,[1]Vakuumiert!$K:$L,2,FALSE)=0,"Vakuumierter VOS vegan"),
IFERROR(IF(VLOOKUP(O1210,[1]Vakuumiert!$N:$O,2,FALSE)=0,"Vakuumierter VOS Zipfel"),
IFERROR(IF(VLOOKUP(O1210,[1]Vakuumiert!$Q:$R,2,FALSE)=0,"Vakuumiert geschält"),
IFERROR(IF(VLOOKUP(O1210,'[1]vakuumierte Fertigprodukte'!$B:$C,2,FALSE)=0,"Fertigprodukte"),
IFERROR(IF(VLOOKUP(O1210,'[1]vakuumierte Fertigprodukte'!$E:$FI,2,FALSE)=0,"Vakuumierte Zipfel"),
IFERROR(IF(VLOOKUP(O1210,[1]Wurste!$B:$C,2,FALSE)=0,"Räucherwürste"),
IFERROR(IF(VLOOKUP(O1210,[1]Wurste!$E:$F,2,FALSE)=0,"URW/URGW Wurst"),
IFERROR(IF(VLOOKUP(O1210,[1]Wurste!$H:$I,2,FALSE)=0,"HF-Wurst Vegan"),
IFERROR(IF(VLOOKUP(O1210,[1]Wurste!$K:$L,2,FALSE)=0,"320er ohne Würste"),
IFERROR(IF(AND(OR(Abfalldokumentation!$A1210="BU3",Abfalldokumentation!$A1210="Verkauf"),Abfalldokumentation!$F1210="Schimmel",Abfalldokumentation!$G1210="keinen Abnehmer/kein Schälpersonal"),"Div. Zipfel, ES ohne Verwendung",VLOOKUP(Abfalldokumentation!$E1210,Produktgruppen!A:B,2,FALSE)),"-")))))))))))))))))))))))</f>
        <v>Rest</v>
      </c>
      <c r="E1210" s="81" t="str">
        <f>IFERROR(VLOOKUP(Abfalldokumentation!$O1210,Artikel!A:C,3,FALSE),Abfalldokumentation!$O1210)</f>
        <v>-</v>
      </c>
      <c r="F1210" s="81" t="str">
        <f>VLOOKUP(T1210,'Liste Gründe'!A:D,2,FALSE)</f>
        <v>Schimmel</v>
      </c>
      <c r="G1210" s="80" t="str">
        <f>IF(ISBLANK(V1210),VLOOKUP(Abfalldokumentation!$P1210,'Liste Gründe'!A:D,3,FALSE),V1210)</f>
        <v>keine Verarbeitung</v>
      </c>
      <c r="H1210" s="81" t="str">
        <f>IF(ISBLANK(Abfalldokumentation!$W1210),"-",Abfalldokumentation!$W1210)</f>
        <v>-</v>
      </c>
      <c r="I1210" s="81">
        <f t="shared" si="127"/>
        <v>42</v>
      </c>
      <c r="J1210" s="81" t="str">
        <f t="shared" si="128"/>
        <v>Produkte</v>
      </c>
      <c r="K1210" s="81" t="str">
        <f t="shared" si="129"/>
        <v>BUs</v>
      </c>
      <c r="L1210" s="81" t="str">
        <f t="shared" si="130"/>
        <v>Symptome</v>
      </c>
      <c r="M1210" s="81" t="str">
        <f>IFERROR(VLOOKUP(Abfalldokumentation!$O1210,Kennzahlen!S:V,3,FALSE)*Abfalldokumentation!$B1210,"0")</f>
        <v>0</v>
      </c>
      <c r="N1210" s="81" t="str">
        <f>IF(ISBLANK(Q1210),VLOOKUP(Abfalldokumentation!$O1210,'Linien - BU'!R:S,2,FALSE),Q1210)</f>
        <v>RWV</v>
      </c>
      <c r="O1210" s="77" t="str">
        <f t="shared" si="131"/>
        <v>-</v>
      </c>
      <c r="P1210" s="77">
        <f t="shared" si="132"/>
        <v>12</v>
      </c>
      <c r="Q1210" s="39" t="s">
        <v>202</v>
      </c>
      <c r="R1210" s="40" t="s">
        <v>54</v>
      </c>
      <c r="S1210" s="40">
        <v>163</v>
      </c>
      <c r="T1210" s="40">
        <v>12</v>
      </c>
      <c r="U1210" s="41">
        <v>44488</v>
      </c>
      <c r="V1210" s="48" t="s">
        <v>22</v>
      </c>
      <c r="W1210" s="40"/>
      <c r="X1210" s="44" t="str">
        <f>IFERROR(VLOOKUP(Abfalldokumentation!$R1210,Artikel!A:C,3,FALSE),Abfalldokumentation!$R1210)</f>
        <v>-</v>
      </c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</row>
    <row r="1211" spans="1:40" ht="30" hidden="1" customHeight="1" x14ac:dyDescent="0.25">
      <c r="A1211" s="73" t="str">
        <f>VLOOKUP(N1211,'Linien - BU'!A:B,2,FALSE)</f>
        <v>BU1</v>
      </c>
      <c r="B1211" s="74">
        <f t="shared" si="126"/>
        <v>346</v>
      </c>
      <c r="C1211" s="75">
        <f>Abfalldokumentation!$U1211</f>
        <v>44488</v>
      </c>
      <c r="D1211" s="69" t="str">
        <f>IFERROR(IF(VLOOKUP(O1211,'[1]Rohware 230'!$B:$C,2,FALSE)=0,"Rohware"),
IFERROR(IF(VLOOKUP(O1211,[1]Sammelnr.!$B:$C,2,FALSE)=0,"Sammelnr. ungeschält ABS"),
IFERROR(IF(VLOOKUP(O1211,[1]Sammelnr.!$E:$F,2,FALSE)=0,"Sammelnr. ungeschält VS"),
IFERROR(IF(VLOOKUP(O1211,[1]Sammelnr.!$H:$I,2,FALSE)=0,"Sammelnr. geschält"),
IFERROR(IF(VLOOKUP(O1211,[1]Offen!$B:$C,2,FALSE)=0,"Offen ungeschält ABS"),
IFERROR(IF(VLOOKUP(O1211,[1]Offen!$E:$F,2,FALSE)=0,"Offen ungeschält VOS"),
IFERROR(IF(VLOOKUP(O1211,[1]Offen!$H:$I,2,FALSE)=0,"Offen geschält RW"),
IFERROR(IF(VLOOKUP(O1211,[1]Offen!$K:$L,2,FALSE)=0,"Offen vegan"),
IFERROR(IF(VLOOKUP(O1211,[1]Offen!$N:$O,2,FALSE)=0,"Offen Zipfel"),
IFERROR(IF(VLOOKUP(O1211,[1]Offen!$Q:$R,2,FALSE)=0,"Offen Endstücke"),
IFERROR(IF(VLOOKUP(O1211,[1]Vakuumiert!$B:$C,2,FALSE)=0,"Vakuumierter VOS ungeschält"),
IFERROR(IF(VLOOKUP(O1211,[1]Vakuumiert!$E:$F,2,FALSE)=0,"Vakuumierter ABS ungeschält"),
IFERROR(IF(VLOOKUP(O1211,[1]Vakuumiert!$H:$I,2,FALSE)=0,"Vakuumierter VOS geschält"),
IFERROR(IF(VLOOKUP(O1211,[1]Vakuumiert!$K:$L,2,FALSE)=0,"Vakuumierter VOS vegan"),
IFERROR(IF(VLOOKUP(O1211,[1]Vakuumiert!$N:$O,2,FALSE)=0,"Vakuumierter VOS Zipfel"),
IFERROR(IF(VLOOKUP(O1211,[1]Vakuumiert!$Q:$R,2,FALSE)=0,"Vakuumiert geschält"),
IFERROR(IF(VLOOKUP(O1211,'[1]vakuumierte Fertigprodukte'!$B:$C,2,FALSE)=0,"Fertigprodukte"),
IFERROR(IF(VLOOKUP(O1211,'[1]vakuumierte Fertigprodukte'!$E:$FI,2,FALSE)=0,"Vakuumierte Zipfel"),
IFERROR(IF(VLOOKUP(O1211,[1]Wurste!$B:$C,2,FALSE)=0,"Räucherwürste"),
IFERROR(IF(VLOOKUP(O1211,[1]Wurste!$E:$F,2,FALSE)=0,"URW/URGW Wurst"),
IFERROR(IF(VLOOKUP(O1211,[1]Wurste!$H:$I,2,FALSE)=0,"HF-Wurst Vegan"),
IFERROR(IF(VLOOKUP(O1211,[1]Wurste!$K:$L,2,FALSE)=0,"320er ohne Würste"),
IFERROR(IF(AND(OR(Abfalldokumentation!$A1211="BU3",Abfalldokumentation!$A1211="Verkauf"),Abfalldokumentation!$F1211="Schimmel",Abfalldokumentation!$G1211="keinen Abnehmer/kein Schälpersonal"),"Div. Zipfel, ES ohne Verwendung",VLOOKUP(Abfalldokumentation!$E1211,Produktgruppen!A:B,2,FALSE)),"-")))))))))))))))))))))))</f>
        <v>Rest</v>
      </c>
      <c r="E1211" s="76" t="str">
        <f>IFERROR(VLOOKUP(Abfalldokumentation!$O1211,Artikel!A:C,3,FALSE),Abfalldokumentation!$O1211)</f>
        <v>-</v>
      </c>
      <c r="F1211" s="76" t="str">
        <f>VLOOKUP(T1211,'Liste Gründe'!A:D,2,FALSE)</f>
        <v>Schimmel</v>
      </c>
      <c r="G1211" s="75" t="str">
        <f>IF(ISBLANK(V1211),VLOOKUP(Abfalldokumentation!$P1211,'Liste Gründe'!A:D,3,FALSE),V1211)</f>
        <v>keine Verarbeitung</v>
      </c>
      <c r="H1211" s="76" t="str">
        <f>IF(ISBLANK(Abfalldokumentation!$W1211),"-",Abfalldokumentation!$W1211)</f>
        <v>-</v>
      </c>
      <c r="I1211" s="76">
        <f t="shared" si="127"/>
        <v>42</v>
      </c>
      <c r="J1211" s="76" t="str">
        <f t="shared" si="128"/>
        <v>Produkte</v>
      </c>
      <c r="K1211" s="76" t="str">
        <f t="shared" si="129"/>
        <v>BUs</v>
      </c>
      <c r="L1211" s="76" t="str">
        <f t="shared" si="130"/>
        <v>Symptome</v>
      </c>
      <c r="M1211" s="76" t="str">
        <f>IFERROR(VLOOKUP(Abfalldokumentation!$O1211,Kennzahlen!S:V,3,FALSE)*Abfalldokumentation!$B1211,"0")</f>
        <v>0</v>
      </c>
      <c r="N1211" s="76" t="str">
        <f>IF(ISBLANK(Q1211),VLOOKUP(Abfalldokumentation!$O1211,'Linien - BU'!R:S,2,FALSE),Q1211)</f>
        <v>RWV</v>
      </c>
      <c r="O1211" s="77" t="str">
        <f t="shared" si="131"/>
        <v>-</v>
      </c>
      <c r="P1211" s="77">
        <f t="shared" si="132"/>
        <v>12</v>
      </c>
      <c r="Q1211" s="45" t="s">
        <v>202</v>
      </c>
      <c r="R1211" s="46" t="s">
        <v>54</v>
      </c>
      <c r="S1211" s="46">
        <v>346</v>
      </c>
      <c r="T1211" s="46">
        <v>12</v>
      </c>
      <c r="U1211" s="47">
        <v>44488</v>
      </c>
      <c r="V1211" s="48" t="s">
        <v>22</v>
      </c>
      <c r="W1211" s="46"/>
      <c r="X1211" s="50" t="str">
        <f>IFERROR(VLOOKUP(Abfalldokumentation!$R1211,Artikel!A:C,3,FALSE),Abfalldokumentation!$R1211)</f>
        <v>-</v>
      </c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</row>
    <row r="1212" spans="1:40" ht="30" hidden="1" customHeight="1" x14ac:dyDescent="0.25">
      <c r="A1212" s="78" t="str">
        <f>VLOOKUP(N1212,'Linien - BU'!A:B,2,FALSE)</f>
        <v>BU1</v>
      </c>
      <c r="B1212" s="79">
        <f t="shared" si="126"/>
        <v>28</v>
      </c>
      <c r="C1212" s="80">
        <f>Abfalldokumentation!$U1212</f>
        <v>44488</v>
      </c>
      <c r="D1212" s="69" t="str">
        <f>IFERROR(IF(VLOOKUP(O1212,'[1]Rohware 230'!$B:$C,2,FALSE)=0,"Rohware"),
IFERROR(IF(VLOOKUP(O1212,[1]Sammelnr.!$B:$C,2,FALSE)=0,"Sammelnr. ungeschält ABS"),
IFERROR(IF(VLOOKUP(O1212,[1]Sammelnr.!$E:$F,2,FALSE)=0,"Sammelnr. ungeschält VS"),
IFERROR(IF(VLOOKUP(O1212,[1]Sammelnr.!$H:$I,2,FALSE)=0,"Sammelnr. geschält"),
IFERROR(IF(VLOOKUP(O1212,[1]Offen!$B:$C,2,FALSE)=0,"Offen ungeschält ABS"),
IFERROR(IF(VLOOKUP(O1212,[1]Offen!$E:$F,2,FALSE)=0,"Offen ungeschält VOS"),
IFERROR(IF(VLOOKUP(O1212,[1]Offen!$H:$I,2,FALSE)=0,"Offen geschält RW"),
IFERROR(IF(VLOOKUP(O1212,[1]Offen!$K:$L,2,FALSE)=0,"Offen vegan"),
IFERROR(IF(VLOOKUP(O1212,[1]Offen!$N:$O,2,FALSE)=0,"Offen Zipfel"),
IFERROR(IF(VLOOKUP(O1212,[1]Offen!$Q:$R,2,FALSE)=0,"Offen Endstücke"),
IFERROR(IF(VLOOKUP(O1212,[1]Vakuumiert!$B:$C,2,FALSE)=0,"Vakuumierter VOS ungeschält"),
IFERROR(IF(VLOOKUP(O1212,[1]Vakuumiert!$E:$F,2,FALSE)=0,"Vakuumierter ABS ungeschält"),
IFERROR(IF(VLOOKUP(O1212,[1]Vakuumiert!$H:$I,2,FALSE)=0,"Vakuumierter VOS geschält"),
IFERROR(IF(VLOOKUP(O1212,[1]Vakuumiert!$K:$L,2,FALSE)=0,"Vakuumierter VOS vegan"),
IFERROR(IF(VLOOKUP(O1212,[1]Vakuumiert!$N:$O,2,FALSE)=0,"Vakuumierter VOS Zipfel"),
IFERROR(IF(VLOOKUP(O1212,[1]Vakuumiert!$Q:$R,2,FALSE)=0,"Vakuumiert geschält"),
IFERROR(IF(VLOOKUP(O1212,'[1]vakuumierte Fertigprodukte'!$B:$C,2,FALSE)=0,"Fertigprodukte"),
IFERROR(IF(VLOOKUP(O1212,'[1]vakuumierte Fertigprodukte'!$E:$FI,2,FALSE)=0,"Vakuumierte Zipfel"),
IFERROR(IF(VLOOKUP(O1212,[1]Wurste!$B:$C,2,FALSE)=0,"Räucherwürste"),
IFERROR(IF(VLOOKUP(O1212,[1]Wurste!$E:$F,2,FALSE)=0,"URW/URGW Wurst"),
IFERROR(IF(VLOOKUP(O1212,[1]Wurste!$H:$I,2,FALSE)=0,"HF-Wurst Vegan"),
IFERROR(IF(VLOOKUP(O1212,[1]Wurste!$K:$L,2,FALSE)=0,"320er ohne Würste"),
IFERROR(IF(AND(OR(Abfalldokumentation!$A1212="BU3",Abfalldokumentation!$A1212="Verkauf"),Abfalldokumentation!$F1212="Schimmel",Abfalldokumentation!$G1212="keinen Abnehmer/kein Schälpersonal"),"Div. Zipfel, ES ohne Verwendung",VLOOKUP(Abfalldokumentation!$E1212,Produktgruppen!A:B,2,FALSE)),"-")))))))))))))))))))))))</f>
        <v>Rest</v>
      </c>
      <c r="E1212" s="81" t="str">
        <f>IFERROR(VLOOKUP(Abfalldokumentation!$O1212,Artikel!A:C,3,FALSE),Abfalldokumentation!$O1212)</f>
        <v>-</v>
      </c>
      <c r="F1212" s="81" t="str">
        <f>VLOOKUP(T1212,'Liste Gründe'!A:D,2,FALSE)</f>
        <v>Rest</v>
      </c>
      <c r="G1212" s="80" t="str">
        <f>IF(ISBLANK(V1212),VLOOKUP(Abfalldokumentation!$P1212,'Liste Gründe'!A:D,3,FALSE),V1212)</f>
        <v>Metall</v>
      </c>
      <c r="H1212" s="81" t="str">
        <f>IF(ISBLANK(Abfalldokumentation!$W1212),"-",Abfalldokumentation!$W1212)</f>
        <v>-</v>
      </c>
      <c r="I1212" s="81">
        <f t="shared" si="127"/>
        <v>42</v>
      </c>
      <c r="J1212" s="81" t="str">
        <f t="shared" si="128"/>
        <v>Produkte</v>
      </c>
      <c r="K1212" s="81" t="str">
        <f t="shared" si="129"/>
        <v>BUs</v>
      </c>
      <c r="L1212" s="81" t="str">
        <f t="shared" si="130"/>
        <v>Symptome</v>
      </c>
      <c r="M1212" s="81" t="str">
        <f>IFERROR(VLOOKUP(Abfalldokumentation!$O1212,Kennzahlen!S:V,3,FALSE)*Abfalldokumentation!$B1212,"0")</f>
        <v>0</v>
      </c>
      <c r="N1212" s="81" t="str">
        <f>IF(ISBLANK(Q1212),VLOOKUP(Abfalldokumentation!$O1212,'Linien - BU'!R:S,2,FALSE),Q1212)</f>
        <v>Abfüllung</v>
      </c>
      <c r="O1212" s="77" t="str">
        <f t="shared" si="131"/>
        <v>-</v>
      </c>
      <c r="P1212" s="77">
        <f t="shared" si="132"/>
        <v>40</v>
      </c>
      <c r="Q1212" s="39" t="s">
        <v>180</v>
      </c>
      <c r="R1212" s="40" t="s">
        <v>54</v>
      </c>
      <c r="S1212" s="40">
        <v>28</v>
      </c>
      <c r="T1212" s="40">
        <v>40</v>
      </c>
      <c r="U1212" s="41">
        <v>44488</v>
      </c>
      <c r="V1212" s="42"/>
      <c r="W1212" s="40"/>
      <c r="X1212" s="44" t="str">
        <f>IFERROR(VLOOKUP(Abfalldokumentation!$R1212,Artikel!A:C,3,FALSE),Abfalldokumentation!$R1212)</f>
        <v>-</v>
      </c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</row>
    <row r="1213" spans="1:40" ht="30" hidden="1" customHeight="1" x14ac:dyDescent="0.25">
      <c r="A1213" s="73" t="str">
        <f>VLOOKUP(N1213,'Linien - BU'!A:B,2,FALSE)</f>
        <v>BU2</v>
      </c>
      <c r="B1213" s="74">
        <f t="shared" si="126"/>
        <v>20</v>
      </c>
      <c r="C1213" s="75">
        <f>Abfalldokumentation!$U1213</f>
        <v>44488</v>
      </c>
      <c r="D1213" s="69" t="str">
        <f>IFERROR(IF(VLOOKUP(O1213,'[1]Rohware 230'!$B:$C,2,FALSE)=0,"Rohware"),
IFERROR(IF(VLOOKUP(O1213,[1]Sammelnr.!$B:$C,2,FALSE)=0,"Sammelnr. ungeschält ABS"),
IFERROR(IF(VLOOKUP(O1213,[1]Sammelnr.!$E:$F,2,FALSE)=0,"Sammelnr. ungeschält VS"),
IFERROR(IF(VLOOKUP(O1213,[1]Sammelnr.!$H:$I,2,FALSE)=0,"Sammelnr. geschält"),
IFERROR(IF(VLOOKUP(O1213,[1]Offen!$B:$C,2,FALSE)=0,"Offen ungeschält ABS"),
IFERROR(IF(VLOOKUP(O1213,[1]Offen!$E:$F,2,FALSE)=0,"Offen ungeschält VOS"),
IFERROR(IF(VLOOKUP(O1213,[1]Offen!$H:$I,2,FALSE)=0,"Offen geschält RW"),
IFERROR(IF(VLOOKUP(O1213,[1]Offen!$K:$L,2,FALSE)=0,"Offen vegan"),
IFERROR(IF(VLOOKUP(O1213,[1]Offen!$N:$O,2,FALSE)=0,"Offen Zipfel"),
IFERROR(IF(VLOOKUP(O1213,[1]Offen!$Q:$R,2,FALSE)=0,"Offen Endstücke"),
IFERROR(IF(VLOOKUP(O1213,[1]Vakuumiert!$B:$C,2,FALSE)=0,"Vakuumierter VOS ungeschält"),
IFERROR(IF(VLOOKUP(O1213,[1]Vakuumiert!$E:$F,2,FALSE)=0,"Vakuumierter ABS ungeschält"),
IFERROR(IF(VLOOKUP(O1213,[1]Vakuumiert!$H:$I,2,FALSE)=0,"Vakuumierter VOS geschält"),
IFERROR(IF(VLOOKUP(O1213,[1]Vakuumiert!$K:$L,2,FALSE)=0,"Vakuumierter VOS vegan"),
IFERROR(IF(VLOOKUP(O1213,[1]Vakuumiert!$N:$O,2,FALSE)=0,"Vakuumierter VOS Zipfel"),
IFERROR(IF(VLOOKUP(O1213,[1]Vakuumiert!$Q:$R,2,FALSE)=0,"Vakuumiert geschält"),
IFERROR(IF(VLOOKUP(O1213,'[1]vakuumierte Fertigprodukte'!$B:$C,2,FALSE)=0,"Fertigprodukte"),
IFERROR(IF(VLOOKUP(O1213,'[1]vakuumierte Fertigprodukte'!$E:$FI,2,FALSE)=0,"Vakuumierte Zipfel"),
IFERROR(IF(VLOOKUP(O1213,[1]Wurste!$B:$C,2,FALSE)=0,"Räucherwürste"),
IFERROR(IF(VLOOKUP(O1213,[1]Wurste!$E:$F,2,FALSE)=0,"URW/URGW Wurst"),
IFERROR(IF(VLOOKUP(O1213,[1]Wurste!$H:$I,2,FALSE)=0,"HF-Wurst Vegan"),
IFERROR(IF(VLOOKUP(O1213,[1]Wurste!$K:$L,2,FALSE)=0,"320er ohne Würste"),
IFERROR(IF(AND(OR(Abfalldokumentation!$A1213="BU3",Abfalldokumentation!$A1213="Verkauf"),Abfalldokumentation!$F1213="Schimmel",Abfalldokumentation!$G1213="keinen Abnehmer/kein Schälpersonal"),"Div. Zipfel, ES ohne Verwendung",VLOOKUP(Abfalldokumentation!$E1213,Produktgruppen!A:B,2,FALSE)),"-")))))))))))))))))))))))</f>
        <v>-</v>
      </c>
      <c r="E1213" s="76" t="str">
        <f>IFERROR(VLOOKUP(Abfalldokumentation!$O1213,Artikel!A:C,3,FALSE),Abfalldokumentation!$O1213)</f>
        <v>Maschinenabfall</v>
      </c>
      <c r="F1213" s="76" t="str">
        <f>VLOOKUP(T1213,'Liste Gründe'!A:D,2,FALSE)</f>
        <v>Linienbezogen</v>
      </c>
      <c r="G1213" s="75" t="str">
        <f>IF(ISBLANK(V1213),VLOOKUP(Abfalldokumentation!$P1213,'Liste Gründe'!A:D,3,FALSE),V1213)</f>
        <v>Maschinenabfall</v>
      </c>
      <c r="H1213" s="76" t="str">
        <f>IF(ISBLANK(Abfalldokumentation!$W1213),"-",Abfalldokumentation!$W1213)</f>
        <v>-</v>
      </c>
      <c r="I1213" s="76">
        <f t="shared" si="127"/>
        <v>42</v>
      </c>
      <c r="J1213" s="76" t="str">
        <f t="shared" si="128"/>
        <v>Produkte</v>
      </c>
      <c r="K1213" s="76" t="str">
        <f t="shared" si="129"/>
        <v>BUs</v>
      </c>
      <c r="L1213" s="76" t="str">
        <f t="shared" si="130"/>
        <v>Symptome</v>
      </c>
      <c r="M1213" s="76" t="str">
        <f>IFERROR(VLOOKUP(Abfalldokumentation!$O1213,Kennzahlen!S:V,3,FALSE)*Abfalldokumentation!$B1213,"0")</f>
        <v>0</v>
      </c>
      <c r="N1213" s="76" t="str">
        <f>IF(ISBLANK(Q1213),VLOOKUP(Abfalldokumentation!$O1213,'Linien - BU'!R:S,2,FALSE),Q1213)</f>
        <v>BU2</v>
      </c>
      <c r="O1213" s="77" t="str">
        <f t="shared" si="131"/>
        <v>Maschinenabfall</v>
      </c>
      <c r="P1213" s="77">
        <f t="shared" si="132"/>
        <v>30</v>
      </c>
      <c r="Q1213" s="45" t="s">
        <v>7</v>
      </c>
      <c r="R1213" s="40" t="s">
        <v>55</v>
      </c>
      <c r="S1213" s="46">
        <v>20</v>
      </c>
      <c r="T1213" s="46">
        <v>30</v>
      </c>
      <c r="U1213" s="47">
        <v>44488</v>
      </c>
      <c r="V1213" s="48"/>
      <c r="W1213" s="46"/>
      <c r="X1213" s="50" t="str">
        <f>IFERROR(VLOOKUP(Abfalldokumentation!$R1213,Artikel!A:C,3,FALSE),Abfalldokumentation!$R1213)</f>
        <v>Maschinenabfall</v>
      </c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</row>
    <row r="1214" spans="1:40" ht="30" hidden="1" customHeight="1" x14ac:dyDescent="0.25">
      <c r="A1214" s="78" t="str">
        <f>VLOOKUP(N1214,'Linien - BU'!A:B,2,FALSE)</f>
        <v>BU3</v>
      </c>
      <c r="B1214" s="79">
        <f t="shared" si="126"/>
        <v>24</v>
      </c>
      <c r="C1214" s="80">
        <f>Abfalldokumentation!$U1214</f>
        <v>44488</v>
      </c>
      <c r="D1214" s="69" t="str">
        <f>IFERROR(IF(VLOOKUP(O1214,'[1]Rohware 230'!$B:$C,2,FALSE)=0,"Rohware"),
IFERROR(IF(VLOOKUP(O1214,[1]Sammelnr.!$B:$C,2,FALSE)=0,"Sammelnr. ungeschält ABS"),
IFERROR(IF(VLOOKUP(O1214,[1]Sammelnr.!$E:$F,2,FALSE)=0,"Sammelnr. ungeschält VS"),
IFERROR(IF(VLOOKUP(O1214,[1]Sammelnr.!$H:$I,2,FALSE)=0,"Sammelnr. geschält"),
IFERROR(IF(VLOOKUP(O1214,[1]Offen!$B:$C,2,FALSE)=0,"Offen ungeschält ABS"),
IFERROR(IF(VLOOKUP(O1214,[1]Offen!$E:$F,2,FALSE)=0,"Offen ungeschält VOS"),
IFERROR(IF(VLOOKUP(O1214,[1]Offen!$H:$I,2,FALSE)=0,"Offen geschält RW"),
IFERROR(IF(VLOOKUP(O1214,[1]Offen!$K:$L,2,FALSE)=0,"Offen vegan"),
IFERROR(IF(VLOOKUP(O1214,[1]Offen!$N:$O,2,FALSE)=0,"Offen Zipfel"),
IFERROR(IF(VLOOKUP(O1214,[1]Offen!$Q:$R,2,FALSE)=0,"Offen Endstücke"),
IFERROR(IF(VLOOKUP(O1214,[1]Vakuumiert!$B:$C,2,FALSE)=0,"Vakuumierter VOS ungeschält"),
IFERROR(IF(VLOOKUP(O1214,[1]Vakuumiert!$E:$F,2,FALSE)=0,"Vakuumierter ABS ungeschält"),
IFERROR(IF(VLOOKUP(O1214,[1]Vakuumiert!$H:$I,2,FALSE)=0,"Vakuumierter VOS geschält"),
IFERROR(IF(VLOOKUP(O1214,[1]Vakuumiert!$K:$L,2,FALSE)=0,"Vakuumierter VOS vegan"),
IFERROR(IF(VLOOKUP(O1214,[1]Vakuumiert!$N:$O,2,FALSE)=0,"Vakuumierter VOS Zipfel"),
IFERROR(IF(VLOOKUP(O1214,[1]Vakuumiert!$Q:$R,2,FALSE)=0,"Vakuumiert geschält"),
IFERROR(IF(VLOOKUP(O1214,'[1]vakuumierte Fertigprodukte'!$B:$C,2,FALSE)=0,"Fertigprodukte"),
IFERROR(IF(VLOOKUP(O1214,'[1]vakuumierte Fertigprodukte'!$E:$FI,2,FALSE)=0,"Vakuumierte Zipfel"),
IFERROR(IF(VLOOKUP(O1214,[1]Wurste!$B:$C,2,FALSE)=0,"Räucherwürste"),
IFERROR(IF(VLOOKUP(O1214,[1]Wurste!$E:$F,2,FALSE)=0,"URW/URGW Wurst"),
IFERROR(IF(VLOOKUP(O1214,[1]Wurste!$H:$I,2,FALSE)=0,"HF-Wurst Vegan"),
IFERROR(IF(VLOOKUP(O1214,[1]Wurste!$K:$L,2,FALSE)=0,"320er ohne Würste"),
IFERROR(IF(AND(OR(Abfalldokumentation!$A1214="BU3",Abfalldokumentation!$A1214="Verkauf"),Abfalldokumentation!$F1214="Schimmel",Abfalldokumentation!$G1214="keinen Abnehmer/kein Schälpersonal"),"Div. Zipfel, ES ohne Verwendung",VLOOKUP(Abfalldokumentation!$E1214,Produktgruppen!A:B,2,FALSE)),"-")))))))))))))))))))))))</f>
        <v>Rest</v>
      </c>
      <c r="E1214" s="81" t="str">
        <f>IFERROR(VLOOKUP(Abfalldokumentation!$O1214,Artikel!A:C,3,FALSE),Abfalldokumentation!$O1214)</f>
        <v>Reste Zipfel</v>
      </c>
      <c r="F1214" s="81" t="str">
        <f>VLOOKUP(T1214,'Liste Gründe'!A:D,2,FALSE)</f>
        <v>keinen Verwendungszweck</v>
      </c>
      <c r="G1214" s="80" t="str">
        <f>IF(ISBLANK(V1214),VLOOKUP(Abfalldokumentation!$P1214,'Liste Gründe'!A:D,3,FALSE),V1214)</f>
        <v>Wurstschlaufe</v>
      </c>
      <c r="H1214" s="81" t="str">
        <f>IF(ISBLANK(Abfalldokumentation!$W1214),"-",Abfalldokumentation!$W1214)</f>
        <v>-</v>
      </c>
      <c r="I1214" s="81">
        <f t="shared" si="127"/>
        <v>42</v>
      </c>
      <c r="J1214" s="81" t="str">
        <f t="shared" si="128"/>
        <v>Produkte</v>
      </c>
      <c r="K1214" s="81" t="str">
        <f t="shared" si="129"/>
        <v>BUs</v>
      </c>
      <c r="L1214" s="81" t="str">
        <f t="shared" si="130"/>
        <v>Symptome</v>
      </c>
      <c r="M1214" s="81" t="str">
        <f>IFERROR(VLOOKUP(Abfalldokumentation!$O1214,Kennzahlen!S:V,3,FALSE)*Abfalldokumentation!$B1214,"0")</f>
        <v>0</v>
      </c>
      <c r="N1214" s="81" t="str">
        <f>IF(ISBLANK(Q1214),VLOOKUP(Abfalldokumentation!$O1214,'Linien - BU'!R:S,2,FALSE),Q1214)</f>
        <v>WVP</v>
      </c>
      <c r="O1214" s="77" t="str">
        <f t="shared" si="131"/>
        <v>Reste Zipfel</v>
      </c>
      <c r="P1214" s="77">
        <f t="shared" si="132"/>
        <v>61</v>
      </c>
      <c r="Q1214" s="45" t="s">
        <v>209</v>
      </c>
      <c r="R1214" s="40" t="s">
        <v>119</v>
      </c>
      <c r="S1214" s="40">
        <v>24</v>
      </c>
      <c r="T1214" s="40">
        <v>61</v>
      </c>
      <c r="U1214" s="41">
        <v>44488</v>
      </c>
      <c r="V1214" s="48" t="s">
        <v>41</v>
      </c>
      <c r="W1214" s="40"/>
      <c r="X1214" s="44" t="str">
        <f>IFERROR(VLOOKUP(Abfalldokumentation!$R1214,Artikel!A:C,3,FALSE),Abfalldokumentation!$R1214)</f>
        <v>Reste Zipfel</v>
      </c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</row>
    <row r="1215" spans="1:40" ht="30" hidden="1" customHeight="1" x14ac:dyDescent="0.25">
      <c r="A1215" s="73" t="str">
        <f>VLOOKUP(N1215,'Linien - BU'!A:B,2,FALSE)</f>
        <v>BU1</v>
      </c>
      <c r="B1215" s="74">
        <f t="shared" si="126"/>
        <v>35</v>
      </c>
      <c r="C1215" s="75">
        <f>Abfalldokumentation!$U1215</f>
        <v>44488</v>
      </c>
      <c r="D1215" s="69" t="str">
        <f>IFERROR(IF(VLOOKUP(O1215,'[1]Rohware 230'!$B:$C,2,FALSE)=0,"Rohware"),
IFERROR(IF(VLOOKUP(O1215,[1]Sammelnr.!$B:$C,2,FALSE)=0,"Sammelnr. ungeschält ABS"),
IFERROR(IF(VLOOKUP(O1215,[1]Sammelnr.!$E:$F,2,FALSE)=0,"Sammelnr. ungeschält VS"),
IFERROR(IF(VLOOKUP(O1215,[1]Sammelnr.!$H:$I,2,FALSE)=0,"Sammelnr. geschält"),
IFERROR(IF(VLOOKUP(O1215,[1]Offen!$B:$C,2,FALSE)=0,"Offen ungeschält ABS"),
IFERROR(IF(VLOOKUP(O1215,[1]Offen!$E:$F,2,FALSE)=0,"Offen ungeschält VOS"),
IFERROR(IF(VLOOKUP(O1215,[1]Offen!$H:$I,2,FALSE)=0,"Offen geschält RW"),
IFERROR(IF(VLOOKUP(O1215,[1]Offen!$K:$L,2,FALSE)=0,"Offen vegan"),
IFERROR(IF(VLOOKUP(O1215,[1]Offen!$N:$O,2,FALSE)=0,"Offen Zipfel"),
IFERROR(IF(VLOOKUP(O1215,[1]Offen!$Q:$R,2,FALSE)=0,"Offen Endstücke"),
IFERROR(IF(VLOOKUP(O1215,[1]Vakuumiert!$B:$C,2,FALSE)=0,"Vakuumierter VOS ungeschält"),
IFERROR(IF(VLOOKUP(O1215,[1]Vakuumiert!$E:$F,2,FALSE)=0,"Vakuumierter ABS ungeschält"),
IFERROR(IF(VLOOKUP(O1215,[1]Vakuumiert!$H:$I,2,FALSE)=0,"Vakuumierter VOS geschält"),
IFERROR(IF(VLOOKUP(O1215,[1]Vakuumiert!$K:$L,2,FALSE)=0,"Vakuumierter VOS vegan"),
IFERROR(IF(VLOOKUP(O1215,[1]Vakuumiert!$N:$O,2,FALSE)=0,"Vakuumierter VOS Zipfel"),
IFERROR(IF(VLOOKUP(O1215,[1]Vakuumiert!$Q:$R,2,FALSE)=0,"Vakuumiert geschält"),
IFERROR(IF(VLOOKUP(O1215,'[1]vakuumierte Fertigprodukte'!$B:$C,2,FALSE)=0,"Fertigprodukte"),
IFERROR(IF(VLOOKUP(O1215,'[1]vakuumierte Fertigprodukte'!$E:$FI,2,FALSE)=0,"Vakuumierte Zipfel"),
IFERROR(IF(VLOOKUP(O1215,[1]Wurste!$B:$C,2,FALSE)=0,"Räucherwürste"),
IFERROR(IF(VLOOKUP(O1215,[1]Wurste!$E:$F,2,FALSE)=0,"URW/URGW Wurst"),
IFERROR(IF(VLOOKUP(O1215,[1]Wurste!$H:$I,2,FALSE)=0,"HF-Wurst Vegan"),
IFERROR(IF(VLOOKUP(O1215,[1]Wurste!$K:$L,2,FALSE)=0,"320er ohne Würste"),
IFERROR(IF(AND(OR(Abfalldokumentation!$A1215="BU3",Abfalldokumentation!$A1215="Verkauf"),Abfalldokumentation!$F1215="Schimmel",Abfalldokumentation!$G1215="keinen Abnehmer/kein Schälpersonal"),"Div. Zipfel, ES ohne Verwendung",VLOOKUP(Abfalldokumentation!$E1215,Produktgruppen!A:B,2,FALSE)),"-")))))))))))))))))))))))</f>
        <v>Rest</v>
      </c>
      <c r="E1215" s="76" t="str">
        <f>IFERROR(VLOOKUP(Abfalldokumentation!$O1215,Artikel!A:C,3,FALSE),Abfalldokumentation!$O1215)</f>
        <v>-</v>
      </c>
      <c r="F1215" s="76" t="str">
        <f>VLOOKUP(T1215,'Liste Gründe'!A:D,2,FALSE)</f>
        <v>Rest</v>
      </c>
      <c r="G1215" s="75" t="str">
        <f>IF(ISBLANK(V1215),VLOOKUP(Abfalldokumentation!$P1215,'Liste Gründe'!A:D,3,FALSE),V1215)</f>
        <v>geschälte Rinde</v>
      </c>
      <c r="H1215" s="76" t="str">
        <f>IF(ISBLANK(Abfalldokumentation!$W1215),"-",Abfalldokumentation!$W1215)</f>
        <v>-</v>
      </c>
      <c r="I1215" s="76">
        <f t="shared" si="127"/>
        <v>42</v>
      </c>
      <c r="J1215" s="76" t="str">
        <f t="shared" si="128"/>
        <v>Produkte</v>
      </c>
      <c r="K1215" s="76" t="str">
        <f t="shared" si="129"/>
        <v>BUs</v>
      </c>
      <c r="L1215" s="76" t="str">
        <f t="shared" si="130"/>
        <v>Symptome</v>
      </c>
      <c r="M1215" s="76" t="str">
        <f>IFERROR(VLOOKUP(Abfalldokumentation!$O1215,Kennzahlen!S:V,3,FALSE)*Abfalldokumentation!$B1215,"0")</f>
        <v>0</v>
      </c>
      <c r="N1215" s="76" t="str">
        <f>IF(ISBLANK(Q1215),VLOOKUP(Abfalldokumentation!$O1215,'Linien - BU'!R:S,2,FALSE),Q1215)</f>
        <v>RWV</v>
      </c>
      <c r="O1215" s="77" t="str">
        <f t="shared" si="131"/>
        <v>-</v>
      </c>
      <c r="P1215" s="77">
        <f t="shared" si="132"/>
        <v>60</v>
      </c>
      <c r="Q1215" s="45" t="s">
        <v>202</v>
      </c>
      <c r="R1215" s="46" t="s">
        <v>54</v>
      </c>
      <c r="S1215" s="46">
        <v>35</v>
      </c>
      <c r="T1215" s="46">
        <v>60</v>
      </c>
      <c r="U1215" s="47">
        <v>44488</v>
      </c>
      <c r="V1215" s="48"/>
      <c r="W1215" s="46"/>
      <c r="X1215" s="50" t="str">
        <f>IFERROR(VLOOKUP(Abfalldokumentation!$R1215,Artikel!A:C,3,FALSE),Abfalldokumentation!$R1215)</f>
        <v>-</v>
      </c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</row>
    <row r="1216" spans="1:40" ht="30" hidden="1" customHeight="1" x14ac:dyDescent="0.25">
      <c r="A1216" s="78" t="str">
        <f>VLOOKUP(N1216,'Linien - BU'!A:B,2,FALSE)</f>
        <v>BU1</v>
      </c>
      <c r="B1216" s="79">
        <f t="shared" si="126"/>
        <v>42</v>
      </c>
      <c r="C1216" s="80">
        <f>Abfalldokumentation!$U1216</f>
        <v>44488</v>
      </c>
      <c r="D1216" s="69" t="str">
        <f>IFERROR(IF(VLOOKUP(O1216,'[1]Rohware 230'!$B:$C,2,FALSE)=0,"Rohware"),
IFERROR(IF(VLOOKUP(O1216,[1]Sammelnr.!$B:$C,2,FALSE)=0,"Sammelnr. ungeschält ABS"),
IFERROR(IF(VLOOKUP(O1216,[1]Sammelnr.!$E:$F,2,FALSE)=0,"Sammelnr. ungeschält VS"),
IFERROR(IF(VLOOKUP(O1216,[1]Sammelnr.!$H:$I,2,FALSE)=0,"Sammelnr. geschält"),
IFERROR(IF(VLOOKUP(O1216,[1]Offen!$B:$C,2,FALSE)=0,"Offen ungeschält ABS"),
IFERROR(IF(VLOOKUP(O1216,[1]Offen!$E:$F,2,FALSE)=0,"Offen ungeschält VOS"),
IFERROR(IF(VLOOKUP(O1216,[1]Offen!$H:$I,2,FALSE)=0,"Offen geschält RW"),
IFERROR(IF(VLOOKUP(O1216,[1]Offen!$K:$L,2,FALSE)=0,"Offen vegan"),
IFERROR(IF(VLOOKUP(O1216,[1]Offen!$N:$O,2,FALSE)=0,"Offen Zipfel"),
IFERROR(IF(VLOOKUP(O1216,[1]Offen!$Q:$R,2,FALSE)=0,"Offen Endstücke"),
IFERROR(IF(VLOOKUP(O1216,[1]Vakuumiert!$B:$C,2,FALSE)=0,"Vakuumierter VOS ungeschält"),
IFERROR(IF(VLOOKUP(O1216,[1]Vakuumiert!$E:$F,2,FALSE)=0,"Vakuumierter ABS ungeschält"),
IFERROR(IF(VLOOKUP(O1216,[1]Vakuumiert!$H:$I,2,FALSE)=0,"Vakuumierter VOS geschält"),
IFERROR(IF(VLOOKUP(O1216,[1]Vakuumiert!$K:$L,2,FALSE)=0,"Vakuumierter VOS vegan"),
IFERROR(IF(VLOOKUP(O1216,[1]Vakuumiert!$N:$O,2,FALSE)=0,"Vakuumierter VOS Zipfel"),
IFERROR(IF(VLOOKUP(O1216,[1]Vakuumiert!$Q:$R,2,FALSE)=0,"Vakuumiert geschält"),
IFERROR(IF(VLOOKUP(O1216,'[1]vakuumierte Fertigprodukte'!$B:$C,2,FALSE)=0,"Fertigprodukte"),
IFERROR(IF(VLOOKUP(O1216,'[1]vakuumierte Fertigprodukte'!$E:$FI,2,FALSE)=0,"Vakuumierte Zipfel"),
IFERROR(IF(VLOOKUP(O1216,[1]Wurste!$B:$C,2,FALSE)=0,"Räucherwürste"),
IFERROR(IF(VLOOKUP(O1216,[1]Wurste!$E:$F,2,FALSE)=0,"URW/URGW Wurst"),
IFERROR(IF(VLOOKUP(O1216,[1]Wurste!$H:$I,2,FALSE)=0,"HF-Wurst Vegan"),
IFERROR(IF(VLOOKUP(O1216,[1]Wurste!$K:$L,2,FALSE)=0,"320er ohne Würste"),
IFERROR(IF(AND(OR(Abfalldokumentation!$A1216="BU3",Abfalldokumentation!$A1216="Verkauf"),Abfalldokumentation!$F1216="Schimmel",Abfalldokumentation!$G1216="keinen Abnehmer/kein Schälpersonal"),"Div. Zipfel, ES ohne Verwendung",VLOOKUP(Abfalldokumentation!$E1216,Produktgruppen!A:B,2,FALSE)),"-")))))))))))))))))))))))</f>
        <v>Rest</v>
      </c>
      <c r="E1216" s="81" t="str">
        <f>IFERROR(VLOOKUP(Abfalldokumentation!$O1216,Artikel!A:C,3,FALSE),Abfalldokumentation!$O1216)</f>
        <v>-</v>
      </c>
      <c r="F1216" s="81" t="str">
        <f>VLOOKUP(T1216,'Liste Gründe'!A:D,2,FALSE)</f>
        <v>Rest</v>
      </c>
      <c r="G1216" s="80" t="str">
        <f>IF(ISBLANK(V1216),VLOOKUP(Abfalldokumentation!$P1216,'Liste Gründe'!A:D,3,FALSE),V1216)</f>
        <v>Metall</v>
      </c>
      <c r="H1216" s="81" t="str">
        <f>IF(ISBLANK(Abfalldokumentation!$W1216),"-",Abfalldokumentation!$W1216)</f>
        <v>-</v>
      </c>
      <c r="I1216" s="81">
        <f t="shared" si="127"/>
        <v>42</v>
      </c>
      <c r="J1216" s="81" t="str">
        <f t="shared" si="128"/>
        <v>Produkte</v>
      </c>
      <c r="K1216" s="81" t="str">
        <f t="shared" si="129"/>
        <v>BUs</v>
      </c>
      <c r="L1216" s="81" t="str">
        <f t="shared" si="130"/>
        <v>Symptome</v>
      </c>
      <c r="M1216" s="81" t="str">
        <f>IFERROR(VLOOKUP(Abfalldokumentation!$O1216,Kennzahlen!S:V,3,FALSE)*Abfalldokumentation!$B1216,"0")</f>
        <v>0</v>
      </c>
      <c r="N1216" s="81" t="str">
        <f>IF(ISBLANK(Q1216),VLOOKUP(Abfalldokumentation!$O1216,'Linien - BU'!R:S,2,FALSE),Q1216)</f>
        <v>Abfüllung</v>
      </c>
      <c r="O1216" s="77" t="str">
        <f t="shared" si="131"/>
        <v>-</v>
      </c>
      <c r="P1216" s="77">
        <f t="shared" si="132"/>
        <v>40</v>
      </c>
      <c r="Q1216" s="39" t="s">
        <v>180</v>
      </c>
      <c r="R1216" s="40" t="s">
        <v>54</v>
      </c>
      <c r="S1216" s="40">
        <v>42</v>
      </c>
      <c r="T1216" s="40">
        <v>40</v>
      </c>
      <c r="U1216" s="41">
        <v>44488</v>
      </c>
      <c r="V1216" s="42"/>
      <c r="W1216" s="40"/>
      <c r="X1216" s="44" t="str">
        <f>IFERROR(VLOOKUP(Abfalldokumentation!$R1216,Artikel!A:C,3,FALSE),Abfalldokumentation!$R1216)</f>
        <v>-</v>
      </c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</row>
    <row r="1217" spans="1:40" ht="30" hidden="1" customHeight="1" x14ac:dyDescent="0.25">
      <c r="A1217" s="73" t="str">
        <f>VLOOKUP(N1217,'Linien - BU'!A:B,2,FALSE)</f>
        <v>Rest</v>
      </c>
      <c r="B1217" s="74">
        <f t="shared" si="126"/>
        <v>184</v>
      </c>
      <c r="C1217" s="75">
        <f>Abfalldokumentation!$U1217</f>
        <v>44488</v>
      </c>
      <c r="D1217" s="69" t="str">
        <f>IFERROR(IF(VLOOKUP(O1217,'[1]Rohware 230'!$B:$C,2,FALSE)=0,"Rohware"),
IFERROR(IF(VLOOKUP(O1217,[1]Sammelnr.!$B:$C,2,FALSE)=0,"Sammelnr. ungeschält ABS"),
IFERROR(IF(VLOOKUP(O1217,[1]Sammelnr.!$E:$F,2,FALSE)=0,"Sammelnr. ungeschält VS"),
IFERROR(IF(VLOOKUP(O1217,[1]Sammelnr.!$H:$I,2,FALSE)=0,"Sammelnr. geschält"),
IFERROR(IF(VLOOKUP(O1217,[1]Offen!$B:$C,2,FALSE)=0,"Offen ungeschält ABS"),
IFERROR(IF(VLOOKUP(O1217,[1]Offen!$E:$F,2,FALSE)=0,"Offen ungeschält VOS"),
IFERROR(IF(VLOOKUP(O1217,[1]Offen!$H:$I,2,FALSE)=0,"Offen geschält RW"),
IFERROR(IF(VLOOKUP(O1217,[1]Offen!$K:$L,2,FALSE)=0,"Offen vegan"),
IFERROR(IF(VLOOKUP(O1217,[1]Offen!$N:$O,2,FALSE)=0,"Offen Zipfel"),
IFERROR(IF(VLOOKUP(O1217,[1]Offen!$Q:$R,2,FALSE)=0,"Offen Endstücke"),
IFERROR(IF(VLOOKUP(O1217,[1]Vakuumiert!$B:$C,2,FALSE)=0,"Vakuumierter VOS ungeschält"),
IFERROR(IF(VLOOKUP(O1217,[1]Vakuumiert!$E:$F,2,FALSE)=0,"Vakuumierter ABS ungeschält"),
IFERROR(IF(VLOOKUP(O1217,[1]Vakuumiert!$H:$I,2,FALSE)=0,"Vakuumierter VOS geschält"),
IFERROR(IF(VLOOKUP(O1217,[1]Vakuumiert!$K:$L,2,FALSE)=0,"Vakuumierter VOS vegan"),
IFERROR(IF(VLOOKUP(O1217,[1]Vakuumiert!$N:$O,2,FALSE)=0,"Vakuumierter VOS Zipfel"),
IFERROR(IF(VLOOKUP(O1217,[1]Vakuumiert!$Q:$R,2,FALSE)=0,"Vakuumiert geschält"),
IFERROR(IF(VLOOKUP(O1217,'[1]vakuumierte Fertigprodukte'!$B:$C,2,FALSE)=0,"Fertigprodukte"),
IFERROR(IF(VLOOKUP(O1217,'[1]vakuumierte Fertigprodukte'!$E:$FI,2,FALSE)=0,"Vakuumierte Zipfel"),
IFERROR(IF(VLOOKUP(O1217,[1]Wurste!$B:$C,2,FALSE)=0,"Räucherwürste"),
IFERROR(IF(VLOOKUP(O1217,[1]Wurste!$E:$F,2,FALSE)=0,"URW/URGW Wurst"),
IFERROR(IF(VLOOKUP(O1217,[1]Wurste!$H:$I,2,FALSE)=0,"HF-Wurst Vegan"),
IFERROR(IF(VLOOKUP(O1217,[1]Wurste!$K:$L,2,FALSE)=0,"320er ohne Würste"),
IFERROR(IF(AND(OR(Abfalldokumentation!$A1217="BU3",Abfalldokumentation!$A1217="Verkauf"),Abfalldokumentation!$F1217="Schimmel",Abfalldokumentation!$G1217="keinen Abnehmer/kein Schälpersonal"),"Div. Zipfel, ES ohne Verwendung",VLOOKUP(Abfalldokumentation!$E1217,Produktgruppen!A:B,2,FALSE)),"-")))))))))))))))))))))))</f>
        <v>Rest</v>
      </c>
      <c r="E1217" s="76" t="str">
        <f>IFERROR(VLOOKUP(Abfalldokumentation!$O1217,Artikel!A:C,3,FALSE),Abfalldokumentation!$O1217)</f>
        <v>-</v>
      </c>
      <c r="F1217" s="76" t="str">
        <f>VLOOKUP(T1217,'Liste Gründe'!A:D,2,FALSE)</f>
        <v>Qualitätssicherung</v>
      </c>
      <c r="G1217" s="75" t="str">
        <f>IF(ISBLANK(V1217),VLOOKUP(Abfalldokumentation!$P1217,'Liste Gründe'!A:D,3,FALSE),V1217)</f>
        <v>Muster</v>
      </c>
      <c r="H1217" s="76" t="str">
        <f>IF(ISBLANK(Abfalldokumentation!$W1217),"-",Abfalldokumentation!$W1217)</f>
        <v>-</v>
      </c>
      <c r="I1217" s="76">
        <f t="shared" si="127"/>
        <v>42</v>
      </c>
      <c r="J1217" s="76" t="str">
        <f t="shared" si="128"/>
        <v>Produkte</v>
      </c>
      <c r="K1217" s="76" t="str">
        <f t="shared" si="129"/>
        <v>BUs</v>
      </c>
      <c r="L1217" s="76" t="str">
        <f t="shared" si="130"/>
        <v>Symptome</v>
      </c>
      <c r="M1217" s="76" t="str">
        <f>IFERROR(VLOOKUP(Abfalldokumentation!$O1217,Kennzahlen!S:V,3,FALSE)*Abfalldokumentation!$B1217,"0")</f>
        <v>0</v>
      </c>
      <c r="N1217" s="76" t="str">
        <f>IF(ISBLANK(Q1217),VLOOKUP(Abfalldokumentation!$O1217,'Linien - BU'!R:S,2,FALSE),Q1217)</f>
        <v>Muster</v>
      </c>
      <c r="O1217" s="77" t="str">
        <f t="shared" si="131"/>
        <v>-</v>
      </c>
      <c r="P1217" s="77">
        <f t="shared" si="132"/>
        <v>72</v>
      </c>
      <c r="Q1217" s="39" t="s">
        <v>238</v>
      </c>
      <c r="R1217" s="46" t="s">
        <v>54</v>
      </c>
      <c r="S1217" s="46">
        <v>184</v>
      </c>
      <c r="T1217" s="46">
        <v>72</v>
      </c>
      <c r="U1217" s="47">
        <v>44488</v>
      </c>
      <c r="V1217" s="48"/>
      <c r="W1217" s="46"/>
      <c r="X1217" s="50" t="str">
        <f>IFERROR(VLOOKUP(Abfalldokumentation!$R1217,Artikel!A:C,3,FALSE),Abfalldokumentation!$R1217)</f>
        <v>-</v>
      </c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</row>
    <row r="1218" spans="1:40" ht="30" hidden="1" customHeight="1" x14ac:dyDescent="0.25">
      <c r="A1218" s="78" t="str">
        <f>VLOOKUP(N1218,'Linien - BU'!A:B,2,FALSE)</f>
        <v>Rest</v>
      </c>
      <c r="B1218" s="79">
        <f t="shared" ref="B1218:B1281" si="133">S1218</f>
        <v>4</v>
      </c>
      <c r="C1218" s="80">
        <f>Abfalldokumentation!$U1218</f>
        <v>44488</v>
      </c>
      <c r="D1218" s="69" t="str">
        <f>IFERROR(IF(VLOOKUP(O1218,'[1]Rohware 230'!$B:$C,2,FALSE)=0,"Rohware"),
IFERROR(IF(VLOOKUP(O1218,[1]Sammelnr.!$B:$C,2,FALSE)=0,"Sammelnr. ungeschält ABS"),
IFERROR(IF(VLOOKUP(O1218,[1]Sammelnr.!$E:$F,2,FALSE)=0,"Sammelnr. ungeschält VS"),
IFERROR(IF(VLOOKUP(O1218,[1]Sammelnr.!$H:$I,2,FALSE)=0,"Sammelnr. geschält"),
IFERROR(IF(VLOOKUP(O1218,[1]Offen!$B:$C,2,FALSE)=0,"Offen ungeschält ABS"),
IFERROR(IF(VLOOKUP(O1218,[1]Offen!$E:$F,2,FALSE)=0,"Offen ungeschält VOS"),
IFERROR(IF(VLOOKUP(O1218,[1]Offen!$H:$I,2,FALSE)=0,"Offen geschält RW"),
IFERROR(IF(VLOOKUP(O1218,[1]Offen!$K:$L,2,FALSE)=0,"Offen vegan"),
IFERROR(IF(VLOOKUP(O1218,[1]Offen!$N:$O,2,FALSE)=0,"Offen Zipfel"),
IFERROR(IF(VLOOKUP(O1218,[1]Offen!$Q:$R,2,FALSE)=0,"Offen Endstücke"),
IFERROR(IF(VLOOKUP(O1218,[1]Vakuumiert!$B:$C,2,FALSE)=0,"Vakuumierter VOS ungeschält"),
IFERROR(IF(VLOOKUP(O1218,[1]Vakuumiert!$E:$F,2,FALSE)=0,"Vakuumierter ABS ungeschält"),
IFERROR(IF(VLOOKUP(O1218,[1]Vakuumiert!$H:$I,2,FALSE)=0,"Vakuumierter VOS geschält"),
IFERROR(IF(VLOOKUP(O1218,[1]Vakuumiert!$K:$L,2,FALSE)=0,"Vakuumierter VOS vegan"),
IFERROR(IF(VLOOKUP(O1218,[1]Vakuumiert!$N:$O,2,FALSE)=0,"Vakuumierter VOS Zipfel"),
IFERROR(IF(VLOOKUP(O1218,[1]Vakuumiert!$Q:$R,2,FALSE)=0,"Vakuumiert geschält"),
IFERROR(IF(VLOOKUP(O1218,'[1]vakuumierte Fertigprodukte'!$B:$C,2,FALSE)=0,"Fertigprodukte"),
IFERROR(IF(VLOOKUP(O1218,'[1]vakuumierte Fertigprodukte'!$E:$FI,2,FALSE)=0,"Vakuumierte Zipfel"),
IFERROR(IF(VLOOKUP(O1218,[1]Wurste!$B:$C,2,FALSE)=0,"Räucherwürste"),
IFERROR(IF(VLOOKUP(O1218,[1]Wurste!$E:$F,2,FALSE)=0,"URW/URGW Wurst"),
IFERROR(IF(VLOOKUP(O1218,[1]Wurste!$H:$I,2,FALSE)=0,"HF-Wurst Vegan"),
IFERROR(IF(VLOOKUP(O1218,[1]Wurste!$K:$L,2,FALSE)=0,"320er ohne Würste"),
IFERROR(IF(AND(OR(Abfalldokumentation!$A1218="BU3",Abfalldokumentation!$A1218="Verkauf"),Abfalldokumentation!$F1218="Schimmel",Abfalldokumentation!$G1218="keinen Abnehmer/kein Schälpersonal"),"Div. Zipfel, ES ohne Verwendung",VLOOKUP(Abfalldokumentation!$E1218,Produktgruppen!A:B,2,FALSE)),"-")))))))))))))))))))))))</f>
        <v>Rest</v>
      </c>
      <c r="E1218" s="81" t="str">
        <f>IFERROR(VLOOKUP(Abfalldokumentation!$O1218,Artikel!A:C,3,FALSE),Abfalldokumentation!$O1218)</f>
        <v>-</v>
      </c>
      <c r="F1218" s="81" t="str">
        <f>VLOOKUP(T1218,'Liste Gründe'!A:D,2,FALSE)</f>
        <v>Qualitätssicherung</v>
      </c>
      <c r="G1218" s="80" t="str">
        <f>IF(ISBLANK(V1218),VLOOKUP(Abfalldokumentation!$P1218,'Liste Gründe'!A:D,3,FALSE),V1218)</f>
        <v>Sensorik</v>
      </c>
      <c r="H1218" s="81" t="str">
        <f>IF(ISBLANK(Abfalldokumentation!$W1218),"-",Abfalldokumentation!$W1218)</f>
        <v>-</v>
      </c>
      <c r="I1218" s="81">
        <f t="shared" ref="I1218:I1281" si="134">_xlfn.ISOWEEKNUM(C1218)</f>
        <v>42</v>
      </c>
      <c r="J1218" s="81" t="str">
        <f t="shared" ref="J1218:J1281" si="135">"Produkte"</f>
        <v>Produkte</v>
      </c>
      <c r="K1218" s="81" t="str">
        <f t="shared" ref="K1218:K1281" si="136">"BUs"</f>
        <v>BUs</v>
      </c>
      <c r="L1218" s="81" t="str">
        <f t="shared" ref="L1218:L1281" si="137">"Symptome"</f>
        <v>Symptome</v>
      </c>
      <c r="M1218" s="81" t="str">
        <f>IFERROR(VLOOKUP(Abfalldokumentation!$O1218,Kennzahlen!S:V,3,FALSE)*Abfalldokumentation!$B1218,"0")</f>
        <v>0</v>
      </c>
      <c r="N1218" s="81" t="str">
        <f>IF(ISBLANK(Q1218),VLOOKUP(Abfalldokumentation!$O1218,'Linien - BU'!R:S,2,FALSE),Q1218)</f>
        <v>QM</v>
      </c>
      <c r="O1218" s="77" t="str">
        <f t="shared" ref="O1218:O1281" si="138">R1218</f>
        <v>-</v>
      </c>
      <c r="P1218" s="77">
        <f t="shared" ref="P1218:P1281" si="139">T1218</f>
        <v>74</v>
      </c>
      <c r="Q1218" s="39" t="s">
        <v>196</v>
      </c>
      <c r="R1218" s="40" t="s">
        <v>54</v>
      </c>
      <c r="S1218" s="40">
        <v>4</v>
      </c>
      <c r="T1218" s="40">
        <v>74</v>
      </c>
      <c r="U1218" s="41">
        <v>44488</v>
      </c>
      <c r="V1218" s="42"/>
      <c r="W1218" s="40"/>
      <c r="X1218" s="44" t="str">
        <f>IFERROR(VLOOKUP(Abfalldokumentation!$R1218,Artikel!A:C,3,FALSE),Abfalldokumentation!$R1218)</f>
        <v>-</v>
      </c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</row>
    <row r="1219" spans="1:40" ht="30" hidden="1" customHeight="1" x14ac:dyDescent="0.25">
      <c r="A1219" s="73" t="str">
        <f>VLOOKUP(N1219,'Linien - BU'!A:B,2,FALSE)</f>
        <v>BU4</v>
      </c>
      <c r="B1219" s="74">
        <f t="shared" si="133"/>
        <v>42</v>
      </c>
      <c r="C1219" s="75">
        <f>Abfalldokumentation!$U1219</f>
        <v>44488</v>
      </c>
      <c r="D1219" s="69" t="str">
        <f>IFERROR(IF(VLOOKUP(O1219,'[1]Rohware 230'!$B:$C,2,FALSE)=0,"Rohware"),
IFERROR(IF(VLOOKUP(O1219,[1]Sammelnr.!$B:$C,2,FALSE)=0,"Sammelnr. ungeschält ABS"),
IFERROR(IF(VLOOKUP(O1219,[1]Sammelnr.!$E:$F,2,FALSE)=0,"Sammelnr. ungeschält VS"),
IFERROR(IF(VLOOKUP(O1219,[1]Sammelnr.!$H:$I,2,FALSE)=0,"Sammelnr. geschält"),
IFERROR(IF(VLOOKUP(O1219,[1]Offen!$B:$C,2,FALSE)=0,"Offen ungeschält ABS"),
IFERROR(IF(VLOOKUP(O1219,[1]Offen!$E:$F,2,FALSE)=0,"Offen ungeschält VOS"),
IFERROR(IF(VLOOKUP(O1219,[1]Offen!$H:$I,2,FALSE)=0,"Offen geschält RW"),
IFERROR(IF(VLOOKUP(O1219,[1]Offen!$K:$L,2,FALSE)=0,"Offen vegan"),
IFERROR(IF(VLOOKUP(O1219,[1]Offen!$N:$O,2,FALSE)=0,"Offen Zipfel"),
IFERROR(IF(VLOOKUP(O1219,[1]Offen!$Q:$R,2,FALSE)=0,"Offen Endstücke"),
IFERROR(IF(VLOOKUP(O1219,[1]Vakuumiert!$B:$C,2,FALSE)=0,"Vakuumierter VOS ungeschält"),
IFERROR(IF(VLOOKUP(O1219,[1]Vakuumiert!$E:$F,2,FALSE)=0,"Vakuumierter ABS ungeschält"),
IFERROR(IF(VLOOKUP(O1219,[1]Vakuumiert!$H:$I,2,FALSE)=0,"Vakuumierter VOS geschält"),
IFERROR(IF(VLOOKUP(O1219,[1]Vakuumiert!$K:$L,2,FALSE)=0,"Vakuumierter VOS vegan"),
IFERROR(IF(VLOOKUP(O1219,[1]Vakuumiert!$N:$O,2,FALSE)=0,"Vakuumierter VOS Zipfel"),
IFERROR(IF(VLOOKUP(O1219,[1]Vakuumiert!$Q:$R,2,FALSE)=0,"Vakuumiert geschält"),
IFERROR(IF(VLOOKUP(O1219,'[1]vakuumierte Fertigprodukte'!$B:$C,2,FALSE)=0,"Fertigprodukte"),
IFERROR(IF(VLOOKUP(O1219,'[1]vakuumierte Fertigprodukte'!$E:$FI,2,FALSE)=0,"Vakuumierte Zipfel"),
IFERROR(IF(VLOOKUP(O1219,[1]Wurste!$B:$C,2,FALSE)=0,"Räucherwürste"),
IFERROR(IF(VLOOKUP(O1219,[1]Wurste!$E:$F,2,FALSE)=0,"URW/URGW Wurst"),
IFERROR(IF(VLOOKUP(O1219,[1]Wurste!$H:$I,2,FALSE)=0,"HF-Wurst Vegan"),
IFERROR(IF(VLOOKUP(O1219,[1]Wurste!$K:$L,2,FALSE)=0,"320er ohne Würste"),
IFERROR(IF(AND(OR(Abfalldokumentation!$A1219="BU3",Abfalldokumentation!$A1219="Verkauf"),Abfalldokumentation!$F1219="Schimmel",Abfalldokumentation!$G1219="keinen Abnehmer/kein Schälpersonal"),"Div. Zipfel, ES ohne Verwendung",VLOOKUP(Abfalldokumentation!$E1219,Produktgruppen!A:B,2,FALSE)),"-")))))))))))))))))))))))</f>
        <v>-</v>
      </c>
      <c r="E1219" s="76" t="str">
        <f>IFERROR(VLOOKUP(Abfalldokumentation!$O1219,Artikel!A:C,3,FALSE),Abfalldokumentation!$O1219)</f>
        <v>Maschinenabfall</v>
      </c>
      <c r="F1219" s="76" t="str">
        <f>VLOOKUP(T1219,'Liste Gründe'!A:D,2,FALSE)</f>
        <v>Linienbezogen</v>
      </c>
      <c r="G1219" s="75" t="str">
        <f>IF(ISBLANK(V1219),VLOOKUP(Abfalldokumentation!$P1219,'Liste Gründe'!A:D,3,FALSE),V1219)</f>
        <v>Maschinenabfall</v>
      </c>
      <c r="H1219" s="76" t="str">
        <f>IF(ISBLANK(Abfalldokumentation!$W1219),"-",Abfalldokumentation!$W1219)</f>
        <v>-</v>
      </c>
      <c r="I1219" s="76">
        <f t="shared" si="134"/>
        <v>42</v>
      </c>
      <c r="J1219" s="76" t="str">
        <f t="shared" si="135"/>
        <v>Produkte</v>
      </c>
      <c r="K1219" s="76" t="str">
        <f t="shared" si="136"/>
        <v>BUs</v>
      </c>
      <c r="L1219" s="76" t="str">
        <f t="shared" si="137"/>
        <v>Symptome</v>
      </c>
      <c r="M1219" s="76" t="str">
        <f>IFERROR(VLOOKUP(Abfalldokumentation!$O1219,Kennzahlen!S:V,3,FALSE)*Abfalldokumentation!$B1219,"0")</f>
        <v>0</v>
      </c>
      <c r="N1219" s="76" t="str">
        <f>IF(ISBLANK(Q1219),VLOOKUP(Abfalldokumentation!$O1219,'Linien - BU'!R:S,2,FALSE),Q1219)</f>
        <v>BU4</v>
      </c>
      <c r="O1219" s="77" t="str">
        <f t="shared" si="138"/>
        <v>Maschinenabfall</v>
      </c>
      <c r="P1219" s="77">
        <f t="shared" si="139"/>
        <v>30</v>
      </c>
      <c r="Q1219" s="45" t="s">
        <v>9</v>
      </c>
      <c r="R1219" s="40" t="s">
        <v>55</v>
      </c>
      <c r="S1219" s="46">
        <v>42</v>
      </c>
      <c r="T1219" s="46">
        <v>30</v>
      </c>
      <c r="U1219" s="47">
        <v>44488</v>
      </c>
      <c r="V1219" s="48"/>
      <c r="W1219" s="46"/>
      <c r="X1219" s="50" t="str">
        <f>IFERROR(VLOOKUP(Abfalldokumentation!$R1219,Artikel!A:C,3,FALSE),Abfalldokumentation!$R1219)</f>
        <v>Maschinenabfall</v>
      </c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</row>
    <row r="1220" spans="1:40" ht="30" hidden="1" customHeight="1" x14ac:dyDescent="0.25">
      <c r="A1220" s="78" t="str">
        <f>VLOOKUP(N1220,'Linien - BU'!A:B,2,FALSE)</f>
        <v>BU3</v>
      </c>
      <c r="B1220" s="79">
        <f t="shared" si="133"/>
        <v>39</v>
      </c>
      <c r="C1220" s="80">
        <f>Abfalldokumentation!$U1220</f>
        <v>44488</v>
      </c>
      <c r="D1220" s="69" t="str">
        <f>IFERROR(IF(VLOOKUP(O1220,'[1]Rohware 230'!$B:$C,2,FALSE)=0,"Rohware"),
IFERROR(IF(VLOOKUP(O1220,[1]Sammelnr.!$B:$C,2,FALSE)=0,"Sammelnr. ungeschält ABS"),
IFERROR(IF(VLOOKUP(O1220,[1]Sammelnr.!$E:$F,2,FALSE)=0,"Sammelnr. ungeschält VS"),
IFERROR(IF(VLOOKUP(O1220,[1]Sammelnr.!$H:$I,2,FALSE)=0,"Sammelnr. geschält"),
IFERROR(IF(VLOOKUP(O1220,[1]Offen!$B:$C,2,FALSE)=0,"Offen ungeschält ABS"),
IFERROR(IF(VLOOKUP(O1220,[1]Offen!$E:$F,2,FALSE)=0,"Offen ungeschält VOS"),
IFERROR(IF(VLOOKUP(O1220,[1]Offen!$H:$I,2,FALSE)=0,"Offen geschält RW"),
IFERROR(IF(VLOOKUP(O1220,[1]Offen!$K:$L,2,FALSE)=0,"Offen vegan"),
IFERROR(IF(VLOOKUP(O1220,[1]Offen!$N:$O,2,FALSE)=0,"Offen Zipfel"),
IFERROR(IF(VLOOKUP(O1220,[1]Offen!$Q:$R,2,FALSE)=0,"Offen Endstücke"),
IFERROR(IF(VLOOKUP(O1220,[1]Vakuumiert!$B:$C,2,FALSE)=0,"Vakuumierter VOS ungeschält"),
IFERROR(IF(VLOOKUP(O1220,[1]Vakuumiert!$E:$F,2,FALSE)=0,"Vakuumierter ABS ungeschält"),
IFERROR(IF(VLOOKUP(O1220,[1]Vakuumiert!$H:$I,2,FALSE)=0,"Vakuumierter VOS geschält"),
IFERROR(IF(VLOOKUP(O1220,[1]Vakuumiert!$K:$L,2,FALSE)=0,"Vakuumierter VOS vegan"),
IFERROR(IF(VLOOKUP(O1220,[1]Vakuumiert!$N:$O,2,FALSE)=0,"Vakuumierter VOS Zipfel"),
IFERROR(IF(VLOOKUP(O1220,[1]Vakuumiert!$Q:$R,2,FALSE)=0,"Vakuumiert geschält"),
IFERROR(IF(VLOOKUP(O1220,'[1]vakuumierte Fertigprodukte'!$B:$C,2,FALSE)=0,"Fertigprodukte"),
IFERROR(IF(VLOOKUP(O1220,'[1]vakuumierte Fertigprodukte'!$E:$FI,2,FALSE)=0,"Vakuumierte Zipfel"),
IFERROR(IF(VLOOKUP(O1220,[1]Wurste!$B:$C,2,FALSE)=0,"Räucherwürste"),
IFERROR(IF(VLOOKUP(O1220,[1]Wurste!$E:$F,2,FALSE)=0,"URW/URGW Wurst"),
IFERROR(IF(VLOOKUP(O1220,[1]Wurste!$H:$I,2,FALSE)=0,"HF-Wurst Vegan"),
IFERROR(IF(VLOOKUP(O1220,[1]Wurste!$K:$L,2,FALSE)=0,"320er ohne Würste"),
IFERROR(IF(AND(OR(Abfalldokumentation!$A1220="BU3",Abfalldokumentation!$A1220="Verkauf"),Abfalldokumentation!$F1220="Schimmel",Abfalldokumentation!$G1220="keinen Abnehmer/kein Schälpersonal"),"Div. Zipfel, ES ohne Verwendung",VLOOKUP(Abfalldokumentation!$E1220,Produktgruppen!A:B,2,FALSE)),"-")))))))))))))))))))))))</f>
        <v>-</v>
      </c>
      <c r="E1220" s="81" t="str">
        <f>IFERROR(VLOOKUP(Abfalldokumentation!$O1220,Artikel!A:C,3,FALSE),Abfalldokumentation!$O1220)</f>
        <v>Maschinenabfall</v>
      </c>
      <c r="F1220" s="81" t="str">
        <f>VLOOKUP(T1220,'Liste Gründe'!A:D,2,FALSE)</f>
        <v>Linienbezogen</v>
      </c>
      <c r="G1220" s="80" t="str">
        <f>IF(ISBLANK(V1220),VLOOKUP(Abfalldokumentation!$P1220,'Liste Gründe'!A:D,3,FALSE),V1220)</f>
        <v>Maschinenabfall</v>
      </c>
      <c r="H1220" s="81" t="str">
        <f>IF(ISBLANK(Abfalldokumentation!$W1220),"-",Abfalldokumentation!$W1220)</f>
        <v>-</v>
      </c>
      <c r="I1220" s="81">
        <f t="shared" si="134"/>
        <v>42</v>
      </c>
      <c r="J1220" s="81" t="str">
        <f t="shared" si="135"/>
        <v>Produkte</v>
      </c>
      <c r="K1220" s="81" t="str">
        <f t="shared" si="136"/>
        <v>BUs</v>
      </c>
      <c r="L1220" s="81" t="str">
        <f t="shared" si="137"/>
        <v>Symptome</v>
      </c>
      <c r="M1220" s="81" t="str">
        <f>IFERROR(VLOOKUP(Abfalldokumentation!$O1220,Kennzahlen!S:V,3,FALSE)*Abfalldokumentation!$B1220,"0")</f>
        <v>0</v>
      </c>
      <c r="N1220" s="81" t="str">
        <f>IF(ISBLANK(Q1220),VLOOKUP(Abfalldokumentation!$O1220,'Linien - BU'!R:S,2,FALSE),Q1220)</f>
        <v>L35</v>
      </c>
      <c r="O1220" s="77" t="str">
        <f t="shared" si="138"/>
        <v>Maschinenabfall</v>
      </c>
      <c r="P1220" s="77">
        <f t="shared" si="139"/>
        <v>30</v>
      </c>
      <c r="Q1220" s="39" t="s">
        <v>308</v>
      </c>
      <c r="R1220" s="40" t="s">
        <v>55</v>
      </c>
      <c r="S1220" s="40">
        <v>39</v>
      </c>
      <c r="T1220" s="40">
        <v>30</v>
      </c>
      <c r="U1220" s="41">
        <v>44488</v>
      </c>
      <c r="V1220" s="42"/>
      <c r="W1220" s="40"/>
      <c r="X1220" s="44" t="str">
        <f>IFERROR(VLOOKUP(Abfalldokumentation!$R1220,Artikel!A:C,3,FALSE),Abfalldokumentation!$R1220)</f>
        <v>Maschinenabfall</v>
      </c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</row>
    <row r="1221" spans="1:40" ht="30" hidden="1" customHeight="1" x14ac:dyDescent="0.25">
      <c r="A1221" s="73" t="str">
        <f>VLOOKUP(N1221,'Linien - BU'!A:B,2,FALSE)</f>
        <v>BU2</v>
      </c>
      <c r="B1221" s="74">
        <f t="shared" si="133"/>
        <v>117</v>
      </c>
      <c r="C1221" s="75">
        <f>Abfalldokumentation!$U1221</f>
        <v>44488</v>
      </c>
      <c r="D1221" s="69" t="str">
        <f>IFERROR(IF(VLOOKUP(O1221,'[1]Rohware 230'!$B:$C,2,FALSE)=0,"Rohware"),
IFERROR(IF(VLOOKUP(O1221,[1]Sammelnr.!$B:$C,2,FALSE)=0,"Sammelnr. ungeschält ABS"),
IFERROR(IF(VLOOKUP(O1221,[1]Sammelnr.!$E:$F,2,FALSE)=0,"Sammelnr. ungeschält VS"),
IFERROR(IF(VLOOKUP(O1221,[1]Sammelnr.!$H:$I,2,FALSE)=0,"Sammelnr. geschält"),
IFERROR(IF(VLOOKUP(O1221,[1]Offen!$B:$C,2,FALSE)=0,"Offen ungeschält ABS"),
IFERROR(IF(VLOOKUP(O1221,[1]Offen!$E:$F,2,FALSE)=0,"Offen ungeschält VOS"),
IFERROR(IF(VLOOKUP(O1221,[1]Offen!$H:$I,2,FALSE)=0,"Offen geschält RW"),
IFERROR(IF(VLOOKUP(O1221,[1]Offen!$K:$L,2,FALSE)=0,"Offen vegan"),
IFERROR(IF(VLOOKUP(O1221,[1]Offen!$N:$O,2,FALSE)=0,"Offen Zipfel"),
IFERROR(IF(VLOOKUP(O1221,[1]Offen!$Q:$R,2,FALSE)=0,"Offen Endstücke"),
IFERROR(IF(VLOOKUP(O1221,[1]Vakuumiert!$B:$C,2,FALSE)=0,"Vakuumierter VOS ungeschält"),
IFERROR(IF(VLOOKUP(O1221,[1]Vakuumiert!$E:$F,2,FALSE)=0,"Vakuumierter ABS ungeschält"),
IFERROR(IF(VLOOKUP(O1221,[1]Vakuumiert!$H:$I,2,FALSE)=0,"Vakuumierter VOS geschält"),
IFERROR(IF(VLOOKUP(O1221,[1]Vakuumiert!$K:$L,2,FALSE)=0,"Vakuumierter VOS vegan"),
IFERROR(IF(VLOOKUP(O1221,[1]Vakuumiert!$N:$O,2,FALSE)=0,"Vakuumierter VOS Zipfel"),
IFERROR(IF(VLOOKUP(O1221,[1]Vakuumiert!$Q:$R,2,FALSE)=0,"Vakuumiert geschält"),
IFERROR(IF(VLOOKUP(O1221,'[1]vakuumierte Fertigprodukte'!$B:$C,2,FALSE)=0,"Fertigprodukte"),
IFERROR(IF(VLOOKUP(O1221,'[1]vakuumierte Fertigprodukte'!$E:$FI,2,FALSE)=0,"Vakuumierte Zipfel"),
IFERROR(IF(VLOOKUP(O1221,[1]Wurste!$B:$C,2,FALSE)=0,"Räucherwürste"),
IFERROR(IF(VLOOKUP(O1221,[1]Wurste!$E:$F,2,FALSE)=0,"URW/URGW Wurst"),
IFERROR(IF(VLOOKUP(O1221,[1]Wurste!$H:$I,2,FALSE)=0,"HF-Wurst Vegan"),
IFERROR(IF(VLOOKUP(O1221,[1]Wurste!$K:$L,2,FALSE)=0,"320er ohne Würste"),
IFERROR(IF(AND(OR(Abfalldokumentation!$A1221="BU3",Abfalldokumentation!$A1221="Verkauf"),Abfalldokumentation!$F1221="Schimmel",Abfalldokumentation!$G1221="keinen Abnehmer/kein Schälpersonal"),"Div. Zipfel, ES ohne Verwendung",VLOOKUP(Abfalldokumentation!$E1221,Produktgruppen!A:B,2,FALSE)),"-")))))))))))))))))))))))</f>
        <v>-</v>
      </c>
      <c r="E1221" s="76" t="str">
        <f>IFERROR(VLOOKUP(Abfalldokumentation!$O1221,Artikel!A:C,3,FALSE),Abfalldokumentation!$O1221)</f>
        <v>Maschinenabfall</v>
      </c>
      <c r="F1221" s="76" t="str">
        <f>VLOOKUP(T1221,'Liste Gründe'!A:D,2,FALSE)</f>
        <v>Linienbezogen</v>
      </c>
      <c r="G1221" s="75" t="str">
        <f>IF(ISBLANK(V1221),VLOOKUP(Abfalldokumentation!$P1221,'Liste Gründe'!A:D,3,FALSE),V1221)</f>
        <v>Maschinenabfall</v>
      </c>
      <c r="H1221" s="76" t="str">
        <f>IF(ISBLANK(Abfalldokumentation!$W1221),"-",Abfalldokumentation!$W1221)</f>
        <v>-</v>
      </c>
      <c r="I1221" s="76">
        <f t="shared" si="134"/>
        <v>42</v>
      </c>
      <c r="J1221" s="76" t="str">
        <f t="shared" si="135"/>
        <v>Produkte</v>
      </c>
      <c r="K1221" s="76" t="str">
        <f t="shared" si="136"/>
        <v>BUs</v>
      </c>
      <c r="L1221" s="76" t="str">
        <f t="shared" si="137"/>
        <v>Symptome</v>
      </c>
      <c r="M1221" s="76" t="str">
        <f>IFERROR(VLOOKUP(Abfalldokumentation!$O1221,Kennzahlen!S:V,3,FALSE)*Abfalldokumentation!$B1221,"0")</f>
        <v>0</v>
      </c>
      <c r="N1221" s="76" t="str">
        <f>IF(ISBLANK(Q1221),VLOOKUP(Abfalldokumentation!$O1221,'Linien - BU'!R:S,2,FALSE),Q1221)</f>
        <v>BU2</v>
      </c>
      <c r="O1221" s="77" t="str">
        <f t="shared" si="138"/>
        <v>Maschinenabfall</v>
      </c>
      <c r="P1221" s="77">
        <f t="shared" si="139"/>
        <v>30</v>
      </c>
      <c r="Q1221" s="45" t="s">
        <v>7</v>
      </c>
      <c r="R1221" s="40" t="s">
        <v>55</v>
      </c>
      <c r="S1221" s="46">
        <v>117</v>
      </c>
      <c r="T1221" s="46">
        <v>30</v>
      </c>
      <c r="U1221" s="47">
        <v>44488</v>
      </c>
      <c r="V1221" s="48"/>
      <c r="W1221" s="46"/>
      <c r="X1221" s="50" t="str">
        <f>IFERROR(VLOOKUP(Abfalldokumentation!$R1221,Artikel!A:C,3,FALSE),Abfalldokumentation!$R1221)</f>
        <v>Maschinenabfall</v>
      </c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</row>
    <row r="1222" spans="1:40" ht="30" hidden="1" customHeight="1" x14ac:dyDescent="0.25">
      <c r="A1222" s="73" t="str">
        <f>VLOOKUP(N1222,'Linien - BU'!A:B,2,FALSE)</f>
        <v>BU1</v>
      </c>
      <c r="B1222" s="74">
        <f t="shared" si="133"/>
        <v>100</v>
      </c>
      <c r="C1222" s="75">
        <f>Abfalldokumentation!$U1222</f>
        <v>44488</v>
      </c>
      <c r="D1222" s="69" t="str">
        <f>IFERROR(IF(VLOOKUP(O1222,'[1]Rohware 230'!$B:$C,2,FALSE)=0,"Rohware"),
IFERROR(IF(VLOOKUP(O1222,[1]Sammelnr.!$B:$C,2,FALSE)=0,"Sammelnr. ungeschält ABS"),
IFERROR(IF(VLOOKUP(O1222,[1]Sammelnr.!$E:$F,2,FALSE)=0,"Sammelnr. ungeschält VS"),
IFERROR(IF(VLOOKUP(O1222,[1]Sammelnr.!$H:$I,2,FALSE)=0,"Sammelnr. geschält"),
IFERROR(IF(VLOOKUP(O1222,[1]Offen!$B:$C,2,FALSE)=0,"Offen ungeschält ABS"),
IFERROR(IF(VLOOKUP(O1222,[1]Offen!$E:$F,2,FALSE)=0,"Offen ungeschält VOS"),
IFERROR(IF(VLOOKUP(O1222,[1]Offen!$H:$I,2,FALSE)=0,"Offen geschält RW"),
IFERROR(IF(VLOOKUP(O1222,[1]Offen!$K:$L,2,FALSE)=0,"Offen vegan"),
IFERROR(IF(VLOOKUP(O1222,[1]Offen!$N:$O,2,FALSE)=0,"Offen Zipfel"),
IFERROR(IF(VLOOKUP(O1222,[1]Offen!$Q:$R,2,FALSE)=0,"Offen Endstücke"),
IFERROR(IF(VLOOKUP(O1222,[1]Vakuumiert!$B:$C,2,FALSE)=0,"Vakuumierter VOS ungeschält"),
IFERROR(IF(VLOOKUP(O1222,[1]Vakuumiert!$E:$F,2,FALSE)=0,"Vakuumierter ABS ungeschält"),
IFERROR(IF(VLOOKUP(O1222,[1]Vakuumiert!$H:$I,2,FALSE)=0,"Vakuumierter VOS geschält"),
IFERROR(IF(VLOOKUP(O1222,[1]Vakuumiert!$K:$L,2,FALSE)=0,"Vakuumierter VOS vegan"),
IFERROR(IF(VLOOKUP(O1222,[1]Vakuumiert!$N:$O,2,FALSE)=0,"Vakuumierter VOS Zipfel"),
IFERROR(IF(VLOOKUP(O1222,[1]Vakuumiert!$Q:$R,2,FALSE)=0,"Vakuumiert geschält"),
IFERROR(IF(VLOOKUP(O1222,'[1]vakuumierte Fertigprodukte'!$B:$C,2,FALSE)=0,"Fertigprodukte"),
IFERROR(IF(VLOOKUP(O1222,'[1]vakuumierte Fertigprodukte'!$E:$FI,2,FALSE)=0,"Vakuumierte Zipfel"),
IFERROR(IF(VLOOKUP(O1222,[1]Wurste!$B:$C,2,FALSE)=0,"Räucherwürste"),
IFERROR(IF(VLOOKUP(O1222,[1]Wurste!$E:$F,2,FALSE)=0,"URW/URGW Wurst"),
IFERROR(IF(VLOOKUP(O1222,[1]Wurste!$H:$I,2,FALSE)=0,"HF-Wurst Vegan"),
IFERROR(IF(VLOOKUP(O1222,[1]Wurste!$K:$L,2,FALSE)=0,"320er ohne Würste"),
IFERROR(IF(AND(OR(Abfalldokumentation!$A1222="BU3",Abfalldokumentation!$A1222="Verkauf"),Abfalldokumentation!$F1222="Schimmel",Abfalldokumentation!$G1222="keinen Abnehmer/kein Schälpersonal"),"Div. Zipfel, ES ohne Verwendung",VLOOKUP(Abfalldokumentation!$E1222,Produktgruppen!A:B,2,FALSE)),"-")))))))))))))))))))))))</f>
        <v>Rest</v>
      </c>
      <c r="E1222" s="76" t="str">
        <f>IFERROR(VLOOKUP(Abfalldokumentation!$O1222,Artikel!A:C,3,FALSE),Abfalldokumentation!$O1222)</f>
        <v>-</v>
      </c>
      <c r="F1222" s="76" t="str">
        <f>VLOOKUP(T1222,'Liste Gründe'!A:D,2,FALSE)</f>
        <v>Linienbezogen</v>
      </c>
      <c r="G1222" s="75" t="str">
        <f>IF(ISBLANK(V1222),VLOOKUP(Abfalldokumentation!$P1222,'Liste Gründe'!A:D,3,FALSE),V1222)</f>
        <v>Reinigung</v>
      </c>
      <c r="H1222" s="76" t="str">
        <f>IF(ISBLANK(Abfalldokumentation!$W1222),"-",Abfalldokumentation!$W1222)</f>
        <v>-</v>
      </c>
      <c r="I1222" s="76">
        <f t="shared" si="134"/>
        <v>42</v>
      </c>
      <c r="J1222" s="76" t="str">
        <f t="shared" si="135"/>
        <v>Produkte</v>
      </c>
      <c r="K1222" s="76" t="str">
        <f t="shared" si="136"/>
        <v>BUs</v>
      </c>
      <c r="L1222" s="76" t="str">
        <f t="shared" si="137"/>
        <v>Symptome</v>
      </c>
      <c r="M1222" s="76" t="str">
        <f>IFERROR(VLOOKUP(Abfalldokumentation!$O1222,Kennzahlen!S:V,3,FALSE)*Abfalldokumentation!$B1222,"0")</f>
        <v>0</v>
      </c>
      <c r="N1222" s="76" t="str">
        <f>IF(ISBLANK(Q1222),VLOOKUP(Abfalldokumentation!$O1222,'Linien - BU'!R:S,2,FALSE),Q1222)</f>
        <v>Abfüllung</v>
      </c>
      <c r="O1222" s="77" t="str">
        <f t="shared" si="138"/>
        <v>-</v>
      </c>
      <c r="P1222" s="77">
        <f t="shared" si="139"/>
        <v>10</v>
      </c>
      <c r="Q1222" s="45" t="s">
        <v>180</v>
      </c>
      <c r="R1222" s="46" t="s">
        <v>54</v>
      </c>
      <c r="S1222" s="46">
        <v>100</v>
      </c>
      <c r="T1222" s="46">
        <v>10</v>
      </c>
      <c r="U1222" s="47">
        <v>44488</v>
      </c>
      <c r="V1222" s="48"/>
      <c r="W1222" s="46"/>
      <c r="X1222" s="50" t="str">
        <f>IFERROR(VLOOKUP(Abfalldokumentation!$R1222,Artikel!A:C,3,FALSE),Abfalldokumentation!$R1222)</f>
        <v>-</v>
      </c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</row>
    <row r="1223" spans="1:40" ht="30" hidden="1" customHeight="1" x14ac:dyDescent="0.25">
      <c r="A1223" s="73" t="str">
        <f>VLOOKUP(N1223,'Linien - BU'!A:B,2,FALSE)</f>
        <v>Rest</v>
      </c>
      <c r="B1223" s="74">
        <f t="shared" si="133"/>
        <v>21</v>
      </c>
      <c r="C1223" s="75">
        <f>Abfalldokumentation!$U1223</f>
        <v>44488</v>
      </c>
      <c r="D1223" s="69" t="str">
        <f>IFERROR(IF(VLOOKUP(O1223,'[1]Rohware 230'!$B:$C,2,FALSE)=0,"Rohware"),
IFERROR(IF(VLOOKUP(O1223,[1]Sammelnr.!$B:$C,2,FALSE)=0,"Sammelnr. ungeschält ABS"),
IFERROR(IF(VLOOKUP(O1223,[1]Sammelnr.!$E:$F,2,FALSE)=0,"Sammelnr. ungeschält VS"),
IFERROR(IF(VLOOKUP(O1223,[1]Sammelnr.!$H:$I,2,FALSE)=0,"Sammelnr. geschält"),
IFERROR(IF(VLOOKUP(O1223,[1]Offen!$B:$C,2,FALSE)=0,"Offen ungeschält ABS"),
IFERROR(IF(VLOOKUP(O1223,[1]Offen!$E:$F,2,FALSE)=0,"Offen ungeschält VOS"),
IFERROR(IF(VLOOKUP(O1223,[1]Offen!$H:$I,2,FALSE)=0,"Offen geschält RW"),
IFERROR(IF(VLOOKUP(O1223,[1]Offen!$K:$L,2,FALSE)=0,"Offen vegan"),
IFERROR(IF(VLOOKUP(O1223,[1]Offen!$N:$O,2,FALSE)=0,"Offen Zipfel"),
IFERROR(IF(VLOOKUP(O1223,[1]Offen!$Q:$R,2,FALSE)=0,"Offen Endstücke"),
IFERROR(IF(VLOOKUP(O1223,[1]Vakuumiert!$B:$C,2,FALSE)=0,"Vakuumierter VOS ungeschält"),
IFERROR(IF(VLOOKUP(O1223,[1]Vakuumiert!$E:$F,2,FALSE)=0,"Vakuumierter ABS ungeschält"),
IFERROR(IF(VLOOKUP(O1223,[1]Vakuumiert!$H:$I,2,FALSE)=0,"Vakuumierter VOS geschält"),
IFERROR(IF(VLOOKUP(O1223,[1]Vakuumiert!$K:$L,2,FALSE)=0,"Vakuumierter VOS vegan"),
IFERROR(IF(VLOOKUP(O1223,[1]Vakuumiert!$N:$O,2,FALSE)=0,"Vakuumierter VOS Zipfel"),
IFERROR(IF(VLOOKUP(O1223,[1]Vakuumiert!$Q:$R,2,FALSE)=0,"Vakuumiert geschält"),
IFERROR(IF(VLOOKUP(O1223,'[1]vakuumierte Fertigprodukte'!$B:$C,2,FALSE)=0,"Fertigprodukte"),
IFERROR(IF(VLOOKUP(O1223,'[1]vakuumierte Fertigprodukte'!$E:$FI,2,FALSE)=0,"Vakuumierte Zipfel"),
IFERROR(IF(VLOOKUP(O1223,[1]Wurste!$B:$C,2,FALSE)=0,"Räucherwürste"),
IFERROR(IF(VLOOKUP(O1223,[1]Wurste!$E:$F,2,FALSE)=0,"URW/URGW Wurst"),
IFERROR(IF(VLOOKUP(O1223,[1]Wurste!$H:$I,2,FALSE)=0,"HF-Wurst Vegan"),
IFERROR(IF(VLOOKUP(O1223,[1]Wurste!$K:$L,2,FALSE)=0,"320er ohne Würste"),
IFERROR(IF(AND(OR(Abfalldokumentation!$A1223="BU3",Abfalldokumentation!$A1223="Verkauf"),Abfalldokumentation!$F1223="Schimmel",Abfalldokumentation!$G1223="keinen Abnehmer/kein Schälpersonal"),"Div. Zipfel, ES ohne Verwendung",VLOOKUP(Abfalldokumentation!$E1223,Produktgruppen!A:B,2,FALSE)),"-")))))))))))))))))))))))</f>
        <v>RW</v>
      </c>
      <c r="E1223" s="76" t="str">
        <f>IFERROR(VLOOKUP(Abfalldokumentation!$O1223,Artikel!A:C,3,FALSE),Abfalldokumentation!$O1223)</f>
        <v>Räucher Retoure</v>
      </c>
      <c r="F1223" s="76" t="str">
        <f>VLOOKUP(T1223,'Liste Gründe'!A:D,2,FALSE)</f>
        <v>Rest</v>
      </c>
      <c r="G1223" s="75" t="str">
        <f>IF(ISBLANK(V1223),VLOOKUP(Abfalldokumentation!$P1223,'Liste Gründe'!A:D,3,FALSE),V1223)</f>
        <v>Retoure</v>
      </c>
      <c r="H1223" s="76" t="str">
        <f>IF(ISBLANK(Abfalldokumentation!$W1223),"-",Abfalldokumentation!$W1223)</f>
        <v>-</v>
      </c>
      <c r="I1223" s="76">
        <f t="shared" si="134"/>
        <v>42</v>
      </c>
      <c r="J1223" s="76" t="str">
        <f t="shared" si="135"/>
        <v>Produkte</v>
      </c>
      <c r="K1223" s="76" t="str">
        <f t="shared" si="136"/>
        <v>BUs</v>
      </c>
      <c r="L1223" s="76" t="str">
        <f t="shared" si="137"/>
        <v>Symptome</v>
      </c>
      <c r="M1223" s="76" t="str">
        <f>IFERROR(VLOOKUP(Abfalldokumentation!$O1223,Kennzahlen!S:V,3,FALSE)*Abfalldokumentation!$B1223,"0")</f>
        <v>0</v>
      </c>
      <c r="N1223" s="76" t="str">
        <f>IF(ISBLANK(Q1223),VLOOKUP(Abfalldokumentation!$O1223,'Linien - BU'!R:S,2,FALSE),Q1223)</f>
        <v>Externe</v>
      </c>
      <c r="O1223" s="77" t="str">
        <f t="shared" si="138"/>
        <v>Räucher Retoure</v>
      </c>
      <c r="P1223" s="77">
        <f t="shared" si="139"/>
        <v>22</v>
      </c>
      <c r="Q1223" s="45" t="s">
        <v>277</v>
      </c>
      <c r="R1223" s="46" t="s">
        <v>334</v>
      </c>
      <c r="S1223" s="46">
        <v>21</v>
      </c>
      <c r="T1223" s="46">
        <v>22</v>
      </c>
      <c r="U1223" s="47">
        <v>44488</v>
      </c>
      <c r="V1223" s="48" t="s">
        <v>263</v>
      </c>
      <c r="W1223" s="46"/>
      <c r="X1223" s="50" t="str">
        <f>IFERROR(VLOOKUP(Abfalldokumentation!$R1223,Artikel!A:C,3,FALSE),Abfalldokumentation!$R1223)</f>
        <v>Räucher Retoure</v>
      </c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</row>
    <row r="1224" spans="1:40" ht="30" hidden="1" customHeight="1" x14ac:dyDescent="0.25">
      <c r="A1224" s="78" t="str">
        <f>VLOOKUP(N1224,'Linien - BU'!A:B,2,FALSE)</f>
        <v>BU1</v>
      </c>
      <c r="B1224" s="79">
        <f t="shared" si="133"/>
        <v>29</v>
      </c>
      <c r="C1224" s="80">
        <f>Abfalldokumentation!$U1224</f>
        <v>44488</v>
      </c>
      <c r="D1224" s="69" t="str">
        <f>IFERROR(IF(VLOOKUP(O1224,'[1]Rohware 230'!$B:$C,2,FALSE)=0,"Rohware"),
IFERROR(IF(VLOOKUP(O1224,[1]Sammelnr.!$B:$C,2,FALSE)=0,"Sammelnr. ungeschält ABS"),
IFERROR(IF(VLOOKUP(O1224,[1]Sammelnr.!$E:$F,2,FALSE)=0,"Sammelnr. ungeschält VS"),
IFERROR(IF(VLOOKUP(O1224,[1]Sammelnr.!$H:$I,2,FALSE)=0,"Sammelnr. geschält"),
IFERROR(IF(VLOOKUP(O1224,[1]Offen!$B:$C,2,FALSE)=0,"Offen ungeschält ABS"),
IFERROR(IF(VLOOKUP(O1224,[1]Offen!$E:$F,2,FALSE)=0,"Offen ungeschält VOS"),
IFERROR(IF(VLOOKUP(O1224,[1]Offen!$H:$I,2,FALSE)=0,"Offen geschält RW"),
IFERROR(IF(VLOOKUP(O1224,[1]Offen!$K:$L,2,FALSE)=0,"Offen vegan"),
IFERROR(IF(VLOOKUP(O1224,[1]Offen!$N:$O,2,FALSE)=0,"Offen Zipfel"),
IFERROR(IF(VLOOKUP(O1224,[1]Offen!$Q:$R,2,FALSE)=0,"Offen Endstücke"),
IFERROR(IF(VLOOKUP(O1224,[1]Vakuumiert!$B:$C,2,FALSE)=0,"Vakuumierter VOS ungeschält"),
IFERROR(IF(VLOOKUP(O1224,[1]Vakuumiert!$E:$F,2,FALSE)=0,"Vakuumierter ABS ungeschält"),
IFERROR(IF(VLOOKUP(O1224,[1]Vakuumiert!$H:$I,2,FALSE)=0,"Vakuumierter VOS geschält"),
IFERROR(IF(VLOOKUP(O1224,[1]Vakuumiert!$K:$L,2,FALSE)=0,"Vakuumierter VOS vegan"),
IFERROR(IF(VLOOKUP(O1224,[1]Vakuumiert!$N:$O,2,FALSE)=0,"Vakuumierter VOS Zipfel"),
IFERROR(IF(VLOOKUP(O1224,[1]Vakuumiert!$Q:$R,2,FALSE)=0,"Vakuumiert geschält"),
IFERROR(IF(VLOOKUP(O1224,'[1]vakuumierte Fertigprodukte'!$B:$C,2,FALSE)=0,"Fertigprodukte"),
IFERROR(IF(VLOOKUP(O1224,'[1]vakuumierte Fertigprodukte'!$E:$FI,2,FALSE)=0,"Vakuumierte Zipfel"),
IFERROR(IF(VLOOKUP(O1224,[1]Wurste!$B:$C,2,FALSE)=0,"Räucherwürste"),
IFERROR(IF(VLOOKUP(O1224,[1]Wurste!$E:$F,2,FALSE)=0,"URW/URGW Wurst"),
IFERROR(IF(VLOOKUP(O1224,[1]Wurste!$H:$I,2,FALSE)=0,"HF-Wurst Vegan"),
IFERROR(IF(VLOOKUP(O1224,[1]Wurste!$K:$L,2,FALSE)=0,"320er ohne Würste"),
IFERROR(IF(AND(OR(Abfalldokumentation!$A1224="BU3",Abfalldokumentation!$A1224="Verkauf"),Abfalldokumentation!$F1224="Schimmel",Abfalldokumentation!$G1224="keinen Abnehmer/kein Schälpersonal"),"Div. Zipfel, ES ohne Verwendung",VLOOKUP(Abfalldokumentation!$E1224,Produktgruppen!A:B,2,FALSE)),"-")))))))))))))))))))))))</f>
        <v>Rest</v>
      </c>
      <c r="E1224" s="81" t="str">
        <f>IFERROR(VLOOKUP(Abfalldokumentation!$O1224,Artikel!A:C,3,FALSE),Abfalldokumentation!$O1224)</f>
        <v>Rinde</v>
      </c>
      <c r="F1224" s="81" t="str">
        <f>VLOOKUP(T1224,'Liste Gründe'!A:D,2,FALSE)</f>
        <v>Linienbezogen</v>
      </c>
      <c r="G1224" s="80" t="str">
        <f>IF(ISBLANK(V1224),VLOOKUP(Abfalldokumentation!$P1224,'Liste Gründe'!A:D,3,FALSE),V1224)</f>
        <v>Maschinenabfall</v>
      </c>
      <c r="H1224" s="81" t="str">
        <f>IF(ISBLANK(Abfalldokumentation!$W1224),"-",Abfalldokumentation!$W1224)</f>
        <v>-</v>
      </c>
      <c r="I1224" s="81">
        <f t="shared" si="134"/>
        <v>42</v>
      </c>
      <c r="J1224" s="81" t="str">
        <f t="shared" si="135"/>
        <v>Produkte</v>
      </c>
      <c r="K1224" s="81" t="str">
        <f t="shared" si="136"/>
        <v>BUs</v>
      </c>
      <c r="L1224" s="81" t="str">
        <f t="shared" si="137"/>
        <v>Symptome</v>
      </c>
      <c r="M1224" s="81" t="str">
        <f>IFERROR(VLOOKUP(Abfalldokumentation!$O1224,Kennzahlen!S:V,3,FALSE)*Abfalldokumentation!$B1224,"0")</f>
        <v>0</v>
      </c>
      <c r="N1224" s="81" t="str">
        <f>IF(ISBLANK(Q1224),VLOOKUP(Abfalldokumentation!$O1224,'Linien - BU'!R:S,2,FALSE),Q1224)</f>
        <v>Strudelline</v>
      </c>
      <c r="O1224" s="77" t="str">
        <f t="shared" si="138"/>
        <v>Rinde</v>
      </c>
      <c r="P1224" s="77">
        <f t="shared" si="139"/>
        <v>30</v>
      </c>
      <c r="Q1224" s="39" t="s">
        <v>222</v>
      </c>
      <c r="R1224" s="40" t="s">
        <v>214</v>
      </c>
      <c r="S1224" s="40">
        <v>29</v>
      </c>
      <c r="T1224" s="40">
        <v>30</v>
      </c>
      <c r="U1224" s="41">
        <v>44488</v>
      </c>
      <c r="V1224" s="42"/>
      <c r="W1224" s="40"/>
      <c r="X1224" s="44" t="str">
        <f>IFERROR(VLOOKUP(Abfalldokumentation!$R1224,Artikel!A:C,3,FALSE),Abfalldokumentation!$R1224)</f>
        <v>Rinde</v>
      </c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</row>
    <row r="1225" spans="1:40" ht="30" hidden="1" customHeight="1" x14ac:dyDescent="0.25">
      <c r="A1225" s="73" t="str">
        <f>VLOOKUP(N1225,'Linien - BU'!A:B,2,FALSE)</f>
        <v>Rest</v>
      </c>
      <c r="B1225" s="74">
        <f t="shared" si="133"/>
        <v>10</v>
      </c>
      <c r="C1225" s="75">
        <f>Abfalldokumentation!$U1225</f>
        <v>44488</v>
      </c>
      <c r="D1225" s="69" t="str">
        <f>IFERROR(IF(VLOOKUP(O1225,'[1]Rohware 230'!$B:$C,2,FALSE)=0,"Rohware"),
IFERROR(IF(VLOOKUP(O1225,[1]Sammelnr.!$B:$C,2,FALSE)=0,"Sammelnr. ungeschält ABS"),
IFERROR(IF(VLOOKUP(O1225,[1]Sammelnr.!$E:$F,2,FALSE)=0,"Sammelnr. ungeschält VS"),
IFERROR(IF(VLOOKUP(O1225,[1]Sammelnr.!$H:$I,2,FALSE)=0,"Sammelnr. geschält"),
IFERROR(IF(VLOOKUP(O1225,[1]Offen!$B:$C,2,FALSE)=0,"Offen ungeschält ABS"),
IFERROR(IF(VLOOKUP(O1225,[1]Offen!$E:$F,2,FALSE)=0,"Offen ungeschält VOS"),
IFERROR(IF(VLOOKUP(O1225,[1]Offen!$H:$I,2,FALSE)=0,"Offen geschält RW"),
IFERROR(IF(VLOOKUP(O1225,[1]Offen!$K:$L,2,FALSE)=0,"Offen vegan"),
IFERROR(IF(VLOOKUP(O1225,[1]Offen!$N:$O,2,FALSE)=0,"Offen Zipfel"),
IFERROR(IF(VLOOKUP(O1225,[1]Offen!$Q:$R,2,FALSE)=0,"Offen Endstücke"),
IFERROR(IF(VLOOKUP(O1225,[1]Vakuumiert!$B:$C,2,FALSE)=0,"Vakuumierter VOS ungeschält"),
IFERROR(IF(VLOOKUP(O1225,[1]Vakuumiert!$E:$F,2,FALSE)=0,"Vakuumierter ABS ungeschält"),
IFERROR(IF(VLOOKUP(O1225,[1]Vakuumiert!$H:$I,2,FALSE)=0,"Vakuumierter VOS geschält"),
IFERROR(IF(VLOOKUP(O1225,[1]Vakuumiert!$K:$L,2,FALSE)=0,"Vakuumierter VOS vegan"),
IFERROR(IF(VLOOKUP(O1225,[1]Vakuumiert!$N:$O,2,FALSE)=0,"Vakuumierter VOS Zipfel"),
IFERROR(IF(VLOOKUP(O1225,[1]Vakuumiert!$Q:$R,2,FALSE)=0,"Vakuumiert geschält"),
IFERROR(IF(VLOOKUP(O1225,'[1]vakuumierte Fertigprodukte'!$B:$C,2,FALSE)=0,"Fertigprodukte"),
IFERROR(IF(VLOOKUP(O1225,'[1]vakuumierte Fertigprodukte'!$E:$FI,2,FALSE)=0,"Vakuumierte Zipfel"),
IFERROR(IF(VLOOKUP(O1225,[1]Wurste!$B:$C,2,FALSE)=0,"Räucherwürste"),
IFERROR(IF(VLOOKUP(O1225,[1]Wurste!$E:$F,2,FALSE)=0,"URW/URGW Wurst"),
IFERROR(IF(VLOOKUP(O1225,[1]Wurste!$H:$I,2,FALSE)=0,"HF-Wurst Vegan"),
IFERROR(IF(VLOOKUP(O1225,[1]Wurste!$K:$L,2,FALSE)=0,"320er ohne Würste"),
IFERROR(IF(AND(OR(Abfalldokumentation!$A1225="BU3",Abfalldokumentation!$A1225="Verkauf"),Abfalldokumentation!$F1225="Schimmel",Abfalldokumentation!$G1225="keinen Abnehmer/kein Schälpersonal"),"Div. Zipfel, ES ohne Verwendung",VLOOKUP(Abfalldokumentation!$E1225,Produktgruppen!A:B,2,FALSE)),"-")))))))))))))))))))))))</f>
        <v>Qualitätssicherung</v>
      </c>
      <c r="E1225" s="76" t="str">
        <f>IFERROR(VLOOKUP(Abfalldokumentation!$O1225,Artikel!A:C,3,FALSE),Abfalldokumentation!$O1225)</f>
        <v>Rückstellproben</v>
      </c>
      <c r="F1225" s="76" t="str">
        <f>VLOOKUP(T1225,'Liste Gründe'!A:D,2,FALSE)</f>
        <v>Qualitätssicherung</v>
      </c>
      <c r="G1225" s="75" t="str">
        <f>IF(ISBLANK(V1225),VLOOKUP(Abfalldokumentation!$P1225,'Liste Gründe'!A:D,3,FALSE),V1225)</f>
        <v>Rückstellproben</v>
      </c>
      <c r="H1225" s="76" t="str">
        <f>IF(ISBLANK(Abfalldokumentation!$W1225),"-",Abfalldokumentation!$W1225)</f>
        <v>-</v>
      </c>
      <c r="I1225" s="76">
        <f t="shared" si="134"/>
        <v>42</v>
      </c>
      <c r="J1225" s="76" t="str">
        <f t="shared" si="135"/>
        <v>Produkte</v>
      </c>
      <c r="K1225" s="76" t="str">
        <f t="shared" si="136"/>
        <v>BUs</v>
      </c>
      <c r="L1225" s="76" t="str">
        <f t="shared" si="137"/>
        <v>Symptome</v>
      </c>
      <c r="M1225" s="76" t="str">
        <f>IFERROR(VLOOKUP(Abfalldokumentation!$O1225,Kennzahlen!S:V,3,FALSE)*Abfalldokumentation!$B1225,"0")</f>
        <v>0</v>
      </c>
      <c r="N1225" s="76" t="str">
        <f>IF(ISBLANK(Q1225),VLOOKUP(Abfalldokumentation!$O1225,'Linien - BU'!R:S,2,FALSE),Q1225)</f>
        <v>Labor</v>
      </c>
      <c r="O1225" s="77" t="str">
        <f t="shared" si="138"/>
        <v>Rückstellproben</v>
      </c>
      <c r="P1225" s="77">
        <f t="shared" si="139"/>
        <v>70</v>
      </c>
      <c r="Q1225" s="45" t="s">
        <v>199</v>
      </c>
      <c r="R1225" s="48" t="s">
        <v>212</v>
      </c>
      <c r="S1225" s="46">
        <v>10</v>
      </c>
      <c r="T1225" s="46">
        <v>70</v>
      </c>
      <c r="U1225" s="47">
        <v>44488</v>
      </c>
      <c r="V1225" s="48"/>
      <c r="W1225" s="46"/>
      <c r="X1225" s="50" t="str">
        <f>IFERROR(VLOOKUP(Abfalldokumentation!$R1225,Artikel!A:C,3,FALSE),Abfalldokumentation!$R1225)</f>
        <v>Rückstellproben</v>
      </c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</row>
    <row r="1226" spans="1:40" ht="30" hidden="1" customHeight="1" x14ac:dyDescent="0.25">
      <c r="A1226" s="78" t="str">
        <f>VLOOKUP(N1226,'Linien - BU'!A:B,2,FALSE)</f>
        <v>Rest</v>
      </c>
      <c r="B1226" s="79">
        <f t="shared" si="133"/>
        <v>24</v>
      </c>
      <c r="C1226" s="80">
        <f>Abfalldokumentation!$U1226</f>
        <v>44488</v>
      </c>
      <c r="D1226" s="69" t="str">
        <f>IFERROR(IF(VLOOKUP(O1226,'[1]Rohware 230'!$B:$C,2,FALSE)=0,"Rohware"),
IFERROR(IF(VLOOKUP(O1226,[1]Sammelnr.!$B:$C,2,FALSE)=0,"Sammelnr. ungeschält ABS"),
IFERROR(IF(VLOOKUP(O1226,[1]Sammelnr.!$E:$F,2,FALSE)=0,"Sammelnr. ungeschält VS"),
IFERROR(IF(VLOOKUP(O1226,[1]Sammelnr.!$H:$I,2,FALSE)=0,"Sammelnr. geschält"),
IFERROR(IF(VLOOKUP(O1226,[1]Offen!$B:$C,2,FALSE)=0,"Offen ungeschält ABS"),
IFERROR(IF(VLOOKUP(O1226,[1]Offen!$E:$F,2,FALSE)=0,"Offen ungeschält VOS"),
IFERROR(IF(VLOOKUP(O1226,[1]Offen!$H:$I,2,FALSE)=0,"Offen geschält RW"),
IFERROR(IF(VLOOKUP(O1226,[1]Offen!$K:$L,2,FALSE)=0,"Offen vegan"),
IFERROR(IF(VLOOKUP(O1226,[1]Offen!$N:$O,2,FALSE)=0,"Offen Zipfel"),
IFERROR(IF(VLOOKUP(O1226,[1]Offen!$Q:$R,2,FALSE)=0,"Offen Endstücke"),
IFERROR(IF(VLOOKUP(O1226,[1]Vakuumiert!$B:$C,2,FALSE)=0,"Vakuumierter VOS ungeschält"),
IFERROR(IF(VLOOKUP(O1226,[1]Vakuumiert!$E:$F,2,FALSE)=0,"Vakuumierter ABS ungeschält"),
IFERROR(IF(VLOOKUP(O1226,[1]Vakuumiert!$H:$I,2,FALSE)=0,"Vakuumierter VOS geschält"),
IFERROR(IF(VLOOKUP(O1226,[1]Vakuumiert!$K:$L,2,FALSE)=0,"Vakuumierter VOS vegan"),
IFERROR(IF(VLOOKUP(O1226,[1]Vakuumiert!$N:$O,2,FALSE)=0,"Vakuumierter VOS Zipfel"),
IFERROR(IF(VLOOKUP(O1226,[1]Vakuumiert!$Q:$R,2,FALSE)=0,"Vakuumiert geschält"),
IFERROR(IF(VLOOKUP(O1226,'[1]vakuumierte Fertigprodukte'!$B:$C,2,FALSE)=0,"Fertigprodukte"),
IFERROR(IF(VLOOKUP(O1226,'[1]vakuumierte Fertigprodukte'!$E:$FI,2,FALSE)=0,"Vakuumierte Zipfel"),
IFERROR(IF(VLOOKUP(O1226,[1]Wurste!$B:$C,2,FALSE)=0,"Räucherwürste"),
IFERROR(IF(VLOOKUP(O1226,[1]Wurste!$E:$F,2,FALSE)=0,"URW/URGW Wurst"),
IFERROR(IF(VLOOKUP(O1226,[1]Wurste!$H:$I,2,FALSE)=0,"HF-Wurst Vegan"),
IFERROR(IF(VLOOKUP(O1226,[1]Wurste!$K:$L,2,FALSE)=0,"320er ohne Würste"),
IFERROR(IF(AND(OR(Abfalldokumentation!$A1226="BU3",Abfalldokumentation!$A1226="Verkauf"),Abfalldokumentation!$F1226="Schimmel",Abfalldokumentation!$G1226="keinen Abnehmer/kein Schälpersonal"),"Div. Zipfel, ES ohne Verwendung",VLOOKUP(Abfalldokumentation!$E1226,Produktgruppen!A:B,2,FALSE)),"-")))))))))))))))))))))))</f>
        <v>Qualitätssicherung</v>
      </c>
      <c r="E1226" s="81" t="str">
        <f>IFERROR(VLOOKUP(Abfalldokumentation!$O1226,Artikel!A:C,3,FALSE),Abfalldokumentation!$O1226)</f>
        <v>Rückstellproben</v>
      </c>
      <c r="F1226" s="81" t="str">
        <f>VLOOKUP(T1226,'Liste Gründe'!A:D,2,FALSE)</f>
        <v>Qualitätssicherung</v>
      </c>
      <c r="G1226" s="80" t="str">
        <f>IF(ISBLANK(V1226),VLOOKUP(Abfalldokumentation!$P1226,'Liste Gründe'!A:D,3,FALSE),V1226)</f>
        <v>Rückstellproben</v>
      </c>
      <c r="H1226" s="81" t="str">
        <f>IF(ISBLANK(Abfalldokumentation!$W1226),"-",Abfalldokumentation!$W1226)</f>
        <v>-</v>
      </c>
      <c r="I1226" s="81">
        <f t="shared" si="134"/>
        <v>42</v>
      </c>
      <c r="J1226" s="81" t="str">
        <f t="shared" si="135"/>
        <v>Produkte</v>
      </c>
      <c r="K1226" s="81" t="str">
        <f t="shared" si="136"/>
        <v>BUs</v>
      </c>
      <c r="L1226" s="81" t="str">
        <f t="shared" si="137"/>
        <v>Symptome</v>
      </c>
      <c r="M1226" s="81" t="str">
        <f>IFERROR(VLOOKUP(Abfalldokumentation!$O1226,Kennzahlen!S:V,3,FALSE)*Abfalldokumentation!$B1226,"0")</f>
        <v>0</v>
      </c>
      <c r="N1226" s="81" t="str">
        <f>IF(ISBLANK(Q1226),VLOOKUP(Abfalldokumentation!$O1226,'Linien - BU'!R:S,2,FALSE),Q1226)</f>
        <v>Labor</v>
      </c>
      <c r="O1226" s="77" t="str">
        <f t="shared" si="138"/>
        <v>Rückstellproben</v>
      </c>
      <c r="P1226" s="77">
        <f t="shared" si="139"/>
        <v>70</v>
      </c>
      <c r="Q1226" s="39" t="s">
        <v>199</v>
      </c>
      <c r="R1226" s="42" t="s">
        <v>212</v>
      </c>
      <c r="S1226" s="40">
        <v>24</v>
      </c>
      <c r="T1226" s="40">
        <v>70</v>
      </c>
      <c r="U1226" s="41">
        <v>44488</v>
      </c>
      <c r="V1226" s="42"/>
      <c r="W1226" s="40"/>
      <c r="X1226" s="44" t="str">
        <f>IFERROR(VLOOKUP(Abfalldokumentation!$R1226,Artikel!A:C,3,FALSE),Abfalldokumentation!$R1226)</f>
        <v>Rückstellproben</v>
      </c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</row>
    <row r="1227" spans="1:40" ht="30" hidden="1" customHeight="1" x14ac:dyDescent="0.25">
      <c r="A1227" s="73" t="str">
        <f>VLOOKUP(N1227,'Linien - BU'!A:B,2,FALSE)</f>
        <v>Rest</v>
      </c>
      <c r="B1227" s="74">
        <f t="shared" si="133"/>
        <v>230</v>
      </c>
      <c r="C1227" s="75">
        <f>Abfalldokumentation!$U1227</f>
        <v>44488</v>
      </c>
      <c r="D1227" s="69" t="str">
        <f>IFERROR(IF(VLOOKUP(O1227,'[1]Rohware 230'!$B:$C,2,FALSE)=0,"Rohware"),
IFERROR(IF(VLOOKUP(O1227,[1]Sammelnr.!$B:$C,2,FALSE)=0,"Sammelnr. ungeschält ABS"),
IFERROR(IF(VLOOKUP(O1227,[1]Sammelnr.!$E:$F,2,FALSE)=0,"Sammelnr. ungeschält VS"),
IFERROR(IF(VLOOKUP(O1227,[1]Sammelnr.!$H:$I,2,FALSE)=0,"Sammelnr. geschält"),
IFERROR(IF(VLOOKUP(O1227,[1]Offen!$B:$C,2,FALSE)=0,"Offen ungeschält ABS"),
IFERROR(IF(VLOOKUP(O1227,[1]Offen!$E:$F,2,FALSE)=0,"Offen ungeschält VOS"),
IFERROR(IF(VLOOKUP(O1227,[1]Offen!$H:$I,2,FALSE)=0,"Offen geschält RW"),
IFERROR(IF(VLOOKUP(O1227,[1]Offen!$K:$L,2,FALSE)=0,"Offen vegan"),
IFERROR(IF(VLOOKUP(O1227,[1]Offen!$N:$O,2,FALSE)=0,"Offen Zipfel"),
IFERROR(IF(VLOOKUP(O1227,[1]Offen!$Q:$R,2,FALSE)=0,"Offen Endstücke"),
IFERROR(IF(VLOOKUP(O1227,[1]Vakuumiert!$B:$C,2,FALSE)=0,"Vakuumierter VOS ungeschält"),
IFERROR(IF(VLOOKUP(O1227,[1]Vakuumiert!$E:$F,2,FALSE)=0,"Vakuumierter ABS ungeschält"),
IFERROR(IF(VLOOKUP(O1227,[1]Vakuumiert!$H:$I,2,FALSE)=0,"Vakuumierter VOS geschält"),
IFERROR(IF(VLOOKUP(O1227,[1]Vakuumiert!$K:$L,2,FALSE)=0,"Vakuumierter VOS vegan"),
IFERROR(IF(VLOOKUP(O1227,[1]Vakuumiert!$N:$O,2,FALSE)=0,"Vakuumierter VOS Zipfel"),
IFERROR(IF(VLOOKUP(O1227,[1]Vakuumiert!$Q:$R,2,FALSE)=0,"Vakuumiert geschält"),
IFERROR(IF(VLOOKUP(O1227,'[1]vakuumierte Fertigprodukte'!$B:$C,2,FALSE)=0,"Fertigprodukte"),
IFERROR(IF(VLOOKUP(O1227,'[1]vakuumierte Fertigprodukte'!$E:$FI,2,FALSE)=0,"Vakuumierte Zipfel"),
IFERROR(IF(VLOOKUP(O1227,[1]Wurste!$B:$C,2,FALSE)=0,"Räucherwürste"),
IFERROR(IF(VLOOKUP(O1227,[1]Wurste!$E:$F,2,FALSE)=0,"URW/URGW Wurst"),
IFERROR(IF(VLOOKUP(O1227,[1]Wurste!$H:$I,2,FALSE)=0,"HF-Wurst Vegan"),
IFERROR(IF(VLOOKUP(O1227,[1]Wurste!$K:$L,2,FALSE)=0,"320er ohne Würste"),
IFERROR(IF(AND(OR(Abfalldokumentation!$A1227="BU3",Abfalldokumentation!$A1227="Verkauf"),Abfalldokumentation!$F1227="Schimmel",Abfalldokumentation!$G1227="keinen Abnehmer/kein Schälpersonal"),"Div. Zipfel, ES ohne Verwendung",VLOOKUP(Abfalldokumentation!$E1227,Produktgruppen!A:B,2,FALSE)),"-")))))))))))))))))))))))</f>
        <v>Qualitätssicherung</v>
      </c>
      <c r="E1227" s="76" t="str">
        <f>IFERROR(VLOOKUP(Abfalldokumentation!$O1227,Artikel!A:C,3,FALSE),Abfalldokumentation!$O1227)</f>
        <v>Rückstellproben</v>
      </c>
      <c r="F1227" s="76" t="str">
        <f>VLOOKUP(T1227,'Liste Gründe'!A:D,2,FALSE)</f>
        <v>Qualitätssicherung</v>
      </c>
      <c r="G1227" s="75" t="str">
        <f>IF(ISBLANK(V1227),VLOOKUP(Abfalldokumentation!$P1227,'Liste Gründe'!A:D,3,FALSE),V1227)</f>
        <v>Rückstellproben</v>
      </c>
      <c r="H1227" s="76" t="str">
        <f>IF(ISBLANK(Abfalldokumentation!$W1227),"-",Abfalldokumentation!$W1227)</f>
        <v>-</v>
      </c>
      <c r="I1227" s="76">
        <f t="shared" si="134"/>
        <v>42</v>
      </c>
      <c r="J1227" s="76" t="str">
        <f t="shared" si="135"/>
        <v>Produkte</v>
      </c>
      <c r="K1227" s="76" t="str">
        <f t="shared" si="136"/>
        <v>BUs</v>
      </c>
      <c r="L1227" s="76" t="str">
        <f t="shared" si="137"/>
        <v>Symptome</v>
      </c>
      <c r="M1227" s="76" t="str">
        <f>IFERROR(VLOOKUP(Abfalldokumentation!$O1227,Kennzahlen!S:V,3,FALSE)*Abfalldokumentation!$B1227,"0")</f>
        <v>0</v>
      </c>
      <c r="N1227" s="76" t="str">
        <f>IF(ISBLANK(Q1227),VLOOKUP(Abfalldokumentation!$O1227,'Linien - BU'!R:S,2,FALSE),Q1227)</f>
        <v>Labor</v>
      </c>
      <c r="O1227" s="77" t="str">
        <f t="shared" si="138"/>
        <v>Rückstellproben</v>
      </c>
      <c r="P1227" s="77">
        <f t="shared" si="139"/>
        <v>70</v>
      </c>
      <c r="Q1227" s="45" t="s">
        <v>199</v>
      </c>
      <c r="R1227" s="48" t="s">
        <v>212</v>
      </c>
      <c r="S1227" s="46">
        <v>230</v>
      </c>
      <c r="T1227" s="46">
        <v>70</v>
      </c>
      <c r="U1227" s="47">
        <v>44488</v>
      </c>
      <c r="V1227" s="48"/>
      <c r="W1227" s="46"/>
      <c r="X1227" s="50" t="str">
        <f>IFERROR(VLOOKUP(Abfalldokumentation!$R1227,Artikel!A:C,3,FALSE),Abfalldokumentation!$R1227)</f>
        <v>Rückstellproben</v>
      </c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</row>
    <row r="1228" spans="1:40" ht="30" hidden="1" customHeight="1" x14ac:dyDescent="0.25">
      <c r="A1228" s="78" t="str">
        <f>VLOOKUP(N1228,'Linien - BU'!A:B,2,FALSE)</f>
        <v>BU2</v>
      </c>
      <c r="B1228" s="79">
        <f t="shared" si="133"/>
        <v>10</v>
      </c>
      <c r="C1228" s="80">
        <f>Abfalldokumentation!$U1228</f>
        <v>44489</v>
      </c>
      <c r="D1228" s="69" t="str">
        <f>IFERROR(IF(VLOOKUP(O1228,'[1]Rohware 230'!$B:$C,2,FALSE)=0,"Rohware"),
IFERROR(IF(VLOOKUP(O1228,[1]Sammelnr.!$B:$C,2,FALSE)=0,"Sammelnr. ungeschält ABS"),
IFERROR(IF(VLOOKUP(O1228,[1]Sammelnr.!$E:$F,2,FALSE)=0,"Sammelnr. ungeschält VS"),
IFERROR(IF(VLOOKUP(O1228,[1]Sammelnr.!$H:$I,2,FALSE)=0,"Sammelnr. geschält"),
IFERROR(IF(VLOOKUP(O1228,[1]Offen!$B:$C,2,FALSE)=0,"Offen ungeschält ABS"),
IFERROR(IF(VLOOKUP(O1228,[1]Offen!$E:$F,2,FALSE)=0,"Offen ungeschält VOS"),
IFERROR(IF(VLOOKUP(O1228,[1]Offen!$H:$I,2,FALSE)=0,"Offen geschält RW"),
IFERROR(IF(VLOOKUP(O1228,[1]Offen!$K:$L,2,FALSE)=0,"Offen vegan"),
IFERROR(IF(VLOOKUP(O1228,[1]Offen!$N:$O,2,FALSE)=0,"Offen Zipfel"),
IFERROR(IF(VLOOKUP(O1228,[1]Offen!$Q:$R,2,FALSE)=0,"Offen Endstücke"),
IFERROR(IF(VLOOKUP(O1228,[1]Vakuumiert!$B:$C,2,FALSE)=0,"Vakuumierter VOS ungeschält"),
IFERROR(IF(VLOOKUP(O1228,[1]Vakuumiert!$E:$F,2,FALSE)=0,"Vakuumierter ABS ungeschält"),
IFERROR(IF(VLOOKUP(O1228,[1]Vakuumiert!$H:$I,2,FALSE)=0,"Vakuumierter VOS geschält"),
IFERROR(IF(VLOOKUP(O1228,[1]Vakuumiert!$K:$L,2,FALSE)=0,"Vakuumierter VOS vegan"),
IFERROR(IF(VLOOKUP(O1228,[1]Vakuumiert!$N:$O,2,FALSE)=0,"Vakuumierter VOS Zipfel"),
IFERROR(IF(VLOOKUP(O1228,[1]Vakuumiert!$Q:$R,2,FALSE)=0,"Vakuumiert geschält"),
IFERROR(IF(VLOOKUP(O1228,'[1]vakuumierte Fertigprodukte'!$B:$C,2,FALSE)=0,"Fertigprodukte"),
IFERROR(IF(VLOOKUP(O1228,'[1]vakuumierte Fertigprodukte'!$E:$FI,2,FALSE)=0,"Vakuumierte Zipfel"),
IFERROR(IF(VLOOKUP(O1228,[1]Wurste!$B:$C,2,FALSE)=0,"Räucherwürste"),
IFERROR(IF(VLOOKUP(O1228,[1]Wurste!$E:$F,2,FALSE)=0,"URW/URGW Wurst"),
IFERROR(IF(VLOOKUP(O1228,[1]Wurste!$H:$I,2,FALSE)=0,"HF-Wurst Vegan"),
IFERROR(IF(VLOOKUP(O1228,[1]Wurste!$K:$L,2,FALSE)=0,"320er ohne Würste"),
IFERROR(IF(AND(OR(Abfalldokumentation!$A1228="BU3",Abfalldokumentation!$A1228="Verkauf"),Abfalldokumentation!$F1228="Schimmel",Abfalldokumentation!$G1228="keinen Abnehmer/kein Schälpersonal"),"Div. Zipfel, ES ohne Verwendung",VLOOKUP(Abfalldokumentation!$E1228,Produktgruppen!A:B,2,FALSE)),"-")))))))))))))))))))))))</f>
        <v>Rohware</v>
      </c>
      <c r="E1228" s="81" t="str">
        <f>IFERROR(VLOOKUP(Abfalldokumentation!$O1228,Artikel!A:C,3,FALSE),Abfalldokumentation!$O1228)</f>
        <v>Butterkäse 45 % F.i.Tr.</v>
      </c>
      <c r="F1228" s="81" t="str">
        <f>VLOOKUP(T1228,'Liste Gründe'!A:D,2,FALSE)</f>
        <v>Linienbezogen</v>
      </c>
      <c r="G1228" s="80" t="str">
        <f>IF(ISBLANK(V1228),VLOOKUP(Abfalldokumentation!$P1228,'Liste Gründe'!A:D,3,FALSE),V1228)</f>
        <v>Maschinenabfall</v>
      </c>
      <c r="H1228" s="81" t="str">
        <f>IF(ISBLANK(Abfalldokumentation!$W1228),"-",Abfalldokumentation!$W1228)</f>
        <v>-</v>
      </c>
      <c r="I1228" s="81">
        <f t="shared" si="134"/>
        <v>42</v>
      </c>
      <c r="J1228" s="81" t="str">
        <f t="shared" si="135"/>
        <v>Produkte</v>
      </c>
      <c r="K1228" s="81" t="str">
        <f t="shared" si="136"/>
        <v>BUs</v>
      </c>
      <c r="L1228" s="81" t="str">
        <f t="shared" si="137"/>
        <v>Symptome</v>
      </c>
      <c r="M1228" s="81" t="str">
        <f>IFERROR(VLOOKUP(Abfalldokumentation!$O1228,Kennzahlen!S:V,3,FALSE)*Abfalldokumentation!$B1228,"0")</f>
        <v>0</v>
      </c>
      <c r="N1228" s="81" t="str">
        <f>IF(ISBLANK(Q1228),VLOOKUP(Abfalldokumentation!$O1228,'Linien - BU'!R:S,2,FALSE),Q1228)</f>
        <v>BU2</v>
      </c>
      <c r="O1228" s="77">
        <f t="shared" si="138"/>
        <v>23000188</v>
      </c>
      <c r="P1228" s="77">
        <f t="shared" si="139"/>
        <v>30</v>
      </c>
      <c r="Q1228" s="39" t="s">
        <v>7</v>
      </c>
      <c r="R1228" s="40">
        <v>23000188</v>
      </c>
      <c r="S1228" s="40">
        <v>10</v>
      </c>
      <c r="T1228" s="40">
        <v>30</v>
      </c>
      <c r="U1228" s="41">
        <v>44489</v>
      </c>
      <c r="V1228" s="42"/>
      <c r="W1228" s="40"/>
      <c r="X1228" s="44" t="str">
        <f>IFERROR(VLOOKUP(Abfalldokumentation!$R1228,Artikel!A:C,3,FALSE),Abfalldokumentation!$R1228)</f>
        <v>Butterkäse 45 % F.i.Tr.</v>
      </c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</row>
    <row r="1229" spans="1:40" ht="30" hidden="1" customHeight="1" x14ac:dyDescent="0.25">
      <c r="A1229" s="73" t="str">
        <f>VLOOKUP(N1229,'Linien - BU'!A:B,2,FALSE)</f>
        <v>BU2</v>
      </c>
      <c r="B1229" s="74">
        <f t="shared" si="133"/>
        <v>15</v>
      </c>
      <c r="C1229" s="75">
        <f>Abfalldokumentation!$U1229</f>
        <v>44489</v>
      </c>
      <c r="D1229" s="69" t="str">
        <f>IFERROR(IF(VLOOKUP(O1229,'[1]Rohware 230'!$B:$C,2,FALSE)=0,"Rohware"),
IFERROR(IF(VLOOKUP(O1229,[1]Sammelnr.!$B:$C,2,FALSE)=0,"Sammelnr. ungeschält ABS"),
IFERROR(IF(VLOOKUP(O1229,[1]Sammelnr.!$E:$F,2,FALSE)=0,"Sammelnr. ungeschält VS"),
IFERROR(IF(VLOOKUP(O1229,[1]Sammelnr.!$H:$I,2,FALSE)=0,"Sammelnr. geschält"),
IFERROR(IF(VLOOKUP(O1229,[1]Offen!$B:$C,2,FALSE)=0,"Offen ungeschält ABS"),
IFERROR(IF(VLOOKUP(O1229,[1]Offen!$E:$F,2,FALSE)=0,"Offen ungeschält VOS"),
IFERROR(IF(VLOOKUP(O1229,[1]Offen!$H:$I,2,FALSE)=0,"Offen geschält RW"),
IFERROR(IF(VLOOKUP(O1229,[1]Offen!$K:$L,2,FALSE)=0,"Offen vegan"),
IFERROR(IF(VLOOKUP(O1229,[1]Offen!$N:$O,2,FALSE)=0,"Offen Zipfel"),
IFERROR(IF(VLOOKUP(O1229,[1]Offen!$Q:$R,2,FALSE)=0,"Offen Endstücke"),
IFERROR(IF(VLOOKUP(O1229,[1]Vakuumiert!$B:$C,2,FALSE)=0,"Vakuumierter VOS ungeschält"),
IFERROR(IF(VLOOKUP(O1229,[1]Vakuumiert!$E:$F,2,FALSE)=0,"Vakuumierter ABS ungeschält"),
IFERROR(IF(VLOOKUP(O1229,[1]Vakuumiert!$H:$I,2,FALSE)=0,"Vakuumierter VOS geschält"),
IFERROR(IF(VLOOKUP(O1229,[1]Vakuumiert!$K:$L,2,FALSE)=0,"Vakuumierter VOS vegan"),
IFERROR(IF(VLOOKUP(O1229,[1]Vakuumiert!$N:$O,2,FALSE)=0,"Vakuumierter VOS Zipfel"),
IFERROR(IF(VLOOKUP(O1229,[1]Vakuumiert!$Q:$R,2,FALSE)=0,"Vakuumiert geschält"),
IFERROR(IF(VLOOKUP(O1229,'[1]vakuumierte Fertigprodukte'!$B:$C,2,FALSE)=0,"Fertigprodukte"),
IFERROR(IF(VLOOKUP(O1229,'[1]vakuumierte Fertigprodukte'!$E:$FI,2,FALSE)=0,"Vakuumierte Zipfel"),
IFERROR(IF(VLOOKUP(O1229,[1]Wurste!$B:$C,2,FALSE)=0,"Räucherwürste"),
IFERROR(IF(VLOOKUP(O1229,[1]Wurste!$E:$F,2,FALSE)=0,"URW/URGW Wurst"),
IFERROR(IF(VLOOKUP(O1229,[1]Wurste!$H:$I,2,FALSE)=0,"HF-Wurst Vegan"),
IFERROR(IF(VLOOKUP(O1229,[1]Wurste!$K:$L,2,FALSE)=0,"320er ohne Würste"),
IFERROR(IF(AND(OR(Abfalldokumentation!$A1229="BU3",Abfalldokumentation!$A1229="Verkauf"),Abfalldokumentation!$F1229="Schimmel",Abfalldokumentation!$G1229="keinen Abnehmer/kein Schälpersonal"),"Div. Zipfel, ES ohne Verwendung",VLOOKUP(Abfalldokumentation!$E1229,Produktgruppen!A:B,2,FALSE)),"-")))))))))))))))))))))))</f>
        <v>Rohware</v>
      </c>
      <c r="E1229" s="76" t="str">
        <f>IFERROR(VLOOKUP(Abfalldokumentation!$O1229,Artikel!A:C,3,FALSE),Abfalldokumentation!$O1229)</f>
        <v>Edamer 45% Fett i.Tr. O</v>
      </c>
      <c r="F1229" s="76" t="str">
        <f>VLOOKUP(T1229,'Liste Gründe'!A:D,2,FALSE)</f>
        <v>Linienbezogen</v>
      </c>
      <c r="G1229" s="75" t="str">
        <f>IF(ISBLANK(V1229),VLOOKUP(Abfalldokumentation!$P1229,'Liste Gründe'!A:D,3,FALSE),V1229)</f>
        <v>Maschinenabfall</v>
      </c>
      <c r="H1229" s="76" t="str">
        <f>IF(ISBLANK(Abfalldokumentation!$W1229),"-",Abfalldokumentation!$W1229)</f>
        <v>-</v>
      </c>
      <c r="I1229" s="76">
        <f t="shared" si="134"/>
        <v>42</v>
      </c>
      <c r="J1229" s="76" t="str">
        <f t="shared" si="135"/>
        <v>Produkte</v>
      </c>
      <c r="K1229" s="76" t="str">
        <f t="shared" si="136"/>
        <v>BUs</v>
      </c>
      <c r="L1229" s="76" t="str">
        <f t="shared" si="137"/>
        <v>Symptome</v>
      </c>
      <c r="M1229" s="76" t="str">
        <f>IFERROR(VLOOKUP(Abfalldokumentation!$O1229,Kennzahlen!S:V,3,FALSE)*Abfalldokumentation!$B1229,"0")</f>
        <v>0</v>
      </c>
      <c r="N1229" s="76" t="str">
        <f>IF(ISBLANK(Q1229),VLOOKUP(Abfalldokumentation!$O1229,'Linien - BU'!R:S,2,FALSE),Q1229)</f>
        <v>BU2</v>
      </c>
      <c r="O1229" s="77">
        <f t="shared" si="138"/>
        <v>23000198</v>
      </c>
      <c r="P1229" s="77">
        <f t="shared" si="139"/>
        <v>30</v>
      </c>
      <c r="Q1229" s="45" t="s">
        <v>7</v>
      </c>
      <c r="R1229" s="46">
        <v>23000198</v>
      </c>
      <c r="S1229" s="46">
        <v>15</v>
      </c>
      <c r="T1229" s="46">
        <v>30</v>
      </c>
      <c r="U1229" s="47">
        <v>44489</v>
      </c>
      <c r="V1229" s="48"/>
      <c r="W1229" s="46"/>
      <c r="X1229" s="50" t="str">
        <f>IFERROR(VLOOKUP(Abfalldokumentation!$R1229,Artikel!A:C,3,FALSE),Abfalldokumentation!$R1229)</f>
        <v>Edamer 45% Fett i.Tr. O</v>
      </c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</row>
    <row r="1230" spans="1:40" ht="30" hidden="1" customHeight="1" x14ac:dyDescent="0.25">
      <c r="A1230" s="78" t="str">
        <f>VLOOKUP(N1230,'Linien - BU'!A:B,2,FALSE)</f>
        <v>BU2</v>
      </c>
      <c r="B1230" s="79">
        <f t="shared" si="133"/>
        <v>60</v>
      </c>
      <c r="C1230" s="80">
        <f>Abfalldokumentation!$U1230</f>
        <v>44489</v>
      </c>
      <c r="D1230" s="69" t="str">
        <f>IFERROR(IF(VLOOKUP(O1230,'[1]Rohware 230'!$B:$C,2,FALSE)=0,"Rohware"),
IFERROR(IF(VLOOKUP(O1230,[1]Sammelnr.!$B:$C,2,FALSE)=0,"Sammelnr. ungeschält ABS"),
IFERROR(IF(VLOOKUP(O1230,[1]Sammelnr.!$E:$F,2,FALSE)=0,"Sammelnr. ungeschält VS"),
IFERROR(IF(VLOOKUP(O1230,[1]Sammelnr.!$H:$I,2,FALSE)=0,"Sammelnr. geschält"),
IFERROR(IF(VLOOKUP(O1230,[1]Offen!$B:$C,2,FALSE)=0,"Offen ungeschält ABS"),
IFERROR(IF(VLOOKUP(O1230,[1]Offen!$E:$F,2,FALSE)=0,"Offen ungeschält VOS"),
IFERROR(IF(VLOOKUP(O1230,[1]Offen!$H:$I,2,FALSE)=0,"Offen geschält RW"),
IFERROR(IF(VLOOKUP(O1230,[1]Offen!$K:$L,2,FALSE)=0,"Offen vegan"),
IFERROR(IF(VLOOKUP(O1230,[1]Offen!$N:$O,2,FALSE)=0,"Offen Zipfel"),
IFERROR(IF(VLOOKUP(O1230,[1]Offen!$Q:$R,2,FALSE)=0,"Offen Endstücke"),
IFERROR(IF(VLOOKUP(O1230,[1]Vakuumiert!$B:$C,2,FALSE)=0,"Vakuumierter VOS ungeschält"),
IFERROR(IF(VLOOKUP(O1230,[1]Vakuumiert!$E:$F,2,FALSE)=0,"Vakuumierter ABS ungeschält"),
IFERROR(IF(VLOOKUP(O1230,[1]Vakuumiert!$H:$I,2,FALSE)=0,"Vakuumierter VOS geschält"),
IFERROR(IF(VLOOKUP(O1230,[1]Vakuumiert!$K:$L,2,FALSE)=0,"Vakuumierter VOS vegan"),
IFERROR(IF(VLOOKUP(O1230,[1]Vakuumiert!$N:$O,2,FALSE)=0,"Vakuumierter VOS Zipfel"),
IFERROR(IF(VLOOKUP(O1230,[1]Vakuumiert!$Q:$R,2,FALSE)=0,"Vakuumiert geschält"),
IFERROR(IF(VLOOKUP(O1230,'[1]vakuumierte Fertigprodukte'!$B:$C,2,FALSE)=0,"Fertigprodukte"),
IFERROR(IF(VLOOKUP(O1230,'[1]vakuumierte Fertigprodukte'!$E:$FI,2,FALSE)=0,"Vakuumierte Zipfel"),
IFERROR(IF(VLOOKUP(O1230,[1]Wurste!$B:$C,2,FALSE)=0,"Räucherwürste"),
IFERROR(IF(VLOOKUP(O1230,[1]Wurste!$E:$F,2,FALSE)=0,"URW/URGW Wurst"),
IFERROR(IF(VLOOKUP(O1230,[1]Wurste!$H:$I,2,FALSE)=0,"HF-Wurst Vegan"),
IFERROR(IF(VLOOKUP(O1230,[1]Wurste!$K:$L,2,FALSE)=0,"320er ohne Würste"),
IFERROR(IF(AND(OR(Abfalldokumentation!$A1230="BU3",Abfalldokumentation!$A1230="Verkauf"),Abfalldokumentation!$F1230="Schimmel",Abfalldokumentation!$G1230="keinen Abnehmer/kein Schälpersonal"),"Div. Zipfel, ES ohne Verwendung",VLOOKUP(Abfalldokumentation!$E1230,Produktgruppen!A:B,2,FALSE)),"-")))))))))))))))))))))))</f>
        <v>Rest</v>
      </c>
      <c r="E1230" s="81" t="str">
        <f>IFERROR(VLOOKUP(Abfalldokumentation!$O1230,Artikel!A:C,3,FALSE),Abfalldokumentation!$O1230)</f>
        <v>-</v>
      </c>
      <c r="F1230" s="81" t="str">
        <f>VLOOKUP(T1230,'Liste Gründe'!A:D,2,FALSE)</f>
        <v>Schimmel</v>
      </c>
      <c r="G1230" s="80" t="str">
        <f>IF(ISBLANK(V1230),VLOOKUP(Abfalldokumentation!$P1230,'Liste Gründe'!A:D,3,FALSE),V1230)</f>
        <v>nicht eingesetzt</v>
      </c>
      <c r="H1230" s="81" t="str">
        <f>IF(ISBLANK(Abfalldokumentation!$W1230),"-",Abfalldokumentation!$W1230)</f>
        <v>-</v>
      </c>
      <c r="I1230" s="81">
        <f t="shared" si="134"/>
        <v>42</v>
      </c>
      <c r="J1230" s="81" t="str">
        <f t="shared" si="135"/>
        <v>Produkte</v>
      </c>
      <c r="K1230" s="81" t="str">
        <f t="shared" si="136"/>
        <v>BUs</v>
      </c>
      <c r="L1230" s="81" t="str">
        <f t="shared" si="137"/>
        <v>Symptome</v>
      </c>
      <c r="M1230" s="81" t="str">
        <f>IFERROR(VLOOKUP(Abfalldokumentation!$O1230,Kennzahlen!S:V,3,FALSE)*Abfalldokumentation!$B1230,"0")</f>
        <v>0</v>
      </c>
      <c r="N1230" s="81" t="str">
        <f>IF(ISBLANK(Q1230),VLOOKUP(Abfalldokumentation!$O1230,'Linien - BU'!R:S,2,FALSE),Q1230)</f>
        <v>BU2</v>
      </c>
      <c r="O1230" s="77" t="str">
        <f t="shared" si="138"/>
        <v>-</v>
      </c>
      <c r="P1230" s="77">
        <f t="shared" si="139"/>
        <v>12</v>
      </c>
      <c r="Q1230" s="39" t="s">
        <v>7</v>
      </c>
      <c r="R1230" s="40" t="s">
        <v>54</v>
      </c>
      <c r="S1230" s="40">
        <v>60</v>
      </c>
      <c r="T1230" s="40">
        <v>12</v>
      </c>
      <c r="U1230" s="41">
        <v>44489</v>
      </c>
      <c r="V1230" s="48" t="s">
        <v>40</v>
      </c>
      <c r="W1230" s="40"/>
      <c r="X1230" s="44" t="str">
        <f>IFERROR(VLOOKUP(Abfalldokumentation!$R1230,Artikel!A:C,3,FALSE),Abfalldokumentation!$R1230)</f>
        <v>-</v>
      </c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</row>
    <row r="1231" spans="1:40" ht="30" hidden="1" customHeight="1" x14ac:dyDescent="0.25">
      <c r="A1231" s="73" t="str">
        <f>VLOOKUP(N1231,'Linien - BU'!A:B,2,FALSE)</f>
        <v>BU1</v>
      </c>
      <c r="B1231" s="74">
        <f t="shared" si="133"/>
        <v>102</v>
      </c>
      <c r="C1231" s="75">
        <f>Abfalldokumentation!$U1231</f>
        <v>44489</v>
      </c>
      <c r="D1231" s="69" t="str">
        <f>IFERROR(IF(VLOOKUP(O1231,'[1]Rohware 230'!$B:$C,2,FALSE)=0,"Rohware"),
IFERROR(IF(VLOOKUP(O1231,[1]Sammelnr.!$B:$C,2,FALSE)=0,"Sammelnr. ungeschält ABS"),
IFERROR(IF(VLOOKUP(O1231,[1]Sammelnr.!$E:$F,2,FALSE)=0,"Sammelnr. ungeschält VS"),
IFERROR(IF(VLOOKUP(O1231,[1]Sammelnr.!$H:$I,2,FALSE)=0,"Sammelnr. geschält"),
IFERROR(IF(VLOOKUP(O1231,[1]Offen!$B:$C,2,FALSE)=0,"Offen ungeschält ABS"),
IFERROR(IF(VLOOKUP(O1231,[1]Offen!$E:$F,2,FALSE)=0,"Offen ungeschält VOS"),
IFERROR(IF(VLOOKUP(O1231,[1]Offen!$H:$I,2,FALSE)=0,"Offen geschält RW"),
IFERROR(IF(VLOOKUP(O1231,[1]Offen!$K:$L,2,FALSE)=0,"Offen vegan"),
IFERROR(IF(VLOOKUP(O1231,[1]Offen!$N:$O,2,FALSE)=0,"Offen Zipfel"),
IFERROR(IF(VLOOKUP(O1231,[1]Offen!$Q:$R,2,FALSE)=0,"Offen Endstücke"),
IFERROR(IF(VLOOKUP(O1231,[1]Vakuumiert!$B:$C,2,FALSE)=0,"Vakuumierter VOS ungeschält"),
IFERROR(IF(VLOOKUP(O1231,[1]Vakuumiert!$E:$F,2,FALSE)=0,"Vakuumierter ABS ungeschält"),
IFERROR(IF(VLOOKUP(O1231,[1]Vakuumiert!$H:$I,2,FALSE)=0,"Vakuumierter VOS geschält"),
IFERROR(IF(VLOOKUP(O1231,[1]Vakuumiert!$K:$L,2,FALSE)=0,"Vakuumierter VOS vegan"),
IFERROR(IF(VLOOKUP(O1231,[1]Vakuumiert!$N:$O,2,FALSE)=0,"Vakuumierter VOS Zipfel"),
IFERROR(IF(VLOOKUP(O1231,[1]Vakuumiert!$Q:$R,2,FALSE)=0,"Vakuumiert geschält"),
IFERROR(IF(VLOOKUP(O1231,'[1]vakuumierte Fertigprodukte'!$B:$C,2,FALSE)=0,"Fertigprodukte"),
IFERROR(IF(VLOOKUP(O1231,'[1]vakuumierte Fertigprodukte'!$E:$FI,2,FALSE)=0,"Vakuumierte Zipfel"),
IFERROR(IF(VLOOKUP(O1231,[1]Wurste!$B:$C,2,FALSE)=0,"Räucherwürste"),
IFERROR(IF(VLOOKUP(O1231,[1]Wurste!$E:$F,2,FALSE)=0,"URW/URGW Wurst"),
IFERROR(IF(VLOOKUP(O1231,[1]Wurste!$H:$I,2,FALSE)=0,"HF-Wurst Vegan"),
IFERROR(IF(VLOOKUP(O1231,[1]Wurste!$K:$L,2,FALSE)=0,"320er ohne Würste"),
IFERROR(IF(AND(OR(Abfalldokumentation!$A1231="BU3",Abfalldokumentation!$A1231="Verkauf"),Abfalldokumentation!$F1231="Schimmel",Abfalldokumentation!$G1231="keinen Abnehmer/kein Schälpersonal"),"Div. Zipfel, ES ohne Verwendung",VLOOKUP(Abfalldokumentation!$E1231,Produktgruppen!A:B,2,FALSE)),"-")))))))))))))))))))))))</f>
        <v>ABS</v>
      </c>
      <c r="E1231" s="76" t="str">
        <f>IFERROR(VLOOKUP(Abfalldokumentation!$O1231,Artikel!A:C,3,FALSE),Abfalldokumentation!$O1231)</f>
        <v>ABS Butterkäse 45% OGT</v>
      </c>
      <c r="F1231" s="76" t="str">
        <f>VLOOKUP(T1231,'Liste Gründe'!A:D,2,FALSE)</f>
        <v>Schimmel</v>
      </c>
      <c r="G1231" s="75" t="str">
        <f>IF(ISBLANK(V1231),VLOOKUP(Abfalldokumentation!$P1231,'Liste Gründe'!A:D,3,FALSE),V1231)</f>
        <v>keine Verarbeitung</v>
      </c>
      <c r="H1231" s="76" t="str">
        <f>IF(ISBLANK(Abfalldokumentation!$W1231),"-",Abfalldokumentation!$W1231)</f>
        <v>-</v>
      </c>
      <c r="I1231" s="76">
        <f t="shared" si="134"/>
        <v>42</v>
      </c>
      <c r="J1231" s="76" t="str">
        <f t="shared" si="135"/>
        <v>Produkte</v>
      </c>
      <c r="K1231" s="76" t="str">
        <f t="shared" si="136"/>
        <v>BUs</v>
      </c>
      <c r="L1231" s="76" t="str">
        <f t="shared" si="137"/>
        <v>Symptome</v>
      </c>
      <c r="M1231" s="76">
        <f>IFERROR(VLOOKUP(Abfalldokumentation!$O1231,Kennzahlen!S:V,3,FALSE)*Abfalldokumentation!$B1231,"0")</f>
        <v>204</v>
      </c>
      <c r="N1231" s="76" t="str">
        <f>IF(ISBLANK(Q1231),VLOOKUP(Abfalldokumentation!$O1231,'Linien - BU'!R:S,2,FALSE),Q1231)</f>
        <v>Schmelze</v>
      </c>
      <c r="O1231" s="77">
        <f t="shared" si="138"/>
        <v>29500823</v>
      </c>
      <c r="P1231" s="77">
        <f t="shared" si="139"/>
        <v>12</v>
      </c>
      <c r="Q1231" s="45" t="s">
        <v>184</v>
      </c>
      <c r="R1231" s="46">
        <v>29500823</v>
      </c>
      <c r="S1231" s="46">
        <v>102</v>
      </c>
      <c r="T1231" s="46">
        <v>12</v>
      </c>
      <c r="U1231" s="47">
        <v>44489</v>
      </c>
      <c r="V1231" s="48" t="s">
        <v>22</v>
      </c>
      <c r="W1231" s="46"/>
      <c r="X1231" s="50" t="str">
        <f>IFERROR(VLOOKUP(Abfalldokumentation!$R1231,Artikel!A:C,3,FALSE),Abfalldokumentation!$R1231)</f>
        <v>ABS Butterkäse 45% OGT</v>
      </c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</row>
    <row r="1232" spans="1:40" ht="30" hidden="1" customHeight="1" x14ac:dyDescent="0.25">
      <c r="A1232" s="78" t="str">
        <f>VLOOKUP(N1232,'Linien - BU'!A:B,2,FALSE)</f>
        <v>BU4</v>
      </c>
      <c r="B1232" s="79">
        <f t="shared" si="133"/>
        <v>15</v>
      </c>
      <c r="C1232" s="80">
        <f>Abfalldokumentation!$U1232</f>
        <v>44489</v>
      </c>
      <c r="D1232" s="69" t="str">
        <f>IFERROR(IF(VLOOKUP(O1232,'[1]Rohware 230'!$B:$C,2,FALSE)=0,"Rohware"),
IFERROR(IF(VLOOKUP(O1232,[1]Sammelnr.!$B:$C,2,FALSE)=0,"Sammelnr. ungeschält ABS"),
IFERROR(IF(VLOOKUP(O1232,[1]Sammelnr.!$E:$F,2,FALSE)=0,"Sammelnr. ungeschält VS"),
IFERROR(IF(VLOOKUP(O1232,[1]Sammelnr.!$H:$I,2,FALSE)=0,"Sammelnr. geschält"),
IFERROR(IF(VLOOKUP(O1232,[1]Offen!$B:$C,2,FALSE)=0,"Offen ungeschält ABS"),
IFERROR(IF(VLOOKUP(O1232,[1]Offen!$E:$F,2,FALSE)=0,"Offen ungeschält VOS"),
IFERROR(IF(VLOOKUP(O1232,[1]Offen!$H:$I,2,FALSE)=0,"Offen geschält RW"),
IFERROR(IF(VLOOKUP(O1232,[1]Offen!$K:$L,2,FALSE)=0,"Offen vegan"),
IFERROR(IF(VLOOKUP(O1232,[1]Offen!$N:$O,2,FALSE)=0,"Offen Zipfel"),
IFERROR(IF(VLOOKUP(O1232,[1]Offen!$Q:$R,2,FALSE)=0,"Offen Endstücke"),
IFERROR(IF(VLOOKUP(O1232,[1]Vakuumiert!$B:$C,2,FALSE)=0,"Vakuumierter VOS ungeschält"),
IFERROR(IF(VLOOKUP(O1232,[1]Vakuumiert!$E:$F,2,FALSE)=0,"Vakuumierter ABS ungeschält"),
IFERROR(IF(VLOOKUP(O1232,[1]Vakuumiert!$H:$I,2,FALSE)=0,"Vakuumierter VOS geschält"),
IFERROR(IF(VLOOKUP(O1232,[1]Vakuumiert!$K:$L,2,FALSE)=0,"Vakuumierter VOS vegan"),
IFERROR(IF(VLOOKUP(O1232,[1]Vakuumiert!$N:$O,2,FALSE)=0,"Vakuumierter VOS Zipfel"),
IFERROR(IF(VLOOKUP(O1232,[1]Vakuumiert!$Q:$R,2,FALSE)=0,"Vakuumiert geschält"),
IFERROR(IF(VLOOKUP(O1232,'[1]vakuumierte Fertigprodukte'!$B:$C,2,FALSE)=0,"Fertigprodukte"),
IFERROR(IF(VLOOKUP(O1232,'[1]vakuumierte Fertigprodukte'!$E:$FI,2,FALSE)=0,"Vakuumierte Zipfel"),
IFERROR(IF(VLOOKUP(O1232,[1]Wurste!$B:$C,2,FALSE)=0,"Räucherwürste"),
IFERROR(IF(VLOOKUP(O1232,[1]Wurste!$E:$F,2,FALSE)=0,"URW/URGW Wurst"),
IFERROR(IF(VLOOKUP(O1232,[1]Wurste!$H:$I,2,FALSE)=0,"HF-Wurst Vegan"),
IFERROR(IF(VLOOKUP(O1232,[1]Wurste!$K:$L,2,FALSE)=0,"320er ohne Würste"),
IFERROR(IF(AND(OR(Abfalldokumentation!$A1232="BU3",Abfalldokumentation!$A1232="Verkauf"),Abfalldokumentation!$F1232="Schimmel",Abfalldokumentation!$G1232="keinen Abnehmer/kein Schälpersonal"),"Div. Zipfel, ES ohne Verwendung",VLOOKUP(Abfalldokumentation!$E1232,Produktgruppen!A:B,2,FALSE)),"-")))))))))))))))))))))))</f>
        <v>ABS</v>
      </c>
      <c r="E1232" s="81" t="str">
        <f>IFERROR(VLOOKUP(Abfalldokumentation!$O1232,Artikel!A:C,3,FALSE),Abfalldokumentation!$O1232)</f>
        <v>ABS HEUBL</v>
      </c>
      <c r="F1232" s="81" t="str">
        <f>VLOOKUP(T1232,'Liste Gründe'!A:D,2,FALSE)</f>
        <v>keinen Verwendungszweck</v>
      </c>
      <c r="G1232" s="80" t="str">
        <f>IF(ISBLANK(V1232),VLOOKUP(Abfalldokumentation!$P1232,'Liste Gründe'!A:D,3,FALSE),V1232)</f>
        <v>keinen Verwendungszweck</v>
      </c>
      <c r="H1232" s="81" t="str">
        <f>IF(ISBLANK(Abfalldokumentation!$W1232),"-",Abfalldokumentation!$W1232)</f>
        <v>-</v>
      </c>
      <c r="I1232" s="81">
        <f t="shared" si="134"/>
        <v>42</v>
      </c>
      <c r="J1232" s="81" t="str">
        <f t="shared" si="135"/>
        <v>Produkte</v>
      </c>
      <c r="K1232" s="81" t="str">
        <f t="shared" si="136"/>
        <v>BUs</v>
      </c>
      <c r="L1232" s="81" t="str">
        <f t="shared" si="137"/>
        <v>Symptome</v>
      </c>
      <c r="M1232" s="81">
        <f>IFERROR(VLOOKUP(Abfalldokumentation!$O1232,Kennzahlen!S:V,3,FALSE)*Abfalldokumentation!$B1232,"0")</f>
        <v>0.15</v>
      </c>
      <c r="N1232" s="81" t="str">
        <f>IF(ISBLANK(Q1232),VLOOKUP(Abfalldokumentation!$O1232,'Linien - BU'!R:S,2,FALSE),Q1232)</f>
        <v>Bu4</v>
      </c>
      <c r="O1232" s="77">
        <f t="shared" si="138"/>
        <v>29500885</v>
      </c>
      <c r="P1232" s="77">
        <f t="shared" si="139"/>
        <v>61</v>
      </c>
      <c r="Q1232" s="39" t="s">
        <v>247</v>
      </c>
      <c r="R1232" s="40">
        <v>29500885</v>
      </c>
      <c r="S1232" s="40">
        <v>15</v>
      </c>
      <c r="T1232" s="40">
        <v>61</v>
      </c>
      <c r="U1232" s="41">
        <v>44489</v>
      </c>
      <c r="V1232" s="42"/>
      <c r="W1232" s="40"/>
      <c r="X1232" s="44" t="str">
        <f>IFERROR(VLOOKUP(Abfalldokumentation!$R1232,Artikel!A:C,3,FALSE),Abfalldokumentation!$R1232)</f>
        <v>ABS HEUBL</v>
      </c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</row>
    <row r="1233" spans="1:40" ht="30" hidden="1" customHeight="1" x14ac:dyDescent="0.25">
      <c r="A1233" s="73" t="str">
        <f>VLOOKUP(N1233,'Linien - BU'!A:B,2,FALSE)</f>
        <v>BU4</v>
      </c>
      <c r="B1233" s="74">
        <f t="shared" si="133"/>
        <v>123</v>
      </c>
      <c r="C1233" s="75">
        <f>Abfalldokumentation!$U1233</f>
        <v>44489</v>
      </c>
      <c r="D1233" s="69" t="str">
        <f>IFERROR(IF(VLOOKUP(O1233,'[1]Rohware 230'!$B:$C,2,FALSE)=0,"Rohware"),
IFERROR(IF(VLOOKUP(O1233,[1]Sammelnr.!$B:$C,2,FALSE)=0,"Sammelnr. ungeschält ABS"),
IFERROR(IF(VLOOKUP(O1233,[1]Sammelnr.!$E:$F,2,FALSE)=0,"Sammelnr. ungeschält VS"),
IFERROR(IF(VLOOKUP(O1233,[1]Sammelnr.!$H:$I,2,FALSE)=0,"Sammelnr. geschält"),
IFERROR(IF(VLOOKUP(O1233,[1]Offen!$B:$C,2,FALSE)=0,"Offen ungeschält ABS"),
IFERROR(IF(VLOOKUP(O1233,[1]Offen!$E:$F,2,FALSE)=0,"Offen ungeschält VOS"),
IFERROR(IF(VLOOKUP(O1233,[1]Offen!$H:$I,2,FALSE)=0,"Offen geschält RW"),
IFERROR(IF(VLOOKUP(O1233,[1]Offen!$K:$L,2,FALSE)=0,"Offen vegan"),
IFERROR(IF(VLOOKUP(O1233,[1]Offen!$N:$O,2,FALSE)=0,"Offen Zipfel"),
IFERROR(IF(VLOOKUP(O1233,[1]Offen!$Q:$R,2,FALSE)=0,"Offen Endstücke"),
IFERROR(IF(VLOOKUP(O1233,[1]Vakuumiert!$B:$C,2,FALSE)=0,"Vakuumierter VOS ungeschält"),
IFERROR(IF(VLOOKUP(O1233,[1]Vakuumiert!$E:$F,2,FALSE)=0,"Vakuumierter ABS ungeschält"),
IFERROR(IF(VLOOKUP(O1233,[1]Vakuumiert!$H:$I,2,FALSE)=0,"Vakuumierter VOS geschält"),
IFERROR(IF(VLOOKUP(O1233,[1]Vakuumiert!$K:$L,2,FALSE)=0,"Vakuumierter VOS vegan"),
IFERROR(IF(VLOOKUP(O1233,[1]Vakuumiert!$N:$O,2,FALSE)=0,"Vakuumierter VOS Zipfel"),
IFERROR(IF(VLOOKUP(O1233,[1]Vakuumiert!$Q:$R,2,FALSE)=0,"Vakuumiert geschält"),
IFERROR(IF(VLOOKUP(O1233,'[1]vakuumierte Fertigprodukte'!$B:$C,2,FALSE)=0,"Fertigprodukte"),
IFERROR(IF(VLOOKUP(O1233,'[1]vakuumierte Fertigprodukte'!$E:$FI,2,FALSE)=0,"Vakuumierte Zipfel"),
IFERROR(IF(VLOOKUP(O1233,[1]Wurste!$B:$C,2,FALSE)=0,"Räucherwürste"),
IFERROR(IF(VLOOKUP(O1233,[1]Wurste!$E:$F,2,FALSE)=0,"URW/URGW Wurst"),
IFERROR(IF(VLOOKUP(O1233,[1]Wurste!$H:$I,2,FALSE)=0,"HF-Wurst Vegan"),
IFERROR(IF(VLOOKUP(O1233,[1]Wurste!$K:$L,2,FALSE)=0,"320er ohne Würste"),
IFERROR(IF(AND(OR(Abfalldokumentation!$A1233="BU3",Abfalldokumentation!$A1233="Verkauf"),Abfalldokumentation!$F1233="Schimmel",Abfalldokumentation!$G1233="keinen Abnehmer/kein Schälpersonal"),"Div. Zipfel, ES ohne Verwendung",VLOOKUP(Abfalldokumentation!$E1233,Produktgruppen!A:B,2,FALSE)),"-")))))))))))))))))))))))</f>
        <v>ABS</v>
      </c>
      <c r="E1233" s="76" t="str">
        <f>IFERROR(VLOOKUP(Abfalldokumentation!$O1233,Artikel!A:C,3,FALSE),Abfalldokumentation!$O1233)</f>
        <v>ABS MEDI-KRÄUK</v>
      </c>
      <c r="F1233" s="76" t="str">
        <f>VLOOKUP(T1233,'Liste Gründe'!A:D,2,FALSE)</f>
        <v>keinen Verwendungszweck</v>
      </c>
      <c r="G1233" s="75" t="str">
        <f>IF(ISBLANK(V1233),VLOOKUP(Abfalldokumentation!$P1233,'Liste Gründe'!A:D,3,FALSE),V1233)</f>
        <v>keinen Verwendungszweck</v>
      </c>
      <c r="H1233" s="76" t="str">
        <f>IF(ISBLANK(Abfalldokumentation!$W1233),"-",Abfalldokumentation!$W1233)</f>
        <v>-</v>
      </c>
      <c r="I1233" s="76">
        <f t="shared" si="134"/>
        <v>42</v>
      </c>
      <c r="J1233" s="76" t="str">
        <f t="shared" si="135"/>
        <v>Produkte</v>
      </c>
      <c r="K1233" s="76" t="str">
        <f t="shared" si="136"/>
        <v>BUs</v>
      </c>
      <c r="L1233" s="76" t="str">
        <f t="shared" si="137"/>
        <v>Symptome</v>
      </c>
      <c r="M1233" s="76">
        <f>IFERROR(VLOOKUP(Abfalldokumentation!$O1233,Kennzahlen!S:V,3,FALSE)*Abfalldokumentation!$B1233,"0")</f>
        <v>184.5</v>
      </c>
      <c r="N1233" s="76" t="str">
        <f>IF(ISBLANK(Q1233),VLOOKUP(Abfalldokumentation!$O1233,'Linien - BU'!R:S,2,FALSE),Q1233)</f>
        <v>BU4</v>
      </c>
      <c r="O1233" s="77">
        <f t="shared" si="138"/>
        <v>29500886</v>
      </c>
      <c r="P1233" s="77">
        <f t="shared" si="139"/>
        <v>61</v>
      </c>
      <c r="Q1233" s="45" t="s">
        <v>9</v>
      </c>
      <c r="R1233" s="46">
        <v>29500886</v>
      </c>
      <c r="S1233" s="46">
        <v>123</v>
      </c>
      <c r="T1233" s="46">
        <v>61</v>
      </c>
      <c r="U1233" s="47">
        <v>44489</v>
      </c>
      <c r="V1233" s="99"/>
      <c r="W1233" s="46"/>
      <c r="X1233" s="50" t="str">
        <f>IFERROR(VLOOKUP(Abfalldokumentation!$R1233,Artikel!A:C,3,FALSE),Abfalldokumentation!$R1233)</f>
        <v>ABS MEDI-KRÄUK</v>
      </c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</row>
    <row r="1234" spans="1:40" ht="30" hidden="1" customHeight="1" x14ac:dyDescent="0.25">
      <c r="A1234" s="78" t="str">
        <f>VLOOKUP(N1234,'Linien - BU'!A:B,2,FALSE)</f>
        <v>BU4</v>
      </c>
      <c r="B1234" s="79">
        <f t="shared" si="133"/>
        <v>24</v>
      </c>
      <c r="C1234" s="80">
        <f>Abfalldokumentation!$U1234</f>
        <v>44489</v>
      </c>
      <c r="D1234" s="69" t="str">
        <f>IFERROR(IF(VLOOKUP(O1234,'[1]Rohware 230'!$B:$C,2,FALSE)=0,"Rohware"),
IFERROR(IF(VLOOKUP(O1234,[1]Sammelnr.!$B:$C,2,FALSE)=0,"Sammelnr. ungeschält ABS"),
IFERROR(IF(VLOOKUP(O1234,[1]Sammelnr.!$E:$F,2,FALSE)=0,"Sammelnr. ungeschält VS"),
IFERROR(IF(VLOOKUP(O1234,[1]Sammelnr.!$H:$I,2,FALSE)=0,"Sammelnr. geschält"),
IFERROR(IF(VLOOKUP(O1234,[1]Offen!$B:$C,2,FALSE)=0,"Offen ungeschält ABS"),
IFERROR(IF(VLOOKUP(O1234,[1]Offen!$E:$F,2,FALSE)=0,"Offen ungeschält VOS"),
IFERROR(IF(VLOOKUP(O1234,[1]Offen!$H:$I,2,FALSE)=0,"Offen geschält RW"),
IFERROR(IF(VLOOKUP(O1234,[1]Offen!$K:$L,2,FALSE)=0,"Offen vegan"),
IFERROR(IF(VLOOKUP(O1234,[1]Offen!$N:$O,2,FALSE)=0,"Offen Zipfel"),
IFERROR(IF(VLOOKUP(O1234,[1]Offen!$Q:$R,2,FALSE)=0,"Offen Endstücke"),
IFERROR(IF(VLOOKUP(O1234,[1]Vakuumiert!$B:$C,2,FALSE)=0,"Vakuumierter VOS ungeschält"),
IFERROR(IF(VLOOKUP(O1234,[1]Vakuumiert!$E:$F,2,FALSE)=0,"Vakuumierter ABS ungeschält"),
IFERROR(IF(VLOOKUP(O1234,[1]Vakuumiert!$H:$I,2,FALSE)=0,"Vakuumierter VOS geschält"),
IFERROR(IF(VLOOKUP(O1234,[1]Vakuumiert!$K:$L,2,FALSE)=0,"Vakuumierter VOS vegan"),
IFERROR(IF(VLOOKUP(O1234,[1]Vakuumiert!$N:$O,2,FALSE)=0,"Vakuumierter VOS Zipfel"),
IFERROR(IF(VLOOKUP(O1234,[1]Vakuumiert!$Q:$R,2,FALSE)=0,"Vakuumiert geschält"),
IFERROR(IF(VLOOKUP(O1234,'[1]vakuumierte Fertigprodukte'!$B:$C,2,FALSE)=0,"Fertigprodukte"),
IFERROR(IF(VLOOKUP(O1234,'[1]vakuumierte Fertigprodukte'!$E:$FI,2,FALSE)=0,"Vakuumierte Zipfel"),
IFERROR(IF(VLOOKUP(O1234,[1]Wurste!$B:$C,2,FALSE)=0,"Räucherwürste"),
IFERROR(IF(VLOOKUP(O1234,[1]Wurste!$E:$F,2,FALSE)=0,"URW/URGW Wurst"),
IFERROR(IF(VLOOKUP(O1234,[1]Wurste!$H:$I,2,FALSE)=0,"HF-Wurst Vegan"),
IFERROR(IF(VLOOKUP(O1234,[1]Wurste!$K:$L,2,FALSE)=0,"320er ohne Würste"),
IFERROR(IF(AND(OR(Abfalldokumentation!$A1234="BU3",Abfalldokumentation!$A1234="Verkauf"),Abfalldokumentation!$F1234="Schimmel",Abfalldokumentation!$G1234="keinen Abnehmer/kein Schälpersonal"),"Div. Zipfel, ES ohne Verwendung",VLOOKUP(Abfalldokumentation!$E1234,Produktgruppen!A:B,2,FALSE)),"-")))))))))))))))))))))))</f>
        <v>ABS</v>
      </c>
      <c r="E1234" s="81" t="str">
        <f>IFERROR(VLOOKUP(Abfalldokumentation!$O1234,Artikel!A:C,3,FALSE),Abfalldokumentation!$O1234)</f>
        <v>ABS Unser Blütenkäse</v>
      </c>
      <c r="F1234" s="81" t="str">
        <f>VLOOKUP(T1234,'Liste Gründe'!A:D,2,FALSE)</f>
        <v>keinen Verwendungszweck</v>
      </c>
      <c r="G1234" s="80" t="str">
        <f>IF(ISBLANK(V1234),VLOOKUP(Abfalldokumentation!$P1234,'Liste Gründe'!A:D,3,FALSE),V1234)</f>
        <v>keinen Verwendungszweck</v>
      </c>
      <c r="H1234" s="81" t="str">
        <f>IF(ISBLANK(Abfalldokumentation!$W1234),"-",Abfalldokumentation!$W1234)</f>
        <v>-</v>
      </c>
      <c r="I1234" s="81">
        <f t="shared" si="134"/>
        <v>42</v>
      </c>
      <c r="J1234" s="81" t="str">
        <f t="shared" si="135"/>
        <v>Produkte</v>
      </c>
      <c r="K1234" s="81" t="str">
        <f t="shared" si="136"/>
        <v>BUs</v>
      </c>
      <c r="L1234" s="81" t="str">
        <f t="shared" si="137"/>
        <v>Symptome</v>
      </c>
      <c r="M1234" s="81">
        <f>IFERROR(VLOOKUP(Abfalldokumentation!$O1234,Kennzahlen!S:V,3,FALSE)*Abfalldokumentation!$B1234,"0")</f>
        <v>0.24</v>
      </c>
      <c r="N1234" s="81" t="str">
        <f>IF(ISBLANK(Q1234),VLOOKUP(Abfalldokumentation!$O1234,'Linien - BU'!R:S,2,FALSE),Q1234)</f>
        <v>BU4</v>
      </c>
      <c r="O1234" s="77">
        <f t="shared" si="138"/>
        <v>29500910</v>
      </c>
      <c r="P1234" s="77">
        <f t="shared" si="139"/>
        <v>61</v>
      </c>
      <c r="Q1234" s="39" t="s">
        <v>9</v>
      </c>
      <c r="R1234" s="40">
        <v>29500910</v>
      </c>
      <c r="S1234" s="40">
        <v>24</v>
      </c>
      <c r="T1234" s="40">
        <v>61</v>
      </c>
      <c r="U1234" s="41">
        <v>44489</v>
      </c>
      <c r="V1234" s="42"/>
      <c r="W1234" s="40"/>
      <c r="X1234" s="44" t="str">
        <f>IFERROR(VLOOKUP(Abfalldokumentation!$R1234,Artikel!A:C,3,FALSE),Abfalldokumentation!$R1234)</f>
        <v>ABS Unser Blütenkäse</v>
      </c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</row>
    <row r="1235" spans="1:40" ht="30" hidden="1" customHeight="1" x14ac:dyDescent="0.25">
      <c r="A1235" s="73" t="str">
        <f>VLOOKUP(N1235,'Linien - BU'!A:B,2,FALSE)</f>
        <v>BU1</v>
      </c>
      <c r="B1235" s="74">
        <f t="shared" si="133"/>
        <v>21</v>
      </c>
      <c r="C1235" s="75">
        <f>Abfalldokumentation!$U1235</f>
        <v>44489</v>
      </c>
      <c r="D1235" s="69" t="str">
        <f>IFERROR(IF(VLOOKUP(O1235,'[1]Rohware 230'!$B:$C,2,FALSE)=0,"Rohware"),
IFERROR(IF(VLOOKUP(O1235,[1]Sammelnr.!$B:$C,2,FALSE)=0,"Sammelnr. ungeschält ABS"),
IFERROR(IF(VLOOKUP(O1235,[1]Sammelnr.!$E:$F,2,FALSE)=0,"Sammelnr. ungeschält VS"),
IFERROR(IF(VLOOKUP(O1235,[1]Sammelnr.!$H:$I,2,FALSE)=0,"Sammelnr. geschält"),
IFERROR(IF(VLOOKUP(O1235,[1]Offen!$B:$C,2,FALSE)=0,"Offen ungeschält ABS"),
IFERROR(IF(VLOOKUP(O1235,[1]Offen!$E:$F,2,FALSE)=0,"Offen ungeschält VOS"),
IFERROR(IF(VLOOKUP(O1235,[1]Offen!$H:$I,2,FALSE)=0,"Offen geschält RW"),
IFERROR(IF(VLOOKUP(O1235,[1]Offen!$K:$L,2,FALSE)=0,"Offen vegan"),
IFERROR(IF(VLOOKUP(O1235,[1]Offen!$N:$O,2,FALSE)=0,"Offen Zipfel"),
IFERROR(IF(VLOOKUP(O1235,[1]Offen!$Q:$R,2,FALSE)=0,"Offen Endstücke"),
IFERROR(IF(VLOOKUP(O1235,[1]Vakuumiert!$B:$C,2,FALSE)=0,"Vakuumierter VOS ungeschält"),
IFERROR(IF(VLOOKUP(O1235,[1]Vakuumiert!$E:$F,2,FALSE)=0,"Vakuumierter ABS ungeschält"),
IFERROR(IF(VLOOKUP(O1235,[1]Vakuumiert!$H:$I,2,FALSE)=0,"Vakuumierter VOS geschält"),
IFERROR(IF(VLOOKUP(O1235,[1]Vakuumiert!$K:$L,2,FALSE)=0,"Vakuumierter VOS vegan"),
IFERROR(IF(VLOOKUP(O1235,[1]Vakuumiert!$N:$O,2,FALSE)=0,"Vakuumierter VOS Zipfel"),
IFERROR(IF(VLOOKUP(O1235,[1]Vakuumiert!$Q:$R,2,FALSE)=0,"Vakuumiert geschält"),
IFERROR(IF(VLOOKUP(O1235,'[1]vakuumierte Fertigprodukte'!$B:$C,2,FALSE)=0,"Fertigprodukte"),
IFERROR(IF(VLOOKUP(O1235,'[1]vakuumierte Fertigprodukte'!$E:$FI,2,FALSE)=0,"Vakuumierte Zipfel"),
IFERROR(IF(VLOOKUP(O1235,[1]Wurste!$B:$C,2,FALSE)=0,"Räucherwürste"),
IFERROR(IF(VLOOKUP(O1235,[1]Wurste!$E:$F,2,FALSE)=0,"URW/URGW Wurst"),
IFERROR(IF(VLOOKUP(O1235,[1]Wurste!$H:$I,2,FALSE)=0,"HF-Wurst Vegan"),
IFERROR(IF(VLOOKUP(O1235,[1]Wurste!$K:$L,2,FALSE)=0,"320er ohne Würste"),
IFERROR(IF(AND(OR(Abfalldokumentation!$A1235="BU3",Abfalldokumentation!$A1235="Verkauf"),Abfalldokumentation!$F1235="Schimmel",Abfalldokumentation!$G1235="keinen Abnehmer/kein Schälpersonal"),"Div. Zipfel, ES ohne Verwendung",VLOOKUP(Abfalldokumentation!$E1235,Produktgruppen!A:B,2,FALSE)),"-")))))))))))))))))))))))</f>
        <v>Vorschmelz</v>
      </c>
      <c r="E1235" s="76" t="str">
        <f>IFERROR(VLOOKUP(Abfalldokumentation!$O1235,Artikel!A:C,3,FALSE),Abfalldokumentation!$O1235)</f>
        <v>VOS-ABS ENTSORGUNG</v>
      </c>
      <c r="F1235" s="76" t="str">
        <f>VLOOKUP(T1235,'Liste Gründe'!A:D,2,FALSE)</f>
        <v>Rest</v>
      </c>
      <c r="G1235" s="75" t="str">
        <f>IF(ISBLANK(V1235),VLOOKUP(Abfalldokumentation!$P1235,'Liste Gründe'!A:D,3,FALSE),V1235)</f>
        <v>geschälte Rinde</v>
      </c>
      <c r="H1235" s="76" t="str">
        <f>IF(ISBLANK(Abfalldokumentation!$W1235),"-",Abfalldokumentation!$W1235)</f>
        <v>-</v>
      </c>
      <c r="I1235" s="76">
        <f t="shared" si="134"/>
        <v>42</v>
      </c>
      <c r="J1235" s="76" t="str">
        <f t="shared" si="135"/>
        <v>Produkte</v>
      </c>
      <c r="K1235" s="76" t="str">
        <f t="shared" si="136"/>
        <v>BUs</v>
      </c>
      <c r="L1235" s="76" t="str">
        <f t="shared" si="137"/>
        <v>Symptome</v>
      </c>
      <c r="M1235" s="76">
        <f>IFERROR(VLOOKUP(Abfalldokumentation!$O1235,Kennzahlen!S:V,3,FALSE)*Abfalldokumentation!$B1235,"0")</f>
        <v>0.21</v>
      </c>
      <c r="N1235" s="76" t="str">
        <f>IF(ISBLANK(Q1235),VLOOKUP(Abfalldokumentation!$O1235,'Linien - BU'!R:S,2,FALSE),Q1235)</f>
        <v>RWV</v>
      </c>
      <c r="O1235" s="77">
        <f t="shared" si="138"/>
        <v>29500917</v>
      </c>
      <c r="P1235" s="77">
        <f t="shared" si="139"/>
        <v>60</v>
      </c>
      <c r="Q1235" s="45" t="s">
        <v>202</v>
      </c>
      <c r="R1235" s="46">
        <v>29500917</v>
      </c>
      <c r="S1235" s="46">
        <v>21</v>
      </c>
      <c r="T1235" s="46">
        <v>60</v>
      </c>
      <c r="U1235" s="47">
        <v>44489</v>
      </c>
      <c r="V1235" s="48"/>
      <c r="W1235" s="46"/>
      <c r="X1235" s="50" t="str">
        <f>IFERROR(VLOOKUP(Abfalldokumentation!$R1235,Artikel!A:C,3,FALSE),Abfalldokumentation!$R1235)</f>
        <v>VOS-ABS ENTSORGUNG</v>
      </c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</row>
    <row r="1236" spans="1:40" ht="30" hidden="1" customHeight="1" x14ac:dyDescent="0.25">
      <c r="A1236" s="78" t="str">
        <f>VLOOKUP(N1236,'Linien - BU'!A:B,2,FALSE)</f>
        <v>BU1</v>
      </c>
      <c r="B1236" s="79">
        <f t="shared" si="133"/>
        <v>21</v>
      </c>
      <c r="C1236" s="80">
        <f>Abfalldokumentation!$U1236</f>
        <v>44489</v>
      </c>
      <c r="D1236" s="69" t="str">
        <f>IFERROR(IF(VLOOKUP(O1236,'[1]Rohware 230'!$B:$C,2,FALSE)=0,"Rohware"),
IFERROR(IF(VLOOKUP(O1236,[1]Sammelnr.!$B:$C,2,FALSE)=0,"Sammelnr. ungeschält ABS"),
IFERROR(IF(VLOOKUP(O1236,[1]Sammelnr.!$E:$F,2,FALSE)=0,"Sammelnr. ungeschält VS"),
IFERROR(IF(VLOOKUP(O1236,[1]Sammelnr.!$H:$I,2,FALSE)=0,"Sammelnr. geschält"),
IFERROR(IF(VLOOKUP(O1236,[1]Offen!$B:$C,2,FALSE)=0,"Offen ungeschält ABS"),
IFERROR(IF(VLOOKUP(O1236,[1]Offen!$E:$F,2,FALSE)=0,"Offen ungeschält VOS"),
IFERROR(IF(VLOOKUP(O1236,[1]Offen!$H:$I,2,FALSE)=0,"Offen geschält RW"),
IFERROR(IF(VLOOKUP(O1236,[1]Offen!$K:$L,2,FALSE)=0,"Offen vegan"),
IFERROR(IF(VLOOKUP(O1236,[1]Offen!$N:$O,2,FALSE)=0,"Offen Zipfel"),
IFERROR(IF(VLOOKUP(O1236,[1]Offen!$Q:$R,2,FALSE)=0,"Offen Endstücke"),
IFERROR(IF(VLOOKUP(O1236,[1]Vakuumiert!$B:$C,2,FALSE)=0,"Vakuumierter VOS ungeschält"),
IFERROR(IF(VLOOKUP(O1236,[1]Vakuumiert!$E:$F,2,FALSE)=0,"Vakuumierter ABS ungeschält"),
IFERROR(IF(VLOOKUP(O1236,[1]Vakuumiert!$H:$I,2,FALSE)=0,"Vakuumierter VOS geschält"),
IFERROR(IF(VLOOKUP(O1236,[1]Vakuumiert!$K:$L,2,FALSE)=0,"Vakuumierter VOS vegan"),
IFERROR(IF(VLOOKUP(O1236,[1]Vakuumiert!$N:$O,2,FALSE)=0,"Vakuumierter VOS Zipfel"),
IFERROR(IF(VLOOKUP(O1236,[1]Vakuumiert!$Q:$R,2,FALSE)=0,"Vakuumiert geschält"),
IFERROR(IF(VLOOKUP(O1236,'[1]vakuumierte Fertigprodukte'!$B:$C,2,FALSE)=0,"Fertigprodukte"),
IFERROR(IF(VLOOKUP(O1236,'[1]vakuumierte Fertigprodukte'!$E:$FI,2,FALSE)=0,"Vakuumierte Zipfel"),
IFERROR(IF(VLOOKUP(O1236,[1]Wurste!$B:$C,2,FALSE)=0,"Räucherwürste"),
IFERROR(IF(VLOOKUP(O1236,[1]Wurste!$E:$F,2,FALSE)=0,"URW/URGW Wurst"),
IFERROR(IF(VLOOKUP(O1236,[1]Wurste!$H:$I,2,FALSE)=0,"HF-Wurst Vegan"),
IFERROR(IF(VLOOKUP(O1236,[1]Wurste!$K:$L,2,FALSE)=0,"320er ohne Würste"),
IFERROR(IF(AND(OR(Abfalldokumentation!$A1236="BU3",Abfalldokumentation!$A1236="Verkauf"),Abfalldokumentation!$F1236="Schimmel",Abfalldokumentation!$G1236="keinen Abnehmer/kein Schälpersonal"),"Div. Zipfel, ES ohne Verwendung",VLOOKUP(Abfalldokumentation!$E1236,Produktgruppen!A:B,2,FALSE)),"-")))))))))))))))))))))))</f>
        <v>Vorschmelz</v>
      </c>
      <c r="E1236" s="81" t="str">
        <f>IFERROR(VLOOKUP(Abfalldokumentation!$O1236,Artikel!A:C,3,FALSE),Abfalldokumentation!$O1236)</f>
        <v>VOS-ABS ENTSORGUNG</v>
      </c>
      <c r="F1236" s="81" t="str">
        <f>VLOOKUP(T1236,'Liste Gründe'!A:D,2,FALSE)</f>
        <v>Rest</v>
      </c>
      <c r="G1236" s="80" t="str">
        <f>IF(ISBLANK(V1236),VLOOKUP(Abfalldokumentation!$P1236,'Liste Gründe'!A:D,3,FALSE),V1236)</f>
        <v>geschälte Rinde</v>
      </c>
      <c r="H1236" s="81" t="str">
        <f>IF(ISBLANK(Abfalldokumentation!$W1236),"-",Abfalldokumentation!$W1236)</f>
        <v>-</v>
      </c>
      <c r="I1236" s="81">
        <f t="shared" si="134"/>
        <v>42</v>
      </c>
      <c r="J1236" s="81" t="str">
        <f t="shared" si="135"/>
        <v>Produkte</v>
      </c>
      <c r="K1236" s="81" t="str">
        <f t="shared" si="136"/>
        <v>BUs</v>
      </c>
      <c r="L1236" s="81" t="str">
        <f t="shared" si="137"/>
        <v>Symptome</v>
      </c>
      <c r="M1236" s="81">
        <f>IFERROR(VLOOKUP(Abfalldokumentation!$O1236,Kennzahlen!S:V,3,FALSE)*Abfalldokumentation!$B1236,"0")</f>
        <v>0.21</v>
      </c>
      <c r="N1236" s="81" t="str">
        <f>IF(ISBLANK(Q1236),VLOOKUP(Abfalldokumentation!$O1236,'Linien - BU'!R:S,2,FALSE),Q1236)</f>
        <v>RWV</v>
      </c>
      <c r="O1236" s="77">
        <f t="shared" si="138"/>
        <v>29500917</v>
      </c>
      <c r="P1236" s="77">
        <f t="shared" si="139"/>
        <v>60</v>
      </c>
      <c r="Q1236" s="39" t="s">
        <v>202</v>
      </c>
      <c r="R1236" s="40">
        <v>29500917</v>
      </c>
      <c r="S1236" s="40">
        <v>21</v>
      </c>
      <c r="T1236" s="40">
        <v>60</v>
      </c>
      <c r="U1236" s="41">
        <v>44489</v>
      </c>
      <c r="V1236" s="42"/>
      <c r="W1236" s="40"/>
      <c r="X1236" s="44" t="str">
        <f>IFERROR(VLOOKUP(Abfalldokumentation!$R1236,Artikel!A:C,3,FALSE),Abfalldokumentation!$R1236)</f>
        <v>VOS-ABS ENTSORGUNG</v>
      </c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</row>
    <row r="1237" spans="1:40" ht="30" hidden="1" customHeight="1" x14ac:dyDescent="0.25">
      <c r="A1237" s="73" t="str">
        <f>VLOOKUP(N1237,'Linien - BU'!A:B,2,FALSE)</f>
        <v>BU3</v>
      </c>
      <c r="B1237" s="74">
        <f t="shared" si="133"/>
        <v>51</v>
      </c>
      <c r="C1237" s="75">
        <f>Abfalldokumentation!$U1237</f>
        <v>44489</v>
      </c>
      <c r="D1237" s="69" t="str">
        <f>IFERROR(IF(VLOOKUP(O1237,'[1]Rohware 230'!$B:$C,2,FALSE)=0,"Rohware"),
IFERROR(IF(VLOOKUP(O1237,[1]Sammelnr.!$B:$C,2,FALSE)=0,"Sammelnr. ungeschält ABS"),
IFERROR(IF(VLOOKUP(O1237,[1]Sammelnr.!$E:$F,2,FALSE)=0,"Sammelnr. ungeschält VS"),
IFERROR(IF(VLOOKUP(O1237,[1]Sammelnr.!$H:$I,2,FALSE)=0,"Sammelnr. geschält"),
IFERROR(IF(VLOOKUP(O1237,[1]Offen!$B:$C,2,FALSE)=0,"Offen ungeschält ABS"),
IFERROR(IF(VLOOKUP(O1237,[1]Offen!$E:$F,2,FALSE)=0,"Offen ungeschält VOS"),
IFERROR(IF(VLOOKUP(O1237,[1]Offen!$H:$I,2,FALSE)=0,"Offen geschält RW"),
IFERROR(IF(VLOOKUP(O1237,[1]Offen!$K:$L,2,FALSE)=0,"Offen vegan"),
IFERROR(IF(VLOOKUP(O1237,[1]Offen!$N:$O,2,FALSE)=0,"Offen Zipfel"),
IFERROR(IF(VLOOKUP(O1237,[1]Offen!$Q:$R,2,FALSE)=0,"Offen Endstücke"),
IFERROR(IF(VLOOKUP(O1237,[1]Vakuumiert!$B:$C,2,FALSE)=0,"Vakuumierter VOS ungeschält"),
IFERROR(IF(VLOOKUP(O1237,[1]Vakuumiert!$E:$F,2,FALSE)=0,"Vakuumierter ABS ungeschält"),
IFERROR(IF(VLOOKUP(O1237,[1]Vakuumiert!$H:$I,2,FALSE)=0,"Vakuumierter VOS geschält"),
IFERROR(IF(VLOOKUP(O1237,[1]Vakuumiert!$K:$L,2,FALSE)=0,"Vakuumierter VOS vegan"),
IFERROR(IF(VLOOKUP(O1237,[1]Vakuumiert!$N:$O,2,FALSE)=0,"Vakuumierter VOS Zipfel"),
IFERROR(IF(VLOOKUP(O1237,[1]Vakuumiert!$Q:$R,2,FALSE)=0,"Vakuumiert geschält"),
IFERROR(IF(VLOOKUP(O1237,'[1]vakuumierte Fertigprodukte'!$B:$C,2,FALSE)=0,"Fertigprodukte"),
IFERROR(IF(VLOOKUP(O1237,'[1]vakuumierte Fertigprodukte'!$E:$FI,2,FALSE)=0,"Vakuumierte Zipfel"),
IFERROR(IF(VLOOKUP(O1237,[1]Wurste!$B:$C,2,FALSE)=0,"Räucherwürste"),
IFERROR(IF(VLOOKUP(O1237,[1]Wurste!$E:$F,2,FALSE)=0,"URW/URGW Wurst"),
IFERROR(IF(VLOOKUP(O1237,[1]Wurste!$H:$I,2,FALSE)=0,"HF-Wurst Vegan"),
IFERROR(IF(VLOOKUP(O1237,[1]Wurste!$K:$L,2,FALSE)=0,"320er ohne Würste"),
IFERROR(IF(AND(OR(Abfalldokumentation!$A1237="BU3",Abfalldokumentation!$A1237="Verkauf"),Abfalldokumentation!$F1237="Schimmel",Abfalldokumentation!$G1237="keinen Abnehmer/kein Schälpersonal"),"Div. Zipfel, ES ohne Verwendung",VLOOKUP(Abfalldokumentation!$E1237,Produktgruppen!A:B,2,FALSE)),"-")))))))))))))))))))))))</f>
        <v>ABS</v>
      </c>
      <c r="E1237" s="76" t="str">
        <f>IFERROR(VLOOKUP(Abfalldokumentation!$O1237,Artikel!A:C,3,FALSE),Abfalldokumentation!$O1237)</f>
        <v>ABS CHED-PF-KRÄUK gemis</v>
      </c>
      <c r="F1237" s="76" t="str">
        <f>VLOOKUP(T1237,'Liste Gründe'!A:D,2,FALSE)</f>
        <v>Linienbezogen</v>
      </c>
      <c r="G1237" s="75" t="str">
        <f>IF(ISBLANK(V1237),VLOOKUP(Abfalldokumentation!$P1237,'Liste Gründe'!A:D,3,FALSE),V1237)</f>
        <v>gemischtes Produkt</v>
      </c>
      <c r="H1237" s="76" t="str">
        <f>IF(ISBLANK(Abfalldokumentation!$W1237),"-",Abfalldokumentation!$W1237)</f>
        <v>-</v>
      </c>
      <c r="I1237" s="76">
        <f t="shared" si="134"/>
        <v>42</v>
      </c>
      <c r="J1237" s="76" t="str">
        <f t="shared" si="135"/>
        <v>Produkte</v>
      </c>
      <c r="K1237" s="76" t="str">
        <f t="shared" si="136"/>
        <v>BUs</v>
      </c>
      <c r="L1237" s="76" t="str">
        <f t="shared" si="137"/>
        <v>Symptome</v>
      </c>
      <c r="M1237" s="76">
        <f>IFERROR(VLOOKUP(Abfalldokumentation!$O1237,Kennzahlen!S:V,3,FALSE)*Abfalldokumentation!$B1237,"0")</f>
        <v>51</v>
      </c>
      <c r="N1237" s="76" t="str">
        <f>IF(ISBLANK(Q1237),VLOOKUP(Abfalldokumentation!$O1237,'Linien - BU'!R:S,2,FALSE),Q1237)</f>
        <v>L33</v>
      </c>
      <c r="O1237" s="77">
        <f t="shared" si="138"/>
        <v>29501003</v>
      </c>
      <c r="P1237" s="77">
        <f t="shared" si="139"/>
        <v>81</v>
      </c>
      <c r="Q1237" s="45" t="s">
        <v>205</v>
      </c>
      <c r="R1237" s="46">
        <v>29501003</v>
      </c>
      <c r="S1237" s="46">
        <v>51</v>
      </c>
      <c r="T1237" s="46">
        <v>81</v>
      </c>
      <c r="U1237" s="47">
        <v>44489</v>
      </c>
      <c r="V1237" s="48"/>
      <c r="W1237" s="46"/>
      <c r="X1237" s="50" t="str">
        <f>IFERROR(VLOOKUP(Abfalldokumentation!$R1237,Artikel!A:C,3,FALSE),Abfalldokumentation!$R1237)</f>
        <v>ABS CHED-PF-KRÄUK gemis</v>
      </c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</row>
    <row r="1238" spans="1:40" ht="30" hidden="1" customHeight="1" x14ac:dyDescent="0.25">
      <c r="A1238" s="78" t="str">
        <f>VLOOKUP(N1238,'Linien - BU'!A:B,2,FALSE)</f>
        <v>BU3</v>
      </c>
      <c r="B1238" s="79">
        <f t="shared" si="133"/>
        <v>31</v>
      </c>
      <c r="C1238" s="80">
        <f>Abfalldokumentation!$U1238</f>
        <v>44489</v>
      </c>
      <c r="D1238" s="69" t="str">
        <f>IFERROR(IF(VLOOKUP(O1238,'[1]Rohware 230'!$B:$C,2,FALSE)=0,"Rohware"),
IFERROR(IF(VLOOKUP(O1238,[1]Sammelnr.!$B:$C,2,FALSE)=0,"Sammelnr. ungeschält ABS"),
IFERROR(IF(VLOOKUP(O1238,[1]Sammelnr.!$E:$F,2,FALSE)=0,"Sammelnr. ungeschält VS"),
IFERROR(IF(VLOOKUP(O1238,[1]Sammelnr.!$H:$I,2,FALSE)=0,"Sammelnr. geschält"),
IFERROR(IF(VLOOKUP(O1238,[1]Offen!$B:$C,2,FALSE)=0,"Offen ungeschält ABS"),
IFERROR(IF(VLOOKUP(O1238,[1]Offen!$E:$F,2,FALSE)=0,"Offen ungeschält VOS"),
IFERROR(IF(VLOOKUP(O1238,[1]Offen!$H:$I,2,FALSE)=0,"Offen geschält RW"),
IFERROR(IF(VLOOKUP(O1238,[1]Offen!$K:$L,2,FALSE)=0,"Offen vegan"),
IFERROR(IF(VLOOKUP(O1238,[1]Offen!$N:$O,2,FALSE)=0,"Offen Zipfel"),
IFERROR(IF(VLOOKUP(O1238,[1]Offen!$Q:$R,2,FALSE)=0,"Offen Endstücke"),
IFERROR(IF(VLOOKUP(O1238,[1]Vakuumiert!$B:$C,2,FALSE)=0,"Vakuumierter VOS ungeschält"),
IFERROR(IF(VLOOKUP(O1238,[1]Vakuumiert!$E:$F,2,FALSE)=0,"Vakuumierter ABS ungeschält"),
IFERROR(IF(VLOOKUP(O1238,[1]Vakuumiert!$H:$I,2,FALSE)=0,"Vakuumierter VOS geschält"),
IFERROR(IF(VLOOKUP(O1238,[1]Vakuumiert!$K:$L,2,FALSE)=0,"Vakuumierter VOS vegan"),
IFERROR(IF(VLOOKUP(O1238,[1]Vakuumiert!$N:$O,2,FALSE)=0,"Vakuumierter VOS Zipfel"),
IFERROR(IF(VLOOKUP(O1238,[1]Vakuumiert!$Q:$R,2,FALSE)=0,"Vakuumiert geschält"),
IFERROR(IF(VLOOKUP(O1238,'[1]vakuumierte Fertigprodukte'!$B:$C,2,FALSE)=0,"Fertigprodukte"),
IFERROR(IF(VLOOKUP(O1238,'[1]vakuumierte Fertigprodukte'!$E:$FI,2,FALSE)=0,"Vakuumierte Zipfel"),
IFERROR(IF(VLOOKUP(O1238,[1]Wurste!$B:$C,2,FALSE)=0,"Räucherwürste"),
IFERROR(IF(VLOOKUP(O1238,[1]Wurste!$E:$F,2,FALSE)=0,"URW/URGW Wurst"),
IFERROR(IF(VLOOKUP(O1238,[1]Wurste!$H:$I,2,FALSE)=0,"HF-Wurst Vegan"),
IFERROR(IF(VLOOKUP(O1238,[1]Wurste!$K:$L,2,FALSE)=0,"320er ohne Würste"),
IFERROR(IF(AND(OR(Abfalldokumentation!$A1238="BU3",Abfalldokumentation!$A1238="Verkauf"),Abfalldokumentation!$F1238="Schimmel",Abfalldokumentation!$G1238="keinen Abnehmer/kein Schälpersonal"),"Div. Zipfel, ES ohne Verwendung",VLOOKUP(Abfalldokumentation!$E1238,Produktgruppen!A:B,2,FALSE)),"-")))))))))))))))))))))))</f>
        <v>ABS</v>
      </c>
      <c r="E1238" s="81" t="str">
        <f>IFERROR(VLOOKUP(Abfalldokumentation!$O1238,Artikel!A:C,3,FALSE),Abfalldokumentation!$O1238)</f>
        <v>ABS Pfeffer-Bruch</v>
      </c>
      <c r="F1238" s="81" t="str">
        <f>VLOOKUP(T1238,'Liste Gründe'!A:D,2,FALSE)</f>
        <v>Linienbezogen</v>
      </c>
      <c r="G1238" s="80" t="str">
        <f>IF(ISBLANK(V1238),VLOOKUP(Abfalldokumentation!$P1238,'Liste Gründe'!A:D,3,FALSE),V1238)</f>
        <v>Reste von Produktion</v>
      </c>
      <c r="H1238" s="81" t="str">
        <f>IF(ISBLANK(Abfalldokumentation!$W1238),"-",Abfalldokumentation!$W1238)</f>
        <v>-</v>
      </c>
      <c r="I1238" s="81">
        <f t="shared" si="134"/>
        <v>42</v>
      </c>
      <c r="J1238" s="81" t="str">
        <f t="shared" si="135"/>
        <v>Produkte</v>
      </c>
      <c r="K1238" s="81" t="str">
        <f t="shared" si="136"/>
        <v>BUs</v>
      </c>
      <c r="L1238" s="81" t="str">
        <f t="shared" si="137"/>
        <v>Symptome</v>
      </c>
      <c r="M1238" s="81">
        <f>IFERROR(VLOOKUP(Abfalldokumentation!$O1238,Kennzahlen!S:V,3,FALSE)*Abfalldokumentation!$B1238,"0")</f>
        <v>3.1000000000000003E-3</v>
      </c>
      <c r="N1238" s="81" t="str">
        <f>IF(ISBLANK(Q1238),VLOOKUP(Abfalldokumentation!$O1238,'Linien - BU'!R:S,2,FALSE),Q1238)</f>
        <v>Spezialitäten</v>
      </c>
      <c r="O1238" s="77">
        <f t="shared" si="138"/>
        <v>29501017</v>
      </c>
      <c r="P1238" s="77">
        <f t="shared" si="139"/>
        <v>30</v>
      </c>
      <c r="Q1238" s="39" t="s">
        <v>253</v>
      </c>
      <c r="R1238" s="40">
        <v>29501017</v>
      </c>
      <c r="S1238" s="40">
        <v>31</v>
      </c>
      <c r="T1238" s="46">
        <v>30</v>
      </c>
      <c r="U1238" s="41">
        <v>44489</v>
      </c>
      <c r="V1238" s="42" t="s">
        <v>120</v>
      </c>
      <c r="W1238" s="40"/>
      <c r="X1238" s="44" t="str">
        <f>IFERROR(VLOOKUP(Abfalldokumentation!$R1238,Artikel!A:C,3,FALSE),Abfalldokumentation!$R1238)</f>
        <v>ABS Pfeffer-Bruch</v>
      </c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</row>
    <row r="1239" spans="1:40" ht="30" hidden="1" customHeight="1" x14ac:dyDescent="0.25">
      <c r="A1239" s="73" t="str">
        <f>VLOOKUP(N1239,'Linien - BU'!A:B,2,FALSE)</f>
        <v>Verkauf</v>
      </c>
      <c r="B1239" s="74">
        <f t="shared" si="133"/>
        <v>249</v>
      </c>
      <c r="C1239" s="75">
        <f>Abfalldokumentation!$U1239</f>
        <v>44489</v>
      </c>
      <c r="D1239" s="69" t="str">
        <f>IFERROR(IF(VLOOKUP(O1239,'[1]Rohware 230'!$B:$C,2,FALSE)=0,"Rohware"),
IFERROR(IF(VLOOKUP(O1239,[1]Sammelnr.!$B:$C,2,FALSE)=0,"Sammelnr. ungeschält ABS"),
IFERROR(IF(VLOOKUP(O1239,[1]Sammelnr.!$E:$F,2,FALSE)=0,"Sammelnr. ungeschält VS"),
IFERROR(IF(VLOOKUP(O1239,[1]Sammelnr.!$H:$I,2,FALSE)=0,"Sammelnr. geschält"),
IFERROR(IF(VLOOKUP(O1239,[1]Offen!$B:$C,2,FALSE)=0,"Offen ungeschält ABS"),
IFERROR(IF(VLOOKUP(O1239,[1]Offen!$E:$F,2,FALSE)=0,"Offen ungeschält VOS"),
IFERROR(IF(VLOOKUP(O1239,[1]Offen!$H:$I,2,FALSE)=0,"Offen geschält RW"),
IFERROR(IF(VLOOKUP(O1239,[1]Offen!$K:$L,2,FALSE)=0,"Offen vegan"),
IFERROR(IF(VLOOKUP(O1239,[1]Offen!$N:$O,2,FALSE)=0,"Offen Zipfel"),
IFERROR(IF(VLOOKUP(O1239,[1]Offen!$Q:$R,2,FALSE)=0,"Offen Endstücke"),
IFERROR(IF(VLOOKUP(O1239,[1]Vakuumiert!$B:$C,2,FALSE)=0,"Vakuumierter VOS ungeschält"),
IFERROR(IF(VLOOKUP(O1239,[1]Vakuumiert!$E:$F,2,FALSE)=0,"Vakuumierter ABS ungeschält"),
IFERROR(IF(VLOOKUP(O1239,[1]Vakuumiert!$H:$I,2,FALSE)=0,"Vakuumierter VOS geschält"),
IFERROR(IF(VLOOKUP(O1239,[1]Vakuumiert!$K:$L,2,FALSE)=0,"Vakuumierter VOS vegan"),
IFERROR(IF(VLOOKUP(O1239,[1]Vakuumiert!$N:$O,2,FALSE)=0,"Vakuumierter VOS Zipfel"),
IFERROR(IF(VLOOKUP(O1239,[1]Vakuumiert!$Q:$R,2,FALSE)=0,"Vakuumiert geschält"),
IFERROR(IF(VLOOKUP(O1239,'[1]vakuumierte Fertigprodukte'!$B:$C,2,FALSE)=0,"Fertigprodukte"),
IFERROR(IF(VLOOKUP(O1239,'[1]vakuumierte Fertigprodukte'!$E:$FI,2,FALSE)=0,"Vakuumierte Zipfel"),
IFERROR(IF(VLOOKUP(O1239,[1]Wurste!$B:$C,2,FALSE)=0,"Räucherwürste"),
IFERROR(IF(VLOOKUP(O1239,[1]Wurste!$E:$F,2,FALSE)=0,"URW/URGW Wurst"),
IFERROR(IF(VLOOKUP(O1239,[1]Wurste!$H:$I,2,FALSE)=0,"HF-Wurst Vegan"),
IFERROR(IF(VLOOKUP(O1239,[1]Wurste!$K:$L,2,FALSE)=0,"320er ohne Würste"),
IFERROR(IF(AND(OR(Abfalldokumentation!$A1239="BU3",Abfalldokumentation!$A1239="Verkauf"),Abfalldokumentation!$F1239="Schimmel",Abfalldokumentation!$G1239="keinen Abnehmer/kein Schälpersonal"),"Div. Zipfel, ES ohne Verwendung",VLOOKUP(Abfalldokumentation!$E1239,Produktgruppen!A:B,2,FALSE)),"-")))))))))))))))))))))))</f>
        <v>Div. Zipfel, ES ohne Verwendung</v>
      </c>
      <c r="E1239" s="76" t="str">
        <f>IFERROR(VLOOKUP(Abfalldokumentation!$O1239,Artikel!A:C,3,FALSE),Abfalldokumentation!$O1239)</f>
        <v>VOS RW-NUSS-ENDSTÜCK</v>
      </c>
      <c r="F1239" s="76" t="str">
        <f>VLOOKUP(T1239,'Liste Gründe'!A:D,2,FALSE)</f>
        <v>Schimmel</v>
      </c>
      <c r="G1239" s="75" t="str">
        <f>IF(ISBLANK(V1239),VLOOKUP(Abfalldokumentation!$P1239,'Liste Gründe'!A:D,3,FALSE),V1239)</f>
        <v>keinen Abnehmer/kein Schälpersonal</v>
      </c>
      <c r="H1239" s="76" t="str">
        <f>IF(ISBLANK(Abfalldokumentation!$W1239),"-",Abfalldokumentation!$W1239)</f>
        <v>-</v>
      </c>
      <c r="I1239" s="76">
        <f t="shared" si="134"/>
        <v>42</v>
      </c>
      <c r="J1239" s="76" t="str">
        <f t="shared" si="135"/>
        <v>Produkte</v>
      </c>
      <c r="K1239" s="76" t="str">
        <f t="shared" si="136"/>
        <v>BUs</v>
      </c>
      <c r="L1239" s="76" t="str">
        <f t="shared" si="137"/>
        <v>Symptome</v>
      </c>
      <c r="M1239" s="76">
        <f>IFERROR(VLOOKUP(Abfalldokumentation!$O1239,Kennzahlen!S:V,3,FALSE)*Abfalldokumentation!$B1239,"0")</f>
        <v>124.5</v>
      </c>
      <c r="N1239" s="76" t="str">
        <f>IF(ISBLANK(Q1239),VLOOKUP(Abfalldokumentation!$O1239,'Linien - BU'!R:S,2,FALSE),Q1239)</f>
        <v>Verkauf</v>
      </c>
      <c r="O1239" s="77">
        <f t="shared" si="138"/>
        <v>29501076</v>
      </c>
      <c r="P1239" s="77">
        <f t="shared" si="139"/>
        <v>12</v>
      </c>
      <c r="Q1239" s="45" t="s">
        <v>11</v>
      </c>
      <c r="R1239" s="46">
        <v>29501076</v>
      </c>
      <c r="S1239" s="46">
        <v>249</v>
      </c>
      <c r="T1239" s="46">
        <v>12</v>
      </c>
      <c r="U1239" s="47">
        <v>44489</v>
      </c>
      <c r="V1239" s="48" t="s">
        <v>20</v>
      </c>
      <c r="W1239" s="46"/>
      <c r="X1239" s="50" t="str">
        <f>IFERROR(VLOOKUP(Abfalldokumentation!$R1239,Artikel!A:C,3,FALSE),Abfalldokumentation!$R1239)</f>
        <v>VOS RW-NUSS-ENDSTÜCK</v>
      </c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</row>
    <row r="1240" spans="1:40" ht="30" hidden="1" customHeight="1" x14ac:dyDescent="0.25">
      <c r="A1240" s="78" t="str">
        <f>VLOOKUP(N1240,'Linien - BU'!A:B,2,FALSE)</f>
        <v>BU3</v>
      </c>
      <c r="B1240" s="79">
        <f t="shared" si="133"/>
        <v>138</v>
      </c>
      <c r="C1240" s="80">
        <f>Abfalldokumentation!$U1240</f>
        <v>44489</v>
      </c>
      <c r="D1240" s="69" t="str">
        <f>IFERROR(IF(VLOOKUP(O1240,'[1]Rohware 230'!$B:$C,2,FALSE)=0,"Rohware"),
IFERROR(IF(VLOOKUP(O1240,[1]Sammelnr.!$B:$C,2,FALSE)=0,"Sammelnr. ungeschält ABS"),
IFERROR(IF(VLOOKUP(O1240,[1]Sammelnr.!$E:$F,2,FALSE)=0,"Sammelnr. ungeschält VS"),
IFERROR(IF(VLOOKUP(O1240,[1]Sammelnr.!$H:$I,2,FALSE)=0,"Sammelnr. geschält"),
IFERROR(IF(VLOOKUP(O1240,[1]Offen!$B:$C,2,FALSE)=0,"Offen ungeschält ABS"),
IFERROR(IF(VLOOKUP(O1240,[1]Offen!$E:$F,2,FALSE)=0,"Offen ungeschält VOS"),
IFERROR(IF(VLOOKUP(O1240,[1]Offen!$H:$I,2,FALSE)=0,"Offen geschält RW"),
IFERROR(IF(VLOOKUP(O1240,[1]Offen!$K:$L,2,FALSE)=0,"Offen vegan"),
IFERROR(IF(VLOOKUP(O1240,[1]Offen!$N:$O,2,FALSE)=0,"Offen Zipfel"),
IFERROR(IF(VLOOKUP(O1240,[1]Offen!$Q:$R,2,FALSE)=0,"Offen Endstücke"),
IFERROR(IF(VLOOKUP(O1240,[1]Vakuumiert!$B:$C,2,FALSE)=0,"Vakuumierter VOS ungeschält"),
IFERROR(IF(VLOOKUP(O1240,[1]Vakuumiert!$E:$F,2,FALSE)=0,"Vakuumierter ABS ungeschält"),
IFERROR(IF(VLOOKUP(O1240,[1]Vakuumiert!$H:$I,2,FALSE)=0,"Vakuumierter VOS geschält"),
IFERROR(IF(VLOOKUP(O1240,[1]Vakuumiert!$K:$L,2,FALSE)=0,"Vakuumierter VOS vegan"),
IFERROR(IF(VLOOKUP(O1240,[1]Vakuumiert!$N:$O,2,FALSE)=0,"Vakuumierter VOS Zipfel"),
IFERROR(IF(VLOOKUP(O1240,[1]Vakuumiert!$Q:$R,2,FALSE)=0,"Vakuumiert geschält"),
IFERROR(IF(VLOOKUP(O1240,'[1]vakuumierte Fertigprodukte'!$B:$C,2,FALSE)=0,"Fertigprodukte"),
IFERROR(IF(VLOOKUP(O1240,'[1]vakuumierte Fertigprodukte'!$E:$FI,2,FALSE)=0,"Vakuumierte Zipfel"),
IFERROR(IF(VLOOKUP(O1240,[1]Wurste!$B:$C,2,FALSE)=0,"Räucherwürste"),
IFERROR(IF(VLOOKUP(O1240,[1]Wurste!$E:$F,2,FALSE)=0,"URW/URGW Wurst"),
IFERROR(IF(VLOOKUP(O1240,[1]Wurste!$H:$I,2,FALSE)=0,"HF-Wurst Vegan"),
IFERROR(IF(VLOOKUP(O1240,[1]Wurste!$K:$L,2,FALSE)=0,"320er ohne Würste"),
IFERROR(IF(AND(OR(Abfalldokumentation!$A1240="BU3",Abfalldokumentation!$A1240="Verkauf"),Abfalldokumentation!$F1240="Schimmel",Abfalldokumentation!$G1240="keinen Abnehmer/kein Schälpersonal"),"Div. Zipfel, ES ohne Verwendung",VLOOKUP(Abfalldokumentation!$E1240,Produktgruppen!A:B,2,FALSE)),"-")))))))))))))))))))))))</f>
        <v>vegan</v>
      </c>
      <c r="E1240" s="81" t="str">
        <f>IFERROR(VLOOKUP(Abfalldokumentation!$O1240,Artikel!A:C,3,FALSE),Abfalldokumentation!$O1240)</f>
        <v>VOS VEG-SCH MILD</v>
      </c>
      <c r="F1240" s="81" t="str">
        <f>VLOOKUP(T1240,'Liste Gründe'!A:D,2,FALSE)</f>
        <v>keinen Verwendungszweck</v>
      </c>
      <c r="G1240" s="80" t="str">
        <f>IF(ISBLANK(V1240),VLOOKUP(Abfalldokumentation!$P1240,'Liste Gründe'!A:D,3,FALSE),V1240)</f>
        <v>VOS &gt; Einsatz (vegan)</v>
      </c>
      <c r="H1240" s="81" t="str">
        <f>IF(ISBLANK(Abfalldokumentation!$W1240),"-",Abfalldokumentation!$W1240)</f>
        <v>-</v>
      </c>
      <c r="I1240" s="81">
        <f t="shared" si="134"/>
        <v>42</v>
      </c>
      <c r="J1240" s="81" t="str">
        <f t="shared" si="135"/>
        <v>Produkte</v>
      </c>
      <c r="K1240" s="81" t="str">
        <f t="shared" si="136"/>
        <v>BUs</v>
      </c>
      <c r="L1240" s="81" t="str">
        <f t="shared" si="137"/>
        <v>Symptome</v>
      </c>
      <c r="M1240" s="81">
        <f>IFERROR(VLOOKUP(Abfalldokumentation!$O1240,Kennzahlen!S:V,3,FALSE)*Abfalldokumentation!$B1240,"0")</f>
        <v>69</v>
      </c>
      <c r="N1240" s="81" t="str">
        <f>IF(ISBLANK(Q1240),VLOOKUP(Abfalldokumentation!$O1240,'Linien - BU'!R:S,2,FALSE),Q1240)</f>
        <v>BU3</v>
      </c>
      <c r="O1240" s="77">
        <f t="shared" si="138"/>
        <v>29900002</v>
      </c>
      <c r="P1240" s="77">
        <f t="shared" si="139"/>
        <v>61</v>
      </c>
      <c r="Q1240" s="39" t="s">
        <v>8</v>
      </c>
      <c r="R1240" s="40">
        <v>29900002</v>
      </c>
      <c r="S1240" s="40">
        <v>138</v>
      </c>
      <c r="T1240" s="40">
        <v>61</v>
      </c>
      <c r="U1240" s="41">
        <v>44489</v>
      </c>
      <c r="V1240" s="48" t="s">
        <v>35</v>
      </c>
      <c r="W1240" s="40"/>
      <c r="X1240" s="44" t="str">
        <f>IFERROR(VLOOKUP(Abfalldokumentation!$R1240,Artikel!A:C,3,FALSE),Abfalldokumentation!$R1240)</f>
        <v>VOS VEG-SCH MILD</v>
      </c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</row>
    <row r="1241" spans="1:40" ht="30" hidden="1" customHeight="1" x14ac:dyDescent="0.25">
      <c r="A1241" s="73" t="str">
        <f>VLOOKUP(N1241,'Linien - BU'!A:B,2,FALSE)</f>
        <v>BU3</v>
      </c>
      <c r="B1241" s="74">
        <f t="shared" si="133"/>
        <v>70</v>
      </c>
      <c r="C1241" s="75">
        <f>Abfalldokumentation!$U1241</f>
        <v>44489</v>
      </c>
      <c r="D1241" s="69" t="str">
        <f>IFERROR(IF(VLOOKUP(O1241,'[1]Rohware 230'!$B:$C,2,FALSE)=0,"Rohware"),
IFERROR(IF(VLOOKUP(O1241,[1]Sammelnr.!$B:$C,2,FALSE)=0,"Sammelnr. ungeschält ABS"),
IFERROR(IF(VLOOKUP(O1241,[1]Sammelnr.!$E:$F,2,FALSE)=0,"Sammelnr. ungeschält VS"),
IFERROR(IF(VLOOKUP(O1241,[1]Sammelnr.!$H:$I,2,FALSE)=0,"Sammelnr. geschält"),
IFERROR(IF(VLOOKUP(O1241,[1]Offen!$B:$C,2,FALSE)=0,"Offen ungeschält ABS"),
IFERROR(IF(VLOOKUP(O1241,[1]Offen!$E:$F,2,FALSE)=0,"Offen ungeschält VOS"),
IFERROR(IF(VLOOKUP(O1241,[1]Offen!$H:$I,2,FALSE)=0,"Offen geschält RW"),
IFERROR(IF(VLOOKUP(O1241,[1]Offen!$K:$L,2,FALSE)=0,"Offen vegan"),
IFERROR(IF(VLOOKUP(O1241,[1]Offen!$N:$O,2,FALSE)=0,"Offen Zipfel"),
IFERROR(IF(VLOOKUP(O1241,[1]Offen!$Q:$R,2,FALSE)=0,"Offen Endstücke"),
IFERROR(IF(VLOOKUP(O1241,[1]Vakuumiert!$B:$C,2,FALSE)=0,"Vakuumierter VOS ungeschält"),
IFERROR(IF(VLOOKUP(O1241,[1]Vakuumiert!$E:$F,2,FALSE)=0,"Vakuumierter ABS ungeschält"),
IFERROR(IF(VLOOKUP(O1241,[1]Vakuumiert!$H:$I,2,FALSE)=0,"Vakuumierter VOS geschält"),
IFERROR(IF(VLOOKUP(O1241,[1]Vakuumiert!$K:$L,2,FALSE)=0,"Vakuumierter VOS vegan"),
IFERROR(IF(VLOOKUP(O1241,[1]Vakuumiert!$N:$O,2,FALSE)=0,"Vakuumierter VOS Zipfel"),
IFERROR(IF(VLOOKUP(O1241,[1]Vakuumiert!$Q:$R,2,FALSE)=0,"Vakuumiert geschält"),
IFERROR(IF(VLOOKUP(O1241,'[1]vakuumierte Fertigprodukte'!$B:$C,2,FALSE)=0,"Fertigprodukte"),
IFERROR(IF(VLOOKUP(O1241,'[1]vakuumierte Fertigprodukte'!$E:$FI,2,FALSE)=0,"Vakuumierte Zipfel"),
IFERROR(IF(VLOOKUP(O1241,[1]Wurste!$B:$C,2,FALSE)=0,"Räucherwürste"),
IFERROR(IF(VLOOKUP(O1241,[1]Wurste!$E:$F,2,FALSE)=0,"URW/URGW Wurst"),
IFERROR(IF(VLOOKUP(O1241,[1]Wurste!$H:$I,2,FALSE)=0,"HF-Wurst Vegan"),
IFERROR(IF(VLOOKUP(O1241,[1]Wurste!$K:$L,2,FALSE)=0,"320er ohne Würste"),
IFERROR(IF(AND(OR(Abfalldokumentation!$A1241="BU3",Abfalldokumentation!$A1241="Verkauf"),Abfalldokumentation!$F1241="Schimmel",Abfalldokumentation!$G1241="keinen Abnehmer/kein Schälpersonal"),"Div. Zipfel, ES ohne Verwendung",VLOOKUP(Abfalldokumentation!$E1241,Produktgruppen!A:B,2,FALSE)),"-")))))))))))))))))))))))</f>
        <v>vegan</v>
      </c>
      <c r="E1241" s="76" t="str">
        <f>IFERROR(VLOOKUP(Abfalldokumentation!$O1241,Artikel!A:C,3,FALSE),Abfalldokumentation!$O1241)</f>
        <v>VOS VEG-SCH WÜRZIG</v>
      </c>
      <c r="F1241" s="76" t="str">
        <f>VLOOKUP(T1241,'Liste Gründe'!A:D,2,FALSE)</f>
        <v>keinen Verwendungszweck</v>
      </c>
      <c r="G1241" s="75" t="str">
        <f>IF(ISBLANK(V1241),VLOOKUP(Abfalldokumentation!$P1241,'Liste Gründe'!A:D,3,FALSE),V1241)</f>
        <v>VOS &gt; Einsatz (vegan)</v>
      </c>
      <c r="H1241" s="76" t="str">
        <f>IF(ISBLANK(Abfalldokumentation!$W1241),"-",Abfalldokumentation!$W1241)</f>
        <v>-</v>
      </c>
      <c r="I1241" s="76">
        <f t="shared" si="134"/>
        <v>42</v>
      </c>
      <c r="J1241" s="76" t="str">
        <f t="shared" si="135"/>
        <v>Produkte</v>
      </c>
      <c r="K1241" s="76" t="str">
        <f t="shared" si="136"/>
        <v>BUs</v>
      </c>
      <c r="L1241" s="76" t="str">
        <f t="shared" si="137"/>
        <v>Symptome</v>
      </c>
      <c r="M1241" s="76">
        <f>IFERROR(VLOOKUP(Abfalldokumentation!$O1241,Kennzahlen!S:V,3,FALSE)*Abfalldokumentation!$B1241,"0")</f>
        <v>35</v>
      </c>
      <c r="N1241" s="76" t="str">
        <f>IF(ISBLANK(Q1241),VLOOKUP(Abfalldokumentation!$O1241,'Linien - BU'!R:S,2,FALSE),Q1241)</f>
        <v>BU3</v>
      </c>
      <c r="O1241" s="77">
        <f t="shared" si="138"/>
        <v>29900003</v>
      </c>
      <c r="P1241" s="77">
        <f t="shared" si="139"/>
        <v>61</v>
      </c>
      <c r="Q1241" s="45" t="s">
        <v>8</v>
      </c>
      <c r="R1241" s="46">
        <v>29900003</v>
      </c>
      <c r="S1241" s="46">
        <v>70</v>
      </c>
      <c r="T1241" s="46">
        <v>61</v>
      </c>
      <c r="U1241" s="47">
        <v>44489</v>
      </c>
      <c r="V1241" s="48" t="s">
        <v>35</v>
      </c>
      <c r="W1241" s="46"/>
      <c r="X1241" s="50" t="str">
        <f>IFERROR(VLOOKUP(Abfalldokumentation!$R1241,Artikel!A:C,3,FALSE),Abfalldokumentation!$R1241)</f>
        <v>VOS VEG-SCH WÜRZIG</v>
      </c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</row>
    <row r="1242" spans="1:40" ht="30" hidden="1" customHeight="1" x14ac:dyDescent="0.25">
      <c r="A1242" s="78" t="str">
        <f>VLOOKUP(N1242,'Linien - BU'!A:B,2,FALSE)</f>
        <v>BU1</v>
      </c>
      <c r="B1242" s="79">
        <f t="shared" si="133"/>
        <v>230</v>
      </c>
      <c r="C1242" s="80">
        <f>Abfalldokumentation!$U1242</f>
        <v>44489</v>
      </c>
      <c r="D1242" s="69" t="str">
        <f>IFERROR(IF(VLOOKUP(O1242,'[1]Rohware 230'!$B:$C,2,FALSE)=0,"Rohware"),
IFERROR(IF(VLOOKUP(O1242,[1]Sammelnr.!$B:$C,2,FALSE)=0,"Sammelnr. ungeschält ABS"),
IFERROR(IF(VLOOKUP(O1242,[1]Sammelnr.!$E:$F,2,FALSE)=0,"Sammelnr. ungeschält VS"),
IFERROR(IF(VLOOKUP(O1242,[1]Sammelnr.!$H:$I,2,FALSE)=0,"Sammelnr. geschält"),
IFERROR(IF(VLOOKUP(O1242,[1]Offen!$B:$C,2,FALSE)=0,"Offen ungeschält ABS"),
IFERROR(IF(VLOOKUP(O1242,[1]Offen!$E:$F,2,FALSE)=0,"Offen ungeschält VOS"),
IFERROR(IF(VLOOKUP(O1242,[1]Offen!$H:$I,2,FALSE)=0,"Offen geschält RW"),
IFERROR(IF(VLOOKUP(O1242,[1]Offen!$K:$L,2,FALSE)=0,"Offen vegan"),
IFERROR(IF(VLOOKUP(O1242,[1]Offen!$N:$O,2,FALSE)=0,"Offen Zipfel"),
IFERROR(IF(VLOOKUP(O1242,[1]Offen!$Q:$R,2,FALSE)=0,"Offen Endstücke"),
IFERROR(IF(VLOOKUP(O1242,[1]Vakuumiert!$B:$C,2,FALSE)=0,"Vakuumierter VOS ungeschält"),
IFERROR(IF(VLOOKUP(O1242,[1]Vakuumiert!$E:$F,2,FALSE)=0,"Vakuumierter ABS ungeschält"),
IFERROR(IF(VLOOKUP(O1242,[1]Vakuumiert!$H:$I,2,FALSE)=0,"Vakuumierter VOS geschält"),
IFERROR(IF(VLOOKUP(O1242,[1]Vakuumiert!$K:$L,2,FALSE)=0,"Vakuumierter VOS vegan"),
IFERROR(IF(VLOOKUP(O1242,[1]Vakuumiert!$N:$O,2,FALSE)=0,"Vakuumierter VOS Zipfel"),
IFERROR(IF(VLOOKUP(O1242,[1]Vakuumiert!$Q:$R,2,FALSE)=0,"Vakuumiert geschält"),
IFERROR(IF(VLOOKUP(O1242,'[1]vakuumierte Fertigprodukte'!$B:$C,2,FALSE)=0,"Fertigprodukte"),
IFERROR(IF(VLOOKUP(O1242,'[1]vakuumierte Fertigprodukte'!$E:$FI,2,FALSE)=0,"Vakuumierte Zipfel"),
IFERROR(IF(VLOOKUP(O1242,[1]Wurste!$B:$C,2,FALSE)=0,"Räucherwürste"),
IFERROR(IF(VLOOKUP(O1242,[1]Wurste!$E:$F,2,FALSE)=0,"URW/URGW Wurst"),
IFERROR(IF(VLOOKUP(O1242,[1]Wurste!$H:$I,2,FALSE)=0,"HF-Wurst Vegan"),
IFERROR(IF(VLOOKUP(O1242,[1]Wurste!$K:$L,2,FALSE)=0,"320er ohne Würste"),
IFERROR(IF(AND(OR(Abfalldokumentation!$A1242="BU3",Abfalldokumentation!$A1242="Verkauf"),Abfalldokumentation!$F1242="Schimmel",Abfalldokumentation!$G1242="keinen Abnehmer/kein Schälpersonal"),"Div. Zipfel, ES ohne Verwendung",VLOOKUP(Abfalldokumentation!$E1242,Produktgruppen!A:B,2,FALSE)),"-")))))))))))))))))))))))</f>
        <v>-</v>
      </c>
      <c r="E1242" s="81" t="str">
        <f>IFERROR(VLOOKUP(Abfalldokumentation!$O1242,Artikel!A:C,3,FALSE),Abfalldokumentation!$O1242)</f>
        <v>SKZ PF 10KG</v>
      </c>
      <c r="F1242" s="81" t="str">
        <f>VLOOKUP(T1242,'Liste Gründe'!A:D,2,FALSE)</f>
        <v>Qualitätsprobleme</v>
      </c>
      <c r="G1242" s="80" t="str">
        <f>IF(ISBLANK(V1242),VLOOKUP(Abfalldokumentation!$P1242,'Liste Gründe'!A:D,3,FALSE),V1242)</f>
        <v>zu fest</v>
      </c>
      <c r="H1242" s="81" t="str">
        <f>IF(ISBLANK(Abfalldokumentation!$W1242),"-",Abfalldokumentation!$W1242)</f>
        <v>-</v>
      </c>
      <c r="I1242" s="81">
        <f t="shared" si="134"/>
        <v>42</v>
      </c>
      <c r="J1242" s="81" t="str">
        <f t="shared" si="135"/>
        <v>Produkte</v>
      </c>
      <c r="K1242" s="81" t="str">
        <f t="shared" si="136"/>
        <v>BUs</v>
      </c>
      <c r="L1242" s="81" t="str">
        <f t="shared" si="137"/>
        <v>Symptome</v>
      </c>
      <c r="M1242" s="81">
        <f>IFERROR(VLOOKUP(Abfalldokumentation!$O1242,Kennzahlen!S:V,3,FALSE)*Abfalldokumentation!$B1242,"0")</f>
        <v>5421.33</v>
      </c>
      <c r="N1242" s="81" t="str">
        <f>IF(ISBLANK(Q1242),VLOOKUP(Abfalldokumentation!$O1242,'Linien - BU'!R:S,2,FALSE),Q1242)</f>
        <v>Schmelze</v>
      </c>
      <c r="O1242" s="77">
        <f t="shared" si="138"/>
        <v>31000161</v>
      </c>
      <c r="P1242" s="77">
        <f t="shared" si="139"/>
        <v>54</v>
      </c>
      <c r="Q1242" s="39" t="s">
        <v>184</v>
      </c>
      <c r="R1242" s="40">
        <v>31000161</v>
      </c>
      <c r="S1242" s="40">
        <v>230</v>
      </c>
      <c r="T1242" s="40">
        <v>54</v>
      </c>
      <c r="U1242" s="41">
        <v>44489</v>
      </c>
      <c r="V1242" s="42"/>
      <c r="W1242" s="40"/>
      <c r="X1242" s="44" t="str">
        <f>IFERROR(VLOOKUP(Abfalldokumentation!$R1242,Artikel!A:C,3,FALSE),Abfalldokumentation!$R1242)</f>
        <v>SKZ PF 10KG</v>
      </c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</row>
    <row r="1243" spans="1:40" ht="30" hidden="1" customHeight="1" x14ac:dyDescent="0.25">
      <c r="A1243" s="73" t="str">
        <f>VLOOKUP(N1243,'Linien - BU'!A:B,2,FALSE)</f>
        <v>BU1</v>
      </c>
      <c r="B1243" s="74">
        <f t="shared" si="133"/>
        <v>22</v>
      </c>
      <c r="C1243" s="75">
        <f>Abfalldokumentation!$U1243</f>
        <v>44489</v>
      </c>
      <c r="D1243" s="69" t="str">
        <f>IFERROR(IF(VLOOKUP(O1243,'[1]Rohware 230'!$B:$C,2,FALSE)=0,"Rohware"),
IFERROR(IF(VLOOKUP(O1243,[1]Sammelnr.!$B:$C,2,FALSE)=0,"Sammelnr. ungeschält ABS"),
IFERROR(IF(VLOOKUP(O1243,[1]Sammelnr.!$E:$F,2,FALSE)=0,"Sammelnr. ungeschält VS"),
IFERROR(IF(VLOOKUP(O1243,[1]Sammelnr.!$H:$I,2,FALSE)=0,"Sammelnr. geschält"),
IFERROR(IF(VLOOKUP(O1243,[1]Offen!$B:$C,2,FALSE)=0,"Offen ungeschält ABS"),
IFERROR(IF(VLOOKUP(O1243,[1]Offen!$E:$F,2,FALSE)=0,"Offen ungeschält VOS"),
IFERROR(IF(VLOOKUP(O1243,[1]Offen!$H:$I,2,FALSE)=0,"Offen geschält RW"),
IFERROR(IF(VLOOKUP(O1243,[1]Offen!$K:$L,2,FALSE)=0,"Offen vegan"),
IFERROR(IF(VLOOKUP(O1243,[1]Offen!$N:$O,2,FALSE)=0,"Offen Zipfel"),
IFERROR(IF(VLOOKUP(O1243,[1]Offen!$Q:$R,2,FALSE)=0,"Offen Endstücke"),
IFERROR(IF(VLOOKUP(O1243,[1]Vakuumiert!$B:$C,2,FALSE)=0,"Vakuumierter VOS ungeschält"),
IFERROR(IF(VLOOKUP(O1243,[1]Vakuumiert!$E:$F,2,FALSE)=0,"Vakuumierter ABS ungeschält"),
IFERROR(IF(VLOOKUP(O1243,[1]Vakuumiert!$H:$I,2,FALSE)=0,"Vakuumierter VOS geschält"),
IFERROR(IF(VLOOKUP(O1243,[1]Vakuumiert!$K:$L,2,FALSE)=0,"Vakuumierter VOS vegan"),
IFERROR(IF(VLOOKUP(O1243,[1]Vakuumiert!$N:$O,2,FALSE)=0,"Vakuumierter VOS Zipfel"),
IFERROR(IF(VLOOKUP(O1243,[1]Vakuumiert!$Q:$R,2,FALSE)=0,"Vakuumiert geschält"),
IFERROR(IF(VLOOKUP(O1243,'[1]vakuumierte Fertigprodukte'!$B:$C,2,FALSE)=0,"Fertigprodukte"),
IFERROR(IF(VLOOKUP(O1243,'[1]vakuumierte Fertigprodukte'!$E:$FI,2,FALSE)=0,"Vakuumierte Zipfel"),
IFERROR(IF(VLOOKUP(O1243,[1]Wurste!$B:$C,2,FALSE)=0,"Räucherwürste"),
IFERROR(IF(VLOOKUP(O1243,[1]Wurste!$E:$F,2,FALSE)=0,"URW/URGW Wurst"),
IFERROR(IF(VLOOKUP(O1243,[1]Wurste!$H:$I,2,FALSE)=0,"HF-Wurst Vegan"),
IFERROR(IF(VLOOKUP(O1243,[1]Wurste!$K:$L,2,FALSE)=0,"320er ohne Würste"),
IFERROR(IF(AND(OR(Abfalldokumentation!$A1243="BU3",Abfalldokumentation!$A1243="Verkauf"),Abfalldokumentation!$F1243="Schimmel",Abfalldokumentation!$G1243="keinen Abnehmer/kein Schälpersonal"),"Div. Zipfel, ES ohne Verwendung",VLOOKUP(Abfalldokumentation!$E1243,Produktgruppen!A:B,2,FALSE)),"-")))))))))))))))))))))))</f>
        <v>-</v>
      </c>
      <c r="E1243" s="76" t="str">
        <f>IFERROR(VLOOKUP(Abfalldokumentation!$O1243,Artikel!A:C,3,FALSE),Abfalldokumentation!$O1243)</f>
        <v>RW NUSS 10,0KG AN</v>
      </c>
      <c r="F1243" s="76" t="str">
        <f>VLOOKUP(T1243,'Liste Gründe'!A:D,2,FALSE)</f>
        <v>Rest</v>
      </c>
      <c r="G1243" s="75" t="str">
        <f>IF(ISBLANK(V1243),VLOOKUP(Abfalldokumentation!$P1243,'Liste Gründe'!A:D,3,FALSE),V1243)</f>
        <v>Metall</v>
      </c>
      <c r="H1243" s="76" t="str">
        <f>IF(ISBLANK(Abfalldokumentation!$W1243),"-",Abfalldokumentation!$W1243)</f>
        <v>-</v>
      </c>
      <c r="I1243" s="76">
        <f t="shared" si="134"/>
        <v>42</v>
      </c>
      <c r="J1243" s="76" t="str">
        <f t="shared" si="135"/>
        <v>Produkte</v>
      </c>
      <c r="K1243" s="76" t="str">
        <f t="shared" si="136"/>
        <v>BUs</v>
      </c>
      <c r="L1243" s="76" t="str">
        <f t="shared" si="137"/>
        <v>Symptome</v>
      </c>
      <c r="M1243" s="76" t="str">
        <f>IFERROR(VLOOKUP(Abfalldokumentation!$O1243,Kennzahlen!S:V,3,FALSE)*Abfalldokumentation!$B1243,"0")</f>
        <v>0</v>
      </c>
      <c r="N1243" s="76">
        <f>IF(ISBLANK(Q1243),VLOOKUP(Abfalldokumentation!$O1243,'Linien - BU'!R:S,2,FALSE),Q1243)</f>
        <v>3020</v>
      </c>
      <c r="O1243" s="77">
        <f t="shared" si="138"/>
        <v>32000070</v>
      </c>
      <c r="P1243" s="77">
        <f t="shared" si="139"/>
        <v>40</v>
      </c>
      <c r="Q1243" s="45">
        <v>3020</v>
      </c>
      <c r="R1243" s="46">
        <v>32000070</v>
      </c>
      <c r="S1243" s="46">
        <v>22</v>
      </c>
      <c r="T1243" s="46">
        <v>40</v>
      </c>
      <c r="U1243" s="47">
        <v>44489</v>
      </c>
      <c r="V1243" s="48"/>
      <c r="W1243" s="46"/>
      <c r="X1243" s="50" t="str">
        <f>IFERROR(VLOOKUP(Abfalldokumentation!$R1243,Artikel!A:C,3,FALSE),Abfalldokumentation!$R1243)</f>
        <v>RW NUSS 10,0KG AN</v>
      </c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</row>
    <row r="1244" spans="1:40" ht="30" hidden="1" customHeight="1" x14ac:dyDescent="0.25">
      <c r="A1244" s="78" t="str">
        <f>VLOOKUP(N1244,'Linien - BU'!A:B,2,FALSE)</f>
        <v>BU1</v>
      </c>
      <c r="B1244" s="79">
        <f t="shared" si="133"/>
        <v>24.8</v>
      </c>
      <c r="C1244" s="80">
        <f>Abfalldokumentation!$U1244</f>
        <v>44489</v>
      </c>
      <c r="D1244" s="69" t="str">
        <f>IFERROR(IF(VLOOKUP(O1244,'[1]Rohware 230'!$B:$C,2,FALSE)=0,"Rohware"),
IFERROR(IF(VLOOKUP(O1244,[1]Sammelnr.!$B:$C,2,FALSE)=0,"Sammelnr. ungeschält ABS"),
IFERROR(IF(VLOOKUP(O1244,[1]Sammelnr.!$E:$F,2,FALSE)=0,"Sammelnr. ungeschält VS"),
IFERROR(IF(VLOOKUP(O1244,[1]Sammelnr.!$H:$I,2,FALSE)=0,"Sammelnr. geschält"),
IFERROR(IF(VLOOKUP(O1244,[1]Offen!$B:$C,2,FALSE)=0,"Offen ungeschält ABS"),
IFERROR(IF(VLOOKUP(O1244,[1]Offen!$E:$F,2,FALSE)=0,"Offen ungeschält VOS"),
IFERROR(IF(VLOOKUP(O1244,[1]Offen!$H:$I,2,FALSE)=0,"Offen geschält RW"),
IFERROR(IF(VLOOKUP(O1244,[1]Offen!$K:$L,2,FALSE)=0,"Offen vegan"),
IFERROR(IF(VLOOKUP(O1244,[1]Offen!$N:$O,2,FALSE)=0,"Offen Zipfel"),
IFERROR(IF(VLOOKUP(O1244,[1]Offen!$Q:$R,2,FALSE)=0,"Offen Endstücke"),
IFERROR(IF(VLOOKUP(O1244,[1]Vakuumiert!$B:$C,2,FALSE)=0,"Vakuumierter VOS ungeschält"),
IFERROR(IF(VLOOKUP(O1244,[1]Vakuumiert!$E:$F,2,FALSE)=0,"Vakuumierter ABS ungeschält"),
IFERROR(IF(VLOOKUP(O1244,[1]Vakuumiert!$H:$I,2,FALSE)=0,"Vakuumierter VOS geschält"),
IFERROR(IF(VLOOKUP(O1244,[1]Vakuumiert!$K:$L,2,FALSE)=0,"Vakuumierter VOS vegan"),
IFERROR(IF(VLOOKUP(O1244,[1]Vakuumiert!$N:$O,2,FALSE)=0,"Vakuumierter VOS Zipfel"),
IFERROR(IF(VLOOKUP(O1244,[1]Vakuumiert!$Q:$R,2,FALSE)=0,"Vakuumiert geschält"),
IFERROR(IF(VLOOKUP(O1244,'[1]vakuumierte Fertigprodukte'!$B:$C,2,FALSE)=0,"Fertigprodukte"),
IFERROR(IF(VLOOKUP(O1244,'[1]vakuumierte Fertigprodukte'!$E:$FI,2,FALSE)=0,"Vakuumierte Zipfel"),
IFERROR(IF(VLOOKUP(O1244,[1]Wurste!$B:$C,2,FALSE)=0,"Räucherwürste"),
IFERROR(IF(VLOOKUP(O1244,[1]Wurste!$E:$F,2,FALSE)=0,"URW/URGW Wurst"),
IFERROR(IF(VLOOKUP(O1244,[1]Wurste!$H:$I,2,FALSE)=0,"HF-Wurst Vegan"),
IFERROR(IF(VLOOKUP(O1244,[1]Wurste!$K:$L,2,FALSE)=0,"320er ohne Würste"),
IFERROR(IF(AND(OR(Abfalldokumentation!$A1244="BU3",Abfalldokumentation!$A1244="Verkauf"),Abfalldokumentation!$F1244="Schimmel",Abfalldokumentation!$G1244="keinen Abnehmer/kein Schälpersonal"),"Div. Zipfel, ES ohne Verwendung",VLOOKUP(Abfalldokumentation!$E1244,Produktgruppen!A:B,2,FALSE)),"-")))))))))))))))))))))))</f>
        <v>Rest</v>
      </c>
      <c r="E1244" s="81" t="str">
        <f>IFERROR(VLOOKUP(Abfalldokumentation!$O1244,Artikel!A:C,3,FALSE),Abfalldokumentation!$O1244)</f>
        <v>-</v>
      </c>
      <c r="F1244" s="81" t="str">
        <f>VLOOKUP(T1244,'Liste Gründe'!A:D,2,FALSE)</f>
        <v>Schimmel</v>
      </c>
      <c r="G1244" s="80" t="str">
        <f>IF(ISBLANK(V1244),VLOOKUP(Abfalldokumentation!$P1244,'Liste Gründe'!A:D,3,FALSE),V1244)</f>
        <v>keine Verarbeitung</v>
      </c>
      <c r="H1244" s="81" t="str">
        <f>IF(ISBLANK(Abfalldokumentation!$W1244),"-",Abfalldokumentation!$W1244)</f>
        <v>-</v>
      </c>
      <c r="I1244" s="81">
        <f t="shared" si="134"/>
        <v>42</v>
      </c>
      <c r="J1244" s="81" t="str">
        <f t="shared" si="135"/>
        <v>Produkte</v>
      </c>
      <c r="K1244" s="81" t="str">
        <f t="shared" si="136"/>
        <v>BUs</v>
      </c>
      <c r="L1244" s="81" t="str">
        <f t="shared" si="137"/>
        <v>Symptome</v>
      </c>
      <c r="M1244" s="81" t="str">
        <f>IFERROR(VLOOKUP(Abfalldokumentation!$O1244,Kennzahlen!S:V,3,FALSE)*Abfalldokumentation!$B1244,"0")</f>
        <v>0</v>
      </c>
      <c r="N1244" s="81" t="str">
        <f>IF(ISBLANK(Q1244),VLOOKUP(Abfalldokumentation!$O1244,'Linien - BU'!R:S,2,FALSE),Q1244)</f>
        <v>RWV</v>
      </c>
      <c r="O1244" s="77" t="str">
        <f t="shared" si="138"/>
        <v>-</v>
      </c>
      <c r="P1244" s="77">
        <f t="shared" si="139"/>
        <v>12</v>
      </c>
      <c r="Q1244" s="39" t="s">
        <v>202</v>
      </c>
      <c r="R1244" s="40" t="s">
        <v>54</v>
      </c>
      <c r="S1244" s="40">
        <v>24.8</v>
      </c>
      <c r="T1244" s="40">
        <v>12</v>
      </c>
      <c r="U1244" s="41">
        <v>44489</v>
      </c>
      <c r="V1244" s="48" t="s">
        <v>22</v>
      </c>
      <c r="W1244" s="40"/>
      <c r="X1244" s="44" t="str">
        <f>IFERROR(VLOOKUP(Abfalldokumentation!$R1244,Artikel!A:C,3,FALSE),Abfalldokumentation!$R1244)</f>
        <v>-</v>
      </c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</row>
    <row r="1245" spans="1:40" ht="30" hidden="1" customHeight="1" x14ac:dyDescent="0.25">
      <c r="A1245" s="73" t="str">
        <f>VLOOKUP(N1245,'Linien - BU'!A:B,2,FALSE)</f>
        <v>BU1</v>
      </c>
      <c r="B1245" s="74">
        <f t="shared" si="133"/>
        <v>123</v>
      </c>
      <c r="C1245" s="75">
        <f>Abfalldokumentation!$U1245</f>
        <v>44489</v>
      </c>
      <c r="D1245" s="69" t="str">
        <f>IFERROR(IF(VLOOKUP(O1245,'[1]Rohware 230'!$B:$C,2,FALSE)=0,"Rohware"),
IFERROR(IF(VLOOKUP(O1245,[1]Sammelnr.!$B:$C,2,FALSE)=0,"Sammelnr. ungeschält ABS"),
IFERROR(IF(VLOOKUP(O1245,[1]Sammelnr.!$E:$F,2,FALSE)=0,"Sammelnr. ungeschält VS"),
IFERROR(IF(VLOOKUP(O1245,[1]Sammelnr.!$H:$I,2,FALSE)=0,"Sammelnr. geschält"),
IFERROR(IF(VLOOKUP(O1245,[1]Offen!$B:$C,2,FALSE)=0,"Offen ungeschält ABS"),
IFERROR(IF(VLOOKUP(O1245,[1]Offen!$E:$F,2,FALSE)=0,"Offen ungeschält VOS"),
IFERROR(IF(VLOOKUP(O1245,[1]Offen!$H:$I,2,FALSE)=0,"Offen geschält RW"),
IFERROR(IF(VLOOKUP(O1245,[1]Offen!$K:$L,2,FALSE)=0,"Offen vegan"),
IFERROR(IF(VLOOKUP(O1245,[1]Offen!$N:$O,2,FALSE)=0,"Offen Zipfel"),
IFERROR(IF(VLOOKUP(O1245,[1]Offen!$Q:$R,2,FALSE)=0,"Offen Endstücke"),
IFERROR(IF(VLOOKUP(O1245,[1]Vakuumiert!$B:$C,2,FALSE)=0,"Vakuumierter VOS ungeschält"),
IFERROR(IF(VLOOKUP(O1245,[1]Vakuumiert!$E:$F,2,FALSE)=0,"Vakuumierter ABS ungeschält"),
IFERROR(IF(VLOOKUP(O1245,[1]Vakuumiert!$H:$I,2,FALSE)=0,"Vakuumierter VOS geschält"),
IFERROR(IF(VLOOKUP(O1245,[1]Vakuumiert!$K:$L,2,FALSE)=0,"Vakuumierter VOS vegan"),
IFERROR(IF(VLOOKUP(O1245,[1]Vakuumiert!$N:$O,2,FALSE)=0,"Vakuumierter VOS Zipfel"),
IFERROR(IF(VLOOKUP(O1245,[1]Vakuumiert!$Q:$R,2,FALSE)=0,"Vakuumiert geschält"),
IFERROR(IF(VLOOKUP(O1245,'[1]vakuumierte Fertigprodukte'!$B:$C,2,FALSE)=0,"Fertigprodukte"),
IFERROR(IF(VLOOKUP(O1245,'[1]vakuumierte Fertigprodukte'!$E:$FI,2,FALSE)=0,"Vakuumierte Zipfel"),
IFERROR(IF(VLOOKUP(O1245,[1]Wurste!$B:$C,2,FALSE)=0,"Räucherwürste"),
IFERROR(IF(VLOOKUP(O1245,[1]Wurste!$E:$F,2,FALSE)=0,"URW/URGW Wurst"),
IFERROR(IF(VLOOKUP(O1245,[1]Wurste!$H:$I,2,FALSE)=0,"HF-Wurst Vegan"),
IFERROR(IF(VLOOKUP(O1245,[1]Wurste!$K:$L,2,FALSE)=0,"320er ohne Würste"),
IFERROR(IF(AND(OR(Abfalldokumentation!$A1245="BU3",Abfalldokumentation!$A1245="Verkauf"),Abfalldokumentation!$F1245="Schimmel",Abfalldokumentation!$G1245="keinen Abnehmer/kein Schälpersonal"),"Div. Zipfel, ES ohne Verwendung",VLOOKUP(Abfalldokumentation!$E1245,Produktgruppen!A:B,2,FALSE)),"-")))))))))))))))))))))))</f>
        <v>Rest</v>
      </c>
      <c r="E1245" s="76" t="str">
        <f>IFERROR(VLOOKUP(Abfalldokumentation!$O1245,Artikel!A:C,3,FALSE),Abfalldokumentation!$O1245)</f>
        <v>-</v>
      </c>
      <c r="F1245" s="76" t="str">
        <f>VLOOKUP(T1245,'Liste Gründe'!A:D,2,FALSE)</f>
        <v>Schimmel</v>
      </c>
      <c r="G1245" s="75" t="str">
        <f>IF(ISBLANK(V1245),VLOOKUP(Abfalldokumentation!$P1245,'Liste Gründe'!A:D,3,FALSE),V1245)</f>
        <v>keine Verarbeitung</v>
      </c>
      <c r="H1245" s="76" t="str">
        <f>IF(ISBLANK(Abfalldokumentation!$W1245),"-",Abfalldokumentation!$W1245)</f>
        <v>-</v>
      </c>
      <c r="I1245" s="76">
        <f t="shared" si="134"/>
        <v>42</v>
      </c>
      <c r="J1245" s="76" t="str">
        <f t="shared" si="135"/>
        <v>Produkte</v>
      </c>
      <c r="K1245" s="76" t="str">
        <f t="shared" si="136"/>
        <v>BUs</v>
      </c>
      <c r="L1245" s="76" t="str">
        <f t="shared" si="137"/>
        <v>Symptome</v>
      </c>
      <c r="M1245" s="76" t="str">
        <f>IFERROR(VLOOKUP(Abfalldokumentation!$O1245,Kennzahlen!S:V,3,FALSE)*Abfalldokumentation!$B1245,"0")</f>
        <v>0</v>
      </c>
      <c r="N1245" s="76" t="str">
        <f>IF(ISBLANK(Q1245),VLOOKUP(Abfalldokumentation!$O1245,'Linien - BU'!R:S,2,FALSE),Q1245)</f>
        <v>RWV</v>
      </c>
      <c r="O1245" s="77" t="str">
        <f t="shared" si="138"/>
        <v>-</v>
      </c>
      <c r="P1245" s="77">
        <f t="shared" si="139"/>
        <v>12</v>
      </c>
      <c r="Q1245" s="45" t="s">
        <v>202</v>
      </c>
      <c r="R1245" s="46" t="s">
        <v>54</v>
      </c>
      <c r="S1245" s="46">
        <v>123</v>
      </c>
      <c r="T1245" s="46">
        <v>12</v>
      </c>
      <c r="U1245" s="47">
        <v>44489</v>
      </c>
      <c r="V1245" s="48" t="s">
        <v>22</v>
      </c>
      <c r="W1245" s="46"/>
      <c r="X1245" s="50" t="str">
        <f>IFERROR(VLOOKUP(Abfalldokumentation!$R1245,Artikel!A:C,3,FALSE),Abfalldokumentation!$R1245)</f>
        <v>-</v>
      </c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</row>
    <row r="1246" spans="1:40" ht="30" hidden="1" customHeight="1" x14ac:dyDescent="0.25">
      <c r="A1246" s="78" t="str">
        <f>VLOOKUP(N1246,'Linien - BU'!A:B,2,FALSE)</f>
        <v>BU1</v>
      </c>
      <c r="B1246" s="79">
        <f t="shared" si="133"/>
        <v>84</v>
      </c>
      <c r="C1246" s="80">
        <f>Abfalldokumentation!$U1246</f>
        <v>44489</v>
      </c>
      <c r="D1246" s="69" t="str">
        <f>IFERROR(IF(VLOOKUP(O1246,'[1]Rohware 230'!$B:$C,2,FALSE)=0,"Rohware"),
IFERROR(IF(VLOOKUP(O1246,[1]Sammelnr.!$B:$C,2,FALSE)=0,"Sammelnr. ungeschält ABS"),
IFERROR(IF(VLOOKUP(O1246,[1]Sammelnr.!$E:$F,2,FALSE)=0,"Sammelnr. ungeschält VS"),
IFERROR(IF(VLOOKUP(O1246,[1]Sammelnr.!$H:$I,2,FALSE)=0,"Sammelnr. geschält"),
IFERROR(IF(VLOOKUP(O1246,[1]Offen!$B:$C,2,FALSE)=0,"Offen ungeschält ABS"),
IFERROR(IF(VLOOKUP(O1246,[1]Offen!$E:$F,2,FALSE)=0,"Offen ungeschält VOS"),
IFERROR(IF(VLOOKUP(O1246,[1]Offen!$H:$I,2,FALSE)=0,"Offen geschält RW"),
IFERROR(IF(VLOOKUP(O1246,[1]Offen!$K:$L,2,FALSE)=0,"Offen vegan"),
IFERROR(IF(VLOOKUP(O1246,[1]Offen!$N:$O,2,FALSE)=0,"Offen Zipfel"),
IFERROR(IF(VLOOKUP(O1246,[1]Offen!$Q:$R,2,FALSE)=0,"Offen Endstücke"),
IFERROR(IF(VLOOKUP(O1246,[1]Vakuumiert!$B:$C,2,FALSE)=0,"Vakuumierter VOS ungeschält"),
IFERROR(IF(VLOOKUP(O1246,[1]Vakuumiert!$E:$F,2,FALSE)=0,"Vakuumierter ABS ungeschält"),
IFERROR(IF(VLOOKUP(O1246,[1]Vakuumiert!$H:$I,2,FALSE)=0,"Vakuumierter VOS geschält"),
IFERROR(IF(VLOOKUP(O1246,[1]Vakuumiert!$K:$L,2,FALSE)=0,"Vakuumierter VOS vegan"),
IFERROR(IF(VLOOKUP(O1246,[1]Vakuumiert!$N:$O,2,FALSE)=0,"Vakuumierter VOS Zipfel"),
IFERROR(IF(VLOOKUP(O1246,[1]Vakuumiert!$Q:$R,2,FALSE)=0,"Vakuumiert geschält"),
IFERROR(IF(VLOOKUP(O1246,'[1]vakuumierte Fertigprodukte'!$B:$C,2,FALSE)=0,"Fertigprodukte"),
IFERROR(IF(VLOOKUP(O1246,'[1]vakuumierte Fertigprodukte'!$E:$FI,2,FALSE)=0,"Vakuumierte Zipfel"),
IFERROR(IF(VLOOKUP(O1246,[1]Wurste!$B:$C,2,FALSE)=0,"Räucherwürste"),
IFERROR(IF(VLOOKUP(O1246,[1]Wurste!$E:$F,2,FALSE)=0,"URW/URGW Wurst"),
IFERROR(IF(VLOOKUP(O1246,[1]Wurste!$H:$I,2,FALSE)=0,"HF-Wurst Vegan"),
IFERROR(IF(VLOOKUP(O1246,[1]Wurste!$K:$L,2,FALSE)=0,"320er ohne Würste"),
IFERROR(IF(AND(OR(Abfalldokumentation!$A1246="BU3",Abfalldokumentation!$A1246="Verkauf"),Abfalldokumentation!$F1246="Schimmel",Abfalldokumentation!$G1246="keinen Abnehmer/kein Schälpersonal"),"Div. Zipfel, ES ohne Verwendung",VLOOKUP(Abfalldokumentation!$E1246,Produktgruppen!A:B,2,FALSE)),"-")))))))))))))))))))))))</f>
        <v>Rest</v>
      </c>
      <c r="E1246" s="81" t="str">
        <f>IFERROR(VLOOKUP(Abfalldokumentation!$O1246,Artikel!A:C,3,FALSE),Abfalldokumentation!$O1246)</f>
        <v>-</v>
      </c>
      <c r="F1246" s="81" t="str">
        <f>VLOOKUP(T1246,'Liste Gründe'!A:D,2,FALSE)</f>
        <v>Schimmel</v>
      </c>
      <c r="G1246" s="80" t="str">
        <f>IF(ISBLANK(V1246),VLOOKUP(Abfalldokumentation!$P1246,'Liste Gründe'!A:D,3,FALSE),V1246)</f>
        <v>keine Verarbeitung</v>
      </c>
      <c r="H1246" s="81" t="str">
        <f>IF(ISBLANK(Abfalldokumentation!$W1246),"-",Abfalldokumentation!$W1246)</f>
        <v>-</v>
      </c>
      <c r="I1246" s="81">
        <f t="shared" si="134"/>
        <v>42</v>
      </c>
      <c r="J1246" s="81" t="str">
        <f t="shared" si="135"/>
        <v>Produkte</v>
      </c>
      <c r="K1246" s="81" t="str">
        <f t="shared" si="136"/>
        <v>BUs</v>
      </c>
      <c r="L1246" s="81" t="str">
        <f t="shared" si="137"/>
        <v>Symptome</v>
      </c>
      <c r="M1246" s="81" t="str">
        <f>IFERROR(VLOOKUP(Abfalldokumentation!$O1246,Kennzahlen!S:V,3,FALSE)*Abfalldokumentation!$B1246,"0")</f>
        <v>0</v>
      </c>
      <c r="N1246" s="81" t="str">
        <f>IF(ISBLANK(Q1246),VLOOKUP(Abfalldokumentation!$O1246,'Linien - BU'!R:S,2,FALSE),Q1246)</f>
        <v>RWV</v>
      </c>
      <c r="O1246" s="77" t="str">
        <f t="shared" si="138"/>
        <v>-</v>
      </c>
      <c r="P1246" s="77">
        <f t="shared" si="139"/>
        <v>12</v>
      </c>
      <c r="Q1246" s="39" t="s">
        <v>202</v>
      </c>
      <c r="R1246" s="40" t="s">
        <v>54</v>
      </c>
      <c r="S1246" s="40">
        <f>29+55</f>
        <v>84</v>
      </c>
      <c r="T1246" s="40">
        <v>12</v>
      </c>
      <c r="U1246" s="41">
        <v>44489</v>
      </c>
      <c r="V1246" s="48" t="s">
        <v>22</v>
      </c>
      <c r="W1246" s="40"/>
      <c r="X1246" s="44" t="str">
        <f>IFERROR(VLOOKUP(Abfalldokumentation!$R1246,Artikel!A:C,3,FALSE),Abfalldokumentation!$R1246)</f>
        <v>-</v>
      </c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</row>
    <row r="1247" spans="1:40" ht="30" hidden="1" customHeight="1" x14ac:dyDescent="0.25">
      <c r="A1247" s="73" t="str">
        <f>VLOOKUP(N1247,'Linien - BU'!A:B,2,FALSE)</f>
        <v>BU1</v>
      </c>
      <c r="B1247" s="74">
        <f t="shared" si="133"/>
        <v>90</v>
      </c>
      <c r="C1247" s="75">
        <f>Abfalldokumentation!$U1247</f>
        <v>44489</v>
      </c>
      <c r="D1247" s="69" t="str">
        <f>IFERROR(IF(VLOOKUP(O1247,'[1]Rohware 230'!$B:$C,2,FALSE)=0,"Rohware"),
IFERROR(IF(VLOOKUP(O1247,[1]Sammelnr.!$B:$C,2,FALSE)=0,"Sammelnr. ungeschält ABS"),
IFERROR(IF(VLOOKUP(O1247,[1]Sammelnr.!$E:$F,2,FALSE)=0,"Sammelnr. ungeschält VS"),
IFERROR(IF(VLOOKUP(O1247,[1]Sammelnr.!$H:$I,2,FALSE)=0,"Sammelnr. geschält"),
IFERROR(IF(VLOOKUP(O1247,[1]Offen!$B:$C,2,FALSE)=0,"Offen ungeschält ABS"),
IFERROR(IF(VLOOKUP(O1247,[1]Offen!$E:$F,2,FALSE)=0,"Offen ungeschält VOS"),
IFERROR(IF(VLOOKUP(O1247,[1]Offen!$H:$I,2,FALSE)=0,"Offen geschält RW"),
IFERROR(IF(VLOOKUP(O1247,[1]Offen!$K:$L,2,FALSE)=0,"Offen vegan"),
IFERROR(IF(VLOOKUP(O1247,[1]Offen!$N:$O,2,FALSE)=0,"Offen Zipfel"),
IFERROR(IF(VLOOKUP(O1247,[1]Offen!$Q:$R,2,FALSE)=0,"Offen Endstücke"),
IFERROR(IF(VLOOKUP(O1247,[1]Vakuumiert!$B:$C,2,FALSE)=0,"Vakuumierter VOS ungeschält"),
IFERROR(IF(VLOOKUP(O1247,[1]Vakuumiert!$E:$F,2,FALSE)=0,"Vakuumierter ABS ungeschält"),
IFERROR(IF(VLOOKUP(O1247,[1]Vakuumiert!$H:$I,2,FALSE)=0,"Vakuumierter VOS geschält"),
IFERROR(IF(VLOOKUP(O1247,[1]Vakuumiert!$K:$L,2,FALSE)=0,"Vakuumierter VOS vegan"),
IFERROR(IF(VLOOKUP(O1247,[1]Vakuumiert!$N:$O,2,FALSE)=0,"Vakuumierter VOS Zipfel"),
IFERROR(IF(VLOOKUP(O1247,[1]Vakuumiert!$Q:$R,2,FALSE)=0,"Vakuumiert geschält"),
IFERROR(IF(VLOOKUP(O1247,'[1]vakuumierte Fertigprodukte'!$B:$C,2,FALSE)=0,"Fertigprodukte"),
IFERROR(IF(VLOOKUP(O1247,'[1]vakuumierte Fertigprodukte'!$E:$FI,2,FALSE)=0,"Vakuumierte Zipfel"),
IFERROR(IF(VLOOKUP(O1247,[1]Wurste!$B:$C,2,FALSE)=0,"Räucherwürste"),
IFERROR(IF(VLOOKUP(O1247,[1]Wurste!$E:$F,2,FALSE)=0,"URW/URGW Wurst"),
IFERROR(IF(VLOOKUP(O1247,[1]Wurste!$H:$I,2,FALSE)=0,"HF-Wurst Vegan"),
IFERROR(IF(VLOOKUP(O1247,[1]Wurste!$K:$L,2,FALSE)=0,"320er ohne Würste"),
IFERROR(IF(AND(OR(Abfalldokumentation!$A1247="BU3",Abfalldokumentation!$A1247="Verkauf"),Abfalldokumentation!$F1247="Schimmel",Abfalldokumentation!$G1247="keinen Abnehmer/kein Schälpersonal"),"Div. Zipfel, ES ohne Verwendung",VLOOKUP(Abfalldokumentation!$E1247,Produktgruppen!A:B,2,FALSE)),"-")))))))))))))))))))))))</f>
        <v>-</v>
      </c>
      <c r="E1247" s="76" t="str">
        <f>IFERROR(VLOOKUP(Abfalldokumentation!$O1247,Artikel!A:C,3,FALSE),Abfalldokumentation!$O1247)</f>
        <v>Maschinenabfall</v>
      </c>
      <c r="F1247" s="76" t="str">
        <f>VLOOKUP(T1247,'Liste Gründe'!A:D,2,FALSE)</f>
        <v>Linienbezogen</v>
      </c>
      <c r="G1247" s="75" t="str">
        <f>IF(ISBLANK(V1247),VLOOKUP(Abfalldokumentation!$P1247,'Liste Gründe'!A:D,3,FALSE),V1247)</f>
        <v>Füllkopf tropft (vegan)</v>
      </c>
      <c r="H1247" s="76" t="str">
        <f>IF(ISBLANK(Abfalldokumentation!$W1247),"-",Abfalldokumentation!$W1247)</f>
        <v>-</v>
      </c>
      <c r="I1247" s="76">
        <f t="shared" si="134"/>
        <v>42</v>
      </c>
      <c r="J1247" s="76" t="str">
        <f t="shared" si="135"/>
        <v>Produkte</v>
      </c>
      <c r="K1247" s="76" t="str">
        <f t="shared" si="136"/>
        <v>BUs</v>
      </c>
      <c r="L1247" s="76" t="str">
        <f t="shared" si="137"/>
        <v>Symptome</v>
      </c>
      <c r="M1247" s="76" t="str">
        <f>IFERROR(VLOOKUP(Abfalldokumentation!$O1247,Kennzahlen!S:V,3,FALSE)*Abfalldokumentation!$B1247,"0")</f>
        <v>0</v>
      </c>
      <c r="N1247" s="76" t="str">
        <f>IF(ISBLANK(Q1247),VLOOKUP(Abfalldokumentation!$O1247,'Linien - BU'!R:S,2,FALSE),Q1247)</f>
        <v>BU1</v>
      </c>
      <c r="O1247" s="77" t="str">
        <f t="shared" si="138"/>
        <v>Maschinenabfall</v>
      </c>
      <c r="P1247" s="77">
        <f t="shared" si="139"/>
        <v>20</v>
      </c>
      <c r="Q1247" s="45" t="s">
        <v>6</v>
      </c>
      <c r="R1247" s="40" t="s">
        <v>55</v>
      </c>
      <c r="S1247" s="46">
        <v>90</v>
      </c>
      <c r="T1247" s="46">
        <v>20</v>
      </c>
      <c r="U1247" s="47">
        <v>44489</v>
      </c>
      <c r="V1247" s="48"/>
      <c r="W1247" s="46"/>
      <c r="X1247" s="50" t="str">
        <f>IFERROR(VLOOKUP(Abfalldokumentation!$R1247,Artikel!A:C,3,FALSE),Abfalldokumentation!$R1247)</f>
        <v>Maschinenabfall</v>
      </c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</row>
    <row r="1248" spans="1:40" ht="30" hidden="1" customHeight="1" x14ac:dyDescent="0.25">
      <c r="A1248" s="78" t="str">
        <f>VLOOKUP(N1248,'Linien - BU'!A:B,2,FALSE)</f>
        <v>BU2</v>
      </c>
      <c r="B1248" s="79">
        <f t="shared" si="133"/>
        <v>52</v>
      </c>
      <c r="C1248" s="80">
        <f>Abfalldokumentation!$U1248</f>
        <v>44489</v>
      </c>
      <c r="D1248" s="69" t="str">
        <f>IFERROR(IF(VLOOKUP(O1248,'[1]Rohware 230'!$B:$C,2,FALSE)=0,"Rohware"),
IFERROR(IF(VLOOKUP(O1248,[1]Sammelnr.!$B:$C,2,FALSE)=0,"Sammelnr. ungeschält ABS"),
IFERROR(IF(VLOOKUP(O1248,[1]Sammelnr.!$E:$F,2,FALSE)=0,"Sammelnr. ungeschält VS"),
IFERROR(IF(VLOOKUP(O1248,[1]Sammelnr.!$H:$I,2,FALSE)=0,"Sammelnr. geschält"),
IFERROR(IF(VLOOKUP(O1248,[1]Offen!$B:$C,2,FALSE)=0,"Offen ungeschält ABS"),
IFERROR(IF(VLOOKUP(O1248,[1]Offen!$E:$F,2,FALSE)=0,"Offen ungeschält VOS"),
IFERROR(IF(VLOOKUP(O1248,[1]Offen!$H:$I,2,FALSE)=0,"Offen geschält RW"),
IFERROR(IF(VLOOKUP(O1248,[1]Offen!$K:$L,2,FALSE)=0,"Offen vegan"),
IFERROR(IF(VLOOKUP(O1248,[1]Offen!$N:$O,2,FALSE)=0,"Offen Zipfel"),
IFERROR(IF(VLOOKUP(O1248,[1]Offen!$Q:$R,2,FALSE)=0,"Offen Endstücke"),
IFERROR(IF(VLOOKUP(O1248,[1]Vakuumiert!$B:$C,2,FALSE)=0,"Vakuumierter VOS ungeschält"),
IFERROR(IF(VLOOKUP(O1248,[1]Vakuumiert!$E:$F,2,FALSE)=0,"Vakuumierter ABS ungeschält"),
IFERROR(IF(VLOOKUP(O1248,[1]Vakuumiert!$H:$I,2,FALSE)=0,"Vakuumierter VOS geschält"),
IFERROR(IF(VLOOKUP(O1248,[1]Vakuumiert!$K:$L,2,FALSE)=0,"Vakuumierter VOS vegan"),
IFERROR(IF(VLOOKUP(O1248,[1]Vakuumiert!$N:$O,2,FALSE)=0,"Vakuumierter VOS Zipfel"),
IFERROR(IF(VLOOKUP(O1248,[1]Vakuumiert!$Q:$R,2,FALSE)=0,"Vakuumiert geschält"),
IFERROR(IF(VLOOKUP(O1248,'[1]vakuumierte Fertigprodukte'!$B:$C,2,FALSE)=0,"Fertigprodukte"),
IFERROR(IF(VLOOKUP(O1248,'[1]vakuumierte Fertigprodukte'!$E:$FI,2,FALSE)=0,"Vakuumierte Zipfel"),
IFERROR(IF(VLOOKUP(O1248,[1]Wurste!$B:$C,2,FALSE)=0,"Räucherwürste"),
IFERROR(IF(VLOOKUP(O1248,[1]Wurste!$E:$F,2,FALSE)=0,"URW/URGW Wurst"),
IFERROR(IF(VLOOKUP(O1248,[1]Wurste!$H:$I,2,FALSE)=0,"HF-Wurst Vegan"),
IFERROR(IF(VLOOKUP(O1248,[1]Wurste!$K:$L,2,FALSE)=0,"320er ohne Würste"),
IFERROR(IF(AND(OR(Abfalldokumentation!$A1248="BU3",Abfalldokumentation!$A1248="Verkauf"),Abfalldokumentation!$F1248="Schimmel",Abfalldokumentation!$G1248="keinen Abnehmer/kein Schälpersonal"),"Div. Zipfel, ES ohne Verwendung",VLOOKUP(Abfalldokumentation!$E1248,Produktgruppen!A:B,2,FALSE)),"-")))))))))))))))))))))))</f>
        <v>-</v>
      </c>
      <c r="E1248" s="81" t="str">
        <f>IFERROR(VLOOKUP(Abfalldokumentation!$O1248,Artikel!A:C,3,FALSE),Abfalldokumentation!$O1248)</f>
        <v>Maschinenabfall</v>
      </c>
      <c r="F1248" s="81" t="str">
        <f>VLOOKUP(T1248,'Liste Gründe'!A:D,2,FALSE)</f>
        <v>Linienbezogen</v>
      </c>
      <c r="G1248" s="80" t="str">
        <f>IF(ISBLANK(V1248),VLOOKUP(Abfalldokumentation!$P1248,'Liste Gründe'!A:D,3,FALSE),V1248)</f>
        <v>Maschinenabfall</v>
      </c>
      <c r="H1248" s="81" t="str">
        <f>IF(ISBLANK(Abfalldokumentation!$W1248),"-",Abfalldokumentation!$W1248)</f>
        <v>-</v>
      </c>
      <c r="I1248" s="81">
        <f t="shared" si="134"/>
        <v>42</v>
      </c>
      <c r="J1248" s="81" t="str">
        <f t="shared" si="135"/>
        <v>Produkte</v>
      </c>
      <c r="K1248" s="81" t="str">
        <f t="shared" si="136"/>
        <v>BUs</v>
      </c>
      <c r="L1248" s="81" t="str">
        <f t="shared" si="137"/>
        <v>Symptome</v>
      </c>
      <c r="M1248" s="81" t="str">
        <f>IFERROR(VLOOKUP(Abfalldokumentation!$O1248,Kennzahlen!S:V,3,FALSE)*Abfalldokumentation!$B1248,"0")</f>
        <v>0</v>
      </c>
      <c r="N1248" s="81" t="str">
        <f>IF(ISBLANK(Q1248),VLOOKUP(Abfalldokumentation!$O1248,'Linien - BU'!R:S,2,FALSE),Q1248)</f>
        <v>Bu2</v>
      </c>
      <c r="O1248" s="77" t="str">
        <f t="shared" si="138"/>
        <v>Maschinenabfall</v>
      </c>
      <c r="P1248" s="77">
        <f t="shared" si="139"/>
        <v>30</v>
      </c>
      <c r="Q1248" s="39" t="s">
        <v>230</v>
      </c>
      <c r="R1248" s="40" t="s">
        <v>55</v>
      </c>
      <c r="S1248" s="40">
        <f>127-75</f>
        <v>52</v>
      </c>
      <c r="T1248" s="40">
        <v>30</v>
      </c>
      <c r="U1248" s="41">
        <v>44489</v>
      </c>
      <c r="V1248" s="42"/>
      <c r="W1248" s="40"/>
      <c r="X1248" s="44" t="str">
        <f>IFERROR(VLOOKUP(Abfalldokumentation!$R1248,Artikel!A:C,3,FALSE),Abfalldokumentation!$R1248)</f>
        <v>Maschinenabfall</v>
      </c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</row>
    <row r="1249" spans="1:40" ht="30" customHeight="1" x14ac:dyDescent="0.25">
      <c r="A1249" s="73" t="str">
        <f>VLOOKUP(N1249,'Linien - BU'!A:B,2,FALSE)</f>
        <v>BU1</v>
      </c>
      <c r="B1249" s="74">
        <f t="shared" si="133"/>
        <v>29</v>
      </c>
      <c r="C1249" s="75">
        <f>Abfalldokumentation!$U1249</f>
        <v>44489</v>
      </c>
      <c r="D1249" s="69" t="str">
        <f>IFERROR(IF(VLOOKUP(O1249,'[1]Rohware 230'!$B:$C,2,FALSE)=0,"Rohware"),
IFERROR(IF(VLOOKUP(O1249,[1]Sammelnr.!$B:$C,2,FALSE)=0,"Sammelnr. ungeschält ABS"),
IFERROR(IF(VLOOKUP(O1249,[1]Sammelnr.!$E:$F,2,FALSE)=0,"Sammelnr. ungeschält VS"),
IFERROR(IF(VLOOKUP(O1249,[1]Sammelnr.!$H:$I,2,FALSE)=0,"Sammelnr. geschält"),
IFERROR(IF(VLOOKUP(O1249,[1]Offen!$B:$C,2,FALSE)=0,"Offen ungeschält ABS"),
IFERROR(IF(VLOOKUP(O1249,[1]Offen!$E:$F,2,FALSE)=0,"Offen ungeschält VOS"),
IFERROR(IF(VLOOKUP(O1249,[1]Offen!$H:$I,2,FALSE)=0,"Offen geschält RW"),
IFERROR(IF(VLOOKUP(O1249,[1]Offen!$K:$L,2,FALSE)=0,"Offen vegan"),
IFERROR(IF(VLOOKUP(O1249,[1]Offen!$N:$O,2,FALSE)=0,"Offen Zipfel"),
IFERROR(IF(VLOOKUP(O1249,[1]Offen!$Q:$R,2,FALSE)=0,"Offen Endstücke"),
IFERROR(IF(VLOOKUP(O1249,[1]Vakuumiert!$B:$C,2,FALSE)=0,"Vakuumierter VOS ungeschält"),
IFERROR(IF(VLOOKUP(O1249,[1]Vakuumiert!$E:$F,2,FALSE)=0,"Vakuumierter ABS ungeschält"),
IFERROR(IF(VLOOKUP(O1249,[1]Vakuumiert!$H:$I,2,FALSE)=0,"Vakuumierter VOS geschält"),
IFERROR(IF(VLOOKUP(O1249,[1]Vakuumiert!$K:$L,2,FALSE)=0,"Vakuumierter VOS vegan"),
IFERROR(IF(VLOOKUP(O1249,[1]Vakuumiert!$N:$O,2,FALSE)=0,"Vakuumierter VOS Zipfel"),
IFERROR(IF(VLOOKUP(O1249,[1]Vakuumiert!$Q:$R,2,FALSE)=0,"Vakuumiert geschält"),
IFERROR(IF(VLOOKUP(O1249,'[1]vakuumierte Fertigprodukte'!$B:$C,2,FALSE)=0,"Fertigprodukte"),
IFERROR(IF(VLOOKUP(O1249,'[1]vakuumierte Fertigprodukte'!$E:$FI,2,FALSE)=0,"Vakuumierte Zipfel"),
IFERROR(IF(VLOOKUP(O1249,[1]Wurste!$B:$C,2,FALSE)=0,"Räucherwürste"),
IFERROR(IF(VLOOKUP(O1249,[1]Wurste!$E:$F,2,FALSE)=0,"URW/URGW Wurst"),
IFERROR(IF(VLOOKUP(O1249,[1]Wurste!$H:$I,2,FALSE)=0,"HF-Wurst Vegan"),
IFERROR(IF(VLOOKUP(O1249,[1]Wurste!$K:$L,2,FALSE)=0,"320er ohne Würste"),
IFERROR(IF(AND(OR(Abfalldokumentation!$A1249="BU3",Abfalldokumentation!$A1249="Verkauf"),Abfalldokumentation!$F1249="Schimmel",Abfalldokumentation!$G1249="keinen Abnehmer/kein Schälpersonal"),"Div. Zipfel, ES ohne Verwendung",VLOOKUP(Abfalldokumentation!$E1249,Produktgruppen!A:B,2,FALSE)),"-")))))))))))))))))))))))</f>
        <v>Rest</v>
      </c>
      <c r="E1249" s="76" t="str">
        <f>IFERROR(VLOOKUP(Abfalldokumentation!$O1249,Artikel!A:C,3,FALSE),Abfalldokumentation!$O1249)</f>
        <v>-</v>
      </c>
      <c r="F1249" s="76" t="str">
        <f>VLOOKUP(T1249,'Liste Gründe'!A:D,2,FALSE)</f>
        <v>Linienbezogen</v>
      </c>
      <c r="G1249" s="75" t="str">
        <f>IF(ISBLANK(V1249),VLOOKUP(Abfalldokumentation!$P1249,'Liste Gründe'!A:D,3,FALSE),V1249)</f>
        <v>Darm geplatzt</v>
      </c>
      <c r="H1249" s="76" t="str">
        <f>IF(ISBLANK(Abfalldokumentation!$W1249),"-",Abfalldokumentation!$W1249)</f>
        <v>-</v>
      </c>
      <c r="I1249" s="76">
        <f t="shared" si="134"/>
        <v>42</v>
      </c>
      <c r="J1249" s="76" t="str">
        <f t="shared" si="135"/>
        <v>Produkte</v>
      </c>
      <c r="K1249" s="76" t="str">
        <f t="shared" si="136"/>
        <v>BUs</v>
      </c>
      <c r="L1249" s="76" t="str">
        <f t="shared" si="137"/>
        <v>Symptome</v>
      </c>
      <c r="M1249" s="76" t="str">
        <f>IFERROR(VLOOKUP(Abfalldokumentation!$O1249,Kennzahlen!S:V,3,FALSE)*Abfalldokumentation!$B1249,"0")</f>
        <v>0</v>
      </c>
      <c r="N1249" s="76">
        <f>IF(ISBLANK(Q1249),VLOOKUP(Abfalldokumentation!$O1249,'Linien - BU'!R:S,2,FALSE),Q1249)</f>
        <v>3020</v>
      </c>
      <c r="O1249" s="77" t="str">
        <f t="shared" si="138"/>
        <v>-</v>
      </c>
      <c r="P1249" s="77">
        <f t="shared" si="139"/>
        <v>34</v>
      </c>
      <c r="Q1249" s="45">
        <v>3020</v>
      </c>
      <c r="R1249" s="46" t="s">
        <v>54</v>
      </c>
      <c r="S1249" s="46">
        <v>29</v>
      </c>
      <c r="T1249" s="40">
        <v>34</v>
      </c>
      <c r="U1249" s="47">
        <v>44489</v>
      </c>
      <c r="V1249" s="48"/>
      <c r="W1249" s="46"/>
      <c r="X1249" s="50" t="str">
        <f>IFERROR(VLOOKUP(Abfalldokumentation!$R1249,Artikel!A:C,3,FALSE),Abfalldokumentation!$R1249)</f>
        <v>-</v>
      </c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</row>
    <row r="1250" spans="1:40" ht="30" customHeight="1" x14ac:dyDescent="0.25">
      <c r="A1250" s="78" t="str">
        <f>VLOOKUP(N1250,'Linien - BU'!A:B,2,FALSE)</f>
        <v>BU1</v>
      </c>
      <c r="B1250" s="79">
        <f t="shared" si="133"/>
        <v>21.6</v>
      </c>
      <c r="C1250" s="80">
        <f>Abfalldokumentation!$U1250</f>
        <v>44489</v>
      </c>
      <c r="D1250" s="69" t="str">
        <f>IFERROR(IF(VLOOKUP(O1250,'[1]Rohware 230'!$B:$C,2,FALSE)=0,"Rohware"),
IFERROR(IF(VLOOKUP(O1250,[1]Sammelnr.!$B:$C,2,FALSE)=0,"Sammelnr. ungeschält ABS"),
IFERROR(IF(VLOOKUP(O1250,[1]Sammelnr.!$E:$F,2,FALSE)=0,"Sammelnr. ungeschält VS"),
IFERROR(IF(VLOOKUP(O1250,[1]Sammelnr.!$H:$I,2,FALSE)=0,"Sammelnr. geschält"),
IFERROR(IF(VLOOKUP(O1250,[1]Offen!$B:$C,2,FALSE)=0,"Offen ungeschält ABS"),
IFERROR(IF(VLOOKUP(O1250,[1]Offen!$E:$F,2,FALSE)=0,"Offen ungeschält VOS"),
IFERROR(IF(VLOOKUP(O1250,[1]Offen!$H:$I,2,FALSE)=0,"Offen geschält RW"),
IFERROR(IF(VLOOKUP(O1250,[1]Offen!$K:$L,2,FALSE)=0,"Offen vegan"),
IFERROR(IF(VLOOKUP(O1250,[1]Offen!$N:$O,2,FALSE)=0,"Offen Zipfel"),
IFERROR(IF(VLOOKUP(O1250,[1]Offen!$Q:$R,2,FALSE)=0,"Offen Endstücke"),
IFERROR(IF(VLOOKUP(O1250,[1]Vakuumiert!$B:$C,2,FALSE)=0,"Vakuumierter VOS ungeschält"),
IFERROR(IF(VLOOKUP(O1250,[1]Vakuumiert!$E:$F,2,FALSE)=0,"Vakuumierter ABS ungeschält"),
IFERROR(IF(VLOOKUP(O1250,[1]Vakuumiert!$H:$I,2,FALSE)=0,"Vakuumierter VOS geschält"),
IFERROR(IF(VLOOKUP(O1250,[1]Vakuumiert!$K:$L,2,FALSE)=0,"Vakuumierter VOS vegan"),
IFERROR(IF(VLOOKUP(O1250,[1]Vakuumiert!$N:$O,2,FALSE)=0,"Vakuumierter VOS Zipfel"),
IFERROR(IF(VLOOKUP(O1250,[1]Vakuumiert!$Q:$R,2,FALSE)=0,"Vakuumiert geschält"),
IFERROR(IF(VLOOKUP(O1250,'[1]vakuumierte Fertigprodukte'!$B:$C,2,FALSE)=0,"Fertigprodukte"),
IFERROR(IF(VLOOKUP(O1250,'[1]vakuumierte Fertigprodukte'!$E:$FI,2,FALSE)=0,"Vakuumierte Zipfel"),
IFERROR(IF(VLOOKUP(O1250,[1]Wurste!$B:$C,2,FALSE)=0,"Räucherwürste"),
IFERROR(IF(VLOOKUP(O1250,[1]Wurste!$E:$F,2,FALSE)=0,"URW/URGW Wurst"),
IFERROR(IF(VLOOKUP(O1250,[1]Wurste!$H:$I,2,FALSE)=0,"HF-Wurst Vegan"),
IFERROR(IF(VLOOKUP(O1250,[1]Wurste!$K:$L,2,FALSE)=0,"320er ohne Würste"),
IFERROR(IF(AND(OR(Abfalldokumentation!$A1250="BU3",Abfalldokumentation!$A1250="Verkauf"),Abfalldokumentation!$F1250="Schimmel",Abfalldokumentation!$G1250="keinen Abnehmer/kein Schälpersonal"),"Div. Zipfel, ES ohne Verwendung",VLOOKUP(Abfalldokumentation!$E1250,Produktgruppen!A:B,2,FALSE)),"-")))))))))))))))))))))))</f>
        <v>-</v>
      </c>
      <c r="E1250" s="81" t="str">
        <f>IFERROR(VLOOKUP(Abfalldokumentation!$O1250,Artikel!A:C,3,FALSE),Abfalldokumentation!$O1250)</f>
        <v>Maschinenabfall</v>
      </c>
      <c r="F1250" s="81" t="str">
        <f>VLOOKUP(T1250,'Liste Gründe'!A:D,2,FALSE)</f>
        <v>Linienbezogen</v>
      </c>
      <c r="G1250" s="80" t="str">
        <f>IF(ISBLANK(V1250),VLOOKUP(Abfalldokumentation!$P1250,'Liste Gründe'!A:D,3,FALSE),V1250)</f>
        <v>Darm geplatzt</v>
      </c>
      <c r="H1250" s="81" t="str">
        <f>IF(ISBLANK(Abfalldokumentation!$W1250),"-",Abfalldokumentation!$W1250)</f>
        <v>-</v>
      </c>
      <c r="I1250" s="81">
        <f t="shared" si="134"/>
        <v>42</v>
      </c>
      <c r="J1250" s="81" t="str">
        <f t="shared" si="135"/>
        <v>Produkte</v>
      </c>
      <c r="K1250" s="81" t="str">
        <f t="shared" si="136"/>
        <v>BUs</v>
      </c>
      <c r="L1250" s="81" t="str">
        <f t="shared" si="137"/>
        <v>Symptome</v>
      </c>
      <c r="M1250" s="81" t="str">
        <f>IFERROR(VLOOKUP(Abfalldokumentation!$O1250,Kennzahlen!S:V,3,FALSE)*Abfalldokumentation!$B1250,"0")</f>
        <v>0</v>
      </c>
      <c r="N1250" s="81">
        <f>IF(ISBLANK(Q1250),VLOOKUP(Abfalldokumentation!$O1250,'Linien - BU'!R:S,2,FALSE),Q1250)</f>
        <v>3020</v>
      </c>
      <c r="O1250" s="77" t="str">
        <f t="shared" si="138"/>
        <v>Maschinenabfall</v>
      </c>
      <c r="P1250" s="77">
        <f t="shared" si="139"/>
        <v>34</v>
      </c>
      <c r="Q1250" s="39">
        <v>3020</v>
      </c>
      <c r="R1250" s="40" t="s">
        <v>55</v>
      </c>
      <c r="S1250" s="40">
        <v>21.6</v>
      </c>
      <c r="T1250" s="40">
        <v>34</v>
      </c>
      <c r="U1250" s="41">
        <v>44489</v>
      </c>
      <c r="V1250" s="42"/>
      <c r="W1250" s="40"/>
      <c r="X1250" s="44" t="str">
        <f>IFERROR(VLOOKUP(Abfalldokumentation!$R1250,Artikel!A:C,3,FALSE),Abfalldokumentation!$R1250)</f>
        <v>Maschinenabfall</v>
      </c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</row>
    <row r="1251" spans="1:40" ht="30" customHeight="1" x14ac:dyDescent="0.25">
      <c r="A1251" s="73" t="str">
        <f>VLOOKUP(N1251,'Linien - BU'!A:B,2,FALSE)</f>
        <v>BU1</v>
      </c>
      <c r="B1251" s="74">
        <f t="shared" si="133"/>
        <v>58</v>
      </c>
      <c r="C1251" s="75">
        <f>Abfalldokumentation!$U1251</f>
        <v>44489</v>
      </c>
      <c r="D1251" s="69" t="str">
        <f>IFERROR(IF(VLOOKUP(O1251,'[1]Rohware 230'!$B:$C,2,FALSE)=0,"Rohware"),
IFERROR(IF(VLOOKUP(O1251,[1]Sammelnr.!$B:$C,2,FALSE)=0,"Sammelnr. ungeschält ABS"),
IFERROR(IF(VLOOKUP(O1251,[1]Sammelnr.!$E:$F,2,FALSE)=0,"Sammelnr. ungeschält VS"),
IFERROR(IF(VLOOKUP(O1251,[1]Sammelnr.!$H:$I,2,FALSE)=0,"Sammelnr. geschält"),
IFERROR(IF(VLOOKUP(O1251,[1]Offen!$B:$C,2,FALSE)=0,"Offen ungeschält ABS"),
IFERROR(IF(VLOOKUP(O1251,[1]Offen!$E:$F,2,FALSE)=0,"Offen ungeschält VOS"),
IFERROR(IF(VLOOKUP(O1251,[1]Offen!$H:$I,2,FALSE)=0,"Offen geschält RW"),
IFERROR(IF(VLOOKUP(O1251,[1]Offen!$K:$L,2,FALSE)=0,"Offen vegan"),
IFERROR(IF(VLOOKUP(O1251,[1]Offen!$N:$O,2,FALSE)=0,"Offen Zipfel"),
IFERROR(IF(VLOOKUP(O1251,[1]Offen!$Q:$R,2,FALSE)=0,"Offen Endstücke"),
IFERROR(IF(VLOOKUP(O1251,[1]Vakuumiert!$B:$C,2,FALSE)=0,"Vakuumierter VOS ungeschält"),
IFERROR(IF(VLOOKUP(O1251,[1]Vakuumiert!$E:$F,2,FALSE)=0,"Vakuumierter ABS ungeschält"),
IFERROR(IF(VLOOKUP(O1251,[1]Vakuumiert!$H:$I,2,FALSE)=0,"Vakuumierter VOS geschält"),
IFERROR(IF(VLOOKUP(O1251,[1]Vakuumiert!$K:$L,2,FALSE)=0,"Vakuumierter VOS vegan"),
IFERROR(IF(VLOOKUP(O1251,[1]Vakuumiert!$N:$O,2,FALSE)=0,"Vakuumierter VOS Zipfel"),
IFERROR(IF(VLOOKUP(O1251,[1]Vakuumiert!$Q:$R,2,FALSE)=0,"Vakuumiert geschält"),
IFERROR(IF(VLOOKUP(O1251,'[1]vakuumierte Fertigprodukte'!$B:$C,2,FALSE)=0,"Fertigprodukte"),
IFERROR(IF(VLOOKUP(O1251,'[1]vakuumierte Fertigprodukte'!$E:$FI,2,FALSE)=0,"Vakuumierte Zipfel"),
IFERROR(IF(VLOOKUP(O1251,[1]Wurste!$B:$C,2,FALSE)=0,"Räucherwürste"),
IFERROR(IF(VLOOKUP(O1251,[1]Wurste!$E:$F,2,FALSE)=0,"URW/URGW Wurst"),
IFERROR(IF(VLOOKUP(O1251,[1]Wurste!$H:$I,2,FALSE)=0,"HF-Wurst Vegan"),
IFERROR(IF(VLOOKUP(O1251,[1]Wurste!$K:$L,2,FALSE)=0,"320er ohne Würste"),
IFERROR(IF(AND(OR(Abfalldokumentation!$A1251="BU3",Abfalldokumentation!$A1251="Verkauf"),Abfalldokumentation!$F1251="Schimmel",Abfalldokumentation!$G1251="keinen Abnehmer/kein Schälpersonal"),"Div. Zipfel, ES ohne Verwendung",VLOOKUP(Abfalldokumentation!$E1251,Produktgruppen!A:B,2,FALSE)),"-")))))))))))))))))))))))</f>
        <v>-</v>
      </c>
      <c r="E1251" s="76" t="str">
        <f>IFERROR(VLOOKUP(Abfalldokumentation!$O1251,Artikel!A:C,3,FALSE),Abfalldokumentation!$O1251)</f>
        <v>Maschinenabfall</v>
      </c>
      <c r="F1251" s="76" t="str">
        <f>VLOOKUP(T1251,'Liste Gründe'!A:D,2,FALSE)</f>
        <v>Linienbezogen</v>
      </c>
      <c r="G1251" s="75" t="str">
        <f>IF(ISBLANK(V1251),VLOOKUP(Abfalldokumentation!$P1251,'Liste Gründe'!A:D,3,FALSE),V1251)</f>
        <v>Darm geplatzt</v>
      </c>
      <c r="H1251" s="76" t="str">
        <f>IF(ISBLANK(Abfalldokumentation!$W1251),"-",Abfalldokumentation!$W1251)</f>
        <v>-</v>
      </c>
      <c r="I1251" s="76">
        <f t="shared" si="134"/>
        <v>42</v>
      </c>
      <c r="J1251" s="76" t="str">
        <f t="shared" si="135"/>
        <v>Produkte</v>
      </c>
      <c r="K1251" s="76" t="str">
        <f t="shared" si="136"/>
        <v>BUs</v>
      </c>
      <c r="L1251" s="76" t="str">
        <f t="shared" si="137"/>
        <v>Symptome</v>
      </c>
      <c r="M1251" s="76" t="str">
        <f>IFERROR(VLOOKUP(Abfalldokumentation!$O1251,Kennzahlen!S:V,3,FALSE)*Abfalldokumentation!$B1251,"0")</f>
        <v>0</v>
      </c>
      <c r="N1251" s="76">
        <f>IF(ISBLANK(Q1251),VLOOKUP(Abfalldokumentation!$O1251,'Linien - BU'!R:S,2,FALSE),Q1251)</f>
        <v>3020</v>
      </c>
      <c r="O1251" s="77" t="str">
        <f t="shared" si="138"/>
        <v>Maschinenabfall</v>
      </c>
      <c r="P1251" s="77">
        <f t="shared" si="139"/>
        <v>34</v>
      </c>
      <c r="Q1251" s="45">
        <v>3020</v>
      </c>
      <c r="R1251" s="40" t="s">
        <v>55</v>
      </c>
      <c r="S1251" s="46">
        <f>492-434</f>
        <v>58</v>
      </c>
      <c r="T1251" s="40">
        <v>34</v>
      </c>
      <c r="U1251" s="47">
        <v>44489</v>
      </c>
      <c r="V1251" s="48"/>
      <c r="W1251" s="46"/>
      <c r="X1251" s="50" t="str">
        <f>IFERROR(VLOOKUP(Abfalldokumentation!$R1251,Artikel!A:C,3,FALSE),Abfalldokumentation!$R1251)</f>
        <v>Maschinenabfall</v>
      </c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</row>
    <row r="1252" spans="1:40" ht="30" hidden="1" customHeight="1" x14ac:dyDescent="0.25">
      <c r="A1252" s="78" t="str">
        <f>VLOOKUP(N1252,'Linien - BU'!A:B,2,FALSE)</f>
        <v>Rest</v>
      </c>
      <c r="B1252" s="79">
        <f t="shared" si="133"/>
        <v>14.5</v>
      </c>
      <c r="C1252" s="80">
        <f>Abfalldokumentation!$U1252</f>
        <v>44489</v>
      </c>
      <c r="D1252" s="69" t="str">
        <f>IFERROR(IF(VLOOKUP(O1252,'[1]Rohware 230'!$B:$C,2,FALSE)=0,"Rohware"),
IFERROR(IF(VLOOKUP(O1252,[1]Sammelnr.!$B:$C,2,FALSE)=0,"Sammelnr. ungeschält ABS"),
IFERROR(IF(VLOOKUP(O1252,[1]Sammelnr.!$E:$F,2,FALSE)=0,"Sammelnr. ungeschält VS"),
IFERROR(IF(VLOOKUP(O1252,[1]Sammelnr.!$H:$I,2,FALSE)=0,"Sammelnr. geschält"),
IFERROR(IF(VLOOKUP(O1252,[1]Offen!$B:$C,2,FALSE)=0,"Offen ungeschält ABS"),
IFERROR(IF(VLOOKUP(O1252,[1]Offen!$E:$F,2,FALSE)=0,"Offen ungeschält VOS"),
IFERROR(IF(VLOOKUP(O1252,[1]Offen!$H:$I,2,FALSE)=0,"Offen geschält RW"),
IFERROR(IF(VLOOKUP(O1252,[1]Offen!$K:$L,2,FALSE)=0,"Offen vegan"),
IFERROR(IF(VLOOKUP(O1252,[1]Offen!$N:$O,2,FALSE)=0,"Offen Zipfel"),
IFERROR(IF(VLOOKUP(O1252,[1]Offen!$Q:$R,2,FALSE)=0,"Offen Endstücke"),
IFERROR(IF(VLOOKUP(O1252,[1]Vakuumiert!$B:$C,2,FALSE)=0,"Vakuumierter VOS ungeschält"),
IFERROR(IF(VLOOKUP(O1252,[1]Vakuumiert!$E:$F,2,FALSE)=0,"Vakuumierter ABS ungeschält"),
IFERROR(IF(VLOOKUP(O1252,[1]Vakuumiert!$H:$I,2,FALSE)=0,"Vakuumierter VOS geschält"),
IFERROR(IF(VLOOKUP(O1252,[1]Vakuumiert!$K:$L,2,FALSE)=0,"Vakuumierter VOS vegan"),
IFERROR(IF(VLOOKUP(O1252,[1]Vakuumiert!$N:$O,2,FALSE)=0,"Vakuumierter VOS Zipfel"),
IFERROR(IF(VLOOKUP(O1252,[1]Vakuumiert!$Q:$R,2,FALSE)=0,"Vakuumiert geschält"),
IFERROR(IF(VLOOKUP(O1252,'[1]vakuumierte Fertigprodukte'!$B:$C,2,FALSE)=0,"Fertigprodukte"),
IFERROR(IF(VLOOKUP(O1252,'[1]vakuumierte Fertigprodukte'!$E:$FI,2,FALSE)=0,"Vakuumierte Zipfel"),
IFERROR(IF(VLOOKUP(O1252,[1]Wurste!$B:$C,2,FALSE)=0,"Räucherwürste"),
IFERROR(IF(VLOOKUP(O1252,[1]Wurste!$E:$F,2,FALSE)=0,"URW/URGW Wurst"),
IFERROR(IF(VLOOKUP(O1252,[1]Wurste!$H:$I,2,FALSE)=0,"HF-Wurst Vegan"),
IFERROR(IF(VLOOKUP(O1252,[1]Wurste!$K:$L,2,FALSE)=0,"320er ohne Würste"),
IFERROR(IF(AND(OR(Abfalldokumentation!$A1252="BU3",Abfalldokumentation!$A1252="Verkauf"),Abfalldokumentation!$F1252="Schimmel",Abfalldokumentation!$G1252="keinen Abnehmer/kein Schälpersonal"),"Div. Zipfel, ES ohne Verwendung",VLOOKUP(Abfalldokumentation!$E1252,Produktgruppen!A:B,2,FALSE)),"-")))))))))))))))))))))))</f>
        <v>Rest</v>
      </c>
      <c r="E1252" s="81" t="str">
        <f>IFERROR(VLOOKUP(Abfalldokumentation!$O1252,Artikel!A:C,3,FALSE),Abfalldokumentation!$O1252)</f>
        <v>-</v>
      </c>
      <c r="F1252" s="81" t="str">
        <f>VLOOKUP(T1252,'Liste Gründe'!A:D,2,FALSE)</f>
        <v>Qualitätssicherung</v>
      </c>
      <c r="G1252" s="80" t="str">
        <f>IF(ISBLANK(V1252),VLOOKUP(Abfalldokumentation!$P1252,'Liste Gründe'!A:D,3,FALSE),V1252)</f>
        <v>Sensorik</v>
      </c>
      <c r="H1252" s="81" t="str">
        <f>IF(ISBLANK(Abfalldokumentation!$W1252),"-",Abfalldokumentation!$W1252)</f>
        <v>-</v>
      </c>
      <c r="I1252" s="81">
        <f t="shared" si="134"/>
        <v>42</v>
      </c>
      <c r="J1252" s="81" t="str">
        <f t="shared" si="135"/>
        <v>Produkte</v>
      </c>
      <c r="K1252" s="81" t="str">
        <f t="shared" si="136"/>
        <v>BUs</v>
      </c>
      <c r="L1252" s="81" t="str">
        <f t="shared" si="137"/>
        <v>Symptome</v>
      </c>
      <c r="M1252" s="81" t="str">
        <f>IFERROR(VLOOKUP(Abfalldokumentation!$O1252,Kennzahlen!S:V,3,FALSE)*Abfalldokumentation!$B1252,"0")</f>
        <v>0</v>
      </c>
      <c r="N1252" s="81" t="str">
        <f>IF(ISBLANK(Q1252),VLOOKUP(Abfalldokumentation!$O1252,'Linien - BU'!R:S,2,FALSE),Q1252)</f>
        <v>QM</v>
      </c>
      <c r="O1252" s="77" t="str">
        <f t="shared" si="138"/>
        <v>-</v>
      </c>
      <c r="P1252" s="77">
        <f t="shared" si="139"/>
        <v>74</v>
      </c>
      <c r="Q1252" s="39" t="s">
        <v>196</v>
      </c>
      <c r="R1252" s="40" t="s">
        <v>54</v>
      </c>
      <c r="S1252" s="40">
        <v>14.5</v>
      </c>
      <c r="T1252" s="40">
        <v>74</v>
      </c>
      <c r="U1252" s="41">
        <v>44489</v>
      </c>
      <c r="V1252" s="42"/>
      <c r="W1252" s="40"/>
      <c r="X1252" s="44" t="str">
        <f>IFERROR(VLOOKUP(Abfalldokumentation!$R1252,Artikel!A:C,3,FALSE),Abfalldokumentation!$R1252)</f>
        <v>-</v>
      </c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</row>
    <row r="1253" spans="1:40" ht="30" hidden="1" customHeight="1" x14ac:dyDescent="0.25">
      <c r="A1253" s="73" t="str">
        <f>VLOOKUP(N1253,'Linien - BU'!A:B,2,FALSE)</f>
        <v>BU3</v>
      </c>
      <c r="B1253" s="74">
        <f t="shared" si="133"/>
        <v>2.2000000000000002</v>
      </c>
      <c r="C1253" s="75">
        <f>Abfalldokumentation!$U1253</f>
        <v>44489</v>
      </c>
      <c r="D1253" s="69" t="str">
        <f>IFERROR(IF(VLOOKUP(O1253,'[1]Rohware 230'!$B:$C,2,FALSE)=0,"Rohware"),
IFERROR(IF(VLOOKUP(O1253,[1]Sammelnr.!$B:$C,2,FALSE)=0,"Sammelnr. ungeschält ABS"),
IFERROR(IF(VLOOKUP(O1253,[1]Sammelnr.!$E:$F,2,FALSE)=0,"Sammelnr. ungeschält VS"),
IFERROR(IF(VLOOKUP(O1253,[1]Sammelnr.!$H:$I,2,FALSE)=0,"Sammelnr. geschält"),
IFERROR(IF(VLOOKUP(O1253,[1]Offen!$B:$C,2,FALSE)=0,"Offen ungeschält ABS"),
IFERROR(IF(VLOOKUP(O1253,[1]Offen!$E:$F,2,FALSE)=0,"Offen ungeschält VOS"),
IFERROR(IF(VLOOKUP(O1253,[1]Offen!$H:$I,2,FALSE)=0,"Offen geschält RW"),
IFERROR(IF(VLOOKUP(O1253,[1]Offen!$K:$L,2,FALSE)=0,"Offen vegan"),
IFERROR(IF(VLOOKUP(O1253,[1]Offen!$N:$O,2,FALSE)=0,"Offen Zipfel"),
IFERROR(IF(VLOOKUP(O1253,[1]Offen!$Q:$R,2,FALSE)=0,"Offen Endstücke"),
IFERROR(IF(VLOOKUP(O1253,[1]Vakuumiert!$B:$C,2,FALSE)=0,"Vakuumierter VOS ungeschält"),
IFERROR(IF(VLOOKUP(O1253,[1]Vakuumiert!$E:$F,2,FALSE)=0,"Vakuumierter ABS ungeschält"),
IFERROR(IF(VLOOKUP(O1253,[1]Vakuumiert!$H:$I,2,FALSE)=0,"Vakuumierter VOS geschält"),
IFERROR(IF(VLOOKUP(O1253,[1]Vakuumiert!$K:$L,2,FALSE)=0,"Vakuumierter VOS vegan"),
IFERROR(IF(VLOOKUP(O1253,[1]Vakuumiert!$N:$O,2,FALSE)=0,"Vakuumierter VOS Zipfel"),
IFERROR(IF(VLOOKUP(O1253,[1]Vakuumiert!$Q:$R,2,FALSE)=0,"Vakuumiert geschält"),
IFERROR(IF(VLOOKUP(O1253,'[1]vakuumierte Fertigprodukte'!$B:$C,2,FALSE)=0,"Fertigprodukte"),
IFERROR(IF(VLOOKUP(O1253,'[1]vakuumierte Fertigprodukte'!$E:$FI,2,FALSE)=0,"Vakuumierte Zipfel"),
IFERROR(IF(VLOOKUP(O1253,[1]Wurste!$B:$C,2,FALSE)=0,"Räucherwürste"),
IFERROR(IF(VLOOKUP(O1253,[1]Wurste!$E:$F,2,FALSE)=0,"URW/URGW Wurst"),
IFERROR(IF(VLOOKUP(O1253,[1]Wurste!$H:$I,2,FALSE)=0,"HF-Wurst Vegan"),
IFERROR(IF(VLOOKUP(O1253,[1]Wurste!$K:$L,2,FALSE)=0,"320er ohne Würste"),
IFERROR(IF(AND(OR(Abfalldokumentation!$A1253="BU3",Abfalldokumentation!$A1253="Verkauf"),Abfalldokumentation!$F1253="Schimmel",Abfalldokumentation!$G1253="keinen Abnehmer/kein Schälpersonal"),"Div. Zipfel, ES ohne Verwendung",VLOOKUP(Abfalldokumentation!$E1253,Produktgruppen!A:B,2,FALSE)),"-")))))))))))))))))))))))</f>
        <v>-</v>
      </c>
      <c r="E1253" s="76" t="str">
        <f>IFERROR(VLOOKUP(Abfalldokumentation!$O1253,Artikel!A:C,3,FALSE),Abfalldokumentation!$O1253)</f>
        <v>Maschinenabfall</v>
      </c>
      <c r="F1253" s="76" t="str">
        <f>VLOOKUP(T1253,'Liste Gründe'!A:D,2,FALSE)</f>
        <v>Linienbezogen</v>
      </c>
      <c r="G1253" s="75" t="str">
        <f>IF(ISBLANK(V1253),VLOOKUP(Abfalldokumentation!$P1253,'Liste Gründe'!A:D,3,FALSE),V1253)</f>
        <v>Maschinenabfall</v>
      </c>
      <c r="H1253" s="76" t="str">
        <f>IF(ISBLANK(Abfalldokumentation!$W1253),"-",Abfalldokumentation!$W1253)</f>
        <v>-</v>
      </c>
      <c r="I1253" s="76">
        <f t="shared" si="134"/>
        <v>42</v>
      </c>
      <c r="J1253" s="76" t="str">
        <f t="shared" si="135"/>
        <v>Produkte</v>
      </c>
      <c r="K1253" s="76" t="str">
        <f t="shared" si="136"/>
        <v>BUs</v>
      </c>
      <c r="L1253" s="76" t="str">
        <f t="shared" si="137"/>
        <v>Symptome</v>
      </c>
      <c r="M1253" s="76" t="str">
        <f>IFERROR(VLOOKUP(Abfalldokumentation!$O1253,Kennzahlen!S:V,3,FALSE)*Abfalldokumentation!$B1253,"0")</f>
        <v>0</v>
      </c>
      <c r="N1253" s="76" t="str">
        <f>IF(ISBLANK(Q1253),VLOOKUP(Abfalldokumentation!$O1253,'Linien - BU'!R:S,2,FALSE),Q1253)</f>
        <v>Spezialitäten</v>
      </c>
      <c r="O1253" s="77" t="str">
        <f t="shared" si="138"/>
        <v>Maschinenabfall</v>
      </c>
      <c r="P1253" s="77">
        <f t="shared" si="139"/>
        <v>30</v>
      </c>
      <c r="Q1253" s="45" t="s">
        <v>253</v>
      </c>
      <c r="R1253" s="40" t="s">
        <v>55</v>
      </c>
      <c r="S1253" s="46">
        <v>2.2000000000000002</v>
      </c>
      <c r="T1253" s="46">
        <v>30</v>
      </c>
      <c r="U1253" s="47">
        <v>44489</v>
      </c>
      <c r="V1253" s="48"/>
      <c r="W1253" s="46"/>
      <c r="X1253" s="50" t="str">
        <f>IFERROR(VLOOKUP(Abfalldokumentation!$R1253,Artikel!A:C,3,FALSE),Abfalldokumentation!$R1253)</f>
        <v>Maschinenabfall</v>
      </c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</row>
    <row r="1254" spans="1:40" ht="30" hidden="1" customHeight="1" x14ac:dyDescent="0.25">
      <c r="A1254" s="78" t="str">
        <f>VLOOKUP(N1254,'Linien - BU'!A:B,2,FALSE)</f>
        <v>BU3</v>
      </c>
      <c r="B1254" s="79">
        <f t="shared" si="133"/>
        <v>8</v>
      </c>
      <c r="C1254" s="80">
        <f>Abfalldokumentation!$U1254</f>
        <v>44489</v>
      </c>
      <c r="D1254" s="69" t="str">
        <f>IFERROR(IF(VLOOKUP(O1254,'[1]Rohware 230'!$B:$C,2,FALSE)=0,"Rohware"),
IFERROR(IF(VLOOKUP(O1254,[1]Sammelnr.!$B:$C,2,FALSE)=0,"Sammelnr. ungeschält ABS"),
IFERROR(IF(VLOOKUP(O1254,[1]Sammelnr.!$E:$F,2,FALSE)=0,"Sammelnr. ungeschält VS"),
IFERROR(IF(VLOOKUP(O1254,[1]Sammelnr.!$H:$I,2,FALSE)=0,"Sammelnr. geschält"),
IFERROR(IF(VLOOKUP(O1254,[1]Offen!$B:$C,2,FALSE)=0,"Offen ungeschält ABS"),
IFERROR(IF(VLOOKUP(O1254,[1]Offen!$E:$F,2,FALSE)=0,"Offen ungeschält VOS"),
IFERROR(IF(VLOOKUP(O1254,[1]Offen!$H:$I,2,FALSE)=0,"Offen geschält RW"),
IFERROR(IF(VLOOKUP(O1254,[1]Offen!$K:$L,2,FALSE)=0,"Offen vegan"),
IFERROR(IF(VLOOKUP(O1254,[1]Offen!$N:$O,2,FALSE)=0,"Offen Zipfel"),
IFERROR(IF(VLOOKUP(O1254,[1]Offen!$Q:$R,2,FALSE)=0,"Offen Endstücke"),
IFERROR(IF(VLOOKUP(O1254,[1]Vakuumiert!$B:$C,2,FALSE)=0,"Vakuumierter VOS ungeschält"),
IFERROR(IF(VLOOKUP(O1254,[1]Vakuumiert!$E:$F,2,FALSE)=0,"Vakuumierter ABS ungeschält"),
IFERROR(IF(VLOOKUP(O1254,[1]Vakuumiert!$H:$I,2,FALSE)=0,"Vakuumierter VOS geschält"),
IFERROR(IF(VLOOKUP(O1254,[1]Vakuumiert!$K:$L,2,FALSE)=0,"Vakuumierter VOS vegan"),
IFERROR(IF(VLOOKUP(O1254,[1]Vakuumiert!$N:$O,2,FALSE)=0,"Vakuumierter VOS Zipfel"),
IFERROR(IF(VLOOKUP(O1254,[1]Vakuumiert!$Q:$R,2,FALSE)=0,"Vakuumiert geschält"),
IFERROR(IF(VLOOKUP(O1254,'[1]vakuumierte Fertigprodukte'!$B:$C,2,FALSE)=0,"Fertigprodukte"),
IFERROR(IF(VLOOKUP(O1254,'[1]vakuumierte Fertigprodukte'!$E:$FI,2,FALSE)=0,"Vakuumierte Zipfel"),
IFERROR(IF(VLOOKUP(O1254,[1]Wurste!$B:$C,2,FALSE)=0,"Räucherwürste"),
IFERROR(IF(VLOOKUP(O1254,[1]Wurste!$E:$F,2,FALSE)=0,"URW/URGW Wurst"),
IFERROR(IF(VLOOKUP(O1254,[1]Wurste!$H:$I,2,FALSE)=0,"HF-Wurst Vegan"),
IFERROR(IF(VLOOKUP(O1254,[1]Wurste!$K:$L,2,FALSE)=0,"320er ohne Würste"),
IFERROR(IF(AND(OR(Abfalldokumentation!$A1254="BU3",Abfalldokumentation!$A1254="Verkauf"),Abfalldokumentation!$F1254="Schimmel",Abfalldokumentation!$G1254="keinen Abnehmer/kein Schälpersonal"),"Div. Zipfel, ES ohne Verwendung",VLOOKUP(Abfalldokumentation!$E1254,Produktgruppen!A:B,2,FALSE)),"-")))))))))))))))))))))))</f>
        <v>-</v>
      </c>
      <c r="E1254" s="81" t="str">
        <f>IFERROR(VLOOKUP(Abfalldokumentation!$O1254,Artikel!A:C,3,FALSE),Abfalldokumentation!$O1254)</f>
        <v>Maschinenabfall</v>
      </c>
      <c r="F1254" s="81" t="str">
        <f>VLOOKUP(T1254,'Liste Gründe'!A:D,2,FALSE)</f>
        <v>Linienbezogen</v>
      </c>
      <c r="G1254" s="80" t="str">
        <f>IF(ISBLANK(V1254),VLOOKUP(Abfalldokumentation!$P1254,'Liste Gründe'!A:D,3,FALSE),V1254)</f>
        <v>Maschinenabfall</v>
      </c>
      <c r="H1254" s="81" t="str">
        <f>IF(ISBLANK(Abfalldokumentation!$W1254),"-",Abfalldokumentation!$W1254)</f>
        <v>-</v>
      </c>
      <c r="I1254" s="81">
        <f t="shared" si="134"/>
        <v>42</v>
      </c>
      <c r="J1254" s="81" t="str">
        <f t="shared" si="135"/>
        <v>Produkte</v>
      </c>
      <c r="K1254" s="81" t="str">
        <f t="shared" si="136"/>
        <v>BUs</v>
      </c>
      <c r="L1254" s="81" t="str">
        <f t="shared" si="137"/>
        <v>Symptome</v>
      </c>
      <c r="M1254" s="81" t="str">
        <f>IFERROR(VLOOKUP(Abfalldokumentation!$O1254,Kennzahlen!S:V,3,FALSE)*Abfalldokumentation!$B1254,"0")</f>
        <v>0</v>
      </c>
      <c r="N1254" s="81" t="str">
        <f>IF(ISBLANK(Q1254),VLOOKUP(Abfalldokumentation!$O1254,'Linien - BU'!R:S,2,FALSE),Q1254)</f>
        <v>L33</v>
      </c>
      <c r="O1254" s="77" t="str">
        <f t="shared" si="138"/>
        <v>Maschinenabfall</v>
      </c>
      <c r="P1254" s="77">
        <f t="shared" si="139"/>
        <v>30</v>
      </c>
      <c r="Q1254" s="39" t="s">
        <v>205</v>
      </c>
      <c r="R1254" s="40" t="s">
        <v>55</v>
      </c>
      <c r="S1254" s="40">
        <v>8</v>
      </c>
      <c r="T1254" s="40">
        <v>30</v>
      </c>
      <c r="U1254" s="41">
        <v>44489</v>
      </c>
      <c r="V1254" s="42"/>
      <c r="W1254" s="40"/>
      <c r="X1254" s="44" t="str">
        <f>IFERROR(VLOOKUP(Abfalldokumentation!$R1254,Artikel!A:C,3,FALSE),Abfalldokumentation!$R1254)</f>
        <v>Maschinenabfall</v>
      </c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</row>
    <row r="1255" spans="1:40" ht="30" hidden="1" customHeight="1" x14ac:dyDescent="0.25">
      <c r="A1255" s="73" t="str">
        <f>VLOOKUP(N1255,'Linien - BU'!A:B,2,FALSE)</f>
        <v>BU3</v>
      </c>
      <c r="B1255" s="74">
        <f t="shared" si="133"/>
        <v>7.6</v>
      </c>
      <c r="C1255" s="75">
        <f>Abfalldokumentation!$U1255</f>
        <v>44489</v>
      </c>
      <c r="D1255" s="69" t="str">
        <f>IFERROR(IF(VLOOKUP(O1255,'[1]Rohware 230'!$B:$C,2,FALSE)=0,"Rohware"),
IFERROR(IF(VLOOKUP(O1255,[1]Sammelnr.!$B:$C,2,FALSE)=0,"Sammelnr. ungeschält ABS"),
IFERROR(IF(VLOOKUP(O1255,[1]Sammelnr.!$E:$F,2,FALSE)=0,"Sammelnr. ungeschält VS"),
IFERROR(IF(VLOOKUP(O1255,[1]Sammelnr.!$H:$I,2,FALSE)=0,"Sammelnr. geschält"),
IFERROR(IF(VLOOKUP(O1255,[1]Offen!$B:$C,2,FALSE)=0,"Offen ungeschält ABS"),
IFERROR(IF(VLOOKUP(O1255,[1]Offen!$E:$F,2,FALSE)=0,"Offen ungeschält VOS"),
IFERROR(IF(VLOOKUP(O1255,[1]Offen!$H:$I,2,FALSE)=0,"Offen geschält RW"),
IFERROR(IF(VLOOKUP(O1255,[1]Offen!$K:$L,2,FALSE)=0,"Offen vegan"),
IFERROR(IF(VLOOKUP(O1255,[1]Offen!$N:$O,2,FALSE)=0,"Offen Zipfel"),
IFERROR(IF(VLOOKUP(O1255,[1]Offen!$Q:$R,2,FALSE)=0,"Offen Endstücke"),
IFERROR(IF(VLOOKUP(O1255,[1]Vakuumiert!$B:$C,2,FALSE)=0,"Vakuumierter VOS ungeschält"),
IFERROR(IF(VLOOKUP(O1255,[1]Vakuumiert!$E:$F,2,FALSE)=0,"Vakuumierter ABS ungeschält"),
IFERROR(IF(VLOOKUP(O1255,[1]Vakuumiert!$H:$I,2,FALSE)=0,"Vakuumierter VOS geschält"),
IFERROR(IF(VLOOKUP(O1255,[1]Vakuumiert!$K:$L,2,FALSE)=0,"Vakuumierter VOS vegan"),
IFERROR(IF(VLOOKUP(O1255,[1]Vakuumiert!$N:$O,2,FALSE)=0,"Vakuumierter VOS Zipfel"),
IFERROR(IF(VLOOKUP(O1255,[1]Vakuumiert!$Q:$R,2,FALSE)=0,"Vakuumiert geschält"),
IFERROR(IF(VLOOKUP(O1255,'[1]vakuumierte Fertigprodukte'!$B:$C,2,FALSE)=0,"Fertigprodukte"),
IFERROR(IF(VLOOKUP(O1255,'[1]vakuumierte Fertigprodukte'!$E:$FI,2,FALSE)=0,"Vakuumierte Zipfel"),
IFERROR(IF(VLOOKUP(O1255,[1]Wurste!$B:$C,2,FALSE)=0,"Räucherwürste"),
IFERROR(IF(VLOOKUP(O1255,[1]Wurste!$E:$F,2,FALSE)=0,"URW/URGW Wurst"),
IFERROR(IF(VLOOKUP(O1255,[1]Wurste!$H:$I,2,FALSE)=0,"HF-Wurst Vegan"),
IFERROR(IF(VLOOKUP(O1255,[1]Wurste!$K:$L,2,FALSE)=0,"320er ohne Würste"),
IFERROR(IF(AND(OR(Abfalldokumentation!$A1255="BU3",Abfalldokumentation!$A1255="Verkauf"),Abfalldokumentation!$F1255="Schimmel",Abfalldokumentation!$G1255="keinen Abnehmer/kein Schälpersonal"),"Div. Zipfel, ES ohne Verwendung",VLOOKUP(Abfalldokumentation!$E1255,Produktgruppen!A:B,2,FALSE)),"-")))))))))))))))))))))))</f>
        <v>-</v>
      </c>
      <c r="E1255" s="76" t="str">
        <f>IFERROR(VLOOKUP(Abfalldokumentation!$O1255,Artikel!A:C,3,FALSE),Abfalldokumentation!$O1255)</f>
        <v>Maschinenabfall</v>
      </c>
      <c r="F1255" s="76" t="str">
        <f>VLOOKUP(T1255,'Liste Gründe'!A:D,2,FALSE)</f>
        <v>Linienbezogen</v>
      </c>
      <c r="G1255" s="75" t="str">
        <f>IF(ISBLANK(V1255),VLOOKUP(Abfalldokumentation!$P1255,'Liste Gründe'!A:D,3,FALSE),V1255)</f>
        <v>Maschinenabfall</v>
      </c>
      <c r="H1255" s="76" t="str">
        <f>IF(ISBLANK(Abfalldokumentation!$W1255),"-",Abfalldokumentation!$W1255)</f>
        <v>-</v>
      </c>
      <c r="I1255" s="76">
        <f t="shared" si="134"/>
        <v>42</v>
      </c>
      <c r="J1255" s="76" t="str">
        <f t="shared" si="135"/>
        <v>Produkte</v>
      </c>
      <c r="K1255" s="76" t="str">
        <f t="shared" si="136"/>
        <v>BUs</v>
      </c>
      <c r="L1255" s="76" t="str">
        <f t="shared" si="137"/>
        <v>Symptome</v>
      </c>
      <c r="M1255" s="76" t="str">
        <f>IFERROR(VLOOKUP(Abfalldokumentation!$O1255,Kennzahlen!S:V,3,FALSE)*Abfalldokumentation!$B1255,"0")</f>
        <v>0</v>
      </c>
      <c r="N1255" s="76" t="str">
        <f>IF(ISBLANK(Q1255),VLOOKUP(Abfalldokumentation!$O1255,'Linien - BU'!R:S,2,FALSE),Q1255)</f>
        <v>Bu3</v>
      </c>
      <c r="O1255" s="77" t="str">
        <f t="shared" si="138"/>
        <v>Maschinenabfall</v>
      </c>
      <c r="P1255" s="77">
        <f t="shared" si="139"/>
        <v>30</v>
      </c>
      <c r="Q1255" s="45" t="s">
        <v>210</v>
      </c>
      <c r="R1255" s="40" t="s">
        <v>55</v>
      </c>
      <c r="S1255" s="46">
        <v>7.6</v>
      </c>
      <c r="T1255" s="46">
        <v>30</v>
      </c>
      <c r="U1255" s="47">
        <v>44489</v>
      </c>
      <c r="V1255" s="48"/>
      <c r="W1255" s="46"/>
      <c r="X1255" s="50" t="str">
        <f>IFERROR(VLOOKUP(Abfalldokumentation!$R1255,Artikel!A:C,3,FALSE),Abfalldokumentation!$R1255)</f>
        <v>Maschinenabfall</v>
      </c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</row>
    <row r="1256" spans="1:40" ht="30" hidden="1" customHeight="1" x14ac:dyDescent="0.25">
      <c r="A1256" s="78" t="str">
        <f>VLOOKUP(N1256,'Linien - BU'!A:B,2,FALSE)</f>
        <v>BU1</v>
      </c>
      <c r="B1256" s="79">
        <f t="shared" si="133"/>
        <v>80.400000000000006</v>
      </c>
      <c r="C1256" s="80">
        <f>Abfalldokumentation!$U1256</f>
        <v>44489</v>
      </c>
      <c r="D1256" s="69" t="str">
        <f>IFERROR(IF(VLOOKUP(O1256,'[1]Rohware 230'!$B:$C,2,FALSE)=0,"Rohware"),
IFERROR(IF(VLOOKUP(O1256,[1]Sammelnr.!$B:$C,2,FALSE)=0,"Sammelnr. ungeschält ABS"),
IFERROR(IF(VLOOKUP(O1256,[1]Sammelnr.!$E:$F,2,FALSE)=0,"Sammelnr. ungeschält VS"),
IFERROR(IF(VLOOKUP(O1256,[1]Sammelnr.!$H:$I,2,FALSE)=0,"Sammelnr. geschält"),
IFERROR(IF(VLOOKUP(O1256,[1]Offen!$B:$C,2,FALSE)=0,"Offen ungeschält ABS"),
IFERROR(IF(VLOOKUP(O1256,[1]Offen!$E:$F,2,FALSE)=0,"Offen ungeschält VOS"),
IFERROR(IF(VLOOKUP(O1256,[1]Offen!$H:$I,2,FALSE)=0,"Offen geschält RW"),
IFERROR(IF(VLOOKUP(O1256,[1]Offen!$K:$L,2,FALSE)=0,"Offen vegan"),
IFERROR(IF(VLOOKUP(O1256,[1]Offen!$N:$O,2,FALSE)=0,"Offen Zipfel"),
IFERROR(IF(VLOOKUP(O1256,[1]Offen!$Q:$R,2,FALSE)=0,"Offen Endstücke"),
IFERROR(IF(VLOOKUP(O1256,[1]Vakuumiert!$B:$C,2,FALSE)=0,"Vakuumierter VOS ungeschält"),
IFERROR(IF(VLOOKUP(O1256,[1]Vakuumiert!$E:$F,2,FALSE)=0,"Vakuumierter ABS ungeschält"),
IFERROR(IF(VLOOKUP(O1256,[1]Vakuumiert!$H:$I,2,FALSE)=0,"Vakuumierter VOS geschält"),
IFERROR(IF(VLOOKUP(O1256,[1]Vakuumiert!$K:$L,2,FALSE)=0,"Vakuumierter VOS vegan"),
IFERROR(IF(VLOOKUP(O1256,[1]Vakuumiert!$N:$O,2,FALSE)=0,"Vakuumierter VOS Zipfel"),
IFERROR(IF(VLOOKUP(O1256,[1]Vakuumiert!$Q:$R,2,FALSE)=0,"Vakuumiert geschält"),
IFERROR(IF(VLOOKUP(O1256,'[1]vakuumierte Fertigprodukte'!$B:$C,2,FALSE)=0,"Fertigprodukte"),
IFERROR(IF(VLOOKUP(O1256,'[1]vakuumierte Fertigprodukte'!$E:$FI,2,FALSE)=0,"Vakuumierte Zipfel"),
IFERROR(IF(VLOOKUP(O1256,[1]Wurste!$B:$C,2,FALSE)=0,"Räucherwürste"),
IFERROR(IF(VLOOKUP(O1256,[1]Wurste!$E:$F,2,FALSE)=0,"URW/URGW Wurst"),
IFERROR(IF(VLOOKUP(O1256,[1]Wurste!$H:$I,2,FALSE)=0,"HF-Wurst Vegan"),
IFERROR(IF(VLOOKUP(O1256,[1]Wurste!$K:$L,2,FALSE)=0,"320er ohne Würste"),
IFERROR(IF(AND(OR(Abfalldokumentation!$A1256="BU3",Abfalldokumentation!$A1256="Verkauf"),Abfalldokumentation!$F1256="Schimmel",Abfalldokumentation!$G1256="keinen Abnehmer/kein Schälpersonal"),"Div. Zipfel, ES ohne Verwendung",VLOOKUP(Abfalldokumentation!$E1256,Produktgruppen!A:B,2,FALSE)),"-")))))))))))))))))))))))</f>
        <v>Rest</v>
      </c>
      <c r="E1256" s="81" t="str">
        <f>IFERROR(VLOOKUP(Abfalldokumentation!$O1256,Artikel!A:C,3,FALSE),Abfalldokumentation!$O1256)</f>
        <v>-</v>
      </c>
      <c r="F1256" s="81" t="str">
        <f>VLOOKUP(T1256,'Liste Gründe'!A:D,2,FALSE)</f>
        <v>Linienbezogen</v>
      </c>
      <c r="G1256" s="80" t="str">
        <f>IF(ISBLANK(V1256),VLOOKUP(Abfalldokumentation!$P1256,'Liste Gründe'!A:D,3,FALSE),V1256)</f>
        <v>Reinigung</v>
      </c>
      <c r="H1256" s="81" t="str">
        <f>IF(ISBLANK(Abfalldokumentation!$W1256),"-",Abfalldokumentation!$W1256)</f>
        <v>-</v>
      </c>
      <c r="I1256" s="81">
        <f t="shared" si="134"/>
        <v>42</v>
      </c>
      <c r="J1256" s="81" t="str">
        <f t="shared" si="135"/>
        <v>Produkte</v>
      </c>
      <c r="K1256" s="81" t="str">
        <f t="shared" si="136"/>
        <v>BUs</v>
      </c>
      <c r="L1256" s="81" t="str">
        <f t="shared" si="137"/>
        <v>Symptome</v>
      </c>
      <c r="M1256" s="81" t="str">
        <f>IFERROR(VLOOKUP(Abfalldokumentation!$O1256,Kennzahlen!S:V,3,FALSE)*Abfalldokumentation!$B1256,"0")</f>
        <v>0</v>
      </c>
      <c r="N1256" s="81">
        <f>IF(ISBLANK(Q1256),VLOOKUP(Abfalldokumentation!$O1256,'Linien - BU'!R:S,2,FALSE),Q1256)</f>
        <v>3020</v>
      </c>
      <c r="O1256" s="77" t="str">
        <f t="shared" si="138"/>
        <v>-</v>
      </c>
      <c r="P1256" s="77">
        <f t="shared" si="139"/>
        <v>10</v>
      </c>
      <c r="Q1256" s="39">
        <v>3020</v>
      </c>
      <c r="R1256" s="40" t="s">
        <v>54</v>
      </c>
      <c r="S1256" s="40">
        <v>80.400000000000006</v>
      </c>
      <c r="T1256" s="40">
        <v>10</v>
      </c>
      <c r="U1256" s="41">
        <v>44489</v>
      </c>
      <c r="V1256" s="42"/>
      <c r="W1256" s="40"/>
      <c r="X1256" s="44" t="str">
        <f>IFERROR(VLOOKUP(Abfalldokumentation!$R1256,Artikel!A:C,3,FALSE),Abfalldokumentation!$R1256)</f>
        <v>-</v>
      </c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</row>
    <row r="1257" spans="1:40" ht="30" hidden="1" customHeight="1" x14ac:dyDescent="0.25">
      <c r="A1257" s="73" t="str">
        <f>VLOOKUP(N1257,'Linien - BU'!A:B,2,FALSE)</f>
        <v>BU1</v>
      </c>
      <c r="B1257" s="74">
        <f t="shared" si="133"/>
        <v>50</v>
      </c>
      <c r="C1257" s="75">
        <f>Abfalldokumentation!$U1257</f>
        <v>44489</v>
      </c>
      <c r="D1257" s="69" t="str">
        <f>IFERROR(IF(VLOOKUP(O1257,'[1]Rohware 230'!$B:$C,2,FALSE)=0,"Rohware"),
IFERROR(IF(VLOOKUP(O1257,[1]Sammelnr.!$B:$C,2,FALSE)=0,"Sammelnr. ungeschält ABS"),
IFERROR(IF(VLOOKUP(O1257,[1]Sammelnr.!$E:$F,2,FALSE)=0,"Sammelnr. ungeschält VS"),
IFERROR(IF(VLOOKUP(O1257,[1]Sammelnr.!$H:$I,2,FALSE)=0,"Sammelnr. geschält"),
IFERROR(IF(VLOOKUP(O1257,[1]Offen!$B:$C,2,FALSE)=0,"Offen ungeschält ABS"),
IFERROR(IF(VLOOKUP(O1257,[1]Offen!$E:$F,2,FALSE)=0,"Offen ungeschält VOS"),
IFERROR(IF(VLOOKUP(O1257,[1]Offen!$H:$I,2,FALSE)=0,"Offen geschält RW"),
IFERROR(IF(VLOOKUP(O1257,[1]Offen!$K:$L,2,FALSE)=0,"Offen vegan"),
IFERROR(IF(VLOOKUP(O1257,[1]Offen!$N:$O,2,FALSE)=0,"Offen Zipfel"),
IFERROR(IF(VLOOKUP(O1257,[1]Offen!$Q:$R,2,FALSE)=0,"Offen Endstücke"),
IFERROR(IF(VLOOKUP(O1257,[1]Vakuumiert!$B:$C,2,FALSE)=0,"Vakuumierter VOS ungeschält"),
IFERROR(IF(VLOOKUP(O1257,[1]Vakuumiert!$E:$F,2,FALSE)=0,"Vakuumierter ABS ungeschält"),
IFERROR(IF(VLOOKUP(O1257,[1]Vakuumiert!$H:$I,2,FALSE)=0,"Vakuumierter VOS geschält"),
IFERROR(IF(VLOOKUP(O1257,[1]Vakuumiert!$K:$L,2,FALSE)=0,"Vakuumierter VOS vegan"),
IFERROR(IF(VLOOKUP(O1257,[1]Vakuumiert!$N:$O,2,FALSE)=0,"Vakuumierter VOS Zipfel"),
IFERROR(IF(VLOOKUP(O1257,[1]Vakuumiert!$Q:$R,2,FALSE)=0,"Vakuumiert geschält"),
IFERROR(IF(VLOOKUP(O1257,'[1]vakuumierte Fertigprodukte'!$B:$C,2,FALSE)=0,"Fertigprodukte"),
IFERROR(IF(VLOOKUP(O1257,'[1]vakuumierte Fertigprodukte'!$E:$FI,2,FALSE)=0,"Vakuumierte Zipfel"),
IFERROR(IF(VLOOKUP(O1257,[1]Wurste!$B:$C,2,FALSE)=0,"Räucherwürste"),
IFERROR(IF(VLOOKUP(O1257,[1]Wurste!$E:$F,2,FALSE)=0,"URW/URGW Wurst"),
IFERROR(IF(VLOOKUP(O1257,[1]Wurste!$H:$I,2,FALSE)=0,"HF-Wurst Vegan"),
IFERROR(IF(VLOOKUP(O1257,[1]Wurste!$K:$L,2,FALSE)=0,"320er ohne Würste"),
IFERROR(IF(AND(OR(Abfalldokumentation!$A1257="BU3",Abfalldokumentation!$A1257="Verkauf"),Abfalldokumentation!$F1257="Schimmel",Abfalldokumentation!$G1257="keinen Abnehmer/kein Schälpersonal"),"Div. Zipfel, ES ohne Verwendung",VLOOKUP(Abfalldokumentation!$E1257,Produktgruppen!A:B,2,FALSE)),"-")))))))))))))))))))))))</f>
        <v>Rest</v>
      </c>
      <c r="E1257" s="76" t="str">
        <f>IFERROR(VLOOKUP(Abfalldokumentation!$O1257,Artikel!A:C,3,FALSE),Abfalldokumentation!$O1257)</f>
        <v>-</v>
      </c>
      <c r="F1257" s="76" t="str">
        <f>VLOOKUP(T1257,'Liste Gründe'!A:D,2,FALSE)</f>
        <v>Linienbezogen</v>
      </c>
      <c r="G1257" s="75" t="str">
        <f>IF(ISBLANK(V1257),VLOOKUP(Abfalldokumentation!$P1257,'Liste Gründe'!A:D,3,FALSE),V1257)</f>
        <v>Reinigung</v>
      </c>
      <c r="H1257" s="76" t="str">
        <f>IF(ISBLANK(Abfalldokumentation!$W1257),"-",Abfalldokumentation!$W1257)</f>
        <v>-</v>
      </c>
      <c r="I1257" s="76">
        <f t="shared" si="134"/>
        <v>42</v>
      </c>
      <c r="J1257" s="76" t="str">
        <f t="shared" si="135"/>
        <v>Produkte</v>
      </c>
      <c r="K1257" s="76" t="str">
        <f t="shared" si="136"/>
        <v>BUs</v>
      </c>
      <c r="L1257" s="76" t="str">
        <f t="shared" si="137"/>
        <v>Symptome</v>
      </c>
      <c r="M1257" s="76" t="str">
        <f>IFERROR(VLOOKUP(Abfalldokumentation!$O1257,Kennzahlen!S:V,3,FALSE)*Abfalldokumentation!$B1257,"0")</f>
        <v>0</v>
      </c>
      <c r="N1257" s="76">
        <f>IF(ISBLANK(Q1257),VLOOKUP(Abfalldokumentation!$O1257,'Linien - BU'!R:S,2,FALSE),Q1257)</f>
        <v>3020</v>
      </c>
      <c r="O1257" s="77" t="str">
        <f t="shared" si="138"/>
        <v>-</v>
      </c>
      <c r="P1257" s="77">
        <f t="shared" si="139"/>
        <v>10</v>
      </c>
      <c r="Q1257" s="45">
        <v>3020</v>
      </c>
      <c r="R1257" s="46" t="s">
        <v>54</v>
      </c>
      <c r="S1257" s="46">
        <v>50</v>
      </c>
      <c r="T1257" s="46">
        <v>10</v>
      </c>
      <c r="U1257" s="47">
        <v>44489</v>
      </c>
      <c r="V1257" s="48"/>
      <c r="W1257" s="46"/>
      <c r="X1257" s="50" t="str">
        <f>IFERROR(VLOOKUP(Abfalldokumentation!$R1257,Artikel!A:C,3,FALSE),Abfalldokumentation!$R1257)</f>
        <v>-</v>
      </c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</row>
    <row r="1258" spans="1:40" ht="30" hidden="1" customHeight="1" x14ac:dyDescent="0.25">
      <c r="A1258" s="78" t="str">
        <f>VLOOKUP(N1258,'Linien - BU'!A:B,2,FALSE)</f>
        <v>BU1</v>
      </c>
      <c r="B1258" s="79">
        <f t="shared" si="133"/>
        <v>173</v>
      </c>
      <c r="C1258" s="80">
        <f>Abfalldokumentation!$U1258</f>
        <v>44489</v>
      </c>
      <c r="D1258" s="69" t="str">
        <f>IFERROR(IF(VLOOKUP(O1258,'[1]Rohware 230'!$B:$C,2,FALSE)=0,"Rohware"),
IFERROR(IF(VLOOKUP(O1258,[1]Sammelnr.!$B:$C,2,FALSE)=0,"Sammelnr. ungeschält ABS"),
IFERROR(IF(VLOOKUP(O1258,[1]Sammelnr.!$E:$F,2,FALSE)=0,"Sammelnr. ungeschält VS"),
IFERROR(IF(VLOOKUP(O1258,[1]Sammelnr.!$H:$I,2,FALSE)=0,"Sammelnr. geschält"),
IFERROR(IF(VLOOKUP(O1258,[1]Offen!$B:$C,2,FALSE)=0,"Offen ungeschält ABS"),
IFERROR(IF(VLOOKUP(O1258,[1]Offen!$E:$F,2,FALSE)=0,"Offen ungeschält VOS"),
IFERROR(IF(VLOOKUP(O1258,[1]Offen!$H:$I,2,FALSE)=0,"Offen geschält RW"),
IFERROR(IF(VLOOKUP(O1258,[1]Offen!$K:$L,2,FALSE)=0,"Offen vegan"),
IFERROR(IF(VLOOKUP(O1258,[1]Offen!$N:$O,2,FALSE)=0,"Offen Zipfel"),
IFERROR(IF(VLOOKUP(O1258,[1]Offen!$Q:$R,2,FALSE)=0,"Offen Endstücke"),
IFERROR(IF(VLOOKUP(O1258,[1]Vakuumiert!$B:$C,2,FALSE)=0,"Vakuumierter VOS ungeschält"),
IFERROR(IF(VLOOKUP(O1258,[1]Vakuumiert!$E:$F,2,FALSE)=0,"Vakuumierter ABS ungeschält"),
IFERROR(IF(VLOOKUP(O1258,[1]Vakuumiert!$H:$I,2,FALSE)=0,"Vakuumierter VOS geschält"),
IFERROR(IF(VLOOKUP(O1258,[1]Vakuumiert!$K:$L,2,FALSE)=0,"Vakuumierter VOS vegan"),
IFERROR(IF(VLOOKUP(O1258,[1]Vakuumiert!$N:$O,2,FALSE)=0,"Vakuumierter VOS Zipfel"),
IFERROR(IF(VLOOKUP(O1258,[1]Vakuumiert!$Q:$R,2,FALSE)=0,"Vakuumiert geschält"),
IFERROR(IF(VLOOKUP(O1258,'[1]vakuumierte Fertigprodukte'!$B:$C,2,FALSE)=0,"Fertigprodukte"),
IFERROR(IF(VLOOKUP(O1258,'[1]vakuumierte Fertigprodukte'!$E:$FI,2,FALSE)=0,"Vakuumierte Zipfel"),
IFERROR(IF(VLOOKUP(O1258,[1]Wurste!$B:$C,2,FALSE)=0,"Räucherwürste"),
IFERROR(IF(VLOOKUP(O1258,[1]Wurste!$E:$F,2,FALSE)=0,"URW/URGW Wurst"),
IFERROR(IF(VLOOKUP(O1258,[1]Wurste!$H:$I,2,FALSE)=0,"HF-Wurst Vegan"),
IFERROR(IF(VLOOKUP(O1258,[1]Wurste!$K:$L,2,FALSE)=0,"320er ohne Würste"),
IFERROR(IF(AND(OR(Abfalldokumentation!$A1258="BU3",Abfalldokumentation!$A1258="Verkauf"),Abfalldokumentation!$F1258="Schimmel",Abfalldokumentation!$G1258="keinen Abnehmer/kein Schälpersonal"),"Div. Zipfel, ES ohne Verwendung",VLOOKUP(Abfalldokumentation!$E1258,Produktgruppen!A:B,2,FALSE)),"-")))))))))))))))))))))))</f>
        <v>Rest</v>
      </c>
      <c r="E1258" s="81" t="str">
        <f>IFERROR(VLOOKUP(Abfalldokumentation!$O1258,Artikel!A:C,3,FALSE),Abfalldokumentation!$O1258)</f>
        <v>-</v>
      </c>
      <c r="F1258" s="81" t="str">
        <f>VLOOKUP(T1258,'Liste Gründe'!A:D,2,FALSE)</f>
        <v>Linienbezogen</v>
      </c>
      <c r="G1258" s="80" t="str">
        <f>IF(ISBLANK(V1258),VLOOKUP(Abfalldokumentation!$P1258,'Liste Gründe'!A:D,3,FALSE),V1258)</f>
        <v>Reinigung</v>
      </c>
      <c r="H1258" s="81" t="str">
        <f>IF(ISBLANK(Abfalldokumentation!$W1258),"-",Abfalldokumentation!$W1258)</f>
        <v>-</v>
      </c>
      <c r="I1258" s="81">
        <f t="shared" si="134"/>
        <v>42</v>
      </c>
      <c r="J1258" s="81" t="str">
        <f t="shared" si="135"/>
        <v>Produkte</v>
      </c>
      <c r="K1258" s="81" t="str">
        <f t="shared" si="136"/>
        <v>BUs</v>
      </c>
      <c r="L1258" s="81" t="str">
        <f t="shared" si="137"/>
        <v>Symptome</v>
      </c>
      <c r="M1258" s="81" t="str">
        <f>IFERROR(VLOOKUP(Abfalldokumentation!$O1258,Kennzahlen!S:V,3,FALSE)*Abfalldokumentation!$B1258,"0")</f>
        <v>0</v>
      </c>
      <c r="N1258" s="81" t="str">
        <f>IF(ISBLANK(Q1258),VLOOKUP(Abfalldokumentation!$O1258,'Linien - BU'!R:S,2,FALSE),Q1258)</f>
        <v>Schmelze</v>
      </c>
      <c r="O1258" s="77" t="str">
        <f t="shared" si="138"/>
        <v>-</v>
      </c>
      <c r="P1258" s="77">
        <f t="shared" si="139"/>
        <v>10</v>
      </c>
      <c r="Q1258" s="39" t="s">
        <v>184</v>
      </c>
      <c r="R1258" s="40" t="s">
        <v>54</v>
      </c>
      <c r="S1258" s="40">
        <v>173</v>
      </c>
      <c r="T1258" s="40">
        <v>10</v>
      </c>
      <c r="U1258" s="41">
        <v>44489</v>
      </c>
      <c r="V1258" s="42"/>
      <c r="W1258" s="40"/>
      <c r="X1258" s="44" t="str">
        <f>IFERROR(VLOOKUP(Abfalldokumentation!$R1258,Artikel!A:C,3,FALSE),Abfalldokumentation!$R1258)</f>
        <v>-</v>
      </c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</row>
    <row r="1259" spans="1:40" ht="30" hidden="1" customHeight="1" x14ac:dyDescent="0.25">
      <c r="A1259" s="73" t="str">
        <f>VLOOKUP(N1259,'Linien - BU'!A:B,2,FALSE)</f>
        <v>Rest</v>
      </c>
      <c r="B1259" s="74">
        <f t="shared" si="133"/>
        <v>4.0999999999999996</v>
      </c>
      <c r="C1259" s="75">
        <f>Abfalldokumentation!$U1259</f>
        <v>44489</v>
      </c>
      <c r="D1259" s="69" t="str">
        <f>IFERROR(IF(VLOOKUP(O1259,'[1]Rohware 230'!$B:$C,2,FALSE)=0,"Rohware"),
IFERROR(IF(VLOOKUP(O1259,[1]Sammelnr.!$B:$C,2,FALSE)=0,"Sammelnr. ungeschält ABS"),
IFERROR(IF(VLOOKUP(O1259,[1]Sammelnr.!$E:$F,2,FALSE)=0,"Sammelnr. ungeschält VS"),
IFERROR(IF(VLOOKUP(O1259,[1]Sammelnr.!$H:$I,2,FALSE)=0,"Sammelnr. geschält"),
IFERROR(IF(VLOOKUP(O1259,[1]Offen!$B:$C,2,FALSE)=0,"Offen ungeschält ABS"),
IFERROR(IF(VLOOKUP(O1259,[1]Offen!$E:$F,2,FALSE)=0,"Offen ungeschält VOS"),
IFERROR(IF(VLOOKUP(O1259,[1]Offen!$H:$I,2,FALSE)=0,"Offen geschält RW"),
IFERROR(IF(VLOOKUP(O1259,[1]Offen!$K:$L,2,FALSE)=0,"Offen vegan"),
IFERROR(IF(VLOOKUP(O1259,[1]Offen!$N:$O,2,FALSE)=0,"Offen Zipfel"),
IFERROR(IF(VLOOKUP(O1259,[1]Offen!$Q:$R,2,FALSE)=0,"Offen Endstücke"),
IFERROR(IF(VLOOKUP(O1259,[1]Vakuumiert!$B:$C,2,FALSE)=0,"Vakuumierter VOS ungeschält"),
IFERROR(IF(VLOOKUP(O1259,[1]Vakuumiert!$E:$F,2,FALSE)=0,"Vakuumierter ABS ungeschält"),
IFERROR(IF(VLOOKUP(O1259,[1]Vakuumiert!$H:$I,2,FALSE)=0,"Vakuumierter VOS geschält"),
IFERROR(IF(VLOOKUP(O1259,[1]Vakuumiert!$K:$L,2,FALSE)=0,"Vakuumierter VOS vegan"),
IFERROR(IF(VLOOKUP(O1259,[1]Vakuumiert!$N:$O,2,FALSE)=0,"Vakuumierter VOS Zipfel"),
IFERROR(IF(VLOOKUP(O1259,[1]Vakuumiert!$Q:$R,2,FALSE)=0,"Vakuumiert geschält"),
IFERROR(IF(VLOOKUP(O1259,'[1]vakuumierte Fertigprodukte'!$B:$C,2,FALSE)=0,"Fertigprodukte"),
IFERROR(IF(VLOOKUP(O1259,'[1]vakuumierte Fertigprodukte'!$E:$FI,2,FALSE)=0,"Vakuumierte Zipfel"),
IFERROR(IF(VLOOKUP(O1259,[1]Wurste!$B:$C,2,FALSE)=0,"Räucherwürste"),
IFERROR(IF(VLOOKUP(O1259,[1]Wurste!$E:$F,2,FALSE)=0,"URW/URGW Wurst"),
IFERROR(IF(VLOOKUP(O1259,[1]Wurste!$H:$I,2,FALSE)=0,"HF-Wurst Vegan"),
IFERROR(IF(VLOOKUP(O1259,[1]Wurste!$K:$L,2,FALSE)=0,"320er ohne Würste"),
IFERROR(IF(AND(OR(Abfalldokumentation!$A1259="BU3",Abfalldokumentation!$A1259="Verkauf"),Abfalldokumentation!$F1259="Schimmel",Abfalldokumentation!$G1259="keinen Abnehmer/kein Schälpersonal"),"Div. Zipfel, ES ohne Verwendung",VLOOKUP(Abfalldokumentation!$E1259,Produktgruppen!A:B,2,FALSE)),"-")))))))))))))))))))))))</f>
        <v>Rest</v>
      </c>
      <c r="E1259" s="76" t="str">
        <f>IFERROR(VLOOKUP(Abfalldokumentation!$O1259,Artikel!A:C,3,FALSE),Abfalldokumentation!$O1259)</f>
        <v>-</v>
      </c>
      <c r="F1259" s="76" t="str">
        <f>VLOOKUP(T1259,'Liste Gründe'!A:D,2,FALSE)</f>
        <v>Qualitätssicherung</v>
      </c>
      <c r="G1259" s="75" t="str">
        <f>IF(ISBLANK(V1259),VLOOKUP(Abfalldokumentation!$P1259,'Liste Gründe'!A:D,3,FALSE),V1259)</f>
        <v>Sensorik</v>
      </c>
      <c r="H1259" s="76" t="str">
        <f>IF(ISBLANK(Abfalldokumentation!$W1259),"-",Abfalldokumentation!$W1259)</f>
        <v>-</v>
      </c>
      <c r="I1259" s="76">
        <f t="shared" si="134"/>
        <v>42</v>
      </c>
      <c r="J1259" s="76" t="str">
        <f t="shared" si="135"/>
        <v>Produkte</v>
      </c>
      <c r="K1259" s="76" t="str">
        <f t="shared" si="136"/>
        <v>BUs</v>
      </c>
      <c r="L1259" s="76" t="str">
        <f t="shared" si="137"/>
        <v>Symptome</v>
      </c>
      <c r="M1259" s="76" t="str">
        <f>IFERROR(VLOOKUP(Abfalldokumentation!$O1259,Kennzahlen!S:V,3,FALSE)*Abfalldokumentation!$B1259,"0")</f>
        <v>0</v>
      </c>
      <c r="N1259" s="76" t="str">
        <f>IF(ISBLANK(Q1259),VLOOKUP(Abfalldokumentation!$O1259,'Linien - BU'!R:S,2,FALSE),Q1259)</f>
        <v>Labor</v>
      </c>
      <c r="O1259" s="77" t="str">
        <f t="shared" si="138"/>
        <v>-</v>
      </c>
      <c r="P1259" s="77">
        <f t="shared" si="139"/>
        <v>74</v>
      </c>
      <c r="Q1259" s="45" t="s">
        <v>199</v>
      </c>
      <c r="R1259" s="46" t="s">
        <v>54</v>
      </c>
      <c r="S1259" s="46">
        <v>4.0999999999999996</v>
      </c>
      <c r="T1259" s="46">
        <v>74</v>
      </c>
      <c r="U1259" s="47">
        <v>44489</v>
      </c>
      <c r="V1259" s="48"/>
      <c r="W1259" s="46"/>
      <c r="X1259" s="50" t="str">
        <f>IFERROR(VLOOKUP(Abfalldokumentation!$R1259,Artikel!A:C,3,FALSE),Abfalldokumentation!$R1259)</f>
        <v>-</v>
      </c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</row>
    <row r="1260" spans="1:40" ht="30" hidden="1" customHeight="1" x14ac:dyDescent="0.25">
      <c r="A1260" s="78" t="str">
        <f>VLOOKUP(N1260,'Linien - BU'!A:B,2,FALSE)</f>
        <v>BU2</v>
      </c>
      <c r="B1260" s="79">
        <f t="shared" si="133"/>
        <v>75</v>
      </c>
      <c r="C1260" s="80">
        <f>Abfalldokumentation!$U1260</f>
        <v>44489</v>
      </c>
      <c r="D1260" s="69" t="str">
        <f>IFERROR(IF(VLOOKUP(O1260,'[1]Rohware 230'!$B:$C,2,FALSE)=0,"Rohware"),
IFERROR(IF(VLOOKUP(O1260,[1]Sammelnr.!$B:$C,2,FALSE)=0,"Sammelnr. ungeschält ABS"),
IFERROR(IF(VLOOKUP(O1260,[1]Sammelnr.!$E:$F,2,FALSE)=0,"Sammelnr. ungeschält VS"),
IFERROR(IF(VLOOKUP(O1260,[1]Sammelnr.!$H:$I,2,FALSE)=0,"Sammelnr. geschält"),
IFERROR(IF(VLOOKUP(O1260,[1]Offen!$B:$C,2,FALSE)=0,"Offen ungeschält ABS"),
IFERROR(IF(VLOOKUP(O1260,[1]Offen!$E:$F,2,FALSE)=0,"Offen ungeschält VOS"),
IFERROR(IF(VLOOKUP(O1260,[1]Offen!$H:$I,2,FALSE)=0,"Offen geschält RW"),
IFERROR(IF(VLOOKUP(O1260,[1]Offen!$K:$L,2,FALSE)=0,"Offen vegan"),
IFERROR(IF(VLOOKUP(O1260,[1]Offen!$N:$O,2,FALSE)=0,"Offen Zipfel"),
IFERROR(IF(VLOOKUP(O1260,[1]Offen!$Q:$R,2,FALSE)=0,"Offen Endstücke"),
IFERROR(IF(VLOOKUP(O1260,[1]Vakuumiert!$B:$C,2,FALSE)=0,"Vakuumierter VOS ungeschält"),
IFERROR(IF(VLOOKUP(O1260,[1]Vakuumiert!$E:$F,2,FALSE)=0,"Vakuumierter ABS ungeschält"),
IFERROR(IF(VLOOKUP(O1260,[1]Vakuumiert!$H:$I,2,FALSE)=0,"Vakuumierter VOS geschält"),
IFERROR(IF(VLOOKUP(O1260,[1]Vakuumiert!$K:$L,2,FALSE)=0,"Vakuumierter VOS vegan"),
IFERROR(IF(VLOOKUP(O1260,[1]Vakuumiert!$N:$O,2,FALSE)=0,"Vakuumierter VOS Zipfel"),
IFERROR(IF(VLOOKUP(O1260,[1]Vakuumiert!$Q:$R,2,FALSE)=0,"Vakuumiert geschält"),
IFERROR(IF(VLOOKUP(O1260,'[1]vakuumierte Fertigprodukte'!$B:$C,2,FALSE)=0,"Fertigprodukte"),
IFERROR(IF(VLOOKUP(O1260,'[1]vakuumierte Fertigprodukte'!$E:$FI,2,FALSE)=0,"Vakuumierte Zipfel"),
IFERROR(IF(VLOOKUP(O1260,[1]Wurste!$B:$C,2,FALSE)=0,"Räucherwürste"),
IFERROR(IF(VLOOKUP(O1260,[1]Wurste!$E:$F,2,FALSE)=0,"URW/URGW Wurst"),
IFERROR(IF(VLOOKUP(O1260,[1]Wurste!$H:$I,2,FALSE)=0,"HF-Wurst Vegan"),
IFERROR(IF(VLOOKUP(O1260,[1]Wurste!$K:$L,2,FALSE)=0,"320er ohne Würste"),
IFERROR(IF(AND(OR(Abfalldokumentation!$A1260="BU3",Abfalldokumentation!$A1260="Verkauf"),Abfalldokumentation!$F1260="Schimmel",Abfalldokumentation!$G1260="keinen Abnehmer/kein Schälpersonal"),"Div. Zipfel, ES ohne Verwendung",VLOOKUP(Abfalldokumentation!$E1260,Produktgruppen!A:B,2,FALSE)),"-")))))))))))))))))))))))</f>
        <v>Rohware</v>
      </c>
      <c r="E1260" s="81" t="str">
        <f>IFERROR(VLOOKUP(Abfalldokumentation!$O1260,Artikel!A:C,3,FALSE),Abfalldokumentation!$O1260)</f>
        <v>Blöcke</v>
      </c>
      <c r="F1260" s="81" t="str">
        <f>VLOOKUP(T1260,'Liste Gründe'!A:D,2,FALSE)</f>
        <v>Schimmel</v>
      </c>
      <c r="G1260" s="80" t="str">
        <f>IF(ISBLANK(V1260),VLOOKUP(Abfalldokumentation!$P1260,'Liste Gründe'!A:D,3,FALSE),V1260)</f>
        <v>Luftzieher/Folienriss durch Transport</v>
      </c>
      <c r="H1260" s="81" t="str">
        <f>IF(ISBLANK(Abfalldokumentation!$W1260),"-",Abfalldokumentation!$W1260)</f>
        <v>-</v>
      </c>
      <c r="I1260" s="81">
        <f t="shared" si="134"/>
        <v>42</v>
      </c>
      <c r="J1260" s="81" t="str">
        <f t="shared" si="135"/>
        <v>Produkte</v>
      </c>
      <c r="K1260" s="81" t="str">
        <f t="shared" si="136"/>
        <v>BUs</v>
      </c>
      <c r="L1260" s="81" t="str">
        <f t="shared" si="137"/>
        <v>Symptome</v>
      </c>
      <c r="M1260" s="81" t="str">
        <f>IFERROR(VLOOKUP(Abfalldokumentation!$O1260,Kennzahlen!S:V,3,FALSE)*Abfalldokumentation!$B1260,"0")</f>
        <v>0</v>
      </c>
      <c r="N1260" s="81" t="str">
        <f>IF(ISBLANK(Q1260),VLOOKUP(Abfalldokumentation!$O1260,'Linien - BU'!R:S,2,FALSE),Q1260)</f>
        <v>BU2</v>
      </c>
      <c r="O1260" s="77" t="str">
        <f t="shared" si="138"/>
        <v>Blöcke</v>
      </c>
      <c r="P1260" s="77">
        <f t="shared" si="139"/>
        <v>12</v>
      </c>
      <c r="Q1260" s="39" t="s">
        <v>7</v>
      </c>
      <c r="R1260" s="40" t="s">
        <v>208</v>
      </c>
      <c r="S1260" s="40">
        <v>75</v>
      </c>
      <c r="T1260" s="40">
        <v>12</v>
      </c>
      <c r="U1260" s="41">
        <v>44489</v>
      </c>
      <c r="V1260" s="42" t="s">
        <v>30</v>
      </c>
      <c r="W1260" s="40"/>
      <c r="X1260" s="44" t="str">
        <f>IFERROR(VLOOKUP(Abfalldokumentation!$R1260,Artikel!A:C,3,FALSE),Abfalldokumentation!$R1260)</f>
        <v>Blöcke</v>
      </c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</row>
    <row r="1261" spans="1:40" ht="30" hidden="1" customHeight="1" x14ac:dyDescent="0.25">
      <c r="A1261" s="73" t="str">
        <f>VLOOKUP(N1261,'Linien - BU'!A:B,2,FALSE)</f>
        <v>BU3</v>
      </c>
      <c r="B1261" s="74">
        <f t="shared" si="133"/>
        <v>2.6</v>
      </c>
      <c r="C1261" s="75">
        <f>Abfalldokumentation!$U1261</f>
        <v>44489</v>
      </c>
      <c r="D1261" s="69" t="str">
        <f>IFERROR(IF(VLOOKUP(O1261,'[1]Rohware 230'!$B:$C,2,FALSE)=0,"Rohware"),
IFERROR(IF(VLOOKUP(O1261,[1]Sammelnr.!$B:$C,2,FALSE)=0,"Sammelnr. ungeschält ABS"),
IFERROR(IF(VLOOKUP(O1261,[1]Sammelnr.!$E:$F,2,FALSE)=0,"Sammelnr. ungeschält VS"),
IFERROR(IF(VLOOKUP(O1261,[1]Sammelnr.!$H:$I,2,FALSE)=0,"Sammelnr. geschält"),
IFERROR(IF(VLOOKUP(O1261,[1]Offen!$B:$C,2,FALSE)=0,"Offen ungeschält ABS"),
IFERROR(IF(VLOOKUP(O1261,[1]Offen!$E:$F,2,FALSE)=0,"Offen ungeschält VOS"),
IFERROR(IF(VLOOKUP(O1261,[1]Offen!$H:$I,2,FALSE)=0,"Offen geschält RW"),
IFERROR(IF(VLOOKUP(O1261,[1]Offen!$K:$L,2,FALSE)=0,"Offen vegan"),
IFERROR(IF(VLOOKUP(O1261,[1]Offen!$N:$O,2,FALSE)=0,"Offen Zipfel"),
IFERROR(IF(VLOOKUP(O1261,[1]Offen!$Q:$R,2,FALSE)=0,"Offen Endstücke"),
IFERROR(IF(VLOOKUP(O1261,[1]Vakuumiert!$B:$C,2,FALSE)=0,"Vakuumierter VOS ungeschält"),
IFERROR(IF(VLOOKUP(O1261,[1]Vakuumiert!$E:$F,2,FALSE)=0,"Vakuumierter ABS ungeschält"),
IFERROR(IF(VLOOKUP(O1261,[1]Vakuumiert!$H:$I,2,FALSE)=0,"Vakuumierter VOS geschält"),
IFERROR(IF(VLOOKUP(O1261,[1]Vakuumiert!$K:$L,2,FALSE)=0,"Vakuumierter VOS vegan"),
IFERROR(IF(VLOOKUP(O1261,[1]Vakuumiert!$N:$O,2,FALSE)=0,"Vakuumierter VOS Zipfel"),
IFERROR(IF(VLOOKUP(O1261,[1]Vakuumiert!$Q:$R,2,FALSE)=0,"Vakuumiert geschält"),
IFERROR(IF(VLOOKUP(O1261,'[1]vakuumierte Fertigprodukte'!$B:$C,2,FALSE)=0,"Fertigprodukte"),
IFERROR(IF(VLOOKUP(O1261,'[1]vakuumierte Fertigprodukte'!$E:$FI,2,FALSE)=0,"Vakuumierte Zipfel"),
IFERROR(IF(VLOOKUP(O1261,[1]Wurste!$B:$C,2,FALSE)=0,"Räucherwürste"),
IFERROR(IF(VLOOKUP(O1261,[1]Wurste!$E:$F,2,FALSE)=0,"URW/URGW Wurst"),
IFERROR(IF(VLOOKUP(O1261,[1]Wurste!$H:$I,2,FALSE)=0,"HF-Wurst Vegan"),
IFERROR(IF(VLOOKUP(O1261,[1]Wurste!$K:$L,2,FALSE)=0,"320er ohne Würste"),
IFERROR(IF(AND(OR(Abfalldokumentation!$A1261="BU3",Abfalldokumentation!$A1261="Verkauf"),Abfalldokumentation!$F1261="Schimmel",Abfalldokumentation!$G1261="keinen Abnehmer/kein Schälpersonal"),"Div. Zipfel, ES ohne Verwendung",VLOOKUP(Abfalldokumentation!$E1261,Produktgruppen!A:B,2,FALSE)),"-")))))))))))))))))))))))</f>
        <v>Rest</v>
      </c>
      <c r="E1261" s="76" t="str">
        <f>IFERROR(VLOOKUP(Abfalldokumentation!$O1261,Artikel!A:C,3,FALSE),Abfalldokumentation!$O1261)</f>
        <v>Reste Zipfel</v>
      </c>
      <c r="F1261" s="76" t="str">
        <f>VLOOKUP(T1261,'Liste Gründe'!A:D,2,FALSE)</f>
        <v>Linienbezogen</v>
      </c>
      <c r="G1261" s="75" t="str">
        <f>IF(ISBLANK(V1261),VLOOKUP(Abfalldokumentation!$P1261,'Liste Gründe'!A:D,3,FALSE),V1261)</f>
        <v>Wurstschlaufe</v>
      </c>
      <c r="H1261" s="76" t="str">
        <f>IF(ISBLANK(Abfalldokumentation!$W1261),"-",Abfalldokumentation!$W1261)</f>
        <v>-</v>
      </c>
      <c r="I1261" s="76">
        <f t="shared" si="134"/>
        <v>42</v>
      </c>
      <c r="J1261" s="76" t="str">
        <f t="shared" si="135"/>
        <v>Produkte</v>
      </c>
      <c r="K1261" s="76" t="str">
        <f t="shared" si="136"/>
        <v>BUs</v>
      </c>
      <c r="L1261" s="76" t="str">
        <f t="shared" si="137"/>
        <v>Symptome</v>
      </c>
      <c r="M1261" s="76" t="str">
        <f>IFERROR(VLOOKUP(Abfalldokumentation!$O1261,Kennzahlen!S:V,3,FALSE)*Abfalldokumentation!$B1261,"0")</f>
        <v>0</v>
      </c>
      <c r="N1261" s="76" t="str">
        <f>IF(ISBLANK(Q1261),VLOOKUP(Abfalldokumentation!$O1261,'Linien - BU'!R:S,2,FALSE),Q1261)</f>
        <v>WVP</v>
      </c>
      <c r="O1261" s="77" t="str">
        <f t="shared" si="138"/>
        <v>Reste Zipfel</v>
      </c>
      <c r="P1261" s="77">
        <f t="shared" si="139"/>
        <v>30</v>
      </c>
      <c r="Q1261" s="45" t="s">
        <v>209</v>
      </c>
      <c r="R1261" s="46" t="s">
        <v>119</v>
      </c>
      <c r="S1261" s="46">
        <v>2.6</v>
      </c>
      <c r="T1261" s="46">
        <v>30</v>
      </c>
      <c r="U1261" s="47">
        <v>44489</v>
      </c>
      <c r="V1261" s="48" t="s">
        <v>41</v>
      </c>
      <c r="W1261" s="46"/>
      <c r="X1261" s="50" t="str">
        <f>IFERROR(VLOOKUP(Abfalldokumentation!$R1261,Artikel!A:C,3,FALSE),Abfalldokumentation!$R1261)</f>
        <v>Reste Zipfel</v>
      </c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</row>
    <row r="1262" spans="1:40" ht="30" hidden="1" customHeight="1" x14ac:dyDescent="0.25">
      <c r="A1262" s="78" t="str">
        <f>VLOOKUP(N1262,'Linien - BU'!A:B,2,FALSE)</f>
        <v>Rest</v>
      </c>
      <c r="B1262" s="79">
        <f t="shared" si="133"/>
        <v>11</v>
      </c>
      <c r="C1262" s="80">
        <f>Abfalldokumentation!$U1262</f>
        <v>44490</v>
      </c>
      <c r="D1262" s="69" t="str">
        <f>IFERROR(IF(VLOOKUP(O1262,'[1]Rohware 230'!$B:$C,2,FALSE)=0,"Rohware"),
IFERROR(IF(VLOOKUP(O1262,[1]Sammelnr.!$B:$C,2,FALSE)=0,"Sammelnr. ungeschält ABS"),
IFERROR(IF(VLOOKUP(O1262,[1]Sammelnr.!$E:$F,2,FALSE)=0,"Sammelnr. ungeschält VS"),
IFERROR(IF(VLOOKUP(O1262,[1]Sammelnr.!$H:$I,2,FALSE)=0,"Sammelnr. geschält"),
IFERROR(IF(VLOOKUP(O1262,[1]Offen!$B:$C,2,FALSE)=0,"Offen ungeschält ABS"),
IFERROR(IF(VLOOKUP(O1262,[1]Offen!$E:$F,2,FALSE)=0,"Offen ungeschält VOS"),
IFERROR(IF(VLOOKUP(O1262,[1]Offen!$H:$I,2,FALSE)=0,"Offen geschält RW"),
IFERROR(IF(VLOOKUP(O1262,[1]Offen!$K:$L,2,FALSE)=0,"Offen vegan"),
IFERROR(IF(VLOOKUP(O1262,[1]Offen!$N:$O,2,FALSE)=0,"Offen Zipfel"),
IFERROR(IF(VLOOKUP(O1262,[1]Offen!$Q:$R,2,FALSE)=0,"Offen Endstücke"),
IFERROR(IF(VLOOKUP(O1262,[1]Vakuumiert!$B:$C,2,FALSE)=0,"Vakuumierter VOS ungeschält"),
IFERROR(IF(VLOOKUP(O1262,[1]Vakuumiert!$E:$F,2,FALSE)=0,"Vakuumierter ABS ungeschält"),
IFERROR(IF(VLOOKUP(O1262,[1]Vakuumiert!$H:$I,2,FALSE)=0,"Vakuumierter VOS geschält"),
IFERROR(IF(VLOOKUP(O1262,[1]Vakuumiert!$K:$L,2,FALSE)=0,"Vakuumierter VOS vegan"),
IFERROR(IF(VLOOKUP(O1262,[1]Vakuumiert!$N:$O,2,FALSE)=0,"Vakuumierter VOS Zipfel"),
IFERROR(IF(VLOOKUP(O1262,[1]Vakuumiert!$Q:$R,2,FALSE)=0,"Vakuumiert geschält"),
IFERROR(IF(VLOOKUP(O1262,'[1]vakuumierte Fertigprodukte'!$B:$C,2,FALSE)=0,"Fertigprodukte"),
IFERROR(IF(VLOOKUP(O1262,'[1]vakuumierte Fertigprodukte'!$E:$FI,2,FALSE)=0,"Vakuumierte Zipfel"),
IFERROR(IF(VLOOKUP(O1262,[1]Wurste!$B:$C,2,FALSE)=0,"Räucherwürste"),
IFERROR(IF(VLOOKUP(O1262,[1]Wurste!$E:$F,2,FALSE)=0,"URW/URGW Wurst"),
IFERROR(IF(VLOOKUP(O1262,[1]Wurste!$H:$I,2,FALSE)=0,"HF-Wurst Vegan"),
IFERROR(IF(VLOOKUP(O1262,[1]Wurste!$K:$L,2,FALSE)=0,"320er ohne Würste"),
IFERROR(IF(AND(OR(Abfalldokumentation!$A1262="BU3",Abfalldokumentation!$A1262="Verkauf"),Abfalldokumentation!$F1262="Schimmel",Abfalldokumentation!$G1262="keinen Abnehmer/kein Schälpersonal"),"Div. Zipfel, ES ohne Verwendung",VLOOKUP(Abfalldokumentation!$E1262,Produktgruppen!A:B,2,FALSE)),"-")))))))))))))))))))))))</f>
        <v>Rest</v>
      </c>
      <c r="E1262" s="81" t="str">
        <f>IFERROR(VLOOKUP(Abfalldokumentation!$O1262,Artikel!A:C,3,FALSE),Abfalldokumentation!$O1262)</f>
        <v>-</v>
      </c>
      <c r="F1262" s="81" t="str">
        <f>VLOOKUP(T1262,'Liste Gründe'!A:D,2,FALSE)</f>
        <v>Qualitätssicherung</v>
      </c>
      <c r="G1262" s="80" t="str">
        <f>IF(ISBLANK(V1262),VLOOKUP(Abfalldokumentation!$P1262,'Liste Gründe'!A:D,3,FALSE),V1262)</f>
        <v>Laborproben</v>
      </c>
      <c r="H1262" s="81" t="str">
        <f>IF(ISBLANK(Abfalldokumentation!$W1262),"-",Abfalldokumentation!$W1262)</f>
        <v>-</v>
      </c>
      <c r="I1262" s="81">
        <f t="shared" si="134"/>
        <v>42</v>
      </c>
      <c r="J1262" s="81" t="str">
        <f t="shared" si="135"/>
        <v>Produkte</v>
      </c>
      <c r="K1262" s="81" t="str">
        <f t="shared" si="136"/>
        <v>BUs</v>
      </c>
      <c r="L1262" s="81" t="str">
        <f t="shared" si="137"/>
        <v>Symptome</v>
      </c>
      <c r="M1262" s="81" t="str">
        <f>IFERROR(VLOOKUP(Abfalldokumentation!$O1262,Kennzahlen!S:V,3,FALSE)*Abfalldokumentation!$B1262,"0")</f>
        <v>0</v>
      </c>
      <c r="N1262" s="81" t="str">
        <f>IF(ISBLANK(Q1262),VLOOKUP(Abfalldokumentation!$O1262,'Linien - BU'!R:S,2,FALSE),Q1262)</f>
        <v>QM</v>
      </c>
      <c r="O1262" s="77" t="str">
        <f t="shared" si="138"/>
        <v>-</v>
      </c>
      <c r="P1262" s="77">
        <f t="shared" si="139"/>
        <v>73</v>
      </c>
      <c r="Q1262" s="39" t="s">
        <v>196</v>
      </c>
      <c r="R1262" s="40" t="s">
        <v>54</v>
      </c>
      <c r="S1262" s="40">
        <v>11</v>
      </c>
      <c r="T1262" s="40">
        <v>73</v>
      </c>
      <c r="U1262" s="41">
        <v>44490</v>
      </c>
      <c r="V1262" s="42"/>
      <c r="W1262" s="40"/>
      <c r="X1262" s="44" t="str">
        <f>IFERROR(VLOOKUP(Abfalldokumentation!$R1262,Artikel!A:C,3,FALSE),Abfalldokumentation!$R1262)</f>
        <v>-</v>
      </c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</row>
    <row r="1263" spans="1:40" ht="30" hidden="1" customHeight="1" x14ac:dyDescent="0.25">
      <c r="A1263" s="73" t="str">
        <f>VLOOKUP(N1263,'Linien - BU'!A:B,2,FALSE)</f>
        <v>Rest</v>
      </c>
      <c r="B1263" s="74">
        <f t="shared" si="133"/>
        <v>150</v>
      </c>
      <c r="C1263" s="75">
        <f>Abfalldokumentation!$U1263</f>
        <v>44490</v>
      </c>
      <c r="D1263" s="69" t="str">
        <f>IFERROR(IF(VLOOKUP(O1263,'[1]Rohware 230'!$B:$C,2,FALSE)=0,"Rohware"),
IFERROR(IF(VLOOKUP(O1263,[1]Sammelnr.!$B:$C,2,FALSE)=0,"Sammelnr. ungeschält ABS"),
IFERROR(IF(VLOOKUP(O1263,[1]Sammelnr.!$E:$F,2,FALSE)=0,"Sammelnr. ungeschält VS"),
IFERROR(IF(VLOOKUP(O1263,[1]Sammelnr.!$H:$I,2,FALSE)=0,"Sammelnr. geschält"),
IFERROR(IF(VLOOKUP(O1263,[1]Offen!$B:$C,2,FALSE)=0,"Offen ungeschält ABS"),
IFERROR(IF(VLOOKUP(O1263,[1]Offen!$E:$F,2,FALSE)=0,"Offen ungeschält VOS"),
IFERROR(IF(VLOOKUP(O1263,[1]Offen!$H:$I,2,FALSE)=0,"Offen geschält RW"),
IFERROR(IF(VLOOKUP(O1263,[1]Offen!$K:$L,2,FALSE)=0,"Offen vegan"),
IFERROR(IF(VLOOKUP(O1263,[1]Offen!$N:$O,2,FALSE)=0,"Offen Zipfel"),
IFERROR(IF(VLOOKUP(O1263,[1]Offen!$Q:$R,2,FALSE)=0,"Offen Endstücke"),
IFERROR(IF(VLOOKUP(O1263,[1]Vakuumiert!$B:$C,2,FALSE)=0,"Vakuumierter VOS ungeschält"),
IFERROR(IF(VLOOKUP(O1263,[1]Vakuumiert!$E:$F,2,FALSE)=0,"Vakuumierter ABS ungeschält"),
IFERROR(IF(VLOOKUP(O1263,[1]Vakuumiert!$H:$I,2,FALSE)=0,"Vakuumierter VOS geschält"),
IFERROR(IF(VLOOKUP(O1263,[1]Vakuumiert!$K:$L,2,FALSE)=0,"Vakuumierter VOS vegan"),
IFERROR(IF(VLOOKUP(O1263,[1]Vakuumiert!$N:$O,2,FALSE)=0,"Vakuumierter VOS Zipfel"),
IFERROR(IF(VLOOKUP(O1263,[1]Vakuumiert!$Q:$R,2,FALSE)=0,"Vakuumiert geschält"),
IFERROR(IF(VLOOKUP(O1263,'[1]vakuumierte Fertigprodukte'!$B:$C,2,FALSE)=0,"Fertigprodukte"),
IFERROR(IF(VLOOKUP(O1263,'[1]vakuumierte Fertigprodukte'!$E:$FI,2,FALSE)=0,"Vakuumierte Zipfel"),
IFERROR(IF(VLOOKUP(O1263,[1]Wurste!$B:$C,2,FALSE)=0,"Räucherwürste"),
IFERROR(IF(VLOOKUP(O1263,[1]Wurste!$E:$F,2,FALSE)=0,"URW/URGW Wurst"),
IFERROR(IF(VLOOKUP(O1263,[1]Wurste!$H:$I,2,FALSE)=0,"HF-Wurst Vegan"),
IFERROR(IF(VLOOKUP(O1263,[1]Wurste!$K:$L,2,FALSE)=0,"320er ohne Würste"),
IFERROR(IF(AND(OR(Abfalldokumentation!$A1263="BU3",Abfalldokumentation!$A1263="Verkauf"),Abfalldokumentation!$F1263="Schimmel",Abfalldokumentation!$G1263="keinen Abnehmer/kein Schälpersonal"),"Div. Zipfel, ES ohne Verwendung",VLOOKUP(Abfalldokumentation!$E1263,Produktgruppen!A:B,2,FALSE)),"-")))))))))))))))))))))))</f>
        <v>Rest</v>
      </c>
      <c r="E1263" s="76" t="str">
        <f>IFERROR(VLOOKUP(Abfalldokumentation!$O1263,Artikel!A:C,3,FALSE),Abfalldokumentation!$O1263)</f>
        <v>-</v>
      </c>
      <c r="F1263" s="76" t="str">
        <f>VLOOKUP(T1263,'Liste Gründe'!A:D,2,FALSE)</f>
        <v>Qualitätssicherung</v>
      </c>
      <c r="G1263" s="75" t="str">
        <f>IF(ISBLANK(V1263),VLOOKUP(Abfalldokumentation!$P1263,'Liste Gründe'!A:D,3,FALSE),V1263)</f>
        <v>Laborproben</v>
      </c>
      <c r="H1263" s="76" t="str">
        <f>IF(ISBLANK(Abfalldokumentation!$W1263),"-",Abfalldokumentation!$W1263)</f>
        <v>-</v>
      </c>
      <c r="I1263" s="76">
        <f t="shared" si="134"/>
        <v>42</v>
      </c>
      <c r="J1263" s="76" t="str">
        <f t="shared" si="135"/>
        <v>Produkte</v>
      </c>
      <c r="K1263" s="76" t="str">
        <f t="shared" si="136"/>
        <v>BUs</v>
      </c>
      <c r="L1263" s="76" t="str">
        <f t="shared" si="137"/>
        <v>Symptome</v>
      </c>
      <c r="M1263" s="76" t="str">
        <f>IFERROR(VLOOKUP(Abfalldokumentation!$O1263,Kennzahlen!S:V,3,FALSE)*Abfalldokumentation!$B1263,"0")</f>
        <v>0</v>
      </c>
      <c r="N1263" s="76" t="str">
        <f>IF(ISBLANK(Q1263),VLOOKUP(Abfalldokumentation!$O1263,'Linien - BU'!R:S,2,FALSE),Q1263)</f>
        <v>Labor</v>
      </c>
      <c r="O1263" s="77" t="str">
        <f t="shared" si="138"/>
        <v>-</v>
      </c>
      <c r="P1263" s="77">
        <f t="shared" si="139"/>
        <v>73</v>
      </c>
      <c r="Q1263" s="45" t="s">
        <v>199</v>
      </c>
      <c r="R1263" s="46" t="s">
        <v>54</v>
      </c>
      <c r="S1263" s="46">
        <v>150</v>
      </c>
      <c r="T1263" s="46">
        <v>73</v>
      </c>
      <c r="U1263" s="47">
        <v>44490</v>
      </c>
      <c r="V1263" s="48"/>
      <c r="W1263" s="46"/>
      <c r="X1263" s="50" t="str">
        <f>IFERROR(VLOOKUP(Abfalldokumentation!$R1263,Artikel!A:C,3,FALSE),Abfalldokumentation!$R1263)</f>
        <v>-</v>
      </c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</row>
    <row r="1264" spans="1:40" ht="30" hidden="1" customHeight="1" x14ac:dyDescent="0.25">
      <c r="A1264" s="78" t="str">
        <f>VLOOKUP(N1264,'Linien - BU'!A:B,2,FALSE)</f>
        <v>Rest</v>
      </c>
      <c r="B1264" s="79">
        <f t="shared" si="133"/>
        <v>2.5</v>
      </c>
      <c r="C1264" s="80">
        <f>Abfalldokumentation!$U1264</f>
        <v>44490</v>
      </c>
      <c r="D1264" s="69" t="str">
        <f>IFERROR(IF(VLOOKUP(O1264,'[1]Rohware 230'!$B:$C,2,FALSE)=0,"Rohware"),
IFERROR(IF(VLOOKUP(O1264,[1]Sammelnr.!$B:$C,2,FALSE)=0,"Sammelnr. ungeschält ABS"),
IFERROR(IF(VLOOKUP(O1264,[1]Sammelnr.!$E:$F,2,FALSE)=0,"Sammelnr. ungeschält VS"),
IFERROR(IF(VLOOKUP(O1264,[1]Sammelnr.!$H:$I,2,FALSE)=0,"Sammelnr. geschält"),
IFERROR(IF(VLOOKUP(O1264,[1]Offen!$B:$C,2,FALSE)=0,"Offen ungeschält ABS"),
IFERROR(IF(VLOOKUP(O1264,[1]Offen!$E:$F,2,FALSE)=0,"Offen ungeschält VOS"),
IFERROR(IF(VLOOKUP(O1264,[1]Offen!$H:$I,2,FALSE)=0,"Offen geschält RW"),
IFERROR(IF(VLOOKUP(O1264,[1]Offen!$K:$L,2,FALSE)=0,"Offen vegan"),
IFERROR(IF(VLOOKUP(O1264,[1]Offen!$N:$O,2,FALSE)=0,"Offen Zipfel"),
IFERROR(IF(VLOOKUP(O1264,[1]Offen!$Q:$R,2,FALSE)=0,"Offen Endstücke"),
IFERROR(IF(VLOOKUP(O1264,[1]Vakuumiert!$B:$C,2,FALSE)=0,"Vakuumierter VOS ungeschält"),
IFERROR(IF(VLOOKUP(O1264,[1]Vakuumiert!$E:$F,2,FALSE)=0,"Vakuumierter ABS ungeschält"),
IFERROR(IF(VLOOKUP(O1264,[1]Vakuumiert!$H:$I,2,FALSE)=0,"Vakuumierter VOS geschält"),
IFERROR(IF(VLOOKUP(O1264,[1]Vakuumiert!$K:$L,2,FALSE)=0,"Vakuumierter VOS vegan"),
IFERROR(IF(VLOOKUP(O1264,[1]Vakuumiert!$N:$O,2,FALSE)=0,"Vakuumierter VOS Zipfel"),
IFERROR(IF(VLOOKUP(O1264,[1]Vakuumiert!$Q:$R,2,FALSE)=0,"Vakuumiert geschält"),
IFERROR(IF(VLOOKUP(O1264,'[1]vakuumierte Fertigprodukte'!$B:$C,2,FALSE)=0,"Fertigprodukte"),
IFERROR(IF(VLOOKUP(O1264,'[1]vakuumierte Fertigprodukte'!$E:$FI,2,FALSE)=0,"Vakuumierte Zipfel"),
IFERROR(IF(VLOOKUP(O1264,[1]Wurste!$B:$C,2,FALSE)=0,"Räucherwürste"),
IFERROR(IF(VLOOKUP(O1264,[1]Wurste!$E:$F,2,FALSE)=0,"URW/URGW Wurst"),
IFERROR(IF(VLOOKUP(O1264,[1]Wurste!$H:$I,2,FALSE)=0,"HF-Wurst Vegan"),
IFERROR(IF(VLOOKUP(O1264,[1]Wurste!$K:$L,2,FALSE)=0,"320er ohne Würste"),
IFERROR(IF(AND(OR(Abfalldokumentation!$A1264="BU3",Abfalldokumentation!$A1264="Verkauf"),Abfalldokumentation!$F1264="Schimmel",Abfalldokumentation!$G1264="keinen Abnehmer/kein Schälpersonal"),"Div. Zipfel, ES ohne Verwendung",VLOOKUP(Abfalldokumentation!$E1264,Produktgruppen!A:B,2,FALSE)),"-")))))))))))))))))))))))</f>
        <v>Rest</v>
      </c>
      <c r="E1264" s="81" t="str">
        <f>IFERROR(VLOOKUP(Abfalldokumentation!$O1264,Artikel!A:C,3,FALSE),Abfalldokumentation!$O1264)</f>
        <v>-</v>
      </c>
      <c r="F1264" s="81" t="str">
        <f>VLOOKUP(T1264,'Liste Gründe'!A:D,2,FALSE)</f>
        <v>Qualitätssicherung</v>
      </c>
      <c r="G1264" s="80" t="str">
        <f>IF(ISBLANK(V1264),VLOOKUP(Abfalldokumentation!$P1264,'Liste Gründe'!A:D,3,FALSE),V1264)</f>
        <v>Sensorik</v>
      </c>
      <c r="H1264" s="81" t="str">
        <f>IF(ISBLANK(Abfalldokumentation!$W1264),"-",Abfalldokumentation!$W1264)</f>
        <v>-</v>
      </c>
      <c r="I1264" s="81">
        <f t="shared" si="134"/>
        <v>42</v>
      </c>
      <c r="J1264" s="81" t="str">
        <f t="shared" si="135"/>
        <v>Produkte</v>
      </c>
      <c r="K1264" s="81" t="str">
        <f t="shared" si="136"/>
        <v>BUs</v>
      </c>
      <c r="L1264" s="81" t="str">
        <f t="shared" si="137"/>
        <v>Symptome</v>
      </c>
      <c r="M1264" s="81" t="str">
        <f>IFERROR(VLOOKUP(Abfalldokumentation!$O1264,Kennzahlen!S:V,3,FALSE)*Abfalldokumentation!$B1264,"0")</f>
        <v>0</v>
      </c>
      <c r="N1264" s="81" t="str">
        <f>IF(ISBLANK(Q1264),VLOOKUP(Abfalldokumentation!$O1264,'Linien - BU'!R:S,2,FALSE),Q1264)</f>
        <v>Labor</v>
      </c>
      <c r="O1264" s="77" t="str">
        <f t="shared" si="138"/>
        <v>-</v>
      </c>
      <c r="P1264" s="77">
        <f t="shared" si="139"/>
        <v>74</v>
      </c>
      <c r="Q1264" s="39" t="s">
        <v>199</v>
      </c>
      <c r="R1264" s="40" t="s">
        <v>54</v>
      </c>
      <c r="S1264" s="40">
        <v>2.5</v>
      </c>
      <c r="T1264" s="40">
        <v>74</v>
      </c>
      <c r="U1264" s="41">
        <v>44490</v>
      </c>
      <c r="V1264" s="42"/>
      <c r="W1264" s="40"/>
      <c r="X1264" s="44" t="str">
        <f>IFERROR(VLOOKUP(Abfalldokumentation!$R1264,Artikel!A:C,3,FALSE),Abfalldokumentation!$R1264)</f>
        <v>-</v>
      </c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</row>
    <row r="1265" spans="1:40" ht="30" customHeight="1" x14ac:dyDescent="0.25">
      <c r="A1265" s="73" t="str">
        <f>VLOOKUP(N1265,'Linien - BU'!A:B,2,FALSE)</f>
        <v>BU1</v>
      </c>
      <c r="B1265" s="74">
        <f t="shared" si="133"/>
        <v>30</v>
      </c>
      <c r="C1265" s="75">
        <f>Abfalldokumentation!$U1265</f>
        <v>44491</v>
      </c>
      <c r="D1265" s="69" t="str">
        <f>IFERROR(IF(VLOOKUP(O1265,'[1]Rohware 230'!$B:$C,2,FALSE)=0,"Rohware"),
IFERROR(IF(VLOOKUP(O1265,[1]Sammelnr.!$B:$C,2,FALSE)=0,"Sammelnr. ungeschält ABS"),
IFERROR(IF(VLOOKUP(O1265,[1]Sammelnr.!$E:$F,2,FALSE)=0,"Sammelnr. ungeschält VS"),
IFERROR(IF(VLOOKUP(O1265,[1]Sammelnr.!$H:$I,2,FALSE)=0,"Sammelnr. geschält"),
IFERROR(IF(VLOOKUP(O1265,[1]Offen!$B:$C,2,FALSE)=0,"Offen ungeschält ABS"),
IFERROR(IF(VLOOKUP(O1265,[1]Offen!$E:$F,2,FALSE)=0,"Offen ungeschält VOS"),
IFERROR(IF(VLOOKUP(O1265,[1]Offen!$H:$I,2,FALSE)=0,"Offen geschält RW"),
IFERROR(IF(VLOOKUP(O1265,[1]Offen!$K:$L,2,FALSE)=0,"Offen vegan"),
IFERROR(IF(VLOOKUP(O1265,[1]Offen!$N:$O,2,FALSE)=0,"Offen Zipfel"),
IFERROR(IF(VLOOKUP(O1265,[1]Offen!$Q:$R,2,FALSE)=0,"Offen Endstücke"),
IFERROR(IF(VLOOKUP(O1265,[1]Vakuumiert!$B:$C,2,FALSE)=0,"Vakuumierter VOS ungeschält"),
IFERROR(IF(VLOOKUP(O1265,[1]Vakuumiert!$E:$F,2,FALSE)=0,"Vakuumierter ABS ungeschält"),
IFERROR(IF(VLOOKUP(O1265,[1]Vakuumiert!$H:$I,2,FALSE)=0,"Vakuumierter VOS geschält"),
IFERROR(IF(VLOOKUP(O1265,[1]Vakuumiert!$K:$L,2,FALSE)=0,"Vakuumierter VOS vegan"),
IFERROR(IF(VLOOKUP(O1265,[1]Vakuumiert!$N:$O,2,FALSE)=0,"Vakuumierter VOS Zipfel"),
IFERROR(IF(VLOOKUP(O1265,[1]Vakuumiert!$Q:$R,2,FALSE)=0,"Vakuumiert geschält"),
IFERROR(IF(VLOOKUP(O1265,'[1]vakuumierte Fertigprodukte'!$B:$C,2,FALSE)=0,"Fertigprodukte"),
IFERROR(IF(VLOOKUP(O1265,'[1]vakuumierte Fertigprodukte'!$E:$FI,2,FALSE)=0,"Vakuumierte Zipfel"),
IFERROR(IF(VLOOKUP(O1265,[1]Wurste!$B:$C,2,FALSE)=0,"Räucherwürste"),
IFERROR(IF(VLOOKUP(O1265,[1]Wurste!$E:$F,2,FALSE)=0,"URW/URGW Wurst"),
IFERROR(IF(VLOOKUP(O1265,[1]Wurste!$H:$I,2,FALSE)=0,"HF-Wurst Vegan"),
IFERROR(IF(VLOOKUP(O1265,[1]Wurste!$K:$L,2,FALSE)=0,"320er ohne Würste"),
IFERROR(IF(AND(OR(Abfalldokumentation!$A1265="BU3",Abfalldokumentation!$A1265="Verkauf"),Abfalldokumentation!$F1265="Schimmel",Abfalldokumentation!$G1265="keinen Abnehmer/kein Schälpersonal"),"Div. Zipfel, ES ohne Verwendung",VLOOKUP(Abfalldokumentation!$E1265,Produktgruppen!A:B,2,FALSE)),"-")))))))))))))))))))))))</f>
        <v>Rohware</v>
      </c>
      <c r="E1265" s="76" t="str">
        <f>IFERROR(VLOOKUP(Abfalldokumentation!$O1265,Artikel!A:C,3,FALSE),Abfalldokumentation!$O1265)</f>
        <v>Konzentrat in Würsten 1</v>
      </c>
      <c r="F1265" s="76" t="str">
        <f>VLOOKUP(T1265,'Liste Gründe'!A:D,2,FALSE)</f>
        <v>Linienbezogen</v>
      </c>
      <c r="G1265" s="75" t="str">
        <f>IF(ISBLANK(V1265),VLOOKUP(Abfalldokumentation!$P1265,'Liste Gründe'!A:D,3,FALSE),V1265)</f>
        <v>Darm geplatzt</v>
      </c>
      <c r="H1265" s="76" t="str">
        <f>IF(ISBLANK(Abfalldokumentation!$W1265),"-",Abfalldokumentation!$W1265)</f>
        <v>-</v>
      </c>
      <c r="I1265" s="76">
        <f t="shared" si="134"/>
        <v>42</v>
      </c>
      <c r="J1265" s="76" t="str">
        <f t="shared" si="135"/>
        <v>Produkte</v>
      </c>
      <c r="K1265" s="76" t="str">
        <f t="shared" si="136"/>
        <v>BUs</v>
      </c>
      <c r="L1265" s="76" t="str">
        <f t="shared" si="137"/>
        <v>Symptome</v>
      </c>
      <c r="M1265" s="76" t="str">
        <f>IFERROR(VLOOKUP(Abfalldokumentation!$O1265,Kennzahlen!S:V,3,FALSE)*Abfalldokumentation!$B1265,"0")</f>
        <v>0</v>
      </c>
      <c r="N1265" s="76">
        <f>IF(ISBLANK(Q1265),VLOOKUP(Abfalldokumentation!$O1265,'Linien - BU'!R:S,2,FALSE),Q1265)</f>
        <v>3010</v>
      </c>
      <c r="O1265" s="77">
        <f t="shared" si="138"/>
        <v>24000493</v>
      </c>
      <c r="P1265" s="77">
        <f t="shared" si="139"/>
        <v>34</v>
      </c>
      <c r="Q1265" s="45">
        <v>3010</v>
      </c>
      <c r="R1265" s="46">
        <v>24000493</v>
      </c>
      <c r="S1265" s="46">
        <v>30</v>
      </c>
      <c r="T1265" s="40">
        <v>34</v>
      </c>
      <c r="U1265" s="47">
        <v>44491</v>
      </c>
      <c r="V1265" s="48"/>
      <c r="W1265" s="46"/>
      <c r="X1265" s="50" t="str">
        <f>IFERROR(VLOOKUP(Abfalldokumentation!$R1265,Artikel!A:C,3,FALSE),Abfalldokumentation!$R1265)</f>
        <v>Konzentrat in Würsten 1</v>
      </c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</row>
    <row r="1266" spans="1:40" ht="30" hidden="1" customHeight="1" x14ac:dyDescent="0.25">
      <c r="A1266" s="78" t="str">
        <f>VLOOKUP(N1266,'Linien - BU'!A:B,2,FALSE)</f>
        <v>BU1</v>
      </c>
      <c r="B1266" s="79">
        <f t="shared" si="133"/>
        <v>40</v>
      </c>
      <c r="C1266" s="80">
        <f>Abfalldokumentation!$U1266</f>
        <v>44491</v>
      </c>
      <c r="D1266" s="69" t="str">
        <f>IFERROR(IF(VLOOKUP(O1266,'[1]Rohware 230'!$B:$C,2,FALSE)=0,"Rohware"),
IFERROR(IF(VLOOKUP(O1266,[1]Sammelnr.!$B:$C,2,FALSE)=0,"Sammelnr. ungeschält ABS"),
IFERROR(IF(VLOOKUP(O1266,[1]Sammelnr.!$E:$F,2,FALSE)=0,"Sammelnr. ungeschält VS"),
IFERROR(IF(VLOOKUP(O1266,[1]Sammelnr.!$H:$I,2,FALSE)=0,"Sammelnr. geschält"),
IFERROR(IF(VLOOKUP(O1266,[1]Offen!$B:$C,2,FALSE)=0,"Offen ungeschält ABS"),
IFERROR(IF(VLOOKUP(O1266,[1]Offen!$E:$F,2,FALSE)=0,"Offen ungeschält VOS"),
IFERROR(IF(VLOOKUP(O1266,[1]Offen!$H:$I,2,FALSE)=0,"Offen geschält RW"),
IFERROR(IF(VLOOKUP(O1266,[1]Offen!$K:$L,2,FALSE)=0,"Offen vegan"),
IFERROR(IF(VLOOKUP(O1266,[1]Offen!$N:$O,2,FALSE)=0,"Offen Zipfel"),
IFERROR(IF(VLOOKUP(O1266,[1]Offen!$Q:$R,2,FALSE)=0,"Offen Endstücke"),
IFERROR(IF(VLOOKUP(O1266,[1]Vakuumiert!$B:$C,2,FALSE)=0,"Vakuumierter VOS ungeschält"),
IFERROR(IF(VLOOKUP(O1266,[1]Vakuumiert!$E:$F,2,FALSE)=0,"Vakuumierter ABS ungeschält"),
IFERROR(IF(VLOOKUP(O1266,[1]Vakuumiert!$H:$I,2,FALSE)=0,"Vakuumierter VOS geschält"),
IFERROR(IF(VLOOKUP(O1266,[1]Vakuumiert!$K:$L,2,FALSE)=0,"Vakuumierter VOS vegan"),
IFERROR(IF(VLOOKUP(O1266,[1]Vakuumiert!$N:$O,2,FALSE)=0,"Vakuumierter VOS Zipfel"),
IFERROR(IF(VLOOKUP(O1266,[1]Vakuumiert!$Q:$R,2,FALSE)=0,"Vakuumiert geschält"),
IFERROR(IF(VLOOKUP(O1266,'[1]vakuumierte Fertigprodukte'!$B:$C,2,FALSE)=0,"Fertigprodukte"),
IFERROR(IF(VLOOKUP(O1266,'[1]vakuumierte Fertigprodukte'!$E:$FI,2,FALSE)=0,"Vakuumierte Zipfel"),
IFERROR(IF(VLOOKUP(O1266,[1]Wurste!$B:$C,2,FALSE)=0,"Räucherwürste"),
IFERROR(IF(VLOOKUP(O1266,[1]Wurste!$E:$F,2,FALSE)=0,"URW/URGW Wurst"),
IFERROR(IF(VLOOKUP(O1266,[1]Wurste!$H:$I,2,FALSE)=0,"HF-Wurst Vegan"),
IFERROR(IF(VLOOKUP(O1266,[1]Wurste!$K:$L,2,FALSE)=0,"320er ohne Würste"),
IFERROR(IF(AND(OR(Abfalldokumentation!$A1266="BU3",Abfalldokumentation!$A1266="Verkauf"),Abfalldokumentation!$F1266="Schimmel",Abfalldokumentation!$G1266="keinen Abnehmer/kein Schälpersonal"),"Div. Zipfel, ES ohne Verwendung",VLOOKUP(Abfalldokumentation!$E1266,Produktgruppen!A:B,2,FALSE)),"-")))))))))))))))))))))))</f>
        <v>Rohware</v>
      </c>
      <c r="E1266" s="81" t="str">
        <f>IFERROR(VLOOKUP(Abfalldokumentation!$O1266,Artikel!A:C,3,FALSE),Abfalldokumentation!$O1266)</f>
        <v>Konzentrat in Würsten 1</v>
      </c>
      <c r="F1266" s="81" t="str">
        <f>VLOOKUP(T1266,'Liste Gründe'!A:D,2,FALSE)</f>
        <v>Linienbezogen</v>
      </c>
      <c r="G1266" s="80" t="str">
        <f>IF(ISBLANK(V1266),VLOOKUP(Abfalldokumentation!$P1266,'Liste Gründe'!A:D,3,FALSE),V1266)</f>
        <v>Darm geplatzt</v>
      </c>
      <c r="H1266" s="81" t="str">
        <f>IF(ISBLANK(Abfalldokumentation!$W1266),"-",Abfalldokumentation!$W1266)</f>
        <v>-</v>
      </c>
      <c r="I1266" s="81">
        <f t="shared" si="134"/>
        <v>42</v>
      </c>
      <c r="J1266" s="81" t="str">
        <f t="shared" si="135"/>
        <v>Produkte</v>
      </c>
      <c r="K1266" s="81" t="str">
        <f t="shared" si="136"/>
        <v>BUs</v>
      </c>
      <c r="L1266" s="81" t="str">
        <f t="shared" si="137"/>
        <v>Symptome</v>
      </c>
      <c r="M1266" s="81" t="str">
        <f>IFERROR(VLOOKUP(Abfalldokumentation!$O1266,Kennzahlen!S:V,3,FALSE)*Abfalldokumentation!$B1266,"0")</f>
        <v>0</v>
      </c>
      <c r="N1266" s="81">
        <f>IF(ISBLANK(Q1266),VLOOKUP(Abfalldokumentation!$O1266,'Linien - BU'!R:S,2,FALSE),Q1266)</f>
        <v>3010</v>
      </c>
      <c r="O1266" s="77">
        <f t="shared" si="138"/>
        <v>24000493</v>
      </c>
      <c r="P1266" s="77">
        <f t="shared" si="139"/>
        <v>34</v>
      </c>
      <c r="Q1266" s="39">
        <v>3010</v>
      </c>
      <c r="R1266" s="40">
        <v>24000493</v>
      </c>
      <c r="S1266" s="40">
        <v>40</v>
      </c>
      <c r="T1266" s="40">
        <v>34</v>
      </c>
      <c r="U1266" s="41">
        <v>44491</v>
      </c>
      <c r="V1266" s="42"/>
      <c r="W1266" s="40"/>
      <c r="X1266" s="44" t="str">
        <f>IFERROR(VLOOKUP(Abfalldokumentation!$R1266,Artikel!A:C,3,FALSE),Abfalldokumentation!$R1266)</f>
        <v>Konzentrat in Würsten 1</v>
      </c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</row>
    <row r="1267" spans="1:40" ht="30" hidden="1" customHeight="1" x14ac:dyDescent="0.25">
      <c r="A1267" s="73" t="str">
        <f>VLOOKUP(N1267,'Linien - BU'!A:B,2,FALSE)</f>
        <v>BU1</v>
      </c>
      <c r="B1267" s="74">
        <f t="shared" si="133"/>
        <v>10</v>
      </c>
      <c r="C1267" s="75">
        <f>Abfalldokumentation!$U1267</f>
        <v>44491</v>
      </c>
      <c r="D1267" s="69" t="str">
        <f>IFERROR(IF(VLOOKUP(O1267,'[1]Rohware 230'!$B:$C,2,FALSE)=0,"Rohware"),
IFERROR(IF(VLOOKUP(O1267,[1]Sammelnr.!$B:$C,2,FALSE)=0,"Sammelnr. ungeschält ABS"),
IFERROR(IF(VLOOKUP(O1267,[1]Sammelnr.!$E:$F,2,FALSE)=0,"Sammelnr. ungeschält VS"),
IFERROR(IF(VLOOKUP(O1267,[1]Sammelnr.!$H:$I,2,FALSE)=0,"Sammelnr. geschält"),
IFERROR(IF(VLOOKUP(O1267,[1]Offen!$B:$C,2,FALSE)=0,"Offen ungeschält ABS"),
IFERROR(IF(VLOOKUP(O1267,[1]Offen!$E:$F,2,FALSE)=0,"Offen ungeschält VOS"),
IFERROR(IF(VLOOKUP(O1267,[1]Offen!$H:$I,2,FALSE)=0,"Offen geschält RW"),
IFERROR(IF(VLOOKUP(O1267,[1]Offen!$K:$L,2,FALSE)=0,"Offen vegan"),
IFERROR(IF(VLOOKUP(O1267,[1]Offen!$N:$O,2,FALSE)=0,"Offen Zipfel"),
IFERROR(IF(VLOOKUP(O1267,[1]Offen!$Q:$R,2,FALSE)=0,"Offen Endstücke"),
IFERROR(IF(VLOOKUP(O1267,[1]Vakuumiert!$B:$C,2,FALSE)=0,"Vakuumierter VOS ungeschält"),
IFERROR(IF(VLOOKUP(O1267,[1]Vakuumiert!$E:$F,2,FALSE)=0,"Vakuumierter ABS ungeschält"),
IFERROR(IF(VLOOKUP(O1267,[1]Vakuumiert!$H:$I,2,FALSE)=0,"Vakuumierter VOS geschält"),
IFERROR(IF(VLOOKUP(O1267,[1]Vakuumiert!$K:$L,2,FALSE)=0,"Vakuumierter VOS vegan"),
IFERROR(IF(VLOOKUP(O1267,[1]Vakuumiert!$N:$O,2,FALSE)=0,"Vakuumierter VOS Zipfel"),
IFERROR(IF(VLOOKUP(O1267,[1]Vakuumiert!$Q:$R,2,FALSE)=0,"Vakuumiert geschält"),
IFERROR(IF(VLOOKUP(O1267,'[1]vakuumierte Fertigprodukte'!$B:$C,2,FALSE)=0,"Fertigprodukte"),
IFERROR(IF(VLOOKUP(O1267,'[1]vakuumierte Fertigprodukte'!$E:$FI,2,FALSE)=0,"Vakuumierte Zipfel"),
IFERROR(IF(VLOOKUP(O1267,[1]Wurste!$B:$C,2,FALSE)=0,"Räucherwürste"),
IFERROR(IF(VLOOKUP(O1267,[1]Wurste!$E:$F,2,FALSE)=0,"URW/URGW Wurst"),
IFERROR(IF(VLOOKUP(O1267,[1]Wurste!$H:$I,2,FALSE)=0,"HF-Wurst Vegan"),
IFERROR(IF(VLOOKUP(O1267,[1]Wurste!$K:$L,2,FALSE)=0,"320er ohne Würste"),
IFERROR(IF(AND(OR(Abfalldokumentation!$A1267="BU3",Abfalldokumentation!$A1267="Verkauf"),Abfalldokumentation!$F1267="Schimmel",Abfalldokumentation!$G1267="keinen Abnehmer/kein Schälpersonal"),"Div. Zipfel, ES ohne Verwendung",VLOOKUP(Abfalldokumentation!$E1267,Produktgruppen!A:B,2,FALSE)),"-")))))))))))))))))))))))</f>
        <v>Vorschmelz</v>
      </c>
      <c r="E1267" s="76" t="str">
        <f>IFERROR(VLOOKUP(Abfalldokumentation!$O1267,Artikel!A:C,3,FALSE),Abfalldokumentation!$O1267)</f>
        <v>VOS SKZ Mozzarella 40%</v>
      </c>
      <c r="F1267" s="76" t="str">
        <f>VLOOKUP(T1267,'Liste Gründe'!A:D,2,FALSE)</f>
        <v>Schimmel</v>
      </c>
      <c r="G1267" s="75" t="str">
        <f>IF(ISBLANK(V1267),VLOOKUP(Abfalldokumentation!$P1267,'Liste Gründe'!A:D,3,FALSE),V1267)</f>
        <v>keine Verarbeitung</v>
      </c>
      <c r="H1267" s="76" t="str">
        <f>IF(ISBLANK(Abfalldokumentation!$W1267),"-",Abfalldokumentation!$W1267)</f>
        <v>-</v>
      </c>
      <c r="I1267" s="76">
        <f t="shared" si="134"/>
        <v>42</v>
      </c>
      <c r="J1267" s="76" t="str">
        <f t="shared" si="135"/>
        <v>Produkte</v>
      </c>
      <c r="K1267" s="76" t="str">
        <f t="shared" si="136"/>
        <v>BUs</v>
      </c>
      <c r="L1267" s="76" t="str">
        <f t="shared" si="137"/>
        <v>Symptome</v>
      </c>
      <c r="M1267" s="76">
        <f>IFERROR(VLOOKUP(Abfalldokumentation!$O1267,Kennzahlen!S:V,3,FALSE)*Abfalldokumentation!$B1267,"0")</f>
        <v>5</v>
      </c>
      <c r="N1267" s="76" t="str">
        <f>IF(ISBLANK(Q1267),VLOOKUP(Abfalldokumentation!$O1267,'Linien - BU'!R:S,2,FALSE),Q1267)</f>
        <v>Abfüllung</v>
      </c>
      <c r="O1267" s="77">
        <f t="shared" si="138"/>
        <v>29500539</v>
      </c>
      <c r="P1267" s="77">
        <f t="shared" si="139"/>
        <v>12</v>
      </c>
      <c r="Q1267" s="45" t="s">
        <v>180</v>
      </c>
      <c r="R1267" s="46">
        <v>29500539</v>
      </c>
      <c r="S1267" s="46">
        <v>10</v>
      </c>
      <c r="T1267" s="48">
        <v>12</v>
      </c>
      <c r="U1267" s="47">
        <v>44491</v>
      </c>
      <c r="V1267" s="48" t="s">
        <v>22</v>
      </c>
      <c r="W1267" s="46"/>
      <c r="X1267" s="50" t="str">
        <f>IFERROR(VLOOKUP(Abfalldokumentation!$R1267,Artikel!A:C,3,FALSE),Abfalldokumentation!$R1267)</f>
        <v>VOS SKZ Mozzarella 40%</v>
      </c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</row>
    <row r="1268" spans="1:40" ht="30" hidden="1" customHeight="1" x14ac:dyDescent="0.25">
      <c r="A1268" s="78" t="str">
        <f>VLOOKUP(N1268,'Linien - BU'!A:B,2,FALSE)</f>
        <v>BU1</v>
      </c>
      <c r="B1268" s="79">
        <f t="shared" si="133"/>
        <v>20</v>
      </c>
      <c r="C1268" s="80">
        <f>Abfalldokumentation!$U1268</f>
        <v>44491</v>
      </c>
      <c r="D1268" s="69" t="str">
        <f>IFERROR(IF(VLOOKUP(O1268,'[1]Rohware 230'!$B:$C,2,FALSE)=0,"Rohware"),
IFERROR(IF(VLOOKUP(O1268,[1]Sammelnr.!$B:$C,2,FALSE)=0,"Sammelnr. ungeschält ABS"),
IFERROR(IF(VLOOKUP(O1268,[1]Sammelnr.!$E:$F,2,FALSE)=0,"Sammelnr. ungeschält VS"),
IFERROR(IF(VLOOKUP(O1268,[1]Sammelnr.!$H:$I,2,FALSE)=0,"Sammelnr. geschält"),
IFERROR(IF(VLOOKUP(O1268,[1]Offen!$B:$C,2,FALSE)=0,"Offen ungeschält ABS"),
IFERROR(IF(VLOOKUP(O1268,[1]Offen!$E:$F,2,FALSE)=0,"Offen ungeschält VOS"),
IFERROR(IF(VLOOKUP(O1268,[1]Offen!$H:$I,2,FALSE)=0,"Offen geschält RW"),
IFERROR(IF(VLOOKUP(O1268,[1]Offen!$K:$L,2,FALSE)=0,"Offen vegan"),
IFERROR(IF(VLOOKUP(O1268,[1]Offen!$N:$O,2,FALSE)=0,"Offen Zipfel"),
IFERROR(IF(VLOOKUP(O1268,[1]Offen!$Q:$R,2,FALSE)=0,"Offen Endstücke"),
IFERROR(IF(VLOOKUP(O1268,[1]Vakuumiert!$B:$C,2,FALSE)=0,"Vakuumierter VOS ungeschält"),
IFERROR(IF(VLOOKUP(O1268,[1]Vakuumiert!$E:$F,2,FALSE)=0,"Vakuumierter ABS ungeschält"),
IFERROR(IF(VLOOKUP(O1268,[1]Vakuumiert!$H:$I,2,FALSE)=0,"Vakuumierter VOS geschält"),
IFERROR(IF(VLOOKUP(O1268,[1]Vakuumiert!$K:$L,2,FALSE)=0,"Vakuumierter VOS vegan"),
IFERROR(IF(VLOOKUP(O1268,[1]Vakuumiert!$N:$O,2,FALSE)=0,"Vakuumierter VOS Zipfel"),
IFERROR(IF(VLOOKUP(O1268,[1]Vakuumiert!$Q:$R,2,FALSE)=0,"Vakuumiert geschält"),
IFERROR(IF(VLOOKUP(O1268,'[1]vakuumierte Fertigprodukte'!$B:$C,2,FALSE)=0,"Fertigprodukte"),
IFERROR(IF(VLOOKUP(O1268,'[1]vakuumierte Fertigprodukte'!$E:$FI,2,FALSE)=0,"Vakuumierte Zipfel"),
IFERROR(IF(VLOOKUP(O1268,[1]Wurste!$B:$C,2,FALSE)=0,"Räucherwürste"),
IFERROR(IF(VLOOKUP(O1268,[1]Wurste!$E:$F,2,FALSE)=0,"URW/URGW Wurst"),
IFERROR(IF(VLOOKUP(O1268,[1]Wurste!$H:$I,2,FALSE)=0,"HF-Wurst Vegan"),
IFERROR(IF(VLOOKUP(O1268,[1]Wurste!$K:$L,2,FALSE)=0,"320er ohne Würste"),
IFERROR(IF(AND(OR(Abfalldokumentation!$A1268="BU3",Abfalldokumentation!$A1268="Verkauf"),Abfalldokumentation!$F1268="Schimmel",Abfalldokumentation!$G1268="keinen Abnehmer/kein Schälpersonal"),"Div. Zipfel, ES ohne Verwendung",VLOOKUP(Abfalldokumentation!$E1268,Produktgruppen!A:B,2,FALSE)),"-")))))))))))))))))))))))</f>
        <v>Vorschmelz</v>
      </c>
      <c r="E1268" s="81" t="str">
        <f>IFERROR(VLOOKUP(Abfalldokumentation!$O1268,Artikel!A:C,3,FALSE),Abfalldokumentation!$O1268)</f>
        <v>VOS SKZ Camembert für W</v>
      </c>
      <c r="F1268" s="81" t="str">
        <f>VLOOKUP(T1268,'Liste Gründe'!A:D,2,FALSE)</f>
        <v>Schimmel</v>
      </c>
      <c r="G1268" s="80" t="str">
        <f>IF(ISBLANK(V1268),VLOOKUP(Abfalldokumentation!$P1268,'Liste Gründe'!A:D,3,FALSE),V1268)</f>
        <v>keine Verarbeitung</v>
      </c>
      <c r="H1268" s="81" t="str">
        <f>IF(ISBLANK(Abfalldokumentation!$W1268),"-",Abfalldokumentation!$W1268)</f>
        <v>-</v>
      </c>
      <c r="I1268" s="81">
        <f t="shared" si="134"/>
        <v>42</v>
      </c>
      <c r="J1268" s="81" t="str">
        <f t="shared" si="135"/>
        <v>Produkte</v>
      </c>
      <c r="K1268" s="81" t="str">
        <f t="shared" si="136"/>
        <v>BUs</v>
      </c>
      <c r="L1268" s="81" t="str">
        <f t="shared" si="137"/>
        <v>Symptome</v>
      </c>
      <c r="M1268" s="81">
        <f>IFERROR(VLOOKUP(Abfalldokumentation!$O1268,Kennzahlen!S:V,3,FALSE)*Abfalldokumentation!$B1268,"0")</f>
        <v>10</v>
      </c>
      <c r="N1268" s="81" t="str">
        <f>IF(ISBLANK(Q1268),VLOOKUP(Abfalldokumentation!$O1268,'Linien - BU'!R:S,2,FALSE),Q1268)</f>
        <v>Abfüllung</v>
      </c>
      <c r="O1268" s="77">
        <f t="shared" si="138"/>
        <v>29500605</v>
      </c>
      <c r="P1268" s="77">
        <f t="shared" si="139"/>
        <v>12</v>
      </c>
      <c r="Q1268" s="39" t="s">
        <v>180</v>
      </c>
      <c r="R1268" s="40">
        <v>29500605</v>
      </c>
      <c r="S1268" s="40">
        <v>20</v>
      </c>
      <c r="T1268" s="42">
        <v>12</v>
      </c>
      <c r="U1268" s="41">
        <v>44491</v>
      </c>
      <c r="V1268" s="48" t="s">
        <v>22</v>
      </c>
      <c r="W1268" s="40"/>
      <c r="X1268" s="44" t="str">
        <f>IFERROR(VLOOKUP(Abfalldokumentation!$R1268,Artikel!A:C,3,FALSE),Abfalldokumentation!$R1268)</f>
        <v>VOS SKZ Camembert für W</v>
      </c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</row>
    <row r="1269" spans="1:40" ht="30" hidden="1" customHeight="1" x14ac:dyDescent="0.25">
      <c r="A1269" s="73" t="str">
        <f>VLOOKUP(N1269,'Linien - BU'!A:B,2,FALSE)</f>
        <v>BU1</v>
      </c>
      <c r="B1269" s="74">
        <f t="shared" si="133"/>
        <v>5</v>
      </c>
      <c r="C1269" s="75">
        <f>Abfalldokumentation!$U1269</f>
        <v>44491</v>
      </c>
      <c r="D1269" s="69" t="str">
        <f>IFERROR(IF(VLOOKUP(O1269,'[1]Rohware 230'!$B:$C,2,FALSE)=0,"Rohware"),
IFERROR(IF(VLOOKUP(O1269,[1]Sammelnr.!$B:$C,2,FALSE)=0,"Sammelnr. ungeschält ABS"),
IFERROR(IF(VLOOKUP(O1269,[1]Sammelnr.!$E:$F,2,FALSE)=0,"Sammelnr. ungeschält VS"),
IFERROR(IF(VLOOKUP(O1269,[1]Sammelnr.!$H:$I,2,FALSE)=0,"Sammelnr. geschält"),
IFERROR(IF(VLOOKUP(O1269,[1]Offen!$B:$C,2,FALSE)=0,"Offen ungeschält ABS"),
IFERROR(IF(VLOOKUP(O1269,[1]Offen!$E:$F,2,FALSE)=0,"Offen ungeschält VOS"),
IFERROR(IF(VLOOKUP(O1269,[1]Offen!$H:$I,2,FALSE)=0,"Offen geschält RW"),
IFERROR(IF(VLOOKUP(O1269,[1]Offen!$K:$L,2,FALSE)=0,"Offen vegan"),
IFERROR(IF(VLOOKUP(O1269,[1]Offen!$N:$O,2,FALSE)=0,"Offen Zipfel"),
IFERROR(IF(VLOOKUP(O1269,[1]Offen!$Q:$R,2,FALSE)=0,"Offen Endstücke"),
IFERROR(IF(VLOOKUP(O1269,[1]Vakuumiert!$B:$C,2,FALSE)=0,"Vakuumierter VOS ungeschält"),
IFERROR(IF(VLOOKUP(O1269,[1]Vakuumiert!$E:$F,2,FALSE)=0,"Vakuumierter ABS ungeschält"),
IFERROR(IF(VLOOKUP(O1269,[1]Vakuumiert!$H:$I,2,FALSE)=0,"Vakuumierter VOS geschält"),
IFERROR(IF(VLOOKUP(O1269,[1]Vakuumiert!$K:$L,2,FALSE)=0,"Vakuumierter VOS vegan"),
IFERROR(IF(VLOOKUP(O1269,[1]Vakuumiert!$N:$O,2,FALSE)=0,"Vakuumierter VOS Zipfel"),
IFERROR(IF(VLOOKUP(O1269,[1]Vakuumiert!$Q:$R,2,FALSE)=0,"Vakuumiert geschält"),
IFERROR(IF(VLOOKUP(O1269,'[1]vakuumierte Fertigprodukte'!$B:$C,2,FALSE)=0,"Fertigprodukte"),
IFERROR(IF(VLOOKUP(O1269,'[1]vakuumierte Fertigprodukte'!$E:$FI,2,FALSE)=0,"Vakuumierte Zipfel"),
IFERROR(IF(VLOOKUP(O1269,[1]Wurste!$B:$C,2,FALSE)=0,"Räucherwürste"),
IFERROR(IF(VLOOKUP(O1269,[1]Wurste!$E:$F,2,FALSE)=0,"URW/URGW Wurst"),
IFERROR(IF(VLOOKUP(O1269,[1]Wurste!$H:$I,2,FALSE)=0,"HF-Wurst Vegan"),
IFERROR(IF(VLOOKUP(O1269,[1]Wurste!$K:$L,2,FALSE)=0,"320er ohne Würste"),
IFERROR(IF(AND(OR(Abfalldokumentation!$A1269="BU3",Abfalldokumentation!$A1269="Verkauf"),Abfalldokumentation!$F1269="Schimmel",Abfalldokumentation!$G1269="keinen Abnehmer/kein Schälpersonal"),"Div. Zipfel, ES ohne Verwendung",VLOOKUP(Abfalldokumentation!$E1269,Produktgruppen!A:B,2,FALSE)),"-")))))))))))))))))))))))</f>
        <v>Vorschmelz</v>
      </c>
      <c r="E1269" s="76" t="str">
        <f>IFERROR(VLOOKUP(Abfalldokumentation!$O1269,Artikel!A:C,3,FALSE),Abfalldokumentation!$O1269)</f>
        <v>VOS SKZ mit Pfeffer</v>
      </c>
      <c r="F1269" s="76" t="str">
        <f>VLOOKUP(T1269,'Liste Gründe'!A:D,2,FALSE)</f>
        <v>Rest</v>
      </c>
      <c r="G1269" s="75" t="str">
        <f>IF(ISBLANK(V1269),VLOOKUP(Abfalldokumentation!$P1269,'Liste Gründe'!A:D,3,FALSE),V1269)</f>
        <v>Schmutz</v>
      </c>
      <c r="H1269" s="76" t="str">
        <f>IF(ISBLANK(Abfalldokumentation!$W1269),"-",Abfalldokumentation!$W1269)</f>
        <v>-</v>
      </c>
      <c r="I1269" s="76">
        <f t="shared" si="134"/>
        <v>42</v>
      </c>
      <c r="J1269" s="76" t="str">
        <f t="shared" si="135"/>
        <v>Produkte</v>
      </c>
      <c r="K1269" s="76" t="str">
        <f t="shared" si="136"/>
        <v>BUs</v>
      </c>
      <c r="L1269" s="76" t="str">
        <f t="shared" si="137"/>
        <v>Symptome</v>
      </c>
      <c r="M1269" s="76">
        <f>IFERROR(VLOOKUP(Abfalldokumentation!$O1269,Kennzahlen!S:V,3,FALSE)*Abfalldokumentation!$B1269,"0")</f>
        <v>2.5</v>
      </c>
      <c r="N1269" s="76" t="str">
        <f>IF(ISBLANK(Q1269),VLOOKUP(Abfalldokumentation!$O1269,'Linien - BU'!R:S,2,FALSE),Q1269)</f>
        <v>Abfüllung</v>
      </c>
      <c r="O1269" s="77">
        <f t="shared" si="138"/>
        <v>29500616</v>
      </c>
      <c r="P1269" s="77">
        <f t="shared" si="139"/>
        <v>42</v>
      </c>
      <c r="Q1269" s="45" t="s">
        <v>180</v>
      </c>
      <c r="R1269" s="46">
        <v>29500616</v>
      </c>
      <c r="S1269" s="46">
        <v>5</v>
      </c>
      <c r="T1269" s="46">
        <v>42</v>
      </c>
      <c r="U1269" s="47">
        <v>44491</v>
      </c>
      <c r="V1269" s="48"/>
      <c r="W1269" s="46"/>
      <c r="X1269" s="50" t="str">
        <f>IFERROR(VLOOKUP(Abfalldokumentation!$R1269,Artikel!A:C,3,FALSE),Abfalldokumentation!$R1269)</f>
        <v>VOS SKZ mit Pfeffer</v>
      </c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</row>
    <row r="1270" spans="1:40" ht="30" hidden="1" customHeight="1" x14ac:dyDescent="0.25">
      <c r="A1270" s="78" t="str">
        <f>VLOOKUP(N1270,'Linien - BU'!A:B,2,FALSE)</f>
        <v>BU1</v>
      </c>
      <c r="B1270" s="79">
        <f t="shared" si="133"/>
        <v>20</v>
      </c>
      <c r="C1270" s="80">
        <f>Abfalldokumentation!$U1270</f>
        <v>44491</v>
      </c>
      <c r="D1270" s="69" t="str">
        <f>IFERROR(IF(VLOOKUP(O1270,'[1]Rohware 230'!$B:$C,2,FALSE)=0,"Rohware"),
IFERROR(IF(VLOOKUP(O1270,[1]Sammelnr.!$B:$C,2,FALSE)=0,"Sammelnr. ungeschält ABS"),
IFERROR(IF(VLOOKUP(O1270,[1]Sammelnr.!$E:$F,2,FALSE)=0,"Sammelnr. ungeschält VS"),
IFERROR(IF(VLOOKUP(O1270,[1]Sammelnr.!$H:$I,2,FALSE)=0,"Sammelnr. geschält"),
IFERROR(IF(VLOOKUP(O1270,[1]Offen!$B:$C,2,FALSE)=0,"Offen ungeschält ABS"),
IFERROR(IF(VLOOKUP(O1270,[1]Offen!$E:$F,2,FALSE)=0,"Offen ungeschält VOS"),
IFERROR(IF(VLOOKUP(O1270,[1]Offen!$H:$I,2,FALSE)=0,"Offen geschält RW"),
IFERROR(IF(VLOOKUP(O1270,[1]Offen!$K:$L,2,FALSE)=0,"Offen vegan"),
IFERROR(IF(VLOOKUP(O1270,[1]Offen!$N:$O,2,FALSE)=0,"Offen Zipfel"),
IFERROR(IF(VLOOKUP(O1270,[1]Offen!$Q:$R,2,FALSE)=0,"Offen Endstücke"),
IFERROR(IF(VLOOKUP(O1270,[1]Vakuumiert!$B:$C,2,FALSE)=0,"Vakuumierter VOS ungeschält"),
IFERROR(IF(VLOOKUP(O1270,[1]Vakuumiert!$E:$F,2,FALSE)=0,"Vakuumierter ABS ungeschält"),
IFERROR(IF(VLOOKUP(O1270,[1]Vakuumiert!$H:$I,2,FALSE)=0,"Vakuumierter VOS geschält"),
IFERROR(IF(VLOOKUP(O1270,[1]Vakuumiert!$K:$L,2,FALSE)=0,"Vakuumierter VOS vegan"),
IFERROR(IF(VLOOKUP(O1270,[1]Vakuumiert!$N:$O,2,FALSE)=0,"Vakuumierter VOS Zipfel"),
IFERROR(IF(VLOOKUP(O1270,[1]Vakuumiert!$Q:$R,2,FALSE)=0,"Vakuumiert geschält"),
IFERROR(IF(VLOOKUP(O1270,'[1]vakuumierte Fertigprodukte'!$B:$C,2,FALSE)=0,"Fertigprodukte"),
IFERROR(IF(VLOOKUP(O1270,'[1]vakuumierte Fertigprodukte'!$E:$FI,2,FALSE)=0,"Vakuumierte Zipfel"),
IFERROR(IF(VLOOKUP(O1270,[1]Wurste!$B:$C,2,FALSE)=0,"Räucherwürste"),
IFERROR(IF(VLOOKUP(O1270,[1]Wurste!$E:$F,2,FALSE)=0,"URW/URGW Wurst"),
IFERROR(IF(VLOOKUP(O1270,[1]Wurste!$H:$I,2,FALSE)=0,"HF-Wurst Vegan"),
IFERROR(IF(VLOOKUP(O1270,[1]Wurste!$K:$L,2,FALSE)=0,"320er ohne Würste"),
IFERROR(IF(AND(OR(Abfalldokumentation!$A1270="BU3",Abfalldokumentation!$A1270="Verkauf"),Abfalldokumentation!$F1270="Schimmel",Abfalldokumentation!$G1270="keinen Abnehmer/kein Schälpersonal"),"Div. Zipfel, ES ohne Verwendung",VLOOKUP(Abfalldokumentation!$E1270,Produktgruppen!A:B,2,FALSE)),"-")))))))))))))))))))))))</f>
        <v>Vorschmelz</v>
      </c>
      <c r="E1270" s="81" t="str">
        <f>IFERROR(VLOOKUP(Abfalldokumentation!$O1270,Artikel!A:C,3,FALSE),Abfalldokumentation!$O1270)</f>
        <v>VOS SKZ-GOU</v>
      </c>
      <c r="F1270" s="81" t="str">
        <f>VLOOKUP(T1270,'Liste Gründe'!A:D,2,FALSE)</f>
        <v>Schimmel</v>
      </c>
      <c r="G1270" s="80" t="str">
        <f>IF(ISBLANK(V1270),VLOOKUP(Abfalldokumentation!$P1270,'Liste Gründe'!A:D,3,FALSE),V1270)</f>
        <v>keine Verarbeitung</v>
      </c>
      <c r="H1270" s="81" t="str">
        <f>IF(ISBLANK(Abfalldokumentation!$W1270),"-",Abfalldokumentation!$W1270)</f>
        <v>-</v>
      </c>
      <c r="I1270" s="81">
        <f t="shared" si="134"/>
        <v>42</v>
      </c>
      <c r="J1270" s="81" t="str">
        <f t="shared" si="135"/>
        <v>Produkte</v>
      </c>
      <c r="K1270" s="81" t="str">
        <f t="shared" si="136"/>
        <v>BUs</v>
      </c>
      <c r="L1270" s="81" t="str">
        <f t="shared" si="137"/>
        <v>Symptome</v>
      </c>
      <c r="M1270" s="81">
        <f>IFERROR(VLOOKUP(Abfalldokumentation!$O1270,Kennzahlen!S:V,3,FALSE)*Abfalldokumentation!$B1270,"0")</f>
        <v>10</v>
      </c>
      <c r="N1270" s="81" t="str">
        <f>IF(ISBLANK(Q1270),VLOOKUP(Abfalldokumentation!$O1270,'Linien - BU'!R:S,2,FALSE),Q1270)</f>
        <v>Abfüllung</v>
      </c>
      <c r="O1270" s="77">
        <f t="shared" si="138"/>
        <v>29500918</v>
      </c>
      <c r="P1270" s="77">
        <f t="shared" si="139"/>
        <v>12</v>
      </c>
      <c r="Q1270" s="39" t="s">
        <v>180</v>
      </c>
      <c r="R1270" s="40">
        <v>29500918</v>
      </c>
      <c r="S1270" s="40">
        <v>20</v>
      </c>
      <c r="T1270" s="42">
        <v>12</v>
      </c>
      <c r="U1270" s="41">
        <v>44491</v>
      </c>
      <c r="V1270" s="48" t="s">
        <v>22</v>
      </c>
      <c r="W1270" s="40"/>
      <c r="X1270" s="44" t="str">
        <f>IFERROR(VLOOKUP(Abfalldokumentation!$R1270,Artikel!A:C,3,FALSE),Abfalldokumentation!$R1270)</f>
        <v>VOS SKZ-GOU</v>
      </c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</row>
    <row r="1271" spans="1:40" ht="30" hidden="1" customHeight="1" x14ac:dyDescent="0.25">
      <c r="A1271" s="73" t="str">
        <f>VLOOKUP(N1271,'Linien - BU'!A:B,2,FALSE)</f>
        <v>BU1</v>
      </c>
      <c r="B1271" s="74">
        <f t="shared" si="133"/>
        <v>24</v>
      </c>
      <c r="C1271" s="75">
        <f>Abfalldokumentation!$U1271</f>
        <v>44491</v>
      </c>
      <c r="D1271" s="69" t="str">
        <f>IFERROR(IF(VLOOKUP(O1271,'[1]Rohware 230'!$B:$C,2,FALSE)=0,"Rohware"),
IFERROR(IF(VLOOKUP(O1271,[1]Sammelnr.!$B:$C,2,FALSE)=0,"Sammelnr. ungeschält ABS"),
IFERROR(IF(VLOOKUP(O1271,[1]Sammelnr.!$E:$F,2,FALSE)=0,"Sammelnr. ungeschält VS"),
IFERROR(IF(VLOOKUP(O1271,[1]Sammelnr.!$H:$I,2,FALSE)=0,"Sammelnr. geschält"),
IFERROR(IF(VLOOKUP(O1271,[1]Offen!$B:$C,2,FALSE)=0,"Offen ungeschält ABS"),
IFERROR(IF(VLOOKUP(O1271,[1]Offen!$E:$F,2,FALSE)=0,"Offen ungeschält VOS"),
IFERROR(IF(VLOOKUP(O1271,[1]Offen!$H:$I,2,FALSE)=0,"Offen geschält RW"),
IFERROR(IF(VLOOKUP(O1271,[1]Offen!$K:$L,2,FALSE)=0,"Offen vegan"),
IFERROR(IF(VLOOKUP(O1271,[1]Offen!$N:$O,2,FALSE)=0,"Offen Zipfel"),
IFERROR(IF(VLOOKUP(O1271,[1]Offen!$Q:$R,2,FALSE)=0,"Offen Endstücke"),
IFERROR(IF(VLOOKUP(O1271,[1]Vakuumiert!$B:$C,2,FALSE)=0,"Vakuumierter VOS ungeschält"),
IFERROR(IF(VLOOKUP(O1271,[1]Vakuumiert!$E:$F,2,FALSE)=0,"Vakuumierter ABS ungeschält"),
IFERROR(IF(VLOOKUP(O1271,[1]Vakuumiert!$H:$I,2,FALSE)=0,"Vakuumierter VOS geschält"),
IFERROR(IF(VLOOKUP(O1271,[1]Vakuumiert!$K:$L,2,FALSE)=0,"Vakuumierter VOS vegan"),
IFERROR(IF(VLOOKUP(O1271,[1]Vakuumiert!$N:$O,2,FALSE)=0,"Vakuumierter VOS Zipfel"),
IFERROR(IF(VLOOKUP(O1271,[1]Vakuumiert!$Q:$R,2,FALSE)=0,"Vakuumiert geschält"),
IFERROR(IF(VLOOKUP(O1271,'[1]vakuumierte Fertigprodukte'!$B:$C,2,FALSE)=0,"Fertigprodukte"),
IFERROR(IF(VLOOKUP(O1271,'[1]vakuumierte Fertigprodukte'!$E:$FI,2,FALSE)=0,"Vakuumierte Zipfel"),
IFERROR(IF(VLOOKUP(O1271,[1]Wurste!$B:$C,2,FALSE)=0,"Räucherwürste"),
IFERROR(IF(VLOOKUP(O1271,[1]Wurste!$E:$F,2,FALSE)=0,"URW/URGW Wurst"),
IFERROR(IF(VLOOKUP(O1271,[1]Wurste!$H:$I,2,FALSE)=0,"HF-Wurst Vegan"),
IFERROR(IF(VLOOKUP(O1271,[1]Wurste!$K:$L,2,FALSE)=0,"320er ohne Würste"),
IFERROR(IF(AND(OR(Abfalldokumentation!$A1271="BU3",Abfalldokumentation!$A1271="Verkauf"),Abfalldokumentation!$F1271="Schimmel",Abfalldokumentation!$G1271="keinen Abnehmer/kein Schälpersonal"),"Div. Zipfel, ES ohne Verwendung",VLOOKUP(Abfalldokumentation!$E1271,Produktgruppen!A:B,2,FALSE)),"-")))))))))))))))))))))))</f>
        <v>Vorschmelz</v>
      </c>
      <c r="E1271" s="76" t="str">
        <f>IFERROR(VLOOKUP(Abfalldokumentation!$O1271,Artikel!A:C,3,FALSE),Abfalldokumentation!$O1271)</f>
        <v>VOS SKZ-GOU</v>
      </c>
      <c r="F1271" s="76" t="str">
        <f>VLOOKUP(T1271,'Liste Gründe'!A:D,2,FALSE)</f>
        <v>Schimmel</v>
      </c>
      <c r="G1271" s="75" t="str">
        <f>IF(ISBLANK(V1271),VLOOKUP(Abfalldokumentation!$P1271,'Liste Gründe'!A:D,3,FALSE),V1271)</f>
        <v>keine Verarbeitung</v>
      </c>
      <c r="H1271" s="76" t="str">
        <f>IF(ISBLANK(Abfalldokumentation!$W1271),"-",Abfalldokumentation!$W1271)</f>
        <v>-</v>
      </c>
      <c r="I1271" s="76">
        <f t="shared" si="134"/>
        <v>42</v>
      </c>
      <c r="J1271" s="76" t="str">
        <f t="shared" si="135"/>
        <v>Produkte</v>
      </c>
      <c r="K1271" s="76" t="str">
        <f t="shared" si="136"/>
        <v>BUs</v>
      </c>
      <c r="L1271" s="76" t="str">
        <f t="shared" si="137"/>
        <v>Symptome</v>
      </c>
      <c r="M1271" s="76">
        <f>IFERROR(VLOOKUP(Abfalldokumentation!$O1271,Kennzahlen!S:V,3,FALSE)*Abfalldokumentation!$B1271,"0")</f>
        <v>12</v>
      </c>
      <c r="N1271" s="76" t="str">
        <f>IF(ISBLANK(Q1271),VLOOKUP(Abfalldokumentation!$O1271,'Linien - BU'!R:S,2,FALSE),Q1271)</f>
        <v>Abfüllung</v>
      </c>
      <c r="O1271" s="77">
        <f t="shared" si="138"/>
        <v>29500918</v>
      </c>
      <c r="P1271" s="77">
        <f t="shared" si="139"/>
        <v>12</v>
      </c>
      <c r="Q1271" s="45" t="s">
        <v>180</v>
      </c>
      <c r="R1271" s="46">
        <v>29500918</v>
      </c>
      <c r="S1271" s="46">
        <v>24</v>
      </c>
      <c r="T1271" s="48">
        <v>12</v>
      </c>
      <c r="U1271" s="47">
        <v>44491</v>
      </c>
      <c r="V1271" s="48" t="s">
        <v>22</v>
      </c>
      <c r="W1271" s="46"/>
      <c r="X1271" s="50" t="str">
        <f>IFERROR(VLOOKUP(Abfalldokumentation!$R1271,Artikel!A:C,3,FALSE),Abfalldokumentation!$R1271)</f>
        <v>VOS SKZ-GOU</v>
      </c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</row>
    <row r="1272" spans="1:40" ht="30" hidden="1" customHeight="1" x14ac:dyDescent="0.25">
      <c r="A1272" s="78" t="str">
        <f>VLOOKUP(N1272,'Linien - BU'!A:B,2,FALSE)</f>
        <v>BU1</v>
      </c>
      <c r="B1272" s="79">
        <f t="shared" si="133"/>
        <v>20</v>
      </c>
      <c r="C1272" s="80">
        <f>Abfalldokumentation!$U1272</f>
        <v>44491</v>
      </c>
      <c r="D1272" s="69" t="str">
        <f>IFERROR(IF(VLOOKUP(O1272,'[1]Rohware 230'!$B:$C,2,FALSE)=0,"Rohware"),
IFERROR(IF(VLOOKUP(O1272,[1]Sammelnr.!$B:$C,2,FALSE)=0,"Sammelnr. ungeschält ABS"),
IFERROR(IF(VLOOKUP(O1272,[1]Sammelnr.!$E:$F,2,FALSE)=0,"Sammelnr. ungeschält VS"),
IFERROR(IF(VLOOKUP(O1272,[1]Sammelnr.!$H:$I,2,FALSE)=0,"Sammelnr. geschält"),
IFERROR(IF(VLOOKUP(O1272,[1]Offen!$B:$C,2,FALSE)=0,"Offen ungeschält ABS"),
IFERROR(IF(VLOOKUP(O1272,[1]Offen!$E:$F,2,FALSE)=0,"Offen ungeschält VOS"),
IFERROR(IF(VLOOKUP(O1272,[1]Offen!$H:$I,2,FALSE)=0,"Offen geschält RW"),
IFERROR(IF(VLOOKUP(O1272,[1]Offen!$K:$L,2,FALSE)=0,"Offen vegan"),
IFERROR(IF(VLOOKUP(O1272,[1]Offen!$N:$O,2,FALSE)=0,"Offen Zipfel"),
IFERROR(IF(VLOOKUP(O1272,[1]Offen!$Q:$R,2,FALSE)=0,"Offen Endstücke"),
IFERROR(IF(VLOOKUP(O1272,[1]Vakuumiert!$B:$C,2,FALSE)=0,"Vakuumierter VOS ungeschält"),
IFERROR(IF(VLOOKUP(O1272,[1]Vakuumiert!$E:$F,2,FALSE)=0,"Vakuumierter ABS ungeschält"),
IFERROR(IF(VLOOKUP(O1272,[1]Vakuumiert!$H:$I,2,FALSE)=0,"Vakuumierter VOS geschält"),
IFERROR(IF(VLOOKUP(O1272,[1]Vakuumiert!$K:$L,2,FALSE)=0,"Vakuumierter VOS vegan"),
IFERROR(IF(VLOOKUP(O1272,[1]Vakuumiert!$N:$O,2,FALSE)=0,"Vakuumierter VOS Zipfel"),
IFERROR(IF(VLOOKUP(O1272,[1]Vakuumiert!$Q:$R,2,FALSE)=0,"Vakuumiert geschält"),
IFERROR(IF(VLOOKUP(O1272,'[1]vakuumierte Fertigprodukte'!$B:$C,2,FALSE)=0,"Fertigprodukte"),
IFERROR(IF(VLOOKUP(O1272,'[1]vakuumierte Fertigprodukte'!$E:$FI,2,FALSE)=0,"Vakuumierte Zipfel"),
IFERROR(IF(VLOOKUP(O1272,[1]Wurste!$B:$C,2,FALSE)=0,"Räucherwürste"),
IFERROR(IF(VLOOKUP(O1272,[1]Wurste!$E:$F,2,FALSE)=0,"URW/URGW Wurst"),
IFERROR(IF(VLOOKUP(O1272,[1]Wurste!$H:$I,2,FALSE)=0,"HF-Wurst Vegan"),
IFERROR(IF(VLOOKUP(O1272,[1]Wurste!$K:$L,2,FALSE)=0,"320er ohne Würste"),
IFERROR(IF(AND(OR(Abfalldokumentation!$A1272="BU3",Abfalldokumentation!$A1272="Verkauf"),Abfalldokumentation!$F1272="Schimmel",Abfalldokumentation!$G1272="keinen Abnehmer/kein Schälpersonal"),"Div. Zipfel, ES ohne Verwendung",VLOOKUP(Abfalldokumentation!$E1272,Produktgruppen!A:B,2,FALSE)),"-")))))))))))))))))))))))</f>
        <v>Vorschmelz</v>
      </c>
      <c r="E1272" s="81" t="str">
        <f>IFERROR(VLOOKUP(Abfalldokumentation!$O1272,Artikel!A:C,3,FALSE),Abfalldokumentation!$O1272)</f>
        <v>VOS URW-GRS-KRÄU OGT</v>
      </c>
      <c r="F1272" s="81" t="str">
        <f>VLOOKUP(T1272,'Liste Gründe'!A:D,2,FALSE)</f>
        <v>Schimmel</v>
      </c>
      <c r="G1272" s="80" t="str">
        <f>IF(ISBLANK(V1272),VLOOKUP(Abfalldokumentation!$P1272,'Liste Gründe'!A:D,3,FALSE),V1272)</f>
        <v>keine Verarbeitung</v>
      </c>
      <c r="H1272" s="81" t="str">
        <f>IF(ISBLANK(Abfalldokumentation!$W1272),"-",Abfalldokumentation!$W1272)</f>
        <v>-</v>
      </c>
      <c r="I1272" s="81">
        <f t="shared" si="134"/>
        <v>42</v>
      </c>
      <c r="J1272" s="81" t="str">
        <f t="shared" si="135"/>
        <v>Produkte</v>
      </c>
      <c r="K1272" s="81" t="str">
        <f t="shared" si="136"/>
        <v>BUs</v>
      </c>
      <c r="L1272" s="81" t="str">
        <f t="shared" si="137"/>
        <v>Symptome</v>
      </c>
      <c r="M1272" s="81">
        <f>IFERROR(VLOOKUP(Abfalldokumentation!$O1272,Kennzahlen!S:V,3,FALSE)*Abfalldokumentation!$B1272,"0")</f>
        <v>10</v>
      </c>
      <c r="N1272" s="81" t="str">
        <f>IF(ISBLANK(Q1272),VLOOKUP(Abfalldokumentation!$O1272,'Linien - BU'!R:S,2,FALSE),Q1272)</f>
        <v>Abfüllung</v>
      </c>
      <c r="O1272" s="77">
        <f t="shared" si="138"/>
        <v>29500939</v>
      </c>
      <c r="P1272" s="77">
        <f t="shared" si="139"/>
        <v>12</v>
      </c>
      <c r="Q1272" s="39" t="s">
        <v>180</v>
      </c>
      <c r="R1272" s="40">
        <v>29500939</v>
      </c>
      <c r="S1272" s="40">
        <v>20</v>
      </c>
      <c r="T1272" s="42">
        <v>12</v>
      </c>
      <c r="U1272" s="41">
        <v>44491</v>
      </c>
      <c r="V1272" s="48" t="s">
        <v>22</v>
      </c>
      <c r="W1272" s="40"/>
      <c r="X1272" s="44" t="str">
        <f>IFERROR(VLOOKUP(Abfalldokumentation!$R1272,Artikel!A:C,3,FALSE),Abfalldokumentation!$R1272)</f>
        <v>VOS URW-GRS-KRÄU OGT</v>
      </c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</row>
    <row r="1273" spans="1:40" ht="30" hidden="1" customHeight="1" x14ac:dyDescent="0.25">
      <c r="A1273" s="73" t="str">
        <f>VLOOKUP(N1273,'Linien - BU'!A:B,2,FALSE)</f>
        <v>BU1</v>
      </c>
      <c r="B1273" s="74">
        <f t="shared" si="133"/>
        <v>16</v>
      </c>
      <c r="C1273" s="75">
        <f>Abfalldokumentation!$U1273</f>
        <v>44491</v>
      </c>
      <c r="D1273" s="69" t="str">
        <f>IFERROR(IF(VLOOKUP(O1273,'[1]Rohware 230'!$B:$C,2,FALSE)=0,"Rohware"),
IFERROR(IF(VLOOKUP(O1273,[1]Sammelnr.!$B:$C,2,FALSE)=0,"Sammelnr. ungeschält ABS"),
IFERROR(IF(VLOOKUP(O1273,[1]Sammelnr.!$E:$F,2,FALSE)=0,"Sammelnr. ungeschält VS"),
IFERROR(IF(VLOOKUP(O1273,[1]Sammelnr.!$H:$I,2,FALSE)=0,"Sammelnr. geschält"),
IFERROR(IF(VLOOKUP(O1273,[1]Offen!$B:$C,2,FALSE)=0,"Offen ungeschält ABS"),
IFERROR(IF(VLOOKUP(O1273,[1]Offen!$E:$F,2,FALSE)=0,"Offen ungeschält VOS"),
IFERROR(IF(VLOOKUP(O1273,[1]Offen!$H:$I,2,FALSE)=0,"Offen geschält RW"),
IFERROR(IF(VLOOKUP(O1273,[1]Offen!$K:$L,2,FALSE)=0,"Offen vegan"),
IFERROR(IF(VLOOKUP(O1273,[1]Offen!$N:$O,2,FALSE)=0,"Offen Zipfel"),
IFERROR(IF(VLOOKUP(O1273,[1]Offen!$Q:$R,2,FALSE)=0,"Offen Endstücke"),
IFERROR(IF(VLOOKUP(O1273,[1]Vakuumiert!$B:$C,2,FALSE)=0,"Vakuumierter VOS ungeschält"),
IFERROR(IF(VLOOKUP(O1273,[1]Vakuumiert!$E:$F,2,FALSE)=0,"Vakuumierter ABS ungeschält"),
IFERROR(IF(VLOOKUP(O1273,[1]Vakuumiert!$H:$I,2,FALSE)=0,"Vakuumierter VOS geschält"),
IFERROR(IF(VLOOKUP(O1273,[1]Vakuumiert!$K:$L,2,FALSE)=0,"Vakuumierter VOS vegan"),
IFERROR(IF(VLOOKUP(O1273,[1]Vakuumiert!$N:$O,2,FALSE)=0,"Vakuumierter VOS Zipfel"),
IFERROR(IF(VLOOKUP(O1273,[1]Vakuumiert!$Q:$R,2,FALSE)=0,"Vakuumiert geschält"),
IFERROR(IF(VLOOKUP(O1273,'[1]vakuumierte Fertigprodukte'!$B:$C,2,FALSE)=0,"Fertigprodukte"),
IFERROR(IF(VLOOKUP(O1273,'[1]vakuumierte Fertigprodukte'!$E:$FI,2,FALSE)=0,"Vakuumierte Zipfel"),
IFERROR(IF(VLOOKUP(O1273,[1]Wurste!$B:$C,2,FALSE)=0,"Räucherwürste"),
IFERROR(IF(VLOOKUP(O1273,[1]Wurste!$E:$F,2,FALSE)=0,"URW/URGW Wurst"),
IFERROR(IF(VLOOKUP(O1273,[1]Wurste!$H:$I,2,FALSE)=0,"HF-Wurst Vegan"),
IFERROR(IF(VLOOKUP(O1273,[1]Wurste!$K:$L,2,FALSE)=0,"320er ohne Würste"),
IFERROR(IF(AND(OR(Abfalldokumentation!$A1273="BU3",Abfalldokumentation!$A1273="Verkauf"),Abfalldokumentation!$F1273="Schimmel",Abfalldokumentation!$G1273="keinen Abnehmer/kein Schälpersonal"),"Div. Zipfel, ES ohne Verwendung",VLOOKUP(Abfalldokumentation!$E1273,Produktgruppen!A:B,2,FALSE)),"-")))))))))))))))))))))))</f>
        <v>Vorschmelz</v>
      </c>
      <c r="E1273" s="76" t="str">
        <f>IFERROR(VLOOKUP(Abfalldokumentation!$O1273,Artikel!A:C,3,FALSE),Abfalldokumentation!$O1273)</f>
        <v>VOS URW-SCHI-NAT</v>
      </c>
      <c r="F1273" s="76" t="str">
        <f>VLOOKUP(T1273,'Liste Gründe'!A:D,2,FALSE)</f>
        <v>Schimmel</v>
      </c>
      <c r="G1273" s="75" t="str">
        <f>IF(ISBLANK(V1273),VLOOKUP(Abfalldokumentation!$P1273,'Liste Gründe'!A:D,3,FALSE),V1273)</f>
        <v>keine Verarbeitung</v>
      </c>
      <c r="H1273" s="76" t="str">
        <f>IF(ISBLANK(Abfalldokumentation!$W1273),"-",Abfalldokumentation!$W1273)</f>
        <v>-</v>
      </c>
      <c r="I1273" s="76">
        <f t="shared" si="134"/>
        <v>42</v>
      </c>
      <c r="J1273" s="76" t="str">
        <f t="shared" si="135"/>
        <v>Produkte</v>
      </c>
      <c r="K1273" s="76" t="str">
        <f t="shared" si="136"/>
        <v>BUs</v>
      </c>
      <c r="L1273" s="76" t="str">
        <f t="shared" si="137"/>
        <v>Symptome</v>
      </c>
      <c r="M1273" s="76">
        <f>IFERROR(VLOOKUP(Abfalldokumentation!$O1273,Kennzahlen!S:V,3,FALSE)*Abfalldokumentation!$B1273,"0")</f>
        <v>8</v>
      </c>
      <c r="N1273" s="76" t="str">
        <f>IF(ISBLANK(Q1273),VLOOKUP(Abfalldokumentation!$O1273,'Linien - BU'!R:S,2,FALSE),Q1273)</f>
        <v>Abfüllung</v>
      </c>
      <c r="O1273" s="77">
        <f t="shared" si="138"/>
        <v>29500945</v>
      </c>
      <c r="P1273" s="77">
        <f t="shared" si="139"/>
        <v>12</v>
      </c>
      <c r="Q1273" s="45" t="s">
        <v>180</v>
      </c>
      <c r="R1273" s="46">
        <v>29500945</v>
      </c>
      <c r="S1273" s="46">
        <v>16</v>
      </c>
      <c r="T1273" s="48">
        <v>12</v>
      </c>
      <c r="U1273" s="47">
        <v>44491</v>
      </c>
      <c r="V1273" s="48" t="s">
        <v>22</v>
      </c>
      <c r="W1273" s="46"/>
      <c r="X1273" s="50" t="str">
        <f>IFERROR(VLOOKUP(Abfalldokumentation!$R1273,Artikel!A:C,3,FALSE),Abfalldokumentation!$R1273)</f>
        <v>VOS URW-SCHI-NAT</v>
      </c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</row>
    <row r="1274" spans="1:40" ht="30" hidden="1" customHeight="1" x14ac:dyDescent="0.25">
      <c r="A1274" s="78" t="str">
        <f>VLOOKUP(N1274,'Linien - BU'!A:B,2,FALSE)</f>
        <v>BU1</v>
      </c>
      <c r="B1274" s="79">
        <f t="shared" si="133"/>
        <v>25</v>
      </c>
      <c r="C1274" s="80">
        <f>Abfalldokumentation!$U1274</f>
        <v>44491</v>
      </c>
      <c r="D1274" s="69" t="str">
        <f>IFERROR(IF(VLOOKUP(O1274,'[1]Rohware 230'!$B:$C,2,FALSE)=0,"Rohware"),
IFERROR(IF(VLOOKUP(O1274,[1]Sammelnr.!$B:$C,2,FALSE)=0,"Sammelnr. ungeschält ABS"),
IFERROR(IF(VLOOKUP(O1274,[1]Sammelnr.!$E:$F,2,FALSE)=0,"Sammelnr. ungeschält VS"),
IFERROR(IF(VLOOKUP(O1274,[1]Sammelnr.!$H:$I,2,FALSE)=0,"Sammelnr. geschält"),
IFERROR(IF(VLOOKUP(O1274,[1]Offen!$B:$C,2,FALSE)=0,"Offen ungeschält ABS"),
IFERROR(IF(VLOOKUP(O1274,[1]Offen!$E:$F,2,FALSE)=0,"Offen ungeschält VOS"),
IFERROR(IF(VLOOKUP(O1274,[1]Offen!$H:$I,2,FALSE)=0,"Offen geschält RW"),
IFERROR(IF(VLOOKUP(O1274,[1]Offen!$K:$L,2,FALSE)=0,"Offen vegan"),
IFERROR(IF(VLOOKUP(O1274,[1]Offen!$N:$O,2,FALSE)=0,"Offen Zipfel"),
IFERROR(IF(VLOOKUP(O1274,[1]Offen!$Q:$R,2,FALSE)=0,"Offen Endstücke"),
IFERROR(IF(VLOOKUP(O1274,[1]Vakuumiert!$B:$C,2,FALSE)=0,"Vakuumierter VOS ungeschält"),
IFERROR(IF(VLOOKUP(O1274,[1]Vakuumiert!$E:$F,2,FALSE)=0,"Vakuumierter ABS ungeschält"),
IFERROR(IF(VLOOKUP(O1274,[1]Vakuumiert!$H:$I,2,FALSE)=0,"Vakuumierter VOS geschält"),
IFERROR(IF(VLOOKUP(O1274,[1]Vakuumiert!$K:$L,2,FALSE)=0,"Vakuumierter VOS vegan"),
IFERROR(IF(VLOOKUP(O1274,[1]Vakuumiert!$N:$O,2,FALSE)=0,"Vakuumierter VOS Zipfel"),
IFERROR(IF(VLOOKUP(O1274,[1]Vakuumiert!$Q:$R,2,FALSE)=0,"Vakuumiert geschält"),
IFERROR(IF(VLOOKUP(O1274,'[1]vakuumierte Fertigprodukte'!$B:$C,2,FALSE)=0,"Fertigprodukte"),
IFERROR(IF(VLOOKUP(O1274,'[1]vakuumierte Fertigprodukte'!$E:$FI,2,FALSE)=0,"Vakuumierte Zipfel"),
IFERROR(IF(VLOOKUP(O1274,[1]Wurste!$B:$C,2,FALSE)=0,"Räucherwürste"),
IFERROR(IF(VLOOKUP(O1274,[1]Wurste!$E:$F,2,FALSE)=0,"URW/URGW Wurst"),
IFERROR(IF(VLOOKUP(O1274,[1]Wurste!$H:$I,2,FALSE)=0,"HF-Wurst Vegan"),
IFERROR(IF(VLOOKUP(O1274,[1]Wurste!$K:$L,2,FALSE)=0,"320er ohne Würste"),
IFERROR(IF(AND(OR(Abfalldokumentation!$A1274="BU3",Abfalldokumentation!$A1274="Verkauf"),Abfalldokumentation!$F1274="Schimmel",Abfalldokumentation!$G1274="keinen Abnehmer/kein Schälpersonal"),"Div. Zipfel, ES ohne Verwendung",VLOOKUP(Abfalldokumentation!$E1274,Produktgruppen!A:B,2,FALSE)),"-")))))))))))))))))))))))</f>
        <v>Vorschmelz</v>
      </c>
      <c r="E1274" s="81" t="str">
        <f>IFERROR(VLOOKUP(Abfalldokumentation!$O1274,Artikel!A:C,3,FALSE),Abfalldokumentation!$O1274)</f>
        <v>VOS URW-VS-SCHI</v>
      </c>
      <c r="F1274" s="81" t="str">
        <f>VLOOKUP(T1274,'Liste Gründe'!A:D,2,FALSE)</f>
        <v>Schimmel</v>
      </c>
      <c r="G1274" s="80" t="str">
        <f>IF(ISBLANK(V1274),VLOOKUP(Abfalldokumentation!$P1274,'Liste Gründe'!A:D,3,FALSE),V1274)</f>
        <v>keine Verarbeitung</v>
      </c>
      <c r="H1274" s="81" t="str">
        <f>IF(ISBLANK(Abfalldokumentation!$W1274),"-",Abfalldokumentation!$W1274)</f>
        <v>-</v>
      </c>
      <c r="I1274" s="81">
        <f t="shared" si="134"/>
        <v>42</v>
      </c>
      <c r="J1274" s="81" t="str">
        <f t="shared" si="135"/>
        <v>Produkte</v>
      </c>
      <c r="K1274" s="81" t="str">
        <f t="shared" si="136"/>
        <v>BUs</v>
      </c>
      <c r="L1274" s="81" t="str">
        <f t="shared" si="137"/>
        <v>Symptome</v>
      </c>
      <c r="M1274" s="81">
        <f>IFERROR(VLOOKUP(Abfalldokumentation!$O1274,Kennzahlen!S:V,3,FALSE)*Abfalldokumentation!$B1274,"0")</f>
        <v>12.5</v>
      </c>
      <c r="N1274" s="81" t="str">
        <f>IF(ISBLANK(Q1274),VLOOKUP(Abfalldokumentation!$O1274,'Linien - BU'!R:S,2,FALSE),Q1274)</f>
        <v>Abfüllung</v>
      </c>
      <c r="O1274" s="77">
        <f t="shared" si="138"/>
        <v>29500949</v>
      </c>
      <c r="P1274" s="77">
        <f t="shared" si="139"/>
        <v>12</v>
      </c>
      <c r="Q1274" s="39" t="s">
        <v>180</v>
      </c>
      <c r="R1274" s="40">
        <v>29500949</v>
      </c>
      <c r="S1274" s="40">
        <v>25</v>
      </c>
      <c r="T1274" s="42">
        <v>12</v>
      </c>
      <c r="U1274" s="41">
        <v>44491</v>
      </c>
      <c r="V1274" s="48" t="s">
        <v>22</v>
      </c>
      <c r="W1274" s="40"/>
      <c r="X1274" s="44" t="str">
        <f>IFERROR(VLOOKUP(Abfalldokumentation!$R1274,Artikel!A:C,3,FALSE),Abfalldokumentation!$R1274)</f>
        <v>VOS URW-VS-SCHI</v>
      </c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</row>
    <row r="1275" spans="1:40" ht="30" hidden="1" customHeight="1" x14ac:dyDescent="0.25">
      <c r="A1275" s="73" t="str">
        <f>VLOOKUP(N1275,'Linien - BU'!A:B,2,FALSE)</f>
        <v>BU1</v>
      </c>
      <c r="B1275" s="74">
        <f t="shared" si="133"/>
        <v>10</v>
      </c>
      <c r="C1275" s="75">
        <f>Abfalldokumentation!$U1275</f>
        <v>44491</v>
      </c>
      <c r="D1275" s="69" t="str">
        <f>IFERROR(IF(VLOOKUP(O1275,'[1]Rohware 230'!$B:$C,2,FALSE)=0,"Rohware"),
IFERROR(IF(VLOOKUP(O1275,[1]Sammelnr.!$B:$C,2,FALSE)=0,"Sammelnr. ungeschält ABS"),
IFERROR(IF(VLOOKUP(O1275,[1]Sammelnr.!$E:$F,2,FALSE)=0,"Sammelnr. ungeschält VS"),
IFERROR(IF(VLOOKUP(O1275,[1]Sammelnr.!$H:$I,2,FALSE)=0,"Sammelnr. geschält"),
IFERROR(IF(VLOOKUP(O1275,[1]Offen!$B:$C,2,FALSE)=0,"Offen ungeschält ABS"),
IFERROR(IF(VLOOKUP(O1275,[1]Offen!$E:$F,2,FALSE)=0,"Offen ungeschält VOS"),
IFERROR(IF(VLOOKUP(O1275,[1]Offen!$H:$I,2,FALSE)=0,"Offen geschält RW"),
IFERROR(IF(VLOOKUP(O1275,[1]Offen!$K:$L,2,FALSE)=0,"Offen vegan"),
IFERROR(IF(VLOOKUP(O1275,[1]Offen!$N:$O,2,FALSE)=0,"Offen Zipfel"),
IFERROR(IF(VLOOKUP(O1275,[1]Offen!$Q:$R,2,FALSE)=0,"Offen Endstücke"),
IFERROR(IF(VLOOKUP(O1275,[1]Vakuumiert!$B:$C,2,FALSE)=0,"Vakuumierter VOS ungeschält"),
IFERROR(IF(VLOOKUP(O1275,[1]Vakuumiert!$E:$F,2,FALSE)=0,"Vakuumierter ABS ungeschält"),
IFERROR(IF(VLOOKUP(O1275,[1]Vakuumiert!$H:$I,2,FALSE)=0,"Vakuumierter VOS geschält"),
IFERROR(IF(VLOOKUP(O1275,[1]Vakuumiert!$K:$L,2,FALSE)=0,"Vakuumierter VOS vegan"),
IFERROR(IF(VLOOKUP(O1275,[1]Vakuumiert!$N:$O,2,FALSE)=0,"Vakuumierter VOS Zipfel"),
IFERROR(IF(VLOOKUP(O1275,[1]Vakuumiert!$Q:$R,2,FALSE)=0,"Vakuumiert geschält"),
IFERROR(IF(VLOOKUP(O1275,'[1]vakuumierte Fertigprodukte'!$B:$C,2,FALSE)=0,"Fertigprodukte"),
IFERROR(IF(VLOOKUP(O1275,'[1]vakuumierte Fertigprodukte'!$E:$FI,2,FALSE)=0,"Vakuumierte Zipfel"),
IFERROR(IF(VLOOKUP(O1275,[1]Wurste!$B:$C,2,FALSE)=0,"Räucherwürste"),
IFERROR(IF(VLOOKUP(O1275,[1]Wurste!$E:$F,2,FALSE)=0,"URW/URGW Wurst"),
IFERROR(IF(VLOOKUP(O1275,[1]Wurste!$H:$I,2,FALSE)=0,"HF-Wurst Vegan"),
IFERROR(IF(VLOOKUP(O1275,[1]Wurste!$K:$L,2,FALSE)=0,"320er ohne Würste"),
IFERROR(IF(AND(OR(Abfalldokumentation!$A1275="BU3",Abfalldokumentation!$A1275="Verkauf"),Abfalldokumentation!$F1275="Schimmel",Abfalldokumentation!$G1275="keinen Abnehmer/kein Schälpersonal"),"Div. Zipfel, ES ohne Verwendung",VLOOKUP(Abfalldokumentation!$E1275,Produktgruppen!A:B,2,FALSE)),"-")))))))))))))))))))))))</f>
        <v>ABS</v>
      </c>
      <c r="E1275" s="76" t="str">
        <f>IFERROR(VLOOKUP(Abfalldokumentation!$O1275,Artikel!A:C,3,FALSE),Abfalldokumentation!$O1275)</f>
        <v>ABS Bunter Pfeffer 50%</v>
      </c>
      <c r="F1275" s="76" t="str">
        <f>VLOOKUP(T1275,'Liste Gründe'!A:D,2,FALSE)</f>
        <v>Schimmel</v>
      </c>
      <c r="G1275" s="75" t="str">
        <f>IF(ISBLANK(V1275),VLOOKUP(Abfalldokumentation!$P1275,'Liste Gründe'!A:D,3,FALSE),V1275)</f>
        <v>keine Verarbeitung</v>
      </c>
      <c r="H1275" s="76" t="str">
        <f>IF(ISBLANK(Abfalldokumentation!$W1275),"-",Abfalldokumentation!$W1275)</f>
        <v>-</v>
      </c>
      <c r="I1275" s="76">
        <f t="shared" si="134"/>
        <v>42</v>
      </c>
      <c r="J1275" s="76" t="str">
        <f t="shared" si="135"/>
        <v>Produkte</v>
      </c>
      <c r="K1275" s="76" t="str">
        <f t="shared" si="136"/>
        <v>BUs</v>
      </c>
      <c r="L1275" s="76" t="str">
        <f t="shared" si="137"/>
        <v>Symptome</v>
      </c>
      <c r="M1275" s="76">
        <f>IFERROR(VLOOKUP(Abfalldokumentation!$O1275,Kennzahlen!S:V,3,FALSE)*Abfalldokumentation!$B1275,"0")</f>
        <v>10</v>
      </c>
      <c r="N1275" s="76" t="str">
        <f>IF(ISBLANK(Q1275),VLOOKUP(Abfalldokumentation!$O1275,'Linien - BU'!R:S,2,FALSE),Q1275)</f>
        <v>Schmelze</v>
      </c>
      <c r="O1275" s="77">
        <f t="shared" si="138"/>
        <v>29501002</v>
      </c>
      <c r="P1275" s="77">
        <f t="shared" si="139"/>
        <v>12</v>
      </c>
      <c r="Q1275" s="45" t="s">
        <v>184</v>
      </c>
      <c r="R1275" s="46">
        <v>29501002</v>
      </c>
      <c r="S1275" s="46">
        <v>10</v>
      </c>
      <c r="T1275" s="46">
        <v>12</v>
      </c>
      <c r="U1275" s="47">
        <v>44491</v>
      </c>
      <c r="V1275" s="48" t="s">
        <v>22</v>
      </c>
      <c r="W1275" s="46"/>
      <c r="X1275" s="50" t="str">
        <f>IFERROR(VLOOKUP(Abfalldokumentation!$R1275,Artikel!A:C,3,FALSE),Abfalldokumentation!$R1275)</f>
        <v>ABS Bunter Pfeffer 50%</v>
      </c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</row>
    <row r="1276" spans="1:40" ht="30" hidden="1" customHeight="1" x14ac:dyDescent="0.25">
      <c r="A1276" s="78" t="str">
        <f>VLOOKUP(N1276,'Linien - BU'!A:B,2,FALSE)</f>
        <v>BU3</v>
      </c>
      <c r="B1276" s="79">
        <f t="shared" si="133"/>
        <v>117</v>
      </c>
      <c r="C1276" s="80">
        <f>Abfalldokumentation!$U1276</f>
        <v>44491</v>
      </c>
      <c r="D1276" s="69" t="str">
        <f>IFERROR(IF(VLOOKUP(O1276,'[1]Rohware 230'!$B:$C,2,FALSE)=0,"Rohware"),
IFERROR(IF(VLOOKUP(O1276,[1]Sammelnr.!$B:$C,2,FALSE)=0,"Sammelnr. ungeschält ABS"),
IFERROR(IF(VLOOKUP(O1276,[1]Sammelnr.!$E:$F,2,FALSE)=0,"Sammelnr. ungeschält VS"),
IFERROR(IF(VLOOKUP(O1276,[1]Sammelnr.!$H:$I,2,FALSE)=0,"Sammelnr. geschält"),
IFERROR(IF(VLOOKUP(O1276,[1]Offen!$B:$C,2,FALSE)=0,"Offen ungeschält ABS"),
IFERROR(IF(VLOOKUP(O1276,[1]Offen!$E:$F,2,FALSE)=0,"Offen ungeschält VOS"),
IFERROR(IF(VLOOKUP(O1276,[1]Offen!$H:$I,2,FALSE)=0,"Offen geschält RW"),
IFERROR(IF(VLOOKUP(O1276,[1]Offen!$K:$L,2,FALSE)=0,"Offen vegan"),
IFERROR(IF(VLOOKUP(O1276,[1]Offen!$N:$O,2,FALSE)=0,"Offen Zipfel"),
IFERROR(IF(VLOOKUP(O1276,[1]Offen!$Q:$R,2,FALSE)=0,"Offen Endstücke"),
IFERROR(IF(VLOOKUP(O1276,[1]Vakuumiert!$B:$C,2,FALSE)=0,"Vakuumierter VOS ungeschält"),
IFERROR(IF(VLOOKUP(O1276,[1]Vakuumiert!$E:$F,2,FALSE)=0,"Vakuumierter ABS ungeschält"),
IFERROR(IF(VLOOKUP(O1276,[1]Vakuumiert!$H:$I,2,FALSE)=0,"Vakuumierter VOS geschält"),
IFERROR(IF(VLOOKUP(O1276,[1]Vakuumiert!$K:$L,2,FALSE)=0,"Vakuumierter VOS vegan"),
IFERROR(IF(VLOOKUP(O1276,[1]Vakuumiert!$N:$O,2,FALSE)=0,"Vakuumierter VOS Zipfel"),
IFERROR(IF(VLOOKUP(O1276,[1]Vakuumiert!$Q:$R,2,FALSE)=0,"Vakuumiert geschält"),
IFERROR(IF(VLOOKUP(O1276,'[1]vakuumierte Fertigprodukte'!$B:$C,2,FALSE)=0,"Fertigprodukte"),
IFERROR(IF(VLOOKUP(O1276,'[1]vakuumierte Fertigprodukte'!$E:$FI,2,FALSE)=0,"Vakuumierte Zipfel"),
IFERROR(IF(VLOOKUP(O1276,[1]Wurste!$B:$C,2,FALSE)=0,"Räucherwürste"),
IFERROR(IF(VLOOKUP(O1276,[1]Wurste!$E:$F,2,FALSE)=0,"URW/URGW Wurst"),
IFERROR(IF(VLOOKUP(O1276,[1]Wurste!$H:$I,2,FALSE)=0,"HF-Wurst Vegan"),
IFERROR(IF(VLOOKUP(O1276,[1]Wurste!$K:$L,2,FALSE)=0,"320er ohne Würste"),
IFERROR(IF(AND(OR(Abfalldokumentation!$A1276="BU3",Abfalldokumentation!$A1276="Verkauf"),Abfalldokumentation!$F1276="Schimmel",Abfalldokumentation!$G1276="keinen Abnehmer/kein Schälpersonal"),"Div. Zipfel, ES ohne Verwendung",VLOOKUP(Abfalldokumentation!$E1276,Produktgruppen!A:B,2,FALSE)),"-")))))))))))))))))))))))</f>
        <v>ABS</v>
      </c>
      <c r="E1276" s="81" t="str">
        <f>IFERROR(VLOOKUP(Abfalldokumentation!$O1276,Artikel!A:C,3,FALSE),Abfalldokumentation!$O1276)</f>
        <v>ABS CHED-PF-KRÄUK gemis</v>
      </c>
      <c r="F1276" s="81" t="str">
        <f>VLOOKUP(T1276,'Liste Gründe'!A:D,2,FALSE)</f>
        <v>Linienbezogen</v>
      </c>
      <c r="G1276" s="80" t="str">
        <f>IF(ISBLANK(V1276),VLOOKUP(Abfalldokumentation!$P1276,'Liste Gründe'!A:D,3,FALSE),V1276)</f>
        <v>gemischtes Produkt</v>
      </c>
      <c r="H1276" s="81" t="str">
        <f>IF(ISBLANK(Abfalldokumentation!$W1276),"-",Abfalldokumentation!$W1276)</f>
        <v>-</v>
      </c>
      <c r="I1276" s="81">
        <f t="shared" si="134"/>
        <v>42</v>
      </c>
      <c r="J1276" s="81" t="str">
        <f t="shared" si="135"/>
        <v>Produkte</v>
      </c>
      <c r="K1276" s="81" t="str">
        <f t="shared" si="136"/>
        <v>BUs</v>
      </c>
      <c r="L1276" s="81" t="str">
        <f t="shared" si="137"/>
        <v>Symptome</v>
      </c>
      <c r="M1276" s="81">
        <f>IFERROR(VLOOKUP(Abfalldokumentation!$O1276,Kennzahlen!S:V,3,FALSE)*Abfalldokumentation!$B1276,"0")</f>
        <v>117</v>
      </c>
      <c r="N1276" s="81" t="str">
        <f>IF(ISBLANK(Q1276),VLOOKUP(Abfalldokumentation!$O1276,'Linien - BU'!R:S,2,FALSE),Q1276)</f>
        <v>L33</v>
      </c>
      <c r="O1276" s="77">
        <f t="shared" si="138"/>
        <v>29501003</v>
      </c>
      <c r="P1276" s="77">
        <f t="shared" si="139"/>
        <v>81</v>
      </c>
      <c r="Q1276" s="39" t="s">
        <v>205</v>
      </c>
      <c r="R1276" s="40">
        <v>29501003</v>
      </c>
      <c r="S1276" s="40">
        <v>117</v>
      </c>
      <c r="T1276" s="40">
        <v>81</v>
      </c>
      <c r="U1276" s="41">
        <v>44491</v>
      </c>
      <c r="V1276" s="42"/>
      <c r="W1276" s="40"/>
      <c r="X1276" s="44" t="str">
        <f>IFERROR(VLOOKUP(Abfalldokumentation!$R1276,Artikel!A:C,3,FALSE),Abfalldokumentation!$R1276)</f>
        <v>ABS CHED-PF-KRÄUK gemis</v>
      </c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</row>
    <row r="1277" spans="1:40" ht="30" hidden="1" customHeight="1" x14ac:dyDescent="0.25">
      <c r="A1277" s="73" t="str">
        <f>VLOOKUP(N1277,'Linien - BU'!A:B,2,FALSE)</f>
        <v>BU3</v>
      </c>
      <c r="B1277" s="74">
        <f t="shared" si="133"/>
        <v>32</v>
      </c>
      <c r="C1277" s="75">
        <f>Abfalldokumentation!$U1277</f>
        <v>44491</v>
      </c>
      <c r="D1277" s="69" t="str">
        <f>IFERROR(IF(VLOOKUP(O1277,'[1]Rohware 230'!$B:$C,2,FALSE)=0,"Rohware"),
IFERROR(IF(VLOOKUP(O1277,[1]Sammelnr.!$B:$C,2,FALSE)=0,"Sammelnr. ungeschält ABS"),
IFERROR(IF(VLOOKUP(O1277,[1]Sammelnr.!$E:$F,2,FALSE)=0,"Sammelnr. ungeschält VS"),
IFERROR(IF(VLOOKUP(O1277,[1]Sammelnr.!$H:$I,2,FALSE)=0,"Sammelnr. geschält"),
IFERROR(IF(VLOOKUP(O1277,[1]Offen!$B:$C,2,FALSE)=0,"Offen ungeschält ABS"),
IFERROR(IF(VLOOKUP(O1277,[1]Offen!$E:$F,2,FALSE)=0,"Offen ungeschält VOS"),
IFERROR(IF(VLOOKUP(O1277,[1]Offen!$H:$I,2,FALSE)=0,"Offen geschält RW"),
IFERROR(IF(VLOOKUP(O1277,[1]Offen!$K:$L,2,FALSE)=0,"Offen vegan"),
IFERROR(IF(VLOOKUP(O1277,[1]Offen!$N:$O,2,FALSE)=0,"Offen Zipfel"),
IFERROR(IF(VLOOKUP(O1277,[1]Offen!$Q:$R,2,FALSE)=0,"Offen Endstücke"),
IFERROR(IF(VLOOKUP(O1277,[1]Vakuumiert!$B:$C,2,FALSE)=0,"Vakuumierter VOS ungeschält"),
IFERROR(IF(VLOOKUP(O1277,[1]Vakuumiert!$E:$F,2,FALSE)=0,"Vakuumierter ABS ungeschält"),
IFERROR(IF(VLOOKUP(O1277,[1]Vakuumiert!$H:$I,2,FALSE)=0,"Vakuumierter VOS geschält"),
IFERROR(IF(VLOOKUP(O1277,[1]Vakuumiert!$K:$L,2,FALSE)=0,"Vakuumierter VOS vegan"),
IFERROR(IF(VLOOKUP(O1277,[1]Vakuumiert!$N:$O,2,FALSE)=0,"Vakuumierter VOS Zipfel"),
IFERROR(IF(VLOOKUP(O1277,[1]Vakuumiert!$Q:$R,2,FALSE)=0,"Vakuumiert geschält"),
IFERROR(IF(VLOOKUP(O1277,'[1]vakuumierte Fertigprodukte'!$B:$C,2,FALSE)=0,"Fertigprodukte"),
IFERROR(IF(VLOOKUP(O1277,'[1]vakuumierte Fertigprodukte'!$E:$FI,2,FALSE)=0,"Vakuumierte Zipfel"),
IFERROR(IF(VLOOKUP(O1277,[1]Wurste!$B:$C,2,FALSE)=0,"Räucherwürste"),
IFERROR(IF(VLOOKUP(O1277,[1]Wurste!$E:$F,2,FALSE)=0,"URW/URGW Wurst"),
IFERROR(IF(VLOOKUP(O1277,[1]Wurste!$H:$I,2,FALSE)=0,"HF-Wurst Vegan"),
IFERROR(IF(VLOOKUP(O1277,[1]Wurste!$K:$L,2,FALSE)=0,"320er ohne Würste"),
IFERROR(IF(AND(OR(Abfalldokumentation!$A1277="BU3",Abfalldokumentation!$A1277="Verkauf"),Abfalldokumentation!$F1277="Schimmel",Abfalldokumentation!$G1277="keinen Abnehmer/kein Schälpersonal"),"Div. Zipfel, ES ohne Verwendung",VLOOKUP(Abfalldokumentation!$E1277,Produktgruppen!A:B,2,FALSE)),"-")))))))))))))))))))))))</f>
        <v>ABS</v>
      </c>
      <c r="E1277" s="76" t="str">
        <f>IFERROR(VLOOKUP(Abfalldokumentation!$O1277,Artikel!A:C,3,FALSE),Abfalldokumentation!$O1277)</f>
        <v>ABS CHED-ROT MIT ß-CARO</v>
      </c>
      <c r="F1277" s="76" t="str">
        <f>VLOOKUP(T1277,'Liste Gründe'!A:D,2,FALSE)</f>
        <v>Rest</v>
      </c>
      <c r="G1277" s="75" t="str">
        <f>IF(ISBLANK(V1277),VLOOKUP(Abfalldokumentation!$P1277,'Liste Gründe'!A:D,3,FALSE),V1277)</f>
        <v>Schmutz</v>
      </c>
      <c r="H1277" s="76" t="str">
        <f>IF(ISBLANK(Abfalldokumentation!$W1277),"-",Abfalldokumentation!$W1277)</f>
        <v>-</v>
      </c>
      <c r="I1277" s="76">
        <f t="shared" si="134"/>
        <v>42</v>
      </c>
      <c r="J1277" s="76" t="str">
        <f t="shared" si="135"/>
        <v>Produkte</v>
      </c>
      <c r="K1277" s="76" t="str">
        <f t="shared" si="136"/>
        <v>BUs</v>
      </c>
      <c r="L1277" s="76" t="str">
        <f t="shared" si="137"/>
        <v>Symptome</v>
      </c>
      <c r="M1277" s="76">
        <f>IFERROR(VLOOKUP(Abfalldokumentation!$O1277,Kennzahlen!S:V,3,FALSE)*Abfalldokumentation!$B1277,"0")</f>
        <v>32</v>
      </c>
      <c r="N1277" s="76" t="str">
        <f>IF(ISBLANK(Q1277),VLOOKUP(Abfalldokumentation!$O1277,'Linien - BU'!R:S,2,FALSE),Q1277)</f>
        <v>L33</v>
      </c>
      <c r="O1277" s="77">
        <f t="shared" si="138"/>
        <v>29501032</v>
      </c>
      <c r="P1277" s="77">
        <f t="shared" si="139"/>
        <v>42</v>
      </c>
      <c r="Q1277" s="45" t="s">
        <v>205</v>
      </c>
      <c r="R1277" s="46">
        <v>29501032</v>
      </c>
      <c r="S1277" s="46">
        <v>32</v>
      </c>
      <c r="T1277" s="40">
        <v>42</v>
      </c>
      <c r="U1277" s="47">
        <v>44491</v>
      </c>
      <c r="V1277" s="46"/>
      <c r="W1277" s="46"/>
      <c r="X1277" s="50" t="str">
        <f>IFERROR(VLOOKUP(Abfalldokumentation!$R1277,Artikel!A:C,3,FALSE),Abfalldokumentation!$R1277)</f>
        <v>ABS CHED-ROT MIT ß-CARO</v>
      </c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</row>
    <row r="1278" spans="1:40" ht="30" hidden="1" customHeight="1" x14ac:dyDescent="0.25">
      <c r="A1278" s="78" t="str">
        <f>VLOOKUP(N1278,'Linien - BU'!A:B,2,FALSE)</f>
        <v>Verkauf</v>
      </c>
      <c r="B1278" s="79">
        <f t="shared" si="133"/>
        <v>10</v>
      </c>
      <c r="C1278" s="80">
        <f>Abfalldokumentation!$U1278</f>
        <v>44491</v>
      </c>
      <c r="D1278" s="69" t="str">
        <f>IFERROR(IF(VLOOKUP(O1278,'[1]Rohware 230'!$B:$C,2,FALSE)=0,"Rohware"),
IFERROR(IF(VLOOKUP(O1278,[1]Sammelnr.!$B:$C,2,FALSE)=0,"Sammelnr. ungeschält ABS"),
IFERROR(IF(VLOOKUP(O1278,[1]Sammelnr.!$E:$F,2,FALSE)=0,"Sammelnr. ungeschält VS"),
IFERROR(IF(VLOOKUP(O1278,[1]Sammelnr.!$H:$I,2,FALSE)=0,"Sammelnr. geschält"),
IFERROR(IF(VLOOKUP(O1278,[1]Offen!$B:$C,2,FALSE)=0,"Offen ungeschält ABS"),
IFERROR(IF(VLOOKUP(O1278,[1]Offen!$E:$F,2,FALSE)=0,"Offen ungeschält VOS"),
IFERROR(IF(VLOOKUP(O1278,[1]Offen!$H:$I,2,FALSE)=0,"Offen geschält RW"),
IFERROR(IF(VLOOKUP(O1278,[1]Offen!$K:$L,2,FALSE)=0,"Offen vegan"),
IFERROR(IF(VLOOKUP(O1278,[1]Offen!$N:$O,2,FALSE)=0,"Offen Zipfel"),
IFERROR(IF(VLOOKUP(O1278,[1]Offen!$Q:$R,2,FALSE)=0,"Offen Endstücke"),
IFERROR(IF(VLOOKUP(O1278,[1]Vakuumiert!$B:$C,2,FALSE)=0,"Vakuumierter VOS ungeschält"),
IFERROR(IF(VLOOKUP(O1278,[1]Vakuumiert!$E:$F,2,FALSE)=0,"Vakuumierter ABS ungeschält"),
IFERROR(IF(VLOOKUP(O1278,[1]Vakuumiert!$H:$I,2,FALSE)=0,"Vakuumierter VOS geschält"),
IFERROR(IF(VLOOKUP(O1278,[1]Vakuumiert!$K:$L,2,FALSE)=0,"Vakuumierter VOS vegan"),
IFERROR(IF(VLOOKUP(O1278,[1]Vakuumiert!$N:$O,2,FALSE)=0,"Vakuumierter VOS Zipfel"),
IFERROR(IF(VLOOKUP(O1278,[1]Vakuumiert!$Q:$R,2,FALSE)=0,"Vakuumiert geschält"),
IFERROR(IF(VLOOKUP(O1278,'[1]vakuumierte Fertigprodukte'!$B:$C,2,FALSE)=0,"Fertigprodukte"),
IFERROR(IF(VLOOKUP(O1278,'[1]vakuumierte Fertigprodukte'!$E:$FI,2,FALSE)=0,"Vakuumierte Zipfel"),
IFERROR(IF(VLOOKUP(O1278,[1]Wurste!$B:$C,2,FALSE)=0,"Räucherwürste"),
IFERROR(IF(VLOOKUP(O1278,[1]Wurste!$E:$F,2,FALSE)=0,"URW/URGW Wurst"),
IFERROR(IF(VLOOKUP(O1278,[1]Wurste!$H:$I,2,FALSE)=0,"HF-Wurst Vegan"),
IFERROR(IF(VLOOKUP(O1278,[1]Wurste!$K:$L,2,FALSE)=0,"320er ohne Würste"),
IFERROR(IF(AND(OR(Abfalldokumentation!$A1278="BU3",Abfalldokumentation!$A1278="Verkauf"),Abfalldokumentation!$F1278="Schimmel",Abfalldokumentation!$G1278="keinen Abnehmer/kein Schälpersonal"),"Div. Zipfel, ES ohne Verwendung",VLOOKUP(Abfalldokumentation!$E1278,Produktgruppen!A:B,2,FALSE)),"-")))))))))))))))))))))))</f>
        <v>Div. Zipfel, ES ohne Verwendung</v>
      </c>
      <c r="E1278" s="81" t="str">
        <f>IFERROR(VLOOKUP(Abfalldokumentation!$O1278,Artikel!A:C,3,FALSE),Abfalldokumentation!$O1278)</f>
        <v>VOS RW-NATUR ZIPFEL 350</v>
      </c>
      <c r="F1278" s="81" t="str">
        <f>VLOOKUP(T1278,'Liste Gründe'!A:D,2,FALSE)</f>
        <v>Schimmel</v>
      </c>
      <c r="G1278" s="80" t="str">
        <f>IF(ISBLANK(V1278),VLOOKUP(Abfalldokumentation!$P1278,'Liste Gründe'!A:D,3,FALSE),V1278)</f>
        <v>keinen Abnehmer/kein Schälpersonal</v>
      </c>
      <c r="H1278" s="81" t="str">
        <f>IF(ISBLANK(Abfalldokumentation!$W1278),"-",Abfalldokumentation!$W1278)</f>
        <v>-</v>
      </c>
      <c r="I1278" s="81">
        <f t="shared" si="134"/>
        <v>42</v>
      </c>
      <c r="J1278" s="81" t="str">
        <f t="shared" si="135"/>
        <v>Produkte</v>
      </c>
      <c r="K1278" s="81" t="str">
        <f t="shared" si="136"/>
        <v>BUs</v>
      </c>
      <c r="L1278" s="81" t="str">
        <f t="shared" si="137"/>
        <v>Symptome</v>
      </c>
      <c r="M1278" s="81">
        <f>IFERROR(VLOOKUP(Abfalldokumentation!$O1278,Kennzahlen!S:V,3,FALSE)*Abfalldokumentation!$B1278,"0")</f>
        <v>5</v>
      </c>
      <c r="N1278" s="81" t="str">
        <f>IF(ISBLANK(Q1278),VLOOKUP(Abfalldokumentation!$O1278,'Linien - BU'!R:S,2,FALSE),Q1278)</f>
        <v>Verkauf</v>
      </c>
      <c r="O1278" s="77">
        <f t="shared" si="138"/>
        <v>29501060</v>
      </c>
      <c r="P1278" s="77">
        <f t="shared" si="139"/>
        <v>12</v>
      </c>
      <c r="Q1278" s="39" t="s">
        <v>11</v>
      </c>
      <c r="R1278" s="40">
        <v>29501060</v>
      </c>
      <c r="S1278" s="40">
        <v>10</v>
      </c>
      <c r="T1278" s="40">
        <v>12</v>
      </c>
      <c r="U1278" s="41">
        <v>44491</v>
      </c>
      <c r="V1278" s="42" t="s">
        <v>20</v>
      </c>
      <c r="W1278" s="40"/>
      <c r="X1278" s="44" t="str">
        <f>IFERROR(VLOOKUP(Abfalldokumentation!$R1278,Artikel!A:C,3,FALSE),Abfalldokumentation!$R1278)</f>
        <v>VOS RW-NATUR ZIPFEL 350</v>
      </c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</row>
    <row r="1279" spans="1:40" ht="30" hidden="1" customHeight="1" x14ac:dyDescent="0.25">
      <c r="A1279" s="73" t="str">
        <f>VLOOKUP(N1279,'Linien - BU'!A:B,2,FALSE)</f>
        <v>BU1</v>
      </c>
      <c r="B1279" s="74">
        <f t="shared" si="133"/>
        <v>60</v>
      </c>
      <c r="C1279" s="75">
        <f>Abfalldokumentation!$U1279</f>
        <v>44491</v>
      </c>
      <c r="D1279" s="69" t="str">
        <f>IFERROR(IF(VLOOKUP(O1279,'[1]Rohware 230'!$B:$C,2,FALSE)=0,"Rohware"),
IFERROR(IF(VLOOKUP(O1279,[1]Sammelnr.!$B:$C,2,FALSE)=0,"Sammelnr. ungeschält ABS"),
IFERROR(IF(VLOOKUP(O1279,[1]Sammelnr.!$E:$F,2,FALSE)=0,"Sammelnr. ungeschält VS"),
IFERROR(IF(VLOOKUP(O1279,[1]Sammelnr.!$H:$I,2,FALSE)=0,"Sammelnr. geschält"),
IFERROR(IF(VLOOKUP(O1279,[1]Offen!$B:$C,2,FALSE)=0,"Offen ungeschält ABS"),
IFERROR(IF(VLOOKUP(O1279,[1]Offen!$E:$F,2,FALSE)=0,"Offen ungeschält VOS"),
IFERROR(IF(VLOOKUP(O1279,[1]Offen!$H:$I,2,FALSE)=0,"Offen geschält RW"),
IFERROR(IF(VLOOKUP(O1279,[1]Offen!$K:$L,2,FALSE)=0,"Offen vegan"),
IFERROR(IF(VLOOKUP(O1279,[1]Offen!$N:$O,2,FALSE)=0,"Offen Zipfel"),
IFERROR(IF(VLOOKUP(O1279,[1]Offen!$Q:$R,2,FALSE)=0,"Offen Endstücke"),
IFERROR(IF(VLOOKUP(O1279,[1]Vakuumiert!$B:$C,2,FALSE)=0,"Vakuumierter VOS ungeschält"),
IFERROR(IF(VLOOKUP(O1279,[1]Vakuumiert!$E:$F,2,FALSE)=0,"Vakuumierter ABS ungeschält"),
IFERROR(IF(VLOOKUP(O1279,[1]Vakuumiert!$H:$I,2,FALSE)=0,"Vakuumierter VOS geschält"),
IFERROR(IF(VLOOKUP(O1279,[1]Vakuumiert!$K:$L,2,FALSE)=0,"Vakuumierter VOS vegan"),
IFERROR(IF(VLOOKUP(O1279,[1]Vakuumiert!$N:$O,2,FALSE)=0,"Vakuumierter VOS Zipfel"),
IFERROR(IF(VLOOKUP(O1279,[1]Vakuumiert!$Q:$R,2,FALSE)=0,"Vakuumiert geschält"),
IFERROR(IF(VLOOKUP(O1279,'[1]vakuumierte Fertigprodukte'!$B:$C,2,FALSE)=0,"Fertigprodukte"),
IFERROR(IF(VLOOKUP(O1279,'[1]vakuumierte Fertigprodukte'!$E:$FI,2,FALSE)=0,"Vakuumierte Zipfel"),
IFERROR(IF(VLOOKUP(O1279,[1]Wurste!$B:$C,2,FALSE)=0,"Räucherwürste"),
IFERROR(IF(VLOOKUP(O1279,[1]Wurste!$E:$F,2,FALSE)=0,"URW/URGW Wurst"),
IFERROR(IF(VLOOKUP(O1279,[1]Wurste!$H:$I,2,FALSE)=0,"HF-Wurst Vegan"),
IFERROR(IF(VLOOKUP(O1279,[1]Wurste!$K:$L,2,FALSE)=0,"320er ohne Würste"),
IFERROR(IF(AND(OR(Abfalldokumentation!$A1279="BU3",Abfalldokumentation!$A1279="Verkauf"),Abfalldokumentation!$F1279="Schimmel",Abfalldokumentation!$G1279="keinen Abnehmer/kein Schälpersonal"),"Div. Zipfel, ES ohne Verwendung",VLOOKUP(Abfalldokumentation!$E1279,Produktgruppen!A:B,2,FALSE)),"-")))))))))))))))))))))))</f>
        <v>Vorschmelz</v>
      </c>
      <c r="E1279" s="76" t="str">
        <f>IFERROR(VLOOKUP(Abfalldokumentation!$O1279,Artikel!A:C,3,FALSE),Abfalldokumentation!$O1279)</f>
        <v>VS RW Schinken mit Rind</v>
      </c>
      <c r="F1279" s="76" t="str">
        <f>VLOOKUP(T1279,'Liste Gründe'!A:D,2,FALSE)</f>
        <v>Schimmel</v>
      </c>
      <c r="G1279" s="75" t="str">
        <f>IF(ISBLANK(V1279),VLOOKUP(Abfalldokumentation!$P1279,'Liste Gründe'!A:D,3,FALSE),V1279)</f>
        <v>keine Verarbeitung</v>
      </c>
      <c r="H1279" s="76" t="str">
        <f>IF(ISBLANK(Abfalldokumentation!$W1279),"-",Abfalldokumentation!$W1279)</f>
        <v>-</v>
      </c>
      <c r="I1279" s="76">
        <f t="shared" si="134"/>
        <v>42</v>
      </c>
      <c r="J1279" s="76" t="str">
        <f t="shared" si="135"/>
        <v>Produkte</v>
      </c>
      <c r="K1279" s="76" t="str">
        <f t="shared" si="136"/>
        <v>BUs</v>
      </c>
      <c r="L1279" s="76" t="str">
        <f t="shared" si="137"/>
        <v>Symptome</v>
      </c>
      <c r="M1279" s="76">
        <f>IFERROR(VLOOKUP(Abfalldokumentation!$O1279,Kennzahlen!S:V,3,FALSE)*Abfalldokumentation!$B1279,"0")</f>
        <v>30</v>
      </c>
      <c r="N1279" s="76" t="str">
        <f>IF(ISBLANK(Q1279),VLOOKUP(Abfalldokumentation!$O1279,'Linien - BU'!R:S,2,FALSE),Q1279)</f>
        <v>Schmelze</v>
      </c>
      <c r="O1279" s="77">
        <f t="shared" si="138"/>
        <v>29600017</v>
      </c>
      <c r="P1279" s="77">
        <f t="shared" si="139"/>
        <v>12</v>
      </c>
      <c r="Q1279" s="45" t="s">
        <v>184</v>
      </c>
      <c r="R1279" s="46">
        <v>29600017</v>
      </c>
      <c r="S1279" s="46">
        <v>60</v>
      </c>
      <c r="T1279" s="48">
        <v>12</v>
      </c>
      <c r="U1279" s="47">
        <v>44491</v>
      </c>
      <c r="V1279" s="48" t="s">
        <v>22</v>
      </c>
      <c r="W1279" s="46"/>
      <c r="X1279" s="50" t="str">
        <f>IFERROR(VLOOKUP(Abfalldokumentation!$R1279,Artikel!A:C,3,FALSE),Abfalldokumentation!$R1279)</f>
        <v>VS RW Schinken mit Rind</v>
      </c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</row>
    <row r="1280" spans="1:40" ht="30" hidden="1" customHeight="1" x14ac:dyDescent="0.25">
      <c r="A1280" s="78" t="str">
        <f>VLOOKUP(N1280,'Linien - BU'!A:B,2,FALSE)</f>
        <v>BU1</v>
      </c>
      <c r="B1280" s="79">
        <f t="shared" si="133"/>
        <v>20</v>
      </c>
      <c r="C1280" s="80">
        <f>Abfalldokumentation!$U1280</f>
        <v>44491</v>
      </c>
      <c r="D1280" s="69" t="str">
        <f>IFERROR(IF(VLOOKUP(O1280,'[1]Rohware 230'!$B:$C,2,FALSE)=0,"Rohware"),
IFERROR(IF(VLOOKUP(O1280,[1]Sammelnr.!$B:$C,2,FALSE)=0,"Sammelnr. ungeschält ABS"),
IFERROR(IF(VLOOKUP(O1280,[1]Sammelnr.!$E:$F,2,FALSE)=0,"Sammelnr. ungeschält VS"),
IFERROR(IF(VLOOKUP(O1280,[1]Sammelnr.!$H:$I,2,FALSE)=0,"Sammelnr. geschält"),
IFERROR(IF(VLOOKUP(O1280,[1]Offen!$B:$C,2,FALSE)=0,"Offen ungeschält ABS"),
IFERROR(IF(VLOOKUP(O1280,[1]Offen!$E:$F,2,FALSE)=0,"Offen ungeschält VOS"),
IFERROR(IF(VLOOKUP(O1280,[1]Offen!$H:$I,2,FALSE)=0,"Offen geschält RW"),
IFERROR(IF(VLOOKUP(O1280,[1]Offen!$K:$L,2,FALSE)=0,"Offen vegan"),
IFERROR(IF(VLOOKUP(O1280,[1]Offen!$N:$O,2,FALSE)=0,"Offen Zipfel"),
IFERROR(IF(VLOOKUP(O1280,[1]Offen!$Q:$R,2,FALSE)=0,"Offen Endstücke"),
IFERROR(IF(VLOOKUP(O1280,[1]Vakuumiert!$B:$C,2,FALSE)=0,"Vakuumierter VOS ungeschält"),
IFERROR(IF(VLOOKUP(O1280,[1]Vakuumiert!$E:$F,2,FALSE)=0,"Vakuumierter ABS ungeschält"),
IFERROR(IF(VLOOKUP(O1280,[1]Vakuumiert!$H:$I,2,FALSE)=0,"Vakuumierter VOS geschält"),
IFERROR(IF(VLOOKUP(O1280,[1]Vakuumiert!$K:$L,2,FALSE)=0,"Vakuumierter VOS vegan"),
IFERROR(IF(VLOOKUP(O1280,[1]Vakuumiert!$N:$O,2,FALSE)=0,"Vakuumierter VOS Zipfel"),
IFERROR(IF(VLOOKUP(O1280,[1]Vakuumiert!$Q:$R,2,FALSE)=0,"Vakuumiert geschält"),
IFERROR(IF(VLOOKUP(O1280,'[1]vakuumierte Fertigprodukte'!$B:$C,2,FALSE)=0,"Fertigprodukte"),
IFERROR(IF(VLOOKUP(O1280,'[1]vakuumierte Fertigprodukte'!$E:$FI,2,FALSE)=0,"Vakuumierte Zipfel"),
IFERROR(IF(VLOOKUP(O1280,[1]Wurste!$B:$C,2,FALSE)=0,"Räucherwürste"),
IFERROR(IF(VLOOKUP(O1280,[1]Wurste!$E:$F,2,FALSE)=0,"URW/URGW Wurst"),
IFERROR(IF(VLOOKUP(O1280,[1]Wurste!$H:$I,2,FALSE)=0,"HF-Wurst Vegan"),
IFERROR(IF(VLOOKUP(O1280,[1]Wurste!$K:$L,2,FALSE)=0,"320er ohne Würste"),
IFERROR(IF(AND(OR(Abfalldokumentation!$A1280="BU3",Abfalldokumentation!$A1280="Verkauf"),Abfalldokumentation!$F1280="Schimmel",Abfalldokumentation!$G1280="keinen Abnehmer/kein Schälpersonal"),"Div. Zipfel, ES ohne Verwendung",VLOOKUP(Abfalldokumentation!$E1280,Produktgruppen!A:B,2,FALSE)),"-")))))))))))))))))))))))</f>
        <v>Vorschmelz</v>
      </c>
      <c r="E1280" s="81" t="str">
        <f>IFERROR(VLOOKUP(Abfalldokumentation!$O1280,Artikel!A:C,3,FALSE),Abfalldokumentation!$O1280)</f>
        <v>VS Chili geschält</v>
      </c>
      <c r="F1280" s="81" t="str">
        <f>VLOOKUP(T1280,'Liste Gründe'!A:D,2,FALSE)</f>
        <v>Schimmel</v>
      </c>
      <c r="G1280" s="80" t="str">
        <f>IF(ISBLANK(V1280),VLOOKUP(Abfalldokumentation!$P1280,'Liste Gründe'!A:D,3,FALSE),V1280)</f>
        <v>keine Verarbeitung</v>
      </c>
      <c r="H1280" s="81" t="str">
        <f>IF(ISBLANK(Abfalldokumentation!$W1280),"-",Abfalldokumentation!$W1280)</f>
        <v>-</v>
      </c>
      <c r="I1280" s="81">
        <f t="shared" si="134"/>
        <v>42</v>
      </c>
      <c r="J1280" s="81" t="str">
        <f t="shared" si="135"/>
        <v>Produkte</v>
      </c>
      <c r="K1280" s="81" t="str">
        <f t="shared" si="136"/>
        <v>BUs</v>
      </c>
      <c r="L1280" s="81" t="str">
        <f t="shared" si="137"/>
        <v>Symptome</v>
      </c>
      <c r="M1280" s="81">
        <f>IFERROR(VLOOKUP(Abfalldokumentation!$O1280,Kennzahlen!S:V,3,FALSE)*Abfalldokumentation!$B1280,"0")</f>
        <v>18.641999999999999</v>
      </c>
      <c r="N1280" s="81" t="str">
        <f>IF(ISBLANK(Q1280),VLOOKUP(Abfalldokumentation!$O1280,'Linien - BU'!R:S,2,FALSE),Q1280)</f>
        <v>Abfüllung</v>
      </c>
      <c r="O1280" s="77">
        <f t="shared" si="138"/>
        <v>29600027</v>
      </c>
      <c r="P1280" s="77">
        <f t="shared" si="139"/>
        <v>12</v>
      </c>
      <c r="Q1280" s="39" t="s">
        <v>180</v>
      </c>
      <c r="R1280" s="40">
        <v>29600027</v>
      </c>
      <c r="S1280" s="40">
        <v>20</v>
      </c>
      <c r="T1280" s="42">
        <v>12</v>
      </c>
      <c r="U1280" s="41">
        <v>44491</v>
      </c>
      <c r="V1280" s="48" t="s">
        <v>22</v>
      </c>
      <c r="W1280" s="40"/>
      <c r="X1280" s="44" t="str">
        <f>IFERROR(VLOOKUP(Abfalldokumentation!$R1280,Artikel!A:C,3,FALSE),Abfalldokumentation!$R1280)</f>
        <v>VS Chili geschält</v>
      </c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</row>
    <row r="1281" spans="1:40" ht="30" customHeight="1" x14ac:dyDescent="0.25">
      <c r="A1281" s="73" t="str">
        <f>VLOOKUP(N1281,'Linien - BU'!A:B,2,FALSE)</f>
        <v>BU1</v>
      </c>
      <c r="B1281" s="74">
        <f t="shared" si="133"/>
        <v>29.5</v>
      </c>
      <c r="C1281" s="75">
        <f>Abfalldokumentation!$U1281</f>
        <v>44491</v>
      </c>
      <c r="D1281" s="69" t="str">
        <f>IFERROR(IF(VLOOKUP(O1281,'[1]Rohware 230'!$B:$C,2,FALSE)=0,"Rohware"),
IFERROR(IF(VLOOKUP(O1281,[1]Sammelnr.!$B:$C,2,FALSE)=0,"Sammelnr. ungeschält ABS"),
IFERROR(IF(VLOOKUP(O1281,[1]Sammelnr.!$E:$F,2,FALSE)=0,"Sammelnr. ungeschält VS"),
IFERROR(IF(VLOOKUP(O1281,[1]Sammelnr.!$H:$I,2,FALSE)=0,"Sammelnr. geschält"),
IFERROR(IF(VLOOKUP(O1281,[1]Offen!$B:$C,2,FALSE)=0,"Offen ungeschält ABS"),
IFERROR(IF(VLOOKUP(O1281,[1]Offen!$E:$F,2,FALSE)=0,"Offen ungeschält VOS"),
IFERROR(IF(VLOOKUP(O1281,[1]Offen!$H:$I,2,FALSE)=0,"Offen geschält RW"),
IFERROR(IF(VLOOKUP(O1281,[1]Offen!$K:$L,2,FALSE)=0,"Offen vegan"),
IFERROR(IF(VLOOKUP(O1281,[1]Offen!$N:$O,2,FALSE)=0,"Offen Zipfel"),
IFERROR(IF(VLOOKUP(O1281,[1]Offen!$Q:$R,2,FALSE)=0,"Offen Endstücke"),
IFERROR(IF(VLOOKUP(O1281,[1]Vakuumiert!$B:$C,2,FALSE)=0,"Vakuumierter VOS ungeschält"),
IFERROR(IF(VLOOKUP(O1281,[1]Vakuumiert!$E:$F,2,FALSE)=0,"Vakuumierter ABS ungeschält"),
IFERROR(IF(VLOOKUP(O1281,[1]Vakuumiert!$H:$I,2,FALSE)=0,"Vakuumierter VOS geschält"),
IFERROR(IF(VLOOKUP(O1281,[1]Vakuumiert!$K:$L,2,FALSE)=0,"Vakuumierter VOS vegan"),
IFERROR(IF(VLOOKUP(O1281,[1]Vakuumiert!$N:$O,2,FALSE)=0,"Vakuumierter VOS Zipfel"),
IFERROR(IF(VLOOKUP(O1281,[1]Vakuumiert!$Q:$R,2,FALSE)=0,"Vakuumiert geschält"),
IFERROR(IF(VLOOKUP(O1281,'[1]vakuumierte Fertigprodukte'!$B:$C,2,FALSE)=0,"Fertigprodukte"),
IFERROR(IF(VLOOKUP(O1281,'[1]vakuumierte Fertigprodukte'!$E:$FI,2,FALSE)=0,"Vakuumierte Zipfel"),
IFERROR(IF(VLOOKUP(O1281,[1]Wurste!$B:$C,2,FALSE)=0,"Räucherwürste"),
IFERROR(IF(VLOOKUP(O1281,[1]Wurste!$E:$F,2,FALSE)=0,"URW/URGW Wurst"),
IFERROR(IF(VLOOKUP(O1281,[1]Wurste!$H:$I,2,FALSE)=0,"HF-Wurst Vegan"),
IFERROR(IF(VLOOKUP(O1281,[1]Wurste!$K:$L,2,FALSE)=0,"320er ohne Würste"),
IFERROR(IF(AND(OR(Abfalldokumentation!$A1281="BU3",Abfalldokumentation!$A1281="Verkauf"),Abfalldokumentation!$F1281="Schimmel",Abfalldokumentation!$G1281="keinen Abnehmer/kein Schälpersonal"),"Div. Zipfel, ES ohne Verwendung",VLOOKUP(Abfalldokumentation!$E1281,Produktgruppen!A:B,2,FALSE)),"-")))))))))))))))))))))))</f>
        <v>RW</v>
      </c>
      <c r="E1281" s="76" t="str">
        <f>IFERROR(VLOOKUP(Abfalldokumentation!$O1281,Artikel!A:C,3,FALSE),Abfalldokumentation!$O1281)</f>
        <v>GRW SCHI-NAT 7,2GK NEUE</v>
      </c>
      <c r="F1281" s="76" t="str">
        <f>VLOOKUP(T1281,'Liste Gründe'!A:D,2,FALSE)</f>
        <v>Linienbezogen</v>
      </c>
      <c r="G1281" s="75" t="str">
        <f>IF(ISBLANK(V1281),VLOOKUP(Abfalldokumentation!$P1281,'Liste Gründe'!A:D,3,FALSE),V1281)</f>
        <v>Darm geplatzt</v>
      </c>
      <c r="H1281" s="76" t="str">
        <f>IF(ISBLANK(Abfalldokumentation!$W1281),"-",Abfalldokumentation!$W1281)</f>
        <v>-</v>
      </c>
      <c r="I1281" s="76">
        <f t="shared" si="134"/>
        <v>42</v>
      </c>
      <c r="J1281" s="76" t="str">
        <f t="shared" si="135"/>
        <v>Produkte</v>
      </c>
      <c r="K1281" s="76" t="str">
        <f t="shared" si="136"/>
        <v>BUs</v>
      </c>
      <c r="L1281" s="76" t="str">
        <f t="shared" si="137"/>
        <v>Symptome</v>
      </c>
      <c r="M1281" s="76" t="str">
        <f>IFERROR(VLOOKUP(Abfalldokumentation!$O1281,Kennzahlen!S:V,3,FALSE)*Abfalldokumentation!$B1281,"0")</f>
        <v>0</v>
      </c>
      <c r="N1281" s="76">
        <f>IF(ISBLANK(Q1281),VLOOKUP(Abfalldokumentation!$O1281,'Linien - BU'!R:S,2,FALSE),Q1281)</f>
        <v>3020</v>
      </c>
      <c r="O1281" s="77">
        <f t="shared" si="138"/>
        <v>32000106</v>
      </c>
      <c r="P1281" s="77">
        <f t="shared" si="139"/>
        <v>34</v>
      </c>
      <c r="Q1281" s="45">
        <v>3020</v>
      </c>
      <c r="R1281" s="46">
        <v>32000106</v>
      </c>
      <c r="S1281" s="46">
        <v>29.5</v>
      </c>
      <c r="T1281" s="40">
        <v>34</v>
      </c>
      <c r="U1281" s="47">
        <v>44491</v>
      </c>
      <c r="V1281" s="48"/>
      <c r="W1281" s="46"/>
      <c r="X1281" s="50" t="str">
        <f>IFERROR(VLOOKUP(Abfalldokumentation!$R1281,Artikel!A:C,3,FALSE),Abfalldokumentation!$R1281)</f>
        <v>GRW SCHI-NAT 7,2GK NEUE</v>
      </c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</row>
    <row r="1282" spans="1:40" ht="30" hidden="1" customHeight="1" x14ac:dyDescent="0.25">
      <c r="A1282" s="78" t="str">
        <f>VLOOKUP(N1282,'Linien - BU'!A:B,2,FALSE)</f>
        <v>BU1</v>
      </c>
      <c r="B1282" s="79">
        <f t="shared" ref="B1282:B1345" si="140">S1282</f>
        <v>60</v>
      </c>
      <c r="C1282" s="80">
        <f>Abfalldokumentation!$U1282</f>
        <v>44491</v>
      </c>
      <c r="D1282" s="69" t="str">
        <f>IFERROR(IF(VLOOKUP(O1282,'[1]Rohware 230'!$B:$C,2,FALSE)=0,"Rohware"),
IFERROR(IF(VLOOKUP(O1282,[1]Sammelnr.!$B:$C,2,FALSE)=0,"Sammelnr. ungeschält ABS"),
IFERROR(IF(VLOOKUP(O1282,[1]Sammelnr.!$E:$F,2,FALSE)=0,"Sammelnr. ungeschält VS"),
IFERROR(IF(VLOOKUP(O1282,[1]Sammelnr.!$H:$I,2,FALSE)=0,"Sammelnr. geschält"),
IFERROR(IF(VLOOKUP(O1282,[1]Offen!$B:$C,2,FALSE)=0,"Offen ungeschält ABS"),
IFERROR(IF(VLOOKUP(O1282,[1]Offen!$E:$F,2,FALSE)=0,"Offen ungeschält VOS"),
IFERROR(IF(VLOOKUP(O1282,[1]Offen!$H:$I,2,FALSE)=0,"Offen geschält RW"),
IFERROR(IF(VLOOKUP(O1282,[1]Offen!$K:$L,2,FALSE)=0,"Offen vegan"),
IFERROR(IF(VLOOKUP(O1282,[1]Offen!$N:$O,2,FALSE)=0,"Offen Zipfel"),
IFERROR(IF(VLOOKUP(O1282,[1]Offen!$Q:$R,2,FALSE)=0,"Offen Endstücke"),
IFERROR(IF(VLOOKUP(O1282,[1]Vakuumiert!$B:$C,2,FALSE)=0,"Vakuumierter VOS ungeschält"),
IFERROR(IF(VLOOKUP(O1282,[1]Vakuumiert!$E:$F,2,FALSE)=0,"Vakuumierter ABS ungeschält"),
IFERROR(IF(VLOOKUP(O1282,[1]Vakuumiert!$H:$I,2,FALSE)=0,"Vakuumierter VOS geschält"),
IFERROR(IF(VLOOKUP(O1282,[1]Vakuumiert!$K:$L,2,FALSE)=0,"Vakuumierter VOS vegan"),
IFERROR(IF(VLOOKUP(O1282,[1]Vakuumiert!$N:$O,2,FALSE)=0,"Vakuumierter VOS Zipfel"),
IFERROR(IF(VLOOKUP(O1282,[1]Vakuumiert!$Q:$R,2,FALSE)=0,"Vakuumiert geschält"),
IFERROR(IF(VLOOKUP(O1282,'[1]vakuumierte Fertigprodukte'!$B:$C,2,FALSE)=0,"Fertigprodukte"),
IFERROR(IF(VLOOKUP(O1282,'[1]vakuumierte Fertigprodukte'!$E:$FI,2,FALSE)=0,"Vakuumierte Zipfel"),
IFERROR(IF(VLOOKUP(O1282,[1]Wurste!$B:$C,2,FALSE)=0,"Räucherwürste"),
IFERROR(IF(VLOOKUP(O1282,[1]Wurste!$E:$F,2,FALSE)=0,"URW/URGW Wurst"),
IFERROR(IF(VLOOKUP(O1282,[1]Wurste!$H:$I,2,FALSE)=0,"HF-Wurst Vegan"),
IFERROR(IF(VLOOKUP(O1282,[1]Wurste!$K:$L,2,FALSE)=0,"320er ohne Würste"),
IFERROR(IF(AND(OR(Abfalldokumentation!$A1282="BU3",Abfalldokumentation!$A1282="Verkauf"),Abfalldokumentation!$F1282="Schimmel",Abfalldokumentation!$G1282="keinen Abnehmer/kein Schälpersonal"),"Div. Zipfel, ES ohne Verwendung",VLOOKUP(Abfalldokumentation!$E1282,Produktgruppen!A:B,2,FALSE)),"-")))))))))))))))))))))))</f>
        <v>RW</v>
      </c>
      <c r="E1282" s="81" t="str">
        <f>IFERROR(VLOOKUP(Abfalldokumentation!$O1282,Artikel!A:C,3,FALSE),Abfalldokumentation!$O1282)</f>
        <v>GRW SCHI-NAT 7,2GK NEUE</v>
      </c>
      <c r="F1282" s="81" t="str">
        <f>VLOOKUP(T1282,'Liste Gründe'!A:D,2,FALSE)</f>
        <v>Linienbezogen</v>
      </c>
      <c r="G1282" s="80" t="str">
        <f>IF(ISBLANK(V1282),VLOOKUP(Abfalldokumentation!$P1282,'Liste Gründe'!A:D,3,FALSE),V1282)</f>
        <v>Darm geplatzt</v>
      </c>
      <c r="H1282" s="81" t="str">
        <f>IF(ISBLANK(Abfalldokumentation!$W1282),"-",Abfalldokumentation!$W1282)</f>
        <v>-</v>
      </c>
      <c r="I1282" s="81">
        <f t="shared" ref="I1282:I1345" si="141">_xlfn.ISOWEEKNUM(C1282)</f>
        <v>42</v>
      </c>
      <c r="J1282" s="81" t="str">
        <f t="shared" ref="J1282:J1345" si="142">"Produkte"</f>
        <v>Produkte</v>
      </c>
      <c r="K1282" s="81" t="str">
        <f t="shared" ref="K1282:K1345" si="143">"BUs"</f>
        <v>BUs</v>
      </c>
      <c r="L1282" s="81" t="str">
        <f t="shared" ref="L1282:L1345" si="144">"Symptome"</f>
        <v>Symptome</v>
      </c>
      <c r="M1282" s="81" t="str">
        <f>IFERROR(VLOOKUP(Abfalldokumentation!$O1282,Kennzahlen!S:V,3,FALSE)*Abfalldokumentation!$B1282,"0")</f>
        <v>0</v>
      </c>
      <c r="N1282" s="81">
        <f>IF(ISBLANK(Q1282),VLOOKUP(Abfalldokumentation!$O1282,'Linien - BU'!R:S,2,FALSE),Q1282)</f>
        <v>3020</v>
      </c>
      <c r="O1282" s="77">
        <f t="shared" ref="O1282:O1345" si="145">R1282</f>
        <v>32000106</v>
      </c>
      <c r="P1282" s="77">
        <f t="shared" ref="P1282:P1345" si="146">T1282</f>
        <v>34</v>
      </c>
      <c r="Q1282" s="39">
        <v>3020</v>
      </c>
      <c r="R1282" s="40">
        <v>32000106</v>
      </c>
      <c r="S1282" s="40">
        <v>60</v>
      </c>
      <c r="T1282" s="40">
        <v>34</v>
      </c>
      <c r="U1282" s="41">
        <v>44491</v>
      </c>
      <c r="V1282" s="42"/>
      <c r="W1282" s="40"/>
      <c r="X1282" s="44" t="str">
        <f>IFERROR(VLOOKUP(Abfalldokumentation!$R1282,Artikel!A:C,3,FALSE),Abfalldokumentation!$R1282)</f>
        <v>GRW SCHI-NAT 7,2GK NEUE</v>
      </c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</row>
    <row r="1283" spans="1:40" ht="30" hidden="1" customHeight="1" x14ac:dyDescent="0.25">
      <c r="A1283" s="73" t="str">
        <f>VLOOKUP(N1283,'Linien - BU'!A:B,2,FALSE)</f>
        <v>Rest</v>
      </c>
      <c r="B1283" s="74">
        <f t="shared" si="140"/>
        <v>525</v>
      </c>
      <c r="C1283" s="75">
        <f>Abfalldokumentation!$U1283</f>
        <v>44491</v>
      </c>
      <c r="D1283" s="69" t="str">
        <f>IFERROR(IF(VLOOKUP(O1283,'[1]Rohware 230'!$B:$C,2,FALSE)=0,"Rohware"),
IFERROR(IF(VLOOKUP(O1283,[1]Sammelnr.!$B:$C,2,FALSE)=0,"Sammelnr. ungeschält ABS"),
IFERROR(IF(VLOOKUP(O1283,[1]Sammelnr.!$E:$F,2,FALSE)=0,"Sammelnr. ungeschält VS"),
IFERROR(IF(VLOOKUP(O1283,[1]Sammelnr.!$H:$I,2,FALSE)=0,"Sammelnr. geschält"),
IFERROR(IF(VLOOKUP(O1283,[1]Offen!$B:$C,2,FALSE)=0,"Offen ungeschält ABS"),
IFERROR(IF(VLOOKUP(O1283,[1]Offen!$E:$F,2,FALSE)=0,"Offen ungeschält VOS"),
IFERROR(IF(VLOOKUP(O1283,[1]Offen!$H:$I,2,FALSE)=0,"Offen geschält RW"),
IFERROR(IF(VLOOKUP(O1283,[1]Offen!$K:$L,2,FALSE)=0,"Offen vegan"),
IFERROR(IF(VLOOKUP(O1283,[1]Offen!$N:$O,2,FALSE)=0,"Offen Zipfel"),
IFERROR(IF(VLOOKUP(O1283,[1]Offen!$Q:$R,2,FALSE)=0,"Offen Endstücke"),
IFERROR(IF(VLOOKUP(O1283,[1]Vakuumiert!$B:$C,2,FALSE)=0,"Vakuumierter VOS ungeschält"),
IFERROR(IF(VLOOKUP(O1283,[1]Vakuumiert!$E:$F,2,FALSE)=0,"Vakuumierter ABS ungeschält"),
IFERROR(IF(VLOOKUP(O1283,[1]Vakuumiert!$H:$I,2,FALSE)=0,"Vakuumierter VOS geschält"),
IFERROR(IF(VLOOKUP(O1283,[1]Vakuumiert!$K:$L,2,FALSE)=0,"Vakuumierter VOS vegan"),
IFERROR(IF(VLOOKUP(O1283,[1]Vakuumiert!$N:$O,2,FALSE)=0,"Vakuumierter VOS Zipfel"),
IFERROR(IF(VLOOKUP(O1283,[1]Vakuumiert!$Q:$R,2,FALSE)=0,"Vakuumiert geschält"),
IFERROR(IF(VLOOKUP(O1283,'[1]vakuumierte Fertigprodukte'!$B:$C,2,FALSE)=0,"Fertigprodukte"),
IFERROR(IF(VLOOKUP(O1283,'[1]vakuumierte Fertigprodukte'!$E:$FI,2,FALSE)=0,"Vakuumierte Zipfel"),
IFERROR(IF(VLOOKUP(O1283,[1]Wurste!$B:$C,2,FALSE)=0,"Räucherwürste"),
IFERROR(IF(VLOOKUP(O1283,[1]Wurste!$E:$F,2,FALSE)=0,"URW/URGW Wurst"),
IFERROR(IF(VLOOKUP(O1283,[1]Wurste!$H:$I,2,FALSE)=0,"HF-Wurst Vegan"),
IFERROR(IF(VLOOKUP(O1283,[1]Wurste!$K:$L,2,FALSE)=0,"320er ohne Würste"),
IFERROR(IF(AND(OR(Abfalldokumentation!$A1283="BU3",Abfalldokumentation!$A1283="Verkauf"),Abfalldokumentation!$F1283="Schimmel",Abfalldokumentation!$G1283="keinen Abnehmer/kein Schälpersonal"),"Div. Zipfel, ES ohne Verwendung",VLOOKUP(Abfalldokumentation!$E1283,Produktgruppen!A:B,2,FALSE)),"-")))))))))))))))))))))))</f>
        <v>Fertigware</v>
      </c>
      <c r="E1283" s="76" t="str">
        <f>IFERROR(VLOOKUP(Abfalldokumentation!$O1283,Artikel!A:C,3,FALSE),Abfalldokumentation!$O1283)</f>
        <v>Außenmasse FK-Röllchen</v>
      </c>
      <c r="F1283" s="76" t="str">
        <f>VLOOKUP(T1283,'Liste Gründe'!A:D,2,FALSE)</f>
        <v>Schimmel</v>
      </c>
      <c r="G1283" s="75" t="str">
        <f>IF(ISBLANK(V1283),VLOOKUP(Abfalldokumentation!$P1283,'Liste Gründe'!A:D,3,FALSE),V1283)</f>
        <v>zu hohe Produktion</v>
      </c>
      <c r="H1283" s="76" t="str">
        <f>IF(ISBLANK(Abfalldokumentation!$W1283),"-",Abfalldokumentation!$W1283)</f>
        <v>keine Verlängerung, da Ananas</v>
      </c>
      <c r="I1283" s="76">
        <f t="shared" si="141"/>
        <v>42</v>
      </c>
      <c r="J1283" s="76" t="str">
        <f t="shared" si="142"/>
        <v>Produkte</v>
      </c>
      <c r="K1283" s="76" t="str">
        <f t="shared" si="143"/>
        <v>BUs</v>
      </c>
      <c r="L1283" s="76" t="str">
        <f t="shared" si="144"/>
        <v>Symptome</v>
      </c>
      <c r="M1283" s="76">
        <f>IFERROR(VLOOKUP(Abfalldokumentation!$O1283,Kennzahlen!S:V,3,FALSE)*Abfalldokumentation!$B1283,"0")</f>
        <v>1863.75</v>
      </c>
      <c r="N1283" s="76" t="str">
        <f>IF(ISBLANK(Q1283),VLOOKUP(Abfalldokumentation!$O1283,'Linien - BU'!R:S,2,FALSE),Q1283)</f>
        <v>Weisenhorn</v>
      </c>
      <c r="O1283" s="77">
        <f t="shared" si="145"/>
        <v>50000275</v>
      </c>
      <c r="P1283" s="77">
        <f t="shared" si="146"/>
        <v>11</v>
      </c>
      <c r="Q1283" s="45" t="s">
        <v>206</v>
      </c>
      <c r="R1283" s="46">
        <v>50000275</v>
      </c>
      <c r="S1283" s="46">
        <v>525</v>
      </c>
      <c r="T1283" s="46">
        <v>11</v>
      </c>
      <c r="U1283" s="47">
        <v>44491</v>
      </c>
      <c r="V1283" s="48" t="s">
        <v>33</v>
      </c>
      <c r="W1283" s="48" t="s">
        <v>335</v>
      </c>
      <c r="X1283" s="50" t="str">
        <f>IFERROR(VLOOKUP(Abfalldokumentation!$R1283,Artikel!A:C,3,FALSE),Abfalldokumentation!$R1283)</f>
        <v>Außenmasse FK-Röllchen</v>
      </c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</row>
    <row r="1284" spans="1:40" ht="30" hidden="1" customHeight="1" x14ac:dyDescent="0.25">
      <c r="A1284" s="78" t="str">
        <f>VLOOKUP(N1284,'Linien - BU'!A:B,2,FALSE)</f>
        <v>Rest</v>
      </c>
      <c r="B1284" s="79">
        <f t="shared" si="140"/>
        <v>525</v>
      </c>
      <c r="C1284" s="80">
        <f>Abfalldokumentation!$U1284</f>
        <v>44491</v>
      </c>
      <c r="D1284" s="69" t="str">
        <f>IFERROR(IF(VLOOKUP(O1284,'[1]Rohware 230'!$B:$C,2,FALSE)=0,"Rohware"),
IFERROR(IF(VLOOKUP(O1284,[1]Sammelnr.!$B:$C,2,FALSE)=0,"Sammelnr. ungeschält ABS"),
IFERROR(IF(VLOOKUP(O1284,[1]Sammelnr.!$E:$F,2,FALSE)=0,"Sammelnr. ungeschält VS"),
IFERROR(IF(VLOOKUP(O1284,[1]Sammelnr.!$H:$I,2,FALSE)=0,"Sammelnr. geschält"),
IFERROR(IF(VLOOKUP(O1284,[1]Offen!$B:$C,2,FALSE)=0,"Offen ungeschält ABS"),
IFERROR(IF(VLOOKUP(O1284,[1]Offen!$E:$F,2,FALSE)=0,"Offen ungeschält VOS"),
IFERROR(IF(VLOOKUP(O1284,[1]Offen!$H:$I,2,FALSE)=0,"Offen geschält RW"),
IFERROR(IF(VLOOKUP(O1284,[1]Offen!$K:$L,2,FALSE)=0,"Offen vegan"),
IFERROR(IF(VLOOKUP(O1284,[1]Offen!$N:$O,2,FALSE)=0,"Offen Zipfel"),
IFERROR(IF(VLOOKUP(O1284,[1]Offen!$Q:$R,2,FALSE)=0,"Offen Endstücke"),
IFERROR(IF(VLOOKUP(O1284,[1]Vakuumiert!$B:$C,2,FALSE)=0,"Vakuumierter VOS ungeschält"),
IFERROR(IF(VLOOKUP(O1284,[1]Vakuumiert!$E:$F,2,FALSE)=0,"Vakuumierter ABS ungeschält"),
IFERROR(IF(VLOOKUP(O1284,[1]Vakuumiert!$H:$I,2,FALSE)=0,"Vakuumierter VOS geschält"),
IFERROR(IF(VLOOKUP(O1284,[1]Vakuumiert!$K:$L,2,FALSE)=0,"Vakuumierter VOS vegan"),
IFERROR(IF(VLOOKUP(O1284,[1]Vakuumiert!$N:$O,2,FALSE)=0,"Vakuumierter VOS Zipfel"),
IFERROR(IF(VLOOKUP(O1284,[1]Vakuumiert!$Q:$R,2,FALSE)=0,"Vakuumiert geschält"),
IFERROR(IF(VLOOKUP(O1284,'[1]vakuumierte Fertigprodukte'!$B:$C,2,FALSE)=0,"Fertigprodukte"),
IFERROR(IF(VLOOKUP(O1284,'[1]vakuumierte Fertigprodukte'!$E:$FI,2,FALSE)=0,"Vakuumierte Zipfel"),
IFERROR(IF(VLOOKUP(O1284,[1]Wurste!$B:$C,2,FALSE)=0,"Räucherwürste"),
IFERROR(IF(VLOOKUP(O1284,[1]Wurste!$E:$F,2,FALSE)=0,"URW/URGW Wurst"),
IFERROR(IF(VLOOKUP(O1284,[1]Wurste!$H:$I,2,FALSE)=0,"HF-Wurst Vegan"),
IFERROR(IF(VLOOKUP(O1284,[1]Wurste!$K:$L,2,FALSE)=0,"320er ohne Würste"),
IFERROR(IF(AND(OR(Abfalldokumentation!$A1284="BU3",Abfalldokumentation!$A1284="Verkauf"),Abfalldokumentation!$F1284="Schimmel",Abfalldokumentation!$G1284="keinen Abnehmer/kein Schälpersonal"),"Div. Zipfel, ES ohne Verwendung",VLOOKUP(Abfalldokumentation!$E1284,Produktgruppen!A:B,2,FALSE)),"-")))))))))))))))))))))))</f>
        <v>Fertigware</v>
      </c>
      <c r="E1284" s="81" t="str">
        <f>IFERROR(VLOOKUP(Abfalldokumentation!$O1284,Artikel!A:C,3,FALSE),Abfalldokumentation!$O1284)</f>
        <v>Außenmasse FK-Röllchen</v>
      </c>
      <c r="F1284" s="81" t="str">
        <f>VLOOKUP(T1284,'Liste Gründe'!A:D,2,FALSE)</f>
        <v>Schimmel</v>
      </c>
      <c r="G1284" s="80" t="str">
        <f>IF(ISBLANK(V1284),VLOOKUP(Abfalldokumentation!$P1284,'Liste Gründe'!A:D,3,FALSE),V1284)</f>
        <v>MHD abgelaufen</v>
      </c>
      <c r="H1284" s="81" t="str">
        <f>IF(ISBLANK(Abfalldokumentation!$W1284),"-",Abfalldokumentation!$W1284)</f>
        <v>-</v>
      </c>
      <c r="I1284" s="81">
        <f t="shared" si="141"/>
        <v>42</v>
      </c>
      <c r="J1284" s="81" t="str">
        <f t="shared" si="142"/>
        <v>Produkte</v>
      </c>
      <c r="K1284" s="81" t="str">
        <f t="shared" si="143"/>
        <v>BUs</v>
      </c>
      <c r="L1284" s="81" t="str">
        <f t="shared" si="144"/>
        <v>Symptome</v>
      </c>
      <c r="M1284" s="81">
        <f>IFERROR(VLOOKUP(Abfalldokumentation!$O1284,Kennzahlen!S:V,3,FALSE)*Abfalldokumentation!$B1284,"0")</f>
        <v>1863.75</v>
      </c>
      <c r="N1284" s="81" t="str">
        <f>IF(ISBLANK(Q1284),VLOOKUP(Abfalldokumentation!$O1284,'Linien - BU'!R:S,2,FALSE),Q1284)</f>
        <v>Weisenhorn</v>
      </c>
      <c r="O1284" s="77">
        <f t="shared" si="145"/>
        <v>50000275</v>
      </c>
      <c r="P1284" s="77">
        <f t="shared" si="146"/>
        <v>11</v>
      </c>
      <c r="Q1284" s="39" t="s">
        <v>206</v>
      </c>
      <c r="R1284" s="40">
        <v>50000275</v>
      </c>
      <c r="S1284" s="40">
        <v>525</v>
      </c>
      <c r="T1284" s="40">
        <v>11</v>
      </c>
      <c r="U1284" s="41">
        <v>44491</v>
      </c>
      <c r="V1284" s="42"/>
      <c r="W1284" s="40"/>
      <c r="X1284" s="44" t="str">
        <f>IFERROR(VLOOKUP(Abfalldokumentation!$R1284,Artikel!A:C,3,FALSE),Abfalldokumentation!$R1284)</f>
        <v>Außenmasse FK-Röllchen</v>
      </c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</row>
    <row r="1285" spans="1:40" ht="30" hidden="1" customHeight="1" x14ac:dyDescent="0.25">
      <c r="A1285" s="73" t="str">
        <f>VLOOKUP(N1285,'Linien - BU'!A:B,2,FALSE)</f>
        <v>BU2</v>
      </c>
      <c r="B1285" s="74">
        <f t="shared" si="140"/>
        <v>27</v>
      </c>
      <c r="C1285" s="75">
        <f>Abfalldokumentation!$U1285</f>
        <v>44491</v>
      </c>
      <c r="D1285" s="69" t="str">
        <f>IFERROR(IF(VLOOKUP(O1285,'[1]Rohware 230'!$B:$C,2,FALSE)=0,"Rohware"),
IFERROR(IF(VLOOKUP(O1285,[1]Sammelnr.!$B:$C,2,FALSE)=0,"Sammelnr. ungeschält ABS"),
IFERROR(IF(VLOOKUP(O1285,[1]Sammelnr.!$E:$F,2,FALSE)=0,"Sammelnr. ungeschält VS"),
IFERROR(IF(VLOOKUP(O1285,[1]Sammelnr.!$H:$I,2,FALSE)=0,"Sammelnr. geschält"),
IFERROR(IF(VLOOKUP(O1285,[1]Offen!$B:$C,2,FALSE)=0,"Offen ungeschält ABS"),
IFERROR(IF(VLOOKUP(O1285,[1]Offen!$E:$F,2,FALSE)=0,"Offen ungeschält VOS"),
IFERROR(IF(VLOOKUP(O1285,[1]Offen!$H:$I,2,FALSE)=0,"Offen geschält RW"),
IFERROR(IF(VLOOKUP(O1285,[1]Offen!$K:$L,2,FALSE)=0,"Offen vegan"),
IFERROR(IF(VLOOKUP(O1285,[1]Offen!$N:$O,2,FALSE)=0,"Offen Zipfel"),
IFERROR(IF(VLOOKUP(O1285,[1]Offen!$Q:$R,2,FALSE)=0,"Offen Endstücke"),
IFERROR(IF(VLOOKUP(O1285,[1]Vakuumiert!$B:$C,2,FALSE)=0,"Vakuumierter VOS ungeschält"),
IFERROR(IF(VLOOKUP(O1285,[1]Vakuumiert!$E:$F,2,FALSE)=0,"Vakuumierter ABS ungeschält"),
IFERROR(IF(VLOOKUP(O1285,[1]Vakuumiert!$H:$I,2,FALSE)=0,"Vakuumierter VOS geschält"),
IFERROR(IF(VLOOKUP(O1285,[1]Vakuumiert!$K:$L,2,FALSE)=0,"Vakuumierter VOS vegan"),
IFERROR(IF(VLOOKUP(O1285,[1]Vakuumiert!$N:$O,2,FALSE)=0,"Vakuumierter VOS Zipfel"),
IFERROR(IF(VLOOKUP(O1285,[1]Vakuumiert!$Q:$R,2,FALSE)=0,"Vakuumiert geschält"),
IFERROR(IF(VLOOKUP(O1285,'[1]vakuumierte Fertigprodukte'!$B:$C,2,FALSE)=0,"Fertigprodukte"),
IFERROR(IF(VLOOKUP(O1285,'[1]vakuumierte Fertigprodukte'!$E:$FI,2,FALSE)=0,"Vakuumierte Zipfel"),
IFERROR(IF(VLOOKUP(O1285,[1]Wurste!$B:$C,2,FALSE)=0,"Räucherwürste"),
IFERROR(IF(VLOOKUP(O1285,[1]Wurste!$E:$F,2,FALSE)=0,"URW/URGW Wurst"),
IFERROR(IF(VLOOKUP(O1285,[1]Wurste!$H:$I,2,FALSE)=0,"HF-Wurst Vegan"),
IFERROR(IF(VLOOKUP(O1285,[1]Wurste!$K:$L,2,FALSE)=0,"320er ohne Würste"),
IFERROR(IF(AND(OR(Abfalldokumentation!$A1285="BU3",Abfalldokumentation!$A1285="Verkauf"),Abfalldokumentation!$F1285="Schimmel",Abfalldokumentation!$G1285="keinen Abnehmer/kein Schälpersonal"),"Div. Zipfel, ES ohne Verwendung",VLOOKUP(Abfalldokumentation!$E1285,Produktgruppen!A:B,2,FALSE)),"-")))))))))))))))))))))))</f>
        <v>-</v>
      </c>
      <c r="E1285" s="76" t="str">
        <f>IFERROR(VLOOKUP(Abfalldokumentation!$O1285,Artikel!A:C,3,FALSE),Abfalldokumentation!$O1285)</f>
        <v>Maschinenabfall</v>
      </c>
      <c r="F1285" s="76" t="str">
        <f>VLOOKUP(T1285,'Liste Gründe'!A:D,2,FALSE)</f>
        <v>Linienbezogen</v>
      </c>
      <c r="G1285" s="75" t="str">
        <f>IF(ISBLANK(V1285),VLOOKUP(Abfalldokumentation!$P1285,'Liste Gründe'!A:D,3,FALSE),V1285)</f>
        <v>Maschinenabfall</v>
      </c>
      <c r="H1285" s="76" t="str">
        <f>IF(ISBLANK(Abfalldokumentation!$W1285),"-",Abfalldokumentation!$W1285)</f>
        <v>-</v>
      </c>
      <c r="I1285" s="76">
        <f t="shared" si="141"/>
        <v>42</v>
      </c>
      <c r="J1285" s="76" t="str">
        <f t="shared" si="142"/>
        <v>Produkte</v>
      </c>
      <c r="K1285" s="76" t="str">
        <f t="shared" si="143"/>
        <v>BUs</v>
      </c>
      <c r="L1285" s="76" t="str">
        <f t="shared" si="144"/>
        <v>Symptome</v>
      </c>
      <c r="M1285" s="76" t="str">
        <f>IFERROR(VLOOKUP(Abfalldokumentation!$O1285,Kennzahlen!S:V,3,FALSE)*Abfalldokumentation!$B1285,"0")</f>
        <v>0</v>
      </c>
      <c r="N1285" s="76" t="str">
        <f>IF(ISBLANK(Q1285),VLOOKUP(Abfalldokumentation!$O1285,'Linien - BU'!R:S,2,FALSE),Q1285)</f>
        <v>BU2</v>
      </c>
      <c r="O1285" s="77" t="str">
        <f t="shared" si="145"/>
        <v>Maschinenabfall</v>
      </c>
      <c r="P1285" s="77">
        <f t="shared" si="146"/>
        <v>30</v>
      </c>
      <c r="Q1285" s="45" t="s">
        <v>7</v>
      </c>
      <c r="R1285" s="40" t="s">
        <v>55</v>
      </c>
      <c r="S1285" s="46">
        <v>27</v>
      </c>
      <c r="T1285" s="46">
        <v>30</v>
      </c>
      <c r="U1285" s="47">
        <v>44491</v>
      </c>
      <c r="V1285" s="48"/>
      <c r="W1285" s="46"/>
      <c r="X1285" s="50" t="str">
        <f>IFERROR(VLOOKUP(Abfalldokumentation!$R1285,Artikel!A:C,3,FALSE),Abfalldokumentation!$R1285)</f>
        <v>Maschinenabfall</v>
      </c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</row>
    <row r="1286" spans="1:40" ht="30" hidden="1" customHeight="1" x14ac:dyDescent="0.25">
      <c r="A1286" s="78" t="str">
        <f>VLOOKUP(N1286,'Linien - BU'!A:B,2,FALSE)</f>
        <v>BU4</v>
      </c>
      <c r="B1286" s="79">
        <f t="shared" si="140"/>
        <v>29</v>
      </c>
      <c r="C1286" s="80">
        <f>Abfalldokumentation!$U1286</f>
        <v>44491</v>
      </c>
      <c r="D1286" s="69" t="str">
        <f>IFERROR(IF(VLOOKUP(O1286,'[1]Rohware 230'!$B:$C,2,FALSE)=0,"Rohware"),
IFERROR(IF(VLOOKUP(O1286,[1]Sammelnr.!$B:$C,2,FALSE)=0,"Sammelnr. ungeschält ABS"),
IFERROR(IF(VLOOKUP(O1286,[1]Sammelnr.!$E:$F,2,FALSE)=0,"Sammelnr. ungeschält VS"),
IFERROR(IF(VLOOKUP(O1286,[1]Sammelnr.!$H:$I,2,FALSE)=0,"Sammelnr. geschält"),
IFERROR(IF(VLOOKUP(O1286,[1]Offen!$B:$C,2,FALSE)=0,"Offen ungeschält ABS"),
IFERROR(IF(VLOOKUP(O1286,[1]Offen!$E:$F,2,FALSE)=0,"Offen ungeschält VOS"),
IFERROR(IF(VLOOKUP(O1286,[1]Offen!$H:$I,2,FALSE)=0,"Offen geschält RW"),
IFERROR(IF(VLOOKUP(O1286,[1]Offen!$K:$L,2,FALSE)=0,"Offen vegan"),
IFERROR(IF(VLOOKUP(O1286,[1]Offen!$N:$O,2,FALSE)=0,"Offen Zipfel"),
IFERROR(IF(VLOOKUP(O1286,[1]Offen!$Q:$R,2,FALSE)=0,"Offen Endstücke"),
IFERROR(IF(VLOOKUP(O1286,[1]Vakuumiert!$B:$C,2,FALSE)=0,"Vakuumierter VOS ungeschält"),
IFERROR(IF(VLOOKUP(O1286,[1]Vakuumiert!$E:$F,2,FALSE)=0,"Vakuumierter ABS ungeschält"),
IFERROR(IF(VLOOKUP(O1286,[1]Vakuumiert!$H:$I,2,FALSE)=0,"Vakuumierter VOS geschält"),
IFERROR(IF(VLOOKUP(O1286,[1]Vakuumiert!$K:$L,2,FALSE)=0,"Vakuumierter VOS vegan"),
IFERROR(IF(VLOOKUP(O1286,[1]Vakuumiert!$N:$O,2,FALSE)=0,"Vakuumierter VOS Zipfel"),
IFERROR(IF(VLOOKUP(O1286,[1]Vakuumiert!$Q:$R,2,FALSE)=0,"Vakuumiert geschält"),
IFERROR(IF(VLOOKUP(O1286,'[1]vakuumierte Fertigprodukte'!$B:$C,2,FALSE)=0,"Fertigprodukte"),
IFERROR(IF(VLOOKUP(O1286,'[1]vakuumierte Fertigprodukte'!$E:$FI,2,FALSE)=0,"Vakuumierte Zipfel"),
IFERROR(IF(VLOOKUP(O1286,[1]Wurste!$B:$C,2,FALSE)=0,"Räucherwürste"),
IFERROR(IF(VLOOKUP(O1286,[1]Wurste!$E:$F,2,FALSE)=0,"URW/URGW Wurst"),
IFERROR(IF(VLOOKUP(O1286,[1]Wurste!$H:$I,2,FALSE)=0,"HF-Wurst Vegan"),
IFERROR(IF(VLOOKUP(O1286,[1]Wurste!$K:$L,2,FALSE)=0,"320er ohne Würste"),
IFERROR(IF(AND(OR(Abfalldokumentation!$A1286="BU3",Abfalldokumentation!$A1286="Verkauf"),Abfalldokumentation!$F1286="Schimmel",Abfalldokumentation!$G1286="keinen Abnehmer/kein Schälpersonal"),"Div. Zipfel, ES ohne Verwendung",VLOOKUP(Abfalldokumentation!$E1286,Produktgruppen!A:B,2,FALSE)),"-")))))))))))))))))))))))</f>
        <v>-</v>
      </c>
      <c r="E1286" s="81" t="str">
        <f>IFERROR(VLOOKUP(Abfalldokumentation!$O1286,Artikel!A:C,3,FALSE),Abfalldokumentation!$O1286)</f>
        <v>Maschinenabfall</v>
      </c>
      <c r="F1286" s="81" t="str">
        <f>VLOOKUP(T1286,'Liste Gründe'!A:D,2,FALSE)</f>
        <v>Linienbezogen</v>
      </c>
      <c r="G1286" s="80" t="str">
        <f>IF(ISBLANK(V1286),VLOOKUP(Abfalldokumentation!$P1286,'Liste Gründe'!A:D,3,FALSE),V1286)</f>
        <v>Maschinenabfall</v>
      </c>
      <c r="H1286" s="81" t="str">
        <f>IF(ISBLANK(Abfalldokumentation!$W1286),"-",Abfalldokumentation!$W1286)</f>
        <v>-</v>
      </c>
      <c r="I1286" s="81">
        <f t="shared" si="141"/>
        <v>42</v>
      </c>
      <c r="J1286" s="81" t="str">
        <f t="shared" si="142"/>
        <v>Produkte</v>
      </c>
      <c r="K1286" s="81" t="str">
        <f t="shared" si="143"/>
        <v>BUs</v>
      </c>
      <c r="L1286" s="81" t="str">
        <f t="shared" si="144"/>
        <v>Symptome</v>
      </c>
      <c r="M1286" s="81" t="str">
        <f>IFERROR(VLOOKUP(Abfalldokumentation!$O1286,Kennzahlen!S:V,3,FALSE)*Abfalldokumentation!$B1286,"0")</f>
        <v>0</v>
      </c>
      <c r="N1286" s="81" t="str">
        <f>IF(ISBLANK(Q1286),VLOOKUP(Abfalldokumentation!$O1286,'Linien - BU'!R:S,2,FALSE),Q1286)</f>
        <v>BU4</v>
      </c>
      <c r="O1286" s="77" t="str">
        <f t="shared" si="145"/>
        <v>Maschinenabfall</v>
      </c>
      <c r="P1286" s="77">
        <f t="shared" si="146"/>
        <v>30</v>
      </c>
      <c r="Q1286" s="39" t="s">
        <v>9</v>
      </c>
      <c r="R1286" s="40" t="s">
        <v>55</v>
      </c>
      <c r="S1286" s="40">
        <f>83-54</f>
        <v>29</v>
      </c>
      <c r="T1286" s="40">
        <v>30</v>
      </c>
      <c r="U1286" s="41">
        <v>44491</v>
      </c>
      <c r="V1286" s="42"/>
      <c r="W1286" s="40"/>
      <c r="X1286" s="44" t="str">
        <f>IFERROR(VLOOKUP(Abfalldokumentation!$R1286,Artikel!A:C,3,FALSE),Abfalldokumentation!$R1286)</f>
        <v>Maschinenabfall</v>
      </c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</row>
    <row r="1287" spans="1:40" ht="30" hidden="1" customHeight="1" x14ac:dyDescent="0.25">
      <c r="A1287" s="73" t="str">
        <f>VLOOKUP(N1287,'Linien - BU'!A:B,2,FALSE)</f>
        <v>BU3</v>
      </c>
      <c r="B1287" s="74">
        <f t="shared" si="140"/>
        <v>30</v>
      </c>
      <c r="C1287" s="75">
        <f>Abfalldokumentation!$U1287</f>
        <v>44491</v>
      </c>
      <c r="D1287" s="69" t="str">
        <f>IFERROR(IF(VLOOKUP(O1287,'[1]Rohware 230'!$B:$C,2,FALSE)=0,"Rohware"),
IFERROR(IF(VLOOKUP(O1287,[1]Sammelnr.!$B:$C,2,FALSE)=0,"Sammelnr. ungeschält ABS"),
IFERROR(IF(VLOOKUP(O1287,[1]Sammelnr.!$E:$F,2,FALSE)=0,"Sammelnr. ungeschält VS"),
IFERROR(IF(VLOOKUP(O1287,[1]Sammelnr.!$H:$I,2,FALSE)=0,"Sammelnr. geschält"),
IFERROR(IF(VLOOKUP(O1287,[1]Offen!$B:$C,2,FALSE)=0,"Offen ungeschält ABS"),
IFERROR(IF(VLOOKUP(O1287,[1]Offen!$E:$F,2,FALSE)=0,"Offen ungeschält VOS"),
IFERROR(IF(VLOOKUP(O1287,[1]Offen!$H:$I,2,FALSE)=0,"Offen geschält RW"),
IFERROR(IF(VLOOKUP(O1287,[1]Offen!$K:$L,2,FALSE)=0,"Offen vegan"),
IFERROR(IF(VLOOKUP(O1287,[1]Offen!$N:$O,2,FALSE)=0,"Offen Zipfel"),
IFERROR(IF(VLOOKUP(O1287,[1]Offen!$Q:$R,2,FALSE)=0,"Offen Endstücke"),
IFERROR(IF(VLOOKUP(O1287,[1]Vakuumiert!$B:$C,2,FALSE)=0,"Vakuumierter VOS ungeschält"),
IFERROR(IF(VLOOKUP(O1287,[1]Vakuumiert!$E:$F,2,FALSE)=0,"Vakuumierter ABS ungeschält"),
IFERROR(IF(VLOOKUP(O1287,[1]Vakuumiert!$H:$I,2,FALSE)=0,"Vakuumierter VOS geschält"),
IFERROR(IF(VLOOKUP(O1287,[1]Vakuumiert!$K:$L,2,FALSE)=0,"Vakuumierter VOS vegan"),
IFERROR(IF(VLOOKUP(O1287,[1]Vakuumiert!$N:$O,2,FALSE)=0,"Vakuumierter VOS Zipfel"),
IFERROR(IF(VLOOKUP(O1287,[1]Vakuumiert!$Q:$R,2,FALSE)=0,"Vakuumiert geschält"),
IFERROR(IF(VLOOKUP(O1287,'[1]vakuumierte Fertigprodukte'!$B:$C,2,FALSE)=0,"Fertigprodukte"),
IFERROR(IF(VLOOKUP(O1287,'[1]vakuumierte Fertigprodukte'!$E:$FI,2,FALSE)=0,"Vakuumierte Zipfel"),
IFERROR(IF(VLOOKUP(O1287,[1]Wurste!$B:$C,2,FALSE)=0,"Räucherwürste"),
IFERROR(IF(VLOOKUP(O1287,[1]Wurste!$E:$F,2,FALSE)=0,"URW/URGW Wurst"),
IFERROR(IF(VLOOKUP(O1287,[1]Wurste!$H:$I,2,FALSE)=0,"HF-Wurst Vegan"),
IFERROR(IF(VLOOKUP(O1287,[1]Wurste!$K:$L,2,FALSE)=0,"320er ohne Würste"),
IFERROR(IF(AND(OR(Abfalldokumentation!$A1287="BU3",Abfalldokumentation!$A1287="Verkauf"),Abfalldokumentation!$F1287="Schimmel",Abfalldokumentation!$G1287="keinen Abnehmer/kein Schälpersonal"),"Div. Zipfel, ES ohne Verwendung",VLOOKUP(Abfalldokumentation!$E1287,Produktgruppen!A:B,2,FALSE)),"-")))))))))))))))))))))))</f>
        <v>-</v>
      </c>
      <c r="E1287" s="76" t="str">
        <f>IFERROR(VLOOKUP(Abfalldokumentation!$O1287,Artikel!A:C,3,FALSE),Abfalldokumentation!$O1287)</f>
        <v>Maschinenabfall</v>
      </c>
      <c r="F1287" s="76" t="str">
        <f>VLOOKUP(T1287,'Liste Gründe'!A:D,2,FALSE)</f>
        <v>Linienbezogen</v>
      </c>
      <c r="G1287" s="75" t="str">
        <f>IF(ISBLANK(V1287),VLOOKUP(Abfalldokumentation!$P1287,'Liste Gründe'!A:D,3,FALSE),V1287)</f>
        <v>Maschinenabfall</v>
      </c>
      <c r="H1287" s="76" t="str">
        <f>IF(ISBLANK(Abfalldokumentation!$W1287),"-",Abfalldokumentation!$W1287)</f>
        <v>-</v>
      </c>
      <c r="I1287" s="76">
        <f t="shared" si="141"/>
        <v>42</v>
      </c>
      <c r="J1287" s="76" t="str">
        <f t="shared" si="142"/>
        <v>Produkte</v>
      </c>
      <c r="K1287" s="76" t="str">
        <f t="shared" si="143"/>
        <v>BUs</v>
      </c>
      <c r="L1287" s="76" t="str">
        <f t="shared" si="144"/>
        <v>Symptome</v>
      </c>
      <c r="M1287" s="76" t="str">
        <f>IFERROR(VLOOKUP(Abfalldokumentation!$O1287,Kennzahlen!S:V,3,FALSE)*Abfalldokumentation!$B1287,"0")</f>
        <v>0</v>
      </c>
      <c r="N1287" s="76" t="str">
        <f>IF(ISBLANK(Q1287),VLOOKUP(Abfalldokumentation!$O1287,'Linien - BU'!R:S,2,FALSE),Q1287)</f>
        <v>BU3</v>
      </c>
      <c r="O1287" s="77" t="str">
        <f t="shared" si="145"/>
        <v>Maschinenabfall</v>
      </c>
      <c r="P1287" s="77">
        <f t="shared" si="146"/>
        <v>30</v>
      </c>
      <c r="Q1287" s="45" t="s">
        <v>8</v>
      </c>
      <c r="R1287" s="40" t="s">
        <v>55</v>
      </c>
      <c r="S1287" s="46">
        <v>30</v>
      </c>
      <c r="T1287" s="46">
        <v>30</v>
      </c>
      <c r="U1287" s="47">
        <v>44491</v>
      </c>
      <c r="V1287" s="48"/>
      <c r="W1287" s="46"/>
      <c r="X1287" s="50" t="str">
        <f>IFERROR(VLOOKUP(Abfalldokumentation!$R1287,Artikel!A:C,3,FALSE),Abfalldokumentation!$R1287)</f>
        <v>Maschinenabfall</v>
      </c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</row>
    <row r="1288" spans="1:40" ht="30" hidden="1" customHeight="1" x14ac:dyDescent="0.25">
      <c r="A1288" s="78" t="str">
        <f>VLOOKUP(N1288,'Linien - BU'!A:B,2,FALSE)</f>
        <v>BU1</v>
      </c>
      <c r="B1288" s="79">
        <f t="shared" si="140"/>
        <v>80</v>
      </c>
      <c r="C1288" s="80">
        <f>Abfalldokumentation!$U1288</f>
        <v>44491</v>
      </c>
      <c r="D1288" s="69" t="str">
        <f>IFERROR(IF(VLOOKUP(O1288,'[1]Rohware 230'!$B:$C,2,FALSE)=0,"Rohware"),
IFERROR(IF(VLOOKUP(O1288,[1]Sammelnr.!$B:$C,2,FALSE)=0,"Sammelnr. ungeschält ABS"),
IFERROR(IF(VLOOKUP(O1288,[1]Sammelnr.!$E:$F,2,FALSE)=0,"Sammelnr. ungeschält VS"),
IFERROR(IF(VLOOKUP(O1288,[1]Sammelnr.!$H:$I,2,FALSE)=0,"Sammelnr. geschält"),
IFERROR(IF(VLOOKUP(O1288,[1]Offen!$B:$C,2,FALSE)=0,"Offen ungeschält ABS"),
IFERROR(IF(VLOOKUP(O1288,[1]Offen!$E:$F,2,FALSE)=0,"Offen ungeschält VOS"),
IFERROR(IF(VLOOKUP(O1288,[1]Offen!$H:$I,2,FALSE)=0,"Offen geschält RW"),
IFERROR(IF(VLOOKUP(O1288,[1]Offen!$K:$L,2,FALSE)=0,"Offen vegan"),
IFERROR(IF(VLOOKUP(O1288,[1]Offen!$N:$O,2,FALSE)=0,"Offen Zipfel"),
IFERROR(IF(VLOOKUP(O1288,[1]Offen!$Q:$R,2,FALSE)=0,"Offen Endstücke"),
IFERROR(IF(VLOOKUP(O1288,[1]Vakuumiert!$B:$C,2,FALSE)=0,"Vakuumierter VOS ungeschält"),
IFERROR(IF(VLOOKUP(O1288,[1]Vakuumiert!$E:$F,2,FALSE)=0,"Vakuumierter ABS ungeschält"),
IFERROR(IF(VLOOKUP(O1288,[1]Vakuumiert!$H:$I,2,FALSE)=0,"Vakuumierter VOS geschält"),
IFERROR(IF(VLOOKUP(O1288,[1]Vakuumiert!$K:$L,2,FALSE)=0,"Vakuumierter VOS vegan"),
IFERROR(IF(VLOOKUP(O1288,[1]Vakuumiert!$N:$O,2,FALSE)=0,"Vakuumierter VOS Zipfel"),
IFERROR(IF(VLOOKUP(O1288,[1]Vakuumiert!$Q:$R,2,FALSE)=0,"Vakuumiert geschält"),
IFERROR(IF(VLOOKUP(O1288,'[1]vakuumierte Fertigprodukte'!$B:$C,2,FALSE)=0,"Fertigprodukte"),
IFERROR(IF(VLOOKUP(O1288,'[1]vakuumierte Fertigprodukte'!$E:$FI,2,FALSE)=0,"Vakuumierte Zipfel"),
IFERROR(IF(VLOOKUP(O1288,[1]Wurste!$B:$C,2,FALSE)=0,"Räucherwürste"),
IFERROR(IF(VLOOKUP(O1288,[1]Wurste!$E:$F,2,FALSE)=0,"URW/URGW Wurst"),
IFERROR(IF(VLOOKUP(O1288,[1]Wurste!$H:$I,2,FALSE)=0,"HF-Wurst Vegan"),
IFERROR(IF(VLOOKUP(O1288,[1]Wurste!$K:$L,2,FALSE)=0,"320er ohne Würste"),
IFERROR(IF(AND(OR(Abfalldokumentation!$A1288="BU3",Abfalldokumentation!$A1288="Verkauf"),Abfalldokumentation!$F1288="Schimmel",Abfalldokumentation!$G1288="keinen Abnehmer/kein Schälpersonal"),"Div. Zipfel, ES ohne Verwendung",VLOOKUP(Abfalldokumentation!$E1288,Produktgruppen!A:B,2,FALSE)),"-")))))))))))))))))))))))</f>
        <v>Rest</v>
      </c>
      <c r="E1288" s="81" t="str">
        <f>IFERROR(VLOOKUP(Abfalldokumentation!$O1288,Artikel!A:C,3,FALSE),Abfalldokumentation!$O1288)</f>
        <v>-</v>
      </c>
      <c r="F1288" s="81" t="str">
        <f>VLOOKUP(T1288,'Liste Gründe'!A:D,2,FALSE)</f>
        <v>Schimmel</v>
      </c>
      <c r="G1288" s="80" t="str">
        <f>IF(ISBLANK(V1288),VLOOKUP(Abfalldokumentation!$P1288,'Liste Gründe'!A:D,3,FALSE),V1288)</f>
        <v>keine Verarbeitung</v>
      </c>
      <c r="H1288" s="81" t="str">
        <f>IF(ISBLANK(Abfalldokumentation!$W1288),"-",Abfalldokumentation!$W1288)</f>
        <v>-</v>
      </c>
      <c r="I1288" s="81">
        <f t="shared" si="141"/>
        <v>42</v>
      </c>
      <c r="J1288" s="81" t="str">
        <f t="shared" si="142"/>
        <v>Produkte</v>
      </c>
      <c r="K1288" s="81" t="str">
        <f t="shared" si="143"/>
        <v>BUs</v>
      </c>
      <c r="L1288" s="81" t="str">
        <f t="shared" si="144"/>
        <v>Symptome</v>
      </c>
      <c r="M1288" s="81" t="str">
        <f>IFERROR(VLOOKUP(Abfalldokumentation!$O1288,Kennzahlen!S:V,3,FALSE)*Abfalldokumentation!$B1288,"0")</f>
        <v>0</v>
      </c>
      <c r="N1288" s="81" t="str">
        <f>IF(ISBLANK(Q1288),VLOOKUP(Abfalldokumentation!$O1288,'Linien - BU'!R:S,2,FALSE),Q1288)</f>
        <v>Abfüllung</v>
      </c>
      <c r="O1288" s="77" t="str">
        <f t="shared" si="145"/>
        <v>-</v>
      </c>
      <c r="P1288" s="77">
        <f t="shared" si="146"/>
        <v>12</v>
      </c>
      <c r="Q1288" s="39" t="s">
        <v>180</v>
      </c>
      <c r="R1288" s="40" t="s">
        <v>54</v>
      </c>
      <c r="S1288" s="40">
        <f>310-20-16-25-20-20-20-10-5-24-60-10</f>
        <v>80</v>
      </c>
      <c r="T1288" s="40">
        <v>12</v>
      </c>
      <c r="U1288" s="41">
        <v>44491</v>
      </c>
      <c r="V1288" s="48" t="s">
        <v>22</v>
      </c>
      <c r="W1288" s="40"/>
      <c r="X1288" s="44" t="str">
        <f>IFERROR(VLOOKUP(Abfalldokumentation!$R1288,Artikel!A:C,3,FALSE),Abfalldokumentation!$R1288)</f>
        <v>-</v>
      </c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</row>
    <row r="1289" spans="1:40" ht="30" hidden="1" customHeight="1" x14ac:dyDescent="0.25">
      <c r="A1289" s="73" t="str">
        <f>VLOOKUP(N1289,'Linien - BU'!A:B,2,FALSE)</f>
        <v>Rest</v>
      </c>
      <c r="B1289" s="74">
        <f t="shared" si="140"/>
        <v>7.5</v>
      </c>
      <c r="C1289" s="75">
        <f>Abfalldokumentation!$U1289</f>
        <v>44491</v>
      </c>
      <c r="D1289" s="69" t="str">
        <f>IFERROR(IF(VLOOKUP(O1289,'[1]Rohware 230'!$B:$C,2,FALSE)=0,"Rohware"),
IFERROR(IF(VLOOKUP(O1289,[1]Sammelnr.!$B:$C,2,FALSE)=0,"Sammelnr. ungeschält ABS"),
IFERROR(IF(VLOOKUP(O1289,[1]Sammelnr.!$E:$F,2,FALSE)=0,"Sammelnr. ungeschält VS"),
IFERROR(IF(VLOOKUP(O1289,[1]Sammelnr.!$H:$I,2,FALSE)=0,"Sammelnr. geschält"),
IFERROR(IF(VLOOKUP(O1289,[1]Offen!$B:$C,2,FALSE)=0,"Offen ungeschält ABS"),
IFERROR(IF(VLOOKUP(O1289,[1]Offen!$E:$F,2,FALSE)=0,"Offen ungeschält VOS"),
IFERROR(IF(VLOOKUP(O1289,[1]Offen!$H:$I,2,FALSE)=0,"Offen geschält RW"),
IFERROR(IF(VLOOKUP(O1289,[1]Offen!$K:$L,2,FALSE)=0,"Offen vegan"),
IFERROR(IF(VLOOKUP(O1289,[1]Offen!$N:$O,2,FALSE)=0,"Offen Zipfel"),
IFERROR(IF(VLOOKUP(O1289,[1]Offen!$Q:$R,2,FALSE)=0,"Offen Endstücke"),
IFERROR(IF(VLOOKUP(O1289,[1]Vakuumiert!$B:$C,2,FALSE)=0,"Vakuumierter VOS ungeschält"),
IFERROR(IF(VLOOKUP(O1289,[1]Vakuumiert!$E:$F,2,FALSE)=0,"Vakuumierter ABS ungeschält"),
IFERROR(IF(VLOOKUP(O1289,[1]Vakuumiert!$H:$I,2,FALSE)=0,"Vakuumierter VOS geschält"),
IFERROR(IF(VLOOKUP(O1289,[1]Vakuumiert!$K:$L,2,FALSE)=0,"Vakuumierter VOS vegan"),
IFERROR(IF(VLOOKUP(O1289,[1]Vakuumiert!$N:$O,2,FALSE)=0,"Vakuumierter VOS Zipfel"),
IFERROR(IF(VLOOKUP(O1289,[1]Vakuumiert!$Q:$R,2,FALSE)=0,"Vakuumiert geschält"),
IFERROR(IF(VLOOKUP(O1289,'[1]vakuumierte Fertigprodukte'!$B:$C,2,FALSE)=0,"Fertigprodukte"),
IFERROR(IF(VLOOKUP(O1289,'[1]vakuumierte Fertigprodukte'!$E:$FI,2,FALSE)=0,"Vakuumierte Zipfel"),
IFERROR(IF(VLOOKUP(O1289,[1]Wurste!$B:$C,2,FALSE)=0,"Räucherwürste"),
IFERROR(IF(VLOOKUP(O1289,[1]Wurste!$E:$F,2,FALSE)=0,"URW/URGW Wurst"),
IFERROR(IF(VLOOKUP(O1289,[1]Wurste!$H:$I,2,FALSE)=0,"HF-Wurst Vegan"),
IFERROR(IF(VLOOKUP(O1289,[1]Wurste!$K:$L,2,FALSE)=0,"320er ohne Würste"),
IFERROR(IF(AND(OR(Abfalldokumentation!$A1289="BU3",Abfalldokumentation!$A1289="Verkauf"),Abfalldokumentation!$F1289="Schimmel",Abfalldokumentation!$G1289="keinen Abnehmer/kein Schälpersonal"),"Div. Zipfel, ES ohne Verwendung",VLOOKUP(Abfalldokumentation!$E1289,Produktgruppen!A:B,2,FALSE)),"-")))))))))))))))))))))))</f>
        <v>Rest</v>
      </c>
      <c r="E1289" s="76" t="str">
        <f>IFERROR(VLOOKUP(Abfalldokumentation!$O1289,Artikel!A:C,3,FALSE),Abfalldokumentation!$O1289)</f>
        <v>-</v>
      </c>
      <c r="F1289" s="76" t="str">
        <f>VLOOKUP(T1289,'Liste Gründe'!A:D,2,FALSE)</f>
        <v>Qualitätssicherung</v>
      </c>
      <c r="G1289" s="75" t="str">
        <f>IF(ISBLANK(V1289),VLOOKUP(Abfalldokumentation!$P1289,'Liste Gründe'!A:D,3,FALSE),V1289)</f>
        <v>Sensorik</v>
      </c>
      <c r="H1289" s="76" t="str">
        <f>IF(ISBLANK(Abfalldokumentation!$W1289),"-",Abfalldokumentation!$W1289)</f>
        <v>-</v>
      </c>
      <c r="I1289" s="76">
        <f t="shared" si="141"/>
        <v>42</v>
      </c>
      <c r="J1289" s="76" t="str">
        <f t="shared" si="142"/>
        <v>Produkte</v>
      </c>
      <c r="K1289" s="76" t="str">
        <f t="shared" si="143"/>
        <v>BUs</v>
      </c>
      <c r="L1289" s="76" t="str">
        <f t="shared" si="144"/>
        <v>Symptome</v>
      </c>
      <c r="M1289" s="76" t="str">
        <f>IFERROR(VLOOKUP(Abfalldokumentation!$O1289,Kennzahlen!S:V,3,FALSE)*Abfalldokumentation!$B1289,"0")</f>
        <v>0</v>
      </c>
      <c r="N1289" s="76" t="str">
        <f>IF(ISBLANK(Q1289),VLOOKUP(Abfalldokumentation!$O1289,'Linien - BU'!R:S,2,FALSE),Q1289)</f>
        <v>QM</v>
      </c>
      <c r="O1289" s="77" t="str">
        <f t="shared" si="145"/>
        <v>-</v>
      </c>
      <c r="P1289" s="77">
        <f t="shared" si="146"/>
        <v>74</v>
      </c>
      <c r="Q1289" s="45" t="s">
        <v>196</v>
      </c>
      <c r="R1289" s="46" t="s">
        <v>54</v>
      </c>
      <c r="S1289" s="46">
        <v>7.5</v>
      </c>
      <c r="T1289" s="46">
        <v>74</v>
      </c>
      <c r="U1289" s="47">
        <v>44491</v>
      </c>
      <c r="V1289" s="48"/>
      <c r="W1289" s="46"/>
      <c r="X1289" s="50" t="str">
        <f>IFERROR(VLOOKUP(Abfalldokumentation!$R1289,Artikel!A:C,3,FALSE),Abfalldokumentation!$R1289)</f>
        <v>-</v>
      </c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</row>
    <row r="1290" spans="1:40" ht="30" customHeight="1" x14ac:dyDescent="0.25">
      <c r="A1290" s="78" t="str">
        <f>VLOOKUP(N1290,'Linien - BU'!A:B,2,FALSE)</f>
        <v>BU1</v>
      </c>
      <c r="B1290" s="79">
        <f t="shared" si="140"/>
        <v>39</v>
      </c>
      <c r="C1290" s="80">
        <f>Abfalldokumentation!$U1290</f>
        <v>44491</v>
      </c>
      <c r="D1290" s="69" t="str">
        <f>IFERROR(IF(VLOOKUP(O1290,'[1]Rohware 230'!$B:$C,2,FALSE)=0,"Rohware"),
IFERROR(IF(VLOOKUP(O1290,[1]Sammelnr.!$B:$C,2,FALSE)=0,"Sammelnr. ungeschält ABS"),
IFERROR(IF(VLOOKUP(O1290,[1]Sammelnr.!$E:$F,2,FALSE)=0,"Sammelnr. ungeschält VS"),
IFERROR(IF(VLOOKUP(O1290,[1]Sammelnr.!$H:$I,2,FALSE)=0,"Sammelnr. geschält"),
IFERROR(IF(VLOOKUP(O1290,[1]Offen!$B:$C,2,FALSE)=0,"Offen ungeschält ABS"),
IFERROR(IF(VLOOKUP(O1290,[1]Offen!$E:$F,2,FALSE)=0,"Offen ungeschält VOS"),
IFERROR(IF(VLOOKUP(O1290,[1]Offen!$H:$I,2,FALSE)=0,"Offen geschält RW"),
IFERROR(IF(VLOOKUP(O1290,[1]Offen!$K:$L,2,FALSE)=0,"Offen vegan"),
IFERROR(IF(VLOOKUP(O1290,[1]Offen!$N:$O,2,FALSE)=0,"Offen Zipfel"),
IFERROR(IF(VLOOKUP(O1290,[1]Offen!$Q:$R,2,FALSE)=0,"Offen Endstücke"),
IFERROR(IF(VLOOKUP(O1290,[1]Vakuumiert!$B:$C,2,FALSE)=0,"Vakuumierter VOS ungeschält"),
IFERROR(IF(VLOOKUP(O1290,[1]Vakuumiert!$E:$F,2,FALSE)=0,"Vakuumierter ABS ungeschält"),
IFERROR(IF(VLOOKUP(O1290,[1]Vakuumiert!$H:$I,2,FALSE)=0,"Vakuumierter VOS geschält"),
IFERROR(IF(VLOOKUP(O1290,[1]Vakuumiert!$K:$L,2,FALSE)=0,"Vakuumierter VOS vegan"),
IFERROR(IF(VLOOKUP(O1290,[1]Vakuumiert!$N:$O,2,FALSE)=0,"Vakuumierter VOS Zipfel"),
IFERROR(IF(VLOOKUP(O1290,[1]Vakuumiert!$Q:$R,2,FALSE)=0,"Vakuumiert geschält"),
IFERROR(IF(VLOOKUP(O1290,'[1]vakuumierte Fertigprodukte'!$B:$C,2,FALSE)=0,"Fertigprodukte"),
IFERROR(IF(VLOOKUP(O1290,'[1]vakuumierte Fertigprodukte'!$E:$FI,2,FALSE)=0,"Vakuumierte Zipfel"),
IFERROR(IF(VLOOKUP(O1290,[1]Wurste!$B:$C,2,FALSE)=0,"Räucherwürste"),
IFERROR(IF(VLOOKUP(O1290,[1]Wurste!$E:$F,2,FALSE)=0,"URW/URGW Wurst"),
IFERROR(IF(VLOOKUP(O1290,[1]Wurste!$H:$I,2,FALSE)=0,"HF-Wurst Vegan"),
IFERROR(IF(VLOOKUP(O1290,[1]Wurste!$K:$L,2,FALSE)=0,"320er ohne Würste"),
IFERROR(IF(AND(OR(Abfalldokumentation!$A1290="BU3",Abfalldokumentation!$A1290="Verkauf"),Abfalldokumentation!$F1290="Schimmel",Abfalldokumentation!$G1290="keinen Abnehmer/kein Schälpersonal"),"Div. Zipfel, ES ohne Verwendung",VLOOKUP(Abfalldokumentation!$E1290,Produktgruppen!A:B,2,FALSE)),"-")))))))))))))))))))))))</f>
        <v>-</v>
      </c>
      <c r="E1290" s="81" t="str">
        <f>IFERROR(VLOOKUP(Abfalldokumentation!$O1290,Artikel!A:C,3,FALSE),Abfalldokumentation!$O1290)</f>
        <v>Maschinenabfall</v>
      </c>
      <c r="F1290" s="81" t="str">
        <f>VLOOKUP(T1290,'Liste Gründe'!A:D,2,FALSE)</f>
        <v>Linienbezogen</v>
      </c>
      <c r="G1290" s="80" t="str">
        <f>IF(ISBLANK(V1290),VLOOKUP(Abfalldokumentation!$P1290,'Liste Gründe'!A:D,3,FALSE),V1290)</f>
        <v>Darm geplatzt</v>
      </c>
      <c r="H1290" s="81" t="str">
        <f>IF(ISBLANK(Abfalldokumentation!$W1290),"-",Abfalldokumentation!$W1290)</f>
        <v>-</v>
      </c>
      <c r="I1290" s="81">
        <f t="shared" si="141"/>
        <v>42</v>
      </c>
      <c r="J1290" s="81" t="str">
        <f t="shared" si="142"/>
        <v>Produkte</v>
      </c>
      <c r="K1290" s="81" t="str">
        <f t="shared" si="143"/>
        <v>BUs</v>
      </c>
      <c r="L1290" s="81" t="str">
        <f t="shared" si="144"/>
        <v>Symptome</v>
      </c>
      <c r="M1290" s="81" t="str">
        <f>IFERROR(VLOOKUP(Abfalldokumentation!$O1290,Kennzahlen!S:V,3,FALSE)*Abfalldokumentation!$B1290,"0")</f>
        <v>0</v>
      </c>
      <c r="N1290" s="81" t="str">
        <f>IF(ISBLANK(Q1290),VLOOKUP(Abfalldokumentation!$O1290,'Linien - BU'!R:S,2,FALSE),Q1290)</f>
        <v>Abfüllung</v>
      </c>
      <c r="O1290" s="77" t="str">
        <f t="shared" si="145"/>
        <v>Maschinenabfall</v>
      </c>
      <c r="P1290" s="77">
        <f t="shared" si="146"/>
        <v>34</v>
      </c>
      <c r="Q1290" s="39" t="s">
        <v>180</v>
      </c>
      <c r="R1290" s="40" t="s">
        <v>55</v>
      </c>
      <c r="S1290" s="40">
        <v>39</v>
      </c>
      <c r="T1290" s="40">
        <v>34</v>
      </c>
      <c r="U1290" s="41">
        <v>44491</v>
      </c>
      <c r="V1290" s="42"/>
      <c r="W1290" s="40"/>
      <c r="X1290" s="44" t="str">
        <f>IFERROR(VLOOKUP(Abfalldokumentation!$R1290,Artikel!A:C,3,FALSE),Abfalldokumentation!$R1290)</f>
        <v>Maschinenabfall</v>
      </c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</row>
    <row r="1291" spans="1:40" ht="30" hidden="1" customHeight="1" x14ac:dyDescent="0.25">
      <c r="A1291" s="73" t="str">
        <f>VLOOKUP(N1291,'Linien - BU'!A:B,2,FALSE)</f>
        <v>BU1</v>
      </c>
      <c r="B1291" s="74">
        <f t="shared" si="140"/>
        <v>46</v>
      </c>
      <c r="C1291" s="75">
        <f>Abfalldokumentation!$U1291</f>
        <v>44491</v>
      </c>
      <c r="D1291" s="69" t="str">
        <f>IFERROR(IF(VLOOKUP(O1291,'[1]Rohware 230'!$B:$C,2,FALSE)=0,"Rohware"),
IFERROR(IF(VLOOKUP(O1291,[1]Sammelnr.!$B:$C,2,FALSE)=0,"Sammelnr. ungeschält ABS"),
IFERROR(IF(VLOOKUP(O1291,[1]Sammelnr.!$E:$F,2,FALSE)=0,"Sammelnr. ungeschält VS"),
IFERROR(IF(VLOOKUP(O1291,[1]Sammelnr.!$H:$I,2,FALSE)=0,"Sammelnr. geschält"),
IFERROR(IF(VLOOKUP(O1291,[1]Offen!$B:$C,2,FALSE)=0,"Offen ungeschält ABS"),
IFERROR(IF(VLOOKUP(O1291,[1]Offen!$E:$F,2,FALSE)=0,"Offen ungeschält VOS"),
IFERROR(IF(VLOOKUP(O1291,[1]Offen!$H:$I,2,FALSE)=0,"Offen geschält RW"),
IFERROR(IF(VLOOKUP(O1291,[1]Offen!$K:$L,2,FALSE)=0,"Offen vegan"),
IFERROR(IF(VLOOKUP(O1291,[1]Offen!$N:$O,2,FALSE)=0,"Offen Zipfel"),
IFERROR(IF(VLOOKUP(O1291,[1]Offen!$Q:$R,2,FALSE)=0,"Offen Endstücke"),
IFERROR(IF(VLOOKUP(O1291,[1]Vakuumiert!$B:$C,2,FALSE)=0,"Vakuumierter VOS ungeschält"),
IFERROR(IF(VLOOKUP(O1291,[1]Vakuumiert!$E:$F,2,FALSE)=0,"Vakuumierter ABS ungeschält"),
IFERROR(IF(VLOOKUP(O1291,[1]Vakuumiert!$H:$I,2,FALSE)=0,"Vakuumierter VOS geschält"),
IFERROR(IF(VLOOKUP(O1291,[1]Vakuumiert!$K:$L,2,FALSE)=0,"Vakuumierter VOS vegan"),
IFERROR(IF(VLOOKUP(O1291,[1]Vakuumiert!$N:$O,2,FALSE)=0,"Vakuumierter VOS Zipfel"),
IFERROR(IF(VLOOKUP(O1291,[1]Vakuumiert!$Q:$R,2,FALSE)=0,"Vakuumiert geschält"),
IFERROR(IF(VLOOKUP(O1291,'[1]vakuumierte Fertigprodukte'!$B:$C,2,FALSE)=0,"Fertigprodukte"),
IFERROR(IF(VLOOKUP(O1291,'[1]vakuumierte Fertigprodukte'!$E:$FI,2,FALSE)=0,"Vakuumierte Zipfel"),
IFERROR(IF(VLOOKUP(O1291,[1]Wurste!$B:$C,2,FALSE)=0,"Räucherwürste"),
IFERROR(IF(VLOOKUP(O1291,[1]Wurste!$E:$F,2,FALSE)=0,"URW/URGW Wurst"),
IFERROR(IF(VLOOKUP(O1291,[1]Wurste!$H:$I,2,FALSE)=0,"HF-Wurst Vegan"),
IFERROR(IF(VLOOKUP(O1291,[1]Wurste!$K:$L,2,FALSE)=0,"320er ohne Würste"),
IFERROR(IF(AND(OR(Abfalldokumentation!$A1291="BU3",Abfalldokumentation!$A1291="Verkauf"),Abfalldokumentation!$F1291="Schimmel",Abfalldokumentation!$G1291="keinen Abnehmer/kein Schälpersonal"),"Div. Zipfel, ES ohne Verwendung",VLOOKUP(Abfalldokumentation!$E1291,Produktgruppen!A:B,2,FALSE)),"-")))))))))))))))))))))))</f>
        <v>Rest</v>
      </c>
      <c r="E1291" s="76" t="str">
        <f>IFERROR(VLOOKUP(Abfalldokumentation!$O1291,Artikel!A:C,3,FALSE),Abfalldokumentation!$O1291)</f>
        <v>-</v>
      </c>
      <c r="F1291" s="76" t="str">
        <f>VLOOKUP(T1291,'Liste Gründe'!A:D,2,FALSE)</f>
        <v>Linienbezogen</v>
      </c>
      <c r="G1291" s="75" t="str">
        <f>IF(ISBLANK(V1291),VLOOKUP(Abfalldokumentation!$P1291,'Liste Gründe'!A:D,3,FALSE),V1291)</f>
        <v>Darm geplatzt</v>
      </c>
      <c r="H1291" s="76" t="str">
        <f>IF(ISBLANK(Abfalldokumentation!$W1291),"-",Abfalldokumentation!$W1291)</f>
        <v>-</v>
      </c>
      <c r="I1291" s="76">
        <f t="shared" si="141"/>
        <v>42</v>
      </c>
      <c r="J1291" s="76" t="str">
        <f t="shared" si="142"/>
        <v>Produkte</v>
      </c>
      <c r="K1291" s="76" t="str">
        <f t="shared" si="143"/>
        <v>BUs</v>
      </c>
      <c r="L1291" s="76" t="str">
        <f t="shared" si="144"/>
        <v>Symptome</v>
      </c>
      <c r="M1291" s="76" t="str">
        <f>IFERROR(VLOOKUP(Abfalldokumentation!$O1291,Kennzahlen!S:V,3,FALSE)*Abfalldokumentation!$B1291,"0")</f>
        <v>0</v>
      </c>
      <c r="N1291" s="76">
        <f>IF(ISBLANK(Q1291),VLOOKUP(Abfalldokumentation!$O1291,'Linien - BU'!R:S,2,FALSE),Q1291)</f>
        <v>3020</v>
      </c>
      <c r="O1291" s="77" t="str">
        <f t="shared" si="145"/>
        <v>-</v>
      </c>
      <c r="P1291" s="77">
        <f t="shared" si="146"/>
        <v>34</v>
      </c>
      <c r="Q1291" s="45">
        <v>3020</v>
      </c>
      <c r="R1291" s="46" t="s">
        <v>54</v>
      </c>
      <c r="S1291" s="46">
        <v>46</v>
      </c>
      <c r="T1291" s="46">
        <v>34</v>
      </c>
      <c r="U1291" s="47">
        <v>44491</v>
      </c>
      <c r="V1291" s="48"/>
      <c r="W1291" s="46"/>
      <c r="X1291" s="50" t="str">
        <f>IFERROR(VLOOKUP(Abfalldokumentation!$R1291,Artikel!A:C,3,FALSE),Abfalldokumentation!$R1291)</f>
        <v>-</v>
      </c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</row>
    <row r="1292" spans="1:40" ht="30" hidden="1" customHeight="1" x14ac:dyDescent="0.25">
      <c r="A1292" s="78" t="str">
        <f>VLOOKUP(N1292,'Linien - BU'!A:B,2,FALSE)</f>
        <v>BU4</v>
      </c>
      <c r="B1292" s="79">
        <f t="shared" si="140"/>
        <v>35</v>
      </c>
      <c r="C1292" s="80">
        <f>Abfalldokumentation!$U1292</f>
        <v>44491</v>
      </c>
      <c r="D1292" s="69" t="str">
        <f>IFERROR(IF(VLOOKUP(O1292,'[1]Rohware 230'!$B:$C,2,FALSE)=0,"Rohware"),
IFERROR(IF(VLOOKUP(O1292,[1]Sammelnr.!$B:$C,2,FALSE)=0,"Sammelnr. ungeschält ABS"),
IFERROR(IF(VLOOKUP(O1292,[1]Sammelnr.!$E:$F,2,FALSE)=0,"Sammelnr. ungeschält VS"),
IFERROR(IF(VLOOKUP(O1292,[1]Sammelnr.!$H:$I,2,FALSE)=0,"Sammelnr. geschält"),
IFERROR(IF(VLOOKUP(O1292,[1]Offen!$B:$C,2,FALSE)=0,"Offen ungeschält ABS"),
IFERROR(IF(VLOOKUP(O1292,[1]Offen!$E:$F,2,FALSE)=0,"Offen ungeschält VOS"),
IFERROR(IF(VLOOKUP(O1292,[1]Offen!$H:$I,2,FALSE)=0,"Offen geschält RW"),
IFERROR(IF(VLOOKUP(O1292,[1]Offen!$K:$L,2,FALSE)=0,"Offen vegan"),
IFERROR(IF(VLOOKUP(O1292,[1]Offen!$N:$O,2,FALSE)=0,"Offen Zipfel"),
IFERROR(IF(VLOOKUP(O1292,[1]Offen!$Q:$R,2,FALSE)=0,"Offen Endstücke"),
IFERROR(IF(VLOOKUP(O1292,[1]Vakuumiert!$B:$C,2,FALSE)=0,"Vakuumierter VOS ungeschält"),
IFERROR(IF(VLOOKUP(O1292,[1]Vakuumiert!$E:$F,2,FALSE)=0,"Vakuumierter ABS ungeschält"),
IFERROR(IF(VLOOKUP(O1292,[1]Vakuumiert!$H:$I,2,FALSE)=0,"Vakuumierter VOS geschält"),
IFERROR(IF(VLOOKUP(O1292,[1]Vakuumiert!$K:$L,2,FALSE)=0,"Vakuumierter VOS vegan"),
IFERROR(IF(VLOOKUP(O1292,[1]Vakuumiert!$N:$O,2,FALSE)=0,"Vakuumierter VOS Zipfel"),
IFERROR(IF(VLOOKUP(O1292,[1]Vakuumiert!$Q:$R,2,FALSE)=0,"Vakuumiert geschält"),
IFERROR(IF(VLOOKUP(O1292,'[1]vakuumierte Fertigprodukte'!$B:$C,2,FALSE)=0,"Fertigprodukte"),
IFERROR(IF(VLOOKUP(O1292,'[1]vakuumierte Fertigprodukte'!$E:$FI,2,FALSE)=0,"Vakuumierte Zipfel"),
IFERROR(IF(VLOOKUP(O1292,[1]Wurste!$B:$C,2,FALSE)=0,"Räucherwürste"),
IFERROR(IF(VLOOKUP(O1292,[1]Wurste!$E:$F,2,FALSE)=0,"URW/URGW Wurst"),
IFERROR(IF(VLOOKUP(O1292,[1]Wurste!$H:$I,2,FALSE)=0,"HF-Wurst Vegan"),
IFERROR(IF(VLOOKUP(O1292,[1]Wurste!$K:$L,2,FALSE)=0,"320er ohne Würste"),
IFERROR(IF(AND(OR(Abfalldokumentation!$A1292="BU3",Abfalldokumentation!$A1292="Verkauf"),Abfalldokumentation!$F1292="Schimmel",Abfalldokumentation!$G1292="keinen Abnehmer/kein Schälpersonal"),"Div. Zipfel, ES ohne Verwendung",VLOOKUP(Abfalldokumentation!$E1292,Produktgruppen!A:B,2,FALSE)),"-")))))))))))))))))))))))</f>
        <v>-</v>
      </c>
      <c r="E1292" s="81" t="str">
        <f>IFERROR(VLOOKUP(Abfalldokumentation!$O1292,Artikel!A:C,3,FALSE),Abfalldokumentation!$O1292)</f>
        <v>Maschinenabfall</v>
      </c>
      <c r="F1292" s="81" t="str">
        <f>VLOOKUP(T1292,'Liste Gründe'!A:D,2,FALSE)</f>
        <v>Linienbezogen</v>
      </c>
      <c r="G1292" s="80" t="str">
        <f>IF(ISBLANK(V1292),VLOOKUP(Abfalldokumentation!$P1292,'Liste Gründe'!A:D,3,FALSE),V1292)</f>
        <v>Maschinenabfall</v>
      </c>
      <c r="H1292" s="81" t="str">
        <f>IF(ISBLANK(Abfalldokumentation!$W1292),"-",Abfalldokumentation!$W1292)</f>
        <v>-</v>
      </c>
      <c r="I1292" s="81">
        <f t="shared" si="141"/>
        <v>42</v>
      </c>
      <c r="J1292" s="81" t="str">
        <f t="shared" si="142"/>
        <v>Produkte</v>
      </c>
      <c r="K1292" s="81" t="str">
        <f t="shared" si="143"/>
        <v>BUs</v>
      </c>
      <c r="L1292" s="81" t="str">
        <f t="shared" si="144"/>
        <v>Symptome</v>
      </c>
      <c r="M1292" s="81" t="str">
        <f>IFERROR(VLOOKUP(Abfalldokumentation!$O1292,Kennzahlen!S:V,3,FALSE)*Abfalldokumentation!$B1292,"0")</f>
        <v>0</v>
      </c>
      <c r="N1292" s="81" t="str">
        <f>IF(ISBLANK(Q1292),VLOOKUP(Abfalldokumentation!$O1292,'Linien - BU'!R:S,2,FALSE),Q1292)</f>
        <v>Bu4</v>
      </c>
      <c r="O1292" s="77" t="str">
        <f t="shared" si="145"/>
        <v>Maschinenabfall</v>
      </c>
      <c r="P1292" s="77">
        <f t="shared" si="146"/>
        <v>30</v>
      </c>
      <c r="Q1292" s="39" t="s">
        <v>247</v>
      </c>
      <c r="R1292" s="40" t="s">
        <v>55</v>
      </c>
      <c r="S1292" s="40">
        <f>53-18</f>
        <v>35</v>
      </c>
      <c r="T1292" s="40">
        <v>30</v>
      </c>
      <c r="U1292" s="41">
        <v>44491</v>
      </c>
      <c r="V1292" s="42"/>
      <c r="W1292" s="40"/>
      <c r="X1292" s="44" t="str">
        <f>IFERROR(VLOOKUP(Abfalldokumentation!$R1292,Artikel!A:C,3,FALSE),Abfalldokumentation!$R1292)</f>
        <v>Maschinenabfall</v>
      </c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</row>
    <row r="1293" spans="1:40" ht="30" hidden="1" customHeight="1" x14ac:dyDescent="0.25">
      <c r="A1293" s="73" t="str">
        <f>VLOOKUP(N1293,'Linien - BU'!A:B,2,FALSE)</f>
        <v>Rest</v>
      </c>
      <c r="B1293" s="74">
        <f t="shared" si="140"/>
        <v>170</v>
      </c>
      <c r="C1293" s="75">
        <f>Abfalldokumentation!$U1293</f>
        <v>44491</v>
      </c>
      <c r="D1293" s="69" t="str">
        <f>IFERROR(IF(VLOOKUP(O1293,'[1]Rohware 230'!$B:$C,2,FALSE)=0,"Rohware"),
IFERROR(IF(VLOOKUP(O1293,[1]Sammelnr.!$B:$C,2,FALSE)=0,"Sammelnr. ungeschält ABS"),
IFERROR(IF(VLOOKUP(O1293,[1]Sammelnr.!$E:$F,2,FALSE)=0,"Sammelnr. ungeschält VS"),
IFERROR(IF(VLOOKUP(O1293,[1]Sammelnr.!$H:$I,2,FALSE)=0,"Sammelnr. geschält"),
IFERROR(IF(VLOOKUP(O1293,[1]Offen!$B:$C,2,FALSE)=0,"Offen ungeschält ABS"),
IFERROR(IF(VLOOKUP(O1293,[1]Offen!$E:$F,2,FALSE)=0,"Offen ungeschält VOS"),
IFERROR(IF(VLOOKUP(O1293,[1]Offen!$H:$I,2,FALSE)=0,"Offen geschält RW"),
IFERROR(IF(VLOOKUP(O1293,[1]Offen!$K:$L,2,FALSE)=0,"Offen vegan"),
IFERROR(IF(VLOOKUP(O1293,[1]Offen!$N:$O,2,FALSE)=0,"Offen Zipfel"),
IFERROR(IF(VLOOKUP(O1293,[1]Offen!$Q:$R,2,FALSE)=0,"Offen Endstücke"),
IFERROR(IF(VLOOKUP(O1293,[1]Vakuumiert!$B:$C,2,FALSE)=0,"Vakuumierter VOS ungeschält"),
IFERROR(IF(VLOOKUP(O1293,[1]Vakuumiert!$E:$F,2,FALSE)=0,"Vakuumierter ABS ungeschält"),
IFERROR(IF(VLOOKUP(O1293,[1]Vakuumiert!$H:$I,2,FALSE)=0,"Vakuumierter VOS geschält"),
IFERROR(IF(VLOOKUP(O1293,[1]Vakuumiert!$K:$L,2,FALSE)=0,"Vakuumierter VOS vegan"),
IFERROR(IF(VLOOKUP(O1293,[1]Vakuumiert!$N:$O,2,FALSE)=0,"Vakuumierter VOS Zipfel"),
IFERROR(IF(VLOOKUP(O1293,[1]Vakuumiert!$Q:$R,2,FALSE)=0,"Vakuumiert geschält"),
IFERROR(IF(VLOOKUP(O1293,'[1]vakuumierte Fertigprodukte'!$B:$C,2,FALSE)=0,"Fertigprodukte"),
IFERROR(IF(VLOOKUP(O1293,'[1]vakuumierte Fertigprodukte'!$E:$FI,2,FALSE)=0,"Vakuumierte Zipfel"),
IFERROR(IF(VLOOKUP(O1293,[1]Wurste!$B:$C,2,FALSE)=0,"Räucherwürste"),
IFERROR(IF(VLOOKUP(O1293,[1]Wurste!$E:$F,2,FALSE)=0,"URW/URGW Wurst"),
IFERROR(IF(VLOOKUP(O1293,[1]Wurste!$H:$I,2,FALSE)=0,"HF-Wurst Vegan"),
IFERROR(IF(VLOOKUP(O1293,[1]Wurste!$K:$L,2,FALSE)=0,"320er ohne Würste"),
IFERROR(IF(AND(OR(Abfalldokumentation!$A1293="BU3",Abfalldokumentation!$A1293="Verkauf"),Abfalldokumentation!$F1293="Schimmel",Abfalldokumentation!$G1293="keinen Abnehmer/kein Schälpersonal"),"Div. Zipfel, ES ohne Verwendung",VLOOKUP(Abfalldokumentation!$E1293,Produktgruppen!A:B,2,FALSE)),"-")))))))))))))))))))))))</f>
        <v>Rest</v>
      </c>
      <c r="E1293" s="76" t="str">
        <f>IFERROR(VLOOKUP(Abfalldokumentation!$O1293,Artikel!A:C,3,FALSE),Abfalldokumentation!$O1293)</f>
        <v>-</v>
      </c>
      <c r="F1293" s="76" t="str">
        <f>VLOOKUP(T1293,'Liste Gründe'!A:D,2,FALSE)</f>
        <v>Qualitätssicherung</v>
      </c>
      <c r="G1293" s="75" t="str">
        <f>IF(ISBLANK(V1293),VLOOKUP(Abfalldokumentation!$P1293,'Liste Gründe'!A:D,3,FALSE),V1293)</f>
        <v>Laborproben</v>
      </c>
      <c r="H1293" s="76" t="str">
        <f>IF(ISBLANK(Abfalldokumentation!$W1293),"-",Abfalldokumentation!$W1293)</f>
        <v>-</v>
      </c>
      <c r="I1293" s="76">
        <f t="shared" si="141"/>
        <v>42</v>
      </c>
      <c r="J1293" s="76" t="str">
        <f t="shared" si="142"/>
        <v>Produkte</v>
      </c>
      <c r="K1293" s="76" t="str">
        <f t="shared" si="143"/>
        <v>BUs</v>
      </c>
      <c r="L1293" s="76" t="str">
        <f t="shared" si="144"/>
        <v>Symptome</v>
      </c>
      <c r="M1293" s="76" t="str">
        <f>IFERROR(VLOOKUP(Abfalldokumentation!$O1293,Kennzahlen!S:V,3,FALSE)*Abfalldokumentation!$B1293,"0")</f>
        <v>0</v>
      </c>
      <c r="N1293" s="76" t="str">
        <f>IF(ISBLANK(Q1293),VLOOKUP(Abfalldokumentation!$O1293,'Linien - BU'!R:S,2,FALSE),Q1293)</f>
        <v>Labor</v>
      </c>
      <c r="O1293" s="77" t="str">
        <f t="shared" si="145"/>
        <v>-</v>
      </c>
      <c r="P1293" s="77">
        <f t="shared" si="146"/>
        <v>73</v>
      </c>
      <c r="Q1293" s="45" t="s">
        <v>199</v>
      </c>
      <c r="R1293" s="46" t="s">
        <v>54</v>
      </c>
      <c r="S1293" s="46">
        <v>170</v>
      </c>
      <c r="T1293" s="46">
        <v>73</v>
      </c>
      <c r="U1293" s="47">
        <v>44491</v>
      </c>
      <c r="V1293" s="48"/>
      <c r="W1293" s="46"/>
      <c r="X1293" s="50" t="str">
        <f>IFERROR(VLOOKUP(Abfalldokumentation!$R1293,Artikel!A:C,3,FALSE),Abfalldokumentation!$R1293)</f>
        <v>-</v>
      </c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</row>
    <row r="1294" spans="1:40" ht="30" hidden="1" customHeight="1" x14ac:dyDescent="0.25">
      <c r="A1294" s="78" t="str">
        <f>VLOOKUP(N1294,'Linien - BU'!A:B,2,FALSE)</f>
        <v>BU1</v>
      </c>
      <c r="B1294" s="79">
        <f t="shared" si="140"/>
        <v>10.8</v>
      </c>
      <c r="C1294" s="80">
        <f>Abfalldokumentation!$U1294</f>
        <v>44491</v>
      </c>
      <c r="D1294" s="69" t="str">
        <f>IFERROR(IF(VLOOKUP(O1294,'[1]Rohware 230'!$B:$C,2,FALSE)=0,"Rohware"),
IFERROR(IF(VLOOKUP(O1294,[1]Sammelnr.!$B:$C,2,FALSE)=0,"Sammelnr. ungeschält ABS"),
IFERROR(IF(VLOOKUP(O1294,[1]Sammelnr.!$E:$F,2,FALSE)=0,"Sammelnr. ungeschält VS"),
IFERROR(IF(VLOOKUP(O1294,[1]Sammelnr.!$H:$I,2,FALSE)=0,"Sammelnr. geschält"),
IFERROR(IF(VLOOKUP(O1294,[1]Offen!$B:$C,2,FALSE)=0,"Offen ungeschält ABS"),
IFERROR(IF(VLOOKUP(O1294,[1]Offen!$E:$F,2,FALSE)=0,"Offen ungeschält VOS"),
IFERROR(IF(VLOOKUP(O1294,[1]Offen!$H:$I,2,FALSE)=0,"Offen geschält RW"),
IFERROR(IF(VLOOKUP(O1294,[1]Offen!$K:$L,2,FALSE)=0,"Offen vegan"),
IFERROR(IF(VLOOKUP(O1294,[1]Offen!$N:$O,2,FALSE)=0,"Offen Zipfel"),
IFERROR(IF(VLOOKUP(O1294,[1]Offen!$Q:$R,2,FALSE)=0,"Offen Endstücke"),
IFERROR(IF(VLOOKUP(O1294,[1]Vakuumiert!$B:$C,2,FALSE)=0,"Vakuumierter VOS ungeschält"),
IFERROR(IF(VLOOKUP(O1294,[1]Vakuumiert!$E:$F,2,FALSE)=0,"Vakuumierter ABS ungeschält"),
IFERROR(IF(VLOOKUP(O1294,[1]Vakuumiert!$H:$I,2,FALSE)=0,"Vakuumierter VOS geschält"),
IFERROR(IF(VLOOKUP(O1294,[1]Vakuumiert!$K:$L,2,FALSE)=0,"Vakuumierter VOS vegan"),
IFERROR(IF(VLOOKUP(O1294,[1]Vakuumiert!$N:$O,2,FALSE)=0,"Vakuumierter VOS Zipfel"),
IFERROR(IF(VLOOKUP(O1294,[1]Vakuumiert!$Q:$R,2,FALSE)=0,"Vakuumiert geschält"),
IFERROR(IF(VLOOKUP(O1294,'[1]vakuumierte Fertigprodukte'!$B:$C,2,FALSE)=0,"Fertigprodukte"),
IFERROR(IF(VLOOKUP(O1294,'[1]vakuumierte Fertigprodukte'!$E:$FI,2,FALSE)=0,"Vakuumierte Zipfel"),
IFERROR(IF(VLOOKUP(O1294,[1]Wurste!$B:$C,2,FALSE)=0,"Räucherwürste"),
IFERROR(IF(VLOOKUP(O1294,[1]Wurste!$E:$F,2,FALSE)=0,"URW/URGW Wurst"),
IFERROR(IF(VLOOKUP(O1294,[1]Wurste!$H:$I,2,FALSE)=0,"HF-Wurst Vegan"),
IFERROR(IF(VLOOKUP(O1294,[1]Wurste!$K:$L,2,FALSE)=0,"320er ohne Würste"),
IFERROR(IF(AND(OR(Abfalldokumentation!$A1294="BU3",Abfalldokumentation!$A1294="Verkauf"),Abfalldokumentation!$F1294="Schimmel",Abfalldokumentation!$G1294="keinen Abnehmer/kein Schälpersonal"),"Div. Zipfel, ES ohne Verwendung",VLOOKUP(Abfalldokumentation!$E1294,Produktgruppen!A:B,2,FALSE)),"-")))))))))))))))))))))))</f>
        <v>-</v>
      </c>
      <c r="E1294" s="81" t="str">
        <f>IFERROR(VLOOKUP(Abfalldokumentation!$O1294,Artikel!A:C,3,FALSE),Abfalldokumentation!$O1294)</f>
        <v>Becher</v>
      </c>
      <c r="F1294" s="81" t="str">
        <f>VLOOKUP(T1294,'Liste Gründe'!A:D,2,FALSE)</f>
        <v>Rest</v>
      </c>
      <c r="G1294" s="80" t="str">
        <f>IF(ISBLANK(V1294),VLOOKUP(Abfalldokumentation!$P1294,'Liste Gründe'!A:D,3,FALSE),V1294)</f>
        <v>Metall</v>
      </c>
      <c r="H1294" s="81" t="str">
        <f>IF(ISBLANK(Abfalldokumentation!$W1294),"-",Abfalldokumentation!$W1294)</f>
        <v>-</v>
      </c>
      <c r="I1294" s="81">
        <f t="shared" si="141"/>
        <v>42</v>
      </c>
      <c r="J1294" s="81" t="str">
        <f t="shared" si="142"/>
        <v>Produkte</v>
      </c>
      <c r="K1294" s="81" t="str">
        <f t="shared" si="143"/>
        <v>BUs</v>
      </c>
      <c r="L1294" s="81" t="str">
        <f t="shared" si="144"/>
        <v>Symptome</v>
      </c>
      <c r="M1294" s="81" t="str">
        <f>IFERROR(VLOOKUP(Abfalldokumentation!$O1294,Kennzahlen!S:V,3,FALSE)*Abfalldokumentation!$B1294,"0")</f>
        <v>0</v>
      </c>
      <c r="N1294" s="81" t="str">
        <f>IF(ISBLANK(Q1294),VLOOKUP(Abfalldokumentation!$O1294,'Linien - BU'!R:S,2,FALSE),Q1294)</f>
        <v>Abfüllung</v>
      </c>
      <c r="O1294" s="77" t="str">
        <f t="shared" si="145"/>
        <v>Becher</v>
      </c>
      <c r="P1294" s="77">
        <f t="shared" si="146"/>
        <v>40</v>
      </c>
      <c r="Q1294" s="39" t="s">
        <v>180</v>
      </c>
      <c r="R1294" s="40" t="s">
        <v>336</v>
      </c>
      <c r="S1294" s="40">
        <v>10.8</v>
      </c>
      <c r="T1294" s="40">
        <v>40</v>
      </c>
      <c r="U1294" s="41">
        <v>44491</v>
      </c>
      <c r="V1294" s="42"/>
      <c r="W1294" s="40"/>
      <c r="X1294" s="44" t="str">
        <f>IFERROR(VLOOKUP(Abfalldokumentation!$R1294,Artikel!A:C,3,FALSE),Abfalldokumentation!$R1294)</f>
        <v>Becher</v>
      </c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</row>
    <row r="1295" spans="1:40" ht="30" hidden="1" customHeight="1" x14ac:dyDescent="0.25">
      <c r="A1295" s="73" t="str">
        <f>VLOOKUP(N1295,'Linien - BU'!A:B,2,FALSE)</f>
        <v>BU2</v>
      </c>
      <c r="B1295" s="74">
        <f t="shared" si="140"/>
        <v>105</v>
      </c>
      <c r="C1295" s="75">
        <f>Abfalldokumentation!$U1295</f>
        <v>44491</v>
      </c>
      <c r="D1295" s="69" t="str">
        <f>IFERROR(IF(VLOOKUP(O1295,'[1]Rohware 230'!$B:$C,2,FALSE)=0,"Rohware"),
IFERROR(IF(VLOOKUP(O1295,[1]Sammelnr.!$B:$C,2,FALSE)=0,"Sammelnr. ungeschält ABS"),
IFERROR(IF(VLOOKUP(O1295,[1]Sammelnr.!$E:$F,2,FALSE)=0,"Sammelnr. ungeschält VS"),
IFERROR(IF(VLOOKUP(O1295,[1]Sammelnr.!$H:$I,2,FALSE)=0,"Sammelnr. geschält"),
IFERROR(IF(VLOOKUP(O1295,[1]Offen!$B:$C,2,FALSE)=0,"Offen ungeschält ABS"),
IFERROR(IF(VLOOKUP(O1295,[1]Offen!$E:$F,2,FALSE)=0,"Offen ungeschält VOS"),
IFERROR(IF(VLOOKUP(O1295,[1]Offen!$H:$I,2,FALSE)=0,"Offen geschält RW"),
IFERROR(IF(VLOOKUP(O1295,[1]Offen!$K:$L,2,FALSE)=0,"Offen vegan"),
IFERROR(IF(VLOOKUP(O1295,[1]Offen!$N:$O,2,FALSE)=0,"Offen Zipfel"),
IFERROR(IF(VLOOKUP(O1295,[1]Offen!$Q:$R,2,FALSE)=0,"Offen Endstücke"),
IFERROR(IF(VLOOKUP(O1295,[1]Vakuumiert!$B:$C,2,FALSE)=0,"Vakuumierter VOS ungeschält"),
IFERROR(IF(VLOOKUP(O1295,[1]Vakuumiert!$E:$F,2,FALSE)=0,"Vakuumierter ABS ungeschält"),
IFERROR(IF(VLOOKUP(O1295,[1]Vakuumiert!$H:$I,2,FALSE)=0,"Vakuumierter VOS geschält"),
IFERROR(IF(VLOOKUP(O1295,[1]Vakuumiert!$K:$L,2,FALSE)=0,"Vakuumierter VOS vegan"),
IFERROR(IF(VLOOKUP(O1295,[1]Vakuumiert!$N:$O,2,FALSE)=0,"Vakuumierter VOS Zipfel"),
IFERROR(IF(VLOOKUP(O1295,[1]Vakuumiert!$Q:$R,2,FALSE)=0,"Vakuumiert geschält"),
IFERROR(IF(VLOOKUP(O1295,'[1]vakuumierte Fertigprodukte'!$B:$C,2,FALSE)=0,"Fertigprodukte"),
IFERROR(IF(VLOOKUP(O1295,'[1]vakuumierte Fertigprodukte'!$E:$FI,2,FALSE)=0,"Vakuumierte Zipfel"),
IFERROR(IF(VLOOKUP(O1295,[1]Wurste!$B:$C,2,FALSE)=0,"Räucherwürste"),
IFERROR(IF(VLOOKUP(O1295,[1]Wurste!$E:$F,2,FALSE)=0,"URW/URGW Wurst"),
IFERROR(IF(VLOOKUP(O1295,[1]Wurste!$H:$I,2,FALSE)=0,"HF-Wurst Vegan"),
IFERROR(IF(VLOOKUP(O1295,[1]Wurste!$K:$L,2,FALSE)=0,"320er ohne Würste"),
IFERROR(IF(AND(OR(Abfalldokumentation!$A1295="BU3",Abfalldokumentation!$A1295="Verkauf"),Abfalldokumentation!$F1295="Schimmel",Abfalldokumentation!$G1295="keinen Abnehmer/kein Schälpersonal"),"Div. Zipfel, ES ohne Verwendung",VLOOKUP(Abfalldokumentation!$E1295,Produktgruppen!A:B,2,FALSE)),"-")))))))))))))))))))))))</f>
        <v>Rohware</v>
      </c>
      <c r="E1295" s="76" t="str">
        <f>IFERROR(VLOOKUP(Abfalldokumentation!$O1295,Artikel!A:C,3,FALSE),Abfalldokumentation!$O1295)</f>
        <v>Blöcke</v>
      </c>
      <c r="F1295" s="76" t="str">
        <f>VLOOKUP(T1295,'Liste Gründe'!A:D,2,FALSE)</f>
        <v>Schimmel</v>
      </c>
      <c r="G1295" s="75" t="str">
        <f>IF(ISBLANK(V1295),VLOOKUP(Abfalldokumentation!$P1295,'Liste Gründe'!A:D,3,FALSE),V1295)</f>
        <v>Luftzieher/Folienriss durch Transport</v>
      </c>
      <c r="H1295" s="76" t="str">
        <f>IF(ISBLANK(Abfalldokumentation!$W1295),"-",Abfalldokumentation!$W1295)</f>
        <v>-</v>
      </c>
      <c r="I1295" s="76">
        <f t="shared" si="141"/>
        <v>42</v>
      </c>
      <c r="J1295" s="76" t="str">
        <f t="shared" si="142"/>
        <v>Produkte</v>
      </c>
      <c r="K1295" s="76" t="str">
        <f t="shared" si="143"/>
        <v>BUs</v>
      </c>
      <c r="L1295" s="76" t="str">
        <f t="shared" si="144"/>
        <v>Symptome</v>
      </c>
      <c r="M1295" s="76" t="str">
        <f>IFERROR(VLOOKUP(Abfalldokumentation!$O1295,Kennzahlen!S:V,3,FALSE)*Abfalldokumentation!$B1295,"0")</f>
        <v>0</v>
      </c>
      <c r="N1295" s="76" t="str">
        <f>IF(ISBLANK(Q1295),VLOOKUP(Abfalldokumentation!$O1295,'Linien - BU'!R:S,2,FALSE),Q1295)</f>
        <v>BU2</v>
      </c>
      <c r="O1295" s="77" t="str">
        <f t="shared" si="145"/>
        <v>Blöcke</v>
      </c>
      <c r="P1295" s="77">
        <f t="shared" si="146"/>
        <v>12</v>
      </c>
      <c r="Q1295" s="45" t="s">
        <v>7</v>
      </c>
      <c r="R1295" s="46" t="s">
        <v>208</v>
      </c>
      <c r="S1295" s="46">
        <v>105</v>
      </c>
      <c r="T1295" s="46">
        <v>12</v>
      </c>
      <c r="U1295" s="47">
        <v>44491</v>
      </c>
      <c r="V1295" s="48" t="s">
        <v>30</v>
      </c>
      <c r="W1295" s="46"/>
      <c r="X1295" s="50" t="str">
        <f>IFERROR(VLOOKUP(Abfalldokumentation!$R1295,Artikel!A:C,3,FALSE),Abfalldokumentation!$R1295)</f>
        <v>Blöcke</v>
      </c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</row>
    <row r="1296" spans="1:40" ht="30" hidden="1" customHeight="1" x14ac:dyDescent="0.25">
      <c r="A1296" s="78" t="str">
        <f>VLOOKUP(N1296,'Linien - BU'!A:B,2,FALSE)</f>
        <v>Verkauf</v>
      </c>
      <c r="B1296" s="79">
        <f t="shared" si="140"/>
        <v>9</v>
      </c>
      <c r="C1296" s="80">
        <f>Abfalldokumentation!$U1296</f>
        <v>44491</v>
      </c>
      <c r="D1296" s="69" t="str">
        <f>IFERROR(IF(VLOOKUP(O1296,'[1]Rohware 230'!$B:$C,2,FALSE)=0,"Rohware"),
IFERROR(IF(VLOOKUP(O1296,[1]Sammelnr.!$B:$C,2,FALSE)=0,"Sammelnr. ungeschält ABS"),
IFERROR(IF(VLOOKUP(O1296,[1]Sammelnr.!$E:$F,2,FALSE)=0,"Sammelnr. ungeschält VS"),
IFERROR(IF(VLOOKUP(O1296,[1]Sammelnr.!$H:$I,2,FALSE)=0,"Sammelnr. geschält"),
IFERROR(IF(VLOOKUP(O1296,[1]Offen!$B:$C,2,FALSE)=0,"Offen ungeschält ABS"),
IFERROR(IF(VLOOKUP(O1296,[1]Offen!$E:$F,2,FALSE)=0,"Offen ungeschält VOS"),
IFERROR(IF(VLOOKUP(O1296,[1]Offen!$H:$I,2,FALSE)=0,"Offen geschält RW"),
IFERROR(IF(VLOOKUP(O1296,[1]Offen!$K:$L,2,FALSE)=0,"Offen vegan"),
IFERROR(IF(VLOOKUP(O1296,[1]Offen!$N:$O,2,FALSE)=0,"Offen Zipfel"),
IFERROR(IF(VLOOKUP(O1296,[1]Offen!$Q:$R,2,FALSE)=0,"Offen Endstücke"),
IFERROR(IF(VLOOKUP(O1296,[1]Vakuumiert!$B:$C,2,FALSE)=0,"Vakuumierter VOS ungeschält"),
IFERROR(IF(VLOOKUP(O1296,[1]Vakuumiert!$E:$F,2,FALSE)=0,"Vakuumierter ABS ungeschält"),
IFERROR(IF(VLOOKUP(O1296,[1]Vakuumiert!$H:$I,2,FALSE)=0,"Vakuumierter VOS geschält"),
IFERROR(IF(VLOOKUP(O1296,[1]Vakuumiert!$K:$L,2,FALSE)=0,"Vakuumierter VOS vegan"),
IFERROR(IF(VLOOKUP(O1296,[1]Vakuumiert!$N:$O,2,FALSE)=0,"Vakuumierter VOS Zipfel"),
IFERROR(IF(VLOOKUP(O1296,[1]Vakuumiert!$Q:$R,2,FALSE)=0,"Vakuumiert geschält"),
IFERROR(IF(VLOOKUP(O1296,'[1]vakuumierte Fertigprodukte'!$B:$C,2,FALSE)=0,"Fertigprodukte"),
IFERROR(IF(VLOOKUP(O1296,'[1]vakuumierte Fertigprodukte'!$E:$FI,2,FALSE)=0,"Vakuumierte Zipfel"),
IFERROR(IF(VLOOKUP(O1296,[1]Wurste!$B:$C,2,FALSE)=0,"Räucherwürste"),
IFERROR(IF(VLOOKUP(O1296,[1]Wurste!$E:$F,2,FALSE)=0,"URW/URGW Wurst"),
IFERROR(IF(VLOOKUP(O1296,[1]Wurste!$H:$I,2,FALSE)=0,"HF-Wurst Vegan"),
IFERROR(IF(VLOOKUP(O1296,[1]Wurste!$K:$L,2,FALSE)=0,"320er ohne Würste"),
IFERROR(IF(AND(OR(Abfalldokumentation!$A1296="BU3",Abfalldokumentation!$A1296="Verkauf"),Abfalldokumentation!$F1296="Schimmel",Abfalldokumentation!$G1296="keinen Abnehmer/kein Schälpersonal"),"Div. Zipfel, ES ohne Verwendung",VLOOKUP(Abfalldokumentation!$E1296,Produktgruppen!A:B,2,FALSE)),"-")))))))))))))))))))))))</f>
        <v>Fertigware</v>
      </c>
      <c r="E1296" s="81" t="str">
        <f>IFERROR(VLOOKUP(Abfalldokumentation!$O1296,Artikel!A:C,3,FALSE),Abfalldokumentation!$O1296)</f>
        <v>Räu-End</v>
      </c>
      <c r="F1296" s="81" t="str">
        <f>VLOOKUP(T1296,'Liste Gründe'!A:D,2,FALSE)</f>
        <v>Schimmel</v>
      </c>
      <c r="G1296" s="80" t="str">
        <f>IF(ISBLANK(V1296),VLOOKUP(Abfalldokumentation!$P1296,'Liste Gründe'!A:D,3,FALSE),V1296)</f>
        <v>Schimmel</v>
      </c>
      <c r="H1296" s="81" t="str">
        <f>IF(ISBLANK(Abfalldokumentation!$W1296),"-",Abfalldokumentation!$W1296)</f>
        <v>-</v>
      </c>
      <c r="I1296" s="81">
        <f t="shared" si="141"/>
        <v>42</v>
      </c>
      <c r="J1296" s="81" t="str">
        <f t="shared" si="142"/>
        <v>Produkte</v>
      </c>
      <c r="K1296" s="81" t="str">
        <f t="shared" si="143"/>
        <v>BUs</v>
      </c>
      <c r="L1296" s="81" t="str">
        <f t="shared" si="144"/>
        <v>Symptome</v>
      </c>
      <c r="M1296" s="81" t="str">
        <f>IFERROR(VLOOKUP(Abfalldokumentation!$O1296,Kennzahlen!S:V,3,FALSE)*Abfalldokumentation!$B1296,"0")</f>
        <v>0</v>
      </c>
      <c r="N1296" s="81" t="str">
        <f>IF(ISBLANK(Q1296),VLOOKUP(Abfalldokumentation!$O1296,'Linien - BU'!R:S,2,FALSE),Q1296)</f>
        <v>Verkauf</v>
      </c>
      <c r="O1296" s="77" t="str">
        <f t="shared" si="145"/>
        <v>Räu-End</v>
      </c>
      <c r="P1296" s="77">
        <f t="shared" si="146"/>
        <v>12</v>
      </c>
      <c r="Q1296" s="39" t="s">
        <v>11</v>
      </c>
      <c r="R1296" s="40" t="s">
        <v>303</v>
      </c>
      <c r="S1296" s="40">
        <v>9</v>
      </c>
      <c r="T1296" s="40">
        <v>12</v>
      </c>
      <c r="U1296" s="41">
        <v>44491</v>
      </c>
      <c r="V1296" s="42"/>
      <c r="W1296" s="40"/>
      <c r="X1296" s="44" t="str">
        <f>IFERROR(VLOOKUP(Abfalldokumentation!$R1296,Artikel!A:C,3,FALSE),Abfalldokumentation!$R1296)</f>
        <v>Räu-End</v>
      </c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</row>
    <row r="1297" spans="1:40" ht="30" hidden="1" customHeight="1" x14ac:dyDescent="0.25">
      <c r="A1297" s="73" t="str">
        <f>VLOOKUP(N1297,'Linien - BU'!A:B,2,FALSE)</f>
        <v>Rest</v>
      </c>
      <c r="B1297" s="74">
        <f t="shared" si="140"/>
        <v>53</v>
      </c>
      <c r="C1297" s="75">
        <f>Abfalldokumentation!$U1297</f>
        <v>44491</v>
      </c>
      <c r="D1297" s="69" t="str">
        <f>IFERROR(IF(VLOOKUP(O1297,'[1]Rohware 230'!$B:$C,2,FALSE)=0,"Rohware"),
IFERROR(IF(VLOOKUP(O1297,[1]Sammelnr.!$B:$C,2,FALSE)=0,"Sammelnr. ungeschält ABS"),
IFERROR(IF(VLOOKUP(O1297,[1]Sammelnr.!$E:$F,2,FALSE)=0,"Sammelnr. ungeschält VS"),
IFERROR(IF(VLOOKUP(O1297,[1]Sammelnr.!$H:$I,2,FALSE)=0,"Sammelnr. geschält"),
IFERROR(IF(VLOOKUP(O1297,[1]Offen!$B:$C,2,FALSE)=0,"Offen ungeschält ABS"),
IFERROR(IF(VLOOKUP(O1297,[1]Offen!$E:$F,2,FALSE)=0,"Offen ungeschält VOS"),
IFERROR(IF(VLOOKUP(O1297,[1]Offen!$H:$I,2,FALSE)=0,"Offen geschält RW"),
IFERROR(IF(VLOOKUP(O1297,[1]Offen!$K:$L,2,FALSE)=0,"Offen vegan"),
IFERROR(IF(VLOOKUP(O1297,[1]Offen!$N:$O,2,FALSE)=0,"Offen Zipfel"),
IFERROR(IF(VLOOKUP(O1297,[1]Offen!$Q:$R,2,FALSE)=0,"Offen Endstücke"),
IFERROR(IF(VLOOKUP(O1297,[1]Vakuumiert!$B:$C,2,FALSE)=0,"Vakuumierter VOS ungeschält"),
IFERROR(IF(VLOOKUP(O1297,[1]Vakuumiert!$E:$F,2,FALSE)=0,"Vakuumierter ABS ungeschält"),
IFERROR(IF(VLOOKUP(O1297,[1]Vakuumiert!$H:$I,2,FALSE)=0,"Vakuumierter VOS geschält"),
IFERROR(IF(VLOOKUP(O1297,[1]Vakuumiert!$K:$L,2,FALSE)=0,"Vakuumierter VOS vegan"),
IFERROR(IF(VLOOKUP(O1297,[1]Vakuumiert!$N:$O,2,FALSE)=0,"Vakuumierter VOS Zipfel"),
IFERROR(IF(VLOOKUP(O1297,[1]Vakuumiert!$Q:$R,2,FALSE)=0,"Vakuumiert geschält"),
IFERROR(IF(VLOOKUP(O1297,'[1]vakuumierte Fertigprodukte'!$B:$C,2,FALSE)=0,"Fertigprodukte"),
IFERROR(IF(VLOOKUP(O1297,'[1]vakuumierte Fertigprodukte'!$E:$FI,2,FALSE)=0,"Vakuumierte Zipfel"),
IFERROR(IF(VLOOKUP(O1297,[1]Wurste!$B:$C,2,FALSE)=0,"Räucherwürste"),
IFERROR(IF(VLOOKUP(O1297,[1]Wurste!$E:$F,2,FALSE)=0,"URW/URGW Wurst"),
IFERROR(IF(VLOOKUP(O1297,[1]Wurste!$H:$I,2,FALSE)=0,"HF-Wurst Vegan"),
IFERROR(IF(VLOOKUP(O1297,[1]Wurste!$K:$L,2,FALSE)=0,"320er ohne Würste"),
IFERROR(IF(AND(OR(Abfalldokumentation!$A1297="BU3",Abfalldokumentation!$A1297="Verkauf"),Abfalldokumentation!$F1297="Schimmel",Abfalldokumentation!$G1297="keinen Abnehmer/kein Schälpersonal"),"Div. Zipfel, ES ohne Verwendung",VLOOKUP(Abfalldokumentation!$E1297,Produktgruppen!A:B,2,FALSE)),"-")))))))))))))))))))))))</f>
        <v>Qualitätssicherung</v>
      </c>
      <c r="E1297" s="76" t="str">
        <f>IFERROR(VLOOKUP(Abfalldokumentation!$O1297,Artikel!A:C,3,FALSE),Abfalldokumentation!$O1297)</f>
        <v>Rückstellproben</v>
      </c>
      <c r="F1297" s="76" t="str">
        <f>VLOOKUP(T1297,'Liste Gründe'!A:D,2,FALSE)</f>
        <v>Qualitätssicherung</v>
      </c>
      <c r="G1297" s="75" t="str">
        <f>IF(ISBLANK(V1297),VLOOKUP(Abfalldokumentation!$P1297,'Liste Gründe'!A:D,3,FALSE),V1297)</f>
        <v>Rückstellproben</v>
      </c>
      <c r="H1297" s="76" t="str">
        <f>IF(ISBLANK(Abfalldokumentation!$W1297),"-",Abfalldokumentation!$W1297)</f>
        <v>-</v>
      </c>
      <c r="I1297" s="76">
        <f t="shared" si="141"/>
        <v>42</v>
      </c>
      <c r="J1297" s="76" t="str">
        <f t="shared" si="142"/>
        <v>Produkte</v>
      </c>
      <c r="K1297" s="76" t="str">
        <f t="shared" si="143"/>
        <v>BUs</v>
      </c>
      <c r="L1297" s="76" t="str">
        <f t="shared" si="144"/>
        <v>Symptome</v>
      </c>
      <c r="M1297" s="76" t="str">
        <f>IFERROR(VLOOKUP(Abfalldokumentation!$O1297,Kennzahlen!S:V,3,FALSE)*Abfalldokumentation!$B1297,"0")</f>
        <v>0</v>
      </c>
      <c r="N1297" s="76" t="str">
        <f>IF(ISBLANK(Q1297),VLOOKUP(Abfalldokumentation!$O1297,'Linien - BU'!R:S,2,FALSE),Q1297)</f>
        <v>Labor</v>
      </c>
      <c r="O1297" s="77" t="str">
        <f t="shared" si="145"/>
        <v>Rückstellproben</v>
      </c>
      <c r="P1297" s="77">
        <f t="shared" si="146"/>
        <v>70</v>
      </c>
      <c r="Q1297" s="45" t="s">
        <v>199</v>
      </c>
      <c r="R1297" s="48" t="s">
        <v>212</v>
      </c>
      <c r="S1297" s="46">
        <v>53</v>
      </c>
      <c r="T1297" s="46">
        <v>70</v>
      </c>
      <c r="U1297" s="47">
        <v>44491</v>
      </c>
      <c r="V1297" s="48"/>
      <c r="W1297" s="46"/>
      <c r="X1297" s="50" t="str">
        <f>IFERROR(VLOOKUP(Abfalldokumentation!$R1297,Artikel!A:C,3,FALSE),Abfalldokumentation!$R1297)</f>
        <v>Rückstellproben</v>
      </c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</row>
    <row r="1298" spans="1:40" ht="30" hidden="1" customHeight="1" x14ac:dyDescent="0.25">
      <c r="A1298" s="78" t="str">
        <f>VLOOKUP(N1298,'Linien - BU'!A:B,2,FALSE)</f>
        <v>BU3</v>
      </c>
      <c r="B1298" s="79">
        <f t="shared" si="140"/>
        <v>25</v>
      </c>
      <c r="C1298" s="80">
        <f>Abfalldokumentation!$U1298</f>
        <v>44491</v>
      </c>
      <c r="D1298" s="69" t="str">
        <f>IFERROR(IF(VLOOKUP(O1298,'[1]Rohware 230'!$B:$C,2,FALSE)=0,"Rohware"),
IFERROR(IF(VLOOKUP(O1298,[1]Sammelnr.!$B:$C,2,FALSE)=0,"Sammelnr. ungeschält ABS"),
IFERROR(IF(VLOOKUP(O1298,[1]Sammelnr.!$E:$F,2,FALSE)=0,"Sammelnr. ungeschält VS"),
IFERROR(IF(VLOOKUP(O1298,[1]Sammelnr.!$H:$I,2,FALSE)=0,"Sammelnr. geschält"),
IFERROR(IF(VLOOKUP(O1298,[1]Offen!$B:$C,2,FALSE)=0,"Offen ungeschält ABS"),
IFERROR(IF(VLOOKUP(O1298,[1]Offen!$E:$F,2,FALSE)=0,"Offen ungeschält VOS"),
IFERROR(IF(VLOOKUP(O1298,[1]Offen!$H:$I,2,FALSE)=0,"Offen geschält RW"),
IFERROR(IF(VLOOKUP(O1298,[1]Offen!$K:$L,2,FALSE)=0,"Offen vegan"),
IFERROR(IF(VLOOKUP(O1298,[1]Offen!$N:$O,2,FALSE)=0,"Offen Zipfel"),
IFERROR(IF(VLOOKUP(O1298,[1]Offen!$Q:$R,2,FALSE)=0,"Offen Endstücke"),
IFERROR(IF(VLOOKUP(O1298,[1]Vakuumiert!$B:$C,2,FALSE)=0,"Vakuumierter VOS ungeschält"),
IFERROR(IF(VLOOKUP(O1298,[1]Vakuumiert!$E:$F,2,FALSE)=0,"Vakuumierter ABS ungeschält"),
IFERROR(IF(VLOOKUP(O1298,[1]Vakuumiert!$H:$I,2,FALSE)=0,"Vakuumierter VOS geschält"),
IFERROR(IF(VLOOKUP(O1298,[1]Vakuumiert!$K:$L,2,FALSE)=0,"Vakuumierter VOS vegan"),
IFERROR(IF(VLOOKUP(O1298,[1]Vakuumiert!$N:$O,2,FALSE)=0,"Vakuumierter VOS Zipfel"),
IFERROR(IF(VLOOKUP(O1298,[1]Vakuumiert!$Q:$R,2,FALSE)=0,"Vakuumiert geschält"),
IFERROR(IF(VLOOKUP(O1298,'[1]vakuumierte Fertigprodukte'!$B:$C,2,FALSE)=0,"Fertigprodukte"),
IFERROR(IF(VLOOKUP(O1298,'[1]vakuumierte Fertigprodukte'!$E:$FI,2,FALSE)=0,"Vakuumierte Zipfel"),
IFERROR(IF(VLOOKUP(O1298,[1]Wurste!$B:$C,2,FALSE)=0,"Räucherwürste"),
IFERROR(IF(VLOOKUP(O1298,[1]Wurste!$E:$F,2,FALSE)=0,"URW/URGW Wurst"),
IFERROR(IF(VLOOKUP(O1298,[1]Wurste!$H:$I,2,FALSE)=0,"HF-Wurst Vegan"),
IFERROR(IF(VLOOKUP(O1298,[1]Wurste!$K:$L,2,FALSE)=0,"320er ohne Würste"),
IFERROR(IF(AND(OR(Abfalldokumentation!$A1298="BU3",Abfalldokumentation!$A1298="Verkauf"),Abfalldokumentation!$F1298="Schimmel",Abfalldokumentation!$G1298="keinen Abnehmer/kein Schälpersonal"),"Div. Zipfel, ES ohne Verwendung",VLOOKUP(Abfalldokumentation!$E1298,Produktgruppen!A:B,2,FALSE)),"-")))))))))))))))))))))))</f>
        <v>ABS</v>
      </c>
      <c r="E1298" s="81" t="str">
        <f>IFERROR(VLOOKUP(Abfalldokumentation!$O1298,Artikel!A:C,3,FALSE),Abfalldokumentation!$O1298)</f>
        <v>Würfel</v>
      </c>
      <c r="F1298" s="81" t="str">
        <f>VLOOKUP(T1298,'Liste Gründe'!A:D,2,FALSE)</f>
        <v>Linienbezogen</v>
      </c>
      <c r="G1298" s="80" t="str">
        <f>IF(ISBLANK(V1298),VLOOKUP(Abfalldokumentation!$P1298,'Liste Gründe'!A:D,3,FALSE),V1298)</f>
        <v>Maschinenabfall</v>
      </c>
      <c r="H1298" s="81" t="str">
        <f>IF(ISBLANK(Abfalldokumentation!$W1298),"-",Abfalldokumentation!$W1298)</f>
        <v>-</v>
      </c>
      <c r="I1298" s="81">
        <f t="shared" si="141"/>
        <v>42</v>
      </c>
      <c r="J1298" s="81" t="str">
        <f t="shared" si="142"/>
        <v>Produkte</v>
      </c>
      <c r="K1298" s="81" t="str">
        <f t="shared" si="143"/>
        <v>BUs</v>
      </c>
      <c r="L1298" s="81" t="str">
        <f t="shared" si="144"/>
        <v>Symptome</v>
      </c>
      <c r="M1298" s="81" t="str">
        <f>IFERROR(VLOOKUP(Abfalldokumentation!$O1298,Kennzahlen!S:V,3,FALSE)*Abfalldokumentation!$B1298,"0")</f>
        <v>0</v>
      </c>
      <c r="N1298" s="81" t="str">
        <f>IF(ISBLANK(Q1298),VLOOKUP(Abfalldokumentation!$O1298,'Linien - BU'!R:S,2,FALSE),Q1298)</f>
        <v>L35</v>
      </c>
      <c r="O1298" s="77" t="str">
        <f t="shared" si="145"/>
        <v>Würfel</v>
      </c>
      <c r="P1298" s="77">
        <f t="shared" si="146"/>
        <v>30</v>
      </c>
      <c r="Q1298" s="39" t="s">
        <v>308</v>
      </c>
      <c r="R1298" s="40" t="s">
        <v>57</v>
      </c>
      <c r="S1298" s="40">
        <v>25</v>
      </c>
      <c r="T1298" s="40">
        <v>30</v>
      </c>
      <c r="U1298" s="41">
        <v>44491</v>
      </c>
      <c r="V1298" s="42"/>
      <c r="W1298" s="40"/>
      <c r="X1298" s="44" t="str">
        <f>IFERROR(VLOOKUP(Abfalldokumentation!$R1298,Artikel!A:C,3,FALSE),Abfalldokumentation!$R1298)</f>
        <v>Würfel</v>
      </c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</row>
    <row r="1299" spans="1:40" ht="30" hidden="1" customHeight="1" x14ac:dyDescent="0.25">
      <c r="A1299" s="73" t="str">
        <f>VLOOKUP(N1299,'Linien - BU'!A:B,2,FALSE)</f>
        <v>BU4</v>
      </c>
      <c r="B1299" s="74">
        <f t="shared" si="140"/>
        <v>21</v>
      </c>
      <c r="C1299" s="75">
        <f>Abfalldokumentation!$U1299</f>
        <v>44494</v>
      </c>
      <c r="D1299" s="69" t="str">
        <f>IFERROR(IF(VLOOKUP(O1299,'[1]Rohware 230'!$B:$C,2,FALSE)=0,"Rohware"),
IFERROR(IF(VLOOKUP(O1299,[1]Sammelnr.!$B:$C,2,FALSE)=0,"Sammelnr. ungeschält ABS"),
IFERROR(IF(VLOOKUP(O1299,[1]Sammelnr.!$E:$F,2,FALSE)=0,"Sammelnr. ungeschält VS"),
IFERROR(IF(VLOOKUP(O1299,[1]Sammelnr.!$H:$I,2,FALSE)=0,"Sammelnr. geschält"),
IFERROR(IF(VLOOKUP(O1299,[1]Offen!$B:$C,2,FALSE)=0,"Offen ungeschält ABS"),
IFERROR(IF(VLOOKUP(O1299,[1]Offen!$E:$F,2,FALSE)=0,"Offen ungeschält VOS"),
IFERROR(IF(VLOOKUP(O1299,[1]Offen!$H:$I,2,FALSE)=0,"Offen geschält RW"),
IFERROR(IF(VLOOKUP(O1299,[1]Offen!$K:$L,2,FALSE)=0,"Offen vegan"),
IFERROR(IF(VLOOKUP(O1299,[1]Offen!$N:$O,2,FALSE)=0,"Offen Zipfel"),
IFERROR(IF(VLOOKUP(O1299,[1]Offen!$Q:$R,2,FALSE)=0,"Offen Endstücke"),
IFERROR(IF(VLOOKUP(O1299,[1]Vakuumiert!$B:$C,2,FALSE)=0,"Vakuumierter VOS ungeschält"),
IFERROR(IF(VLOOKUP(O1299,[1]Vakuumiert!$E:$F,2,FALSE)=0,"Vakuumierter ABS ungeschält"),
IFERROR(IF(VLOOKUP(O1299,[1]Vakuumiert!$H:$I,2,FALSE)=0,"Vakuumierter VOS geschält"),
IFERROR(IF(VLOOKUP(O1299,[1]Vakuumiert!$K:$L,2,FALSE)=0,"Vakuumierter VOS vegan"),
IFERROR(IF(VLOOKUP(O1299,[1]Vakuumiert!$N:$O,2,FALSE)=0,"Vakuumierter VOS Zipfel"),
IFERROR(IF(VLOOKUP(O1299,[1]Vakuumiert!$Q:$R,2,FALSE)=0,"Vakuumiert geschält"),
IFERROR(IF(VLOOKUP(O1299,'[1]vakuumierte Fertigprodukte'!$B:$C,2,FALSE)=0,"Fertigprodukte"),
IFERROR(IF(VLOOKUP(O1299,'[1]vakuumierte Fertigprodukte'!$E:$FI,2,FALSE)=0,"Vakuumierte Zipfel"),
IFERROR(IF(VLOOKUP(O1299,[1]Wurste!$B:$C,2,FALSE)=0,"Räucherwürste"),
IFERROR(IF(VLOOKUP(O1299,[1]Wurste!$E:$F,2,FALSE)=0,"URW/URGW Wurst"),
IFERROR(IF(VLOOKUP(O1299,[1]Wurste!$H:$I,2,FALSE)=0,"HF-Wurst Vegan"),
IFERROR(IF(VLOOKUP(O1299,[1]Wurste!$K:$L,2,FALSE)=0,"320er ohne Würste"),
IFERROR(IF(AND(OR(Abfalldokumentation!$A1299="BU3",Abfalldokumentation!$A1299="Verkauf"),Abfalldokumentation!$F1299="Schimmel",Abfalldokumentation!$G1299="keinen Abnehmer/kein Schälpersonal"),"Div. Zipfel, ES ohne Verwendung",VLOOKUP(Abfalldokumentation!$E1299,Produktgruppen!A:B,2,FALSE)),"-")))))))))))))))))))))))</f>
        <v>Vorschmelz</v>
      </c>
      <c r="E1299" s="76" t="str">
        <f>IFERROR(VLOOKUP(Abfalldokumentation!$O1299,Artikel!A:C,3,FALSE),Abfalldokumentation!$O1299)</f>
        <v>VOS Schwarzer Pfeffer R</v>
      </c>
      <c r="F1299" s="76" t="str">
        <f>VLOOKUP(T1299,'Liste Gründe'!A:D,2,FALSE)</f>
        <v>keinen Verwendungszweck</v>
      </c>
      <c r="G1299" s="75" t="str">
        <f>IF(ISBLANK(V1299),VLOOKUP(Abfalldokumentation!$P1299,'Liste Gründe'!A:D,3,FALSE),V1299)</f>
        <v>keinen Verwendungszweck</v>
      </c>
      <c r="H1299" s="76" t="str">
        <f>IF(ISBLANK(Abfalldokumentation!$W1299),"-",Abfalldokumentation!$W1299)</f>
        <v>-</v>
      </c>
      <c r="I1299" s="76">
        <f t="shared" si="141"/>
        <v>43</v>
      </c>
      <c r="J1299" s="76" t="str">
        <f t="shared" si="142"/>
        <v>Produkte</v>
      </c>
      <c r="K1299" s="76" t="str">
        <f t="shared" si="143"/>
        <v>BUs</v>
      </c>
      <c r="L1299" s="76" t="str">
        <f t="shared" si="144"/>
        <v>Symptome</v>
      </c>
      <c r="M1299" s="76">
        <f>IFERROR(VLOOKUP(Abfalldokumentation!$O1299,Kennzahlen!S:V,3,FALSE)*Abfalldokumentation!$B1299,"0")</f>
        <v>10.5</v>
      </c>
      <c r="N1299" s="76" t="str">
        <f>IF(ISBLANK(Q1299),VLOOKUP(Abfalldokumentation!$O1299,'Linien - BU'!R:S,2,FALSE),Q1299)</f>
        <v>BU4</v>
      </c>
      <c r="O1299" s="77">
        <f t="shared" si="145"/>
        <v>29500482</v>
      </c>
      <c r="P1299" s="77">
        <f t="shared" si="146"/>
        <v>61</v>
      </c>
      <c r="Q1299" s="45" t="s">
        <v>9</v>
      </c>
      <c r="R1299" s="46">
        <v>29500482</v>
      </c>
      <c r="S1299" s="46">
        <v>21</v>
      </c>
      <c r="T1299" s="46">
        <v>61</v>
      </c>
      <c r="U1299" s="47">
        <v>44494</v>
      </c>
      <c r="V1299" s="48"/>
      <c r="W1299" s="46"/>
      <c r="X1299" s="50" t="str">
        <f>IFERROR(VLOOKUP(Abfalldokumentation!$R1299,Artikel!A:C,3,FALSE),Abfalldokumentation!$R1299)</f>
        <v>VOS Schwarzer Pfeffer R</v>
      </c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</row>
    <row r="1300" spans="1:40" ht="30" hidden="1" customHeight="1" x14ac:dyDescent="0.25">
      <c r="A1300" s="78" t="str">
        <f>VLOOKUP(N1300,'Linien - BU'!A:B,2,FALSE)</f>
        <v>BU3</v>
      </c>
      <c r="B1300" s="79">
        <f t="shared" si="140"/>
        <v>309</v>
      </c>
      <c r="C1300" s="80">
        <f>Abfalldokumentation!$U1300</f>
        <v>44494</v>
      </c>
      <c r="D1300" s="69" t="str">
        <f>IFERROR(IF(VLOOKUP(O1300,'[1]Rohware 230'!$B:$C,2,FALSE)=0,"Rohware"),
IFERROR(IF(VLOOKUP(O1300,[1]Sammelnr.!$B:$C,2,FALSE)=0,"Sammelnr. ungeschält ABS"),
IFERROR(IF(VLOOKUP(O1300,[1]Sammelnr.!$E:$F,2,FALSE)=0,"Sammelnr. ungeschält VS"),
IFERROR(IF(VLOOKUP(O1300,[1]Sammelnr.!$H:$I,2,FALSE)=0,"Sammelnr. geschält"),
IFERROR(IF(VLOOKUP(O1300,[1]Offen!$B:$C,2,FALSE)=0,"Offen ungeschält ABS"),
IFERROR(IF(VLOOKUP(O1300,[1]Offen!$E:$F,2,FALSE)=0,"Offen ungeschält VOS"),
IFERROR(IF(VLOOKUP(O1300,[1]Offen!$H:$I,2,FALSE)=0,"Offen geschält RW"),
IFERROR(IF(VLOOKUP(O1300,[1]Offen!$K:$L,2,FALSE)=0,"Offen vegan"),
IFERROR(IF(VLOOKUP(O1300,[1]Offen!$N:$O,2,FALSE)=0,"Offen Zipfel"),
IFERROR(IF(VLOOKUP(O1300,[1]Offen!$Q:$R,2,FALSE)=0,"Offen Endstücke"),
IFERROR(IF(VLOOKUP(O1300,[1]Vakuumiert!$B:$C,2,FALSE)=0,"Vakuumierter VOS ungeschält"),
IFERROR(IF(VLOOKUP(O1300,[1]Vakuumiert!$E:$F,2,FALSE)=0,"Vakuumierter ABS ungeschält"),
IFERROR(IF(VLOOKUP(O1300,[1]Vakuumiert!$H:$I,2,FALSE)=0,"Vakuumierter VOS geschält"),
IFERROR(IF(VLOOKUP(O1300,[1]Vakuumiert!$K:$L,2,FALSE)=0,"Vakuumierter VOS vegan"),
IFERROR(IF(VLOOKUP(O1300,[1]Vakuumiert!$N:$O,2,FALSE)=0,"Vakuumierter VOS Zipfel"),
IFERROR(IF(VLOOKUP(O1300,[1]Vakuumiert!$Q:$R,2,FALSE)=0,"Vakuumiert geschält"),
IFERROR(IF(VLOOKUP(O1300,'[1]vakuumierte Fertigprodukte'!$B:$C,2,FALSE)=0,"Fertigprodukte"),
IFERROR(IF(VLOOKUP(O1300,'[1]vakuumierte Fertigprodukte'!$E:$FI,2,FALSE)=0,"Vakuumierte Zipfel"),
IFERROR(IF(VLOOKUP(O1300,[1]Wurste!$B:$C,2,FALSE)=0,"Räucherwürste"),
IFERROR(IF(VLOOKUP(O1300,[1]Wurste!$E:$F,2,FALSE)=0,"URW/URGW Wurst"),
IFERROR(IF(VLOOKUP(O1300,[1]Wurste!$H:$I,2,FALSE)=0,"HF-Wurst Vegan"),
IFERROR(IF(VLOOKUP(O1300,[1]Wurste!$K:$L,2,FALSE)=0,"320er ohne Würste"),
IFERROR(IF(AND(OR(Abfalldokumentation!$A1300="BU3",Abfalldokumentation!$A1300="Verkauf"),Abfalldokumentation!$F1300="Schimmel",Abfalldokumentation!$G1300="keinen Abnehmer/kein Schälpersonal"),"Div. Zipfel, ES ohne Verwendung",VLOOKUP(Abfalldokumentation!$E1300,Produktgruppen!A:B,2,FALSE)),"-")))))))))))))))))))))))</f>
        <v>Vorschmelz</v>
      </c>
      <c r="E1300" s="81" t="str">
        <f>IFERROR(VLOOKUP(Abfalldokumentation!$O1300,Artikel!A:C,3,FALSE),Abfalldokumentation!$O1300)</f>
        <v>VOS Räucher Natur Natri</v>
      </c>
      <c r="F1300" s="81" t="str">
        <f>VLOOKUP(T1300,'Liste Gründe'!A:D,2,FALSE)</f>
        <v>Schimmel</v>
      </c>
      <c r="G1300" s="80" t="str">
        <f>IF(ISBLANK(V1300),VLOOKUP(Abfalldokumentation!$P1300,'Liste Gründe'!A:D,3,FALSE),V1300)</f>
        <v>kein VOS in England, VS-Würste keine Produktion</v>
      </c>
      <c r="H1300" s="81" t="str">
        <f>IF(ISBLANK(Abfalldokumentation!$W1300),"-",Abfalldokumentation!$W1300)</f>
        <v>-</v>
      </c>
      <c r="I1300" s="81">
        <f t="shared" si="141"/>
        <v>43</v>
      </c>
      <c r="J1300" s="81" t="str">
        <f t="shared" si="142"/>
        <v>Produkte</v>
      </c>
      <c r="K1300" s="81" t="str">
        <f t="shared" si="143"/>
        <v>BUs</v>
      </c>
      <c r="L1300" s="81" t="str">
        <f t="shared" si="144"/>
        <v>Symptome</v>
      </c>
      <c r="M1300" s="81">
        <f>IFERROR(VLOOKUP(Abfalldokumentation!$O1300,Kennzahlen!S:V,3,FALSE)*Abfalldokumentation!$B1300,"0")</f>
        <v>154.5</v>
      </c>
      <c r="N1300" s="81" t="str">
        <f>IF(ISBLANK(Q1300),VLOOKUP(Abfalldokumentation!$O1300,'Linien - BU'!R:S,2,FALSE),Q1300)</f>
        <v>BU3</v>
      </c>
      <c r="O1300" s="77">
        <f t="shared" si="145"/>
        <v>29500498</v>
      </c>
      <c r="P1300" s="77">
        <f t="shared" si="146"/>
        <v>12</v>
      </c>
      <c r="Q1300" s="39" t="s">
        <v>8</v>
      </c>
      <c r="R1300" s="40">
        <v>29500498</v>
      </c>
      <c r="S1300" s="40">
        <v>309</v>
      </c>
      <c r="T1300" s="40">
        <v>12</v>
      </c>
      <c r="U1300" s="41">
        <v>44494</v>
      </c>
      <c r="V1300" s="42" t="s">
        <v>25</v>
      </c>
      <c r="W1300" s="40"/>
      <c r="X1300" s="44" t="str">
        <f>IFERROR(VLOOKUP(Abfalldokumentation!$R1300,Artikel!A:C,3,FALSE),Abfalldokumentation!$R1300)</f>
        <v>VOS Räucher Natur Natri</v>
      </c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</row>
    <row r="1301" spans="1:40" ht="30" hidden="1" customHeight="1" x14ac:dyDescent="0.25">
      <c r="A1301" s="73" t="str">
        <f>VLOOKUP(N1301,'Linien - BU'!A:B,2,FALSE)</f>
        <v>BU3</v>
      </c>
      <c r="B1301" s="74">
        <f t="shared" si="140"/>
        <v>321</v>
      </c>
      <c r="C1301" s="75">
        <f>Abfalldokumentation!$U1301</f>
        <v>44494</v>
      </c>
      <c r="D1301" s="69" t="str">
        <f>IFERROR(IF(VLOOKUP(O1301,'[1]Rohware 230'!$B:$C,2,FALSE)=0,"Rohware"),
IFERROR(IF(VLOOKUP(O1301,[1]Sammelnr.!$B:$C,2,FALSE)=0,"Sammelnr. ungeschält ABS"),
IFERROR(IF(VLOOKUP(O1301,[1]Sammelnr.!$E:$F,2,FALSE)=0,"Sammelnr. ungeschält VS"),
IFERROR(IF(VLOOKUP(O1301,[1]Sammelnr.!$H:$I,2,FALSE)=0,"Sammelnr. geschält"),
IFERROR(IF(VLOOKUP(O1301,[1]Offen!$B:$C,2,FALSE)=0,"Offen ungeschält ABS"),
IFERROR(IF(VLOOKUP(O1301,[1]Offen!$E:$F,2,FALSE)=0,"Offen ungeschält VOS"),
IFERROR(IF(VLOOKUP(O1301,[1]Offen!$H:$I,2,FALSE)=0,"Offen geschält RW"),
IFERROR(IF(VLOOKUP(O1301,[1]Offen!$K:$L,2,FALSE)=0,"Offen vegan"),
IFERROR(IF(VLOOKUP(O1301,[1]Offen!$N:$O,2,FALSE)=0,"Offen Zipfel"),
IFERROR(IF(VLOOKUP(O1301,[1]Offen!$Q:$R,2,FALSE)=0,"Offen Endstücke"),
IFERROR(IF(VLOOKUP(O1301,[1]Vakuumiert!$B:$C,2,FALSE)=0,"Vakuumierter VOS ungeschält"),
IFERROR(IF(VLOOKUP(O1301,[1]Vakuumiert!$E:$F,2,FALSE)=0,"Vakuumierter ABS ungeschält"),
IFERROR(IF(VLOOKUP(O1301,[1]Vakuumiert!$H:$I,2,FALSE)=0,"Vakuumierter VOS geschält"),
IFERROR(IF(VLOOKUP(O1301,[1]Vakuumiert!$K:$L,2,FALSE)=0,"Vakuumierter VOS vegan"),
IFERROR(IF(VLOOKUP(O1301,[1]Vakuumiert!$N:$O,2,FALSE)=0,"Vakuumierter VOS Zipfel"),
IFERROR(IF(VLOOKUP(O1301,[1]Vakuumiert!$Q:$R,2,FALSE)=0,"Vakuumiert geschält"),
IFERROR(IF(VLOOKUP(O1301,'[1]vakuumierte Fertigprodukte'!$B:$C,2,FALSE)=0,"Fertigprodukte"),
IFERROR(IF(VLOOKUP(O1301,'[1]vakuumierte Fertigprodukte'!$E:$FI,2,FALSE)=0,"Vakuumierte Zipfel"),
IFERROR(IF(VLOOKUP(O1301,[1]Wurste!$B:$C,2,FALSE)=0,"Räucherwürste"),
IFERROR(IF(VLOOKUP(O1301,[1]Wurste!$E:$F,2,FALSE)=0,"URW/URGW Wurst"),
IFERROR(IF(VLOOKUP(O1301,[1]Wurste!$H:$I,2,FALSE)=0,"HF-Wurst Vegan"),
IFERROR(IF(VLOOKUP(O1301,[1]Wurste!$K:$L,2,FALSE)=0,"320er ohne Würste"),
IFERROR(IF(AND(OR(Abfalldokumentation!$A1301="BU3",Abfalldokumentation!$A1301="Verkauf"),Abfalldokumentation!$F1301="Schimmel",Abfalldokumentation!$G1301="keinen Abnehmer/kein Schälpersonal"),"Div. Zipfel, ES ohne Verwendung",VLOOKUP(Abfalldokumentation!$E1301,Produktgruppen!A:B,2,FALSE)),"-")))))))))))))))))))))))</f>
        <v>Vorschmelz</v>
      </c>
      <c r="E1301" s="76" t="str">
        <f>IFERROR(VLOOKUP(Abfalldokumentation!$O1301,Artikel!A:C,3,FALSE),Abfalldokumentation!$O1301)</f>
        <v>VOS Räucher Natur Natri</v>
      </c>
      <c r="F1301" s="76" t="str">
        <f>VLOOKUP(T1301,'Liste Gründe'!A:D,2,FALSE)</f>
        <v>Schimmel</v>
      </c>
      <c r="G1301" s="75" t="str">
        <f>IF(ISBLANK(V1301),VLOOKUP(Abfalldokumentation!$P1301,'Liste Gründe'!A:D,3,FALSE),V1301)</f>
        <v>kein VOS in England, VS-Würste keine Produktion</v>
      </c>
      <c r="H1301" s="76" t="str">
        <f>IF(ISBLANK(Abfalldokumentation!$W1301),"-",Abfalldokumentation!$W1301)</f>
        <v>-</v>
      </c>
      <c r="I1301" s="76">
        <f t="shared" si="141"/>
        <v>43</v>
      </c>
      <c r="J1301" s="76" t="str">
        <f t="shared" si="142"/>
        <v>Produkte</v>
      </c>
      <c r="K1301" s="76" t="str">
        <f t="shared" si="143"/>
        <v>BUs</v>
      </c>
      <c r="L1301" s="76" t="str">
        <f t="shared" si="144"/>
        <v>Symptome</v>
      </c>
      <c r="M1301" s="76">
        <f>IFERROR(VLOOKUP(Abfalldokumentation!$O1301,Kennzahlen!S:V,3,FALSE)*Abfalldokumentation!$B1301,"0")</f>
        <v>160.5</v>
      </c>
      <c r="N1301" s="76" t="str">
        <f>IF(ISBLANK(Q1301),VLOOKUP(Abfalldokumentation!$O1301,'Linien - BU'!R:S,2,FALSE),Q1301)</f>
        <v>BU3</v>
      </c>
      <c r="O1301" s="77">
        <f t="shared" si="145"/>
        <v>29500498</v>
      </c>
      <c r="P1301" s="77">
        <f t="shared" si="146"/>
        <v>12</v>
      </c>
      <c r="Q1301" s="45" t="s">
        <v>8</v>
      </c>
      <c r="R1301" s="46">
        <v>29500498</v>
      </c>
      <c r="S1301" s="46">
        <v>321</v>
      </c>
      <c r="T1301" s="46">
        <v>12</v>
      </c>
      <c r="U1301" s="47">
        <v>44494</v>
      </c>
      <c r="V1301" s="42" t="s">
        <v>25</v>
      </c>
      <c r="W1301" s="46"/>
      <c r="X1301" s="50" t="str">
        <f>IFERROR(VLOOKUP(Abfalldokumentation!$R1301,Artikel!A:C,3,FALSE),Abfalldokumentation!$R1301)</f>
        <v>VOS Räucher Natur Natri</v>
      </c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</row>
    <row r="1302" spans="1:40" ht="30" hidden="1" customHeight="1" x14ac:dyDescent="0.25">
      <c r="A1302" s="78" t="str">
        <f>VLOOKUP(N1302,'Linien - BU'!A:B,2,FALSE)</f>
        <v>BU3</v>
      </c>
      <c r="B1302" s="79">
        <f t="shared" si="140"/>
        <v>246</v>
      </c>
      <c r="C1302" s="80">
        <f>Abfalldokumentation!$U1302</f>
        <v>44494</v>
      </c>
      <c r="D1302" s="69" t="str">
        <f>IFERROR(IF(VLOOKUP(O1302,'[1]Rohware 230'!$B:$C,2,FALSE)=0,"Rohware"),
IFERROR(IF(VLOOKUP(O1302,[1]Sammelnr.!$B:$C,2,FALSE)=0,"Sammelnr. ungeschält ABS"),
IFERROR(IF(VLOOKUP(O1302,[1]Sammelnr.!$E:$F,2,FALSE)=0,"Sammelnr. ungeschält VS"),
IFERROR(IF(VLOOKUP(O1302,[1]Sammelnr.!$H:$I,2,FALSE)=0,"Sammelnr. geschält"),
IFERROR(IF(VLOOKUP(O1302,[1]Offen!$B:$C,2,FALSE)=0,"Offen ungeschält ABS"),
IFERROR(IF(VLOOKUP(O1302,[1]Offen!$E:$F,2,FALSE)=0,"Offen ungeschält VOS"),
IFERROR(IF(VLOOKUP(O1302,[1]Offen!$H:$I,2,FALSE)=0,"Offen geschält RW"),
IFERROR(IF(VLOOKUP(O1302,[1]Offen!$K:$L,2,FALSE)=0,"Offen vegan"),
IFERROR(IF(VLOOKUP(O1302,[1]Offen!$N:$O,2,FALSE)=0,"Offen Zipfel"),
IFERROR(IF(VLOOKUP(O1302,[1]Offen!$Q:$R,2,FALSE)=0,"Offen Endstücke"),
IFERROR(IF(VLOOKUP(O1302,[1]Vakuumiert!$B:$C,2,FALSE)=0,"Vakuumierter VOS ungeschält"),
IFERROR(IF(VLOOKUP(O1302,[1]Vakuumiert!$E:$F,2,FALSE)=0,"Vakuumierter ABS ungeschält"),
IFERROR(IF(VLOOKUP(O1302,[1]Vakuumiert!$H:$I,2,FALSE)=0,"Vakuumierter VOS geschält"),
IFERROR(IF(VLOOKUP(O1302,[1]Vakuumiert!$K:$L,2,FALSE)=0,"Vakuumierter VOS vegan"),
IFERROR(IF(VLOOKUP(O1302,[1]Vakuumiert!$N:$O,2,FALSE)=0,"Vakuumierter VOS Zipfel"),
IFERROR(IF(VLOOKUP(O1302,[1]Vakuumiert!$Q:$R,2,FALSE)=0,"Vakuumiert geschält"),
IFERROR(IF(VLOOKUP(O1302,'[1]vakuumierte Fertigprodukte'!$B:$C,2,FALSE)=0,"Fertigprodukte"),
IFERROR(IF(VLOOKUP(O1302,'[1]vakuumierte Fertigprodukte'!$E:$FI,2,FALSE)=0,"Vakuumierte Zipfel"),
IFERROR(IF(VLOOKUP(O1302,[1]Wurste!$B:$C,2,FALSE)=0,"Räucherwürste"),
IFERROR(IF(VLOOKUP(O1302,[1]Wurste!$E:$F,2,FALSE)=0,"URW/URGW Wurst"),
IFERROR(IF(VLOOKUP(O1302,[1]Wurste!$H:$I,2,FALSE)=0,"HF-Wurst Vegan"),
IFERROR(IF(VLOOKUP(O1302,[1]Wurste!$K:$L,2,FALSE)=0,"320er ohne Würste"),
IFERROR(IF(AND(OR(Abfalldokumentation!$A1302="BU3",Abfalldokumentation!$A1302="Verkauf"),Abfalldokumentation!$F1302="Schimmel",Abfalldokumentation!$G1302="keinen Abnehmer/kein Schälpersonal"),"Div. Zipfel, ES ohne Verwendung",VLOOKUP(Abfalldokumentation!$E1302,Produktgruppen!A:B,2,FALSE)),"-")))))))))))))))))))))))</f>
        <v>Vorschmelz</v>
      </c>
      <c r="E1302" s="81" t="str">
        <f>IFERROR(VLOOKUP(Abfalldokumentation!$O1302,Artikel!A:C,3,FALSE),Abfalldokumentation!$O1302)</f>
        <v>VOS Räucher Chili Vorsc</v>
      </c>
      <c r="F1302" s="81" t="str">
        <f>VLOOKUP(T1302,'Liste Gründe'!A:D,2,FALSE)</f>
        <v>Schimmel</v>
      </c>
      <c r="G1302" s="80" t="str">
        <f>IF(ISBLANK(V1302),VLOOKUP(Abfalldokumentation!$P1302,'Liste Gründe'!A:D,3,FALSE),V1302)</f>
        <v>VOS &gt; Einsatz</v>
      </c>
      <c r="H1302" s="81" t="str">
        <f>IF(ISBLANK(Abfalldokumentation!$W1302),"-",Abfalldokumentation!$W1302)</f>
        <v>-</v>
      </c>
      <c r="I1302" s="81">
        <f t="shared" si="141"/>
        <v>43</v>
      </c>
      <c r="J1302" s="81" t="str">
        <f t="shared" si="142"/>
        <v>Produkte</v>
      </c>
      <c r="K1302" s="81" t="str">
        <f t="shared" si="143"/>
        <v>BUs</v>
      </c>
      <c r="L1302" s="81" t="str">
        <f t="shared" si="144"/>
        <v>Symptome</v>
      </c>
      <c r="M1302" s="81">
        <f>IFERROR(VLOOKUP(Abfalldokumentation!$O1302,Kennzahlen!S:V,3,FALSE)*Abfalldokumentation!$B1302,"0")</f>
        <v>123</v>
      </c>
      <c r="N1302" s="81" t="str">
        <f>IF(ISBLANK(Q1302),VLOOKUP(Abfalldokumentation!$O1302,'Linien - BU'!R:S,2,FALSE),Q1302)</f>
        <v>Bu3</v>
      </c>
      <c r="O1302" s="77">
        <f t="shared" si="145"/>
        <v>29500527</v>
      </c>
      <c r="P1302" s="77">
        <f t="shared" si="146"/>
        <v>12</v>
      </c>
      <c r="Q1302" s="39" t="s">
        <v>210</v>
      </c>
      <c r="R1302" s="40">
        <v>29500527</v>
      </c>
      <c r="S1302" s="40">
        <v>246</v>
      </c>
      <c r="T1302" s="40">
        <v>12</v>
      </c>
      <c r="U1302" s="41">
        <v>44494</v>
      </c>
      <c r="V1302" s="42" t="s">
        <v>21</v>
      </c>
      <c r="W1302" s="40"/>
      <c r="X1302" s="44" t="str">
        <f>IFERROR(VLOOKUP(Abfalldokumentation!$R1302,Artikel!A:C,3,FALSE),Abfalldokumentation!$R1302)</f>
        <v>VOS Räucher Chili Vorsc</v>
      </c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</row>
    <row r="1303" spans="1:40" ht="30" hidden="1" customHeight="1" x14ac:dyDescent="0.25">
      <c r="A1303" s="73" t="str">
        <f>VLOOKUP(N1303,'Linien - BU'!A:B,2,FALSE)</f>
        <v>BU1</v>
      </c>
      <c r="B1303" s="74">
        <f t="shared" si="140"/>
        <v>101.8</v>
      </c>
      <c r="C1303" s="75">
        <f>Abfalldokumentation!$U1303</f>
        <v>44494</v>
      </c>
      <c r="D1303" s="69" t="str">
        <f>IFERROR(IF(VLOOKUP(O1303,'[1]Rohware 230'!$B:$C,2,FALSE)=0,"Rohware"),
IFERROR(IF(VLOOKUP(O1303,[1]Sammelnr.!$B:$C,2,FALSE)=0,"Sammelnr. ungeschält ABS"),
IFERROR(IF(VLOOKUP(O1303,[1]Sammelnr.!$E:$F,2,FALSE)=0,"Sammelnr. ungeschält VS"),
IFERROR(IF(VLOOKUP(O1303,[1]Sammelnr.!$H:$I,2,FALSE)=0,"Sammelnr. geschält"),
IFERROR(IF(VLOOKUP(O1303,[1]Offen!$B:$C,2,FALSE)=0,"Offen ungeschält ABS"),
IFERROR(IF(VLOOKUP(O1303,[1]Offen!$E:$F,2,FALSE)=0,"Offen ungeschält VOS"),
IFERROR(IF(VLOOKUP(O1303,[1]Offen!$H:$I,2,FALSE)=0,"Offen geschält RW"),
IFERROR(IF(VLOOKUP(O1303,[1]Offen!$K:$L,2,FALSE)=0,"Offen vegan"),
IFERROR(IF(VLOOKUP(O1303,[1]Offen!$N:$O,2,FALSE)=0,"Offen Zipfel"),
IFERROR(IF(VLOOKUP(O1303,[1]Offen!$Q:$R,2,FALSE)=0,"Offen Endstücke"),
IFERROR(IF(VLOOKUP(O1303,[1]Vakuumiert!$B:$C,2,FALSE)=0,"Vakuumierter VOS ungeschält"),
IFERROR(IF(VLOOKUP(O1303,[1]Vakuumiert!$E:$F,2,FALSE)=0,"Vakuumierter ABS ungeschält"),
IFERROR(IF(VLOOKUP(O1303,[1]Vakuumiert!$H:$I,2,FALSE)=0,"Vakuumierter VOS geschält"),
IFERROR(IF(VLOOKUP(O1303,[1]Vakuumiert!$K:$L,2,FALSE)=0,"Vakuumierter VOS vegan"),
IFERROR(IF(VLOOKUP(O1303,[1]Vakuumiert!$N:$O,2,FALSE)=0,"Vakuumierter VOS Zipfel"),
IFERROR(IF(VLOOKUP(O1303,[1]Vakuumiert!$Q:$R,2,FALSE)=0,"Vakuumiert geschält"),
IFERROR(IF(VLOOKUP(O1303,'[1]vakuumierte Fertigprodukte'!$B:$C,2,FALSE)=0,"Fertigprodukte"),
IFERROR(IF(VLOOKUP(O1303,'[1]vakuumierte Fertigprodukte'!$E:$FI,2,FALSE)=0,"Vakuumierte Zipfel"),
IFERROR(IF(VLOOKUP(O1303,[1]Wurste!$B:$C,2,FALSE)=0,"Räucherwürste"),
IFERROR(IF(VLOOKUP(O1303,[1]Wurste!$E:$F,2,FALSE)=0,"URW/URGW Wurst"),
IFERROR(IF(VLOOKUP(O1303,[1]Wurste!$H:$I,2,FALSE)=0,"HF-Wurst Vegan"),
IFERROR(IF(VLOOKUP(O1303,[1]Wurste!$K:$L,2,FALSE)=0,"320er ohne Würste"),
IFERROR(IF(AND(OR(Abfalldokumentation!$A1303="BU3",Abfalldokumentation!$A1303="Verkauf"),Abfalldokumentation!$F1303="Schimmel",Abfalldokumentation!$G1303="keinen Abnehmer/kein Schälpersonal"),"Div. Zipfel, ES ohne Verwendung",VLOOKUP(Abfalldokumentation!$E1303,Produktgruppen!A:B,2,FALSE)),"-")))))))))))))))))))))))</f>
        <v>-</v>
      </c>
      <c r="E1303" s="76" t="str">
        <f>IFERROR(VLOOKUP(Abfalldokumentation!$O1303,Artikel!A:C,3,FALSE),Abfalldokumentation!$O1303)</f>
        <v>VOS mit Lachskonzentrat</v>
      </c>
      <c r="F1303" s="76" t="str">
        <f>VLOOKUP(T1303,'Liste Gründe'!A:D,2,FALSE)</f>
        <v>Schimmel</v>
      </c>
      <c r="G1303" s="75" t="str">
        <f>IF(ISBLANK(V1303),VLOOKUP(Abfalldokumentation!$P1303,'Liste Gründe'!A:D,3,FALSE),V1303)</f>
        <v>Rest</v>
      </c>
      <c r="H1303" s="76" t="str">
        <f>IF(ISBLANK(Abfalldokumentation!$W1303),"-",Abfalldokumentation!$W1303)</f>
        <v>Nicht vakuumiert von Schmelze</v>
      </c>
      <c r="I1303" s="76">
        <f t="shared" si="141"/>
        <v>43</v>
      </c>
      <c r="J1303" s="76" t="str">
        <f t="shared" si="142"/>
        <v>Produkte</v>
      </c>
      <c r="K1303" s="76" t="str">
        <f t="shared" si="143"/>
        <v>BUs</v>
      </c>
      <c r="L1303" s="76" t="str">
        <f t="shared" si="144"/>
        <v>Symptome</v>
      </c>
      <c r="M1303" s="76">
        <f>IFERROR(VLOOKUP(Abfalldokumentation!$O1303,Kennzahlen!S:V,3,FALSE)*Abfalldokumentation!$B1303,"0")</f>
        <v>50.9</v>
      </c>
      <c r="N1303" s="76" t="str">
        <f>IF(ISBLANK(Q1303),VLOOKUP(Abfalldokumentation!$O1303,'Linien - BU'!R:S,2,FALSE),Q1303)</f>
        <v>schmelze</v>
      </c>
      <c r="O1303" s="77">
        <f t="shared" si="145"/>
        <v>29500532</v>
      </c>
      <c r="P1303" s="77">
        <f t="shared" si="146"/>
        <v>12</v>
      </c>
      <c r="Q1303" s="45" t="s">
        <v>337</v>
      </c>
      <c r="R1303" s="46">
        <v>29500532</v>
      </c>
      <c r="S1303" s="46">
        <v>101.8</v>
      </c>
      <c r="T1303" s="46">
        <v>12</v>
      </c>
      <c r="U1303" s="47">
        <v>44494</v>
      </c>
      <c r="V1303" s="42" t="s">
        <v>10</v>
      </c>
      <c r="W1303" s="46" t="s">
        <v>338</v>
      </c>
      <c r="X1303" s="50" t="str">
        <f>IFERROR(VLOOKUP(Abfalldokumentation!$R1303,Artikel!A:C,3,FALSE),Abfalldokumentation!$R1303)</f>
        <v>VOS mit Lachskonzentrat</v>
      </c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</row>
    <row r="1304" spans="1:40" ht="30" hidden="1" customHeight="1" x14ac:dyDescent="0.25">
      <c r="A1304" s="78" t="str">
        <f>VLOOKUP(N1304,'Linien - BU'!A:B,2,FALSE)</f>
        <v>BU3</v>
      </c>
      <c r="B1304" s="79">
        <f t="shared" si="140"/>
        <v>245</v>
      </c>
      <c r="C1304" s="80">
        <f>Abfalldokumentation!$U1304</f>
        <v>44494</v>
      </c>
      <c r="D1304" s="69" t="str">
        <f>IFERROR(IF(VLOOKUP(O1304,'[1]Rohware 230'!$B:$C,2,FALSE)=0,"Rohware"),
IFERROR(IF(VLOOKUP(O1304,[1]Sammelnr.!$B:$C,2,FALSE)=0,"Sammelnr. ungeschält ABS"),
IFERROR(IF(VLOOKUP(O1304,[1]Sammelnr.!$E:$F,2,FALSE)=0,"Sammelnr. ungeschält VS"),
IFERROR(IF(VLOOKUP(O1304,[1]Sammelnr.!$H:$I,2,FALSE)=0,"Sammelnr. geschält"),
IFERROR(IF(VLOOKUP(O1304,[1]Offen!$B:$C,2,FALSE)=0,"Offen ungeschält ABS"),
IFERROR(IF(VLOOKUP(O1304,[1]Offen!$E:$F,2,FALSE)=0,"Offen ungeschält VOS"),
IFERROR(IF(VLOOKUP(O1304,[1]Offen!$H:$I,2,FALSE)=0,"Offen geschält RW"),
IFERROR(IF(VLOOKUP(O1304,[1]Offen!$K:$L,2,FALSE)=0,"Offen vegan"),
IFERROR(IF(VLOOKUP(O1304,[1]Offen!$N:$O,2,FALSE)=0,"Offen Zipfel"),
IFERROR(IF(VLOOKUP(O1304,[1]Offen!$Q:$R,2,FALSE)=0,"Offen Endstücke"),
IFERROR(IF(VLOOKUP(O1304,[1]Vakuumiert!$B:$C,2,FALSE)=0,"Vakuumierter VOS ungeschält"),
IFERROR(IF(VLOOKUP(O1304,[1]Vakuumiert!$E:$F,2,FALSE)=0,"Vakuumierter ABS ungeschält"),
IFERROR(IF(VLOOKUP(O1304,[1]Vakuumiert!$H:$I,2,FALSE)=0,"Vakuumierter VOS geschält"),
IFERROR(IF(VLOOKUP(O1304,[1]Vakuumiert!$K:$L,2,FALSE)=0,"Vakuumierter VOS vegan"),
IFERROR(IF(VLOOKUP(O1304,[1]Vakuumiert!$N:$O,2,FALSE)=0,"Vakuumierter VOS Zipfel"),
IFERROR(IF(VLOOKUP(O1304,[1]Vakuumiert!$Q:$R,2,FALSE)=0,"Vakuumiert geschält"),
IFERROR(IF(VLOOKUP(O1304,'[1]vakuumierte Fertigprodukte'!$B:$C,2,FALSE)=0,"Fertigprodukte"),
IFERROR(IF(VLOOKUP(O1304,'[1]vakuumierte Fertigprodukte'!$E:$FI,2,FALSE)=0,"Vakuumierte Zipfel"),
IFERROR(IF(VLOOKUP(O1304,[1]Wurste!$B:$C,2,FALSE)=0,"Räucherwürste"),
IFERROR(IF(VLOOKUP(O1304,[1]Wurste!$E:$F,2,FALSE)=0,"URW/URGW Wurst"),
IFERROR(IF(VLOOKUP(O1304,[1]Wurste!$H:$I,2,FALSE)=0,"HF-Wurst Vegan"),
IFERROR(IF(VLOOKUP(O1304,[1]Wurste!$K:$L,2,FALSE)=0,"320er ohne Würste"),
IFERROR(IF(AND(OR(Abfalldokumentation!$A1304="BU3",Abfalldokumentation!$A1304="Verkauf"),Abfalldokumentation!$F1304="Schimmel",Abfalldokumentation!$G1304="keinen Abnehmer/kein Schälpersonal"),"Div. Zipfel, ES ohne Verwendung",VLOOKUP(Abfalldokumentation!$E1304,Produktgruppen!A:B,2,FALSE)),"-")))))))))))))))))))))))</f>
        <v>Vorschmelz</v>
      </c>
      <c r="E1304" s="81" t="str">
        <f>IFERROR(VLOOKUP(Abfalldokumentation!$O1304,Artikel!A:C,3,FALSE),Abfalldokumentation!$O1304)</f>
        <v>VOS Würste Jalapeno nat</v>
      </c>
      <c r="F1304" s="81" t="str">
        <f>VLOOKUP(T1304,'Liste Gründe'!A:D,2,FALSE)</f>
        <v>Schimmel</v>
      </c>
      <c r="G1304" s="80" t="str">
        <f>IF(ISBLANK(V1304),VLOOKUP(Abfalldokumentation!$P1304,'Liste Gründe'!A:D,3,FALSE),V1304)</f>
        <v>kein VOS in England, VS-Würste keine Produktion</v>
      </c>
      <c r="H1304" s="81" t="str">
        <f>IF(ISBLANK(Abfalldokumentation!$W1304),"-",Abfalldokumentation!$W1304)</f>
        <v>-</v>
      </c>
      <c r="I1304" s="81">
        <f t="shared" si="141"/>
        <v>43</v>
      </c>
      <c r="J1304" s="81" t="str">
        <f t="shared" si="142"/>
        <v>Produkte</v>
      </c>
      <c r="K1304" s="81" t="str">
        <f t="shared" si="143"/>
        <v>BUs</v>
      </c>
      <c r="L1304" s="81" t="str">
        <f t="shared" si="144"/>
        <v>Symptome</v>
      </c>
      <c r="M1304" s="81">
        <f>IFERROR(VLOOKUP(Abfalldokumentation!$O1304,Kennzahlen!S:V,3,FALSE)*Abfalldokumentation!$B1304,"0")</f>
        <v>122.5</v>
      </c>
      <c r="N1304" s="81" t="str">
        <f>IF(ISBLANK(Q1304),VLOOKUP(Abfalldokumentation!$O1304,'Linien - BU'!R:S,2,FALSE),Q1304)</f>
        <v>BU3</v>
      </c>
      <c r="O1304" s="77">
        <f t="shared" si="145"/>
        <v>29500606</v>
      </c>
      <c r="P1304" s="77">
        <f t="shared" si="146"/>
        <v>12</v>
      </c>
      <c r="Q1304" s="39" t="s">
        <v>8</v>
      </c>
      <c r="R1304" s="40">
        <v>29500606</v>
      </c>
      <c r="S1304" s="40">
        <v>245</v>
      </c>
      <c r="T1304" s="40">
        <v>12</v>
      </c>
      <c r="U1304" s="41">
        <v>44494</v>
      </c>
      <c r="V1304" s="42" t="s">
        <v>25</v>
      </c>
      <c r="W1304" s="43"/>
      <c r="X1304" s="44" t="str">
        <f>IFERROR(VLOOKUP(Abfalldokumentation!$R1304,Artikel!A:C,3,FALSE),Abfalldokumentation!$R1304)</f>
        <v>VOS Würste Jalapeno nat</v>
      </c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</row>
    <row r="1305" spans="1:40" ht="30" hidden="1" customHeight="1" x14ac:dyDescent="0.25">
      <c r="A1305" s="73" t="str">
        <f>VLOOKUP(N1305,'Linien - BU'!A:B,2,FALSE)</f>
        <v>BU4</v>
      </c>
      <c r="B1305" s="74">
        <f t="shared" si="140"/>
        <v>204</v>
      </c>
      <c r="C1305" s="75">
        <f>Abfalldokumentation!$U1305</f>
        <v>44494</v>
      </c>
      <c r="D1305" s="69" t="str">
        <f>IFERROR(IF(VLOOKUP(O1305,'[1]Rohware 230'!$B:$C,2,FALSE)=0,"Rohware"),
IFERROR(IF(VLOOKUP(O1305,[1]Sammelnr.!$B:$C,2,FALSE)=0,"Sammelnr. ungeschält ABS"),
IFERROR(IF(VLOOKUP(O1305,[1]Sammelnr.!$E:$F,2,FALSE)=0,"Sammelnr. ungeschält VS"),
IFERROR(IF(VLOOKUP(O1305,[1]Sammelnr.!$H:$I,2,FALSE)=0,"Sammelnr. geschält"),
IFERROR(IF(VLOOKUP(O1305,[1]Offen!$B:$C,2,FALSE)=0,"Offen ungeschält ABS"),
IFERROR(IF(VLOOKUP(O1305,[1]Offen!$E:$F,2,FALSE)=0,"Offen ungeschält VOS"),
IFERROR(IF(VLOOKUP(O1305,[1]Offen!$H:$I,2,FALSE)=0,"Offen geschält RW"),
IFERROR(IF(VLOOKUP(O1305,[1]Offen!$K:$L,2,FALSE)=0,"Offen vegan"),
IFERROR(IF(VLOOKUP(O1305,[1]Offen!$N:$O,2,FALSE)=0,"Offen Zipfel"),
IFERROR(IF(VLOOKUP(O1305,[1]Offen!$Q:$R,2,FALSE)=0,"Offen Endstücke"),
IFERROR(IF(VLOOKUP(O1305,[1]Vakuumiert!$B:$C,2,FALSE)=0,"Vakuumierter VOS ungeschält"),
IFERROR(IF(VLOOKUP(O1305,[1]Vakuumiert!$E:$F,2,FALSE)=0,"Vakuumierter ABS ungeschält"),
IFERROR(IF(VLOOKUP(O1305,[1]Vakuumiert!$H:$I,2,FALSE)=0,"Vakuumierter VOS geschält"),
IFERROR(IF(VLOOKUP(O1305,[1]Vakuumiert!$K:$L,2,FALSE)=0,"Vakuumierter VOS vegan"),
IFERROR(IF(VLOOKUP(O1305,[1]Vakuumiert!$N:$O,2,FALSE)=0,"Vakuumierter VOS Zipfel"),
IFERROR(IF(VLOOKUP(O1305,[1]Vakuumiert!$Q:$R,2,FALSE)=0,"Vakuumiert geschält"),
IFERROR(IF(VLOOKUP(O1305,'[1]vakuumierte Fertigprodukte'!$B:$C,2,FALSE)=0,"Fertigprodukte"),
IFERROR(IF(VLOOKUP(O1305,'[1]vakuumierte Fertigprodukte'!$E:$FI,2,FALSE)=0,"Vakuumierte Zipfel"),
IFERROR(IF(VLOOKUP(O1305,[1]Wurste!$B:$C,2,FALSE)=0,"Räucherwürste"),
IFERROR(IF(VLOOKUP(O1305,[1]Wurste!$E:$F,2,FALSE)=0,"URW/URGW Wurst"),
IFERROR(IF(VLOOKUP(O1305,[1]Wurste!$H:$I,2,FALSE)=0,"HF-Wurst Vegan"),
IFERROR(IF(VLOOKUP(O1305,[1]Wurste!$K:$L,2,FALSE)=0,"320er ohne Würste"),
IFERROR(IF(AND(OR(Abfalldokumentation!$A1305="BU3",Abfalldokumentation!$A1305="Verkauf"),Abfalldokumentation!$F1305="Schimmel",Abfalldokumentation!$G1305="keinen Abnehmer/kein Schälpersonal"),"Div. Zipfel, ES ohne Verwendung",VLOOKUP(Abfalldokumentation!$E1305,Produktgruppen!A:B,2,FALSE)),"-")))))))))))))))))))))))</f>
        <v>ABS</v>
      </c>
      <c r="E1305" s="76" t="str">
        <f>IFERROR(VLOOKUP(Abfalldokumentation!$O1305,Artikel!A:C,3,FALSE),Abfalldokumentation!$O1305)</f>
        <v>ABS MEDI-KRÄUK</v>
      </c>
      <c r="F1305" s="76" t="str">
        <f>VLOOKUP(T1305,'Liste Gründe'!A:D,2,FALSE)</f>
        <v>keinen Verwendungszweck</v>
      </c>
      <c r="G1305" s="75" t="str">
        <f>IF(ISBLANK(V1305),VLOOKUP(Abfalldokumentation!$P1305,'Liste Gründe'!A:D,3,FALSE),V1305)</f>
        <v>keinen Verwendungszweck</v>
      </c>
      <c r="H1305" s="76" t="str">
        <f>IF(ISBLANK(Abfalldokumentation!$W1305),"-",Abfalldokumentation!$W1305)</f>
        <v>-</v>
      </c>
      <c r="I1305" s="76">
        <f t="shared" si="141"/>
        <v>43</v>
      </c>
      <c r="J1305" s="76" t="str">
        <f t="shared" si="142"/>
        <v>Produkte</v>
      </c>
      <c r="K1305" s="76" t="str">
        <f t="shared" si="143"/>
        <v>BUs</v>
      </c>
      <c r="L1305" s="76" t="str">
        <f t="shared" si="144"/>
        <v>Symptome</v>
      </c>
      <c r="M1305" s="76">
        <f>IFERROR(VLOOKUP(Abfalldokumentation!$O1305,Kennzahlen!S:V,3,FALSE)*Abfalldokumentation!$B1305,"0")</f>
        <v>306</v>
      </c>
      <c r="N1305" s="76" t="str">
        <f>IF(ISBLANK(Q1305),VLOOKUP(Abfalldokumentation!$O1305,'Linien - BU'!R:S,2,FALSE),Q1305)</f>
        <v>BU4</v>
      </c>
      <c r="O1305" s="77">
        <f t="shared" si="145"/>
        <v>29500886</v>
      </c>
      <c r="P1305" s="77">
        <f t="shared" si="146"/>
        <v>61</v>
      </c>
      <c r="Q1305" s="45" t="s">
        <v>9</v>
      </c>
      <c r="R1305" s="54">
        <v>29500886</v>
      </c>
      <c r="S1305" s="46">
        <v>204</v>
      </c>
      <c r="T1305" s="46">
        <v>61</v>
      </c>
      <c r="U1305" s="47">
        <v>44494</v>
      </c>
      <c r="V1305" s="48"/>
      <c r="W1305" s="46"/>
      <c r="X1305" s="50" t="str">
        <f>IFERROR(VLOOKUP(Abfalldokumentation!$R1305,Artikel!A:C,3,FALSE),Abfalldokumentation!$R1305)</f>
        <v>ABS MEDI-KRÄUK</v>
      </c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</row>
    <row r="1306" spans="1:40" ht="30" hidden="1" customHeight="1" x14ac:dyDescent="0.25">
      <c r="A1306" s="78" t="str">
        <f>VLOOKUP(N1306,'Linien - BU'!A:B,2,FALSE)</f>
        <v>BU4</v>
      </c>
      <c r="B1306" s="79">
        <f t="shared" si="140"/>
        <v>11</v>
      </c>
      <c r="C1306" s="80">
        <f>Abfalldokumentation!$U1306</f>
        <v>44494</v>
      </c>
      <c r="D1306" s="69" t="str">
        <f>IFERROR(IF(VLOOKUP(O1306,'[1]Rohware 230'!$B:$C,2,FALSE)=0,"Rohware"),
IFERROR(IF(VLOOKUP(O1306,[1]Sammelnr.!$B:$C,2,FALSE)=0,"Sammelnr. ungeschält ABS"),
IFERROR(IF(VLOOKUP(O1306,[1]Sammelnr.!$E:$F,2,FALSE)=0,"Sammelnr. ungeschält VS"),
IFERROR(IF(VLOOKUP(O1306,[1]Sammelnr.!$H:$I,2,FALSE)=0,"Sammelnr. geschält"),
IFERROR(IF(VLOOKUP(O1306,[1]Offen!$B:$C,2,FALSE)=0,"Offen ungeschält ABS"),
IFERROR(IF(VLOOKUP(O1306,[1]Offen!$E:$F,2,FALSE)=0,"Offen ungeschält VOS"),
IFERROR(IF(VLOOKUP(O1306,[1]Offen!$H:$I,2,FALSE)=0,"Offen geschält RW"),
IFERROR(IF(VLOOKUP(O1306,[1]Offen!$K:$L,2,FALSE)=0,"Offen vegan"),
IFERROR(IF(VLOOKUP(O1306,[1]Offen!$N:$O,2,FALSE)=0,"Offen Zipfel"),
IFERROR(IF(VLOOKUP(O1306,[1]Offen!$Q:$R,2,FALSE)=0,"Offen Endstücke"),
IFERROR(IF(VLOOKUP(O1306,[1]Vakuumiert!$B:$C,2,FALSE)=0,"Vakuumierter VOS ungeschält"),
IFERROR(IF(VLOOKUP(O1306,[1]Vakuumiert!$E:$F,2,FALSE)=0,"Vakuumierter ABS ungeschält"),
IFERROR(IF(VLOOKUP(O1306,[1]Vakuumiert!$H:$I,2,FALSE)=0,"Vakuumierter VOS geschält"),
IFERROR(IF(VLOOKUP(O1306,[1]Vakuumiert!$K:$L,2,FALSE)=0,"Vakuumierter VOS vegan"),
IFERROR(IF(VLOOKUP(O1306,[1]Vakuumiert!$N:$O,2,FALSE)=0,"Vakuumierter VOS Zipfel"),
IFERROR(IF(VLOOKUP(O1306,[1]Vakuumiert!$Q:$R,2,FALSE)=0,"Vakuumiert geschält"),
IFERROR(IF(VLOOKUP(O1306,'[1]vakuumierte Fertigprodukte'!$B:$C,2,FALSE)=0,"Fertigprodukte"),
IFERROR(IF(VLOOKUP(O1306,'[1]vakuumierte Fertigprodukte'!$E:$FI,2,FALSE)=0,"Vakuumierte Zipfel"),
IFERROR(IF(VLOOKUP(O1306,[1]Wurste!$B:$C,2,FALSE)=0,"Räucherwürste"),
IFERROR(IF(VLOOKUP(O1306,[1]Wurste!$E:$F,2,FALSE)=0,"URW/URGW Wurst"),
IFERROR(IF(VLOOKUP(O1306,[1]Wurste!$H:$I,2,FALSE)=0,"HF-Wurst Vegan"),
IFERROR(IF(VLOOKUP(O1306,[1]Wurste!$K:$L,2,FALSE)=0,"320er ohne Würste"),
IFERROR(IF(AND(OR(Abfalldokumentation!$A1306="BU3",Abfalldokumentation!$A1306="Verkauf"),Abfalldokumentation!$F1306="Schimmel",Abfalldokumentation!$G1306="keinen Abnehmer/kein Schälpersonal"),"Div. Zipfel, ES ohne Verwendung",VLOOKUP(Abfalldokumentation!$E1306,Produktgruppen!A:B,2,FALSE)),"-")))))))))))))))))))))))</f>
        <v>ABS</v>
      </c>
      <c r="E1306" s="81" t="str">
        <f>IFERROR(VLOOKUP(Abfalldokumentation!$O1306,Artikel!A:C,3,FALSE),Abfalldokumentation!$O1306)</f>
        <v>ABS SCH-PAUL</v>
      </c>
      <c r="F1306" s="81" t="str">
        <f>VLOOKUP(T1306,'Liste Gründe'!A:D,2,FALSE)</f>
        <v>keinen Verwendungszweck</v>
      </c>
      <c r="G1306" s="80" t="str">
        <f>IF(ISBLANK(V1306),VLOOKUP(Abfalldokumentation!$P1306,'Liste Gründe'!A:D,3,FALSE),V1306)</f>
        <v>keinen Verwendungszweck</v>
      </c>
      <c r="H1306" s="81" t="str">
        <f>IF(ISBLANK(Abfalldokumentation!$W1306),"-",Abfalldokumentation!$W1306)</f>
        <v>-</v>
      </c>
      <c r="I1306" s="81">
        <f t="shared" si="141"/>
        <v>43</v>
      </c>
      <c r="J1306" s="81" t="str">
        <f t="shared" si="142"/>
        <v>Produkte</v>
      </c>
      <c r="K1306" s="81" t="str">
        <f t="shared" si="143"/>
        <v>BUs</v>
      </c>
      <c r="L1306" s="81" t="str">
        <f t="shared" si="144"/>
        <v>Symptome</v>
      </c>
      <c r="M1306" s="81">
        <f>IFERROR(VLOOKUP(Abfalldokumentation!$O1306,Kennzahlen!S:V,3,FALSE)*Abfalldokumentation!$B1306,"0")</f>
        <v>0.11</v>
      </c>
      <c r="N1306" s="81" t="str">
        <f>IF(ISBLANK(Q1306),VLOOKUP(Abfalldokumentation!$O1306,'Linien - BU'!R:S,2,FALSE),Q1306)</f>
        <v>BU4</v>
      </c>
      <c r="O1306" s="77">
        <f t="shared" si="145"/>
        <v>29500906</v>
      </c>
      <c r="P1306" s="77">
        <f t="shared" si="146"/>
        <v>61</v>
      </c>
      <c r="Q1306" s="39" t="s">
        <v>9</v>
      </c>
      <c r="R1306" s="55">
        <v>29500906</v>
      </c>
      <c r="S1306" s="40">
        <v>11</v>
      </c>
      <c r="T1306" s="40">
        <v>61</v>
      </c>
      <c r="U1306" s="41">
        <v>44494</v>
      </c>
      <c r="V1306" s="42"/>
      <c r="W1306" s="40"/>
      <c r="X1306" s="44" t="str">
        <f>IFERROR(VLOOKUP(Abfalldokumentation!$R1306,Artikel!A:C,3,FALSE),Abfalldokumentation!$R1306)</f>
        <v>ABS SCH-PAUL</v>
      </c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</row>
    <row r="1307" spans="1:40" ht="30" hidden="1" customHeight="1" x14ac:dyDescent="0.25">
      <c r="A1307" s="73" t="str">
        <f>VLOOKUP(N1307,'Linien - BU'!A:B,2,FALSE)</f>
        <v>BU4</v>
      </c>
      <c r="B1307" s="74">
        <f t="shared" si="140"/>
        <v>12</v>
      </c>
      <c r="C1307" s="75">
        <f>Abfalldokumentation!$U1307</f>
        <v>44494</v>
      </c>
      <c r="D1307" s="69" t="str">
        <f>IFERROR(IF(VLOOKUP(O1307,'[1]Rohware 230'!$B:$C,2,FALSE)=0,"Rohware"),
IFERROR(IF(VLOOKUP(O1307,[1]Sammelnr.!$B:$C,2,FALSE)=0,"Sammelnr. ungeschält ABS"),
IFERROR(IF(VLOOKUP(O1307,[1]Sammelnr.!$E:$F,2,FALSE)=0,"Sammelnr. ungeschält VS"),
IFERROR(IF(VLOOKUP(O1307,[1]Sammelnr.!$H:$I,2,FALSE)=0,"Sammelnr. geschält"),
IFERROR(IF(VLOOKUP(O1307,[1]Offen!$B:$C,2,FALSE)=0,"Offen ungeschält ABS"),
IFERROR(IF(VLOOKUP(O1307,[1]Offen!$E:$F,2,FALSE)=0,"Offen ungeschält VOS"),
IFERROR(IF(VLOOKUP(O1307,[1]Offen!$H:$I,2,FALSE)=0,"Offen geschält RW"),
IFERROR(IF(VLOOKUP(O1307,[1]Offen!$K:$L,2,FALSE)=0,"Offen vegan"),
IFERROR(IF(VLOOKUP(O1307,[1]Offen!$N:$O,2,FALSE)=0,"Offen Zipfel"),
IFERROR(IF(VLOOKUP(O1307,[1]Offen!$Q:$R,2,FALSE)=0,"Offen Endstücke"),
IFERROR(IF(VLOOKUP(O1307,[1]Vakuumiert!$B:$C,2,FALSE)=0,"Vakuumierter VOS ungeschält"),
IFERROR(IF(VLOOKUP(O1307,[1]Vakuumiert!$E:$F,2,FALSE)=0,"Vakuumierter ABS ungeschält"),
IFERROR(IF(VLOOKUP(O1307,[1]Vakuumiert!$H:$I,2,FALSE)=0,"Vakuumierter VOS geschält"),
IFERROR(IF(VLOOKUP(O1307,[1]Vakuumiert!$K:$L,2,FALSE)=0,"Vakuumierter VOS vegan"),
IFERROR(IF(VLOOKUP(O1307,[1]Vakuumiert!$N:$O,2,FALSE)=0,"Vakuumierter VOS Zipfel"),
IFERROR(IF(VLOOKUP(O1307,[1]Vakuumiert!$Q:$R,2,FALSE)=0,"Vakuumiert geschält"),
IFERROR(IF(VLOOKUP(O1307,'[1]vakuumierte Fertigprodukte'!$B:$C,2,FALSE)=0,"Fertigprodukte"),
IFERROR(IF(VLOOKUP(O1307,'[1]vakuumierte Fertigprodukte'!$E:$FI,2,FALSE)=0,"Vakuumierte Zipfel"),
IFERROR(IF(VLOOKUP(O1307,[1]Wurste!$B:$C,2,FALSE)=0,"Räucherwürste"),
IFERROR(IF(VLOOKUP(O1307,[1]Wurste!$E:$F,2,FALSE)=0,"URW/URGW Wurst"),
IFERROR(IF(VLOOKUP(O1307,[1]Wurste!$H:$I,2,FALSE)=0,"HF-Wurst Vegan"),
IFERROR(IF(VLOOKUP(O1307,[1]Wurste!$K:$L,2,FALSE)=0,"320er ohne Würste"),
IFERROR(IF(AND(OR(Abfalldokumentation!$A1307="BU3",Abfalldokumentation!$A1307="Verkauf"),Abfalldokumentation!$F1307="Schimmel",Abfalldokumentation!$G1307="keinen Abnehmer/kein Schälpersonal"),"Div. Zipfel, ES ohne Verwendung",VLOOKUP(Abfalldokumentation!$E1307,Produktgruppen!A:B,2,FALSE)),"-")))))))))))))))))))))))</f>
        <v>ABS</v>
      </c>
      <c r="E1307" s="76" t="str">
        <f>IFERROR(VLOOKUP(Abfalldokumentation!$O1307,Artikel!A:C,3,FALSE),Abfalldokumentation!$O1307)</f>
        <v>ABS Unser Blütenkäse</v>
      </c>
      <c r="F1307" s="76" t="str">
        <f>VLOOKUP(T1307,'Liste Gründe'!A:D,2,FALSE)</f>
        <v>keinen Verwendungszweck</v>
      </c>
      <c r="G1307" s="75" t="str">
        <f>IF(ISBLANK(V1307),VLOOKUP(Abfalldokumentation!$P1307,'Liste Gründe'!A:D,3,FALSE),V1307)</f>
        <v>keinen Verwendungszweck</v>
      </c>
      <c r="H1307" s="76" t="str">
        <f>IF(ISBLANK(Abfalldokumentation!$W1307),"-",Abfalldokumentation!$W1307)</f>
        <v>-</v>
      </c>
      <c r="I1307" s="76">
        <f t="shared" si="141"/>
        <v>43</v>
      </c>
      <c r="J1307" s="76" t="str">
        <f t="shared" si="142"/>
        <v>Produkte</v>
      </c>
      <c r="K1307" s="76" t="str">
        <f t="shared" si="143"/>
        <v>BUs</v>
      </c>
      <c r="L1307" s="76" t="str">
        <f t="shared" si="144"/>
        <v>Symptome</v>
      </c>
      <c r="M1307" s="76">
        <f>IFERROR(VLOOKUP(Abfalldokumentation!$O1307,Kennzahlen!S:V,3,FALSE)*Abfalldokumentation!$B1307,"0")</f>
        <v>0.12</v>
      </c>
      <c r="N1307" s="76" t="str">
        <f>IF(ISBLANK(Q1307),VLOOKUP(Abfalldokumentation!$O1307,'Linien - BU'!R:S,2,FALSE),Q1307)</f>
        <v>BU4</v>
      </c>
      <c r="O1307" s="77">
        <f t="shared" si="145"/>
        <v>29500910</v>
      </c>
      <c r="P1307" s="77">
        <f t="shared" si="146"/>
        <v>61</v>
      </c>
      <c r="Q1307" s="45" t="s">
        <v>9</v>
      </c>
      <c r="R1307" s="54">
        <v>29500910</v>
      </c>
      <c r="S1307" s="46">
        <v>12</v>
      </c>
      <c r="T1307" s="46">
        <v>61</v>
      </c>
      <c r="U1307" s="47">
        <v>44494</v>
      </c>
      <c r="V1307" s="48"/>
      <c r="W1307" s="46"/>
      <c r="X1307" s="50" t="str">
        <f>IFERROR(VLOOKUP(Abfalldokumentation!$R1307,Artikel!A:C,3,FALSE),Abfalldokumentation!$R1307)</f>
        <v>ABS Unser Blütenkäse</v>
      </c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</row>
    <row r="1308" spans="1:40" ht="30" hidden="1" customHeight="1" x14ac:dyDescent="0.25">
      <c r="A1308" s="78" t="str">
        <f>VLOOKUP(N1308,'Linien - BU'!A:B,2,FALSE)</f>
        <v>BU1</v>
      </c>
      <c r="B1308" s="79">
        <f t="shared" si="140"/>
        <v>30</v>
      </c>
      <c r="C1308" s="80">
        <f>Abfalldokumentation!$U1308</f>
        <v>44494</v>
      </c>
      <c r="D1308" s="69" t="str">
        <f>IFERROR(IF(VLOOKUP(O1308,'[1]Rohware 230'!$B:$C,2,FALSE)=0,"Rohware"),
IFERROR(IF(VLOOKUP(O1308,[1]Sammelnr.!$B:$C,2,FALSE)=0,"Sammelnr. ungeschält ABS"),
IFERROR(IF(VLOOKUP(O1308,[1]Sammelnr.!$E:$F,2,FALSE)=0,"Sammelnr. ungeschält VS"),
IFERROR(IF(VLOOKUP(O1308,[1]Sammelnr.!$H:$I,2,FALSE)=0,"Sammelnr. geschält"),
IFERROR(IF(VLOOKUP(O1308,[1]Offen!$B:$C,2,FALSE)=0,"Offen ungeschält ABS"),
IFERROR(IF(VLOOKUP(O1308,[1]Offen!$E:$F,2,FALSE)=0,"Offen ungeschält VOS"),
IFERROR(IF(VLOOKUP(O1308,[1]Offen!$H:$I,2,FALSE)=0,"Offen geschält RW"),
IFERROR(IF(VLOOKUP(O1308,[1]Offen!$K:$L,2,FALSE)=0,"Offen vegan"),
IFERROR(IF(VLOOKUP(O1308,[1]Offen!$N:$O,2,FALSE)=0,"Offen Zipfel"),
IFERROR(IF(VLOOKUP(O1308,[1]Offen!$Q:$R,2,FALSE)=0,"Offen Endstücke"),
IFERROR(IF(VLOOKUP(O1308,[1]Vakuumiert!$B:$C,2,FALSE)=0,"Vakuumierter VOS ungeschält"),
IFERROR(IF(VLOOKUP(O1308,[1]Vakuumiert!$E:$F,2,FALSE)=0,"Vakuumierter ABS ungeschält"),
IFERROR(IF(VLOOKUP(O1308,[1]Vakuumiert!$H:$I,2,FALSE)=0,"Vakuumierter VOS geschält"),
IFERROR(IF(VLOOKUP(O1308,[1]Vakuumiert!$K:$L,2,FALSE)=0,"Vakuumierter VOS vegan"),
IFERROR(IF(VLOOKUP(O1308,[1]Vakuumiert!$N:$O,2,FALSE)=0,"Vakuumierter VOS Zipfel"),
IFERROR(IF(VLOOKUP(O1308,[1]Vakuumiert!$Q:$R,2,FALSE)=0,"Vakuumiert geschält"),
IFERROR(IF(VLOOKUP(O1308,'[1]vakuumierte Fertigprodukte'!$B:$C,2,FALSE)=0,"Fertigprodukte"),
IFERROR(IF(VLOOKUP(O1308,'[1]vakuumierte Fertigprodukte'!$E:$FI,2,FALSE)=0,"Vakuumierte Zipfel"),
IFERROR(IF(VLOOKUP(O1308,[1]Wurste!$B:$C,2,FALSE)=0,"Räucherwürste"),
IFERROR(IF(VLOOKUP(O1308,[1]Wurste!$E:$F,2,FALSE)=0,"URW/URGW Wurst"),
IFERROR(IF(VLOOKUP(O1308,[1]Wurste!$H:$I,2,FALSE)=0,"HF-Wurst Vegan"),
IFERROR(IF(VLOOKUP(O1308,[1]Wurste!$K:$L,2,FALSE)=0,"320er ohne Würste"),
IFERROR(IF(AND(OR(Abfalldokumentation!$A1308="BU3",Abfalldokumentation!$A1308="Verkauf"),Abfalldokumentation!$F1308="Schimmel",Abfalldokumentation!$G1308="keinen Abnehmer/kein Schälpersonal"),"Div. Zipfel, ES ohne Verwendung",VLOOKUP(Abfalldokumentation!$E1308,Produktgruppen!A:B,2,FALSE)),"-")))))))))))))))))))))))</f>
        <v>Vorschmelz</v>
      </c>
      <c r="E1308" s="81" t="str">
        <f>IFERROR(VLOOKUP(Abfalldokumentation!$O1308,Artikel!A:C,3,FALSE),Abfalldokumentation!$O1308)</f>
        <v>VOS-ABS ENTSORGUNG</v>
      </c>
      <c r="F1308" s="81" t="str">
        <f>VLOOKUP(T1308,'Liste Gründe'!A:D,2,FALSE)</f>
        <v>Rest</v>
      </c>
      <c r="G1308" s="80" t="str">
        <f>IF(ISBLANK(V1308),VLOOKUP(Abfalldokumentation!$P1308,'Liste Gründe'!A:D,3,FALSE),V1308)</f>
        <v>geschälte Rinde</v>
      </c>
      <c r="H1308" s="81" t="str">
        <f>IF(ISBLANK(Abfalldokumentation!$W1308),"-",Abfalldokumentation!$W1308)</f>
        <v>-</v>
      </c>
      <c r="I1308" s="81">
        <f t="shared" si="141"/>
        <v>43</v>
      </c>
      <c r="J1308" s="81" t="str">
        <f t="shared" si="142"/>
        <v>Produkte</v>
      </c>
      <c r="K1308" s="81" t="str">
        <f t="shared" si="143"/>
        <v>BUs</v>
      </c>
      <c r="L1308" s="81" t="str">
        <f t="shared" si="144"/>
        <v>Symptome</v>
      </c>
      <c r="M1308" s="81">
        <f>IFERROR(VLOOKUP(Abfalldokumentation!$O1308,Kennzahlen!S:V,3,FALSE)*Abfalldokumentation!$B1308,"0")</f>
        <v>0.3</v>
      </c>
      <c r="N1308" s="81" t="str">
        <f>IF(ISBLANK(Q1308),VLOOKUP(Abfalldokumentation!$O1308,'Linien - BU'!R:S,2,FALSE),Q1308)</f>
        <v>RWV</v>
      </c>
      <c r="O1308" s="77">
        <f t="shared" si="145"/>
        <v>29500917</v>
      </c>
      <c r="P1308" s="77">
        <f t="shared" si="146"/>
        <v>60</v>
      </c>
      <c r="Q1308" s="39" t="s">
        <v>202</v>
      </c>
      <c r="R1308" s="40">
        <v>29500917</v>
      </c>
      <c r="S1308" s="40">
        <v>30</v>
      </c>
      <c r="T1308" s="40">
        <v>60</v>
      </c>
      <c r="U1308" s="41">
        <v>44494</v>
      </c>
      <c r="V1308" s="42"/>
      <c r="W1308" s="40"/>
      <c r="X1308" s="44" t="str">
        <f>IFERROR(VLOOKUP(Abfalldokumentation!$R1308,Artikel!A:C,3,FALSE),Abfalldokumentation!$R1308)</f>
        <v>VOS-ABS ENTSORGUNG</v>
      </c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</row>
    <row r="1309" spans="1:40" ht="30" hidden="1" customHeight="1" x14ac:dyDescent="0.25">
      <c r="A1309" s="73" t="str">
        <f>VLOOKUP(N1309,'Linien - BU'!A:B,2,FALSE)</f>
        <v>BU1</v>
      </c>
      <c r="B1309" s="74">
        <f t="shared" si="140"/>
        <v>6</v>
      </c>
      <c r="C1309" s="75">
        <f>Abfalldokumentation!$U1309</f>
        <v>44494</v>
      </c>
      <c r="D1309" s="69" t="str">
        <f>IFERROR(IF(VLOOKUP(O1309,'[1]Rohware 230'!$B:$C,2,FALSE)=0,"Rohware"),
IFERROR(IF(VLOOKUP(O1309,[1]Sammelnr.!$B:$C,2,FALSE)=0,"Sammelnr. ungeschält ABS"),
IFERROR(IF(VLOOKUP(O1309,[1]Sammelnr.!$E:$F,2,FALSE)=0,"Sammelnr. ungeschält VS"),
IFERROR(IF(VLOOKUP(O1309,[1]Sammelnr.!$H:$I,2,FALSE)=0,"Sammelnr. geschält"),
IFERROR(IF(VLOOKUP(O1309,[1]Offen!$B:$C,2,FALSE)=0,"Offen ungeschält ABS"),
IFERROR(IF(VLOOKUP(O1309,[1]Offen!$E:$F,2,FALSE)=0,"Offen ungeschält VOS"),
IFERROR(IF(VLOOKUP(O1309,[1]Offen!$H:$I,2,FALSE)=0,"Offen geschält RW"),
IFERROR(IF(VLOOKUP(O1309,[1]Offen!$K:$L,2,FALSE)=0,"Offen vegan"),
IFERROR(IF(VLOOKUP(O1309,[1]Offen!$N:$O,2,FALSE)=0,"Offen Zipfel"),
IFERROR(IF(VLOOKUP(O1309,[1]Offen!$Q:$R,2,FALSE)=0,"Offen Endstücke"),
IFERROR(IF(VLOOKUP(O1309,[1]Vakuumiert!$B:$C,2,FALSE)=0,"Vakuumierter VOS ungeschält"),
IFERROR(IF(VLOOKUP(O1309,[1]Vakuumiert!$E:$F,2,FALSE)=0,"Vakuumierter ABS ungeschält"),
IFERROR(IF(VLOOKUP(O1309,[1]Vakuumiert!$H:$I,2,FALSE)=0,"Vakuumierter VOS geschält"),
IFERROR(IF(VLOOKUP(O1309,[1]Vakuumiert!$K:$L,2,FALSE)=0,"Vakuumierter VOS vegan"),
IFERROR(IF(VLOOKUP(O1309,[1]Vakuumiert!$N:$O,2,FALSE)=0,"Vakuumierter VOS Zipfel"),
IFERROR(IF(VLOOKUP(O1309,[1]Vakuumiert!$Q:$R,2,FALSE)=0,"Vakuumiert geschält"),
IFERROR(IF(VLOOKUP(O1309,'[1]vakuumierte Fertigprodukte'!$B:$C,2,FALSE)=0,"Fertigprodukte"),
IFERROR(IF(VLOOKUP(O1309,'[1]vakuumierte Fertigprodukte'!$E:$FI,2,FALSE)=0,"Vakuumierte Zipfel"),
IFERROR(IF(VLOOKUP(O1309,[1]Wurste!$B:$C,2,FALSE)=0,"Räucherwürste"),
IFERROR(IF(VLOOKUP(O1309,[1]Wurste!$E:$F,2,FALSE)=0,"URW/URGW Wurst"),
IFERROR(IF(VLOOKUP(O1309,[1]Wurste!$H:$I,2,FALSE)=0,"HF-Wurst Vegan"),
IFERROR(IF(VLOOKUP(O1309,[1]Wurste!$K:$L,2,FALSE)=0,"320er ohne Würste"),
IFERROR(IF(AND(OR(Abfalldokumentation!$A1309="BU3",Abfalldokumentation!$A1309="Verkauf"),Abfalldokumentation!$F1309="Schimmel",Abfalldokumentation!$G1309="keinen Abnehmer/kein Schälpersonal"),"Div. Zipfel, ES ohne Verwendung",VLOOKUP(Abfalldokumentation!$E1309,Produktgruppen!A:B,2,FALSE)),"-")))))))))))))))))))))))</f>
        <v>Vorschmelz</v>
      </c>
      <c r="E1309" s="76" t="str">
        <f>IFERROR(VLOOKUP(Abfalldokumentation!$O1309,Artikel!A:C,3,FALSE),Abfalldokumentation!$O1309)</f>
        <v>VOS-ABS ENTSORGUNG</v>
      </c>
      <c r="F1309" s="76" t="str">
        <f>VLOOKUP(T1309,'Liste Gründe'!A:D,2,FALSE)</f>
        <v>Rest</v>
      </c>
      <c r="G1309" s="75" t="str">
        <f>IF(ISBLANK(V1309),VLOOKUP(Abfalldokumentation!$P1309,'Liste Gründe'!A:D,3,FALSE),V1309)</f>
        <v>geschälte Rinde</v>
      </c>
      <c r="H1309" s="76" t="str">
        <f>IF(ISBLANK(Abfalldokumentation!$W1309),"-",Abfalldokumentation!$W1309)</f>
        <v>-</v>
      </c>
      <c r="I1309" s="76">
        <f t="shared" si="141"/>
        <v>43</v>
      </c>
      <c r="J1309" s="76" t="str">
        <f t="shared" si="142"/>
        <v>Produkte</v>
      </c>
      <c r="K1309" s="76" t="str">
        <f t="shared" si="143"/>
        <v>BUs</v>
      </c>
      <c r="L1309" s="76" t="str">
        <f t="shared" si="144"/>
        <v>Symptome</v>
      </c>
      <c r="M1309" s="76">
        <f>IFERROR(VLOOKUP(Abfalldokumentation!$O1309,Kennzahlen!S:V,3,FALSE)*Abfalldokumentation!$B1309,"0")</f>
        <v>0.06</v>
      </c>
      <c r="N1309" s="76" t="str">
        <f>IF(ISBLANK(Q1309),VLOOKUP(Abfalldokumentation!$O1309,'Linien - BU'!R:S,2,FALSE),Q1309)</f>
        <v>RWV</v>
      </c>
      <c r="O1309" s="77">
        <f t="shared" si="145"/>
        <v>29500917</v>
      </c>
      <c r="P1309" s="77">
        <f t="shared" si="146"/>
        <v>60</v>
      </c>
      <c r="Q1309" s="45" t="s">
        <v>202</v>
      </c>
      <c r="R1309" s="46">
        <v>29500917</v>
      </c>
      <c r="S1309" s="46">
        <v>6</v>
      </c>
      <c r="T1309" s="46">
        <v>60</v>
      </c>
      <c r="U1309" s="47">
        <v>44494</v>
      </c>
      <c r="V1309" s="48"/>
      <c r="W1309" s="46"/>
      <c r="X1309" s="50" t="str">
        <f>IFERROR(VLOOKUP(Abfalldokumentation!$R1309,Artikel!A:C,3,FALSE),Abfalldokumentation!$R1309)</f>
        <v>VOS-ABS ENTSORGUNG</v>
      </c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</row>
    <row r="1310" spans="1:40" ht="30" hidden="1" customHeight="1" x14ac:dyDescent="0.25">
      <c r="A1310" s="78" t="str">
        <f>VLOOKUP(N1310,'Linien - BU'!A:B,2,FALSE)</f>
        <v>BU1</v>
      </c>
      <c r="B1310" s="79">
        <f t="shared" si="140"/>
        <v>13</v>
      </c>
      <c r="C1310" s="80">
        <f>Abfalldokumentation!$U1310</f>
        <v>44494</v>
      </c>
      <c r="D1310" s="69" t="str">
        <f>IFERROR(IF(VLOOKUP(O1310,'[1]Rohware 230'!$B:$C,2,FALSE)=0,"Rohware"),
IFERROR(IF(VLOOKUP(O1310,[1]Sammelnr.!$B:$C,2,FALSE)=0,"Sammelnr. ungeschält ABS"),
IFERROR(IF(VLOOKUP(O1310,[1]Sammelnr.!$E:$F,2,FALSE)=0,"Sammelnr. ungeschält VS"),
IFERROR(IF(VLOOKUP(O1310,[1]Sammelnr.!$H:$I,2,FALSE)=0,"Sammelnr. geschält"),
IFERROR(IF(VLOOKUP(O1310,[1]Offen!$B:$C,2,FALSE)=0,"Offen ungeschält ABS"),
IFERROR(IF(VLOOKUP(O1310,[1]Offen!$E:$F,2,FALSE)=0,"Offen ungeschält VOS"),
IFERROR(IF(VLOOKUP(O1310,[1]Offen!$H:$I,2,FALSE)=0,"Offen geschält RW"),
IFERROR(IF(VLOOKUP(O1310,[1]Offen!$K:$L,2,FALSE)=0,"Offen vegan"),
IFERROR(IF(VLOOKUP(O1310,[1]Offen!$N:$O,2,FALSE)=0,"Offen Zipfel"),
IFERROR(IF(VLOOKUP(O1310,[1]Offen!$Q:$R,2,FALSE)=0,"Offen Endstücke"),
IFERROR(IF(VLOOKUP(O1310,[1]Vakuumiert!$B:$C,2,FALSE)=0,"Vakuumierter VOS ungeschält"),
IFERROR(IF(VLOOKUP(O1310,[1]Vakuumiert!$E:$F,2,FALSE)=0,"Vakuumierter ABS ungeschält"),
IFERROR(IF(VLOOKUP(O1310,[1]Vakuumiert!$H:$I,2,FALSE)=0,"Vakuumierter VOS geschält"),
IFERROR(IF(VLOOKUP(O1310,[1]Vakuumiert!$K:$L,2,FALSE)=0,"Vakuumierter VOS vegan"),
IFERROR(IF(VLOOKUP(O1310,[1]Vakuumiert!$N:$O,2,FALSE)=0,"Vakuumierter VOS Zipfel"),
IFERROR(IF(VLOOKUP(O1310,[1]Vakuumiert!$Q:$R,2,FALSE)=0,"Vakuumiert geschält"),
IFERROR(IF(VLOOKUP(O1310,'[1]vakuumierte Fertigprodukte'!$B:$C,2,FALSE)=0,"Fertigprodukte"),
IFERROR(IF(VLOOKUP(O1310,'[1]vakuumierte Fertigprodukte'!$E:$FI,2,FALSE)=0,"Vakuumierte Zipfel"),
IFERROR(IF(VLOOKUP(O1310,[1]Wurste!$B:$C,2,FALSE)=0,"Räucherwürste"),
IFERROR(IF(VLOOKUP(O1310,[1]Wurste!$E:$F,2,FALSE)=0,"URW/URGW Wurst"),
IFERROR(IF(VLOOKUP(O1310,[1]Wurste!$H:$I,2,FALSE)=0,"HF-Wurst Vegan"),
IFERROR(IF(VLOOKUP(O1310,[1]Wurste!$K:$L,2,FALSE)=0,"320er ohne Würste"),
IFERROR(IF(AND(OR(Abfalldokumentation!$A1310="BU3",Abfalldokumentation!$A1310="Verkauf"),Abfalldokumentation!$F1310="Schimmel",Abfalldokumentation!$G1310="keinen Abnehmer/kein Schälpersonal"),"Div. Zipfel, ES ohne Verwendung",VLOOKUP(Abfalldokumentation!$E1310,Produktgruppen!A:B,2,FALSE)),"-")))))))))))))))))))))))</f>
        <v>Vorschmelz</v>
      </c>
      <c r="E1310" s="81" t="str">
        <f>IFERROR(VLOOKUP(Abfalldokumentation!$O1310,Artikel!A:C,3,FALSE),Abfalldokumentation!$O1310)</f>
        <v>VOS-ABS ENTSORGUNG</v>
      </c>
      <c r="F1310" s="81" t="str">
        <f>VLOOKUP(T1310,'Liste Gründe'!A:D,2,FALSE)</f>
        <v>Rest</v>
      </c>
      <c r="G1310" s="80" t="str">
        <f>IF(ISBLANK(V1310),VLOOKUP(Abfalldokumentation!$P1310,'Liste Gründe'!A:D,3,FALSE),V1310)</f>
        <v>geschälte Rinde</v>
      </c>
      <c r="H1310" s="81" t="str">
        <f>IF(ISBLANK(Abfalldokumentation!$W1310),"-",Abfalldokumentation!$W1310)</f>
        <v>-</v>
      </c>
      <c r="I1310" s="81">
        <f t="shared" si="141"/>
        <v>43</v>
      </c>
      <c r="J1310" s="81" t="str">
        <f t="shared" si="142"/>
        <v>Produkte</v>
      </c>
      <c r="K1310" s="81" t="str">
        <f t="shared" si="143"/>
        <v>BUs</v>
      </c>
      <c r="L1310" s="81" t="str">
        <f t="shared" si="144"/>
        <v>Symptome</v>
      </c>
      <c r="M1310" s="81">
        <f>IFERROR(VLOOKUP(Abfalldokumentation!$O1310,Kennzahlen!S:V,3,FALSE)*Abfalldokumentation!$B1310,"0")</f>
        <v>0.13</v>
      </c>
      <c r="N1310" s="81" t="str">
        <f>IF(ISBLANK(Q1310),VLOOKUP(Abfalldokumentation!$O1310,'Linien - BU'!R:S,2,FALSE),Q1310)</f>
        <v>RWV</v>
      </c>
      <c r="O1310" s="77">
        <f t="shared" si="145"/>
        <v>29500917</v>
      </c>
      <c r="P1310" s="77">
        <f t="shared" si="146"/>
        <v>60</v>
      </c>
      <c r="Q1310" s="39" t="s">
        <v>202</v>
      </c>
      <c r="R1310" s="40">
        <v>29500917</v>
      </c>
      <c r="S1310" s="40">
        <v>13</v>
      </c>
      <c r="T1310" s="40">
        <v>60</v>
      </c>
      <c r="U1310" s="41">
        <v>44494</v>
      </c>
      <c r="V1310" s="42"/>
      <c r="W1310" s="40"/>
      <c r="X1310" s="44" t="str">
        <f>IFERROR(VLOOKUP(Abfalldokumentation!$R1310,Artikel!A:C,3,FALSE),Abfalldokumentation!$R1310)</f>
        <v>VOS-ABS ENTSORGUNG</v>
      </c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</row>
    <row r="1311" spans="1:40" ht="30" hidden="1" customHeight="1" x14ac:dyDescent="0.25">
      <c r="A1311" s="73" t="str">
        <f>VLOOKUP(N1311,'Linien - BU'!A:B,2,FALSE)</f>
        <v>BU1</v>
      </c>
      <c r="B1311" s="74">
        <f t="shared" si="140"/>
        <v>10</v>
      </c>
      <c r="C1311" s="75">
        <f>Abfalldokumentation!$U1311</f>
        <v>44494</v>
      </c>
      <c r="D1311" s="69" t="str">
        <f>IFERROR(IF(VLOOKUP(O1311,'[1]Rohware 230'!$B:$C,2,FALSE)=0,"Rohware"),
IFERROR(IF(VLOOKUP(O1311,[1]Sammelnr.!$B:$C,2,FALSE)=0,"Sammelnr. ungeschält ABS"),
IFERROR(IF(VLOOKUP(O1311,[1]Sammelnr.!$E:$F,2,FALSE)=0,"Sammelnr. ungeschält VS"),
IFERROR(IF(VLOOKUP(O1311,[1]Sammelnr.!$H:$I,2,FALSE)=0,"Sammelnr. geschält"),
IFERROR(IF(VLOOKUP(O1311,[1]Offen!$B:$C,2,FALSE)=0,"Offen ungeschält ABS"),
IFERROR(IF(VLOOKUP(O1311,[1]Offen!$E:$F,2,FALSE)=0,"Offen ungeschält VOS"),
IFERROR(IF(VLOOKUP(O1311,[1]Offen!$H:$I,2,FALSE)=0,"Offen geschält RW"),
IFERROR(IF(VLOOKUP(O1311,[1]Offen!$K:$L,2,FALSE)=0,"Offen vegan"),
IFERROR(IF(VLOOKUP(O1311,[1]Offen!$N:$O,2,FALSE)=0,"Offen Zipfel"),
IFERROR(IF(VLOOKUP(O1311,[1]Offen!$Q:$R,2,FALSE)=0,"Offen Endstücke"),
IFERROR(IF(VLOOKUP(O1311,[1]Vakuumiert!$B:$C,2,FALSE)=0,"Vakuumierter VOS ungeschält"),
IFERROR(IF(VLOOKUP(O1311,[1]Vakuumiert!$E:$F,2,FALSE)=0,"Vakuumierter ABS ungeschält"),
IFERROR(IF(VLOOKUP(O1311,[1]Vakuumiert!$H:$I,2,FALSE)=0,"Vakuumierter VOS geschält"),
IFERROR(IF(VLOOKUP(O1311,[1]Vakuumiert!$K:$L,2,FALSE)=0,"Vakuumierter VOS vegan"),
IFERROR(IF(VLOOKUP(O1311,[1]Vakuumiert!$N:$O,2,FALSE)=0,"Vakuumierter VOS Zipfel"),
IFERROR(IF(VLOOKUP(O1311,[1]Vakuumiert!$Q:$R,2,FALSE)=0,"Vakuumiert geschält"),
IFERROR(IF(VLOOKUP(O1311,'[1]vakuumierte Fertigprodukte'!$B:$C,2,FALSE)=0,"Fertigprodukte"),
IFERROR(IF(VLOOKUP(O1311,'[1]vakuumierte Fertigprodukte'!$E:$FI,2,FALSE)=0,"Vakuumierte Zipfel"),
IFERROR(IF(VLOOKUP(O1311,[1]Wurste!$B:$C,2,FALSE)=0,"Räucherwürste"),
IFERROR(IF(VLOOKUP(O1311,[1]Wurste!$E:$F,2,FALSE)=0,"URW/URGW Wurst"),
IFERROR(IF(VLOOKUP(O1311,[1]Wurste!$H:$I,2,FALSE)=0,"HF-Wurst Vegan"),
IFERROR(IF(VLOOKUP(O1311,[1]Wurste!$K:$L,2,FALSE)=0,"320er ohne Würste"),
IFERROR(IF(AND(OR(Abfalldokumentation!$A1311="BU3",Abfalldokumentation!$A1311="Verkauf"),Abfalldokumentation!$F1311="Schimmel",Abfalldokumentation!$G1311="keinen Abnehmer/kein Schälpersonal"),"Div. Zipfel, ES ohne Verwendung",VLOOKUP(Abfalldokumentation!$E1311,Produktgruppen!A:B,2,FALSE)),"-")))))))))))))))))))))))</f>
        <v>Vorschmelz</v>
      </c>
      <c r="E1311" s="76" t="str">
        <f>IFERROR(VLOOKUP(Abfalldokumentation!$O1311,Artikel!A:C,3,FALSE),Abfalldokumentation!$O1311)</f>
        <v>VOS-ABS ENTSORGUNG</v>
      </c>
      <c r="F1311" s="76" t="str">
        <f>VLOOKUP(T1311,'Liste Gründe'!A:D,2,FALSE)</f>
        <v>Rest</v>
      </c>
      <c r="G1311" s="75" t="str">
        <f>IF(ISBLANK(V1311),VLOOKUP(Abfalldokumentation!$P1311,'Liste Gründe'!A:D,3,FALSE),V1311)</f>
        <v>geschälte Rinde</v>
      </c>
      <c r="H1311" s="76" t="str">
        <f>IF(ISBLANK(Abfalldokumentation!$W1311),"-",Abfalldokumentation!$W1311)</f>
        <v>-</v>
      </c>
      <c r="I1311" s="76">
        <f t="shared" si="141"/>
        <v>43</v>
      </c>
      <c r="J1311" s="76" t="str">
        <f t="shared" si="142"/>
        <v>Produkte</v>
      </c>
      <c r="K1311" s="76" t="str">
        <f t="shared" si="143"/>
        <v>BUs</v>
      </c>
      <c r="L1311" s="76" t="str">
        <f t="shared" si="144"/>
        <v>Symptome</v>
      </c>
      <c r="M1311" s="76">
        <f>IFERROR(VLOOKUP(Abfalldokumentation!$O1311,Kennzahlen!S:V,3,FALSE)*Abfalldokumentation!$B1311,"0")</f>
        <v>0.1</v>
      </c>
      <c r="N1311" s="76" t="str">
        <f>IF(ISBLANK(Q1311),VLOOKUP(Abfalldokumentation!$O1311,'Linien - BU'!R:S,2,FALSE),Q1311)</f>
        <v>RWV</v>
      </c>
      <c r="O1311" s="77">
        <f t="shared" si="145"/>
        <v>29500917</v>
      </c>
      <c r="P1311" s="77">
        <f t="shared" si="146"/>
        <v>60</v>
      </c>
      <c r="Q1311" s="45" t="s">
        <v>202</v>
      </c>
      <c r="R1311" s="46">
        <v>29500917</v>
      </c>
      <c r="S1311" s="46">
        <v>10</v>
      </c>
      <c r="T1311" s="46">
        <v>60</v>
      </c>
      <c r="U1311" s="47">
        <v>44494</v>
      </c>
      <c r="V1311" s="48"/>
      <c r="W1311" s="46"/>
      <c r="X1311" s="50" t="str">
        <f>IFERROR(VLOOKUP(Abfalldokumentation!$R1311,Artikel!A:C,3,FALSE),Abfalldokumentation!$R1311)</f>
        <v>VOS-ABS ENTSORGUNG</v>
      </c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</row>
    <row r="1312" spans="1:40" ht="30" hidden="1" customHeight="1" x14ac:dyDescent="0.25">
      <c r="A1312" s="78" t="str">
        <f>VLOOKUP(N1312,'Linien - BU'!A:B,2,FALSE)</f>
        <v>BU4</v>
      </c>
      <c r="B1312" s="79">
        <f t="shared" si="140"/>
        <v>3</v>
      </c>
      <c r="C1312" s="80">
        <f>Abfalldokumentation!$U1312</f>
        <v>44494</v>
      </c>
      <c r="D1312" s="69" t="str">
        <f>IFERROR(IF(VLOOKUP(O1312,'[1]Rohware 230'!$B:$C,2,FALSE)=0,"Rohware"),
IFERROR(IF(VLOOKUP(O1312,[1]Sammelnr.!$B:$C,2,FALSE)=0,"Sammelnr. ungeschält ABS"),
IFERROR(IF(VLOOKUP(O1312,[1]Sammelnr.!$E:$F,2,FALSE)=0,"Sammelnr. ungeschält VS"),
IFERROR(IF(VLOOKUP(O1312,[1]Sammelnr.!$H:$I,2,FALSE)=0,"Sammelnr. geschält"),
IFERROR(IF(VLOOKUP(O1312,[1]Offen!$B:$C,2,FALSE)=0,"Offen ungeschält ABS"),
IFERROR(IF(VLOOKUP(O1312,[1]Offen!$E:$F,2,FALSE)=0,"Offen ungeschält VOS"),
IFERROR(IF(VLOOKUP(O1312,[1]Offen!$H:$I,2,FALSE)=0,"Offen geschält RW"),
IFERROR(IF(VLOOKUP(O1312,[1]Offen!$K:$L,2,FALSE)=0,"Offen vegan"),
IFERROR(IF(VLOOKUP(O1312,[1]Offen!$N:$O,2,FALSE)=0,"Offen Zipfel"),
IFERROR(IF(VLOOKUP(O1312,[1]Offen!$Q:$R,2,FALSE)=0,"Offen Endstücke"),
IFERROR(IF(VLOOKUP(O1312,[1]Vakuumiert!$B:$C,2,FALSE)=0,"Vakuumierter VOS ungeschält"),
IFERROR(IF(VLOOKUP(O1312,[1]Vakuumiert!$E:$F,2,FALSE)=0,"Vakuumierter ABS ungeschält"),
IFERROR(IF(VLOOKUP(O1312,[1]Vakuumiert!$H:$I,2,FALSE)=0,"Vakuumierter VOS geschält"),
IFERROR(IF(VLOOKUP(O1312,[1]Vakuumiert!$K:$L,2,FALSE)=0,"Vakuumierter VOS vegan"),
IFERROR(IF(VLOOKUP(O1312,[1]Vakuumiert!$N:$O,2,FALSE)=0,"Vakuumierter VOS Zipfel"),
IFERROR(IF(VLOOKUP(O1312,[1]Vakuumiert!$Q:$R,2,FALSE)=0,"Vakuumiert geschält"),
IFERROR(IF(VLOOKUP(O1312,'[1]vakuumierte Fertigprodukte'!$B:$C,2,FALSE)=0,"Fertigprodukte"),
IFERROR(IF(VLOOKUP(O1312,'[1]vakuumierte Fertigprodukte'!$E:$FI,2,FALSE)=0,"Vakuumierte Zipfel"),
IFERROR(IF(VLOOKUP(O1312,[1]Wurste!$B:$C,2,FALSE)=0,"Räucherwürste"),
IFERROR(IF(VLOOKUP(O1312,[1]Wurste!$E:$F,2,FALSE)=0,"URW/URGW Wurst"),
IFERROR(IF(VLOOKUP(O1312,[1]Wurste!$H:$I,2,FALSE)=0,"HF-Wurst Vegan"),
IFERROR(IF(VLOOKUP(O1312,[1]Wurste!$K:$L,2,FALSE)=0,"320er ohne Würste"),
IFERROR(IF(AND(OR(Abfalldokumentation!$A1312="BU3",Abfalldokumentation!$A1312="Verkauf"),Abfalldokumentation!$F1312="Schimmel",Abfalldokumentation!$G1312="keinen Abnehmer/kein Schälpersonal"),"Div. Zipfel, ES ohne Verwendung",VLOOKUP(Abfalldokumentation!$E1312,Produktgruppen!A:B,2,FALSE)),"-")))))))))))))))))))))))</f>
        <v>ABS</v>
      </c>
      <c r="E1312" s="81" t="str">
        <f>IFERROR(VLOOKUP(Abfalldokumentation!$O1312,Artikel!A:C,3,FALSE),Abfalldokumentation!$O1312)</f>
        <v>ABS GRÜN-PESTO</v>
      </c>
      <c r="F1312" s="81" t="str">
        <f>VLOOKUP(T1312,'Liste Gründe'!A:D,2,FALSE)</f>
        <v>keinen Verwendungszweck</v>
      </c>
      <c r="G1312" s="80" t="str">
        <f>IF(ISBLANK(V1312),VLOOKUP(Abfalldokumentation!$P1312,'Liste Gründe'!A:D,3,FALSE),V1312)</f>
        <v>keinen Verwendungszweck</v>
      </c>
      <c r="H1312" s="81" t="str">
        <f>IF(ISBLANK(Abfalldokumentation!$W1312),"-",Abfalldokumentation!$W1312)</f>
        <v>-</v>
      </c>
      <c r="I1312" s="81">
        <f t="shared" si="141"/>
        <v>43</v>
      </c>
      <c r="J1312" s="81" t="str">
        <f t="shared" si="142"/>
        <v>Produkte</v>
      </c>
      <c r="K1312" s="81" t="str">
        <f t="shared" si="143"/>
        <v>BUs</v>
      </c>
      <c r="L1312" s="81" t="str">
        <f t="shared" si="144"/>
        <v>Symptome</v>
      </c>
      <c r="M1312" s="81">
        <f>IFERROR(VLOOKUP(Abfalldokumentation!$O1312,Kennzahlen!S:V,3,FALSE)*Abfalldokumentation!$B1312,"0")</f>
        <v>4.5</v>
      </c>
      <c r="N1312" s="81" t="str">
        <f>IF(ISBLANK(Q1312),VLOOKUP(Abfalldokumentation!$O1312,'Linien - BU'!R:S,2,FALSE),Q1312)</f>
        <v>BU4</v>
      </c>
      <c r="O1312" s="77">
        <f t="shared" si="145"/>
        <v>29500952</v>
      </c>
      <c r="P1312" s="77">
        <f t="shared" si="146"/>
        <v>61</v>
      </c>
      <c r="Q1312" s="39" t="s">
        <v>9</v>
      </c>
      <c r="R1312" s="55">
        <v>29500952</v>
      </c>
      <c r="S1312" s="40">
        <v>3</v>
      </c>
      <c r="T1312" s="40">
        <v>61</v>
      </c>
      <c r="U1312" s="41">
        <v>44494</v>
      </c>
      <c r="V1312" s="42"/>
      <c r="W1312" s="40"/>
      <c r="X1312" s="44" t="str">
        <f>IFERROR(VLOOKUP(Abfalldokumentation!$R1312,Artikel!A:C,3,FALSE),Abfalldokumentation!$R1312)</f>
        <v>ABS GRÜN-PESTO</v>
      </c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</row>
    <row r="1313" spans="1:40" ht="30" hidden="1" customHeight="1" x14ac:dyDescent="0.25">
      <c r="A1313" s="73" t="str">
        <f>VLOOKUP(N1313,'Linien - BU'!A:B,2,FALSE)</f>
        <v>BU3</v>
      </c>
      <c r="B1313" s="74">
        <f t="shared" si="140"/>
        <v>11.2</v>
      </c>
      <c r="C1313" s="75">
        <f>Abfalldokumentation!$U1313</f>
        <v>44494</v>
      </c>
      <c r="D1313" s="69" t="str">
        <f>IFERROR(IF(VLOOKUP(O1313,'[1]Rohware 230'!$B:$C,2,FALSE)=0,"Rohware"),
IFERROR(IF(VLOOKUP(O1313,[1]Sammelnr.!$B:$C,2,FALSE)=0,"Sammelnr. ungeschält ABS"),
IFERROR(IF(VLOOKUP(O1313,[1]Sammelnr.!$E:$F,2,FALSE)=0,"Sammelnr. ungeschält VS"),
IFERROR(IF(VLOOKUP(O1313,[1]Sammelnr.!$H:$I,2,FALSE)=0,"Sammelnr. geschält"),
IFERROR(IF(VLOOKUP(O1313,[1]Offen!$B:$C,2,FALSE)=0,"Offen ungeschält ABS"),
IFERROR(IF(VLOOKUP(O1313,[1]Offen!$E:$F,2,FALSE)=0,"Offen ungeschält VOS"),
IFERROR(IF(VLOOKUP(O1313,[1]Offen!$H:$I,2,FALSE)=0,"Offen geschält RW"),
IFERROR(IF(VLOOKUP(O1313,[1]Offen!$K:$L,2,FALSE)=0,"Offen vegan"),
IFERROR(IF(VLOOKUP(O1313,[1]Offen!$N:$O,2,FALSE)=0,"Offen Zipfel"),
IFERROR(IF(VLOOKUP(O1313,[1]Offen!$Q:$R,2,FALSE)=0,"Offen Endstücke"),
IFERROR(IF(VLOOKUP(O1313,[1]Vakuumiert!$B:$C,2,FALSE)=0,"Vakuumierter VOS ungeschält"),
IFERROR(IF(VLOOKUP(O1313,[1]Vakuumiert!$E:$F,2,FALSE)=0,"Vakuumierter ABS ungeschält"),
IFERROR(IF(VLOOKUP(O1313,[1]Vakuumiert!$H:$I,2,FALSE)=0,"Vakuumierter VOS geschält"),
IFERROR(IF(VLOOKUP(O1313,[1]Vakuumiert!$K:$L,2,FALSE)=0,"Vakuumierter VOS vegan"),
IFERROR(IF(VLOOKUP(O1313,[1]Vakuumiert!$N:$O,2,FALSE)=0,"Vakuumierter VOS Zipfel"),
IFERROR(IF(VLOOKUP(O1313,[1]Vakuumiert!$Q:$R,2,FALSE)=0,"Vakuumiert geschält"),
IFERROR(IF(VLOOKUP(O1313,'[1]vakuumierte Fertigprodukte'!$B:$C,2,FALSE)=0,"Fertigprodukte"),
IFERROR(IF(VLOOKUP(O1313,'[1]vakuumierte Fertigprodukte'!$E:$FI,2,FALSE)=0,"Vakuumierte Zipfel"),
IFERROR(IF(VLOOKUP(O1313,[1]Wurste!$B:$C,2,FALSE)=0,"Räucherwürste"),
IFERROR(IF(VLOOKUP(O1313,[1]Wurste!$E:$F,2,FALSE)=0,"URW/URGW Wurst"),
IFERROR(IF(VLOOKUP(O1313,[1]Wurste!$H:$I,2,FALSE)=0,"HF-Wurst Vegan"),
IFERROR(IF(VLOOKUP(O1313,[1]Wurste!$K:$L,2,FALSE)=0,"320er ohne Würste"),
IFERROR(IF(AND(OR(Abfalldokumentation!$A1313="BU3",Abfalldokumentation!$A1313="Verkauf"),Abfalldokumentation!$F1313="Schimmel",Abfalldokumentation!$G1313="keinen Abnehmer/kein Schälpersonal"),"Div. Zipfel, ES ohne Verwendung",VLOOKUP(Abfalldokumentation!$E1313,Produktgruppen!A:B,2,FALSE)),"-")))))))))))))))))))))))</f>
        <v>-</v>
      </c>
      <c r="E1313" s="76" t="str">
        <f>IFERROR(VLOOKUP(Abfalldokumentation!$O1313,Artikel!A:C,3,FALSE),Abfalldokumentation!$O1313)</f>
        <v>ABS Bergkräuterkäse 50%</v>
      </c>
      <c r="F1313" s="76" t="str">
        <f>VLOOKUP(T1313,'Liste Gründe'!A:D,2,FALSE)</f>
        <v>Schimmel</v>
      </c>
      <c r="G1313" s="75" t="str">
        <f>IF(ISBLANK(V1313),VLOOKUP(Abfalldokumentation!$P1313,'Liste Gründe'!A:D,3,FALSE),V1313)</f>
        <v>Schimmel</v>
      </c>
      <c r="H1313" s="76" t="str">
        <f>IF(ISBLANK(Abfalldokumentation!$W1313),"-",Abfalldokumentation!$W1313)</f>
        <v>-</v>
      </c>
      <c r="I1313" s="76">
        <f t="shared" si="141"/>
        <v>43</v>
      </c>
      <c r="J1313" s="76" t="str">
        <f t="shared" si="142"/>
        <v>Produkte</v>
      </c>
      <c r="K1313" s="76" t="str">
        <f t="shared" si="143"/>
        <v>BUs</v>
      </c>
      <c r="L1313" s="76" t="str">
        <f t="shared" si="144"/>
        <v>Symptome</v>
      </c>
      <c r="M1313" s="76">
        <f>IFERROR(VLOOKUP(Abfalldokumentation!$O1313,Kennzahlen!S:V,3,FALSE)*Abfalldokumentation!$B1313,"0")</f>
        <v>11.2</v>
      </c>
      <c r="N1313" s="76" t="str">
        <f>IF(ISBLANK(Q1313),VLOOKUP(Abfalldokumentation!$O1313,'Linien - BU'!R:S,2,FALSE),Q1313)</f>
        <v>L33</v>
      </c>
      <c r="O1313" s="77">
        <f t="shared" si="145"/>
        <v>29501000</v>
      </c>
      <c r="P1313" s="77">
        <f t="shared" si="146"/>
        <v>12</v>
      </c>
      <c r="Q1313" s="45" t="s">
        <v>205</v>
      </c>
      <c r="R1313" s="46">
        <v>29501000</v>
      </c>
      <c r="S1313" s="46">
        <f>35-23.8</f>
        <v>11.2</v>
      </c>
      <c r="T1313" s="46">
        <v>12</v>
      </c>
      <c r="U1313" s="47">
        <v>44494</v>
      </c>
      <c r="V1313" s="48"/>
      <c r="W1313" s="46"/>
      <c r="X1313" s="50" t="str">
        <f>IFERROR(VLOOKUP(Abfalldokumentation!$R1313,Artikel!A:C,3,FALSE),Abfalldokumentation!$R1313)</f>
        <v>ABS Bergkräuterkäse 50%</v>
      </c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</row>
    <row r="1314" spans="1:40" ht="30" hidden="1" customHeight="1" x14ac:dyDescent="0.25">
      <c r="A1314" s="78" t="str">
        <f>VLOOKUP(N1314,'Linien - BU'!A:B,2,FALSE)</f>
        <v>BU4</v>
      </c>
      <c r="B1314" s="79">
        <f t="shared" si="140"/>
        <v>20</v>
      </c>
      <c r="C1314" s="80">
        <f>Abfalldokumentation!$U1314</f>
        <v>44494</v>
      </c>
      <c r="D1314" s="69" t="str">
        <f>IFERROR(IF(VLOOKUP(O1314,'[1]Rohware 230'!$B:$C,2,FALSE)=0,"Rohware"),
IFERROR(IF(VLOOKUP(O1314,[1]Sammelnr.!$B:$C,2,FALSE)=0,"Sammelnr. ungeschält ABS"),
IFERROR(IF(VLOOKUP(O1314,[1]Sammelnr.!$E:$F,2,FALSE)=0,"Sammelnr. ungeschält VS"),
IFERROR(IF(VLOOKUP(O1314,[1]Sammelnr.!$H:$I,2,FALSE)=0,"Sammelnr. geschält"),
IFERROR(IF(VLOOKUP(O1314,[1]Offen!$B:$C,2,FALSE)=0,"Offen ungeschält ABS"),
IFERROR(IF(VLOOKUP(O1314,[1]Offen!$E:$F,2,FALSE)=0,"Offen ungeschält VOS"),
IFERROR(IF(VLOOKUP(O1314,[1]Offen!$H:$I,2,FALSE)=0,"Offen geschält RW"),
IFERROR(IF(VLOOKUP(O1314,[1]Offen!$K:$L,2,FALSE)=0,"Offen vegan"),
IFERROR(IF(VLOOKUP(O1314,[1]Offen!$N:$O,2,FALSE)=0,"Offen Zipfel"),
IFERROR(IF(VLOOKUP(O1314,[1]Offen!$Q:$R,2,FALSE)=0,"Offen Endstücke"),
IFERROR(IF(VLOOKUP(O1314,[1]Vakuumiert!$B:$C,2,FALSE)=0,"Vakuumierter VOS ungeschält"),
IFERROR(IF(VLOOKUP(O1314,[1]Vakuumiert!$E:$F,2,FALSE)=0,"Vakuumierter ABS ungeschält"),
IFERROR(IF(VLOOKUP(O1314,[1]Vakuumiert!$H:$I,2,FALSE)=0,"Vakuumierter VOS geschält"),
IFERROR(IF(VLOOKUP(O1314,[1]Vakuumiert!$K:$L,2,FALSE)=0,"Vakuumierter VOS vegan"),
IFERROR(IF(VLOOKUP(O1314,[1]Vakuumiert!$N:$O,2,FALSE)=0,"Vakuumierter VOS Zipfel"),
IFERROR(IF(VLOOKUP(O1314,[1]Vakuumiert!$Q:$R,2,FALSE)=0,"Vakuumiert geschält"),
IFERROR(IF(VLOOKUP(O1314,'[1]vakuumierte Fertigprodukte'!$B:$C,2,FALSE)=0,"Fertigprodukte"),
IFERROR(IF(VLOOKUP(O1314,'[1]vakuumierte Fertigprodukte'!$E:$FI,2,FALSE)=0,"Vakuumierte Zipfel"),
IFERROR(IF(VLOOKUP(O1314,[1]Wurste!$B:$C,2,FALSE)=0,"Räucherwürste"),
IFERROR(IF(VLOOKUP(O1314,[1]Wurste!$E:$F,2,FALSE)=0,"URW/URGW Wurst"),
IFERROR(IF(VLOOKUP(O1314,[1]Wurste!$H:$I,2,FALSE)=0,"HF-Wurst Vegan"),
IFERROR(IF(VLOOKUP(O1314,[1]Wurste!$K:$L,2,FALSE)=0,"320er ohne Würste"),
IFERROR(IF(AND(OR(Abfalldokumentation!$A1314="BU3",Abfalldokumentation!$A1314="Verkauf"),Abfalldokumentation!$F1314="Schimmel",Abfalldokumentation!$G1314="keinen Abnehmer/kein Schälpersonal"),"Div. Zipfel, ES ohne Verwendung",VLOOKUP(Abfalldokumentation!$E1314,Produktgruppen!A:B,2,FALSE)),"-")))))))))))))))))))))))</f>
        <v>ABS</v>
      </c>
      <c r="E1314" s="81" t="str">
        <f>IFERROR(VLOOKUP(Abfalldokumentation!$O1314,Artikel!A:C,3,FALSE),Abfalldokumentation!$O1314)</f>
        <v>ABS AT-ROTWEIN</v>
      </c>
      <c r="F1314" s="81" t="str">
        <f>VLOOKUP(T1314,'Liste Gründe'!A:D,2,FALSE)</f>
        <v>keinen Verwendungszweck</v>
      </c>
      <c r="G1314" s="80" t="str">
        <f>IF(ISBLANK(V1314),VLOOKUP(Abfalldokumentation!$P1314,'Liste Gründe'!A:D,3,FALSE),V1314)</f>
        <v>keinen Verwendungszweck</v>
      </c>
      <c r="H1314" s="81" t="str">
        <f>IF(ISBLANK(Abfalldokumentation!$W1314),"-",Abfalldokumentation!$W1314)</f>
        <v>-</v>
      </c>
      <c r="I1314" s="81">
        <f t="shared" si="141"/>
        <v>43</v>
      </c>
      <c r="J1314" s="81" t="str">
        <f t="shared" si="142"/>
        <v>Produkte</v>
      </c>
      <c r="K1314" s="81" t="str">
        <f t="shared" si="143"/>
        <v>BUs</v>
      </c>
      <c r="L1314" s="81" t="str">
        <f t="shared" si="144"/>
        <v>Symptome</v>
      </c>
      <c r="M1314" s="81">
        <f>IFERROR(VLOOKUP(Abfalldokumentation!$O1314,Kennzahlen!S:V,3,FALSE)*Abfalldokumentation!$B1314,"0")</f>
        <v>2E-3</v>
      </c>
      <c r="N1314" s="81" t="str">
        <f>IF(ISBLANK(Q1314),VLOOKUP(Abfalldokumentation!$O1314,'Linien - BU'!R:S,2,FALSE),Q1314)</f>
        <v>BU4</v>
      </c>
      <c r="O1314" s="77">
        <f t="shared" si="145"/>
        <v>29501013</v>
      </c>
      <c r="P1314" s="77">
        <f t="shared" si="146"/>
        <v>61</v>
      </c>
      <c r="Q1314" s="39" t="s">
        <v>9</v>
      </c>
      <c r="R1314" s="40">
        <v>29501013</v>
      </c>
      <c r="S1314" s="40">
        <v>20</v>
      </c>
      <c r="T1314" s="40">
        <v>61</v>
      </c>
      <c r="U1314" s="41">
        <v>44494</v>
      </c>
      <c r="V1314" s="42"/>
      <c r="W1314" s="40"/>
      <c r="X1314" s="44" t="str">
        <f>IFERROR(VLOOKUP(Abfalldokumentation!$R1314,Artikel!A:C,3,FALSE),Abfalldokumentation!$R1314)</f>
        <v>ABS AT-ROTWEIN</v>
      </c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</row>
    <row r="1315" spans="1:40" ht="30" hidden="1" customHeight="1" x14ac:dyDescent="0.25">
      <c r="A1315" s="73" t="str">
        <f>VLOOKUP(N1315,'Linien - BU'!A:B,2,FALSE)</f>
        <v>BU4</v>
      </c>
      <c r="B1315" s="74">
        <f t="shared" si="140"/>
        <v>4</v>
      </c>
      <c r="C1315" s="75">
        <f>Abfalldokumentation!$U1315</f>
        <v>44494</v>
      </c>
      <c r="D1315" s="69" t="str">
        <f>IFERROR(IF(VLOOKUP(O1315,'[1]Rohware 230'!$B:$C,2,FALSE)=0,"Rohware"),
IFERROR(IF(VLOOKUP(O1315,[1]Sammelnr.!$B:$C,2,FALSE)=0,"Sammelnr. ungeschält ABS"),
IFERROR(IF(VLOOKUP(O1315,[1]Sammelnr.!$E:$F,2,FALSE)=0,"Sammelnr. ungeschält VS"),
IFERROR(IF(VLOOKUP(O1315,[1]Sammelnr.!$H:$I,2,FALSE)=0,"Sammelnr. geschält"),
IFERROR(IF(VLOOKUP(O1315,[1]Offen!$B:$C,2,FALSE)=0,"Offen ungeschält ABS"),
IFERROR(IF(VLOOKUP(O1315,[1]Offen!$E:$F,2,FALSE)=0,"Offen ungeschält VOS"),
IFERROR(IF(VLOOKUP(O1315,[1]Offen!$H:$I,2,FALSE)=0,"Offen geschält RW"),
IFERROR(IF(VLOOKUP(O1315,[1]Offen!$K:$L,2,FALSE)=0,"Offen vegan"),
IFERROR(IF(VLOOKUP(O1315,[1]Offen!$N:$O,2,FALSE)=0,"Offen Zipfel"),
IFERROR(IF(VLOOKUP(O1315,[1]Offen!$Q:$R,2,FALSE)=0,"Offen Endstücke"),
IFERROR(IF(VLOOKUP(O1315,[1]Vakuumiert!$B:$C,2,FALSE)=0,"Vakuumierter VOS ungeschält"),
IFERROR(IF(VLOOKUP(O1315,[1]Vakuumiert!$E:$F,2,FALSE)=0,"Vakuumierter ABS ungeschält"),
IFERROR(IF(VLOOKUP(O1315,[1]Vakuumiert!$H:$I,2,FALSE)=0,"Vakuumierter VOS geschält"),
IFERROR(IF(VLOOKUP(O1315,[1]Vakuumiert!$K:$L,2,FALSE)=0,"Vakuumierter VOS vegan"),
IFERROR(IF(VLOOKUP(O1315,[1]Vakuumiert!$N:$O,2,FALSE)=0,"Vakuumierter VOS Zipfel"),
IFERROR(IF(VLOOKUP(O1315,[1]Vakuumiert!$Q:$R,2,FALSE)=0,"Vakuumiert geschält"),
IFERROR(IF(VLOOKUP(O1315,'[1]vakuumierte Fertigprodukte'!$B:$C,2,FALSE)=0,"Fertigprodukte"),
IFERROR(IF(VLOOKUP(O1315,'[1]vakuumierte Fertigprodukte'!$E:$FI,2,FALSE)=0,"Vakuumierte Zipfel"),
IFERROR(IF(VLOOKUP(O1315,[1]Wurste!$B:$C,2,FALSE)=0,"Räucherwürste"),
IFERROR(IF(VLOOKUP(O1315,[1]Wurste!$E:$F,2,FALSE)=0,"URW/URGW Wurst"),
IFERROR(IF(VLOOKUP(O1315,[1]Wurste!$H:$I,2,FALSE)=0,"HF-Wurst Vegan"),
IFERROR(IF(VLOOKUP(O1315,[1]Wurste!$K:$L,2,FALSE)=0,"320er ohne Würste"),
IFERROR(IF(AND(OR(Abfalldokumentation!$A1315="BU3",Abfalldokumentation!$A1315="Verkauf"),Abfalldokumentation!$F1315="Schimmel",Abfalldokumentation!$G1315="keinen Abnehmer/kein Schälpersonal"),"Div. Zipfel, ES ohne Verwendung",VLOOKUP(Abfalldokumentation!$E1315,Produktgruppen!A:B,2,FALSE)),"-")))))))))))))))))))))))</f>
        <v>Vorschmelz</v>
      </c>
      <c r="E1315" s="76" t="str">
        <f>IFERROR(VLOOKUP(Abfalldokumentation!$O1315,Artikel!A:C,3,FALSE),Abfalldokumentation!$O1315)</f>
        <v>VOS WAL-THEKE</v>
      </c>
      <c r="F1315" s="76" t="str">
        <f>VLOOKUP(T1315,'Liste Gründe'!A:D,2,FALSE)</f>
        <v>keinen Verwendungszweck</v>
      </c>
      <c r="G1315" s="75" t="str">
        <f>IF(ISBLANK(V1315),VLOOKUP(Abfalldokumentation!$P1315,'Liste Gründe'!A:D,3,FALSE),V1315)</f>
        <v>keinen Verwendungszweck</v>
      </c>
      <c r="H1315" s="76" t="str">
        <f>IF(ISBLANK(Abfalldokumentation!$W1315),"-",Abfalldokumentation!$W1315)</f>
        <v>-</v>
      </c>
      <c r="I1315" s="76">
        <f t="shared" si="141"/>
        <v>43</v>
      </c>
      <c r="J1315" s="76" t="str">
        <f t="shared" si="142"/>
        <v>Produkte</v>
      </c>
      <c r="K1315" s="76" t="str">
        <f t="shared" si="143"/>
        <v>BUs</v>
      </c>
      <c r="L1315" s="76" t="str">
        <f t="shared" si="144"/>
        <v>Symptome</v>
      </c>
      <c r="M1315" s="76">
        <f>IFERROR(VLOOKUP(Abfalldokumentation!$O1315,Kennzahlen!S:V,3,FALSE)*Abfalldokumentation!$B1315,"0")</f>
        <v>2</v>
      </c>
      <c r="N1315" s="76" t="str">
        <f>IF(ISBLANK(Q1315),VLOOKUP(Abfalldokumentation!$O1315,'Linien - BU'!R:S,2,FALSE),Q1315)</f>
        <v>BU4</v>
      </c>
      <c r="O1315" s="77">
        <f t="shared" si="145"/>
        <v>29501020</v>
      </c>
      <c r="P1315" s="77">
        <f t="shared" si="146"/>
        <v>61</v>
      </c>
      <c r="Q1315" s="45" t="s">
        <v>9</v>
      </c>
      <c r="R1315" s="54">
        <v>29501020</v>
      </c>
      <c r="S1315" s="46">
        <v>4</v>
      </c>
      <c r="T1315" s="46">
        <v>61</v>
      </c>
      <c r="U1315" s="47">
        <v>44494</v>
      </c>
      <c r="V1315" s="48"/>
      <c r="W1315" s="46"/>
      <c r="X1315" s="50" t="str">
        <f>IFERROR(VLOOKUP(Abfalldokumentation!$R1315,Artikel!A:C,3,FALSE),Abfalldokumentation!$R1315)</f>
        <v>VOS WAL-THEKE</v>
      </c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</row>
    <row r="1316" spans="1:40" ht="30" hidden="1" customHeight="1" x14ac:dyDescent="0.25">
      <c r="A1316" s="78" t="str">
        <f>VLOOKUP(N1316,'Linien - BU'!A:B,2,FALSE)</f>
        <v>BU4</v>
      </c>
      <c r="B1316" s="79">
        <f t="shared" si="140"/>
        <v>16</v>
      </c>
      <c r="C1316" s="80">
        <f>Abfalldokumentation!$U1316</f>
        <v>44494</v>
      </c>
      <c r="D1316" s="69" t="str">
        <f>IFERROR(IF(VLOOKUP(O1316,'[1]Rohware 230'!$B:$C,2,FALSE)=0,"Rohware"),
IFERROR(IF(VLOOKUP(O1316,[1]Sammelnr.!$B:$C,2,FALSE)=0,"Sammelnr. ungeschält ABS"),
IFERROR(IF(VLOOKUP(O1316,[1]Sammelnr.!$E:$F,2,FALSE)=0,"Sammelnr. ungeschält VS"),
IFERROR(IF(VLOOKUP(O1316,[1]Sammelnr.!$H:$I,2,FALSE)=0,"Sammelnr. geschält"),
IFERROR(IF(VLOOKUP(O1316,[1]Offen!$B:$C,2,FALSE)=0,"Offen ungeschält ABS"),
IFERROR(IF(VLOOKUP(O1316,[1]Offen!$E:$F,2,FALSE)=0,"Offen ungeschält VOS"),
IFERROR(IF(VLOOKUP(O1316,[1]Offen!$H:$I,2,FALSE)=0,"Offen geschält RW"),
IFERROR(IF(VLOOKUP(O1316,[1]Offen!$K:$L,2,FALSE)=0,"Offen vegan"),
IFERROR(IF(VLOOKUP(O1316,[1]Offen!$N:$O,2,FALSE)=0,"Offen Zipfel"),
IFERROR(IF(VLOOKUP(O1316,[1]Offen!$Q:$R,2,FALSE)=0,"Offen Endstücke"),
IFERROR(IF(VLOOKUP(O1316,[1]Vakuumiert!$B:$C,2,FALSE)=0,"Vakuumierter VOS ungeschält"),
IFERROR(IF(VLOOKUP(O1316,[1]Vakuumiert!$E:$F,2,FALSE)=0,"Vakuumierter ABS ungeschält"),
IFERROR(IF(VLOOKUP(O1316,[1]Vakuumiert!$H:$I,2,FALSE)=0,"Vakuumierter VOS geschält"),
IFERROR(IF(VLOOKUP(O1316,[1]Vakuumiert!$K:$L,2,FALSE)=0,"Vakuumierter VOS vegan"),
IFERROR(IF(VLOOKUP(O1316,[1]Vakuumiert!$N:$O,2,FALSE)=0,"Vakuumierter VOS Zipfel"),
IFERROR(IF(VLOOKUP(O1316,[1]Vakuumiert!$Q:$R,2,FALSE)=0,"Vakuumiert geschält"),
IFERROR(IF(VLOOKUP(O1316,'[1]vakuumierte Fertigprodukte'!$B:$C,2,FALSE)=0,"Fertigprodukte"),
IFERROR(IF(VLOOKUP(O1316,'[1]vakuumierte Fertigprodukte'!$E:$FI,2,FALSE)=0,"Vakuumierte Zipfel"),
IFERROR(IF(VLOOKUP(O1316,[1]Wurste!$B:$C,2,FALSE)=0,"Räucherwürste"),
IFERROR(IF(VLOOKUP(O1316,[1]Wurste!$E:$F,2,FALSE)=0,"URW/URGW Wurst"),
IFERROR(IF(VLOOKUP(O1316,[1]Wurste!$H:$I,2,FALSE)=0,"HF-Wurst Vegan"),
IFERROR(IF(VLOOKUP(O1316,[1]Wurste!$K:$L,2,FALSE)=0,"320er ohne Würste"),
IFERROR(IF(AND(OR(Abfalldokumentation!$A1316="BU3",Abfalldokumentation!$A1316="Verkauf"),Abfalldokumentation!$F1316="Schimmel",Abfalldokumentation!$G1316="keinen Abnehmer/kein Schälpersonal"),"Div. Zipfel, ES ohne Verwendung",VLOOKUP(Abfalldokumentation!$E1316,Produktgruppen!A:B,2,FALSE)),"-")))))))))))))))))))))))</f>
        <v>Vorschmelz</v>
      </c>
      <c r="E1316" s="81" t="str">
        <f>IFERROR(VLOOKUP(Abfalldokumentation!$O1316,Artikel!A:C,3,FALSE),Abfalldokumentation!$O1316)</f>
        <v>VOS WAL-THEKE</v>
      </c>
      <c r="F1316" s="81" t="str">
        <f>VLOOKUP(T1316,'Liste Gründe'!A:D,2,FALSE)</f>
        <v>keinen Verwendungszweck</v>
      </c>
      <c r="G1316" s="80" t="str">
        <f>IF(ISBLANK(V1316),VLOOKUP(Abfalldokumentation!$P1316,'Liste Gründe'!A:D,3,FALSE),V1316)</f>
        <v>keinen Verwendungszweck</v>
      </c>
      <c r="H1316" s="81" t="str">
        <f>IF(ISBLANK(Abfalldokumentation!$W1316),"-",Abfalldokumentation!$W1316)</f>
        <v>-</v>
      </c>
      <c r="I1316" s="81">
        <f t="shared" si="141"/>
        <v>43</v>
      </c>
      <c r="J1316" s="81" t="str">
        <f t="shared" si="142"/>
        <v>Produkte</v>
      </c>
      <c r="K1316" s="81" t="str">
        <f t="shared" si="143"/>
        <v>BUs</v>
      </c>
      <c r="L1316" s="81" t="str">
        <f t="shared" si="144"/>
        <v>Symptome</v>
      </c>
      <c r="M1316" s="81">
        <f>IFERROR(VLOOKUP(Abfalldokumentation!$O1316,Kennzahlen!S:V,3,FALSE)*Abfalldokumentation!$B1316,"0")</f>
        <v>8</v>
      </c>
      <c r="N1316" s="81" t="str">
        <f>IF(ISBLANK(Q1316),VLOOKUP(Abfalldokumentation!$O1316,'Linien - BU'!R:S,2,FALSE),Q1316)</f>
        <v>BU4</v>
      </c>
      <c r="O1316" s="77">
        <f t="shared" si="145"/>
        <v>29501020</v>
      </c>
      <c r="P1316" s="77">
        <f t="shared" si="146"/>
        <v>61</v>
      </c>
      <c r="Q1316" s="39" t="s">
        <v>9</v>
      </c>
      <c r="R1316" s="55">
        <v>29501020</v>
      </c>
      <c r="S1316" s="40">
        <v>16</v>
      </c>
      <c r="T1316" s="40">
        <v>61</v>
      </c>
      <c r="U1316" s="41">
        <v>44494</v>
      </c>
      <c r="V1316" s="42"/>
      <c r="W1316" s="40"/>
      <c r="X1316" s="44" t="str">
        <f>IFERROR(VLOOKUP(Abfalldokumentation!$R1316,Artikel!A:C,3,FALSE),Abfalldokumentation!$R1316)</f>
        <v>VOS WAL-THEKE</v>
      </c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</row>
    <row r="1317" spans="1:40" ht="30" hidden="1" customHeight="1" x14ac:dyDescent="0.25">
      <c r="A1317" s="73" t="str">
        <f>VLOOKUP(N1317,'Linien - BU'!A:B,2,FALSE)</f>
        <v>BU4</v>
      </c>
      <c r="B1317" s="74">
        <f t="shared" si="140"/>
        <v>17</v>
      </c>
      <c r="C1317" s="75">
        <f>Abfalldokumentation!$U1317</f>
        <v>44494</v>
      </c>
      <c r="D1317" s="69" t="str">
        <f>IFERROR(IF(VLOOKUP(O1317,'[1]Rohware 230'!$B:$C,2,FALSE)=0,"Rohware"),
IFERROR(IF(VLOOKUP(O1317,[1]Sammelnr.!$B:$C,2,FALSE)=0,"Sammelnr. ungeschält ABS"),
IFERROR(IF(VLOOKUP(O1317,[1]Sammelnr.!$E:$F,2,FALSE)=0,"Sammelnr. ungeschält VS"),
IFERROR(IF(VLOOKUP(O1317,[1]Sammelnr.!$H:$I,2,FALSE)=0,"Sammelnr. geschält"),
IFERROR(IF(VLOOKUP(O1317,[1]Offen!$B:$C,2,FALSE)=0,"Offen ungeschält ABS"),
IFERROR(IF(VLOOKUP(O1317,[1]Offen!$E:$F,2,FALSE)=0,"Offen ungeschält VOS"),
IFERROR(IF(VLOOKUP(O1317,[1]Offen!$H:$I,2,FALSE)=0,"Offen geschält RW"),
IFERROR(IF(VLOOKUP(O1317,[1]Offen!$K:$L,2,FALSE)=0,"Offen vegan"),
IFERROR(IF(VLOOKUP(O1317,[1]Offen!$N:$O,2,FALSE)=0,"Offen Zipfel"),
IFERROR(IF(VLOOKUP(O1317,[1]Offen!$Q:$R,2,FALSE)=0,"Offen Endstücke"),
IFERROR(IF(VLOOKUP(O1317,[1]Vakuumiert!$B:$C,2,FALSE)=0,"Vakuumierter VOS ungeschält"),
IFERROR(IF(VLOOKUP(O1317,[1]Vakuumiert!$E:$F,2,FALSE)=0,"Vakuumierter ABS ungeschält"),
IFERROR(IF(VLOOKUP(O1317,[1]Vakuumiert!$H:$I,2,FALSE)=0,"Vakuumierter VOS geschält"),
IFERROR(IF(VLOOKUP(O1317,[1]Vakuumiert!$K:$L,2,FALSE)=0,"Vakuumierter VOS vegan"),
IFERROR(IF(VLOOKUP(O1317,[1]Vakuumiert!$N:$O,2,FALSE)=0,"Vakuumierter VOS Zipfel"),
IFERROR(IF(VLOOKUP(O1317,[1]Vakuumiert!$Q:$R,2,FALSE)=0,"Vakuumiert geschält"),
IFERROR(IF(VLOOKUP(O1317,'[1]vakuumierte Fertigprodukte'!$B:$C,2,FALSE)=0,"Fertigprodukte"),
IFERROR(IF(VLOOKUP(O1317,'[1]vakuumierte Fertigprodukte'!$E:$FI,2,FALSE)=0,"Vakuumierte Zipfel"),
IFERROR(IF(VLOOKUP(O1317,[1]Wurste!$B:$C,2,FALSE)=0,"Räucherwürste"),
IFERROR(IF(VLOOKUP(O1317,[1]Wurste!$E:$F,2,FALSE)=0,"URW/URGW Wurst"),
IFERROR(IF(VLOOKUP(O1317,[1]Wurste!$H:$I,2,FALSE)=0,"HF-Wurst Vegan"),
IFERROR(IF(VLOOKUP(O1317,[1]Wurste!$K:$L,2,FALSE)=0,"320er ohne Würste"),
IFERROR(IF(AND(OR(Abfalldokumentation!$A1317="BU3",Abfalldokumentation!$A1317="Verkauf"),Abfalldokumentation!$F1317="Schimmel",Abfalldokumentation!$G1317="keinen Abnehmer/kein Schälpersonal"),"Div. Zipfel, ES ohne Verwendung",VLOOKUP(Abfalldokumentation!$E1317,Produktgruppen!A:B,2,FALSE)),"-")))))))))))))))))))))))</f>
        <v>ABS</v>
      </c>
      <c r="E1317" s="76" t="str">
        <f>IFERROR(VLOOKUP(Abfalldokumentation!$O1317,Artikel!A:C,3,FALSE),Abfalldokumentation!$O1317)</f>
        <v>ABS KELLERGEIST</v>
      </c>
      <c r="F1317" s="76" t="str">
        <f>VLOOKUP(T1317,'Liste Gründe'!A:D,2,FALSE)</f>
        <v>keinen Verwendungszweck</v>
      </c>
      <c r="G1317" s="75" t="str">
        <f>IF(ISBLANK(V1317),VLOOKUP(Abfalldokumentation!$P1317,'Liste Gründe'!A:D,3,FALSE),V1317)</f>
        <v>keinen Verwendungszweck</v>
      </c>
      <c r="H1317" s="76" t="str">
        <f>IF(ISBLANK(Abfalldokumentation!$W1317),"-",Abfalldokumentation!$W1317)</f>
        <v>-</v>
      </c>
      <c r="I1317" s="76">
        <f t="shared" si="141"/>
        <v>43</v>
      </c>
      <c r="J1317" s="76" t="str">
        <f t="shared" si="142"/>
        <v>Produkte</v>
      </c>
      <c r="K1317" s="76" t="str">
        <f t="shared" si="143"/>
        <v>BUs</v>
      </c>
      <c r="L1317" s="76" t="str">
        <f t="shared" si="144"/>
        <v>Symptome</v>
      </c>
      <c r="M1317" s="76">
        <f>IFERROR(VLOOKUP(Abfalldokumentation!$O1317,Kennzahlen!S:V,3,FALSE)*Abfalldokumentation!$B1317,"0")</f>
        <v>1.7000000000000001E-3</v>
      </c>
      <c r="N1317" s="76" t="str">
        <f>IF(ISBLANK(Q1317),VLOOKUP(Abfalldokumentation!$O1317,'Linien - BU'!R:S,2,FALSE),Q1317)</f>
        <v>BU4</v>
      </c>
      <c r="O1317" s="77">
        <f t="shared" si="145"/>
        <v>29501028</v>
      </c>
      <c r="P1317" s="77">
        <f t="shared" si="146"/>
        <v>61</v>
      </c>
      <c r="Q1317" s="45" t="s">
        <v>9</v>
      </c>
      <c r="R1317" s="54">
        <v>29501028</v>
      </c>
      <c r="S1317" s="46">
        <v>17</v>
      </c>
      <c r="T1317" s="46">
        <v>61</v>
      </c>
      <c r="U1317" s="47">
        <v>44494</v>
      </c>
      <c r="V1317" s="48"/>
      <c r="W1317" s="46"/>
      <c r="X1317" s="50" t="str">
        <f>IFERROR(VLOOKUP(Abfalldokumentation!$R1317,Artikel!A:C,3,FALSE),Abfalldokumentation!$R1317)</f>
        <v>ABS KELLERGEIST</v>
      </c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</row>
    <row r="1318" spans="1:40" ht="30" hidden="1" customHeight="1" x14ac:dyDescent="0.25">
      <c r="A1318" s="78" t="str">
        <f>VLOOKUP(N1318,'Linien - BU'!A:B,2,FALSE)</f>
        <v>BU4</v>
      </c>
      <c r="B1318" s="79">
        <f t="shared" si="140"/>
        <v>20</v>
      </c>
      <c r="C1318" s="80">
        <f>Abfalldokumentation!$U1318</f>
        <v>44494</v>
      </c>
      <c r="D1318" s="69" t="str">
        <f>IFERROR(IF(VLOOKUP(O1318,'[1]Rohware 230'!$B:$C,2,FALSE)=0,"Rohware"),
IFERROR(IF(VLOOKUP(O1318,[1]Sammelnr.!$B:$C,2,FALSE)=0,"Sammelnr. ungeschält ABS"),
IFERROR(IF(VLOOKUP(O1318,[1]Sammelnr.!$E:$F,2,FALSE)=0,"Sammelnr. ungeschält VS"),
IFERROR(IF(VLOOKUP(O1318,[1]Sammelnr.!$H:$I,2,FALSE)=0,"Sammelnr. geschält"),
IFERROR(IF(VLOOKUP(O1318,[1]Offen!$B:$C,2,FALSE)=0,"Offen ungeschält ABS"),
IFERROR(IF(VLOOKUP(O1318,[1]Offen!$E:$F,2,FALSE)=0,"Offen ungeschält VOS"),
IFERROR(IF(VLOOKUP(O1318,[1]Offen!$H:$I,2,FALSE)=0,"Offen geschält RW"),
IFERROR(IF(VLOOKUP(O1318,[1]Offen!$K:$L,2,FALSE)=0,"Offen vegan"),
IFERROR(IF(VLOOKUP(O1318,[1]Offen!$N:$O,2,FALSE)=0,"Offen Zipfel"),
IFERROR(IF(VLOOKUP(O1318,[1]Offen!$Q:$R,2,FALSE)=0,"Offen Endstücke"),
IFERROR(IF(VLOOKUP(O1318,[1]Vakuumiert!$B:$C,2,FALSE)=0,"Vakuumierter VOS ungeschält"),
IFERROR(IF(VLOOKUP(O1318,[1]Vakuumiert!$E:$F,2,FALSE)=0,"Vakuumierter ABS ungeschält"),
IFERROR(IF(VLOOKUP(O1318,[1]Vakuumiert!$H:$I,2,FALSE)=0,"Vakuumierter VOS geschält"),
IFERROR(IF(VLOOKUP(O1318,[1]Vakuumiert!$K:$L,2,FALSE)=0,"Vakuumierter VOS vegan"),
IFERROR(IF(VLOOKUP(O1318,[1]Vakuumiert!$N:$O,2,FALSE)=0,"Vakuumierter VOS Zipfel"),
IFERROR(IF(VLOOKUP(O1318,[1]Vakuumiert!$Q:$R,2,FALSE)=0,"Vakuumiert geschält"),
IFERROR(IF(VLOOKUP(O1318,'[1]vakuumierte Fertigprodukte'!$B:$C,2,FALSE)=0,"Fertigprodukte"),
IFERROR(IF(VLOOKUP(O1318,'[1]vakuumierte Fertigprodukte'!$E:$FI,2,FALSE)=0,"Vakuumierte Zipfel"),
IFERROR(IF(VLOOKUP(O1318,[1]Wurste!$B:$C,2,FALSE)=0,"Räucherwürste"),
IFERROR(IF(VLOOKUP(O1318,[1]Wurste!$E:$F,2,FALSE)=0,"URW/URGW Wurst"),
IFERROR(IF(VLOOKUP(O1318,[1]Wurste!$H:$I,2,FALSE)=0,"HF-Wurst Vegan"),
IFERROR(IF(VLOOKUP(O1318,[1]Wurste!$K:$L,2,FALSE)=0,"320er ohne Würste"),
IFERROR(IF(AND(OR(Abfalldokumentation!$A1318="BU3",Abfalldokumentation!$A1318="Verkauf"),Abfalldokumentation!$F1318="Schimmel",Abfalldokumentation!$G1318="keinen Abnehmer/kein Schälpersonal"),"Div. Zipfel, ES ohne Verwendung",VLOOKUP(Abfalldokumentation!$E1318,Produktgruppen!A:B,2,FALSE)),"-")))))))))))))))))))))))</f>
        <v>ABS</v>
      </c>
      <c r="E1318" s="81" t="str">
        <f>IFERROR(VLOOKUP(Abfalldokumentation!$O1318,Artikel!A:C,3,FALSE),Abfalldokumentation!$O1318)</f>
        <v>ABS KELLERGEIST</v>
      </c>
      <c r="F1318" s="81" t="str">
        <f>VLOOKUP(T1318,'Liste Gründe'!A:D,2,FALSE)</f>
        <v>keinen Verwendungszweck</v>
      </c>
      <c r="G1318" s="80" t="str">
        <f>IF(ISBLANK(V1318),VLOOKUP(Abfalldokumentation!$P1318,'Liste Gründe'!A:D,3,FALSE),V1318)</f>
        <v>keinen Verwendungszweck</v>
      </c>
      <c r="H1318" s="81" t="str">
        <f>IF(ISBLANK(Abfalldokumentation!$W1318),"-",Abfalldokumentation!$W1318)</f>
        <v>-</v>
      </c>
      <c r="I1318" s="81">
        <f t="shared" si="141"/>
        <v>43</v>
      </c>
      <c r="J1318" s="81" t="str">
        <f t="shared" si="142"/>
        <v>Produkte</v>
      </c>
      <c r="K1318" s="81" t="str">
        <f t="shared" si="143"/>
        <v>BUs</v>
      </c>
      <c r="L1318" s="81" t="str">
        <f t="shared" si="144"/>
        <v>Symptome</v>
      </c>
      <c r="M1318" s="81">
        <f>IFERROR(VLOOKUP(Abfalldokumentation!$O1318,Kennzahlen!S:V,3,FALSE)*Abfalldokumentation!$B1318,"0")</f>
        <v>2E-3</v>
      </c>
      <c r="N1318" s="81" t="str">
        <f>IF(ISBLANK(Q1318),VLOOKUP(Abfalldokumentation!$O1318,'Linien - BU'!R:S,2,FALSE),Q1318)</f>
        <v>BU4</v>
      </c>
      <c r="O1318" s="77">
        <f t="shared" si="145"/>
        <v>29501028</v>
      </c>
      <c r="P1318" s="77">
        <f t="shared" si="146"/>
        <v>61</v>
      </c>
      <c r="Q1318" s="39" t="s">
        <v>9</v>
      </c>
      <c r="R1318" s="55">
        <v>29501028</v>
      </c>
      <c r="S1318" s="40">
        <v>20</v>
      </c>
      <c r="T1318" s="40">
        <v>61</v>
      </c>
      <c r="U1318" s="41">
        <v>44494</v>
      </c>
      <c r="V1318" s="42"/>
      <c r="W1318" s="40"/>
      <c r="X1318" s="44" t="str">
        <f>IFERROR(VLOOKUP(Abfalldokumentation!$R1318,Artikel!A:C,3,FALSE),Abfalldokumentation!$R1318)</f>
        <v>ABS KELLERGEIST</v>
      </c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</row>
    <row r="1319" spans="1:40" ht="30" hidden="1" customHeight="1" x14ac:dyDescent="0.25">
      <c r="A1319" s="73" t="str">
        <f>VLOOKUP(N1319,'Linien - BU'!A:B,2,FALSE)</f>
        <v>BU4</v>
      </c>
      <c r="B1319" s="74">
        <f t="shared" si="140"/>
        <v>12</v>
      </c>
      <c r="C1319" s="75">
        <f>Abfalldokumentation!$U1319</f>
        <v>44494</v>
      </c>
      <c r="D1319" s="69" t="str">
        <f>IFERROR(IF(VLOOKUP(O1319,'[1]Rohware 230'!$B:$C,2,FALSE)=0,"Rohware"),
IFERROR(IF(VLOOKUP(O1319,[1]Sammelnr.!$B:$C,2,FALSE)=0,"Sammelnr. ungeschält ABS"),
IFERROR(IF(VLOOKUP(O1319,[1]Sammelnr.!$E:$F,2,FALSE)=0,"Sammelnr. ungeschält VS"),
IFERROR(IF(VLOOKUP(O1319,[1]Sammelnr.!$H:$I,2,FALSE)=0,"Sammelnr. geschält"),
IFERROR(IF(VLOOKUP(O1319,[1]Offen!$B:$C,2,FALSE)=0,"Offen ungeschält ABS"),
IFERROR(IF(VLOOKUP(O1319,[1]Offen!$E:$F,2,FALSE)=0,"Offen ungeschält VOS"),
IFERROR(IF(VLOOKUP(O1319,[1]Offen!$H:$I,2,FALSE)=0,"Offen geschält RW"),
IFERROR(IF(VLOOKUP(O1319,[1]Offen!$K:$L,2,FALSE)=0,"Offen vegan"),
IFERROR(IF(VLOOKUP(O1319,[1]Offen!$N:$O,2,FALSE)=0,"Offen Zipfel"),
IFERROR(IF(VLOOKUP(O1319,[1]Offen!$Q:$R,2,FALSE)=0,"Offen Endstücke"),
IFERROR(IF(VLOOKUP(O1319,[1]Vakuumiert!$B:$C,2,FALSE)=0,"Vakuumierter VOS ungeschält"),
IFERROR(IF(VLOOKUP(O1319,[1]Vakuumiert!$E:$F,2,FALSE)=0,"Vakuumierter ABS ungeschält"),
IFERROR(IF(VLOOKUP(O1319,[1]Vakuumiert!$H:$I,2,FALSE)=0,"Vakuumierter VOS geschält"),
IFERROR(IF(VLOOKUP(O1319,[1]Vakuumiert!$K:$L,2,FALSE)=0,"Vakuumierter VOS vegan"),
IFERROR(IF(VLOOKUP(O1319,[1]Vakuumiert!$N:$O,2,FALSE)=0,"Vakuumierter VOS Zipfel"),
IFERROR(IF(VLOOKUP(O1319,[1]Vakuumiert!$Q:$R,2,FALSE)=0,"Vakuumiert geschält"),
IFERROR(IF(VLOOKUP(O1319,'[1]vakuumierte Fertigprodukte'!$B:$C,2,FALSE)=0,"Fertigprodukte"),
IFERROR(IF(VLOOKUP(O1319,'[1]vakuumierte Fertigprodukte'!$E:$FI,2,FALSE)=0,"Vakuumierte Zipfel"),
IFERROR(IF(VLOOKUP(O1319,[1]Wurste!$B:$C,2,FALSE)=0,"Räucherwürste"),
IFERROR(IF(VLOOKUP(O1319,[1]Wurste!$E:$F,2,FALSE)=0,"URW/URGW Wurst"),
IFERROR(IF(VLOOKUP(O1319,[1]Wurste!$H:$I,2,FALSE)=0,"HF-Wurst Vegan"),
IFERROR(IF(VLOOKUP(O1319,[1]Wurste!$K:$L,2,FALSE)=0,"320er ohne Würste"),
IFERROR(IF(AND(OR(Abfalldokumentation!$A1319="BU3",Abfalldokumentation!$A1319="Verkauf"),Abfalldokumentation!$F1319="Schimmel",Abfalldokumentation!$G1319="keinen Abnehmer/kein Schälpersonal"),"Div. Zipfel, ES ohne Verwendung",VLOOKUP(Abfalldokumentation!$E1319,Produktgruppen!A:B,2,FALSE)),"-")))))))))))))))))))))))</f>
        <v>ABS</v>
      </c>
      <c r="E1319" s="76" t="str">
        <f>IFERROR(VLOOKUP(Abfalldokumentation!$O1319,Artikel!A:C,3,FALSE),Abfalldokumentation!$O1319)</f>
        <v>ABS BRUSCHETTA</v>
      </c>
      <c r="F1319" s="76" t="str">
        <f>VLOOKUP(T1319,'Liste Gründe'!A:D,2,FALSE)</f>
        <v>keinen Verwendungszweck</v>
      </c>
      <c r="G1319" s="75" t="str">
        <f>IF(ISBLANK(V1319),VLOOKUP(Abfalldokumentation!$P1319,'Liste Gründe'!A:D,3,FALSE),V1319)</f>
        <v>keinen Verwendungszweck</v>
      </c>
      <c r="H1319" s="76" t="str">
        <f>IF(ISBLANK(Abfalldokumentation!$W1319),"-",Abfalldokumentation!$W1319)</f>
        <v>-</v>
      </c>
      <c r="I1319" s="76">
        <f t="shared" si="141"/>
        <v>43</v>
      </c>
      <c r="J1319" s="76" t="str">
        <f t="shared" si="142"/>
        <v>Produkte</v>
      </c>
      <c r="K1319" s="76" t="str">
        <f t="shared" si="143"/>
        <v>BUs</v>
      </c>
      <c r="L1319" s="76" t="str">
        <f t="shared" si="144"/>
        <v>Symptome</v>
      </c>
      <c r="M1319" s="76">
        <f>IFERROR(VLOOKUP(Abfalldokumentation!$O1319,Kennzahlen!S:V,3,FALSE)*Abfalldokumentation!$B1319,"0")</f>
        <v>18</v>
      </c>
      <c r="N1319" s="76" t="str">
        <f>IF(ISBLANK(Q1319),VLOOKUP(Abfalldokumentation!$O1319,'Linien - BU'!R:S,2,FALSE),Q1319)</f>
        <v>BU4</v>
      </c>
      <c r="O1319" s="77">
        <f t="shared" si="145"/>
        <v>29501029</v>
      </c>
      <c r="P1319" s="77">
        <f t="shared" si="146"/>
        <v>61</v>
      </c>
      <c r="Q1319" s="45" t="s">
        <v>9</v>
      </c>
      <c r="R1319" s="54">
        <v>29501029</v>
      </c>
      <c r="S1319" s="46">
        <v>12</v>
      </c>
      <c r="T1319" s="46">
        <v>61</v>
      </c>
      <c r="U1319" s="47">
        <v>44494</v>
      </c>
      <c r="V1319" s="48"/>
      <c r="W1319" s="46"/>
      <c r="X1319" s="50" t="str">
        <f>IFERROR(VLOOKUP(Abfalldokumentation!$R1319,Artikel!A:C,3,FALSE),Abfalldokumentation!$R1319)</f>
        <v>ABS BRUSCHETTA</v>
      </c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</row>
    <row r="1320" spans="1:40" ht="30" hidden="1" customHeight="1" x14ac:dyDescent="0.25">
      <c r="A1320" s="78" t="str">
        <f>VLOOKUP(N1320,'Linien - BU'!A:B,2,FALSE)</f>
        <v>BU3</v>
      </c>
      <c r="B1320" s="79">
        <f t="shared" si="140"/>
        <v>27</v>
      </c>
      <c r="C1320" s="80">
        <f>Abfalldokumentation!$U1320</f>
        <v>44494</v>
      </c>
      <c r="D1320" s="69" t="str">
        <f>IFERROR(IF(VLOOKUP(O1320,'[1]Rohware 230'!$B:$C,2,FALSE)=0,"Rohware"),
IFERROR(IF(VLOOKUP(O1320,[1]Sammelnr.!$B:$C,2,FALSE)=0,"Sammelnr. ungeschält ABS"),
IFERROR(IF(VLOOKUP(O1320,[1]Sammelnr.!$E:$F,2,FALSE)=0,"Sammelnr. ungeschält VS"),
IFERROR(IF(VLOOKUP(O1320,[1]Sammelnr.!$H:$I,2,FALSE)=0,"Sammelnr. geschält"),
IFERROR(IF(VLOOKUP(O1320,[1]Offen!$B:$C,2,FALSE)=0,"Offen ungeschält ABS"),
IFERROR(IF(VLOOKUP(O1320,[1]Offen!$E:$F,2,FALSE)=0,"Offen ungeschält VOS"),
IFERROR(IF(VLOOKUP(O1320,[1]Offen!$H:$I,2,FALSE)=0,"Offen geschält RW"),
IFERROR(IF(VLOOKUP(O1320,[1]Offen!$K:$L,2,FALSE)=0,"Offen vegan"),
IFERROR(IF(VLOOKUP(O1320,[1]Offen!$N:$O,2,FALSE)=0,"Offen Zipfel"),
IFERROR(IF(VLOOKUP(O1320,[1]Offen!$Q:$R,2,FALSE)=0,"Offen Endstücke"),
IFERROR(IF(VLOOKUP(O1320,[1]Vakuumiert!$B:$C,2,FALSE)=0,"Vakuumierter VOS ungeschält"),
IFERROR(IF(VLOOKUP(O1320,[1]Vakuumiert!$E:$F,2,FALSE)=0,"Vakuumierter ABS ungeschält"),
IFERROR(IF(VLOOKUP(O1320,[1]Vakuumiert!$H:$I,2,FALSE)=0,"Vakuumierter VOS geschält"),
IFERROR(IF(VLOOKUP(O1320,[1]Vakuumiert!$K:$L,2,FALSE)=0,"Vakuumierter VOS vegan"),
IFERROR(IF(VLOOKUP(O1320,[1]Vakuumiert!$N:$O,2,FALSE)=0,"Vakuumierter VOS Zipfel"),
IFERROR(IF(VLOOKUP(O1320,[1]Vakuumiert!$Q:$R,2,FALSE)=0,"Vakuumiert geschält"),
IFERROR(IF(VLOOKUP(O1320,'[1]vakuumierte Fertigprodukte'!$B:$C,2,FALSE)=0,"Fertigprodukte"),
IFERROR(IF(VLOOKUP(O1320,'[1]vakuumierte Fertigprodukte'!$E:$FI,2,FALSE)=0,"Vakuumierte Zipfel"),
IFERROR(IF(VLOOKUP(O1320,[1]Wurste!$B:$C,2,FALSE)=0,"Räucherwürste"),
IFERROR(IF(VLOOKUP(O1320,[1]Wurste!$E:$F,2,FALSE)=0,"URW/URGW Wurst"),
IFERROR(IF(VLOOKUP(O1320,[1]Wurste!$H:$I,2,FALSE)=0,"HF-Wurst Vegan"),
IFERROR(IF(VLOOKUP(O1320,[1]Wurste!$K:$L,2,FALSE)=0,"320er ohne Würste"),
IFERROR(IF(AND(OR(Abfalldokumentation!$A1320="BU3",Abfalldokumentation!$A1320="Verkauf"),Abfalldokumentation!$F1320="Schimmel",Abfalldokumentation!$G1320="keinen Abnehmer/kein Schälpersonal"),"Div. Zipfel, ES ohne Verwendung",VLOOKUP(Abfalldokumentation!$E1320,Produktgruppen!A:B,2,FALSE)),"-")))))))))))))))))))))))</f>
        <v>ABS</v>
      </c>
      <c r="E1320" s="81" t="str">
        <f>IFERROR(VLOOKUP(Abfalldokumentation!$O1320,Artikel!A:C,3,FALSE),Abfalldokumentation!$O1320)</f>
        <v>ABS CHED-ROT MIT ß-CARO</v>
      </c>
      <c r="F1320" s="81" t="str">
        <f>VLOOKUP(T1320,'Liste Gründe'!A:D,2,FALSE)</f>
        <v>Rest</v>
      </c>
      <c r="G1320" s="80" t="str">
        <f>IF(ISBLANK(V1320),VLOOKUP(Abfalldokumentation!$P1320,'Liste Gründe'!A:D,3,FALSE),V1320)</f>
        <v>Schmutz</v>
      </c>
      <c r="H1320" s="81" t="str">
        <f>IF(ISBLANK(Abfalldokumentation!$W1320),"-",Abfalldokumentation!$W1320)</f>
        <v>-</v>
      </c>
      <c r="I1320" s="81">
        <f t="shared" si="141"/>
        <v>43</v>
      </c>
      <c r="J1320" s="81" t="str">
        <f t="shared" si="142"/>
        <v>Produkte</v>
      </c>
      <c r="K1320" s="81" t="str">
        <f t="shared" si="143"/>
        <v>BUs</v>
      </c>
      <c r="L1320" s="81" t="str">
        <f t="shared" si="144"/>
        <v>Symptome</v>
      </c>
      <c r="M1320" s="81">
        <f>IFERROR(VLOOKUP(Abfalldokumentation!$O1320,Kennzahlen!S:V,3,FALSE)*Abfalldokumentation!$B1320,"0")</f>
        <v>27</v>
      </c>
      <c r="N1320" s="81" t="str">
        <f>IF(ISBLANK(Q1320),VLOOKUP(Abfalldokumentation!$O1320,'Linien - BU'!R:S,2,FALSE),Q1320)</f>
        <v>L33</v>
      </c>
      <c r="O1320" s="77">
        <f t="shared" si="145"/>
        <v>29501032</v>
      </c>
      <c r="P1320" s="77">
        <f t="shared" si="146"/>
        <v>42</v>
      </c>
      <c r="Q1320" s="39" t="s">
        <v>205</v>
      </c>
      <c r="R1320" s="55">
        <v>29501032</v>
      </c>
      <c r="S1320" s="40">
        <v>27</v>
      </c>
      <c r="T1320" s="40">
        <v>42</v>
      </c>
      <c r="U1320" s="41">
        <v>44494</v>
      </c>
      <c r="V1320" s="46"/>
      <c r="W1320" s="40"/>
      <c r="X1320" s="44" t="str">
        <f>IFERROR(VLOOKUP(Abfalldokumentation!$R1320,Artikel!A:C,3,FALSE),Abfalldokumentation!$R1320)</f>
        <v>ABS CHED-ROT MIT ß-CARO</v>
      </c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</row>
    <row r="1321" spans="1:40" ht="30" hidden="1" customHeight="1" x14ac:dyDescent="0.25">
      <c r="A1321" s="73" t="str">
        <f>VLOOKUP(N1321,'Linien - BU'!A:B,2,FALSE)</f>
        <v>BU3</v>
      </c>
      <c r="B1321" s="74">
        <f t="shared" si="140"/>
        <v>27</v>
      </c>
      <c r="C1321" s="75">
        <f>Abfalldokumentation!$U1321</f>
        <v>44494</v>
      </c>
      <c r="D1321" s="69" t="str">
        <f>IFERROR(IF(VLOOKUP(O1321,'[1]Rohware 230'!$B:$C,2,FALSE)=0,"Rohware"),
IFERROR(IF(VLOOKUP(O1321,[1]Sammelnr.!$B:$C,2,FALSE)=0,"Sammelnr. ungeschält ABS"),
IFERROR(IF(VLOOKUP(O1321,[1]Sammelnr.!$E:$F,2,FALSE)=0,"Sammelnr. ungeschält VS"),
IFERROR(IF(VLOOKUP(O1321,[1]Sammelnr.!$H:$I,2,FALSE)=0,"Sammelnr. geschält"),
IFERROR(IF(VLOOKUP(O1321,[1]Offen!$B:$C,2,FALSE)=0,"Offen ungeschält ABS"),
IFERROR(IF(VLOOKUP(O1321,[1]Offen!$E:$F,2,FALSE)=0,"Offen ungeschält VOS"),
IFERROR(IF(VLOOKUP(O1321,[1]Offen!$H:$I,2,FALSE)=0,"Offen geschält RW"),
IFERROR(IF(VLOOKUP(O1321,[1]Offen!$K:$L,2,FALSE)=0,"Offen vegan"),
IFERROR(IF(VLOOKUP(O1321,[1]Offen!$N:$O,2,FALSE)=0,"Offen Zipfel"),
IFERROR(IF(VLOOKUP(O1321,[1]Offen!$Q:$R,2,FALSE)=0,"Offen Endstücke"),
IFERROR(IF(VLOOKUP(O1321,[1]Vakuumiert!$B:$C,2,FALSE)=0,"Vakuumierter VOS ungeschält"),
IFERROR(IF(VLOOKUP(O1321,[1]Vakuumiert!$E:$F,2,FALSE)=0,"Vakuumierter ABS ungeschält"),
IFERROR(IF(VLOOKUP(O1321,[1]Vakuumiert!$H:$I,2,FALSE)=0,"Vakuumierter VOS geschält"),
IFERROR(IF(VLOOKUP(O1321,[1]Vakuumiert!$K:$L,2,FALSE)=0,"Vakuumierter VOS vegan"),
IFERROR(IF(VLOOKUP(O1321,[1]Vakuumiert!$N:$O,2,FALSE)=0,"Vakuumierter VOS Zipfel"),
IFERROR(IF(VLOOKUP(O1321,[1]Vakuumiert!$Q:$R,2,FALSE)=0,"Vakuumiert geschält"),
IFERROR(IF(VLOOKUP(O1321,'[1]vakuumierte Fertigprodukte'!$B:$C,2,FALSE)=0,"Fertigprodukte"),
IFERROR(IF(VLOOKUP(O1321,'[1]vakuumierte Fertigprodukte'!$E:$FI,2,FALSE)=0,"Vakuumierte Zipfel"),
IFERROR(IF(VLOOKUP(O1321,[1]Wurste!$B:$C,2,FALSE)=0,"Räucherwürste"),
IFERROR(IF(VLOOKUP(O1321,[1]Wurste!$E:$F,2,FALSE)=0,"URW/URGW Wurst"),
IFERROR(IF(VLOOKUP(O1321,[1]Wurste!$H:$I,2,FALSE)=0,"HF-Wurst Vegan"),
IFERROR(IF(VLOOKUP(O1321,[1]Wurste!$K:$L,2,FALSE)=0,"320er ohne Würste"),
IFERROR(IF(AND(OR(Abfalldokumentation!$A1321="BU3",Abfalldokumentation!$A1321="Verkauf"),Abfalldokumentation!$F1321="Schimmel",Abfalldokumentation!$G1321="keinen Abnehmer/kein Schälpersonal"),"Div. Zipfel, ES ohne Verwendung",VLOOKUP(Abfalldokumentation!$E1321,Produktgruppen!A:B,2,FALSE)),"-")))))))))))))))))))))))</f>
        <v>ABS</v>
      </c>
      <c r="E1321" s="76" t="str">
        <f>IFERROR(VLOOKUP(Abfalldokumentation!$O1321,Artikel!A:C,3,FALSE),Abfalldokumentation!$O1321)</f>
        <v>ABS CHED-ROT MIT ß-CARO</v>
      </c>
      <c r="F1321" s="76" t="str">
        <f>VLOOKUP(T1321,'Liste Gründe'!A:D,2,FALSE)</f>
        <v>Rest</v>
      </c>
      <c r="G1321" s="75" t="str">
        <f>IF(ISBLANK(V1321),VLOOKUP(Abfalldokumentation!$P1321,'Liste Gründe'!A:D,3,FALSE),V1321)</f>
        <v>Schmutz</v>
      </c>
      <c r="H1321" s="76" t="str">
        <f>IF(ISBLANK(Abfalldokumentation!$W1321),"-",Abfalldokumentation!$W1321)</f>
        <v>-</v>
      </c>
      <c r="I1321" s="76">
        <f t="shared" si="141"/>
        <v>43</v>
      </c>
      <c r="J1321" s="76" t="str">
        <f t="shared" si="142"/>
        <v>Produkte</v>
      </c>
      <c r="K1321" s="76" t="str">
        <f t="shared" si="143"/>
        <v>BUs</v>
      </c>
      <c r="L1321" s="76" t="str">
        <f t="shared" si="144"/>
        <v>Symptome</v>
      </c>
      <c r="M1321" s="76">
        <f>IFERROR(VLOOKUP(Abfalldokumentation!$O1321,Kennzahlen!S:V,3,FALSE)*Abfalldokumentation!$B1321,"0")</f>
        <v>27</v>
      </c>
      <c r="N1321" s="76" t="str">
        <f>IF(ISBLANK(Q1321),VLOOKUP(Abfalldokumentation!$O1321,'Linien - BU'!R:S,2,FALSE),Q1321)</f>
        <v>L33</v>
      </c>
      <c r="O1321" s="77">
        <f t="shared" si="145"/>
        <v>29501032</v>
      </c>
      <c r="P1321" s="77">
        <f t="shared" si="146"/>
        <v>42</v>
      </c>
      <c r="Q1321" s="45" t="s">
        <v>205</v>
      </c>
      <c r="R1321" s="46">
        <v>29501032</v>
      </c>
      <c r="S1321" s="46">
        <v>27</v>
      </c>
      <c r="T1321" s="40">
        <v>42</v>
      </c>
      <c r="U1321" s="47">
        <v>44494</v>
      </c>
      <c r="V1321" s="46"/>
      <c r="W1321" s="46"/>
      <c r="X1321" s="50" t="str">
        <f>IFERROR(VLOOKUP(Abfalldokumentation!$R1321,Artikel!A:C,3,FALSE),Abfalldokumentation!$R1321)</f>
        <v>ABS CHED-ROT MIT ß-CARO</v>
      </c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</row>
    <row r="1322" spans="1:40" ht="30" hidden="1" customHeight="1" x14ac:dyDescent="0.25">
      <c r="A1322" s="78" t="str">
        <f>VLOOKUP(N1322,'Linien - BU'!A:B,2,FALSE)</f>
        <v>BU4</v>
      </c>
      <c r="B1322" s="79">
        <f t="shared" si="140"/>
        <v>20</v>
      </c>
      <c r="C1322" s="80">
        <f>Abfalldokumentation!$U1322</f>
        <v>44494</v>
      </c>
      <c r="D1322" s="69" t="str">
        <f>IFERROR(IF(VLOOKUP(O1322,'[1]Rohware 230'!$B:$C,2,FALSE)=0,"Rohware"),
IFERROR(IF(VLOOKUP(O1322,[1]Sammelnr.!$B:$C,2,FALSE)=0,"Sammelnr. ungeschält ABS"),
IFERROR(IF(VLOOKUP(O1322,[1]Sammelnr.!$E:$F,2,FALSE)=0,"Sammelnr. ungeschält VS"),
IFERROR(IF(VLOOKUP(O1322,[1]Sammelnr.!$H:$I,2,FALSE)=0,"Sammelnr. geschält"),
IFERROR(IF(VLOOKUP(O1322,[1]Offen!$B:$C,2,FALSE)=0,"Offen ungeschält ABS"),
IFERROR(IF(VLOOKUP(O1322,[1]Offen!$E:$F,2,FALSE)=0,"Offen ungeschält VOS"),
IFERROR(IF(VLOOKUP(O1322,[1]Offen!$H:$I,2,FALSE)=0,"Offen geschält RW"),
IFERROR(IF(VLOOKUP(O1322,[1]Offen!$K:$L,2,FALSE)=0,"Offen vegan"),
IFERROR(IF(VLOOKUP(O1322,[1]Offen!$N:$O,2,FALSE)=0,"Offen Zipfel"),
IFERROR(IF(VLOOKUP(O1322,[1]Offen!$Q:$R,2,FALSE)=0,"Offen Endstücke"),
IFERROR(IF(VLOOKUP(O1322,[1]Vakuumiert!$B:$C,2,FALSE)=0,"Vakuumierter VOS ungeschält"),
IFERROR(IF(VLOOKUP(O1322,[1]Vakuumiert!$E:$F,2,FALSE)=0,"Vakuumierter ABS ungeschält"),
IFERROR(IF(VLOOKUP(O1322,[1]Vakuumiert!$H:$I,2,FALSE)=0,"Vakuumierter VOS geschält"),
IFERROR(IF(VLOOKUP(O1322,[1]Vakuumiert!$K:$L,2,FALSE)=0,"Vakuumierter VOS vegan"),
IFERROR(IF(VLOOKUP(O1322,[1]Vakuumiert!$N:$O,2,FALSE)=0,"Vakuumierter VOS Zipfel"),
IFERROR(IF(VLOOKUP(O1322,[1]Vakuumiert!$Q:$R,2,FALSE)=0,"Vakuumiert geschält"),
IFERROR(IF(VLOOKUP(O1322,'[1]vakuumierte Fertigprodukte'!$B:$C,2,FALSE)=0,"Fertigprodukte"),
IFERROR(IF(VLOOKUP(O1322,'[1]vakuumierte Fertigprodukte'!$E:$FI,2,FALSE)=0,"Vakuumierte Zipfel"),
IFERROR(IF(VLOOKUP(O1322,[1]Wurste!$B:$C,2,FALSE)=0,"Räucherwürste"),
IFERROR(IF(VLOOKUP(O1322,[1]Wurste!$E:$F,2,FALSE)=0,"URW/URGW Wurst"),
IFERROR(IF(VLOOKUP(O1322,[1]Wurste!$H:$I,2,FALSE)=0,"HF-Wurst Vegan"),
IFERROR(IF(VLOOKUP(O1322,[1]Wurste!$K:$L,2,FALSE)=0,"320er ohne Würste"),
IFERROR(IF(AND(OR(Abfalldokumentation!$A1322="BU3",Abfalldokumentation!$A1322="Verkauf"),Abfalldokumentation!$F1322="Schimmel",Abfalldokumentation!$G1322="keinen Abnehmer/kein Schälpersonal"),"Div. Zipfel, ES ohne Verwendung",VLOOKUP(Abfalldokumentation!$E1322,Produktgruppen!A:B,2,FALSE)),"-")))))))))))))))))))))))</f>
        <v>ABS</v>
      </c>
      <c r="E1322" s="81" t="str">
        <f>IFERROR(VLOOKUP(Abfalldokumentation!$O1322,Artikel!A:C,3,FALSE),Abfalldokumentation!$O1322)</f>
        <v>ABS OLD-AMSTERDAM</v>
      </c>
      <c r="F1322" s="81" t="str">
        <f>VLOOKUP(T1322,'Liste Gründe'!A:D,2,FALSE)</f>
        <v>keinen Verwendungszweck</v>
      </c>
      <c r="G1322" s="80" t="str">
        <f>IF(ISBLANK(V1322),VLOOKUP(Abfalldokumentation!$P1322,'Liste Gründe'!A:D,3,FALSE),V1322)</f>
        <v>keinen Verwendungszweck</v>
      </c>
      <c r="H1322" s="81" t="str">
        <f>IF(ISBLANK(Abfalldokumentation!$W1322),"-",Abfalldokumentation!$W1322)</f>
        <v>-</v>
      </c>
      <c r="I1322" s="81">
        <f t="shared" si="141"/>
        <v>43</v>
      </c>
      <c r="J1322" s="81" t="str">
        <f t="shared" si="142"/>
        <v>Produkte</v>
      </c>
      <c r="K1322" s="81" t="str">
        <f t="shared" si="143"/>
        <v>BUs</v>
      </c>
      <c r="L1322" s="81" t="str">
        <f t="shared" si="144"/>
        <v>Symptome</v>
      </c>
      <c r="M1322" s="81">
        <f>IFERROR(VLOOKUP(Abfalldokumentation!$O1322,Kennzahlen!S:V,3,FALSE)*Abfalldokumentation!$B1322,"0")</f>
        <v>2E-3</v>
      </c>
      <c r="N1322" s="81" t="str">
        <f>IF(ISBLANK(Q1322),VLOOKUP(Abfalldokumentation!$O1322,'Linien - BU'!R:S,2,FALSE),Q1322)</f>
        <v>BU4</v>
      </c>
      <c r="O1322" s="77">
        <f t="shared" si="145"/>
        <v>29501039</v>
      </c>
      <c r="P1322" s="77">
        <f t="shared" si="146"/>
        <v>61</v>
      </c>
      <c r="Q1322" s="39" t="s">
        <v>9</v>
      </c>
      <c r="R1322" s="40">
        <v>29501039</v>
      </c>
      <c r="S1322" s="40">
        <v>20</v>
      </c>
      <c r="T1322" s="40">
        <v>61</v>
      </c>
      <c r="U1322" s="41">
        <v>44494</v>
      </c>
      <c r="V1322" s="42"/>
      <c r="W1322" s="40"/>
      <c r="X1322" s="44" t="str">
        <f>IFERROR(VLOOKUP(Abfalldokumentation!$R1322,Artikel!A:C,3,FALSE),Abfalldokumentation!$R1322)</f>
        <v>ABS OLD-AMSTERDAM</v>
      </c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</row>
    <row r="1323" spans="1:40" ht="30" hidden="1" customHeight="1" x14ac:dyDescent="0.25">
      <c r="A1323" s="73" t="str">
        <f>VLOOKUP(N1323,'Linien - BU'!A:B,2,FALSE)</f>
        <v>BU4</v>
      </c>
      <c r="B1323" s="74">
        <f t="shared" si="140"/>
        <v>17</v>
      </c>
      <c r="C1323" s="75">
        <f>Abfalldokumentation!$U1323</f>
        <v>44494</v>
      </c>
      <c r="D1323" s="69" t="str">
        <f>IFERROR(IF(VLOOKUP(O1323,'[1]Rohware 230'!$B:$C,2,FALSE)=0,"Rohware"),
IFERROR(IF(VLOOKUP(O1323,[1]Sammelnr.!$B:$C,2,FALSE)=0,"Sammelnr. ungeschält ABS"),
IFERROR(IF(VLOOKUP(O1323,[1]Sammelnr.!$E:$F,2,FALSE)=0,"Sammelnr. ungeschält VS"),
IFERROR(IF(VLOOKUP(O1323,[1]Sammelnr.!$H:$I,2,FALSE)=0,"Sammelnr. geschält"),
IFERROR(IF(VLOOKUP(O1323,[1]Offen!$B:$C,2,FALSE)=0,"Offen ungeschält ABS"),
IFERROR(IF(VLOOKUP(O1323,[1]Offen!$E:$F,2,FALSE)=0,"Offen ungeschält VOS"),
IFERROR(IF(VLOOKUP(O1323,[1]Offen!$H:$I,2,FALSE)=0,"Offen geschält RW"),
IFERROR(IF(VLOOKUP(O1323,[1]Offen!$K:$L,2,FALSE)=0,"Offen vegan"),
IFERROR(IF(VLOOKUP(O1323,[1]Offen!$N:$O,2,FALSE)=0,"Offen Zipfel"),
IFERROR(IF(VLOOKUP(O1323,[1]Offen!$Q:$R,2,FALSE)=0,"Offen Endstücke"),
IFERROR(IF(VLOOKUP(O1323,[1]Vakuumiert!$B:$C,2,FALSE)=0,"Vakuumierter VOS ungeschält"),
IFERROR(IF(VLOOKUP(O1323,[1]Vakuumiert!$E:$F,2,FALSE)=0,"Vakuumierter ABS ungeschält"),
IFERROR(IF(VLOOKUP(O1323,[1]Vakuumiert!$H:$I,2,FALSE)=0,"Vakuumierter VOS geschält"),
IFERROR(IF(VLOOKUP(O1323,[1]Vakuumiert!$K:$L,2,FALSE)=0,"Vakuumierter VOS vegan"),
IFERROR(IF(VLOOKUP(O1323,[1]Vakuumiert!$N:$O,2,FALSE)=0,"Vakuumierter VOS Zipfel"),
IFERROR(IF(VLOOKUP(O1323,[1]Vakuumiert!$Q:$R,2,FALSE)=0,"Vakuumiert geschält"),
IFERROR(IF(VLOOKUP(O1323,'[1]vakuumierte Fertigprodukte'!$B:$C,2,FALSE)=0,"Fertigprodukte"),
IFERROR(IF(VLOOKUP(O1323,'[1]vakuumierte Fertigprodukte'!$E:$FI,2,FALSE)=0,"Vakuumierte Zipfel"),
IFERROR(IF(VLOOKUP(O1323,[1]Wurste!$B:$C,2,FALSE)=0,"Räucherwürste"),
IFERROR(IF(VLOOKUP(O1323,[1]Wurste!$E:$F,2,FALSE)=0,"URW/URGW Wurst"),
IFERROR(IF(VLOOKUP(O1323,[1]Wurste!$H:$I,2,FALSE)=0,"HF-Wurst Vegan"),
IFERROR(IF(VLOOKUP(O1323,[1]Wurste!$K:$L,2,FALSE)=0,"320er ohne Würste"),
IFERROR(IF(AND(OR(Abfalldokumentation!$A1323="BU3",Abfalldokumentation!$A1323="Verkauf"),Abfalldokumentation!$F1323="Schimmel",Abfalldokumentation!$G1323="keinen Abnehmer/kein Schälpersonal"),"Div. Zipfel, ES ohne Verwendung",VLOOKUP(Abfalldokumentation!$E1323,Produktgruppen!A:B,2,FALSE)),"-")))))))))))))))))))))))</f>
        <v>ABS</v>
      </c>
      <c r="E1323" s="76" t="str">
        <f>IFERROR(VLOOKUP(Abfalldokumentation!$O1323,Artikel!A:C,3,FALSE),Abfalldokumentation!$O1323)</f>
        <v>ABS OLD-AMSTERDAM</v>
      </c>
      <c r="F1323" s="76" t="str">
        <f>VLOOKUP(T1323,'Liste Gründe'!A:D,2,FALSE)</f>
        <v>keinen Verwendungszweck</v>
      </c>
      <c r="G1323" s="75" t="str">
        <f>IF(ISBLANK(V1323),VLOOKUP(Abfalldokumentation!$P1323,'Liste Gründe'!A:D,3,FALSE),V1323)</f>
        <v>keinen Verwendungszweck</v>
      </c>
      <c r="H1323" s="76" t="str">
        <f>IF(ISBLANK(Abfalldokumentation!$W1323),"-",Abfalldokumentation!$W1323)</f>
        <v>-</v>
      </c>
      <c r="I1323" s="76">
        <f t="shared" si="141"/>
        <v>43</v>
      </c>
      <c r="J1323" s="76" t="str">
        <f t="shared" si="142"/>
        <v>Produkte</v>
      </c>
      <c r="K1323" s="76" t="str">
        <f t="shared" si="143"/>
        <v>BUs</v>
      </c>
      <c r="L1323" s="76" t="str">
        <f t="shared" si="144"/>
        <v>Symptome</v>
      </c>
      <c r="M1323" s="76">
        <f>IFERROR(VLOOKUP(Abfalldokumentation!$O1323,Kennzahlen!S:V,3,FALSE)*Abfalldokumentation!$B1323,"0")</f>
        <v>1.7000000000000001E-3</v>
      </c>
      <c r="N1323" s="76" t="str">
        <f>IF(ISBLANK(Q1323),VLOOKUP(Abfalldokumentation!$O1323,'Linien - BU'!R:S,2,FALSE),Q1323)</f>
        <v>BU4</v>
      </c>
      <c r="O1323" s="77">
        <f t="shared" si="145"/>
        <v>29501039</v>
      </c>
      <c r="P1323" s="77">
        <f t="shared" si="146"/>
        <v>61</v>
      </c>
      <c r="Q1323" s="45" t="s">
        <v>9</v>
      </c>
      <c r="R1323" s="54">
        <v>29501039</v>
      </c>
      <c r="S1323" s="46">
        <v>17</v>
      </c>
      <c r="T1323" s="46">
        <v>61</v>
      </c>
      <c r="U1323" s="47">
        <v>44494</v>
      </c>
      <c r="V1323" s="48"/>
      <c r="W1323" s="46"/>
      <c r="X1323" s="50" t="str">
        <f>IFERROR(VLOOKUP(Abfalldokumentation!$R1323,Artikel!A:C,3,FALSE),Abfalldokumentation!$R1323)</f>
        <v>ABS OLD-AMSTERDAM</v>
      </c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</row>
    <row r="1324" spans="1:40" ht="30" hidden="1" customHeight="1" x14ac:dyDescent="0.25">
      <c r="A1324" s="78" t="str">
        <f>VLOOKUP(N1324,'Linien - BU'!A:B,2,FALSE)</f>
        <v>Verkauf</v>
      </c>
      <c r="B1324" s="79">
        <f t="shared" si="140"/>
        <v>35</v>
      </c>
      <c r="C1324" s="80">
        <f>Abfalldokumentation!$U1324</f>
        <v>44494</v>
      </c>
      <c r="D1324" s="69" t="str">
        <f>IFERROR(IF(VLOOKUP(O1324,'[1]Rohware 230'!$B:$C,2,FALSE)=0,"Rohware"),
IFERROR(IF(VLOOKUP(O1324,[1]Sammelnr.!$B:$C,2,FALSE)=0,"Sammelnr. ungeschält ABS"),
IFERROR(IF(VLOOKUP(O1324,[1]Sammelnr.!$E:$F,2,FALSE)=0,"Sammelnr. ungeschält VS"),
IFERROR(IF(VLOOKUP(O1324,[1]Sammelnr.!$H:$I,2,FALSE)=0,"Sammelnr. geschält"),
IFERROR(IF(VLOOKUP(O1324,[1]Offen!$B:$C,2,FALSE)=0,"Offen ungeschält ABS"),
IFERROR(IF(VLOOKUP(O1324,[1]Offen!$E:$F,2,FALSE)=0,"Offen ungeschält VOS"),
IFERROR(IF(VLOOKUP(O1324,[1]Offen!$H:$I,2,FALSE)=0,"Offen geschält RW"),
IFERROR(IF(VLOOKUP(O1324,[1]Offen!$K:$L,2,FALSE)=0,"Offen vegan"),
IFERROR(IF(VLOOKUP(O1324,[1]Offen!$N:$O,2,FALSE)=0,"Offen Zipfel"),
IFERROR(IF(VLOOKUP(O1324,[1]Offen!$Q:$R,2,FALSE)=0,"Offen Endstücke"),
IFERROR(IF(VLOOKUP(O1324,[1]Vakuumiert!$B:$C,2,FALSE)=0,"Vakuumierter VOS ungeschält"),
IFERROR(IF(VLOOKUP(O1324,[1]Vakuumiert!$E:$F,2,FALSE)=0,"Vakuumierter ABS ungeschält"),
IFERROR(IF(VLOOKUP(O1324,[1]Vakuumiert!$H:$I,2,FALSE)=0,"Vakuumierter VOS geschält"),
IFERROR(IF(VLOOKUP(O1324,[1]Vakuumiert!$K:$L,2,FALSE)=0,"Vakuumierter VOS vegan"),
IFERROR(IF(VLOOKUP(O1324,[1]Vakuumiert!$N:$O,2,FALSE)=0,"Vakuumierter VOS Zipfel"),
IFERROR(IF(VLOOKUP(O1324,[1]Vakuumiert!$Q:$R,2,FALSE)=0,"Vakuumiert geschält"),
IFERROR(IF(VLOOKUP(O1324,'[1]vakuumierte Fertigprodukte'!$B:$C,2,FALSE)=0,"Fertigprodukte"),
IFERROR(IF(VLOOKUP(O1324,'[1]vakuumierte Fertigprodukte'!$E:$FI,2,FALSE)=0,"Vakuumierte Zipfel"),
IFERROR(IF(VLOOKUP(O1324,[1]Wurste!$B:$C,2,FALSE)=0,"Räucherwürste"),
IFERROR(IF(VLOOKUP(O1324,[1]Wurste!$E:$F,2,FALSE)=0,"URW/URGW Wurst"),
IFERROR(IF(VLOOKUP(O1324,[1]Wurste!$H:$I,2,FALSE)=0,"HF-Wurst Vegan"),
IFERROR(IF(VLOOKUP(O1324,[1]Wurste!$K:$L,2,FALSE)=0,"320er ohne Würste"),
IFERROR(IF(AND(OR(Abfalldokumentation!$A1324="BU3",Abfalldokumentation!$A1324="Verkauf"),Abfalldokumentation!$F1324="Schimmel",Abfalldokumentation!$G1324="keinen Abnehmer/kein Schälpersonal"),"Div. Zipfel, ES ohne Verwendung",VLOOKUP(Abfalldokumentation!$E1324,Produktgruppen!A:B,2,FALSE)),"-")))))))))))))))))))))))</f>
        <v>Div. Zipfel, ES ohne Verwendung</v>
      </c>
      <c r="E1324" s="81" t="str">
        <f>IFERROR(VLOOKUP(Abfalldokumentation!$O1324,Artikel!A:C,3,FALSE),Abfalldokumentation!$O1324)</f>
        <v>VOS RW-NATUR ENDSTÜCK 3</v>
      </c>
      <c r="F1324" s="81" t="str">
        <f>VLOOKUP(T1324,'Liste Gründe'!A:D,2,FALSE)</f>
        <v>Schimmel</v>
      </c>
      <c r="G1324" s="80" t="str">
        <f>IF(ISBLANK(V1324),VLOOKUP(Abfalldokumentation!$P1324,'Liste Gründe'!A:D,3,FALSE),V1324)</f>
        <v>keinen Abnehmer/kein Schälpersonal</v>
      </c>
      <c r="H1324" s="81" t="str">
        <f>IF(ISBLANK(Abfalldokumentation!$W1324),"-",Abfalldokumentation!$W1324)</f>
        <v>-</v>
      </c>
      <c r="I1324" s="81">
        <f t="shared" si="141"/>
        <v>43</v>
      </c>
      <c r="J1324" s="81" t="str">
        <f t="shared" si="142"/>
        <v>Produkte</v>
      </c>
      <c r="K1324" s="81" t="str">
        <f t="shared" si="143"/>
        <v>BUs</v>
      </c>
      <c r="L1324" s="81" t="str">
        <f t="shared" si="144"/>
        <v>Symptome</v>
      </c>
      <c r="M1324" s="81">
        <f>IFERROR(VLOOKUP(Abfalldokumentation!$O1324,Kennzahlen!S:V,3,FALSE)*Abfalldokumentation!$B1324,"0")</f>
        <v>17.5</v>
      </c>
      <c r="N1324" s="81" t="str">
        <f>IF(ISBLANK(Q1324),VLOOKUP(Abfalldokumentation!$O1324,'Linien - BU'!R:S,2,FALSE),Q1324)</f>
        <v>Verkauf</v>
      </c>
      <c r="O1324" s="77">
        <f t="shared" si="145"/>
        <v>29501066</v>
      </c>
      <c r="P1324" s="77">
        <f t="shared" si="146"/>
        <v>12</v>
      </c>
      <c r="Q1324" s="39" t="s">
        <v>11</v>
      </c>
      <c r="R1324" s="40">
        <v>29501066</v>
      </c>
      <c r="S1324" s="40">
        <v>35</v>
      </c>
      <c r="T1324" s="40">
        <v>12</v>
      </c>
      <c r="U1324" s="41">
        <v>44494</v>
      </c>
      <c r="V1324" s="42" t="s">
        <v>20</v>
      </c>
      <c r="W1324" s="40"/>
      <c r="X1324" s="44" t="str">
        <f>IFERROR(VLOOKUP(Abfalldokumentation!$R1324,Artikel!A:C,3,FALSE),Abfalldokumentation!$R1324)</f>
        <v>VOS RW-NATUR ENDSTÜCK 3</v>
      </c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</row>
    <row r="1325" spans="1:40" ht="30" hidden="1" customHeight="1" x14ac:dyDescent="0.25">
      <c r="A1325" s="73" t="str">
        <f>VLOOKUP(N1325,'Linien - BU'!A:B,2,FALSE)</f>
        <v>Verkauf</v>
      </c>
      <c r="B1325" s="74">
        <f t="shared" si="140"/>
        <v>452</v>
      </c>
      <c r="C1325" s="75">
        <f>Abfalldokumentation!$U1325</f>
        <v>44494</v>
      </c>
      <c r="D1325" s="69" t="str">
        <f>IFERROR(IF(VLOOKUP(O1325,'[1]Rohware 230'!$B:$C,2,FALSE)=0,"Rohware"),
IFERROR(IF(VLOOKUP(O1325,[1]Sammelnr.!$B:$C,2,FALSE)=0,"Sammelnr. ungeschält ABS"),
IFERROR(IF(VLOOKUP(O1325,[1]Sammelnr.!$E:$F,2,FALSE)=0,"Sammelnr. ungeschält VS"),
IFERROR(IF(VLOOKUP(O1325,[1]Sammelnr.!$H:$I,2,FALSE)=0,"Sammelnr. geschält"),
IFERROR(IF(VLOOKUP(O1325,[1]Offen!$B:$C,2,FALSE)=0,"Offen ungeschält ABS"),
IFERROR(IF(VLOOKUP(O1325,[1]Offen!$E:$F,2,FALSE)=0,"Offen ungeschält VOS"),
IFERROR(IF(VLOOKUP(O1325,[1]Offen!$H:$I,2,FALSE)=0,"Offen geschält RW"),
IFERROR(IF(VLOOKUP(O1325,[1]Offen!$K:$L,2,FALSE)=0,"Offen vegan"),
IFERROR(IF(VLOOKUP(O1325,[1]Offen!$N:$O,2,FALSE)=0,"Offen Zipfel"),
IFERROR(IF(VLOOKUP(O1325,[1]Offen!$Q:$R,2,FALSE)=0,"Offen Endstücke"),
IFERROR(IF(VLOOKUP(O1325,[1]Vakuumiert!$B:$C,2,FALSE)=0,"Vakuumierter VOS ungeschält"),
IFERROR(IF(VLOOKUP(O1325,[1]Vakuumiert!$E:$F,2,FALSE)=0,"Vakuumierter ABS ungeschält"),
IFERROR(IF(VLOOKUP(O1325,[1]Vakuumiert!$H:$I,2,FALSE)=0,"Vakuumierter VOS geschält"),
IFERROR(IF(VLOOKUP(O1325,[1]Vakuumiert!$K:$L,2,FALSE)=0,"Vakuumierter VOS vegan"),
IFERROR(IF(VLOOKUP(O1325,[1]Vakuumiert!$N:$O,2,FALSE)=0,"Vakuumierter VOS Zipfel"),
IFERROR(IF(VLOOKUP(O1325,[1]Vakuumiert!$Q:$R,2,FALSE)=0,"Vakuumiert geschält"),
IFERROR(IF(VLOOKUP(O1325,'[1]vakuumierte Fertigprodukte'!$B:$C,2,FALSE)=0,"Fertigprodukte"),
IFERROR(IF(VLOOKUP(O1325,'[1]vakuumierte Fertigprodukte'!$E:$FI,2,FALSE)=0,"Vakuumierte Zipfel"),
IFERROR(IF(VLOOKUP(O1325,[1]Wurste!$B:$C,2,FALSE)=0,"Räucherwürste"),
IFERROR(IF(VLOOKUP(O1325,[1]Wurste!$E:$F,2,FALSE)=0,"URW/URGW Wurst"),
IFERROR(IF(VLOOKUP(O1325,[1]Wurste!$H:$I,2,FALSE)=0,"HF-Wurst Vegan"),
IFERROR(IF(VLOOKUP(O1325,[1]Wurste!$K:$L,2,FALSE)=0,"320er ohne Würste"),
IFERROR(IF(AND(OR(Abfalldokumentation!$A1325="BU3",Abfalldokumentation!$A1325="Verkauf"),Abfalldokumentation!$F1325="Schimmel",Abfalldokumentation!$G1325="keinen Abnehmer/kein Schälpersonal"),"Div. Zipfel, ES ohne Verwendung",VLOOKUP(Abfalldokumentation!$E1325,Produktgruppen!A:B,2,FALSE)),"-")))))))))))))))))))))))</f>
        <v>Div. Zipfel, ES ohne Verwendung</v>
      </c>
      <c r="E1325" s="76" t="str">
        <f>IFERROR(VLOOKUP(Abfalldokumentation!$O1325,Artikel!A:C,3,FALSE),Abfalldokumentation!$O1325)</f>
        <v>VOS GRW-NATUR ENDSTÜCK</v>
      </c>
      <c r="F1325" s="76" t="str">
        <f>VLOOKUP(T1325,'Liste Gründe'!A:D,2,FALSE)</f>
        <v>Schimmel</v>
      </c>
      <c r="G1325" s="75" t="str">
        <f>IF(ISBLANK(V1325),VLOOKUP(Abfalldokumentation!$P1325,'Liste Gründe'!A:D,3,FALSE),V1325)</f>
        <v>keinen Abnehmer/kein Schälpersonal</v>
      </c>
      <c r="H1325" s="76" t="str">
        <f>IF(ISBLANK(Abfalldokumentation!$W1325),"-",Abfalldokumentation!$W1325)</f>
        <v>-</v>
      </c>
      <c r="I1325" s="76">
        <f t="shared" si="141"/>
        <v>43</v>
      </c>
      <c r="J1325" s="76" t="str">
        <f t="shared" si="142"/>
        <v>Produkte</v>
      </c>
      <c r="K1325" s="76" t="str">
        <f t="shared" si="143"/>
        <v>BUs</v>
      </c>
      <c r="L1325" s="76" t="str">
        <f t="shared" si="144"/>
        <v>Symptome</v>
      </c>
      <c r="M1325" s="76">
        <f>IFERROR(VLOOKUP(Abfalldokumentation!$O1325,Kennzahlen!S:V,3,FALSE)*Abfalldokumentation!$B1325,"0")</f>
        <v>226</v>
      </c>
      <c r="N1325" s="76" t="str">
        <f>IF(ISBLANK(Q1325),VLOOKUP(Abfalldokumentation!$O1325,'Linien - BU'!R:S,2,FALSE),Q1325)</f>
        <v>Verkauf</v>
      </c>
      <c r="O1325" s="77">
        <f t="shared" si="145"/>
        <v>29501069</v>
      </c>
      <c r="P1325" s="77">
        <f t="shared" si="146"/>
        <v>12</v>
      </c>
      <c r="Q1325" s="45" t="s">
        <v>11</v>
      </c>
      <c r="R1325" s="46">
        <v>29501069</v>
      </c>
      <c r="S1325" s="46">
        <v>452</v>
      </c>
      <c r="T1325" s="46">
        <v>12</v>
      </c>
      <c r="U1325" s="47">
        <v>44494</v>
      </c>
      <c r="V1325" s="48" t="s">
        <v>20</v>
      </c>
      <c r="W1325" s="46"/>
      <c r="X1325" s="50" t="str">
        <f>IFERROR(VLOOKUP(Abfalldokumentation!$R1325,Artikel!A:C,3,FALSE),Abfalldokumentation!$R1325)</f>
        <v>VOS GRW-NATUR ENDSTÜCK</v>
      </c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</row>
    <row r="1326" spans="1:40" ht="30" hidden="1" customHeight="1" x14ac:dyDescent="0.25">
      <c r="A1326" s="78" t="str">
        <f>VLOOKUP(N1326,'Linien - BU'!A:B,2,FALSE)</f>
        <v>Verkauf</v>
      </c>
      <c r="B1326" s="79">
        <f t="shared" si="140"/>
        <v>75</v>
      </c>
      <c r="C1326" s="80">
        <f>Abfalldokumentation!$U1326</f>
        <v>44494</v>
      </c>
      <c r="D1326" s="69" t="str">
        <f>IFERROR(IF(VLOOKUP(O1326,'[1]Rohware 230'!$B:$C,2,FALSE)=0,"Rohware"),
IFERROR(IF(VLOOKUP(O1326,[1]Sammelnr.!$B:$C,2,FALSE)=0,"Sammelnr. ungeschält ABS"),
IFERROR(IF(VLOOKUP(O1326,[1]Sammelnr.!$E:$F,2,FALSE)=0,"Sammelnr. ungeschält VS"),
IFERROR(IF(VLOOKUP(O1326,[1]Sammelnr.!$H:$I,2,FALSE)=0,"Sammelnr. geschält"),
IFERROR(IF(VLOOKUP(O1326,[1]Offen!$B:$C,2,FALSE)=0,"Offen ungeschält ABS"),
IFERROR(IF(VLOOKUP(O1326,[1]Offen!$E:$F,2,FALSE)=0,"Offen ungeschält VOS"),
IFERROR(IF(VLOOKUP(O1326,[1]Offen!$H:$I,2,FALSE)=0,"Offen geschält RW"),
IFERROR(IF(VLOOKUP(O1326,[1]Offen!$K:$L,2,FALSE)=0,"Offen vegan"),
IFERROR(IF(VLOOKUP(O1326,[1]Offen!$N:$O,2,FALSE)=0,"Offen Zipfel"),
IFERROR(IF(VLOOKUP(O1326,[1]Offen!$Q:$R,2,FALSE)=0,"Offen Endstücke"),
IFERROR(IF(VLOOKUP(O1326,[1]Vakuumiert!$B:$C,2,FALSE)=0,"Vakuumierter VOS ungeschält"),
IFERROR(IF(VLOOKUP(O1326,[1]Vakuumiert!$E:$F,2,FALSE)=0,"Vakuumierter ABS ungeschält"),
IFERROR(IF(VLOOKUP(O1326,[1]Vakuumiert!$H:$I,2,FALSE)=0,"Vakuumierter VOS geschält"),
IFERROR(IF(VLOOKUP(O1326,[1]Vakuumiert!$K:$L,2,FALSE)=0,"Vakuumierter VOS vegan"),
IFERROR(IF(VLOOKUP(O1326,[1]Vakuumiert!$N:$O,2,FALSE)=0,"Vakuumierter VOS Zipfel"),
IFERROR(IF(VLOOKUP(O1326,[1]Vakuumiert!$Q:$R,2,FALSE)=0,"Vakuumiert geschält"),
IFERROR(IF(VLOOKUP(O1326,'[1]vakuumierte Fertigprodukte'!$B:$C,2,FALSE)=0,"Fertigprodukte"),
IFERROR(IF(VLOOKUP(O1326,'[1]vakuumierte Fertigprodukte'!$E:$FI,2,FALSE)=0,"Vakuumierte Zipfel"),
IFERROR(IF(VLOOKUP(O1326,[1]Wurste!$B:$C,2,FALSE)=0,"Räucherwürste"),
IFERROR(IF(VLOOKUP(O1326,[1]Wurste!$E:$F,2,FALSE)=0,"URW/URGW Wurst"),
IFERROR(IF(VLOOKUP(O1326,[1]Wurste!$H:$I,2,FALSE)=0,"HF-Wurst Vegan"),
IFERROR(IF(VLOOKUP(O1326,[1]Wurste!$K:$L,2,FALSE)=0,"320er ohne Würste"),
IFERROR(IF(AND(OR(Abfalldokumentation!$A1326="BU3",Abfalldokumentation!$A1326="Verkauf"),Abfalldokumentation!$F1326="Schimmel",Abfalldokumentation!$G1326="keinen Abnehmer/kein Schälpersonal"),"Div. Zipfel, ES ohne Verwendung",VLOOKUP(Abfalldokumentation!$E1326,Produktgruppen!A:B,2,FALSE)),"-")))))))))))))))))))))))</f>
        <v>Div. Zipfel, ES ohne Verwendung</v>
      </c>
      <c r="E1326" s="81" t="str">
        <f>IFERROR(VLOOKUP(Abfalldokumentation!$O1326,Artikel!A:C,3,FALSE),Abfalldokumentation!$O1326)</f>
        <v>VOS RW-NATUR-NAT ENDSTÜ</v>
      </c>
      <c r="F1326" s="81" t="str">
        <f>VLOOKUP(T1326,'Liste Gründe'!A:D,2,FALSE)</f>
        <v>Schimmel</v>
      </c>
      <c r="G1326" s="80" t="str">
        <f>IF(ISBLANK(V1326),VLOOKUP(Abfalldokumentation!$P1326,'Liste Gründe'!A:D,3,FALSE),V1326)</f>
        <v>keinen Abnehmer/kein Schälpersonal</v>
      </c>
      <c r="H1326" s="81" t="str">
        <f>IF(ISBLANK(Abfalldokumentation!$W1326),"-",Abfalldokumentation!$W1326)</f>
        <v>-</v>
      </c>
      <c r="I1326" s="81">
        <f t="shared" si="141"/>
        <v>43</v>
      </c>
      <c r="J1326" s="81" t="str">
        <f t="shared" si="142"/>
        <v>Produkte</v>
      </c>
      <c r="K1326" s="81" t="str">
        <f t="shared" si="143"/>
        <v>BUs</v>
      </c>
      <c r="L1326" s="81" t="str">
        <f t="shared" si="144"/>
        <v>Symptome</v>
      </c>
      <c r="M1326" s="81">
        <f>IFERROR(VLOOKUP(Abfalldokumentation!$O1326,Kennzahlen!S:V,3,FALSE)*Abfalldokumentation!$B1326,"0")</f>
        <v>37.5</v>
      </c>
      <c r="N1326" s="81" t="str">
        <f>IF(ISBLANK(Q1326),VLOOKUP(Abfalldokumentation!$O1326,'Linien - BU'!R:S,2,FALSE),Q1326)</f>
        <v>Verkauf</v>
      </c>
      <c r="O1326" s="77">
        <f t="shared" si="145"/>
        <v>29501071</v>
      </c>
      <c r="P1326" s="77">
        <f t="shared" si="146"/>
        <v>12</v>
      </c>
      <c r="Q1326" s="39" t="s">
        <v>11</v>
      </c>
      <c r="R1326" s="40">
        <v>29501071</v>
      </c>
      <c r="S1326" s="40">
        <v>75</v>
      </c>
      <c r="T1326" s="40">
        <v>12</v>
      </c>
      <c r="U1326" s="41">
        <v>44494</v>
      </c>
      <c r="V1326" s="42" t="s">
        <v>20</v>
      </c>
      <c r="W1326" s="40"/>
      <c r="X1326" s="44" t="str">
        <f>IFERROR(VLOOKUP(Abfalldokumentation!$R1326,Artikel!A:C,3,FALSE),Abfalldokumentation!$R1326)</f>
        <v>VOS RW-NATUR-NAT ENDSTÜ</v>
      </c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</row>
    <row r="1327" spans="1:40" ht="30" hidden="1" customHeight="1" x14ac:dyDescent="0.25">
      <c r="A1327" s="73" t="str">
        <f>VLOOKUP(N1327,'Linien - BU'!A:B,2,FALSE)</f>
        <v>BU1</v>
      </c>
      <c r="B1327" s="74">
        <f t="shared" si="140"/>
        <v>250</v>
      </c>
      <c r="C1327" s="75">
        <f>Abfalldokumentation!$U1327</f>
        <v>44494</v>
      </c>
      <c r="D1327" s="69" t="str">
        <f>IFERROR(IF(VLOOKUP(O1327,'[1]Rohware 230'!$B:$C,2,FALSE)=0,"Rohware"),
IFERROR(IF(VLOOKUP(O1327,[1]Sammelnr.!$B:$C,2,FALSE)=0,"Sammelnr. ungeschält ABS"),
IFERROR(IF(VLOOKUP(O1327,[1]Sammelnr.!$E:$F,2,FALSE)=0,"Sammelnr. ungeschält VS"),
IFERROR(IF(VLOOKUP(O1327,[1]Sammelnr.!$H:$I,2,FALSE)=0,"Sammelnr. geschält"),
IFERROR(IF(VLOOKUP(O1327,[1]Offen!$B:$C,2,FALSE)=0,"Offen ungeschält ABS"),
IFERROR(IF(VLOOKUP(O1327,[1]Offen!$E:$F,2,FALSE)=0,"Offen ungeschält VOS"),
IFERROR(IF(VLOOKUP(O1327,[1]Offen!$H:$I,2,FALSE)=0,"Offen geschält RW"),
IFERROR(IF(VLOOKUP(O1327,[1]Offen!$K:$L,2,FALSE)=0,"Offen vegan"),
IFERROR(IF(VLOOKUP(O1327,[1]Offen!$N:$O,2,FALSE)=0,"Offen Zipfel"),
IFERROR(IF(VLOOKUP(O1327,[1]Offen!$Q:$R,2,FALSE)=0,"Offen Endstücke"),
IFERROR(IF(VLOOKUP(O1327,[1]Vakuumiert!$B:$C,2,FALSE)=0,"Vakuumierter VOS ungeschält"),
IFERROR(IF(VLOOKUP(O1327,[1]Vakuumiert!$E:$F,2,FALSE)=0,"Vakuumierter ABS ungeschält"),
IFERROR(IF(VLOOKUP(O1327,[1]Vakuumiert!$H:$I,2,FALSE)=0,"Vakuumierter VOS geschält"),
IFERROR(IF(VLOOKUP(O1327,[1]Vakuumiert!$K:$L,2,FALSE)=0,"Vakuumierter VOS vegan"),
IFERROR(IF(VLOOKUP(O1327,[1]Vakuumiert!$N:$O,2,FALSE)=0,"Vakuumierter VOS Zipfel"),
IFERROR(IF(VLOOKUP(O1327,[1]Vakuumiert!$Q:$R,2,FALSE)=0,"Vakuumiert geschält"),
IFERROR(IF(VLOOKUP(O1327,'[1]vakuumierte Fertigprodukte'!$B:$C,2,FALSE)=0,"Fertigprodukte"),
IFERROR(IF(VLOOKUP(O1327,'[1]vakuumierte Fertigprodukte'!$E:$FI,2,FALSE)=0,"Vakuumierte Zipfel"),
IFERROR(IF(VLOOKUP(O1327,[1]Wurste!$B:$C,2,FALSE)=0,"Räucherwürste"),
IFERROR(IF(VLOOKUP(O1327,[1]Wurste!$E:$F,2,FALSE)=0,"URW/URGW Wurst"),
IFERROR(IF(VLOOKUP(O1327,[1]Wurste!$H:$I,2,FALSE)=0,"HF-Wurst Vegan"),
IFERROR(IF(VLOOKUP(O1327,[1]Wurste!$K:$L,2,FALSE)=0,"320er ohne Würste"),
IFERROR(IF(AND(OR(Abfalldokumentation!$A1327="BU3",Abfalldokumentation!$A1327="Verkauf"),Abfalldokumentation!$F1327="Schimmel",Abfalldokumentation!$G1327="keinen Abnehmer/kein Schälpersonal"),"Div. Zipfel, ES ohne Verwendung",VLOOKUP(Abfalldokumentation!$E1327,Produktgruppen!A:B,2,FALSE)),"-")))))))))))))))))))))))</f>
        <v>ABS</v>
      </c>
      <c r="E1327" s="76" t="str">
        <f>IFERROR(VLOOKUP(Abfalldokumentation!$O1327,Artikel!A:C,3,FALSE),Abfalldokumentation!$O1327)</f>
        <v>ABS 45-48% Konventionel</v>
      </c>
      <c r="F1327" s="76" t="str">
        <f>VLOOKUP(T1327,'Liste Gründe'!A:D,2,FALSE)</f>
        <v>Schimmel</v>
      </c>
      <c r="G1327" s="75" t="str">
        <f>IF(ISBLANK(V1327),VLOOKUP(Abfalldokumentation!$P1327,'Liste Gründe'!A:D,3,FALSE),V1327)</f>
        <v>keine Verarbeitung</v>
      </c>
      <c r="H1327" s="76" t="str">
        <f>IF(ISBLANK(Abfalldokumentation!$W1327),"-",Abfalldokumentation!$W1327)</f>
        <v>-</v>
      </c>
      <c r="I1327" s="76">
        <f t="shared" si="141"/>
        <v>43</v>
      </c>
      <c r="J1327" s="76" t="str">
        <f t="shared" si="142"/>
        <v>Produkte</v>
      </c>
      <c r="K1327" s="76" t="str">
        <f t="shared" si="143"/>
        <v>BUs</v>
      </c>
      <c r="L1327" s="76" t="str">
        <f t="shared" si="144"/>
        <v>Symptome</v>
      </c>
      <c r="M1327" s="76">
        <f>IFERROR(VLOOKUP(Abfalldokumentation!$O1327,Kennzahlen!S:V,3,FALSE)*Abfalldokumentation!$B1327,"0")</f>
        <v>504.4</v>
      </c>
      <c r="N1327" s="76" t="str">
        <f>IF(ISBLANK(Q1327),VLOOKUP(Abfalldokumentation!$O1327,'Linien - BU'!R:S,2,FALSE),Q1327)</f>
        <v>Schmelze</v>
      </c>
      <c r="O1327" s="77">
        <f t="shared" si="145"/>
        <v>29600004</v>
      </c>
      <c r="P1327" s="77">
        <f t="shared" si="146"/>
        <v>12</v>
      </c>
      <c r="Q1327" s="45" t="s">
        <v>184</v>
      </c>
      <c r="R1327" s="46">
        <v>29600004</v>
      </c>
      <c r="S1327" s="46">
        <v>250</v>
      </c>
      <c r="T1327" s="46">
        <v>12</v>
      </c>
      <c r="U1327" s="47">
        <v>44494</v>
      </c>
      <c r="V1327" s="42" t="s">
        <v>22</v>
      </c>
      <c r="W1327" s="46"/>
      <c r="X1327" s="50" t="str">
        <f>IFERROR(VLOOKUP(Abfalldokumentation!$R1327,Artikel!A:C,3,FALSE),Abfalldokumentation!$R1327)</f>
        <v>ABS 45-48% Konventionel</v>
      </c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</row>
    <row r="1328" spans="1:40" ht="30" hidden="1" customHeight="1" x14ac:dyDescent="0.25">
      <c r="A1328" s="78" t="str">
        <f>VLOOKUP(N1328,'Linien - BU'!A:B,2,FALSE)</f>
        <v>BU1</v>
      </c>
      <c r="B1328" s="79">
        <f t="shared" si="140"/>
        <v>26.5</v>
      </c>
      <c r="C1328" s="80">
        <f>Abfalldokumentation!$U1328</f>
        <v>44494</v>
      </c>
      <c r="D1328" s="69" t="str">
        <f>IFERROR(IF(VLOOKUP(O1328,'[1]Rohware 230'!$B:$C,2,FALSE)=0,"Rohware"),
IFERROR(IF(VLOOKUP(O1328,[1]Sammelnr.!$B:$C,2,FALSE)=0,"Sammelnr. ungeschält ABS"),
IFERROR(IF(VLOOKUP(O1328,[1]Sammelnr.!$E:$F,2,FALSE)=0,"Sammelnr. ungeschält VS"),
IFERROR(IF(VLOOKUP(O1328,[1]Sammelnr.!$H:$I,2,FALSE)=0,"Sammelnr. geschält"),
IFERROR(IF(VLOOKUP(O1328,[1]Offen!$B:$C,2,FALSE)=0,"Offen ungeschält ABS"),
IFERROR(IF(VLOOKUP(O1328,[1]Offen!$E:$F,2,FALSE)=0,"Offen ungeschält VOS"),
IFERROR(IF(VLOOKUP(O1328,[1]Offen!$H:$I,2,FALSE)=0,"Offen geschält RW"),
IFERROR(IF(VLOOKUP(O1328,[1]Offen!$K:$L,2,FALSE)=0,"Offen vegan"),
IFERROR(IF(VLOOKUP(O1328,[1]Offen!$N:$O,2,FALSE)=0,"Offen Zipfel"),
IFERROR(IF(VLOOKUP(O1328,[1]Offen!$Q:$R,2,FALSE)=0,"Offen Endstücke"),
IFERROR(IF(VLOOKUP(O1328,[1]Vakuumiert!$B:$C,2,FALSE)=0,"Vakuumierter VOS ungeschält"),
IFERROR(IF(VLOOKUP(O1328,[1]Vakuumiert!$E:$F,2,FALSE)=0,"Vakuumierter ABS ungeschält"),
IFERROR(IF(VLOOKUP(O1328,[1]Vakuumiert!$H:$I,2,FALSE)=0,"Vakuumierter VOS geschält"),
IFERROR(IF(VLOOKUP(O1328,[1]Vakuumiert!$K:$L,2,FALSE)=0,"Vakuumierter VOS vegan"),
IFERROR(IF(VLOOKUP(O1328,[1]Vakuumiert!$N:$O,2,FALSE)=0,"Vakuumierter VOS Zipfel"),
IFERROR(IF(VLOOKUP(O1328,[1]Vakuumiert!$Q:$R,2,FALSE)=0,"Vakuumiert geschält"),
IFERROR(IF(VLOOKUP(O1328,'[1]vakuumierte Fertigprodukte'!$B:$C,2,FALSE)=0,"Fertigprodukte"),
IFERROR(IF(VLOOKUP(O1328,'[1]vakuumierte Fertigprodukte'!$E:$FI,2,FALSE)=0,"Vakuumierte Zipfel"),
IFERROR(IF(VLOOKUP(O1328,[1]Wurste!$B:$C,2,FALSE)=0,"Räucherwürste"),
IFERROR(IF(VLOOKUP(O1328,[1]Wurste!$E:$F,2,FALSE)=0,"URW/URGW Wurst"),
IFERROR(IF(VLOOKUP(O1328,[1]Wurste!$H:$I,2,FALSE)=0,"HF-Wurst Vegan"),
IFERROR(IF(VLOOKUP(O1328,[1]Wurste!$K:$L,2,FALSE)=0,"320er ohne Würste"),
IFERROR(IF(AND(OR(Abfalldokumentation!$A1328="BU3",Abfalldokumentation!$A1328="Verkauf"),Abfalldokumentation!$F1328="Schimmel",Abfalldokumentation!$G1328="keinen Abnehmer/kein Schälpersonal"),"Div. Zipfel, ES ohne Verwendung",VLOOKUP(Abfalldokumentation!$E1328,Produktgruppen!A:B,2,FALSE)),"-")))))))))))))))))))))))</f>
        <v>RW</v>
      </c>
      <c r="E1328" s="81" t="str">
        <f>IFERROR(VLOOKUP(Abfalldokumentation!$O1328,Artikel!A:C,3,FALSE),Abfalldokumentation!$O1328)</f>
        <v>GRW NATUR 7,2KG</v>
      </c>
      <c r="F1328" s="81" t="str">
        <f>VLOOKUP(T1328,'Liste Gründe'!A:D,2,FALSE)</f>
        <v>Linienbezogen</v>
      </c>
      <c r="G1328" s="80" t="str">
        <f>IF(ISBLANK(V1328),VLOOKUP(Abfalldokumentation!$P1328,'Liste Gründe'!A:D,3,FALSE),V1328)</f>
        <v>Schlaufe gerissen</v>
      </c>
      <c r="H1328" s="81" t="str">
        <f>IF(ISBLANK(Abfalldokumentation!$W1328),"-",Abfalldokumentation!$W1328)</f>
        <v>-</v>
      </c>
      <c r="I1328" s="81">
        <f t="shared" si="141"/>
        <v>43</v>
      </c>
      <c r="J1328" s="81" t="str">
        <f t="shared" si="142"/>
        <v>Produkte</v>
      </c>
      <c r="K1328" s="81" t="str">
        <f t="shared" si="143"/>
        <v>BUs</v>
      </c>
      <c r="L1328" s="81" t="str">
        <f t="shared" si="144"/>
        <v>Symptome</v>
      </c>
      <c r="M1328" s="81" t="str">
        <f>IFERROR(VLOOKUP(Abfalldokumentation!$O1328,Kennzahlen!S:V,3,FALSE)*Abfalldokumentation!$B1328,"0")</f>
        <v>0</v>
      </c>
      <c r="N1328" s="81" t="str">
        <f>IF(ISBLANK(Q1328),VLOOKUP(Abfalldokumentation!$O1328,'Linien - BU'!R:S,2,FALSE),Q1328)</f>
        <v>Abfüllung</v>
      </c>
      <c r="O1328" s="77">
        <f t="shared" si="145"/>
        <v>32000049</v>
      </c>
      <c r="P1328" s="77">
        <f t="shared" si="146"/>
        <v>33</v>
      </c>
      <c r="Q1328" s="39" t="s">
        <v>180</v>
      </c>
      <c r="R1328" s="40">
        <v>32000049</v>
      </c>
      <c r="S1328" s="40">
        <v>26.5</v>
      </c>
      <c r="T1328" s="40">
        <v>33</v>
      </c>
      <c r="U1328" s="41">
        <v>44494</v>
      </c>
      <c r="V1328" s="42"/>
      <c r="W1328" s="40"/>
      <c r="X1328" s="44" t="str">
        <f>IFERROR(VLOOKUP(Abfalldokumentation!$R1328,Artikel!A:C,3,FALSE),Abfalldokumentation!$R1328)</f>
        <v>GRW NATUR 7,2KG</v>
      </c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</row>
    <row r="1329" spans="1:40" ht="30" hidden="1" customHeight="1" x14ac:dyDescent="0.25">
      <c r="A1329" s="73" t="str">
        <f>VLOOKUP(N1329,'Linien - BU'!A:B,2,FALSE)</f>
        <v>BU1</v>
      </c>
      <c r="B1329" s="74">
        <f t="shared" si="140"/>
        <v>20</v>
      </c>
      <c r="C1329" s="75">
        <f>Abfalldokumentation!$U1329</f>
        <v>44494</v>
      </c>
      <c r="D1329" s="69" t="str">
        <f>IFERROR(IF(VLOOKUP(O1329,'[1]Rohware 230'!$B:$C,2,FALSE)=0,"Rohware"),
IFERROR(IF(VLOOKUP(O1329,[1]Sammelnr.!$B:$C,2,FALSE)=0,"Sammelnr. ungeschält ABS"),
IFERROR(IF(VLOOKUP(O1329,[1]Sammelnr.!$E:$F,2,FALSE)=0,"Sammelnr. ungeschält VS"),
IFERROR(IF(VLOOKUP(O1329,[1]Sammelnr.!$H:$I,2,FALSE)=0,"Sammelnr. geschält"),
IFERROR(IF(VLOOKUP(O1329,[1]Offen!$B:$C,2,FALSE)=0,"Offen ungeschält ABS"),
IFERROR(IF(VLOOKUP(O1329,[1]Offen!$E:$F,2,FALSE)=0,"Offen ungeschält VOS"),
IFERROR(IF(VLOOKUP(O1329,[1]Offen!$H:$I,2,FALSE)=0,"Offen geschält RW"),
IFERROR(IF(VLOOKUP(O1329,[1]Offen!$K:$L,2,FALSE)=0,"Offen vegan"),
IFERROR(IF(VLOOKUP(O1329,[1]Offen!$N:$O,2,FALSE)=0,"Offen Zipfel"),
IFERROR(IF(VLOOKUP(O1329,[1]Offen!$Q:$R,2,FALSE)=0,"Offen Endstücke"),
IFERROR(IF(VLOOKUP(O1329,[1]Vakuumiert!$B:$C,2,FALSE)=0,"Vakuumierter VOS ungeschält"),
IFERROR(IF(VLOOKUP(O1329,[1]Vakuumiert!$E:$F,2,FALSE)=0,"Vakuumierter ABS ungeschält"),
IFERROR(IF(VLOOKUP(O1329,[1]Vakuumiert!$H:$I,2,FALSE)=0,"Vakuumierter VOS geschält"),
IFERROR(IF(VLOOKUP(O1329,[1]Vakuumiert!$K:$L,2,FALSE)=0,"Vakuumierter VOS vegan"),
IFERROR(IF(VLOOKUP(O1329,[1]Vakuumiert!$N:$O,2,FALSE)=0,"Vakuumierter VOS Zipfel"),
IFERROR(IF(VLOOKUP(O1329,[1]Vakuumiert!$Q:$R,2,FALSE)=0,"Vakuumiert geschält"),
IFERROR(IF(VLOOKUP(O1329,'[1]vakuumierte Fertigprodukte'!$B:$C,2,FALSE)=0,"Fertigprodukte"),
IFERROR(IF(VLOOKUP(O1329,'[1]vakuumierte Fertigprodukte'!$E:$FI,2,FALSE)=0,"Vakuumierte Zipfel"),
IFERROR(IF(VLOOKUP(O1329,[1]Wurste!$B:$C,2,FALSE)=0,"Räucherwürste"),
IFERROR(IF(VLOOKUP(O1329,[1]Wurste!$E:$F,2,FALSE)=0,"URW/URGW Wurst"),
IFERROR(IF(VLOOKUP(O1329,[1]Wurste!$H:$I,2,FALSE)=0,"HF-Wurst Vegan"),
IFERROR(IF(VLOOKUP(O1329,[1]Wurste!$K:$L,2,FALSE)=0,"320er ohne Würste"),
IFERROR(IF(AND(OR(Abfalldokumentation!$A1329="BU3",Abfalldokumentation!$A1329="Verkauf"),Abfalldokumentation!$F1329="Schimmel",Abfalldokumentation!$G1329="keinen Abnehmer/kein Schälpersonal"),"Div. Zipfel, ES ohne Verwendung",VLOOKUP(Abfalldokumentation!$E1329,Produktgruppen!A:B,2,FALSE)),"-")))))))))))))))))))))))</f>
        <v>-</v>
      </c>
      <c r="E1329" s="76" t="str">
        <f>IFERROR(VLOOKUP(Abfalldokumentation!$O1329,Artikel!A:C,3,FALSE),Abfalldokumentation!$O1329)</f>
        <v>Creme Noblesse 250g Cha</v>
      </c>
      <c r="F1329" s="76" t="str">
        <f>VLOOKUP(T1329,'Liste Gründe'!A:D,2,FALSE)</f>
        <v>Rest</v>
      </c>
      <c r="G1329" s="75" t="str">
        <f>IF(ISBLANK(V1329),VLOOKUP(Abfalldokumentation!$P1329,'Liste Gründe'!A:D,3,FALSE),V1329)</f>
        <v>Metall</v>
      </c>
      <c r="H1329" s="76" t="str">
        <f>IF(ISBLANK(Abfalldokumentation!$W1329),"-",Abfalldokumentation!$W1329)</f>
        <v>-</v>
      </c>
      <c r="I1329" s="76">
        <f t="shared" si="141"/>
        <v>43</v>
      </c>
      <c r="J1329" s="76" t="str">
        <f t="shared" si="142"/>
        <v>Produkte</v>
      </c>
      <c r="K1329" s="76" t="str">
        <f t="shared" si="143"/>
        <v>BUs</v>
      </c>
      <c r="L1329" s="76" t="str">
        <f t="shared" si="144"/>
        <v>Symptome</v>
      </c>
      <c r="M1329" s="76" t="str">
        <f>IFERROR(VLOOKUP(Abfalldokumentation!$O1329,Kennzahlen!S:V,3,FALSE)*Abfalldokumentation!$B1329,"0")</f>
        <v>0</v>
      </c>
      <c r="N1329" s="76">
        <f>IF(ISBLANK(Q1329),VLOOKUP(Abfalldokumentation!$O1329,'Linien - BU'!R:S,2,FALSE),Q1329)</f>
        <v>3110</v>
      </c>
      <c r="O1329" s="77">
        <f t="shared" si="145"/>
        <v>47000260</v>
      </c>
      <c r="P1329" s="77">
        <f t="shared" si="146"/>
        <v>40</v>
      </c>
      <c r="Q1329" s="45">
        <v>3110</v>
      </c>
      <c r="R1329" s="46">
        <v>47000260</v>
      </c>
      <c r="S1329" s="46">
        <v>20</v>
      </c>
      <c r="T1329" s="46">
        <v>40</v>
      </c>
      <c r="U1329" s="47">
        <v>44494</v>
      </c>
      <c r="V1329" s="48"/>
      <c r="W1329" s="46"/>
      <c r="X1329" s="50" t="str">
        <f>IFERROR(VLOOKUP(Abfalldokumentation!$R1329,Artikel!A:C,3,FALSE),Abfalldokumentation!$R1329)</f>
        <v>Creme Noblesse 250g Cha</v>
      </c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</row>
    <row r="1330" spans="1:40" ht="30" hidden="1" customHeight="1" x14ac:dyDescent="0.25">
      <c r="A1330" s="78" t="str">
        <f>VLOOKUP(N1330,'Linien - BU'!A:B,2,FALSE)</f>
        <v>BU3</v>
      </c>
      <c r="B1330" s="79">
        <f t="shared" si="140"/>
        <v>188</v>
      </c>
      <c r="C1330" s="80">
        <f>Abfalldokumentation!$U1330</f>
        <v>44494</v>
      </c>
      <c r="D1330" s="69" t="str">
        <f>IFERROR(IF(VLOOKUP(O1330,'[1]Rohware 230'!$B:$C,2,FALSE)=0,"Rohware"),
IFERROR(IF(VLOOKUP(O1330,[1]Sammelnr.!$B:$C,2,FALSE)=0,"Sammelnr. ungeschält ABS"),
IFERROR(IF(VLOOKUP(O1330,[1]Sammelnr.!$E:$F,2,FALSE)=0,"Sammelnr. ungeschält VS"),
IFERROR(IF(VLOOKUP(O1330,[1]Sammelnr.!$H:$I,2,FALSE)=0,"Sammelnr. geschält"),
IFERROR(IF(VLOOKUP(O1330,[1]Offen!$B:$C,2,FALSE)=0,"Offen ungeschält ABS"),
IFERROR(IF(VLOOKUP(O1330,[1]Offen!$E:$F,2,FALSE)=0,"Offen ungeschält VOS"),
IFERROR(IF(VLOOKUP(O1330,[1]Offen!$H:$I,2,FALSE)=0,"Offen geschält RW"),
IFERROR(IF(VLOOKUP(O1330,[1]Offen!$K:$L,2,FALSE)=0,"Offen vegan"),
IFERROR(IF(VLOOKUP(O1330,[1]Offen!$N:$O,2,FALSE)=0,"Offen Zipfel"),
IFERROR(IF(VLOOKUP(O1330,[1]Offen!$Q:$R,2,FALSE)=0,"Offen Endstücke"),
IFERROR(IF(VLOOKUP(O1330,[1]Vakuumiert!$B:$C,2,FALSE)=0,"Vakuumierter VOS ungeschält"),
IFERROR(IF(VLOOKUP(O1330,[1]Vakuumiert!$E:$F,2,FALSE)=0,"Vakuumierter ABS ungeschält"),
IFERROR(IF(VLOOKUP(O1330,[1]Vakuumiert!$H:$I,2,FALSE)=0,"Vakuumierter VOS geschält"),
IFERROR(IF(VLOOKUP(O1330,[1]Vakuumiert!$K:$L,2,FALSE)=0,"Vakuumierter VOS vegan"),
IFERROR(IF(VLOOKUP(O1330,[1]Vakuumiert!$N:$O,2,FALSE)=0,"Vakuumierter VOS Zipfel"),
IFERROR(IF(VLOOKUP(O1330,[1]Vakuumiert!$Q:$R,2,FALSE)=0,"Vakuumiert geschält"),
IFERROR(IF(VLOOKUP(O1330,'[1]vakuumierte Fertigprodukte'!$B:$C,2,FALSE)=0,"Fertigprodukte"),
IFERROR(IF(VLOOKUP(O1330,'[1]vakuumierte Fertigprodukte'!$E:$FI,2,FALSE)=0,"Vakuumierte Zipfel"),
IFERROR(IF(VLOOKUP(O1330,[1]Wurste!$B:$C,2,FALSE)=0,"Räucherwürste"),
IFERROR(IF(VLOOKUP(O1330,[1]Wurste!$E:$F,2,FALSE)=0,"URW/URGW Wurst"),
IFERROR(IF(VLOOKUP(O1330,[1]Wurste!$H:$I,2,FALSE)=0,"HF-Wurst Vegan"),
IFERROR(IF(VLOOKUP(O1330,[1]Wurste!$K:$L,2,FALSE)=0,"320er ohne Würste"),
IFERROR(IF(AND(OR(Abfalldokumentation!$A1330="BU3",Abfalldokumentation!$A1330="Verkauf"),Abfalldokumentation!$F1330="Schimmel",Abfalldokumentation!$G1330="keinen Abnehmer/kein Schälpersonal"),"Div. Zipfel, ES ohne Verwendung",VLOOKUP(Abfalldokumentation!$E1330,Produktgruppen!A:B,2,FALSE)),"-")))))))))))))))))))))))</f>
        <v>Vakuumierter VOS ungeschält</v>
      </c>
      <c r="E1330" s="81" t="str">
        <f>IFERROR(VLOOKUP(Abfalldokumentation!$O1330,Artikel!A:C,3,FALSE),Abfalldokumentation!$O1330)</f>
        <v>VOS GRW-SCHI-NAT-VAKU</v>
      </c>
      <c r="F1330" s="81" t="str">
        <f>VLOOKUP(T1330,'Liste Gründe'!A:D,2,FALSE)</f>
        <v>Schimmel</v>
      </c>
      <c r="G1330" s="80" t="str">
        <f>IF(ISBLANK(V1330),VLOOKUP(Abfalldokumentation!$P1330,'Liste Gründe'!A:D,3,FALSE),V1330)</f>
        <v>VOS &gt; Einsatz</v>
      </c>
      <c r="H1330" s="81" t="str">
        <f>IF(ISBLANK(Abfalldokumentation!$W1330),"-",Abfalldokumentation!$W1330)</f>
        <v>-</v>
      </c>
      <c r="I1330" s="81">
        <f t="shared" si="141"/>
        <v>43</v>
      </c>
      <c r="J1330" s="81" t="str">
        <f t="shared" si="142"/>
        <v>Produkte</v>
      </c>
      <c r="K1330" s="81" t="str">
        <f t="shared" si="143"/>
        <v>BUs</v>
      </c>
      <c r="L1330" s="81" t="str">
        <f t="shared" si="144"/>
        <v>Symptome</v>
      </c>
      <c r="M1330" s="81">
        <f>IFERROR(VLOOKUP(Abfalldokumentation!$O1330,Kennzahlen!S:V,3,FALSE)*Abfalldokumentation!$B1330,"0")</f>
        <v>96.632000000000005</v>
      </c>
      <c r="N1330" s="81" t="str">
        <f>IF(ISBLANK(Q1330),VLOOKUP(Abfalldokumentation!$O1330,'Linien - BU'!R:S,2,FALSE),Q1330)</f>
        <v>BU3</v>
      </c>
      <c r="O1330" s="77">
        <f t="shared" si="145"/>
        <v>49500204</v>
      </c>
      <c r="P1330" s="77">
        <f t="shared" si="146"/>
        <v>12</v>
      </c>
      <c r="Q1330" s="39" t="s">
        <v>8</v>
      </c>
      <c r="R1330" s="40">
        <v>49500204</v>
      </c>
      <c r="S1330" s="40">
        <v>188</v>
      </c>
      <c r="T1330" s="40">
        <v>12</v>
      </c>
      <c r="U1330" s="41">
        <v>44494</v>
      </c>
      <c r="V1330" s="42" t="s">
        <v>21</v>
      </c>
      <c r="W1330" s="40"/>
      <c r="X1330" s="44" t="str">
        <f>IFERROR(VLOOKUP(Abfalldokumentation!$R1330,Artikel!A:C,3,FALSE),Abfalldokumentation!$R1330)</f>
        <v>VOS GRW-SCHI-NAT-VAKU</v>
      </c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</row>
    <row r="1331" spans="1:40" ht="30" hidden="1" customHeight="1" x14ac:dyDescent="0.25">
      <c r="A1331" s="73" t="str">
        <f>VLOOKUP(N1331,'Linien - BU'!A:B,2,FALSE)</f>
        <v>BU1</v>
      </c>
      <c r="B1331" s="74">
        <f t="shared" si="140"/>
        <v>66</v>
      </c>
      <c r="C1331" s="75">
        <f>Abfalldokumentation!$U1331</f>
        <v>44494</v>
      </c>
      <c r="D1331" s="69" t="str">
        <f>IFERROR(IF(VLOOKUP(O1331,'[1]Rohware 230'!$B:$C,2,FALSE)=0,"Rohware"),
IFERROR(IF(VLOOKUP(O1331,[1]Sammelnr.!$B:$C,2,FALSE)=0,"Sammelnr. ungeschält ABS"),
IFERROR(IF(VLOOKUP(O1331,[1]Sammelnr.!$E:$F,2,FALSE)=0,"Sammelnr. ungeschält VS"),
IFERROR(IF(VLOOKUP(O1331,[1]Sammelnr.!$H:$I,2,FALSE)=0,"Sammelnr. geschält"),
IFERROR(IF(VLOOKUP(O1331,[1]Offen!$B:$C,2,FALSE)=0,"Offen ungeschält ABS"),
IFERROR(IF(VLOOKUP(O1331,[1]Offen!$E:$F,2,FALSE)=0,"Offen ungeschält VOS"),
IFERROR(IF(VLOOKUP(O1331,[1]Offen!$H:$I,2,FALSE)=0,"Offen geschält RW"),
IFERROR(IF(VLOOKUP(O1331,[1]Offen!$K:$L,2,FALSE)=0,"Offen vegan"),
IFERROR(IF(VLOOKUP(O1331,[1]Offen!$N:$O,2,FALSE)=0,"Offen Zipfel"),
IFERROR(IF(VLOOKUP(O1331,[1]Offen!$Q:$R,2,FALSE)=0,"Offen Endstücke"),
IFERROR(IF(VLOOKUP(O1331,[1]Vakuumiert!$B:$C,2,FALSE)=0,"Vakuumierter VOS ungeschält"),
IFERROR(IF(VLOOKUP(O1331,[1]Vakuumiert!$E:$F,2,FALSE)=0,"Vakuumierter ABS ungeschält"),
IFERROR(IF(VLOOKUP(O1331,[1]Vakuumiert!$H:$I,2,FALSE)=0,"Vakuumierter VOS geschält"),
IFERROR(IF(VLOOKUP(O1331,[1]Vakuumiert!$K:$L,2,FALSE)=0,"Vakuumierter VOS vegan"),
IFERROR(IF(VLOOKUP(O1331,[1]Vakuumiert!$N:$O,2,FALSE)=0,"Vakuumierter VOS Zipfel"),
IFERROR(IF(VLOOKUP(O1331,[1]Vakuumiert!$Q:$R,2,FALSE)=0,"Vakuumiert geschält"),
IFERROR(IF(VLOOKUP(O1331,'[1]vakuumierte Fertigprodukte'!$B:$C,2,FALSE)=0,"Fertigprodukte"),
IFERROR(IF(VLOOKUP(O1331,'[1]vakuumierte Fertigprodukte'!$E:$FI,2,FALSE)=0,"Vakuumierte Zipfel"),
IFERROR(IF(VLOOKUP(O1331,[1]Wurste!$B:$C,2,FALSE)=0,"Räucherwürste"),
IFERROR(IF(VLOOKUP(O1331,[1]Wurste!$E:$F,2,FALSE)=0,"URW/URGW Wurst"),
IFERROR(IF(VLOOKUP(O1331,[1]Wurste!$H:$I,2,FALSE)=0,"HF-Wurst Vegan"),
IFERROR(IF(VLOOKUP(O1331,[1]Wurste!$K:$L,2,FALSE)=0,"320er ohne Würste"),
IFERROR(IF(AND(OR(Abfalldokumentation!$A1331="BU3",Abfalldokumentation!$A1331="Verkauf"),Abfalldokumentation!$F1331="Schimmel",Abfalldokumentation!$G1331="keinen Abnehmer/kein Schälpersonal"),"Div. Zipfel, ES ohne Verwendung",VLOOKUP(Abfalldokumentation!$E1331,Produktgruppen!A:B,2,FALSE)),"-")))))))))))))))))))))))</f>
        <v>vegan</v>
      </c>
      <c r="E1331" s="76" t="str">
        <f>IFERROR(VLOOKUP(Abfalldokumentation!$O1331,Artikel!A:C,3,FALSE),Abfalldokumentation!$O1331)</f>
        <v>VOS VEG-SCH-MILD-VAKU</v>
      </c>
      <c r="F1331" s="76" t="str">
        <f>VLOOKUP(T1331,'Liste Gründe'!A:D,2,FALSE)</f>
        <v>Rest</v>
      </c>
      <c r="G1331" s="75" t="str">
        <f>IF(ISBLANK(V1331),VLOOKUP(Abfalldokumentation!$P1331,'Liste Gründe'!A:D,3,FALSE),V1331)</f>
        <v>Schmutz</v>
      </c>
      <c r="H1331" s="76" t="str">
        <f>IF(ISBLANK(Abfalldokumentation!$W1331),"-",Abfalldokumentation!$W1331)</f>
        <v>-</v>
      </c>
      <c r="I1331" s="76">
        <f t="shared" si="141"/>
        <v>43</v>
      </c>
      <c r="J1331" s="76" t="str">
        <f t="shared" si="142"/>
        <v>Produkte</v>
      </c>
      <c r="K1331" s="76" t="str">
        <f t="shared" si="143"/>
        <v>BUs</v>
      </c>
      <c r="L1331" s="76" t="str">
        <f t="shared" si="144"/>
        <v>Symptome</v>
      </c>
      <c r="M1331" s="76">
        <f>IFERROR(VLOOKUP(Abfalldokumentation!$O1331,Kennzahlen!S:V,3,FALSE)*Abfalldokumentation!$B1331,"0")</f>
        <v>33.923999999999999</v>
      </c>
      <c r="N1331" s="76" t="str">
        <f>IF(ISBLANK(Q1331),VLOOKUP(Abfalldokumentation!$O1331,'Linien - BU'!R:S,2,FALSE),Q1331)</f>
        <v>RWV</v>
      </c>
      <c r="O1331" s="77">
        <f t="shared" si="145"/>
        <v>49900001</v>
      </c>
      <c r="P1331" s="77">
        <f t="shared" si="146"/>
        <v>42</v>
      </c>
      <c r="Q1331" s="45" t="s">
        <v>202</v>
      </c>
      <c r="R1331" s="46">
        <v>49900001</v>
      </c>
      <c r="S1331" s="46">
        <v>66</v>
      </c>
      <c r="T1331" s="46">
        <v>42</v>
      </c>
      <c r="U1331" s="47">
        <v>44494</v>
      </c>
      <c r="V1331" s="48"/>
      <c r="W1331" s="46"/>
      <c r="X1331" s="50" t="str">
        <f>IFERROR(VLOOKUP(Abfalldokumentation!$R1331,Artikel!A:C,3,FALSE),Abfalldokumentation!$R1331)</f>
        <v>VOS VEG-SCH-MILD-VAKU</v>
      </c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</row>
    <row r="1332" spans="1:40" ht="30" customHeight="1" x14ac:dyDescent="0.25">
      <c r="A1332" s="78" t="str">
        <f>VLOOKUP(N1332,'Linien - BU'!A:B,2,FALSE)</f>
        <v>BU1</v>
      </c>
      <c r="B1332" s="79">
        <f t="shared" si="140"/>
        <v>23</v>
      </c>
      <c r="C1332" s="80">
        <f>Abfalldokumentation!$U1332</f>
        <v>44494</v>
      </c>
      <c r="D1332" s="69" t="str">
        <f>IFERROR(IF(VLOOKUP(O1332,'[1]Rohware 230'!$B:$C,2,FALSE)=0,"Rohware"),
IFERROR(IF(VLOOKUP(O1332,[1]Sammelnr.!$B:$C,2,FALSE)=0,"Sammelnr. ungeschält ABS"),
IFERROR(IF(VLOOKUP(O1332,[1]Sammelnr.!$E:$F,2,FALSE)=0,"Sammelnr. ungeschält VS"),
IFERROR(IF(VLOOKUP(O1332,[1]Sammelnr.!$H:$I,2,FALSE)=0,"Sammelnr. geschält"),
IFERROR(IF(VLOOKUP(O1332,[1]Offen!$B:$C,2,FALSE)=0,"Offen ungeschält ABS"),
IFERROR(IF(VLOOKUP(O1332,[1]Offen!$E:$F,2,FALSE)=0,"Offen ungeschält VOS"),
IFERROR(IF(VLOOKUP(O1332,[1]Offen!$H:$I,2,FALSE)=0,"Offen geschält RW"),
IFERROR(IF(VLOOKUP(O1332,[1]Offen!$K:$L,2,FALSE)=0,"Offen vegan"),
IFERROR(IF(VLOOKUP(O1332,[1]Offen!$N:$O,2,FALSE)=0,"Offen Zipfel"),
IFERROR(IF(VLOOKUP(O1332,[1]Offen!$Q:$R,2,FALSE)=0,"Offen Endstücke"),
IFERROR(IF(VLOOKUP(O1332,[1]Vakuumiert!$B:$C,2,FALSE)=0,"Vakuumierter VOS ungeschält"),
IFERROR(IF(VLOOKUP(O1332,[1]Vakuumiert!$E:$F,2,FALSE)=0,"Vakuumierter ABS ungeschält"),
IFERROR(IF(VLOOKUP(O1332,[1]Vakuumiert!$H:$I,2,FALSE)=0,"Vakuumierter VOS geschält"),
IFERROR(IF(VLOOKUP(O1332,[1]Vakuumiert!$K:$L,2,FALSE)=0,"Vakuumierter VOS vegan"),
IFERROR(IF(VLOOKUP(O1332,[1]Vakuumiert!$N:$O,2,FALSE)=0,"Vakuumierter VOS Zipfel"),
IFERROR(IF(VLOOKUP(O1332,[1]Vakuumiert!$Q:$R,2,FALSE)=0,"Vakuumiert geschält"),
IFERROR(IF(VLOOKUP(O1332,'[1]vakuumierte Fertigprodukte'!$B:$C,2,FALSE)=0,"Fertigprodukte"),
IFERROR(IF(VLOOKUP(O1332,'[1]vakuumierte Fertigprodukte'!$E:$FI,2,FALSE)=0,"Vakuumierte Zipfel"),
IFERROR(IF(VLOOKUP(O1332,[1]Wurste!$B:$C,2,FALSE)=0,"Räucherwürste"),
IFERROR(IF(VLOOKUP(O1332,[1]Wurste!$E:$F,2,FALSE)=0,"URW/URGW Wurst"),
IFERROR(IF(VLOOKUP(O1332,[1]Wurste!$H:$I,2,FALSE)=0,"HF-Wurst Vegan"),
IFERROR(IF(VLOOKUP(O1332,[1]Wurste!$K:$L,2,FALSE)=0,"320er ohne Würste"),
IFERROR(IF(AND(OR(Abfalldokumentation!$A1332="BU3",Abfalldokumentation!$A1332="Verkauf"),Abfalldokumentation!$F1332="Schimmel",Abfalldokumentation!$G1332="keinen Abnehmer/kein Schälpersonal"),"Div. Zipfel, ES ohne Verwendung",VLOOKUP(Abfalldokumentation!$E1332,Produktgruppen!A:B,2,FALSE)),"-")))))))))))))))))))))))</f>
        <v>Rest</v>
      </c>
      <c r="E1332" s="81" t="str">
        <f>IFERROR(VLOOKUP(Abfalldokumentation!$O1332,Artikel!A:C,3,FALSE),Abfalldokumentation!$O1332)</f>
        <v>-</v>
      </c>
      <c r="F1332" s="81" t="str">
        <f>VLOOKUP(T1332,'Liste Gründe'!A:D,2,FALSE)</f>
        <v>Linienbezogen</v>
      </c>
      <c r="G1332" s="80" t="str">
        <f>IF(ISBLANK(V1332),VLOOKUP(Abfalldokumentation!$P1332,'Liste Gründe'!A:D,3,FALSE),V1332)</f>
        <v>Darm geplatzt</v>
      </c>
      <c r="H1332" s="81" t="str">
        <f>IF(ISBLANK(Abfalldokumentation!$W1332),"-",Abfalldokumentation!$W1332)</f>
        <v>-</v>
      </c>
      <c r="I1332" s="81">
        <f t="shared" si="141"/>
        <v>43</v>
      </c>
      <c r="J1332" s="81" t="str">
        <f t="shared" si="142"/>
        <v>Produkte</v>
      </c>
      <c r="K1332" s="81" t="str">
        <f t="shared" si="143"/>
        <v>BUs</v>
      </c>
      <c r="L1332" s="81" t="str">
        <f t="shared" si="144"/>
        <v>Symptome</v>
      </c>
      <c r="M1332" s="81" t="str">
        <f>IFERROR(VLOOKUP(Abfalldokumentation!$O1332,Kennzahlen!S:V,3,FALSE)*Abfalldokumentation!$B1332,"0")</f>
        <v>0</v>
      </c>
      <c r="N1332" s="81">
        <f>IF(ISBLANK(Q1332),VLOOKUP(Abfalldokumentation!$O1332,'Linien - BU'!R:S,2,FALSE),Q1332)</f>
        <v>3010</v>
      </c>
      <c r="O1332" s="77" t="str">
        <f t="shared" si="145"/>
        <v>-</v>
      </c>
      <c r="P1332" s="77">
        <f t="shared" si="146"/>
        <v>34</v>
      </c>
      <c r="Q1332" s="39">
        <v>3010</v>
      </c>
      <c r="R1332" s="40" t="s">
        <v>54</v>
      </c>
      <c r="S1332" s="40">
        <v>23</v>
      </c>
      <c r="T1332" s="40">
        <v>34</v>
      </c>
      <c r="U1332" s="41">
        <v>44494</v>
      </c>
      <c r="V1332" s="42"/>
      <c r="W1332" s="40"/>
      <c r="X1332" s="44" t="str">
        <f>IFERROR(VLOOKUP(Abfalldokumentation!$R1332,Artikel!A:C,3,FALSE),Abfalldokumentation!$R1332)</f>
        <v>-</v>
      </c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</row>
    <row r="1333" spans="1:40" ht="30" customHeight="1" x14ac:dyDescent="0.25">
      <c r="A1333" s="73" t="str">
        <f>VLOOKUP(N1333,'Linien - BU'!A:B,2,FALSE)</f>
        <v>BU1</v>
      </c>
      <c r="B1333" s="74">
        <f t="shared" si="140"/>
        <v>227</v>
      </c>
      <c r="C1333" s="75">
        <f>Abfalldokumentation!$U1333</f>
        <v>44494</v>
      </c>
      <c r="D1333" s="69" t="str">
        <f>IFERROR(IF(VLOOKUP(O1333,'[1]Rohware 230'!$B:$C,2,FALSE)=0,"Rohware"),
IFERROR(IF(VLOOKUP(O1333,[1]Sammelnr.!$B:$C,2,FALSE)=0,"Sammelnr. ungeschält ABS"),
IFERROR(IF(VLOOKUP(O1333,[1]Sammelnr.!$E:$F,2,FALSE)=0,"Sammelnr. ungeschält VS"),
IFERROR(IF(VLOOKUP(O1333,[1]Sammelnr.!$H:$I,2,FALSE)=0,"Sammelnr. geschält"),
IFERROR(IF(VLOOKUP(O1333,[1]Offen!$B:$C,2,FALSE)=0,"Offen ungeschält ABS"),
IFERROR(IF(VLOOKUP(O1333,[1]Offen!$E:$F,2,FALSE)=0,"Offen ungeschält VOS"),
IFERROR(IF(VLOOKUP(O1333,[1]Offen!$H:$I,2,FALSE)=0,"Offen geschält RW"),
IFERROR(IF(VLOOKUP(O1333,[1]Offen!$K:$L,2,FALSE)=0,"Offen vegan"),
IFERROR(IF(VLOOKUP(O1333,[1]Offen!$N:$O,2,FALSE)=0,"Offen Zipfel"),
IFERROR(IF(VLOOKUP(O1333,[1]Offen!$Q:$R,2,FALSE)=0,"Offen Endstücke"),
IFERROR(IF(VLOOKUP(O1333,[1]Vakuumiert!$B:$C,2,FALSE)=0,"Vakuumierter VOS ungeschält"),
IFERROR(IF(VLOOKUP(O1333,[1]Vakuumiert!$E:$F,2,FALSE)=0,"Vakuumierter ABS ungeschält"),
IFERROR(IF(VLOOKUP(O1333,[1]Vakuumiert!$H:$I,2,FALSE)=0,"Vakuumierter VOS geschält"),
IFERROR(IF(VLOOKUP(O1333,[1]Vakuumiert!$K:$L,2,FALSE)=0,"Vakuumierter VOS vegan"),
IFERROR(IF(VLOOKUP(O1333,[1]Vakuumiert!$N:$O,2,FALSE)=0,"Vakuumierter VOS Zipfel"),
IFERROR(IF(VLOOKUP(O1333,[1]Vakuumiert!$Q:$R,2,FALSE)=0,"Vakuumiert geschält"),
IFERROR(IF(VLOOKUP(O1333,'[1]vakuumierte Fertigprodukte'!$B:$C,2,FALSE)=0,"Fertigprodukte"),
IFERROR(IF(VLOOKUP(O1333,'[1]vakuumierte Fertigprodukte'!$E:$FI,2,FALSE)=0,"Vakuumierte Zipfel"),
IFERROR(IF(VLOOKUP(O1333,[1]Wurste!$B:$C,2,FALSE)=0,"Räucherwürste"),
IFERROR(IF(VLOOKUP(O1333,[1]Wurste!$E:$F,2,FALSE)=0,"URW/URGW Wurst"),
IFERROR(IF(VLOOKUP(O1333,[1]Wurste!$H:$I,2,FALSE)=0,"HF-Wurst Vegan"),
IFERROR(IF(VLOOKUP(O1333,[1]Wurste!$K:$L,2,FALSE)=0,"320er ohne Würste"),
IFERROR(IF(AND(OR(Abfalldokumentation!$A1333="BU3",Abfalldokumentation!$A1333="Verkauf"),Abfalldokumentation!$F1333="Schimmel",Abfalldokumentation!$G1333="keinen Abnehmer/kein Schälpersonal"),"Div. Zipfel, ES ohne Verwendung",VLOOKUP(Abfalldokumentation!$E1333,Produktgruppen!A:B,2,FALSE)),"-")))))))))))))))))))))))</f>
        <v>-</v>
      </c>
      <c r="E1333" s="76" t="str">
        <f>IFERROR(VLOOKUP(Abfalldokumentation!$O1333,Artikel!A:C,3,FALSE),Abfalldokumentation!$O1333)</f>
        <v>Maschinenabfall</v>
      </c>
      <c r="F1333" s="76" t="str">
        <f>VLOOKUP(T1333,'Liste Gründe'!A:D,2,FALSE)</f>
        <v>Linienbezogen</v>
      </c>
      <c r="G1333" s="75" t="str">
        <f>IF(ISBLANK(V1333),VLOOKUP(Abfalldokumentation!$P1333,'Liste Gründe'!A:D,3,FALSE),V1333)</f>
        <v>Darm geplatzt</v>
      </c>
      <c r="H1333" s="76" t="str">
        <f>IF(ISBLANK(Abfalldokumentation!$W1333),"-",Abfalldokumentation!$W1333)</f>
        <v>-</v>
      </c>
      <c r="I1333" s="76">
        <f t="shared" si="141"/>
        <v>43</v>
      </c>
      <c r="J1333" s="76" t="str">
        <f t="shared" si="142"/>
        <v>Produkte</v>
      </c>
      <c r="K1333" s="76" t="str">
        <f t="shared" si="143"/>
        <v>BUs</v>
      </c>
      <c r="L1333" s="76" t="str">
        <f t="shared" si="144"/>
        <v>Symptome</v>
      </c>
      <c r="M1333" s="76" t="str">
        <f>IFERROR(VLOOKUP(Abfalldokumentation!$O1333,Kennzahlen!S:V,3,FALSE)*Abfalldokumentation!$B1333,"0")</f>
        <v>0</v>
      </c>
      <c r="N1333" s="76" t="str">
        <f>IF(ISBLANK(Q1333),VLOOKUP(Abfalldokumentation!$O1333,'Linien - BU'!R:S,2,FALSE),Q1333)</f>
        <v>Abfüllung</v>
      </c>
      <c r="O1333" s="77" t="str">
        <f t="shared" si="145"/>
        <v>Maschinenabfall</v>
      </c>
      <c r="P1333" s="77">
        <f t="shared" si="146"/>
        <v>34</v>
      </c>
      <c r="Q1333" s="45" t="s">
        <v>180</v>
      </c>
      <c r="R1333" s="40" t="s">
        <v>55</v>
      </c>
      <c r="S1333" s="46">
        <v>227</v>
      </c>
      <c r="T1333" s="40">
        <v>34</v>
      </c>
      <c r="U1333" s="47">
        <v>44494</v>
      </c>
      <c r="V1333" s="48"/>
      <c r="W1333" s="46"/>
      <c r="X1333" s="50" t="str">
        <f>IFERROR(VLOOKUP(Abfalldokumentation!$R1333,Artikel!A:C,3,FALSE),Abfalldokumentation!$R1333)</f>
        <v>Maschinenabfall</v>
      </c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</row>
    <row r="1334" spans="1:40" ht="30" hidden="1" customHeight="1" x14ac:dyDescent="0.25">
      <c r="A1334" s="78" t="str">
        <f>VLOOKUP(N1334,'Linien - BU'!A:B,2,FALSE)</f>
        <v>BU3</v>
      </c>
      <c r="B1334" s="79">
        <f t="shared" si="140"/>
        <v>94.4</v>
      </c>
      <c r="C1334" s="80">
        <f>Abfalldokumentation!$U1334</f>
        <v>44494</v>
      </c>
      <c r="D1334" s="69" t="str">
        <f>IFERROR(IF(VLOOKUP(O1334,'[1]Rohware 230'!$B:$C,2,FALSE)=0,"Rohware"),
IFERROR(IF(VLOOKUP(O1334,[1]Sammelnr.!$B:$C,2,FALSE)=0,"Sammelnr. ungeschält ABS"),
IFERROR(IF(VLOOKUP(O1334,[1]Sammelnr.!$E:$F,2,FALSE)=0,"Sammelnr. ungeschält VS"),
IFERROR(IF(VLOOKUP(O1334,[1]Sammelnr.!$H:$I,2,FALSE)=0,"Sammelnr. geschält"),
IFERROR(IF(VLOOKUP(O1334,[1]Offen!$B:$C,2,FALSE)=0,"Offen ungeschält ABS"),
IFERROR(IF(VLOOKUP(O1334,[1]Offen!$E:$F,2,FALSE)=0,"Offen ungeschält VOS"),
IFERROR(IF(VLOOKUP(O1334,[1]Offen!$H:$I,2,FALSE)=0,"Offen geschält RW"),
IFERROR(IF(VLOOKUP(O1334,[1]Offen!$K:$L,2,FALSE)=0,"Offen vegan"),
IFERROR(IF(VLOOKUP(O1334,[1]Offen!$N:$O,2,FALSE)=0,"Offen Zipfel"),
IFERROR(IF(VLOOKUP(O1334,[1]Offen!$Q:$R,2,FALSE)=0,"Offen Endstücke"),
IFERROR(IF(VLOOKUP(O1334,[1]Vakuumiert!$B:$C,2,FALSE)=0,"Vakuumierter VOS ungeschält"),
IFERROR(IF(VLOOKUP(O1334,[1]Vakuumiert!$E:$F,2,FALSE)=0,"Vakuumierter ABS ungeschält"),
IFERROR(IF(VLOOKUP(O1334,[1]Vakuumiert!$H:$I,2,FALSE)=0,"Vakuumierter VOS geschält"),
IFERROR(IF(VLOOKUP(O1334,[1]Vakuumiert!$K:$L,2,FALSE)=0,"Vakuumierter VOS vegan"),
IFERROR(IF(VLOOKUP(O1334,[1]Vakuumiert!$N:$O,2,FALSE)=0,"Vakuumierter VOS Zipfel"),
IFERROR(IF(VLOOKUP(O1334,[1]Vakuumiert!$Q:$R,2,FALSE)=0,"Vakuumiert geschält"),
IFERROR(IF(VLOOKUP(O1334,'[1]vakuumierte Fertigprodukte'!$B:$C,2,FALSE)=0,"Fertigprodukte"),
IFERROR(IF(VLOOKUP(O1334,'[1]vakuumierte Fertigprodukte'!$E:$FI,2,FALSE)=0,"Vakuumierte Zipfel"),
IFERROR(IF(VLOOKUP(O1334,[1]Wurste!$B:$C,2,FALSE)=0,"Räucherwürste"),
IFERROR(IF(VLOOKUP(O1334,[1]Wurste!$E:$F,2,FALSE)=0,"URW/URGW Wurst"),
IFERROR(IF(VLOOKUP(O1334,[1]Wurste!$H:$I,2,FALSE)=0,"HF-Wurst Vegan"),
IFERROR(IF(VLOOKUP(O1334,[1]Wurste!$K:$L,2,FALSE)=0,"320er ohne Würste"),
IFERROR(IF(AND(OR(Abfalldokumentation!$A1334="BU3",Abfalldokumentation!$A1334="Verkauf"),Abfalldokumentation!$F1334="Schimmel",Abfalldokumentation!$G1334="keinen Abnehmer/kein Schälpersonal"),"Div. Zipfel, ES ohne Verwendung",VLOOKUP(Abfalldokumentation!$E1334,Produktgruppen!A:B,2,FALSE)),"-")))))))))))))))))))))))</f>
        <v>-</v>
      </c>
      <c r="E1334" s="81" t="str">
        <f>IFERROR(VLOOKUP(Abfalldokumentation!$O1334,Artikel!A:C,3,FALSE),Abfalldokumentation!$O1334)</f>
        <v>Maschinenabfall</v>
      </c>
      <c r="F1334" s="81" t="str">
        <f>VLOOKUP(T1334,'Liste Gründe'!A:D,2,FALSE)</f>
        <v>Linienbezogen</v>
      </c>
      <c r="G1334" s="80" t="str">
        <f>IF(ISBLANK(V1334),VLOOKUP(Abfalldokumentation!$P1334,'Liste Gründe'!A:D,3,FALSE),V1334)</f>
        <v>Maschinenabfall</v>
      </c>
      <c r="H1334" s="81" t="str">
        <f>IF(ISBLANK(Abfalldokumentation!$W1334),"-",Abfalldokumentation!$W1334)</f>
        <v>-</v>
      </c>
      <c r="I1334" s="81">
        <f t="shared" si="141"/>
        <v>43</v>
      </c>
      <c r="J1334" s="81" t="str">
        <f t="shared" si="142"/>
        <v>Produkte</v>
      </c>
      <c r="K1334" s="81" t="str">
        <f t="shared" si="143"/>
        <v>BUs</v>
      </c>
      <c r="L1334" s="81" t="str">
        <f t="shared" si="144"/>
        <v>Symptome</v>
      </c>
      <c r="M1334" s="81" t="str">
        <f>IFERROR(VLOOKUP(Abfalldokumentation!$O1334,Kennzahlen!S:V,3,FALSE)*Abfalldokumentation!$B1334,"0")</f>
        <v>0</v>
      </c>
      <c r="N1334" s="81" t="str">
        <f>IF(ISBLANK(Q1334),VLOOKUP(Abfalldokumentation!$O1334,'Linien - BU'!R:S,2,FALSE),Q1334)</f>
        <v>L33</v>
      </c>
      <c r="O1334" s="77" t="str">
        <f t="shared" si="145"/>
        <v>Maschinenabfall</v>
      </c>
      <c r="P1334" s="77">
        <f t="shared" si="146"/>
        <v>30</v>
      </c>
      <c r="Q1334" s="39" t="s">
        <v>205</v>
      </c>
      <c r="R1334" s="40" t="s">
        <v>55</v>
      </c>
      <c r="S1334" s="40">
        <f>156.4-62</f>
        <v>94.4</v>
      </c>
      <c r="T1334" s="40">
        <v>30</v>
      </c>
      <c r="U1334" s="41">
        <v>44494</v>
      </c>
      <c r="V1334" s="42"/>
      <c r="W1334" s="40"/>
      <c r="X1334" s="44" t="str">
        <f>IFERROR(VLOOKUP(Abfalldokumentation!$R1334,Artikel!A:C,3,FALSE),Abfalldokumentation!$R1334)</f>
        <v>Maschinenabfall</v>
      </c>
      <c r="Y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</row>
    <row r="1335" spans="1:40" ht="30" hidden="1" customHeight="1" x14ac:dyDescent="0.25">
      <c r="A1335" s="73" t="str">
        <f>VLOOKUP(N1335,'Linien - BU'!A:B,2,FALSE)</f>
        <v>BU4</v>
      </c>
      <c r="B1335" s="74">
        <f t="shared" si="140"/>
        <v>15</v>
      </c>
      <c r="C1335" s="75">
        <f>Abfalldokumentation!$U1335</f>
        <v>44494</v>
      </c>
      <c r="D1335" s="69" t="str">
        <f>IFERROR(IF(VLOOKUP(O1335,'[1]Rohware 230'!$B:$C,2,FALSE)=0,"Rohware"),
IFERROR(IF(VLOOKUP(O1335,[1]Sammelnr.!$B:$C,2,FALSE)=0,"Sammelnr. ungeschält ABS"),
IFERROR(IF(VLOOKUP(O1335,[1]Sammelnr.!$E:$F,2,FALSE)=0,"Sammelnr. ungeschält VS"),
IFERROR(IF(VLOOKUP(O1335,[1]Sammelnr.!$H:$I,2,FALSE)=0,"Sammelnr. geschält"),
IFERROR(IF(VLOOKUP(O1335,[1]Offen!$B:$C,2,FALSE)=0,"Offen ungeschält ABS"),
IFERROR(IF(VLOOKUP(O1335,[1]Offen!$E:$F,2,FALSE)=0,"Offen ungeschält VOS"),
IFERROR(IF(VLOOKUP(O1335,[1]Offen!$H:$I,2,FALSE)=0,"Offen geschält RW"),
IFERROR(IF(VLOOKUP(O1335,[1]Offen!$K:$L,2,FALSE)=0,"Offen vegan"),
IFERROR(IF(VLOOKUP(O1335,[1]Offen!$N:$O,2,FALSE)=0,"Offen Zipfel"),
IFERROR(IF(VLOOKUP(O1335,[1]Offen!$Q:$R,2,FALSE)=0,"Offen Endstücke"),
IFERROR(IF(VLOOKUP(O1335,[1]Vakuumiert!$B:$C,2,FALSE)=0,"Vakuumierter VOS ungeschält"),
IFERROR(IF(VLOOKUP(O1335,[1]Vakuumiert!$E:$F,2,FALSE)=0,"Vakuumierter ABS ungeschält"),
IFERROR(IF(VLOOKUP(O1335,[1]Vakuumiert!$H:$I,2,FALSE)=0,"Vakuumierter VOS geschält"),
IFERROR(IF(VLOOKUP(O1335,[1]Vakuumiert!$K:$L,2,FALSE)=0,"Vakuumierter VOS vegan"),
IFERROR(IF(VLOOKUP(O1335,[1]Vakuumiert!$N:$O,2,FALSE)=0,"Vakuumierter VOS Zipfel"),
IFERROR(IF(VLOOKUP(O1335,[1]Vakuumiert!$Q:$R,2,FALSE)=0,"Vakuumiert geschält"),
IFERROR(IF(VLOOKUP(O1335,'[1]vakuumierte Fertigprodukte'!$B:$C,2,FALSE)=0,"Fertigprodukte"),
IFERROR(IF(VLOOKUP(O1335,'[1]vakuumierte Fertigprodukte'!$E:$FI,2,FALSE)=0,"Vakuumierte Zipfel"),
IFERROR(IF(VLOOKUP(O1335,[1]Wurste!$B:$C,2,FALSE)=0,"Räucherwürste"),
IFERROR(IF(VLOOKUP(O1335,[1]Wurste!$E:$F,2,FALSE)=0,"URW/URGW Wurst"),
IFERROR(IF(VLOOKUP(O1335,[1]Wurste!$H:$I,2,FALSE)=0,"HF-Wurst Vegan"),
IFERROR(IF(VLOOKUP(O1335,[1]Wurste!$K:$L,2,FALSE)=0,"320er ohne Würste"),
IFERROR(IF(AND(OR(Abfalldokumentation!$A1335="BU3",Abfalldokumentation!$A1335="Verkauf"),Abfalldokumentation!$F1335="Schimmel",Abfalldokumentation!$G1335="keinen Abnehmer/kein Schälpersonal"),"Div. Zipfel, ES ohne Verwendung",VLOOKUP(Abfalldokumentation!$E1335,Produktgruppen!A:B,2,FALSE)),"-")))))))))))))))))))))))</f>
        <v>-</v>
      </c>
      <c r="E1335" s="76" t="str">
        <f>IFERROR(VLOOKUP(Abfalldokumentation!$O1335,Artikel!A:C,3,FALSE),Abfalldokumentation!$O1335)</f>
        <v>Maschinenabfall</v>
      </c>
      <c r="F1335" s="76" t="str">
        <f>VLOOKUP(T1335,'Liste Gründe'!A:D,2,FALSE)</f>
        <v>Linienbezogen</v>
      </c>
      <c r="G1335" s="75" t="str">
        <f>IF(ISBLANK(V1335),VLOOKUP(Abfalldokumentation!$P1335,'Liste Gründe'!A:D,3,FALSE),V1335)</f>
        <v>Maschinenabfall</v>
      </c>
      <c r="H1335" s="76" t="str">
        <f>IF(ISBLANK(Abfalldokumentation!$W1335),"-",Abfalldokumentation!$W1335)</f>
        <v>-</v>
      </c>
      <c r="I1335" s="76">
        <f t="shared" si="141"/>
        <v>43</v>
      </c>
      <c r="J1335" s="76" t="str">
        <f t="shared" si="142"/>
        <v>Produkte</v>
      </c>
      <c r="K1335" s="76" t="str">
        <f t="shared" si="143"/>
        <v>BUs</v>
      </c>
      <c r="L1335" s="76" t="str">
        <f t="shared" si="144"/>
        <v>Symptome</v>
      </c>
      <c r="M1335" s="76" t="str">
        <f>IFERROR(VLOOKUP(Abfalldokumentation!$O1335,Kennzahlen!S:V,3,FALSE)*Abfalldokumentation!$B1335,"0")</f>
        <v>0</v>
      </c>
      <c r="N1335" s="76" t="str">
        <f>IF(ISBLANK(Q1335),VLOOKUP(Abfalldokumentation!$O1335,'Linien - BU'!R:S,2,FALSE),Q1335)</f>
        <v>Bu4</v>
      </c>
      <c r="O1335" s="77" t="str">
        <f t="shared" si="145"/>
        <v>Maschinenabfall</v>
      </c>
      <c r="P1335" s="77">
        <f t="shared" si="146"/>
        <v>30</v>
      </c>
      <c r="Q1335" s="45" t="s">
        <v>247</v>
      </c>
      <c r="R1335" s="40" t="s">
        <v>55</v>
      </c>
      <c r="S1335" s="46">
        <v>15</v>
      </c>
      <c r="T1335" s="46">
        <v>30</v>
      </c>
      <c r="U1335" s="47">
        <v>44494</v>
      </c>
      <c r="V1335" s="48"/>
      <c r="W1335" s="46"/>
      <c r="X1335" s="50" t="str">
        <f>IFERROR(VLOOKUP(Abfalldokumentation!$R1335,Artikel!A:C,3,FALSE),Abfalldokumentation!$R1335)</f>
        <v>Maschinenabfall</v>
      </c>
      <c r="Y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</row>
    <row r="1336" spans="1:40" ht="30" hidden="1" customHeight="1" x14ac:dyDescent="0.25">
      <c r="A1336" s="78" t="str">
        <f>VLOOKUP(N1336,'Linien - BU'!A:B,2,FALSE)</f>
        <v>BU3</v>
      </c>
      <c r="B1336" s="79">
        <f t="shared" si="140"/>
        <v>44</v>
      </c>
      <c r="C1336" s="80">
        <f>Abfalldokumentation!$U1336</f>
        <v>44494</v>
      </c>
      <c r="D1336" s="69" t="str">
        <f>IFERROR(IF(VLOOKUP(O1336,'[1]Rohware 230'!$B:$C,2,FALSE)=0,"Rohware"),
IFERROR(IF(VLOOKUP(O1336,[1]Sammelnr.!$B:$C,2,FALSE)=0,"Sammelnr. ungeschält ABS"),
IFERROR(IF(VLOOKUP(O1336,[1]Sammelnr.!$E:$F,2,FALSE)=0,"Sammelnr. ungeschält VS"),
IFERROR(IF(VLOOKUP(O1336,[1]Sammelnr.!$H:$I,2,FALSE)=0,"Sammelnr. geschält"),
IFERROR(IF(VLOOKUP(O1336,[1]Offen!$B:$C,2,FALSE)=0,"Offen ungeschält ABS"),
IFERROR(IF(VLOOKUP(O1336,[1]Offen!$E:$F,2,FALSE)=0,"Offen ungeschält VOS"),
IFERROR(IF(VLOOKUP(O1336,[1]Offen!$H:$I,2,FALSE)=0,"Offen geschält RW"),
IFERROR(IF(VLOOKUP(O1336,[1]Offen!$K:$L,2,FALSE)=0,"Offen vegan"),
IFERROR(IF(VLOOKUP(O1336,[1]Offen!$N:$O,2,FALSE)=0,"Offen Zipfel"),
IFERROR(IF(VLOOKUP(O1336,[1]Offen!$Q:$R,2,FALSE)=0,"Offen Endstücke"),
IFERROR(IF(VLOOKUP(O1336,[1]Vakuumiert!$B:$C,2,FALSE)=0,"Vakuumierter VOS ungeschält"),
IFERROR(IF(VLOOKUP(O1336,[1]Vakuumiert!$E:$F,2,FALSE)=0,"Vakuumierter ABS ungeschält"),
IFERROR(IF(VLOOKUP(O1336,[1]Vakuumiert!$H:$I,2,FALSE)=0,"Vakuumierter VOS geschält"),
IFERROR(IF(VLOOKUP(O1336,[1]Vakuumiert!$K:$L,2,FALSE)=0,"Vakuumierter VOS vegan"),
IFERROR(IF(VLOOKUP(O1336,[1]Vakuumiert!$N:$O,2,FALSE)=0,"Vakuumierter VOS Zipfel"),
IFERROR(IF(VLOOKUP(O1336,[1]Vakuumiert!$Q:$R,2,FALSE)=0,"Vakuumiert geschält"),
IFERROR(IF(VLOOKUP(O1336,'[1]vakuumierte Fertigprodukte'!$B:$C,2,FALSE)=0,"Fertigprodukte"),
IFERROR(IF(VLOOKUP(O1336,'[1]vakuumierte Fertigprodukte'!$E:$FI,2,FALSE)=0,"Vakuumierte Zipfel"),
IFERROR(IF(VLOOKUP(O1336,[1]Wurste!$B:$C,2,FALSE)=0,"Räucherwürste"),
IFERROR(IF(VLOOKUP(O1336,[1]Wurste!$E:$F,2,FALSE)=0,"URW/URGW Wurst"),
IFERROR(IF(VLOOKUP(O1336,[1]Wurste!$H:$I,2,FALSE)=0,"HF-Wurst Vegan"),
IFERROR(IF(VLOOKUP(O1336,[1]Wurste!$K:$L,2,FALSE)=0,"320er ohne Würste"),
IFERROR(IF(AND(OR(Abfalldokumentation!$A1336="BU3",Abfalldokumentation!$A1336="Verkauf"),Abfalldokumentation!$F1336="Schimmel",Abfalldokumentation!$G1336="keinen Abnehmer/kein Schälpersonal"),"Div. Zipfel, ES ohne Verwendung",VLOOKUP(Abfalldokumentation!$E1336,Produktgruppen!A:B,2,FALSE)),"-")))))))))))))))))))))))</f>
        <v>-</v>
      </c>
      <c r="E1336" s="81" t="str">
        <f>IFERROR(VLOOKUP(Abfalldokumentation!$O1336,Artikel!A:C,3,FALSE),Abfalldokumentation!$O1336)</f>
        <v>Maschinenabfall</v>
      </c>
      <c r="F1336" s="81" t="str">
        <f>VLOOKUP(T1336,'Liste Gründe'!A:D,2,FALSE)</f>
        <v>Linienbezogen</v>
      </c>
      <c r="G1336" s="80" t="str">
        <f>IF(ISBLANK(V1336),VLOOKUP(Abfalldokumentation!$P1336,'Liste Gründe'!A:D,3,FALSE),V1336)</f>
        <v>Maschinenabfall</v>
      </c>
      <c r="H1336" s="81" t="str">
        <f>IF(ISBLANK(Abfalldokumentation!$W1336),"-",Abfalldokumentation!$W1336)</f>
        <v>-</v>
      </c>
      <c r="I1336" s="81">
        <f t="shared" si="141"/>
        <v>43</v>
      </c>
      <c r="J1336" s="81" t="str">
        <f t="shared" si="142"/>
        <v>Produkte</v>
      </c>
      <c r="K1336" s="81" t="str">
        <f t="shared" si="143"/>
        <v>BUs</v>
      </c>
      <c r="L1336" s="81" t="str">
        <f t="shared" si="144"/>
        <v>Symptome</v>
      </c>
      <c r="M1336" s="81" t="str">
        <f>IFERROR(VLOOKUP(Abfalldokumentation!$O1336,Kennzahlen!S:V,3,FALSE)*Abfalldokumentation!$B1336,"0")</f>
        <v>0</v>
      </c>
      <c r="N1336" s="81" t="str">
        <f>IF(ISBLANK(Q1336),VLOOKUP(Abfalldokumentation!$O1336,'Linien - BU'!R:S,2,FALSE),Q1336)</f>
        <v>Spezialitäten</v>
      </c>
      <c r="O1336" s="77" t="str">
        <f t="shared" si="145"/>
        <v>Maschinenabfall</v>
      </c>
      <c r="P1336" s="77">
        <f t="shared" si="146"/>
        <v>30</v>
      </c>
      <c r="Q1336" s="39" t="s">
        <v>253</v>
      </c>
      <c r="R1336" s="40" t="s">
        <v>55</v>
      </c>
      <c r="S1336" s="40">
        <v>44</v>
      </c>
      <c r="T1336" s="40">
        <v>30</v>
      </c>
      <c r="U1336" s="41">
        <v>44494</v>
      </c>
      <c r="V1336" s="42"/>
      <c r="W1336" s="40"/>
      <c r="X1336" s="44" t="str">
        <f>IFERROR(VLOOKUP(Abfalldokumentation!$R1336,Artikel!A:C,3,FALSE),Abfalldokumentation!$R1336)</f>
        <v>Maschinenabfall</v>
      </c>
      <c r="Y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</row>
    <row r="1337" spans="1:40" ht="30" hidden="1" customHeight="1" x14ac:dyDescent="0.25">
      <c r="A1337" s="73" t="str">
        <f>VLOOKUP(N1337,'Linien - BU'!A:B,2,FALSE)</f>
        <v>BU2</v>
      </c>
      <c r="B1337" s="74">
        <f t="shared" si="140"/>
        <v>79</v>
      </c>
      <c r="C1337" s="75">
        <f>Abfalldokumentation!$U1337</f>
        <v>44494</v>
      </c>
      <c r="D1337" s="69" t="str">
        <f>IFERROR(IF(VLOOKUP(O1337,'[1]Rohware 230'!$B:$C,2,FALSE)=0,"Rohware"),
IFERROR(IF(VLOOKUP(O1337,[1]Sammelnr.!$B:$C,2,FALSE)=0,"Sammelnr. ungeschält ABS"),
IFERROR(IF(VLOOKUP(O1337,[1]Sammelnr.!$E:$F,2,FALSE)=0,"Sammelnr. ungeschält VS"),
IFERROR(IF(VLOOKUP(O1337,[1]Sammelnr.!$H:$I,2,FALSE)=0,"Sammelnr. geschält"),
IFERROR(IF(VLOOKUP(O1337,[1]Offen!$B:$C,2,FALSE)=0,"Offen ungeschält ABS"),
IFERROR(IF(VLOOKUP(O1337,[1]Offen!$E:$F,2,FALSE)=0,"Offen ungeschält VOS"),
IFERROR(IF(VLOOKUP(O1337,[1]Offen!$H:$I,2,FALSE)=0,"Offen geschält RW"),
IFERROR(IF(VLOOKUP(O1337,[1]Offen!$K:$L,2,FALSE)=0,"Offen vegan"),
IFERROR(IF(VLOOKUP(O1337,[1]Offen!$N:$O,2,FALSE)=0,"Offen Zipfel"),
IFERROR(IF(VLOOKUP(O1337,[1]Offen!$Q:$R,2,FALSE)=0,"Offen Endstücke"),
IFERROR(IF(VLOOKUP(O1337,[1]Vakuumiert!$B:$C,2,FALSE)=0,"Vakuumierter VOS ungeschält"),
IFERROR(IF(VLOOKUP(O1337,[1]Vakuumiert!$E:$F,2,FALSE)=0,"Vakuumierter ABS ungeschält"),
IFERROR(IF(VLOOKUP(O1337,[1]Vakuumiert!$H:$I,2,FALSE)=0,"Vakuumierter VOS geschält"),
IFERROR(IF(VLOOKUP(O1337,[1]Vakuumiert!$K:$L,2,FALSE)=0,"Vakuumierter VOS vegan"),
IFERROR(IF(VLOOKUP(O1337,[1]Vakuumiert!$N:$O,2,FALSE)=0,"Vakuumierter VOS Zipfel"),
IFERROR(IF(VLOOKUP(O1337,[1]Vakuumiert!$Q:$R,2,FALSE)=0,"Vakuumiert geschält"),
IFERROR(IF(VLOOKUP(O1337,'[1]vakuumierte Fertigprodukte'!$B:$C,2,FALSE)=0,"Fertigprodukte"),
IFERROR(IF(VLOOKUP(O1337,'[1]vakuumierte Fertigprodukte'!$E:$FI,2,FALSE)=0,"Vakuumierte Zipfel"),
IFERROR(IF(VLOOKUP(O1337,[1]Wurste!$B:$C,2,FALSE)=0,"Räucherwürste"),
IFERROR(IF(VLOOKUP(O1337,[1]Wurste!$E:$F,2,FALSE)=0,"URW/URGW Wurst"),
IFERROR(IF(VLOOKUP(O1337,[1]Wurste!$H:$I,2,FALSE)=0,"HF-Wurst Vegan"),
IFERROR(IF(VLOOKUP(O1337,[1]Wurste!$K:$L,2,FALSE)=0,"320er ohne Würste"),
IFERROR(IF(AND(OR(Abfalldokumentation!$A1337="BU3",Abfalldokumentation!$A1337="Verkauf"),Abfalldokumentation!$F1337="Schimmel",Abfalldokumentation!$G1337="keinen Abnehmer/kein Schälpersonal"),"Div. Zipfel, ES ohne Verwendung",VLOOKUP(Abfalldokumentation!$E1337,Produktgruppen!A:B,2,FALSE)),"-")))))))))))))))))))))))</f>
        <v>-</v>
      </c>
      <c r="E1337" s="76" t="str">
        <f>IFERROR(VLOOKUP(Abfalldokumentation!$O1337,Artikel!A:C,3,FALSE),Abfalldokumentation!$O1337)</f>
        <v>Maschinenabfall</v>
      </c>
      <c r="F1337" s="76" t="str">
        <f>VLOOKUP(T1337,'Liste Gründe'!A:D,2,FALSE)</f>
        <v>Linienbezogen</v>
      </c>
      <c r="G1337" s="75" t="str">
        <f>IF(ISBLANK(V1337),VLOOKUP(Abfalldokumentation!$P1337,'Liste Gründe'!A:D,3,FALSE),V1337)</f>
        <v>Maschinenabfall</v>
      </c>
      <c r="H1337" s="76" t="str">
        <f>IF(ISBLANK(Abfalldokumentation!$W1337),"-",Abfalldokumentation!$W1337)</f>
        <v>-</v>
      </c>
      <c r="I1337" s="76">
        <f t="shared" si="141"/>
        <v>43</v>
      </c>
      <c r="J1337" s="76" t="str">
        <f t="shared" si="142"/>
        <v>Produkte</v>
      </c>
      <c r="K1337" s="76" t="str">
        <f t="shared" si="143"/>
        <v>BUs</v>
      </c>
      <c r="L1337" s="76" t="str">
        <f t="shared" si="144"/>
        <v>Symptome</v>
      </c>
      <c r="M1337" s="76" t="str">
        <f>IFERROR(VLOOKUP(Abfalldokumentation!$O1337,Kennzahlen!S:V,3,FALSE)*Abfalldokumentation!$B1337,"0")</f>
        <v>0</v>
      </c>
      <c r="N1337" s="76" t="str">
        <f>IF(ISBLANK(Q1337),VLOOKUP(Abfalldokumentation!$O1337,'Linien - BU'!R:S,2,FALSE),Q1337)</f>
        <v>BU2</v>
      </c>
      <c r="O1337" s="77" t="str">
        <f t="shared" si="145"/>
        <v>Maschinenabfall</v>
      </c>
      <c r="P1337" s="77">
        <f t="shared" si="146"/>
        <v>30</v>
      </c>
      <c r="Q1337" s="45" t="s">
        <v>7</v>
      </c>
      <c r="R1337" s="40" t="s">
        <v>55</v>
      </c>
      <c r="S1337" s="46">
        <f>23.8+55.2</f>
        <v>79</v>
      </c>
      <c r="T1337" s="46">
        <v>30</v>
      </c>
      <c r="U1337" s="47">
        <v>44494</v>
      </c>
      <c r="V1337" s="48"/>
      <c r="W1337" s="46"/>
      <c r="X1337" s="50" t="str">
        <f>IFERROR(VLOOKUP(Abfalldokumentation!$R1337,Artikel!A:C,3,FALSE),Abfalldokumentation!$R1337)</f>
        <v>Maschinenabfall</v>
      </c>
      <c r="Y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</row>
    <row r="1338" spans="1:40" ht="30" hidden="1" customHeight="1" x14ac:dyDescent="0.25">
      <c r="A1338" s="78" t="str">
        <f>VLOOKUP(N1338,'Linien - BU'!A:B,2,FALSE)</f>
        <v>BU3</v>
      </c>
      <c r="B1338" s="79">
        <f t="shared" si="140"/>
        <v>26.2</v>
      </c>
      <c r="C1338" s="80">
        <f>Abfalldokumentation!$U1338</f>
        <v>44494</v>
      </c>
      <c r="D1338" s="69" t="str">
        <f>IFERROR(IF(VLOOKUP(O1338,'[1]Rohware 230'!$B:$C,2,FALSE)=0,"Rohware"),
IFERROR(IF(VLOOKUP(O1338,[1]Sammelnr.!$B:$C,2,FALSE)=0,"Sammelnr. ungeschält ABS"),
IFERROR(IF(VLOOKUP(O1338,[1]Sammelnr.!$E:$F,2,FALSE)=0,"Sammelnr. ungeschält VS"),
IFERROR(IF(VLOOKUP(O1338,[1]Sammelnr.!$H:$I,2,FALSE)=0,"Sammelnr. geschält"),
IFERROR(IF(VLOOKUP(O1338,[1]Offen!$B:$C,2,FALSE)=0,"Offen ungeschält ABS"),
IFERROR(IF(VLOOKUP(O1338,[1]Offen!$E:$F,2,FALSE)=0,"Offen ungeschält VOS"),
IFERROR(IF(VLOOKUP(O1338,[1]Offen!$H:$I,2,FALSE)=0,"Offen geschält RW"),
IFERROR(IF(VLOOKUP(O1338,[1]Offen!$K:$L,2,FALSE)=0,"Offen vegan"),
IFERROR(IF(VLOOKUP(O1338,[1]Offen!$N:$O,2,FALSE)=0,"Offen Zipfel"),
IFERROR(IF(VLOOKUP(O1338,[1]Offen!$Q:$R,2,FALSE)=0,"Offen Endstücke"),
IFERROR(IF(VLOOKUP(O1338,[1]Vakuumiert!$B:$C,2,FALSE)=0,"Vakuumierter VOS ungeschält"),
IFERROR(IF(VLOOKUP(O1338,[1]Vakuumiert!$E:$F,2,FALSE)=0,"Vakuumierter ABS ungeschält"),
IFERROR(IF(VLOOKUP(O1338,[1]Vakuumiert!$H:$I,2,FALSE)=0,"Vakuumierter VOS geschält"),
IFERROR(IF(VLOOKUP(O1338,[1]Vakuumiert!$K:$L,2,FALSE)=0,"Vakuumierter VOS vegan"),
IFERROR(IF(VLOOKUP(O1338,[1]Vakuumiert!$N:$O,2,FALSE)=0,"Vakuumierter VOS Zipfel"),
IFERROR(IF(VLOOKUP(O1338,[1]Vakuumiert!$Q:$R,2,FALSE)=0,"Vakuumiert geschält"),
IFERROR(IF(VLOOKUP(O1338,'[1]vakuumierte Fertigprodukte'!$B:$C,2,FALSE)=0,"Fertigprodukte"),
IFERROR(IF(VLOOKUP(O1338,'[1]vakuumierte Fertigprodukte'!$E:$FI,2,FALSE)=0,"Vakuumierte Zipfel"),
IFERROR(IF(VLOOKUP(O1338,[1]Wurste!$B:$C,2,FALSE)=0,"Räucherwürste"),
IFERROR(IF(VLOOKUP(O1338,[1]Wurste!$E:$F,2,FALSE)=0,"URW/URGW Wurst"),
IFERROR(IF(VLOOKUP(O1338,[1]Wurste!$H:$I,2,FALSE)=0,"HF-Wurst Vegan"),
IFERROR(IF(VLOOKUP(O1338,[1]Wurste!$K:$L,2,FALSE)=0,"320er ohne Würste"),
IFERROR(IF(AND(OR(Abfalldokumentation!$A1338="BU3",Abfalldokumentation!$A1338="Verkauf"),Abfalldokumentation!$F1338="Schimmel",Abfalldokumentation!$G1338="keinen Abnehmer/kein Schälpersonal"),"Div. Zipfel, ES ohne Verwendung",VLOOKUP(Abfalldokumentation!$E1338,Produktgruppen!A:B,2,FALSE)),"-")))))))))))))))))))))))</f>
        <v>-</v>
      </c>
      <c r="E1338" s="81" t="str">
        <f>IFERROR(VLOOKUP(Abfalldokumentation!$O1338,Artikel!A:C,3,FALSE),Abfalldokumentation!$O1338)</f>
        <v>Maschinenabfall</v>
      </c>
      <c r="F1338" s="81" t="str">
        <f>VLOOKUP(T1338,'Liste Gründe'!A:D,2,FALSE)</f>
        <v>Linienbezogen</v>
      </c>
      <c r="G1338" s="80" t="str">
        <f>IF(ISBLANK(V1338),VLOOKUP(Abfalldokumentation!$P1338,'Liste Gründe'!A:D,3,FALSE),V1338)</f>
        <v>Maschinenabfall</v>
      </c>
      <c r="H1338" s="81" t="str">
        <f>IF(ISBLANK(Abfalldokumentation!$W1338),"-",Abfalldokumentation!$W1338)</f>
        <v>-</v>
      </c>
      <c r="I1338" s="81">
        <f t="shared" si="141"/>
        <v>43</v>
      </c>
      <c r="J1338" s="81" t="str">
        <f t="shared" si="142"/>
        <v>Produkte</v>
      </c>
      <c r="K1338" s="81" t="str">
        <f t="shared" si="143"/>
        <v>BUs</v>
      </c>
      <c r="L1338" s="81" t="str">
        <f t="shared" si="144"/>
        <v>Symptome</v>
      </c>
      <c r="M1338" s="81" t="str">
        <f>IFERROR(VLOOKUP(Abfalldokumentation!$O1338,Kennzahlen!S:V,3,FALSE)*Abfalldokumentation!$B1338,"0")</f>
        <v>0</v>
      </c>
      <c r="N1338" s="81" t="str">
        <f>IF(ISBLANK(Q1338),VLOOKUP(Abfalldokumentation!$O1338,'Linien - BU'!R:S,2,FALSE),Q1338)</f>
        <v>L35</v>
      </c>
      <c r="O1338" s="77" t="str">
        <f t="shared" si="145"/>
        <v>Maschinenabfall</v>
      </c>
      <c r="P1338" s="77">
        <f t="shared" si="146"/>
        <v>30</v>
      </c>
      <c r="Q1338" s="39" t="s">
        <v>308</v>
      </c>
      <c r="R1338" s="40" t="s">
        <v>55</v>
      </c>
      <c r="S1338" s="40">
        <v>26.2</v>
      </c>
      <c r="T1338" s="40">
        <v>30</v>
      </c>
      <c r="U1338" s="41">
        <v>44494</v>
      </c>
      <c r="V1338" s="42"/>
      <c r="W1338" s="40"/>
      <c r="X1338" s="44" t="str">
        <f>IFERROR(VLOOKUP(Abfalldokumentation!$R1338,Artikel!A:C,3,FALSE),Abfalldokumentation!$R1338)</f>
        <v>Maschinenabfall</v>
      </c>
      <c r="Y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</row>
    <row r="1339" spans="1:40" ht="30" hidden="1" customHeight="1" x14ac:dyDescent="0.25">
      <c r="A1339" s="73" t="str">
        <f>VLOOKUP(N1339,'Linien - BU'!A:B,2,FALSE)</f>
        <v>BU1</v>
      </c>
      <c r="B1339" s="74">
        <f t="shared" si="140"/>
        <v>345</v>
      </c>
      <c r="C1339" s="75">
        <f>Abfalldokumentation!$U1339</f>
        <v>44494</v>
      </c>
      <c r="D1339" s="69" t="str">
        <f>IFERROR(IF(VLOOKUP(O1339,'[1]Rohware 230'!$B:$C,2,FALSE)=0,"Rohware"),
IFERROR(IF(VLOOKUP(O1339,[1]Sammelnr.!$B:$C,2,FALSE)=0,"Sammelnr. ungeschält ABS"),
IFERROR(IF(VLOOKUP(O1339,[1]Sammelnr.!$E:$F,2,FALSE)=0,"Sammelnr. ungeschält VS"),
IFERROR(IF(VLOOKUP(O1339,[1]Sammelnr.!$H:$I,2,FALSE)=0,"Sammelnr. geschält"),
IFERROR(IF(VLOOKUP(O1339,[1]Offen!$B:$C,2,FALSE)=0,"Offen ungeschält ABS"),
IFERROR(IF(VLOOKUP(O1339,[1]Offen!$E:$F,2,FALSE)=0,"Offen ungeschält VOS"),
IFERROR(IF(VLOOKUP(O1339,[1]Offen!$H:$I,2,FALSE)=0,"Offen geschält RW"),
IFERROR(IF(VLOOKUP(O1339,[1]Offen!$K:$L,2,FALSE)=0,"Offen vegan"),
IFERROR(IF(VLOOKUP(O1339,[1]Offen!$N:$O,2,FALSE)=0,"Offen Zipfel"),
IFERROR(IF(VLOOKUP(O1339,[1]Offen!$Q:$R,2,FALSE)=0,"Offen Endstücke"),
IFERROR(IF(VLOOKUP(O1339,[1]Vakuumiert!$B:$C,2,FALSE)=0,"Vakuumierter VOS ungeschält"),
IFERROR(IF(VLOOKUP(O1339,[1]Vakuumiert!$E:$F,2,FALSE)=0,"Vakuumierter ABS ungeschält"),
IFERROR(IF(VLOOKUP(O1339,[1]Vakuumiert!$H:$I,2,FALSE)=0,"Vakuumierter VOS geschält"),
IFERROR(IF(VLOOKUP(O1339,[1]Vakuumiert!$K:$L,2,FALSE)=0,"Vakuumierter VOS vegan"),
IFERROR(IF(VLOOKUP(O1339,[1]Vakuumiert!$N:$O,2,FALSE)=0,"Vakuumierter VOS Zipfel"),
IFERROR(IF(VLOOKUP(O1339,[1]Vakuumiert!$Q:$R,2,FALSE)=0,"Vakuumiert geschält"),
IFERROR(IF(VLOOKUP(O1339,'[1]vakuumierte Fertigprodukte'!$B:$C,2,FALSE)=0,"Fertigprodukte"),
IFERROR(IF(VLOOKUP(O1339,'[1]vakuumierte Fertigprodukte'!$E:$FI,2,FALSE)=0,"Vakuumierte Zipfel"),
IFERROR(IF(VLOOKUP(O1339,[1]Wurste!$B:$C,2,FALSE)=0,"Räucherwürste"),
IFERROR(IF(VLOOKUP(O1339,[1]Wurste!$E:$F,2,FALSE)=0,"URW/URGW Wurst"),
IFERROR(IF(VLOOKUP(O1339,[1]Wurste!$H:$I,2,FALSE)=0,"HF-Wurst Vegan"),
IFERROR(IF(VLOOKUP(O1339,[1]Wurste!$K:$L,2,FALSE)=0,"320er ohne Würste"),
IFERROR(IF(AND(OR(Abfalldokumentation!$A1339="BU3",Abfalldokumentation!$A1339="Verkauf"),Abfalldokumentation!$F1339="Schimmel",Abfalldokumentation!$G1339="keinen Abnehmer/kein Schälpersonal"),"Div. Zipfel, ES ohne Verwendung",VLOOKUP(Abfalldokumentation!$E1339,Produktgruppen!A:B,2,FALSE)),"-")))))))))))))))))))))))</f>
        <v>Rest</v>
      </c>
      <c r="E1339" s="76" t="str">
        <f>IFERROR(VLOOKUP(Abfalldokumentation!$O1339,Artikel!A:C,3,FALSE),Abfalldokumentation!$O1339)</f>
        <v>-</v>
      </c>
      <c r="F1339" s="76" t="str">
        <f>VLOOKUP(T1339,'Liste Gründe'!A:D,2,FALSE)</f>
        <v>Linienbezogen</v>
      </c>
      <c r="G1339" s="75" t="str">
        <f>IF(ISBLANK(V1339),VLOOKUP(Abfalldokumentation!$P1339,'Liste Gründe'!A:D,3,FALSE),V1339)</f>
        <v>Reinigung</v>
      </c>
      <c r="H1339" s="76" t="str">
        <f>IF(ISBLANK(Abfalldokumentation!$W1339),"-",Abfalldokumentation!$W1339)</f>
        <v>-</v>
      </c>
      <c r="I1339" s="76">
        <f t="shared" si="141"/>
        <v>43</v>
      </c>
      <c r="J1339" s="76" t="str">
        <f t="shared" si="142"/>
        <v>Produkte</v>
      </c>
      <c r="K1339" s="76" t="str">
        <f t="shared" si="143"/>
        <v>BUs</v>
      </c>
      <c r="L1339" s="76" t="str">
        <f t="shared" si="144"/>
        <v>Symptome</v>
      </c>
      <c r="M1339" s="76" t="str">
        <f>IFERROR(VLOOKUP(Abfalldokumentation!$O1339,Kennzahlen!S:V,3,FALSE)*Abfalldokumentation!$B1339,"0")</f>
        <v>0</v>
      </c>
      <c r="N1339" s="76" t="str">
        <f>IF(ISBLANK(Q1339),VLOOKUP(Abfalldokumentation!$O1339,'Linien - BU'!R:S,2,FALSE),Q1339)</f>
        <v>Schmelze</v>
      </c>
      <c r="O1339" s="77" t="str">
        <f t="shared" si="145"/>
        <v>-</v>
      </c>
      <c r="P1339" s="77">
        <f t="shared" si="146"/>
        <v>10</v>
      </c>
      <c r="Q1339" s="45" t="s">
        <v>184</v>
      </c>
      <c r="R1339" s="46" t="s">
        <v>54</v>
      </c>
      <c r="S1339" s="46">
        <f>222+123</f>
        <v>345</v>
      </c>
      <c r="T1339" s="46">
        <v>10</v>
      </c>
      <c r="U1339" s="47">
        <v>44494</v>
      </c>
      <c r="V1339" s="48"/>
      <c r="W1339" s="46"/>
      <c r="X1339" s="50" t="str">
        <f>IFERROR(VLOOKUP(Abfalldokumentation!$R1339,Artikel!A:C,3,FALSE),Abfalldokumentation!$R1339)</f>
        <v>-</v>
      </c>
      <c r="Y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</row>
    <row r="1340" spans="1:40" ht="30" hidden="1" customHeight="1" x14ac:dyDescent="0.25">
      <c r="A1340" s="78" t="str">
        <f>VLOOKUP(N1340,'Linien - BU'!A:B,2,FALSE)</f>
        <v>Rest</v>
      </c>
      <c r="B1340" s="79">
        <f t="shared" si="140"/>
        <v>3.5</v>
      </c>
      <c r="C1340" s="80">
        <f>Abfalldokumentation!$U1340</f>
        <v>44494</v>
      </c>
      <c r="D1340" s="69" t="str">
        <f>IFERROR(IF(VLOOKUP(O1340,'[1]Rohware 230'!$B:$C,2,FALSE)=0,"Rohware"),
IFERROR(IF(VLOOKUP(O1340,[1]Sammelnr.!$B:$C,2,FALSE)=0,"Sammelnr. ungeschält ABS"),
IFERROR(IF(VLOOKUP(O1340,[1]Sammelnr.!$E:$F,2,FALSE)=0,"Sammelnr. ungeschält VS"),
IFERROR(IF(VLOOKUP(O1340,[1]Sammelnr.!$H:$I,2,FALSE)=0,"Sammelnr. geschält"),
IFERROR(IF(VLOOKUP(O1340,[1]Offen!$B:$C,2,FALSE)=0,"Offen ungeschält ABS"),
IFERROR(IF(VLOOKUP(O1340,[1]Offen!$E:$F,2,FALSE)=0,"Offen ungeschält VOS"),
IFERROR(IF(VLOOKUP(O1340,[1]Offen!$H:$I,2,FALSE)=0,"Offen geschält RW"),
IFERROR(IF(VLOOKUP(O1340,[1]Offen!$K:$L,2,FALSE)=0,"Offen vegan"),
IFERROR(IF(VLOOKUP(O1340,[1]Offen!$N:$O,2,FALSE)=0,"Offen Zipfel"),
IFERROR(IF(VLOOKUP(O1340,[1]Offen!$Q:$R,2,FALSE)=0,"Offen Endstücke"),
IFERROR(IF(VLOOKUP(O1340,[1]Vakuumiert!$B:$C,2,FALSE)=0,"Vakuumierter VOS ungeschält"),
IFERROR(IF(VLOOKUP(O1340,[1]Vakuumiert!$E:$F,2,FALSE)=0,"Vakuumierter ABS ungeschält"),
IFERROR(IF(VLOOKUP(O1340,[1]Vakuumiert!$H:$I,2,FALSE)=0,"Vakuumierter VOS geschält"),
IFERROR(IF(VLOOKUP(O1340,[1]Vakuumiert!$K:$L,2,FALSE)=0,"Vakuumierter VOS vegan"),
IFERROR(IF(VLOOKUP(O1340,[1]Vakuumiert!$N:$O,2,FALSE)=0,"Vakuumierter VOS Zipfel"),
IFERROR(IF(VLOOKUP(O1340,[1]Vakuumiert!$Q:$R,2,FALSE)=0,"Vakuumiert geschält"),
IFERROR(IF(VLOOKUP(O1340,'[1]vakuumierte Fertigprodukte'!$B:$C,2,FALSE)=0,"Fertigprodukte"),
IFERROR(IF(VLOOKUP(O1340,'[1]vakuumierte Fertigprodukte'!$E:$FI,2,FALSE)=0,"Vakuumierte Zipfel"),
IFERROR(IF(VLOOKUP(O1340,[1]Wurste!$B:$C,2,FALSE)=0,"Räucherwürste"),
IFERROR(IF(VLOOKUP(O1340,[1]Wurste!$E:$F,2,FALSE)=0,"URW/URGW Wurst"),
IFERROR(IF(VLOOKUP(O1340,[1]Wurste!$H:$I,2,FALSE)=0,"HF-Wurst Vegan"),
IFERROR(IF(VLOOKUP(O1340,[1]Wurste!$K:$L,2,FALSE)=0,"320er ohne Würste"),
IFERROR(IF(AND(OR(Abfalldokumentation!$A1340="BU3",Abfalldokumentation!$A1340="Verkauf"),Abfalldokumentation!$F1340="Schimmel",Abfalldokumentation!$G1340="keinen Abnehmer/kein Schälpersonal"),"Div. Zipfel, ES ohne Verwendung",VLOOKUP(Abfalldokumentation!$E1340,Produktgruppen!A:B,2,FALSE)),"-")))))))))))))))))))))))</f>
        <v>Rest</v>
      </c>
      <c r="E1340" s="81" t="str">
        <f>IFERROR(VLOOKUP(Abfalldokumentation!$O1340,Artikel!A:C,3,FALSE),Abfalldokumentation!$O1340)</f>
        <v>-</v>
      </c>
      <c r="F1340" s="81" t="str">
        <f>VLOOKUP(T1340,'Liste Gründe'!A:D,2,FALSE)</f>
        <v>Qualitätssicherung</v>
      </c>
      <c r="G1340" s="80" t="str">
        <f>IF(ISBLANK(V1340),VLOOKUP(Abfalldokumentation!$P1340,'Liste Gründe'!A:D,3,FALSE),V1340)</f>
        <v>Sensorik</v>
      </c>
      <c r="H1340" s="81" t="str">
        <f>IF(ISBLANK(Abfalldokumentation!$W1340),"-",Abfalldokumentation!$W1340)</f>
        <v>-</v>
      </c>
      <c r="I1340" s="81">
        <f t="shared" si="141"/>
        <v>43</v>
      </c>
      <c r="J1340" s="81" t="str">
        <f t="shared" si="142"/>
        <v>Produkte</v>
      </c>
      <c r="K1340" s="81" t="str">
        <f t="shared" si="143"/>
        <v>BUs</v>
      </c>
      <c r="L1340" s="81" t="str">
        <f t="shared" si="144"/>
        <v>Symptome</v>
      </c>
      <c r="M1340" s="81" t="str">
        <f>IFERROR(VLOOKUP(Abfalldokumentation!$O1340,Kennzahlen!S:V,3,FALSE)*Abfalldokumentation!$B1340,"0")</f>
        <v>0</v>
      </c>
      <c r="N1340" s="81" t="str">
        <f>IF(ISBLANK(Q1340),VLOOKUP(Abfalldokumentation!$O1340,'Linien - BU'!R:S,2,FALSE),Q1340)</f>
        <v>Labor</v>
      </c>
      <c r="O1340" s="77" t="str">
        <f t="shared" si="145"/>
        <v>-</v>
      </c>
      <c r="P1340" s="77">
        <f t="shared" si="146"/>
        <v>74</v>
      </c>
      <c r="Q1340" s="39" t="s">
        <v>199</v>
      </c>
      <c r="R1340" s="40" t="s">
        <v>54</v>
      </c>
      <c r="S1340" s="40">
        <v>3.5</v>
      </c>
      <c r="T1340" s="40">
        <v>74</v>
      </c>
      <c r="U1340" s="41">
        <v>44494</v>
      </c>
      <c r="V1340" s="42"/>
      <c r="W1340" s="40"/>
      <c r="X1340" s="44" t="str">
        <f>IFERROR(VLOOKUP(Abfalldokumentation!$R1340,Artikel!A:C,3,FALSE),Abfalldokumentation!$R1340)</f>
        <v>-</v>
      </c>
      <c r="Y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</row>
    <row r="1341" spans="1:40" ht="30" hidden="1" customHeight="1" x14ac:dyDescent="0.25">
      <c r="A1341" s="73" t="str">
        <f>VLOOKUP(N1341,'Linien - BU'!A:B,2,FALSE)</f>
        <v>Rest</v>
      </c>
      <c r="B1341" s="74">
        <f t="shared" si="140"/>
        <v>20</v>
      </c>
      <c r="C1341" s="75">
        <f>Abfalldokumentation!$U1341</f>
        <v>44494</v>
      </c>
      <c r="D1341" s="69" t="str">
        <f>IFERROR(IF(VLOOKUP(O1341,'[1]Rohware 230'!$B:$C,2,FALSE)=0,"Rohware"),
IFERROR(IF(VLOOKUP(O1341,[1]Sammelnr.!$B:$C,2,FALSE)=0,"Sammelnr. ungeschält ABS"),
IFERROR(IF(VLOOKUP(O1341,[1]Sammelnr.!$E:$F,2,FALSE)=0,"Sammelnr. ungeschält VS"),
IFERROR(IF(VLOOKUP(O1341,[1]Sammelnr.!$H:$I,2,FALSE)=0,"Sammelnr. geschält"),
IFERROR(IF(VLOOKUP(O1341,[1]Offen!$B:$C,2,FALSE)=0,"Offen ungeschält ABS"),
IFERROR(IF(VLOOKUP(O1341,[1]Offen!$E:$F,2,FALSE)=0,"Offen ungeschält VOS"),
IFERROR(IF(VLOOKUP(O1341,[1]Offen!$H:$I,2,FALSE)=0,"Offen geschält RW"),
IFERROR(IF(VLOOKUP(O1341,[1]Offen!$K:$L,2,FALSE)=0,"Offen vegan"),
IFERROR(IF(VLOOKUP(O1341,[1]Offen!$N:$O,2,FALSE)=0,"Offen Zipfel"),
IFERROR(IF(VLOOKUP(O1341,[1]Offen!$Q:$R,2,FALSE)=0,"Offen Endstücke"),
IFERROR(IF(VLOOKUP(O1341,[1]Vakuumiert!$B:$C,2,FALSE)=0,"Vakuumierter VOS ungeschält"),
IFERROR(IF(VLOOKUP(O1341,[1]Vakuumiert!$E:$F,2,FALSE)=0,"Vakuumierter ABS ungeschält"),
IFERROR(IF(VLOOKUP(O1341,[1]Vakuumiert!$H:$I,2,FALSE)=0,"Vakuumierter VOS geschält"),
IFERROR(IF(VLOOKUP(O1341,[1]Vakuumiert!$K:$L,2,FALSE)=0,"Vakuumierter VOS vegan"),
IFERROR(IF(VLOOKUP(O1341,[1]Vakuumiert!$N:$O,2,FALSE)=0,"Vakuumierter VOS Zipfel"),
IFERROR(IF(VLOOKUP(O1341,[1]Vakuumiert!$Q:$R,2,FALSE)=0,"Vakuumiert geschält"),
IFERROR(IF(VLOOKUP(O1341,'[1]vakuumierte Fertigprodukte'!$B:$C,2,FALSE)=0,"Fertigprodukte"),
IFERROR(IF(VLOOKUP(O1341,'[1]vakuumierte Fertigprodukte'!$E:$FI,2,FALSE)=0,"Vakuumierte Zipfel"),
IFERROR(IF(VLOOKUP(O1341,[1]Wurste!$B:$C,2,FALSE)=0,"Räucherwürste"),
IFERROR(IF(VLOOKUP(O1341,[1]Wurste!$E:$F,2,FALSE)=0,"URW/URGW Wurst"),
IFERROR(IF(VLOOKUP(O1341,[1]Wurste!$H:$I,2,FALSE)=0,"HF-Wurst Vegan"),
IFERROR(IF(VLOOKUP(O1341,[1]Wurste!$K:$L,2,FALSE)=0,"320er ohne Würste"),
IFERROR(IF(AND(OR(Abfalldokumentation!$A1341="BU3",Abfalldokumentation!$A1341="Verkauf"),Abfalldokumentation!$F1341="Schimmel",Abfalldokumentation!$G1341="keinen Abnehmer/kein Schälpersonal"),"Div. Zipfel, ES ohne Verwendung",VLOOKUP(Abfalldokumentation!$E1341,Produktgruppen!A:B,2,FALSE)),"-")))))))))))))))))))))))</f>
        <v>Rest</v>
      </c>
      <c r="E1341" s="76" t="str">
        <f>IFERROR(VLOOKUP(Abfalldokumentation!$O1341,Artikel!A:C,3,FALSE),Abfalldokumentation!$O1341)</f>
        <v>-</v>
      </c>
      <c r="F1341" s="76" t="str">
        <f>VLOOKUP(T1341,'Liste Gründe'!A:D,2,FALSE)</f>
        <v>Qualitätssicherung</v>
      </c>
      <c r="G1341" s="75" t="str">
        <f>IF(ISBLANK(V1341),VLOOKUP(Abfalldokumentation!$P1341,'Liste Gründe'!A:D,3,FALSE),V1341)</f>
        <v>Muster</v>
      </c>
      <c r="H1341" s="76" t="str">
        <f>IF(ISBLANK(Abfalldokumentation!$W1341),"-",Abfalldokumentation!$W1341)</f>
        <v>-</v>
      </c>
      <c r="I1341" s="76">
        <f t="shared" si="141"/>
        <v>43</v>
      </c>
      <c r="J1341" s="76" t="str">
        <f t="shared" si="142"/>
        <v>Produkte</v>
      </c>
      <c r="K1341" s="76" t="str">
        <f t="shared" si="143"/>
        <v>BUs</v>
      </c>
      <c r="L1341" s="76" t="str">
        <f t="shared" si="144"/>
        <v>Symptome</v>
      </c>
      <c r="M1341" s="76" t="str">
        <f>IFERROR(VLOOKUP(Abfalldokumentation!$O1341,Kennzahlen!S:V,3,FALSE)*Abfalldokumentation!$B1341,"0")</f>
        <v>0</v>
      </c>
      <c r="N1341" s="76" t="str">
        <f>IF(ISBLANK(Q1341),VLOOKUP(Abfalldokumentation!$O1341,'Linien - BU'!R:S,2,FALSE),Q1341)</f>
        <v>Labor</v>
      </c>
      <c r="O1341" s="77" t="str">
        <f t="shared" si="145"/>
        <v>-</v>
      </c>
      <c r="P1341" s="77">
        <f t="shared" si="146"/>
        <v>72</v>
      </c>
      <c r="Q1341" s="45" t="s">
        <v>199</v>
      </c>
      <c r="R1341" s="46" t="s">
        <v>54</v>
      </c>
      <c r="S1341" s="46">
        <v>20</v>
      </c>
      <c r="T1341" s="46">
        <v>72</v>
      </c>
      <c r="U1341" s="47">
        <v>44494</v>
      </c>
      <c r="V1341" s="48"/>
      <c r="W1341" s="46"/>
      <c r="X1341" s="50" t="str">
        <f>IFERROR(VLOOKUP(Abfalldokumentation!$R1341,Artikel!A:C,3,FALSE),Abfalldokumentation!$R1341)</f>
        <v>-</v>
      </c>
      <c r="Y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</row>
    <row r="1342" spans="1:40" ht="30" hidden="1" customHeight="1" x14ac:dyDescent="0.25">
      <c r="A1342" s="78" t="str">
        <f>VLOOKUP(N1342,'Linien - BU'!A:B,2,FALSE)</f>
        <v>Rest</v>
      </c>
      <c r="B1342" s="79">
        <f t="shared" si="140"/>
        <v>65.400000000000006</v>
      </c>
      <c r="C1342" s="80">
        <f>Abfalldokumentation!$U1342</f>
        <v>44494</v>
      </c>
      <c r="D1342" s="69" t="str">
        <f>IFERROR(IF(VLOOKUP(O1342,'[1]Rohware 230'!$B:$C,2,FALSE)=0,"Rohware"),
IFERROR(IF(VLOOKUP(O1342,[1]Sammelnr.!$B:$C,2,FALSE)=0,"Sammelnr. ungeschält ABS"),
IFERROR(IF(VLOOKUP(O1342,[1]Sammelnr.!$E:$F,2,FALSE)=0,"Sammelnr. ungeschält VS"),
IFERROR(IF(VLOOKUP(O1342,[1]Sammelnr.!$H:$I,2,FALSE)=0,"Sammelnr. geschält"),
IFERROR(IF(VLOOKUP(O1342,[1]Offen!$B:$C,2,FALSE)=0,"Offen ungeschält ABS"),
IFERROR(IF(VLOOKUP(O1342,[1]Offen!$E:$F,2,FALSE)=0,"Offen ungeschält VOS"),
IFERROR(IF(VLOOKUP(O1342,[1]Offen!$H:$I,2,FALSE)=0,"Offen geschält RW"),
IFERROR(IF(VLOOKUP(O1342,[1]Offen!$K:$L,2,FALSE)=0,"Offen vegan"),
IFERROR(IF(VLOOKUP(O1342,[1]Offen!$N:$O,2,FALSE)=0,"Offen Zipfel"),
IFERROR(IF(VLOOKUP(O1342,[1]Offen!$Q:$R,2,FALSE)=0,"Offen Endstücke"),
IFERROR(IF(VLOOKUP(O1342,[1]Vakuumiert!$B:$C,2,FALSE)=0,"Vakuumierter VOS ungeschält"),
IFERROR(IF(VLOOKUP(O1342,[1]Vakuumiert!$E:$F,2,FALSE)=0,"Vakuumierter ABS ungeschält"),
IFERROR(IF(VLOOKUP(O1342,[1]Vakuumiert!$H:$I,2,FALSE)=0,"Vakuumierter VOS geschält"),
IFERROR(IF(VLOOKUP(O1342,[1]Vakuumiert!$K:$L,2,FALSE)=0,"Vakuumierter VOS vegan"),
IFERROR(IF(VLOOKUP(O1342,[1]Vakuumiert!$N:$O,2,FALSE)=0,"Vakuumierter VOS Zipfel"),
IFERROR(IF(VLOOKUP(O1342,[1]Vakuumiert!$Q:$R,2,FALSE)=0,"Vakuumiert geschält"),
IFERROR(IF(VLOOKUP(O1342,'[1]vakuumierte Fertigprodukte'!$B:$C,2,FALSE)=0,"Fertigprodukte"),
IFERROR(IF(VLOOKUP(O1342,'[1]vakuumierte Fertigprodukte'!$E:$FI,2,FALSE)=0,"Vakuumierte Zipfel"),
IFERROR(IF(VLOOKUP(O1342,[1]Wurste!$B:$C,2,FALSE)=0,"Räucherwürste"),
IFERROR(IF(VLOOKUP(O1342,[1]Wurste!$E:$F,2,FALSE)=0,"URW/URGW Wurst"),
IFERROR(IF(VLOOKUP(O1342,[1]Wurste!$H:$I,2,FALSE)=0,"HF-Wurst Vegan"),
IFERROR(IF(VLOOKUP(O1342,[1]Wurste!$K:$L,2,FALSE)=0,"320er ohne Würste"),
IFERROR(IF(AND(OR(Abfalldokumentation!$A1342="BU3",Abfalldokumentation!$A1342="Verkauf"),Abfalldokumentation!$F1342="Schimmel",Abfalldokumentation!$G1342="keinen Abnehmer/kein Schälpersonal"),"Div. Zipfel, ES ohne Verwendung",VLOOKUP(Abfalldokumentation!$E1342,Produktgruppen!A:B,2,FALSE)),"-")))))))))))))))))))))))</f>
        <v>Qualitätssicherung</v>
      </c>
      <c r="E1342" s="81" t="str">
        <f>IFERROR(VLOOKUP(Abfalldokumentation!$O1342,Artikel!A:C,3,FALSE),Abfalldokumentation!$O1342)</f>
        <v>Rückstellproben</v>
      </c>
      <c r="F1342" s="81" t="str">
        <f>VLOOKUP(T1342,'Liste Gründe'!A:D,2,FALSE)</f>
        <v>Qualitätssicherung</v>
      </c>
      <c r="G1342" s="80" t="str">
        <f>IF(ISBLANK(V1342),VLOOKUP(Abfalldokumentation!$P1342,'Liste Gründe'!A:D,3,FALSE),V1342)</f>
        <v>Rückstellproben</v>
      </c>
      <c r="H1342" s="81" t="str">
        <f>IF(ISBLANK(Abfalldokumentation!$W1342),"-",Abfalldokumentation!$W1342)</f>
        <v>-</v>
      </c>
      <c r="I1342" s="81">
        <f t="shared" si="141"/>
        <v>43</v>
      </c>
      <c r="J1342" s="81" t="str">
        <f t="shared" si="142"/>
        <v>Produkte</v>
      </c>
      <c r="K1342" s="81" t="str">
        <f t="shared" si="143"/>
        <v>BUs</v>
      </c>
      <c r="L1342" s="81" t="str">
        <f t="shared" si="144"/>
        <v>Symptome</v>
      </c>
      <c r="M1342" s="81" t="str">
        <f>IFERROR(VLOOKUP(Abfalldokumentation!$O1342,Kennzahlen!S:V,3,FALSE)*Abfalldokumentation!$B1342,"0")</f>
        <v>0</v>
      </c>
      <c r="N1342" s="81" t="str">
        <f>IF(ISBLANK(Q1342),VLOOKUP(Abfalldokumentation!$O1342,'Linien - BU'!R:S,2,FALSE),Q1342)</f>
        <v>Labor</v>
      </c>
      <c r="O1342" s="77" t="str">
        <f t="shared" si="145"/>
        <v>Rückstellproben</v>
      </c>
      <c r="P1342" s="77">
        <f t="shared" si="146"/>
        <v>70</v>
      </c>
      <c r="Q1342" s="39" t="s">
        <v>199</v>
      </c>
      <c r="R1342" s="42" t="s">
        <v>212</v>
      </c>
      <c r="S1342" s="40">
        <v>65.400000000000006</v>
      </c>
      <c r="T1342" s="40">
        <v>70</v>
      </c>
      <c r="U1342" s="41">
        <v>44494</v>
      </c>
      <c r="V1342" s="42"/>
      <c r="W1342" s="40"/>
      <c r="X1342" s="44" t="str">
        <f>IFERROR(VLOOKUP(Abfalldokumentation!$R1342,Artikel!A:C,3,FALSE),Abfalldokumentation!$R1342)</f>
        <v>Rückstellproben</v>
      </c>
      <c r="Y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</row>
    <row r="1343" spans="1:40" ht="30" hidden="1" customHeight="1" x14ac:dyDescent="0.25">
      <c r="A1343" s="73" t="str">
        <f>VLOOKUP(N1343,'Linien - BU'!A:B,2,FALSE)</f>
        <v>BU3</v>
      </c>
      <c r="B1343" s="74">
        <f t="shared" si="140"/>
        <v>126</v>
      </c>
      <c r="C1343" s="75">
        <f>Abfalldokumentation!$U1343</f>
        <v>44494</v>
      </c>
      <c r="D1343" s="69" t="str">
        <f>IFERROR(IF(VLOOKUP(O1343,'[1]Rohware 230'!$B:$C,2,FALSE)=0,"Rohware"),
IFERROR(IF(VLOOKUP(O1343,[1]Sammelnr.!$B:$C,2,FALSE)=0,"Sammelnr. ungeschält ABS"),
IFERROR(IF(VLOOKUP(O1343,[1]Sammelnr.!$E:$F,2,FALSE)=0,"Sammelnr. ungeschält VS"),
IFERROR(IF(VLOOKUP(O1343,[1]Sammelnr.!$H:$I,2,FALSE)=0,"Sammelnr. geschält"),
IFERROR(IF(VLOOKUP(O1343,[1]Offen!$B:$C,2,FALSE)=0,"Offen ungeschält ABS"),
IFERROR(IF(VLOOKUP(O1343,[1]Offen!$E:$F,2,FALSE)=0,"Offen ungeschält VOS"),
IFERROR(IF(VLOOKUP(O1343,[1]Offen!$H:$I,2,FALSE)=0,"Offen geschält RW"),
IFERROR(IF(VLOOKUP(O1343,[1]Offen!$K:$L,2,FALSE)=0,"Offen vegan"),
IFERROR(IF(VLOOKUP(O1343,[1]Offen!$N:$O,2,FALSE)=0,"Offen Zipfel"),
IFERROR(IF(VLOOKUP(O1343,[1]Offen!$Q:$R,2,FALSE)=0,"Offen Endstücke"),
IFERROR(IF(VLOOKUP(O1343,[1]Vakuumiert!$B:$C,2,FALSE)=0,"Vakuumierter VOS ungeschält"),
IFERROR(IF(VLOOKUP(O1343,[1]Vakuumiert!$E:$F,2,FALSE)=0,"Vakuumierter ABS ungeschält"),
IFERROR(IF(VLOOKUP(O1343,[1]Vakuumiert!$H:$I,2,FALSE)=0,"Vakuumierter VOS geschält"),
IFERROR(IF(VLOOKUP(O1343,[1]Vakuumiert!$K:$L,2,FALSE)=0,"Vakuumierter VOS vegan"),
IFERROR(IF(VLOOKUP(O1343,[1]Vakuumiert!$N:$O,2,FALSE)=0,"Vakuumierter VOS Zipfel"),
IFERROR(IF(VLOOKUP(O1343,[1]Vakuumiert!$Q:$R,2,FALSE)=0,"Vakuumiert geschält"),
IFERROR(IF(VLOOKUP(O1343,'[1]vakuumierte Fertigprodukte'!$B:$C,2,FALSE)=0,"Fertigprodukte"),
IFERROR(IF(VLOOKUP(O1343,'[1]vakuumierte Fertigprodukte'!$E:$FI,2,FALSE)=0,"Vakuumierte Zipfel"),
IFERROR(IF(VLOOKUP(O1343,[1]Wurste!$B:$C,2,FALSE)=0,"Räucherwürste"),
IFERROR(IF(VLOOKUP(O1343,[1]Wurste!$E:$F,2,FALSE)=0,"URW/URGW Wurst"),
IFERROR(IF(VLOOKUP(O1343,[1]Wurste!$H:$I,2,FALSE)=0,"HF-Wurst Vegan"),
IFERROR(IF(VLOOKUP(O1343,[1]Wurste!$K:$L,2,FALSE)=0,"320er ohne Würste"),
IFERROR(IF(AND(OR(Abfalldokumentation!$A1343="BU3",Abfalldokumentation!$A1343="Verkauf"),Abfalldokumentation!$F1343="Schimmel",Abfalldokumentation!$G1343="keinen Abnehmer/kein Schälpersonal"),"Div. Zipfel, ES ohne Verwendung",VLOOKUP(Abfalldokumentation!$E1343,Produktgruppen!A:B,2,FALSE)),"-")))))))))))))))))))))))</f>
        <v>-</v>
      </c>
      <c r="E1343" s="76" t="str">
        <f>IFERROR(VLOOKUP(Abfalldokumentation!$O1343,Artikel!A:C,3,FALSE),Abfalldokumentation!$O1343)</f>
        <v>Maschinenabfall</v>
      </c>
      <c r="F1343" s="76" t="str">
        <f>VLOOKUP(T1343,'Liste Gründe'!A:D,2,FALSE)</f>
        <v>Linienbezogen</v>
      </c>
      <c r="G1343" s="75" t="str">
        <f>IF(ISBLANK(V1343),VLOOKUP(Abfalldokumentation!$P1343,'Liste Gründe'!A:D,3,FALSE),V1343)</f>
        <v>Maschinenabfall</v>
      </c>
      <c r="H1343" s="76" t="str">
        <f>IF(ISBLANK(Abfalldokumentation!$W1343),"-",Abfalldokumentation!$W1343)</f>
        <v>-</v>
      </c>
      <c r="I1343" s="76">
        <f t="shared" si="141"/>
        <v>43</v>
      </c>
      <c r="J1343" s="76" t="str">
        <f t="shared" si="142"/>
        <v>Produkte</v>
      </c>
      <c r="K1343" s="76" t="str">
        <f t="shared" si="143"/>
        <v>BUs</v>
      </c>
      <c r="L1343" s="76" t="str">
        <f t="shared" si="144"/>
        <v>Symptome</v>
      </c>
      <c r="M1343" s="76" t="str">
        <f>IFERROR(VLOOKUP(Abfalldokumentation!$O1343,Kennzahlen!S:V,3,FALSE)*Abfalldokumentation!$B1343,"0")</f>
        <v>0</v>
      </c>
      <c r="N1343" s="76" t="str">
        <f>IF(ISBLANK(Q1343),VLOOKUP(Abfalldokumentation!$O1343,'Linien - BU'!R:S,2,FALSE),Q1343)</f>
        <v>L9</v>
      </c>
      <c r="O1343" s="77" t="str">
        <f t="shared" si="145"/>
        <v>Maschinenabfall</v>
      </c>
      <c r="P1343" s="77">
        <f t="shared" si="146"/>
        <v>30</v>
      </c>
      <c r="Q1343" s="45" t="s">
        <v>223</v>
      </c>
      <c r="R1343" s="46" t="s">
        <v>55</v>
      </c>
      <c r="S1343" s="46">
        <v>126</v>
      </c>
      <c r="T1343" s="46">
        <v>30</v>
      </c>
      <c r="U1343" s="47">
        <v>44494</v>
      </c>
      <c r="V1343" s="48"/>
      <c r="W1343" s="46"/>
      <c r="X1343" s="50" t="str">
        <f>IFERROR(VLOOKUP(Abfalldokumentation!$R1343,Artikel!A:C,3,FALSE),Abfalldokumentation!$R1343)</f>
        <v>Maschinenabfall</v>
      </c>
      <c r="Y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</row>
    <row r="1344" spans="1:40" ht="30" hidden="1" customHeight="1" x14ac:dyDescent="0.25">
      <c r="A1344" s="78" t="str">
        <f>VLOOKUP(N1344,'Linien - BU'!A:B,2,FALSE)</f>
        <v>BU1</v>
      </c>
      <c r="B1344" s="79">
        <f t="shared" si="140"/>
        <v>106.2</v>
      </c>
      <c r="C1344" s="80">
        <f>Abfalldokumentation!$U1344</f>
        <v>44495</v>
      </c>
      <c r="D1344" s="69" t="str">
        <f>IFERROR(IF(VLOOKUP(O1344,'[1]Rohware 230'!$B:$C,2,FALSE)=0,"Rohware"),
IFERROR(IF(VLOOKUP(O1344,[1]Sammelnr.!$B:$C,2,FALSE)=0,"Sammelnr. ungeschält ABS"),
IFERROR(IF(VLOOKUP(O1344,[1]Sammelnr.!$E:$F,2,FALSE)=0,"Sammelnr. ungeschält VS"),
IFERROR(IF(VLOOKUP(O1344,[1]Sammelnr.!$H:$I,2,FALSE)=0,"Sammelnr. geschält"),
IFERROR(IF(VLOOKUP(O1344,[1]Offen!$B:$C,2,FALSE)=0,"Offen ungeschält ABS"),
IFERROR(IF(VLOOKUP(O1344,[1]Offen!$E:$F,2,FALSE)=0,"Offen ungeschält VOS"),
IFERROR(IF(VLOOKUP(O1344,[1]Offen!$H:$I,2,FALSE)=0,"Offen geschält RW"),
IFERROR(IF(VLOOKUP(O1344,[1]Offen!$K:$L,2,FALSE)=0,"Offen vegan"),
IFERROR(IF(VLOOKUP(O1344,[1]Offen!$N:$O,2,FALSE)=0,"Offen Zipfel"),
IFERROR(IF(VLOOKUP(O1344,[1]Offen!$Q:$R,2,FALSE)=0,"Offen Endstücke"),
IFERROR(IF(VLOOKUP(O1344,[1]Vakuumiert!$B:$C,2,FALSE)=0,"Vakuumierter VOS ungeschält"),
IFERROR(IF(VLOOKUP(O1344,[1]Vakuumiert!$E:$F,2,FALSE)=0,"Vakuumierter ABS ungeschält"),
IFERROR(IF(VLOOKUP(O1344,[1]Vakuumiert!$H:$I,2,FALSE)=0,"Vakuumierter VOS geschält"),
IFERROR(IF(VLOOKUP(O1344,[1]Vakuumiert!$K:$L,2,FALSE)=0,"Vakuumierter VOS vegan"),
IFERROR(IF(VLOOKUP(O1344,[1]Vakuumiert!$N:$O,2,FALSE)=0,"Vakuumierter VOS Zipfel"),
IFERROR(IF(VLOOKUP(O1344,[1]Vakuumiert!$Q:$R,2,FALSE)=0,"Vakuumiert geschält"),
IFERROR(IF(VLOOKUP(O1344,'[1]vakuumierte Fertigprodukte'!$B:$C,2,FALSE)=0,"Fertigprodukte"),
IFERROR(IF(VLOOKUP(O1344,'[1]vakuumierte Fertigprodukte'!$E:$FI,2,FALSE)=0,"Vakuumierte Zipfel"),
IFERROR(IF(VLOOKUP(O1344,[1]Wurste!$B:$C,2,FALSE)=0,"Räucherwürste"),
IFERROR(IF(VLOOKUP(O1344,[1]Wurste!$E:$F,2,FALSE)=0,"URW/URGW Wurst"),
IFERROR(IF(VLOOKUP(O1344,[1]Wurste!$H:$I,2,FALSE)=0,"HF-Wurst Vegan"),
IFERROR(IF(VLOOKUP(O1344,[1]Wurste!$K:$L,2,FALSE)=0,"320er ohne Würste"),
IFERROR(IF(AND(OR(Abfalldokumentation!$A1344="BU3",Abfalldokumentation!$A1344="Verkauf"),Abfalldokumentation!$F1344="Schimmel",Abfalldokumentation!$G1344="keinen Abnehmer/kein Schälpersonal"),"Div. Zipfel, ES ohne Verwendung",VLOOKUP(Abfalldokumentation!$E1344,Produktgruppen!A:B,2,FALSE)),"-")))))))))))))))))))))))</f>
        <v>Vorschmelz</v>
      </c>
      <c r="E1344" s="81" t="str">
        <f>IFERROR(VLOOKUP(Abfalldokumentation!$O1344,Artikel!A:C,3,FALSE),Abfalldokumentation!$O1344)</f>
        <v>VOS SKZ AMMERLAND</v>
      </c>
      <c r="F1344" s="81" t="str">
        <f>VLOOKUP(T1344,'Liste Gründe'!A:D,2,FALSE)</f>
        <v>Schimmel</v>
      </c>
      <c r="G1344" s="80" t="str">
        <f>IF(ISBLANK(V1344),VLOOKUP(Abfalldokumentation!$P1344,'Liste Gründe'!A:D,3,FALSE),V1344)</f>
        <v>keine Verarbeitung</v>
      </c>
      <c r="H1344" s="81" t="str">
        <f>IF(ISBLANK(Abfalldokumentation!$W1344),"-",Abfalldokumentation!$W1344)</f>
        <v>-</v>
      </c>
      <c r="I1344" s="81">
        <f t="shared" si="141"/>
        <v>43</v>
      </c>
      <c r="J1344" s="81" t="str">
        <f t="shared" si="142"/>
        <v>Produkte</v>
      </c>
      <c r="K1344" s="81" t="str">
        <f t="shared" si="143"/>
        <v>BUs</v>
      </c>
      <c r="L1344" s="81" t="str">
        <f t="shared" si="144"/>
        <v>Symptome</v>
      </c>
      <c r="M1344" s="81">
        <f>IFERROR(VLOOKUP(Abfalldokumentation!$O1344,Kennzahlen!S:V,3,FALSE)*Abfalldokumentation!$B1344,"0")</f>
        <v>53.1</v>
      </c>
      <c r="N1344" s="81" t="str">
        <f>IF(ISBLANK(Q1344),VLOOKUP(Abfalldokumentation!$O1344,'Linien - BU'!R:S,2,FALSE),Q1344)</f>
        <v>Schmelze</v>
      </c>
      <c r="O1344" s="77">
        <f t="shared" si="145"/>
        <v>29500879</v>
      </c>
      <c r="P1344" s="77">
        <f t="shared" si="146"/>
        <v>12</v>
      </c>
      <c r="Q1344" s="39" t="s">
        <v>184</v>
      </c>
      <c r="R1344" s="40">
        <v>29500879</v>
      </c>
      <c r="S1344" s="40">
        <v>106.2</v>
      </c>
      <c r="T1344" s="40">
        <v>12</v>
      </c>
      <c r="U1344" s="41">
        <v>44495</v>
      </c>
      <c r="V1344" s="42" t="s">
        <v>22</v>
      </c>
      <c r="W1344" s="40"/>
      <c r="X1344" s="44" t="str">
        <f>IFERROR(VLOOKUP(Abfalldokumentation!$R1344,Artikel!A:C,3,FALSE),Abfalldokumentation!$R1344)</f>
        <v>VOS SKZ AMMERLAND</v>
      </c>
      <c r="Y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</row>
    <row r="1345" spans="1:40" ht="30" hidden="1" customHeight="1" x14ac:dyDescent="0.25">
      <c r="A1345" s="73" t="str">
        <f>VLOOKUP(N1345,'Linien - BU'!A:B,2,FALSE)</f>
        <v>BU1</v>
      </c>
      <c r="B1345" s="74">
        <f t="shared" si="140"/>
        <v>39</v>
      </c>
      <c r="C1345" s="75">
        <f>Abfalldokumentation!$U1345</f>
        <v>44495</v>
      </c>
      <c r="D1345" s="69" t="str">
        <f>IFERROR(IF(VLOOKUP(O1345,'[1]Rohware 230'!$B:$C,2,FALSE)=0,"Rohware"),
IFERROR(IF(VLOOKUP(O1345,[1]Sammelnr.!$B:$C,2,FALSE)=0,"Sammelnr. ungeschält ABS"),
IFERROR(IF(VLOOKUP(O1345,[1]Sammelnr.!$E:$F,2,FALSE)=0,"Sammelnr. ungeschält VS"),
IFERROR(IF(VLOOKUP(O1345,[1]Sammelnr.!$H:$I,2,FALSE)=0,"Sammelnr. geschält"),
IFERROR(IF(VLOOKUP(O1345,[1]Offen!$B:$C,2,FALSE)=0,"Offen ungeschält ABS"),
IFERROR(IF(VLOOKUP(O1345,[1]Offen!$E:$F,2,FALSE)=0,"Offen ungeschält VOS"),
IFERROR(IF(VLOOKUP(O1345,[1]Offen!$H:$I,2,FALSE)=0,"Offen geschält RW"),
IFERROR(IF(VLOOKUP(O1345,[1]Offen!$K:$L,2,FALSE)=0,"Offen vegan"),
IFERROR(IF(VLOOKUP(O1345,[1]Offen!$N:$O,2,FALSE)=0,"Offen Zipfel"),
IFERROR(IF(VLOOKUP(O1345,[1]Offen!$Q:$R,2,FALSE)=0,"Offen Endstücke"),
IFERROR(IF(VLOOKUP(O1345,[1]Vakuumiert!$B:$C,2,FALSE)=0,"Vakuumierter VOS ungeschält"),
IFERROR(IF(VLOOKUP(O1345,[1]Vakuumiert!$E:$F,2,FALSE)=0,"Vakuumierter ABS ungeschält"),
IFERROR(IF(VLOOKUP(O1345,[1]Vakuumiert!$H:$I,2,FALSE)=0,"Vakuumierter VOS geschält"),
IFERROR(IF(VLOOKUP(O1345,[1]Vakuumiert!$K:$L,2,FALSE)=0,"Vakuumierter VOS vegan"),
IFERROR(IF(VLOOKUP(O1345,[1]Vakuumiert!$N:$O,2,FALSE)=0,"Vakuumierter VOS Zipfel"),
IFERROR(IF(VLOOKUP(O1345,[1]Vakuumiert!$Q:$R,2,FALSE)=0,"Vakuumiert geschält"),
IFERROR(IF(VLOOKUP(O1345,'[1]vakuumierte Fertigprodukte'!$B:$C,2,FALSE)=0,"Fertigprodukte"),
IFERROR(IF(VLOOKUP(O1345,'[1]vakuumierte Fertigprodukte'!$E:$FI,2,FALSE)=0,"Vakuumierte Zipfel"),
IFERROR(IF(VLOOKUP(O1345,[1]Wurste!$B:$C,2,FALSE)=0,"Räucherwürste"),
IFERROR(IF(VLOOKUP(O1345,[1]Wurste!$E:$F,2,FALSE)=0,"URW/URGW Wurst"),
IFERROR(IF(VLOOKUP(O1345,[1]Wurste!$H:$I,2,FALSE)=0,"HF-Wurst Vegan"),
IFERROR(IF(VLOOKUP(O1345,[1]Wurste!$K:$L,2,FALSE)=0,"320er ohne Würste"),
IFERROR(IF(AND(OR(Abfalldokumentation!$A1345="BU3",Abfalldokumentation!$A1345="Verkauf"),Abfalldokumentation!$F1345="Schimmel",Abfalldokumentation!$G1345="keinen Abnehmer/kein Schälpersonal"),"Div. Zipfel, ES ohne Verwendung",VLOOKUP(Abfalldokumentation!$E1345,Produktgruppen!A:B,2,FALSE)),"-")))))))))))))))))))))))</f>
        <v>Vorschmelz</v>
      </c>
      <c r="E1345" s="76" t="str">
        <f>IFERROR(VLOOKUP(Abfalldokumentation!$O1345,Artikel!A:C,3,FALSE),Abfalldokumentation!$O1345)</f>
        <v>VOS-ABS ENTSORGUNG</v>
      </c>
      <c r="F1345" s="76" t="str">
        <f>VLOOKUP(T1345,'Liste Gründe'!A:D,2,FALSE)</f>
        <v>Rest</v>
      </c>
      <c r="G1345" s="75" t="str">
        <f>IF(ISBLANK(V1345),VLOOKUP(Abfalldokumentation!$P1345,'Liste Gründe'!A:D,3,FALSE),V1345)</f>
        <v>geschälte Rinde</v>
      </c>
      <c r="H1345" s="76" t="str">
        <f>IF(ISBLANK(Abfalldokumentation!$W1345),"-",Abfalldokumentation!$W1345)</f>
        <v>-</v>
      </c>
      <c r="I1345" s="76">
        <f t="shared" si="141"/>
        <v>43</v>
      </c>
      <c r="J1345" s="76" t="str">
        <f t="shared" si="142"/>
        <v>Produkte</v>
      </c>
      <c r="K1345" s="76" t="str">
        <f t="shared" si="143"/>
        <v>BUs</v>
      </c>
      <c r="L1345" s="76" t="str">
        <f t="shared" si="144"/>
        <v>Symptome</v>
      </c>
      <c r="M1345" s="76">
        <f>IFERROR(VLOOKUP(Abfalldokumentation!$O1345,Kennzahlen!S:V,3,FALSE)*Abfalldokumentation!$B1345,"0")</f>
        <v>0.39</v>
      </c>
      <c r="N1345" s="76" t="str">
        <f>IF(ISBLANK(Q1345),VLOOKUP(Abfalldokumentation!$O1345,'Linien - BU'!R:S,2,FALSE),Q1345)</f>
        <v>RWV</v>
      </c>
      <c r="O1345" s="77">
        <f t="shared" si="145"/>
        <v>29500917</v>
      </c>
      <c r="P1345" s="77">
        <f t="shared" si="146"/>
        <v>60</v>
      </c>
      <c r="Q1345" s="45" t="s">
        <v>202</v>
      </c>
      <c r="R1345" s="46">
        <v>29500917</v>
      </c>
      <c r="S1345" s="46">
        <v>39</v>
      </c>
      <c r="T1345" s="46">
        <v>60</v>
      </c>
      <c r="U1345" s="47">
        <v>44495</v>
      </c>
      <c r="V1345" s="48"/>
      <c r="W1345" s="46"/>
      <c r="X1345" s="50" t="str">
        <f>IFERROR(VLOOKUP(Abfalldokumentation!$R1345,Artikel!A:C,3,FALSE),Abfalldokumentation!$R1345)</f>
        <v>VOS-ABS ENTSORGUNG</v>
      </c>
      <c r="Y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</row>
    <row r="1346" spans="1:40" ht="30" hidden="1" customHeight="1" x14ac:dyDescent="0.25">
      <c r="A1346" s="78" t="str">
        <f>VLOOKUP(N1346,'Linien - BU'!A:B,2,FALSE)</f>
        <v>BU1</v>
      </c>
      <c r="B1346" s="79">
        <f t="shared" ref="B1346:B1409" si="147">S1346</f>
        <v>45</v>
      </c>
      <c r="C1346" s="80">
        <f>Abfalldokumentation!$U1346</f>
        <v>44495</v>
      </c>
      <c r="D1346" s="69" t="str">
        <f>IFERROR(IF(VLOOKUP(O1346,'[1]Rohware 230'!$B:$C,2,FALSE)=0,"Rohware"),
IFERROR(IF(VLOOKUP(O1346,[1]Sammelnr.!$B:$C,2,FALSE)=0,"Sammelnr. ungeschält ABS"),
IFERROR(IF(VLOOKUP(O1346,[1]Sammelnr.!$E:$F,2,FALSE)=0,"Sammelnr. ungeschält VS"),
IFERROR(IF(VLOOKUP(O1346,[1]Sammelnr.!$H:$I,2,FALSE)=0,"Sammelnr. geschält"),
IFERROR(IF(VLOOKUP(O1346,[1]Offen!$B:$C,2,FALSE)=0,"Offen ungeschält ABS"),
IFERROR(IF(VLOOKUP(O1346,[1]Offen!$E:$F,2,FALSE)=0,"Offen ungeschält VOS"),
IFERROR(IF(VLOOKUP(O1346,[1]Offen!$H:$I,2,FALSE)=0,"Offen geschält RW"),
IFERROR(IF(VLOOKUP(O1346,[1]Offen!$K:$L,2,FALSE)=0,"Offen vegan"),
IFERROR(IF(VLOOKUP(O1346,[1]Offen!$N:$O,2,FALSE)=0,"Offen Zipfel"),
IFERROR(IF(VLOOKUP(O1346,[1]Offen!$Q:$R,2,FALSE)=0,"Offen Endstücke"),
IFERROR(IF(VLOOKUP(O1346,[1]Vakuumiert!$B:$C,2,FALSE)=0,"Vakuumierter VOS ungeschält"),
IFERROR(IF(VLOOKUP(O1346,[1]Vakuumiert!$E:$F,2,FALSE)=0,"Vakuumierter ABS ungeschält"),
IFERROR(IF(VLOOKUP(O1346,[1]Vakuumiert!$H:$I,2,FALSE)=0,"Vakuumierter VOS geschält"),
IFERROR(IF(VLOOKUP(O1346,[1]Vakuumiert!$K:$L,2,FALSE)=0,"Vakuumierter VOS vegan"),
IFERROR(IF(VLOOKUP(O1346,[1]Vakuumiert!$N:$O,2,FALSE)=0,"Vakuumierter VOS Zipfel"),
IFERROR(IF(VLOOKUP(O1346,[1]Vakuumiert!$Q:$R,2,FALSE)=0,"Vakuumiert geschält"),
IFERROR(IF(VLOOKUP(O1346,'[1]vakuumierte Fertigprodukte'!$B:$C,2,FALSE)=0,"Fertigprodukte"),
IFERROR(IF(VLOOKUP(O1346,'[1]vakuumierte Fertigprodukte'!$E:$FI,2,FALSE)=0,"Vakuumierte Zipfel"),
IFERROR(IF(VLOOKUP(O1346,[1]Wurste!$B:$C,2,FALSE)=0,"Räucherwürste"),
IFERROR(IF(VLOOKUP(O1346,[1]Wurste!$E:$F,2,FALSE)=0,"URW/URGW Wurst"),
IFERROR(IF(VLOOKUP(O1346,[1]Wurste!$H:$I,2,FALSE)=0,"HF-Wurst Vegan"),
IFERROR(IF(VLOOKUP(O1346,[1]Wurste!$K:$L,2,FALSE)=0,"320er ohne Würste"),
IFERROR(IF(AND(OR(Abfalldokumentation!$A1346="BU3",Abfalldokumentation!$A1346="Verkauf"),Abfalldokumentation!$F1346="Schimmel",Abfalldokumentation!$G1346="keinen Abnehmer/kein Schälpersonal"),"Div. Zipfel, ES ohne Verwendung",VLOOKUP(Abfalldokumentation!$E1346,Produktgruppen!A:B,2,FALSE)),"-")))))))))))))))))))))))</f>
        <v>Vorschmelz</v>
      </c>
      <c r="E1346" s="81" t="str">
        <f>IFERROR(VLOOKUP(Abfalldokumentation!$O1346,Artikel!A:C,3,FALSE),Abfalldokumentation!$O1346)</f>
        <v>VOS-ABS ENTSORGUNG</v>
      </c>
      <c r="F1346" s="81" t="str">
        <f>VLOOKUP(T1346,'Liste Gründe'!A:D,2,FALSE)</f>
        <v>Rest</v>
      </c>
      <c r="G1346" s="80" t="str">
        <f>IF(ISBLANK(V1346),VLOOKUP(Abfalldokumentation!$P1346,'Liste Gründe'!A:D,3,FALSE),V1346)</f>
        <v>geschälte Rinde</v>
      </c>
      <c r="H1346" s="81" t="str">
        <f>IF(ISBLANK(Abfalldokumentation!$W1346),"-",Abfalldokumentation!$W1346)</f>
        <v>-</v>
      </c>
      <c r="I1346" s="81">
        <f t="shared" ref="I1346:I1409" si="148">_xlfn.ISOWEEKNUM(C1346)</f>
        <v>43</v>
      </c>
      <c r="J1346" s="81" t="str">
        <f t="shared" ref="J1346:J1409" si="149">"Produkte"</f>
        <v>Produkte</v>
      </c>
      <c r="K1346" s="81" t="str">
        <f t="shared" ref="K1346:K1409" si="150">"BUs"</f>
        <v>BUs</v>
      </c>
      <c r="L1346" s="81" t="str">
        <f t="shared" ref="L1346:L1409" si="151">"Symptome"</f>
        <v>Symptome</v>
      </c>
      <c r="M1346" s="81">
        <f>IFERROR(VLOOKUP(Abfalldokumentation!$O1346,Kennzahlen!S:V,3,FALSE)*Abfalldokumentation!$B1346,"0")</f>
        <v>0.45</v>
      </c>
      <c r="N1346" s="81" t="str">
        <f>IF(ISBLANK(Q1346),VLOOKUP(Abfalldokumentation!$O1346,'Linien - BU'!R:S,2,FALSE),Q1346)</f>
        <v>RWV</v>
      </c>
      <c r="O1346" s="77">
        <f t="shared" ref="O1346:O1409" si="152">R1346</f>
        <v>29500917</v>
      </c>
      <c r="P1346" s="77">
        <f t="shared" ref="P1346:P1409" si="153">T1346</f>
        <v>60</v>
      </c>
      <c r="Q1346" s="39" t="s">
        <v>202</v>
      </c>
      <c r="R1346" s="40">
        <v>29500917</v>
      </c>
      <c r="S1346" s="40">
        <v>45</v>
      </c>
      <c r="T1346" s="40">
        <v>60</v>
      </c>
      <c r="U1346" s="41">
        <v>44495</v>
      </c>
      <c r="V1346" s="42"/>
      <c r="W1346" s="40"/>
      <c r="X1346" s="44" t="str">
        <f>IFERROR(VLOOKUP(Abfalldokumentation!$R1346,Artikel!A:C,3,FALSE),Abfalldokumentation!$R1346)</f>
        <v>VOS-ABS ENTSORGUNG</v>
      </c>
      <c r="Y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</row>
    <row r="1347" spans="1:40" ht="30" hidden="1" customHeight="1" x14ac:dyDescent="0.25">
      <c r="A1347" s="73" t="str">
        <f>VLOOKUP(N1347,'Linien - BU'!A:B,2,FALSE)</f>
        <v>BU1</v>
      </c>
      <c r="B1347" s="74">
        <f t="shared" si="147"/>
        <v>184.2</v>
      </c>
      <c r="C1347" s="75">
        <f>Abfalldokumentation!$U1347</f>
        <v>44495</v>
      </c>
      <c r="D1347" s="69" t="str">
        <f>IFERROR(IF(VLOOKUP(O1347,'[1]Rohware 230'!$B:$C,2,FALSE)=0,"Rohware"),
IFERROR(IF(VLOOKUP(O1347,[1]Sammelnr.!$B:$C,2,FALSE)=0,"Sammelnr. ungeschält ABS"),
IFERROR(IF(VLOOKUP(O1347,[1]Sammelnr.!$E:$F,2,FALSE)=0,"Sammelnr. ungeschält VS"),
IFERROR(IF(VLOOKUP(O1347,[1]Sammelnr.!$H:$I,2,FALSE)=0,"Sammelnr. geschält"),
IFERROR(IF(VLOOKUP(O1347,[1]Offen!$B:$C,2,FALSE)=0,"Offen ungeschält ABS"),
IFERROR(IF(VLOOKUP(O1347,[1]Offen!$E:$F,2,FALSE)=0,"Offen ungeschält VOS"),
IFERROR(IF(VLOOKUP(O1347,[1]Offen!$H:$I,2,FALSE)=0,"Offen geschält RW"),
IFERROR(IF(VLOOKUP(O1347,[1]Offen!$K:$L,2,FALSE)=0,"Offen vegan"),
IFERROR(IF(VLOOKUP(O1347,[1]Offen!$N:$O,2,FALSE)=0,"Offen Zipfel"),
IFERROR(IF(VLOOKUP(O1347,[1]Offen!$Q:$R,2,FALSE)=0,"Offen Endstücke"),
IFERROR(IF(VLOOKUP(O1347,[1]Vakuumiert!$B:$C,2,FALSE)=0,"Vakuumierter VOS ungeschält"),
IFERROR(IF(VLOOKUP(O1347,[1]Vakuumiert!$E:$F,2,FALSE)=0,"Vakuumierter ABS ungeschält"),
IFERROR(IF(VLOOKUP(O1347,[1]Vakuumiert!$H:$I,2,FALSE)=0,"Vakuumierter VOS geschält"),
IFERROR(IF(VLOOKUP(O1347,[1]Vakuumiert!$K:$L,2,FALSE)=0,"Vakuumierter VOS vegan"),
IFERROR(IF(VLOOKUP(O1347,[1]Vakuumiert!$N:$O,2,FALSE)=0,"Vakuumierter VOS Zipfel"),
IFERROR(IF(VLOOKUP(O1347,[1]Vakuumiert!$Q:$R,2,FALSE)=0,"Vakuumiert geschält"),
IFERROR(IF(VLOOKUP(O1347,'[1]vakuumierte Fertigprodukte'!$B:$C,2,FALSE)=0,"Fertigprodukte"),
IFERROR(IF(VLOOKUP(O1347,'[1]vakuumierte Fertigprodukte'!$E:$FI,2,FALSE)=0,"Vakuumierte Zipfel"),
IFERROR(IF(VLOOKUP(O1347,[1]Wurste!$B:$C,2,FALSE)=0,"Räucherwürste"),
IFERROR(IF(VLOOKUP(O1347,[1]Wurste!$E:$F,2,FALSE)=0,"URW/URGW Wurst"),
IFERROR(IF(VLOOKUP(O1347,[1]Wurste!$H:$I,2,FALSE)=0,"HF-Wurst Vegan"),
IFERROR(IF(VLOOKUP(O1347,[1]Wurste!$K:$L,2,FALSE)=0,"320er ohne Würste"),
IFERROR(IF(AND(OR(Abfalldokumentation!$A1347="BU3",Abfalldokumentation!$A1347="Verkauf"),Abfalldokumentation!$F1347="Schimmel",Abfalldokumentation!$G1347="keinen Abnehmer/kein Schälpersonal"),"Div. Zipfel, ES ohne Verwendung",VLOOKUP(Abfalldokumentation!$E1347,Produktgruppen!A:B,2,FALSE)),"-")))))))))))))))))))))))</f>
        <v>vegan</v>
      </c>
      <c r="E1347" s="76" t="str">
        <f>IFERROR(VLOOKUP(Abfalldokumentation!$O1347,Artikel!A:C,3,FALSE),Abfalldokumentation!$O1347)</f>
        <v>VOS VEG-SCH MILD</v>
      </c>
      <c r="F1347" s="76" t="str">
        <f>VLOOKUP(T1347,'Liste Gründe'!A:D,2,FALSE)</f>
        <v>Schimmel</v>
      </c>
      <c r="G1347" s="75" t="str">
        <f>IF(ISBLANK(V1347),VLOOKUP(Abfalldokumentation!$P1347,'Liste Gründe'!A:D,3,FALSE),V1347)</f>
        <v>keine Verarbeitung</v>
      </c>
      <c r="H1347" s="76" t="str">
        <f>IF(ISBLANK(Abfalldokumentation!$W1347),"-",Abfalldokumentation!$W1347)</f>
        <v>-</v>
      </c>
      <c r="I1347" s="76">
        <f t="shared" si="148"/>
        <v>43</v>
      </c>
      <c r="J1347" s="76" t="str">
        <f t="shared" si="149"/>
        <v>Produkte</v>
      </c>
      <c r="K1347" s="76" t="str">
        <f t="shared" si="150"/>
        <v>BUs</v>
      </c>
      <c r="L1347" s="76" t="str">
        <f t="shared" si="151"/>
        <v>Symptome</v>
      </c>
      <c r="M1347" s="76">
        <f>IFERROR(VLOOKUP(Abfalldokumentation!$O1347,Kennzahlen!S:V,3,FALSE)*Abfalldokumentation!$B1347,"0")</f>
        <v>92.1</v>
      </c>
      <c r="N1347" s="76" t="str">
        <f>IF(ISBLANK(Q1347),VLOOKUP(Abfalldokumentation!$O1347,'Linien - BU'!R:S,2,FALSE),Q1347)</f>
        <v>Abfüllung</v>
      </c>
      <c r="O1347" s="77">
        <f t="shared" si="152"/>
        <v>29900002</v>
      </c>
      <c r="P1347" s="77">
        <f t="shared" si="153"/>
        <v>12</v>
      </c>
      <c r="Q1347" s="45" t="s">
        <v>180</v>
      </c>
      <c r="R1347" s="46">
        <v>29900002</v>
      </c>
      <c r="S1347" s="46">
        <v>184.2</v>
      </c>
      <c r="T1347" s="46">
        <v>12</v>
      </c>
      <c r="U1347" s="47">
        <v>44495</v>
      </c>
      <c r="V1347" s="48" t="s">
        <v>22</v>
      </c>
      <c r="W1347" s="46"/>
      <c r="X1347" s="50" t="str">
        <f>IFERROR(VLOOKUP(Abfalldokumentation!$R1347,Artikel!A:C,3,FALSE),Abfalldokumentation!$R1347)</f>
        <v>VOS VEG-SCH MILD</v>
      </c>
      <c r="Y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</row>
    <row r="1348" spans="1:40" ht="30" hidden="1" customHeight="1" x14ac:dyDescent="0.25">
      <c r="A1348" s="78" t="str">
        <f>VLOOKUP(N1348,'Linien - BU'!A:B,2,FALSE)</f>
        <v>BU3</v>
      </c>
      <c r="B1348" s="79">
        <f t="shared" si="147"/>
        <v>688</v>
      </c>
      <c r="C1348" s="80">
        <f>Abfalldokumentation!$U1348</f>
        <v>44495</v>
      </c>
      <c r="D1348" s="69" t="str">
        <f>IFERROR(IF(VLOOKUP(O1348,'[1]Rohware 230'!$B:$C,2,FALSE)=0,"Rohware"),
IFERROR(IF(VLOOKUP(O1348,[1]Sammelnr.!$B:$C,2,FALSE)=0,"Sammelnr. ungeschält ABS"),
IFERROR(IF(VLOOKUP(O1348,[1]Sammelnr.!$E:$F,2,FALSE)=0,"Sammelnr. ungeschält VS"),
IFERROR(IF(VLOOKUP(O1348,[1]Sammelnr.!$H:$I,2,FALSE)=0,"Sammelnr. geschält"),
IFERROR(IF(VLOOKUP(O1348,[1]Offen!$B:$C,2,FALSE)=0,"Offen ungeschält ABS"),
IFERROR(IF(VLOOKUP(O1348,[1]Offen!$E:$F,2,FALSE)=0,"Offen ungeschält VOS"),
IFERROR(IF(VLOOKUP(O1348,[1]Offen!$H:$I,2,FALSE)=0,"Offen geschält RW"),
IFERROR(IF(VLOOKUP(O1348,[1]Offen!$K:$L,2,FALSE)=0,"Offen vegan"),
IFERROR(IF(VLOOKUP(O1348,[1]Offen!$N:$O,2,FALSE)=0,"Offen Zipfel"),
IFERROR(IF(VLOOKUP(O1348,[1]Offen!$Q:$R,2,FALSE)=0,"Offen Endstücke"),
IFERROR(IF(VLOOKUP(O1348,[1]Vakuumiert!$B:$C,2,FALSE)=0,"Vakuumierter VOS ungeschält"),
IFERROR(IF(VLOOKUP(O1348,[1]Vakuumiert!$E:$F,2,FALSE)=0,"Vakuumierter ABS ungeschält"),
IFERROR(IF(VLOOKUP(O1348,[1]Vakuumiert!$H:$I,2,FALSE)=0,"Vakuumierter VOS geschält"),
IFERROR(IF(VLOOKUP(O1348,[1]Vakuumiert!$K:$L,2,FALSE)=0,"Vakuumierter VOS vegan"),
IFERROR(IF(VLOOKUP(O1348,[1]Vakuumiert!$N:$O,2,FALSE)=0,"Vakuumierter VOS Zipfel"),
IFERROR(IF(VLOOKUP(O1348,[1]Vakuumiert!$Q:$R,2,FALSE)=0,"Vakuumiert geschält"),
IFERROR(IF(VLOOKUP(O1348,'[1]vakuumierte Fertigprodukte'!$B:$C,2,FALSE)=0,"Fertigprodukte"),
IFERROR(IF(VLOOKUP(O1348,'[1]vakuumierte Fertigprodukte'!$E:$FI,2,FALSE)=0,"Vakuumierte Zipfel"),
IFERROR(IF(VLOOKUP(O1348,[1]Wurste!$B:$C,2,FALSE)=0,"Räucherwürste"),
IFERROR(IF(VLOOKUP(O1348,[1]Wurste!$E:$F,2,FALSE)=0,"URW/URGW Wurst"),
IFERROR(IF(VLOOKUP(O1348,[1]Wurste!$H:$I,2,FALSE)=0,"HF-Wurst Vegan"),
IFERROR(IF(VLOOKUP(O1348,[1]Wurste!$K:$L,2,FALSE)=0,"320er ohne Würste"),
IFERROR(IF(AND(OR(Abfalldokumentation!$A1348="BU3",Abfalldokumentation!$A1348="Verkauf"),Abfalldokumentation!$F1348="Schimmel",Abfalldokumentation!$G1348="keinen Abnehmer/kein Schälpersonal"),"Div. Zipfel, ES ohne Verwendung",VLOOKUP(Abfalldokumentation!$E1348,Produktgruppen!A:B,2,FALSE)),"-")))))))))))))))))))))))</f>
        <v>vegan</v>
      </c>
      <c r="E1348" s="81" t="str">
        <f>IFERROR(VLOOKUP(Abfalldokumentation!$O1348,Artikel!A:C,3,FALSE),Abfalldokumentation!$O1348)</f>
        <v>VOS VEG-SCH WÜRZIG</v>
      </c>
      <c r="F1348" s="81" t="str">
        <f>VLOOKUP(T1348,'Liste Gründe'!A:D,2,FALSE)</f>
        <v>keinen Verwendungszweck</v>
      </c>
      <c r="G1348" s="80" t="str">
        <f>IF(ISBLANK(V1348),VLOOKUP(Abfalldokumentation!$P1348,'Liste Gründe'!A:D,3,FALSE),V1348)</f>
        <v>VOS &gt; Einsatz (vegan)</v>
      </c>
      <c r="H1348" s="81" t="str">
        <f>IF(ISBLANK(Abfalldokumentation!$W1348),"-",Abfalldokumentation!$W1348)</f>
        <v>-</v>
      </c>
      <c r="I1348" s="81">
        <f t="shared" si="148"/>
        <v>43</v>
      </c>
      <c r="J1348" s="81" t="str">
        <f t="shared" si="149"/>
        <v>Produkte</v>
      </c>
      <c r="K1348" s="81" t="str">
        <f t="shared" si="150"/>
        <v>BUs</v>
      </c>
      <c r="L1348" s="81" t="str">
        <f t="shared" si="151"/>
        <v>Symptome</v>
      </c>
      <c r="M1348" s="81">
        <f>IFERROR(VLOOKUP(Abfalldokumentation!$O1348,Kennzahlen!S:V,3,FALSE)*Abfalldokumentation!$B1348,"0")</f>
        <v>344</v>
      </c>
      <c r="N1348" s="81" t="str">
        <f>IF(ISBLANK(Q1348),VLOOKUP(Abfalldokumentation!$O1348,'Linien - BU'!R:S,2,FALSE),Q1348)</f>
        <v>Bu3</v>
      </c>
      <c r="O1348" s="77">
        <f t="shared" si="152"/>
        <v>29900003</v>
      </c>
      <c r="P1348" s="77">
        <f t="shared" si="153"/>
        <v>61</v>
      </c>
      <c r="Q1348" s="39" t="s">
        <v>210</v>
      </c>
      <c r="R1348" s="40">
        <v>29900003</v>
      </c>
      <c r="S1348" s="40">
        <f>403+285</f>
        <v>688</v>
      </c>
      <c r="T1348" s="40">
        <v>61</v>
      </c>
      <c r="U1348" s="41">
        <v>44495</v>
      </c>
      <c r="V1348" s="48" t="s">
        <v>35</v>
      </c>
      <c r="W1348" s="40"/>
      <c r="X1348" s="44" t="str">
        <f>IFERROR(VLOOKUP(Abfalldokumentation!$R1348,Artikel!A:C,3,FALSE),Abfalldokumentation!$R1348)</f>
        <v>VOS VEG-SCH WÜRZIG</v>
      </c>
      <c r="Y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</row>
    <row r="1349" spans="1:40" ht="30" hidden="1" customHeight="1" x14ac:dyDescent="0.25">
      <c r="A1349" s="73" t="str">
        <f>VLOOKUP(N1349,'Linien - BU'!A:B,2,FALSE)</f>
        <v>BU1</v>
      </c>
      <c r="B1349" s="74">
        <f t="shared" si="147"/>
        <v>40</v>
      </c>
      <c r="C1349" s="75">
        <f>Abfalldokumentation!$U1349</f>
        <v>44495</v>
      </c>
      <c r="D1349" s="69" t="str">
        <f>IFERROR(IF(VLOOKUP(O1349,'[1]Rohware 230'!$B:$C,2,FALSE)=0,"Rohware"),
IFERROR(IF(VLOOKUP(O1349,[1]Sammelnr.!$B:$C,2,FALSE)=0,"Sammelnr. ungeschält ABS"),
IFERROR(IF(VLOOKUP(O1349,[1]Sammelnr.!$E:$F,2,FALSE)=0,"Sammelnr. ungeschält VS"),
IFERROR(IF(VLOOKUP(O1349,[1]Sammelnr.!$H:$I,2,FALSE)=0,"Sammelnr. geschält"),
IFERROR(IF(VLOOKUP(O1349,[1]Offen!$B:$C,2,FALSE)=0,"Offen ungeschält ABS"),
IFERROR(IF(VLOOKUP(O1349,[1]Offen!$E:$F,2,FALSE)=0,"Offen ungeschält VOS"),
IFERROR(IF(VLOOKUP(O1349,[1]Offen!$H:$I,2,FALSE)=0,"Offen geschält RW"),
IFERROR(IF(VLOOKUP(O1349,[1]Offen!$K:$L,2,FALSE)=0,"Offen vegan"),
IFERROR(IF(VLOOKUP(O1349,[1]Offen!$N:$O,2,FALSE)=0,"Offen Zipfel"),
IFERROR(IF(VLOOKUP(O1349,[1]Offen!$Q:$R,2,FALSE)=0,"Offen Endstücke"),
IFERROR(IF(VLOOKUP(O1349,[1]Vakuumiert!$B:$C,2,FALSE)=0,"Vakuumierter VOS ungeschält"),
IFERROR(IF(VLOOKUP(O1349,[1]Vakuumiert!$E:$F,2,FALSE)=0,"Vakuumierter ABS ungeschält"),
IFERROR(IF(VLOOKUP(O1349,[1]Vakuumiert!$H:$I,2,FALSE)=0,"Vakuumierter VOS geschält"),
IFERROR(IF(VLOOKUP(O1349,[1]Vakuumiert!$K:$L,2,FALSE)=0,"Vakuumierter VOS vegan"),
IFERROR(IF(VLOOKUP(O1349,[1]Vakuumiert!$N:$O,2,FALSE)=0,"Vakuumierter VOS Zipfel"),
IFERROR(IF(VLOOKUP(O1349,[1]Vakuumiert!$Q:$R,2,FALSE)=0,"Vakuumiert geschält"),
IFERROR(IF(VLOOKUP(O1349,'[1]vakuumierte Fertigprodukte'!$B:$C,2,FALSE)=0,"Fertigprodukte"),
IFERROR(IF(VLOOKUP(O1349,'[1]vakuumierte Fertigprodukte'!$E:$FI,2,FALSE)=0,"Vakuumierte Zipfel"),
IFERROR(IF(VLOOKUP(O1349,[1]Wurste!$B:$C,2,FALSE)=0,"Räucherwürste"),
IFERROR(IF(VLOOKUP(O1349,[1]Wurste!$E:$F,2,FALSE)=0,"URW/URGW Wurst"),
IFERROR(IF(VLOOKUP(O1349,[1]Wurste!$H:$I,2,FALSE)=0,"HF-Wurst Vegan"),
IFERROR(IF(VLOOKUP(O1349,[1]Wurste!$K:$L,2,FALSE)=0,"320er ohne Würste"),
IFERROR(IF(AND(OR(Abfalldokumentation!$A1349="BU3",Abfalldokumentation!$A1349="Verkauf"),Abfalldokumentation!$F1349="Schimmel",Abfalldokumentation!$G1349="keinen Abnehmer/kein Schälpersonal"),"Div. Zipfel, ES ohne Verwendung",VLOOKUP(Abfalldokumentation!$E1349,Produktgruppen!A:B,2,FALSE)),"-")))))))))))))))))))))))</f>
        <v>-</v>
      </c>
      <c r="E1349" s="76" t="str">
        <f>IFERROR(VLOOKUP(Abfalldokumentation!$O1349,Artikel!A:C,3,FALSE),Abfalldokumentation!$O1349)</f>
        <v>RW NATUR 10,0KG AN</v>
      </c>
      <c r="F1349" s="76" t="str">
        <f>VLOOKUP(T1349,'Liste Gründe'!A:D,2,FALSE)</f>
        <v>Rest</v>
      </c>
      <c r="G1349" s="75" t="str">
        <f>IF(ISBLANK(V1349),VLOOKUP(Abfalldokumentation!$P1349,'Liste Gründe'!A:D,3,FALSE),V1349)</f>
        <v>Metall</v>
      </c>
      <c r="H1349" s="76" t="str">
        <f>IF(ISBLANK(Abfalldokumentation!$W1349),"-",Abfalldokumentation!$W1349)</f>
        <v>-</v>
      </c>
      <c r="I1349" s="76">
        <f t="shared" si="148"/>
        <v>43</v>
      </c>
      <c r="J1349" s="76" t="str">
        <f t="shared" si="149"/>
        <v>Produkte</v>
      </c>
      <c r="K1349" s="76" t="str">
        <f t="shared" si="150"/>
        <v>BUs</v>
      </c>
      <c r="L1349" s="76" t="str">
        <f t="shared" si="151"/>
        <v>Symptome</v>
      </c>
      <c r="M1349" s="76" t="str">
        <f>IFERROR(VLOOKUP(Abfalldokumentation!$O1349,Kennzahlen!S:V,3,FALSE)*Abfalldokumentation!$B1349,"0")</f>
        <v>0</v>
      </c>
      <c r="N1349" s="76">
        <f>IF(ISBLANK(Q1349),VLOOKUP(Abfalldokumentation!$O1349,'Linien - BU'!R:S,2,FALSE),Q1349)</f>
        <v>3020</v>
      </c>
      <c r="O1349" s="77">
        <f t="shared" si="152"/>
        <v>32000067</v>
      </c>
      <c r="P1349" s="77">
        <f t="shared" si="153"/>
        <v>40</v>
      </c>
      <c r="Q1349" s="45">
        <v>3020</v>
      </c>
      <c r="R1349" s="46">
        <v>32000067</v>
      </c>
      <c r="S1349" s="46">
        <v>40</v>
      </c>
      <c r="T1349" s="46">
        <v>40</v>
      </c>
      <c r="U1349" s="47">
        <v>44495</v>
      </c>
      <c r="V1349" s="48"/>
      <c r="W1349" s="46"/>
      <c r="X1349" s="50" t="str">
        <f>IFERROR(VLOOKUP(Abfalldokumentation!$R1349,Artikel!A:C,3,FALSE),Abfalldokumentation!$R1349)</f>
        <v>RW NATUR 10,0KG AN</v>
      </c>
      <c r="Y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</row>
    <row r="1350" spans="1:40" ht="30" hidden="1" customHeight="1" x14ac:dyDescent="0.25">
      <c r="A1350" s="78" t="str">
        <f>VLOOKUP(N1350,'Linien - BU'!A:B,2,FALSE)</f>
        <v>BU1</v>
      </c>
      <c r="B1350" s="79">
        <f t="shared" si="147"/>
        <v>20</v>
      </c>
      <c r="C1350" s="80">
        <f>Abfalldokumentation!$U1350</f>
        <v>44495</v>
      </c>
      <c r="D1350" s="69" t="str">
        <f>IFERROR(IF(VLOOKUP(O1350,'[1]Rohware 230'!$B:$C,2,FALSE)=0,"Rohware"),
IFERROR(IF(VLOOKUP(O1350,[1]Sammelnr.!$B:$C,2,FALSE)=0,"Sammelnr. ungeschält ABS"),
IFERROR(IF(VLOOKUP(O1350,[1]Sammelnr.!$E:$F,2,FALSE)=0,"Sammelnr. ungeschält VS"),
IFERROR(IF(VLOOKUP(O1350,[1]Sammelnr.!$H:$I,2,FALSE)=0,"Sammelnr. geschält"),
IFERROR(IF(VLOOKUP(O1350,[1]Offen!$B:$C,2,FALSE)=0,"Offen ungeschält ABS"),
IFERROR(IF(VLOOKUP(O1350,[1]Offen!$E:$F,2,FALSE)=0,"Offen ungeschält VOS"),
IFERROR(IF(VLOOKUP(O1350,[1]Offen!$H:$I,2,FALSE)=0,"Offen geschält RW"),
IFERROR(IF(VLOOKUP(O1350,[1]Offen!$K:$L,2,FALSE)=0,"Offen vegan"),
IFERROR(IF(VLOOKUP(O1350,[1]Offen!$N:$O,2,FALSE)=0,"Offen Zipfel"),
IFERROR(IF(VLOOKUP(O1350,[1]Offen!$Q:$R,2,FALSE)=0,"Offen Endstücke"),
IFERROR(IF(VLOOKUP(O1350,[1]Vakuumiert!$B:$C,2,FALSE)=0,"Vakuumierter VOS ungeschält"),
IFERROR(IF(VLOOKUP(O1350,[1]Vakuumiert!$E:$F,2,FALSE)=0,"Vakuumierter ABS ungeschält"),
IFERROR(IF(VLOOKUP(O1350,[1]Vakuumiert!$H:$I,2,FALSE)=0,"Vakuumierter VOS geschält"),
IFERROR(IF(VLOOKUP(O1350,[1]Vakuumiert!$K:$L,2,FALSE)=0,"Vakuumierter VOS vegan"),
IFERROR(IF(VLOOKUP(O1350,[1]Vakuumiert!$N:$O,2,FALSE)=0,"Vakuumierter VOS Zipfel"),
IFERROR(IF(VLOOKUP(O1350,[1]Vakuumiert!$Q:$R,2,FALSE)=0,"Vakuumiert geschält"),
IFERROR(IF(VLOOKUP(O1350,'[1]vakuumierte Fertigprodukte'!$B:$C,2,FALSE)=0,"Fertigprodukte"),
IFERROR(IF(VLOOKUP(O1350,'[1]vakuumierte Fertigprodukte'!$E:$FI,2,FALSE)=0,"Vakuumierte Zipfel"),
IFERROR(IF(VLOOKUP(O1350,[1]Wurste!$B:$C,2,FALSE)=0,"Räucherwürste"),
IFERROR(IF(VLOOKUP(O1350,[1]Wurste!$E:$F,2,FALSE)=0,"URW/URGW Wurst"),
IFERROR(IF(VLOOKUP(O1350,[1]Wurste!$H:$I,2,FALSE)=0,"HF-Wurst Vegan"),
IFERROR(IF(VLOOKUP(O1350,[1]Wurste!$K:$L,2,FALSE)=0,"320er ohne Würste"),
IFERROR(IF(AND(OR(Abfalldokumentation!$A1350="BU3",Abfalldokumentation!$A1350="Verkauf"),Abfalldokumentation!$F1350="Schimmel",Abfalldokumentation!$G1350="keinen Abnehmer/kein Schälpersonal"),"Div. Zipfel, ES ohne Verwendung",VLOOKUP(Abfalldokumentation!$E1350,Produktgruppen!A:B,2,FALSE)),"-")))))))))))))))))))))))</f>
        <v>-</v>
      </c>
      <c r="E1350" s="81" t="str">
        <f>IFERROR(VLOOKUP(Abfalldokumentation!$O1350,Artikel!A:C,3,FALSE),Abfalldokumentation!$O1350)</f>
        <v>RW CHILI 10,0KG AN</v>
      </c>
      <c r="F1350" s="81" t="str">
        <f>VLOOKUP(T1350,'Liste Gründe'!A:D,2,FALSE)</f>
        <v>Linienbezogen</v>
      </c>
      <c r="G1350" s="80" t="str">
        <f>IF(ISBLANK(V1350),VLOOKUP(Abfalldokumentation!$P1350,'Liste Gründe'!A:D,3,FALSE),V1350)</f>
        <v>Darm geplatzt</v>
      </c>
      <c r="H1350" s="81" t="str">
        <f>IF(ISBLANK(Abfalldokumentation!$W1350),"-",Abfalldokumentation!$W1350)</f>
        <v>-</v>
      </c>
      <c r="I1350" s="81">
        <f t="shared" si="148"/>
        <v>43</v>
      </c>
      <c r="J1350" s="81" t="str">
        <f t="shared" si="149"/>
        <v>Produkte</v>
      </c>
      <c r="K1350" s="81" t="str">
        <f t="shared" si="150"/>
        <v>BUs</v>
      </c>
      <c r="L1350" s="81" t="str">
        <f t="shared" si="151"/>
        <v>Symptome</v>
      </c>
      <c r="M1350" s="81" t="str">
        <f>IFERROR(VLOOKUP(Abfalldokumentation!$O1350,Kennzahlen!S:V,3,FALSE)*Abfalldokumentation!$B1350,"0")</f>
        <v>0</v>
      </c>
      <c r="N1350" s="81">
        <f>IF(ISBLANK(Q1350),VLOOKUP(Abfalldokumentation!$O1350,'Linien - BU'!R:S,2,FALSE),Q1350)</f>
        <v>3020</v>
      </c>
      <c r="O1350" s="77">
        <f t="shared" si="152"/>
        <v>32000069</v>
      </c>
      <c r="P1350" s="77">
        <f t="shared" si="153"/>
        <v>34</v>
      </c>
      <c r="Q1350" s="39">
        <v>3020</v>
      </c>
      <c r="R1350" s="40">
        <v>32000069</v>
      </c>
      <c r="S1350" s="40">
        <v>20</v>
      </c>
      <c r="T1350" s="40">
        <v>34</v>
      </c>
      <c r="U1350" s="41">
        <v>44495</v>
      </c>
      <c r="V1350" s="42"/>
      <c r="W1350" s="40"/>
      <c r="X1350" s="44" t="str">
        <f>IFERROR(VLOOKUP(Abfalldokumentation!$R1350,Artikel!A:C,3,FALSE),Abfalldokumentation!$R1350)</f>
        <v>RW CHILI 10,0KG AN</v>
      </c>
      <c r="Y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</row>
    <row r="1351" spans="1:40" ht="30" hidden="1" customHeight="1" x14ac:dyDescent="0.25">
      <c r="A1351" s="73" t="str">
        <f>VLOOKUP(N1351,'Linien - BU'!A:B,2,FALSE)</f>
        <v>Verkauf</v>
      </c>
      <c r="B1351" s="74">
        <f t="shared" si="147"/>
        <v>121</v>
      </c>
      <c r="C1351" s="75">
        <f>Abfalldokumentation!$U1351</f>
        <v>44495</v>
      </c>
      <c r="D1351" s="69" t="str">
        <f>IFERROR(IF(VLOOKUP(O1351,'[1]Rohware 230'!$B:$C,2,FALSE)=0,"Rohware"),
IFERROR(IF(VLOOKUP(O1351,[1]Sammelnr.!$B:$C,2,FALSE)=0,"Sammelnr. ungeschält ABS"),
IFERROR(IF(VLOOKUP(O1351,[1]Sammelnr.!$E:$F,2,FALSE)=0,"Sammelnr. ungeschält VS"),
IFERROR(IF(VLOOKUP(O1351,[1]Sammelnr.!$H:$I,2,FALSE)=0,"Sammelnr. geschält"),
IFERROR(IF(VLOOKUP(O1351,[1]Offen!$B:$C,2,FALSE)=0,"Offen ungeschält ABS"),
IFERROR(IF(VLOOKUP(O1351,[1]Offen!$E:$F,2,FALSE)=0,"Offen ungeschält VOS"),
IFERROR(IF(VLOOKUP(O1351,[1]Offen!$H:$I,2,FALSE)=0,"Offen geschält RW"),
IFERROR(IF(VLOOKUP(O1351,[1]Offen!$K:$L,2,FALSE)=0,"Offen vegan"),
IFERROR(IF(VLOOKUP(O1351,[1]Offen!$N:$O,2,FALSE)=0,"Offen Zipfel"),
IFERROR(IF(VLOOKUP(O1351,[1]Offen!$Q:$R,2,FALSE)=0,"Offen Endstücke"),
IFERROR(IF(VLOOKUP(O1351,[1]Vakuumiert!$B:$C,2,FALSE)=0,"Vakuumierter VOS ungeschält"),
IFERROR(IF(VLOOKUP(O1351,[1]Vakuumiert!$E:$F,2,FALSE)=0,"Vakuumierter ABS ungeschält"),
IFERROR(IF(VLOOKUP(O1351,[1]Vakuumiert!$H:$I,2,FALSE)=0,"Vakuumierter VOS geschält"),
IFERROR(IF(VLOOKUP(O1351,[1]Vakuumiert!$K:$L,2,FALSE)=0,"Vakuumierter VOS vegan"),
IFERROR(IF(VLOOKUP(O1351,[1]Vakuumiert!$N:$O,2,FALSE)=0,"Vakuumierter VOS Zipfel"),
IFERROR(IF(VLOOKUP(O1351,[1]Vakuumiert!$Q:$R,2,FALSE)=0,"Vakuumiert geschält"),
IFERROR(IF(VLOOKUP(O1351,'[1]vakuumierte Fertigprodukte'!$B:$C,2,FALSE)=0,"Fertigprodukte"),
IFERROR(IF(VLOOKUP(O1351,'[1]vakuumierte Fertigprodukte'!$E:$FI,2,FALSE)=0,"Vakuumierte Zipfel"),
IFERROR(IF(VLOOKUP(O1351,[1]Wurste!$B:$C,2,FALSE)=0,"Räucherwürste"),
IFERROR(IF(VLOOKUP(O1351,[1]Wurste!$E:$F,2,FALSE)=0,"URW/URGW Wurst"),
IFERROR(IF(VLOOKUP(O1351,[1]Wurste!$H:$I,2,FALSE)=0,"HF-Wurst Vegan"),
IFERROR(IF(VLOOKUP(O1351,[1]Wurste!$K:$L,2,FALSE)=0,"320er ohne Würste"),
IFERROR(IF(AND(OR(Abfalldokumentation!$A1351="BU3",Abfalldokumentation!$A1351="Verkauf"),Abfalldokumentation!$F1351="Schimmel",Abfalldokumentation!$G1351="keinen Abnehmer/kein Schälpersonal"),"Div. Zipfel, ES ohne Verwendung",VLOOKUP(Abfalldokumentation!$E1351,Produktgruppen!A:B,2,FALSE)),"-")))))))))))))))))))))))</f>
        <v>ABS</v>
      </c>
      <c r="E1351" s="76" t="str">
        <f>IFERROR(VLOOKUP(Abfalldokumentation!$O1351,Artikel!A:C,3,FALSE),Abfalldokumentation!$O1351)</f>
        <v>ABS BUN-PF 50% L33 vaku</v>
      </c>
      <c r="F1351" s="76" t="str">
        <f>VLOOKUP(T1351,'Liste Gründe'!A:D,2,FALSE)</f>
        <v>Schimmel</v>
      </c>
      <c r="G1351" s="75" t="str">
        <f>IF(ISBLANK(V1351),VLOOKUP(Abfalldokumentation!$P1351,'Liste Gründe'!A:D,3,FALSE),V1351)</f>
        <v>keinen Abnehmer</v>
      </c>
      <c r="H1351" s="76" t="str">
        <f>IF(ISBLANK(Abfalldokumentation!$W1351),"-",Abfalldokumentation!$W1351)</f>
        <v>werden wieder verkauft</v>
      </c>
      <c r="I1351" s="76">
        <f t="shared" si="148"/>
        <v>43</v>
      </c>
      <c r="J1351" s="76" t="str">
        <f t="shared" si="149"/>
        <v>Produkte</v>
      </c>
      <c r="K1351" s="76" t="str">
        <f t="shared" si="150"/>
        <v>BUs</v>
      </c>
      <c r="L1351" s="76" t="str">
        <f t="shared" si="151"/>
        <v>Symptome</v>
      </c>
      <c r="M1351" s="76">
        <f>IFERROR(VLOOKUP(Abfalldokumentation!$O1351,Kennzahlen!S:V,3,FALSE)*Abfalldokumentation!$B1351,"0")</f>
        <v>122.694</v>
      </c>
      <c r="N1351" s="76" t="str">
        <f>IF(ISBLANK(Q1351),VLOOKUP(Abfalldokumentation!$O1351,'Linien - BU'!R:S,2,FALSE),Q1351)</f>
        <v>Verkauf</v>
      </c>
      <c r="O1351" s="77">
        <f t="shared" si="152"/>
        <v>49500166</v>
      </c>
      <c r="P1351" s="77">
        <f t="shared" si="153"/>
        <v>12</v>
      </c>
      <c r="Q1351" s="45" t="s">
        <v>11</v>
      </c>
      <c r="R1351" s="46">
        <v>49500166</v>
      </c>
      <c r="S1351" s="46">
        <v>121</v>
      </c>
      <c r="T1351" s="46">
        <v>12</v>
      </c>
      <c r="U1351" s="47">
        <v>44495</v>
      </c>
      <c r="V1351" s="42" t="s">
        <v>24</v>
      </c>
      <c r="W1351" s="43" t="s">
        <v>254</v>
      </c>
      <c r="X1351" s="50" t="str">
        <f>IFERROR(VLOOKUP(Abfalldokumentation!$R1351,Artikel!A:C,3,FALSE),Abfalldokumentation!$R1351)</f>
        <v>ABS BUN-PF 50% L33 vaku</v>
      </c>
      <c r="Y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</row>
    <row r="1352" spans="1:40" ht="30" hidden="1" customHeight="1" x14ac:dyDescent="0.25">
      <c r="A1352" s="78" t="str">
        <f>VLOOKUP(N1352,'Linien - BU'!A:B,2,FALSE)</f>
        <v>Rest</v>
      </c>
      <c r="B1352" s="79">
        <f t="shared" si="147"/>
        <v>159.68</v>
      </c>
      <c r="C1352" s="80">
        <f>Abfalldokumentation!$U1352</f>
        <v>44495</v>
      </c>
      <c r="D1352" s="69" t="str">
        <f>IFERROR(IF(VLOOKUP(O1352,'[1]Rohware 230'!$B:$C,2,FALSE)=0,"Rohware"),
IFERROR(IF(VLOOKUP(O1352,[1]Sammelnr.!$B:$C,2,FALSE)=0,"Sammelnr. ungeschält ABS"),
IFERROR(IF(VLOOKUP(O1352,[1]Sammelnr.!$E:$F,2,FALSE)=0,"Sammelnr. ungeschält VS"),
IFERROR(IF(VLOOKUP(O1352,[1]Sammelnr.!$H:$I,2,FALSE)=0,"Sammelnr. geschält"),
IFERROR(IF(VLOOKUP(O1352,[1]Offen!$B:$C,2,FALSE)=0,"Offen ungeschält ABS"),
IFERROR(IF(VLOOKUP(O1352,[1]Offen!$E:$F,2,FALSE)=0,"Offen ungeschält VOS"),
IFERROR(IF(VLOOKUP(O1352,[1]Offen!$H:$I,2,FALSE)=0,"Offen geschält RW"),
IFERROR(IF(VLOOKUP(O1352,[1]Offen!$K:$L,2,FALSE)=0,"Offen vegan"),
IFERROR(IF(VLOOKUP(O1352,[1]Offen!$N:$O,2,FALSE)=0,"Offen Zipfel"),
IFERROR(IF(VLOOKUP(O1352,[1]Offen!$Q:$R,2,FALSE)=0,"Offen Endstücke"),
IFERROR(IF(VLOOKUP(O1352,[1]Vakuumiert!$B:$C,2,FALSE)=0,"Vakuumierter VOS ungeschält"),
IFERROR(IF(VLOOKUP(O1352,[1]Vakuumiert!$E:$F,2,FALSE)=0,"Vakuumierter ABS ungeschält"),
IFERROR(IF(VLOOKUP(O1352,[1]Vakuumiert!$H:$I,2,FALSE)=0,"Vakuumierter VOS geschält"),
IFERROR(IF(VLOOKUP(O1352,[1]Vakuumiert!$K:$L,2,FALSE)=0,"Vakuumierter VOS vegan"),
IFERROR(IF(VLOOKUP(O1352,[1]Vakuumiert!$N:$O,2,FALSE)=0,"Vakuumierter VOS Zipfel"),
IFERROR(IF(VLOOKUP(O1352,[1]Vakuumiert!$Q:$R,2,FALSE)=0,"Vakuumiert geschält"),
IFERROR(IF(VLOOKUP(O1352,'[1]vakuumierte Fertigprodukte'!$B:$C,2,FALSE)=0,"Fertigprodukte"),
IFERROR(IF(VLOOKUP(O1352,'[1]vakuumierte Fertigprodukte'!$E:$FI,2,FALSE)=0,"Vakuumierte Zipfel"),
IFERROR(IF(VLOOKUP(O1352,[1]Wurste!$B:$C,2,FALSE)=0,"Räucherwürste"),
IFERROR(IF(VLOOKUP(O1352,[1]Wurste!$E:$F,2,FALSE)=0,"URW/URGW Wurst"),
IFERROR(IF(VLOOKUP(O1352,[1]Wurste!$H:$I,2,FALSE)=0,"HF-Wurst Vegan"),
IFERROR(IF(VLOOKUP(O1352,[1]Wurste!$K:$L,2,FALSE)=0,"320er ohne Würste"),
IFERROR(IF(AND(OR(Abfalldokumentation!$A1352="BU3",Abfalldokumentation!$A1352="Verkauf"),Abfalldokumentation!$F1352="Schimmel",Abfalldokumentation!$G1352="keinen Abnehmer/kein Schälpersonal"),"Div. Zipfel, ES ohne Verwendung",VLOOKUP(Abfalldokumentation!$E1352,Produktgruppen!A:B,2,FALSE)),"-")))))))))))))))))))))))</f>
        <v>-</v>
      </c>
      <c r="E1352" s="81" t="str">
        <f>IFERROR(VLOOKUP(Abfalldokumentation!$O1352,Artikel!A:C,3,FALSE),Abfalldokumentation!$O1352)</f>
        <v>Emmentaler "W" 5.000g,</v>
      </c>
      <c r="F1352" s="81" t="str">
        <f>VLOOKUP(T1352,'Liste Gründe'!A:D,2,FALSE)</f>
        <v>Rest</v>
      </c>
      <c r="G1352" s="80" t="str">
        <f>IF(ISBLANK(V1352),VLOOKUP(Abfalldokumentation!$P1352,'Liste Gründe'!A:D,3,FALSE),V1352)</f>
        <v>Schimmel</v>
      </c>
      <c r="H1352" s="81" t="str">
        <f>IF(ISBLANK(Abfalldokumentation!$W1352),"-",Abfalldokumentation!$W1352)</f>
        <v>-</v>
      </c>
      <c r="I1352" s="81">
        <f t="shared" si="148"/>
        <v>43</v>
      </c>
      <c r="J1352" s="81" t="str">
        <f t="shared" si="149"/>
        <v>Produkte</v>
      </c>
      <c r="K1352" s="81" t="str">
        <f t="shared" si="150"/>
        <v>BUs</v>
      </c>
      <c r="L1352" s="81" t="str">
        <f t="shared" si="151"/>
        <v>Symptome</v>
      </c>
      <c r="M1352" s="81" t="str">
        <f>IFERROR(VLOOKUP(Abfalldokumentation!$O1352,Kennzahlen!S:V,3,FALSE)*Abfalldokumentation!$B1352,"0")</f>
        <v>0</v>
      </c>
      <c r="N1352" s="81" t="str">
        <f>IF(ISBLANK(Q1352),VLOOKUP(Abfalldokumentation!$O1352,'Linien - BU'!R:S,2,FALSE),Q1352)</f>
        <v>Rest</v>
      </c>
      <c r="O1352" s="77">
        <f t="shared" si="152"/>
        <v>59000034</v>
      </c>
      <c r="P1352" s="77">
        <f t="shared" si="153"/>
        <v>22</v>
      </c>
      <c r="Q1352" s="39" t="s">
        <v>10</v>
      </c>
      <c r="R1352" s="40">
        <v>59000034</v>
      </c>
      <c r="S1352" s="40">
        <v>159.68</v>
      </c>
      <c r="T1352" s="40">
        <v>22</v>
      </c>
      <c r="U1352" s="41">
        <v>44495</v>
      </c>
      <c r="V1352" s="42" t="s">
        <v>19</v>
      </c>
      <c r="W1352" s="40"/>
      <c r="X1352" s="44" t="str">
        <f>IFERROR(VLOOKUP(Abfalldokumentation!$R1352,Artikel!A:C,3,FALSE),Abfalldokumentation!$R1352)</f>
        <v>Emmentaler "W" 5.000g,</v>
      </c>
      <c r="Y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</row>
    <row r="1353" spans="1:40" ht="30" hidden="1" customHeight="1" x14ac:dyDescent="0.25">
      <c r="A1353" s="73" t="str">
        <f>VLOOKUP(N1353,'Linien - BU'!A:B,2,FALSE)</f>
        <v>BU3</v>
      </c>
      <c r="B1353" s="74">
        <f t="shared" si="147"/>
        <v>33</v>
      </c>
      <c r="C1353" s="75">
        <f>Abfalldokumentation!$U1353</f>
        <v>44495</v>
      </c>
      <c r="D1353" s="69" t="str">
        <f>IFERROR(IF(VLOOKUP(O1353,'[1]Rohware 230'!$B:$C,2,FALSE)=0,"Rohware"),
IFERROR(IF(VLOOKUP(O1353,[1]Sammelnr.!$B:$C,2,FALSE)=0,"Sammelnr. ungeschält ABS"),
IFERROR(IF(VLOOKUP(O1353,[1]Sammelnr.!$E:$F,2,FALSE)=0,"Sammelnr. ungeschält VS"),
IFERROR(IF(VLOOKUP(O1353,[1]Sammelnr.!$H:$I,2,FALSE)=0,"Sammelnr. geschält"),
IFERROR(IF(VLOOKUP(O1353,[1]Offen!$B:$C,2,FALSE)=0,"Offen ungeschält ABS"),
IFERROR(IF(VLOOKUP(O1353,[1]Offen!$E:$F,2,FALSE)=0,"Offen ungeschält VOS"),
IFERROR(IF(VLOOKUP(O1353,[1]Offen!$H:$I,2,FALSE)=0,"Offen geschält RW"),
IFERROR(IF(VLOOKUP(O1353,[1]Offen!$K:$L,2,FALSE)=0,"Offen vegan"),
IFERROR(IF(VLOOKUP(O1353,[1]Offen!$N:$O,2,FALSE)=0,"Offen Zipfel"),
IFERROR(IF(VLOOKUP(O1353,[1]Offen!$Q:$R,2,FALSE)=0,"Offen Endstücke"),
IFERROR(IF(VLOOKUP(O1353,[1]Vakuumiert!$B:$C,2,FALSE)=0,"Vakuumierter VOS ungeschält"),
IFERROR(IF(VLOOKUP(O1353,[1]Vakuumiert!$E:$F,2,FALSE)=0,"Vakuumierter ABS ungeschält"),
IFERROR(IF(VLOOKUP(O1353,[1]Vakuumiert!$H:$I,2,FALSE)=0,"Vakuumierter VOS geschält"),
IFERROR(IF(VLOOKUP(O1353,[1]Vakuumiert!$K:$L,2,FALSE)=0,"Vakuumierter VOS vegan"),
IFERROR(IF(VLOOKUP(O1353,[1]Vakuumiert!$N:$O,2,FALSE)=0,"Vakuumierter VOS Zipfel"),
IFERROR(IF(VLOOKUP(O1353,[1]Vakuumiert!$Q:$R,2,FALSE)=0,"Vakuumiert geschält"),
IFERROR(IF(VLOOKUP(O1353,'[1]vakuumierte Fertigprodukte'!$B:$C,2,FALSE)=0,"Fertigprodukte"),
IFERROR(IF(VLOOKUP(O1353,'[1]vakuumierte Fertigprodukte'!$E:$FI,2,FALSE)=0,"Vakuumierte Zipfel"),
IFERROR(IF(VLOOKUP(O1353,[1]Wurste!$B:$C,2,FALSE)=0,"Räucherwürste"),
IFERROR(IF(VLOOKUP(O1353,[1]Wurste!$E:$F,2,FALSE)=0,"URW/URGW Wurst"),
IFERROR(IF(VLOOKUP(O1353,[1]Wurste!$H:$I,2,FALSE)=0,"HF-Wurst Vegan"),
IFERROR(IF(VLOOKUP(O1353,[1]Wurste!$K:$L,2,FALSE)=0,"320er ohne Würste"),
IFERROR(IF(AND(OR(Abfalldokumentation!$A1353="BU3",Abfalldokumentation!$A1353="Verkauf"),Abfalldokumentation!$F1353="Schimmel",Abfalldokumentation!$G1353="keinen Abnehmer/kein Schälpersonal"),"Div. Zipfel, ES ohne Verwendung",VLOOKUP(Abfalldokumentation!$E1353,Produktgruppen!A:B,2,FALSE)),"-")))))))))))))))))))))))</f>
        <v>-</v>
      </c>
      <c r="E1353" s="76" t="str">
        <f>IFERROR(VLOOKUP(Abfalldokumentation!$O1353,Artikel!A:C,3,FALSE),Abfalldokumentation!$O1353)</f>
        <v>Maschinenabfall</v>
      </c>
      <c r="F1353" s="76" t="str">
        <f>VLOOKUP(T1353,'Liste Gründe'!A:D,2,FALSE)</f>
        <v>Linienbezogen</v>
      </c>
      <c r="G1353" s="75" t="str">
        <f>IF(ISBLANK(V1353),VLOOKUP(Abfalldokumentation!$P1353,'Liste Gründe'!A:D,3,FALSE),V1353)</f>
        <v>Maschinenabfall</v>
      </c>
      <c r="H1353" s="76" t="str">
        <f>IF(ISBLANK(Abfalldokumentation!$W1353),"-",Abfalldokumentation!$W1353)</f>
        <v>-</v>
      </c>
      <c r="I1353" s="76">
        <f t="shared" si="148"/>
        <v>43</v>
      </c>
      <c r="J1353" s="76" t="str">
        <f t="shared" si="149"/>
        <v>Produkte</v>
      </c>
      <c r="K1353" s="76" t="str">
        <f t="shared" si="150"/>
        <v>BUs</v>
      </c>
      <c r="L1353" s="76" t="str">
        <f t="shared" si="151"/>
        <v>Symptome</v>
      </c>
      <c r="M1353" s="76" t="str">
        <f>IFERROR(VLOOKUP(Abfalldokumentation!$O1353,Kennzahlen!S:V,3,FALSE)*Abfalldokumentation!$B1353,"0")</f>
        <v>0</v>
      </c>
      <c r="N1353" s="76" t="str">
        <f>IF(ISBLANK(Q1353),VLOOKUP(Abfalldokumentation!$O1353,'Linien - BU'!R:S,2,FALSE),Q1353)</f>
        <v>bu3</v>
      </c>
      <c r="O1353" s="77" t="str">
        <f t="shared" si="152"/>
        <v>Maschinenabfall</v>
      </c>
      <c r="P1353" s="77">
        <f t="shared" si="153"/>
        <v>30</v>
      </c>
      <c r="Q1353" s="45" t="s">
        <v>319</v>
      </c>
      <c r="R1353" s="40" t="s">
        <v>55</v>
      </c>
      <c r="S1353" s="46">
        <v>33</v>
      </c>
      <c r="T1353" s="46">
        <v>30</v>
      </c>
      <c r="U1353" s="47">
        <v>44495</v>
      </c>
      <c r="V1353" s="48"/>
      <c r="W1353" s="46"/>
      <c r="X1353" s="50" t="str">
        <f>IFERROR(VLOOKUP(Abfalldokumentation!$R1353,Artikel!A:C,3,FALSE),Abfalldokumentation!$R1353)</f>
        <v>Maschinenabfall</v>
      </c>
      <c r="Y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</row>
    <row r="1354" spans="1:40" ht="30" hidden="1" customHeight="1" x14ac:dyDescent="0.25">
      <c r="A1354" s="78" t="str">
        <f>VLOOKUP(N1354,'Linien - BU'!A:B,2,FALSE)</f>
        <v>BU4</v>
      </c>
      <c r="B1354" s="79">
        <f t="shared" si="147"/>
        <v>26</v>
      </c>
      <c r="C1354" s="80">
        <f>Abfalldokumentation!$U1354</f>
        <v>44495</v>
      </c>
      <c r="D1354" s="69" t="str">
        <f>IFERROR(IF(VLOOKUP(O1354,'[1]Rohware 230'!$B:$C,2,FALSE)=0,"Rohware"),
IFERROR(IF(VLOOKUP(O1354,[1]Sammelnr.!$B:$C,2,FALSE)=0,"Sammelnr. ungeschält ABS"),
IFERROR(IF(VLOOKUP(O1354,[1]Sammelnr.!$E:$F,2,FALSE)=0,"Sammelnr. ungeschält VS"),
IFERROR(IF(VLOOKUP(O1354,[1]Sammelnr.!$H:$I,2,FALSE)=0,"Sammelnr. geschält"),
IFERROR(IF(VLOOKUP(O1354,[1]Offen!$B:$C,2,FALSE)=0,"Offen ungeschält ABS"),
IFERROR(IF(VLOOKUP(O1354,[1]Offen!$E:$F,2,FALSE)=0,"Offen ungeschält VOS"),
IFERROR(IF(VLOOKUP(O1354,[1]Offen!$H:$I,2,FALSE)=0,"Offen geschält RW"),
IFERROR(IF(VLOOKUP(O1354,[1]Offen!$K:$L,2,FALSE)=0,"Offen vegan"),
IFERROR(IF(VLOOKUP(O1354,[1]Offen!$N:$O,2,FALSE)=0,"Offen Zipfel"),
IFERROR(IF(VLOOKUP(O1354,[1]Offen!$Q:$R,2,FALSE)=0,"Offen Endstücke"),
IFERROR(IF(VLOOKUP(O1354,[1]Vakuumiert!$B:$C,2,FALSE)=0,"Vakuumierter VOS ungeschält"),
IFERROR(IF(VLOOKUP(O1354,[1]Vakuumiert!$E:$F,2,FALSE)=0,"Vakuumierter ABS ungeschält"),
IFERROR(IF(VLOOKUP(O1354,[1]Vakuumiert!$H:$I,2,FALSE)=0,"Vakuumierter VOS geschält"),
IFERROR(IF(VLOOKUP(O1354,[1]Vakuumiert!$K:$L,2,FALSE)=0,"Vakuumierter VOS vegan"),
IFERROR(IF(VLOOKUP(O1354,[1]Vakuumiert!$N:$O,2,FALSE)=0,"Vakuumierter VOS Zipfel"),
IFERROR(IF(VLOOKUP(O1354,[1]Vakuumiert!$Q:$R,2,FALSE)=0,"Vakuumiert geschält"),
IFERROR(IF(VLOOKUP(O1354,'[1]vakuumierte Fertigprodukte'!$B:$C,2,FALSE)=0,"Fertigprodukte"),
IFERROR(IF(VLOOKUP(O1354,'[1]vakuumierte Fertigprodukte'!$E:$FI,2,FALSE)=0,"Vakuumierte Zipfel"),
IFERROR(IF(VLOOKUP(O1354,[1]Wurste!$B:$C,2,FALSE)=0,"Räucherwürste"),
IFERROR(IF(VLOOKUP(O1354,[1]Wurste!$E:$F,2,FALSE)=0,"URW/URGW Wurst"),
IFERROR(IF(VLOOKUP(O1354,[1]Wurste!$H:$I,2,FALSE)=0,"HF-Wurst Vegan"),
IFERROR(IF(VLOOKUP(O1354,[1]Wurste!$K:$L,2,FALSE)=0,"320er ohne Würste"),
IFERROR(IF(AND(OR(Abfalldokumentation!$A1354="BU3",Abfalldokumentation!$A1354="Verkauf"),Abfalldokumentation!$F1354="Schimmel",Abfalldokumentation!$G1354="keinen Abnehmer/kein Schälpersonal"),"Div. Zipfel, ES ohne Verwendung",VLOOKUP(Abfalldokumentation!$E1354,Produktgruppen!A:B,2,FALSE)),"-")))))))))))))))))))))))</f>
        <v>-</v>
      </c>
      <c r="E1354" s="81" t="str">
        <f>IFERROR(VLOOKUP(Abfalldokumentation!$O1354,Artikel!A:C,3,FALSE),Abfalldokumentation!$O1354)</f>
        <v>Maschinenabfall</v>
      </c>
      <c r="F1354" s="81" t="str">
        <f>VLOOKUP(T1354,'Liste Gründe'!A:D,2,FALSE)</f>
        <v>Linienbezogen</v>
      </c>
      <c r="G1354" s="80" t="str">
        <f>IF(ISBLANK(V1354),VLOOKUP(Abfalldokumentation!$P1354,'Liste Gründe'!A:D,3,FALSE),V1354)</f>
        <v>Maschinenabfall</v>
      </c>
      <c r="H1354" s="81" t="str">
        <f>IF(ISBLANK(Abfalldokumentation!$W1354),"-",Abfalldokumentation!$W1354)</f>
        <v>-</v>
      </c>
      <c r="I1354" s="81">
        <f t="shared" si="148"/>
        <v>43</v>
      </c>
      <c r="J1354" s="81" t="str">
        <f t="shared" si="149"/>
        <v>Produkte</v>
      </c>
      <c r="K1354" s="81" t="str">
        <f t="shared" si="150"/>
        <v>BUs</v>
      </c>
      <c r="L1354" s="81" t="str">
        <f t="shared" si="151"/>
        <v>Symptome</v>
      </c>
      <c r="M1354" s="81" t="str">
        <f>IFERROR(VLOOKUP(Abfalldokumentation!$O1354,Kennzahlen!S:V,3,FALSE)*Abfalldokumentation!$B1354,"0")</f>
        <v>0</v>
      </c>
      <c r="N1354" s="81" t="str">
        <f>IF(ISBLANK(Q1354),VLOOKUP(Abfalldokumentation!$O1354,'Linien - BU'!R:S,2,FALSE),Q1354)</f>
        <v>bu4</v>
      </c>
      <c r="O1354" s="77" t="str">
        <f t="shared" si="152"/>
        <v>Maschinenabfall</v>
      </c>
      <c r="P1354" s="77">
        <f t="shared" si="153"/>
        <v>30</v>
      </c>
      <c r="Q1354" s="39" t="s">
        <v>320</v>
      </c>
      <c r="R1354" s="40" t="s">
        <v>55</v>
      </c>
      <c r="S1354" s="40">
        <f>58-32</f>
        <v>26</v>
      </c>
      <c r="T1354" s="40">
        <v>30</v>
      </c>
      <c r="U1354" s="41">
        <v>44495</v>
      </c>
      <c r="V1354" s="42"/>
      <c r="W1354" s="40"/>
      <c r="X1354" s="44" t="str">
        <f>IFERROR(VLOOKUP(Abfalldokumentation!$R1354,Artikel!A:C,3,FALSE),Abfalldokumentation!$R1354)</f>
        <v>Maschinenabfall</v>
      </c>
      <c r="Y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</row>
    <row r="1355" spans="1:40" ht="30" customHeight="1" x14ac:dyDescent="0.25">
      <c r="A1355" s="73" t="str">
        <f>VLOOKUP(N1355,'Linien - BU'!A:B,2,FALSE)</f>
        <v>BU1</v>
      </c>
      <c r="B1355" s="74">
        <f t="shared" si="147"/>
        <v>60</v>
      </c>
      <c r="C1355" s="75">
        <f>Abfalldokumentation!$U1355</f>
        <v>44495</v>
      </c>
      <c r="D1355" s="69" t="str">
        <f>IFERROR(IF(VLOOKUP(O1355,'[1]Rohware 230'!$B:$C,2,FALSE)=0,"Rohware"),
IFERROR(IF(VLOOKUP(O1355,[1]Sammelnr.!$B:$C,2,FALSE)=0,"Sammelnr. ungeschält ABS"),
IFERROR(IF(VLOOKUP(O1355,[1]Sammelnr.!$E:$F,2,FALSE)=0,"Sammelnr. ungeschält VS"),
IFERROR(IF(VLOOKUP(O1355,[1]Sammelnr.!$H:$I,2,FALSE)=0,"Sammelnr. geschält"),
IFERROR(IF(VLOOKUP(O1355,[1]Offen!$B:$C,2,FALSE)=0,"Offen ungeschält ABS"),
IFERROR(IF(VLOOKUP(O1355,[1]Offen!$E:$F,2,FALSE)=0,"Offen ungeschält VOS"),
IFERROR(IF(VLOOKUP(O1355,[1]Offen!$H:$I,2,FALSE)=0,"Offen geschält RW"),
IFERROR(IF(VLOOKUP(O1355,[1]Offen!$K:$L,2,FALSE)=0,"Offen vegan"),
IFERROR(IF(VLOOKUP(O1355,[1]Offen!$N:$O,2,FALSE)=0,"Offen Zipfel"),
IFERROR(IF(VLOOKUP(O1355,[1]Offen!$Q:$R,2,FALSE)=0,"Offen Endstücke"),
IFERROR(IF(VLOOKUP(O1355,[1]Vakuumiert!$B:$C,2,FALSE)=0,"Vakuumierter VOS ungeschält"),
IFERROR(IF(VLOOKUP(O1355,[1]Vakuumiert!$E:$F,2,FALSE)=0,"Vakuumierter ABS ungeschält"),
IFERROR(IF(VLOOKUP(O1355,[1]Vakuumiert!$H:$I,2,FALSE)=0,"Vakuumierter VOS geschält"),
IFERROR(IF(VLOOKUP(O1355,[1]Vakuumiert!$K:$L,2,FALSE)=0,"Vakuumierter VOS vegan"),
IFERROR(IF(VLOOKUP(O1355,[1]Vakuumiert!$N:$O,2,FALSE)=0,"Vakuumierter VOS Zipfel"),
IFERROR(IF(VLOOKUP(O1355,[1]Vakuumiert!$Q:$R,2,FALSE)=0,"Vakuumiert geschält"),
IFERROR(IF(VLOOKUP(O1355,'[1]vakuumierte Fertigprodukte'!$B:$C,2,FALSE)=0,"Fertigprodukte"),
IFERROR(IF(VLOOKUP(O1355,'[1]vakuumierte Fertigprodukte'!$E:$FI,2,FALSE)=0,"Vakuumierte Zipfel"),
IFERROR(IF(VLOOKUP(O1355,[1]Wurste!$B:$C,2,FALSE)=0,"Räucherwürste"),
IFERROR(IF(VLOOKUP(O1355,[1]Wurste!$E:$F,2,FALSE)=0,"URW/URGW Wurst"),
IFERROR(IF(VLOOKUP(O1355,[1]Wurste!$H:$I,2,FALSE)=0,"HF-Wurst Vegan"),
IFERROR(IF(VLOOKUP(O1355,[1]Wurste!$K:$L,2,FALSE)=0,"320er ohne Würste"),
IFERROR(IF(AND(OR(Abfalldokumentation!$A1355="BU3",Abfalldokumentation!$A1355="Verkauf"),Abfalldokumentation!$F1355="Schimmel",Abfalldokumentation!$G1355="keinen Abnehmer/kein Schälpersonal"),"Div. Zipfel, ES ohne Verwendung",VLOOKUP(Abfalldokumentation!$E1355,Produktgruppen!A:B,2,FALSE)),"-")))))))))))))))))))))))</f>
        <v>-</v>
      </c>
      <c r="E1355" s="76" t="str">
        <f>IFERROR(VLOOKUP(Abfalldokumentation!$O1355,Artikel!A:C,3,FALSE),Abfalldokumentation!$O1355)</f>
        <v>Maschinenabfall</v>
      </c>
      <c r="F1355" s="76" t="str">
        <f>VLOOKUP(T1355,'Liste Gründe'!A:D,2,FALSE)</f>
        <v>Linienbezogen</v>
      </c>
      <c r="G1355" s="75" t="str">
        <f>IF(ISBLANK(V1355),VLOOKUP(Abfalldokumentation!$P1355,'Liste Gründe'!A:D,3,FALSE),V1355)</f>
        <v>Clip gerissen</v>
      </c>
      <c r="H1355" s="76" t="str">
        <f>IF(ISBLANK(Abfalldokumentation!$W1355),"-",Abfalldokumentation!$W1355)</f>
        <v>-</v>
      </c>
      <c r="I1355" s="76">
        <f t="shared" si="148"/>
        <v>43</v>
      </c>
      <c r="J1355" s="76" t="str">
        <f t="shared" si="149"/>
        <v>Produkte</v>
      </c>
      <c r="K1355" s="76" t="str">
        <f t="shared" si="150"/>
        <v>BUs</v>
      </c>
      <c r="L1355" s="76" t="str">
        <f t="shared" si="151"/>
        <v>Symptome</v>
      </c>
      <c r="M1355" s="76" t="str">
        <f>IFERROR(VLOOKUP(Abfalldokumentation!$O1355,Kennzahlen!S:V,3,FALSE)*Abfalldokumentation!$B1355,"0")</f>
        <v>0</v>
      </c>
      <c r="N1355" s="76" t="str">
        <f>IF(ISBLANK(Q1355),VLOOKUP(Abfalldokumentation!$O1355,'Linien - BU'!R:S,2,FALSE),Q1355)</f>
        <v>Abfüllung</v>
      </c>
      <c r="O1355" s="77" t="str">
        <f t="shared" si="152"/>
        <v>Maschinenabfall</v>
      </c>
      <c r="P1355" s="77">
        <f t="shared" si="153"/>
        <v>31</v>
      </c>
      <c r="Q1355" s="45" t="s">
        <v>180</v>
      </c>
      <c r="R1355" s="40" t="s">
        <v>55</v>
      </c>
      <c r="S1355" s="46">
        <v>60</v>
      </c>
      <c r="T1355" s="40">
        <v>31</v>
      </c>
      <c r="U1355" s="47">
        <v>44495</v>
      </c>
      <c r="V1355" s="48"/>
      <c r="W1355" s="46"/>
      <c r="X1355" s="50" t="str">
        <f>IFERROR(VLOOKUP(Abfalldokumentation!$R1355,Artikel!A:C,3,FALSE),Abfalldokumentation!$R1355)</f>
        <v>Maschinenabfall</v>
      </c>
      <c r="Y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</row>
    <row r="1356" spans="1:40" ht="30" hidden="1" customHeight="1" x14ac:dyDescent="0.25">
      <c r="A1356" s="78" t="str">
        <f>VLOOKUP(N1356,'Linien - BU'!A:B,2,FALSE)</f>
        <v>Rest</v>
      </c>
      <c r="B1356" s="79">
        <f t="shared" si="147"/>
        <v>14</v>
      </c>
      <c r="C1356" s="80">
        <f>Abfalldokumentation!$U1356</f>
        <v>44495</v>
      </c>
      <c r="D1356" s="69" t="str">
        <f>IFERROR(IF(VLOOKUP(O1356,'[1]Rohware 230'!$B:$C,2,FALSE)=0,"Rohware"),
IFERROR(IF(VLOOKUP(O1356,[1]Sammelnr.!$B:$C,2,FALSE)=0,"Sammelnr. ungeschält ABS"),
IFERROR(IF(VLOOKUP(O1356,[1]Sammelnr.!$E:$F,2,FALSE)=0,"Sammelnr. ungeschält VS"),
IFERROR(IF(VLOOKUP(O1356,[1]Sammelnr.!$H:$I,2,FALSE)=0,"Sammelnr. geschält"),
IFERROR(IF(VLOOKUP(O1356,[1]Offen!$B:$C,2,FALSE)=0,"Offen ungeschält ABS"),
IFERROR(IF(VLOOKUP(O1356,[1]Offen!$E:$F,2,FALSE)=0,"Offen ungeschält VOS"),
IFERROR(IF(VLOOKUP(O1356,[1]Offen!$H:$I,2,FALSE)=0,"Offen geschält RW"),
IFERROR(IF(VLOOKUP(O1356,[1]Offen!$K:$L,2,FALSE)=0,"Offen vegan"),
IFERROR(IF(VLOOKUP(O1356,[1]Offen!$N:$O,2,FALSE)=0,"Offen Zipfel"),
IFERROR(IF(VLOOKUP(O1356,[1]Offen!$Q:$R,2,FALSE)=0,"Offen Endstücke"),
IFERROR(IF(VLOOKUP(O1356,[1]Vakuumiert!$B:$C,2,FALSE)=0,"Vakuumierter VOS ungeschält"),
IFERROR(IF(VLOOKUP(O1356,[1]Vakuumiert!$E:$F,2,FALSE)=0,"Vakuumierter ABS ungeschält"),
IFERROR(IF(VLOOKUP(O1356,[1]Vakuumiert!$H:$I,2,FALSE)=0,"Vakuumierter VOS geschält"),
IFERROR(IF(VLOOKUP(O1356,[1]Vakuumiert!$K:$L,2,FALSE)=0,"Vakuumierter VOS vegan"),
IFERROR(IF(VLOOKUP(O1356,[1]Vakuumiert!$N:$O,2,FALSE)=0,"Vakuumierter VOS Zipfel"),
IFERROR(IF(VLOOKUP(O1356,[1]Vakuumiert!$Q:$R,2,FALSE)=0,"Vakuumiert geschält"),
IFERROR(IF(VLOOKUP(O1356,'[1]vakuumierte Fertigprodukte'!$B:$C,2,FALSE)=0,"Fertigprodukte"),
IFERROR(IF(VLOOKUP(O1356,'[1]vakuumierte Fertigprodukte'!$E:$FI,2,FALSE)=0,"Vakuumierte Zipfel"),
IFERROR(IF(VLOOKUP(O1356,[1]Wurste!$B:$C,2,FALSE)=0,"Räucherwürste"),
IFERROR(IF(VLOOKUP(O1356,[1]Wurste!$E:$F,2,FALSE)=0,"URW/URGW Wurst"),
IFERROR(IF(VLOOKUP(O1356,[1]Wurste!$H:$I,2,FALSE)=0,"HF-Wurst Vegan"),
IFERROR(IF(VLOOKUP(O1356,[1]Wurste!$K:$L,2,FALSE)=0,"320er ohne Würste"),
IFERROR(IF(AND(OR(Abfalldokumentation!$A1356="BU3",Abfalldokumentation!$A1356="Verkauf"),Abfalldokumentation!$F1356="Schimmel",Abfalldokumentation!$G1356="keinen Abnehmer/kein Schälpersonal"),"Div. Zipfel, ES ohne Verwendung",VLOOKUP(Abfalldokumentation!$E1356,Produktgruppen!A:B,2,FALSE)),"-")))))))))))))))))))))))</f>
        <v>Rest</v>
      </c>
      <c r="E1356" s="81" t="str">
        <f>IFERROR(VLOOKUP(Abfalldokumentation!$O1356,Artikel!A:C,3,FALSE),Abfalldokumentation!$O1356)</f>
        <v>-</v>
      </c>
      <c r="F1356" s="81" t="str">
        <f>VLOOKUP(T1356,'Liste Gründe'!A:D,2,FALSE)</f>
        <v>Qualitätssicherung</v>
      </c>
      <c r="G1356" s="80" t="str">
        <f>IF(ISBLANK(V1356),VLOOKUP(Abfalldokumentation!$P1356,'Liste Gründe'!A:D,3,FALSE),V1356)</f>
        <v>Sensorik</v>
      </c>
      <c r="H1356" s="81" t="str">
        <f>IF(ISBLANK(Abfalldokumentation!$W1356),"-",Abfalldokumentation!$W1356)</f>
        <v>-</v>
      </c>
      <c r="I1356" s="81">
        <f t="shared" si="148"/>
        <v>43</v>
      </c>
      <c r="J1356" s="81" t="str">
        <f t="shared" si="149"/>
        <v>Produkte</v>
      </c>
      <c r="K1356" s="81" t="str">
        <f t="shared" si="150"/>
        <v>BUs</v>
      </c>
      <c r="L1356" s="81" t="str">
        <f t="shared" si="151"/>
        <v>Symptome</v>
      </c>
      <c r="M1356" s="81" t="str">
        <f>IFERROR(VLOOKUP(Abfalldokumentation!$O1356,Kennzahlen!S:V,3,FALSE)*Abfalldokumentation!$B1356,"0")</f>
        <v>0</v>
      </c>
      <c r="N1356" s="81" t="str">
        <f>IF(ISBLANK(Q1356),VLOOKUP(Abfalldokumentation!$O1356,'Linien - BU'!R:S,2,FALSE),Q1356)</f>
        <v>QM</v>
      </c>
      <c r="O1356" s="77" t="str">
        <f t="shared" si="152"/>
        <v>-</v>
      </c>
      <c r="P1356" s="77">
        <f t="shared" si="153"/>
        <v>74</v>
      </c>
      <c r="Q1356" s="39" t="s">
        <v>196</v>
      </c>
      <c r="R1356" s="40" t="s">
        <v>54</v>
      </c>
      <c r="S1356" s="40">
        <v>14</v>
      </c>
      <c r="T1356" s="40">
        <v>74</v>
      </c>
      <c r="U1356" s="41">
        <v>44495</v>
      </c>
      <c r="V1356" s="42"/>
      <c r="W1356" s="40"/>
      <c r="X1356" s="44" t="str">
        <f>IFERROR(VLOOKUP(Abfalldokumentation!$R1356,Artikel!A:C,3,FALSE),Abfalldokumentation!$R1356)</f>
        <v>-</v>
      </c>
      <c r="Y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</row>
    <row r="1357" spans="1:40" ht="30" hidden="1" customHeight="1" x14ac:dyDescent="0.25">
      <c r="A1357" s="73" t="str">
        <f>VLOOKUP(N1357,'Linien - BU'!A:B,2,FALSE)</f>
        <v>BU1</v>
      </c>
      <c r="B1357" s="74">
        <f t="shared" si="147"/>
        <v>100</v>
      </c>
      <c r="C1357" s="75">
        <f>Abfalldokumentation!$U1357</f>
        <v>44495</v>
      </c>
      <c r="D1357" s="69" t="str">
        <f>IFERROR(IF(VLOOKUP(O1357,'[1]Rohware 230'!$B:$C,2,FALSE)=0,"Rohware"),
IFERROR(IF(VLOOKUP(O1357,[1]Sammelnr.!$B:$C,2,FALSE)=0,"Sammelnr. ungeschält ABS"),
IFERROR(IF(VLOOKUP(O1357,[1]Sammelnr.!$E:$F,2,FALSE)=0,"Sammelnr. ungeschält VS"),
IFERROR(IF(VLOOKUP(O1357,[1]Sammelnr.!$H:$I,2,FALSE)=0,"Sammelnr. geschält"),
IFERROR(IF(VLOOKUP(O1357,[1]Offen!$B:$C,2,FALSE)=0,"Offen ungeschält ABS"),
IFERROR(IF(VLOOKUP(O1357,[1]Offen!$E:$F,2,FALSE)=0,"Offen ungeschält VOS"),
IFERROR(IF(VLOOKUP(O1357,[1]Offen!$H:$I,2,FALSE)=0,"Offen geschält RW"),
IFERROR(IF(VLOOKUP(O1357,[1]Offen!$K:$L,2,FALSE)=0,"Offen vegan"),
IFERROR(IF(VLOOKUP(O1357,[1]Offen!$N:$O,2,FALSE)=0,"Offen Zipfel"),
IFERROR(IF(VLOOKUP(O1357,[1]Offen!$Q:$R,2,FALSE)=0,"Offen Endstücke"),
IFERROR(IF(VLOOKUP(O1357,[1]Vakuumiert!$B:$C,2,FALSE)=0,"Vakuumierter VOS ungeschält"),
IFERROR(IF(VLOOKUP(O1357,[1]Vakuumiert!$E:$F,2,FALSE)=0,"Vakuumierter ABS ungeschält"),
IFERROR(IF(VLOOKUP(O1357,[1]Vakuumiert!$H:$I,2,FALSE)=0,"Vakuumierter VOS geschält"),
IFERROR(IF(VLOOKUP(O1357,[1]Vakuumiert!$K:$L,2,FALSE)=0,"Vakuumierter VOS vegan"),
IFERROR(IF(VLOOKUP(O1357,[1]Vakuumiert!$N:$O,2,FALSE)=0,"Vakuumierter VOS Zipfel"),
IFERROR(IF(VLOOKUP(O1357,[1]Vakuumiert!$Q:$R,2,FALSE)=0,"Vakuumiert geschält"),
IFERROR(IF(VLOOKUP(O1357,'[1]vakuumierte Fertigprodukte'!$B:$C,2,FALSE)=0,"Fertigprodukte"),
IFERROR(IF(VLOOKUP(O1357,'[1]vakuumierte Fertigprodukte'!$E:$FI,2,FALSE)=0,"Vakuumierte Zipfel"),
IFERROR(IF(VLOOKUP(O1357,[1]Wurste!$B:$C,2,FALSE)=0,"Räucherwürste"),
IFERROR(IF(VLOOKUP(O1357,[1]Wurste!$E:$F,2,FALSE)=0,"URW/URGW Wurst"),
IFERROR(IF(VLOOKUP(O1357,[1]Wurste!$H:$I,2,FALSE)=0,"HF-Wurst Vegan"),
IFERROR(IF(VLOOKUP(O1357,[1]Wurste!$K:$L,2,FALSE)=0,"320er ohne Würste"),
IFERROR(IF(AND(OR(Abfalldokumentation!$A1357="BU3",Abfalldokumentation!$A1357="Verkauf"),Abfalldokumentation!$F1357="Schimmel",Abfalldokumentation!$G1357="keinen Abnehmer/kein Schälpersonal"),"Div. Zipfel, ES ohne Verwendung",VLOOKUP(Abfalldokumentation!$E1357,Produktgruppen!A:B,2,FALSE)),"-")))))))))))))))))))))))</f>
        <v>Rest</v>
      </c>
      <c r="E1357" s="76" t="str">
        <f>IFERROR(VLOOKUP(Abfalldokumentation!$O1357,Artikel!A:C,3,FALSE),Abfalldokumentation!$O1357)</f>
        <v>-</v>
      </c>
      <c r="F1357" s="76" t="str">
        <f>VLOOKUP(T1357,'Liste Gründe'!A:D,2,FALSE)</f>
        <v>Linienbezogen</v>
      </c>
      <c r="G1357" s="75" t="str">
        <f>IF(ISBLANK(V1357),VLOOKUP(Abfalldokumentation!$P1357,'Liste Gründe'!A:D,3,FALSE),V1357)</f>
        <v>Reinigung</v>
      </c>
      <c r="H1357" s="76" t="str">
        <f>IF(ISBLANK(Abfalldokumentation!$W1357),"-",Abfalldokumentation!$W1357)</f>
        <v>-</v>
      </c>
      <c r="I1357" s="76">
        <f t="shared" si="148"/>
        <v>43</v>
      </c>
      <c r="J1357" s="76" t="str">
        <f t="shared" si="149"/>
        <v>Produkte</v>
      </c>
      <c r="K1357" s="76" t="str">
        <f t="shared" si="150"/>
        <v>BUs</v>
      </c>
      <c r="L1357" s="76" t="str">
        <f t="shared" si="151"/>
        <v>Symptome</v>
      </c>
      <c r="M1357" s="76" t="str">
        <f>IFERROR(VLOOKUP(Abfalldokumentation!$O1357,Kennzahlen!S:V,3,FALSE)*Abfalldokumentation!$B1357,"0")</f>
        <v>0</v>
      </c>
      <c r="N1357" s="76" t="str">
        <f>IF(ISBLANK(Q1357),VLOOKUP(Abfalldokumentation!$O1357,'Linien - BU'!R:S,2,FALSE),Q1357)</f>
        <v>Schmelze</v>
      </c>
      <c r="O1357" s="77" t="str">
        <f t="shared" si="152"/>
        <v>-</v>
      </c>
      <c r="P1357" s="77">
        <f t="shared" si="153"/>
        <v>10</v>
      </c>
      <c r="Q1357" s="45" t="s">
        <v>184</v>
      </c>
      <c r="R1357" s="46" t="s">
        <v>54</v>
      </c>
      <c r="S1357" s="46">
        <v>100</v>
      </c>
      <c r="T1357" s="46">
        <v>10</v>
      </c>
      <c r="U1357" s="47">
        <v>44495</v>
      </c>
      <c r="V1357" s="48"/>
      <c r="W1357" s="46"/>
      <c r="X1357" s="50" t="str">
        <f>IFERROR(VLOOKUP(Abfalldokumentation!$R1357,Artikel!A:C,3,FALSE),Abfalldokumentation!$R1357)</f>
        <v>-</v>
      </c>
      <c r="Y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</row>
    <row r="1358" spans="1:40" ht="30" hidden="1" customHeight="1" x14ac:dyDescent="0.25">
      <c r="A1358" s="78" t="str">
        <f>VLOOKUP(N1358,'Linien - BU'!A:B,2,FALSE)</f>
        <v>BU1</v>
      </c>
      <c r="B1358" s="79">
        <f t="shared" si="147"/>
        <v>130</v>
      </c>
      <c r="C1358" s="80">
        <f>Abfalldokumentation!$U1358</f>
        <v>44495</v>
      </c>
      <c r="D1358" s="69" t="str">
        <f>IFERROR(IF(VLOOKUP(O1358,'[1]Rohware 230'!$B:$C,2,FALSE)=0,"Rohware"),
IFERROR(IF(VLOOKUP(O1358,[1]Sammelnr.!$B:$C,2,FALSE)=0,"Sammelnr. ungeschält ABS"),
IFERROR(IF(VLOOKUP(O1358,[1]Sammelnr.!$E:$F,2,FALSE)=0,"Sammelnr. ungeschält VS"),
IFERROR(IF(VLOOKUP(O1358,[1]Sammelnr.!$H:$I,2,FALSE)=0,"Sammelnr. geschält"),
IFERROR(IF(VLOOKUP(O1358,[1]Offen!$B:$C,2,FALSE)=0,"Offen ungeschält ABS"),
IFERROR(IF(VLOOKUP(O1358,[1]Offen!$E:$F,2,FALSE)=0,"Offen ungeschält VOS"),
IFERROR(IF(VLOOKUP(O1358,[1]Offen!$H:$I,2,FALSE)=0,"Offen geschält RW"),
IFERROR(IF(VLOOKUP(O1358,[1]Offen!$K:$L,2,FALSE)=0,"Offen vegan"),
IFERROR(IF(VLOOKUP(O1358,[1]Offen!$N:$O,2,FALSE)=0,"Offen Zipfel"),
IFERROR(IF(VLOOKUP(O1358,[1]Offen!$Q:$R,2,FALSE)=0,"Offen Endstücke"),
IFERROR(IF(VLOOKUP(O1358,[1]Vakuumiert!$B:$C,2,FALSE)=0,"Vakuumierter VOS ungeschält"),
IFERROR(IF(VLOOKUP(O1358,[1]Vakuumiert!$E:$F,2,FALSE)=0,"Vakuumierter ABS ungeschält"),
IFERROR(IF(VLOOKUP(O1358,[1]Vakuumiert!$H:$I,2,FALSE)=0,"Vakuumierter VOS geschält"),
IFERROR(IF(VLOOKUP(O1358,[1]Vakuumiert!$K:$L,2,FALSE)=0,"Vakuumierter VOS vegan"),
IFERROR(IF(VLOOKUP(O1358,[1]Vakuumiert!$N:$O,2,FALSE)=0,"Vakuumierter VOS Zipfel"),
IFERROR(IF(VLOOKUP(O1358,[1]Vakuumiert!$Q:$R,2,FALSE)=0,"Vakuumiert geschält"),
IFERROR(IF(VLOOKUP(O1358,'[1]vakuumierte Fertigprodukte'!$B:$C,2,FALSE)=0,"Fertigprodukte"),
IFERROR(IF(VLOOKUP(O1358,'[1]vakuumierte Fertigprodukte'!$E:$FI,2,FALSE)=0,"Vakuumierte Zipfel"),
IFERROR(IF(VLOOKUP(O1358,[1]Wurste!$B:$C,2,FALSE)=0,"Räucherwürste"),
IFERROR(IF(VLOOKUP(O1358,[1]Wurste!$E:$F,2,FALSE)=0,"URW/URGW Wurst"),
IFERROR(IF(VLOOKUP(O1358,[1]Wurste!$H:$I,2,FALSE)=0,"HF-Wurst Vegan"),
IFERROR(IF(VLOOKUP(O1358,[1]Wurste!$K:$L,2,FALSE)=0,"320er ohne Würste"),
IFERROR(IF(AND(OR(Abfalldokumentation!$A1358="BU3",Abfalldokumentation!$A1358="Verkauf"),Abfalldokumentation!$F1358="Schimmel",Abfalldokumentation!$G1358="keinen Abnehmer/kein Schälpersonal"),"Div. Zipfel, ES ohne Verwendung",VLOOKUP(Abfalldokumentation!$E1358,Produktgruppen!A:B,2,FALSE)),"-")))))))))))))))))))))))</f>
        <v>Rest</v>
      </c>
      <c r="E1358" s="81" t="str">
        <f>IFERROR(VLOOKUP(Abfalldokumentation!$O1358,Artikel!A:C,3,FALSE),Abfalldokumentation!$O1358)</f>
        <v>-</v>
      </c>
      <c r="F1358" s="81" t="str">
        <f>VLOOKUP(T1358,'Liste Gründe'!A:D,2,FALSE)</f>
        <v>Linienbezogen</v>
      </c>
      <c r="G1358" s="80" t="str">
        <f>IF(ISBLANK(V1358),VLOOKUP(Abfalldokumentation!$P1358,'Liste Gründe'!A:D,3,FALSE),V1358)</f>
        <v>Reinigung</v>
      </c>
      <c r="H1358" s="81" t="str">
        <f>IF(ISBLANK(Abfalldokumentation!$W1358),"-",Abfalldokumentation!$W1358)</f>
        <v>-</v>
      </c>
      <c r="I1358" s="81">
        <f t="shared" si="148"/>
        <v>43</v>
      </c>
      <c r="J1358" s="81" t="str">
        <f t="shared" si="149"/>
        <v>Produkte</v>
      </c>
      <c r="K1358" s="81" t="str">
        <f t="shared" si="150"/>
        <v>BUs</v>
      </c>
      <c r="L1358" s="81" t="str">
        <f t="shared" si="151"/>
        <v>Symptome</v>
      </c>
      <c r="M1358" s="81" t="str">
        <f>IFERROR(VLOOKUP(Abfalldokumentation!$O1358,Kennzahlen!S:V,3,FALSE)*Abfalldokumentation!$B1358,"0")</f>
        <v>0</v>
      </c>
      <c r="N1358" s="81" t="str">
        <f>IF(ISBLANK(Q1358),VLOOKUP(Abfalldokumentation!$O1358,'Linien - BU'!R:S,2,FALSE),Q1358)</f>
        <v>Strudelline</v>
      </c>
      <c r="O1358" s="77" t="str">
        <f t="shared" si="152"/>
        <v>-</v>
      </c>
      <c r="P1358" s="77">
        <f t="shared" si="153"/>
        <v>10</v>
      </c>
      <c r="Q1358" s="39" t="s">
        <v>222</v>
      </c>
      <c r="R1358" s="40" t="s">
        <v>54</v>
      </c>
      <c r="S1358" s="40">
        <v>130</v>
      </c>
      <c r="T1358" s="40">
        <v>10</v>
      </c>
      <c r="U1358" s="41">
        <v>44495</v>
      </c>
      <c r="V1358" s="42"/>
      <c r="W1358" s="40"/>
      <c r="X1358" s="44" t="str">
        <f>IFERROR(VLOOKUP(Abfalldokumentation!$R1358,Artikel!A:C,3,FALSE),Abfalldokumentation!$R1358)</f>
        <v>-</v>
      </c>
      <c r="Y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</row>
    <row r="1359" spans="1:40" ht="30" hidden="1" customHeight="1" x14ac:dyDescent="0.25">
      <c r="A1359" s="73" t="str">
        <f>VLOOKUP(N1359,'Linien - BU'!A:B,2,FALSE)</f>
        <v>Rest</v>
      </c>
      <c r="B1359" s="74">
        <f t="shared" si="147"/>
        <v>2</v>
      </c>
      <c r="C1359" s="75">
        <f>Abfalldokumentation!$U1359</f>
        <v>44495</v>
      </c>
      <c r="D1359" s="69" t="str">
        <f>IFERROR(IF(VLOOKUP(O1359,'[1]Rohware 230'!$B:$C,2,FALSE)=0,"Rohware"),
IFERROR(IF(VLOOKUP(O1359,[1]Sammelnr.!$B:$C,2,FALSE)=0,"Sammelnr. ungeschält ABS"),
IFERROR(IF(VLOOKUP(O1359,[1]Sammelnr.!$E:$F,2,FALSE)=0,"Sammelnr. ungeschält VS"),
IFERROR(IF(VLOOKUP(O1359,[1]Sammelnr.!$H:$I,2,FALSE)=0,"Sammelnr. geschält"),
IFERROR(IF(VLOOKUP(O1359,[1]Offen!$B:$C,2,FALSE)=0,"Offen ungeschält ABS"),
IFERROR(IF(VLOOKUP(O1359,[1]Offen!$E:$F,2,FALSE)=0,"Offen ungeschält VOS"),
IFERROR(IF(VLOOKUP(O1359,[1]Offen!$H:$I,2,FALSE)=0,"Offen geschält RW"),
IFERROR(IF(VLOOKUP(O1359,[1]Offen!$K:$L,2,FALSE)=0,"Offen vegan"),
IFERROR(IF(VLOOKUP(O1359,[1]Offen!$N:$O,2,FALSE)=0,"Offen Zipfel"),
IFERROR(IF(VLOOKUP(O1359,[1]Offen!$Q:$R,2,FALSE)=0,"Offen Endstücke"),
IFERROR(IF(VLOOKUP(O1359,[1]Vakuumiert!$B:$C,2,FALSE)=0,"Vakuumierter VOS ungeschält"),
IFERROR(IF(VLOOKUP(O1359,[1]Vakuumiert!$E:$F,2,FALSE)=0,"Vakuumierter ABS ungeschält"),
IFERROR(IF(VLOOKUP(O1359,[1]Vakuumiert!$H:$I,2,FALSE)=0,"Vakuumierter VOS geschält"),
IFERROR(IF(VLOOKUP(O1359,[1]Vakuumiert!$K:$L,2,FALSE)=0,"Vakuumierter VOS vegan"),
IFERROR(IF(VLOOKUP(O1359,[1]Vakuumiert!$N:$O,2,FALSE)=0,"Vakuumierter VOS Zipfel"),
IFERROR(IF(VLOOKUP(O1359,[1]Vakuumiert!$Q:$R,2,FALSE)=0,"Vakuumiert geschält"),
IFERROR(IF(VLOOKUP(O1359,'[1]vakuumierte Fertigprodukte'!$B:$C,2,FALSE)=0,"Fertigprodukte"),
IFERROR(IF(VLOOKUP(O1359,'[1]vakuumierte Fertigprodukte'!$E:$FI,2,FALSE)=0,"Vakuumierte Zipfel"),
IFERROR(IF(VLOOKUP(O1359,[1]Wurste!$B:$C,2,FALSE)=0,"Räucherwürste"),
IFERROR(IF(VLOOKUP(O1359,[1]Wurste!$E:$F,2,FALSE)=0,"URW/URGW Wurst"),
IFERROR(IF(VLOOKUP(O1359,[1]Wurste!$H:$I,2,FALSE)=0,"HF-Wurst Vegan"),
IFERROR(IF(VLOOKUP(O1359,[1]Wurste!$K:$L,2,FALSE)=0,"320er ohne Würste"),
IFERROR(IF(AND(OR(Abfalldokumentation!$A1359="BU3",Abfalldokumentation!$A1359="Verkauf"),Abfalldokumentation!$F1359="Schimmel",Abfalldokumentation!$G1359="keinen Abnehmer/kein Schälpersonal"),"Div. Zipfel, ES ohne Verwendung",VLOOKUP(Abfalldokumentation!$E1359,Produktgruppen!A:B,2,FALSE)),"-")))))))))))))))))))))))</f>
        <v>Rest</v>
      </c>
      <c r="E1359" s="76" t="str">
        <f>IFERROR(VLOOKUP(Abfalldokumentation!$O1359,Artikel!A:C,3,FALSE),Abfalldokumentation!$O1359)</f>
        <v>-</v>
      </c>
      <c r="F1359" s="76" t="str">
        <f>VLOOKUP(T1359,'Liste Gründe'!A:D,2,FALSE)</f>
        <v>Qualitätssicherung</v>
      </c>
      <c r="G1359" s="75" t="str">
        <f>IF(ISBLANK(V1359),VLOOKUP(Abfalldokumentation!$P1359,'Liste Gründe'!A:D,3,FALSE),V1359)</f>
        <v>Sensorik</v>
      </c>
      <c r="H1359" s="76" t="str">
        <f>IF(ISBLANK(Abfalldokumentation!$W1359),"-",Abfalldokumentation!$W1359)</f>
        <v>-</v>
      </c>
      <c r="I1359" s="76">
        <f t="shared" si="148"/>
        <v>43</v>
      </c>
      <c r="J1359" s="76" t="str">
        <f t="shared" si="149"/>
        <v>Produkte</v>
      </c>
      <c r="K1359" s="76" t="str">
        <f t="shared" si="150"/>
        <v>BUs</v>
      </c>
      <c r="L1359" s="76" t="str">
        <f t="shared" si="151"/>
        <v>Symptome</v>
      </c>
      <c r="M1359" s="76" t="str">
        <f>IFERROR(VLOOKUP(Abfalldokumentation!$O1359,Kennzahlen!S:V,3,FALSE)*Abfalldokumentation!$B1359,"0")</f>
        <v>0</v>
      </c>
      <c r="N1359" s="76" t="str">
        <f>IF(ISBLANK(Q1359),VLOOKUP(Abfalldokumentation!$O1359,'Linien - BU'!R:S,2,FALSE),Q1359)</f>
        <v>Labor</v>
      </c>
      <c r="O1359" s="77" t="str">
        <f t="shared" si="152"/>
        <v>-</v>
      </c>
      <c r="P1359" s="77">
        <f t="shared" si="153"/>
        <v>74</v>
      </c>
      <c r="Q1359" s="45" t="s">
        <v>199</v>
      </c>
      <c r="R1359" s="46" t="s">
        <v>54</v>
      </c>
      <c r="S1359" s="46">
        <v>2</v>
      </c>
      <c r="T1359" s="46">
        <v>74</v>
      </c>
      <c r="U1359" s="47">
        <v>44495</v>
      </c>
      <c r="V1359" s="48"/>
      <c r="W1359" s="46"/>
      <c r="X1359" s="50" t="str">
        <f>IFERROR(VLOOKUP(Abfalldokumentation!$R1359,Artikel!A:C,3,FALSE),Abfalldokumentation!$R1359)</f>
        <v>-</v>
      </c>
      <c r="Y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</row>
    <row r="1360" spans="1:40" ht="30" hidden="1" customHeight="1" x14ac:dyDescent="0.25">
      <c r="A1360" s="78" t="str">
        <f>VLOOKUP(N1360,'Linien - BU'!A:B,2,FALSE)</f>
        <v>BU1</v>
      </c>
      <c r="B1360" s="79">
        <f t="shared" si="147"/>
        <v>90</v>
      </c>
      <c r="C1360" s="80">
        <f>Abfalldokumentation!$U1360</f>
        <v>44495</v>
      </c>
      <c r="D1360" s="69" t="str">
        <f>IFERROR(IF(VLOOKUP(O1360,'[1]Rohware 230'!$B:$C,2,FALSE)=0,"Rohware"),
IFERROR(IF(VLOOKUP(O1360,[1]Sammelnr.!$B:$C,2,FALSE)=0,"Sammelnr. ungeschält ABS"),
IFERROR(IF(VLOOKUP(O1360,[1]Sammelnr.!$E:$F,2,FALSE)=0,"Sammelnr. ungeschält VS"),
IFERROR(IF(VLOOKUP(O1360,[1]Sammelnr.!$H:$I,2,FALSE)=0,"Sammelnr. geschält"),
IFERROR(IF(VLOOKUP(O1360,[1]Offen!$B:$C,2,FALSE)=0,"Offen ungeschält ABS"),
IFERROR(IF(VLOOKUP(O1360,[1]Offen!$E:$F,2,FALSE)=0,"Offen ungeschält VOS"),
IFERROR(IF(VLOOKUP(O1360,[1]Offen!$H:$I,2,FALSE)=0,"Offen geschält RW"),
IFERROR(IF(VLOOKUP(O1360,[1]Offen!$K:$L,2,FALSE)=0,"Offen vegan"),
IFERROR(IF(VLOOKUP(O1360,[1]Offen!$N:$O,2,FALSE)=0,"Offen Zipfel"),
IFERROR(IF(VLOOKUP(O1360,[1]Offen!$Q:$R,2,FALSE)=0,"Offen Endstücke"),
IFERROR(IF(VLOOKUP(O1360,[1]Vakuumiert!$B:$C,2,FALSE)=0,"Vakuumierter VOS ungeschält"),
IFERROR(IF(VLOOKUP(O1360,[1]Vakuumiert!$E:$F,2,FALSE)=0,"Vakuumierter ABS ungeschält"),
IFERROR(IF(VLOOKUP(O1360,[1]Vakuumiert!$H:$I,2,FALSE)=0,"Vakuumierter VOS geschält"),
IFERROR(IF(VLOOKUP(O1360,[1]Vakuumiert!$K:$L,2,FALSE)=0,"Vakuumierter VOS vegan"),
IFERROR(IF(VLOOKUP(O1360,[1]Vakuumiert!$N:$O,2,FALSE)=0,"Vakuumierter VOS Zipfel"),
IFERROR(IF(VLOOKUP(O1360,[1]Vakuumiert!$Q:$R,2,FALSE)=0,"Vakuumiert geschält"),
IFERROR(IF(VLOOKUP(O1360,'[1]vakuumierte Fertigprodukte'!$B:$C,2,FALSE)=0,"Fertigprodukte"),
IFERROR(IF(VLOOKUP(O1360,'[1]vakuumierte Fertigprodukte'!$E:$FI,2,FALSE)=0,"Vakuumierte Zipfel"),
IFERROR(IF(VLOOKUP(O1360,[1]Wurste!$B:$C,2,FALSE)=0,"Räucherwürste"),
IFERROR(IF(VLOOKUP(O1360,[1]Wurste!$E:$F,2,FALSE)=0,"URW/URGW Wurst"),
IFERROR(IF(VLOOKUP(O1360,[1]Wurste!$H:$I,2,FALSE)=0,"HF-Wurst Vegan"),
IFERROR(IF(VLOOKUP(O1360,[1]Wurste!$K:$L,2,FALSE)=0,"320er ohne Würste"),
IFERROR(IF(AND(OR(Abfalldokumentation!$A1360="BU3",Abfalldokumentation!$A1360="Verkauf"),Abfalldokumentation!$F1360="Schimmel",Abfalldokumentation!$G1360="keinen Abnehmer/kein Schälpersonal"),"Div. Zipfel, ES ohne Verwendung",VLOOKUP(Abfalldokumentation!$E1360,Produktgruppen!A:B,2,FALSE)),"-")))))))))))))))))))))))</f>
        <v>-</v>
      </c>
      <c r="E1360" s="81" t="str">
        <f>IFERROR(VLOOKUP(Abfalldokumentation!$O1360,Artikel!A:C,3,FALSE),Abfalldokumentation!$O1360)</f>
        <v>Becher</v>
      </c>
      <c r="F1360" s="81" t="str">
        <f>VLOOKUP(T1360,'Liste Gründe'!A:D,2,FALSE)</f>
        <v>Rest</v>
      </c>
      <c r="G1360" s="80" t="str">
        <f>IF(ISBLANK(V1360),VLOOKUP(Abfalldokumentation!$P1360,'Liste Gründe'!A:D,3,FALSE),V1360)</f>
        <v>Metall</v>
      </c>
      <c r="H1360" s="81" t="str">
        <f>IF(ISBLANK(Abfalldokumentation!$W1360),"-",Abfalldokumentation!$W1360)</f>
        <v>-</v>
      </c>
      <c r="I1360" s="81">
        <f t="shared" si="148"/>
        <v>43</v>
      </c>
      <c r="J1360" s="81" t="str">
        <f t="shared" si="149"/>
        <v>Produkte</v>
      </c>
      <c r="K1360" s="81" t="str">
        <f t="shared" si="150"/>
        <v>BUs</v>
      </c>
      <c r="L1360" s="81" t="str">
        <f t="shared" si="151"/>
        <v>Symptome</v>
      </c>
      <c r="M1360" s="81" t="str">
        <f>IFERROR(VLOOKUP(Abfalldokumentation!$O1360,Kennzahlen!S:V,3,FALSE)*Abfalldokumentation!$B1360,"0")</f>
        <v>0</v>
      </c>
      <c r="N1360" s="81">
        <f>IF(ISBLANK(Q1360),VLOOKUP(Abfalldokumentation!$O1360,'Linien - BU'!R:S,2,FALSE),Q1360)</f>
        <v>3110</v>
      </c>
      <c r="O1360" s="77" t="str">
        <f t="shared" si="152"/>
        <v>Becher</v>
      </c>
      <c r="P1360" s="77">
        <f t="shared" si="153"/>
        <v>40</v>
      </c>
      <c r="Q1360" s="39">
        <v>3110</v>
      </c>
      <c r="R1360" s="40" t="s">
        <v>336</v>
      </c>
      <c r="S1360" s="40">
        <v>90</v>
      </c>
      <c r="T1360" s="40">
        <v>40</v>
      </c>
      <c r="U1360" s="41">
        <v>44495</v>
      </c>
      <c r="V1360" s="42"/>
      <c r="W1360" s="40"/>
      <c r="X1360" s="44" t="str">
        <f>IFERROR(VLOOKUP(Abfalldokumentation!$R1360,Artikel!A:C,3,FALSE),Abfalldokumentation!$R1360)</f>
        <v>Becher</v>
      </c>
      <c r="Y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</row>
    <row r="1361" spans="1:40" ht="30" hidden="1" customHeight="1" x14ac:dyDescent="0.25">
      <c r="A1361" s="73" t="str">
        <f>VLOOKUP(N1361,'Linien - BU'!A:B,2,FALSE)</f>
        <v>Verkauf</v>
      </c>
      <c r="B1361" s="74">
        <f t="shared" si="147"/>
        <v>38</v>
      </c>
      <c r="C1361" s="75">
        <f>Abfalldokumentation!$U1361</f>
        <v>44495</v>
      </c>
      <c r="D1361" s="69" t="str">
        <f>IFERROR(IF(VLOOKUP(O1361,'[1]Rohware 230'!$B:$C,2,FALSE)=0,"Rohware"),
IFERROR(IF(VLOOKUP(O1361,[1]Sammelnr.!$B:$C,2,FALSE)=0,"Sammelnr. ungeschält ABS"),
IFERROR(IF(VLOOKUP(O1361,[1]Sammelnr.!$E:$F,2,FALSE)=0,"Sammelnr. ungeschält VS"),
IFERROR(IF(VLOOKUP(O1361,[1]Sammelnr.!$H:$I,2,FALSE)=0,"Sammelnr. geschält"),
IFERROR(IF(VLOOKUP(O1361,[1]Offen!$B:$C,2,FALSE)=0,"Offen ungeschält ABS"),
IFERROR(IF(VLOOKUP(O1361,[1]Offen!$E:$F,2,FALSE)=0,"Offen ungeschält VOS"),
IFERROR(IF(VLOOKUP(O1361,[1]Offen!$H:$I,2,FALSE)=0,"Offen geschält RW"),
IFERROR(IF(VLOOKUP(O1361,[1]Offen!$K:$L,2,FALSE)=0,"Offen vegan"),
IFERROR(IF(VLOOKUP(O1361,[1]Offen!$N:$O,2,FALSE)=0,"Offen Zipfel"),
IFERROR(IF(VLOOKUP(O1361,[1]Offen!$Q:$R,2,FALSE)=0,"Offen Endstücke"),
IFERROR(IF(VLOOKUP(O1361,[1]Vakuumiert!$B:$C,2,FALSE)=0,"Vakuumierter VOS ungeschält"),
IFERROR(IF(VLOOKUP(O1361,[1]Vakuumiert!$E:$F,2,FALSE)=0,"Vakuumierter ABS ungeschält"),
IFERROR(IF(VLOOKUP(O1361,[1]Vakuumiert!$H:$I,2,FALSE)=0,"Vakuumierter VOS geschält"),
IFERROR(IF(VLOOKUP(O1361,[1]Vakuumiert!$K:$L,2,FALSE)=0,"Vakuumierter VOS vegan"),
IFERROR(IF(VLOOKUP(O1361,[1]Vakuumiert!$N:$O,2,FALSE)=0,"Vakuumierter VOS Zipfel"),
IFERROR(IF(VLOOKUP(O1361,[1]Vakuumiert!$Q:$R,2,FALSE)=0,"Vakuumiert geschält"),
IFERROR(IF(VLOOKUP(O1361,'[1]vakuumierte Fertigprodukte'!$B:$C,2,FALSE)=0,"Fertigprodukte"),
IFERROR(IF(VLOOKUP(O1361,'[1]vakuumierte Fertigprodukte'!$E:$FI,2,FALSE)=0,"Vakuumierte Zipfel"),
IFERROR(IF(VLOOKUP(O1361,[1]Wurste!$B:$C,2,FALSE)=0,"Räucherwürste"),
IFERROR(IF(VLOOKUP(O1361,[1]Wurste!$E:$F,2,FALSE)=0,"URW/URGW Wurst"),
IFERROR(IF(VLOOKUP(O1361,[1]Wurste!$H:$I,2,FALSE)=0,"HF-Wurst Vegan"),
IFERROR(IF(VLOOKUP(O1361,[1]Wurste!$K:$L,2,FALSE)=0,"320er ohne Würste"),
IFERROR(IF(AND(OR(Abfalldokumentation!$A1361="BU3",Abfalldokumentation!$A1361="Verkauf"),Abfalldokumentation!$F1361="Schimmel",Abfalldokumentation!$G1361="keinen Abnehmer/kein Schälpersonal"),"Div. Zipfel, ES ohne Verwendung",VLOOKUP(Abfalldokumentation!$E1361,Produktgruppen!A:B,2,FALSE)),"-")))))))))))))))))))))))</f>
        <v>-</v>
      </c>
      <c r="E1361" s="76" t="str">
        <f>IFERROR(VLOOKUP(Abfalldokumentation!$O1361,Artikel!A:C,3,FALSE),Abfalldokumentation!$O1361)</f>
        <v>Div Zipfe, ES</v>
      </c>
      <c r="F1361" s="76" t="str">
        <f>VLOOKUP(T1361,'Liste Gründe'!A:D,2,FALSE)</f>
        <v>Schimmel</v>
      </c>
      <c r="G1361" s="75" t="str">
        <f>IF(ISBLANK(V1361),VLOOKUP(Abfalldokumentation!$P1361,'Liste Gründe'!A:D,3,FALSE),V1361)</f>
        <v>keinen Abnehmer</v>
      </c>
      <c r="H1361" s="76" t="str">
        <f>IF(ISBLANK(Abfalldokumentation!$W1361),"-",Abfalldokumentation!$W1361)</f>
        <v>-</v>
      </c>
      <c r="I1361" s="76">
        <f t="shared" si="148"/>
        <v>43</v>
      </c>
      <c r="J1361" s="76" t="str">
        <f t="shared" si="149"/>
        <v>Produkte</v>
      </c>
      <c r="K1361" s="76" t="str">
        <f t="shared" si="150"/>
        <v>BUs</v>
      </c>
      <c r="L1361" s="76" t="str">
        <f t="shared" si="151"/>
        <v>Symptome</v>
      </c>
      <c r="M1361" s="76" t="str">
        <f>IFERROR(VLOOKUP(Abfalldokumentation!$O1361,Kennzahlen!S:V,3,FALSE)*Abfalldokumentation!$B1361,"0")</f>
        <v>0</v>
      </c>
      <c r="N1361" s="76" t="str">
        <f>IF(ISBLANK(Q1361),VLOOKUP(Abfalldokumentation!$O1361,'Linien - BU'!R:S,2,FALSE),Q1361)</f>
        <v>Verkauf</v>
      </c>
      <c r="O1361" s="77" t="str">
        <f t="shared" si="152"/>
        <v>Div Zipfe, ES</v>
      </c>
      <c r="P1361" s="77">
        <f t="shared" si="153"/>
        <v>12</v>
      </c>
      <c r="Q1361" s="39" t="s">
        <v>11</v>
      </c>
      <c r="R1361" s="46" t="s">
        <v>339</v>
      </c>
      <c r="S1361" s="46">
        <v>38</v>
      </c>
      <c r="T1361" s="46">
        <v>12</v>
      </c>
      <c r="U1361" s="47">
        <v>44495</v>
      </c>
      <c r="V1361" s="48" t="s">
        <v>24</v>
      </c>
      <c r="W1361" s="46"/>
      <c r="X1361" s="50" t="str">
        <f>IFERROR(VLOOKUP(Abfalldokumentation!$R1361,Artikel!A:C,3,FALSE),Abfalldokumentation!$R1361)</f>
        <v>Div Zipfe, ES</v>
      </c>
      <c r="Y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</row>
    <row r="1362" spans="1:40" ht="30" hidden="1" customHeight="1" x14ac:dyDescent="0.25">
      <c r="A1362" s="78" t="str">
        <f>VLOOKUP(N1362,'Linien - BU'!A:B,2,FALSE)</f>
        <v>BU4</v>
      </c>
      <c r="B1362" s="79">
        <f t="shared" si="147"/>
        <v>204</v>
      </c>
      <c r="C1362" s="80">
        <f>Abfalldokumentation!$U1362</f>
        <v>44496</v>
      </c>
      <c r="D1362" s="69" t="str">
        <f>IFERROR(IF(VLOOKUP(O1362,'[1]Rohware 230'!$B:$C,2,FALSE)=0,"Rohware"),
IFERROR(IF(VLOOKUP(O1362,[1]Sammelnr.!$B:$C,2,FALSE)=0,"Sammelnr. ungeschält ABS"),
IFERROR(IF(VLOOKUP(O1362,[1]Sammelnr.!$E:$F,2,FALSE)=0,"Sammelnr. ungeschält VS"),
IFERROR(IF(VLOOKUP(O1362,[1]Sammelnr.!$H:$I,2,FALSE)=0,"Sammelnr. geschält"),
IFERROR(IF(VLOOKUP(O1362,[1]Offen!$B:$C,2,FALSE)=0,"Offen ungeschält ABS"),
IFERROR(IF(VLOOKUP(O1362,[1]Offen!$E:$F,2,FALSE)=0,"Offen ungeschält VOS"),
IFERROR(IF(VLOOKUP(O1362,[1]Offen!$H:$I,2,FALSE)=0,"Offen geschält RW"),
IFERROR(IF(VLOOKUP(O1362,[1]Offen!$K:$L,2,FALSE)=0,"Offen vegan"),
IFERROR(IF(VLOOKUP(O1362,[1]Offen!$N:$O,2,FALSE)=0,"Offen Zipfel"),
IFERROR(IF(VLOOKUP(O1362,[1]Offen!$Q:$R,2,FALSE)=0,"Offen Endstücke"),
IFERROR(IF(VLOOKUP(O1362,[1]Vakuumiert!$B:$C,2,FALSE)=0,"Vakuumierter VOS ungeschält"),
IFERROR(IF(VLOOKUP(O1362,[1]Vakuumiert!$E:$F,2,FALSE)=0,"Vakuumierter ABS ungeschält"),
IFERROR(IF(VLOOKUP(O1362,[1]Vakuumiert!$H:$I,2,FALSE)=0,"Vakuumierter VOS geschält"),
IFERROR(IF(VLOOKUP(O1362,[1]Vakuumiert!$K:$L,2,FALSE)=0,"Vakuumierter VOS vegan"),
IFERROR(IF(VLOOKUP(O1362,[1]Vakuumiert!$N:$O,2,FALSE)=0,"Vakuumierter VOS Zipfel"),
IFERROR(IF(VLOOKUP(O1362,[1]Vakuumiert!$Q:$R,2,FALSE)=0,"Vakuumiert geschält"),
IFERROR(IF(VLOOKUP(O1362,'[1]vakuumierte Fertigprodukte'!$B:$C,2,FALSE)=0,"Fertigprodukte"),
IFERROR(IF(VLOOKUP(O1362,'[1]vakuumierte Fertigprodukte'!$E:$FI,2,FALSE)=0,"Vakuumierte Zipfel"),
IFERROR(IF(VLOOKUP(O1362,[1]Wurste!$B:$C,2,FALSE)=0,"Räucherwürste"),
IFERROR(IF(VLOOKUP(O1362,[1]Wurste!$E:$F,2,FALSE)=0,"URW/URGW Wurst"),
IFERROR(IF(VLOOKUP(O1362,[1]Wurste!$H:$I,2,FALSE)=0,"HF-Wurst Vegan"),
IFERROR(IF(VLOOKUP(O1362,[1]Wurste!$K:$L,2,FALSE)=0,"320er ohne Würste"),
IFERROR(IF(AND(OR(Abfalldokumentation!$A1362="BU3",Abfalldokumentation!$A1362="Verkauf"),Abfalldokumentation!$F1362="Schimmel",Abfalldokumentation!$G1362="keinen Abnehmer/kein Schälpersonal"),"Div. Zipfel, ES ohne Verwendung",VLOOKUP(Abfalldokumentation!$E1362,Produktgruppen!A:B,2,FALSE)),"-")))))))))))))))))))))))</f>
        <v>ABS</v>
      </c>
      <c r="E1362" s="81" t="str">
        <f>IFERROR(VLOOKUP(Abfalldokumentation!$O1362,Artikel!A:C,3,FALSE),Abfalldokumentation!$O1362)</f>
        <v>ABS MEDI-KRÄUK</v>
      </c>
      <c r="F1362" s="81" t="str">
        <f>VLOOKUP(T1362,'Liste Gründe'!A:D,2,FALSE)</f>
        <v>keinen Verwendungszweck</v>
      </c>
      <c r="G1362" s="80" t="str">
        <f>IF(ISBLANK(V1362),VLOOKUP(Abfalldokumentation!$P1362,'Liste Gründe'!A:D,3,FALSE),V1362)</f>
        <v>keinen Verwendungszweck</v>
      </c>
      <c r="H1362" s="81" t="str">
        <f>IF(ISBLANK(Abfalldokumentation!$W1362),"-",Abfalldokumentation!$W1362)</f>
        <v>-</v>
      </c>
      <c r="I1362" s="81">
        <f t="shared" si="148"/>
        <v>43</v>
      </c>
      <c r="J1362" s="81" t="str">
        <f t="shared" si="149"/>
        <v>Produkte</v>
      </c>
      <c r="K1362" s="81" t="str">
        <f t="shared" si="150"/>
        <v>BUs</v>
      </c>
      <c r="L1362" s="81" t="str">
        <f t="shared" si="151"/>
        <v>Symptome</v>
      </c>
      <c r="M1362" s="81">
        <f>IFERROR(VLOOKUP(Abfalldokumentation!$O1362,Kennzahlen!S:V,3,FALSE)*Abfalldokumentation!$B1362,"0")</f>
        <v>306</v>
      </c>
      <c r="N1362" s="81" t="str">
        <f>IF(ISBLANK(Q1362),VLOOKUP(Abfalldokumentation!$O1362,'Linien - BU'!R:S,2,FALSE),Q1362)</f>
        <v>bu4</v>
      </c>
      <c r="O1362" s="77">
        <f t="shared" si="152"/>
        <v>29500886</v>
      </c>
      <c r="P1362" s="77">
        <f t="shared" si="153"/>
        <v>61</v>
      </c>
      <c r="Q1362" s="39" t="s">
        <v>320</v>
      </c>
      <c r="R1362" s="40">
        <v>29500886</v>
      </c>
      <c r="S1362" s="40">
        <v>204</v>
      </c>
      <c r="T1362" s="40">
        <v>61</v>
      </c>
      <c r="U1362" s="41">
        <v>44496</v>
      </c>
      <c r="V1362" s="42"/>
      <c r="W1362" s="40"/>
      <c r="X1362" s="44" t="str">
        <f>IFERROR(VLOOKUP(Abfalldokumentation!$R1362,Artikel!A:C,3,FALSE),Abfalldokumentation!$R1362)</f>
        <v>ABS MEDI-KRÄUK</v>
      </c>
      <c r="Y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</row>
    <row r="1363" spans="1:40" ht="30" hidden="1" customHeight="1" x14ac:dyDescent="0.25">
      <c r="A1363" s="73" t="str">
        <f>VLOOKUP(N1363,'Linien - BU'!A:B,2,FALSE)</f>
        <v>BU4</v>
      </c>
      <c r="B1363" s="74">
        <f t="shared" si="147"/>
        <v>15</v>
      </c>
      <c r="C1363" s="75">
        <f>Abfalldokumentation!$U1363</f>
        <v>44496</v>
      </c>
      <c r="D1363" s="69" t="str">
        <f>IFERROR(IF(VLOOKUP(O1363,'[1]Rohware 230'!$B:$C,2,FALSE)=0,"Rohware"),
IFERROR(IF(VLOOKUP(O1363,[1]Sammelnr.!$B:$C,2,FALSE)=0,"Sammelnr. ungeschält ABS"),
IFERROR(IF(VLOOKUP(O1363,[1]Sammelnr.!$E:$F,2,FALSE)=0,"Sammelnr. ungeschält VS"),
IFERROR(IF(VLOOKUP(O1363,[1]Sammelnr.!$H:$I,2,FALSE)=0,"Sammelnr. geschält"),
IFERROR(IF(VLOOKUP(O1363,[1]Offen!$B:$C,2,FALSE)=0,"Offen ungeschält ABS"),
IFERROR(IF(VLOOKUP(O1363,[1]Offen!$E:$F,2,FALSE)=0,"Offen ungeschält VOS"),
IFERROR(IF(VLOOKUP(O1363,[1]Offen!$H:$I,2,FALSE)=0,"Offen geschält RW"),
IFERROR(IF(VLOOKUP(O1363,[1]Offen!$K:$L,2,FALSE)=0,"Offen vegan"),
IFERROR(IF(VLOOKUP(O1363,[1]Offen!$N:$O,2,FALSE)=0,"Offen Zipfel"),
IFERROR(IF(VLOOKUP(O1363,[1]Offen!$Q:$R,2,FALSE)=0,"Offen Endstücke"),
IFERROR(IF(VLOOKUP(O1363,[1]Vakuumiert!$B:$C,2,FALSE)=0,"Vakuumierter VOS ungeschält"),
IFERROR(IF(VLOOKUP(O1363,[1]Vakuumiert!$E:$F,2,FALSE)=0,"Vakuumierter ABS ungeschält"),
IFERROR(IF(VLOOKUP(O1363,[1]Vakuumiert!$H:$I,2,FALSE)=0,"Vakuumierter VOS geschält"),
IFERROR(IF(VLOOKUP(O1363,[1]Vakuumiert!$K:$L,2,FALSE)=0,"Vakuumierter VOS vegan"),
IFERROR(IF(VLOOKUP(O1363,[1]Vakuumiert!$N:$O,2,FALSE)=0,"Vakuumierter VOS Zipfel"),
IFERROR(IF(VLOOKUP(O1363,[1]Vakuumiert!$Q:$R,2,FALSE)=0,"Vakuumiert geschält"),
IFERROR(IF(VLOOKUP(O1363,'[1]vakuumierte Fertigprodukte'!$B:$C,2,FALSE)=0,"Fertigprodukte"),
IFERROR(IF(VLOOKUP(O1363,'[1]vakuumierte Fertigprodukte'!$E:$FI,2,FALSE)=0,"Vakuumierte Zipfel"),
IFERROR(IF(VLOOKUP(O1363,[1]Wurste!$B:$C,2,FALSE)=0,"Räucherwürste"),
IFERROR(IF(VLOOKUP(O1363,[1]Wurste!$E:$F,2,FALSE)=0,"URW/URGW Wurst"),
IFERROR(IF(VLOOKUP(O1363,[1]Wurste!$H:$I,2,FALSE)=0,"HF-Wurst Vegan"),
IFERROR(IF(VLOOKUP(O1363,[1]Wurste!$K:$L,2,FALSE)=0,"320er ohne Würste"),
IFERROR(IF(AND(OR(Abfalldokumentation!$A1363="BU3",Abfalldokumentation!$A1363="Verkauf"),Abfalldokumentation!$F1363="Schimmel",Abfalldokumentation!$G1363="keinen Abnehmer/kein Schälpersonal"),"Div. Zipfel, ES ohne Verwendung",VLOOKUP(Abfalldokumentation!$E1363,Produktgruppen!A:B,2,FALSE)),"-")))))))))))))))))))))))</f>
        <v>ABS</v>
      </c>
      <c r="E1363" s="76" t="str">
        <f>IFERROR(VLOOKUP(Abfalldokumentation!$O1363,Artikel!A:C,3,FALSE),Abfalldokumentation!$O1363)</f>
        <v>ABS ZIEGE-GOU</v>
      </c>
      <c r="F1363" s="76" t="str">
        <f>VLOOKUP(T1363,'Liste Gründe'!A:D,2,FALSE)</f>
        <v>Rest</v>
      </c>
      <c r="G1363" s="75" t="str">
        <f>IF(ISBLANK(V1363),VLOOKUP(Abfalldokumentation!$P1363,'Liste Gründe'!A:D,3,FALSE),V1363)</f>
        <v>Wachs nicht entfernen</v>
      </c>
      <c r="H1363" s="76" t="str">
        <f>IF(ISBLANK(Abfalldokumentation!$W1363),"-",Abfalldokumentation!$W1363)</f>
        <v>-</v>
      </c>
      <c r="I1363" s="76">
        <f t="shared" si="148"/>
        <v>43</v>
      </c>
      <c r="J1363" s="76" t="str">
        <f t="shared" si="149"/>
        <v>Produkte</v>
      </c>
      <c r="K1363" s="76" t="str">
        <f t="shared" si="150"/>
        <v>BUs</v>
      </c>
      <c r="L1363" s="76" t="str">
        <f t="shared" si="151"/>
        <v>Symptome</v>
      </c>
      <c r="M1363" s="76">
        <f>IFERROR(VLOOKUP(Abfalldokumentation!$O1363,Kennzahlen!S:V,3,FALSE)*Abfalldokumentation!$B1363,"0")</f>
        <v>15</v>
      </c>
      <c r="N1363" s="76" t="str">
        <f>IF(ISBLANK(Q1363),VLOOKUP(Abfalldokumentation!$O1363,'Linien - BU'!R:S,2,FALSE),Q1363)</f>
        <v>bu4</v>
      </c>
      <c r="O1363" s="77">
        <f t="shared" si="152"/>
        <v>29500887</v>
      </c>
      <c r="P1363" s="77">
        <f t="shared" si="153"/>
        <v>55</v>
      </c>
      <c r="Q1363" s="45" t="s">
        <v>320</v>
      </c>
      <c r="R1363" s="46">
        <v>29500887</v>
      </c>
      <c r="S1363" s="46">
        <v>15</v>
      </c>
      <c r="T1363" s="46">
        <v>55</v>
      </c>
      <c r="U1363" s="47">
        <v>44496</v>
      </c>
      <c r="V1363" s="48" t="s">
        <v>340</v>
      </c>
      <c r="W1363" s="46"/>
      <c r="X1363" s="50" t="str">
        <f>IFERROR(VLOOKUP(Abfalldokumentation!$R1363,Artikel!A:C,3,FALSE),Abfalldokumentation!$R1363)</f>
        <v>ABS ZIEGE-GOU</v>
      </c>
      <c r="Y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</row>
    <row r="1364" spans="1:40" ht="30" hidden="1" customHeight="1" x14ac:dyDescent="0.25">
      <c r="A1364" s="78" t="str">
        <f>VLOOKUP(N1364,'Linien - BU'!A:B,2,FALSE)</f>
        <v>BU4</v>
      </c>
      <c r="B1364" s="79">
        <f t="shared" si="147"/>
        <v>11</v>
      </c>
      <c r="C1364" s="80">
        <f>Abfalldokumentation!$U1364</f>
        <v>44496</v>
      </c>
      <c r="D1364" s="69" t="str">
        <f>IFERROR(IF(VLOOKUP(O1364,'[1]Rohware 230'!$B:$C,2,FALSE)=0,"Rohware"),
IFERROR(IF(VLOOKUP(O1364,[1]Sammelnr.!$B:$C,2,FALSE)=0,"Sammelnr. ungeschält ABS"),
IFERROR(IF(VLOOKUP(O1364,[1]Sammelnr.!$E:$F,2,FALSE)=0,"Sammelnr. ungeschält VS"),
IFERROR(IF(VLOOKUP(O1364,[1]Sammelnr.!$H:$I,2,FALSE)=0,"Sammelnr. geschält"),
IFERROR(IF(VLOOKUP(O1364,[1]Offen!$B:$C,2,FALSE)=0,"Offen ungeschält ABS"),
IFERROR(IF(VLOOKUP(O1364,[1]Offen!$E:$F,2,FALSE)=0,"Offen ungeschält VOS"),
IFERROR(IF(VLOOKUP(O1364,[1]Offen!$H:$I,2,FALSE)=0,"Offen geschält RW"),
IFERROR(IF(VLOOKUP(O1364,[1]Offen!$K:$L,2,FALSE)=0,"Offen vegan"),
IFERROR(IF(VLOOKUP(O1364,[1]Offen!$N:$O,2,FALSE)=0,"Offen Zipfel"),
IFERROR(IF(VLOOKUP(O1364,[1]Offen!$Q:$R,2,FALSE)=0,"Offen Endstücke"),
IFERROR(IF(VLOOKUP(O1364,[1]Vakuumiert!$B:$C,2,FALSE)=0,"Vakuumierter VOS ungeschält"),
IFERROR(IF(VLOOKUP(O1364,[1]Vakuumiert!$E:$F,2,FALSE)=0,"Vakuumierter ABS ungeschält"),
IFERROR(IF(VLOOKUP(O1364,[1]Vakuumiert!$H:$I,2,FALSE)=0,"Vakuumierter VOS geschält"),
IFERROR(IF(VLOOKUP(O1364,[1]Vakuumiert!$K:$L,2,FALSE)=0,"Vakuumierter VOS vegan"),
IFERROR(IF(VLOOKUP(O1364,[1]Vakuumiert!$N:$O,2,FALSE)=0,"Vakuumierter VOS Zipfel"),
IFERROR(IF(VLOOKUP(O1364,[1]Vakuumiert!$Q:$R,2,FALSE)=0,"Vakuumiert geschält"),
IFERROR(IF(VLOOKUP(O1364,'[1]vakuumierte Fertigprodukte'!$B:$C,2,FALSE)=0,"Fertigprodukte"),
IFERROR(IF(VLOOKUP(O1364,'[1]vakuumierte Fertigprodukte'!$E:$FI,2,FALSE)=0,"Vakuumierte Zipfel"),
IFERROR(IF(VLOOKUP(O1364,[1]Wurste!$B:$C,2,FALSE)=0,"Räucherwürste"),
IFERROR(IF(VLOOKUP(O1364,[1]Wurste!$E:$F,2,FALSE)=0,"URW/URGW Wurst"),
IFERROR(IF(VLOOKUP(O1364,[1]Wurste!$H:$I,2,FALSE)=0,"HF-Wurst Vegan"),
IFERROR(IF(VLOOKUP(O1364,[1]Wurste!$K:$L,2,FALSE)=0,"320er ohne Würste"),
IFERROR(IF(AND(OR(Abfalldokumentation!$A1364="BU3",Abfalldokumentation!$A1364="Verkauf"),Abfalldokumentation!$F1364="Schimmel",Abfalldokumentation!$G1364="keinen Abnehmer/kein Schälpersonal"),"Div. Zipfel, ES ohne Verwendung",VLOOKUP(Abfalldokumentation!$E1364,Produktgruppen!A:B,2,FALSE)),"-")))))))))))))))))))))))</f>
        <v>ABS</v>
      </c>
      <c r="E1364" s="81" t="str">
        <f>IFERROR(VLOOKUP(Abfalldokumentation!$O1364,Artikel!A:C,3,FALSE),Abfalldokumentation!$O1364)</f>
        <v>ABS SCH-PAUL</v>
      </c>
      <c r="F1364" s="81" t="str">
        <f>VLOOKUP(T1364,'Liste Gründe'!A:D,2,FALSE)</f>
        <v>keinen Verwendungszweck</v>
      </c>
      <c r="G1364" s="80" t="str">
        <f>IF(ISBLANK(V1364),VLOOKUP(Abfalldokumentation!$P1364,'Liste Gründe'!A:D,3,FALSE),V1364)</f>
        <v>keinen Verwendungszweck</v>
      </c>
      <c r="H1364" s="81" t="str">
        <f>IF(ISBLANK(Abfalldokumentation!$W1364),"-",Abfalldokumentation!$W1364)</f>
        <v>-</v>
      </c>
      <c r="I1364" s="81">
        <f t="shared" si="148"/>
        <v>43</v>
      </c>
      <c r="J1364" s="81" t="str">
        <f t="shared" si="149"/>
        <v>Produkte</v>
      </c>
      <c r="K1364" s="81" t="str">
        <f t="shared" si="150"/>
        <v>BUs</v>
      </c>
      <c r="L1364" s="81" t="str">
        <f t="shared" si="151"/>
        <v>Symptome</v>
      </c>
      <c r="M1364" s="81">
        <f>IFERROR(VLOOKUP(Abfalldokumentation!$O1364,Kennzahlen!S:V,3,FALSE)*Abfalldokumentation!$B1364,"0")</f>
        <v>0.11</v>
      </c>
      <c r="N1364" s="81" t="str">
        <f>IF(ISBLANK(Q1364),VLOOKUP(Abfalldokumentation!$O1364,'Linien - BU'!R:S,2,FALSE),Q1364)</f>
        <v>bu4</v>
      </c>
      <c r="O1364" s="77">
        <f t="shared" si="152"/>
        <v>29500906</v>
      </c>
      <c r="P1364" s="77">
        <f t="shared" si="153"/>
        <v>61</v>
      </c>
      <c r="Q1364" s="39" t="s">
        <v>320</v>
      </c>
      <c r="R1364" s="40">
        <v>29500906</v>
      </c>
      <c r="S1364" s="40">
        <v>11</v>
      </c>
      <c r="T1364" s="40">
        <v>61</v>
      </c>
      <c r="U1364" s="41">
        <v>44496</v>
      </c>
      <c r="V1364" s="42"/>
      <c r="W1364" s="40"/>
      <c r="X1364" s="44" t="str">
        <f>IFERROR(VLOOKUP(Abfalldokumentation!$R1364,Artikel!A:C,3,FALSE),Abfalldokumentation!$R1364)</f>
        <v>ABS SCH-PAUL</v>
      </c>
      <c r="Y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</row>
    <row r="1365" spans="1:40" ht="30" hidden="1" customHeight="1" x14ac:dyDescent="0.25">
      <c r="A1365" s="73" t="str">
        <f>VLOOKUP(N1365,'Linien - BU'!A:B,2,FALSE)</f>
        <v>BU4</v>
      </c>
      <c r="B1365" s="74">
        <f t="shared" si="147"/>
        <v>12</v>
      </c>
      <c r="C1365" s="75">
        <f>Abfalldokumentation!$U1365</f>
        <v>44496</v>
      </c>
      <c r="D1365" s="69" t="str">
        <f>IFERROR(IF(VLOOKUP(O1365,'[1]Rohware 230'!$B:$C,2,FALSE)=0,"Rohware"),
IFERROR(IF(VLOOKUP(O1365,[1]Sammelnr.!$B:$C,2,FALSE)=0,"Sammelnr. ungeschält ABS"),
IFERROR(IF(VLOOKUP(O1365,[1]Sammelnr.!$E:$F,2,FALSE)=0,"Sammelnr. ungeschält VS"),
IFERROR(IF(VLOOKUP(O1365,[1]Sammelnr.!$H:$I,2,FALSE)=0,"Sammelnr. geschält"),
IFERROR(IF(VLOOKUP(O1365,[1]Offen!$B:$C,2,FALSE)=0,"Offen ungeschält ABS"),
IFERROR(IF(VLOOKUP(O1365,[1]Offen!$E:$F,2,FALSE)=0,"Offen ungeschält VOS"),
IFERROR(IF(VLOOKUP(O1365,[1]Offen!$H:$I,2,FALSE)=0,"Offen geschält RW"),
IFERROR(IF(VLOOKUP(O1365,[1]Offen!$K:$L,2,FALSE)=0,"Offen vegan"),
IFERROR(IF(VLOOKUP(O1365,[1]Offen!$N:$O,2,FALSE)=0,"Offen Zipfel"),
IFERROR(IF(VLOOKUP(O1365,[1]Offen!$Q:$R,2,FALSE)=0,"Offen Endstücke"),
IFERROR(IF(VLOOKUP(O1365,[1]Vakuumiert!$B:$C,2,FALSE)=0,"Vakuumierter VOS ungeschält"),
IFERROR(IF(VLOOKUP(O1365,[1]Vakuumiert!$E:$F,2,FALSE)=0,"Vakuumierter ABS ungeschält"),
IFERROR(IF(VLOOKUP(O1365,[1]Vakuumiert!$H:$I,2,FALSE)=0,"Vakuumierter VOS geschält"),
IFERROR(IF(VLOOKUP(O1365,[1]Vakuumiert!$K:$L,2,FALSE)=0,"Vakuumierter VOS vegan"),
IFERROR(IF(VLOOKUP(O1365,[1]Vakuumiert!$N:$O,2,FALSE)=0,"Vakuumierter VOS Zipfel"),
IFERROR(IF(VLOOKUP(O1365,[1]Vakuumiert!$Q:$R,2,FALSE)=0,"Vakuumiert geschält"),
IFERROR(IF(VLOOKUP(O1365,'[1]vakuumierte Fertigprodukte'!$B:$C,2,FALSE)=0,"Fertigprodukte"),
IFERROR(IF(VLOOKUP(O1365,'[1]vakuumierte Fertigprodukte'!$E:$FI,2,FALSE)=0,"Vakuumierte Zipfel"),
IFERROR(IF(VLOOKUP(O1365,[1]Wurste!$B:$C,2,FALSE)=0,"Räucherwürste"),
IFERROR(IF(VLOOKUP(O1365,[1]Wurste!$E:$F,2,FALSE)=0,"URW/URGW Wurst"),
IFERROR(IF(VLOOKUP(O1365,[1]Wurste!$H:$I,2,FALSE)=0,"HF-Wurst Vegan"),
IFERROR(IF(VLOOKUP(O1365,[1]Wurste!$K:$L,2,FALSE)=0,"320er ohne Würste"),
IFERROR(IF(AND(OR(Abfalldokumentation!$A1365="BU3",Abfalldokumentation!$A1365="Verkauf"),Abfalldokumentation!$F1365="Schimmel",Abfalldokumentation!$G1365="keinen Abnehmer/kein Schälpersonal"),"Div. Zipfel, ES ohne Verwendung",VLOOKUP(Abfalldokumentation!$E1365,Produktgruppen!A:B,2,FALSE)),"-")))))))))))))))))))))))</f>
        <v>ABS</v>
      </c>
      <c r="E1365" s="76" t="str">
        <f>IFERROR(VLOOKUP(Abfalldokumentation!$O1365,Artikel!A:C,3,FALSE),Abfalldokumentation!$O1365)</f>
        <v>ABS Unser Blütenkäse</v>
      </c>
      <c r="F1365" s="76" t="str">
        <f>VLOOKUP(T1365,'Liste Gründe'!A:D,2,FALSE)</f>
        <v>keinen Verwendungszweck</v>
      </c>
      <c r="G1365" s="75" t="str">
        <f>IF(ISBLANK(V1365),VLOOKUP(Abfalldokumentation!$P1365,'Liste Gründe'!A:D,3,FALSE),V1365)</f>
        <v>keinen Verwendungszweck</v>
      </c>
      <c r="H1365" s="76" t="str">
        <f>IF(ISBLANK(Abfalldokumentation!$W1365),"-",Abfalldokumentation!$W1365)</f>
        <v>-</v>
      </c>
      <c r="I1365" s="76">
        <f t="shared" si="148"/>
        <v>43</v>
      </c>
      <c r="J1365" s="76" t="str">
        <f t="shared" si="149"/>
        <v>Produkte</v>
      </c>
      <c r="K1365" s="76" t="str">
        <f t="shared" si="150"/>
        <v>BUs</v>
      </c>
      <c r="L1365" s="76" t="str">
        <f t="shared" si="151"/>
        <v>Symptome</v>
      </c>
      <c r="M1365" s="76">
        <f>IFERROR(VLOOKUP(Abfalldokumentation!$O1365,Kennzahlen!S:V,3,FALSE)*Abfalldokumentation!$B1365,"0")</f>
        <v>0.12</v>
      </c>
      <c r="N1365" s="76" t="str">
        <f>IF(ISBLANK(Q1365),VLOOKUP(Abfalldokumentation!$O1365,'Linien - BU'!R:S,2,FALSE),Q1365)</f>
        <v>bu4</v>
      </c>
      <c r="O1365" s="77">
        <f t="shared" si="152"/>
        <v>29500910</v>
      </c>
      <c r="P1365" s="77">
        <f t="shared" si="153"/>
        <v>61</v>
      </c>
      <c r="Q1365" s="45" t="s">
        <v>320</v>
      </c>
      <c r="R1365" s="46">
        <v>29500910</v>
      </c>
      <c r="S1365" s="46">
        <v>12</v>
      </c>
      <c r="T1365" s="46">
        <v>61</v>
      </c>
      <c r="U1365" s="47">
        <v>44496</v>
      </c>
      <c r="V1365" s="48"/>
      <c r="W1365" s="46"/>
      <c r="X1365" s="50" t="str">
        <f>IFERROR(VLOOKUP(Abfalldokumentation!$R1365,Artikel!A:C,3,FALSE),Abfalldokumentation!$R1365)</f>
        <v>ABS Unser Blütenkäse</v>
      </c>
      <c r="Y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</row>
    <row r="1366" spans="1:40" ht="30" hidden="1" customHeight="1" x14ac:dyDescent="0.25">
      <c r="A1366" s="78" t="str">
        <f>VLOOKUP(N1366,'Linien - BU'!A:B,2,FALSE)</f>
        <v>BU1</v>
      </c>
      <c r="B1366" s="79">
        <f t="shared" si="147"/>
        <v>20</v>
      </c>
      <c r="C1366" s="80">
        <f>Abfalldokumentation!$U1366</f>
        <v>44496</v>
      </c>
      <c r="D1366" s="69" t="str">
        <f>IFERROR(IF(VLOOKUP(O1366,'[1]Rohware 230'!$B:$C,2,FALSE)=0,"Rohware"),
IFERROR(IF(VLOOKUP(O1366,[1]Sammelnr.!$B:$C,2,FALSE)=0,"Sammelnr. ungeschält ABS"),
IFERROR(IF(VLOOKUP(O1366,[1]Sammelnr.!$E:$F,2,FALSE)=0,"Sammelnr. ungeschält VS"),
IFERROR(IF(VLOOKUP(O1366,[1]Sammelnr.!$H:$I,2,FALSE)=0,"Sammelnr. geschält"),
IFERROR(IF(VLOOKUP(O1366,[1]Offen!$B:$C,2,FALSE)=0,"Offen ungeschält ABS"),
IFERROR(IF(VLOOKUP(O1366,[1]Offen!$E:$F,2,FALSE)=0,"Offen ungeschält VOS"),
IFERROR(IF(VLOOKUP(O1366,[1]Offen!$H:$I,2,FALSE)=0,"Offen geschält RW"),
IFERROR(IF(VLOOKUP(O1366,[1]Offen!$K:$L,2,FALSE)=0,"Offen vegan"),
IFERROR(IF(VLOOKUP(O1366,[1]Offen!$N:$O,2,FALSE)=0,"Offen Zipfel"),
IFERROR(IF(VLOOKUP(O1366,[1]Offen!$Q:$R,2,FALSE)=0,"Offen Endstücke"),
IFERROR(IF(VLOOKUP(O1366,[1]Vakuumiert!$B:$C,2,FALSE)=0,"Vakuumierter VOS ungeschält"),
IFERROR(IF(VLOOKUP(O1366,[1]Vakuumiert!$E:$F,2,FALSE)=0,"Vakuumierter ABS ungeschält"),
IFERROR(IF(VLOOKUP(O1366,[1]Vakuumiert!$H:$I,2,FALSE)=0,"Vakuumierter VOS geschält"),
IFERROR(IF(VLOOKUP(O1366,[1]Vakuumiert!$K:$L,2,FALSE)=0,"Vakuumierter VOS vegan"),
IFERROR(IF(VLOOKUP(O1366,[1]Vakuumiert!$N:$O,2,FALSE)=0,"Vakuumierter VOS Zipfel"),
IFERROR(IF(VLOOKUP(O1366,[1]Vakuumiert!$Q:$R,2,FALSE)=0,"Vakuumiert geschält"),
IFERROR(IF(VLOOKUP(O1366,'[1]vakuumierte Fertigprodukte'!$B:$C,2,FALSE)=0,"Fertigprodukte"),
IFERROR(IF(VLOOKUP(O1366,'[1]vakuumierte Fertigprodukte'!$E:$FI,2,FALSE)=0,"Vakuumierte Zipfel"),
IFERROR(IF(VLOOKUP(O1366,[1]Wurste!$B:$C,2,FALSE)=0,"Räucherwürste"),
IFERROR(IF(VLOOKUP(O1366,[1]Wurste!$E:$F,2,FALSE)=0,"URW/URGW Wurst"),
IFERROR(IF(VLOOKUP(O1366,[1]Wurste!$H:$I,2,FALSE)=0,"HF-Wurst Vegan"),
IFERROR(IF(VLOOKUP(O1366,[1]Wurste!$K:$L,2,FALSE)=0,"320er ohne Würste"),
IFERROR(IF(AND(OR(Abfalldokumentation!$A1366="BU3",Abfalldokumentation!$A1366="Verkauf"),Abfalldokumentation!$F1366="Schimmel",Abfalldokumentation!$G1366="keinen Abnehmer/kein Schälpersonal"),"Div. Zipfel, ES ohne Verwendung",VLOOKUP(Abfalldokumentation!$E1366,Produktgruppen!A:B,2,FALSE)),"-")))))))))))))))))))))))</f>
        <v>Vorschmelz</v>
      </c>
      <c r="E1366" s="81" t="str">
        <f>IFERROR(VLOOKUP(Abfalldokumentation!$O1366,Artikel!A:C,3,FALSE),Abfalldokumentation!$O1366)</f>
        <v>VOS-ABS ENTSORGUNG</v>
      </c>
      <c r="F1366" s="81" t="str">
        <f>VLOOKUP(T1366,'Liste Gründe'!A:D,2,FALSE)</f>
        <v>Rest</v>
      </c>
      <c r="G1366" s="80" t="str">
        <f>IF(ISBLANK(V1366),VLOOKUP(Abfalldokumentation!$P1366,'Liste Gründe'!A:D,3,FALSE),V1366)</f>
        <v>geschälte Rinde</v>
      </c>
      <c r="H1366" s="81" t="str">
        <f>IF(ISBLANK(Abfalldokumentation!$W1366),"-",Abfalldokumentation!$W1366)</f>
        <v>-</v>
      </c>
      <c r="I1366" s="81">
        <f t="shared" si="148"/>
        <v>43</v>
      </c>
      <c r="J1366" s="81" t="str">
        <f t="shared" si="149"/>
        <v>Produkte</v>
      </c>
      <c r="K1366" s="81" t="str">
        <f t="shared" si="150"/>
        <v>BUs</v>
      </c>
      <c r="L1366" s="81" t="str">
        <f t="shared" si="151"/>
        <v>Symptome</v>
      </c>
      <c r="M1366" s="81">
        <f>IFERROR(VLOOKUP(Abfalldokumentation!$O1366,Kennzahlen!S:V,3,FALSE)*Abfalldokumentation!$B1366,"0")</f>
        <v>0.2</v>
      </c>
      <c r="N1366" s="81" t="str">
        <f>IF(ISBLANK(Q1366),VLOOKUP(Abfalldokumentation!$O1366,'Linien - BU'!R:S,2,FALSE),Q1366)</f>
        <v>RWV</v>
      </c>
      <c r="O1366" s="77">
        <f t="shared" si="152"/>
        <v>29500917</v>
      </c>
      <c r="P1366" s="77">
        <f t="shared" si="153"/>
        <v>60</v>
      </c>
      <c r="Q1366" s="39" t="s">
        <v>202</v>
      </c>
      <c r="R1366" s="40">
        <v>29500917</v>
      </c>
      <c r="S1366" s="40">
        <v>20</v>
      </c>
      <c r="T1366" s="40">
        <v>60</v>
      </c>
      <c r="U1366" s="41">
        <v>44496</v>
      </c>
      <c r="V1366" s="42"/>
      <c r="W1366" s="40"/>
      <c r="X1366" s="44" t="str">
        <f>IFERROR(VLOOKUP(Abfalldokumentation!$R1366,Artikel!A:C,3,FALSE),Abfalldokumentation!$R1366)</f>
        <v>VOS-ABS ENTSORGUNG</v>
      </c>
      <c r="Y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</row>
    <row r="1367" spans="1:40" ht="30" hidden="1" customHeight="1" x14ac:dyDescent="0.25">
      <c r="A1367" s="73" t="str">
        <f>VLOOKUP(N1367,'Linien - BU'!A:B,2,FALSE)</f>
        <v>BU4</v>
      </c>
      <c r="B1367" s="74">
        <f t="shared" si="147"/>
        <v>3</v>
      </c>
      <c r="C1367" s="75">
        <f>Abfalldokumentation!$U1367</f>
        <v>44496</v>
      </c>
      <c r="D1367" s="69" t="str">
        <f>IFERROR(IF(VLOOKUP(O1367,'[1]Rohware 230'!$B:$C,2,FALSE)=0,"Rohware"),
IFERROR(IF(VLOOKUP(O1367,[1]Sammelnr.!$B:$C,2,FALSE)=0,"Sammelnr. ungeschält ABS"),
IFERROR(IF(VLOOKUP(O1367,[1]Sammelnr.!$E:$F,2,FALSE)=0,"Sammelnr. ungeschält VS"),
IFERROR(IF(VLOOKUP(O1367,[1]Sammelnr.!$H:$I,2,FALSE)=0,"Sammelnr. geschält"),
IFERROR(IF(VLOOKUP(O1367,[1]Offen!$B:$C,2,FALSE)=0,"Offen ungeschält ABS"),
IFERROR(IF(VLOOKUP(O1367,[1]Offen!$E:$F,2,FALSE)=0,"Offen ungeschält VOS"),
IFERROR(IF(VLOOKUP(O1367,[1]Offen!$H:$I,2,FALSE)=0,"Offen geschält RW"),
IFERROR(IF(VLOOKUP(O1367,[1]Offen!$K:$L,2,FALSE)=0,"Offen vegan"),
IFERROR(IF(VLOOKUP(O1367,[1]Offen!$N:$O,2,FALSE)=0,"Offen Zipfel"),
IFERROR(IF(VLOOKUP(O1367,[1]Offen!$Q:$R,2,FALSE)=0,"Offen Endstücke"),
IFERROR(IF(VLOOKUP(O1367,[1]Vakuumiert!$B:$C,2,FALSE)=0,"Vakuumierter VOS ungeschält"),
IFERROR(IF(VLOOKUP(O1367,[1]Vakuumiert!$E:$F,2,FALSE)=0,"Vakuumierter ABS ungeschält"),
IFERROR(IF(VLOOKUP(O1367,[1]Vakuumiert!$H:$I,2,FALSE)=0,"Vakuumierter VOS geschält"),
IFERROR(IF(VLOOKUP(O1367,[1]Vakuumiert!$K:$L,2,FALSE)=0,"Vakuumierter VOS vegan"),
IFERROR(IF(VLOOKUP(O1367,[1]Vakuumiert!$N:$O,2,FALSE)=0,"Vakuumierter VOS Zipfel"),
IFERROR(IF(VLOOKUP(O1367,[1]Vakuumiert!$Q:$R,2,FALSE)=0,"Vakuumiert geschält"),
IFERROR(IF(VLOOKUP(O1367,'[1]vakuumierte Fertigprodukte'!$B:$C,2,FALSE)=0,"Fertigprodukte"),
IFERROR(IF(VLOOKUP(O1367,'[1]vakuumierte Fertigprodukte'!$E:$FI,2,FALSE)=0,"Vakuumierte Zipfel"),
IFERROR(IF(VLOOKUP(O1367,[1]Wurste!$B:$C,2,FALSE)=0,"Räucherwürste"),
IFERROR(IF(VLOOKUP(O1367,[1]Wurste!$E:$F,2,FALSE)=0,"URW/URGW Wurst"),
IFERROR(IF(VLOOKUP(O1367,[1]Wurste!$H:$I,2,FALSE)=0,"HF-Wurst Vegan"),
IFERROR(IF(VLOOKUP(O1367,[1]Wurste!$K:$L,2,FALSE)=0,"320er ohne Würste"),
IFERROR(IF(AND(OR(Abfalldokumentation!$A1367="BU3",Abfalldokumentation!$A1367="Verkauf"),Abfalldokumentation!$F1367="Schimmel",Abfalldokumentation!$G1367="keinen Abnehmer/kein Schälpersonal"),"Div. Zipfel, ES ohne Verwendung",VLOOKUP(Abfalldokumentation!$E1367,Produktgruppen!A:B,2,FALSE)),"-")))))))))))))))))))))))</f>
        <v>ABS</v>
      </c>
      <c r="E1367" s="76" t="str">
        <f>IFERROR(VLOOKUP(Abfalldokumentation!$O1367,Artikel!A:C,3,FALSE),Abfalldokumentation!$O1367)</f>
        <v>ABS GRÜN-PESTO</v>
      </c>
      <c r="F1367" s="76" t="str">
        <f>VLOOKUP(T1367,'Liste Gründe'!A:D,2,FALSE)</f>
        <v>keinen Verwendungszweck</v>
      </c>
      <c r="G1367" s="75" t="str">
        <f>IF(ISBLANK(V1367),VLOOKUP(Abfalldokumentation!$P1367,'Liste Gründe'!A:D,3,FALSE),V1367)</f>
        <v>keinen Verwendungszweck</v>
      </c>
      <c r="H1367" s="76" t="str">
        <f>IF(ISBLANK(Abfalldokumentation!$W1367),"-",Abfalldokumentation!$W1367)</f>
        <v>-</v>
      </c>
      <c r="I1367" s="76">
        <f t="shared" si="148"/>
        <v>43</v>
      </c>
      <c r="J1367" s="76" t="str">
        <f t="shared" si="149"/>
        <v>Produkte</v>
      </c>
      <c r="K1367" s="76" t="str">
        <f t="shared" si="150"/>
        <v>BUs</v>
      </c>
      <c r="L1367" s="76" t="str">
        <f t="shared" si="151"/>
        <v>Symptome</v>
      </c>
      <c r="M1367" s="76">
        <f>IFERROR(VLOOKUP(Abfalldokumentation!$O1367,Kennzahlen!S:V,3,FALSE)*Abfalldokumentation!$B1367,"0")</f>
        <v>4.5</v>
      </c>
      <c r="N1367" s="76" t="str">
        <f>IF(ISBLANK(Q1367),VLOOKUP(Abfalldokumentation!$O1367,'Linien - BU'!R:S,2,FALSE),Q1367)</f>
        <v>bu4</v>
      </c>
      <c r="O1367" s="77">
        <f t="shared" si="152"/>
        <v>29500952</v>
      </c>
      <c r="P1367" s="77">
        <f t="shared" si="153"/>
        <v>61</v>
      </c>
      <c r="Q1367" s="45" t="s">
        <v>320</v>
      </c>
      <c r="R1367" s="46">
        <v>29500952</v>
      </c>
      <c r="S1367" s="46">
        <v>3</v>
      </c>
      <c r="T1367" s="46">
        <v>61</v>
      </c>
      <c r="U1367" s="47">
        <v>44496</v>
      </c>
      <c r="V1367" s="48"/>
      <c r="W1367" s="46"/>
      <c r="X1367" s="50" t="str">
        <f>IFERROR(VLOOKUP(Abfalldokumentation!$R1367,Artikel!A:C,3,FALSE),Abfalldokumentation!$R1367)</f>
        <v>ABS GRÜN-PESTO</v>
      </c>
      <c r="Y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</row>
    <row r="1368" spans="1:40" ht="30" hidden="1" customHeight="1" x14ac:dyDescent="0.25">
      <c r="A1368" s="78" t="str">
        <f>VLOOKUP(N1368,'Linien - BU'!A:B,2,FALSE)</f>
        <v>BU4</v>
      </c>
      <c r="B1368" s="79">
        <f t="shared" si="147"/>
        <v>20</v>
      </c>
      <c r="C1368" s="80">
        <f>Abfalldokumentation!$U1368</f>
        <v>44496</v>
      </c>
      <c r="D1368" s="69" t="str">
        <f>IFERROR(IF(VLOOKUP(O1368,'[1]Rohware 230'!$B:$C,2,FALSE)=0,"Rohware"),
IFERROR(IF(VLOOKUP(O1368,[1]Sammelnr.!$B:$C,2,FALSE)=0,"Sammelnr. ungeschält ABS"),
IFERROR(IF(VLOOKUP(O1368,[1]Sammelnr.!$E:$F,2,FALSE)=0,"Sammelnr. ungeschält VS"),
IFERROR(IF(VLOOKUP(O1368,[1]Sammelnr.!$H:$I,2,FALSE)=0,"Sammelnr. geschält"),
IFERROR(IF(VLOOKUP(O1368,[1]Offen!$B:$C,2,FALSE)=0,"Offen ungeschält ABS"),
IFERROR(IF(VLOOKUP(O1368,[1]Offen!$E:$F,2,FALSE)=0,"Offen ungeschält VOS"),
IFERROR(IF(VLOOKUP(O1368,[1]Offen!$H:$I,2,FALSE)=0,"Offen geschält RW"),
IFERROR(IF(VLOOKUP(O1368,[1]Offen!$K:$L,2,FALSE)=0,"Offen vegan"),
IFERROR(IF(VLOOKUP(O1368,[1]Offen!$N:$O,2,FALSE)=0,"Offen Zipfel"),
IFERROR(IF(VLOOKUP(O1368,[1]Offen!$Q:$R,2,FALSE)=0,"Offen Endstücke"),
IFERROR(IF(VLOOKUP(O1368,[1]Vakuumiert!$B:$C,2,FALSE)=0,"Vakuumierter VOS ungeschält"),
IFERROR(IF(VLOOKUP(O1368,[1]Vakuumiert!$E:$F,2,FALSE)=0,"Vakuumierter ABS ungeschält"),
IFERROR(IF(VLOOKUP(O1368,[1]Vakuumiert!$H:$I,2,FALSE)=0,"Vakuumierter VOS geschält"),
IFERROR(IF(VLOOKUP(O1368,[1]Vakuumiert!$K:$L,2,FALSE)=0,"Vakuumierter VOS vegan"),
IFERROR(IF(VLOOKUP(O1368,[1]Vakuumiert!$N:$O,2,FALSE)=0,"Vakuumierter VOS Zipfel"),
IFERROR(IF(VLOOKUP(O1368,[1]Vakuumiert!$Q:$R,2,FALSE)=0,"Vakuumiert geschält"),
IFERROR(IF(VLOOKUP(O1368,'[1]vakuumierte Fertigprodukte'!$B:$C,2,FALSE)=0,"Fertigprodukte"),
IFERROR(IF(VLOOKUP(O1368,'[1]vakuumierte Fertigprodukte'!$E:$FI,2,FALSE)=0,"Vakuumierte Zipfel"),
IFERROR(IF(VLOOKUP(O1368,[1]Wurste!$B:$C,2,FALSE)=0,"Räucherwürste"),
IFERROR(IF(VLOOKUP(O1368,[1]Wurste!$E:$F,2,FALSE)=0,"URW/URGW Wurst"),
IFERROR(IF(VLOOKUP(O1368,[1]Wurste!$H:$I,2,FALSE)=0,"HF-Wurst Vegan"),
IFERROR(IF(VLOOKUP(O1368,[1]Wurste!$K:$L,2,FALSE)=0,"320er ohne Würste"),
IFERROR(IF(AND(OR(Abfalldokumentation!$A1368="BU3",Abfalldokumentation!$A1368="Verkauf"),Abfalldokumentation!$F1368="Schimmel",Abfalldokumentation!$G1368="keinen Abnehmer/kein Schälpersonal"),"Div. Zipfel, ES ohne Verwendung",VLOOKUP(Abfalldokumentation!$E1368,Produktgruppen!A:B,2,FALSE)),"-")))))))))))))))))))))))</f>
        <v>ABS</v>
      </c>
      <c r="E1368" s="81" t="str">
        <f>IFERROR(VLOOKUP(Abfalldokumentation!$O1368,Artikel!A:C,3,FALSE),Abfalldokumentation!$O1368)</f>
        <v>ABS AT-ROTWEIN</v>
      </c>
      <c r="F1368" s="81" t="str">
        <f>VLOOKUP(T1368,'Liste Gründe'!A:D,2,FALSE)</f>
        <v>keinen Verwendungszweck</v>
      </c>
      <c r="G1368" s="80" t="str">
        <f>IF(ISBLANK(V1368),VLOOKUP(Abfalldokumentation!$P1368,'Liste Gründe'!A:D,3,FALSE),V1368)</f>
        <v>keinen Verwendungszweck</v>
      </c>
      <c r="H1368" s="81" t="str">
        <f>IF(ISBLANK(Abfalldokumentation!$W1368),"-",Abfalldokumentation!$W1368)</f>
        <v>-</v>
      </c>
      <c r="I1368" s="81">
        <f t="shared" si="148"/>
        <v>43</v>
      </c>
      <c r="J1368" s="81" t="str">
        <f t="shared" si="149"/>
        <v>Produkte</v>
      </c>
      <c r="K1368" s="81" t="str">
        <f t="shared" si="150"/>
        <v>BUs</v>
      </c>
      <c r="L1368" s="81" t="str">
        <f t="shared" si="151"/>
        <v>Symptome</v>
      </c>
      <c r="M1368" s="81">
        <f>IFERROR(VLOOKUP(Abfalldokumentation!$O1368,Kennzahlen!S:V,3,FALSE)*Abfalldokumentation!$B1368,"0")</f>
        <v>2E-3</v>
      </c>
      <c r="N1368" s="81" t="str">
        <f>IF(ISBLANK(Q1368),VLOOKUP(Abfalldokumentation!$O1368,'Linien - BU'!R:S,2,FALSE),Q1368)</f>
        <v>bu4</v>
      </c>
      <c r="O1368" s="77">
        <f t="shared" si="152"/>
        <v>29501013</v>
      </c>
      <c r="P1368" s="77">
        <f t="shared" si="153"/>
        <v>61</v>
      </c>
      <c r="Q1368" s="39" t="s">
        <v>320</v>
      </c>
      <c r="R1368" s="40">
        <v>29501013</v>
      </c>
      <c r="S1368" s="40">
        <v>20</v>
      </c>
      <c r="T1368" s="40">
        <v>61</v>
      </c>
      <c r="U1368" s="41">
        <v>44496</v>
      </c>
      <c r="V1368" s="42"/>
      <c r="W1368" s="40"/>
      <c r="X1368" s="44" t="str">
        <f>IFERROR(VLOOKUP(Abfalldokumentation!$R1368,Artikel!A:C,3,FALSE),Abfalldokumentation!$R1368)</f>
        <v>ABS AT-ROTWEIN</v>
      </c>
      <c r="Y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</row>
    <row r="1369" spans="1:40" ht="30" hidden="1" customHeight="1" x14ac:dyDescent="0.25">
      <c r="A1369" s="73" t="str">
        <f>VLOOKUP(N1369,'Linien - BU'!A:B,2,FALSE)</f>
        <v>BU4</v>
      </c>
      <c r="B1369" s="74">
        <f t="shared" si="147"/>
        <v>4</v>
      </c>
      <c r="C1369" s="75">
        <f>Abfalldokumentation!$U1369</f>
        <v>44496</v>
      </c>
      <c r="D1369" s="69" t="str">
        <f>IFERROR(IF(VLOOKUP(O1369,'[1]Rohware 230'!$B:$C,2,FALSE)=0,"Rohware"),
IFERROR(IF(VLOOKUP(O1369,[1]Sammelnr.!$B:$C,2,FALSE)=0,"Sammelnr. ungeschält ABS"),
IFERROR(IF(VLOOKUP(O1369,[1]Sammelnr.!$E:$F,2,FALSE)=0,"Sammelnr. ungeschält VS"),
IFERROR(IF(VLOOKUP(O1369,[1]Sammelnr.!$H:$I,2,FALSE)=0,"Sammelnr. geschält"),
IFERROR(IF(VLOOKUP(O1369,[1]Offen!$B:$C,2,FALSE)=0,"Offen ungeschält ABS"),
IFERROR(IF(VLOOKUP(O1369,[1]Offen!$E:$F,2,FALSE)=0,"Offen ungeschält VOS"),
IFERROR(IF(VLOOKUP(O1369,[1]Offen!$H:$I,2,FALSE)=0,"Offen geschält RW"),
IFERROR(IF(VLOOKUP(O1369,[1]Offen!$K:$L,2,FALSE)=0,"Offen vegan"),
IFERROR(IF(VLOOKUP(O1369,[1]Offen!$N:$O,2,FALSE)=0,"Offen Zipfel"),
IFERROR(IF(VLOOKUP(O1369,[1]Offen!$Q:$R,2,FALSE)=0,"Offen Endstücke"),
IFERROR(IF(VLOOKUP(O1369,[1]Vakuumiert!$B:$C,2,FALSE)=0,"Vakuumierter VOS ungeschält"),
IFERROR(IF(VLOOKUP(O1369,[1]Vakuumiert!$E:$F,2,FALSE)=0,"Vakuumierter ABS ungeschält"),
IFERROR(IF(VLOOKUP(O1369,[1]Vakuumiert!$H:$I,2,FALSE)=0,"Vakuumierter VOS geschält"),
IFERROR(IF(VLOOKUP(O1369,[1]Vakuumiert!$K:$L,2,FALSE)=0,"Vakuumierter VOS vegan"),
IFERROR(IF(VLOOKUP(O1369,[1]Vakuumiert!$N:$O,2,FALSE)=0,"Vakuumierter VOS Zipfel"),
IFERROR(IF(VLOOKUP(O1369,[1]Vakuumiert!$Q:$R,2,FALSE)=0,"Vakuumiert geschält"),
IFERROR(IF(VLOOKUP(O1369,'[1]vakuumierte Fertigprodukte'!$B:$C,2,FALSE)=0,"Fertigprodukte"),
IFERROR(IF(VLOOKUP(O1369,'[1]vakuumierte Fertigprodukte'!$E:$FI,2,FALSE)=0,"Vakuumierte Zipfel"),
IFERROR(IF(VLOOKUP(O1369,[1]Wurste!$B:$C,2,FALSE)=0,"Räucherwürste"),
IFERROR(IF(VLOOKUP(O1369,[1]Wurste!$E:$F,2,FALSE)=0,"URW/URGW Wurst"),
IFERROR(IF(VLOOKUP(O1369,[1]Wurste!$H:$I,2,FALSE)=0,"HF-Wurst Vegan"),
IFERROR(IF(VLOOKUP(O1369,[1]Wurste!$K:$L,2,FALSE)=0,"320er ohne Würste"),
IFERROR(IF(AND(OR(Abfalldokumentation!$A1369="BU3",Abfalldokumentation!$A1369="Verkauf"),Abfalldokumentation!$F1369="Schimmel",Abfalldokumentation!$G1369="keinen Abnehmer/kein Schälpersonal"),"Div. Zipfel, ES ohne Verwendung",VLOOKUP(Abfalldokumentation!$E1369,Produktgruppen!A:B,2,FALSE)),"-")))))))))))))))))))))))</f>
        <v>Vorschmelz</v>
      </c>
      <c r="E1369" s="76" t="str">
        <f>IFERROR(VLOOKUP(Abfalldokumentation!$O1369,Artikel!A:C,3,FALSE),Abfalldokumentation!$O1369)</f>
        <v>VOS WAL-THEKE</v>
      </c>
      <c r="F1369" s="76" t="str">
        <f>VLOOKUP(T1369,'Liste Gründe'!A:D,2,FALSE)</f>
        <v>keinen Verwendungszweck</v>
      </c>
      <c r="G1369" s="75" t="str">
        <f>IF(ISBLANK(V1369),VLOOKUP(Abfalldokumentation!$P1369,'Liste Gründe'!A:D,3,FALSE),V1369)</f>
        <v>keinen Verwendungszweck</v>
      </c>
      <c r="H1369" s="76" t="str">
        <f>IF(ISBLANK(Abfalldokumentation!$W1369),"-",Abfalldokumentation!$W1369)</f>
        <v>-</v>
      </c>
      <c r="I1369" s="76">
        <f t="shared" si="148"/>
        <v>43</v>
      </c>
      <c r="J1369" s="76" t="str">
        <f t="shared" si="149"/>
        <v>Produkte</v>
      </c>
      <c r="K1369" s="76" t="str">
        <f t="shared" si="150"/>
        <v>BUs</v>
      </c>
      <c r="L1369" s="76" t="str">
        <f t="shared" si="151"/>
        <v>Symptome</v>
      </c>
      <c r="M1369" s="76">
        <f>IFERROR(VLOOKUP(Abfalldokumentation!$O1369,Kennzahlen!S:V,3,FALSE)*Abfalldokumentation!$B1369,"0")</f>
        <v>2</v>
      </c>
      <c r="N1369" s="76" t="str">
        <f>IF(ISBLANK(Q1369),VLOOKUP(Abfalldokumentation!$O1369,'Linien - BU'!R:S,2,FALSE),Q1369)</f>
        <v>bu4</v>
      </c>
      <c r="O1369" s="77">
        <f t="shared" si="152"/>
        <v>29501020</v>
      </c>
      <c r="P1369" s="77">
        <f t="shared" si="153"/>
        <v>61</v>
      </c>
      <c r="Q1369" s="45" t="s">
        <v>320</v>
      </c>
      <c r="R1369" s="46">
        <v>29501020</v>
      </c>
      <c r="S1369" s="46">
        <v>4</v>
      </c>
      <c r="T1369" s="46">
        <v>61</v>
      </c>
      <c r="U1369" s="47">
        <v>44496</v>
      </c>
      <c r="V1369" s="48"/>
      <c r="W1369" s="46"/>
      <c r="X1369" s="50" t="str">
        <f>IFERROR(VLOOKUP(Abfalldokumentation!$R1369,Artikel!A:C,3,FALSE),Abfalldokumentation!$R1369)</f>
        <v>VOS WAL-THEKE</v>
      </c>
      <c r="Y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</row>
    <row r="1370" spans="1:40" ht="30" hidden="1" customHeight="1" x14ac:dyDescent="0.25">
      <c r="A1370" s="78" t="str">
        <f>VLOOKUP(N1370,'Linien - BU'!A:B,2,FALSE)</f>
        <v>BU4</v>
      </c>
      <c r="B1370" s="79">
        <f t="shared" si="147"/>
        <v>16</v>
      </c>
      <c r="C1370" s="80">
        <f>Abfalldokumentation!$U1370</f>
        <v>44496</v>
      </c>
      <c r="D1370" s="69" t="str">
        <f>IFERROR(IF(VLOOKUP(O1370,'[1]Rohware 230'!$B:$C,2,FALSE)=0,"Rohware"),
IFERROR(IF(VLOOKUP(O1370,[1]Sammelnr.!$B:$C,2,FALSE)=0,"Sammelnr. ungeschält ABS"),
IFERROR(IF(VLOOKUP(O1370,[1]Sammelnr.!$E:$F,2,FALSE)=0,"Sammelnr. ungeschält VS"),
IFERROR(IF(VLOOKUP(O1370,[1]Sammelnr.!$H:$I,2,FALSE)=0,"Sammelnr. geschält"),
IFERROR(IF(VLOOKUP(O1370,[1]Offen!$B:$C,2,FALSE)=0,"Offen ungeschält ABS"),
IFERROR(IF(VLOOKUP(O1370,[1]Offen!$E:$F,2,FALSE)=0,"Offen ungeschält VOS"),
IFERROR(IF(VLOOKUP(O1370,[1]Offen!$H:$I,2,FALSE)=0,"Offen geschält RW"),
IFERROR(IF(VLOOKUP(O1370,[1]Offen!$K:$L,2,FALSE)=0,"Offen vegan"),
IFERROR(IF(VLOOKUP(O1370,[1]Offen!$N:$O,2,FALSE)=0,"Offen Zipfel"),
IFERROR(IF(VLOOKUP(O1370,[1]Offen!$Q:$R,2,FALSE)=0,"Offen Endstücke"),
IFERROR(IF(VLOOKUP(O1370,[1]Vakuumiert!$B:$C,2,FALSE)=0,"Vakuumierter VOS ungeschält"),
IFERROR(IF(VLOOKUP(O1370,[1]Vakuumiert!$E:$F,2,FALSE)=0,"Vakuumierter ABS ungeschält"),
IFERROR(IF(VLOOKUP(O1370,[1]Vakuumiert!$H:$I,2,FALSE)=0,"Vakuumierter VOS geschält"),
IFERROR(IF(VLOOKUP(O1370,[1]Vakuumiert!$K:$L,2,FALSE)=0,"Vakuumierter VOS vegan"),
IFERROR(IF(VLOOKUP(O1370,[1]Vakuumiert!$N:$O,2,FALSE)=0,"Vakuumierter VOS Zipfel"),
IFERROR(IF(VLOOKUP(O1370,[1]Vakuumiert!$Q:$R,2,FALSE)=0,"Vakuumiert geschält"),
IFERROR(IF(VLOOKUP(O1370,'[1]vakuumierte Fertigprodukte'!$B:$C,2,FALSE)=0,"Fertigprodukte"),
IFERROR(IF(VLOOKUP(O1370,'[1]vakuumierte Fertigprodukte'!$E:$FI,2,FALSE)=0,"Vakuumierte Zipfel"),
IFERROR(IF(VLOOKUP(O1370,[1]Wurste!$B:$C,2,FALSE)=0,"Räucherwürste"),
IFERROR(IF(VLOOKUP(O1370,[1]Wurste!$E:$F,2,FALSE)=0,"URW/URGW Wurst"),
IFERROR(IF(VLOOKUP(O1370,[1]Wurste!$H:$I,2,FALSE)=0,"HF-Wurst Vegan"),
IFERROR(IF(VLOOKUP(O1370,[1]Wurste!$K:$L,2,FALSE)=0,"320er ohne Würste"),
IFERROR(IF(AND(OR(Abfalldokumentation!$A1370="BU3",Abfalldokumentation!$A1370="Verkauf"),Abfalldokumentation!$F1370="Schimmel",Abfalldokumentation!$G1370="keinen Abnehmer/kein Schälpersonal"),"Div. Zipfel, ES ohne Verwendung",VLOOKUP(Abfalldokumentation!$E1370,Produktgruppen!A:B,2,FALSE)),"-")))))))))))))))))))))))</f>
        <v>Vorschmelz</v>
      </c>
      <c r="E1370" s="81" t="str">
        <f>IFERROR(VLOOKUP(Abfalldokumentation!$O1370,Artikel!A:C,3,FALSE),Abfalldokumentation!$O1370)</f>
        <v>VOS WAL-THEKE</v>
      </c>
      <c r="F1370" s="81" t="str">
        <f>VLOOKUP(T1370,'Liste Gründe'!A:D,2,FALSE)</f>
        <v>keinen Verwendungszweck</v>
      </c>
      <c r="G1370" s="80" t="str">
        <f>IF(ISBLANK(V1370),VLOOKUP(Abfalldokumentation!$P1370,'Liste Gründe'!A:D,3,FALSE),V1370)</f>
        <v>keinen Verwendungszweck</v>
      </c>
      <c r="H1370" s="81" t="str">
        <f>IF(ISBLANK(Abfalldokumentation!$W1370),"-",Abfalldokumentation!$W1370)</f>
        <v>-</v>
      </c>
      <c r="I1370" s="81">
        <f t="shared" si="148"/>
        <v>43</v>
      </c>
      <c r="J1370" s="81" t="str">
        <f t="shared" si="149"/>
        <v>Produkte</v>
      </c>
      <c r="K1370" s="81" t="str">
        <f t="shared" si="150"/>
        <v>BUs</v>
      </c>
      <c r="L1370" s="81" t="str">
        <f t="shared" si="151"/>
        <v>Symptome</v>
      </c>
      <c r="M1370" s="81">
        <f>IFERROR(VLOOKUP(Abfalldokumentation!$O1370,Kennzahlen!S:V,3,FALSE)*Abfalldokumentation!$B1370,"0")</f>
        <v>8</v>
      </c>
      <c r="N1370" s="81" t="str">
        <f>IF(ISBLANK(Q1370),VLOOKUP(Abfalldokumentation!$O1370,'Linien - BU'!R:S,2,FALSE),Q1370)</f>
        <v>bu4</v>
      </c>
      <c r="O1370" s="77">
        <f t="shared" si="152"/>
        <v>29501020</v>
      </c>
      <c r="P1370" s="77">
        <f t="shared" si="153"/>
        <v>61</v>
      </c>
      <c r="Q1370" s="39" t="s">
        <v>320</v>
      </c>
      <c r="R1370" s="40">
        <v>29501020</v>
      </c>
      <c r="S1370" s="40">
        <v>16</v>
      </c>
      <c r="T1370" s="40">
        <v>61</v>
      </c>
      <c r="U1370" s="41">
        <v>44496</v>
      </c>
      <c r="V1370" s="42"/>
      <c r="W1370" s="40"/>
      <c r="X1370" s="44" t="str">
        <f>IFERROR(VLOOKUP(Abfalldokumentation!$R1370,Artikel!A:C,3,FALSE),Abfalldokumentation!$R1370)</f>
        <v>VOS WAL-THEKE</v>
      </c>
      <c r="Y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</row>
    <row r="1371" spans="1:40" ht="30" hidden="1" customHeight="1" x14ac:dyDescent="0.25">
      <c r="A1371" s="73" t="str">
        <f>VLOOKUP(N1371,'Linien - BU'!A:B,2,FALSE)</f>
        <v>BU4</v>
      </c>
      <c r="B1371" s="74">
        <f t="shared" si="147"/>
        <v>17</v>
      </c>
      <c r="C1371" s="75">
        <f>Abfalldokumentation!$U1371</f>
        <v>44496</v>
      </c>
      <c r="D1371" s="69" t="str">
        <f>IFERROR(IF(VLOOKUP(O1371,'[1]Rohware 230'!$B:$C,2,FALSE)=0,"Rohware"),
IFERROR(IF(VLOOKUP(O1371,[1]Sammelnr.!$B:$C,2,FALSE)=0,"Sammelnr. ungeschält ABS"),
IFERROR(IF(VLOOKUP(O1371,[1]Sammelnr.!$E:$F,2,FALSE)=0,"Sammelnr. ungeschält VS"),
IFERROR(IF(VLOOKUP(O1371,[1]Sammelnr.!$H:$I,2,FALSE)=0,"Sammelnr. geschält"),
IFERROR(IF(VLOOKUP(O1371,[1]Offen!$B:$C,2,FALSE)=0,"Offen ungeschält ABS"),
IFERROR(IF(VLOOKUP(O1371,[1]Offen!$E:$F,2,FALSE)=0,"Offen ungeschält VOS"),
IFERROR(IF(VLOOKUP(O1371,[1]Offen!$H:$I,2,FALSE)=0,"Offen geschält RW"),
IFERROR(IF(VLOOKUP(O1371,[1]Offen!$K:$L,2,FALSE)=0,"Offen vegan"),
IFERROR(IF(VLOOKUP(O1371,[1]Offen!$N:$O,2,FALSE)=0,"Offen Zipfel"),
IFERROR(IF(VLOOKUP(O1371,[1]Offen!$Q:$R,2,FALSE)=0,"Offen Endstücke"),
IFERROR(IF(VLOOKUP(O1371,[1]Vakuumiert!$B:$C,2,FALSE)=0,"Vakuumierter VOS ungeschält"),
IFERROR(IF(VLOOKUP(O1371,[1]Vakuumiert!$E:$F,2,FALSE)=0,"Vakuumierter ABS ungeschält"),
IFERROR(IF(VLOOKUP(O1371,[1]Vakuumiert!$H:$I,2,FALSE)=0,"Vakuumierter VOS geschält"),
IFERROR(IF(VLOOKUP(O1371,[1]Vakuumiert!$K:$L,2,FALSE)=0,"Vakuumierter VOS vegan"),
IFERROR(IF(VLOOKUP(O1371,[1]Vakuumiert!$N:$O,2,FALSE)=0,"Vakuumierter VOS Zipfel"),
IFERROR(IF(VLOOKUP(O1371,[1]Vakuumiert!$Q:$R,2,FALSE)=0,"Vakuumiert geschält"),
IFERROR(IF(VLOOKUP(O1371,'[1]vakuumierte Fertigprodukte'!$B:$C,2,FALSE)=0,"Fertigprodukte"),
IFERROR(IF(VLOOKUP(O1371,'[1]vakuumierte Fertigprodukte'!$E:$FI,2,FALSE)=0,"Vakuumierte Zipfel"),
IFERROR(IF(VLOOKUP(O1371,[1]Wurste!$B:$C,2,FALSE)=0,"Räucherwürste"),
IFERROR(IF(VLOOKUP(O1371,[1]Wurste!$E:$F,2,FALSE)=0,"URW/URGW Wurst"),
IFERROR(IF(VLOOKUP(O1371,[1]Wurste!$H:$I,2,FALSE)=0,"HF-Wurst Vegan"),
IFERROR(IF(VLOOKUP(O1371,[1]Wurste!$K:$L,2,FALSE)=0,"320er ohne Würste"),
IFERROR(IF(AND(OR(Abfalldokumentation!$A1371="BU3",Abfalldokumentation!$A1371="Verkauf"),Abfalldokumentation!$F1371="Schimmel",Abfalldokumentation!$G1371="keinen Abnehmer/kein Schälpersonal"),"Div. Zipfel, ES ohne Verwendung",VLOOKUP(Abfalldokumentation!$E1371,Produktgruppen!A:B,2,FALSE)),"-")))))))))))))))))))))))</f>
        <v>ABS</v>
      </c>
      <c r="E1371" s="76" t="str">
        <f>IFERROR(VLOOKUP(Abfalldokumentation!$O1371,Artikel!A:C,3,FALSE),Abfalldokumentation!$O1371)</f>
        <v>ABS KELLERGEIST</v>
      </c>
      <c r="F1371" s="76" t="str">
        <f>VLOOKUP(T1371,'Liste Gründe'!A:D,2,FALSE)</f>
        <v>keinen Verwendungszweck</v>
      </c>
      <c r="G1371" s="75" t="str">
        <f>IF(ISBLANK(V1371),VLOOKUP(Abfalldokumentation!$P1371,'Liste Gründe'!A:D,3,FALSE),V1371)</f>
        <v>keinen Verwendungszweck</v>
      </c>
      <c r="H1371" s="76" t="str">
        <f>IF(ISBLANK(Abfalldokumentation!$W1371),"-",Abfalldokumentation!$W1371)</f>
        <v>-</v>
      </c>
      <c r="I1371" s="76">
        <f t="shared" si="148"/>
        <v>43</v>
      </c>
      <c r="J1371" s="76" t="str">
        <f t="shared" si="149"/>
        <v>Produkte</v>
      </c>
      <c r="K1371" s="76" t="str">
        <f t="shared" si="150"/>
        <v>BUs</v>
      </c>
      <c r="L1371" s="76" t="str">
        <f t="shared" si="151"/>
        <v>Symptome</v>
      </c>
      <c r="M1371" s="76">
        <f>IFERROR(VLOOKUP(Abfalldokumentation!$O1371,Kennzahlen!S:V,3,FALSE)*Abfalldokumentation!$B1371,"0")</f>
        <v>1.7000000000000001E-3</v>
      </c>
      <c r="N1371" s="76" t="str">
        <f>IF(ISBLANK(Q1371),VLOOKUP(Abfalldokumentation!$O1371,'Linien - BU'!R:S,2,FALSE),Q1371)</f>
        <v>bu4</v>
      </c>
      <c r="O1371" s="77">
        <f t="shared" si="152"/>
        <v>29501028</v>
      </c>
      <c r="P1371" s="77">
        <f t="shared" si="153"/>
        <v>61</v>
      </c>
      <c r="Q1371" s="45" t="s">
        <v>320</v>
      </c>
      <c r="R1371" s="46">
        <v>29501028</v>
      </c>
      <c r="S1371" s="46">
        <v>17</v>
      </c>
      <c r="T1371" s="46">
        <v>61</v>
      </c>
      <c r="U1371" s="47">
        <v>44496</v>
      </c>
      <c r="V1371" s="48"/>
      <c r="W1371" s="46"/>
      <c r="X1371" s="50" t="str">
        <f>IFERROR(VLOOKUP(Abfalldokumentation!$R1371,Artikel!A:C,3,FALSE),Abfalldokumentation!$R1371)</f>
        <v>ABS KELLERGEIST</v>
      </c>
      <c r="Y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</row>
    <row r="1372" spans="1:40" ht="30" hidden="1" customHeight="1" x14ac:dyDescent="0.25">
      <c r="A1372" s="78" t="str">
        <f>VLOOKUP(N1372,'Linien - BU'!A:B,2,FALSE)</f>
        <v>BU4</v>
      </c>
      <c r="B1372" s="79">
        <f t="shared" si="147"/>
        <v>20</v>
      </c>
      <c r="C1372" s="80">
        <f>Abfalldokumentation!$U1372</f>
        <v>44496</v>
      </c>
      <c r="D1372" s="69" t="str">
        <f>IFERROR(IF(VLOOKUP(O1372,'[1]Rohware 230'!$B:$C,2,FALSE)=0,"Rohware"),
IFERROR(IF(VLOOKUP(O1372,[1]Sammelnr.!$B:$C,2,FALSE)=0,"Sammelnr. ungeschält ABS"),
IFERROR(IF(VLOOKUP(O1372,[1]Sammelnr.!$E:$F,2,FALSE)=0,"Sammelnr. ungeschält VS"),
IFERROR(IF(VLOOKUP(O1372,[1]Sammelnr.!$H:$I,2,FALSE)=0,"Sammelnr. geschält"),
IFERROR(IF(VLOOKUP(O1372,[1]Offen!$B:$C,2,FALSE)=0,"Offen ungeschält ABS"),
IFERROR(IF(VLOOKUP(O1372,[1]Offen!$E:$F,2,FALSE)=0,"Offen ungeschält VOS"),
IFERROR(IF(VLOOKUP(O1372,[1]Offen!$H:$I,2,FALSE)=0,"Offen geschält RW"),
IFERROR(IF(VLOOKUP(O1372,[1]Offen!$K:$L,2,FALSE)=0,"Offen vegan"),
IFERROR(IF(VLOOKUP(O1372,[1]Offen!$N:$O,2,FALSE)=0,"Offen Zipfel"),
IFERROR(IF(VLOOKUP(O1372,[1]Offen!$Q:$R,2,FALSE)=0,"Offen Endstücke"),
IFERROR(IF(VLOOKUP(O1372,[1]Vakuumiert!$B:$C,2,FALSE)=0,"Vakuumierter VOS ungeschält"),
IFERROR(IF(VLOOKUP(O1372,[1]Vakuumiert!$E:$F,2,FALSE)=0,"Vakuumierter ABS ungeschält"),
IFERROR(IF(VLOOKUP(O1372,[1]Vakuumiert!$H:$I,2,FALSE)=0,"Vakuumierter VOS geschält"),
IFERROR(IF(VLOOKUP(O1372,[1]Vakuumiert!$K:$L,2,FALSE)=0,"Vakuumierter VOS vegan"),
IFERROR(IF(VLOOKUP(O1372,[1]Vakuumiert!$N:$O,2,FALSE)=0,"Vakuumierter VOS Zipfel"),
IFERROR(IF(VLOOKUP(O1372,[1]Vakuumiert!$Q:$R,2,FALSE)=0,"Vakuumiert geschält"),
IFERROR(IF(VLOOKUP(O1372,'[1]vakuumierte Fertigprodukte'!$B:$C,2,FALSE)=0,"Fertigprodukte"),
IFERROR(IF(VLOOKUP(O1372,'[1]vakuumierte Fertigprodukte'!$E:$FI,2,FALSE)=0,"Vakuumierte Zipfel"),
IFERROR(IF(VLOOKUP(O1372,[1]Wurste!$B:$C,2,FALSE)=0,"Räucherwürste"),
IFERROR(IF(VLOOKUP(O1372,[1]Wurste!$E:$F,2,FALSE)=0,"URW/URGW Wurst"),
IFERROR(IF(VLOOKUP(O1372,[1]Wurste!$H:$I,2,FALSE)=0,"HF-Wurst Vegan"),
IFERROR(IF(VLOOKUP(O1372,[1]Wurste!$K:$L,2,FALSE)=0,"320er ohne Würste"),
IFERROR(IF(AND(OR(Abfalldokumentation!$A1372="BU3",Abfalldokumentation!$A1372="Verkauf"),Abfalldokumentation!$F1372="Schimmel",Abfalldokumentation!$G1372="keinen Abnehmer/kein Schälpersonal"),"Div. Zipfel, ES ohne Verwendung",VLOOKUP(Abfalldokumentation!$E1372,Produktgruppen!A:B,2,FALSE)),"-")))))))))))))))))))))))</f>
        <v>ABS</v>
      </c>
      <c r="E1372" s="81" t="str">
        <f>IFERROR(VLOOKUP(Abfalldokumentation!$O1372,Artikel!A:C,3,FALSE),Abfalldokumentation!$O1372)</f>
        <v>ABS KELLERGEIST</v>
      </c>
      <c r="F1372" s="81" t="str">
        <f>VLOOKUP(T1372,'Liste Gründe'!A:D,2,FALSE)</f>
        <v>keinen Verwendungszweck</v>
      </c>
      <c r="G1372" s="80" t="str">
        <f>IF(ISBLANK(V1372),VLOOKUP(Abfalldokumentation!$P1372,'Liste Gründe'!A:D,3,FALSE),V1372)</f>
        <v>keinen Verwendungszweck</v>
      </c>
      <c r="H1372" s="81" t="str">
        <f>IF(ISBLANK(Abfalldokumentation!$W1372),"-",Abfalldokumentation!$W1372)</f>
        <v>-</v>
      </c>
      <c r="I1372" s="81">
        <f t="shared" si="148"/>
        <v>43</v>
      </c>
      <c r="J1372" s="81" t="str">
        <f t="shared" si="149"/>
        <v>Produkte</v>
      </c>
      <c r="K1372" s="81" t="str">
        <f t="shared" si="150"/>
        <v>BUs</v>
      </c>
      <c r="L1372" s="81" t="str">
        <f t="shared" si="151"/>
        <v>Symptome</v>
      </c>
      <c r="M1372" s="81">
        <f>IFERROR(VLOOKUP(Abfalldokumentation!$O1372,Kennzahlen!S:V,3,FALSE)*Abfalldokumentation!$B1372,"0")</f>
        <v>2E-3</v>
      </c>
      <c r="N1372" s="81" t="str">
        <f>IF(ISBLANK(Q1372),VLOOKUP(Abfalldokumentation!$O1372,'Linien - BU'!R:S,2,FALSE),Q1372)</f>
        <v>bu4</v>
      </c>
      <c r="O1372" s="77">
        <f t="shared" si="152"/>
        <v>29501028</v>
      </c>
      <c r="P1372" s="77">
        <f t="shared" si="153"/>
        <v>61</v>
      </c>
      <c r="Q1372" s="39" t="s">
        <v>320</v>
      </c>
      <c r="R1372" s="40">
        <v>29501028</v>
      </c>
      <c r="S1372" s="40">
        <v>20</v>
      </c>
      <c r="T1372" s="40">
        <v>61</v>
      </c>
      <c r="U1372" s="41">
        <v>44496</v>
      </c>
      <c r="V1372" s="42"/>
      <c r="W1372" s="40"/>
      <c r="X1372" s="44" t="str">
        <f>IFERROR(VLOOKUP(Abfalldokumentation!$R1372,Artikel!A:C,3,FALSE),Abfalldokumentation!$R1372)</f>
        <v>ABS KELLERGEIST</v>
      </c>
      <c r="Y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</row>
    <row r="1373" spans="1:40" ht="30" hidden="1" customHeight="1" x14ac:dyDescent="0.25">
      <c r="A1373" s="73" t="str">
        <f>VLOOKUP(N1373,'Linien - BU'!A:B,2,FALSE)</f>
        <v>BU4</v>
      </c>
      <c r="B1373" s="74">
        <f t="shared" si="147"/>
        <v>12</v>
      </c>
      <c r="C1373" s="75">
        <f>Abfalldokumentation!$U1373</f>
        <v>44496</v>
      </c>
      <c r="D1373" s="69" t="str">
        <f>IFERROR(IF(VLOOKUP(O1373,'[1]Rohware 230'!$B:$C,2,FALSE)=0,"Rohware"),
IFERROR(IF(VLOOKUP(O1373,[1]Sammelnr.!$B:$C,2,FALSE)=0,"Sammelnr. ungeschält ABS"),
IFERROR(IF(VLOOKUP(O1373,[1]Sammelnr.!$E:$F,2,FALSE)=0,"Sammelnr. ungeschält VS"),
IFERROR(IF(VLOOKUP(O1373,[1]Sammelnr.!$H:$I,2,FALSE)=0,"Sammelnr. geschält"),
IFERROR(IF(VLOOKUP(O1373,[1]Offen!$B:$C,2,FALSE)=0,"Offen ungeschält ABS"),
IFERROR(IF(VLOOKUP(O1373,[1]Offen!$E:$F,2,FALSE)=0,"Offen ungeschält VOS"),
IFERROR(IF(VLOOKUP(O1373,[1]Offen!$H:$I,2,FALSE)=0,"Offen geschält RW"),
IFERROR(IF(VLOOKUP(O1373,[1]Offen!$K:$L,2,FALSE)=0,"Offen vegan"),
IFERROR(IF(VLOOKUP(O1373,[1]Offen!$N:$O,2,FALSE)=0,"Offen Zipfel"),
IFERROR(IF(VLOOKUP(O1373,[1]Offen!$Q:$R,2,FALSE)=0,"Offen Endstücke"),
IFERROR(IF(VLOOKUP(O1373,[1]Vakuumiert!$B:$C,2,FALSE)=0,"Vakuumierter VOS ungeschält"),
IFERROR(IF(VLOOKUP(O1373,[1]Vakuumiert!$E:$F,2,FALSE)=0,"Vakuumierter ABS ungeschält"),
IFERROR(IF(VLOOKUP(O1373,[1]Vakuumiert!$H:$I,2,FALSE)=0,"Vakuumierter VOS geschält"),
IFERROR(IF(VLOOKUP(O1373,[1]Vakuumiert!$K:$L,2,FALSE)=0,"Vakuumierter VOS vegan"),
IFERROR(IF(VLOOKUP(O1373,[1]Vakuumiert!$N:$O,2,FALSE)=0,"Vakuumierter VOS Zipfel"),
IFERROR(IF(VLOOKUP(O1373,[1]Vakuumiert!$Q:$R,2,FALSE)=0,"Vakuumiert geschält"),
IFERROR(IF(VLOOKUP(O1373,'[1]vakuumierte Fertigprodukte'!$B:$C,2,FALSE)=0,"Fertigprodukte"),
IFERROR(IF(VLOOKUP(O1373,'[1]vakuumierte Fertigprodukte'!$E:$FI,2,FALSE)=0,"Vakuumierte Zipfel"),
IFERROR(IF(VLOOKUP(O1373,[1]Wurste!$B:$C,2,FALSE)=0,"Räucherwürste"),
IFERROR(IF(VLOOKUP(O1373,[1]Wurste!$E:$F,2,FALSE)=0,"URW/URGW Wurst"),
IFERROR(IF(VLOOKUP(O1373,[1]Wurste!$H:$I,2,FALSE)=0,"HF-Wurst Vegan"),
IFERROR(IF(VLOOKUP(O1373,[1]Wurste!$K:$L,2,FALSE)=0,"320er ohne Würste"),
IFERROR(IF(AND(OR(Abfalldokumentation!$A1373="BU3",Abfalldokumentation!$A1373="Verkauf"),Abfalldokumentation!$F1373="Schimmel",Abfalldokumentation!$G1373="keinen Abnehmer/kein Schälpersonal"),"Div. Zipfel, ES ohne Verwendung",VLOOKUP(Abfalldokumentation!$E1373,Produktgruppen!A:B,2,FALSE)),"-")))))))))))))))))))))))</f>
        <v>ABS</v>
      </c>
      <c r="E1373" s="76" t="str">
        <f>IFERROR(VLOOKUP(Abfalldokumentation!$O1373,Artikel!A:C,3,FALSE),Abfalldokumentation!$O1373)</f>
        <v>ABS BRUSCHETTA</v>
      </c>
      <c r="F1373" s="76" t="str">
        <f>VLOOKUP(T1373,'Liste Gründe'!A:D,2,FALSE)</f>
        <v>keinen Verwendungszweck</v>
      </c>
      <c r="G1373" s="75" t="str">
        <f>IF(ISBLANK(V1373),VLOOKUP(Abfalldokumentation!$P1373,'Liste Gründe'!A:D,3,FALSE),V1373)</f>
        <v>keinen Verwendungszweck</v>
      </c>
      <c r="H1373" s="76" t="str">
        <f>IF(ISBLANK(Abfalldokumentation!$W1373),"-",Abfalldokumentation!$W1373)</f>
        <v>-</v>
      </c>
      <c r="I1373" s="76">
        <f t="shared" si="148"/>
        <v>43</v>
      </c>
      <c r="J1373" s="76" t="str">
        <f t="shared" si="149"/>
        <v>Produkte</v>
      </c>
      <c r="K1373" s="76" t="str">
        <f t="shared" si="150"/>
        <v>BUs</v>
      </c>
      <c r="L1373" s="76" t="str">
        <f t="shared" si="151"/>
        <v>Symptome</v>
      </c>
      <c r="M1373" s="76">
        <f>IFERROR(VLOOKUP(Abfalldokumentation!$O1373,Kennzahlen!S:V,3,FALSE)*Abfalldokumentation!$B1373,"0")</f>
        <v>18</v>
      </c>
      <c r="N1373" s="76" t="str">
        <f>IF(ISBLANK(Q1373),VLOOKUP(Abfalldokumentation!$O1373,'Linien - BU'!R:S,2,FALSE),Q1373)</f>
        <v>bu4</v>
      </c>
      <c r="O1373" s="77">
        <f t="shared" si="152"/>
        <v>29501029</v>
      </c>
      <c r="P1373" s="77">
        <f t="shared" si="153"/>
        <v>61</v>
      </c>
      <c r="Q1373" s="45" t="s">
        <v>320</v>
      </c>
      <c r="R1373" s="46">
        <v>29501029</v>
      </c>
      <c r="S1373" s="46">
        <v>12</v>
      </c>
      <c r="T1373" s="46">
        <v>61</v>
      </c>
      <c r="U1373" s="47">
        <v>44496</v>
      </c>
      <c r="V1373" s="48"/>
      <c r="W1373" s="46"/>
      <c r="X1373" s="50" t="str">
        <f>IFERROR(VLOOKUP(Abfalldokumentation!$R1373,Artikel!A:C,3,FALSE),Abfalldokumentation!$R1373)</f>
        <v>ABS BRUSCHETTA</v>
      </c>
      <c r="Y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</row>
    <row r="1374" spans="1:40" ht="30" hidden="1" customHeight="1" x14ac:dyDescent="0.25">
      <c r="A1374" s="78" t="str">
        <f>VLOOKUP(N1374,'Linien - BU'!A:B,2,FALSE)</f>
        <v>BU3</v>
      </c>
      <c r="B1374" s="79">
        <f t="shared" si="147"/>
        <v>512</v>
      </c>
      <c r="C1374" s="80">
        <f>Abfalldokumentation!$U1374</f>
        <v>44496</v>
      </c>
      <c r="D1374" s="69" t="str">
        <f>IFERROR(IF(VLOOKUP(O1374,'[1]Rohware 230'!$B:$C,2,FALSE)=0,"Rohware"),
IFERROR(IF(VLOOKUP(O1374,[1]Sammelnr.!$B:$C,2,FALSE)=0,"Sammelnr. ungeschält ABS"),
IFERROR(IF(VLOOKUP(O1374,[1]Sammelnr.!$E:$F,2,FALSE)=0,"Sammelnr. ungeschält VS"),
IFERROR(IF(VLOOKUP(O1374,[1]Sammelnr.!$H:$I,2,FALSE)=0,"Sammelnr. geschält"),
IFERROR(IF(VLOOKUP(O1374,[1]Offen!$B:$C,2,FALSE)=0,"Offen ungeschält ABS"),
IFERROR(IF(VLOOKUP(O1374,[1]Offen!$E:$F,2,FALSE)=0,"Offen ungeschält VOS"),
IFERROR(IF(VLOOKUP(O1374,[1]Offen!$H:$I,2,FALSE)=0,"Offen geschält RW"),
IFERROR(IF(VLOOKUP(O1374,[1]Offen!$K:$L,2,FALSE)=0,"Offen vegan"),
IFERROR(IF(VLOOKUP(O1374,[1]Offen!$N:$O,2,FALSE)=0,"Offen Zipfel"),
IFERROR(IF(VLOOKUP(O1374,[1]Offen!$Q:$R,2,FALSE)=0,"Offen Endstücke"),
IFERROR(IF(VLOOKUP(O1374,[1]Vakuumiert!$B:$C,2,FALSE)=0,"Vakuumierter VOS ungeschält"),
IFERROR(IF(VLOOKUP(O1374,[1]Vakuumiert!$E:$F,2,FALSE)=0,"Vakuumierter ABS ungeschält"),
IFERROR(IF(VLOOKUP(O1374,[1]Vakuumiert!$H:$I,2,FALSE)=0,"Vakuumierter VOS geschält"),
IFERROR(IF(VLOOKUP(O1374,[1]Vakuumiert!$K:$L,2,FALSE)=0,"Vakuumierter VOS vegan"),
IFERROR(IF(VLOOKUP(O1374,[1]Vakuumiert!$N:$O,2,FALSE)=0,"Vakuumierter VOS Zipfel"),
IFERROR(IF(VLOOKUP(O1374,[1]Vakuumiert!$Q:$R,2,FALSE)=0,"Vakuumiert geschält"),
IFERROR(IF(VLOOKUP(O1374,'[1]vakuumierte Fertigprodukte'!$B:$C,2,FALSE)=0,"Fertigprodukte"),
IFERROR(IF(VLOOKUP(O1374,'[1]vakuumierte Fertigprodukte'!$E:$FI,2,FALSE)=0,"Vakuumierte Zipfel"),
IFERROR(IF(VLOOKUP(O1374,[1]Wurste!$B:$C,2,FALSE)=0,"Räucherwürste"),
IFERROR(IF(VLOOKUP(O1374,[1]Wurste!$E:$F,2,FALSE)=0,"URW/URGW Wurst"),
IFERROR(IF(VLOOKUP(O1374,[1]Wurste!$H:$I,2,FALSE)=0,"HF-Wurst Vegan"),
IFERROR(IF(VLOOKUP(O1374,[1]Wurste!$K:$L,2,FALSE)=0,"320er ohne Würste"),
IFERROR(IF(AND(OR(Abfalldokumentation!$A1374="BU3",Abfalldokumentation!$A1374="Verkauf"),Abfalldokumentation!$F1374="Schimmel",Abfalldokumentation!$G1374="keinen Abnehmer/kein Schälpersonal"),"Div. Zipfel, ES ohne Verwendung",VLOOKUP(Abfalldokumentation!$E1374,Produktgruppen!A:B,2,FALSE)),"-")))))))))))))))))))))))</f>
        <v>vegan</v>
      </c>
      <c r="E1374" s="81" t="str">
        <f>IFERROR(VLOOKUP(Abfalldokumentation!$O1374,Artikel!A:C,3,FALSE),Abfalldokumentation!$O1374)</f>
        <v>VOS VEG-SCH MILD</v>
      </c>
      <c r="F1374" s="81" t="str">
        <f>VLOOKUP(T1374,'Liste Gründe'!A:D,2,FALSE)</f>
        <v>keinen Verwendungszweck</v>
      </c>
      <c r="G1374" s="80" t="str">
        <f>IF(ISBLANK(V1374),VLOOKUP(Abfalldokumentation!$P1374,'Liste Gründe'!A:D,3,FALSE),V1374)</f>
        <v>VOS &gt; Einsatz (vegan)</v>
      </c>
      <c r="H1374" s="81" t="str">
        <f>IF(ISBLANK(Abfalldokumentation!$W1374),"-",Abfalldokumentation!$W1374)</f>
        <v>-</v>
      </c>
      <c r="I1374" s="81">
        <f t="shared" si="148"/>
        <v>43</v>
      </c>
      <c r="J1374" s="81" t="str">
        <f t="shared" si="149"/>
        <v>Produkte</v>
      </c>
      <c r="K1374" s="81" t="str">
        <f t="shared" si="150"/>
        <v>BUs</v>
      </c>
      <c r="L1374" s="81" t="str">
        <f t="shared" si="151"/>
        <v>Symptome</v>
      </c>
      <c r="M1374" s="81">
        <f>IFERROR(VLOOKUP(Abfalldokumentation!$O1374,Kennzahlen!S:V,3,FALSE)*Abfalldokumentation!$B1374,"0")</f>
        <v>256</v>
      </c>
      <c r="N1374" s="81" t="str">
        <f>IF(ISBLANK(Q1374),VLOOKUP(Abfalldokumentation!$O1374,'Linien - BU'!R:S,2,FALSE),Q1374)</f>
        <v>bu3</v>
      </c>
      <c r="O1374" s="77">
        <f t="shared" si="152"/>
        <v>29900002</v>
      </c>
      <c r="P1374" s="77">
        <f t="shared" si="153"/>
        <v>61</v>
      </c>
      <c r="Q1374" s="39" t="s">
        <v>319</v>
      </c>
      <c r="R1374" s="40">
        <v>29900002</v>
      </c>
      <c r="S1374" s="40">
        <f>249+263</f>
        <v>512</v>
      </c>
      <c r="T1374" s="40">
        <v>61</v>
      </c>
      <c r="U1374" s="41">
        <v>44496</v>
      </c>
      <c r="V1374" s="48" t="s">
        <v>35</v>
      </c>
      <c r="W1374" s="40"/>
      <c r="X1374" s="44" t="str">
        <f>IFERROR(VLOOKUP(Abfalldokumentation!$R1374,Artikel!A:C,3,FALSE),Abfalldokumentation!$R1374)</f>
        <v>VOS VEG-SCH MILD</v>
      </c>
      <c r="Y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</row>
    <row r="1375" spans="1:40" ht="30" hidden="1" customHeight="1" x14ac:dyDescent="0.25">
      <c r="A1375" s="73" t="str">
        <f>VLOOKUP(N1375,'Linien - BU'!A:B,2,FALSE)</f>
        <v>BU1</v>
      </c>
      <c r="B1375" s="74">
        <f t="shared" si="147"/>
        <v>10</v>
      </c>
      <c r="C1375" s="75">
        <f>Abfalldokumentation!$U1375</f>
        <v>44496</v>
      </c>
      <c r="D1375" s="69" t="str">
        <f>IFERROR(IF(VLOOKUP(O1375,'[1]Rohware 230'!$B:$C,2,FALSE)=0,"Rohware"),
IFERROR(IF(VLOOKUP(O1375,[1]Sammelnr.!$B:$C,2,FALSE)=0,"Sammelnr. ungeschält ABS"),
IFERROR(IF(VLOOKUP(O1375,[1]Sammelnr.!$E:$F,2,FALSE)=0,"Sammelnr. ungeschält VS"),
IFERROR(IF(VLOOKUP(O1375,[1]Sammelnr.!$H:$I,2,FALSE)=0,"Sammelnr. geschält"),
IFERROR(IF(VLOOKUP(O1375,[1]Offen!$B:$C,2,FALSE)=0,"Offen ungeschält ABS"),
IFERROR(IF(VLOOKUP(O1375,[1]Offen!$E:$F,2,FALSE)=0,"Offen ungeschält VOS"),
IFERROR(IF(VLOOKUP(O1375,[1]Offen!$H:$I,2,FALSE)=0,"Offen geschält RW"),
IFERROR(IF(VLOOKUP(O1375,[1]Offen!$K:$L,2,FALSE)=0,"Offen vegan"),
IFERROR(IF(VLOOKUP(O1375,[1]Offen!$N:$O,2,FALSE)=0,"Offen Zipfel"),
IFERROR(IF(VLOOKUP(O1375,[1]Offen!$Q:$R,2,FALSE)=0,"Offen Endstücke"),
IFERROR(IF(VLOOKUP(O1375,[1]Vakuumiert!$B:$C,2,FALSE)=0,"Vakuumierter VOS ungeschält"),
IFERROR(IF(VLOOKUP(O1375,[1]Vakuumiert!$E:$F,2,FALSE)=0,"Vakuumierter ABS ungeschält"),
IFERROR(IF(VLOOKUP(O1375,[1]Vakuumiert!$H:$I,2,FALSE)=0,"Vakuumierter VOS geschält"),
IFERROR(IF(VLOOKUP(O1375,[1]Vakuumiert!$K:$L,2,FALSE)=0,"Vakuumierter VOS vegan"),
IFERROR(IF(VLOOKUP(O1375,[1]Vakuumiert!$N:$O,2,FALSE)=0,"Vakuumierter VOS Zipfel"),
IFERROR(IF(VLOOKUP(O1375,[1]Vakuumiert!$Q:$R,2,FALSE)=0,"Vakuumiert geschält"),
IFERROR(IF(VLOOKUP(O1375,'[1]vakuumierte Fertigprodukte'!$B:$C,2,FALSE)=0,"Fertigprodukte"),
IFERROR(IF(VLOOKUP(O1375,'[1]vakuumierte Fertigprodukte'!$E:$FI,2,FALSE)=0,"Vakuumierte Zipfel"),
IFERROR(IF(VLOOKUP(O1375,[1]Wurste!$B:$C,2,FALSE)=0,"Räucherwürste"),
IFERROR(IF(VLOOKUP(O1375,[1]Wurste!$E:$F,2,FALSE)=0,"URW/URGW Wurst"),
IFERROR(IF(VLOOKUP(O1375,[1]Wurste!$H:$I,2,FALSE)=0,"HF-Wurst Vegan"),
IFERROR(IF(VLOOKUP(O1375,[1]Wurste!$K:$L,2,FALSE)=0,"320er ohne Würste"),
IFERROR(IF(AND(OR(Abfalldokumentation!$A1375="BU3",Abfalldokumentation!$A1375="Verkauf"),Abfalldokumentation!$F1375="Schimmel",Abfalldokumentation!$G1375="keinen Abnehmer/kein Schälpersonal"),"Div. Zipfel, ES ohne Verwendung",VLOOKUP(Abfalldokumentation!$E1375,Produktgruppen!A:B,2,FALSE)),"-")))))))))))))))))))))))</f>
        <v>vegan</v>
      </c>
      <c r="E1375" s="76" t="str">
        <f>IFERROR(VLOOKUP(Abfalldokumentation!$O1375,Artikel!A:C,3,FALSE),Abfalldokumentation!$O1375)</f>
        <v>VOS VEG-SCH WÜRZIG</v>
      </c>
      <c r="F1375" s="76" t="str">
        <f>VLOOKUP(T1375,'Liste Gründe'!A:D,2,FALSE)</f>
        <v>Schimmel</v>
      </c>
      <c r="G1375" s="75" t="str">
        <f>IF(ISBLANK(V1375),VLOOKUP(Abfalldokumentation!$P1375,'Liste Gründe'!A:D,3,FALSE),V1375)</f>
        <v>keine Verarbeitung</v>
      </c>
      <c r="H1375" s="76" t="str">
        <f>IF(ISBLANK(Abfalldokumentation!$W1375),"-",Abfalldokumentation!$W1375)</f>
        <v>-</v>
      </c>
      <c r="I1375" s="76">
        <f t="shared" si="148"/>
        <v>43</v>
      </c>
      <c r="J1375" s="76" t="str">
        <f t="shared" si="149"/>
        <v>Produkte</v>
      </c>
      <c r="K1375" s="76" t="str">
        <f t="shared" si="150"/>
        <v>BUs</v>
      </c>
      <c r="L1375" s="76" t="str">
        <f t="shared" si="151"/>
        <v>Symptome</v>
      </c>
      <c r="M1375" s="76">
        <f>IFERROR(VLOOKUP(Abfalldokumentation!$O1375,Kennzahlen!S:V,3,FALSE)*Abfalldokumentation!$B1375,"0")</f>
        <v>5</v>
      </c>
      <c r="N1375" s="76" t="str">
        <f>IF(ISBLANK(Q1375),VLOOKUP(Abfalldokumentation!$O1375,'Linien - BU'!R:S,2,FALSE),Q1375)</f>
        <v>Abfüllung</v>
      </c>
      <c r="O1375" s="77">
        <f t="shared" si="152"/>
        <v>29900003</v>
      </c>
      <c r="P1375" s="77">
        <f t="shared" si="153"/>
        <v>12</v>
      </c>
      <c r="Q1375" s="45" t="s">
        <v>180</v>
      </c>
      <c r="R1375" s="46">
        <v>29900003</v>
      </c>
      <c r="S1375" s="46">
        <v>10</v>
      </c>
      <c r="T1375" s="46">
        <v>12</v>
      </c>
      <c r="U1375" s="47">
        <v>44496</v>
      </c>
      <c r="V1375" s="48" t="s">
        <v>22</v>
      </c>
      <c r="W1375" s="46"/>
      <c r="X1375" s="50" t="str">
        <f>IFERROR(VLOOKUP(Abfalldokumentation!$R1375,Artikel!A:C,3,FALSE),Abfalldokumentation!$R1375)</f>
        <v>VOS VEG-SCH WÜRZIG</v>
      </c>
      <c r="Y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</row>
    <row r="1376" spans="1:40" ht="30" customHeight="1" x14ac:dyDescent="0.25">
      <c r="A1376" s="78" t="str">
        <f>VLOOKUP(N1376,'Linien - BU'!A:B,2,FALSE)</f>
        <v>BU1</v>
      </c>
      <c r="B1376" s="79">
        <f t="shared" si="147"/>
        <v>81.2</v>
      </c>
      <c r="C1376" s="80">
        <f>Abfalldokumentation!$U1376</f>
        <v>44496</v>
      </c>
      <c r="D1376" s="69" t="str">
        <f>IFERROR(IF(VLOOKUP(O1376,'[1]Rohware 230'!$B:$C,2,FALSE)=0,"Rohware"),
IFERROR(IF(VLOOKUP(O1376,[1]Sammelnr.!$B:$C,2,FALSE)=0,"Sammelnr. ungeschält ABS"),
IFERROR(IF(VLOOKUP(O1376,[1]Sammelnr.!$E:$F,2,FALSE)=0,"Sammelnr. ungeschält VS"),
IFERROR(IF(VLOOKUP(O1376,[1]Sammelnr.!$H:$I,2,FALSE)=0,"Sammelnr. geschält"),
IFERROR(IF(VLOOKUP(O1376,[1]Offen!$B:$C,2,FALSE)=0,"Offen ungeschält ABS"),
IFERROR(IF(VLOOKUP(O1376,[1]Offen!$E:$F,2,FALSE)=0,"Offen ungeschält VOS"),
IFERROR(IF(VLOOKUP(O1376,[1]Offen!$H:$I,2,FALSE)=0,"Offen geschält RW"),
IFERROR(IF(VLOOKUP(O1376,[1]Offen!$K:$L,2,FALSE)=0,"Offen vegan"),
IFERROR(IF(VLOOKUP(O1376,[1]Offen!$N:$O,2,FALSE)=0,"Offen Zipfel"),
IFERROR(IF(VLOOKUP(O1376,[1]Offen!$Q:$R,2,FALSE)=0,"Offen Endstücke"),
IFERROR(IF(VLOOKUP(O1376,[1]Vakuumiert!$B:$C,2,FALSE)=0,"Vakuumierter VOS ungeschält"),
IFERROR(IF(VLOOKUP(O1376,[1]Vakuumiert!$E:$F,2,FALSE)=0,"Vakuumierter ABS ungeschält"),
IFERROR(IF(VLOOKUP(O1376,[1]Vakuumiert!$H:$I,2,FALSE)=0,"Vakuumierter VOS geschält"),
IFERROR(IF(VLOOKUP(O1376,[1]Vakuumiert!$K:$L,2,FALSE)=0,"Vakuumierter VOS vegan"),
IFERROR(IF(VLOOKUP(O1376,[1]Vakuumiert!$N:$O,2,FALSE)=0,"Vakuumierter VOS Zipfel"),
IFERROR(IF(VLOOKUP(O1376,[1]Vakuumiert!$Q:$R,2,FALSE)=0,"Vakuumiert geschält"),
IFERROR(IF(VLOOKUP(O1376,'[1]vakuumierte Fertigprodukte'!$B:$C,2,FALSE)=0,"Fertigprodukte"),
IFERROR(IF(VLOOKUP(O1376,'[1]vakuumierte Fertigprodukte'!$E:$FI,2,FALSE)=0,"Vakuumierte Zipfel"),
IFERROR(IF(VLOOKUP(O1376,[1]Wurste!$B:$C,2,FALSE)=0,"Räucherwürste"),
IFERROR(IF(VLOOKUP(O1376,[1]Wurste!$E:$F,2,FALSE)=0,"URW/URGW Wurst"),
IFERROR(IF(VLOOKUP(O1376,[1]Wurste!$H:$I,2,FALSE)=0,"HF-Wurst Vegan"),
IFERROR(IF(VLOOKUP(O1376,[1]Wurste!$K:$L,2,FALSE)=0,"320er ohne Würste"),
IFERROR(IF(AND(OR(Abfalldokumentation!$A1376="BU3",Abfalldokumentation!$A1376="Verkauf"),Abfalldokumentation!$F1376="Schimmel",Abfalldokumentation!$G1376="keinen Abnehmer/kein Schälpersonal"),"Div. Zipfel, ES ohne Verwendung",VLOOKUP(Abfalldokumentation!$E1376,Produktgruppen!A:B,2,FALSE)),"-")))))))))))))))))))))))</f>
        <v>RW</v>
      </c>
      <c r="E1376" s="81" t="str">
        <f>IFERROR(VLOOKUP(Abfalldokumentation!$O1376,Artikel!A:C,3,FALSE),Abfalldokumentation!$O1376)</f>
        <v>GRW NATUR 7,2KG</v>
      </c>
      <c r="F1376" s="81" t="str">
        <f>VLOOKUP(T1376,'Liste Gründe'!A:D,2,FALSE)</f>
        <v>Linienbezogen</v>
      </c>
      <c r="G1376" s="80" t="str">
        <f>IF(ISBLANK(V1376),VLOOKUP(Abfalldokumentation!$P1376,'Liste Gründe'!A:D,3,FALSE),V1376)</f>
        <v>Darm geplatzt</v>
      </c>
      <c r="H1376" s="81" t="str">
        <f>IF(ISBLANK(Abfalldokumentation!$W1376),"-",Abfalldokumentation!$W1376)</f>
        <v>-</v>
      </c>
      <c r="I1376" s="81">
        <f t="shared" si="148"/>
        <v>43</v>
      </c>
      <c r="J1376" s="81" t="str">
        <f t="shared" si="149"/>
        <v>Produkte</v>
      </c>
      <c r="K1376" s="81" t="str">
        <f t="shared" si="150"/>
        <v>BUs</v>
      </c>
      <c r="L1376" s="81" t="str">
        <f t="shared" si="151"/>
        <v>Symptome</v>
      </c>
      <c r="M1376" s="81" t="str">
        <f>IFERROR(VLOOKUP(Abfalldokumentation!$O1376,Kennzahlen!S:V,3,FALSE)*Abfalldokumentation!$B1376,"0")</f>
        <v>0</v>
      </c>
      <c r="N1376" s="81">
        <f>IF(ISBLANK(Q1376),VLOOKUP(Abfalldokumentation!$O1376,'Linien - BU'!R:S,2,FALSE),Q1376)</f>
        <v>3020</v>
      </c>
      <c r="O1376" s="77">
        <f t="shared" si="152"/>
        <v>32000049</v>
      </c>
      <c r="P1376" s="77">
        <f t="shared" si="153"/>
        <v>34</v>
      </c>
      <c r="Q1376" s="39">
        <v>3020</v>
      </c>
      <c r="R1376" s="40">
        <v>32000049</v>
      </c>
      <c r="S1376" s="40">
        <v>81.2</v>
      </c>
      <c r="T1376" s="40">
        <v>34</v>
      </c>
      <c r="U1376" s="41">
        <v>44496</v>
      </c>
      <c r="V1376" s="42"/>
      <c r="W1376" s="40"/>
      <c r="X1376" s="44" t="str">
        <f>IFERROR(VLOOKUP(Abfalldokumentation!$R1376,Artikel!A:C,3,FALSE),Abfalldokumentation!$R1376)</f>
        <v>GRW NATUR 7,2KG</v>
      </c>
      <c r="Y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</row>
    <row r="1377" spans="1:40" ht="30" customHeight="1" x14ac:dyDescent="0.25">
      <c r="A1377" s="73" t="str">
        <f>VLOOKUP(N1377,'Linien - BU'!A:B,2,FALSE)</f>
        <v>BU1</v>
      </c>
      <c r="B1377" s="74">
        <f t="shared" si="147"/>
        <v>81.2</v>
      </c>
      <c r="C1377" s="75">
        <f>Abfalldokumentation!$U1377</f>
        <v>44496</v>
      </c>
      <c r="D1377" s="69" t="str">
        <f>IFERROR(IF(VLOOKUP(O1377,'[1]Rohware 230'!$B:$C,2,FALSE)=0,"Rohware"),
IFERROR(IF(VLOOKUP(O1377,[1]Sammelnr.!$B:$C,2,FALSE)=0,"Sammelnr. ungeschält ABS"),
IFERROR(IF(VLOOKUP(O1377,[1]Sammelnr.!$E:$F,2,FALSE)=0,"Sammelnr. ungeschält VS"),
IFERROR(IF(VLOOKUP(O1377,[1]Sammelnr.!$H:$I,2,FALSE)=0,"Sammelnr. geschält"),
IFERROR(IF(VLOOKUP(O1377,[1]Offen!$B:$C,2,FALSE)=0,"Offen ungeschält ABS"),
IFERROR(IF(VLOOKUP(O1377,[1]Offen!$E:$F,2,FALSE)=0,"Offen ungeschält VOS"),
IFERROR(IF(VLOOKUP(O1377,[1]Offen!$H:$I,2,FALSE)=0,"Offen geschält RW"),
IFERROR(IF(VLOOKUP(O1377,[1]Offen!$K:$L,2,FALSE)=0,"Offen vegan"),
IFERROR(IF(VLOOKUP(O1377,[1]Offen!$N:$O,2,FALSE)=0,"Offen Zipfel"),
IFERROR(IF(VLOOKUP(O1377,[1]Offen!$Q:$R,2,FALSE)=0,"Offen Endstücke"),
IFERROR(IF(VLOOKUP(O1377,[1]Vakuumiert!$B:$C,2,FALSE)=0,"Vakuumierter VOS ungeschält"),
IFERROR(IF(VLOOKUP(O1377,[1]Vakuumiert!$E:$F,2,FALSE)=0,"Vakuumierter ABS ungeschält"),
IFERROR(IF(VLOOKUP(O1377,[1]Vakuumiert!$H:$I,2,FALSE)=0,"Vakuumierter VOS geschält"),
IFERROR(IF(VLOOKUP(O1377,[1]Vakuumiert!$K:$L,2,FALSE)=0,"Vakuumierter VOS vegan"),
IFERROR(IF(VLOOKUP(O1377,[1]Vakuumiert!$N:$O,2,FALSE)=0,"Vakuumierter VOS Zipfel"),
IFERROR(IF(VLOOKUP(O1377,[1]Vakuumiert!$Q:$R,2,FALSE)=0,"Vakuumiert geschält"),
IFERROR(IF(VLOOKUP(O1377,'[1]vakuumierte Fertigprodukte'!$B:$C,2,FALSE)=0,"Fertigprodukte"),
IFERROR(IF(VLOOKUP(O1377,'[1]vakuumierte Fertigprodukte'!$E:$FI,2,FALSE)=0,"Vakuumierte Zipfel"),
IFERROR(IF(VLOOKUP(O1377,[1]Wurste!$B:$C,2,FALSE)=0,"Räucherwürste"),
IFERROR(IF(VLOOKUP(O1377,[1]Wurste!$E:$F,2,FALSE)=0,"URW/URGW Wurst"),
IFERROR(IF(VLOOKUP(O1377,[1]Wurste!$H:$I,2,FALSE)=0,"HF-Wurst Vegan"),
IFERROR(IF(VLOOKUP(O1377,[1]Wurste!$K:$L,2,FALSE)=0,"320er ohne Würste"),
IFERROR(IF(AND(OR(Abfalldokumentation!$A1377="BU3",Abfalldokumentation!$A1377="Verkauf"),Abfalldokumentation!$F1377="Schimmel",Abfalldokumentation!$G1377="keinen Abnehmer/kein Schälpersonal"),"Div. Zipfel, ES ohne Verwendung",VLOOKUP(Abfalldokumentation!$E1377,Produktgruppen!A:B,2,FALSE)),"-")))))))))))))))))))))))</f>
        <v>RW</v>
      </c>
      <c r="E1377" s="76" t="str">
        <f>IFERROR(VLOOKUP(Abfalldokumentation!$O1377,Artikel!A:C,3,FALSE),Abfalldokumentation!$O1377)</f>
        <v>GRW NATUR 7,2KG</v>
      </c>
      <c r="F1377" s="76" t="str">
        <f>VLOOKUP(T1377,'Liste Gründe'!A:D,2,FALSE)</f>
        <v>Linienbezogen</v>
      </c>
      <c r="G1377" s="75" t="str">
        <f>IF(ISBLANK(V1377),VLOOKUP(Abfalldokumentation!$P1377,'Liste Gründe'!A:D,3,FALSE),V1377)</f>
        <v>Darm geplatzt</v>
      </c>
      <c r="H1377" s="76" t="str">
        <f>IF(ISBLANK(Abfalldokumentation!$W1377),"-",Abfalldokumentation!$W1377)</f>
        <v>-</v>
      </c>
      <c r="I1377" s="76">
        <f t="shared" si="148"/>
        <v>43</v>
      </c>
      <c r="J1377" s="76" t="str">
        <f t="shared" si="149"/>
        <v>Produkte</v>
      </c>
      <c r="K1377" s="76" t="str">
        <f t="shared" si="150"/>
        <v>BUs</v>
      </c>
      <c r="L1377" s="76" t="str">
        <f t="shared" si="151"/>
        <v>Symptome</v>
      </c>
      <c r="M1377" s="76" t="str">
        <f>IFERROR(VLOOKUP(Abfalldokumentation!$O1377,Kennzahlen!S:V,3,FALSE)*Abfalldokumentation!$B1377,"0")</f>
        <v>0</v>
      </c>
      <c r="N1377" s="76">
        <f>IF(ISBLANK(Q1377),VLOOKUP(Abfalldokumentation!$O1377,'Linien - BU'!R:S,2,FALSE),Q1377)</f>
        <v>3020</v>
      </c>
      <c r="O1377" s="77">
        <f t="shared" si="152"/>
        <v>32000049</v>
      </c>
      <c r="P1377" s="77">
        <f t="shared" si="153"/>
        <v>34</v>
      </c>
      <c r="Q1377" s="45">
        <v>3020</v>
      </c>
      <c r="R1377" s="46">
        <v>32000049</v>
      </c>
      <c r="S1377" s="46">
        <v>81.2</v>
      </c>
      <c r="T1377" s="40">
        <v>34</v>
      </c>
      <c r="U1377" s="47">
        <v>44496</v>
      </c>
      <c r="V1377" s="48"/>
      <c r="W1377" s="46"/>
      <c r="X1377" s="50" t="str">
        <f>IFERROR(VLOOKUP(Abfalldokumentation!$R1377,Artikel!A:C,3,FALSE),Abfalldokumentation!$R1377)</f>
        <v>GRW NATUR 7,2KG</v>
      </c>
      <c r="Y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</row>
    <row r="1378" spans="1:40" ht="30" hidden="1" customHeight="1" x14ac:dyDescent="0.25">
      <c r="A1378" s="78" t="str">
        <f>VLOOKUP(N1378,'Linien - BU'!A:B,2,FALSE)</f>
        <v>BU1</v>
      </c>
      <c r="B1378" s="79">
        <f t="shared" si="147"/>
        <v>20.3</v>
      </c>
      <c r="C1378" s="80">
        <f>Abfalldokumentation!$U1378</f>
        <v>44496</v>
      </c>
      <c r="D1378" s="69" t="str">
        <f>IFERROR(IF(VLOOKUP(O1378,'[1]Rohware 230'!$B:$C,2,FALSE)=0,"Rohware"),
IFERROR(IF(VLOOKUP(O1378,[1]Sammelnr.!$B:$C,2,FALSE)=0,"Sammelnr. ungeschält ABS"),
IFERROR(IF(VLOOKUP(O1378,[1]Sammelnr.!$E:$F,2,FALSE)=0,"Sammelnr. ungeschält VS"),
IFERROR(IF(VLOOKUP(O1378,[1]Sammelnr.!$H:$I,2,FALSE)=0,"Sammelnr. geschält"),
IFERROR(IF(VLOOKUP(O1378,[1]Offen!$B:$C,2,FALSE)=0,"Offen ungeschält ABS"),
IFERROR(IF(VLOOKUP(O1378,[1]Offen!$E:$F,2,FALSE)=0,"Offen ungeschält VOS"),
IFERROR(IF(VLOOKUP(O1378,[1]Offen!$H:$I,2,FALSE)=0,"Offen geschält RW"),
IFERROR(IF(VLOOKUP(O1378,[1]Offen!$K:$L,2,FALSE)=0,"Offen vegan"),
IFERROR(IF(VLOOKUP(O1378,[1]Offen!$N:$O,2,FALSE)=0,"Offen Zipfel"),
IFERROR(IF(VLOOKUP(O1378,[1]Offen!$Q:$R,2,FALSE)=0,"Offen Endstücke"),
IFERROR(IF(VLOOKUP(O1378,[1]Vakuumiert!$B:$C,2,FALSE)=0,"Vakuumierter VOS ungeschält"),
IFERROR(IF(VLOOKUP(O1378,[1]Vakuumiert!$E:$F,2,FALSE)=0,"Vakuumierter ABS ungeschält"),
IFERROR(IF(VLOOKUP(O1378,[1]Vakuumiert!$H:$I,2,FALSE)=0,"Vakuumierter VOS geschält"),
IFERROR(IF(VLOOKUP(O1378,[1]Vakuumiert!$K:$L,2,FALSE)=0,"Vakuumierter VOS vegan"),
IFERROR(IF(VLOOKUP(O1378,[1]Vakuumiert!$N:$O,2,FALSE)=0,"Vakuumierter VOS Zipfel"),
IFERROR(IF(VLOOKUP(O1378,[1]Vakuumiert!$Q:$R,2,FALSE)=0,"Vakuumiert geschält"),
IFERROR(IF(VLOOKUP(O1378,'[1]vakuumierte Fertigprodukte'!$B:$C,2,FALSE)=0,"Fertigprodukte"),
IFERROR(IF(VLOOKUP(O1378,'[1]vakuumierte Fertigprodukte'!$E:$FI,2,FALSE)=0,"Vakuumierte Zipfel"),
IFERROR(IF(VLOOKUP(O1378,[1]Wurste!$B:$C,2,FALSE)=0,"Räucherwürste"),
IFERROR(IF(VLOOKUP(O1378,[1]Wurste!$E:$F,2,FALSE)=0,"URW/URGW Wurst"),
IFERROR(IF(VLOOKUP(O1378,[1]Wurste!$H:$I,2,FALSE)=0,"HF-Wurst Vegan"),
IFERROR(IF(VLOOKUP(O1378,[1]Wurste!$K:$L,2,FALSE)=0,"320er ohne Würste"),
IFERROR(IF(AND(OR(Abfalldokumentation!$A1378="BU3",Abfalldokumentation!$A1378="Verkauf"),Abfalldokumentation!$F1378="Schimmel",Abfalldokumentation!$G1378="keinen Abnehmer/kein Schälpersonal"),"Div. Zipfel, ES ohne Verwendung",VLOOKUP(Abfalldokumentation!$E1378,Produktgruppen!A:B,2,FALSE)),"-")))))))))))))))))))))))</f>
        <v>-</v>
      </c>
      <c r="E1378" s="81" t="str">
        <f>IFERROR(VLOOKUP(Abfalldokumentation!$O1378,Artikel!A:C,3,FALSE),Abfalldokumentation!$O1378)</f>
        <v>GRW GARTK 7,2KG</v>
      </c>
      <c r="F1378" s="81" t="str">
        <f>VLOOKUP(T1378,'Liste Gründe'!A:D,2,FALSE)</f>
        <v>Rest</v>
      </c>
      <c r="G1378" s="80" t="str">
        <f>IF(ISBLANK(V1378),VLOOKUP(Abfalldokumentation!$P1378,'Liste Gründe'!A:D,3,FALSE),V1378)</f>
        <v>Metall</v>
      </c>
      <c r="H1378" s="81" t="str">
        <f>IF(ISBLANK(Abfalldokumentation!$W1378),"-",Abfalldokumentation!$W1378)</f>
        <v>-</v>
      </c>
      <c r="I1378" s="81">
        <f t="shared" si="148"/>
        <v>43</v>
      </c>
      <c r="J1378" s="81" t="str">
        <f t="shared" si="149"/>
        <v>Produkte</v>
      </c>
      <c r="K1378" s="81" t="str">
        <f t="shared" si="150"/>
        <v>BUs</v>
      </c>
      <c r="L1378" s="81" t="str">
        <f t="shared" si="151"/>
        <v>Symptome</v>
      </c>
      <c r="M1378" s="81" t="str">
        <f>IFERROR(VLOOKUP(Abfalldokumentation!$O1378,Kennzahlen!S:V,3,FALSE)*Abfalldokumentation!$B1378,"0")</f>
        <v>0</v>
      </c>
      <c r="N1378" s="81">
        <f>IF(ISBLANK(Q1378),VLOOKUP(Abfalldokumentation!$O1378,'Linien - BU'!R:S,2,FALSE),Q1378)</f>
        <v>3040</v>
      </c>
      <c r="O1378" s="77">
        <f t="shared" si="152"/>
        <v>32000061</v>
      </c>
      <c r="P1378" s="77">
        <f t="shared" si="153"/>
        <v>40</v>
      </c>
      <c r="Q1378" s="39">
        <v>3040</v>
      </c>
      <c r="R1378" s="40">
        <v>32000061</v>
      </c>
      <c r="S1378" s="40">
        <v>20.3</v>
      </c>
      <c r="T1378" s="40">
        <v>40</v>
      </c>
      <c r="U1378" s="41">
        <v>44496</v>
      </c>
      <c r="V1378" s="42"/>
      <c r="W1378" s="40"/>
      <c r="X1378" s="44" t="str">
        <f>IFERROR(VLOOKUP(Abfalldokumentation!$R1378,Artikel!A:C,3,FALSE),Abfalldokumentation!$R1378)</f>
        <v>GRW GARTK 7,2KG</v>
      </c>
      <c r="Y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</row>
    <row r="1379" spans="1:40" ht="30" hidden="1" customHeight="1" x14ac:dyDescent="0.25">
      <c r="A1379" s="73" t="str">
        <f>VLOOKUP(N1379,'Linien - BU'!A:B,2,FALSE)</f>
        <v>BU1</v>
      </c>
      <c r="B1379" s="74">
        <f t="shared" si="147"/>
        <v>20.3</v>
      </c>
      <c r="C1379" s="75">
        <f>Abfalldokumentation!$U1379</f>
        <v>44496</v>
      </c>
      <c r="D1379" s="69" t="str">
        <f>IFERROR(IF(VLOOKUP(O1379,'[1]Rohware 230'!$B:$C,2,FALSE)=0,"Rohware"),
IFERROR(IF(VLOOKUP(O1379,[1]Sammelnr.!$B:$C,2,FALSE)=0,"Sammelnr. ungeschält ABS"),
IFERROR(IF(VLOOKUP(O1379,[1]Sammelnr.!$E:$F,2,FALSE)=0,"Sammelnr. ungeschält VS"),
IFERROR(IF(VLOOKUP(O1379,[1]Sammelnr.!$H:$I,2,FALSE)=0,"Sammelnr. geschält"),
IFERROR(IF(VLOOKUP(O1379,[1]Offen!$B:$C,2,FALSE)=0,"Offen ungeschält ABS"),
IFERROR(IF(VLOOKUP(O1379,[1]Offen!$E:$F,2,FALSE)=0,"Offen ungeschält VOS"),
IFERROR(IF(VLOOKUP(O1379,[1]Offen!$H:$I,2,FALSE)=0,"Offen geschält RW"),
IFERROR(IF(VLOOKUP(O1379,[1]Offen!$K:$L,2,FALSE)=0,"Offen vegan"),
IFERROR(IF(VLOOKUP(O1379,[1]Offen!$N:$O,2,FALSE)=0,"Offen Zipfel"),
IFERROR(IF(VLOOKUP(O1379,[1]Offen!$Q:$R,2,FALSE)=0,"Offen Endstücke"),
IFERROR(IF(VLOOKUP(O1379,[1]Vakuumiert!$B:$C,2,FALSE)=0,"Vakuumierter VOS ungeschält"),
IFERROR(IF(VLOOKUP(O1379,[1]Vakuumiert!$E:$F,2,FALSE)=0,"Vakuumierter ABS ungeschält"),
IFERROR(IF(VLOOKUP(O1379,[1]Vakuumiert!$H:$I,2,FALSE)=0,"Vakuumierter VOS geschält"),
IFERROR(IF(VLOOKUP(O1379,[1]Vakuumiert!$K:$L,2,FALSE)=0,"Vakuumierter VOS vegan"),
IFERROR(IF(VLOOKUP(O1379,[1]Vakuumiert!$N:$O,2,FALSE)=0,"Vakuumierter VOS Zipfel"),
IFERROR(IF(VLOOKUP(O1379,[1]Vakuumiert!$Q:$R,2,FALSE)=0,"Vakuumiert geschält"),
IFERROR(IF(VLOOKUP(O1379,'[1]vakuumierte Fertigprodukte'!$B:$C,2,FALSE)=0,"Fertigprodukte"),
IFERROR(IF(VLOOKUP(O1379,'[1]vakuumierte Fertigprodukte'!$E:$FI,2,FALSE)=0,"Vakuumierte Zipfel"),
IFERROR(IF(VLOOKUP(O1379,[1]Wurste!$B:$C,2,FALSE)=0,"Räucherwürste"),
IFERROR(IF(VLOOKUP(O1379,[1]Wurste!$E:$F,2,FALSE)=0,"URW/URGW Wurst"),
IFERROR(IF(VLOOKUP(O1379,[1]Wurste!$H:$I,2,FALSE)=0,"HF-Wurst Vegan"),
IFERROR(IF(VLOOKUP(O1379,[1]Wurste!$K:$L,2,FALSE)=0,"320er ohne Würste"),
IFERROR(IF(AND(OR(Abfalldokumentation!$A1379="BU3",Abfalldokumentation!$A1379="Verkauf"),Abfalldokumentation!$F1379="Schimmel",Abfalldokumentation!$G1379="keinen Abnehmer/kein Schälpersonal"),"Div. Zipfel, ES ohne Verwendung",VLOOKUP(Abfalldokumentation!$E1379,Produktgruppen!A:B,2,FALSE)),"-")))))))))))))))))))))))</f>
        <v>-</v>
      </c>
      <c r="E1379" s="76" t="str">
        <f>IFERROR(VLOOKUP(Abfalldokumentation!$O1379,Artikel!A:C,3,FALSE),Abfalldokumentation!$O1379)</f>
        <v>GRW GARTK 7,2KG</v>
      </c>
      <c r="F1379" s="76" t="str">
        <f>VLOOKUP(T1379,'Liste Gründe'!A:D,2,FALSE)</f>
        <v>Linienbezogen</v>
      </c>
      <c r="G1379" s="75" t="str">
        <f>IF(ISBLANK(V1379),VLOOKUP(Abfalldokumentation!$P1379,'Liste Gründe'!A:D,3,FALSE),V1379)</f>
        <v>Reinigung</v>
      </c>
      <c r="H1379" s="76" t="str">
        <f>IF(ISBLANK(Abfalldokumentation!$W1379),"-",Abfalldokumentation!$W1379)</f>
        <v>-</v>
      </c>
      <c r="I1379" s="76">
        <f t="shared" si="148"/>
        <v>43</v>
      </c>
      <c r="J1379" s="76" t="str">
        <f t="shared" si="149"/>
        <v>Produkte</v>
      </c>
      <c r="K1379" s="76" t="str">
        <f t="shared" si="150"/>
        <v>BUs</v>
      </c>
      <c r="L1379" s="76" t="str">
        <f t="shared" si="151"/>
        <v>Symptome</v>
      </c>
      <c r="M1379" s="76" t="str">
        <f>IFERROR(VLOOKUP(Abfalldokumentation!$O1379,Kennzahlen!S:V,3,FALSE)*Abfalldokumentation!$B1379,"0")</f>
        <v>0</v>
      </c>
      <c r="N1379" s="76">
        <f>IF(ISBLANK(Q1379),VLOOKUP(Abfalldokumentation!$O1379,'Linien - BU'!R:S,2,FALSE),Q1379)</f>
        <v>2030</v>
      </c>
      <c r="O1379" s="77">
        <f t="shared" si="152"/>
        <v>32000061</v>
      </c>
      <c r="P1379" s="77">
        <f t="shared" si="153"/>
        <v>10</v>
      </c>
      <c r="Q1379" s="45">
        <v>2030</v>
      </c>
      <c r="R1379" s="46">
        <v>32000061</v>
      </c>
      <c r="S1379" s="46">
        <v>20.3</v>
      </c>
      <c r="T1379" s="46">
        <v>10</v>
      </c>
      <c r="U1379" s="47">
        <v>44496</v>
      </c>
      <c r="V1379" s="48"/>
      <c r="W1379" s="46"/>
      <c r="X1379" s="50" t="str">
        <f>IFERROR(VLOOKUP(Abfalldokumentation!$R1379,Artikel!A:C,3,FALSE),Abfalldokumentation!$R1379)</f>
        <v>GRW GARTK 7,2KG</v>
      </c>
      <c r="Y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</row>
    <row r="1380" spans="1:40" ht="30" hidden="1" customHeight="1" x14ac:dyDescent="0.25">
      <c r="A1380" s="78" t="str">
        <f>VLOOKUP(N1380,'Linien - BU'!A:B,2,FALSE)</f>
        <v>BU4</v>
      </c>
      <c r="B1380" s="79">
        <f t="shared" si="147"/>
        <v>297</v>
      </c>
      <c r="C1380" s="80">
        <f>Abfalldokumentation!$U1380</f>
        <v>44496</v>
      </c>
      <c r="D1380" s="69" t="str">
        <f>IFERROR(IF(VLOOKUP(O1380,'[1]Rohware 230'!$B:$C,2,FALSE)=0,"Rohware"),
IFERROR(IF(VLOOKUP(O1380,[1]Sammelnr.!$B:$C,2,FALSE)=0,"Sammelnr. ungeschält ABS"),
IFERROR(IF(VLOOKUP(O1380,[1]Sammelnr.!$E:$F,2,FALSE)=0,"Sammelnr. ungeschält VS"),
IFERROR(IF(VLOOKUP(O1380,[1]Sammelnr.!$H:$I,2,FALSE)=0,"Sammelnr. geschält"),
IFERROR(IF(VLOOKUP(O1380,[1]Offen!$B:$C,2,FALSE)=0,"Offen ungeschält ABS"),
IFERROR(IF(VLOOKUP(O1380,[1]Offen!$E:$F,2,FALSE)=0,"Offen ungeschält VOS"),
IFERROR(IF(VLOOKUP(O1380,[1]Offen!$H:$I,2,FALSE)=0,"Offen geschält RW"),
IFERROR(IF(VLOOKUP(O1380,[1]Offen!$K:$L,2,FALSE)=0,"Offen vegan"),
IFERROR(IF(VLOOKUP(O1380,[1]Offen!$N:$O,2,FALSE)=0,"Offen Zipfel"),
IFERROR(IF(VLOOKUP(O1380,[1]Offen!$Q:$R,2,FALSE)=0,"Offen Endstücke"),
IFERROR(IF(VLOOKUP(O1380,[1]Vakuumiert!$B:$C,2,FALSE)=0,"Vakuumierter VOS ungeschält"),
IFERROR(IF(VLOOKUP(O1380,[1]Vakuumiert!$E:$F,2,FALSE)=0,"Vakuumierter ABS ungeschält"),
IFERROR(IF(VLOOKUP(O1380,[1]Vakuumiert!$H:$I,2,FALSE)=0,"Vakuumierter VOS geschält"),
IFERROR(IF(VLOOKUP(O1380,[1]Vakuumiert!$K:$L,2,FALSE)=0,"Vakuumierter VOS vegan"),
IFERROR(IF(VLOOKUP(O1380,[1]Vakuumiert!$N:$O,2,FALSE)=0,"Vakuumierter VOS Zipfel"),
IFERROR(IF(VLOOKUP(O1380,[1]Vakuumiert!$Q:$R,2,FALSE)=0,"Vakuumiert geschält"),
IFERROR(IF(VLOOKUP(O1380,'[1]vakuumierte Fertigprodukte'!$B:$C,2,FALSE)=0,"Fertigprodukte"),
IFERROR(IF(VLOOKUP(O1380,'[1]vakuumierte Fertigprodukte'!$E:$FI,2,FALSE)=0,"Vakuumierte Zipfel"),
IFERROR(IF(VLOOKUP(O1380,[1]Wurste!$B:$C,2,FALSE)=0,"Räucherwürste"),
IFERROR(IF(VLOOKUP(O1380,[1]Wurste!$E:$F,2,FALSE)=0,"URW/URGW Wurst"),
IFERROR(IF(VLOOKUP(O1380,[1]Wurste!$H:$I,2,FALSE)=0,"HF-Wurst Vegan"),
IFERROR(IF(VLOOKUP(O1380,[1]Wurste!$K:$L,2,FALSE)=0,"320er ohne Würste"),
IFERROR(IF(AND(OR(Abfalldokumentation!$A1380="BU3",Abfalldokumentation!$A1380="Verkauf"),Abfalldokumentation!$F1380="Schimmel",Abfalldokumentation!$G1380="keinen Abnehmer/kein Schälpersonal"),"Div. Zipfel, ES ohne Verwendung",VLOOKUP(Abfalldokumentation!$E1380,Produktgruppen!A:B,2,FALSE)),"-")))))))))))))))))))))))</f>
        <v>ABS</v>
      </c>
      <c r="E1380" s="81" t="str">
        <f>IFERROR(VLOOKUP(Abfalldokumentation!$O1380,Artikel!A:C,3,FALSE),Abfalldokumentation!$O1380)</f>
        <v>ABS CAMBOZOLA-VAKU</v>
      </c>
      <c r="F1380" s="81" t="str">
        <f>VLOOKUP(T1380,'Liste Gründe'!A:D,2,FALSE)</f>
        <v>keinen Verwendungszweck</v>
      </c>
      <c r="G1380" s="80" t="str">
        <f>IF(ISBLANK(V1380),VLOOKUP(Abfalldokumentation!$P1380,'Liste Gründe'!A:D,3,FALSE),V1380)</f>
        <v>keinen Verwendungszweck</v>
      </c>
      <c r="H1380" s="81" t="str">
        <f>IF(ISBLANK(Abfalldokumentation!$W1380),"-",Abfalldokumentation!$W1380)</f>
        <v>-</v>
      </c>
      <c r="I1380" s="81">
        <f t="shared" si="148"/>
        <v>43</v>
      </c>
      <c r="J1380" s="81" t="str">
        <f t="shared" si="149"/>
        <v>Produkte</v>
      </c>
      <c r="K1380" s="81" t="str">
        <f t="shared" si="150"/>
        <v>BUs</v>
      </c>
      <c r="L1380" s="81" t="str">
        <f t="shared" si="151"/>
        <v>Symptome</v>
      </c>
      <c r="M1380" s="81">
        <f>IFERROR(VLOOKUP(Abfalldokumentation!$O1380,Kennzahlen!S:V,3,FALSE)*Abfalldokumentation!$B1380,"0")</f>
        <v>4.1876999999999995</v>
      </c>
      <c r="N1380" s="81" t="str">
        <f>IF(ISBLANK(Q1380),VLOOKUP(Abfalldokumentation!$O1380,'Linien - BU'!R:S,2,FALSE),Q1380)</f>
        <v>bu4</v>
      </c>
      <c r="O1380" s="77">
        <f t="shared" si="152"/>
        <v>49500194</v>
      </c>
      <c r="P1380" s="77">
        <f t="shared" si="153"/>
        <v>61</v>
      </c>
      <c r="Q1380" s="39" t="s">
        <v>320</v>
      </c>
      <c r="R1380" s="40">
        <v>49500194</v>
      </c>
      <c r="S1380" s="40">
        <v>297</v>
      </c>
      <c r="T1380" s="40">
        <v>61</v>
      </c>
      <c r="U1380" s="41">
        <v>44496</v>
      </c>
      <c r="V1380" s="42"/>
      <c r="W1380" s="40"/>
      <c r="X1380" s="44" t="str">
        <f>IFERROR(VLOOKUP(Abfalldokumentation!$R1380,Artikel!A:C,3,FALSE),Abfalldokumentation!$R1380)</f>
        <v>ABS CAMBOZOLA-VAKU</v>
      </c>
      <c r="Y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</row>
    <row r="1381" spans="1:40" ht="30" hidden="1" customHeight="1" x14ac:dyDescent="0.25">
      <c r="A1381" s="73" t="str">
        <f>VLOOKUP(N1381,'Linien - BU'!A:B,2,FALSE)</f>
        <v>BU4</v>
      </c>
      <c r="B1381" s="74">
        <f t="shared" si="147"/>
        <v>15.4</v>
      </c>
      <c r="C1381" s="75">
        <f>Abfalldokumentation!$U1381</f>
        <v>44496</v>
      </c>
      <c r="D1381" s="69" t="str">
        <f>IFERROR(IF(VLOOKUP(O1381,'[1]Rohware 230'!$B:$C,2,FALSE)=0,"Rohware"),
IFERROR(IF(VLOOKUP(O1381,[1]Sammelnr.!$B:$C,2,FALSE)=0,"Sammelnr. ungeschält ABS"),
IFERROR(IF(VLOOKUP(O1381,[1]Sammelnr.!$E:$F,2,FALSE)=0,"Sammelnr. ungeschält VS"),
IFERROR(IF(VLOOKUP(O1381,[1]Sammelnr.!$H:$I,2,FALSE)=0,"Sammelnr. geschält"),
IFERROR(IF(VLOOKUP(O1381,[1]Offen!$B:$C,2,FALSE)=0,"Offen ungeschält ABS"),
IFERROR(IF(VLOOKUP(O1381,[1]Offen!$E:$F,2,FALSE)=0,"Offen ungeschält VOS"),
IFERROR(IF(VLOOKUP(O1381,[1]Offen!$H:$I,2,FALSE)=0,"Offen geschält RW"),
IFERROR(IF(VLOOKUP(O1381,[1]Offen!$K:$L,2,FALSE)=0,"Offen vegan"),
IFERROR(IF(VLOOKUP(O1381,[1]Offen!$N:$O,2,FALSE)=0,"Offen Zipfel"),
IFERROR(IF(VLOOKUP(O1381,[1]Offen!$Q:$R,2,FALSE)=0,"Offen Endstücke"),
IFERROR(IF(VLOOKUP(O1381,[1]Vakuumiert!$B:$C,2,FALSE)=0,"Vakuumierter VOS ungeschält"),
IFERROR(IF(VLOOKUP(O1381,[1]Vakuumiert!$E:$F,2,FALSE)=0,"Vakuumierter ABS ungeschält"),
IFERROR(IF(VLOOKUP(O1381,[1]Vakuumiert!$H:$I,2,FALSE)=0,"Vakuumierter VOS geschält"),
IFERROR(IF(VLOOKUP(O1381,[1]Vakuumiert!$K:$L,2,FALSE)=0,"Vakuumierter VOS vegan"),
IFERROR(IF(VLOOKUP(O1381,[1]Vakuumiert!$N:$O,2,FALSE)=0,"Vakuumierter VOS Zipfel"),
IFERROR(IF(VLOOKUP(O1381,[1]Vakuumiert!$Q:$R,2,FALSE)=0,"Vakuumiert geschält"),
IFERROR(IF(VLOOKUP(O1381,'[1]vakuumierte Fertigprodukte'!$B:$C,2,FALSE)=0,"Fertigprodukte"),
IFERROR(IF(VLOOKUP(O1381,'[1]vakuumierte Fertigprodukte'!$E:$FI,2,FALSE)=0,"Vakuumierte Zipfel"),
IFERROR(IF(VLOOKUP(O1381,[1]Wurste!$B:$C,2,FALSE)=0,"Räucherwürste"),
IFERROR(IF(VLOOKUP(O1381,[1]Wurste!$E:$F,2,FALSE)=0,"URW/URGW Wurst"),
IFERROR(IF(VLOOKUP(O1381,[1]Wurste!$H:$I,2,FALSE)=0,"HF-Wurst Vegan"),
IFERROR(IF(VLOOKUP(O1381,[1]Wurste!$K:$L,2,FALSE)=0,"320er ohne Würste"),
IFERROR(IF(AND(OR(Abfalldokumentation!$A1381="BU3",Abfalldokumentation!$A1381="Verkauf"),Abfalldokumentation!$F1381="Schimmel",Abfalldokumentation!$G1381="keinen Abnehmer/kein Schälpersonal"),"Div. Zipfel, ES ohne Verwendung",VLOOKUP(Abfalldokumentation!$E1381,Produktgruppen!A:B,2,FALSE)),"-")))))))))))))))))))))))</f>
        <v>-</v>
      </c>
      <c r="E1381" s="76" t="str">
        <f>IFERROR(VLOOKUP(Abfalldokumentation!$O1381,Artikel!A:C,3,FALSE),Abfalldokumentation!$O1381)</f>
        <v>Maschinenabfall</v>
      </c>
      <c r="F1381" s="76" t="str">
        <f>VLOOKUP(T1381,'Liste Gründe'!A:D,2,FALSE)</f>
        <v>Linienbezogen</v>
      </c>
      <c r="G1381" s="75" t="str">
        <f>IF(ISBLANK(V1381),VLOOKUP(Abfalldokumentation!$P1381,'Liste Gründe'!A:D,3,FALSE),V1381)</f>
        <v>Maschinenabfall</v>
      </c>
      <c r="H1381" s="76" t="str">
        <f>IF(ISBLANK(Abfalldokumentation!$W1381),"-",Abfalldokumentation!$W1381)</f>
        <v>-</v>
      </c>
      <c r="I1381" s="76">
        <f t="shared" si="148"/>
        <v>43</v>
      </c>
      <c r="J1381" s="76" t="str">
        <f t="shared" si="149"/>
        <v>Produkte</v>
      </c>
      <c r="K1381" s="76" t="str">
        <f t="shared" si="150"/>
        <v>BUs</v>
      </c>
      <c r="L1381" s="76" t="str">
        <f t="shared" si="151"/>
        <v>Symptome</v>
      </c>
      <c r="M1381" s="76" t="str">
        <f>IFERROR(VLOOKUP(Abfalldokumentation!$O1381,Kennzahlen!S:V,3,FALSE)*Abfalldokumentation!$B1381,"0")</f>
        <v>0</v>
      </c>
      <c r="N1381" s="76" t="str">
        <f>IF(ISBLANK(Q1381),VLOOKUP(Abfalldokumentation!$O1381,'Linien - BU'!R:S,2,FALSE),Q1381)</f>
        <v>bu4</v>
      </c>
      <c r="O1381" s="77" t="str">
        <f t="shared" si="152"/>
        <v>Maschinenabfall</v>
      </c>
      <c r="P1381" s="77">
        <f t="shared" si="153"/>
        <v>30</v>
      </c>
      <c r="Q1381" s="45" t="s">
        <v>320</v>
      </c>
      <c r="R1381" s="40" t="s">
        <v>55</v>
      </c>
      <c r="S1381" s="46">
        <v>15.4</v>
      </c>
      <c r="T1381" s="46">
        <v>30</v>
      </c>
      <c r="U1381" s="47">
        <v>44496</v>
      </c>
      <c r="V1381" s="48"/>
      <c r="W1381" s="46"/>
      <c r="X1381" s="50" t="str">
        <f>IFERROR(VLOOKUP(Abfalldokumentation!$R1381,Artikel!A:C,3,FALSE),Abfalldokumentation!$R1381)</f>
        <v>Maschinenabfall</v>
      </c>
      <c r="Y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</row>
    <row r="1382" spans="1:40" ht="30" hidden="1" customHeight="1" x14ac:dyDescent="0.25">
      <c r="A1382" s="78" t="str">
        <f>VLOOKUP(N1382,'Linien - BU'!A:B,2,FALSE)</f>
        <v>BU3</v>
      </c>
      <c r="B1382" s="79">
        <f t="shared" si="147"/>
        <v>28.4</v>
      </c>
      <c r="C1382" s="80">
        <f>Abfalldokumentation!$U1382</f>
        <v>44496</v>
      </c>
      <c r="D1382" s="69" t="str">
        <f>IFERROR(IF(VLOOKUP(O1382,'[1]Rohware 230'!$B:$C,2,FALSE)=0,"Rohware"),
IFERROR(IF(VLOOKUP(O1382,[1]Sammelnr.!$B:$C,2,FALSE)=0,"Sammelnr. ungeschält ABS"),
IFERROR(IF(VLOOKUP(O1382,[1]Sammelnr.!$E:$F,2,FALSE)=0,"Sammelnr. ungeschält VS"),
IFERROR(IF(VLOOKUP(O1382,[1]Sammelnr.!$H:$I,2,FALSE)=0,"Sammelnr. geschält"),
IFERROR(IF(VLOOKUP(O1382,[1]Offen!$B:$C,2,FALSE)=0,"Offen ungeschält ABS"),
IFERROR(IF(VLOOKUP(O1382,[1]Offen!$E:$F,2,FALSE)=0,"Offen ungeschält VOS"),
IFERROR(IF(VLOOKUP(O1382,[1]Offen!$H:$I,2,FALSE)=0,"Offen geschält RW"),
IFERROR(IF(VLOOKUP(O1382,[1]Offen!$K:$L,2,FALSE)=0,"Offen vegan"),
IFERROR(IF(VLOOKUP(O1382,[1]Offen!$N:$O,2,FALSE)=0,"Offen Zipfel"),
IFERROR(IF(VLOOKUP(O1382,[1]Offen!$Q:$R,2,FALSE)=0,"Offen Endstücke"),
IFERROR(IF(VLOOKUP(O1382,[1]Vakuumiert!$B:$C,2,FALSE)=0,"Vakuumierter VOS ungeschält"),
IFERROR(IF(VLOOKUP(O1382,[1]Vakuumiert!$E:$F,2,FALSE)=0,"Vakuumierter ABS ungeschält"),
IFERROR(IF(VLOOKUP(O1382,[1]Vakuumiert!$H:$I,2,FALSE)=0,"Vakuumierter VOS geschält"),
IFERROR(IF(VLOOKUP(O1382,[1]Vakuumiert!$K:$L,2,FALSE)=0,"Vakuumierter VOS vegan"),
IFERROR(IF(VLOOKUP(O1382,[1]Vakuumiert!$N:$O,2,FALSE)=0,"Vakuumierter VOS Zipfel"),
IFERROR(IF(VLOOKUP(O1382,[1]Vakuumiert!$Q:$R,2,FALSE)=0,"Vakuumiert geschält"),
IFERROR(IF(VLOOKUP(O1382,'[1]vakuumierte Fertigprodukte'!$B:$C,2,FALSE)=0,"Fertigprodukte"),
IFERROR(IF(VLOOKUP(O1382,'[1]vakuumierte Fertigprodukte'!$E:$FI,2,FALSE)=0,"Vakuumierte Zipfel"),
IFERROR(IF(VLOOKUP(O1382,[1]Wurste!$B:$C,2,FALSE)=0,"Räucherwürste"),
IFERROR(IF(VLOOKUP(O1382,[1]Wurste!$E:$F,2,FALSE)=0,"URW/URGW Wurst"),
IFERROR(IF(VLOOKUP(O1382,[1]Wurste!$H:$I,2,FALSE)=0,"HF-Wurst Vegan"),
IFERROR(IF(VLOOKUP(O1382,[1]Wurste!$K:$L,2,FALSE)=0,"320er ohne Würste"),
IFERROR(IF(AND(OR(Abfalldokumentation!$A1382="BU3",Abfalldokumentation!$A1382="Verkauf"),Abfalldokumentation!$F1382="Schimmel",Abfalldokumentation!$G1382="keinen Abnehmer/kein Schälpersonal"),"Div. Zipfel, ES ohne Verwendung",VLOOKUP(Abfalldokumentation!$E1382,Produktgruppen!A:B,2,FALSE)),"-")))))))))))))))))))))))</f>
        <v>-</v>
      </c>
      <c r="E1382" s="81" t="str">
        <f>IFERROR(VLOOKUP(Abfalldokumentation!$O1382,Artikel!A:C,3,FALSE),Abfalldokumentation!$O1382)</f>
        <v>Maschinenabfall</v>
      </c>
      <c r="F1382" s="81" t="str">
        <f>VLOOKUP(T1382,'Liste Gründe'!A:D,2,FALSE)</f>
        <v>Linienbezogen</v>
      </c>
      <c r="G1382" s="80" t="str">
        <f>IF(ISBLANK(V1382),VLOOKUP(Abfalldokumentation!$P1382,'Liste Gründe'!A:D,3,FALSE),V1382)</f>
        <v>Maschinenabfall</v>
      </c>
      <c r="H1382" s="81" t="str">
        <f>IF(ISBLANK(Abfalldokumentation!$W1382),"-",Abfalldokumentation!$W1382)</f>
        <v>-</v>
      </c>
      <c r="I1382" s="81">
        <f t="shared" si="148"/>
        <v>43</v>
      </c>
      <c r="J1382" s="81" t="str">
        <f t="shared" si="149"/>
        <v>Produkte</v>
      </c>
      <c r="K1382" s="81" t="str">
        <f t="shared" si="150"/>
        <v>BUs</v>
      </c>
      <c r="L1382" s="81" t="str">
        <f t="shared" si="151"/>
        <v>Symptome</v>
      </c>
      <c r="M1382" s="81" t="str">
        <f>IFERROR(VLOOKUP(Abfalldokumentation!$O1382,Kennzahlen!S:V,3,FALSE)*Abfalldokumentation!$B1382,"0")</f>
        <v>0</v>
      </c>
      <c r="N1382" s="81" t="str">
        <f>IF(ISBLANK(Q1382),VLOOKUP(Abfalldokumentation!$O1382,'Linien - BU'!R:S,2,FALSE),Q1382)</f>
        <v>bu3</v>
      </c>
      <c r="O1382" s="77" t="str">
        <f t="shared" si="152"/>
        <v>Maschinenabfall</v>
      </c>
      <c r="P1382" s="77">
        <f t="shared" si="153"/>
        <v>30</v>
      </c>
      <c r="Q1382" s="39" t="s">
        <v>319</v>
      </c>
      <c r="R1382" s="40" t="s">
        <v>55</v>
      </c>
      <c r="S1382" s="40">
        <v>28.4</v>
      </c>
      <c r="T1382" s="40">
        <v>30</v>
      </c>
      <c r="U1382" s="41">
        <v>44496</v>
      </c>
      <c r="V1382" s="42"/>
      <c r="W1382" s="40"/>
      <c r="X1382" s="44" t="str">
        <f>IFERROR(VLOOKUP(Abfalldokumentation!$R1382,Artikel!A:C,3,FALSE),Abfalldokumentation!$R1382)</f>
        <v>Maschinenabfall</v>
      </c>
      <c r="Y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</row>
    <row r="1383" spans="1:40" ht="30" hidden="1" customHeight="1" x14ac:dyDescent="0.25">
      <c r="A1383" s="73" t="str">
        <f>VLOOKUP(N1383,'Linien - BU'!A:B,2,FALSE)</f>
        <v>BU1</v>
      </c>
      <c r="B1383" s="74">
        <f t="shared" si="147"/>
        <v>60.900000000000006</v>
      </c>
      <c r="C1383" s="75">
        <f>Abfalldokumentation!$U1383</f>
        <v>44496</v>
      </c>
      <c r="D1383" s="69" t="str">
        <f>IFERROR(IF(VLOOKUP(O1383,'[1]Rohware 230'!$B:$C,2,FALSE)=0,"Rohware"),
IFERROR(IF(VLOOKUP(O1383,[1]Sammelnr.!$B:$C,2,FALSE)=0,"Sammelnr. ungeschält ABS"),
IFERROR(IF(VLOOKUP(O1383,[1]Sammelnr.!$E:$F,2,FALSE)=0,"Sammelnr. ungeschält VS"),
IFERROR(IF(VLOOKUP(O1383,[1]Sammelnr.!$H:$I,2,FALSE)=0,"Sammelnr. geschält"),
IFERROR(IF(VLOOKUP(O1383,[1]Offen!$B:$C,2,FALSE)=0,"Offen ungeschält ABS"),
IFERROR(IF(VLOOKUP(O1383,[1]Offen!$E:$F,2,FALSE)=0,"Offen ungeschält VOS"),
IFERROR(IF(VLOOKUP(O1383,[1]Offen!$H:$I,2,FALSE)=0,"Offen geschält RW"),
IFERROR(IF(VLOOKUP(O1383,[1]Offen!$K:$L,2,FALSE)=0,"Offen vegan"),
IFERROR(IF(VLOOKUP(O1383,[1]Offen!$N:$O,2,FALSE)=0,"Offen Zipfel"),
IFERROR(IF(VLOOKUP(O1383,[1]Offen!$Q:$R,2,FALSE)=0,"Offen Endstücke"),
IFERROR(IF(VLOOKUP(O1383,[1]Vakuumiert!$B:$C,2,FALSE)=0,"Vakuumierter VOS ungeschält"),
IFERROR(IF(VLOOKUP(O1383,[1]Vakuumiert!$E:$F,2,FALSE)=0,"Vakuumierter ABS ungeschält"),
IFERROR(IF(VLOOKUP(O1383,[1]Vakuumiert!$H:$I,2,FALSE)=0,"Vakuumierter VOS geschält"),
IFERROR(IF(VLOOKUP(O1383,[1]Vakuumiert!$K:$L,2,FALSE)=0,"Vakuumierter VOS vegan"),
IFERROR(IF(VLOOKUP(O1383,[1]Vakuumiert!$N:$O,2,FALSE)=0,"Vakuumierter VOS Zipfel"),
IFERROR(IF(VLOOKUP(O1383,[1]Vakuumiert!$Q:$R,2,FALSE)=0,"Vakuumiert geschält"),
IFERROR(IF(VLOOKUP(O1383,'[1]vakuumierte Fertigprodukte'!$B:$C,2,FALSE)=0,"Fertigprodukte"),
IFERROR(IF(VLOOKUP(O1383,'[1]vakuumierte Fertigprodukte'!$E:$FI,2,FALSE)=0,"Vakuumierte Zipfel"),
IFERROR(IF(VLOOKUP(O1383,[1]Wurste!$B:$C,2,FALSE)=0,"Räucherwürste"),
IFERROR(IF(VLOOKUP(O1383,[1]Wurste!$E:$F,2,FALSE)=0,"URW/URGW Wurst"),
IFERROR(IF(VLOOKUP(O1383,[1]Wurste!$H:$I,2,FALSE)=0,"HF-Wurst Vegan"),
IFERROR(IF(VLOOKUP(O1383,[1]Wurste!$K:$L,2,FALSE)=0,"320er ohne Würste"),
IFERROR(IF(AND(OR(Abfalldokumentation!$A1383="BU3",Abfalldokumentation!$A1383="Verkauf"),Abfalldokumentation!$F1383="Schimmel",Abfalldokumentation!$G1383="keinen Abnehmer/kein Schälpersonal"),"Div. Zipfel, ES ohne Verwendung",VLOOKUP(Abfalldokumentation!$E1383,Produktgruppen!A:B,2,FALSE)),"-")))))))))))))))))))))))</f>
        <v>Rest</v>
      </c>
      <c r="E1383" s="76" t="str">
        <f>IFERROR(VLOOKUP(Abfalldokumentation!$O1383,Artikel!A:C,3,FALSE),Abfalldokumentation!$O1383)</f>
        <v>-</v>
      </c>
      <c r="F1383" s="76" t="str">
        <f>VLOOKUP(T1383,'Liste Gründe'!A:D,2,FALSE)</f>
        <v>Linienbezogen</v>
      </c>
      <c r="G1383" s="75" t="str">
        <f>IF(ISBLANK(V1383),VLOOKUP(Abfalldokumentation!$P1383,'Liste Gründe'!A:D,3,FALSE),V1383)</f>
        <v>Reinigung</v>
      </c>
      <c r="H1383" s="76" t="str">
        <f>IF(ISBLANK(Abfalldokumentation!$W1383),"-",Abfalldokumentation!$W1383)</f>
        <v>-</v>
      </c>
      <c r="I1383" s="76">
        <f t="shared" si="148"/>
        <v>43</v>
      </c>
      <c r="J1383" s="76" t="str">
        <f t="shared" si="149"/>
        <v>Produkte</v>
      </c>
      <c r="K1383" s="76" t="str">
        <f t="shared" si="150"/>
        <v>BUs</v>
      </c>
      <c r="L1383" s="76" t="str">
        <f t="shared" si="151"/>
        <v>Symptome</v>
      </c>
      <c r="M1383" s="76" t="str">
        <f>IFERROR(VLOOKUP(Abfalldokumentation!$O1383,Kennzahlen!S:V,3,FALSE)*Abfalldokumentation!$B1383,"0")</f>
        <v>0</v>
      </c>
      <c r="N1383" s="76">
        <f>IF(ISBLANK(Q1383),VLOOKUP(Abfalldokumentation!$O1383,'Linien - BU'!R:S,2,FALSE),Q1383)</f>
        <v>3100</v>
      </c>
      <c r="O1383" s="77" t="str">
        <f t="shared" si="152"/>
        <v>-</v>
      </c>
      <c r="P1383" s="77">
        <f t="shared" si="153"/>
        <v>10</v>
      </c>
      <c r="Q1383" s="45">
        <v>3100</v>
      </c>
      <c r="R1383" s="46" t="s">
        <v>54</v>
      </c>
      <c r="S1383" s="46">
        <v>60.900000000000006</v>
      </c>
      <c r="T1383" s="46">
        <v>10</v>
      </c>
      <c r="U1383" s="47">
        <v>44496</v>
      </c>
      <c r="V1383" s="48"/>
      <c r="W1383" s="46"/>
      <c r="X1383" s="50" t="str">
        <f>IFERROR(VLOOKUP(Abfalldokumentation!$R1383,Artikel!A:C,3,FALSE),Abfalldokumentation!$R1383)</f>
        <v>-</v>
      </c>
      <c r="Y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</row>
    <row r="1384" spans="1:40" ht="30" hidden="1" customHeight="1" x14ac:dyDescent="0.25">
      <c r="A1384" s="78" t="str">
        <f>VLOOKUP(N1384,'Linien - BU'!A:B,2,FALSE)</f>
        <v>Rest</v>
      </c>
      <c r="B1384" s="79">
        <f t="shared" si="147"/>
        <v>90</v>
      </c>
      <c r="C1384" s="80">
        <f>Abfalldokumentation!$U1384</f>
        <v>44496</v>
      </c>
      <c r="D1384" s="69" t="str">
        <f>IFERROR(IF(VLOOKUP(O1384,'[1]Rohware 230'!$B:$C,2,FALSE)=0,"Rohware"),
IFERROR(IF(VLOOKUP(O1384,[1]Sammelnr.!$B:$C,2,FALSE)=0,"Sammelnr. ungeschält ABS"),
IFERROR(IF(VLOOKUP(O1384,[1]Sammelnr.!$E:$F,2,FALSE)=0,"Sammelnr. ungeschält VS"),
IFERROR(IF(VLOOKUP(O1384,[1]Sammelnr.!$H:$I,2,FALSE)=0,"Sammelnr. geschält"),
IFERROR(IF(VLOOKUP(O1384,[1]Offen!$B:$C,2,FALSE)=0,"Offen ungeschält ABS"),
IFERROR(IF(VLOOKUP(O1384,[1]Offen!$E:$F,2,FALSE)=0,"Offen ungeschält VOS"),
IFERROR(IF(VLOOKUP(O1384,[1]Offen!$H:$I,2,FALSE)=0,"Offen geschält RW"),
IFERROR(IF(VLOOKUP(O1384,[1]Offen!$K:$L,2,FALSE)=0,"Offen vegan"),
IFERROR(IF(VLOOKUP(O1384,[1]Offen!$N:$O,2,FALSE)=0,"Offen Zipfel"),
IFERROR(IF(VLOOKUP(O1384,[1]Offen!$Q:$R,2,FALSE)=0,"Offen Endstücke"),
IFERROR(IF(VLOOKUP(O1384,[1]Vakuumiert!$B:$C,2,FALSE)=0,"Vakuumierter VOS ungeschält"),
IFERROR(IF(VLOOKUP(O1384,[1]Vakuumiert!$E:$F,2,FALSE)=0,"Vakuumierter ABS ungeschält"),
IFERROR(IF(VLOOKUP(O1384,[1]Vakuumiert!$H:$I,2,FALSE)=0,"Vakuumierter VOS geschält"),
IFERROR(IF(VLOOKUP(O1384,[1]Vakuumiert!$K:$L,2,FALSE)=0,"Vakuumierter VOS vegan"),
IFERROR(IF(VLOOKUP(O1384,[1]Vakuumiert!$N:$O,2,FALSE)=0,"Vakuumierter VOS Zipfel"),
IFERROR(IF(VLOOKUP(O1384,[1]Vakuumiert!$Q:$R,2,FALSE)=0,"Vakuumiert geschält"),
IFERROR(IF(VLOOKUP(O1384,'[1]vakuumierte Fertigprodukte'!$B:$C,2,FALSE)=0,"Fertigprodukte"),
IFERROR(IF(VLOOKUP(O1384,'[1]vakuumierte Fertigprodukte'!$E:$FI,2,FALSE)=0,"Vakuumierte Zipfel"),
IFERROR(IF(VLOOKUP(O1384,[1]Wurste!$B:$C,2,FALSE)=0,"Räucherwürste"),
IFERROR(IF(VLOOKUP(O1384,[1]Wurste!$E:$F,2,FALSE)=0,"URW/URGW Wurst"),
IFERROR(IF(VLOOKUP(O1384,[1]Wurste!$H:$I,2,FALSE)=0,"HF-Wurst Vegan"),
IFERROR(IF(VLOOKUP(O1384,[1]Wurste!$K:$L,2,FALSE)=0,"320er ohne Würste"),
IFERROR(IF(AND(OR(Abfalldokumentation!$A1384="BU3",Abfalldokumentation!$A1384="Verkauf"),Abfalldokumentation!$F1384="Schimmel",Abfalldokumentation!$G1384="keinen Abnehmer/kein Schälpersonal"),"Div. Zipfel, ES ohne Verwendung",VLOOKUP(Abfalldokumentation!$E1384,Produktgruppen!A:B,2,FALSE)),"-")))))))))))))))))))))))</f>
        <v>Rest</v>
      </c>
      <c r="E1384" s="81" t="str">
        <f>IFERROR(VLOOKUP(Abfalldokumentation!$O1384,Artikel!A:C,3,FALSE),Abfalldokumentation!$O1384)</f>
        <v>-</v>
      </c>
      <c r="F1384" s="81" t="str">
        <f>VLOOKUP(T1384,'Liste Gründe'!A:D,2,FALSE)</f>
        <v>Qualitätssicherung</v>
      </c>
      <c r="G1384" s="80" t="str">
        <f>IF(ISBLANK(V1384),VLOOKUP(Abfalldokumentation!$P1384,'Liste Gründe'!A:D,3,FALSE),V1384)</f>
        <v>Laborproben</v>
      </c>
      <c r="H1384" s="81" t="str">
        <f>IF(ISBLANK(Abfalldokumentation!$W1384),"-",Abfalldokumentation!$W1384)</f>
        <v>-</v>
      </c>
      <c r="I1384" s="81">
        <f t="shared" si="148"/>
        <v>43</v>
      </c>
      <c r="J1384" s="81" t="str">
        <f t="shared" si="149"/>
        <v>Produkte</v>
      </c>
      <c r="K1384" s="81" t="str">
        <f t="shared" si="150"/>
        <v>BUs</v>
      </c>
      <c r="L1384" s="81" t="str">
        <f t="shared" si="151"/>
        <v>Symptome</v>
      </c>
      <c r="M1384" s="81" t="str">
        <f>IFERROR(VLOOKUP(Abfalldokumentation!$O1384,Kennzahlen!S:V,3,FALSE)*Abfalldokumentation!$B1384,"0")</f>
        <v>0</v>
      </c>
      <c r="N1384" s="81" t="str">
        <f>IF(ISBLANK(Q1384),VLOOKUP(Abfalldokumentation!$O1384,'Linien - BU'!R:S,2,FALSE),Q1384)</f>
        <v>Labor</v>
      </c>
      <c r="O1384" s="77" t="str">
        <f t="shared" si="152"/>
        <v>-</v>
      </c>
      <c r="P1384" s="77">
        <f t="shared" si="153"/>
        <v>73</v>
      </c>
      <c r="Q1384" s="39" t="s">
        <v>199</v>
      </c>
      <c r="R1384" s="40" t="s">
        <v>54</v>
      </c>
      <c r="S1384" s="40">
        <v>90</v>
      </c>
      <c r="T1384" s="40">
        <v>73</v>
      </c>
      <c r="U1384" s="41">
        <v>44496</v>
      </c>
      <c r="V1384" s="42"/>
      <c r="W1384" s="40"/>
      <c r="X1384" s="44" t="str">
        <f>IFERROR(VLOOKUP(Abfalldokumentation!$R1384,Artikel!A:C,3,FALSE),Abfalldokumentation!$R1384)</f>
        <v>-</v>
      </c>
      <c r="Y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</row>
    <row r="1385" spans="1:40" ht="30" hidden="1" customHeight="1" x14ac:dyDescent="0.25">
      <c r="A1385" s="73" t="str">
        <f>VLOOKUP(N1385,'Linien - BU'!A:B,2,FALSE)</f>
        <v>Rest</v>
      </c>
      <c r="B1385" s="74">
        <f t="shared" si="147"/>
        <v>120</v>
      </c>
      <c r="C1385" s="75">
        <f>Abfalldokumentation!$U1385</f>
        <v>44496</v>
      </c>
      <c r="D1385" s="69" t="str">
        <f>IFERROR(IF(VLOOKUP(O1385,'[1]Rohware 230'!$B:$C,2,FALSE)=0,"Rohware"),
IFERROR(IF(VLOOKUP(O1385,[1]Sammelnr.!$B:$C,2,FALSE)=0,"Sammelnr. ungeschält ABS"),
IFERROR(IF(VLOOKUP(O1385,[1]Sammelnr.!$E:$F,2,FALSE)=0,"Sammelnr. ungeschält VS"),
IFERROR(IF(VLOOKUP(O1385,[1]Sammelnr.!$H:$I,2,FALSE)=0,"Sammelnr. geschält"),
IFERROR(IF(VLOOKUP(O1385,[1]Offen!$B:$C,2,FALSE)=0,"Offen ungeschält ABS"),
IFERROR(IF(VLOOKUP(O1385,[1]Offen!$E:$F,2,FALSE)=0,"Offen ungeschält VOS"),
IFERROR(IF(VLOOKUP(O1385,[1]Offen!$H:$I,2,FALSE)=0,"Offen geschält RW"),
IFERROR(IF(VLOOKUP(O1385,[1]Offen!$K:$L,2,FALSE)=0,"Offen vegan"),
IFERROR(IF(VLOOKUP(O1385,[1]Offen!$N:$O,2,FALSE)=0,"Offen Zipfel"),
IFERROR(IF(VLOOKUP(O1385,[1]Offen!$Q:$R,2,FALSE)=0,"Offen Endstücke"),
IFERROR(IF(VLOOKUP(O1385,[1]Vakuumiert!$B:$C,2,FALSE)=0,"Vakuumierter VOS ungeschält"),
IFERROR(IF(VLOOKUP(O1385,[1]Vakuumiert!$E:$F,2,FALSE)=0,"Vakuumierter ABS ungeschält"),
IFERROR(IF(VLOOKUP(O1385,[1]Vakuumiert!$H:$I,2,FALSE)=0,"Vakuumierter VOS geschält"),
IFERROR(IF(VLOOKUP(O1385,[1]Vakuumiert!$K:$L,2,FALSE)=0,"Vakuumierter VOS vegan"),
IFERROR(IF(VLOOKUP(O1385,[1]Vakuumiert!$N:$O,2,FALSE)=0,"Vakuumierter VOS Zipfel"),
IFERROR(IF(VLOOKUP(O1385,[1]Vakuumiert!$Q:$R,2,FALSE)=0,"Vakuumiert geschält"),
IFERROR(IF(VLOOKUP(O1385,'[1]vakuumierte Fertigprodukte'!$B:$C,2,FALSE)=0,"Fertigprodukte"),
IFERROR(IF(VLOOKUP(O1385,'[1]vakuumierte Fertigprodukte'!$E:$FI,2,FALSE)=0,"Vakuumierte Zipfel"),
IFERROR(IF(VLOOKUP(O1385,[1]Wurste!$B:$C,2,FALSE)=0,"Räucherwürste"),
IFERROR(IF(VLOOKUP(O1385,[1]Wurste!$E:$F,2,FALSE)=0,"URW/URGW Wurst"),
IFERROR(IF(VLOOKUP(O1385,[1]Wurste!$H:$I,2,FALSE)=0,"HF-Wurst Vegan"),
IFERROR(IF(VLOOKUP(O1385,[1]Wurste!$K:$L,2,FALSE)=0,"320er ohne Würste"),
IFERROR(IF(AND(OR(Abfalldokumentation!$A1385="BU3",Abfalldokumentation!$A1385="Verkauf"),Abfalldokumentation!$F1385="Schimmel",Abfalldokumentation!$G1385="keinen Abnehmer/kein Schälpersonal"),"Div. Zipfel, ES ohne Verwendung",VLOOKUP(Abfalldokumentation!$E1385,Produktgruppen!A:B,2,FALSE)),"-")))))))))))))))))))))))</f>
        <v>Rest</v>
      </c>
      <c r="E1385" s="76" t="str">
        <f>IFERROR(VLOOKUP(Abfalldokumentation!$O1385,Artikel!A:C,3,FALSE),Abfalldokumentation!$O1385)</f>
        <v>-</v>
      </c>
      <c r="F1385" s="76" t="str">
        <f>VLOOKUP(T1385,'Liste Gründe'!A:D,2,FALSE)</f>
        <v>Qualitätssicherung</v>
      </c>
      <c r="G1385" s="75" t="str">
        <f>IF(ISBLANK(V1385),VLOOKUP(Abfalldokumentation!$P1385,'Liste Gründe'!A:D,3,FALSE),V1385)</f>
        <v>Laborproben</v>
      </c>
      <c r="H1385" s="76" t="str">
        <f>IF(ISBLANK(Abfalldokumentation!$W1385),"-",Abfalldokumentation!$W1385)</f>
        <v>-</v>
      </c>
      <c r="I1385" s="76">
        <f t="shared" si="148"/>
        <v>43</v>
      </c>
      <c r="J1385" s="76" t="str">
        <f t="shared" si="149"/>
        <v>Produkte</v>
      </c>
      <c r="K1385" s="76" t="str">
        <f t="shared" si="150"/>
        <v>BUs</v>
      </c>
      <c r="L1385" s="76" t="str">
        <f t="shared" si="151"/>
        <v>Symptome</v>
      </c>
      <c r="M1385" s="76" t="str">
        <f>IFERROR(VLOOKUP(Abfalldokumentation!$O1385,Kennzahlen!S:V,3,FALSE)*Abfalldokumentation!$B1385,"0")</f>
        <v>0</v>
      </c>
      <c r="N1385" s="76" t="str">
        <f>IF(ISBLANK(Q1385),VLOOKUP(Abfalldokumentation!$O1385,'Linien - BU'!R:S,2,FALSE),Q1385)</f>
        <v>Labor</v>
      </c>
      <c r="O1385" s="77" t="str">
        <f t="shared" si="152"/>
        <v>-</v>
      </c>
      <c r="P1385" s="77">
        <f t="shared" si="153"/>
        <v>73</v>
      </c>
      <c r="Q1385" s="45" t="s">
        <v>199</v>
      </c>
      <c r="R1385" s="46" t="s">
        <v>54</v>
      </c>
      <c r="S1385" s="46">
        <v>120</v>
      </c>
      <c r="T1385" s="46">
        <v>73</v>
      </c>
      <c r="U1385" s="47">
        <v>44496</v>
      </c>
      <c r="V1385" s="48"/>
      <c r="W1385" s="46"/>
      <c r="X1385" s="50" t="str">
        <f>IFERROR(VLOOKUP(Abfalldokumentation!$R1385,Artikel!A:C,3,FALSE),Abfalldokumentation!$R1385)</f>
        <v>-</v>
      </c>
      <c r="Y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</row>
    <row r="1386" spans="1:40" ht="30" hidden="1" customHeight="1" x14ac:dyDescent="0.25">
      <c r="A1386" s="78" t="str">
        <f>VLOOKUP(N1386,'Linien - BU'!A:B,2,FALSE)</f>
        <v>Rest</v>
      </c>
      <c r="B1386" s="79">
        <f t="shared" si="147"/>
        <v>47.6</v>
      </c>
      <c r="C1386" s="80">
        <f>Abfalldokumentation!$U1386</f>
        <v>44496</v>
      </c>
      <c r="D1386" s="69" t="str">
        <f>IFERROR(IF(VLOOKUP(O1386,'[1]Rohware 230'!$B:$C,2,FALSE)=0,"Rohware"),
IFERROR(IF(VLOOKUP(O1386,[1]Sammelnr.!$B:$C,2,FALSE)=0,"Sammelnr. ungeschält ABS"),
IFERROR(IF(VLOOKUP(O1386,[1]Sammelnr.!$E:$F,2,FALSE)=0,"Sammelnr. ungeschält VS"),
IFERROR(IF(VLOOKUP(O1386,[1]Sammelnr.!$H:$I,2,FALSE)=0,"Sammelnr. geschält"),
IFERROR(IF(VLOOKUP(O1386,[1]Offen!$B:$C,2,FALSE)=0,"Offen ungeschält ABS"),
IFERROR(IF(VLOOKUP(O1386,[1]Offen!$E:$F,2,FALSE)=0,"Offen ungeschält VOS"),
IFERROR(IF(VLOOKUP(O1386,[1]Offen!$H:$I,2,FALSE)=0,"Offen geschält RW"),
IFERROR(IF(VLOOKUP(O1386,[1]Offen!$K:$L,2,FALSE)=0,"Offen vegan"),
IFERROR(IF(VLOOKUP(O1386,[1]Offen!$N:$O,2,FALSE)=0,"Offen Zipfel"),
IFERROR(IF(VLOOKUP(O1386,[1]Offen!$Q:$R,2,FALSE)=0,"Offen Endstücke"),
IFERROR(IF(VLOOKUP(O1386,[1]Vakuumiert!$B:$C,2,FALSE)=0,"Vakuumierter VOS ungeschält"),
IFERROR(IF(VLOOKUP(O1386,[1]Vakuumiert!$E:$F,2,FALSE)=0,"Vakuumierter ABS ungeschält"),
IFERROR(IF(VLOOKUP(O1386,[1]Vakuumiert!$H:$I,2,FALSE)=0,"Vakuumierter VOS geschält"),
IFERROR(IF(VLOOKUP(O1386,[1]Vakuumiert!$K:$L,2,FALSE)=0,"Vakuumierter VOS vegan"),
IFERROR(IF(VLOOKUP(O1386,[1]Vakuumiert!$N:$O,2,FALSE)=0,"Vakuumierter VOS Zipfel"),
IFERROR(IF(VLOOKUP(O1386,[1]Vakuumiert!$Q:$R,2,FALSE)=0,"Vakuumiert geschält"),
IFERROR(IF(VLOOKUP(O1386,'[1]vakuumierte Fertigprodukte'!$B:$C,2,FALSE)=0,"Fertigprodukte"),
IFERROR(IF(VLOOKUP(O1386,'[1]vakuumierte Fertigprodukte'!$E:$FI,2,FALSE)=0,"Vakuumierte Zipfel"),
IFERROR(IF(VLOOKUP(O1386,[1]Wurste!$B:$C,2,FALSE)=0,"Räucherwürste"),
IFERROR(IF(VLOOKUP(O1386,[1]Wurste!$E:$F,2,FALSE)=0,"URW/URGW Wurst"),
IFERROR(IF(VLOOKUP(O1386,[1]Wurste!$H:$I,2,FALSE)=0,"HF-Wurst Vegan"),
IFERROR(IF(VLOOKUP(O1386,[1]Wurste!$K:$L,2,FALSE)=0,"320er ohne Würste"),
IFERROR(IF(AND(OR(Abfalldokumentation!$A1386="BU3",Abfalldokumentation!$A1386="Verkauf"),Abfalldokumentation!$F1386="Schimmel",Abfalldokumentation!$G1386="keinen Abnehmer/kein Schälpersonal"),"Div. Zipfel, ES ohne Verwendung",VLOOKUP(Abfalldokumentation!$E1386,Produktgruppen!A:B,2,FALSE)),"-")))))))))))))))))))))))</f>
        <v>Rest</v>
      </c>
      <c r="E1386" s="81" t="str">
        <f>IFERROR(VLOOKUP(Abfalldokumentation!$O1386,Artikel!A:C,3,FALSE),Abfalldokumentation!$O1386)</f>
        <v>-</v>
      </c>
      <c r="F1386" s="81" t="str">
        <f>VLOOKUP(T1386,'Liste Gründe'!A:D,2,FALSE)</f>
        <v>Qualitätssicherung</v>
      </c>
      <c r="G1386" s="80" t="str">
        <f>IF(ISBLANK(V1386),VLOOKUP(Abfalldokumentation!$P1386,'Liste Gründe'!A:D,3,FALSE),V1386)</f>
        <v>Laborproben</v>
      </c>
      <c r="H1386" s="81" t="str">
        <f>IF(ISBLANK(Abfalldokumentation!$W1386),"-",Abfalldokumentation!$W1386)</f>
        <v>-</v>
      </c>
      <c r="I1386" s="81">
        <f t="shared" si="148"/>
        <v>43</v>
      </c>
      <c r="J1386" s="81" t="str">
        <f t="shared" si="149"/>
        <v>Produkte</v>
      </c>
      <c r="K1386" s="81" t="str">
        <f t="shared" si="150"/>
        <v>BUs</v>
      </c>
      <c r="L1386" s="81" t="str">
        <f t="shared" si="151"/>
        <v>Symptome</v>
      </c>
      <c r="M1386" s="81" t="str">
        <f>IFERROR(VLOOKUP(Abfalldokumentation!$O1386,Kennzahlen!S:V,3,FALSE)*Abfalldokumentation!$B1386,"0")</f>
        <v>0</v>
      </c>
      <c r="N1386" s="81" t="str">
        <f>IF(ISBLANK(Q1386),VLOOKUP(Abfalldokumentation!$O1386,'Linien - BU'!R:S,2,FALSE),Q1386)</f>
        <v>Labor</v>
      </c>
      <c r="O1386" s="77" t="str">
        <f t="shared" si="152"/>
        <v>-</v>
      </c>
      <c r="P1386" s="77">
        <f t="shared" si="153"/>
        <v>73</v>
      </c>
      <c r="Q1386" s="39" t="s">
        <v>199</v>
      </c>
      <c r="R1386" s="40" t="s">
        <v>54</v>
      </c>
      <c r="S1386" s="40">
        <v>47.6</v>
      </c>
      <c r="T1386" s="40">
        <v>73</v>
      </c>
      <c r="U1386" s="41">
        <v>44496</v>
      </c>
      <c r="V1386" s="42"/>
      <c r="W1386" s="40"/>
      <c r="X1386" s="44" t="str">
        <f>IFERROR(VLOOKUP(Abfalldokumentation!$R1386,Artikel!A:C,3,FALSE),Abfalldokumentation!$R1386)</f>
        <v>-</v>
      </c>
      <c r="Y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</row>
    <row r="1387" spans="1:40" ht="30" hidden="1" customHeight="1" x14ac:dyDescent="0.25">
      <c r="A1387" s="73" t="str">
        <f>VLOOKUP(N1387,'Linien - BU'!A:B,2,FALSE)</f>
        <v>Rest</v>
      </c>
      <c r="B1387" s="74">
        <f t="shared" si="147"/>
        <v>17.399999999999999</v>
      </c>
      <c r="C1387" s="75">
        <f>Abfalldokumentation!$U1387</f>
        <v>44496</v>
      </c>
      <c r="D1387" s="69" t="str">
        <f>IFERROR(IF(VLOOKUP(O1387,'[1]Rohware 230'!$B:$C,2,FALSE)=0,"Rohware"),
IFERROR(IF(VLOOKUP(O1387,[1]Sammelnr.!$B:$C,2,FALSE)=0,"Sammelnr. ungeschält ABS"),
IFERROR(IF(VLOOKUP(O1387,[1]Sammelnr.!$E:$F,2,FALSE)=0,"Sammelnr. ungeschält VS"),
IFERROR(IF(VLOOKUP(O1387,[1]Sammelnr.!$H:$I,2,FALSE)=0,"Sammelnr. geschält"),
IFERROR(IF(VLOOKUP(O1387,[1]Offen!$B:$C,2,FALSE)=0,"Offen ungeschält ABS"),
IFERROR(IF(VLOOKUP(O1387,[1]Offen!$E:$F,2,FALSE)=0,"Offen ungeschält VOS"),
IFERROR(IF(VLOOKUP(O1387,[1]Offen!$H:$I,2,FALSE)=0,"Offen geschält RW"),
IFERROR(IF(VLOOKUP(O1387,[1]Offen!$K:$L,2,FALSE)=0,"Offen vegan"),
IFERROR(IF(VLOOKUP(O1387,[1]Offen!$N:$O,2,FALSE)=0,"Offen Zipfel"),
IFERROR(IF(VLOOKUP(O1387,[1]Offen!$Q:$R,2,FALSE)=0,"Offen Endstücke"),
IFERROR(IF(VLOOKUP(O1387,[1]Vakuumiert!$B:$C,2,FALSE)=0,"Vakuumierter VOS ungeschält"),
IFERROR(IF(VLOOKUP(O1387,[1]Vakuumiert!$E:$F,2,FALSE)=0,"Vakuumierter ABS ungeschält"),
IFERROR(IF(VLOOKUP(O1387,[1]Vakuumiert!$H:$I,2,FALSE)=0,"Vakuumierter VOS geschält"),
IFERROR(IF(VLOOKUP(O1387,[1]Vakuumiert!$K:$L,2,FALSE)=0,"Vakuumierter VOS vegan"),
IFERROR(IF(VLOOKUP(O1387,[1]Vakuumiert!$N:$O,2,FALSE)=0,"Vakuumierter VOS Zipfel"),
IFERROR(IF(VLOOKUP(O1387,[1]Vakuumiert!$Q:$R,2,FALSE)=0,"Vakuumiert geschält"),
IFERROR(IF(VLOOKUP(O1387,'[1]vakuumierte Fertigprodukte'!$B:$C,2,FALSE)=0,"Fertigprodukte"),
IFERROR(IF(VLOOKUP(O1387,'[1]vakuumierte Fertigprodukte'!$E:$FI,2,FALSE)=0,"Vakuumierte Zipfel"),
IFERROR(IF(VLOOKUP(O1387,[1]Wurste!$B:$C,2,FALSE)=0,"Räucherwürste"),
IFERROR(IF(VLOOKUP(O1387,[1]Wurste!$E:$F,2,FALSE)=0,"URW/URGW Wurst"),
IFERROR(IF(VLOOKUP(O1387,[1]Wurste!$H:$I,2,FALSE)=0,"HF-Wurst Vegan"),
IFERROR(IF(VLOOKUP(O1387,[1]Wurste!$K:$L,2,FALSE)=0,"320er ohne Würste"),
IFERROR(IF(AND(OR(Abfalldokumentation!$A1387="BU3",Abfalldokumentation!$A1387="Verkauf"),Abfalldokumentation!$F1387="Schimmel",Abfalldokumentation!$G1387="keinen Abnehmer/kein Schälpersonal"),"Div. Zipfel, ES ohne Verwendung",VLOOKUP(Abfalldokumentation!$E1387,Produktgruppen!A:B,2,FALSE)),"-")))))))))))))))))))))))</f>
        <v>Rest</v>
      </c>
      <c r="E1387" s="76" t="str">
        <f>IFERROR(VLOOKUP(Abfalldokumentation!$O1387,Artikel!A:C,3,FALSE),Abfalldokumentation!$O1387)</f>
        <v>-</v>
      </c>
      <c r="F1387" s="76" t="str">
        <f>VLOOKUP(T1387,'Liste Gründe'!A:D,2,FALSE)</f>
        <v>Qualitätssicherung</v>
      </c>
      <c r="G1387" s="75" t="str">
        <f>IF(ISBLANK(V1387),VLOOKUP(Abfalldokumentation!$P1387,'Liste Gründe'!A:D,3,FALSE),V1387)</f>
        <v>Sensorik</v>
      </c>
      <c r="H1387" s="76" t="str">
        <f>IF(ISBLANK(Abfalldokumentation!$W1387),"-",Abfalldokumentation!$W1387)</f>
        <v>-</v>
      </c>
      <c r="I1387" s="76">
        <f t="shared" si="148"/>
        <v>43</v>
      </c>
      <c r="J1387" s="76" t="str">
        <f t="shared" si="149"/>
        <v>Produkte</v>
      </c>
      <c r="K1387" s="76" t="str">
        <f t="shared" si="150"/>
        <v>BUs</v>
      </c>
      <c r="L1387" s="76" t="str">
        <f t="shared" si="151"/>
        <v>Symptome</v>
      </c>
      <c r="M1387" s="76" t="str">
        <f>IFERROR(VLOOKUP(Abfalldokumentation!$O1387,Kennzahlen!S:V,3,FALSE)*Abfalldokumentation!$B1387,"0")</f>
        <v>0</v>
      </c>
      <c r="N1387" s="76" t="str">
        <f>IF(ISBLANK(Q1387),VLOOKUP(Abfalldokumentation!$O1387,'Linien - BU'!R:S,2,FALSE),Q1387)</f>
        <v>QM</v>
      </c>
      <c r="O1387" s="77" t="str">
        <f t="shared" si="152"/>
        <v>-</v>
      </c>
      <c r="P1387" s="77">
        <f t="shared" si="153"/>
        <v>74</v>
      </c>
      <c r="Q1387" s="45" t="s">
        <v>196</v>
      </c>
      <c r="R1387" s="46" t="s">
        <v>54</v>
      </c>
      <c r="S1387" s="46">
        <v>17.399999999999999</v>
      </c>
      <c r="T1387" s="46">
        <v>74</v>
      </c>
      <c r="U1387" s="47">
        <v>44496</v>
      </c>
      <c r="V1387" s="48"/>
      <c r="W1387" s="46"/>
      <c r="X1387" s="50" t="str">
        <f>IFERROR(VLOOKUP(Abfalldokumentation!$R1387,Artikel!A:C,3,FALSE),Abfalldokumentation!$R1387)</f>
        <v>-</v>
      </c>
      <c r="Y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</row>
    <row r="1388" spans="1:40" ht="30" hidden="1" customHeight="1" x14ac:dyDescent="0.25">
      <c r="A1388" s="78" t="str">
        <f>VLOOKUP(N1388,'Linien - BU'!A:B,2,FALSE)</f>
        <v>Rest</v>
      </c>
      <c r="B1388" s="79">
        <f t="shared" si="147"/>
        <v>110</v>
      </c>
      <c r="C1388" s="80">
        <f>Abfalldokumentation!$U1388</f>
        <v>44496</v>
      </c>
      <c r="D1388" s="69" t="str">
        <f>IFERROR(IF(VLOOKUP(O1388,'[1]Rohware 230'!$B:$C,2,FALSE)=0,"Rohware"),
IFERROR(IF(VLOOKUP(O1388,[1]Sammelnr.!$B:$C,2,FALSE)=0,"Sammelnr. ungeschält ABS"),
IFERROR(IF(VLOOKUP(O1388,[1]Sammelnr.!$E:$F,2,FALSE)=0,"Sammelnr. ungeschält VS"),
IFERROR(IF(VLOOKUP(O1388,[1]Sammelnr.!$H:$I,2,FALSE)=0,"Sammelnr. geschält"),
IFERROR(IF(VLOOKUP(O1388,[1]Offen!$B:$C,2,FALSE)=0,"Offen ungeschält ABS"),
IFERROR(IF(VLOOKUP(O1388,[1]Offen!$E:$F,2,FALSE)=0,"Offen ungeschält VOS"),
IFERROR(IF(VLOOKUP(O1388,[1]Offen!$H:$I,2,FALSE)=0,"Offen geschält RW"),
IFERROR(IF(VLOOKUP(O1388,[1]Offen!$K:$L,2,FALSE)=0,"Offen vegan"),
IFERROR(IF(VLOOKUP(O1388,[1]Offen!$N:$O,2,FALSE)=0,"Offen Zipfel"),
IFERROR(IF(VLOOKUP(O1388,[1]Offen!$Q:$R,2,FALSE)=0,"Offen Endstücke"),
IFERROR(IF(VLOOKUP(O1388,[1]Vakuumiert!$B:$C,2,FALSE)=0,"Vakuumierter VOS ungeschält"),
IFERROR(IF(VLOOKUP(O1388,[1]Vakuumiert!$E:$F,2,FALSE)=0,"Vakuumierter ABS ungeschält"),
IFERROR(IF(VLOOKUP(O1388,[1]Vakuumiert!$H:$I,2,FALSE)=0,"Vakuumierter VOS geschält"),
IFERROR(IF(VLOOKUP(O1388,[1]Vakuumiert!$K:$L,2,FALSE)=0,"Vakuumierter VOS vegan"),
IFERROR(IF(VLOOKUP(O1388,[1]Vakuumiert!$N:$O,2,FALSE)=0,"Vakuumierter VOS Zipfel"),
IFERROR(IF(VLOOKUP(O1388,[1]Vakuumiert!$Q:$R,2,FALSE)=0,"Vakuumiert geschält"),
IFERROR(IF(VLOOKUP(O1388,'[1]vakuumierte Fertigprodukte'!$B:$C,2,FALSE)=0,"Fertigprodukte"),
IFERROR(IF(VLOOKUP(O1388,'[1]vakuumierte Fertigprodukte'!$E:$FI,2,FALSE)=0,"Vakuumierte Zipfel"),
IFERROR(IF(VLOOKUP(O1388,[1]Wurste!$B:$C,2,FALSE)=0,"Räucherwürste"),
IFERROR(IF(VLOOKUP(O1388,[1]Wurste!$E:$F,2,FALSE)=0,"URW/URGW Wurst"),
IFERROR(IF(VLOOKUP(O1388,[1]Wurste!$H:$I,2,FALSE)=0,"HF-Wurst Vegan"),
IFERROR(IF(VLOOKUP(O1388,[1]Wurste!$K:$L,2,FALSE)=0,"320er ohne Würste"),
IFERROR(IF(AND(OR(Abfalldokumentation!$A1388="BU3",Abfalldokumentation!$A1388="Verkauf"),Abfalldokumentation!$F1388="Schimmel",Abfalldokumentation!$G1388="keinen Abnehmer/kein Schälpersonal"),"Div. Zipfel, ES ohne Verwendung",VLOOKUP(Abfalldokumentation!$E1388,Produktgruppen!A:B,2,FALSE)),"-")))))))))))))))))))))))</f>
        <v>Rest</v>
      </c>
      <c r="E1388" s="81" t="str">
        <f>IFERROR(VLOOKUP(Abfalldokumentation!$O1388,Artikel!A:C,3,FALSE),Abfalldokumentation!$O1388)</f>
        <v>-</v>
      </c>
      <c r="F1388" s="81" t="str">
        <f>VLOOKUP(T1388,'Liste Gründe'!A:D,2,FALSE)</f>
        <v>Qualitätssicherung</v>
      </c>
      <c r="G1388" s="80" t="str">
        <f>IF(ISBLANK(V1388),VLOOKUP(Abfalldokumentation!$P1388,'Liste Gründe'!A:D,3,FALSE),V1388)</f>
        <v>Sensorik</v>
      </c>
      <c r="H1388" s="81" t="str">
        <f>IF(ISBLANK(Abfalldokumentation!$W1388),"-",Abfalldokumentation!$W1388)</f>
        <v>-</v>
      </c>
      <c r="I1388" s="81">
        <f t="shared" si="148"/>
        <v>43</v>
      </c>
      <c r="J1388" s="81" t="str">
        <f t="shared" si="149"/>
        <v>Produkte</v>
      </c>
      <c r="K1388" s="81" t="str">
        <f t="shared" si="150"/>
        <v>BUs</v>
      </c>
      <c r="L1388" s="81" t="str">
        <f t="shared" si="151"/>
        <v>Symptome</v>
      </c>
      <c r="M1388" s="81" t="str">
        <f>IFERROR(VLOOKUP(Abfalldokumentation!$O1388,Kennzahlen!S:V,3,FALSE)*Abfalldokumentation!$B1388,"0")</f>
        <v>0</v>
      </c>
      <c r="N1388" s="81" t="str">
        <f>IF(ISBLANK(Q1388),VLOOKUP(Abfalldokumentation!$O1388,'Linien - BU'!R:S,2,FALSE),Q1388)</f>
        <v>Labor</v>
      </c>
      <c r="O1388" s="77" t="str">
        <f t="shared" si="152"/>
        <v>-</v>
      </c>
      <c r="P1388" s="77">
        <f t="shared" si="153"/>
        <v>74</v>
      </c>
      <c r="Q1388" s="39" t="s">
        <v>199</v>
      </c>
      <c r="R1388" s="40" t="s">
        <v>54</v>
      </c>
      <c r="S1388" s="40">
        <v>110</v>
      </c>
      <c r="T1388" s="40">
        <v>74</v>
      </c>
      <c r="U1388" s="41">
        <v>44496</v>
      </c>
      <c r="V1388" s="42"/>
      <c r="W1388" s="40"/>
      <c r="X1388" s="44" t="str">
        <f>IFERROR(VLOOKUP(Abfalldokumentation!$R1388,Artikel!A:C,3,FALSE),Abfalldokumentation!$R1388)</f>
        <v>-</v>
      </c>
      <c r="Y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</row>
    <row r="1389" spans="1:40" ht="30" hidden="1" customHeight="1" x14ac:dyDescent="0.25">
      <c r="A1389" s="73" t="str">
        <f>VLOOKUP(N1389,'Linien - BU'!A:B,2,FALSE)</f>
        <v>Rest</v>
      </c>
      <c r="B1389" s="74">
        <f t="shared" si="147"/>
        <v>1.4</v>
      </c>
      <c r="C1389" s="75">
        <f>Abfalldokumentation!$U1389</f>
        <v>44496</v>
      </c>
      <c r="D1389" s="69" t="str">
        <f>IFERROR(IF(VLOOKUP(O1389,'[1]Rohware 230'!$B:$C,2,FALSE)=0,"Rohware"),
IFERROR(IF(VLOOKUP(O1389,[1]Sammelnr.!$B:$C,2,FALSE)=0,"Sammelnr. ungeschält ABS"),
IFERROR(IF(VLOOKUP(O1389,[1]Sammelnr.!$E:$F,2,FALSE)=0,"Sammelnr. ungeschält VS"),
IFERROR(IF(VLOOKUP(O1389,[1]Sammelnr.!$H:$I,2,FALSE)=0,"Sammelnr. geschält"),
IFERROR(IF(VLOOKUP(O1389,[1]Offen!$B:$C,2,FALSE)=0,"Offen ungeschält ABS"),
IFERROR(IF(VLOOKUP(O1389,[1]Offen!$E:$F,2,FALSE)=0,"Offen ungeschält VOS"),
IFERROR(IF(VLOOKUP(O1389,[1]Offen!$H:$I,2,FALSE)=0,"Offen geschält RW"),
IFERROR(IF(VLOOKUP(O1389,[1]Offen!$K:$L,2,FALSE)=0,"Offen vegan"),
IFERROR(IF(VLOOKUP(O1389,[1]Offen!$N:$O,2,FALSE)=0,"Offen Zipfel"),
IFERROR(IF(VLOOKUP(O1389,[1]Offen!$Q:$R,2,FALSE)=0,"Offen Endstücke"),
IFERROR(IF(VLOOKUP(O1389,[1]Vakuumiert!$B:$C,2,FALSE)=0,"Vakuumierter VOS ungeschält"),
IFERROR(IF(VLOOKUP(O1389,[1]Vakuumiert!$E:$F,2,FALSE)=0,"Vakuumierter ABS ungeschält"),
IFERROR(IF(VLOOKUP(O1389,[1]Vakuumiert!$H:$I,2,FALSE)=0,"Vakuumierter VOS geschält"),
IFERROR(IF(VLOOKUP(O1389,[1]Vakuumiert!$K:$L,2,FALSE)=0,"Vakuumierter VOS vegan"),
IFERROR(IF(VLOOKUP(O1389,[1]Vakuumiert!$N:$O,2,FALSE)=0,"Vakuumierter VOS Zipfel"),
IFERROR(IF(VLOOKUP(O1389,[1]Vakuumiert!$Q:$R,2,FALSE)=0,"Vakuumiert geschält"),
IFERROR(IF(VLOOKUP(O1389,'[1]vakuumierte Fertigprodukte'!$B:$C,2,FALSE)=0,"Fertigprodukte"),
IFERROR(IF(VLOOKUP(O1389,'[1]vakuumierte Fertigprodukte'!$E:$FI,2,FALSE)=0,"Vakuumierte Zipfel"),
IFERROR(IF(VLOOKUP(O1389,[1]Wurste!$B:$C,2,FALSE)=0,"Räucherwürste"),
IFERROR(IF(VLOOKUP(O1389,[1]Wurste!$E:$F,2,FALSE)=0,"URW/URGW Wurst"),
IFERROR(IF(VLOOKUP(O1389,[1]Wurste!$H:$I,2,FALSE)=0,"HF-Wurst Vegan"),
IFERROR(IF(VLOOKUP(O1389,[1]Wurste!$K:$L,2,FALSE)=0,"320er ohne Würste"),
IFERROR(IF(AND(OR(Abfalldokumentation!$A1389="BU3",Abfalldokumentation!$A1389="Verkauf"),Abfalldokumentation!$F1389="Schimmel",Abfalldokumentation!$G1389="keinen Abnehmer/kein Schälpersonal"),"Div. Zipfel, ES ohne Verwendung",VLOOKUP(Abfalldokumentation!$E1389,Produktgruppen!A:B,2,FALSE)),"-")))))))))))))))))))))))</f>
        <v>Rest</v>
      </c>
      <c r="E1389" s="76" t="str">
        <f>IFERROR(VLOOKUP(Abfalldokumentation!$O1389,Artikel!A:C,3,FALSE),Abfalldokumentation!$O1389)</f>
        <v>-</v>
      </c>
      <c r="F1389" s="76" t="str">
        <f>VLOOKUP(T1389,'Liste Gründe'!A:D,2,FALSE)</f>
        <v>Qualitätssicherung</v>
      </c>
      <c r="G1389" s="75" t="str">
        <f>IF(ISBLANK(V1389),VLOOKUP(Abfalldokumentation!$P1389,'Liste Gründe'!A:D,3,FALSE),V1389)</f>
        <v>Sensorik</v>
      </c>
      <c r="H1389" s="76" t="str">
        <f>IF(ISBLANK(Abfalldokumentation!$W1389),"-",Abfalldokumentation!$W1389)</f>
        <v>-</v>
      </c>
      <c r="I1389" s="76">
        <f t="shared" si="148"/>
        <v>43</v>
      </c>
      <c r="J1389" s="76" t="str">
        <f t="shared" si="149"/>
        <v>Produkte</v>
      </c>
      <c r="K1389" s="76" t="str">
        <f t="shared" si="150"/>
        <v>BUs</v>
      </c>
      <c r="L1389" s="76" t="str">
        <f t="shared" si="151"/>
        <v>Symptome</v>
      </c>
      <c r="M1389" s="76" t="str">
        <f>IFERROR(VLOOKUP(Abfalldokumentation!$O1389,Kennzahlen!S:V,3,FALSE)*Abfalldokumentation!$B1389,"0")</f>
        <v>0</v>
      </c>
      <c r="N1389" s="76" t="str">
        <f>IF(ISBLANK(Q1389),VLOOKUP(Abfalldokumentation!$O1389,'Linien - BU'!R:S,2,FALSE),Q1389)</f>
        <v>Labor</v>
      </c>
      <c r="O1389" s="77" t="str">
        <f t="shared" si="152"/>
        <v>-</v>
      </c>
      <c r="P1389" s="77">
        <f t="shared" si="153"/>
        <v>74</v>
      </c>
      <c r="Q1389" s="45" t="s">
        <v>199</v>
      </c>
      <c r="R1389" s="46" t="s">
        <v>54</v>
      </c>
      <c r="S1389" s="46">
        <v>1.4</v>
      </c>
      <c r="T1389" s="46">
        <v>74</v>
      </c>
      <c r="U1389" s="47">
        <v>44496</v>
      </c>
      <c r="V1389" s="48"/>
      <c r="W1389" s="46"/>
      <c r="X1389" s="50" t="str">
        <f>IFERROR(VLOOKUP(Abfalldokumentation!$R1389,Artikel!A:C,3,FALSE),Abfalldokumentation!$R1389)</f>
        <v>-</v>
      </c>
      <c r="Y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</row>
    <row r="1390" spans="1:40" ht="30" hidden="1" customHeight="1" x14ac:dyDescent="0.25">
      <c r="A1390" s="78" t="str">
        <f>VLOOKUP(N1390,'Linien - BU'!A:B,2,FALSE)</f>
        <v>BU1</v>
      </c>
      <c r="B1390" s="79">
        <f t="shared" si="147"/>
        <v>80</v>
      </c>
      <c r="C1390" s="80">
        <f>Abfalldokumentation!$U1390</f>
        <v>44496</v>
      </c>
      <c r="D1390" s="69" t="str">
        <f>IFERROR(IF(VLOOKUP(O1390,'[1]Rohware 230'!$B:$C,2,FALSE)=0,"Rohware"),
IFERROR(IF(VLOOKUP(O1390,[1]Sammelnr.!$B:$C,2,FALSE)=0,"Sammelnr. ungeschält ABS"),
IFERROR(IF(VLOOKUP(O1390,[1]Sammelnr.!$E:$F,2,FALSE)=0,"Sammelnr. ungeschält VS"),
IFERROR(IF(VLOOKUP(O1390,[1]Sammelnr.!$H:$I,2,FALSE)=0,"Sammelnr. geschält"),
IFERROR(IF(VLOOKUP(O1390,[1]Offen!$B:$C,2,FALSE)=0,"Offen ungeschält ABS"),
IFERROR(IF(VLOOKUP(O1390,[1]Offen!$E:$F,2,FALSE)=0,"Offen ungeschält VOS"),
IFERROR(IF(VLOOKUP(O1390,[1]Offen!$H:$I,2,FALSE)=0,"Offen geschält RW"),
IFERROR(IF(VLOOKUP(O1390,[1]Offen!$K:$L,2,FALSE)=0,"Offen vegan"),
IFERROR(IF(VLOOKUP(O1390,[1]Offen!$N:$O,2,FALSE)=0,"Offen Zipfel"),
IFERROR(IF(VLOOKUP(O1390,[1]Offen!$Q:$R,2,FALSE)=0,"Offen Endstücke"),
IFERROR(IF(VLOOKUP(O1390,[1]Vakuumiert!$B:$C,2,FALSE)=0,"Vakuumierter VOS ungeschält"),
IFERROR(IF(VLOOKUP(O1390,[1]Vakuumiert!$E:$F,2,FALSE)=0,"Vakuumierter ABS ungeschält"),
IFERROR(IF(VLOOKUP(O1390,[1]Vakuumiert!$H:$I,2,FALSE)=0,"Vakuumierter VOS geschält"),
IFERROR(IF(VLOOKUP(O1390,[1]Vakuumiert!$K:$L,2,FALSE)=0,"Vakuumierter VOS vegan"),
IFERROR(IF(VLOOKUP(O1390,[1]Vakuumiert!$N:$O,2,FALSE)=0,"Vakuumierter VOS Zipfel"),
IFERROR(IF(VLOOKUP(O1390,[1]Vakuumiert!$Q:$R,2,FALSE)=0,"Vakuumiert geschält"),
IFERROR(IF(VLOOKUP(O1390,'[1]vakuumierte Fertigprodukte'!$B:$C,2,FALSE)=0,"Fertigprodukte"),
IFERROR(IF(VLOOKUP(O1390,'[1]vakuumierte Fertigprodukte'!$E:$FI,2,FALSE)=0,"Vakuumierte Zipfel"),
IFERROR(IF(VLOOKUP(O1390,[1]Wurste!$B:$C,2,FALSE)=0,"Räucherwürste"),
IFERROR(IF(VLOOKUP(O1390,[1]Wurste!$E:$F,2,FALSE)=0,"URW/URGW Wurst"),
IFERROR(IF(VLOOKUP(O1390,[1]Wurste!$H:$I,2,FALSE)=0,"HF-Wurst Vegan"),
IFERROR(IF(VLOOKUP(O1390,[1]Wurste!$K:$L,2,FALSE)=0,"320er ohne Würste"),
IFERROR(IF(AND(OR(Abfalldokumentation!$A1390="BU3",Abfalldokumentation!$A1390="Verkauf"),Abfalldokumentation!$F1390="Schimmel",Abfalldokumentation!$G1390="keinen Abnehmer/kein Schälpersonal"),"Div. Zipfel, ES ohne Verwendung",VLOOKUP(Abfalldokumentation!$E1390,Produktgruppen!A:B,2,FALSE)),"-")))))))))))))))))))))))</f>
        <v>-</v>
      </c>
      <c r="E1390" s="81" t="str">
        <f>IFERROR(VLOOKUP(Abfalldokumentation!$O1390,Artikel!A:C,3,FALSE),Abfalldokumentation!$O1390)</f>
        <v>Kapa EMM</v>
      </c>
      <c r="F1390" s="81" t="str">
        <f>VLOOKUP(T1390,'Liste Gründe'!A:D,2,FALSE)</f>
        <v>Schimmel</v>
      </c>
      <c r="G1390" s="80" t="str">
        <f>IF(ISBLANK(V1390),VLOOKUP(Abfalldokumentation!$P1390,'Liste Gründe'!A:D,3,FALSE),V1390)</f>
        <v>Rest</v>
      </c>
      <c r="H1390" s="81" t="str">
        <f>IF(ISBLANK(Abfalldokumentation!$W1390),"-",Abfalldokumentation!$W1390)</f>
        <v>MHD abgelaufen</v>
      </c>
      <c r="I1390" s="81">
        <f t="shared" si="148"/>
        <v>43</v>
      </c>
      <c r="J1390" s="81" t="str">
        <f t="shared" si="149"/>
        <v>Produkte</v>
      </c>
      <c r="K1390" s="81" t="str">
        <f t="shared" si="150"/>
        <v>BUs</v>
      </c>
      <c r="L1390" s="81" t="str">
        <f t="shared" si="151"/>
        <v>Symptome</v>
      </c>
      <c r="M1390" s="81" t="str">
        <f>IFERROR(VLOOKUP(Abfalldokumentation!$O1390,Kennzahlen!S:V,3,FALSE)*Abfalldokumentation!$B1390,"0")</f>
        <v>0</v>
      </c>
      <c r="N1390" s="81" t="str">
        <f>IF(ISBLANK(Q1390),VLOOKUP(Abfalldokumentation!$O1390,'Linien - BU'!R:S,2,FALSE),Q1390)</f>
        <v>Schmelze</v>
      </c>
      <c r="O1390" s="77" t="str">
        <f t="shared" si="152"/>
        <v>Kapa EMM</v>
      </c>
      <c r="P1390" s="77">
        <f t="shared" si="153"/>
        <v>12</v>
      </c>
      <c r="Q1390" s="39" t="s">
        <v>184</v>
      </c>
      <c r="R1390" s="40" t="s">
        <v>341</v>
      </c>
      <c r="S1390" s="40">
        <v>80</v>
      </c>
      <c r="T1390" s="40">
        <v>12</v>
      </c>
      <c r="U1390" s="41">
        <v>44496</v>
      </c>
      <c r="V1390" s="42" t="s">
        <v>10</v>
      </c>
      <c r="W1390" s="40" t="s">
        <v>27</v>
      </c>
      <c r="X1390" s="44" t="str">
        <f>IFERROR(VLOOKUP(Abfalldokumentation!$R1390,Artikel!A:C,3,FALSE),Abfalldokumentation!$R1390)</f>
        <v>Kapa EMM</v>
      </c>
      <c r="Y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</row>
    <row r="1391" spans="1:40" ht="30" hidden="1" customHeight="1" x14ac:dyDescent="0.25">
      <c r="A1391" s="73" t="str">
        <f>VLOOKUP(N1391,'Linien - BU'!A:B,2,FALSE)</f>
        <v>Rest</v>
      </c>
      <c r="B1391" s="74">
        <f t="shared" si="147"/>
        <v>60</v>
      </c>
      <c r="C1391" s="75">
        <f>Abfalldokumentation!$U1391</f>
        <v>44496</v>
      </c>
      <c r="D1391" s="69" t="str">
        <f>IFERROR(IF(VLOOKUP(O1391,'[1]Rohware 230'!$B:$C,2,FALSE)=0,"Rohware"),
IFERROR(IF(VLOOKUP(O1391,[1]Sammelnr.!$B:$C,2,FALSE)=0,"Sammelnr. ungeschält ABS"),
IFERROR(IF(VLOOKUP(O1391,[1]Sammelnr.!$E:$F,2,FALSE)=0,"Sammelnr. ungeschält VS"),
IFERROR(IF(VLOOKUP(O1391,[1]Sammelnr.!$H:$I,2,FALSE)=0,"Sammelnr. geschält"),
IFERROR(IF(VLOOKUP(O1391,[1]Offen!$B:$C,2,FALSE)=0,"Offen ungeschält ABS"),
IFERROR(IF(VLOOKUP(O1391,[1]Offen!$E:$F,2,FALSE)=0,"Offen ungeschält VOS"),
IFERROR(IF(VLOOKUP(O1391,[1]Offen!$H:$I,2,FALSE)=0,"Offen geschält RW"),
IFERROR(IF(VLOOKUP(O1391,[1]Offen!$K:$L,2,FALSE)=0,"Offen vegan"),
IFERROR(IF(VLOOKUP(O1391,[1]Offen!$N:$O,2,FALSE)=0,"Offen Zipfel"),
IFERROR(IF(VLOOKUP(O1391,[1]Offen!$Q:$R,2,FALSE)=0,"Offen Endstücke"),
IFERROR(IF(VLOOKUP(O1391,[1]Vakuumiert!$B:$C,2,FALSE)=0,"Vakuumierter VOS ungeschält"),
IFERROR(IF(VLOOKUP(O1391,[1]Vakuumiert!$E:$F,2,FALSE)=0,"Vakuumierter ABS ungeschält"),
IFERROR(IF(VLOOKUP(O1391,[1]Vakuumiert!$H:$I,2,FALSE)=0,"Vakuumierter VOS geschält"),
IFERROR(IF(VLOOKUP(O1391,[1]Vakuumiert!$K:$L,2,FALSE)=0,"Vakuumierter VOS vegan"),
IFERROR(IF(VLOOKUP(O1391,[1]Vakuumiert!$N:$O,2,FALSE)=0,"Vakuumierter VOS Zipfel"),
IFERROR(IF(VLOOKUP(O1391,[1]Vakuumiert!$Q:$R,2,FALSE)=0,"Vakuumiert geschält"),
IFERROR(IF(VLOOKUP(O1391,'[1]vakuumierte Fertigprodukte'!$B:$C,2,FALSE)=0,"Fertigprodukte"),
IFERROR(IF(VLOOKUP(O1391,'[1]vakuumierte Fertigprodukte'!$E:$FI,2,FALSE)=0,"Vakuumierte Zipfel"),
IFERROR(IF(VLOOKUP(O1391,[1]Wurste!$B:$C,2,FALSE)=0,"Räucherwürste"),
IFERROR(IF(VLOOKUP(O1391,[1]Wurste!$E:$F,2,FALSE)=0,"URW/URGW Wurst"),
IFERROR(IF(VLOOKUP(O1391,[1]Wurste!$H:$I,2,FALSE)=0,"HF-Wurst Vegan"),
IFERROR(IF(VLOOKUP(O1391,[1]Wurste!$K:$L,2,FALSE)=0,"320er ohne Würste"),
IFERROR(IF(AND(OR(Abfalldokumentation!$A1391="BU3",Abfalldokumentation!$A1391="Verkauf"),Abfalldokumentation!$F1391="Schimmel",Abfalldokumentation!$G1391="keinen Abnehmer/kein Schälpersonal"),"Div. Zipfel, ES ohne Verwendung",VLOOKUP(Abfalldokumentation!$E1391,Produktgruppen!A:B,2,FALSE)),"-")))))))))))))))))))))))</f>
        <v>Qualitätssicherung</v>
      </c>
      <c r="E1391" s="76" t="str">
        <f>IFERROR(VLOOKUP(Abfalldokumentation!$O1391,Artikel!A:C,3,FALSE),Abfalldokumentation!$O1391)</f>
        <v>Rückstellproben</v>
      </c>
      <c r="F1391" s="76" t="str">
        <f>VLOOKUP(T1391,'Liste Gründe'!A:D,2,FALSE)</f>
        <v>Qualitätssicherung</v>
      </c>
      <c r="G1391" s="75" t="str">
        <f>IF(ISBLANK(V1391),VLOOKUP(Abfalldokumentation!$P1391,'Liste Gründe'!A:D,3,FALSE),V1391)</f>
        <v>Rückstellproben</v>
      </c>
      <c r="H1391" s="76" t="str">
        <f>IF(ISBLANK(Abfalldokumentation!$W1391),"-",Abfalldokumentation!$W1391)</f>
        <v>-</v>
      </c>
      <c r="I1391" s="76">
        <f t="shared" si="148"/>
        <v>43</v>
      </c>
      <c r="J1391" s="76" t="str">
        <f t="shared" si="149"/>
        <v>Produkte</v>
      </c>
      <c r="K1391" s="76" t="str">
        <f t="shared" si="150"/>
        <v>BUs</v>
      </c>
      <c r="L1391" s="76" t="str">
        <f t="shared" si="151"/>
        <v>Symptome</v>
      </c>
      <c r="M1391" s="76" t="str">
        <f>IFERROR(VLOOKUP(Abfalldokumentation!$O1391,Kennzahlen!S:V,3,FALSE)*Abfalldokumentation!$B1391,"0")</f>
        <v>0</v>
      </c>
      <c r="N1391" s="76" t="str">
        <f>IF(ISBLANK(Q1391),VLOOKUP(Abfalldokumentation!$O1391,'Linien - BU'!R:S,2,FALSE),Q1391)</f>
        <v>Labor</v>
      </c>
      <c r="O1391" s="77" t="str">
        <f t="shared" si="152"/>
        <v>Rückstellproben</v>
      </c>
      <c r="P1391" s="77">
        <f t="shared" si="153"/>
        <v>70</v>
      </c>
      <c r="Q1391" s="45" t="s">
        <v>199</v>
      </c>
      <c r="R1391" s="48" t="s">
        <v>212</v>
      </c>
      <c r="S1391" s="46">
        <v>60</v>
      </c>
      <c r="T1391" s="46">
        <v>70</v>
      </c>
      <c r="U1391" s="47">
        <v>44496</v>
      </c>
      <c r="V1391" s="48"/>
      <c r="W1391" s="46"/>
      <c r="X1391" s="50" t="str">
        <f>IFERROR(VLOOKUP(Abfalldokumentation!$R1391,Artikel!A:C,3,FALSE),Abfalldokumentation!$R1391)</f>
        <v>Rückstellproben</v>
      </c>
      <c r="Y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</row>
    <row r="1392" spans="1:40" ht="30" hidden="1" customHeight="1" x14ac:dyDescent="0.25">
      <c r="A1392" s="78" t="str">
        <f>VLOOKUP(N1392,'Linien - BU'!A:B,2,FALSE)</f>
        <v>Rest</v>
      </c>
      <c r="B1392" s="79">
        <f t="shared" si="147"/>
        <v>432</v>
      </c>
      <c r="C1392" s="80">
        <f>Abfalldokumentation!$U1392</f>
        <v>44496</v>
      </c>
      <c r="D1392" s="69" t="str">
        <f>IFERROR(IF(VLOOKUP(O1392,'[1]Rohware 230'!$B:$C,2,FALSE)=0,"Rohware"),
IFERROR(IF(VLOOKUP(O1392,[1]Sammelnr.!$B:$C,2,FALSE)=0,"Sammelnr. ungeschält ABS"),
IFERROR(IF(VLOOKUP(O1392,[1]Sammelnr.!$E:$F,2,FALSE)=0,"Sammelnr. ungeschält VS"),
IFERROR(IF(VLOOKUP(O1392,[1]Sammelnr.!$H:$I,2,FALSE)=0,"Sammelnr. geschält"),
IFERROR(IF(VLOOKUP(O1392,[1]Offen!$B:$C,2,FALSE)=0,"Offen ungeschält ABS"),
IFERROR(IF(VLOOKUP(O1392,[1]Offen!$E:$F,2,FALSE)=0,"Offen ungeschält VOS"),
IFERROR(IF(VLOOKUP(O1392,[1]Offen!$H:$I,2,FALSE)=0,"Offen geschält RW"),
IFERROR(IF(VLOOKUP(O1392,[1]Offen!$K:$L,2,FALSE)=0,"Offen vegan"),
IFERROR(IF(VLOOKUP(O1392,[1]Offen!$N:$O,2,FALSE)=0,"Offen Zipfel"),
IFERROR(IF(VLOOKUP(O1392,[1]Offen!$Q:$R,2,FALSE)=0,"Offen Endstücke"),
IFERROR(IF(VLOOKUP(O1392,[1]Vakuumiert!$B:$C,2,FALSE)=0,"Vakuumierter VOS ungeschält"),
IFERROR(IF(VLOOKUP(O1392,[1]Vakuumiert!$E:$F,2,FALSE)=0,"Vakuumierter ABS ungeschält"),
IFERROR(IF(VLOOKUP(O1392,[1]Vakuumiert!$H:$I,2,FALSE)=0,"Vakuumierter VOS geschält"),
IFERROR(IF(VLOOKUP(O1392,[1]Vakuumiert!$K:$L,2,FALSE)=0,"Vakuumierter VOS vegan"),
IFERROR(IF(VLOOKUP(O1392,[1]Vakuumiert!$N:$O,2,FALSE)=0,"Vakuumierter VOS Zipfel"),
IFERROR(IF(VLOOKUP(O1392,[1]Vakuumiert!$Q:$R,2,FALSE)=0,"Vakuumiert geschält"),
IFERROR(IF(VLOOKUP(O1392,'[1]vakuumierte Fertigprodukte'!$B:$C,2,FALSE)=0,"Fertigprodukte"),
IFERROR(IF(VLOOKUP(O1392,'[1]vakuumierte Fertigprodukte'!$E:$FI,2,FALSE)=0,"Vakuumierte Zipfel"),
IFERROR(IF(VLOOKUP(O1392,[1]Wurste!$B:$C,2,FALSE)=0,"Räucherwürste"),
IFERROR(IF(VLOOKUP(O1392,[1]Wurste!$E:$F,2,FALSE)=0,"URW/URGW Wurst"),
IFERROR(IF(VLOOKUP(O1392,[1]Wurste!$H:$I,2,FALSE)=0,"HF-Wurst Vegan"),
IFERROR(IF(VLOOKUP(O1392,[1]Wurste!$K:$L,2,FALSE)=0,"320er ohne Würste"),
IFERROR(IF(AND(OR(Abfalldokumentation!$A1392="BU3",Abfalldokumentation!$A1392="Verkauf"),Abfalldokumentation!$F1392="Schimmel",Abfalldokumentation!$G1392="keinen Abnehmer/kein Schälpersonal"),"Div. Zipfel, ES ohne Verwendung",VLOOKUP(Abfalldokumentation!$E1392,Produktgruppen!A:B,2,FALSE)),"-")))))))))))))))))))))))</f>
        <v>Rest</v>
      </c>
      <c r="E1392" s="81" t="str">
        <f>IFERROR(VLOOKUP(Abfalldokumentation!$O1392,Artikel!A:C,3,FALSE),Abfalldokumentation!$O1392)</f>
        <v>Schmelzkäsezubereitung</v>
      </c>
      <c r="F1392" s="81" t="str">
        <f>VLOOKUP(T1392,'Liste Gründe'!A:D,2,FALSE)</f>
        <v>Verpackungsfehler</v>
      </c>
      <c r="G1392" s="80" t="str">
        <f>IF(ISBLANK(V1392),VLOOKUP(Abfalldokumentation!$P1392,'Liste Gründe'!A:D,3,FALSE),V1392)</f>
        <v>Alufolie reißt</v>
      </c>
      <c r="H1392" s="81" t="str">
        <f>IF(ISBLANK(Abfalldokumentation!$W1392),"-",Abfalldokumentation!$W1392)</f>
        <v>-</v>
      </c>
      <c r="I1392" s="81">
        <f t="shared" si="148"/>
        <v>43</v>
      </c>
      <c r="J1392" s="81" t="str">
        <f t="shared" si="149"/>
        <v>Produkte</v>
      </c>
      <c r="K1392" s="81" t="str">
        <f t="shared" si="150"/>
        <v>BUs</v>
      </c>
      <c r="L1392" s="81" t="str">
        <f t="shared" si="151"/>
        <v>Symptome</v>
      </c>
      <c r="M1392" s="81" t="str">
        <f>IFERROR(VLOOKUP(Abfalldokumentation!$O1392,Kennzahlen!S:V,3,FALSE)*Abfalldokumentation!$B1392,"0")</f>
        <v>0</v>
      </c>
      <c r="N1392" s="81" t="str">
        <f>IF(ISBLANK(Q1392),VLOOKUP(Abfalldokumentation!$O1392,'Linien - BU'!R:S,2,FALSE),Q1392)</f>
        <v>Retoure</v>
      </c>
      <c r="O1392" s="77" t="str">
        <f t="shared" si="152"/>
        <v>Schmelzkäsezubereitung</v>
      </c>
      <c r="P1392" s="77">
        <f t="shared" si="153"/>
        <v>82</v>
      </c>
      <c r="Q1392" s="39" t="s">
        <v>263</v>
      </c>
      <c r="R1392" s="40" t="s">
        <v>342</v>
      </c>
      <c r="S1392" s="40">
        <v>432</v>
      </c>
      <c r="T1392" s="40">
        <v>82</v>
      </c>
      <c r="U1392" s="41">
        <v>44496</v>
      </c>
      <c r="V1392" s="42" t="s">
        <v>343</v>
      </c>
      <c r="W1392" s="40"/>
      <c r="X1392" s="44" t="str">
        <f>IFERROR(VLOOKUP(Abfalldokumentation!$R1392,Artikel!A:C,3,FALSE),Abfalldokumentation!$R1392)</f>
        <v>Schmelzkäsezubereitung</v>
      </c>
      <c r="Y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</row>
    <row r="1393" spans="1:40" ht="30" hidden="1" customHeight="1" x14ac:dyDescent="0.25">
      <c r="A1393" s="73" t="str">
        <f>VLOOKUP(N1393,'Linien - BU'!A:B,2,FALSE)</f>
        <v>Rest</v>
      </c>
      <c r="B1393" s="74">
        <f t="shared" si="147"/>
        <v>70</v>
      </c>
      <c r="C1393" s="75">
        <f>Abfalldokumentation!$U1393</f>
        <v>44497</v>
      </c>
      <c r="D1393" s="69" t="str">
        <f>IFERROR(IF(VLOOKUP(O1393,'[1]Rohware 230'!$B:$C,2,FALSE)=0,"Rohware"),
IFERROR(IF(VLOOKUP(O1393,[1]Sammelnr.!$B:$C,2,FALSE)=0,"Sammelnr. ungeschält ABS"),
IFERROR(IF(VLOOKUP(O1393,[1]Sammelnr.!$E:$F,2,FALSE)=0,"Sammelnr. ungeschält VS"),
IFERROR(IF(VLOOKUP(O1393,[1]Sammelnr.!$H:$I,2,FALSE)=0,"Sammelnr. geschält"),
IFERROR(IF(VLOOKUP(O1393,[1]Offen!$B:$C,2,FALSE)=0,"Offen ungeschält ABS"),
IFERROR(IF(VLOOKUP(O1393,[1]Offen!$E:$F,2,FALSE)=0,"Offen ungeschält VOS"),
IFERROR(IF(VLOOKUP(O1393,[1]Offen!$H:$I,2,FALSE)=0,"Offen geschält RW"),
IFERROR(IF(VLOOKUP(O1393,[1]Offen!$K:$L,2,FALSE)=0,"Offen vegan"),
IFERROR(IF(VLOOKUP(O1393,[1]Offen!$N:$O,2,FALSE)=0,"Offen Zipfel"),
IFERROR(IF(VLOOKUP(O1393,[1]Offen!$Q:$R,2,FALSE)=0,"Offen Endstücke"),
IFERROR(IF(VLOOKUP(O1393,[1]Vakuumiert!$B:$C,2,FALSE)=0,"Vakuumierter VOS ungeschält"),
IFERROR(IF(VLOOKUP(O1393,[1]Vakuumiert!$E:$F,2,FALSE)=0,"Vakuumierter ABS ungeschält"),
IFERROR(IF(VLOOKUP(O1393,[1]Vakuumiert!$H:$I,2,FALSE)=0,"Vakuumierter VOS geschält"),
IFERROR(IF(VLOOKUP(O1393,[1]Vakuumiert!$K:$L,2,FALSE)=0,"Vakuumierter VOS vegan"),
IFERROR(IF(VLOOKUP(O1393,[1]Vakuumiert!$N:$O,2,FALSE)=0,"Vakuumierter VOS Zipfel"),
IFERROR(IF(VLOOKUP(O1393,[1]Vakuumiert!$Q:$R,2,FALSE)=0,"Vakuumiert geschält"),
IFERROR(IF(VLOOKUP(O1393,'[1]vakuumierte Fertigprodukte'!$B:$C,2,FALSE)=0,"Fertigprodukte"),
IFERROR(IF(VLOOKUP(O1393,'[1]vakuumierte Fertigprodukte'!$E:$FI,2,FALSE)=0,"Vakuumierte Zipfel"),
IFERROR(IF(VLOOKUP(O1393,[1]Wurste!$B:$C,2,FALSE)=0,"Räucherwürste"),
IFERROR(IF(VLOOKUP(O1393,[1]Wurste!$E:$F,2,FALSE)=0,"URW/URGW Wurst"),
IFERROR(IF(VLOOKUP(O1393,[1]Wurste!$H:$I,2,FALSE)=0,"HF-Wurst Vegan"),
IFERROR(IF(VLOOKUP(O1393,[1]Wurste!$K:$L,2,FALSE)=0,"320er ohne Würste"),
IFERROR(IF(AND(OR(Abfalldokumentation!$A1393="BU3",Abfalldokumentation!$A1393="Verkauf"),Abfalldokumentation!$F1393="Schimmel",Abfalldokumentation!$G1393="keinen Abnehmer/kein Schälpersonal"),"Div. Zipfel, ES ohne Verwendung",VLOOKUP(Abfalldokumentation!$E1393,Produktgruppen!A:B,2,FALSE)),"-")))))))))))))))))))))))</f>
        <v>Vorschmelz</v>
      </c>
      <c r="E1393" s="76" t="str">
        <f>IFERROR(VLOOKUP(Abfalldokumentation!$O1393,Artikel!A:C,3,FALSE),Abfalldokumentation!$O1393)</f>
        <v>VOS Bergkäse 10kg Beute</v>
      </c>
      <c r="F1393" s="76" t="str">
        <f>VLOOKUP(T1393,'Liste Gründe'!A:D,2,FALSE)</f>
        <v>Schimmel</v>
      </c>
      <c r="G1393" s="75" t="str">
        <f>IF(ISBLANK(V1393),VLOOKUP(Abfalldokumentation!$P1393,'Liste Gründe'!A:D,3,FALSE),V1393)</f>
        <v>MHD abgelaufen</v>
      </c>
      <c r="H1393" s="76" t="str">
        <f>IF(ISBLANK(Abfalldokumentation!$W1393),"-",Abfalldokumentation!$W1393)</f>
        <v>-</v>
      </c>
      <c r="I1393" s="76">
        <f t="shared" si="148"/>
        <v>43</v>
      </c>
      <c r="J1393" s="76" t="str">
        <f t="shared" si="149"/>
        <v>Produkte</v>
      </c>
      <c r="K1393" s="76" t="str">
        <f t="shared" si="150"/>
        <v>BUs</v>
      </c>
      <c r="L1393" s="76" t="str">
        <f t="shared" si="151"/>
        <v>Symptome</v>
      </c>
      <c r="M1393" s="76">
        <f>IFERROR(VLOOKUP(Abfalldokumentation!$O1393,Kennzahlen!S:V,3,FALSE)*Abfalldokumentation!$B1393,"0")</f>
        <v>35</v>
      </c>
      <c r="N1393" s="76" t="str">
        <f>IF(ISBLANK(Q1393),VLOOKUP(Abfalldokumentation!$O1393,'Linien - BU'!R:S,2,FALSE),Q1393)</f>
        <v>Außenlager</v>
      </c>
      <c r="O1393" s="77">
        <f t="shared" si="152"/>
        <v>29500477</v>
      </c>
      <c r="P1393" s="77">
        <f t="shared" si="153"/>
        <v>11</v>
      </c>
      <c r="Q1393" s="45" t="s">
        <v>329</v>
      </c>
      <c r="R1393" s="46">
        <v>29500477</v>
      </c>
      <c r="S1393" s="46">
        <v>70</v>
      </c>
      <c r="T1393" s="46">
        <v>11</v>
      </c>
      <c r="U1393" s="47">
        <v>44497</v>
      </c>
      <c r="V1393" s="48"/>
      <c r="W1393" s="46"/>
      <c r="X1393" s="50" t="str">
        <f>IFERROR(VLOOKUP(Abfalldokumentation!$R1393,Artikel!A:C,3,FALSE),Abfalldokumentation!$R1393)</f>
        <v>VOS Bergkäse 10kg Beute</v>
      </c>
      <c r="Y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</row>
    <row r="1394" spans="1:40" ht="30" hidden="1" customHeight="1" x14ac:dyDescent="0.25">
      <c r="A1394" s="78" t="str">
        <f>VLOOKUP(N1394,'Linien - BU'!A:B,2,FALSE)</f>
        <v>Verkauf</v>
      </c>
      <c r="B1394" s="79">
        <f t="shared" si="147"/>
        <v>331</v>
      </c>
      <c r="C1394" s="80">
        <f>Abfalldokumentation!$U1394</f>
        <v>44497</v>
      </c>
      <c r="D1394" s="69" t="str">
        <f>IFERROR(IF(VLOOKUP(O1394,'[1]Rohware 230'!$B:$C,2,FALSE)=0,"Rohware"),
IFERROR(IF(VLOOKUP(O1394,[1]Sammelnr.!$B:$C,2,FALSE)=0,"Sammelnr. ungeschält ABS"),
IFERROR(IF(VLOOKUP(O1394,[1]Sammelnr.!$E:$F,2,FALSE)=0,"Sammelnr. ungeschält VS"),
IFERROR(IF(VLOOKUP(O1394,[1]Sammelnr.!$H:$I,2,FALSE)=0,"Sammelnr. geschält"),
IFERROR(IF(VLOOKUP(O1394,[1]Offen!$B:$C,2,FALSE)=0,"Offen ungeschält ABS"),
IFERROR(IF(VLOOKUP(O1394,[1]Offen!$E:$F,2,FALSE)=0,"Offen ungeschält VOS"),
IFERROR(IF(VLOOKUP(O1394,[1]Offen!$H:$I,2,FALSE)=0,"Offen geschält RW"),
IFERROR(IF(VLOOKUP(O1394,[1]Offen!$K:$L,2,FALSE)=0,"Offen vegan"),
IFERROR(IF(VLOOKUP(O1394,[1]Offen!$N:$O,2,FALSE)=0,"Offen Zipfel"),
IFERROR(IF(VLOOKUP(O1394,[1]Offen!$Q:$R,2,FALSE)=0,"Offen Endstücke"),
IFERROR(IF(VLOOKUP(O1394,[1]Vakuumiert!$B:$C,2,FALSE)=0,"Vakuumierter VOS ungeschält"),
IFERROR(IF(VLOOKUP(O1394,[1]Vakuumiert!$E:$F,2,FALSE)=0,"Vakuumierter ABS ungeschält"),
IFERROR(IF(VLOOKUP(O1394,[1]Vakuumiert!$H:$I,2,FALSE)=0,"Vakuumierter VOS geschält"),
IFERROR(IF(VLOOKUP(O1394,[1]Vakuumiert!$K:$L,2,FALSE)=0,"Vakuumierter VOS vegan"),
IFERROR(IF(VLOOKUP(O1394,[1]Vakuumiert!$N:$O,2,FALSE)=0,"Vakuumierter VOS Zipfel"),
IFERROR(IF(VLOOKUP(O1394,[1]Vakuumiert!$Q:$R,2,FALSE)=0,"Vakuumiert geschält"),
IFERROR(IF(VLOOKUP(O1394,'[1]vakuumierte Fertigprodukte'!$B:$C,2,FALSE)=0,"Fertigprodukte"),
IFERROR(IF(VLOOKUP(O1394,'[1]vakuumierte Fertigprodukte'!$E:$FI,2,FALSE)=0,"Vakuumierte Zipfel"),
IFERROR(IF(VLOOKUP(O1394,[1]Wurste!$B:$C,2,FALSE)=0,"Räucherwürste"),
IFERROR(IF(VLOOKUP(O1394,[1]Wurste!$E:$F,2,FALSE)=0,"URW/URGW Wurst"),
IFERROR(IF(VLOOKUP(O1394,[1]Wurste!$H:$I,2,FALSE)=0,"HF-Wurst Vegan"),
IFERROR(IF(VLOOKUP(O1394,[1]Wurste!$K:$L,2,FALSE)=0,"320er ohne Würste"),
IFERROR(IF(AND(OR(Abfalldokumentation!$A1394="BU3",Abfalldokumentation!$A1394="Verkauf"),Abfalldokumentation!$F1394="Schimmel",Abfalldokumentation!$G1394="keinen Abnehmer/kein Schälpersonal"),"Div. Zipfel, ES ohne Verwendung",VLOOKUP(Abfalldokumentation!$E1394,Produktgruppen!A:B,2,FALSE)),"-")))))))))))))))))))))))</f>
        <v>Vorschmelz</v>
      </c>
      <c r="E1394" s="81" t="str">
        <f>IFERROR(VLOOKUP(Abfalldokumentation!$O1394,Artikel!A:C,3,FALSE),Abfalldokumentation!$O1394)</f>
        <v>VOS GRW-SCHI-NAT ENDSTÜ</v>
      </c>
      <c r="F1394" s="81" t="str">
        <f>VLOOKUP(T1394,'Liste Gründe'!A:D,2,FALSE)</f>
        <v>Schimmel</v>
      </c>
      <c r="G1394" s="80" t="str">
        <f>IF(ISBLANK(V1394),VLOOKUP(Abfalldokumentation!$P1394,'Liste Gründe'!A:D,3,FALSE),V1394)</f>
        <v>keinen Abnehmer</v>
      </c>
      <c r="H1394" s="81" t="str">
        <f>IF(ISBLANK(Abfalldokumentation!$W1394),"-",Abfalldokumentation!$W1394)</f>
        <v>-</v>
      </c>
      <c r="I1394" s="81">
        <f t="shared" si="148"/>
        <v>43</v>
      </c>
      <c r="J1394" s="81" t="str">
        <f t="shared" si="149"/>
        <v>Produkte</v>
      </c>
      <c r="K1394" s="81" t="str">
        <f t="shared" si="150"/>
        <v>BUs</v>
      </c>
      <c r="L1394" s="81" t="str">
        <f t="shared" si="151"/>
        <v>Symptome</v>
      </c>
      <c r="M1394" s="81">
        <f>IFERROR(VLOOKUP(Abfalldokumentation!$O1394,Kennzahlen!S:V,3,FALSE)*Abfalldokumentation!$B1394,"0")</f>
        <v>165.5</v>
      </c>
      <c r="N1394" s="81" t="str">
        <f>IF(ISBLANK(Q1394),VLOOKUP(Abfalldokumentation!$O1394,'Linien - BU'!R:S,2,FALSE),Q1394)</f>
        <v>Verkauf</v>
      </c>
      <c r="O1394" s="77">
        <f t="shared" si="152"/>
        <v>29501070</v>
      </c>
      <c r="P1394" s="77">
        <f t="shared" si="153"/>
        <v>12</v>
      </c>
      <c r="Q1394" s="39" t="s">
        <v>11</v>
      </c>
      <c r="R1394" s="40">
        <v>29501070</v>
      </c>
      <c r="S1394" s="40">
        <v>331</v>
      </c>
      <c r="T1394" s="40">
        <v>12</v>
      </c>
      <c r="U1394" s="41">
        <v>44497</v>
      </c>
      <c r="V1394" s="42" t="s">
        <v>24</v>
      </c>
      <c r="W1394" s="40"/>
      <c r="X1394" s="44" t="str">
        <f>IFERROR(VLOOKUP(Abfalldokumentation!$R1394,Artikel!A:C,3,FALSE),Abfalldokumentation!$R1394)</f>
        <v>VOS GRW-SCHI-NAT ENDSTÜ</v>
      </c>
      <c r="Y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</row>
    <row r="1395" spans="1:40" ht="30" hidden="1" customHeight="1" x14ac:dyDescent="0.25">
      <c r="A1395" s="73" t="str">
        <f>VLOOKUP(N1395,'Linien - BU'!A:B,2,FALSE)</f>
        <v>Verkauf</v>
      </c>
      <c r="B1395" s="74">
        <f t="shared" si="147"/>
        <v>175</v>
      </c>
      <c r="C1395" s="75">
        <f>Abfalldokumentation!$U1395</f>
        <v>44497</v>
      </c>
      <c r="D1395" s="69" t="str">
        <f>IFERROR(IF(VLOOKUP(O1395,'[1]Rohware 230'!$B:$C,2,FALSE)=0,"Rohware"),
IFERROR(IF(VLOOKUP(O1395,[1]Sammelnr.!$B:$C,2,FALSE)=0,"Sammelnr. ungeschält ABS"),
IFERROR(IF(VLOOKUP(O1395,[1]Sammelnr.!$E:$F,2,FALSE)=0,"Sammelnr. ungeschält VS"),
IFERROR(IF(VLOOKUP(O1395,[1]Sammelnr.!$H:$I,2,FALSE)=0,"Sammelnr. geschält"),
IFERROR(IF(VLOOKUP(O1395,[1]Offen!$B:$C,2,FALSE)=0,"Offen ungeschält ABS"),
IFERROR(IF(VLOOKUP(O1395,[1]Offen!$E:$F,2,FALSE)=0,"Offen ungeschält VOS"),
IFERROR(IF(VLOOKUP(O1395,[1]Offen!$H:$I,2,FALSE)=0,"Offen geschält RW"),
IFERROR(IF(VLOOKUP(O1395,[1]Offen!$K:$L,2,FALSE)=0,"Offen vegan"),
IFERROR(IF(VLOOKUP(O1395,[1]Offen!$N:$O,2,FALSE)=0,"Offen Zipfel"),
IFERROR(IF(VLOOKUP(O1395,[1]Offen!$Q:$R,2,FALSE)=0,"Offen Endstücke"),
IFERROR(IF(VLOOKUP(O1395,[1]Vakuumiert!$B:$C,2,FALSE)=0,"Vakuumierter VOS ungeschält"),
IFERROR(IF(VLOOKUP(O1395,[1]Vakuumiert!$E:$F,2,FALSE)=0,"Vakuumierter ABS ungeschält"),
IFERROR(IF(VLOOKUP(O1395,[1]Vakuumiert!$H:$I,2,FALSE)=0,"Vakuumierter VOS geschält"),
IFERROR(IF(VLOOKUP(O1395,[1]Vakuumiert!$K:$L,2,FALSE)=0,"Vakuumierter VOS vegan"),
IFERROR(IF(VLOOKUP(O1395,[1]Vakuumiert!$N:$O,2,FALSE)=0,"Vakuumierter VOS Zipfel"),
IFERROR(IF(VLOOKUP(O1395,[1]Vakuumiert!$Q:$R,2,FALSE)=0,"Vakuumiert geschält"),
IFERROR(IF(VLOOKUP(O1395,'[1]vakuumierte Fertigprodukte'!$B:$C,2,FALSE)=0,"Fertigprodukte"),
IFERROR(IF(VLOOKUP(O1395,'[1]vakuumierte Fertigprodukte'!$E:$FI,2,FALSE)=0,"Vakuumierte Zipfel"),
IFERROR(IF(VLOOKUP(O1395,[1]Wurste!$B:$C,2,FALSE)=0,"Räucherwürste"),
IFERROR(IF(VLOOKUP(O1395,[1]Wurste!$E:$F,2,FALSE)=0,"URW/URGW Wurst"),
IFERROR(IF(VLOOKUP(O1395,[1]Wurste!$H:$I,2,FALSE)=0,"HF-Wurst Vegan"),
IFERROR(IF(VLOOKUP(O1395,[1]Wurste!$K:$L,2,FALSE)=0,"320er ohne Würste"),
IFERROR(IF(AND(OR(Abfalldokumentation!$A1395="BU3",Abfalldokumentation!$A1395="Verkauf"),Abfalldokumentation!$F1395="Schimmel",Abfalldokumentation!$G1395="keinen Abnehmer/kein Schälpersonal"),"Div. Zipfel, ES ohne Verwendung",VLOOKUP(Abfalldokumentation!$E1395,Produktgruppen!A:B,2,FALSE)),"-")))))))))))))))))))))))</f>
        <v>Vorschmelz</v>
      </c>
      <c r="E1395" s="76" t="str">
        <f>IFERROR(VLOOKUP(Abfalldokumentation!$O1395,Artikel!A:C,3,FALSE),Abfalldokumentation!$O1395)</f>
        <v>VOS RW-NATUR-EXTRA ENDS</v>
      </c>
      <c r="F1395" s="76" t="str">
        <f>VLOOKUP(T1395,'Liste Gründe'!A:D,2,FALSE)</f>
        <v>Schimmel</v>
      </c>
      <c r="G1395" s="75" t="str">
        <f>IF(ISBLANK(V1395),VLOOKUP(Abfalldokumentation!$P1395,'Liste Gründe'!A:D,3,FALSE),V1395)</f>
        <v>keinen Abnehmer</v>
      </c>
      <c r="H1395" s="76" t="str">
        <f>IF(ISBLANK(Abfalldokumentation!$W1395),"-",Abfalldokumentation!$W1395)</f>
        <v>-</v>
      </c>
      <c r="I1395" s="76">
        <f t="shared" si="148"/>
        <v>43</v>
      </c>
      <c r="J1395" s="76" t="str">
        <f t="shared" si="149"/>
        <v>Produkte</v>
      </c>
      <c r="K1395" s="76" t="str">
        <f t="shared" si="150"/>
        <v>BUs</v>
      </c>
      <c r="L1395" s="76" t="str">
        <f t="shared" si="151"/>
        <v>Symptome</v>
      </c>
      <c r="M1395" s="76">
        <f>IFERROR(VLOOKUP(Abfalldokumentation!$O1395,Kennzahlen!S:V,3,FALSE)*Abfalldokumentation!$B1395,"0")</f>
        <v>87.5</v>
      </c>
      <c r="N1395" s="76" t="str">
        <f>IF(ISBLANK(Q1395),VLOOKUP(Abfalldokumentation!$O1395,'Linien - BU'!R:S,2,FALSE),Q1395)</f>
        <v>Verkauf</v>
      </c>
      <c r="O1395" s="77">
        <f t="shared" si="152"/>
        <v>29501083</v>
      </c>
      <c r="P1395" s="77">
        <f t="shared" si="153"/>
        <v>12</v>
      </c>
      <c r="Q1395" s="39" t="s">
        <v>11</v>
      </c>
      <c r="R1395" s="46">
        <v>29501083</v>
      </c>
      <c r="S1395" s="46">
        <v>175</v>
      </c>
      <c r="T1395" s="46">
        <v>12</v>
      </c>
      <c r="U1395" s="47">
        <v>44497</v>
      </c>
      <c r="V1395" s="42" t="s">
        <v>24</v>
      </c>
      <c r="W1395" s="46"/>
      <c r="X1395" s="50" t="str">
        <f>IFERROR(VLOOKUP(Abfalldokumentation!$R1395,Artikel!A:C,3,FALSE),Abfalldokumentation!$R1395)</f>
        <v>VOS RW-NATUR-EXTRA ENDS</v>
      </c>
      <c r="Y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</row>
    <row r="1396" spans="1:40" ht="30" hidden="1" customHeight="1" x14ac:dyDescent="0.25">
      <c r="A1396" s="78" t="str">
        <f>VLOOKUP(N1396,'Linien - BU'!A:B,2,FALSE)</f>
        <v>Rest</v>
      </c>
      <c r="B1396" s="79">
        <f t="shared" si="147"/>
        <v>91</v>
      </c>
      <c r="C1396" s="80">
        <f>Abfalldokumentation!$U1396</f>
        <v>44497</v>
      </c>
      <c r="D1396" s="69" t="str">
        <f>IFERROR(IF(VLOOKUP(O1396,'[1]Rohware 230'!$B:$C,2,FALSE)=0,"Rohware"),
IFERROR(IF(VLOOKUP(O1396,[1]Sammelnr.!$B:$C,2,FALSE)=0,"Sammelnr. ungeschält ABS"),
IFERROR(IF(VLOOKUP(O1396,[1]Sammelnr.!$E:$F,2,FALSE)=0,"Sammelnr. ungeschält VS"),
IFERROR(IF(VLOOKUP(O1396,[1]Sammelnr.!$H:$I,2,FALSE)=0,"Sammelnr. geschält"),
IFERROR(IF(VLOOKUP(O1396,[1]Offen!$B:$C,2,FALSE)=0,"Offen ungeschält ABS"),
IFERROR(IF(VLOOKUP(O1396,[1]Offen!$E:$F,2,FALSE)=0,"Offen ungeschält VOS"),
IFERROR(IF(VLOOKUP(O1396,[1]Offen!$H:$I,2,FALSE)=0,"Offen geschält RW"),
IFERROR(IF(VLOOKUP(O1396,[1]Offen!$K:$L,2,FALSE)=0,"Offen vegan"),
IFERROR(IF(VLOOKUP(O1396,[1]Offen!$N:$O,2,FALSE)=0,"Offen Zipfel"),
IFERROR(IF(VLOOKUP(O1396,[1]Offen!$Q:$R,2,FALSE)=0,"Offen Endstücke"),
IFERROR(IF(VLOOKUP(O1396,[1]Vakuumiert!$B:$C,2,FALSE)=0,"Vakuumierter VOS ungeschält"),
IFERROR(IF(VLOOKUP(O1396,[1]Vakuumiert!$E:$F,2,FALSE)=0,"Vakuumierter ABS ungeschält"),
IFERROR(IF(VLOOKUP(O1396,[1]Vakuumiert!$H:$I,2,FALSE)=0,"Vakuumierter VOS geschält"),
IFERROR(IF(VLOOKUP(O1396,[1]Vakuumiert!$K:$L,2,FALSE)=0,"Vakuumierter VOS vegan"),
IFERROR(IF(VLOOKUP(O1396,[1]Vakuumiert!$N:$O,2,FALSE)=0,"Vakuumierter VOS Zipfel"),
IFERROR(IF(VLOOKUP(O1396,[1]Vakuumiert!$Q:$R,2,FALSE)=0,"Vakuumiert geschält"),
IFERROR(IF(VLOOKUP(O1396,'[1]vakuumierte Fertigprodukte'!$B:$C,2,FALSE)=0,"Fertigprodukte"),
IFERROR(IF(VLOOKUP(O1396,'[1]vakuumierte Fertigprodukte'!$E:$FI,2,FALSE)=0,"Vakuumierte Zipfel"),
IFERROR(IF(VLOOKUP(O1396,[1]Wurste!$B:$C,2,FALSE)=0,"Räucherwürste"),
IFERROR(IF(VLOOKUP(O1396,[1]Wurste!$E:$F,2,FALSE)=0,"URW/URGW Wurst"),
IFERROR(IF(VLOOKUP(O1396,[1]Wurste!$H:$I,2,FALSE)=0,"HF-Wurst Vegan"),
IFERROR(IF(VLOOKUP(O1396,[1]Wurste!$K:$L,2,FALSE)=0,"320er ohne Würste"),
IFERROR(IF(AND(OR(Abfalldokumentation!$A1396="BU3",Abfalldokumentation!$A1396="Verkauf"),Abfalldokumentation!$F1396="Schimmel",Abfalldokumentation!$G1396="keinen Abnehmer/kein Schälpersonal"),"Div. Zipfel, ES ohne Verwendung",VLOOKUP(Abfalldokumentation!$E1396,Produktgruppen!A:B,2,FALSE)),"-")))))))))))))))))))))))</f>
        <v>ABS</v>
      </c>
      <c r="E1396" s="81" t="str">
        <f>IFERROR(VLOOKUP(Abfalldokumentation!$O1396,Artikel!A:C,3,FALSE),Abfalldokumentation!$O1396)</f>
        <v>ABS ALL-EMM-VAKU</v>
      </c>
      <c r="F1396" s="81" t="str">
        <f>VLOOKUP(T1396,'Liste Gründe'!A:D,2,FALSE)</f>
        <v>Schimmel</v>
      </c>
      <c r="G1396" s="80" t="str">
        <f>IF(ISBLANK(V1396),VLOOKUP(Abfalldokumentation!$P1396,'Liste Gründe'!A:D,3,FALSE),V1396)</f>
        <v>Schimmel</v>
      </c>
      <c r="H1396" s="81" t="str">
        <f>IF(ISBLANK(Abfalldokumentation!$W1396),"-",Abfalldokumentation!$W1396)</f>
        <v>-</v>
      </c>
      <c r="I1396" s="81">
        <f t="shared" si="148"/>
        <v>43</v>
      </c>
      <c r="J1396" s="81" t="str">
        <f t="shared" si="149"/>
        <v>Produkte</v>
      </c>
      <c r="K1396" s="81" t="str">
        <f t="shared" si="150"/>
        <v>BUs</v>
      </c>
      <c r="L1396" s="81" t="str">
        <f t="shared" si="151"/>
        <v>Symptome</v>
      </c>
      <c r="M1396" s="81">
        <f>IFERROR(VLOOKUP(Abfalldokumentation!$O1396,Kennzahlen!S:V,3,FALSE)*Abfalldokumentation!$B1396,"0")</f>
        <v>228.77399999999997</v>
      </c>
      <c r="N1396" s="81" t="str">
        <f>IF(ISBLANK(Q1396),VLOOKUP(Abfalldokumentation!$O1396,'Linien - BU'!R:S,2,FALSE),Q1396)</f>
        <v>Retoure</v>
      </c>
      <c r="O1396" s="77">
        <f t="shared" si="152"/>
        <v>49500190</v>
      </c>
      <c r="P1396" s="77">
        <f t="shared" si="153"/>
        <v>12</v>
      </c>
      <c r="Q1396" s="39" t="s">
        <v>263</v>
      </c>
      <c r="R1396" s="40">
        <v>49500190</v>
      </c>
      <c r="S1396" s="40">
        <v>91</v>
      </c>
      <c r="T1396" s="40">
        <v>12</v>
      </c>
      <c r="U1396" s="41">
        <v>44497</v>
      </c>
      <c r="V1396" s="42"/>
      <c r="W1396" s="40"/>
      <c r="X1396" s="44" t="str">
        <f>IFERROR(VLOOKUP(Abfalldokumentation!$R1396,Artikel!A:C,3,FALSE),Abfalldokumentation!$R1396)</f>
        <v>ABS ALL-EMM-VAKU</v>
      </c>
      <c r="Y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</row>
    <row r="1397" spans="1:40" ht="30" hidden="1" customHeight="1" x14ac:dyDescent="0.25">
      <c r="A1397" s="73" t="str">
        <f>VLOOKUP(N1397,'Linien - BU'!A:B,2,FALSE)</f>
        <v>BU4</v>
      </c>
      <c r="B1397" s="74">
        <f t="shared" si="147"/>
        <v>642</v>
      </c>
      <c r="C1397" s="75">
        <f>Abfalldokumentation!$U1397</f>
        <v>44497</v>
      </c>
      <c r="D1397" s="69" t="str">
        <f>IFERROR(IF(VLOOKUP(O1397,'[1]Rohware 230'!$B:$C,2,FALSE)=0,"Rohware"),
IFERROR(IF(VLOOKUP(O1397,[1]Sammelnr.!$B:$C,2,FALSE)=0,"Sammelnr. ungeschält ABS"),
IFERROR(IF(VLOOKUP(O1397,[1]Sammelnr.!$E:$F,2,FALSE)=0,"Sammelnr. ungeschält VS"),
IFERROR(IF(VLOOKUP(O1397,[1]Sammelnr.!$H:$I,2,FALSE)=0,"Sammelnr. geschält"),
IFERROR(IF(VLOOKUP(O1397,[1]Offen!$B:$C,2,FALSE)=0,"Offen ungeschält ABS"),
IFERROR(IF(VLOOKUP(O1397,[1]Offen!$E:$F,2,FALSE)=0,"Offen ungeschält VOS"),
IFERROR(IF(VLOOKUP(O1397,[1]Offen!$H:$I,2,FALSE)=0,"Offen geschält RW"),
IFERROR(IF(VLOOKUP(O1397,[1]Offen!$K:$L,2,FALSE)=0,"Offen vegan"),
IFERROR(IF(VLOOKUP(O1397,[1]Offen!$N:$O,2,FALSE)=0,"Offen Zipfel"),
IFERROR(IF(VLOOKUP(O1397,[1]Offen!$Q:$R,2,FALSE)=0,"Offen Endstücke"),
IFERROR(IF(VLOOKUP(O1397,[1]Vakuumiert!$B:$C,2,FALSE)=0,"Vakuumierter VOS ungeschält"),
IFERROR(IF(VLOOKUP(O1397,[1]Vakuumiert!$E:$F,2,FALSE)=0,"Vakuumierter ABS ungeschält"),
IFERROR(IF(VLOOKUP(O1397,[1]Vakuumiert!$H:$I,2,FALSE)=0,"Vakuumierter VOS geschält"),
IFERROR(IF(VLOOKUP(O1397,[1]Vakuumiert!$K:$L,2,FALSE)=0,"Vakuumierter VOS vegan"),
IFERROR(IF(VLOOKUP(O1397,[1]Vakuumiert!$N:$O,2,FALSE)=0,"Vakuumierter VOS Zipfel"),
IFERROR(IF(VLOOKUP(O1397,[1]Vakuumiert!$Q:$R,2,FALSE)=0,"Vakuumiert geschält"),
IFERROR(IF(VLOOKUP(O1397,'[1]vakuumierte Fertigprodukte'!$B:$C,2,FALSE)=0,"Fertigprodukte"),
IFERROR(IF(VLOOKUP(O1397,'[1]vakuumierte Fertigprodukte'!$E:$FI,2,FALSE)=0,"Vakuumierte Zipfel"),
IFERROR(IF(VLOOKUP(O1397,[1]Wurste!$B:$C,2,FALSE)=0,"Räucherwürste"),
IFERROR(IF(VLOOKUP(O1397,[1]Wurste!$E:$F,2,FALSE)=0,"URW/URGW Wurst"),
IFERROR(IF(VLOOKUP(O1397,[1]Wurste!$H:$I,2,FALSE)=0,"HF-Wurst Vegan"),
IFERROR(IF(VLOOKUP(O1397,[1]Wurste!$K:$L,2,FALSE)=0,"320er ohne Würste"),
IFERROR(IF(AND(OR(Abfalldokumentation!$A1397="BU3",Abfalldokumentation!$A1397="Verkauf"),Abfalldokumentation!$F1397="Schimmel",Abfalldokumentation!$G1397="keinen Abnehmer/kein Schälpersonal"),"Div. Zipfel, ES ohne Verwendung",VLOOKUP(Abfalldokumentation!$E1397,Produktgruppen!A:B,2,FALSE)),"-")))))))))))))))))))))))</f>
        <v>ABS</v>
      </c>
      <c r="E1397" s="76" t="str">
        <f>IFERROR(VLOOKUP(Abfalldokumentation!$O1397,Artikel!A:C,3,FALSE),Abfalldokumentation!$O1397)</f>
        <v>ABS JARLSBERG-VAKU</v>
      </c>
      <c r="F1397" s="76" t="str">
        <f>VLOOKUP(T1397,'Liste Gründe'!A:D,2,FALSE)</f>
        <v>Schimmel</v>
      </c>
      <c r="G1397" s="75" t="str">
        <f>IF(ISBLANK(V1397),VLOOKUP(Abfalldokumentation!$P1397,'Liste Gründe'!A:D,3,FALSE),V1397)</f>
        <v>gesammelt für möglichen Einsatz</v>
      </c>
      <c r="H1397" s="76" t="str">
        <f>IF(ISBLANK(Abfalldokumentation!$W1397),"-",Abfalldokumentation!$W1397)</f>
        <v>-</v>
      </c>
      <c r="I1397" s="76">
        <f t="shared" si="148"/>
        <v>43</v>
      </c>
      <c r="J1397" s="76" t="str">
        <f t="shared" si="149"/>
        <v>Produkte</v>
      </c>
      <c r="K1397" s="76" t="str">
        <f t="shared" si="150"/>
        <v>BUs</v>
      </c>
      <c r="L1397" s="76" t="str">
        <f t="shared" si="151"/>
        <v>Symptome</v>
      </c>
      <c r="M1397" s="76" t="str">
        <f>IFERROR(VLOOKUP(Abfalldokumentation!$O1397,Kennzahlen!S:V,3,FALSE)*Abfalldokumentation!$B1397,"0")</f>
        <v>0</v>
      </c>
      <c r="N1397" s="76" t="str">
        <f>IF(ISBLANK(Q1397),VLOOKUP(Abfalldokumentation!$O1397,'Linien - BU'!R:S,2,FALSE),Q1397)</f>
        <v>BU4</v>
      </c>
      <c r="O1397" s="77">
        <f t="shared" si="152"/>
        <v>49500192</v>
      </c>
      <c r="P1397" s="77">
        <f t="shared" si="153"/>
        <v>12</v>
      </c>
      <c r="Q1397" s="45" t="s">
        <v>9</v>
      </c>
      <c r="R1397" s="46">
        <v>49500192</v>
      </c>
      <c r="S1397" s="46">
        <v>642</v>
      </c>
      <c r="T1397" s="46">
        <v>12</v>
      </c>
      <c r="U1397" s="47">
        <v>44497</v>
      </c>
      <c r="V1397" s="99" t="s">
        <v>23</v>
      </c>
      <c r="W1397" s="46"/>
      <c r="X1397" s="50" t="str">
        <f>IFERROR(VLOOKUP(Abfalldokumentation!$R1397,Artikel!A:C,3,FALSE),Abfalldokumentation!$R1397)</f>
        <v>ABS JARLSBERG-VAKU</v>
      </c>
      <c r="Y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</row>
    <row r="1398" spans="1:40" ht="30" hidden="1" customHeight="1" x14ac:dyDescent="0.25">
      <c r="A1398" s="78" t="str">
        <f>VLOOKUP(N1398,'Linien - BU'!A:B,2,FALSE)</f>
        <v>BU2</v>
      </c>
      <c r="B1398" s="79">
        <f t="shared" si="147"/>
        <v>70</v>
      </c>
      <c r="C1398" s="80">
        <f>Abfalldokumentation!$U1398</f>
        <v>44497</v>
      </c>
      <c r="D1398" s="69" t="str">
        <f>IFERROR(IF(VLOOKUP(O1398,'[1]Rohware 230'!$B:$C,2,FALSE)=0,"Rohware"),
IFERROR(IF(VLOOKUP(O1398,[1]Sammelnr.!$B:$C,2,FALSE)=0,"Sammelnr. ungeschält ABS"),
IFERROR(IF(VLOOKUP(O1398,[1]Sammelnr.!$E:$F,2,FALSE)=0,"Sammelnr. ungeschält VS"),
IFERROR(IF(VLOOKUP(O1398,[1]Sammelnr.!$H:$I,2,FALSE)=0,"Sammelnr. geschält"),
IFERROR(IF(VLOOKUP(O1398,[1]Offen!$B:$C,2,FALSE)=0,"Offen ungeschält ABS"),
IFERROR(IF(VLOOKUP(O1398,[1]Offen!$E:$F,2,FALSE)=0,"Offen ungeschält VOS"),
IFERROR(IF(VLOOKUP(O1398,[1]Offen!$H:$I,2,FALSE)=0,"Offen geschält RW"),
IFERROR(IF(VLOOKUP(O1398,[1]Offen!$K:$L,2,FALSE)=0,"Offen vegan"),
IFERROR(IF(VLOOKUP(O1398,[1]Offen!$N:$O,2,FALSE)=0,"Offen Zipfel"),
IFERROR(IF(VLOOKUP(O1398,[1]Offen!$Q:$R,2,FALSE)=0,"Offen Endstücke"),
IFERROR(IF(VLOOKUP(O1398,[1]Vakuumiert!$B:$C,2,FALSE)=0,"Vakuumierter VOS ungeschält"),
IFERROR(IF(VLOOKUP(O1398,[1]Vakuumiert!$E:$F,2,FALSE)=0,"Vakuumierter ABS ungeschält"),
IFERROR(IF(VLOOKUP(O1398,[1]Vakuumiert!$H:$I,2,FALSE)=0,"Vakuumierter VOS geschält"),
IFERROR(IF(VLOOKUP(O1398,[1]Vakuumiert!$K:$L,2,FALSE)=0,"Vakuumierter VOS vegan"),
IFERROR(IF(VLOOKUP(O1398,[1]Vakuumiert!$N:$O,2,FALSE)=0,"Vakuumierter VOS Zipfel"),
IFERROR(IF(VLOOKUP(O1398,[1]Vakuumiert!$Q:$R,2,FALSE)=0,"Vakuumiert geschält"),
IFERROR(IF(VLOOKUP(O1398,'[1]vakuumierte Fertigprodukte'!$B:$C,2,FALSE)=0,"Fertigprodukte"),
IFERROR(IF(VLOOKUP(O1398,'[1]vakuumierte Fertigprodukte'!$E:$FI,2,FALSE)=0,"Vakuumierte Zipfel"),
IFERROR(IF(VLOOKUP(O1398,[1]Wurste!$B:$C,2,FALSE)=0,"Räucherwürste"),
IFERROR(IF(VLOOKUP(O1398,[1]Wurste!$E:$F,2,FALSE)=0,"URW/URGW Wurst"),
IFERROR(IF(VLOOKUP(O1398,[1]Wurste!$H:$I,2,FALSE)=0,"HF-Wurst Vegan"),
IFERROR(IF(VLOOKUP(O1398,[1]Wurste!$K:$L,2,FALSE)=0,"320er ohne Würste"),
IFERROR(IF(AND(OR(Abfalldokumentation!$A1398="BU3",Abfalldokumentation!$A1398="Verkauf"),Abfalldokumentation!$F1398="Schimmel",Abfalldokumentation!$G1398="keinen Abnehmer/kein Schälpersonal"),"Div. Zipfel, ES ohne Verwendung",VLOOKUP(Abfalldokumentation!$E1398,Produktgruppen!A:B,2,FALSE)),"-")))))))))))))))))))))))</f>
        <v>-</v>
      </c>
      <c r="E1398" s="81" t="str">
        <f>IFERROR(VLOOKUP(Abfalldokumentation!$O1398,Artikel!A:C,3,FALSE),Abfalldokumentation!$O1398)</f>
        <v>Maschinenabfall</v>
      </c>
      <c r="F1398" s="81" t="str">
        <f>VLOOKUP(T1398,'Liste Gründe'!A:D,2,FALSE)</f>
        <v>Linienbezogen</v>
      </c>
      <c r="G1398" s="80" t="str">
        <f>IF(ISBLANK(V1398),VLOOKUP(Abfalldokumentation!$P1398,'Liste Gründe'!A:D,3,FALSE),V1398)</f>
        <v>Maschinenabfall</v>
      </c>
      <c r="H1398" s="81" t="str">
        <f>IF(ISBLANK(Abfalldokumentation!$W1398),"-",Abfalldokumentation!$W1398)</f>
        <v>-</v>
      </c>
      <c r="I1398" s="81">
        <f t="shared" si="148"/>
        <v>43</v>
      </c>
      <c r="J1398" s="81" t="str">
        <f t="shared" si="149"/>
        <v>Produkte</v>
      </c>
      <c r="K1398" s="81" t="str">
        <f t="shared" si="150"/>
        <v>BUs</v>
      </c>
      <c r="L1398" s="81" t="str">
        <f t="shared" si="151"/>
        <v>Symptome</v>
      </c>
      <c r="M1398" s="81" t="str">
        <f>IFERROR(VLOOKUP(Abfalldokumentation!$O1398,Kennzahlen!S:V,3,FALSE)*Abfalldokumentation!$B1398,"0")</f>
        <v>0</v>
      </c>
      <c r="N1398" s="81" t="str">
        <f>IF(ISBLANK(Q1398),VLOOKUP(Abfalldokumentation!$O1398,'Linien - BU'!R:S,2,FALSE),Q1398)</f>
        <v>BU2</v>
      </c>
      <c r="O1398" s="77" t="str">
        <f t="shared" si="152"/>
        <v>Maschinenabfall</v>
      </c>
      <c r="P1398" s="77">
        <f t="shared" si="153"/>
        <v>30</v>
      </c>
      <c r="Q1398" s="39" t="s">
        <v>7</v>
      </c>
      <c r="R1398" s="40" t="s">
        <v>55</v>
      </c>
      <c r="S1398" s="40">
        <v>70</v>
      </c>
      <c r="T1398" s="40">
        <v>30</v>
      </c>
      <c r="U1398" s="41">
        <v>44497</v>
      </c>
      <c r="V1398" s="42"/>
      <c r="W1398" s="40"/>
      <c r="X1398" s="44" t="str">
        <f>IFERROR(VLOOKUP(Abfalldokumentation!$R1398,Artikel!A:C,3,FALSE),Abfalldokumentation!$R1398)</f>
        <v>Maschinenabfall</v>
      </c>
      <c r="Y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</row>
    <row r="1399" spans="1:40" ht="30" hidden="1" customHeight="1" x14ac:dyDescent="0.25">
      <c r="A1399" s="73" t="str">
        <f>VLOOKUP(N1399,'Linien - BU'!A:B,2,FALSE)</f>
        <v>BU1</v>
      </c>
      <c r="B1399" s="74">
        <f t="shared" si="147"/>
        <v>37</v>
      </c>
      <c r="C1399" s="75">
        <f>Abfalldokumentation!$U1399</f>
        <v>44497</v>
      </c>
      <c r="D1399" s="69" t="str">
        <f>IFERROR(IF(VLOOKUP(O1399,'[1]Rohware 230'!$B:$C,2,FALSE)=0,"Rohware"),
IFERROR(IF(VLOOKUP(O1399,[1]Sammelnr.!$B:$C,2,FALSE)=0,"Sammelnr. ungeschält ABS"),
IFERROR(IF(VLOOKUP(O1399,[1]Sammelnr.!$E:$F,2,FALSE)=0,"Sammelnr. ungeschält VS"),
IFERROR(IF(VLOOKUP(O1399,[1]Sammelnr.!$H:$I,2,FALSE)=0,"Sammelnr. geschält"),
IFERROR(IF(VLOOKUP(O1399,[1]Offen!$B:$C,2,FALSE)=0,"Offen ungeschält ABS"),
IFERROR(IF(VLOOKUP(O1399,[1]Offen!$E:$F,2,FALSE)=0,"Offen ungeschält VOS"),
IFERROR(IF(VLOOKUP(O1399,[1]Offen!$H:$I,2,FALSE)=0,"Offen geschält RW"),
IFERROR(IF(VLOOKUP(O1399,[1]Offen!$K:$L,2,FALSE)=0,"Offen vegan"),
IFERROR(IF(VLOOKUP(O1399,[1]Offen!$N:$O,2,FALSE)=0,"Offen Zipfel"),
IFERROR(IF(VLOOKUP(O1399,[1]Offen!$Q:$R,2,FALSE)=0,"Offen Endstücke"),
IFERROR(IF(VLOOKUP(O1399,[1]Vakuumiert!$B:$C,2,FALSE)=0,"Vakuumierter VOS ungeschält"),
IFERROR(IF(VLOOKUP(O1399,[1]Vakuumiert!$E:$F,2,FALSE)=0,"Vakuumierter ABS ungeschält"),
IFERROR(IF(VLOOKUP(O1399,[1]Vakuumiert!$H:$I,2,FALSE)=0,"Vakuumierter VOS geschält"),
IFERROR(IF(VLOOKUP(O1399,[1]Vakuumiert!$K:$L,2,FALSE)=0,"Vakuumierter VOS vegan"),
IFERROR(IF(VLOOKUP(O1399,[1]Vakuumiert!$N:$O,2,FALSE)=0,"Vakuumierter VOS Zipfel"),
IFERROR(IF(VLOOKUP(O1399,[1]Vakuumiert!$Q:$R,2,FALSE)=0,"Vakuumiert geschält"),
IFERROR(IF(VLOOKUP(O1399,'[1]vakuumierte Fertigprodukte'!$B:$C,2,FALSE)=0,"Fertigprodukte"),
IFERROR(IF(VLOOKUP(O1399,'[1]vakuumierte Fertigprodukte'!$E:$FI,2,FALSE)=0,"Vakuumierte Zipfel"),
IFERROR(IF(VLOOKUP(O1399,[1]Wurste!$B:$C,2,FALSE)=0,"Räucherwürste"),
IFERROR(IF(VLOOKUP(O1399,[1]Wurste!$E:$F,2,FALSE)=0,"URW/URGW Wurst"),
IFERROR(IF(VLOOKUP(O1399,[1]Wurste!$H:$I,2,FALSE)=0,"HF-Wurst Vegan"),
IFERROR(IF(VLOOKUP(O1399,[1]Wurste!$K:$L,2,FALSE)=0,"320er ohne Würste"),
IFERROR(IF(AND(OR(Abfalldokumentation!$A1399="BU3",Abfalldokumentation!$A1399="Verkauf"),Abfalldokumentation!$F1399="Schimmel",Abfalldokumentation!$G1399="keinen Abnehmer/kein Schälpersonal"),"Div. Zipfel, ES ohne Verwendung",VLOOKUP(Abfalldokumentation!$E1399,Produktgruppen!A:B,2,FALSE)),"-")))))))))))))))))))))))</f>
        <v>Rest</v>
      </c>
      <c r="E1399" s="76" t="str">
        <f>IFERROR(VLOOKUP(Abfalldokumentation!$O1399,Artikel!A:C,3,FALSE),Abfalldokumentation!$O1399)</f>
        <v>-</v>
      </c>
      <c r="F1399" s="76" t="str">
        <f>VLOOKUP(T1399,'Liste Gründe'!A:D,2,FALSE)</f>
        <v>Linienbezogen</v>
      </c>
      <c r="G1399" s="75" t="str">
        <f>IF(ISBLANK(V1399),VLOOKUP(Abfalldokumentation!$P1399,'Liste Gründe'!A:D,3,FALSE),V1399)</f>
        <v>Reinigung</v>
      </c>
      <c r="H1399" s="76" t="str">
        <f>IF(ISBLANK(Abfalldokumentation!$W1399),"-",Abfalldokumentation!$W1399)</f>
        <v>-</v>
      </c>
      <c r="I1399" s="76">
        <f t="shared" si="148"/>
        <v>43</v>
      </c>
      <c r="J1399" s="76" t="str">
        <f t="shared" si="149"/>
        <v>Produkte</v>
      </c>
      <c r="K1399" s="76" t="str">
        <f t="shared" si="150"/>
        <v>BUs</v>
      </c>
      <c r="L1399" s="76" t="str">
        <f t="shared" si="151"/>
        <v>Symptome</v>
      </c>
      <c r="M1399" s="76" t="str">
        <f>IFERROR(VLOOKUP(Abfalldokumentation!$O1399,Kennzahlen!S:V,3,FALSE)*Abfalldokumentation!$B1399,"0")</f>
        <v>0</v>
      </c>
      <c r="N1399" s="76" t="str">
        <f>IF(ISBLANK(Q1399),VLOOKUP(Abfalldokumentation!$O1399,'Linien - BU'!R:S,2,FALSE),Q1399)</f>
        <v>Schmelze</v>
      </c>
      <c r="O1399" s="77" t="str">
        <f t="shared" si="152"/>
        <v>-</v>
      </c>
      <c r="P1399" s="77">
        <f t="shared" si="153"/>
        <v>10</v>
      </c>
      <c r="Q1399" s="45" t="s">
        <v>184</v>
      </c>
      <c r="R1399" s="46" t="s">
        <v>54</v>
      </c>
      <c r="S1399" s="46">
        <v>37</v>
      </c>
      <c r="T1399" s="46">
        <v>10</v>
      </c>
      <c r="U1399" s="47">
        <v>44497</v>
      </c>
      <c r="V1399" s="48"/>
      <c r="W1399" s="46"/>
      <c r="X1399" s="50" t="str">
        <f>IFERROR(VLOOKUP(Abfalldokumentation!$R1399,Artikel!A:C,3,FALSE),Abfalldokumentation!$R1399)</f>
        <v>-</v>
      </c>
      <c r="Y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</row>
    <row r="1400" spans="1:40" ht="30" hidden="1" customHeight="1" x14ac:dyDescent="0.25">
      <c r="A1400" s="78" t="str">
        <f>VLOOKUP(N1400,'Linien - BU'!A:B,2,FALSE)</f>
        <v>BU1</v>
      </c>
      <c r="B1400" s="79">
        <f t="shared" si="147"/>
        <v>107.6</v>
      </c>
      <c r="C1400" s="80">
        <f>Abfalldokumentation!$U1400</f>
        <v>44497</v>
      </c>
      <c r="D1400" s="69" t="str">
        <f>IFERROR(IF(VLOOKUP(O1400,'[1]Rohware 230'!$B:$C,2,FALSE)=0,"Rohware"),
IFERROR(IF(VLOOKUP(O1400,[1]Sammelnr.!$B:$C,2,FALSE)=0,"Sammelnr. ungeschält ABS"),
IFERROR(IF(VLOOKUP(O1400,[1]Sammelnr.!$E:$F,2,FALSE)=0,"Sammelnr. ungeschält VS"),
IFERROR(IF(VLOOKUP(O1400,[1]Sammelnr.!$H:$I,2,FALSE)=0,"Sammelnr. geschält"),
IFERROR(IF(VLOOKUP(O1400,[1]Offen!$B:$C,2,FALSE)=0,"Offen ungeschält ABS"),
IFERROR(IF(VLOOKUP(O1400,[1]Offen!$E:$F,2,FALSE)=0,"Offen ungeschält VOS"),
IFERROR(IF(VLOOKUP(O1400,[1]Offen!$H:$I,2,FALSE)=0,"Offen geschält RW"),
IFERROR(IF(VLOOKUP(O1400,[1]Offen!$K:$L,2,FALSE)=0,"Offen vegan"),
IFERROR(IF(VLOOKUP(O1400,[1]Offen!$N:$O,2,FALSE)=0,"Offen Zipfel"),
IFERROR(IF(VLOOKUP(O1400,[1]Offen!$Q:$R,2,FALSE)=0,"Offen Endstücke"),
IFERROR(IF(VLOOKUP(O1400,[1]Vakuumiert!$B:$C,2,FALSE)=0,"Vakuumierter VOS ungeschält"),
IFERROR(IF(VLOOKUP(O1400,[1]Vakuumiert!$E:$F,2,FALSE)=0,"Vakuumierter ABS ungeschält"),
IFERROR(IF(VLOOKUP(O1400,[1]Vakuumiert!$H:$I,2,FALSE)=0,"Vakuumierter VOS geschält"),
IFERROR(IF(VLOOKUP(O1400,[1]Vakuumiert!$K:$L,2,FALSE)=0,"Vakuumierter VOS vegan"),
IFERROR(IF(VLOOKUP(O1400,[1]Vakuumiert!$N:$O,2,FALSE)=0,"Vakuumierter VOS Zipfel"),
IFERROR(IF(VLOOKUP(O1400,[1]Vakuumiert!$Q:$R,2,FALSE)=0,"Vakuumiert geschält"),
IFERROR(IF(VLOOKUP(O1400,'[1]vakuumierte Fertigprodukte'!$B:$C,2,FALSE)=0,"Fertigprodukte"),
IFERROR(IF(VLOOKUP(O1400,'[1]vakuumierte Fertigprodukte'!$E:$FI,2,FALSE)=0,"Vakuumierte Zipfel"),
IFERROR(IF(VLOOKUP(O1400,[1]Wurste!$B:$C,2,FALSE)=0,"Räucherwürste"),
IFERROR(IF(VLOOKUP(O1400,[1]Wurste!$E:$F,2,FALSE)=0,"URW/URGW Wurst"),
IFERROR(IF(VLOOKUP(O1400,[1]Wurste!$H:$I,2,FALSE)=0,"HF-Wurst Vegan"),
IFERROR(IF(VLOOKUP(O1400,[1]Wurste!$K:$L,2,FALSE)=0,"320er ohne Würste"),
IFERROR(IF(AND(OR(Abfalldokumentation!$A1400="BU3",Abfalldokumentation!$A1400="Verkauf"),Abfalldokumentation!$F1400="Schimmel",Abfalldokumentation!$G1400="keinen Abnehmer/kein Schälpersonal"),"Div. Zipfel, ES ohne Verwendung",VLOOKUP(Abfalldokumentation!$E1400,Produktgruppen!A:B,2,FALSE)),"-")))))))))))))))))))))))</f>
        <v>Rest</v>
      </c>
      <c r="E1400" s="81" t="str">
        <f>IFERROR(VLOOKUP(Abfalldokumentation!$O1400,Artikel!A:C,3,FALSE),Abfalldokumentation!$O1400)</f>
        <v>-</v>
      </c>
      <c r="F1400" s="81" t="str">
        <f>VLOOKUP(T1400,'Liste Gründe'!A:D,2,FALSE)</f>
        <v>Linienbezogen</v>
      </c>
      <c r="G1400" s="80" t="str">
        <f>IF(ISBLANK(V1400),VLOOKUP(Abfalldokumentation!$P1400,'Liste Gründe'!A:D,3,FALSE),V1400)</f>
        <v>Reinigung</v>
      </c>
      <c r="H1400" s="81" t="str">
        <f>IF(ISBLANK(Abfalldokumentation!$W1400),"-",Abfalldokumentation!$W1400)</f>
        <v>-</v>
      </c>
      <c r="I1400" s="81">
        <f t="shared" si="148"/>
        <v>43</v>
      </c>
      <c r="J1400" s="81" t="str">
        <f t="shared" si="149"/>
        <v>Produkte</v>
      </c>
      <c r="K1400" s="81" t="str">
        <f t="shared" si="150"/>
        <v>BUs</v>
      </c>
      <c r="L1400" s="81" t="str">
        <f t="shared" si="151"/>
        <v>Symptome</v>
      </c>
      <c r="M1400" s="81" t="str">
        <f>IFERROR(VLOOKUP(Abfalldokumentation!$O1400,Kennzahlen!S:V,3,FALSE)*Abfalldokumentation!$B1400,"0")</f>
        <v>0</v>
      </c>
      <c r="N1400" s="81" t="str">
        <f>IF(ISBLANK(Q1400),VLOOKUP(Abfalldokumentation!$O1400,'Linien - BU'!R:S,2,FALSE),Q1400)</f>
        <v>Schmelze</v>
      </c>
      <c r="O1400" s="77" t="str">
        <f t="shared" si="152"/>
        <v>-</v>
      </c>
      <c r="P1400" s="77">
        <f t="shared" si="153"/>
        <v>10</v>
      </c>
      <c r="Q1400" s="39" t="s">
        <v>184</v>
      </c>
      <c r="R1400" s="40" t="s">
        <v>54</v>
      </c>
      <c r="S1400" s="40">
        <v>107.6</v>
      </c>
      <c r="T1400" s="40">
        <v>10</v>
      </c>
      <c r="U1400" s="41">
        <v>44497</v>
      </c>
      <c r="V1400" s="42"/>
      <c r="W1400" s="40"/>
      <c r="X1400" s="44" t="str">
        <f>IFERROR(VLOOKUP(Abfalldokumentation!$R1400,Artikel!A:C,3,FALSE),Abfalldokumentation!$R1400)</f>
        <v>-</v>
      </c>
      <c r="Y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</row>
    <row r="1401" spans="1:40" ht="30" hidden="1" customHeight="1" x14ac:dyDescent="0.25">
      <c r="A1401" s="73" t="str">
        <f>VLOOKUP(N1401,'Linien - BU'!A:B,2,FALSE)</f>
        <v>BU3</v>
      </c>
      <c r="B1401" s="74">
        <f t="shared" si="147"/>
        <v>110</v>
      </c>
      <c r="C1401" s="75">
        <f>Abfalldokumentation!$U1401</f>
        <v>44497</v>
      </c>
      <c r="D1401" s="69" t="str">
        <f>IFERROR(IF(VLOOKUP(O1401,'[1]Rohware 230'!$B:$C,2,FALSE)=0,"Rohware"),
IFERROR(IF(VLOOKUP(O1401,[1]Sammelnr.!$B:$C,2,FALSE)=0,"Sammelnr. ungeschält ABS"),
IFERROR(IF(VLOOKUP(O1401,[1]Sammelnr.!$E:$F,2,FALSE)=0,"Sammelnr. ungeschält VS"),
IFERROR(IF(VLOOKUP(O1401,[1]Sammelnr.!$H:$I,2,FALSE)=0,"Sammelnr. geschält"),
IFERROR(IF(VLOOKUP(O1401,[1]Offen!$B:$C,2,FALSE)=0,"Offen ungeschält ABS"),
IFERROR(IF(VLOOKUP(O1401,[1]Offen!$E:$F,2,FALSE)=0,"Offen ungeschält VOS"),
IFERROR(IF(VLOOKUP(O1401,[1]Offen!$H:$I,2,FALSE)=0,"Offen geschält RW"),
IFERROR(IF(VLOOKUP(O1401,[1]Offen!$K:$L,2,FALSE)=0,"Offen vegan"),
IFERROR(IF(VLOOKUP(O1401,[1]Offen!$N:$O,2,FALSE)=0,"Offen Zipfel"),
IFERROR(IF(VLOOKUP(O1401,[1]Offen!$Q:$R,2,FALSE)=0,"Offen Endstücke"),
IFERROR(IF(VLOOKUP(O1401,[1]Vakuumiert!$B:$C,2,FALSE)=0,"Vakuumierter VOS ungeschält"),
IFERROR(IF(VLOOKUP(O1401,[1]Vakuumiert!$E:$F,2,FALSE)=0,"Vakuumierter ABS ungeschält"),
IFERROR(IF(VLOOKUP(O1401,[1]Vakuumiert!$H:$I,2,FALSE)=0,"Vakuumierter VOS geschält"),
IFERROR(IF(VLOOKUP(O1401,[1]Vakuumiert!$K:$L,2,FALSE)=0,"Vakuumierter VOS vegan"),
IFERROR(IF(VLOOKUP(O1401,[1]Vakuumiert!$N:$O,2,FALSE)=0,"Vakuumierter VOS Zipfel"),
IFERROR(IF(VLOOKUP(O1401,[1]Vakuumiert!$Q:$R,2,FALSE)=0,"Vakuumiert geschält"),
IFERROR(IF(VLOOKUP(O1401,'[1]vakuumierte Fertigprodukte'!$B:$C,2,FALSE)=0,"Fertigprodukte"),
IFERROR(IF(VLOOKUP(O1401,'[1]vakuumierte Fertigprodukte'!$E:$FI,2,FALSE)=0,"Vakuumierte Zipfel"),
IFERROR(IF(VLOOKUP(O1401,[1]Wurste!$B:$C,2,FALSE)=0,"Räucherwürste"),
IFERROR(IF(VLOOKUP(O1401,[1]Wurste!$E:$F,2,FALSE)=0,"URW/URGW Wurst"),
IFERROR(IF(VLOOKUP(O1401,[1]Wurste!$H:$I,2,FALSE)=0,"HF-Wurst Vegan"),
IFERROR(IF(VLOOKUP(O1401,[1]Wurste!$K:$L,2,FALSE)=0,"320er ohne Würste"),
IFERROR(IF(AND(OR(Abfalldokumentation!$A1401="BU3",Abfalldokumentation!$A1401="Verkauf"),Abfalldokumentation!$F1401="Schimmel",Abfalldokumentation!$G1401="keinen Abnehmer/kein Schälpersonal"),"Div. Zipfel, ES ohne Verwendung",VLOOKUP(Abfalldokumentation!$E1401,Produktgruppen!A:B,2,FALSE)),"-")))))))))))))))))))))))</f>
        <v>-</v>
      </c>
      <c r="E1401" s="76" t="str">
        <f>IFERROR(VLOOKUP(Abfalldokumentation!$O1401,Artikel!A:C,3,FALSE),Abfalldokumentation!$O1401)</f>
        <v>Reinigung</v>
      </c>
      <c r="F1401" s="76" t="str">
        <f>VLOOKUP(T1401,'Liste Gründe'!A:D,2,FALSE)</f>
        <v>Linienbezogen</v>
      </c>
      <c r="G1401" s="75" t="str">
        <f>IF(ISBLANK(V1401),VLOOKUP(Abfalldokumentation!$P1401,'Liste Gründe'!A:D,3,FALSE),V1401)</f>
        <v>Reinigung</v>
      </c>
      <c r="H1401" s="76" t="str">
        <f>IF(ISBLANK(Abfalldokumentation!$W1401),"-",Abfalldokumentation!$W1401)</f>
        <v>-</v>
      </c>
      <c r="I1401" s="76">
        <f t="shared" si="148"/>
        <v>43</v>
      </c>
      <c r="J1401" s="76" t="str">
        <f t="shared" si="149"/>
        <v>Produkte</v>
      </c>
      <c r="K1401" s="76" t="str">
        <f t="shared" si="150"/>
        <v>BUs</v>
      </c>
      <c r="L1401" s="76" t="str">
        <f t="shared" si="151"/>
        <v>Symptome</v>
      </c>
      <c r="M1401" s="76" t="str">
        <f>IFERROR(VLOOKUP(Abfalldokumentation!$O1401,Kennzahlen!S:V,3,FALSE)*Abfalldokumentation!$B1401,"0")</f>
        <v>0</v>
      </c>
      <c r="N1401" s="76" t="str">
        <f>IF(ISBLANK(Q1401),VLOOKUP(Abfalldokumentation!$O1401,'Linien - BU'!R:S,2,FALSE),Q1401)</f>
        <v>BU3</v>
      </c>
      <c r="O1401" s="77" t="str">
        <f t="shared" si="152"/>
        <v>Reinigung</v>
      </c>
      <c r="P1401" s="77">
        <f t="shared" si="153"/>
        <v>10</v>
      </c>
      <c r="Q1401" s="45" t="s">
        <v>8</v>
      </c>
      <c r="R1401" s="40" t="s">
        <v>65</v>
      </c>
      <c r="S1401" s="46">
        <v>110</v>
      </c>
      <c r="T1401" s="46">
        <v>10</v>
      </c>
      <c r="U1401" s="47">
        <v>44497</v>
      </c>
      <c r="V1401" s="48"/>
      <c r="W1401" s="46"/>
      <c r="X1401" s="50" t="str">
        <f>IFERROR(VLOOKUP(Abfalldokumentation!$R1401,Artikel!A:C,3,FALSE),Abfalldokumentation!$R1401)</f>
        <v>Reinigung</v>
      </c>
      <c r="Y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</row>
    <row r="1402" spans="1:40" ht="30" hidden="1" customHeight="1" x14ac:dyDescent="0.25">
      <c r="A1402" s="78" t="str">
        <f>VLOOKUP(N1402,'Linien - BU'!A:B,2,FALSE)</f>
        <v>BU2</v>
      </c>
      <c r="B1402" s="79">
        <f t="shared" si="147"/>
        <v>15</v>
      </c>
      <c r="C1402" s="80">
        <f>Abfalldokumentation!$U1402</f>
        <v>44497</v>
      </c>
      <c r="D1402" s="69" t="str">
        <f>IFERROR(IF(VLOOKUP(O1402,'[1]Rohware 230'!$B:$C,2,FALSE)=0,"Rohware"),
IFERROR(IF(VLOOKUP(O1402,[1]Sammelnr.!$B:$C,2,FALSE)=0,"Sammelnr. ungeschält ABS"),
IFERROR(IF(VLOOKUP(O1402,[1]Sammelnr.!$E:$F,2,FALSE)=0,"Sammelnr. ungeschält VS"),
IFERROR(IF(VLOOKUP(O1402,[1]Sammelnr.!$H:$I,2,FALSE)=0,"Sammelnr. geschält"),
IFERROR(IF(VLOOKUP(O1402,[1]Offen!$B:$C,2,FALSE)=0,"Offen ungeschält ABS"),
IFERROR(IF(VLOOKUP(O1402,[1]Offen!$E:$F,2,FALSE)=0,"Offen ungeschält VOS"),
IFERROR(IF(VLOOKUP(O1402,[1]Offen!$H:$I,2,FALSE)=0,"Offen geschält RW"),
IFERROR(IF(VLOOKUP(O1402,[1]Offen!$K:$L,2,FALSE)=0,"Offen vegan"),
IFERROR(IF(VLOOKUP(O1402,[1]Offen!$N:$O,2,FALSE)=0,"Offen Zipfel"),
IFERROR(IF(VLOOKUP(O1402,[1]Offen!$Q:$R,2,FALSE)=0,"Offen Endstücke"),
IFERROR(IF(VLOOKUP(O1402,[1]Vakuumiert!$B:$C,2,FALSE)=0,"Vakuumierter VOS ungeschält"),
IFERROR(IF(VLOOKUP(O1402,[1]Vakuumiert!$E:$F,2,FALSE)=0,"Vakuumierter ABS ungeschält"),
IFERROR(IF(VLOOKUP(O1402,[1]Vakuumiert!$H:$I,2,FALSE)=0,"Vakuumierter VOS geschält"),
IFERROR(IF(VLOOKUP(O1402,[1]Vakuumiert!$K:$L,2,FALSE)=0,"Vakuumierter VOS vegan"),
IFERROR(IF(VLOOKUP(O1402,[1]Vakuumiert!$N:$O,2,FALSE)=0,"Vakuumierter VOS Zipfel"),
IFERROR(IF(VLOOKUP(O1402,[1]Vakuumiert!$Q:$R,2,FALSE)=0,"Vakuumiert geschält"),
IFERROR(IF(VLOOKUP(O1402,'[1]vakuumierte Fertigprodukte'!$B:$C,2,FALSE)=0,"Fertigprodukte"),
IFERROR(IF(VLOOKUP(O1402,'[1]vakuumierte Fertigprodukte'!$E:$FI,2,FALSE)=0,"Vakuumierte Zipfel"),
IFERROR(IF(VLOOKUP(O1402,[1]Wurste!$B:$C,2,FALSE)=0,"Räucherwürste"),
IFERROR(IF(VLOOKUP(O1402,[1]Wurste!$E:$F,2,FALSE)=0,"URW/URGW Wurst"),
IFERROR(IF(VLOOKUP(O1402,[1]Wurste!$H:$I,2,FALSE)=0,"HF-Wurst Vegan"),
IFERROR(IF(VLOOKUP(O1402,[1]Wurste!$K:$L,2,FALSE)=0,"320er ohne Würste"),
IFERROR(IF(AND(OR(Abfalldokumentation!$A1402="BU3",Abfalldokumentation!$A1402="Verkauf"),Abfalldokumentation!$F1402="Schimmel",Abfalldokumentation!$G1402="keinen Abnehmer/kein Schälpersonal"),"Div. Zipfel, ES ohne Verwendung",VLOOKUP(Abfalldokumentation!$E1402,Produktgruppen!A:B,2,FALSE)),"-")))))))))))))))))))))))</f>
        <v>Rohware</v>
      </c>
      <c r="E1402" s="81" t="str">
        <f>IFERROR(VLOOKUP(Abfalldokumentation!$O1402,Artikel!A:C,3,FALSE),Abfalldokumentation!$O1402)</f>
        <v>Blöcke</v>
      </c>
      <c r="F1402" s="81" t="str">
        <f>VLOOKUP(T1402,'Liste Gründe'!A:D,2,FALSE)</f>
        <v>Schimmel</v>
      </c>
      <c r="G1402" s="80" t="str">
        <f>IF(ISBLANK(V1402),VLOOKUP(Abfalldokumentation!$P1402,'Liste Gründe'!A:D,3,FALSE),V1402)</f>
        <v>Luftzieher/Folienriss durch Transport</v>
      </c>
      <c r="H1402" s="81" t="str">
        <f>IF(ISBLANK(Abfalldokumentation!$W1402),"-",Abfalldokumentation!$W1402)</f>
        <v>-</v>
      </c>
      <c r="I1402" s="81">
        <f t="shared" si="148"/>
        <v>43</v>
      </c>
      <c r="J1402" s="81" t="str">
        <f t="shared" si="149"/>
        <v>Produkte</v>
      </c>
      <c r="K1402" s="81" t="str">
        <f t="shared" si="150"/>
        <v>BUs</v>
      </c>
      <c r="L1402" s="81" t="str">
        <f t="shared" si="151"/>
        <v>Symptome</v>
      </c>
      <c r="M1402" s="81" t="str">
        <f>IFERROR(VLOOKUP(Abfalldokumentation!$O1402,Kennzahlen!S:V,3,FALSE)*Abfalldokumentation!$B1402,"0")</f>
        <v>0</v>
      </c>
      <c r="N1402" s="81" t="str">
        <f>IF(ISBLANK(Q1402),VLOOKUP(Abfalldokumentation!$O1402,'Linien - BU'!R:S,2,FALSE),Q1402)</f>
        <v>BU2</v>
      </c>
      <c r="O1402" s="77" t="str">
        <f t="shared" si="152"/>
        <v>Blöcke</v>
      </c>
      <c r="P1402" s="77">
        <f t="shared" si="153"/>
        <v>12</v>
      </c>
      <c r="Q1402" s="39" t="s">
        <v>7</v>
      </c>
      <c r="R1402" s="40" t="s">
        <v>208</v>
      </c>
      <c r="S1402" s="40">
        <v>15</v>
      </c>
      <c r="T1402" s="40">
        <v>12</v>
      </c>
      <c r="U1402" s="41">
        <v>44497</v>
      </c>
      <c r="V1402" s="42" t="s">
        <v>30</v>
      </c>
      <c r="W1402" s="40"/>
      <c r="X1402" s="44" t="str">
        <f>IFERROR(VLOOKUP(Abfalldokumentation!$R1402,Artikel!A:C,3,FALSE),Abfalldokumentation!$R1402)</f>
        <v>Blöcke</v>
      </c>
      <c r="Y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</row>
    <row r="1403" spans="1:40" ht="30" hidden="1" customHeight="1" x14ac:dyDescent="0.25">
      <c r="A1403" s="73" t="str">
        <f>VLOOKUP(N1403,'Linien - BU'!A:B,2,FALSE)</f>
        <v>Rest</v>
      </c>
      <c r="B1403" s="74">
        <f t="shared" si="147"/>
        <v>36</v>
      </c>
      <c r="C1403" s="75">
        <f>Abfalldokumentation!$U1403</f>
        <v>44497</v>
      </c>
      <c r="D1403" s="69" t="str">
        <f>IFERROR(IF(VLOOKUP(O1403,'[1]Rohware 230'!$B:$C,2,FALSE)=0,"Rohware"),
IFERROR(IF(VLOOKUP(O1403,[1]Sammelnr.!$B:$C,2,FALSE)=0,"Sammelnr. ungeschält ABS"),
IFERROR(IF(VLOOKUP(O1403,[1]Sammelnr.!$E:$F,2,FALSE)=0,"Sammelnr. ungeschält VS"),
IFERROR(IF(VLOOKUP(O1403,[1]Sammelnr.!$H:$I,2,FALSE)=0,"Sammelnr. geschält"),
IFERROR(IF(VLOOKUP(O1403,[1]Offen!$B:$C,2,FALSE)=0,"Offen ungeschält ABS"),
IFERROR(IF(VLOOKUP(O1403,[1]Offen!$E:$F,2,FALSE)=0,"Offen ungeschält VOS"),
IFERROR(IF(VLOOKUP(O1403,[1]Offen!$H:$I,2,FALSE)=0,"Offen geschält RW"),
IFERROR(IF(VLOOKUP(O1403,[1]Offen!$K:$L,2,FALSE)=0,"Offen vegan"),
IFERROR(IF(VLOOKUP(O1403,[1]Offen!$N:$O,2,FALSE)=0,"Offen Zipfel"),
IFERROR(IF(VLOOKUP(O1403,[1]Offen!$Q:$R,2,FALSE)=0,"Offen Endstücke"),
IFERROR(IF(VLOOKUP(O1403,[1]Vakuumiert!$B:$C,2,FALSE)=0,"Vakuumierter VOS ungeschält"),
IFERROR(IF(VLOOKUP(O1403,[1]Vakuumiert!$E:$F,2,FALSE)=0,"Vakuumierter ABS ungeschält"),
IFERROR(IF(VLOOKUP(O1403,[1]Vakuumiert!$H:$I,2,FALSE)=0,"Vakuumierter VOS geschält"),
IFERROR(IF(VLOOKUP(O1403,[1]Vakuumiert!$K:$L,2,FALSE)=0,"Vakuumierter VOS vegan"),
IFERROR(IF(VLOOKUP(O1403,[1]Vakuumiert!$N:$O,2,FALSE)=0,"Vakuumierter VOS Zipfel"),
IFERROR(IF(VLOOKUP(O1403,[1]Vakuumiert!$Q:$R,2,FALSE)=0,"Vakuumiert geschält"),
IFERROR(IF(VLOOKUP(O1403,'[1]vakuumierte Fertigprodukte'!$B:$C,2,FALSE)=0,"Fertigprodukte"),
IFERROR(IF(VLOOKUP(O1403,'[1]vakuumierte Fertigprodukte'!$E:$FI,2,FALSE)=0,"Vakuumierte Zipfel"),
IFERROR(IF(VLOOKUP(O1403,[1]Wurste!$B:$C,2,FALSE)=0,"Räucherwürste"),
IFERROR(IF(VLOOKUP(O1403,[1]Wurste!$E:$F,2,FALSE)=0,"URW/URGW Wurst"),
IFERROR(IF(VLOOKUP(O1403,[1]Wurste!$H:$I,2,FALSE)=0,"HF-Wurst Vegan"),
IFERROR(IF(VLOOKUP(O1403,[1]Wurste!$K:$L,2,FALSE)=0,"320er ohne Würste"),
IFERROR(IF(AND(OR(Abfalldokumentation!$A1403="BU3",Abfalldokumentation!$A1403="Verkauf"),Abfalldokumentation!$F1403="Schimmel",Abfalldokumentation!$G1403="keinen Abnehmer/kein Schälpersonal"),"Div. Zipfel, ES ohne Verwendung",VLOOKUP(Abfalldokumentation!$E1403,Produktgruppen!A:B,2,FALSE)),"-")))))))))))))))))))))))</f>
        <v>Qualitätssicherung</v>
      </c>
      <c r="E1403" s="76" t="str">
        <f>IFERROR(VLOOKUP(Abfalldokumentation!$O1403,Artikel!A:C,3,FALSE),Abfalldokumentation!$O1403)</f>
        <v>Rückstellproben</v>
      </c>
      <c r="F1403" s="76" t="str">
        <f>VLOOKUP(T1403,'Liste Gründe'!A:D,2,FALSE)</f>
        <v>Qualitätssicherung</v>
      </c>
      <c r="G1403" s="75" t="str">
        <f>IF(ISBLANK(V1403),VLOOKUP(Abfalldokumentation!$P1403,'Liste Gründe'!A:D,3,FALSE),V1403)</f>
        <v>Rückstellproben</v>
      </c>
      <c r="H1403" s="76" t="str">
        <f>IF(ISBLANK(Abfalldokumentation!$W1403),"-",Abfalldokumentation!$W1403)</f>
        <v>-</v>
      </c>
      <c r="I1403" s="76">
        <f t="shared" si="148"/>
        <v>43</v>
      </c>
      <c r="J1403" s="76" t="str">
        <f t="shared" si="149"/>
        <v>Produkte</v>
      </c>
      <c r="K1403" s="76" t="str">
        <f t="shared" si="150"/>
        <v>BUs</v>
      </c>
      <c r="L1403" s="76" t="str">
        <f t="shared" si="151"/>
        <v>Symptome</v>
      </c>
      <c r="M1403" s="76" t="str">
        <f>IFERROR(VLOOKUP(Abfalldokumentation!$O1403,Kennzahlen!S:V,3,FALSE)*Abfalldokumentation!$B1403,"0")</f>
        <v>0</v>
      </c>
      <c r="N1403" s="76" t="str">
        <f>IF(ISBLANK(Q1403),VLOOKUP(Abfalldokumentation!$O1403,'Linien - BU'!R:S,2,FALSE),Q1403)</f>
        <v>Labor</v>
      </c>
      <c r="O1403" s="77" t="str">
        <f t="shared" si="152"/>
        <v>Rückstellproben</v>
      </c>
      <c r="P1403" s="77">
        <f t="shared" si="153"/>
        <v>70</v>
      </c>
      <c r="Q1403" s="45" t="s">
        <v>199</v>
      </c>
      <c r="R1403" s="48" t="s">
        <v>212</v>
      </c>
      <c r="S1403" s="46">
        <v>36</v>
      </c>
      <c r="T1403" s="46">
        <v>70</v>
      </c>
      <c r="U1403" s="47">
        <v>44497</v>
      </c>
      <c r="V1403" s="48"/>
      <c r="W1403" s="46"/>
      <c r="X1403" s="50" t="str">
        <f>IFERROR(VLOOKUP(Abfalldokumentation!$R1403,Artikel!A:C,3,FALSE),Abfalldokumentation!$R1403)</f>
        <v>Rückstellproben</v>
      </c>
      <c r="Y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</row>
    <row r="1404" spans="1:40" ht="30" hidden="1" customHeight="1" x14ac:dyDescent="0.25">
      <c r="A1404" s="78" t="str">
        <f>VLOOKUP(N1404,'Linien - BU'!A:B,2,FALSE)</f>
        <v>Rest</v>
      </c>
      <c r="B1404" s="79">
        <f t="shared" si="147"/>
        <v>41</v>
      </c>
      <c r="C1404" s="80">
        <f>Abfalldokumentation!$U1404</f>
        <v>44497</v>
      </c>
      <c r="D1404" s="69" t="str">
        <f>IFERROR(IF(VLOOKUP(O1404,'[1]Rohware 230'!$B:$C,2,FALSE)=0,"Rohware"),
IFERROR(IF(VLOOKUP(O1404,[1]Sammelnr.!$B:$C,2,FALSE)=0,"Sammelnr. ungeschält ABS"),
IFERROR(IF(VLOOKUP(O1404,[1]Sammelnr.!$E:$F,2,FALSE)=0,"Sammelnr. ungeschält VS"),
IFERROR(IF(VLOOKUP(O1404,[1]Sammelnr.!$H:$I,2,FALSE)=0,"Sammelnr. geschält"),
IFERROR(IF(VLOOKUP(O1404,[1]Offen!$B:$C,2,FALSE)=0,"Offen ungeschält ABS"),
IFERROR(IF(VLOOKUP(O1404,[1]Offen!$E:$F,2,FALSE)=0,"Offen ungeschält VOS"),
IFERROR(IF(VLOOKUP(O1404,[1]Offen!$H:$I,2,FALSE)=0,"Offen geschält RW"),
IFERROR(IF(VLOOKUP(O1404,[1]Offen!$K:$L,2,FALSE)=0,"Offen vegan"),
IFERROR(IF(VLOOKUP(O1404,[1]Offen!$N:$O,2,FALSE)=0,"Offen Zipfel"),
IFERROR(IF(VLOOKUP(O1404,[1]Offen!$Q:$R,2,FALSE)=0,"Offen Endstücke"),
IFERROR(IF(VLOOKUP(O1404,[1]Vakuumiert!$B:$C,2,FALSE)=0,"Vakuumierter VOS ungeschält"),
IFERROR(IF(VLOOKUP(O1404,[1]Vakuumiert!$E:$F,2,FALSE)=0,"Vakuumierter ABS ungeschält"),
IFERROR(IF(VLOOKUP(O1404,[1]Vakuumiert!$H:$I,2,FALSE)=0,"Vakuumierter VOS geschält"),
IFERROR(IF(VLOOKUP(O1404,[1]Vakuumiert!$K:$L,2,FALSE)=0,"Vakuumierter VOS vegan"),
IFERROR(IF(VLOOKUP(O1404,[1]Vakuumiert!$N:$O,2,FALSE)=0,"Vakuumierter VOS Zipfel"),
IFERROR(IF(VLOOKUP(O1404,[1]Vakuumiert!$Q:$R,2,FALSE)=0,"Vakuumiert geschält"),
IFERROR(IF(VLOOKUP(O1404,'[1]vakuumierte Fertigprodukte'!$B:$C,2,FALSE)=0,"Fertigprodukte"),
IFERROR(IF(VLOOKUP(O1404,'[1]vakuumierte Fertigprodukte'!$E:$FI,2,FALSE)=0,"Vakuumierte Zipfel"),
IFERROR(IF(VLOOKUP(O1404,[1]Wurste!$B:$C,2,FALSE)=0,"Räucherwürste"),
IFERROR(IF(VLOOKUP(O1404,[1]Wurste!$E:$F,2,FALSE)=0,"URW/URGW Wurst"),
IFERROR(IF(VLOOKUP(O1404,[1]Wurste!$H:$I,2,FALSE)=0,"HF-Wurst Vegan"),
IFERROR(IF(VLOOKUP(O1404,[1]Wurste!$K:$L,2,FALSE)=0,"320er ohne Würste"),
IFERROR(IF(AND(OR(Abfalldokumentation!$A1404="BU3",Abfalldokumentation!$A1404="Verkauf"),Abfalldokumentation!$F1404="Schimmel",Abfalldokumentation!$G1404="keinen Abnehmer/kein Schälpersonal"),"Div. Zipfel, ES ohne Verwendung",VLOOKUP(Abfalldokumentation!$E1404,Produktgruppen!A:B,2,FALSE)),"-")))))))))))))))))))))))</f>
        <v>Qualitätssicherung</v>
      </c>
      <c r="E1404" s="81" t="str">
        <f>IFERROR(VLOOKUP(Abfalldokumentation!$O1404,Artikel!A:C,3,FALSE),Abfalldokumentation!$O1404)</f>
        <v>Rückstellproben</v>
      </c>
      <c r="F1404" s="81" t="str">
        <f>VLOOKUP(T1404,'Liste Gründe'!A:D,2,FALSE)</f>
        <v>Qualitätssicherung</v>
      </c>
      <c r="G1404" s="80" t="str">
        <f>IF(ISBLANK(V1404),VLOOKUP(Abfalldokumentation!$P1404,'Liste Gründe'!A:D,3,FALSE),V1404)</f>
        <v>Rückstellproben</v>
      </c>
      <c r="H1404" s="81" t="str">
        <f>IF(ISBLANK(Abfalldokumentation!$W1404),"-",Abfalldokumentation!$W1404)</f>
        <v>-</v>
      </c>
      <c r="I1404" s="81">
        <f t="shared" si="148"/>
        <v>43</v>
      </c>
      <c r="J1404" s="81" t="str">
        <f t="shared" si="149"/>
        <v>Produkte</v>
      </c>
      <c r="K1404" s="81" t="str">
        <f t="shared" si="150"/>
        <v>BUs</v>
      </c>
      <c r="L1404" s="81" t="str">
        <f t="shared" si="151"/>
        <v>Symptome</v>
      </c>
      <c r="M1404" s="81" t="str">
        <f>IFERROR(VLOOKUP(Abfalldokumentation!$O1404,Kennzahlen!S:V,3,FALSE)*Abfalldokumentation!$B1404,"0")</f>
        <v>0</v>
      </c>
      <c r="N1404" s="81" t="str">
        <f>IF(ISBLANK(Q1404),VLOOKUP(Abfalldokumentation!$O1404,'Linien - BU'!R:S,2,FALSE),Q1404)</f>
        <v>Labor</v>
      </c>
      <c r="O1404" s="77" t="str">
        <f t="shared" si="152"/>
        <v>Rückstellproben</v>
      </c>
      <c r="P1404" s="77">
        <f t="shared" si="153"/>
        <v>70</v>
      </c>
      <c r="Q1404" s="39" t="s">
        <v>199</v>
      </c>
      <c r="R1404" s="42" t="s">
        <v>212</v>
      </c>
      <c r="S1404" s="40">
        <v>41</v>
      </c>
      <c r="T1404" s="40">
        <v>70</v>
      </c>
      <c r="U1404" s="41">
        <v>44497</v>
      </c>
      <c r="V1404" s="42"/>
      <c r="W1404" s="40"/>
      <c r="X1404" s="44" t="str">
        <f>IFERROR(VLOOKUP(Abfalldokumentation!$R1404,Artikel!A:C,3,FALSE),Abfalldokumentation!$R1404)</f>
        <v>Rückstellproben</v>
      </c>
      <c r="Y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</row>
    <row r="1405" spans="1:40" ht="30" hidden="1" customHeight="1" x14ac:dyDescent="0.25">
      <c r="A1405" s="73" t="str">
        <f>VLOOKUP(N1405,'Linien - BU'!A:B,2,FALSE)</f>
        <v>BU3</v>
      </c>
      <c r="B1405" s="74">
        <f t="shared" si="147"/>
        <v>14</v>
      </c>
      <c r="C1405" s="75">
        <f>Abfalldokumentation!$U1405</f>
        <v>44497</v>
      </c>
      <c r="D1405" s="69" t="str">
        <f>IFERROR(IF(VLOOKUP(O1405,'[1]Rohware 230'!$B:$C,2,FALSE)=0,"Rohware"),
IFERROR(IF(VLOOKUP(O1405,[1]Sammelnr.!$B:$C,2,FALSE)=0,"Sammelnr. ungeschält ABS"),
IFERROR(IF(VLOOKUP(O1405,[1]Sammelnr.!$E:$F,2,FALSE)=0,"Sammelnr. ungeschält VS"),
IFERROR(IF(VLOOKUP(O1405,[1]Sammelnr.!$H:$I,2,FALSE)=0,"Sammelnr. geschält"),
IFERROR(IF(VLOOKUP(O1405,[1]Offen!$B:$C,2,FALSE)=0,"Offen ungeschält ABS"),
IFERROR(IF(VLOOKUP(O1405,[1]Offen!$E:$F,2,FALSE)=0,"Offen ungeschält VOS"),
IFERROR(IF(VLOOKUP(O1405,[1]Offen!$H:$I,2,FALSE)=0,"Offen geschält RW"),
IFERROR(IF(VLOOKUP(O1405,[1]Offen!$K:$L,2,FALSE)=0,"Offen vegan"),
IFERROR(IF(VLOOKUP(O1405,[1]Offen!$N:$O,2,FALSE)=0,"Offen Zipfel"),
IFERROR(IF(VLOOKUP(O1405,[1]Offen!$Q:$R,2,FALSE)=0,"Offen Endstücke"),
IFERROR(IF(VLOOKUP(O1405,[1]Vakuumiert!$B:$C,2,FALSE)=0,"Vakuumierter VOS ungeschält"),
IFERROR(IF(VLOOKUP(O1405,[1]Vakuumiert!$E:$F,2,FALSE)=0,"Vakuumierter ABS ungeschält"),
IFERROR(IF(VLOOKUP(O1405,[1]Vakuumiert!$H:$I,2,FALSE)=0,"Vakuumierter VOS geschält"),
IFERROR(IF(VLOOKUP(O1405,[1]Vakuumiert!$K:$L,2,FALSE)=0,"Vakuumierter VOS vegan"),
IFERROR(IF(VLOOKUP(O1405,[1]Vakuumiert!$N:$O,2,FALSE)=0,"Vakuumierter VOS Zipfel"),
IFERROR(IF(VLOOKUP(O1405,[1]Vakuumiert!$Q:$R,2,FALSE)=0,"Vakuumiert geschält"),
IFERROR(IF(VLOOKUP(O1405,'[1]vakuumierte Fertigprodukte'!$B:$C,2,FALSE)=0,"Fertigprodukte"),
IFERROR(IF(VLOOKUP(O1405,'[1]vakuumierte Fertigprodukte'!$E:$FI,2,FALSE)=0,"Vakuumierte Zipfel"),
IFERROR(IF(VLOOKUP(O1405,[1]Wurste!$B:$C,2,FALSE)=0,"Räucherwürste"),
IFERROR(IF(VLOOKUP(O1405,[1]Wurste!$E:$F,2,FALSE)=0,"URW/URGW Wurst"),
IFERROR(IF(VLOOKUP(O1405,[1]Wurste!$H:$I,2,FALSE)=0,"HF-Wurst Vegan"),
IFERROR(IF(VLOOKUP(O1405,[1]Wurste!$K:$L,2,FALSE)=0,"320er ohne Würste"),
IFERROR(IF(AND(OR(Abfalldokumentation!$A1405="BU3",Abfalldokumentation!$A1405="Verkauf"),Abfalldokumentation!$F1405="Schimmel",Abfalldokumentation!$G1405="keinen Abnehmer/kein Schälpersonal"),"Div. Zipfel, ES ohne Verwendung",VLOOKUP(Abfalldokumentation!$E1405,Produktgruppen!A:B,2,FALSE)),"-")))))))))))))))))))))))</f>
        <v>ABS</v>
      </c>
      <c r="E1405" s="76" t="str">
        <f>IFERROR(VLOOKUP(Abfalldokumentation!$O1405,Artikel!A:C,3,FALSE),Abfalldokumentation!$O1405)</f>
        <v>Würfel</v>
      </c>
      <c r="F1405" s="76" t="str">
        <f>VLOOKUP(T1405,'Liste Gründe'!A:D,2,FALSE)</f>
        <v>Linienbezogen</v>
      </c>
      <c r="G1405" s="75" t="str">
        <f>IF(ISBLANK(V1405),VLOOKUP(Abfalldokumentation!$P1405,'Liste Gründe'!A:D,3,FALSE),V1405)</f>
        <v>Maschinenabfall</v>
      </c>
      <c r="H1405" s="76" t="str">
        <f>IF(ISBLANK(Abfalldokumentation!$W1405),"-",Abfalldokumentation!$W1405)</f>
        <v>-</v>
      </c>
      <c r="I1405" s="76">
        <f t="shared" si="148"/>
        <v>43</v>
      </c>
      <c r="J1405" s="76" t="str">
        <f t="shared" si="149"/>
        <v>Produkte</v>
      </c>
      <c r="K1405" s="76" t="str">
        <f t="shared" si="150"/>
        <v>BUs</v>
      </c>
      <c r="L1405" s="76" t="str">
        <f t="shared" si="151"/>
        <v>Symptome</v>
      </c>
      <c r="M1405" s="76" t="str">
        <f>IFERROR(VLOOKUP(Abfalldokumentation!$O1405,Kennzahlen!S:V,3,FALSE)*Abfalldokumentation!$B1405,"0")</f>
        <v>0</v>
      </c>
      <c r="N1405" s="76" t="str">
        <f>IF(ISBLANK(Q1405),VLOOKUP(Abfalldokumentation!$O1405,'Linien - BU'!R:S,2,FALSE),Q1405)</f>
        <v>L35</v>
      </c>
      <c r="O1405" s="77" t="str">
        <f t="shared" si="152"/>
        <v>Würfel</v>
      </c>
      <c r="P1405" s="77">
        <f t="shared" si="153"/>
        <v>30</v>
      </c>
      <c r="Q1405" s="45" t="s">
        <v>308</v>
      </c>
      <c r="R1405" s="46" t="s">
        <v>57</v>
      </c>
      <c r="S1405" s="46">
        <v>14</v>
      </c>
      <c r="T1405" s="46">
        <v>30</v>
      </c>
      <c r="U1405" s="47">
        <v>44497</v>
      </c>
      <c r="V1405" s="48"/>
      <c r="W1405" s="46"/>
      <c r="X1405" s="50" t="str">
        <f>IFERROR(VLOOKUP(Abfalldokumentation!$R1405,Artikel!A:C,3,FALSE),Abfalldokumentation!$R1405)</f>
        <v>Würfel</v>
      </c>
      <c r="Y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</row>
    <row r="1406" spans="1:40" ht="30" hidden="1" customHeight="1" x14ac:dyDescent="0.25">
      <c r="A1406" s="78" t="str">
        <f>VLOOKUP(N1406,'Linien - BU'!A:B,2,FALSE)</f>
        <v>Verkauf</v>
      </c>
      <c r="B1406" s="79">
        <f t="shared" si="147"/>
        <v>306</v>
      </c>
      <c r="C1406" s="80">
        <f>Abfalldokumentation!$U1406</f>
        <v>44497</v>
      </c>
      <c r="D1406" s="69" t="str">
        <f>IFERROR(IF(VLOOKUP(O1406,'[1]Rohware 230'!$B:$C,2,FALSE)=0,"Rohware"),
IFERROR(IF(VLOOKUP(O1406,[1]Sammelnr.!$B:$C,2,FALSE)=0,"Sammelnr. ungeschält ABS"),
IFERROR(IF(VLOOKUP(O1406,[1]Sammelnr.!$E:$F,2,FALSE)=0,"Sammelnr. ungeschält VS"),
IFERROR(IF(VLOOKUP(O1406,[1]Sammelnr.!$H:$I,2,FALSE)=0,"Sammelnr. geschält"),
IFERROR(IF(VLOOKUP(O1406,[1]Offen!$B:$C,2,FALSE)=0,"Offen ungeschält ABS"),
IFERROR(IF(VLOOKUP(O1406,[1]Offen!$E:$F,2,FALSE)=0,"Offen ungeschält VOS"),
IFERROR(IF(VLOOKUP(O1406,[1]Offen!$H:$I,2,FALSE)=0,"Offen geschält RW"),
IFERROR(IF(VLOOKUP(O1406,[1]Offen!$K:$L,2,FALSE)=0,"Offen vegan"),
IFERROR(IF(VLOOKUP(O1406,[1]Offen!$N:$O,2,FALSE)=0,"Offen Zipfel"),
IFERROR(IF(VLOOKUP(O1406,[1]Offen!$Q:$R,2,FALSE)=0,"Offen Endstücke"),
IFERROR(IF(VLOOKUP(O1406,[1]Vakuumiert!$B:$C,2,FALSE)=0,"Vakuumierter VOS ungeschält"),
IFERROR(IF(VLOOKUP(O1406,[1]Vakuumiert!$E:$F,2,FALSE)=0,"Vakuumierter ABS ungeschält"),
IFERROR(IF(VLOOKUP(O1406,[1]Vakuumiert!$H:$I,2,FALSE)=0,"Vakuumierter VOS geschält"),
IFERROR(IF(VLOOKUP(O1406,[1]Vakuumiert!$K:$L,2,FALSE)=0,"Vakuumierter VOS vegan"),
IFERROR(IF(VLOOKUP(O1406,[1]Vakuumiert!$N:$O,2,FALSE)=0,"Vakuumierter VOS Zipfel"),
IFERROR(IF(VLOOKUP(O1406,[1]Vakuumiert!$Q:$R,2,FALSE)=0,"Vakuumiert geschält"),
IFERROR(IF(VLOOKUP(O1406,'[1]vakuumierte Fertigprodukte'!$B:$C,2,FALSE)=0,"Fertigprodukte"),
IFERROR(IF(VLOOKUP(O1406,'[1]vakuumierte Fertigprodukte'!$E:$FI,2,FALSE)=0,"Vakuumierte Zipfel"),
IFERROR(IF(VLOOKUP(O1406,[1]Wurste!$B:$C,2,FALSE)=0,"Räucherwürste"),
IFERROR(IF(VLOOKUP(O1406,[1]Wurste!$E:$F,2,FALSE)=0,"URW/URGW Wurst"),
IFERROR(IF(VLOOKUP(O1406,[1]Wurste!$H:$I,2,FALSE)=0,"HF-Wurst Vegan"),
IFERROR(IF(VLOOKUP(O1406,[1]Wurste!$K:$L,2,FALSE)=0,"320er ohne Würste"),
IFERROR(IF(AND(OR(Abfalldokumentation!$A1406="BU3",Abfalldokumentation!$A1406="Verkauf"),Abfalldokumentation!$F1406="Schimmel",Abfalldokumentation!$G1406="keinen Abnehmer/kein Schälpersonal"),"Div. Zipfel, ES ohne Verwendung",VLOOKUP(Abfalldokumentation!$E1406,Produktgruppen!A:B,2,FALSE)),"-")))))))))))))))))))))))</f>
        <v>Zipfel, ES ohne Verwendung</v>
      </c>
      <c r="E1406" s="81" t="str">
        <f>IFERROR(VLOOKUP(Abfalldokumentation!$O1406,Artikel!A:C,3,FALSE),Abfalldokumentation!$O1406)</f>
        <v>Zipfel, Endstücke</v>
      </c>
      <c r="F1406" s="81" t="str">
        <f>VLOOKUP(T1406,'Liste Gründe'!A:D,2,FALSE)</f>
        <v>Schimmel</v>
      </c>
      <c r="G1406" s="80" t="str">
        <f>IF(ISBLANK(V1406),VLOOKUP(Abfalldokumentation!$P1406,'Liste Gründe'!A:D,3,FALSE),V1406)</f>
        <v>keinen Abnehmer</v>
      </c>
      <c r="H1406" s="81" t="str">
        <f>IF(ISBLANK(Abfalldokumentation!$W1406),"-",Abfalldokumentation!$W1406)</f>
        <v>-</v>
      </c>
      <c r="I1406" s="81">
        <f t="shared" si="148"/>
        <v>43</v>
      </c>
      <c r="J1406" s="81" t="str">
        <f t="shared" si="149"/>
        <v>Produkte</v>
      </c>
      <c r="K1406" s="81" t="str">
        <f t="shared" si="150"/>
        <v>BUs</v>
      </c>
      <c r="L1406" s="81" t="str">
        <f t="shared" si="151"/>
        <v>Symptome</v>
      </c>
      <c r="M1406" s="81" t="str">
        <f>IFERROR(VLOOKUP(Abfalldokumentation!$O1406,Kennzahlen!S:V,3,FALSE)*Abfalldokumentation!$B1406,"0")</f>
        <v>0</v>
      </c>
      <c r="N1406" s="81" t="str">
        <f>IF(ISBLANK(Q1406),VLOOKUP(Abfalldokumentation!$O1406,'Linien - BU'!R:S,2,FALSE),Q1406)</f>
        <v>Verkauf</v>
      </c>
      <c r="O1406" s="77" t="str">
        <f t="shared" si="152"/>
        <v>Zipfel, Endstücke</v>
      </c>
      <c r="P1406" s="77">
        <f t="shared" si="153"/>
        <v>12</v>
      </c>
      <c r="Q1406" s="39" t="s">
        <v>11</v>
      </c>
      <c r="R1406" s="40" t="s">
        <v>344</v>
      </c>
      <c r="S1406" s="40">
        <v>306</v>
      </c>
      <c r="T1406" s="40">
        <v>12</v>
      </c>
      <c r="U1406" s="41">
        <v>44497</v>
      </c>
      <c r="V1406" s="42" t="s">
        <v>24</v>
      </c>
      <c r="W1406" s="40"/>
      <c r="X1406" s="44" t="str">
        <f>IFERROR(VLOOKUP(Abfalldokumentation!$R1406,Artikel!A:C,3,FALSE),Abfalldokumentation!$R1406)</f>
        <v>Zipfel, Endstücke</v>
      </c>
      <c r="Y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</row>
    <row r="1407" spans="1:40" ht="30" hidden="1" customHeight="1" x14ac:dyDescent="0.25">
      <c r="A1407" s="73" t="str">
        <f>VLOOKUP(N1407,'Linien - BU'!A:B,2,FALSE)</f>
        <v>BU1</v>
      </c>
      <c r="B1407" s="74">
        <f t="shared" si="147"/>
        <v>60</v>
      </c>
      <c r="C1407" s="75">
        <f>Abfalldokumentation!$U1407</f>
        <v>44498</v>
      </c>
      <c r="D1407" s="69" t="str">
        <f>IFERROR(IF(VLOOKUP(O1407,'[1]Rohware 230'!$B:$C,2,FALSE)=0,"Rohware"),
IFERROR(IF(VLOOKUP(O1407,[1]Sammelnr.!$B:$C,2,FALSE)=0,"Sammelnr. ungeschält ABS"),
IFERROR(IF(VLOOKUP(O1407,[1]Sammelnr.!$E:$F,2,FALSE)=0,"Sammelnr. ungeschält VS"),
IFERROR(IF(VLOOKUP(O1407,[1]Sammelnr.!$H:$I,2,FALSE)=0,"Sammelnr. geschält"),
IFERROR(IF(VLOOKUP(O1407,[1]Offen!$B:$C,2,FALSE)=0,"Offen ungeschält ABS"),
IFERROR(IF(VLOOKUP(O1407,[1]Offen!$E:$F,2,FALSE)=0,"Offen ungeschält VOS"),
IFERROR(IF(VLOOKUP(O1407,[1]Offen!$H:$I,2,FALSE)=0,"Offen geschält RW"),
IFERROR(IF(VLOOKUP(O1407,[1]Offen!$K:$L,2,FALSE)=0,"Offen vegan"),
IFERROR(IF(VLOOKUP(O1407,[1]Offen!$N:$O,2,FALSE)=0,"Offen Zipfel"),
IFERROR(IF(VLOOKUP(O1407,[1]Offen!$Q:$R,2,FALSE)=0,"Offen Endstücke"),
IFERROR(IF(VLOOKUP(O1407,[1]Vakuumiert!$B:$C,2,FALSE)=0,"Vakuumierter VOS ungeschält"),
IFERROR(IF(VLOOKUP(O1407,[1]Vakuumiert!$E:$F,2,FALSE)=0,"Vakuumierter ABS ungeschält"),
IFERROR(IF(VLOOKUP(O1407,[1]Vakuumiert!$H:$I,2,FALSE)=0,"Vakuumierter VOS geschält"),
IFERROR(IF(VLOOKUP(O1407,[1]Vakuumiert!$K:$L,2,FALSE)=0,"Vakuumierter VOS vegan"),
IFERROR(IF(VLOOKUP(O1407,[1]Vakuumiert!$N:$O,2,FALSE)=0,"Vakuumierter VOS Zipfel"),
IFERROR(IF(VLOOKUP(O1407,[1]Vakuumiert!$Q:$R,2,FALSE)=0,"Vakuumiert geschält"),
IFERROR(IF(VLOOKUP(O1407,'[1]vakuumierte Fertigprodukte'!$B:$C,2,FALSE)=0,"Fertigprodukte"),
IFERROR(IF(VLOOKUP(O1407,'[1]vakuumierte Fertigprodukte'!$E:$FI,2,FALSE)=0,"Vakuumierte Zipfel"),
IFERROR(IF(VLOOKUP(O1407,[1]Wurste!$B:$C,2,FALSE)=0,"Räucherwürste"),
IFERROR(IF(VLOOKUP(O1407,[1]Wurste!$E:$F,2,FALSE)=0,"URW/URGW Wurst"),
IFERROR(IF(VLOOKUP(O1407,[1]Wurste!$H:$I,2,FALSE)=0,"HF-Wurst Vegan"),
IFERROR(IF(VLOOKUP(O1407,[1]Wurste!$K:$L,2,FALSE)=0,"320er ohne Würste"),
IFERROR(IF(AND(OR(Abfalldokumentation!$A1407="BU3",Abfalldokumentation!$A1407="Verkauf"),Abfalldokumentation!$F1407="Schimmel",Abfalldokumentation!$G1407="keinen Abnehmer/kein Schälpersonal"),"Div. Zipfel, ES ohne Verwendung",VLOOKUP(Abfalldokumentation!$E1407,Produktgruppen!A:B,2,FALSE)),"-")))))))))))))))))))))))</f>
        <v>Vorschmelz</v>
      </c>
      <c r="E1407" s="76" t="str">
        <f>IFERROR(VLOOKUP(Abfalldokumentation!$O1407,Artikel!A:C,3,FALSE),Abfalldokumentation!$O1407)</f>
        <v>VOS mit Walnusskonzentr</v>
      </c>
      <c r="F1407" s="76" t="str">
        <f>VLOOKUP(T1407,'Liste Gründe'!A:D,2,FALSE)</f>
        <v>Schimmel</v>
      </c>
      <c r="G1407" s="75" t="str">
        <f>IF(ISBLANK(V1407),VLOOKUP(Abfalldokumentation!$P1407,'Liste Gründe'!A:D,3,FALSE),V1407)</f>
        <v>keine Verarbeitung</v>
      </c>
      <c r="H1407" s="76" t="str">
        <f>IF(ISBLANK(Abfalldokumentation!$W1407),"-",Abfalldokumentation!$W1407)</f>
        <v>-</v>
      </c>
      <c r="I1407" s="76">
        <f t="shared" si="148"/>
        <v>43</v>
      </c>
      <c r="J1407" s="76" t="str">
        <f t="shared" si="149"/>
        <v>Produkte</v>
      </c>
      <c r="K1407" s="76" t="str">
        <f t="shared" si="150"/>
        <v>BUs</v>
      </c>
      <c r="L1407" s="76" t="str">
        <f t="shared" si="151"/>
        <v>Symptome</v>
      </c>
      <c r="M1407" s="76" t="str">
        <f>IFERROR(VLOOKUP(Abfalldokumentation!$O1407,Kennzahlen!S:V,3,FALSE)*Abfalldokumentation!$B1407,"0")</f>
        <v>0</v>
      </c>
      <c r="N1407" s="76">
        <f>IF(ISBLANK(Q1407),VLOOKUP(Abfalldokumentation!$O1407,'Linien - BU'!R:S,2,FALSE),Q1407)</f>
        <v>3020</v>
      </c>
      <c r="O1407" s="77">
        <f t="shared" si="152"/>
        <v>29500531</v>
      </c>
      <c r="P1407" s="77">
        <f t="shared" si="153"/>
        <v>12</v>
      </c>
      <c r="Q1407" s="45">
        <v>3020</v>
      </c>
      <c r="R1407" s="46">
        <v>29500531</v>
      </c>
      <c r="S1407" s="46">
        <v>60</v>
      </c>
      <c r="T1407" s="46">
        <v>12</v>
      </c>
      <c r="U1407" s="47">
        <v>44498</v>
      </c>
      <c r="V1407" s="48" t="s">
        <v>22</v>
      </c>
      <c r="W1407" s="46"/>
      <c r="X1407" s="50" t="str">
        <f>IFERROR(VLOOKUP(Abfalldokumentation!$R1407,Artikel!A:C,3,FALSE),Abfalldokumentation!$R1407)</f>
        <v>VOS mit Walnusskonzentr</v>
      </c>
      <c r="Y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</row>
    <row r="1408" spans="1:40" ht="30" hidden="1" customHeight="1" x14ac:dyDescent="0.25">
      <c r="A1408" s="78" t="str">
        <f>VLOOKUP(N1408,'Linien - BU'!A:B,2,FALSE)</f>
        <v>BU4</v>
      </c>
      <c r="B1408" s="79">
        <f t="shared" si="147"/>
        <v>18</v>
      </c>
      <c r="C1408" s="80">
        <f>Abfalldokumentation!$U1408</f>
        <v>44498</v>
      </c>
      <c r="D1408" s="69" t="str">
        <f>IFERROR(IF(VLOOKUP(O1408,'[1]Rohware 230'!$B:$C,2,FALSE)=0,"Rohware"),
IFERROR(IF(VLOOKUP(O1408,[1]Sammelnr.!$B:$C,2,FALSE)=0,"Sammelnr. ungeschält ABS"),
IFERROR(IF(VLOOKUP(O1408,[1]Sammelnr.!$E:$F,2,FALSE)=0,"Sammelnr. ungeschält VS"),
IFERROR(IF(VLOOKUP(O1408,[1]Sammelnr.!$H:$I,2,FALSE)=0,"Sammelnr. geschält"),
IFERROR(IF(VLOOKUP(O1408,[1]Offen!$B:$C,2,FALSE)=0,"Offen ungeschält ABS"),
IFERROR(IF(VLOOKUP(O1408,[1]Offen!$E:$F,2,FALSE)=0,"Offen ungeschält VOS"),
IFERROR(IF(VLOOKUP(O1408,[1]Offen!$H:$I,2,FALSE)=0,"Offen geschält RW"),
IFERROR(IF(VLOOKUP(O1408,[1]Offen!$K:$L,2,FALSE)=0,"Offen vegan"),
IFERROR(IF(VLOOKUP(O1408,[1]Offen!$N:$O,2,FALSE)=0,"Offen Zipfel"),
IFERROR(IF(VLOOKUP(O1408,[1]Offen!$Q:$R,2,FALSE)=0,"Offen Endstücke"),
IFERROR(IF(VLOOKUP(O1408,[1]Vakuumiert!$B:$C,2,FALSE)=0,"Vakuumierter VOS ungeschält"),
IFERROR(IF(VLOOKUP(O1408,[1]Vakuumiert!$E:$F,2,FALSE)=0,"Vakuumierter ABS ungeschält"),
IFERROR(IF(VLOOKUP(O1408,[1]Vakuumiert!$H:$I,2,FALSE)=0,"Vakuumierter VOS geschält"),
IFERROR(IF(VLOOKUP(O1408,[1]Vakuumiert!$K:$L,2,FALSE)=0,"Vakuumierter VOS vegan"),
IFERROR(IF(VLOOKUP(O1408,[1]Vakuumiert!$N:$O,2,FALSE)=0,"Vakuumierter VOS Zipfel"),
IFERROR(IF(VLOOKUP(O1408,[1]Vakuumiert!$Q:$R,2,FALSE)=0,"Vakuumiert geschält"),
IFERROR(IF(VLOOKUP(O1408,'[1]vakuumierte Fertigprodukte'!$B:$C,2,FALSE)=0,"Fertigprodukte"),
IFERROR(IF(VLOOKUP(O1408,'[1]vakuumierte Fertigprodukte'!$E:$FI,2,FALSE)=0,"Vakuumierte Zipfel"),
IFERROR(IF(VLOOKUP(O1408,[1]Wurste!$B:$C,2,FALSE)=0,"Räucherwürste"),
IFERROR(IF(VLOOKUP(O1408,[1]Wurste!$E:$F,2,FALSE)=0,"URW/URGW Wurst"),
IFERROR(IF(VLOOKUP(O1408,[1]Wurste!$H:$I,2,FALSE)=0,"HF-Wurst Vegan"),
IFERROR(IF(VLOOKUP(O1408,[1]Wurste!$K:$L,2,FALSE)=0,"320er ohne Würste"),
IFERROR(IF(AND(OR(Abfalldokumentation!$A1408="BU3",Abfalldokumentation!$A1408="Verkauf"),Abfalldokumentation!$F1408="Schimmel",Abfalldokumentation!$G1408="keinen Abnehmer/kein Schälpersonal"),"Div. Zipfel, ES ohne Verwendung",VLOOKUP(Abfalldokumentation!$E1408,Produktgruppen!A:B,2,FALSE)),"-")))))))))))))))))))))))</f>
        <v>ABS</v>
      </c>
      <c r="E1408" s="81" t="str">
        <f>IFERROR(VLOOKUP(Abfalldokumentation!$O1408,Artikel!A:C,3,FALSE),Abfalldokumentation!$O1408)</f>
        <v>ABS HEUBL</v>
      </c>
      <c r="F1408" s="81" t="str">
        <f>VLOOKUP(T1408,'Liste Gründe'!A:D,2,FALSE)</f>
        <v>keinen Verwendungszweck</v>
      </c>
      <c r="G1408" s="80" t="str">
        <f>IF(ISBLANK(V1408),VLOOKUP(Abfalldokumentation!$P1408,'Liste Gründe'!A:D,3,FALSE),V1408)</f>
        <v>keinen Verwendungszweck</v>
      </c>
      <c r="H1408" s="81" t="str">
        <f>IF(ISBLANK(Abfalldokumentation!$W1408),"-",Abfalldokumentation!$W1408)</f>
        <v>-</v>
      </c>
      <c r="I1408" s="81">
        <f t="shared" si="148"/>
        <v>43</v>
      </c>
      <c r="J1408" s="81" t="str">
        <f t="shared" si="149"/>
        <v>Produkte</v>
      </c>
      <c r="K1408" s="81" t="str">
        <f t="shared" si="150"/>
        <v>BUs</v>
      </c>
      <c r="L1408" s="81" t="str">
        <f t="shared" si="151"/>
        <v>Symptome</v>
      </c>
      <c r="M1408" s="81">
        <f>IFERROR(VLOOKUP(Abfalldokumentation!$O1408,Kennzahlen!S:V,3,FALSE)*Abfalldokumentation!$B1408,"0")</f>
        <v>0.18</v>
      </c>
      <c r="N1408" s="81" t="str">
        <f>IF(ISBLANK(Q1408),VLOOKUP(Abfalldokumentation!$O1408,'Linien - BU'!R:S,2,FALSE),Q1408)</f>
        <v>BU4</v>
      </c>
      <c r="O1408" s="77">
        <f t="shared" si="152"/>
        <v>29500885</v>
      </c>
      <c r="P1408" s="77">
        <f t="shared" si="153"/>
        <v>61</v>
      </c>
      <c r="Q1408" s="39" t="s">
        <v>9</v>
      </c>
      <c r="R1408" s="40">
        <v>29500885</v>
      </c>
      <c r="S1408" s="40">
        <v>18</v>
      </c>
      <c r="T1408" s="40">
        <v>61</v>
      </c>
      <c r="U1408" s="41">
        <v>44498</v>
      </c>
      <c r="V1408" s="42"/>
      <c r="W1408" s="40"/>
      <c r="X1408" s="44" t="str">
        <f>IFERROR(VLOOKUP(Abfalldokumentation!$R1408,Artikel!A:C,3,FALSE),Abfalldokumentation!$R1408)</f>
        <v>ABS HEUBL</v>
      </c>
      <c r="Y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</row>
    <row r="1409" spans="1:40" ht="30" hidden="1" customHeight="1" x14ac:dyDescent="0.25">
      <c r="A1409" s="73" t="str">
        <f>VLOOKUP(N1409,'Linien - BU'!A:B,2,FALSE)</f>
        <v>BU4</v>
      </c>
      <c r="B1409" s="74">
        <f t="shared" si="147"/>
        <v>20</v>
      </c>
      <c r="C1409" s="75">
        <f>Abfalldokumentation!$U1409</f>
        <v>44498</v>
      </c>
      <c r="D1409" s="69" t="str">
        <f>IFERROR(IF(VLOOKUP(O1409,'[1]Rohware 230'!$B:$C,2,FALSE)=0,"Rohware"),
IFERROR(IF(VLOOKUP(O1409,[1]Sammelnr.!$B:$C,2,FALSE)=0,"Sammelnr. ungeschält ABS"),
IFERROR(IF(VLOOKUP(O1409,[1]Sammelnr.!$E:$F,2,FALSE)=0,"Sammelnr. ungeschält VS"),
IFERROR(IF(VLOOKUP(O1409,[1]Sammelnr.!$H:$I,2,FALSE)=0,"Sammelnr. geschält"),
IFERROR(IF(VLOOKUP(O1409,[1]Offen!$B:$C,2,FALSE)=0,"Offen ungeschält ABS"),
IFERROR(IF(VLOOKUP(O1409,[1]Offen!$E:$F,2,FALSE)=0,"Offen ungeschält VOS"),
IFERROR(IF(VLOOKUP(O1409,[1]Offen!$H:$I,2,FALSE)=0,"Offen geschält RW"),
IFERROR(IF(VLOOKUP(O1409,[1]Offen!$K:$L,2,FALSE)=0,"Offen vegan"),
IFERROR(IF(VLOOKUP(O1409,[1]Offen!$N:$O,2,FALSE)=0,"Offen Zipfel"),
IFERROR(IF(VLOOKUP(O1409,[1]Offen!$Q:$R,2,FALSE)=0,"Offen Endstücke"),
IFERROR(IF(VLOOKUP(O1409,[1]Vakuumiert!$B:$C,2,FALSE)=0,"Vakuumierter VOS ungeschält"),
IFERROR(IF(VLOOKUP(O1409,[1]Vakuumiert!$E:$F,2,FALSE)=0,"Vakuumierter ABS ungeschält"),
IFERROR(IF(VLOOKUP(O1409,[1]Vakuumiert!$H:$I,2,FALSE)=0,"Vakuumierter VOS geschält"),
IFERROR(IF(VLOOKUP(O1409,[1]Vakuumiert!$K:$L,2,FALSE)=0,"Vakuumierter VOS vegan"),
IFERROR(IF(VLOOKUP(O1409,[1]Vakuumiert!$N:$O,2,FALSE)=0,"Vakuumierter VOS Zipfel"),
IFERROR(IF(VLOOKUP(O1409,[1]Vakuumiert!$Q:$R,2,FALSE)=0,"Vakuumiert geschält"),
IFERROR(IF(VLOOKUP(O1409,'[1]vakuumierte Fertigprodukte'!$B:$C,2,FALSE)=0,"Fertigprodukte"),
IFERROR(IF(VLOOKUP(O1409,'[1]vakuumierte Fertigprodukte'!$E:$FI,2,FALSE)=0,"Vakuumierte Zipfel"),
IFERROR(IF(VLOOKUP(O1409,[1]Wurste!$B:$C,2,FALSE)=0,"Räucherwürste"),
IFERROR(IF(VLOOKUP(O1409,[1]Wurste!$E:$F,2,FALSE)=0,"URW/URGW Wurst"),
IFERROR(IF(VLOOKUP(O1409,[1]Wurste!$H:$I,2,FALSE)=0,"HF-Wurst Vegan"),
IFERROR(IF(VLOOKUP(O1409,[1]Wurste!$K:$L,2,FALSE)=0,"320er ohne Würste"),
IFERROR(IF(AND(OR(Abfalldokumentation!$A1409="BU3",Abfalldokumentation!$A1409="Verkauf"),Abfalldokumentation!$F1409="Schimmel",Abfalldokumentation!$G1409="keinen Abnehmer/kein Schälpersonal"),"Div. Zipfel, ES ohne Verwendung",VLOOKUP(Abfalldokumentation!$E1409,Produktgruppen!A:B,2,FALSE)),"-")))))))))))))))))))))))</f>
        <v>ABS</v>
      </c>
      <c r="E1409" s="76" t="str">
        <f>IFERROR(VLOOKUP(Abfalldokumentation!$O1409,Artikel!A:C,3,FALSE),Abfalldokumentation!$O1409)</f>
        <v>ABS MEDI-KRÄUK</v>
      </c>
      <c r="F1409" s="76" t="str">
        <f>VLOOKUP(T1409,'Liste Gründe'!A:D,2,FALSE)</f>
        <v>keinen Verwendungszweck</v>
      </c>
      <c r="G1409" s="75" t="str">
        <f>IF(ISBLANK(V1409),VLOOKUP(Abfalldokumentation!$P1409,'Liste Gründe'!A:D,3,FALSE),V1409)</f>
        <v>keinen Verwendungszweck</v>
      </c>
      <c r="H1409" s="76" t="str">
        <f>IF(ISBLANK(Abfalldokumentation!$W1409),"-",Abfalldokumentation!$W1409)</f>
        <v>-</v>
      </c>
      <c r="I1409" s="76">
        <f t="shared" si="148"/>
        <v>43</v>
      </c>
      <c r="J1409" s="76" t="str">
        <f t="shared" si="149"/>
        <v>Produkte</v>
      </c>
      <c r="K1409" s="76" t="str">
        <f t="shared" si="150"/>
        <v>BUs</v>
      </c>
      <c r="L1409" s="76" t="str">
        <f t="shared" si="151"/>
        <v>Symptome</v>
      </c>
      <c r="M1409" s="76">
        <f>IFERROR(VLOOKUP(Abfalldokumentation!$O1409,Kennzahlen!S:V,3,FALSE)*Abfalldokumentation!$B1409,"0")</f>
        <v>30</v>
      </c>
      <c r="N1409" s="76" t="str">
        <f>IF(ISBLANK(Q1409),VLOOKUP(Abfalldokumentation!$O1409,'Linien - BU'!R:S,2,FALSE),Q1409)</f>
        <v>BU4</v>
      </c>
      <c r="O1409" s="77">
        <f t="shared" si="152"/>
        <v>29500886</v>
      </c>
      <c r="P1409" s="77">
        <f t="shared" si="153"/>
        <v>61</v>
      </c>
      <c r="Q1409" s="45" t="s">
        <v>9</v>
      </c>
      <c r="R1409" s="46">
        <v>29500886</v>
      </c>
      <c r="S1409" s="46">
        <v>20</v>
      </c>
      <c r="T1409" s="46">
        <v>61</v>
      </c>
      <c r="U1409" s="47">
        <v>44498</v>
      </c>
      <c r="V1409" s="48"/>
      <c r="W1409" s="46"/>
      <c r="X1409" s="50" t="str">
        <f>IFERROR(VLOOKUP(Abfalldokumentation!$R1409,Artikel!A:C,3,FALSE),Abfalldokumentation!$R1409)</f>
        <v>ABS MEDI-KRÄUK</v>
      </c>
      <c r="Y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</row>
    <row r="1410" spans="1:40" ht="30" hidden="1" customHeight="1" x14ac:dyDescent="0.25">
      <c r="A1410" s="78" t="str">
        <f>VLOOKUP(N1410,'Linien - BU'!A:B,2,FALSE)</f>
        <v>BU4</v>
      </c>
      <c r="B1410" s="79">
        <f t="shared" ref="B1410:B1473" si="154">S1410</f>
        <v>18</v>
      </c>
      <c r="C1410" s="80">
        <f>Abfalldokumentation!$U1410</f>
        <v>44498</v>
      </c>
      <c r="D1410" s="69" t="str">
        <f>IFERROR(IF(VLOOKUP(O1410,'[1]Rohware 230'!$B:$C,2,FALSE)=0,"Rohware"),
IFERROR(IF(VLOOKUP(O1410,[1]Sammelnr.!$B:$C,2,FALSE)=0,"Sammelnr. ungeschält ABS"),
IFERROR(IF(VLOOKUP(O1410,[1]Sammelnr.!$E:$F,2,FALSE)=0,"Sammelnr. ungeschält VS"),
IFERROR(IF(VLOOKUP(O1410,[1]Sammelnr.!$H:$I,2,FALSE)=0,"Sammelnr. geschält"),
IFERROR(IF(VLOOKUP(O1410,[1]Offen!$B:$C,2,FALSE)=0,"Offen ungeschält ABS"),
IFERROR(IF(VLOOKUP(O1410,[1]Offen!$E:$F,2,FALSE)=0,"Offen ungeschält VOS"),
IFERROR(IF(VLOOKUP(O1410,[1]Offen!$H:$I,2,FALSE)=0,"Offen geschält RW"),
IFERROR(IF(VLOOKUP(O1410,[1]Offen!$K:$L,2,FALSE)=0,"Offen vegan"),
IFERROR(IF(VLOOKUP(O1410,[1]Offen!$N:$O,2,FALSE)=0,"Offen Zipfel"),
IFERROR(IF(VLOOKUP(O1410,[1]Offen!$Q:$R,2,FALSE)=0,"Offen Endstücke"),
IFERROR(IF(VLOOKUP(O1410,[1]Vakuumiert!$B:$C,2,FALSE)=0,"Vakuumierter VOS ungeschält"),
IFERROR(IF(VLOOKUP(O1410,[1]Vakuumiert!$E:$F,2,FALSE)=0,"Vakuumierter ABS ungeschält"),
IFERROR(IF(VLOOKUP(O1410,[1]Vakuumiert!$H:$I,2,FALSE)=0,"Vakuumierter VOS geschält"),
IFERROR(IF(VLOOKUP(O1410,[1]Vakuumiert!$K:$L,2,FALSE)=0,"Vakuumierter VOS vegan"),
IFERROR(IF(VLOOKUP(O1410,[1]Vakuumiert!$N:$O,2,FALSE)=0,"Vakuumierter VOS Zipfel"),
IFERROR(IF(VLOOKUP(O1410,[1]Vakuumiert!$Q:$R,2,FALSE)=0,"Vakuumiert geschält"),
IFERROR(IF(VLOOKUP(O1410,'[1]vakuumierte Fertigprodukte'!$B:$C,2,FALSE)=0,"Fertigprodukte"),
IFERROR(IF(VLOOKUP(O1410,'[1]vakuumierte Fertigprodukte'!$E:$FI,2,FALSE)=0,"Vakuumierte Zipfel"),
IFERROR(IF(VLOOKUP(O1410,[1]Wurste!$B:$C,2,FALSE)=0,"Räucherwürste"),
IFERROR(IF(VLOOKUP(O1410,[1]Wurste!$E:$F,2,FALSE)=0,"URW/URGW Wurst"),
IFERROR(IF(VLOOKUP(O1410,[1]Wurste!$H:$I,2,FALSE)=0,"HF-Wurst Vegan"),
IFERROR(IF(VLOOKUP(O1410,[1]Wurste!$K:$L,2,FALSE)=0,"320er ohne Würste"),
IFERROR(IF(AND(OR(Abfalldokumentation!$A1410="BU3",Abfalldokumentation!$A1410="Verkauf"),Abfalldokumentation!$F1410="Schimmel",Abfalldokumentation!$G1410="keinen Abnehmer/kein Schälpersonal"),"Div. Zipfel, ES ohne Verwendung",VLOOKUP(Abfalldokumentation!$E1410,Produktgruppen!A:B,2,FALSE)),"-")))))))))))))))))))))))</f>
        <v>ABS</v>
      </c>
      <c r="E1410" s="81" t="str">
        <f>IFERROR(VLOOKUP(Abfalldokumentation!$O1410,Artikel!A:C,3,FALSE),Abfalldokumentation!$O1410)</f>
        <v>ABS MEDI-KRÄUK</v>
      </c>
      <c r="F1410" s="81" t="str">
        <f>VLOOKUP(T1410,'Liste Gründe'!A:D,2,FALSE)</f>
        <v>keinen Verwendungszweck</v>
      </c>
      <c r="G1410" s="80" t="str">
        <f>IF(ISBLANK(V1410),VLOOKUP(Abfalldokumentation!$P1410,'Liste Gründe'!A:D,3,FALSE),V1410)</f>
        <v>keinen Verwendungszweck</v>
      </c>
      <c r="H1410" s="81" t="str">
        <f>IF(ISBLANK(Abfalldokumentation!$W1410),"-",Abfalldokumentation!$W1410)</f>
        <v>-</v>
      </c>
      <c r="I1410" s="81">
        <f t="shared" ref="I1410:I1473" si="155">_xlfn.ISOWEEKNUM(C1410)</f>
        <v>43</v>
      </c>
      <c r="J1410" s="81" t="str">
        <f t="shared" ref="J1410:J1473" si="156">"Produkte"</f>
        <v>Produkte</v>
      </c>
      <c r="K1410" s="81" t="str">
        <f t="shared" ref="K1410:K1473" si="157">"BUs"</f>
        <v>BUs</v>
      </c>
      <c r="L1410" s="81" t="str">
        <f t="shared" ref="L1410:L1473" si="158">"Symptome"</f>
        <v>Symptome</v>
      </c>
      <c r="M1410" s="81">
        <f>IFERROR(VLOOKUP(Abfalldokumentation!$O1410,Kennzahlen!S:V,3,FALSE)*Abfalldokumentation!$B1410,"0")</f>
        <v>27</v>
      </c>
      <c r="N1410" s="81" t="str">
        <f>IF(ISBLANK(Q1410),VLOOKUP(Abfalldokumentation!$O1410,'Linien - BU'!R:S,2,FALSE),Q1410)</f>
        <v>BU4</v>
      </c>
      <c r="O1410" s="77">
        <f t="shared" ref="O1410:O1473" si="159">R1410</f>
        <v>29500886</v>
      </c>
      <c r="P1410" s="77">
        <f t="shared" ref="P1410:P1473" si="160">T1410</f>
        <v>61</v>
      </c>
      <c r="Q1410" s="39" t="s">
        <v>9</v>
      </c>
      <c r="R1410" s="40">
        <v>29500886</v>
      </c>
      <c r="S1410" s="40">
        <v>18</v>
      </c>
      <c r="T1410" s="40">
        <v>61</v>
      </c>
      <c r="U1410" s="41">
        <v>44498</v>
      </c>
      <c r="V1410" s="42"/>
      <c r="W1410" s="40"/>
      <c r="X1410" s="44" t="str">
        <f>IFERROR(VLOOKUP(Abfalldokumentation!$R1410,Artikel!A:C,3,FALSE),Abfalldokumentation!$R1410)</f>
        <v>ABS MEDI-KRÄUK</v>
      </c>
      <c r="Y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</row>
    <row r="1411" spans="1:40" ht="30" hidden="1" customHeight="1" x14ac:dyDescent="0.25">
      <c r="A1411" s="73" t="str">
        <f>VLOOKUP(N1411,'Linien - BU'!A:B,2,FALSE)</f>
        <v>BU4</v>
      </c>
      <c r="B1411" s="74">
        <f t="shared" si="154"/>
        <v>18</v>
      </c>
      <c r="C1411" s="75">
        <f>Abfalldokumentation!$U1411</f>
        <v>44498</v>
      </c>
      <c r="D1411" s="69" t="str">
        <f>IFERROR(IF(VLOOKUP(O1411,'[1]Rohware 230'!$B:$C,2,FALSE)=0,"Rohware"),
IFERROR(IF(VLOOKUP(O1411,[1]Sammelnr.!$B:$C,2,FALSE)=0,"Sammelnr. ungeschält ABS"),
IFERROR(IF(VLOOKUP(O1411,[1]Sammelnr.!$E:$F,2,FALSE)=0,"Sammelnr. ungeschält VS"),
IFERROR(IF(VLOOKUP(O1411,[1]Sammelnr.!$H:$I,2,FALSE)=0,"Sammelnr. geschält"),
IFERROR(IF(VLOOKUP(O1411,[1]Offen!$B:$C,2,FALSE)=0,"Offen ungeschält ABS"),
IFERROR(IF(VLOOKUP(O1411,[1]Offen!$E:$F,2,FALSE)=0,"Offen ungeschält VOS"),
IFERROR(IF(VLOOKUP(O1411,[1]Offen!$H:$I,2,FALSE)=0,"Offen geschält RW"),
IFERROR(IF(VLOOKUP(O1411,[1]Offen!$K:$L,2,FALSE)=0,"Offen vegan"),
IFERROR(IF(VLOOKUP(O1411,[1]Offen!$N:$O,2,FALSE)=0,"Offen Zipfel"),
IFERROR(IF(VLOOKUP(O1411,[1]Offen!$Q:$R,2,FALSE)=0,"Offen Endstücke"),
IFERROR(IF(VLOOKUP(O1411,[1]Vakuumiert!$B:$C,2,FALSE)=0,"Vakuumierter VOS ungeschält"),
IFERROR(IF(VLOOKUP(O1411,[1]Vakuumiert!$E:$F,2,FALSE)=0,"Vakuumierter ABS ungeschält"),
IFERROR(IF(VLOOKUP(O1411,[1]Vakuumiert!$H:$I,2,FALSE)=0,"Vakuumierter VOS geschält"),
IFERROR(IF(VLOOKUP(O1411,[1]Vakuumiert!$K:$L,2,FALSE)=0,"Vakuumierter VOS vegan"),
IFERROR(IF(VLOOKUP(O1411,[1]Vakuumiert!$N:$O,2,FALSE)=0,"Vakuumierter VOS Zipfel"),
IFERROR(IF(VLOOKUP(O1411,[1]Vakuumiert!$Q:$R,2,FALSE)=0,"Vakuumiert geschält"),
IFERROR(IF(VLOOKUP(O1411,'[1]vakuumierte Fertigprodukte'!$B:$C,2,FALSE)=0,"Fertigprodukte"),
IFERROR(IF(VLOOKUP(O1411,'[1]vakuumierte Fertigprodukte'!$E:$FI,2,FALSE)=0,"Vakuumierte Zipfel"),
IFERROR(IF(VLOOKUP(O1411,[1]Wurste!$B:$C,2,FALSE)=0,"Räucherwürste"),
IFERROR(IF(VLOOKUP(O1411,[1]Wurste!$E:$F,2,FALSE)=0,"URW/URGW Wurst"),
IFERROR(IF(VLOOKUP(O1411,[1]Wurste!$H:$I,2,FALSE)=0,"HF-Wurst Vegan"),
IFERROR(IF(VLOOKUP(O1411,[1]Wurste!$K:$L,2,FALSE)=0,"320er ohne Würste"),
IFERROR(IF(AND(OR(Abfalldokumentation!$A1411="BU3",Abfalldokumentation!$A1411="Verkauf"),Abfalldokumentation!$F1411="Schimmel",Abfalldokumentation!$G1411="keinen Abnehmer/kein Schälpersonal"),"Div. Zipfel, ES ohne Verwendung",VLOOKUP(Abfalldokumentation!$E1411,Produktgruppen!A:B,2,FALSE)),"-")))))))))))))))))))))))</f>
        <v>ABS</v>
      </c>
      <c r="E1411" s="76" t="str">
        <f>IFERROR(VLOOKUP(Abfalldokumentation!$O1411,Artikel!A:C,3,FALSE),Abfalldokumentation!$O1411)</f>
        <v>ABS MEDI-KRÄUK</v>
      </c>
      <c r="F1411" s="76" t="str">
        <f>VLOOKUP(T1411,'Liste Gründe'!A:D,2,FALSE)</f>
        <v>keinen Verwendungszweck</v>
      </c>
      <c r="G1411" s="75" t="str">
        <f>IF(ISBLANK(V1411),VLOOKUP(Abfalldokumentation!$P1411,'Liste Gründe'!A:D,3,FALSE),V1411)</f>
        <v>keinen Verwendungszweck</v>
      </c>
      <c r="H1411" s="76" t="str">
        <f>IF(ISBLANK(Abfalldokumentation!$W1411),"-",Abfalldokumentation!$W1411)</f>
        <v>-</v>
      </c>
      <c r="I1411" s="76">
        <f t="shared" si="155"/>
        <v>43</v>
      </c>
      <c r="J1411" s="76" t="str">
        <f t="shared" si="156"/>
        <v>Produkte</v>
      </c>
      <c r="K1411" s="76" t="str">
        <f t="shared" si="157"/>
        <v>BUs</v>
      </c>
      <c r="L1411" s="76" t="str">
        <f t="shared" si="158"/>
        <v>Symptome</v>
      </c>
      <c r="M1411" s="76">
        <f>IFERROR(VLOOKUP(Abfalldokumentation!$O1411,Kennzahlen!S:V,3,FALSE)*Abfalldokumentation!$B1411,"0")</f>
        <v>27</v>
      </c>
      <c r="N1411" s="76" t="str">
        <f>IF(ISBLANK(Q1411),VLOOKUP(Abfalldokumentation!$O1411,'Linien - BU'!R:S,2,FALSE),Q1411)</f>
        <v>BU4</v>
      </c>
      <c r="O1411" s="77">
        <f t="shared" si="159"/>
        <v>29500886</v>
      </c>
      <c r="P1411" s="77">
        <f t="shared" si="160"/>
        <v>61</v>
      </c>
      <c r="Q1411" s="45" t="s">
        <v>9</v>
      </c>
      <c r="R1411" s="46">
        <v>29500886</v>
      </c>
      <c r="S1411" s="46">
        <v>18</v>
      </c>
      <c r="T1411" s="46">
        <v>61</v>
      </c>
      <c r="U1411" s="47">
        <v>44498</v>
      </c>
      <c r="V1411" s="48"/>
      <c r="W1411" s="46"/>
      <c r="X1411" s="50" t="str">
        <f>IFERROR(VLOOKUP(Abfalldokumentation!$R1411,Artikel!A:C,3,FALSE),Abfalldokumentation!$R1411)</f>
        <v>ABS MEDI-KRÄUK</v>
      </c>
      <c r="Y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</row>
    <row r="1412" spans="1:40" ht="30" hidden="1" customHeight="1" x14ac:dyDescent="0.25">
      <c r="A1412" s="78" t="str">
        <f>VLOOKUP(N1412,'Linien - BU'!A:B,2,FALSE)</f>
        <v>BU4</v>
      </c>
      <c r="B1412" s="79">
        <f t="shared" si="154"/>
        <v>7</v>
      </c>
      <c r="C1412" s="80">
        <f>Abfalldokumentation!$U1412</f>
        <v>44498</v>
      </c>
      <c r="D1412" s="69" t="str">
        <f>IFERROR(IF(VLOOKUP(O1412,'[1]Rohware 230'!$B:$C,2,FALSE)=0,"Rohware"),
IFERROR(IF(VLOOKUP(O1412,[1]Sammelnr.!$B:$C,2,FALSE)=0,"Sammelnr. ungeschält ABS"),
IFERROR(IF(VLOOKUP(O1412,[1]Sammelnr.!$E:$F,2,FALSE)=0,"Sammelnr. ungeschält VS"),
IFERROR(IF(VLOOKUP(O1412,[1]Sammelnr.!$H:$I,2,FALSE)=0,"Sammelnr. geschält"),
IFERROR(IF(VLOOKUP(O1412,[1]Offen!$B:$C,2,FALSE)=0,"Offen ungeschält ABS"),
IFERROR(IF(VLOOKUP(O1412,[1]Offen!$E:$F,2,FALSE)=0,"Offen ungeschält VOS"),
IFERROR(IF(VLOOKUP(O1412,[1]Offen!$H:$I,2,FALSE)=0,"Offen geschält RW"),
IFERROR(IF(VLOOKUP(O1412,[1]Offen!$K:$L,2,FALSE)=0,"Offen vegan"),
IFERROR(IF(VLOOKUP(O1412,[1]Offen!$N:$O,2,FALSE)=0,"Offen Zipfel"),
IFERROR(IF(VLOOKUP(O1412,[1]Offen!$Q:$R,2,FALSE)=0,"Offen Endstücke"),
IFERROR(IF(VLOOKUP(O1412,[1]Vakuumiert!$B:$C,2,FALSE)=0,"Vakuumierter VOS ungeschält"),
IFERROR(IF(VLOOKUP(O1412,[1]Vakuumiert!$E:$F,2,FALSE)=0,"Vakuumierter ABS ungeschält"),
IFERROR(IF(VLOOKUP(O1412,[1]Vakuumiert!$H:$I,2,FALSE)=0,"Vakuumierter VOS geschält"),
IFERROR(IF(VLOOKUP(O1412,[1]Vakuumiert!$K:$L,2,FALSE)=0,"Vakuumierter VOS vegan"),
IFERROR(IF(VLOOKUP(O1412,[1]Vakuumiert!$N:$O,2,FALSE)=0,"Vakuumierter VOS Zipfel"),
IFERROR(IF(VLOOKUP(O1412,[1]Vakuumiert!$Q:$R,2,FALSE)=0,"Vakuumiert geschält"),
IFERROR(IF(VLOOKUP(O1412,'[1]vakuumierte Fertigprodukte'!$B:$C,2,FALSE)=0,"Fertigprodukte"),
IFERROR(IF(VLOOKUP(O1412,'[1]vakuumierte Fertigprodukte'!$E:$FI,2,FALSE)=0,"Vakuumierte Zipfel"),
IFERROR(IF(VLOOKUP(O1412,[1]Wurste!$B:$C,2,FALSE)=0,"Räucherwürste"),
IFERROR(IF(VLOOKUP(O1412,[1]Wurste!$E:$F,2,FALSE)=0,"URW/URGW Wurst"),
IFERROR(IF(VLOOKUP(O1412,[1]Wurste!$H:$I,2,FALSE)=0,"HF-Wurst Vegan"),
IFERROR(IF(VLOOKUP(O1412,[1]Wurste!$K:$L,2,FALSE)=0,"320er ohne Würste"),
IFERROR(IF(AND(OR(Abfalldokumentation!$A1412="BU3",Abfalldokumentation!$A1412="Verkauf"),Abfalldokumentation!$F1412="Schimmel",Abfalldokumentation!$G1412="keinen Abnehmer/kein Schälpersonal"),"Div. Zipfel, ES ohne Verwendung",VLOOKUP(Abfalldokumentation!$E1412,Produktgruppen!A:B,2,FALSE)),"-")))))))))))))))))))))))</f>
        <v>ABS</v>
      </c>
      <c r="E1412" s="81" t="str">
        <f>IFERROR(VLOOKUP(Abfalldokumentation!$O1412,Artikel!A:C,3,FALSE),Abfalldokumentation!$O1412)</f>
        <v>ABS PECO</v>
      </c>
      <c r="F1412" s="81" t="str">
        <f>VLOOKUP(T1412,'Liste Gründe'!A:D,2,FALSE)</f>
        <v>keinen Verwendungszweck</v>
      </c>
      <c r="G1412" s="80" t="str">
        <f>IF(ISBLANK(V1412),VLOOKUP(Abfalldokumentation!$P1412,'Liste Gründe'!A:D,3,FALSE),V1412)</f>
        <v>keinen Verwendungszweck</v>
      </c>
      <c r="H1412" s="81" t="str">
        <f>IF(ISBLANK(Abfalldokumentation!$W1412),"-",Abfalldokumentation!$W1412)</f>
        <v>-</v>
      </c>
      <c r="I1412" s="81">
        <f t="shared" si="155"/>
        <v>43</v>
      </c>
      <c r="J1412" s="81" t="str">
        <f t="shared" si="156"/>
        <v>Produkte</v>
      </c>
      <c r="K1412" s="81" t="str">
        <f t="shared" si="157"/>
        <v>BUs</v>
      </c>
      <c r="L1412" s="81" t="str">
        <f t="shared" si="158"/>
        <v>Symptome</v>
      </c>
      <c r="M1412" s="81">
        <f>IFERROR(VLOOKUP(Abfalldokumentation!$O1412,Kennzahlen!S:V,3,FALSE)*Abfalldokumentation!$B1412,"0")</f>
        <v>14</v>
      </c>
      <c r="N1412" s="81" t="str">
        <f>IF(ISBLANK(Q1412),VLOOKUP(Abfalldokumentation!$O1412,'Linien - BU'!R:S,2,FALSE),Q1412)</f>
        <v>BU4</v>
      </c>
      <c r="O1412" s="77">
        <f t="shared" si="159"/>
        <v>29500891</v>
      </c>
      <c r="P1412" s="77">
        <f t="shared" si="160"/>
        <v>61</v>
      </c>
      <c r="Q1412" s="39" t="s">
        <v>9</v>
      </c>
      <c r="R1412" s="40">
        <v>29500891</v>
      </c>
      <c r="S1412" s="40">
        <v>7</v>
      </c>
      <c r="T1412" s="40">
        <v>61</v>
      </c>
      <c r="U1412" s="41">
        <v>44498</v>
      </c>
      <c r="V1412" s="42"/>
      <c r="W1412" s="40"/>
      <c r="X1412" s="44" t="str">
        <f>IFERROR(VLOOKUP(Abfalldokumentation!$R1412,Artikel!A:C,3,FALSE),Abfalldokumentation!$R1412)</f>
        <v>ABS PECO</v>
      </c>
      <c r="Y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</row>
    <row r="1413" spans="1:40" ht="30" hidden="1" customHeight="1" x14ac:dyDescent="0.25">
      <c r="A1413" s="73" t="str">
        <f>VLOOKUP(N1413,'Linien - BU'!A:B,2,FALSE)</f>
        <v>BU4</v>
      </c>
      <c r="B1413" s="74">
        <f t="shared" si="154"/>
        <v>25</v>
      </c>
      <c r="C1413" s="75">
        <f>Abfalldokumentation!$U1413</f>
        <v>44498</v>
      </c>
      <c r="D1413" s="69" t="str">
        <f>IFERROR(IF(VLOOKUP(O1413,'[1]Rohware 230'!$B:$C,2,FALSE)=0,"Rohware"),
IFERROR(IF(VLOOKUP(O1413,[1]Sammelnr.!$B:$C,2,FALSE)=0,"Sammelnr. ungeschält ABS"),
IFERROR(IF(VLOOKUP(O1413,[1]Sammelnr.!$E:$F,2,FALSE)=0,"Sammelnr. ungeschält VS"),
IFERROR(IF(VLOOKUP(O1413,[1]Sammelnr.!$H:$I,2,FALSE)=0,"Sammelnr. geschält"),
IFERROR(IF(VLOOKUP(O1413,[1]Offen!$B:$C,2,FALSE)=0,"Offen ungeschält ABS"),
IFERROR(IF(VLOOKUP(O1413,[1]Offen!$E:$F,2,FALSE)=0,"Offen ungeschält VOS"),
IFERROR(IF(VLOOKUP(O1413,[1]Offen!$H:$I,2,FALSE)=0,"Offen geschält RW"),
IFERROR(IF(VLOOKUP(O1413,[1]Offen!$K:$L,2,FALSE)=0,"Offen vegan"),
IFERROR(IF(VLOOKUP(O1413,[1]Offen!$N:$O,2,FALSE)=0,"Offen Zipfel"),
IFERROR(IF(VLOOKUP(O1413,[1]Offen!$Q:$R,2,FALSE)=0,"Offen Endstücke"),
IFERROR(IF(VLOOKUP(O1413,[1]Vakuumiert!$B:$C,2,FALSE)=0,"Vakuumierter VOS ungeschält"),
IFERROR(IF(VLOOKUP(O1413,[1]Vakuumiert!$E:$F,2,FALSE)=0,"Vakuumierter ABS ungeschält"),
IFERROR(IF(VLOOKUP(O1413,[1]Vakuumiert!$H:$I,2,FALSE)=0,"Vakuumierter VOS geschält"),
IFERROR(IF(VLOOKUP(O1413,[1]Vakuumiert!$K:$L,2,FALSE)=0,"Vakuumierter VOS vegan"),
IFERROR(IF(VLOOKUP(O1413,[1]Vakuumiert!$N:$O,2,FALSE)=0,"Vakuumierter VOS Zipfel"),
IFERROR(IF(VLOOKUP(O1413,[1]Vakuumiert!$Q:$R,2,FALSE)=0,"Vakuumiert geschält"),
IFERROR(IF(VLOOKUP(O1413,'[1]vakuumierte Fertigprodukte'!$B:$C,2,FALSE)=0,"Fertigprodukte"),
IFERROR(IF(VLOOKUP(O1413,'[1]vakuumierte Fertigprodukte'!$E:$FI,2,FALSE)=0,"Vakuumierte Zipfel"),
IFERROR(IF(VLOOKUP(O1413,[1]Wurste!$B:$C,2,FALSE)=0,"Räucherwürste"),
IFERROR(IF(VLOOKUP(O1413,[1]Wurste!$E:$F,2,FALSE)=0,"URW/URGW Wurst"),
IFERROR(IF(VLOOKUP(O1413,[1]Wurste!$H:$I,2,FALSE)=0,"HF-Wurst Vegan"),
IFERROR(IF(VLOOKUP(O1413,[1]Wurste!$K:$L,2,FALSE)=0,"320er ohne Würste"),
IFERROR(IF(AND(OR(Abfalldokumentation!$A1413="BU3",Abfalldokumentation!$A1413="Verkauf"),Abfalldokumentation!$F1413="Schimmel",Abfalldokumentation!$G1413="keinen Abnehmer/kein Schälpersonal"),"Div. Zipfel, ES ohne Verwendung",VLOOKUP(Abfalldokumentation!$E1413,Produktgruppen!A:B,2,FALSE)),"-")))))))))))))))))))))))</f>
        <v>ABS</v>
      </c>
      <c r="E1413" s="76" t="str">
        <f>IFERROR(VLOOKUP(Abfalldokumentation!$O1413,Artikel!A:C,3,FALSE),Abfalldokumentation!$O1413)</f>
        <v>ABS SCH-PAUL</v>
      </c>
      <c r="F1413" s="76" t="str">
        <f>VLOOKUP(T1413,'Liste Gründe'!A:D,2,FALSE)</f>
        <v>keinen Verwendungszweck</v>
      </c>
      <c r="G1413" s="75" t="str">
        <f>IF(ISBLANK(V1413),VLOOKUP(Abfalldokumentation!$P1413,'Liste Gründe'!A:D,3,FALSE),V1413)</f>
        <v>keinen Verwendungszweck</v>
      </c>
      <c r="H1413" s="76" t="str">
        <f>IF(ISBLANK(Abfalldokumentation!$W1413),"-",Abfalldokumentation!$W1413)</f>
        <v>-</v>
      </c>
      <c r="I1413" s="76">
        <f t="shared" si="155"/>
        <v>43</v>
      </c>
      <c r="J1413" s="76" t="str">
        <f t="shared" si="156"/>
        <v>Produkte</v>
      </c>
      <c r="K1413" s="76" t="str">
        <f t="shared" si="157"/>
        <v>BUs</v>
      </c>
      <c r="L1413" s="76" t="str">
        <f t="shared" si="158"/>
        <v>Symptome</v>
      </c>
      <c r="M1413" s="76">
        <f>IFERROR(VLOOKUP(Abfalldokumentation!$O1413,Kennzahlen!S:V,3,FALSE)*Abfalldokumentation!$B1413,"0")</f>
        <v>0.25</v>
      </c>
      <c r="N1413" s="76" t="str">
        <f>IF(ISBLANK(Q1413),VLOOKUP(Abfalldokumentation!$O1413,'Linien - BU'!R:S,2,FALSE),Q1413)</f>
        <v>BU4</v>
      </c>
      <c r="O1413" s="77">
        <f t="shared" si="159"/>
        <v>29500906</v>
      </c>
      <c r="P1413" s="77">
        <f t="shared" si="160"/>
        <v>61</v>
      </c>
      <c r="Q1413" s="45" t="s">
        <v>9</v>
      </c>
      <c r="R1413" s="46">
        <v>29500906</v>
      </c>
      <c r="S1413" s="46">
        <v>25</v>
      </c>
      <c r="T1413" s="46">
        <v>61</v>
      </c>
      <c r="U1413" s="47">
        <v>44498</v>
      </c>
      <c r="V1413" s="48"/>
      <c r="W1413" s="46"/>
      <c r="X1413" s="50" t="str">
        <f>IFERROR(VLOOKUP(Abfalldokumentation!$R1413,Artikel!A:C,3,FALSE),Abfalldokumentation!$R1413)</f>
        <v>ABS SCH-PAUL</v>
      </c>
      <c r="Y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</row>
    <row r="1414" spans="1:40" ht="30" hidden="1" customHeight="1" x14ac:dyDescent="0.25">
      <c r="A1414" s="78" t="str">
        <f>VLOOKUP(N1414,'Linien - BU'!A:B,2,FALSE)</f>
        <v>BU4</v>
      </c>
      <c r="B1414" s="79">
        <f t="shared" si="154"/>
        <v>11</v>
      </c>
      <c r="C1414" s="80">
        <f>Abfalldokumentation!$U1414</f>
        <v>44498</v>
      </c>
      <c r="D1414" s="69" t="str">
        <f>IFERROR(IF(VLOOKUP(O1414,'[1]Rohware 230'!$B:$C,2,FALSE)=0,"Rohware"),
IFERROR(IF(VLOOKUP(O1414,[1]Sammelnr.!$B:$C,2,FALSE)=0,"Sammelnr. ungeschält ABS"),
IFERROR(IF(VLOOKUP(O1414,[1]Sammelnr.!$E:$F,2,FALSE)=0,"Sammelnr. ungeschält VS"),
IFERROR(IF(VLOOKUP(O1414,[1]Sammelnr.!$H:$I,2,FALSE)=0,"Sammelnr. geschält"),
IFERROR(IF(VLOOKUP(O1414,[1]Offen!$B:$C,2,FALSE)=0,"Offen ungeschält ABS"),
IFERROR(IF(VLOOKUP(O1414,[1]Offen!$E:$F,2,FALSE)=0,"Offen ungeschält VOS"),
IFERROR(IF(VLOOKUP(O1414,[1]Offen!$H:$I,2,FALSE)=0,"Offen geschält RW"),
IFERROR(IF(VLOOKUP(O1414,[1]Offen!$K:$L,2,FALSE)=0,"Offen vegan"),
IFERROR(IF(VLOOKUP(O1414,[1]Offen!$N:$O,2,FALSE)=0,"Offen Zipfel"),
IFERROR(IF(VLOOKUP(O1414,[1]Offen!$Q:$R,2,FALSE)=0,"Offen Endstücke"),
IFERROR(IF(VLOOKUP(O1414,[1]Vakuumiert!$B:$C,2,FALSE)=0,"Vakuumierter VOS ungeschält"),
IFERROR(IF(VLOOKUP(O1414,[1]Vakuumiert!$E:$F,2,FALSE)=0,"Vakuumierter ABS ungeschält"),
IFERROR(IF(VLOOKUP(O1414,[1]Vakuumiert!$H:$I,2,FALSE)=0,"Vakuumierter VOS geschält"),
IFERROR(IF(VLOOKUP(O1414,[1]Vakuumiert!$K:$L,2,FALSE)=0,"Vakuumierter VOS vegan"),
IFERROR(IF(VLOOKUP(O1414,[1]Vakuumiert!$N:$O,2,FALSE)=0,"Vakuumierter VOS Zipfel"),
IFERROR(IF(VLOOKUP(O1414,[1]Vakuumiert!$Q:$R,2,FALSE)=0,"Vakuumiert geschält"),
IFERROR(IF(VLOOKUP(O1414,'[1]vakuumierte Fertigprodukte'!$B:$C,2,FALSE)=0,"Fertigprodukte"),
IFERROR(IF(VLOOKUP(O1414,'[1]vakuumierte Fertigprodukte'!$E:$FI,2,FALSE)=0,"Vakuumierte Zipfel"),
IFERROR(IF(VLOOKUP(O1414,[1]Wurste!$B:$C,2,FALSE)=0,"Räucherwürste"),
IFERROR(IF(VLOOKUP(O1414,[1]Wurste!$E:$F,2,FALSE)=0,"URW/URGW Wurst"),
IFERROR(IF(VLOOKUP(O1414,[1]Wurste!$H:$I,2,FALSE)=0,"HF-Wurst Vegan"),
IFERROR(IF(VLOOKUP(O1414,[1]Wurste!$K:$L,2,FALSE)=0,"320er ohne Würste"),
IFERROR(IF(AND(OR(Abfalldokumentation!$A1414="BU3",Abfalldokumentation!$A1414="Verkauf"),Abfalldokumentation!$F1414="Schimmel",Abfalldokumentation!$G1414="keinen Abnehmer/kein Schälpersonal"),"Div. Zipfel, ES ohne Verwendung",VLOOKUP(Abfalldokumentation!$E1414,Produktgruppen!A:B,2,FALSE)),"-")))))))))))))))))))))))</f>
        <v>ABS</v>
      </c>
      <c r="E1414" s="81" t="str">
        <f>IFERROR(VLOOKUP(Abfalldokumentation!$O1414,Artikel!A:C,3,FALSE),Abfalldokumentation!$O1414)</f>
        <v>ABS ZIEGENR</v>
      </c>
      <c r="F1414" s="81" t="str">
        <f>VLOOKUP(T1414,'Liste Gründe'!A:D,2,FALSE)</f>
        <v>keinen Verwendungszweck</v>
      </c>
      <c r="G1414" s="80" t="str">
        <f>IF(ISBLANK(V1414),VLOOKUP(Abfalldokumentation!$P1414,'Liste Gründe'!A:D,3,FALSE),V1414)</f>
        <v>keinen Verwendungszweck</v>
      </c>
      <c r="H1414" s="81" t="str">
        <f>IF(ISBLANK(Abfalldokumentation!$W1414),"-",Abfalldokumentation!$W1414)</f>
        <v>-</v>
      </c>
      <c r="I1414" s="81">
        <f t="shared" si="155"/>
        <v>43</v>
      </c>
      <c r="J1414" s="81" t="str">
        <f t="shared" si="156"/>
        <v>Produkte</v>
      </c>
      <c r="K1414" s="81" t="str">
        <f t="shared" si="157"/>
        <v>BUs</v>
      </c>
      <c r="L1414" s="81" t="str">
        <f t="shared" si="158"/>
        <v>Symptome</v>
      </c>
      <c r="M1414" s="81">
        <f>IFERROR(VLOOKUP(Abfalldokumentation!$O1414,Kennzahlen!S:V,3,FALSE)*Abfalldokumentation!$B1414,"0")</f>
        <v>0.11</v>
      </c>
      <c r="N1414" s="81" t="str">
        <f>IF(ISBLANK(Q1414),VLOOKUP(Abfalldokumentation!$O1414,'Linien - BU'!R:S,2,FALSE),Q1414)</f>
        <v>BU4</v>
      </c>
      <c r="O1414" s="77">
        <f t="shared" si="159"/>
        <v>29500913</v>
      </c>
      <c r="P1414" s="77">
        <f t="shared" si="160"/>
        <v>61</v>
      </c>
      <c r="Q1414" s="39" t="s">
        <v>9</v>
      </c>
      <c r="R1414" s="40">
        <v>29500913</v>
      </c>
      <c r="S1414" s="40">
        <v>11</v>
      </c>
      <c r="T1414" s="40">
        <v>61</v>
      </c>
      <c r="U1414" s="41">
        <v>44498</v>
      </c>
      <c r="V1414" s="42"/>
      <c r="W1414" s="40"/>
      <c r="X1414" s="44" t="str">
        <f>IFERROR(VLOOKUP(Abfalldokumentation!$R1414,Artikel!A:C,3,FALSE),Abfalldokumentation!$R1414)</f>
        <v>ABS ZIEGENR</v>
      </c>
      <c r="Y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</row>
    <row r="1415" spans="1:40" ht="30" hidden="1" customHeight="1" x14ac:dyDescent="0.25">
      <c r="A1415" s="73" t="str">
        <f>VLOOKUP(N1415,'Linien - BU'!A:B,2,FALSE)</f>
        <v>BU1</v>
      </c>
      <c r="B1415" s="74">
        <f t="shared" si="154"/>
        <v>52</v>
      </c>
      <c r="C1415" s="75">
        <f>Abfalldokumentation!$U1415</f>
        <v>44498</v>
      </c>
      <c r="D1415" s="69" t="str">
        <f>IFERROR(IF(VLOOKUP(O1415,'[1]Rohware 230'!$B:$C,2,FALSE)=0,"Rohware"),
IFERROR(IF(VLOOKUP(O1415,[1]Sammelnr.!$B:$C,2,FALSE)=0,"Sammelnr. ungeschält ABS"),
IFERROR(IF(VLOOKUP(O1415,[1]Sammelnr.!$E:$F,2,FALSE)=0,"Sammelnr. ungeschält VS"),
IFERROR(IF(VLOOKUP(O1415,[1]Sammelnr.!$H:$I,2,FALSE)=0,"Sammelnr. geschält"),
IFERROR(IF(VLOOKUP(O1415,[1]Offen!$B:$C,2,FALSE)=0,"Offen ungeschält ABS"),
IFERROR(IF(VLOOKUP(O1415,[1]Offen!$E:$F,2,FALSE)=0,"Offen ungeschält VOS"),
IFERROR(IF(VLOOKUP(O1415,[1]Offen!$H:$I,2,FALSE)=0,"Offen geschält RW"),
IFERROR(IF(VLOOKUP(O1415,[1]Offen!$K:$L,2,FALSE)=0,"Offen vegan"),
IFERROR(IF(VLOOKUP(O1415,[1]Offen!$N:$O,2,FALSE)=0,"Offen Zipfel"),
IFERROR(IF(VLOOKUP(O1415,[1]Offen!$Q:$R,2,FALSE)=0,"Offen Endstücke"),
IFERROR(IF(VLOOKUP(O1415,[1]Vakuumiert!$B:$C,2,FALSE)=0,"Vakuumierter VOS ungeschält"),
IFERROR(IF(VLOOKUP(O1415,[1]Vakuumiert!$E:$F,2,FALSE)=0,"Vakuumierter ABS ungeschält"),
IFERROR(IF(VLOOKUP(O1415,[1]Vakuumiert!$H:$I,2,FALSE)=0,"Vakuumierter VOS geschält"),
IFERROR(IF(VLOOKUP(O1415,[1]Vakuumiert!$K:$L,2,FALSE)=0,"Vakuumierter VOS vegan"),
IFERROR(IF(VLOOKUP(O1415,[1]Vakuumiert!$N:$O,2,FALSE)=0,"Vakuumierter VOS Zipfel"),
IFERROR(IF(VLOOKUP(O1415,[1]Vakuumiert!$Q:$R,2,FALSE)=0,"Vakuumiert geschält"),
IFERROR(IF(VLOOKUP(O1415,'[1]vakuumierte Fertigprodukte'!$B:$C,2,FALSE)=0,"Fertigprodukte"),
IFERROR(IF(VLOOKUP(O1415,'[1]vakuumierte Fertigprodukte'!$E:$FI,2,FALSE)=0,"Vakuumierte Zipfel"),
IFERROR(IF(VLOOKUP(O1415,[1]Wurste!$B:$C,2,FALSE)=0,"Räucherwürste"),
IFERROR(IF(VLOOKUP(O1415,[1]Wurste!$E:$F,2,FALSE)=0,"URW/URGW Wurst"),
IFERROR(IF(VLOOKUP(O1415,[1]Wurste!$H:$I,2,FALSE)=0,"HF-Wurst Vegan"),
IFERROR(IF(VLOOKUP(O1415,[1]Wurste!$K:$L,2,FALSE)=0,"320er ohne Würste"),
IFERROR(IF(AND(OR(Abfalldokumentation!$A1415="BU3",Abfalldokumentation!$A1415="Verkauf"),Abfalldokumentation!$F1415="Schimmel",Abfalldokumentation!$G1415="keinen Abnehmer/kein Schälpersonal"),"Div. Zipfel, ES ohne Verwendung",VLOOKUP(Abfalldokumentation!$E1415,Produktgruppen!A:B,2,FALSE)),"-")))))))))))))))))))))))</f>
        <v>Vorschmelz</v>
      </c>
      <c r="E1415" s="76" t="str">
        <f>IFERROR(VLOOKUP(Abfalldokumentation!$O1415,Artikel!A:C,3,FALSE),Abfalldokumentation!$O1415)</f>
        <v>VOS-ABS ENTSORGUNG</v>
      </c>
      <c r="F1415" s="76" t="str">
        <f>VLOOKUP(T1415,'Liste Gründe'!A:D,2,FALSE)</f>
        <v>Rest</v>
      </c>
      <c r="G1415" s="75" t="str">
        <f>IF(ISBLANK(V1415),VLOOKUP(Abfalldokumentation!$P1415,'Liste Gründe'!A:D,3,FALSE),V1415)</f>
        <v>geschälte Rinde</v>
      </c>
      <c r="H1415" s="76" t="str">
        <f>IF(ISBLANK(Abfalldokumentation!$W1415),"-",Abfalldokumentation!$W1415)</f>
        <v>-</v>
      </c>
      <c r="I1415" s="76">
        <f t="shared" si="155"/>
        <v>43</v>
      </c>
      <c r="J1415" s="76" t="str">
        <f t="shared" si="156"/>
        <v>Produkte</v>
      </c>
      <c r="K1415" s="76" t="str">
        <f t="shared" si="157"/>
        <v>BUs</v>
      </c>
      <c r="L1415" s="76" t="str">
        <f t="shared" si="158"/>
        <v>Symptome</v>
      </c>
      <c r="M1415" s="76">
        <f>IFERROR(VLOOKUP(Abfalldokumentation!$O1415,Kennzahlen!S:V,3,FALSE)*Abfalldokumentation!$B1415,"0")</f>
        <v>0.52</v>
      </c>
      <c r="N1415" s="76" t="str">
        <f>IF(ISBLANK(Q1415),VLOOKUP(Abfalldokumentation!$O1415,'Linien - BU'!R:S,2,FALSE),Q1415)</f>
        <v>RWV</v>
      </c>
      <c r="O1415" s="77">
        <f t="shared" si="159"/>
        <v>29500917</v>
      </c>
      <c r="P1415" s="77">
        <f t="shared" si="160"/>
        <v>60</v>
      </c>
      <c r="Q1415" s="45" t="s">
        <v>202</v>
      </c>
      <c r="R1415" s="46">
        <v>29500917</v>
      </c>
      <c r="S1415" s="46">
        <v>52</v>
      </c>
      <c r="T1415" s="46">
        <v>60</v>
      </c>
      <c r="U1415" s="47">
        <v>44498</v>
      </c>
      <c r="V1415" s="48"/>
      <c r="W1415" s="46"/>
      <c r="X1415" s="50" t="str">
        <f>IFERROR(VLOOKUP(Abfalldokumentation!$R1415,Artikel!A:C,3,FALSE),Abfalldokumentation!$R1415)</f>
        <v>VOS-ABS ENTSORGUNG</v>
      </c>
      <c r="Y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</row>
    <row r="1416" spans="1:40" ht="30" hidden="1" customHeight="1" x14ac:dyDescent="0.25">
      <c r="A1416" s="78" t="str">
        <f>VLOOKUP(N1416,'Linien - BU'!A:B,2,FALSE)</f>
        <v>BU1</v>
      </c>
      <c r="B1416" s="79">
        <f t="shared" si="154"/>
        <v>52</v>
      </c>
      <c r="C1416" s="80">
        <f>Abfalldokumentation!$U1416</f>
        <v>44498</v>
      </c>
      <c r="D1416" s="69" t="str">
        <f>IFERROR(IF(VLOOKUP(O1416,'[1]Rohware 230'!$B:$C,2,FALSE)=0,"Rohware"),
IFERROR(IF(VLOOKUP(O1416,[1]Sammelnr.!$B:$C,2,FALSE)=0,"Sammelnr. ungeschält ABS"),
IFERROR(IF(VLOOKUP(O1416,[1]Sammelnr.!$E:$F,2,FALSE)=0,"Sammelnr. ungeschält VS"),
IFERROR(IF(VLOOKUP(O1416,[1]Sammelnr.!$H:$I,2,FALSE)=0,"Sammelnr. geschält"),
IFERROR(IF(VLOOKUP(O1416,[1]Offen!$B:$C,2,FALSE)=0,"Offen ungeschält ABS"),
IFERROR(IF(VLOOKUP(O1416,[1]Offen!$E:$F,2,FALSE)=0,"Offen ungeschält VOS"),
IFERROR(IF(VLOOKUP(O1416,[1]Offen!$H:$I,2,FALSE)=0,"Offen geschält RW"),
IFERROR(IF(VLOOKUP(O1416,[1]Offen!$K:$L,2,FALSE)=0,"Offen vegan"),
IFERROR(IF(VLOOKUP(O1416,[1]Offen!$N:$O,2,FALSE)=0,"Offen Zipfel"),
IFERROR(IF(VLOOKUP(O1416,[1]Offen!$Q:$R,2,FALSE)=0,"Offen Endstücke"),
IFERROR(IF(VLOOKUP(O1416,[1]Vakuumiert!$B:$C,2,FALSE)=0,"Vakuumierter VOS ungeschält"),
IFERROR(IF(VLOOKUP(O1416,[1]Vakuumiert!$E:$F,2,FALSE)=0,"Vakuumierter ABS ungeschält"),
IFERROR(IF(VLOOKUP(O1416,[1]Vakuumiert!$H:$I,2,FALSE)=0,"Vakuumierter VOS geschält"),
IFERROR(IF(VLOOKUP(O1416,[1]Vakuumiert!$K:$L,2,FALSE)=0,"Vakuumierter VOS vegan"),
IFERROR(IF(VLOOKUP(O1416,[1]Vakuumiert!$N:$O,2,FALSE)=0,"Vakuumierter VOS Zipfel"),
IFERROR(IF(VLOOKUP(O1416,[1]Vakuumiert!$Q:$R,2,FALSE)=0,"Vakuumiert geschält"),
IFERROR(IF(VLOOKUP(O1416,'[1]vakuumierte Fertigprodukte'!$B:$C,2,FALSE)=0,"Fertigprodukte"),
IFERROR(IF(VLOOKUP(O1416,'[1]vakuumierte Fertigprodukte'!$E:$FI,2,FALSE)=0,"Vakuumierte Zipfel"),
IFERROR(IF(VLOOKUP(O1416,[1]Wurste!$B:$C,2,FALSE)=0,"Räucherwürste"),
IFERROR(IF(VLOOKUP(O1416,[1]Wurste!$E:$F,2,FALSE)=0,"URW/URGW Wurst"),
IFERROR(IF(VLOOKUP(O1416,[1]Wurste!$H:$I,2,FALSE)=0,"HF-Wurst Vegan"),
IFERROR(IF(VLOOKUP(O1416,[1]Wurste!$K:$L,2,FALSE)=0,"320er ohne Würste"),
IFERROR(IF(AND(OR(Abfalldokumentation!$A1416="BU3",Abfalldokumentation!$A1416="Verkauf"),Abfalldokumentation!$F1416="Schimmel",Abfalldokumentation!$G1416="keinen Abnehmer/kein Schälpersonal"),"Div. Zipfel, ES ohne Verwendung",VLOOKUP(Abfalldokumentation!$E1416,Produktgruppen!A:B,2,FALSE)),"-")))))))))))))))))))))))</f>
        <v>Vorschmelz</v>
      </c>
      <c r="E1416" s="81" t="str">
        <f>IFERROR(VLOOKUP(Abfalldokumentation!$O1416,Artikel!A:C,3,FALSE),Abfalldokumentation!$O1416)</f>
        <v>VOS-ABS ENTSORGUNG</v>
      </c>
      <c r="F1416" s="81" t="str">
        <f>VLOOKUP(T1416,'Liste Gründe'!A:D,2,FALSE)</f>
        <v>Rest</v>
      </c>
      <c r="G1416" s="80" t="str">
        <f>IF(ISBLANK(V1416),VLOOKUP(Abfalldokumentation!$P1416,'Liste Gründe'!A:D,3,FALSE),V1416)</f>
        <v>geschälte Rinde</v>
      </c>
      <c r="H1416" s="81" t="str">
        <f>IF(ISBLANK(Abfalldokumentation!$W1416),"-",Abfalldokumentation!$W1416)</f>
        <v>-</v>
      </c>
      <c r="I1416" s="81">
        <f t="shared" si="155"/>
        <v>43</v>
      </c>
      <c r="J1416" s="81" t="str">
        <f t="shared" si="156"/>
        <v>Produkte</v>
      </c>
      <c r="K1416" s="81" t="str">
        <f t="shared" si="157"/>
        <v>BUs</v>
      </c>
      <c r="L1416" s="81" t="str">
        <f t="shared" si="158"/>
        <v>Symptome</v>
      </c>
      <c r="M1416" s="81">
        <f>IFERROR(VLOOKUP(Abfalldokumentation!$O1416,Kennzahlen!S:V,3,FALSE)*Abfalldokumentation!$B1416,"0")</f>
        <v>0.52</v>
      </c>
      <c r="N1416" s="81" t="str">
        <f>IF(ISBLANK(Q1416),VLOOKUP(Abfalldokumentation!$O1416,'Linien - BU'!R:S,2,FALSE),Q1416)</f>
        <v>RWV</v>
      </c>
      <c r="O1416" s="77">
        <f t="shared" si="159"/>
        <v>29500917</v>
      </c>
      <c r="P1416" s="77">
        <f t="shared" si="160"/>
        <v>60</v>
      </c>
      <c r="Q1416" s="39" t="s">
        <v>202</v>
      </c>
      <c r="R1416" s="40">
        <v>29500917</v>
      </c>
      <c r="S1416" s="40">
        <v>52</v>
      </c>
      <c r="T1416" s="40">
        <v>60</v>
      </c>
      <c r="U1416" s="41">
        <v>44498</v>
      </c>
      <c r="V1416" s="42"/>
      <c r="W1416" s="40"/>
      <c r="X1416" s="44" t="str">
        <f>IFERROR(VLOOKUP(Abfalldokumentation!$R1416,Artikel!A:C,3,FALSE),Abfalldokumentation!$R1416)</f>
        <v>VOS-ABS ENTSORGUNG</v>
      </c>
      <c r="Y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</row>
    <row r="1417" spans="1:40" ht="30" hidden="1" customHeight="1" x14ac:dyDescent="0.25">
      <c r="A1417" s="73" t="str">
        <f>VLOOKUP(N1417,'Linien - BU'!A:B,2,FALSE)</f>
        <v>BU1</v>
      </c>
      <c r="B1417" s="74">
        <f t="shared" si="154"/>
        <v>52</v>
      </c>
      <c r="C1417" s="75">
        <f>Abfalldokumentation!$U1417</f>
        <v>44498</v>
      </c>
      <c r="D1417" s="69" t="str">
        <f>IFERROR(IF(VLOOKUP(O1417,'[1]Rohware 230'!$B:$C,2,FALSE)=0,"Rohware"),
IFERROR(IF(VLOOKUP(O1417,[1]Sammelnr.!$B:$C,2,FALSE)=0,"Sammelnr. ungeschält ABS"),
IFERROR(IF(VLOOKUP(O1417,[1]Sammelnr.!$E:$F,2,FALSE)=0,"Sammelnr. ungeschält VS"),
IFERROR(IF(VLOOKUP(O1417,[1]Sammelnr.!$H:$I,2,FALSE)=0,"Sammelnr. geschält"),
IFERROR(IF(VLOOKUP(O1417,[1]Offen!$B:$C,2,FALSE)=0,"Offen ungeschält ABS"),
IFERROR(IF(VLOOKUP(O1417,[1]Offen!$E:$F,2,FALSE)=0,"Offen ungeschält VOS"),
IFERROR(IF(VLOOKUP(O1417,[1]Offen!$H:$I,2,FALSE)=0,"Offen geschält RW"),
IFERROR(IF(VLOOKUP(O1417,[1]Offen!$K:$L,2,FALSE)=0,"Offen vegan"),
IFERROR(IF(VLOOKUP(O1417,[1]Offen!$N:$O,2,FALSE)=0,"Offen Zipfel"),
IFERROR(IF(VLOOKUP(O1417,[1]Offen!$Q:$R,2,FALSE)=0,"Offen Endstücke"),
IFERROR(IF(VLOOKUP(O1417,[1]Vakuumiert!$B:$C,2,FALSE)=0,"Vakuumierter VOS ungeschält"),
IFERROR(IF(VLOOKUP(O1417,[1]Vakuumiert!$E:$F,2,FALSE)=0,"Vakuumierter ABS ungeschält"),
IFERROR(IF(VLOOKUP(O1417,[1]Vakuumiert!$H:$I,2,FALSE)=0,"Vakuumierter VOS geschält"),
IFERROR(IF(VLOOKUP(O1417,[1]Vakuumiert!$K:$L,2,FALSE)=0,"Vakuumierter VOS vegan"),
IFERROR(IF(VLOOKUP(O1417,[1]Vakuumiert!$N:$O,2,FALSE)=0,"Vakuumierter VOS Zipfel"),
IFERROR(IF(VLOOKUP(O1417,[1]Vakuumiert!$Q:$R,2,FALSE)=0,"Vakuumiert geschält"),
IFERROR(IF(VLOOKUP(O1417,'[1]vakuumierte Fertigprodukte'!$B:$C,2,FALSE)=0,"Fertigprodukte"),
IFERROR(IF(VLOOKUP(O1417,'[1]vakuumierte Fertigprodukte'!$E:$FI,2,FALSE)=0,"Vakuumierte Zipfel"),
IFERROR(IF(VLOOKUP(O1417,[1]Wurste!$B:$C,2,FALSE)=0,"Räucherwürste"),
IFERROR(IF(VLOOKUP(O1417,[1]Wurste!$E:$F,2,FALSE)=0,"URW/URGW Wurst"),
IFERROR(IF(VLOOKUP(O1417,[1]Wurste!$H:$I,2,FALSE)=0,"HF-Wurst Vegan"),
IFERROR(IF(VLOOKUP(O1417,[1]Wurste!$K:$L,2,FALSE)=0,"320er ohne Würste"),
IFERROR(IF(AND(OR(Abfalldokumentation!$A1417="BU3",Abfalldokumentation!$A1417="Verkauf"),Abfalldokumentation!$F1417="Schimmel",Abfalldokumentation!$G1417="keinen Abnehmer/kein Schälpersonal"),"Div. Zipfel, ES ohne Verwendung",VLOOKUP(Abfalldokumentation!$E1417,Produktgruppen!A:B,2,FALSE)),"-")))))))))))))))))))))))</f>
        <v>Vorschmelz</v>
      </c>
      <c r="E1417" s="76" t="str">
        <f>IFERROR(VLOOKUP(Abfalldokumentation!$O1417,Artikel!A:C,3,FALSE),Abfalldokumentation!$O1417)</f>
        <v>VOS-ABS ENTSORGUNG</v>
      </c>
      <c r="F1417" s="76" t="str">
        <f>VLOOKUP(T1417,'Liste Gründe'!A:D,2,FALSE)</f>
        <v>Rest</v>
      </c>
      <c r="G1417" s="75" t="str">
        <f>IF(ISBLANK(V1417),VLOOKUP(Abfalldokumentation!$P1417,'Liste Gründe'!A:D,3,FALSE),V1417)</f>
        <v>geschälte Rinde</v>
      </c>
      <c r="H1417" s="76" t="str">
        <f>IF(ISBLANK(Abfalldokumentation!$W1417),"-",Abfalldokumentation!$W1417)</f>
        <v>-</v>
      </c>
      <c r="I1417" s="76">
        <f t="shared" si="155"/>
        <v>43</v>
      </c>
      <c r="J1417" s="76" t="str">
        <f t="shared" si="156"/>
        <v>Produkte</v>
      </c>
      <c r="K1417" s="76" t="str">
        <f t="shared" si="157"/>
        <v>BUs</v>
      </c>
      <c r="L1417" s="76" t="str">
        <f t="shared" si="158"/>
        <v>Symptome</v>
      </c>
      <c r="M1417" s="76">
        <f>IFERROR(VLOOKUP(Abfalldokumentation!$O1417,Kennzahlen!S:V,3,FALSE)*Abfalldokumentation!$B1417,"0")</f>
        <v>0.52</v>
      </c>
      <c r="N1417" s="76" t="str">
        <f>IF(ISBLANK(Q1417),VLOOKUP(Abfalldokumentation!$O1417,'Linien - BU'!R:S,2,FALSE),Q1417)</f>
        <v>RWV</v>
      </c>
      <c r="O1417" s="77">
        <f t="shared" si="159"/>
        <v>29500917</v>
      </c>
      <c r="P1417" s="77">
        <f t="shared" si="160"/>
        <v>60</v>
      </c>
      <c r="Q1417" s="45" t="s">
        <v>202</v>
      </c>
      <c r="R1417" s="46">
        <v>29500917</v>
      </c>
      <c r="S1417" s="46">
        <v>52</v>
      </c>
      <c r="T1417" s="46">
        <v>60</v>
      </c>
      <c r="U1417" s="47">
        <v>44498</v>
      </c>
      <c r="V1417" s="48"/>
      <c r="W1417" s="46"/>
      <c r="X1417" s="50" t="str">
        <f>IFERROR(VLOOKUP(Abfalldokumentation!$R1417,Artikel!A:C,3,FALSE),Abfalldokumentation!$R1417)</f>
        <v>VOS-ABS ENTSORGUNG</v>
      </c>
      <c r="Y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</row>
    <row r="1418" spans="1:40" ht="30" hidden="1" customHeight="1" x14ac:dyDescent="0.25">
      <c r="A1418" s="78" t="str">
        <f>VLOOKUP(N1418,'Linien - BU'!A:B,2,FALSE)</f>
        <v>BU3</v>
      </c>
      <c r="B1418" s="79">
        <f t="shared" si="154"/>
        <v>158</v>
      </c>
      <c r="C1418" s="80">
        <f>Abfalldokumentation!$U1418</f>
        <v>44498</v>
      </c>
      <c r="D1418" s="69" t="str">
        <f>IFERROR(IF(VLOOKUP(O1418,'[1]Rohware 230'!$B:$C,2,FALSE)=0,"Rohware"),
IFERROR(IF(VLOOKUP(O1418,[1]Sammelnr.!$B:$C,2,FALSE)=0,"Sammelnr. ungeschält ABS"),
IFERROR(IF(VLOOKUP(O1418,[1]Sammelnr.!$E:$F,2,FALSE)=0,"Sammelnr. ungeschält VS"),
IFERROR(IF(VLOOKUP(O1418,[1]Sammelnr.!$H:$I,2,FALSE)=0,"Sammelnr. geschält"),
IFERROR(IF(VLOOKUP(O1418,[1]Offen!$B:$C,2,FALSE)=0,"Offen ungeschält ABS"),
IFERROR(IF(VLOOKUP(O1418,[1]Offen!$E:$F,2,FALSE)=0,"Offen ungeschält VOS"),
IFERROR(IF(VLOOKUP(O1418,[1]Offen!$H:$I,2,FALSE)=0,"Offen geschält RW"),
IFERROR(IF(VLOOKUP(O1418,[1]Offen!$K:$L,2,FALSE)=0,"Offen vegan"),
IFERROR(IF(VLOOKUP(O1418,[1]Offen!$N:$O,2,FALSE)=0,"Offen Zipfel"),
IFERROR(IF(VLOOKUP(O1418,[1]Offen!$Q:$R,2,FALSE)=0,"Offen Endstücke"),
IFERROR(IF(VLOOKUP(O1418,[1]Vakuumiert!$B:$C,2,FALSE)=0,"Vakuumierter VOS ungeschält"),
IFERROR(IF(VLOOKUP(O1418,[1]Vakuumiert!$E:$F,2,FALSE)=0,"Vakuumierter ABS ungeschält"),
IFERROR(IF(VLOOKUP(O1418,[1]Vakuumiert!$H:$I,2,FALSE)=0,"Vakuumierter VOS geschält"),
IFERROR(IF(VLOOKUP(O1418,[1]Vakuumiert!$K:$L,2,FALSE)=0,"Vakuumierter VOS vegan"),
IFERROR(IF(VLOOKUP(O1418,[1]Vakuumiert!$N:$O,2,FALSE)=0,"Vakuumierter VOS Zipfel"),
IFERROR(IF(VLOOKUP(O1418,[1]Vakuumiert!$Q:$R,2,FALSE)=0,"Vakuumiert geschält"),
IFERROR(IF(VLOOKUP(O1418,'[1]vakuumierte Fertigprodukte'!$B:$C,2,FALSE)=0,"Fertigprodukte"),
IFERROR(IF(VLOOKUP(O1418,'[1]vakuumierte Fertigprodukte'!$E:$FI,2,FALSE)=0,"Vakuumierte Zipfel"),
IFERROR(IF(VLOOKUP(O1418,[1]Wurste!$B:$C,2,FALSE)=0,"Räucherwürste"),
IFERROR(IF(VLOOKUP(O1418,[1]Wurste!$E:$F,2,FALSE)=0,"URW/URGW Wurst"),
IFERROR(IF(VLOOKUP(O1418,[1]Wurste!$H:$I,2,FALSE)=0,"HF-Wurst Vegan"),
IFERROR(IF(VLOOKUP(O1418,[1]Wurste!$K:$L,2,FALSE)=0,"320er ohne Würste"),
IFERROR(IF(AND(OR(Abfalldokumentation!$A1418="BU3",Abfalldokumentation!$A1418="Verkauf"),Abfalldokumentation!$F1418="Schimmel",Abfalldokumentation!$G1418="keinen Abnehmer/kein Schälpersonal"),"Div. Zipfel, ES ohne Verwendung",VLOOKUP(Abfalldokumentation!$E1418,Produktgruppen!A:B,2,FALSE)),"-")))))))))))))))))))))))</f>
        <v>ABS</v>
      </c>
      <c r="E1418" s="81" t="str">
        <f>IFERROR(VLOOKUP(Abfalldokumentation!$O1418,Artikel!A:C,3,FALSE),Abfalldokumentation!$O1418)</f>
        <v>ABS CHED-PF-KRÄUK gemis</v>
      </c>
      <c r="F1418" s="81" t="str">
        <f>VLOOKUP(T1418,'Liste Gründe'!A:D,2,FALSE)</f>
        <v>Linienbezogen</v>
      </c>
      <c r="G1418" s="80" t="str">
        <f>IF(ISBLANK(V1418),VLOOKUP(Abfalldokumentation!$P1418,'Liste Gründe'!A:D,3,FALSE),V1418)</f>
        <v>gemischtes Produkt</v>
      </c>
      <c r="H1418" s="81" t="str">
        <f>IF(ISBLANK(Abfalldokumentation!$W1418),"-",Abfalldokumentation!$W1418)</f>
        <v>-</v>
      </c>
      <c r="I1418" s="81">
        <f t="shared" si="155"/>
        <v>43</v>
      </c>
      <c r="J1418" s="81" t="str">
        <f t="shared" si="156"/>
        <v>Produkte</v>
      </c>
      <c r="K1418" s="81" t="str">
        <f t="shared" si="157"/>
        <v>BUs</v>
      </c>
      <c r="L1418" s="81" t="str">
        <f t="shared" si="158"/>
        <v>Symptome</v>
      </c>
      <c r="M1418" s="81">
        <f>IFERROR(VLOOKUP(Abfalldokumentation!$O1418,Kennzahlen!S:V,3,FALSE)*Abfalldokumentation!$B1418,"0")</f>
        <v>158</v>
      </c>
      <c r="N1418" s="81" t="str">
        <f>IF(ISBLANK(Q1418),VLOOKUP(Abfalldokumentation!$O1418,'Linien - BU'!R:S,2,FALSE),Q1418)</f>
        <v>BU3</v>
      </c>
      <c r="O1418" s="77">
        <f t="shared" si="159"/>
        <v>29501003</v>
      </c>
      <c r="P1418" s="77">
        <f t="shared" si="160"/>
        <v>81</v>
      </c>
      <c r="Q1418" s="39" t="s">
        <v>8</v>
      </c>
      <c r="R1418" s="40">
        <v>29501003</v>
      </c>
      <c r="S1418" s="40">
        <v>158</v>
      </c>
      <c r="T1418" s="40">
        <v>81</v>
      </c>
      <c r="U1418" s="41">
        <v>44498</v>
      </c>
      <c r="V1418" s="42"/>
      <c r="W1418" s="40"/>
      <c r="X1418" s="44" t="str">
        <f>IFERROR(VLOOKUP(Abfalldokumentation!$R1418,Artikel!A:C,3,FALSE),Abfalldokumentation!$R1418)</f>
        <v>ABS CHED-PF-KRÄUK gemis</v>
      </c>
      <c r="Y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</row>
    <row r="1419" spans="1:40" ht="30" hidden="1" customHeight="1" x14ac:dyDescent="0.25">
      <c r="A1419" s="73" t="str">
        <f>VLOOKUP(N1419,'Linien - BU'!A:B,2,FALSE)</f>
        <v>BU3</v>
      </c>
      <c r="B1419" s="74">
        <f t="shared" si="154"/>
        <v>158</v>
      </c>
      <c r="C1419" s="75">
        <f>Abfalldokumentation!$U1419</f>
        <v>44498</v>
      </c>
      <c r="D1419" s="69" t="str">
        <f>IFERROR(IF(VLOOKUP(O1419,'[1]Rohware 230'!$B:$C,2,FALSE)=0,"Rohware"),
IFERROR(IF(VLOOKUP(O1419,[1]Sammelnr.!$B:$C,2,FALSE)=0,"Sammelnr. ungeschält ABS"),
IFERROR(IF(VLOOKUP(O1419,[1]Sammelnr.!$E:$F,2,FALSE)=0,"Sammelnr. ungeschält VS"),
IFERROR(IF(VLOOKUP(O1419,[1]Sammelnr.!$H:$I,2,FALSE)=0,"Sammelnr. geschält"),
IFERROR(IF(VLOOKUP(O1419,[1]Offen!$B:$C,2,FALSE)=0,"Offen ungeschält ABS"),
IFERROR(IF(VLOOKUP(O1419,[1]Offen!$E:$F,2,FALSE)=0,"Offen ungeschält VOS"),
IFERROR(IF(VLOOKUP(O1419,[1]Offen!$H:$I,2,FALSE)=0,"Offen geschält RW"),
IFERROR(IF(VLOOKUP(O1419,[1]Offen!$K:$L,2,FALSE)=0,"Offen vegan"),
IFERROR(IF(VLOOKUP(O1419,[1]Offen!$N:$O,2,FALSE)=0,"Offen Zipfel"),
IFERROR(IF(VLOOKUP(O1419,[1]Offen!$Q:$R,2,FALSE)=0,"Offen Endstücke"),
IFERROR(IF(VLOOKUP(O1419,[1]Vakuumiert!$B:$C,2,FALSE)=0,"Vakuumierter VOS ungeschält"),
IFERROR(IF(VLOOKUP(O1419,[1]Vakuumiert!$E:$F,2,FALSE)=0,"Vakuumierter ABS ungeschält"),
IFERROR(IF(VLOOKUP(O1419,[1]Vakuumiert!$H:$I,2,FALSE)=0,"Vakuumierter VOS geschält"),
IFERROR(IF(VLOOKUP(O1419,[1]Vakuumiert!$K:$L,2,FALSE)=0,"Vakuumierter VOS vegan"),
IFERROR(IF(VLOOKUP(O1419,[1]Vakuumiert!$N:$O,2,FALSE)=0,"Vakuumierter VOS Zipfel"),
IFERROR(IF(VLOOKUP(O1419,[1]Vakuumiert!$Q:$R,2,FALSE)=0,"Vakuumiert geschält"),
IFERROR(IF(VLOOKUP(O1419,'[1]vakuumierte Fertigprodukte'!$B:$C,2,FALSE)=0,"Fertigprodukte"),
IFERROR(IF(VLOOKUP(O1419,'[1]vakuumierte Fertigprodukte'!$E:$FI,2,FALSE)=0,"Vakuumierte Zipfel"),
IFERROR(IF(VLOOKUP(O1419,[1]Wurste!$B:$C,2,FALSE)=0,"Räucherwürste"),
IFERROR(IF(VLOOKUP(O1419,[1]Wurste!$E:$F,2,FALSE)=0,"URW/URGW Wurst"),
IFERROR(IF(VLOOKUP(O1419,[1]Wurste!$H:$I,2,FALSE)=0,"HF-Wurst Vegan"),
IFERROR(IF(VLOOKUP(O1419,[1]Wurste!$K:$L,2,FALSE)=0,"320er ohne Würste"),
IFERROR(IF(AND(OR(Abfalldokumentation!$A1419="BU3",Abfalldokumentation!$A1419="Verkauf"),Abfalldokumentation!$F1419="Schimmel",Abfalldokumentation!$G1419="keinen Abnehmer/kein Schälpersonal"),"Div. Zipfel, ES ohne Verwendung",VLOOKUP(Abfalldokumentation!$E1419,Produktgruppen!A:B,2,FALSE)),"-")))))))))))))))))))))))</f>
        <v>ABS</v>
      </c>
      <c r="E1419" s="76" t="str">
        <f>IFERROR(VLOOKUP(Abfalldokumentation!$O1419,Artikel!A:C,3,FALSE),Abfalldokumentation!$O1419)</f>
        <v>ABS CHED-PF-KRÄUK gemis</v>
      </c>
      <c r="F1419" s="76" t="str">
        <f>VLOOKUP(T1419,'Liste Gründe'!A:D,2,FALSE)</f>
        <v>Linienbezogen</v>
      </c>
      <c r="G1419" s="75" t="str">
        <f>IF(ISBLANK(V1419),VLOOKUP(Abfalldokumentation!$P1419,'Liste Gründe'!A:D,3,FALSE),V1419)</f>
        <v>gemischtes Produkt</v>
      </c>
      <c r="H1419" s="76" t="str">
        <f>IF(ISBLANK(Abfalldokumentation!$W1419),"-",Abfalldokumentation!$W1419)</f>
        <v>-</v>
      </c>
      <c r="I1419" s="76">
        <f t="shared" si="155"/>
        <v>43</v>
      </c>
      <c r="J1419" s="76" t="str">
        <f t="shared" si="156"/>
        <v>Produkte</v>
      </c>
      <c r="K1419" s="76" t="str">
        <f t="shared" si="157"/>
        <v>BUs</v>
      </c>
      <c r="L1419" s="76" t="str">
        <f t="shared" si="158"/>
        <v>Symptome</v>
      </c>
      <c r="M1419" s="76">
        <f>IFERROR(VLOOKUP(Abfalldokumentation!$O1419,Kennzahlen!S:V,3,FALSE)*Abfalldokumentation!$B1419,"0")</f>
        <v>158</v>
      </c>
      <c r="N1419" s="76" t="str">
        <f>IF(ISBLANK(Q1419),VLOOKUP(Abfalldokumentation!$O1419,'Linien - BU'!R:S,2,FALSE),Q1419)</f>
        <v>BU3</v>
      </c>
      <c r="O1419" s="77">
        <f t="shared" si="159"/>
        <v>29501003</v>
      </c>
      <c r="P1419" s="77">
        <f t="shared" si="160"/>
        <v>81</v>
      </c>
      <c r="Q1419" s="45" t="s">
        <v>8</v>
      </c>
      <c r="R1419" s="46">
        <v>29501003</v>
      </c>
      <c r="S1419" s="46">
        <v>158</v>
      </c>
      <c r="T1419" s="46">
        <v>81</v>
      </c>
      <c r="U1419" s="47">
        <v>44498</v>
      </c>
      <c r="V1419" s="48"/>
      <c r="W1419" s="46"/>
      <c r="X1419" s="50" t="str">
        <f>IFERROR(VLOOKUP(Abfalldokumentation!$R1419,Artikel!A:C,3,FALSE),Abfalldokumentation!$R1419)</f>
        <v>ABS CHED-PF-KRÄUK gemis</v>
      </c>
      <c r="Y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</row>
    <row r="1420" spans="1:40" ht="30" hidden="1" customHeight="1" x14ac:dyDescent="0.25">
      <c r="A1420" s="78" t="str">
        <f>VLOOKUP(N1420,'Linien - BU'!A:B,2,FALSE)</f>
        <v>BU4</v>
      </c>
      <c r="B1420" s="79">
        <f t="shared" si="154"/>
        <v>20</v>
      </c>
      <c r="C1420" s="80">
        <f>Abfalldokumentation!$U1420</f>
        <v>44498</v>
      </c>
      <c r="D1420" s="69" t="str">
        <f>IFERROR(IF(VLOOKUP(O1420,'[1]Rohware 230'!$B:$C,2,FALSE)=0,"Rohware"),
IFERROR(IF(VLOOKUP(O1420,[1]Sammelnr.!$B:$C,2,FALSE)=0,"Sammelnr. ungeschält ABS"),
IFERROR(IF(VLOOKUP(O1420,[1]Sammelnr.!$E:$F,2,FALSE)=0,"Sammelnr. ungeschält VS"),
IFERROR(IF(VLOOKUP(O1420,[1]Sammelnr.!$H:$I,2,FALSE)=0,"Sammelnr. geschält"),
IFERROR(IF(VLOOKUP(O1420,[1]Offen!$B:$C,2,FALSE)=0,"Offen ungeschält ABS"),
IFERROR(IF(VLOOKUP(O1420,[1]Offen!$E:$F,2,FALSE)=0,"Offen ungeschält VOS"),
IFERROR(IF(VLOOKUP(O1420,[1]Offen!$H:$I,2,FALSE)=0,"Offen geschält RW"),
IFERROR(IF(VLOOKUP(O1420,[1]Offen!$K:$L,2,FALSE)=0,"Offen vegan"),
IFERROR(IF(VLOOKUP(O1420,[1]Offen!$N:$O,2,FALSE)=0,"Offen Zipfel"),
IFERROR(IF(VLOOKUP(O1420,[1]Offen!$Q:$R,2,FALSE)=0,"Offen Endstücke"),
IFERROR(IF(VLOOKUP(O1420,[1]Vakuumiert!$B:$C,2,FALSE)=0,"Vakuumierter VOS ungeschält"),
IFERROR(IF(VLOOKUP(O1420,[1]Vakuumiert!$E:$F,2,FALSE)=0,"Vakuumierter ABS ungeschält"),
IFERROR(IF(VLOOKUP(O1420,[1]Vakuumiert!$H:$I,2,FALSE)=0,"Vakuumierter VOS geschält"),
IFERROR(IF(VLOOKUP(O1420,[1]Vakuumiert!$K:$L,2,FALSE)=0,"Vakuumierter VOS vegan"),
IFERROR(IF(VLOOKUP(O1420,[1]Vakuumiert!$N:$O,2,FALSE)=0,"Vakuumierter VOS Zipfel"),
IFERROR(IF(VLOOKUP(O1420,[1]Vakuumiert!$Q:$R,2,FALSE)=0,"Vakuumiert geschält"),
IFERROR(IF(VLOOKUP(O1420,'[1]vakuumierte Fertigprodukte'!$B:$C,2,FALSE)=0,"Fertigprodukte"),
IFERROR(IF(VLOOKUP(O1420,'[1]vakuumierte Fertigprodukte'!$E:$FI,2,FALSE)=0,"Vakuumierte Zipfel"),
IFERROR(IF(VLOOKUP(O1420,[1]Wurste!$B:$C,2,FALSE)=0,"Räucherwürste"),
IFERROR(IF(VLOOKUP(O1420,[1]Wurste!$E:$F,2,FALSE)=0,"URW/URGW Wurst"),
IFERROR(IF(VLOOKUP(O1420,[1]Wurste!$H:$I,2,FALSE)=0,"HF-Wurst Vegan"),
IFERROR(IF(VLOOKUP(O1420,[1]Wurste!$K:$L,2,FALSE)=0,"320er ohne Würste"),
IFERROR(IF(AND(OR(Abfalldokumentation!$A1420="BU3",Abfalldokumentation!$A1420="Verkauf"),Abfalldokumentation!$F1420="Schimmel",Abfalldokumentation!$G1420="keinen Abnehmer/kein Schälpersonal"),"Div. Zipfel, ES ohne Verwendung",VLOOKUP(Abfalldokumentation!$E1420,Produktgruppen!A:B,2,FALSE)),"-")))))))))))))))))))))))</f>
        <v>ABS</v>
      </c>
      <c r="E1420" s="81" t="str">
        <f>IFERROR(VLOOKUP(Abfalldokumentation!$O1420,Artikel!A:C,3,FALSE),Abfalldokumentation!$O1420)</f>
        <v>ABS BRUSCHETTA</v>
      </c>
      <c r="F1420" s="81" t="str">
        <f>VLOOKUP(T1420,'Liste Gründe'!A:D,2,FALSE)</f>
        <v>keinen Verwendungszweck</v>
      </c>
      <c r="G1420" s="80" t="str">
        <f>IF(ISBLANK(V1420),VLOOKUP(Abfalldokumentation!$P1420,'Liste Gründe'!A:D,3,FALSE),V1420)</f>
        <v>keinen Verwendungszweck</v>
      </c>
      <c r="H1420" s="81" t="str">
        <f>IF(ISBLANK(Abfalldokumentation!$W1420),"-",Abfalldokumentation!$W1420)</f>
        <v>-</v>
      </c>
      <c r="I1420" s="81">
        <f t="shared" si="155"/>
        <v>43</v>
      </c>
      <c r="J1420" s="81" t="str">
        <f t="shared" si="156"/>
        <v>Produkte</v>
      </c>
      <c r="K1420" s="81" t="str">
        <f t="shared" si="157"/>
        <v>BUs</v>
      </c>
      <c r="L1420" s="81" t="str">
        <f t="shared" si="158"/>
        <v>Symptome</v>
      </c>
      <c r="M1420" s="81">
        <f>IFERROR(VLOOKUP(Abfalldokumentation!$O1420,Kennzahlen!S:V,3,FALSE)*Abfalldokumentation!$B1420,"0")</f>
        <v>30</v>
      </c>
      <c r="N1420" s="81" t="str">
        <f>IF(ISBLANK(Q1420),VLOOKUP(Abfalldokumentation!$O1420,'Linien - BU'!R:S,2,FALSE),Q1420)</f>
        <v>BU4</v>
      </c>
      <c r="O1420" s="77">
        <f t="shared" si="159"/>
        <v>29501029</v>
      </c>
      <c r="P1420" s="77">
        <f t="shared" si="160"/>
        <v>61</v>
      </c>
      <c r="Q1420" s="39" t="s">
        <v>9</v>
      </c>
      <c r="R1420" s="40">
        <v>29501029</v>
      </c>
      <c r="S1420" s="40">
        <v>20</v>
      </c>
      <c r="T1420" s="40">
        <v>61</v>
      </c>
      <c r="U1420" s="41">
        <v>44498</v>
      </c>
      <c r="V1420" s="42"/>
      <c r="W1420" s="40"/>
      <c r="X1420" s="44" t="str">
        <f>IFERROR(VLOOKUP(Abfalldokumentation!$R1420,Artikel!A:C,3,FALSE),Abfalldokumentation!$R1420)</f>
        <v>ABS BRUSCHETTA</v>
      </c>
      <c r="Y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</row>
    <row r="1421" spans="1:40" ht="30" hidden="1" customHeight="1" x14ac:dyDescent="0.25">
      <c r="A1421" s="73" t="str">
        <f>VLOOKUP(N1421,'Linien - BU'!A:B,2,FALSE)</f>
        <v>BU3</v>
      </c>
      <c r="B1421" s="74">
        <f t="shared" si="154"/>
        <v>38</v>
      </c>
      <c r="C1421" s="75">
        <f>Abfalldokumentation!$U1421</f>
        <v>44498</v>
      </c>
      <c r="D1421" s="69" t="str">
        <f>IFERROR(IF(VLOOKUP(O1421,'[1]Rohware 230'!$B:$C,2,FALSE)=0,"Rohware"),
IFERROR(IF(VLOOKUP(O1421,[1]Sammelnr.!$B:$C,2,FALSE)=0,"Sammelnr. ungeschält ABS"),
IFERROR(IF(VLOOKUP(O1421,[1]Sammelnr.!$E:$F,2,FALSE)=0,"Sammelnr. ungeschält VS"),
IFERROR(IF(VLOOKUP(O1421,[1]Sammelnr.!$H:$I,2,FALSE)=0,"Sammelnr. geschält"),
IFERROR(IF(VLOOKUP(O1421,[1]Offen!$B:$C,2,FALSE)=0,"Offen ungeschält ABS"),
IFERROR(IF(VLOOKUP(O1421,[1]Offen!$E:$F,2,FALSE)=0,"Offen ungeschält VOS"),
IFERROR(IF(VLOOKUP(O1421,[1]Offen!$H:$I,2,FALSE)=0,"Offen geschält RW"),
IFERROR(IF(VLOOKUP(O1421,[1]Offen!$K:$L,2,FALSE)=0,"Offen vegan"),
IFERROR(IF(VLOOKUP(O1421,[1]Offen!$N:$O,2,FALSE)=0,"Offen Zipfel"),
IFERROR(IF(VLOOKUP(O1421,[1]Offen!$Q:$R,2,FALSE)=0,"Offen Endstücke"),
IFERROR(IF(VLOOKUP(O1421,[1]Vakuumiert!$B:$C,2,FALSE)=0,"Vakuumierter VOS ungeschält"),
IFERROR(IF(VLOOKUP(O1421,[1]Vakuumiert!$E:$F,2,FALSE)=0,"Vakuumierter ABS ungeschält"),
IFERROR(IF(VLOOKUP(O1421,[1]Vakuumiert!$H:$I,2,FALSE)=0,"Vakuumierter VOS geschält"),
IFERROR(IF(VLOOKUP(O1421,[1]Vakuumiert!$K:$L,2,FALSE)=0,"Vakuumierter VOS vegan"),
IFERROR(IF(VLOOKUP(O1421,[1]Vakuumiert!$N:$O,2,FALSE)=0,"Vakuumierter VOS Zipfel"),
IFERROR(IF(VLOOKUP(O1421,[1]Vakuumiert!$Q:$R,2,FALSE)=0,"Vakuumiert geschält"),
IFERROR(IF(VLOOKUP(O1421,'[1]vakuumierte Fertigprodukte'!$B:$C,2,FALSE)=0,"Fertigprodukte"),
IFERROR(IF(VLOOKUP(O1421,'[1]vakuumierte Fertigprodukte'!$E:$FI,2,FALSE)=0,"Vakuumierte Zipfel"),
IFERROR(IF(VLOOKUP(O1421,[1]Wurste!$B:$C,2,FALSE)=0,"Räucherwürste"),
IFERROR(IF(VLOOKUP(O1421,[1]Wurste!$E:$F,2,FALSE)=0,"URW/URGW Wurst"),
IFERROR(IF(VLOOKUP(O1421,[1]Wurste!$H:$I,2,FALSE)=0,"HF-Wurst Vegan"),
IFERROR(IF(VLOOKUP(O1421,[1]Wurste!$K:$L,2,FALSE)=0,"320er ohne Würste"),
IFERROR(IF(AND(OR(Abfalldokumentation!$A1421="BU3",Abfalldokumentation!$A1421="Verkauf"),Abfalldokumentation!$F1421="Schimmel",Abfalldokumentation!$G1421="keinen Abnehmer/kein Schälpersonal"),"Div. Zipfel, ES ohne Verwendung",VLOOKUP(Abfalldokumentation!$E1421,Produktgruppen!A:B,2,FALSE)),"-")))))))))))))))))))))))</f>
        <v>ABS</v>
      </c>
      <c r="E1421" s="76" t="str">
        <f>IFERROR(VLOOKUP(Abfalldokumentation!$O1421,Artikel!A:C,3,FALSE),Abfalldokumentation!$O1421)</f>
        <v>ABS CHED-ROT MIT ß-CARO</v>
      </c>
      <c r="F1421" s="76" t="str">
        <f>VLOOKUP(T1421,'Liste Gründe'!A:D,2,FALSE)</f>
        <v>Rest</v>
      </c>
      <c r="G1421" s="75" t="str">
        <f>IF(ISBLANK(V1421),VLOOKUP(Abfalldokumentation!$P1421,'Liste Gründe'!A:D,3,FALSE),V1421)</f>
        <v>Schmutz</v>
      </c>
      <c r="H1421" s="76" t="str">
        <f>IF(ISBLANK(Abfalldokumentation!$W1421),"-",Abfalldokumentation!$W1421)</f>
        <v>-</v>
      </c>
      <c r="I1421" s="76">
        <f t="shared" si="155"/>
        <v>43</v>
      </c>
      <c r="J1421" s="76" t="str">
        <f t="shared" si="156"/>
        <v>Produkte</v>
      </c>
      <c r="K1421" s="76" t="str">
        <f t="shared" si="157"/>
        <v>BUs</v>
      </c>
      <c r="L1421" s="76" t="str">
        <f t="shared" si="158"/>
        <v>Symptome</v>
      </c>
      <c r="M1421" s="76">
        <f>IFERROR(VLOOKUP(Abfalldokumentation!$O1421,Kennzahlen!S:V,3,FALSE)*Abfalldokumentation!$B1421,"0")</f>
        <v>38</v>
      </c>
      <c r="N1421" s="76" t="str">
        <f>IF(ISBLANK(Q1421),VLOOKUP(Abfalldokumentation!$O1421,'Linien - BU'!R:S,2,FALSE),Q1421)</f>
        <v>Bu3</v>
      </c>
      <c r="O1421" s="77">
        <f t="shared" si="159"/>
        <v>29501032</v>
      </c>
      <c r="P1421" s="77">
        <f t="shared" si="160"/>
        <v>42</v>
      </c>
      <c r="Q1421" s="45" t="s">
        <v>210</v>
      </c>
      <c r="R1421" s="46">
        <v>29501032</v>
      </c>
      <c r="S1421" s="46">
        <v>38</v>
      </c>
      <c r="T1421" s="46">
        <v>42</v>
      </c>
      <c r="U1421" s="47">
        <v>44498</v>
      </c>
      <c r="V1421" s="48"/>
      <c r="W1421" s="46"/>
      <c r="X1421" s="50" t="str">
        <f>IFERROR(VLOOKUP(Abfalldokumentation!$R1421,Artikel!A:C,3,FALSE),Abfalldokumentation!$R1421)</f>
        <v>ABS CHED-ROT MIT ß-CARO</v>
      </c>
      <c r="Y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</row>
    <row r="1422" spans="1:40" ht="30" hidden="1" customHeight="1" x14ac:dyDescent="0.25">
      <c r="A1422" s="78" t="str">
        <f>VLOOKUP(N1422,'Linien - BU'!A:B,2,FALSE)</f>
        <v>BU3</v>
      </c>
      <c r="B1422" s="79">
        <f t="shared" si="154"/>
        <v>38</v>
      </c>
      <c r="C1422" s="80">
        <f>Abfalldokumentation!$U1422</f>
        <v>44498</v>
      </c>
      <c r="D1422" s="69" t="str">
        <f>IFERROR(IF(VLOOKUP(O1422,'[1]Rohware 230'!$B:$C,2,FALSE)=0,"Rohware"),
IFERROR(IF(VLOOKUP(O1422,[1]Sammelnr.!$B:$C,2,FALSE)=0,"Sammelnr. ungeschält ABS"),
IFERROR(IF(VLOOKUP(O1422,[1]Sammelnr.!$E:$F,2,FALSE)=0,"Sammelnr. ungeschält VS"),
IFERROR(IF(VLOOKUP(O1422,[1]Sammelnr.!$H:$I,2,FALSE)=0,"Sammelnr. geschält"),
IFERROR(IF(VLOOKUP(O1422,[1]Offen!$B:$C,2,FALSE)=0,"Offen ungeschält ABS"),
IFERROR(IF(VLOOKUP(O1422,[1]Offen!$E:$F,2,FALSE)=0,"Offen ungeschält VOS"),
IFERROR(IF(VLOOKUP(O1422,[1]Offen!$H:$I,2,FALSE)=0,"Offen geschält RW"),
IFERROR(IF(VLOOKUP(O1422,[1]Offen!$K:$L,2,FALSE)=0,"Offen vegan"),
IFERROR(IF(VLOOKUP(O1422,[1]Offen!$N:$O,2,FALSE)=0,"Offen Zipfel"),
IFERROR(IF(VLOOKUP(O1422,[1]Offen!$Q:$R,2,FALSE)=0,"Offen Endstücke"),
IFERROR(IF(VLOOKUP(O1422,[1]Vakuumiert!$B:$C,2,FALSE)=0,"Vakuumierter VOS ungeschält"),
IFERROR(IF(VLOOKUP(O1422,[1]Vakuumiert!$E:$F,2,FALSE)=0,"Vakuumierter ABS ungeschält"),
IFERROR(IF(VLOOKUP(O1422,[1]Vakuumiert!$H:$I,2,FALSE)=0,"Vakuumierter VOS geschält"),
IFERROR(IF(VLOOKUP(O1422,[1]Vakuumiert!$K:$L,2,FALSE)=0,"Vakuumierter VOS vegan"),
IFERROR(IF(VLOOKUP(O1422,[1]Vakuumiert!$N:$O,2,FALSE)=0,"Vakuumierter VOS Zipfel"),
IFERROR(IF(VLOOKUP(O1422,[1]Vakuumiert!$Q:$R,2,FALSE)=0,"Vakuumiert geschält"),
IFERROR(IF(VLOOKUP(O1422,'[1]vakuumierte Fertigprodukte'!$B:$C,2,FALSE)=0,"Fertigprodukte"),
IFERROR(IF(VLOOKUP(O1422,'[1]vakuumierte Fertigprodukte'!$E:$FI,2,FALSE)=0,"Vakuumierte Zipfel"),
IFERROR(IF(VLOOKUP(O1422,[1]Wurste!$B:$C,2,FALSE)=0,"Räucherwürste"),
IFERROR(IF(VLOOKUP(O1422,[1]Wurste!$E:$F,2,FALSE)=0,"URW/URGW Wurst"),
IFERROR(IF(VLOOKUP(O1422,[1]Wurste!$H:$I,2,FALSE)=0,"HF-Wurst Vegan"),
IFERROR(IF(VLOOKUP(O1422,[1]Wurste!$K:$L,2,FALSE)=0,"320er ohne Würste"),
IFERROR(IF(AND(OR(Abfalldokumentation!$A1422="BU3",Abfalldokumentation!$A1422="Verkauf"),Abfalldokumentation!$F1422="Schimmel",Abfalldokumentation!$G1422="keinen Abnehmer/kein Schälpersonal"),"Div. Zipfel, ES ohne Verwendung",VLOOKUP(Abfalldokumentation!$E1422,Produktgruppen!A:B,2,FALSE)),"-")))))))))))))))))))))))</f>
        <v>ABS</v>
      </c>
      <c r="E1422" s="81" t="str">
        <f>IFERROR(VLOOKUP(Abfalldokumentation!$O1422,Artikel!A:C,3,FALSE),Abfalldokumentation!$O1422)</f>
        <v>ABS CHED-ROT MIT ß-CARO</v>
      </c>
      <c r="F1422" s="81" t="str">
        <f>VLOOKUP(T1422,'Liste Gründe'!A:D,2,FALSE)</f>
        <v>Rest</v>
      </c>
      <c r="G1422" s="80" t="str">
        <f>IF(ISBLANK(V1422),VLOOKUP(Abfalldokumentation!$P1422,'Liste Gründe'!A:D,3,FALSE),V1422)</f>
        <v>Schmutz</v>
      </c>
      <c r="H1422" s="81" t="str">
        <f>IF(ISBLANK(Abfalldokumentation!$W1422),"-",Abfalldokumentation!$W1422)</f>
        <v>-</v>
      </c>
      <c r="I1422" s="81">
        <f t="shared" si="155"/>
        <v>43</v>
      </c>
      <c r="J1422" s="81" t="str">
        <f t="shared" si="156"/>
        <v>Produkte</v>
      </c>
      <c r="K1422" s="81" t="str">
        <f t="shared" si="157"/>
        <v>BUs</v>
      </c>
      <c r="L1422" s="81" t="str">
        <f t="shared" si="158"/>
        <v>Symptome</v>
      </c>
      <c r="M1422" s="81">
        <f>IFERROR(VLOOKUP(Abfalldokumentation!$O1422,Kennzahlen!S:V,3,FALSE)*Abfalldokumentation!$B1422,"0")</f>
        <v>38</v>
      </c>
      <c r="N1422" s="81" t="str">
        <f>IF(ISBLANK(Q1422),VLOOKUP(Abfalldokumentation!$O1422,'Linien - BU'!R:S,2,FALSE),Q1422)</f>
        <v>L33</v>
      </c>
      <c r="O1422" s="77">
        <f t="shared" si="159"/>
        <v>29501032</v>
      </c>
      <c r="P1422" s="77">
        <f t="shared" si="160"/>
        <v>42</v>
      </c>
      <c r="Q1422" s="39" t="s">
        <v>205</v>
      </c>
      <c r="R1422" s="40">
        <v>29501032</v>
      </c>
      <c r="S1422" s="40">
        <v>38</v>
      </c>
      <c r="T1422" s="40">
        <v>42</v>
      </c>
      <c r="U1422" s="41">
        <v>44498</v>
      </c>
      <c r="V1422" s="42"/>
      <c r="W1422" s="40"/>
      <c r="X1422" s="44" t="str">
        <f>IFERROR(VLOOKUP(Abfalldokumentation!$R1422,Artikel!A:C,3,FALSE),Abfalldokumentation!$R1422)</f>
        <v>ABS CHED-ROT MIT ß-CARO</v>
      </c>
      <c r="Y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</row>
    <row r="1423" spans="1:40" ht="30" hidden="1" customHeight="1" x14ac:dyDescent="0.25">
      <c r="A1423" s="73" t="str">
        <f>VLOOKUP(N1423,'Linien - BU'!A:B,2,FALSE)</f>
        <v>BU3</v>
      </c>
      <c r="B1423" s="74">
        <f t="shared" si="154"/>
        <v>14</v>
      </c>
      <c r="C1423" s="75">
        <f>Abfalldokumentation!$U1423</f>
        <v>44498</v>
      </c>
      <c r="D1423" s="69" t="str">
        <f>IFERROR(IF(VLOOKUP(O1423,'[1]Rohware 230'!$B:$C,2,FALSE)=0,"Rohware"),
IFERROR(IF(VLOOKUP(O1423,[1]Sammelnr.!$B:$C,2,FALSE)=0,"Sammelnr. ungeschält ABS"),
IFERROR(IF(VLOOKUP(O1423,[1]Sammelnr.!$E:$F,2,FALSE)=0,"Sammelnr. ungeschält VS"),
IFERROR(IF(VLOOKUP(O1423,[1]Sammelnr.!$H:$I,2,FALSE)=0,"Sammelnr. geschält"),
IFERROR(IF(VLOOKUP(O1423,[1]Offen!$B:$C,2,FALSE)=0,"Offen ungeschält ABS"),
IFERROR(IF(VLOOKUP(O1423,[1]Offen!$E:$F,2,FALSE)=0,"Offen ungeschält VOS"),
IFERROR(IF(VLOOKUP(O1423,[1]Offen!$H:$I,2,FALSE)=0,"Offen geschält RW"),
IFERROR(IF(VLOOKUP(O1423,[1]Offen!$K:$L,2,FALSE)=0,"Offen vegan"),
IFERROR(IF(VLOOKUP(O1423,[1]Offen!$N:$O,2,FALSE)=0,"Offen Zipfel"),
IFERROR(IF(VLOOKUP(O1423,[1]Offen!$Q:$R,2,FALSE)=0,"Offen Endstücke"),
IFERROR(IF(VLOOKUP(O1423,[1]Vakuumiert!$B:$C,2,FALSE)=0,"Vakuumierter VOS ungeschält"),
IFERROR(IF(VLOOKUP(O1423,[1]Vakuumiert!$E:$F,2,FALSE)=0,"Vakuumierter ABS ungeschält"),
IFERROR(IF(VLOOKUP(O1423,[1]Vakuumiert!$H:$I,2,FALSE)=0,"Vakuumierter VOS geschält"),
IFERROR(IF(VLOOKUP(O1423,[1]Vakuumiert!$K:$L,2,FALSE)=0,"Vakuumierter VOS vegan"),
IFERROR(IF(VLOOKUP(O1423,[1]Vakuumiert!$N:$O,2,FALSE)=0,"Vakuumierter VOS Zipfel"),
IFERROR(IF(VLOOKUP(O1423,[1]Vakuumiert!$Q:$R,2,FALSE)=0,"Vakuumiert geschält"),
IFERROR(IF(VLOOKUP(O1423,'[1]vakuumierte Fertigprodukte'!$B:$C,2,FALSE)=0,"Fertigprodukte"),
IFERROR(IF(VLOOKUP(O1423,'[1]vakuumierte Fertigprodukte'!$E:$FI,2,FALSE)=0,"Vakuumierte Zipfel"),
IFERROR(IF(VLOOKUP(O1423,[1]Wurste!$B:$C,2,FALSE)=0,"Räucherwürste"),
IFERROR(IF(VLOOKUP(O1423,[1]Wurste!$E:$F,2,FALSE)=0,"URW/URGW Wurst"),
IFERROR(IF(VLOOKUP(O1423,[1]Wurste!$H:$I,2,FALSE)=0,"HF-Wurst Vegan"),
IFERROR(IF(VLOOKUP(O1423,[1]Wurste!$K:$L,2,FALSE)=0,"320er ohne Würste"),
IFERROR(IF(AND(OR(Abfalldokumentation!$A1423="BU3",Abfalldokumentation!$A1423="Verkauf"),Abfalldokumentation!$F1423="Schimmel",Abfalldokumentation!$G1423="keinen Abnehmer/kein Schälpersonal"),"Div. Zipfel, ES ohne Verwendung",VLOOKUP(Abfalldokumentation!$E1423,Produktgruppen!A:B,2,FALSE)),"-")))))))))))))))))))))))</f>
        <v>vegan</v>
      </c>
      <c r="E1423" s="76" t="str">
        <f>IFERROR(VLOOKUP(Abfalldokumentation!$O1423,Artikel!A:C,3,FALSE),Abfalldokumentation!$O1423)</f>
        <v>VOS VEG-SCH WÜRZIG</v>
      </c>
      <c r="F1423" s="76" t="str">
        <f>VLOOKUP(T1423,'Liste Gründe'!A:D,2,FALSE)</f>
        <v>keinen Verwendungszweck</v>
      </c>
      <c r="G1423" s="75" t="str">
        <f>IF(ISBLANK(V1423),VLOOKUP(Abfalldokumentation!$P1423,'Liste Gründe'!A:D,3,FALSE),V1423)</f>
        <v>VOS &gt; Einsatz (vegan)</v>
      </c>
      <c r="H1423" s="76" t="str">
        <f>IF(ISBLANK(Abfalldokumentation!$W1423),"-",Abfalldokumentation!$W1423)</f>
        <v>-</v>
      </c>
      <c r="I1423" s="76">
        <f t="shared" si="155"/>
        <v>43</v>
      </c>
      <c r="J1423" s="76" t="str">
        <f t="shared" si="156"/>
        <v>Produkte</v>
      </c>
      <c r="K1423" s="76" t="str">
        <f t="shared" si="157"/>
        <v>BUs</v>
      </c>
      <c r="L1423" s="76" t="str">
        <f t="shared" si="158"/>
        <v>Symptome</v>
      </c>
      <c r="M1423" s="76">
        <f>IFERROR(VLOOKUP(Abfalldokumentation!$O1423,Kennzahlen!S:V,3,FALSE)*Abfalldokumentation!$B1423,"0")</f>
        <v>7</v>
      </c>
      <c r="N1423" s="76" t="str">
        <f>IF(ISBLANK(Q1423),VLOOKUP(Abfalldokumentation!$O1423,'Linien - BU'!R:S,2,FALSE),Q1423)</f>
        <v>BU3</v>
      </c>
      <c r="O1423" s="77">
        <f t="shared" si="159"/>
        <v>29900003</v>
      </c>
      <c r="P1423" s="77">
        <f t="shared" si="160"/>
        <v>61</v>
      </c>
      <c r="Q1423" s="45" t="s">
        <v>8</v>
      </c>
      <c r="R1423" s="46">
        <v>29900003</v>
      </c>
      <c r="S1423" s="46">
        <v>14</v>
      </c>
      <c r="T1423" s="46">
        <v>61</v>
      </c>
      <c r="U1423" s="47">
        <v>44498</v>
      </c>
      <c r="V1423" s="48" t="s">
        <v>35</v>
      </c>
      <c r="W1423" s="46"/>
      <c r="X1423" s="50" t="str">
        <f>IFERROR(VLOOKUP(Abfalldokumentation!$R1423,Artikel!A:C,3,FALSE),Abfalldokumentation!$R1423)</f>
        <v>VOS VEG-SCH WÜRZIG</v>
      </c>
      <c r="Y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</row>
    <row r="1424" spans="1:40" ht="30" hidden="1" customHeight="1" x14ac:dyDescent="0.25">
      <c r="A1424" s="78" t="str">
        <f>VLOOKUP(N1424,'Linien - BU'!A:B,2,FALSE)</f>
        <v>BU1</v>
      </c>
      <c r="B1424" s="79">
        <f t="shared" si="154"/>
        <v>20.399999999999999</v>
      </c>
      <c r="C1424" s="80">
        <f>Abfalldokumentation!$U1424</f>
        <v>44498</v>
      </c>
      <c r="D1424" s="69" t="str">
        <f>IFERROR(IF(VLOOKUP(O1424,'[1]Rohware 230'!$B:$C,2,FALSE)=0,"Rohware"),
IFERROR(IF(VLOOKUP(O1424,[1]Sammelnr.!$B:$C,2,FALSE)=0,"Sammelnr. ungeschält ABS"),
IFERROR(IF(VLOOKUP(O1424,[1]Sammelnr.!$E:$F,2,FALSE)=0,"Sammelnr. ungeschält VS"),
IFERROR(IF(VLOOKUP(O1424,[1]Sammelnr.!$H:$I,2,FALSE)=0,"Sammelnr. geschält"),
IFERROR(IF(VLOOKUP(O1424,[1]Offen!$B:$C,2,FALSE)=0,"Offen ungeschält ABS"),
IFERROR(IF(VLOOKUP(O1424,[1]Offen!$E:$F,2,FALSE)=0,"Offen ungeschält VOS"),
IFERROR(IF(VLOOKUP(O1424,[1]Offen!$H:$I,2,FALSE)=0,"Offen geschält RW"),
IFERROR(IF(VLOOKUP(O1424,[1]Offen!$K:$L,2,FALSE)=0,"Offen vegan"),
IFERROR(IF(VLOOKUP(O1424,[1]Offen!$N:$O,2,FALSE)=0,"Offen Zipfel"),
IFERROR(IF(VLOOKUP(O1424,[1]Offen!$Q:$R,2,FALSE)=0,"Offen Endstücke"),
IFERROR(IF(VLOOKUP(O1424,[1]Vakuumiert!$B:$C,2,FALSE)=0,"Vakuumierter VOS ungeschält"),
IFERROR(IF(VLOOKUP(O1424,[1]Vakuumiert!$E:$F,2,FALSE)=0,"Vakuumierter ABS ungeschält"),
IFERROR(IF(VLOOKUP(O1424,[1]Vakuumiert!$H:$I,2,FALSE)=0,"Vakuumierter VOS geschält"),
IFERROR(IF(VLOOKUP(O1424,[1]Vakuumiert!$K:$L,2,FALSE)=0,"Vakuumierter VOS vegan"),
IFERROR(IF(VLOOKUP(O1424,[1]Vakuumiert!$N:$O,2,FALSE)=0,"Vakuumierter VOS Zipfel"),
IFERROR(IF(VLOOKUP(O1424,[1]Vakuumiert!$Q:$R,2,FALSE)=0,"Vakuumiert geschält"),
IFERROR(IF(VLOOKUP(O1424,'[1]vakuumierte Fertigprodukte'!$B:$C,2,FALSE)=0,"Fertigprodukte"),
IFERROR(IF(VLOOKUP(O1424,'[1]vakuumierte Fertigprodukte'!$E:$FI,2,FALSE)=0,"Vakuumierte Zipfel"),
IFERROR(IF(VLOOKUP(O1424,[1]Wurste!$B:$C,2,FALSE)=0,"Räucherwürste"),
IFERROR(IF(VLOOKUP(O1424,[1]Wurste!$E:$F,2,FALSE)=0,"URW/URGW Wurst"),
IFERROR(IF(VLOOKUP(O1424,[1]Wurste!$H:$I,2,FALSE)=0,"HF-Wurst Vegan"),
IFERROR(IF(VLOOKUP(O1424,[1]Wurste!$K:$L,2,FALSE)=0,"320er ohne Würste"),
IFERROR(IF(AND(OR(Abfalldokumentation!$A1424="BU3",Abfalldokumentation!$A1424="Verkauf"),Abfalldokumentation!$F1424="Schimmel",Abfalldokumentation!$G1424="keinen Abnehmer/kein Schälpersonal"),"Div. Zipfel, ES ohne Verwendung",VLOOKUP(Abfalldokumentation!$E1424,Produktgruppen!A:B,2,FALSE)),"-")))))))))))))))))))))))</f>
        <v>-</v>
      </c>
      <c r="E1424" s="81">
        <f>IFERROR(VLOOKUP(Abfalldokumentation!$O1424,Artikel!A:C,3,FALSE),Abfalldokumentation!$O1424)</f>
        <v>31000022</v>
      </c>
      <c r="F1424" s="81" t="str">
        <f>VLOOKUP(T1424,'Liste Gründe'!A:D,2,FALSE)</f>
        <v>Rest</v>
      </c>
      <c r="G1424" s="80" t="str">
        <f>IF(ISBLANK(V1424),VLOOKUP(Abfalldokumentation!$P1424,'Liste Gründe'!A:D,3,FALSE),V1424)</f>
        <v>Metall</v>
      </c>
      <c r="H1424" s="81" t="str">
        <f>IF(ISBLANK(Abfalldokumentation!$W1424),"-",Abfalldokumentation!$W1424)</f>
        <v>-</v>
      </c>
      <c r="I1424" s="81">
        <f t="shared" si="155"/>
        <v>43</v>
      </c>
      <c r="J1424" s="81" t="str">
        <f t="shared" si="156"/>
        <v>Produkte</v>
      </c>
      <c r="K1424" s="81" t="str">
        <f t="shared" si="157"/>
        <v>BUs</v>
      </c>
      <c r="L1424" s="81" t="str">
        <f t="shared" si="158"/>
        <v>Symptome</v>
      </c>
      <c r="M1424" s="81" t="str">
        <f>IFERROR(VLOOKUP(Abfalldokumentation!$O1424,Kennzahlen!S:V,3,FALSE)*Abfalldokumentation!$B1424,"0")</f>
        <v>0</v>
      </c>
      <c r="N1424" s="81">
        <f>IF(ISBLANK(Q1424),VLOOKUP(Abfalldokumentation!$O1424,'Linien - BU'!R:S,2,FALSE),Q1424)</f>
        <v>3020</v>
      </c>
      <c r="O1424" s="77">
        <f t="shared" si="159"/>
        <v>31000022</v>
      </c>
      <c r="P1424" s="77">
        <f t="shared" si="160"/>
        <v>40</v>
      </c>
      <c r="Q1424" s="39">
        <v>3020</v>
      </c>
      <c r="R1424" s="40">
        <v>31000022</v>
      </c>
      <c r="S1424" s="56">
        <v>20.399999999999999</v>
      </c>
      <c r="T1424" s="40">
        <v>40</v>
      </c>
      <c r="U1424" s="41">
        <v>44498</v>
      </c>
      <c r="V1424" s="42"/>
      <c r="W1424" s="40"/>
      <c r="X1424" s="44">
        <f>IFERROR(VLOOKUP(Abfalldokumentation!$R1424,Artikel!A:C,3,FALSE),Abfalldokumentation!$R1424)</f>
        <v>31000022</v>
      </c>
      <c r="Y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</row>
    <row r="1425" spans="1:40" ht="30" hidden="1" customHeight="1" x14ac:dyDescent="0.25">
      <c r="A1425" s="73" t="str">
        <f>VLOOKUP(N1425,'Linien - BU'!A:B,2,FALSE)</f>
        <v>BU1</v>
      </c>
      <c r="B1425" s="74">
        <f t="shared" si="154"/>
        <v>20.399999999999999</v>
      </c>
      <c r="C1425" s="75">
        <f>Abfalldokumentation!$U1425</f>
        <v>44498</v>
      </c>
      <c r="D1425" s="69" t="str">
        <f>IFERROR(IF(VLOOKUP(O1425,'[1]Rohware 230'!$B:$C,2,FALSE)=0,"Rohware"),
IFERROR(IF(VLOOKUP(O1425,[1]Sammelnr.!$B:$C,2,FALSE)=0,"Sammelnr. ungeschält ABS"),
IFERROR(IF(VLOOKUP(O1425,[1]Sammelnr.!$E:$F,2,FALSE)=0,"Sammelnr. ungeschält VS"),
IFERROR(IF(VLOOKUP(O1425,[1]Sammelnr.!$H:$I,2,FALSE)=0,"Sammelnr. geschält"),
IFERROR(IF(VLOOKUP(O1425,[1]Offen!$B:$C,2,FALSE)=0,"Offen ungeschält ABS"),
IFERROR(IF(VLOOKUP(O1425,[1]Offen!$E:$F,2,FALSE)=0,"Offen ungeschält VOS"),
IFERROR(IF(VLOOKUP(O1425,[1]Offen!$H:$I,2,FALSE)=0,"Offen geschält RW"),
IFERROR(IF(VLOOKUP(O1425,[1]Offen!$K:$L,2,FALSE)=0,"Offen vegan"),
IFERROR(IF(VLOOKUP(O1425,[1]Offen!$N:$O,2,FALSE)=0,"Offen Zipfel"),
IFERROR(IF(VLOOKUP(O1425,[1]Offen!$Q:$R,2,FALSE)=0,"Offen Endstücke"),
IFERROR(IF(VLOOKUP(O1425,[1]Vakuumiert!$B:$C,2,FALSE)=0,"Vakuumierter VOS ungeschält"),
IFERROR(IF(VLOOKUP(O1425,[1]Vakuumiert!$E:$F,2,FALSE)=0,"Vakuumierter ABS ungeschält"),
IFERROR(IF(VLOOKUP(O1425,[1]Vakuumiert!$H:$I,2,FALSE)=0,"Vakuumierter VOS geschält"),
IFERROR(IF(VLOOKUP(O1425,[1]Vakuumiert!$K:$L,2,FALSE)=0,"Vakuumierter VOS vegan"),
IFERROR(IF(VLOOKUP(O1425,[1]Vakuumiert!$N:$O,2,FALSE)=0,"Vakuumierter VOS Zipfel"),
IFERROR(IF(VLOOKUP(O1425,[1]Vakuumiert!$Q:$R,2,FALSE)=0,"Vakuumiert geschält"),
IFERROR(IF(VLOOKUP(O1425,'[1]vakuumierte Fertigprodukte'!$B:$C,2,FALSE)=0,"Fertigprodukte"),
IFERROR(IF(VLOOKUP(O1425,'[1]vakuumierte Fertigprodukte'!$E:$FI,2,FALSE)=0,"Vakuumierte Zipfel"),
IFERROR(IF(VLOOKUP(O1425,[1]Wurste!$B:$C,2,FALSE)=0,"Räucherwürste"),
IFERROR(IF(VLOOKUP(O1425,[1]Wurste!$E:$F,2,FALSE)=0,"URW/URGW Wurst"),
IFERROR(IF(VLOOKUP(O1425,[1]Wurste!$H:$I,2,FALSE)=0,"HF-Wurst Vegan"),
IFERROR(IF(VLOOKUP(O1425,[1]Wurste!$K:$L,2,FALSE)=0,"320er ohne Würste"),
IFERROR(IF(AND(OR(Abfalldokumentation!$A1425="BU3",Abfalldokumentation!$A1425="Verkauf"),Abfalldokumentation!$F1425="Schimmel",Abfalldokumentation!$G1425="keinen Abnehmer/kein Schälpersonal"),"Div. Zipfel, ES ohne Verwendung",VLOOKUP(Abfalldokumentation!$E1425,Produktgruppen!A:B,2,FALSE)),"-")))))))))))))))))))))))</f>
        <v>vegan</v>
      </c>
      <c r="E1425" s="76" t="str">
        <f>IFERROR(VLOOKUP(Abfalldokumentation!$O1425,Artikel!A:C,3,FALSE),Abfalldokumentation!$O1425)</f>
        <v>VEG-SCH WÜRZIG  7,2KG</v>
      </c>
      <c r="F1425" s="76" t="str">
        <f>VLOOKUP(T1425,'Liste Gründe'!A:D,2,FALSE)</f>
        <v>Linienbezogen</v>
      </c>
      <c r="G1425" s="75" t="str">
        <f>IF(ISBLANK(V1425),VLOOKUP(Abfalldokumentation!$P1425,'Liste Gründe'!A:D,3,FALSE),V1425)</f>
        <v>Füllkopf tropft (vegan)</v>
      </c>
      <c r="H1425" s="76" t="str">
        <f>IF(ISBLANK(Abfalldokumentation!$W1425),"-",Abfalldokumentation!$W1425)</f>
        <v>-</v>
      </c>
      <c r="I1425" s="76">
        <f t="shared" si="155"/>
        <v>43</v>
      </c>
      <c r="J1425" s="76" t="str">
        <f t="shared" si="156"/>
        <v>Produkte</v>
      </c>
      <c r="K1425" s="76" t="str">
        <f t="shared" si="157"/>
        <v>BUs</v>
      </c>
      <c r="L1425" s="76" t="str">
        <f t="shared" si="158"/>
        <v>Symptome</v>
      </c>
      <c r="M1425" s="76">
        <f>IFERROR(VLOOKUP(Abfalldokumentation!$O1425,Kennzahlen!S:V,3,FALSE)*Abfalldokumentation!$B1425,"0")</f>
        <v>366.99191999999994</v>
      </c>
      <c r="N1425" s="76">
        <f>IF(ISBLANK(Q1425),VLOOKUP(Abfalldokumentation!$O1425,'Linien - BU'!R:S,2,FALSE),Q1425)</f>
        <v>3010</v>
      </c>
      <c r="O1425" s="77">
        <f t="shared" si="159"/>
        <v>31900002</v>
      </c>
      <c r="P1425" s="77">
        <f t="shared" si="160"/>
        <v>20</v>
      </c>
      <c r="Q1425" s="45">
        <v>3010</v>
      </c>
      <c r="R1425" s="46">
        <v>31900002</v>
      </c>
      <c r="S1425" s="57">
        <v>20.399999999999999</v>
      </c>
      <c r="T1425" s="46">
        <v>20</v>
      </c>
      <c r="U1425" s="47">
        <v>44498</v>
      </c>
      <c r="V1425" s="48"/>
      <c r="W1425" s="46"/>
      <c r="X1425" s="50" t="str">
        <f>IFERROR(VLOOKUP(Abfalldokumentation!$R1425,Artikel!A:C,3,FALSE),Abfalldokumentation!$R1425)</f>
        <v>VEG-SCH WÜRZIG  7,2KG</v>
      </c>
      <c r="Y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</row>
    <row r="1426" spans="1:40" ht="30" customHeight="1" x14ac:dyDescent="0.25">
      <c r="A1426" s="78" t="str">
        <f>VLOOKUP(N1426,'Linien - BU'!A:B,2,FALSE)</f>
        <v>BU1</v>
      </c>
      <c r="B1426" s="79">
        <f t="shared" si="154"/>
        <v>61.3</v>
      </c>
      <c r="C1426" s="80">
        <f>Abfalldokumentation!$U1426</f>
        <v>44498</v>
      </c>
      <c r="D1426" s="69" t="str">
        <f>IFERROR(IF(VLOOKUP(O1426,'[1]Rohware 230'!$B:$C,2,FALSE)=0,"Rohware"),
IFERROR(IF(VLOOKUP(O1426,[1]Sammelnr.!$B:$C,2,FALSE)=0,"Sammelnr. ungeschält ABS"),
IFERROR(IF(VLOOKUP(O1426,[1]Sammelnr.!$E:$F,2,FALSE)=0,"Sammelnr. ungeschält VS"),
IFERROR(IF(VLOOKUP(O1426,[1]Sammelnr.!$H:$I,2,FALSE)=0,"Sammelnr. geschält"),
IFERROR(IF(VLOOKUP(O1426,[1]Offen!$B:$C,2,FALSE)=0,"Offen ungeschält ABS"),
IFERROR(IF(VLOOKUP(O1426,[1]Offen!$E:$F,2,FALSE)=0,"Offen ungeschält VOS"),
IFERROR(IF(VLOOKUP(O1426,[1]Offen!$H:$I,2,FALSE)=0,"Offen geschält RW"),
IFERROR(IF(VLOOKUP(O1426,[1]Offen!$K:$L,2,FALSE)=0,"Offen vegan"),
IFERROR(IF(VLOOKUP(O1426,[1]Offen!$N:$O,2,FALSE)=0,"Offen Zipfel"),
IFERROR(IF(VLOOKUP(O1426,[1]Offen!$Q:$R,2,FALSE)=0,"Offen Endstücke"),
IFERROR(IF(VLOOKUP(O1426,[1]Vakuumiert!$B:$C,2,FALSE)=0,"Vakuumierter VOS ungeschält"),
IFERROR(IF(VLOOKUP(O1426,[1]Vakuumiert!$E:$F,2,FALSE)=0,"Vakuumierter ABS ungeschält"),
IFERROR(IF(VLOOKUP(O1426,[1]Vakuumiert!$H:$I,2,FALSE)=0,"Vakuumierter VOS geschält"),
IFERROR(IF(VLOOKUP(O1426,[1]Vakuumiert!$K:$L,2,FALSE)=0,"Vakuumierter VOS vegan"),
IFERROR(IF(VLOOKUP(O1426,[1]Vakuumiert!$N:$O,2,FALSE)=0,"Vakuumierter VOS Zipfel"),
IFERROR(IF(VLOOKUP(O1426,[1]Vakuumiert!$Q:$R,2,FALSE)=0,"Vakuumiert geschält"),
IFERROR(IF(VLOOKUP(O1426,'[1]vakuumierte Fertigprodukte'!$B:$C,2,FALSE)=0,"Fertigprodukte"),
IFERROR(IF(VLOOKUP(O1426,'[1]vakuumierte Fertigprodukte'!$E:$FI,2,FALSE)=0,"Vakuumierte Zipfel"),
IFERROR(IF(VLOOKUP(O1426,[1]Wurste!$B:$C,2,FALSE)=0,"Räucherwürste"),
IFERROR(IF(VLOOKUP(O1426,[1]Wurste!$E:$F,2,FALSE)=0,"URW/URGW Wurst"),
IFERROR(IF(VLOOKUP(O1426,[1]Wurste!$H:$I,2,FALSE)=0,"HF-Wurst Vegan"),
IFERROR(IF(VLOOKUP(O1426,[1]Wurste!$K:$L,2,FALSE)=0,"320er ohne Würste"),
IFERROR(IF(AND(OR(Abfalldokumentation!$A1426="BU3",Abfalldokumentation!$A1426="Verkauf"),Abfalldokumentation!$F1426="Schimmel",Abfalldokumentation!$G1426="keinen Abnehmer/kein Schälpersonal"),"Div. Zipfel, ES ohne Verwendung",VLOOKUP(Abfalldokumentation!$E1426,Produktgruppen!A:B,2,FALSE)),"-")))))))))))))))))))))))</f>
        <v>RW</v>
      </c>
      <c r="E1426" s="81" t="str">
        <f>IFERROR(VLOOKUP(Abfalldokumentation!$O1426,Artikel!A:C,3,FALSE),Abfalldokumentation!$O1426)</f>
        <v>GRW SCHI-NAT 7,2GK NEUE</v>
      </c>
      <c r="F1426" s="81" t="str">
        <f>VLOOKUP(T1426,'Liste Gründe'!A:D,2,FALSE)</f>
        <v>Linienbezogen</v>
      </c>
      <c r="G1426" s="80" t="str">
        <f>IF(ISBLANK(V1426),VLOOKUP(Abfalldokumentation!$P1426,'Liste Gründe'!A:D,3,FALSE),V1426)</f>
        <v>Darm geplatzt</v>
      </c>
      <c r="H1426" s="81" t="str">
        <f>IF(ISBLANK(Abfalldokumentation!$W1426),"-",Abfalldokumentation!$W1426)</f>
        <v>-</v>
      </c>
      <c r="I1426" s="81">
        <f t="shared" si="155"/>
        <v>43</v>
      </c>
      <c r="J1426" s="81" t="str">
        <f t="shared" si="156"/>
        <v>Produkte</v>
      </c>
      <c r="K1426" s="81" t="str">
        <f t="shared" si="157"/>
        <v>BUs</v>
      </c>
      <c r="L1426" s="81" t="str">
        <f t="shared" si="158"/>
        <v>Symptome</v>
      </c>
      <c r="M1426" s="81" t="str">
        <f>IFERROR(VLOOKUP(Abfalldokumentation!$O1426,Kennzahlen!S:V,3,FALSE)*Abfalldokumentation!$B1426,"0")</f>
        <v>0</v>
      </c>
      <c r="N1426" s="81">
        <f>IF(ISBLANK(Q1426),VLOOKUP(Abfalldokumentation!$O1426,'Linien - BU'!R:S,2,FALSE),Q1426)</f>
        <v>3020</v>
      </c>
      <c r="O1426" s="77">
        <f t="shared" si="159"/>
        <v>32000106</v>
      </c>
      <c r="P1426" s="77">
        <f t="shared" si="160"/>
        <v>34</v>
      </c>
      <c r="Q1426" s="39">
        <v>3020</v>
      </c>
      <c r="R1426" s="40">
        <v>32000106</v>
      </c>
      <c r="S1426" s="56">
        <v>61.3</v>
      </c>
      <c r="T1426" s="40">
        <v>34</v>
      </c>
      <c r="U1426" s="41">
        <v>44498</v>
      </c>
      <c r="V1426" s="42"/>
      <c r="W1426" s="40"/>
      <c r="X1426" s="44" t="str">
        <f>IFERROR(VLOOKUP(Abfalldokumentation!$R1426,Artikel!A:C,3,FALSE),Abfalldokumentation!$R1426)</f>
        <v>GRW SCHI-NAT 7,2GK NEUE</v>
      </c>
      <c r="Y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</row>
    <row r="1427" spans="1:40" ht="30" hidden="1" customHeight="1" x14ac:dyDescent="0.25">
      <c r="A1427" s="73" t="str">
        <f>VLOOKUP(N1427,'Linien - BU'!A:B,2,FALSE)</f>
        <v>BU3</v>
      </c>
      <c r="B1427" s="74">
        <f t="shared" si="154"/>
        <v>556</v>
      </c>
      <c r="C1427" s="75">
        <f>Abfalldokumentation!$U1427</f>
        <v>44498</v>
      </c>
      <c r="D1427" s="69" t="str">
        <f>IFERROR(IF(VLOOKUP(O1427,'[1]Rohware 230'!$B:$C,2,FALSE)=0,"Rohware"),
IFERROR(IF(VLOOKUP(O1427,[1]Sammelnr.!$B:$C,2,FALSE)=0,"Sammelnr. ungeschält ABS"),
IFERROR(IF(VLOOKUP(O1427,[1]Sammelnr.!$E:$F,2,FALSE)=0,"Sammelnr. ungeschält VS"),
IFERROR(IF(VLOOKUP(O1427,[1]Sammelnr.!$H:$I,2,FALSE)=0,"Sammelnr. geschält"),
IFERROR(IF(VLOOKUP(O1427,[1]Offen!$B:$C,2,FALSE)=0,"Offen ungeschält ABS"),
IFERROR(IF(VLOOKUP(O1427,[1]Offen!$E:$F,2,FALSE)=0,"Offen ungeschält VOS"),
IFERROR(IF(VLOOKUP(O1427,[1]Offen!$H:$I,2,FALSE)=0,"Offen geschält RW"),
IFERROR(IF(VLOOKUP(O1427,[1]Offen!$K:$L,2,FALSE)=0,"Offen vegan"),
IFERROR(IF(VLOOKUP(O1427,[1]Offen!$N:$O,2,FALSE)=0,"Offen Zipfel"),
IFERROR(IF(VLOOKUP(O1427,[1]Offen!$Q:$R,2,FALSE)=0,"Offen Endstücke"),
IFERROR(IF(VLOOKUP(O1427,[1]Vakuumiert!$B:$C,2,FALSE)=0,"Vakuumierter VOS ungeschält"),
IFERROR(IF(VLOOKUP(O1427,[1]Vakuumiert!$E:$F,2,FALSE)=0,"Vakuumierter ABS ungeschält"),
IFERROR(IF(VLOOKUP(O1427,[1]Vakuumiert!$H:$I,2,FALSE)=0,"Vakuumierter VOS geschält"),
IFERROR(IF(VLOOKUP(O1427,[1]Vakuumiert!$K:$L,2,FALSE)=0,"Vakuumierter VOS vegan"),
IFERROR(IF(VLOOKUP(O1427,[1]Vakuumiert!$N:$O,2,FALSE)=0,"Vakuumierter VOS Zipfel"),
IFERROR(IF(VLOOKUP(O1427,[1]Vakuumiert!$Q:$R,2,FALSE)=0,"Vakuumiert geschält"),
IFERROR(IF(VLOOKUP(O1427,'[1]vakuumierte Fertigprodukte'!$B:$C,2,FALSE)=0,"Fertigprodukte"),
IFERROR(IF(VLOOKUP(O1427,'[1]vakuumierte Fertigprodukte'!$E:$FI,2,FALSE)=0,"Vakuumierte Zipfel"),
IFERROR(IF(VLOOKUP(O1427,[1]Wurste!$B:$C,2,FALSE)=0,"Räucherwürste"),
IFERROR(IF(VLOOKUP(O1427,[1]Wurste!$E:$F,2,FALSE)=0,"URW/URGW Wurst"),
IFERROR(IF(VLOOKUP(O1427,[1]Wurste!$H:$I,2,FALSE)=0,"HF-Wurst Vegan"),
IFERROR(IF(VLOOKUP(O1427,[1]Wurste!$K:$L,2,FALSE)=0,"320er ohne Würste"),
IFERROR(IF(AND(OR(Abfalldokumentation!$A1427="BU3",Abfalldokumentation!$A1427="Verkauf"),Abfalldokumentation!$F1427="Schimmel",Abfalldokumentation!$G1427="keinen Abnehmer/kein Schälpersonal"),"Div. Zipfel, ES ohne Verwendung",VLOOKUP(Abfalldokumentation!$E1427,Produktgruppen!A:B,2,FALSE)),"-")))))))))))))))))))))))</f>
        <v>vegan</v>
      </c>
      <c r="E1427" s="76" t="str">
        <f>IFERROR(VLOOKUP(Abfalldokumentation!$O1427,Artikel!A:C,3,FALSE),Abfalldokumentation!$O1427)</f>
        <v>VOS VEG-SCH-WÜRZIG-VAKU</v>
      </c>
      <c r="F1427" s="76" t="str">
        <f>VLOOKUP(T1427,'Liste Gründe'!A:D,2,FALSE)</f>
        <v>keinen Verwendungszweck</v>
      </c>
      <c r="G1427" s="75" t="str">
        <f>IF(ISBLANK(V1427),VLOOKUP(Abfalldokumentation!$P1427,'Liste Gründe'!A:D,3,FALSE),V1427)</f>
        <v>VOS &gt; Einsatz (vegan)</v>
      </c>
      <c r="H1427" s="76" t="str">
        <f>IF(ISBLANK(Abfalldokumentation!$W1427),"-",Abfalldokumentation!$W1427)</f>
        <v>-</v>
      </c>
      <c r="I1427" s="76">
        <f t="shared" si="155"/>
        <v>43</v>
      </c>
      <c r="J1427" s="76" t="str">
        <f t="shared" si="156"/>
        <v>Produkte</v>
      </c>
      <c r="K1427" s="76" t="str">
        <f t="shared" si="157"/>
        <v>BUs</v>
      </c>
      <c r="L1427" s="76" t="str">
        <f t="shared" si="158"/>
        <v>Symptome</v>
      </c>
      <c r="M1427" s="76">
        <f>IFERROR(VLOOKUP(Abfalldokumentation!$O1427,Kennzahlen!S:V,3,FALSE)*Abfalldokumentation!$B1427,"0")</f>
        <v>285.78399999999999</v>
      </c>
      <c r="N1427" s="76" t="str">
        <f>IF(ISBLANK(Q1427),VLOOKUP(Abfalldokumentation!$O1427,'Linien - BU'!R:S,2,FALSE),Q1427)</f>
        <v>BU3</v>
      </c>
      <c r="O1427" s="77">
        <f t="shared" si="159"/>
        <v>49900002</v>
      </c>
      <c r="P1427" s="77">
        <f t="shared" si="160"/>
        <v>61</v>
      </c>
      <c r="Q1427" s="45" t="s">
        <v>8</v>
      </c>
      <c r="R1427" s="46">
        <v>49900002</v>
      </c>
      <c r="S1427" s="46">
        <f>258+298</f>
        <v>556</v>
      </c>
      <c r="T1427" s="40">
        <v>61</v>
      </c>
      <c r="U1427" s="47">
        <v>44498</v>
      </c>
      <c r="V1427" s="42" t="s">
        <v>35</v>
      </c>
      <c r="W1427" s="46"/>
      <c r="X1427" s="50" t="str">
        <f>IFERROR(VLOOKUP(Abfalldokumentation!$R1427,Artikel!A:C,3,FALSE),Abfalldokumentation!$R1427)</f>
        <v>VOS VEG-SCH-WÜRZIG-VAKU</v>
      </c>
      <c r="Y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</row>
    <row r="1428" spans="1:40" ht="30" hidden="1" customHeight="1" x14ac:dyDescent="0.25">
      <c r="A1428" s="78" t="str">
        <f>VLOOKUP(N1428,'Linien - BU'!A:B,2,FALSE)</f>
        <v>BU3</v>
      </c>
      <c r="B1428" s="79">
        <f t="shared" si="154"/>
        <v>284</v>
      </c>
      <c r="C1428" s="80">
        <f>Abfalldokumentation!$U1428</f>
        <v>44498</v>
      </c>
      <c r="D1428" s="69" t="str">
        <f>IFERROR(IF(VLOOKUP(O1428,'[1]Rohware 230'!$B:$C,2,FALSE)=0,"Rohware"),
IFERROR(IF(VLOOKUP(O1428,[1]Sammelnr.!$B:$C,2,FALSE)=0,"Sammelnr. ungeschält ABS"),
IFERROR(IF(VLOOKUP(O1428,[1]Sammelnr.!$E:$F,2,FALSE)=0,"Sammelnr. ungeschält VS"),
IFERROR(IF(VLOOKUP(O1428,[1]Sammelnr.!$H:$I,2,FALSE)=0,"Sammelnr. geschält"),
IFERROR(IF(VLOOKUP(O1428,[1]Offen!$B:$C,2,FALSE)=0,"Offen ungeschält ABS"),
IFERROR(IF(VLOOKUP(O1428,[1]Offen!$E:$F,2,FALSE)=0,"Offen ungeschält VOS"),
IFERROR(IF(VLOOKUP(O1428,[1]Offen!$H:$I,2,FALSE)=0,"Offen geschält RW"),
IFERROR(IF(VLOOKUP(O1428,[1]Offen!$K:$L,2,FALSE)=0,"Offen vegan"),
IFERROR(IF(VLOOKUP(O1428,[1]Offen!$N:$O,2,FALSE)=0,"Offen Zipfel"),
IFERROR(IF(VLOOKUP(O1428,[1]Offen!$Q:$R,2,FALSE)=0,"Offen Endstücke"),
IFERROR(IF(VLOOKUP(O1428,[1]Vakuumiert!$B:$C,2,FALSE)=0,"Vakuumierter VOS ungeschält"),
IFERROR(IF(VLOOKUP(O1428,[1]Vakuumiert!$E:$F,2,FALSE)=0,"Vakuumierter ABS ungeschält"),
IFERROR(IF(VLOOKUP(O1428,[1]Vakuumiert!$H:$I,2,FALSE)=0,"Vakuumierter VOS geschält"),
IFERROR(IF(VLOOKUP(O1428,[1]Vakuumiert!$K:$L,2,FALSE)=0,"Vakuumierter VOS vegan"),
IFERROR(IF(VLOOKUP(O1428,[1]Vakuumiert!$N:$O,2,FALSE)=0,"Vakuumierter VOS Zipfel"),
IFERROR(IF(VLOOKUP(O1428,[1]Vakuumiert!$Q:$R,2,FALSE)=0,"Vakuumiert geschält"),
IFERROR(IF(VLOOKUP(O1428,'[1]vakuumierte Fertigprodukte'!$B:$C,2,FALSE)=0,"Fertigprodukte"),
IFERROR(IF(VLOOKUP(O1428,'[1]vakuumierte Fertigprodukte'!$E:$FI,2,FALSE)=0,"Vakuumierte Zipfel"),
IFERROR(IF(VLOOKUP(O1428,[1]Wurste!$B:$C,2,FALSE)=0,"Räucherwürste"),
IFERROR(IF(VLOOKUP(O1428,[1]Wurste!$E:$F,2,FALSE)=0,"URW/URGW Wurst"),
IFERROR(IF(VLOOKUP(O1428,[1]Wurste!$H:$I,2,FALSE)=0,"HF-Wurst Vegan"),
IFERROR(IF(VLOOKUP(O1428,[1]Wurste!$K:$L,2,FALSE)=0,"320er ohne Würste"),
IFERROR(IF(AND(OR(Abfalldokumentation!$A1428="BU3",Abfalldokumentation!$A1428="Verkauf"),Abfalldokumentation!$F1428="Schimmel",Abfalldokumentation!$G1428="keinen Abnehmer/kein Schälpersonal"),"Div. Zipfel, ES ohne Verwendung",VLOOKUP(Abfalldokumentation!$E1428,Produktgruppen!A:B,2,FALSE)),"-")))))))))))))))))))))))</f>
        <v>vegan</v>
      </c>
      <c r="E1428" s="81" t="str">
        <f>IFERROR(VLOOKUP(Abfalldokumentation!$O1428,Artikel!A:C,3,FALSE),Abfalldokumentation!$O1428)</f>
        <v>VOS VEG-SCH-WÜRZIG-VAKU</v>
      </c>
      <c r="F1428" s="81" t="str">
        <f>VLOOKUP(T1428,'Liste Gründe'!A:D,2,FALSE)</f>
        <v>keinen Verwendungszweck</v>
      </c>
      <c r="G1428" s="80" t="str">
        <f>IF(ISBLANK(V1428),VLOOKUP(Abfalldokumentation!$P1428,'Liste Gründe'!A:D,3,FALSE),V1428)</f>
        <v>VOS &gt; Einsatz (vegan)</v>
      </c>
      <c r="H1428" s="81" t="str">
        <f>IF(ISBLANK(Abfalldokumentation!$W1428),"-",Abfalldokumentation!$W1428)</f>
        <v>-</v>
      </c>
      <c r="I1428" s="81">
        <f t="shared" si="155"/>
        <v>43</v>
      </c>
      <c r="J1428" s="81" t="str">
        <f t="shared" si="156"/>
        <v>Produkte</v>
      </c>
      <c r="K1428" s="81" t="str">
        <f t="shared" si="157"/>
        <v>BUs</v>
      </c>
      <c r="L1428" s="81" t="str">
        <f t="shared" si="158"/>
        <v>Symptome</v>
      </c>
      <c r="M1428" s="81">
        <f>IFERROR(VLOOKUP(Abfalldokumentation!$O1428,Kennzahlen!S:V,3,FALSE)*Abfalldokumentation!$B1428,"0")</f>
        <v>145.976</v>
      </c>
      <c r="N1428" s="81" t="str">
        <f>IF(ISBLANK(Q1428),VLOOKUP(Abfalldokumentation!$O1428,'Linien - BU'!R:S,2,FALSE),Q1428)</f>
        <v>BU3</v>
      </c>
      <c r="O1428" s="77">
        <f t="shared" si="159"/>
        <v>49900002</v>
      </c>
      <c r="P1428" s="77">
        <f t="shared" si="160"/>
        <v>61</v>
      </c>
      <c r="Q1428" s="39" t="s">
        <v>8</v>
      </c>
      <c r="R1428" s="40">
        <v>49900002</v>
      </c>
      <c r="S1428" s="40">
        <v>284</v>
      </c>
      <c r="T1428" s="40">
        <v>61</v>
      </c>
      <c r="U1428" s="41">
        <v>44498</v>
      </c>
      <c r="V1428" s="42" t="s">
        <v>35</v>
      </c>
      <c r="W1428" s="40"/>
      <c r="X1428" s="44" t="str">
        <f>IFERROR(VLOOKUP(Abfalldokumentation!$R1428,Artikel!A:C,3,FALSE),Abfalldokumentation!$R1428)</f>
        <v>VOS VEG-SCH-WÜRZIG-VAKU</v>
      </c>
      <c r="Y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</row>
    <row r="1429" spans="1:40" ht="30" hidden="1" customHeight="1" x14ac:dyDescent="0.25">
      <c r="A1429" s="73" t="str">
        <f>VLOOKUP(N1429,'Linien - BU'!A:B,2,FALSE)</f>
        <v>Rest</v>
      </c>
      <c r="B1429" s="74">
        <f t="shared" si="154"/>
        <v>9.8000000000000007</v>
      </c>
      <c r="C1429" s="75">
        <f>Abfalldokumentation!$U1429</f>
        <v>44498</v>
      </c>
      <c r="D1429" s="69" t="str">
        <f>IFERROR(IF(VLOOKUP(O1429,'[1]Rohware 230'!$B:$C,2,FALSE)=0,"Rohware"),
IFERROR(IF(VLOOKUP(O1429,[1]Sammelnr.!$B:$C,2,FALSE)=0,"Sammelnr. ungeschält ABS"),
IFERROR(IF(VLOOKUP(O1429,[1]Sammelnr.!$E:$F,2,FALSE)=0,"Sammelnr. ungeschält VS"),
IFERROR(IF(VLOOKUP(O1429,[1]Sammelnr.!$H:$I,2,FALSE)=0,"Sammelnr. geschält"),
IFERROR(IF(VLOOKUP(O1429,[1]Offen!$B:$C,2,FALSE)=0,"Offen ungeschält ABS"),
IFERROR(IF(VLOOKUP(O1429,[1]Offen!$E:$F,2,FALSE)=0,"Offen ungeschält VOS"),
IFERROR(IF(VLOOKUP(O1429,[1]Offen!$H:$I,2,FALSE)=0,"Offen geschält RW"),
IFERROR(IF(VLOOKUP(O1429,[1]Offen!$K:$L,2,FALSE)=0,"Offen vegan"),
IFERROR(IF(VLOOKUP(O1429,[1]Offen!$N:$O,2,FALSE)=0,"Offen Zipfel"),
IFERROR(IF(VLOOKUP(O1429,[1]Offen!$Q:$R,2,FALSE)=0,"Offen Endstücke"),
IFERROR(IF(VLOOKUP(O1429,[1]Vakuumiert!$B:$C,2,FALSE)=0,"Vakuumierter VOS ungeschält"),
IFERROR(IF(VLOOKUP(O1429,[1]Vakuumiert!$E:$F,2,FALSE)=0,"Vakuumierter ABS ungeschält"),
IFERROR(IF(VLOOKUP(O1429,[1]Vakuumiert!$H:$I,2,FALSE)=0,"Vakuumierter VOS geschält"),
IFERROR(IF(VLOOKUP(O1429,[1]Vakuumiert!$K:$L,2,FALSE)=0,"Vakuumierter VOS vegan"),
IFERROR(IF(VLOOKUP(O1429,[1]Vakuumiert!$N:$O,2,FALSE)=0,"Vakuumierter VOS Zipfel"),
IFERROR(IF(VLOOKUP(O1429,[1]Vakuumiert!$Q:$R,2,FALSE)=0,"Vakuumiert geschält"),
IFERROR(IF(VLOOKUP(O1429,'[1]vakuumierte Fertigprodukte'!$B:$C,2,FALSE)=0,"Fertigprodukte"),
IFERROR(IF(VLOOKUP(O1429,'[1]vakuumierte Fertigprodukte'!$E:$FI,2,FALSE)=0,"Vakuumierte Zipfel"),
IFERROR(IF(VLOOKUP(O1429,[1]Wurste!$B:$C,2,FALSE)=0,"Räucherwürste"),
IFERROR(IF(VLOOKUP(O1429,[1]Wurste!$E:$F,2,FALSE)=0,"URW/URGW Wurst"),
IFERROR(IF(VLOOKUP(O1429,[1]Wurste!$H:$I,2,FALSE)=0,"HF-Wurst Vegan"),
IFERROR(IF(VLOOKUP(O1429,[1]Wurste!$K:$L,2,FALSE)=0,"320er ohne Würste"),
IFERROR(IF(AND(OR(Abfalldokumentation!$A1429="BU3",Abfalldokumentation!$A1429="Verkauf"),Abfalldokumentation!$F1429="Schimmel",Abfalldokumentation!$G1429="keinen Abnehmer/kein Schälpersonal"),"Div. Zipfel, ES ohne Verwendung",VLOOKUP(Abfalldokumentation!$E1429,Produktgruppen!A:B,2,FALSE)),"-")))))))))))))))))))))))</f>
        <v>Rest</v>
      </c>
      <c r="E1429" s="76" t="str">
        <f>IFERROR(VLOOKUP(Abfalldokumentation!$O1429,Artikel!A:C,3,FALSE),Abfalldokumentation!$O1429)</f>
        <v>-</v>
      </c>
      <c r="F1429" s="76" t="str">
        <f>VLOOKUP(T1429,'Liste Gründe'!A:D,2,FALSE)</f>
        <v>Qualitätssicherung</v>
      </c>
      <c r="G1429" s="75" t="str">
        <f>IF(ISBLANK(V1429),VLOOKUP(Abfalldokumentation!$P1429,'Liste Gründe'!A:D,3,FALSE),V1429)</f>
        <v>Sensorik</v>
      </c>
      <c r="H1429" s="76" t="str">
        <f>IF(ISBLANK(Abfalldokumentation!$W1429),"-",Abfalldokumentation!$W1429)</f>
        <v>-</v>
      </c>
      <c r="I1429" s="76">
        <f t="shared" si="155"/>
        <v>43</v>
      </c>
      <c r="J1429" s="76" t="str">
        <f t="shared" si="156"/>
        <v>Produkte</v>
      </c>
      <c r="K1429" s="76" t="str">
        <f t="shared" si="157"/>
        <v>BUs</v>
      </c>
      <c r="L1429" s="76" t="str">
        <f t="shared" si="158"/>
        <v>Symptome</v>
      </c>
      <c r="M1429" s="76" t="str">
        <f>IFERROR(VLOOKUP(Abfalldokumentation!$O1429,Kennzahlen!S:V,3,FALSE)*Abfalldokumentation!$B1429,"0")</f>
        <v>0</v>
      </c>
      <c r="N1429" s="76" t="str">
        <f>IF(ISBLANK(Q1429),VLOOKUP(Abfalldokumentation!$O1429,'Linien - BU'!R:S,2,FALSE),Q1429)</f>
        <v>QM</v>
      </c>
      <c r="O1429" s="77" t="str">
        <f t="shared" si="159"/>
        <v>-</v>
      </c>
      <c r="P1429" s="77">
        <f t="shared" si="160"/>
        <v>74</v>
      </c>
      <c r="Q1429" s="45" t="s">
        <v>196</v>
      </c>
      <c r="R1429" s="46" t="s">
        <v>54</v>
      </c>
      <c r="S1429" s="46">
        <v>9.8000000000000007</v>
      </c>
      <c r="T1429" s="46">
        <v>74</v>
      </c>
      <c r="U1429" s="47">
        <v>44498</v>
      </c>
      <c r="V1429" s="48"/>
      <c r="W1429" s="46"/>
      <c r="X1429" s="50" t="str">
        <f>IFERROR(VLOOKUP(Abfalldokumentation!$R1429,Artikel!A:C,3,FALSE),Abfalldokumentation!$R1429)</f>
        <v>-</v>
      </c>
      <c r="Y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</row>
    <row r="1430" spans="1:40" ht="30" hidden="1" customHeight="1" x14ac:dyDescent="0.25">
      <c r="A1430" s="78" t="str">
        <f>VLOOKUP(N1430,'Linien - BU'!A:B,2,FALSE)</f>
        <v>Rest</v>
      </c>
      <c r="B1430" s="79">
        <f t="shared" si="154"/>
        <v>20</v>
      </c>
      <c r="C1430" s="80">
        <f>Abfalldokumentation!$U1430</f>
        <v>44498</v>
      </c>
      <c r="D1430" s="69" t="str">
        <f>IFERROR(IF(VLOOKUP(O1430,'[1]Rohware 230'!$B:$C,2,FALSE)=0,"Rohware"),
IFERROR(IF(VLOOKUP(O1430,[1]Sammelnr.!$B:$C,2,FALSE)=0,"Sammelnr. ungeschält ABS"),
IFERROR(IF(VLOOKUP(O1430,[1]Sammelnr.!$E:$F,2,FALSE)=0,"Sammelnr. ungeschält VS"),
IFERROR(IF(VLOOKUP(O1430,[1]Sammelnr.!$H:$I,2,FALSE)=0,"Sammelnr. geschält"),
IFERROR(IF(VLOOKUP(O1430,[1]Offen!$B:$C,2,FALSE)=0,"Offen ungeschält ABS"),
IFERROR(IF(VLOOKUP(O1430,[1]Offen!$E:$F,2,FALSE)=0,"Offen ungeschält VOS"),
IFERROR(IF(VLOOKUP(O1430,[1]Offen!$H:$I,2,FALSE)=0,"Offen geschält RW"),
IFERROR(IF(VLOOKUP(O1430,[1]Offen!$K:$L,2,FALSE)=0,"Offen vegan"),
IFERROR(IF(VLOOKUP(O1430,[1]Offen!$N:$O,2,FALSE)=0,"Offen Zipfel"),
IFERROR(IF(VLOOKUP(O1430,[1]Offen!$Q:$R,2,FALSE)=0,"Offen Endstücke"),
IFERROR(IF(VLOOKUP(O1430,[1]Vakuumiert!$B:$C,2,FALSE)=0,"Vakuumierter VOS ungeschält"),
IFERROR(IF(VLOOKUP(O1430,[1]Vakuumiert!$E:$F,2,FALSE)=0,"Vakuumierter ABS ungeschält"),
IFERROR(IF(VLOOKUP(O1430,[1]Vakuumiert!$H:$I,2,FALSE)=0,"Vakuumierter VOS geschält"),
IFERROR(IF(VLOOKUP(O1430,[1]Vakuumiert!$K:$L,2,FALSE)=0,"Vakuumierter VOS vegan"),
IFERROR(IF(VLOOKUP(O1430,[1]Vakuumiert!$N:$O,2,FALSE)=0,"Vakuumierter VOS Zipfel"),
IFERROR(IF(VLOOKUP(O1430,[1]Vakuumiert!$Q:$R,2,FALSE)=0,"Vakuumiert geschält"),
IFERROR(IF(VLOOKUP(O1430,'[1]vakuumierte Fertigprodukte'!$B:$C,2,FALSE)=0,"Fertigprodukte"),
IFERROR(IF(VLOOKUP(O1430,'[1]vakuumierte Fertigprodukte'!$E:$FI,2,FALSE)=0,"Vakuumierte Zipfel"),
IFERROR(IF(VLOOKUP(O1430,[1]Wurste!$B:$C,2,FALSE)=0,"Räucherwürste"),
IFERROR(IF(VLOOKUP(O1430,[1]Wurste!$E:$F,2,FALSE)=0,"URW/URGW Wurst"),
IFERROR(IF(VLOOKUP(O1430,[1]Wurste!$H:$I,2,FALSE)=0,"HF-Wurst Vegan"),
IFERROR(IF(VLOOKUP(O1430,[1]Wurste!$K:$L,2,FALSE)=0,"320er ohne Würste"),
IFERROR(IF(AND(OR(Abfalldokumentation!$A1430="BU3",Abfalldokumentation!$A1430="Verkauf"),Abfalldokumentation!$F1430="Schimmel",Abfalldokumentation!$G1430="keinen Abnehmer/kein Schälpersonal"),"Div. Zipfel, ES ohne Verwendung",VLOOKUP(Abfalldokumentation!$E1430,Produktgruppen!A:B,2,FALSE)),"-")))))))))))))))))))))))</f>
        <v>Rest</v>
      </c>
      <c r="E1430" s="81" t="str">
        <f>IFERROR(VLOOKUP(Abfalldokumentation!$O1430,Artikel!A:C,3,FALSE),Abfalldokumentation!$O1430)</f>
        <v>-</v>
      </c>
      <c r="F1430" s="81" t="str">
        <f>VLOOKUP(T1430,'Liste Gründe'!A:D,2,FALSE)</f>
        <v>Qualitätssicherung</v>
      </c>
      <c r="G1430" s="80" t="str">
        <f>IF(ISBLANK(V1430),VLOOKUP(Abfalldokumentation!$P1430,'Liste Gründe'!A:D,3,FALSE),V1430)</f>
        <v>Muster</v>
      </c>
      <c r="H1430" s="81" t="str">
        <f>IF(ISBLANK(Abfalldokumentation!$W1430),"-",Abfalldokumentation!$W1430)</f>
        <v>-</v>
      </c>
      <c r="I1430" s="81">
        <f t="shared" si="155"/>
        <v>43</v>
      </c>
      <c r="J1430" s="81" t="str">
        <f t="shared" si="156"/>
        <v>Produkte</v>
      </c>
      <c r="K1430" s="81" t="str">
        <f t="shared" si="157"/>
        <v>BUs</v>
      </c>
      <c r="L1430" s="81" t="str">
        <f t="shared" si="158"/>
        <v>Symptome</v>
      </c>
      <c r="M1430" s="81" t="str">
        <f>IFERROR(VLOOKUP(Abfalldokumentation!$O1430,Kennzahlen!S:V,3,FALSE)*Abfalldokumentation!$B1430,"0")</f>
        <v>0</v>
      </c>
      <c r="N1430" s="81" t="str">
        <f>IF(ISBLANK(Q1430),VLOOKUP(Abfalldokumentation!$O1430,'Linien - BU'!R:S,2,FALSE),Q1430)</f>
        <v>Labor</v>
      </c>
      <c r="O1430" s="77" t="str">
        <f t="shared" si="159"/>
        <v>-</v>
      </c>
      <c r="P1430" s="77">
        <f t="shared" si="160"/>
        <v>72</v>
      </c>
      <c r="Q1430" s="39" t="s">
        <v>199</v>
      </c>
      <c r="R1430" s="40" t="s">
        <v>54</v>
      </c>
      <c r="S1430" s="40">
        <v>20</v>
      </c>
      <c r="T1430" s="40">
        <v>72</v>
      </c>
      <c r="U1430" s="41">
        <v>44498</v>
      </c>
      <c r="V1430" s="42"/>
      <c r="W1430" s="40"/>
      <c r="X1430" s="44" t="str">
        <f>IFERROR(VLOOKUP(Abfalldokumentation!$R1430,Artikel!A:C,3,FALSE),Abfalldokumentation!$R1430)</f>
        <v>-</v>
      </c>
      <c r="Y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</row>
    <row r="1431" spans="1:40" ht="30" customHeight="1" x14ac:dyDescent="0.25">
      <c r="A1431" s="73" t="str">
        <f>VLOOKUP(N1431,'Linien - BU'!A:B,2,FALSE)</f>
        <v>BU1</v>
      </c>
      <c r="B1431" s="74">
        <f t="shared" si="154"/>
        <v>81.8</v>
      </c>
      <c r="C1431" s="75">
        <f>Abfalldokumentation!$U1431</f>
        <v>44498</v>
      </c>
      <c r="D1431" s="69" t="str">
        <f>IFERROR(IF(VLOOKUP(O1431,'[1]Rohware 230'!$B:$C,2,FALSE)=0,"Rohware"),
IFERROR(IF(VLOOKUP(O1431,[1]Sammelnr.!$B:$C,2,FALSE)=0,"Sammelnr. ungeschält ABS"),
IFERROR(IF(VLOOKUP(O1431,[1]Sammelnr.!$E:$F,2,FALSE)=0,"Sammelnr. ungeschält VS"),
IFERROR(IF(VLOOKUP(O1431,[1]Sammelnr.!$H:$I,2,FALSE)=0,"Sammelnr. geschält"),
IFERROR(IF(VLOOKUP(O1431,[1]Offen!$B:$C,2,FALSE)=0,"Offen ungeschält ABS"),
IFERROR(IF(VLOOKUP(O1431,[1]Offen!$E:$F,2,FALSE)=0,"Offen ungeschält VOS"),
IFERROR(IF(VLOOKUP(O1431,[1]Offen!$H:$I,2,FALSE)=0,"Offen geschält RW"),
IFERROR(IF(VLOOKUP(O1431,[1]Offen!$K:$L,2,FALSE)=0,"Offen vegan"),
IFERROR(IF(VLOOKUP(O1431,[1]Offen!$N:$O,2,FALSE)=0,"Offen Zipfel"),
IFERROR(IF(VLOOKUP(O1431,[1]Offen!$Q:$R,2,FALSE)=0,"Offen Endstücke"),
IFERROR(IF(VLOOKUP(O1431,[1]Vakuumiert!$B:$C,2,FALSE)=0,"Vakuumierter VOS ungeschält"),
IFERROR(IF(VLOOKUP(O1431,[1]Vakuumiert!$E:$F,2,FALSE)=0,"Vakuumierter ABS ungeschält"),
IFERROR(IF(VLOOKUP(O1431,[1]Vakuumiert!$H:$I,2,FALSE)=0,"Vakuumierter VOS geschält"),
IFERROR(IF(VLOOKUP(O1431,[1]Vakuumiert!$K:$L,2,FALSE)=0,"Vakuumierter VOS vegan"),
IFERROR(IF(VLOOKUP(O1431,[1]Vakuumiert!$N:$O,2,FALSE)=0,"Vakuumierter VOS Zipfel"),
IFERROR(IF(VLOOKUP(O1431,[1]Vakuumiert!$Q:$R,2,FALSE)=0,"Vakuumiert geschält"),
IFERROR(IF(VLOOKUP(O1431,'[1]vakuumierte Fertigprodukte'!$B:$C,2,FALSE)=0,"Fertigprodukte"),
IFERROR(IF(VLOOKUP(O1431,'[1]vakuumierte Fertigprodukte'!$E:$FI,2,FALSE)=0,"Vakuumierte Zipfel"),
IFERROR(IF(VLOOKUP(O1431,[1]Wurste!$B:$C,2,FALSE)=0,"Räucherwürste"),
IFERROR(IF(VLOOKUP(O1431,[1]Wurste!$E:$F,2,FALSE)=0,"URW/URGW Wurst"),
IFERROR(IF(VLOOKUP(O1431,[1]Wurste!$H:$I,2,FALSE)=0,"HF-Wurst Vegan"),
IFERROR(IF(VLOOKUP(O1431,[1]Wurste!$K:$L,2,FALSE)=0,"320er ohne Würste"),
IFERROR(IF(AND(OR(Abfalldokumentation!$A1431="BU3",Abfalldokumentation!$A1431="Verkauf"),Abfalldokumentation!$F1431="Schimmel",Abfalldokumentation!$G1431="keinen Abnehmer/kein Schälpersonal"),"Div. Zipfel, ES ohne Verwendung",VLOOKUP(Abfalldokumentation!$E1431,Produktgruppen!A:B,2,FALSE)),"-")))))))))))))))))))))))</f>
        <v>-</v>
      </c>
      <c r="E1431" s="76" t="str">
        <f>IFERROR(VLOOKUP(Abfalldokumentation!$O1431,Artikel!A:C,3,FALSE),Abfalldokumentation!$O1431)</f>
        <v>Maschinenabfall</v>
      </c>
      <c r="F1431" s="76" t="str">
        <f>VLOOKUP(T1431,'Liste Gründe'!A:D,2,FALSE)</f>
        <v>Linienbezogen</v>
      </c>
      <c r="G1431" s="75" t="str">
        <f>IF(ISBLANK(V1431),VLOOKUP(Abfalldokumentation!$P1431,'Liste Gründe'!A:D,3,FALSE),V1431)</f>
        <v>Darm geplatzt</v>
      </c>
      <c r="H1431" s="76" t="str">
        <f>IF(ISBLANK(Abfalldokumentation!$W1431),"-",Abfalldokumentation!$W1431)</f>
        <v>-</v>
      </c>
      <c r="I1431" s="76">
        <f t="shared" si="155"/>
        <v>43</v>
      </c>
      <c r="J1431" s="76" t="str">
        <f t="shared" si="156"/>
        <v>Produkte</v>
      </c>
      <c r="K1431" s="76" t="str">
        <f t="shared" si="157"/>
        <v>BUs</v>
      </c>
      <c r="L1431" s="76" t="str">
        <f t="shared" si="158"/>
        <v>Symptome</v>
      </c>
      <c r="M1431" s="76" t="str">
        <f>IFERROR(VLOOKUP(Abfalldokumentation!$O1431,Kennzahlen!S:V,3,FALSE)*Abfalldokumentation!$B1431,"0")</f>
        <v>0</v>
      </c>
      <c r="N1431" s="76" t="str">
        <f>IF(ISBLANK(Q1431),VLOOKUP(Abfalldokumentation!$O1431,'Linien - BU'!R:S,2,FALSE),Q1431)</f>
        <v>Abfüllung</v>
      </c>
      <c r="O1431" s="77" t="str">
        <f t="shared" si="159"/>
        <v>Maschinenabfall</v>
      </c>
      <c r="P1431" s="77">
        <f t="shared" si="160"/>
        <v>34</v>
      </c>
      <c r="Q1431" s="45" t="s">
        <v>180</v>
      </c>
      <c r="R1431" s="40" t="s">
        <v>55</v>
      </c>
      <c r="S1431" s="57">
        <v>81.8</v>
      </c>
      <c r="T1431" s="40">
        <v>34</v>
      </c>
      <c r="U1431" s="47">
        <v>44498</v>
      </c>
      <c r="V1431" s="48"/>
      <c r="W1431" s="46"/>
      <c r="X1431" s="50" t="str">
        <f>IFERROR(VLOOKUP(Abfalldokumentation!$R1431,Artikel!A:C,3,FALSE),Abfalldokumentation!$R1431)</f>
        <v>Maschinenabfall</v>
      </c>
      <c r="Y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</row>
    <row r="1432" spans="1:40" ht="30" hidden="1" customHeight="1" x14ac:dyDescent="0.25">
      <c r="A1432" s="78" t="str">
        <f>VLOOKUP(N1432,'Linien - BU'!A:B,2,FALSE)</f>
        <v>BU3</v>
      </c>
      <c r="B1432" s="79">
        <f t="shared" si="154"/>
        <v>51.2</v>
      </c>
      <c r="C1432" s="80">
        <f>Abfalldokumentation!$U1432</f>
        <v>44498</v>
      </c>
      <c r="D1432" s="69" t="str">
        <f>IFERROR(IF(VLOOKUP(O1432,'[1]Rohware 230'!$B:$C,2,FALSE)=0,"Rohware"),
IFERROR(IF(VLOOKUP(O1432,[1]Sammelnr.!$B:$C,2,FALSE)=0,"Sammelnr. ungeschält ABS"),
IFERROR(IF(VLOOKUP(O1432,[1]Sammelnr.!$E:$F,2,FALSE)=0,"Sammelnr. ungeschält VS"),
IFERROR(IF(VLOOKUP(O1432,[1]Sammelnr.!$H:$I,2,FALSE)=0,"Sammelnr. geschält"),
IFERROR(IF(VLOOKUP(O1432,[1]Offen!$B:$C,2,FALSE)=0,"Offen ungeschält ABS"),
IFERROR(IF(VLOOKUP(O1432,[1]Offen!$E:$F,2,FALSE)=0,"Offen ungeschält VOS"),
IFERROR(IF(VLOOKUP(O1432,[1]Offen!$H:$I,2,FALSE)=0,"Offen geschält RW"),
IFERROR(IF(VLOOKUP(O1432,[1]Offen!$K:$L,2,FALSE)=0,"Offen vegan"),
IFERROR(IF(VLOOKUP(O1432,[1]Offen!$N:$O,2,FALSE)=0,"Offen Zipfel"),
IFERROR(IF(VLOOKUP(O1432,[1]Offen!$Q:$R,2,FALSE)=0,"Offen Endstücke"),
IFERROR(IF(VLOOKUP(O1432,[1]Vakuumiert!$B:$C,2,FALSE)=0,"Vakuumierter VOS ungeschält"),
IFERROR(IF(VLOOKUP(O1432,[1]Vakuumiert!$E:$F,2,FALSE)=0,"Vakuumierter ABS ungeschält"),
IFERROR(IF(VLOOKUP(O1432,[1]Vakuumiert!$H:$I,2,FALSE)=0,"Vakuumierter VOS geschält"),
IFERROR(IF(VLOOKUP(O1432,[1]Vakuumiert!$K:$L,2,FALSE)=0,"Vakuumierter VOS vegan"),
IFERROR(IF(VLOOKUP(O1432,[1]Vakuumiert!$N:$O,2,FALSE)=0,"Vakuumierter VOS Zipfel"),
IFERROR(IF(VLOOKUP(O1432,[1]Vakuumiert!$Q:$R,2,FALSE)=0,"Vakuumiert geschält"),
IFERROR(IF(VLOOKUP(O1432,'[1]vakuumierte Fertigprodukte'!$B:$C,2,FALSE)=0,"Fertigprodukte"),
IFERROR(IF(VLOOKUP(O1432,'[1]vakuumierte Fertigprodukte'!$E:$FI,2,FALSE)=0,"Vakuumierte Zipfel"),
IFERROR(IF(VLOOKUP(O1432,[1]Wurste!$B:$C,2,FALSE)=0,"Räucherwürste"),
IFERROR(IF(VLOOKUP(O1432,[1]Wurste!$E:$F,2,FALSE)=0,"URW/URGW Wurst"),
IFERROR(IF(VLOOKUP(O1432,[1]Wurste!$H:$I,2,FALSE)=0,"HF-Wurst Vegan"),
IFERROR(IF(VLOOKUP(O1432,[1]Wurste!$K:$L,2,FALSE)=0,"320er ohne Würste"),
IFERROR(IF(AND(OR(Abfalldokumentation!$A1432="BU3",Abfalldokumentation!$A1432="Verkauf"),Abfalldokumentation!$F1432="Schimmel",Abfalldokumentation!$G1432="keinen Abnehmer/kein Schälpersonal"),"Div. Zipfel, ES ohne Verwendung",VLOOKUP(Abfalldokumentation!$E1432,Produktgruppen!A:B,2,FALSE)),"-")))))))))))))))))))))))</f>
        <v>-</v>
      </c>
      <c r="E1432" s="81" t="str">
        <f>IFERROR(VLOOKUP(Abfalldokumentation!$O1432,Artikel!A:C,3,FALSE),Abfalldokumentation!$O1432)</f>
        <v>Maschinenabfall</v>
      </c>
      <c r="F1432" s="81" t="str">
        <f>VLOOKUP(T1432,'Liste Gründe'!A:D,2,FALSE)</f>
        <v>Linienbezogen</v>
      </c>
      <c r="G1432" s="80" t="str">
        <f>IF(ISBLANK(V1432),VLOOKUP(Abfalldokumentation!$P1432,'Liste Gründe'!A:D,3,FALSE),V1432)</f>
        <v>Maschinenabfall</v>
      </c>
      <c r="H1432" s="81" t="str">
        <f>IF(ISBLANK(Abfalldokumentation!$W1432),"-",Abfalldokumentation!$W1432)</f>
        <v>-</v>
      </c>
      <c r="I1432" s="81">
        <f t="shared" si="155"/>
        <v>43</v>
      </c>
      <c r="J1432" s="81" t="str">
        <f t="shared" si="156"/>
        <v>Produkte</v>
      </c>
      <c r="K1432" s="81" t="str">
        <f t="shared" si="157"/>
        <v>BUs</v>
      </c>
      <c r="L1432" s="81" t="str">
        <f t="shared" si="158"/>
        <v>Symptome</v>
      </c>
      <c r="M1432" s="81" t="str">
        <f>IFERROR(VLOOKUP(Abfalldokumentation!$O1432,Kennzahlen!S:V,3,FALSE)*Abfalldokumentation!$B1432,"0")</f>
        <v>0</v>
      </c>
      <c r="N1432" s="81" t="str">
        <f>IF(ISBLANK(Q1432),VLOOKUP(Abfalldokumentation!$O1432,'Linien - BU'!R:S,2,FALSE),Q1432)</f>
        <v>L33</v>
      </c>
      <c r="O1432" s="77" t="str">
        <f t="shared" si="159"/>
        <v>Maschinenabfall</v>
      </c>
      <c r="P1432" s="77">
        <f t="shared" si="160"/>
        <v>30</v>
      </c>
      <c r="Q1432" s="39" t="s">
        <v>205</v>
      </c>
      <c r="R1432" s="40" t="s">
        <v>55</v>
      </c>
      <c r="S1432" s="40">
        <v>51.2</v>
      </c>
      <c r="T1432" s="40">
        <v>30</v>
      </c>
      <c r="U1432" s="41">
        <v>44498</v>
      </c>
      <c r="V1432" s="42"/>
      <c r="W1432" s="40"/>
      <c r="X1432" s="44" t="str">
        <f>IFERROR(VLOOKUP(Abfalldokumentation!$R1432,Artikel!A:C,3,FALSE),Abfalldokumentation!$R1432)</f>
        <v>Maschinenabfall</v>
      </c>
      <c r="Y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</row>
    <row r="1433" spans="1:40" ht="30" hidden="1" customHeight="1" x14ac:dyDescent="0.25">
      <c r="A1433" s="73" t="str">
        <f>VLOOKUP(N1433,'Linien - BU'!A:B,2,FALSE)</f>
        <v>Rest</v>
      </c>
      <c r="B1433" s="74">
        <f t="shared" si="154"/>
        <v>2.4</v>
      </c>
      <c r="C1433" s="75">
        <f>Abfalldokumentation!$U1433</f>
        <v>44498</v>
      </c>
      <c r="D1433" s="69" t="str">
        <f>IFERROR(IF(VLOOKUP(O1433,'[1]Rohware 230'!$B:$C,2,FALSE)=0,"Rohware"),
IFERROR(IF(VLOOKUP(O1433,[1]Sammelnr.!$B:$C,2,FALSE)=0,"Sammelnr. ungeschält ABS"),
IFERROR(IF(VLOOKUP(O1433,[1]Sammelnr.!$E:$F,2,FALSE)=0,"Sammelnr. ungeschält VS"),
IFERROR(IF(VLOOKUP(O1433,[1]Sammelnr.!$H:$I,2,FALSE)=0,"Sammelnr. geschält"),
IFERROR(IF(VLOOKUP(O1433,[1]Offen!$B:$C,2,FALSE)=0,"Offen ungeschält ABS"),
IFERROR(IF(VLOOKUP(O1433,[1]Offen!$E:$F,2,FALSE)=0,"Offen ungeschält VOS"),
IFERROR(IF(VLOOKUP(O1433,[1]Offen!$H:$I,2,FALSE)=0,"Offen geschält RW"),
IFERROR(IF(VLOOKUP(O1433,[1]Offen!$K:$L,2,FALSE)=0,"Offen vegan"),
IFERROR(IF(VLOOKUP(O1433,[1]Offen!$N:$O,2,FALSE)=0,"Offen Zipfel"),
IFERROR(IF(VLOOKUP(O1433,[1]Offen!$Q:$R,2,FALSE)=0,"Offen Endstücke"),
IFERROR(IF(VLOOKUP(O1433,[1]Vakuumiert!$B:$C,2,FALSE)=0,"Vakuumierter VOS ungeschält"),
IFERROR(IF(VLOOKUP(O1433,[1]Vakuumiert!$E:$F,2,FALSE)=0,"Vakuumierter ABS ungeschält"),
IFERROR(IF(VLOOKUP(O1433,[1]Vakuumiert!$H:$I,2,FALSE)=0,"Vakuumierter VOS geschält"),
IFERROR(IF(VLOOKUP(O1433,[1]Vakuumiert!$K:$L,2,FALSE)=0,"Vakuumierter VOS vegan"),
IFERROR(IF(VLOOKUP(O1433,[1]Vakuumiert!$N:$O,2,FALSE)=0,"Vakuumierter VOS Zipfel"),
IFERROR(IF(VLOOKUP(O1433,[1]Vakuumiert!$Q:$R,2,FALSE)=0,"Vakuumiert geschält"),
IFERROR(IF(VLOOKUP(O1433,'[1]vakuumierte Fertigprodukte'!$B:$C,2,FALSE)=0,"Fertigprodukte"),
IFERROR(IF(VLOOKUP(O1433,'[1]vakuumierte Fertigprodukte'!$E:$FI,2,FALSE)=0,"Vakuumierte Zipfel"),
IFERROR(IF(VLOOKUP(O1433,[1]Wurste!$B:$C,2,FALSE)=0,"Räucherwürste"),
IFERROR(IF(VLOOKUP(O1433,[1]Wurste!$E:$F,2,FALSE)=0,"URW/URGW Wurst"),
IFERROR(IF(VLOOKUP(O1433,[1]Wurste!$H:$I,2,FALSE)=0,"HF-Wurst Vegan"),
IFERROR(IF(VLOOKUP(O1433,[1]Wurste!$K:$L,2,FALSE)=0,"320er ohne Würste"),
IFERROR(IF(AND(OR(Abfalldokumentation!$A1433="BU3",Abfalldokumentation!$A1433="Verkauf"),Abfalldokumentation!$F1433="Schimmel",Abfalldokumentation!$G1433="keinen Abnehmer/kein Schälpersonal"),"Div. Zipfel, ES ohne Verwendung",VLOOKUP(Abfalldokumentation!$E1433,Produktgruppen!A:B,2,FALSE)),"-")))))))))))))))))))))))</f>
        <v>Rest</v>
      </c>
      <c r="E1433" s="76" t="str">
        <f>IFERROR(VLOOKUP(Abfalldokumentation!$O1433,Artikel!A:C,3,FALSE),Abfalldokumentation!$O1433)</f>
        <v>-</v>
      </c>
      <c r="F1433" s="76" t="str">
        <f>VLOOKUP(T1433,'Liste Gründe'!A:D,2,FALSE)</f>
        <v>Qualitätssicherung</v>
      </c>
      <c r="G1433" s="75" t="str">
        <f>IF(ISBLANK(V1433),VLOOKUP(Abfalldokumentation!$P1433,'Liste Gründe'!A:D,3,FALSE),V1433)</f>
        <v>Sensorik</v>
      </c>
      <c r="H1433" s="76" t="str">
        <f>IF(ISBLANK(Abfalldokumentation!$W1433),"-",Abfalldokumentation!$W1433)</f>
        <v>-</v>
      </c>
      <c r="I1433" s="76">
        <f t="shared" si="155"/>
        <v>43</v>
      </c>
      <c r="J1433" s="76" t="str">
        <f t="shared" si="156"/>
        <v>Produkte</v>
      </c>
      <c r="K1433" s="76" t="str">
        <f t="shared" si="157"/>
        <v>BUs</v>
      </c>
      <c r="L1433" s="76" t="str">
        <f t="shared" si="158"/>
        <v>Symptome</v>
      </c>
      <c r="M1433" s="76" t="str">
        <f>IFERROR(VLOOKUP(Abfalldokumentation!$O1433,Kennzahlen!S:V,3,FALSE)*Abfalldokumentation!$B1433,"0")</f>
        <v>0</v>
      </c>
      <c r="N1433" s="76" t="str">
        <f>IF(ISBLANK(Q1433),VLOOKUP(Abfalldokumentation!$O1433,'Linien - BU'!R:S,2,FALSE),Q1433)</f>
        <v>Labor</v>
      </c>
      <c r="O1433" s="77" t="str">
        <f t="shared" si="159"/>
        <v>-</v>
      </c>
      <c r="P1433" s="77">
        <f t="shared" si="160"/>
        <v>74</v>
      </c>
      <c r="Q1433" s="45" t="s">
        <v>199</v>
      </c>
      <c r="R1433" s="46" t="s">
        <v>54</v>
      </c>
      <c r="S1433" s="46">
        <v>2.4</v>
      </c>
      <c r="T1433" s="46">
        <v>74</v>
      </c>
      <c r="U1433" s="47">
        <v>44498</v>
      </c>
      <c r="V1433" s="48"/>
      <c r="W1433" s="46"/>
      <c r="X1433" s="50" t="str">
        <f>IFERROR(VLOOKUP(Abfalldokumentation!$R1433,Artikel!A:C,3,FALSE),Abfalldokumentation!$R1433)</f>
        <v>-</v>
      </c>
      <c r="Y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</row>
    <row r="1434" spans="1:40" ht="30" hidden="1" customHeight="1" x14ac:dyDescent="0.25">
      <c r="A1434" s="78" t="str">
        <f>VLOOKUP(N1434,'Linien - BU'!A:B,2,FALSE)</f>
        <v>Rest</v>
      </c>
      <c r="B1434" s="79">
        <f t="shared" si="154"/>
        <v>16</v>
      </c>
      <c r="C1434" s="80">
        <f>Abfalldokumentation!$U1434</f>
        <v>44498</v>
      </c>
      <c r="D1434" s="69" t="str">
        <f>IFERROR(IF(VLOOKUP(O1434,'[1]Rohware 230'!$B:$C,2,FALSE)=0,"Rohware"),
IFERROR(IF(VLOOKUP(O1434,[1]Sammelnr.!$B:$C,2,FALSE)=0,"Sammelnr. ungeschält ABS"),
IFERROR(IF(VLOOKUP(O1434,[1]Sammelnr.!$E:$F,2,FALSE)=0,"Sammelnr. ungeschält VS"),
IFERROR(IF(VLOOKUP(O1434,[1]Sammelnr.!$H:$I,2,FALSE)=0,"Sammelnr. geschält"),
IFERROR(IF(VLOOKUP(O1434,[1]Offen!$B:$C,2,FALSE)=0,"Offen ungeschält ABS"),
IFERROR(IF(VLOOKUP(O1434,[1]Offen!$E:$F,2,FALSE)=0,"Offen ungeschält VOS"),
IFERROR(IF(VLOOKUP(O1434,[1]Offen!$H:$I,2,FALSE)=0,"Offen geschält RW"),
IFERROR(IF(VLOOKUP(O1434,[1]Offen!$K:$L,2,FALSE)=0,"Offen vegan"),
IFERROR(IF(VLOOKUP(O1434,[1]Offen!$N:$O,2,FALSE)=0,"Offen Zipfel"),
IFERROR(IF(VLOOKUP(O1434,[1]Offen!$Q:$R,2,FALSE)=0,"Offen Endstücke"),
IFERROR(IF(VLOOKUP(O1434,[1]Vakuumiert!$B:$C,2,FALSE)=0,"Vakuumierter VOS ungeschält"),
IFERROR(IF(VLOOKUP(O1434,[1]Vakuumiert!$E:$F,2,FALSE)=0,"Vakuumierter ABS ungeschält"),
IFERROR(IF(VLOOKUP(O1434,[1]Vakuumiert!$H:$I,2,FALSE)=0,"Vakuumierter VOS geschält"),
IFERROR(IF(VLOOKUP(O1434,[1]Vakuumiert!$K:$L,2,FALSE)=0,"Vakuumierter VOS vegan"),
IFERROR(IF(VLOOKUP(O1434,[1]Vakuumiert!$N:$O,2,FALSE)=0,"Vakuumierter VOS Zipfel"),
IFERROR(IF(VLOOKUP(O1434,[1]Vakuumiert!$Q:$R,2,FALSE)=0,"Vakuumiert geschält"),
IFERROR(IF(VLOOKUP(O1434,'[1]vakuumierte Fertigprodukte'!$B:$C,2,FALSE)=0,"Fertigprodukte"),
IFERROR(IF(VLOOKUP(O1434,'[1]vakuumierte Fertigprodukte'!$E:$FI,2,FALSE)=0,"Vakuumierte Zipfel"),
IFERROR(IF(VLOOKUP(O1434,[1]Wurste!$B:$C,2,FALSE)=0,"Räucherwürste"),
IFERROR(IF(VLOOKUP(O1434,[1]Wurste!$E:$F,2,FALSE)=0,"URW/URGW Wurst"),
IFERROR(IF(VLOOKUP(O1434,[1]Wurste!$H:$I,2,FALSE)=0,"HF-Wurst Vegan"),
IFERROR(IF(VLOOKUP(O1434,[1]Wurste!$K:$L,2,FALSE)=0,"320er ohne Würste"),
IFERROR(IF(AND(OR(Abfalldokumentation!$A1434="BU3",Abfalldokumentation!$A1434="Verkauf"),Abfalldokumentation!$F1434="Schimmel",Abfalldokumentation!$G1434="keinen Abnehmer/kein Schälpersonal"),"Div. Zipfel, ES ohne Verwendung",VLOOKUP(Abfalldokumentation!$E1434,Produktgruppen!A:B,2,FALSE)),"-")))))))))))))))))))))))</f>
        <v>Rest</v>
      </c>
      <c r="E1434" s="81" t="str">
        <f>IFERROR(VLOOKUP(Abfalldokumentation!$O1434,Artikel!A:C,3,FALSE),Abfalldokumentation!$O1434)</f>
        <v>-</v>
      </c>
      <c r="F1434" s="81" t="str">
        <f>VLOOKUP(T1434,'Liste Gründe'!A:D,2,FALSE)</f>
        <v>Qualitätssicherung</v>
      </c>
      <c r="G1434" s="80" t="str">
        <f>IF(ISBLANK(V1434),VLOOKUP(Abfalldokumentation!$P1434,'Liste Gründe'!A:D,3,FALSE),V1434)</f>
        <v>Sensorik</v>
      </c>
      <c r="H1434" s="81" t="str">
        <f>IF(ISBLANK(Abfalldokumentation!$W1434),"-",Abfalldokumentation!$W1434)</f>
        <v>-</v>
      </c>
      <c r="I1434" s="81">
        <f t="shared" si="155"/>
        <v>43</v>
      </c>
      <c r="J1434" s="81" t="str">
        <f t="shared" si="156"/>
        <v>Produkte</v>
      </c>
      <c r="K1434" s="81" t="str">
        <f t="shared" si="157"/>
        <v>BUs</v>
      </c>
      <c r="L1434" s="81" t="str">
        <f t="shared" si="158"/>
        <v>Symptome</v>
      </c>
      <c r="M1434" s="81" t="str">
        <f>IFERROR(VLOOKUP(Abfalldokumentation!$O1434,Kennzahlen!S:V,3,FALSE)*Abfalldokumentation!$B1434,"0")</f>
        <v>0</v>
      </c>
      <c r="N1434" s="81" t="str">
        <f>IF(ISBLANK(Q1434),VLOOKUP(Abfalldokumentation!$O1434,'Linien - BU'!R:S,2,FALSE),Q1434)</f>
        <v>QM</v>
      </c>
      <c r="O1434" s="77" t="str">
        <f t="shared" si="159"/>
        <v>-</v>
      </c>
      <c r="P1434" s="77">
        <f t="shared" si="160"/>
        <v>74</v>
      </c>
      <c r="Q1434" s="39" t="s">
        <v>196</v>
      </c>
      <c r="R1434" s="40" t="s">
        <v>54</v>
      </c>
      <c r="S1434" s="40">
        <v>16</v>
      </c>
      <c r="T1434" s="40">
        <v>74</v>
      </c>
      <c r="U1434" s="41">
        <v>44498</v>
      </c>
      <c r="V1434" s="42"/>
      <c r="W1434" s="40"/>
      <c r="X1434" s="44" t="str">
        <f>IFERROR(VLOOKUP(Abfalldokumentation!$R1434,Artikel!A:C,3,FALSE),Abfalldokumentation!$R1434)</f>
        <v>-</v>
      </c>
      <c r="Y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</row>
    <row r="1435" spans="1:40" ht="30" hidden="1" customHeight="1" x14ac:dyDescent="0.25">
      <c r="A1435" s="73" t="str">
        <f>VLOOKUP(N1435,'Linien - BU'!A:B,2,FALSE)</f>
        <v>Rest</v>
      </c>
      <c r="B1435" s="74">
        <f t="shared" si="154"/>
        <v>66</v>
      </c>
      <c r="C1435" s="75">
        <f>Abfalldokumentation!$U1435</f>
        <v>44498</v>
      </c>
      <c r="D1435" s="69" t="str">
        <f>IFERROR(IF(VLOOKUP(O1435,'[1]Rohware 230'!$B:$C,2,FALSE)=0,"Rohware"),
IFERROR(IF(VLOOKUP(O1435,[1]Sammelnr.!$B:$C,2,FALSE)=0,"Sammelnr. ungeschält ABS"),
IFERROR(IF(VLOOKUP(O1435,[1]Sammelnr.!$E:$F,2,FALSE)=0,"Sammelnr. ungeschält VS"),
IFERROR(IF(VLOOKUP(O1435,[1]Sammelnr.!$H:$I,2,FALSE)=0,"Sammelnr. geschält"),
IFERROR(IF(VLOOKUP(O1435,[1]Offen!$B:$C,2,FALSE)=0,"Offen ungeschält ABS"),
IFERROR(IF(VLOOKUP(O1435,[1]Offen!$E:$F,2,FALSE)=0,"Offen ungeschält VOS"),
IFERROR(IF(VLOOKUP(O1435,[1]Offen!$H:$I,2,FALSE)=0,"Offen geschält RW"),
IFERROR(IF(VLOOKUP(O1435,[1]Offen!$K:$L,2,FALSE)=0,"Offen vegan"),
IFERROR(IF(VLOOKUP(O1435,[1]Offen!$N:$O,2,FALSE)=0,"Offen Zipfel"),
IFERROR(IF(VLOOKUP(O1435,[1]Offen!$Q:$R,2,FALSE)=0,"Offen Endstücke"),
IFERROR(IF(VLOOKUP(O1435,[1]Vakuumiert!$B:$C,2,FALSE)=0,"Vakuumierter VOS ungeschält"),
IFERROR(IF(VLOOKUP(O1435,[1]Vakuumiert!$E:$F,2,FALSE)=0,"Vakuumierter ABS ungeschält"),
IFERROR(IF(VLOOKUP(O1435,[1]Vakuumiert!$H:$I,2,FALSE)=0,"Vakuumierter VOS geschält"),
IFERROR(IF(VLOOKUP(O1435,[1]Vakuumiert!$K:$L,2,FALSE)=0,"Vakuumierter VOS vegan"),
IFERROR(IF(VLOOKUP(O1435,[1]Vakuumiert!$N:$O,2,FALSE)=0,"Vakuumierter VOS Zipfel"),
IFERROR(IF(VLOOKUP(O1435,[1]Vakuumiert!$Q:$R,2,FALSE)=0,"Vakuumiert geschält"),
IFERROR(IF(VLOOKUP(O1435,'[1]vakuumierte Fertigprodukte'!$B:$C,2,FALSE)=0,"Fertigprodukte"),
IFERROR(IF(VLOOKUP(O1435,'[1]vakuumierte Fertigprodukte'!$E:$FI,2,FALSE)=0,"Vakuumierte Zipfel"),
IFERROR(IF(VLOOKUP(O1435,[1]Wurste!$B:$C,2,FALSE)=0,"Räucherwürste"),
IFERROR(IF(VLOOKUP(O1435,[1]Wurste!$E:$F,2,FALSE)=0,"URW/URGW Wurst"),
IFERROR(IF(VLOOKUP(O1435,[1]Wurste!$H:$I,2,FALSE)=0,"HF-Wurst Vegan"),
IFERROR(IF(VLOOKUP(O1435,[1]Wurste!$K:$L,2,FALSE)=0,"320er ohne Würste"),
IFERROR(IF(AND(OR(Abfalldokumentation!$A1435="BU3",Abfalldokumentation!$A1435="Verkauf"),Abfalldokumentation!$F1435="Schimmel",Abfalldokumentation!$G1435="keinen Abnehmer/kein Schälpersonal"),"Div. Zipfel, ES ohne Verwendung",VLOOKUP(Abfalldokumentation!$E1435,Produktgruppen!A:B,2,FALSE)),"-")))))))))))))))))))))))</f>
        <v>Rest</v>
      </c>
      <c r="E1435" s="76" t="str">
        <f>IFERROR(VLOOKUP(Abfalldokumentation!$O1435,Artikel!A:C,3,FALSE),Abfalldokumentation!$O1435)</f>
        <v>-</v>
      </c>
      <c r="F1435" s="76" t="str">
        <f>VLOOKUP(T1435,'Liste Gründe'!A:D,2,FALSE)</f>
        <v>Qualitätssicherung</v>
      </c>
      <c r="G1435" s="75" t="str">
        <f>IF(ISBLANK(V1435),VLOOKUP(Abfalldokumentation!$P1435,'Liste Gründe'!A:D,3,FALSE),V1435)</f>
        <v>Laborproben</v>
      </c>
      <c r="H1435" s="76" t="str">
        <f>IF(ISBLANK(Abfalldokumentation!$W1435),"-",Abfalldokumentation!$W1435)</f>
        <v>-</v>
      </c>
      <c r="I1435" s="76">
        <f t="shared" si="155"/>
        <v>43</v>
      </c>
      <c r="J1435" s="76" t="str">
        <f t="shared" si="156"/>
        <v>Produkte</v>
      </c>
      <c r="K1435" s="76" t="str">
        <f t="shared" si="157"/>
        <v>BUs</v>
      </c>
      <c r="L1435" s="76" t="str">
        <f t="shared" si="158"/>
        <v>Symptome</v>
      </c>
      <c r="M1435" s="76" t="str">
        <f>IFERROR(VLOOKUP(Abfalldokumentation!$O1435,Kennzahlen!S:V,3,FALSE)*Abfalldokumentation!$B1435,"0")</f>
        <v>0</v>
      </c>
      <c r="N1435" s="76" t="str">
        <f>IF(ISBLANK(Q1435),VLOOKUP(Abfalldokumentation!$O1435,'Linien - BU'!R:S,2,FALSE),Q1435)</f>
        <v>Labor</v>
      </c>
      <c r="O1435" s="77" t="str">
        <f t="shared" si="159"/>
        <v>-</v>
      </c>
      <c r="P1435" s="77">
        <f t="shared" si="160"/>
        <v>73</v>
      </c>
      <c r="Q1435" s="45" t="s">
        <v>199</v>
      </c>
      <c r="R1435" s="46" t="s">
        <v>54</v>
      </c>
      <c r="S1435" s="46">
        <v>66</v>
      </c>
      <c r="T1435" s="46">
        <v>73</v>
      </c>
      <c r="U1435" s="47">
        <v>44498</v>
      </c>
      <c r="V1435" s="48"/>
      <c r="W1435" s="46"/>
      <c r="X1435" s="50" t="str">
        <f>IFERROR(VLOOKUP(Abfalldokumentation!$R1435,Artikel!A:C,3,FALSE),Abfalldokumentation!$R1435)</f>
        <v>-</v>
      </c>
      <c r="Y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</row>
    <row r="1436" spans="1:40" ht="30" hidden="1" customHeight="1" x14ac:dyDescent="0.25">
      <c r="A1436" s="78" t="str">
        <f>VLOOKUP(N1436,'Linien - BU'!A:B,2,FALSE)</f>
        <v>BU3</v>
      </c>
      <c r="B1436" s="79">
        <f t="shared" si="154"/>
        <v>285</v>
      </c>
      <c r="C1436" s="80">
        <f>Abfalldokumentation!$U1436</f>
        <v>44498</v>
      </c>
      <c r="D1436" s="69" t="str">
        <f>IFERROR(IF(VLOOKUP(O1436,'[1]Rohware 230'!$B:$C,2,FALSE)=0,"Rohware"),
IFERROR(IF(VLOOKUP(O1436,[1]Sammelnr.!$B:$C,2,FALSE)=0,"Sammelnr. ungeschält ABS"),
IFERROR(IF(VLOOKUP(O1436,[1]Sammelnr.!$E:$F,2,FALSE)=0,"Sammelnr. ungeschält VS"),
IFERROR(IF(VLOOKUP(O1436,[1]Sammelnr.!$H:$I,2,FALSE)=0,"Sammelnr. geschält"),
IFERROR(IF(VLOOKUP(O1436,[1]Offen!$B:$C,2,FALSE)=0,"Offen ungeschält ABS"),
IFERROR(IF(VLOOKUP(O1436,[1]Offen!$E:$F,2,FALSE)=0,"Offen ungeschält VOS"),
IFERROR(IF(VLOOKUP(O1436,[1]Offen!$H:$I,2,FALSE)=0,"Offen geschält RW"),
IFERROR(IF(VLOOKUP(O1436,[1]Offen!$K:$L,2,FALSE)=0,"Offen vegan"),
IFERROR(IF(VLOOKUP(O1436,[1]Offen!$N:$O,2,FALSE)=0,"Offen Zipfel"),
IFERROR(IF(VLOOKUP(O1436,[1]Offen!$Q:$R,2,FALSE)=0,"Offen Endstücke"),
IFERROR(IF(VLOOKUP(O1436,[1]Vakuumiert!$B:$C,2,FALSE)=0,"Vakuumierter VOS ungeschält"),
IFERROR(IF(VLOOKUP(O1436,[1]Vakuumiert!$E:$F,2,FALSE)=0,"Vakuumierter ABS ungeschält"),
IFERROR(IF(VLOOKUP(O1436,[1]Vakuumiert!$H:$I,2,FALSE)=0,"Vakuumierter VOS geschält"),
IFERROR(IF(VLOOKUP(O1436,[1]Vakuumiert!$K:$L,2,FALSE)=0,"Vakuumierter VOS vegan"),
IFERROR(IF(VLOOKUP(O1436,[1]Vakuumiert!$N:$O,2,FALSE)=0,"Vakuumierter VOS Zipfel"),
IFERROR(IF(VLOOKUP(O1436,[1]Vakuumiert!$Q:$R,2,FALSE)=0,"Vakuumiert geschält"),
IFERROR(IF(VLOOKUP(O1436,'[1]vakuumierte Fertigprodukte'!$B:$C,2,FALSE)=0,"Fertigprodukte"),
IFERROR(IF(VLOOKUP(O1436,'[1]vakuumierte Fertigprodukte'!$E:$FI,2,FALSE)=0,"Vakuumierte Zipfel"),
IFERROR(IF(VLOOKUP(O1436,[1]Wurste!$B:$C,2,FALSE)=0,"Räucherwürste"),
IFERROR(IF(VLOOKUP(O1436,[1]Wurste!$E:$F,2,FALSE)=0,"URW/URGW Wurst"),
IFERROR(IF(VLOOKUP(O1436,[1]Wurste!$H:$I,2,FALSE)=0,"HF-Wurst Vegan"),
IFERROR(IF(VLOOKUP(O1436,[1]Wurste!$K:$L,2,FALSE)=0,"320er ohne Würste"),
IFERROR(IF(AND(OR(Abfalldokumentation!$A1436="BU3",Abfalldokumentation!$A1436="Verkauf"),Abfalldokumentation!$F1436="Schimmel",Abfalldokumentation!$G1436="keinen Abnehmer/kein Schälpersonal"),"Div. Zipfel, ES ohne Verwendung",VLOOKUP(Abfalldokumentation!$E1436,Produktgruppen!A:B,2,FALSE)),"-")))))))))))))))))))))))</f>
        <v>-</v>
      </c>
      <c r="E1436" s="81" t="str">
        <f>IFERROR(VLOOKUP(Abfalldokumentation!$O1436,Artikel!A:C,3,FALSE),Abfalldokumentation!$O1436)</f>
        <v>Maschinenabfall</v>
      </c>
      <c r="F1436" s="81" t="str">
        <f>VLOOKUP(T1436,'Liste Gründe'!A:D,2,FALSE)</f>
        <v>Linienbezogen</v>
      </c>
      <c r="G1436" s="80" t="str">
        <f>IF(ISBLANK(V1436),VLOOKUP(Abfalldokumentation!$P1436,'Liste Gründe'!A:D,3,FALSE),V1436)</f>
        <v>Maschinenabfall</v>
      </c>
      <c r="H1436" s="81" t="str">
        <f>IF(ISBLANK(Abfalldokumentation!$W1436),"-",Abfalldokumentation!$W1436)</f>
        <v>-</v>
      </c>
      <c r="I1436" s="81">
        <f t="shared" si="155"/>
        <v>43</v>
      </c>
      <c r="J1436" s="81" t="str">
        <f t="shared" si="156"/>
        <v>Produkte</v>
      </c>
      <c r="K1436" s="81" t="str">
        <f t="shared" si="157"/>
        <v>BUs</v>
      </c>
      <c r="L1436" s="81" t="str">
        <f t="shared" si="158"/>
        <v>Symptome</v>
      </c>
      <c r="M1436" s="81" t="str">
        <f>IFERROR(VLOOKUP(Abfalldokumentation!$O1436,Kennzahlen!S:V,3,FALSE)*Abfalldokumentation!$B1436,"0")</f>
        <v>0</v>
      </c>
      <c r="N1436" s="81" t="str">
        <f>IF(ISBLANK(Q1436),VLOOKUP(Abfalldokumentation!$O1436,'Linien - BU'!R:S,2,FALSE),Q1436)</f>
        <v>BU3</v>
      </c>
      <c r="O1436" s="77" t="str">
        <f t="shared" si="159"/>
        <v>Maschinenabfall</v>
      </c>
      <c r="P1436" s="77">
        <f t="shared" si="160"/>
        <v>30</v>
      </c>
      <c r="Q1436" s="39" t="s">
        <v>8</v>
      </c>
      <c r="R1436" s="40" t="s">
        <v>55</v>
      </c>
      <c r="S1436" s="40">
        <v>285</v>
      </c>
      <c r="T1436" s="40">
        <v>30</v>
      </c>
      <c r="U1436" s="41">
        <v>44498</v>
      </c>
      <c r="V1436" s="42"/>
      <c r="W1436" s="40"/>
      <c r="X1436" s="44" t="str">
        <f>IFERROR(VLOOKUP(Abfalldokumentation!$R1436,Artikel!A:C,3,FALSE),Abfalldokumentation!$R1436)</f>
        <v>Maschinenabfall</v>
      </c>
      <c r="Y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</row>
    <row r="1437" spans="1:40" ht="30" hidden="1" customHeight="1" x14ac:dyDescent="0.25">
      <c r="A1437" s="73" t="str">
        <f>VLOOKUP(N1437,'Linien - BU'!A:B,2,FALSE)</f>
        <v>Rest</v>
      </c>
      <c r="B1437" s="74">
        <f t="shared" si="154"/>
        <v>3.8</v>
      </c>
      <c r="C1437" s="75">
        <f>Abfalldokumentation!$U1437</f>
        <v>44498</v>
      </c>
      <c r="D1437" s="69" t="str">
        <f>IFERROR(IF(VLOOKUP(O1437,'[1]Rohware 230'!$B:$C,2,FALSE)=0,"Rohware"),
IFERROR(IF(VLOOKUP(O1437,[1]Sammelnr.!$B:$C,2,FALSE)=0,"Sammelnr. ungeschält ABS"),
IFERROR(IF(VLOOKUP(O1437,[1]Sammelnr.!$E:$F,2,FALSE)=0,"Sammelnr. ungeschält VS"),
IFERROR(IF(VLOOKUP(O1437,[1]Sammelnr.!$H:$I,2,FALSE)=0,"Sammelnr. geschält"),
IFERROR(IF(VLOOKUP(O1437,[1]Offen!$B:$C,2,FALSE)=0,"Offen ungeschält ABS"),
IFERROR(IF(VLOOKUP(O1437,[1]Offen!$E:$F,2,FALSE)=0,"Offen ungeschält VOS"),
IFERROR(IF(VLOOKUP(O1437,[1]Offen!$H:$I,2,FALSE)=0,"Offen geschält RW"),
IFERROR(IF(VLOOKUP(O1437,[1]Offen!$K:$L,2,FALSE)=0,"Offen vegan"),
IFERROR(IF(VLOOKUP(O1437,[1]Offen!$N:$O,2,FALSE)=0,"Offen Zipfel"),
IFERROR(IF(VLOOKUP(O1437,[1]Offen!$Q:$R,2,FALSE)=0,"Offen Endstücke"),
IFERROR(IF(VLOOKUP(O1437,[1]Vakuumiert!$B:$C,2,FALSE)=0,"Vakuumierter VOS ungeschält"),
IFERROR(IF(VLOOKUP(O1437,[1]Vakuumiert!$E:$F,2,FALSE)=0,"Vakuumierter ABS ungeschält"),
IFERROR(IF(VLOOKUP(O1437,[1]Vakuumiert!$H:$I,2,FALSE)=0,"Vakuumierter VOS geschält"),
IFERROR(IF(VLOOKUP(O1437,[1]Vakuumiert!$K:$L,2,FALSE)=0,"Vakuumierter VOS vegan"),
IFERROR(IF(VLOOKUP(O1437,[1]Vakuumiert!$N:$O,2,FALSE)=0,"Vakuumierter VOS Zipfel"),
IFERROR(IF(VLOOKUP(O1437,[1]Vakuumiert!$Q:$R,2,FALSE)=0,"Vakuumiert geschält"),
IFERROR(IF(VLOOKUP(O1437,'[1]vakuumierte Fertigprodukte'!$B:$C,2,FALSE)=0,"Fertigprodukte"),
IFERROR(IF(VLOOKUP(O1437,'[1]vakuumierte Fertigprodukte'!$E:$FI,2,FALSE)=0,"Vakuumierte Zipfel"),
IFERROR(IF(VLOOKUP(O1437,[1]Wurste!$B:$C,2,FALSE)=0,"Räucherwürste"),
IFERROR(IF(VLOOKUP(O1437,[1]Wurste!$E:$F,2,FALSE)=0,"URW/URGW Wurst"),
IFERROR(IF(VLOOKUP(O1437,[1]Wurste!$H:$I,2,FALSE)=0,"HF-Wurst Vegan"),
IFERROR(IF(VLOOKUP(O1437,[1]Wurste!$K:$L,2,FALSE)=0,"320er ohne Würste"),
IFERROR(IF(AND(OR(Abfalldokumentation!$A1437="BU3",Abfalldokumentation!$A1437="Verkauf"),Abfalldokumentation!$F1437="Schimmel",Abfalldokumentation!$G1437="keinen Abnehmer/kein Schälpersonal"),"Div. Zipfel, ES ohne Verwendung",VLOOKUP(Abfalldokumentation!$E1437,Produktgruppen!A:B,2,FALSE)),"-")))))))))))))))))))))))</f>
        <v>Rest</v>
      </c>
      <c r="E1437" s="76" t="str">
        <f>IFERROR(VLOOKUP(Abfalldokumentation!$O1437,Artikel!A:C,3,FALSE),Abfalldokumentation!$O1437)</f>
        <v>-</v>
      </c>
      <c r="F1437" s="76" t="str">
        <f>VLOOKUP(T1437,'Liste Gründe'!A:D,2,FALSE)</f>
        <v>Qualitätssicherung</v>
      </c>
      <c r="G1437" s="75" t="str">
        <f>IF(ISBLANK(V1437),VLOOKUP(Abfalldokumentation!$P1437,'Liste Gründe'!A:D,3,FALSE),V1437)</f>
        <v>Sensorik</v>
      </c>
      <c r="H1437" s="76" t="str">
        <f>IF(ISBLANK(Abfalldokumentation!$W1437),"-",Abfalldokumentation!$W1437)</f>
        <v>-</v>
      </c>
      <c r="I1437" s="76">
        <f t="shared" si="155"/>
        <v>43</v>
      </c>
      <c r="J1437" s="76" t="str">
        <f t="shared" si="156"/>
        <v>Produkte</v>
      </c>
      <c r="K1437" s="76" t="str">
        <f t="shared" si="157"/>
        <v>BUs</v>
      </c>
      <c r="L1437" s="76" t="str">
        <f t="shared" si="158"/>
        <v>Symptome</v>
      </c>
      <c r="M1437" s="76" t="str">
        <f>IFERROR(VLOOKUP(Abfalldokumentation!$O1437,Kennzahlen!S:V,3,FALSE)*Abfalldokumentation!$B1437,"0")</f>
        <v>0</v>
      </c>
      <c r="N1437" s="76" t="str">
        <f>IF(ISBLANK(Q1437),VLOOKUP(Abfalldokumentation!$O1437,'Linien - BU'!R:S,2,FALSE),Q1437)</f>
        <v>Labor</v>
      </c>
      <c r="O1437" s="77" t="str">
        <f t="shared" si="159"/>
        <v>-</v>
      </c>
      <c r="P1437" s="77">
        <f t="shared" si="160"/>
        <v>74</v>
      </c>
      <c r="Q1437" s="45" t="s">
        <v>199</v>
      </c>
      <c r="R1437" s="46" t="s">
        <v>54</v>
      </c>
      <c r="S1437" s="46">
        <v>3.8</v>
      </c>
      <c r="T1437" s="46">
        <v>74</v>
      </c>
      <c r="U1437" s="47">
        <v>44498</v>
      </c>
      <c r="V1437" s="48"/>
      <c r="W1437" s="46"/>
      <c r="X1437" s="50" t="str">
        <f>IFERROR(VLOOKUP(Abfalldokumentation!$R1437,Artikel!A:C,3,FALSE),Abfalldokumentation!$R1437)</f>
        <v>-</v>
      </c>
      <c r="Y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</row>
    <row r="1438" spans="1:40" ht="30" hidden="1" customHeight="1" x14ac:dyDescent="0.25">
      <c r="A1438" s="78" t="str">
        <f>VLOOKUP(N1438,'Linien - BU'!A:B,2,FALSE)</f>
        <v>BU3</v>
      </c>
      <c r="B1438" s="79">
        <f t="shared" si="154"/>
        <v>22</v>
      </c>
      <c r="C1438" s="80">
        <f>Abfalldokumentation!$U1438</f>
        <v>44498</v>
      </c>
      <c r="D1438" s="69" t="str">
        <f>IFERROR(IF(VLOOKUP(O1438,'[1]Rohware 230'!$B:$C,2,FALSE)=0,"Rohware"),
IFERROR(IF(VLOOKUP(O1438,[1]Sammelnr.!$B:$C,2,FALSE)=0,"Sammelnr. ungeschält ABS"),
IFERROR(IF(VLOOKUP(O1438,[1]Sammelnr.!$E:$F,2,FALSE)=0,"Sammelnr. ungeschält VS"),
IFERROR(IF(VLOOKUP(O1438,[1]Sammelnr.!$H:$I,2,FALSE)=0,"Sammelnr. geschält"),
IFERROR(IF(VLOOKUP(O1438,[1]Offen!$B:$C,2,FALSE)=0,"Offen ungeschält ABS"),
IFERROR(IF(VLOOKUP(O1438,[1]Offen!$E:$F,2,FALSE)=0,"Offen ungeschält VOS"),
IFERROR(IF(VLOOKUP(O1438,[1]Offen!$H:$I,2,FALSE)=0,"Offen geschält RW"),
IFERROR(IF(VLOOKUP(O1438,[1]Offen!$K:$L,2,FALSE)=0,"Offen vegan"),
IFERROR(IF(VLOOKUP(O1438,[1]Offen!$N:$O,2,FALSE)=0,"Offen Zipfel"),
IFERROR(IF(VLOOKUP(O1438,[1]Offen!$Q:$R,2,FALSE)=0,"Offen Endstücke"),
IFERROR(IF(VLOOKUP(O1438,[1]Vakuumiert!$B:$C,2,FALSE)=0,"Vakuumierter VOS ungeschält"),
IFERROR(IF(VLOOKUP(O1438,[1]Vakuumiert!$E:$F,2,FALSE)=0,"Vakuumierter ABS ungeschält"),
IFERROR(IF(VLOOKUP(O1438,[1]Vakuumiert!$H:$I,2,FALSE)=0,"Vakuumierter VOS geschält"),
IFERROR(IF(VLOOKUP(O1438,[1]Vakuumiert!$K:$L,2,FALSE)=0,"Vakuumierter VOS vegan"),
IFERROR(IF(VLOOKUP(O1438,[1]Vakuumiert!$N:$O,2,FALSE)=0,"Vakuumierter VOS Zipfel"),
IFERROR(IF(VLOOKUP(O1438,[1]Vakuumiert!$Q:$R,2,FALSE)=0,"Vakuumiert geschält"),
IFERROR(IF(VLOOKUP(O1438,'[1]vakuumierte Fertigprodukte'!$B:$C,2,FALSE)=0,"Fertigprodukte"),
IFERROR(IF(VLOOKUP(O1438,'[1]vakuumierte Fertigprodukte'!$E:$FI,2,FALSE)=0,"Vakuumierte Zipfel"),
IFERROR(IF(VLOOKUP(O1438,[1]Wurste!$B:$C,2,FALSE)=0,"Räucherwürste"),
IFERROR(IF(VLOOKUP(O1438,[1]Wurste!$E:$F,2,FALSE)=0,"URW/URGW Wurst"),
IFERROR(IF(VLOOKUP(O1438,[1]Wurste!$H:$I,2,FALSE)=0,"HF-Wurst Vegan"),
IFERROR(IF(VLOOKUP(O1438,[1]Wurste!$K:$L,2,FALSE)=0,"320er ohne Würste"),
IFERROR(IF(AND(OR(Abfalldokumentation!$A1438="BU3",Abfalldokumentation!$A1438="Verkauf"),Abfalldokumentation!$F1438="Schimmel",Abfalldokumentation!$G1438="keinen Abnehmer/kein Schälpersonal"),"Div. Zipfel, ES ohne Verwendung",VLOOKUP(Abfalldokumentation!$E1438,Produktgruppen!A:B,2,FALSE)),"-")))))))))))))))))))))))</f>
        <v>-</v>
      </c>
      <c r="E1438" s="81" t="str">
        <f>IFERROR(VLOOKUP(Abfalldokumentation!$O1438,Artikel!A:C,3,FALSE),Abfalldokumentation!$O1438)</f>
        <v>Maschinenabfall</v>
      </c>
      <c r="F1438" s="81" t="str">
        <f>VLOOKUP(T1438,'Liste Gründe'!A:D,2,FALSE)</f>
        <v>Linienbezogen</v>
      </c>
      <c r="G1438" s="80" t="str">
        <f>IF(ISBLANK(V1438),VLOOKUP(Abfalldokumentation!$P1438,'Liste Gründe'!A:D,3,FALSE),V1438)</f>
        <v>Maschinenabfall</v>
      </c>
      <c r="H1438" s="81" t="str">
        <f>IF(ISBLANK(Abfalldokumentation!$W1438),"-",Abfalldokumentation!$W1438)</f>
        <v>-</v>
      </c>
      <c r="I1438" s="81">
        <f t="shared" si="155"/>
        <v>43</v>
      </c>
      <c r="J1438" s="81" t="str">
        <f t="shared" si="156"/>
        <v>Produkte</v>
      </c>
      <c r="K1438" s="81" t="str">
        <f t="shared" si="157"/>
        <v>BUs</v>
      </c>
      <c r="L1438" s="81" t="str">
        <f t="shared" si="158"/>
        <v>Symptome</v>
      </c>
      <c r="M1438" s="81" t="str">
        <f>IFERROR(VLOOKUP(Abfalldokumentation!$O1438,Kennzahlen!S:V,3,FALSE)*Abfalldokumentation!$B1438,"0")</f>
        <v>0</v>
      </c>
      <c r="N1438" s="81" t="str">
        <f>IF(ISBLANK(Q1438),VLOOKUP(Abfalldokumentation!$O1438,'Linien - BU'!R:S,2,FALSE),Q1438)</f>
        <v>L9</v>
      </c>
      <c r="O1438" s="77" t="str">
        <f t="shared" si="159"/>
        <v>Maschinenabfall</v>
      </c>
      <c r="P1438" s="77">
        <f t="shared" si="160"/>
        <v>30</v>
      </c>
      <c r="Q1438" s="39" t="s">
        <v>223</v>
      </c>
      <c r="R1438" s="46" t="s">
        <v>55</v>
      </c>
      <c r="S1438" s="40">
        <v>22</v>
      </c>
      <c r="T1438" s="40">
        <v>30</v>
      </c>
      <c r="U1438" s="41">
        <v>44498</v>
      </c>
      <c r="V1438" s="42"/>
      <c r="W1438" s="40"/>
      <c r="X1438" s="44" t="str">
        <f>IFERROR(VLOOKUP(Abfalldokumentation!$R1438,Artikel!A:C,3,FALSE),Abfalldokumentation!$R1438)</f>
        <v>Maschinenabfall</v>
      </c>
      <c r="Y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</row>
    <row r="1439" spans="1:40" ht="30" hidden="1" customHeight="1" x14ac:dyDescent="0.25">
      <c r="A1439" s="73" t="str">
        <f>VLOOKUP(N1439,'Linien - BU'!A:B,2,FALSE)</f>
        <v>BU3</v>
      </c>
      <c r="B1439" s="74">
        <f t="shared" si="154"/>
        <v>18</v>
      </c>
      <c r="C1439" s="75">
        <f>Abfalldokumentation!$U1439</f>
        <v>44498</v>
      </c>
      <c r="D1439" s="69" t="str">
        <f>IFERROR(IF(VLOOKUP(O1439,'[1]Rohware 230'!$B:$C,2,FALSE)=0,"Rohware"),
IFERROR(IF(VLOOKUP(O1439,[1]Sammelnr.!$B:$C,2,FALSE)=0,"Sammelnr. ungeschält ABS"),
IFERROR(IF(VLOOKUP(O1439,[1]Sammelnr.!$E:$F,2,FALSE)=0,"Sammelnr. ungeschält VS"),
IFERROR(IF(VLOOKUP(O1439,[1]Sammelnr.!$H:$I,2,FALSE)=0,"Sammelnr. geschält"),
IFERROR(IF(VLOOKUP(O1439,[1]Offen!$B:$C,2,FALSE)=0,"Offen ungeschält ABS"),
IFERROR(IF(VLOOKUP(O1439,[1]Offen!$E:$F,2,FALSE)=0,"Offen ungeschält VOS"),
IFERROR(IF(VLOOKUP(O1439,[1]Offen!$H:$I,2,FALSE)=0,"Offen geschält RW"),
IFERROR(IF(VLOOKUP(O1439,[1]Offen!$K:$L,2,FALSE)=0,"Offen vegan"),
IFERROR(IF(VLOOKUP(O1439,[1]Offen!$N:$O,2,FALSE)=0,"Offen Zipfel"),
IFERROR(IF(VLOOKUP(O1439,[1]Offen!$Q:$R,2,FALSE)=0,"Offen Endstücke"),
IFERROR(IF(VLOOKUP(O1439,[1]Vakuumiert!$B:$C,2,FALSE)=0,"Vakuumierter VOS ungeschält"),
IFERROR(IF(VLOOKUP(O1439,[1]Vakuumiert!$E:$F,2,FALSE)=0,"Vakuumierter ABS ungeschält"),
IFERROR(IF(VLOOKUP(O1439,[1]Vakuumiert!$H:$I,2,FALSE)=0,"Vakuumierter VOS geschält"),
IFERROR(IF(VLOOKUP(O1439,[1]Vakuumiert!$K:$L,2,FALSE)=0,"Vakuumierter VOS vegan"),
IFERROR(IF(VLOOKUP(O1439,[1]Vakuumiert!$N:$O,2,FALSE)=0,"Vakuumierter VOS Zipfel"),
IFERROR(IF(VLOOKUP(O1439,[1]Vakuumiert!$Q:$R,2,FALSE)=0,"Vakuumiert geschält"),
IFERROR(IF(VLOOKUP(O1439,'[1]vakuumierte Fertigprodukte'!$B:$C,2,FALSE)=0,"Fertigprodukte"),
IFERROR(IF(VLOOKUP(O1439,'[1]vakuumierte Fertigprodukte'!$E:$FI,2,FALSE)=0,"Vakuumierte Zipfel"),
IFERROR(IF(VLOOKUP(O1439,[1]Wurste!$B:$C,2,FALSE)=0,"Räucherwürste"),
IFERROR(IF(VLOOKUP(O1439,[1]Wurste!$E:$F,2,FALSE)=0,"URW/URGW Wurst"),
IFERROR(IF(VLOOKUP(O1439,[1]Wurste!$H:$I,2,FALSE)=0,"HF-Wurst Vegan"),
IFERROR(IF(VLOOKUP(O1439,[1]Wurste!$K:$L,2,FALSE)=0,"320er ohne Würste"),
IFERROR(IF(AND(OR(Abfalldokumentation!$A1439="BU3",Abfalldokumentation!$A1439="Verkauf"),Abfalldokumentation!$F1439="Schimmel",Abfalldokumentation!$G1439="keinen Abnehmer/kein Schälpersonal"),"Div. Zipfel, ES ohne Verwendung",VLOOKUP(Abfalldokumentation!$E1439,Produktgruppen!A:B,2,FALSE)),"-")))))))))))))))))))))))</f>
        <v>-</v>
      </c>
      <c r="E1439" s="76" t="str">
        <f>IFERROR(VLOOKUP(Abfalldokumentation!$O1439,Artikel!A:C,3,FALSE),Abfalldokumentation!$O1439)</f>
        <v>Maschinenabfall</v>
      </c>
      <c r="F1439" s="76" t="str">
        <f>VLOOKUP(T1439,'Liste Gründe'!A:D,2,FALSE)</f>
        <v>Linienbezogen</v>
      </c>
      <c r="G1439" s="75" t="str">
        <f>IF(ISBLANK(V1439),VLOOKUP(Abfalldokumentation!$P1439,'Liste Gründe'!A:D,3,FALSE),V1439)</f>
        <v>Maschinenabfall</v>
      </c>
      <c r="H1439" s="76" t="str">
        <f>IF(ISBLANK(Abfalldokumentation!$W1439),"-",Abfalldokumentation!$W1439)</f>
        <v>-</v>
      </c>
      <c r="I1439" s="76">
        <f t="shared" si="155"/>
        <v>43</v>
      </c>
      <c r="J1439" s="76" t="str">
        <f t="shared" si="156"/>
        <v>Produkte</v>
      </c>
      <c r="K1439" s="76" t="str">
        <f t="shared" si="157"/>
        <v>BUs</v>
      </c>
      <c r="L1439" s="76" t="str">
        <f t="shared" si="158"/>
        <v>Symptome</v>
      </c>
      <c r="M1439" s="76" t="str">
        <f>IFERROR(VLOOKUP(Abfalldokumentation!$O1439,Kennzahlen!S:V,3,FALSE)*Abfalldokumentation!$B1439,"0")</f>
        <v>0</v>
      </c>
      <c r="N1439" s="76" t="str">
        <f>IF(ISBLANK(Q1439),VLOOKUP(Abfalldokumentation!$O1439,'Linien - BU'!R:S,2,FALSE),Q1439)</f>
        <v>L1</v>
      </c>
      <c r="O1439" s="77" t="str">
        <f t="shared" si="159"/>
        <v>Maschinenabfall</v>
      </c>
      <c r="P1439" s="77">
        <f t="shared" si="160"/>
        <v>30</v>
      </c>
      <c r="Q1439" s="45" t="s">
        <v>188</v>
      </c>
      <c r="R1439" s="46" t="s">
        <v>55</v>
      </c>
      <c r="S1439" s="46">
        <v>18</v>
      </c>
      <c r="T1439" s="46">
        <v>30</v>
      </c>
      <c r="U1439" s="47">
        <v>44498</v>
      </c>
      <c r="V1439" s="48"/>
      <c r="W1439" s="46"/>
      <c r="X1439" s="50" t="str">
        <f>IFERROR(VLOOKUP(Abfalldokumentation!$R1439,Artikel!A:C,3,FALSE),Abfalldokumentation!$R1439)</f>
        <v>Maschinenabfall</v>
      </c>
      <c r="Y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</row>
    <row r="1440" spans="1:40" ht="30" hidden="1" customHeight="1" x14ac:dyDescent="0.25">
      <c r="A1440" s="78" t="str">
        <f>VLOOKUP(N1440,'Linien - BU'!A:B,2,FALSE)</f>
        <v>BU3</v>
      </c>
      <c r="B1440" s="79">
        <f t="shared" si="154"/>
        <v>24.5</v>
      </c>
      <c r="C1440" s="80">
        <f>Abfalldokumentation!$U1440</f>
        <v>44498</v>
      </c>
      <c r="D1440" s="69" t="str">
        <f>IFERROR(IF(VLOOKUP(O1440,'[1]Rohware 230'!$B:$C,2,FALSE)=0,"Rohware"),
IFERROR(IF(VLOOKUP(O1440,[1]Sammelnr.!$B:$C,2,FALSE)=0,"Sammelnr. ungeschält ABS"),
IFERROR(IF(VLOOKUP(O1440,[1]Sammelnr.!$E:$F,2,FALSE)=0,"Sammelnr. ungeschält VS"),
IFERROR(IF(VLOOKUP(O1440,[1]Sammelnr.!$H:$I,2,FALSE)=0,"Sammelnr. geschält"),
IFERROR(IF(VLOOKUP(O1440,[1]Offen!$B:$C,2,FALSE)=0,"Offen ungeschält ABS"),
IFERROR(IF(VLOOKUP(O1440,[1]Offen!$E:$F,2,FALSE)=0,"Offen ungeschält VOS"),
IFERROR(IF(VLOOKUP(O1440,[1]Offen!$H:$I,2,FALSE)=0,"Offen geschält RW"),
IFERROR(IF(VLOOKUP(O1440,[1]Offen!$K:$L,2,FALSE)=0,"Offen vegan"),
IFERROR(IF(VLOOKUP(O1440,[1]Offen!$N:$O,2,FALSE)=0,"Offen Zipfel"),
IFERROR(IF(VLOOKUP(O1440,[1]Offen!$Q:$R,2,FALSE)=0,"Offen Endstücke"),
IFERROR(IF(VLOOKUP(O1440,[1]Vakuumiert!$B:$C,2,FALSE)=0,"Vakuumierter VOS ungeschält"),
IFERROR(IF(VLOOKUP(O1440,[1]Vakuumiert!$E:$F,2,FALSE)=0,"Vakuumierter ABS ungeschält"),
IFERROR(IF(VLOOKUP(O1440,[1]Vakuumiert!$H:$I,2,FALSE)=0,"Vakuumierter VOS geschält"),
IFERROR(IF(VLOOKUP(O1440,[1]Vakuumiert!$K:$L,2,FALSE)=0,"Vakuumierter VOS vegan"),
IFERROR(IF(VLOOKUP(O1440,[1]Vakuumiert!$N:$O,2,FALSE)=0,"Vakuumierter VOS Zipfel"),
IFERROR(IF(VLOOKUP(O1440,[1]Vakuumiert!$Q:$R,2,FALSE)=0,"Vakuumiert geschält"),
IFERROR(IF(VLOOKUP(O1440,'[1]vakuumierte Fertigprodukte'!$B:$C,2,FALSE)=0,"Fertigprodukte"),
IFERROR(IF(VLOOKUP(O1440,'[1]vakuumierte Fertigprodukte'!$E:$FI,2,FALSE)=0,"Vakuumierte Zipfel"),
IFERROR(IF(VLOOKUP(O1440,[1]Wurste!$B:$C,2,FALSE)=0,"Räucherwürste"),
IFERROR(IF(VLOOKUP(O1440,[1]Wurste!$E:$F,2,FALSE)=0,"URW/URGW Wurst"),
IFERROR(IF(VLOOKUP(O1440,[1]Wurste!$H:$I,2,FALSE)=0,"HF-Wurst Vegan"),
IFERROR(IF(VLOOKUP(O1440,[1]Wurste!$K:$L,2,FALSE)=0,"320er ohne Würste"),
IFERROR(IF(AND(OR(Abfalldokumentation!$A1440="BU3",Abfalldokumentation!$A1440="Verkauf"),Abfalldokumentation!$F1440="Schimmel",Abfalldokumentation!$G1440="keinen Abnehmer/kein Schälpersonal"),"Div. Zipfel, ES ohne Verwendung",VLOOKUP(Abfalldokumentation!$E1440,Produktgruppen!A:B,2,FALSE)),"-")))))))))))))))))))))))</f>
        <v>ABS</v>
      </c>
      <c r="E1440" s="81" t="str">
        <f>IFERROR(VLOOKUP(Abfalldokumentation!$O1440,Artikel!A:C,3,FALSE),Abfalldokumentation!$O1440)</f>
        <v>Würfel</v>
      </c>
      <c r="F1440" s="81" t="str">
        <f>VLOOKUP(T1440,'Liste Gründe'!A:D,2,FALSE)</f>
        <v>Linienbezogen</v>
      </c>
      <c r="G1440" s="80" t="str">
        <f>IF(ISBLANK(V1440),VLOOKUP(Abfalldokumentation!$P1440,'Liste Gründe'!A:D,3,FALSE),V1440)</f>
        <v>Maschinenabfall</v>
      </c>
      <c r="H1440" s="81" t="str">
        <f>IF(ISBLANK(Abfalldokumentation!$W1440),"-",Abfalldokumentation!$W1440)</f>
        <v>-</v>
      </c>
      <c r="I1440" s="81">
        <f t="shared" si="155"/>
        <v>43</v>
      </c>
      <c r="J1440" s="81" t="str">
        <f t="shared" si="156"/>
        <v>Produkte</v>
      </c>
      <c r="K1440" s="81" t="str">
        <f t="shared" si="157"/>
        <v>BUs</v>
      </c>
      <c r="L1440" s="81" t="str">
        <f t="shared" si="158"/>
        <v>Symptome</v>
      </c>
      <c r="M1440" s="81" t="str">
        <f>IFERROR(VLOOKUP(Abfalldokumentation!$O1440,Kennzahlen!S:V,3,FALSE)*Abfalldokumentation!$B1440,"0")</f>
        <v>0</v>
      </c>
      <c r="N1440" s="81" t="str">
        <f>IF(ISBLANK(Q1440),VLOOKUP(Abfalldokumentation!$O1440,'Linien - BU'!R:S,2,FALSE),Q1440)</f>
        <v>L35</v>
      </c>
      <c r="O1440" s="77" t="str">
        <f t="shared" si="159"/>
        <v>Würfel</v>
      </c>
      <c r="P1440" s="77">
        <f t="shared" si="160"/>
        <v>30</v>
      </c>
      <c r="Q1440" s="39" t="s">
        <v>308</v>
      </c>
      <c r="R1440" s="40" t="s">
        <v>57</v>
      </c>
      <c r="S1440" s="40">
        <v>24.5</v>
      </c>
      <c r="T1440" s="40">
        <v>30</v>
      </c>
      <c r="U1440" s="41">
        <v>44498</v>
      </c>
      <c r="V1440" s="42"/>
      <c r="W1440" s="40"/>
      <c r="X1440" s="44" t="str">
        <f>IFERROR(VLOOKUP(Abfalldokumentation!$R1440,Artikel!A:C,3,FALSE),Abfalldokumentation!$R1440)</f>
        <v>Würfel</v>
      </c>
      <c r="Y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</row>
    <row r="1441" spans="1:40" ht="30" hidden="1" customHeight="1" x14ac:dyDescent="0.25">
      <c r="A1441" s="73" t="str">
        <f>VLOOKUP(N1441,'Linien - BU'!A:B,2,FALSE)</f>
        <v>BU1</v>
      </c>
      <c r="B1441" s="74">
        <f t="shared" si="154"/>
        <v>30</v>
      </c>
      <c r="C1441" s="75">
        <f>Abfalldokumentation!$U1441</f>
        <v>44499</v>
      </c>
      <c r="D1441" s="69" t="str">
        <f>IFERROR(IF(VLOOKUP(O1441,'[1]Rohware 230'!$B:$C,2,FALSE)=0,"Rohware"),
IFERROR(IF(VLOOKUP(O1441,[1]Sammelnr.!$B:$C,2,FALSE)=0,"Sammelnr. ungeschält ABS"),
IFERROR(IF(VLOOKUP(O1441,[1]Sammelnr.!$E:$F,2,FALSE)=0,"Sammelnr. ungeschält VS"),
IFERROR(IF(VLOOKUP(O1441,[1]Sammelnr.!$H:$I,2,FALSE)=0,"Sammelnr. geschält"),
IFERROR(IF(VLOOKUP(O1441,[1]Offen!$B:$C,2,FALSE)=0,"Offen ungeschält ABS"),
IFERROR(IF(VLOOKUP(O1441,[1]Offen!$E:$F,2,FALSE)=0,"Offen ungeschält VOS"),
IFERROR(IF(VLOOKUP(O1441,[1]Offen!$H:$I,2,FALSE)=0,"Offen geschält RW"),
IFERROR(IF(VLOOKUP(O1441,[1]Offen!$K:$L,2,FALSE)=0,"Offen vegan"),
IFERROR(IF(VLOOKUP(O1441,[1]Offen!$N:$O,2,FALSE)=0,"Offen Zipfel"),
IFERROR(IF(VLOOKUP(O1441,[1]Offen!$Q:$R,2,FALSE)=0,"Offen Endstücke"),
IFERROR(IF(VLOOKUP(O1441,[1]Vakuumiert!$B:$C,2,FALSE)=0,"Vakuumierter VOS ungeschält"),
IFERROR(IF(VLOOKUP(O1441,[1]Vakuumiert!$E:$F,2,FALSE)=0,"Vakuumierter ABS ungeschält"),
IFERROR(IF(VLOOKUP(O1441,[1]Vakuumiert!$H:$I,2,FALSE)=0,"Vakuumierter VOS geschält"),
IFERROR(IF(VLOOKUP(O1441,[1]Vakuumiert!$K:$L,2,FALSE)=0,"Vakuumierter VOS vegan"),
IFERROR(IF(VLOOKUP(O1441,[1]Vakuumiert!$N:$O,2,FALSE)=0,"Vakuumierter VOS Zipfel"),
IFERROR(IF(VLOOKUP(O1441,[1]Vakuumiert!$Q:$R,2,FALSE)=0,"Vakuumiert geschält"),
IFERROR(IF(VLOOKUP(O1441,'[1]vakuumierte Fertigprodukte'!$B:$C,2,FALSE)=0,"Fertigprodukte"),
IFERROR(IF(VLOOKUP(O1441,'[1]vakuumierte Fertigprodukte'!$E:$FI,2,FALSE)=0,"Vakuumierte Zipfel"),
IFERROR(IF(VLOOKUP(O1441,[1]Wurste!$B:$C,2,FALSE)=0,"Räucherwürste"),
IFERROR(IF(VLOOKUP(O1441,[1]Wurste!$E:$F,2,FALSE)=0,"URW/URGW Wurst"),
IFERROR(IF(VLOOKUP(O1441,[1]Wurste!$H:$I,2,FALSE)=0,"HF-Wurst Vegan"),
IFERROR(IF(VLOOKUP(O1441,[1]Wurste!$K:$L,2,FALSE)=0,"320er ohne Würste"),
IFERROR(IF(AND(OR(Abfalldokumentation!$A1441="BU3",Abfalldokumentation!$A1441="Verkauf"),Abfalldokumentation!$F1441="Schimmel",Abfalldokumentation!$G1441="keinen Abnehmer/kein Schälpersonal"),"Div. Zipfel, ES ohne Verwendung",VLOOKUP(Abfalldokumentation!$E1441,Produktgruppen!A:B,2,FALSE)),"-")))))))))))))))))))))))</f>
        <v>-</v>
      </c>
      <c r="E1441" s="76" t="str">
        <f>IFERROR(VLOOKUP(Abfalldokumentation!$O1441,Artikel!A:C,3,FALSE),Abfalldokumentation!$O1441)</f>
        <v>Maschinenabfall</v>
      </c>
      <c r="F1441" s="76" t="str">
        <f>VLOOKUP(T1441,'Liste Gründe'!A:D,2,FALSE)</f>
        <v>Linienbezogen</v>
      </c>
      <c r="G1441" s="75" t="str">
        <f>IF(ISBLANK(V1441),VLOOKUP(Abfalldokumentation!$P1441,'Liste Gründe'!A:D,3,FALSE),V1441)</f>
        <v>Reinigung</v>
      </c>
      <c r="H1441" s="76" t="str">
        <f>IF(ISBLANK(Abfalldokumentation!$W1441),"-",Abfalldokumentation!$W1441)</f>
        <v>-</v>
      </c>
      <c r="I1441" s="76">
        <f t="shared" si="155"/>
        <v>43</v>
      </c>
      <c r="J1441" s="76" t="str">
        <f t="shared" si="156"/>
        <v>Produkte</v>
      </c>
      <c r="K1441" s="76" t="str">
        <f t="shared" si="157"/>
        <v>BUs</v>
      </c>
      <c r="L1441" s="76" t="str">
        <f t="shared" si="158"/>
        <v>Symptome</v>
      </c>
      <c r="M1441" s="76" t="str">
        <f>IFERROR(VLOOKUP(Abfalldokumentation!$O1441,Kennzahlen!S:V,3,FALSE)*Abfalldokumentation!$B1441,"0")</f>
        <v>0</v>
      </c>
      <c r="N1441" s="76" t="str">
        <f>IF(ISBLANK(Q1441),VLOOKUP(Abfalldokumentation!$O1441,'Linien - BU'!R:S,2,FALSE),Q1441)</f>
        <v>Schmelze</v>
      </c>
      <c r="O1441" s="77" t="str">
        <f t="shared" si="159"/>
        <v>Maschinenabfall</v>
      </c>
      <c r="P1441" s="77">
        <f t="shared" si="160"/>
        <v>10</v>
      </c>
      <c r="Q1441" s="45" t="s">
        <v>184</v>
      </c>
      <c r="R1441" s="40" t="s">
        <v>55</v>
      </c>
      <c r="S1441" s="46">
        <v>30</v>
      </c>
      <c r="T1441" s="46">
        <v>10</v>
      </c>
      <c r="U1441" s="47">
        <v>44499</v>
      </c>
      <c r="V1441" s="48"/>
      <c r="W1441" s="46"/>
      <c r="X1441" s="50" t="str">
        <f>IFERROR(VLOOKUP(Abfalldokumentation!$R1441,Artikel!A:C,3,FALSE),Abfalldokumentation!$R1441)</f>
        <v>Maschinenabfall</v>
      </c>
      <c r="Y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</row>
    <row r="1442" spans="1:40" ht="30" hidden="1" customHeight="1" x14ac:dyDescent="0.25">
      <c r="A1442" s="78" t="str">
        <f>VLOOKUP(N1442,'Linien - BU'!A:B,2,FALSE)</f>
        <v>BU1</v>
      </c>
      <c r="B1442" s="79">
        <f t="shared" si="154"/>
        <v>25</v>
      </c>
      <c r="C1442" s="80">
        <f>Abfalldokumentation!$U1442</f>
        <v>44502</v>
      </c>
      <c r="D1442" s="69" t="str">
        <f>IFERROR(IF(VLOOKUP(O1442,'[1]Rohware 230'!$B:$C,2,FALSE)=0,"Rohware"),
IFERROR(IF(VLOOKUP(O1442,[1]Sammelnr.!$B:$C,2,FALSE)=0,"Sammelnr. ungeschält ABS"),
IFERROR(IF(VLOOKUP(O1442,[1]Sammelnr.!$E:$F,2,FALSE)=0,"Sammelnr. ungeschält VS"),
IFERROR(IF(VLOOKUP(O1442,[1]Sammelnr.!$H:$I,2,FALSE)=0,"Sammelnr. geschält"),
IFERROR(IF(VLOOKUP(O1442,[1]Offen!$B:$C,2,FALSE)=0,"Offen ungeschält ABS"),
IFERROR(IF(VLOOKUP(O1442,[1]Offen!$E:$F,2,FALSE)=0,"Offen ungeschält VOS"),
IFERROR(IF(VLOOKUP(O1442,[1]Offen!$H:$I,2,FALSE)=0,"Offen geschält RW"),
IFERROR(IF(VLOOKUP(O1442,[1]Offen!$K:$L,2,FALSE)=0,"Offen vegan"),
IFERROR(IF(VLOOKUP(O1442,[1]Offen!$N:$O,2,FALSE)=0,"Offen Zipfel"),
IFERROR(IF(VLOOKUP(O1442,[1]Offen!$Q:$R,2,FALSE)=0,"Offen Endstücke"),
IFERROR(IF(VLOOKUP(O1442,[1]Vakuumiert!$B:$C,2,FALSE)=0,"Vakuumierter VOS ungeschält"),
IFERROR(IF(VLOOKUP(O1442,[1]Vakuumiert!$E:$F,2,FALSE)=0,"Vakuumierter ABS ungeschält"),
IFERROR(IF(VLOOKUP(O1442,[1]Vakuumiert!$H:$I,2,FALSE)=0,"Vakuumierter VOS geschält"),
IFERROR(IF(VLOOKUP(O1442,[1]Vakuumiert!$K:$L,2,FALSE)=0,"Vakuumierter VOS vegan"),
IFERROR(IF(VLOOKUP(O1442,[1]Vakuumiert!$N:$O,2,FALSE)=0,"Vakuumierter VOS Zipfel"),
IFERROR(IF(VLOOKUP(O1442,[1]Vakuumiert!$Q:$R,2,FALSE)=0,"Vakuumiert geschält"),
IFERROR(IF(VLOOKUP(O1442,'[1]vakuumierte Fertigprodukte'!$B:$C,2,FALSE)=0,"Fertigprodukte"),
IFERROR(IF(VLOOKUP(O1442,'[1]vakuumierte Fertigprodukte'!$E:$FI,2,FALSE)=0,"Vakuumierte Zipfel"),
IFERROR(IF(VLOOKUP(O1442,[1]Wurste!$B:$C,2,FALSE)=0,"Räucherwürste"),
IFERROR(IF(VLOOKUP(O1442,[1]Wurste!$E:$F,2,FALSE)=0,"URW/URGW Wurst"),
IFERROR(IF(VLOOKUP(O1442,[1]Wurste!$H:$I,2,FALSE)=0,"HF-Wurst Vegan"),
IFERROR(IF(VLOOKUP(O1442,[1]Wurste!$K:$L,2,FALSE)=0,"320er ohne Würste"),
IFERROR(IF(AND(OR(Abfalldokumentation!$A1442="BU3",Abfalldokumentation!$A1442="Verkauf"),Abfalldokumentation!$F1442="Schimmel",Abfalldokumentation!$G1442="keinen Abnehmer/kein Schälpersonal"),"Div. Zipfel, ES ohne Verwendung",VLOOKUP(Abfalldokumentation!$E1442,Produktgruppen!A:B,2,FALSE)),"-")))))))))))))))))))))))</f>
        <v>-</v>
      </c>
      <c r="E1442" s="81" t="str">
        <f>IFERROR(VLOOKUP(Abfalldokumentation!$O1442,Artikel!A:C,3,FALSE),Abfalldokumentation!$O1442)</f>
        <v>RW NATUR-ALD-SCHÄLEN</v>
      </c>
      <c r="F1442" s="81" t="str">
        <f>VLOOKUP(T1442,'Liste Gründe'!A:D,2,FALSE)</f>
        <v>Rest</v>
      </c>
      <c r="G1442" s="80" t="str">
        <f>IF(ISBLANK(V1442),VLOOKUP(Abfalldokumentation!$P1442,'Liste Gründe'!A:D,3,FALSE),V1442)</f>
        <v>geschälte Rinde</v>
      </c>
      <c r="H1442" s="81" t="str">
        <f>IF(ISBLANK(Abfalldokumentation!$W1442),"-",Abfalldokumentation!$W1442)</f>
        <v>-</v>
      </c>
      <c r="I1442" s="81">
        <f t="shared" si="155"/>
        <v>44</v>
      </c>
      <c r="J1442" s="81" t="str">
        <f t="shared" si="156"/>
        <v>Produkte</v>
      </c>
      <c r="K1442" s="81" t="str">
        <f t="shared" si="157"/>
        <v>BUs</v>
      </c>
      <c r="L1442" s="81" t="str">
        <f t="shared" si="158"/>
        <v>Symptome</v>
      </c>
      <c r="M1442" s="81" t="str">
        <f>IFERROR(VLOOKUP(Abfalldokumentation!$O1442,Kennzahlen!S:V,3,FALSE)*Abfalldokumentation!$B1442,"0")</f>
        <v>0</v>
      </c>
      <c r="N1442" s="81" t="str">
        <f>IF(ISBLANK(Q1442),VLOOKUP(Abfalldokumentation!$O1442,'Linien - BU'!R:S,2,FALSE),Q1442)</f>
        <v>RWV</v>
      </c>
      <c r="O1442" s="77">
        <f t="shared" si="159"/>
        <v>23500368</v>
      </c>
      <c r="P1442" s="77">
        <f t="shared" si="160"/>
        <v>60</v>
      </c>
      <c r="Q1442" s="39" t="s">
        <v>202</v>
      </c>
      <c r="R1442" s="40">
        <v>23500368</v>
      </c>
      <c r="S1442" s="40">
        <v>25</v>
      </c>
      <c r="T1442" s="40">
        <v>60</v>
      </c>
      <c r="U1442" s="41">
        <v>44502</v>
      </c>
      <c r="V1442" s="42"/>
      <c r="W1442" s="40"/>
      <c r="X1442" s="44" t="str">
        <f>IFERROR(VLOOKUP(Abfalldokumentation!$R1442,Artikel!A:C,3,FALSE),Abfalldokumentation!$R1442)</f>
        <v>RW NATUR-ALD-SCHÄLEN</v>
      </c>
      <c r="Y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</row>
    <row r="1443" spans="1:40" ht="30" hidden="1" customHeight="1" x14ac:dyDescent="0.25">
      <c r="A1443" s="73" t="str">
        <f>VLOOKUP(N1443,'Linien - BU'!A:B,2,FALSE)</f>
        <v>BU1</v>
      </c>
      <c r="B1443" s="74">
        <f t="shared" si="154"/>
        <v>10</v>
      </c>
      <c r="C1443" s="75">
        <f>Abfalldokumentation!$U1443</f>
        <v>44502</v>
      </c>
      <c r="D1443" s="69" t="str">
        <f>IFERROR(IF(VLOOKUP(O1443,'[1]Rohware 230'!$B:$C,2,FALSE)=0,"Rohware"),
IFERROR(IF(VLOOKUP(O1443,[1]Sammelnr.!$B:$C,2,FALSE)=0,"Sammelnr. ungeschält ABS"),
IFERROR(IF(VLOOKUP(O1443,[1]Sammelnr.!$E:$F,2,FALSE)=0,"Sammelnr. ungeschält VS"),
IFERROR(IF(VLOOKUP(O1443,[1]Sammelnr.!$H:$I,2,FALSE)=0,"Sammelnr. geschält"),
IFERROR(IF(VLOOKUP(O1443,[1]Offen!$B:$C,2,FALSE)=0,"Offen ungeschält ABS"),
IFERROR(IF(VLOOKUP(O1443,[1]Offen!$E:$F,2,FALSE)=0,"Offen ungeschält VOS"),
IFERROR(IF(VLOOKUP(O1443,[1]Offen!$H:$I,2,FALSE)=0,"Offen geschält RW"),
IFERROR(IF(VLOOKUP(O1443,[1]Offen!$K:$L,2,FALSE)=0,"Offen vegan"),
IFERROR(IF(VLOOKUP(O1443,[1]Offen!$N:$O,2,FALSE)=0,"Offen Zipfel"),
IFERROR(IF(VLOOKUP(O1443,[1]Offen!$Q:$R,2,FALSE)=0,"Offen Endstücke"),
IFERROR(IF(VLOOKUP(O1443,[1]Vakuumiert!$B:$C,2,FALSE)=0,"Vakuumierter VOS ungeschält"),
IFERROR(IF(VLOOKUP(O1443,[1]Vakuumiert!$E:$F,2,FALSE)=0,"Vakuumierter ABS ungeschält"),
IFERROR(IF(VLOOKUP(O1443,[1]Vakuumiert!$H:$I,2,FALSE)=0,"Vakuumierter VOS geschält"),
IFERROR(IF(VLOOKUP(O1443,[1]Vakuumiert!$K:$L,2,FALSE)=0,"Vakuumierter VOS vegan"),
IFERROR(IF(VLOOKUP(O1443,[1]Vakuumiert!$N:$O,2,FALSE)=0,"Vakuumierter VOS Zipfel"),
IFERROR(IF(VLOOKUP(O1443,[1]Vakuumiert!$Q:$R,2,FALSE)=0,"Vakuumiert geschält"),
IFERROR(IF(VLOOKUP(O1443,'[1]vakuumierte Fertigprodukte'!$B:$C,2,FALSE)=0,"Fertigprodukte"),
IFERROR(IF(VLOOKUP(O1443,'[1]vakuumierte Fertigprodukte'!$E:$FI,2,FALSE)=0,"Vakuumierte Zipfel"),
IFERROR(IF(VLOOKUP(O1443,[1]Wurste!$B:$C,2,FALSE)=0,"Räucherwürste"),
IFERROR(IF(VLOOKUP(O1443,[1]Wurste!$E:$F,2,FALSE)=0,"URW/URGW Wurst"),
IFERROR(IF(VLOOKUP(O1443,[1]Wurste!$H:$I,2,FALSE)=0,"HF-Wurst Vegan"),
IFERROR(IF(VLOOKUP(O1443,[1]Wurste!$K:$L,2,FALSE)=0,"320er ohne Würste"),
IFERROR(IF(AND(OR(Abfalldokumentation!$A1443="BU3",Abfalldokumentation!$A1443="Verkauf"),Abfalldokumentation!$F1443="Schimmel",Abfalldokumentation!$G1443="keinen Abnehmer/kein Schälpersonal"),"Div. Zipfel, ES ohne Verwendung",VLOOKUP(Abfalldokumentation!$E1443,Produktgruppen!A:B,2,FALSE)),"-")))))))))))))))))))))))</f>
        <v>-</v>
      </c>
      <c r="E1443" s="76" t="str">
        <f>IFERROR(VLOOKUP(Abfalldokumentation!$O1443,Artikel!A:C,3,FALSE),Abfalldokumentation!$O1443)</f>
        <v>RW CHILI-ALD SCHÄLEN</v>
      </c>
      <c r="F1443" s="76" t="str">
        <f>VLOOKUP(T1443,'Liste Gründe'!A:D,2,FALSE)</f>
        <v>Rest</v>
      </c>
      <c r="G1443" s="75" t="str">
        <f>IF(ISBLANK(V1443),VLOOKUP(Abfalldokumentation!$P1443,'Liste Gründe'!A:D,3,FALSE),V1443)</f>
        <v>geschälte Rinde</v>
      </c>
      <c r="H1443" s="76" t="str">
        <f>IF(ISBLANK(Abfalldokumentation!$W1443),"-",Abfalldokumentation!$W1443)</f>
        <v>-</v>
      </c>
      <c r="I1443" s="76">
        <f t="shared" si="155"/>
        <v>44</v>
      </c>
      <c r="J1443" s="76" t="str">
        <f t="shared" si="156"/>
        <v>Produkte</v>
      </c>
      <c r="K1443" s="76" t="str">
        <f t="shared" si="157"/>
        <v>BUs</v>
      </c>
      <c r="L1443" s="76" t="str">
        <f t="shared" si="158"/>
        <v>Symptome</v>
      </c>
      <c r="M1443" s="76" t="str">
        <f>IFERROR(VLOOKUP(Abfalldokumentation!$O1443,Kennzahlen!S:V,3,FALSE)*Abfalldokumentation!$B1443,"0")</f>
        <v>0</v>
      </c>
      <c r="N1443" s="76" t="str">
        <f>IF(ISBLANK(Q1443),VLOOKUP(Abfalldokumentation!$O1443,'Linien - BU'!R:S,2,FALSE),Q1443)</f>
        <v>RWV</v>
      </c>
      <c r="O1443" s="77">
        <f t="shared" si="159"/>
        <v>23500374</v>
      </c>
      <c r="P1443" s="77">
        <f t="shared" si="160"/>
        <v>60</v>
      </c>
      <c r="Q1443" s="45" t="s">
        <v>202</v>
      </c>
      <c r="R1443" s="46">
        <v>23500374</v>
      </c>
      <c r="S1443" s="46">
        <v>10</v>
      </c>
      <c r="T1443" s="46">
        <v>60</v>
      </c>
      <c r="U1443" s="47">
        <v>44502</v>
      </c>
      <c r="V1443" s="48"/>
      <c r="W1443" s="46"/>
      <c r="X1443" s="50" t="str">
        <f>IFERROR(VLOOKUP(Abfalldokumentation!$R1443,Artikel!A:C,3,FALSE),Abfalldokumentation!$R1443)</f>
        <v>RW CHILI-ALD SCHÄLEN</v>
      </c>
      <c r="Y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</row>
    <row r="1444" spans="1:40" ht="30" hidden="1" customHeight="1" x14ac:dyDescent="0.25">
      <c r="A1444" s="78" t="str">
        <f>VLOOKUP(N1444,'Linien - BU'!A:B,2,FALSE)</f>
        <v>BU3</v>
      </c>
      <c r="B1444" s="79">
        <f t="shared" si="154"/>
        <v>276</v>
      </c>
      <c r="C1444" s="80">
        <f>Abfalldokumentation!$U1444</f>
        <v>44502</v>
      </c>
      <c r="D1444" s="69" t="str">
        <f>IFERROR(IF(VLOOKUP(O1444,'[1]Rohware 230'!$B:$C,2,FALSE)=0,"Rohware"),
IFERROR(IF(VLOOKUP(O1444,[1]Sammelnr.!$B:$C,2,FALSE)=0,"Sammelnr. ungeschält ABS"),
IFERROR(IF(VLOOKUP(O1444,[1]Sammelnr.!$E:$F,2,FALSE)=0,"Sammelnr. ungeschält VS"),
IFERROR(IF(VLOOKUP(O1444,[1]Sammelnr.!$H:$I,2,FALSE)=0,"Sammelnr. geschält"),
IFERROR(IF(VLOOKUP(O1444,[1]Offen!$B:$C,2,FALSE)=0,"Offen ungeschält ABS"),
IFERROR(IF(VLOOKUP(O1444,[1]Offen!$E:$F,2,FALSE)=0,"Offen ungeschält VOS"),
IFERROR(IF(VLOOKUP(O1444,[1]Offen!$H:$I,2,FALSE)=0,"Offen geschält RW"),
IFERROR(IF(VLOOKUP(O1444,[1]Offen!$K:$L,2,FALSE)=0,"Offen vegan"),
IFERROR(IF(VLOOKUP(O1444,[1]Offen!$N:$O,2,FALSE)=0,"Offen Zipfel"),
IFERROR(IF(VLOOKUP(O1444,[1]Offen!$Q:$R,2,FALSE)=0,"Offen Endstücke"),
IFERROR(IF(VLOOKUP(O1444,[1]Vakuumiert!$B:$C,2,FALSE)=0,"Vakuumierter VOS ungeschält"),
IFERROR(IF(VLOOKUP(O1444,[1]Vakuumiert!$E:$F,2,FALSE)=0,"Vakuumierter ABS ungeschält"),
IFERROR(IF(VLOOKUP(O1444,[1]Vakuumiert!$H:$I,2,FALSE)=0,"Vakuumierter VOS geschält"),
IFERROR(IF(VLOOKUP(O1444,[1]Vakuumiert!$K:$L,2,FALSE)=0,"Vakuumierter VOS vegan"),
IFERROR(IF(VLOOKUP(O1444,[1]Vakuumiert!$N:$O,2,FALSE)=0,"Vakuumierter VOS Zipfel"),
IFERROR(IF(VLOOKUP(O1444,[1]Vakuumiert!$Q:$R,2,FALSE)=0,"Vakuumiert geschält"),
IFERROR(IF(VLOOKUP(O1444,'[1]vakuumierte Fertigprodukte'!$B:$C,2,FALSE)=0,"Fertigprodukte"),
IFERROR(IF(VLOOKUP(O1444,'[1]vakuumierte Fertigprodukte'!$E:$FI,2,FALSE)=0,"Vakuumierte Zipfel"),
IFERROR(IF(VLOOKUP(O1444,[1]Wurste!$B:$C,2,FALSE)=0,"Räucherwürste"),
IFERROR(IF(VLOOKUP(O1444,[1]Wurste!$E:$F,2,FALSE)=0,"URW/URGW Wurst"),
IFERROR(IF(VLOOKUP(O1444,[1]Wurste!$H:$I,2,FALSE)=0,"HF-Wurst Vegan"),
IFERROR(IF(VLOOKUP(O1444,[1]Wurste!$K:$L,2,FALSE)=0,"320er ohne Würste"),
IFERROR(IF(AND(OR(Abfalldokumentation!$A1444="BU3",Abfalldokumentation!$A1444="Verkauf"),Abfalldokumentation!$F1444="Schimmel",Abfalldokumentation!$G1444="keinen Abnehmer/kein Schälpersonal"),"Div. Zipfel, ES ohne Verwendung",VLOOKUP(Abfalldokumentation!$E1444,Produktgruppen!A:B,2,FALSE)),"-")))))))))))))))))))))))</f>
        <v>Vorschmelz</v>
      </c>
      <c r="E1444" s="81" t="str">
        <f>IFERROR(VLOOKUP(Abfalldokumentation!$O1444,Artikel!A:C,3,FALSE),Abfalldokumentation!$O1444)</f>
        <v>VOS Räucher extra natri</v>
      </c>
      <c r="F1444" s="81" t="str">
        <f>VLOOKUP(T1444,'Liste Gründe'!A:D,2,FALSE)</f>
        <v>Schimmel</v>
      </c>
      <c r="G1444" s="80" t="str">
        <f>IF(ISBLANK(V1444),VLOOKUP(Abfalldokumentation!$P1444,'Liste Gründe'!A:D,3,FALSE),V1444)</f>
        <v>kein VOS in England, VS-Würste keine Produktion</v>
      </c>
      <c r="H1444" s="81" t="str">
        <f>IF(ISBLANK(Abfalldokumentation!$W1444),"-",Abfalldokumentation!$W1444)</f>
        <v>-</v>
      </c>
      <c r="I1444" s="81">
        <f t="shared" si="155"/>
        <v>44</v>
      </c>
      <c r="J1444" s="81" t="str">
        <f t="shared" si="156"/>
        <v>Produkte</v>
      </c>
      <c r="K1444" s="81" t="str">
        <f t="shared" si="157"/>
        <v>BUs</v>
      </c>
      <c r="L1444" s="81" t="str">
        <f t="shared" si="158"/>
        <v>Symptome</v>
      </c>
      <c r="M1444" s="81">
        <f>IFERROR(VLOOKUP(Abfalldokumentation!$O1444,Kennzahlen!S:V,3,FALSE)*Abfalldokumentation!$B1444,"0")</f>
        <v>138</v>
      </c>
      <c r="N1444" s="81" t="str">
        <f>IF(ISBLANK(Q1444),VLOOKUP(Abfalldokumentation!$O1444,'Linien - BU'!R:S,2,FALSE),Q1444)</f>
        <v>Bu3</v>
      </c>
      <c r="O1444" s="77">
        <f t="shared" si="159"/>
        <v>29500613</v>
      </c>
      <c r="P1444" s="77">
        <f t="shared" si="160"/>
        <v>12</v>
      </c>
      <c r="Q1444" s="39" t="s">
        <v>210</v>
      </c>
      <c r="R1444" s="40">
        <v>29500613</v>
      </c>
      <c r="S1444" s="40">
        <v>276</v>
      </c>
      <c r="T1444" s="40">
        <v>12</v>
      </c>
      <c r="U1444" s="41">
        <v>44502</v>
      </c>
      <c r="V1444" s="42" t="s">
        <v>25</v>
      </c>
      <c r="W1444" s="40"/>
      <c r="X1444" s="44" t="str">
        <f>IFERROR(VLOOKUP(Abfalldokumentation!$R1444,Artikel!A:C,3,FALSE),Abfalldokumentation!$R1444)</f>
        <v>VOS Räucher extra natri</v>
      </c>
      <c r="Y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</row>
    <row r="1445" spans="1:40" ht="30" hidden="1" customHeight="1" x14ac:dyDescent="0.25">
      <c r="A1445" s="73" t="str">
        <f>VLOOKUP(N1445,'Linien - BU'!A:B,2,FALSE)</f>
        <v>BU3</v>
      </c>
      <c r="B1445" s="74">
        <f t="shared" si="154"/>
        <v>453</v>
      </c>
      <c r="C1445" s="75">
        <f>Abfalldokumentation!$U1445</f>
        <v>44502</v>
      </c>
      <c r="D1445" s="69" t="str">
        <f>IFERROR(IF(VLOOKUP(O1445,'[1]Rohware 230'!$B:$C,2,FALSE)=0,"Rohware"),
IFERROR(IF(VLOOKUP(O1445,[1]Sammelnr.!$B:$C,2,FALSE)=0,"Sammelnr. ungeschält ABS"),
IFERROR(IF(VLOOKUP(O1445,[1]Sammelnr.!$E:$F,2,FALSE)=0,"Sammelnr. ungeschält VS"),
IFERROR(IF(VLOOKUP(O1445,[1]Sammelnr.!$H:$I,2,FALSE)=0,"Sammelnr. geschält"),
IFERROR(IF(VLOOKUP(O1445,[1]Offen!$B:$C,2,FALSE)=0,"Offen ungeschält ABS"),
IFERROR(IF(VLOOKUP(O1445,[1]Offen!$E:$F,2,FALSE)=0,"Offen ungeschält VOS"),
IFERROR(IF(VLOOKUP(O1445,[1]Offen!$H:$I,2,FALSE)=0,"Offen geschält RW"),
IFERROR(IF(VLOOKUP(O1445,[1]Offen!$K:$L,2,FALSE)=0,"Offen vegan"),
IFERROR(IF(VLOOKUP(O1445,[1]Offen!$N:$O,2,FALSE)=0,"Offen Zipfel"),
IFERROR(IF(VLOOKUP(O1445,[1]Offen!$Q:$R,2,FALSE)=0,"Offen Endstücke"),
IFERROR(IF(VLOOKUP(O1445,[1]Vakuumiert!$B:$C,2,FALSE)=0,"Vakuumierter VOS ungeschält"),
IFERROR(IF(VLOOKUP(O1445,[1]Vakuumiert!$E:$F,2,FALSE)=0,"Vakuumierter ABS ungeschält"),
IFERROR(IF(VLOOKUP(O1445,[1]Vakuumiert!$H:$I,2,FALSE)=0,"Vakuumierter VOS geschält"),
IFERROR(IF(VLOOKUP(O1445,[1]Vakuumiert!$K:$L,2,FALSE)=0,"Vakuumierter VOS vegan"),
IFERROR(IF(VLOOKUP(O1445,[1]Vakuumiert!$N:$O,2,FALSE)=0,"Vakuumierter VOS Zipfel"),
IFERROR(IF(VLOOKUP(O1445,[1]Vakuumiert!$Q:$R,2,FALSE)=0,"Vakuumiert geschält"),
IFERROR(IF(VLOOKUP(O1445,'[1]vakuumierte Fertigprodukte'!$B:$C,2,FALSE)=0,"Fertigprodukte"),
IFERROR(IF(VLOOKUP(O1445,'[1]vakuumierte Fertigprodukte'!$E:$FI,2,FALSE)=0,"Vakuumierte Zipfel"),
IFERROR(IF(VLOOKUP(O1445,[1]Wurste!$B:$C,2,FALSE)=0,"Räucherwürste"),
IFERROR(IF(VLOOKUP(O1445,[1]Wurste!$E:$F,2,FALSE)=0,"URW/URGW Wurst"),
IFERROR(IF(VLOOKUP(O1445,[1]Wurste!$H:$I,2,FALSE)=0,"HF-Wurst Vegan"),
IFERROR(IF(VLOOKUP(O1445,[1]Wurste!$K:$L,2,FALSE)=0,"320er ohne Würste"),
IFERROR(IF(AND(OR(Abfalldokumentation!$A1445="BU3",Abfalldokumentation!$A1445="Verkauf"),Abfalldokumentation!$F1445="Schimmel",Abfalldokumentation!$G1445="keinen Abnehmer/kein Schälpersonal"),"Div. Zipfel, ES ohne Verwendung",VLOOKUP(Abfalldokumentation!$E1445,Produktgruppen!A:B,2,FALSE)),"-")))))))))))))))))))))))</f>
        <v>Vorschmelz</v>
      </c>
      <c r="E1445" s="76" t="str">
        <f>IFERROR(VLOOKUP(Abfalldokumentation!$O1445,Artikel!A:C,3,FALSE),Abfalldokumentation!$O1445)</f>
        <v>VOS GRW Natur 45% OGT</v>
      </c>
      <c r="F1445" s="76" t="str">
        <f>VLOOKUP(T1445,'Liste Gründe'!A:D,2,FALSE)</f>
        <v>Schimmel</v>
      </c>
      <c r="G1445" s="75" t="str">
        <f>IF(ISBLANK(V1445),VLOOKUP(Abfalldokumentation!$P1445,'Liste Gründe'!A:D,3,FALSE),V1445)</f>
        <v>VOS &gt; Einsatz</v>
      </c>
      <c r="H1445" s="76" t="str">
        <f>IF(ISBLANK(Abfalldokumentation!$W1445),"-",Abfalldokumentation!$W1445)</f>
        <v>-</v>
      </c>
      <c r="I1445" s="76">
        <f t="shared" si="155"/>
        <v>44</v>
      </c>
      <c r="J1445" s="76" t="str">
        <f t="shared" si="156"/>
        <v>Produkte</v>
      </c>
      <c r="K1445" s="76" t="str">
        <f t="shared" si="157"/>
        <v>BUs</v>
      </c>
      <c r="L1445" s="76" t="str">
        <f t="shared" si="158"/>
        <v>Symptome</v>
      </c>
      <c r="M1445" s="76">
        <f>IFERROR(VLOOKUP(Abfalldokumentation!$O1445,Kennzahlen!S:V,3,FALSE)*Abfalldokumentation!$B1445,"0")</f>
        <v>226.5</v>
      </c>
      <c r="N1445" s="76" t="str">
        <f>IF(ISBLANK(Q1445),VLOOKUP(Abfalldokumentation!$O1445,'Linien - BU'!R:S,2,FALSE),Q1445)</f>
        <v>BU3</v>
      </c>
      <c r="O1445" s="77">
        <f t="shared" si="159"/>
        <v>29500622</v>
      </c>
      <c r="P1445" s="77">
        <f t="shared" si="160"/>
        <v>12</v>
      </c>
      <c r="Q1445" s="45" t="s">
        <v>8</v>
      </c>
      <c r="R1445" s="46">
        <v>29500622</v>
      </c>
      <c r="S1445" s="46">
        <v>453</v>
      </c>
      <c r="T1445" s="46">
        <v>12</v>
      </c>
      <c r="U1445" s="47">
        <v>44502</v>
      </c>
      <c r="V1445" s="48" t="s">
        <v>21</v>
      </c>
      <c r="W1445" s="46"/>
      <c r="X1445" s="50" t="str">
        <f>IFERROR(VLOOKUP(Abfalldokumentation!$R1445,Artikel!A:C,3,FALSE),Abfalldokumentation!$R1445)</f>
        <v>VOS GRW Natur 45% OGT</v>
      </c>
      <c r="Y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</row>
    <row r="1446" spans="1:40" ht="30" hidden="1" customHeight="1" x14ac:dyDescent="0.25">
      <c r="A1446" s="78" t="str">
        <f>VLOOKUP(N1446,'Linien - BU'!A:B,2,FALSE)</f>
        <v>BU3</v>
      </c>
      <c r="B1446" s="79">
        <f t="shared" si="154"/>
        <v>90</v>
      </c>
      <c r="C1446" s="80">
        <f>Abfalldokumentation!$U1446</f>
        <v>44502</v>
      </c>
      <c r="D1446" s="69" t="str">
        <f>IFERROR(IF(VLOOKUP(O1446,'[1]Rohware 230'!$B:$C,2,FALSE)=0,"Rohware"),
IFERROR(IF(VLOOKUP(O1446,[1]Sammelnr.!$B:$C,2,FALSE)=0,"Sammelnr. ungeschält ABS"),
IFERROR(IF(VLOOKUP(O1446,[1]Sammelnr.!$E:$F,2,FALSE)=0,"Sammelnr. ungeschält VS"),
IFERROR(IF(VLOOKUP(O1446,[1]Sammelnr.!$H:$I,2,FALSE)=0,"Sammelnr. geschält"),
IFERROR(IF(VLOOKUP(O1446,[1]Offen!$B:$C,2,FALSE)=0,"Offen ungeschält ABS"),
IFERROR(IF(VLOOKUP(O1446,[1]Offen!$E:$F,2,FALSE)=0,"Offen ungeschält VOS"),
IFERROR(IF(VLOOKUP(O1446,[1]Offen!$H:$I,2,FALSE)=0,"Offen geschält RW"),
IFERROR(IF(VLOOKUP(O1446,[1]Offen!$K:$L,2,FALSE)=0,"Offen vegan"),
IFERROR(IF(VLOOKUP(O1446,[1]Offen!$N:$O,2,FALSE)=0,"Offen Zipfel"),
IFERROR(IF(VLOOKUP(O1446,[1]Offen!$Q:$R,2,FALSE)=0,"Offen Endstücke"),
IFERROR(IF(VLOOKUP(O1446,[1]Vakuumiert!$B:$C,2,FALSE)=0,"Vakuumierter VOS ungeschält"),
IFERROR(IF(VLOOKUP(O1446,[1]Vakuumiert!$E:$F,2,FALSE)=0,"Vakuumierter ABS ungeschält"),
IFERROR(IF(VLOOKUP(O1446,[1]Vakuumiert!$H:$I,2,FALSE)=0,"Vakuumierter VOS geschält"),
IFERROR(IF(VLOOKUP(O1446,[1]Vakuumiert!$K:$L,2,FALSE)=0,"Vakuumierter VOS vegan"),
IFERROR(IF(VLOOKUP(O1446,[1]Vakuumiert!$N:$O,2,FALSE)=0,"Vakuumierter VOS Zipfel"),
IFERROR(IF(VLOOKUP(O1446,[1]Vakuumiert!$Q:$R,2,FALSE)=0,"Vakuumiert geschält"),
IFERROR(IF(VLOOKUP(O1446,'[1]vakuumierte Fertigprodukte'!$B:$C,2,FALSE)=0,"Fertigprodukte"),
IFERROR(IF(VLOOKUP(O1446,'[1]vakuumierte Fertigprodukte'!$E:$FI,2,FALSE)=0,"Vakuumierte Zipfel"),
IFERROR(IF(VLOOKUP(O1446,[1]Wurste!$B:$C,2,FALSE)=0,"Räucherwürste"),
IFERROR(IF(VLOOKUP(O1446,[1]Wurste!$E:$F,2,FALSE)=0,"URW/URGW Wurst"),
IFERROR(IF(VLOOKUP(O1446,[1]Wurste!$H:$I,2,FALSE)=0,"HF-Wurst Vegan"),
IFERROR(IF(VLOOKUP(O1446,[1]Wurste!$K:$L,2,FALSE)=0,"320er ohne Würste"),
IFERROR(IF(AND(OR(Abfalldokumentation!$A1446="BU3",Abfalldokumentation!$A1446="Verkauf"),Abfalldokumentation!$F1446="Schimmel",Abfalldokumentation!$G1446="keinen Abnehmer/kein Schälpersonal"),"Div. Zipfel, ES ohne Verwendung",VLOOKUP(Abfalldokumentation!$E1446,Produktgruppen!A:B,2,FALSE)),"-")))))))))))))))))))))))</f>
        <v>ABS</v>
      </c>
      <c r="E1446" s="81" t="str">
        <f>IFERROR(VLOOKUP(Abfalldokumentation!$O1446,Artikel!A:C,3,FALSE),Abfalldokumentation!$O1446)</f>
        <v>ABS CHED-PF-KRÄUK gemis</v>
      </c>
      <c r="F1446" s="81" t="str">
        <f>VLOOKUP(T1446,'Liste Gründe'!A:D,2,FALSE)</f>
        <v>Linienbezogen</v>
      </c>
      <c r="G1446" s="80" t="str">
        <f>IF(ISBLANK(V1446),VLOOKUP(Abfalldokumentation!$P1446,'Liste Gründe'!A:D,3,FALSE),V1446)</f>
        <v>gemischtes Produkt</v>
      </c>
      <c r="H1446" s="81" t="str">
        <f>IF(ISBLANK(Abfalldokumentation!$W1446),"-",Abfalldokumentation!$W1446)</f>
        <v>-</v>
      </c>
      <c r="I1446" s="81">
        <f t="shared" si="155"/>
        <v>44</v>
      </c>
      <c r="J1446" s="81" t="str">
        <f t="shared" si="156"/>
        <v>Produkte</v>
      </c>
      <c r="K1446" s="81" t="str">
        <f t="shared" si="157"/>
        <v>BUs</v>
      </c>
      <c r="L1446" s="81" t="str">
        <f t="shared" si="158"/>
        <v>Symptome</v>
      </c>
      <c r="M1446" s="81">
        <f>IFERROR(VLOOKUP(Abfalldokumentation!$O1446,Kennzahlen!S:V,3,FALSE)*Abfalldokumentation!$B1446,"0")</f>
        <v>90</v>
      </c>
      <c r="N1446" s="81" t="str">
        <f>IF(ISBLANK(Q1446),VLOOKUP(Abfalldokumentation!$O1446,'Linien - BU'!R:S,2,FALSE),Q1446)</f>
        <v>BU3</v>
      </c>
      <c r="O1446" s="77">
        <f t="shared" si="159"/>
        <v>29501003</v>
      </c>
      <c r="P1446" s="77">
        <f t="shared" si="160"/>
        <v>81</v>
      </c>
      <c r="Q1446" s="39" t="s">
        <v>8</v>
      </c>
      <c r="R1446" s="40">
        <v>29501003</v>
      </c>
      <c r="S1446" s="40">
        <v>90</v>
      </c>
      <c r="T1446" s="40">
        <v>81</v>
      </c>
      <c r="U1446" s="41">
        <v>44502</v>
      </c>
      <c r="V1446" s="42"/>
      <c r="W1446" s="40"/>
      <c r="X1446" s="44" t="str">
        <f>IFERROR(VLOOKUP(Abfalldokumentation!$R1446,Artikel!A:C,3,FALSE),Abfalldokumentation!$R1446)</f>
        <v>ABS CHED-PF-KRÄUK gemis</v>
      </c>
      <c r="Y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</row>
    <row r="1447" spans="1:40" ht="30" hidden="1" customHeight="1" x14ac:dyDescent="0.25">
      <c r="A1447" s="73" t="str">
        <f>VLOOKUP(N1447,'Linien - BU'!A:B,2,FALSE)</f>
        <v>BU3</v>
      </c>
      <c r="B1447" s="74">
        <f t="shared" si="154"/>
        <v>150</v>
      </c>
      <c r="C1447" s="75">
        <f>Abfalldokumentation!$U1447</f>
        <v>44502</v>
      </c>
      <c r="D1447" s="69" t="str">
        <f>IFERROR(IF(VLOOKUP(O1447,'[1]Rohware 230'!$B:$C,2,FALSE)=0,"Rohware"),
IFERROR(IF(VLOOKUP(O1447,[1]Sammelnr.!$B:$C,2,FALSE)=0,"Sammelnr. ungeschält ABS"),
IFERROR(IF(VLOOKUP(O1447,[1]Sammelnr.!$E:$F,2,FALSE)=0,"Sammelnr. ungeschält VS"),
IFERROR(IF(VLOOKUP(O1447,[1]Sammelnr.!$H:$I,2,FALSE)=0,"Sammelnr. geschält"),
IFERROR(IF(VLOOKUP(O1447,[1]Offen!$B:$C,2,FALSE)=0,"Offen ungeschält ABS"),
IFERROR(IF(VLOOKUP(O1447,[1]Offen!$E:$F,2,FALSE)=0,"Offen ungeschält VOS"),
IFERROR(IF(VLOOKUP(O1447,[1]Offen!$H:$I,2,FALSE)=0,"Offen geschält RW"),
IFERROR(IF(VLOOKUP(O1447,[1]Offen!$K:$L,2,FALSE)=0,"Offen vegan"),
IFERROR(IF(VLOOKUP(O1447,[1]Offen!$N:$O,2,FALSE)=0,"Offen Zipfel"),
IFERROR(IF(VLOOKUP(O1447,[1]Offen!$Q:$R,2,FALSE)=0,"Offen Endstücke"),
IFERROR(IF(VLOOKUP(O1447,[1]Vakuumiert!$B:$C,2,FALSE)=0,"Vakuumierter VOS ungeschält"),
IFERROR(IF(VLOOKUP(O1447,[1]Vakuumiert!$E:$F,2,FALSE)=0,"Vakuumierter ABS ungeschält"),
IFERROR(IF(VLOOKUP(O1447,[1]Vakuumiert!$H:$I,2,FALSE)=0,"Vakuumierter VOS geschält"),
IFERROR(IF(VLOOKUP(O1447,[1]Vakuumiert!$K:$L,2,FALSE)=0,"Vakuumierter VOS vegan"),
IFERROR(IF(VLOOKUP(O1447,[1]Vakuumiert!$N:$O,2,FALSE)=0,"Vakuumierter VOS Zipfel"),
IFERROR(IF(VLOOKUP(O1447,[1]Vakuumiert!$Q:$R,2,FALSE)=0,"Vakuumiert geschält"),
IFERROR(IF(VLOOKUP(O1447,'[1]vakuumierte Fertigprodukte'!$B:$C,2,FALSE)=0,"Fertigprodukte"),
IFERROR(IF(VLOOKUP(O1447,'[1]vakuumierte Fertigprodukte'!$E:$FI,2,FALSE)=0,"Vakuumierte Zipfel"),
IFERROR(IF(VLOOKUP(O1447,[1]Wurste!$B:$C,2,FALSE)=0,"Räucherwürste"),
IFERROR(IF(VLOOKUP(O1447,[1]Wurste!$E:$F,2,FALSE)=0,"URW/URGW Wurst"),
IFERROR(IF(VLOOKUP(O1447,[1]Wurste!$H:$I,2,FALSE)=0,"HF-Wurst Vegan"),
IFERROR(IF(VLOOKUP(O1447,[1]Wurste!$K:$L,2,FALSE)=0,"320er ohne Würste"),
IFERROR(IF(AND(OR(Abfalldokumentation!$A1447="BU3",Abfalldokumentation!$A1447="Verkauf"),Abfalldokumentation!$F1447="Schimmel",Abfalldokumentation!$G1447="keinen Abnehmer/kein Schälpersonal"),"Div. Zipfel, ES ohne Verwendung",VLOOKUP(Abfalldokumentation!$E1447,Produktgruppen!A:B,2,FALSE)),"-")))))))))))))))))))))))</f>
        <v>ABS</v>
      </c>
      <c r="E1447" s="76" t="str">
        <f>IFERROR(VLOOKUP(Abfalldokumentation!$O1447,Artikel!A:C,3,FALSE),Abfalldokumentation!$O1447)</f>
        <v>ABS CHED-ROT MIT ß-CARO</v>
      </c>
      <c r="F1447" s="76" t="str">
        <f>VLOOKUP(T1447,'Liste Gründe'!A:D,2,FALSE)</f>
        <v>Rest</v>
      </c>
      <c r="G1447" s="75" t="str">
        <f>IF(ISBLANK(V1447),VLOOKUP(Abfalldokumentation!$P1447,'Liste Gründe'!A:D,3,FALSE),V1447)</f>
        <v>Schmutz</v>
      </c>
      <c r="H1447" s="76" t="str">
        <f>IF(ISBLANK(Abfalldokumentation!$W1447),"-",Abfalldokumentation!$W1447)</f>
        <v>-</v>
      </c>
      <c r="I1447" s="76">
        <f t="shared" si="155"/>
        <v>44</v>
      </c>
      <c r="J1447" s="76" t="str">
        <f t="shared" si="156"/>
        <v>Produkte</v>
      </c>
      <c r="K1447" s="76" t="str">
        <f t="shared" si="157"/>
        <v>BUs</v>
      </c>
      <c r="L1447" s="76" t="str">
        <f t="shared" si="158"/>
        <v>Symptome</v>
      </c>
      <c r="M1447" s="76">
        <f>IFERROR(VLOOKUP(Abfalldokumentation!$O1447,Kennzahlen!S:V,3,FALSE)*Abfalldokumentation!$B1447,"0")</f>
        <v>150</v>
      </c>
      <c r="N1447" s="76" t="str">
        <f>IF(ISBLANK(Q1447),VLOOKUP(Abfalldokumentation!$O1447,'Linien - BU'!R:S,2,FALSE),Q1447)</f>
        <v>BU3</v>
      </c>
      <c r="O1447" s="77">
        <f t="shared" si="159"/>
        <v>29501032</v>
      </c>
      <c r="P1447" s="77">
        <f t="shared" si="160"/>
        <v>42</v>
      </c>
      <c r="Q1447" s="45" t="s">
        <v>8</v>
      </c>
      <c r="R1447" s="46">
        <v>29501032</v>
      </c>
      <c r="S1447" s="46">
        <v>150</v>
      </c>
      <c r="T1447" s="46">
        <v>42</v>
      </c>
      <c r="U1447" s="47">
        <v>44502</v>
      </c>
      <c r="V1447" s="48"/>
      <c r="W1447" s="46"/>
      <c r="X1447" s="50" t="str">
        <f>IFERROR(VLOOKUP(Abfalldokumentation!$R1447,Artikel!A:C,3,FALSE),Abfalldokumentation!$R1447)</f>
        <v>ABS CHED-ROT MIT ß-CARO</v>
      </c>
      <c r="Y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</row>
    <row r="1448" spans="1:40" ht="30" hidden="1" customHeight="1" x14ac:dyDescent="0.25">
      <c r="A1448" s="78" t="str">
        <f>VLOOKUP(N1448,'Linien - BU'!A:B,2,FALSE)</f>
        <v>BU3</v>
      </c>
      <c r="B1448" s="79">
        <f t="shared" si="154"/>
        <v>308</v>
      </c>
      <c r="C1448" s="80">
        <f>Abfalldokumentation!$U1448</f>
        <v>44502</v>
      </c>
      <c r="D1448" s="69" t="str">
        <f>IFERROR(IF(VLOOKUP(O1448,'[1]Rohware 230'!$B:$C,2,FALSE)=0,"Rohware"),
IFERROR(IF(VLOOKUP(O1448,[1]Sammelnr.!$B:$C,2,FALSE)=0,"Sammelnr. ungeschält ABS"),
IFERROR(IF(VLOOKUP(O1448,[1]Sammelnr.!$E:$F,2,FALSE)=0,"Sammelnr. ungeschält VS"),
IFERROR(IF(VLOOKUP(O1448,[1]Sammelnr.!$H:$I,2,FALSE)=0,"Sammelnr. geschält"),
IFERROR(IF(VLOOKUP(O1448,[1]Offen!$B:$C,2,FALSE)=0,"Offen ungeschält ABS"),
IFERROR(IF(VLOOKUP(O1448,[1]Offen!$E:$F,2,FALSE)=0,"Offen ungeschält VOS"),
IFERROR(IF(VLOOKUP(O1448,[1]Offen!$H:$I,2,FALSE)=0,"Offen geschält RW"),
IFERROR(IF(VLOOKUP(O1448,[1]Offen!$K:$L,2,FALSE)=0,"Offen vegan"),
IFERROR(IF(VLOOKUP(O1448,[1]Offen!$N:$O,2,FALSE)=0,"Offen Zipfel"),
IFERROR(IF(VLOOKUP(O1448,[1]Offen!$Q:$R,2,FALSE)=0,"Offen Endstücke"),
IFERROR(IF(VLOOKUP(O1448,[1]Vakuumiert!$B:$C,2,FALSE)=0,"Vakuumierter VOS ungeschält"),
IFERROR(IF(VLOOKUP(O1448,[1]Vakuumiert!$E:$F,2,FALSE)=0,"Vakuumierter ABS ungeschält"),
IFERROR(IF(VLOOKUP(O1448,[1]Vakuumiert!$H:$I,2,FALSE)=0,"Vakuumierter VOS geschält"),
IFERROR(IF(VLOOKUP(O1448,[1]Vakuumiert!$K:$L,2,FALSE)=0,"Vakuumierter VOS vegan"),
IFERROR(IF(VLOOKUP(O1448,[1]Vakuumiert!$N:$O,2,FALSE)=0,"Vakuumierter VOS Zipfel"),
IFERROR(IF(VLOOKUP(O1448,[1]Vakuumiert!$Q:$R,2,FALSE)=0,"Vakuumiert geschält"),
IFERROR(IF(VLOOKUP(O1448,'[1]vakuumierte Fertigprodukte'!$B:$C,2,FALSE)=0,"Fertigprodukte"),
IFERROR(IF(VLOOKUP(O1448,'[1]vakuumierte Fertigprodukte'!$E:$FI,2,FALSE)=0,"Vakuumierte Zipfel"),
IFERROR(IF(VLOOKUP(O1448,[1]Wurste!$B:$C,2,FALSE)=0,"Räucherwürste"),
IFERROR(IF(VLOOKUP(O1448,[1]Wurste!$E:$F,2,FALSE)=0,"URW/URGW Wurst"),
IFERROR(IF(VLOOKUP(O1448,[1]Wurste!$H:$I,2,FALSE)=0,"HF-Wurst Vegan"),
IFERROR(IF(VLOOKUP(O1448,[1]Wurste!$K:$L,2,FALSE)=0,"320er ohne Würste"),
IFERROR(IF(AND(OR(Abfalldokumentation!$A1448="BU3",Abfalldokumentation!$A1448="Verkauf"),Abfalldokumentation!$F1448="Schimmel",Abfalldokumentation!$G1448="keinen Abnehmer/kein Schälpersonal"),"Div. Zipfel, ES ohne Verwendung",VLOOKUP(Abfalldokumentation!$E1448,Produktgruppen!A:B,2,FALSE)),"-")))))))))))))))))))))))</f>
        <v>Vorschmelz</v>
      </c>
      <c r="E1448" s="81" t="str">
        <f>IFERROR(VLOOKUP(Abfalldokumentation!$O1448,Artikel!A:C,3,FALSE),Abfalldokumentation!$O1448)</f>
        <v>VOS RW BUN-PF</v>
      </c>
      <c r="F1448" s="81" t="str">
        <f>VLOOKUP(T1448,'Liste Gründe'!A:D,2,FALSE)</f>
        <v>Schimmel</v>
      </c>
      <c r="G1448" s="80" t="str">
        <f>IF(ISBLANK(V1448),VLOOKUP(Abfalldokumentation!$P1448,'Liste Gründe'!A:D,3,FALSE),V1448)</f>
        <v>VOS &gt; Einsatz</v>
      </c>
      <c r="H1448" s="81" t="str">
        <f>IF(ISBLANK(Abfalldokumentation!$W1448),"-",Abfalldokumentation!$W1448)</f>
        <v>-</v>
      </c>
      <c r="I1448" s="81">
        <f t="shared" si="155"/>
        <v>44</v>
      </c>
      <c r="J1448" s="81" t="str">
        <f t="shared" si="156"/>
        <v>Produkte</v>
      </c>
      <c r="K1448" s="81" t="str">
        <f t="shared" si="157"/>
        <v>BUs</v>
      </c>
      <c r="L1448" s="81" t="str">
        <f t="shared" si="158"/>
        <v>Symptome</v>
      </c>
      <c r="M1448" s="81">
        <f>IFERROR(VLOOKUP(Abfalldokumentation!$O1448,Kennzahlen!S:V,3,FALSE)*Abfalldokumentation!$B1448,"0")</f>
        <v>154</v>
      </c>
      <c r="N1448" s="81" t="str">
        <f>IF(ISBLANK(Q1448),VLOOKUP(Abfalldokumentation!$O1448,'Linien - BU'!R:S,2,FALSE),Q1448)</f>
        <v>BU3</v>
      </c>
      <c r="O1448" s="77">
        <f t="shared" si="159"/>
        <v>29501055</v>
      </c>
      <c r="P1448" s="77">
        <f t="shared" si="160"/>
        <v>12</v>
      </c>
      <c r="Q1448" s="39" t="s">
        <v>8</v>
      </c>
      <c r="R1448" s="40">
        <v>29501055</v>
      </c>
      <c r="S1448" s="40">
        <v>308</v>
      </c>
      <c r="T1448" s="40">
        <v>12</v>
      </c>
      <c r="U1448" s="41">
        <v>44502</v>
      </c>
      <c r="V1448" s="42" t="s">
        <v>21</v>
      </c>
      <c r="W1448" s="40"/>
      <c r="X1448" s="44" t="str">
        <f>IFERROR(VLOOKUP(Abfalldokumentation!$R1448,Artikel!A:C,3,FALSE),Abfalldokumentation!$R1448)</f>
        <v>VOS RW BUN-PF</v>
      </c>
      <c r="Y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</row>
    <row r="1449" spans="1:40" ht="30" hidden="1" customHeight="1" x14ac:dyDescent="0.25">
      <c r="A1449" s="73" t="str">
        <f>VLOOKUP(N1449,'Linien - BU'!A:B,2,FALSE)</f>
        <v>BU3</v>
      </c>
      <c r="B1449" s="74">
        <f t="shared" si="154"/>
        <v>334</v>
      </c>
      <c r="C1449" s="75">
        <f>Abfalldokumentation!$U1449</f>
        <v>44502</v>
      </c>
      <c r="D1449" s="69" t="str">
        <f>IFERROR(IF(VLOOKUP(O1449,'[1]Rohware 230'!$B:$C,2,FALSE)=0,"Rohware"),
IFERROR(IF(VLOOKUP(O1449,[1]Sammelnr.!$B:$C,2,FALSE)=0,"Sammelnr. ungeschält ABS"),
IFERROR(IF(VLOOKUP(O1449,[1]Sammelnr.!$E:$F,2,FALSE)=0,"Sammelnr. ungeschält VS"),
IFERROR(IF(VLOOKUP(O1449,[1]Sammelnr.!$H:$I,2,FALSE)=0,"Sammelnr. geschält"),
IFERROR(IF(VLOOKUP(O1449,[1]Offen!$B:$C,2,FALSE)=0,"Offen ungeschält ABS"),
IFERROR(IF(VLOOKUP(O1449,[1]Offen!$E:$F,2,FALSE)=0,"Offen ungeschält VOS"),
IFERROR(IF(VLOOKUP(O1449,[1]Offen!$H:$I,2,FALSE)=0,"Offen geschält RW"),
IFERROR(IF(VLOOKUP(O1449,[1]Offen!$K:$L,2,FALSE)=0,"Offen vegan"),
IFERROR(IF(VLOOKUP(O1449,[1]Offen!$N:$O,2,FALSE)=0,"Offen Zipfel"),
IFERROR(IF(VLOOKUP(O1449,[1]Offen!$Q:$R,2,FALSE)=0,"Offen Endstücke"),
IFERROR(IF(VLOOKUP(O1449,[1]Vakuumiert!$B:$C,2,FALSE)=0,"Vakuumierter VOS ungeschält"),
IFERROR(IF(VLOOKUP(O1449,[1]Vakuumiert!$E:$F,2,FALSE)=0,"Vakuumierter ABS ungeschält"),
IFERROR(IF(VLOOKUP(O1449,[1]Vakuumiert!$H:$I,2,FALSE)=0,"Vakuumierter VOS geschält"),
IFERROR(IF(VLOOKUP(O1449,[1]Vakuumiert!$K:$L,2,FALSE)=0,"Vakuumierter VOS vegan"),
IFERROR(IF(VLOOKUP(O1449,[1]Vakuumiert!$N:$O,2,FALSE)=0,"Vakuumierter VOS Zipfel"),
IFERROR(IF(VLOOKUP(O1449,[1]Vakuumiert!$Q:$R,2,FALSE)=0,"Vakuumiert geschält"),
IFERROR(IF(VLOOKUP(O1449,'[1]vakuumierte Fertigprodukte'!$B:$C,2,FALSE)=0,"Fertigprodukte"),
IFERROR(IF(VLOOKUP(O1449,'[1]vakuumierte Fertigprodukte'!$E:$FI,2,FALSE)=0,"Vakuumierte Zipfel"),
IFERROR(IF(VLOOKUP(O1449,[1]Wurste!$B:$C,2,FALSE)=0,"Räucherwürste"),
IFERROR(IF(VLOOKUP(O1449,[1]Wurste!$E:$F,2,FALSE)=0,"URW/URGW Wurst"),
IFERROR(IF(VLOOKUP(O1449,[1]Wurste!$H:$I,2,FALSE)=0,"HF-Wurst Vegan"),
IFERROR(IF(VLOOKUP(O1449,[1]Wurste!$K:$L,2,FALSE)=0,"320er ohne Würste"),
IFERROR(IF(AND(OR(Abfalldokumentation!$A1449="BU3",Abfalldokumentation!$A1449="Verkauf"),Abfalldokumentation!$F1449="Schimmel",Abfalldokumentation!$G1449="keinen Abnehmer/kein Schälpersonal"),"Div. Zipfel, ES ohne Verwendung",VLOOKUP(Abfalldokumentation!$E1449,Produktgruppen!A:B,2,FALSE)),"-")))))))))))))))))))))))</f>
        <v>-</v>
      </c>
      <c r="E1449" s="76" t="str">
        <f>IFERROR(VLOOKUP(Abfalldokumentation!$O1449,Artikel!A:C,3,FALSE),Abfalldokumentation!$O1449)</f>
        <v>VOS GRW SCHI-NATRIUMARM</v>
      </c>
      <c r="F1449" s="76" t="str">
        <f>VLOOKUP(T1449,'Liste Gründe'!A:D,2,FALSE)</f>
        <v>Schimmel</v>
      </c>
      <c r="G1449" s="75" t="str">
        <f>IF(ISBLANK(V1449),VLOOKUP(Abfalldokumentation!$P1449,'Liste Gründe'!A:D,3,FALSE),V1449)</f>
        <v>kein VOS in England, VS-Würste keine Produktion</v>
      </c>
      <c r="H1449" s="76" t="str">
        <f>IF(ISBLANK(Abfalldokumentation!$W1449),"-",Abfalldokumentation!$W1449)</f>
        <v>-</v>
      </c>
      <c r="I1449" s="76">
        <f t="shared" si="155"/>
        <v>44</v>
      </c>
      <c r="J1449" s="76" t="str">
        <f t="shared" si="156"/>
        <v>Produkte</v>
      </c>
      <c r="K1449" s="76" t="str">
        <f t="shared" si="157"/>
        <v>BUs</v>
      </c>
      <c r="L1449" s="76" t="str">
        <f t="shared" si="158"/>
        <v>Symptome</v>
      </c>
      <c r="M1449" s="76">
        <f>IFERROR(VLOOKUP(Abfalldokumentation!$O1449,Kennzahlen!S:V,3,FALSE)*Abfalldokumentation!$B1449,"0")</f>
        <v>167</v>
      </c>
      <c r="N1449" s="76" t="str">
        <f>IF(ISBLANK(Q1449),VLOOKUP(Abfalldokumentation!$O1449,'Linien - BU'!R:S,2,FALSE),Q1449)</f>
        <v>BU3</v>
      </c>
      <c r="O1449" s="77">
        <f t="shared" si="159"/>
        <v>29501058</v>
      </c>
      <c r="P1449" s="77">
        <f t="shared" si="160"/>
        <v>12</v>
      </c>
      <c r="Q1449" s="45" t="s">
        <v>8</v>
      </c>
      <c r="R1449" s="46">
        <v>29501058</v>
      </c>
      <c r="S1449" s="46">
        <v>334</v>
      </c>
      <c r="T1449" s="46">
        <v>12</v>
      </c>
      <c r="U1449" s="47">
        <v>44502</v>
      </c>
      <c r="V1449" s="48" t="s">
        <v>25</v>
      </c>
      <c r="W1449" s="46"/>
      <c r="X1449" s="50" t="str">
        <f>IFERROR(VLOOKUP(Abfalldokumentation!$R1449,Artikel!A:C,3,FALSE),Abfalldokumentation!$R1449)</f>
        <v>VOS GRW SCHI-NATRIUMARM</v>
      </c>
      <c r="Y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</row>
    <row r="1450" spans="1:40" ht="30" hidden="1" customHeight="1" x14ac:dyDescent="0.25">
      <c r="A1450" s="78" t="str">
        <f>VLOOKUP(N1450,'Linien - BU'!A:B,2,FALSE)</f>
        <v>Verkauf</v>
      </c>
      <c r="B1450" s="79">
        <f t="shared" si="154"/>
        <v>258</v>
      </c>
      <c r="C1450" s="80">
        <f>Abfalldokumentation!$U1450</f>
        <v>44502</v>
      </c>
      <c r="D1450" s="69" t="str">
        <f>IFERROR(IF(VLOOKUP(O1450,'[1]Rohware 230'!$B:$C,2,FALSE)=0,"Rohware"),
IFERROR(IF(VLOOKUP(O1450,[1]Sammelnr.!$B:$C,2,FALSE)=0,"Sammelnr. ungeschält ABS"),
IFERROR(IF(VLOOKUP(O1450,[1]Sammelnr.!$E:$F,2,FALSE)=0,"Sammelnr. ungeschält VS"),
IFERROR(IF(VLOOKUP(O1450,[1]Sammelnr.!$H:$I,2,FALSE)=0,"Sammelnr. geschält"),
IFERROR(IF(VLOOKUP(O1450,[1]Offen!$B:$C,2,FALSE)=0,"Offen ungeschält ABS"),
IFERROR(IF(VLOOKUP(O1450,[1]Offen!$E:$F,2,FALSE)=0,"Offen ungeschält VOS"),
IFERROR(IF(VLOOKUP(O1450,[1]Offen!$H:$I,2,FALSE)=0,"Offen geschält RW"),
IFERROR(IF(VLOOKUP(O1450,[1]Offen!$K:$L,2,FALSE)=0,"Offen vegan"),
IFERROR(IF(VLOOKUP(O1450,[1]Offen!$N:$O,2,FALSE)=0,"Offen Zipfel"),
IFERROR(IF(VLOOKUP(O1450,[1]Offen!$Q:$R,2,FALSE)=0,"Offen Endstücke"),
IFERROR(IF(VLOOKUP(O1450,[1]Vakuumiert!$B:$C,2,FALSE)=0,"Vakuumierter VOS ungeschält"),
IFERROR(IF(VLOOKUP(O1450,[1]Vakuumiert!$E:$F,2,FALSE)=0,"Vakuumierter ABS ungeschält"),
IFERROR(IF(VLOOKUP(O1450,[1]Vakuumiert!$H:$I,2,FALSE)=0,"Vakuumierter VOS geschält"),
IFERROR(IF(VLOOKUP(O1450,[1]Vakuumiert!$K:$L,2,FALSE)=0,"Vakuumierter VOS vegan"),
IFERROR(IF(VLOOKUP(O1450,[1]Vakuumiert!$N:$O,2,FALSE)=0,"Vakuumierter VOS Zipfel"),
IFERROR(IF(VLOOKUP(O1450,[1]Vakuumiert!$Q:$R,2,FALSE)=0,"Vakuumiert geschält"),
IFERROR(IF(VLOOKUP(O1450,'[1]vakuumierte Fertigprodukte'!$B:$C,2,FALSE)=0,"Fertigprodukte"),
IFERROR(IF(VLOOKUP(O1450,'[1]vakuumierte Fertigprodukte'!$E:$FI,2,FALSE)=0,"Vakuumierte Zipfel"),
IFERROR(IF(VLOOKUP(O1450,[1]Wurste!$B:$C,2,FALSE)=0,"Räucherwürste"),
IFERROR(IF(VLOOKUP(O1450,[1]Wurste!$E:$F,2,FALSE)=0,"URW/URGW Wurst"),
IFERROR(IF(VLOOKUP(O1450,[1]Wurste!$H:$I,2,FALSE)=0,"HF-Wurst Vegan"),
IFERROR(IF(VLOOKUP(O1450,[1]Wurste!$K:$L,2,FALSE)=0,"320er ohne Würste"),
IFERROR(IF(AND(OR(Abfalldokumentation!$A1450="BU3",Abfalldokumentation!$A1450="Verkauf"),Abfalldokumentation!$F1450="Schimmel",Abfalldokumentation!$G1450="keinen Abnehmer/kein Schälpersonal"),"Div. Zipfel, ES ohne Verwendung",VLOOKUP(Abfalldokumentation!$E1450,Produktgruppen!A:B,2,FALSE)),"-")))))))))))))))))))))))</f>
        <v>Vorschmelz</v>
      </c>
      <c r="E1450" s="81" t="str">
        <f>IFERROR(VLOOKUP(Abfalldokumentation!$O1450,Artikel!A:C,3,FALSE),Abfalldokumentation!$O1450)</f>
        <v>VOS GRW-SCHI-NAT ENDSTÜ</v>
      </c>
      <c r="F1450" s="81" t="str">
        <f>VLOOKUP(T1450,'Liste Gründe'!A:D,2,FALSE)</f>
        <v>Schimmel</v>
      </c>
      <c r="G1450" s="80" t="str">
        <f>IF(ISBLANK(V1450),VLOOKUP(Abfalldokumentation!$P1450,'Liste Gründe'!A:D,3,FALSE),V1450)</f>
        <v>VOS &gt; Einsatz</v>
      </c>
      <c r="H1450" s="81" t="str">
        <f>IF(ISBLANK(Abfalldokumentation!$W1450),"-",Abfalldokumentation!$W1450)</f>
        <v>-</v>
      </c>
      <c r="I1450" s="81">
        <f t="shared" si="155"/>
        <v>44</v>
      </c>
      <c r="J1450" s="81" t="str">
        <f t="shared" si="156"/>
        <v>Produkte</v>
      </c>
      <c r="K1450" s="81" t="str">
        <f t="shared" si="157"/>
        <v>BUs</v>
      </c>
      <c r="L1450" s="81" t="str">
        <f t="shared" si="158"/>
        <v>Symptome</v>
      </c>
      <c r="M1450" s="81">
        <f>IFERROR(VLOOKUP(Abfalldokumentation!$O1450,Kennzahlen!S:V,3,FALSE)*Abfalldokumentation!$B1450,"0")</f>
        <v>129</v>
      </c>
      <c r="N1450" s="81" t="str">
        <f>IF(ISBLANK(Q1450),VLOOKUP(Abfalldokumentation!$O1450,'Linien - BU'!R:S,2,FALSE),Q1450)</f>
        <v>Verkauf</v>
      </c>
      <c r="O1450" s="77">
        <f t="shared" si="159"/>
        <v>29501070</v>
      </c>
      <c r="P1450" s="77">
        <f t="shared" si="160"/>
        <v>12</v>
      </c>
      <c r="Q1450" s="45" t="s">
        <v>11</v>
      </c>
      <c r="R1450" s="40">
        <v>29501070</v>
      </c>
      <c r="S1450" s="40">
        <v>258</v>
      </c>
      <c r="T1450" s="40">
        <v>12</v>
      </c>
      <c r="U1450" s="41">
        <v>44502</v>
      </c>
      <c r="V1450" s="42" t="s">
        <v>21</v>
      </c>
      <c r="W1450" s="40"/>
      <c r="X1450" s="44" t="str">
        <f>IFERROR(VLOOKUP(Abfalldokumentation!$R1450,Artikel!A:C,3,FALSE),Abfalldokumentation!$R1450)</f>
        <v>VOS GRW-SCHI-NAT ENDSTÜ</v>
      </c>
      <c r="Y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</row>
    <row r="1451" spans="1:40" ht="30" hidden="1" customHeight="1" x14ac:dyDescent="0.25">
      <c r="A1451" s="73" t="str">
        <f>VLOOKUP(N1451,'Linien - BU'!A:B,2,FALSE)</f>
        <v>Verkauf</v>
      </c>
      <c r="B1451" s="74">
        <f t="shared" si="154"/>
        <v>198</v>
      </c>
      <c r="C1451" s="75">
        <f>Abfalldokumentation!$U1451</f>
        <v>44502</v>
      </c>
      <c r="D1451" s="69" t="str">
        <f>IFERROR(IF(VLOOKUP(O1451,'[1]Rohware 230'!$B:$C,2,FALSE)=0,"Rohware"),
IFERROR(IF(VLOOKUP(O1451,[1]Sammelnr.!$B:$C,2,FALSE)=0,"Sammelnr. ungeschält ABS"),
IFERROR(IF(VLOOKUP(O1451,[1]Sammelnr.!$E:$F,2,FALSE)=0,"Sammelnr. ungeschält VS"),
IFERROR(IF(VLOOKUP(O1451,[1]Sammelnr.!$H:$I,2,FALSE)=0,"Sammelnr. geschält"),
IFERROR(IF(VLOOKUP(O1451,[1]Offen!$B:$C,2,FALSE)=0,"Offen ungeschält ABS"),
IFERROR(IF(VLOOKUP(O1451,[1]Offen!$E:$F,2,FALSE)=0,"Offen ungeschält VOS"),
IFERROR(IF(VLOOKUP(O1451,[1]Offen!$H:$I,2,FALSE)=0,"Offen geschält RW"),
IFERROR(IF(VLOOKUP(O1451,[1]Offen!$K:$L,2,FALSE)=0,"Offen vegan"),
IFERROR(IF(VLOOKUP(O1451,[1]Offen!$N:$O,2,FALSE)=0,"Offen Zipfel"),
IFERROR(IF(VLOOKUP(O1451,[1]Offen!$Q:$R,2,FALSE)=0,"Offen Endstücke"),
IFERROR(IF(VLOOKUP(O1451,[1]Vakuumiert!$B:$C,2,FALSE)=0,"Vakuumierter VOS ungeschält"),
IFERROR(IF(VLOOKUP(O1451,[1]Vakuumiert!$E:$F,2,FALSE)=0,"Vakuumierter ABS ungeschält"),
IFERROR(IF(VLOOKUP(O1451,[1]Vakuumiert!$H:$I,2,FALSE)=0,"Vakuumierter VOS geschält"),
IFERROR(IF(VLOOKUP(O1451,[1]Vakuumiert!$K:$L,2,FALSE)=0,"Vakuumierter VOS vegan"),
IFERROR(IF(VLOOKUP(O1451,[1]Vakuumiert!$N:$O,2,FALSE)=0,"Vakuumierter VOS Zipfel"),
IFERROR(IF(VLOOKUP(O1451,[1]Vakuumiert!$Q:$R,2,FALSE)=0,"Vakuumiert geschält"),
IFERROR(IF(VLOOKUP(O1451,'[1]vakuumierte Fertigprodukte'!$B:$C,2,FALSE)=0,"Fertigprodukte"),
IFERROR(IF(VLOOKUP(O1451,'[1]vakuumierte Fertigprodukte'!$E:$FI,2,FALSE)=0,"Vakuumierte Zipfel"),
IFERROR(IF(VLOOKUP(O1451,[1]Wurste!$B:$C,2,FALSE)=0,"Räucherwürste"),
IFERROR(IF(VLOOKUP(O1451,[1]Wurste!$E:$F,2,FALSE)=0,"URW/URGW Wurst"),
IFERROR(IF(VLOOKUP(O1451,[1]Wurste!$H:$I,2,FALSE)=0,"HF-Wurst Vegan"),
IFERROR(IF(VLOOKUP(O1451,[1]Wurste!$K:$L,2,FALSE)=0,"320er ohne Würste"),
IFERROR(IF(AND(OR(Abfalldokumentation!$A1451="BU3",Abfalldokumentation!$A1451="Verkauf"),Abfalldokumentation!$F1451="Schimmel",Abfalldokumentation!$G1451="keinen Abnehmer/kein Schälpersonal"),"Div. Zipfel, ES ohne Verwendung",VLOOKUP(Abfalldokumentation!$E1451,Produktgruppen!A:B,2,FALSE)),"-")))))))))))))))))))))))</f>
        <v>Vorschmelz</v>
      </c>
      <c r="E1451" s="76" t="str">
        <f>IFERROR(VLOOKUP(Abfalldokumentation!$O1451,Artikel!A:C,3,FALSE),Abfalldokumentation!$O1451)</f>
        <v>VOS GRW-KRÄU-ZIPFEL</v>
      </c>
      <c r="F1451" s="76" t="str">
        <f>VLOOKUP(T1451,'Liste Gründe'!A:D,2,FALSE)</f>
        <v>Schimmel</v>
      </c>
      <c r="G1451" s="75" t="str">
        <f>IF(ISBLANK(V1451),VLOOKUP(Abfalldokumentation!$P1451,'Liste Gründe'!A:D,3,FALSE),V1451)</f>
        <v>VOS &gt; Einsatz</v>
      </c>
      <c r="H1451" s="76" t="str">
        <f>IF(ISBLANK(Abfalldokumentation!$W1451),"-",Abfalldokumentation!$W1451)</f>
        <v>-</v>
      </c>
      <c r="I1451" s="76">
        <f t="shared" si="155"/>
        <v>44</v>
      </c>
      <c r="J1451" s="76" t="str">
        <f t="shared" si="156"/>
        <v>Produkte</v>
      </c>
      <c r="K1451" s="76" t="str">
        <f t="shared" si="157"/>
        <v>BUs</v>
      </c>
      <c r="L1451" s="76" t="str">
        <f t="shared" si="158"/>
        <v>Symptome</v>
      </c>
      <c r="M1451" s="76">
        <f>IFERROR(VLOOKUP(Abfalldokumentation!$O1451,Kennzahlen!S:V,3,FALSE)*Abfalldokumentation!$B1451,"0")</f>
        <v>99</v>
      </c>
      <c r="N1451" s="76" t="str">
        <f>IF(ISBLANK(Q1451),VLOOKUP(Abfalldokumentation!$O1451,'Linien - BU'!R:S,2,FALSE),Q1451)</f>
        <v>Verkauf</v>
      </c>
      <c r="O1451" s="77">
        <f t="shared" si="159"/>
        <v>29501074</v>
      </c>
      <c r="P1451" s="77">
        <f t="shared" si="160"/>
        <v>12</v>
      </c>
      <c r="Q1451" s="45" t="s">
        <v>11</v>
      </c>
      <c r="R1451" s="46">
        <v>29501074</v>
      </c>
      <c r="S1451" s="46">
        <v>198</v>
      </c>
      <c r="T1451" s="46">
        <v>12</v>
      </c>
      <c r="U1451" s="47">
        <v>44502</v>
      </c>
      <c r="V1451" s="48" t="s">
        <v>21</v>
      </c>
      <c r="W1451" s="46"/>
      <c r="X1451" s="50" t="str">
        <f>IFERROR(VLOOKUP(Abfalldokumentation!$R1451,Artikel!A:C,3,FALSE),Abfalldokumentation!$R1451)</f>
        <v>VOS GRW-KRÄU-ZIPFEL</v>
      </c>
      <c r="Y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</row>
    <row r="1452" spans="1:40" ht="30" hidden="1" customHeight="1" x14ac:dyDescent="0.25">
      <c r="A1452" s="78" t="str">
        <f>VLOOKUP(N1452,'Linien - BU'!A:B,2,FALSE)</f>
        <v>BU1</v>
      </c>
      <c r="B1452" s="79">
        <f t="shared" si="154"/>
        <v>20</v>
      </c>
      <c r="C1452" s="80">
        <f>Abfalldokumentation!$U1452</f>
        <v>44502</v>
      </c>
      <c r="D1452" s="69" t="str">
        <f>IFERROR(IF(VLOOKUP(O1452,'[1]Rohware 230'!$B:$C,2,FALSE)=0,"Rohware"),
IFERROR(IF(VLOOKUP(O1452,[1]Sammelnr.!$B:$C,2,FALSE)=0,"Sammelnr. ungeschält ABS"),
IFERROR(IF(VLOOKUP(O1452,[1]Sammelnr.!$E:$F,2,FALSE)=0,"Sammelnr. ungeschält VS"),
IFERROR(IF(VLOOKUP(O1452,[1]Sammelnr.!$H:$I,2,FALSE)=0,"Sammelnr. geschält"),
IFERROR(IF(VLOOKUP(O1452,[1]Offen!$B:$C,2,FALSE)=0,"Offen ungeschält ABS"),
IFERROR(IF(VLOOKUP(O1452,[1]Offen!$E:$F,2,FALSE)=0,"Offen ungeschält VOS"),
IFERROR(IF(VLOOKUP(O1452,[1]Offen!$H:$I,2,FALSE)=0,"Offen geschält RW"),
IFERROR(IF(VLOOKUP(O1452,[1]Offen!$K:$L,2,FALSE)=0,"Offen vegan"),
IFERROR(IF(VLOOKUP(O1452,[1]Offen!$N:$O,2,FALSE)=0,"Offen Zipfel"),
IFERROR(IF(VLOOKUP(O1452,[1]Offen!$Q:$R,2,FALSE)=0,"Offen Endstücke"),
IFERROR(IF(VLOOKUP(O1452,[1]Vakuumiert!$B:$C,2,FALSE)=0,"Vakuumierter VOS ungeschält"),
IFERROR(IF(VLOOKUP(O1452,[1]Vakuumiert!$E:$F,2,FALSE)=0,"Vakuumierter ABS ungeschält"),
IFERROR(IF(VLOOKUP(O1452,[1]Vakuumiert!$H:$I,2,FALSE)=0,"Vakuumierter VOS geschält"),
IFERROR(IF(VLOOKUP(O1452,[1]Vakuumiert!$K:$L,2,FALSE)=0,"Vakuumierter VOS vegan"),
IFERROR(IF(VLOOKUP(O1452,[1]Vakuumiert!$N:$O,2,FALSE)=0,"Vakuumierter VOS Zipfel"),
IFERROR(IF(VLOOKUP(O1452,[1]Vakuumiert!$Q:$R,2,FALSE)=0,"Vakuumiert geschält"),
IFERROR(IF(VLOOKUP(O1452,'[1]vakuumierte Fertigprodukte'!$B:$C,2,FALSE)=0,"Fertigprodukte"),
IFERROR(IF(VLOOKUP(O1452,'[1]vakuumierte Fertigprodukte'!$E:$FI,2,FALSE)=0,"Vakuumierte Zipfel"),
IFERROR(IF(VLOOKUP(O1452,[1]Wurste!$B:$C,2,FALSE)=0,"Räucherwürste"),
IFERROR(IF(VLOOKUP(O1452,[1]Wurste!$E:$F,2,FALSE)=0,"URW/URGW Wurst"),
IFERROR(IF(VLOOKUP(O1452,[1]Wurste!$H:$I,2,FALSE)=0,"HF-Wurst Vegan"),
IFERROR(IF(VLOOKUP(O1452,[1]Wurste!$K:$L,2,FALSE)=0,"320er ohne Würste"),
IFERROR(IF(AND(OR(Abfalldokumentation!$A1452="BU3",Abfalldokumentation!$A1452="Verkauf"),Abfalldokumentation!$F1452="Schimmel",Abfalldokumentation!$G1452="keinen Abnehmer/kein Schälpersonal"),"Div. Zipfel, ES ohne Verwendung",VLOOKUP(Abfalldokumentation!$E1452,Produktgruppen!A:B,2,FALSE)),"-")))))))))))))))))))))))</f>
        <v>vegan</v>
      </c>
      <c r="E1452" s="81" t="str">
        <f>IFERROR(VLOOKUP(Abfalldokumentation!$O1452,Artikel!A:C,3,FALSE),Abfalldokumentation!$O1452)</f>
        <v>VEG-SCH MILD 7,2KG</v>
      </c>
      <c r="F1452" s="81" t="str">
        <f>VLOOKUP(T1452,'Liste Gründe'!A:D,2,FALSE)</f>
        <v>Linienbezogen</v>
      </c>
      <c r="G1452" s="80" t="str">
        <f>IF(ISBLANK(V1452),VLOOKUP(Abfalldokumentation!$P1452,'Liste Gründe'!A:D,3,FALSE),V1452)</f>
        <v>Füllkopf tropft (vegan)</v>
      </c>
      <c r="H1452" s="81" t="str">
        <f>IF(ISBLANK(Abfalldokumentation!$W1452),"-",Abfalldokumentation!$W1452)</f>
        <v>-</v>
      </c>
      <c r="I1452" s="81">
        <f t="shared" si="155"/>
        <v>44</v>
      </c>
      <c r="J1452" s="81" t="str">
        <f t="shared" si="156"/>
        <v>Produkte</v>
      </c>
      <c r="K1452" s="81" t="str">
        <f t="shared" si="157"/>
        <v>BUs</v>
      </c>
      <c r="L1452" s="81" t="str">
        <f t="shared" si="158"/>
        <v>Symptome</v>
      </c>
      <c r="M1452" s="81" t="str">
        <f>IFERROR(VLOOKUP(Abfalldokumentation!$O1452,Kennzahlen!S:V,3,FALSE)*Abfalldokumentation!$B1452,"0")</f>
        <v>0</v>
      </c>
      <c r="N1452" s="81">
        <f>IF(ISBLANK(Q1452),VLOOKUP(Abfalldokumentation!$O1452,'Linien - BU'!R:S,2,FALSE),Q1452)</f>
        <v>3100</v>
      </c>
      <c r="O1452" s="77">
        <f t="shared" si="159"/>
        <v>31900001</v>
      </c>
      <c r="P1452" s="77">
        <f t="shared" si="160"/>
        <v>20</v>
      </c>
      <c r="Q1452" s="39">
        <v>3100</v>
      </c>
      <c r="R1452" s="40">
        <v>31900001</v>
      </c>
      <c r="S1452" s="40">
        <v>20</v>
      </c>
      <c r="T1452" s="40">
        <v>20</v>
      </c>
      <c r="U1452" s="41">
        <v>44502</v>
      </c>
      <c r="V1452" s="42"/>
      <c r="W1452" s="40"/>
      <c r="X1452" s="44" t="str">
        <f>IFERROR(VLOOKUP(Abfalldokumentation!$R1452,Artikel!A:C,3,FALSE),Abfalldokumentation!$R1452)</f>
        <v>VEG-SCH MILD 7,2KG</v>
      </c>
      <c r="Y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</row>
    <row r="1453" spans="1:40" ht="30" hidden="1" customHeight="1" x14ac:dyDescent="0.25">
      <c r="A1453" s="73" t="str">
        <f>VLOOKUP(N1453,'Linien - BU'!A:B,2,FALSE)</f>
        <v>BU1</v>
      </c>
      <c r="B1453" s="74">
        <f t="shared" si="154"/>
        <v>20</v>
      </c>
      <c r="C1453" s="75">
        <f>Abfalldokumentation!$U1453</f>
        <v>44502</v>
      </c>
      <c r="D1453" s="69" t="str">
        <f>IFERROR(IF(VLOOKUP(O1453,'[1]Rohware 230'!$B:$C,2,FALSE)=0,"Rohware"),
IFERROR(IF(VLOOKUP(O1453,[1]Sammelnr.!$B:$C,2,FALSE)=0,"Sammelnr. ungeschält ABS"),
IFERROR(IF(VLOOKUP(O1453,[1]Sammelnr.!$E:$F,2,FALSE)=0,"Sammelnr. ungeschält VS"),
IFERROR(IF(VLOOKUP(O1453,[1]Sammelnr.!$H:$I,2,FALSE)=0,"Sammelnr. geschält"),
IFERROR(IF(VLOOKUP(O1453,[1]Offen!$B:$C,2,FALSE)=0,"Offen ungeschält ABS"),
IFERROR(IF(VLOOKUP(O1453,[1]Offen!$E:$F,2,FALSE)=0,"Offen ungeschält VOS"),
IFERROR(IF(VLOOKUP(O1453,[1]Offen!$H:$I,2,FALSE)=0,"Offen geschält RW"),
IFERROR(IF(VLOOKUP(O1453,[1]Offen!$K:$L,2,FALSE)=0,"Offen vegan"),
IFERROR(IF(VLOOKUP(O1453,[1]Offen!$N:$O,2,FALSE)=0,"Offen Zipfel"),
IFERROR(IF(VLOOKUP(O1453,[1]Offen!$Q:$R,2,FALSE)=0,"Offen Endstücke"),
IFERROR(IF(VLOOKUP(O1453,[1]Vakuumiert!$B:$C,2,FALSE)=0,"Vakuumierter VOS ungeschält"),
IFERROR(IF(VLOOKUP(O1453,[1]Vakuumiert!$E:$F,2,FALSE)=0,"Vakuumierter ABS ungeschält"),
IFERROR(IF(VLOOKUP(O1453,[1]Vakuumiert!$H:$I,2,FALSE)=0,"Vakuumierter VOS geschält"),
IFERROR(IF(VLOOKUP(O1453,[1]Vakuumiert!$K:$L,2,FALSE)=0,"Vakuumierter VOS vegan"),
IFERROR(IF(VLOOKUP(O1453,[1]Vakuumiert!$N:$O,2,FALSE)=0,"Vakuumierter VOS Zipfel"),
IFERROR(IF(VLOOKUP(O1453,[1]Vakuumiert!$Q:$R,2,FALSE)=0,"Vakuumiert geschält"),
IFERROR(IF(VLOOKUP(O1453,'[1]vakuumierte Fertigprodukte'!$B:$C,2,FALSE)=0,"Fertigprodukte"),
IFERROR(IF(VLOOKUP(O1453,'[1]vakuumierte Fertigprodukte'!$E:$FI,2,FALSE)=0,"Vakuumierte Zipfel"),
IFERROR(IF(VLOOKUP(O1453,[1]Wurste!$B:$C,2,FALSE)=0,"Räucherwürste"),
IFERROR(IF(VLOOKUP(O1453,[1]Wurste!$E:$F,2,FALSE)=0,"URW/URGW Wurst"),
IFERROR(IF(VLOOKUP(O1453,[1]Wurste!$H:$I,2,FALSE)=0,"HF-Wurst Vegan"),
IFERROR(IF(VLOOKUP(O1453,[1]Wurste!$K:$L,2,FALSE)=0,"320er ohne Würste"),
IFERROR(IF(AND(OR(Abfalldokumentation!$A1453="BU3",Abfalldokumentation!$A1453="Verkauf"),Abfalldokumentation!$F1453="Schimmel",Abfalldokumentation!$G1453="keinen Abnehmer/kein Schälpersonal"),"Div. Zipfel, ES ohne Verwendung",VLOOKUP(Abfalldokumentation!$E1453,Produktgruppen!A:B,2,FALSE)),"-")))))))))))))))))))))))</f>
        <v>-</v>
      </c>
      <c r="E1453" s="76" t="str">
        <f>IFERROR(VLOOKUP(Abfalldokumentation!$O1453,Artikel!A:C,3,FALSE),Abfalldokumentation!$O1453)</f>
        <v>RW EX-NAT-FUTURA 6,1KG</v>
      </c>
      <c r="F1453" s="76" t="str">
        <f>VLOOKUP(T1453,'Liste Gründe'!A:D,2,FALSE)</f>
        <v>Linienbezogen</v>
      </c>
      <c r="G1453" s="75" t="str">
        <f>IF(ISBLANK(V1453),VLOOKUP(Abfalldokumentation!$P1453,'Liste Gründe'!A:D,3,FALSE),V1453)</f>
        <v>Darm geplatzt</v>
      </c>
      <c r="H1453" s="76" t="str">
        <f>IF(ISBLANK(Abfalldokumentation!$W1453),"-",Abfalldokumentation!$W1453)</f>
        <v>-</v>
      </c>
      <c r="I1453" s="76">
        <f t="shared" si="155"/>
        <v>44</v>
      </c>
      <c r="J1453" s="76" t="str">
        <f t="shared" si="156"/>
        <v>Produkte</v>
      </c>
      <c r="K1453" s="76" t="str">
        <f t="shared" si="157"/>
        <v>BUs</v>
      </c>
      <c r="L1453" s="76" t="str">
        <f t="shared" si="158"/>
        <v>Symptome</v>
      </c>
      <c r="M1453" s="76" t="str">
        <f>IFERROR(VLOOKUP(Abfalldokumentation!$O1453,Kennzahlen!S:V,3,FALSE)*Abfalldokumentation!$B1453,"0")</f>
        <v>0</v>
      </c>
      <c r="N1453" s="76" t="str">
        <f>IF(ISBLANK(Q1453),VLOOKUP(Abfalldokumentation!$O1453,'Linien - BU'!R:S,2,FALSE),Q1453)</f>
        <v>HN848</v>
      </c>
      <c r="O1453" s="77">
        <f t="shared" si="159"/>
        <v>32000053</v>
      </c>
      <c r="P1453" s="77">
        <f t="shared" si="160"/>
        <v>34</v>
      </c>
      <c r="Q1453" s="45" t="s">
        <v>345</v>
      </c>
      <c r="R1453" s="46">
        <v>32000053</v>
      </c>
      <c r="S1453" s="46">
        <v>20</v>
      </c>
      <c r="T1453" s="46">
        <v>34</v>
      </c>
      <c r="U1453" s="47">
        <v>44502</v>
      </c>
      <c r="V1453" s="48"/>
      <c r="W1453" s="46"/>
      <c r="X1453" s="50" t="str">
        <f>IFERROR(VLOOKUP(Abfalldokumentation!$R1453,Artikel!A:C,3,FALSE),Abfalldokumentation!$R1453)</f>
        <v>RW EX-NAT-FUTURA 6,1KG</v>
      </c>
      <c r="Y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</row>
    <row r="1454" spans="1:40" ht="30" hidden="1" customHeight="1" x14ac:dyDescent="0.25">
      <c r="A1454" s="78" t="str">
        <f>VLOOKUP(N1454,'Linien - BU'!A:B,2,FALSE)</f>
        <v>BU1</v>
      </c>
      <c r="B1454" s="79">
        <f t="shared" si="154"/>
        <v>90</v>
      </c>
      <c r="C1454" s="80">
        <f>Abfalldokumentation!$U1454</f>
        <v>44502</v>
      </c>
      <c r="D1454" s="69" t="str">
        <f>IFERROR(IF(VLOOKUP(O1454,'[1]Rohware 230'!$B:$C,2,FALSE)=0,"Rohware"),
IFERROR(IF(VLOOKUP(O1454,[1]Sammelnr.!$B:$C,2,FALSE)=0,"Sammelnr. ungeschält ABS"),
IFERROR(IF(VLOOKUP(O1454,[1]Sammelnr.!$E:$F,2,FALSE)=0,"Sammelnr. ungeschält VS"),
IFERROR(IF(VLOOKUP(O1454,[1]Sammelnr.!$H:$I,2,FALSE)=0,"Sammelnr. geschält"),
IFERROR(IF(VLOOKUP(O1454,[1]Offen!$B:$C,2,FALSE)=0,"Offen ungeschält ABS"),
IFERROR(IF(VLOOKUP(O1454,[1]Offen!$E:$F,2,FALSE)=0,"Offen ungeschält VOS"),
IFERROR(IF(VLOOKUP(O1454,[1]Offen!$H:$I,2,FALSE)=0,"Offen geschält RW"),
IFERROR(IF(VLOOKUP(O1454,[1]Offen!$K:$L,2,FALSE)=0,"Offen vegan"),
IFERROR(IF(VLOOKUP(O1454,[1]Offen!$N:$O,2,FALSE)=0,"Offen Zipfel"),
IFERROR(IF(VLOOKUP(O1454,[1]Offen!$Q:$R,2,FALSE)=0,"Offen Endstücke"),
IFERROR(IF(VLOOKUP(O1454,[1]Vakuumiert!$B:$C,2,FALSE)=0,"Vakuumierter VOS ungeschält"),
IFERROR(IF(VLOOKUP(O1454,[1]Vakuumiert!$E:$F,2,FALSE)=0,"Vakuumierter ABS ungeschält"),
IFERROR(IF(VLOOKUP(O1454,[1]Vakuumiert!$H:$I,2,FALSE)=0,"Vakuumierter VOS geschält"),
IFERROR(IF(VLOOKUP(O1454,[1]Vakuumiert!$K:$L,2,FALSE)=0,"Vakuumierter VOS vegan"),
IFERROR(IF(VLOOKUP(O1454,[1]Vakuumiert!$N:$O,2,FALSE)=0,"Vakuumierter VOS Zipfel"),
IFERROR(IF(VLOOKUP(O1454,[1]Vakuumiert!$Q:$R,2,FALSE)=0,"Vakuumiert geschält"),
IFERROR(IF(VLOOKUP(O1454,'[1]vakuumierte Fertigprodukte'!$B:$C,2,FALSE)=0,"Fertigprodukte"),
IFERROR(IF(VLOOKUP(O1454,'[1]vakuumierte Fertigprodukte'!$E:$FI,2,FALSE)=0,"Vakuumierte Zipfel"),
IFERROR(IF(VLOOKUP(O1454,[1]Wurste!$B:$C,2,FALSE)=0,"Räucherwürste"),
IFERROR(IF(VLOOKUP(O1454,[1]Wurste!$E:$F,2,FALSE)=0,"URW/URGW Wurst"),
IFERROR(IF(VLOOKUP(O1454,[1]Wurste!$H:$I,2,FALSE)=0,"HF-Wurst Vegan"),
IFERROR(IF(VLOOKUP(O1454,[1]Wurste!$K:$L,2,FALSE)=0,"320er ohne Würste"),
IFERROR(IF(AND(OR(Abfalldokumentation!$A1454="BU3",Abfalldokumentation!$A1454="Verkauf"),Abfalldokumentation!$F1454="Schimmel",Abfalldokumentation!$G1454="keinen Abnehmer/kein Schälpersonal"),"Div. Zipfel, ES ohne Verwendung",VLOOKUP(Abfalldokumentation!$E1454,Produktgruppen!A:B,2,FALSE)),"-")))))))))))))))))))))))</f>
        <v>Rest</v>
      </c>
      <c r="E1454" s="81" t="str">
        <f>IFERROR(VLOOKUP(Abfalldokumentation!$O1454,Artikel!A:C,3,FALSE),Abfalldokumentation!$O1454)</f>
        <v>-</v>
      </c>
      <c r="F1454" s="81" t="str">
        <f>VLOOKUP(T1454,'Liste Gründe'!A:D,2,FALSE)</f>
        <v>Schimmel</v>
      </c>
      <c r="G1454" s="80" t="str">
        <f>IF(ISBLANK(V1454),VLOOKUP(Abfalldokumentation!$P1454,'Liste Gründe'!A:D,3,FALSE),V1454)</f>
        <v>keine Verarbeitung</v>
      </c>
      <c r="H1454" s="81" t="str">
        <f>IF(ISBLANK(Abfalldokumentation!$W1454),"-",Abfalldokumentation!$W1454)</f>
        <v>-</v>
      </c>
      <c r="I1454" s="81">
        <f t="shared" si="155"/>
        <v>44</v>
      </c>
      <c r="J1454" s="81" t="str">
        <f t="shared" si="156"/>
        <v>Produkte</v>
      </c>
      <c r="K1454" s="81" t="str">
        <f t="shared" si="157"/>
        <v>BUs</v>
      </c>
      <c r="L1454" s="81" t="str">
        <f t="shared" si="158"/>
        <v>Symptome</v>
      </c>
      <c r="M1454" s="81" t="str">
        <f>IFERROR(VLOOKUP(Abfalldokumentation!$O1454,Kennzahlen!S:V,3,FALSE)*Abfalldokumentation!$B1454,"0")</f>
        <v>0</v>
      </c>
      <c r="N1454" s="81" t="str">
        <f>IF(ISBLANK(Q1454),VLOOKUP(Abfalldokumentation!$O1454,'Linien - BU'!R:S,2,FALSE),Q1454)</f>
        <v>Schmelze</v>
      </c>
      <c r="O1454" s="77" t="str">
        <f t="shared" si="159"/>
        <v>-</v>
      </c>
      <c r="P1454" s="77">
        <f t="shared" si="160"/>
        <v>12</v>
      </c>
      <c r="Q1454" s="39" t="s">
        <v>184</v>
      </c>
      <c r="R1454" s="40" t="s">
        <v>54</v>
      </c>
      <c r="S1454" s="40">
        <v>90</v>
      </c>
      <c r="T1454" s="40">
        <v>12</v>
      </c>
      <c r="U1454" s="41">
        <v>44502</v>
      </c>
      <c r="V1454" s="42" t="s">
        <v>22</v>
      </c>
      <c r="W1454" s="40"/>
      <c r="X1454" s="44" t="str">
        <f>IFERROR(VLOOKUP(Abfalldokumentation!$R1454,Artikel!A:C,3,FALSE),Abfalldokumentation!$R1454)</f>
        <v>-</v>
      </c>
      <c r="Y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</row>
    <row r="1455" spans="1:40" ht="30" hidden="1" customHeight="1" x14ac:dyDescent="0.25">
      <c r="A1455" s="73" t="str">
        <f>VLOOKUP(N1455,'Linien - BU'!A:B,2,FALSE)</f>
        <v>BU1</v>
      </c>
      <c r="B1455" s="74">
        <f t="shared" si="154"/>
        <v>156</v>
      </c>
      <c r="C1455" s="75">
        <f>Abfalldokumentation!$U1455</f>
        <v>44502</v>
      </c>
      <c r="D1455" s="69" t="str">
        <f>IFERROR(IF(VLOOKUP(O1455,'[1]Rohware 230'!$B:$C,2,FALSE)=0,"Rohware"),
IFERROR(IF(VLOOKUP(O1455,[1]Sammelnr.!$B:$C,2,FALSE)=0,"Sammelnr. ungeschält ABS"),
IFERROR(IF(VLOOKUP(O1455,[1]Sammelnr.!$E:$F,2,FALSE)=0,"Sammelnr. ungeschält VS"),
IFERROR(IF(VLOOKUP(O1455,[1]Sammelnr.!$H:$I,2,FALSE)=0,"Sammelnr. geschält"),
IFERROR(IF(VLOOKUP(O1455,[1]Offen!$B:$C,2,FALSE)=0,"Offen ungeschält ABS"),
IFERROR(IF(VLOOKUP(O1455,[1]Offen!$E:$F,2,FALSE)=0,"Offen ungeschält VOS"),
IFERROR(IF(VLOOKUP(O1455,[1]Offen!$H:$I,2,FALSE)=0,"Offen geschält RW"),
IFERROR(IF(VLOOKUP(O1455,[1]Offen!$K:$L,2,FALSE)=0,"Offen vegan"),
IFERROR(IF(VLOOKUP(O1455,[1]Offen!$N:$O,2,FALSE)=0,"Offen Zipfel"),
IFERROR(IF(VLOOKUP(O1455,[1]Offen!$Q:$R,2,FALSE)=0,"Offen Endstücke"),
IFERROR(IF(VLOOKUP(O1455,[1]Vakuumiert!$B:$C,2,FALSE)=0,"Vakuumierter VOS ungeschält"),
IFERROR(IF(VLOOKUP(O1455,[1]Vakuumiert!$E:$F,2,FALSE)=0,"Vakuumierter ABS ungeschält"),
IFERROR(IF(VLOOKUP(O1455,[1]Vakuumiert!$H:$I,2,FALSE)=0,"Vakuumierter VOS geschält"),
IFERROR(IF(VLOOKUP(O1455,[1]Vakuumiert!$K:$L,2,FALSE)=0,"Vakuumierter VOS vegan"),
IFERROR(IF(VLOOKUP(O1455,[1]Vakuumiert!$N:$O,2,FALSE)=0,"Vakuumierter VOS Zipfel"),
IFERROR(IF(VLOOKUP(O1455,[1]Vakuumiert!$Q:$R,2,FALSE)=0,"Vakuumiert geschält"),
IFERROR(IF(VLOOKUP(O1455,'[1]vakuumierte Fertigprodukte'!$B:$C,2,FALSE)=0,"Fertigprodukte"),
IFERROR(IF(VLOOKUP(O1455,'[1]vakuumierte Fertigprodukte'!$E:$FI,2,FALSE)=0,"Vakuumierte Zipfel"),
IFERROR(IF(VLOOKUP(O1455,[1]Wurste!$B:$C,2,FALSE)=0,"Räucherwürste"),
IFERROR(IF(VLOOKUP(O1455,[1]Wurste!$E:$F,2,FALSE)=0,"URW/URGW Wurst"),
IFERROR(IF(VLOOKUP(O1455,[1]Wurste!$H:$I,2,FALSE)=0,"HF-Wurst Vegan"),
IFERROR(IF(VLOOKUP(O1455,[1]Wurste!$K:$L,2,FALSE)=0,"320er ohne Würste"),
IFERROR(IF(AND(OR(Abfalldokumentation!$A1455="BU3",Abfalldokumentation!$A1455="Verkauf"),Abfalldokumentation!$F1455="Schimmel",Abfalldokumentation!$G1455="keinen Abnehmer/kein Schälpersonal"),"Div. Zipfel, ES ohne Verwendung",VLOOKUP(Abfalldokumentation!$E1455,Produktgruppen!A:B,2,FALSE)),"-")))))))))))))))))))))))</f>
        <v>Rest</v>
      </c>
      <c r="E1455" s="76" t="str">
        <f>IFERROR(VLOOKUP(Abfalldokumentation!$O1455,Artikel!A:C,3,FALSE),Abfalldokumentation!$O1455)</f>
        <v>-</v>
      </c>
      <c r="F1455" s="76" t="str">
        <f>VLOOKUP(T1455,'Liste Gründe'!A:D,2,FALSE)</f>
        <v>Schimmel</v>
      </c>
      <c r="G1455" s="75" t="str">
        <f>IF(ISBLANK(V1455),VLOOKUP(Abfalldokumentation!$P1455,'Liste Gründe'!A:D,3,FALSE),V1455)</f>
        <v>keine Verarbeitung</v>
      </c>
      <c r="H1455" s="76" t="str">
        <f>IF(ISBLANK(Abfalldokumentation!$W1455),"-",Abfalldokumentation!$W1455)</f>
        <v>-</v>
      </c>
      <c r="I1455" s="76">
        <f t="shared" si="155"/>
        <v>44</v>
      </c>
      <c r="J1455" s="76" t="str">
        <f t="shared" si="156"/>
        <v>Produkte</v>
      </c>
      <c r="K1455" s="76" t="str">
        <f t="shared" si="157"/>
        <v>BUs</v>
      </c>
      <c r="L1455" s="76" t="str">
        <f t="shared" si="158"/>
        <v>Symptome</v>
      </c>
      <c r="M1455" s="76" t="str">
        <f>IFERROR(VLOOKUP(Abfalldokumentation!$O1455,Kennzahlen!S:V,3,FALSE)*Abfalldokumentation!$B1455,"0")</f>
        <v>0</v>
      </c>
      <c r="N1455" s="76" t="str">
        <f>IF(ISBLANK(Q1455),VLOOKUP(Abfalldokumentation!$O1455,'Linien - BU'!R:S,2,FALSE),Q1455)</f>
        <v>Schmelze</v>
      </c>
      <c r="O1455" s="77" t="str">
        <f t="shared" si="159"/>
        <v>-</v>
      </c>
      <c r="P1455" s="77">
        <f t="shared" si="160"/>
        <v>12</v>
      </c>
      <c r="Q1455" s="45" t="s">
        <v>184</v>
      </c>
      <c r="R1455" s="46" t="s">
        <v>54</v>
      </c>
      <c r="S1455" s="46">
        <v>156</v>
      </c>
      <c r="T1455" s="46">
        <v>12</v>
      </c>
      <c r="U1455" s="47">
        <v>44502</v>
      </c>
      <c r="V1455" s="42" t="s">
        <v>22</v>
      </c>
      <c r="W1455" s="46"/>
      <c r="X1455" s="50" t="str">
        <f>IFERROR(VLOOKUP(Abfalldokumentation!$R1455,Artikel!A:C,3,FALSE),Abfalldokumentation!$R1455)</f>
        <v>-</v>
      </c>
      <c r="Y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</row>
    <row r="1456" spans="1:40" ht="30" hidden="1" customHeight="1" x14ac:dyDescent="0.25">
      <c r="A1456" s="78" t="str">
        <f>VLOOKUP(N1456,'Linien - BU'!A:B,2,FALSE)</f>
        <v>BU1</v>
      </c>
      <c r="B1456" s="79">
        <f t="shared" si="154"/>
        <v>40</v>
      </c>
      <c r="C1456" s="80">
        <f>Abfalldokumentation!$U1456</f>
        <v>44502</v>
      </c>
      <c r="D1456" s="69" t="str">
        <f>IFERROR(IF(VLOOKUP(O1456,'[1]Rohware 230'!$B:$C,2,FALSE)=0,"Rohware"),
IFERROR(IF(VLOOKUP(O1456,[1]Sammelnr.!$B:$C,2,FALSE)=0,"Sammelnr. ungeschält ABS"),
IFERROR(IF(VLOOKUP(O1456,[1]Sammelnr.!$E:$F,2,FALSE)=0,"Sammelnr. ungeschält VS"),
IFERROR(IF(VLOOKUP(O1456,[1]Sammelnr.!$H:$I,2,FALSE)=0,"Sammelnr. geschält"),
IFERROR(IF(VLOOKUP(O1456,[1]Offen!$B:$C,2,FALSE)=0,"Offen ungeschält ABS"),
IFERROR(IF(VLOOKUP(O1456,[1]Offen!$E:$F,2,FALSE)=0,"Offen ungeschält VOS"),
IFERROR(IF(VLOOKUP(O1456,[1]Offen!$H:$I,2,FALSE)=0,"Offen geschält RW"),
IFERROR(IF(VLOOKUP(O1456,[1]Offen!$K:$L,2,FALSE)=0,"Offen vegan"),
IFERROR(IF(VLOOKUP(O1456,[1]Offen!$N:$O,2,FALSE)=0,"Offen Zipfel"),
IFERROR(IF(VLOOKUP(O1456,[1]Offen!$Q:$R,2,FALSE)=0,"Offen Endstücke"),
IFERROR(IF(VLOOKUP(O1456,[1]Vakuumiert!$B:$C,2,FALSE)=0,"Vakuumierter VOS ungeschält"),
IFERROR(IF(VLOOKUP(O1456,[1]Vakuumiert!$E:$F,2,FALSE)=0,"Vakuumierter ABS ungeschält"),
IFERROR(IF(VLOOKUP(O1456,[1]Vakuumiert!$H:$I,2,FALSE)=0,"Vakuumierter VOS geschält"),
IFERROR(IF(VLOOKUP(O1456,[1]Vakuumiert!$K:$L,2,FALSE)=0,"Vakuumierter VOS vegan"),
IFERROR(IF(VLOOKUP(O1456,[1]Vakuumiert!$N:$O,2,FALSE)=0,"Vakuumierter VOS Zipfel"),
IFERROR(IF(VLOOKUP(O1456,[1]Vakuumiert!$Q:$R,2,FALSE)=0,"Vakuumiert geschält"),
IFERROR(IF(VLOOKUP(O1456,'[1]vakuumierte Fertigprodukte'!$B:$C,2,FALSE)=0,"Fertigprodukte"),
IFERROR(IF(VLOOKUP(O1456,'[1]vakuumierte Fertigprodukte'!$E:$FI,2,FALSE)=0,"Vakuumierte Zipfel"),
IFERROR(IF(VLOOKUP(O1456,[1]Wurste!$B:$C,2,FALSE)=0,"Räucherwürste"),
IFERROR(IF(VLOOKUP(O1456,[1]Wurste!$E:$F,2,FALSE)=0,"URW/URGW Wurst"),
IFERROR(IF(VLOOKUP(O1456,[1]Wurste!$H:$I,2,FALSE)=0,"HF-Wurst Vegan"),
IFERROR(IF(VLOOKUP(O1456,[1]Wurste!$K:$L,2,FALSE)=0,"320er ohne Würste"),
IFERROR(IF(AND(OR(Abfalldokumentation!$A1456="BU3",Abfalldokumentation!$A1456="Verkauf"),Abfalldokumentation!$F1456="Schimmel",Abfalldokumentation!$G1456="keinen Abnehmer/kein Schälpersonal"),"Div. Zipfel, ES ohne Verwendung",VLOOKUP(Abfalldokumentation!$E1456,Produktgruppen!A:B,2,FALSE)),"-")))))))))))))))))))))))</f>
        <v>Rest</v>
      </c>
      <c r="E1456" s="81" t="str">
        <f>IFERROR(VLOOKUP(Abfalldokumentation!$O1456,Artikel!A:C,3,FALSE),Abfalldokumentation!$O1456)</f>
        <v>-</v>
      </c>
      <c r="F1456" s="81" t="str">
        <f>VLOOKUP(T1456,'Liste Gründe'!A:D,2,FALSE)</f>
        <v>Linienbezogen</v>
      </c>
      <c r="G1456" s="80" t="str">
        <f>IF(ISBLANK(V1456),VLOOKUP(Abfalldokumentation!$P1456,'Liste Gründe'!A:D,3,FALSE),V1456)</f>
        <v>Reinigung</v>
      </c>
      <c r="H1456" s="81" t="str">
        <f>IF(ISBLANK(Abfalldokumentation!$W1456),"-",Abfalldokumentation!$W1456)</f>
        <v>-</v>
      </c>
      <c r="I1456" s="81">
        <f t="shared" si="155"/>
        <v>44</v>
      </c>
      <c r="J1456" s="81" t="str">
        <f t="shared" si="156"/>
        <v>Produkte</v>
      </c>
      <c r="K1456" s="81" t="str">
        <f t="shared" si="157"/>
        <v>BUs</v>
      </c>
      <c r="L1456" s="81" t="str">
        <f t="shared" si="158"/>
        <v>Symptome</v>
      </c>
      <c r="M1456" s="81" t="str">
        <f>IFERROR(VLOOKUP(Abfalldokumentation!$O1456,Kennzahlen!S:V,3,FALSE)*Abfalldokumentation!$B1456,"0")</f>
        <v>0</v>
      </c>
      <c r="N1456" s="81">
        <f>IF(ISBLANK(Q1456),VLOOKUP(Abfalldokumentation!$O1456,'Linien - BU'!R:S,2,FALSE),Q1456)</f>
        <v>3020</v>
      </c>
      <c r="O1456" s="77" t="str">
        <f t="shared" si="159"/>
        <v>-</v>
      </c>
      <c r="P1456" s="77">
        <f t="shared" si="160"/>
        <v>10</v>
      </c>
      <c r="Q1456" s="39">
        <v>3020</v>
      </c>
      <c r="R1456" s="40" t="s">
        <v>54</v>
      </c>
      <c r="S1456" s="40">
        <v>40</v>
      </c>
      <c r="T1456" s="40">
        <v>10</v>
      </c>
      <c r="U1456" s="41">
        <v>44502</v>
      </c>
      <c r="V1456" s="42"/>
      <c r="W1456" s="40"/>
      <c r="X1456" s="44" t="str">
        <f>IFERROR(VLOOKUP(Abfalldokumentation!$R1456,Artikel!A:C,3,FALSE),Abfalldokumentation!$R1456)</f>
        <v>-</v>
      </c>
      <c r="Y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</row>
    <row r="1457" spans="1:40" ht="30" hidden="1" customHeight="1" x14ac:dyDescent="0.25">
      <c r="A1457" s="73" t="str">
        <f>VLOOKUP(N1457,'Linien - BU'!A:B,2,FALSE)</f>
        <v>BU2</v>
      </c>
      <c r="B1457" s="74">
        <f t="shared" si="154"/>
        <v>70</v>
      </c>
      <c r="C1457" s="75">
        <f>Abfalldokumentation!$U1457</f>
        <v>44502</v>
      </c>
      <c r="D1457" s="69" t="str">
        <f>IFERROR(IF(VLOOKUP(O1457,'[1]Rohware 230'!$B:$C,2,FALSE)=0,"Rohware"),
IFERROR(IF(VLOOKUP(O1457,[1]Sammelnr.!$B:$C,2,FALSE)=0,"Sammelnr. ungeschält ABS"),
IFERROR(IF(VLOOKUP(O1457,[1]Sammelnr.!$E:$F,2,FALSE)=0,"Sammelnr. ungeschält VS"),
IFERROR(IF(VLOOKUP(O1457,[1]Sammelnr.!$H:$I,2,FALSE)=0,"Sammelnr. geschält"),
IFERROR(IF(VLOOKUP(O1457,[1]Offen!$B:$C,2,FALSE)=0,"Offen ungeschält ABS"),
IFERROR(IF(VLOOKUP(O1457,[1]Offen!$E:$F,2,FALSE)=0,"Offen ungeschält VOS"),
IFERROR(IF(VLOOKUP(O1457,[1]Offen!$H:$I,2,FALSE)=0,"Offen geschält RW"),
IFERROR(IF(VLOOKUP(O1457,[1]Offen!$K:$L,2,FALSE)=0,"Offen vegan"),
IFERROR(IF(VLOOKUP(O1457,[1]Offen!$N:$O,2,FALSE)=0,"Offen Zipfel"),
IFERROR(IF(VLOOKUP(O1457,[1]Offen!$Q:$R,2,FALSE)=0,"Offen Endstücke"),
IFERROR(IF(VLOOKUP(O1457,[1]Vakuumiert!$B:$C,2,FALSE)=0,"Vakuumierter VOS ungeschält"),
IFERROR(IF(VLOOKUP(O1457,[1]Vakuumiert!$E:$F,2,FALSE)=0,"Vakuumierter ABS ungeschält"),
IFERROR(IF(VLOOKUP(O1457,[1]Vakuumiert!$H:$I,2,FALSE)=0,"Vakuumierter VOS geschält"),
IFERROR(IF(VLOOKUP(O1457,[1]Vakuumiert!$K:$L,2,FALSE)=0,"Vakuumierter VOS vegan"),
IFERROR(IF(VLOOKUP(O1457,[1]Vakuumiert!$N:$O,2,FALSE)=0,"Vakuumierter VOS Zipfel"),
IFERROR(IF(VLOOKUP(O1457,[1]Vakuumiert!$Q:$R,2,FALSE)=0,"Vakuumiert geschält"),
IFERROR(IF(VLOOKUP(O1457,'[1]vakuumierte Fertigprodukte'!$B:$C,2,FALSE)=0,"Fertigprodukte"),
IFERROR(IF(VLOOKUP(O1457,'[1]vakuumierte Fertigprodukte'!$E:$FI,2,FALSE)=0,"Vakuumierte Zipfel"),
IFERROR(IF(VLOOKUP(O1457,[1]Wurste!$B:$C,2,FALSE)=0,"Räucherwürste"),
IFERROR(IF(VLOOKUP(O1457,[1]Wurste!$E:$F,2,FALSE)=0,"URW/URGW Wurst"),
IFERROR(IF(VLOOKUP(O1457,[1]Wurste!$H:$I,2,FALSE)=0,"HF-Wurst Vegan"),
IFERROR(IF(VLOOKUP(O1457,[1]Wurste!$K:$L,2,FALSE)=0,"320er ohne Würste"),
IFERROR(IF(AND(OR(Abfalldokumentation!$A1457="BU3",Abfalldokumentation!$A1457="Verkauf"),Abfalldokumentation!$F1457="Schimmel",Abfalldokumentation!$G1457="keinen Abnehmer/kein Schälpersonal"),"Div. Zipfel, ES ohne Verwendung",VLOOKUP(Abfalldokumentation!$E1457,Produktgruppen!A:B,2,FALSE)),"-")))))))))))))))))))))))</f>
        <v>-</v>
      </c>
      <c r="E1457" s="76" t="str">
        <f>IFERROR(VLOOKUP(Abfalldokumentation!$O1457,Artikel!A:C,3,FALSE),Abfalldokumentation!$O1457)</f>
        <v>Maschinenabfall</v>
      </c>
      <c r="F1457" s="76" t="str">
        <f>VLOOKUP(T1457,'Liste Gründe'!A:D,2,FALSE)</f>
        <v>Linienbezogen</v>
      </c>
      <c r="G1457" s="75" t="str">
        <f>IF(ISBLANK(V1457),VLOOKUP(Abfalldokumentation!$P1457,'Liste Gründe'!A:D,3,FALSE),V1457)</f>
        <v>Maschinenabfall</v>
      </c>
      <c r="H1457" s="76" t="str">
        <f>IF(ISBLANK(Abfalldokumentation!$W1457),"-",Abfalldokumentation!$W1457)</f>
        <v>-</v>
      </c>
      <c r="I1457" s="76">
        <f t="shared" si="155"/>
        <v>44</v>
      </c>
      <c r="J1457" s="76" t="str">
        <f t="shared" si="156"/>
        <v>Produkte</v>
      </c>
      <c r="K1457" s="76" t="str">
        <f t="shared" si="157"/>
        <v>BUs</v>
      </c>
      <c r="L1457" s="76" t="str">
        <f t="shared" si="158"/>
        <v>Symptome</v>
      </c>
      <c r="M1457" s="76" t="str">
        <f>IFERROR(VLOOKUP(Abfalldokumentation!$O1457,Kennzahlen!S:V,3,FALSE)*Abfalldokumentation!$B1457,"0")</f>
        <v>0</v>
      </c>
      <c r="N1457" s="76" t="str">
        <f>IF(ISBLANK(Q1457),VLOOKUP(Abfalldokumentation!$O1457,'Linien - BU'!R:S,2,FALSE),Q1457)</f>
        <v>BU2</v>
      </c>
      <c r="O1457" s="77" t="str">
        <f t="shared" si="159"/>
        <v>Maschinenabfall</v>
      </c>
      <c r="P1457" s="77">
        <f t="shared" si="160"/>
        <v>30</v>
      </c>
      <c r="Q1457" s="45" t="s">
        <v>7</v>
      </c>
      <c r="R1457" s="40" t="s">
        <v>55</v>
      </c>
      <c r="S1457" s="46">
        <v>70</v>
      </c>
      <c r="T1457" s="46">
        <v>30</v>
      </c>
      <c r="U1457" s="47">
        <v>44502</v>
      </c>
      <c r="V1457" s="48"/>
      <c r="W1457" s="46"/>
      <c r="X1457" s="50" t="str">
        <f>IFERROR(VLOOKUP(Abfalldokumentation!$R1457,Artikel!A:C,3,FALSE),Abfalldokumentation!$R1457)</f>
        <v>Maschinenabfall</v>
      </c>
      <c r="Y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</row>
    <row r="1458" spans="1:40" ht="30" hidden="1" customHeight="1" x14ac:dyDescent="0.25">
      <c r="A1458" s="78" t="str">
        <f>VLOOKUP(N1458,'Linien - BU'!A:B,2,FALSE)</f>
        <v>BU4</v>
      </c>
      <c r="B1458" s="79">
        <f t="shared" si="154"/>
        <v>17</v>
      </c>
      <c r="C1458" s="80">
        <f>Abfalldokumentation!$U1458</f>
        <v>44502</v>
      </c>
      <c r="D1458" s="69" t="str">
        <f>IFERROR(IF(VLOOKUP(O1458,'[1]Rohware 230'!$B:$C,2,FALSE)=0,"Rohware"),
IFERROR(IF(VLOOKUP(O1458,[1]Sammelnr.!$B:$C,2,FALSE)=0,"Sammelnr. ungeschält ABS"),
IFERROR(IF(VLOOKUP(O1458,[1]Sammelnr.!$E:$F,2,FALSE)=0,"Sammelnr. ungeschält VS"),
IFERROR(IF(VLOOKUP(O1458,[1]Sammelnr.!$H:$I,2,FALSE)=0,"Sammelnr. geschält"),
IFERROR(IF(VLOOKUP(O1458,[1]Offen!$B:$C,2,FALSE)=0,"Offen ungeschält ABS"),
IFERROR(IF(VLOOKUP(O1458,[1]Offen!$E:$F,2,FALSE)=0,"Offen ungeschält VOS"),
IFERROR(IF(VLOOKUP(O1458,[1]Offen!$H:$I,2,FALSE)=0,"Offen geschält RW"),
IFERROR(IF(VLOOKUP(O1458,[1]Offen!$K:$L,2,FALSE)=0,"Offen vegan"),
IFERROR(IF(VLOOKUP(O1458,[1]Offen!$N:$O,2,FALSE)=0,"Offen Zipfel"),
IFERROR(IF(VLOOKUP(O1458,[1]Offen!$Q:$R,2,FALSE)=0,"Offen Endstücke"),
IFERROR(IF(VLOOKUP(O1458,[1]Vakuumiert!$B:$C,2,FALSE)=0,"Vakuumierter VOS ungeschält"),
IFERROR(IF(VLOOKUP(O1458,[1]Vakuumiert!$E:$F,2,FALSE)=0,"Vakuumierter ABS ungeschält"),
IFERROR(IF(VLOOKUP(O1458,[1]Vakuumiert!$H:$I,2,FALSE)=0,"Vakuumierter VOS geschält"),
IFERROR(IF(VLOOKUP(O1458,[1]Vakuumiert!$K:$L,2,FALSE)=0,"Vakuumierter VOS vegan"),
IFERROR(IF(VLOOKUP(O1458,[1]Vakuumiert!$N:$O,2,FALSE)=0,"Vakuumierter VOS Zipfel"),
IFERROR(IF(VLOOKUP(O1458,[1]Vakuumiert!$Q:$R,2,FALSE)=0,"Vakuumiert geschält"),
IFERROR(IF(VLOOKUP(O1458,'[1]vakuumierte Fertigprodukte'!$B:$C,2,FALSE)=0,"Fertigprodukte"),
IFERROR(IF(VLOOKUP(O1458,'[1]vakuumierte Fertigprodukte'!$E:$FI,2,FALSE)=0,"Vakuumierte Zipfel"),
IFERROR(IF(VLOOKUP(O1458,[1]Wurste!$B:$C,2,FALSE)=0,"Räucherwürste"),
IFERROR(IF(VLOOKUP(O1458,[1]Wurste!$E:$F,2,FALSE)=0,"URW/URGW Wurst"),
IFERROR(IF(VLOOKUP(O1458,[1]Wurste!$H:$I,2,FALSE)=0,"HF-Wurst Vegan"),
IFERROR(IF(VLOOKUP(O1458,[1]Wurste!$K:$L,2,FALSE)=0,"320er ohne Würste"),
IFERROR(IF(AND(OR(Abfalldokumentation!$A1458="BU3",Abfalldokumentation!$A1458="Verkauf"),Abfalldokumentation!$F1458="Schimmel",Abfalldokumentation!$G1458="keinen Abnehmer/kein Schälpersonal"),"Div. Zipfel, ES ohne Verwendung",VLOOKUP(Abfalldokumentation!$E1458,Produktgruppen!A:B,2,FALSE)),"-")))))))))))))))))))))))</f>
        <v>-</v>
      </c>
      <c r="E1458" s="81" t="str">
        <f>IFERROR(VLOOKUP(Abfalldokumentation!$O1458,Artikel!A:C,3,FALSE),Abfalldokumentation!$O1458)</f>
        <v>Maschinenabfall</v>
      </c>
      <c r="F1458" s="81" t="str">
        <f>VLOOKUP(T1458,'Liste Gründe'!A:D,2,FALSE)</f>
        <v>Linienbezogen</v>
      </c>
      <c r="G1458" s="80" t="str">
        <f>IF(ISBLANK(V1458),VLOOKUP(Abfalldokumentation!$P1458,'Liste Gründe'!A:D,3,FALSE),V1458)</f>
        <v>Maschinenabfall</v>
      </c>
      <c r="H1458" s="81" t="str">
        <f>IF(ISBLANK(Abfalldokumentation!$W1458),"-",Abfalldokumentation!$W1458)</f>
        <v>-</v>
      </c>
      <c r="I1458" s="81">
        <f t="shared" si="155"/>
        <v>44</v>
      </c>
      <c r="J1458" s="81" t="str">
        <f t="shared" si="156"/>
        <v>Produkte</v>
      </c>
      <c r="K1458" s="81" t="str">
        <f t="shared" si="157"/>
        <v>BUs</v>
      </c>
      <c r="L1458" s="81" t="str">
        <f t="shared" si="158"/>
        <v>Symptome</v>
      </c>
      <c r="M1458" s="81" t="str">
        <f>IFERROR(VLOOKUP(Abfalldokumentation!$O1458,Kennzahlen!S:V,3,FALSE)*Abfalldokumentation!$B1458,"0")</f>
        <v>0</v>
      </c>
      <c r="N1458" s="81" t="str">
        <f>IF(ISBLANK(Q1458),VLOOKUP(Abfalldokumentation!$O1458,'Linien - BU'!R:S,2,FALSE),Q1458)</f>
        <v>BU4</v>
      </c>
      <c r="O1458" s="77" t="str">
        <f t="shared" si="159"/>
        <v>Maschinenabfall</v>
      </c>
      <c r="P1458" s="77">
        <f t="shared" si="160"/>
        <v>30</v>
      </c>
      <c r="Q1458" s="39" t="s">
        <v>9</v>
      </c>
      <c r="R1458" s="40" t="s">
        <v>55</v>
      </c>
      <c r="S1458" s="40">
        <v>17</v>
      </c>
      <c r="T1458" s="40">
        <v>30</v>
      </c>
      <c r="U1458" s="41">
        <v>44502</v>
      </c>
      <c r="V1458" s="42"/>
      <c r="W1458" s="40"/>
      <c r="X1458" s="44" t="str">
        <f>IFERROR(VLOOKUP(Abfalldokumentation!$R1458,Artikel!A:C,3,FALSE),Abfalldokumentation!$R1458)</f>
        <v>Maschinenabfall</v>
      </c>
      <c r="Y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</row>
    <row r="1459" spans="1:40" ht="30" customHeight="1" x14ac:dyDescent="0.25">
      <c r="A1459" s="73" t="str">
        <f>VLOOKUP(N1459,'Linien - BU'!A:B,2,FALSE)</f>
        <v>BU1</v>
      </c>
      <c r="B1459" s="74">
        <f t="shared" si="154"/>
        <v>20</v>
      </c>
      <c r="C1459" s="75">
        <f>Abfalldokumentation!$U1459</f>
        <v>44502</v>
      </c>
      <c r="D1459" s="69" t="str">
        <f>IFERROR(IF(VLOOKUP(O1459,'[1]Rohware 230'!$B:$C,2,FALSE)=0,"Rohware"),
IFERROR(IF(VLOOKUP(O1459,[1]Sammelnr.!$B:$C,2,FALSE)=0,"Sammelnr. ungeschält ABS"),
IFERROR(IF(VLOOKUP(O1459,[1]Sammelnr.!$E:$F,2,FALSE)=0,"Sammelnr. ungeschält VS"),
IFERROR(IF(VLOOKUP(O1459,[1]Sammelnr.!$H:$I,2,FALSE)=0,"Sammelnr. geschält"),
IFERROR(IF(VLOOKUP(O1459,[1]Offen!$B:$C,2,FALSE)=0,"Offen ungeschält ABS"),
IFERROR(IF(VLOOKUP(O1459,[1]Offen!$E:$F,2,FALSE)=0,"Offen ungeschält VOS"),
IFERROR(IF(VLOOKUP(O1459,[1]Offen!$H:$I,2,FALSE)=0,"Offen geschält RW"),
IFERROR(IF(VLOOKUP(O1459,[1]Offen!$K:$L,2,FALSE)=0,"Offen vegan"),
IFERROR(IF(VLOOKUP(O1459,[1]Offen!$N:$O,2,FALSE)=0,"Offen Zipfel"),
IFERROR(IF(VLOOKUP(O1459,[1]Offen!$Q:$R,2,FALSE)=0,"Offen Endstücke"),
IFERROR(IF(VLOOKUP(O1459,[1]Vakuumiert!$B:$C,2,FALSE)=0,"Vakuumierter VOS ungeschält"),
IFERROR(IF(VLOOKUP(O1459,[1]Vakuumiert!$E:$F,2,FALSE)=0,"Vakuumierter ABS ungeschält"),
IFERROR(IF(VLOOKUP(O1459,[1]Vakuumiert!$H:$I,2,FALSE)=0,"Vakuumierter VOS geschält"),
IFERROR(IF(VLOOKUP(O1459,[1]Vakuumiert!$K:$L,2,FALSE)=0,"Vakuumierter VOS vegan"),
IFERROR(IF(VLOOKUP(O1459,[1]Vakuumiert!$N:$O,2,FALSE)=0,"Vakuumierter VOS Zipfel"),
IFERROR(IF(VLOOKUP(O1459,[1]Vakuumiert!$Q:$R,2,FALSE)=0,"Vakuumiert geschält"),
IFERROR(IF(VLOOKUP(O1459,'[1]vakuumierte Fertigprodukte'!$B:$C,2,FALSE)=0,"Fertigprodukte"),
IFERROR(IF(VLOOKUP(O1459,'[1]vakuumierte Fertigprodukte'!$E:$FI,2,FALSE)=0,"Vakuumierte Zipfel"),
IFERROR(IF(VLOOKUP(O1459,[1]Wurste!$B:$C,2,FALSE)=0,"Räucherwürste"),
IFERROR(IF(VLOOKUP(O1459,[1]Wurste!$E:$F,2,FALSE)=0,"URW/URGW Wurst"),
IFERROR(IF(VLOOKUP(O1459,[1]Wurste!$H:$I,2,FALSE)=0,"HF-Wurst Vegan"),
IFERROR(IF(VLOOKUP(O1459,[1]Wurste!$K:$L,2,FALSE)=0,"320er ohne Würste"),
IFERROR(IF(AND(OR(Abfalldokumentation!$A1459="BU3",Abfalldokumentation!$A1459="Verkauf"),Abfalldokumentation!$F1459="Schimmel",Abfalldokumentation!$G1459="keinen Abnehmer/kein Schälpersonal"),"Div. Zipfel, ES ohne Verwendung",VLOOKUP(Abfalldokumentation!$E1459,Produktgruppen!A:B,2,FALSE)),"-")))))))))))))))))))))))</f>
        <v>Rest</v>
      </c>
      <c r="E1459" s="76" t="str">
        <f>IFERROR(VLOOKUP(Abfalldokumentation!$O1459,Artikel!A:C,3,FALSE),Abfalldokumentation!$O1459)</f>
        <v>-</v>
      </c>
      <c r="F1459" s="76" t="str">
        <f>VLOOKUP(T1459,'Liste Gründe'!A:D,2,FALSE)</f>
        <v>Linienbezogen</v>
      </c>
      <c r="G1459" s="75" t="str">
        <f>IF(ISBLANK(V1459),VLOOKUP(Abfalldokumentation!$P1459,'Liste Gründe'!A:D,3,FALSE),V1459)</f>
        <v>Darm geplatzt</v>
      </c>
      <c r="H1459" s="76" t="str">
        <f>IF(ISBLANK(Abfalldokumentation!$W1459),"-",Abfalldokumentation!$W1459)</f>
        <v>-</v>
      </c>
      <c r="I1459" s="76">
        <f t="shared" si="155"/>
        <v>44</v>
      </c>
      <c r="J1459" s="76" t="str">
        <f t="shared" si="156"/>
        <v>Produkte</v>
      </c>
      <c r="K1459" s="76" t="str">
        <f t="shared" si="157"/>
        <v>BUs</v>
      </c>
      <c r="L1459" s="76" t="str">
        <f t="shared" si="158"/>
        <v>Symptome</v>
      </c>
      <c r="M1459" s="76" t="str">
        <f>IFERROR(VLOOKUP(Abfalldokumentation!$O1459,Kennzahlen!S:V,3,FALSE)*Abfalldokumentation!$B1459,"0")</f>
        <v>0</v>
      </c>
      <c r="N1459" s="76">
        <f>IF(ISBLANK(Q1459),VLOOKUP(Abfalldokumentation!$O1459,'Linien - BU'!R:S,2,FALSE),Q1459)</f>
        <v>3020</v>
      </c>
      <c r="O1459" s="77" t="str">
        <f t="shared" si="159"/>
        <v>-</v>
      </c>
      <c r="P1459" s="77">
        <f t="shared" si="160"/>
        <v>34</v>
      </c>
      <c r="Q1459" s="45">
        <v>3020</v>
      </c>
      <c r="R1459" s="46" t="s">
        <v>54</v>
      </c>
      <c r="S1459" s="46">
        <v>20</v>
      </c>
      <c r="T1459" s="40">
        <v>34</v>
      </c>
      <c r="U1459" s="47">
        <v>44502</v>
      </c>
      <c r="V1459" s="48"/>
      <c r="W1459" s="46"/>
      <c r="X1459" s="50" t="str">
        <f>IFERROR(VLOOKUP(Abfalldokumentation!$R1459,Artikel!A:C,3,FALSE),Abfalldokumentation!$R1459)</f>
        <v>-</v>
      </c>
      <c r="Y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</row>
    <row r="1460" spans="1:40" ht="30" hidden="1" customHeight="1" x14ac:dyDescent="0.25">
      <c r="A1460" s="78" t="str">
        <f>VLOOKUP(N1460,'Linien - BU'!A:B,2,FALSE)</f>
        <v>BU1</v>
      </c>
      <c r="B1460" s="79">
        <f t="shared" si="154"/>
        <v>20</v>
      </c>
      <c r="C1460" s="80">
        <f>Abfalldokumentation!$U1460</f>
        <v>44502</v>
      </c>
      <c r="D1460" s="69" t="str">
        <f>IFERROR(IF(VLOOKUP(O1460,'[1]Rohware 230'!$B:$C,2,FALSE)=0,"Rohware"),
IFERROR(IF(VLOOKUP(O1460,[1]Sammelnr.!$B:$C,2,FALSE)=0,"Sammelnr. ungeschält ABS"),
IFERROR(IF(VLOOKUP(O1460,[1]Sammelnr.!$E:$F,2,FALSE)=0,"Sammelnr. ungeschält VS"),
IFERROR(IF(VLOOKUP(O1460,[1]Sammelnr.!$H:$I,2,FALSE)=0,"Sammelnr. geschält"),
IFERROR(IF(VLOOKUP(O1460,[1]Offen!$B:$C,2,FALSE)=0,"Offen ungeschält ABS"),
IFERROR(IF(VLOOKUP(O1460,[1]Offen!$E:$F,2,FALSE)=0,"Offen ungeschält VOS"),
IFERROR(IF(VLOOKUP(O1460,[1]Offen!$H:$I,2,FALSE)=0,"Offen geschält RW"),
IFERROR(IF(VLOOKUP(O1460,[1]Offen!$K:$L,2,FALSE)=0,"Offen vegan"),
IFERROR(IF(VLOOKUP(O1460,[1]Offen!$N:$O,2,FALSE)=0,"Offen Zipfel"),
IFERROR(IF(VLOOKUP(O1460,[1]Offen!$Q:$R,2,FALSE)=0,"Offen Endstücke"),
IFERROR(IF(VLOOKUP(O1460,[1]Vakuumiert!$B:$C,2,FALSE)=0,"Vakuumierter VOS ungeschält"),
IFERROR(IF(VLOOKUP(O1460,[1]Vakuumiert!$E:$F,2,FALSE)=0,"Vakuumierter ABS ungeschält"),
IFERROR(IF(VLOOKUP(O1460,[1]Vakuumiert!$H:$I,2,FALSE)=0,"Vakuumierter VOS geschält"),
IFERROR(IF(VLOOKUP(O1460,[1]Vakuumiert!$K:$L,2,FALSE)=0,"Vakuumierter VOS vegan"),
IFERROR(IF(VLOOKUP(O1460,[1]Vakuumiert!$N:$O,2,FALSE)=0,"Vakuumierter VOS Zipfel"),
IFERROR(IF(VLOOKUP(O1460,[1]Vakuumiert!$Q:$R,2,FALSE)=0,"Vakuumiert geschält"),
IFERROR(IF(VLOOKUP(O1460,'[1]vakuumierte Fertigprodukte'!$B:$C,2,FALSE)=0,"Fertigprodukte"),
IFERROR(IF(VLOOKUP(O1460,'[1]vakuumierte Fertigprodukte'!$E:$FI,2,FALSE)=0,"Vakuumierte Zipfel"),
IFERROR(IF(VLOOKUP(O1460,[1]Wurste!$B:$C,2,FALSE)=0,"Räucherwürste"),
IFERROR(IF(VLOOKUP(O1460,[1]Wurste!$E:$F,2,FALSE)=0,"URW/URGW Wurst"),
IFERROR(IF(VLOOKUP(O1460,[1]Wurste!$H:$I,2,FALSE)=0,"HF-Wurst Vegan"),
IFERROR(IF(VLOOKUP(O1460,[1]Wurste!$K:$L,2,FALSE)=0,"320er ohne Würste"),
IFERROR(IF(AND(OR(Abfalldokumentation!$A1460="BU3",Abfalldokumentation!$A1460="Verkauf"),Abfalldokumentation!$F1460="Schimmel",Abfalldokumentation!$G1460="keinen Abnehmer/kein Schälpersonal"),"Div. Zipfel, ES ohne Verwendung",VLOOKUP(Abfalldokumentation!$E1460,Produktgruppen!A:B,2,FALSE)),"-")))))))))))))))))))))))</f>
        <v>Rest</v>
      </c>
      <c r="E1460" s="81" t="str">
        <f>IFERROR(VLOOKUP(Abfalldokumentation!$O1460,Artikel!A:C,3,FALSE),Abfalldokumentation!$O1460)</f>
        <v>-</v>
      </c>
      <c r="F1460" s="81" t="str">
        <f>VLOOKUP(T1460,'Liste Gründe'!A:D,2,FALSE)</f>
        <v>Rest</v>
      </c>
      <c r="G1460" s="80" t="str">
        <f>IF(ISBLANK(V1460),VLOOKUP(Abfalldokumentation!$P1460,'Liste Gründe'!A:D,3,FALSE),V1460)</f>
        <v>Metall</v>
      </c>
      <c r="H1460" s="81" t="str">
        <f>IF(ISBLANK(Abfalldokumentation!$W1460),"-",Abfalldokumentation!$W1460)</f>
        <v>-</v>
      </c>
      <c r="I1460" s="81">
        <f t="shared" si="155"/>
        <v>44</v>
      </c>
      <c r="J1460" s="81" t="str">
        <f t="shared" si="156"/>
        <v>Produkte</v>
      </c>
      <c r="K1460" s="81" t="str">
        <f t="shared" si="157"/>
        <v>BUs</v>
      </c>
      <c r="L1460" s="81" t="str">
        <f t="shared" si="158"/>
        <v>Symptome</v>
      </c>
      <c r="M1460" s="81" t="str">
        <f>IFERROR(VLOOKUP(Abfalldokumentation!$O1460,Kennzahlen!S:V,3,FALSE)*Abfalldokumentation!$B1460,"0")</f>
        <v>0</v>
      </c>
      <c r="N1460" s="81">
        <f>IF(ISBLANK(Q1460),VLOOKUP(Abfalldokumentation!$O1460,'Linien - BU'!R:S,2,FALSE),Q1460)</f>
        <v>3020</v>
      </c>
      <c r="O1460" s="77" t="str">
        <f t="shared" si="159"/>
        <v>-</v>
      </c>
      <c r="P1460" s="77">
        <f t="shared" si="160"/>
        <v>40</v>
      </c>
      <c r="Q1460" s="39">
        <v>3020</v>
      </c>
      <c r="R1460" s="40" t="s">
        <v>54</v>
      </c>
      <c r="S1460" s="40">
        <v>20</v>
      </c>
      <c r="T1460" s="40">
        <v>40</v>
      </c>
      <c r="U1460" s="41">
        <v>44502</v>
      </c>
      <c r="V1460" s="42"/>
      <c r="W1460" s="40"/>
      <c r="X1460" s="44" t="str">
        <f>IFERROR(VLOOKUP(Abfalldokumentation!$R1460,Artikel!A:C,3,FALSE),Abfalldokumentation!$R1460)</f>
        <v>-</v>
      </c>
      <c r="Y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</row>
    <row r="1461" spans="1:40" ht="30" customHeight="1" x14ac:dyDescent="0.25">
      <c r="A1461" s="73" t="str">
        <f>VLOOKUP(N1461,'Linien - BU'!A:B,2,FALSE)</f>
        <v>BU1</v>
      </c>
      <c r="B1461" s="74">
        <f t="shared" si="154"/>
        <v>80</v>
      </c>
      <c r="C1461" s="75">
        <f>Abfalldokumentation!$U1461</f>
        <v>44502</v>
      </c>
      <c r="D1461" s="69" t="str">
        <f>IFERROR(IF(VLOOKUP(O1461,'[1]Rohware 230'!$B:$C,2,FALSE)=0,"Rohware"),
IFERROR(IF(VLOOKUP(O1461,[1]Sammelnr.!$B:$C,2,FALSE)=0,"Sammelnr. ungeschält ABS"),
IFERROR(IF(VLOOKUP(O1461,[1]Sammelnr.!$E:$F,2,FALSE)=0,"Sammelnr. ungeschält VS"),
IFERROR(IF(VLOOKUP(O1461,[1]Sammelnr.!$H:$I,2,FALSE)=0,"Sammelnr. geschält"),
IFERROR(IF(VLOOKUP(O1461,[1]Offen!$B:$C,2,FALSE)=0,"Offen ungeschält ABS"),
IFERROR(IF(VLOOKUP(O1461,[1]Offen!$E:$F,2,FALSE)=0,"Offen ungeschält VOS"),
IFERROR(IF(VLOOKUP(O1461,[1]Offen!$H:$I,2,FALSE)=0,"Offen geschält RW"),
IFERROR(IF(VLOOKUP(O1461,[1]Offen!$K:$L,2,FALSE)=0,"Offen vegan"),
IFERROR(IF(VLOOKUP(O1461,[1]Offen!$N:$O,2,FALSE)=0,"Offen Zipfel"),
IFERROR(IF(VLOOKUP(O1461,[1]Offen!$Q:$R,2,FALSE)=0,"Offen Endstücke"),
IFERROR(IF(VLOOKUP(O1461,[1]Vakuumiert!$B:$C,2,FALSE)=0,"Vakuumierter VOS ungeschält"),
IFERROR(IF(VLOOKUP(O1461,[1]Vakuumiert!$E:$F,2,FALSE)=0,"Vakuumierter ABS ungeschält"),
IFERROR(IF(VLOOKUP(O1461,[1]Vakuumiert!$H:$I,2,FALSE)=0,"Vakuumierter VOS geschält"),
IFERROR(IF(VLOOKUP(O1461,[1]Vakuumiert!$K:$L,2,FALSE)=0,"Vakuumierter VOS vegan"),
IFERROR(IF(VLOOKUP(O1461,[1]Vakuumiert!$N:$O,2,FALSE)=0,"Vakuumierter VOS Zipfel"),
IFERROR(IF(VLOOKUP(O1461,[1]Vakuumiert!$Q:$R,2,FALSE)=0,"Vakuumiert geschält"),
IFERROR(IF(VLOOKUP(O1461,'[1]vakuumierte Fertigprodukte'!$B:$C,2,FALSE)=0,"Fertigprodukte"),
IFERROR(IF(VLOOKUP(O1461,'[1]vakuumierte Fertigprodukte'!$E:$FI,2,FALSE)=0,"Vakuumierte Zipfel"),
IFERROR(IF(VLOOKUP(O1461,[1]Wurste!$B:$C,2,FALSE)=0,"Räucherwürste"),
IFERROR(IF(VLOOKUP(O1461,[1]Wurste!$E:$F,2,FALSE)=0,"URW/URGW Wurst"),
IFERROR(IF(VLOOKUP(O1461,[1]Wurste!$H:$I,2,FALSE)=0,"HF-Wurst Vegan"),
IFERROR(IF(VLOOKUP(O1461,[1]Wurste!$K:$L,2,FALSE)=0,"320er ohne Würste"),
IFERROR(IF(AND(OR(Abfalldokumentation!$A1461="BU3",Abfalldokumentation!$A1461="Verkauf"),Abfalldokumentation!$F1461="Schimmel",Abfalldokumentation!$G1461="keinen Abnehmer/kein Schälpersonal"),"Div. Zipfel, ES ohne Verwendung",VLOOKUP(Abfalldokumentation!$E1461,Produktgruppen!A:B,2,FALSE)),"-")))))))))))))))))))))))</f>
        <v>-</v>
      </c>
      <c r="E1461" s="76" t="str">
        <f>IFERROR(VLOOKUP(Abfalldokumentation!$O1461,Artikel!A:C,3,FALSE),Abfalldokumentation!$O1461)</f>
        <v>Maschinenabfall</v>
      </c>
      <c r="F1461" s="76" t="str">
        <f>VLOOKUP(T1461,'Liste Gründe'!A:D,2,FALSE)</f>
        <v>Linienbezogen</v>
      </c>
      <c r="G1461" s="75" t="str">
        <f>IF(ISBLANK(V1461),VLOOKUP(Abfalldokumentation!$P1461,'Liste Gründe'!A:D,3,FALSE),V1461)</f>
        <v>Darm geplatzt</v>
      </c>
      <c r="H1461" s="76" t="str">
        <f>IF(ISBLANK(Abfalldokumentation!$W1461),"-",Abfalldokumentation!$W1461)</f>
        <v>-</v>
      </c>
      <c r="I1461" s="76">
        <f t="shared" si="155"/>
        <v>44</v>
      </c>
      <c r="J1461" s="76" t="str">
        <f t="shared" si="156"/>
        <v>Produkte</v>
      </c>
      <c r="K1461" s="76" t="str">
        <f t="shared" si="157"/>
        <v>BUs</v>
      </c>
      <c r="L1461" s="76" t="str">
        <f t="shared" si="158"/>
        <v>Symptome</v>
      </c>
      <c r="M1461" s="76" t="str">
        <f>IFERROR(VLOOKUP(Abfalldokumentation!$O1461,Kennzahlen!S:V,3,FALSE)*Abfalldokumentation!$B1461,"0")</f>
        <v>0</v>
      </c>
      <c r="N1461" s="76" t="str">
        <f>IF(ISBLANK(Q1461),VLOOKUP(Abfalldokumentation!$O1461,'Linien - BU'!R:S,2,FALSE),Q1461)</f>
        <v>Abfüllung</v>
      </c>
      <c r="O1461" s="77" t="str">
        <f t="shared" si="159"/>
        <v>Maschinenabfall</v>
      </c>
      <c r="P1461" s="77">
        <f t="shared" si="160"/>
        <v>34</v>
      </c>
      <c r="Q1461" s="45" t="s">
        <v>180</v>
      </c>
      <c r="R1461" s="40" t="s">
        <v>55</v>
      </c>
      <c r="S1461" s="46">
        <v>80</v>
      </c>
      <c r="T1461" s="40">
        <v>34</v>
      </c>
      <c r="U1461" s="47">
        <v>44502</v>
      </c>
      <c r="V1461" s="48"/>
      <c r="W1461" s="46"/>
      <c r="X1461" s="50" t="str">
        <f>IFERROR(VLOOKUP(Abfalldokumentation!$R1461,Artikel!A:C,3,FALSE),Abfalldokumentation!$R1461)</f>
        <v>Maschinenabfall</v>
      </c>
      <c r="Y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</row>
    <row r="1462" spans="1:40" ht="30" hidden="1" customHeight="1" x14ac:dyDescent="0.25">
      <c r="A1462" s="78" t="str">
        <f>VLOOKUP(N1462,'Linien - BU'!A:B,2,FALSE)</f>
        <v>Rest</v>
      </c>
      <c r="B1462" s="79">
        <f t="shared" si="154"/>
        <v>7.4</v>
      </c>
      <c r="C1462" s="80">
        <f>Abfalldokumentation!$U1462</f>
        <v>44502</v>
      </c>
      <c r="D1462" s="69" t="str">
        <f>IFERROR(IF(VLOOKUP(O1462,'[1]Rohware 230'!$B:$C,2,FALSE)=0,"Rohware"),
IFERROR(IF(VLOOKUP(O1462,[1]Sammelnr.!$B:$C,2,FALSE)=0,"Sammelnr. ungeschält ABS"),
IFERROR(IF(VLOOKUP(O1462,[1]Sammelnr.!$E:$F,2,FALSE)=0,"Sammelnr. ungeschält VS"),
IFERROR(IF(VLOOKUP(O1462,[1]Sammelnr.!$H:$I,2,FALSE)=0,"Sammelnr. geschält"),
IFERROR(IF(VLOOKUP(O1462,[1]Offen!$B:$C,2,FALSE)=0,"Offen ungeschält ABS"),
IFERROR(IF(VLOOKUP(O1462,[1]Offen!$E:$F,2,FALSE)=0,"Offen ungeschält VOS"),
IFERROR(IF(VLOOKUP(O1462,[1]Offen!$H:$I,2,FALSE)=0,"Offen geschält RW"),
IFERROR(IF(VLOOKUP(O1462,[1]Offen!$K:$L,2,FALSE)=0,"Offen vegan"),
IFERROR(IF(VLOOKUP(O1462,[1]Offen!$N:$O,2,FALSE)=0,"Offen Zipfel"),
IFERROR(IF(VLOOKUP(O1462,[1]Offen!$Q:$R,2,FALSE)=0,"Offen Endstücke"),
IFERROR(IF(VLOOKUP(O1462,[1]Vakuumiert!$B:$C,2,FALSE)=0,"Vakuumierter VOS ungeschält"),
IFERROR(IF(VLOOKUP(O1462,[1]Vakuumiert!$E:$F,2,FALSE)=0,"Vakuumierter ABS ungeschält"),
IFERROR(IF(VLOOKUP(O1462,[1]Vakuumiert!$H:$I,2,FALSE)=0,"Vakuumierter VOS geschält"),
IFERROR(IF(VLOOKUP(O1462,[1]Vakuumiert!$K:$L,2,FALSE)=0,"Vakuumierter VOS vegan"),
IFERROR(IF(VLOOKUP(O1462,[1]Vakuumiert!$N:$O,2,FALSE)=0,"Vakuumierter VOS Zipfel"),
IFERROR(IF(VLOOKUP(O1462,[1]Vakuumiert!$Q:$R,2,FALSE)=0,"Vakuumiert geschält"),
IFERROR(IF(VLOOKUP(O1462,'[1]vakuumierte Fertigprodukte'!$B:$C,2,FALSE)=0,"Fertigprodukte"),
IFERROR(IF(VLOOKUP(O1462,'[1]vakuumierte Fertigprodukte'!$E:$FI,2,FALSE)=0,"Vakuumierte Zipfel"),
IFERROR(IF(VLOOKUP(O1462,[1]Wurste!$B:$C,2,FALSE)=0,"Räucherwürste"),
IFERROR(IF(VLOOKUP(O1462,[1]Wurste!$E:$F,2,FALSE)=0,"URW/URGW Wurst"),
IFERROR(IF(VLOOKUP(O1462,[1]Wurste!$H:$I,2,FALSE)=0,"HF-Wurst Vegan"),
IFERROR(IF(VLOOKUP(O1462,[1]Wurste!$K:$L,2,FALSE)=0,"320er ohne Würste"),
IFERROR(IF(AND(OR(Abfalldokumentation!$A1462="BU3",Abfalldokumentation!$A1462="Verkauf"),Abfalldokumentation!$F1462="Schimmel",Abfalldokumentation!$G1462="keinen Abnehmer/kein Schälpersonal"),"Div. Zipfel, ES ohne Verwendung",VLOOKUP(Abfalldokumentation!$E1462,Produktgruppen!A:B,2,FALSE)),"-")))))))))))))))))))))))</f>
        <v>Rest</v>
      </c>
      <c r="E1462" s="81" t="str">
        <f>IFERROR(VLOOKUP(Abfalldokumentation!$O1462,Artikel!A:C,3,FALSE),Abfalldokumentation!$O1462)</f>
        <v>-</v>
      </c>
      <c r="F1462" s="81" t="str">
        <f>VLOOKUP(T1462,'Liste Gründe'!A:D,2,FALSE)</f>
        <v>Qualitätssicherung</v>
      </c>
      <c r="G1462" s="80" t="str">
        <f>IF(ISBLANK(V1462),VLOOKUP(Abfalldokumentation!$P1462,'Liste Gründe'!A:D,3,FALSE),V1462)</f>
        <v>Sensorik</v>
      </c>
      <c r="H1462" s="81" t="str">
        <f>IF(ISBLANK(Abfalldokumentation!$W1462),"-",Abfalldokumentation!$W1462)</f>
        <v>-</v>
      </c>
      <c r="I1462" s="81">
        <f t="shared" si="155"/>
        <v>44</v>
      </c>
      <c r="J1462" s="81" t="str">
        <f t="shared" si="156"/>
        <v>Produkte</v>
      </c>
      <c r="K1462" s="81" t="str">
        <f t="shared" si="157"/>
        <v>BUs</v>
      </c>
      <c r="L1462" s="81" t="str">
        <f t="shared" si="158"/>
        <v>Symptome</v>
      </c>
      <c r="M1462" s="81" t="str">
        <f>IFERROR(VLOOKUP(Abfalldokumentation!$O1462,Kennzahlen!S:V,3,FALSE)*Abfalldokumentation!$B1462,"0")</f>
        <v>0</v>
      </c>
      <c r="N1462" s="81" t="str">
        <f>IF(ISBLANK(Q1462),VLOOKUP(Abfalldokumentation!$O1462,'Linien - BU'!R:S,2,FALSE),Q1462)</f>
        <v>Labor</v>
      </c>
      <c r="O1462" s="77" t="str">
        <f t="shared" si="159"/>
        <v>-</v>
      </c>
      <c r="P1462" s="77">
        <f t="shared" si="160"/>
        <v>74</v>
      </c>
      <c r="Q1462" s="39" t="s">
        <v>199</v>
      </c>
      <c r="R1462" s="40" t="s">
        <v>54</v>
      </c>
      <c r="S1462" s="40">
        <v>7.4</v>
      </c>
      <c r="T1462" s="40">
        <v>74</v>
      </c>
      <c r="U1462" s="41">
        <v>44502</v>
      </c>
      <c r="V1462" s="42"/>
      <c r="W1462" s="40"/>
      <c r="X1462" s="44" t="str">
        <f>IFERROR(VLOOKUP(Abfalldokumentation!$R1462,Artikel!A:C,3,FALSE),Abfalldokumentation!$R1462)</f>
        <v>-</v>
      </c>
      <c r="Y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</row>
    <row r="1463" spans="1:40" ht="30" hidden="1" customHeight="1" x14ac:dyDescent="0.25">
      <c r="A1463" s="73" t="str">
        <f>VLOOKUP(N1463,'Linien - BU'!A:B,2,FALSE)</f>
        <v>BU3</v>
      </c>
      <c r="B1463" s="74">
        <f t="shared" si="154"/>
        <v>18</v>
      </c>
      <c r="C1463" s="75">
        <f>Abfalldokumentation!$U1463</f>
        <v>44502</v>
      </c>
      <c r="D1463" s="69" t="str">
        <f>IFERROR(IF(VLOOKUP(O1463,'[1]Rohware 230'!$B:$C,2,FALSE)=0,"Rohware"),
IFERROR(IF(VLOOKUP(O1463,[1]Sammelnr.!$B:$C,2,FALSE)=0,"Sammelnr. ungeschält ABS"),
IFERROR(IF(VLOOKUP(O1463,[1]Sammelnr.!$E:$F,2,FALSE)=0,"Sammelnr. ungeschält VS"),
IFERROR(IF(VLOOKUP(O1463,[1]Sammelnr.!$H:$I,2,FALSE)=0,"Sammelnr. geschält"),
IFERROR(IF(VLOOKUP(O1463,[1]Offen!$B:$C,2,FALSE)=0,"Offen ungeschält ABS"),
IFERROR(IF(VLOOKUP(O1463,[1]Offen!$E:$F,2,FALSE)=0,"Offen ungeschält VOS"),
IFERROR(IF(VLOOKUP(O1463,[1]Offen!$H:$I,2,FALSE)=0,"Offen geschält RW"),
IFERROR(IF(VLOOKUP(O1463,[1]Offen!$K:$L,2,FALSE)=0,"Offen vegan"),
IFERROR(IF(VLOOKUP(O1463,[1]Offen!$N:$O,2,FALSE)=0,"Offen Zipfel"),
IFERROR(IF(VLOOKUP(O1463,[1]Offen!$Q:$R,2,FALSE)=0,"Offen Endstücke"),
IFERROR(IF(VLOOKUP(O1463,[1]Vakuumiert!$B:$C,2,FALSE)=0,"Vakuumierter VOS ungeschält"),
IFERROR(IF(VLOOKUP(O1463,[1]Vakuumiert!$E:$F,2,FALSE)=0,"Vakuumierter ABS ungeschält"),
IFERROR(IF(VLOOKUP(O1463,[1]Vakuumiert!$H:$I,2,FALSE)=0,"Vakuumierter VOS geschält"),
IFERROR(IF(VLOOKUP(O1463,[1]Vakuumiert!$K:$L,2,FALSE)=0,"Vakuumierter VOS vegan"),
IFERROR(IF(VLOOKUP(O1463,[1]Vakuumiert!$N:$O,2,FALSE)=0,"Vakuumierter VOS Zipfel"),
IFERROR(IF(VLOOKUP(O1463,[1]Vakuumiert!$Q:$R,2,FALSE)=0,"Vakuumiert geschält"),
IFERROR(IF(VLOOKUP(O1463,'[1]vakuumierte Fertigprodukte'!$B:$C,2,FALSE)=0,"Fertigprodukte"),
IFERROR(IF(VLOOKUP(O1463,'[1]vakuumierte Fertigprodukte'!$E:$FI,2,FALSE)=0,"Vakuumierte Zipfel"),
IFERROR(IF(VLOOKUP(O1463,[1]Wurste!$B:$C,2,FALSE)=0,"Räucherwürste"),
IFERROR(IF(VLOOKUP(O1463,[1]Wurste!$E:$F,2,FALSE)=0,"URW/URGW Wurst"),
IFERROR(IF(VLOOKUP(O1463,[1]Wurste!$H:$I,2,FALSE)=0,"HF-Wurst Vegan"),
IFERROR(IF(VLOOKUP(O1463,[1]Wurste!$K:$L,2,FALSE)=0,"320er ohne Würste"),
IFERROR(IF(AND(OR(Abfalldokumentation!$A1463="BU3",Abfalldokumentation!$A1463="Verkauf"),Abfalldokumentation!$F1463="Schimmel",Abfalldokumentation!$G1463="keinen Abnehmer/kein Schälpersonal"),"Div. Zipfel, ES ohne Verwendung",VLOOKUP(Abfalldokumentation!$E1463,Produktgruppen!A:B,2,FALSE)),"-")))))))))))))))))))))))</f>
        <v>-</v>
      </c>
      <c r="E1463" s="76" t="str">
        <f>IFERROR(VLOOKUP(Abfalldokumentation!$O1463,Artikel!A:C,3,FALSE),Abfalldokumentation!$O1463)</f>
        <v>Maschinenabfall</v>
      </c>
      <c r="F1463" s="76" t="str">
        <f>VLOOKUP(T1463,'Liste Gründe'!A:D,2,FALSE)</f>
        <v>Linienbezogen</v>
      </c>
      <c r="G1463" s="75" t="str">
        <f>IF(ISBLANK(V1463),VLOOKUP(Abfalldokumentation!$P1463,'Liste Gründe'!A:D,3,FALSE),V1463)</f>
        <v>Maschinenabfall</v>
      </c>
      <c r="H1463" s="76" t="str">
        <f>IF(ISBLANK(Abfalldokumentation!$W1463),"-",Abfalldokumentation!$W1463)</f>
        <v>-</v>
      </c>
      <c r="I1463" s="76">
        <f t="shared" si="155"/>
        <v>44</v>
      </c>
      <c r="J1463" s="76" t="str">
        <f t="shared" si="156"/>
        <v>Produkte</v>
      </c>
      <c r="K1463" s="76" t="str">
        <f t="shared" si="157"/>
        <v>BUs</v>
      </c>
      <c r="L1463" s="76" t="str">
        <f t="shared" si="158"/>
        <v>Symptome</v>
      </c>
      <c r="M1463" s="76" t="str">
        <f>IFERROR(VLOOKUP(Abfalldokumentation!$O1463,Kennzahlen!S:V,3,FALSE)*Abfalldokumentation!$B1463,"0")</f>
        <v>0</v>
      </c>
      <c r="N1463" s="76" t="str">
        <f>IF(ISBLANK(Q1463),VLOOKUP(Abfalldokumentation!$O1463,'Linien - BU'!R:S,2,FALSE),Q1463)</f>
        <v>BU3</v>
      </c>
      <c r="O1463" s="77" t="str">
        <f t="shared" si="159"/>
        <v>Maschinenabfall</v>
      </c>
      <c r="P1463" s="77">
        <f t="shared" si="160"/>
        <v>30</v>
      </c>
      <c r="Q1463" s="45" t="s">
        <v>8</v>
      </c>
      <c r="R1463" s="40" t="s">
        <v>55</v>
      </c>
      <c r="S1463" s="46">
        <v>18</v>
      </c>
      <c r="T1463" s="46">
        <v>30</v>
      </c>
      <c r="U1463" s="47">
        <v>44502</v>
      </c>
      <c r="V1463" s="48"/>
      <c r="W1463" s="46"/>
      <c r="X1463" s="50" t="str">
        <f>IFERROR(VLOOKUP(Abfalldokumentation!$R1463,Artikel!A:C,3,FALSE),Abfalldokumentation!$R1463)</f>
        <v>Maschinenabfall</v>
      </c>
      <c r="Y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</row>
    <row r="1464" spans="1:40" ht="30" hidden="1" customHeight="1" x14ac:dyDescent="0.25">
      <c r="A1464" s="78" t="str">
        <f>VLOOKUP(N1464,'Linien - BU'!A:B,2,FALSE)</f>
        <v>Rest</v>
      </c>
      <c r="B1464" s="79">
        <f t="shared" si="154"/>
        <v>7</v>
      </c>
      <c r="C1464" s="80">
        <f>Abfalldokumentation!$U1464</f>
        <v>44502</v>
      </c>
      <c r="D1464" s="69" t="str">
        <f>IFERROR(IF(VLOOKUP(O1464,'[1]Rohware 230'!$B:$C,2,FALSE)=0,"Rohware"),
IFERROR(IF(VLOOKUP(O1464,[1]Sammelnr.!$B:$C,2,FALSE)=0,"Sammelnr. ungeschält ABS"),
IFERROR(IF(VLOOKUP(O1464,[1]Sammelnr.!$E:$F,2,FALSE)=0,"Sammelnr. ungeschält VS"),
IFERROR(IF(VLOOKUP(O1464,[1]Sammelnr.!$H:$I,2,FALSE)=0,"Sammelnr. geschält"),
IFERROR(IF(VLOOKUP(O1464,[1]Offen!$B:$C,2,FALSE)=0,"Offen ungeschält ABS"),
IFERROR(IF(VLOOKUP(O1464,[1]Offen!$E:$F,2,FALSE)=0,"Offen ungeschält VOS"),
IFERROR(IF(VLOOKUP(O1464,[1]Offen!$H:$I,2,FALSE)=0,"Offen geschält RW"),
IFERROR(IF(VLOOKUP(O1464,[1]Offen!$K:$L,2,FALSE)=0,"Offen vegan"),
IFERROR(IF(VLOOKUP(O1464,[1]Offen!$N:$O,2,FALSE)=0,"Offen Zipfel"),
IFERROR(IF(VLOOKUP(O1464,[1]Offen!$Q:$R,2,FALSE)=0,"Offen Endstücke"),
IFERROR(IF(VLOOKUP(O1464,[1]Vakuumiert!$B:$C,2,FALSE)=0,"Vakuumierter VOS ungeschält"),
IFERROR(IF(VLOOKUP(O1464,[1]Vakuumiert!$E:$F,2,FALSE)=0,"Vakuumierter ABS ungeschält"),
IFERROR(IF(VLOOKUP(O1464,[1]Vakuumiert!$H:$I,2,FALSE)=0,"Vakuumierter VOS geschält"),
IFERROR(IF(VLOOKUP(O1464,[1]Vakuumiert!$K:$L,2,FALSE)=0,"Vakuumierter VOS vegan"),
IFERROR(IF(VLOOKUP(O1464,[1]Vakuumiert!$N:$O,2,FALSE)=0,"Vakuumierter VOS Zipfel"),
IFERROR(IF(VLOOKUP(O1464,[1]Vakuumiert!$Q:$R,2,FALSE)=0,"Vakuumiert geschält"),
IFERROR(IF(VLOOKUP(O1464,'[1]vakuumierte Fertigprodukte'!$B:$C,2,FALSE)=0,"Fertigprodukte"),
IFERROR(IF(VLOOKUP(O1464,'[1]vakuumierte Fertigprodukte'!$E:$FI,2,FALSE)=0,"Vakuumierte Zipfel"),
IFERROR(IF(VLOOKUP(O1464,[1]Wurste!$B:$C,2,FALSE)=0,"Räucherwürste"),
IFERROR(IF(VLOOKUP(O1464,[1]Wurste!$E:$F,2,FALSE)=0,"URW/URGW Wurst"),
IFERROR(IF(VLOOKUP(O1464,[1]Wurste!$H:$I,2,FALSE)=0,"HF-Wurst Vegan"),
IFERROR(IF(VLOOKUP(O1464,[1]Wurste!$K:$L,2,FALSE)=0,"320er ohne Würste"),
IFERROR(IF(AND(OR(Abfalldokumentation!$A1464="BU3",Abfalldokumentation!$A1464="Verkauf"),Abfalldokumentation!$F1464="Schimmel",Abfalldokumentation!$G1464="keinen Abnehmer/kein Schälpersonal"),"Div. Zipfel, ES ohne Verwendung",VLOOKUP(Abfalldokumentation!$E1464,Produktgruppen!A:B,2,FALSE)),"-")))))))))))))))))))))))</f>
        <v>Rest</v>
      </c>
      <c r="E1464" s="81" t="str">
        <f>IFERROR(VLOOKUP(Abfalldokumentation!$O1464,Artikel!A:C,3,FALSE),Abfalldokumentation!$O1464)</f>
        <v>-</v>
      </c>
      <c r="F1464" s="81" t="str">
        <f>VLOOKUP(T1464,'Liste Gründe'!A:D,2,FALSE)</f>
        <v>Qualitätssicherung</v>
      </c>
      <c r="G1464" s="80" t="str">
        <f>IF(ISBLANK(V1464),VLOOKUP(Abfalldokumentation!$P1464,'Liste Gründe'!A:D,3,FALSE),V1464)</f>
        <v>Sensorik</v>
      </c>
      <c r="H1464" s="81" t="str">
        <f>IF(ISBLANK(Abfalldokumentation!$W1464),"-",Abfalldokumentation!$W1464)</f>
        <v>-</v>
      </c>
      <c r="I1464" s="81">
        <f t="shared" si="155"/>
        <v>44</v>
      </c>
      <c r="J1464" s="81" t="str">
        <f t="shared" si="156"/>
        <v>Produkte</v>
      </c>
      <c r="K1464" s="81" t="str">
        <f t="shared" si="157"/>
        <v>BUs</v>
      </c>
      <c r="L1464" s="81" t="str">
        <f t="shared" si="158"/>
        <v>Symptome</v>
      </c>
      <c r="M1464" s="81" t="str">
        <f>IFERROR(VLOOKUP(Abfalldokumentation!$O1464,Kennzahlen!S:V,3,FALSE)*Abfalldokumentation!$B1464,"0")</f>
        <v>0</v>
      </c>
      <c r="N1464" s="81" t="str">
        <f>IF(ISBLANK(Q1464),VLOOKUP(Abfalldokumentation!$O1464,'Linien - BU'!R:S,2,FALSE),Q1464)</f>
        <v>Labor</v>
      </c>
      <c r="O1464" s="77" t="str">
        <f t="shared" si="159"/>
        <v>-</v>
      </c>
      <c r="P1464" s="77">
        <f t="shared" si="160"/>
        <v>74</v>
      </c>
      <c r="Q1464" s="39" t="s">
        <v>199</v>
      </c>
      <c r="R1464" s="40" t="s">
        <v>54</v>
      </c>
      <c r="S1464" s="40">
        <v>7</v>
      </c>
      <c r="T1464" s="40">
        <v>74</v>
      </c>
      <c r="U1464" s="41">
        <v>44502</v>
      </c>
      <c r="V1464" s="42"/>
      <c r="W1464" s="40"/>
      <c r="X1464" s="44" t="str">
        <f>IFERROR(VLOOKUP(Abfalldokumentation!$R1464,Artikel!A:C,3,FALSE),Abfalldokumentation!$R1464)</f>
        <v>-</v>
      </c>
      <c r="Y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</row>
    <row r="1465" spans="1:40" ht="30" hidden="1" customHeight="1" x14ac:dyDescent="0.25">
      <c r="A1465" s="73" t="str">
        <f>VLOOKUP(N1465,'Linien - BU'!A:B,2,FALSE)</f>
        <v>BU1</v>
      </c>
      <c r="B1465" s="74">
        <f t="shared" si="154"/>
        <v>40</v>
      </c>
      <c r="C1465" s="75">
        <f>Abfalldokumentation!$U1465</f>
        <v>44502</v>
      </c>
      <c r="D1465" s="69" t="str">
        <f>IFERROR(IF(VLOOKUP(O1465,'[1]Rohware 230'!$B:$C,2,FALSE)=0,"Rohware"),
IFERROR(IF(VLOOKUP(O1465,[1]Sammelnr.!$B:$C,2,FALSE)=0,"Sammelnr. ungeschält ABS"),
IFERROR(IF(VLOOKUP(O1465,[1]Sammelnr.!$E:$F,2,FALSE)=0,"Sammelnr. ungeschält VS"),
IFERROR(IF(VLOOKUP(O1465,[1]Sammelnr.!$H:$I,2,FALSE)=0,"Sammelnr. geschält"),
IFERROR(IF(VLOOKUP(O1465,[1]Offen!$B:$C,2,FALSE)=0,"Offen ungeschält ABS"),
IFERROR(IF(VLOOKUP(O1465,[1]Offen!$E:$F,2,FALSE)=0,"Offen ungeschält VOS"),
IFERROR(IF(VLOOKUP(O1465,[1]Offen!$H:$I,2,FALSE)=0,"Offen geschält RW"),
IFERROR(IF(VLOOKUP(O1465,[1]Offen!$K:$L,2,FALSE)=0,"Offen vegan"),
IFERROR(IF(VLOOKUP(O1465,[1]Offen!$N:$O,2,FALSE)=0,"Offen Zipfel"),
IFERROR(IF(VLOOKUP(O1465,[1]Offen!$Q:$R,2,FALSE)=0,"Offen Endstücke"),
IFERROR(IF(VLOOKUP(O1465,[1]Vakuumiert!$B:$C,2,FALSE)=0,"Vakuumierter VOS ungeschält"),
IFERROR(IF(VLOOKUP(O1465,[1]Vakuumiert!$E:$F,2,FALSE)=0,"Vakuumierter ABS ungeschält"),
IFERROR(IF(VLOOKUP(O1465,[1]Vakuumiert!$H:$I,2,FALSE)=0,"Vakuumierter VOS geschält"),
IFERROR(IF(VLOOKUP(O1465,[1]Vakuumiert!$K:$L,2,FALSE)=0,"Vakuumierter VOS vegan"),
IFERROR(IF(VLOOKUP(O1465,[1]Vakuumiert!$N:$O,2,FALSE)=0,"Vakuumierter VOS Zipfel"),
IFERROR(IF(VLOOKUP(O1465,[1]Vakuumiert!$Q:$R,2,FALSE)=0,"Vakuumiert geschält"),
IFERROR(IF(VLOOKUP(O1465,'[1]vakuumierte Fertigprodukte'!$B:$C,2,FALSE)=0,"Fertigprodukte"),
IFERROR(IF(VLOOKUP(O1465,'[1]vakuumierte Fertigprodukte'!$E:$FI,2,FALSE)=0,"Vakuumierte Zipfel"),
IFERROR(IF(VLOOKUP(O1465,[1]Wurste!$B:$C,2,FALSE)=0,"Räucherwürste"),
IFERROR(IF(VLOOKUP(O1465,[1]Wurste!$E:$F,2,FALSE)=0,"URW/URGW Wurst"),
IFERROR(IF(VLOOKUP(O1465,[1]Wurste!$H:$I,2,FALSE)=0,"HF-Wurst Vegan"),
IFERROR(IF(VLOOKUP(O1465,[1]Wurste!$K:$L,2,FALSE)=0,"320er ohne Würste"),
IFERROR(IF(AND(OR(Abfalldokumentation!$A1465="BU3",Abfalldokumentation!$A1465="Verkauf"),Abfalldokumentation!$F1465="Schimmel",Abfalldokumentation!$G1465="keinen Abnehmer/kein Schälpersonal"),"Div. Zipfel, ES ohne Verwendung",VLOOKUP(Abfalldokumentation!$E1465,Produktgruppen!A:B,2,FALSE)),"-")))))))))))))))))))))))</f>
        <v>-</v>
      </c>
      <c r="E1465" s="76" t="str">
        <f>IFERROR(VLOOKUP(Abfalldokumentation!$O1465,Artikel!A:C,3,FALSE),Abfalldokumentation!$O1465)</f>
        <v>Becher</v>
      </c>
      <c r="F1465" s="76" t="str">
        <f>VLOOKUP(T1465,'Liste Gründe'!A:D,2,FALSE)</f>
        <v>Rest</v>
      </c>
      <c r="G1465" s="75" t="str">
        <f>IF(ISBLANK(V1465),VLOOKUP(Abfalldokumentation!$P1465,'Liste Gründe'!A:D,3,FALSE),V1465)</f>
        <v>Metall</v>
      </c>
      <c r="H1465" s="76" t="str">
        <f>IF(ISBLANK(Abfalldokumentation!$W1465),"-",Abfalldokumentation!$W1465)</f>
        <v>-</v>
      </c>
      <c r="I1465" s="76">
        <f t="shared" si="155"/>
        <v>44</v>
      </c>
      <c r="J1465" s="76" t="str">
        <f t="shared" si="156"/>
        <v>Produkte</v>
      </c>
      <c r="K1465" s="76" t="str">
        <f t="shared" si="157"/>
        <v>BUs</v>
      </c>
      <c r="L1465" s="76" t="str">
        <f t="shared" si="158"/>
        <v>Symptome</v>
      </c>
      <c r="M1465" s="76" t="str">
        <f>IFERROR(VLOOKUP(Abfalldokumentation!$O1465,Kennzahlen!S:V,3,FALSE)*Abfalldokumentation!$B1465,"0")</f>
        <v>0</v>
      </c>
      <c r="N1465" s="76" t="str">
        <f>IF(ISBLANK(Q1465),VLOOKUP(Abfalldokumentation!$O1465,'Linien - BU'!R:S,2,FALSE),Q1465)</f>
        <v>Abfüllung</v>
      </c>
      <c r="O1465" s="77" t="str">
        <f t="shared" si="159"/>
        <v>Becher</v>
      </c>
      <c r="P1465" s="77">
        <f t="shared" si="160"/>
        <v>40</v>
      </c>
      <c r="Q1465" s="45" t="s">
        <v>180</v>
      </c>
      <c r="R1465" s="46" t="s">
        <v>336</v>
      </c>
      <c r="S1465" s="46">
        <v>40</v>
      </c>
      <c r="T1465" s="46">
        <v>40</v>
      </c>
      <c r="U1465" s="47">
        <v>44502</v>
      </c>
      <c r="V1465" s="48"/>
      <c r="W1465" s="46"/>
      <c r="X1465" s="50" t="str">
        <f>IFERROR(VLOOKUP(Abfalldokumentation!$R1465,Artikel!A:C,3,FALSE),Abfalldokumentation!$R1465)</f>
        <v>Becher</v>
      </c>
      <c r="Y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</row>
    <row r="1466" spans="1:40" ht="30" hidden="1" customHeight="1" x14ac:dyDescent="0.25">
      <c r="A1466" s="78" t="str">
        <f>VLOOKUP(N1466,'Linien - BU'!A:B,2,FALSE)</f>
        <v>BU1</v>
      </c>
      <c r="B1466" s="79">
        <f t="shared" si="154"/>
        <v>40</v>
      </c>
      <c r="C1466" s="80">
        <f>Abfalldokumentation!$U1466</f>
        <v>44503</v>
      </c>
      <c r="D1466" s="69" t="str">
        <f>IFERROR(IF(VLOOKUP(O1466,'[1]Rohware 230'!$B:$C,2,FALSE)=0,"Rohware"),
IFERROR(IF(VLOOKUP(O1466,[1]Sammelnr.!$B:$C,2,FALSE)=0,"Sammelnr. ungeschält ABS"),
IFERROR(IF(VLOOKUP(O1466,[1]Sammelnr.!$E:$F,2,FALSE)=0,"Sammelnr. ungeschält VS"),
IFERROR(IF(VLOOKUP(O1466,[1]Sammelnr.!$H:$I,2,FALSE)=0,"Sammelnr. geschält"),
IFERROR(IF(VLOOKUP(O1466,[1]Offen!$B:$C,2,FALSE)=0,"Offen ungeschält ABS"),
IFERROR(IF(VLOOKUP(O1466,[1]Offen!$E:$F,2,FALSE)=0,"Offen ungeschält VOS"),
IFERROR(IF(VLOOKUP(O1466,[1]Offen!$H:$I,2,FALSE)=0,"Offen geschält RW"),
IFERROR(IF(VLOOKUP(O1466,[1]Offen!$K:$L,2,FALSE)=0,"Offen vegan"),
IFERROR(IF(VLOOKUP(O1466,[1]Offen!$N:$O,2,FALSE)=0,"Offen Zipfel"),
IFERROR(IF(VLOOKUP(O1466,[1]Offen!$Q:$R,2,FALSE)=0,"Offen Endstücke"),
IFERROR(IF(VLOOKUP(O1466,[1]Vakuumiert!$B:$C,2,FALSE)=0,"Vakuumierter VOS ungeschält"),
IFERROR(IF(VLOOKUP(O1466,[1]Vakuumiert!$E:$F,2,FALSE)=0,"Vakuumierter ABS ungeschält"),
IFERROR(IF(VLOOKUP(O1466,[1]Vakuumiert!$H:$I,2,FALSE)=0,"Vakuumierter VOS geschält"),
IFERROR(IF(VLOOKUP(O1466,[1]Vakuumiert!$K:$L,2,FALSE)=0,"Vakuumierter VOS vegan"),
IFERROR(IF(VLOOKUP(O1466,[1]Vakuumiert!$N:$O,2,FALSE)=0,"Vakuumierter VOS Zipfel"),
IFERROR(IF(VLOOKUP(O1466,[1]Vakuumiert!$Q:$R,2,FALSE)=0,"Vakuumiert geschält"),
IFERROR(IF(VLOOKUP(O1466,'[1]vakuumierte Fertigprodukte'!$B:$C,2,FALSE)=0,"Fertigprodukte"),
IFERROR(IF(VLOOKUP(O1466,'[1]vakuumierte Fertigprodukte'!$E:$FI,2,FALSE)=0,"Vakuumierte Zipfel"),
IFERROR(IF(VLOOKUP(O1466,[1]Wurste!$B:$C,2,FALSE)=0,"Räucherwürste"),
IFERROR(IF(VLOOKUP(O1466,[1]Wurste!$E:$F,2,FALSE)=0,"URW/URGW Wurst"),
IFERROR(IF(VLOOKUP(O1466,[1]Wurste!$H:$I,2,FALSE)=0,"HF-Wurst Vegan"),
IFERROR(IF(VLOOKUP(O1466,[1]Wurste!$K:$L,2,FALSE)=0,"320er ohne Würste"),
IFERROR(IF(AND(OR(Abfalldokumentation!$A1466="BU3",Abfalldokumentation!$A1466="Verkauf"),Abfalldokumentation!$F1466="Schimmel",Abfalldokumentation!$G1466="keinen Abnehmer/kein Schälpersonal"),"Div. Zipfel, ES ohne Verwendung",VLOOKUP(Abfalldokumentation!$E1466,Produktgruppen!A:B,2,FALSE)),"-")))))))))))))))))))))))</f>
        <v>Rohware</v>
      </c>
      <c r="E1466" s="81" t="str">
        <f>IFERROR(VLOOKUP(Abfalldokumentation!$O1466,Artikel!A:C,3,FALSE),Abfalldokumentation!$O1466)</f>
        <v>Konzentrat in Würsten 1</v>
      </c>
      <c r="F1466" s="81" t="str">
        <f>VLOOKUP(T1466,'Liste Gründe'!A:D,2,FALSE)</f>
        <v>Linienbezogen</v>
      </c>
      <c r="G1466" s="80" t="str">
        <f>IF(ISBLANK(V1466),VLOOKUP(Abfalldokumentation!$P1466,'Liste Gründe'!A:D,3,FALSE),V1466)</f>
        <v>Darm geplatzt</v>
      </c>
      <c r="H1466" s="81" t="str">
        <f>IF(ISBLANK(Abfalldokumentation!$W1466),"-",Abfalldokumentation!$W1466)</f>
        <v>-</v>
      </c>
      <c r="I1466" s="81">
        <f t="shared" si="155"/>
        <v>44</v>
      </c>
      <c r="J1466" s="81" t="str">
        <f t="shared" si="156"/>
        <v>Produkte</v>
      </c>
      <c r="K1466" s="81" t="str">
        <f t="shared" si="157"/>
        <v>BUs</v>
      </c>
      <c r="L1466" s="81" t="str">
        <f t="shared" si="158"/>
        <v>Symptome</v>
      </c>
      <c r="M1466" s="81" t="str">
        <f>IFERROR(VLOOKUP(Abfalldokumentation!$O1466,Kennzahlen!S:V,3,FALSE)*Abfalldokumentation!$B1466,"0")</f>
        <v>0</v>
      </c>
      <c r="N1466" s="81" t="str">
        <f>IF(ISBLANK(Q1466),VLOOKUP(Abfalldokumentation!$O1466,'Linien - BU'!R:S,2,FALSE),Q1466)</f>
        <v>HN848</v>
      </c>
      <c r="O1466" s="77">
        <f t="shared" si="159"/>
        <v>24000493</v>
      </c>
      <c r="P1466" s="77">
        <f t="shared" si="160"/>
        <v>34</v>
      </c>
      <c r="Q1466" s="39" t="s">
        <v>345</v>
      </c>
      <c r="R1466" s="40">
        <v>24000493</v>
      </c>
      <c r="S1466" s="40">
        <v>40</v>
      </c>
      <c r="T1466" s="40">
        <v>34</v>
      </c>
      <c r="U1466" s="41">
        <v>44503</v>
      </c>
      <c r="V1466" s="42"/>
      <c r="W1466" s="40"/>
      <c r="X1466" s="44" t="str">
        <f>IFERROR(VLOOKUP(Abfalldokumentation!$R1466,Artikel!A:C,3,FALSE),Abfalldokumentation!$R1466)</f>
        <v>Konzentrat in Würsten 1</v>
      </c>
      <c r="Y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</row>
    <row r="1467" spans="1:40" ht="30" hidden="1" customHeight="1" x14ac:dyDescent="0.25">
      <c r="A1467" s="73" t="str">
        <f>VLOOKUP(N1467,'Linien - BU'!A:B,2,FALSE)</f>
        <v>BU4</v>
      </c>
      <c r="B1467" s="74">
        <f t="shared" si="154"/>
        <v>3</v>
      </c>
      <c r="C1467" s="75">
        <f>Abfalldokumentation!$U1467</f>
        <v>44503</v>
      </c>
      <c r="D1467" s="69" t="str">
        <f>IFERROR(IF(VLOOKUP(O1467,'[1]Rohware 230'!$B:$C,2,FALSE)=0,"Rohware"),
IFERROR(IF(VLOOKUP(O1467,[1]Sammelnr.!$B:$C,2,FALSE)=0,"Sammelnr. ungeschält ABS"),
IFERROR(IF(VLOOKUP(O1467,[1]Sammelnr.!$E:$F,2,FALSE)=0,"Sammelnr. ungeschält VS"),
IFERROR(IF(VLOOKUP(O1467,[1]Sammelnr.!$H:$I,2,FALSE)=0,"Sammelnr. geschält"),
IFERROR(IF(VLOOKUP(O1467,[1]Offen!$B:$C,2,FALSE)=0,"Offen ungeschält ABS"),
IFERROR(IF(VLOOKUP(O1467,[1]Offen!$E:$F,2,FALSE)=0,"Offen ungeschält VOS"),
IFERROR(IF(VLOOKUP(O1467,[1]Offen!$H:$I,2,FALSE)=0,"Offen geschält RW"),
IFERROR(IF(VLOOKUP(O1467,[1]Offen!$K:$L,2,FALSE)=0,"Offen vegan"),
IFERROR(IF(VLOOKUP(O1467,[1]Offen!$N:$O,2,FALSE)=0,"Offen Zipfel"),
IFERROR(IF(VLOOKUP(O1467,[1]Offen!$Q:$R,2,FALSE)=0,"Offen Endstücke"),
IFERROR(IF(VLOOKUP(O1467,[1]Vakuumiert!$B:$C,2,FALSE)=0,"Vakuumierter VOS ungeschält"),
IFERROR(IF(VLOOKUP(O1467,[1]Vakuumiert!$E:$F,2,FALSE)=0,"Vakuumierter ABS ungeschält"),
IFERROR(IF(VLOOKUP(O1467,[1]Vakuumiert!$H:$I,2,FALSE)=0,"Vakuumierter VOS geschält"),
IFERROR(IF(VLOOKUP(O1467,[1]Vakuumiert!$K:$L,2,FALSE)=0,"Vakuumierter VOS vegan"),
IFERROR(IF(VLOOKUP(O1467,[1]Vakuumiert!$N:$O,2,FALSE)=0,"Vakuumierter VOS Zipfel"),
IFERROR(IF(VLOOKUP(O1467,[1]Vakuumiert!$Q:$R,2,FALSE)=0,"Vakuumiert geschält"),
IFERROR(IF(VLOOKUP(O1467,'[1]vakuumierte Fertigprodukte'!$B:$C,2,FALSE)=0,"Fertigprodukte"),
IFERROR(IF(VLOOKUP(O1467,'[1]vakuumierte Fertigprodukte'!$E:$FI,2,FALSE)=0,"Vakuumierte Zipfel"),
IFERROR(IF(VLOOKUP(O1467,[1]Wurste!$B:$C,2,FALSE)=0,"Räucherwürste"),
IFERROR(IF(VLOOKUP(O1467,[1]Wurste!$E:$F,2,FALSE)=0,"URW/URGW Wurst"),
IFERROR(IF(VLOOKUP(O1467,[1]Wurste!$H:$I,2,FALSE)=0,"HF-Wurst Vegan"),
IFERROR(IF(VLOOKUP(O1467,[1]Wurste!$K:$L,2,FALSE)=0,"320er ohne Würste"),
IFERROR(IF(AND(OR(Abfalldokumentation!$A1467="BU3",Abfalldokumentation!$A1467="Verkauf"),Abfalldokumentation!$F1467="Schimmel",Abfalldokumentation!$G1467="keinen Abnehmer/kein Schälpersonal"),"Div. Zipfel, ES ohne Verwendung",VLOOKUP(Abfalldokumentation!$E1467,Produktgruppen!A:B,2,FALSE)),"-")))))))))))))))))))))))</f>
        <v>Vorschmelz</v>
      </c>
      <c r="E1467" s="76" t="str">
        <f>IFERROR(VLOOKUP(Abfalldokumentation!$O1467,Artikel!A:C,3,FALSE),Abfalldokumentation!$O1467)</f>
        <v>VOS Schwarzer Pfeffer R</v>
      </c>
      <c r="F1467" s="76" t="str">
        <f>VLOOKUP(T1467,'Liste Gründe'!A:D,2,FALSE)</f>
        <v>keinen Verwendungszweck</v>
      </c>
      <c r="G1467" s="75" t="str">
        <f>IF(ISBLANK(V1467),VLOOKUP(Abfalldokumentation!$P1467,'Liste Gründe'!A:D,3,FALSE),V1467)</f>
        <v>keinen Verwendungszweck</v>
      </c>
      <c r="H1467" s="76" t="str">
        <f>IF(ISBLANK(Abfalldokumentation!$W1467),"-",Abfalldokumentation!$W1467)</f>
        <v>-</v>
      </c>
      <c r="I1467" s="76">
        <f t="shared" si="155"/>
        <v>44</v>
      </c>
      <c r="J1467" s="76" t="str">
        <f t="shared" si="156"/>
        <v>Produkte</v>
      </c>
      <c r="K1467" s="76" t="str">
        <f t="shared" si="157"/>
        <v>BUs</v>
      </c>
      <c r="L1467" s="76" t="str">
        <f t="shared" si="158"/>
        <v>Symptome</v>
      </c>
      <c r="M1467" s="76">
        <f>IFERROR(VLOOKUP(Abfalldokumentation!$O1467,Kennzahlen!S:V,3,FALSE)*Abfalldokumentation!$B1467,"0")</f>
        <v>1.5</v>
      </c>
      <c r="N1467" s="76" t="str">
        <f>IF(ISBLANK(Q1467),VLOOKUP(Abfalldokumentation!$O1467,'Linien - BU'!R:S,2,FALSE),Q1467)</f>
        <v>BU4</v>
      </c>
      <c r="O1467" s="77">
        <f t="shared" si="159"/>
        <v>29500482</v>
      </c>
      <c r="P1467" s="77">
        <f t="shared" si="160"/>
        <v>61</v>
      </c>
      <c r="Q1467" s="45" t="s">
        <v>9</v>
      </c>
      <c r="R1467" s="46">
        <v>29500482</v>
      </c>
      <c r="S1467" s="46">
        <v>3</v>
      </c>
      <c r="T1467" s="46">
        <v>61</v>
      </c>
      <c r="U1467" s="47">
        <v>44503</v>
      </c>
      <c r="V1467" s="48"/>
      <c r="W1467" s="46"/>
      <c r="X1467" s="50" t="str">
        <f>IFERROR(VLOOKUP(Abfalldokumentation!$R1467,Artikel!A:C,3,FALSE),Abfalldokumentation!$R1467)</f>
        <v>VOS Schwarzer Pfeffer R</v>
      </c>
      <c r="Y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</row>
    <row r="1468" spans="1:40" ht="30" hidden="1" customHeight="1" x14ac:dyDescent="0.25">
      <c r="A1468" s="78" t="str">
        <f>VLOOKUP(N1468,'Linien - BU'!A:B,2,FALSE)</f>
        <v>BU4</v>
      </c>
      <c r="B1468" s="79">
        <f t="shared" si="154"/>
        <v>25</v>
      </c>
      <c r="C1468" s="80">
        <f>Abfalldokumentation!$U1468</f>
        <v>44503</v>
      </c>
      <c r="D1468" s="69" t="str">
        <f>IFERROR(IF(VLOOKUP(O1468,'[1]Rohware 230'!$B:$C,2,FALSE)=0,"Rohware"),
IFERROR(IF(VLOOKUP(O1468,[1]Sammelnr.!$B:$C,2,FALSE)=0,"Sammelnr. ungeschält ABS"),
IFERROR(IF(VLOOKUP(O1468,[1]Sammelnr.!$E:$F,2,FALSE)=0,"Sammelnr. ungeschält VS"),
IFERROR(IF(VLOOKUP(O1468,[1]Sammelnr.!$H:$I,2,FALSE)=0,"Sammelnr. geschält"),
IFERROR(IF(VLOOKUP(O1468,[1]Offen!$B:$C,2,FALSE)=0,"Offen ungeschält ABS"),
IFERROR(IF(VLOOKUP(O1468,[1]Offen!$E:$F,2,FALSE)=0,"Offen ungeschält VOS"),
IFERROR(IF(VLOOKUP(O1468,[1]Offen!$H:$I,2,FALSE)=0,"Offen geschält RW"),
IFERROR(IF(VLOOKUP(O1468,[1]Offen!$K:$L,2,FALSE)=0,"Offen vegan"),
IFERROR(IF(VLOOKUP(O1468,[1]Offen!$N:$O,2,FALSE)=0,"Offen Zipfel"),
IFERROR(IF(VLOOKUP(O1468,[1]Offen!$Q:$R,2,FALSE)=0,"Offen Endstücke"),
IFERROR(IF(VLOOKUP(O1468,[1]Vakuumiert!$B:$C,2,FALSE)=0,"Vakuumierter VOS ungeschält"),
IFERROR(IF(VLOOKUP(O1468,[1]Vakuumiert!$E:$F,2,FALSE)=0,"Vakuumierter ABS ungeschält"),
IFERROR(IF(VLOOKUP(O1468,[1]Vakuumiert!$H:$I,2,FALSE)=0,"Vakuumierter VOS geschält"),
IFERROR(IF(VLOOKUP(O1468,[1]Vakuumiert!$K:$L,2,FALSE)=0,"Vakuumierter VOS vegan"),
IFERROR(IF(VLOOKUP(O1468,[1]Vakuumiert!$N:$O,2,FALSE)=0,"Vakuumierter VOS Zipfel"),
IFERROR(IF(VLOOKUP(O1468,[1]Vakuumiert!$Q:$R,2,FALSE)=0,"Vakuumiert geschält"),
IFERROR(IF(VLOOKUP(O1468,'[1]vakuumierte Fertigprodukte'!$B:$C,2,FALSE)=0,"Fertigprodukte"),
IFERROR(IF(VLOOKUP(O1468,'[1]vakuumierte Fertigprodukte'!$E:$FI,2,FALSE)=0,"Vakuumierte Zipfel"),
IFERROR(IF(VLOOKUP(O1468,[1]Wurste!$B:$C,2,FALSE)=0,"Räucherwürste"),
IFERROR(IF(VLOOKUP(O1468,[1]Wurste!$E:$F,2,FALSE)=0,"URW/URGW Wurst"),
IFERROR(IF(VLOOKUP(O1468,[1]Wurste!$H:$I,2,FALSE)=0,"HF-Wurst Vegan"),
IFERROR(IF(VLOOKUP(O1468,[1]Wurste!$K:$L,2,FALSE)=0,"320er ohne Würste"),
IFERROR(IF(AND(OR(Abfalldokumentation!$A1468="BU3",Abfalldokumentation!$A1468="Verkauf"),Abfalldokumentation!$F1468="Schimmel",Abfalldokumentation!$G1468="keinen Abnehmer/kein Schälpersonal"),"Div. Zipfel, ES ohne Verwendung",VLOOKUP(Abfalldokumentation!$E1468,Produktgruppen!A:B,2,FALSE)),"-")))))))))))))))))))))))</f>
        <v>Vorschmelz</v>
      </c>
      <c r="E1468" s="81" t="str">
        <f>IFERROR(VLOOKUP(Abfalldokumentation!$O1468,Artikel!A:C,3,FALSE),Abfalldokumentation!$O1468)</f>
        <v>VOS Schwarzer Pfeffer R</v>
      </c>
      <c r="F1468" s="81" t="str">
        <f>VLOOKUP(T1468,'Liste Gründe'!A:D,2,FALSE)</f>
        <v>keinen Verwendungszweck</v>
      </c>
      <c r="G1468" s="80" t="str">
        <f>IF(ISBLANK(V1468),VLOOKUP(Abfalldokumentation!$P1468,'Liste Gründe'!A:D,3,FALSE),V1468)</f>
        <v>keinen Verwendungszweck</v>
      </c>
      <c r="H1468" s="81" t="str">
        <f>IF(ISBLANK(Abfalldokumentation!$W1468),"-",Abfalldokumentation!$W1468)</f>
        <v>-</v>
      </c>
      <c r="I1468" s="81">
        <f t="shared" si="155"/>
        <v>44</v>
      </c>
      <c r="J1468" s="81" t="str">
        <f t="shared" si="156"/>
        <v>Produkte</v>
      </c>
      <c r="K1468" s="81" t="str">
        <f t="shared" si="157"/>
        <v>BUs</v>
      </c>
      <c r="L1468" s="81" t="str">
        <f t="shared" si="158"/>
        <v>Symptome</v>
      </c>
      <c r="M1468" s="81">
        <f>IFERROR(VLOOKUP(Abfalldokumentation!$O1468,Kennzahlen!S:V,3,FALSE)*Abfalldokumentation!$B1468,"0")</f>
        <v>12.5</v>
      </c>
      <c r="N1468" s="81" t="str">
        <f>IF(ISBLANK(Q1468),VLOOKUP(Abfalldokumentation!$O1468,'Linien - BU'!R:S,2,FALSE),Q1468)</f>
        <v>BU4</v>
      </c>
      <c r="O1468" s="77">
        <f t="shared" si="159"/>
        <v>29500482</v>
      </c>
      <c r="P1468" s="77">
        <f t="shared" si="160"/>
        <v>61</v>
      </c>
      <c r="Q1468" s="39" t="s">
        <v>9</v>
      </c>
      <c r="R1468" s="40">
        <v>29500482</v>
      </c>
      <c r="S1468" s="40">
        <v>25</v>
      </c>
      <c r="T1468" s="40">
        <v>61</v>
      </c>
      <c r="U1468" s="41">
        <v>44503</v>
      </c>
      <c r="V1468" s="42"/>
      <c r="W1468" s="40"/>
      <c r="X1468" s="44" t="str">
        <f>IFERROR(VLOOKUP(Abfalldokumentation!$R1468,Artikel!A:C,3,FALSE),Abfalldokumentation!$R1468)</f>
        <v>VOS Schwarzer Pfeffer R</v>
      </c>
      <c r="Y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</row>
    <row r="1469" spans="1:40" ht="30" hidden="1" customHeight="1" x14ac:dyDescent="0.25">
      <c r="A1469" s="73" t="str">
        <f>VLOOKUP(N1469,'Linien - BU'!A:B,2,FALSE)</f>
        <v>BU4</v>
      </c>
      <c r="B1469" s="74">
        <f t="shared" si="154"/>
        <v>20</v>
      </c>
      <c r="C1469" s="75">
        <f>Abfalldokumentation!$U1469</f>
        <v>44503</v>
      </c>
      <c r="D1469" s="69" t="str">
        <f>IFERROR(IF(VLOOKUP(O1469,'[1]Rohware 230'!$B:$C,2,FALSE)=0,"Rohware"),
IFERROR(IF(VLOOKUP(O1469,[1]Sammelnr.!$B:$C,2,FALSE)=0,"Sammelnr. ungeschält ABS"),
IFERROR(IF(VLOOKUP(O1469,[1]Sammelnr.!$E:$F,2,FALSE)=0,"Sammelnr. ungeschält VS"),
IFERROR(IF(VLOOKUP(O1469,[1]Sammelnr.!$H:$I,2,FALSE)=0,"Sammelnr. geschält"),
IFERROR(IF(VLOOKUP(O1469,[1]Offen!$B:$C,2,FALSE)=0,"Offen ungeschält ABS"),
IFERROR(IF(VLOOKUP(O1469,[1]Offen!$E:$F,2,FALSE)=0,"Offen ungeschält VOS"),
IFERROR(IF(VLOOKUP(O1469,[1]Offen!$H:$I,2,FALSE)=0,"Offen geschält RW"),
IFERROR(IF(VLOOKUP(O1469,[1]Offen!$K:$L,2,FALSE)=0,"Offen vegan"),
IFERROR(IF(VLOOKUP(O1469,[1]Offen!$N:$O,2,FALSE)=0,"Offen Zipfel"),
IFERROR(IF(VLOOKUP(O1469,[1]Offen!$Q:$R,2,FALSE)=0,"Offen Endstücke"),
IFERROR(IF(VLOOKUP(O1469,[1]Vakuumiert!$B:$C,2,FALSE)=0,"Vakuumierter VOS ungeschält"),
IFERROR(IF(VLOOKUP(O1469,[1]Vakuumiert!$E:$F,2,FALSE)=0,"Vakuumierter ABS ungeschält"),
IFERROR(IF(VLOOKUP(O1469,[1]Vakuumiert!$H:$I,2,FALSE)=0,"Vakuumierter VOS geschält"),
IFERROR(IF(VLOOKUP(O1469,[1]Vakuumiert!$K:$L,2,FALSE)=0,"Vakuumierter VOS vegan"),
IFERROR(IF(VLOOKUP(O1469,[1]Vakuumiert!$N:$O,2,FALSE)=0,"Vakuumierter VOS Zipfel"),
IFERROR(IF(VLOOKUP(O1469,[1]Vakuumiert!$Q:$R,2,FALSE)=0,"Vakuumiert geschält"),
IFERROR(IF(VLOOKUP(O1469,'[1]vakuumierte Fertigprodukte'!$B:$C,2,FALSE)=0,"Fertigprodukte"),
IFERROR(IF(VLOOKUP(O1469,'[1]vakuumierte Fertigprodukte'!$E:$FI,2,FALSE)=0,"Vakuumierte Zipfel"),
IFERROR(IF(VLOOKUP(O1469,[1]Wurste!$B:$C,2,FALSE)=0,"Räucherwürste"),
IFERROR(IF(VLOOKUP(O1469,[1]Wurste!$E:$F,2,FALSE)=0,"URW/URGW Wurst"),
IFERROR(IF(VLOOKUP(O1469,[1]Wurste!$H:$I,2,FALSE)=0,"HF-Wurst Vegan"),
IFERROR(IF(VLOOKUP(O1469,[1]Wurste!$K:$L,2,FALSE)=0,"320er ohne Würste"),
IFERROR(IF(AND(OR(Abfalldokumentation!$A1469="BU3",Abfalldokumentation!$A1469="Verkauf"),Abfalldokumentation!$F1469="Schimmel",Abfalldokumentation!$G1469="keinen Abnehmer/kein Schälpersonal"),"Div. Zipfel, ES ohne Verwendung",VLOOKUP(Abfalldokumentation!$E1469,Produktgruppen!A:B,2,FALSE)),"-")))))))))))))))))))))))</f>
        <v>Vorschmelz</v>
      </c>
      <c r="E1469" s="76" t="str">
        <f>IFERROR(VLOOKUP(Abfalldokumentation!$O1469,Artikel!A:C,3,FALSE),Abfalldokumentation!$O1469)</f>
        <v>VOS Schwarzer Pfeffer R</v>
      </c>
      <c r="F1469" s="76" t="str">
        <f>VLOOKUP(T1469,'Liste Gründe'!A:D,2,FALSE)</f>
        <v>keinen Verwendungszweck</v>
      </c>
      <c r="G1469" s="75" t="str">
        <f>IF(ISBLANK(V1469),VLOOKUP(Abfalldokumentation!$P1469,'Liste Gründe'!A:D,3,FALSE),V1469)</f>
        <v>keinen Verwendungszweck</v>
      </c>
      <c r="H1469" s="76" t="str">
        <f>IF(ISBLANK(Abfalldokumentation!$W1469),"-",Abfalldokumentation!$W1469)</f>
        <v>-</v>
      </c>
      <c r="I1469" s="76">
        <f t="shared" si="155"/>
        <v>44</v>
      </c>
      <c r="J1469" s="76" t="str">
        <f t="shared" si="156"/>
        <v>Produkte</v>
      </c>
      <c r="K1469" s="76" t="str">
        <f t="shared" si="157"/>
        <v>BUs</v>
      </c>
      <c r="L1469" s="76" t="str">
        <f t="shared" si="158"/>
        <v>Symptome</v>
      </c>
      <c r="M1469" s="76">
        <f>IFERROR(VLOOKUP(Abfalldokumentation!$O1469,Kennzahlen!S:V,3,FALSE)*Abfalldokumentation!$B1469,"0")</f>
        <v>10</v>
      </c>
      <c r="N1469" s="76" t="str">
        <f>IF(ISBLANK(Q1469),VLOOKUP(Abfalldokumentation!$O1469,'Linien - BU'!R:S,2,FALSE),Q1469)</f>
        <v>BU4</v>
      </c>
      <c r="O1469" s="77">
        <f t="shared" si="159"/>
        <v>29500482</v>
      </c>
      <c r="P1469" s="77">
        <f t="shared" si="160"/>
        <v>61</v>
      </c>
      <c r="Q1469" s="45" t="s">
        <v>9</v>
      </c>
      <c r="R1469" s="46">
        <v>29500482</v>
      </c>
      <c r="S1469" s="46">
        <v>20</v>
      </c>
      <c r="T1469" s="46">
        <v>61</v>
      </c>
      <c r="U1469" s="47">
        <v>44503</v>
      </c>
      <c r="V1469" s="48"/>
      <c r="W1469" s="46"/>
      <c r="X1469" s="50" t="str">
        <f>IFERROR(VLOOKUP(Abfalldokumentation!$R1469,Artikel!A:C,3,FALSE),Abfalldokumentation!$R1469)</f>
        <v>VOS Schwarzer Pfeffer R</v>
      </c>
      <c r="Y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</row>
    <row r="1470" spans="1:40" ht="30" hidden="1" customHeight="1" x14ac:dyDescent="0.25">
      <c r="A1470" s="78" t="str">
        <f>VLOOKUP(N1470,'Linien - BU'!A:B,2,FALSE)</f>
        <v>BU3</v>
      </c>
      <c r="B1470" s="79">
        <f t="shared" si="154"/>
        <v>9</v>
      </c>
      <c r="C1470" s="80">
        <f>Abfalldokumentation!$U1470</f>
        <v>44503</v>
      </c>
      <c r="D1470" s="69" t="str">
        <f>IFERROR(IF(VLOOKUP(O1470,'[1]Rohware 230'!$B:$C,2,FALSE)=0,"Rohware"),
IFERROR(IF(VLOOKUP(O1470,[1]Sammelnr.!$B:$C,2,FALSE)=0,"Sammelnr. ungeschält ABS"),
IFERROR(IF(VLOOKUP(O1470,[1]Sammelnr.!$E:$F,2,FALSE)=0,"Sammelnr. ungeschält VS"),
IFERROR(IF(VLOOKUP(O1470,[1]Sammelnr.!$H:$I,2,FALSE)=0,"Sammelnr. geschält"),
IFERROR(IF(VLOOKUP(O1470,[1]Offen!$B:$C,2,FALSE)=0,"Offen ungeschält ABS"),
IFERROR(IF(VLOOKUP(O1470,[1]Offen!$E:$F,2,FALSE)=0,"Offen ungeschält VOS"),
IFERROR(IF(VLOOKUP(O1470,[1]Offen!$H:$I,2,FALSE)=0,"Offen geschält RW"),
IFERROR(IF(VLOOKUP(O1470,[1]Offen!$K:$L,2,FALSE)=0,"Offen vegan"),
IFERROR(IF(VLOOKUP(O1470,[1]Offen!$N:$O,2,FALSE)=0,"Offen Zipfel"),
IFERROR(IF(VLOOKUP(O1470,[1]Offen!$Q:$R,2,FALSE)=0,"Offen Endstücke"),
IFERROR(IF(VLOOKUP(O1470,[1]Vakuumiert!$B:$C,2,FALSE)=0,"Vakuumierter VOS ungeschält"),
IFERROR(IF(VLOOKUP(O1470,[1]Vakuumiert!$E:$F,2,FALSE)=0,"Vakuumierter ABS ungeschält"),
IFERROR(IF(VLOOKUP(O1470,[1]Vakuumiert!$H:$I,2,FALSE)=0,"Vakuumierter VOS geschält"),
IFERROR(IF(VLOOKUP(O1470,[1]Vakuumiert!$K:$L,2,FALSE)=0,"Vakuumierter VOS vegan"),
IFERROR(IF(VLOOKUP(O1470,[1]Vakuumiert!$N:$O,2,FALSE)=0,"Vakuumierter VOS Zipfel"),
IFERROR(IF(VLOOKUP(O1470,[1]Vakuumiert!$Q:$R,2,FALSE)=0,"Vakuumiert geschält"),
IFERROR(IF(VLOOKUP(O1470,'[1]vakuumierte Fertigprodukte'!$B:$C,2,FALSE)=0,"Fertigprodukte"),
IFERROR(IF(VLOOKUP(O1470,'[1]vakuumierte Fertigprodukte'!$E:$FI,2,FALSE)=0,"Vakuumierte Zipfel"),
IFERROR(IF(VLOOKUP(O1470,[1]Wurste!$B:$C,2,FALSE)=0,"Räucherwürste"),
IFERROR(IF(VLOOKUP(O1470,[1]Wurste!$E:$F,2,FALSE)=0,"URW/URGW Wurst"),
IFERROR(IF(VLOOKUP(O1470,[1]Wurste!$H:$I,2,FALSE)=0,"HF-Wurst Vegan"),
IFERROR(IF(VLOOKUP(O1470,[1]Wurste!$K:$L,2,FALSE)=0,"320er ohne Würste"),
IFERROR(IF(AND(OR(Abfalldokumentation!$A1470="BU3",Abfalldokumentation!$A1470="Verkauf"),Abfalldokumentation!$F1470="Schimmel",Abfalldokumentation!$G1470="keinen Abnehmer/kein Schälpersonal"),"Div. Zipfel, ES ohne Verwendung",VLOOKUP(Abfalldokumentation!$E1470,Produktgruppen!A:B,2,FALSE)),"-")))))))))))))))))))))))</f>
        <v>Vorschmelz</v>
      </c>
      <c r="E1470" s="81" t="str">
        <f>IFERROR(VLOOKUP(Abfalldokumentation!$O1470,Artikel!A:C,3,FALSE),Abfalldokumentation!$O1470)</f>
        <v>VOS Räucher Natur Natri</v>
      </c>
      <c r="F1470" s="81" t="str">
        <f>VLOOKUP(T1470,'Liste Gründe'!A:D,2,FALSE)</f>
        <v>Linienbezogen</v>
      </c>
      <c r="G1470" s="80" t="str">
        <f>IF(ISBLANK(V1470),VLOOKUP(Abfalldokumentation!$P1470,'Liste Gründe'!A:D,3,FALSE),V1470)</f>
        <v>Maschinenabfall</v>
      </c>
      <c r="H1470" s="81" t="str">
        <f>IF(ISBLANK(Abfalldokumentation!$W1470),"-",Abfalldokumentation!$W1470)</f>
        <v>-</v>
      </c>
      <c r="I1470" s="81">
        <f t="shared" si="155"/>
        <v>44</v>
      </c>
      <c r="J1470" s="81" t="str">
        <f t="shared" si="156"/>
        <v>Produkte</v>
      </c>
      <c r="K1470" s="81" t="str">
        <f t="shared" si="157"/>
        <v>BUs</v>
      </c>
      <c r="L1470" s="81" t="str">
        <f t="shared" si="158"/>
        <v>Symptome</v>
      </c>
      <c r="M1470" s="81">
        <f>IFERROR(VLOOKUP(Abfalldokumentation!$O1470,Kennzahlen!S:V,3,FALSE)*Abfalldokumentation!$B1470,"0")</f>
        <v>4.5</v>
      </c>
      <c r="N1470" s="81" t="str">
        <f>IF(ISBLANK(Q1470),VLOOKUP(Abfalldokumentation!$O1470,'Linien - BU'!R:S,2,FALSE),Q1470)</f>
        <v>BU3</v>
      </c>
      <c r="O1470" s="77">
        <f t="shared" si="159"/>
        <v>29500498</v>
      </c>
      <c r="P1470" s="77">
        <f t="shared" si="160"/>
        <v>30</v>
      </c>
      <c r="Q1470" s="39" t="s">
        <v>8</v>
      </c>
      <c r="R1470" s="40">
        <v>29500498</v>
      </c>
      <c r="S1470" s="40">
        <v>9</v>
      </c>
      <c r="T1470" s="40">
        <v>30</v>
      </c>
      <c r="U1470" s="41">
        <v>44503</v>
      </c>
      <c r="V1470" s="42"/>
      <c r="W1470" s="40"/>
      <c r="X1470" s="44" t="str">
        <f>IFERROR(VLOOKUP(Abfalldokumentation!$R1470,Artikel!A:C,3,FALSE),Abfalldokumentation!$R1470)</f>
        <v>VOS Räucher Natur Natri</v>
      </c>
      <c r="Y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</row>
    <row r="1471" spans="1:40" ht="30" hidden="1" customHeight="1" x14ac:dyDescent="0.25">
      <c r="A1471" s="73" t="str">
        <f>VLOOKUP(N1471,'Linien - BU'!A:B,2,FALSE)</f>
        <v>BU1</v>
      </c>
      <c r="B1471" s="74">
        <f t="shared" si="154"/>
        <v>18</v>
      </c>
      <c r="C1471" s="75">
        <f>Abfalldokumentation!$U1471</f>
        <v>44503</v>
      </c>
      <c r="D1471" s="69" t="str">
        <f>IFERROR(IF(VLOOKUP(O1471,'[1]Rohware 230'!$B:$C,2,FALSE)=0,"Rohware"),
IFERROR(IF(VLOOKUP(O1471,[1]Sammelnr.!$B:$C,2,FALSE)=0,"Sammelnr. ungeschält ABS"),
IFERROR(IF(VLOOKUP(O1471,[1]Sammelnr.!$E:$F,2,FALSE)=0,"Sammelnr. ungeschält VS"),
IFERROR(IF(VLOOKUP(O1471,[1]Sammelnr.!$H:$I,2,FALSE)=0,"Sammelnr. geschält"),
IFERROR(IF(VLOOKUP(O1471,[1]Offen!$B:$C,2,FALSE)=0,"Offen ungeschält ABS"),
IFERROR(IF(VLOOKUP(O1471,[1]Offen!$E:$F,2,FALSE)=0,"Offen ungeschält VOS"),
IFERROR(IF(VLOOKUP(O1471,[1]Offen!$H:$I,2,FALSE)=0,"Offen geschält RW"),
IFERROR(IF(VLOOKUP(O1471,[1]Offen!$K:$L,2,FALSE)=0,"Offen vegan"),
IFERROR(IF(VLOOKUP(O1471,[1]Offen!$N:$O,2,FALSE)=0,"Offen Zipfel"),
IFERROR(IF(VLOOKUP(O1471,[1]Offen!$Q:$R,2,FALSE)=0,"Offen Endstücke"),
IFERROR(IF(VLOOKUP(O1471,[1]Vakuumiert!$B:$C,2,FALSE)=0,"Vakuumierter VOS ungeschält"),
IFERROR(IF(VLOOKUP(O1471,[1]Vakuumiert!$E:$F,2,FALSE)=0,"Vakuumierter ABS ungeschält"),
IFERROR(IF(VLOOKUP(O1471,[1]Vakuumiert!$H:$I,2,FALSE)=0,"Vakuumierter VOS geschält"),
IFERROR(IF(VLOOKUP(O1471,[1]Vakuumiert!$K:$L,2,FALSE)=0,"Vakuumierter VOS vegan"),
IFERROR(IF(VLOOKUP(O1471,[1]Vakuumiert!$N:$O,2,FALSE)=0,"Vakuumierter VOS Zipfel"),
IFERROR(IF(VLOOKUP(O1471,[1]Vakuumiert!$Q:$R,2,FALSE)=0,"Vakuumiert geschält"),
IFERROR(IF(VLOOKUP(O1471,'[1]vakuumierte Fertigprodukte'!$B:$C,2,FALSE)=0,"Fertigprodukte"),
IFERROR(IF(VLOOKUP(O1471,'[1]vakuumierte Fertigprodukte'!$E:$FI,2,FALSE)=0,"Vakuumierte Zipfel"),
IFERROR(IF(VLOOKUP(O1471,[1]Wurste!$B:$C,2,FALSE)=0,"Räucherwürste"),
IFERROR(IF(VLOOKUP(O1471,[1]Wurste!$E:$F,2,FALSE)=0,"URW/URGW Wurst"),
IFERROR(IF(VLOOKUP(O1471,[1]Wurste!$H:$I,2,FALSE)=0,"HF-Wurst Vegan"),
IFERROR(IF(VLOOKUP(O1471,[1]Wurste!$K:$L,2,FALSE)=0,"320er ohne Würste"),
IFERROR(IF(AND(OR(Abfalldokumentation!$A1471="BU3",Abfalldokumentation!$A1471="Verkauf"),Abfalldokumentation!$F1471="Schimmel",Abfalldokumentation!$G1471="keinen Abnehmer/kein Schälpersonal"),"Div. Zipfel, ES ohne Verwendung",VLOOKUP(Abfalldokumentation!$E1471,Produktgruppen!A:B,2,FALSE)),"-")))))))))))))))))))))))</f>
        <v>Vorschmelz</v>
      </c>
      <c r="E1471" s="76" t="str">
        <f>IFERROR(VLOOKUP(Abfalldokumentation!$O1471,Artikel!A:C,3,FALSE),Abfalldokumentation!$O1471)</f>
        <v>VOS mit Walnusskonzentr</v>
      </c>
      <c r="F1471" s="76" t="str">
        <f>VLOOKUP(T1471,'Liste Gründe'!A:D,2,FALSE)</f>
        <v>Linienbezogen</v>
      </c>
      <c r="G1471" s="75" t="str">
        <f>IF(ISBLANK(V1471),VLOOKUP(Abfalldokumentation!$P1471,'Liste Gründe'!A:D,3,FALSE),V1471)</f>
        <v>Reinigung</v>
      </c>
      <c r="H1471" s="76" t="str">
        <f>IF(ISBLANK(Abfalldokumentation!$W1471),"-",Abfalldokumentation!$W1471)</f>
        <v>-</v>
      </c>
      <c r="I1471" s="76">
        <f t="shared" si="155"/>
        <v>44</v>
      </c>
      <c r="J1471" s="76" t="str">
        <f t="shared" si="156"/>
        <v>Produkte</v>
      </c>
      <c r="K1471" s="76" t="str">
        <f t="shared" si="157"/>
        <v>BUs</v>
      </c>
      <c r="L1471" s="76" t="str">
        <f t="shared" si="158"/>
        <v>Symptome</v>
      </c>
      <c r="M1471" s="76" t="str">
        <f>IFERROR(VLOOKUP(Abfalldokumentation!$O1471,Kennzahlen!S:V,3,FALSE)*Abfalldokumentation!$B1471,"0")</f>
        <v>0</v>
      </c>
      <c r="N1471" s="76" t="str">
        <f>IF(ISBLANK(Q1471),VLOOKUP(Abfalldokumentation!$O1471,'Linien - BU'!R:S,2,FALSE),Q1471)</f>
        <v>Schmelze</v>
      </c>
      <c r="O1471" s="77">
        <f t="shared" si="159"/>
        <v>29500531</v>
      </c>
      <c r="P1471" s="77">
        <f t="shared" si="160"/>
        <v>10</v>
      </c>
      <c r="Q1471" s="45" t="s">
        <v>184</v>
      </c>
      <c r="R1471" s="46">
        <v>29500531</v>
      </c>
      <c r="S1471" s="46">
        <v>18</v>
      </c>
      <c r="T1471" s="46">
        <v>10</v>
      </c>
      <c r="U1471" s="47">
        <v>44503</v>
      </c>
      <c r="V1471" s="48"/>
      <c r="W1471" s="46"/>
      <c r="X1471" s="50" t="str">
        <f>IFERROR(VLOOKUP(Abfalldokumentation!$R1471,Artikel!A:C,3,FALSE),Abfalldokumentation!$R1471)</f>
        <v>VOS mit Walnusskonzentr</v>
      </c>
      <c r="Y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</row>
    <row r="1472" spans="1:40" ht="30" hidden="1" customHeight="1" x14ac:dyDescent="0.25">
      <c r="A1472" s="78" t="str">
        <f>VLOOKUP(N1472,'Linien - BU'!A:B,2,FALSE)</f>
        <v>BU1</v>
      </c>
      <c r="B1472" s="79">
        <f t="shared" si="154"/>
        <v>33</v>
      </c>
      <c r="C1472" s="80">
        <f>Abfalldokumentation!$U1472</f>
        <v>44503</v>
      </c>
      <c r="D1472" s="69" t="str">
        <f>IFERROR(IF(VLOOKUP(O1472,'[1]Rohware 230'!$B:$C,2,FALSE)=0,"Rohware"),
IFERROR(IF(VLOOKUP(O1472,[1]Sammelnr.!$B:$C,2,FALSE)=0,"Sammelnr. ungeschält ABS"),
IFERROR(IF(VLOOKUP(O1472,[1]Sammelnr.!$E:$F,2,FALSE)=0,"Sammelnr. ungeschält VS"),
IFERROR(IF(VLOOKUP(O1472,[1]Sammelnr.!$H:$I,2,FALSE)=0,"Sammelnr. geschält"),
IFERROR(IF(VLOOKUP(O1472,[1]Offen!$B:$C,2,FALSE)=0,"Offen ungeschält ABS"),
IFERROR(IF(VLOOKUP(O1472,[1]Offen!$E:$F,2,FALSE)=0,"Offen ungeschält VOS"),
IFERROR(IF(VLOOKUP(O1472,[1]Offen!$H:$I,2,FALSE)=0,"Offen geschält RW"),
IFERROR(IF(VLOOKUP(O1472,[1]Offen!$K:$L,2,FALSE)=0,"Offen vegan"),
IFERROR(IF(VLOOKUP(O1472,[1]Offen!$N:$O,2,FALSE)=0,"Offen Zipfel"),
IFERROR(IF(VLOOKUP(O1472,[1]Offen!$Q:$R,2,FALSE)=0,"Offen Endstücke"),
IFERROR(IF(VLOOKUP(O1472,[1]Vakuumiert!$B:$C,2,FALSE)=0,"Vakuumierter VOS ungeschält"),
IFERROR(IF(VLOOKUP(O1472,[1]Vakuumiert!$E:$F,2,FALSE)=0,"Vakuumierter ABS ungeschält"),
IFERROR(IF(VLOOKUP(O1472,[1]Vakuumiert!$H:$I,2,FALSE)=0,"Vakuumierter VOS geschält"),
IFERROR(IF(VLOOKUP(O1472,[1]Vakuumiert!$K:$L,2,FALSE)=0,"Vakuumierter VOS vegan"),
IFERROR(IF(VLOOKUP(O1472,[1]Vakuumiert!$N:$O,2,FALSE)=0,"Vakuumierter VOS Zipfel"),
IFERROR(IF(VLOOKUP(O1472,[1]Vakuumiert!$Q:$R,2,FALSE)=0,"Vakuumiert geschält"),
IFERROR(IF(VLOOKUP(O1472,'[1]vakuumierte Fertigprodukte'!$B:$C,2,FALSE)=0,"Fertigprodukte"),
IFERROR(IF(VLOOKUP(O1472,'[1]vakuumierte Fertigprodukte'!$E:$FI,2,FALSE)=0,"Vakuumierte Zipfel"),
IFERROR(IF(VLOOKUP(O1472,[1]Wurste!$B:$C,2,FALSE)=0,"Räucherwürste"),
IFERROR(IF(VLOOKUP(O1472,[1]Wurste!$E:$F,2,FALSE)=0,"URW/URGW Wurst"),
IFERROR(IF(VLOOKUP(O1472,[1]Wurste!$H:$I,2,FALSE)=0,"HF-Wurst Vegan"),
IFERROR(IF(VLOOKUP(O1472,[1]Wurste!$K:$L,2,FALSE)=0,"320er ohne Würste"),
IFERROR(IF(AND(OR(Abfalldokumentation!$A1472="BU3",Abfalldokumentation!$A1472="Verkauf"),Abfalldokumentation!$F1472="Schimmel",Abfalldokumentation!$G1472="keinen Abnehmer/kein Schälpersonal"),"Div. Zipfel, ES ohne Verwendung",VLOOKUP(Abfalldokumentation!$E1472,Produktgruppen!A:B,2,FALSE)),"-")))))))))))))))))))))))</f>
        <v>Vorschmelz</v>
      </c>
      <c r="E1472" s="81" t="str">
        <f>IFERROR(VLOOKUP(Abfalldokumentation!$O1472,Artikel!A:C,3,FALSE),Abfalldokumentation!$O1472)</f>
        <v>VOS mit Walnusskonzentr</v>
      </c>
      <c r="F1472" s="81" t="str">
        <f>VLOOKUP(T1472,'Liste Gründe'!A:D,2,FALSE)</f>
        <v>Schimmel</v>
      </c>
      <c r="G1472" s="80" t="str">
        <f>IF(ISBLANK(V1472),VLOOKUP(Abfalldokumentation!$P1472,'Liste Gründe'!A:D,3,FALSE),V1472)</f>
        <v>keine Verarbeitung</v>
      </c>
      <c r="H1472" s="81" t="str">
        <f>IF(ISBLANK(Abfalldokumentation!$W1472),"-",Abfalldokumentation!$W1472)</f>
        <v>-</v>
      </c>
      <c r="I1472" s="81">
        <f t="shared" si="155"/>
        <v>44</v>
      </c>
      <c r="J1472" s="81" t="str">
        <f t="shared" si="156"/>
        <v>Produkte</v>
      </c>
      <c r="K1472" s="81" t="str">
        <f t="shared" si="157"/>
        <v>BUs</v>
      </c>
      <c r="L1472" s="81" t="str">
        <f t="shared" si="158"/>
        <v>Symptome</v>
      </c>
      <c r="M1472" s="81" t="str">
        <f>IFERROR(VLOOKUP(Abfalldokumentation!$O1472,Kennzahlen!S:V,3,FALSE)*Abfalldokumentation!$B1472,"0")</f>
        <v>0</v>
      </c>
      <c r="N1472" s="81" t="str">
        <f>IF(ISBLANK(Q1472),VLOOKUP(Abfalldokumentation!$O1472,'Linien - BU'!R:S,2,FALSE),Q1472)</f>
        <v>RWV</v>
      </c>
      <c r="O1472" s="77">
        <f t="shared" si="159"/>
        <v>29500531</v>
      </c>
      <c r="P1472" s="77">
        <f t="shared" si="160"/>
        <v>12</v>
      </c>
      <c r="Q1472" s="39" t="s">
        <v>202</v>
      </c>
      <c r="R1472" s="40">
        <v>29500531</v>
      </c>
      <c r="S1472" s="40">
        <v>33</v>
      </c>
      <c r="T1472" s="40">
        <v>12</v>
      </c>
      <c r="U1472" s="41">
        <v>44503</v>
      </c>
      <c r="V1472" s="48" t="s">
        <v>22</v>
      </c>
      <c r="W1472" s="40"/>
      <c r="X1472" s="44" t="str">
        <f>IFERROR(VLOOKUP(Abfalldokumentation!$R1472,Artikel!A:C,3,FALSE),Abfalldokumentation!$R1472)</f>
        <v>VOS mit Walnusskonzentr</v>
      </c>
      <c r="Y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</row>
    <row r="1473" spans="1:40" ht="30" customHeight="1" x14ac:dyDescent="0.25">
      <c r="A1473" s="73" t="str">
        <f>VLOOKUP(N1473,'Linien - BU'!A:B,2,FALSE)</f>
        <v>BU1</v>
      </c>
      <c r="B1473" s="74">
        <f t="shared" si="154"/>
        <v>13</v>
      </c>
      <c r="C1473" s="75">
        <f>Abfalldokumentation!$U1473</f>
        <v>44503</v>
      </c>
      <c r="D1473" s="69" t="str">
        <f>IFERROR(IF(VLOOKUP(O1473,'[1]Rohware 230'!$B:$C,2,FALSE)=0,"Rohware"),
IFERROR(IF(VLOOKUP(O1473,[1]Sammelnr.!$B:$C,2,FALSE)=0,"Sammelnr. ungeschält ABS"),
IFERROR(IF(VLOOKUP(O1473,[1]Sammelnr.!$E:$F,2,FALSE)=0,"Sammelnr. ungeschält VS"),
IFERROR(IF(VLOOKUP(O1473,[1]Sammelnr.!$H:$I,2,FALSE)=0,"Sammelnr. geschält"),
IFERROR(IF(VLOOKUP(O1473,[1]Offen!$B:$C,2,FALSE)=0,"Offen ungeschält ABS"),
IFERROR(IF(VLOOKUP(O1473,[1]Offen!$E:$F,2,FALSE)=0,"Offen ungeschält VOS"),
IFERROR(IF(VLOOKUP(O1473,[1]Offen!$H:$I,2,FALSE)=0,"Offen geschält RW"),
IFERROR(IF(VLOOKUP(O1473,[1]Offen!$K:$L,2,FALSE)=0,"Offen vegan"),
IFERROR(IF(VLOOKUP(O1473,[1]Offen!$N:$O,2,FALSE)=0,"Offen Zipfel"),
IFERROR(IF(VLOOKUP(O1473,[1]Offen!$Q:$R,2,FALSE)=0,"Offen Endstücke"),
IFERROR(IF(VLOOKUP(O1473,[1]Vakuumiert!$B:$C,2,FALSE)=0,"Vakuumierter VOS ungeschält"),
IFERROR(IF(VLOOKUP(O1473,[1]Vakuumiert!$E:$F,2,FALSE)=0,"Vakuumierter ABS ungeschält"),
IFERROR(IF(VLOOKUP(O1473,[1]Vakuumiert!$H:$I,2,FALSE)=0,"Vakuumierter VOS geschält"),
IFERROR(IF(VLOOKUP(O1473,[1]Vakuumiert!$K:$L,2,FALSE)=0,"Vakuumierter VOS vegan"),
IFERROR(IF(VLOOKUP(O1473,[1]Vakuumiert!$N:$O,2,FALSE)=0,"Vakuumierter VOS Zipfel"),
IFERROR(IF(VLOOKUP(O1473,[1]Vakuumiert!$Q:$R,2,FALSE)=0,"Vakuumiert geschält"),
IFERROR(IF(VLOOKUP(O1473,'[1]vakuumierte Fertigprodukte'!$B:$C,2,FALSE)=0,"Fertigprodukte"),
IFERROR(IF(VLOOKUP(O1473,'[1]vakuumierte Fertigprodukte'!$E:$FI,2,FALSE)=0,"Vakuumierte Zipfel"),
IFERROR(IF(VLOOKUP(O1473,[1]Wurste!$B:$C,2,FALSE)=0,"Räucherwürste"),
IFERROR(IF(VLOOKUP(O1473,[1]Wurste!$E:$F,2,FALSE)=0,"URW/URGW Wurst"),
IFERROR(IF(VLOOKUP(O1473,[1]Wurste!$H:$I,2,FALSE)=0,"HF-Wurst Vegan"),
IFERROR(IF(VLOOKUP(O1473,[1]Wurste!$K:$L,2,FALSE)=0,"320er ohne Würste"),
IFERROR(IF(AND(OR(Abfalldokumentation!$A1473="BU3",Abfalldokumentation!$A1473="Verkauf"),Abfalldokumentation!$F1473="Schimmel",Abfalldokumentation!$G1473="keinen Abnehmer/kein Schälpersonal"),"Div. Zipfel, ES ohne Verwendung",VLOOKUP(Abfalldokumentation!$E1473,Produktgruppen!A:B,2,FALSE)),"-")))))))))))))))))))))))</f>
        <v>-</v>
      </c>
      <c r="E1473" s="76" t="str">
        <f>IFERROR(VLOOKUP(Abfalldokumentation!$O1473,Artikel!A:C,3,FALSE),Abfalldokumentation!$O1473)</f>
        <v>VOS Cheddar Paste CL oh</v>
      </c>
      <c r="F1473" s="76" t="str">
        <f>VLOOKUP(T1473,'Liste Gründe'!A:D,2,FALSE)</f>
        <v>Linienbezogen</v>
      </c>
      <c r="G1473" s="75" t="str">
        <f>IF(ISBLANK(V1473),VLOOKUP(Abfalldokumentation!$P1473,'Liste Gründe'!A:D,3,FALSE),V1473)</f>
        <v>Clip gerissen</v>
      </c>
      <c r="H1473" s="76" t="str">
        <f>IF(ISBLANK(Abfalldokumentation!$W1473),"-",Abfalldokumentation!$W1473)</f>
        <v>-</v>
      </c>
      <c r="I1473" s="76">
        <f t="shared" si="155"/>
        <v>44</v>
      </c>
      <c r="J1473" s="76" t="str">
        <f t="shared" si="156"/>
        <v>Produkte</v>
      </c>
      <c r="K1473" s="76" t="str">
        <f t="shared" si="157"/>
        <v>BUs</v>
      </c>
      <c r="L1473" s="76" t="str">
        <f t="shared" si="158"/>
        <v>Symptome</v>
      </c>
      <c r="M1473" s="76" t="str">
        <f>IFERROR(VLOOKUP(Abfalldokumentation!$O1473,Kennzahlen!S:V,3,FALSE)*Abfalldokumentation!$B1473,"0")</f>
        <v>0</v>
      </c>
      <c r="N1473" s="76" t="str">
        <f>IF(ISBLANK(Q1473),VLOOKUP(Abfalldokumentation!$O1473,'Linien - BU'!R:S,2,FALSE),Q1473)</f>
        <v>Abfüllung</v>
      </c>
      <c r="O1473" s="77">
        <f t="shared" si="159"/>
        <v>29500548</v>
      </c>
      <c r="P1473" s="77">
        <f t="shared" si="160"/>
        <v>31</v>
      </c>
      <c r="Q1473" s="45" t="s">
        <v>180</v>
      </c>
      <c r="R1473" s="46">
        <v>29500548</v>
      </c>
      <c r="S1473" s="46">
        <v>13</v>
      </c>
      <c r="T1473" s="40">
        <v>31</v>
      </c>
      <c r="U1473" s="47">
        <v>44503</v>
      </c>
      <c r="V1473" s="48"/>
      <c r="W1473" s="46"/>
      <c r="X1473" s="50" t="str">
        <f>IFERROR(VLOOKUP(Abfalldokumentation!$R1473,Artikel!A:C,3,FALSE),Abfalldokumentation!$R1473)</f>
        <v>VOS Cheddar Paste CL oh</v>
      </c>
      <c r="Y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</row>
    <row r="1474" spans="1:40" ht="30" customHeight="1" x14ac:dyDescent="0.25">
      <c r="A1474" s="78" t="str">
        <f>VLOOKUP(N1474,'Linien - BU'!A:B,2,FALSE)</f>
        <v>BU1</v>
      </c>
      <c r="B1474" s="79">
        <f t="shared" ref="B1474:B1537" si="161">S1474</f>
        <v>17</v>
      </c>
      <c r="C1474" s="80">
        <f>Abfalldokumentation!$U1474</f>
        <v>44503</v>
      </c>
      <c r="D1474" s="69" t="str">
        <f>IFERROR(IF(VLOOKUP(O1474,'[1]Rohware 230'!$B:$C,2,FALSE)=0,"Rohware"),
IFERROR(IF(VLOOKUP(O1474,[1]Sammelnr.!$B:$C,2,FALSE)=0,"Sammelnr. ungeschält ABS"),
IFERROR(IF(VLOOKUP(O1474,[1]Sammelnr.!$E:$F,2,FALSE)=0,"Sammelnr. ungeschält VS"),
IFERROR(IF(VLOOKUP(O1474,[1]Sammelnr.!$H:$I,2,FALSE)=0,"Sammelnr. geschält"),
IFERROR(IF(VLOOKUP(O1474,[1]Offen!$B:$C,2,FALSE)=0,"Offen ungeschält ABS"),
IFERROR(IF(VLOOKUP(O1474,[1]Offen!$E:$F,2,FALSE)=0,"Offen ungeschält VOS"),
IFERROR(IF(VLOOKUP(O1474,[1]Offen!$H:$I,2,FALSE)=0,"Offen geschält RW"),
IFERROR(IF(VLOOKUP(O1474,[1]Offen!$K:$L,2,FALSE)=0,"Offen vegan"),
IFERROR(IF(VLOOKUP(O1474,[1]Offen!$N:$O,2,FALSE)=0,"Offen Zipfel"),
IFERROR(IF(VLOOKUP(O1474,[1]Offen!$Q:$R,2,FALSE)=0,"Offen Endstücke"),
IFERROR(IF(VLOOKUP(O1474,[1]Vakuumiert!$B:$C,2,FALSE)=0,"Vakuumierter VOS ungeschält"),
IFERROR(IF(VLOOKUP(O1474,[1]Vakuumiert!$E:$F,2,FALSE)=0,"Vakuumierter ABS ungeschält"),
IFERROR(IF(VLOOKUP(O1474,[1]Vakuumiert!$H:$I,2,FALSE)=0,"Vakuumierter VOS geschält"),
IFERROR(IF(VLOOKUP(O1474,[1]Vakuumiert!$K:$L,2,FALSE)=0,"Vakuumierter VOS vegan"),
IFERROR(IF(VLOOKUP(O1474,[1]Vakuumiert!$N:$O,2,FALSE)=0,"Vakuumierter VOS Zipfel"),
IFERROR(IF(VLOOKUP(O1474,[1]Vakuumiert!$Q:$R,2,FALSE)=0,"Vakuumiert geschält"),
IFERROR(IF(VLOOKUP(O1474,'[1]vakuumierte Fertigprodukte'!$B:$C,2,FALSE)=0,"Fertigprodukte"),
IFERROR(IF(VLOOKUP(O1474,'[1]vakuumierte Fertigprodukte'!$E:$FI,2,FALSE)=0,"Vakuumierte Zipfel"),
IFERROR(IF(VLOOKUP(O1474,[1]Wurste!$B:$C,2,FALSE)=0,"Räucherwürste"),
IFERROR(IF(VLOOKUP(O1474,[1]Wurste!$E:$F,2,FALSE)=0,"URW/URGW Wurst"),
IFERROR(IF(VLOOKUP(O1474,[1]Wurste!$H:$I,2,FALSE)=0,"HF-Wurst Vegan"),
IFERROR(IF(VLOOKUP(O1474,[1]Wurste!$K:$L,2,FALSE)=0,"320er ohne Würste"),
IFERROR(IF(AND(OR(Abfalldokumentation!$A1474="BU3",Abfalldokumentation!$A1474="Verkauf"),Abfalldokumentation!$F1474="Schimmel",Abfalldokumentation!$G1474="keinen Abnehmer/kein Schälpersonal"),"Div. Zipfel, ES ohne Verwendung",VLOOKUP(Abfalldokumentation!$E1474,Produktgruppen!A:B,2,FALSE)),"-")))))))))))))))))))))))</f>
        <v>-</v>
      </c>
      <c r="E1474" s="81" t="str">
        <f>IFERROR(VLOOKUP(Abfalldokumentation!$O1474,Artikel!A:C,3,FALSE),Abfalldokumentation!$O1474)</f>
        <v>VOS SKZ Emmentaler Prem</v>
      </c>
      <c r="F1474" s="81" t="str">
        <f>VLOOKUP(T1474,'Liste Gründe'!A:D,2,FALSE)</f>
        <v>Linienbezogen</v>
      </c>
      <c r="G1474" s="80" t="str">
        <f>IF(ISBLANK(V1474),VLOOKUP(Abfalldokumentation!$P1474,'Liste Gründe'!A:D,3,FALSE),V1474)</f>
        <v>Darm geplatzt</v>
      </c>
      <c r="H1474" s="81" t="str">
        <f>IF(ISBLANK(Abfalldokumentation!$W1474),"-",Abfalldokumentation!$W1474)</f>
        <v>-</v>
      </c>
      <c r="I1474" s="81">
        <f t="shared" ref="I1474:I1537" si="162">_xlfn.ISOWEEKNUM(C1474)</f>
        <v>44</v>
      </c>
      <c r="J1474" s="81" t="str">
        <f t="shared" ref="J1474:J1537" si="163">"Produkte"</f>
        <v>Produkte</v>
      </c>
      <c r="K1474" s="81" t="str">
        <f t="shared" ref="K1474:K1537" si="164">"BUs"</f>
        <v>BUs</v>
      </c>
      <c r="L1474" s="81" t="str">
        <f t="shared" ref="L1474:L1537" si="165">"Symptome"</f>
        <v>Symptome</v>
      </c>
      <c r="M1474" s="81" t="str">
        <f>IFERROR(VLOOKUP(Abfalldokumentation!$O1474,Kennzahlen!S:V,3,FALSE)*Abfalldokumentation!$B1474,"0")</f>
        <v>0</v>
      </c>
      <c r="N1474" s="81" t="str">
        <f>IF(ISBLANK(Q1474),VLOOKUP(Abfalldokumentation!$O1474,'Linien - BU'!R:S,2,FALSE),Q1474)</f>
        <v>Abfüllung</v>
      </c>
      <c r="O1474" s="77">
        <f t="shared" ref="O1474:O1537" si="166">R1474</f>
        <v>29500599</v>
      </c>
      <c r="P1474" s="77">
        <f t="shared" ref="P1474:P1537" si="167">T1474</f>
        <v>34</v>
      </c>
      <c r="Q1474" s="39" t="s">
        <v>180</v>
      </c>
      <c r="R1474" s="40">
        <v>29500599</v>
      </c>
      <c r="S1474" s="40">
        <v>17</v>
      </c>
      <c r="T1474" s="40">
        <v>34</v>
      </c>
      <c r="U1474" s="41">
        <v>44503</v>
      </c>
      <c r="V1474" s="42"/>
      <c r="W1474" s="40"/>
      <c r="X1474" s="44" t="str">
        <f>IFERROR(VLOOKUP(Abfalldokumentation!$R1474,Artikel!A:C,3,FALSE),Abfalldokumentation!$R1474)</f>
        <v>VOS SKZ Emmentaler Prem</v>
      </c>
      <c r="Y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</row>
    <row r="1475" spans="1:40" ht="30" customHeight="1" x14ac:dyDescent="0.25">
      <c r="A1475" s="73" t="str">
        <f>VLOOKUP(N1475,'Linien - BU'!A:B,2,FALSE)</f>
        <v>BU1</v>
      </c>
      <c r="B1475" s="74">
        <f t="shared" si="161"/>
        <v>16</v>
      </c>
      <c r="C1475" s="75">
        <f>Abfalldokumentation!$U1475</f>
        <v>44503</v>
      </c>
      <c r="D1475" s="69" t="str">
        <f>IFERROR(IF(VLOOKUP(O1475,'[1]Rohware 230'!$B:$C,2,FALSE)=0,"Rohware"),
IFERROR(IF(VLOOKUP(O1475,[1]Sammelnr.!$B:$C,2,FALSE)=0,"Sammelnr. ungeschält ABS"),
IFERROR(IF(VLOOKUP(O1475,[1]Sammelnr.!$E:$F,2,FALSE)=0,"Sammelnr. ungeschält VS"),
IFERROR(IF(VLOOKUP(O1475,[1]Sammelnr.!$H:$I,2,FALSE)=0,"Sammelnr. geschält"),
IFERROR(IF(VLOOKUP(O1475,[1]Offen!$B:$C,2,FALSE)=0,"Offen ungeschält ABS"),
IFERROR(IF(VLOOKUP(O1475,[1]Offen!$E:$F,2,FALSE)=0,"Offen ungeschält VOS"),
IFERROR(IF(VLOOKUP(O1475,[1]Offen!$H:$I,2,FALSE)=0,"Offen geschält RW"),
IFERROR(IF(VLOOKUP(O1475,[1]Offen!$K:$L,2,FALSE)=0,"Offen vegan"),
IFERROR(IF(VLOOKUP(O1475,[1]Offen!$N:$O,2,FALSE)=0,"Offen Zipfel"),
IFERROR(IF(VLOOKUP(O1475,[1]Offen!$Q:$R,2,FALSE)=0,"Offen Endstücke"),
IFERROR(IF(VLOOKUP(O1475,[1]Vakuumiert!$B:$C,2,FALSE)=0,"Vakuumierter VOS ungeschält"),
IFERROR(IF(VLOOKUP(O1475,[1]Vakuumiert!$E:$F,2,FALSE)=0,"Vakuumierter ABS ungeschält"),
IFERROR(IF(VLOOKUP(O1475,[1]Vakuumiert!$H:$I,2,FALSE)=0,"Vakuumierter VOS geschält"),
IFERROR(IF(VLOOKUP(O1475,[1]Vakuumiert!$K:$L,2,FALSE)=0,"Vakuumierter VOS vegan"),
IFERROR(IF(VLOOKUP(O1475,[1]Vakuumiert!$N:$O,2,FALSE)=0,"Vakuumierter VOS Zipfel"),
IFERROR(IF(VLOOKUP(O1475,[1]Vakuumiert!$Q:$R,2,FALSE)=0,"Vakuumiert geschält"),
IFERROR(IF(VLOOKUP(O1475,'[1]vakuumierte Fertigprodukte'!$B:$C,2,FALSE)=0,"Fertigprodukte"),
IFERROR(IF(VLOOKUP(O1475,'[1]vakuumierte Fertigprodukte'!$E:$FI,2,FALSE)=0,"Vakuumierte Zipfel"),
IFERROR(IF(VLOOKUP(O1475,[1]Wurste!$B:$C,2,FALSE)=0,"Räucherwürste"),
IFERROR(IF(VLOOKUP(O1475,[1]Wurste!$E:$F,2,FALSE)=0,"URW/URGW Wurst"),
IFERROR(IF(VLOOKUP(O1475,[1]Wurste!$H:$I,2,FALSE)=0,"HF-Wurst Vegan"),
IFERROR(IF(VLOOKUP(O1475,[1]Wurste!$K:$L,2,FALSE)=0,"320er ohne Würste"),
IFERROR(IF(AND(OR(Abfalldokumentation!$A1475="BU3",Abfalldokumentation!$A1475="Verkauf"),Abfalldokumentation!$F1475="Schimmel",Abfalldokumentation!$G1475="keinen Abnehmer/kein Schälpersonal"),"Div. Zipfel, ES ohne Verwendung",VLOOKUP(Abfalldokumentation!$E1475,Produktgruppen!A:B,2,FALSE)),"-")))))))))))))))))))))))</f>
        <v>-</v>
      </c>
      <c r="E1475" s="76" t="str">
        <f>IFERROR(VLOOKUP(Abfalldokumentation!$O1475,Artikel!A:C,3,FALSE),Abfalldokumentation!$O1475)</f>
        <v>VOS SKZ Cheddar Premium</v>
      </c>
      <c r="F1475" s="76" t="str">
        <f>VLOOKUP(T1475,'Liste Gründe'!A:D,2,FALSE)</f>
        <v>Linienbezogen</v>
      </c>
      <c r="G1475" s="75" t="str">
        <f>IF(ISBLANK(V1475),VLOOKUP(Abfalldokumentation!$P1475,'Liste Gründe'!A:D,3,FALSE),V1475)</f>
        <v>Darm geplatzt</v>
      </c>
      <c r="H1475" s="76" t="str">
        <f>IF(ISBLANK(Abfalldokumentation!$W1475),"-",Abfalldokumentation!$W1475)</f>
        <v>-</v>
      </c>
      <c r="I1475" s="76">
        <f t="shared" si="162"/>
        <v>44</v>
      </c>
      <c r="J1475" s="76" t="str">
        <f t="shared" si="163"/>
        <v>Produkte</v>
      </c>
      <c r="K1475" s="76" t="str">
        <f t="shared" si="164"/>
        <v>BUs</v>
      </c>
      <c r="L1475" s="76" t="str">
        <f t="shared" si="165"/>
        <v>Symptome</v>
      </c>
      <c r="M1475" s="76" t="str">
        <f>IFERROR(VLOOKUP(Abfalldokumentation!$O1475,Kennzahlen!S:V,3,FALSE)*Abfalldokumentation!$B1475,"0")</f>
        <v>0</v>
      </c>
      <c r="N1475" s="76" t="str">
        <f>IF(ISBLANK(Q1475),VLOOKUP(Abfalldokumentation!$O1475,'Linien - BU'!R:S,2,FALSE),Q1475)</f>
        <v>Abfüllung</v>
      </c>
      <c r="O1475" s="77">
        <f t="shared" si="166"/>
        <v>29500602</v>
      </c>
      <c r="P1475" s="77">
        <f t="shared" si="167"/>
        <v>34</v>
      </c>
      <c r="Q1475" s="45" t="s">
        <v>180</v>
      </c>
      <c r="R1475" s="46">
        <v>29500602</v>
      </c>
      <c r="S1475" s="46">
        <v>16</v>
      </c>
      <c r="T1475" s="40">
        <v>34</v>
      </c>
      <c r="U1475" s="47">
        <v>44503</v>
      </c>
      <c r="V1475" s="48"/>
      <c r="W1475" s="46"/>
      <c r="X1475" s="50" t="str">
        <f>IFERROR(VLOOKUP(Abfalldokumentation!$R1475,Artikel!A:C,3,FALSE),Abfalldokumentation!$R1475)</f>
        <v>VOS SKZ Cheddar Premium</v>
      </c>
      <c r="Y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</row>
    <row r="1476" spans="1:40" ht="30" customHeight="1" x14ac:dyDescent="0.25">
      <c r="A1476" s="78" t="str">
        <f>VLOOKUP(N1476,'Linien - BU'!A:B,2,FALSE)</f>
        <v>BU1</v>
      </c>
      <c r="B1476" s="79">
        <f t="shared" si="161"/>
        <v>15</v>
      </c>
      <c r="C1476" s="80">
        <f>Abfalldokumentation!$U1476</f>
        <v>44503</v>
      </c>
      <c r="D1476" s="69" t="str">
        <f>IFERROR(IF(VLOOKUP(O1476,'[1]Rohware 230'!$B:$C,2,FALSE)=0,"Rohware"),
IFERROR(IF(VLOOKUP(O1476,[1]Sammelnr.!$B:$C,2,FALSE)=0,"Sammelnr. ungeschält ABS"),
IFERROR(IF(VLOOKUP(O1476,[1]Sammelnr.!$E:$F,2,FALSE)=0,"Sammelnr. ungeschält VS"),
IFERROR(IF(VLOOKUP(O1476,[1]Sammelnr.!$H:$I,2,FALSE)=0,"Sammelnr. geschält"),
IFERROR(IF(VLOOKUP(O1476,[1]Offen!$B:$C,2,FALSE)=0,"Offen ungeschält ABS"),
IFERROR(IF(VLOOKUP(O1476,[1]Offen!$E:$F,2,FALSE)=0,"Offen ungeschält VOS"),
IFERROR(IF(VLOOKUP(O1476,[1]Offen!$H:$I,2,FALSE)=0,"Offen geschält RW"),
IFERROR(IF(VLOOKUP(O1476,[1]Offen!$K:$L,2,FALSE)=0,"Offen vegan"),
IFERROR(IF(VLOOKUP(O1476,[1]Offen!$N:$O,2,FALSE)=0,"Offen Zipfel"),
IFERROR(IF(VLOOKUP(O1476,[1]Offen!$Q:$R,2,FALSE)=0,"Offen Endstücke"),
IFERROR(IF(VLOOKUP(O1476,[1]Vakuumiert!$B:$C,2,FALSE)=0,"Vakuumierter VOS ungeschält"),
IFERROR(IF(VLOOKUP(O1476,[1]Vakuumiert!$E:$F,2,FALSE)=0,"Vakuumierter ABS ungeschält"),
IFERROR(IF(VLOOKUP(O1476,[1]Vakuumiert!$H:$I,2,FALSE)=0,"Vakuumierter VOS geschält"),
IFERROR(IF(VLOOKUP(O1476,[1]Vakuumiert!$K:$L,2,FALSE)=0,"Vakuumierter VOS vegan"),
IFERROR(IF(VLOOKUP(O1476,[1]Vakuumiert!$N:$O,2,FALSE)=0,"Vakuumierter VOS Zipfel"),
IFERROR(IF(VLOOKUP(O1476,[1]Vakuumiert!$Q:$R,2,FALSE)=0,"Vakuumiert geschält"),
IFERROR(IF(VLOOKUP(O1476,'[1]vakuumierte Fertigprodukte'!$B:$C,2,FALSE)=0,"Fertigprodukte"),
IFERROR(IF(VLOOKUP(O1476,'[1]vakuumierte Fertigprodukte'!$E:$FI,2,FALSE)=0,"Vakuumierte Zipfel"),
IFERROR(IF(VLOOKUP(O1476,[1]Wurste!$B:$C,2,FALSE)=0,"Räucherwürste"),
IFERROR(IF(VLOOKUP(O1476,[1]Wurste!$E:$F,2,FALSE)=0,"URW/URGW Wurst"),
IFERROR(IF(VLOOKUP(O1476,[1]Wurste!$H:$I,2,FALSE)=0,"HF-Wurst Vegan"),
IFERROR(IF(VLOOKUP(O1476,[1]Wurste!$K:$L,2,FALSE)=0,"320er ohne Würste"),
IFERROR(IF(AND(OR(Abfalldokumentation!$A1476="BU3",Abfalldokumentation!$A1476="Verkauf"),Abfalldokumentation!$F1476="Schimmel",Abfalldokumentation!$G1476="keinen Abnehmer/kein Schälpersonal"),"Div. Zipfel, ES ohne Verwendung",VLOOKUP(Abfalldokumentation!$E1476,Produktgruppen!A:B,2,FALSE)),"-")))))))))))))))))))))))</f>
        <v>Vorschmelz</v>
      </c>
      <c r="E1476" s="81" t="str">
        <f>IFERROR(VLOOKUP(Abfalldokumentation!$O1476,Artikel!A:C,3,FALSE),Abfalldokumentation!$O1476)</f>
        <v>VOS SKZ Camembert für W</v>
      </c>
      <c r="F1476" s="81" t="str">
        <f>VLOOKUP(T1476,'Liste Gründe'!A:D,2,FALSE)</f>
        <v>Linienbezogen</v>
      </c>
      <c r="G1476" s="80" t="str">
        <f>IF(ISBLANK(V1476),VLOOKUP(Abfalldokumentation!$P1476,'Liste Gründe'!A:D,3,FALSE),V1476)</f>
        <v>Clip gerissen</v>
      </c>
      <c r="H1476" s="81" t="str">
        <f>IF(ISBLANK(Abfalldokumentation!$W1476),"-",Abfalldokumentation!$W1476)</f>
        <v>-</v>
      </c>
      <c r="I1476" s="81">
        <f t="shared" si="162"/>
        <v>44</v>
      </c>
      <c r="J1476" s="81" t="str">
        <f t="shared" si="163"/>
        <v>Produkte</v>
      </c>
      <c r="K1476" s="81" t="str">
        <f t="shared" si="164"/>
        <v>BUs</v>
      </c>
      <c r="L1476" s="81" t="str">
        <f t="shared" si="165"/>
        <v>Symptome</v>
      </c>
      <c r="M1476" s="81">
        <f>IFERROR(VLOOKUP(Abfalldokumentation!$O1476,Kennzahlen!S:V,3,FALSE)*Abfalldokumentation!$B1476,"0")</f>
        <v>7.5</v>
      </c>
      <c r="N1476" s="81" t="str">
        <f>IF(ISBLANK(Q1476),VLOOKUP(Abfalldokumentation!$O1476,'Linien - BU'!R:S,2,FALSE),Q1476)</f>
        <v>Abfüllung</v>
      </c>
      <c r="O1476" s="77">
        <f t="shared" si="166"/>
        <v>29500605</v>
      </c>
      <c r="P1476" s="77">
        <f t="shared" si="167"/>
        <v>31</v>
      </c>
      <c r="Q1476" s="39" t="s">
        <v>180</v>
      </c>
      <c r="R1476" s="40">
        <v>29500605</v>
      </c>
      <c r="S1476" s="40">
        <v>15</v>
      </c>
      <c r="T1476" s="40">
        <v>31</v>
      </c>
      <c r="U1476" s="41">
        <v>44503</v>
      </c>
      <c r="V1476" s="42"/>
      <c r="W1476" s="40"/>
      <c r="X1476" s="44" t="str">
        <f>IFERROR(VLOOKUP(Abfalldokumentation!$R1476,Artikel!A:C,3,FALSE),Abfalldokumentation!$R1476)</f>
        <v>VOS SKZ Camembert für W</v>
      </c>
      <c r="Y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</row>
    <row r="1477" spans="1:40" ht="30" hidden="1" customHeight="1" x14ac:dyDescent="0.25">
      <c r="A1477" s="73" t="str">
        <f>VLOOKUP(N1477,'Linien - BU'!A:B,2,FALSE)</f>
        <v>BU3</v>
      </c>
      <c r="B1477" s="74">
        <f t="shared" si="161"/>
        <v>21</v>
      </c>
      <c r="C1477" s="75">
        <f>Abfalldokumentation!$U1477</f>
        <v>44503</v>
      </c>
      <c r="D1477" s="69" t="str">
        <f>IFERROR(IF(VLOOKUP(O1477,'[1]Rohware 230'!$B:$C,2,FALSE)=0,"Rohware"),
IFERROR(IF(VLOOKUP(O1477,[1]Sammelnr.!$B:$C,2,FALSE)=0,"Sammelnr. ungeschält ABS"),
IFERROR(IF(VLOOKUP(O1477,[1]Sammelnr.!$E:$F,2,FALSE)=0,"Sammelnr. ungeschält VS"),
IFERROR(IF(VLOOKUP(O1477,[1]Sammelnr.!$H:$I,2,FALSE)=0,"Sammelnr. geschält"),
IFERROR(IF(VLOOKUP(O1477,[1]Offen!$B:$C,2,FALSE)=0,"Offen ungeschält ABS"),
IFERROR(IF(VLOOKUP(O1477,[1]Offen!$E:$F,2,FALSE)=0,"Offen ungeschält VOS"),
IFERROR(IF(VLOOKUP(O1477,[1]Offen!$H:$I,2,FALSE)=0,"Offen geschält RW"),
IFERROR(IF(VLOOKUP(O1477,[1]Offen!$K:$L,2,FALSE)=0,"Offen vegan"),
IFERROR(IF(VLOOKUP(O1477,[1]Offen!$N:$O,2,FALSE)=0,"Offen Zipfel"),
IFERROR(IF(VLOOKUP(O1477,[1]Offen!$Q:$R,2,FALSE)=0,"Offen Endstücke"),
IFERROR(IF(VLOOKUP(O1477,[1]Vakuumiert!$B:$C,2,FALSE)=0,"Vakuumierter VOS ungeschält"),
IFERROR(IF(VLOOKUP(O1477,[1]Vakuumiert!$E:$F,2,FALSE)=0,"Vakuumierter ABS ungeschält"),
IFERROR(IF(VLOOKUP(O1477,[1]Vakuumiert!$H:$I,2,FALSE)=0,"Vakuumierter VOS geschält"),
IFERROR(IF(VLOOKUP(O1477,[1]Vakuumiert!$K:$L,2,FALSE)=0,"Vakuumierter VOS vegan"),
IFERROR(IF(VLOOKUP(O1477,[1]Vakuumiert!$N:$O,2,FALSE)=0,"Vakuumierter VOS Zipfel"),
IFERROR(IF(VLOOKUP(O1477,[1]Vakuumiert!$Q:$R,2,FALSE)=0,"Vakuumiert geschält"),
IFERROR(IF(VLOOKUP(O1477,'[1]vakuumierte Fertigprodukte'!$B:$C,2,FALSE)=0,"Fertigprodukte"),
IFERROR(IF(VLOOKUP(O1477,'[1]vakuumierte Fertigprodukte'!$E:$FI,2,FALSE)=0,"Vakuumierte Zipfel"),
IFERROR(IF(VLOOKUP(O1477,[1]Wurste!$B:$C,2,FALSE)=0,"Räucherwürste"),
IFERROR(IF(VLOOKUP(O1477,[1]Wurste!$E:$F,2,FALSE)=0,"URW/URGW Wurst"),
IFERROR(IF(VLOOKUP(O1477,[1]Wurste!$H:$I,2,FALSE)=0,"HF-Wurst Vegan"),
IFERROR(IF(VLOOKUP(O1477,[1]Wurste!$K:$L,2,FALSE)=0,"320er ohne Würste"),
IFERROR(IF(AND(OR(Abfalldokumentation!$A1477="BU3",Abfalldokumentation!$A1477="Verkauf"),Abfalldokumentation!$F1477="Schimmel",Abfalldokumentation!$G1477="keinen Abnehmer/kein Schälpersonal"),"Div. Zipfel, ES ohne Verwendung",VLOOKUP(Abfalldokumentation!$E1477,Produktgruppen!A:B,2,FALSE)),"-")))))))))))))))))))))))</f>
        <v>Vorschmelz</v>
      </c>
      <c r="E1477" s="76" t="str">
        <f>IFERROR(VLOOKUP(Abfalldokumentation!$O1477,Artikel!A:C,3,FALSE),Abfalldokumentation!$O1477)</f>
        <v>VOS RW-NUSS OGT</v>
      </c>
      <c r="F1477" s="76" t="str">
        <f>VLOOKUP(T1477,'Liste Gründe'!A:D,2,FALSE)</f>
        <v>Linienbezogen</v>
      </c>
      <c r="G1477" s="75" t="str">
        <f>IF(ISBLANK(V1477),VLOOKUP(Abfalldokumentation!$P1477,'Liste Gründe'!A:D,3,FALSE),V1477)</f>
        <v>Maschinenabfall</v>
      </c>
      <c r="H1477" s="76" t="str">
        <f>IF(ISBLANK(Abfalldokumentation!$W1477),"-",Abfalldokumentation!$W1477)</f>
        <v>-</v>
      </c>
      <c r="I1477" s="76">
        <f t="shared" si="162"/>
        <v>44</v>
      </c>
      <c r="J1477" s="76" t="str">
        <f t="shared" si="163"/>
        <v>Produkte</v>
      </c>
      <c r="K1477" s="76" t="str">
        <f t="shared" si="164"/>
        <v>BUs</v>
      </c>
      <c r="L1477" s="76" t="str">
        <f t="shared" si="165"/>
        <v>Symptome</v>
      </c>
      <c r="M1477" s="76">
        <f>IFERROR(VLOOKUP(Abfalldokumentation!$O1477,Kennzahlen!S:V,3,FALSE)*Abfalldokumentation!$B1477,"0")</f>
        <v>10.5</v>
      </c>
      <c r="N1477" s="76" t="str">
        <f>IF(ISBLANK(Q1477),VLOOKUP(Abfalldokumentation!$O1477,'Linien - BU'!R:S,2,FALSE),Q1477)</f>
        <v>BU3</v>
      </c>
      <c r="O1477" s="77">
        <f t="shared" si="166"/>
        <v>29500861</v>
      </c>
      <c r="P1477" s="77">
        <f t="shared" si="167"/>
        <v>30</v>
      </c>
      <c r="Q1477" s="45" t="s">
        <v>8</v>
      </c>
      <c r="R1477" s="46">
        <v>29500861</v>
      </c>
      <c r="S1477" s="46">
        <v>21</v>
      </c>
      <c r="T1477" s="46">
        <v>30</v>
      </c>
      <c r="U1477" s="47">
        <v>44503</v>
      </c>
      <c r="V1477" s="48"/>
      <c r="W1477" s="46"/>
      <c r="X1477" s="50" t="str">
        <f>IFERROR(VLOOKUP(Abfalldokumentation!$R1477,Artikel!A:C,3,FALSE),Abfalldokumentation!$R1477)</f>
        <v>VOS RW-NUSS OGT</v>
      </c>
      <c r="Y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</row>
    <row r="1478" spans="1:40" ht="30" hidden="1" customHeight="1" x14ac:dyDescent="0.25">
      <c r="A1478" s="78" t="str">
        <f>VLOOKUP(N1478,'Linien - BU'!A:B,2,FALSE)</f>
        <v>BU3</v>
      </c>
      <c r="B1478" s="79">
        <f t="shared" si="161"/>
        <v>21</v>
      </c>
      <c r="C1478" s="80">
        <f>Abfalldokumentation!$U1478</f>
        <v>44503</v>
      </c>
      <c r="D1478" s="69" t="str">
        <f>IFERROR(IF(VLOOKUP(O1478,'[1]Rohware 230'!$B:$C,2,FALSE)=0,"Rohware"),
IFERROR(IF(VLOOKUP(O1478,[1]Sammelnr.!$B:$C,2,FALSE)=0,"Sammelnr. ungeschält ABS"),
IFERROR(IF(VLOOKUP(O1478,[1]Sammelnr.!$E:$F,2,FALSE)=0,"Sammelnr. ungeschält VS"),
IFERROR(IF(VLOOKUP(O1478,[1]Sammelnr.!$H:$I,2,FALSE)=0,"Sammelnr. geschält"),
IFERROR(IF(VLOOKUP(O1478,[1]Offen!$B:$C,2,FALSE)=0,"Offen ungeschält ABS"),
IFERROR(IF(VLOOKUP(O1478,[1]Offen!$E:$F,2,FALSE)=0,"Offen ungeschält VOS"),
IFERROR(IF(VLOOKUP(O1478,[1]Offen!$H:$I,2,FALSE)=0,"Offen geschält RW"),
IFERROR(IF(VLOOKUP(O1478,[1]Offen!$K:$L,2,FALSE)=0,"Offen vegan"),
IFERROR(IF(VLOOKUP(O1478,[1]Offen!$N:$O,2,FALSE)=0,"Offen Zipfel"),
IFERROR(IF(VLOOKUP(O1478,[1]Offen!$Q:$R,2,FALSE)=0,"Offen Endstücke"),
IFERROR(IF(VLOOKUP(O1478,[1]Vakuumiert!$B:$C,2,FALSE)=0,"Vakuumierter VOS ungeschält"),
IFERROR(IF(VLOOKUP(O1478,[1]Vakuumiert!$E:$F,2,FALSE)=0,"Vakuumierter ABS ungeschält"),
IFERROR(IF(VLOOKUP(O1478,[1]Vakuumiert!$H:$I,2,FALSE)=0,"Vakuumierter VOS geschält"),
IFERROR(IF(VLOOKUP(O1478,[1]Vakuumiert!$K:$L,2,FALSE)=0,"Vakuumierter VOS vegan"),
IFERROR(IF(VLOOKUP(O1478,[1]Vakuumiert!$N:$O,2,FALSE)=0,"Vakuumierter VOS Zipfel"),
IFERROR(IF(VLOOKUP(O1478,[1]Vakuumiert!$Q:$R,2,FALSE)=0,"Vakuumiert geschält"),
IFERROR(IF(VLOOKUP(O1478,'[1]vakuumierte Fertigprodukte'!$B:$C,2,FALSE)=0,"Fertigprodukte"),
IFERROR(IF(VLOOKUP(O1478,'[1]vakuumierte Fertigprodukte'!$E:$FI,2,FALSE)=0,"Vakuumierte Zipfel"),
IFERROR(IF(VLOOKUP(O1478,[1]Wurste!$B:$C,2,FALSE)=0,"Räucherwürste"),
IFERROR(IF(VLOOKUP(O1478,[1]Wurste!$E:$F,2,FALSE)=0,"URW/URGW Wurst"),
IFERROR(IF(VLOOKUP(O1478,[1]Wurste!$H:$I,2,FALSE)=0,"HF-Wurst Vegan"),
IFERROR(IF(VLOOKUP(O1478,[1]Wurste!$K:$L,2,FALSE)=0,"320er ohne Würste"),
IFERROR(IF(AND(OR(Abfalldokumentation!$A1478="BU3",Abfalldokumentation!$A1478="Verkauf"),Abfalldokumentation!$F1478="Schimmel",Abfalldokumentation!$G1478="keinen Abnehmer/kein Schälpersonal"),"Div. Zipfel, ES ohne Verwendung",VLOOKUP(Abfalldokumentation!$E1478,Produktgruppen!A:B,2,FALSE)),"-")))))))))))))))))))))))</f>
        <v>Vorschmelz</v>
      </c>
      <c r="E1478" s="81" t="str">
        <f>IFERROR(VLOOKUP(Abfalldokumentation!$O1478,Artikel!A:C,3,FALSE),Abfalldokumentation!$O1478)</f>
        <v>VOS RW-NUSS OGT</v>
      </c>
      <c r="F1478" s="81" t="str">
        <f>VLOOKUP(T1478,'Liste Gründe'!A:D,2,FALSE)</f>
        <v>Schimmel</v>
      </c>
      <c r="G1478" s="80" t="str">
        <f>IF(ISBLANK(V1478),VLOOKUP(Abfalldokumentation!$P1478,'Liste Gründe'!A:D,3,FALSE),V1478)</f>
        <v>Schimmel</v>
      </c>
      <c r="H1478" s="81" t="str">
        <f>IF(ISBLANK(Abfalldokumentation!$W1478),"-",Abfalldokumentation!$W1478)</f>
        <v>-</v>
      </c>
      <c r="I1478" s="81">
        <f t="shared" si="162"/>
        <v>44</v>
      </c>
      <c r="J1478" s="81" t="str">
        <f t="shared" si="163"/>
        <v>Produkte</v>
      </c>
      <c r="K1478" s="81" t="str">
        <f t="shared" si="164"/>
        <v>BUs</v>
      </c>
      <c r="L1478" s="81" t="str">
        <f t="shared" si="165"/>
        <v>Symptome</v>
      </c>
      <c r="M1478" s="81">
        <f>IFERROR(VLOOKUP(Abfalldokumentation!$O1478,Kennzahlen!S:V,3,FALSE)*Abfalldokumentation!$B1478,"0")</f>
        <v>10.5</v>
      </c>
      <c r="N1478" s="81" t="str">
        <f>IF(ISBLANK(Q1478),VLOOKUP(Abfalldokumentation!$O1478,'Linien - BU'!R:S,2,FALSE),Q1478)</f>
        <v>Bu3</v>
      </c>
      <c r="O1478" s="77">
        <f t="shared" si="166"/>
        <v>29500861</v>
      </c>
      <c r="P1478" s="77">
        <f t="shared" si="167"/>
        <v>12</v>
      </c>
      <c r="Q1478" s="39" t="s">
        <v>210</v>
      </c>
      <c r="R1478" s="40">
        <v>29500861</v>
      </c>
      <c r="S1478" s="40">
        <v>21</v>
      </c>
      <c r="T1478" s="40">
        <v>12</v>
      </c>
      <c r="U1478" s="41">
        <v>44503</v>
      </c>
      <c r="V1478" s="42"/>
      <c r="W1478" s="40"/>
      <c r="X1478" s="44" t="str">
        <f>IFERROR(VLOOKUP(Abfalldokumentation!$R1478,Artikel!A:C,3,FALSE),Abfalldokumentation!$R1478)</f>
        <v>VOS RW-NUSS OGT</v>
      </c>
      <c r="Y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</row>
    <row r="1479" spans="1:40" ht="30" hidden="1" customHeight="1" x14ac:dyDescent="0.25">
      <c r="A1479" s="73" t="str">
        <f>VLOOKUP(N1479,'Linien - BU'!A:B,2,FALSE)</f>
        <v>BU4</v>
      </c>
      <c r="B1479" s="74">
        <f t="shared" si="161"/>
        <v>4</v>
      </c>
      <c r="C1479" s="75">
        <f>Abfalldokumentation!$U1479</f>
        <v>44503</v>
      </c>
      <c r="D1479" s="69" t="str">
        <f>IFERROR(IF(VLOOKUP(O1479,'[1]Rohware 230'!$B:$C,2,FALSE)=0,"Rohware"),
IFERROR(IF(VLOOKUP(O1479,[1]Sammelnr.!$B:$C,2,FALSE)=0,"Sammelnr. ungeschält ABS"),
IFERROR(IF(VLOOKUP(O1479,[1]Sammelnr.!$E:$F,2,FALSE)=0,"Sammelnr. ungeschält VS"),
IFERROR(IF(VLOOKUP(O1479,[1]Sammelnr.!$H:$I,2,FALSE)=0,"Sammelnr. geschält"),
IFERROR(IF(VLOOKUP(O1479,[1]Offen!$B:$C,2,FALSE)=0,"Offen ungeschält ABS"),
IFERROR(IF(VLOOKUP(O1479,[1]Offen!$E:$F,2,FALSE)=0,"Offen ungeschält VOS"),
IFERROR(IF(VLOOKUP(O1479,[1]Offen!$H:$I,2,FALSE)=0,"Offen geschält RW"),
IFERROR(IF(VLOOKUP(O1479,[1]Offen!$K:$L,2,FALSE)=0,"Offen vegan"),
IFERROR(IF(VLOOKUP(O1479,[1]Offen!$N:$O,2,FALSE)=0,"Offen Zipfel"),
IFERROR(IF(VLOOKUP(O1479,[1]Offen!$Q:$R,2,FALSE)=0,"Offen Endstücke"),
IFERROR(IF(VLOOKUP(O1479,[1]Vakuumiert!$B:$C,2,FALSE)=0,"Vakuumierter VOS ungeschält"),
IFERROR(IF(VLOOKUP(O1479,[1]Vakuumiert!$E:$F,2,FALSE)=0,"Vakuumierter ABS ungeschält"),
IFERROR(IF(VLOOKUP(O1479,[1]Vakuumiert!$H:$I,2,FALSE)=0,"Vakuumierter VOS geschält"),
IFERROR(IF(VLOOKUP(O1479,[1]Vakuumiert!$K:$L,2,FALSE)=0,"Vakuumierter VOS vegan"),
IFERROR(IF(VLOOKUP(O1479,[1]Vakuumiert!$N:$O,2,FALSE)=0,"Vakuumierter VOS Zipfel"),
IFERROR(IF(VLOOKUP(O1479,[1]Vakuumiert!$Q:$R,2,FALSE)=0,"Vakuumiert geschält"),
IFERROR(IF(VLOOKUP(O1479,'[1]vakuumierte Fertigprodukte'!$B:$C,2,FALSE)=0,"Fertigprodukte"),
IFERROR(IF(VLOOKUP(O1479,'[1]vakuumierte Fertigprodukte'!$E:$FI,2,FALSE)=0,"Vakuumierte Zipfel"),
IFERROR(IF(VLOOKUP(O1479,[1]Wurste!$B:$C,2,FALSE)=0,"Räucherwürste"),
IFERROR(IF(VLOOKUP(O1479,[1]Wurste!$E:$F,2,FALSE)=0,"URW/URGW Wurst"),
IFERROR(IF(VLOOKUP(O1479,[1]Wurste!$H:$I,2,FALSE)=0,"HF-Wurst Vegan"),
IFERROR(IF(VLOOKUP(O1479,[1]Wurste!$K:$L,2,FALSE)=0,"320er ohne Würste"),
IFERROR(IF(AND(OR(Abfalldokumentation!$A1479="BU3",Abfalldokumentation!$A1479="Verkauf"),Abfalldokumentation!$F1479="Schimmel",Abfalldokumentation!$G1479="keinen Abnehmer/kein Schälpersonal"),"Div. Zipfel, ES ohne Verwendung",VLOOKUP(Abfalldokumentation!$E1479,Produktgruppen!A:B,2,FALSE)),"-")))))))))))))))))))))))</f>
        <v>ABS</v>
      </c>
      <c r="E1479" s="76" t="str">
        <f>IFERROR(VLOOKUP(Abfalldokumentation!$O1479,Artikel!A:C,3,FALSE),Abfalldokumentation!$O1479)</f>
        <v>ABS HEUBL</v>
      </c>
      <c r="F1479" s="76" t="str">
        <f>VLOOKUP(T1479,'Liste Gründe'!A:D,2,FALSE)</f>
        <v>keinen Verwendungszweck</v>
      </c>
      <c r="G1479" s="75" t="str">
        <f>IF(ISBLANK(V1479),VLOOKUP(Abfalldokumentation!$P1479,'Liste Gründe'!A:D,3,FALSE),V1479)</f>
        <v>keinen Verwendungszweck</v>
      </c>
      <c r="H1479" s="76" t="str">
        <f>IF(ISBLANK(Abfalldokumentation!$W1479),"-",Abfalldokumentation!$W1479)</f>
        <v>-</v>
      </c>
      <c r="I1479" s="76">
        <f t="shared" si="162"/>
        <v>44</v>
      </c>
      <c r="J1479" s="76" t="str">
        <f t="shared" si="163"/>
        <v>Produkte</v>
      </c>
      <c r="K1479" s="76" t="str">
        <f t="shared" si="164"/>
        <v>BUs</v>
      </c>
      <c r="L1479" s="76" t="str">
        <f t="shared" si="165"/>
        <v>Symptome</v>
      </c>
      <c r="M1479" s="76">
        <f>IFERROR(VLOOKUP(Abfalldokumentation!$O1479,Kennzahlen!S:V,3,FALSE)*Abfalldokumentation!$B1479,"0")</f>
        <v>0.04</v>
      </c>
      <c r="N1479" s="76" t="str">
        <f>IF(ISBLANK(Q1479),VLOOKUP(Abfalldokumentation!$O1479,'Linien - BU'!R:S,2,FALSE),Q1479)</f>
        <v>BU4</v>
      </c>
      <c r="O1479" s="77">
        <f t="shared" si="166"/>
        <v>29500885</v>
      </c>
      <c r="P1479" s="77">
        <f t="shared" si="167"/>
        <v>61</v>
      </c>
      <c r="Q1479" s="45" t="s">
        <v>9</v>
      </c>
      <c r="R1479" s="46">
        <v>29500885</v>
      </c>
      <c r="S1479" s="46">
        <v>4</v>
      </c>
      <c r="T1479" s="46">
        <v>61</v>
      </c>
      <c r="U1479" s="47">
        <v>44503</v>
      </c>
      <c r="V1479" s="48"/>
      <c r="W1479" s="46"/>
      <c r="X1479" s="50" t="str">
        <f>IFERROR(VLOOKUP(Abfalldokumentation!$R1479,Artikel!A:C,3,FALSE),Abfalldokumentation!$R1479)</f>
        <v>ABS HEUBL</v>
      </c>
      <c r="Y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</row>
    <row r="1480" spans="1:40" ht="30" hidden="1" customHeight="1" x14ac:dyDescent="0.25">
      <c r="A1480" s="78" t="str">
        <f>VLOOKUP(N1480,'Linien - BU'!A:B,2,FALSE)</f>
        <v>BU4</v>
      </c>
      <c r="B1480" s="79">
        <f t="shared" si="161"/>
        <v>13</v>
      </c>
      <c r="C1480" s="80">
        <f>Abfalldokumentation!$U1480</f>
        <v>44503</v>
      </c>
      <c r="D1480" s="69" t="str">
        <f>IFERROR(IF(VLOOKUP(O1480,'[1]Rohware 230'!$B:$C,2,FALSE)=0,"Rohware"),
IFERROR(IF(VLOOKUP(O1480,[1]Sammelnr.!$B:$C,2,FALSE)=0,"Sammelnr. ungeschält ABS"),
IFERROR(IF(VLOOKUP(O1480,[1]Sammelnr.!$E:$F,2,FALSE)=0,"Sammelnr. ungeschält VS"),
IFERROR(IF(VLOOKUP(O1480,[1]Sammelnr.!$H:$I,2,FALSE)=0,"Sammelnr. geschält"),
IFERROR(IF(VLOOKUP(O1480,[1]Offen!$B:$C,2,FALSE)=0,"Offen ungeschält ABS"),
IFERROR(IF(VLOOKUP(O1480,[1]Offen!$E:$F,2,FALSE)=0,"Offen ungeschält VOS"),
IFERROR(IF(VLOOKUP(O1480,[1]Offen!$H:$I,2,FALSE)=0,"Offen geschält RW"),
IFERROR(IF(VLOOKUP(O1480,[1]Offen!$K:$L,2,FALSE)=0,"Offen vegan"),
IFERROR(IF(VLOOKUP(O1480,[1]Offen!$N:$O,2,FALSE)=0,"Offen Zipfel"),
IFERROR(IF(VLOOKUP(O1480,[1]Offen!$Q:$R,2,FALSE)=0,"Offen Endstücke"),
IFERROR(IF(VLOOKUP(O1480,[1]Vakuumiert!$B:$C,2,FALSE)=0,"Vakuumierter VOS ungeschält"),
IFERROR(IF(VLOOKUP(O1480,[1]Vakuumiert!$E:$F,2,FALSE)=0,"Vakuumierter ABS ungeschält"),
IFERROR(IF(VLOOKUP(O1480,[1]Vakuumiert!$H:$I,2,FALSE)=0,"Vakuumierter VOS geschält"),
IFERROR(IF(VLOOKUP(O1480,[1]Vakuumiert!$K:$L,2,FALSE)=0,"Vakuumierter VOS vegan"),
IFERROR(IF(VLOOKUP(O1480,[1]Vakuumiert!$N:$O,2,FALSE)=0,"Vakuumierter VOS Zipfel"),
IFERROR(IF(VLOOKUP(O1480,[1]Vakuumiert!$Q:$R,2,FALSE)=0,"Vakuumiert geschält"),
IFERROR(IF(VLOOKUP(O1480,'[1]vakuumierte Fertigprodukte'!$B:$C,2,FALSE)=0,"Fertigprodukte"),
IFERROR(IF(VLOOKUP(O1480,'[1]vakuumierte Fertigprodukte'!$E:$FI,2,FALSE)=0,"Vakuumierte Zipfel"),
IFERROR(IF(VLOOKUP(O1480,[1]Wurste!$B:$C,2,FALSE)=0,"Räucherwürste"),
IFERROR(IF(VLOOKUP(O1480,[1]Wurste!$E:$F,2,FALSE)=0,"URW/URGW Wurst"),
IFERROR(IF(VLOOKUP(O1480,[1]Wurste!$H:$I,2,FALSE)=0,"HF-Wurst Vegan"),
IFERROR(IF(VLOOKUP(O1480,[1]Wurste!$K:$L,2,FALSE)=0,"320er ohne Würste"),
IFERROR(IF(AND(OR(Abfalldokumentation!$A1480="BU3",Abfalldokumentation!$A1480="Verkauf"),Abfalldokumentation!$F1480="Schimmel",Abfalldokumentation!$G1480="keinen Abnehmer/kein Schälpersonal"),"Div. Zipfel, ES ohne Verwendung",VLOOKUP(Abfalldokumentation!$E1480,Produktgruppen!A:B,2,FALSE)),"-")))))))))))))))))))))))</f>
        <v>ABS</v>
      </c>
      <c r="E1480" s="81" t="str">
        <f>IFERROR(VLOOKUP(Abfalldokumentation!$O1480,Artikel!A:C,3,FALSE),Abfalldokumentation!$O1480)</f>
        <v>ABS HEUBL</v>
      </c>
      <c r="F1480" s="81" t="str">
        <f>VLOOKUP(T1480,'Liste Gründe'!A:D,2,FALSE)</f>
        <v>keinen Verwendungszweck</v>
      </c>
      <c r="G1480" s="80" t="str">
        <f>IF(ISBLANK(V1480),VLOOKUP(Abfalldokumentation!$P1480,'Liste Gründe'!A:D,3,FALSE),V1480)</f>
        <v>keinen Verwendungszweck</v>
      </c>
      <c r="H1480" s="81" t="str">
        <f>IF(ISBLANK(Abfalldokumentation!$W1480),"-",Abfalldokumentation!$W1480)</f>
        <v>-</v>
      </c>
      <c r="I1480" s="81">
        <f t="shared" si="162"/>
        <v>44</v>
      </c>
      <c r="J1480" s="81" t="str">
        <f t="shared" si="163"/>
        <v>Produkte</v>
      </c>
      <c r="K1480" s="81" t="str">
        <f t="shared" si="164"/>
        <v>BUs</v>
      </c>
      <c r="L1480" s="81" t="str">
        <f t="shared" si="165"/>
        <v>Symptome</v>
      </c>
      <c r="M1480" s="81">
        <f>IFERROR(VLOOKUP(Abfalldokumentation!$O1480,Kennzahlen!S:V,3,FALSE)*Abfalldokumentation!$B1480,"0")</f>
        <v>0.13</v>
      </c>
      <c r="N1480" s="81" t="str">
        <f>IF(ISBLANK(Q1480),VLOOKUP(Abfalldokumentation!$O1480,'Linien - BU'!R:S,2,FALSE),Q1480)</f>
        <v>BU4</v>
      </c>
      <c r="O1480" s="77">
        <f t="shared" si="166"/>
        <v>29500885</v>
      </c>
      <c r="P1480" s="77">
        <f t="shared" si="167"/>
        <v>61</v>
      </c>
      <c r="Q1480" s="39" t="s">
        <v>9</v>
      </c>
      <c r="R1480" s="40">
        <v>29500885</v>
      </c>
      <c r="S1480" s="40">
        <v>13</v>
      </c>
      <c r="T1480" s="40">
        <v>61</v>
      </c>
      <c r="U1480" s="41">
        <v>44503</v>
      </c>
      <c r="V1480" s="42"/>
      <c r="W1480" s="40"/>
      <c r="X1480" s="44" t="str">
        <f>IFERROR(VLOOKUP(Abfalldokumentation!$R1480,Artikel!A:C,3,FALSE),Abfalldokumentation!$R1480)</f>
        <v>ABS HEUBL</v>
      </c>
      <c r="Y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</row>
    <row r="1481" spans="1:40" ht="30" hidden="1" customHeight="1" x14ac:dyDescent="0.25">
      <c r="A1481" s="73" t="str">
        <f>VLOOKUP(N1481,'Linien - BU'!A:B,2,FALSE)</f>
        <v>BU4</v>
      </c>
      <c r="B1481" s="74">
        <f t="shared" si="161"/>
        <v>4</v>
      </c>
      <c r="C1481" s="75">
        <f>Abfalldokumentation!$U1481</f>
        <v>44503</v>
      </c>
      <c r="D1481" s="69" t="str">
        <f>IFERROR(IF(VLOOKUP(O1481,'[1]Rohware 230'!$B:$C,2,FALSE)=0,"Rohware"),
IFERROR(IF(VLOOKUP(O1481,[1]Sammelnr.!$B:$C,2,FALSE)=0,"Sammelnr. ungeschält ABS"),
IFERROR(IF(VLOOKUP(O1481,[1]Sammelnr.!$E:$F,2,FALSE)=0,"Sammelnr. ungeschält VS"),
IFERROR(IF(VLOOKUP(O1481,[1]Sammelnr.!$H:$I,2,FALSE)=0,"Sammelnr. geschält"),
IFERROR(IF(VLOOKUP(O1481,[1]Offen!$B:$C,2,FALSE)=0,"Offen ungeschält ABS"),
IFERROR(IF(VLOOKUP(O1481,[1]Offen!$E:$F,2,FALSE)=0,"Offen ungeschält VOS"),
IFERROR(IF(VLOOKUP(O1481,[1]Offen!$H:$I,2,FALSE)=0,"Offen geschält RW"),
IFERROR(IF(VLOOKUP(O1481,[1]Offen!$K:$L,2,FALSE)=0,"Offen vegan"),
IFERROR(IF(VLOOKUP(O1481,[1]Offen!$N:$O,2,FALSE)=0,"Offen Zipfel"),
IFERROR(IF(VLOOKUP(O1481,[1]Offen!$Q:$R,2,FALSE)=0,"Offen Endstücke"),
IFERROR(IF(VLOOKUP(O1481,[1]Vakuumiert!$B:$C,2,FALSE)=0,"Vakuumierter VOS ungeschält"),
IFERROR(IF(VLOOKUP(O1481,[1]Vakuumiert!$E:$F,2,FALSE)=0,"Vakuumierter ABS ungeschält"),
IFERROR(IF(VLOOKUP(O1481,[1]Vakuumiert!$H:$I,2,FALSE)=0,"Vakuumierter VOS geschält"),
IFERROR(IF(VLOOKUP(O1481,[1]Vakuumiert!$K:$L,2,FALSE)=0,"Vakuumierter VOS vegan"),
IFERROR(IF(VLOOKUP(O1481,[1]Vakuumiert!$N:$O,2,FALSE)=0,"Vakuumierter VOS Zipfel"),
IFERROR(IF(VLOOKUP(O1481,[1]Vakuumiert!$Q:$R,2,FALSE)=0,"Vakuumiert geschält"),
IFERROR(IF(VLOOKUP(O1481,'[1]vakuumierte Fertigprodukte'!$B:$C,2,FALSE)=0,"Fertigprodukte"),
IFERROR(IF(VLOOKUP(O1481,'[1]vakuumierte Fertigprodukte'!$E:$FI,2,FALSE)=0,"Vakuumierte Zipfel"),
IFERROR(IF(VLOOKUP(O1481,[1]Wurste!$B:$C,2,FALSE)=0,"Räucherwürste"),
IFERROR(IF(VLOOKUP(O1481,[1]Wurste!$E:$F,2,FALSE)=0,"URW/URGW Wurst"),
IFERROR(IF(VLOOKUP(O1481,[1]Wurste!$H:$I,2,FALSE)=0,"HF-Wurst Vegan"),
IFERROR(IF(VLOOKUP(O1481,[1]Wurste!$K:$L,2,FALSE)=0,"320er ohne Würste"),
IFERROR(IF(AND(OR(Abfalldokumentation!$A1481="BU3",Abfalldokumentation!$A1481="Verkauf"),Abfalldokumentation!$F1481="Schimmel",Abfalldokumentation!$G1481="keinen Abnehmer/kein Schälpersonal"),"Div. Zipfel, ES ohne Verwendung",VLOOKUP(Abfalldokumentation!$E1481,Produktgruppen!A:B,2,FALSE)),"-")))))))))))))))))))))))</f>
        <v>ABS</v>
      </c>
      <c r="E1481" s="76" t="str">
        <f>IFERROR(VLOOKUP(Abfalldokumentation!$O1481,Artikel!A:C,3,FALSE),Abfalldokumentation!$O1481)</f>
        <v>ABS HEUBL</v>
      </c>
      <c r="F1481" s="76" t="str">
        <f>VLOOKUP(T1481,'Liste Gründe'!A:D,2,FALSE)</f>
        <v>keinen Verwendungszweck</v>
      </c>
      <c r="G1481" s="75" t="str">
        <f>IF(ISBLANK(V1481),VLOOKUP(Abfalldokumentation!$P1481,'Liste Gründe'!A:D,3,FALSE),V1481)</f>
        <v>keinen Verwendungszweck</v>
      </c>
      <c r="H1481" s="76" t="str">
        <f>IF(ISBLANK(Abfalldokumentation!$W1481),"-",Abfalldokumentation!$W1481)</f>
        <v>-</v>
      </c>
      <c r="I1481" s="76">
        <f t="shared" si="162"/>
        <v>44</v>
      </c>
      <c r="J1481" s="76" t="str">
        <f t="shared" si="163"/>
        <v>Produkte</v>
      </c>
      <c r="K1481" s="76" t="str">
        <f t="shared" si="164"/>
        <v>BUs</v>
      </c>
      <c r="L1481" s="76" t="str">
        <f t="shared" si="165"/>
        <v>Symptome</v>
      </c>
      <c r="M1481" s="76">
        <f>IFERROR(VLOOKUP(Abfalldokumentation!$O1481,Kennzahlen!S:V,3,FALSE)*Abfalldokumentation!$B1481,"0")</f>
        <v>0.04</v>
      </c>
      <c r="N1481" s="76" t="str">
        <f>IF(ISBLANK(Q1481),VLOOKUP(Abfalldokumentation!$O1481,'Linien - BU'!R:S,2,FALSE),Q1481)</f>
        <v>Bu4</v>
      </c>
      <c r="O1481" s="77">
        <f t="shared" si="166"/>
        <v>29500885</v>
      </c>
      <c r="P1481" s="77">
        <f t="shared" si="167"/>
        <v>61</v>
      </c>
      <c r="Q1481" s="45" t="s">
        <v>247</v>
      </c>
      <c r="R1481" s="46">
        <v>29500885</v>
      </c>
      <c r="S1481" s="46">
        <v>4</v>
      </c>
      <c r="T1481" s="46">
        <v>61</v>
      </c>
      <c r="U1481" s="47">
        <v>44503</v>
      </c>
      <c r="V1481" s="48"/>
      <c r="W1481" s="46"/>
      <c r="X1481" s="50" t="str">
        <f>IFERROR(VLOOKUP(Abfalldokumentation!$R1481,Artikel!A:C,3,FALSE),Abfalldokumentation!$R1481)</f>
        <v>ABS HEUBL</v>
      </c>
      <c r="Y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</row>
    <row r="1482" spans="1:40" ht="30" hidden="1" customHeight="1" x14ac:dyDescent="0.25">
      <c r="A1482" s="78" t="str">
        <f>VLOOKUP(N1482,'Linien - BU'!A:B,2,FALSE)</f>
        <v>BU4</v>
      </c>
      <c r="B1482" s="79">
        <f t="shared" si="161"/>
        <v>18</v>
      </c>
      <c r="C1482" s="80">
        <f>Abfalldokumentation!$U1482</f>
        <v>44503</v>
      </c>
      <c r="D1482" s="69" t="str">
        <f>IFERROR(IF(VLOOKUP(O1482,'[1]Rohware 230'!$B:$C,2,FALSE)=0,"Rohware"),
IFERROR(IF(VLOOKUP(O1482,[1]Sammelnr.!$B:$C,2,FALSE)=0,"Sammelnr. ungeschält ABS"),
IFERROR(IF(VLOOKUP(O1482,[1]Sammelnr.!$E:$F,2,FALSE)=0,"Sammelnr. ungeschält VS"),
IFERROR(IF(VLOOKUP(O1482,[1]Sammelnr.!$H:$I,2,FALSE)=0,"Sammelnr. geschält"),
IFERROR(IF(VLOOKUP(O1482,[1]Offen!$B:$C,2,FALSE)=0,"Offen ungeschält ABS"),
IFERROR(IF(VLOOKUP(O1482,[1]Offen!$E:$F,2,FALSE)=0,"Offen ungeschält VOS"),
IFERROR(IF(VLOOKUP(O1482,[1]Offen!$H:$I,2,FALSE)=0,"Offen geschält RW"),
IFERROR(IF(VLOOKUP(O1482,[1]Offen!$K:$L,2,FALSE)=0,"Offen vegan"),
IFERROR(IF(VLOOKUP(O1482,[1]Offen!$N:$O,2,FALSE)=0,"Offen Zipfel"),
IFERROR(IF(VLOOKUP(O1482,[1]Offen!$Q:$R,2,FALSE)=0,"Offen Endstücke"),
IFERROR(IF(VLOOKUP(O1482,[1]Vakuumiert!$B:$C,2,FALSE)=0,"Vakuumierter VOS ungeschält"),
IFERROR(IF(VLOOKUP(O1482,[1]Vakuumiert!$E:$F,2,FALSE)=0,"Vakuumierter ABS ungeschält"),
IFERROR(IF(VLOOKUP(O1482,[1]Vakuumiert!$H:$I,2,FALSE)=0,"Vakuumierter VOS geschält"),
IFERROR(IF(VLOOKUP(O1482,[1]Vakuumiert!$K:$L,2,FALSE)=0,"Vakuumierter VOS vegan"),
IFERROR(IF(VLOOKUP(O1482,[1]Vakuumiert!$N:$O,2,FALSE)=0,"Vakuumierter VOS Zipfel"),
IFERROR(IF(VLOOKUP(O1482,[1]Vakuumiert!$Q:$R,2,FALSE)=0,"Vakuumiert geschält"),
IFERROR(IF(VLOOKUP(O1482,'[1]vakuumierte Fertigprodukte'!$B:$C,2,FALSE)=0,"Fertigprodukte"),
IFERROR(IF(VLOOKUP(O1482,'[1]vakuumierte Fertigprodukte'!$E:$FI,2,FALSE)=0,"Vakuumierte Zipfel"),
IFERROR(IF(VLOOKUP(O1482,[1]Wurste!$B:$C,2,FALSE)=0,"Räucherwürste"),
IFERROR(IF(VLOOKUP(O1482,[1]Wurste!$E:$F,2,FALSE)=0,"URW/URGW Wurst"),
IFERROR(IF(VLOOKUP(O1482,[1]Wurste!$H:$I,2,FALSE)=0,"HF-Wurst Vegan"),
IFERROR(IF(VLOOKUP(O1482,[1]Wurste!$K:$L,2,FALSE)=0,"320er ohne Würste"),
IFERROR(IF(AND(OR(Abfalldokumentation!$A1482="BU3",Abfalldokumentation!$A1482="Verkauf"),Abfalldokumentation!$F1482="Schimmel",Abfalldokumentation!$G1482="keinen Abnehmer/kein Schälpersonal"),"Div. Zipfel, ES ohne Verwendung",VLOOKUP(Abfalldokumentation!$E1482,Produktgruppen!A:B,2,FALSE)),"-")))))))))))))))))))))))</f>
        <v>ABS</v>
      </c>
      <c r="E1482" s="81" t="str">
        <f>IFERROR(VLOOKUP(Abfalldokumentation!$O1482,Artikel!A:C,3,FALSE),Abfalldokumentation!$O1482)</f>
        <v>ABS MEDI-KRÄUK</v>
      </c>
      <c r="F1482" s="81" t="str">
        <f>VLOOKUP(T1482,'Liste Gründe'!A:D,2,FALSE)</f>
        <v>keinen Verwendungszweck</v>
      </c>
      <c r="G1482" s="80" t="str">
        <f>IF(ISBLANK(V1482),VLOOKUP(Abfalldokumentation!$P1482,'Liste Gründe'!A:D,3,FALSE),V1482)</f>
        <v>keinen Verwendungszweck</v>
      </c>
      <c r="H1482" s="81" t="str">
        <f>IF(ISBLANK(Abfalldokumentation!$W1482),"-",Abfalldokumentation!$W1482)</f>
        <v>-</v>
      </c>
      <c r="I1482" s="81">
        <f t="shared" si="162"/>
        <v>44</v>
      </c>
      <c r="J1482" s="81" t="str">
        <f t="shared" si="163"/>
        <v>Produkte</v>
      </c>
      <c r="K1482" s="81" t="str">
        <f t="shared" si="164"/>
        <v>BUs</v>
      </c>
      <c r="L1482" s="81" t="str">
        <f t="shared" si="165"/>
        <v>Symptome</v>
      </c>
      <c r="M1482" s="81">
        <f>IFERROR(VLOOKUP(Abfalldokumentation!$O1482,Kennzahlen!S:V,3,FALSE)*Abfalldokumentation!$B1482,"0")</f>
        <v>27</v>
      </c>
      <c r="N1482" s="81" t="str">
        <f>IF(ISBLANK(Q1482),VLOOKUP(Abfalldokumentation!$O1482,'Linien - BU'!R:S,2,FALSE),Q1482)</f>
        <v>BU4</v>
      </c>
      <c r="O1482" s="77">
        <f t="shared" si="166"/>
        <v>29500886</v>
      </c>
      <c r="P1482" s="77">
        <f t="shared" si="167"/>
        <v>61</v>
      </c>
      <c r="Q1482" s="39" t="s">
        <v>9</v>
      </c>
      <c r="R1482" s="40">
        <v>29500886</v>
      </c>
      <c r="S1482" s="40">
        <v>18</v>
      </c>
      <c r="T1482" s="40">
        <v>61</v>
      </c>
      <c r="U1482" s="41">
        <v>44503</v>
      </c>
      <c r="V1482" s="42"/>
      <c r="W1482" s="40"/>
      <c r="X1482" s="44" t="str">
        <f>IFERROR(VLOOKUP(Abfalldokumentation!$R1482,Artikel!A:C,3,FALSE),Abfalldokumentation!$R1482)</f>
        <v>ABS MEDI-KRÄUK</v>
      </c>
      <c r="Y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</row>
    <row r="1483" spans="1:40" ht="30" hidden="1" customHeight="1" x14ac:dyDescent="0.25">
      <c r="A1483" s="73" t="str">
        <f>VLOOKUP(N1483,'Linien - BU'!A:B,2,FALSE)</f>
        <v>BU4</v>
      </c>
      <c r="B1483" s="74">
        <f t="shared" si="161"/>
        <v>12</v>
      </c>
      <c r="C1483" s="75">
        <f>Abfalldokumentation!$U1483</f>
        <v>44503</v>
      </c>
      <c r="D1483" s="69" t="str">
        <f>IFERROR(IF(VLOOKUP(O1483,'[1]Rohware 230'!$B:$C,2,FALSE)=0,"Rohware"),
IFERROR(IF(VLOOKUP(O1483,[1]Sammelnr.!$B:$C,2,FALSE)=0,"Sammelnr. ungeschält ABS"),
IFERROR(IF(VLOOKUP(O1483,[1]Sammelnr.!$E:$F,2,FALSE)=0,"Sammelnr. ungeschält VS"),
IFERROR(IF(VLOOKUP(O1483,[1]Sammelnr.!$H:$I,2,FALSE)=0,"Sammelnr. geschält"),
IFERROR(IF(VLOOKUP(O1483,[1]Offen!$B:$C,2,FALSE)=0,"Offen ungeschält ABS"),
IFERROR(IF(VLOOKUP(O1483,[1]Offen!$E:$F,2,FALSE)=0,"Offen ungeschält VOS"),
IFERROR(IF(VLOOKUP(O1483,[1]Offen!$H:$I,2,FALSE)=0,"Offen geschält RW"),
IFERROR(IF(VLOOKUP(O1483,[1]Offen!$K:$L,2,FALSE)=0,"Offen vegan"),
IFERROR(IF(VLOOKUP(O1483,[1]Offen!$N:$O,2,FALSE)=0,"Offen Zipfel"),
IFERROR(IF(VLOOKUP(O1483,[1]Offen!$Q:$R,2,FALSE)=0,"Offen Endstücke"),
IFERROR(IF(VLOOKUP(O1483,[1]Vakuumiert!$B:$C,2,FALSE)=0,"Vakuumierter VOS ungeschält"),
IFERROR(IF(VLOOKUP(O1483,[1]Vakuumiert!$E:$F,2,FALSE)=0,"Vakuumierter ABS ungeschält"),
IFERROR(IF(VLOOKUP(O1483,[1]Vakuumiert!$H:$I,2,FALSE)=0,"Vakuumierter VOS geschält"),
IFERROR(IF(VLOOKUP(O1483,[1]Vakuumiert!$K:$L,2,FALSE)=0,"Vakuumierter VOS vegan"),
IFERROR(IF(VLOOKUP(O1483,[1]Vakuumiert!$N:$O,2,FALSE)=0,"Vakuumierter VOS Zipfel"),
IFERROR(IF(VLOOKUP(O1483,[1]Vakuumiert!$Q:$R,2,FALSE)=0,"Vakuumiert geschält"),
IFERROR(IF(VLOOKUP(O1483,'[1]vakuumierte Fertigprodukte'!$B:$C,2,FALSE)=0,"Fertigprodukte"),
IFERROR(IF(VLOOKUP(O1483,'[1]vakuumierte Fertigprodukte'!$E:$FI,2,FALSE)=0,"Vakuumierte Zipfel"),
IFERROR(IF(VLOOKUP(O1483,[1]Wurste!$B:$C,2,FALSE)=0,"Räucherwürste"),
IFERROR(IF(VLOOKUP(O1483,[1]Wurste!$E:$F,2,FALSE)=0,"URW/URGW Wurst"),
IFERROR(IF(VLOOKUP(O1483,[1]Wurste!$H:$I,2,FALSE)=0,"HF-Wurst Vegan"),
IFERROR(IF(VLOOKUP(O1483,[1]Wurste!$K:$L,2,FALSE)=0,"320er ohne Würste"),
IFERROR(IF(AND(OR(Abfalldokumentation!$A1483="BU3",Abfalldokumentation!$A1483="Verkauf"),Abfalldokumentation!$F1483="Schimmel",Abfalldokumentation!$G1483="keinen Abnehmer/kein Schälpersonal"),"Div. Zipfel, ES ohne Verwendung",VLOOKUP(Abfalldokumentation!$E1483,Produktgruppen!A:B,2,FALSE)),"-")))))))))))))))))))))))</f>
        <v>ABS</v>
      </c>
      <c r="E1483" s="76" t="str">
        <f>IFERROR(VLOOKUP(Abfalldokumentation!$O1483,Artikel!A:C,3,FALSE),Abfalldokumentation!$O1483)</f>
        <v>ABS MEDI-KRÄUK</v>
      </c>
      <c r="F1483" s="76" t="str">
        <f>VLOOKUP(T1483,'Liste Gründe'!A:D,2,FALSE)</f>
        <v>keinen Verwendungszweck</v>
      </c>
      <c r="G1483" s="75" t="str">
        <f>IF(ISBLANK(V1483),VLOOKUP(Abfalldokumentation!$P1483,'Liste Gründe'!A:D,3,FALSE),V1483)</f>
        <v>keinen Verwendungszweck</v>
      </c>
      <c r="H1483" s="76" t="str">
        <f>IF(ISBLANK(Abfalldokumentation!$W1483),"-",Abfalldokumentation!$W1483)</f>
        <v>-</v>
      </c>
      <c r="I1483" s="76">
        <f t="shared" si="162"/>
        <v>44</v>
      </c>
      <c r="J1483" s="76" t="str">
        <f t="shared" si="163"/>
        <v>Produkte</v>
      </c>
      <c r="K1483" s="76" t="str">
        <f t="shared" si="164"/>
        <v>BUs</v>
      </c>
      <c r="L1483" s="76" t="str">
        <f t="shared" si="165"/>
        <v>Symptome</v>
      </c>
      <c r="M1483" s="76">
        <f>IFERROR(VLOOKUP(Abfalldokumentation!$O1483,Kennzahlen!S:V,3,FALSE)*Abfalldokumentation!$B1483,"0")</f>
        <v>18</v>
      </c>
      <c r="N1483" s="76" t="str">
        <f>IF(ISBLANK(Q1483),VLOOKUP(Abfalldokumentation!$O1483,'Linien - BU'!R:S,2,FALSE),Q1483)</f>
        <v>BU4</v>
      </c>
      <c r="O1483" s="77">
        <f t="shared" si="166"/>
        <v>29500886</v>
      </c>
      <c r="P1483" s="77">
        <f t="shared" si="167"/>
        <v>61</v>
      </c>
      <c r="Q1483" s="45" t="s">
        <v>9</v>
      </c>
      <c r="R1483" s="46">
        <v>29500886</v>
      </c>
      <c r="S1483" s="46">
        <v>12</v>
      </c>
      <c r="T1483" s="46">
        <v>61</v>
      </c>
      <c r="U1483" s="47">
        <v>44503</v>
      </c>
      <c r="V1483" s="48"/>
      <c r="W1483" s="46"/>
      <c r="X1483" s="50" t="str">
        <f>IFERROR(VLOOKUP(Abfalldokumentation!$R1483,Artikel!A:C,3,FALSE),Abfalldokumentation!$R1483)</f>
        <v>ABS MEDI-KRÄUK</v>
      </c>
      <c r="Y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</row>
    <row r="1484" spans="1:40" ht="30" hidden="1" customHeight="1" x14ac:dyDescent="0.25">
      <c r="A1484" s="78" t="str">
        <f>VLOOKUP(N1484,'Linien - BU'!A:B,2,FALSE)</f>
        <v>BU4</v>
      </c>
      <c r="B1484" s="79">
        <f t="shared" si="161"/>
        <v>6</v>
      </c>
      <c r="C1484" s="80">
        <f>Abfalldokumentation!$U1484</f>
        <v>44503</v>
      </c>
      <c r="D1484" s="69" t="str">
        <f>IFERROR(IF(VLOOKUP(O1484,'[1]Rohware 230'!$B:$C,2,FALSE)=0,"Rohware"),
IFERROR(IF(VLOOKUP(O1484,[1]Sammelnr.!$B:$C,2,FALSE)=0,"Sammelnr. ungeschält ABS"),
IFERROR(IF(VLOOKUP(O1484,[1]Sammelnr.!$E:$F,2,FALSE)=0,"Sammelnr. ungeschält VS"),
IFERROR(IF(VLOOKUP(O1484,[1]Sammelnr.!$H:$I,2,FALSE)=0,"Sammelnr. geschält"),
IFERROR(IF(VLOOKUP(O1484,[1]Offen!$B:$C,2,FALSE)=0,"Offen ungeschält ABS"),
IFERROR(IF(VLOOKUP(O1484,[1]Offen!$E:$F,2,FALSE)=0,"Offen ungeschält VOS"),
IFERROR(IF(VLOOKUP(O1484,[1]Offen!$H:$I,2,FALSE)=0,"Offen geschält RW"),
IFERROR(IF(VLOOKUP(O1484,[1]Offen!$K:$L,2,FALSE)=0,"Offen vegan"),
IFERROR(IF(VLOOKUP(O1484,[1]Offen!$N:$O,2,FALSE)=0,"Offen Zipfel"),
IFERROR(IF(VLOOKUP(O1484,[1]Offen!$Q:$R,2,FALSE)=0,"Offen Endstücke"),
IFERROR(IF(VLOOKUP(O1484,[1]Vakuumiert!$B:$C,2,FALSE)=0,"Vakuumierter VOS ungeschält"),
IFERROR(IF(VLOOKUP(O1484,[1]Vakuumiert!$E:$F,2,FALSE)=0,"Vakuumierter ABS ungeschält"),
IFERROR(IF(VLOOKUP(O1484,[1]Vakuumiert!$H:$I,2,FALSE)=0,"Vakuumierter VOS geschält"),
IFERROR(IF(VLOOKUP(O1484,[1]Vakuumiert!$K:$L,2,FALSE)=0,"Vakuumierter VOS vegan"),
IFERROR(IF(VLOOKUP(O1484,[1]Vakuumiert!$N:$O,2,FALSE)=0,"Vakuumierter VOS Zipfel"),
IFERROR(IF(VLOOKUP(O1484,[1]Vakuumiert!$Q:$R,2,FALSE)=0,"Vakuumiert geschält"),
IFERROR(IF(VLOOKUP(O1484,'[1]vakuumierte Fertigprodukte'!$B:$C,2,FALSE)=0,"Fertigprodukte"),
IFERROR(IF(VLOOKUP(O1484,'[1]vakuumierte Fertigprodukte'!$E:$FI,2,FALSE)=0,"Vakuumierte Zipfel"),
IFERROR(IF(VLOOKUP(O1484,[1]Wurste!$B:$C,2,FALSE)=0,"Räucherwürste"),
IFERROR(IF(VLOOKUP(O1484,[1]Wurste!$E:$F,2,FALSE)=0,"URW/URGW Wurst"),
IFERROR(IF(VLOOKUP(O1484,[1]Wurste!$H:$I,2,FALSE)=0,"HF-Wurst Vegan"),
IFERROR(IF(VLOOKUP(O1484,[1]Wurste!$K:$L,2,FALSE)=0,"320er ohne Würste"),
IFERROR(IF(AND(OR(Abfalldokumentation!$A1484="BU3",Abfalldokumentation!$A1484="Verkauf"),Abfalldokumentation!$F1484="Schimmel",Abfalldokumentation!$G1484="keinen Abnehmer/kein Schälpersonal"),"Div. Zipfel, ES ohne Verwendung",VLOOKUP(Abfalldokumentation!$E1484,Produktgruppen!A:B,2,FALSE)),"-")))))))))))))))))))))))</f>
        <v>ABS</v>
      </c>
      <c r="E1484" s="81" t="str">
        <f>IFERROR(VLOOKUP(Abfalldokumentation!$O1484,Artikel!A:C,3,FALSE),Abfalldokumentation!$O1484)</f>
        <v>ABS MEDI-KRÄUK</v>
      </c>
      <c r="F1484" s="81" t="str">
        <f>VLOOKUP(T1484,'Liste Gründe'!A:D,2,FALSE)</f>
        <v>keinen Verwendungszweck</v>
      </c>
      <c r="G1484" s="80" t="str">
        <f>IF(ISBLANK(V1484),VLOOKUP(Abfalldokumentation!$P1484,'Liste Gründe'!A:D,3,FALSE),V1484)</f>
        <v>keinen Verwendungszweck</v>
      </c>
      <c r="H1484" s="81" t="str">
        <f>IF(ISBLANK(Abfalldokumentation!$W1484),"-",Abfalldokumentation!$W1484)</f>
        <v>-</v>
      </c>
      <c r="I1484" s="81">
        <f t="shared" si="162"/>
        <v>44</v>
      </c>
      <c r="J1484" s="81" t="str">
        <f t="shared" si="163"/>
        <v>Produkte</v>
      </c>
      <c r="K1484" s="81" t="str">
        <f t="shared" si="164"/>
        <v>BUs</v>
      </c>
      <c r="L1484" s="81" t="str">
        <f t="shared" si="165"/>
        <v>Symptome</v>
      </c>
      <c r="M1484" s="81">
        <f>IFERROR(VLOOKUP(Abfalldokumentation!$O1484,Kennzahlen!S:V,3,FALSE)*Abfalldokumentation!$B1484,"0")</f>
        <v>9</v>
      </c>
      <c r="N1484" s="81" t="str">
        <f>IF(ISBLANK(Q1484),VLOOKUP(Abfalldokumentation!$O1484,'Linien - BU'!R:S,2,FALSE),Q1484)</f>
        <v>Bu4</v>
      </c>
      <c r="O1484" s="77">
        <f t="shared" si="166"/>
        <v>29500886</v>
      </c>
      <c r="P1484" s="77">
        <f t="shared" si="167"/>
        <v>61</v>
      </c>
      <c r="Q1484" s="39" t="s">
        <v>247</v>
      </c>
      <c r="R1484" s="40">
        <v>29500886</v>
      </c>
      <c r="S1484" s="40">
        <v>6</v>
      </c>
      <c r="T1484" s="40">
        <v>61</v>
      </c>
      <c r="U1484" s="41">
        <v>44503</v>
      </c>
      <c r="V1484" s="42"/>
      <c r="W1484" s="40"/>
      <c r="X1484" s="44" t="str">
        <f>IFERROR(VLOOKUP(Abfalldokumentation!$R1484,Artikel!A:C,3,FALSE),Abfalldokumentation!$R1484)</f>
        <v>ABS MEDI-KRÄUK</v>
      </c>
      <c r="Y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</row>
    <row r="1485" spans="1:40" ht="30" hidden="1" customHeight="1" x14ac:dyDescent="0.25">
      <c r="A1485" s="73" t="str">
        <f>VLOOKUP(N1485,'Linien - BU'!A:B,2,FALSE)</f>
        <v>BU4</v>
      </c>
      <c r="B1485" s="74">
        <f t="shared" si="161"/>
        <v>26</v>
      </c>
      <c r="C1485" s="75">
        <f>Abfalldokumentation!$U1485</f>
        <v>44503</v>
      </c>
      <c r="D1485" s="69" t="str">
        <f>IFERROR(IF(VLOOKUP(O1485,'[1]Rohware 230'!$B:$C,2,FALSE)=0,"Rohware"),
IFERROR(IF(VLOOKUP(O1485,[1]Sammelnr.!$B:$C,2,FALSE)=0,"Sammelnr. ungeschält ABS"),
IFERROR(IF(VLOOKUP(O1485,[1]Sammelnr.!$E:$F,2,FALSE)=0,"Sammelnr. ungeschält VS"),
IFERROR(IF(VLOOKUP(O1485,[1]Sammelnr.!$H:$I,2,FALSE)=0,"Sammelnr. geschält"),
IFERROR(IF(VLOOKUP(O1485,[1]Offen!$B:$C,2,FALSE)=0,"Offen ungeschält ABS"),
IFERROR(IF(VLOOKUP(O1485,[1]Offen!$E:$F,2,FALSE)=0,"Offen ungeschält VOS"),
IFERROR(IF(VLOOKUP(O1485,[1]Offen!$H:$I,2,FALSE)=0,"Offen geschält RW"),
IFERROR(IF(VLOOKUP(O1485,[1]Offen!$K:$L,2,FALSE)=0,"Offen vegan"),
IFERROR(IF(VLOOKUP(O1485,[1]Offen!$N:$O,2,FALSE)=0,"Offen Zipfel"),
IFERROR(IF(VLOOKUP(O1485,[1]Offen!$Q:$R,2,FALSE)=0,"Offen Endstücke"),
IFERROR(IF(VLOOKUP(O1485,[1]Vakuumiert!$B:$C,2,FALSE)=0,"Vakuumierter VOS ungeschält"),
IFERROR(IF(VLOOKUP(O1485,[1]Vakuumiert!$E:$F,2,FALSE)=0,"Vakuumierter ABS ungeschält"),
IFERROR(IF(VLOOKUP(O1485,[1]Vakuumiert!$H:$I,2,FALSE)=0,"Vakuumierter VOS geschält"),
IFERROR(IF(VLOOKUP(O1485,[1]Vakuumiert!$K:$L,2,FALSE)=0,"Vakuumierter VOS vegan"),
IFERROR(IF(VLOOKUP(O1485,[1]Vakuumiert!$N:$O,2,FALSE)=0,"Vakuumierter VOS Zipfel"),
IFERROR(IF(VLOOKUP(O1485,[1]Vakuumiert!$Q:$R,2,FALSE)=0,"Vakuumiert geschält"),
IFERROR(IF(VLOOKUP(O1485,'[1]vakuumierte Fertigprodukte'!$B:$C,2,FALSE)=0,"Fertigprodukte"),
IFERROR(IF(VLOOKUP(O1485,'[1]vakuumierte Fertigprodukte'!$E:$FI,2,FALSE)=0,"Vakuumierte Zipfel"),
IFERROR(IF(VLOOKUP(O1485,[1]Wurste!$B:$C,2,FALSE)=0,"Räucherwürste"),
IFERROR(IF(VLOOKUP(O1485,[1]Wurste!$E:$F,2,FALSE)=0,"URW/URGW Wurst"),
IFERROR(IF(VLOOKUP(O1485,[1]Wurste!$H:$I,2,FALSE)=0,"HF-Wurst Vegan"),
IFERROR(IF(VLOOKUP(O1485,[1]Wurste!$K:$L,2,FALSE)=0,"320er ohne Würste"),
IFERROR(IF(AND(OR(Abfalldokumentation!$A1485="BU3",Abfalldokumentation!$A1485="Verkauf"),Abfalldokumentation!$F1485="Schimmel",Abfalldokumentation!$G1485="keinen Abnehmer/kein Schälpersonal"),"Div. Zipfel, ES ohne Verwendung",VLOOKUP(Abfalldokumentation!$E1485,Produktgruppen!A:B,2,FALSE)),"-")))))))))))))))))))))))</f>
        <v>ABS</v>
      </c>
      <c r="E1485" s="76" t="str">
        <f>IFERROR(VLOOKUP(Abfalldokumentation!$O1485,Artikel!A:C,3,FALSE),Abfalldokumentation!$O1485)</f>
        <v>ABS MEDI-KRÄUK</v>
      </c>
      <c r="F1485" s="76" t="str">
        <f>VLOOKUP(T1485,'Liste Gründe'!A:D,2,FALSE)</f>
        <v>keinen Verwendungszweck</v>
      </c>
      <c r="G1485" s="75" t="str">
        <f>IF(ISBLANK(V1485),VLOOKUP(Abfalldokumentation!$P1485,'Liste Gründe'!A:D,3,FALSE),V1485)</f>
        <v>keinen Verwendungszweck</v>
      </c>
      <c r="H1485" s="76" t="str">
        <f>IF(ISBLANK(Abfalldokumentation!$W1485),"-",Abfalldokumentation!$W1485)</f>
        <v>-</v>
      </c>
      <c r="I1485" s="76">
        <f t="shared" si="162"/>
        <v>44</v>
      </c>
      <c r="J1485" s="76" t="str">
        <f t="shared" si="163"/>
        <v>Produkte</v>
      </c>
      <c r="K1485" s="76" t="str">
        <f t="shared" si="164"/>
        <v>BUs</v>
      </c>
      <c r="L1485" s="76" t="str">
        <f t="shared" si="165"/>
        <v>Symptome</v>
      </c>
      <c r="M1485" s="76">
        <f>IFERROR(VLOOKUP(Abfalldokumentation!$O1485,Kennzahlen!S:V,3,FALSE)*Abfalldokumentation!$B1485,"0")</f>
        <v>39</v>
      </c>
      <c r="N1485" s="76" t="str">
        <f>IF(ISBLANK(Q1485),VLOOKUP(Abfalldokumentation!$O1485,'Linien - BU'!R:S,2,FALSE),Q1485)</f>
        <v>Bu4</v>
      </c>
      <c r="O1485" s="77">
        <f t="shared" si="166"/>
        <v>29500886</v>
      </c>
      <c r="P1485" s="77">
        <f t="shared" si="167"/>
        <v>61</v>
      </c>
      <c r="Q1485" s="45" t="s">
        <v>247</v>
      </c>
      <c r="R1485" s="46">
        <v>29500886</v>
      </c>
      <c r="S1485" s="46">
        <v>26</v>
      </c>
      <c r="T1485" s="46">
        <v>61</v>
      </c>
      <c r="U1485" s="47">
        <v>44503</v>
      </c>
      <c r="V1485" s="48"/>
      <c r="W1485" s="46"/>
      <c r="X1485" s="50" t="str">
        <f>IFERROR(VLOOKUP(Abfalldokumentation!$R1485,Artikel!A:C,3,FALSE),Abfalldokumentation!$R1485)</f>
        <v>ABS MEDI-KRÄUK</v>
      </c>
      <c r="Y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</row>
    <row r="1486" spans="1:40" ht="30" hidden="1" customHeight="1" x14ac:dyDescent="0.25">
      <c r="A1486" s="78" t="str">
        <f>VLOOKUP(N1486,'Linien - BU'!A:B,2,FALSE)</f>
        <v>BU4</v>
      </c>
      <c r="B1486" s="79">
        <f t="shared" si="161"/>
        <v>3</v>
      </c>
      <c r="C1486" s="80">
        <f>Abfalldokumentation!$U1486</f>
        <v>44503</v>
      </c>
      <c r="D1486" s="69" t="str">
        <f>IFERROR(IF(VLOOKUP(O1486,'[1]Rohware 230'!$B:$C,2,FALSE)=0,"Rohware"),
IFERROR(IF(VLOOKUP(O1486,[1]Sammelnr.!$B:$C,2,FALSE)=0,"Sammelnr. ungeschält ABS"),
IFERROR(IF(VLOOKUP(O1486,[1]Sammelnr.!$E:$F,2,FALSE)=0,"Sammelnr. ungeschält VS"),
IFERROR(IF(VLOOKUP(O1486,[1]Sammelnr.!$H:$I,2,FALSE)=0,"Sammelnr. geschält"),
IFERROR(IF(VLOOKUP(O1486,[1]Offen!$B:$C,2,FALSE)=0,"Offen ungeschält ABS"),
IFERROR(IF(VLOOKUP(O1486,[1]Offen!$E:$F,2,FALSE)=0,"Offen ungeschält VOS"),
IFERROR(IF(VLOOKUP(O1486,[1]Offen!$H:$I,2,FALSE)=0,"Offen geschält RW"),
IFERROR(IF(VLOOKUP(O1486,[1]Offen!$K:$L,2,FALSE)=0,"Offen vegan"),
IFERROR(IF(VLOOKUP(O1486,[1]Offen!$N:$O,2,FALSE)=0,"Offen Zipfel"),
IFERROR(IF(VLOOKUP(O1486,[1]Offen!$Q:$R,2,FALSE)=0,"Offen Endstücke"),
IFERROR(IF(VLOOKUP(O1486,[1]Vakuumiert!$B:$C,2,FALSE)=0,"Vakuumierter VOS ungeschält"),
IFERROR(IF(VLOOKUP(O1486,[1]Vakuumiert!$E:$F,2,FALSE)=0,"Vakuumierter ABS ungeschält"),
IFERROR(IF(VLOOKUP(O1486,[1]Vakuumiert!$H:$I,2,FALSE)=0,"Vakuumierter VOS geschält"),
IFERROR(IF(VLOOKUP(O1486,[1]Vakuumiert!$K:$L,2,FALSE)=0,"Vakuumierter VOS vegan"),
IFERROR(IF(VLOOKUP(O1486,[1]Vakuumiert!$N:$O,2,FALSE)=0,"Vakuumierter VOS Zipfel"),
IFERROR(IF(VLOOKUP(O1486,[1]Vakuumiert!$Q:$R,2,FALSE)=0,"Vakuumiert geschält"),
IFERROR(IF(VLOOKUP(O1486,'[1]vakuumierte Fertigprodukte'!$B:$C,2,FALSE)=0,"Fertigprodukte"),
IFERROR(IF(VLOOKUP(O1486,'[1]vakuumierte Fertigprodukte'!$E:$FI,2,FALSE)=0,"Vakuumierte Zipfel"),
IFERROR(IF(VLOOKUP(O1486,[1]Wurste!$B:$C,2,FALSE)=0,"Räucherwürste"),
IFERROR(IF(VLOOKUP(O1486,[1]Wurste!$E:$F,2,FALSE)=0,"URW/URGW Wurst"),
IFERROR(IF(VLOOKUP(O1486,[1]Wurste!$H:$I,2,FALSE)=0,"HF-Wurst Vegan"),
IFERROR(IF(VLOOKUP(O1486,[1]Wurste!$K:$L,2,FALSE)=0,"320er ohne Würste"),
IFERROR(IF(AND(OR(Abfalldokumentation!$A1486="BU3",Abfalldokumentation!$A1486="Verkauf"),Abfalldokumentation!$F1486="Schimmel",Abfalldokumentation!$G1486="keinen Abnehmer/kein Schälpersonal"),"Div. Zipfel, ES ohne Verwendung",VLOOKUP(Abfalldokumentation!$E1486,Produktgruppen!A:B,2,FALSE)),"-")))))))))))))))))))))))</f>
        <v>ABS</v>
      </c>
      <c r="E1486" s="81" t="str">
        <f>IFERROR(VLOOKUP(Abfalldokumentation!$O1486,Artikel!A:C,3,FALSE),Abfalldokumentation!$O1486)</f>
        <v>ABS PECO</v>
      </c>
      <c r="F1486" s="81" t="str">
        <f>VLOOKUP(T1486,'Liste Gründe'!A:D,2,FALSE)</f>
        <v>keinen Verwendungszweck</v>
      </c>
      <c r="G1486" s="80" t="str">
        <f>IF(ISBLANK(V1486),VLOOKUP(Abfalldokumentation!$P1486,'Liste Gründe'!A:D,3,FALSE),V1486)</f>
        <v>keinen Verwendungszweck</v>
      </c>
      <c r="H1486" s="81" t="str">
        <f>IF(ISBLANK(Abfalldokumentation!$W1486),"-",Abfalldokumentation!$W1486)</f>
        <v>-</v>
      </c>
      <c r="I1486" s="81">
        <f t="shared" si="162"/>
        <v>44</v>
      </c>
      <c r="J1486" s="81" t="str">
        <f t="shared" si="163"/>
        <v>Produkte</v>
      </c>
      <c r="K1486" s="81" t="str">
        <f t="shared" si="164"/>
        <v>BUs</v>
      </c>
      <c r="L1486" s="81" t="str">
        <f t="shared" si="165"/>
        <v>Symptome</v>
      </c>
      <c r="M1486" s="81">
        <f>IFERROR(VLOOKUP(Abfalldokumentation!$O1486,Kennzahlen!S:V,3,FALSE)*Abfalldokumentation!$B1486,"0")</f>
        <v>6</v>
      </c>
      <c r="N1486" s="81" t="str">
        <f>IF(ISBLANK(Q1486),VLOOKUP(Abfalldokumentation!$O1486,'Linien - BU'!R:S,2,FALSE),Q1486)</f>
        <v>Bu4</v>
      </c>
      <c r="O1486" s="77">
        <f t="shared" si="166"/>
        <v>29500891</v>
      </c>
      <c r="P1486" s="77">
        <f t="shared" si="167"/>
        <v>61</v>
      </c>
      <c r="Q1486" s="39" t="s">
        <v>247</v>
      </c>
      <c r="R1486" s="40">
        <v>29500891</v>
      </c>
      <c r="S1486" s="40">
        <v>3</v>
      </c>
      <c r="T1486" s="40">
        <v>61</v>
      </c>
      <c r="U1486" s="41">
        <v>44503</v>
      </c>
      <c r="V1486" s="42"/>
      <c r="W1486" s="40"/>
      <c r="X1486" s="44" t="str">
        <f>IFERROR(VLOOKUP(Abfalldokumentation!$R1486,Artikel!A:C,3,FALSE),Abfalldokumentation!$R1486)</f>
        <v>ABS PECO</v>
      </c>
      <c r="Y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</row>
    <row r="1487" spans="1:40" ht="30" hidden="1" customHeight="1" x14ac:dyDescent="0.25">
      <c r="A1487" s="73" t="str">
        <f>VLOOKUP(N1487,'Linien - BU'!A:B,2,FALSE)</f>
        <v>BU4</v>
      </c>
      <c r="B1487" s="74">
        <f t="shared" si="161"/>
        <v>13</v>
      </c>
      <c r="C1487" s="75">
        <f>Abfalldokumentation!$U1487</f>
        <v>44503</v>
      </c>
      <c r="D1487" s="69" t="str">
        <f>IFERROR(IF(VLOOKUP(O1487,'[1]Rohware 230'!$B:$C,2,FALSE)=0,"Rohware"),
IFERROR(IF(VLOOKUP(O1487,[1]Sammelnr.!$B:$C,2,FALSE)=0,"Sammelnr. ungeschält ABS"),
IFERROR(IF(VLOOKUP(O1487,[1]Sammelnr.!$E:$F,2,FALSE)=0,"Sammelnr. ungeschält VS"),
IFERROR(IF(VLOOKUP(O1487,[1]Sammelnr.!$H:$I,2,FALSE)=0,"Sammelnr. geschält"),
IFERROR(IF(VLOOKUP(O1487,[1]Offen!$B:$C,2,FALSE)=0,"Offen ungeschält ABS"),
IFERROR(IF(VLOOKUP(O1487,[1]Offen!$E:$F,2,FALSE)=0,"Offen ungeschält VOS"),
IFERROR(IF(VLOOKUP(O1487,[1]Offen!$H:$I,2,FALSE)=0,"Offen geschält RW"),
IFERROR(IF(VLOOKUP(O1487,[1]Offen!$K:$L,2,FALSE)=0,"Offen vegan"),
IFERROR(IF(VLOOKUP(O1487,[1]Offen!$N:$O,2,FALSE)=0,"Offen Zipfel"),
IFERROR(IF(VLOOKUP(O1487,[1]Offen!$Q:$R,2,FALSE)=0,"Offen Endstücke"),
IFERROR(IF(VLOOKUP(O1487,[1]Vakuumiert!$B:$C,2,FALSE)=0,"Vakuumierter VOS ungeschält"),
IFERROR(IF(VLOOKUP(O1487,[1]Vakuumiert!$E:$F,2,FALSE)=0,"Vakuumierter ABS ungeschält"),
IFERROR(IF(VLOOKUP(O1487,[1]Vakuumiert!$H:$I,2,FALSE)=0,"Vakuumierter VOS geschält"),
IFERROR(IF(VLOOKUP(O1487,[1]Vakuumiert!$K:$L,2,FALSE)=0,"Vakuumierter VOS vegan"),
IFERROR(IF(VLOOKUP(O1487,[1]Vakuumiert!$N:$O,2,FALSE)=0,"Vakuumierter VOS Zipfel"),
IFERROR(IF(VLOOKUP(O1487,[1]Vakuumiert!$Q:$R,2,FALSE)=0,"Vakuumiert geschält"),
IFERROR(IF(VLOOKUP(O1487,'[1]vakuumierte Fertigprodukte'!$B:$C,2,FALSE)=0,"Fertigprodukte"),
IFERROR(IF(VLOOKUP(O1487,'[1]vakuumierte Fertigprodukte'!$E:$FI,2,FALSE)=0,"Vakuumierte Zipfel"),
IFERROR(IF(VLOOKUP(O1487,[1]Wurste!$B:$C,2,FALSE)=0,"Räucherwürste"),
IFERROR(IF(VLOOKUP(O1487,[1]Wurste!$E:$F,2,FALSE)=0,"URW/URGW Wurst"),
IFERROR(IF(VLOOKUP(O1487,[1]Wurste!$H:$I,2,FALSE)=0,"HF-Wurst Vegan"),
IFERROR(IF(VLOOKUP(O1487,[1]Wurste!$K:$L,2,FALSE)=0,"320er ohne Würste"),
IFERROR(IF(AND(OR(Abfalldokumentation!$A1487="BU3",Abfalldokumentation!$A1487="Verkauf"),Abfalldokumentation!$F1487="Schimmel",Abfalldokumentation!$G1487="keinen Abnehmer/kein Schälpersonal"),"Div. Zipfel, ES ohne Verwendung",VLOOKUP(Abfalldokumentation!$E1487,Produktgruppen!A:B,2,FALSE)),"-")))))))))))))))))))))))</f>
        <v>ABS</v>
      </c>
      <c r="E1487" s="76" t="str">
        <f>IFERROR(VLOOKUP(Abfalldokumentation!$O1487,Artikel!A:C,3,FALSE),Abfalldokumentation!$O1487)</f>
        <v>ABS TI-AD</v>
      </c>
      <c r="F1487" s="76" t="str">
        <f>VLOOKUP(T1487,'Liste Gründe'!A:D,2,FALSE)</f>
        <v>keinen Verwendungszweck</v>
      </c>
      <c r="G1487" s="75" t="str">
        <f>IF(ISBLANK(V1487),VLOOKUP(Abfalldokumentation!$P1487,'Liste Gründe'!A:D,3,FALSE),V1487)</f>
        <v>keinen Verwendungszweck</v>
      </c>
      <c r="H1487" s="76" t="str">
        <f>IF(ISBLANK(Abfalldokumentation!$W1487),"-",Abfalldokumentation!$W1487)</f>
        <v>-</v>
      </c>
      <c r="I1487" s="76">
        <f t="shared" si="162"/>
        <v>44</v>
      </c>
      <c r="J1487" s="76" t="str">
        <f t="shared" si="163"/>
        <v>Produkte</v>
      </c>
      <c r="K1487" s="76" t="str">
        <f t="shared" si="164"/>
        <v>BUs</v>
      </c>
      <c r="L1487" s="76" t="str">
        <f t="shared" si="165"/>
        <v>Symptome</v>
      </c>
      <c r="M1487" s="76">
        <f>IFERROR(VLOOKUP(Abfalldokumentation!$O1487,Kennzahlen!S:V,3,FALSE)*Abfalldokumentation!$B1487,"0")</f>
        <v>0.13</v>
      </c>
      <c r="N1487" s="76" t="str">
        <f>IF(ISBLANK(Q1487),VLOOKUP(Abfalldokumentation!$O1487,'Linien - BU'!R:S,2,FALSE),Q1487)</f>
        <v>Bu4</v>
      </c>
      <c r="O1487" s="77">
        <f t="shared" si="166"/>
        <v>29500904</v>
      </c>
      <c r="P1487" s="77">
        <f t="shared" si="167"/>
        <v>61</v>
      </c>
      <c r="Q1487" s="45" t="s">
        <v>247</v>
      </c>
      <c r="R1487" s="46">
        <v>29500904</v>
      </c>
      <c r="S1487" s="46">
        <v>13</v>
      </c>
      <c r="T1487" s="46">
        <v>61</v>
      </c>
      <c r="U1487" s="47">
        <v>44503</v>
      </c>
      <c r="V1487" s="48"/>
      <c r="W1487" s="46"/>
      <c r="X1487" s="50" t="str">
        <f>IFERROR(VLOOKUP(Abfalldokumentation!$R1487,Artikel!A:C,3,FALSE),Abfalldokumentation!$R1487)</f>
        <v>ABS TI-AD</v>
      </c>
      <c r="Y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</row>
    <row r="1488" spans="1:40" ht="30" hidden="1" customHeight="1" x14ac:dyDescent="0.25">
      <c r="A1488" s="78" t="str">
        <f>VLOOKUP(N1488,'Linien - BU'!A:B,2,FALSE)</f>
        <v>BU4</v>
      </c>
      <c r="B1488" s="79">
        <f t="shared" si="161"/>
        <v>7</v>
      </c>
      <c r="C1488" s="80">
        <f>Abfalldokumentation!$U1488</f>
        <v>44503</v>
      </c>
      <c r="D1488" s="69" t="str">
        <f>IFERROR(IF(VLOOKUP(O1488,'[1]Rohware 230'!$B:$C,2,FALSE)=0,"Rohware"),
IFERROR(IF(VLOOKUP(O1488,[1]Sammelnr.!$B:$C,2,FALSE)=0,"Sammelnr. ungeschält ABS"),
IFERROR(IF(VLOOKUP(O1488,[1]Sammelnr.!$E:$F,2,FALSE)=0,"Sammelnr. ungeschält VS"),
IFERROR(IF(VLOOKUP(O1488,[1]Sammelnr.!$H:$I,2,FALSE)=0,"Sammelnr. geschält"),
IFERROR(IF(VLOOKUP(O1488,[1]Offen!$B:$C,2,FALSE)=0,"Offen ungeschält ABS"),
IFERROR(IF(VLOOKUP(O1488,[1]Offen!$E:$F,2,FALSE)=0,"Offen ungeschält VOS"),
IFERROR(IF(VLOOKUP(O1488,[1]Offen!$H:$I,2,FALSE)=0,"Offen geschält RW"),
IFERROR(IF(VLOOKUP(O1488,[1]Offen!$K:$L,2,FALSE)=0,"Offen vegan"),
IFERROR(IF(VLOOKUP(O1488,[1]Offen!$N:$O,2,FALSE)=0,"Offen Zipfel"),
IFERROR(IF(VLOOKUP(O1488,[1]Offen!$Q:$R,2,FALSE)=0,"Offen Endstücke"),
IFERROR(IF(VLOOKUP(O1488,[1]Vakuumiert!$B:$C,2,FALSE)=0,"Vakuumierter VOS ungeschält"),
IFERROR(IF(VLOOKUP(O1488,[1]Vakuumiert!$E:$F,2,FALSE)=0,"Vakuumierter ABS ungeschält"),
IFERROR(IF(VLOOKUP(O1488,[1]Vakuumiert!$H:$I,2,FALSE)=0,"Vakuumierter VOS geschält"),
IFERROR(IF(VLOOKUP(O1488,[1]Vakuumiert!$K:$L,2,FALSE)=0,"Vakuumierter VOS vegan"),
IFERROR(IF(VLOOKUP(O1488,[1]Vakuumiert!$N:$O,2,FALSE)=0,"Vakuumierter VOS Zipfel"),
IFERROR(IF(VLOOKUP(O1488,[1]Vakuumiert!$Q:$R,2,FALSE)=0,"Vakuumiert geschält"),
IFERROR(IF(VLOOKUP(O1488,'[1]vakuumierte Fertigprodukte'!$B:$C,2,FALSE)=0,"Fertigprodukte"),
IFERROR(IF(VLOOKUP(O1488,'[1]vakuumierte Fertigprodukte'!$E:$FI,2,FALSE)=0,"Vakuumierte Zipfel"),
IFERROR(IF(VLOOKUP(O1488,[1]Wurste!$B:$C,2,FALSE)=0,"Räucherwürste"),
IFERROR(IF(VLOOKUP(O1488,[1]Wurste!$E:$F,2,FALSE)=0,"URW/URGW Wurst"),
IFERROR(IF(VLOOKUP(O1488,[1]Wurste!$H:$I,2,FALSE)=0,"HF-Wurst Vegan"),
IFERROR(IF(VLOOKUP(O1488,[1]Wurste!$K:$L,2,FALSE)=0,"320er ohne Würste"),
IFERROR(IF(AND(OR(Abfalldokumentation!$A1488="BU3",Abfalldokumentation!$A1488="Verkauf"),Abfalldokumentation!$F1488="Schimmel",Abfalldokumentation!$G1488="keinen Abnehmer/kein Schälpersonal"),"Div. Zipfel, ES ohne Verwendung",VLOOKUP(Abfalldokumentation!$E1488,Produktgruppen!A:B,2,FALSE)),"-")))))))))))))))))))))))</f>
        <v>ABS</v>
      </c>
      <c r="E1488" s="81" t="str">
        <f>IFERROR(VLOOKUP(Abfalldokumentation!$O1488,Artikel!A:C,3,FALSE),Abfalldokumentation!$O1488)</f>
        <v>ABS Unser Blütenkäse</v>
      </c>
      <c r="F1488" s="81" t="str">
        <f>VLOOKUP(T1488,'Liste Gründe'!A:D,2,FALSE)</f>
        <v>keinen Verwendungszweck</v>
      </c>
      <c r="G1488" s="80" t="str">
        <f>IF(ISBLANK(V1488),VLOOKUP(Abfalldokumentation!$P1488,'Liste Gründe'!A:D,3,FALSE),V1488)</f>
        <v>keinen Verwendungszweck</v>
      </c>
      <c r="H1488" s="81" t="str">
        <f>IF(ISBLANK(Abfalldokumentation!$W1488),"-",Abfalldokumentation!$W1488)</f>
        <v>-</v>
      </c>
      <c r="I1488" s="81">
        <f t="shared" si="162"/>
        <v>44</v>
      </c>
      <c r="J1488" s="81" t="str">
        <f t="shared" si="163"/>
        <v>Produkte</v>
      </c>
      <c r="K1488" s="81" t="str">
        <f t="shared" si="164"/>
        <v>BUs</v>
      </c>
      <c r="L1488" s="81" t="str">
        <f t="shared" si="165"/>
        <v>Symptome</v>
      </c>
      <c r="M1488" s="81">
        <f>IFERROR(VLOOKUP(Abfalldokumentation!$O1488,Kennzahlen!S:V,3,FALSE)*Abfalldokumentation!$B1488,"0")</f>
        <v>7.0000000000000007E-2</v>
      </c>
      <c r="N1488" s="81" t="str">
        <f>IF(ISBLANK(Q1488),VLOOKUP(Abfalldokumentation!$O1488,'Linien - BU'!R:S,2,FALSE),Q1488)</f>
        <v>Bu4</v>
      </c>
      <c r="O1488" s="77">
        <f t="shared" si="166"/>
        <v>29500910</v>
      </c>
      <c r="P1488" s="77">
        <f t="shared" si="167"/>
        <v>61</v>
      </c>
      <c r="Q1488" s="39" t="s">
        <v>247</v>
      </c>
      <c r="R1488" s="40">
        <v>29500910</v>
      </c>
      <c r="S1488" s="40">
        <v>7</v>
      </c>
      <c r="T1488" s="40">
        <v>61</v>
      </c>
      <c r="U1488" s="41">
        <v>44503</v>
      </c>
      <c r="V1488" s="42"/>
      <c r="W1488" s="40"/>
      <c r="X1488" s="44" t="str">
        <f>IFERROR(VLOOKUP(Abfalldokumentation!$R1488,Artikel!A:C,3,FALSE),Abfalldokumentation!$R1488)</f>
        <v>ABS Unser Blütenkäse</v>
      </c>
      <c r="Y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</row>
    <row r="1489" spans="1:40" ht="30" hidden="1" customHeight="1" x14ac:dyDescent="0.25">
      <c r="A1489" s="73" t="str">
        <f>VLOOKUP(N1489,'Linien - BU'!A:B,2,FALSE)</f>
        <v>BU4</v>
      </c>
      <c r="B1489" s="74">
        <f t="shared" si="161"/>
        <v>14</v>
      </c>
      <c r="C1489" s="75">
        <f>Abfalldokumentation!$U1489</f>
        <v>44503</v>
      </c>
      <c r="D1489" s="69" t="str">
        <f>IFERROR(IF(VLOOKUP(O1489,'[1]Rohware 230'!$B:$C,2,FALSE)=0,"Rohware"),
IFERROR(IF(VLOOKUP(O1489,[1]Sammelnr.!$B:$C,2,FALSE)=0,"Sammelnr. ungeschält ABS"),
IFERROR(IF(VLOOKUP(O1489,[1]Sammelnr.!$E:$F,2,FALSE)=0,"Sammelnr. ungeschält VS"),
IFERROR(IF(VLOOKUP(O1489,[1]Sammelnr.!$H:$I,2,FALSE)=0,"Sammelnr. geschält"),
IFERROR(IF(VLOOKUP(O1489,[1]Offen!$B:$C,2,FALSE)=0,"Offen ungeschält ABS"),
IFERROR(IF(VLOOKUP(O1489,[1]Offen!$E:$F,2,FALSE)=0,"Offen ungeschält VOS"),
IFERROR(IF(VLOOKUP(O1489,[1]Offen!$H:$I,2,FALSE)=0,"Offen geschält RW"),
IFERROR(IF(VLOOKUP(O1489,[1]Offen!$K:$L,2,FALSE)=0,"Offen vegan"),
IFERROR(IF(VLOOKUP(O1489,[1]Offen!$N:$O,2,FALSE)=0,"Offen Zipfel"),
IFERROR(IF(VLOOKUP(O1489,[1]Offen!$Q:$R,2,FALSE)=0,"Offen Endstücke"),
IFERROR(IF(VLOOKUP(O1489,[1]Vakuumiert!$B:$C,2,FALSE)=0,"Vakuumierter VOS ungeschält"),
IFERROR(IF(VLOOKUP(O1489,[1]Vakuumiert!$E:$F,2,FALSE)=0,"Vakuumierter ABS ungeschält"),
IFERROR(IF(VLOOKUP(O1489,[1]Vakuumiert!$H:$I,2,FALSE)=0,"Vakuumierter VOS geschält"),
IFERROR(IF(VLOOKUP(O1489,[1]Vakuumiert!$K:$L,2,FALSE)=0,"Vakuumierter VOS vegan"),
IFERROR(IF(VLOOKUP(O1489,[1]Vakuumiert!$N:$O,2,FALSE)=0,"Vakuumierter VOS Zipfel"),
IFERROR(IF(VLOOKUP(O1489,[1]Vakuumiert!$Q:$R,2,FALSE)=0,"Vakuumiert geschält"),
IFERROR(IF(VLOOKUP(O1489,'[1]vakuumierte Fertigprodukte'!$B:$C,2,FALSE)=0,"Fertigprodukte"),
IFERROR(IF(VLOOKUP(O1489,'[1]vakuumierte Fertigprodukte'!$E:$FI,2,FALSE)=0,"Vakuumierte Zipfel"),
IFERROR(IF(VLOOKUP(O1489,[1]Wurste!$B:$C,2,FALSE)=0,"Räucherwürste"),
IFERROR(IF(VLOOKUP(O1489,[1]Wurste!$E:$F,2,FALSE)=0,"URW/URGW Wurst"),
IFERROR(IF(VLOOKUP(O1489,[1]Wurste!$H:$I,2,FALSE)=0,"HF-Wurst Vegan"),
IFERROR(IF(VLOOKUP(O1489,[1]Wurste!$K:$L,2,FALSE)=0,"320er ohne Würste"),
IFERROR(IF(AND(OR(Abfalldokumentation!$A1489="BU3",Abfalldokumentation!$A1489="Verkauf"),Abfalldokumentation!$F1489="Schimmel",Abfalldokumentation!$G1489="keinen Abnehmer/kein Schälpersonal"),"Div. Zipfel, ES ohne Verwendung",VLOOKUP(Abfalldokumentation!$E1489,Produktgruppen!A:B,2,FALSE)),"-")))))))))))))))))))))))</f>
        <v>ABS</v>
      </c>
      <c r="E1489" s="76" t="str">
        <f>IFERROR(VLOOKUP(Abfalldokumentation!$O1489,Artikel!A:C,3,FALSE),Abfalldokumentation!$O1489)</f>
        <v>ABS Unser Blütenkäse</v>
      </c>
      <c r="F1489" s="76" t="str">
        <f>VLOOKUP(T1489,'Liste Gründe'!A:D,2,FALSE)</f>
        <v>keinen Verwendungszweck</v>
      </c>
      <c r="G1489" s="75" t="str">
        <f>IF(ISBLANK(V1489),VLOOKUP(Abfalldokumentation!$P1489,'Liste Gründe'!A:D,3,FALSE),V1489)</f>
        <v>keinen Verwendungszweck</v>
      </c>
      <c r="H1489" s="76" t="str">
        <f>IF(ISBLANK(Abfalldokumentation!$W1489),"-",Abfalldokumentation!$W1489)</f>
        <v>-</v>
      </c>
      <c r="I1489" s="76">
        <f t="shared" si="162"/>
        <v>44</v>
      </c>
      <c r="J1489" s="76" t="str">
        <f t="shared" si="163"/>
        <v>Produkte</v>
      </c>
      <c r="K1489" s="76" t="str">
        <f t="shared" si="164"/>
        <v>BUs</v>
      </c>
      <c r="L1489" s="76" t="str">
        <f t="shared" si="165"/>
        <v>Symptome</v>
      </c>
      <c r="M1489" s="76">
        <f>IFERROR(VLOOKUP(Abfalldokumentation!$O1489,Kennzahlen!S:V,3,FALSE)*Abfalldokumentation!$B1489,"0")</f>
        <v>0.14000000000000001</v>
      </c>
      <c r="N1489" s="76" t="str">
        <f>IF(ISBLANK(Q1489),VLOOKUP(Abfalldokumentation!$O1489,'Linien - BU'!R:S,2,FALSE),Q1489)</f>
        <v>Bu4</v>
      </c>
      <c r="O1489" s="77">
        <f t="shared" si="166"/>
        <v>29500910</v>
      </c>
      <c r="P1489" s="77">
        <f t="shared" si="167"/>
        <v>61</v>
      </c>
      <c r="Q1489" s="45" t="s">
        <v>247</v>
      </c>
      <c r="R1489" s="46">
        <v>29500910</v>
      </c>
      <c r="S1489" s="46">
        <v>14</v>
      </c>
      <c r="T1489" s="46">
        <v>61</v>
      </c>
      <c r="U1489" s="47">
        <v>44503</v>
      </c>
      <c r="V1489" s="48"/>
      <c r="W1489" s="46"/>
      <c r="X1489" s="50" t="str">
        <f>IFERROR(VLOOKUP(Abfalldokumentation!$R1489,Artikel!A:C,3,FALSE),Abfalldokumentation!$R1489)</f>
        <v>ABS Unser Blütenkäse</v>
      </c>
      <c r="Y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</row>
    <row r="1490" spans="1:40" ht="30" hidden="1" customHeight="1" x14ac:dyDescent="0.25">
      <c r="A1490" s="78" t="str">
        <f>VLOOKUP(N1490,'Linien - BU'!A:B,2,FALSE)</f>
        <v>BU4</v>
      </c>
      <c r="B1490" s="79">
        <f t="shared" si="161"/>
        <v>2</v>
      </c>
      <c r="C1490" s="80">
        <f>Abfalldokumentation!$U1490</f>
        <v>44503</v>
      </c>
      <c r="D1490" s="69" t="str">
        <f>IFERROR(IF(VLOOKUP(O1490,'[1]Rohware 230'!$B:$C,2,FALSE)=0,"Rohware"),
IFERROR(IF(VLOOKUP(O1490,[1]Sammelnr.!$B:$C,2,FALSE)=0,"Sammelnr. ungeschält ABS"),
IFERROR(IF(VLOOKUP(O1490,[1]Sammelnr.!$E:$F,2,FALSE)=0,"Sammelnr. ungeschält VS"),
IFERROR(IF(VLOOKUP(O1490,[1]Sammelnr.!$H:$I,2,FALSE)=0,"Sammelnr. geschält"),
IFERROR(IF(VLOOKUP(O1490,[1]Offen!$B:$C,2,FALSE)=0,"Offen ungeschält ABS"),
IFERROR(IF(VLOOKUP(O1490,[1]Offen!$E:$F,2,FALSE)=0,"Offen ungeschält VOS"),
IFERROR(IF(VLOOKUP(O1490,[1]Offen!$H:$I,2,FALSE)=0,"Offen geschält RW"),
IFERROR(IF(VLOOKUP(O1490,[1]Offen!$K:$L,2,FALSE)=0,"Offen vegan"),
IFERROR(IF(VLOOKUP(O1490,[1]Offen!$N:$O,2,FALSE)=0,"Offen Zipfel"),
IFERROR(IF(VLOOKUP(O1490,[1]Offen!$Q:$R,2,FALSE)=0,"Offen Endstücke"),
IFERROR(IF(VLOOKUP(O1490,[1]Vakuumiert!$B:$C,2,FALSE)=0,"Vakuumierter VOS ungeschält"),
IFERROR(IF(VLOOKUP(O1490,[1]Vakuumiert!$E:$F,2,FALSE)=0,"Vakuumierter ABS ungeschält"),
IFERROR(IF(VLOOKUP(O1490,[1]Vakuumiert!$H:$I,2,FALSE)=0,"Vakuumierter VOS geschält"),
IFERROR(IF(VLOOKUP(O1490,[1]Vakuumiert!$K:$L,2,FALSE)=0,"Vakuumierter VOS vegan"),
IFERROR(IF(VLOOKUP(O1490,[1]Vakuumiert!$N:$O,2,FALSE)=0,"Vakuumierter VOS Zipfel"),
IFERROR(IF(VLOOKUP(O1490,[1]Vakuumiert!$Q:$R,2,FALSE)=0,"Vakuumiert geschält"),
IFERROR(IF(VLOOKUP(O1490,'[1]vakuumierte Fertigprodukte'!$B:$C,2,FALSE)=0,"Fertigprodukte"),
IFERROR(IF(VLOOKUP(O1490,'[1]vakuumierte Fertigprodukte'!$E:$FI,2,FALSE)=0,"Vakuumierte Zipfel"),
IFERROR(IF(VLOOKUP(O1490,[1]Wurste!$B:$C,2,FALSE)=0,"Räucherwürste"),
IFERROR(IF(VLOOKUP(O1490,[1]Wurste!$E:$F,2,FALSE)=0,"URW/URGW Wurst"),
IFERROR(IF(VLOOKUP(O1490,[1]Wurste!$H:$I,2,FALSE)=0,"HF-Wurst Vegan"),
IFERROR(IF(VLOOKUP(O1490,[1]Wurste!$K:$L,2,FALSE)=0,"320er ohne Würste"),
IFERROR(IF(AND(OR(Abfalldokumentation!$A1490="BU3",Abfalldokumentation!$A1490="Verkauf"),Abfalldokumentation!$F1490="Schimmel",Abfalldokumentation!$G1490="keinen Abnehmer/kein Schälpersonal"),"Div. Zipfel, ES ohne Verwendung",VLOOKUP(Abfalldokumentation!$E1490,Produktgruppen!A:B,2,FALSE)),"-")))))))))))))))))))))))</f>
        <v>ABS</v>
      </c>
      <c r="E1490" s="81" t="str">
        <f>IFERROR(VLOOKUP(Abfalldokumentation!$O1490,Artikel!A:C,3,FALSE),Abfalldokumentation!$O1490)</f>
        <v>ABS Unser Blütenkäse</v>
      </c>
      <c r="F1490" s="81" t="str">
        <f>VLOOKUP(T1490,'Liste Gründe'!A:D,2,FALSE)</f>
        <v>keinen Verwendungszweck</v>
      </c>
      <c r="G1490" s="80" t="str">
        <f>IF(ISBLANK(V1490),VLOOKUP(Abfalldokumentation!$P1490,'Liste Gründe'!A:D,3,FALSE),V1490)</f>
        <v>keinen Verwendungszweck</v>
      </c>
      <c r="H1490" s="81" t="str">
        <f>IF(ISBLANK(Abfalldokumentation!$W1490),"-",Abfalldokumentation!$W1490)</f>
        <v>-</v>
      </c>
      <c r="I1490" s="81">
        <f t="shared" si="162"/>
        <v>44</v>
      </c>
      <c r="J1490" s="81" t="str">
        <f t="shared" si="163"/>
        <v>Produkte</v>
      </c>
      <c r="K1490" s="81" t="str">
        <f t="shared" si="164"/>
        <v>BUs</v>
      </c>
      <c r="L1490" s="81" t="str">
        <f t="shared" si="165"/>
        <v>Symptome</v>
      </c>
      <c r="M1490" s="81">
        <f>IFERROR(VLOOKUP(Abfalldokumentation!$O1490,Kennzahlen!S:V,3,FALSE)*Abfalldokumentation!$B1490,"0")</f>
        <v>0.02</v>
      </c>
      <c r="N1490" s="81" t="str">
        <f>IF(ISBLANK(Q1490),VLOOKUP(Abfalldokumentation!$O1490,'Linien - BU'!R:S,2,FALSE),Q1490)</f>
        <v>Bu4</v>
      </c>
      <c r="O1490" s="77">
        <f t="shared" si="166"/>
        <v>29500910</v>
      </c>
      <c r="P1490" s="77">
        <f t="shared" si="167"/>
        <v>61</v>
      </c>
      <c r="Q1490" s="39" t="s">
        <v>247</v>
      </c>
      <c r="R1490" s="40">
        <v>29500910</v>
      </c>
      <c r="S1490" s="40">
        <v>2</v>
      </c>
      <c r="T1490" s="40">
        <v>61</v>
      </c>
      <c r="U1490" s="41">
        <v>44503</v>
      </c>
      <c r="V1490" s="42"/>
      <c r="W1490" s="40"/>
      <c r="X1490" s="44" t="str">
        <f>IFERROR(VLOOKUP(Abfalldokumentation!$R1490,Artikel!A:C,3,FALSE),Abfalldokumentation!$R1490)</f>
        <v>ABS Unser Blütenkäse</v>
      </c>
      <c r="Y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</row>
    <row r="1491" spans="1:40" ht="30" hidden="1" customHeight="1" x14ac:dyDescent="0.25">
      <c r="A1491" s="73" t="str">
        <f>VLOOKUP(N1491,'Linien - BU'!A:B,2,FALSE)</f>
        <v>BU4</v>
      </c>
      <c r="B1491" s="74">
        <f t="shared" si="161"/>
        <v>9</v>
      </c>
      <c r="C1491" s="75">
        <f>Abfalldokumentation!$U1491</f>
        <v>44503</v>
      </c>
      <c r="D1491" s="69" t="str">
        <f>IFERROR(IF(VLOOKUP(O1491,'[1]Rohware 230'!$B:$C,2,FALSE)=0,"Rohware"),
IFERROR(IF(VLOOKUP(O1491,[1]Sammelnr.!$B:$C,2,FALSE)=0,"Sammelnr. ungeschält ABS"),
IFERROR(IF(VLOOKUP(O1491,[1]Sammelnr.!$E:$F,2,FALSE)=0,"Sammelnr. ungeschält VS"),
IFERROR(IF(VLOOKUP(O1491,[1]Sammelnr.!$H:$I,2,FALSE)=0,"Sammelnr. geschält"),
IFERROR(IF(VLOOKUP(O1491,[1]Offen!$B:$C,2,FALSE)=0,"Offen ungeschält ABS"),
IFERROR(IF(VLOOKUP(O1491,[1]Offen!$E:$F,2,FALSE)=0,"Offen ungeschält VOS"),
IFERROR(IF(VLOOKUP(O1491,[1]Offen!$H:$I,2,FALSE)=0,"Offen geschält RW"),
IFERROR(IF(VLOOKUP(O1491,[1]Offen!$K:$L,2,FALSE)=0,"Offen vegan"),
IFERROR(IF(VLOOKUP(O1491,[1]Offen!$N:$O,2,FALSE)=0,"Offen Zipfel"),
IFERROR(IF(VLOOKUP(O1491,[1]Offen!$Q:$R,2,FALSE)=0,"Offen Endstücke"),
IFERROR(IF(VLOOKUP(O1491,[1]Vakuumiert!$B:$C,2,FALSE)=0,"Vakuumierter VOS ungeschält"),
IFERROR(IF(VLOOKUP(O1491,[1]Vakuumiert!$E:$F,2,FALSE)=0,"Vakuumierter ABS ungeschält"),
IFERROR(IF(VLOOKUP(O1491,[1]Vakuumiert!$H:$I,2,FALSE)=0,"Vakuumierter VOS geschält"),
IFERROR(IF(VLOOKUP(O1491,[1]Vakuumiert!$K:$L,2,FALSE)=0,"Vakuumierter VOS vegan"),
IFERROR(IF(VLOOKUP(O1491,[1]Vakuumiert!$N:$O,2,FALSE)=0,"Vakuumierter VOS Zipfel"),
IFERROR(IF(VLOOKUP(O1491,[1]Vakuumiert!$Q:$R,2,FALSE)=0,"Vakuumiert geschält"),
IFERROR(IF(VLOOKUP(O1491,'[1]vakuumierte Fertigprodukte'!$B:$C,2,FALSE)=0,"Fertigprodukte"),
IFERROR(IF(VLOOKUP(O1491,'[1]vakuumierte Fertigprodukte'!$E:$FI,2,FALSE)=0,"Vakuumierte Zipfel"),
IFERROR(IF(VLOOKUP(O1491,[1]Wurste!$B:$C,2,FALSE)=0,"Räucherwürste"),
IFERROR(IF(VLOOKUP(O1491,[1]Wurste!$E:$F,2,FALSE)=0,"URW/URGW Wurst"),
IFERROR(IF(VLOOKUP(O1491,[1]Wurste!$H:$I,2,FALSE)=0,"HF-Wurst Vegan"),
IFERROR(IF(VLOOKUP(O1491,[1]Wurste!$K:$L,2,FALSE)=0,"320er ohne Würste"),
IFERROR(IF(AND(OR(Abfalldokumentation!$A1491="BU3",Abfalldokumentation!$A1491="Verkauf"),Abfalldokumentation!$F1491="Schimmel",Abfalldokumentation!$G1491="keinen Abnehmer/kein Schälpersonal"),"Div. Zipfel, ES ohne Verwendung",VLOOKUP(Abfalldokumentation!$E1491,Produktgruppen!A:B,2,FALSE)),"-")))))))))))))))))))))))</f>
        <v>ABS</v>
      </c>
      <c r="E1491" s="76" t="str">
        <f>IFERROR(VLOOKUP(Abfalldokumentation!$O1491,Artikel!A:C,3,FALSE),Abfalldokumentation!$O1491)</f>
        <v>ABS Unser Blütenkäse</v>
      </c>
      <c r="F1491" s="76" t="str">
        <f>VLOOKUP(T1491,'Liste Gründe'!A:D,2,FALSE)</f>
        <v>keinen Verwendungszweck</v>
      </c>
      <c r="G1491" s="75" t="str">
        <f>IF(ISBLANK(V1491),VLOOKUP(Abfalldokumentation!$P1491,'Liste Gründe'!A:D,3,FALSE),V1491)</f>
        <v>keinen Verwendungszweck</v>
      </c>
      <c r="H1491" s="76" t="str">
        <f>IF(ISBLANK(Abfalldokumentation!$W1491),"-",Abfalldokumentation!$W1491)</f>
        <v>-</v>
      </c>
      <c r="I1491" s="76">
        <f t="shared" si="162"/>
        <v>44</v>
      </c>
      <c r="J1491" s="76" t="str">
        <f t="shared" si="163"/>
        <v>Produkte</v>
      </c>
      <c r="K1491" s="76" t="str">
        <f t="shared" si="164"/>
        <v>BUs</v>
      </c>
      <c r="L1491" s="76" t="str">
        <f t="shared" si="165"/>
        <v>Symptome</v>
      </c>
      <c r="M1491" s="76">
        <f>IFERROR(VLOOKUP(Abfalldokumentation!$O1491,Kennzahlen!S:V,3,FALSE)*Abfalldokumentation!$B1491,"0")</f>
        <v>0.09</v>
      </c>
      <c r="N1491" s="76" t="str">
        <f>IF(ISBLANK(Q1491),VLOOKUP(Abfalldokumentation!$O1491,'Linien - BU'!R:S,2,FALSE),Q1491)</f>
        <v>Bu4</v>
      </c>
      <c r="O1491" s="77">
        <f t="shared" si="166"/>
        <v>29500910</v>
      </c>
      <c r="P1491" s="77">
        <f t="shared" si="167"/>
        <v>61</v>
      </c>
      <c r="Q1491" s="45" t="s">
        <v>247</v>
      </c>
      <c r="R1491" s="46">
        <v>29500910</v>
      </c>
      <c r="S1491" s="46">
        <v>9</v>
      </c>
      <c r="T1491" s="46">
        <v>61</v>
      </c>
      <c r="U1491" s="47">
        <v>44503</v>
      </c>
      <c r="V1491" s="48"/>
      <c r="W1491" s="46"/>
      <c r="X1491" s="50" t="str">
        <f>IFERROR(VLOOKUP(Abfalldokumentation!$R1491,Artikel!A:C,3,FALSE),Abfalldokumentation!$R1491)</f>
        <v>ABS Unser Blütenkäse</v>
      </c>
      <c r="Y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</row>
    <row r="1492" spans="1:40" ht="30" hidden="1" customHeight="1" x14ac:dyDescent="0.25">
      <c r="A1492" s="78" t="str">
        <f>VLOOKUP(N1492,'Linien - BU'!A:B,2,FALSE)</f>
        <v>BU4</v>
      </c>
      <c r="B1492" s="79">
        <f t="shared" si="161"/>
        <v>6</v>
      </c>
      <c r="C1492" s="80">
        <f>Abfalldokumentation!$U1492</f>
        <v>44503</v>
      </c>
      <c r="D1492" s="69" t="str">
        <f>IFERROR(IF(VLOOKUP(O1492,'[1]Rohware 230'!$B:$C,2,FALSE)=0,"Rohware"),
IFERROR(IF(VLOOKUP(O1492,[1]Sammelnr.!$B:$C,2,FALSE)=0,"Sammelnr. ungeschält ABS"),
IFERROR(IF(VLOOKUP(O1492,[1]Sammelnr.!$E:$F,2,FALSE)=0,"Sammelnr. ungeschält VS"),
IFERROR(IF(VLOOKUP(O1492,[1]Sammelnr.!$H:$I,2,FALSE)=0,"Sammelnr. geschält"),
IFERROR(IF(VLOOKUP(O1492,[1]Offen!$B:$C,2,FALSE)=0,"Offen ungeschält ABS"),
IFERROR(IF(VLOOKUP(O1492,[1]Offen!$E:$F,2,FALSE)=0,"Offen ungeschält VOS"),
IFERROR(IF(VLOOKUP(O1492,[1]Offen!$H:$I,2,FALSE)=0,"Offen geschält RW"),
IFERROR(IF(VLOOKUP(O1492,[1]Offen!$K:$L,2,FALSE)=0,"Offen vegan"),
IFERROR(IF(VLOOKUP(O1492,[1]Offen!$N:$O,2,FALSE)=0,"Offen Zipfel"),
IFERROR(IF(VLOOKUP(O1492,[1]Offen!$Q:$R,2,FALSE)=0,"Offen Endstücke"),
IFERROR(IF(VLOOKUP(O1492,[1]Vakuumiert!$B:$C,2,FALSE)=0,"Vakuumierter VOS ungeschält"),
IFERROR(IF(VLOOKUP(O1492,[1]Vakuumiert!$E:$F,2,FALSE)=0,"Vakuumierter ABS ungeschält"),
IFERROR(IF(VLOOKUP(O1492,[1]Vakuumiert!$H:$I,2,FALSE)=0,"Vakuumierter VOS geschält"),
IFERROR(IF(VLOOKUP(O1492,[1]Vakuumiert!$K:$L,2,FALSE)=0,"Vakuumierter VOS vegan"),
IFERROR(IF(VLOOKUP(O1492,[1]Vakuumiert!$N:$O,2,FALSE)=0,"Vakuumierter VOS Zipfel"),
IFERROR(IF(VLOOKUP(O1492,[1]Vakuumiert!$Q:$R,2,FALSE)=0,"Vakuumiert geschält"),
IFERROR(IF(VLOOKUP(O1492,'[1]vakuumierte Fertigprodukte'!$B:$C,2,FALSE)=0,"Fertigprodukte"),
IFERROR(IF(VLOOKUP(O1492,'[1]vakuumierte Fertigprodukte'!$E:$FI,2,FALSE)=0,"Vakuumierte Zipfel"),
IFERROR(IF(VLOOKUP(O1492,[1]Wurste!$B:$C,2,FALSE)=0,"Räucherwürste"),
IFERROR(IF(VLOOKUP(O1492,[1]Wurste!$E:$F,2,FALSE)=0,"URW/URGW Wurst"),
IFERROR(IF(VLOOKUP(O1492,[1]Wurste!$H:$I,2,FALSE)=0,"HF-Wurst Vegan"),
IFERROR(IF(VLOOKUP(O1492,[1]Wurste!$K:$L,2,FALSE)=0,"320er ohne Würste"),
IFERROR(IF(AND(OR(Abfalldokumentation!$A1492="BU3",Abfalldokumentation!$A1492="Verkauf"),Abfalldokumentation!$F1492="Schimmel",Abfalldokumentation!$G1492="keinen Abnehmer/kein Schälpersonal"),"Div. Zipfel, ES ohne Verwendung",VLOOKUP(Abfalldokumentation!$E1492,Produktgruppen!A:B,2,FALSE)),"-")))))))))))))))))))))))</f>
        <v>ABS</v>
      </c>
      <c r="E1492" s="81" t="str">
        <f>IFERROR(VLOOKUP(Abfalldokumentation!$O1492,Artikel!A:C,3,FALSE),Abfalldokumentation!$O1492)</f>
        <v>ABS Unser Blütenkäse</v>
      </c>
      <c r="F1492" s="81" t="str">
        <f>VLOOKUP(T1492,'Liste Gründe'!A:D,2,FALSE)</f>
        <v>keinen Verwendungszweck</v>
      </c>
      <c r="G1492" s="80" t="str">
        <f>IF(ISBLANK(V1492),VLOOKUP(Abfalldokumentation!$P1492,'Liste Gründe'!A:D,3,FALSE),V1492)</f>
        <v>keinen Verwendungszweck</v>
      </c>
      <c r="H1492" s="81" t="str">
        <f>IF(ISBLANK(Abfalldokumentation!$W1492),"-",Abfalldokumentation!$W1492)</f>
        <v>-</v>
      </c>
      <c r="I1492" s="81">
        <f t="shared" si="162"/>
        <v>44</v>
      </c>
      <c r="J1492" s="81" t="str">
        <f t="shared" si="163"/>
        <v>Produkte</v>
      </c>
      <c r="K1492" s="81" t="str">
        <f t="shared" si="164"/>
        <v>BUs</v>
      </c>
      <c r="L1492" s="81" t="str">
        <f t="shared" si="165"/>
        <v>Symptome</v>
      </c>
      <c r="M1492" s="81">
        <f>IFERROR(VLOOKUP(Abfalldokumentation!$O1492,Kennzahlen!S:V,3,FALSE)*Abfalldokumentation!$B1492,"0")</f>
        <v>0.06</v>
      </c>
      <c r="N1492" s="81" t="str">
        <f>IF(ISBLANK(Q1492),VLOOKUP(Abfalldokumentation!$O1492,'Linien - BU'!R:S,2,FALSE),Q1492)</f>
        <v>Bu4</v>
      </c>
      <c r="O1492" s="77">
        <f t="shared" si="166"/>
        <v>29500910</v>
      </c>
      <c r="P1492" s="77">
        <f t="shared" si="167"/>
        <v>61</v>
      </c>
      <c r="Q1492" s="39" t="s">
        <v>247</v>
      </c>
      <c r="R1492" s="40">
        <v>29500910</v>
      </c>
      <c r="S1492" s="40">
        <v>6</v>
      </c>
      <c r="T1492" s="40">
        <v>61</v>
      </c>
      <c r="U1492" s="41">
        <v>44503</v>
      </c>
      <c r="V1492" s="42"/>
      <c r="W1492" s="40"/>
      <c r="X1492" s="44" t="str">
        <f>IFERROR(VLOOKUP(Abfalldokumentation!$R1492,Artikel!A:C,3,FALSE),Abfalldokumentation!$R1492)</f>
        <v>ABS Unser Blütenkäse</v>
      </c>
      <c r="Y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</row>
    <row r="1493" spans="1:40" ht="30" hidden="1" customHeight="1" x14ac:dyDescent="0.25">
      <c r="A1493" s="73" t="str">
        <f>VLOOKUP(N1493,'Linien - BU'!A:B,2,FALSE)</f>
        <v>BU1</v>
      </c>
      <c r="B1493" s="74">
        <f t="shared" si="161"/>
        <v>25</v>
      </c>
      <c r="C1493" s="75">
        <f>Abfalldokumentation!$U1493</f>
        <v>44503</v>
      </c>
      <c r="D1493" s="69" t="str">
        <f>IFERROR(IF(VLOOKUP(O1493,'[1]Rohware 230'!$B:$C,2,FALSE)=0,"Rohware"),
IFERROR(IF(VLOOKUP(O1493,[1]Sammelnr.!$B:$C,2,FALSE)=0,"Sammelnr. ungeschält ABS"),
IFERROR(IF(VLOOKUP(O1493,[1]Sammelnr.!$E:$F,2,FALSE)=0,"Sammelnr. ungeschält VS"),
IFERROR(IF(VLOOKUP(O1493,[1]Sammelnr.!$H:$I,2,FALSE)=0,"Sammelnr. geschält"),
IFERROR(IF(VLOOKUP(O1493,[1]Offen!$B:$C,2,FALSE)=0,"Offen ungeschält ABS"),
IFERROR(IF(VLOOKUP(O1493,[1]Offen!$E:$F,2,FALSE)=0,"Offen ungeschält VOS"),
IFERROR(IF(VLOOKUP(O1493,[1]Offen!$H:$I,2,FALSE)=0,"Offen geschält RW"),
IFERROR(IF(VLOOKUP(O1493,[1]Offen!$K:$L,2,FALSE)=0,"Offen vegan"),
IFERROR(IF(VLOOKUP(O1493,[1]Offen!$N:$O,2,FALSE)=0,"Offen Zipfel"),
IFERROR(IF(VLOOKUP(O1493,[1]Offen!$Q:$R,2,FALSE)=0,"Offen Endstücke"),
IFERROR(IF(VLOOKUP(O1493,[1]Vakuumiert!$B:$C,2,FALSE)=0,"Vakuumierter VOS ungeschält"),
IFERROR(IF(VLOOKUP(O1493,[1]Vakuumiert!$E:$F,2,FALSE)=0,"Vakuumierter ABS ungeschält"),
IFERROR(IF(VLOOKUP(O1493,[1]Vakuumiert!$H:$I,2,FALSE)=0,"Vakuumierter VOS geschält"),
IFERROR(IF(VLOOKUP(O1493,[1]Vakuumiert!$K:$L,2,FALSE)=0,"Vakuumierter VOS vegan"),
IFERROR(IF(VLOOKUP(O1493,[1]Vakuumiert!$N:$O,2,FALSE)=0,"Vakuumierter VOS Zipfel"),
IFERROR(IF(VLOOKUP(O1493,[1]Vakuumiert!$Q:$R,2,FALSE)=0,"Vakuumiert geschält"),
IFERROR(IF(VLOOKUP(O1493,'[1]vakuumierte Fertigprodukte'!$B:$C,2,FALSE)=0,"Fertigprodukte"),
IFERROR(IF(VLOOKUP(O1493,'[1]vakuumierte Fertigprodukte'!$E:$FI,2,FALSE)=0,"Vakuumierte Zipfel"),
IFERROR(IF(VLOOKUP(O1493,[1]Wurste!$B:$C,2,FALSE)=0,"Räucherwürste"),
IFERROR(IF(VLOOKUP(O1493,[1]Wurste!$E:$F,2,FALSE)=0,"URW/URGW Wurst"),
IFERROR(IF(VLOOKUP(O1493,[1]Wurste!$H:$I,2,FALSE)=0,"HF-Wurst Vegan"),
IFERROR(IF(VLOOKUP(O1493,[1]Wurste!$K:$L,2,FALSE)=0,"320er ohne Würste"),
IFERROR(IF(AND(OR(Abfalldokumentation!$A1493="BU3",Abfalldokumentation!$A1493="Verkauf"),Abfalldokumentation!$F1493="Schimmel",Abfalldokumentation!$G1493="keinen Abnehmer/kein Schälpersonal"),"Div. Zipfel, ES ohne Verwendung",VLOOKUP(Abfalldokumentation!$E1493,Produktgruppen!A:B,2,FALSE)),"-")))))))))))))))))))))))</f>
        <v>Vorschmelz</v>
      </c>
      <c r="E1493" s="76" t="str">
        <f>IFERROR(VLOOKUP(Abfalldokumentation!$O1493,Artikel!A:C,3,FALSE),Abfalldokumentation!$O1493)</f>
        <v>VOS-ABS ENTSORGUNG</v>
      </c>
      <c r="F1493" s="76" t="str">
        <f>VLOOKUP(T1493,'Liste Gründe'!A:D,2,FALSE)</f>
        <v>Rest</v>
      </c>
      <c r="G1493" s="75" t="str">
        <f>IF(ISBLANK(V1493),VLOOKUP(Abfalldokumentation!$P1493,'Liste Gründe'!A:D,3,FALSE),V1493)</f>
        <v>geschälte Rinde</v>
      </c>
      <c r="H1493" s="76" t="str">
        <f>IF(ISBLANK(Abfalldokumentation!$W1493),"-",Abfalldokumentation!$W1493)</f>
        <v>-</v>
      </c>
      <c r="I1493" s="76">
        <f t="shared" si="162"/>
        <v>44</v>
      </c>
      <c r="J1493" s="76" t="str">
        <f t="shared" si="163"/>
        <v>Produkte</v>
      </c>
      <c r="K1493" s="76" t="str">
        <f t="shared" si="164"/>
        <v>BUs</v>
      </c>
      <c r="L1493" s="76" t="str">
        <f t="shared" si="165"/>
        <v>Symptome</v>
      </c>
      <c r="M1493" s="76">
        <f>IFERROR(VLOOKUP(Abfalldokumentation!$O1493,Kennzahlen!S:V,3,FALSE)*Abfalldokumentation!$B1493,"0")</f>
        <v>0.25</v>
      </c>
      <c r="N1493" s="76" t="str">
        <f>IF(ISBLANK(Q1493),VLOOKUP(Abfalldokumentation!$O1493,'Linien - BU'!R:S,2,FALSE),Q1493)</f>
        <v>RWV</v>
      </c>
      <c r="O1493" s="77">
        <f t="shared" si="166"/>
        <v>29500917</v>
      </c>
      <c r="P1493" s="77">
        <f t="shared" si="167"/>
        <v>60</v>
      </c>
      <c r="Q1493" s="45" t="s">
        <v>202</v>
      </c>
      <c r="R1493" s="46">
        <v>29500917</v>
      </c>
      <c r="S1493" s="46">
        <v>25</v>
      </c>
      <c r="T1493" s="46">
        <v>60</v>
      </c>
      <c r="U1493" s="47">
        <v>44503</v>
      </c>
      <c r="V1493" s="48"/>
      <c r="W1493" s="46"/>
      <c r="X1493" s="50" t="str">
        <f>IFERROR(VLOOKUP(Abfalldokumentation!$R1493,Artikel!A:C,3,FALSE),Abfalldokumentation!$R1493)</f>
        <v>VOS-ABS ENTSORGUNG</v>
      </c>
      <c r="Y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</row>
    <row r="1494" spans="1:40" ht="30" hidden="1" customHeight="1" x14ac:dyDescent="0.25">
      <c r="A1494" s="78" t="str">
        <f>VLOOKUP(N1494,'Linien - BU'!A:B,2,FALSE)</f>
        <v>BU1</v>
      </c>
      <c r="B1494" s="79">
        <f t="shared" si="161"/>
        <v>10</v>
      </c>
      <c r="C1494" s="80">
        <f>Abfalldokumentation!$U1494</f>
        <v>44503</v>
      </c>
      <c r="D1494" s="69" t="str">
        <f>IFERROR(IF(VLOOKUP(O1494,'[1]Rohware 230'!$B:$C,2,FALSE)=0,"Rohware"),
IFERROR(IF(VLOOKUP(O1494,[1]Sammelnr.!$B:$C,2,FALSE)=0,"Sammelnr. ungeschält ABS"),
IFERROR(IF(VLOOKUP(O1494,[1]Sammelnr.!$E:$F,2,FALSE)=0,"Sammelnr. ungeschält VS"),
IFERROR(IF(VLOOKUP(O1494,[1]Sammelnr.!$H:$I,2,FALSE)=0,"Sammelnr. geschält"),
IFERROR(IF(VLOOKUP(O1494,[1]Offen!$B:$C,2,FALSE)=0,"Offen ungeschält ABS"),
IFERROR(IF(VLOOKUP(O1494,[1]Offen!$E:$F,2,FALSE)=0,"Offen ungeschält VOS"),
IFERROR(IF(VLOOKUP(O1494,[1]Offen!$H:$I,2,FALSE)=0,"Offen geschält RW"),
IFERROR(IF(VLOOKUP(O1494,[1]Offen!$K:$L,2,FALSE)=0,"Offen vegan"),
IFERROR(IF(VLOOKUP(O1494,[1]Offen!$N:$O,2,FALSE)=0,"Offen Zipfel"),
IFERROR(IF(VLOOKUP(O1494,[1]Offen!$Q:$R,2,FALSE)=0,"Offen Endstücke"),
IFERROR(IF(VLOOKUP(O1494,[1]Vakuumiert!$B:$C,2,FALSE)=0,"Vakuumierter VOS ungeschält"),
IFERROR(IF(VLOOKUP(O1494,[1]Vakuumiert!$E:$F,2,FALSE)=0,"Vakuumierter ABS ungeschält"),
IFERROR(IF(VLOOKUP(O1494,[1]Vakuumiert!$H:$I,2,FALSE)=0,"Vakuumierter VOS geschält"),
IFERROR(IF(VLOOKUP(O1494,[1]Vakuumiert!$K:$L,2,FALSE)=0,"Vakuumierter VOS vegan"),
IFERROR(IF(VLOOKUP(O1494,[1]Vakuumiert!$N:$O,2,FALSE)=0,"Vakuumierter VOS Zipfel"),
IFERROR(IF(VLOOKUP(O1494,[1]Vakuumiert!$Q:$R,2,FALSE)=0,"Vakuumiert geschält"),
IFERROR(IF(VLOOKUP(O1494,'[1]vakuumierte Fertigprodukte'!$B:$C,2,FALSE)=0,"Fertigprodukte"),
IFERROR(IF(VLOOKUP(O1494,'[1]vakuumierte Fertigprodukte'!$E:$FI,2,FALSE)=0,"Vakuumierte Zipfel"),
IFERROR(IF(VLOOKUP(O1494,[1]Wurste!$B:$C,2,FALSE)=0,"Räucherwürste"),
IFERROR(IF(VLOOKUP(O1494,[1]Wurste!$E:$F,2,FALSE)=0,"URW/URGW Wurst"),
IFERROR(IF(VLOOKUP(O1494,[1]Wurste!$H:$I,2,FALSE)=0,"HF-Wurst Vegan"),
IFERROR(IF(VLOOKUP(O1494,[1]Wurste!$K:$L,2,FALSE)=0,"320er ohne Würste"),
IFERROR(IF(AND(OR(Abfalldokumentation!$A1494="BU3",Abfalldokumentation!$A1494="Verkauf"),Abfalldokumentation!$F1494="Schimmel",Abfalldokumentation!$G1494="keinen Abnehmer/kein Schälpersonal"),"Div. Zipfel, ES ohne Verwendung",VLOOKUP(Abfalldokumentation!$E1494,Produktgruppen!A:B,2,FALSE)),"-")))))))))))))))))))))))</f>
        <v>Vorschmelz</v>
      </c>
      <c r="E1494" s="81" t="str">
        <f>IFERROR(VLOOKUP(Abfalldokumentation!$O1494,Artikel!A:C,3,FALSE),Abfalldokumentation!$O1494)</f>
        <v>VOS-ABS ENTSORGUNG</v>
      </c>
      <c r="F1494" s="81" t="str">
        <f>VLOOKUP(T1494,'Liste Gründe'!A:D,2,FALSE)</f>
        <v>Rest</v>
      </c>
      <c r="G1494" s="80" t="str">
        <f>IF(ISBLANK(V1494),VLOOKUP(Abfalldokumentation!$P1494,'Liste Gründe'!A:D,3,FALSE),V1494)</f>
        <v>geschälte Rinde</v>
      </c>
      <c r="H1494" s="81" t="str">
        <f>IF(ISBLANK(Abfalldokumentation!$W1494),"-",Abfalldokumentation!$W1494)</f>
        <v>-</v>
      </c>
      <c r="I1494" s="81">
        <f t="shared" si="162"/>
        <v>44</v>
      </c>
      <c r="J1494" s="81" t="str">
        <f t="shared" si="163"/>
        <v>Produkte</v>
      </c>
      <c r="K1494" s="81" t="str">
        <f t="shared" si="164"/>
        <v>BUs</v>
      </c>
      <c r="L1494" s="81" t="str">
        <f t="shared" si="165"/>
        <v>Symptome</v>
      </c>
      <c r="M1494" s="81">
        <f>IFERROR(VLOOKUP(Abfalldokumentation!$O1494,Kennzahlen!S:V,3,FALSE)*Abfalldokumentation!$B1494,"0")</f>
        <v>0.1</v>
      </c>
      <c r="N1494" s="81" t="str">
        <f>IF(ISBLANK(Q1494),VLOOKUP(Abfalldokumentation!$O1494,'Linien - BU'!R:S,2,FALSE),Q1494)</f>
        <v>RWV</v>
      </c>
      <c r="O1494" s="77">
        <f t="shared" si="166"/>
        <v>29500917</v>
      </c>
      <c r="P1494" s="77">
        <f t="shared" si="167"/>
        <v>60</v>
      </c>
      <c r="Q1494" s="39" t="s">
        <v>202</v>
      </c>
      <c r="R1494" s="40">
        <v>29500917</v>
      </c>
      <c r="S1494" s="40">
        <v>10</v>
      </c>
      <c r="T1494" s="40">
        <v>60</v>
      </c>
      <c r="U1494" s="41">
        <v>44503</v>
      </c>
      <c r="V1494" s="42"/>
      <c r="W1494" s="40"/>
      <c r="X1494" s="44" t="str">
        <f>IFERROR(VLOOKUP(Abfalldokumentation!$R1494,Artikel!A:C,3,FALSE),Abfalldokumentation!$R1494)</f>
        <v>VOS-ABS ENTSORGUNG</v>
      </c>
      <c r="Y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</row>
    <row r="1495" spans="1:40" ht="30" hidden="1" customHeight="1" x14ac:dyDescent="0.25">
      <c r="A1495" s="73" t="str">
        <f>VLOOKUP(N1495,'Linien - BU'!A:B,2,FALSE)</f>
        <v>BU1</v>
      </c>
      <c r="B1495" s="74">
        <f t="shared" si="161"/>
        <v>33</v>
      </c>
      <c r="C1495" s="75">
        <f>Abfalldokumentation!$U1495</f>
        <v>44503</v>
      </c>
      <c r="D1495" s="69" t="str">
        <f>IFERROR(IF(VLOOKUP(O1495,'[1]Rohware 230'!$B:$C,2,FALSE)=0,"Rohware"),
IFERROR(IF(VLOOKUP(O1495,[1]Sammelnr.!$B:$C,2,FALSE)=0,"Sammelnr. ungeschält ABS"),
IFERROR(IF(VLOOKUP(O1495,[1]Sammelnr.!$E:$F,2,FALSE)=0,"Sammelnr. ungeschält VS"),
IFERROR(IF(VLOOKUP(O1495,[1]Sammelnr.!$H:$I,2,FALSE)=0,"Sammelnr. geschält"),
IFERROR(IF(VLOOKUP(O1495,[1]Offen!$B:$C,2,FALSE)=0,"Offen ungeschält ABS"),
IFERROR(IF(VLOOKUP(O1495,[1]Offen!$E:$F,2,FALSE)=0,"Offen ungeschält VOS"),
IFERROR(IF(VLOOKUP(O1495,[1]Offen!$H:$I,2,FALSE)=0,"Offen geschält RW"),
IFERROR(IF(VLOOKUP(O1495,[1]Offen!$K:$L,2,FALSE)=0,"Offen vegan"),
IFERROR(IF(VLOOKUP(O1495,[1]Offen!$N:$O,2,FALSE)=0,"Offen Zipfel"),
IFERROR(IF(VLOOKUP(O1495,[1]Offen!$Q:$R,2,FALSE)=0,"Offen Endstücke"),
IFERROR(IF(VLOOKUP(O1495,[1]Vakuumiert!$B:$C,2,FALSE)=0,"Vakuumierter VOS ungeschält"),
IFERROR(IF(VLOOKUP(O1495,[1]Vakuumiert!$E:$F,2,FALSE)=0,"Vakuumierter ABS ungeschält"),
IFERROR(IF(VLOOKUP(O1495,[1]Vakuumiert!$H:$I,2,FALSE)=0,"Vakuumierter VOS geschält"),
IFERROR(IF(VLOOKUP(O1495,[1]Vakuumiert!$K:$L,2,FALSE)=0,"Vakuumierter VOS vegan"),
IFERROR(IF(VLOOKUP(O1495,[1]Vakuumiert!$N:$O,2,FALSE)=0,"Vakuumierter VOS Zipfel"),
IFERROR(IF(VLOOKUP(O1495,[1]Vakuumiert!$Q:$R,2,FALSE)=0,"Vakuumiert geschält"),
IFERROR(IF(VLOOKUP(O1495,'[1]vakuumierte Fertigprodukte'!$B:$C,2,FALSE)=0,"Fertigprodukte"),
IFERROR(IF(VLOOKUP(O1495,'[1]vakuumierte Fertigprodukte'!$E:$FI,2,FALSE)=0,"Vakuumierte Zipfel"),
IFERROR(IF(VLOOKUP(O1495,[1]Wurste!$B:$C,2,FALSE)=0,"Räucherwürste"),
IFERROR(IF(VLOOKUP(O1495,[1]Wurste!$E:$F,2,FALSE)=0,"URW/URGW Wurst"),
IFERROR(IF(VLOOKUP(O1495,[1]Wurste!$H:$I,2,FALSE)=0,"HF-Wurst Vegan"),
IFERROR(IF(VLOOKUP(O1495,[1]Wurste!$K:$L,2,FALSE)=0,"320er ohne Würste"),
IFERROR(IF(AND(OR(Abfalldokumentation!$A1495="BU3",Abfalldokumentation!$A1495="Verkauf"),Abfalldokumentation!$F1495="Schimmel",Abfalldokumentation!$G1495="keinen Abnehmer/kein Schälpersonal"),"Div. Zipfel, ES ohne Verwendung",VLOOKUP(Abfalldokumentation!$E1495,Produktgruppen!A:B,2,FALSE)),"-")))))))))))))))))))))))</f>
        <v>Vorschmelz</v>
      </c>
      <c r="E1495" s="76" t="str">
        <f>IFERROR(VLOOKUP(Abfalldokumentation!$O1495,Artikel!A:C,3,FALSE),Abfalldokumentation!$O1495)</f>
        <v>VOS-ABS ENTSORGUNG</v>
      </c>
      <c r="F1495" s="76" t="str">
        <f>VLOOKUP(T1495,'Liste Gründe'!A:D,2,FALSE)</f>
        <v>Rest</v>
      </c>
      <c r="G1495" s="75" t="str">
        <f>IF(ISBLANK(V1495),VLOOKUP(Abfalldokumentation!$P1495,'Liste Gründe'!A:D,3,FALSE),V1495)</f>
        <v>geschälte Rinde</v>
      </c>
      <c r="H1495" s="76" t="str">
        <f>IF(ISBLANK(Abfalldokumentation!$W1495),"-",Abfalldokumentation!$W1495)</f>
        <v>-</v>
      </c>
      <c r="I1495" s="76">
        <f t="shared" si="162"/>
        <v>44</v>
      </c>
      <c r="J1495" s="76" t="str">
        <f t="shared" si="163"/>
        <v>Produkte</v>
      </c>
      <c r="K1495" s="76" t="str">
        <f t="shared" si="164"/>
        <v>BUs</v>
      </c>
      <c r="L1495" s="76" t="str">
        <f t="shared" si="165"/>
        <v>Symptome</v>
      </c>
      <c r="M1495" s="76">
        <f>IFERROR(VLOOKUP(Abfalldokumentation!$O1495,Kennzahlen!S:V,3,FALSE)*Abfalldokumentation!$B1495,"0")</f>
        <v>0.33</v>
      </c>
      <c r="N1495" s="76" t="str">
        <f>IF(ISBLANK(Q1495),VLOOKUP(Abfalldokumentation!$O1495,'Linien - BU'!R:S,2,FALSE),Q1495)</f>
        <v>RWV</v>
      </c>
      <c r="O1495" s="77">
        <f t="shared" si="166"/>
        <v>29500917</v>
      </c>
      <c r="P1495" s="77">
        <f t="shared" si="167"/>
        <v>60</v>
      </c>
      <c r="Q1495" s="45" t="s">
        <v>202</v>
      </c>
      <c r="R1495" s="46">
        <v>29500917</v>
      </c>
      <c r="S1495" s="46">
        <v>33</v>
      </c>
      <c r="T1495" s="46">
        <v>60</v>
      </c>
      <c r="U1495" s="47">
        <v>44503</v>
      </c>
      <c r="V1495" s="48"/>
      <c r="W1495" s="46"/>
      <c r="X1495" s="50" t="str">
        <f>IFERROR(VLOOKUP(Abfalldokumentation!$R1495,Artikel!A:C,3,FALSE),Abfalldokumentation!$R1495)</f>
        <v>VOS-ABS ENTSORGUNG</v>
      </c>
      <c r="Y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</row>
    <row r="1496" spans="1:40" ht="30" hidden="1" customHeight="1" x14ac:dyDescent="0.25">
      <c r="A1496" s="78" t="str">
        <f>VLOOKUP(N1496,'Linien - BU'!A:B,2,FALSE)</f>
        <v>BU1</v>
      </c>
      <c r="B1496" s="79">
        <f t="shared" si="161"/>
        <v>33</v>
      </c>
      <c r="C1496" s="80">
        <f>Abfalldokumentation!$U1496</f>
        <v>44503</v>
      </c>
      <c r="D1496" s="69" t="str">
        <f>IFERROR(IF(VLOOKUP(O1496,'[1]Rohware 230'!$B:$C,2,FALSE)=0,"Rohware"),
IFERROR(IF(VLOOKUP(O1496,[1]Sammelnr.!$B:$C,2,FALSE)=0,"Sammelnr. ungeschält ABS"),
IFERROR(IF(VLOOKUP(O1496,[1]Sammelnr.!$E:$F,2,FALSE)=0,"Sammelnr. ungeschält VS"),
IFERROR(IF(VLOOKUP(O1496,[1]Sammelnr.!$H:$I,2,FALSE)=0,"Sammelnr. geschält"),
IFERROR(IF(VLOOKUP(O1496,[1]Offen!$B:$C,2,FALSE)=0,"Offen ungeschält ABS"),
IFERROR(IF(VLOOKUP(O1496,[1]Offen!$E:$F,2,FALSE)=0,"Offen ungeschält VOS"),
IFERROR(IF(VLOOKUP(O1496,[1]Offen!$H:$I,2,FALSE)=0,"Offen geschält RW"),
IFERROR(IF(VLOOKUP(O1496,[1]Offen!$K:$L,2,FALSE)=0,"Offen vegan"),
IFERROR(IF(VLOOKUP(O1496,[1]Offen!$N:$O,2,FALSE)=0,"Offen Zipfel"),
IFERROR(IF(VLOOKUP(O1496,[1]Offen!$Q:$R,2,FALSE)=0,"Offen Endstücke"),
IFERROR(IF(VLOOKUP(O1496,[1]Vakuumiert!$B:$C,2,FALSE)=0,"Vakuumierter VOS ungeschält"),
IFERROR(IF(VLOOKUP(O1496,[1]Vakuumiert!$E:$F,2,FALSE)=0,"Vakuumierter ABS ungeschält"),
IFERROR(IF(VLOOKUP(O1496,[1]Vakuumiert!$H:$I,2,FALSE)=0,"Vakuumierter VOS geschält"),
IFERROR(IF(VLOOKUP(O1496,[1]Vakuumiert!$K:$L,2,FALSE)=0,"Vakuumierter VOS vegan"),
IFERROR(IF(VLOOKUP(O1496,[1]Vakuumiert!$N:$O,2,FALSE)=0,"Vakuumierter VOS Zipfel"),
IFERROR(IF(VLOOKUP(O1496,[1]Vakuumiert!$Q:$R,2,FALSE)=0,"Vakuumiert geschält"),
IFERROR(IF(VLOOKUP(O1496,'[1]vakuumierte Fertigprodukte'!$B:$C,2,FALSE)=0,"Fertigprodukte"),
IFERROR(IF(VLOOKUP(O1496,'[1]vakuumierte Fertigprodukte'!$E:$FI,2,FALSE)=0,"Vakuumierte Zipfel"),
IFERROR(IF(VLOOKUP(O1496,[1]Wurste!$B:$C,2,FALSE)=0,"Räucherwürste"),
IFERROR(IF(VLOOKUP(O1496,[1]Wurste!$E:$F,2,FALSE)=0,"URW/URGW Wurst"),
IFERROR(IF(VLOOKUP(O1496,[1]Wurste!$H:$I,2,FALSE)=0,"HF-Wurst Vegan"),
IFERROR(IF(VLOOKUP(O1496,[1]Wurste!$K:$L,2,FALSE)=0,"320er ohne Würste"),
IFERROR(IF(AND(OR(Abfalldokumentation!$A1496="BU3",Abfalldokumentation!$A1496="Verkauf"),Abfalldokumentation!$F1496="Schimmel",Abfalldokumentation!$G1496="keinen Abnehmer/kein Schälpersonal"),"Div. Zipfel, ES ohne Verwendung",VLOOKUP(Abfalldokumentation!$E1496,Produktgruppen!A:B,2,FALSE)),"-")))))))))))))))))))))))</f>
        <v>Vorschmelz</v>
      </c>
      <c r="E1496" s="81" t="str">
        <f>IFERROR(VLOOKUP(Abfalldokumentation!$O1496,Artikel!A:C,3,FALSE),Abfalldokumentation!$O1496)</f>
        <v>VOS-ABS ENTSORGUNG</v>
      </c>
      <c r="F1496" s="81" t="str">
        <f>VLOOKUP(T1496,'Liste Gründe'!A:D,2,FALSE)</f>
        <v>Rest</v>
      </c>
      <c r="G1496" s="80" t="str">
        <f>IF(ISBLANK(V1496),VLOOKUP(Abfalldokumentation!$P1496,'Liste Gründe'!A:D,3,FALSE),V1496)</f>
        <v>geschälte Rinde</v>
      </c>
      <c r="H1496" s="81" t="str">
        <f>IF(ISBLANK(Abfalldokumentation!$W1496),"-",Abfalldokumentation!$W1496)</f>
        <v>-</v>
      </c>
      <c r="I1496" s="81">
        <f t="shared" si="162"/>
        <v>44</v>
      </c>
      <c r="J1496" s="81" t="str">
        <f t="shared" si="163"/>
        <v>Produkte</v>
      </c>
      <c r="K1496" s="81" t="str">
        <f t="shared" si="164"/>
        <v>BUs</v>
      </c>
      <c r="L1496" s="81" t="str">
        <f t="shared" si="165"/>
        <v>Symptome</v>
      </c>
      <c r="M1496" s="81">
        <f>IFERROR(VLOOKUP(Abfalldokumentation!$O1496,Kennzahlen!S:V,3,FALSE)*Abfalldokumentation!$B1496,"0")</f>
        <v>0.33</v>
      </c>
      <c r="N1496" s="81" t="str">
        <f>IF(ISBLANK(Q1496),VLOOKUP(Abfalldokumentation!$O1496,'Linien - BU'!R:S,2,FALSE),Q1496)</f>
        <v>RWV</v>
      </c>
      <c r="O1496" s="77">
        <f t="shared" si="166"/>
        <v>29500917</v>
      </c>
      <c r="P1496" s="77">
        <f t="shared" si="167"/>
        <v>60</v>
      </c>
      <c r="Q1496" s="39" t="s">
        <v>202</v>
      </c>
      <c r="R1496" s="40">
        <v>29500917</v>
      </c>
      <c r="S1496" s="40">
        <v>33</v>
      </c>
      <c r="T1496" s="40">
        <v>60</v>
      </c>
      <c r="U1496" s="41">
        <v>44503</v>
      </c>
      <c r="V1496" s="42"/>
      <c r="W1496" s="40"/>
      <c r="X1496" s="44" t="str">
        <f>IFERROR(VLOOKUP(Abfalldokumentation!$R1496,Artikel!A:C,3,FALSE),Abfalldokumentation!$R1496)</f>
        <v>VOS-ABS ENTSORGUNG</v>
      </c>
      <c r="Y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</row>
    <row r="1497" spans="1:40" ht="30" hidden="1" customHeight="1" x14ac:dyDescent="0.25">
      <c r="A1497" s="73" t="str">
        <f>VLOOKUP(N1497,'Linien - BU'!A:B,2,FALSE)</f>
        <v>BU1</v>
      </c>
      <c r="B1497" s="74">
        <f t="shared" si="161"/>
        <v>25</v>
      </c>
      <c r="C1497" s="75">
        <f>Abfalldokumentation!$U1497</f>
        <v>44503</v>
      </c>
      <c r="D1497" s="69" t="str">
        <f>IFERROR(IF(VLOOKUP(O1497,'[1]Rohware 230'!$B:$C,2,FALSE)=0,"Rohware"),
IFERROR(IF(VLOOKUP(O1497,[1]Sammelnr.!$B:$C,2,FALSE)=0,"Sammelnr. ungeschält ABS"),
IFERROR(IF(VLOOKUP(O1497,[1]Sammelnr.!$E:$F,2,FALSE)=0,"Sammelnr. ungeschält VS"),
IFERROR(IF(VLOOKUP(O1497,[1]Sammelnr.!$H:$I,2,FALSE)=0,"Sammelnr. geschält"),
IFERROR(IF(VLOOKUP(O1497,[1]Offen!$B:$C,2,FALSE)=0,"Offen ungeschält ABS"),
IFERROR(IF(VLOOKUP(O1497,[1]Offen!$E:$F,2,FALSE)=0,"Offen ungeschält VOS"),
IFERROR(IF(VLOOKUP(O1497,[1]Offen!$H:$I,2,FALSE)=0,"Offen geschält RW"),
IFERROR(IF(VLOOKUP(O1497,[1]Offen!$K:$L,2,FALSE)=0,"Offen vegan"),
IFERROR(IF(VLOOKUP(O1497,[1]Offen!$N:$O,2,FALSE)=0,"Offen Zipfel"),
IFERROR(IF(VLOOKUP(O1497,[1]Offen!$Q:$R,2,FALSE)=0,"Offen Endstücke"),
IFERROR(IF(VLOOKUP(O1497,[1]Vakuumiert!$B:$C,2,FALSE)=0,"Vakuumierter VOS ungeschält"),
IFERROR(IF(VLOOKUP(O1497,[1]Vakuumiert!$E:$F,2,FALSE)=0,"Vakuumierter ABS ungeschält"),
IFERROR(IF(VLOOKUP(O1497,[1]Vakuumiert!$H:$I,2,FALSE)=0,"Vakuumierter VOS geschält"),
IFERROR(IF(VLOOKUP(O1497,[1]Vakuumiert!$K:$L,2,FALSE)=0,"Vakuumierter VOS vegan"),
IFERROR(IF(VLOOKUP(O1497,[1]Vakuumiert!$N:$O,2,FALSE)=0,"Vakuumierter VOS Zipfel"),
IFERROR(IF(VLOOKUP(O1497,[1]Vakuumiert!$Q:$R,2,FALSE)=0,"Vakuumiert geschält"),
IFERROR(IF(VLOOKUP(O1497,'[1]vakuumierte Fertigprodukte'!$B:$C,2,FALSE)=0,"Fertigprodukte"),
IFERROR(IF(VLOOKUP(O1497,'[1]vakuumierte Fertigprodukte'!$E:$FI,2,FALSE)=0,"Vakuumierte Zipfel"),
IFERROR(IF(VLOOKUP(O1497,[1]Wurste!$B:$C,2,FALSE)=0,"Räucherwürste"),
IFERROR(IF(VLOOKUP(O1497,[1]Wurste!$E:$F,2,FALSE)=0,"URW/URGW Wurst"),
IFERROR(IF(VLOOKUP(O1497,[1]Wurste!$H:$I,2,FALSE)=0,"HF-Wurst Vegan"),
IFERROR(IF(VLOOKUP(O1497,[1]Wurste!$K:$L,2,FALSE)=0,"320er ohne Würste"),
IFERROR(IF(AND(OR(Abfalldokumentation!$A1497="BU3",Abfalldokumentation!$A1497="Verkauf"),Abfalldokumentation!$F1497="Schimmel",Abfalldokumentation!$G1497="keinen Abnehmer/kein Schälpersonal"),"Div. Zipfel, ES ohne Verwendung",VLOOKUP(Abfalldokumentation!$E1497,Produktgruppen!A:B,2,FALSE)),"-")))))))))))))))))))))))</f>
        <v>Vorschmelz</v>
      </c>
      <c r="E1497" s="76" t="str">
        <f>IFERROR(VLOOKUP(Abfalldokumentation!$O1497,Artikel!A:C,3,FALSE),Abfalldokumentation!$O1497)</f>
        <v>VOS SKZ-GOU</v>
      </c>
      <c r="F1497" s="76" t="str">
        <f>VLOOKUP(T1497,'Liste Gründe'!A:D,2,FALSE)</f>
        <v>Schimmel</v>
      </c>
      <c r="G1497" s="75" t="str">
        <f>IF(ISBLANK(V1497),VLOOKUP(Abfalldokumentation!$P1497,'Liste Gründe'!A:D,3,FALSE),V1497)</f>
        <v>keine Verarbeitung</v>
      </c>
      <c r="H1497" s="76" t="str">
        <f>IF(ISBLANK(Abfalldokumentation!$W1497),"-",Abfalldokumentation!$W1497)</f>
        <v>-</v>
      </c>
      <c r="I1497" s="76">
        <f t="shared" si="162"/>
        <v>44</v>
      </c>
      <c r="J1497" s="76" t="str">
        <f t="shared" si="163"/>
        <v>Produkte</v>
      </c>
      <c r="K1497" s="76" t="str">
        <f t="shared" si="164"/>
        <v>BUs</v>
      </c>
      <c r="L1497" s="76" t="str">
        <f t="shared" si="165"/>
        <v>Symptome</v>
      </c>
      <c r="M1497" s="76">
        <f>IFERROR(VLOOKUP(Abfalldokumentation!$O1497,Kennzahlen!S:V,3,FALSE)*Abfalldokumentation!$B1497,"0")</f>
        <v>12.5</v>
      </c>
      <c r="N1497" s="76" t="str">
        <f>IF(ISBLANK(Q1497),VLOOKUP(Abfalldokumentation!$O1497,'Linien - BU'!R:S,2,FALSE),Q1497)</f>
        <v>Abfüllung</v>
      </c>
      <c r="O1497" s="77">
        <f t="shared" si="166"/>
        <v>29500918</v>
      </c>
      <c r="P1497" s="77">
        <f t="shared" si="167"/>
        <v>12</v>
      </c>
      <c r="Q1497" s="45" t="s">
        <v>180</v>
      </c>
      <c r="R1497" s="46">
        <v>29500918</v>
      </c>
      <c r="S1497" s="46">
        <v>25</v>
      </c>
      <c r="T1497" s="46">
        <v>12</v>
      </c>
      <c r="U1497" s="47">
        <v>44503</v>
      </c>
      <c r="V1497" s="48" t="s">
        <v>22</v>
      </c>
      <c r="W1497" s="46"/>
      <c r="X1497" s="50" t="str">
        <f>IFERROR(VLOOKUP(Abfalldokumentation!$R1497,Artikel!A:C,3,FALSE),Abfalldokumentation!$R1497)</f>
        <v>VOS SKZ-GOU</v>
      </c>
      <c r="Y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</row>
    <row r="1498" spans="1:40" ht="30" hidden="1" customHeight="1" x14ac:dyDescent="0.25">
      <c r="A1498" s="78" t="str">
        <f>VLOOKUP(N1498,'Linien - BU'!A:B,2,FALSE)</f>
        <v>BU1</v>
      </c>
      <c r="B1498" s="79">
        <f t="shared" si="161"/>
        <v>23</v>
      </c>
      <c r="C1498" s="80">
        <f>Abfalldokumentation!$U1498</f>
        <v>44503</v>
      </c>
      <c r="D1498" s="69" t="str">
        <f>IFERROR(IF(VLOOKUP(O1498,'[1]Rohware 230'!$B:$C,2,FALSE)=0,"Rohware"),
IFERROR(IF(VLOOKUP(O1498,[1]Sammelnr.!$B:$C,2,FALSE)=0,"Sammelnr. ungeschält ABS"),
IFERROR(IF(VLOOKUP(O1498,[1]Sammelnr.!$E:$F,2,FALSE)=0,"Sammelnr. ungeschält VS"),
IFERROR(IF(VLOOKUP(O1498,[1]Sammelnr.!$H:$I,2,FALSE)=0,"Sammelnr. geschält"),
IFERROR(IF(VLOOKUP(O1498,[1]Offen!$B:$C,2,FALSE)=0,"Offen ungeschält ABS"),
IFERROR(IF(VLOOKUP(O1498,[1]Offen!$E:$F,2,FALSE)=0,"Offen ungeschält VOS"),
IFERROR(IF(VLOOKUP(O1498,[1]Offen!$H:$I,2,FALSE)=0,"Offen geschält RW"),
IFERROR(IF(VLOOKUP(O1498,[1]Offen!$K:$L,2,FALSE)=0,"Offen vegan"),
IFERROR(IF(VLOOKUP(O1498,[1]Offen!$N:$O,2,FALSE)=0,"Offen Zipfel"),
IFERROR(IF(VLOOKUP(O1498,[1]Offen!$Q:$R,2,FALSE)=0,"Offen Endstücke"),
IFERROR(IF(VLOOKUP(O1498,[1]Vakuumiert!$B:$C,2,FALSE)=0,"Vakuumierter VOS ungeschält"),
IFERROR(IF(VLOOKUP(O1498,[1]Vakuumiert!$E:$F,2,FALSE)=0,"Vakuumierter ABS ungeschält"),
IFERROR(IF(VLOOKUP(O1498,[1]Vakuumiert!$H:$I,2,FALSE)=0,"Vakuumierter VOS geschält"),
IFERROR(IF(VLOOKUP(O1498,[1]Vakuumiert!$K:$L,2,FALSE)=0,"Vakuumierter VOS vegan"),
IFERROR(IF(VLOOKUP(O1498,[1]Vakuumiert!$N:$O,2,FALSE)=0,"Vakuumierter VOS Zipfel"),
IFERROR(IF(VLOOKUP(O1498,[1]Vakuumiert!$Q:$R,2,FALSE)=0,"Vakuumiert geschält"),
IFERROR(IF(VLOOKUP(O1498,'[1]vakuumierte Fertigprodukte'!$B:$C,2,FALSE)=0,"Fertigprodukte"),
IFERROR(IF(VLOOKUP(O1498,'[1]vakuumierte Fertigprodukte'!$E:$FI,2,FALSE)=0,"Vakuumierte Zipfel"),
IFERROR(IF(VLOOKUP(O1498,[1]Wurste!$B:$C,2,FALSE)=0,"Räucherwürste"),
IFERROR(IF(VLOOKUP(O1498,[1]Wurste!$E:$F,2,FALSE)=0,"URW/URGW Wurst"),
IFERROR(IF(VLOOKUP(O1498,[1]Wurste!$H:$I,2,FALSE)=0,"HF-Wurst Vegan"),
IFERROR(IF(VLOOKUP(O1498,[1]Wurste!$K:$L,2,FALSE)=0,"320er ohne Würste"),
IFERROR(IF(AND(OR(Abfalldokumentation!$A1498="BU3",Abfalldokumentation!$A1498="Verkauf"),Abfalldokumentation!$F1498="Schimmel",Abfalldokumentation!$G1498="keinen Abnehmer/kein Schälpersonal"),"Div. Zipfel, ES ohne Verwendung",VLOOKUP(Abfalldokumentation!$E1498,Produktgruppen!A:B,2,FALSE)),"-")))))))))))))))))))))))</f>
        <v>Vorschmelz</v>
      </c>
      <c r="E1498" s="81" t="str">
        <f>IFERROR(VLOOKUP(Abfalldokumentation!$O1498,Artikel!A:C,3,FALSE),Abfalldokumentation!$O1498)</f>
        <v>VOS SKZ-GOU</v>
      </c>
      <c r="F1498" s="81" t="str">
        <f>VLOOKUP(T1498,'Liste Gründe'!A:D,2,FALSE)</f>
        <v>Schimmel</v>
      </c>
      <c r="G1498" s="80" t="str">
        <f>IF(ISBLANK(V1498),VLOOKUP(Abfalldokumentation!$P1498,'Liste Gründe'!A:D,3,FALSE),V1498)</f>
        <v>keine Verarbeitung</v>
      </c>
      <c r="H1498" s="81" t="str">
        <f>IF(ISBLANK(Abfalldokumentation!$W1498),"-",Abfalldokumentation!$W1498)</f>
        <v>-</v>
      </c>
      <c r="I1498" s="81">
        <f t="shared" si="162"/>
        <v>44</v>
      </c>
      <c r="J1498" s="81" t="str">
        <f t="shared" si="163"/>
        <v>Produkte</v>
      </c>
      <c r="K1498" s="81" t="str">
        <f t="shared" si="164"/>
        <v>BUs</v>
      </c>
      <c r="L1498" s="81" t="str">
        <f t="shared" si="165"/>
        <v>Symptome</v>
      </c>
      <c r="M1498" s="81">
        <f>IFERROR(VLOOKUP(Abfalldokumentation!$O1498,Kennzahlen!S:V,3,FALSE)*Abfalldokumentation!$B1498,"0")</f>
        <v>11.5</v>
      </c>
      <c r="N1498" s="81" t="str">
        <f>IF(ISBLANK(Q1498),VLOOKUP(Abfalldokumentation!$O1498,'Linien - BU'!R:S,2,FALSE),Q1498)</f>
        <v>Abfüllung</v>
      </c>
      <c r="O1498" s="77">
        <f t="shared" si="166"/>
        <v>29500918</v>
      </c>
      <c r="P1498" s="77">
        <f t="shared" si="167"/>
        <v>12</v>
      </c>
      <c r="Q1498" s="39" t="s">
        <v>180</v>
      </c>
      <c r="R1498" s="40">
        <v>29500918</v>
      </c>
      <c r="S1498" s="40">
        <v>23</v>
      </c>
      <c r="T1498" s="40">
        <v>12</v>
      </c>
      <c r="U1498" s="41">
        <v>44503</v>
      </c>
      <c r="V1498" s="48" t="s">
        <v>22</v>
      </c>
      <c r="W1498" s="40"/>
      <c r="X1498" s="44" t="str">
        <f>IFERROR(VLOOKUP(Abfalldokumentation!$R1498,Artikel!A:C,3,FALSE),Abfalldokumentation!$R1498)</f>
        <v>VOS SKZ-GOU</v>
      </c>
      <c r="Y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</row>
    <row r="1499" spans="1:40" ht="30" hidden="1" customHeight="1" x14ac:dyDescent="0.25">
      <c r="A1499" s="73" t="str">
        <f>VLOOKUP(N1499,'Linien - BU'!A:B,2,FALSE)</f>
        <v>Verkauf</v>
      </c>
      <c r="B1499" s="74">
        <f t="shared" si="161"/>
        <v>42</v>
      </c>
      <c r="C1499" s="75">
        <f>Abfalldokumentation!$U1499</f>
        <v>44503</v>
      </c>
      <c r="D1499" s="69" t="str">
        <f>IFERROR(IF(VLOOKUP(O1499,'[1]Rohware 230'!$B:$C,2,FALSE)=0,"Rohware"),
IFERROR(IF(VLOOKUP(O1499,[1]Sammelnr.!$B:$C,2,FALSE)=0,"Sammelnr. ungeschält ABS"),
IFERROR(IF(VLOOKUP(O1499,[1]Sammelnr.!$E:$F,2,FALSE)=0,"Sammelnr. ungeschält VS"),
IFERROR(IF(VLOOKUP(O1499,[1]Sammelnr.!$H:$I,2,FALSE)=0,"Sammelnr. geschält"),
IFERROR(IF(VLOOKUP(O1499,[1]Offen!$B:$C,2,FALSE)=0,"Offen ungeschält ABS"),
IFERROR(IF(VLOOKUP(O1499,[1]Offen!$E:$F,2,FALSE)=0,"Offen ungeschält VOS"),
IFERROR(IF(VLOOKUP(O1499,[1]Offen!$H:$I,2,FALSE)=0,"Offen geschält RW"),
IFERROR(IF(VLOOKUP(O1499,[1]Offen!$K:$L,2,FALSE)=0,"Offen vegan"),
IFERROR(IF(VLOOKUP(O1499,[1]Offen!$N:$O,2,FALSE)=0,"Offen Zipfel"),
IFERROR(IF(VLOOKUP(O1499,[1]Offen!$Q:$R,2,FALSE)=0,"Offen Endstücke"),
IFERROR(IF(VLOOKUP(O1499,[1]Vakuumiert!$B:$C,2,FALSE)=0,"Vakuumierter VOS ungeschält"),
IFERROR(IF(VLOOKUP(O1499,[1]Vakuumiert!$E:$F,2,FALSE)=0,"Vakuumierter ABS ungeschält"),
IFERROR(IF(VLOOKUP(O1499,[1]Vakuumiert!$H:$I,2,FALSE)=0,"Vakuumierter VOS geschält"),
IFERROR(IF(VLOOKUP(O1499,[1]Vakuumiert!$K:$L,2,FALSE)=0,"Vakuumierter VOS vegan"),
IFERROR(IF(VLOOKUP(O1499,[1]Vakuumiert!$N:$O,2,FALSE)=0,"Vakuumierter VOS Zipfel"),
IFERROR(IF(VLOOKUP(O1499,[1]Vakuumiert!$Q:$R,2,FALSE)=0,"Vakuumiert geschält"),
IFERROR(IF(VLOOKUP(O1499,'[1]vakuumierte Fertigprodukte'!$B:$C,2,FALSE)=0,"Fertigprodukte"),
IFERROR(IF(VLOOKUP(O1499,'[1]vakuumierte Fertigprodukte'!$E:$FI,2,FALSE)=0,"Vakuumierte Zipfel"),
IFERROR(IF(VLOOKUP(O1499,[1]Wurste!$B:$C,2,FALSE)=0,"Räucherwürste"),
IFERROR(IF(VLOOKUP(O1499,[1]Wurste!$E:$F,2,FALSE)=0,"URW/URGW Wurst"),
IFERROR(IF(VLOOKUP(O1499,[1]Wurste!$H:$I,2,FALSE)=0,"HF-Wurst Vegan"),
IFERROR(IF(VLOOKUP(O1499,[1]Wurste!$K:$L,2,FALSE)=0,"320er ohne Würste"),
IFERROR(IF(AND(OR(Abfalldokumentation!$A1499="BU3",Abfalldokumentation!$A1499="Verkauf"),Abfalldokumentation!$F1499="Schimmel",Abfalldokumentation!$G1499="keinen Abnehmer/kein Schälpersonal"),"Div. Zipfel, ES ohne Verwendung",VLOOKUP(Abfalldokumentation!$E1499,Produktgruppen!A:B,2,FALSE)),"-")))))))))))))))))))))))</f>
        <v>Zipfel, ES ohne Verwendung</v>
      </c>
      <c r="E1499" s="76" t="str">
        <f>IFERROR(VLOOKUP(Abfalldokumentation!$O1499,Artikel!A:C,3,FALSE),Abfalldokumentation!$O1499)</f>
        <v>VOS RW-NUSS-ZIPFEL</v>
      </c>
      <c r="F1499" s="76" t="str">
        <f>VLOOKUP(T1499,'Liste Gründe'!A:D,2,FALSE)</f>
        <v>keinen Verwendungszweck</v>
      </c>
      <c r="G1499" s="75" t="str">
        <f>IF(ISBLANK(V1499),VLOOKUP(Abfalldokumentation!$P1499,'Liste Gründe'!A:D,3,FALSE),V1499)</f>
        <v>keinen Verwendungszweck</v>
      </c>
      <c r="H1499" s="76" t="str">
        <f>IF(ISBLANK(Abfalldokumentation!$W1499),"-",Abfalldokumentation!$W1499)</f>
        <v>-</v>
      </c>
      <c r="I1499" s="76">
        <f t="shared" si="162"/>
        <v>44</v>
      </c>
      <c r="J1499" s="76" t="str">
        <f t="shared" si="163"/>
        <v>Produkte</v>
      </c>
      <c r="K1499" s="76" t="str">
        <f t="shared" si="164"/>
        <v>BUs</v>
      </c>
      <c r="L1499" s="76" t="str">
        <f t="shared" si="165"/>
        <v>Symptome</v>
      </c>
      <c r="M1499" s="76">
        <f>IFERROR(VLOOKUP(Abfalldokumentation!$O1499,Kennzahlen!S:V,3,FALSE)*Abfalldokumentation!$B1499,"0")</f>
        <v>21</v>
      </c>
      <c r="N1499" s="76" t="str">
        <f>IF(ISBLANK(Q1499),VLOOKUP(Abfalldokumentation!$O1499,'Linien - BU'!R:S,2,FALSE),Q1499)</f>
        <v>Verkauf</v>
      </c>
      <c r="O1499" s="77">
        <f t="shared" si="166"/>
        <v>29501073</v>
      </c>
      <c r="P1499" s="77">
        <f t="shared" si="167"/>
        <v>61</v>
      </c>
      <c r="Q1499" s="45" t="s">
        <v>11</v>
      </c>
      <c r="R1499" s="46">
        <v>29501073</v>
      </c>
      <c r="S1499" s="46">
        <v>42</v>
      </c>
      <c r="T1499" s="46">
        <v>61</v>
      </c>
      <c r="U1499" s="47">
        <v>44503</v>
      </c>
      <c r="V1499" s="48"/>
      <c r="W1499" s="46"/>
      <c r="X1499" s="50" t="str">
        <f>IFERROR(VLOOKUP(Abfalldokumentation!$R1499,Artikel!A:C,3,FALSE),Abfalldokumentation!$R1499)</f>
        <v>VOS RW-NUSS-ZIPFEL</v>
      </c>
      <c r="Y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</row>
    <row r="1500" spans="1:40" ht="30" hidden="1" customHeight="1" x14ac:dyDescent="0.25">
      <c r="A1500" s="78" t="str">
        <f>VLOOKUP(N1500,'Linien - BU'!A:B,2,FALSE)</f>
        <v>Verkauf</v>
      </c>
      <c r="B1500" s="79">
        <f t="shared" si="161"/>
        <v>21</v>
      </c>
      <c r="C1500" s="80">
        <f>Abfalldokumentation!$U1500</f>
        <v>44503</v>
      </c>
      <c r="D1500" s="69" t="str">
        <f>IFERROR(IF(VLOOKUP(O1500,'[1]Rohware 230'!$B:$C,2,FALSE)=0,"Rohware"),
IFERROR(IF(VLOOKUP(O1500,[1]Sammelnr.!$B:$C,2,FALSE)=0,"Sammelnr. ungeschält ABS"),
IFERROR(IF(VLOOKUP(O1500,[1]Sammelnr.!$E:$F,2,FALSE)=0,"Sammelnr. ungeschält VS"),
IFERROR(IF(VLOOKUP(O1500,[1]Sammelnr.!$H:$I,2,FALSE)=0,"Sammelnr. geschält"),
IFERROR(IF(VLOOKUP(O1500,[1]Offen!$B:$C,2,FALSE)=0,"Offen ungeschält ABS"),
IFERROR(IF(VLOOKUP(O1500,[1]Offen!$E:$F,2,FALSE)=0,"Offen ungeschält VOS"),
IFERROR(IF(VLOOKUP(O1500,[1]Offen!$H:$I,2,FALSE)=0,"Offen geschält RW"),
IFERROR(IF(VLOOKUP(O1500,[1]Offen!$K:$L,2,FALSE)=0,"Offen vegan"),
IFERROR(IF(VLOOKUP(O1500,[1]Offen!$N:$O,2,FALSE)=0,"Offen Zipfel"),
IFERROR(IF(VLOOKUP(O1500,[1]Offen!$Q:$R,2,FALSE)=0,"Offen Endstücke"),
IFERROR(IF(VLOOKUP(O1500,[1]Vakuumiert!$B:$C,2,FALSE)=0,"Vakuumierter VOS ungeschält"),
IFERROR(IF(VLOOKUP(O1500,[1]Vakuumiert!$E:$F,2,FALSE)=0,"Vakuumierter ABS ungeschält"),
IFERROR(IF(VLOOKUP(O1500,[1]Vakuumiert!$H:$I,2,FALSE)=0,"Vakuumierter VOS geschält"),
IFERROR(IF(VLOOKUP(O1500,[1]Vakuumiert!$K:$L,2,FALSE)=0,"Vakuumierter VOS vegan"),
IFERROR(IF(VLOOKUP(O1500,[1]Vakuumiert!$N:$O,2,FALSE)=0,"Vakuumierter VOS Zipfel"),
IFERROR(IF(VLOOKUP(O1500,[1]Vakuumiert!$Q:$R,2,FALSE)=0,"Vakuumiert geschält"),
IFERROR(IF(VLOOKUP(O1500,'[1]vakuumierte Fertigprodukte'!$B:$C,2,FALSE)=0,"Fertigprodukte"),
IFERROR(IF(VLOOKUP(O1500,'[1]vakuumierte Fertigprodukte'!$E:$FI,2,FALSE)=0,"Vakuumierte Zipfel"),
IFERROR(IF(VLOOKUP(O1500,[1]Wurste!$B:$C,2,FALSE)=0,"Räucherwürste"),
IFERROR(IF(VLOOKUP(O1500,[1]Wurste!$E:$F,2,FALSE)=0,"URW/URGW Wurst"),
IFERROR(IF(VLOOKUP(O1500,[1]Wurste!$H:$I,2,FALSE)=0,"HF-Wurst Vegan"),
IFERROR(IF(VLOOKUP(O1500,[1]Wurste!$K:$L,2,FALSE)=0,"320er ohne Würste"),
IFERROR(IF(AND(OR(Abfalldokumentation!$A1500="BU3",Abfalldokumentation!$A1500="Verkauf"),Abfalldokumentation!$F1500="Schimmel",Abfalldokumentation!$G1500="keinen Abnehmer/kein Schälpersonal"),"Div. Zipfel, ES ohne Verwendung",VLOOKUP(Abfalldokumentation!$E1500,Produktgruppen!A:B,2,FALSE)),"-")))))))))))))))))))))))</f>
        <v>-</v>
      </c>
      <c r="E1500" s="81" t="str">
        <f>IFERROR(VLOOKUP(Abfalldokumentation!$O1500,Artikel!A:C,3,FALSE),Abfalldokumentation!$O1500)</f>
        <v>VOS RW-NUSS-ENDSTÜCK</v>
      </c>
      <c r="F1500" s="81" t="str">
        <f>VLOOKUP(T1500,'Liste Gründe'!A:D,2,FALSE)</f>
        <v>keinen Verwendungszweck</v>
      </c>
      <c r="G1500" s="80" t="str">
        <f>IF(ISBLANK(V1500),VLOOKUP(Abfalldokumentation!$P1500,'Liste Gründe'!A:D,3,FALSE),V1500)</f>
        <v>keinen Verwendungszweck</v>
      </c>
      <c r="H1500" s="81" t="str">
        <f>IF(ISBLANK(Abfalldokumentation!$W1500),"-",Abfalldokumentation!$W1500)</f>
        <v>-</v>
      </c>
      <c r="I1500" s="81">
        <f t="shared" si="162"/>
        <v>44</v>
      </c>
      <c r="J1500" s="81" t="str">
        <f t="shared" si="163"/>
        <v>Produkte</v>
      </c>
      <c r="K1500" s="81" t="str">
        <f t="shared" si="164"/>
        <v>BUs</v>
      </c>
      <c r="L1500" s="81" t="str">
        <f t="shared" si="165"/>
        <v>Symptome</v>
      </c>
      <c r="M1500" s="81">
        <f>IFERROR(VLOOKUP(Abfalldokumentation!$O1500,Kennzahlen!S:V,3,FALSE)*Abfalldokumentation!$B1500,"0")</f>
        <v>10.5</v>
      </c>
      <c r="N1500" s="81" t="str">
        <f>IF(ISBLANK(Q1500),VLOOKUP(Abfalldokumentation!$O1500,'Linien - BU'!R:S,2,FALSE),Q1500)</f>
        <v>Verkauf</v>
      </c>
      <c r="O1500" s="77">
        <f t="shared" si="166"/>
        <v>29501076</v>
      </c>
      <c r="P1500" s="77">
        <f t="shared" si="167"/>
        <v>61</v>
      </c>
      <c r="Q1500" s="39" t="s">
        <v>11</v>
      </c>
      <c r="R1500" s="40">
        <v>29501076</v>
      </c>
      <c r="S1500" s="40">
        <v>21</v>
      </c>
      <c r="T1500" s="40">
        <v>61</v>
      </c>
      <c r="U1500" s="41">
        <v>44503</v>
      </c>
      <c r="V1500" s="42"/>
      <c r="W1500" s="40"/>
      <c r="X1500" s="44" t="str">
        <f>IFERROR(VLOOKUP(Abfalldokumentation!$R1500,Artikel!A:C,3,FALSE),Abfalldokumentation!$R1500)</f>
        <v>VOS RW-NUSS-ENDSTÜCK</v>
      </c>
      <c r="Y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</row>
    <row r="1501" spans="1:40" ht="30" hidden="1" customHeight="1" x14ac:dyDescent="0.25">
      <c r="A1501" s="73" t="str">
        <f>VLOOKUP(N1501,'Linien - BU'!A:B,2,FALSE)</f>
        <v>BU1</v>
      </c>
      <c r="B1501" s="74">
        <f t="shared" si="161"/>
        <v>48.6</v>
      </c>
      <c r="C1501" s="75">
        <f>Abfalldokumentation!$U1501</f>
        <v>44503</v>
      </c>
      <c r="D1501" s="69" t="str">
        <f>IFERROR(IF(VLOOKUP(O1501,'[1]Rohware 230'!$B:$C,2,FALSE)=0,"Rohware"),
IFERROR(IF(VLOOKUP(O1501,[1]Sammelnr.!$B:$C,2,FALSE)=0,"Sammelnr. ungeschält ABS"),
IFERROR(IF(VLOOKUP(O1501,[1]Sammelnr.!$E:$F,2,FALSE)=0,"Sammelnr. ungeschält VS"),
IFERROR(IF(VLOOKUP(O1501,[1]Sammelnr.!$H:$I,2,FALSE)=0,"Sammelnr. geschält"),
IFERROR(IF(VLOOKUP(O1501,[1]Offen!$B:$C,2,FALSE)=0,"Offen ungeschält ABS"),
IFERROR(IF(VLOOKUP(O1501,[1]Offen!$E:$F,2,FALSE)=0,"Offen ungeschält VOS"),
IFERROR(IF(VLOOKUP(O1501,[1]Offen!$H:$I,2,FALSE)=0,"Offen geschält RW"),
IFERROR(IF(VLOOKUP(O1501,[1]Offen!$K:$L,2,FALSE)=0,"Offen vegan"),
IFERROR(IF(VLOOKUP(O1501,[1]Offen!$N:$O,2,FALSE)=0,"Offen Zipfel"),
IFERROR(IF(VLOOKUP(O1501,[1]Offen!$Q:$R,2,FALSE)=0,"Offen Endstücke"),
IFERROR(IF(VLOOKUP(O1501,[1]Vakuumiert!$B:$C,2,FALSE)=0,"Vakuumierter VOS ungeschält"),
IFERROR(IF(VLOOKUP(O1501,[1]Vakuumiert!$E:$F,2,FALSE)=0,"Vakuumierter ABS ungeschält"),
IFERROR(IF(VLOOKUP(O1501,[1]Vakuumiert!$H:$I,2,FALSE)=0,"Vakuumierter VOS geschält"),
IFERROR(IF(VLOOKUP(O1501,[1]Vakuumiert!$K:$L,2,FALSE)=0,"Vakuumierter VOS vegan"),
IFERROR(IF(VLOOKUP(O1501,[1]Vakuumiert!$N:$O,2,FALSE)=0,"Vakuumierter VOS Zipfel"),
IFERROR(IF(VLOOKUP(O1501,[1]Vakuumiert!$Q:$R,2,FALSE)=0,"Vakuumiert geschält"),
IFERROR(IF(VLOOKUP(O1501,'[1]vakuumierte Fertigprodukte'!$B:$C,2,FALSE)=0,"Fertigprodukte"),
IFERROR(IF(VLOOKUP(O1501,'[1]vakuumierte Fertigprodukte'!$E:$FI,2,FALSE)=0,"Vakuumierte Zipfel"),
IFERROR(IF(VLOOKUP(O1501,[1]Wurste!$B:$C,2,FALSE)=0,"Räucherwürste"),
IFERROR(IF(VLOOKUP(O1501,[1]Wurste!$E:$F,2,FALSE)=0,"URW/URGW Wurst"),
IFERROR(IF(VLOOKUP(O1501,[1]Wurste!$H:$I,2,FALSE)=0,"HF-Wurst Vegan"),
IFERROR(IF(VLOOKUP(O1501,[1]Wurste!$K:$L,2,FALSE)=0,"320er ohne Würste"),
IFERROR(IF(AND(OR(Abfalldokumentation!$A1501="BU3",Abfalldokumentation!$A1501="Verkauf"),Abfalldokumentation!$F1501="Schimmel",Abfalldokumentation!$G1501="keinen Abnehmer/kein Schälpersonal"),"Div. Zipfel, ES ohne Verwendung",VLOOKUP(Abfalldokumentation!$E1501,Produktgruppen!A:B,2,FALSE)),"-")))))))))))))))))))))))</f>
        <v>Vakuumierter VOS ungeschält</v>
      </c>
      <c r="E1501" s="76" t="str">
        <f>IFERROR(VLOOKUP(Abfalldokumentation!$O1501,Artikel!A:C,3,FALSE),Abfalldokumentation!$O1501)</f>
        <v>VOS SKZ MF-GOU-VAKU</v>
      </c>
      <c r="F1501" s="76" t="str">
        <f>VLOOKUP(T1501,'Liste Gründe'!A:D,2,FALSE)</f>
        <v>Schimmel</v>
      </c>
      <c r="G1501" s="75" t="str">
        <f>IF(ISBLANK(V1501),VLOOKUP(Abfalldokumentation!$P1501,'Liste Gründe'!A:D,3,FALSE),V1501)</f>
        <v>keine Verarbeitung</v>
      </c>
      <c r="H1501" s="76" t="str">
        <f>IF(ISBLANK(Abfalldokumentation!$W1501),"-",Abfalldokumentation!$W1501)</f>
        <v>-</v>
      </c>
      <c r="I1501" s="76">
        <f t="shared" si="162"/>
        <v>44</v>
      </c>
      <c r="J1501" s="76" t="str">
        <f t="shared" si="163"/>
        <v>Produkte</v>
      </c>
      <c r="K1501" s="76" t="str">
        <f t="shared" si="164"/>
        <v>BUs</v>
      </c>
      <c r="L1501" s="76" t="str">
        <f t="shared" si="165"/>
        <v>Symptome</v>
      </c>
      <c r="M1501" s="76" t="str">
        <f>IFERROR(VLOOKUP(Abfalldokumentation!$O1501,Kennzahlen!S:V,3,FALSE)*Abfalldokumentation!$B1501,"0")</f>
        <v>0</v>
      </c>
      <c r="N1501" s="76" t="str">
        <f>IF(ISBLANK(Q1501),VLOOKUP(Abfalldokumentation!$O1501,'Linien - BU'!R:S,2,FALSE),Q1501)</f>
        <v>Abfüllung</v>
      </c>
      <c r="O1501" s="77">
        <f t="shared" si="166"/>
        <v>49500102</v>
      </c>
      <c r="P1501" s="77">
        <f t="shared" si="167"/>
        <v>12</v>
      </c>
      <c r="Q1501" s="45" t="s">
        <v>180</v>
      </c>
      <c r="R1501" s="46">
        <v>49500102</v>
      </c>
      <c r="S1501" s="46">
        <v>48.6</v>
      </c>
      <c r="T1501" s="46">
        <v>12</v>
      </c>
      <c r="U1501" s="47">
        <v>44503</v>
      </c>
      <c r="V1501" s="48" t="s">
        <v>22</v>
      </c>
      <c r="W1501" s="46"/>
      <c r="X1501" s="50" t="str">
        <f>IFERROR(VLOOKUP(Abfalldokumentation!$R1501,Artikel!A:C,3,FALSE),Abfalldokumentation!$R1501)</f>
        <v>VOS SKZ MF-GOU-VAKU</v>
      </c>
      <c r="Y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</row>
    <row r="1502" spans="1:40" ht="30" hidden="1" customHeight="1" x14ac:dyDescent="0.25">
      <c r="A1502" s="78" t="str">
        <f>VLOOKUP(N1502,'Linien - BU'!A:B,2,FALSE)</f>
        <v>BU1</v>
      </c>
      <c r="B1502" s="79">
        <f t="shared" si="161"/>
        <v>75</v>
      </c>
      <c r="C1502" s="80">
        <f>Abfalldokumentation!$U1502</f>
        <v>44503</v>
      </c>
      <c r="D1502" s="69" t="str">
        <f>IFERROR(IF(VLOOKUP(O1502,'[1]Rohware 230'!$B:$C,2,FALSE)=0,"Rohware"),
IFERROR(IF(VLOOKUP(O1502,[1]Sammelnr.!$B:$C,2,FALSE)=0,"Sammelnr. ungeschält ABS"),
IFERROR(IF(VLOOKUP(O1502,[1]Sammelnr.!$E:$F,2,FALSE)=0,"Sammelnr. ungeschält VS"),
IFERROR(IF(VLOOKUP(O1502,[1]Sammelnr.!$H:$I,2,FALSE)=0,"Sammelnr. geschält"),
IFERROR(IF(VLOOKUP(O1502,[1]Offen!$B:$C,2,FALSE)=0,"Offen ungeschält ABS"),
IFERROR(IF(VLOOKUP(O1502,[1]Offen!$E:$F,2,FALSE)=0,"Offen ungeschält VOS"),
IFERROR(IF(VLOOKUP(O1502,[1]Offen!$H:$I,2,FALSE)=0,"Offen geschält RW"),
IFERROR(IF(VLOOKUP(O1502,[1]Offen!$K:$L,2,FALSE)=0,"Offen vegan"),
IFERROR(IF(VLOOKUP(O1502,[1]Offen!$N:$O,2,FALSE)=0,"Offen Zipfel"),
IFERROR(IF(VLOOKUP(O1502,[1]Offen!$Q:$R,2,FALSE)=0,"Offen Endstücke"),
IFERROR(IF(VLOOKUP(O1502,[1]Vakuumiert!$B:$C,2,FALSE)=0,"Vakuumierter VOS ungeschält"),
IFERROR(IF(VLOOKUP(O1502,[1]Vakuumiert!$E:$F,2,FALSE)=0,"Vakuumierter ABS ungeschält"),
IFERROR(IF(VLOOKUP(O1502,[1]Vakuumiert!$H:$I,2,FALSE)=0,"Vakuumierter VOS geschält"),
IFERROR(IF(VLOOKUP(O1502,[1]Vakuumiert!$K:$L,2,FALSE)=0,"Vakuumierter VOS vegan"),
IFERROR(IF(VLOOKUP(O1502,[1]Vakuumiert!$N:$O,2,FALSE)=0,"Vakuumierter VOS Zipfel"),
IFERROR(IF(VLOOKUP(O1502,[1]Vakuumiert!$Q:$R,2,FALSE)=0,"Vakuumiert geschält"),
IFERROR(IF(VLOOKUP(O1502,'[1]vakuumierte Fertigprodukte'!$B:$C,2,FALSE)=0,"Fertigprodukte"),
IFERROR(IF(VLOOKUP(O1502,'[1]vakuumierte Fertigprodukte'!$E:$FI,2,FALSE)=0,"Vakuumierte Zipfel"),
IFERROR(IF(VLOOKUP(O1502,[1]Wurste!$B:$C,2,FALSE)=0,"Räucherwürste"),
IFERROR(IF(VLOOKUP(O1502,[1]Wurste!$E:$F,2,FALSE)=0,"URW/URGW Wurst"),
IFERROR(IF(VLOOKUP(O1502,[1]Wurste!$H:$I,2,FALSE)=0,"HF-Wurst Vegan"),
IFERROR(IF(VLOOKUP(O1502,[1]Wurste!$K:$L,2,FALSE)=0,"320er ohne Würste"),
IFERROR(IF(AND(OR(Abfalldokumentation!$A1502="BU3",Abfalldokumentation!$A1502="Verkauf"),Abfalldokumentation!$F1502="Schimmel",Abfalldokumentation!$G1502="keinen Abnehmer/kein Schälpersonal"),"Div. Zipfel, ES ohne Verwendung",VLOOKUP(Abfalldokumentation!$E1502,Produktgruppen!A:B,2,FALSE)),"-")))))))))))))))))))))))</f>
        <v>Vakuumierter VOS ungeschält</v>
      </c>
      <c r="E1502" s="81" t="str">
        <f>IFERROR(VLOOKUP(Abfalldokumentation!$O1502,Artikel!A:C,3,FALSE),Abfalldokumentation!$O1502)</f>
        <v>VOS SKZ MF-GOU-VAKU</v>
      </c>
      <c r="F1502" s="81" t="str">
        <f>VLOOKUP(T1502,'Liste Gründe'!A:D,2,FALSE)</f>
        <v>Schimmel</v>
      </c>
      <c r="G1502" s="80" t="str">
        <f>IF(ISBLANK(V1502),VLOOKUP(Abfalldokumentation!$P1502,'Liste Gründe'!A:D,3,FALSE),V1502)</f>
        <v>keine Verarbeitung</v>
      </c>
      <c r="H1502" s="81" t="str">
        <f>IF(ISBLANK(Abfalldokumentation!$W1502),"-",Abfalldokumentation!$W1502)</f>
        <v>-</v>
      </c>
      <c r="I1502" s="81">
        <f t="shared" si="162"/>
        <v>44</v>
      </c>
      <c r="J1502" s="81" t="str">
        <f t="shared" si="163"/>
        <v>Produkte</v>
      </c>
      <c r="K1502" s="81" t="str">
        <f t="shared" si="164"/>
        <v>BUs</v>
      </c>
      <c r="L1502" s="81" t="str">
        <f t="shared" si="165"/>
        <v>Symptome</v>
      </c>
      <c r="M1502" s="81" t="str">
        <f>IFERROR(VLOOKUP(Abfalldokumentation!$O1502,Kennzahlen!S:V,3,FALSE)*Abfalldokumentation!$B1502,"0")</f>
        <v>0</v>
      </c>
      <c r="N1502" s="81" t="str">
        <f>IF(ISBLANK(Q1502),VLOOKUP(Abfalldokumentation!$O1502,'Linien - BU'!R:S,2,FALSE),Q1502)</f>
        <v>RWV</v>
      </c>
      <c r="O1502" s="77">
        <f t="shared" si="166"/>
        <v>49500102</v>
      </c>
      <c r="P1502" s="77">
        <f t="shared" si="167"/>
        <v>12</v>
      </c>
      <c r="Q1502" s="39" t="s">
        <v>202</v>
      </c>
      <c r="R1502" s="40">
        <v>49500102</v>
      </c>
      <c r="S1502" s="40">
        <v>75</v>
      </c>
      <c r="T1502" s="40">
        <v>12</v>
      </c>
      <c r="U1502" s="41">
        <v>44503</v>
      </c>
      <c r="V1502" s="48" t="s">
        <v>22</v>
      </c>
      <c r="W1502" s="40"/>
      <c r="X1502" s="44" t="str">
        <f>IFERROR(VLOOKUP(Abfalldokumentation!$R1502,Artikel!A:C,3,FALSE),Abfalldokumentation!$R1502)</f>
        <v>VOS SKZ MF-GOU-VAKU</v>
      </c>
      <c r="Y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</row>
    <row r="1503" spans="1:40" ht="30" hidden="1" customHeight="1" x14ac:dyDescent="0.25">
      <c r="A1503" s="73" t="str">
        <f>VLOOKUP(N1503,'Linien - BU'!A:B,2,FALSE)</f>
        <v>BU1</v>
      </c>
      <c r="B1503" s="74">
        <f t="shared" si="161"/>
        <v>131</v>
      </c>
      <c r="C1503" s="75">
        <f>Abfalldokumentation!$U1503</f>
        <v>44503</v>
      </c>
      <c r="D1503" s="69" t="str">
        <f>IFERROR(IF(VLOOKUP(O1503,'[1]Rohware 230'!$B:$C,2,FALSE)=0,"Rohware"),
IFERROR(IF(VLOOKUP(O1503,[1]Sammelnr.!$B:$C,2,FALSE)=0,"Sammelnr. ungeschält ABS"),
IFERROR(IF(VLOOKUP(O1503,[1]Sammelnr.!$E:$F,2,FALSE)=0,"Sammelnr. ungeschält VS"),
IFERROR(IF(VLOOKUP(O1503,[1]Sammelnr.!$H:$I,2,FALSE)=0,"Sammelnr. geschält"),
IFERROR(IF(VLOOKUP(O1503,[1]Offen!$B:$C,2,FALSE)=0,"Offen ungeschält ABS"),
IFERROR(IF(VLOOKUP(O1503,[1]Offen!$E:$F,2,FALSE)=0,"Offen ungeschält VOS"),
IFERROR(IF(VLOOKUP(O1503,[1]Offen!$H:$I,2,FALSE)=0,"Offen geschält RW"),
IFERROR(IF(VLOOKUP(O1503,[1]Offen!$K:$L,2,FALSE)=0,"Offen vegan"),
IFERROR(IF(VLOOKUP(O1503,[1]Offen!$N:$O,2,FALSE)=0,"Offen Zipfel"),
IFERROR(IF(VLOOKUP(O1503,[1]Offen!$Q:$R,2,FALSE)=0,"Offen Endstücke"),
IFERROR(IF(VLOOKUP(O1503,[1]Vakuumiert!$B:$C,2,FALSE)=0,"Vakuumierter VOS ungeschält"),
IFERROR(IF(VLOOKUP(O1503,[1]Vakuumiert!$E:$F,2,FALSE)=0,"Vakuumierter ABS ungeschält"),
IFERROR(IF(VLOOKUP(O1503,[1]Vakuumiert!$H:$I,2,FALSE)=0,"Vakuumierter VOS geschält"),
IFERROR(IF(VLOOKUP(O1503,[1]Vakuumiert!$K:$L,2,FALSE)=0,"Vakuumierter VOS vegan"),
IFERROR(IF(VLOOKUP(O1503,[1]Vakuumiert!$N:$O,2,FALSE)=0,"Vakuumierter VOS Zipfel"),
IFERROR(IF(VLOOKUP(O1503,[1]Vakuumiert!$Q:$R,2,FALSE)=0,"Vakuumiert geschält"),
IFERROR(IF(VLOOKUP(O1503,'[1]vakuumierte Fertigprodukte'!$B:$C,2,FALSE)=0,"Fertigprodukte"),
IFERROR(IF(VLOOKUP(O1503,'[1]vakuumierte Fertigprodukte'!$E:$FI,2,FALSE)=0,"Vakuumierte Zipfel"),
IFERROR(IF(VLOOKUP(O1503,[1]Wurste!$B:$C,2,FALSE)=0,"Räucherwürste"),
IFERROR(IF(VLOOKUP(O1503,[1]Wurste!$E:$F,2,FALSE)=0,"URW/URGW Wurst"),
IFERROR(IF(VLOOKUP(O1503,[1]Wurste!$H:$I,2,FALSE)=0,"HF-Wurst Vegan"),
IFERROR(IF(VLOOKUP(O1503,[1]Wurste!$K:$L,2,FALSE)=0,"320er ohne Würste"),
IFERROR(IF(AND(OR(Abfalldokumentation!$A1503="BU3",Abfalldokumentation!$A1503="Verkauf"),Abfalldokumentation!$F1503="Schimmel",Abfalldokumentation!$G1503="keinen Abnehmer/kein Schälpersonal"),"Div. Zipfel, ES ohne Verwendung",VLOOKUP(Abfalldokumentation!$E1503,Produktgruppen!A:B,2,FALSE)),"-")))))))))))))))))))))))</f>
        <v>Rest</v>
      </c>
      <c r="E1503" s="76" t="str">
        <f>IFERROR(VLOOKUP(Abfalldokumentation!$O1503,Artikel!A:C,3,FALSE),Abfalldokumentation!$O1503)</f>
        <v>-</v>
      </c>
      <c r="F1503" s="76" t="str">
        <f>VLOOKUP(T1503,'Liste Gründe'!A:D,2,FALSE)</f>
        <v>Linienbezogen</v>
      </c>
      <c r="G1503" s="75" t="str">
        <f>IF(ISBLANK(V1503),VLOOKUP(Abfalldokumentation!$P1503,'Liste Gründe'!A:D,3,FALSE),V1503)</f>
        <v>Reinigung</v>
      </c>
      <c r="H1503" s="76" t="str">
        <f>IF(ISBLANK(Abfalldokumentation!$W1503),"-",Abfalldokumentation!$W1503)</f>
        <v>-</v>
      </c>
      <c r="I1503" s="76">
        <f t="shared" si="162"/>
        <v>44</v>
      </c>
      <c r="J1503" s="76" t="str">
        <f t="shared" si="163"/>
        <v>Produkte</v>
      </c>
      <c r="K1503" s="76" t="str">
        <f t="shared" si="164"/>
        <v>BUs</v>
      </c>
      <c r="L1503" s="76" t="str">
        <f t="shared" si="165"/>
        <v>Symptome</v>
      </c>
      <c r="M1503" s="76" t="str">
        <f>IFERROR(VLOOKUP(Abfalldokumentation!$O1503,Kennzahlen!S:V,3,FALSE)*Abfalldokumentation!$B1503,"0")</f>
        <v>0</v>
      </c>
      <c r="N1503" s="76" t="str">
        <f>IF(ISBLANK(Q1503),VLOOKUP(Abfalldokumentation!$O1503,'Linien - BU'!R:S,2,FALSE),Q1503)</f>
        <v>Strudelline</v>
      </c>
      <c r="O1503" s="77" t="str">
        <f t="shared" si="166"/>
        <v>-</v>
      </c>
      <c r="P1503" s="77">
        <f t="shared" si="167"/>
        <v>10</v>
      </c>
      <c r="Q1503" s="45" t="s">
        <v>222</v>
      </c>
      <c r="R1503" s="46" t="s">
        <v>54</v>
      </c>
      <c r="S1503" s="46">
        <v>131</v>
      </c>
      <c r="T1503" s="46">
        <v>10</v>
      </c>
      <c r="U1503" s="47">
        <v>44503</v>
      </c>
      <c r="V1503" s="48"/>
      <c r="W1503" s="46"/>
      <c r="X1503" s="50" t="str">
        <f>IFERROR(VLOOKUP(Abfalldokumentation!$R1503,Artikel!A:C,3,FALSE),Abfalldokumentation!$R1503)</f>
        <v>-</v>
      </c>
      <c r="Y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</row>
    <row r="1504" spans="1:40" ht="30" hidden="1" customHeight="1" x14ac:dyDescent="0.25">
      <c r="A1504" s="78" t="str">
        <f>VLOOKUP(N1504,'Linien - BU'!A:B,2,FALSE)</f>
        <v>BU1</v>
      </c>
      <c r="B1504" s="79">
        <f t="shared" si="161"/>
        <v>65</v>
      </c>
      <c r="C1504" s="80">
        <f>Abfalldokumentation!$U1504</f>
        <v>44503</v>
      </c>
      <c r="D1504" s="69" t="str">
        <f>IFERROR(IF(VLOOKUP(O1504,'[1]Rohware 230'!$B:$C,2,FALSE)=0,"Rohware"),
IFERROR(IF(VLOOKUP(O1504,[1]Sammelnr.!$B:$C,2,FALSE)=0,"Sammelnr. ungeschält ABS"),
IFERROR(IF(VLOOKUP(O1504,[1]Sammelnr.!$E:$F,2,FALSE)=0,"Sammelnr. ungeschält VS"),
IFERROR(IF(VLOOKUP(O1504,[1]Sammelnr.!$H:$I,2,FALSE)=0,"Sammelnr. geschält"),
IFERROR(IF(VLOOKUP(O1504,[1]Offen!$B:$C,2,FALSE)=0,"Offen ungeschält ABS"),
IFERROR(IF(VLOOKUP(O1504,[1]Offen!$E:$F,2,FALSE)=0,"Offen ungeschält VOS"),
IFERROR(IF(VLOOKUP(O1504,[1]Offen!$H:$I,2,FALSE)=0,"Offen geschält RW"),
IFERROR(IF(VLOOKUP(O1504,[1]Offen!$K:$L,2,FALSE)=0,"Offen vegan"),
IFERROR(IF(VLOOKUP(O1504,[1]Offen!$N:$O,2,FALSE)=0,"Offen Zipfel"),
IFERROR(IF(VLOOKUP(O1504,[1]Offen!$Q:$R,2,FALSE)=0,"Offen Endstücke"),
IFERROR(IF(VLOOKUP(O1504,[1]Vakuumiert!$B:$C,2,FALSE)=0,"Vakuumierter VOS ungeschält"),
IFERROR(IF(VLOOKUP(O1504,[1]Vakuumiert!$E:$F,2,FALSE)=0,"Vakuumierter ABS ungeschält"),
IFERROR(IF(VLOOKUP(O1504,[1]Vakuumiert!$H:$I,2,FALSE)=0,"Vakuumierter VOS geschält"),
IFERROR(IF(VLOOKUP(O1504,[1]Vakuumiert!$K:$L,2,FALSE)=0,"Vakuumierter VOS vegan"),
IFERROR(IF(VLOOKUP(O1504,[1]Vakuumiert!$N:$O,2,FALSE)=0,"Vakuumierter VOS Zipfel"),
IFERROR(IF(VLOOKUP(O1504,[1]Vakuumiert!$Q:$R,2,FALSE)=0,"Vakuumiert geschält"),
IFERROR(IF(VLOOKUP(O1504,'[1]vakuumierte Fertigprodukte'!$B:$C,2,FALSE)=0,"Fertigprodukte"),
IFERROR(IF(VLOOKUP(O1504,'[1]vakuumierte Fertigprodukte'!$E:$FI,2,FALSE)=0,"Vakuumierte Zipfel"),
IFERROR(IF(VLOOKUP(O1504,[1]Wurste!$B:$C,2,FALSE)=0,"Räucherwürste"),
IFERROR(IF(VLOOKUP(O1504,[1]Wurste!$E:$F,2,FALSE)=0,"URW/URGW Wurst"),
IFERROR(IF(VLOOKUP(O1504,[1]Wurste!$H:$I,2,FALSE)=0,"HF-Wurst Vegan"),
IFERROR(IF(VLOOKUP(O1504,[1]Wurste!$K:$L,2,FALSE)=0,"320er ohne Würste"),
IFERROR(IF(AND(OR(Abfalldokumentation!$A1504="BU3",Abfalldokumentation!$A1504="Verkauf"),Abfalldokumentation!$F1504="Schimmel",Abfalldokumentation!$G1504="keinen Abnehmer/kein Schälpersonal"),"Div. Zipfel, ES ohne Verwendung",VLOOKUP(Abfalldokumentation!$E1504,Produktgruppen!A:B,2,FALSE)),"-")))))))))))))))))))))))</f>
        <v>Rest</v>
      </c>
      <c r="E1504" s="81" t="str">
        <f>IFERROR(VLOOKUP(Abfalldokumentation!$O1504,Artikel!A:C,3,FALSE),Abfalldokumentation!$O1504)</f>
        <v>-</v>
      </c>
      <c r="F1504" s="81" t="str">
        <f>VLOOKUP(T1504,'Liste Gründe'!A:D,2,FALSE)</f>
        <v>Qualitätsprobleme</v>
      </c>
      <c r="G1504" s="80" t="str">
        <f>IF(ISBLANK(V1504),VLOOKUP(Abfalldokumentation!$P1504,'Liste Gründe'!A:D,3,FALSE),V1504)</f>
        <v>Rohware zu weich</v>
      </c>
      <c r="H1504" s="81" t="str">
        <f>IF(ISBLANK(Abfalldokumentation!$W1504),"-",Abfalldokumentation!$W1504)</f>
        <v>-</v>
      </c>
      <c r="I1504" s="81">
        <f t="shared" si="162"/>
        <v>44</v>
      </c>
      <c r="J1504" s="81" t="str">
        <f t="shared" si="163"/>
        <v>Produkte</v>
      </c>
      <c r="K1504" s="81" t="str">
        <f t="shared" si="164"/>
        <v>BUs</v>
      </c>
      <c r="L1504" s="81" t="str">
        <f t="shared" si="165"/>
        <v>Symptome</v>
      </c>
      <c r="M1504" s="81" t="str">
        <f>IFERROR(VLOOKUP(Abfalldokumentation!$O1504,Kennzahlen!S:V,3,FALSE)*Abfalldokumentation!$B1504,"0")</f>
        <v>0</v>
      </c>
      <c r="N1504" s="81" t="str">
        <f>IF(ISBLANK(Q1504),VLOOKUP(Abfalldokumentation!$O1504,'Linien - BU'!R:S,2,FALSE),Q1504)</f>
        <v>Strudelline</v>
      </c>
      <c r="O1504" s="77" t="str">
        <f t="shared" si="166"/>
        <v>-</v>
      </c>
      <c r="P1504" s="77">
        <f t="shared" si="167"/>
        <v>21</v>
      </c>
      <c r="Q1504" s="39" t="s">
        <v>222</v>
      </c>
      <c r="R1504" s="40" t="s">
        <v>54</v>
      </c>
      <c r="S1504" s="40">
        <v>65</v>
      </c>
      <c r="T1504" s="40">
        <v>21</v>
      </c>
      <c r="U1504" s="41">
        <v>44503</v>
      </c>
      <c r="V1504" s="42"/>
      <c r="W1504" s="40"/>
      <c r="X1504" s="44" t="str">
        <f>IFERROR(VLOOKUP(Abfalldokumentation!$R1504,Artikel!A:C,3,FALSE),Abfalldokumentation!$R1504)</f>
        <v>-</v>
      </c>
      <c r="Y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</row>
    <row r="1505" spans="1:40" ht="30" hidden="1" customHeight="1" x14ac:dyDescent="0.25">
      <c r="A1505" s="73" t="str">
        <f>VLOOKUP(N1505,'Linien - BU'!A:B,2,FALSE)</f>
        <v>BU1</v>
      </c>
      <c r="B1505" s="74">
        <f t="shared" si="161"/>
        <v>65</v>
      </c>
      <c r="C1505" s="75">
        <f>Abfalldokumentation!$U1505</f>
        <v>44503</v>
      </c>
      <c r="D1505" s="69" t="str">
        <f>IFERROR(IF(VLOOKUP(O1505,'[1]Rohware 230'!$B:$C,2,FALSE)=0,"Rohware"),
IFERROR(IF(VLOOKUP(O1505,[1]Sammelnr.!$B:$C,2,FALSE)=0,"Sammelnr. ungeschält ABS"),
IFERROR(IF(VLOOKUP(O1505,[1]Sammelnr.!$E:$F,2,FALSE)=0,"Sammelnr. ungeschält VS"),
IFERROR(IF(VLOOKUP(O1505,[1]Sammelnr.!$H:$I,2,FALSE)=0,"Sammelnr. geschält"),
IFERROR(IF(VLOOKUP(O1505,[1]Offen!$B:$C,2,FALSE)=0,"Offen ungeschält ABS"),
IFERROR(IF(VLOOKUP(O1505,[1]Offen!$E:$F,2,FALSE)=0,"Offen ungeschält VOS"),
IFERROR(IF(VLOOKUP(O1505,[1]Offen!$H:$I,2,FALSE)=0,"Offen geschält RW"),
IFERROR(IF(VLOOKUP(O1505,[1]Offen!$K:$L,2,FALSE)=0,"Offen vegan"),
IFERROR(IF(VLOOKUP(O1505,[1]Offen!$N:$O,2,FALSE)=0,"Offen Zipfel"),
IFERROR(IF(VLOOKUP(O1505,[1]Offen!$Q:$R,2,FALSE)=0,"Offen Endstücke"),
IFERROR(IF(VLOOKUP(O1505,[1]Vakuumiert!$B:$C,2,FALSE)=0,"Vakuumierter VOS ungeschält"),
IFERROR(IF(VLOOKUP(O1505,[1]Vakuumiert!$E:$F,2,FALSE)=0,"Vakuumierter ABS ungeschält"),
IFERROR(IF(VLOOKUP(O1505,[1]Vakuumiert!$H:$I,2,FALSE)=0,"Vakuumierter VOS geschält"),
IFERROR(IF(VLOOKUP(O1505,[1]Vakuumiert!$K:$L,2,FALSE)=0,"Vakuumierter VOS vegan"),
IFERROR(IF(VLOOKUP(O1505,[1]Vakuumiert!$N:$O,2,FALSE)=0,"Vakuumierter VOS Zipfel"),
IFERROR(IF(VLOOKUP(O1505,[1]Vakuumiert!$Q:$R,2,FALSE)=0,"Vakuumiert geschält"),
IFERROR(IF(VLOOKUP(O1505,'[1]vakuumierte Fertigprodukte'!$B:$C,2,FALSE)=0,"Fertigprodukte"),
IFERROR(IF(VLOOKUP(O1505,'[1]vakuumierte Fertigprodukte'!$E:$FI,2,FALSE)=0,"Vakuumierte Zipfel"),
IFERROR(IF(VLOOKUP(O1505,[1]Wurste!$B:$C,2,FALSE)=0,"Räucherwürste"),
IFERROR(IF(VLOOKUP(O1505,[1]Wurste!$E:$F,2,FALSE)=0,"URW/URGW Wurst"),
IFERROR(IF(VLOOKUP(O1505,[1]Wurste!$H:$I,2,FALSE)=0,"HF-Wurst Vegan"),
IFERROR(IF(VLOOKUP(O1505,[1]Wurste!$K:$L,2,FALSE)=0,"320er ohne Würste"),
IFERROR(IF(AND(OR(Abfalldokumentation!$A1505="BU3",Abfalldokumentation!$A1505="Verkauf"),Abfalldokumentation!$F1505="Schimmel",Abfalldokumentation!$G1505="keinen Abnehmer/kein Schälpersonal"),"Div. Zipfel, ES ohne Verwendung",VLOOKUP(Abfalldokumentation!$E1505,Produktgruppen!A:B,2,FALSE)),"-")))))))))))))))))))))))</f>
        <v>Rest</v>
      </c>
      <c r="E1505" s="76" t="str">
        <f>IFERROR(VLOOKUP(Abfalldokumentation!$O1505,Artikel!A:C,3,FALSE),Abfalldokumentation!$O1505)</f>
        <v>-</v>
      </c>
      <c r="F1505" s="76" t="str">
        <f>VLOOKUP(T1505,'Liste Gründe'!A:D,2,FALSE)</f>
        <v>Linienbezogen</v>
      </c>
      <c r="G1505" s="75" t="str">
        <f>IF(ISBLANK(V1505),VLOOKUP(Abfalldokumentation!$P1505,'Liste Gründe'!A:D,3,FALSE),V1505)</f>
        <v>Reinigung</v>
      </c>
      <c r="H1505" s="76" t="str">
        <f>IF(ISBLANK(Abfalldokumentation!$W1505),"-",Abfalldokumentation!$W1505)</f>
        <v>-</v>
      </c>
      <c r="I1505" s="76">
        <f t="shared" si="162"/>
        <v>44</v>
      </c>
      <c r="J1505" s="76" t="str">
        <f t="shared" si="163"/>
        <v>Produkte</v>
      </c>
      <c r="K1505" s="76" t="str">
        <f t="shared" si="164"/>
        <v>BUs</v>
      </c>
      <c r="L1505" s="76" t="str">
        <f t="shared" si="165"/>
        <v>Symptome</v>
      </c>
      <c r="M1505" s="76" t="str">
        <f>IFERROR(VLOOKUP(Abfalldokumentation!$O1505,Kennzahlen!S:V,3,FALSE)*Abfalldokumentation!$B1505,"0")</f>
        <v>0</v>
      </c>
      <c r="N1505" s="76" t="str">
        <f>IF(ISBLANK(Q1505),VLOOKUP(Abfalldokumentation!$O1505,'Linien - BU'!R:S,2,FALSE),Q1505)</f>
        <v>Schmelze</v>
      </c>
      <c r="O1505" s="77" t="str">
        <f t="shared" si="166"/>
        <v>-</v>
      </c>
      <c r="P1505" s="77">
        <f t="shared" si="167"/>
        <v>10</v>
      </c>
      <c r="Q1505" s="45" t="s">
        <v>184</v>
      </c>
      <c r="R1505" s="46" t="s">
        <v>54</v>
      </c>
      <c r="S1505" s="46">
        <v>65</v>
      </c>
      <c r="T1505" s="46">
        <v>10</v>
      </c>
      <c r="U1505" s="47">
        <v>44503</v>
      </c>
      <c r="V1505" s="48"/>
      <c r="W1505" s="46"/>
      <c r="X1505" s="50" t="str">
        <f>IFERROR(VLOOKUP(Abfalldokumentation!$R1505,Artikel!A:C,3,FALSE),Abfalldokumentation!$R1505)</f>
        <v>-</v>
      </c>
      <c r="Y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</row>
    <row r="1506" spans="1:40" ht="30" customHeight="1" x14ac:dyDescent="0.25">
      <c r="A1506" s="78" t="str">
        <f>VLOOKUP(N1506,'Linien - BU'!A:B,2,FALSE)</f>
        <v>BU1</v>
      </c>
      <c r="B1506" s="79">
        <f t="shared" si="161"/>
        <v>128</v>
      </c>
      <c r="C1506" s="80">
        <f>Abfalldokumentation!$U1506</f>
        <v>44503</v>
      </c>
      <c r="D1506" s="69" t="str">
        <f>IFERROR(IF(VLOOKUP(O1506,'[1]Rohware 230'!$B:$C,2,FALSE)=0,"Rohware"),
IFERROR(IF(VLOOKUP(O1506,[1]Sammelnr.!$B:$C,2,FALSE)=0,"Sammelnr. ungeschält ABS"),
IFERROR(IF(VLOOKUP(O1506,[1]Sammelnr.!$E:$F,2,FALSE)=0,"Sammelnr. ungeschält VS"),
IFERROR(IF(VLOOKUP(O1506,[1]Sammelnr.!$H:$I,2,FALSE)=0,"Sammelnr. geschält"),
IFERROR(IF(VLOOKUP(O1506,[1]Offen!$B:$C,2,FALSE)=0,"Offen ungeschält ABS"),
IFERROR(IF(VLOOKUP(O1506,[1]Offen!$E:$F,2,FALSE)=0,"Offen ungeschält VOS"),
IFERROR(IF(VLOOKUP(O1506,[1]Offen!$H:$I,2,FALSE)=0,"Offen geschält RW"),
IFERROR(IF(VLOOKUP(O1506,[1]Offen!$K:$L,2,FALSE)=0,"Offen vegan"),
IFERROR(IF(VLOOKUP(O1506,[1]Offen!$N:$O,2,FALSE)=0,"Offen Zipfel"),
IFERROR(IF(VLOOKUP(O1506,[1]Offen!$Q:$R,2,FALSE)=0,"Offen Endstücke"),
IFERROR(IF(VLOOKUP(O1506,[1]Vakuumiert!$B:$C,2,FALSE)=0,"Vakuumierter VOS ungeschält"),
IFERROR(IF(VLOOKUP(O1506,[1]Vakuumiert!$E:$F,2,FALSE)=0,"Vakuumierter ABS ungeschält"),
IFERROR(IF(VLOOKUP(O1506,[1]Vakuumiert!$H:$I,2,FALSE)=0,"Vakuumierter VOS geschält"),
IFERROR(IF(VLOOKUP(O1506,[1]Vakuumiert!$K:$L,2,FALSE)=0,"Vakuumierter VOS vegan"),
IFERROR(IF(VLOOKUP(O1506,[1]Vakuumiert!$N:$O,2,FALSE)=0,"Vakuumierter VOS Zipfel"),
IFERROR(IF(VLOOKUP(O1506,[1]Vakuumiert!$Q:$R,2,FALSE)=0,"Vakuumiert geschält"),
IFERROR(IF(VLOOKUP(O1506,'[1]vakuumierte Fertigprodukte'!$B:$C,2,FALSE)=0,"Fertigprodukte"),
IFERROR(IF(VLOOKUP(O1506,'[1]vakuumierte Fertigprodukte'!$E:$FI,2,FALSE)=0,"Vakuumierte Zipfel"),
IFERROR(IF(VLOOKUP(O1506,[1]Wurste!$B:$C,2,FALSE)=0,"Räucherwürste"),
IFERROR(IF(VLOOKUP(O1506,[1]Wurste!$E:$F,2,FALSE)=0,"URW/URGW Wurst"),
IFERROR(IF(VLOOKUP(O1506,[1]Wurste!$H:$I,2,FALSE)=0,"HF-Wurst Vegan"),
IFERROR(IF(VLOOKUP(O1506,[1]Wurste!$K:$L,2,FALSE)=0,"320er ohne Würste"),
IFERROR(IF(AND(OR(Abfalldokumentation!$A1506="BU3",Abfalldokumentation!$A1506="Verkauf"),Abfalldokumentation!$F1506="Schimmel",Abfalldokumentation!$G1506="keinen Abnehmer/kein Schälpersonal"),"Div. Zipfel, ES ohne Verwendung",VLOOKUP(Abfalldokumentation!$E1506,Produktgruppen!A:B,2,FALSE)),"-")))))))))))))))))))))))</f>
        <v>-</v>
      </c>
      <c r="E1506" s="81" t="str">
        <f>IFERROR(VLOOKUP(Abfalldokumentation!$O1506,Artikel!A:C,3,FALSE),Abfalldokumentation!$O1506)</f>
        <v>Maschinenabfall</v>
      </c>
      <c r="F1506" s="81" t="str">
        <f>VLOOKUP(T1506,'Liste Gründe'!A:D,2,FALSE)</f>
        <v>Linienbezogen</v>
      </c>
      <c r="G1506" s="80" t="str">
        <f>IF(ISBLANK(V1506),VLOOKUP(Abfalldokumentation!$P1506,'Liste Gründe'!A:D,3,FALSE),V1506)</f>
        <v>Darm geplatzt</v>
      </c>
      <c r="H1506" s="81" t="str">
        <f>IF(ISBLANK(Abfalldokumentation!$W1506),"-",Abfalldokumentation!$W1506)</f>
        <v>-</v>
      </c>
      <c r="I1506" s="81">
        <f t="shared" si="162"/>
        <v>44</v>
      </c>
      <c r="J1506" s="81" t="str">
        <f t="shared" si="163"/>
        <v>Produkte</v>
      </c>
      <c r="K1506" s="81" t="str">
        <f t="shared" si="164"/>
        <v>BUs</v>
      </c>
      <c r="L1506" s="81" t="str">
        <f t="shared" si="165"/>
        <v>Symptome</v>
      </c>
      <c r="M1506" s="81" t="str">
        <f>IFERROR(VLOOKUP(Abfalldokumentation!$O1506,Kennzahlen!S:V,3,FALSE)*Abfalldokumentation!$B1506,"0")</f>
        <v>0</v>
      </c>
      <c r="N1506" s="81" t="str">
        <f>IF(ISBLANK(Q1506),VLOOKUP(Abfalldokumentation!$O1506,'Linien - BU'!R:S,2,FALSE),Q1506)</f>
        <v>Abfüllung</v>
      </c>
      <c r="O1506" s="77" t="str">
        <f t="shared" si="166"/>
        <v>Maschinenabfall</v>
      </c>
      <c r="P1506" s="77">
        <f t="shared" si="167"/>
        <v>34</v>
      </c>
      <c r="Q1506" s="39" t="s">
        <v>180</v>
      </c>
      <c r="R1506" s="40" t="s">
        <v>55</v>
      </c>
      <c r="S1506" s="40">
        <v>128</v>
      </c>
      <c r="T1506" s="40">
        <v>34</v>
      </c>
      <c r="U1506" s="41">
        <v>44503</v>
      </c>
      <c r="V1506" s="42"/>
      <c r="W1506" s="40"/>
      <c r="X1506" s="44" t="str">
        <f>IFERROR(VLOOKUP(Abfalldokumentation!$R1506,Artikel!A:C,3,FALSE),Abfalldokumentation!$R1506)</f>
        <v>Maschinenabfall</v>
      </c>
      <c r="Y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</row>
    <row r="1507" spans="1:40" ht="30" hidden="1" customHeight="1" x14ac:dyDescent="0.25">
      <c r="A1507" s="73" t="str">
        <f>VLOOKUP(N1507,'Linien - BU'!A:B,2,FALSE)</f>
        <v>BU3</v>
      </c>
      <c r="B1507" s="74">
        <f t="shared" si="161"/>
        <v>16</v>
      </c>
      <c r="C1507" s="75">
        <f>Abfalldokumentation!$U1507</f>
        <v>44503</v>
      </c>
      <c r="D1507" s="69" t="str">
        <f>IFERROR(IF(VLOOKUP(O1507,'[1]Rohware 230'!$B:$C,2,FALSE)=0,"Rohware"),
IFERROR(IF(VLOOKUP(O1507,[1]Sammelnr.!$B:$C,2,FALSE)=0,"Sammelnr. ungeschält ABS"),
IFERROR(IF(VLOOKUP(O1507,[1]Sammelnr.!$E:$F,2,FALSE)=0,"Sammelnr. ungeschält VS"),
IFERROR(IF(VLOOKUP(O1507,[1]Sammelnr.!$H:$I,2,FALSE)=0,"Sammelnr. geschält"),
IFERROR(IF(VLOOKUP(O1507,[1]Offen!$B:$C,2,FALSE)=0,"Offen ungeschält ABS"),
IFERROR(IF(VLOOKUP(O1507,[1]Offen!$E:$F,2,FALSE)=0,"Offen ungeschält VOS"),
IFERROR(IF(VLOOKUP(O1507,[1]Offen!$H:$I,2,FALSE)=0,"Offen geschält RW"),
IFERROR(IF(VLOOKUP(O1507,[1]Offen!$K:$L,2,FALSE)=0,"Offen vegan"),
IFERROR(IF(VLOOKUP(O1507,[1]Offen!$N:$O,2,FALSE)=0,"Offen Zipfel"),
IFERROR(IF(VLOOKUP(O1507,[1]Offen!$Q:$R,2,FALSE)=0,"Offen Endstücke"),
IFERROR(IF(VLOOKUP(O1507,[1]Vakuumiert!$B:$C,2,FALSE)=0,"Vakuumierter VOS ungeschält"),
IFERROR(IF(VLOOKUP(O1507,[1]Vakuumiert!$E:$F,2,FALSE)=0,"Vakuumierter ABS ungeschält"),
IFERROR(IF(VLOOKUP(O1507,[1]Vakuumiert!$H:$I,2,FALSE)=0,"Vakuumierter VOS geschält"),
IFERROR(IF(VLOOKUP(O1507,[1]Vakuumiert!$K:$L,2,FALSE)=0,"Vakuumierter VOS vegan"),
IFERROR(IF(VLOOKUP(O1507,[1]Vakuumiert!$N:$O,2,FALSE)=0,"Vakuumierter VOS Zipfel"),
IFERROR(IF(VLOOKUP(O1507,[1]Vakuumiert!$Q:$R,2,FALSE)=0,"Vakuumiert geschält"),
IFERROR(IF(VLOOKUP(O1507,'[1]vakuumierte Fertigprodukte'!$B:$C,2,FALSE)=0,"Fertigprodukte"),
IFERROR(IF(VLOOKUP(O1507,'[1]vakuumierte Fertigprodukte'!$E:$FI,2,FALSE)=0,"Vakuumierte Zipfel"),
IFERROR(IF(VLOOKUP(O1507,[1]Wurste!$B:$C,2,FALSE)=0,"Räucherwürste"),
IFERROR(IF(VLOOKUP(O1507,[1]Wurste!$E:$F,2,FALSE)=0,"URW/URGW Wurst"),
IFERROR(IF(VLOOKUP(O1507,[1]Wurste!$H:$I,2,FALSE)=0,"HF-Wurst Vegan"),
IFERROR(IF(VLOOKUP(O1507,[1]Wurste!$K:$L,2,FALSE)=0,"320er ohne Würste"),
IFERROR(IF(AND(OR(Abfalldokumentation!$A1507="BU3",Abfalldokumentation!$A1507="Verkauf"),Abfalldokumentation!$F1507="Schimmel",Abfalldokumentation!$G1507="keinen Abnehmer/kein Schälpersonal"),"Div. Zipfel, ES ohne Verwendung",VLOOKUP(Abfalldokumentation!$E1507,Produktgruppen!A:B,2,FALSE)),"-")))))))))))))))))))))))</f>
        <v>-</v>
      </c>
      <c r="E1507" s="76" t="str">
        <f>IFERROR(VLOOKUP(Abfalldokumentation!$O1507,Artikel!A:C,3,FALSE),Abfalldokumentation!$O1507)</f>
        <v>Maschinenabfall</v>
      </c>
      <c r="F1507" s="76" t="str">
        <f>VLOOKUP(T1507,'Liste Gründe'!A:D,2,FALSE)</f>
        <v>Linienbezogen</v>
      </c>
      <c r="G1507" s="75" t="str">
        <f>IF(ISBLANK(V1507),VLOOKUP(Abfalldokumentation!$P1507,'Liste Gründe'!A:D,3,FALSE),V1507)</f>
        <v>Maschinenabfall</v>
      </c>
      <c r="H1507" s="76" t="str">
        <f>IF(ISBLANK(Abfalldokumentation!$W1507),"-",Abfalldokumentation!$W1507)</f>
        <v>-</v>
      </c>
      <c r="I1507" s="76">
        <f t="shared" si="162"/>
        <v>44</v>
      </c>
      <c r="J1507" s="76" t="str">
        <f t="shared" si="163"/>
        <v>Produkte</v>
      </c>
      <c r="K1507" s="76" t="str">
        <f t="shared" si="164"/>
        <v>BUs</v>
      </c>
      <c r="L1507" s="76" t="str">
        <f t="shared" si="165"/>
        <v>Symptome</v>
      </c>
      <c r="M1507" s="76" t="str">
        <f>IFERROR(VLOOKUP(Abfalldokumentation!$O1507,Kennzahlen!S:V,3,FALSE)*Abfalldokumentation!$B1507,"0")</f>
        <v>0</v>
      </c>
      <c r="N1507" s="76" t="str">
        <f>IF(ISBLANK(Q1507),VLOOKUP(Abfalldokumentation!$O1507,'Linien - BU'!R:S,2,FALSE),Q1507)</f>
        <v>BU3</v>
      </c>
      <c r="O1507" s="77" t="str">
        <f t="shared" si="166"/>
        <v>Maschinenabfall</v>
      </c>
      <c r="P1507" s="77">
        <f t="shared" si="167"/>
        <v>30</v>
      </c>
      <c r="Q1507" s="45" t="s">
        <v>8</v>
      </c>
      <c r="R1507" s="40" t="s">
        <v>55</v>
      </c>
      <c r="S1507" s="46">
        <v>16</v>
      </c>
      <c r="T1507" s="46">
        <v>30</v>
      </c>
      <c r="U1507" s="47">
        <v>44503</v>
      </c>
      <c r="V1507" s="48"/>
      <c r="W1507" s="46"/>
      <c r="X1507" s="50" t="str">
        <f>IFERROR(VLOOKUP(Abfalldokumentation!$R1507,Artikel!A:C,3,FALSE),Abfalldokumentation!$R1507)</f>
        <v>Maschinenabfall</v>
      </c>
      <c r="Y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</row>
    <row r="1508" spans="1:40" ht="30" hidden="1" customHeight="1" x14ac:dyDescent="0.25">
      <c r="A1508" s="78" t="str">
        <f>VLOOKUP(N1508,'Linien - BU'!A:B,2,FALSE)</f>
        <v>Rest</v>
      </c>
      <c r="B1508" s="79">
        <f t="shared" si="161"/>
        <v>30</v>
      </c>
      <c r="C1508" s="80">
        <f>Abfalldokumentation!$U1508</f>
        <v>44503</v>
      </c>
      <c r="D1508" s="69" t="str">
        <f>IFERROR(IF(VLOOKUP(O1508,'[1]Rohware 230'!$B:$C,2,FALSE)=0,"Rohware"),
IFERROR(IF(VLOOKUP(O1508,[1]Sammelnr.!$B:$C,2,FALSE)=0,"Sammelnr. ungeschält ABS"),
IFERROR(IF(VLOOKUP(O1508,[1]Sammelnr.!$E:$F,2,FALSE)=0,"Sammelnr. ungeschält VS"),
IFERROR(IF(VLOOKUP(O1508,[1]Sammelnr.!$H:$I,2,FALSE)=0,"Sammelnr. geschält"),
IFERROR(IF(VLOOKUP(O1508,[1]Offen!$B:$C,2,FALSE)=0,"Offen ungeschält ABS"),
IFERROR(IF(VLOOKUP(O1508,[1]Offen!$E:$F,2,FALSE)=0,"Offen ungeschält VOS"),
IFERROR(IF(VLOOKUP(O1508,[1]Offen!$H:$I,2,FALSE)=0,"Offen geschält RW"),
IFERROR(IF(VLOOKUP(O1508,[1]Offen!$K:$L,2,FALSE)=0,"Offen vegan"),
IFERROR(IF(VLOOKUP(O1508,[1]Offen!$N:$O,2,FALSE)=0,"Offen Zipfel"),
IFERROR(IF(VLOOKUP(O1508,[1]Offen!$Q:$R,2,FALSE)=0,"Offen Endstücke"),
IFERROR(IF(VLOOKUP(O1508,[1]Vakuumiert!$B:$C,2,FALSE)=0,"Vakuumierter VOS ungeschält"),
IFERROR(IF(VLOOKUP(O1508,[1]Vakuumiert!$E:$F,2,FALSE)=0,"Vakuumierter ABS ungeschält"),
IFERROR(IF(VLOOKUP(O1508,[1]Vakuumiert!$H:$I,2,FALSE)=0,"Vakuumierter VOS geschält"),
IFERROR(IF(VLOOKUP(O1508,[1]Vakuumiert!$K:$L,2,FALSE)=0,"Vakuumierter VOS vegan"),
IFERROR(IF(VLOOKUP(O1508,[1]Vakuumiert!$N:$O,2,FALSE)=0,"Vakuumierter VOS Zipfel"),
IFERROR(IF(VLOOKUP(O1508,[1]Vakuumiert!$Q:$R,2,FALSE)=0,"Vakuumiert geschält"),
IFERROR(IF(VLOOKUP(O1508,'[1]vakuumierte Fertigprodukte'!$B:$C,2,FALSE)=0,"Fertigprodukte"),
IFERROR(IF(VLOOKUP(O1508,'[1]vakuumierte Fertigprodukte'!$E:$FI,2,FALSE)=0,"Vakuumierte Zipfel"),
IFERROR(IF(VLOOKUP(O1508,[1]Wurste!$B:$C,2,FALSE)=0,"Räucherwürste"),
IFERROR(IF(VLOOKUP(O1508,[1]Wurste!$E:$F,2,FALSE)=0,"URW/URGW Wurst"),
IFERROR(IF(VLOOKUP(O1508,[1]Wurste!$H:$I,2,FALSE)=0,"HF-Wurst Vegan"),
IFERROR(IF(VLOOKUP(O1508,[1]Wurste!$K:$L,2,FALSE)=0,"320er ohne Würste"),
IFERROR(IF(AND(OR(Abfalldokumentation!$A1508="BU3",Abfalldokumentation!$A1508="Verkauf"),Abfalldokumentation!$F1508="Schimmel",Abfalldokumentation!$G1508="keinen Abnehmer/kein Schälpersonal"),"Div. Zipfel, ES ohne Verwendung",VLOOKUP(Abfalldokumentation!$E1508,Produktgruppen!A:B,2,FALSE)),"-")))))))))))))))))))))))</f>
        <v>Rest</v>
      </c>
      <c r="E1508" s="81" t="str">
        <f>IFERROR(VLOOKUP(Abfalldokumentation!$O1508,Artikel!A:C,3,FALSE),Abfalldokumentation!$O1508)</f>
        <v>-</v>
      </c>
      <c r="F1508" s="81" t="str">
        <f>VLOOKUP(T1508,'Liste Gründe'!A:D,2,FALSE)</f>
        <v>Qualitätssicherung</v>
      </c>
      <c r="G1508" s="80" t="str">
        <f>IF(ISBLANK(V1508),VLOOKUP(Abfalldokumentation!$P1508,'Liste Gründe'!A:D,3,FALSE),V1508)</f>
        <v>Laborproben</v>
      </c>
      <c r="H1508" s="81" t="str">
        <f>IF(ISBLANK(Abfalldokumentation!$W1508),"-",Abfalldokumentation!$W1508)</f>
        <v>-</v>
      </c>
      <c r="I1508" s="81">
        <f t="shared" si="162"/>
        <v>44</v>
      </c>
      <c r="J1508" s="81" t="str">
        <f t="shared" si="163"/>
        <v>Produkte</v>
      </c>
      <c r="K1508" s="81" t="str">
        <f t="shared" si="164"/>
        <v>BUs</v>
      </c>
      <c r="L1508" s="81" t="str">
        <f t="shared" si="165"/>
        <v>Symptome</v>
      </c>
      <c r="M1508" s="81" t="str">
        <f>IFERROR(VLOOKUP(Abfalldokumentation!$O1508,Kennzahlen!S:V,3,FALSE)*Abfalldokumentation!$B1508,"0")</f>
        <v>0</v>
      </c>
      <c r="N1508" s="81" t="str">
        <f>IF(ISBLANK(Q1508),VLOOKUP(Abfalldokumentation!$O1508,'Linien - BU'!R:S,2,FALSE),Q1508)</f>
        <v>Labor</v>
      </c>
      <c r="O1508" s="77" t="str">
        <f t="shared" si="166"/>
        <v>-</v>
      </c>
      <c r="P1508" s="77">
        <f t="shared" si="167"/>
        <v>73</v>
      </c>
      <c r="Q1508" s="39" t="s">
        <v>199</v>
      </c>
      <c r="R1508" s="40" t="s">
        <v>54</v>
      </c>
      <c r="S1508" s="40">
        <v>30</v>
      </c>
      <c r="T1508" s="40">
        <v>73</v>
      </c>
      <c r="U1508" s="41">
        <v>44503</v>
      </c>
      <c r="V1508" s="42"/>
      <c r="W1508" s="40"/>
      <c r="X1508" s="44" t="str">
        <f>IFERROR(VLOOKUP(Abfalldokumentation!$R1508,Artikel!A:C,3,FALSE),Abfalldokumentation!$R1508)</f>
        <v>-</v>
      </c>
      <c r="Y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</row>
    <row r="1509" spans="1:40" ht="30" hidden="1" customHeight="1" x14ac:dyDescent="0.25">
      <c r="A1509" s="73" t="str">
        <f>VLOOKUP(N1509,'Linien - BU'!A:B,2,FALSE)</f>
        <v>Rest</v>
      </c>
      <c r="B1509" s="74">
        <f t="shared" si="161"/>
        <v>9.8000000000000007</v>
      </c>
      <c r="C1509" s="75">
        <f>Abfalldokumentation!$U1509</f>
        <v>44503</v>
      </c>
      <c r="D1509" s="69" t="str">
        <f>IFERROR(IF(VLOOKUP(O1509,'[1]Rohware 230'!$B:$C,2,FALSE)=0,"Rohware"),
IFERROR(IF(VLOOKUP(O1509,[1]Sammelnr.!$B:$C,2,FALSE)=0,"Sammelnr. ungeschält ABS"),
IFERROR(IF(VLOOKUP(O1509,[1]Sammelnr.!$E:$F,2,FALSE)=0,"Sammelnr. ungeschält VS"),
IFERROR(IF(VLOOKUP(O1509,[1]Sammelnr.!$H:$I,2,FALSE)=0,"Sammelnr. geschält"),
IFERROR(IF(VLOOKUP(O1509,[1]Offen!$B:$C,2,FALSE)=0,"Offen ungeschält ABS"),
IFERROR(IF(VLOOKUP(O1509,[1]Offen!$E:$F,2,FALSE)=0,"Offen ungeschält VOS"),
IFERROR(IF(VLOOKUP(O1509,[1]Offen!$H:$I,2,FALSE)=0,"Offen geschält RW"),
IFERROR(IF(VLOOKUP(O1509,[1]Offen!$K:$L,2,FALSE)=0,"Offen vegan"),
IFERROR(IF(VLOOKUP(O1509,[1]Offen!$N:$O,2,FALSE)=0,"Offen Zipfel"),
IFERROR(IF(VLOOKUP(O1509,[1]Offen!$Q:$R,2,FALSE)=0,"Offen Endstücke"),
IFERROR(IF(VLOOKUP(O1509,[1]Vakuumiert!$B:$C,2,FALSE)=0,"Vakuumierter VOS ungeschält"),
IFERROR(IF(VLOOKUP(O1509,[1]Vakuumiert!$E:$F,2,FALSE)=0,"Vakuumierter ABS ungeschält"),
IFERROR(IF(VLOOKUP(O1509,[1]Vakuumiert!$H:$I,2,FALSE)=0,"Vakuumierter VOS geschält"),
IFERROR(IF(VLOOKUP(O1509,[1]Vakuumiert!$K:$L,2,FALSE)=0,"Vakuumierter VOS vegan"),
IFERROR(IF(VLOOKUP(O1509,[1]Vakuumiert!$N:$O,2,FALSE)=0,"Vakuumierter VOS Zipfel"),
IFERROR(IF(VLOOKUP(O1509,[1]Vakuumiert!$Q:$R,2,FALSE)=0,"Vakuumiert geschält"),
IFERROR(IF(VLOOKUP(O1509,'[1]vakuumierte Fertigprodukte'!$B:$C,2,FALSE)=0,"Fertigprodukte"),
IFERROR(IF(VLOOKUP(O1509,'[1]vakuumierte Fertigprodukte'!$E:$FI,2,FALSE)=0,"Vakuumierte Zipfel"),
IFERROR(IF(VLOOKUP(O1509,[1]Wurste!$B:$C,2,FALSE)=0,"Räucherwürste"),
IFERROR(IF(VLOOKUP(O1509,[1]Wurste!$E:$F,2,FALSE)=0,"URW/URGW Wurst"),
IFERROR(IF(VLOOKUP(O1509,[1]Wurste!$H:$I,2,FALSE)=0,"HF-Wurst Vegan"),
IFERROR(IF(VLOOKUP(O1509,[1]Wurste!$K:$L,2,FALSE)=0,"320er ohne Würste"),
IFERROR(IF(AND(OR(Abfalldokumentation!$A1509="BU3",Abfalldokumentation!$A1509="Verkauf"),Abfalldokumentation!$F1509="Schimmel",Abfalldokumentation!$G1509="keinen Abnehmer/kein Schälpersonal"),"Div. Zipfel, ES ohne Verwendung",VLOOKUP(Abfalldokumentation!$E1509,Produktgruppen!A:B,2,FALSE)),"-")))))))))))))))))))))))</f>
        <v>Rest</v>
      </c>
      <c r="E1509" s="76" t="str">
        <f>IFERROR(VLOOKUP(Abfalldokumentation!$O1509,Artikel!A:C,3,FALSE),Abfalldokumentation!$O1509)</f>
        <v>-</v>
      </c>
      <c r="F1509" s="76" t="str">
        <f>VLOOKUP(T1509,'Liste Gründe'!A:D,2,FALSE)</f>
        <v>Qualitätssicherung</v>
      </c>
      <c r="G1509" s="75" t="str">
        <f>IF(ISBLANK(V1509),VLOOKUP(Abfalldokumentation!$P1509,'Liste Gründe'!A:D,3,FALSE),V1509)</f>
        <v>Sensorik</v>
      </c>
      <c r="H1509" s="76" t="str">
        <f>IF(ISBLANK(Abfalldokumentation!$W1509),"-",Abfalldokumentation!$W1509)</f>
        <v>-</v>
      </c>
      <c r="I1509" s="76">
        <f t="shared" si="162"/>
        <v>44</v>
      </c>
      <c r="J1509" s="76" t="str">
        <f t="shared" si="163"/>
        <v>Produkte</v>
      </c>
      <c r="K1509" s="76" t="str">
        <f t="shared" si="164"/>
        <v>BUs</v>
      </c>
      <c r="L1509" s="76" t="str">
        <f t="shared" si="165"/>
        <v>Symptome</v>
      </c>
      <c r="M1509" s="76" t="str">
        <f>IFERROR(VLOOKUP(Abfalldokumentation!$O1509,Kennzahlen!S:V,3,FALSE)*Abfalldokumentation!$B1509,"0")</f>
        <v>0</v>
      </c>
      <c r="N1509" s="76" t="str">
        <f>IF(ISBLANK(Q1509),VLOOKUP(Abfalldokumentation!$O1509,'Linien - BU'!R:S,2,FALSE),Q1509)</f>
        <v>QM</v>
      </c>
      <c r="O1509" s="77" t="str">
        <f t="shared" si="166"/>
        <v>-</v>
      </c>
      <c r="P1509" s="77">
        <f t="shared" si="167"/>
        <v>74</v>
      </c>
      <c r="Q1509" s="45" t="s">
        <v>196</v>
      </c>
      <c r="R1509" s="46" t="s">
        <v>54</v>
      </c>
      <c r="S1509" s="46">
        <v>9.8000000000000007</v>
      </c>
      <c r="T1509" s="46">
        <v>74</v>
      </c>
      <c r="U1509" s="47">
        <v>44503</v>
      </c>
      <c r="V1509" s="48"/>
      <c r="W1509" s="46"/>
      <c r="X1509" s="50" t="str">
        <f>IFERROR(VLOOKUP(Abfalldokumentation!$R1509,Artikel!A:C,3,FALSE),Abfalldokumentation!$R1509)</f>
        <v>-</v>
      </c>
      <c r="Y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</row>
    <row r="1510" spans="1:40" ht="30" hidden="1" customHeight="1" x14ac:dyDescent="0.25">
      <c r="A1510" s="78" t="str">
        <f>VLOOKUP(N1510,'Linien - BU'!A:B,2,FALSE)</f>
        <v>BU3</v>
      </c>
      <c r="B1510" s="79">
        <f t="shared" si="161"/>
        <v>28</v>
      </c>
      <c r="C1510" s="80">
        <f>Abfalldokumentation!$U1510</f>
        <v>44503</v>
      </c>
      <c r="D1510" s="69" t="str">
        <f>IFERROR(IF(VLOOKUP(O1510,'[1]Rohware 230'!$B:$C,2,FALSE)=0,"Rohware"),
IFERROR(IF(VLOOKUP(O1510,[1]Sammelnr.!$B:$C,2,FALSE)=0,"Sammelnr. ungeschält ABS"),
IFERROR(IF(VLOOKUP(O1510,[1]Sammelnr.!$E:$F,2,FALSE)=0,"Sammelnr. ungeschält VS"),
IFERROR(IF(VLOOKUP(O1510,[1]Sammelnr.!$H:$I,2,FALSE)=0,"Sammelnr. geschält"),
IFERROR(IF(VLOOKUP(O1510,[1]Offen!$B:$C,2,FALSE)=0,"Offen ungeschält ABS"),
IFERROR(IF(VLOOKUP(O1510,[1]Offen!$E:$F,2,FALSE)=0,"Offen ungeschält VOS"),
IFERROR(IF(VLOOKUP(O1510,[1]Offen!$H:$I,2,FALSE)=0,"Offen geschält RW"),
IFERROR(IF(VLOOKUP(O1510,[1]Offen!$K:$L,2,FALSE)=0,"Offen vegan"),
IFERROR(IF(VLOOKUP(O1510,[1]Offen!$N:$O,2,FALSE)=0,"Offen Zipfel"),
IFERROR(IF(VLOOKUP(O1510,[1]Offen!$Q:$R,2,FALSE)=0,"Offen Endstücke"),
IFERROR(IF(VLOOKUP(O1510,[1]Vakuumiert!$B:$C,2,FALSE)=0,"Vakuumierter VOS ungeschält"),
IFERROR(IF(VLOOKUP(O1510,[1]Vakuumiert!$E:$F,2,FALSE)=0,"Vakuumierter ABS ungeschält"),
IFERROR(IF(VLOOKUP(O1510,[1]Vakuumiert!$H:$I,2,FALSE)=0,"Vakuumierter VOS geschält"),
IFERROR(IF(VLOOKUP(O1510,[1]Vakuumiert!$K:$L,2,FALSE)=0,"Vakuumierter VOS vegan"),
IFERROR(IF(VLOOKUP(O1510,[1]Vakuumiert!$N:$O,2,FALSE)=0,"Vakuumierter VOS Zipfel"),
IFERROR(IF(VLOOKUP(O1510,[1]Vakuumiert!$Q:$R,2,FALSE)=0,"Vakuumiert geschält"),
IFERROR(IF(VLOOKUP(O1510,'[1]vakuumierte Fertigprodukte'!$B:$C,2,FALSE)=0,"Fertigprodukte"),
IFERROR(IF(VLOOKUP(O1510,'[1]vakuumierte Fertigprodukte'!$E:$FI,2,FALSE)=0,"Vakuumierte Zipfel"),
IFERROR(IF(VLOOKUP(O1510,[1]Wurste!$B:$C,2,FALSE)=0,"Räucherwürste"),
IFERROR(IF(VLOOKUP(O1510,[1]Wurste!$E:$F,2,FALSE)=0,"URW/URGW Wurst"),
IFERROR(IF(VLOOKUP(O1510,[1]Wurste!$H:$I,2,FALSE)=0,"HF-Wurst Vegan"),
IFERROR(IF(VLOOKUP(O1510,[1]Wurste!$K:$L,2,FALSE)=0,"320er ohne Würste"),
IFERROR(IF(AND(OR(Abfalldokumentation!$A1510="BU3",Abfalldokumentation!$A1510="Verkauf"),Abfalldokumentation!$F1510="Schimmel",Abfalldokumentation!$G1510="keinen Abnehmer/kein Schälpersonal"),"Div. Zipfel, ES ohne Verwendung",VLOOKUP(Abfalldokumentation!$E1510,Produktgruppen!A:B,2,FALSE)),"-")))))))))))))))))))))))</f>
        <v>-</v>
      </c>
      <c r="E1510" s="81" t="str">
        <f>IFERROR(VLOOKUP(Abfalldokumentation!$O1510,Artikel!A:C,3,FALSE),Abfalldokumentation!$O1510)</f>
        <v>Maschinenabfall</v>
      </c>
      <c r="F1510" s="81" t="str">
        <f>VLOOKUP(T1510,'Liste Gründe'!A:D,2,FALSE)</f>
        <v>Linienbezogen</v>
      </c>
      <c r="G1510" s="80" t="str">
        <f>IF(ISBLANK(V1510),VLOOKUP(Abfalldokumentation!$P1510,'Liste Gründe'!A:D,3,FALSE),V1510)</f>
        <v>Maschinenabfall</v>
      </c>
      <c r="H1510" s="81" t="str">
        <f>IF(ISBLANK(Abfalldokumentation!$W1510),"-",Abfalldokumentation!$W1510)</f>
        <v>-</v>
      </c>
      <c r="I1510" s="81">
        <f t="shared" si="162"/>
        <v>44</v>
      </c>
      <c r="J1510" s="81" t="str">
        <f t="shared" si="163"/>
        <v>Produkte</v>
      </c>
      <c r="K1510" s="81" t="str">
        <f t="shared" si="164"/>
        <v>BUs</v>
      </c>
      <c r="L1510" s="81" t="str">
        <f t="shared" si="165"/>
        <v>Symptome</v>
      </c>
      <c r="M1510" s="81" t="str">
        <f>IFERROR(VLOOKUP(Abfalldokumentation!$O1510,Kennzahlen!S:V,3,FALSE)*Abfalldokumentation!$B1510,"0")</f>
        <v>0</v>
      </c>
      <c r="N1510" s="81" t="str">
        <f>IF(ISBLANK(Q1510),VLOOKUP(Abfalldokumentation!$O1510,'Linien - BU'!R:S,2,FALSE),Q1510)</f>
        <v>L9</v>
      </c>
      <c r="O1510" s="77" t="str">
        <f t="shared" si="166"/>
        <v>Maschinenabfall</v>
      </c>
      <c r="P1510" s="77">
        <f t="shared" si="167"/>
        <v>30</v>
      </c>
      <c r="Q1510" s="39" t="s">
        <v>223</v>
      </c>
      <c r="R1510" s="40" t="s">
        <v>55</v>
      </c>
      <c r="S1510" s="40">
        <v>28</v>
      </c>
      <c r="T1510" s="40">
        <v>30</v>
      </c>
      <c r="U1510" s="41">
        <v>44503</v>
      </c>
      <c r="V1510" s="42"/>
      <c r="W1510" s="40"/>
      <c r="X1510" s="44" t="str">
        <f>IFERROR(VLOOKUP(Abfalldokumentation!$R1510,Artikel!A:C,3,FALSE),Abfalldokumentation!$R1510)</f>
        <v>Maschinenabfall</v>
      </c>
      <c r="Y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</row>
    <row r="1511" spans="1:40" ht="30" hidden="1" customHeight="1" x14ac:dyDescent="0.25">
      <c r="A1511" s="73" t="str">
        <f>VLOOKUP(N1511,'Linien - BU'!A:B,2,FALSE)</f>
        <v>BU3</v>
      </c>
      <c r="B1511" s="74">
        <f t="shared" si="161"/>
        <v>20</v>
      </c>
      <c r="C1511" s="75">
        <f>Abfalldokumentation!$U1511</f>
        <v>44503</v>
      </c>
      <c r="D1511" s="69" t="str">
        <f>IFERROR(IF(VLOOKUP(O1511,'[1]Rohware 230'!$B:$C,2,FALSE)=0,"Rohware"),
IFERROR(IF(VLOOKUP(O1511,[1]Sammelnr.!$B:$C,2,FALSE)=0,"Sammelnr. ungeschält ABS"),
IFERROR(IF(VLOOKUP(O1511,[1]Sammelnr.!$E:$F,2,FALSE)=0,"Sammelnr. ungeschält VS"),
IFERROR(IF(VLOOKUP(O1511,[1]Sammelnr.!$H:$I,2,FALSE)=0,"Sammelnr. geschält"),
IFERROR(IF(VLOOKUP(O1511,[1]Offen!$B:$C,2,FALSE)=0,"Offen ungeschält ABS"),
IFERROR(IF(VLOOKUP(O1511,[1]Offen!$E:$F,2,FALSE)=0,"Offen ungeschält VOS"),
IFERROR(IF(VLOOKUP(O1511,[1]Offen!$H:$I,2,FALSE)=0,"Offen geschält RW"),
IFERROR(IF(VLOOKUP(O1511,[1]Offen!$K:$L,2,FALSE)=0,"Offen vegan"),
IFERROR(IF(VLOOKUP(O1511,[1]Offen!$N:$O,2,FALSE)=0,"Offen Zipfel"),
IFERROR(IF(VLOOKUP(O1511,[1]Offen!$Q:$R,2,FALSE)=0,"Offen Endstücke"),
IFERROR(IF(VLOOKUP(O1511,[1]Vakuumiert!$B:$C,2,FALSE)=0,"Vakuumierter VOS ungeschält"),
IFERROR(IF(VLOOKUP(O1511,[1]Vakuumiert!$E:$F,2,FALSE)=0,"Vakuumierter ABS ungeschält"),
IFERROR(IF(VLOOKUP(O1511,[1]Vakuumiert!$H:$I,2,FALSE)=0,"Vakuumierter VOS geschält"),
IFERROR(IF(VLOOKUP(O1511,[1]Vakuumiert!$K:$L,2,FALSE)=0,"Vakuumierter VOS vegan"),
IFERROR(IF(VLOOKUP(O1511,[1]Vakuumiert!$N:$O,2,FALSE)=0,"Vakuumierter VOS Zipfel"),
IFERROR(IF(VLOOKUP(O1511,[1]Vakuumiert!$Q:$R,2,FALSE)=0,"Vakuumiert geschält"),
IFERROR(IF(VLOOKUP(O1511,'[1]vakuumierte Fertigprodukte'!$B:$C,2,FALSE)=0,"Fertigprodukte"),
IFERROR(IF(VLOOKUP(O1511,'[1]vakuumierte Fertigprodukte'!$E:$FI,2,FALSE)=0,"Vakuumierte Zipfel"),
IFERROR(IF(VLOOKUP(O1511,[1]Wurste!$B:$C,2,FALSE)=0,"Räucherwürste"),
IFERROR(IF(VLOOKUP(O1511,[1]Wurste!$E:$F,2,FALSE)=0,"URW/URGW Wurst"),
IFERROR(IF(VLOOKUP(O1511,[1]Wurste!$H:$I,2,FALSE)=0,"HF-Wurst Vegan"),
IFERROR(IF(VLOOKUP(O1511,[1]Wurste!$K:$L,2,FALSE)=0,"320er ohne Würste"),
IFERROR(IF(AND(OR(Abfalldokumentation!$A1511="BU3",Abfalldokumentation!$A1511="Verkauf"),Abfalldokumentation!$F1511="Schimmel",Abfalldokumentation!$G1511="keinen Abnehmer/kein Schälpersonal"),"Div. Zipfel, ES ohne Verwendung",VLOOKUP(Abfalldokumentation!$E1511,Produktgruppen!A:B,2,FALSE)),"-")))))))))))))))))))))))</f>
        <v>Rest</v>
      </c>
      <c r="E1511" s="76" t="str">
        <f>IFERROR(VLOOKUP(Abfalldokumentation!$O1511,Artikel!A:C,3,FALSE),Abfalldokumentation!$O1511)</f>
        <v>Reste Zipfel</v>
      </c>
      <c r="F1511" s="76" t="str">
        <f>VLOOKUP(T1511,'Liste Gründe'!A:D,2,FALSE)</f>
        <v>keinen Verwendungszweck</v>
      </c>
      <c r="G1511" s="75" t="str">
        <f>IF(ISBLANK(V1511),VLOOKUP(Abfalldokumentation!$P1511,'Liste Gründe'!A:D,3,FALSE),V1511)</f>
        <v>Wurstschlaufe</v>
      </c>
      <c r="H1511" s="76" t="str">
        <f>IF(ISBLANK(Abfalldokumentation!$W1511),"-",Abfalldokumentation!$W1511)</f>
        <v>-</v>
      </c>
      <c r="I1511" s="76">
        <f t="shared" si="162"/>
        <v>44</v>
      </c>
      <c r="J1511" s="76" t="str">
        <f t="shared" si="163"/>
        <v>Produkte</v>
      </c>
      <c r="K1511" s="76" t="str">
        <f t="shared" si="164"/>
        <v>BUs</v>
      </c>
      <c r="L1511" s="76" t="str">
        <f t="shared" si="165"/>
        <v>Symptome</v>
      </c>
      <c r="M1511" s="76" t="str">
        <f>IFERROR(VLOOKUP(Abfalldokumentation!$O1511,Kennzahlen!S:V,3,FALSE)*Abfalldokumentation!$B1511,"0")</f>
        <v>0</v>
      </c>
      <c r="N1511" s="76" t="str">
        <f>IF(ISBLANK(Q1511),VLOOKUP(Abfalldokumentation!$O1511,'Linien - BU'!R:S,2,FALSE),Q1511)</f>
        <v>WVP</v>
      </c>
      <c r="O1511" s="77" t="str">
        <f t="shared" si="166"/>
        <v>Reste Zipfel</v>
      </c>
      <c r="P1511" s="77">
        <f t="shared" si="167"/>
        <v>61</v>
      </c>
      <c r="Q1511" s="45" t="s">
        <v>209</v>
      </c>
      <c r="R1511" s="40" t="s">
        <v>119</v>
      </c>
      <c r="S1511" s="46">
        <v>20</v>
      </c>
      <c r="T1511" s="46">
        <v>61</v>
      </c>
      <c r="U1511" s="47">
        <v>44503</v>
      </c>
      <c r="V1511" s="48" t="s">
        <v>41</v>
      </c>
      <c r="W1511" s="46"/>
      <c r="X1511" s="50" t="str">
        <f>IFERROR(VLOOKUP(Abfalldokumentation!$R1511,Artikel!A:C,3,FALSE),Abfalldokumentation!$R1511)</f>
        <v>Reste Zipfel</v>
      </c>
      <c r="Y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</row>
    <row r="1512" spans="1:40" ht="30" hidden="1" customHeight="1" x14ac:dyDescent="0.25">
      <c r="A1512" s="78" t="str">
        <f>VLOOKUP(N1512,'Linien - BU'!A:B,2,FALSE)</f>
        <v>Rest</v>
      </c>
      <c r="B1512" s="79">
        <f t="shared" si="161"/>
        <v>4.2</v>
      </c>
      <c r="C1512" s="80">
        <f>Abfalldokumentation!$U1512</f>
        <v>44503</v>
      </c>
      <c r="D1512" s="69" t="str">
        <f>IFERROR(IF(VLOOKUP(O1512,'[1]Rohware 230'!$B:$C,2,FALSE)=0,"Rohware"),
IFERROR(IF(VLOOKUP(O1512,[1]Sammelnr.!$B:$C,2,FALSE)=0,"Sammelnr. ungeschält ABS"),
IFERROR(IF(VLOOKUP(O1512,[1]Sammelnr.!$E:$F,2,FALSE)=0,"Sammelnr. ungeschält VS"),
IFERROR(IF(VLOOKUP(O1512,[1]Sammelnr.!$H:$I,2,FALSE)=0,"Sammelnr. geschält"),
IFERROR(IF(VLOOKUP(O1512,[1]Offen!$B:$C,2,FALSE)=0,"Offen ungeschält ABS"),
IFERROR(IF(VLOOKUP(O1512,[1]Offen!$E:$F,2,FALSE)=0,"Offen ungeschält VOS"),
IFERROR(IF(VLOOKUP(O1512,[1]Offen!$H:$I,2,FALSE)=0,"Offen geschält RW"),
IFERROR(IF(VLOOKUP(O1512,[1]Offen!$K:$L,2,FALSE)=0,"Offen vegan"),
IFERROR(IF(VLOOKUP(O1512,[1]Offen!$N:$O,2,FALSE)=0,"Offen Zipfel"),
IFERROR(IF(VLOOKUP(O1512,[1]Offen!$Q:$R,2,FALSE)=0,"Offen Endstücke"),
IFERROR(IF(VLOOKUP(O1512,[1]Vakuumiert!$B:$C,2,FALSE)=0,"Vakuumierter VOS ungeschält"),
IFERROR(IF(VLOOKUP(O1512,[1]Vakuumiert!$E:$F,2,FALSE)=0,"Vakuumierter ABS ungeschält"),
IFERROR(IF(VLOOKUP(O1512,[1]Vakuumiert!$H:$I,2,FALSE)=0,"Vakuumierter VOS geschält"),
IFERROR(IF(VLOOKUP(O1512,[1]Vakuumiert!$K:$L,2,FALSE)=0,"Vakuumierter VOS vegan"),
IFERROR(IF(VLOOKUP(O1512,[1]Vakuumiert!$N:$O,2,FALSE)=0,"Vakuumierter VOS Zipfel"),
IFERROR(IF(VLOOKUP(O1512,[1]Vakuumiert!$Q:$R,2,FALSE)=0,"Vakuumiert geschält"),
IFERROR(IF(VLOOKUP(O1512,'[1]vakuumierte Fertigprodukte'!$B:$C,2,FALSE)=0,"Fertigprodukte"),
IFERROR(IF(VLOOKUP(O1512,'[1]vakuumierte Fertigprodukte'!$E:$FI,2,FALSE)=0,"Vakuumierte Zipfel"),
IFERROR(IF(VLOOKUP(O1512,[1]Wurste!$B:$C,2,FALSE)=0,"Räucherwürste"),
IFERROR(IF(VLOOKUP(O1512,[1]Wurste!$E:$F,2,FALSE)=0,"URW/URGW Wurst"),
IFERROR(IF(VLOOKUP(O1512,[1]Wurste!$H:$I,2,FALSE)=0,"HF-Wurst Vegan"),
IFERROR(IF(VLOOKUP(O1512,[1]Wurste!$K:$L,2,FALSE)=0,"320er ohne Würste"),
IFERROR(IF(AND(OR(Abfalldokumentation!$A1512="BU3",Abfalldokumentation!$A1512="Verkauf"),Abfalldokumentation!$F1512="Schimmel",Abfalldokumentation!$G1512="keinen Abnehmer/kein Schälpersonal"),"Div. Zipfel, ES ohne Verwendung",VLOOKUP(Abfalldokumentation!$E1512,Produktgruppen!A:B,2,FALSE)),"-")))))))))))))))))))))))</f>
        <v>Rest</v>
      </c>
      <c r="E1512" s="81" t="str">
        <f>IFERROR(VLOOKUP(Abfalldokumentation!$O1512,Artikel!A:C,3,FALSE),Abfalldokumentation!$O1512)</f>
        <v>-</v>
      </c>
      <c r="F1512" s="81" t="str">
        <f>VLOOKUP(T1512,'Liste Gründe'!A:D,2,FALSE)</f>
        <v>Qualitätssicherung</v>
      </c>
      <c r="G1512" s="80" t="str">
        <f>IF(ISBLANK(V1512),VLOOKUP(Abfalldokumentation!$P1512,'Liste Gründe'!A:D,3,FALSE),V1512)</f>
        <v>Sensorik</v>
      </c>
      <c r="H1512" s="81" t="str">
        <f>IF(ISBLANK(Abfalldokumentation!$W1512),"-",Abfalldokumentation!$W1512)</f>
        <v>-</v>
      </c>
      <c r="I1512" s="81">
        <f t="shared" si="162"/>
        <v>44</v>
      </c>
      <c r="J1512" s="81" t="str">
        <f t="shared" si="163"/>
        <v>Produkte</v>
      </c>
      <c r="K1512" s="81" t="str">
        <f t="shared" si="164"/>
        <v>BUs</v>
      </c>
      <c r="L1512" s="81" t="str">
        <f t="shared" si="165"/>
        <v>Symptome</v>
      </c>
      <c r="M1512" s="81" t="str">
        <f>IFERROR(VLOOKUP(Abfalldokumentation!$O1512,Kennzahlen!S:V,3,FALSE)*Abfalldokumentation!$B1512,"0")</f>
        <v>0</v>
      </c>
      <c r="N1512" s="81" t="str">
        <f>IF(ISBLANK(Q1512),VLOOKUP(Abfalldokumentation!$O1512,'Linien - BU'!R:S,2,FALSE),Q1512)</f>
        <v>Labor</v>
      </c>
      <c r="O1512" s="77" t="str">
        <f t="shared" si="166"/>
        <v>-</v>
      </c>
      <c r="P1512" s="77">
        <f t="shared" si="167"/>
        <v>74</v>
      </c>
      <c r="Q1512" s="39" t="s">
        <v>199</v>
      </c>
      <c r="R1512" s="40" t="s">
        <v>54</v>
      </c>
      <c r="S1512" s="40">
        <v>4.2</v>
      </c>
      <c r="T1512" s="40">
        <v>74</v>
      </c>
      <c r="U1512" s="41">
        <v>44503</v>
      </c>
      <c r="V1512" s="42"/>
      <c r="W1512" s="40"/>
      <c r="X1512" s="44" t="str">
        <f>IFERROR(VLOOKUP(Abfalldokumentation!$R1512,Artikel!A:C,3,FALSE),Abfalldokumentation!$R1512)</f>
        <v>-</v>
      </c>
      <c r="Y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</row>
    <row r="1513" spans="1:40" ht="30" hidden="1" customHeight="1" x14ac:dyDescent="0.25">
      <c r="A1513" s="73" t="str">
        <f>VLOOKUP(N1513,'Linien - BU'!A:B,2,FALSE)</f>
        <v>Rest</v>
      </c>
      <c r="B1513" s="74">
        <f t="shared" si="161"/>
        <v>33.5</v>
      </c>
      <c r="C1513" s="75">
        <f>Abfalldokumentation!$U1513</f>
        <v>44503</v>
      </c>
      <c r="D1513" s="69" t="str">
        <f>IFERROR(IF(VLOOKUP(O1513,'[1]Rohware 230'!$B:$C,2,FALSE)=0,"Rohware"),
IFERROR(IF(VLOOKUP(O1513,[1]Sammelnr.!$B:$C,2,FALSE)=0,"Sammelnr. ungeschält ABS"),
IFERROR(IF(VLOOKUP(O1513,[1]Sammelnr.!$E:$F,2,FALSE)=0,"Sammelnr. ungeschält VS"),
IFERROR(IF(VLOOKUP(O1513,[1]Sammelnr.!$H:$I,2,FALSE)=0,"Sammelnr. geschält"),
IFERROR(IF(VLOOKUP(O1513,[1]Offen!$B:$C,2,FALSE)=0,"Offen ungeschält ABS"),
IFERROR(IF(VLOOKUP(O1513,[1]Offen!$E:$F,2,FALSE)=0,"Offen ungeschält VOS"),
IFERROR(IF(VLOOKUP(O1513,[1]Offen!$H:$I,2,FALSE)=0,"Offen geschält RW"),
IFERROR(IF(VLOOKUP(O1513,[1]Offen!$K:$L,2,FALSE)=0,"Offen vegan"),
IFERROR(IF(VLOOKUP(O1513,[1]Offen!$N:$O,2,FALSE)=0,"Offen Zipfel"),
IFERROR(IF(VLOOKUP(O1513,[1]Offen!$Q:$R,2,FALSE)=0,"Offen Endstücke"),
IFERROR(IF(VLOOKUP(O1513,[1]Vakuumiert!$B:$C,2,FALSE)=0,"Vakuumierter VOS ungeschält"),
IFERROR(IF(VLOOKUP(O1513,[1]Vakuumiert!$E:$F,2,FALSE)=0,"Vakuumierter ABS ungeschält"),
IFERROR(IF(VLOOKUP(O1513,[1]Vakuumiert!$H:$I,2,FALSE)=0,"Vakuumierter VOS geschält"),
IFERROR(IF(VLOOKUP(O1513,[1]Vakuumiert!$K:$L,2,FALSE)=0,"Vakuumierter VOS vegan"),
IFERROR(IF(VLOOKUP(O1513,[1]Vakuumiert!$N:$O,2,FALSE)=0,"Vakuumierter VOS Zipfel"),
IFERROR(IF(VLOOKUP(O1513,[1]Vakuumiert!$Q:$R,2,FALSE)=0,"Vakuumiert geschält"),
IFERROR(IF(VLOOKUP(O1513,'[1]vakuumierte Fertigprodukte'!$B:$C,2,FALSE)=0,"Fertigprodukte"),
IFERROR(IF(VLOOKUP(O1513,'[1]vakuumierte Fertigprodukte'!$E:$FI,2,FALSE)=0,"Vakuumierte Zipfel"),
IFERROR(IF(VLOOKUP(O1513,[1]Wurste!$B:$C,2,FALSE)=0,"Räucherwürste"),
IFERROR(IF(VLOOKUP(O1513,[1]Wurste!$E:$F,2,FALSE)=0,"URW/URGW Wurst"),
IFERROR(IF(VLOOKUP(O1513,[1]Wurste!$H:$I,2,FALSE)=0,"HF-Wurst Vegan"),
IFERROR(IF(VLOOKUP(O1513,[1]Wurste!$K:$L,2,FALSE)=0,"320er ohne Würste"),
IFERROR(IF(AND(OR(Abfalldokumentation!$A1513="BU3",Abfalldokumentation!$A1513="Verkauf"),Abfalldokumentation!$F1513="Schimmel",Abfalldokumentation!$G1513="keinen Abnehmer/kein Schälpersonal"),"Div. Zipfel, ES ohne Verwendung",VLOOKUP(Abfalldokumentation!$E1513,Produktgruppen!A:B,2,FALSE)),"-")))))))))))))))))))))))</f>
        <v>Rest</v>
      </c>
      <c r="E1513" s="76" t="str">
        <f>IFERROR(VLOOKUP(Abfalldokumentation!$O1513,Artikel!A:C,3,FALSE),Abfalldokumentation!$O1513)</f>
        <v>-</v>
      </c>
      <c r="F1513" s="76" t="str">
        <f>VLOOKUP(T1513,'Liste Gründe'!A:D,2,FALSE)</f>
        <v>Qualitätssicherung</v>
      </c>
      <c r="G1513" s="75" t="str">
        <f>IF(ISBLANK(V1513),VLOOKUP(Abfalldokumentation!$P1513,'Liste Gründe'!A:D,3,FALSE),V1513)</f>
        <v>Rückstellproben</v>
      </c>
      <c r="H1513" s="76" t="str">
        <f>IF(ISBLANK(Abfalldokumentation!$W1513),"-",Abfalldokumentation!$W1513)</f>
        <v>-</v>
      </c>
      <c r="I1513" s="76">
        <f t="shared" si="162"/>
        <v>44</v>
      </c>
      <c r="J1513" s="76" t="str">
        <f t="shared" si="163"/>
        <v>Produkte</v>
      </c>
      <c r="K1513" s="76" t="str">
        <f t="shared" si="164"/>
        <v>BUs</v>
      </c>
      <c r="L1513" s="76" t="str">
        <f t="shared" si="165"/>
        <v>Symptome</v>
      </c>
      <c r="M1513" s="76" t="str">
        <f>IFERROR(VLOOKUP(Abfalldokumentation!$O1513,Kennzahlen!S:V,3,FALSE)*Abfalldokumentation!$B1513,"0")</f>
        <v>0</v>
      </c>
      <c r="N1513" s="76" t="str">
        <f>IF(ISBLANK(Q1513),VLOOKUP(Abfalldokumentation!$O1513,'Linien - BU'!R:S,2,FALSE),Q1513)</f>
        <v>Labor</v>
      </c>
      <c r="O1513" s="77" t="str">
        <f t="shared" si="166"/>
        <v>-</v>
      </c>
      <c r="P1513" s="77">
        <f t="shared" si="167"/>
        <v>70</v>
      </c>
      <c r="Q1513" s="45" t="s">
        <v>199</v>
      </c>
      <c r="R1513" s="46" t="s">
        <v>54</v>
      </c>
      <c r="S1513" s="46">
        <v>33.5</v>
      </c>
      <c r="T1513" s="46">
        <v>70</v>
      </c>
      <c r="U1513" s="47">
        <v>44503</v>
      </c>
      <c r="V1513" s="48"/>
      <c r="W1513" s="46"/>
      <c r="X1513" s="50" t="str">
        <f>IFERROR(VLOOKUP(Abfalldokumentation!$R1513,Artikel!A:C,3,FALSE),Abfalldokumentation!$R1513)</f>
        <v>-</v>
      </c>
      <c r="Y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</row>
    <row r="1514" spans="1:40" ht="30" hidden="1" customHeight="1" x14ac:dyDescent="0.25">
      <c r="A1514" s="78" t="str">
        <f>VLOOKUP(N1514,'Linien - BU'!A:B,2,FALSE)</f>
        <v>BU3</v>
      </c>
      <c r="B1514" s="79">
        <f t="shared" si="161"/>
        <v>12</v>
      </c>
      <c r="C1514" s="80">
        <f>Abfalldokumentation!$U1514</f>
        <v>44503</v>
      </c>
      <c r="D1514" s="69" t="str">
        <f>IFERROR(IF(VLOOKUP(O1514,'[1]Rohware 230'!$B:$C,2,FALSE)=0,"Rohware"),
IFERROR(IF(VLOOKUP(O1514,[1]Sammelnr.!$B:$C,2,FALSE)=0,"Sammelnr. ungeschält ABS"),
IFERROR(IF(VLOOKUP(O1514,[1]Sammelnr.!$E:$F,2,FALSE)=0,"Sammelnr. ungeschält VS"),
IFERROR(IF(VLOOKUP(O1514,[1]Sammelnr.!$H:$I,2,FALSE)=0,"Sammelnr. geschält"),
IFERROR(IF(VLOOKUP(O1514,[1]Offen!$B:$C,2,FALSE)=0,"Offen ungeschält ABS"),
IFERROR(IF(VLOOKUP(O1514,[1]Offen!$E:$F,2,FALSE)=0,"Offen ungeschält VOS"),
IFERROR(IF(VLOOKUP(O1514,[1]Offen!$H:$I,2,FALSE)=0,"Offen geschält RW"),
IFERROR(IF(VLOOKUP(O1514,[1]Offen!$K:$L,2,FALSE)=0,"Offen vegan"),
IFERROR(IF(VLOOKUP(O1514,[1]Offen!$N:$O,2,FALSE)=0,"Offen Zipfel"),
IFERROR(IF(VLOOKUP(O1514,[1]Offen!$Q:$R,2,FALSE)=0,"Offen Endstücke"),
IFERROR(IF(VLOOKUP(O1514,[1]Vakuumiert!$B:$C,2,FALSE)=0,"Vakuumierter VOS ungeschält"),
IFERROR(IF(VLOOKUP(O1514,[1]Vakuumiert!$E:$F,2,FALSE)=0,"Vakuumierter ABS ungeschält"),
IFERROR(IF(VLOOKUP(O1514,[1]Vakuumiert!$H:$I,2,FALSE)=0,"Vakuumierter VOS geschält"),
IFERROR(IF(VLOOKUP(O1514,[1]Vakuumiert!$K:$L,2,FALSE)=0,"Vakuumierter VOS vegan"),
IFERROR(IF(VLOOKUP(O1514,[1]Vakuumiert!$N:$O,2,FALSE)=0,"Vakuumierter VOS Zipfel"),
IFERROR(IF(VLOOKUP(O1514,[1]Vakuumiert!$Q:$R,2,FALSE)=0,"Vakuumiert geschält"),
IFERROR(IF(VLOOKUP(O1514,'[1]vakuumierte Fertigprodukte'!$B:$C,2,FALSE)=0,"Fertigprodukte"),
IFERROR(IF(VLOOKUP(O1514,'[1]vakuumierte Fertigprodukte'!$E:$FI,2,FALSE)=0,"Vakuumierte Zipfel"),
IFERROR(IF(VLOOKUP(O1514,[1]Wurste!$B:$C,2,FALSE)=0,"Räucherwürste"),
IFERROR(IF(VLOOKUP(O1514,[1]Wurste!$E:$F,2,FALSE)=0,"URW/URGW Wurst"),
IFERROR(IF(VLOOKUP(O1514,[1]Wurste!$H:$I,2,FALSE)=0,"HF-Wurst Vegan"),
IFERROR(IF(VLOOKUP(O1514,[1]Wurste!$K:$L,2,FALSE)=0,"320er ohne Würste"),
IFERROR(IF(AND(OR(Abfalldokumentation!$A1514="BU3",Abfalldokumentation!$A1514="Verkauf"),Abfalldokumentation!$F1514="Schimmel",Abfalldokumentation!$G1514="keinen Abnehmer/kein Schälpersonal"),"Div. Zipfel, ES ohne Verwendung",VLOOKUP(Abfalldokumentation!$E1514,Produktgruppen!A:B,2,FALSE)),"-")))))))))))))))))))))))</f>
        <v>-</v>
      </c>
      <c r="E1514" s="81" t="str">
        <f>IFERROR(VLOOKUP(Abfalldokumentation!$O1514,Artikel!A:C,3,FALSE),Abfalldokumentation!$O1514)</f>
        <v>Maschinenabfall</v>
      </c>
      <c r="F1514" s="81" t="str">
        <f>VLOOKUP(T1514,'Liste Gründe'!A:D,2,FALSE)</f>
        <v>Linienbezogen</v>
      </c>
      <c r="G1514" s="80" t="str">
        <f>IF(ISBLANK(V1514),VLOOKUP(Abfalldokumentation!$P1514,'Liste Gründe'!A:D,3,FALSE),V1514)</f>
        <v>Maschinenabfall</v>
      </c>
      <c r="H1514" s="81" t="str">
        <f>IF(ISBLANK(Abfalldokumentation!$W1514),"-",Abfalldokumentation!$W1514)</f>
        <v>-</v>
      </c>
      <c r="I1514" s="81">
        <f t="shared" si="162"/>
        <v>44</v>
      </c>
      <c r="J1514" s="81" t="str">
        <f t="shared" si="163"/>
        <v>Produkte</v>
      </c>
      <c r="K1514" s="81" t="str">
        <f t="shared" si="164"/>
        <v>BUs</v>
      </c>
      <c r="L1514" s="81" t="str">
        <f t="shared" si="165"/>
        <v>Symptome</v>
      </c>
      <c r="M1514" s="81" t="str">
        <f>IFERROR(VLOOKUP(Abfalldokumentation!$O1514,Kennzahlen!S:V,3,FALSE)*Abfalldokumentation!$B1514,"0")</f>
        <v>0</v>
      </c>
      <c r="N1514" s="81" t="str">
        <f>IF(ISBLANK(Q1514),VLOOKUP(Abfalldokumentation!$O1514,'Linien - BU'!R:S,2,FALSE),Q1514)</f>
        <v>WVP</v>
      </c>
      <c r="O1514" s="77" t="str">
        <f t="shared" si="166"/>
        <v>Maschinenabfall</v>
      </c>
      <c r="P1514" s="77">
        <f t="shared" si="167"/>
        <v>30</v>
      </c>
      <c r="Q1514" s="39" t="s">
        <v>209</v>
      </c>
      <c r="R1514" s="46" t="s">
        <v>55</v>
      </c>
      <c r="S1514" s="40">
        <v>12</v>
      </c>
      <c r="T1514" s="40">
        <v>30</v>
      </c>
      <c r="U1514" s="41">
        <v>44503</v>
      </c>
      <c r="V1514" s="42"/>
      <c r="W1514" s="40"/>
      <c r="X1514" s="44" t="str">
        <f>IFERROR(VLOOKUP(Abfalldokumentation!$R1514,Artikel!A:C,3,FALSE),Abfalldokumentation!$R1514)</f>
        <v>Maschinenabfall</v>
      </c>
      <c r="Y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</row>
    <row r="1515" spans="1:40" ht="30" hidden="1" customHeight="1" x14ac:dyDescent="0.25">
      <c r="A1515" s="73" t="str">
        <f>VLOOKUP(N1515,'Linien - BU'!A:B,2,FALSE)</f>
        <v>BU1</v>
      </c>
      <c r="B1515" s="74">
        <f t="shared" si="161"/>
        <v>8.4</v>
      </c>
      <c r="C1515" s="75">
        <f>Abfalldokumentation!$U1515</f>
        <v>44503</v>
      </c>
      <c r="D1515" s="69" t="str">
        <f>IFERROR(IF(VLOOKUP(O1515,'[1]Rohware 230'!$B:$C,2,FALSE)=0,"Rohware"),
IFERROR(IF(VLOOKUP(O1515,[1]Sammelnr.!$B:$C,2,FALSE)=0,"Sammelnr. ungeschält ABS"),
IFERROR(IF(VLOOKUP(O1515,[1]Sammelnr.!$E:$F,2,FALSE)=0,"Sammelnr. ungeschält VS"),
IFERROR(IF(VLOOKUP(O1515,[1]Sammelnr.!$H:$I,2,FALSE)=0,"Sammelnr. geschält"),
IFERROR(IF(VLOOKUP(O1515,[1]Offen!$B:$C,2,FALSE)=0,"Offen ungeschält ABS"),
IFERROR(IF(VLOOKUP(O1515,[1]Offen!$E:$F,2,FALSE)=0,"Offen ungeschält VOS"),
IFERROR(IF(VLOOKUP(O1515,[1]Offen!$H:$I,2,FALSE)=0,"Offen geschält RW"),
IFERROR(IF(VLOOKUP(O1515,[1]Offen!$K:$L,2,FALSE)=0,"Offen vegan"),
IFERROR(IF(VLOOKUP(O1515,[1]Offen!$N:$O,2,FALSE)=0,"Offen Zipfel"),
IFERROR(IF(VLOOKUP(O1515,[1]Offen!$Q:$R,2,FALSE)=0,"Offen Endstücke"),
IFERROR(IF(VLOOKUP(O1515,[1]Vakuumiert!$B:$C,2,FALSE)=0,"Vakuumierter VOS ungeschält"),
IFERROR(IF(VLOOKUP(O1515,[1]Vakuumiert!$E:$F,2,FALSE)=0,"Vakuumierter ABS ungeschält"),
IFERROR(IF(VLOOKUP(O1515,[1]Vakuumiert!$H:$I,2,FALSE)=0,"Vakuumierter VOS geschält"),
IFERROR(IF(VLOOKUP(O1515,[1]Vakuumiert!$K:$L,2,FALSE)=0,"Vakuumierter VOS vegan"),
IFERROR(IF(VLOOKUP(O1515,[1]Vakuumiert!$N:$O,2,FALSE)=0,"Vakuumierter VOS Zipfel"),
IFERROR(IF(VLOOKUP(O1515,[1]Vakuumiert!$Q:$R,2,FALSE)=0,"Vakuumiert geschält"),
IFERROR(IF(VLOOKUP(O1515,'[1]vakuumierte Fertigprodukte'!$B:$C,2,FALSE)=0,"Fertigprodukte"),
IFERROR(IF(VLOOKUP(O1515,'[1]vakuumierte Fertigprodukte'!$E:$FI,2,FALSE)=0,"Vakuumierte Zipfel"),
IFERROR(IF(VLOOKUP(O1515,[1]Wurste!$B:$C,2,FALSE)=0,"Räucherwürste"),
IFERROR(IF(VLOOKUP(O1515,[1]Wurste!$E:$F,2,FALSE)=0,"URW/URGW Wurst"),
IFERROR(IF(VLOOKUP(O1515,[1]Wurste!$H:$I,2,FALSE)=0,"HF-Wurst Vegan"),
IFERROR(IF(VLOOKUP(O1515,[1]Wurste!$K:$L,2,FALSE)=0,"320er ohne Würste"),
IFERROR(IF(AND(OR(Abfalldokumentation!$A1515="BU3",Abfalldokumentation!$A1515="Verkauf"),Abfalldokumentation!$F1515="Schimmel",Abfalldokumentation!$G1515="keinen Abnehmer/kein Schälpersonal"),"Div. Zipfel, ES ohne Verwendung",VLOOKUP(Abfalldokumentation!$E1515,Produktgruppen!A:B,2,FALSE)),"-")))))))))))))))))))))))</f>
        <v>-</v>
      </c>
      <c r="E1515" s="76" t="str">
        <f>IFERROR(VLOOKUP(Abfalldokumentation!$O1515,Artikel!A:C,3,FALSE),Abfalldokumentation!$O1515)</f>
        <v>Soft Cheese</v>
      </c>
      <c r="F1515" s="76" t="str">
        <f>VLOOKUP(T1515,'Liste Gründe'!A:D,2,FALSE)</f>
        <v>Qualitätsprobleme</v>
      </c>
      <c r="G1515" s="75" t="str">
        <f>IF(ISBLANK(V1515),VLOOKUP(Abfalldokumentation!$P1515,'Liste Gründe'!A:D,3,FALSE),V1515)</f>
        <v>über/unterfüllt</v>
      </c>
      <c r="H1515" s="76" t="str">
        <f>IF(ISBLANK(Abfalldokumentation!$W1515),"-",Abfalldokumentation!$W1515)</f>
        <v>-</v>
      </c>
      <c r="I1515" s="76">
        <f t="shared" si="162"/>
        <v>44</v>
      </c>
      <c r="J1515" s="76" t="str">
        <f t="shared" si="163"/>
        <v>Produkte</v>
      </c>
      <c r="K1515" s="76" t="str">
        <f t="shared" si="164"/>
        <v>BUs</v>
      </c>
      <c r="L1515" s="76" t="str">
        <f t="shared" si="165"/>
        <v>Symptome</v>
      </c>
      <c r="M1515" s="76" t="str">
        <f>IFERROR(VLOOKUP(Abfalldokumentation!$O1515,Kennzahlen!S:V,3,FALSE)*Abfalldokumentation!$B1515,"0")</f>
        <v>0</v>
      </c>
      <c r="N1515" s="76" t="str">
        <f>IF(ISBLANK(Q1515),VLOOKUP(Abfalldokumentation!$O1515,'Linien - BU'!R:S,2,FALSE),Q1515)</f>
        <v>Strudelline</v>
      </c>
      <c r="O1515" s="77" t="str">
        <f t="shared" si="166"/>
        <v>Soft Cheese</v>
      </c>
      <c r="P1515" s="77">
        <f t="shared" si="167"/>
        <v>50</v>
      </c>
      <c r="Q1515" s="45" t="s">
        <v>222</v>
      </c>
      <c r="R1515" s="46" t="s">
        <v>346</v>
      </c>
      <c r="S1515" s="46">
        <v>8.4</v>
      </c>
      <c r="T1515" s="46">
        <v>50</v>
      </c>
      <c r="U1515" s="47">
        <v>44503</v>
      </c>
      <c r="V1515" s="48"/>
      <c r="W1515" s="46"/>
      <c r="X1515" s="50" t="str">
        <f>IFERROR(VLOOKUP(Abfalldokumentation!$R1515,Artikel!A:C,3,FALSE),Abfalldokumentation!$R1515)</f>
        <v>Soft Cheese</v>
      </c>
      <c r="Y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</row>
    <row r="1516" spans="1:40" ht="30" hidden="1" customHeight="1" x14ac:dyDescent="0.25">
      <c r="A1516" s="78" t="str">
        <f>VLOOKUP(N1516,'Linien - BU'!A:B,2,FALSE)</f>
        <v>BU1</v>
      </c>
      <c r="B1516" s="79">
        <f t="shared" si="161"/>
        <v>97</v>
      </c>
      <c r="C1516" s="80">
        <f>Abfalldokumentation!$U1516</f>
        <v>44504</v>
      </c>
      <c r="D1516" s="69" t="str">
        <f>IFERROR(IF(VLOOKUP(O1516,'[1]Rohware 230'!$B:$C,2,FALSE)=0,"Rohware"),
IFERROR(IF(VLOOKUP(O1516,[1]Sammelnr.!$B:$C,2,FALSE)=0,"Sammelnr. ungeschält ABS"),
IFERROR(IF(VLOOKUP(O1516,[1]Sammelnr.!$E:$F,2,FALSE)=0,"Sammelnr. ungeschält VS"),
IFERROR(IF(VLOOKUP(O1516,[1]Sammelnr.!$H:$I,2,FALSE)=0,"Sammelnr. geschält"),
IFERROR(IF(VLOOKUP(O1516,[1]Offen!$B:$C,2,FALSE)=0,"Offen ungeschält ABS"),
IFERROR(IF(VLOOKUP(O1516,[1]Offen!$E:$F,2,FALSE)=0,"Offen ungeschält VOS"),
IFERROR(IF(VLOOKUP(O1516,[1]Offen!$H:$I,2,FALSE)=0,"Offen geschält RW"),
IFERROR(IF(VLOOKUP(O1516,[1]Offen!$K:$L,2,FALSE)=0,"Offen vegan"),
IFERROR(IF(VLOOKUP(O1516,[1]Offen!$N:$O,2,FALSE)=0,"Offen Zipfel"),
IFERROR(IF(VLOOKUP(O1516,[1]Offen!$Q:$R,2,FALSE)=0,"Offen Endstücke"),
IFERROR(IF(VLOOKUP(O1516,[1]Vakuumiert!$B:$C,2,FALSE)=0,"Vakuumierter VOS ungeschält"),
IFERROR(IF(VLOOKUP(O1516,[1]Vakuumiert!$E:$F,2,FALSE)=0,"Vakuumierter ABS ungeschält"),
IFERROR(IF(VLOOKUP(O1516,[1]Vakuumiert!$H:$I,2,FALSE)=0,"Vakuumierter VOS geschält"),
IFERROR(IF(VLOOKUP(O1516,[1]Vakuumiert!$K:$L,2,FALSE)=0,"Vakuumierter VOS vegan"),
IFERROR(IF(VLOOKUP(O1516,[1]Vakuumiert!$N:$O,2,FALSE)=0,"Vakuumierter VOS Zipfel"),
IFERROR(IF(VLOOKUP(O1516,[1]Vakuumiert!$Q:$R,2,FALSE)=0,"Vakuumiert geschält"),
IFERROR(IF(VLOOKUP(O1516,'[1]vakuumierte Fertigprodukte'!$B:$C,2,FALSE)=0,"Fertigprodukte"),
IFERROR(IF(VLOOKUP(O1516,'[1]vakuumierte Fertigprodukte'!$E:$FI,2,FALSE)=0,"Vakuumierte Zipfel"),
IFERROR(IF(VLOOKUP(O1516,[1]Wurste!$B:$C,2,FALSE)=0,"Räucherwürste"),
IFERROR(IF(VLOOKUP(O1516,[1]Wurste!$E:$F,2,FALSE)=0,"URW/URGW Wurst"),
IFERROR(IF(VLOOKUP(O1516,[1]Wurste!$H:$I,2,FALSE)=0,"HF-Wurst Vegan"),
IFERROR(IF(VLOOKUP(O1516,[1]Wurste!$K:$L,2,FALSE)=0,"320er ohne Würste"),
IFERROR(IF(AND(OR(Abfalldokumentation!$A1516="BU3",Abfalldokumentation!$A1516="Verkauf"),Abfalldokumentation!$F1516="Schimmel",Abfalldokumentation!$G1516="keinen Abnehmer/kein Schälpersonal"),"Div. Zipfel, ES ohne Verwendung",VLOOKUP(Abfalldokumentation!$E1516,Produktgruppen!A:B,2,FALSE)),"-")))))))))))))))))))))))</f>
        <v>-</v>
      </c>
      <c r="E1516" s="81" t="str">
        <f>IFERROR(VLOOKUP(Abfalldokumentation!$O1516,Artikel!A:C,3,FALSE),Abfalldokumentation!$O1516)</f>
        <v>WALNUSS GEWOLFT 13MM</v>
      </c>
      <c r="F1516" s="81" t="str">
        <f>VLOOKUP(T1516,'Liste Gründe'!A:D,2,FALSE)</f>
        <v>Schimmel</v>
      </c>
      <c r="G1516" s="80" t="str">
        <f>IF(ISBLANK(V1516),VLOOKUP(Abfalldokumentation!$P1516,'Liste Gründe'!A:D,3,FALSE),V1516)</f>
        <v>keine Verarbeitung</v>
      </c>
      <c r="H1516" s="81" t="str">
        <f>IF(ISBLANK(Abfalldokumentation!$W1516),"-",Abfalldokumentation!$W1516)</f>
        <v>-</v>
      </c>
      <c r="I1516" s="81">
        <f t="shared" si="162"/>
        <v>44</v>
      </c>
      <c r="J1516" s="81" t="str">
        <f t="shared" si="163"/>
        <v>Produkte</v>
      </c>
      <c r="K1516" s="81" t="str">
        <f t="shared" si="164"/>
        <v>BUs</v>
      </c>
      <c r="L1516" s="81" t="str">
        <f t="shared" si="165"/>
        <v>Symptome</v>
      </c>
      <c r="M1516" s="81" t="str">
        <f>IFERROR(VLOOKUP(Abfalldokumentation!$O1516,Kennzahlen!S:V,3,FALSE)*Abfalldokumentation!$B1516,"0")</f>
        <v>0</v>
      </c>
      <c r="N1516" s="81" t="str">
        <f>IF(ISBLANK(Q1516),VLOOKUP(Abfalldokumentation!$O1516,'Linien - BU'!R:S,2,FALSE),Q1516)</f>
        <v>Abfüllung</v>
      </c>
      <c r="O1516" s="77">
        <f t="shared" si="166"/>
        <v>23500286</v>
      </c>
      <c r="P1516" s="77">
        <f t="shared" si="167"/>
        <v>12</v>
      </c>
      <c r="Q1516" s="39" t="s">
        <v>180</v>
      </c>
      <c r="R1516" s="40">
        <v>23500286</v>
      </c>
      <c r="S1516" s="40">
        <f>137-40</f>
        <v>97</v>
      </c>
      <c r="T1516" s="40">
        <v>12</v>
      </c>
      <c r="U1516" s="41">
        <v>44504</v>
      </c>
      <c r="V1516" s="42" t="s">
        <v>22</v>
      </c>
      <c r="W1516" s="40"/>
      <c r="X1516" s="44" t="str">
        <f>IFERROR(VLOOKUP(Abfalldokumentation!$R1516,Artikel!A:C,3,FALSE),Abfalldokumentation!$R1516)</f>
        <v>WALNUSS GEWOLFT 13MM</v>
      </c>
      <c r="Y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</row>
    <row r="1517" spans="1:40" ht="30" hidden="1" customHeight="1" x14ac:dyDescent="0.25">
      <c r="A1517" s="73" t="str">
        <f>VLOOKUP(N1517,'Linien - BU'!A:B,2,FALSE)</f>
        <v>BU3</v>
      </c>
      <c r="B1517" s="74">
        <f t="shared" si="161"/>
        <v>135</v>
      </c>
      <c r="C1517" s="75">
        <f>Abfalldokumentation!$U1517</f>
        <v>44504</v>
      </c>
      <c r="D1517" s="69" t="str">
        <f>IFERROR(IF(VLOOKUP(O1517,'[1]Rohware 230'!$B:$C,2,FALSE)=0,"Rohware"),
IFERROR(IF(VLOOKUP(O1517,[1]Sammelnr.!$B:$C,2,FALSE)=0,"Sammelnr. ungeschält ABS"),
IFERROR(IF(VLOOKUP(O1517,[1]Sammelnr.!$E:$F,2,FALSE)=0,"Sammelnr. ungeschält VS"),
IFERROR(IF(VLOOKUP(O1517,[1]Sammelnr.!$H:$I,2,FALSE)=0,"Sammelnr. geschält"),
IFERROR(IF(VLOOKUP(O1517,[1]Offen!$B:$C,2,FALSE)=0,"Offen ungeschält ABS"),
IFERROR(IF(VLOOKUP(O1517,[1]Offen!$E:$F,2,FALSE)=0,"Offen ungeschält VOS"),
IFERROR(IF(VLOOKUP(O1517,[1]Offen!$H:$I,2,FALSE)=0,"Offen geschält RW"),
IFERROR(IF(VLOOKUP(O1517,[1]Offen!$K:$L,2,FALSE)=0,"Offen vegan"),
IFERROR(IF(VLOOKUP(O1517,[1]Offen!$N:$O,2,FALSE)=0,"Offen Zipfel"),
IFERROR(IF(VLOOKUP(O1517,[1]Offen!$Q:$R,2,FALSE)=0,"Offen Endstücke"),
IFERROR(IF(VLOOKUP(O1517,[1]Vakuumiert!$B:$C,2,FALSE)=0,"Vakuumierter VOS ungeschält"),
IFERROR(IF(VLOOKUP(O1517,[1]Vakuumiert!$E:$F,2,FALSE)=0,"Vakuumierter ABS ungeschält"),
IFERROR(IF(VLOOKUP(O1517,[1]Vakuumiert!$H:$I,2,FALSE)=0,"Vakuumierter VOS geschält"),
IFERROR(IF(VLOOKUP(O1517,[1]Vakuumiert!$K:$L,2,FALSE)=0,"Vakuumierter VOS vegan"),
IFERROR(IF(VLOOKUP(O1517,[1]Vakuumiert!$N:$O,2,FALSE)=0,"Vakuumierter VOS Zipfel"),
IFERROR(IF(VLOOKUP(O1517,[1]Vakuumiert!$Q:$R,2,FALSE)=0,"Vakuumiert geschält"),
IFERROR(IF(VLOOKUP(O1517,'[1]vakuumierte Fertigprodukte'!$B:$C,2,FALSE)=0,"Fertigprodukte"),
IFERROR(IF(VLOOKUP(O1517,'[1]vakuumierte Fertigprodukte'!$E:$FI,2,FALSE)=0,"Vakuumierte Zipfel"),
IFERROR(IF(VLOOKUP(O1517,[1]Wurste!$B:$C,2,FALSE)=0,"Räucherwürste"),
IFERROR(IF(VLOOKUP(O1517,[1]Wurste!$E:$F,2,FALSE)=0,"URW/URGW Wurst"),
IFERROR(IF(VLOOKUP(O1517,[1]Wurste!$H:$I,2,FALSE)=0,"HF-Wurst Vegan"),
IFERROR(IF(VLOOKUP(O1517,[1]Wurste!$K:$L,2,FALSE)=0,"320er ohne Würste"),
IFERROR(IF(AND(OR(Abfalldokumentation!$A1517="BU3",Abfalldokumentation!$A1517="Verkauf"),Abfalldokumentation!$F1517="Schimmel",Abfalldokumentation!$G1517="keinen Abnehmer/kein Schälpersonal"),"Div. Zipfel, ES ohne Verwendung",VLOOKUP(Abfalldokumentation!$E1517,Produktgruppen!A:B,2,FALSE)),"-")))))))))))))))))))))))</f>
        <v>ABS</v>
      </c>
      <c r="E1517" s="76" t="str">
        <f>IFERROR(VLOOKUP(Abfalldokumentation!$O1517,Artikel!A:C,3,FALSE),Abfalldokumentation!$O1517)</f>
        <v>ABS CHED-PF-KRÄUK gemis</v>
      </c>
      <c r="F1517" s="76" t="str">
        <f>VLOOKUP(T1517,'Liste Gründe'!A:D,2,FALSE)</f>
        <v>Linienbezogen</v>
      </c>
      <c r="G1517" s="75" t="str">
        <f>IF(ISBLANK(V1517),VLOOKUP(Abfalldokumentation!$P1517,'Liste Gründe'!A:D,3,FALSE),V1517)</f>
        <v>gemischtes Produkt</v>
      </c>
      <c r="H1517" s="76" t="str">
        <f>IF(ISBLANK(Abfalldokumentation!$W1517),"-",Abfalldokumentation!$W1517)</f>
        <v>-</v>
      </c>
      <c r="I1517" s="76">
        <f t="shared" si="162"/>
        <v>44</v>
      </c>
      <c r="J1517" s="76" t="str">
        <f t="shared" si="163"/>
        <v>Produkte</v>
      </c>
      <c r="K1517" s="76" t="str">
        <f t="shared" si="164"/>
        <v>BUs</v>
      </c>
      <c r="L1517" s="76" t="str">
        <f t="shared" si="165"/>
        <v>Symptome</v>
      </c>
      <c r="M1517" s="76">
        <f>IFERROR(VLOOKUP(Abfalldokumentation!$O1517,Kennzahlen!S:V,3,FALSE)*Abfalldokumentation!$B1517,"0")</f>
        <v>135</v>
      </c>
      <c r="N1517" s="76" t="str">
        <f>IF(ISBLANK(Q1517),VLOOKUP(Abfalldokumentation!$O1517,'Linien - BU'!R:S,2,FALSE),Q1517)</f>
        <v>BU3</v>
      </c>
      <c r="O1517" s="77">
        <f t="shared" si="166"/>
        <v>29501003</v>
      </c>
      <c r="P1517" s="77">
        <f t="shared" si="167"/>
        <v>81</v>
      </c>
      <c r="Q1517" s="45" t="s">
        <v>8</v>
      </c>
      <c r="R1517" s="46">
        <v>29501003</v>
      </c>
      <c r="S1517" s="46">
        <v>135</v>
      </c>
      <c r="T1517" s="46">
        <v>81</v>
      </c>
      <c r="U1517" s="47">
        <v>44504</v>
      </c>
      <c r="V1517" s="48"/>
      <c r="W1517" s="46"/>
      <c r="X1517" s="50" t="str">
        <f>IFERROR(VLOOKUP(Abfalldokumentation!$R1517,Artikel!A:C,3,FALSE),Abfalldokumentation!$R1517)</f>
        <v>ABS CHED-PF-KRÄUK gemis</v>
      </c>
      <c r="Y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</row>
    <row r="1518" spans="1:40" ht="30" hidden="1" customHeight="1" x14ac:dyDescent="0.25">
      <c r="A1518" s="78" t="str">
        <f>VLOOKUP(N1518,'Linien - BU'!A:B,2,FALSE)</f>
        <v>BU3</v>
      </c>
      <c r="B1518" s="79">
        <f t="shared" si="161"/>
        <v>16</v>
      </c>
      <c r="C1518" s="80">
        <f>Abfalldokumentation!$U1518</f>
        <v>44504</v>
      </c>
      <c r="D1518" s="69" t="str">
        <f>IFERROR(IF(VLOOKUP(O1518,'[1]Rohware 230'!$B:$C,2,FALSE)=0,"Rohware"),
IFERROR(IF(VLOOKUP(O1518,[1]Sammelnr.!$B:$C,2,FALSE)=0,"Sammelnr. ungeschält ABS"),
IFERROR(IF(VLOOKUP(O1518,[1]Sammelnr.!$E:$F,2,FALSE)=0,"Sammelnr. ungeschält VS"),
IFERROR(IF(VLOOKUP(O1518,[1]Sammelnr.!$H:$I,2,FALSE)=0,"Sammelnr. geschält"),
IFERROR(IF(VLOOKUP(O1518,[1]Offen!$B:$C,2,FALSE)=0,"Offen ungeschält ABS"),
IFERROR(IF(VLOOKUP(O1518,[1]Offen!$E:$F,2,FALSE)=0,"Offen ungeschält VOS"),
IFERROR(IF(VLOOKUP(O1518,[1]Offen!$H:$I,2,FALSE)=0,"Offen geschält RW"),
IFERROR(IF(VLOOKUP(O1518,[1]Offen!$K:$L,2,FALSE)=0,"Offen vegan"),
IFERROR(IF(VLOOKUP(O1518,[1]Offen!$N:$O,2,FALSE)=0,"Offen Zipfel"),
IFERROR(IF(VLOOKUP(O1518,[1]Offen!$Q:$R,2,FALSE)=0,"Offen Endstücke"),
IFERROR(IF(VLOOKUP(O1518,[1]Vakuumiert!$B:$C,2,FALSE)=0,"Vakuumierter VOS ungeschält"),
IFERROR(IF(VLOOKUP(O1518,[1]Vakuumiert!$E:$F,2,FALSE)=0,"Vakuumierter ABS ungeschält"),
IFERROR(IF(VLOOKUP(O1518,[1]Vakuumiert!$H:$I,2,FALSE)=0,"Vakuumierter VOS geschält"),
IFERROR(IF(VLOOKUP(O1518,[1]Vakuumiert!$K:$L,2,FALSE)=0,"Vakuumierter VOS vegan"),
IFERROR(IF(VLOOKUP(O1518,[1]Vakuumiert!$N:$O,2,FALSE)=0,"Vakuumierter VOS Zipfel"),
IFERROR(IF(VLOOKUP(O1518,[1]Vakuumiert!$Q:$R,2,FALSE)=0,"Vakuumiert geschält"),
IFERROR(IF(VLOOKUP(O1518,'[1]vakuumierte Fertigprodukte'!$B:$C,2,FALSE)=0,"Fertigprodukte"),
IFERROR(IF(VLOOKUP(O1518,'[1]vakuumierte Fertigprodukte'!$E:$FI,2,FALSE)=0,"Vakuumierte Zipfel"),
IFERROR(IF(VLOOKUP(O1518,[1]Wurste!$B:$C,2,FALSE)=0,"Räucherwürste"),
IFERROR(IF(VLOOKUP(O1518,[1]Wurste!$E:$F,2,FALSE)=0,"URW/URGW Wurst"),
IFERROR(IF(VLOOKUP(O1518,[1]Wurste!$H:$I,2,FALSE)=0,"HF-Wurst Vegan"),
IFERROR(IF(VLOOKUP(O1518,[1]Wurste!$K:$L,2,FALSE)=0,"320er ohne Würste"),
IFERROR(IF(AND(OR(Abfalldokumentation!$A1518="BU3",Abfalldokumentation!$A1518="Verkauf"),Abfalldokumentation!$F1518="Schimmel",Abfalldokumentation!$G1518="keinen Abnehmer/kein Schälpersonal"),"Div. Zipfel, ES ohne Verwendung",VLOOKUP(Abfalldokumentation!$E1518,Produktgruppen!A:B,2,FALSE)),"-")))))))))))))))))))))))</f>
        <v>ABS</v>
      </c>
      <c r="E1518" s="81" t="str">
        <f>IFERROR(VLOOKUP(Abfalldokumentation!$O1518,Artikel!A:C,3,FALSE),Abfalldokumentation!$O1518)</f>
        <v>ABS Pfeffer-Bruch</v>
      </c>
      <c r="F1518" s="81" t="str">
        <f>VLOOKUP(T1518,'Liste Gründe'!A:D,2,FALSE)</f>
        <v>Linienbezogen</v>
      </c>
      <c r="G1518" s="80" t="str">
        <f>IF(ISBLANK(V1518),VLOOKUP(Abfalldokumentation!$P1518,'Liste Gründe'!A:D,3,FALSE),V1518)</f>
        <v>Reste von Produktion</v>
      </c>
      <c r="H1518" s="81" t="str">
        <f>IF(ISBLANK(Abfalldokumentation!$W1518),"-",Abfalldokumentation!$W1518)</f>
        <v>-</v>
      </c>
      <c r="I1518" s="81">
        <f t="shared" si="162"/>
        <v>44</v>
      </c>
      <c r="J1518" s="81" t="str">
        <f t="shared" si="163"/>
        <v>Produkte</v>
      </c>
      <c r="K1518" s="81" t="str">
        <f t="shared" si="164"/>
        <v>BUs</v>
      </c>
      <c r="L1518" s="81" t="str">
        <f t="shared" si="165"/>
        <v>Symptome</v>
      </c>
      <c r="M1518" s="81">
        <f>IFERROR(VLOOKUP(Abfalldokumentation!$O1518,Kennzahlen!S:V,3,FALSE)*Abfalldokumentation!$B1518,"0")</f>
        <v>1.6000000000000001E-3</v>
      </c>
      <c r="N1518" s="81" t="str">
        <f>IF(ISBLANK(Q1518),VLOOKUP(Abfalldokumentation!$O1518,'Linien - BU'!R:S,2,FALSE),Q1518)</f>
        <v>Spezialitäten</v>
      </c>
      <c r="O1518" s="77">
        <f t="shared" si="166"/>
        <v>29501017</v>
      </c>
      <c r="P1518" s="77">
        <f t="shared" si="167"/>
        <v>30</v>
      </c>
      <c r="Q1518" s="39" t="s">
        <v>253</v>
      </c>
      <c r="R1518" s="40">
        <v>29501017</v>
      </c>
      <c r="S1518" s="40">
        <v>16</v>
      </c>
      <c r="T1518" s="46">
        <v>30</v>
      </c>
      <c r="U1518" s="41">
        <v>44504</v>
      </c>
      <c r="V1518" s="42" t="s">
        <v>120</v>
      </c>
      <c r="W1518" s="40"/>
      <c r="X1518" s="44" t="str">
        <f>IFERROR(VLOOKUP(Abfalldokumentation!$R1518,Artikel!A:C,3,FALSE),Abfalldokumentation!$R1518)</f>
        <v>ABS Pfeffer-Bruch</v>
      </c>
      <c r="Y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</row>
    <row r="1519" spans="1:40" ht="30" hidden="1" customHeight="1" x14ac:dyDescent="0.25">
      <c r="A1519" s="73" t="str">
        <f>VLOOKUP(N1519,'Linien - BU'!A:B,2,FALSE)</f>
        <v>BU1</v>
      </c>
      <c r="B1519" s="74">
        <f t="shared" si="161"/>
        <v>22</v>
      </c>
      <c r="C1519" s="75">
        <f>Abfalldokumentation!$U1519</f>
        <v>44504</v>
      </c>
      <c r="D1519" s="69" t="str">
        <f>IFERROR(IF(VLOOKUP(O1519,'[1]Rohware 230'!$B:$C,2,FALSE)=0,"Rohware"),
IFERROR(IF(VLOOKUP(O1519,[1]Sammelnr.!$B:$C,2,FALSE)=0,"Sammelnr. ungeschält ABS"),
IFERROR(IF(VLOOKUP(O1519,[1]Sammelnr.!$E:$F,2,FALSE)=0,"Sammelnr. ungeschält VS"),
IFERROR(IF(VLOOKUP(O1519,[1]Sammelnr.!$H:$I,2,FALSE)=0,"Sammelnr. geschält"),
IFERROR(IF(VLOOKUP(O1519,[1]Offen!$B:$C,2,FALSE)=0,"Offen ungeschält ABS"),
IFERROR(IF(VLOOKUP(O1519,[1]Offen!$E:$F,2,FALSE)=0,"Offen ungeschält VOS"),
IFERROR(IF(VLOOKUP(O1519,[1]Offen!$H:$I,2,FALSE)=0,"Offen geschält RW"),
IFERROR(IF(VLOOKUP(O1519,[1]Offen!$K:$L,2,FALSE)=0,"Offen vegan"),
IFERROR(IF(VLOOKUP(O1519,[1]Offen!$N:$O,2,FALSE)=0,"Offen Zipfel"),
IFERROR(IF(VLOOKUP(O1519,[1]Offen!$Q:$R,2,FALSE)=0,"Offen Endstücke"),
IFERROR(IF(VLOOKUP(O1519,[1]Vakuumiert!$B:$C,2,FALSE)=0,"Vakuumierter VOS ungeschält"),
IFERROR(IF(VLOOKUP(O1519,[1]Vakuumiert!$E:$F,2,FALSE)=0,"Vakuumierter ABS ungeschält"),
IFERROR(IF(VLOOKUP(O1519,[1]Vakuumiert!$H:$I,2,FALSE)=0,"Vakuumierter VOS geschält"),
IFERROR(IF(VLOOKUP(O1519,[1]Vakuumiert!$K:$L,2,FALSE)=0,"Vakuumierter VOS vegan"),
IFERROR(IF(VLOOKUP(O1519,[1]Vakuumiert!$N:$O,2,FALSE)=0,"Vakuumierter VOS Zipfel"),
IFERROR(IF(VLOOKUP(O1519,[1]Vakuumiert!$Q:$R,2,FALSE)=0,"Vakuumiert geschält"),
IFERROR(IF(VLOOKUP(O1519,'[1]vakuumierte Fertigprodukte'!$B:$C,2,FALSE)=0,"Fertigprodukte"),
IFERROR(IF(VLOOKUP(O1519,'[1]vakuumierte Fertigprodukte'!$E:$FI,2,FALSE)=0,"Vakuumierte Zipfel"),
IFERROR(IF(VLOOKUP(O1519,[1]Wurste!$B:$C,2,FALSE)=0,"Räucherwürste"),
IFERROR(IF(VLOOKUP(O1519,[1]Wurste!$E:$F,2,FALSE)=0,"URW/URGW Wurst"),
IFERROR(IF(VLOOKUP(O1519,[1]Wurste!$H:$I,2,FALSE)=0,"HF-Wurst Vegan"),
IFERROR(IF(VLOOKUP(O1519,[1]Wurste!$K:$L,2,FALSE)=0,"320er ohne Würste"),
IFERROR(IF(AND(OR(Abfalldokumentation!$A1519="BU3",Abfalldokumentation!$A1519="Verkauf"),Abfalldokumentation!$F1519="Schimmel",Abfalldokumentation!$G1519="keinen Abnehmer/kein Schälpersonal"),"Div. Zipfel, ES ohne Verwendung",VLOOKUP(Abfalldokumentation!$E1519,Produktgruppen!A:B,2,FALSE)),"-")))))))))))))))))))))))</f>
        <v>ganze Würste</v>
      </c>
      <c r="E1519" s="76" t="str">
        <f>IFERROR(VLOOKUP(Abfalldokumentation!$O1519,Artikel!A:C,3,FALSE),Abfalldokumentation!$O1519)</f>
        <v>Würste 8400g Schinkenrä</v>
      </c>
      <c r="F1519" s="76" t="str">
        <f>VLOOKUP(T1519,'Liste Gründe'!A:D,2,FALSE)</f>
        <v>Rest</v>
      </c>
      <c r="G1519" s="75" t="str">
        <f>IF(ISBLANK(V1519),VLOOKUP(Abfalldokumentation!$P1519,'Liste Gründe'!A:D,3,FALSE),V1519)</f>
        <v>Metall</v>
      </c>
      <c r="H1519" s="76" t="str">
        <f>IF(ISBLANK(Abfalldokumentation!$W1519),"-",Abfalldokumentation!$W1519)</f>
        <v>-</v>
      </c>
      <c r="I1519" s="76">
        <f t="shared" si="162"/>
        <v>44</v>
      </c>
      <c r="J1519" s="76" t="str">
        <f t="shared" si="163"/>
        <v>Produkte</v>
      </c>
      <c r="K1519" s="76" t="str">
        <f t="shared" si="164"/>
        <v>BUs</v>
      </c>
      <c r="L1519" s="76" t="str">
        <f t="shared" si="165"/>
        <v>Symptome</v>
      </c>
      <c r="M1519" s="76" t="str">
        <f>IFERROR(VLOOKUP(Abfalldokumentation!$O1519,Kennzahlen!S:V,3,FALSE)*Abfalldokumentation!$B1519,"0")</f>
        <v>0</v>
      </c>
      <c r="N1519" s="76">
        <f>IF(ISBLANK(Q1519),VLOOKUP(Abfalldokumentation!$O1519,'Linien - BU'!R:S,2,FALSE),Q1519)</f>
        <v>3020</v>
      </c>
      <c r="O1519" s="77">
        <f t="shared" si="166"/>
        <v>32000036</v>
      </c>
      <c r="P1519" s="77">
        <f t="shared" si="167"/>
        <v>40</v>
      </c>
      <c r="Q1519" s="45">
        <v>3020</v>
      </c>
      <c r="R1519" s="46">
        <v>32000036</v>
      </c>
      <c r="S1519" s="46">
        <f>242/11</f>
        <v>22</v>
      </c>
      <c r="T1519" s="46">
        <v>40</v>
      </c>
      <c r="U1519" s="47">
        <v>44504</v>
      </c>
      <c r="V1519" s="48"/>
      <c r="W1519" s="46"/>
      <c r="X1519" s="50" t="str">
        <f>IFERROR(VLOOKUP(Abfalldokumentation!$R1519,Artikel!A:C,3,FALSE),Abfalldokumentation!$R1519)</f>
        <v>Würste 8400g Schinkenrä</v>
      </c>
      <c r="Y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</row>
    <row r="1520" spans="1:40" ht="30" hidden="1" customHeight="1" x14ac:dyDescent="0.25">
      <c r="A1520" s="78" t="str">
        <f>VLOOKUP(N1520,'Linien - BU'!A:B,2,FALSE)</f>
        <v>BU1</v>
      </c>
      <c r="B1520" s="79">
        <f t="shared" si="161"/>
        <v>66</v>
      </c>
      <c r="C1520" s="80">
        <f>Abfalldokumentation!$U1520</f>
        <v>44504</v>
      </c>
      <c r="D1520" s="69" t="str">
        <f>IFERROR(IF(VLOOKUP(O1520,'[1]Rohware 230'!$B:$C,2,FALSE)=0,"Rohware"),
IFERROR(IF(VLOOKUP(O1520,[1]Sammelnr.!$B:$C,2,FALSE)=0,"Sammelnr. ungeschält ABS"),
IFERROR(IF(VLOOKUP(O1520,[1]Sammelnr.!$E:$F,2,FALSE)=0,"Sammelnr. ungeschält VS"),
IFERROR(IF(VLOOKUP(O1520,[1]Sammelnr.!$H:$I,2,FALSE)=0,"Sammelnr. geschält"),
IFERROR(IF(VLOOKUP(O1520,[1]Offen!$B:$C,2,FALSE)=0,"Offen ungeschält ABS"),
IFERROR(IF(VLOOKUP(O1520,[1]Offen!$E:$F,2,FALSE)=0,"Offen ungeschält VOS"),
IFERROR(IF(VLOOKUP(O1520,[1]Offen!$H:$I,2,FALSE)=0,"Offen geschält RW"),
IFERROR(IF(VLOOKUP(O1520,[1]Offen!$K:$L,2,FALSE)=0,"Offen vegan"),
IFERROR(IF(VLOOKUP(O1520,[1]Offen!$N:$O,2,FALSE)=0,"Offen Zipfel"),
IFERROR(IF(VLOOKUP(O1520,[1]Offen!$Q:$R,2,FALSE)=0,"Offen Endstücke"),
IFERROR(IF(VLOOKUP(O1520,[1]Vakuumiert!$B:$C,2,FALSE)=0,"Vakuumierter VOS ungeschält"),
IFERROR(IF(VLOOKUP(O1520,[1]Vakuumiert!$E:$F,2,FALSE)=0,"Vakuumierter ABS ungeschält"),
IFERROR(IF(VLOOKUP(O1520,[1]Vakuumiert!$H:$I,2,FALSE)=0,"Vakuumierter VOS geschält"),
IFERROR(IF(VLOOKUP(O1520,[1]Vakuumiert!$K:$L,2,FALSE)=0,"Vakuumierter VOS vegan"),
IFERROR(IF(VLOOKUP(O1520,[1]Vakuumiert!$N:$O,2,FALSE)=0,"Vakuumierter VOS Zipfel"),
IFERROR(IF(VLOOKUP(O1520,[1]Vakuumiert!$Q:$R,2,FALSE)=0,"Vakuumiert geschält"),
IFERROR(IF(VLOOKUP(O1520,'[1]vakuumierte Fertigprodukte'!$B:$C,2,FALSE)=0,"Fertigprodukte"),
IFERROR(IF(VLOOKUP(O1520,'[1]vakuumierte Fertigprodukte'!$E:$FI,2,FALSE)=0,"Vakuumierte Zipfel"),
IFERROR(IF(VLOOKUP(O1520,[1]Wurste!$B:$C,2,FALSE)=0,"Räucherwürste"),
IFERROR(IF(VLOOKUP(O1520,[1]Wurste!$E:$F,2,FALSE)=0,"URW/URGW Wurst"),
IFERROR(IF(VLOOKUP(O1520,[1]Wurste!$H:$I,2,FALSE)=0,"HF-Wurst Vegan"),
IFERROR(IF(VLOOKUP(O1520,[1]Wurste!$K:$L,2,FALSE)=0,"320er ohne Würste"),
IFERROR(IF(AND(OR(Abfalldokumentation!$A1520="BU3",Abfalldokumentation!$A1520="Verkauf"),Abfalldokumentation!$F1520="Schimmel",Abfalldokumentation!$G1520="keinen Abnehmer/kein Schälpersonal"),"Div. Zipfel, ES ohne Verwendung",VLOOKUP(Abfalldokumentation!$E1520,Produktgruppen!A:B,2,FALSE)),"-")))))))))))))))))))))))</f>
        <v>-</v>
      </c>
      <c r="E1520" s="81" t="str">
        <f>IFERROR(VLOOKUP(Abfalldokumentation!$O1520,Artikel!A:C,3,FALSE),Abfalldokumentation!$O1520)</f>
        <v>RW NATUR 10,0KG AN</v>
      </c>
      <c r="F1520" s="81" t="str">
        <f>VLOOKUP(T1520,'Liste Gründe'!A:D,2,FALSE)</f>
        <v>Linienbezogen</v>
      </c>
      <c r="G1520" s="80" t="str">
        <f>IF(ISBLANK(V1520),VLOOKUP(Abfalldokumentation!$P1520,'Liste Gründe'!A:D,3,FALSE),V1520)</f>
        <v>aus Hand gerutscht</v>
      </c>
      <c r="H1520" s="81" t="str">
        <f>IF(ISBLANK(Abfalldokumentation!$W1520),"-",Abfalldokumentation!$W1520)</f>
        <v>-</v>
      </c>
      <c r="I1520" s="81">
        <f t="shared" si="162"/>
        <v>44</v>
      </c>
      <c r="J1520" s="81" t="str">
        <f t="shared" si="163"/>
        <v>Produkte</v>
      </c>
      <c r="K1520" s="81" t="str">
        <f t="shared" si="164"/>
        <v>BUs</v>
      </c>
      <c r="L1520" s="81" t="str">
        <f t="shared" si="165"/>
        <v>Symptome</v>
      </c>
      <c r="M1520" s="81" t="str">
        <f>IFERROR(VLOOKUP(Abfalldokumentation!$O1520,Kennzahlen!S:V,3,FALSE)*Abfalldokumentation!$B1520,"0")</f>
        <v>0</v>
      </c>
      <c r="N1520" s="81">
        <f>IF(ISBLANK(Q1520),VLOOKUP(Abfalldokumentation!$O1520,'Linien - BU'!R:S,2,FALSE),Q1520)</f>
        <v>3020</v>
      </c>
      <c r="O1520" s="77">
        <f t="shared" si="166"/>
        <v>32000067</v>
      </c>
      <c r="P1520" s="77">
        <f t="shared" si="167"/>
        <v>32</v>
      </c>
      <c r="Q1520" s="39">
        <v>3020</v>
      </c>
      <c r="R1520" s="40">
        <v>32000067</v>
      </c>
      <c r="S1520" s="40">
        <f>242/11*3</f>
        <v>66</v>
      </c>
      <c r="T1520" s="40">
        <v>32</v>
      </c>
      <c r="U1520" s="41">
        <v>44504</v>
      </c>
      <c r="V1520" s="42"/>
      <c r="W1520" s="40"/>
      <c r="X1520" s="44" t="str">
        <f>IFERROR(VLOOKUP(Abfalldokumentation!$R1520,Artikel!A:C,3,FALSE),Abfalldokumentation!$R1520)</f>
        <v>RW NATUR 10,0KG AN</v>
      </c>
      <c r="Y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</row>
    <row r="1521" spans="1:40" ht="30" hidden="1" customHeight="1" x14ac:dyDescent="0.25">
      <c r="A1521" s="73" t="str">
        <f>VLOOKUP(N1521,'Linien - BU'!A:B,2,FALSE)</f>
        <v>BU1</v>
      </c>
      <c r="B1521" s="74">
        <f t="shared" si="161"/>
        <v>22</v>
      </c>
      <c r="C1521" s="75">
        <f>Abfalldokumentation!$U1521</f>
        <v>44504</v>
      </c>
      <c r="D1521" s="69" t="str">
        <f>IFERROR(IF(VLOOKUP(O1521,'[1]Rohware 230'!$B:$C,2,FALSE)=0,"Rohware"),
IFERROR(IF(VLOOKUP(O1521,[1]Sammelnr.!$B:$C,2,FALSE)=0,"Sammelnr. ungeschält ABS"),
IFERROR(IF(VLOOKUP(O1521,[1]Sammelnr.!$E:$F,2,FALSE)=0,"Sammelnr. ungeschält VS"),
IFERROR(IF(VLOOKUP(O1521,[1]Sammelnr.!$H:$I,2,FALSE)=0,"Sammelnr. geschält"),
IFERROR(IF(VLOOKUP(O1521,[1]Offen!$B:$C,2,FALSE)=0,"Offen ungeschält ABS"),
IFERROR(IF(VLOOKUP(O1521,[1]Offen!$E:$F,2,FALSE)=0,"Offen ungeschält VOS"),
IFERROR(IF(VLOOKUP(O1521,[1]Offen!$H:$I,2,FALSE)=0,"Offen geschält RW"),
IFERROR(IF(VLOOKUP(O1521,[1]Offen!$K:$L,2,FALSE)=0,"Offen vegan"),
IFERROR(IF(VLOOKUP(O1521,[1]Offen!$N:$O,2,FALSE)=0,"Offen Zipfel"),
IFERROR(IF(VLOOKUP(O1521,[1]Offen!$Q:$R,2,FALSE)=0,"Offen Endstücke"),
IFERROR(IF(VLOOKUP(O1521,[1]Vakuumiert!$B:$C,2,FALSE)=0,"Vakuumierter VOS ungeschält"),
IFERROR(IF(VLOOKUP(O1521,[1]Vakuumiert!$E:$F,2,FALSE)=0,"Vakuumierter ABS ungeschält"),
IFERROR(IF(VLOOKUP(O1521,[1]Vakuumiert!$H:$I,2,FALSE)=0,"Vakuumierter VOS geschält"),
IFERROR(IF(VLOOKUP(O1521,[1]Vakuumiert!$K:$L,2,FALSE)=0,"Vakuumierter VOS vegan"),
IFERROR(IF(VLOOKUP(O1521,[1]Vakuumiert!$N:$O,2,FALSE)=0,"Vakuumierter VOS Zipfel"),
IFERROR(IF(VLOOKUP(O1521,[1]Vakuumiert!$Q:$R,2,FALSE)=0,"Vakuumiert geschält"),
IFERROR(IF(VLOOKUP(O1521,'[1]vakuumierte Fertigprodukte'!$B:$C,2,FALSE)=0,"Fertigprodukte"),
IFERROR(IF(VLOOKUP(O1521,'[1]vakuumierte Fertigprodukte'!$E:$FI,2,FALSE)=0,"Vakuumierte Zipfel"),
IFERROR(IF(VLOOKUP(O1521,[1]Wurste!$B:$C,2,FALSE)=0,"Räucherwürste"),
IFERROR(IF(VLOOKUP(O1521,[1]Wurste!$E:$F,2,FALSE)=0,"URW/URGW Wurst"),
IFERROR(IF(VLOOKUP(O1521,[1]Wurste!$H:$I,2,FALSE)=0,"HF-Wurst Vegan"),
IFERROR(IF(VLOOKUP(O1521,[1]Wurste!$K:$L,2,FALSE)=0,"320er ohne Würste"),
IFERROR(IF(AND(OR(Abfalldokumentation!$A1521="BU3",Abfalldokumentation!$A1521="Verkauf"),Abfalldokumentation!$F1521="Schimmel",Abfalldokumentation!$G1521="keinen Abnehmer/kein Schälpersonal"),"Div. Zipfel, ES ohne Verwendung",VLOOKUP(Abfalldokumentation!$E1521,Produktgruppen!A:B,2,FALSE)),"-")))))))))))))))))))))))</f>
        <v>Rest</v>
      </c>
      <c r="E1521" s="76" t="str">
        <f>IFERROR(VLOOKUP(Abfalldokumentation!$O1521,Artikel!A:C,3,FALSE),Abfalldokumentation!$O1521)</f>
        <v>-</v>
      </c>
      <c r="F1521" s="76" t="str">
        <f>VLOOKUP(T1521,'Liste Gründe'!A:D,2,FALSE)</f>
        <v>Linienbezogen</v>
      </c>
      <c r="G1521" s="75" t="str">
        <f>IF(ISBLANK(V1521),VLOOKUP(Abfalldokumentation!$P1521,'Liste Gründe'!A:D,3,FALSE),V1521)</f>
        <v>Füllkopf tropft (vegan)</v>
      </c>
      <c r="H1521" s="76" t="str">
        <f>IF(ISBLANK(Abfalldokumentation!$W1521),"-",Abfalldokumentation!$W1521)</f>
        <v>-</v>
      </c>
      <c r="I1521" s="76">
        <f t="shared" si="162"/>
        <v>44</v>
      </c>
      <c r="J1521" s="76" t="str">
        <f t="shared" si="163"/>
        <v>Produkte</v>
      </c>
      <c r="K1521" s="76" t="str">
        <f t="shared" si="164"/>
        <v>BUs</v>
      </c>
      <c r="L1521" s="76" t="str">
        <f t="shared" si="165"/>
        <v>Symptome</v>
      </c>
      <c r="M1521" s="76" t="str">
        <f>IFERROR(VLOOKUP(Abfalldokumentation!$O1521,Kennzahlen!S:V,3,FALSE)*Abfalldokumentation!$B1521,"0")</f>
        <v>0</v>
      </c>
      <c r="N1521" s="76">
        <f>IF(ISBLANK(Q1521),VLOOKUP(Abfalldokumentation!$O1521,'Linien - BU'!R:S,2,FALSE),Q1521)</f>
        <v>3100</v>
      </c>
      <c r="O1521" s="77" t="str">
        <f t="shared" si="166"/>
        <v>-</v>
      </c>
      <c r="P1521" s="77">
        <f t="shared" si="167"/>
        <v>20</v>
      </c>
      <c r="Q1521" s="45">
        <v>3100</v>
      </c>
      <c r="R1521" s="46" t="s">
        <v>54</v>
      </c>
      <c r="S1521" s="46">
        <f>242/11</f>
        <v>22</v>
      </c>
      <c r="T1521" s="46">
        <v>20</v>
      </c>
      <c r="U1521" s="47">
        <v>44504</v>
      </c>
      <c r="V1521" s="48"/>
      <c r="W1521" s="46"/>
      <c r="X1521" s="50" t="str">
        <f>IFERROR(VLOOKUP(Abfalldokumentation!$R1521,Artikel!A:C,3,FALSE),Abfalldokumentation!$R1521)</f>
        <v>-</v>
      </c>
      <c r="Y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</row>
    <row r="1522" spans="1:40" ht="30" customHeight="1" x14ac:dyDescent="0.25">
      <c r="A1522" s="78" t="str">
        <f>VLOOKUP(N1522,'Linien - BU'!A:B,2,FALSE)</f>
        <v>BU1</v>
      </c>
      <c r="B1522" s="79">
        <f t="shared" si="161"/>
        <v>132</v>
      </c>
      <c r="C1522" s="80">
        <f>Abfalldokumentation!$U1522</f>
        <v>44504</v>
      </c>
      <c r="D1522" s="69" t="str">
        <f>IFERROR(IF(VLOOKUP(O1522,'[1]Rohware 230'!$B:$C,2,FALSE)=0,"Rohware"),
IFERROR(IF(VLOOKUP(O1522,[1]Sammelnr.!$B:$C,2,FALSE)=0,"Sammelnr. ungeschält ABS"),
IFERROR(IF(VLOOKUP(O1522,[1]Sammelnr.!$E:$F,2,FALSE)=0,"Sammelnr. ungeschält VS"),
IFERROR(IF(VLOOKUP(O1522,[1]Sammelnr.!$H:$I,2,FALSE)=0,"Sammelnr. geschält"),
IFERROR(IF(VLOOKUP(O1522,[1]Offen!$B:$C,2,FALSE)=0,"Offen ungeschält ABS"),
IFERROR(IF(VLOOKUP(O1522,[1]Offen!$E:$F,2,FALSE)=0,"Offen ungeschält VOS"),
IFERROR(IF(VLOOKUP(O1522,[1]Offen!$H:$I,2,FALSE)=0,"Offen geschält RW"),
IFERROR(IF(VLOOKUP(O1522,[1]Offen!$K:$L,2,FALSE)=0,"Offen vegan"),
IFERROR(IF(VLOOKUP(O1522,[1]Offen!$N:$O,2,FALSE)=0,"Offen Zipfel"),
IFERROR(IF(VLOOKUP(O1522,[1]Offen!$Q:$R,2,FALSE)=0,"Offen Endstücke"),
IFERROR(IF(VLOOKUP(O1522,[1]Vakuumiert!$B:$C,2,FALSE)=0,"Vakuumierter VOS ungeschält"),
IFERROR(IF(VLOOKUP(O1522,[1]Vakuumiert!$E:$F,2,FALSE)=0,"Vakuumierter ABS ungeschält"),
IFERROR(IF(VLOOKUP(O1522,[1]Vakuumiert!$H:$I,2,FALSE)=0,"Vakuumierter VOS geschält"),
IFERROR(IF(VLOOKUP(O1522,[1]Vakuumiert!$K:$L,2,FALSE)=0,"Vakuumierter VOS vegan"),
IFERROR(IF(VLOOKUP(O1522,[1]Vakuumiert!$N:$O,2,FALSE)=0,"Vakuumierter VOS Zipfel"),
IFERROR(IF(VLOOKUP(O1522,[1]Vakuumiert!$Q:$R,2,FALSE)=0,"Vakuumiert geschält"),
IFERROR(IF(VLOOKUP(O1522,'[1]vakuumierte Fertigprodukte'!$B:$C,2,FALSE)=0,"Fertigprodukte"),
IFERROR(IF(VLOOKUP(O1522,'[1]vakuumierte Fertigprodukte'!$E:$FI,2,FALSE)=0,"Vakuumierte Zipfel"),
IFERROR(IF(VLOOKUP(O1522,[1]Wurste!$B:$C,2,FALSE)=0,"Räucherwürste"),
IFERROR(IF(VLOOKUP(O1522,[1]Wurste!$E:$F,2,FALSE)=0,"URW/URGW Wurst"),
IFERROR(IF(VLOOKUP(O1522,[1]Wurste!$H:$I,2,FALSE)=0,"HF-Wurst Vegan"),
IFERROR(IF(VLOOKUP(O1522,[1]Wurste!$K:$L,2,FALSE)=0,"320er ohne Würste"),
IFERROR(IF(AND(OR(Abfalldokumentation!$A1522="BU3",Abfalldokumentation!$A1522="Verkauf"),Abfalldokumentation!$F1522="Schimmel",Abfalldokumentation!$G1522="keinen Abnehmer/kein Schälpersonal"),"Div. Zipfel, ES ohne Verwendung",VLOOKUP(Abfalldokumentation!$E1522,Produktgruppen!A:B,2,FALSE)),"-")))))))))))))))))))))))</f>
        <v>-</v>
      </c>
      <c r="E1522" s="81" t="str">
        <f>IFERROR(VLOOKUP(Abfalldokumentation!$O1522,Artikel!A:C,3,FALSE),Abfalldokumentation!$O1522)</f>
        <v>Maschinenabfall</v>
      </c>
      <c r="F1522" s="81" t="str">
        <f>VLOOKUP(T1522,'Liste Gründe'!A:D,2,FALSE)</f>
        <v>Linienbezogen</v>
      </c>
      <c r="G1522" s="80" t="str">
        <f>IF(ISBLANK(V1522),VLOOKUP(Abfalldokumentation!$P1522,'Liste Gründe'!A:D,3,FALSE),V1522)</f>
        <v>Darm geplatzt</v>
      </c>
      <c r="H1522" s="81" t="str">
        <f>IF(ISBLANK(Abfalldokumentation!$W1522),"-",Abfalldokumentation!$W1522)</f>
        <v>-</v>
      </c>
      <c r="I1522" s="81">
        <f t="shared" si="162"/>
        <v>44</v>
      </c>
      <c r="J1522" s="81" t="str">
        <f t="shared" si="163"/>
        <v>Produkte</v>
      </c>
      <c r="K1522" s="81" t="str">
        <f t="shared" si="164"/>
        <v>BUs</v>
      </c>
      <c r="L1522" s="81" t="str">
        <f t="shared" si="165"/>
        <v>Symptome</v>
      </c>
      <c r="M1522" s="81" t="str">
        <f>IFERROR(VLOOKUP(Abfalldokumentation!$O1522,Kennzahlen!S:V,3,FALSE)*Abfalldokumentation!$B1522,"0")</f>
        <v>0</v>
      </c>
      <c r="N1522" s="81" t="str">
        <f>IF(ISBLANK(Q1522),VLOOKUP(Abfalldokumentation!$O1522,'Linien - BU'!R:S,2,FALSE),Q1522)</f>
        <v>Abfüllung</v>
      </c>
      <c r="O1522" s="77" t="str">
        <f t="shared" si="166"/>
        <v>Maschinenabfall</v>
      </c>
      <c r="P1522" s="77">
        <f t="shared" si="167"/>
        <v>34</v>
      </c>
      <c r="Q1522" s="39" t="s">
        <v>180</v>
      </c>
      <c r="R1522" s="40" t="s">
        <v>55</v>
      </c>
      <c r="S1522" s="40">
        <f>242/11*6</f>
        <v>132</v>
      </c>
      <c r="T1522" s="40">
        <v>34</v>
      </c>
      <c r="U1522" s="41">
        <v>44504</v>
      </c>
      <c r="V1522" s="42"/>
      <c r="W1522" s="40"/>
      <c r="X1522" s="44" t="str">
        <f>IFERROR(VLOOKUP(Abfalldokumentation!$R1522,Artikel!A:C,3,FALSE),Abfalldokumentation!$R1522)</f>
        <v>Maschinenabfall</v>
      </c>
      <c r="Y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</row>
    <row r="1523" spans="1:40" ht="30" hidden="1" customHeight="1" x14ac:dyDescent="0.25">
      <c r="A1523" s="73" t="str">
        <f>VLOOKUP(N1523,'Linien - BU'!A:B,2,FALSE)</f>
        <v>BU1</v>
      </c>
      <c r="B1523" s="74">
        <f t="shared" si="161"/>
        <v>67.2</v>
      </c>
      <c r="C1523" s="75">
        <f>Abfalldokumentation!$U1523</f>
        <v>44504</v>
      </c>
      <c r="D1523" s="69" t="str">
        <f>IFERROR(IF(VLOOKUP(O1523,'[1]Rohware 230'!$B:$C,2,FALSE)=0,"Rohware"),
IFERROR(IF(VLOOKUP(O1523,[1]Sammelnr.!$B:$C,2,FALSE)=0,"Sammelnr. ungeschält ABS"),
IFERROR(IF(VLOOKUP(O1523,[1]Sammelnr.!$E:$F,2,FALSE)=0,"Sammelnr. ungeschält VS"),
IFERROR(IF(VLOOKUP(O1523,[1]Sammelnr.!$H:$I,2,FALSE)=0,"Sammelnr. geschält"),
IFERROR(IF(VLOOKUP(O1523,[1]Offen!$B:$C,2,FALSE)=0,"Offen ungeschält ABS"),
IFERROR(IF(VLOOKUP(O1523,[1]Offen!$E:$F,2,FALSE)=0,"Offen ungeschält VOS"),
IFERROR(IF(VLOOKUP(O1523,[1]Offen!$H:$I,2,FALSE)=0,"Offen geschält RW"),
IFERROR(IF(VLOOKUP(O1523,[1]Offen!$K:$L,2,FALSE)=0,"Offen vegan"),
IFERROR(IF(VLOOKUP(O1523,[1]Offen!$N:$O,2,FALSE)=0,"Offen Zipfel"),
IFERROR(IF(VLOOKUP(O1523,[1]Offen!$Q:$R,2,FALSE)=0,"Offen Endstücke"),
IFERROR(IF(VLOOKUP(O1523,[1]Vakuumiert!$B:$C,2,FALSE)=0,"Vakuumierter VOS ungeschält"),
IFERROR(IF(VLOOKUP(O1523,[1]Vakuumiert!$E:$F,2,FALSE)=0,"Vakuumierter ABS ungeschält"),
IFERROR(IF(VLOOKUP(O1523,[1]Vakuumiert!$H:$I,2,FALSE)=0,"Vakuumierter VOS geschält"),
IFERROR(IF(VLOOKUP(O1523,[1]Vakuumiert!$K:$L,2,FALSE)=0,"Vakuumierter VOS vegan"),
IFERROR(IF(VLOOKUP(O1523,[1]Vakuumiert!$N:$O,2,FALSE)=0,"Vakuumierter VOS Zipfel"),
IFERROR(IF(VLOOKUP(O1523,[1]Vakuumiert!$Q:$R,2,FALSE)=0,"Vakuumiert geschält"),
IFERROR(IF(VLOOKUP(O1523,'[1]vakuumierte Fertigprodukte'!$B:$C,2,FALSE)=0,"Fertigprodukte"),
IFERROR(IF(VLOOKUP(O1523,'[1]vakuumierte Fertigprodukte'!$E:$FI,2,FALSE)=0,"Vakuumierte Zipfel"),
IFERROR(IF(VLOOKUP(O1523,[1]Wurste!$B:$C,2,FALSE)=0,"Räucherwürste"),
IFERROR(IF(VLOOKUP(O1523,[1]Wurste!$E:$F,2,FALSE)=0,"URW/URGW Wurst"),
IFERROR(IF(VLOOKUP(O1523,[1]Wurste!$H:$I,2,FALSE)=0,"HF-Wurst Vegan"),
IFERROR(IF(VLOOKUP(O1523,[1]Wurste!$K:$L,2,FALSE)=0,"320er ohne Würste"),
IFERROR(IF(AND(OR(Abfalldokumentation!$A1523="BU3",Abfalldokumentation!$A1523="Verkauf"),Abfalldokumentation!$F1523="Schimmel",Abfalldokumentation!$G1523="keinen Abnehmer/kein Schälpersonal"),"Div. Zipfel, ES ohne Verwendung",VLOOKUP(Abfalldokumentation!$E1523,Produktgruppen!A:B,2,FALSE)),"-")))))))))))))))))))))))</f>
        <v>Rest</v>
      </c>
      <c r="E1523" s="76" t="str">
        <f>IFERROR(VLOOKUP(Abfalldokumentation!$O1523,Artikel!A:C,3,FALSE),Abfalldokumentation!$O1523)</f>
        <v>-</v>
      </c>
      <c r="F1523" s="76" t="str">
        <f>VLOOKUP(T1523,'Liste Gründe'!A:D,2,FALSE)</f>
        <v>Linienbezogen</v>
      </c>
      <c r="G1523" s="75" t="str">
        <f>IF(ISBLANK(V1523),VLOOKUP(Abfalldokumentation!$P1523,'Liste Gründe'!A:D,3,FALSE),V1523)</f>
        <v>Reinigung</v>
      </c>
      <c r="H1523" s="76" t="str">
        <f>IF(ISBLANK(Abfalldokumentation!$W1523),"-",Abfalldokumentation!$W1523)</f>
        <v>-</v>
      </c>
      <c r="I1523" s="76">
        <f t="shared" si="162"/>
        <v>44</v>
      </c>
      <c r="J1523" s="76" t="str">
        <f t="shared" si="163"/>
        <v>Produkte</v>
      </c>
      <c r="K1523" s="76" t="str">
        <f t="shared" si="164"/>
        <v>BUs</v>
      </c>
      <c r="L1523" s="76" t="str">
        <f t="shared" si="165"/>
        <v>Symptome</v>
      </c>
      <c r="M1523" s="76" t="str">
        <f>IFERROR(VLOOKUP(Abfalldokumentation!$O1523,Kennzahlen!S:V,3,FALSE)*Abfalldokumentation!$B1523,"0")</f>
        <v>0</v>
      </c>
      <c r="N1523" s="76" t="str">
        <f>IF(ISBLANK(Q1523),VLOOKUP(Abfalldokumentation!$O1523,'Linien - BU'!R:S,2,FALSE),Q1523)</f>
        <v>Schmelze</v>
      </c>
      <c r="O1523" s="77" t="str">
        <f t="shared" si="166"/>
        <v>-</v>
      </c>
      <c r="P1523" s="77">
        <f t="shared" si="167"/>
        <v>10</v>
      </c>
      <c r="Q1523" s="45" t="s">
        <v>184</v>
      </c>
      <c r="R1523" s="46" t="s">
        <v>54</v>
      </c>
      <c r="S1523" s="46">
        <v>67.2</v>
      </c>
      <c r="T1523" s="46">
        <v>10</v>
      </c>
      <c r="U1523" s="47">
        <v>44504</v>
      </c>
      <c r="V1523" s="48"/>
      <c r="W1523" s="46"/>
      <c r="X1523" s="50" t="str">
        <f>IFERROR(VLOOKUP(Abfalldokumentation!$R1523,Artikel!A:C,3,FALSE),Abfalldokumentation!$R1523)</f>
        <v>-</v>
      </c>
      <c r="Y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</row>
    <row r="1524" spans="1:40" ht="30" hidden="1" customHeight="1" x14ac:dyDescent="0.25">
      <c r="A1524" s="78" t="str">
        <f>VLOOKUP(N1524,'Linien - BU'!A:B,2,FALSE)</f>
        <v>BU3</v>
      </c>
      <c r="B1524" s="79">
        <f t="shared" si="161"/>
        <v>37.200000000000003</v>
      </c>
      <c r="C1524" s="80">
        <f>Abfalldokumentation!$U1524</f>
        <v>44504</v>
      </c>
      <c r="D1524" s="69" t="str">
        <f>IFERROR(IF(VLOOKUP(O1524,'[1]Rohware 230'!$B:$C,2,FALSE)=0,"Rohware"),
IFERROR(IF(VLOOKUP(O1524,[1]Sammelnr.!$B:$C,2,FALSE)=0,"Sammelnr. ungeschält ABS"),
IFERROR(IF(VLOOKUP(O1524,[1]Sammelnr.!$E:$F,2,FALSE)=0,"Sammelnr. ungeschält VS"),
IFERROR(IF(VLOOKUP(O1524,[1]Sammelnr.!$H:$I,2,FALSE)=0,"Sammelnr. geschält"),
IFERROR(IF(VLOOKUP(O1524,[1]Offen!$B:$C,2,FALSE)=0,"Offen ungeschält ABS"),
IFERROR(IF(VLOOKUP(O1524,[1]Offen!$E:$F,2,FALSE)=0,"Offen ungeschält VOS"),
IFERROR(IF(VLOOKUP(O1524,[1]Offen!$H:$I,2,FALSE)=0,"Offen geschält RW"),
IFERROR(IF(VLOOKUP(O1524,[1]Offen!$K:$L,2,FALSE)=0,"Offen vegan"),
IFERROR(IF(VLOOKUP(O1524,[1]Offen!$N:$O,2,FALSE)=0,"Offen Zipfel"),
IFERROR(IF(VLOOKUP(O1524,[1]Offen!$Q:$R,2,FALSE)=0,"Offen Endstücke"),
IFERROR(IF(VLOOKUP(O1524,[1]Vakuumiert!$B:$C,2,FALSE)=0,"Vakuumierter VOS ungeschält"),
IFERROR(IF(VLOOKUP(O1524,[1]Vakuumiert!$E:$F,2,FALSE)=0,"Vakuumierter ABS ungeschält"),
IFERROR(IF(VLOOKUP(O1524,[1]Vakuumiert!$H:$I,2,FALSE)=0,"Vakuumierter VOS geschält"),
IFERROR(IF(VLOOKUP(O1524,[1]Vakuumiert!$K:$L,2,FALSE)=0,"Vakuumierter VOS vegan"),
IFERROR(IF(VLOOKUP(O1524,[1]Vakuumiert!$N:$O,2,FALSE)=0,"Vakuumierter VOS Zipfel"),
IFERROR(IF(VLOOKUP(O1524,[1]Vakuumiert!$Q:$R,2,FALSE)=0,"Vakuumiert geschält"),
IFERROR(IF(VLOOKUP(O1524,'[1]vakuumierte Fertigprodukte'!$B:$C,2,FALSE)=0,"Fertigprodukte"),
IFERROR(IF(VLOOKUP(O1524,'[1]vakuumierte Fertigprodukte'!$E:$FI,2,FALSE)=0,"Vakuumierte Zipfel"),
IFERROR(IF(VLOOKUP(O1524,[1]Wurste!$B:$C,2,FALSE)=0,"Räucherwürste"),
IFERROR(IF(VLOOKUP(O1524,[1]Wurste!$E:$F,2,FALSE)=0,"URW/URGW Wurst"),
IFERROR(IF(VLOOKUP(O1524,[1]Wurste!$H:$I,2,FALSE)=0,"HF-Wurst Vegan"),
IFERROR(IF(VLOOKUP(O1524,[1]Wurste!$K:$L,2,FALSE)=0,"320er ohne Würste"),
IFERROR(IF(AND(OR(Abfalldokumentation!$A1524="BU3",Abfalldokumentation!$A1524="Verkauf"),Abfalldokumentation!$F1524="Schimmel",Abfalldokumentation!$G1524="keinen Abnehmer/kein Schälpersonal"),"Div. Zipfel, ES ohne Verwendung",VLOOKUP(Abfalldokumentation!$E1524,Produktgruppen!A:B,2,FALSE)),"-")))))))))))))))))))))))</f>
        <v>-</v>
      </c>
      <c r="E1524" s="81" t="str">
        <f>IFERROR(VLOOKUP(Abfalldokumentation!$O1524,Artikel!A:C,3,FALSE),Abfalldokumentation!$O1524)</f>
        <v>Maschinenabfall</v>
      </c>
      <c r="F1524" s="81" t="str">
        <f>VLOOKUP(T1524,'Liste Gründe'!A:D,2,FALSE)</f>
        <v>Linienbezogen</v>
      </c>
      <c r="G1524" s="80" t="str">
        <f>IF(ISBLANK(V1524),VLOOKUP(Abfalldokumentation!$P1524,'Liste Gründe'!A:D,3,FALSE),V1524)</f>
        <v>Maschinenabfall</v>
      </c>
      <c r="H1524" s="81" t="str">
        <f>IF(ISBLANK(Abfalldokumentation!$W1524),"-",Abfalldokumentation!$W1524)</f>
        <v>-</v>
      </c>
      <c r="I1524" s="81">
        <f t="shared" si="162"/>
        <v>44</v>
      </c>
      <c r="J1524" s="81" t="str">
        <f t="shared" si="163"/>
        <v>Produkte</v>
      </c>
      <c r="K1524" s="81" t="str">
        <f t="shared" si="164"/>
        <v>BUs</v>
      </c>
      <c r="L1524" s="81" t="str">
        <f t="shared" si="165"/>
        <v>Symptome</v>
      </c>
      <c r="M1524" s="81" t="str">
        <f>IFERROR(VLOOKUP(Abfalldokumentation!$O1524,Kennzahlen!S:V,3,FALSE)*Abfalldokumentation!$B1524,"0")</f>
        <v>0</v>
      </c>
      <c r="N1524" s="81" t="str">
        <f>IF(ISBLANK(Q1524),VLOOKUP(Abfalldokumentation!$O1524,'Linien - BU'!R:S,2,FALSE),Q1524)</f>
        <v>BU3</v>
      </c>
      <c r="O1524" s="77" t="str">
        <f t="shared" si="166"/>
        <v>Maschinenabfall</v>
      </c>
      <c r="P1524" s="77">
        <f t="shared" si="167"/>
        <v>30</v>
      </c>
      <c r="Q1524" s="39" t="s">
        <v>8</v>
      </c>
      <c r="R1524" s="40" t="s">
        <v>55</v>
      </c>
      <c r="S1524" s="40">
        <v>37.200000000000003</v>
      </c>
      <c r="T1524" s="40">
        <v>30</v>
      </c>
      <c r="U1524" s="41">
        <v>44504</v>
      </c>
      <c r="V1524" s="42"/>
      <c r="W1524" s="40"/>
      <c r="X1524" s="44" t="str">
        <f>IFERROR(VLOOKUP(Abfalldokumentation!$R1524,Artikel!A:C,3,FALSE),Abfalldokumentation!$R1524)</f>
        <v>Maschinenabfall</v>
      </c>
      <c r="Y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</row>
    <row r="1525" spans="1:40" ht="30" hidden="1" customHeight="1" x14ac:dyDescent="0.25">
      <c r="A1525" s="73" t="str">
        <f>VLOOKUP(N1525,'Linien - BU'!A:B,2,FALSE)</f>
        <v>BU4</v>
      </c>
      <c r="B1525" s="74">
        <f t="shared" si="161"/>
        <v>44.2</v>
      </c>
      <c r="C1525" s="75">
        <f>Abfalldokumentation!$U1525</f>
        <v>44504</v>
      </c>
      <c r="D1525" s="69" t="str">
        <f>IFERROR(IF(VLOOKUP(O1525,'[1]Rohware 230'!$B:$C,2,FALSE)=0,"Rohware"),
IFERROR(IF(VLOOKUP(O1525,[1]Sammelnr.!$B:$C,2,FALSE)=0,"Sammelnr. ungeschält ABS"),
IFERROR(IF(VLOOKUP(O1525,[1]Sammelnr.!$E:$F,2,FALSE)=0,"Sammelnr. ungeschält VS"),
IFERROR(IF(VLOOKUP(O1525,[1]Sammelnr.!$H:$I,2,FALSE)=0,"Sammelnr. geschält"),
IFERROR(IF(VLOOKUP(O1525,[1]Offen!$B:$C,2,FALSE)=0,"Offen ungeschält ABS"),
IFERROR(IF(VLOOKUP(O1525,[1]Offen!$E:$F,2,FALSE)=0,"Offen ungeschält VOS"),
IFERROR(IF(VLOOKUP(O1525,[1]Offen!$H:$I,2,FALSE)=0,"Offen geschält RW"),
IFERROR(IF(VLOOKUP(O1525,[1]Offen!$K:$L,2,FALSE)=0,"Offen vegan"),
IFERROR(IF(VLOOKUP(O1525,[1]Offen!$N:$O,2,FALSE)=0,"Offen Zipfel"),
IFERROR(IF(VLOOKUP(O1525,[1]Offen!$Q:$R,2,FALSE)=0,"Offen Endstücke"),
IFERROR(IF(VLOOKUP(O1525,[1]Vakuumiert!$B:$C,2,FALSE)=0,"Vakuumierter VOS ungeschält"),
IFERROR(IF(VLOOKUP(O1525,[1]Vakuumiert!$E:$F,2,FALSE)=0,"Vakuumierter ABS ungeschält"),
IFERROR(IF(VLOOKUP(O1525,[1]Vakuumiert!$H:$I,2,FALSE)=0,"Vakuumierter VOS geschält"),
IFERROR(IF(VLOOKUP(O1525,[1]Vakuumiert!$K:$L,2,FALSE)=0,"Vakuumierter VOS vegan"),
IFERROR(IF(VLOOKUP(O1525,[1]Vakuumiert!$N:$O,2,FALSE)=0,"Vakuumierter VOS Zipfel"),
IFERROR(IF(VLOOKUP(O1525,[1]Vakuumiert!$Q:$R,2,FALSE)=0,"Vakuumiert geschält"),
IFERROR(IF(VLOOKUP(O1525,'[1]vakuumierte Fertigprodukte'!$B:$C,2,FALSE)=0,"Fertigprodukte"),
IFERROR(IF(VLOOKUP(O1525,'[1]vakuumierte Fertigprodukte'!$E:$FI,2,FALSE)=0,"Vakuumierte Zipfel"),
IFERROR(IF(VLOOKUP(O1525,[1]Wurste!$B:$C,2,FALSE)=0,"Räucherwürste"),
IFERROR(IF(VLOOKUP(O1525,[1]Wurste!$E:$F,2,FALSE)=0,"URW/URGW Wurst"),
IFERROR(IF(VLOOKUP(O1525,[1]Wurste!$H:$I,2,FALSE)=0,"HF-Wurst Vegan"),
IFERROR(IF(VLOOKUP(O1525,[1]Wurste!$K:$L,2,FALSE)=0,"320er ohne Würste"),
IFERROR(IF(AND(OR(Abfalldokumentation!$A1525="BU3",Abfalldokumentation!$A1525="Verkauf"),Abfalldokumentation!$F1525="Schimmel",Abfalldokumentation!$G1525="keinen Abnehmer/kein Schälpersonal"),"Div. Zipfel, ES ohne Verwendung",VLOOKUP(Abfalldokumentation!$E1525,Produktgruppen!A:B,2,FALSE)),"-")))))))))))))))))))))))</f>
        <v>-</v>
      </c>
      <c r="E1525" s="76" t="str">
        <f>IFERROR(VLOOKUP(Abfalldokumentation!$O1525,Artikel!A:C,3,FALSE),Abfalldokumentation!$O1525)</f>
        <v>Maschinenabfall</v>
      </c>
      <c r="F1525" s="76" t="str">
        <f>VLOOKUP(T1525,'Liste Gründe'!A:D,2,FALSE)</f>
        <v>Linienbezogen</v>
      </c>
      <c r="G1525" s="75" t="str">
        <f>IF(ISBLANK(V1525),VLOOKUP(Abfalldokumentation!$P1525,'Liste Gründe'!A:D,3,FALSE),V1525)</f>
        <v>Maschinenabfall</v>
      </c>
      <c r="H1525" s="76" t="str">
        <f>IF(ISBLANK(Abfalldokumentation!$W1525),"-",Abfalldokumentation!$W1525)</f>
        <v>-</v>
      </c>
      <c r="I1525" s="76">
        <f t="shared" si="162"/>
        <v>44</v>
      </c>
      <c r="J1525" s="76" t="str">
        <f t="shared" si="163"/>
        <v>Produkte</v>
      </c>
      <c r="K1525" s="76" t="str">
        <f t="shared" si="164"/>
        <v>BUs</v>
      </c>
      <c r="L1525" s="76" t="str">
        <f t="shared" si="165"/>
        <v>Symptome</v>
      </c>
      <c r="M1525" s="76" t="str">
        <f>IFERROR(VLOOKUP(Abfalldokumentation!$O1525,Kennzahlen!S:V,3,FALSE)*Abfalldokumentation!$B1525,"0")</f>
        <v>0</v>
      </c>
      <c r="N1525" s="76" t="str">
        <f>IF(ISBLANK(Q1525),VLOOKUP(Abfalldokumentation!$O1525,'Linien - BU'!R:S,2,FALSE),Q1525)</f>
        <v>BU4</v>
      </c>
      <c r="O1525" s="77" t="str">
        <f t="shared" si="166"/>
        <v>Maschinenabfall</v>
      </c>
      <c r="P1525" s="77">
        <f t="shared" si="167"/>
        <v>30</v>
      </c>
      <c r="Q1525" s="45" t="s">
        <v>9</v>
      </c>
      <c r="R1525" s="40" t="s">
        <v>55</v>
      </c>
      <c r="S1525" s="46">
        <v>44.2</v>
      </c>
      <c r="T1525" s="46">
        <v>30</v>
      </c>
      <c r="U1525" s="47">
        <v>44504</v>
      </c>
      <c r="V1525" s="48"/>
      <c r="W1525" s="46"/>
      <c r="X1525" s="50" t="str">
        <f>IFERROR(VLOOKUP(Abfalldokumentation!$R1525,Artikel!A:C,3,FALSE),Abfalldokumentation!$R1525)</f>
        <v>Maschinenabfall</v>
      </c>
      <c r="Y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</row>
    <row r="1526" spans="1:40" ht="30" hidden="1" customHeight="1" x14ac:dyDescent="0.25">
      <c r="A1526" s="78" t="str">
        <f>VLOOKUP(N1526,'Linien - BU'!A:B,2,FALSE)</f>
        <v>Rest</v>
      </c>
      <c r="B1526" s="79">
        <f t="shared" si="161"/>
        <v>14.2</v>
      </c>
      <c r="C1526" s="80">
        <f>Abfalldokumentation!$U1526</f>
        <v>44504</v>
      </c>
      <c r="D1526" s="69" t="str">
        <f>IFERROR(IF(VLOOKUP(O1526,'[1]Rohware 230'!$B:$C,2,FALSE)=0,"Rohware"),
IFERROR(IF(VLOOKUP(O1526,[1]Sammelnr.!$B:$C,2,FALSE)=0,"Sammelnr. ungeschält ABS"),
IFERROR(IF(VLOOKUP(O1526,[1]Sammelnr.!$E:$F,2,FALSE)=0,"Sammelnr. ungeschält VS"),
IFERROR(IF(VLOOKUP(O1526,[1]Sammelnr.!$H:$I,2,FALSE)=0,"Sammelnr. geschält"),
IFERROR(IF(VLOOKUP(O1526,[1]Offen!$B:$C,2,FALSE)=0,"Offen ungeschält ABS"),
IFERROR(IF(VLOOKUP(O1526,[1]Offen!$E:$F,2,FALSE)=0,"Offen ungeschält VOS"),
IFERROR(IF(VLOOKUP(O1526,[1]Offen!$H:$I,2,FALSE)=0,"Offen geschält RW"),
IFERROR(IF(VLOOKUP(O1526,[1]Offen!$K:$L,2,FALSE)=0,"Offen vegan"),
IFERROR(IF(VLOOKUP(O1526,[1]Offen!$N:$O,2,FALSE)=0,"Offen Zipfel"),
IFERROR(IF(VLOOKUP(O1526,[1]Offen!$Q:$R,2,FALSE)=0,"Offen Endstücke"),
IFERROR(IF(VLOOKUP(O1526,[1]Vakuumiert!$B:$C,2,FALSE)=0,"Vakuumierter VOS ungeschält"),
IFERROR(IF(VLOOKUP(O1526,[1]Vakuumiert!$E:$F,2,FALSE)=0,"Vakuumierter ABS ungeschält"),
IFERROR(IF(VLOOKUP(O1526,[1]Vakuumiert!$H:$I,2,FALSE)=0,"Vakuumierter VOS geschält"),
IFERROR(IF(VLOOKUP(O1526,[1]Vakuumiert!$K:$L,2,FALSE)=0,"Vakuumierter VOS vegan"),
IFERROR(IF(VLOOKUP(O1526,[1]Vakuumiert!$N:$O,2,FALSE)=0,"Vakuumierter VOS Zipfel"),
IFERROR(IF(VLOOKUP(O1526,[1]Vakuumiert!$Q:$R,2,FALSE)=0,"Vakuumiert geschält"),
IFERROR(IF(VLOOKUP(O1526,'[1]vakuumierte Fertigprodukte'!$B:$C,2,FALSE)=0,"Fertigprodukte"),
IFERROR(IF(VLOOKUP(O1526,'[1]vakuumierte Fertigprodukte'!$E:$FI,2,FALSE)=0,"Vakuumierte Zipfel"),
IFERROR(IF(VLOOKUP(O1526,[1]Wurste!$B:$C,2,FALSE)=0,"Räucherwürste"),
IFERROR(IF(VLOOKUP(O1526,[1]Wurste!$E:$F,2,FALSE)=0,"URW/URGW Wurst"),
IFERROR(IF(VLOOKUP(O1526,[1]Wurste!$H:$I,2,FALSE)=0,"HF-Wurst Vegan"),
IFERROR(IF(VLOOKUP(O1526,[1]Wurste!$K:$L,2,FALSE)=0,"320er ohne Würste"),
IFERROR(IF(AND(OR(Abfalldokumentation!$A1526="BU3",Abfalldokumentation!$A1526="Verkauf"),Abfalldokumentation!$F1526="Schimmel",Abfalldokumentation!$G1526="keinen Abnehmer/kein Schälpersonal"),"Div. Zipfel, ES ohne Verwendung",VLOOKUP(Abfalldokumentation!$E1526,Produktgruppen!A:B,2,FALSE)),"-")))))))))))))))))))))))</f>
        <v>Rest</v>
      </c>
      <c r="E1526" s="81" t="str">
        <f>IFERROR(VLOOKUP(Abfalldokumentation!$O1526,Artikel!A:C,3,FALSE),Abfalldokumentation!$O1526)</f>
        <v>-</v>
      </c>
      <c r="F1526" s="81" t="str">
        <f>VLOOKUP(T1526,'Liste Gründe'!A:D,2,FALSE)</f>
        <v>Qualitätssicherung</v>
      </c>
      <c r="G1526" s="80" t="str">
        <f>IF(ISBLANK(V1526),VLOOKUP(Abfalldokumentation!$P1526,'Liste Gründe'!A:D,3,FALSE),V1526)</f>
        <v>Sensorik</v>
      </c>
      <c r="H1526" s="81" t="str">
        <f>IF(ISBLANK(Abfalldokumentation!$W1526),"-",Abfalldokumentation!$W1526)</f>
        <v>-</v>
      </c>
      <c r="I1526" s="81">
        <f t="shared" si="162"/>
        <v>44</v>
      </c>
      <c r="J1526" s="81" t="str">
        <f t="shared" si="163"/>
        <v>Produkte</v>
      </c>
      <c r="K1526" s="81" t="str">
        <f t="shared" si="164"/>
        <v>BUs</v>
      </c>
      <c r="L1526" s="81" t="str">
        <f t="shared" si="165"/>
        <v>Symptome</v>
      </c>
      <c r="M1526" s="81" t="str">
        <f>IFERROR(VLOOKUP(Abfalldokumentation!$O1526,Kennzahlen!S:V,3,FALSE)*Abfalldokumentation!$B1526,"0")</f>
        <v>0</v>
      </c>
      <c r="N1526" s="81" t="str">
        <f>IF(ISBLANK(Q1526),VLOOKUP(Abfalldokumentation!$O1526,'Linien - BU'!R:S,2,FALSE),Q1526)</f>
        <v>QM</v>
      </c>
      <c r="O1526" s="77" t="str">
        <f t="shared" si="166"/>
        <v>-</v>
      </c>
      <c r="P1526" s="77">
        <f t="shared" si="167"/>
        <v>74</v>
      </c>
      <c r="Q1526" s="39" t="s">
        <v>196</v>
      </c>
      <c r="R1526" s="40" t="s">
        <v>54</v>
      </c>
      <c r="S1526" s="40">
        <v>14.2</v>
      </c>
      <c r="T1526" s="40">
        <v>74</v>
      </c>
      <c r="U1526" s="41">
        <v>44504</v>
      </c>
      <c r="V1526" s="42"/>
      <c r="W1526" s="40"/>
      <c r="X1526" s="44" t="str">
        <f>IFERROR(VLOOKUP(Abfalldokumentation!$R1526,Artikel!A:C,3,FALSE),Abfalldokumentation!$R1526)</f>
        <v>-</v>
      </c>
      <c r="Y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</row>
    <row r="1527" spans="1:40" ht="30" hidden="1" customHeight="1" x14ac:dyDescent="0.25">
      <c r="A1527" s="73" t="str">
        <f>VLOOKUP(N1527,'Linien - BU'!A:B,2,FALSE)</f>
        <v>BU3</v>
      </c>
      <c r="B1527" s="74">
        <f t="shared" si="161"/>
        <v>63</v>
      </c>
      <c r="C1527" s="75">
        <f>Abfalldokumentation!$U1527</f>
        <v>44504</v>
      </c>
      <c r="D1527" s="69" t="str">
        <f>IFERROR(IF(VLOOKUP(O1527,'[1]Rohware 230'!$B:$C,2,FALSE)=0,"Rohware"),
IFERROR(IF(VLOOKUP(O1527,[1]Sammelnr.!$B:$C,2,FALSE)=0,"Sammelnr. ungeschält ABS"),
IFERROR(IF(VLOOKUP(O1527,[1]Sammelnr.!$E:$F,2,FALSE)=0,"Sammelnr. ungeschält VS"),
IFERROR(IF(VLOOKUP(O1527,[1]Sammelnr.!$H:$I,2,FALSE)=0,"Sammelnr. geschält"),
IFERROR(IF(VLOOKUP(O1527,[1]Offen!$B:$C,2,FALSE)=0,"Offen ungeschält ABS"),
IFERROR(IF(VLOOKUP(O1527,[1]Offen!$E:$F,2,FALSE)=0,"Offen ungeschält VOS"),
IFERROR(IF(VLOOKUP(O1527,[1]Offen!$H:$I,2,FALSE)=0,"Offen geschält RW"),
IFERROR(IF(VLOOKUP(O1527,[1]Offen!$K:$L,2,FALSE)=0,"Offen vegan"),
IFERROR(IF(VLOOKUP(O1527,[1]Offen!$N:$O,2,FALSE)=0,"Offen Zipfel"),
IFERROR(IF(VLOOKUP(O1527,[1]Offen!$Q:$R,2,FALSE)=0,"Offen Endstücke"),
IFERROR(IF(VLOOKUP(O1527,[1]Vakuumiert!$B:$C,2,FALSE)=0,"Vakuumierter VOS ungeschält"),
IFERROR(IF(VLOOKUP(O1527,[1]Vakuumiert!$E:$F,2,FALSE)=0,"Vakuumierter ABS ungeschält"),
IFERROR(IF(VLOOKUP(O1527,[1]Vakuumiert!$H:$I,2,FALSE)=0,"Vakuumierter VOS geschält"),
IFERROR(IF(VLOOKUP(O1527,[1]Vakuumiert!$K:$L,2,FALSE)=0,"Vakuumierter VOS vegan"),
IFERROR(IF(VLOOKUP(O1527,[1]Vakuumiert!$N:$O,2,FALSE)=0,"Vakuumierter VOS Zipfel"),
IFERROR(IF(VLOOKUP(O1527,[1]Vakuumiert!$Q:$R,2,FALSE)=0,"Vakuumiert geschält"),
IFERROR(IF(VLOOKUP(O1527,'[1]vakuumierte Fertigprodukte'!$B:$C,2,FALSE)=0,"Fertigprodukte"),
IFERROR(IF(VLOOKUP(O1527,'[1]vakuumierte Fertigprodukte'!$E:$FI,2,FALSE)=0,"Vakuumierte Zipfel"),
IFERROR(IF(VLOOKUP(O1527,[1]Wurste!$B:$C,2,FALSE)=0,"Räucherwürste"),
IFERROR(IF(VLOOKUP(O1527,[1]Wurste!$E:$F,2,FALSE)=0,"URW/URGW Wurst"),
IFERROR(IF(VLOOKUP(O1527,[1]Wurste!$H:$I,2,FALSE)=0,"HF-Wurst Vegan"),
IFERROR(IF(VLOOKUP(O1527,[1]Wurste!$K:$L,2,FALSE)=0,"320er ohne Würste"),
IFERROR(IF(AND(OR(Abfalldokumentation!$A1527="BU3",Abfalldokumentation!$A1527="Verkauf"),Abfalldokumentation!$F1527="Schimmel",Abfalldokumentation!$G1527="keinen Abnehmer/kein Schälpersonal"),"Div. Zipfel, ES ohne Verwendung",VLOOKUP(Abfalldokumentation!$E1527,Produktgruppen!A:B,2,FALSE)),"-")))))))))))))))))))))))</f>
        <v>Rest</v>
      </c>
      <c r="E1527" s="76" t="str">
        <f>IFERROR(VLOOKUP(Abfalldokumentation!$O1527,Artikel!A:C,3,FALSE),Abfalldokumentation!$O1527)</f>
        <v>Reste Zipfel</v>
      </c>
      <c r="F1527" s="76" t="str">
        <f>VLOOKUP(T1527,'Liste Gründe'!A:D,2,FALSE)</f>
        <v>keinen Verwendungszweck</v>
      </c>
      <c r="G1527" s="75" t="str">
        <f>IF(ISBLANK(V1527),VLOOKUP(Abfalldokumentation!$P1527,'Liste Gründe'!A:D,3,FALSE),V1527)</f>
        <v>Wurstschlaufe</v>
      </c>
      <c r="H1527" s="76" t="str">
        <f>IF(ISBLANK(Abfalldokumentation!$W1527),"-",Abfalldokumentation!$W1527)</f>
        <v>-</v>
      </c>
      <c r="I1527" s="76">
        <f t="shared" si="162"/>
        <v>44</v>
      </c>
      <c r="J1527" s="76" t="str">
        <f t="shared" si="163"/>
        <v>Produkte</v>
      </c>
      <c r="K1527" s="76" t="str">
        <f t="shared" si="164"/>
        <v>BUs</v>
      </c>
      <c r="L1527" s="76" t="str">
        <f t="shared" si="165"/>
        <v>Symptome</v>
      </c>
      <c r="M1527" s="76" t="str">
        <f>IFERROR(VLOOKUP(Abfalldokumentation!$O1527,Kennzahlen!S:V,3,FALSE)*Abfalldokumentation!$B1527,"0")</f>
        <v>0</v>
      </c>
      <c r="N1527" s="76" t="str">
        <f>IF(ISBLANK(Q1527),VLOOKUP(Abfalldokumentation!$O1527,'Linien - BU'!R:S,2,FALSE),Q1527)</f>
        <v>WVP</v>
      </c>
      <c r="O1527" s="77" t="str">
        <f t="shared" si="166"/>
        <v>Reste Zipfel</v>
      </c>
      <c r="P1527" s="77">
        <f t="shared" si="167"/>
        <v>61</v>
      </c>
      <c r="Q1527" s="45" t="s">
        <v>209</v>
      </c>
      <c r="R1527" s="40" t="s">
        <v>119</v>
      </c>
      <c r="S1527" s="46">
        <v>63</v>
      </c>
      <c r="T1527" s="46">
        <v>61</v>
      </c>
      <c r="U1527" s="47">
        <v>44504</v>
      </c>
      <c r="V1527" s="48" t="s">
        <v>41</v>
      </c>
      <c r="W1527" s="46"/>
      <c r="X1527" s="50" t="str">
        <f>IFERROR(VLOOKUP(Abfalldokumentation!$R1527,Artikel!A:C,3,FALSE),Abfalldokumentation!$R1527)</f>
        <v>Reste Zipfel</v>
      </c>
      <c r="Y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</row>
    <row r="1528" spans="1:40" ht="30" hidden="1" customHeight="1" x14ac:dyDescent="0.25">
      <c r="A1528" s="78" t="str">
        <f>VLOOKUP(N1528,'Linien - BU'!A:B,2,FALSE)</f>
        <v>Rest</v>
      </c>
      <c r="B1528" s="79">
        <f t="shared" si="161"/>
        <v>55.8</v>
      </c>
      <c r="C1528" s="80">
        <f>Abfalldokumentation!$U1528</f>
        <v>44504</v>
      </c>
      <c r="D1528" s="69" t="str">
        <f>IFERROR(IF(VLOOKUP(O1528,'[1]Rohware 230'!$B:$C,2,FALSE)=0,"Rohware"),
IFERROR(IF(VLOOKUP(O1528,[1]Sammelnr.!$B:$C,2,FALSE)=0,"Sammelnr. ungeschält ABS"),
IFERROR(IF(VLOOKUP(O1528,[1]Sammelnr.!$E:$F,2,FALSE)=0,"Sammelnr. ungeschält VS"),
IFERROR(IF(VLOOKUP(O1528,[1]Sammelnr.!$H:$I,2,FALSE)=0,"Sammelnr. geschält"),
IFERROR(IF(VLOOKUP(O1528,[1]Offen!$B:$C,2,FALSE)=0,"Offen ungeschält ABS"),
IFERROR(IF(VLOOKUP(O1528,[1]Offen!$E:$F,2,FALSE)=0,"Offen ungeschält VOS"),
IFERROR(IF(VLOOKUP(O1528,[1]Offen!$H:$I,2,FALSE)=0,"Offen geschält RW"),
IFERROR(IF(VLOOKUP(O1528,[1]Offen!$K:$L,2,FALSE)=0,"Offen vegan"),
IFERROR(IF(VLOOKUP(O1528,[1]Offen!$N:$O,2,FALSE)=0,"Offen Zipfel"),
IFERROR(IF(VLOOKUP(O1528,[1]Offen!$Q:$R,2,FALSE)=0,"Offen Endstücke"),
IFERROR(IF(VLOOKUP(O1528,[1]Vakuumiert!$B:$C,2,FALSE)=0,"Vakuumierter VOS ungeschält"),
IFERROR(IF(VLOOKUP(O1528,[1]Vakuumiert!$E:$F,2,FALSE)=0,"Vakuumierter ABS ungeschält"),
IFERROR(IF(VLOOKUP(O1528,[1]Vakuumiert!$H:$I,2,FALSE)=0,"Vakuumierter VOS geschält"),
IFERROR(IF(VLOOKUP(O1528,[1]Vakuumiert!$K:$L,2,FALSE)=0,"Vakuumierter VOS vegan"),
IFERROR(IF(VLOOKUP(O1528,[1]Vakuumiert!$N:$O,2,FALSE)=0,"Vakuumierter VOS Zipfel"),
IFERROR(IF(VLOOKUP(O1528,[1]Vakuumiert!$Q:$R,2,FALSE)=0,"Vakuumiert geschält"),
IFERROR(IF(VLOOKUP(O1528,'[1]vakuumierte Fertigprodukte'!$B:$C,2,FALSE)=0,"Fertigprodukte"),
IFERROR(IF(VLOOKUP(O1528,'[1]vakuumierte Fertigprodukte'!$E:$FI,2,FALSE)=0,"Vakuumierte Zipfel"),
IFERROR(IF(VLOOKUP(O1528,[1]Wurste!$B:$C,2,FALSE)=0,"Räucherwürste"),
IFERROR(IF(VLOOKUP(O1528,[1]Wurste!$E:$F,2,FALSE)=0,"URW/URGW Wurst"),
IFERROR(IF(VLOOKUP(O1528,[1]Wurste!$H:$I,2,FALSE)=0,"HF-Wurst Vegan"),
IFERROR(IF(VLOOKUP(O1528,[1]Wurste!$K:$L,2,FALSE)=0,"320er ohne Würste"),
IFERROR(IF(AND(OR(Abfalldokumentation!$A1528="BU3",Abfalldokumentation!$A1528="Verkauf"),Abfalldokumentation!$F1528="Schimmel",Abfalldokumentation!$G1528="keinen Abnehmer/kein Schälpersonal"),"Div. Zipfel, ES ohne Verwendung",VLOOKUP(Abfalldokumentation!$E1528,Produktgruppen!A:B,2,FALSE)),"-")))))))))))))))))))))))</f>
        <v>Rest</v>
      </c>
      <c r="E1528" s="81" t="str">
        <f>IFERROR(VLOOKUP(Abfalldokumentation!$O1528,Artikel!A:C,3,FALSE),Abfalldokumentation!$O1528)</f>
        <v>-</v>
      </c>
      <c r="F1528" s="81" t="str">
        <f>VLOOKUP(T1528,'Liste Gründe'!A:D,2,FALSE)</f>
        <v>Qualitätssicherung</v>
      </c>
      <c r="G1528" s="80" t="str">
        <f>IF(ISBLANK(V1528),VLOOKUP(Abfalldokumentation!$P1528,'Liste Gründe'!A:D,3,FALSE),V1528)</f>
        <v>Laborproben</v>
      </c>
      <c r="H1528" s="81" t="str">
        <f>IF(ISBLANK(Abfalldokumentation!$W1528),"-",Abfalldokumentation!$W1528)</f>
        <v>-</v>
      </c>
      <c r="I1528" s="81">
        <f t="shared" si="162"/>
        <v>44</v>
      </c>
      <c r="J1528" s="81" t="str">
        <f t="shared" si="163"/>
        <v>Produkte</v>
      </c>
      <c r="K1528" s="81" t="str">
        <f t="shared" si="164"/>
        <v>BUs</v>
      </c>
      <c r="L1528" s="81" t="str">
        <f t="shared" si="165"/>
        <v>Symptome</v>
      </c>
      <c r="M1528" s="81" t="str">
        <f>IFERROR(VLOOKUP(Abfalldokumentation!$O1528,Kennzahlen!S:V,3,FALSE)*Abfalldokumentation!$B1528,"0")</f>
        <v>0</v>
      </c>
      <c r="N1528" s="81" t="str">
        <f>IF(ISBLANK(Q1528),VLOOKUP(Abfalldokumentation!$O1528,'Linien - BU'!R:S,2,FALSE),Q1528)</f>
        <v>Labor</v>
      </c>
      <c r="O1528" s="77" t="str">
        <f t="shared" si="166"/>
        <v>-</v>
      </c>
      <c r="P1528" s="77">
        <f t="shared" si="167"/>
        <v>73</v>
      </c>
      <c r="Q1528" s="39" t="s">
        <v>199</v>
      </c>
      <c r="R1528" s="40" t="s">
        <v>54</v>
      </c>
      <c r="S1528" s="40">
        <v>55.8</v>
      </c>
      <c r="T1528" s="40">
        <v>73</v>
      </c>
      <c r="U1528" s="41">
        <v>44504</v>
      </c>
      <c r="V1528" s="42"/>
      <c r="W1528" s="40"/>
      <c r="X1528" s="44" t="str">
        <f>IFERROR(VLOOKUP(Abfalldokumentation!$R1528,Artikel!A:C,3,FALSE),Abfalldokumentation!$R1528)</f>
        <v>-</v>
      </c>
      <c r="Y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</row>
    <row r="1529" spans="1:40" ht="30" hidden="1" customHeight="1" x14ac:dyDescent="0.25">
      <c r="A1529" s="73" t="str">
        <f>VLOOKUP(N1529,'Linien - BU'!A:B,2,FALSE)</f>
        <v>BU3</v>
      </c>
      <c r="B1529" s="74">
        <f t="shared" si="161"/>
        <v>41</v>
      </c>
      <c r="C1529" s="75">
        <f>Abfalldokumentation!$U1529</f>
        <v>44504</v>
      </c>
      <c r="D1529" s="69" t="str">
        <f>IFERROR(IF(VLOOKUP(O1529,'[1]Rohware 230'!$B:$C,2,FALSE)=0,"Rohware"),
IFERROR(IF(VLOOKUP(O1529,[1]Sammelnr.!$B:$C,2,FALSE)=0,"Sammelnr. ungeschält ABS"),
IFERROR(IF(VLOOKUP(O1529,[1]Sammelnr.!$E:$F,2,FALSE)=0,"Sammelnr. ungeschält VS"),
IFERROR(IF(VLOOKUP(O1529,[1]Sammelnr.!$H:$I,2,FALSE)=0,"Sammelnr. geschält"),
IFERROR(IF(VLOOKUP(O1529,[1]Offen!$B:$C,2,FALSE)=0,"Offen ungeschält ABS"),
IFERROR(IF(VLOOKUP(O1529,[1]Offen!$E:$F,2,FALSE)=0,"Offen ungeschält VOS"),
IFERROR(IF(VLOOKUP(O1529,[1]Offen!$H:$I,2,FALSE)=0,"Offen geschält RW"),
IFERROR(IF(VLOOKUP(O1529,[1]Offen!$K:$L,2,FALSE)=0,"Offen vegan"),
IFERROR(IF(VLOOKUP(O1529,[1]Offen!$N:$O,2,FALSE)=0,"Offen Zipfel"),
IFERROR(IF(VLOOKUP(O1529,[1]Offen!$Q:$R,2,FALSE)=0,"Offen Endstücke"),
IFERROR(IF(VLOOKUP(O1529,[1]Vakuumiert!$B:$C,2,FALSE)=0,"Vakuumierter VOS ungeschält"),
IFERROR(IF(VLOOKUP(O1529,[1]Vakuumiert!$E:$F,2,FALSE)=0,"Vakuumierter ABS ungeschält"),
IFERROR(IF(VLOOKUP(O1529,[1]Vakuumiert!$H:$I,2,FALSE)=0,"Vakuumierter VOS geschält"),
IFERROR(IF(VLOOKUP(O1529,[1]Vakuumiert!$K:$L,2,FALSE)=0,"Vakuumierter VOS vegan"),
IFERROR(IF(VLOOKUP(O1529,[1]Vakuumiert!$N:$O,2,FALSE)=0,"Vakuumierter VOS Zipfel"),
IFERROR(IF(VLOOKUP(O1529,[1]Vakuumiert!$Q:$R,2,FALSE)=0,"Vakuumiert geschält"),
IFERROR(IF(VLOOKUP(O1529,'[1]vakuumierte Fertigprodukte'!$B:$C,2,FALSE)=0,"Fertigprodukte"),
IFERROR(IF(VLOOKUP(O1529,'[1]vakuumierte Fertigprodukte'!$E:$FI,2,FALSE)=0,"Vakuumierte Zipfel"),
IFERROR(IF(VLOOKUP(O1529,[1]Wurste!$B:$C,2,FALSE)=0,"Räucherwürste"),
IFERROR(IF(VLOOKUP(O1529,[1]Wurste!$E:$F,2,FALSE)=0,"URW/URGW Wurst"),
IFERROR(IF(VLOOKUP(O1529,[1]Wurste!$H:$I,2,FALSE)=0,"HF-Wurst Vegan"),
IFERROR(IF(VLOOKUP(O1529,[1]Wurste!$K:$L,2,FALSE)=0,"320er ohne Würste"),
IFERROR(IF(AND(OR(Abfalldokumentation!$A1529="BU3",Abfalldokumentation!$A1529="Verkauf"),Abfalldokumentation!$F1529="Schimmel",Abfalldokumentation!$G1529="keinen Abnehmer/kein Schälpersonal"),"Div. Zipfel, ES ohne Verwendung",VLOOKUP(Abfalldokumentation!$E1529,Produktgruppen!A:B,2,FALSE)),"-")))))))))))))))))))))))</f>
        <v>-</v>
      </c>
      <c r="E1529" s="76" t="str">
        <f>IFERROR(VLOOKUP(Abfalldokumentation!$O1529,Artikel!A:C,3,FALSE),Abfalldokumentation!$O1529)</f>
        <v>Maschinenabfall</v>
      </c>
      <c r="F1529" s="76" t="str">
        <f>VLOOKUP(T1529,'Liste Gründe'!A:D,2,FALSE)</f>
        <v>Linienbezogen</v>
      </c>
      <c r="G1529" s="75" t="str">
        <f>IF(ISBLANK(V1529),VLOOKUP(Abfalldokumentation!$P1529,'Liste Gründe'!A:D,3,FALSE),V1529)</f>
        <v>Maschinenabfall</v>
      </c>
      <c r="H1529" s="76" t="str">
        <f>IF(ISBLANK(Abfalldokumentation!$W1529),"-",Abfalldokumentation!$W1529)</f>
        <v>-</v>
      </c>
      <c r="I1529" s="76">
        <f t="shared" si="162"/>
        <v>44</v>
      </c>
      <c r="J1529" s="76" t="str">
        <f t="shared" si="163"/>
        <v>Produkte</v>
      </c>
      <c r="K1529" s="76" t="str">
        <f t="shared" si="164"/>
        <v>BUs</v>
      </c>
      <c r="L1529" s="76" t="str">
        <f t="shared" si="165"/>
        <v>Symptome</v>
      </c>
      <c r="M1529" s="76" t="str">
        <f>IFERROR(VLOOKUP(Abfalldokumentation!$O1529,Kennzahlen!S:V,3,FALSE)*Abfalldokumentation!$B1529,"0")</f>
        <v>0</v>
      </c>
      <c r="N1529" s="76" t="str">
        <f>IF(ISBLANK(Q1529),VLOOKUP(Abfalldokumentation!$O1529,'Linien - BU'!R:S,2,FALSE),Q1529)</f>
        <v>BU3</v>
      </c>
      <c r="O1529" s="77" t="str">
        <f t="shared" si="166"/>
        <v>Maschinenabfall</v>
      </c>
      <c r="P1529" s="77">
        <f t="shared" si="167"/>
        <v>30</v>
      </c>
      <c r="Q1529" s="45" t="s">
        <v>8</v>
      </c>
      <c r="R1529" s="40" t="s">
        <v>55</v>
      </c>
      <c r="S1529" s="46">
        <v>41</v>
      </c>
      <c r="T1529" s="46">
        <v>30</v>
      </c>
      <c r="U1529" s="47">
        <v>44504</v>
      </c>
      <c r="V1529" s="48"/>
      <c r="W1529" s="46"/>
      <c r="X1529" s="50" t="str">
        <f>IFERROR(VLOOKUP(Abfalldokumentation!$R1529,Artikel!A:C,3,FALSE),Abfalldokumentation!$R1529)</f>
        <v>Maschinenabfall</v>
      </c>
      <c r="Y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</row>
    <row r="1530" spans="1:40" ht="30" hidden="1" customHeight="1" x14ac:dyDescent="0.25">
      <c r="A1530" s="78" t="str">
        <f>VLOOKUP(N1530,'Linien - BU'!A:B,2,FALSE)</f>
        <v>BU2</v>
      </c>
      <c r="B1530" s="79">
        <f t="shared" si="161"/>
        <v>37.799999999999997</v>
      </c>
      <c r="C1530" s="80">
        <f>Abfalldokumentation!$U1530</f>
        <v>44504</v>
      </c>
      <c r="D1530" s="69" t="str">
        <f>IFERROR(IF(VLOOKUP(O1530,'[1]Rohware 230'!$B:$C,2,FALSE)=0,"Rohware"),
IFERROR(IF(VLOOKUP(O1530,[1]Sammelnr.!$B:$C,2,FALSE)=0,"Sammelnr. ungeschält ABS"),
IFERROR(IF(VLOOKUP(O1530,[1]Sammelnr.!$E:$F,2,FALSE)=0,"Sammelnr. ungeschält VS"),
IFERROR(IF(VLOOKUP(O1530,[1]Sammelnr.!$H:$I,2,FALSE)=0,"Sammelnr. geschält"),
IFERROR(IF(VLOOKUP(O1530,[1]Offen!$B:$C,2,FALSE)=0,"Offen ungeschält ABS"),
IFERROR(IF(VLOOKUP(O1530,[1]Offen!$E:$F,2,FALSE)=0,"Offen ungeschält VOS"),
IFERROR(IF(VLOOKUP(O1530,[1]Offen!$H:$I,2,FALSE)=0,"Offen geschält RW"),
IFERROR(IF(VLOOKUP(O1530,[1]Offen!$K:$L,2,FALSE)=0,"Offen vegan"),
IFERROR(IF(VLOOKUP(O1530,[1]Offen!$N:$O,2,FALSE)=0,"Offen Zipfel"),
IFERROR(IF(VLOOKUP(O1530,[1]Offen!$Q:$R,2,FALSE)=0,"Offen Endstücke"),
IFERROR(IF(VLOOKUP(O1530,[1]Vakuumiert!$B:$C,2,FALSE)=0,"Vakuumierter VOS ungeschält"),
IFERROR(IF(VLOOKUP(O1530,[1]Vakuumiert!$E:$F,2,FALSE)=0,"Vakuumierter ABS ungeschält"),
IFERROR(IF(VLOOKUP(O1530,[1]Vakuumiert!$H:$I,2,FALSE)=0,"Vakuumierter VOS geschält"),
IFERROR(IF(VLOOKUP(O1530,[1]Vakuumiert!$K:$L,2,FALSE)=0,"Vakuumierter VOS vegan"),
IFERROR(IF(VLOOKUP(O1530,[1]Vakuumiert!$N:$O,2,FALSE)=0,"Vakuumierter VOS Zipfel"),
IFERROR(IF(VLOOKUP(O1530,[1]Vakuumiert!$Q:$R,2,FALSE)=0,"Vakuumiert geschält"),
IFERROR(IF(VLOOKUP(O1530,'[1]vakuumierte Fertigprodukte'!$B:$C,2,FALSE)=0,"Fertigprodukte"),
IFERROR(IF(VLOOKUP(O1530,'[1]vakuumierte Fertigprodukte'!$E:$FI,2,FALSE)=0,"Vakuumierte Zipfel"),
IFERROR(IF(VLOOKUP(O1530,[1]Wurste!$B:$C,2,FALSE)=0,"Räucherwürste"),
IFERROR(IF(VLOOKUP(O1530,[1]Wurste!$E:$F,2,FALSE)=0,"URW/URGW Wurst"),
IFERROR(IF(VLOOKUP(O1530,[1]Wurste!$H:$I,2,FALSE)=0,"HF-Wurst Vegan"),
IFERROR(IF(VLOOKUP(O1530,[1]Wurste!$K:$L,2,FALSE)=0,"320er ohne Würste"),
IFERROR(IF(AND(OR(Abfalldokumentation!$A1530="BU3",Abfalldokumentation!$A1530="Verkauf"),Abfalldokumentation!$F1530="Schimmel",Abfalldokumentation!$G1530="keinen Abnehmer/kein Schälpersonal"),"Div. Zipfel, ES ohne Verwendung",VLOOKUP(Abfalldokumentation!$E1530,Produktgruppen!A:B,2,FALSE)),"-")))))))))))))))))))))))</f>
        <v>-</v>
      </c>
      <c r="E1530" s="81" t="str">
        <f>IFERROR(VLOOKUP(Abfalldokumentation!$O1530,Artikel!A:C,3,FALSE),Abfalldokumentation!$O1530)</f>
        <v>Maschinenabfall</v>
      </c>
      <c r="F1530" s="81" t="str">
        <f>VLOOKUP(T1530,'Liste Gründe'!A:D,2,FALSE)</f>
        <v>Linienbezogen</v>
      </c>
      <c r="G1530" s="80" t="str">
        <f>IF(ISBLANK(V1530),VLOOKUP(Abfalldokumentation!$P1530,'Liste Gründe'!A:D,3,FALSE),V1530)</f>
        <v>Maschinenabfall</v>
      </c>
      <c r="H1530" s="81" t="str">
        <f>IF(ISBLANK(Abfalldokumentation!$W1530),"-",Abfalldokumentation!$W1530)</f>
        <v>-</v>
      </c>
      <c r="I1530" s="81">
        <f t="shared" si="162"/>
        <v>44</v>
      </c>
      <c r="J1530" s="81" t="str">
        <f t="shared" si="163"/>
        <v>Produkte</v>
      </c>
      <c r="K1530" s="81" t="str">
        <f t="shared" si="164"/>
        <v>BUs</v>
      </c>
      <c r="L1530" s="81" t="str">
        <f t="shared" si="165"/>
        <v>Symptome</v>
      </c>
      <c r="M1530" s="81" t="str">
        <f>IFERROR(VLOOKUP(Abfalldokumentation!$O1530,Kennzahlen!S:V,3,FALSE)*Abfalldokumentation!$B1530,"0")</f>
        <v>0</v>
      </c>
      <c r="N1530" s="81" t="str">
        <f>IF(ISBLANK(Q1530),VLOOKUP(Abfalldokumentation!$O1530,'Linien - BU'!R:S,2,FALSE),Q1530)</f>
        <v>BU2</v>
      </c>
      <c r="O1530" s="77" t="str">
        <f t="shared" si="166"/>
        <v>Maschinenabfall</v>
      </c>
      <c r="P1530" s="77">
        <f t="shared" si="167"/>
        <v>30</v>
      </c>
      <c r="Q1530" s="39" t="s">
        <v>7</v>
      </c>
      <c r="R1530" s="40" t="s">
        <v>55</v>
      </c>
      <c r="S1530" s="40">
        <v>37.799999999999997</v>
      </c>
      <c r="T1530" s="40">
        <v>30</v>
      </c>
      <c r="U1530" s="41">
        <v>44504</v>
      </c>
      <c r="V1530" s="42"/>
      <c r="W1530" s="40"/>
      <c r="X1530" s="44" t="str">
        <f>IFERROR(VLOOKUP(Abfalldokumentation!$R1530,Artikel!A:C,3,FALSE),Abfalldokumentation!$R1530)</f>
        <v>Maschinenabfall</v>
      </c>
      <c r="Y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</row>
    <row r="1531" spans="1:40" ht="30" hidden="1" customHeight="1" x14ac:dyDescent="0.25">
      <c r="A1531" s="73" t="str">
        <f>VLOOKUP(N1531,'Linien - BU'!A:B,2,FALSE)</f>
        <v>Rest</v>
      </c>
      <c r="B1531" s="74">
        <f t="shared" si="161"/>
        <v>68.8</v>
      </c>
      <c r="C1531" s="75">
        <f>Abfalldokumentation!$U1531</f>
        <v>44504</v>
      </c>
      <c r="D1531" s="69" t="str">
        <f>IFERROR(IF(VLOOKUP(O1531,'[1]Rohware 230'!$B:$C,2,FALSE)=0,"Rohware"),
IFERROR(IF(VLOOKUP(O1531,[1]Sammelnr.!$B:$C,2,FALSE)=0,"Sammelnr. ungeschält ABS"),
IFERROR(IF(VLOOKUP(O1531,[1]Sammelnr.!$E:$F,2,FALSE)=0,"Sammelnr. ungeschält VS"),
IFERROR(IF(VLOOKUP(O1531,[1]Sammelnr.!$H:$I,2,FALSE)=0,"Sammelnr. geschält"),
IFERROR(IF(VLOOKUP(O1531,[1]Offen!$B:$C,2,FALSE)=0,"Offen ungeschält ABS"),
IFERROR(IF(VLOOKUP(O1531,[1]Offen!$E:$F,2,FALSE)=0,"Offen ungeschält VOS"),
IFERROR(IF(VLOOKUP(O1531,[1]Offen!$H:$I,2,FALSE)=0,"Offen geschält RW"),
IFERROR(IF(VLOOKUP(O1531,[1]Offen!$K:$L,2,FALSE)=0,"Offen vegan"),
IFERROR(IF(VLOOKUP(O1531,[1]Offen!$N:$O,2,FALSE)=0,"Offen Zipfel"),
IFERROR(IF(VLOOKUP(O1531,[1]Offen!$Q:$R,2,FALSE)=0,"Offen Endstücke"),
IFERROR(IF(VLOOKUP(O1531,[1]Vakuumiert!$B:$C,2,FALSE)=0,"Vakuumierter VOS ungeschält"),
IFERROR(IF(VLOOKUP(O1531,[1]Vakuumiert!$E:$F,2,FALSE)=0,"Vakuumierter ABS ungeschält"),
IFERROR(IF(VLOOKUP(O1531,[1]Vakuumiert!$H:$I,2,FALSE)=0,"Vakuumierter VOS geschält"),
IFERROR(IF(VLOOKUP(O1531,[1]Vakuumiert!$K:$L,2,FALSE)=0,"Vakuumierter VOS vegan"),
IFERROR(IF(VLOOKUP(O1531,[1]Vakuumiert!$N:$O,2,FALSE)=0,"Vakuumierter VOS Zipfel"),
IFERROR(IF(VLOOKUP(O1531,[1]Vakuumiert!$Q:$R,2,FALSE)=0,"Vakuumiert geschält"),
IFERROR(IF(VLOOKUP(O1531,'[1]vakuumierte Fertigprodukte'!$B:$C,2,FALSE)=0,"Fertigprodukte"),
IFERROR(IF(VLOOKUP(O1531,'[1]vakuumierte Fertigprodukte'!$E:$FI,2,FALSE)=0,"Vakuumierte Zipfel"),
IFERROR(IF(VLOOKUP(O1531,[1]Wurste!$B:$C,2,FALSE)=0,"Räucherwürste"),
IFERROR(IF(VLOOKUP(O1531,[1]Wurste!$E:$F,2,FALSE)=0,"URW/URGW Wurst"),
IFERROR(IF(VLOOKUP(O1531,[1]Wurste!$H:$I,2,FALSE)=0,"HF-Wurst Vegan"),
IFERROR(IF(VLOOKUP(O1531,[1]Wurste!$K:$L,2,FALSE)=0,"320er ohne Würste"),
IFERROR(IF(AND(OR(Abfalldokumentation!$A1531="BU3",Abfalldokumentation!$A1531="Verkauf"),Abfalldokumentation!$F1531="Schimmel",Abfalldokumentation!$G1531="keinen Abnehmer/kein Schälpersonal"),"Div. Zipfel, ES ohne Verwendung",VLOOKUP(Abfalldokumentation!$E1531,Produktgruppen!A:B,2,FALSE)),"-")))))))))))))))))))))))</f>
        <v>Rest</v>
      </c>
      <c r="E1531" s="76" t="str">
        <f>IFERROR(VLOOKUP(Abfalldokumentation!$O1531,Artikel!A:C,3,FALSE),Abfalldokumentation!$O1531)</f>
        <v>-</v>
      </c>
      <c r="F1531" s="76" t="str">
        <f>VLOOKUP(T1531,'Liste Gründe'!A:D,2,FALSE)</f>
        <v>Qualitätssicherung</v>
      </c>
      <c r="G1531" s="75" t="str">
        <f>IF(ISBLANK(V1531),VLOOKUP(Abfalldokumentation!$P1531,'Liste Gründe'!A:D,3,FALSE),V1531)</f>
        <v>Rückstellproben</v>
      </c>
      <c r="H1531" s="76" t="str">
        <f>IF(ISBLANK(Abfalldokumentation!$W1531),"-",Abfalldokumentation!$W1531)</f>
        <v>-</v>
      </c>
      <c r="I1531" s="76">
        <f t="shared" si="162"/>
        <v>44</v>
      </c>
      <c r="J1531" s="76" t="str">
        <f t="shared" si="163"/>
        <v>Produkte</v>
      </c>
      <c r="K1531" s="76" t="str">
        <f t="shared" si="164"/>
        <v>BUs</v>
      </c>
      <c r="L1531" s="76" t="str">
        <f t="shared" si="165"/>
        <v>Symptome</v>
      </c>
      <c r="M1531" s="76" t="str">
        <f>IFERROR(VLOOKUP(Abfalldokumentation!$O1531,Kennzahlen!S:V,3,FALSE)*Abfalldokumentation!$B1531,"0")</f>
        <v>0</v>
      </c>
      <c r="N1531" s="76" t="str">
        <f>IF(ISBLANK(Q1531),VLOOKUP(Abfalldokumentation!$O1531,'Linien - BU'!R:S,2,FALSE),Q1531)</f>
        <v>Labor</v>
      </c>
      <c r="O1531" s="77" t="str">
        <f t="shared" si="166"/>
        <v>-</v>
      </c>
      <c r="P1531" s="77">
        <f t="shared" si="167"/>
        <v>70</v>
      </c>
      <c r="Q1531" s="45" t="s">
        <v>199</v>
      </c>
      <c r="R1531" s="46" t="s">
        <v>54</v>
      </c>
      <c r="S1531" s="46">
        <v>68.8</v>
      </c>
      <c r="T1531" s="46">
        <v>70</v>
      </c>
      <c r="U1531" s="47">
        <v>44504</v>
      </c>
      <c r="V1531" s="48"/>
      <c r="W1531" s="46"/>
      <c r="X1531" s="50" t="str">
        <f>IFERROR(VLOOKUP(Abfalldokumentation!$R1531,Artikel!A:C,3,FALSE),Abfalldokumentation!$R1531)</f>
        <v>-</v>
      </c>
      <c r="Y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</row>
    <row r="1532" spans="1:40" ht="30" hidden="1" customHeight="1" x14ac:dyDescent="0.25">
      <c r="A1532" s="78" t="str">
        <f>VLOOKUP(N1532,'Linien - BU'!A:B,2,FALSE)</f>
        <v>Rest</v>
      </c>
      <c r="B1532" s="79">
        <f t="shared" si="161"/>
        <v>2.6</v>
      </c>
      <c r="C1532" s="80">
        <f>Abfalldokumentation!$U1532</f>
        <v>44504</v>
      </c>
      <c r="D1532" s="69" t="str">
        <f>IFERROR(IF(VLOOKUP(O1532,'[1]Rohware 230'!$B:$C,2,FALSE)=0,"Rohware"),
IFERROR(IF(VLOOKUP(O1532,[1]Sammelnr.!$B:$C,2,FALSE)=0,"Sammelnr. ungeschält ABS"),
IFERROR(IF(VLOOKUP(O1532,[1]Sammelnr.!$E:$F,2,FALSE)=0,"Sammelnr. ungeschält VS"),
IFERROR(IF(VLOOKUP(O1532,[1]Sammelnr.!$H:$I,2,FALSE)=0,"Sammelnr. geschält"),
IFERROR(IF(VLOOKUP(O1532,[1]Offen!$B:$C,2,FALSE)=0,"Offen ungeschält ABS"),
IFERROR(IF(VLOOKUP(O1532,[1]Offen!$E:$F,2,FALSE)=0,"Offen ungeschält VOS"),
IFERROR(IF(VLOOKUP(O1532,[1]Offen!$H:$I,2,FALSE)=0,"Offen geschält RW"),
IFERROR(IF(VLOOKUP(O1532,[1]Offen!$K:$L,2,FALSE)=0,"Offen vegan"),
IFERROR(IF(VLOOKUP(O1532,[1]Offen!$N:$O,2,FALSE)=0,"Offen Zipfel"),
IFERROR(IF(VLOOKUP(O1532,[1]Offen!$Q:$R,2,FALSE)=0,"Offen Endstücke"),
IFERROR(IF(VLOOKUP(O1532,[1]Vakuumiert!$B:$C,2,FALSE)=0,"Vakuumierter VOS ungeschält"),
IFERROR(IF(VLOOKUP(O1532,[1]Vakuumiert!$E:$F,2,FALSE)=0,"Vakuumierter ABS ungeschält"),
IFERROR(IF(VLOOKUP(O1532,[1]Vakuumiert!$H:$I,2,FALSE)=0,"Vakuumierter VOS geschält"),
IFERROR(IF(VLOOKUP(O1532,[1]Vakuumiert!$K:$L,2,FALSE)=0,"Vakuumierter VOS vegan"),
IFERROR(IF(VLOOKUP(O1532,[1]Vakuumiert!$N:$O,2,FALSE)=0,"Vakuumierter VOS Zipfel"),
IFERROR(IF(VLOOKUP(O1532,[1]Vakuumiert!$Q:$R,2,FALSE)=0,"Vakuumiert geschält"),
IFERROR(IF(VLOOKUP(O1532,'[1]vakuumierte Fertigprodukte'!$B:$C,2,FALSE)=0,"Fertigprodukte"),
IFERROR(IF(VLOOKUP(O1532,'[1]vakuumierte Fertigprodukte'!$E:$FI,2,FALSE)=0,"Vakuumierte Zipfel"),
IFERROR(IF(VLOOKUP(O1532,[1]Wurste!$B:$C,2,FALSE)=0,"Räucherwürste"),
IFERROR(IF(VLOOKUP(O1532,[1]Wurste!$E:$F,2,FALSE)=0,"URW/URGW Wurst"),
IFERROR(IF(VLOOKUP(O1532,[1]Wurste!$H:$I,2,FALSE)=0,"HF-Wurst Vegan"),
IFERROR(IF(VLOOKUP(O1532,[1]Wurste!$K:$L,2,FALSE)=0,"320er ohne Würste"),
IFERROR(IF(AND(OR(Abfalldokumentation!$A1532="BU3",Abfalldokumentation!$A1532="Verkauf"),Abfalldokumentation!$F1532="Schimmel",Abfalldokumentation!$G1532="keinen Abnehmer/kein Schälpersonal"),"Div. Zipfel, ES ohne Verwendung",VLOOKUP(Abfalldokumentation!$E1532,Produktgruppen!A:B,2,FALSE)),"-")))))))))))))))))))))))</f>
        <v>Rest</v>
      </c>
      <c r="E1532" s="81" t="str">
        <f>IFERROR(VLOOKUP(Abfalldokumentation!$O1532,Artikel!A:C,3,FALSE),Abfalldokumentation!$O1532)</f>
        <v>-</v>
      </c>
      <c r="F1532" s="81" t="str">
        <f>VLOOKUP(T1532,'Liste Gründe'!A:D,2,FALSE)</f>
        <v>Qualitätssicherung</v>
      </c>
      <c r="G1532" s="80" t="str">
        <f>IF(ISBLANK(V1532),VLOOKUP(Abfalldokumentation!$P1532,'Liste Gründe'!A:D,3,FALSE),V1532)</f>
        <v>Sensorik</v>
      </c>
      <c r="H1532" s="81" t="str">
        <f>IF(ISBLANK(Abfalldokumentation!$W1532),"-",Abfalldokumentation!$W1532)</f>
        <v>-</v>
      </c>
      <c r="I1532" s="81">
        <f t="shared" si="162"/>
        <v>44</v>
      </c>
      <c r="J1532" s="81" t="str">
        <f t="shared" si="163"/>
        <v>Produkte</v>
      </c>
      <c r="K1532" s="81" t="str">
        <f t="shared" si="164"/>
        <v>BUs</v>
      </c>
      <c r="L1532" s="81" t="str">
        <f t="shared" si="165"/>
        <v>Symptome</v>
      </c>
      <c r="M1532" s="81" t="str">
        <f>IFERROR(VLOOKUP(Abfalldokumentation!$O1532,Kennzahlen!S:V,3,FALSE)*Abfalldokumentation!$B1532,"0")</f>
        <v>0</v>
      </c>
      <c r="N1532" s="81" t="str">
        <f>IF(ISBLANK(Q1532),VLOOKUP(Abfalldokumentation!$O1532,'Linien - BU'!R:S,2,FALSE),Q1532)</f>
        <v>Labor</v>
      </c>
      <c r="O1532" s="77" t="str">
        <f t="shared" si="166"/>
        <v>-</v>
      </c>
      <c r="P1532" s="77">
        <f t="shared" si="167"/>
        <v>74</v>
      </c>
      <c r="Q1532" s="39" t="s">
        <v>199</v>
      </c>
      <c r="R1532" s="40" t="s">
        <v>54</v>
      </c>
      <c r="S1532" s="40">
        <v>2.6</v>
      </c>
      <c r="T1532" s="40">
        <v>74</v>
      </c>
      <c r="U1532" s="41">
        <v>44504</v>
      </c>
      <c r="V1532" s="42"/>
      <c r="W1532" s="40"/>
      <c r="X1532" s="44" t="str">
        <f>IFERROR(VLOOKUP(Abfalldokumentation!$R1532,Artikel!A:C,3,FALSE),Abfalldokumentation!$R1532)</f>
        <v>-</v>
      </c>
      <c r="Y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</row>
    <row r="1533" spans="1:40" ht="30" hidden="1" customHeight="1" x14ac:dyDescent="0.25">
      <c r="A1533" s="73" t="str">
        <f>VLOOKUP(N1533,'Linien - BU'!A:B,2,FALSE)</f>
        <v>BU3</v>
      </c>
      <c r="B1533" s="74">
        <f t="shared" si="161"/>
        <v>10</v>
      </c>
      <c r="C1533" s="75">
        <f>Abfalldokumentation!$U1533</f>
        <v>44504</v>
      </c>
      <c r="D1533" s="69" t="str">
        <f>IFERROR(IF(VLOOKUP(O1533,'[1]Rohware 230'!$B:$C,2,FALSE)=0,"Rohware"),
IFERROR(IF(VLOOKUP(O1533,[1]Sammelnr.!$B:$C,2,FALSE)=0,"Sammelnr. ungeschält ABS"),
IFERROR(IF(VLOOKUP(O1533,[1]Sammelnr.!$E:$F,2,FALSE)=0,"Sammelnr. ungeschält VS"),
IFERROR(IF(VLOOKUP(O1533,[1]Sammelnr.!$H:$I,2,FALSE)=0,"Sammelnr. geschält"),
IFERROR(IF(VLOOKUP(O1533,[1]Offen!$B:$C,2,FALSE)=0,"Offen ungeschält ABS"),
IFERROR(IF(VLOOKUP(O1533,[1]Offen!$E:$F,2,FALSE)=0,"Offen ungeschält VOS"),
IFERROR(IF(VLOOKUP(O1533,[1]Offen!$H:$I,2,FALSE)=0,"Offen geschält RW"),
IFERROR(IF(VLOOKUP(O1533,[1]Offen!$K:$L,2,FALSE)=0,"Offen vegan"),
IFERROR(IF(VLOOKUP(O1533,[1]Offen!$N:$O,2,FALSE)=0,"Offen Zipfel"),
IFERROR(IF(VLOOKUP(O1533,[1]Offen!$Q:$R,2,FALSE)=0,"Offen Endstücke"),
IFERROR(IF(VLOOKUP(O1533,[1]Vakuumiert!$B:$C,2,FALSE)=0,"Vakuumierter VOS ungeschält"),
IFERROR(IF(VLOOKUP(O1533,[1]Vakuumiert!$E:$F,2,FALSE)=0,"Vakuumierter ABS ungeschält"),
IFERROR(IF(VLOOKUP(O1533,[1]Vakuumiert!$H:$I,2,FALSE)=0,"Vakuumierter VOS geschält"),
IFERROR(IF(VLOOKUP(O1533,[1]Vakuumiert!$K:$L,2,FALSE)=0,"Vakuumierter VOS vegan"),
IFERROR(IF(VLOOKUP(O1533,[1]Vakuumiert!$N:$O,2,FALSE)=0,"Vakuumierter VOS Zipfel"),
IFERROR(IF(VLOOKUP(O1533,[1]Vakuumiert!$Q:$R,2,FALSE)=0,"Vakuumiert geschält"),
IFERROR(IF(VLOOKUP(O1533,'[1]vakuumierte Fertigprodukte'!$B:$C,2,FALSE)=0,"Fertigprodukte"),
IFERROR(IF(VLOOKUP(O1533,'[1]vakuumierte Fertigprodukte'!$E:$FI,2,FALSE)=0,"Vakuumierte Zipfel"),
IFERROR(IF(VLOOKUP(O1533,[1]Wurste!$B:$C,2,FALSE)=0,"Räucherwürste"),
IFERROR(IF(VLOOKUP(O1533,[1]Wurste!$E:$F,2,FALSE)=0,"URW/URGW Wurst"),
IFERROR(IF(VLOOKUP(O1533,[1]Wurste!$H:$I,2,FALSE)=0,"HF-Wurst Vegan"),
IFERROR(IF(VLOOKUP(O1533,[1]Wurste!$K:$L,2,FALSE)=0,"320er ohne Würste"),
IFERROR(IF(AND(OR(Abfalldokumentation!$A1533="BU3",Abfalldokumentation!$A1533="Verkauf"),Abfalldokumentation!$F1533="Schimmel",Abfalldokumentation!$G1533="keinen Abnehmer/kein Schälpersonal"),"Div. Zipfel, ES ohne Verwendung",VLOOKUP(Abfalldokumentation!$E1533,Produktgruppen!A:B,2,FALSE)),"-")))))))))))))))))))))))</f>
        <v>Rest</v>
      </c>
      <c r="E1533" s="76" t="str">
        <f>IFERROR(VLOOKUP(Abfalldokumentation!$O1533,Artikel!A:C,3,FALSE),Abfalldokumentation!$O1533)</f>
        <v>Reste Zipfel</v>
      </c>
      <c r="F1533" s="76" t="str">
        <f>VLOOKUP(T1533,'Liste Gründe'!A:D,2,FALSE)</f>
        <v>keinen Verwendungszweck</v>
      </c>
      <c r="G1533" s="75" t="str">
        <f>IF(ISBLANK(V1533),VLOOKUP(Abfalldokumentation!$P1533,'Liste Gründe'!A:D,3,FALSE),V1533)</f>
        <v>Wurstschlaufe</v>
      </c>
      <c r="H1533" s="76" t="str">
        <f>IF(ISBLANK(Abfalldokumentation!$W1533),"-",Abfalldokumentation!$W1533)</f>
        <v>-</v>
      </c>
      <c r="I1533" s="76">
        <f t="shared" si="162"/>
        <v>44</v>
      </c>
      <c r="J1533" s="76" t="str">
        <f t="shared" si="163"/>
        <v>Produkte</v>
      </c>
      <c r="K1533" s="76" t="str">
        <f t="shared" si="164"/>
        <v>BUs</v>
      </c>
      <c r="L1533" s="76" t="str">
        <f t="shared" si="165"/>
        <v>Symptome</v>
      </c>
      <c r="M1533" s="76" t="str">
        <f>IFERROR(VLOOKUP(Abfalldokumentation!$O1533,Kennzahlen!S:V,3,FALSE)*Abfalldokumentation!$B1533,"0")</f>
        <v>0</v>
      </c>
      <c r="N1533" s="76" t="str">
        <f>IF(ISBLANK(Q1533),VLOOKUP(Abfalldokumentation!$O1533,'Linien - BU'!R:S,2,FALSE),Q1533)</f>
        <v>WVP</v>
      </c>
      <c r="O1533" s="77" t="str">
        <f t="shared" si="166"/>
        <v>Reste Zipfel</v>
      </c>
      <c r="P1533" s="77">
        <f t="shared" si="167"/>
        <v>61</v>
      </c>
      <c r="Q1533" s="45" t="s">
        <v>209</v>
      </c>
      <c r="R1533" s="40" t="s">
        <v>119</v>
      </c>
      <c r="S1533" s="46">
        <v>10</v>
      </c>
      <c r="T1533" s="46">
        <v>61</v>
      </c>
      <c r="U1533" s="47">
        <v>44504</v>
      </c>
      <c r="V1533" s="48" t="s">
        <v>41</v>
      </c>
      <c r="W1533" s="46"/>
      <c r="X1533" s="50" t="str">
        <f>IFERROR(VLOOKUP(Abfalldokumentation!$R1533,Artikel!A:C,3,FALSE),Abfalldokumentation!$R1533)</f>
        <v>Reste Zipfel</v>
      </c>
      <c r="Y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</row>
    <row r="1534" spans="1:40" ht="30" hidden="1" customHeight="1" x14ac:dyDescent="0.25">
      <c r="A1534" s="78" t="str">
        <f>VLOOKUP(N1534,'Linien - BU'!A:B,2,FALSE)</f>
        <v>BU1</v>
      </c>
      <c r="B1534" s="79">
        <f t="shared" si="161"/>
        <v>15</v>
      </c>
      <c r="C1534" s="80">
        <f>Abfalldokumentation!$U1534</f>
        <v>44505</v>
      </c>
      <c r="D1534" s="69" t="str">
        <f>IFERROR(IF(VLOOKUP(O1534,'[1]Rohware 230'!$B:$C,2,FALSE)=0,"Rohware"),
IFERROR(IF(VLOOKUP(O1534,[1]Sammelnr.!$B:$C,2,FALSE)=0,"Sammelnr. ungeschält ABS"),
IFERROR(IF(VLOOKUP(O1534,[1]Sammelnr.!$E:$F,2,FALSE)=0,"Sammelnr. ungeschält VS"),
IFERROR(IF(VLOOKUP(O1534,[1]Sammelnr.!$H:$I,2,FALSE)=0,"Sammelnr. geschält"),
IFERROR(IF(VLOOKUP(O1534,[1]Offen!$B:$C,2,FALSE)=0,"Offen ungeschält ABS"),
IFERROR(IF(VLOOKUP(O1534,[1]Offen!$E:$F,2,FALSE)=0,"Offen ungeschält VOS"),
IFERROR(IF(VLOOKUP(O1534,[1]Offen!$H:$I,2,FALSE)=0,"Offen geschält RW"),
IFERROR(IF(VLOOKUP(O1534,[1]Offen!$K:$L,2,FALSE)=0,"Offen vegan"),
IFERROR(IF(VLOOKUP(O1534,[1]Offen!$N:$O,2,FALSE)=0,"Offen Zipfel"),
IFERROR(IF(VLOOKUP(O1534,[1]Offen!$Q:$R,2,FALSE)=0,"Offen Endstücke"),
IFERROR(IF(VLOOKUP(O1534,[1]Vakuumiert!$B:$C,2,FALSE)=0,"Vakuumierter VOS ungeschält"),
IFERROR(IF(VLOOKUP(O1534,[1]Vakuumiert!$E:$F,2,FALSE)=0,"Vakuumierter ABS ungeschält"),
IFERROR(IF(VLOOKUP(O1534,[1]Vakuumiert!$H:$I,2,FALSE)=0,"Vakuumierter VOS geschält"),
IFERROR(IF(VLOOKUP(O1534,[1]Vakuumiert!$K:$L,2,FALSE)=0,"Vakuumierter VOS vegan"),
IFERROR(IF(VLOOKUP(O1534,[1]Vakuumiert!$N:$O,2,FALSE)=0,"Vakuumierter VOS Zipfel"),
IFERROR(IF(VLOOKUP(O1534,[1]Vakuumiert!$Q:$R,2,FALSE)=0,"Vakuumiert geschält"),
IFERROR(IF(VLOOKUP(O1534,'[1]vakuumierte Fertigprodukte'!$B:$C,2,FALSE)=0,"Fertigprodukte"),
IFERROR(IF(VLOOKUP(O1534,'[1]vakuumierte Fertigprodukte'!$E:$FI,2,FALSE)=0,"Vakuumierte Zipfel"),
IFERROR(IF(VLOOKUP(O1534,[1]Wurste!$B:$C,2,FALSE)=0,"Räucherwürste"),
IFERROR(IF(VLOOKUP(O1534,[1]Wurste!$E:$F,2,FALSE)=0,"URW/URGW Wurst"),
IFERROR(IF(VLOOKUP(O1534,[1]Wurste!$H:$I,2,FALSE)=0,"HF-Wurst Vegan"),
IFERROR(IF(VLOOKUP(O1534,[1]Wurste!$K:$L,2,FALSE)=0,"320er ohne Würste"),
IFERROR(IF(AND(OR(Abfalldokumentation!$A1534="BU3",Abfalldokumentation!$A1534="Verkauf"),Abfalldokumentation!$F1534="Schimmel",Abfalldokumentation!$G1534="keinen Abnehmer/kein Schälpersonal"),"Div. Zipfel, ES ohne Verwendung",VLOOKUP(Abfalldokumentation!$E1534,Produktgruppen!A:B,2,FALSE)),"-")))))))))))))))))))))))</f>
        <v>-</v>
      </c>
      <c r="E1534" s="81" t="str">
        <f>IFERROR(VLOOKUP(Abfalldokumentation!$O1534,Artikel!A:C,3,FALSE),Abfalldokumentation!$O1534)</f>
        <v>Gorgonzola Dolce DOP</v>
      </c>
      <c r="F1534" s="81" t="str">
        <f>VLOOKUP(T1534,'Liste Gründe'!A:D,2,FALSE)</f>
        <v>Linienbezogen</v>
      </c>
      <c r="G1534" s="80" t="str">
        <f>IF(ISBLANK(V1534),VLOOKUP(Abfalldokumentation!$P1534,'Liste Gründe'!A:D,3,FALSE),V1534)</f>
        <v>aus Hand gerutscht</v>
      </c>
      <c r="H1534" s="81" t="str">
        <f>IF(ISBLANK(Abfalldokumentation!$W1534),"-",Abfalldokumentation!$W1534)</f>
        <v>-</v>
      </c>
      <c r="I1534" s="81">
        <f t="shared" si="162"/>
        <v>44</v>
      </c>
      <c r="J1534" s="81" t="str">
        <f t="shared" si="163"/>
        <v>Produkte</v>
      </c>
      <c r="K1534" s="81" t="str">
        <f t="shared" si="164"/>
        <v>BUs</v>
      </c>
      <c r="L1534" s="81" t="str">
        <f t="shared" si="165"/>
        <v>Symptome</v>
      </c>
      <c r="M1534" s="81" t="str">
        <f>IFERROR(VLOOKUP(Abfalldokumentation!$O1534,Kennzahlen!S:V,3,FALSE)*Abfalldokumentation!$B1534,"0")</f>
        <v>0</v>
      </c>
      <c r="N1534" s="81" t="str">
        <f>IF(ISBLANK(Q1534),VLOOKUP(Abfalldokumentation!$O1534,'Linien - BU'!R:S,2,FALSE),Q1534)</f>
        <v>RWV</v>
      </c>
      <c r="O1534" s="77">
        <f t="shared" si="166"/>
        <v>23000052</v>
      </c>
      <c r="P1534" s="77">
        <f t="shared" si="167"/>
        <v>32</v>
      </c>
      <c r="Q1534" s="39" t="s">
        <v>202</v>
      </c>
      <c r="R1534" s="40">
        <v>23000052</v>
      </c>
      <c r="S1534" s="40">
        <v>15</v>
      </c>
      <c r="T1534" s="40">
        <v>32</v>
      </c>
      <c r="U1534" s="41">
        <v>44505</v>
      </c>
      <c r="V1534" s="42"/>
      <c r="W1534" s="40"/>
      <c r="X1534" s="44" t="str">
        <f>IFERROR(VLOOKUP(Abfalldokumentation!$R1534,Artikel!A:C,3,FALSE),Abfalldokumentation!$R1534)</f>
        <v>Gorgonzola Dolce DOP</v>
      </c>
      <c r="Y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</row>
    <row r="1535" spans="1:40" ht="30" hidden="1" customHeight="1" x14ac:dyDescent="0.25">
      <c r="A1535" s="73" t="str">
        <f>VLOOKUP(N1535,'Linien - BU'!A:B,2,FALSE)</f>
        <v>BU1</v>
      </c>
      <c r="B1535" s="74">
        <f t="shared" si="161"/>
        <v>282</v>
      </c>
      <c r="C1535" s="75">
        <f>Abfalldokumentation!$U1535</f>
        <v>44505</v>
      </c>
      <c r="D1535" s="69" t="str">
        <f>IFERROR(IF(VLOOKUP(O1535,'[1]Rohware 230'!$B:$C,2,FALSE)=0,"Rohware"),
IFERROR(IF(VLOOKUP(O1535,[1]Sammelnr.!$B:$C,2,FALSE)=0,"Sammelnr. ungeschält ABS"),
IFERROR(IF(VLOOKUP(O1535,[1]Sammelnr.!$E:$F,2,FALSE)=0,"Sammelnr. ungeschält VS"),
IFERROR(IF(VLOOKUP(O1535,[1]Sammelnr.!$H:$I,2,FALSE)=0,"Sammelnr. geschält"),
IFERROR(IF(VLOOKUP(O1535,[1]Offen!$B:$C,2,FALSE)=0,"Offen ungeschält ABS"),
IFERROR(IF(VLOOKUP(O1535,[1]Offen!$E:$F,2,FALSE)=0,"Offen ungeschält VOS"),
IFERROR(IF(VLOOKUP(O1535,[1]Offen!$H:$I,2,FALSE)=0,"Offen geschält RW"),
IFERROR(IF(VLOOKUP(O1535,[1]Offen!$K:$L,2,FALSE)=0,"Offen vegan"),
IFERROR(IF(VLOOKUP(O1535,[1]Offen!$N:$O,2,FALSE)=0,"Offen Zipfel"),
IFERROR(IF(VLOOKUP(O1535,[1]Offen!$Q:$R,2,FALSE)=0,"Offen Endstücke"),
IFERROR(IF(VLOOKUP(O1535,[1]Vakuumiert!$B:$C,2,FALSE)=0,"Vakuumierter VOS ungeschält"),
IFERROR(IF(VLOOKUP(O1535,[1]Vakuumiert!$E:$F,2,FALSE)=0,"Vakuumierter ABS ungeschält"),
IFERROR(IF(VLOOKUP(O1535,[1]Vakuumiert!$H:$I,2,FALSE)=0,"Vakuumierter VOS geschält"),
IFERROR(IF(VLOOKUP(O1535,[1]Vakuumiert!$K:$L,2,FALSE)=0,"Vakuumierter VOS vegan"),
IFERROR(IF(VLOOKUP(O1535,[1]Vakuumiert!$N:$O,2,FALSE)=0,"Vakuumierter VOS Zipfel"),
IFERROR(IF(VLOOKUP(O1535,[1]Vakuumiert!$Q:$R,2,FALSE)=0,"Vakuumiert geschält"),
IFERROR(IF(VLOOKUP(O1535,'[1]vakuumierte Fertigprodukte'!$B:$C,2,FALSE)=0,"Fertigprodukte"),
IFERROR(IF(VLOOKUP(O1535,'[1]vakuumierte Fertigprodukte'!$E:$FI,2,FALSE)=0,"Vakuumierte Zipfel"),
IFERROR(IF(VLOOKUP(O1535,[1]Wurste!$B:$C,2,FALSE)=0,"Räucherwürste"),
IFERROR(IF(VLOOKUP(O1535,[1]Wurste!$E:$F,2,FALSE)=0,"URW/URGW Wurst"),
IFERROR(IF(VLOOKUP(O1535,[1]Wurste!$H:$I,2,FALSE)=0,"HF-Wurst Vegan"),
IFERROR(IF(VLOOKUP(O1535,[1]Wurste!$K:$L,2,FALSE)=0,"320er ohne Würste"),
IFERROR(IF(AND(OR(Abfalldokumentation!$A1535="BU3",Abfalldokumentation!$A1535="Verkauf"),Abfalldokumentation!$F1535="Schimmel",Abfalldokumentation!$G1535="keinen Abnehmer/kein Schälpersonal"),"Div. Zipfel, ES ohne Verwendung",VLOOKUP(Abfalldokumentation!$E1535,Produktgruppen!A:B,2,FALSE)),"-")))))))))))))))))))))))</f>
        <v>-</v>
      </c>
      <c r="E1535" s="76" t="str">
        <f>IFERROR(VLOOKUP(Abfalldokumentation!$O1535,Artikel!A:C,3,FALSE),Abfalldokumentation!$O1535)</f>
        <v>ABS Mozzarella 46%</v>
      </c>
      <c r="F1535" s="76" t="str">
        <f>VLOOKUP(T1535,'Liste Gründe'!A:D,2,FALSE)</f>
        <v>Schimmel</v>
      </c>
      <c r="G1535" s="75" t="str">
        <f>IF(ISBLANK(V1535),VLOOKUP(Abfalldokumentation!$P1535,'Liste Gründe'!A:D,3,FALSE),V1535)</f>
        <v>keinen Einsatz</v>
      </c>
      <c r="H1535" s="76" t="str">
        <f>IF(ISBLANK(Abfalldokumentation!$W1535),"-",Abfalldokumentation!$W1535)</f>
        <v>-</v>
      </c>
      <c r="I1535" s="76">
        <f t="shared" si="162"/>
        <v>44</v>
      </c>
      <c r="J1535" s="76" t="str">
        <f t="shared" si="163"/>
        <v>Produkte</v>
      </c>
      <c r="K1535" s="76" t="str">
        <f t="shared" si="164"/>
        <v>BUs</v>
      </c>
      <c r="L1535" s="76" t="str">
        <f t="shared" si="165"/>
        <v>Symptome</v>
      </c>
      <c r="M1535" s="76" t="str">
        <f>IFERROR(VLOOKUP(Abfalldokumentation!$O1535,Kennzahlen!S:V,3,FALSE)*Abfalldokumentation!$B1535,"0")</f>
        <v>0</v>
      </c>
      <c r="N1535" s="76" t="str">
        <f>IF(ISBLANK(Q1535),VLOOKUP(Abfalldokumentation!$O1535,'Linien - BU'!R:S,2,FALSE),Q1535)</f>
        <v>schmelze</v>
      </c>
      <c r="O1535" s="77">
        <f t="shared" si="166"/>
        <v>29500730</v>
      </c>
      <c r="P1535" s="77">
        <f t="shared" si="167"/>
        <v>12</v>
      </c>
      <c r="Q1535" s="45" t="s">
        <v>337</v>
      </c>
      <c r="R1535" s="46">
        <v>29500730</v>
      </c>
      <c r="S1535" s="46">
        <v>282</v>
      </c>
      <c r="T1535" s="46">
        <v>12</v>
      </c>
      <c r="U1535" s="47">
        <v>44505</v>
      </c>
      <c r="V1535" s="48" t="s">
        <v>36</v>
      </c>
      <c r="W1535" s="46"/>
      <c r="X1535" s="50" t="str">
        <f>IFERROR(VLOOKUP(Abfalldokumentation!$R1535,Artikel!A:C,3,FALSE),Abfalldokumentation!$R1535)</f>
        <v>ABS Mozzarella 46%</v>
      </c>
      <c r="Y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</row>
    <row r="1536" spans="1:40" ht="30" hidden="1" customHeight="1" x14ac:dyDescent="0.25">
      <c r="A1536" s="78" t="str">
        <f>VLOOKUP(N1536,'Linien - BU'!A:B,2,FALSE)</f>
        <v>BU3</v>
      </c>
      <c r="B1536" s="79">
        <f t="shared" si="161"/>
        <v>14</v>
      </c>
      <c r="C1536" s="80">
        <f>Abfalldokumentation!$U1536</f>
        <v>44505</v>
      </c>
      <c r="D1536" s="69" t="str">
        <f>IFERROR(IF(VLOOKUP(O1536,'[1]Rohware 230'!$B:$C,2,FALSE)=0,"Rohware"),
IFERROR(IF(VLOOKUP(O1536,[1]Sammelnr.!$B:$C,2,FALSE)=0,"Sammelnr. ungeschält ABS"),
IFERROR(IF(VLOOKUP(O1536,[1]Sammelnr.!$E:$F,2,FALSE)=0,"Sammelnr. ungeschält VS"),
IFERROR(IF(VLOOKUP(O1536,[1]Sammelnr.!$H:$I,2,FALSE)=0,"Sammelnr. geschält"),
IFERROR(IF(VLOOKUP(O1536,[1]Offen!$B:$C,2,FALSE)=0,"Offen ungeschält ABS"),
IFERROR(IF(VLOOKUP(O1536,[1]Offen!$E:$F,2,FALSE)=0,"Offen ungeschält VOS"),
IFERROR(IF(VLOOKUP(O1536,[1]Offen!$H:$I,2,FALSE)=0,"Offen geschält RW"),
IFERROR(IF(VLOOKUP(O1536,[1]Offen!$K:$L,2,FALSE)=0,"Offen vegan"),
IFERROR(IF(VLOOKUP(O1536,[1]Offen!$N:$O,2,FALSE)=0,"Offen Zipfel"),
IFERROR(IF(VLOOKUP(O1536,[1]Offen!$Q:$R,2,FALSE)=0,"Offen Endstücke"),
IFERROR(IF(VLOOKUP(O1536,[1]Vakuumiert!$B:$C,2,FALSE)=0,"Vakuumierter VOS ungeschält"),
IFERROR(IF(VLOOKUP(O1536,[1]Vakuumiert!$E:$F,2,FALSE)=0,"Vakuumierter ABS ungeschält"),
IFERROR(IF(VLOOKUP(O1536,[1]Vakuumiert!$H:$I,2,FALSE)=0,"Vakuumierter VOS geschält"),
IFERROR(IF(VLOOKUP(O1536,[1]Vakuumiert!$K:$L,2,FALSE)=0,"Vakuumierter VOS vegan"),
IFERROR(IF(VLOOKUP(O1536,[1]Vakuumiert!$N:$O,2,FALSE)=0,"Vakuumierter VOS Zipfel"),
IFERROR(IF(VLOOKUP(O1536,[1]Vakuumiert!$Q:$R,2,FALSE)=0,"Vakuumiert geschält"),
IFERROR(IF(VLOOKUP(O1536,'[1]vakuumierte Fertigprodukte'!$B:$C,2,FALSE)=0,"Fertigprodukte"),
IFERROR(IF(VLOOKUP(O1536,'[1]vakuumierte Fertigprodukte'!$E:$FI,2,FALSE)=0,"Vakuumierte Zipfel"),
IFERROR(IF(VLOOKUP(O1536,[1]Wurste!$B:$C,2,FALSE)=0,"Räucherwürste"),
IFERROR(IF(VLOOKUP(O1536,[1]Wurste!$E:$F,2,FALSE)=0,"URW/URGW Wurst"),
IFERROR(IF(VLOOKUP(O1536,[1]Wurste!$H:$I,2,FALSE)=0,"HF-Wurst Vegan"),
IFERROR(IF(VLOOKUP(O1536,[1]Wurste!$K:$L,2,FALSE)=0,"320er ohne Würste"),
IFERROR(IF(AND(OR(Abfalldokumentation!$A1536="BU3",Abfalldokumentation!$A1536="Verkauf"),Abfalldokumentation!$F1536="Schimmel",Abfalldokumentation!$G1536="keinen Abnehmer/kein Schälpersonal"),"Div. Zipfel, ES ohne Verwendung",VLOOKUP(Abfalldokumentation!$E1536,Produktgruppen!A:B,2,FALSE)),"-")))))))))))))))))))))))</f>
        <v>ABS</v>
      </c>
      <c r="E1536" s="81" t="str">
        <f>IFERROR(VLOOKUP(Abfalldokumentation!$O1536,Artikel!A:C,3,FALSE),Abfalldokumentation!$O1536)</f>
        <v>ABS CHED-PF-KRÄUK gemis</v>
      </c>
      <c r="F1536" s="81" t="str">
        <f>VLOOKUP(T1536,'Liste Gründe'!A:D,2,FALSE)</f>
        <v>Linienbezogen</v>
      </c>
      <c r="G1536" s="80" t="str">
        <f>IF(ISBLANK(V1536),VLOOKUP(Abfalldokumentation!$P1536,'Liste Gründe'!A:D,3,FALSE),V1536)</f>
        <v>gemischtes Produkt</v>
      </c>
      <c r="H1536" s="81" t="str">
        <f>IF(ISBLANK(Abfalldokumentation!$W1536),"-",Abfalldokumentation!$W1536)</f>
        <v>-</v>
      </c>
      <c r="I1536" s="81">
        <f t="shared" si="162"/>
        <v>44</v>
      </c>
      <c r="J1536" s="81" t="str">
        <f t="shared" si="163"/>
        <v>Produkte</v>
      </c>
      <c r="K1536" s="81" t="str">
        <f t="shared" si="164"/>
        <v>BUs</v>
      </c>
      <c r="L1536" s="81" t="str">
        <f t="shared" si="165"/>
        <v>Symptome</v>
      </c>
      <c r="M1536" s="81">
        <f>IFERROR(VLOOKUP(Abfalldokumentation!$O1536,Kennzahlen!S:V,3,FALSE)*Abfalldokumentation!$B1536,"0")</f>
        <v>14</v>
      </c>
      <c r="N1536" s="81" t="str">
        <f>IF(ISBLANK(Q1536),VLOOKUP(Abfalldokumentation!$O1536,'Linien - BU'!R:S,2,FALSE),Q1536)</f>
        <v>BU3</v>
      </c>
      <c r="O1536" s="77">
        <f t="shared" si="166"/>
        <v>29501003</v>
      </c>
      <c r="P1536" s="77">
        <f t="shared" si="167"/>
        <v>81</v>
      </c>
      <c r="Q1536" s="39" t="s">
        <v>8</v>
      </c>
      <c r="R1536" s="40">
        <v>29501003</v>
      </c>
      <c r="S1536" s="40">
        <v>14</v>
      </c>
      <c r="T1536" s="40">
        <v>81</v>
      </c>
      <c r="U1536" s="41">
        <v>44505</v>
      </c>
      <c r="V1536" s="42"/>
      <c r="W1536" s="40"/>
      <c r="X1536" s="44" t="str">
        <f>IFERROR(VLOOKUP(Abfalldokumentation!$R1536,Artikel!A:C,3,FALSE),Abfalldokumentation!$R1536)</f>
        <v>ABS CHED-PF-KRÄUK gemis</v>
      </c>
      <c r="Y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</row>
    <row r="1537" spans="1:40" ht="30" hidden="1" customHeight="1" x14ac:dyDescent="0.25">
      <c r="A1537" s="73" t="str">
        <f>VLOOKUP(N1537,'Linien - BU'!A:B,2,FALSE)</f>
        <v>BU3</v>
      </c>
      <c r="B1537" s="74">
        <f t="shared" si="161"/>
        <v>32</v>
      </c>
      <c r="C1537" s="75">
        <f>Abfalldokumentation!$U1537</f>
        <v>44505</v>
      </c>
      <c r="D1537" s="69" t="str">
        <f>IFERROR(IF(VLOOKUP(O1537,'[1]Rohware 230'!$B:$C,2,FALSE)=0,"Rohware"),
IFERROR(IF(VLOOKUP(O1537,[1]Sammelnr.!$B:$C,2,FALSE)=0,"Sammelnr. ungeschält ABS"),
IFERROR(IF(VLOOKUP(O1537,[1]Sammelnr.!$E:$F,2,FALSE)=0,"Sammelnr. ungeschält VS"),
IFERROR(IF(VLOOKUP(O1537,[1]Sammelnr.!$H:$I,2,FALSE)=0,"Sammelnr. geschält"),
IFERROR(IF(VLOOKUP(O1537,[1]Offen!$B:$C,2,FALSE)=0,"Offen ungeschält ABS"),
IFERROR(IF(VLOOKUP(O1537,[1]Offen!$E:$F,2,FALSE)=0,"Offen ungeschält VOS"),
IFERROR(IF(VLOOKUP(O1537,[1]Offen!$H:$I,2,FALSE)=0,"Offen geschält RW"),
IFERROR(IF(VLOOKUP(O1537,[1]Offen!$K:$L,2,FALSE)=0,"Offen vegan"),
IFERROR(IF(VLOOKUP(O1537,[1]Offen!$N:$O,2,FALSE)=0,"Offen Zipfel"),
IFERROR(IF(VLOOKUP(O1537,[1]Offen!$Q:$R,2,FALSE)=0,"Offen Endstücke"),
IFERROR(IF(VLOOKUP(O1537,[1]Vakuumiert!$B:$C,2,FALSE)=0,"Vakuumierter VOS ungeschält"),
IFERROR(IF(VLOOKUP(O1537,[1]Vakuumiert!$E:$F,2,FALSE)=0,"Vakuumierter ABS ungeschält"),
IFERROR(IF(VLOOKUP(O1537,[1]Vakuumiert!$H:$I,2,FALSE)=0,"Vakuumierter VOS geschält"),
IFERROR(IF(VLOOKUP(O1537,[1]Vakuumiert!$K:$L,2,FALSE)=0,"Vakuumierter VOS vegan"),
IFERROR(IF(VLOOKUP(O1537,[1]Vakuumiert!$N:$O,2,FALSE)=0,"Vakuumierter VOS Zipfel"),
IFERROR(IF(VLOOKUP(O1537,[1]Vakuumiert!$Q:$R,2,FALSE)=0,"Vakuumiert geschält"),
IFERROR(IF(VLOOKUP(O1537,'[1]vakuumierte Fertigprodukte'!$B:$C,2,FALSE)=0,"Fertigprodukte"),
IFERROR(IF(VLOOKUP(O1537,'[1]vakuumierte Fertigprodukte'!$E:$FI,2,FALSE)=0,"Vakuumierte Zipfel"),
IFERROR(IF(VLOOKUP(O1537,[1]Wurste!$B:$C,2,FALSE)=0,"Räucherwürste"),
IFERROR(IF(VLOOKUP(O1537,[1]Wurste!$E:$F,2,FALSE)=0,"URW/URGW Wurst"),
IFERROR(IF(VLOOKUP(O1537,[1]Wurste!$H:$I,2,FALSE)=0,"HF-Wurst Vegan"),
IFERROR(IF(VLOOKUP(O1537,[1]Wurste!$K:$L,2,FALSE)=0,"320er ohne Würste"),
IFERROR(IF(AND(OR(Abfalldokumentation!$A1537="BU3",Abfalldokumentation!$A1537="Verkauf"),Abfalldokumentation!$F1537="Schimmel",Abfalldokumentation!$G1537="keinen Abnehmer/kein Schälpersonal"),"Div. Zipfel, ES ohne Verwendung",VLOOKUP(Abfalldokumentation!$E1537,Produktgruppen!A:B,2,FALSE)),"-")))))))))))))))))))))))</f>
        <v>ABS</v>
      </c>
      <c r="E1537" s="76" t="str">
        <f>IFERROR(VLOOKUP(Abfalldokumentation!$O1537,Artikel!A:C,3,FALSE),Abfalldokumentation!$O1537)</f>
        <v>ABS CHED-ROT MIT ß-CARO</v>
      </c>
      <c r="F1537" s="76" t="str">
        <f>VLOOKUP(T1537,'Liste Gründe'!A:D,2,FALSE)</f>
        <v>Rest</v>
      </c>
      <c r="G1537" s="75" t="str">
        <f>IF(ISBLANK(V1537),VLOOKUP(Abfalldokumentation!$P1537,'Liste Gründe'!A:D,3,FALSE),V1537)</f>
        <v>Schmutz</v>
      </c>
      <c r="H1537" s="76" t="str">
        <f>IF(ISBLANK(Abfalldokumentation!$W1537),"-",Abfalldokumentation!$W1537)</f>
        <v>-</v>
      </c>
      <c r="I1537" s="76">
        <f t="shared" si="162"/>
        <v>44</v>
      </c>
      <c r="J1537" s="76" t="str">
        <f t="shared" si="163"/>
        <v>Produkte</v>
      </c>
      <c r="K1537" s="76" t="str">
        <f t="shared" si="164"/>
        <v>BUs</v>
      </c>
      <c r="L1537" s="76" t="str">
        <f t="shared" si="165"/>
        <v>Symptome</v>
      </c>
      <c r="M1537" s="76">
        <f>IFERROR(VLOOKUP(Abfalldokumentation!$O1537,Kennzahlen!S:V,3,FALSE)*Abfalldokumentation!$B1537,"0")</f>
        <v>32</v>
      </c>
      <c r="N1537" s="76" t="str">
        <f>IF(ISBLANK(Q1537),VLOOKUP(Abfalldokumentation!$O1537,'Linien - BU'!R:S,2,FALSE),Q1537)</f>
        <v>BU3</v>
      </c>
      <c r="O1537" s="77">
        <f t="shared" si="166"/>
        <v>29501032</v>
      </c>
      <c r="P1537" s="77">
        <f t="shared" si="167"/>
        <v>42</v>
      </c>
      <c r="Q1537" s="45" t="s">
        <v>8</v>
      </c>
      <c r="R1537" s="46">
        <v>29501032</v>
      </c>
      <c r="S1537" s="46">
        <v>32</v>
      </c>
      <c r="T1537" s="46">
        <v>42</v>
      </c>
      <c r="U1537" s="47">
        <v>44505</v>
      </c>
      <c r="V1537" s="48"/>
      <c r="W1537" s="46"/>
      <c r="X1537" s="50" t="str">
        <f>IFERROR(VLOOKUP(Abfalldokumentation!$R1537,Artikel!A:C,3,FALSE),Abfalldokumentation!$R1537)</f>
        <v>ABS CHED-ROT MIT ß-CARO</v>
      </c>
      <c r="Y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</row>
    <row r="1538" spans="1:40" ht="30" hidden="1" customHeight="1" x14ac:dyDescent="0.25">
      <c r="A1538" s="78" t="str">
        <f>VLOOKUP(N1538,'Linien - BU'!A:B,2,FALSE)</f>
        <v>BU1</v>
      </c>
      <c r="B1538" s="79">
        <f t="shared" ref="B1538:B1601" si="168">S1538</f>
        <v>40</v>
      </c>
      <c r="C1538" s="80">
        <f>Abfalldokumentation!$U1538</f>
        <v>44505</v>
      </c>
      <c r="D1538" s="69" t="str">
        <f>IFERROR(IF(VLOOKUP(O1538,'[1]Rohware 230'!$B:$C,2,FALSE)=0,"Rohware"),
IFERROR(IF(VLOOKUP(O1538,[1]Sammelnr.!$B:$C,2,FALSE)=0,"Sammelnr. ungeschält ABS"),
IFERROR(IF(VLOOKUP(O1538,[1]Sammelnr.!$E:$F,2,FALSE)=0,"Sammelnr. ungeschält VS"),
IFERROR(IF(VLOOKUP(O1538,[1]Sammelnr.!$H:$I,2,FALSE)=0,"Sammelnr. geschält"),
IFERROR(IF(VLOOKUP(O1538,[1]Offen!$B:$C,2,FALSE)=0,"Offen ungeschält ABS"),
IFERROR(IF(VLOOKUP(O1538,[1]Offen!$E:$F,2,FALSE)=0,"Offen ungeschält VOS"),
IFERROR(IF(VLOOKUP(O1538,[1]Offen!$H:$I,2,FALSE)=0,"Offen geschält RW"),
IFERROR(IF(VLOOKUP(O1538,[1]Offen!$K:$L,2,FALSE)=0,"Offen vegan"),
IFERROR(IF(VLOOKUP(O1538,[1]Offen!$N:$O,2,FALSE)=0,"Offen Zipfel"),
IFERROR(IF(VLOOKUP(O1538,[1]Offen!$Q:$R,2,FALSE)=0,"Offen Endstücke"),
IFERROR(IF(VLOOKUP(O1538,[1]Vakuumiert!$B:$C,2,FALSE)=0,"Vakuumierter VOS ungeschält"),
IFERROR(IF(VLOOKUP(O1538,[1]Vakuumiert!$E:$F,2,FALSE)=0,"Vakuumierter ABS ungeschält"),
IFERROR(IF(VLOOKUP(O1538,[1]Vakuumiert!$H:$I,2,FALSE)=0,"Vakuumierter VOS geschält"),
IFERROR(IF(VLOOKUP(O1538,[1]Vakuumiert!$K:$L,2,FALSE)=0,"Vakuumierter VOS vegan"),
IFERROR(IF(VLOOKUP(O1538,[1]Vakuumiert!$N:$O,2,FALSE)=0,"Vakuumierter VOS Zipfel"),
IFERROR(IF(VLOOKUP(O1538,[1]Vakuumiert!$Q:$R,2,FALSE)=0,"Vakuumiert geschält"),
IFERROR(IF(VLOOKUP(O1538,'[1]vakuumierte Fertigprodukte'!$B:$C,2,FALSE)=0,"Fertigprodukte"),
IFERROR(IF(VLOOKUP(O1538,'[1]vakuumierte Fertigprodukte'!$E:$FI,2,FALSE)=0,"Vakuumierte Zipfel"),
IFERROR(IF(VLOOKUP(O1538,[1]Wurste!$B:$C,2,FALSE)=0,"Räucherwürste"),
IFERROR(IF(VLOOKUP(O1538,[1]Wurste!$E:$F,2,FALSE)=0,"URW/URGW Wurst"),
IFERROR(IF(VLOOKUP(O1538,[1]Wurste!$H:$I,2,FALSE)=0,"HF-Wurst Vegan"),
IFERROR(IF(VLOOKUP(O1538,[1]Wurste!$K:$L,2,FALSE)=0,"320er ohne Würste"),
IFERROR(IF(AND(OR(Abfalldokumentation!$A1538="BU3",Abfalldokumentation!$A1538="Verkauf"),Abfalldokumentation!$F1538="Schimmel",Abfalldokumentation!$G1538="keinen Abnehmer/kein Schälpersonal"),"Div. Zipfel, ES ohne Verwendung",VLOOKUP(Abfalldokumentation!$E1538,Produktgruppen!A:B,2,FALSE)),"-")))))))))))))))))))))))</f>
        <v>vegan</v>
      </c>
      <c r="E1538" s="81" t="str">
        <f>IFERROR(VLOOKUP(Abfalldokumentation!$O1538,Artikel!A:C,3,FALSE),Abfalldokumentation!$O1538)</f>
        <v>VEG-SCH WÜRZIG  7,2KG</v>
      </c>
      <c r="F1538" s="81" t="str">
        <f>VLOOKUP(T1538,'Liste Gründe'!A:D,2,FALSE)</f>
        <v>Linienbezogen</v>
      </c>
      <c r="G1538" s="80" t="str">
        <f>IF(ISBLANK(V1538),VLOOKUP(Abfalldokumentation!$P1538,'Liste Gründe'!A:D,3,FALSE),V1538)</f>
        <v>Füllkopf tropft (vegan)</v>
      </c>
      <c r="H1538" s="81" t="str">
        <f>IF(ISBLANK(Abfalldokumentation!$W1538),"-",Abfalldokumentation!$W1538)</f>
        <v>-</v>
      </c>
      <c r="I1538" s="81">
        <f t="shared" ref="I1538:I1601" si="169">_xlfn.ISOWEEKNUM(C1538)</f>
        <v>44</v>
      </c>
      <c r="J1538" s="81" t="str">
        <f t="shared" ref="J1538:J1601" si="170">"Produkte"</f>
        <v>Produkte</v>
      </c>
      <c r="K1538" s="81" t="str">
        <f t="shared" ref="K1538:K1601" si="171">"BUs"</f>
        <v>BUs</v>
      </c>
      <c r="L1538" s="81" t="str">
        <f t="shared" ref="L1538:L1601" si="172">"Symptome"</f>
        <v>Symptome</v>
      </c>
      <c r="M1538" s="81">
        <f>IFERROR(VLOOKUP(Abfalldokumentation!$O1538,Kennzahlen!S:V,3,FALSE)*Abfalldokumentation!$B1538,"0")</f>
        <v>719.59199999999998</v>
      </c>
      <c r="N1538" s="81">
        <f>IF(ISBLANK(Q1538),VLOOKUP(Abfalldokumentation!$O1538,'Linien - BU'!R:S,2,FALSE),Q1538)</f>
        <v>3100</v>
      </c>
      <c r="O1538" s="77">
        <f t="shared" ref="O1538:O1601" si="173">R1538</f>
        <v>31900002</v>
      </c>
      <c r="P1538" s="77">
        <f t="shared" ref="P1538:P1601" si="174">T1538</f>
        <v>20</v>
      </c>
      <c r="Q1538" s="39">
        <v>3100</v>
      </c>
      <c r="R1538" s="40">
        <v>31900002</v>
      </c>
      <c r="S1538" s="40">
        <v>40</v>
      </c>
      <c r="T1538" s="40">
        <v>20</v>
      </c>
      <c r="U1538" s="41">
        <v>44505</v>
      </c>
      <c r="V1538" s="42"/>
      <c r="W1538" s="40"/>
      <c r="X1538" s="44" t="str">
        <f>IFERROR(VLOOKUP(Abfalldokumentation!$R1538,Artikel!A:C,3,FALSE),Abfalldokumentation!$R1538)</f>
        <v>VEG-SCH WÜRZIG  7,2KG</v>
      </c>
      <c r="Y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</row>
    <row r="1539" spans="1:40" ht="30" customHeight="1" x14ac:dyDescent="0.25">
      <c r="A1539" s="73" t="str">
        <f>VLOOKUP(N1539,'Linien - BU'!A:B,2,FALSE)</f>
        <v>BU1</v>
      </c>
      <c r="B1539" s="74">
        <f t="shared" si="168"/>
        <v>40</v>
      </c>
      <c r="C1539" s="75">
        <f>Abfalldokumentation!$U1539</f>
        <v>44505</v>
      </c>
      <c r="D1539" s="69" t="str">
        <f>IFERROR(IF(VLOOKUP(O1539,'[1]Rohware 230'!$B:$C,2,FALSE)=0,"Rohware"),
IFERROR(IF(VLOOKUP(O1539,[1]Sammelnr.!$B:$C,2,FALSE)=0,"Sammelnr. ungeschält ABS"),
IFERROR(IF(VLOOKUP(O1539,[1]Sammelnr.!$E:$F,2,FALSE)=0,"Sammelnr. ungeschält VS"),
IFERROR(IF(VLOOKUP(O1539,[1]Sammelnr.!$H:$I,2,FALSE)=0,"Sammelnr. geschält"),
IFERROR(IF(VLOOKUP(O1539,[1]Offen!$B:$C,2,FALSE)=0,"Offen ungeschält ABS"),
IFERROR(IF(VLOOKUP(O1539,[1]Offen!$E:$F,2,FALSE)=0,"Offen ungeschält VOS"),
IFERROR(IF(VLOOKUP(O1539,[1]Offen!$H:$I,2,FALSE)=0,"Offen geschält RW"),
IFERROR(IF(VLOOKUP(O1539,[1]Offen!$K:$L,2,FALSE)=0,"Offen vegan"),
IFERROR(IF(VLOOKUP(O1539,[1]Offen!$N:$O,2,FALSE)=0,"Offen Zipfel"),
IFERROR(IF(VLOOKUP(O1539,[1]Offen!$Q:$R,2,FALSE)=0,"Offen Endstücke"),
IFERROR(IF(VLOOKUP(O1539,[1]Vakuumiert!$B:$C,2,FALSE)=0,"Vakuumierter VOS ungeschält"),
IFERROR(IF(VLOOKUP(O1539,[1]Vakuumiert!$E:$F,2,FALSE)=0,"Vakuumierter ABS ungeschält"),
IFERROR(IF(VLOOKUP(O1539,[1]Vakuumiert!$H:$I,2,FALSE)=0,"Vakuumierter VOS geschält"),
IFERROR(IF(VLOOKUP(O1539,[1]Vakuumiert!$K:$L,2,FALSE)=0,"Vakuumierter VOS vegan"),
IFERROR(IF(VLOOKUP(O1539,[1]Vakuumiert!$N:$O,2,FALSE)=0,"Vakuumierter VOS Zipfel"),
IFERROR(IF(VLOOKUP(O1539,[1]Vakuumiert!$Q:$R,2,FALSE)=0,"Vakuumiert geschält"),
IFERROR(IF(VLOOKUP(O1539,'[1]vakuumierte Fertigprodukte'!$B:$C,2,FALSE)=0,"Fertigprodukte"),
IFERROR(IF(VLOOKUP(O1539,'[1]vakuumierte Fertigprodukte'!$E:$FI,2,FALSE)=0,"Vakuumierte Zipfel"),
IFERROR(IF(VLOOKUP(O1539,[1]Wurste!$B:$C,2,FALSE)=0,"Räucherwürste"),
IFERROR(IF(VLOOKUP(O1539,[1]Wurste!$E:$F,2,FALSE)=0,"URW/URGW Wurst"),
IFERROR(IF(VLOOKUP(O1539,[1]Wurste!$H:$I,2,FALSE)=0,"HF-Wurst Vegan"),
IFERROR(IF(VLOOKUP(O1539,[1]Wurste!$K:$L,2,FALSE)=0,"320er ohne Würste"),
IFERROR(IF(AND(OR(Abfalldokumentation!$A1539="BU3",Abfalldokumentation!$A1539="Verkauf"),Abfalldokumentation!$F1539="Schimmel",Abfalldokumentation!$G1539="keinen Abnehmer/kein Schälpersonal"),"Div. Zipfel, ES ohne Verwendung",VLOOKUP(Abfalldokumentation!$E1539,Produktgruppen!A:B,2,FALSE)),"-")))))))))))))))))))))))</f>
        <v>ganze Würste</v>
      </c>
      <c r="E1539" s="76" t="str">
        <f>IFERROR(VLOOKUP(Abfalldokumentation!$O1539,Artikel!A:C,3,FALSE),Abfalldokumentation!$O1539)</f>
        <v>Würste 9100g USA- Räuch</v>
      </c>
      <c r="F1539" s="76" t="str">
        <f>VLOOKUP(T1539,'Liste Gründe'!A:D,2,FALSE)</f>
        <v>Linienbezogen</v>
      </c>
      <c r="G1539" s="75" t="str">
        <f>IF(ISBLANK(V1539),VLOOKUP(Abfalldokumentation!$P1539,'Liste Gründe'!A:D,3,FALSE),V1539)</f>
        <v>Clip gerissen</v>
      </c>
      <c r="H1539" s="76" t="str">
        <f>IF(ISBLANK(Abfalldokumentation!$W1539),"-",Abfalldokumentation!$W1539)</f>
        <v>-</v>
      </c>
      <c r="I1539" s="76">
        <f t="shared" si="169"/>
        <v>44</v>
      </c>
      <c r="J1539" s="76" t="str">
        <f t="shared" si="170"/>
        <v>Produkte</v>
      </c>
      <c r="K1539" s="76" t="str">
        <f t="shared" si="171"/>
        <v>BUs</v>
      </c>
      <c r="L1539" s="76" t="str">
        <f t="shared" si="172"/>
        <v>Symptome</v>
      </c>
      <c r="M1539" s="76" t="str">
        <f>IFERROR(VLOOKUP(Abfalldokumentation!$O1539,Kennzahlen!S:V,3,FALSE)*Abfalldokumentation!$B1539,"0")</f>
        <v>0</v>
      </c>
      <c r="N1539" s="76">
        <f>IF(ISBLANK(Q1539),VLOOKUP(Abfalldokumentation!$O1539,'Linien - BU'!R:S,2,FALSE),Q1539)</f>
        <v>3010</v>
      </c>
      <c r="O1539" s="77">
        <f t="shared" si="173"/>
        <v>32000020</v>
      </c>
      <c r="P1539" s="77">
        <f t="shared" si="174"/>
        <v>31</v>
      </c>
      <c r="Q1539" s="45">
        <v>3010</v>
      </c>
      <c r="R1539" s="46">
        <v>32000020</v>
      </c>
      <c r="S1539" s="46">
        <v>40</v>
      </c>
      <c r="T1539" s="46">
        <v>31</v>
      </c>
      <c r="U1539" s="47">
        <v>44505</v>
      </c>
      <c r="V1539" s="48"/>
      <c r="W1539" s="46"/>
      <c r="X1539" s="50" t="str">
        <f>IFERROR(VLOOKUP(Abfalldokumentation!$R1539,Artikel!A:C,3,FALSE),Abfalldokumentation!$R1539)</f>
        <v>Würste 9100g USA- Räuch</v>
      </c>
      <c r="Y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</row>
    <row r="1540" spans="1:40" ht="30" hidden="1" customHeight="1" x14ac:dyDescent="0.25">
      <c r="A1540" s="78" t="str">
        <f>VLOOKUP(N1540,'Linien - BU'!A:B,2,FALSE)</f>
        <v>BU3</v>
      </c>
      <c r="B1540" s="79">
        <f t="shared" si="168"/>
        <v>19</v>
      </c>
      <c r="C1540" s="80">
        <f>Abfalldokumentation!$U1540</f>
        <v>44505</v>
      </c>
      <c r="D1540" s="69" t="str">
        <f>IFERROR(IF(VLOOKUP(O1540,'[1]Rohware 230'!$B:$C,2,FALSE)=0,"Rohware"),
IFERROR(IF(VLOOKUP(O1540,[1]Sammelnr.!$B:$C,2,FALSE)=0,"Sammelnr. ungeschält ABS"),
IFERROR(IF(VLOOKUP(O1540,[1]Sammelnr.!$E:$F,2,FALSE)=0,"Sammelnr. ungeschält VS"),
IFERROR(IF(VLOOKUP(O1540,[1]Sammelnr.!$H:$I,2,FALSE)=0,"Sammelnr. geschält"),
IFERROR(IF(VLOOKUP(O1540,[1]Offen!$B:$C,2,FALSE)=0,"Offen ungeschält ABS"),
IFERROR(IF(VLOOKUP(O1540,[1]Offen!$E:$F,2,FALSE)=0,"Offen ungeschält VOS"),
IFERROR(IF(VLOOKUP(O1540,[1]Offen!$H:$I,2,FALSE)=0,"Offen geschält RW"),
IFERROR(IF(VLOOKUP(O1540,[1]Offen!$K:$L,2,FALSE)=0,"Offen vegan"),
IFERROR(IF(VLOOKUP(O1540,[1]Offen!$N:$O,2,FALSE)=0,"Offen Zipfel"),
IFERROR(IF(VLOOKUP(O1540,[1]Offen!$Q:$R,2,FALSE)=0,"Offen Endstücke"),
IFERROR(IF(VLOOKUP(O1540,[1]Vakuumiert!$B:$C,2,FALSE)=0,"Vakuumierter VOS ungeschält"),
IFERROR(IF(VLOOKUP(O1540,[1]Vakuumiert!$E:$F,2,FALSE)=0,"Vakuumierter ABS ungeschält"),
IFERROR(IF(VLOOKUP(O1540,[1]Vakuumiert!$H:$I,2,FALSE)=0,"Vakuumierter VOS geschält"),
IFERROR(IF(VLOOKUP(O1540,[1]Vakuumiert!$K:$L,2,FALSE)=0,"Vakuumierter VOS vegan"),
IFERROR(IF(VLOOKUP(O1540,[1]Vakuumiert!$N:$O,2,FALSE)=0,"Vakuumierter VOS Zipfel"),
IFERROR(IF(VLOOKUP(O1540,[1]Vakuumiert!$Q:$R,2,FALSE)=0,"Vakuumiert geschält"),
IFERROR(IF(VLOOKUP(O1540,'[1]vakuumierte Fertigprodukte'!$B:$C,2,FALSE)=0,"Fertigprodukte"),
IFERROR(IF(VLOOKUP(O1540,'[1]vakuumierte Fertigprodukte'!$E:$FI,2,FALSE)=0,"Vakuumierte Zipfel"),
IFERROR(IF(VLOOKUP(O1540,[1]Wurste!$B:$C,2,FALSE)=0,"Räucherwürste"),
IFERROR(IF(VLOOKUP(O1540,[1]Wurste!$E:$F,2,FALSE)=0,"URW/URGW Wurst"),
IFERROR(IF(VLOOKUP(O1540,[1]Wurste!$H:$I,2,FALSE)=0,"HF-Wurst Vegan"),
IFERROR(IF(VLOOKUP(O1540,[1]Wurste!$K:$L,2,FALSE)=0,"320er ohne Würste"),
IFERROR(IF(AND(OR(Abfalldokumentation!$A1540="BU3",Abfalldokumentation!$A1540="Verkauf"),Abfalldokumentation!$F1540="Schimmel",Abfalldokumentation!$G1540="keinen Abnehmer/kein Schälpersonal"),"Div. Zipfel, ES ohne Verwendung",VLOOKUP(Abfalldokumentation!$E1540,Produktgruppen!A:B,2,FALSE)),"-")))))))))))))))))))))))</f>
        <v>-</v>
      </c>
      <c r="E1540" s="81" t="str">
        <f>IFERROR(VLOOKUP(Abfalldokumentation!$O1540,Artikel!A:C,3,FALSE),Abfalldokumentation!$O1540)</f>
        <v>Maschinenabfall</v>
      </c>
      <c r="F1540" s="81" t="str">
        <f>VLOOKUP(T1540,'Liste Gründe'!A:D,2,FALSE)</f>
        <v>Linienbezogen</v>
      </c>
      <c r="G1540" s="80" t="str">
        <f>IF(ISBLANK(V1540),VLOOKUP(Abfalldokumentation!$P1540,'Liste Gründe'!A:D,3,FALSE),V1540)</f>
        <v>Maschinenabfall</v>
      </c>
      <c r="H1540" s="81" t="str">
        <f>IF(ISBLANK(Abfalldokumentation!$W1540),"-",Abfalldokumentation!$W1540)</f>
        <v>-</v>
      </c>
      <c r="I1540" s="81">
        <f t="shared" si="169"/>
        <v>44</v>
      </c>
      <c r="J1540" s="81" t="str">
        <f t="shared" si="170"/>
        <v>Produkte</v>
      </c>
      <c r="K1540" s="81" t="str">
        <f t="shared" si="171"/>
        <v>BUs</v>
      </c>
      <c r="L1540" s="81" t="str">
        <f t="shared" si="172"/>
        <v>Symptome</v>
      </c>
      <c r="M1540" s="81" t="str">
        <f>IFERROR(VLOOKUP(Abfalldokumentation!$O1540,Kennzahlen!S:V,3,FALSE)*Abfalldokumentation!$B1540,"0")</f>
        <v>0</v>
      </c>
      <c r="N1540" s="81" t="str">
        <f>IF(ISBLANK(Q1540),VLOOKUP(Abfalldokumentation!$O1540,'Linien - BU'!R:S,2,FALSE),Q1540)</f>
        <v>L16</v>
      </c>
      <c r="O1540" s="77" t="str">
        <f t="shared" si="173"/>
        <v>Maschinenabfall</v>
      </c>
      <c r="P1540" s="77">
        <f t="shared" si="174"/>
        <v>30</v>
      </c>
      <c r="Q1540" s="39" t="s">
        <v>213</v>
      </c>
      <c r="R1540" s="40" t="s">
        <v>55</v>
      </c>
      <c r="S1540" s="40">
        <v>19</v>
      </c>
      <c r="T1540" s="40">
        <v>30</v>
      </c>
      <c r="U1540" s="41">
        <v>44505</v>
      </c>
      <c r="V1540" s="42"/>
      <c r="W1540" s="40"/>
      <c r="X1540" s="44" t="str">
        <f>IFERROR(VLOOKUP(Abfalldokumentation!$R1540,Artikel!A:C,3,FALSE),Abfalldokumentation!$R1540)</f>
        <v>Maschinenabfall</v>
      </c>
      <c r="Y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</row>
    <row r="1541" spans="1:40" ht="30" hidden="1" customHeight="1" x14ac:dyDescent="0.25">
      <c r="A1541" s="73" t="str">
        <f>VLOOKUP(N1541,'Linien - BU'!A:B,2,FALSE)</f>
        <v>BU1</v>
      </c>
      <c r="B1541" s="74">
        <f t="shared" si="168"/>
        <v>91</v>
      </c>
      <c r="C1541" s="75">
        <f>Abfalldokumentation!$U1541</f>
        <v>44505</v>
      </c>
      <c r="D1541" s="69" t="str">
        <f>IFERROR(IF(VLOOKUP(O1541,'[1]Rohware 230'!$B:$C,2,FALSE)=0,"Rohware"),
IFERROR(IF(VLOOKUP(O1541,[1]Sammelnr.!$B:$C,2,FALSE)=0,"Sammelnr. ungeschält ABS"),
IFERROR(IF(VLOOKUP(O1541,[1]Sammelnr.!$E:$F,2,FALSE)=0,"Sammelnr. ungeschält VS"),
IFERROR(IF(VLOOKUP(O1541,[1]Sammelnr.!$H:$I,2,FALSE)=0,"Sammelnr. geschält"),
IFERROR(IF(VLOOKUP(O1541,[1]Offen!$B:$C,2,FALSE)=0,"Offen ungeschält ABS"),
IFERROR(IF(VLOOKUP(O1541,[1]Offen!$E:$F,2,FALSE)=0,"Offen ungeschält VOS"),
IFERROR(IF(VLOOKUP(O1541,[1]Offen!$H:$I,2,FALSE)=0,"Offen geschält RW"),
IFERROR(IF(VLOOKUP(O1541,[1]Offen!$K:$L,2,FALSE)=0,"Offen vegan"),
IFERROR(IF(VLOOKUP(O1541,[1]Offen!$N:$O,2,FALSE)=0,"Offen Zipfel"),
IFERROR(IF(VLOOKUP(O1541,[1]Offen!$Q:$R,2,FALSE)=0,"Offen Endstücke"),
IFERROR(IF(VLOOKUP(O1541,[1]Vakuumiert!$B:$C,2,FALSE)=0,"Vakuumierter VOS ungeschält"),
IFERROR(IF(VLOOKUP(O1541,[1]Vakuumiert!$E:$F,2,FALSE)=0,"Vakuumierter ABS ungeschält"),
IFERROR(IF(VLOOKUP(O1541,[1]Vakuumiert!$H:$I,2,FALSE)=0,"Vakuumierter VOS geschält"),
IFERROR(IF(VLOOKUP(O1541,[1]Vakuumiert!$K:$L,2,FALSE)=0,"Vakuumierter VOS vegan"),
IFERROR(IF(VLOOKUP(O1541,[1]Vakuumiert!$N:$O,2,FALSE)=0,"Vakuumierter VOS Zipfel"),
IFERROR(IF(VLOOKUP(O1541,[1]Vakuumiert!$Q:$R,2,FALSE)=0,"Vakuumiert geschält"),
IFERROR(IF(VLOOKUP(O1541,'[1]vakuumierte Fertigprodukte'!$B:$C,2,FALSE)=0,"Fertigprodukte"),
IFERROR(IF(VLOOKUP(O1541,'[1]vakuumierte Fertigprodukte'!$E:$FI,2,FALSE)=0,"Vakuumierte Zipfel"),
IFERROR(IF(VLOOKUP(O1541,[1]Wurste!$B:$C,2,FALSE)=0,"Räucherwürste"),
IFERROR(IF(VLOOKUP(O1541,[1]Wurste!$E:$F,2,FALSE)=0,"URW/URGW Wurst"),
IFERROR(IF(VLOOKUP(O1541,[1]Wurste!$H:$I,2,FALSE)=0,"HF-Wurst Vegan"),
IFERROR(IF(VLOOKUP(O1541,[1]Wurste!$K:$L,2,FALSE)=0,"320er ohne Würste"),
IFERROR(IF(AND(OR(Abfalldokumentation!$A1541="BU3",Abfalldokumentation!$A1541="Verkauf"),Abfalldokumentation!$F1541="Schimmel",Abfalldokumentation!$G1541="keinen Abnehmer/kein Schälpersonal"),"Div. Zipfel, ES ohne Verwendung",VLOOKUP(Abfalldokumentation!$E1541,Produktgruppen!A:B,2,FALSE)),"-")))))))))))))))))))))))</f>
        <v>Rest</v>
      </c>
      <c r="E1541" s="76" t="str">
        <f>IFERROR(VLOOKUP(Abfalldokumentation!$O1541,Artikel!A:C,3,FALSE),Abfalldokumentation!$O1541)</f>
        <v>-</v>
      </c>
      <c r="F1541" s="76" t="str">
        <f>VLOOKUP(T1541,'Liste Gründe'!A:D,2,FALSE)</f>
        <v>Linienbezogen</v>
      </c>
      <c r="G1541" s="75" t="str">
        <f>IF(ISBLANK(V1541),VLOOKUP(Abfalldokumentation!$P1541,'Liste Gründe'!A:D,3,FALSE),V1541)</f>
        <v>Reinigung</v>
      </c>
      <c r="H1541" s="76" t="str">
        <f>IF(ISBLANK(Abfalldokumentation!$W1541),"-",Abfalldokumentation!$W1541)</f>
        <v>-</v>
      </c>
      <c r="I1541" s="76">
        <f t="shared" si="169"/>
        <v>44</v>
      </c>
      <c r="J1541" s="76" t="str">
        <f t="shared" si="170"/>
        <v>Produkte</v>
      </c>
      <c r="K1541" s="76" t="str">
        <f t="shared" si="171"/>
        <v>BUs</v>
      </c>
      <c r="L1541" s="76" t="str">
        <f t="shared" si="172"/>
        <v>Symptome</v>
      </c>
      <c r="M1541" s="76" t="str">
        <f>IFERROR(VLOOKUP(Abfalldokumentation!$O1541,Kennzahlen!S:V,3,FALSE)*Abfalldokumentation!$B1541,"0")</f>
        <v>0</v>
      </c>
      <c r="N1541" s="76" t="str">
        <f>IF(ISBLANK(Q1541),VLOOKUP(Abfalldokumentation!$O1541,'Linien - BU'!R:S,2,FALSE),Q1541)</f>
        <v>Schmelze</v>
      </c>
      <c r="O1541" s="77" t="str">
        <f t="shared" si="173"/>
        <v>-</v>
      </c>
      <c r="P1541" s="77">
        <f t="shared" si="174"/>
        <v>10</v>
      </c>
      <c r="Q1541" s="45" t="s">
        <v>184</v>
      </c>
      <c r="R1541" s="46" t="s">
        <v>54</v>
      </c>
      <c r="S1541" s="46">
        <v>91</v>
      </c>
      <c r="T1541" s="46">
        <v>10</v>
      </c>
      <c r="U1541" s="47">
        <v>44505</v>
      </c>
      <c r="V1541" s="48"/>
      <c r="W1541" s="46"/>
      <c r="X1541" s="50" t="str">
        <f>IFERROR(VLOOKUP(Abfalldokumentation!$R1541,Artikel!A:C,3,FALSE),Abfalldokumentation!$R1541)</f>
        <v>-</v>
      </c>
      <c r="Y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</row>
    <row r="1542" spans="1:40" ht="30" customHeight="1" x14ac:dyDescent="0.25">
      <c r="A1542" s="78" t="str">
        <f>VLOOKUP(N1542,'Linien - BU'!A:B,2,FALSE)</f>
        <v>BU1</v>
      </c>
      <c r="B1542" s="79">
        <f t="shared" si="168"/>
        <v>228</v>
      </c>
      <c r="C1542" s="80">
        <f>Abfalldokumentation!$U1542</f>
        <v>44505</v>
      </c>
      <c r="D1542" s="69" t="str">
        <f>IFERROR(IF(VLOOKUP(O1542,'[1]Rohware 230'!$B:$C,2,FALSE)=0,"Rohware"),
IFERROR(IF(VLOOKUP(O1542,[1]Sammelnr.!$B:$C,2,FALSE)=0,"Sammelnr. ungeschält ABS"),
IFERROR(IF(VLOOKUP(O1542,[1]Sammelnr.!$E:$F,2,FALSE)=0,"Sammelnr. ungeschält VS"),
IFERROR(IF(VLOOKUP(O1542,[1]Sammelnr.!$H:$I,2,FALSE)=0,"Sammelnr. geschält"),
IFERROR(IF(VLOOKUP(O1542,[1]Offen!$B:$C,2,FALSE)=0,"Offen ungeschält ABS"),
IFERROR(IF(VLOOKUP(O1542,[1]Offen!$E:$F,2,FALSE)=0,"Offen ungeschält VOS"),
IFERROR(IF(VLOOKUP(O1542,[1]Offen!$H:$I,2,FALSE)=0,"Offen geschält RW"),
IFERROR(IF(VLOOKUP(O1542,[1]Offen!$K:$L,2,FALSE)=0,"Offen vegan"),
IFERROR(IF(VLOOKUP(O1542,[1]Offen!$N:$O,2,FALSE)=0,"Offen Zipfel"),
IFERROR(IF(VLOOKUP(O1542,[1]Offen!$Q:$R,2,FALSE)=0,"Offen Endstücke"),
IFERROR(IF(VLOOKUP(O1542,[1]Vakuumiert!$B:$C,2,FALSE)=0,"Vakuumierter VOS ungeschält"),
IFERROR(IF(VLOOKUP(O1542,[1]Vakuumiert!$E:$F,2,FALSE)=0,"Vakuumierter ABS ungeschält"),
IFERROR(IF(VLOOKUP(O1542,[1]Vakuumiert!$H:$I,2,FALSE)=0,"Vakuumierter VOS geschält"),
IFERROR(IF(VLOOKUP(O1542,[1]Vakuumiert!$K:$L,2,FALSE)=0,"Vakuumierter VOS vegan"),
IFERROR(IF(VLOOKUP(O1542,[1]Vakuumiert!$N:$O,2,FALSE)=0,"Vakuumierter VOS Zipfel"),
IFERROR(IF(VLOOKUP(O1542,[1]Vakuumiert!$Q:$R,2,FALSE)=0,"Vakuumiert geschält"),
IFERROR(IF(VLOOKUP(O1542,'[1]vakuumierte Fertigprodukte'!$B:$C,2,FALSE)=0,"Fertigprodukte"),
IFERROR(IF(VLOOKUP(O1542,'[1]vakuumierte Fertigprodukte'!$E:$FI,2,FALSE)=0,"Vakuumierte Zipfel"),
IFERROR(IF(VLOOKUP(O1542,[1]Wurste!$B:$C,2,FALSE)=0,"Räucherwürste"),
IFERROR(IF(VLOOKUP(O1542,[1]Wurste!$E:$F,2,FALSE)=0,"URW/URGW Wurst"),
IFERROR(IF(VLOOKUP(O1542,[1]Wurste!$H:$I,2,FALSE)=0,"HF-Wurst Vegan"),
IFERROR(IF(VLOOKUP(O1542,[1]Wurste!$K:$L,2,FALSE)=0,"320er ohne Würste"),
IFERROR(IF(AND(OR(Abfalldokumentation!$A1542="BU3",Abfalldokumentation!$A1542="Verkauf"),Abfalldokumentation!$F1542="Schimmel",Abfalldokumentation!$G1542="keinen Abnehmer/kein Schälpersonal"),"Div. Zipfel, ES ohne Verwendung",VLOOKUP(Abfalldokumentation!$E1542,Produktgruppen!A:B,2,FALSE)),"-")))))))))))))))))))))))</f>
        <v>-</v>
      </c>
      <c r="E1542" s="81" t="str">
        <f>IFERROR(VLOOKUP(Abfalldokumentation!$O1542,Artikel!A:C,3,FALSE),Abfalldokumentation!$O1542)</f>
        <v>Maschinenabfall</v>
      </c>
      <c r="F1542" s="81" t="str">
        <f>VLOOKUP(T1542,'Liste Gründe'!A:D,2,FALSE)</f>
        <v>Linienbezogen</v>
      </c>
      <c r="G1542" s="80" t="str">
        <f>IF(ISBLANK(V1542),VLOOKUP(Abfalldokumentation!$P1542,'Liste Gründe'!A:D,3,FALSE),V1542)</f>
        <v>Darm geplatzt</v>
      </c>
      <c r="H1542" s="81" t="str">
        <f>IF(ISBLANK(Abfalldokumentation!$W1542),"-",Abfalldokumentation!$W1542)</f>
        <v>-</v>
      </c>
      <c r="I1542" s="81">
        <f t="shared" si="169"/>
        <v>44</v>
      </c>
      <c r="J1542" s="81" t="str">
        <f t="shared" si="170"/>
        <v>Produkte</v>
      </c>
      <c r="K1542" s="81" t="str">
        <f t="shared" si="171"/>
        <v>BUs</v>
      </c>
      <c r="L1542" s="81" t="str">
        <f t="shared" si="172"/>
        <v>Symptome</v>
      </c>
      <c r="M1542" s="81" t="str">
        <f>IFERROR(VLOOKUP(Abfalldokumentation!$O1542,Kennzahlen!S:V,3,FALSE)*Abfalldokumentation!$B1542,"0")</f>
        <v>0</v>
      </c>
      <c r="N1542" s="81" t="str">
        <f>IF(ISBLANK(Q1542),VLOOKUP(Abfalldokumentation!$O1542,'Linien - BU'!R:S,2,FALSE),Q1542)</f>
        <v>Abfüllung</v>
      </c>
      <c r="O1542" s="77" t="str">
        <f t="shared" si="173"/>
        <v>Maschinenabfall</v>
      </c>
      <c r="P1542" s="77">
        <f t="shared" si="174"/>
        <v>34</v>
      </c>
      <c r="Q1542" s="39" t="s">
        <v>180</v>
      </c>
      <c r="R1542" s="40" t="s">
        <v>55</v>
      </c>
      <c r="S1542" s="40">
        <f>308-80</f>
        <v>228</v>
      </c>
      <c r="T1542" s="40">
        <v>34</v>
      </c>
      <c r="U1542" s="41">
        <v>44505</v>
      </c>
      <c r="V1542" s="42"/>
      <c r="W1542" s="40"/>
      <c r="X1542" s="44" t="str">
        <f>IFERROR(VLOOKUP(Abfalldokumentation!$R1542,Artikel!A:C,3,FALSE),Abfalldokumentation!$R1542)</f>
        <v>Maschinenabfall</v>
      </c>
      <c r="Y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</row>
    <row r="1543" spans="1:40" ht="30" hidden="1" customHeight="1" x14ac:dyDescent="0.25">
      <c r="A1543" s="73" t="str">
        <f>VLOOKUP(N1543,'Linien - BU'!A:B,2,FALSE)</f>
        <v>BU3</v>
      </c>
      <c r="B1543" s="74">
        <f t="shared" si="168"/>
        <v>25</v>
      </c>
      <c r="C1543" s="75">
        <f>Abfalldokumentation!$U1543</f>
        <v>44505</v>
      </c>
      <c r="D1543" s="69" t="str">
        <f>IFERROR(IF(VLOOKUP(O1543,'[1]Rohware 230'!$B:$C,2,FALSE)=0,"Rohware"),
IFERROR(IF(VLOOKUP(O1543,[1]Sammelnr.!$B:$C,2,FALSE)=0,"Sammelnr. ungeschält ABS"),
IFERROR(IF(VLOOKUP(O1543,[1]Sammelnr.!$E:$F,2,FALSE)=0,"Sammelnr. ungeschält VS"),
IFERROR(IF(VLOOKUP(O1543,[1]Sammelnr.!$H:$I,2,FALSE)=0,"Sammelnr. geschält"),
IFERROR(IF(VLOOKUP(O1543,[1]Offen!$B:$C,2,FALSE)=0,"Offen ungeschält ABS"),
IFERROR(IF(VLOOKUP(O1543,[1]Offen!$E:$F,2,FALSE)=0,"Offen ungeschält VOS"),
IFERROR(IF(VLOOKUP(O1543,[1]Offen!$H:$I,2,FALSE)=0,"Offen geschält RW"),
IFERROR(IF(VLOOKUP(O1543,[1]Offen!$K:$L,2,FALSE)=0,"Offen vegan"),
IFERROR(IF(VLOOKUP(O1543,[1]Offen!$N:$O,2,FALSE)=0,"Offen Zipfel"),
IFERROR(IF(VLOOKUP(O1543,[1]Offen!$Q:$R,2,FALSE)=0,"Offen Endstücke"),
IFERROR(IF(VLOOKUP(O1543,[1]Vakuumiert!$B:$C,2,FALSE)=0,"Vakuumierter VOS ungeschält"),
IFERROR(IF(VLOOKUP(O1543,[1]Vakuumiert!$E:$F,2,FALSE)=0,"Vakuumierter ABS ungeschält"),
IFERROR(IF(VLOOKUP(O1543,[1]Vakuumiert!$H:$I,2,FALSE)=0,"Vakuumierter VOS geschält"),
IFERROR(IF(VLOOKUP(O1543,[1]Vakuumiert!$K:$L,2,FALSE)=0,"Vakuumierter VOS vegan"),
IFERROR(IF(VLOOKUP(O1543,[1]Vakuumiert!$N:$O,2,FALSE)=0,"Vakuumierter VOS Zipfel"),
IFERROR(IF(VLOOKUP(O1543,[1]Vakuumiert!$Q:$R,2,FALSE)=0,"Vakuumiert geschält"),
IFERROR(IF(VLOOKUP(O1543,'[1]vakuumierte Fertigprodukte'!$B:$C,2,FALSE)=0,"Fertigprodukte"),
IFERROR(IF(VLOOKUP(O1543,'[1]vakuumierte Fertigprodukte'!$E:$FI,2,FALSE)=0,"Vakuumierte Zipfel"),
IFERROR(IF(VLOOKUP(O1543,[1]Wurste!$B:$C,2,FALSE)=0,"Räucherwürste"),
IFERROR(IF(VLOOKUP(O1543,[1]Wurste!$E:$F,2,FALSE)=0,"URW/URGW Wurst"),
IFERROR(IF(VLOOKUP(O1543,[1]Wurste!$H:$I,2,FALSE)=0,"HF-Wurst Vegan"),
IFERROR(IF(VLOOKUP(O1543,[1]Wurste!$K:$L,2,FALSE)=0,"320er ohne Würste"),
IFERROR(IF(AND(OR(Abfalldokumentation!$A1543="BU3",Abfalldokumentation!$A1543="Verkauf"),Abfalldokumentation!$F1543="Schimmel",Abfalldokumentation!$G1543="keinen Abnehmer/kein Schälpersonal"),"Div. Zipfel, ES ohne Verwendung",VLOOKUP(Abfalldokumentation!$E1543,Produktgruppen!A:B,2,FALSE)),"-")))))))))))))))))))))))</f>
        <v>-</v>
      </c>
      <c r="E1543" s="76" t="str">
        <f>IFERROR(VLOOKUP(Abfalldokumentation!$O1543,Artikel!A:C,3,FALSE),Abfalldokumentation!$O1543)</f>
        <v>Maschinenabfall</v>
      </c>
      <c r="F1543" s="76" t="str">
        <f>VLOOKUP(T1543,'Liste Gründe'!A:D,2,FALSE)</f>
        <v>Linienbezogen</v>
      </c>
      <c r="G1543" s="75" t="str">
        <f>IF(ISBLANK(V1543),VLOOKUP(Abfalldokumentation!$P1543,'Liste Gründe'!A:D,3,FALSE),V1543)</f>
        <v>Maschinenabfall</v>
      </c>
      <c r="H1543" s="76" t="str">
        <f>IF(ISBLANK(Abfalldokumentation!$W1543),"-",Abfalldokumentation!$W1543)</f>
        <v>-</v>
      </c>
      <c r="I1543" s="76">
        <f t="shared" si="169"/>
        <v>44</v>
      </c>
      <c r="J1543" s="76" t="str">
        <f t="shared" si="170"/>
        <v>Produkte</v>
      </c>
      <c r="K1543" s="76" t="str">
        <f t="shared" si="171"/>
        <v>BUs</v>
      </c>
      <c r="L1543" s="76" t="str">
        <f t="shared" si="172"/>
        <v>Symptome</v>
      </c>
      <c r="M1543" s="76" t="str">
        <f>IFERROR(VLOOKUP(Abfalldokumentation!$O1543,Kennzahlen!S:V,3,FALSE)*Abfalldokumentation!$B1543,"0")</f>
        <v>0</v>
      </c>
      <c r="N1543" s="76" t="str">
        <f>IF(ISBLANK(Q1543),VLOOKUP(Abfalldokumentation!$O1543,'Linien - BU'!R:S,2,FALSE),Q1543)</f>
        <v>BU3</v>
      </c>
      <c r="O1543" s="77" t="str">
        <f t="shared" si="173"/>
        <v>Maschinenabfall</v>
      </c>
      <c r="P1543" s="77">
        <f t="shared" si="174"/>
        <v>30</v>
      </c>
      <c r="Q1543" s="45" t="s">
        <v>8</v>
      </c>
      <c r="R1543" s="40" t="s">
        <v>55</v>
      </c>
      <c r="S1543" s="46">
        <v>25</v>
      </c>
      <c r="T1543" s="46">
        <v>30</v>
      </c>
      <c r="U1543" s="47">
        <v>44505</v>
      </c>
      <c r="V1543" s="48"/>
      <c r="W1543" s="46"/>
      <c r="X1543" s="50" t="str">
        <f>IFERROR(VLOOKUP(Abfalldokumentation!$R1543,Artikel!A:C,3,FALSE),Abfalldokumentation!$R1543)</f>
        <v>Maschinenabfall</v>
      </c>
      <c r="Y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</row>
    <row r="1544" spans="1:40" ht="30" hidden="1" customHeight="1" x14ac:dyDescent="0.25">
      <c r="A1544" s="78" t="str">
        <f>VLOOKUP(N1544,'Linien - BU'!A:B,2,FALSE)</f>
        <v>BU4</v>
      </c>
      <c r="B1544" s="79">
        <f t="shared" si="168"/>
        <v>2</v>
      </c>
      <c r="C1544" s="80">
        <f>Abfalldokumentation!$U1544</f>
        <v>44508</v>
      </c>
      <c r="D1544" s="69" t="str">
        <f>IFERROR(IF(VLOOKUP(O1544,'[1]Rohware 230'!$B:$C,2,FALSE)=0,"Rohware"),
IFERROR(IF(VLOOKUP(O1544,[1]Sammelnr.!$B:$C,2,FALSE)=0,"Sammelnr. ungeschält ABS"),
IFERROR(IF(VLOOKUP(O1544,[1]Sammelnr.!$E:$F,2,FALSE)=0,"Sammelnr. ungeschält VS"),
IFERROR(IF(VLOOKUP(O1544,[1]Sammelnr.!$H:$I,2,FALSE)=0,"Sammelnr. geschält"),
IFERROR(IF(VLOOKUP(O1544,[1]Offen!$B:$C,2,FALSE)=0,"Offen ungeschält ABS"),
IFERROR(IF(VLOOKUP(O1544,[1]Offen!$E:$F,2,FALSE)=0,"Offen ungeschält VOS"),
IFERROR(IF(VLOOKUP(O1544,[1]Offen!$H:$I,2,FALSE)=0,"Offen geschält RW"),
IFERROR(IF(VLOOKUP(O1544,[1]Offen!$K:$L,2,FALSE)=0,"Offen vegan"),
IFERROR(IF(VLOOKUP(O1544,[1]Offen!$N:$O,2,FALSE)=0,"Offen Zipfel"),
IFERROR(IF(VLOOKUP(O1544,[1]Offen!$Q:$R,2,FALSE)=0,"Offen Endstücke"),
IFERROR(IF(VLOOKUP(O1544,[1]Vakuumiert!$B:$C,2,FALSE)=0,"Vakuumierter VOS ungeschält"),
IFERROR(IF(VLOOKUP(O1544,[1]Vakuumiert!$E:$F,2,FALSE)=0,"Vakuumierter ABS ungeschält"),
IFERROR(IF(VLOOKUP(O1544,[1]Vakuumiert!$H:$I,2,FALSE)=0,"Vakuumierter VOS geschält"),
IFERROR(IF(VLOOKUP(O1544,[1]Vakuumiert!$K:$L,2,FALSE)=0,"Vakuumierter VOS vegan"),
IFERROR(IF(VLOOKUP(O1544,[1]Vakuumiert!$N:$O,2,FALSE)=0,"Vakuumierter VOS Zipfel"),
IFERROR(IF(VLOOKUP(O1544,[1]Vakuumiert!$Q:$R,2,FALSE)=0,"Vakuumiert geschält"),
IFERROR(IF(VLOOKUP(O1544,'[1]vakuumierte Fertigprodukte'!$B:$C,2,FALSE)=0,"Fertigprodukte"),
IFERROR(IF(VLOOKUP(O1544,'[1]vakuumierte Fertigprodukte'!$E:$FI,2,FALSE)=0,"Vakuumierte Zipfel"),
IFERROR(IF(VLOOKUP(O1544,[1]Wurste!$B:$C,2,FALSE)=0,"Räucherwürste"),
IFERROR(IF(VLOOKUP(O1544,[1]Wurste!$E:$F,2,FALSE)=0,"URW/URGW Wurst"),
IFERROR(IF(VLOOKUP(O1544,[1]Wurste!$H:$I,2,FALSE)=0,"HF-Wurst Vegan"),
IFERROR(IF(VLOOKUP(O1544,[1]Wurste!$K:$L,2,FALSE)=0,"320er ohne Würste"),
IFERROR(IF(AND(OR(Abfalldokumentation!$A1544="BU3",Abfalldokumentation!$A1544="Verkauf"),Abfalldokumentation!$F1544="Schimmel",Abfalldokumentation!$G1544="keinen Abnehmer/kein Schälpersonal"),"Div. Zipfel, ES ohne Verwendung",VLOOKUP(Abfalldokumentation!$E1544,Produktgruppen!A:B,2,FALSE)),"-")))))))))))))))))))))))</f>
        <v>Vorschmelz</v>
      </c>
      <c r="E1544" s="81" t="str">
        <f>IFERROR(VLOOKUP(Abfalldokumentation!$O1544,Artikel!A:C,3,FALSE),Abfalldokumentation!$O1544)</f>
        <v>VOS Schwarzer Pfeffer R</v>
      </c>
      <c r="F1544" s="81" t="str">
        <f>VLOOKUP(T1544,'Liste Gründe'!A:D,2,FALSE)</f>
        <v>keinen Verwendungszweck</v>
      </c>
      <c r="G1544" s="80" t="str">
        <f>IF(ISBLANK(V1544),VLOOKUP(Abfalldokumentation!$P1544,'Liste Gründe'!A:D,3,FALSE),V1544)</f>
        <v>keinen Verwendungszweck</v>
      </c>
      <c r="H1544" s="81" t="str">
        <f>IF(ISBLANK(Abfalldokumentation!$W1544),"-",Abfalldokumentation!$W1544)</f>
        <v>-</v>
      </c>
      <c r="I1544" s="81">
        <f t="shared" si="169"/>
        <v>45</v>
      </c>
      <c r="J1544" s="81" t="str">
        <f t="shared" si="170"/>
        <v>Produkte</v>
      </c>
      <c r="K1544" s="81" t="str">
        <f t="shared" si="171"/>
        <v>BUs</v>
      </c>
      <c r="L1544" s="81" t="str">
        <f t="shared" si="172"/>
        <v>Symptome</v>
      </c>
      <c r="M1544" s="81">
        <f>IFERROR(VLOOKUP(Abfalldokumentation!$O1544,Kennzahlen!S:V,3,FALSE)*Abfalldokumentation!$B1544,"0")</f>
        <v>1</v>
      </c>
      <c r="N1544" s="81" t="str">
        <f>IF(ISBLANK(Q1544),VLOOKUP(Abfalldokumentation!$O1544,'Linien - BU'!R:S,2,FALSE),Q1544)</f>
        <v>BU4</v>
      </c>
      <c r="O1544" s="77">
        <f t="shared" si="173"/>
        <v>29500482</v>
      </c>
      <c r="P1544" s="77">
        <f t="shared" si="174"/>
        <v>61</v>
      </c>
      <c r="Q1544" s="39"/>
      <c r="R1544" s="58">
        <v>29500482</v>
      </c>
      <c r="S1544" s="40">
        <v>2</v>
      </c>
      <c r="T1544" s="40">
        <v>61</v>
      </c>
      <c r="U1544" s="41">
        <v>44508</v>
      </c>
      <c r="V1544" s="59"/>
      <c r="W1544" s="40"/>
      <c r="X1544" s="44" t="str">
        <f>IFERROR(VLOOKUP(Abfalldokumentation!$R1544,Artikel!A:C,3,FALSE),Abfalldokumentation!$R1544)</f>
        <v>VOS Schwarzer Pfeffer R</v>
      </c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</row>
    <row r="1545" spans="1:40" ht="30" hidden="1" customHeight="1" x14ac:dyDescent="0.25">
      <c r="A1545" s="73" t="str">
        <f>VLOOKUP(N1545,'Linien - BU'!A:B,2,FALSE)</f>
        <v>BU3</v>
      </c>
      <c r="B1545" s="74">
        <f t="shared" si="168"/>
        <v>45</v>
      </c>
      <c r="C1545" s="75">
        <f>Abfalldokumentation!$U1545</f>
        <v>44508</v>
      </c>
      <c r="D1545" s="69" t="str">
        <f>IFERROR(IF(VLOOKUP(O1545,'[1]Rohware 230'!$B:$C,2,FALSE)=0,"Rohware"),
IFERROR(IF(VLOOKUP(O1545,[1]Sammelnr.!$B:$C,2,FALSE)=0,"Sammelnr. ungeschält ABS"),
IFERROR(IF(VLOOKUP(O1545,[1]Sammelnr.!$E:$F,2,FALSE)=0,"Sammelnr. ungeschält VS"),
IFERROR(IF(VLOOKUP(O1545,[1]Sammelnr.!$H:$I,2,FALSE)=0,"Sammelnr. geschält"),
IFERROR(IF(VLOOKUP(O1545,[1]Offen!$B:$C,2,FALSE)=0,"Offen ungeschält ABS"),
IFERROR(IF(VLOOKUP(O1545,[1]Offen!$E:$F,2,FALSE)=0,"Offen ungeschält VOS"),
IFERROR(IF(VLOOKUP(O1545,[1]Offen!$H:$I,2,FALSE)=0,"Offen geschält RW"),
IFERROR(IF(VLOOKUP(O1545,[1]Offen!$K:$L,2,FALSE)=0,"Offen vegan"),
IFERROR(IF(VLOOKUP(O1545,[1]Offen!$N:$O,2,FALSE)=0,"Offen Zipfel"),
IFERROR(IF(VLOOKUP(O1545,[1]Offen!$Q:$R,2,FALSE)=0,"Offen Endstücke"),
IFERROR(IF(VLOOKUP(O1545,[1]Vakuumiert!$B:$C,2,FALSE)=0,"Vakuumierter VOS ungeschält"),
IFERROR(IF(VLOOKUP(O1545,[1]Vakuumiert!$E:$F,2,FALSE)=0,"Vakuumierter ABS ungeschält"),
IFERROR(IF(VLOOKUP(O1545,[1]Vakuumiert!$H:$I,2,FALSE)=0,"Vakuumierter VOS geschält"),
IFERROR(IF(VLOOKUP(O1545,[1]Vakuumiert!$K:$L,2,FALSE)=0,"Vakuumierter VOS vegan"),
IFERROR(IF(VLOOKUP(O1545,[1]Vakuumiert!$N:$O,2,FALSE)=0,"Vakuumierter VOS Zipfel"),
IFERROR(IF(VLOOKUP(O1545,[1]Vakuumiert!$Q:$R,2,FALSE)=0,"Vakuumiert geschält"),
IFERROR(IF(VLOOKUP(O1545,'[1]vakuumierte Fertigprodukte'!$B:$C,2,FALSE)=0,"Fertigprodukte"),
IFERROR(IF(VLOOKUP(O1545,'[1]vakuumierte Fertigprodukte'!$E:$FI,2,FALSE)=0,"Vakuumierte Zipfel"),
IFERROR(IF(VLOOKUP(O1545,[1]Wurste!$B:$C,2,FALSE)=0,"Räucherwürste"),
IFERROR(IF(VLOOKUP(O1545,[1]Wurste!$E:$F,2,FALSE)=0,"URW/URGW Wurst"),
IFERROR(IF(VLOOKUP(O1545,[1]Wurste!$H:$I,2,FALSE)=0,"HF-Wurst Vegan"),
IFERROR(IF(VLOOKUP(O1545,[1]Wurste!$K:$L,2,FALSE)=0,"320er ohne Würste"),
IFERROR(IF(AND(OR(Abfalldokumentation!$A1545="BU3",Abfalldokumentation!$A1545="Verkauf"),Abfalldokumentation!$F1545="Schimmel",Abfalldokumentation!$G1545="keinen Abnehmer/kein Schälpersonal"),"Div. Zipfel, ES ohne Verwendung",VLOOKUP(Abfalldokumentation!$E1545,Produktgruppen!A:B,2,FALSE)),"-")))))))))))))))))))))))</f>
        <v>Vorschmelz</v>
      </c>
      <c r="E1545" s="76" t="str">
        <f>IFERROR(VLOOKUP(Abfalldokumentation!$O1545,Artikel!A:C,3,FALSE),Abfalldokumentation!$O1545)</f>
        <v>VOS Räucher Natur Natri</v>
      </c>
      <c r="F1545" s="76" t="str">
        <f>VLOOKUP(T1545,'Liste Gründe'!A:D,2,FALSE)</f>
        <v>Schimmel</v>
      </c>
      <c r="G1545" s="75" t="str">
        <f>IF(ISBLANK(V1545),VLOOKUP(Abfalldokumentation!$P1545,'Liste Gründe'!A:D,3,FALSE),V1545)</f>
        <v>kein VOS in England, VS-Würste keine Produktion</v>
      </c>
      <c r="H1545" s="76" t="str">
        <f>IF(ISBLANK(Abfalldokumentation!$W1545),"-",Abfalldokumentation!$W1545)</f>
        <v>-</v>
      </c>
      <c r="I1545" s="76">
        <f t="shared" si="169"/>
        <v>45</v>
      </c>
      <c r="J1545" s="76" t="str">
        <f t="shared" si="170"/>
        <v>Produkte</v>
      </c>
      <c r="K1545" s="76" t="str">
        <f t="shared" si="171"/>
        <v>BUs</v>
      </c>
      <c r="L1545" s="76" t="str">
        <f t="shared" si="172"/>
        <v>Symptome</v>
      </c>
      <c r="M1545" s="76">
        <f>IFERROR(VLOOKUP(Abfalldokumentation!$O1545,Kennzahlen!S:V,3,FALSE)*Abfalldokumentation!$B1545,"0")</f>
        <v>22.5</v>
      </c>
      <c r="N1545" s="76" t="str">
        <f>IF(ISBLANK(Q1545),VLOOKUP(Abfalldokumentation!$O1545,'Linien - BU'!R:S,2,FALSE),Q1545)</f>
        <v>BU3</v>
      </c>
      <c r="O1545" s="77">
        <f t="shared" si="173"/>
        <v>29500498</v>
      </c>
      <c r="P1545" s="77">
        <f t="shared" si="174"/>
        <v>12</v>
      </c>
      <c r="Q1545" s="45"/>
      <c r="R1545" s="60">
        <v>29500498</v>
      </c>
      <c r="S1545" s="46">
        <v>45</v>
      </c>
      <c r="T1545" s="46">
        <v>12</v>
      </c>
      <c r="U1545" s="47">
        <v>44508</v>
      </c>
      <c r="V1545" s="42" t="s">
        <v>25</v>
      </c>
      <c r="W1545" s="46"/>
      <c r="X1545" s="50" t="str">
        <f>IFERROR(VLOOKUP(Abfalldokumentation!$R1545,Artikel!A:C,3,FALSE),Abfalldokumentation!$R1545)</f>
        <v>VOS Räucher Natur Natri</v>
      </c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</row>
    <row r="1546" spans="1:40" ht="30" hidden="1" customHeight="1" x14ac:dyDescent="0.25">
      <c r="A1546" s="78" t="str">
        <f>VLOOKUP(N1546,'Linien - BU'!A:B,2,FALSE)</f>
        <v>BU3</v>
      </c>
      <c r="B1546" s="79">
        <f t="shared" si="168"/>
        <v>20</v>
      </c>
      <c r="C1546" s="80">
        <f>Abfalldokumentation!$U1546</f>
        <v>44508</v>
      </c>
      <c r="D1546" s="69" t="str">
        <f>IFERROR(IF(VLOOKUP(O1546,'[1]Rohware 230'!$B:$C,2,FALSE)=0,"Rohware"),
IFERROR(IF(VLOOKUP(O1546,[1]Sammelnr.!$B:$C,2,FALSE)=0,"Sammelnr. ungeschält ABS"),
IFERROR(IF(VLOOKUP(O1546,[1]Sammelnr.!$E:$F,2,FALSE)=0,"Sammelnr. ungeschält VS"),
IFERROR(IF(VLOOKUP(O1546,[1]Sammelnr.!$H:$I,2,FALSE)=0,"Sammelnr. geschält"),
IFERROR(IF(VLOOKUP(O1546,[1]Offen!$B:$C,2,FALSE)=0,"Offen ungeschält ABS"),
IFERROR(IF(VLOOKUP(O1546,[1]Offen!$E:$F,2,FALSE)=0,"Offen ungeschält VOS"),
IFERROR(IF(VLOOKUP(O1546,[1]Offen!$H:$I,2,FALSE)=0,"Offen geschält RW"),
IFERROR(IF(VLOOKUP(O1546,[1]Offen!$K:$L,2,FALSE)=0,"Offen vegan"),
IFERROR(IF(VLOOKUP(O1546,[1]Offen!$N:$O,2,FALSE)=0,"Offen Zipfel"),
IFERROR(IF(VLOOKUP(O1546,[1]Offen!$Q:$R,2,FALSE)=0,"Offen Endstücke"),
IFERROR(IF(VLOOKUP(O1546,[1]Vakuumiert!$B:$C,2,FALSE)=0,"Vakuumierter VOS ungeschält"),
IFERROR(IF(VLOOKUP(O1546,[1]Vakuumiert!$E:$F,2,FALSE)=0,"Vakuumierter ABS ungeschält"),
IFERROR(IF(VLOOKUP(O1546,[1]Vakuumiert!$H:$I,2,FALSE)=0,"Vakuumierter VOS geschält"),
IFERROR(IF(VLOOKUP(O1546,[1]Vakuumiert!$K:$L,2,FALSE)=0,"Vakuumierter VOS vegan"),
IFERROR(IF(VLOOKUP(O1546,[1]Vakuumiert!$N:$O,2,FALSE)=0,"Vakuumierter VOS Zipfel"),
IFERROR(IF(VLOOKUP(O1546,[1]Vakuumiert!$Q:$R,2,FALSE)=0,"Vakuumiert geschält"),
IFERROR(IF(VLOOKUP(O1546,'[1]vakuumierte Fertigprodukte'!$B:$C,2,FALSE)=0,"Fertigprodukte"),
IFERROR(IF(VLOOKUP(O1546,'[1]vakuumierte Fertigprodukte'!$E:$FI,2,FALSE)=0,"Vakuumierte Zipfel"),
IFERROR(IF(VLOOKUP(O1546,[1]Wurste!$B:$C,2,FALSE)=0,"Räucherwürste"),
IFERROR(IF(VLOOKUP(O1546,[1]Wurste!$E:$F,2,FALSE)=0,"URW/URGW Wurst"),
IFERROR(IF(VLOOKUP(O1546,[1]Wurste!$H:$I,2,FALSE)=0,"HF-Wurst Vegan"),
IFERROR(IF(VLOOKUP(O1546,[1]Wurste!$K:$L,2,FALSE)=0,"320er ohne Würste"),
IFERROR(IF(AND(OR(Abfalldokumentation!$A1546="BU3",Abfalldokumentation!$A1546="Verkauf"),Abfalldokumentation!$F1546="Schimmel",Abfalldokumentation!$G1546="keinen Abnehmer/kein Schälpersonal"),"Div. Zipfel, ES ohne Verwendung",VLOOKUP(Abfalldokumentation!$E1546,Produktgruppen!A:B,2,FALSE)),"-")))))))))))))))))))))))</f>
        <v>Vorschmelz</v>
      </c>
      <c r="E1546" s="81" t="str">
        <f>IFERROR(VLOOKUP(Abfalldokumentation!$O1546,Artikel!A:C,3,FALSE),Abfalldokumentation!$O1546)</f>
        <v>VOS Räucher Natur Natri</v>
      </c>
      <c r="F1546" s="81" t="str">
        <f>VLOOKUP(T1546,'Liste Gründe'!A:D,2,FALSE)</f>
        <v>Schimmel</v>
      </c>
      <c r="G1546" s="80" t="str">
        <f>IF(ISBLANK(V1546),VLOOKUP(Abfalldokumentation!$P1546,'Liste Gründe'!A:D,3,FALSE),V1546)</f>
        <v>kein VOS in England, VS-Würste keine Produktion</v>
      </c>
      <c r="H1546" s="81" t="str">
        <f>IF(ISBLANK(Abfalldokumentation!$W1546),"-",Abfalldokumentation!$W1546)</f>
        <v>-</v>
      </c>
      <c r="I1546" s="81">
        <f t="shared" si="169"/>
        <v>45</v>
      </c>
      <c r="J1546" s="81" t="str">
        <f t="shared" si="170"/>
        <v>Produkte</v>
      </c>
      <c r="K1546" s="81" t="str">
        <f t="shared" si="171"/>
        <v>BUs</v>
      </c>
      <c r="L1546" s="81" t="str">
        <f t="shared" si="172"/>
        <v>Symptome</v>
      </c>
      <c r="M1546" s="81">
        <f>IFERROR(VLOOKUP(Abfalldokumentation!$O1546,Kennzahlen!S:V,3,FALSE)*Abfalldokumentation!$B1546,"0")</f>
        <v>10</v>
      </c>
      <c r="N1546" s="81" t="str">
        <f>IF(ISBLANK(Q1546),VLOOKUP(Abfalldokumentation!$O1546,'Linien - BU'!R:S,2,FALSE),Q1546)</f>
        <v>BU3</v>
      </c>
      <c r="O1546" s="77">
        <f t="shared" si="173"/>
        <v>29500498</v>
      </c>
      <c r="P1546" s="77">
        <f t="shared" si="174"/>
        <v>12</v>
      </c>
      <c r="Q1546" s="39"/>
      <c r="R1546" s="58">
        <v>29500498</v>
      </c>
      <c r="S1546" s="40">
        <v>20</v>
      </c>
      <c r="T1546" s="40">
        <v>12</v>
      </c>
      <c r="U1546" s="41">
        <v>44508</v>
      </c>
      <c r="V1546" s="42" t="s">
        <v>25</v>
      </c>
      <c r="W1546" s="40"/>
      <c r="X1546" s="44" t="str">
        <f>IFERROR(VLOOKUP(Abfalldokumentation!$R1546,Artikel!A:C,3,FALSE),Abfalldokumentation!$R1546)</f>
        <v>VOS Räucher Natur Natri</v>
      </c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</row>
    <row r="1547" spans="1:40" ht="30" hidden="1" customHeight="1" x14ac:dyDescent="0.25">
      <c r="A1547" s="73" t="str">
        <f>VLOOKUP(N1547,'Linien - BU'!A:B,2,FALSE)</f>
        <v>BU3</v>
      </c>
      <c r="B1547" s="74">
        <f t="shared" si="168"/>
        <v>35</v>
      </c>
      <c r="C1547" s="75">
        <f>Abfalldokumentation!$U1547</f>
        <v>44508</v>
      </c>
      <c r="D1547" s="69" t="str">
        <f>IFERROR(IF(VLOOKUP(O1547,'[1]Rohware 230'!$B:$C,2,FALSE)=0,"Rohware"),
IFERROR(IF(VLOOKUP(O1547,[1]Sammelnr.!$B:$C,2,FALSE)=0,"Sammelnr. ungeschält ABS"),
IFERROR(IF(VLOOKUP(O1547,[1]Sammelnr.!$E:$F,2,FALSE)=0,"Sammelnr. ungeschält VS"),
IFERROR(IF(VLOOKUP(O1547,[1]Sammelnr.!$H:$I,2,FALSE)=0,"Sammelnr. geschält"),
IFERROR(IF(VLOOKUP(O1547,[1]Offen!$B:$C,2,FALSE)=0,"Offen ungeschält ABS"),
IFERROR(IF(VLOOKUP(O1547,[1]Offen!$E:$F,2,FALSE)=0,"Offen ungeschält VOS"),
IFERROR(IF(VLOOKUP(O1547,[1]Offen!$H:$I,2,FALSE)=0,"Offen geschält RW"),
IFERROR(IF(VLOOKUP(O1547,[1]Offen!$K:$L,2,FALSE)=0,"Offen vegan"),
IFERROR(IF(VLOOKUP(O1547,[1]Offen!$N:$O,2,FALSE)=0,"Offen Zipfel"),
IFERROR(IF(VLOOKUP(O1547,[1]Offen!$Q:$R,2,FALSE)=0,"Offen Endstücke"),
IFERROR(IF(VLOOKUP(O1547,[1]Vakuumiert!$B:$C,2,FALSE)=0,"Vakuumierter VOS ungeschält"),
IFERROR(IF(VLOOKUP(O1547,[1]Vakuumiert!$E:$F,2,FALSE)=0,"Vakuumierter ABS ungeschält"),
IFERROR(IF(VLOOKUP(O1547,[1]Vakuumiert!$H:$I,2,FALSE)=0,"Vakuumierter VOS geschält"),
IFERROR(IF(VLOOKUP(O1547,[1]Vakuumiert!$K:$L,2,FALSE)=0,"Vakuumierter VOS vegan"),
IFERROR(IF(VLOOKUP(O1547,[1]Vakuumiert!$N:$O,2,FALSE)=0,"Vakuumierter VOS Zipfel"),
IFERROR(IF(VLOOKUP(O1547,[1]Vakuumiert!$Q:$R,2,FALSE)=0,"Vakuumiert geschält"),
IFERROR(IF(VLOOKUP(O1547,'[1]vakuumierte Fertigprodukte'!$B:$C,2,FALSE)=0,"Fertigprodukte"),
IFERROR(IF(VLOOKUP(O1547,'[1]vakuumierte Fertigprodukte'!$E:$FI,2,FALSE)=0,"Vakuumierte Zipfel"),
IFERROR(IF(VLOOKUP(O1547,[1]Wurste!$B:$C,2,FALSE)=0,"Räucherwürste"),
IFERROR(IF(VLOOKUP(O1547,[1]Wurste!$E:$F,2,FALSE)=0,"URW/URGW Wurst"),
IFERROR(IF(VLOOKUP(O1547,[1]Wurste!$H:$I,2,FALSE)=0,"HF-Wurst Vegan"),
IFERROR(IF(VLOOKUP(O1547,[1]Wurste!$K:$L,2,FALSE)=0,"320er ohne Würste"),
IFERROR(IF(AND(OR(Abfalldokumentation!$A1547="BU3",Abfalldokumentation!$A1547="Verkauf"),Abfalldokumentation!$F1547="Schimmel",Abfalldokumentation!$G1547="keinen Abnehmer/kein Schälpersonal"),"Div. Zipfel, ES ohne Verwendung",VLOOKUP(Abfalldokumentation!$E1547,Produktgruppen!A:B,2,FALSE)),"-")))))))))))))))))))))))</f>
        <v>Vorschmelz</v>
      </c>
      <c r="E1547" s="76" t="str">
        <f>IFERROR(VLOOKUP(Abfalldokumentation!$O1547,Artikel!A:C,3,FALSE),Abfalldokumentation!$O1547)</f>
        <v>VOS Räucher Natur Natri</v>
      </c>
      <c r="F1547" s="76" t="str">
        <f>VLOOKUP(T1547,'Liste Gründe'!A:D,2,FALSE)</f>
        <v>Schimmel</v>
      </c>
      <c r="G1547" s="75" t="str">
        <f>IF(ISBLANK(V1547),VLOOKUP(Abfalldokumentation!$P1547,'Liste Gründe'!A:D,3,FALSE),V1547)</f>
        <v>kein VOS in England, VS-Würste keine Produktion</v>
      </c>
      <c r="H1547" s="76" t="str">
        <f>IF(ISBLANK(Abfalldokumentation!$W1547),"-",Abfalldokumentation!$W1547)</f>
        <v>-</v>
      </c>
      <c r="I1547" s="76">
        <f t="shared" si="169"/>
        <v>45</v>
      </c>
      <c r="J1547" s="76" t="str">
        <f t="shared" si="170"/>
        <v>Produkte</v>
      </c>
      <c r="K1547" s="76" t="str">
        <f t="shared" si="171"/>
        <v>BUs</v>
      </c>
      <c r="L1547" s="76" t="str">
        <f t="shared" si="172"/>
        <v>Symptome</v>
      </c>
      <c r="M1547" s="76">
        <f>IFERROR(VLOOKUP(Abfalldokumentation!$O1547,Kennzahlen!S:V,3,FALSE)*Abfalldokumentation!$B1547,"0")</f>
        <v>17.5</v>
      </c>
      <c r="N1547" s="76" t="str">
        <f>IF(ISBLANK(Q1547),VLOOKUP(Abfalldokumentation!$O1547,'Linien - BU'!R:S,2,FALSE),Q1547)</f>
        <v>BU3</v>
      </c>
      <c r="O1547" s="77">
        <f t="shared" si="173"/>
        <v>29500498</v>
      </c>
      <c r="P1547" s="77">
        <f t="shared" si="174"/>
        <v>12</v>
      </c>
      <c r="Q1547" s="45"/>
      <c r="R1547" s="60">
        <v>29500498</v>
      </c>
      <c r="S1547" s="46">
        <v>35</v>
      </c>
      <c r="T1547" s="46">
        <v>12</v>
      </c>
      <c r="U1547" s="47">
        <v>44508</v>
      </c>
      <c r="V1547" s="42" t="s">
        <v>25</v>
      </c>
      <c r="W1547" s="46"/>
      <c r="X1547" s="50" t="str">
        <f>IFERROR(VLOOKUP(Abfalldokumentation!$R1547,Artikel!A:C,3,FALSE),Abfalldokumentation!$R1547)</f>
        <v>VOS Räucher Natur Natri</v>
      </c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</row>
    <row r="1548" spans="1:40" ht="30" hidden="1" customHeight="1" x14ac:dyDescent="0.25">
      <c r="A1548" s="78" t="str">
        <f>VLOOKUP(N1548,'Linien - BU'!A:B,2,FALSE)</f>
        <v>BU3</v>
      </c>
      <c r="B1548" s="79">
        <f t="shared" si="168"/>
        <v>55</v>
      </c>
      <c r="C1548" s="80">
        <f>Abfalldokumentation!$U1548</f>
        <v>44508</v>
      </c>
      <c r="D1548" s="69" t="str">
        <f>IFERROR(IF(VLOOKUP(O1548,'[1]Rohware 230'!$B:$C,2,FALSE)=0,"Rohware"),
IFERROR(IF(VLOOKUP(O1548,[1]Sammelnr.!$B:$C,2,FALSE)=0,"Sammelnr. ungeschält ABS"),
IFERROR(IF(VLOOKUP(O1548,[1]Sammelnr.!$E:$F,2,FALSE)=0,"Sammelnr. ungeschält VS"),
IFERROR(IF(VLOOKUP(O1548,[1]Sammelnr.!$H:$I,2,FALSE)=0,"Sammelnr. geschält"),
IFERROR(IF(VLOOKUP(O1548,[1]Offen!$B:$C,2,FALSE)=0,"Offen ungeschält ABS"),
IFERROR(IF(VLOOKUP(O1548,[1]Offen!$E:$F,2,FALSE)=0,"Offen ungeschält VOS"),
IFERROR(IF(VLOOKUP(O1548,[1]Offen!$H:$I,2,FALSE)=0,"Offen geschält RW"),
IFERROR(IF(VLOOKUP(O1548,[1]Offen!$K:$L,2,FALSE)=0,"Offen vegan"),
IFERROR(IF(VLOOKUP(O1548,[1]Offen!$N:$O,2,FALSE)=0,"Offen Zipfel"),
IFERROR(IF(VLOOKUP(O1548,[1]Offen!$Q:$R,2,FALSE)=0,"Offen Endstücke"),
IFERROR(IF(VLOOKUP(O1548,[1]Vakuumiert!$B:$C,2,FALSE)=0,"Vakuumierter VOS ungeschält"),
IFERROR(IF(VLOOKUP(O1548,[1]Vakuumiert!$E:$F,2,FALSE)=0,"Vakuumierter ABS ungeschält"),
IFERROR(IF(VLOOKUP(O1548,[1]Vakuumiert!$H:$I,2,FALSE)=0,"Vakuumierter VOS geschält"),
IFERROR(IF(VLOOKUP(O1548,[1]Vakuumiert!$K:$L,2,FALSE)=0,"Vakuumierter VOS vegan"),
IFERROR(IF(VLOOKUP(O1548,[1]Vakuumiert!$N:$O,2,FALSE)=0,"Vakuumierter VOS Zipfel"),
IFERROR(IF(VLOOKUP(O1548,[1]Vakuumiert!$Q:$R,2,FALSE)=0,"Vakuumiert geschält"),
IFERROR(IF(VLOOKUP(O1548,'[1]vakuumierte Fertigprodukte'!$B:$C,2,FALSE)=0,"Fertigprodukte"),
IFERROR(IF(VLOOKUP(O1548,'[1]vakuumierte Fertigprodukte'!$E:$FI,2,FALSE)=0,"Vakuumierte Zipfel"),
IFERROR(IF(VLOOKUP(O1548,[1]Wurste!$B:$C,2,FALSE)=0,"Räucherwürste"),
IFERROR(IF(VLOOKUP(O1548,[1]Wurste!$E:$F,2,FALSE)=0,"URW/URGW Wurst"),
IFERROR(IF(VLOOKUP(O1548,[1]Wurste!$H:$I,2,FALSE)=0,"HF-Wurst Vegan"),
IFERROR(IF(VLOOKUP(O1548,[1]Wurste!$K:$L,2,FALSE)=0,"320er ohne Würste"),
IFERROR(IF(AND(OR(Abfalldokumentation!$A1548="BU3",Abfalldokumentation!$A1548="Verkauf"),Abfalldokumentation!$F1548="Schimmel",Abfalldokumentation!$G1548="keinen Abnehmer/kein Schälpersonal"),"Div. Zipfel, ES ohne Verwendung",VLOOKUP(Abfalldokumentation!$E1548,Produktgruppen!A:B,2,FALSE)),"-")))))))))))))))))))))))</f>
        <v>Vorschmelz</v>
      </c>
      <c r="E1548" s="81" t="str">
        <f>IFERROR(VLOOKUP(Abfalldokumentation!$O1548,Artikel!A:C,3,FALSE),Abfalldokumentation!$O1548)</f>
        <v>VOS Räucher Natur Natri</v>
      </c>
      <c r="F1548" s="81" t="str">
        <f>VLOOKUP(T1548,'Liste Gründe'!A:D,2,FALSE)</f>
        <v>Schimmel</v>
      </c>
      <c r="G1548" s="80" t="str">
        <f>IF(ISBLANK(V1548),VLOOKUP(Abfalldokumentation!$P1548,'Liste Gründe'!A:D,3,FALSE),V1548)</f>
        <v>kein VOS in England, VS-Würste keine Produktion</v>
      </c>
      <c r="H1548" s="81" t="str">
        <f>IF(ISBLANK(Abfalldokumentation!$W1548),"-",Abfalldokumentation!$W1548)</f>
        <v>-</v>
      </c>
      <c r="I1548" s="81">
        <f t="shared" si="169"/>
        <v>45</v>
      </c>
      <c r="J1548" s="81" t="str">
        <f t="shared" si="170"/>
        <v>Produkte</v>
      </c>
      <c r="K1548" s="81" t="str">
        <f t="shared" si="171"/>
        <v>BUs</v>
      </c>
      <c r="L1548" s="81" t="str">
        <f t="shared" si="172"/>
        <v>Symptome</v>
      </c>
      <c r="M1548" s="81">
        <f>IFERROR(VLOOKUP(Abfalldokumentation!$O1548,Kennzahlen!S:V,3,FALSE)*Abfalldokumentation!$B1548,"0")</f>
        <v>27.5</v>
      </c>
      <c r="N1548" s="81" t="str">
        <f>IF(ISBLANK(Q1548),VLOOKUP(Abfalldokumentation!$O1548,'Linien - BU'!R:S,2,FALSE),Q1548)</f>
        <v>BU3</v>
      </c>
      <c r="O1548" s="77">
        <f t="shared" si="173"/>
        <v>29500498</v>
      </c>
      <c r="P1548" s="77">
        <f t="shared" si="174"/>
        <v>12</v>
      </c>
      <c r="Q1548" s="39"/>
      <c r="R1548" s="58">
        <v>29500498</v>
      </c>
      <c r="S1548" s="40">
        <v>55</v>
      </c>
      <c r="T1548" s="40">
        <v>12</v>
      </c>
      <c r="U1548" s="41">
        <v>44508</v>
      </c>
      <c r="V1548" s="42" t="s">
        <v>25</v>
      </c>
      <c r="W1548" s="40"/>
      <c r="X1548" s="44" t="str">
        <f>IFERROR(VLOOKUP(Abfalldokumentation!$R1548,Artikel!A:C,3,FALSE),Abfalldokumentation!$R1548)</f>
        <v>VOS Räucher Natur Natri</v>
      </c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</row>
    <row r="1549" spans="1:40" ht="30" hidden="1" customHeight="1" x14ac:dyDescent="0.25">
      <c r="A1549" s="73" t="str">
        <f>VLOOKUP(N1549,'Linien - BU'!A:B,2,FALSE)</f>
        <v>BU3</v>
      </c>
      <c r="B1549" s="74">
        <f t="shared" si="168"/>
        <v>44</v>
      </c>
      <c r="C1549" s="75">
        <f>Abfalldokumentation!$U1549</f>
        <v>44508</v>
      </c>
      <c r="D1549" s="69" t="str">
        <f>IFERROR(IF(VLOOKUP(O1549,'[1]Rohware 230'!$B:$C,2,FALSE)=0,"Rohware"),
IFERROR(IF(VLOOKUP(O1549,[1]Sammelnr.!$B:$C,2,FALSE)=0,"Sammelnr. ungeschält ABS"),
IFERROR(IF(VLOOKUP(O1549,[1]Sammelnr.!$E:$F,2,FALSE)=0,"Sammelnr. ungeschält VS"),
IFERROR(IF(VLOOKUP(O1549,[1]Sammelnr.!$H:$I,2,FALSE)=0,"Sammelnr. geschält"),
IFERROR(IF(VLOOKUP(O1549,[1]Offen!$B:$C,2,FALSE)=0,"Offen ungeschält ABS"),
IFERROR(IF(VLOOKUP(O1549,[1]Offen!$E:$F,2,FALSE)=0,"Offen ungeschält VOS"),
IFERROR(IF(VLOOKUP(O1549,[1]Offen!$H:$I,2,FALSE)=0,"Offen geschält RW"),
IFERROR(IF(VLOOKUP(O1549,[1]Offen!$K:$L,2,FALSE)=0,"Offen vegan"),
IFERROR(IF(VLOOKUP(O1549,[1]Offen!$N:$O,2,FALSE)=0,"Offen Zipfel"),
IFERROR(IF(VLOOKUP(O1549,[1]Offen!$Q:$R,2,FALSE)=0,"Offen Endstücke"),
IFERROR(IF(VLOOKUP(O1549,[1]Vakuumiert!$B:$C,2,FALSE)=0,"Vakuumierter VOS ungeschält"),
IFERROR(IF(VLOOKUP(O1549,[1]Vakuumiert!$E:$F,2,FALSE)=0,"Vakuumierter ABS ungeschält"),
IFERROR(IF(VLOOKUP(O1549,[1]Vakuumiert!$H:$I,2,FALSE)=0,"Vakuumierter VOS geschält"),
IFERROR(IF(VLOOKUP(O1549,[1]Vakuumiert!$K:$L,2,FALSE)=0,"Vakuumierter VOS vegan"),
IFERROR(IF(VLOOKUP(O1549,[1]Vakuumiert!$N:$O,2,FALSE)=0,"Vakuumierter VOS Zipfel"),
IFERROR(IF(VLOOKUP(O1549,[1]Vakuumiert!$Q:$R,2,FALSE)=0,"Vakuumiert geschält"),
IFERROR(IF(VLOOKUP(O1549,'[1]vakuumierte Fertigprodukte'!$B:$C,2,FALSE)=0,"Fertigprodukte"),
IFERROR(IF(VLOOKUP(O1549,'[1]vakuumierte Fertigprodukte'!$E:$FI,2,FALSE)=0,"Vakuumierte Zipfel"),
IFERROR(IF(VLOOKUP(O1549,[1]Wurste!$B:$C,2,FALSE)=0,"Räucherwürste"),
IFERROR(IF(VLOOKUP(O1549,[1]Wurste!$E:$F,2,FALSE)=0,"URW/URGW Wurst"),
IFERROR(IF(VLOOKUP(O1549,[1]Wurste!$H:$I,2,FALSE)=0,"HF-Wurst Vegan"),
IFERROR(IF(VLOOKUP(O1549,[1]Wurste!$K:$L,2,FALSE)=0,"320er ohne Würste"),
IFERROR(IF(AND(OR(Abfalldokumentation!$A1549="BU3",Abfalldokumentation!$A1549="Verkauf"),Abfalldokumentation!$F1549="Schimmel",Abfalldokumentation!$G1549="keinen Abnehmer/kein Schälpersonal"),"Div. Zipfel, ES ohne Verwendung",VLOOKUP(Abfalldokumentation!$E1549,Produktgruppen!A:B,2,FALSE)),"-")))))))))))))))))))))))</f>
        <v>Vorschmelz</v>
      </c>
      <c r="E1549" s="76" t="str">
        <f>IFERROR(VLOOKUP(Abfalldokumentation!$O1549,Artikel!A:C,3,FALSE),Abfalldokumentation!$O1549)</f>
        <v>VOS Räucher Natur Natri</v>
      </c>
      <c r="F1549" s="76" t="str">
        <f>VLOOKUP(T1549,'Liste Gründe'!A:D,2,FALSE)</f>
        <v>Schimmel</v>
      </c>
      <c r="G1549" s="75" t="str">
        <f>IF(ISBLANK(V1549),VLOOKUP(Abfalldokumentation!$P1549,'Liste Gründe'!A:D,3,FALSE),V1549)</f>
        <v>kein VOS in England, VS-Würste keine Produktion</v>
      </c>
      <c r="H1549" s="76" t="str">
        <f>IF(ISBLANK(Abfalldokumentation!$W1549),"-",Abfalldokumentation!$W1549)</f>
        <v>-</v>
      </c>
      <c r="I1549" s="76">
        <f t="shared" si="169"/>
        <v>45</v>
      </c>
      <c r="J1549" s="76" t="str">
        <f t="shared" si="170"/>
        <v>Produkte</v>
      </c>
      <c r="K1549" s="76" t="str">
        <f t="shared" si="171"/>
        <v>BUs</v>
      </c>
      <c r="L1549" s="76" t="str">
        <f t="shared" si="172"/>
        <v>Symptome</v>
      </c>
      <c r="M1549" s="76">
        <f>IFERROR(VLOOKUP(Abfalldokumentation!$O1549,Kennzahlen!S:V,3,FALSE)*Abfalldokumentation!$B1549,"0")</f>
        <v>22</v>
      </c>
      <c r="N1549" s="76" t="str">
        <f>IF(ISBLANK(Q1549),VLOOKUP(Abfalldokumentation!$O1549,'Linien - BU'!R:S,2,FALSE),Q1549)</f>
        <v>BU3</v>
      </c>
      <c r="O1549" s="77">
        <f t="shared" si="173"/>
        <v>29500498</v>
      </c>
      <c r="P1549" s="77">
        <f t="shared" si="174"/>
        <v>12</v>
      </c>
      <c r="Q1549" s="45"/>
      <c r="R1549" s="60">
        <v>29500498</v>
      </c>
      <c r="S1549" s="46">
        <v>44</v>
      </c>
      <c r="T1549" s="46">
        <v>12</v>
      </c>
      <c r="U1549" s="47">
        <v>44508</v>
      </c>
      <c r="V1549" s="42" t="s">
        <v>25</v>
      </c>
      <c r="W1549" s="46"/>
      <c r="X1549" s="50" t="str">
        <f>IFERROR(VLOOKUP(Abfalldokumentation!$R1549,Artikel!A:C,3,FALSE),Abfalldokumentation!$R1549)</f>
        <v>VOS Räucher Natur Natri</v>
      </c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</row>
    <row r="1550" spans="1:40" ht="30" hidden="1" customHeight="1" x14ac:dyDescent="0.25">
      <c r="A1550" s="78" t="str">
        <f>VLOOKUP(N1550,'Linien - BU'!A:B,2,FALSE)</f>
        <v>BU3</v>
      </c>
      <c r="B1550" s="79">
        <f t="shared" si="168"/>
        <v>18</v>
      </c>
      <c r="C1550" s="80">
        <f>Abfalldokumentation!$U1550</f>
        <v>44508</v>
      </c>
      <c r="D1550" s="69" t="str">
        <f>IFERROR(IF(VLOOKUP(O1550,'[1]Rohware 230'!$B:$C,2,FALSE)=0,"Rohware"),
IFERROR(IF(VLOOKUP(O1550,[1]Sammelnr.!$B:$C,2,FALSE)=0,"Sammelnr. ungeschält ABS"),
IFERROR(IF(VLOOKUP(O1550,[1]Sammelnr.!$E:$F,2,FALSE)=0,"Sammelnr. ungeschält VS"),
IFERROR(IF(VLOOKUP(O1550,[1]Sammelnr.!$H:$I,2,FALSE)=0,"Sammelnr. geschält"),
IFERROR(IF(VLOOKUP(O1550,[1]Offen!$B:$C,2,FALSE)=0,"Offen ungeschält ABS"),
IFERROR(IF(VLOOKUP(O1550,[1]Offen!$E:$F,2,FALSE)=0,"Offen ungeschält VOS"),
IFERROR(IF(VLOOKUP(O1550,[1]Offen!$H:$I,2,FALSE)=0,"Offen geschält RW"),
IFERROR(IF(VLOOKUP(O1550,[1]Offen!$K:$L,2,FALSE)=0,"Offen vegan"),
IFERROR(IF(VLOOKUP(O1550,[1]Offen!$N:$O,2,FALSE)=0,"Offen Zipfel"),
IFERROR(IF(VLOOKUP(O1550,[1]Offen!$Q:$R,2,FALSE)=0,"Offen Endstücke"),
IFERROR(IF(VLOOKUP(O1550,[1]Vakuumiert!$B:$C,2,FALSE)=0,"Vakuumierter VOS ungeschält"),
IFERROR(IF(VLOOKUP(O1550,[1]Vakuumiert!$E:$F,2,FALSE)=0,"Vakuumierter ABS ungeschält"),
IFERROR(IF(VLOOKUP(O1550,[1]Vakuumiert!$H:$I,2,FALSE)=0,"Vakuumierter VOS geschält"),
IFERROR(IF(VLOOKUP(O1550,[1]Vakuumiert!$K:$L,2,FALSE)=0,"Vakuumierter VOS vegan"),
IFERROR(IF(VLOOKUP(O1550,[1]Vakuumiert!$N:$O,2,FALSE)=0,"Vakuumierter VOS Zipfel"),
IFERROR(IF(VLOOKUP(O1550,[1]Vakuumiert!$Q:$R,2,FALSE)=0,"Vakuumiert geschält"),
IFERROR(IF(VLOOKUP(O1550,'[1]vakuumierte Fertigprodukte'!$B:$C,2,FALSE)=0,"Fertigprodukte"),
IFERROR(IF(VLOOKUP(O1550,'[1]vakuumierte Fertigprodukte'!$E:$FI,2,FALSE)=0,"Vakuumierte Zipfel"),
IFERROR(IF(VLOOKUP(O1550,[1]Wurste!$B:$C,2,FALSE)=0,"Räucherwürste"),
IFERROR(IF(VLOOKUP(O1550,[1]Wurste!$E:$F,2,FALSE)=0,"URW/URGW Wurst"),
IFERROR(IF(VLOOKUP(O1550,[1]Wurste!$H:$I,2,FALSE)=0,"HF-Wurst Vegan"),
IFERROR(IF(VLOOKUP(O1550,[1]Wurste!$K:$L,2,FALSE)=0,"320er ohne Würste"),
IFERROR(IF(AND(OR(Abfalldokumentation!$A1550="BU3",Abfalldokumentation!$A1550="Verkauf"),Abfalldokumentation!$F1550="Schimmel",Abfalldokumentation!$G1550="keinen Abnehmer/kein Schälpersonal"),"Div. Zipfel, ES ohne Verwendung",VLOOKUP(Abfalldokumentation!$E1550,Produktgruppen!A:B,2,FALSE)),"-")))))))))))))))))))))))</f>
        <v>Vorschmelz</v>
      </c>
      <c r="E1550" s="81" t="str">
        <f>IFERROR(VLOOKUP(Abfalldokumentation!$O1550,Artikel!A:C,3,FALSE),Abfalldokumentation!$O1550)</f>
        <v>VOS Räucher Natur Natri</v>
      </c>
      <c r="F1550" s="81" t="str">
        <f>VLOOKUP(T1550,'Liste Gründe'!A:D,2,FALSE)</f>
        <v>Schimmel</v>
      </c>
      <c r="G1550" s="80" t="str">
        <f>IF(ISBLANK(V1550),VLOOKUP(Abfalldokumentation!$P1550,'Liste Gründe'!A:D,3,FALSE),V1550)</f>
        <v>kein VOS in England, VS-Würste keine Produktion</v>
      </c>
      <c r="H1550" s="81" t="str">
        <f>IF(ISBLANK(Abfalldokumentation!$W1550),"-",Abfalldokumentation!$W1550)</f>
        <v>-</v>
      </c>
      <c r="I1550" s="81">
        <f t="shared" si="169"/>
        <v>45</v>
      </c>
      <c r="J1550" s="81" t="str">
        <f t="shared" si="170"/>
        <v>Produkte</v>
      </c>
      <c r="K1550" s="81" t="str">
        <f t="shared" si="171"/>
        <v>BUs</v>
      </c>
      <c r="L1550" s="81" t="str">
        <f t="shared" si="172"/>
        <v>Symptome</v>
      </c>
      <c r="M1550" s="81">
        <f>IFERROR(VLOOKUP(Abfalldokumentation!$O1550,Kennzahlen!S:V,3,FALSE)*Abfalldokumentation!$B1550,"0")</f>
        <v>9</v>
      </c>
      <c r="N1550" s="81" t="str">
        <f>IF(ISBLANK(Q1550),VLOOKUP(Abfalldokumentation!$O1550,'Linien - BU'!R:S,2,FALSE),Q1550)</f>
        <v>BU3</v>
      </c>
      <c r="O1550" s="77">
        <f t="shared" si="173"/>
        <v>29500498</v>
      </c>
      <c r="P1550" s="77">
        <f t="shared" si="174"/>
        <v>12</v>
      </c>
      <c r="Q1550" s="39"/>
      <c r="R1550" s="58">
        <v>29500498</v>
      </c>
      <c r="S1550" s="40">
        <v>18</v>
      </c>
      <c r="T1550" s="40">
        <v>12</v>
      </c>
      <c r="U1550" s="41">
        <v>44508</v>
      </c>
      <c r="V1550" s="42" t="s">
        <v>25</v>
      </c>
      <c r="W1550" s="40"/>
      <c r="X1550" s="44" t="str">
        <f>IFERROR(VLOOKUP(Abfalldokumentation!$R1550,Artikel!A:C,3,FALSE),Abfalldokumentation!$R1550)</f>
        <v>VOS Räucher Natur Natri</v>
      </c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</row>
    <row r="1551" spans="1:40" ht="30" hidden="1" customHeight="1" x14ac:dyDescent="0.25">
      <c r="A1551" s="73" t="str">
        <f>VLOOKUP(N1551,'Linien - BU'!A:B,2,FALSE)</f>
        <v>BU3</v>
      </c>
      <c r="B1551" s="74">
        <f t="shared" si="168"/>
        <v>15</v>
      </c>
      <c r="C1551" s="75">
        <f>Abfalldokumentation!$U1551</f>
        <v>44508</v>
      </c>
      <c r="D1551" s="69" t="str">
        <f>IFERROR(IF(VLOOKUP(O1551,'[1]Rohware 230'!$B:$C,2,FALSE)=0,"Rohware"),
IFERROR(IF(VLOOKUP(O1551,[1]Sammelnr.!$B:$C,2,FALSE)=0,"Sammelnr. ungeschält ABS"),
IFERROR(IF(VLOOKUP(O1551,[1]Sammelnr.!$E:$F,2,FALSE)=0,"Sammelnr. ungeschält VS"),
IFERROR(IF(VLOOKUP(O1551,[1]Sammelnr.!$H:$I,2,FALSE)=0,"Sammelnr. geschält"),
IFERROR(IF(VLOOKUP(O1551,[1]Offen!$B:$C,2,FALSE)=0,"Offen ungeschält ABS"),
IFERROR(IF(VLOOKUP(O1551,[1]Offen!$E:$F,2,FALSE)=0,"Offen ungeschält VOS"),
IFERROR(IF(VLOOKUP(O1551,[1]Offen!$H:$I,2,FALSE)=0,"Offen geschält RW"),
IFERROR(IF(VLOOKUP(O1551,[1]Offen!$K:$L,2,FALSE)=0,"Offen vegan"),
IFERROR(IF(VLOOKUP(O1551,[1]Offen!$N:$O,2,FALSE)=0,"Offen Zipfel"),
IFERROR(IF(VLOOKUP(O1551,[1]Offen!$Q:$R,2,FALSE)=0,"Offen Endstücke"),
IFERROR(IF(VLOOKUP(O1551,[1]Vakuumiert!$B:$C,2,FALSE)=0,"Vakuumierter VOS ungeschält"),
IFERROR(IF(VLOOKUP(O1551,[1]Vakuumiert!$E:$F,2,FALSE)=0,"Vakuumierter ABS ungeschält"),
IFERROR(IF(VLOOKUP(O1551,[1]Vakuumiert!$H:$I,2,FALSE)=0,"Vakuumierter VOS geschält"),
IFERROR(IF(VLOOKUP(O1551,[1]Vakuumiert!$K:$L,2,FALSE)=0,"Vakuumierter VOS vegan"),
IFERROR(IF(VLOOKUP(O1551,[1]Vakuumiert!$N:$O,2,FALSE)=0,"Vakuumierter VOS Zipfel"),
IFERROR(IF(VLOOKUP(O1551,[1]Vakuumiert!$Q:$R,2,FALSE)=0,"Vakuumiert geschält"),
IFERROR(IF(VLOOKUP(O1551,'[1]vakuumierte Fertigprodukte'!$B:$C,2,FALSE)=0,"Fertigprodukte"),
IFERROR(IF(VLOOKUP(O1551,'[1]vakuumierte Fertigprodukte'!$E:$FI,2,FALSE)=0,"Vakuumierte Zipfel"),
IFERROR(IF(VLOOKUP(O1551,[1]Wurste!$B:$C,2,FALSE)=0,"Räucherwürste"),
IFERROR(IF(VLOOKUP(O1551,[1]Wurste!$E:$F,2,FALSE)=0,"URW/URGW Wurst"),
IFERROR(IF(VLOOKUP(O1551,[1]Wurste!$H:$I,2,FALSE)=0,"HF-Wurst Vegan"),
IFERROR(IF(VLOOKUP(O1551,[1]Wurste!$K:$L,2,FALSE)=0,"320er ohne Würste"),
IFERROR(IF(AND(OR(Abfalldokumentation!$A1551="BU3",Abfalldokumentation!$A1551="Verkauf"),Abfalldokumentation!$F1551="Schimmel",Abfalldokumentation!$G1551="keinen Abnehmer/kein Schälpersonal"),"Div. Zipfel, ES ohne Verwendung",VLOOKUP(Abfalldokumentation!$E1551,Produktgruppen!A:B,2,FALSE)),"-")))))))))))))))))))))))</f>
        <v>Vorschmelz</v>
      </c>
      <c r="E1551" s="76" t="str">
        <f>IFERROR(VLOOKUP(Abfalldokumentation!$O1551,Artikel!A:C,3,FALSE),Abfalldokumentation!$O1551)</f>
        <v>VOS Räucher Natur Natri</v>
      </c>
      <c r="F1551" s="76" t="str">
        <f>VLOOKUP(T1551,'Liste Gründe'!A:D,2,FALSE)</f>
        <v>Schimmel</v>
      </c>
      <c r="G1551" s="75" t="str">
        <f>IF(ISBLANK(V1551),VLOOKUP(Abfalldokumentation!$P1551,'Liste Gründe'!A:D,3,FALSE),V1551)</f>
        <v>kein VOS in England, VS-Würste keine Produktion</v>
      </c>
      <c r="H1551" s="76" t="str">
        <f>IF(ISBLANK(Abfalldokumentation!$W1551),"-",Abfalldokumentation!$W1551)</f>
        <v>-</v>
      </c>
      <c r="I1551" s="76">
        <f t="shared" si="169"/>
        <v>45</v>
      </c>
      <c r="J1551" s="76" t="str">
        <f t="shared" si="170"/>
        <v>Produkte</v>
      </c>
      <c r="K1551" s="76" t="str">
        <f t="shared" si="171"/>
        <v>BUs</v>
      </c>
      <c r="L1551" s="76" t="str">
        <f t="shared" si="172"/>
        <v>Symptome</v>
      </c>
      <c r="M1551" s="76">
        <f>IFERROR(VLOOKUP(Abfalldokumentation!$O1551,Kennzahlen!S:V,3,FALSE)*Abfalldokumentation!$B1551,"0")</f>
        <v>7.5</v>
      </c>
      <c r="N1551" s="76" t="str">
        <f>IF(ISBLANK(Q1551),VLOOKUP(Abfalldokumentation!$O1551,'Linien - BU'!R:S,2,FALSE),Q1551)</f>
        <v>BU3</v>
      </c>
      <c r="O1551" s="77">
        <f t="shared" si="173"/>
        <v>29500498</v>
      </c>
      <c r="P1551" s="77">
        <f t="shared" si="174"/>
        <v>12</v>
      </c>
      <c r="Q1551" s="45"/>
      <c r="R1551" s="60">
        <v>29500498</v>
      </c>
      <c r="S1551" s="46">
        <v>15</v>
      </c>
      <c r="T1551" s="46">
        <v>12</v>
      </c>
      <c r="U1551" s="47">
        <v>44508</v>
      </c>
      <c r="V1551" s="42" t="s">
        <v>25</v>
      </c>
      <c r="W1551" s="46"/>
      <c r="X1551" s="50" t="str">
        <f>IFERROR(VLOOKUP(Abfalldokumentation!$R1551,Artikel!A:C,3,FALSE),Abfalldokumentation!$R1551)</f>
        <v>VOS Räucher Natur Natri</v>
      </c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</row>
    <row r="1552" spans="1:40" ht="30" hidden="1" customHeight="1" x14ac:dyDescent="0.25">
      <c r="A1552" s="78" t="str">
        <f>VLOOKUP(N1552,'Linien - BU'!A:B,2,FALSE)</f>
        <v>BU3</v>
      </c>
      <c r="B1552" s="79">
        <f t="shared" si="168"/>
        <v>33</v>
      </c>
      <c r="C1552" s="80">
        <f>Abfalldokumentation!$U1552</f>
        <v>44508</v>
      </c>
      <c r="D1552" s="69" t="str">
        <f>IFERROR(IF(VLOOKUP(O1552,'[1]Rohware 230'!$B:$C,2,FALSE)=0,"Rohware"),
IFERROR(IF(VLOOKUP(O1552,[1]Sammelnr.!$B:$C,2,FALSE)=0,"Sammelnr. ungeschält ABS"),
IFERROR(IF(VLOOKUP(O1552,[1]Sammelnr.!$E:$F,2,FALSE)=0,"Sammelnr. ungeschält VS"),
IFERROR(IF(VLOOKUP(O1552,[1]Sammelnr.!$H:$I,2,FALSE)=0,"Sammelnr. geschält"),
IFERROR(IF(VLOOKUP(O1552,[1]Offen!$B:$C,2,FALSE)=0,"Offen ungeschält ABS"),
IFERROR(IF(VLOOKUP(O1552,[1]Offen!$E:$F,2,FALSE)=0,"Offen ungeschält VOS"),
IFERROR(IF(VLOOKUP(O1552,[1]Offen!$H:$I,2,FALSE)=0,"Offen geschält RW"),
IFERROR(IF(VLOOKUP(O1552,[1]Offen!$K:$L,2,FALSE)=0,"Offen vegan"),
IFERROR(IF(VLOOKUP(O1552,[1]Offen!$N:$O,2,FALSE)=0,"Offen Zipfel"),
IFERROR(IF(VLOOKUP(O1552,[1]Offen!$Q:$R,2,FALSE)=0,"Offen Endstücke"),
IFERROR(IF(VLOOKUP(O1552,[1]Vakuumiert!$B:$C,2,FALSE)=0,"Vakuumierter VOS ungeschält"),
IFERROR(IF(VLOOKUP(O1552,[1]Vakuumiert!$E:$F,2,FALSE)=0,"Vakuumierter ABS ungeschält"),
IFERROR(IF(VLOOKUP(O1552,[1]Vakuumiert!$H:$I,2,FALSE)=0,"Vakuumierter VOS geschält"),
IFERROR(IF(VLOOKUP(O1552,[1]Vakuumiert!$K:$L,2,FALSE)=0,"Vakuumierter VOS vegan"),
IFERROR(IF(VLOOKUP(O1552,[1]Vakuumiert!$N:$O,2,FALSE)=0,"Vakuumierter VOS Zipfel"),
IFERROR(IF(VLOOKUP(O1552,[1]Vakuumiert!$Q:$R,2,FALSE)=0,"Vakuumiert geschält"),
IFERROR(IF(VLOOKUP(O1552,'[1]vakuumierte Fertigprodukte'!$B:$C,2,FALSE)=0,"Fertigprodukte"),
IFERROR(IF(VLOOKUP(O1552,'[1]vakuumierte Fertigprodukte'!$E:$FI,2,FALSE)=0,"Vakuumierte Zipfel"),
IFERROR(IF(VLOOKUP(O1552,[1]Wurste!$B:$C,2,FALSE)=0,"Räucherwürste"),
IFERROR(IF(VLOOKUP(O1552,[1]Wurste!$E:$F,2,FALSE)=0,"URW/URGW Wurst"),
IFERROR(IF(VLOOKUP(O1552,[1]Wurste!$H:$I,2,FALSE)=0,"HF-Wurst Vegan"),
IFERROR(IF(VLOOKUP(O1552,[1]Wurste!$K:$L,2,FALSE)=0,"320er ohne Würste"),
IFERROR(IF(AND(OR(Abfalldokumentation!$A1552="BU3",Abfalldokumentation!$A1552="Verkauf"),Abfalldokumentation!$F1552="Schimmel",Abfalldokumentation!$G1552="keinen Abnehmer/kein Schälpersonal"),"Div. Zipfel, ES ohne Verwendung",VLOOKUP(Abfalldokumentation!$E1552,Produktgruppen!A:B,2,FALSE)),"-")))))))))))))))))))))))</f>
        <v>Vorschmelz</v>
      </c>
      <c r="E1552" s="81" t="str">
        <f>IFERROR(VLOOKUP(Abfalldokumentation!$O1552,Artikel!A:C,3,FALSE),Abfalldokumentation!$O1552)</f>
        <v>VOS Räucher Natur Natri</v>
      </c>
      <c r="F1552" s="81" t="str">
        <f>VLOOKUP(T1552,'Liste Gründe'!A:D,2,FALSE)</f>
        <v>Schimmel</v>
      </c>
      <c r="G1552" s="80" t="str">
        <f>IF(ISBLANK(V1552),VLOOKUP(Abfalldokumentation!$P1552,'Liste Gründe'!A:D,3,FALSE),V1552)</f>
        <v>kein VOS in England, VS-Würste keine Produktion</v>
      </c>
      <c r="H1552" s="81" t="str">
        <f>IF(ISBLANK(Abfalldokumentation!$W1552),"-",Abfalldokumentation!$W1552)</f>
        <v>-</v>
      </c>
      <c r="I1552" s="81">
        <f t="shared" si="169"/>
        <v>45</v>
      </c>
      <c r="J1552" s="81" t="str">
        <f t="shared" si="170"/>
        <v>Produkte</v>
      </c>
      <c r="K1552" s="81" t="str">
        <f t="shared" si="171"/>
        <v>BUs</v>
      </c>
      <c r="L1552" s="81" t="str">
        <f t="shared" si="172"/>
        <v>Symptome</v>
      </c>
      <c r="M1552" s="81">
        <f>IFERROR(VLOOKUP(Abfalldokumentation!$O1552,Kennzahlen!S:V,3,FALSE)*Abfalldokumentation!$B1552,"0")</f>
        <v>16.5</v>
      </c>
      <c r="N1552" s="81" t="str">
        <f>IF(ISBLANK(Q1552),VLOOKUP(Abfalldokumentation!$O1552,'Linien - BU'!R:S,2,FALSE),Q1552)</f>
        <v>BU3</v>
      </c>
      <c r="O1552" s="77">
        <f t="shared" si="173"/>
        <v>29500498</v>
      </c>
      <c r="P1552" s="77">
        <f t="shared" si="174"/>
        <v>12</v>
      </c>
      <c r="Q1552" s="39"/>
      <c r="R1552" s="58">
        <v>29500498</v>
      </c>
      <c r="S1552" s="40">
        <v>33</v>
      </c>
      <c r="T1552" s="40">
        <v>12</v>
      </c>
      <c r="U1552" s="41">
        <v>44508</v>
      </c>
      <c r="V1552" s="42" t="s">
        <v>25</v>
      </c>
      <c r="W1552" s="40"/>
      <c r="X1552" s="44" t="str">
        <f>IFERROR(VLOOKUP(Abfalldokumentation!$R1552,Artikel!A:C,3,FALSE),Abfalldokumentation!$R1552)</f>
        <v>VOS Räucher Natur Natri</v>
      </c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</row>
    <row r="1553" spans="1:40" ht="30" hidden="1" customHeight="1" x14ac:dyDescent="0.25">
      <c r="A1553" s="73" t="str">
        <f>VLOOKUP(N1553,'Linien - BU'!A:B,2,FALSE)</f>
        <v>BU3</v>
      </c>
      <c r="B1553" s="74">
        <f t="shared" si="168"/>
        <v>101</v>
      </c>
      <c r="C1553" s="75">
        <f>Abfalldokumentation!$U1553</f>
        <v>44508</v>
      </c>
      <c r="D1553" s="69" t="str">
        <f>IFERROR(IF(VLOOKUP(O1553,'[1]Rohware 230'!$B:$C,2,FALSE)=0,"Rohware"),
IFERROR(IF(VLOOKUP(O1553,[1]Sammelnr.!$B:$C,2,FALSE)=0,"Sammelnr. ungeschält ABS"),
IFERROR(IF(VLOOKUP(O1553,[1]Sammelnr.!$E:$F,2,FALSE)=0,"Sammelnr. ungeschält VS"),
IFERROR(IF(VLOOKUP(O1553,[1]Sammelnr.!$H:$I,2,FALSE)=0,"Sammelnr. geschält"),
IFERROR(IF(VLOOKUP(O1553,[1]Offen!$B:$C,2,FALSE)=0,"Offen ungeschält ABS"),
IFERROR(IF(VLOOKUP(O1553,[1]Offen!$E:$F,2,FALSE)=0,"Offen ungeschält VOS"),
IFERROR(IF(VLOOKUP(O1553,[1]Offen!$H:$I,2,FALSE)=0,"Offen geschält RW"),
IFERROR(IF(VLOOKUP(O1553,[1]Offen!$K:$L,2,FALSE)=0,"Offen vegan"),
IFERROR(IF(VLOOKUP(O1553,[1]Offen!$N:$O,2,FALSE)=0,"Offen Zipfel"),
IFERROR(IF(VLOOKUP(O1553,[1]Offen!$Q:$R,2,FALSE)=0,"Offen Endstücke"),
IFERROR(IF(VLOOKUP(O1553,[1]Vakuumiert!$B:$C,2,FALSE)=0,"Vakuumierter VOS ungeschält"),
IFERROR(IF(VLOOKUP(O1553,[1]Vakuumiert!$E:$F,2,FALSE)=0,"Vakuumierter ABS ungeschält"),
IFERROR(IF(VLOOKUP(O1553,[1]Vakuumiert!$H:$I,2,FALSE)=0,"Vakuumierter VOS geschält"),
IFERROR(IF(VLOOKUP(O1553,[1]Vakuumiert!$K:$L,2,FALSE)=0,"Vakuumierter VOS vegan"),
IFERROR(IF(VLOOKUP(O1553,[1]Vakuumiert!$N:$O,2,FALSE)=0,"Vakuumierter VOS Zipfel"),
IFERROR(IF(VLOOKUP(O1553,[1]Vakuumiert!$Q:$R,2,FALSE)=0,"Vakuumiert geschält"),
IFERROR(IF(VLOOKUP(O1553,'[1]vakuumierte Fertigprodukte'!$B:$C,2,FALSE)=0,"Fertigprodukte"),
IFERROR(IF(VLOOKUP(O1553,'[1]vakuumierte Fertigprodukte'!$E:$FI,2,FALSE)=0,"Vakuumierte Zipfel"),
IFERROR(IF(VLOOKUP(O1553,[1]Wurste!$B:$C,2,FALSE)=0,"Räucherwürste"),
IFERROR(IF(VLOOKUP(O1553,[1]Wurste!$E:$F,2,FALSE)=0,"URW/URGW Wurst"),
IFERROR(IF(VLOOKUP(O1553,[1]Wurste!$H:$I,2,FALSE)=0,"HF-Wurst Vegan"),
IFERROR(IF(VLOOKUP(O1553,[1]Wurste!$K:$L,2,FALSE)=0,"320er ohne Würste"),
IFERROR(IF(AND(OR(Abfalldokumentation!$A1553="BU3",Abfalldokumentation!$A1553="Verkauf"),Abfalldokumentation!$F1553="Schimmel",Abfalldokumentation!$G1553="keinen Abnehmer/kein Schälpersonal"),"Div. Zipfel, ES ohne Verwendung",VLOOKUP(Abfalldokumentation!$E1553,Produktgruppen!A:B,2,FALSE)),"-")))))))))))))))))))))))</f>
        <v>Vorschmelz</v>
      </c>
      <c r="E1553" s="76" t="str">
        <f>IFERROR(VLOOKUP(Abfalldokumentation!$O1553,Artikel!A:C,3,FALSE),Abfalldokumentation!$O1553)</f>
        <v>VOS Räucher Natur Natri</v>
      </c>
      <c r="F1553" s="76" t="str">
        <f>VLOOKUP(T1553,'Liste Gründe'!A:D,2,FALSE)</f>
        <v>Schimmel</v>
      </c>
      <c r="G1553" s="75" t="str">
        <f>IF(ISBLANK(V1553),VLOOKUP(Abfalldokumentation!$P1553,'Liste Gründe'!A:D,3,FALSE),V1553)</f>
        <v>kein VOS in England, VS-Würste keine Produktion</v>
      </c>
      <c r="H1553" s="76" t="str">
        <f>IF(ISBLANK(Abfalldokumentation!$W1553),"-",Abfalldokumentation!$W1553)</f>
        <v>-</v>
      </c>
      <c r="I1553" s="76">
        <f t="shared" si="169"/>
        <v>45</v>
      </c>
      <c r="J1553" s="76" t="str">
        <f t="shared" si="170"/>
        <v>Produkte</v>
      </c>
      <c r="K1553" s="76" t="str">
        <f t="shared" si="171"/>
        <v>BUs</v>
      </c>
      <c r="L1553" s="76" t="str">
        <f t="shared" si="172"/>
        <v>Symptome</v>
      </c>
      <c r="M1553" s="76">
        <f>IFERROR(VLOOKUP(Abfalldokumentation!$O1553,Kennzahlen!S:V,3,FALSE)*Abfalldokumentation!$B1553,"0")</f>
        <v>50.5</v>
      </c>
      <c r="N1553" s="76" t="str">
        <f>IF(ISBLANK(Q1553),VLOOKUP(Abfalldokumentation!$O1553,'Linien - BU'!R:S,2,FALSE),Q1553)</f>
        <v>BU3</v>
      </c>
      <c r="O1553" s="77">
        <f t="shared" si="173"/>
        <v>29500498</v>
      </c>
      <c r="P1553" s="77">
        <f t="shared" si="174"/>
        <v>12</v>
      </c>
      <c r="Q1553" s="45"/>
      <c r="R1553" s="60">
        <v>29500498</v>
      </c>
      <c r="S1553" s="46">
        <v>101</v>
      </c>
      <c r="T1553" s="46">
        <v>12</v>
      </c>
      <c r="U1553" s="47">
        <v>44508</v>
      </c>
      <c r="V1553" s="42" t="s">
        <v>25</v>
      </c>
      <c r="W1553" s="46"/>
      <c r="X1553" s="50" t="str">
        <f>IFERROR(VLOOKUP(Abfalldokumentation!$R1553,Artikel!A:C,3,FALSE),Abfalldokumentation!$R1553)</f>
        <v>VOS Räucher Natur Natri</v>
      </c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</row>
    <row r="1554" spans="1:40" ht="30" hidden="1" customHeight="1" x14ac:dyDescent="0.25">
      <c r="A1554" s="78" t="str">
        <f>VLOOKUP(N1554,'Linien - BU'!A:B,2,FALSE)</f>
        <v>BU3</v>
      </c>
      <c r="B1554" s="79">
        <f t="shared" si="168"/>
        <v>106</v>
      </c>
      <c r="C1554" s="80">
        <f>Abfalldokumentation!$U1554</f>
        <v>44508</v>
      </c>
      <c r="D1554" s="69" t="str">
        <f>IFERROR(IF(VLOOKUP(O1554,'[1]Rohware 230'!$B:$C,2,FALSE)=0,"Rohware"),
IFERROR(IF(VLOOKUP(O1554,[1]Sammelnr.!$B:$C,2,FALSE)=0,"Sammelnr. ungeschält ABS"),
IFERROR(IF(VLOOKUP(O1554,[1]Sammelnr.!$E:$F,2,FALSE)=0,"Sammelnr. ungeschält VS"),
IFERROR(IF(VLOOKUP(O1554,[1]Sammelnr.!$H:$I,2,FALSE)=0,"Sammelnr. geschält"),
IFERROR(IF(VLOOKUP(O1554,[1]Offen!$B:$C,2,FALSE)=0,"Offen ungeschält ABS"),
IFERROR(IF(VLOOKUP(O1554,[1]Offen!$E:$F,2,FALSE)=0,"Offen ungeschält VOS"),
IFERROR(IF(VLOOKUP(O1554,[1]Offen!$H:$I,2,FALSE)=0,"Offen geschält RW"),
IFERROR(IF(VLOOKUP(O1554,[1]Offen!$K:$L,2,FALSE)=0,"Offen vegan"),
IFERROR(IF(VLOOKUP(O1554,[1]Offen!$N:$O,2,FALSE)=0,"Offen Zipfel"),
IFERROR(IF(VLOOKUP(O1554,[1]Offen!$Q:$R,2,FALSE)=0,"Offen Endstücke"),
IFERROR(IF(VLOOKUP(O1554,[1]Vakuumiert!$B:$C,2,FALSE)=0,"Vakuumierter VOS ungeschält"),
IFERROR(IF(VLOOKUP(O1554,[1]Vakuumiert!$E:$F,2,FALSE)=0,"Vakuumierter ABS ungeschält"),
IFERROR(IF(VLOOKUP(O1554,[1]Vakuumiert!$H:$I,2,FALSE)=0,"Vakuumierter VOS geschält"),
IFERROR(IF(VLOOKUP(O1554,[1]Vakuumiert!$K:$L,2,FALSE)=0,"Vakuumierter VOS vegan"),
IFERROR(IF(VLOOKUP(O1554,[1]Vakuumiert!$N:$O,2,FALSE)=0,"Vakuumierter VOS Zipfel"),
IFERROR(IF(VLOOKUP(O1554,[1]Vakuumiert!$Q:$R,2,FALSE)=0,"Vakuumiert geschält"),
IFERROR(IF(VLOOKUP(O1554,'[1]vakuumierte Fertigprodukte'!$B:$C,2,FALSE)=0,"Fertigprodukte"),
IFERROR(IF(VLOOKUP(O1554,'[1]vakuumierte Fertigprodukte'!$E:$FI,2,FALSE)=0,"Vakuumierte Zipfel"),
IFERROR(IF(VLOOKUP(O1554,[1]Wurste!$B:$C,2,FALSE)=0,"Räucherwürste"),
IFERROR(IF(VLOOKUP(O1554,[1]Wurste!$E:$F,2,FALSE)=0,"URW/URGW Wurst"),
IFERROR(IF(VLOOKUP(O1554,[1]Wurste!$H:$I,2,FALSE)=0,"HF-Wurst Vegan"),
IFERROR(IF(VLOOKUP(O1554,[1]Wurste!$K:$L,2,FALSE)=0,"320er ohne Würste"),
IFERROR(IF(AND(OR(Abfalldokumentation!$A1554="BU3",Abfalldokumentation!$A1554="Verkauf"),Abfalldokumentation!$F1554="Schimmel",Abfalldokumentation!$G1554="keinen Abnehmer/kein Schälpersonal"),"Div. Zipfel, ES ohne Verwendung",VLOOKUP(Abfalldokumentation!$E1554,Produktgruppen!A:B,2,FALSE)),"-")))))))))))))))))))))))</f>
        <v>Vorschmelz</v>
      </c>
      <c r="E1554" s="81" t="str">
        <f>IFERROR(VLOOKUP(Abfalldokumentation!$O1554,Artikel!A:C,3,FALSE),Abfalldokumentation!$O1554)</f>
        <v>VOS Räucher Natur Natri</v>
      </c>
      <c r="F1554" s="81" t="str">
        <f>VLOOKUP(T1554,'Liste Gründe'!A:D,2,FALSE)</f>
        <v>Schimmel</v>
      </c>
      <c r="G1554" s="80" t="str">
        <f>IF(ISBLANK(V1554),VLOOKUP(Abfalldokumentation!$P1554,'Liste Gründe'!A:D,3,FALSE),V1554)</f>
        <v>kein VOS in England, VS-Würste keine Produktion</v>
      </c>
      <c r="H1554" s="81" t="str">
        <f>IF(ISBLANK(Abfalldokumentation!$W1554),"-",Abfalldokumentation!$W1554)</f>
        <v>-</v>
      </c>
      <c r="I1554" s="81">
        <f t="shared" si="169"/>
        <v>45</v>
      </c>
      <c r="J1554" s="81" t="str">
        <f t="shared" si="170"/>
        <v>Produkte</v>
      </c>
      <c r="K1554" s="81" t="str">
        <f t="shared" si="171"/>
        <v>BUs</v>
      </c>
      <c r="L1554" s="81" t="str">
        <f t="shared" si="172"/>
        <v>Symptome</v>
      </c>
      <c r="M1554" s="81">
        <f>IFERROR(VLOOKUP(Abfalldokumentation!$O1554,Kennzahlen!S:V,3,FALSE)*Abfalldokumentation!$B1554,"0")</f>
        <v>53</v>
      </c>
      <c r="N1554" s="81" t="str">
        <f>IF(ISBLANK(Q1554),VLOOKUP(Abfalldokumentation!$O1554,'Linien - BU'!R:S,2,FALSE),Q1554)</f>
        <v>BU3</v>
      </c>
      <c r="O1554" s="77">
        <f t="shared" si="173"/>
        <v>29500498</v>
      </c>
      <c r="P1554" s="77">
        <f t="shared" si="174"/>
        <v>12</v>
      </c>
      <c r="Q1554" s="39"/>
      <c r="R1554" s="58">
        <v>29500498</v>
      </c>
      <c r="S1554" s="40">
        <v>106</v>
      </c>
      <c r="T1554" s="40">
        <v>12</v>
      </c>
      <c r="U1554" s="41">
        <v>44508</v>
      </c>
      <c r="V1554" s="42" t="s">
        <v>25</v>
      </c>
      <c r="W1554" s="40"/>
      <c r="X1554" s="44" t="str">
        <f>IFERROR(VLOOKUP(Abfalldokumentation!$R1554,Artikel!A:C,3,FALSE),Abfalldokumentation!$R1554)</f>
        <v>VOS Räucher Natur Natri</v>
      </c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</row>
    <row r="1555" spans="1:40" ht="30" hidden="1" customHeight="1" x14ac:dyDescent="0.25">
      <c r="A1555" s="73" t="str">
        <f>VLOOKUP(N1555,'Linien - BU'!A:B,2,FALSE)</f>
        <v>BU3</v>
      </c>
      <c r="B1555" s="74">
        <f t="shared" si="168"/>
        <v>33</v>
      </c>
      <c r="C1555" s="75">
        <f>Abfalldokumentation!$U1555</f>
        <v>44508</v>
      </c>
      <c r="D1555" s="69" t="str">
        <f>IFERROR(IF(VLOOKUP(O1555,'[1]Rohware 230'!$B:$C,2,FALSE)=0,"Rohware"),
IFERROR(IF(VLOOKUP(O1555,[1]Sammelnr.!$B:$C,2,FALSE)=0,"Sammelnr. ungeschält ABS"),
IFERROR(IF(VLOOKUP(O1555,[1]Sammelnr.!$E:$F,2,FALSE)=0,"Sammelnr. ungeschält VS"),
IFERROR(IF(VLOOKUP(O1555,[1]Sammelnr.!$H:$I,2,FALSE)=0,"Sammelnr. geschält"),
IFERROR(IF(VLOOKUP(O1555,[1]Offen!$B:$C,2,FALSE)=0,"Offen ungeschält ABS"),
IFERROR(IF(VLOOKUP(O1555,[1]Offen!$E:$F,2,FALSE)=0,"Offen ungeschält VOS"),
IFERROR(IF(VLOOKUP(O1555,[1]Offen!$H:$I,2,FALSE)=0,"Offen geschält RW"),
IFERROR(IF(VLOOKUP(O1555,[1]Offen!$K:$L,2,FALSE)=0,"Offen vegan"),
IFERROR(IF(VLOOKUP(O1555,[1]Offen!$N:$O,2,FALSE)=0,"Offen Zipfel"),
IFERROR(IF(VLOOKUP(O1555,[1]Offen!$Q:$R,2,FALSE)=0,"Offen Endstücke"),
IFERROR(IF(VLOOKUP(O1555,[1]Vakuumiert!$B:$C,2,FALSE)=0,"Vakuumierter VOS ungeschält"),
IFERROR(IF(VLOOKUP(O1555,[1]Vakuumiert!$E:$F,2,FALSE)=0,"Vakuumierter ABS ungeschält"),
IFERROR(IF(VLOOKUP(O1555,[1]Vakuumiert!$H:$I,2,FALSE)=0,"Vakuumierter VOS geschält"),
IFERROR(IF(VLOOKUP(O1555,[1]Vakuumiert!$K:$L,2,FALSE)=0,"Vakuumierter VOS vegan"),
IFERROR(IF(VLOOKUP(O1555,[1]Vakuumiert!$N:$O,2,FALSE)=0,"Vakuumierter VOS Zipfel"),
IFERROR(IF(VLOOKUP(O1555,[1]Vakuumiert!$Q:$R,2,FALSE)=0,"Vakuumiert geschält"),
IFERROR(IF(VLOOKUP(O1555,'[1]vakuumierte Fertigprodukte'!$B:$C,2,FALSE)=0,"Fertigprodukte"),
IFERROR(IF(VLOOKUP(O1555,'[1]vakuumierte Fertigprodukte'!$E:$FI,2,FALSE)=0,"Vakuumierte Zipfel"),
IFERROR(IF(VLOOKUP(O1555,[1]Wurste!$B:$C,2,FALSE)=0,"Räucherwürste"),
IFERROR(IF(VLOOKUP(O1555,[1]Wurste!$E:$F,2,FALSE)=0,"URW/URGW Wurst"),
IFERROR(IF(VLOOKUP(O1555,[1]Wurste!$H:$I,2,FALSE)=0,"HF-Wurst Vegan"),
IFERROR(IF(VLOOKUP(O1555,[1]Wurste!$K:$L,2,FALSE)=0,"320er ohne Würste"),
IFERROR(IF(AND(OR(Abfalldokumentation!$A1555="BU3",Abfalldokumentation!$A1555="Verkauf"),Abfalldokumentation!$F1555="Schimmel",Abfalldokumentation!$G1555="keinen Abnehmer/kein Schälpersonal"),"Div. Zipfel, ES ohne Verwendung",VLOOKUP(Abfalldokumentation!$E1555,Produktgruppen!A:B,2,FALSE)),"-")))))))))))))))))))))))</f>
        <v>Vorschmelz</v>
      </c>
      <c r="E1555" s="76" t="str">
        <f>IFERROR(VLOOKUP(Abfalldokumentation!$O1555,Artikel!A:C,3,FALSE),Abfalldokumentation!$O1555)</f>
        <v>VOS Adler Schinkenräuch</v>
      </c>
      <c r="F1555" s="76" t="str">
        <f>VLOOKUP(T1555,'Liste Gründe'!A:D,2,FALSE)</f>
        <v>Schimmel</v>
      </c>
      <c r="G1555" s="75" t="str">
        <f>IF(ISBLANK(V1555),VLOOKUP(Abfalldokumentation!$P1555,'Liste Gründe'!A:D,3,FALSE),V1555)</f>
        <v>VOS &gt; Einsatz</v>
      </c>
      <c r="H1555" s="76" t="str">
        <f>IF(ISBLANK(Abfalldokumentation!$W1555),"-",Abfalldokumentation!$W1555)</f>
        <v>-</v>
      </c>
      <c r="I1555" s="76">
        <f t="shared" si="169"/>
        <v>45</v>
      </c>
      <c r="J1555" s="76" t="str">
        <f t="shared" si="170"/>
        <v>Produkte</v>
      </c>
      <c r="K1555" s="76" t="str">
        <f t="shared" si="171"/>
        <v>BUs</v>
      </c>
      <c r="L1555" s="76" t="str">
        <f t="shared" si="172"/>
        <v>Symptome</v>
      </c>
      <c r="M1555" s="76">
        <f>IFERROR(VLOOKUP(Abfalldokumentation!$O1555,Kennzahlen!S:V,3,FALSE)*Abfalldokumentation!$B1555,"0")</f>
        <v>16.5</v>
      </c>
      <c r="N1555" s="76" t="str">
        <f>IF(ISBLANK(Q1555),VLOOKUP(Abfalldokumentation!$O1555,'Linien - BU'!R:S,2,FALSE),Q1555)</f>
        <v>Bu3</v>
      </c>
      <c r="O1555" s="77">
        <f t="shared" si="173"/>
        <v>29500529</v>
      </c>
      <c r="P1555" s="77">
        <f t="shared" si="174"/>
        <v>12</v>
      </c>
      <c r="Q1555" s="45"/>
      <c r="R1555" s="60">
        <v>29500529</v>
      </c>
      <c r="S1555" s="46">
        <v>33</v>
      </c>
      <c r="T1555" s="46">
        <v>12</v>
      </c>
      <c r="U1555" s="47">
        <v>44508</v>
      </c>
      <c r="V1555" s="61" t="s">
        <v>21</v>
      </c>
      <c r="W1555" s="46"/>
      <c r="X1555" s="50" t="str">
        <f>IFERROR(VLOOKUP(Abfalldokumentation!$R1555,Artikel!A:C,3,FALSE),Abfalldokumentation!$R1555)</f>
        <v>VOS Adler Schinkenräuch</v>
      </c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</row>
    <row r="1556" spans="1:40" ht="30" hidden="1" customHeight="1" x14ac:dyDescent="0.25">
      <c r="A1556" s="78" t="str">
        <f>VLOOKUP(N1556,'Linien - BU'!A:B,2,FALSE)</f>
        <v>BU3</v>
      </c>
      <c r="B1556" s="79">
        <f t="shared" si="168"/>
        <v>30</v>
      </c>
      <c r="C1556" s="80">
        <f>Abfalldokumentation!$U1556</f>
        <v>44508</v>
      </c>
      <c r="D1556" s="69" t="str">
        <f>IFERROR(IF(VLOOKUP(O1556,'[1]Rohware 230'!$B:$C,2,FALSE)=0,"Rohware"),
IFERROR(IF(VLOOKUP(O1556,[1]Sammelnr.!$B:$C,2,FALSE)=0,"Sammelnr. ungeschält ABS"),
IFERROR(IF(VLOOKUP(O1556,[1]Sammelnr.!$E:$F,2,FALSE)=0,"Sammelnr. ungeschält VS"),
IFERROR(IF(VLOOKUP(O1556,[1]Sammelnr.!$H:$I,2,FALSE)=0,"Sammelnr. geschält"),
IFERROR(IF(VLOOKUP(O1556,[1]Offen!$B:$C,2,FALSE)=0,"Offen ungeschält ABS"),
IFERROR(IF(VLOOKUP(O1556,[1]Offen!$E:$F,2,FALSE)=0,"Offen ungeschält VOS"),
IFERROR(IF(VLOOKUP(O1556,[1]Offen!$H:$I,2,FALSE)=0,"Offen geschält RW"),
IFERROR(IF(VLOOKUP(O1556,[1]Offen!$K:$L,2,FALSE)=0,"Offen vegan"),
IFERROR(IF(VLOOKUP(O1556,[1]Offen!$N:$O,2,FALSE)=0,"Offen Zipfel"),
IFERROR(IF(VLOOKUP(O1556,[1]Offen!$Q:$R,2,FALSE)=0,"Offen Endstücke"),
IFERROR(IF(VLOOKUP(O1556,[1]Vakuumiert!$B:$C,2,FALSE)=0,"Vakuumierter VOS ungeschält"),
IFERROR(IF(VLOOKUP(O1556,[1]Vakuumiert!$E:$F,2,FALSE)=0,"Vakuumierter ABS ungeschält"),
IFERROR(IF(VLOOKUP(O1556,[1]Vakuumiert!$H:$I,2,FALSE)=0,"Vakuumierter VOS geschält"),
IFERROR(IF(VLOOKUP(O1556,[1]Vakuumiert!$K:$L,2,FALSE)=0,"Vakuumierter VOS vegan"),
IFERROR(IF(VLOOKUP(O1556,[1]Vakuumiert!$N:$O,2,FALSE)=0,"Vakuumierter VOS Zipfel"),
IFERROR(IF(VLOOKUP(O1556,[1]Vakuumiert!$Q:$R,2,FALSE)=0,"Vakuumiert geschält"),
IFERROR(IF(VLOOKUP(O1556,'[1]vakuumierte Fertigprodukte'!$B:$C,2,FALSE)=0,"Fertigprodukte"),
IFERROR(IF(VLOOKUP(O1556,'[1]vakuumierte Fertigprodukte'!$E:$FI,2,FALSE)=0,"Vakuumierte Zipfel"),
IFERROR(IF(VLOOKUP(O1556,[1]Wurste!$B:$C,2,FALSE)=0,"Räucherwürste"),
IFERROR(IF(VLOOKUP(O1556,[1]Wurste!$E:$F,2,FALSE)=0,"URW/URGW Wurst"),
IFERROR(IF(VLOOKUP(O1556,[1]Wurste!$H:$I,2,FALSE)=0,"HF-Wurst Vegan"),
IFERROR(IF(VLOOKUP(O1556,[1]Wurste!$K:$L,2,FALSE)=0,"320er ohne Würste"),
IFERROR(IF(AND(OR(Abfalldokumentation!$A1556="BU3",Abfalldokumentation!$A1556="Verkauf"),Abfalldokumentation!$F1556="Schimmel",Abfalldokumentation!$G1556="keinen Abnehmer/kein Schälpersonal"),"Div. Zipfel, ES ohne Verwendung",VLOOKUP(Abfalldokumentation!$E1556,Produktgruppen!A:B,2,FALSE)),"-")))))))))))))))))))))))</f>
        <v>Vorschmelz</v>
      </c>
      <c r="E1556" s="81" t="str">
        <f>IFERROR(VLOOKUP(Abfalldokumentation!$O1556,Artikel!A:C,3,FALSE),Abfalldokumentation!$O1556)</f>
        <v>VOS Adler Schinkenräuch</v>
      </c>
      <c r="F1556" s="81" t="str">
        <f>VLOOKUP(T1556,'Liste Gründe'!A:D,2,FALSE)</f>
        <v>Schimmel</v>
      </c>
      <c r="G1556" s="80" t="str">
        <f>IF(ISBLANK(V1556),VLOOKUP(Abfalldokumentation!$P1556,'Liste Gründe'!A:D,3,FALSE),V1556)</f>
        <v>VOS &gt; Einsatz</v>
      </c>
      <c r="H1556" s="81" t="str">
        <f>IF(ISBLANK(Abfalldokumentation!$W1556),"-",Abfalldokumentation!$W1556)</f>
        <v>-</v>
      </c>
      <c r="I1556" s="81">
        <f t="shared" si="169"/>
        <v>45</v>
      </c>
      <c r="J1556" s="81" t="str">
        <f t="shared" si="170"/>
        <v>Produkte</v>
      </c>
      <c r="K1556" s="81" t="str">
        <f t="shared" si="171"/>
        <v>BUs</v>
      </c>
      <c r="L1556" s="81" t="str">
        <f t="shared" si="172"/>
        <v>Symptome</v>
      </c>
      <c r="M1556" s="81">
        <f>IFERROR(VLOOKUP(Abfalldokumentation!$O1556,Kennzahlen!S:V,3,FALSE)*Abfalldokumentation!$B1556,"0")</f>
        <v>15</v>
      </c>
      <c r="N1556" s="81" t="str">
        <f>IF(ISBLANK(Q1556),VLOOKUP(Abfalldokumentation!$O1556,'Linien - BU'!R:S,2,FALSE),Q1556)</f>
        <v>Bu3</v>
      </c>
      <c r="O1556" s="77">
        <f t="shared" si="173"/>
        <v>29500529</v>
      </c>
      <c r="P1556" s="77">
        <f t="shared" si="174"/>
        <v>12</v>
      </c>
      <c r="Q1556" s="39"/>
      <c r="R1556" s="58">
        <v>29500529</v>
      </c>
      <c r="S1556" s="40">
        <v>30</v>
      </c>
      <c r="T1556" s="40">
        <v>12</v>
      </c>
      <c r="U1556" s="41">
        <v>44508</v>
      </c>
      <c r="V1556" s="61" t="s">
        <v>21</v>
      </c>
      <c r="W1556" s="40"/>
      <c r="X1556" s="44" t="str">
        <f>IFERROR(VLOOKUP(Abfalldokumentation!$R1556,Artikel!A:C,3,FALSE),Abfalldokumentation!$R1556)</f>
        <v>VOS Adler Schinkenräuch</v>
      </c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</row>
    <row r="1557" spans="1:40" ht="30" hidden="1" customHeight="1" x14ac:dyDescent="0.25">
      <c r="A1557" s="73" t="str">
        <f>VLOOKUP(N1557,'Linien - BU'!A:B,2,FALSE)</f>
        <v>BU3</v>
      </c>
      <c r="B1557" s="74">
        <f t="shared" si="168"/>
        <v>40</v>
      </c>
      <c r="C1557" s="75">
        <f>Abfalldokumentation!$U1557</f>
        <v>44508</v>
      </c>
      <c r="D1557" s="69" t="str">
        <f>IFERROR(IF(VLOOKUP(O1557,'[1]Rohware 230'!$B:$C,2,FALSE)=0,"Rohware"),
IFERROR(IF(VLOOKUP(O1557,[1]Sammelnr.!$B:$C,2,FALSE)=0,"Sammelnr. ungeschält ABS"),
IFERROR(IF(VLOOKUP(O1557,[1]Sammelnr.!$E:$F,2,FALSE)=0,"Sammelnr. ungeschält VS"),
IFERROR(IF(VLOOKUP(O1557,[1]Sammelnr.!$H:$I,2,FALSE)=0,"Sammelnr. geschält"),
IFERROR(IF(VLOOKUP(O1557,[1]Offen!$B:$C,2,FALSE)=0,"Offen ungeschält ABS"),
IFERROR(IF(VLOOKUP(O1557,[1]Offen!$E:$F,2,FALSE)=0,"Offen ungeschält VOS"),
IFERROR(IF(VLOOKUP(O1557,[1]Offen!$H:$I,2,FALSE)=0,"Offen geschält RW"),
IFERROR(IF(VLOOKUP(O1557,[1]Offen!$K:$L,2,FALSE)=0,"Offen vegan"),
IFERROR(IF(VLOOKUP(O1557,[1]Offen!$N:$O,2,FALSE)=0,"Offen Zipfel"),
IFERROR(IF(VLOOKUP(O1557,[1]Offen!$Q:$R,2,FALSE)=0,"Offen Endstücke"),
IFERROR(IF(VLOOKUP(O1557,[1]Vakuumiert!$B:$C,2,FALSE)=0,"Vakuumierter VOS ungeschält"),
IFERROR(IF(VLOOKUP(O1557,[1]Vakuumiert!$E:$F,2,FALSE)=0,"Vakuumierter ABS ungeschält"),
IFERROR(IF(VLOOKUP(O1557,[1]Vakuumiert!$H:$I,2,FALSE)=0,"Vakuumierter VOS geschält"),
IFERROR(IF(VLOOKUP(O1557,[1]Vakuumiert!$K:$L,2,FALSE)=0,"Vakuumierter VOS vegan"),
IFERROR(IF(VLOOKUP(O1557,[1]Vakuumiert!$N:$O,2,FALSE)=0,"Vakuumierter VOS Zipfel"),
IFERROR(IF(VLOOKUP(O1557,[1]Vakuumiert!$Q:$R,2,FALSE)=0,"Vakuumiert geschält"),
IFERROR(IF(VLOOKUP(O1557,'[1]vakuumierte Fertigprodukte'!$B:$C,2,FALSE)=0,"Fertigprodukte"),
IFERROR(IF(VLOOKUP(O1557,'[1]vakuumierte Fertigprodukte'!$E:$FI,2,FALSE)=0,"Vakuumierte Zipfel"),
IFERROR(IF(VLOOKUP(O1557,[1]Wurste!$B:$C,2,FALSE)=0,"Räucherwürste"),
IFERROR(IF(VLOOKUP(O1557,[1]Wurste!$E:$F,2,FALSE)=0,"URW/URGW Wurst"),
IFERROR(IF(VLOOKUP(O1557,[1]Wurste!$H:$I,2,FALSE)=0,"HF-Wurst Vegan"),
IFERROR(IF(VLOOKUP(O1557,[1]Wurste!$K:$L,2,FALSE)=0,"320er ohne Würste"),
IFERROR(IF(AND(OR(Abfalldokumentation!$A1557="BU3",Abfalldokumentation!$A1557="Verkauf"),Abfalldokumentation!$F1557="Schimmel",Abfalldokumentation!$G1557="keinen Abnehmer/kein Schälpersonal"),"Div. Zipfel, ES ohne Verwendung",VLOOKUP(Abfalldokumentation!$E1557,Produktgruppen!A:B,2,FALSE)),"-")))))))))))))))))))))))</f>
        <v>Vorschmelz</v>
      </c>
      <c r="E1557" s="76" t="str">
        <f>IFERROR(VLOOKUP(Abfalldokumentation!$O1557,Artikel!A:C,3,FALSE),Abfalldokumentation!$O1557)</f>
        <v>VOS Adler Schinkenräuch</v>
      </c>
      <c r="F1557" s="76" t="str">
        <f>VLOOKUP(T1557,'Liste Gründe'!A:D,2,FALSE)</f>
        <v>Schimmel</v>
      </c>
      <c r="G1557" s="75" t="str">
        <f>IF(ISBLANK(V1557),VLOOKUP(Abfalldokumentation!$P1557,'Liste Gründe'!A:D,3,FALSE),V1557)</f>
        <v>VOS &gt; Einsatz</v>
      </c>
      <c r="H1557" s="76" t="str">
        <f>IF(ISBLANK(Abfalldokumentation!$W1557),"-",Abfalldokumentation!$W1557)</f>
        <v>-</v>
      </c>
      <c r="I1557" s="76">
        <f t="shared" si="169"/>
        <v>45</v>
      </c>
      <c r="J1557" s="76" t="str">
        <f t="shared" si="170"/>
        <v>Produkte</v>
      </c>
      <c r="K1557" s="76" t="str">
        <f t="shared" si="171"/>
        <v>BUs</v>
      </c>
      <c r="L1557" s="76" t="str">
        <f t="shared" si="172"/>
        <v>Symptome</v>
      </c>
      <c r="M1557" s="76">
        <f>IFERROR(VLOOKUP(Abfalldokumentation!$O1557,Kennzahlen!S:V,3,FALSE)*Abfalldokumentation!$B1557,"0")</f>
        <v>20</v>
      </c>
      <c r="N1557" s="76" t="str">
        <f>IF(ISBLANK(Q1557),VLOOKUP(Abfalldokumentation!$O1557,'Linien - BU'!R:S,2,FALSE),Q1557)</f>
        <v>Bu3</v>
      </c>
      <c r="O1557" s="77">
        <f t="shared" si="173"/>
        <v>29500529</v>
      </c>
      <c r="P1557" s="77">
        <f t="shared" si="174"/>
        <v>12</v>
      </c>
      <c r="Q1557" s="45"/>
      <c r="R1557" s="60">
        <v>29500529</v>
      </c>
      <c r="S1557" s="46">
        <v>40</v>
      </c>
      <c r="T1557" s="46">
        <v>12</v>
      </c>
      <c r="U1557" s="47">
        <v>44508</v>
      </c>
      <c r="V1557" s="61" t="s">
        <v>21</v>
      </c>
      <c r="W1557" s="46"/>
      <c r="X1557" s="50" t="str">
        <f>IFERROR(VLOOKUP(Abfalldokumentation!$R1557,Artikel!A:C,3,FALSE),Abfalldokumentation!$R1557)</f>
        <v>VOS Adler Schinkenräuch</v>
      </c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</row>
    <row r="1558" spans="1:40" ht="30" hidden="1" customHeight="1" x14ac:dyDescent="0.25">
      <c r="A1558" s="78" t="str">
        <f>VLOOKUP(N1558,'Linien - BU'!A:B,2,FALSE)</f>
        <v>BU3</v>
      </c>
      <c r="B1558" s="79">
        <f t="shared" si="168"/>
        <v>63</v>
      </c>
      <c r="C1558" s="80">
        <f>Abfalldokumentation!$U1558</f>
        <v>44508</v>
      </c>
      <c r="D1558" s="69" t="str">
        <f>IFERROR(IF(VLOOKUP(O1558,'[1]Rohware 230'!$B:$C,2,FALSE)=0,"Rohware"),
IFERROR(IF(VLOOKUP(O1558,[1]Sammelnr.!$B:$C,2,FALSE)=0,"Sammelnr. ungeschält ABS"),
IFERROR(IF(VLOOKUP(O1558,[1]Sammelnr.!$E:$F,2,FALSE)=0,"Sammelnr. ungeschält VS"),
IFERROR(IF(VLOOKUP(O1558,[1]Sammelnr.!$H:$I,2,FALSE)=0,"Sammelnr. geschält"),
IFERROR(IF(VLOOKUP(O1558,[1]Offen!$B:$C,2,FALSE)=0,"Offen ungeschält ABS"),
IFERROR(IF(VLOOKUP(O1558,[1]Offen!$E:$F,2,FALSE)=0,"Offen ungeschält VOS"),
IFERROR(IF(VLOOKUP(O1558,[1]Offen!$H:$I,2,FALSE)=0,"Offen geschält RW"),
IFERROR(IF(VLOOKUP(O1558,[1]Offen!$K:$L,2,FALSE)=0,"Offen vegan"),
IFERROR(IF(VLOOKUP(O1558,[1]Offen!$N:$O,2,FALSE)=0,"Offen Zipfel"),
IFERROR(IF(VLOOKUP(O1558,[1]Offen!$Q:$R,2,FALSE)=0,"Offen Endstücke"),
IFERROR(IF(VLOOKUP(O1558,[1]Vakuumiert!$B:$C,2,FALSE)=0,"Vakuumierter VOS ungeschält"),
IFERROR(IF(VLOOKUP(O1558,[1]Vakuumiert!$E:$F,2,FALSE)=0,"Vakuumierter ABS ungeschält"),
IFERROR(IF(VLOOKUP(O1558,[1]Vakuumiert!$H:$I,2,FALSE)=0,"Vakuumierter VOS geschält"),
IFERROR(IF(VLOOKUP(O1558,[1]Vakuumiert!$K:$L,2,FALSE)=0,"Vakuumierter VOS vegan"),
IFERROR(IF(VLOOKUP(O1558,[1]Vakuumiert!$N:$O,2,FALSE)=0,"Vakuumierter VOS Zipfel"),
IFERROR(IF(VLOOKUP(O1558,[1]Vakuumiert!$Q:$R,2,FALSE)=0,"Vakuumiert geschält"),
IFERROR(IF(VLOOKUP(O1558,'[1]vakuumierte Fertigprodukte'!$B:$C,2,FALSE)=0,"Fertigprodukte"),
IFERROR(IF(VLOOKUP(O1558,'[1]vakuumierte Fertigprodukte'!$E:$FI,2,FALSE)=0,"Vakuumierte Zipfel"),
IFERROR(IF(VLOOKUP(O1558,[1]Wurste!$B:$C,2,FALSE)=0,"Räucherwürste"),
IFERROR(IF(VLOOKUP(O1558,[1]Wurste!$E:$F,2,FALSE)=0,"URW/URGW Wurst"),
IFERROR(IF(VLOOKUP(O1558,[1]Wurste!$H:$I,2,FALSE)=0,"HF-Wurst Vegan"),
IFERROR(IF(VLOOKUP(O1558,[1]Wurste!$K:$L,2,FALSE)=0,"320er ohne Würste"),
IFERROR(IF(AND(OR(Abfalldokumentation!$A1558="BU3",Abfalldokumentation!$A1558="Verkauf"),Abfalldokumentation!$F1558="Schimmel",Abfalldokumentation!$G1558="keinen Abnehmer/kein Schälpersonal"),"Div. Zipfel, ES ohne Verwendung",VLOOKUP(Abfalldokumentation!$E1558,Produktgruppen!A:B,2,FALSE)),"-")))))))))))))))))))))))</f>
        <v>Vorschmelz</v>
      </c>
      <c r="E1558" s="81" t="str">
        <f>IFERROR(VLOOKUP(Abfalldokumentation!$O1558,Artikel!A:C,3,FALSE),Abfalldokumentation!$O1558)</f>
        <v>VOS Adler Schinkenräuch</v>
      </c>
      <c r="F1558" s="81" t="str">
        <f>VLOOKUP(T1558,'Liste Gründe'!A:D,2,FALSE)</f>
        <v>Schimmel</v>
      </c>
      <c r="G1558" s="80" t="str">
        <f>IF(ISBLANK(V1558),VLOOKUP(Abfalldokumentation!$P1558,'Liste Gründe'!A:D,3,FALSE),V1558)</f>
        <v>VOS &gt; Einsatz</v>
      </c>
      <c r="H1558" s="81" t="str">
        <f>IF(ISBLANK(Abfalldokumentation!$W1558),"-",Abfalldokumentation!$W1558)</f>
        <v>-</v>
      </c>
      <c r="I1558" s="81">
        <f t="shared" si="169"/>
        <v>45</v>
      </c>
      <c r="J1558" s="81" t="str">
        <f t="shared" si="170"/>
        <v>Produkte</v>
      </c>
      <c r="K1558" s="81" t="str">
        <f t="shared" si="171"/>
        <v>BUs</v>
      </c>
      <c r="L1558" s="81" t="str">
        <f t="shared" si="172"/>
        <v>Symptome</v>
      </c>
      <c r="M1558" s="81">
        <f>IFERROR(VLOOKUP(Abfalldokumentation!$O1558,Kennzahlen!S:V,3,FALSE)*Abfalldokumentation!$B1558,"0")</f>
        <v>31.5</v>
      </c>
      <c r="N1558" s="81" t="str">
        <f>IF(ISBLANK(Q1558),VLOOKUP(Abfalldokumentation!$O1558,'Linien - BU'!R:S,2,FALSE),Q1558)</f>
        <v>Bu3</v>
      </c>
      <c r="O1558" s="77">
        <f t="shared" si="173"/>
        <v>29500529</v>
      </c>
      <c r="P1558" s="77">
        <f t="shared" si="174"/>
        <v>12</v>
      </c>
      <c r="Q1558" s="39"/>
      <c r="R1558" s="58">
        <v>29500529</v>
      </c>
      <c r="S1558" s="40">
        <v>63</v>
      </c>
      <c r="T1558" s="40">
        <v>12</v>
      </c>
      <c r="U1558" s="41">
        <v>44508</v>
      </c>
      <c r="V1558" s="61" t="s">
        <v>21</v>
      </c>
      <c r="W1558" s="40"/>
      <c r="X1558" s="44" t="str">
        <f>IFERROR(VLOOKUP(Abfalldokumentation!$R1558,Artikel!A:C,3,FALSE),Abfalldokumentation!$R1558)</f>
        <v>VOS Adler Schinkenräuch</v>
      </c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</row>
    <row r="1559" spans="1:40" ht="30" hidden="1" customHeight="1" x14ac:dyDescent="0.25">
      <c r="A1559" s="73" t="str">
        <f>VLOOKUP(N1559,'Linien - BU'!A:B,2,FALSE)</f>
        <v>BU3</v>
      </c>
      <c r="B1559" s="74">
        <f t="shared" si="168"/>
        <v>10</v>
      </c>
      <c r="C1559" s="75">
        <f>Abfalldokumentation!$U1559</f>
        <v>44508</v>
      </c>
      <c r="D1559" s="69" t="str">
        <f>IFERROR(IF(VLOOKUP(O1559,'[1]Rohware 230'!$B:$C,2,FALSE)=0,"Rohware"),
IFERROR(IF(VLOOKUP(O1559,[1]Sammelnr.!$B:$C,2,FALSE)=0,"Sammelnr. ungeschält ABS"),
IFERROR(IF(VLOOKUP(O1559,[1]Sammelnr.!$E:$F,2,FALSE)=0,"Sammelnr. ungeschält VS"),
IFERROR(IF(VLOOKUP(O1559,[1]Sammelnr.!$H:$I,2,FALSE)=0,"Sammelnr. geschält"),
IFERROR(IF(VLOOKUP(O1559,[1]Offen!$B:$C,2,FALSE)=0,"Offen ungeschält ABS"),
IFERROR(IF(VLOOKUP(O1559,[1]Offen!$E:$F,2,FALSE)=0,"Offen ungeschält VOS"),
IFERROR(IF(VLOOKUP(O1559,[1]Offen!$H:$I,2,FALSE)=0,"Offen geschält RW"),
IFERROR(IF(VLOOKUP(O1559,[1]Offen!$K:$L,2,FALSE)=0,"Offen vegan"),
IFERROR(IF(VLOOKUP(O1559,[1]Offen!$N:$O,2,FALSE)=0,"Offen Zipfel"),
IFERROR(IF(VLOOKUP(O1559,[1]Offen!$Q:$R,2,FALSE)=0,"Offen Endstücke"),
IFERROR(IF(VLOOKUP(O1559,[1]Vakuumiert!$B:$C,2,FALSE)=0,"Vakuumierter VOS ungeschält"),
IFERROR(IF(VLOOKUP(O1559,[1]Vakuumiert!$E:$F,2,FALSE)=0,"Vakuumierter ABS ungeschält"),
IFERROR(IF(VLOOKUP(O1559,[1]Vakuumiert!$H:$I,2,FALSE)=0,"Vakuumierter VOS geschält"),
IFERROR(IF(VLOOKUP(O1559,[1]Vakuumiert!$K:$L,2,FALSE)=0,"Vakuumierter VOS vegan"),
IFERROR(IF(VLOOKUP(O1559,[1]Vakuumiert!$N:$O,2,FALSE)=0,"Vakuumierter VOS Zipfel"),
IFERROR(IF(VLOOKUP(O1559,[1]Vakuumiert!$Q:$R,2,FALSE)=0,"Vakuumiert geschält"),
IFERROR(IF(VLOOKUP(O1559,'[1]vakuumierte Fertigprodukte'!$B:$C,2,FALSE)=0,"Fertigprodukte"),
IFERROR(IF(VLOOKUP(O1559,'[1]vakuumierte Fertigprodukte'!$E:$FI,2,FALSE)=0,"Vakuumierte Zipfel"),
IFERROR(IF(VLOOKUP(O1559,[1]Wurste!$B:$C,2,FALSE)=0,"Räucherwürste"),
IFERROR(IF(VLOOKUP(O1559,[1]Wurste!$E:$F,2,FALSE)=0,"URW/URGW Wurst"),
IFERROR(IF(VLOOKUP(O1559,[1]Wurste!$H:$I,2,FALSE)=0,"HF-Wurst Vegan"),
IFERROR(IF(VLOOKUP(O1559,[1]Wurste!$K:$L,2,FALSE)=0,"320er ohne Würste"),
IFERROR(IF(AND(OR(Abfalldokumentation!$A1559="BU3",Abfalldokumentation!$A1559="Verkauf"),Abfalldokumentation!$F1559="Schimmel",Abfalldokumentation!$G1559="keinen Abnehmer/kein Schälpersonal"),"Div. Zipfel, ES ohne Verwendung",VLOOKUP(Abfalldokumentation!$E1559,Produktgruppen!A:B,2,FALSE)),"-")))))))))))))))))))))))</f>
        <v>Vorschmelz</v>
      </c>
      <c r="E1559" s="76" t="str">
        <f>IFERROR(VLOOKUP(Abfalldokumentation!$O1559,Artikel!A:C,3,FALSE),Abfalldokumentation!$O1559)</f>
        <v>VOS Würste Jalapeno nat</v>
      </c>
      <c r="F1559" s="76" t="str">
        <f>VLOOKUP(T1559,'Liste Gründe'!A:D,2,FALSE)</f>
        <v>Schimmel</v>
      </c>
      <c r="G1559" s="75" t="str">
        <f>IF(ISBLANK(V1559),VLOOKUP(Abfalldokumentation!$P1559,'Liste Gründe'!A:D,3,FALSE),V1559)</f>
        <v>kein VOS in England, VS-Würste keine Produktion</v>
      </c>
      <c r="H1559" s="76" t="str">
        <f>IF(ISBLANK(Abfalldokumentation!$W1559),"-",Abfalldokumentation!$W1559)</f>
        <v>-</v>
      </c>
      <c r="I1559" s="76">
        <f t="shared" si="169"/>
        <v>45</v>
      </c>
      <c r="J1559" s="76" t="str">
        <f t="shared" si="170"/>
        <v>Produkte</v>
      </c>
      <c r="K1559" s="76" t="str">
        <f t="shared" si="171"/>
        <v>BUs</v>
      </c>
      <c r="L1559" s="76" t="str">
        <f t="shared" si="172"/>
        <v>Symptome</v>
      </c>
      <c r="M1559" s="76">
        <f>IFERROR(VLOOKUP(Abfalldokumentation!$O1559,Kennzahlen!S:V,3,FALSE)*Abfalldokumentation!$B1559,"0")</f>
        <v>5</v>
      </c>
      <c r="N1559" s="76" t="str">
        <f>IF(ISBLANK(Q1559),VLOOKUP(Abfalldokumentation!$O1559,'Linien - BU'!R:S,2,FALSE),Q1559)</f>
        <v>bu3</v>
      </c>
      <c r="O1559" s="77">
        <f t="shared" si="173"/>
        <v>29500606</v>
      </c>
      <c r="P1559" s="77">
        <f t="shared" si="174"/>
        <v>12</v>
      </c>
      <c r="Q1559" s="45"/>
      <c r="R1559" s="60">
        <v>29500606</v>
      </c>
      <c r="S1559" s="46">
        <v>10</v>
      </c>
      <c r="T1559" s="46">
        <v>12</v>
      </c>
      <c r="U1559" s="47">
        <v>44508</v>
      </c>
      <c r="V1559" s="42" t="s">
        <v>25</v>
      </c>
      <c r="W1559" s="46"/>
      <c r="X1559" s="50" t="str">
        <f>IFERROR(VLOOKUP(Abfalldokumentation!$R1559,Artikel!A:C,3,FALSE),Abfalldokumentation!$R1559)</f>
        <v>VOS Würste Jalapeno nat</v>
      </c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</row>
    <row r="1560" spans="1:40" ht="30" hidden="1" customHeight="1" x14ac:dyDescent="0.25">
      <c r="A1560" s="78" t="str">
        <f>VLOOKUP(N1560,'Linien - BU'!A:B,2,FALSE)</f>
        <v>BU3</v>
      </c>
      <c r="B1560" s="79">
        <f t="shared" si="168"/>
        <v>30</v>
      </c>
      <c r="C1560" s="80">
        <f>Abfalldokumentation!$U1560</f>
        <v>44508</v>
      </c>
      <c r="D1560" s="69" t="str">
        <f>IFERROR(IF(VLOOKUP(O1560,'[1]Rohware 230'!$B:$C,2,FALSE)=0,"Rohware"),
IFERROR(IF(VLOOKUP(O1560,[1]Sammelnr.!$B:$C,2,FALSE)=0,"Sammelnr. ungeschält ABS"),
IFERROR(IF(VLOOKUP(O1560,[1]Sammelnr.!$E:$F,2,FALSE)=0,"Sammelnr. ungeschält VS"),
IFERROR(IF(VLOOKUP(O1560,[1]Sammelnr.!$H:$I,2,FALSE)=0,"Sammelnr. geschält"),
IFERROR(IF(VLOOKUP(O1560,[1]Offen!$B:$C,2,FALSE)=0,"Offen ungeschält ABS"),
IFERROR(IF(VLOOKUP(O1560,[1]Offen!$E:$F,2,FALSE)=0,"Offen ungeschält VOS"),
IFERROR(IF(VLOOKUP(O1560,[1]Offen!$H:$I,2,FALSE)=0,"Offen geschält RW"),
IFERROR(IF(VLOOKUP(O1560,[1]Offen!$K:$L,2,FALSE)=0,"Offen vegan"),
IFERROR(IF(VLOOKUP(O1560,[1]Offen!$N:$O,2,FALSE)=0,"Offen Zipfel"),
IFERROR(IF(VLOOKUP(O1560,[1]Offen!$Q:$R,2,FALSE)=0,"Offen Endstücke"),
IFERROR(IF(VLOOKUP(O1560,[1]Vakuumiert!$B:$C,2,FALSE)=0,"Vakuumierter VOS ungeschält"),
IFERROR(IF(VLOOKUP(O1560,[1]Vakuumiert!$E:$F,2,FALSE)=0,"Vakuumierter ABS ungeschält"),
IFERROR(IF(VLOOKUP(O1560,[1]Vakuumiert!$H:$I,2,FALSE)=0,"Vakuumierter VOS geschält"),
IFERROR(IF(VLOOKUP(O1560,[1]Vakuumiert!$K:$L,2,FALSE)=0,"Vakuumierter VOS vegan"),
IFERROR(IF(VLOOKUP(O1560,[1]Vakuumiert!$N:$O,2,FALSE)=0,"Vakuumierter VOS Zipfel"),
IFERROR(IF(VLOOKUP(O1560,[1]Vakuumiert!$Q:$R,2,FALSE)=0,"Vakuumiert geschält"),
IFERROR(IF(VLOOKUP(O1560,'[1]vakuumierte Fertigprodukte'!$B:$C,2,FALSE)=0,"Fertigprodukte"),
IFERROR(IF(VLOOKUP(O1560,'[1]vakuumierte Fertigprodukte'!$E:$FI,2,FALSE)=0,"Vakuumierte Zipfel"),
IFERROR(IF(VLOOKUP(O1560,[1]Wurste!$B:$C,2,FALSE)=0,"Räucherwürste"),
IFERROR(IF(VLOOKUP(O1560,[1]Wurste!$E:$F,2,FALSE)=0,"URW/URGW Wurst"),
IFERROR(IF(VLOOKUP(O1560,[1]Wurste!$H:$I,2,FALSE)=0,"HF-Wurst Vegan"),
IFERROR(IF(VLOOKUP(O1560,[1]Wurste!$K:$L,2,FALSE)=0,"320er ohne Würste"),
IFERROR(IF(AND(OR(Abfalldokumentation!$A1560="BU3",Abfalldokumentation!$A1560="Verkauf"),Abfalldokumentation!$F1560="Schimmel",Abfalldokumentation!$G1560="keinen Abnehmer/kein Schälpersonal"),"Div. Zipfel, ES ohne Verwendung",VLOOKUP(Abfalldokumentation!$E1560,Produktgruppen!A:B,2,FALSE)),"-")))))))))))))))))))))))</f>
        <v>Vorschmelz</v>
      </c>
      <c r="E1560" s="81" t="str">
        <f>IFERROR(VLOOKUP(Abfalldokumentation!$O1560,Artikel!A:C,3,FALSE),Abfalldokumentation!$O1560)</f>
        <v>VOS Würste Jalapeno nat</v>
      </c>
      <c r="F1560" s="81" t="str">
        <f>VLOOKUP(T1560,'Liste Gründe'!A:D,2,FALSE)</f>
        <v>Schimmel</v>
      </c>
      <c r="G1560" s="80" t="str">
        <f>IF(ISBLANK(V1560),VLOOKUP(Abfalldokumentation!$P1560,'Liste Gründe'!A:D,3,FALSE),V1560)</f>
        <v>kein VOS in England, VS-Würste keine Produktion</v>
      </c>
      <c r="H1560" s="81" t="str">
        <f>IF(ISBLANK(Abfalldokumentation!$W1560),"-",Abfalldokumentation!$W1560)</f>
        <v>-</v>
      </c>
      <c r="I1560" s="81">
        <f t="shared" si="169"/>
        <v>45</v>
      </c>
      <c r="J1560" s="81" t="str">
        <f t="shared" si="170"/>
        <v>Produkte</v>
      </c>
      <c r="K1560" s="81" t="str">
        <f t="shared" si="171"/>
        <v>BUs</v>
      </c>
      <c r="L1560" s="81" t="str">
        <f t="shared" si="172"/>
        <v>Symptome</v>
      </c>
      <c r="M1560" s="81">
        <f>IFERROR(VLOOKUP(Abfalldokumentation!$O1560,Kennzahlen!S:V,3,FALSE)*Abfalldokumentation!$B1560,"0")</f>
        <v>15</v>
      </c>
      <c r="N1560" s="81" t="str">
        <f>IF(ISBLANK(Q1560),VLOOKUP(Abfalldokumentation!$O1560,'Linien - BU'!R:S,2,FALSE),Q1560)</f>
        <v>bu3</v>
      </c>
      <c r="O1560" s="77">
        <f t="shared" si="173"/>
        <v>29500606</v>
      </c>
      <c r="P1560" s="77">
        <f t="shared" si="174"/>
        <v>12</v>
      </c>
      <c r="Q1560" s="39"/>
      <c r="R1560" s="58">
        <v>29500606</v>
      </c>
      <c r="S1560" s="40">
        <v>30</v>
      </c>
      <c r="T1560" s="40">
        <v>12</v>
      </c>
      <c r="U1560" s="41">
        <v>44508</v>
      </c>
      <c r="V1560" s="42" t="s">
        <v>25</v>
      </c>
      <c r="W1560" s="40"/>
      <c r="X1560" s="44" t="str">
        <f>IFERROR(VLOOKUP(Abfalldokumentation!$R1560,Artikel!A:C,3,FALSE),Abfalldokumentation!$R1560)</f>
        <v>VOS Würste Jalapeno nat</v>
      </c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</row>
    <row r="1561" spans="1:40" ht="30" hidden="1" customHeight="1" x14ac:dyDescent="0.25">
      <c r="A1561" s="73" t="str">
        <f>VLOOKUP(N1561,'Linien - BU'!A:B,2,FALSE)</f>
        <v>BU3</v>
      </c>
      <c r="B1561" s="74">
        <f t="shared" si="168"/>
        <v>46</v>
      </c>
      <c r="C1561" s="75">
        <f>Abfalldokumentation!$U1561</f>
        <v>44508</v>
      </c>
      <c r="D1561" s="69" t="str">
        <f>IFERROR(IF(VLOOKUP(O1561,'[1]Rohware 230'!$B:$C,2,FALSE)=0,"Rohware"),
IFERROR(IF(VLOOKUP(O1561,[1]Sammelnr.!$B:$C,2,FALSE)=0,"Sammelnr. ungeschält ABS"),
IFERROR(IF(VLOOKUP(O1561,[1]Sammelnr.!$E:$F,2,FALSE)=0,"Sammelnr. ungeschält VS"),
IFERROR(IF(VLOOKUP(O1561,[1]Sammelnr.!$H:$I,2,FALSE)=0,"Sammelnr. geschält"),
IFERROR(IF(VLOOKUP(O1561,[1]Offen!$B:$C,2,FALSE)=0,"Offen ungeschält ABS"),
IFERROR(IF(VLOOKUP(O1561,[1]Offen!$E:$F,2,FALSE)=0,"Offen ungeschält VOS"),
IFERROR(IF(VLOOKUP(O1561,[1]Offen!$H:$I,2,FALSE)=0,"Offen geschält RW"),
IFERROR(IF(VLOOKUP(O1561,[1]Offen!$K:$L,2,FALSE)=0,"Offen vegan"),
IFERROR(IF(VLOOKUP(O1561,[1]Offen!$N:$O,2,FALSE)=0,"Offen Zipfel"),
IFERROR(IF(VLOOKUP(O1561,[1]Offen!$Q:$R,2,FALSE)=0,"Offen Endstücke"),
IFERROR(IF(VLOOKUP(O1561,[1]Vakuumiert!$B:$C,2,FALSE)=0,"Vakuumierter VOS ungeschält"),
IFERROR(IF(VLOOKUP(O1561,[1]Vakuumiert!$E:$F,2,FALSE)=0,"Vakuumierter ABS ungeschält"),
IFERROR(IF(VLOOKUP(O1561,[1]Vakuumiert!$H:$I,2,FALSE)=0,"Vakuumierter VOS geschält"),
IFERROR(IF(VLOOKUP(O1561,[1]Vakuumiert!$K:$L,2,FALSE)=0,"Vakuumierter VOS vegan"),
IFERROR(IF(VLOOKUP(O1561,[1]Vakuumiert!$N:$O,2,FALSE)=0,"Vakuumierter VOS Zipfel"),
IFERROR(IF(VLOOKUP(O1561,[1]Vakuumiert!$Q:$R,2,FALSE)=0,"Vakuumiert geschält"),
IFERROR(IF(VLOOKUP(O1561,'[1]vakuumierte Fertigprodukte'!$B:$C,2,FALSE)=0,"Fertigprodukte"),
IFERROR(IF(VLOOKUP(O1561,'[1]vakuumierte Fertigprodukte'!$E:$FI,2,FALSE)=0,"Vakuumierte Zipfel"),
IFERROR(IF(VLOOKUP(O1561,[1]Wurste!$B:$C,2,FALSE)=0,"Räucherwürste"),
IFERROR(IF(VLOOKUP(O1561,[1]Wurste!$E:$F,2,FALSE)=0,"URW/URGW Wurst"),
IFERROR(IF(VLOOKUP(O1561,[1]Wurste!$H:$I,2,FALSE)=0,"HF-Wurst Vegan"),
IFERROR(IF(VLOOKUP(O1561,[1]Wurste!$K:$L,2,FALSE)=0,"320er ohne Würste"),
IFERROR(IF(AND(OR(Abfalldokumentation!$A1561="BU3",Abfalldokumentation!$A1561="Verkauf"),Abfalldokumentation!$F1561="Schimmel",Abfalldokumentation!$G1561="keinen Abnehmer/kein Schälpersonal"),"Div. Zipfel, ES ohne Verwendung",VLOOKUP(Abfalldokumentation!$E1561,Produktgruppen!A:B,2,FALSE)),"-")))))))))))))))))))))))</f>
        <v>Vorschmelz</v>
      </c>
      <c r="E1561" s="76" t="str">
        <f>IFERROR(VLOOKUP(Abfalldokumentation!$O1561,Artikel!A:C,3,FALSE),Abfalldokumentation!$O1561)</f>
        <v>VOS Würste Jalapeno nat</v>
      </c>
      <c r="F1561" s="76" t="str">
        <f>VLOOKUP(T1561,'Liste Gründe'!A:D,2,FALSE)</f>
        <v>Schimmel</v>
      </c>
      <c r="G1561" s="75" t="str">
        <f>IF(ISBLANK(V1561),VLOOKUP(Abfalldokumentation!$P1561,'Liste Gründe'!A:D,3,FALSE),V1561)</f>
        <v>kein VOS in England, VS-Würste keine Produktion</v>
      </c>
      <c r="H1561" s="76" t="str">
        <f>IF(ISBLANK(Abfalldokumentation!$W1561),"-",Abfalldokumentation!$W1561)</f>
        <v>-</v>
      </c>
      <c r="I1561" s="76">
        <f t="shared" si="169"/>
        <v>45</v>
      </c>
      <c r="J1561" s="76" t="str">
        <f t="shared" si="170"/>
        <v>Produkte</v>
      </c>
      <c r="K1561" s="76" t="str">
        <f t="shared" si="171"/>
        <v>BUs</v>
      </c>
      <c r="L1561" s="76" t="str">
        <f t="shared" si="172"/>
        <v>Symptome</v>
      </c>
      <c r="M1561" s="76">
        <f>IFERROR(VLOOKUP(Abfalldokumentation!$O1561,Kennzahlen!S:V,3,FALSE)*Abfalldokumentation!$B1561,"0")</f>
        <v>23</v>
      </c>
      <c r="N1561" s="76" t="str">
        <f>IF(ISBLANK(Q1561),VLOOKUP(Abfalldokumentation!$O1561,'Linien - BU'!R:S,2,FALSE),Q1561)</f>
        <v>bu3</v>
      </c>
      <c r="O1561" s="77">
        <f t="shared" si="173"/>
        <v>29500606</v>
      </c>
      <c r="P1561" s="77">
        <f t="shared" si="174"/>
        <v>12</v>
      </c>
      <c r="Q1561" s="45"/>
      <c r="R1561" s="60">
        <v>29500606</v>
      </c>
      <c r="S1561" s="46">
        <v>46</v>
      </c>
      <c r="T1561" s="46">
        <v>12</v>
      </c>
      <c r="U1561" s="47">
        <v>44508</v>
      </c>
      <c r="V1561" s="42" t="s">
        <v>25</v>
      </c>
      <c r="W1561" s="46"/>
      <c r="X1561" s="50" t="str">
        <f>IFERROR(VLOOKUP(Abfalldokumentation!$R1561,Artikel!A:C,3,FALSE),Abfalldokumentation!$R1561)</f>
        <v>VOS Würste Jalapeno nat</v>
      </c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</row>
    <row r="1562" spans="1:40" ht="30" hidden="1" customHeight="1" x14ac:dyDescent="0.25">
      <c r="A1562" s="78" t="str">
        <f>VLOOKUP(N1562,'Linien - BU'!A:B,2,FALSE)</f>
        <v>BU3</v>
      </c>
      <c r="B1562" s="79">
        <f t="shared" si="168"/>
        <v>40</v>
      </c>
      <c r="C1562" s="80">
        <f>Abfalldokumentation!$U1562</f>
        <v>44508</v>
      </c>
      <c r="D1562" s="69" t="str">
        <f>IFERROR(IF(VLOOKUP(O1562,'[1]Rohware 230'!$B:$C,2,FALSE)=0,"Rohware"),
IFERROR(IF(VLOOKUP(O1562,[1]Sammelnr.!$B:$C,2,FALSE)=0,"Sammelnr. ungeschält ABS"),
IFERROR(IF(VLOOKUP(O1562,[1]Sammelnr.!$E:$F,2,FALSE)=0,"Sammelnr. ungeschält VS"),
IFERROR(IF(VLOOKUP(O1562,[1]Sammelnr.!$H:$I,2,FALSE)=0,"Sammelnr. geschält"),
IFERROR(IF(VLOOKUP(O1562,[1]Offen!$B:$C,2,FALSE)=0,"Offen ungeschält ABS"),
IFERROR(IF(VLOOKUP(O1562,[1]Offen!$E:$F,2,FALSE)=0,"Offen ungeschält VOS"),
IFERROR(IF(VLOOKUP(O1562,[1]Offen!$H:$I,2,FALSE)=0,"Offen geschält RW"),
IFERROR(IF(VLOOKUP(O1562,[1]Offen!$K:$L,2,FALSE)=0,"Offen vegan"),
IFERROR(IF(VLOOKUP(O1562,[1]Offen!$N:$O,2,FALSE)=0,"Offen Zipfel"),
IFERROR(IF(VLOOKUP(O1562,[1]Offen!$Q:$R,2,FALSE)=0,"Offen Endstücke"),
IFERROR(IF(VLOOKUP(O1562,[1]Vakuumiert!$B:$C,2,FALSE)=0,"Vakuumierter VOS ungeschält"),
IFERROR(IF(VLOOKUP(O1562,[1]Vakuumiert!$E:$F,2,FALSE)=0,"Vakuumierter ABS ungeschält"),
IFERROR(IF(VLOOKUP(O1562,[1]Vakuumiert!$H:$I,2,FALSE)=0,"Vakuumierter VOS geschält"),
IFERROR(IF(VLOOKUP(O1562,[1]Vakuumiert!$K:$L,2,FALSE)=0,"Vakuumierter VOS vegan"),
IFERROR(IF(VLOOKUP(O1562,[1]Vakuumiert!$N:$O,2,FALSE)=0,"Vakuumierter VOS Zipfel"),
IFERROR(IF(VLOOKUP(O1562,[1]Vakuumiert!$Q:$R,2,FALSE)=0,"Vakuumiert geschält"),
IFERROR(IF(VLOOKUP(O1562,'[1]vakuumierte Fertigprodukte'!$B:$C,2,FALSE)=0,"Fertigprodukte"),
IFERROR(IF(VLOOKUP(O1562,'[1]vakuumierte Fertigprodukte'!$E:$FI,2,FALSE)=0,"Vakuumierte Zipfel"),
IFERROR(IF(VLOOKUP(O1562,[1]Wurste!$B:$C,2,FALSE)=0,"Räucherwürste"),
IFERROR(IF(VLOOKUP(O1562,[1]Wurste!$E:$F,2,FALSE)=0,"URW/URGW Wurst"),
IFERROR(IF(VLOOKUP(O1562,[1]Wurste!$H:$I,2,FALSE)=0,"HF-Wurst Vegan"),
IFERROR(IF(VLOOKUP(O1562,[1]Wurste!$K:$L,2,FALSE)=0,"320er ohne Würste"),
IFERROR(IF(AND(OR(Abfalldokumentation!$A1562="BU3",Abfalldokumentation!$A1562="Verkauf"),Abfalldokumentation!$F1562="Schimmel",Abfalldokumentation!$G1562="keinen Abnehmer/kein Schälpersonal"),"Div. Zipfel, ES ohne Verwendung",VLOOKUP(Abfalldokumentation!$E1562,Produktgruppen!A:B,2,FALSE)),"-")))))))))))))))))))))))</f>
        <v>Vorschmelz</v>
      </c>
      <c r="E1562" s="81" t="str">
        <f>IFERROR(VLOOKUP(Abfalldokumentation!$O1562,Artikel!A:C,3,FALSE),Abfalldokumentation!$O1562)</f>
        <v>VOS Würste Jalapeno nat</v>
      </c>
      <c r="F1562" s="81" t="str">
        <f>VLOOKUP(T1562,'Liste Gründe'!A:D,2,FALSE)</f>
        <v>Schimmel</v>
      </c>
      <c r="G1562" s="80" t="str">
        <f>IF(ISBLANK(V1562),VLOOKUP(Abfalldokumentation!$P1562,'Liste Gründe'!A:D,3,FALSE),V1562)</f>
        <v>kein VOS in England, VS-Würste keine Produktion</v>
      </c>
      <c r="H1562" s="81" t="str">
        <f>IF(ISBLANK(Abfalldokumentation!$W1562),"-",Abfalldokumentation!$W1562)</f>
        <v>-</v>
      </c>
      <c r="I1562" s="81">
        <f t="shared" si="169"/>
        <v>45</v>
      </c>
      <c r="J1562" s="81" t="str">
        <f t="shared" si="170"/>
        <v>Produkte</v>
      </c>
      <c r="K1562" s="81" t="str">
        <f t="shared" si="171"/>
        <v>BUs</v>
      </c>
      <c r="L1562" s="81" t="str">
        <f t="shared" si="172"/>
        <v>Symptome</v>
      </c>
      <c r="M1562" s="81">
        <f>IFERROR(VLOOKUP(Abfalldokumentation!$O1562,Kennzahlen!S:V,3,FALSE)*Abfalldokumentation!$B1562,"0")</f>
        <v>20</v>
      </c>
      <c r="N1562" s="81" t="str">
        <f>IF(ISBLANK(Q1562),VLOOKUP(Abfalldokumentation!$O1562,'Linien - BU'!R:S,2,FALSE),Q1562)</f>
        <v>bu3</v>
      </c>
      <c r="O1562" s="77">
        <f t="shared" si="173"/>
        <v>29500606</v>
      </c>
      <c r="P1562" s="77">
        <f t="shared" si="174"/>
        <v>12</v>
      </c>
      <c r="Q1562" s="39"/>
      <c r="R1562" s="58">
        <v>29500606</v>
      </c>
      <c r="S1562" s="40">
        <v>40</v>
      </c>
      <c r="T1562" s="40">
        <v>12</v>
      </c>
      <c r="U1562" s="41">
        <v>44508</v>
      </c>
      <c r="V1562" s="42" t="s">
        <v>25</v>
      </c>
      <c r="W1562" s="40"/>
      <c r="X1562" s="44" t="str">
        <f>IFERROR(VLOOKUP(Abfalldokumentation!$R1562,Artikel!A:C,3,FALSE),Abfalldokumentation!$R1562)</f>
        <v>VOS Würste Jalapeno nat</v>
      </c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</row>
    <row r="1563" spans="1:40" ht="30" hidden="1" customHeight="1" x14ac:dyDescent="0.25">
      <c r="A1563" s="73" t="str">
        <f>VLOOKUP(N1563,'Linien - BU'!A:B,2,FALSE)</f>
        <v>BU3</v>
      </c>
      <c r="B1563" s="74">
        <f t="shared" si="168"/>
        <v>12</v>
      </c>
      <c r="C1563" s="75">
        <f>Abfalldokumentation!$U1563</f>
        <v>44508</v>
      </c>
      <c r="D1563" s="69" t="str">
        <f>IFERROR(IF(VLOOKUP(O1563,'[1]Rohware 230'!$B:$C,2,FALSE)=0,"Rohware"),
IFERROR(IF(VLOOKUP(O1563,[1]Sammelnr.!$B:$C,2,FALSE)=0,"Sammelnr. ungeschält ABS"),
IFERROR(IF(VLOOKUP(O1563,[1]Sammelnr.!$E:$F,2,FALSE)=0,"Sammelnr. ungeschält VS"),
IFERROR(IF(VLOOKUP(O1563,[1]Sammelnr.!$H:$I,2,FALSE)=0,"Sammelnr. geschält"),
IFERROR(IF(VLOOKUP(O1563,[1]Offen!$B:$C,2,FALSE)=0,"Offen ungeschält ABS"),
IFERROR(IF(VLOOKUP(O1563,[1]Offen!$E:$F,2,FALSE)=0,"Offen ungeschält VOS"),
IFERROR(IF(VLOOKUP(O1563,[1]Offen!$H:$I,2,FALSE)=0,"Offen geschält RW"),
IFERROR(IF(VLOOKUP(O1563,[1]Offen!$K:$L,2,FALSE)=0,"Offen vegan"),
IFERROR(IF(VLOOKUP(O1563,[1]Offen!$N:$O,2,FALSE)=0,"Offen Zipfel"),
IFERROR(IF(VLOOKUP(O1563,[1]Offen!$Q:$R,2,FALSE)=0,"Offen Endstücke"),
IFERROR(IF(VLOOKUP(O1563,[1]Vakuumiert!$B:$C,2,FALSE)=0,"Vakuumierter VOS ungeschält"),
IFERROR(IF(VLOOKUP(O1563,[1]Vakuumiert!$E:$F,2,FALSE)=0,"Vakuumierter ABS ungeschält"),
IFERROR(IF(VLOOKUP(O1563,[1]Vakuumiert!$H:$I,2,FALSE)=0,"Vakuumierter VOS geschält"),
IFERROR(IF(VLOOKUP(O1563,[1]Vakuumiert!$K:$L,2,FALSE)=0,"Vakuumierter VOS vegan"),
IFERROR(IF(VLOOKUP(O1563,[1]Vakuumiert!$N:$O,2,FALSE)=0,"Vakuumierter VOS Zipfel"),
IFERROR(IF(VLOOKUP(O1563,[1]Vakuumiert!$Q:$R,2,FALSE)=0,"Vakuumiert geschält"),
IFERROR(IF(VLOOKUP(O1563,'[1]vakuumierte Fertigprodukte'!$B:$C,2,FALSE)=0,"Fertigprodukte"),
IFERROR(IF(VLOOKUP(O1563,'[1]vakuumierte Fertigprodukte'!$E:$FI,2,FALSE)=0,"Vakuumierte Zipfel"),
IFERROR(IF(VLOOKUP(O1563,[1]Wurste!$B:$C,2,FALSE)=0,"Räucherwürste"),
IFERROR(IF(VLOOKUP(O1563,[1]Wurste!$E:$F,2,FALSE)=0,"URW/URGW Wurst"),
IFERROR(IF(VLOOKUP(O1563,[1]Wurste!$H:$I,2,FALSE)=0,"HF-Wurst Vegan"),
IFERROR(IF(VLOOKUP(O1563,[1]Wurste!$K:$L,2,FALSE)=0,"320er ohne Würste"),
IFERROR(IF(AND(OR(Abfalldokumentation!$A1563="BU3",Abfalldokumentation!$A1563="Verkauf"),Abfalldokumentation!$F1563="Schimmel",Abfalldokumentation!$G1563="keinen Abnehmer/kein Schälpersonal"),"Div. Zipfel, ES ohne Verwendung",VLOOKUP(Abfalldokumentation!$E1563,Produktgruppen!A:B,2,FALSE)),"-")))))))))))))))))))))))</f>
        <v>Vorschmelz</v>
      </c>
      <c r="E1563" s="76" t="str">
        <f>IFERROR(VLOOKUP(Abfalldokumentation!$O1563,Artikel!A:C,3,FALSE),Abfalldokumentation!$O1563)</f>
        <v>VOS Räucher extra natri</v>
      </c>
      <c r="F1563" s="76" t="str">
        <f>VLOOKUP(T1563,'Liste Gründe'!A:D,2,FALSE)</f>
        <v>Schimmel</v>
      </c>
      <c r="G1563" s="75" t="str">
        <f>IF(ISBLANK(V1563),VLOOKUP(Abfalldokumentation!$P1563,'Liste Gründe'!A:D,3,FALSE),V1563)</f>
        <v>kein VOS in England, VS-Würste keine Produktion</v>
      </c>
      <c r="H1563" s="76" t="str">
        <f>IF(ISBLANK(Abfalldokumentation!$W1563),"-",Abfalldokumentation!$W1563)</f>
        <v>-</v>
      </c>
      <c r="I1563" s="76">
        <f t="shared" si="169"/>
        <v>45</v>
      </c>
      <c r="J1563" s="76" t="str">
        <f t="shared" si="170"/>
        <v>Produkte</v>
      </c>
      <c r="K1563" s="76" t="str">
        <f t="shared" si="171"/>
        <v>BUs</v>
      </c>
      <c r="L1563" s="76" t="str">
        <f t="shared" si="172"/>
        <v>Symptome</v>
      </c>
      <c r="M1563" s="76">
        <f>IFERROR(VLOOKUP(Abfalldokumentation!$O1563,Kennzahlen!S:V,3,FALSE)*Abfalldokumentation!$B1563,"0")</f>
        <v>6</v>
      </c>
      <c r="N1563" s="76" t="str">
        <f>IF(ISBLANK(Q1563),VLOOKUP(Abfalldokumentation!$O1563,'Linien - BU'!R:S,2,FALSE),Q1563)</f>
        <v>BU3</v>
      </c>
      <c r="O1563" s="77">
        <f t="shared" si="173"/>
        <v>29500613</v>
      </c>
      <c r="P1563" s="77">
        <f t="shared" si="174"/>
        <v>12</v>
      </c>
      <c r="Q1563" s="45"/>
      <c r="R1563" s="60">
        <v>29500613</v>
      </c>
      <c r="S1563" s="46">
        <v>12</v>
      </c>
      <c r="T1563" s="46">
        <v>12</v>
      </c>
      <c r="U1563" s="47">
        <v>44508</v>
      </c>
      <c r="V1563" s="61" t="s">
        <v>25</v>
      </c>
      <c r="W1563" s="46"/>
      <c r="X1563" s="50" t="str">
        <f>IFERROR(VLOOKUP(Abfalldokumentation!$R1563,Artikel!A:C,3,FALSE),Abfalldokumentation!$R1563)</f>
        <v>VOS Räucher extra natri</v>
      </c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</row>
    <row r="1564" spans="1:40" ht="30" hidden="1" customHeight="1" x14ac:dyDescent="0.25">
      <c r="A1564" s="78" t="str">
        <f>VLOOKUP(N1564,'Linien - BU'!A:B,2,FALSE)</f>
        <v>BU3</v>
      </c>
      <c r="B1564" s="79">
        <f t="shared" si="168"/>
        <v>102</v>
      </c>
      <c r="C1564" s="80">
        <f>Abfalldokumentation!$U1564</f>
        <v>44508</v>
      </c>
      <c r="D1564" s="69" t="str">
        <f>IFERROR(IF(VLOOKUP(O1564,'[1]Rohware 230'!$B:$C,2,FALSE)=0,"Rohware"),
IFERROR(IF(VLOOKUP(O1564,[1]Sammelnr.!$B:$C,2,FALSE)=0,"Sammelnr. ungeschält ABS"),
IFERROR(IF(VLOOKUP(O1564,[1]Sammelnr.!$E:$F,2,FALSE)=0,"Sammelnr. ungeschält VS"),
IFERROR(IF(VLOOKUP(O1564,[1]Sammelnr.!$H:$I,2,FALSE)=0,"Sammelnr. geschält"),
IFERROR(IF(VLOOKUP(O1564,[1]Offen!$B:$C,2,FALSE)=0,"Offen ungeschält ABS"),
IFERROR(IF(VLOOKUP(O1564,[1]Offen!$E:$F,2,FALSE)=0,"Offen ungeschält VOS"),
IFERROR(IF(VLOOKUP(O1564,[1]Offen!$H:$I,2,FALSE)=0,"Offen geschält RW"),
IFERROR(IF(VLOOKUP(O1564,[1]Offen!$K:$L,2,FALSE)=0,"Offen vegan"),
IFERROR(IF(VLOOKUP(O1564,[1]Offen!$N:$O,2,FALSE)=0,"Offen Zipfel"),
IFERROR(IF(VLOOKUP(O1564,[1]Offen!$Q:$R,2,FALSE)=0,"Offen Endstücke"),
IFERROR(IF(VLOOKUP(O1564,[1]Vakuumiert!$B:$C,2,FALSE)=0,"Vakuumierter VOS ungeschält"),
IFERROR(IF(VLOOKUP(O1564,[1]Vakuumiert!$E:$F,2,FALSE)=0,"Vakuumierter ABS ungeschält"),
IFERROR(IF(VLOOKUP(O1564,[1]Vakuumiert!$H:$I,2,FALSE)=0,"Vakuumierter VOS geschält"),
IFERROR(IF(VLOOKUP(O1564,[1]Vakuumiert!$K:$L,2,FALSE)=0,"Vakuumierter VOS vegan"),
IFERROR(IF(VLOOKUP(O1564,[1]Vakuumiert!$N:$O,2,FALSE)=0,"Vakuumierter VOS Zipfel"),
IFERROR(IF(VLOOKUP(O1564,[1]Vakuumiert!$Q:$R,2,FALSE)=0,"Vakuumiert geschält"),
IFERROR(IF(VLOOKUP(O1564,'[1]vakuumierte Fertigprodukte'!$B:$C,2,FALSE)=0,"Fertigprodukte"),
IFERROR(IF(VLOOKUP(O1564,'[1]vakuumierte Fertigprodukte'!$E:$FI,2,FALSE)=0,"Vakuumierte Zipfel"),
IFERROR(IF(VLOOKUP(O1564,[1]Wurste!$B:$C,2,FALSE)=0,"Räucherwürste"),
IFERROR(IF(VLOOKUP(O1564,[1]Wurste!$E:$F,2,FALSE)=0,"URW/URGW Wurst"),
IFERROR(IF(VLOOKUP(O1564,[1]Wurste!$H:$I,2,FALSE)=0,"HF-Wurst Vegan"),
IFERROR(IF(VLOOKUP(O1564,[1]Wurste!$K:$L,2,FALSE)=0,"320er ohne Würste"),
IFERROR(IF(AND(OR(Abfalldokumentation!$A1564="BU3",Abfalldokumentation!$A1564="Verkauf"),Abfalldokumentation!$F1564="Schimmel",Abfalldokumentation!$G1564="keinen Abnehmer/kein Schälpersonal"),"Div. Zipfel, ES ohne Verwendung",VLOOKUP(Abfalldokumentation!$E1564,Produktgruppen!A:B,2,FALSE)),"-")))))))))))))))))))))))</f>
        <v>Vorschmelz</v>
      </c>
      <c r="E1564" s="81" t="str">
        <f>IFERROR(VLOOKUP(Abfalldokumentation!$O1564,Artikel!A:C,3,FALSE),Abfalldokumentation!$O1564)</f>
        <v>VOS Räucher extra natri</v>
      </c>
      <c r="F1564" s="81" t="str">
        <f>VLOOKUP(T1564,'Liste Gründe'!A:D,2,FALSE)</f>
        <v>Schimmel</v>
      </c>
      <c r="G1564" s="80" t="str">
        <f>IF(ISBLANK(V1564),VLOOKUP(Abfalldokumentation!$P1564,'Liste Gründe'!A:D,3,FALSE),V1564)</f>
        <v>kein VOS in England, VS-Würste keine Produktion</v>
      </c>
      <c r="H1564" s="81" t="str">
        <f>IF(ISBLANK(Abfalldokumentation!$W1564),"-",Abfalldokumentation!$W1564)</f>
        <v>-</v>
      </c>
      <c r="I1564" s="81">
        <f t="shared" si="169"/>
        <v>45</v>
      </c>
      <c r="J1564" s="81" t="str">
        <f t="shared" si="170"/>
        <v>Produkte</v>
      </c>
      <c r="K1564" s="81" t="str">
        <f t="shared" si="171"/>
        <v>BUs</v>
      </c>
      <c r="L1564" s="81" t="str">
        <f t="shared" si="172"/>
        <v>Symptome</v>
      </c>
      <c r="M1564" s="81">
        <f>IFERROR(VLOOKUP(Abfalldokumentation!$O1564,Kennzahlen!S:V,3,FALSE)*Abfalldokumentation!$B1564,"0")</f>
        <v>51</v>
      </c>
      <c r="N1564" s="81" t="str">
        <f>IF(ISBLANK(Q1564),VLOOKUP(Abfalldokumentation!$O1564,'Linien - BU'!R:S,2,FALSE),Q1564)</f>
        <v>BU3</v>
      </c>
      <c r="O1564" s="77">
        <f t="shared" si="173"/>
        <v>29500613</v>
      </c>
      <c r="P1564" s="77">
        <f t="shared" si="174"/>
        <v>12</v>
      </c>
      <c r="Q1564" s="39"/>
      <c r="R1564" s="58">
        <v>29500613</v>
      </c>
      <c r="S1564" s="40">
        <v>102</v>
      </c>
      <c r="T1564" s="40">
        <v>12</v>
      </c>
      <c r="U1564" s="41">
        <v>44508</v>
      </c>
      <c r="V1564" s="61" t="s">
        <v>25</v>
      </c>
      <c r="W1564" s="40"/>
      <c r="X1564" s="44" t="str">
        <f>IFERROR(VLOOKUP(Abfalldokumentation!$R1564,Artikel!A:C,3,FALSE),Abfalldokumentation!$R1564)</f>
        <v>VOS Räucher extra natri</v>
      </c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</row>
    <row r="1565" spans="1:40" ht="30" hidden="1" customHeight="1" x14ac:dyDescent="0.25">
      <c r="A1565" s="73" t="str">
        <f>VLOOKUP(N1565,'Linien - BU'!A:B,2,FALSE)</f>
        <v>BU3</v>
      </c>
      <c r="B1565" s="74">
        <f t="shared" si="168"/>
        <v>36</v>
      </c>
      <c r="C1565" s="75">
        <f>Abfalldokumentation!$U1565</f>
        <v>44508</v>
      </c>
      <c r="D1565" s="69" t="str">
        <f>IFERROR(IF(VLOOKUP(O1565,'[1]Rohware 230'!$B:$C,2,FALSE)=0,"Rohware"),
IFERROR(IF(VLOOKUP(O1565,[1]Sammelnr.!$B:$C,2,FALSE)=0,"Sammelnr. ungeschält ABS"),
IFERROR(IF(VLOOKUP(O1565,[1]Sammelnr.!$E:$F,2,FALSE)=0,"Sammelnr. ungeschält VS"),
IFERROR(IF(VLOOKUP(O1565,[1]Sammelnr.!$H:$I,2,FALSE)=0,"Sammelnr. geschält"),
IFERROR(IF(VLOOKUP(O1565,[1]Offen!$B:$C,2,FALSE)=0,"Offen ungeschält ABS"),
IFERROR(IF(VLOOKUP(O1565,[1]Offen!$E:$F,2,FALSE)=0,"Offen ungeschält VOS"),
IFERROR(IF(VLOOKUP(O1565,[1]Offen!$H:$I,2,FALSE)=0,"Offen geschält RW"),
IFERROR(IF(VLOOKUP(O1565,[1]Offen!$K:$L,2,FALSE)=0,"Offen vegan"),
IFERROR(IF(VLOOKUP(O1565,[1]Offen!$N:$O,2,FALSE)=0,"Offen Zipfel"),
IFERROR(IF(VLOOKUP(O1565,[1]Offen!$Q:$R,2,FALSE)=0,"Offen Endstücke"),
IFERROR(IF(VLOOKUP(O1565,[1]Vakuumiert!$B:$C,2,FALSE)=0,"Vakuumierter VOS ungeschält"),
IFERROR(IF(VLOOKUP(O1565,[1]Vakuumiert!$E:$F,2,FALSE)=0,"Vakuumierter ABS ungeschält"),
IFERROR(IF(VLOOKUP(O1565,[1]Vakuumiert!$H:$I,2,FALSE)=0,"Vakuumierter VOS geschält"),
IFERROR(IF(VLOOKUP(O1565,[1]Vakuumiert!$K:$L,2,FALSE)=0,"Vakuumierter VOS vegan"),
IFERROR(IF(VLOOKUP(O1565,[1]Vakuumiert!$N:$O,2,FALSE)=0,"Vakuumierter VOS Zipfel"),
IFERROR(IF(VLOOKUP(O1565,[1]Vakuumiert!$Q:$R,2,FALSE)=0,"Vakuumiert geschält"),
IFERROR(IF(VLOOKUP(O1565,'[1]vakuumierte Fertigprodukte'!$B:$C,2,FALSE)=0,"Fertigprodukte"),
IFERROR(IF(VLOOKUP(O1565,'[1]vakuumierte Fertigprodukte'!$E:$FI,2,FALSE)=0,"Vakuumierte Zipfel"),
IFERROR(IF(VLOOKUP(O1565,[1]Wurste!$B:$C,2,FALSE)=0,"Räucherwürste"),
IFERROR(IF(VLOOKUP(O1565,[1]Wurste!$E:$F,2,FALSE)=0,"URW/URGW Wurst"),
IFERROR(IF(VLOOKUP(O1565,[1]Wurste!$H:$I,2,FALSE)=0,"HF-Wurst Vegan"),
IFERROR(IF(VLOOKUP(O1565,[1]Wurste!$K:$L,2,FALSE)=0,"320er ohne Würste"),
IFERROR(IF(AND(OR(Abfalldokumentation!$A1565="BU3",Abfalldokumentation!$A1565="Verkauf"),Abfalldokumentation!$F1565="Schimmel",Abfalldokumentation!$G1565="keinen Abnehmer/kein Schälpersonal"),"Div. Zipfel, ES ohne Verwendung",VLOOKUP(Abfalldokumentation!$E1565,Produktgruppen!A:B,2,FALSE)),"-")))))))))))))))))))))))</f>
        <v>Vorschmelz</v>
      </c>
      <c r="E1565" s="76" t="str">
        <f>IFERROR(VLOOKUP(Abfalldokumentation!$O1565,Artikel!A:C,3,FALSE),Abfalldokumentation!$O1565)</f>
        <v>VOS Räucher extra natri</v>
      </c>
      <c r="F1565" s="76" t="str">
        <f>VLOOKUP(T1565,'Liste Gründe'!A:D,2,FALSE)</f>
        <v>Schimmel</v>
      </c>
      <c r="G1565" s="75" t="str">
        <f>IF(ISBLANK(V1565),VLOOKUP(Abfalldokumentation!$P1565,'Liste Gründe'!A:D,3,FALSE),V1565)</f>
        <v>kein VOS in England, VS-Würste keine Produktion</v>
      </c>
      <c r="H1565" s="76" t="str">
        <f>IF(ISBLANK(Abfalldokumentation!$W1565),"-",Abfalldokumentation!$W1565)</f>
        <v>-</v>
      </c>
      <c r="I1565" s="76">
        <f t="shared" si="169"/>
        <v>45</v>
      </c>
      <c r="J1565" s="76" t="str">
        <f t="shared" si="170"/>
        <v>Produkte</v>
      </c>
      <c r="K1565" s="76" t="str">
        <f t="shared" si="171"/>
        <v>BUs</v>
      </c>
      <c r="L1565" s="76" t="str">
        <f t="shared" si="172"/>
        <v>Symptome</v>
      </c>
      <c r="M1565" s="76">
        <f>IFERROR(VLOOKUP(Abfalldokumentation!$O1565,Kennzahlen!S:V,3,FALSE)*Abfalldokumentation!$B1565,"0")</f>
        <v>18</v>
      </c>
      <c r="N1565" s="76" t="str">
        <f>IF(ISBLANK(Q1565),VLOOKUP(Abfalldokumentation!$O1565,'Linien - BU'!R:S,2,FALSE),Q1565)</f>
        <v>BU3</v>
      </c>
      <c r="O1565" s="77">
        <f t="shared" si="173"/>
        <v>29500613</v>
      </c>
      <c r="P1565" s="77">
        <f t="shared" si="174"/>
        <v>12</v>
      </c>
      <c r="Q1565" s="45"/>
      <c r="R1565" s="60">
        <v>29500613</v>
      </c>
      <c r="S1565" s="46">
        <v>36</v>
      </c>
      <c r="T1565" s="46">
        <v>12</v>
      </c>
      <c r="U1565" s="47">
        <v>44508</v>
      </c>
      <c r="V1565" s="61" t="s">
        <v>25</v>
      </c>
      <c r="W1565" s="46"/>
      <c r="X1565" s="50" t="str">
        <f>IFERROR(VLOOKUP(Abfalldokumentation!$R1565,Artikel!A:C,3,FALSE),Abfalldokumentation!$R1565)</f>
        <v>VOS Räucher extra natri</v>
      </c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</row>
    <row r="1566" spans="1:40" ht="30" hidden="1" customHeight="1" x14ac:dyDescent="0.25">
      <c r="A1566" s="78" t="str">
        <f>VLOOKUP(N1566,'Linien - BU'!A:B,2,FALSE)</f>
        <v>BU3</v>
      </c>
      <c r="B1566" s="79">
        <f t="shared" si="168"/>
        <v>8</v>
      </c>
      <c r="C1566" s="80">
        <f>Abfalldokumentation!$U1566</f>
        <v>44508</v>
      </c>
      <c r="D1566" s="69" t="str">
        <f>IFERROR(IF(VLOOKUP(O1566,'[1]Rohware 230'!$B:$C,2,FALSE)=0,"Rohware"),
IFERROR(IF(VLOOKUP(O1566,[1]Sammelnr.!$B:$C,2,FALSE)=0,"Sammelnr. ungeschält ABS"),
IFERROR(IF(VLOOKUP(O1566,[1]Sammelnr.!$E:$F,2,FALSE)=0,"Sammelnr. ungeschält VS"),
IFERROR(IF(VLOOKUP(O1566,[1]Sammelnr.!$H:$I,2,FALSE)=0,"Sammelnr. geschält"),
IFERROR(IF(VLOOKUP(O1566,[1]Offen!$B:$C,2,FALSE)=0,"Offen ungeschält ABS"),
IFERROR(IF(VLOOKUP(O1566,[1]Offen!$E:$F,2,FALSE)=0,"Offen ungeschält VOS"),
IFERROR(IF(VLOOKUP(O1566,[1]Offen!$H:$I,2,FALSE)=0,"Offen geschält RW"),
IFERROR(IF(VLOOKUP(O1566,[1]Offen!$K:$L,2,FALSE)=0,"Offen vegan"),
IFERROR(IF(VLOOKUP(O1566,[1]Offen!$N:$O,2,FALSE)=0,"Offen Zipfel"),
IFERROR(IF(VLOOKUP(O1566,[1]Offen!$Q:$R,2,FALSE)=0,"Offen Endstücke"),
IFERROR(IF(VLOOKUP(O1566,[1]Vakuumiert!$B:$C,2,FALSE)=0,"Vakuumierter VOS ungeschält"),
IFERROR(IF(VLOOKUP(O1566,[1]Vakuumiert!$E:$F,2,FALSE)=0,"Vakuumierter ABS ungeschält"),
IFERROR(IF(VLOOKUP(O1566,[1]Vakuumiert!$H:$I,2,FALSE)=0,"Vakuumierter VOS geschält"),
IFERROR(IF(VLOOKUP(O1566,[1]Vakuumiert!$K:$L,2,FALSE)=0,"Vakuumierter VOS vegan"),
IFERROR(IF(VLOOKUP(O1566,[1]Vakuumiert!$N:$O,2,FALSE)=0,"Vakuumierter VOS Zipfel"),
IFERROR(IF(VLOOKUP(O1566,[1]Vakuumiert!$Q:$R,2,FALSE)=0,"Vakuumiert geschält"),
IFERROR(IF(VLOOKUP(O1566,'[1]vakuumierte Fertigprodukte'!$B:$C,2,FALSE)=0,"Fertigprodukte"),
IFERROR(IF(VLOOKUP(O1566,'[1]vakuumierte Fertigprodukte'!$E:$FI,2,FALSE)=0,"Vakuumierte Zipfel"),
IFERROR(IF(VLOOKUP(O1566,[1]Wurste!$B:$C,2,FALSE)=0,"Räucherwürste"),
IFERROR(IF(VLOOKUP(O1566,[1]Wurste!$E:$F,2,FALSE)=0,"URW/URGW Wurst"),
IFERROR(IF(VLOOKUP(O1566,[1]Wurste!$H:$I,2,FALSE)=0,"HF-Wurst Vegan"),
IFERROR(IF(VLOOKUP(O1566,[1]Wurste!$K:$L,2,FALSE)=0,"320er ohne Würste"),
IFERROR(IF(AND(OR(Abfalldokumentation!$A1566="BU3",Abfalldokumentation!$A1566="Verkauf"),Abfalldokumentation!$F1566="Schimmel",Abfalldokumentation!$G1566="keinen Abnehmer/kein Schälpersonal"),"Div. Zipfel, ES ohne Verwendung",VLOOKUP(Abfalldokumentation!$E1566,Produktgruppen!A:B,2,FALSE)),"-")))))))))))))))))))))))</f>
        <v>Vorschmelz</v>
      </c>
      <c r="E1566" s="81" t="str">
        <f>IFERROR(VLOOKUP(Abfalldokumentation!$O1566,Artikel!A:C,3,FALSE),Abfalldokumentation!$O1566)</f>
        <v>VOS Räucher extra natri</v>
      </c>
      <c r="F1566" s="81" t="str">
        <f>VLOOKUP(T1566,'Liste Gründe'!A:D,2,FALSE)</f>
        <v>Schimmel</v>
      </c>
      <c r="G1566" s="80" t="str">
        <f>IF(ISBLANK(V1566),VLOOKUP(Abfalldokumentation!$P1566,'Liste Gründe'!A:D,3,FALSE),V1566)</f>
        <v>kein VOS in England, VS-Würste keine Produktion</v>
      </c>
      <c r="H1566" s="81" t="str">
        <f>IF(ISBLANK(Abfalldokumentation!$W1566),"-",Abfalldokumentation!$W1566)</f>
        <v>-</v>
      </c>
      <c r="I1566" s="81">
        <f t="shared" si="169"/>
        <v>45</v>
      </c>
      <c r="J1566" s="81" t="str">
        <f t="shared" si="170"/>
        <v>Produkte</v>
      </c>
      <c r="K1566" s="81" t="str">
        <f t="shared" si="171"/>
        <v>BUs</v>
      </c>
      <c r="L1566" s="81" t="str">
        <f t="shared" si="172"/>
        <v>Symptome</v>
      </c>
      <c r="M1566" s="81">
        <f>IFERROR(VLOOKUP(Abfalldokumentation!$O1566,Kennzahlen!S:V,3,FALSE)*Abfalldokumentation!$B1566,"0")</f>
        <v>4</v>
      </c>
      <c r="N1566" s="81" t="str">
        <f>IF(ISBLANK(Q1566),VLOOKUP(Abfalldokumentation!$O1566,'Linien - BU'!R:S,2,FALSE),Q1566)</f>
        <v>BU3</v>
      </c>
      <c r="O1566" s="77">
        <f t="shared" si="173"/>
        <v>29500613</v>
      </c>
      <c r="P1566" s="77">
        <f t="shared" si="174"/>
        <v>12</v>
      </c>
      <c r="Q1566" s="39"/>
      <c r="R1566" s="58">
        <v>29500613</v>
      </c>
      <c r="S1566" s="40">
        <v>8</v>
      </c>
      <c r="T1566" s="40">
        <v>12</v>
      </c>
      <c r="U1566" s="41">
        <v>44508</v>
      </c>
      <c r="V1566" s="61" t="s">
        <v>25</v>
      </c>
      <c r="W1566" s="40"/>
      <c r="X1566" s="44" t="str">
        <f>IFERROR(VLOOKUP(Abfalldokumentation!$R1566,Artikel!A:C,3,FALSE),Abfalldokumentation!$R1566)</f>
        <v>VOS Räucher extra natri</v>
      </c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</row>
    <row r="1567" spans="1:40" ht="30" hidden="1" customHeight="1" x14ac:dyDescent="0.25">
      <c r="A1567" s="73" t="str">
        <f>VLOOKUP(N1567,'Linien - BU'!A:B,2,FALSE)</f>
        <v>BU3</v>
      </c>
      <c r="B1567" s="74">
        <f t="shared" si="168"/>
        <v>72</v>
      </c>
      <c r="C1567" s="75">
        <f>Abfalldokumentation!$U1567</f>
        <v>44508</v>
      </c>
      <c r="D1567" s="69" t="str">
        <f>IFERROR(IF(VLOOKUP(O1567,'[1]Rohware 230'!$B:$C,2,FALSE)=0,"Rohware"),
IFERROR(IF(VLOOKUP(O1567,[1]Sammelnr.!$B:$C,2,FALSE)=0,"Sammelnr. ungeschält ABS"),
IFERROR(IF(VLOOKUP(O1567,[1]Sammelnr.!$E:$F,2,FALSE)=0,"Sammelnr. ungeschält VS"),
IFERROR(IF(VLOOKUP(O1567,[1]Sammelnr.!$H:$I,2,FALSE)=0,"Sammelnr. geschält"),
IFERROR(IF(VLOOKUP(O1567,[1]Offen!$B:$C,2,FALSE)=0,"Offen ungeschält ABS"),
IFERROR(IF(VLOOKUP(O1567,[1]Offen!$E:$F,2,FALSE)=0,"Offen ungeschält VOS"),
IFERROR(IF(VLOOKUP(O1567,[1]Offen!$H:$I,2,FALSE)=0,"Offen geschält RW"),
IFERROR(IF(VLOOKUP(O1567,[1]Offen!$K:$L,2,FALSE)=0,"Offen vegan"),
IFERROR(IF(VLOOKUP(O1567,[1]Offen!$N:$O,2,FALSE)=0,"Offen Zipfel"),
IFERROR(IF(VLOOKUP(O1567,[1]Offen!$Q:$R,2,FALSE)=0,"Offen Endstücke"),
IFERROR(IF(VLOOKUP(O1567,[1]Vakuumiert!$B:$C,2,FALSE)=0,"Vakuumierter VOS ungeschält"),
IFERROR(IF(VLOOKUP(O1567,[1]Vakuumiert!$E:$F,2,FALSE)=0,"Vakuumierter ABS ungeschält"),
IFERROR(IF(VLOOKUP(O1567,[1]Vakuumiert!$H:$I,2,FALSE)=0,"Vakuumierter VOS geschält"),
IFERROR(IF(VLOOKUP(O1567,[1]Vakuumiert!$K:$L,2,FALSE)=0,"Vakuumierter VOS vegan"),
IFERROR(IF(VLOOKUP(O1567,[1]Vakuumiert!$N:$O,2,FALSE)=0,"Vakuumierter VOS Zipfel"),
IFERROR(IF(VLOOKUP(O1567,[1]Vakuumiert!$Q:$R,2,FALSE)=0,"Vakuumiert geschält"),
IFERROR(IF(VLOOKUP(O1567,'[1]vakuumierte Fertigprodukte'!$B:$C,2,FALSE)=0,"Fertigprodukte"),
IFERROR(IF(VLOOKUP(O1567,'[1]vakuumierte Fertigprodukte'!$E:$FI,2,FALSE)=0,"Vakuumierte Zipfel"),
IFERROR(IF(VLOOKUP(O1567,[1]Wurste!$B:$C,2,FALSE)=0,"Räucherwürste"),
IFERROR(IF(VLOOKUP(O1567,[1]Wurste!$E:$F,2,FALSE)=0,"URW/URGW Wurst"),
IFERROR(IF(VLOOKUP(O1567,[1]Wurste!$H:$I,2,FALSE)=0,"HF-Wurst Vegan"),
IFERROR(IF(VLOOKUP(O1567,[1]Wurste!$K:$L,2,FALSE)=0,"320er ohne Würste"),
IFERROR(IF(AND(OR(Abfalldokumentation!$A1567="BU3",Abfalldokumentation!$A1567="Verkauf"),Abfalldokumentation!$F1567="Schimmel",Abfalldokumentation!$G1567="keinen Abnehmer/kein Schälpersonal"),"Div. Zipfel, ES ohne Verwendung",VLOOKUP(Abfalldokumentation!$E1567,Produktgruppen!A:B,2,FALSE)),"-")))))))))))))))))))))))</f>
        <v>Vorschmelz</v>
      </c>
      <c r="E1567" s="76" t="str">
        <f>IFERROR(VLOOKUP(Abfalldokumentation!$O1567,Artikel!A:C,3,FALSE),Abfalldokumentation!$O1567)</f>
        <v>VOS Räucher extra natri</v>
      </c>
      <c r="F1567" s="76" t="str">
        <f>VLOOKUP(T1567,'Liste Gründe'!A:D,2,FALSE)</f>
        <v>Schimmel</v>
      </c>
      <c r="G1567" s="75" t="str">
        <f>IF(ISBLANK(V1567),VLOOKUP(Abfalldokumentation!$P1567,'Liste Gründe'!A:D,3,FALSE),V1567)</f>
        <v>kein VOS in England, VS-Würste keine Produktion</v>
      </c>
      <c r="H1567" s="76" t="str">
        <f>IF(ISBLANK(Abfalldokumentation!$W1567),"-",Abfalldokumentation!$W1567)</f>
        <v>-</v>
      </c>
      <c r="I1567" s="76">
        <f t="shared" si="169"/>
        <v>45</v>
      </c>
      <c r="J1567" s="76" t="str">
        <f t="shared" si="170"/>
        <v>Produkte</v>
      </c>
      <c r="K1567" s="76" t="str">
        <f t="shared" si="171"/>
        <v>BUs</v>
      </c>
      <c r="L1567" s="76" t="str">
        <f t="shared" si="172"/>
        <v>Symptome</v>
      </c>
      <c r="M1567" s="76">
        <f>IFERROR(VLOOKUP(Abfalldokumentation!$O1567,Kennzahlen!S:V,3,FALSE)*Abfalldokumentation!$B1567,"0")</f>
        <v>36</v>
      </c>
      <c r="N1567" s="76" t="str">
        <f>IF(ISBLANK(Q1567),VLOOKUP(Abfalldokumentation!$O1567,'Linien - BU'!R:S,2,FALSE),Q1567)</f>
        <v>BU3</v>
      </c>
      <c r="O1567" s="77">
        <f t="shared" si="173"/>
        <v>29500613</v>
      </c>
      <c r="P1567" s="77">
        <f t="shared" si="174"/>
        <v>12</v>
      </c>
      <c r="Q1567" s="45"/>
      <c r="R1567" s="60">
        <v>29500613</v>
      </c>
      <c r="S1567" s="46">
        <v>72</v>
      </c>
      <c r="T1567" s="46">
        <v>12</v>
      </c>
      <c r="U1567" s="47">
        <v>44508</v>
      </c>
      <c r="V1567" s="61" t="s">
        <v>25</v>
      </c>
      <c r="W1567" s="46"/>
      <c r="X1567" s="50" t="str">
        <f>IFERROR(VLOOKUP(Abfalldokumentation!$R1567,Artikel!A:C,3,FALSE),Abfalldokumentation!$R1567)</f>
        <v>VOS Räucher extra natri</v>
      </c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</row>
    <row r="1568" spans="1:40" ht="30" hidden="1" customHeight="1" x14ac:dyDescent="0.25">
      <c r="A1568" s="78" t="str">
        <f>VLOOKUP(N1568,'Linien - BU'!A:B,2,FALSE)</f>
        <v>BU3</v>
      </c>
      <c r="B1568" s="79">
        <f t="shared" si="168"/>
        <v>45</v>
      </c>
      <c r="C1568" s="80">
        <f>Abfalldokumentation!$U1568</f>
        <v>44508</v>
      </c>
      <c r="D1568" s="69" t="str">
        <f>IFERROR(IF(VLOOKUP(O1568,'[1]Rohware 230'!$B:$C,2,FALSE)=0,"Rohware"),
IFERROR(IF(VLOOKUP(O1568,[1]Sammelnr.!$B:$C,2,FALSE)=0,"Sammelnr. ungeschält ABS"),
IFERROR(IF(VLOOKUP(O1568,[1]Sammelnr.!$E:$F,2,FALSE)=0,"Sammelnr. ungeschält VS"),
IFERROR(IF(VLOOKUP(O1568,[1]Sammelnr.!$H:$I,2,FALSE)=0,"Sammelnr. geschält"),
IFERROR(IF(VLOOKUP(O1568,[1]Offen!$B:$C,2,FALSE)=0,"Offen ungeschält ABS"),
IFERROR(IF(VLOOKUP(O1568,[1]Offen!$E:$F,2,FALSE)=0,"Offen ungeschält VOS"),
IFERROR(IF(VLOOKUP(O1568,[1]Offen!$H:$I,2,FALSE)=0,"Offen geschält RW"),
IFERROR(IF(VLOOKUP(O1568,[1]Offen!$K:$L,2,FALSE)=0,"Offen vegan"),
IFERROR(IF(VLOOKUP(O1568,[1]Offen!$N:$O,2,FALSE)=0,"Offen Zipfel"),
IFERROR(IF(VLOOKUP(O1568,[1]Offen!$Q:$R,2,FALSE)=0,"Offen Endstücke"),
IFERROR(IF(VLOOKUP(O1568,[1]Vakuumiert!$B:$C,2,FALSE)=0,"Vakuumierter VOS ungeschält"),
IFERROR(IF(VLOOKUP(O1568,[1]Vakuumiert!$E:$F,2,FALSE)=0,"Vakuumierter ABS ungeschält"),
IFERROR(IF(VLOOKUP(O1568,[1]Vakuumiert!$H:$I,2,FALSE)=0,"Vakuumierter VOS geschält"),
IFERROR(IF(VLOOKUP(O1568,[1]Vakuumiert!$K:$L,2,FALSE)=0,"Vakuumierter VOS vegan"),
IFERROR(IF(VLOOKUP(O1568,[1]Vakuumiert!$N:$O,2,FALSE)=0,"Vakuumierter VOS Zipfel"),
IFERROR(IF(VLOOKUP(O1568,[1]Vakuumiert!$Q:$R,2,FALSE)=0,"Vakuumiert geschält"),
IFERROR(IF(VLOOKUP(O1568,'[1]vakuumierte Fertigprodukte'!$B:$C,2,FALSE)=0,"Fertigprodukte"),
IFERROR(IF(VLOOKUP(O1568,'[1]vakuumierte Fertigprodukte'!$E:$FI,2,FALSE)=0,"Vakuumierte Zipfel"),
IFERROR(IF(VLOOKUP(O1568,[1]Wurste!$B:$C,2,FALSE)=0,"Räucherwürste"),
IFERROR(IF(VLOOKUP(O1568,[1]Wurste!$E:$F,2,FALSE)=0,"URW/URGW Wurst"),
IFERROR(IF(VLOOKUP(O1568,[1]Wurste!$H:$I,2,FALSE)=0,"HF-Wurst Vegan"),
IFERROR(IF(VLOOKUP(O1568,[1]Wurste!$K:$L,2,FALSE)=0,"320er ohne Würste"),
IFERROR(IF(AND(OR(Abfalldokumentation!$A1568="BU3",Abfalldokumentation!$A1568="Verkauf"),Abfalldokumentation!$F1568="Schimmel",Abfalldokumentation!$G1568="keinen Abnehmer/kein Schälpersonal"),"Div. Zipfel, ES ohne Verwendung",VLOOKUP(Abfalldokumentation!$E1568,Produktgruppen!A:B,2,FALSE)),"-")))))))))))))))))))))))</f>
        <v>Vorschmelz</v>
      </c>
      <c r="E1568" s="81" t="str">
        <f>IFERROR(VLOOKUP(Abfalldokumentation!$O1568,Artikel!A:C,3,FALSE),Abfalldokumentation!$O1568)</f>
        <v>VOS Räucher extra natri</v>
      </c>
      <c r="F1568" s="81" t="str">
        <f>VLOOKUP(T1568,'Liste Gründe'!A:D,2,FALSE)</f>
        <v>Schimmel</v>
      </c>
      <c r="G1568" s="80" t="str">
        <f>IF(ISBLANK(V1568),VLOOKUP(Abfalldokumentation!$P1568,'Liste Gründe'!A:D,3,FALSE),V1568)</f>
        <v>kein VOS in England, VS-Würste keine Produktion</v>
      </c>
      <c r="H1568" s="81" t="str">
        <f>IF(ISBLANK(Abfalldokumentation!$W1568),"-",Abfalldokumentation!$W1568)</f>
        <v>-</v>
      </c>
      <c r="I1568" s="81">
        <f t="shared" si="169"/>
        <v>45</v>
      </c>
      <c r="J1568" s="81" t="str">
        <f t="shared" si="170"/>
        <v>Produkte</v>
      </c>
      <c r="K1568" s="81" t="str">
        <f t="shared" si="171"/>
        <v>BUs</v>
      </c>
      <c r="L1568" s="81" t="str">
        <f t="shared" si="172"/>
        <v>Symptome</v>
      </c>
      <c r="M1568" s="81">
        <f>IFERROR(VLOOKUP(Abfalldokumentation!$O1568,Kennzahlen!S:V,3,FALSE)*Abfalldokumentation!$B1568,"0")</f>
        <v>22.5</v>
      </c>
      <c r="N1568" s="81" t="str">
        <f>IF(ISBLANK(Q1568),VLOOKUP(Abfalldokumentation!$O1568,'Linien - BU'!R:S,2,FALSE),Q1568)</f>
        <v>BU3</v>
      </c>
      <c r="O1568" s="77">
        <f t="shared" si="173"/>
        <v>29500613</v>
      </c>
      <c r="P1568" s="77">
        <f t="shared" si="174"/>
        <v>12</v>
      </c>
      <c r="Q1568" s="39"/>
      <c r="R1568" s="58">
        <v>29500613</v>
      </c>
      <c r="S1568" s="40">
        <v>45</v>
      </c>
      <c r="T1568" s="40">
        <v>12</v>
      </c>
      <c r="U1568" s="41">
        <v>44508</v>
      </c>
      <c r="V1568" s="61" t="s">
        <v>25</v>
      </c>
      <c r="W1568" s="40"/>
      <c r="X1568" s="44" t="str">
        <f>IFERROR(VLOOKUP(Abfalldokumentation!$R1568,Artikel!A:C,3,FALSE),Abfalldokumentation!$R1568)</f>
        <v>VOS Räucher extra natri</v>
      </c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</row>
    <row r="1569" spans="1:40" ht="30" hidden="1" customHeight="1" x14ac:dyDescent="0.25">
      <c r="A1569" s="73" t="str">
        <f>VLOOKUP(N1569,'Linien - BU'!A:B,2,FALSE)</f>
        <v>BU3</v>
      </c>
      <c r="B1569" s="74">
        <f t="shared" si="168"/>
        <v>170</v>
      </c>
      <c r="C1569" s="75">
        <f>Abfalldokumentation!$U1569</f>
        <v>44508</v>
      </c>
      <c r="D1569" s="69" t="str">
        <f>IFERROR(IF(VLOOKUP(O1569,'[1]Rohware 230'!$B:$C,2,FALSE)=0,"Rohware"),
IFERROR(IF(VLOOKUP(O1569,[1]Sammelnr.!$B:$C,2,FALSE)=0,"Sammelnr. ungeschält ABS"),
IFERROR(IF(VLOOKUP(O1569,[1]Sammelnr.!$E:$F,2,FALSE)=0,"Sammelnr. ungeschält VS"),
IFERROR(IF(VLOOKUP(O1569,[1]Sammelnr.!$H:$I,2,FALSE)=0,"Sammelnr. geschält"),
IFERROR(IF(VLOOKUP(O1569,[1]Offen!$B:$C,2,FALSE)=0,"Offen ungeschält ABS"),
IFERROR(IF(VLOOKUP(O1569,[1]Offen!$E:$F,2,FALSE)=0,"Offen ungeschält VOS"),
IFERROR(IF(VLOOKUP(O1569,[1]Offen!$H:$I,2,FALSE)=0,"Offen geschält RW"),
IFERROR(IF(VLOOKUP(O1569,[1]Offen!$K:$L,2,FALSE)=0,"Offen vegan"),
IFERROR(IF(VLOOKUP(O1569,[1]Offen!$N:$O,2,FALSE)=0,"Offen Zipfel"),
IFERROR(IF(VLOOKUP(O1569,[1]Offen!$Q:$R,2,FALSE)=0,"Offen Endstücke"),
IFERROR(IF(VLOOKUP(O1569,[1]Vakuumiert!$B:$C,2,FALSE)=0,"Vakuumierter VOS ungeschält"),
IFERROR(IF(VLOOKUP(O1569,[1]Vakuumiert!$E:$F,2,FALSE)=0,"Vakuumierter ABS ungeschält"),
IFERROR(IF(VLOOKUP(O1569,[1]Vakuumiert!$H:$I,2,FALSE)=0,"Vakuumierter VOS geschält"),
IFERROR(IF(VLOOKUP(O1569,[1]Vakuumiert!$K:$L,2,FALSE)=0,"Vakuumierter VOS vegan"),
IFERROR(IF(VLOOKUP(O1569,[1]Vakuumiert!$N:$O,2,FALSE)=0,"Vakuumierter VOS Zipfel"),
IFERROR(IF(VLOOKUP(O1569,[1]Vakuumiert!$Q:$R,2,FALSE)=0,"Vakuumiert geschält"),
IFERROR(IF(VLOOKUP(O1569,'[1]vakuumierte Fertigprodukte'!$B:$C,2,FALSE)=0,"Fertigprodukte"),
IFERROR(IF(VLOOKUP(O1569,'[1]vakuumierte Fertigprodukte'!$E:$FI,2,FALSE)=0,"Vakuumierte Zipfel"),
IFERROR(IF(VLOOKUP(O1569,[1]Wurste!$B:$C,2,FALSE)=0,"Räucherwürste"),
IFERROR(IF(VLOOKUP(O1569,[1]Wurste!$E:$F,2,FALSE)=0,"URW/URGW Wurst"),
IFERROR(IF(VLOOKUP(O1569,[1]Wurste!$H:$I,2,FALSE)=0,"HF-Wurst Vegan"),
IFERROR(IF(VLOOKUP(O1569,[1]Wurste!$K:$L,2,FALSE)=0,"320er ohne Würste"),
IFERROR(IF(AND(OR(Abfalldokumentation!$A1569="BU3",Abfalldokumentation!$A1569="Verkauf"),Abfalldokumentation!$F1569="Schimmel",Abfalldokumentation!$G1569="keinen Abnehmer/kein Schälpersonal"),"Div. Zipfel, ES ohne Verwendung",VLOOKUP(Abfalldokumentation!$E1569,Produktgruppen!A:B,2,FALSE)),"-")))))))))))))))))))))))</f>
        <v>Vorschmelz</v>
      </c>
      <c r="E1569" s="76" t="str">
        <f>IFERROR(VLOOKUP(Abfalldokumentation!$O1569,Artikel!A:C,3,FALSE),Abfalldokumentation!$O1569)</f>
        <v>VOS Räucher extra natri</v>
      </c>
      <c r="F1569" s="76" t="str">
        <f>VLOOKUP(T1569,'Liste Gründe'!A:D,2,FALSE)</f>
        <v>Schimmel</v>
      </c>
      <c r="G1569" s="75" t="str">
        <f>IF(ISBLANK(V1569),VLOOKUP(Abfalldokumentation!$P1569,'Liste Gründe'!A:D,3,FALSE),V1569)</f>
        <v>kein VOS in England, VS-Würste keine Produktion</v>
      </c>
      <c r="H1569" s="76" t="str">
        <f>IF(ISBLANK(Abfalldokumentation!$W1569),"-",Abfalldokumentation!$W1569)</f>
        <v>-</v>
      </c>
      <c r="I1569" s="76">
        <f t="shared" si="169"/>
        <v>45</v>
      </c>
      <c r="J1569" s="76" t="str">
        <f t="shared" si="170"/>
        <v>Produkte</v>
      </c>
      <c r="K1569" s="76" t="str">
        <f t="shared" si="171"/>
        <v>BUs</v>
      </c>
      <c r="L1569" s="76" t="str">
        <f t="shared" si="172"/>
        <v>Symptome</v>
      </c>
      <c r="M1569" s="76">
        <f>IFERROR(VLOOKUP(Abfalldokumentation!$O1569,Kennzahlen!S:V,3,FALSE)*Abfalldokumentation!$B1569,"0")</f>
        <v>85</v>
      </c>
      <c r="N1569" s="76" t="str">
        <f>IF(ISBLANK(Q1569),VLOOKUP(Abfalldokumentation!$O1569,'Linien - BU'!R:S,2,FALSE),Q1569)</f>
        <v>BU3</v>
      </c>
      <c r="O1569" s="77">
        <f t="shared" si="173"/>
        <v>29500613</v>
      </c>
      <c r="P1569" s="77">
        <f t="shared" si="174"/>
        <v>12</v>
      </c>
      <c r="Q1569" s="45"/>
      <c r="R1569" s="60">
        <v>29500613</v>
      </c>
      <c r="S1569" s="46">
        <v>170</v>
      </c>
      <c r="T1569" s="46">
        <v>12</v>
      </c>
      <c r="U1569" s="47">
        <v>44508</v>
      </c>
      <c r="V1569" s="61" t="s">
        <v>25</v>
      </c>
      <c r="W1569" s="46"/>
      <c r="X1569" s="50" t="str">
        <f>IFERROR(VLOOKUP(Abfalldokumentation!$R1569,Artikel!A:C,3,FALSE),Abfalldokumentation!$R1569)</f>
        <v>VOS Räucher extra natri</v>
      </c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</row>
    <row r="1570" spans="1:40" ht="30" hidden="1" customHeight="1" x14ac:dyDescent="0.25">
      <c r="A1570" s="78" t="str">
        <f>VLOOKUP(N1570,'Linien - BU'!A:B,2,FALSE)</f>
        <v>BU3</v>
      </c>
      <c r="B1570" s="79">
        <f t="shared" si="168"/>
        <v>20</v>
      </c>
      <c r="C1570" s="80">
        <f>Abfalldokumentation!$U1570</f>
        <v>44508</v>
      </c>
      <c r="D1570" s="69" t="str">
        <f>IFERROR(IF(VLOOKUP(O1570,'[1]Rohware 230'!$B:$C,2,FALSE)=0,"Rohware"),
IFERROR(IF(VLOOKUP(O1570,[1]Sammelnr.!$B:$C,2,FALSE)=0,"Sammelnr. ungeschält ABS"),
IFERROR(IF(VLOOKUP(O1570,[1]Sammelnr.!$E:$F,2,FALSE)=0,"Sammelnr. ungeschält VS"),
IFERROR(IF(VLOOKUP(O1570,[1]Sammelnr.!$H:$I,2,FALSE)=0,"Sammelnr. geschält"),
IFERROR(IF(VLOOKUP(O1570,[1]Offen!$B:$C,2,FALSE)=0,"Offen ungeschält ABS"),
IFERROR(IF(VLOOKUP(O1570,[1]Offen!$E:$F,2,FALSE)=0,"Offen ungeschält VOS"),
IFERROR(IF(VLOOKUP(O1570,[1]Offen!$H:$I,2,FALSE)=0,"Offen geschält RW"),
IFERROR(IF(VLOOKUP(O1570,[1]Offen!$K:$L,2,FALSE)=0,"Offen vegan"),
IFERROR(IF(VLOOKUP(O1570,[1]Offen!$N:$O,2,FALSE)=0,"Offen Zipfel"),
IFERROR(IF(VLOOKUP(O1570,[1]Offen!$Q:$R,2,FALSE)=0,"Offen Endstücke"),
IFERROR(IF(VLOOKUP(O1570,[1]Vakuumiert!$B:$C,2,FALSE)=0,"Vakuumierter VOS ungeschält"),
IFERROR(IF(VLOOKUP(O1570,[1]Vakuumiert!$E:$F,2,FALSE)=0,"Vakuumierter ABS ungeschält"),
IFERROR(IF(VLOOKUP(O1570,[1]Vakuumiert!$H:$I,2,FALSE)=0,"Vakuumierter VOS geschält"),
IFERROR(IF(VLOOKUP(O1570,[1]Vakuumiert!$K:$L,2,FALSE)=0,"Vakuumierter VOS vegan"),
IFERROR(IF(VLOOKUP(O1570,[1]Vakuumiert!$N:$O,2,FALSE)=0,"Vakuumierter VOS Zipfel"),
IFERROR(IF(VLOOKUP(O1570,[1]Vakuumiert!$Q:$R,2,FALSE)=0,"Vakuumiert geschält"),
IFERROR(IF(VLOOKUP(O1570,'[1]vakuumierte Fertigprodukte'!$B:$C,2,FALSE)=0,"Fertigprodukte"),
IFERROR(IF(VLOOKUP(O1570,'[1]vakuumierte Fertigprodukte'!$E:$FI,2,FALSE)=0,"Vakuumierte Zipfel"),
IFERROR(IF(VLOOKUP(O1570,[1]Wurste!$B:$C,2,FALSE)=0,"Räucherwürste"),
IFERROR(IF(VLOOKUP(O1570,[1]Wurste!$E:$F,2,FALSE)=0,"URW/URGW Wurst"),
IFERROR(IF(VLOOKUP(O1570,[1]Wurste!$H:$I,2,FALSE)=0,"HF-Wurst Vegan"),
IFERROR(IF(VLOOKUP(O1570,[1]Wurste!$K:$L,2,FALSE)=0,"320er ohne Würste"),
IFERROR(IF(AND(OR(Abfalldokumentation!$A1570="BU3",Abfalldokumentation!$A1570="Verkauf"),Abfalldokumentation!$F1570="Schimmel",Abfalldokumentation!$G1570="keinen Abnehmer/kein Schälpersonal"),"Div. Zipfel, ES ohne Verwendung",VLOOKUP(Abfalldokumentation!$E1570,Produktgruppen!A:B,2,FALSE)),"-")))))))))))))))))))))))</f>
        <v>Vorschmelz</v>
      </c>
      <c r="E1570" s="81" t="str">
        <f>IFERROR(VLOOKUP(Abfalldokumentation!$O1570,Artikel!A:C,3,FALSE),Abfalldokumentation!$O1570)</f>
        <v>VOS Räucher extra natri</v>
      </c>
      <c r="F1570" s="81" t="str">
        <f>VLOOKUP(T1570,'Liste Gründe'!A:D,2,FALSE)</f>
        <v>Schimmel</v>
      </c>
      <c r="G1570" s="80" t="str">
        <f>IF(ISBLANK(V1570),VLOOKUP(Abfalldokumentation!$P1570,'Liste Gründe'!A:D,3,FALSE),V1570)</f>
        <v>kein VOS in England, VS-Würste keine Produktion</v>
      </c>
      <c r="H1570" s="81" t="str">
        <f>IF(ISBLANK(Abfalldokumentation!$W1570),"-",Abfalldokumentation!$W1570)</f>
        <v>-</v>
      </c>
      <c r="I1570" s="81">
        <f t="shared" si="169"/>
        <v>45</v>
      </c>
      <c r="J1570" s="81" t="str">
        <f t="shared" si="170"/>
        <v>Produkte</v>
      </c>
      <c r="K1570" s="81" t="str">
        <f t="shared" si="171"/>
        <v>BUs</v>
      </c>
      <c r="L1570" s="81" t="str">
        <f t="shared" si="172"/>
        <v>Symptome</v>
      </c>
      <c r="M1570" s="81">
        <f>IFERROR(VLOOKUP(Abfalldokumentation!$O1570,Kennzahlen!S:V,3,FALSE)*Abfalldokumentation!$B1570,"0")</f>
        <v>10</v>
      </c>
      <c r="N1570" s="81" t="str">
        <f>IF(ISBLANK(Q1570),VLOOKUP(Abfalldokumentation!$O1570,'Linien - BU'!R:S,2,FALSE),Q1570)</f>
        <v>BU3</v>
      </c>
      <c r="O1570" s="77">
        <f t="shared" si="173"/>
        <v>29500613</v>
      </c>
      <c r="P1570" s="77">
        <f t="shared" si="174"/>
        <v>12</v>
      </c>
      <c r="Q1570" s="39"/>
      <c r="R1570" s="58">
        <v>29500613</v>
      </c>
      <c r="S1570" s="40">
        <v>20</v>
      </c>
      <c r="T1570" s="40">
        <v>12</v>
      </c>
      <c r="U1570" s="41">
        <v>44508</v>
      </c>
      <c r="V1570" s="61" t="s">
        <v>25</v>
      </c>
      <c r="W1570" s="40"/>
      <c r="X1570" s="44" t="str">
        <f>IFERROR(VLOOKUP(Abfalldokumentation!$R1570,Artikel!A:C,3,FALSE),Abfalldokumentation!$R1570)</f>
        <v>VOS Räucher extra natri</v>
      </c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</row>
    <row r="1571" spans="1:40" ht="30" hidden="1" customHeight="1" x14ac:dyDescent="0.25">
      <c r="A1571" s="73" t="str">
        <f>VLOOKUP(N1571,'Linien - BU'!A:B,2,FALSE)</f>
        <v>BU3</v>
      </c>
      <c r="B1571" s="74">
        <f t="shared" si="168"/>
        <v>44</v>
      </c>
      <c r="C1571" s="75">
        <f>Abfalldokumentation!$U1571</f>
        <v>44508</v>
      </c>
      <c r="D1571" s="69" t="str">
        <f>IFERROR(IF(VLOOKUP(O1571,'[1]Rohware 230'!$B:$C,2,FALSE)=0,"Rohware"),
IFERROR(IF(VLOOKUP(O1571,[1]Sammelnr.!$B:$C,2,FALSE)=0,"Sammelnr. ungeschält ABS"),
IFERROR(IF(VLOOKUP(O1571,[1]Sammelnr.!$E:$F,2,FALSE)=0,"Sammelnr. ungeschält VS"),
IFERROR(IF(VLOOKUP(O1571,[1]Sammelnr.!$H:$I,2,FALSE)=0,"Sammelnr. geschält"),
IFERROR(IF(VLOOKUP(O1571,[1]Offen!$B:$C,2,FALSE)=0,"Offen ungeschält ABS"),
IFERROR(IF(VLOOKUP(O1571,[1]Offen!$E:$F,2,FALSE)=0,"Offen ungeschält VOS"),
IFERROR(IF(VLOOKUP(O1571,[1]Offen!$H:$I,2,FALSE)=0,"Offen geschält RW"),
IFERROR(IF(VLOOKUP(O1571,[1]Offen!$K:$L,2,FALSE)=0,"Offen vegan"),
IFERROR(IF(VLOOKUP(O1571,[1]Offen!$N:$O,2,FALSE)=0,"Offen Zipfel"),
IFERROR(IF(VLOOKUP(O1571,[1]Offen!$Q:$R,2,FALSE)=0,"Offen Endstücke"),
IFERROR(IF(VLOOKUP(O1571,[1]Vakuumiert!$B:$C,2,FALSE)=0,"Vakuumierter VOS ungeschält"),
IFERROR(IF(VLOOKUP(O1571,[1]Vakuumiert!$E:$F,2,FALSE)=0,"Vakuumierter ABS ungeschält"),
IFERROR(IF(VLOOKUP(O1571,[1]Vakuumiert!$H:$I,2,FALSE)=0,"Vakuumierter VOS geschält"),
IFERROR(IF(VLOOKUP(O1571,[1]Vakuumiert!$K:$L,2,FALSE)=0,"Vakuumierter VOS vegan"),
IFERROR(IF(VLOOKUP(O1571,[1]Vakuumiert!$N:$O,2,FALSE)=0,"Vakuumierter VOS Zipfel"),
IFERROR(IF(VLOOKUP(O1571,[1]Vakuumiert!$Q:$R,2,FALSE)=0,"Vakuumiert geschält"),
IFERROR(IF(VLOOKUP(O1571,'[1]vakuumierte Fertigprodukte'!$B:$C,2,FALSE)=0,"Fertigprodukte"),
IFERROR(IF(VLOOKUP(O1571,'[1]vakuumierte Fertigprodukte'!$E:$FI,2,FALSE)=0,"Vakuumierte Zipfel"),
IFERROR(IF(VLOOKUP(O1571,[1]Wurste!$B:$C,2,FALSE)=0,"Räucherwürste"),
IFERROR(IF(VLOOKUP(O1571,[1]Wurste!$E:$F,2,FALSE)=0,"URW/URGW Wurst"),
IFERROR(IF(VLOOKUP(O1571,[1]Wurste!$H:$I,2,FALSE)=0,"HF-Wurst Vegan"),
IFERROR(IF(VLOOKUP(O1571,[1]Wurste!$K:$L,2,FALSE)=0,"320er ohne Würste"),
IFERROR(IF(AND(OR(Abfalldokumentation!$A1571="BU3",Abfalldokumentation!$A1571="Verkauf"),Abfalldokumentation!$F1571="Schimmel",Abfalldokumentation!$G1571="keinen Abnehmer/kein Schälpersonal"),"Div. Zipfel, ES ohne Verwendung",VLOOKUP(Abfalldokumentation!$E1571,Produktgruppen!A:B,2,FALSE)),"-")))))))))))))))))))))))</f>
        <v>Vorschmelz</v>
      </c>
      <c r="E1571" s="76" t="str">
        <f>IFERROR(VLOOKUP(Abfalldokumentation!$O1571,Artikel!A:C,3,FALSE),Abfalldokumentation!$O1571)</f>
        <v>VOS Räucher extra natri</v>
      </c>
      <c r="F1571" s="76" t="str">
        <f>VLOOKUP(T1571,'Liste Gründe'!A:D,2,FALSE)</f>
        <v>Schimmel</v>
      </c>
      <c r="G1571" s="75" t="str">
        <f>IF(ISBLANK(V1571),VLOOKUP(Abfalldokumentation!$P1571,'Liste Gründe'!A:D,3,FALSE),V1571)</f>
        <v>kein VOS in England, VS-Würste keine Produktion</v>
      </c>
      <c r="H1571" s="76" t="str">
        <f>IF(ISBLANK(Abfalldokumentation!$W1571),"-",Abfalldokumentation!$W1571)</f>
        <v>-</v>
      </c>
      <c r="I1571" s="76">
        <f t="shared" si="169"/>
        <v>45</v>
      </c>
      <c r="J1571" s="76" t="str">
        <f t="shared" si="170"/>
        <v>Produkte</v>
      </c>
      <c r="K1571" s="76" t="str">
        <f t="shared" si="171"/>
        <v>BUs</v>
      </c>
      <c r="L1571" s="76" t="str">
        <f t="shared" si="172"/>
        <v>Symptome</v>
      </c>
      <c r="M1571" s="76">
        <f>IFERROR(VLOOKUP(Abfalldokumentation!$O1571,Kennzahlen!S:V,3,FALSE)*Abfalldokumentation!$B1571,"0")</f>
        <v>22</v>
      </c>
      <c r="N1571" s="76" t="str">
        <f>IF(ISBLANK(Q1571),VLOOKUP(Abfalldokumentation!$O1571,'Linien - BU'!R:S,2,FALSE),Q1571)</f>
        <v>BU3</v>
      </c>
      <c r="O1571" s="77">
        <f t="shared" si="173"/>
        <v>29500613</v>
      </c>
      <c r="P1571" s="77">
        <f t="shared" si="174"/>
        <v>12</v>
      </c>
      <c r="Q1571" s="45"/>
      <c r="R1571" s="60">
        <v>29500613</v>
      </c>
      <c r="S1571" s="46">
        <v>44</v>
      </c>
      <c r="T1571" s="46">
        <v>12</v>
      </c>
      <c r="U1571" s="47">
        <v>44508</v>
      </c>
      <c r="V1571" s="61" t="s">
        <v>25</v>
      </c>
      <c r="W1571" s="46"/>
      <c r="X1571" s="50" t="str">
        <f>IFERROR(VLOOKUP(Abfalldokumentation!$R1571,Artikel!A:C,3,FALSE),Abfalldokumentation!$R1571)</f>
        <v>VOS Räucher extra natri</v>
      </c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</row>
    <row r="1572" spans="1:40" ht="30" hidden="1" customHeight="1" x14ac:dyDescent="0.25">
      <c r="A1572" s="78" t="str">
        <f>VLOOKUP(N1572,'Linien - BU'!A:B,2,FALSE)</f>
        <v>BU3</v>
      </c>
      <c r="B1572" s="79">
        <f t="shared" si="168"/>
        <v>25</v>
      </c>
      <c r="C1572" s="80">
        <f>Abfalldokumentation!$U1572</f>
        <v>44508</v>
      </c>
      <c r="D1572" s="69" t="str">
        <f>IFERROR(IF(VLOOKUP(O1572,'[1]Rohware 230'!$B:$C,2,FALSE)=0,"Rohware"),
IFERROR(IF(VLOOKUP(O1572,[1]Sammelnr.!$B:$C,2,FALSE)=0,"Sammelnr. ungeschält ABS"),
IFERROR(IF(VLOOKUP(O1572,[1]Sammelnr.!$E:$F,2,FALSE)=0,"Sammelnr. ungeschält VS"),
IFERROR(IF(VLOOKUP(O1572,[1]Sammelnr.!$H:$I,2,FALSE)=0,"Sammelnr. geschält"),
IFERROR(IF(VLOOKUP(O1572,[1]Offen!$B:$C,2,FALSE)=0,"Offen ungeschält ABS"),
IFERROR(IF(VLOOKUP(O1572,[1]Offen!$E:$F,2,FALSE)=0,"Offen ungeschält VOS"),
IFERROR(IF(VLOOKUP(O1572,[1]Offen!$H:$I,2,FALSE)=0,"Offen geschält RW"),
IFERROR(IF(VLOOKUP(O1572,[1]Offen!$K:$L,2,FALSE)=0,"Offen vegan"),
IFERROR(IF(VLOOKUP(O1572,[1]Offen!$N:$O,2,FALSE)=0,"Offen Zipfel"),
IFERROR(IF(VLOOKUP(O1572,[1]Offen!$Q:$R,2,FALSE)=0,"Offen Endstücke"),
IFERROR(IF(VLOOKUP(O1572,[1]Vakuumiert!$B:$C,2,FALSE)=0,"Vakuumierter VOS ungeschält"),
IFERROR(IF(VLOOKUP(O1572,[1]Vakuumiert!$E:$F,2,FALSE)=0,"Vakuumierter ABS ungeschält"),
IFERROR(IF(VLOOKUP(O1572,[1]Vakuumiert!$H:$I,2,FALSE)=0,"Vakuumierter VOS geschält"),
IFERROR(IF(VLOOKUP(O1572,[1]Vakuumiert!$K:$L,2,FALSE)=0,"Vakuumierter VOS vegan"),
IFERROR(IF(VLOOKUP(O1572,[1]Vakuumiert!$N:$O,2,FALSE)=0,"Vakuumierter VOS Zipfel"),
IFERROR(IF(VLOOKUP(O1572,[1]Vakuumiert!$Q:$R,2,FALSE)=0,"Vakuumiert geschält"),
IFERROR(IF(VLOOKUP(O1572,'[1]vakuumierte Fertigprodukte'!$B:$C,2,FALSE)=0,"Fertigprodukte"),
IFERROR(IF(VLOOKUP(O1572,'[1]vakuumierte Fertigprodukte'!$E:$FI,2,FALSE)=0,"Vakuumierte Zipfel"),
IFERROR(IF(VLOOKUP(O1572,[1]Wurste!$B:$C,2,FALSE)=0,"Räucherwürste"),
IFERROR(IF(VLOOKUP(O1572,[1]Wurste!$E:$F,2,FALSE)=0,"URW/URGW Wurst"),
IFERROR(IF(VLOOKUP(O1572,[1]Wurste!$H:$I,2,FALSE)=0,"HF-Wurst Vegan"),
IFERROR(IF(VLOOKUP(O1572,[1]Wurste!$K:$L,2,FALSE)=0,"320er ohne Würste"),
IFERROR(IF(AND(OR(Abfalldokumentation!$A1572="BU3",Abfalldokumentation!$A1572="Verkauf"),Abfalldokumentation!$F1572="Schimmel",Abfalldokumentation!$G1572="keinen Abnehmer/kein Schälpersonal"),"Div. Zipfel, ES ohne Verwendung",VLOOKUP(Abfalldokumentation!$E1572,Produktgruppen!A:B,2,FALSE)),"-")))))))))))))))))))))))</f>
        <v>-</v>
      </c>
      <c r="E1572" s="81" t="str">
        <f>IFERROR(VLOOKUP(Abfalldokumentation!$O1572,Artikel!A:C,3,FALSE),Abfalldokumentation!$O1572)</f>
        <v>VOS RW-NATUR OGT</v>
      </c>
      <c r="F1572" s="81" t="str">
        <f>VLOOKUP(T1572,'Liste Gründe'!A:D,2,FALSE)</f>
        <v>Schimmel</v>
      </c>
      <c r="G1572" s="80" t="str">
        <f>IF(ISBLANK(V1572),VLOOKUP(Abfalldokumentation!$P1572,'Liste Gründe'!A:D,3,FALSE),V1572)</f>
        <v>VOS &gt; Einsatz</v>
      </c>
      <c r="H1572" s="81" t="str">
        <f>IF(ISBLANK(Abfalldokumentation!$W1572),"-",Abfalldokumentation!$W1572)</f>
        <v>-</v>
      </c>
      <c r="I1572" s="81">
        <f t="shared" si="169"/>
        <v>45</v>
      </c>
      <c r="J1572" s="81" t="str">
        <f t="shared" si="170"/>
        <v>Produkte</v>
      </c>
      <c r="K1572" s="81" t="str">
        <f t="shared" si="171"/>
        <v>BUs</v>
      </c>
      <c r="L1572" s="81" t="str">
        <f t="shared" si="172"/>
        <v>Symptome</v>
      </c>
      <c r="M1572" s="81" t="str">
        <f>IFERROR(VLOOKUP(Abfalldokumentation!$O1572,Kennzahlen!S:V,3,FALSE)*Abfalldokumentation!$B1572,"0")</f>
        <v>0</v>
      </c>
      <c r="N1572" s="81" t="str">
        <f>IF(ISBLANK(Q1572),VLOOKUP(Abfalldokumentation!$O1572,'Linien - BU'!R:S,2,FALSE),Q1572)</f>
        <v>BU3</v>
      </c>
      <c r="O1572" s="77">
        <f t="shared" si="173"/>
        <v>29500858</v>
      </c>
      <c r="P1572" s="77">
        <f t="shared" si="174"/>
        <v>12</v>
      </c>
      <c r="Q1572" s="39"/>
      <c r="R1572" s="58">
        <v>29500858</v>
      </c>
      <c r="S1572" s="40">
        <v>25</v>
      </c>
      <c r="T1572" s="40">
        <v>12</v>
      </c>
      <c r="U1572" s="41">
        <v>44508</v>
      </c>
      <c r="V1572" s="61" t="s">
        <v>21</v>
      </c>
      <c r="W1572" s="40"/>
      <c r="X1572" s="44" t="str">
        <f>IFERROR(VLOOKUP(Abfalldokumentation!$R1572,Artikel!A:C,3,FALSE),Abfalldokumentation!$R1572)</f>
        <v>VOS RW-NATUR OGT</v>
      </c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</row>
    <row r="1573" spans="1:40" ht="30" hidden="1" customHeight="1" x14ac:dyDescent="0.25">
      <c r="A1573" s="73" t="str">
        <f>VLOOKUP(N1573,'Linien - BU'!A:B,2,FALSE)</f>
        <v>BU3</v>
      </c>
      <c r="B1573" s="74">
        <f t="shared" si="168"/>
        <v>5</v>
      </c>
      <c r="C1573" s="75">
        <f>Abfalldokumentation!$U1573</f>
        <v>44508</v>
      </c>
      <c r="D1573" s="69" t="str">
        <f>IFERROR(IF(VLOOKUP(O1573,'[1]Rohware 230'!$B:$C,2,FALSE)=0,"Rohware"),
IFERROR(IF(VLOOKUP(O1573,[1]Sammelnr.!$B:$C,2,FALSE)=0,"Sammelnr. ungeschält ABS"),
IFERROR(IF(VLOOKUP(O1573,[1]Sammelnr.!$E:$F,2,FALSE)=0,"Sammelnr. ungeschält VS"),
IFERROR(IF(VLOOKUP(O1573,[1]Sammelnr.!$H:$I,2,FALSE)=0,"Sammelnr. geschält"),
IFERROR(IF(VLOOKUP(O1573,[1]Offen!$B:$C,2,FALSE)=0,"Offen ungeschält ABS"),
IFERROR(IF(VLOOKUP(O1573,[1]Offen!$E:$F,2,FALSE)=0,"Offen ungeschält VOS"),
IFERROR(IF(VLOOKUP(O1573,[1]Offen!$H:$I,2,FALSE)=0,"Offen geschält RW"),
IFERROR(IF(VLOOKUP(O1573,[1]Offen!$K:$L,2,FALSE)=0,"Offen vegan"),
IFERROR(IF(VLOOKUP(O1573,[1]Offen!$N:$O,2,FALSE)=0,"Offen Zipfel"),
IFERROR(IF(VLOOKUP(O1573,[1]Offen!$Q:$R,2,FALSE)=0,"Offen Endstücke"),
IFERROR(IF(VLOOKUP(O1573,[1]Vakuumiert!$B:$C,2,FALSE)=0,"Vakuumierter VOS ungeschält"),
IFERROR(IF(VLOOKUP(O1573,[1]Vakuumiert!$E:$F,2,FALSE)=0,"Vakuumierter ABS ungeschält"),
IFERROR(IF(VLOOKUP(O1573,[1]Vakuumiert!$H:$I,2,FALSE)=0,"Vakuumierter VOS geschält"),
IFERROR(IF(VLOOKUP(O1573,[1]Vakuumiert!$K:$L,2,FALSE)=0,"Vakuumierter VOS vegan"),
IFERROR(IF(VLOOKUP(O1573,[1]Vakuumiert!$N:$O,2,FALSE)=0,"Vakuumierter VOS Zipfel"),
IFERROR(IF(VLOOKUP(O1573,[1]Vakuumiert!$Q:$R,2,FALSE)=0,"Vakuumiert geschält"),
IFERROR(IF(VLOOKUP(O1573,'[1]vakuumierte Fertigprodukte'!$B:$C,2,FALSE)=0,"Fertigprodukte"),
IFERROR(IF(VLOOKUP(O1573,'[1]vakuumierte Fertigprodukte'!$E:$FI,2,FALSE)=0,"Vakuumierte Zipfel"),
IFERROR(IF(VLOOKUP(O1573,[1]Wurste!$B:$C,2,FALSE)=0,"Räucherwürste"),
IFERROR(IF(VLOOKUP(O1573,[1]Wurste!$E:$F,2,FALSE)=0,"URW/URGW Wurst"),
IFERROR(IF(VLOOKUP(O1573,[1]Wurste!$H:$I,2,FALSE)=0,"HF-Wurst Vegan"),
IFERROR(IF(VLOOKUP(O1573,[1]Wurste!$K:$L,2,FALSE)=0,"320er ohne Würste"),
IFERROR(IF(AND(OR(Abfalldokumentation!$A1573="BU3",Abfalldokumentation!$A1573="Verkauf"),Abfalldokumentation!$F1573="Schimmel",Abfalldokumentation!$G1573="keinen Abnehmer/kein Schälpersonal"),"Div. Zipfel, ES ohne Verwendung",VLOOKUP(Abfalldokumentation!$E1573,Produktgruppen!A:B,2,FALSE)),"-")))))))))))))))))))))))</f>
        <v>-</v>
      </c>
      <c r="E1573" s="76" t="str">
        <f>IFERROR(VLOOKUP(Abfalldokumentation!$O1573,Artikel!A:C,3,FALSE),Abfalldokumentation!$O1573)</f>
        <v>VOS RW-NATUR OGT</v>
      </c>
      <c r="F1573" s="76" t="str">
        <f>VLOOKUP(T1573,'Liste Gründe'!A:D,2,FALSE)</f>
        <v>Schimmel</v>
      </c>
      <c r="G1573" s="75" t="str">
        <f>IF(ISBLANK(V1573),VLOOKUP(Abfalldokumentation!$P1573,'Liste Gründe'!A:D,3,FALSE),V1573)</f>
        <v>VOS &gt; Einsatz</v>
      </c>
      <c r="H1573" s="76" t="str">
        <f>IF(ISBLANK(Abfalldokumentation!$W1573),"-",Abfalldokumentation!$W1573)</f>
        <v>-</v>
      </c>
      <c r="I1573" s="76">
        <f t="shared" si="169"/>
        <v>45</v>
      </c>
      <c r="J1573" s="76" t="str">
        <f t="shared" si="170"/>
        <v>Produkte</v>
      </c>
      <c r="K1573" s="76" t="str">
        <f t="shared" si="171"/>
        <v>BUs</v>
      </c>
      <c r="L1573" s="76" t="str">
        <f t="shared" si="172"/>
        <v>Symptome</v>
      </c>
      <c r="M1573" s="76" t="str">
        <f>IFERROR(VLOOKUP(Abfalldokumentation!$O1573,Kennzahlen!S:V,3,FALSE)*Abfalldokumentation!$B1573,"0")</f>
        <v>0</v>
      </c>
      <c r="N1573" s="76" t="str">
        <f>IF(ISBLANK(Q1573),VLOOKUP(Abfalldokumentation!$O1573,'Linien - BU'!R:S,2,FALSE),Q1573)</f>
        <v>BU3</v>
      </c>
      <c r="O1573" s="77">
        <f t="shared" si="173"/>
        <v>29500858</v>
      </c>
      <c r="P1573" s="77">
        <f t="shared" si="174"/>
        <v>12</v>
      </c>
      <c r="Q1573" s="45"/>
      <c r="R1573" s="60">
        <v>29500858</v>
      </c>
      <c r="S1573" s="46">
        <v>5</v>
      </c>
      <c r="T1573" s="46">
        <v>12</v>
      </c>
      <c r="U1573" s="47">
        <v>44508</v>
      </c>
      <c r="V1573" s="61" t="s">
        <v>21</v>
      </c>
      <c r="W1573" s="46"/>
      <c r="X1573" s="50" t="str">
        <f>IFERROR(VLOOKUP(Abfalldokumentation!$R1573,Artikel!A:C,3,FALSE),Abfalldokumentation!$R1573)</f>
        <v>VOS RW-NATUR OGT</v>
      </c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</row>
    <row r="1574" spans="1:40" ht="30" hidden="1" customHeight="1" x14ac:dyDescent="0.25">
      <c r="A1574" s="78" t="str">
        <f>VLOOKUP(N1574,'Linien - BU'!A:B,2,FALSE)</f>
        <v>BU3</v>
      </c>
      <c r="B1574" s="79">
        <f t="shared" si="168"/>
        <v>4</v>
      </c>
      <c r="C1574" s="80">
        <f>Abfalldokumentation!$U1574</f>
        <v>44508</v>
      </c>
      <c r="D1574" s="69" t="str">
        <f>IFERROR(IF(VLOOKUP(O1574,'[1]Rohware 230'!$B:$C,2,FALSE)=0,"Rohware"),
IFERROR(IF(VLOOKUP(O1574,[1]Sammelnr.!$B:$C,2,FALSE)=0,"Sammelnr. ungeschält ABS"),
IFERROR(IF(VLOOKUP(O1574,[1]Sammelnr.!$E:$F,2,FALSE)=0,"Sammelnr. ungeschält VS"),
IFERROR(IF(VLOOKUP(O1574,[1]Sammelnr.!$H:$I,2,FALSE)=0,"Sammelnr. geschält"),
IFERROR(IF(VLOOKUP(O1574,[1]Offen!$B:$C,2,FALSE)=0,"Offen ungeschält ABS"),
IFERROR(IF(VLOOKUP(O1574,[1]Offen!$E:$F,2,FALSE)=0,"Offen ungeschält VOS"),
IFERROR(IF(VLOOKUP(O1574,[1]Offen!$H:$I,2,FALSE)=0,"Offen geschält RW"),
IFERROR(IF(VLOOKUP(O1574,[1]Offen!$K:$L,2,FALSE)=0,"Offen vegan"),
IFERROR(IF(VLOOKUP(O1574,[1]Offen!$N:$O,2,FALSE)=0,"Offen Zipfel"),
IFERROR(IF(VLOOKUP(O1574,[1]Offen!$Q:$R,2,FALSE)=0,"Offen Endstücke"),
IFERROR(IF(VLOOKUP(O1574,[1]Vakuumiert!$B:$C,2,FALSE)=0,"Vakuumierter VOS ungeschält"),
IFERROR(IF(VLOOKUP(O1574,[1]Vakuumiert!$E:$F,2,FALSE)=0,"Vakuumierter ABS ungeschält"),
IFERROR(IF(VLOOKUP(O1574,[1]Vakuumiert!$H:$I,2,FALSE)=0,"Vakuumierter VOS geschält"),
IFERROR(IF(VLOOKUP(O1574,[1]Vakuumiert!$K:$L,2,FALSE)=0,"Vakuumierter VOS vegan"),
IFERROR(IF(VLOOKUP(O1574,[1]Vakuumiert!$N:$O,2,FALSE)=0,"Vakuumierter VOS Zipfel"),
IFERROR(IF(VLOOKUP(O1574,[1]Vakuumiert!$Q:$R,2,FALSE)=0,"Vakuumiert geschält"),
IFERROR(IF(VLOOKUP(O1574,'[1]vakuumierte Fertigprodukte'!$B:$C,2,FALSE)=0,"Fertigprodukte"),
IFERROR(IF(VLOOKUP(O1574,'[1]vakuumierte Fertigprodukte'!$E:$FI,2,FALSE)=0,"Vakuumierte Zipfel"),
IFERROR(IF(VLOOKUP(O1574,[1]Wurste!$B:$C,2,FALSE)=0,"Räucherwürste"),
IFERROR(IF(VLOOKUP(O1574,[1]Wurste!$E:$F,2,FALSE)=0,"URW/URGW Wurst"),
IFERROR(IF(VLOOKUP(O1574,[1]Wurste!$H:$I,2,FALSE)=0,"HF-Wurst Vegan"),
IFERROR(IF(VLOOKUP(O1574,[1]Wurste!$K:$L,2,FALSE)=0,"320er ohne Würste"),
IFERROR(IF(AND(OR(Abfalldokumentation!$A1574="BU3",Abfalldokumentation!$A1574="Verkauf"),Abfalldokumentation!$F1574="Schimmel",Abfalldokumentation!$G1574="keinen Abnehmer/kein Schälpersonal"),"Div. Zipfel, ES ohne Verwendung",VLOOKUP(Abfalldokumentation!$E1574,Produktgruppen!A:B,2,FALSE)),"-")))))))))))))))))))))))</f>
        <v>-</v>
      </c>
      <c r="E1574" s="81" t="str">
        <f>IFERROR(VLOOKUP(Abfalldokumentation!$O1574,Artikel!A:C,3,FALSE),Abfalldokumentation!$O1574)</f>
        <v>VOS RW-NATUR OGT</v>
      </c>
      <c r="F1574" s="81" t="str">
        <f>VLOOKUP(T1574,'Liste Gründe'!A:D,2,FALSE)</f>
        <v>Schimmel</v>
      </c>
      <c r="G1574" s="80" t="str">
        <f>IF(ISBLANK(V1574),VLOOKUP(Abfalldokumentation!$P1574,'Liste Gründe'!A:D,3,FALSE),V1574)</f>
        <v>VOS &gt; Einsatz</v>
      </c>
      <c r="H1574" s="81" t="str">
        <f>IF(ISBLANK(Abfalldokumentation!$W1574),"-",Abfalldokumentation!$W1574)</f>
        <v>-</v>
      </c>
      <c r="I1574" s="81">
        <f t="shared" si="169"/>
        <v>45</v>
      </c>
      <c r="J1574" s="81" t="str">
        <f t="shared" si="170"/>
        <v>Produkte</v>
      </c>
      <c r="K1574" s="81" t="str">
        <f t="shared" si="171"/>
        <v>BUs</v>
      </c>
      <c r="L1574" s="81" t="str">
        <f t="shared" si="172"/>
        <v>Symptome</v>
      </c>
      <c r="M1574" s="81" t="str">
        <f>IFERROR(VLOOKUP(Abfalldokumentation!$O1574,Kennzahlen!S:V,3,FALSE)*Abfalldokumentation!$B1574,"0")</f>
        <v>0</v>
      </c>
      <c r="N1574" s="81" t="str">
        <f>IF(ISBLANK(Q1574),VLOOKUP(Abfalldokumentation!$O1574,'Linien - BU'!R:S,2,FALSE),Q1574)</f>
        <v>BU3</v>
      </c>
      <c r="O1574" s="77">
        <f t="shared" si="173"/>
        <v>29500858</v>
      </c>
      <c r="P1574" s="77">
        <f t="shared" si="174"/>
        <v>12</v>
      </c>
      <c r="Q1574" s="39"/>
      <c r="R1574" s="58">
        <v>29500858</v>
      </c>
      <c r="S1574" s="40">
        <v>4</v>
      </c>
      <c r="T1574" s="40">
        <v>12</v>
      </c>
      <c r="U1574" s="41">
        <v>44508</v>
      </c>
      <c r="V1574" s="61" t="s">
        <v>21</v>
      </c>
      <c r="W1574" s="40"/>
      <c r="X1574" s="44" t="str">
        <f>IFERROR(VLOOKUP(Abfalldokumentation!$R1574,Artikel!A:C,3,FALSE),Abfalldokumentation!$R1574)</f>
        <v>VOS RW-NATUR OGT</v>
      </c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</row>
    <row r="1575" spans="1:40" ht="30" hidden="1" customHeight="1" x14ac:dyDescent="0.25">
      <c r="A1575" s="73" t="str">
        <f>VLOOKUP(N1575,'Linien - BU'!A:B,2,FALSE)</f>
        <v>BU3</v>
      </c>
      <c r="B1575" s="74">
        <f t="shared" si="168"/>
        <v>15</v>
      </c>
      <c r="C1575" s="75">
        <f>Abfalldokumentation!$U1575</f>
        <v>44508</v>
      </c>
      <c r="D1575" s="69" t="str">
        <f>IFERROR(IF(VLOOKUP(O1575,'[1]Rohware 230'!$B:$C,2,FALSE)=0,"Rohware"),
IFERROR(IF(VLOOKUP(O1575,[1]Sammelnr.!$B:$C,2,FALSE)=0,"Sammelnr. ungeschält ABS"),
IFERROR(IF(VLOOKUP(O1575,[1]Sammelnr.!$E:$F,2,FALSE)=0,"Sammelnr. ungeschält VS"),
IFERROR(IF(VLOOKUP(O1575,[1]Sammelnr.!$H:$I,2,FALSE)=0,"Sammelnr. geschält"),
IFERROR(IF(VLOOKUP(O1575,[1]Offen!$B:$C,2,FALSE)=0,"Offen ungeschält ABS"),
IFERROR(IF(VLOOKUP(O1575,[1]Offen!$E:$F,2,FALSE)=0,"Offen ungeschält VOS"),
IFERROR(IF(VLOOKUP(O1575,[1]Offen!$H:$I,2,FALSE)=0,"Offen geschält RW"),
IFERROR(IF(VLOOKUP(O1575,[1]Offen!$K:$L,2,FALSE)=0,"Offen vegan"),
IFERROR(IF(VLOOKUP(O1575,[1]Offen!$N:$O,2,FALSE)=0,"Offen Zipfel"),
IFERROR(IF(VLOOKUP(O1575,[1]Offen!$Q:$R,2,FALSE)=0,"Offen Endstücke"),
IFERROR(IF(VLOOKUP(O1575,[1]Vakuumiert!$B:$C,2,FALSE)=0,"Vakuumierter VOS ungeschält"),
IFERROR(IF(VLOOKUP(O1575,[1]Vakuumiert!$E:$F,2,FALSE)=0,"Vakuumierter ABS ungeschält"),
IFERROR(IF(VLOOKUP(O1575,[1]Vakuumiert!$H:$I,2,FALSE)=0,"Vakuumierter VOS geschält"),
IFERROR(IF(VLOOKUP(O1575,[1]Vakuumiert!$K:$L,2,FALSE)=0,"Vakuumierter VOS vegan"),
IFERROR(IF(VLOOKUP(O1575,[1]Vakuumiert!$N:$O,2,FALSE)=0,"Vakuumierter VOS Zipfel"),
IFERROR(IF(VLOOKUP(O1575,[1]Vakuumiert!$Q:$R,2,FALSE)=0,"Vakuumiert geschält"),
IFERROR(IF(VLOOKUP(O1575,'[1]vakuumierte Fertigprodukte'!$B:$C,2,FALSE)=0,"Fertigprodukte"),
IFERROR(IF(VLOOKUP(O1575,'[1]vakuumierte Fertigprodukte'!$E:$FI,2,FALSE)=0,"Vakuumierte Zipfel"),
IFERROR(IF(VLOOKUP(O1575,[1]Wurste!$B:$C,2,FALSE)=0,"Räucherwürste"),
IFERROR(IF(VLOOKUP(O1575,[1]Wurste!$E:$F,2,FALSE)=0,"URW/URGW Wurst"),
IFERROR(IF(VLOOKUP(O1575,[1]Wurste!$H:$I,2,FALSE)=0,"HF-Wurst Vegan"),
IFERROR(IF(VLOOKUP(O1575,[1]Wurste!$K:$L,2,FALSE)=0,"320er ohne Würste"),
IFERROR(IF(AND(OR(Abfalldokumentation!$A1575="BU3",Abfalldokumentation!$A1575="Verkauf"),Abfalldokumentation!$F1575="Schimmel",Abfalldokumentation!$G1575="keinen Abnehmer/kein Schälpersonal"),"Div. Zipfel, ES ohne Verwendung",VLOOKUP(Abfalldokumentation!$E1575,Produktgruppen!A:B,2,FALSE)),"-")))))))))))))))))))))))</f>
        <v>-</v>
      </c>
      <c r="E1575" s="76" t="str">
        <f>IFERROR(VLOOKUP(Abfalldokumentation!$O1575,Artikel!A:C,3,FALSE),Abfalldokumentation!$O1575)</f>
        <v>VOS RW-NATUR OGT</v>
      </c>
      <c r="F1575" s="76" t="str">
        <f>VLOOKUP(T1575,'Liste Gründe'!A:D,2,FALSE)</f>
        <v>Schimmel</v>
      </c>
      <c r="G1575" s="75" t="str">
        <f>IF(ISBLANK(V1575),VLOOKUP(Abfalldokumentation!$P1575,'Liste Gründe'!A:D,3,FALSE),V1575)</f>
        <v>VOS &gt; Einsatz</v>
      </c>
      <c r="H1575" s="76" t="str">
        <f>IF(ISBLANK(Abfalldokumentation!$W1575),"-",Abfalldokumentation!$W1575)</f>
        <v>-</v>
      </c>
      <c r="I1575" s="76">
        <f t="shared" si="169"/>
        <v>45</v>
      </c>
      <c r="J1575" s="76" t="str">
        <f t="shared" si="170"/>
        <v>Produkte</v>
      </c>
      <c r="K1575" s="76" t="str">
        <f t="shared" si="171"/>
        <v>BUs</v>
      </c>
      <c r="L1575" s="76" t="str">
        <f t="shared" si="172"/>
        <v>Symptome</v>
      </c>
      <c r="M1575" s="76" t="str">
        <f>IFERROR(VLOOKUP(Abfalldokumentation!$O1575,Kennzahlen!S:V,3,FALSE)*Abfalldokumentation!$B1575,"0")</f>
        <v>0</v>
      </c>
      <c r="N1575" s="76" t="str">
        <f>IF(ISBLANK(Q1575),VLOOKUP(Abfalldokumentation!$O1575,'Linien - BU'!R:S,2,FALSE),Q1575)</f>
        <v>BU3</v>
      </c>
      <c r="O1575" s="77">
        <f t="shared" si="173"/>
        <v>29500858</v>
      </c>
      <c r="P1575" s="77">
        <f t="shared" si="174"/>
        <v>12</v>
      </c>
      <c r="Q1575" s="45"/>
      <c r="R1575" s="60">
        <v>29500858</v>
      </c>
      <c r="S1575" s="46">
        <v>15</v>
      </c>
      <c r="T1575" s="46">
        <v>12</v>
      </c>
      <c r="U1575" s="47">
        <v>44508</v>
      </c>
      <c r="V1575" s="61" t="s">
        <v>21</v>
      </c>
      <c r="W1575" s="46"/>
      <c r="X1575" s="50" t="str">
        <f>IFERROR(VLOOKUP(Abfalldokumentation!$R1575,Artikel!A:C,3,FALSE),Abfalldokumentation!$R1575)</f>
        <v>VOS RW-NATUR OGT</v>
      </c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</row>
    <row r="1576" spans="1:40" ht="30" hidden="1" customHeight="1" x14ac:dyDescent="0.25">
      <c r="A1576" s="78" t="str">
        <f>VLOOKUP(N1576,'Linien - BU'!A:B,2,FALSE)</f>
        <v>BU3</v>
      </c>
      <c r="B1576" s="79">
        <f t="shared" si="168"/>
        <v>15</v>
      </c>
      <c r="C1576" s="80">
        <f>Abfalldokumentation!$U1576</f>
        <v>44508</v>
      </c>
      <c r="D1576" s="69" t="str">
        <f>IFERROR(IF(VLOOKUP(O1576,'[1]Rohware 230'!$B:$C,2,FALSE)=0,"Rohware"),
IFERROR(IF(VLOOKUP(O1576,[1]Sammelnr.!$B:$C,2,FALSE)=0,"Sammelnr. ungeschält ABS"),
IFERROR(IF(VLOOKUP(O1576,[1]Sammelnr.!$E:$F,2,FALSE)=0,"Sammelnr. ungeschält VS"),
IFERROR(IF(VLOOKUP(O1576,[1]Sammelnr.!$H:$I,2,FALSE)=0,"Sammelnr. geschält"),
IFERROR(IF(VLOOKUP(O1576,[1]Offen!$B:$C,2,FALSE)=0,"Offen ungeschält ABS"),
IFERROR(IF(VLOOKUP(O1576,[1]Offen!$E:$F,2,FALSE)=0,"Offen ungeschält VOS"),
IFERROR(IF(VLOOKUP(O1576,[1]Offen!$H:$I,2,FALSE)=0,"Offen geschält RW"),
IFERROR(IF(VLOOKUP(O1576,[1]Offen!$K:$L,2,FALSE)=0,"Offen vegan"),
IFERROR(IF(VLOOKUP(O1576,[1]Offen!$N:$O,2,FALSE)=0,"Offen Zipfel"),
IFERROR(IF(VLOOKUP(O1576,[1]Offen!$Q:$R,2,FALSE)=0,"Offen Endstücke"),
IFERROR(IF(VLOOKUP(O1576,[1]Vakuumiert!$B:$C,2,FALSE)=0,"Vakuumierter VOS ungeschält"),
IFERROR(IF(VLOOKUP(O1576,[1]Vakuumiert!$E:$F,2,FALSE)=0,"Vakuumierter ABS ungeschält"),
IFERROR(IF(VLOOKUP(O1576,[1]Vakuumiert!$H:$I,2,FALSE)=0,"Vakuumierter VOS geschält"),
IFERROR(IF(VLOOKUP(O1576,[1]Vakuumiert!$K:$L,2,FALSE)=0,"Vakuumierter VOS vegan"),
IFERROR(IF(VLOOKUP(O1576,[1]Vakuumiert!$N:$O,2,FALSE)=0,"Vakuumierter VOS Zipfel"),
IFERROR(IF(VLOOKUP(O1576,[1]Vakuumiert!$Q:$R,2,FALSE)=0,"Vakuumiert geschält"),
IFERROR(IF(VLOOKUP(O1576,'[1]vakuumierte Fertigprodukte'!$B:$C,2,FALSE)=0,"Fertigprodukte"),
IFERROR(IF(VLOOKUP(O1576,'[1]vakuumierte Fertigprodukte'!$E:$FI,2,FALSE)=0,"Vakuumierte Zipfel"),
IFERROR(IF(VLOOKUP(O1576,[1]Wurste!$B:$C,2,FALSE)=0,"Räucherwürste"),
IFERROR(IF(VLOOKUP(O1576,[1]Wurste!$E:$F,2,FALSE)=0,"URW/URGW Wurst"),
IFERROR(IF(VLOOKUP(O1576,[1]Wurste!$H:$I,2,FALSE)=0,"HF-Wurst Vegan"),
IFERROR(IF(VLOOKUP(O1576,[1]Wurste!$K:$L,2,FALSE)=0,"320er ohne Würste"),
IFERROR(IF(AND(OR(Abfalldokumentation!$A1576="BU3",Abfalldokumentation!$A1576="Verkauf"),Abfalldokumentation!$F1576="Schimmel",Abfalldokumentation!$G1576="keinen Abnehmer/kein Schälpersonal"),"Div. Zipfel, ES ohne Verwendung",VLOOKUP(Abfalldokumentation!$E1576,Produktgruppen!A:B,2,FALSE)),"-")))))))))))))))))))))))</f>
        <v>-</v>
      </c>
      <c r="E1576" s="81" t="str">
        <f>IFERROR(VLOOKUP(Abfalldokumentation!$O1576,Artikel!A:C,3,FALSE),Abfalldokumentation!$O1576)</f>
        <v>VOS RW-NATUR OGT</v>
      </c>
      <c r="F1576" s="81" t="str">
        <f>VLOOKUP(T1576,'Liste Gründe'!A:D,2,FALSE)</f>
        <v>Schimmel</v>
      </c>
      <c r="G1576" s="80" t="str">
        <f>IF(ISBLANK(V1576),VLOOKUP(Abfalldokumentation!$P1576,'Liste Gründe'!A:D,3,FALSE),V1576)</f>
        <v>VOS &gt; Einsatz</v>
      </c>
      <c r="H1576" s="81" t="str">
        <f>IF(ISBLANK(Abfalldokumentation!$W1576),"-",Abfalldokumentation!$W1576)</f>
        <v>-</v>
      </c>
      <c r="I1576" s="81">
        <f t="shared" si="169"/>
        <v>45</v>
      </c>
      <c r="J1576" s="81" t="str">
        <f t="shared" si="170"/>
        <v>Produkte</v>
      </c>
      <c r="K1576" s="81" t="str">
        <f t="shared" si="171"/>
        <v>BUs</v>
      </c>
      <c r="L1576" s="81" t="str">
        <f t="shared" si="172"/>
        <v>Symptome</v>
      </c>
      <c r="M1576" s="81" t="str">
        <f>IFERROR(VLOOKUP(Abfalldokumentation!$O1576,Kennzahlen!S:V,3,FALSE)*Abfalldokumentation!$B1576,"0")</f>
        <v>0</v>
      </c>
      <c r="N1576" s="81" t="str">
        <f>IF(ISBLANK(Q1576),VLOOKUP(Abfalldokumentation!$O1576,'Linien - BU'!R:S,2,FALSE),Q1576)</f>
        <v>BU3</v>
      </c>
      <c r="O1576" s="77">
        <f t="shared" si="173"/>
        <v>29500858</v>
      </c>
      <c r="P1576" s="77">
        <f t="shared" si="174"/>
        <v>12</v>
      </c>
      <c r="Q1576" s="39"/>
      <c r="R1576" s="58">
        <v>29500858</v>
      </c>
      <c r="S1576" s="40">
        <v>15</v>
      </c>
      <c r="T1576" s="40">
        <v>12</v>
      </c>
      <c r="U1576" s="41">
        <v>44508</v>
      </c>
      <c r="V1576" s="61" t="s">
        <v>21</v>
      </c>
      <c r="W1576" s="40"/>
      <c r="X1576" s="44" t="str">
        <f>IFERROR(VLOOKUP(Abfalldokumentation!$R1576,Artikel!A:C,3,FALSE),Abfalldokumentation!$R1576)</f>
        <v>VOS RW-NATUR OGT</v>
      </c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</row>
    <row r="1577" spans="1:40" ht="30" hidden="1" customHeight="1" x14ac:dyDescent="0.25">
      <c r="A1577" s="73" t="str">
        <f>VLOOKUP(N1577,'Linien - BU'!A:B,2,FALSE)</f>
        <v>BU3</v>
      </c>
      <c r="B1577" s="74">
        <f t="shared" si="168"/>
        <v>90</v>
      </c>
      <c r="C1577" s="75">
        <f>Abfalldokumentation!$U1577</f>
        <v>44508</v>
      </c>
      <c r="D1577" s="69" t="str">
        <f>IFERROR(IF(VLOOKUP(O1577,'[1]Rohware 230'!$B:$C,2,FALSE)=0,"Rohware"),
IFERROR(IF(VLOOKUP(O1577,[1]Sammelnr.!$B:$C,2,FALSE)=0,"Sammelnr. ungeschält ABS"),
IFERROR(IF(VLOOKUP(O1577,[1]Sammelnr.!$E:$F,2,FALSE)=0,"Sammelnr. ungeschält VS"),
IFERROR(IF(VLOOKUP(O1577,[1]Sammelnr.!$H:$I,2,FALSE)=0,"Sammelnr. geschält"),
IFERROR(IF(VLOOKUP(O1577,[1]Offen!$B:$C,2,FALSE)=0,"Offen ungeschält ABS"),
IFERROR(IF(VLOOKUP(O1577,[1]Offen!$E:$F,2,FALSE)=0,"Offen ungeschält VOS"),
IFERROR(IF(VLOOKUP(O1577,[1]Offen!$H:$I,2,FALSE)=0,"Offen geschält RW"),
IFERROR(IF(VLOOKUP(O1577,[1]Offen!$K:$L,2,FALSE)=0,"Offen vegan"),
IFERROR(IF(VLOOKUP(O1577,[1]Offen!$N:$O,2,FALSE)=0,"Offen Zipfel"),
IFERROR(IF(VLOOKUP(O1577,[1]Offen!$Q:$R,2,FALSE)=0,"Offen Endstücke"),
IFERROR(IF(VLOOKUP(O1577,[1]Vakuumiert!$B:$C,2,FALSE)=0,"Vakuumierter VOS ungeschält"),
IFERROR(IF(VLOOKUP(O1577,[1]Vakuumiert!$E:$F,2,FALSE)=0,"Vakuumierter ABS ungeschält"),
IFERROR(IF(VLOOKUP(O1577,[1]Vakuumiert!$H:$I,2,FALSE)=0,"Vakuumierter VOS geschält"),
IFERROR(IF(VLOOKUP(O1577,[1]Vakuumiert!$K:$L,2,FALSE)=0,"Vakuumierter VOS vegan"),
IFERROR(IF(VLOOKUP(O1577,[1]Vakuumiert!$N:$O,2,FALSE)=0,"Vakuumierter VOS Zipfel"),
IFERROR(IF(VLOOKUP(O1577,[1]Vakuumiert!$Q:$R,2,FALSE)=0,"Vakuumiert geschält"),
IFERROR(IF(VLOOKUP(O1577,'[1]vakuumierte Fertigprodukte'!$B:$C,2,FALSE)=0,"Fertigprodukte"),
IFERROR(IF(VLOOKUP(O1577,'[1]vakuumierte Fertigprodukte'!$E:$FI,2,FALSE)=0,"Vakuumierte Zipfel"),
IFERROR(IF(VLOOKUP(O1577,[1]Wurste!$B:$C,2,FALSE)=0,"Räucherwürste"),
IFERROR(IF(VLOOKUP(O1577,[1]Wurste!$E:$F,2,FALSE)=0,"URW/URGW Wurst"),
IFERROR(IF(VLOOKUP(O1577,[1]Wurste!$H:$I,2,FALSE)=0,"HF-Wurst Vegan"),
IFERROR(IF(VLOOKUP(O1577,[1]Wurste!$K:$L,2,FALSE)=0,"320er ohne Würste"),
IFERROR(IF(AND(OR(Abfalldokumentation!$A1577="BU3",Abfalldokumentation!$A1577="Verkauf"),Abfalldokumentation!$F1577="Schimmel",Abfalldokumentation!$G1577="keinen Abnehmer/kein Schälpersonal"),"Div. Zipfel, ES ohne Verwendung",VLOOKUP(Abfalldokumentation!$E1577,Produktgruppen!A:B,2,FALSE)),"-")))))))))))))))))))))))</f>
        <v>-</v>
      </c>
      <c r="E1577" s="76" t="str">
        <f>IFERROR(VLOOKUP(Abfalldokumentation!$O1577,Artikel!A:C,3,FALSE),Abfalldokumentation!$O1577)</f>
        <v>VOS RW-NATUR OGT</v>
      </c>
      <c r="F1577" s="76" t="str">
        <f>VLOOKUP(T1577,'Liste Gründe'!A:D,2,FALSE)</f>
        <v>Schimmel</v>
      </c>
      <c r="G1577" s="75" t="str">
        <f>IF(ISBLANK(V1577),VLOOKUP(Abfalldokumentation!$P1577,'Liste Gründe'!A:D,3,FALSE),V1577)</f>
        <v>VOS &gt; Einsatz</v>
      </c>
      <c r="H1577" s="76" t="str">
        <f>IF(ISBLANK(Abfalldokumentation!$W1577),"-",Abfalldokumentation!$W1577)</f>
        <v>-</v>
      </c>
      <c r="I1577" s="76">
        <f t="shared" si="169"/>
        <v>45</v>
      </c>
      <c r="J1577" s="76" t="str">
        <f t="shared" si="170"/>
        <v>Produkte</v>
      </c>
      <c r="K1577" s="76" t="str">
        <f t="shared" si="171"/>
        <v>BUs</v>
      </c>
      <c r="L1577" s="76" t="str">
        <f t="shared" si="172"/>
        <v>Symptome</v>
      </c>
      <c r="M1577" s="76" t="str">
        <f>IFERROR(VLOOKUP(Abfalldokumentation!$O1577,Kennzahlen!S:V,3,FALSE)*Abfalldokumentation!$B1577,"0")</f>
        <v>0</v>
      </c>
      <c r="N1577" s="76" t="str">
        <f>IF(ISBLANK(Q1577),VLOOKUP(Abfalldokumentation!$O1577,'Linien - BU'!R:S,2,FALSE),Q1577)</f>
        <v>BU3</v>
      </c>
      <c r="O1577" s="77">
        <f t="shared" si="173"/>
        <v>29500858</v>
      </c>
      <c r="P1577" s="77">
        <f t="shared" si="174"/>
        <v>12</v>
      </c>
      <c r="Q1577" s="45"/>
      <c r="R1577" s="60">
        <v>29500858</v>
      </c>
      <c r="S1577" s="46">
        <v>90</v>
      </c>
      <c r="T1577" s="46">
        <v>12</v>
      </c>
      <c r="U1577" s="47">
        <v>44508</v>
      </c>
      <c r="V1577" s="61" t="s">
        <v>21</v>
      </c>
      <c r="W1577" s="46"/>
      <c r="X1577" s="50" t="str">
        <f>IFERROR(VLOOKUP(Abfalldokumentation!$R1577,Artikel!A:C,3,FALSE),Abfalldokumentation!$R1577)</f>
        <v>VOS RW-NATUR OGT</v>
      </c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</row>
    <row r="1578" spans="1:40" ht="30" hidden="1" customHeight="1" x14ac:dyDescent="0.25">
      <c r="A1578" s="78" t="str">
        <f>VLOOKUP(N1578,'Linien - BU'!A:B,2,FALSE)</f>
        <v>BU3</v>
      </c>
      <c r="B1578" s="79">
        <f t="shared" si="168"/>
        <v>5</v>
      </c>
      <c r="C1578" s="80">
        <f>Abfalldokumentation!$U1578</f>
        <v>44508</v>
      </c>
      <c r="D1578" s="69" t="str">
        <f>IFERROR(IF(VLOOKUP(O1578,'[1]Rohware 230'!$B:$C,2,FALSE)=0,"Rohware"),
IFERROR(IF(VLOOKUP(O1578,[1]Sammelnr.!$B:$C,2,FALSE)=0,"Sammelnr. ungeschält ABS"),
IFERROR(IF(VLOOKUP(O1578,[1]Sammelnr.!$E:$F,2,FALSE)=0,"Sammelnr. ungeschält VS"),
IFERROR(IF(VLOOKUP(O1578,[1]Sammelnr.!$H:$I,2,FALSE)=0,"Sammelnr. geschält"),
IFERROR(IF(VLOOKUP(O1578,[1]Offen!$B:$C,2,FALSE)=0,"Offen ungeschält ABS"),
IFERROR(IF(VLOOKUP(O1578,[1]Offen!$E:$F,2,FALSE)=0,"Offen ungeschält VOS"),
IFERROR(IF(VLOOKUP(O1578,[1]Offen!$H:$I,2,FALSE)=0,"Offen geschält RW"),
IFERROR(IF(VLOOKUP(O1578,[1]Offen!$K:$L,2,FALSE)=0,"Offen vegan"),
IFERROR(IF(VLOOKUP(O1578,[1]Offen!$N:$O,2,FALSE)=0,"Offen Zipfel"),
IFERROR(IF(VLOOKUP(O1578,[1]Offen!$Q:$R,2,FALSE)=0,"Offen Endstücke"),
IFERROR(IF(VLOOKUP(O1578,[1]Vakuumiert!$B:$C,2,FALSE)=0,"Vakuumierter VOS ungeschält"),
IFERROR(IF(VLOOKUP(O1578,[1]Vakuumiert!$E:$F,2,FALSE)=0,"Vakuumierter ABS ungeschält"),
IFERROR(IF(VLOOKUP(O1578,[1]Vakuumiert!$H:$I,2,FALSE)=0,"Vakuumierter VOS geschält"),
IFERROR(IF(VLOOKUP(O1578,[1]Vakuumiert!$K:$L,2,FALSE)=0,"Vakuumierter VOS vegan"),
IFERROR(IF(VLOOKUP(O1578,[1]Vakuumiert!$N:$O,2,FALSE)=0,"Vakuumierter VOS Zipfel"),
IFERROR(IF(VLOOKUP(O1578,[1]Vakuumiert!$Q:$R,2,FALSE)=0,"Vakuumiert geschält"),
IFERROR(IF(VLOOKUP(O1578,'[1]vakuumierte Fertigprodukte'!$B:$C,2,FALSE)=0,"Fertigprodukte"),
IFERROR(IF(VLOOKUP(O1578,'[1]vakuumierte Fertigprodukte'!$E:$FI,2,FALSE)=0,"Vakuumierte Zipfel"),
IFERROR(IF(VLOOKUP(O1578,[1]Wurste!$B:$C,2,FALSE)=0,"Räucherwürste"),
IFERROR(IF(VLOOKUP(O1578,[1]Wurste!$E:$F,2,FALSE)=0,"URW/URGW Wurst"),
IFERROR(IF(VLOOKUP(O1578,[1]Wurste!$H:$I,2,FALSE)=0,"HF-Wurst Vegan"),
IFERROR(IF(VLOOKUP(O1578,[1]Wurste!$K:$L,2,FALSE)=0,"320er ohne Würste"),
IFERROR(IF(AND(OR(Abfalldokumentation!$A1578="BU3",Abfalldokumentation!$A1578="Verkauf"),Abfalldokumentation!$F1578="Schimmel",Abfalldokumentation!$G1578="keinen Abnehmer/kein Schälpersonal"),"Div. Zipfel, ES ohne Verwendung",VLOOKUP(Abfalldokumentation!$E1578,Produktgruppen!A:B,2,FALSE)),"-")))))))))))))))))))))))</f>
        <v>-</v>
      </c>
      <c r="E1578" s="81" t="str">
        <f>IFERROR(VLOOKUP(Abfalldokumentation!$O1578,Artikel!A:C,3,FALSE),Abfalldokumentation!$O1578)</f>
        <v>VOS RW-NATUR OGT</v>
      </c>
      <c r="F1578" s="81" t="str">
        <f>VLOOKUP(T1578,'Liste Gründe'!A:D,2,FALSE)</f>
        <v>Schimmel</v>
      </c>
      <c r="G1578" s="80" t="str">
        <f>IF(ISBLANK(V1578),VLOOKUP(Abfalldokumentation!$P1578,'Liste Gründe'!A:D,3,FALSE),V1578)</f>
        <v>VOS &gt; Einsatz</v>
      </c>
      <c r="H1578" s="81" t="str">
        <f>IF(ISBLANK(Abfalldokumentation!$W1578),"-",Abfalldokumentation!$W1578)</f>
        <v>-</v>
      </c>
      <c r="I1578" s="81">
        <f t="shared" si="169"/>
        <v>45</v>
      </c>
      <c r="J1578" s="81" t="str">
        <f t="shared" si="170"/>
        <v>Produkte</v>
      </c>
      <c r="K1578" s="81" t="str">
        <f t="shared" si="171"/>
        <v>BUs</v>
      </c>
      <c r="L1578" s="81" t="str">
        <f t="shared" si="172"/>
        <v>Symptome</v>
      </c>
      <c r="M1578" s="81" t="str">
        <f>IFERROR(VLOOKUP(Abfalldokumentation!$O1578,Kennzahlen!S:V,3,FALSE)*Abfalldokumentation!$B1578,"0")</f>
        <v>0</v>
      </c>
      <c r="N1578" s="81" t="str">
        <f>IF(ISBLANK(Q1578),VLOOKUP(Abfalldokumentation!$O1578,'Linien - BU'!R:S,2,FALSE),Q1578)</f>
        <v>BU3</v>
      </c>
      <c r="O1578" s="77">
        <f t="shared" si="173"/>
        <v>29500858</v>
      </c>
      <c r="P1578" s="77">
        <f t="shared" si="174"/>
        <v>12</v>
      </c>
      <c r="Q1578" s="39"/>
      <c r="R1578" s="58">
        <v>29500858</v>
      </c>
      <c r="S1578" s="40">
        <v>5</v>
      </c>
      <c r="T1578" s="40">
        <v>12</v>
      </c>
      <c r="U1578" s="41">
        <v>44508</v>
      </c>
      <c r="V1578" s="61" t="s">
        <v>21</v>
      </c>
      <c r="W1578" s="40"/>
      <c r="X1578" s="44" t="str">
        <f>IFERROR(VLOOKUP(Abfalldokumentation!$R1578,Artikel!A:C,3,FALSE),Abfalldokumentation!$R1578)</f>
        <v>VOS RW-NATUR OGT</v>
      </c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</row>
    <row r="1579" spans="1:40" ht="30" hidden="1" customHeight="1" x14ac:dyDescent="0.25">
      <c r="A1579" s="73" t="str">
        <f>VLOOKUP(N1579,'Linien - BU'!A:B,2,FALSE)</f>
        <v>BU3</v>
      </c>
      <c r="B1579" s="74">
        <f t="shared" si="168"/>
        <v>10</v>
      </c>
      <c r="C1579" s="75">
        <f>Abfalldokumentation!$U1579</f>
        <v>44508</v>
      </c>
      <c r="D1579" s="69" t="str">
        <f>IFERROR(IF(VLOOKUP(O1579,'[1]Rohware 230'!$B:$C,2,FALSE)=0,"Rohware"),
IFERROR(IF(VLOOKUP(O1579,[1]Sammelnr.!$B:$C,2,FALSE)=0,"Sammelnr. ungeschält ABS"),
IFERROR(IF(VLOOKUP(O1579,[1]Sammelnr.!$E:$F,2,FALSE)=0,"Sammelnr. ungeschält VS"),
IFERROR(IF(VLOOKUP(O1579,[1]Sammelnr.!$H:$I,2,FALSE)=0,"Sammelnr. geschält"),
IFERROR(IF(VLOOKUP(O1579,[1]Offen!$B:$C,2,FALSE)=0,"Offen ungeschält ABS"),
IFERROR(IF(VLOOKUP(O1579,[1]Offen!$E:$F,2,FALSE)=0,"Offen ungeschält VOS"),
IFERROR(IF(VLOOKUP(O1579,[1]Offen!$H:$I,2,FALSE)=0,"Offen geschält RW"),
IFERROR(IF(VLOOKUP(O1579,[1]Offen!$K:$L,2,FALSE)=0,"Offen vegan"),
IFERROR(IF(VLOOKUP(O1579,[1]Offen!$N:$O,2,FALSE)=0,"Offen Zipfel"),
IFERROR(IF(VLOOKUP(O1579,[1]Offen!$Q:$R,2,FALSE)=0,"Offen Endstücke"),
IFERROR(IF(VLOOKUP(O1579,[1]Vakuumiert!$B:$C,2,FALSE)=0,"Vakuumierter VOS ungeschält"),
IFERROR(IF(VLOOKUP(O1579,[1]Vakuumiert!$E:$F,2,FALSE)=0,"Vakuumierter ABS ungeschält"),
IFERROR(IF(VLOOKUP(O1579,[1]Vakuumiert!$H:$I,2,FALSE)=0,"Vakuumierter VOS geschält"),
IFERROR(IF(VLOOKUP(O1579,[1]Vakuumiert!$K:$L,2,FALSE)=0,"Vakuumierter VOS vegan"),
IFERROR(IF(VLOOKUP(O1579,[1]Vakuumiert!$N:$O,2,FALSE)=0,"Vakuumierter VOS Zipfel"),
IFERROR(IF(VLOOKUP(O1579,[1]Vakuumiert!$Q:$R,2,FALSE)=0,"Vakuumiert geschält"),
IFERROR(IF(VLOOKUP(O1579,'[1]vakuumierte Fertigprodukte'!$B:$C,2,FALSE)=0,"Fertigprodukte"),
IFERROR(IF(VLOOKUP(O1579,'[1]vakuumierte Fertigprodukte'!$E:$FI,2,FALSE)=0,"Vakuumierte Zipfel"),
IFERROR(IF(VLOOKUP(O1579,[1]Wurste!$B:$C,2,FALSE)=0,"Räucherwürste"),
IFERROR(IF(VLOOKUP(O1579,[1]Wurste!$E:$F,2,FALSE)=0,"URW/URGW Wurst"),
IFERROR(IF(VLOOKUP(O1579,[1]Wurste!$H:$I,2,FALSE)=0,"HF-Wurst Vegan"),
IFERROR(IF(VLOOKUP(O1579,[1]Wurste!$K:$L,2,FALSE)=0,"320er ohne Würste"),
IFERROR(IF(AND(OR(Abfalldokumentation!$A1579="BU3",Abfalldokumentation!$A1579="Verkauf"),Abfalldokumentation!$F1579="Schimmel",Abfalldokumentation!$G1579="keinen Abnehmer/kein Schälpersonal"),"Div. Zipfel, ES ohne Verwendung",VLOOKUP(Abfalldokumentation!$E1579,Produktgruppen!A:B,2,FALSE)),"-")))))))))))))))))))))))</f>
        <v>-</v>
      </c>
      <c r="E1579" s="76" t="str">
        <f>IFERROR(VLOOKUP(Abfalldokumentation!$O1579,Artikel!A:C,3,FALSE),Abfalldokumentation!$O1579)</f>
        <v>VOS RW-NATUR OGT</v>
      </c>
      <c r="F1579" s="76" t="str">
        <f>VLOOKUP(T1579,'Liste Gründe'!A:D,2,FALSE)</f>
        <v>Schimmel</v>
      </c>
      <c r="G1579" s="75" t="str">
        <f>IF(ISBLANK(V1579),VLOOKUP(Abfalldokumentation!$P1579,'Liste Gründe'!A:D,3,FALSE),V1579)</f>
        <v>VOS &gt; Einsatz</v>
      </c>
      <c r="H1579" s="76" t="str">
        <f>IF(ISBLANK(Abfalldokumentation!$W1579),"-",Abfalldokumentation!$W1579)</f>
        <v>-</v>
      </c>
      <c r="I1579" s="76">
        <f t="shared" si="169"/>
        <v>45</v>
      </c>
      <c r="J1579" s="76" t="str">
        <f t="shared" si="170"/>
        <v>Produkte</v>
      </c>
      <c r="K1579" s="76" t="str">
        <f t="shared" si="171"/>
        <v>BUs</v>
      </c>
      <c r="L1579" s="76" t="str">
        <f t="shared" si="172"/>
        <v>Symptome</v>
      </c>
      <c r="M1579" s="76" t="str">
        <f>IFERROR(VLOOKUP(Abfalldokumentation!$O1579,Kennzahlen!S:V,3,FALSE)*Abfalldokumentation!$B1579,"0")</f>
        <v>0</v>
      </c>
      <c r="N1579" s="76" t="str">
        <f>IF(ISBLANK(Q1579),VLOOKUP(Abfalldokumentation!$O1579,'Linien - BU'!R:S,2,FALSE),Q1579)</f>
        <v>BU3</v>
      </c>
      <c r="O1579" s="77">
        <f t="shared" si="173"/>
        <v>29500858</v>
      </c>
      <c r="P1579" s="77">
        <f t="shared" si="174"/>
        <v>12</v>
      </c>
      <c r="Q1579" s="45"/>
      <c r="R1579" s="60">
        <v>29500858</v>
      </c>
      <c r="S1579" s="46">
        <v>10</v>
      </c>
      <c r="T1579" s="46">
        <v>12</v>
      </c>
      <c r="U1579" s="47">
        <v>44508</v>
      </c>
      <c r="V1579" s="61" t="s">
        <v>21</v>
      </c>
      <c r="W1579" s="46"/>
      <c r="X1579" s="50" t="str">
        <f>IFERROR(VLOOKUP(Abfalldokumentation!$R1579,Artikel!A:C,3,FALSE),Abfalldokumentation!$R1579)</f>
        <v>VOS RW-NATUR OGT</v>
      </c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</row>
    <row r="1580" spans="1:40" ht="30" hidden="1" customHeight="1" x14ac:dyDescent="0.25">
      <c r="A1580" s="78" t="str">
        <f>VLOOKUP(N1580,'Linien - BU'!A:B,2,FALSE)</f>
        <v>BU3</v>
      </c>
      <c r="B1580" s="79">
        <f t="shared" si="168"/>
        <v>18</v>
      </c>
      <c r="C1580" s="80">
        <f>Abfalldokumentation!$U1580</f>
        <v>44508</v>
      </c>
      <c r="D1580" s="69" t="str">
        <f>IFERROR(IF(VLOOKUP(O1580,'[1]Rohware 230'!$B:$C,2,FALSE)=0,"Rohware"),
IFERROR(IF(VLOOKUP(O1580,[1]Sammelnr.!$B:$C,2,FALSE)=0,"Sammelnr. ungeschält ABS"),
IFERROR(IF(VLOOKUP(O1580,[1]Sammelnr.!$E:$F,2,FALSE)=0,"Sammelnr. ungeschält VS"),
IFERROR(IF(VLOOKUP(O1580,[1]Sammelnr.!$H:$I,2,FALSE)=0,"Sammelnr. geschält"),
IFERROR(IF(VLOOKUP(O1580,[1]Offen!$B:$C,2,FALSE)=0,"Offen ungeschält ABS"),
IFERROR(IF(VLOOKUP(O1580,[1]Offen!$E:$F,2,FALSE)=0,"Offen ungeschält VOS"),
IFERROR(IF(VLOOKUP(O1580,[1]Offen!$H:$I,2,FALSE)=0,"Offen geschält RW"),
IFERROR(IF(VLOOKUP(O1580,[1]Offen!$K:$L,2,FALSE)=0,"Offen vegan"),
IFERROR(IF(VLOOKUP(O1580,[1]Offen!$N:$O,2,FALSE)=0,"Offen Zipfel"),
IFERROR(IF(VLOOKUP(O1580,[1]Offen!$Q:$R,2,FALSE)=0,"Offen Endstücke"),
IFERROR(IF(VLOOKUP(O1580,[1]Vakuumiert!$B:$C,2,FALSE)=0,"Vakuumierter VOS ungeschält"),
IFERROR(IF(VLOOKUP(O1580,[1]Vakuumiert!$E:$F,2,FALSE)=0,"Vakuumierter ABS ungeschält"),
IFERROR(IF(VLOOKUP(O1580,[1]Vakuumiert!$H:$I,2,FALSE)=0,"Vakuumierter VOS geschält"),
IFERROR(IF(VLOOKUP(O1580,[1]Vakuumiert!$K:$L,2,FALSE)=0,"Vakuumierter VOS vegan"),
IFERROR(IF(VLOOKUP(O1580,[1]Vakuumiert!$N:$O,2,FALSE)=0,"Vakuumierter VOS Zipfel"),
IFERROR(IF(VLOOKUP(O1580,[1]Vakuumiert!$Q:$R,2,FALSE)=0,"Vakuumiert geschält"),
IFERROR(IF(VLOOKUP(O1580,'[1]vakuumierte Fertigprodukte'!$B:$C,2,FALSE)=0,"Fertigprodukte"),
IFERROR(IF(VLOOKUP(O1580,'[1]vakuumierte Fertigprodukte'!$E:$FI,2,FALSE)=0,"Vakuumierte Zipfel"),
IFERROR(IF(VLOOKUP(O1580,[1]Wurste!$B:$C,2,FALSE)=0,"Räucherwürste"),
IFERROR(IF(VLOOKUP(O1580,[1]Wurste!$E:$F,2,FALSE)=0,"URW/URGW Wurst"),
IFERROR(IF(VLOOKUP(O1580,[1]Wurste!$H:$I,2,FALSE)=0,"HF-Wurst Vegan"),
IFERROR(IF(VLOOKUP(O1580,[1]Wurste!$K:$L,2,FALSE)=0,"320er ohne Würste"),
IFERROR(IF(AND(OR(Abfalldokumentation!$A1580="BU3",Abfalldokumentation!$A1580="Verkauf"),Abfalldokumentation!$F1580="Schimmel",Abfalldokumentation!$G1580="keinen Abnehmer/kein Schälpersonal"),"Div. Zipfel, ES ohne Verwendung",VLOOKUP(Abfalldokumentation!$E1580,Produktgruppen!A:B,2,FALSE)),"-")))))))))))))))))))))))</f>
        <v>-</v>
      </c>
      <c r="E1580" s="81" t="str">
        <f>IFERROR(VLOOKUP(Abfalldokumentation!$O1580,Artikel!A:C,3,FALSE),Abfalldokumentation!$O1580)</f>
        <v>VOS RW-NATUR OGT</v>
      </c>
      <c r="F1580" s="81" t="str">
        <f>VLOOKUP(T1580,'Liste Gründe'!A:D,2,FALSE)</f>
        <v>Schimmel</v>
      </c>
      <c r="G1580" s="80" t="str">
        <f>IF(ISBLANK(V1580),VLOOKUP(Abfalldokumentation!$P1580,'Liste Gründe'!A:D,3,FALSE),V1580)</f>
        <v>VOS &gt; Einsatz</v>
      </c>
      <c r="H1580" s="81" t="str">
        <f>IF(ISBLANK(Abfalldokumentation!$W1580),"-",Abfalldokumentation!$W1580)</f>
        <v>-</v>
      </c>
      <c r="I1580" s="81">
        <f t="shared" si="169"/>
        <v>45</v>
      </c>
      <c r="J1580" s="81" t="str">
        <f t="shared" si="170"/>
        <v>Produkte</v>
      </c>
      <c r="K1580" s="81" t="str">
        <f t="shared" si="171"/>
        <v>BUs</v>
      </c>
      <c r="L1580" s="81" t="str">
        <f t="shared" si="172"/>
        <v>Symptome</v>
      </c>
      <c r="M1580" s="81" t="str">
        <f>IFERROR(VLOOKUP(Abfalldokumentation!$O1580,Kennzahlen!S:V,3,FALSE)*Abfalldokumentation!$B1580,"0")</f>
        <v>0</v>
      </c>
      <c r="N1580" s="81" t="str">
        <f>IF(ISBLANK(Q1580),VLOOKUP(Abfalldokumentation!$O1580,'Linien - BU'!R:S,2,FALSE),Q1580)</f>
        <v>BU3</v>
      </c>
      <c r="O1580" s="77">
        <f t="shared" si="173"/>
        <v>29500858</v>
      </c>
      <c r="P1580" s="77">
        <f t="shared" si="174"/>
        <v>12</v>
      </c>
      <c r="Q1580" s="39"/>
      <c r="R1580" s="58">
        <v>29500858</v>
      </c>
      <c r="S1580" s="40">
        <v>18</v>
      </c>
      <c r="T1580" s="40">
        <v>12</v>
      </c>
      <c r="U1580" s="41">
        <v>44508</v>
      </c>
      <c r="V1580" s="61" t="s">
        <v>21</v>
      </c>
      <c r="W1580" s="40"/>
      <c r="X1580" s="44" t="str">
        <f>IFERROR(VLOOKUP(Abfalldokumentation!$R1580,Artikel!A:C,3,FALSE),Abfalldokumentation!$R1580)</f>
        <v>VOS RW-NATUR OGT</v>
      </c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</row>
    <row r="1581" spans="1:40" ht="30" hidden="1" customHeight="1" x14ac:dyDescent="0.25">
      <c r="A1581" s="73" t="str">
        <f>VLOOKUP(N1581,'Linien - BU'!A:B,2,FALSE)</f>
        <v>BU3</v>
      </c>
      <c r="B1581" s="74">
        <f t="shared" si="168"/>
        <v>8</v>
      </c>
      <c r="C1581" s="75">
        <f>Abfalldokumentation!$U1581</f>
        <v>44508</v>
      </c>
      <c r="D1581" s="69" t="str">
        <f>IFERROR(IF(VLOOKUP(O1581,'[1]Rohware 230'!$B:$C,2,FALSE)=0,"Rohware"),
IFERROR(IF(VLOOKUP(O1581,[1]Sammelnr.!$B:$C,2,FALSE)=0,"Sammelnr. ungeschält ABS"),
IFERROR(IF(VLOOKUP(O1581,[1]Sammelnr.!$E:$F,2,FALSE)=0,"Sammelnr. ungeschält VS"),
IFERROR(IF(VLOOKUP(O1581,[1]Sammelnr.!$H:$I,2,FALSE)=0,"Sammelnr. geschält"),
IFERROR(IF(VLOOKUP(O1581,[1]Offen!$B:$C,2,FALSE)=0,"Offen ungeschält ABS"),
IFERROR(IF(VLOOKUP(O1581,[1]Offen!$E:$F,2,FALSE)=0,"Offen ungeschält VOS"),
IFERROR(IF(VLOOKUP(O1581,[1]Offen!$H:$I,2,FALSE)=0,"Offen geschält RW"),
IFERROR(IF(VLOOKUP(O1581,[1]Offen!$K:$L,2,FALSE)=0,"Offen vegan"),
IFERROR(IF(VLOOKUP(O1581,[1]Offen!$N:$O,2,FALSE)=0,"Offen Zipfel"),
IFERROR(IF(VLOOKUP(O1581,[1]Offen!$Q:$R,2,FALSE)=0,"Offen Endstücke"),
IFERROR(IF(VLOOKUP(O1581,[1]Vakuumiert!$B:$C,2,FALSE)=0,"Vakuumierter VOS ungeschält"),
IFERROR(IF(VLOOKUP(O1581,[1]Vakuumiert!$E:$F,2,FALSE)=0,"Vakuumierter ABS ungeschält"),
IFERROR(IF(VLOOKUP(O1581,[1]Vakuumiert!$H:$I,2,FALSE)=0,"Vakuumierter VOS geschält"),
IFERROR(IF(VLOOKUP(O1581,[1]Vakuumiert!$K:$L,2,FALSE)=0,"Vakuumierter VOS vegan"),
IFERROR(IF(VLOOKUP(O1581,[1]Vakuumiert!$N:$O,2,FALSE)=0,"Vakuumierter VOS Zipfel"),
IFERROR(IF(VLOOKUP(O1581,[1]Vakuumiert!$Q:$R,2,FALSE)=0,"Vakuumiert geschält"),
IFERROR(IF(VLOOKUP(O1581,'[1]vakuumierte Fertigprodukte'!$B:$C,2,FALSE)=0,"Fertigprodukte"),
IFERROR(IF(VLOOKUP(O1581,'[1]vakuumierte Fertigprodukte'!$E:$FI,2,FALSE)=0,"Vakuumierte Zipfel"),
IFERROR(IF(VLOOKUP(O1581,[1]Wurste!$B:$C,2,FALSE)=0,"Räucherwürste"),
IFERROR(IF(VLOOKUP(O1581,[1]Wurste!$E:$F,2,FALSE)=0,"URW/URGW Wurst"),
IFERROR(IF(VLOOKUP(O1581,[1]Wurste!$H:$I,2,FALSE)=0,"HF-Wurst Vegan"),
IFERROR(IF(VLOOKUP(O1581,[1]Wurste!$K:$L,2,FALSE)=0,"320er ohne Würste"),
IFERROR(IF(AND(OR(Abfalldokumentation!$A1581="BU3",Abfalldokumentation!$A1581="Verkauf"),Abfalldokumentation!$F1581="Schimmel",Abfalldokumentation!$G1581="keinen Abnehmer/kein Schälpersonal"),"Div. Zipfel, ES ohne Verwendung",VLOOKUP(Abfalldokumentation!$E1581,Produktgruppen!A:B,2,FALSE)),"-")))))))))))))))))))))))</f>
        <v>-</v>
      </c>
      <c r="E1581" s="76" t="str">
        <f>IFERROR(VLOOKUP(Abfalldokumentation!$O1581,Artikel!A:C,3,FALSE),Abfalldokumentation!$O1581)</f>
        <v>VOS RW-NATUR OGT</v>
      </c>
      <c r="F1581" s="76" t="str">
        <f>VLOOKUP(T1581,'Liste Gründe'!A:D,2,FALSE)</f>
        <v>Schimmel</v>
      </c>
      <c r="G1581" s="75" t="str">
        <f>IF(ISBLANK(V1581),VLOOKUP(Abfalldokumentation!$P1581,'Liste Gründe'!A:D,3,FALSE),V1581)</f>
        <v>VOS &gt; Einsatz</v>
      </c>
      <c r="H1581" s="76" t="str">
        <f>IF(ISBLANK(Abfalldokumentation!$W1581),"-",Abfalldokumentation!$W1581)</f>
        <v>-</v>
      </c>
      <c r="I1581" s="76">
        <f t="shared" si="169"/>
        <v>45</v>
      </c>
      <c r="J1581" s="76" t="str">
        <f t="shared" si="170"/>
        <v>Produkte</v>
      </c>
      <c r="K1581" s="76" t="str">
        <f t="shared" si="171"/>
        <v>BUs</v>
      </c>
      <c r="L1581" s="76" t="str">
        <f t="shared" si="172"/>
        <v>Symptome</v>
      </c>
      <c r="M1581" s="76" t="str">
        <f>IFERROR(VLOOKUP(Abfalldokumentation!$O1581,Kennzahlen!S:V,3,FALSE)*Abfalldokumentation!$B1581,"0")</f>
        <v>0</v>
      </c>
      <c r="N1581" s="76" t="str">
        <f>IF(ISBLANK(Q1581),VLOOKUP(Abfalldokumentation!$O1581,'Linien - BU'!R:S,2,FALSE),Q1581)</f>
        <v>BU3</v>
      </c>
      <c r="O1581" s="77">
        <f t="shared" si="173"/>
        <v>29500858</v>
      </c>
      <c r="P1581" s="77">
        <f t="shared" si="174"/>
        <v>12</v>
      </c>
      <c r="Q1581" s="45"/>
      <c r="R1581" s="60">
        <v>29500858</v>
      </c>
      <c r="S1581" s="46">
        <v>8</v>
      </c>
      <c r="T1581" s="46">
        <v>12</v>
      </c>
      <c r="U1581" s="47">
        <v>44508</v>
      </c>
      <c r="V1581" s="61" t="s">
        <v>21</v>
      </c>
      <c r="W1581" s="46"/>
      <c r="X1581" s="50" t="str">
        <f>IFERROR(VLOOKUP(Abfalldokumentation!$R1581,Artikel!A:C,3,FALSE),Abfalldokumentation!$R1581)</f>
        <v>VOS RW-NATUR OGT</v>
      </c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</row>
    <row r="1582" spans="1:40" ht="30" hidden="1" customHeight="1" x14ac:dyDescent="0.25">
      <c r="A1582" s="78" t="str">
        <f>VLOOKUP(N1582,'Linien - BU'!A:B,2,FALSE)</f>
        <v>BU3</v>
      </c>
      <c r="B1582" s="79">
        <f t="shared" si="168"/>
        <v>72</v>
      </c>
      <c r="C1582" s="80">
        <f>Abfalldokumentation!$U1582</f>
        <v>44508</v>
      </c>
      <c r="D1582" s="69" t="str">
        <f>IFERROR(IF(VLOOKUP(O1582,'[1]Rohware 230'!$B:$C,2,FALSE)=0,"Rohware"),
IFERROR(IF(VLOOKUP(O1582,[1]Sammelnr.!$B:$C,2,FALSE)=0,"Sammelnr. ungeschält ABS"),
IFERROR(IF(VLOOKUP(O1582,[1]Sammelnr.!$E:$F,2,FALSE)=0,"Sammelnr. ungeschält VS"),
IFERROR(IF(VLOOKUP(O1582,[1]Sammelnr.!$H:$I,2,FALSE)=0,"Sammelnr. geschält"),
IFERROR(IF(VLOOKUP(O1582,[1]Offen!$B:$C,2,FALSE)=0,"Offen ungeschält ABS"),
IFERROR(IF(VLOOKUP(O1582,[1]Offen!$E:$F,2,FALSE)=0,"Offen ungeschält VOS"),
IFERROR(IF(VLOOKUP(O1582,[1]Offen!$H:$I,2,FALSE)=0,"Offen geschält RW"),
IFERROR(IF(VLOOKUP(O1582,[1]Offen!$K:$L,2,FALSE)=0,"Offen vegan"),
IFERROR(IF(VLOOKUP(O1582,[1]Offen!$N:$O,2,FALSE)=0,"Offen Zipfel"),
IFERROR(IF(VLOOKUP(O1582,[1]Offen!$Q:$R,2,FALSE)=0,"Offen Endstücke"),
IFERROR(IF(VLOOKUP(O1582,[1]Vakuumiert!$B:$C,2,FALSE)=0,"Vakuumierter VOS ungeschält"),
IFERROR(IF(VLOOKUP(O1582,[1]Vakuumiert!$E:$F,2,FALSE)=0,"Vakuumierter ABS ungeschält"),
IFERROR(IF(VLOOKUP(O1582,[1]Vakuumiert!$H:$I,2,FALSE)=0,"Vakuumierter VOS geschält"),
IFERROR(IF(VLOOKUP(O1582,[1]Vakuumiert!$K:$L,2,FALSE)=0,"Vakuumierter VOS vegan"),
IFERROR(IF(VLOOKUP(O1582,[1]Vakuumiert!$N:$O,2,FALSE)=0,"Vakuumierter VOS Zipfel"),
IFERROR(IF(VLOOKUP(O1582,[1]Vakuumiert!$Q:$R,2,FALSE)=0,"Vakuumiert geschält"),
IFERROR(IF(VLOOKUP(O1582,'[1]vakuumierte Fertigprodukte'!$B:$C,2,FALSE)=0,"Fertigprodukte"),
IFERROR(IF(VLOOKUP(O1582,'[1]vakuumierte Fertigprodukte'!$E:$FI,2,FALSE)=0,"Vakuumierte Zipfel"),
IFERROR(IF(VLOOKUP(O1582,[1]Wurste!$B:$C,2,FALSE)=0,"Räucherwürste"),
IFERROR(IF(VLOOKUP(O1582,[1]Wurste!$E:$F,2,FALSE)=0,"URW/URGW Wurst"),
IFERROR(IF(VLOOKUP(O1582,[1]Wurste!$H:$I,2,FALSE)=0,"HF-Wurst Vegan"),
IFERROR(IF(VLOOKUP(O1582,[1]Wurste!$K:$L,2,FALSE)=0,"320er ohne Würste"),
IFERROR(IF(AND(OR(Abfalldokumentation!$A1582="BU3",Abfalldokumentation!$A1582="Verkauf"),Abfalldokumentation!$F1582="Schimmel",Abfalldokumentation!$G1582="keinen Abnehmer/kein Schälpersonal"),"Div. Zipfel, ES ohne Verwendung",VLOOKUP(Abfalldokumentation!$E1582,Produktgruppen!A:B,2,FALSE)),"-")))))))))))))))))))))))</f>
        <v>-</v>
      </c>
      <c r="E1582" s="81" t="str">
        <f>IFERROR(VLOOKUP(Abfalldokumentation!$O1582,Artikel!A:C,3,FALSE),Abfalldokumentation!$O1582)</f>
        <v>VOS RW-NATUR OGT</v>
      </c>
      <c r="F1582" s="81" t="str">
        <f>VLOOKUP(T1582,'Liste Gründe'!A:D,2,FALSE)</f>
        <v>Schimmel</v>
      </c>
      <c r="G1582" s="80" t="str">
        <f>IF(ISBLANK(V1582),VLOOKUP(Abfalldokumentation!$P1582,'Liste Gründe'!A:D,3,FALSE),V1582)</f>
        <v>VOS &gt; Einsatz</v>
      </c>
      <c r="H1582" s="81" t="str">
        <f>IF(ISBLANK(Abfalldokumentation!$W1582),"-",Abfalldokumentation!$W1582)</f>
        <v>-</v>
      </c>
      <c r="I1582" s="81">
        <f t="shared" si="169"/>
        <v>45</v>
      </c>
      <c r="J1582" s="81" t="str">
        <f t="shared" si="170"/>
        <v>Produkte</v>
      </c>
      <c r="K1582" s="81" t="str">
        <f t="shared" si="171"/>
        <v>BUs</v>
      </c>
      <c r="L1582" s="81" t="str">
        <f t="shared" si="172"/>
        <v>Symptome</v>
      </c>
      <c r="M1582" s="81" t="str">
        <f>IFERROR(VLOOKUP(Abfalldokumentation!$O1582,Kennzahlen!S:V,3,FALSE)*Abfalldokumentation!$B1582,"0")</f>
        <v>0</v>
      </c>
      <c r="N1582" s="81" t="str">
        <f>IF(ISBLANK(Q1582),VLOOKUP(Abfalldokumentation!$O1582,'Linien - BU'!R:S,2,FALSE),Q1582)</f>
        <v>BU3</v>
      </c>
      <c r="O1582" s="77">
        <f t="shared" si="173"/>
        <v>29500858</v>
      </c>
      <c r="P1582" s="77">
        <f t="shared" si="174"/>
        <v>12</v>
      </c>
      <c r="Q1582" s="39"/>
      <c r="R1582" s="58">
        <v>29500858</v>
      </c>
      <c r="S1582" s="40">
        <v>72</v>
      </c>
      <c r="T1582" s="40">
        <v>12</v>
      </c>
      <c r="U1582" s="41">
        <v>44508</v>
      </c>
      <c r="V1582" s="61" t="s">
        <v>21</v>
      </c>
      <c r="W1582" s="40"/>
      <c r="X1582" s="44" t="str">
        <f>IFERROR(VLOOKUP(Abfalldokumentation!$R1582,Artikel!A:C,3,FALSE),Abfalldokumentation!$R1582)</f>
        <v>VOS RW-NATUR OGT</v>
      </c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</row>
    <row r="1583" spans="1:40" ht="30" hidden="1" customHeight="1" x14ac:dyDescent="0.25">
      <c r="A1583" s="73" t="str">
        <f>VLOOKUP(N1583,'Linien - BU'!A:B,2,FALSE)</f>
        <v>BU4</v>
      </c>
      <c r="B1583" s="74">
        <f t="shared" si="168"/>
        <v>5</v>
      </c>
      <c r="C1583" s="75">
        <f>Abfalldokumentation!$U1583</f>
        <v>44508</v>
      </c>
      <c r="D1583" s="69" t="str">
        <f>IFERROR(IF(VLOOKUP(O1583,'[1]Rohware 230'!$B:$C,2,FALSE)=0,"Rohware"),
IFERROR(IF(VLOOKUP(O1583,[1]Sammelnr.!$B:$C,2,FALSE)=0,"Sammelnr. ungeschält ABS"),
IFERROR(IF(VLOOKUP(O1583,[1]Sammelnr.!$E:$F,2,FALSE)=0,"Sammelnr. ungeschält VS"),
IFERROR(IF(VLOOKUP(O1583,[1]Sammelnr.!$H:$I,2,FALSE)=0,"Sammelnr. geschält"),
IFERROR(IF(VLOOKUP(O1583,[1]Offen!$B:$C,2,FALSE)=0,"Offen ungeschält ABS"),
IFERROR(IF(VLOOKUP(O1583,[1]Offen!$E:$F,2,FALSE)=0,"Offen ungeschält VOS"),
IFERROR(IF(VLOOKUP(O1583,[1]Offen!$H:$I,2,FALSE)=0,"Offen geschält RW"),
IFERROR(IF(VLOOKUP(O1583,[1]Offen!$K:$L,2,FALSE)=0,"Offen vegan"),
IFERROR(IF(VLOOKUP(O1583,[1]Offen!$N:$O,2,FALSE)=0,"Offen Zipfel"),
IFERROR(IF(VLOOKUP(O1583,[1]Offen!$Q:$R,2,FALSE)=0,"Offen Endstücke"),
IFERROR(IF(VLOOKUP(O1583,[1]Vakuumiert!$B:$C,2,FALSE)=0,"Vakuumierter VOS ungeschält"),
IFERROR(IF(VLOOKUP(O1583,[1]Vakuumiert!$E:$F,2,FALSE)=0,"Vakuumierter ABS ungeschält"),
IFERROR(IF(VLOOKUP(O1583,[1]Vakuumiert!$H:$I,2,FALSE)=0,"Vakuumierter VOS geschält"),
IFERROR(IF(VLOOKUP(O1583,[1]Vakuumiert!$K:$L,2,FALSE)=0,"Vakuumierter VOS vegan"),
IFERROR(IF(VLOOKUP(O1583,[1]Vakuumiert!$N:$O,2,FALSE)=0,"Vakuumierter VOS Zipfel"),
IFERROR(IF(VLOOKUP(O1583,[1]Vakuumiert!$Q:$R,2,FALSE)=0,"Vakuumiert geschält"),
IFERROR(IF(VLOOKUP(O1583,'[1]vakuumierte Fertigprodukte'!$B:$C,2,FALSE)=0,"Fertigprodukte"),
IFERROR(IF(VLOOKUP(O1583,'[1]vakuumierte Fertigprodukte'!$E:$FI,2,FALSE)=0,"Vakuumierte Zipfel"),
IFERROR(IF(VLOOKUP(O1583,[1]Wurste!$B:$C,2,FALSE)=0,"Räucherwürste"),
IFERROR(IF(VLOOKUP(O1583,[1]Wurste!$E:$F,2,FALSE)=0,"URW/URGW Wurst"),
IFERROR(IF(VLOOKUP(O1583,[1]Wurste!$H:$I,2,FALSE)=0,"HF-Wurst Vegan"),
IFERROR(IF(VLOOKUP(O1583,[1]Wurste!$K:$L,2,FALSE)=0,"320er ohne Würste"),
IFERROR(IF(AND(OR(Abfalldokumentation!$A1583="BU3",Abfalldokumentation!$A1583="Verkauf"),Abfalldokumentation!$F1583="Schimmel",Abfalldokumentation!$G1583="keinen Abnehmer/kein Schälpersonal"),"Div. Zipfel, ES ohne Verwendung",VLOOKUP(Abfalldokumentation!$E1583,Produktgruppen!A:B,2,FALSE)),"-")))))))))))))))))))))))</f>
        <v>ABS</v>
      </c>
      <c r="E1583" s="76" t="str">
        <f>IFERROR(VLOOKUP(Abfalldokumentation!$O1583,Artikel!A:C,3,FALSE),Abfalldokumentation!$O1583)</f>
        <v>ABS MEDI-KRÄUK</v>
      </c>
      <c r="F1583" s="76" t="str">
        <f>VLOOKUP(T1583,'Liste Gründe'!A:D,2,FALSE)</f>
        <v>keinen Verwendungszweck</v>
      </c>
      <c r="G1583" s="75" t="str">
        <f>IF(ISBLANK(V1583),VLOOKUP(Abfalldokumentation!$P1583,'Liste Gründe'!A:D,3,FALSE),V1583)</f>
        <v>keinen Verwendungszweck</v>
      </c>
      <c r="H1583" s="76" t="str">
        <f>IF(ISBLANK(Abfalldokumentation!$W1583),"-",Abfalldokumentation!$W1583)</f>
        <v>-</v>
      </c>
      <c r="I1583" s="76">
        <f t="shared" si="169"/>
        <v>45</v>
      </c>
      <c r="J1583" s="76" t="str">
        <f t="shared" si="170"/>
        <v>Produkte</v>
      </c>
      <c r="K1583" s="76" t="str">
        <f t="shared" si="171"/>
        <v>BUs</v>
      </c>
      <c r="L1583" s="76" t="str">
        <f t="shared" si="172"/>
        <v>Symptome</v>
      </c>
      <c r="M1583" s="76">
        <f>IFERROR(VLOOKUP(Abfalldokumentation!$O1583,Kennzahlen!S:V,3,FALSE)*Abfalldokumentation!$B1583,"0")</f>
        <v>7.5</v>
      </c>
      <c r="N1583" s="76" t="str">
        <f>IF(ISBLANK(Q1583),VLOOKUP(Abfalldokumentation!$O1583,'Linien - BU'!R:S,2,FALSE),Q1583)</f>
        <v>Bu4</v>
      </c>
      <c r="O1583" s="77">
        <f t="shared" si="173"/>
        <v>29500886</v>
      </c>
      <c r="P1583" s="77">
        <f t="shared" si="174"/>
        <v>61</v>
      </c>
      <c r="Q1583" s="45"/>
      <c r="R1583" s="60">
        <v>29500886</v>
      </c>
      <c r="S1583" s="46">
        <v>5</v>
      </c>
      <c r="T1583" s="46">
        <v>61</v>
      </c>
      <c r="U1583" s="47">
        <v>44508</v>
      </c>
      <c r="V1583" s="61"/>
      <c r="W1583" s="46"/>
      <c r="X1583" s="50" t="str">
        <f>IFERROR(VLOOKUP(Abfalldokumentation!$R1583,Artikel!A:C,3,FALSE),Abfalldokumentation!$R1583)</f>
        <v>ABS MEDI-KRÄUK</v>
      </c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</row>
    <row r="1584" spans="1:40" ht="30" hidden="1" customHeight="1" x14ac:dyDescent="0.25">
      <c r="A1584" s="78" t="str">
        <f>VLOOKUP(N1584,'Linien - BU'!A:B,2,FALSE)</f>
        <v>BU4</v>
      </c>
      <c r="B1584" s="79">
        <f t="shared" si="168"/>
        <v>4</v>
      </c>
      <c r="C1584" s="80">
        <f>Abfalldokumentation!$U1584</f>
        <v>44508</v>
      </c>
      <c r="D1584" s="69" t="str">
        <f>IFERROR(IF(VLOOKUP(O1584,'[1]Rohware 230'!$B:$C,2,FALSE)=0,"Rohware"),
IFERROR(IF(VLOOKUP(O1584,[1]Sammelnr.!$B:$C,2,FALSE)=0,"Sammelnr. ungeschält ABS"),
IFERROR(IF(VLOOKUP(O1584,[1]Sammelnr.!$E:$F,2,FALSE)=0,"Sammelnr. ungeschält VS"),
IFERROR(IF(VLOOKUP(O1584,[1]Sammelnr.!$H:$I,2,FALSE)=0,"Sammelnr. geschält"),
IFERROR(IF(VLOOKUP(O1584,[1]Offen!$B:$C,2,FALSE)=0,"Offen ungeschält ABS"),
IFERROR(IF(VLOOKUP(O1584,[1]Offen!$E:$F,2,FALSE)=0,"Offen ungeschält VOS"),
IFERROR(IF(VLOOKUP(O1584,[1]Offen!$H:$I,2,FALSE)=0,"Offen geschält RW"),
IFERROR(IF(VLOOKUP(O1584,[1]Offen!$K:$L,2,FALSE)=0,"Offen vegan"),
IFERROR(IF(VLOOKUP(O1584,[1]Offen!$N:$O,2,FALSE)=0,"Offen Zipfel"),
IFERROR(IF(VLOOKUP(O1584,[1]Offen!$Q:$R,2,FALSE)=0,"Offen Endstücke"),
IFERROR(IF(VLOOKUP(O1584,[1]Vakuumiert!$B:$C,2,FALSE)=0,"Vakuumierter VOS ungeschält"),
IFERROR(IF(VLOOKUP(O1584,[1]Vakuumiert!$E:$F,2,FALSE)=0,"Vakuumierter ABS ungeschält"),
IFERROR(IF(VLOOKUP(O1584,[1]Vakuumiert!$H:$I,2,FALSE)=0,"Vakuumierter VOS geschält"),
IFERROR(IF(VLOOKUP(O1584,[1]Vakuumiert!$K:$L,2,FALSE)=0,"Vakuumierter VOS vegan"),
IFERROR(IF(VLOOKUP(O1584,[1]Vakuumiert!$N:$O,2,FALSE)=0,"Vakuumierter VOS Zipfel"),
IFERROR(IF(VLOOKUP(O1584,[1]Vakuumiert!$Q:$R,2,FALSE)=0,"Vakuumiert geschält"),
IFERROR(IF(VLOOKUP(O1584,'[1]vakuumierte Fertigprodukte'!$B:$C,2,FALSE)=0,"Fertigprodukte"),
IFERROR(IF(VLOOKUP(O1584,'[1]vakuumierte Fertigprodukte'!$E:$FI,2,FALSE)=0,"Vakuumierte Zipfel"),
IFERROR(IF(VLOOKUP(O1584,[1]Wurste!$B:$C,2,FALSE)=0,"Räucherwürste"),
IFERROR(IF(VLOOKUP(O1584,[1]Wurste!$E:$F,2,FALSE)=0,"URW/URGW Wurst"),
IFERROR(IF(VLOOKUP(O1584,[1]Wurste!$H:$I,2,FALSE)=0,"HF-Wurst Vegan"),
IFERROR(IF(VLOOKUP(O1584,[1]Wurste!$K:$L,2,FALSE)=0,"320er ohne Würste"),
IFERROR(IF(AND(OR(Abfalldokumentation!$A1584="BU3",Abfalldokumentation!$A1584="Verkauf"),Abfalldokumentation!$F1584="Schimmel",Abfalldokumentation!$G1584="keinen Abnehmer/kein Schälpersonal"),"Div. Zipfel, ES ohne Verwendung",VLOOKUP(Abfalldokumentation!$E1584,Produktgruppen!A:B,2,FALSE)),"-")))))))))))))))))))))))</f>
        <v>ABS</v>
      </c>
      <c r="E1584" s="81" t="str">
        <f>IFERROR(VLOOKUP(Abfalldokumentation!$O1584,Artikel!A:C,3,FALSE),Abfalldokumentation!$O1584)</f>
        <v>ABS TI-AD</v>
      </c>
      <c r="F1584" s="81" t="str">
        <f>VLOOKUP(T1584,'Liste Gründe'!A:D,2,FALSE)</f>
        <v>keinen Verwendungszweck</v>
      </c>
      <c r="G1584" s="80" t="str">
        <f>IF(ISBLANK(V1584),VLOOKUP(Abfalldokumentation!$P1584,'Liste Gründe'!A:D,3,FALSE),V1584)</f>
        <v>keinen Verwendungszweck</v>
      </c>
      <c r="H1584" s="81" t="str">
        <f>IF(ISBLANK(Abfalldokumentation!$W1584),"-",Abfalldokumentation!$W1584)</f>
        <v>-</v>
      </c>
      <c r="I1584" s="81">
        <f t="shared" si="169"/>
        <v>45</v>
      </c>
      <c r="J1584" s="81" t="str">
        <f t="shared" si="170"/>
        <v>Produkte</v>
      </c>
      <c r="K1584" s="81" t="str">
        <f t="shared" si="171"/>
        <v>BUs</v>
      </c>
      <c r="L1584" s="81" t="str">
        <f t="shared" si="172"/>
        <v>Symptome</v>
      </c>
      <c r="M1584" s="81">
        <f>IFERROR(VLOOKUP(Abfalldokumentation!$O1584,Kennzahlen!S:V,3,FALSE)*Abfalldokumentation!$B1584,"0")</f>
        <v>0.04</v>
      </c>
      <c r="N1584" s="81" t="str">
        <f>IF(ISBLANK(Q1584),VLOOKUP(Abfalldokumentation!$O1584,'Linien - BU'!R:S,2,FALSE),Q1584)</f>
        <v>BU4</v>
      </c>
      <c r="O1584" s="77">
        <f t="shared" si="173"/>
        <v>29500904</v>
      </c>
      <c r="P1584" s="77">
        <f t="shared" si="174"/>
        <v>61</v>
      </c>
      <c r="Q1584" s="39"/>
      <c r="R1584" s="58">
        <v>29500904</v>
      </c>
      <c r="S1584" s="40">
        <v>4</v>
      </c>
      <c r="T1584" s="40">
        <v>61</v>
      </c>
      <c r="U1584" s="41">
        <v>44508</v>
      </c>
      <c r="V1584" s="59"/>
      <c r="W1584" s="40"/>
      <c r="X1584" s="44" t="str">
        <f>IFERROR(VLOOKUP(Abfalldokumentation!$R1584,Artikel!A:C,3,FALSE),Abfalldokumentation!$R1584)</f>
        <v>ABS TI-AD</v>
      </c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</row>
    <row r="1585" spans="1:40" ht="30" hidden="1" customHeight="1" x14ac:dyDescent="0.25">
      <c r="A1585" s="73" t="str">
        <f>VLOOKUP(N1585,'Linien - BU'!A:B,2,FALSE)</f>
        <v>BU4</v>
      </c>
      <c r="B1585" s="74">
        <f t="shared" si="168"/>
        <v>12</v>
      </c>
      <c r="C1585" s="75">
        <f>Abfalldokumentation!$U1585</f>
        <v>44508</v>
      </c>
      <c r="D1585" s="69" t="str">
        <f>IFERROR(IF(VLOOKUP(O1585,'[1]Rohware 230'!$B:$C,2,FALSE)=0,"Rohware"),
IFERROR(IF(VLOOKUP(O1585,[1]Sammelnr.!$B:$C,2,FALSE)=0,"Sammelnr. ungeschält ABS"),
IFERROR(IF(VLOOKUP(O1585,[1]Sammelnr.!$E:$F,2,FALSE)=0,"Sammelnr. ungeschält VS"),
IFERROR(IF(VLOOKUP(O1585,[1]Sammelnr.!$H:$I,2,FALSE)=0,"Sammelnr. geschält"),
IFERROR(IF(VLOOKUP(O1585,[1]Offen!$B:$C,2,FALSE)=0,"Offen ungeschält ABS"),
IFERROR(IF(VLOOKUP(O1585,[1]Offen!$E:$F,2,FALSE)=0,"Offen ungeschält VOS"),
IFERROR(IF(VLOOKUP(O1585,[1]Offen!$H:$I,2,FALSE)=0,"Offen geschält RW"),
IFERROR(IF(VLOOKUP(O1585,[1]Offen!$K:$L,2,FALSE)=0,"Offen vegan"),
IFERROR(IF(VLOOKUP(O1585,[1]Offen!$N:$O,2,FALSE)=0,"Offen Zipfel"),
IFERROR(IF(VLOOKUP(O1585,[1]Offen!$Q:$R,2,FALSE)=0,"Offen Endstücke"),
IFERROR(IF(VLOOKUP(O1585,[1]Vakuumiert!$B:$C,2,FALSE)=0,"Vakuumierter VOS ungeschält"),
IFERROR(IF(VLOOKUP(O1585,[1]Vakuumiert!$E:$F,2,FALSE)=0,"Vakuumierter ABS ungeschält"),
IFERROR(IF(VLOOKUP(O1585,[1]Vakuumiert!$H:$I,2,FALSE)=0,"Vakuumierter VOS geschält"),
IFERROR(IF(VLOOKUP(O1585,[1]Vakuumiert!$K:$L,2,FALSE)=0,"Vakuumierter VOS vegan"),
IFERROR(IF(VLOOKUP(O1585,[1]Vakuumiert!$N:$O,2,FALSE)=0,"Vakuumierter VOS Zipfel"),
IFERROR(IF(VLOOKUP(O1585,[1]Vakuumiert!$Q:$R,2,FALSE)=0,"Vakuumiert geschält"),
IFERROR(IF(VLOOKUP(O1585,'[1]vakuumierte Fertigprodukte'!$B:$C,2,FALSE)=0,"Fertigprodukte"),
IFERROR(IF(VLOOKUP(O1585,'[1]vakuumierte Fertigprodukte'!$E:$FI,2,FALSE)=0,"Vakuumierte Zipfel"),
IFERROR(IF(VLOOKUP(O1585,[1]Wurste!$B:$C,2,FALSE)=0,"Räucherwürste"),
IFERROR(IF(VLOOKUP(O1585,[1]Wurste!$E:$F,2,FALSE)=0,"URW/URGW Wurst"),
IFERROR(IF(VLOOKUP(O1585,[1]Wurste!$H:$I,2,FALSE)=0,"HF-Wurst Vegan"),
IFERROR(IF(VLOOKUP(O1585,[1]Wurste!$K:$L,2,FALSE)=0,"320er ohne Würste"),
IFERROR(IF(AND(OR(Abfalldokumentation!$A1585="BU3",Abfalldokumentation!$A1585="Verkauf"),Abfalldokumentation!$F1585="Schimmel",Abfalldokumentation!$G1585="keinen Abnehmer/kein Schälpersonal"),"Div. Zipfel, ES ohne Verwendung",VLOOKUP(Abfalldokumentation!$E1585,Produktgruppen!A:B,2,FALSE)),"-")))))))))))))))))))))))</f>
        <v>ABS</v>
      </c>
      <c r="E1585" s="76" t="str">
        <f>IFERROR(VLOOKUP(Abfalldokumentation!$O1585,Artikel!A:C,3,FALSE),Abfalldokumentation!$O1585)</f>
        <v>ABS TI-AD</v>
      </c>
      <c r="F1585" s="76" t="str">
        <f>VLOOKUP(T1585,'Liste Gründe'!A:D,2,FALSE)</f>
        <v>keinen Verwendungszweck</v>
      </c>
      <c r="G1585" s="75" t="str">
        <f>IF(ISBLANK(V1585),VLOOKUP(Abfalldokumentation!$P1585,'Liste Gründe'!A:D,3,FALSE),V1585)</f>
        <v>keinen Verwendungszweck</v>
      </c>
      <c r="H1585" s="76" t="str">
        <f>IF(ISBLANK(Abfalldokumentation!$W1585),"-",Abfalldokumentation!$W1585)</f>
        <v>-</v>
      </c>
      <c r="I1585" s="76">
        <f t="shared" si="169"/>
        <v>45</v>
      </c>
      <c r="J1585" s="76" t="str">
        <f t="shared" si="170"/>
        <v>Produkte</v>
      </c>
      <c r="K1585" s="76" t="str">
        <f t="shared" si="171"/>
        <v>BUs</v>
      </c>
      <c r="L1585" s="76" t="str">
        <f t="shared" si="172"/>
        <v>Symptome</v>
      </c>
      <c r="M1585" s="76">
        <f>IFERROR(VLOOKUP(Abfalldokumentation!$O1585,Kennzahlen!S:V,3,FALSE)*Abfalldokumentation!$B1585,"0")</f>
        <v>0.12</v>
      </c>
      <c r="N1585" s="76" t="str">
        <f>IF(ISBLANK(Q1585),VLOOKUP(Abfalldokumentation!$O1585,'Linien - BU'!R:S,2,FALSE),Q1585)</f>
        <v>BU4</v>
      </c>
      <c r="O1585" s="77">
        <f t="shared" si="173"/>
        <v>29500904</v>
      </c>
      <c r="P1585" s="77">
        <f t="shared" si="174"/>
        <v>61</v>
      </c>
      <c r="Q1585" s="45"/>
      <c r="R1585" s="60">
        <v>29500904</v>
      </c>
      <c r="S1585" s="46">
        <v>12</v>
      </c>
      <c r="T1585" s="46">
        <v>61</v>
      </c>
      <c r="U1585" s="47">
        <v>44508</v>
      </c>
      <c r="V1585" s="61"/>
      <c r="W1585" s="46"/>
      <c r="X1585" s="50" t="str">
        <f>IFERROR(VLOOKUP(Abfalldokumentation!$R1585,Artikel!A:C,3,FALSE),Abfalldokumentation!$R1585)</f>
        <v>ABS TI-AD</v>
      </c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</row>
    <row r="1586" spans="1:40" ht="30" hidden="1" customHeight="1" x14ac:dyDescent="0.25">
      <c r="A1586" s="78" t="str">
        <f>VLOOKUP(N1586,'Linien - BU'!A:B,2,FALSE)</f>
        <v>BU4</v>
      </c>
      <c r="B1586" s="79">
        <f t="shared" si="168"/>
        <v>17</v>
      </c>
      <c r="C1586" s="80">
        <f>Abfalldokumentation!$U1586</f>
        <v>44508</v>
      </c>
      <c r="D1586" s="69" t="str">
        <f>IFERROR(IF(VLOOKUP(O1586,'[1]Rohware 230'!$B:$C,2,FALSE)=0,"Rohware"),
IFERROR(IF(VLOOKUP(O1586,[1]Sammelnr.!$B:$C,2,FALSE)=0,"Sammelnr. ungeschält ABS"),
IFERROR(IF(VLOOKUP(O1586,[1]Sammelnr.!$E:$F,2,FALSE)=0,"Sammelnr. ungeschält VS"),
IFERROR(IF(VLOOKUP(O1586,[1]Sammelnr.!$H:$I,2,FALSE)=0,"Sammelnr. geschält"),
IFERROR(IF(VLOOKUP(O1586,[1]Offen!$B:$C,2,FALSE)=0,"Offen ungeschält ABS"),
IFERROR(IF(VLOOKUP(O1586,[1]Offen!$E:$F,2,FALSE)=0,"Offen ungeschält VOS"),
IFERROR(IF(VLOOKUP(O1586,[1]Offen!$H:$I,2,FALSE)=0,"Offen geschält RW"),
IFERROR(IF(VLOOKUP(O1586,[1]Offen!$K:$L,2,FALSE)=0,"Offen vegan"),
IFERROR(IF(VLOOKUP(O1586,[1]Offen!$N:$O,2,FALSE)=0,"Offen Zipfel"),
IFERROR(IF(VLOOKUP(O1586,[1]Offen!$Q:$R,2,FALSE)=0,"Offen Endstücke"),
IFERROR(IF(VLOOKUP(O1586,[1]Vakuumiert!$B:$C,2,FALSE)=0,"Vakuumierter VOS ungeschält"),
IFERROR(IF(VLOOKUP(O1586,[1]Vakuumiert!$E:$F,2,FALSE)=0,"Vakuumierter ABS ungeschält"),
IFERROR(IF(VLOOKUP(O1586,[1]Vakuumiert!$H:$I,2,FALSE)=0,"Vakuumierter VOS geschält"),
IFERROR(IF(VLOOKUP(O1586,[1]Vakuumiert!$K:$L,2,FALSE)=0,"Vakuumierter VOS vegan"),
IFERROR(IF(VLOOKUP(O1586,[1]Vakuumiert!$N:$O,2,FALSE)=0,"Vakuumierter VOS Zipfel"),
IFERROR(IF(VLOOKUP(O1586,[1]Vakuumiert!$Q:$R,2,FALSE)=0,"Vakuumiert geschält"),
IFERROR(IF(VLOOKUP(O1586,'[1]vakuumierte Fertigprodukte'!$B:$C,2,FALSE)=0,"Fertigprodukte"),
IFERROR(IF(VLOOKUP(O1586,'[1]vakuumierte Fertigprodukte'!$E:$FI,2,FALSE)=0,"Vakuumierte Zipfel"),
IFERROR(IF(VLOOKUP(O1586,[1]Wurste!$B:$C,2,FALSE)=0,"Räucherwürste"),
IFERROR(IF(VLOOKUP(O1586,[1]Wurste!$E:$F,2,FALSE)=0,"URW/URGW Wurst"),
IFERROR(IF(VLOOKUP(O1586,[1]Wurste!$H:$I,2,FALSE)=0,"HF-Wurst Vegan"),
IFERROR(IF(VLOOKUP(O1586,[1]Wurste!$K:$L,2,FALSE)=0,"320er ohne Würste"),
IFERROR(IF(AND(OR(Abfalldokumentation!$A1586="BU3",Abfalldokumentation!$A1586="Verkauf"),Abfalldokumentation!$F1586="Schimmel",Abfalldokumentation!$G1586="keinen Abnehmer/kein Schälpersonal"),"Div. Zipfel, ES ohne Verwendung",VLOOKUP(Abfalldokumentation!$E1586,Produktgruppen!A:B,2,FALSE)),"-")))))))))))))))))))))))</f>
        <v>ABS</v>
      </c>
      <c r="E1586" s="81" t="str">
        <f>IFERROR(VLOOKUP(Abfalldokumentation!$O1586,Artikel!A:C,3,FALSE),Abfalldokumentation!$O1586)</f>
        <v>ABS TI-AD</v>
      </c>
      <c r="F1586" s="81" t="str">
        <f>VLOOKUP(T1586,'Liste Gründe'!A:D,2,FALSE)</f>
        <v>keinen Verwendungszweck</v>
      </c>
      <c r="G1586" s="80" t="str">
        <f>IF(ISBLANK(V1586),VLOOKUP(Abfalldokumentation!$P1586,'Liste Gründe'!A:D,3,FALSE),V1586)</f>
        <v>keinen Verwendungszweck</v>
      </c>
      <c r="H1586" s="81" t="str">
        <f>IF(ISBLANK(Abfalldokumentation!$W1586),"-",Abfalldokumentation!$W1586)</f>
        <v>-</v>
      </c>
      <c r="I1586" s="81">
        <f t="shared" si="169"/>
        <v>45</v>
      </c>
      <c r="J1586" s="81" t="str">
        <f t="shared" si="170"/>
        <v>Produkte</v>
      </c>
      <c r="K1586" s="81" t="str">
        <f t="shared" si="171"/>
        <v>BUs</v>
      </c>
      <c r="L1586" s="81" t="str">
        <f t="shared" si="172"/>
        <v>Symptome</v>
      </c>
      <c r="M1586" s="81">
        <f>IFERROR(VLOOKUP(Abfalldokumentation!$O1586,Kennzahlen!S:V,3,FALSE)*Abfalldokumentation!$B1586,"0")</f>
        <v>0.17</v>
      </c>
      <c r="N1586" s="81" t="str">
        <f>IF(ISBLANK(Q1586),VLOOKUP(Abfalldokumentation!$O1586,'Linien - BU'!R:S,2,FALSE),Q1586)</f>
        <v>BU4</v>
      </c>
      <c r="O1586" s="77">
        <f t="shared" si="173"/>
        <v>29500904</v>
      </c>
      <c r="P1586" s="77">
        <f t="shared" si="174"/>
        <v>61</v>
      </c>
      <c r="Q1586" s="39"/>
      <c r="R1586" s="58">
        <v>29500904</v>
      </c>
      <c r="S1586" s="40">
        <v>17</v>
      </c>
      <c r="T1586" s="40">
        <v>61</v>
      </c>
      <c r="U1586" s="41">
        <v>44508</v>
      </c>
      <c r="V1586" s="59"/>
      <c r="W1586" s="40"/>
      <c r="X1586" s="44" t="str">
        <f>IFERROR(VLOOKUP(Abfalldokumentation!$R1586,Artikel!A:C,3,FALSE),Abfalldokumentation!$R1586)</f>
        <v>ABS TI-AD</v>
      </c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</row>
    <row r="1587" spans="1:40" ht="30" hidden="1" customHeight="1" x14ac:dyDescent="0.25">
      <c r="A1587" s="73" t="str">
        <f>VLOOKUP(N1587,'Linien - BU'!A:B,2,FALSE)</f>
        <v>BU4</v>
      </c>
      <c r="B1587" s="74">
        <f t="shared" si="168"/>
        <v>9</v>
      </c>
      <c r="C1587" s="75">
        <f>Abfalldokumentation!$U1587</f>
        <v>44508</v>
      </c>
      <c r="D1587" s="69" t="str">
        <f>IFERROR(IF(VLOOKUP(O1587,'[1]Rohware 230'!$B:$C,2,FALSE)=0,"Rohware"),
IFERROR(IF(VLOOKUP(O1587,[1]Sammelnr.!$B:$C,2,FALSE)=0,"Sammelnr. ungeschält ABS"),
IFERROR(IF(VLOOKUP(O1587,[1]Sammelnr.!$E:$F,2,FALSE)=0,"Sammelnr. ungeschält VS"),
IFERROR(IF(VLOOKUP(O1587,[1]Sammelnr.!$H:$I,2,FALSE)=0,"Sammelnr. geschält"),
IFERROR(IF(VLOOKUP(O1587,[1]Offen!$B:$C,2,FALSE)=0,"Offen ungeschält ABS"),
IFERROR(IF(VLOOKUP(O1587,[1]Offen!$E:$F,2,FALSE)=0,"Offen ungeschält VOS"),
IFERROR(IF(VLOOKUP(O1587,[1]Offen!$H:$I,2,FALSE)=0,"Offen geschält RW"),
IFERROR(IF(VLOOKUP(O1587,[1]Offen!$K:$L,2,FALSE)=0,"Offen vegan"),
IFERROR(IF(VLOOKUP(O1587,[1]Offen!$N:$O,2,FALSE)=0,"Offen Zipfel"),
IFERROR(IF(VLOOKUP(O1587,[1]Offen!$Q:$R,2,FALSE)=0,"Offen Endstücke"),
IFERROR(IF(VLOOKUP(O1587,[1]Vakuumiert!$B:$C,2,FALSE)=0,"Vakuumierter VOS ungeschält"),
IFERROR(IF(VLOOKUP(O1587,[1]Vakuumiert!$E:$F,2,FALSE)=0,"Vakuumierter ABS ungeschält"),
IFERROR(IF(VLOOKUP(O1587,[1]Vakuumiert!$H:$I,2,FALSE)=0,"Vakuumierter VOS geschält"),
IFERROR(IF(VLOOKUP(O1587,[1]Vakuumiert!$K:$L,2,FALSE)=0,"Vakuumierter VOS vegan"),
IFERROR(IF(VLOOKUP(O1587,[1]Vakuumiert!$N:$O,2,FALSE)=0,"Vakuumierter VOS Zipfel"),
IFERROR(IF(VLOOKUP(O1587,[1]Vakuumiert!$Q:$R,2,FALSE)=0,"Vakuumiert geschält"),
IFERROR(IF(VLOOKUP(O1587,'[1]vakuumierte Fertigprodukte'!$B:$C,2,FALSE)=0,"Fertigprodukte"),
IFERROR(IF(VLOOKUP(O1587,'[1]vakuumierte Fertigprodukte'!$E:$FI,2,FALSE)=0,"Vakuumierte Zipfel"),
IFERROR(IF(VLOOKUP(O1587,[1]Wurste!$B:$C,2,FALSE)=0,"Räucherwürste"),
IFERROR(IF(VLOOKUP(O1587,[1]Wurste!$E:$F,2,FALSE)=0,"URW/URGW Wurst"),
IFERROR(IF(VLOOKUP(O1587,[1]Wurste!$H:$I,2,FALSE)=0,"HF-Wurst Vegan"),
IFERROR(IF(VLOOKUP(O1587,[1]Wurste!$K:$L,2,FALSE)=0,"320er ohne Würste"),
IFERROR(IF(AND(OR(Abfalldokumentation!$A1587="BU3",Abfalldokumentation!$A1587="Verkauf"),Abfalldokumentation!$F1587="Schimmel",Abfalldokumentation!$G1587="keinen Abnehmer/kein Schälpersonal"),"Div. Zipfel, ES ohne Verwendung",VLOOKUP(Abfalldokumentation!$E1587,Produktgruppen!A:B,2,FALSE)),"-")))))))))))))))))))))))</f>
        <v>ABS</v>
      </c>
      <c r="E1587" s="76" t="str">
        <f>IFERROR(VLOOKUP(Abfalldokumentation!$O1587,Artikel!A:C,3,FALSE),Abfalldokumentation!$O1587)</f>
        <v>ABS TI-AD</v>
      </c>
      <c r="F1587" s="76" t="str">
        <f>VLOOKUP(T1587,'Liste Gründe'!A:D,2,FALSE)</f>
        <v>keinen Verwendungszweck</v>
      </c>
      <c r="G1587" s="75" t="str">
        <f>IF(ISBLANK(V1587),VLOOKUP(Abfalldokumentation!$P1587,'Liste Gründe'!A:D,3,FALSE),V1587)</f>
        <v>keinen Verwendungszweck</v>
      </c>
      <c r="H1587" s="76" t="str">
        <f>IF(ISBLANK(Abfalldokumentation!$W1587),"-",Abfalldokumentation!$W1587)</f>
        <v>-</v>
      </c>
      <c r="I1587" s="76">
        <f t="shared" si="169"/>
        <v>45</v>
      </c>
      <c r="J1587" s="76" t="str">
        <f t="shared" si="170"/>
        <v>Produkte</v>
      </c>
      <c r="K1587" s="76" t="str">
        <f t="shared" si="171"/>
        <v>BUs</v>
      </c>
      <c r="L1587" s="76" t="str">
        <f t="shared" si="172"/>
        <v>Symptome</v>
      </c>
      <c r="M1587" s="76">
        <f>IFERROR(VLOOKUP(Abfalldokumentation!$O1587,Kennzahlen!S:V,3,FALSE)*Abfalldokumentation!$B1587,"0")</f>
        <v>0.09</v>
      </c>
      <c r="N1587" s="76" t="str">
        <f>IF(ISBLANK(Q1587),VLOOKUP(Abfalldokumentation!$O1587,'Linien - BU'!R:S,2,FALSE),Q1587)</f>
        <v>BU4</v>
      </c>
      <c r="O1587" s="77">
        <f t="shared" si="173"/>
        <v>29500904</v>
      </c>
      <c r="P1587" s="77">
        <f t="shared" si="174"/>
        <v>61</v>
      </c>
      <c r="Q1587" s="45"/>
      <c r="R1587" s="60">
        <v>29500904</v>
      </c>
      <c r="S1587" s="46">
        <v>9</v>
      </c>
      <c r="T1587" s="46">
        <v>61</v>
      </c>
      <c r="U1587" s="47">
        <v>44508</v>
      </c>
      <c r="V1587" s="61"/>
      <c r="W1587" s="46"/>
      <c r="X1587" s="50" t="str">
        <f>IFERROR(VLOOKUP(Abfalldokumentation!$R1587,Artikel!A:C,3,FALSE),Abfalldokumentation!$R1587)</f>
        <v>ABS TI-AD</v>
      </c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</row>
    <row r="1588" spans="1:40" ht="30" hidden="1" customHeight="1" x14ac:dyDescent="0.25">
      <c r="A1588" s="78" t="str">
        <f>VLOOKUP(N1588,'Linien - BU'!A:B,2,FALSE)</f>
        <v>BU4</v>
      </c>
      <c r="B1588" s="79">
        <f t="shared" si="168"/>
        <v>20</v>
      </c>
      <c r="C1588" s="80">
        <f>Abfalldokumentation!$U1588</f>
        <v>44508</v>
      </c>
      <c r="D1588" s="69" t="str">
        <f>IFERROR(IF(VLOOKUP(O1588,'[1]Rohware 230'!$B:$C,2,FALSE)=0,"Rohware"),
IFERROR(IF(VLOOKUP(O1588,[1]Sammelnr.!$B:$C,2,FALSE)=0,"Sammelnr. ungeschält ABS"),
IFERROR(IF(VLOOKUP(O1588,[1]Sammelnr.!$E:$F,2,FALSE)=0,"Sammelnr. ungeschält VS"),
IFERROR(IF(VLOOKUP(O1588,[1]Sammelnr.!$H:$I,2,FALSE)=0,"Sammelnr. geschält"),
IFERROR(IF(VLOOKUP(O1588,[1]Offen!$B:$C,2,FALSE)=0,"Offen ungeschält ABS"),
IFERROR(IF(VLOOKUP(O1588,[1]Offen!$E:$F,2,FALSE)=0,"Offen ungeschält VOS"),
IFERROR(IF(VLOOKUP(O1588,[1]Offen!$H:$I,2,FALSE)=0,"Offen geschält RW"),
IFERROR(IF(VLOOKUP(O1588,[1]Offen!$K:$L,2,FALSE)=0,"Offen vegan"),
IFERROR(IF(VLOOKUP(O1588,[1]Offen!$N:$O,2,FALSE)=0,"Offen Zipfel"),
IFERROR(IF(VLOOKUP(O1588,[1]Offen!$Q:$R,2,FALSE)=0,"Offen Endstücke"),
IFERROR(IF(VLOOKUP(O1588,[1]Vakuumiert!$B:$C,2,FALSE)=0,"Vakuumierter VOS ungeschält"),
IFERROR(IF(VLOOKUP(O1588,[1]Vakuumiert!$E:$F,2,FALSE)=0,"Vakuumierter ABS ungeschält"),
IFERROR(IF(VLOOKUP(O1588,[1]Vakuumiert!$H:$I,2,FALSE)=0,"Vakuumierter VOS geschält"),
IFERROR(IF(VLOOKUP(O1588,[1]Vakuumiert!$K:$L,2,FALSE)=0,"Vakuumierter VOS vegan"),
IFERROR(IF(VLOOKUP(O1588,[1]Vakuumiert!$N:$O,2,FALSE)=0,"Vakuumierter VOS Zipfel"),
IFERROR(IF(VLOOKUP(O1588,[1]Vakuumiert!$Q:$R,2,FALSE)=0,"Vakuumiert geschält"),
IFERROR(IF(VLOOKUP(O1588,'[1]vakuumierte Fertigprodukte'!$B:$C,2,FALSE)=0,"Fertigprodukte"),
IFERROR(IF(VLOOKUP(O1588,'[1]vakuumierte Fertigprodukte'!$E:$FI,2,FALSE)=0,"Vakuumierte Zipfel"),
IFERROR(IF(VLOOKUP(O1588,[1]Wurste!$B:$C,2,FALSE)=0,"Räucherwürste"),
IFERROR(IF(VLOOKUP(O1588,[1]Wurste!$E:$F,2,FALSE)=0,"URW/URGW Wurst"),
IFERROR(IF(VLOOKUP(O1588,[1]Wurste!$H:$I,2,FALSE)=0,"HF-Wurst Vegan"),
IFERROR(IF(VLOOKUP(O1588,[1]Wurste!$K:$L,2,FALSE)=0,"320er ohne Würste"),
IFERROR(IF(AND(OR(Abfalldokumentation!$A1588="BU3",Abfalldokumentation!$A1588="Verkauf"),Abfalldokumentation!$F1588="Schimmel",Abfalldokumentation!$G1588="keinen Abnehmer/kein Schälpersonal"),"Div. Zipfel, ES ohne Verwendung",VLOOKUP(Abfalldokumentation!$E1588,Produktgruppen!A:B,2,FALSE)),"-")))))))))))))))))))))))</f>
        <v>ABS</v>
      </c>
      <c r="E1588" s="81" t="str">
        <f>IFERROR(VLOOKUP(Abfalldokumentation!$O1588,Artikel!A:C,3,FALSE),Abfalldokumentation!$O1588)</f>
        <v>ABS SCH-PAUL</v>
      </c>
      <c r="F1588" s="81" t="str">
        <f>VLOOKUP(T1588,'Liste Gründe'!A:D,2,FALSE)</f>
        <v>keinen Verwendungszweck</v>
      </c>
      <c r="G1588" s="80" t="str">
        <f>IF(ISBLANK(V1588),VLOOKUP(Abfalldokumentation!$P1588,'Liste Gründe'!A:D,3,FALSE),V1588)</f>
        <v>keinen Verwendungszweck</v>
      </c>
      <c r="H1588" s="81" t="str">
        <f>IF(ISBLANK(Abfalldokumentation!$W1588),"-",Abfalldokumentation!$W1588)</f>
        <v>-</v>
      </c>
      <c r="I1588" s="81">
        <f t="shared" si="169"/>
        <v>45</v>
      </c>
      <c r="J1588" s="81" t="str">
        <f t="shared" si="170"/>
        <v>Produkte</v>
      </c>
      <c r="K1588" s="81" t="str">
        <f t="shared" si="171"/>
        <v>BUs</v>
      </c>
      <c r="L1588" s="81" t="str">
        <f t="shared" si="172"/>
        <v>Symptome</v>
      </c>
      <c r="M1588" s="81">
        <f>IFERROR(VLOOKUP(Abfalldokumentation!$O1588,Kennzahlen!S:V,3,FALSE)*Abfalldokumentation!$B1588,"0")</f>
        <v>0.2</v>
      </c>
      <c r="N1588" s="81" t="str">
        <f>IF(ISBLANK(Q1588),VLOOKUP(Abfalldokumentation!$O1588,'Linien - BU'!R:S,2,FALSE),Q1588)</f>
        <v>BU4</v>
      </c>
      <c r="O1588" s="77">
        <f t="shared" si="173"/>
        <v>29500906</v>
      </c>
      <c r="P1588" s="77">
        <f t="shared" si="174"/>
        <v>61</v>
      </c>
      <c r="Q1588" s="39"/>
      <c r="R1588" s="58">
        <v>29500906</v>
      </c>
      <c r="S1588" s="40">
        <v>20</v>
      </c>
      <c r="T1588" s="40">
        <v>61</v>
      </c>
      <c r="U1588" s="41">
        <v>44508</v>
      </c>
      <c r="V1588" s="59"/>
      <c r="W1588" s="40"/>
      <c r="X1588" s="44" t="str">
        <f>IFERROR(VLOOKUP(Abfalldokumentation!$R1588,Artikel!A:C,3,FALSE),Abfalldokumentation!$R1588)</f>
        <v>ABS SCH-PAUL</v>
      </c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</row>
    <row r="1589" spans="1:40" ht="30" hidden="1" customHeight="1" x14ac:dyDescent="0.25">
      <c r="A1589" s="73" t="str">
        <f>VLOOKUP(N1589,'Linien - BU'!A:B,2,FALSE)</f>
        <v>BU4</v>
      </c>
      <c r="B1589" s="74">
        <f t="shared" si="168"/>
        <v>13</v>
      </c>
      <c r="C1589" s="75">
        <f>Abfalldokumentation!$U1589</f>
        <v>44508</v>
      </c>
      <c r="D1589" s="69" t="str">
        <f>IFERROR(IF(VLOOKUP(O1589,'[1]Rohware 230'!$B:$C,2,FALSE)=0,"Rohware"),
IFERROR(IF(VLOOKUP(O1589,[1]Sammelnr.!$B:$C,2,FALSE)=0,"Sammelnr. ungeschält ABS"),
IFERROR(IF(VLOOKUP(O1589,[1]Sammelnr.!$E:$F,2,FALSE)=0,"Sammelnr. ungeschält VS"),
IFERROR(IF(VLOOKUP(O1589,[1]Sammelnr.!$H:$I,2,FALSE)=0,"Sammelnr. geschält"),
IFERROR(IF(VLOOKUP(O1589,[1]Offen!$B:$C,2,FALSE)=0,"Offen ungeschält ABS"),
IFERROR(IF(VLOOKUP(O1589,[1]Offen!$E:$F,2,FALSE)=0,"Offen ungeschält VOS"),
IFERROR(IF(VLOOKUP(O1589,[1]Offen!$H:$I,2,FALSE)=0,"Offen geschält RW"),
IFERROR(IF(VLOOKUP(O1589,[1]Offen!$K:$L,2,FALSE)=0,"Offen vegan"),
IFERROR(IF(VLOOKUP(O1589,[1]Offen!$N:$O,2,FALSE)=0,"Offen Zipfel"),
IFERROR(IF(VLOOKUP(O1589,[1]Offen!$Q:$R,2,FALSE)=0,"Offen Endstücke"),
IFERROR(IF(VLOOKUP(O1589,[1]Vakuumiert!$B:$C,2,FALSE)=0,"Vakuumierter VOS ungeschält"),
IFERROR(IF(VLOOKUP(O1589,[1]Vakuumiert!$E:$F,2,FALSE)=0,"Vakuumierter ABS ungeschält"),
IFERROR(IF(VLOOKUP(O1589,[1]Vakuumiert!$H:$I,2,FALSE)=0,"Vakuumierter VOS geschält"),
IFERROR(IF(VLOOKUP(O1589,[1]Vakuumiert!$K:$L,2,FALSE)=0,"Vakuumierter VOS vegan"),
IFERROR(IF(VLOOKUP(O1589,[1]Vakuumiert!$N:$O,2,FALSE)=0,"Vakuumierter VOS Zipfel"),
IFERROR(IF(VLOOKUP(O1589,[1]Vakuumiert!$Q:$R,2,FALSE)=0,"Vakuumiert geschält"),
IFERROR(IF(VLOOKUP(O1589,'[1]vakuumierte Fertigprodukte'!$B:$C,2,FALSE)=0,"Fertigprodukte"),
IFERROR(IF(VLOOKUP(O1589,'[1]vakuumierte Fertigprodukte'!$E:$FI,2,FALSE)=0,"Vakuumierte Zipfel"),
IFERROR(IF(VLOOKUP(O1589,[1]Wurste!$B:$C,2,FALSE)=0,"Räucherwürste"),
IFERROR(IF(VLOOKUP(O1589,[1]Wurste!$E:$F,2,FALSE)=0,"URW/URGW Wurst"),
IFERROR(IF(VLOOKUP(O1589,[1]Wurste!$H:$I,2,FALSE)=0,"HF-Wurst Vegan"),
IFERROR(IF(VLOOKUP(O1589,[1]Wurste!$K:$L,2,FALSE)=0,"320er ohne Würste"),
IFERROR(IF(AND(OR(Abfalldokumentation!$A1589="BU3",Abfalldokumentation!$A1589="Verkauf"),Abfalldokumentation!$F1589="Schimmel",Abfalldokumentation!$G1589="keinen Abnehmer/kein Schälpersonal"),"Div. Zipfel, ES ohne Verwendung",VLOOKUP(Abfalldokumentation!$E1589,Produktgruppen!A:B,2,FALSE)),"-")))))))))))))))))))))))</f>
        <v>ABS</v>
      </c>
      <c r="E1589" s="76" t="str">
        <f>IFERROR(VLOOKUP(Abfalldokumentation!$O1589,Artikel!A:C,3,FALSE),Abfalldokumentation!$O1589)</f>
        <v>ABS GRUY</v>
      </c>
      <c r="F1589" s="76" t="str">
        <f>VLOOKUP(T1589,'Liste Gründe'!A:D,2,FALSE)</f>
        <v>keinen Verwendungszweck</v>
      </c>
      <c r="G1589" s="75" t="str">
        <f>IF(ISBLANK(V1589),VLOOKUP(Abfalldokumentation!$P1589,'Liste Gründe'!A:D,3,FALSE),V1589)</f>
        <v>keinen Verwendungszweck</v>
      </c>
      <c r="H1589" s="76" t="str">
        <f>IF(ISBLANK(Abfalldokumentation!$W1589),"-",Abfalldokumentation!$W1589)</f>
        <v>-</v>
      </c>
      <c r="I1589" s="76">
        <f t="shared" si="169"/>
        <v>45</v>
      </c>
      <c r="J1589" s="76" t="str">
        <f t="shared" si="170"/>
        <v>Produkte</v>
      </c>
      <c r="K1589" s="76" t="str">
        <f t="shared" si="171"/>
        <v>BUs</v>
      </c>
      <c r="L1589" s="76" t="str">
        <f t="shared" si="172"/>
        <v>Symptome</v>
      </c>
      <c r="M1589" s="76">
        <f>IFERROR(VLOOKUP(Abfalldokumentation!$O1589,Kennzahlen!S:V,3,FALSE)*Abfalldokumentation!$B1589,"0")</f>
        <v>6.5</v>
      </c>
      <c r="N1589" s="76" t="str">
        <f>IF(ISBLANK(Q1589),VLOOKUP(Abfalldokumentation!$O1589,'Linien - BU'!R:S,2,FALSE),Q1589)</f>
        <v>BU4</v>
      </c>
      <c r="O1589" s="77">
        <f t="shared" si="173"/>
        <v>29500908</v>
      </c>
      <c r="P1589" s="77">
        <f t="shared" si="174"/>
        <v>61</v>
      </c>
      <c r="Q1589" s="45"/>
      <c r="R1589" s="60">
        <v>29500908</v>
      </c>
      <c r="S1589" s="46">
        <v>13</v>
      </c>
      <c r="T1589" s="46">
        <v>61</v>
      </c>
      <c r="U1589" s="47">
        <v>44508</v>
      </c>
      <c r="V1589" s="61"/>
      <c r="W1589" s="46"/>
      <c r="X1589" s="50" t="str">
        <f>IFERROR(VLOOKUP(Abfalldokumentation!$R1589,Artikel!A:C,3,FALSE),Abfalldokumentation!$R1589)</f>
        <v>ABS GRUY</v>
      </c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</row>
    <row r="1590" spans="1:40" ht="30" hidden="1" customHeight="1" x14ac:dyDescent="0.25">
      <c r="A1590" s="78" t="str">
        <f>VLOOKUP(N1590,'Linien - BU'!A:B,2,FALSE)</f>
        <v>BU4</v>
      </c>
      <c r="B1590" s="79">
        <f t="shared" si="168"/>
        <v>12</v>
      </c>
      <c r="C1590" s="80">
        <f>Abfalldokumentation!$U1590</f>
        <v>44508</v>
      </c>
      <c r="D1590" s="69" t="str">
        <f>IFERROR(IF(VLOOKUP(O1590,'[1]Rohware 230'!$B:$C,2,FALSE)=0,"Rohware"),
IFERROR(IF(VLOOKUP(O1590,[1]Sammelnr.!$B:$C,2,FALSE)=0,"Sammelnr. ungeschält ABS"),
IFERROR(IF(VLOOKUP(O1590,[1]Sammelnr.!$E:$F,2,FALSE)=0,"Sammelnr. ungeschält VS"),
IFERROR(IF(VLOOKUP(O1590,[1]Sammelnr.!$H:$I,2,FALSE)=0,"Sammelnr. geschält"),
IFERROR(IF(VLOOKUP(O1590,[1]Offen!$B:$C,2,FALSE)=0,"Offen ungeschält ABS"),
IFERROR(IF(VLOOKUP(O1590,[1]Offen!$E:$F,2,FALSE)=0,"Offen ungeschält VOS"),
IFERROR(IF(VLOOKUP(O1590,[1]Offen!$H:$I,2,FALSE)=0,"Offen geschält RW"),
IFERROR(IF(VLOOKUP(O1590,[1]Offen!$K:$L,2,FALSE)=0,"Offen vegan"),
IFERROR(IF(VLOOKUP(O1590,[1]Offen!$N:$O,2,FALSE)=0,"Offen Zipfel"),
IFERROR(IF(VLOOKUP(O1590,[1]Offen!$Q:$R,2,FALSE)=0,"Offen Endstücke"),
IFERROR(IF(VLOOKUP(O1590,[1]Vakuumiert!$B:$C,2,FALSE)=0,"Vakuumierter VOS ungeschält"),
IFERROR(IF(VLOOKUP(O1590,[1]Vakuumiert!$E:$F,2,FALSE)=0,"Vakuumierter ABS ungeschält"),
IFERROR(IF(VLOOKUP(O1590,[1]Vakuumiert!$H:$I,2,FALSE)=0,"Vakuumierter VOS geschält"),
IFERROR(IF(VLOOKUP(O1590,[1]Vakuumiert!$K:$L,2,FALSE)=0,"Vakuumierter VOS vegan"),
IFERROR(IF(VLOOKUP(O1590,[1]Vakuumiert!$N:$O,2,FALSE)=0,"Vakuumierter VOS Zipfel"),
IFERROR(IF(VLOOKUP(O1590,[1]Vakuumiert!$Q:$R,2,FALSE)=0,"Vakuumiert geschält"),
IFERROR(IF(VLOOKUP(O1590,'[1]vakuumierte Fertigprodukte'!$B:$C,2,FALSE)=0,"Fertigprodukte"),
IFERROR(IF(VLOOKUP(O1590,'[1]vakuumierte Fertigprodukte'!$E:$FI,2,FALSE)=0,"Vakuumierte Zipfel"),
IFERROR(IF(VLOOKUP(O1590,[1]Wurste!$B:$C,2,FALSE)=0,"Räucherwürste"),
IFERROR(IF(VLOOKUP(O1590,[1]Wurste!$E:$F,2,FALSE)=0,"URW/URGW Wurst"),
IFERROR(IF(VLOOKUP(O1590,[1]Wurste!$H:$I,2,FALSE)=0,"HF-Wurst Vegan"),
IFERROR(IF(VLOOKUP(O1590,[1]Wurste!$K:$L,2,FALSE)=0,"320er ohne Würste"),
IFERROR(IF(AND(OR(Abfalldokumentation!$A1590="BU3",Abfalldokumentation!$A1590="Verkauf"),Abfalldokumentation!$F1590="Schimmel",Abfalldokumentation!$G1590="keinen Abnehmer/kein Schälpersonal"),"Div. Zipfel, ES ohne Verwendung",VLOOKUP(Abfalldokumentation!$E1590,Produktgruppen!A:B,2,FALSE)),"-")))))))))))))))))))))))</f>
        <v>ABS</v>
      </c>
      <c r="E1590" s="81" t="str">
        <f>IFERROR(VLOOKUP(Abfalldokumentation!$O1590,Artikel!A:C,3,FALSE),Abfalldokumentation!$O1590)</f>
        <v>ABS GRUY</v>
      </c>
      <c r="F1590" s="81" t="str">
        <f>VLOOKUP(T1590,'Liste Gründe'!A:D,2,FALSE)</f>
        <v>keinen Verwendungszweck</v>
      </c>
      <c r="G1590" s="80" t="str">
        <f>IF(ISBLANK(V1590),VLOOKUP(Abfalldokumentation!$P1590,'Liste Gründe'!A:D,3,FALSE),V1590)</f>
        <v>keinen Verwendungszweck</v>
      </c>
      <c r="H1590" s="81" t="str">
        <f>IF(ISBLANK(Abfalldokumentation!$W1590),"-",Abfalldokumentation!$W1590)</f>
        <v>-</v>
      </c>
      <c r="I1590" s="81">
        <f t="shared" si="169"/>
        <v>45</v>
      </c>
      <c r="J1590" s="81" t="str">
        <f t="shared" si="170"/>
        <v>Produkte</v>
      </c>
      <c r="K1590" s="81" t="str">
        <f t="shared" si="171"/>
        <v>BUs</v>
      </c>
      <c r="L1590" s="81" t="str">
        <f t="shared" si="172"/>
        <v>Symptome</v>
      </c>
      <c r="M1590" s="81">
        <f>IFERROR(VLOOKUP(Abfalldokumentation!$O1590,Kennzahlen!S:V,3,FALSE)*Abfalldokumentation!$B1590,"0")</f>
        <v>6</v>
      </c>
      <c r="N1590" s="81" t="str">
        <f>IF(ISBLANK(Q1590),VLOOKUP(Abfalldokumentation!$O1590,'Linien - BU'!R:S,2,FALSE),Q1590)</f>
        <v>BU4</v>
      </c>
      <c r="O1590" s="77">
        <f t="shared" si="173"/>
        <v>29500908</v>
      </c>
      <c r="P1590" s="77">
        <f t="shared" si="174"/>
        <v>61</v>
      </c>
      <c r="Q1590" s="39"/>
      <c r="R1590" s="58">
        <v>29500908</v>
      </c>
      <c r="S1590" s="40">
        <v>12</v>
      </c>
      <c r="T1590" s="40">
        <v>61</v>
      </c>
      <c r="U1590" s="41">
        <v>44508</v>
      </c>
      <c r="V1590" s="59"/>
      <c r="W1590" s="40"/>
      <c r="X1590" s="44" t="str">
        <f>IFERROR(VLOOKUP(Abfalldokumentation!$R1590,Artikel!A:C,3,FALSE),Abfalldokumentation!$R1590)</f>
        <v>ABS GRUY</v>
      </c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</row>
    <row r="1591" spans="1:40" ht="30" hidden="1" customHeight="1" x14ac:dyDescent="0.25">
      <c r="A1591" s="73" t="str">
        <f>VLOOKUP(N1591,'Linien - BU'!A:B,2,FALSE)</f>
        <v>BU4</v>
      </c>
      <c r="B1591" s="74">
        <f t="shared" si="168"/>
        <v>8</v>
      </c>
      <c r="C1591" s="75">
        <f>Abfalldokumentation!$U1591</f>
        <v>44508</v>
      </c>
      <c r="D1591" s="69" t="str">
        <f>IFERROR(IF(VLOOKUP(O1591,'[1]Rohware 230'!$B:$C,2,FALSE)=0,"Rohware"),
IFERROR(IF(VLOOKUP(O1591,[1]Sammelnr.!$B:$C,2,FALSE)=0,"Sammelnr. ungeschält ABS"),
IFERROR(IF(VLOOKUP(O1591,[1]Sammelnr.!$E:$F,2,FALSE)=0,"Sammelnr. ungeschält VS"),
IFERROR(IF(VLOOKUP(O1591,[1]Sammelnr.!$H:$I,2,FALSE)=0,"Sammelnr. geschält"),
IFERROR(IF(VLOOKUP(O1591,[1]Offen!$B:$C,2,FALSE)=0,"Offen ungeschält ABS"),
IFERROR(IF(VLOOKUP(O1591,[1]Offen!$E:$F,2,FALSE)=0,"Offen ungeschält VOS"),
IFERROR(IF(VLOOKUP(O1591,[1]Offen!$H:$I,2,FALSE)=0,"Offen geschält RW"),
IFERROR(IF(VLOOKUP(O1591,[1]Offen!$K:$L,2,FALSE)=0,"Offen vegan"),
IFERROR(IF(VLOOKUP(O1591,[1]Offen!$N:$O,2,FALSE)=0,"Offen Zipfel"),
IFERROR(IF(VLOOKUP(O1591,[1]Offen!$Q:$R,2,FALSE)=0,"Offen Endstücke"),
IFERROR(IF(VLOOKUP(O1591,[1]Vakuumiert!$B:$C,2,FALSE)=0,"Vakuumierter VOS ungeschält"),
IFERROR(IF(VLOOKUP(O1591,[1]Vakuumiert!$E:$F,2,FALSE)=0,"Vakuumierter ABS ungeschält"),
IFERROR(IF(VLOOKUP(O1591,[1]Vakuumiert!$H:$I,2,FALSE)=0,"Vakuumierter VOS geschält"),
IFERROR(IF(VLOOKUP(O1591,[1]Vakuumiert!$K:$L,2,FALSE)=0,"Vakuumierter VOS vegan"),
IFERROR(IF(VLOOKUP(O1591,[1]Vakuumiert!$N:$O,2,FALSE)=0,"Vakuumierter VOS Zipfel"),
IFERROR(IF(VLOOKUP(O1591,[1]Vakuumiert!$Q:$R,2,FALSE)=0,"Vakuumiert geschält"),
IFERROR(IF(VLOOKUP(O1591,'[1]vakuumierte Fertigprodukte'!$B:$C,2,FALSE)=0,"Fertigprodukte"),
IFERROR(IF(VLOOKUP(O1591,'[1]vakuumierte Fertigprodukte'!$E:$FI,2,FALSE)=0,"Vakuumierte Zipfel"),
IFERROR(IF(VLOOKUP(O1591,[1]Wurste!$B:$C,2,FALSE)=0,"Räucherwürste"),
IFERROR(IF(VLOOKUP(O1591,[1]Wurste!$E:$F,2,FALSE)=0,"URW/URGW Wurst"),
IFERROR(IF(VLOOKUP(O1591,[1]Wurste!$H:$I,2,FALSE)=0,"HF-Wurst Vegan"),
IFERROR(IF(VLOOKUP(O1591,[1]Wurste!$K:$L,2,FALSE)=0,"320er ohne Würste"),
IFERROR(IF(AND(OR(Abfalldokumentation!$A1591="BU3",Abfalldokumentation!$A1591="Verkauf"),Abfalldokumentation!$F1591="Schimmel",Abfalldokumentation!$G1591="keinen Abnehmer/kein Schälpersonal"),"Div. Zipfel, ES ohne Verwendung",VLOOKUP(Abfalldokumentation!$E1591,Produktgruppen!A:B,2,FALSE)),"-")))))))))))))))))))))))</f>
        <v>ABS</v>
      </c>
      <c r="E1591" s="76" t="str">
        <f>IFERROR(VLOOKUP(Abfalldokumentation!$O1591,Artikel!A:C,3,FALSE),Abfalldokumentation!$O1591)</f>
        <v>ABS GRUY</v>
      </c>
      <c r="F1591" s="76" t="str">
        <f>VLOOKUP(T1591,'Liste Gründe'!A:D,2,FALSE)</f>
        <v>keinen Verwendungszweck</v>
      </c>
      <c r="G1591" s="75" t="str">
        <f>IF(ISBLANK(V1591),VLOOKUP(Abfalldokumentation!$P1591,'Liste Gründe'!A:D,3,FALSE),V1591)</f>
        <v>keinen Verwendungszweck</v>
      </c>
      <c r="H1591" s="76" t="str">
        <f>IF(ISBLANK(Abfalldokumentation!$W1591),"-",Abfalldokumentation!$W1591)</f>
        <v>-</v>
      </c>
      <c r="I1591" s="76">
        <f t="shared" si="169"/>
        <v>45</v>
      </c>
      <c r="J1591" s="76" t="str">
        <f t="shared" si="170"/>
        <v>Produkte</v>
      </c>
      <c r="K1591" s="76" t="str">
        <f t="shared" si="171"/>
        <v>BUs</v>
      </c>
      <c r="L1591" s="76" t="str">
        <f t="shared" si="172"/>
        <v>Symptome</v>
      </c>
      <c r="M1591" s="76">
        <f>IFERROR(VLOOKUP(Abfalldokumentation!$O1591,Kennzahlen!S:V,3,FALSE)*Abfalldokumentation!$B1591,"0")</f>
        <v>4</v>
      </c>
      <c r="N1591" s="76" t="str">
        <f>IF(ISBLANK(Q1591),VLOOKUP(Abfalldokumentation!$O1591,'Linien - BU'!R:S,2,FALSE),Q1591)</f>
        <v>BU4</v>
      </c>
      <c r="O1591" s="77">
        <f t="shared" si="173"/>
        <v>29500908</v>
      </c>
      <c r="P1591" s="77">
        <f t="shared" si="174"/>
        <v>61</v>
      </c>
      <c r="Q1591" s="45"/>
      <c r="R1591" s="60">
        <v>29500908</v>
      </c>
      <c r="S1591" s="46">
        <v>8</v>
      </c>
      <c r="T1591" s="46">
        <v>61</v>
      </c>
      <c r="U1591" s="47">
        <v>44508</v>
      </c>
      <c r="V1591" s="61"/>
      <c r="W1591" s="46"/>
      <c r="X1591" s="50" t="str">
        <f>IFERROR(VLOOKUP(Abfalldokumentation!$R1591,Artikel!A:C,3,FALSE),Abfalldokumentation!$R1591)</f>
        <v>ABS GRUY</v>
      </c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</row>
    <row r="1592" spans="1:40" ht="30" hidden="1" customHeight="1" x14ac:dyDescent="0.25">
      <c r="A1592" s="78" t="str">
        <f>VLOOKUP(N1592,'Linien - BU'!A:B,2,FALSE)</f>
        <v>BU4</v>
      </c>
      <c r="B1592" s="79">
        <f t="shared" si="168"/>
        <v>13</v>
      </c>
      <c r="C1592" s="80">
        <f>Abfalldokumentation!$U1592</f>
        <v>44508</v>
      </c>
      <c r="D1592" s="69" t="str">
        <f>IFERROR(IF(VLOOKUP(O1592,'[1]Rohware 230'!$B:$C,2,FALSE)=0,"Rohware"),
IFERROR(IF(VLOOKUP(O1592,[1]Sammelnr.!$B:$C,2,FALSE)=0,"Sammelnr. ungeschält ABS"),
IFERROR(IF(VLOOKUP(O1592,[1]Sammelnr.!$E:$F,2,FALSE)=0,"Sammelnr. ungeschält VS"),
IFERROR(IF(VLOOKUP(O1592,[1]Sammelnr.!$H:$I,2,FALSE)=0,"Sammelnr. geschält"),
IFERROR(IF(VLOOKUP(O1592,[1]Offen!$B:$C,2,FALSE)=0,"Offen ungeschält ABS"),
IFERROR(IF(VLOOKUP(O1592,[1]Offen!$E:$F,2,FALSE)=0,"Offen ungeschält VOS"),
IFERROR(IF(VLOOKUP(O1592,[1]Offen!$H:$I,2,FALSE)=0,"Offen geschält RW"),
IFERROR(IF(VLOOKUP(O1592,[1]Offen!$K:$L,2,FALSE)=0,"Offen vegan"),
IFERROR(IF(VLOOKUP(O1592,[1]Offen!$N:$O,2,FALSE)=0,"Offen Zipfel"),
IFERROR(IF(VLOOKUP(O1592,[1]Offen!$Q:$R,2,FALSE)=0,"Offen Endstücke"),
IFERROR(IF(VLOOKUP(O1592,[1]Vakuumiert!$B:$C,2,FALSE)=0,"Vakuumierter VOS ungeschält"),
IFERROR(IF(VLOOKUP(O1592,[1]Vakuumiert!$E:$F,2,FALSE)=0,"Vakuumierter ABS ungeschält"),
IFERROR(IF(VLOOKUP(O1592,[1]Vakuumiert!$H:$I,2,FALSE)=0,"Vakuumierter VOS geschält"),
IFERROR(IF(VLOOKUP(O1592,[1]Vakuumiert!$K:$L,2,FALSE)=0,"Vakuumierter VOS vegan"),
IFERROR(IF(VLOOKUP(O1592,[1]Vakuumiert!$N:$O,2,FALSE)=0,"Vakuumierter VOS Zipfel"),
IFERROR(IF(VLOOKUP(O1592,[1]Vakuumiert!$Q:$R,2,FALSE)=0,"Vakuumiert geschält"),
IFERROR(IF(VLOOKUP(O1592,'[1]vakuumierte Fertigprodukte'!$B:$C,2,FALSE)=0,"Fertigprodukte"),
IFERROR(IF(VLOOKUP(O1592,'[1]vakuumierte Fertigprodukte'!$E:$FI,2,FALSE)=0,"Vakuumierte Zipfel"),
IFERROR(IF(VLOOKUP(O1592,[1]Wurste!$B:$C,2,FALSE)=0,"Räucherwürste"),
IFERROR(IF(VLOOKUP(O1592,[1]Wurste!$E:$F,2,FALSE)=0,"URW/URGW Wurst"),
IFERROR(IF(VLOOKUP(O1592,[1]Wurste!$H:$I,2,FALSE)=0,"HF-Wurst Vegan"),
IFERROR(IF(VLOOKUP(O1592,[1]Wurste!$K:$L,2,FALSE)=0,"320er ohne Würste"),
IFERROR(IF(AND(OR(Abfalldokumentation!$A1592="BU3",Abfalldokumentation!$A1592="Verkauf"),Abfalldokumentation!$F1592="Schimmel",Abfalldokumentation!$G1592="keinen Abnehmer/kein Schälpersonal"),"Div. Zipfel, ES ohne Verwendung",VLOOKUP(Abfalldokumentation!$E1592,Produktgruppen!A:B,2,FALSE)),"-")))))))))))))))))))))))</f>
        <v>ABS</v>
      </c>
      <c r="E1592" s="81" t="str">
        <f>IFERROR(VLOOKUP(Abfalldokumentation!$O1592,Artikel!A:C,3,FALSE),Abfalldokumentation!$O1592)</f>
        <v>ABS GRUY</v>
      </c>
      <c r="F1592" s="81" t="str">
        <f>VLOOKUP(T1592,'Liste Gründe'!A:D,2,FALSE)</f>
        <v>keinen Verwendungszweck</v>
      </c>
      <c r="G1592" s="80" t="str">
        <f>IF(ISBLANK(V1592),VLOOKUP(Abfalldokumentation!$P1592,'Liste Gründe'!A:D,3,FALSE),V1592)</f>
        <v>keinen Verwendungszweck</v>
      </c>
      <c r="H1592" s="81" t="str">
        <f>IF(ISBLANK(Abfalldokumentation!$W1592),"-",Abfalldokumentation!$W1592)</f>
        <v>-</v>
      </c>
      <c r="I1592" s="81">
        <f t="shared" si="169"/>
        <v>45</v>
      </c>
      <c r="J1592" s="81" t="str">
        <f t="shared" si="170"/>
        <v>Produkte</v>
      </c>
      <c r="K1592" s="81" t="str">
        <f t="shared" si="171"/>
        <v>BUs</v>
      </c>
      <c r="L1592" s="81" t="str">
        <f t="shared" si="172"/>
        <v>Symptome</v>
      </c>
      <c r="M1592" s="81">
        <f>IFERROR(VLOOKUP(Abfalldokumentation!$O1592,Kennzahlen!S:V,3,FALSE)*Abfalldokumentation!$B1592,"0")</f>
        <v>6.5</v>
      </c>
      <c r="N1592" s="81" t="str">
        <f>IF(ISBLANK(Q1592),VLOOKUP(Abfalldokumentation!$O1592,'Linien - BU'!R:S,2,FALSE),Q1592)</f>
        <v>BU4</v>
      </c>
      <c r="O1592" s="77">
        <f t="shared" si="173"/>
        <v>29500908</v>
      </c>
      <c r="P1592" s="77">
        <f t="shared" si="174"/>
        <v>61</v>
      </c>
      <c r="Q1592" s="39"/>
      <c r="R1592" s="58">
        <v>29500908</v>
      </c>
      <c r="S1592" s="40">
        <v>13</v>
      </c>
      <c r="T1592" s="40">
        <v>61</v>
      </c>
      <c r="U1592" s="41">
        <v>44508</v>
      </c>
      <c r="V1592" s="59"/>
      <c r="W1592" s="40"/>
      <c r="X1592" s="44" t="str">
        <f>IFERROR(VLOOKUP(Abfalldokumentation!$R1592,Artikel!A:C,3,FALSE),Abfalldokumentation!$R1592)</f>
        <v>ABS GRUY</v>
      </c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</row>
    <row r="1593" spans="1:40" ht="30" hidden="1" customHeight="1" x14ac:dyDescent="0.25">
      <c r="A1593" s="73" t="str">
        <f>VLOOKUP(N1593,'Linien - BU'!A:B,2,FALSE)</f>
        <v>BU4</v>
      </c>
      <c r="B1593" s="74">
        <f t="shared" si="168"/>
        <v>15</v>
      </c>
      <c r="C1593" s="75">
        <f>Abfalldokumentation!$U1593</f>
        <v>44508</v>
      </c>
      <c r="D1593" s="69" t="str">
        <f>IFERROR(IF(VLOOKUP(O1593,'[1]Rohware 230'!$B:$C,2,FALSE)=0,"Rohware"),
IFERROR(IF(VLOOKUP(O1593,[1]Sammelnr.!$B:$C,2,FALSE)=0,"Sammelnr. ungeschält ABS"),
IFERROR(IF(VLOOKUP(O1593,[1]Sammelnr.!$E:$F,2,FALSE)=0,"Sammelnr. ungeschält VS"),
IFERROR(IF(VLOOKUP(O1593,[1]Sammelnr.!$H:$I,2,FALSE)=0,"Sammelnr. geschält"),
IFERROR(IF(VLOOKUP(O1593,[1]Offen!$B:$C,2,FALSE)=0,"Offen ungeschält ABS"),
IFERROR(IF(VLOOKUP(O1593,[1]Offen!$E:$F,2,FALSE)=0,"Offen ungeschält VOS"),
IFERROR(IF(VLOOKUP(O1593,[1]Offen!$H:$I,2,FALSE)=0,"Offen geschält RW"),
IFERROR(IF(VLOOKUP(O1593,[1]Offen!$K:$L,2,FALSE)=0,"Offen vegan"),
IFERROR(IF(VLOOKUP(O1593,[1]Offen!$N:$O,2,FALSE)=0,"Offen Zipfel"),
IFERROR(IF(VLOOKUP(O1593,[1]Offen!$Q:$R,2,FALSE)=0,"Offen Endstücke"),
IFERROR(IF(VLOOKUP(O1593,[1]Vakuumiert!$B:$C,2,FALSE)=0,"Vakuumierter VOS ungeschält"),
IFERROR(IF(VLOOKUP(O1593,[1]Vakuumiert!$E:$F,2,FALSE)=0,"Vakuumierter ABS ungeschält"),
IFERROR(IF(VLOOKUP(O1593,[1]Vakuumiert!$H:$I,2,FALSE)=0,"Vakuumierter VOS geschält"),
IFERROR(IF(VLOOKUP(O1593,[1]Vakuumiert!$K:$L,2,FALSE)=0,"Vakuumierter VOS vegan"),
IFERROR(IF(VLOOKUP(O1593,[1]Vakuumiert!$N:$O,2,FALSE)=0,"Vakuumierter VOS Zipfel"),
IFERROR(IF(VLOOKUP(O1593,[1]Vakuumiert!$Q:$R,2,FALSE)=0,"Vakuumiert geschält"),
IFERROR(IF(VLOOKUP(O1593,'[1]vakuumierte Fertigprodukte'!$B:$C,2,FALSE)=0,"Fertigprodukte"),
IFERROR(IF(VLOOKUP(O1593,'[1]vakuumierte Fertigprodukte'!$E:$FI,2,FALSE)=0,"Vakuumierte Zipfel"),
IFERROR(IF(VLOOKUP(O1593,[1]Wurste!$B:$C,2,FALSE)=0,"Räucherwürste"),
IFERROR(IF(VLOOKUP(O1593,[1]Wurste!$E:$F,2,FALSE)=0,"URW/URGW Wurst"),
IFERROR(IF(VLOOKUP(O1593,[1]Wurste!$H:$I,2,FALSE)=0,"HF-Wurst Vegan"),
IFERROR(IF(VLOOKUP(O1593,[1]Wurste!$K:$L,2,FALSE)=0,"320er ohne Würste"),
IFERROR(IF(AND(OR(Abfalldokumentation!$A1593="BU3",Abfalldokumentation!$A1593="Verkauf"),Abfalldokumentation!$F1593="Schimmel",Abfalldokumentation!$G1593="keinen Abnehmer/kein Schälpersonal"),"Div. Zipfel, ES ohne Verwendung",VLOOKUP(Abfalldokumentation!$E1593,Produktgruppen!A:B,2,FALSE)),"-")))))))))))))))))))))))</f>
        <v>ABS</v>
      </c>
      <c r="E1593" s="76" t="str">
        <f>IFERROR(VLOOKUP(Abfalldokumentation!$O1593,Artikel!A:C,3,FALSE),Abfalldokumentation!$O1593)</f>
        <v>ABS GRUY</v>
      </c>
      <c r="F1593" s="76" t="str">
        <f>VLOOKUP(T1593,'Liste Gründe'!A:D,2,FALSE)</f>
        <v>keinen Verwendungszweck</v>
      </c>
      <c r="G1593" s="75" t="str">
        <f>IF(ISBLANK(V1593),VLOOKUP(Abfalldokumentation!$P1593,'Liste Gründe'!A:D,3,FALSE),V1593)</f>
        <v>keinen Verwendungszweck</v>
      </c>
      <c r="H1593" s="76" t="str">
        <f>IF(ISBLANK(Abfalldokumentation!$W1593),"-",Abfalldokumentation!$W1593)</f>
        <v>-</v>
      </c>
      <c r="I1593" s="76">
        <f t="shared" si="169"/>
        <v>45</v>
      </c>
      <c r="J1593" s="76" t="str">
        <f t="shared" si="170"/>
        <v>Produkte</v>
      </c>
      <c r="K1593" s="76" t="str">
        <f t="shared" si="171"/>
        <v>BUs</v>
      </c>
      <c r="L1593" s="76" t="str">
        <f t="shared" si="172"/>
        <v>Symptome</v>
      </c>
      <c r="M1593" s="76">
        <f>IFERROR(VLOOKUP(Abfalldokumentation!$O1593,Kennzahlen!S:V,3,FALSE)*Abfalldokumentation!$B1593,"0")</f>
        <v>7.5</v>
      </c>
      <c r="N1593" s="76" t="str">
        <f>IF(ISBLANK(Q1593),VLOOKUP(Abfalldokumentation!$O1593,'Linien - BU'!R:S,2,FALSE),Q1593)</f>
        <v>BU4</v>
      </c>
      <c r="O1593" s="77">
        <f t="shared" si="173"/>
        <v>29500908</v>
      </c>
      <c r="P1593" s="77">
        <f t="shared" si="174"/>
        <v>61</v>
      </c>
      <c r="Q1593" s="45"/>
      <c r="R1593" s="60">
        <v>29500908</v>
      </c>
      <c r="S1593" s="46">
        <v>15</v>
      </c>
      <c r="T1593" s="46">
        <v>61</v>
      </c>
      <c r="U1593" s="47">
        <v>44508</v>
      </c>
      <c r="V1593" s="61"/>
      <c r="W1593" s="46"/>
      <c r="X1593" s="50" t="str">
        <f>IFERROR(VLOOKUP(Abfalldokumentation!$R1593,Artikel!A:C,3,FALSE),Abfalldokumentation!$R1593)</f>
        <v>ABS GRUY</v>
      </c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</row>
    <row r="1594" spans="1:40" ht="30" hidden="1" customHeight="1" x14ac:dyDescent="0.25">
      <c r="A1594" s="78" t="str">
        <f>VLOOKUP(N1594,'Linien - BU'!A:B,2,FALSE)</f>
        <v>BU4</v>
      </c>
      <c r="B1594" s="79">
        <f t="shared" si="168"/>
        <v>3</v>
      </c>
      <c r="C1594" s="80">
        <f>Abfalldokumentation!$U1594</f>
        <v>44508</v>
      </c>
      <c r="D1594" s="69" t="str">
        <f>IFERROR(IF(VLOOKUP(O1594,'[1]Rohware 230'!$B:$C,2,FALSE)=0,"Rohware"),
IFERROR(IF(VLOOKUP(O1594,[1]Sammelnr.!$B:$C,2,FALSE)=0,"Sammelnr. ungeschält ABS"),
IFERROR(IF(VLOOKUP(O1594,[1]Sammelnr.!$E:$F,2,FALSE)=0,"Sammelnr. ungeschält VS"),
IFERROR(IF(VLOOKUP(O1594,[1]Sammelnr.!$H:$I,2,FALSE)=0,"Sammelnr. geschält"),
IFERROR(IF(VLOOKUP(O1594,[1]Offen!$B:$C,2,FALSE)=0,"Offen ungeschält ABS"),
IFERROR(IF(VLOOKUP(O1594,[1]Offen!$E:$F,2,FALSE)=0,"Offen ungeschält VOS"),
IFERROR(IF(VLOOKUP(O1594,[1]Offen!$H:$I,2,FALSE)=0,"Offen geschält RW"),
IFERROR(IF(VLOOKUP(O1594,[1]Offen!$K:$L,2,FALSE)=0,"Offen vegan"),
IFERROR(IF(VLOOKUP(O1594,[1]Offen!$N:$O,2,FALSE)=0,"Offen Zipfel"),
IFERROR(IF(VLOOKUP(O1594,[1]Offen!$Q:$R,2,FALSE)=0,"Offen Endstücke"),
IFERROR(IF(VLOOKUP(O1594,[1]Vakuumiert!$B:$C,2,FALSE)=0,"Vakuumierter VOS ungeschält"),
IFERROR(IF(VLOOKUP(O1594,[1]Vakuumiert!$E:$F,2,FALSE)=0,"Vakuumierter ABS ungeschält"),
IFERROR(IF(VLOOKUP(O1594,[1]Vakuumiert!$H:$I,2,FALSE)=0,"Vakuumierter VOS geschält"),
IFERROR(IF(VLOOKUP(O1594,[1]Vakuumiert!$K:$L,2,FALSE)=0,"Vakuumierter VOS vegan"),
IFERROR(IF(VLOOKUP(O1594,[1]Vakuumiert!$N:$O,2,FALSE)=0,"Vakuumierter VOS Zipfel"),
IFERROR(IF(VLOOKUP(O1594,[1]Vakuumiert!$Q:$R,2,FALSE)=0,"Vakuumiert geschält"),
IFERROR(IF(VLOOKUP(O1594,'[1]vakuumierte Fertigprodukte'!$B:$C,2,FALSE)=0,"Fertigprodukte"),
IFERROR(IF(VLOOKUP(O1594,'[1]vakuumierte Fertigprodukte'!$E:$FI,2,FALSE)=0,"Vakuumierte Zipfel"),
IFERROR(IF(VLOOKUP(O1594,[1]Wurste!$B:$C,2,FALSE)=0,"Räucherwürste"),
IFERROR(IF(VLOOKUP(O1594,[1]Wurste!$E:$F,2,FALSE)=0,"URW/URGW Wurst"),
IFERROR(IF(VLOOKUP(O1594,[1]Wurste!$H:$I,2,FALSE)=0,"HF-Wurst Vegan"),
IFERROR(IF(VLOOKUP(O1594,[1]Wurste!$K:$L,2,FALSE)=0,"320er ohne Würste"),
IFERROR(IF(AND(OR(Abfalldokumentation!$A1594="BU3",Abfalldokumentation!$A1594="Verkauf"),Abfalldokumentation!$F1594="Schimmel",Abfalldokumentation!$G1594="keinen Abnehmer/kein Schälpersonal"),"Div. Zipfel, ES ohne Verwendung",VLOOKUP(Abfalldokumentation!$E1594,Produktgruppen!A:B,2,FALSE)),"-")))))))))))))))))))))))</f>
        <v>ABS</v>
      </c>
      <c r="E1594" s="81" t="str">
        <f>IFERROR(VLOOKUP(Abfalldokumentation!$O1594,Artikel!A:C,3,FALSE),Abfalldokumentation!$O1594)</f>
        <v>ABS ZIEGENR</v>
      </c>
      <c r="F1594" s="81" t="str">
        <f>VLOOKUP(T1594,'Liste Gründe'!A:D,2,FALSE)</f>
        <v>keinen Verwendungszweck</v>
      </c>
      <c r="G1594" s="80" t="str">
        <f>IF(ISBLANK(V1594),VLOOKUP(Abfalldokumentation!$P1594,'Liste Gründe'!A:D,3,FALSE),V1594)</f>
        <v>keinen Verwendungszweck</v>
      </c>
      <c r="H1594" s="81" t="str">
        <f>IF(ISBLANK(Abfalldokumentation!$W1594),"-",Abfalldokumentation!$W1594)</f>
        <v>-</v>
      </c>
      <c r="I1594" s="81">
        <f t="shared" si="169"/>
        <v>45</v>
      </c>
      <c r="J1594" s="81" t="str">
        <f t="shared" si="170"/>
        <v>Produkte</v>
      </c>
      <c r="K1594" s="81" t="str">
        <f t="shared" si="171"/>
        <v>BUs</v>
      </c>
      <c r="L1594" s="81" t="str">
        <f t="shared" si="172"/>
        <v>Symptome</v>
      </c>
      <c r="M1594" s="81">
        <f>IFERROR(VLOOKUP(Abfalldokumentation!$O1594,Kennzahlen!S:V,3,FALSE)*Abfalldokumentation!$B1594,"0")</f>
        <v>0.03</v>
      </c>
      <c r="N1594" s="81" t="str">
        <f>IF(ISBLANK(Q1594),VLOOKUP(Abfalldokumentation!$O1594,'Linien - BU'!R:S,2,FALSE),Q1594)</f>
        <v>BU4</v>
      </c>
      <c r="O1594" s="77">
        <f t="shared" si="173"/>
        <v>29500913</v>
      </c>
      <c r="P1594" s="77">
        <f t="shared" si="174"/>
        <v>61</v>
      </c>
      <c r="Q1594" s="39"/>
      <c r="R1594" s="58">
        <v>29500913</v>
      </c>
      <c r="S1594" s="40">
        <v>3</v>
      </c>
      <c r="T1594" s="40">
        <v>61</v>
      </c>
      <c r="U1594" s="41">
        <v>44508</v>
      </c>
      <c r="V1594" s="59"/>
      <c r="W1594" s="40"/>
      <c r="X1594" s="44" t="str">
        <f>IFERROR(VLOOKUP(Abfalldokumentation!$R1594,Artikel!A:C,3,FALSE),Abfalldokumentation!$R1594)</f>
        <v>ABS ZIEGENR</v>
      </c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</row>
    <row r="1595" spans="1:40" ht="30" hidden="1" customHeight="1" x14ac:dyDescent="0.25">
      <c r="A1595" s="73" t="str">
        <f>VLOOKUP(N1595,'Linien - BU'!A:B,2,FALSE)</f>
        <v>BU3</v>
      </c>
      <c r="B1595" s="74">
        <f t="shared" si="168"/>
        <v>20</v>
      </c>
      <c r="C1595" s="75">
        <f>Abfalldokumentation!$U1595</f>
        <v>44508</v>
      </c>
      <c r="D1595" s="69" t="str">
        <f>IFERROR(IF(VLOOKUP(O1595,'[1]Rohware 230'!$B:$C,2,FALSE)=0,"Rohware"),
IFERROR(IF(VLOOKUP(O1595,[1]Sammelnr.!$B:$C,2,FALSE)=0,"Sammelnr. ungeschält ABS"),
IFERROR(IF(VLOOKUP(O1595,[1]Sammelnr.!$E:$F,2,FALSE)=0,"Sammelnr. ungeschält VS"),
IFERROR(IF(VLOOKUP(O1595,[1]Sammelnr.!$H:$I,2,FALSE)=0,"Sammelnr. geschält"),
IFERROR(IF(VLOOKUP(O1595,[1]Offen!$B:$C,2,FALSE)=0,"Offen ungeschält ABS"),
IFERROR(IF(VLOOKUP(O1595,[1]Offen!$E:$F,2,FALSE)=0,"Offen ungeschält VOS"),
IFERROR(IF(VLOOKUP(O1595,[1]Offen!$H:$I,2,FALSE)=0,"Offen geschält RW"),
IFERROR(IF(VLOOKUP(O1595,[1]Offen!$K:$L,2,FALSE)=0,"Offen vegan"),
IFERROR(IF(VLOOKUP(O1595,[1]Offen!$N:$O,2,FALSE)=0,"Offen Zipfel"),
IFERROR(IF(VLOOKUP(O1595,[1]Offen!$Q:$R,2,FALSE)=0,"Offen Endstücke"),
IFERROR(IF(VLOOKUP(O1595,[1]Vakuumiert!$B:$C,2,FALSE)=0,"Vakuumierter VOS ungeschält"),
IFERROR(IF(VLOOKUP(O1595,[1]Vakuumiert!$E:$F,2,FALSE)=0,"Vakuumierter ABS ungeschält"),
IFERROR(IF(VLOOKUP(O1595,[1]Vakuumiert!$H:$I,2,FALSE)=0,"Vakuumierter VOS geschält"),
IFERROR(IF(VLOOKUP(O1595,[1]Vakuumiert!$K:$L,2,FALSE)=0,"Vakuumierter VOS vegan"),
IFERROR(IF(VLOOKUP(O1595,[1]Vakuumiert!$N:$O,2,FALSE)=0,"Vakuumierter VOS Zipfel"),
IFERROR(IF(VLOOKUP(O1595,[1]Vakuumiert!$Q:$R,2,FALSE)=0,"Vakuumiert geschält"),
IFERROR(IF(VLOOKUP(O1595,'[1]vakuumierte Fertigprodukte'!$B:$C,2,FALSE)=0,"Fertigprodukte"),
IFERROR(IF(VLOOKUP(O1595,'[1]vakuumierte Fertigprodukte'!$E:$FI,2,FALSE)=0,"Vakuumierte Zipfel"),
IFERROR(IF(VLOOKUP(O1595,[1]Wurste!$B:$C,2,FALSE)=0,"Räucherwürste"),
IFERROR(IF(VLOOKUP(O1595,[1]Wurste!$E:$F,2,FALSE)=0,"URW/URGW Wurst"),
IFERROR(IF(VLOOKUP(O1595,[1]Wurste!$H:$I,2,FALSE)=0,"HF-Wurst Vegan"),
IFERROR(IF(VLOOKUP(O1595,[1]Wurste!$K:$L,2,FALSE)=0,"320er ohne Würste"),
IFERROR(IF(AND(OR(Abfalldokumentation!$A1595="BU3",Abfalldokumentation!$A1595="Verkauf"),Abfalldokumentation!$F1595="Schimmel",Abfalldokumentation!$G1595="keinen Abnehmer/kein Schälpersonal"),"Div. Zipfel, ES ohne Verwendung",VLOOKUP(Abfalldokumentation!$E1595,Produktgruppen!A:B,2,FALSE)),"-")))))))))))))))))))))))</f>
        <v>-</v>
      </c>
      <c r="E1595" s="76" t="str">
        <f>IFERROR(VLOOKUP(Abfalldokumentation!$O1595,Artikel!A:C,3,FALSE),Abfalldokumentation!$O1595)</f>
        <v>VOS URW-CHILI-OGT</v>
      </c>
      <c r="F1595" s="76" t="str">
        <f>VLOOKUP(T1595,'Liste Gründe'!A:D,2,FALSE)</f>
        <v>Schimmel</v>
      </c>
      <c r="G1595" s="75" t="str">
        <f>IF(ISBLANK(V1595),VLOOKUP(Abfalldokumentation!$P1595,'Liste Gründe'!A:D,3,FALSE),V1595)</f>
        <v>VOS &gt; Einsatz</v>
      </c>
      <c r="H1595" s="76" t="str">
        <f>IF(ISBLANK(Abfalldokumentation!$W1595),"-",Abfalldokumentation!$W1595)</f>
        <v>-</v>
      </c>
      <c r="I1595" s="76">
        <f t="shared" si="169"/>
        <v>45</v>
      </c>
      <c r="J1595" s="76" t="str">
        <f t="shared" si="170"/>
        <v>Produkte</v>
      </c>
      <c r="K1595" s="76" t="str">
        <f t="shared" si="171"/>
        <v>BUs</v>
      </c>
      <c r="L1595" s="76" t="str">
        <f t="shared" si="172"/>
        <v>Symptome</v>
      </c>
      <c r="M1595" s="76">
        <f>IFERROR(VLOOKUP(Abfalldokumentation!$O1595,Kennzahlen!S:V,3,FALSE)*Abfalldokumentation!$B1595,"0")</f>
        <v>10</v>
      </c>
      <c r="N1595" s="76" t="str">
        <f>IF(ISBLANK(Q1595),VLOOKUP(Abfalldokumentation!$O1595,'Linien - BU'!R:S,2,FALSE),Q1595)</f>
        <v>BU3</v>
      </c>
      <c r="O1595" s="77">
        <f t="shared" si="173"/>
        <v>29500942</v>
      </c>
      <c r="P1595" s="77">
        <f t="shared" si="174"/>
        <v>12</v>
      </c>
      <c r="Q1595" s="45"/>
      <c r="R1595" s="60">
        <v>29500942</v>
      </c>
      <c r="S1595" s="46">
        <v>20</v>
      </c>
      <c r="T1595" s="46">
        <v>12</v>
      </c>
      <c r="U1595" s="47">
        <v>44508</v>
      </c>
      <c r="V1595" s="61" t="s">
        <v>21</v>
      </c>
      <c r="W1595" s="46"/>
      <c r="X1595" s="50" t="str">
        <f>IFERROR(VLOOKUP(Abfalldokumentation!$R1595,Artikel!A:C,3,FALSE),Abfalldokumentation!$R1595)</f>
        <v>VOS URW-CHILI-OGT</v>
      </c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</row>
    <row r="1596" spans="1:40" ht="30" hidden="1" customHeight="1" x14ac:dyDescent="0.25">
      <c r="A1596" s="78" t="str">
        <f>VLOOKUP(N1596,'Linien - BU'!A:B,2,FALSE)</f>
        <v>BU4</v>
      </c>
      <c r="B1596" s="79">
        <f t="shared" si="168"/>
        <v>22</v>
      </c>
      <c r="C1596" s="80">
        <f>Abfalldokumentation!$U1596</f>
        <v>44508</v>
      </c>
      <c r="D1596" s="69" t="str">
        <f>IFERROR(IF(VLOOKUP(O1596,'[1]Rohware 230'!$B:$C,2,FALSE)=0,"Rohware"),
IFERROR(IF(VLOOKUP(O1596,[1]Sammelnr.!$B:$C,2,FALSE)=0,"Sammelnr. ungeschält ABS"),
IFERROR(IF(VLOOKUP(O1596,[1]Sammelnr.!$E:$F,2,FALSE)=0,"Sammelnr. ungeschält VS"),
IFERROR(IF(VLOOKUP(O1596,[1]Sammelnr.!$H:$I,2,FALSE)=0,"Sammelnr. geschält"),
IFERROR(IF(VLOOKUP(O1596,[1]Offen!$B:$C,2,FALSE)=0,"Offen ungeschält ABS"),
IFERROR(IF(VLOOKUP(O1596,[1]Offen!$E:$F,2,FALSE)=0,"Offen ungeschält VOS"),
IFERROR(IF(VLOOKUP(O1596,[1]Offen!$H:$I,2,FALSE)=0,"Offen geschält RW"),
IFERROR(IF(VLOOKUP(O1596,[1]Offen!$K:$L,2,FALSE)=0,"Offen vegan"),
IFERROR(IF(VLOOKUP(O1596,[1]Offen!$N:$O,2,FALSE)=0,"Offen Zipfel"),
IFERROR(IF(VLOOKUP(O1596,[1]Offen!$Q:$R,2,FALSE)=0,"Offen Endstücke"),
IFERROR(IF(VLOOKUP(O1596,[1]Vakuumiert!$B:$C,2,FALSE)=0,"Vakuumierter VOS ungeschält"),
IFERROR(IF(VLOOKUP(O1596,[1]Vakuumiert!$E:$F,2,FALSE)=0,"Vakuumierter ABS ungeschält"),
IFERROR(IF(VLOOKUP(O1596,[1]Vakuumiert!$H:$I,2,FALSE)=0,"Vakuumierter VOS geschält"),
IFERROR(IF(VLOOKUP(O1596,[1]Vakuumiert!$K:$L,2,FALSE)=0,"Vakuumierter VOS vegan"),
IFERROR(IF(VLOOKUP(O1596,[1]Vakuumiert!$N:$O,2,FALSE)=0,"Vakuumierter VOS Zipfel"),
IFERROR(IF(VLOOKUP(O1596,[1]Vakuumiert!$Q:$R,2,FALSE)=0,"Vakuumiert geschält"),
IFERROR(IF(VLOOKUP(O1596,'[1]vakuumierte Fertigprodukte'!$B:$C,2,FALSE)=0,"Fertigprodukte"),
IFERROR(IF(VLOOKUP(O1596,'[1]vakuumierte Fertigprodukte'!$E:$FI,2,FALSE)=0,"Vakuumierte Zipfel"),
IFERROR(IF(VLOOKUP(O1596,[1]Wurste!$B:$C,2,FALSE)=0,"Räucherwürste"),
IFERROR(IF(VLOOKUP(O1596,[1]Wurste!$E:$F,2,FALSE)=0,"URW/URGW Wurst"),
IFERROR(IF(VLOOKUP(O1596,[1]Wurste!$H:$I,2,FALSE)=0,"HF-Wurst Vegan"),
IFERROR(IF(VLOOKUP(O1596,[1]Wurste!$K:$L,2,FALSE)=0,"320er ohne Würste"),
IFERROR(IF(AND(OR(Abfalldokumentation!$A1596="BU3",Abfalldokumentation!$A1596="Verkauf"),Abfalldokumentation!$F1596="Schimmel",Abfalldokumentation!$G1596="keinen Abnehmer/kein Schälpersonal"),"Div. Zipfel, ES ohne Verwendung",VLOOKUP(Abfalldokumentation!$E1596,Produktgruppen!A:B,2,FALSE)),"-")))))))))))))))))))))))</f>
        <v>ABS</v>
      </c>
      <c r="E1596" s="81" t="str">
        <f>IFERROR(VLOOKUP(Abfalldokumentation!$O1596,Artikel!A:C,3,FALSE),Abfalldokumentation!$O1596)</f>
        <v>ABS AT-ROTWEIN</v>
      </c>
      <c r="F1596" s="81" t="str">
        <f>VLOOKUP(T1596,'Liste Gründe'!A:D,2,FALSE)</f>
        <v>keinen Verwendungszweck</v>
      </c>
      <c r="G1596" s="80" t="str">
        <f>IF(ISBLANK(V1596),VLOOKUP(Abfalldokumentation!$P1596,'Liste Gründe'!A:D,3,FALSE),V1596)</f>
        <v>keinen Verwendungszweck</v>
      </c>
      <c r="H1596" s="81" t="str">
        <f>IF(ISBLANK(Abfalldokumentation!$W1596),"-",Abfalldokumentation!$W1596)</f>
        <v>-</v>
      </c>
      <c r="I1596" s="81">
        <f t="shared" si="169"/>
        <v>45</v>
      </c>
      <c r="J1596" s="81" t="str">
        <f t="shared" si="170"/>
        <v>Produkte</v>
      </c>
      <c r="K1596" s="81" t="str">
        <f t="shared" si="171"/>
        <v>BUs</v>
      </c>
      <c r="L1596" s="81" t="str">
        <f t="shared" si="172"/>
        <v>Symptome</v>
      </c>
      <c r="M1596" s="81">
        <f>IFERROR(VLOOKUP(Abfalldokumentation!$O1596,Kennzahlen!S:V,3,FALSE)*Abfalldokumentation!$B1596,"0")</f>
        <v>2.2000000000000001E-3</v>
      </c>
      <c r="N1596" s="81" t="str">
        <f>IF(ISBLANK(Q1596),VLOOKUP(Abfalldokumentation!$O1596,'Linien - BU'!R:S,2,FALSE),Q1596)</f>
        <v>BU4</v>
      </c>
      <c r="O1596" s="77">
        <f t="shared" si="173"/>
        <v>29501013</v>
      </c>
      <c r="P1596" s="77">
        <f t="shared" si="174"/>
        <v>61</v>
      </c>
      <c r="Q1596" s="39"/>
      <c r="R1596" s="58">
        <v>29501013</v>
      </c>
      <c r="S1596" s="40">
        <v>22</v>
      </c>
      <c r="T1596" s="40">
        <v>61</v>
      </c>
      <c r="U1596" s="41">
        <v>44508</v>
      </c>
      <c r="V1596" s="59"/>
      <c r="W1596" s="40"/>
      <c r="X1596" s="44" t="str">
        <f>IFERROR(VLOOKUP(Abfalldokumentation!$R1596,Artikel!A:C,3,FALSE),Abfalldokumentation!$R1596)</f>
        <v>ABS AT-ROTWEIN</v>
      </c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</row>
    <row r="1597" spans="1:40" ht="30" hidden="1" customHeight="1" x14ac:dyDescent="0.25">
      <c r="A1597" s="73" t="str">
        <f>VLOOKUP(N1597,'Linien - BU'!A:B,2,FALSE)</f>
        <v>BU4</v>
      </c>
      <c r="B1597" s="74">
        <f t="shared" si="168"/>
        <v>18</v>
      </c>
      <c r="C1597" s="75">
        <f>Abfalldokumentation!$U1597</f>
        <v>44508</v>
      </c>
      <c r="D1597" s="69" t="str">
        <f>IFERROR(IF(VLOOKUP(O1597,'[1]Rohware 230'!$B:$C,2,FALSE)=0,"Rohware"),
IFERROR(IF(VLOOKUP(O1597,[1]Sammelnr.!$B:$C,2,FALSE)=0,"Sammelnr. ungeschält ABS"),
IFERROR(IF(VLOOKUP(O1597,[1]Sammelnr.!$E:$F,2,FALSE)=0,"Sammelnr. ungeschält VS"),
IFERROR(IF(VLOOKUP(O1597,[1]Sammelnr.!$H:$I,2,FALSE)=0,"Sammelnr. geschält"),
IFERROR(IF(VLOOKUP(O1597,[1]Offen!$B:$C,2,FALSE)=0,"Offen ungeschält ABS"),
IFERROR(IF(VLOOKUP(O1597,[1]Offen!$E:$F,2,FALSE)=0,"Offen ungeschält VOS"),
IFERROR(IF(VLOOKUP(O1597,[1]Offen!$H:$I,2,FALSE)=0,"Offen geschält RW"),
IFERROR(IF(VLOOKUP(O1597,[1]Offen!$K:$L,2,FALSE)=0,"Offen vegan"),
IFERROR(IF(VLOOKUP(O1597,[1]Offen!$N:$O,2,FALSE)=0,"Offen Zipfel"),
IFERROR(IF(VLOOKUP(O1597,[1]Offen!$Q:$R,2,FALSE)=0,"Offen Endstücke"),
IFERROR(IF(VLOOKUP(O1597,[1]Vakuumiert!$B:$C,2,FALSE)=0,"Vakuumierter VOS ungeschält"),
IFERROR(IF(VLOOKUP(O1597,[1]Vakuumiert!$E:$F,2,FALSE)=0,"Vakuumierter ABS ungeschält"),
IFERROR(IF(VLOOKUP(O1597,[1]Vakuumiert!$H:$I,2,FALSE)=0,"Vakuumierter VOS geschält"),
IFERROR(IF(VLOOKUP(O1597,[1]Vakuumiert!$K:$L,2,FALSE)=0,"Vakuumierter VOS vegan"),
IFERROR(IF(VLOOKUP(O1597,[1]Vakuumiert!$N:$O,2,FALSE)=0,"Vakuumierter VOS Zipfel"),
IFERROR(IF(VLOOKUP(O1597,[1]Vakuumiert!$Q:$R,2,FALSE)=0,"Vakuumiert geschält"),
IFERROR(IF(VLOOKUP(O1597,'[1]vakuumierte Fertigprodukte'!$B:$C,2,FALSE)=0,"Fertigprodukte"),
IFERROR(IF(VLOOKUP(O1597,'[1]vakuumierte Fertigprodukte'!$E:$FI,2,FALSE)=0,"Vakuumierte Zipfel"),
IFERROR(IF(VLOOKUP(O1597,[1]Wurste!$B:$C,2,FALSE)=0,"Räucherwürste"),
IFERROR(IF(VLOOKUP(O1597,[1]Wurste!$E:$F,2,FALSE)=0,"URW/URGW Wurst"),
IFERROR(IF(VLOOKUP(O1597,[1]Wurste!$H:$I,2,FALSE)=0,"HF-Wurst Vegan"),
IFERROR(IF(VLOOKUP(O1597,[1]Wurste!$K:$L,2,FALSE)=0,"320er ohne Würste"),
IFERROR(IF(AND(OR(Abfalldokumentation!$A1597="BU3",Abfalldokumentation!$A1597="Verkauf"),Abfalldokumentation!$F1597="Schimmel",Abfalldokumentation!$G1597="keinen Abnehmer/kein Schälpersonal"),"Div. Zipfel, ES ohne Verwendung",VLOOKUP(Abfalldokumentation!$E1597,Produktgruppen!A:B,2,FALSE)),"-")))))))))))))))))))))))</f>
        <v>Vorschmelz</v>
      </c>
      <c r="E1597" s="76" t="str">
        <f>IFERROR(VLOOKUP(Abfalldokumentation!$O1597,Artikel!A:C,3,FALSE),Abfalldokumentation!$O1597)</f>
        <v>VOS WAL-THEKE</v>
      </c>
      <c r="F1597" s="76" t="str">
        <f>VLOOKUP(T1597,'Liste Gründe'!A:D,2,FALSE)</f>
        <v>keinen Verwendungszweck</v>
      </c>
      <c r="G1597" s="75" t="str">
        <f>IF(ISBLANK(V1597),VLOOKUP(Abfalldokumentation!$P1597,'Liste Gründe'!A:D,3,FALSE),V1597)</f>
        <v>keinen Verwendungszweck</v>
      </c>
      <c r="H1597" s="76" t="str">
        <f>IF(ISBLANK(Abfalldokumentation!$W1597),"-",Abfalldokumentation!$W1597)</f>
        <v>-</v>
      </c>
      <c r="I1597" s="76">
        <f t="shared" si="169"/>
        <v>45</v>
      </c>
      <c r="J1597" s="76" t="str">
        <f t="shared" si="170"/>
        <v>Produkte</v>
      </c>
      <c r="K1597" s="76" t="str">
        <f t="shared" si="171"/>
        <v>BUs</v>
      </c>
      <c r="L1597" s="76" t="str">
        <f t="shared" si="172"/>
        <v>Symptome</v>
      </c>
      <c r="M1597" s="76">
        <f>IFERROR(VLOOKUP(Abfalldokumentation!$O1597,Kennzahlen!S:V,3,FALSE)*Abfalldokumentation!$B1597,"0")</f>
        <v>9</v>
      </c>
      <c r="N1597" s="76" t="str">
        <f>IF(ISBLANK(Q1597),VLOOKUP(Abfalldokumentation!$O1597,'Linien - BU'!R:S,2,FALSE),Q1597)</f>
        <v>BU4</v>
      </c>
      <c r="O1597" s="77">
        <f t="shared" si="173"/>
        <v>29501020</v>
      </c>
      <c r="P1597" s="77">
        <f t="shared" si="174"/>
        <v>61</v>
      </c>
      <c r="Q1597" s="45"/>
      <c r="R1597" s="60">
        <v>29501020</v>
      </c>
      <c r="S1597" s="46">
        <v>18</v>
      </c>
      <c r="T1597" s="46">
        <v>61</v>
      </c>
      <c r="U1597" s="47">
        <v>44508</v>
      </c>
      <c r="V1597" s="61"/>
      <c r="W1597" s="46"/>
      <c r="X1597" s="50" t="str">
        <f>IFERROR(VLOOKUP(Abfalldokumentation!$R1597,Artikel!A:C,3,FALSE),Abfalldokumentation!$R1597)</f>
        <v>VOS WAL-THEKE</v>
      </c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</row>
    <row r="1598" spans="1:40" ht="30" hidden="1" customHeight="1" x14ac:dyDescent="0.25">
      <c r="A1598" s="78" t="str">
        <f>VLOOKUP(N1598,'Linien - BU'!A:B,2,FALSE)</f>
        <v>BU4</v>
      </c>
      <c r="B1598" s="79">
        <f t="shared" si="168"/>
        <v>15</v>
      </c>
      <c r="C1598" s="80">
        <f>Abfalldokumentation!$U1598</f>
        <v>44508</v>
      </c>
      <c r="D1598" s="69" t="str">
        <f>IFERROR(IF(VLOOKUP(O1598,'[1]Rohware 230'!$B:$C,2,FALSE)=0,"Rohware"),
IFERROR(IF(VLOOKUP(O1598,[1]Sammelnr.!$B:$C,2,FALSE)=0,"Sammelnr. ungeschält ABS"),
IFERROR(IF(VLOOKUP(O1598,[1]Sammelnr.!$E:$F,2,FALSE)=0,"Sammelnr. ungeschält VS"),
IFERROR(IF(VLOOKUP(O1598,[1]Sammelnr.!$H:$I,2,FALSE)=0,"Sammelnr. geschält"),
IFERROR(IF(VLOOKUP(O1598,[1]Offen!$B:$C,2,FALSE)=0,"Offen ungeschält ABS"),
IFERROR(IF(VLOOKUP(O1598,[1]Offen!$E:$F,2,FALSE)=0,"Offen ungeschält VOS"),
IFERROR(IF(VLOOKUP(O1598,[1]Offen!$H:$I,2,FALSE)=0,"Offen geschält RW"),
IFERROR(IF(VLOOKUP(O1598,[1]Offen!$K:$L,2,FALSE)=0,"Offen vegan"),
IFERROR(IF(VLOOKUP(O1598,[1]Offen!$N:$O,2,FALSE)=0,"Offen Zipfel"),
IFERROR(IF(VLOOKUP(O1598,[1]Offen!$Q:$R,2,FALSE)=0,"Offen Endstücke"),
IFERROR(IF(VLOOKUP(O1598,[1]Vakuumiert!$B:$C,2,FALSE)=0,"Vakuumierter VOS ungeschält"),
IFERROR(IF(VLOOKUP(O1598,[1]Vakuumiert!$E:$F,2,FALSE)=0,"Vakuumierter ABS ungeschält"),
IFERROR(IF(VLOOKUP(O1598,[1]Vakuumiert!$H:$I,2,FALSE)=0,"Vakuumierter VOS geschält"),
IFERROR(IF(VLOOKUP(O1598,[1]Vakuumiert!$K:$L,2,FALSE)=0,"Vakuumierter VOS vegan"),
IFERROR(IF(VLOOKUP(O1598,[1]Vakuumiert!$N:$O,2,FALSE)=0,"Vakuumierter VOS Zipfel"),
IFERROR(IF(VLOOKUP(O1598,[1]Vakuumiert!$Q:$R,2,FALSE)=0,"Vakuumiert geschält"),
IFERROR(IF(VLOOKUP(O1598,'[1]vakuumierte Fertigprodukte'!$B:$C,2,FALSE)=0,"Fertigprodukte"),
IFERROR(IF(VLOOKUP(O1598,'[1]vakuumierte Fertigprodukte'!$E:$FI,2,FALSE)=0,"Vakuumierte Zipfel"),
IFERROR(IF(VLOOKUP(O1598,[1]Wurste!$B:$C,2,FALSE)=0,"Räucherwürste"),
IFERROR(IF(VLOOKUP(O1598,[1]Wurste!$E:$F,2,FALSE)=0,"URW/URGW Wurst"),
IFERROR(IF(VLOOKUP(O1598,[1]Wurste!$H:$I,2,FALSE)=0,"HF-Wurst Vegan"),
IFERROR(IF(VLOOKUP(O1598,[1]Wurste!$K:$L,2,FALSE)=0,"320er ohne Würste"),
IFERROR(IF(AND(OR(Abfalldokumentation!$A1598="BU3",Abfalldokumentation!$A1598="Verkauf"),Abfalldokumentation!$F1598="Schimmel",Abfalldokumentation!$G1598="keinen Abnehmer/kein Schälpersonal"),"Div. Zipfel, ES ohne Verwendung",VLOOKUP(Abfalldokumentation!$E1598,Produktgruppen!A:B,2,FALSE)),"-")))))))))))))))))))))))</f>
        <v>Vorschmelz</v>
      </c>
      <c r="E1598" s="81" t="str">
        <f>IFERROR(VLOOKUP(Abfalldokumentation!$O1598,Artikel!A:C,3,FALSE),Abfalldokumentation!$O1598)</f>
        <v>VOS WAL-THEKE</v>
      </c>
      <c r="F1598" s="81" t="str">
        <f>VLOOKUP(T1598,'Liste Gründe'!A:D,2,FALSE)</f>
        <v>keinen Verwendungszweck</v>
      </c>
      <c r="G1598" s="80" t="str">
        <f>IF(ISBLANK(V1598),VLOOKUP(Abfalldokumentation!$P1598,'Liste Gründe'!A:D,3,FALSE),V1598)</f>
        <v>keinen Verwendungszweck</v>
      </c>
      <c r="H1598" s="81" t="str">
        <f>IF(ISBLANK(Abfalldokumentation!$W1598),"-",Abfalldokumentation!$W1598)</f>
        <v>-</v>
      </c>
      <c r="I1598" s="81">
        <f t="shared" si="169"/>
        <v>45</v>
      </c>
      <c r="J1598" s="81" t="str">
        <f t="shared" si="170"/>
        <v>Produkte</v>
      </c>
      <c r="K1598" s="81" t="str">
        <f t="shared" si="171"/>
        <v>BUs</v>
      </c>
      <c r="L1598" s="81" t="str">
        <f t="shared" si="172"/>
        <v>Symptome</v>
      </c>
      <c r="M1598" s="81">
        <f>IFERROR(VLOOKUP(Abfalldokumentation!$O1598,Kennzahlen!S:V,3,FALSE)*Abfalldokumentation!$B1598,"0")</f>
        <v>7.5</v>
      </c>
      <c r="N1598" s="81" t="str">
        <f>IF(ISBLANK(Q1598),VLOOKUP(Abfalldokumentation!$O1598,'Linien - BU'!R:S,2,FALSE),Q1598)</f>
        <v>BU4</v>
      </c>
      <c r="O1598" s="77">
        <f t="shared" si="173"/>
        <v>29501020</v>
      </c>
      <c r="P1598" s="77">
        <f t="shared" si="174"/>
        <v>61</v>
      </c>
      <c r="Q1598" s="39"/>
      <c r="R1598" s="58">
        <v>29501020</v>
      </c>
      <c r="S1598" s="40">
        <v>15</v>
      </c>
      <c r="T1598" s="40">
        <v>61</v>
      </c>
      <c r="U1598" s="41">
        <v>44508</v>
      </c>
      <c r="V1598" s="59"/>
      <c r="W1598" s="40"/>
      <c r="X1598" s="44" t="str">
        <f>IFERROR(VLOOKUP(Abfalldokumentation!$R1598,Artikel!A:C,3,FALSE),Abfalldokumentation!$R1598)</f>
        <v>VOS WAL-THEKE</v>
      </c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</row>
    <row r="1599" spans="1:40" ht="30" hidden="1" customHeight="1" x14ac:dyDescent="0.25">
      <c r="A1599" s="73" t="str">
        <f>VLOOKUP(N1599,'Linien - BU'!A:B,2,FALSE)</f>
        <v>BU4</v>
      </c>
      <c r="B1599" s="74">
        <f t="shared" si="168"/>
        <v>9</v>
      </c>
      <c r="C1599" s="75">
        <f>Abfalldokumentation!$U1599</f>
        <v>44508</v>
      </c>
      <c r="D1599" s="69" t="str">
        <f>IFERROR(IF(VLOOKUP(O1599,'[1]Rohware 230'!$B:$C,2,FALSE)=0,"Rohware"),
IFERROR(IF(VLOOKUP(O1599,[1]Sammelnr.!$B:$C,2,FALSE)=0,"Sammelnr. ungeschält ABS"),
IFERROR(IF(VLOOKUP(O1599,[1]Sammelnr.!$E:$F,2,FALSE)=0,"Sammelnr. ungeschält VS"),
IFERROR(IF(VLOOKUP(O1599,[1]Sammelnr.!$H:$I,2,FALSE)=0,"Sammelnr. geschält"),
IFERROR(IF(VLOOKUP(O1599,[1]Offen!$B:$C,2,FALSE)=0,"Offen ungeschält ABS"),
IFERROR(IF(VLOOKUP(O1599,[1]Offen!$E:$F,2,FALSE)=0,"Offen ungeschält VOS"),
IFERROR(IF(VLOOKUP(O1599,[1]Offen!$H:$I,2,FALSE)=0,"Offen geschält RW"),
IFERROR(IF(VLOOKUP(O1599,[1]Offen!$K:$L,2,FALSE)=0,"Offen vegan"),
IFERROR(IF(VLOOKUP(O1599,[1]Offen!$N:$O,2,FALSE)=0,"Offen Zipfel"),
IFERROR(IF(VLOOKUP(O1599,[1]Offen!$Q:$R,2,FALSE)=0,"Offen Endstücke"),
IFERROR(IF(VLOOKUP(O1599,[1]Vakuumiert!$B:$C,2,FALSE)=0,"Vakuumierter VOS ungeschält"),
IFERROR(IF(VLOOKUP(O1599,[1]Vakuumiert!$E:$F,2,FALSE)=0,"Vakuumierter ABS ungeschält"),
IFERROR(IF(VLOOKUP(O1599,[1]Vakuumiert!$H:$I,2,FALSE)=0,"Vakuumierter VOS geschält"),
IFERROR(IF(VLOOKUP(O1599,[1]Vakuumiert!$K:$L,2,FALSE)=0,"Vakuumierter VOS vegan"),
IFERROR(IF(VLOOKUP(O1599,[1]Vakuumiert!$N:$O,2,FALSE)=0,"Vakuumierter VOS Zipfel"),
IFERROR(IF(VLOOKUP(O1599,[1]Vakuumiert!$Q:$R,2,FALSE)=0,"Vakuumiert geschält"),
IFERROR(IF(VLOOKUP(O1599,'[1]vakuumierte Fertigprodukte'!$B:$C,2,FALSE)=0,"Fertigprodukte"),
IFERROR(IF(VLOOKUP(O1599,'[1]vakuumierte Fertigprodukte'!$E:$FI,2,FALSE)=0,"Vakuumierte Zipfel"),
IFERROR(IF(VLOOKUP(O1599,[1]Wurste!$B:$C,2,FALSE)=0,"Räucherwürste"),
IFERROR(IF(VLOOKUP(O1599,[1]Wurste!$E:$F,2,FALSE)=0,"URW/URGW Wurst"),
IFERROR(IF(VLOOKUP(O1599,[1]Wurste!$H:$I,2,FALSE)=0,"HF-Wurst Vegan"),
IFERROR(IF(VLOOKUP(O1599,[1]Wurste!$K:$L,2,FALSE)=0,"320er ohne Würste"),
IFERROR(IF(AND(OR(Abfalldokumentation!$A1599="BU3",Abfalldokumentation!$A1599="Verkauf"),Abfalldokumentation!$F1599="Schimmel",Abfalldokumentation!$G1599="keinen Abnehmer/kein Schälpersonal"),"Div. Zipfel, ES ohne Verwendung",VLOOKUP(Abfalldokumentation!$E1599,Produktgruppen!A:B,2,FALSE)),"-")))))))))))))))))))))))</f>
        <v>ABS</v>
      </c>
      <c r="E1599" s="76" t="str">
        <f>IFERROR(VLOOKUP(Abfalldokumentation!$O1599,Artikel!A:C,3,FALSE),Abfalldokumentation!$O1599)</f>
        <v>ABS KELLERGEIST</v>
      </c>
      <c r="F1599" s="76" t="str">
        <f>VLOOKUP(T1599,'Liste Gründe'!A:D,2,FALSE)</f>
        <v>keinen Verwendungszweck</v>
      </c>
      <c r="G1599" s="75" t="str">
        <f>IF(ISBLANK(V1599),VLOOKUP(Abfalldokumentation!$P1599,'Liste Gründe'!A:D,3,FALSE),V1599)</f>
        <v>keinen Verwendungszweck</v>
      </c>
      <c r="H1599" s="76" t="str">
        <f>IF(ISBLANK(Abfalldokumentation!$W1599),"-",Abfalldokumentation!$W1599)</f>
        <v>-</v>
      </c>
      <c r="I1599" s="76">
        <f t="shared" si="169"/>
        <v>45</v>
      </c>
      <c r="J1599" s="76" t="str">
        <f t="shared" si="170"/>
        <v>Produkte</v>
      </c>
      <c r="K1599" s="76" t="str">
        <f t="shared" si="171"/>
        <v>BUs</v>
      </c>
      <c r="L1599" s="76" t="str">
        <f t="shared" si="172"/>
        <v>Symptome</v>
      </c>
      <c r="M1599" s="76">
        <f>IFERROR(VLOOKUP(Abfalldokumentation!$O1599,Kennzahlen!S:V,3,FALSE)*Abfalldokumentation!$B1599,"0")</f>
        <v>9.0000000000000008E-4</v>
      </c>
      <c r="N1599" s="76" t="str">
        <f>IF(ISBLANK(Q1599),VLOOKUP(Abfalldokumentation!$O1599,'Linien - BU'!R:S,2,FALSE),Q1599)</f>
        <v>BU4</v>
      </c>
      <c r="O1599" s="77">
        <f t="shared" si="173"/>
        <v>29501028</v>
      </c>
      <c r="P1599" s="77">
        <f t="shared" si="174"/>
        <v>61</v>
      </c>
      <c r="Q1599" s="45"/>
      <c r="R1599" s="60">
        <v>29501028</v>
      </c>
      <c r="S1599" s="46">
        <v>9</v>
      </c>
      <c r="T1599" s="46">
        <v>61</v>
      </c>
      <c r="U1599" s="47">
        <v>44508</v>
      </c>
      <c r="V1599" s="61"/>
      <c r="W1599" s="46"/>
      <c r="X1599" s="50" t="str">
        <f>IFERROR(VLOOKUP(Abfalldokumentation!$R1599,Artikel!A:C,3,FALSE),Abfalldokumentation!$R1599)</f>
        <v>ABS KELLERGEIST</v>
      </c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</row>
    <row r="1600" spans="1:40" ht="30" hidden="1" customHeight="1" x14ac:dyDescent="0.25">
      <c r="A1600" s="78" t="str">
        <f>VLOOKUP(N1600,'Linien - BU'!A:B,2,FALSE)</f>
        <v>BU4</v>
      </c>
      <c r="B1600" s="79">
        <f t="shared" si="168"/>
        <v>10</v>
      </c>
      <c r="C1600" s="80">
        <f>Abfalldokumentation!$U1600</f>
        <v>44508</v>
      </c>
      <c r="D1600" s="69" t="str">
        <f>IFERROR(IF(VLOOKUP(O1600,'[1]Rohware 230'!$B:$C,2,FALSE)=0,"Rohware"),
IFERROR(IF(VLOOKUP(O1600,[1]Sammelnr.!$B:$C,2,FALSE)=0,"Sammelnr. ungeschält ABS"),
IFERROR(IF(VLOOKUP(O1600,[1]Sammelnr.!$E:$F,2,FALSE)=0,"Sammelnr. ungeschält VS"),
IFERROR(IF(VLOOKUP(O1600,[1]Sammelnr.!$H:$I,2,FALSE)=0,"Sammelnr. geschält"),
IFERROR(IF(VLOOKUP(O1600,[1]Offen!$B:$C,2,FALSE)=0,"Offen ungeschält ABS"),
IFERROR(IF(VLOOKUP(O1600,[1]Offen!$E:$F,2,FALSE)=0,"Offen ungeschält VOS"),
IFERROR(IF(VLOOKUP(O1600,[1]Offen!$H:$I,2,FALSE)=0,"Offen geschält RW"),
IFERROR(IF(VLOOKUP(O1600,[1]Offen!$K:$L,2,FALSE)=0,"Offen vegan"),
IFERROR(IF(VLOOKUP(O1600,[1]Offen!$N:$O,2,FALSE)=0,"Offen Zipfel"),
IFERROR(IF(VLOOKUP(O1600,[1]Offen!$Q:$R,2,FALSE)=0,"Offen Endstücke"),
IFERROR(IF(VLOOKUP(O1600,[1]Vakuumiert!$B:$C,2,FALSE)=0,"Vakuumierter VOS ungeschält"),
IFERROR(IF(VLOOKUP(O1600,[1]Vakuumiert!$E:$F,2,FALSE)=0,"Vakuumierter ABS ungeschält"),
IFERROR(IF(VLOOKUP(O1600,[1]Vakuumiert!$H:$I,2,FALSE)=0,"Vakuumierter VOS geschält"),
IFERROR(IF(VLOOKUP(O1600,[1]Vakuumiert!$K:$L,2,FALSE)=0,"Vakuumierter VOS vegan"),
IFERROR(IF(VLOOKUP(O1600,[1]Vakuumiert!$N:$O,2,FALSE)=0,"Vakuumierter VOS Zipfel"),
IFERROR(IF(VLOOKUP(O1600,[1]Vakuumiert!$Q:$R,2,FALSE)=0,"Vakuumiert geschält"),
IFERROR(IF(VLOOKUP(O1600,'[1]vakuumierte Fertigprodukte'!$B:$C,2,FALSE)=0,"Fertigprodukte"),
IFERROR(IF(VLOOKUP(O1600,'[1]vakuumierte Fertigprodukte'!$E:$FI,2,FALSE)=0,"Vakuumierte Zipfel"),
IFERROR(IF(VLOOKUP(O1600,[1]Wurste!$B:$C,2,FALSE)=0,"Räucherwürste"),
IFERROR(IF(VLOOKUP(O1600,[1]Wurste!$E:$F,2,FALSE)=0,"URW/URGW Wurst"),
IFERROR(IF(VLOOKUP(O1600,[1]Wurste!$H:$I,2,FALSE)=0,"HF-Wurst Vegan"),
IFERROR(IF(VLOOKUP(O1600,[1]Wurste!$K:$L,2,FALSE)=0,"320er ohne Würste"),
IFERROR(IF(AND(OR(Abfalldokumentation!$A1600="BU3",Abfalldokumentation!$A1600="Verkauf"),Abfalldokumentation!$F1600="Schimmel",Abfalldokumentation!$G1600="keinen Abnehmer/kein Schälpersonal"),"Div. Zipfel, ES ohne Verwendung",VLOOKUP(Abfalldokumentation!$E1600,Produktgruppen!A:B,2,FALSE)),"-")))))))))))))))))))))))</f>
        <v>ABS</v>
      </c>
      <c r="E1600" s="81" t="str">
        <f>IFERROR(VLOOKUP(Abfalldokumentation!$O1600,Artikel!A:C,3,FALSE),Abfalldokumentation!$O1600)</f>
        <v>ABS BRUSCHETTA</v>
      </c>
      <c r="F1600" s="81" t="str">
        <f>VLOOKUP(T1600,'Liste Gründe'!A:D,2,FALSE)</f>
        <v>keinen Verwendungszweck</v>
      </c>
      <c r="G1600" s="80" t="str">
        <f>IF(ISBLANK(V1600),VLOOKUP(Abfalldokumentation!$P1600,'Liste Gründe'!A:D,3,FALSE),V1600)</f>
        <v>keinen Verwendungszweck</v>
      </c>
      <c r="H1600" s="81" t="str">
        <f>IF(ISBLANK(Abfalldokumentation!$W1600),"-",Abfalldokumentation!$W1600)</f>
        <v>-</v>
      </c>
      <c r="I1600" s="81">
        <f t="shared" si="169"/>
        <v>45</v>
      </c>
      <c r="J1600" s="81" t="str">
        <f t="shared" si="170"/>
        <v>Produkte</v>
      </c>
      <c r="K1600" s="81" t="str">
        <f t="shared" si="171"/>
        <v>BUs</v>
      </c>
      <c r="L1600" s="81" t="str">
        <f t="shared" si="172"/>
        <v>Symptome</v>
      </c>
      <c r="M1600" s="81">
        <f>IFERROR(VLOOKUP(Abfalldokumentation!$O1600,Kennzahlen!S:V,3,FALSE)*Abfalldokumentation!$B1600,"0")</f>
        <v>15</v>
      </c>
      <c r="N1600" s="81" t="str">
        <f>IF(ISBLANK(Q1600),VLOOKUP(Abfalldokumentation!$O1600,'Linien - BU'!R:S,2,FALSE),Q1600)</f>
        <v>BU4</v>
      </c>
      <c r="O1600" s="77">
        <f t="shared" si="173"/>
        <v>29501029</v>
      </c>
      <c r="P1600" s="77">
        <f t="shared" si="174"/>
        <v>61</v>
      </c>
      <c r="Q1600" s="39"/>
      <c r="R1600" s="58">
        <v>29501029</v>
      </c>
      <c r="S1600" s="40">
        <v>10</v>
      </c>
      <c r="T1600" s="40">
        <v>61</v>
      </c>
      <c r="U1600" s="41">
        <v>44508</v>
      </c>
      <c r="V1600" s="59"/>
      <c r="W1600" s="40"/>
      <c r="X1600" s="44" t="str">
        <f>IFERROR(VLOOKUP(Abfalldokumentation!$R1600,Artikel!A:C,3,FALSE),Abfalldokumentation!$R1600)</f>
        <v>ABS BRUSCHETTA</v>
      </c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</row>
    <row r="1601" spans="1:40" ht="30" hidden="1" customHeight="1" x14ac:dyDescent="0.25">
      <c r="A1601" s="73" t="str">
        <f>VLOOKUP(N1601,'Linien - BU'!A:B,2,FALSE)</f>
        <v>BU4</v>
      </c>
      <c r="B1601" s="74">
        <f t="shared" si="168"/>
        <v>21</v>
      </c>
      <c r="C1601" s="75">
        <f>Abfalldokumentation!$U1601</f>
        <v>44508</v>
      </c>
      <c r="D1601" s="69" t="str">
        <f>IFERROR(IF(VLOOKUP(O1601,'[1]Rohware 230'!$B:$C,2,FALSE)=0,"Rohware"),
IFERROR(IF(VLOOKUP(O1601,[1]Sammelnr.!$B:$C,2,FALSE)=0,"Sammelnr. ungeschält ABS"),
IFERROR(IF(VLOOKUP(O1601,[1]Sammelnr.!$E:$F,2,FALSE)=0,"Sammelnr. ungeschält VS"),
IFERROR(IF(VLOOKUP(O1601,[1]Sammelnr.!$H:$I,2,FALSE)=0,"Sammelnr. geschält"),
IFERROR(IF(VLOOKUP(O1601,[1]Offen!$B:$C,2,FALSE)=0,"Offen ungeschält ABS"),
IFERROR(IF(VLOOKUP(O1601,[1]Offen!$E:$F,2,FALSE)=0,"Offen ungeschält VOS"),
IFERROR(IF(VLOOKUP(O1601,[1]Offen!$H:$I,2,FALSE)=0,"Offen geschält RW"),
IFERROR(IF(VLOOKUP(O1601,[1]Offen!$K:$L,2,FALSE)=0,"Offen vegan"),
IFERROR(IF(VLOOKUP(O1601,[1]Offen!$N:$O,2,FALSE)=0,"Offen Zipfel"),
IFERROR(IF(VLOOKUP(O1601,[1]Offen!$Q:$R,2,FALSE)=0,"Offen Endstücke"),
IFERROR(IF(VLOOKUP(O1601,[1]Vakuumiert!$B:$C,2,FALSE)=0,"Vakuumierter VOS ungeschält"),
IFERROR(IF(VLOOKUP(O1601,[1]Vakuumiert!$E:$F,2,FALSE)=0,"Vakuumierter ABS ungeschält"),
IFERROR(IF(VLOOKUP(O1601,[1]Vakuumiert!$H:$I,2,FALSE)=0,"Vakuumierter VOS geschält"),
IFERROR(IF(VLOOKUP(O1601,[1]Vakuumiert!$K:$L,2,FALSE)=0,"Vakuumierter VOS vegan"),
IFERROR(IF(VLOOKUP(O1601,[1]Vakuumiert!$N:$O,2,FALSE)=0,"Vakuumierter VOS Zipfel"),
IFERROR(IF(VLOOKUP(O1601,[1]Vakuumiert!$Q:$R,2,FALSE)=0,"Vakuumiert geschält"),
IFERROR(IF(VLOOKUP(O1601,'[1]vakuumierte Fertigprodukte'!$B:$C,2,FALSE)=0,"Fertigprodukte"),
IFERROR(IF(VLOOKUP(O1601,'[1]vakuumierte Fertigprodukte'!$E:$FI,2,FALSE)=0,"Vakuumierte Zipfel"),
IFERROR(IF(VLOOKUP(O1601,[1]Wurste!$B:$C,2,FALSE)=0,"Räucherwürste"),
IFERROR(IF(VLOOKUP(O1601,[1]Wurste!$E:$F,2,FALSE)=0,"URW/URGW Wurst"),
IFERROR(IF(VLOOKUP(O1601,[1]Wurste!$H:$I,2,FALSE)=0,"HF-Wurst Vegan"),
IFERROR(IF(VLOOKUP(O1601,[1]Wurste!$K:$L,2,FALSE)=0,"320er ohne Würste"),
IFERROR(IF(AND(OR(Abfalldokumentation!$A1601="BU3",Abfalldokumentation!$A1601="Verkauf"),Abfalldokumentation!$F1601="Schimmel",Abfalldokumentation!$G1601="keinen Abnehmer/kein Schälpersonal"),"Div. Zipfel, ES ohne Verwendung",VLOOKUP(Abfalldokumentation!$E1601,Produktgruppen!A:B,2,FALSE)),"-")))))))))))))))))))))))</f>
        <v>ABS</v>
      </c>
      <c r="E1601" s="76" t="str">
        <f>IFERROR(VLOOKUP(Abfalldokumentation!$O1601,Artikel!A:C,3,FALSE),Abfalldokumentation!$O1601)</f>
        <v>ABS OLD-AMSTERDAM</v>
      </c>
      <c r="F1601" s="76" t="str">
        <f>VLOOKUP(T1601,'Liste Gründe'!A:D,2,FALSE)</f>
        <v>keinen Verwendungszweck</v>
      </c>
      <c r="G1601" s="75" t="str">
        <f>IF(ISBLANK(V1601),VLOOKUP(Abfalldokumentation!$P1601,'Liste Gründe'!A:D,3,FALSE),V1601)</f>
        <v>keinen Verwendungszweck</v>
      </c>
      <c r="H1601" s="76" t="str">
        <f>IF(ISBLANK(Abfalldokumentation!$W1601),"-",Abfalldokumentation!$W1601)</f>
        <v>-</v>
      </c>
      <c r="I1601" s="76">
        <f t="shared" si="169"/>
        <v>45</v>
      </c>
      <c r="J1601" s="76" t="str">
        <f t="shared" si="170"/>
        <v>Produkte</v>
      </c>
      <c r="K1601" s="76" t="str">
        <f t="shared" si="171"/>
        <v>BUs</v>
      </c>
      <c r="L1601" s="76" t="str">
        <f t="shared" si="172"/>
        <v>Symptome</v>
      </c>
      <c r="M1601" s="76">
        <f>IFERROR(VLOOKUP(Abfalldokumentation!$O1601,Kennzahlen!S:V,3,FALSE)*Abfalldokumentation!$B1601,"0")</f>
        <v>2.1000000000000003E-3</v>
      </c>
      <c r="N1601" s="76" t="str">
        <f>IF(ISBLANK(Q1601),VLOOKUP(Abfalldokumentation!$O1601,'Linien - BU'!R:S,2,FALSE),Q1601)</f>
        <v>BU4</v>
      </c>
      <c r="O1601" s="77">
        <f t="shared" si="173"/>
        <v>29501039</v>
      </c>
      <c r="P1601" s="77">
        <f t="shared" si="174"/>
        <v>61</v>
      </c>
      <c r="Q1601" s="45"/>
      <c r="R1601" s="60">
        <v>29501039</v>
      </c>
      <c r="S1601" s="46">
        <v>21</v>
      </c>
      <c r="T1601" s="46">
        <v>61</v>
      </c>
      <c r="U1601" s="47">
        <v>44508</v>
      </c>
      <c r="V1601" s="61"/>
      <c r="W1601" s="46"/>
      <c r="X1601" s="50" t="str">
        <f>IFERROR(VLOOKUP(Abfalldokumentation!$R1601,Artikel!A:C,3,FALSE),Abfalldokumentation!$R1601)</f>
        <v>ABS OLD-AMSTERDAM</v>
      </c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</row>
    <row r="1602" spans="1:40" ht="30" hidden="1" customHeight="1" x14ac:dyDescent="0.25">
      <c r="A1602" s="78" t="str">
        <f>VLOOKUP(N1602,'Linien - BU'!A:B,2,FALSE)</f>
        <v>BU3</v>
      </c>
      <c r="B1602" s="79">
        <f t="shared" ref="B1602:B1643" si="175">S1602</f>
        <v>7</v>
      </c>
      <c r="C1602" s="80">
        <f>Abfalldokumentation!$U1602</f>
        <v>44508</v>
      </c>
      <c r="D1602" s="69" t="str">
        <f>IFERROR(IF(VLOOKUP(O1602,'[1]Rohware 230'!$B:$C,2,FALSE)=0,"Rohware"),
IFERROR(IF(VLOOKUP(O1602,[1]Sammelnr.!$B:$C,2,FALSE)=0,"Sammelnr. ungeschält ABS"),
IFERROR(IF(VLOOKUP(O1602,[1]Sammelnr.!$E:$F,2,FALSE)=0,"Sammelnr. ungeschält VS"),
IFERROR(IF(VLOOKUP(O1602,[1]Sammelnr.!$H:$I,2,FALSE)=0,"Sammelnr. geschält"),
IFERROR(IF(VLOOKUP(O1602,[1]Offen!$B:$C,2,FALSE)=0,"Offen ungeschält ABS"),
IFERROR(IF(VLOOKUP(O1602,[1]Offen!$E:$F,2,FALSE)=0,"Offen ungeschält VOS"),
IFERROR(IF(VLOOKUP(O1602,[1]Offen!$H:$I,2,FALSE)=0,"Offen geschält RW"),
IFERROR(IF(VLOOKUP(O1602,[1]Offen!$K:$L,2,FALSE)=0,"Offen vegan"),
IFERROR(IF(VLOOKUP(O1602,[1]Offen!$N:$O,2,FALSE)=0,"Offen Zipfel"),
IFERROR(IF(VLOOKUP(O1602,[1]Offen!$Q:$R,2,FALSE)=0,"Offen Endstücke"),
IFERROR(IF(VLOOKUP(O1602,[1]Vakuumiert!$B:$C,2,FALSE)=0,"Vakuumierter VOS ungeschält"),
IFERROR(IF(VLOOKUP(O1602,[1]Vakuumiert!$E:$F,2,FALSE)=0,"Vakuumierter ABS ungeschält"),
IFERROR(IF(VLOOKUP(O1602,[1]Vakuumiert!$H:$I,2,FALSE)=0,"Vakuumierter VOS geschält"),
IFERROR(IF(VLOOKUP(O1602,[1]Vakuumiert!$K:$L,2,FALSE)=0,"Vakuumierter VOS vegan"),
IFERROR(IF(VLOOKUP(O1602,[1]Vakuumiert!$N:$O,2,FALSE)=0,"Vakuumierter VOS Zipfel"),
IFERROR(IF(VLOOKUP(O1602,[1]Vakuumiert!$Q:$R,2,FALSE)=0,"Vakuumiert geschält"),
IFERROR(IF(VLOOKUP(O1602,'[1]vakuumierte Fertigprodukte'!$B:$C,2,FALSE)=0,"Fertigprodukte"),
IFERROR(IF(VLOOKUP(O1602,'[1]vakuumierte Fertigprodukte'!$E:$FI,2,FALSE)=0,"Vakuumierte Zipfel"),
IFERROR(IF(VLOOKUP(O1602,[1]Wurste!$B:$C,2,FALSE)=0,"Räucherwürste"),
IFERROR(IF(VLOOKUP(O1602,[1]Wurste!$E:$F,2,FALSE)=0,"URW/URGW Wurst"),
IFERROR(IF(VLOOKUP(O1602,[1]Wurste!$H:$I,2,FALSE)=0,"HF-Wurst Vegan"),
IFERROR(IF(VLOOKUP(O1602,[1]Wurste!$K:$L,2,FALSE)=0,"320er ohne Würste"),
IFERROR(IF(AND(OR(Abfalldokumentation!$A1602="BU3",Abfalldokumentation!$A1602="Verkauf"),Abfalldokumentation!$F1602="Schimmel",Abfalldokumentation!$G1602="keinen Abnehmer/kein Schälpersonal"),"Div. Zipfel, ES ohne Verwendung",VLOOKUP(Abfalldokumentation!$E1602,Produktgruppen!A:B,2,FALSE)),"-")))))))))))))))))))))))</f>
        <v>-</v>
      </c>
      <c r="E1602" s="81" t="str">
        <f>IFERROR(VLOOKUP(Abfalldokumentation!$O1602,Artikel!A:C,3,FALSE),Abfalldokumentation!$O1602)</f>
        <v>VOS GRW SCHI-NATRIUMARM</v>
      </c>
      <c r="F1602" s="81" t="str">
        <f>VLOOKUP(T1602,'Liste Gründe'!A:D,2,FALSE)</f>
        <v>Schimmel</v>
      </c>
      <c r="G1602" s="80" t="str">
        <f>IF(ISBLANK(V1602),VLOOKUP(Abfalldokumentation!$P1602,'Liste Gründe'!A:D,3,FALSE),V1602)</f>
        <v>kein VOS in England, VS-Würste keine Produktion</v>
      </c>
      <c r="H1602" s="81" t="str">
        <f>IF(ISBLANK(Abfalldokumentation!$W1602),"-",Abfalldokumentation!$W1602)</f>
        <v>-</v>
      </c>
      <c r="I1602" s="81">
        <f t="shared" ref="I1602:I1665" si="176">_xlfn.ISOWEEKNUM(C1602)</f>
        <v>45</v>
      </c>
      <c r="J1602" s="81" t="str">
        <f t="shared" ref="J1602:J1665" si="177">"Produkte"</f>
        <v>Produkte</v>
      </c>
      <c r="K1602" s="81" t="str">
        <f t="shared" ref="K1602:K1665" si="178">"BUs"</f>
        <v>BUs</v>
      </c>
      <c r="L1602" s="81" t="str">
        <f t="shared" ref="L1602:L1665" si="179">"Symptome"</f>
        <v>Symptome</v>
      </c>
      <c r="M1602" s="81">
        <f>IFERROR(VLOOKUP(Abfalldokumentation!$O1602,Kennzahlen!S:V,3,FALSE)*Abfalldokumentation!$B1602,"0")</f>
        <v>3.5</v>
      </c>
      <c r="N1602" s="81" t="str">
        <f>IF(ISBLANK(Q1602),VLOOKUP(Abfalldokumentation!$O1602,'Linien - BU'!R:S,2,FALSE),Q1602)</f>
        <v>BU3</v>
      </c>
      <c r="O1602" s="77">
        <f t="shared" ref="O1602:O1665" si="180">R1602</f>
        <v>29501058</v>
      </c>
      <c r="P1602" s="77">
        <f t="shared" ref="P1602:P1665" si="181">T1602</f>
        <v>12</v>
      </c>
      <c r="Q1602" s="39"/>
      <c r="R1602" s="58">
        <v>29501058</v>
      </c>
      <c r="S1602" s="40">
        <v>7</v>
      </c>
      <c r="T1602" s="40">
        <v>12</v>
      </c>
      <c r="U1602" s="41">
        <v>44508</v>
      </c>
      <c r="V1602" s="48" t="s">
        <v>25</v>
      </c>
      <c r="W1602" s="40"/>
      <c r="X1602" s="44" t="str">
        <f>IFERROR(VLOOKUP(Abfalldokumentation!$R1602,Artikel!A:C,3,FALSE),Abfalldokumentation!$R1602)</f>
        <v>VOS GRW SCHI-NATRIUMARM</v>
      </c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</row>
    <row r="1603" spans="1:40" ht="30" hidden="1" customHeight="1" x14ac:dyDescent="0.25">
      <c r="A1603" s="73" t="str">
        <f>VLOOKUP(N1603,'Linien - BU'!A:B,2,FALSE)</f>
        <v>BU3</v>
      </c>
      <c r="B1603" s="74">
        <f t="shared" si="175"/>
        <v>15</v>
      </c>
      <c r="C1603" s="75">
        <f>Abfalldokumentation!$U1603</f>
        <v>44508</v>
      </c>
      <c r="D1603" s="69" t="str">
        <f>IFERROR(IF(VLOOKUP(O1603,'[1]Rohware 230'!$B:$C,2,FALSE)=0,"Rohware"),
IFERROR(IF(VLOOKUP(O1603,[1]Sammelnr.!$B:$C,2,FALSE)=0,"Sammelnr. ungeschält ABS"),
IFERROR(IF(VLOOKUP(O1603,[1]Sammelnr.!$E:$F,2,FALSE)=0,"Sammelnr. ungeschält VS"),
IFERROR(IF(VLOOKUP(O1603,[1]Sammelnr.!$H:$I,2,FALSE)=0,"Sammelnr. geschält"),
IFERROR(IF(VLOOKUP(O1603,[1]Offen!$B:$C,2,FALSE)=0,"Offen ungeschält ABS"),
IFERROR(IF(VLOOKUP(O1603,[1]Offen!$E:$F,2,FALSE)=0,"Offen ungeschält VOS"),
IFERROR(IF(VLOOKUP(O1603,[1]Offen!$H:$I,2,FALSE)=0,"Offen geschält RW"),
IFERROR(IF(VLOOKUP(O1603,[1]Offen!$K:$L,2,FALSE)=0,"Offen vegan"),
IFERROR(IF(VLOOKUP(O1603,[1]Offen!$N:$O,2,FALSE)=0,"Offen Zipfel"),
IFERROR(IF(VLOOKUP(O1603,[1]Offen!$Q:$R,2,FALSE)=0,"Offen Endstücke"),
IFERROR(IF(VLOOKUP(O1603,[1]Vakuumiert!$B:$C,2,FALSE)=0,"Vakuumierter VOS ungeschält"),
IFERROR(IF(VLOOKUP(O1603,[1]Vakuumiert!$E:$F,2,FALSE)=0,"Vakuumierter ABS ungeschält"),
IFERROR(IF(VLOOKUP(O1603,[1]Vakuumiert!$H:$I,2,FALSE)=0,"Vakuumierter VOS geschält"),
IFERROR(IF(VLOOKUP(O1603,[1]Vakuumiert!$K:$L,2,FALSE)=0,"Vakuumierter VOS vegan"),
IFERROR(IF(VLOOKUP(O1603,[1]Vakuumiert!$N:$O,2,FALSE)=0,"Vakuumierter VOS Zipfel"),
IFERROR(IF(VLOOKUP(O1603,[1]Vakuumiert!$Q:$R,2,FALSE)=0,"Vakuumiert geschält"),
IFERROR(IF(VLOOKUP(O1603,'[1]vakuumierte Fertigprodukte'!$B:$C,2,FALSE)=0,"Fertigprodukte"),
IFERROR(IF(VLOOKUP(O1603,'[1]vakuumierte Fertigprodukte'!$E:$FI,2,FALSE)=0,"Vakuumierte Zipfel"),
IFERROR(IF(VLOOKUP(O1603,[1]Wurste!$B:$C,2,FALSE)=0,"Räucherwürste"),
IFERROR(IF(VLOOKUP(O1603,[1]Wurste!$E:$F,2,FALSE)=0,"URW/URGW Wurst"),
IFERROR(IF(VLOOKUP(O1603,[1]Wurste!$H:$I,2,FALSE)=0,"HF-Wurst Vegan"),
IFERROR(IF(VLOOKUP(O1603,[1]Wurste!$K:$L,2,FALSE)=0,"320er ohne Würste"),
IFERROR(IF(AND(OR(Abfalldokumentation!$A1603="BU3",Abfalldokumentation!$A1603="Verkauf"),Abfalldokumentation!$F1603="Schimmel",Abfalldokumentation!$G1603="keinen Abnehmer/kein Schälpersonal"),"Div. Zipfel, ES ohne Verwendung",VLOOKUP(Abfalldokumentation!$E1603,Produktgruppen!A:B,2,FALSE)),"-")))))))))))))))))))))))</f>
        <v>-</v>
      </c>
      <c r="E1603" s="76" t="str">
        <f>IFERROR(VLOOKUP(Abfalldokumentation!$O1603,Artikel!A:C,3,FALSE),Abfalldokumentation!$O1603)</f>
        <v>VOS GRW SCHI-NATRIUMARM</v>
      </c>
      <c r="F1603" s="76" t="str">
        <f>VLOOKUP(T1603,'Liste Gründe'!A:D,2,FALSE)</f>
        <v>Schimmel</v>
      </c>
      <c r="G1603" s="75" t="str">
        <f>IF(ISBLANK(V1603),VLOOKUP(Abfalldokumentation!$P1603,'Liste Gründe'!A:D,3,FALSE),V1603)</f>
        <v>kein VOS in England, VS-Würste keine Produktion</v>
      </c>
      <c r="H1603" s="76" t="str">
        <f>IF(ISBLANK(Abfalldokumentation!$W1603),"-",Abfalldokumentation!$W1603)</f>
        <v>-</v>
      </c>
      <c r="I1603" s="76">
        <f t="shared" si="176"/>
        <v>45</v>
      </c>
      <c r="J1603" s="76" t="str">
        <f t="shared" si="177"/>
        <v>Produkte</v>
      </c>
      <c r="K1603" s="76" t="str">
        <f t="shared" si="178"/>
        <v>BUs</v>
      </c>
      <c r="L1603" s="76" t="str">
        <f t="shared" si="179"/>
        <v>Symptome</v>
      </c>
      <c r="M1603" s="76">
        <f>IFERROR(VLOOKUP(Abfalldokumentation!$O1603,Kennzahlen!S:V,3,FALSE)*Abfalldokumentation!$B1603,"0")</f>
        <v>7.5</v>
      </c>
      <c r="N1603" s="76" t="str">
        <f>IF(ISBLANK(Q1603),VLOOKUP(Abfalldokumentation!$O1603,'Linien - BU'!R:S,2,FALSE),Q1603)</f>
        <v>BU3</v>
      </c>
      <c r="O1603" s="77">
        <f t="shared" si="180"/>
        <v>29501058</v>
      </c>
      <c r="P1603" s="77">
        <f t="shared" si="181"/>
        <v>12</v>
      </c>
      <c r="Q1603" s="45"/>
      <c r="R1603" s="60">
        <v>29501058</v>
      </c>
      <c r="S1603" s="46">
        <v>15</v>
      </c>
      <c r="T1603" s="46">
        <v>12</v>
      </c>
      <c r="U1603" s="47">
        <v>44508</v>
      </c>
      <c r="V1603" s="48" t="s">
        <v>25</v>
      </c>
      <c r="W1603" s="46"/>
      <c r="X1603" s="50" t="str">
        <f>IFERROR(VLOOKUP(Abfalldokumentation!$R1603,Artikel!A:C,3,FALSE),Abfalldokumentation!$R1603)</f>
        <v>VOS GRW SCHI-NATRIUMARM</v>
      </c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</row>
    <row r="1604" spans="1:40" ht="30" hidden="1" customHeight="1" x14ac:dyDescent="0.25">
      <c r="A1604" s="78" t="str">
        <f>VLOOKUP(N1604,'Linien - BU'!A:B,2,FALSE)</f>
        <v>BU3</v>
      </c>
      <c r="B1604" s="79">
        <f t="shared" si="175"/>
        <v>72</v>
      </c>
      <c r="C1604" s="80">
        <f>Abfalldokumentation!$U1604</f>
        <v>44508</v>
      </c>
      <c r="D1604" s="69" t="str">
        <f>IFERROR(IF(VLOOKUP(O1604,'[1]Rohware 230'!$B:$C,2,FALSE)=0,"Rohware"),
IFERROR(IF(VLOOKUP(O1604,[1]Sammelnr.!$B:$C,2,FALSE)=0,"Sammelnr. ungeschält ABS"),
IFERROR(IF(VLOOKUP(O1604,[1]Sammelnr.!$E:$F,2,FALSE)=0,"Sammelnr. ungeschält VS"),
IFERROR(IF(VLOOKUP(O1604,[1]Sammelnr.!$H:$I,2,FALSE)=0,"Sammelnr. geschält"),
IFERROR(IF(VLOOKUP(O1604,[1]Offen!$B:$C,2,FALSE)=0,"Offen ungeschält ABS"),
IFERROR(IF(VLOOKUP(O1604,[1]Offen!$E:$F,2,FALSE)=0,"Offen ungeschält VOS"),
IFERROR(IF(VLOOKUP(O1604,[1]Offen!$H:$I,2,FALSE)=0,"Offen geschält RW"),
IFERROR(IF(VLOOKUP(O1604,[1]Offen!$K:$L,2,FALSE)=0,"Offen vegan"),
IFERROR(IF(VLOOKUP(O1604,[1]Offen!$N:$O,2,FALSE)=0,"Offen Zipfel"),
IFERROR(IF(VLOOKUP(O1604,[1]Offen!$Q:$R,2,FALSE)=0,"Offen Endstücke"),
IFERROR(IF(VLOOKUP(O1604,[1]Vakuumiert!$B:$C,2,FALSE)=0,"Vakuumierter VOS ungeschält"),
IFERROR(IF(VLOOKUP(O1604,[1]Vakuumiert!$E:$F,2,FALSE)=0,"Vakuumierter ABS ungeschält"),
IFERROR(IF(VLOOKUP(O1604,[1]Vakuumiert!$H:$I,2,FALSE)=0,"Vakuumierter VOS geschält"),
IFERROR(IF(VLOOKUP(O1604,[1]Vakuumiert!$K:$L,2,FALSE)=0,"Vakuumierter VOS vegan"),
IFERROR(IF(VLOOKUP(O1604,[1]Vakuumiert!$N:$O,2,FALSE)=0,"Vakuumierter VOS Zipfel"),
IFERROR(IF(VLOOKUP(O1604,[1]Vakuumiert!$Q:$R,2,FALSE)=0,"Vakuumiert geschält"),
IFERROR(IF(VLOOKUP(O1604,'[1]vakuumierte Fertigprodukte'!$B:$C,2,FALSE)=0,"Fertigprodukte"),
IFERROR(IF(VLOOKUP(O1604,'[1]vakuumierte Fertigprodukte'!$E:$FI,2,FALSE)=0,"Vakuumierte Zipfel"),
IFERROR(IF(VLOOKUP(O1604,[1]Wurste!$B:$C,2,FALSE)=0,"Räucherwürste"),
IFERROR(IF(VLOOKUP(O1604,[1]Wurste!$E:$F,2,FALSE)=0,"URW/URGW Wurst"),
IFERROR(IF(VLOOKUP(O1604,[1]Wurste!$H:$I,2,FALSE)=0,"HF-Wurst Vegan"),
IFERROR(IF(VLOOKUP(O1604,[1]Wurste!$K:$L,2,FALSE)=0,"320er ohne Würste"),
IFERROR(IF(AND(OR(Abfalldokumentation!$A1604="BU3",Abfalldokumentation!$A1604="Verkauf"),Abfalldokumentation!$F1604="Schimmel",Abfalldokumentation!$G1604="keinen Abnehmer/kein Schälpersonal"),"Div. Zipfel, ES ohne Verwendung",VLOOKUP(Abfalldokumentation!$E1604,Produktgruppen!A:B,2,FALSE)),"-")))))))))))))))))))))))</f>
        <v>-</v>
      </c>
      <c r="E1604" s="81" t="str">
        <f>IFERROR(VLOOKUP(Abfalldokumentation!$O1604,Artikel!A:C,3,FALSE),Abfalldokumentation!$O1604)</f>
        <v>VOS GRW SCHI-NATRIUMARM</v>
      </c>
      <c r="F1604" s="81" t="str">
        <f>VLOOKUP(T1604,'Liste Gründe'!A:D,2,FALSE)</f>
        <v>Schimmel</v>
      </c>
      <c r="G1604" s="80" t="str">
        <f>IF(ISBLANK(V1604),VLOOKUP(Abfalldokumentation!$P1604,'Liste Gründe'!A:D,3,FALSE),V1604)</f>
        <v>kein VOS in England, VS-Würste keine Produktion</v>
      </c>
      <c r="H1604" s="81" t="str">
        <f>IF(ISBLANK(Abfalldokumentation!$W1604),"-",Abfalldokumentation!$W1604)</f>
        <v>-</v>
      </c>
      <c r="I1604" s="81">
        <f t="shared" si="176"/>
        <v>45</v>
      </c>
      <c r="J1604" s="81" t="str">
        <f t="shared" si="177"/>
        <v>Produkte</v>
      </c>
      <c r="K1604" s="81" t="str">
        <f t="shared" si="178"/>
        <v>BUs</v>
      </c>
      <c r="L1604" s="81" t="str">
        <f t="shared" si="179"/>
        <v>Symptome</v>
      </c>
      <c r="M1604" s="81">
        <f>IFERROR(VLOOKUP(Abfalldokumentation!$O1604,Kennzahlen!S:V,3,FALSE)*Abfalldokumentation!$B1604,"0")</f>
        <v>36</v>
      </c>
      <c r="N1604" s="81" t="str">
        <f>IF(ISBLANK(Q1604),VLOOKUP(Abfalldokumentation!$O1604,'Linien - BU'!R:S,2,FALSE),Q1604)</f>
        <v>BU3</v>
      </c>
      <c r="O1604" s="77">
        <f t="shared" si="180"/>
        <v>29501058</v>
      </c>
      <c r="P1604" s="77">
        <f t="shared" si="181"/>
        <v>12</v>
      </c>
      <c r="Q1604" s="39"/>
      <c r="R1604" s="58">
        <v>29501058</v>
      </c>
      <c r="S1604" s="40">
        <v>72</v>
      </c>
      <c r="T1604" s="40">
        <v>12</v>
      </c>
      <c r="U1604" s="41">
        <v>44508</v>
      </c>
      <c r="V1604" s="48" t="s">
        <v>25</v>
      </c>
      <c r="W1604" s="40"/>
      <c r="X1604" s="44" t="str">
        <f>IFERROR(VLOOKUP(Abfalldokumentation!$R1604,Artikel!A:C,3,FALSE),Abfalldokumentation!$R1604)</f>
        <v>VOS GRW SCHI-NATRIUMARM</v>
      </c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</row>
    <row r="1605" spans="1:40" ht="30" hidden="1" customHeight="1" x14ac:dyDescent="0.25">
      <c r="A1605" s="73" t="str">
        <f>VLOOKUP(N1605,'Linien - BU'!A:B,2,FALSE)</f>
        <v>BU3</v>
      </c>
      <c r="B1605" s="74">
        <f t="shared" si="175"/>
        <v>35</v>
      </c>
      <c r="C1605" s="75">
        <f>Abfalldokumentation!$U1605</f>
        <v>44508</v>
      </c>
      <c r="D1605" s="69" t="str">
        <f>IFERROR(IF(VLOOKUP(O1605,'[1]Rohware 230'!$B:$C,2,FALSE)=0,"Rohware"),
IFERROR(IF(VLOOKUP(O1605,[1]Sammelnr.!$B:$C,2,FALSE)=0,"Sammelnr. ungeschält ABS"),
IFERROR(IF(VLOOKUP(O1605,[1]Sammelnr.!$E:$F,2,FALSE)=0,"Sammelnr. ungeschält VS"),
IFERROR(IF(VLOOKUP(O1605,[1]Sammelnr.!$H:$I,2,FALSE)=0,"Sammelnr. geschält"),
IFERROR(IF(VLOOKUP(O1605,[1]Offen!$B:$C,2,FALSE)=0,"Offen ungeschält ABS"),
IFERROR(IF(VLOOKUP(O1605,[1]Offen!$E:$F,2,FALSE)=0,"Offen ungeschält VOS"),
IFERROR(IF(VLOOKUP(O1605,[1]Offen!$H:$I,2,FALSE)=0,"Offen geschält RW"),
IFERROR(IF(VLOOKUP(O1605,[1]Offen!$K:$L,2,FALSE)=0,"Offen vegan"),
IFERROR(IF(VLOOKUP(O1605,[1]Offen!$N:$O,2,FALSE)=0,"Offen Zipfel"),
IFERROR(IF(VLOOKUP(O1605,[1]Offen!$Q:$R,2,FALSE)=0,"Offen Endstücke"),
IFERROR(IF(VLOOKUP(O1605,[1]Vakuumiert!$B:$C,2,FALSE)=0,"Vakuumierter VOS ungeschält"),
IFERROR(IF(VLOOKUP(O1605,[1]Vakuumiert!$E:$F,2,FALSE)=0,"Vakuumierter ABS ungeschält"),
IFERROR(IF(VLOOKUP(O1605,[1]Vakuumiert!$H:$I,2,FALSE)=0,"Vakuumierter VOS geschält"),
IFERROR(IF(VLOOKUP(O1605,[1]Vakuumiert!$K:$L,2,FALSE)=0,"Vakuumierter VOS vegan"),
IFERROR(IF(VLOOKUP(O1605,[1]Vakuumiert!$N:$O,2,FALSE)=0,"Vakuumierter VOS Zipfel"),
IFERROR(IF(VLOOKUP(O1605,[1]Vakuumiert!$Q:$R,2,FALSE)=0,"Vakuumiert geschält"),
IFERROR(IF(VLOOKUP(O1605,'[1]vakuumierte Fertigprodukte'!$B:$C,2,FALSE)=0,"Fertigprodukte"),
IFERROR(IF(VLOOKUP(O1605,'[1]vakuumierte Fertigprodukte'!$E:$FI,2,FALSE)=0,"Vakuumierte Zipfel"),
IFERROR(IF(VLOOKUP(O1605,[1]Wurste!$B:$C,2,FALSE)=0,"Räucherwürste"),
IFERROR(IF(VLOOKUP(O1605,[1]Wurste!$E:$F,2,FALSE)=0,"URW/URGW Wurst"),
IFERROR(IF(VLOOKUP(O1605,[1]Wurste!$H:$I,2,FALSE)=0,"HF-Wurst Vegan"),
IFERROR(IF(VLOOKUP(O1605,[1]Wurste!$K:$L,2,FALSE)=0,"320er ohne Würste"),
IFERROR(IF(AND(OR(Abfalldokumentation!$A1605="BU3",Abfalldokumentation!$A1605="Verkauf"),Abfalldokumentation!$F1605="Schimmel",Abfalldokumentation!$G1605="keinen Abnehmer/kein Schälpersonal"),"Div. Zipfel, ES ohne Verwendung",VLOOKUP(Abfalldokumentation!$E1605,Produktgruppen!A:B,2,FALSE)),"-")))))))))))))))))))))))</f>
        <v>-</v>
      </c>
      <c r="E1605" s="76" t="str">
        <f>IFERROR(VLOOKUP(Abfalldokumentation!$O1605,Artikel!A:C,3,FALSE),Abfalldokumentation!$O1605)</f>
        <v>VOS GRW SCHI-NATRIUMARM</v>
      </c>
      <c r="F1605" s="76" t="str">
        <f>VLOOKUP(T1605,'Liste Gründe'!A:D,2,FALSE)</f>
        <v>Schimmel</v>
      </c>
      <c r="G1605" s="75" t="str">
        <f>IF(ISBLANK(V1605),VLOOKUP(Abfalldokumentation!$P1605,'Liste Gründe'!A:D,3,FALSE),V1605)</f>
        <v>kein VOS in England, VS-Würste keine Produktion</v>
      </c>
      <c r="H1605" s="76" t="str">
        <f>IF(ISBLANK(Abfalldokumentation!$W1605),"-",Abfalldokumentation!$W1605)</f>
        <v>-</v>
      </c>
      <c r="I1605" s="76">
        <f t="shared" si="176"/>
        <v>45</v>
      </c>
      <c r="J1605" s="76" t="str">
        <f t="shared" si="177"/>
        <v>Produkte</v>
      </c>
      <c r="K1605" s="76" t="str">
        <f t="shared" si="178"/>
        <v>BUs</v>
      </c>
      <c r="L1605" s="76" t="str">
        <f t="shared" si="179"/>
        <v>Symptome</v>
      </c>
      <c r="M1605" s="76">
        <f>IFERROR(VLOOKUP(Abfalldokumentation!$O1605,Kennzahlen!S:V,3,FALSE)*Abfalldokumentation!$B1605,"0")</f>
        <v>17.5</v>
      </c>
      <c r="N1605" s="76" t="str">
        <f>IF(ISBLANK(Q1605),VLOOKUP(Abfalldokumentation!$O1605,'Linien - BU'!R:S,2,FALSE),Q1605)</f>
        <v>BU3</v>
      </c>
      <c r="O1605" s="77">
        <f t="shared" si="180"/>
        <v>29501058</v>
      </c>
      <c r="P1605" s="77">
        <f t="shared" si="181"/>
        <v>12</v>
      </c>
      <c r="Q1605" s="45"/>
      <c r="R1605" s="60">
        <v>29501058</v>
      </c>
      <c r="S1605" s="46">
        <v>35</v>
      </c>
      <c r="T1605" s="46">
        <v>12</v>
      </c>
      <c r="U1605" s="47">
        <v>44508</v>
      </c>
      <c r="V1605" s="48" t="s">
        <v>25</v>
      </c>
      <c r="W1605" s="46"/>
      <c r="X1605" s="50" t="str">
        <f>IFERROR(VLOOKUP(Abfalldokumentation!$R1605,Artikel!A:C,3,FALSE),Abfalldokumentation!$R1605)</f>
        <v>VOS GRW SCHI-NATRIUMARM</v>
      </c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</row>
    <row r="1606" spans="1:40" ht="30" hidden="1" customHeight="1" x14ac:dyDescent="0.25">
      <c r="A1606" s="78" t="str">
        <f>VLOOKUP(N1606,'Linien - BU'!A:B,2,FALSE)</f>
        <v>BU3</v>
      </c>
      <c r="B1606" s="79">
        <f t="shared" si="175"/>
        <v>100</v>
      </c>
      <c r="C1606" s="80">
        <f>Abfalldokumentation!$U1606</f>
        <v>44508</v>
      </c>
      <c r="D1606" s="69" t="str">
        <f>IFERROR(IF(VLOOKUP(O1606,'[1]Rohware 230'!$B:$C,2,FALSE)=0,"Rohware"),
IFERROR(IF(VLOOKUP(O1606,[1]Sammelnr.!$B:$C,2,FALSE)=0,"Sammelnr. ungeschält ABS"),
IFERROR(IF(VLOOKUP(O1606,[1]Sammelnr.!$E:$F,2,FALSE)=0,"Sammelnr. ungeschält VS"),
IFERROR(IF(VLOOKUP(O1606,[1]Sammelnr.!$H:$I,2,FALSE)=0,"Sammelnr. geschält"),
IFERROR(IF(VLOOKUP(O1606,[1]Offen!$B:$C,2,FALSE)=0,"Offen ungeschält ABS"),
IFERROR(IF(VLOOKUP(O1606,[1]Offen!$E:$F,2,FALSE)=0,"Offen ungeschält VOS"),
IFERROR(IF(VLOOKUP(O1606,[1]Offen!$H:$I,2,FALSE)=0,"Offen geschält RW"),
IFERROR(IF(VLOOKUP(O1606,[1]Offen!$K:$L,2,FALSE)=0,"Offen vegan"),
IFERROR(IF(VLOOKUP(O1606,[1]Offen!$N:$O,2,FALSE)=0,"Offen Zipfel"),
IFERROR(IF(VLOOKUP(O1606,[1]Offen!$Q:$R,2,FALSE)=0,"Offen Endstücke"),
IFERROR(IF(VLOOKUP(O1606,[1]Vakuumiert!$B:$C,2,FALSE)=0,"Vakuumierter VOS ungeschält"),
IFERROR(IF(VLOOKUP(O1606,[1]Vakuumiert!$E:$F,2,FALSE)=0,"Vakuumierter ABS ungeschält"),
IFERROR(IF(VLOOKUP(O1606,[1]Vakuumiert!$H:$I,2,FALSE)=0,"Vakuumierter VOS geschält"),
IFERROR(IF(VLOOKUP(O1606,[1]Vakuumiert!$K:$L,2,FALSE)=0,"Vakuumierter VOS vegan"),
IFERROR(IF(VLOOKUP(O1606,[1]Vakuumiert!$N:$O,2,FALSE)=0,"Vakuumierter VOS Zipfel"),
IFERROR(IF(VLOOKUP(O1606,[1]Vakuumiert!$Q:$R,2,FALSE)=0,"Vakuumiert geschält"),
IFERROR(IF(VLOOKUP(O1606,'[1]vakuumierte Fertigprodukte'!$B:$C,2,FALSE)=0,"Fertigprodukte"),
IFERROR(IF(VLOOKUP(O1606,'[1]vakuumierte Fertigprodukte'!$E:$FI,2,FALSE)=0,"Vakuumierte Zipfel"),
IFERROR(IF(VLOOKUP(O1606,[1]Wurste!$B:$C,2,FALSE)=0,"Räucherwürste"),
IFERROR(IF(VLOOKUP(O1606,[1]Wurste!$E:$F,2,FALSE)=0,"URW/URGW Wurst"),
IFERROR(IF(VLOOKUP(O1606,[1]Wurste!$H:$I,2,FALSE)=0,"HF-Wurst Vegan"),
IFERROR(IF(VLOOKUP(O1606,[1]Wurste!$K:$L,2,FALSE)=0,"320er ohne Würste"),
IFERROR(IF(AND(OR(Abfalldokumentation!$A1606="BU3",Abfalldokumentation!$A1606="Verkauf"),Abfalldokumentation!$F1606="Schimmel",Abfalldokumentation!$G1606="keinen Abnehmer/kein Schälpersonal"),"Div. Zipfel, ES ohne Verwendung",VLOOKUP(Abfalldokumentation!$E1606,Produktgruppen!A:B,2,FALSE)),"-")))))))))))))))))))))))</f>
        <v>-</v>
      </c>
      <c r="E1606" s="81" t="str">
        <f>IFERROR(VLOOKUP(Abfalldokumentation!$O1606,Artikel!A:C,3,FALSE),Abfalldokumentation!$O1606)</f>
        <v>VOS GRW SCHI-NATRIUMARM</v>
      </c>
      <c r="F1606" s="81" t="str">
        <f>VLOOKUP(T1606,'Liste Gründe'!A:D,2,FALSE)</f>
        <v>Schimmel</v>
      </c>
      <c r="G1606" s="80" t="str">
        <f>IF(ISBLANK(V1606),VLOOKUP(Abfalldokumentation!$P1606,'Liste Gründe'!A:D,3,FALSE),V1606)</f>
        <v>kein VOS in England, VS-Würste keine Produktion</v>
      </c>
      <c r="H1606" s="81" t="str">
        <f>IF(ISBLANK(Abfalldokumentation!$W1606),"-",Abfalldokumentation!$W1606)</f>
        <v>-</v>
      </c>
      <c r="I1606" s="81">
        <f t="shared" si="176"/>
        <v>45</v>
      </c>
      <c r="J1606" s="81" t="str">
        <f t="shared" si="177"/>
        <v>Produkte</v>
      </c>
      <c r="K1606" s="81" t="str">
        <f t="shared" si="178"/>
        <v>BUs</v>
      </c>
      <c r="L1606" s="81" t="str">
        <f t="shared" si="179"/>
        <v>Symptome</v>
      </c>
      <c r="M1606" s="81">
        <f>IFERROR(VLOOKUP(Abfalldokumentation!$O1606,Kennzahlen!S:V,3,FALSE)*Abfalldokumentation!$B1606,"0")</f>
        <v>50</v>
      </c>
      <c r="N1606" s="81" t="str">
        <f>IF(ISBLANK(Q1606),VLOOKUP(Abfalldokumentation!$O1606,'Linien - BU'!R:S,2,FALSE),Q1606)</f>
        <v>BU3</v>
      </c>
      <c r="O1606" s="77">
        <f t="shared" si="180"/>
        <v>29501058</v>
      </c>
      <c r="P1606" s="77">
        <f t="shared" si="181"/>
        <v>12</v>
      </c>
      <c r="Q1606" s="39"/>
      <c r="R1606" s="58">
        <v>29501058</v>
      </c>
      <c r="S1606" s="40">
        <v>100</v>
      </c>
      <c r="T1606" s="40">
        <v>12</v>
      </c>
      <c r="U1606" s="41">
        <v>44508</v>
      </c>
      <c r="V1606" s="48" t="s">
        <v>25</v>
      </c>
      <c r="W1606" s="40"/>
      <c r="X1606" s="44" t="str">
        <f>IFERROR(VLOOKUP(Abfalldokumentation!$R1606,Artikel!A:C,3,FALSE),Abfalldokumentation!$R1606)</f>
        <v>VOS GRW SCHI-NATRIUMARM</v>
      </c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</row>
    <row r="1607" spans="1:40" ht="30" hidden="1" customHeight="1" x14ac:dyDescent="0.25">
      <c r="A1607" s="73" t="str">
        <f>VLOOKUP(N1607,'Linien - BU'!A:B,2,FALSE)</f>
        <v>BU3</v>
      </c>
      <c r="B1607" s="74">
        <f t="shared" si="175"/>
        <v>90</v>
      </c>
      <c r="C1607" s="75">
        <f>Abfalldokumentation!$U1607</f>
        <v>44508</v>
      </c>
      <c r="D1607" s="69" t="str">
        <f>IFERROR(IF(VLOOKUP(O1607,'[1]Rohware 230'!$B:$C,2,FALSE)=0,"Rohware"),
IFERROR(IF(VLOOKUP(O1607,[1]Sammelnr.!$B:$C,2,FALSE)=0,"Sammelnr. ungeschält ABS"),
IFERROR(IF(VLOOKUP(O1607,[1]Sammelnr.!$E:$F,2,FALSE)=0,"Sammelnr. ungeschält VS"),
IFERROR(IF(VLOOKUP(O1607,[1]Sammelnr.!$H:$I,2,FALSE)=0,"Sammelnr. geschält"),
IFERROR(IF(VLOOKUP(O1607,[1]Offen!$B:$C,2,FALSE)=0,"Offen ungeschält ABS"),
IFERROR(IF(VLOOKUP(O1607,[1]Offen!$E:$F,2,FALSE)=0,"Offen ungeschält VOS"),
IFERROR(IF(VLOOKUP(O1607,[1]Offen!$H:$I,2,FALSE)=0,"Offen geschält RW"),
IFERROR(IF(VLOOKUP(O1607,[1]Offen!$K:$L,2,FALSE)=0,"Offen vegan"),
IFERROR(IF(VLOOKUP(O1607,[1]Offen!$N:$O,2,FALSE)=0,"Offen Zipfel"),
IFERROR(IF(VLOOKUP(O1607,[1]Offen!$Q:$R,2,FALSE)=0,"Offen Endstücke"),
IFERROR(IF(VLOOKUP(O1607,[1]Vakuumiert!$B:$C,2,FALSE)=0,"Vakuumierter VOS ungeschält"),
IFERROR(IF(VLOOKUP(O1607,[1]Vakuumiert!$E:$F,2,FALSE)=0,"Vakuumierter ABS ungeschält"),
IFERROR(IF(VLOOKUP(O1607,[1]Vakuumiert!$H:$I,2,FALSE)=0,"Vakuumierter VOS geschält"),
IFERROR(IF(VLOOKUP(O1607,[1]Vakuumiert!$K:$L,2,FALSE)=0,"Vakuumierter VOS vegan"),
IFERROR(IF(VLOOKUP(O1607,[1]Vakuumiert!$N:$O,2,FALSE)=0,"Vakuumierter VOS Zipfel"),
IFERROR(IF(VLOOKUP(O1607,[1]Vakuumiert!$Q:$R,2,FALSE)=0,"Vakuumiert geschält"),
IFERROR(IF(VLOOKUP(O1607,'[1]vakuumierte Fertigprodukte'!$B:$C,2,FALSE)=0,"Fertigprodukte"),
IFERROR(IF(VLOOKUP(O1607,'[1]vakuumierte Fertigprodukte'!$E:$FI,2,FALSE)=0,"Vakuumierte Zipfel"),
IFERROR(IF(VLOOKUP(O1607,[1]Wurste!$B:$C,2,FALSE)=0,"Räucherwürste"),
IFERROR(IF(VLOOKUP(O1607,[1]Wurste!$E:$F,2,FALSE)=0,"URW/URGW Wurst"),
IFERROR(IF(VLOOKUP(O1607,[1]Wurste!$H:$I,2,FALSE)=0,"HF-Wurst Vegan"),
IFERROR(IF(VLOOKUP(O1607,[1]Wurste!$K:$L,2,FALSE)=0,"320er ohne Würste"),
IFERROR(IF(AND(OR(Abfalldokumentation!$A1607="BU3",Abfalldokumentation!$A1607="Verkauf"),Abfalldokumentation!$F1607="Schimmel",Abfalldokumentation!$G1607="keinen Abnehmer/kein Schälpersonal"),"Div. Zipfel, ES ohne Verwendung",VLOOKUP(Abfalldokumentation!$E1607,Produktgruppen!A:B,2,FALSE)),"-")))))))))))))))))))))))</f>
        <v>-</v>
      </c>
      <c r="E1607" s="76" t="str">
        <f>IFERROR(VLOOKUP(Abfalldokumentation!$O1607,Artikel!A:C,3,FALSE),Abfalldokumentation!$O1607)</f>
        <v>VOS GRW SCHI-NATRIUMARM</v>
      </c>
      <c r="F1607" s="76" t="str">
        <f>VLOOKUP(T1607,'Liste Gründe'!A:D,2,FALSE)</f>
        <v>Schimmel</v>
      </c>
      <c r="G1607" s="75" t="str">
        <f>IF(ISBLANK(V1607),VLOOKUP(Abfalldokumentation!$P1607,'Liste Gründe'!A:D,3,FALSE),V1607)</f>
        <v>kein VOS in England, VS-Würste keine Produktion</v>
      </c>
      <c r="H1607" s="76" t="str">
        <f>IF(ISBLANK(Abfalldokumentation!$W1607),"-",Abfalldokumentation!$W1607)</f>
        <v>-</v>
      </c>
      <c r="I1607" s="76">
        <f t="shared" si="176"/>
        <v>45</v>
      </c>
      <c r="J1607" s="76" t="str">
        <f t="shared" si="177"/>
        <v>Produkte</v>
      </c>
      <c r="K1607" s="76" t="str">
        <f t="shared" si="178"/>
        <v>BUs</v>
      </c>
      <c r="L1607" s="76" t="str">
        <f t="shared" si="179"/>
        <v>Symptome</v>
      </c>
      <c r="M1607" s="76">
        <f>IFERROR(VLOOKUP(Abfalldokumentation!$O1607,Kennzahlen!S:V,3,FALSE)*Abfalldokumentation!$B1607,"0")</f>
        <v>45</v>
      </c>
      <c r="N1607" s="76" t="str">
        <f>IF(ISBLANK(Q1607),VLOOKUP(Abfalldokumentation!$O1607,'Linien - BU'!R:S,2,FALSE),Q1607)</f>
        <v>BU3</v>
      </c>
      <c r="O1607" s="77">
        <f t="shared" si="180"/>
        <v>29501058</v>
      </c>
      <c r="P1607" s="77">
        <f t="shared" si="181"/>
        <v>12</v>
      </c>
      <c r="Q1607" s="45"/>
      <c r="R1607" s="60">
        <v>29501058</v>
      </c>
      <c r="S1607" s="46">
        <v>90</v>
      </c>
      <c r="T1607" s="46">
        <v>12</v>
      </c>
      <c r="U1607" s="47">
        <v>44508</v>
      </c>
      <c r="V1607" s="48" t="s">
        <v>25</v>
      </c>
      <c r="W1607" s="46"/>
      <c r="X1607" s="50" t="str">
        <f>IFERROR(VLOOKUP(Abfalldokumentation!$R1607,Artikel!A:C,3,FALSE),Abfalldokumentation!$R1607)</f>
        <v>VOS GRW SCHI-NATRIUMARM</v>
      </c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</row>
    <row r="1608" spans="1:40" ht="30" hidden="1" customHeight="1" x14ac:dyDescent="0.25">
      <c r="A1608" s="78" t="str">
        <f>VLOOKUP(N1608,'Linien - BU'!A:B,2,FALSE)</f>
        <v>BU3</v>
      </c>
      <c r="B1608" s="79">
        <f t="shared" si="175"/>
        <v>9</v>
      </c>
      <c r="C1608" s="80">
        <f>Abfalldokumentation!$U1608</f>
        <v>44508</v>
      </c>
      <c r="D1608" s="69" t="str">
        <f>IFERROR(IF(VLOOKUP(O1608,'[1]Rohware 230'!$B:$C,2,FALSE)=0,"Rohware"),
IFERROR(IF(VLOOKUP(O1608,[1]Sammelnr.!$B:$C,2,FALSE)=0,"Sammelnr. ungeschält ABS"),
IFERROR(IF(VLOOKUP(O1608,[1]Sammelnr.!$E:$F,2,FALSE)=0,"Sammelnr. ungeschält VS"),
IFERROR(IF(VLOOKUP(O1608,[1]Sammelnr.!$H:$I,2,FALSE)=0,"Sammelnr. geschält"),
IFERROR(IF(VLOOKUP(O1608,[1]Offen!$B:$C,2,FALSE)=0,"Offen ungeschält ABS"),
IFERROR(IF(VLOOKUP(O1608,[1]Offen!$E:$F,2,FALSE)=0,"Offen ungeschält VOS"),
IFERROR(IF(VLOOKUP(O1608,[1]Offen!$H:$I,2,FALSE)=0,"Offen geschält RW"),
IFERROR(IF(VLOOKUP(O1608,[1]Offen!$K:$L,2,FALSE)=0,"Offen vegan"),
IFERROR(IF(VLOOKUP(O1608,[1]Offen!$N:$O,2,FALSE)=0,"Offen Zipfel"),
IFERROR(IF(VLOOKUP(O1608,[1]Offen!$Q:$R,2,FALSE)=0,"Offen Endstücke"),
IFERROR(IF(VLOOKUP(O1608,[1]Vakuumiert!$B:$C,2,FALSE)=0,"Vakuumierter VOS ungeschält"),
IFERROR(IF(VLOOKUP(O1608,[1]Vakuumiert!$E:$F,2,FALSE)=0,"Vakuumierter ABS ungeschält"),
IFERROR(IF(VLOOKUP(O1608,[1]Vakuumiert!$H:$I,2,FALSE)=0,"Vakuumierter VOS geschält"),
IFERROR(IF(VLOOKUP(O1608,[1]Vakuumiert!$K:$L,2,FALSE)=0,"Vakuumierter VOS vegan"),
IFERROR(IF(VLOOKUP(O1608,[1]Vakuumiert!$N:$O,2,FALSE)=0,"Vakuumierter VOS Zipfel"),
IFERROR(IF(VLOOKUP(O1608,[1]Vakuumiert!$Q:$R,2,FALSE)=0,"Vakuumiert geschält"),
IFERROR(IF(VLOOKUP(O1608,'[1]vakuumierte Fertigprodukte'!$B:$C,2,FALSE)=0,"Fertigprodukte"),
IFERROR(IF(VLOOKUP(O1608,'[1]vakuumierte Fertigprodukte'!$E:$FI,2,FALSE)=0,"Vakuumierte Zipfel"),
IFERROR(IF(VLOOKUP(O1608,[1]Wurste!$B:$C,2,FALSE)=0,"Räucherwürste"),
IFERROR(IF(VLOOKUP(O1608,[1]Wurste!$E:$F,2,FALSE)=0,"URW/URGW Wurst"),
IFERROR(IF(VLOOKUP(O1608,[1]Wurste!$H:$I,2,FALSE)=0,"HF-Wurst Vegan"),
IFERROR(IF(VLOOKUP(O1608,[1]Wurste!$K:$L,2,FALSE)=0,"320er ohne Würste"),
IFERROR(IF(AND(OR(Abfalldokumentation!$A1608="BU3",Abfalldokumentation!$A1608="Verkauf"),Abfalldokumentation!$F1608="Schimmel",Abfalldokumentation!$G1608="keinen Abnehmer/kein Schälpersonal"),"Div. Zipfel, ES ohne Verwendung",VLOOKUP(Abfalldokumentation!$E1608,Produktgruppen!A:B,2,FALSE)),"-")))))))))))))))))))))))</f>
        <v>-</v>
      </c>
      <c r="E1608" s="81" t="str">
        <f>IFERROR(VLOOKUP(Abfalldokumentation!$O1608,Artikel!A:C,3,FALSE),Abfalldokumentation!$O1608)</f>
        <v>VOS GRW SCHI-NATRIUMARM</v>
      </c>
      <c r="F1608" s="81" t="str">
        <f>VLOOKUP(T1608,'Liste Gründe'!A:D,2,FALSE)</f>
        <v>Schimmel</v>
      </c>
      <c r="G1608" s="80" t="str">
        <f>IF(ISBLANK(V1608),VLOOKUP(Abfalldokumentation!$P1608,'Liste Gründe'!A:D,3,FALSE),V1608)</f>
        <v>kein VOS in England, VS-Würste keine Produktion</v>
      </c>
      <c r="H1608" s="81" t="str">
        <f>IF(ISBLANK(Abfalldokumentation!$W1608),"-",Abfalldokumentation!$W1608)</f>
        <v>-</v>
      </c>
      <c r="I1608" s="81">
        <f t="shared" si="176"/>
        <v>45</v>
      </c>
      <c r="J1608" s="81" t="str">
        <f t="shared" si="177"/>
        <v>Produkte</v>
      </c>
      <c r="K1608" s="81" t="str">
        <f t="shared" si="178"/>
        <v>BUs</v>
      </c>
      <c r="L1608" s="81" t="str">
        <f t="shared" si="179"/>
        <v>Symptome</v>
      </c>
      <c r="M1608" s="81">
        <f>IFERROR(VLOOKUP(Abfalldokumentation!$O1608,Kennzahlen!S:V,3,FALSE)*Abfalldokumentation!$B1608,"0")</f>
        <v>4.5</v>
      </c>
      <c r="N1608" s="81" t="str">
        <f>IF(ISBLANK(Q1608),VLOOKUP(Abfalldokumentation!$O1608,'Linien - BU'!R:S,2,FALSE),Q1608)</f>
        <v>BU3</v>
      </c>
      <c r="O1608" s="77">
        <f t="shared" si="180"/>
        <v>29501058</v>
      </c>
      <c r="P1608" s="77">
        <f t="shared" si="181"/>
        <v>12</v>
      </c>
      <c r="Q1608" s="39"/>
      <c r="R1608" s="58">
        <v>29501058</v>
      </c>
      <c r="S1608" s="40">
        <v>9</v>
      </c>
      <c r="T1608" s="40">
        <v>12</v>
      </c>
      <c r="U1608" s="41">
        <v>44508</v>
      </c>
      <c r="V1608" s="48" t="s">
        <v>25</v>
      </c>
      <c r="W1608" s="40"/>
      <c r="X1608" s="44" t="str">
        <f>IFERROR(VLOOKUP(Abfalldokumentation!$R1608,Artikel!A:C,3,FALSE),Abfalldokumentation!$R1608)</f>
        <v>VOS GRW SCHI-NATRIUMARM</v>
      </c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</row>
    <row r="1609" spans="1:40" ht="30" hidden="1" customHeight="1" x14ac:dyDescent="0.25">
      <c r="A1609" s="73" t="str">
        <f>VLOOKUP(N1609,'Linien - BU'!A:B,2,FALSE)</f>
        <v>Verkauf</v>
      </c>
      <c r="B1609" s="74">
        <f t="shared" si="175"/>
        <v>13</v>
      </c>
      <c r="C1609" s="75">
        <f>Abfalldokumentation!$U1609</f>
        <v>44508</v>
      </c>
      <c r="D1609" s="69" t="str">
        <f>IFERROR(IF(VLOOKUP(O1609,'[1]Rohware 230'!$B:$C,2,FALSE)=0,"Rohware"),
IFERROR(IF(VLOOKUP(O1609,[1]Sammelnr.!$B:$C,2,FALSE)=0,"Sammelnr. ungeschält ABS"),
IFERROR(IF(VLOOKUP(O1609,[1]Sammelnr.!$E:$F,2,FALSE)=0,"Sammelnr. ungeschält VS"),
IFERROR(IF(VLOOKUP(O1609,[1]Sammelnr.!$H:$I,2,FALSE)=0,"Sammelnr. geschält"),
IFERROR(IF(VLOOKUP(O1609,[1]Offen!$B:$C,2,FALSE)=0,"Offen ungeschält ABS"),
IFERROR(IF(VLOOKUP(O1609,[1]Offen!$E:$F,2,FALSE)=0,"Offen ungeschält VOS"),
IFERROR(IF(VLOOKUP(O1609,[1]Offen!$H:$I,2,FALSE)=0,"Offen geschält RW"),
IFERROR(IF(VLOOKUP(O1609,[1]Offen!$K:$L,2,FALSE)=0,"Offen vegan"),
IFERROR(IF(VLOOKUP(O1609,[1]Offen!$N:$O,2,FALSE)=0,"Offen Zipfel"),
IFERROR(IF(VLOOKUP(O1609,[1]Offen!$Q:$R,2,FALSE)=0,"Offen Endstücke"),
IFERROR(IF(VLOOKUP(O1609,[1]Vakuumiert!$B:$C,2,FALSE)=0,"Vakuumierter VOS ungeschält"),
IFERROR(IF(VLOOKUP(O1609,[1]Vakuumiert!$E:$F,2,FALSE)=0,"Vakuumierter ABS ungeschält"),
IFERROR(IF(VLOOKUP(O1609,[1]Vakuumiert!$H:$I,2,FALSE)=0,"Vakuumierter VOS geschält"),
IFERROR(IF(VLOOKUP(O1609,[1]Vakuumiert!$K:$L,2,FALSE)=0,"Vakuumierter VOS vegan"),
IFERROR(IF(VLOOKUP(O1609,[1]Vakuumiert!$N:$O,2,FALSE)=0,"Vakuumierter VOS Zipfel"),
IFERROR(IF(VLOOKUP(O1609,[1]Vakuumiert!$Q:$R,2,FALSE)=0,"Vakuumiert geschält"),
IFERROR(IF(VLOOKUP(O1609,'[1]vakuumierte Fertigprodukte'!$B:$C,2,FALSE)=0,"Fertigprodukte"),
IFERROR(IF(VLOOKUP(O1609,'[1]vakuumierte Fertigprodukte'!$E:$FI,2,FALSE)=0,"Vakuumierte Zipfel"),
IFERROR(IF(VLOOKUP(O1609,[1]Wurste!$B:$C,2,FALSE)=0,"Räucherwürste"),
IFERROR(IF(VLOOKUP(O1609,[1]Wurste!$E:$F,2,FALSE)=0,"URW/URGW Wurst"),
IFERROR(IF(VLOOKUP(O1609,[1]Wurste!$H:$I,2,FALSE)=0,"HF-Wurst Vegan"),
IFERROR(IF(VLOOKUP(O1609,[1]Wurste!$K:$L,2,FALSE)=0,"320er ohne Würste"),
IFERROR(IF(AND(OR(Abfalldokumentation!$A1609="BU3",Abfalldokumentation!$A1609="Verkauf"),Abfalldokumentation!$F1609="Schimmel",Abfalldokumentation!$G1609="keinen Abnehmer/kein Schälpersonal"),"Div. Zipfel, ES ohne Verwendung",VLOOKUP(Abfalldokumentation!$E1609,Produktgruppen!A:B,2,FALSE)),"-")))))))))))))))))))))))</f>
        <v>Div. Zipfel, ES ohne Verwendung</v>
      </c>
      <c r="E1609" s="76" t="str">
        <f>IFERROR(VLOOKUP(Abfalldokumentation!$O1609,Artikel!A:C,3,FALSE),Abfalldokumentation!$O1609)</f>
        <v>VOS GRW-SCHI-NAT ENDSTÜ</v>
      </c>
      <c r="F1609" s="76" t="str">
        <f>VLOOKUP(T1609,'Liste Gründe'!A:D,2,FALSE)</f>
        <v>Schimmel</v>
      </c>
      <c r="G1609" s="75" t="str">
        <f>IF(ISBLANK(V1609),VLOOKUP(Abfalldokumentation!$P1609,'Liste Gründe'!A:D,3,FALSE),V1609)</f>
        <v>keinen Abnehmer/kein Schälpersonal</v>
      </c>
      <c r="H1609" s="76" t="str">
        <f>IF(ISBLANK(Abfalldokumentation!$W1609),"-",Abfalldokumentation!$W1609)</f>
        <v>-</v>
      </c>
      <c r="I1609" s="76">
        <f t="shared" si="176"/>
        <v>45</v>
      </c>
      <c r="J1609" s="76" t="str">
        <f t="shared" si="177"/>
        <v>Produkte</v>
      </c>
      <c r="K1609" s="76" t="str">
        <f t="shared" si="178"/>
        <v>BUs</v>
      </c>
      <c r="L1609" s="76" t="str">
        <f t="shared" si="179"/>
        <v>Symptome</v>
      </c>
      <c r="M1609" s="76">
        <f>IFERROR(VLOOKUP(Abfalldokumentation!$O1609,Kennzahlen!S:V,3,FALSE)*Abfalldokumentation!$B1609,"0")</f>
        <v>6.5</v>
      </c>
      <c r="N1609" s="76" t="str">
        <f>IF(ISBLANK(Q1609),VLOOKUP(Abfalldokumentation!$O1609,'Linien - BU'!R:S,2,FALSE),Q1609)</f>
        <v>Verkauf</v>
      </c>
      <c r="O1609" s="77">
        <f t="shared" si="180"/>
        <v>29501070</v>
      </c>
      <c r="P1609" s="77">
        <f t="shared" si="181"/>
        <v>12</v>
      </c>
      <c r="Q1609" s="45"/>
      <c r="R1609" s="60">
        <v>29501070</v>
      </c>
      <c r="S1609" s="46">
        <v>13</v>
      </c>
      <c r="T1609" s="46">
        <v>12</v>
      </c>
      <c r="U1609" s="47">
        <v>44508</v>
      </c>
      <c r="V1609" s="61" t="s">
        <v>20</v>
      </c>
      <c r="W1609" s="46"/>
      <c r="X1609" s="50" t="str">
        <f>IFERROR(VLOOKUP(Abfalldokumentation!$R1609,Artikel!A:C,3,FALSE),Abfalldokumentation!$R1609)</f>
        <v>VOS GRW-SCHI-NAT ENDSTÜ</v>
      </c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</row>
    <row r="1610" spans="1:40" ht="30" hidden="1" customHeight="1" x14ac:dyDescent="0.25">
      <c r="A1610" s="78" t="str">
        <f>VLOOKUP(N1610,'Linien - BU'!A:B,2,FALSE)</f>
        <v>Verkauf</v>
      </c>
      <c r="B1610" s="79">
        <f t="shared" si="175"/>
        <v>72</v>
      </c>
      <c r="C1610" s="80">
        <f>Abfalldokumentation!$U1610</f>
        <v>44508</v>
      </c>
      <c r="D1610" s="69" t="str">
        <f>IFERROR(IF(VLOOKUP(O1610,'[1]Rohware 230'!$B:$C,2,FALSE)=0,"Rohware"),
IFERROR(IF(VLOOKUP(O1610,[1]Sammelnr.!$B:$C,2,FALSE)=0,"Sammelnr. ungeschält ABS"),
IFERROR(IF(VLOOKUP(O1610,[1]Sammelnr.!$E:$F,2,FALSE)=0,"Sammelnr. ungeschält VS"),
IFERROR(IF(VLOOKUP(O1610,[1]Sammelnr.!$H:$I,2,FALSE)=0,"Sammelnr. geschält"),
IFERROR(IF(VLOOKUP(O1610,[1]Offen!$B:$C,2,FALSE)=0,"Offen ungeschält ABS"),
IFERROR(IF(VLOOKUP(O1610,[1]Offen!$E:$F,2,FALSE)=0,"Offen ungeschält VOS"),
IFERROR(IF(VLOOKUP(O1610,[1]Offen!$H:$I,2,FALSE)=0,"Offen geschält RW"),
IFERROR(IF(VLOOKUP(O1610,[1]Offen!$K:$L,2,FALSE)=0,"Offen vegan"),
IFERROR(IF(VLOOKUP(O1610,[1]Offen!$N:$O,2,FALSE)=0,"Offen Zipfel"),
IFERROR(IF(VLOOKUP(O1610,[1]Offen!$Q:$R,2,FALSE)=0,"Offen Endstücke"),
IFERROR(IF(VLOOKUP(O1610,[1]Vakuumiert!$B:$C,2,FALSE)=0,"Vakuumierter VOS ungeschält"),
IFERROR(IF(VLOOKUP(O1610,[1]Vakuumiert!$E:$F,2,FALSE)=0,"Vakuumierter ABS ungeschält"),
IFERROR(IF(VLOOKUP(O1610,[1]Vakuumiert!$H:$I,2,FALSE)=0,"Vakuumierter VOS geschält"),
IFERROR(IF(VLOOKUP(O1610,[1]Vakuumiert!$K:$L,2,FALSE)=0,"Vakuumierter VOS vegan"),
IFERROR(IF(VLOOKUP(O1610,[1]Vakuumiert!$N:$O,2,FALSE)=0,"Vakuumierter VOS Zipfel"),
IFERROR(IF(VLOOKUP(O1610,[1]Vakuumiert!$Q:$R,2,FALSE)=0,"Vakuumiert geschält"),
IFERROR(IF(VLOOKUP(O1610,'[1]vakuumierte Fertigprodukte'!$B:$C,2,FALSE)=0,"Fertigprodukte"),
IFERROR(IF(VLOOKUP(O1610,'[1]vakuumierte Fertigprodukte'!$E:$FI,2,FALSE)=0,"Vakuumierte Zipfel"),
IFERROR(IF(VLOOKUP(O1610,[1]Wurste!$B:$C,2,FALSE)=0,"Räucherwürste"),
IFERROR(IF(VLOOKUP(O1610,[1]Wurste!$E:$F,2,FALSE)=0,"URW/URGW Wurst"),
IFERROR(IF(VLOOKUP(O1610,[1]Wurste!$H:$I,2,FALSE)=0,"HF-Wurst Vegan"),
IFERROR(IF(VLOOKUP(O1610,[1]Wurste!$K:$L,2,FALSE)=0,"320er ohne Würste"),
IFERROR(IF(AND(OR(Abfalldokumentation!$A1610="BU3",Abfalldokumentation!$A1610="Verkauf"),Abfalldokumentation!$F1610="Schimmel",Abfalldokumentation!$G1610="keinen Abnehmer/kein Schälpersonal"),"Div. Zipfel, ES ohne Verwendung",VLOOKUP(Abfalldokumentation!$E1610,Produktgruppen!A:B,2,FALSE)),"-")))))))))))))))))))))))</f>
        <v>Div. Zipfel, ES ohne Verwendung</v>
      </c>
      <c r="E1610" s="81" t="str">
        <f>IFERROR(VLOOKUP(Abfalldokumentation!$O1610,Artikel!A:C,3,FALSE),Abfalldokumentation!$O1610)</f>
        <v>VOS GRW-SCHI-NAT ENDSTÜ</v>
      </c>
      <c r="F1610" s="81" t="str">
        <f>VLOOKUP(T1610,'Liste Gründe'!A:D,2,FALSE)</f>
        <v>Schimmel</v>
      </c>
      <c r="G1610" s="80" t="str">
        <f>IF(ISBLANK(V1610),VLOOKUP(Abfalldokumentation!$P1610,'Liste Gründe'!A:D,3,FALSE),V1610)</f>
        <v>keinen Abnehmer/kein Schälpersonal</v>
      </c>
      <c r="H1610" s="81" t="str">
        <f>IF(ISBLANK(Abfalldokumentation!$W1610),"-",Abfalldokumentation!$W1610)</f>
        <v>-</v>
      </c>
      <c r="I1610" s="81">
        <f t="shared" si="176"/>
        <v>45</v>
      </c>
      <c r="J1610" s="81" t="str">
        <f t="shared" si="177"/>
        <v>Produkte</v>
      </c>
      <c r="K1610" s="81" t="str">
        <f t="shared" si="178"/>
        <v>BUs</v>
      </c>
      <c r="L1610" s="81" t="str">
        <f t="shared" si="179"/>
        <v>Symptome</v>
      </c>
      <c r="M1610" s="81">
        <f>IFERROR(VLOOKUP(Abfalldokumentation!$O1610,Kennzahlen!S:V,3,FALSE)*Abfalldokumentation!$B1610,"0")</f>
        <v>36</v>
      </c>
      <c r="N1610" s="81" t="str">
        <f>IF(ISBLANK(Q1610),VLOOKUP(Abfalldokumentation!$O1610,'Linien - BU'!R:S,2,FALSE),Q1610)</f>
        <v>Verkauf</v>
      </c>
      <c r="O1610" s="77">
        <f t="shared" si="180"/>
        <v>29501070</v>
      </c>
      <c r="P1610" s="77">
        <f t="shared" si="181"/>
        <v>12</v>
      </c>
      <c r="Q1610" s="39"/>
      <c r="R1610" s="58">
        <v>29501070</v>
      </c>
      <c r="S1610" s="40">
        <v>72</v>
      </c>
      <c r="T1610" s="40">
        <v>12</v>
      </c>
      <c r="U1610" s="41">
        <v>44508</v>
      </c>
      <c r="V1610" s="61" t="s">
        <v>20</v>
      </c>
      <c r="W1610" s="40"/>
      <c r="X1610" s="44" t="str">
        <f>IFERROR(VLOOKUP(Abfalldokumentation!$R1610,Artikel!A:C,3,FALSE),Abfalldokumentation!$R1610)</f>
        <v>VOS GRW-SCHI-NAT ENDSTÜ</v>
      </c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</row>
    <row r="1611" spans="1:40" ht="30" hidden="1" customHeight="1" x14ac:dyDescent="0.25">
      <c r="A1611" s="73" t="str">
        <f>VLOOKUP(N1611,'Linien - BU'!A:B,2,FALSE)</f>
        <v>Verkauf</v>
      </c>
      <c r="B1611" s="74">
        <f t="shared" si="175"/>
        <v>30</v>
      </c>
      <c r="C1611" s="75">
        <f>Abfalldokumentation!$U1611</f>
        <v>44508</v>
      </c>
      <c r="D1611" s="69" t="str">
        <f>IFERROR(IF(VLOOKUP(O1611,'[1]Rohware 230'!$B:$C,2,FALSE)=0,"Rohware"),
IFERROR(IF(VLOOKUP(O1611,[1]Sammelnr.!$B:$C,2,FALSE)=0,"Sammelnr. ungeschält ABS"),
IFERROR(IF(VLOOKUP(O1611,[1]Sammelnr.!$E:$F,2,FALSE)=0,"Sammelnr. ungeschält VS"),
IFERROR(IF(VLOOKUP(O1611,[1]Sammelnr.!$H:$I,2,FALSE)=0,"Sammelnr. geschält"),
IFERROR(IF(VLOOKUP(O1611,[1]Offen!$B:$C,2,FALSE)=0,"Offen ungeschält ABS"),
IFERROR(IF(VLOOKUP(O1611,[1]Offen!$E:$F,2,FALSE)=0,"Offen ungeschält VOS"),
IFERROR(IF(VLOOKUP(O1611,[1]Offen!$H:$I,2,FALSE)=0,"Offen geschält RW"),
IFERROR(IF(VLOOKUP(O1611,[1]Offen!$K:$L,2,FALSE)=0,"Offen vegan"),
IFERROR(IF(VLOOKUP(O1611,[1]Offen!$N:$O,2,FALSE)=0,"Offen Zipfel"),
IFERROR(IF(VLOOKUP(O1611,[1]Offen!$Q:$R,2,FALSE)=0,"Offen Endstücke"),
IFERROR(IF(VLOOKUP(O1611,[1]Vakuumiert!$B:$C,2,FALSE)=0,"Vakuumierter VOS ungeschält"),
IFERROR(IF(VLOOKUP(O1611,[1]Vakuumiert!$E:$F,2,FALSE)=0,"Vakuumierter ABS ungeschält"),
IFERROR(IF(VLOOKUP(O1611,[1]Vakuumiert!$H:$I,2,FALSE)=0,"Vakuumierter VOS geschält"),
IFERROR(IF(VLOOKUP(O1611,[1]Vakuumiert!$K:$L,2,FALSE)=0,"Vakuumierter VOS vegan"),
IFERROR(IF(VLOOKUP(O1611,[1]Vakuumiert!$N:$O,2,FALSE)=0,"Vakuumierter VOS Zipfel"),
IFERROR(IF(VLOOKUP(O1611,[1]Vakuumiert!$Q:$R,2,FALSE)=0,"Vakuumiert geschält"),
IFERROR(IF(VLOOKUP(O1611,'[1]vakuumierte Fertigprodukte'!$B:$C,2,FALSE)=0,"Fertigprodukte"),
IFERROR(IF(VLOOKUP(O1611,'[1]vakuumierte Fertigprodukte'!$E:$FI,2,FALSE)=0,"Vakuumierte Zipfel"),
IFERROR(IF(VLOOKUP(O1611,[1]Wurste!$B:$C,2,FALSE)=0,"Räucherwürste"),
IFERROR(IF(VLOOKUP(O1611,[1]Wurste!$E:$F,2,FALSE)=0,"URW/URGW Wurst"),
IFERROR(IF(VLOOKUP(O1611,[1]Wurste!$H:$I,2,FALSE)=0,"HF-Wurst Vegan"),
IFERROR(IF(VLOOKUP(O1611,[1]Wurste!$K:$L,2,FALSE)=0,"320er ohne Würste"),
IFERROR(IF(AND(OR(Abfalldokumentation!$A1611="BU3",Abfalldokumentation!$A1611="Verkauf"),Abfalldokumentation!$F1611="Schimmel",Abfalldokumentation!$G1611="keinen Abnehmer/kein Schälpersonal"),"Div. Zipfel, ES ohne Verwendung",VLOOKUP(Abfalldokumentation!$E1611,Produktgruppen!A:B,2,FALSE)),"-")))))))))))))))))))))))</f>
        <v>Div. Zipfel, ES ohne Verwendung</v>
      </c>
      <c r="E1611" s="76" t="str">
        <f>IFERROR(VLOOKUP(Abfalldokumentation!$O1611,Artikel!A:C,3,FALSE),Abfalldokumentation!$O1611)</f>
        <v>VOS RW-JALA-NAT ZIPFEL</v>
      </c>
      <c r="F1611" s="76" t="str">
        <f>VLOOKUP(T1611,'Liste Gründe'!A:D,2,FALSE)</f>
        <v>Schimmel</v>
      </c>
      <c r="G1611" s="75" t="str">
        <f>IF(ISBLANK(V1611),VLOOKUP(Abfalldokumentation!$P1611,'Liste Gründe'!A:D,3,FALSE),V1611)</f>
        <v>keinen Abnehmer/kein Schälpersonal</v>
      </c>
      <c r="H1611" s="76" t="str">
        <f>IF(ISBLANK(Abfalldokumentation!$W1611),"-",Abfalldokumentation!$W1611)</f>
        <v>-</v>
      </c>
      <c r="I1611" s="76">
        <f t="shared" si="176"/>
        <v>45</v>
      </c>
      <c r="J1611" s="76" t="str">
        <f t="shared" si="177"/>
        <v>Produkte</v>
      </c>
      <c r="K1611" s="76" t="str">
        <f t="shared" si="178"/>
        <v>BUs</v>
      </c>
      <c r="L1611" s="76" t="str">
        <f t="shared" si="179"/>
        <v>Symptome</v>
      </c>
      <c r="M1611" s="76">
        <f>IFERROR(VLOOKUP(Abfalldokumentation!$O1611,Kennzahlen!S:V,3,FALSE)*Abfalldokumentation!$B1611,"0")</f>
        <v>15</v>
      </c>
      <c r="N1611" s="76" t="str">
        <f>IF(ISBLANK(Q1611),VLOOKUP(Abfalldokumentation!$O1611,'Linien - BU'!R:S,2,FALSE),Q1611)</f>
        <v>Verkauf</v>
      </c>
      <c r="O1611" s="77">
        <f t="shared" si="180"/>
        <v>29501080</v>
      </c>
      <c r="P1611" s="77">
        <f t="shared" si="181"/>
        <v>12</v>
      </c>
      <c r="Q1611" s="45"/>
      <c r="R1611" s="60">
        <v>29501080</v>
      </c>
      <c r="S1611" s="46">
        <v>30</v>
      </c>
      <c r="T1611" s="46">
        <v>12</v>
      </c>
      <c r="U1611" s="47">
        <v>44508</v>
      </c>
      <c r="V1611" s="61" t="s">
        <v>20</v>
      </c>
      <c r="W1611" s="46"/>
      <c r="X1611" s="50" t="str">
        <f>IFERROR(VLOOKUP(Abfalldokumentation!$R1611,Artikel!A:C,3,FALSE),Abfalldokumentation!$R1611)</f>
        <v>VOS RW-JALA-NAT ZIPFEL</v>
      </c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</row>
    <row r="1612" spans="1:40" ht="30" hidden="1" customHeight="1" x14ac:dyDescent="0.25">
      <c r="A1612" s="78" t="str">
        <f>VLOOKUP(N1612,'Linien - BU'!A:B,2,FALSE)</f>
        <v>Verkauf</v>
      </c>
      <c r="B1612" s="79">
        <f t="shared" si="175"/>
        <v>85</v>
      </c>
      <c r="C1612" s="80">
        <f>Abfalldokumentation!$U1612</f>
        <v>44508</v>
      </c>
      <c r="D1612" s="69" t="str">
        <f>IFERROR(IF(VLOOKUP(O1612,'[1]Rohware 230'!$B:$C,2,FALSE)=0,"Rohware"),
IFERROR(IF(VLOOKUP(O1612,[1]Sammelnr.!$B:$C,2,FALSE)=0,"Sammelnr. ungeschält ABS"),
IFERROR(IF(VLOOKUP(O1612,[1]Sammelnr.!$E:$F,2,FALSE)=0,"Sammelnr. ungeschält VS"),
IFERROR(IF(VLOOKUP(O1612,[1]Sammelnr.!$H:$I,2,FALSE)=0,"Sammelnr. geschält"),
IFERROR(IF(VLOOKUP(O1612,[1]Offen!$B:$C,2,FALSE)=0,"Offen ungeschält ABS"),
IFERROR(IF(VLOOKUP(O1612,[1]Offen!$E:$F,2,FALSE)=0,"Offen ungeschält VOS"),
IFERROR(IF(VLOOKUP(O1612,[1]Offen!$H:$I,2,FALSE)=0,"Offen geschält RW"),
IFERROR(IF(VLOOKUP(O1612,[1]Offen!$K:$L,2,FALSE)=0,"Offen vegan"),
IFERROR(IF(VLOOKUP(O1612,[1]Offen!$N:$O,2,FALSE)=0,"Offen Zipfel"),
IFERROR(IF(VLOOKUP(O1612,[1]Offen!$Q:$R,2,FALSE)=0,"Offen Endstücke"),
IFERROR(IF(VLOOKUP(O1612,[1]Vakuumiert!$B:$C,2,FALSE)=0,"Vakuumierter VOS ungeschält"),
IFERROR(IF(VLOOKUP(O1612,[1]Vakuumiert!$E:$F,2,FALSE)=0,"Vakuumierter ABS ungeschält"),
IFERROR(IF(VLOOKUP(O1612,[1]Vakuumiert!$H:$I,2,FALSE)=0,"Vakuumierter VOS geschält"),
IFERROR(IF(VLOOKUP(O1612,[1]Vakuumiert!$K:$L,2,FALSE)=0,"Vakuumierter VOS vegan"),
IFERROR(IF(VLOOKUP(O1612,[1]Vakuumiert!$N:$O,2,FALSE)=0,"Vakuumierter VOS Zipfel"),
IFERROR(IF(VLOOKUP(O1612,[1]Vakuumiert!$Q:$R,2,FALSE)=0,"Vakuumiert geschält"),
IFERROR(IF(VLOOKUP(O1612,'[1]vakuumierte Fertigprodukte'!$B:$C,2,FALSE)=0,"Fertigprodukte"),
IFERROR(IF(VLOOKUP(O1612,'[1]vakuumierte Fertigprodukte'!$E:$FI,2,FALSE)=0,"Vakuumierte Zipfel"),
IFERROR(IF(VLOOKUP(O1612,[1]Wurste!$B:$C,2,FALSE)=0,"Räucherwürste"),
IFERROR(IF(VLOOKUP(O1612,[1]Wurste!$E:$F,2,FALSE)=0,"URW/URGW Wurst"),
IFERROR(IF(VLOOKUP(O1612,[1]Wurste!$H:$I,2,FALSE)=0,"HF-Wurst Vegan"),
IFERROR(IF(VLOOKUP(O1612,[1]Wurste!$K:$L,2,FALSE)=0,"320er ohne Würste"),
IFERROR(IF(AND(OR(Abfalldokumentation!$A1612="BU3",Abfalldokumentation!$A1612="Verkauf"),Abfalldokumentation!$F1612="Schimmel",Abfalldokumentation!$G1612="keinen Abnehmer/kein Schälpersonal"),"Div. Zipfel, ES ohne Verwendung",VLOOKUP(Abfalldokumentation!$E1612,Produktgruppen!A:B,2,FALSE)),"-")))))))))))))))))))))))</f>
        <v>Div. Zipfel, ES ohne Verwendung</v>
      </c>
      <c r="E1612" s="81" t="str">
        <f>IFERROR(VLOOKUP(Abfalldokumentation!$O1612,Artikel!A:C,3,FALSE),Abfalldokumentation!$O1612)</f>
        <v>VOS RW-JALA-NAT ZIPFEL</v>
      </c>
      <c r="F1612" s="81" t="str">
        <f>VLOOKUP(T1612,'Liste Gründe'!A:D,2,FALSE)</f>
        <v>Schimmel</v>
      </c>
      <c r="G1612" s="80" t="str">
        <f>IF(ISBLANK(V1612),VLOOKUP(Abfalldokumentation!$P1612,'Liste Gründe'!A:D,3,FALSE),V1612)</f>
        <v>keinen Abnehmer/kein Schälpersonal</v>
      </c>
      <c r="H1612" s="81" t="str">
        <f>IF(ISBLANK(Abfalldokumentation!$W1612),"-",Abfalldokumentation!$W1612)</f>
        <v>-</v>
      </c>
      <c r="I1612" s="81">
        <f t="shared" si="176"/>
        <v>45</v>
      </c>
      <c r="J1612" s="81" t="str">
        <f t="shared" si="177"/>
        <v>Produkte</v>
      </c>
      <c r="K1612" s="81" t="str">
        <f t="shared" si="178"/>
        <v>BUs</v>
      </c>
      <c r="L1612" s="81" t="str">
        <f t="shared" si="179"/>
        <v>Symptome</v>
      </c>
      <c r="M1612" s="81">
        <f>IFERROR(VLOOKUP(Abfalldokumentation!$O1612,Kennzahlen!S:V,3,FALSE)*Abfalldokumentation!$B1612,"0")</f>
        <v>42.5</v>
      </c>
      <c r="N1612" s="81" t="str">
        <f>IF(ISBLANK(Q1612),VLOOKUP(Abfalldokumentation!$O1612,'Linien - BU'!R:S,2,FALSE),Q1612)</f>
        <v>Verkauf</v>
      </c>
      <c r="O1612" s="77">
        <f t="shared" si="180"/>
        <v>29501080</v>
      </c>
      <c r="P1612" s="77">
        <f t="shared" si="181"/>
        <v>12</v>
      </c>
      <c r="Q1612" s="39"/>
      <c r="R1612" s="58">
        <v>29501080</v>
      </c>
      <c r="S1612" s="40">
        <v>85</v>
      </c>
      <c r="T1612" s="40">
        <v>12</v>
      </c>
      <c r="U1612" s="41">
        <v>44508</v>
      </c>
      <c r="V1612" s="61" t="s">
        <v>20</v>
      </c>
      <c r="W1612" s="40"/>
      <c r="X1612" s="44" t="str">
        <f>IFERROR(VLOOKUP(Abfalldokumentation!$R1612,Artikel!A:C,3,FALSE),Abfalldokumentation!$R1612)</f>
        <v>VOS RW-JALA-NAT ZIPFEL</v>
      </c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</row>
    <row r="1613" spans="1:40" ht="30" hidden="1" customHeight="1" x14ac:dyDescent="0.25">
      <c r="A1613" s="73" t="str">
        <f>VLOOKUP(N1613,'Linien - BU'!A:B,2,FALSE)</f>
        <v>Verkauf</v>
      </c>
      <c r="B1613" s="74">
        <f t="shared" si="175"/>
        <v>12</v>
      </c>
      <c r="C1613" s="75">
        <f>Abfalldokumentation!$U1613</f>
        <v>44508</v>
      </c>
      <c r="D1613" s="69" t="str">
        <f>IFERROR(IF(VLOOKUP(O1613,'[1]Rohware 230'!$B:$C,2,FALSE)=0,"Rohware"),
IFERROR(IF(VLOOKUP(O1613,[1]Sammelnr.!$B:$C,2,FALSE)=0,"Sammelnr. ungeschält ABS"),
IFERROR(IF(VLOOKUP(O1613,[1]Sammelnr.!$E:$F,2,FALSE)=0,"Sammelnr. ungeschält VS"),
IFERROR(IF(VLOOKUP(O1613,[1]Sammelnr.!$H:$I,2,FALSE)=0,"Sammelnr. geschält"),
IFERROR(IF(VLOOKUP(O1613,[1]Offen!$B:$C,2,FALSE)=0,"Offen ungeschält ABS"),
IFERROR(IF(VLOOKUP(O1613,[1]Offen!$E:$F,2,FALSE)=0,"Offen ungeschält VOS"),
IFERROR(IF(VLOOKUP(O1613,[1]Offen!$H:$I,2,FALSE)=0,"Offen geschält RW"),
IFERROR(IF(VLOOKUP(O1613,[1]Offen!$K:$L,2,FALSE)=0,"Offen vegan"),
IFERROR(IF(VLOOKUP(O1613,[1]Offen!$N:$O,2,FALSE)=0,"Offen Zipfel"),
IFERROR(IF(VLOOKUP(O1613,[1]Offen!$Q:$R,2,FALSE)=0,"Offen Endstücke"),
IFERROR(IF(VLOOKUP(O1613,[1]Vakuumiert!$B:$C,2,FALSE)=0,"Vakuumierter VOS ungeschält"),
IFERROR(IF(VLOOKUP(O1613,[1]Vakuumiert!$E:$F,2,FALSE)=0,"Vakuumierter ABS ungeschält"),
IFERROR(IF(VLOOKUP(O1613,[1]Vakuumiert!$H:$I,2,FALSE)=0,"Vakuumierter VOS geschält"),
IFERROR(IF(VLOOKUP(O1613,[1]Vakuumiert!$K:$L,2,FALSE)=0,"Vakuumierter VOS vegan"),
IFERROR(IF(VLOOKUP(O1613,[1]Vakuumiert!$N:$O,2,FALSE)=0,"Vakuumierter VOS Zipfel"),
IFERROR(IF(VLOOKUP(O1613,[1]Vakuumiert!$Q:$R,2,FALSE)=0,"Vakuumiert geschält"),
IFERROR(IF(VLOOKUP(O1613,'[1]vakuumierte Fertigprodukte'!$B:$C,2,FALSE)=0,"Fertigprodukte"),
IFERROR(IF(VLOOKUP(O1613,'[1]vakuumierte Fertigprodukte'!$E:$FI,2,FALSE)=0,"Vakuumierte Zipfel"),
IFERROR(IF(VLOOKUP(O1613,[1]Wurste!$B:$C,2,FALSE)=0,"Räucherwürste"),
IFERROR(IF(VLOOKUP(O1613,[1]Wurste!$E:$F,2,FALSE)=0,"URW/URGW Wurst"),
IFERROR(IF(VLOOKUP(O1613,[1]Wurste!$H:$I,2,FALSE)=0,"HF-Wurst Vegan"),
IFERROR(IF(VLOOKUP(O1613,[1]Wurste!$K:$L,2,FALSE)=0,"320er ohne Würste"),
IFERROR(IF(AND(OR(Abfalldokumentation!$A1613="BU3",Abfalldokumentation!$A1613="Verkauf"),Abfalldokumentation!$F1613="Schimmel",Abfalldokumentation!$G1613="keinen Abnehmer/kein Schälpersonal"),"Div. Zipfel, ES ohne Verwendung",VLOOKUP(Abfalldokumentation!$E1613,Produktgruppen!A:B,2,FALSE)),"-")))))))))))))))))))))))</f>
        <v>Div. Zipfel, ES ohne Verwendung</v>
      </c>
      <c r="E1613" s="76" t="str">
        <f>IFERROR(VLOOKUP(Abfalldokumentation!$O1613,Artikel!A:C,3,FALSE),Abfalldokumentation!$O1613)</f>
        <v>VOS RW-JALA-NAT ENDSTÜC</v>
      </c>
      <c r="F1613" s="76" t="str">
        <f>VLOOKUP(T1613,'Liste Gründe'!A:D,2,FALSE)</f>
        <v>Schimmel</v>
      </c>
      <c r="G1613" s="75" t="str">
        <f>IF(ISBLANK(V1613),VLOOKUP(Abfalldokumentation!$P1613,'Liste Gründe'!A:D,3,FALSE),V1613)</f>
        <v>keinen Abnehmer/kein Schälpersonal</v>
      </c>
      <c r="H1613" s="76" t="str">
        <f>IF(ISBLANK(Abfalldokumentation!$W1613),"-",Abfalldokumentation!$W1613)</f>
        <v>-</v>
      </c>
      <c r="I1613" s="76">
        <f t="shared" si="176"/>
        <v>45</v>
      </c>
      <c r="J1613" s="76" t="str">
        <f t="shared" si="177"/>
        <v>Produkte</v>
      </c>
      <c r="K1613" s="76" t="str">
        <f t="shared" si="178"/>
        <v>BUs</v>
      </c>
      <c r="L1613" s="76" t="str">
        <f t="shared" si="179"/>
        <v>Symptome</v>
      </c>
      <c r="M1613" s="76">
        <f>IFERROR(VLOOKUP(Abfalldokumentation!$O1613,Kennzahlen!S:V,3,FALSE)*Abfalldokumentation!$B1613,"0")</f>
        <v>6</v>
      </c>
      <c r="N1613" s="76" t="str">
        <f>IF(ISBLANK(Q1613),VLOOKUP(Abfalldokumentation!$O1613,'Linien - BU'!R:S,2,FALSE),Q1613)</f>
        <v>Verkauf</v>
      </c>
      <c r="O1613" s="77">
        <f t="shared" si="180"/>
        <v>29501081</v>
      </c>
      <c r="P1613" s="77">
        <f t="shared" si="181"/>
        <v>12</v>
      </c>
      <c r="Q1613" s="45"/>
      <c r="R1613" s="60">
        <v>29501081</v>
      </c>
      <c r="S1613" s="46">
        <v>12</v>
      </c>
      <c r="T1613" s="46">
        <v>12</v>
      </c>
      <c r="U1613" s="47">
        <v>44508</v>
      </c>
      <c r="V1613" s="61" t="s">
        <v>20</v>
      </c>
      <c r="W1613" s="46"/>
      <c r="X1613" s="50" t="str">
        <f>IFERROR(VLOOKUP(Abfalldokumentation!$R1613,Artikel!A:C,3,FALSE),Abfalldokumentation!$R1613)</f>
        <v>VOS RW-JALA-NAT ENDSTÜC</v>
      </c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</row>
    <row r="1614" spans="1:40" ht="30" hidden="1" customHeight="1" x14ac:dyDescent="0.25">
      <c r="A1614" s="78" t="str">
        <f>VLOOKUP(N1614,'Linien - BU'!A:B,2,FALSE)</f>
        <v>Verkauf</v>
      </c>
      <c r="B1614" s="79">
        <f t="shared" si="175"/>
        <v>20</v>
      </c>
      <c r="C1614" s="80">
        <f>Abfalldokumentation!$U1614</f>
        <v>44508</v>
      </c>
      <c r="D1614" s="69" t="str">
        <f>IFERROR(IF(VLOOKUP(O1614,'[1]Rohware 230'!$B:$C,2,FALSE)=0,"Rohware"),
IFERROR(IF(VLOOKUP(O1614,[1]Sammelnr.!$B:$C,2,FALSE)=0,"Sammelnr. ungeschält ABS"),
IFERROR(IF(VLOOKUP(O1614,[1]Sammelnr.!$E:$F,2,FALSE)=0,"Sammelnr. ungeschält VS"),
IFERROR(IF(VLOOKUP(O1614,[1]Sammelnr.!$H:$I,2,FALSE)=0,"Sammelnr. geschält"),
IFERROR(IF(VLOOKUP(O1614,[1]Offen!$B:$C,2,FALSE)=0,"Offen ungeschält ABS"),
IFERROR(IF(VLOOKUP(O1614,[1]Offen!$E:$F,2,FALSE)=0,"Offen ungeschält VOS"),
IFERROR(IF(VLOOKUP(O1614,[1]Offen!$H:$I,2,FALSE)=0,"Offen geschält RW"),
IFERROR(IF(VLOOKUP(O1614,[1]Offen!$K:$L,2,FALSE)=0,"Offen vegan"),
IFERROR(IF(VLOOKUP(O1614,[1]Offen!$N:$O,2,FALSE)=0,"Offen Zipfel"),
IFERROR(IF(VLOOKUP(O1614,[1]Offen!$Q:$R,2,FALSE)=0,"Offen Endstücke"),
IFERROR(IF(VLOOKUP(O1614,[1]Vakuumiert!$B:$C,2,FALSE)=0,"Vakuumierter VOS ungeschält"),
IFERROR(IF(VLOOKUP(O1614,[1]Vakuumiert!$E:$F,2,FALSE)=0,"Vakuumierter ABS ungeschält"),
IFERROR(IF(VLOOKUP(O1614,[1]Vakuumiert!$H:$I,2,FALSE)=0,"Vakuumierter VOS geschält"),
IFERROR(IF(VLOOKUP(O1614,[1]Vakuumiert!$K:$L,2,FALSE)=0,"Vakuumierter VOS vegan"),
IFERROR(IF(VLOOKUP(O1614,[1]Vakuumiert!$N:$O,2,FALSE)=0,"Vakuumierter VOS Zipfel"),
IFERROR(IF(VLOOKUP(O1614,[1]Vakuumiert!$Q:$R,2,FALSE)=0,"Vakuumiert geschält"),
IFERROR(IF(VLOOKUP(O1614,'[1]vakuumierte Fertigprodukte'!$B:$C,2,FALSE)=0,"Fertigprodukte"),
IFERROR(IF(VLOOKUP(O1614,'[1]vakuumierte Fertigprodukte'!$E:$FI,2,FALSE)=0,"Vakuumierte Zipfel"),
IFERROR(IF(VLOOKUP(O1614,[1]Wurste!$B:$C,2,FALSE)=0,"Räucherwürste"),
IFERROR(IF(VLOOKUP(O1614,[1]Wurste!$E:$F,2,FALSE)=0,"URW/URGW Wurst"),
IFERROR(IF(VLOOKUP(O1614,[1]Wurste!$H:$I,2,FALSE)=0,"HF-Wurst Vegan"),
IFERROR(IF(VLOOKUP(O1614,[1]Wurste!$K:$L,2,FALSE)=0,"320er ohne Würste"),
IFERROR(IF(AND(OR(Abfalldokumentation!$A1614="BU3",Abfalldokumentation!$A1614="Verkauf"),Abfalldokumentation!$F1614="Schimmel",Abfalldokumentation!$G1614="keinen Abnehmer/kein Schälpersonal"),"Div. Zipfel, ES ohne Verwendung",VLOOKUP(Abfalldokumentation!$E1614,Produktgruppen!A:B,2,FALSE)),"-")))))))))))))))))))))))</f>
        <v>Div. Zipfel, ES ohne Verwendung</v>
      </c>
      <c r="E1614" s="81" t="str">
        <f>IFERROR(VLOOKUP(Abfalldokumentation!$O1614,Artikel!A:C,3,FALSE),Abfalldokumentation!$O1614)</f>
        <v>VOS RW-JALA-NAT ENDSTÜC</v>
      </c>
      <c r="F1614" s="81" t="str">
        <f>VLOOKUP(T1614,'Liste Gründe'!A:D,2,FALSE)</f>
        <v>Schimmel</v>
      </c>
      <c r="G1614" s="80" t="str">
        <f>IF(ISBLANK(V1614),VLOOKUP(Abfalldokumentation!$P1614,'Liste Gründe'!A:D,3,FALSE),V1614)</f>
        <v>keinen Abnehmer/kein Schälpersonal</v>
      </c>
      <c r="H1614" s="81" t="str">
        <f>IF(ISBLANK(Abfalldokumentation!$W1614),"-",Abfalldokumentation!$W1614)</f>
        <v>-</v>
      </c>
      <c r="I1614" s="81">
        <f t="shared" si="176"/>
        <v>45</v>
      </c>
      <c r="J1614" s="81" t="str">
        <f t="shared" si="177"/>
        <v>Produkte</v>
      </c>
      <c r="K1614" s="81" t="str">
        <f t="shared" si="178"/>
        <v>BUs</v>
      </c>
      <c r="L1614" s="81" t="str">
        <f t="shared" si="179"/>
        <v>Symptome</v>
      </c>
      <c r="M1614" s="81">
        <f>IFERROR(VLOOKUP(Abfalldokumentation!$O1614,Kennzahlen!S:V,3,FALSE)*Abfalldokumentation!$B1614,"0")</f>
        <v>10</v>
      </c>
      <c r="N1614" s="81" t="str">
        <f>IF(ISBLANK(Q1614),VLOOKUP(Abfalldokumentation!$O1614,'Linien - BU'!R:S,2,FALSE),Q1614)</f>
        <v>Verkauf</v>
      </c>
      <c r="O1614" s="77">
        <f t="shared" si="180"/>
        <v>29501081</v>
      </c>
      <c r="P1614" s="77">
        <f t="shared" si="181"/>
        <v>12</v>
      </c>
      <c r="Q1614" s="39"/>
      <c r="R1614" s="58">
        <v>29501081</v>
      </c>
      <c r="S1614" s="40">
        <v>20</v>
      </c>
      <c r="T1614" s="40">
        <v>12</v>
      </c>
      <c r="U1614" s="41">
        <v>44508</v>
      </c>
      <c r="V1614" s="61" t="s">
        <v>20</v>
      </c>
      <c r="W1614" s="40"/>
      <c r="X1614" s="44" t="str">
        <f>IFERROR(VLOOKUP(Abfalldokumentation!$R1614,Artikel!A:C,3,FALSE),Abfalldokumentation!$R1614)</f>
        <v>VOS RW-JALA-NAT ENDSTÜC</v>
      </c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</row>
    <row r="1615" spans="1:40" ht="30" hidden="1" customHeight="1" x14ac:dyDescent="0.25">
      <c r="A1615" s="73" t="str">
        <f>VLOOKUP(N1615,'Linien - BU'!A:B,2,FALSE)</f>
        <v>Verkauf</v>
      </c>
      <c r="B1615" s="74">
        <f t="shared" si="175"/>
        <v>45</v>
      </c>
      <c r="C1615" s="75">
        <f>Abfalldokumentation!$U1615</f>
        <v>44508</v>
      </c>
      <c r="D1615" s="69" t="str">
        <f>IFERROR(IF(VLOOKUP(O1615,'[1]Rohware 230'!$B:$C,2,FALSE)=0,"Rohware"),
IFERROR(IF(VLOOKUP(O1615,[1]Sammelnr.!$B:$C,2,FALSE)=0,"Sammelnr. ungeschält ABS"),
IFERROR(IF(VLOOKUP(O1615,[1]Sammelnr.!$E:$F,2,FALSE)=0,"Sammelnr. ungeschält VS"),
IFERROR(IF(VLOOKUP(O1615,[1]Sammelnr.!$H:$I,2,FALSE)=0,"Sammelnr. geschält"),
IFERROR(IF(VLOOKUP(O1615,[1]Offen!$B:$C,2,FALSE)=0,"Offen ungeschält ABS"),
IFERROR(IF(VLOOKUP(O1615,[1]Offen!$E:$F,2,FALSE)=0,"Offen ungeschält VOS"),
IFERROR(IF(VLOOKUP(O1615,[1]Offen!$H:$I,2,FALSE)=0,"Offen geschält RW"),
IFERROR(IF(VLOOKUP(O1615,[1]Offen!$K:$L,2,FALSE)=0,"Offen vegan"),
IFERROR(IF(VLOOKUP(O1615,[1]Offen!$N:$O,2,FALSE)=0,"Offen Zipfel"),
IFERROR(IF(VLOOKUP(O1615,[1]Offen!$Q:$R,2,FALSE)=0,"Offen Endstücke"),
IFERROR(IF(VLOOKUP(O1615,[1]Vakuumiert!$B:$C,2,FALSE)=0,"Vakuumierter VOS ungeschält"),
IFERROR(IF(VLOOKUP(O1615,[1]Vakuumiert!$E:$F,2,FALSE)=0,"Vakuumierter ABS ungeschält"),
IFERROR(IF(VLOOKUP(O1615,[1]Vakuumiert!$H:$I,2,FALSE)=0,"Vakuumierter VOS geschält"),
IFERROR(IF(VLOOKUP(O1615,[1]Vakuumiert!$K:$L,2,FALSE)=0,"Vakuumierter VOS vegan"),
IFERROR(IF(VLOOKUP(O1615,[1]Vakuumiert!$N:$O,2,FALSE)=0,"Vakuumierter VOS Zipfel"),
IFERROR(IF(VLOOKUP(O1615,[1]Vakuumiert!$Q:$R,2,FALSE)=0,"Vakuumiert geschält"),
IFERROR(IF(VLOOKUP(O1615,'[1]vakuumierte Fertigprodukte'!$B:$C,2,FALSE)=0,"Fertigprodukte"),
IFERROR(IF(VLOOKUP(O1615,'[1]vakuumierte Fertigprodukte'!$E:$FI,2,FALSE)=0,"Vakuumierte Zipfel"),
IFERROR(IF(VLOOKUP(O1615,[1]Wurste!$B:$C,2,FALSE)=0,"Räucherwürste"),
IFERROR(IF(VLOOKUP(O1615,[1]Wurste!$E:$F,2,FALSE)=0,"URW/URGW Wurst"),
IFERROR(IF(VLOOKUP(O1615,[1]Wurste!$H:$I,2,FALSE)=0,"HF-Wurst Vegan"),
IFERROR(IF(VLOOKUP(O1615,[1]Wurste!$K:$L,2,FALSE)=0,"320er ohne Würste"),
IFERROR(IF(AND(OR(Abfalldokumentation!$A1615="BU3",Abfalldokumentation!$A1615="Verkauf"),Abfalldokumentation!$F1615="Schimmel",Abfalldokumentation!$G1615="keinen Abnehmer/kein Schälpersonal"),"Div. Zipfel, ES ohne Verwendung",VLOOKUP(Abfalldokumentation!$E1615,Produktgruppen!A:B,2,FALSE)),"-")))))))))))))))))))))))</f>
        <v>Div. Zipfel, ES ohne Verwendung</v>
      </c>
      <c r="E1615" s="76" t="str">
        <f>IFERROR(VLOOKUP(Abfalldokumentation!$O1615,Artikel!A:C,3,FALSE),Abfalldokumentation!$O1615)</f>
        <v>VOS RW-JALA-NAT ENDSTÜC</v>
      </c>
      <c r="F1615" s="76" t="str">
        <f>VLOOKUP(T1615,'Liste Gründe'!A:D,2,FALSE)</f>
        <v>Schimmel</v>
      </c>
      <c r="G1615" s="75" t="str">
        <f>IF(ISBLANK(V1615),VLOOKUP(Abfalldokumentation!$P1615,'Liste Gründe'!A:D,3,FALSE),V1615)</f>
        <v>keinen Abnehmer/kein Schälpersonal</v>
      </c>
      <c r="H1615" s="76" t="str">
        <f>IF(ISBLANK(Abfalldokumentation!$W1615),"-",Abfalldokumentation!$W1615)</f>
        <v>-</v>
      </c>
      <c r="I1615" s="76">
        <f t="shared" si="176"/>
        <v>45</v>
      </c>
      <c r="J1615" s="76" t="str">
        <f t="shared" si="177"/>
        <v>Produkte</v>
      </c>
      <c r="K1615" s="76" t="str">
        <f t="shared" si="178"/>
        <v>BUs</v>
      </c>
      <c r="L1615" s="76" t="str">
        <f t="shared" si="179"/>
        <v>Symptome</v>
      </c>
      <c r="M1615" s="76">
        <f>IFERROR(VLOOKUP(Abfalldokumentation!$O1615,Kennzahlen!S:V,3,FALSE)*Abfalldokumentation!$B1615,"0")</f>
        <v>22.5</v>
      </c>
      <c r="N1615" s="76" t="str">
        <f>IF(ISBLANK(Q1615),VLOOKUP(Abfalldokumentation!$O1615,'Linien - BU'!R:S,2,FALSE),Q1615)</f>
        <v>Verkauf</v>
      </c>
      <c r="O1615" s="77">
        <f t="shared" si="180"/>
        <v>29501081</v>
      </c>
      <c r="P1615" s="77">
        <f t="shared" si="181"/>
        <v>12</v>
      </c>
      <c r="Q1615" s="45"/>
      <c r="R1615" s="60">
        <v>29501081</v>
      </c>
      <c r="S1615" s="46">
        <v>45</v>
      </c>
      <c r="T1615" s="46">
        <v>12</v>
      </c>
      <c r="U1615" s="47">
        <v>44508</v>
      </c>
      <c r="V1615" s="61" t="s">
        <v>20</v>
      </c>
      <c r="W1615" s="46"/>
      <c r="X1615" s="50" t="str">
        <f>IFERROR(VLOOKUP(Abfalldokumentation!$R1615,Artikel!A:C,3,FALSE),Abfalldokumentation!$R1615)</f>
        <v>VOS RW-JALA-NAT ENDSTÜC</v>
      </c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</row>
    <row r="1616" spans="1:40" ht="30" hidden="1" customHeight="1" x14ac:dyDescent="0.25">
      <c r="A1616" s="78" t="str">
        <f>VLOOKUP(N1616,'Linien - BU'!A:B,2,FALSE)</f>
        <v>Verkauf</v>
      </c>
      <c r="B1616" s="79">
        <f t="shared" si="175"/>
        <v>40</v>
      </c>
      <c r="C1616" s="80">
        <f>Abfalldokumentation!$U1616</f>
        <v>44508</v>
      </c>
      <c r="D1616" s="69" t="str">
        <f>IFERROR(IF(VLOOKUP(O1616,'[1]Rohware 230'!$B:$C,2,FALSE)=0,"Rohware"),
IFERROR(IF(VLOOKUP(O1616,[1]Sammelnr.!$B:$C,2,FALSE)=0,"Sammelnr. ungeschält ABS"),
IFERROR(IF(VLOOKUP(O1616,[1]Sammelnr.!$E:$F,2,FALSE)=0,"Sammelnr. ungeschält VS"),
IFERROR(IF(VLOOKUP(O1616,[1]Sammelnr.!$H:$I,2,FALSE)=0,"Sammelnr. geschält"),
IFERROR(IF(VLOOKUP(O1616,[1]Offen!$B:$C,2,FALSE)=0,"Offen ungeschält ABS"),
IFERROR(IF(VLOOKUP(O1616,[1]Offen!$E:$F,2,FALSE)=0,"Offen ungeschält VOS"),
IFERROR(IF(VLOOKUP(O1616,[1]Offen!$H:$I,2,FALSE)=0,"Offen geschält RW"),
IFERROR(IF(VLOOKUP(O1616,[1]Offen!$K:$L,2,FALSE)=0,"Offen vegan"),
IFERROR(IF(VLOOKUP(O1616,[1]Offen!$N:$O,2,FALSE)=0,"Offen Zipfel"),
IFERROR(IF(VLOOKUP(O1616,[1]Offen!$Q:$R,2,FALSE)=0,"Offen Endstücke"),
IFERROR(IF(VLOOKUP(O1616,[1]Vakuumiert!$B:$C,2,FALSE)=0,"Vakuumierter VOS ungeschält"),
IFERROR(IF(VLOOKUP(O1616,[1]Vakuumiert!$E:$F,2,FALSE)=0,"Vakuumierter ABS ungeschält"),
IFERROR(IF(VLOOKUP(O1616,[1]Vakuumiert!$H:$I,2,FALSE)=0,"Vakuumierter VOS geschält"),
IFERROR(IF(VLOOKUP(O1616,[1]Vakuumiert!$K:$L,2,FALSE)=0,"Vakuumierter VOS vegan"),
IFERROR(IF(VLOOKUP(O1616,[1]Vakuumiert!$N:$O,2,FALSE)=0,"Vakuumierter VOS Zipfel"),
IFERROR(IF(VLOOKUP(O1616,[1]Vakuumiert!$Q:$R,2,FALSE)=0,"Vakuumiert geschält"),
IFERROR(IF(VLOOKUP(O1616,'[1]vakuumierte Fertigprodukte'!$B:$C,2,FALSE)=0,"Fertigprodukte"),
IFERROR(IF(VLOOKUP(O1616,'[1]vakuumierte Fertigprodukte'!$E:$FI,2,FALSE)=0,"Vakuumierte Zipfel"),
IFERROR(IF(VLOOKUP(O1616,[1]Wurste!$B:$C,2,FALSE)=0,"Räucherwürste"),
IFERROR(IF(VLOOKUP(O1616,[1]Wurste!$E:$F,2,FALSE)=0,"URW/URGW Wurst"),
IFERROR(IF(VLOOKUP(O1616,[1]Wurste!$H:$I,2,FALSE)=0,"HF-Wurst Vegan"),
IFERROR(IF(VLOOKUP(O1616,[1]Wurste!$K:$L,2,FALSE)=0,"320er ohne Würste"),
IFERROR(IF(AND(OR(Abfalldokumentation!$A1616="BU3",Abfalldokumentation!$A1616="Verkauf"),Abfalldokumentation!$F1616="Schimmel",Abfalldokumentation!$G1616="keinen Abnehmer/kein Schälpersonal"),"Div. Zipfel, ES ohne Verwendung",VLOOKUP(Abfalldokumentation!$E1616,Produktgruppen!A:B,2,FALSE)),"-")))))))))))))))))))))))</f>
        <v>Div. Zipfel, ES ohne Verwendung</v>
      </c>
      <c r="E1616" s="81" t="str">
        <f>IFERROR(VLOOKUP(Abfalldokumentation!$O1616,Artikel!A:C,3,FALSE),Abfalldokumentation!$O1616)</f>
        <v>VOS RW-JALA-NAT ENDSTÜC</v>
      </c>
      <c r="F1616" s="81" t="str">
        <f>VLOOKUP(T1616,'Liste Gründe'!A:D,2,FALSE)</f>
        <v>Schimmel</v>
      </c>
      <c r="G1616" s="80" t="str">
        <f>IF(ISBLANK(V1616),VLOOKUP(Abfalldokumentation!$P1616,'Liste Gründe'!A:D,3,FALSE),V1616)</f>
        <v>keinen Abnehmer/kein Schälpersonal</v>
      </c>
      <c r="H1616" s="81" t="str">
        <f>IF(ISBLANK(Abfalldokumentation!$W1616),"-",Abfalldokumentation!$W1616)</f>
        <v>-</v>
      </c>
      <c r="I1616" s="81">
        <f t="shared" si="176"/>
        <v>45</v>
      </c>
      <c r="J1616" s="81" t="str">
        <f t="shared" si="177"/>
        <v>Produkte</v>
      </c>
      <c r="K1616" s="81" t="str">
        <f t="shared" si="178"/>
        <v>BUs</v>
      </c>
      <c r="L1616" s="81" t="str">
        <f t="shared" si="179"/>
        <v>Symptome</v>
      </c>
      <c r="M1616" s="81">
        <f>IFERROR(VLOOKUP(Abfalldokumentation!$O1616,Kennzahlen!S:V,3,FALSE)*Abfalldokumentation!$B1616,"0")</f>
        <v>20</v>
      </c>
      <c r="N1616" s="81" t="str">
        <f>IF(ISBLANK(Q1616),VLOOKUP(Abfalldokumentation!$O1616,'Linien - BU'!R:S,2,FALSE),Q1616)</f>
        <v>Verkauf</v>
      </c>
      <c r="O1616" s="77">
        <f t="shared" si="180"/>
        <v>29501081</v>
      </c>
      <c r="P1616" s="77">
        <f t="shared" si="181"/>
        <v>12</v>
      </c>
      <c r="Q1616" s="39"/>
      <c r="R1616" s="58">
        <v>29501081</v>
      </c>
      <c r="S1616" s="40">
        <v>40</v>
      </c>
      <c r="T1616" s="40">
        <v>12</v>
      </c>
      <c r="U1616" s="41">
        <v>44508</v>
      </c>
      <c r="V1616" s="61" t="s">
        <v>20</v>
      </c>
      <c r="W1616" s="40"/>
      <c r="X1616" s="44" t="str">
        <f>IFERROR(VLOOKUP(Abfalldokumentation!$R1616,Artikel!A:C,3,FALSE),Abfalldokumentation!$R1616)</f>
        <v>VOS RW-JALA-NAT ENDSTÜC</v>
      </c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</row>
    <row r="1617" spans="1:40" ht="30" hidden="1" customHeight="1" x14ac:dyDescent="0.25">
      <c r="A1617" s="73" t="str">
        <f>VLOOKUP(N1617,'Linien - BU'!A:B,2,FALSE)</f>
        <v>Verkauf</v>
      </c>
      <c r="B1617" s="74">
        <f t="shared" si="175"/>
        <v>34</v>
      </c>
      <c r="C1617" s="75">
        <f>Abfalldokumentation!$U1617</f>
        <v>44508</v>
      </c>
      <c r="D1617" s="69" t="str">
        <f>IFERROR(IF(VLOOKUP(O1617,'[1]Rohware 230'!$B:$C,2,FALSE)=0,"Rohware"),
IFERROR(IF(VLOOKUP(O1617,[1]Sammelnr.!$B:$C,2,FALSE)=0,"Sammelnr. ungeschält ABS"),
IFERROR(IF(VLOOKUP(O1617,[1]Sammelnr.!$E:$F,2,FALSE)=0,"Sammelnr. ungeschält VS"),
IFERROR(IF(VLOOKUP(O1617,[1]Sammelnr.!$H:$I,2,FALSE)=0,"Sammelnr. geschält"),
IFERROR(IF(VLOOKUP(O1617,[1]Offen!$B:$C,2,FALSE)=0,"Offen ungeschält ABS"),
IFERROR(IF(VLOOKUP(O1617,[1]Offen!$E:$F,2,FALSE)=0,"Offen ungeschält VOS"),
IFERROR(IF(VLOOKUP(O1617,[1]Offen!$H:$I,2,FALSE)=0,"Offen geschält RW"),
IFERROR(IF(VLOOKUP(O1617,[1]Offen!$K:$L,2,FALSE)=0,"Offen vegan"),
IFERROR(IF(VLOOKUP(O1617,[1]Offen!$N:$O,2,FALSE)=0,"Offen Zipfel"),
IFERROR(IF(VLOOKUP(O1617,[1]Offen!$Q:$R,2,FALSE)=0,"Offen Endstücke"),
IFERROR(IF(VLOOKUP(O1617,[1]Vakuumiert!$B:$C,2,FALSE)=0,"Vakuumierter VOS ungeschält"),
IFERROR(IF(VLOOKUP(O1617,[1]Vakuumiert!$E:$F,2,FALSE)=0,"Vakuumierter ABS ungeschält"),
IFERROR(IF(VLOOKUP(O1617,[1]Vakuumiert!$H:$I,2,FALSE)=0,"Vakuumierter VOS geschält"),
IFERROR(IF(VLOOKUP(O1617,[1]Vakuumiert!$K:$L,2,FALSE)=0,"Vakuumierter VOS vegan"),
IFERROR(IF(VLOOKUP(O1617,[1]Vakuumiert!$N:$O,2,FALSE)=0,"Vakuumierter VOS Zipfel"),
IFERROR(IF(VLOOKUP(O1617,[1]Vakuumiert!$Q:$R,2,FALSE)=0,"Vakuumiert geschält"),
IFERROR(IF(VLOOKUP(O1617,'[1]vakuumierte Fertigprodukte'!$B:$C,2,FALSE)=0,"Fertigprodukte"),
IFERROR(IF(VLOOKUP(O1617,'[1]vakuumierte Fertigprodukte'!$E:$FI,2,FALSE)=0,"Vakuumierte Zipfel"),
IFERROR(IF(VLOOKUP(O1617,[1]Wurste!$B:$C,2,FALSE)=0,"Räucherwürste"),
IFERROR(IF(VLOOKUP(O1617,[1]Wurste!$E:$F,2,FALSE)=0,"URW/URGW Wurst"),
IFERROR(IF(VLOOKUP(O1617,[1]Wurste!$H:$I,2,FALSE)=0,"HF-Wurst Vegan"),
IFERROR(IF(VLOOKUP(O1617,[1]Wurste!$K:$L,2,FALSE)=0,"320er ohne Würste"),
IFERROR(IF(AND(OR(Abfalldokumentation!$A1617="BU3",Abfalldokumentation!$A1617="Verkauf"),Abfalldokumentation!$F1617="Schimmel",Abfalldokumentation!$G1617="keinen Abnehmer/kein Schälpersonal"),"Div. Zipfel, ES ohne Verwendung",VLOOKUP(Abfalldokumentation!$E1617,Produktgruppen!A:B,2,FALSE)),"-")))))))))))))))))))))))</f>
        <v>Div. Zipfel, ES ohne Verwendung</v>
      </c>
      <c r="E1617" s="76" t="str">
        <f>IFERROR(VLOOKUP(Abfalldokumentation!$O1617,Artikel!A:C,3,FALSE),Abfalldokumentation!$O1617)</f>
        <v>VOS RW-SCHI-NAT ENDSTÜC</v>
      </c>
      <c r="F1617" s="76" t="str">
        <f>VLOOKUP(T1617,'Liste Gründe'!A:D,2,FALSE)</f>
        <v>Schimmel</v>
      </c>
      <c r="G1617" s="75" t="str">
        <f>IF(ISBLANK(V1617),VLOOKUP(Abfalldokumentation!$P1617,'Liste Gründe'!A:D,3,FALSE),V1617)</f>
        <v>keinen Abnehmer/kein Schälpersonal</v>
      </c>
      <c r="H1617" s="76" t="str">
        <f>IF(ISBLANK(Abfalldokumentation!$W1617),"-",Abfalldokumentation!$W1617)</f>
        <v>-</v>
      </c>
      <c r="I1617" s="76">
        <f t="shared" si="176"/>
        <v>45</v>
      </c>
      <c r="J1617" s="76" t="str">
        <f t="shared" si="177"/>
        <v>Produkte</v>
      </c>
      <c r="K1617" s="76" t="str">
        <f t="shared" si="178"/>
        <v>BUs</v>
      </c>
      <c r="L1617" s="76" t="str">
        <f t="shared" si="179"/>
        <v>Symptome</v>
      </c>
      <c r="M1617" s="76">
        <f>IFERROR(VLOOKUP(Abfalldokumentation!$O1617,Kennzahlen!S:V,3,FALSE)*Abfalldokumentation!$B1617,"0")</f>
        <v>17</v>
      </c>
      <c r="N1617" s="76" t="str">
        <f>IF(ISBLANK(Q1617),VLOOKUP(Abfalldokumentation!$O1617,'Linien - BU'!R:S,2,FALSE),Q1617)</f>
        <v>Verkauf</v>
      </c>
      <c r="O1617" s="77">
        <f t="shared" si="180"/>
        <v>29501085</v>
      </c>
      <c r="P1617" s="77">
        <f t="shared" si="181"/>
        <v>12</v>
      </c>
      <c r="Q1617" s="45"/>
      <c r="R1617" s="60">
        <v>29501085</v>
      </c>
      <c r="S1617" s="46">
        <v>34</v>
      </c>
      <c r="T1617" s="46">
        <v>12</v>
      </c>
      <c r="U1617" s="47">
        <v>44508</v>
      </c>
      <c r="V1617" s="61" t="s">
        <v>20</v>
      </c>
      <c r="W1617" s="46"/>
      <c r="X1617" s="50" t="str">
        <f>IFERROR(VLOOKUP(Abfalldokumentation!$R1617,Artikel!A:C,3,FALSE),Abfalldokumentation!$R1617)</f>
        <v>VOS RW-SCHI-NAT ENDSTÜC</v>
      </c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</row>
    <row r="1618" spans="1:40" ht="30" hidden="1" customHeight="1" x14ac:dyDescent="0.25">
      <c r="A1618" s="78" t="str">
        <f>VLOOKUP(N1618,'Linien - BU'!A:B,2,FALSE)</f>
        <v>Verkauf</v>
      </c>
      <c r="B1618" s="79">
        <f t="shared" si="175"/>
        <v>18</v>
      </c>
      <c r="C1618" s="80">
        <f>Abfalldokumentation!$U1618</f>
        <v>44508</v>
      </c>
      <c r="D1618" s="69" t="str">
        <f>IFERROR(IF(VLOOKUP(O1618,'[1]Rohware 230'!$B:$C,2,FALSE)=0,"Rohware"),
IFERROR(IF(VLOOKUP(O1618,[1]Sammelnr.!$B:$C,2,FALSE)=0,"Sammelnr. ungeschält ABS"),
IFERROR(IF(VLOOKUP(O1618,[1]Sammelnr.!$E:$F,2,FALSE)=0,"Sammelnr. ungeschält VS"),
IFERROR(IF(VLOOKUP(O1618,[1]Sammelnr.!$H:$I,2,FALSE)=0,"Sammelnr. geschält"),
IFERROR(IF(VLOOKUP(O1618,[1]Offen!$B:$C,2,FALSE)=0,"Offen ungeschält ABS"),
IFERROR(IF(VLOOKUP(O1618,[1]Offen!$E:$F,2,FALSE)=0,"Offen ungeschält VOS"),
IFERROR(IF(VLOOKUP(O1618,[1]Offen!$H:$I,2,FALSE)=0,"Offen geschält RW"),
IFERROR(IF(VLOOKUP(O1618,[1]Offen!$K:$L,2,FALSE)=0,"Offen vegan"),
IFERROR(IF(VLOOKUP(O1618,[1]Offen!$N:$O,2,FALSE)=0,"Offen Zipfel"),
IFERROR(IF(VLOOKUP(O1618,[1]Offen!$Q:$R,2,FALSE)=0,"Offen Endstücke"),
IFERROR(IF(VLOOKUP(O1618,[1]Vakuumiert!$B:$C,2,FALSE)=0,"Vakuumierter VOS ungeschält"),
IFERROR(IF(VLOOKUP(O1618,[1]Vakuumiert!$E:$F,2,FALSE)=0,"Vakuumierter ABS ungeschält"),
IFERROR(IF(VLOOKUP(O1618,[1]Vakuumiert!$H:$I,2,FALSE)=0,"Vakuumierter VOS geschält"),
IFERROR(IF(VLOOKUP(O1618,[1]Vakuumiert!$K:$L,2,FALSE)=0,"Vakuumierter VOS vegan"),
IFERROR(IF(VLOOKUP(O1618,[1]Vakuumiert!$N:$O,2,FALSE)=0,"Vakuumierter VOS Zipfel"),
IFERROR(IF(VLOOKUP(O1618,[1]Vakuumiert!$Q:$R,2,FALSE)=0,"Vakuumiert geschält"),
IFERROR(IF(VLOOKUP(O1618,'[1]vakuumierte Fertigprodukte'!$B:$C,2,FALSE)=0,"Fertigprodukte"),
IFERROR(IF(VLOOKUP(O1618,'[1]vakuumierte Fertigprodukte'!$E:$FI,2,FALSE)=0,"Vakuumierte Zipfel"),
IFERROR(IF(VLOOKUP(O1618,[1]Wurste!$B:$C,2,FALSE)=0,"Räucherwürste"),
IFERROR(IF(VLOOKUP(O1618,[1]Wurste!$E:$F,2,FALSE)=0,"URW/URGW Wurst"),
IFERROR(IF(VLOOKUP(O1618,[1]Wurste!$H:$I,2,FALSE)=0,"HF-Wurst Vegan"),
IFERROR(IF(VLOOKUP(O1618,[1]Wurste!$K:$L,2,FALSE)=0,"320er ohne Würste"),
IFERROR(IF(AND(OR(Abfalldokumentation!$A1618="BU3",Abfalldokumentation!$A1618="Verkauf"),Abfalldokumentation!$F1618="Schimmel",Abfalldokumentation!$G1618="keinen Abnehmer/kein Schälpersonal"),"Div. Zipfel, ES ohne Verwendung",VLOOKUP(Abfalldokumentation!$E1618,Produktgruppen!A:B,2,FALSE)),"-")))))))))))))))))))))))</f>
        <v>Div. Zipfel, ES ohne Verwendung</v>
      </c>
      <c r="E1618" s="81" t="str">
        <f>IFERROR(VLOOKUP(Abfalldokumentation!$O1618,Artikel!A:C,3,FALSE),Abfalldokumentation!$O1618)</f>
        <v>VOS RW-SCHI-NAT ENDSTÜC</v>
      </c>
      <c r="F1618" s="81" t="str">
        <f>VLOOKUP(T1618,'Liste Gründe'!A:D,2,FALSE)</f>
        <v>Schimmel</v>
      </c>
      <c r="G1618" s="80" t="str">
        <f>IF(ISBLANK(V1618),VLOOKUP(Abfalldokumentation!$P1618,'Liste Gründe'!A:D,3,FALSE),V1618)</f>
        <v>keinen Abnehmer/kein Schälpersonal</v>
      </c>
      <c r="H1618" s="81" t="str">
        <f>IF(ISBLANK(Abfalldokumentation!$W1618),"-",Abfalldokumentation!$W1618)</f>
        <v>-</v>
      </c>
      <c r="I1618" s="81">
        <f t="shared" si="176"/>
        <v>45</v>
      </c>
      <c r="J1618" s="81" t="str">
        <f t="shared" si="177"/>
        <v>Produkte</v>
      </c>
      <c r="K1618" s="81" t="str">
        <f t="shared" si="178"/>
        <v>BUs</v>
      </c>
      <c r="L1618" s="81" t="str">
        <f t="shared" si="179"/>
        <v>Symptome</v>
      </c>
      <c r="M1618" s="81">
        <f>IFERROR(VLOOKUP(Abfalldokumentation!$O1618,Kennzahlen!S:V,3,FALSE)*Abfalldokumentation!$B1618,"0")</f>
        <v>9</v>
      </c>
      <c r="N1618" s="81" t="str">
        <f>IF(ISBLANK(Q1618),VLOOKUP(Abfalldokumentation!$O1618,'Linien - BU'!R:S,2,FALSE),Q1618)</f>
        <v>Verkauf</v>
      </c>
      <c r="O1618" s="77">
        <f t="shared" si="180"/>
        <v>29501085</v>
      </c>
      <c r="P1618" s="77">
        <f t="shared" si="181"/>
        <v>12</v>
      </c>
      <c r="Q1618" s="39"/>
      <c r="R1618" s="58">
        <v>29501085</v>
      </c>
      <c r="S1618" s="40">
        <v>18</v>
      </c>
      <c r="T1618" s="40">
        <v>12</v>
      </c>
      <c r="U1618" s="41">
        <v>44508</v>
      </c>
      <c r="V1618" s="61" t="s">
        <v>20</v>
      </c>
      <c r="W1618" s="40"/>
      <c r="X1618" s="44" t="str">
        <f>IFERROR(VLOOKUP(Abfalldokumentation!$R1618,Artikel!A:C,3,FALSE),Abfalldokumentation!$R1618)</f>
        <v>VOS RW-SCHI-NAT ENDSTÜC</v>
      </c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</row>
    <row r="1619" spans="1:40" ht="30" hidden="1" customHeight="1" x14ac:dyDescent="0.25">
      <c r="A1619" s="73" t="str">
        <f>VLOOKUP(N1619,'Linien - BU'!A:B,2,FALSE)</f>
        <v>Verkauf</v>
      </c>
      <c r="B1619" s="74">
        <f t="shared" si="175"/>
        <v>54</v>
      </c>
      <c r="C1619" s="75">
        <f>Abfalldokumentation!$U1619</f>
        <v>44508</v>
      </c>
      <c r="D1619" s="69" t="str">
        <f>IFERROR(IF(VLOOKUP(O1619,'[1]Rohware 230'!$B:$C,2,FALSE)=0,"Rohware"),
IFERROR(IF(VLOOKUP(O1619,[1]Sammelnr.!$B:$C,2,FALSE)=0,"Sammelnr. ungeschält ABS"),
IFERROR(IF(VLOOKUP(O1619,[1]Sammelnr.!$E:$F,2,FALSE)=0,"Sammelnr. ungeschält VS"),
IFERROR(IF(VLOOKUP(O1619,[1]Sammelnr.!$H:$I,2,FALSE)=0,"Sammelnr. geschält"),
IFERROR(IF(VLOOKUP(O1619,[1]Offen!$B:$C,2,FALSE)=0,"Offen ungeschält ABS"),
IFERROR(IF(VLOOKUP(O1619,[1]Offen!$E:$F,2,FALSE)=0,"Offen ungeschält VOS"),
IFERROR(IF(VLOOKUP(O1619,[1]Offen!$H:$I,2,FALSE)=0,"Offen geschält RW"),
IFERROR(IF(VLOOKUP(O1619,[1]Offen!$K:$L,2,FALSE)=0,"Offen vegan"),
IFERROR(IF(VLOOKUP(O1619,[1]Offen!$N:$O,2,FALSE)=0,"Offen Zipfel"),
IFERROR(IF(VLOOKUP(O1619,[1]Offen!$Q:$R,2,FALSE)=0,"Offen Endstücke"),
IFERROR(IF(VLOOKUP(O1619,[1]Vakuumiert!$B:$C,2,FALSE)=0,"Vakuumierter VOS ungeschält"),
IFERROR(IF(VLOOKUP(O1619,[1]Vakuumiert!$E:$F,2,FALSE)=0,"Vakuumierter ABS ungeschält"),
IFERROR(IF(VLOOKUP(O1619,[1]Vakuumiert!$H:$I,2,FALSE)=0,"Vakuumierter VOS geschält"),
IFERROR(IF(VLOOKUP(O1619,[1]Vakuumiert!$K:$L,2,FALSE)=0,"Vakuumierter VOS vegan"),
IFERROR(IF(VLOOKUP(O1619,[1]Vakuumiert!$N:$O,2,FALSE)=0,"Vakuumierter VOS Zipfel"),
IFERROR(IF(VLOOKUP(O1619,[1]Vakuumiert!$Q:$R,2,FALSE)=0,"Vakuumiert geschält"),
IFERROR(IF(VLOOKUP(O1619,'[1]vakuumierte Fertigprodukte'!$B:$C,2,FALSE)=0,"Fertigprodukte"),
IFERROR(IF(VLOOKUP(O1619,'[1]vakuumierte Fertigprodukte'!$E:$FI,2,FALSE)=0,"Vakuumierte Zipfel"),
IFERROR(IF(VLOOKUP(O1619,[1]Wurste!$B:$C,2,FALSE)=0,"Räucherwürste"),
IFERROR(IF(VLOOKUP(O1619,[1]Wurste!$E:$F,2,FALSE)=0,"URW/URGW Wurst"),
IFERROR(IF(VLOOKUP(O1619,[1]Wurste!$H:$I,2,FALSE)=0,"HF-Wurst Vegan"),
IFERROR(IF(VLOOKUP(O1619,[1]Wurste!$K:$L,2,FALSE)=0,"320er ohne Würste"),
IFERROR(IF(AND(OR(Abfalldokumentation!$A1619="BU3",Abfalldokumentation!$A1619="Verkauf"),Abfalldokumentation!$F1619="Schimmel",Abfalldokumentation!$G1619="keinen Abnehmer/kein Schälpersonal"),"Div. Zipfel, ES ohne Verwendung",VLOOKUP(Abfalldokumentation!$E1619,Produktgruppen!A:B,2,FALSE)),"-")))))))))))))))))))))))</f>
        <v>Div. Zipfel, ES ohne Verwendung</v>
      </c>
      <c r="E1619" s="76" t="str">
        <f>IFERROR(VLOOKUP(Abfalldokumentation!$O1619,Artikel!A:C,3,FALSE),Abfalldokumentation!$O1619)</f>
        <v>VOS RW-SCHI-NAT ENDSTÜC</v>
      </c>
      <c r="F1619" s="76" t="str">
        <f>VLOOKUP(T1619,'Liste Gründe'!A:D,2,FALSE)</f>
        <v>Schimmel</v>
      </c>
      <c r="G1619" s="75" t="str">
        <f>IF(ISBLANK(V1619),VLOOKUP(Abfalldokumentation!$P1619,'Liste Gründe'!A:D,3,FALSE),V1619)</f>
        <v>keinen Abnehmer/kein Schälpersonal</v>
      </c>
      <c r="H1619" s="76" t="str">
        <f>IF(ISBLANK(Abfalldokumentation!$W1619),"-",Abfalldokumentation!$W1619)</f>
        <v>-</v>
      </c>
      <c r="I1619" s="76">
        <f t="shared" si="176"/>
        <v>45</v>
      </c>
      <c r="J1619" s="76" t="str">
        <f t="shared" si="177"/>
        <v>Produkte</v>
      </c>
      <c r="K1619" s="76" t="str">
        <f t="shared" si="178"/>
        <v>BUs</v>
      </c>
      <c r="L1619" s="76" t="str">
        <f t="shared" si="179"/>
        <v>Symptome</v>
      </c>
      <c r="M1619" s="76">
        <f>IFERROR(VLOOKUP(Abfalldokumentation!$O1619,Kennzahlen!S:V,3,FALSE)*Abfalldokumentation!$B1619,"0")</f>
        <v>27</v>
      </c>
      <c r="N1619" s="76" t="str">
        <f>IF(ISBLANK(Q1619),VLOOKUP(Abfalldokumentation!$O1619,'Linien - BU'!R:S,2,FALSE),Q1619)</f>
        <v>Verkauf</v>
      </c>
      <c r="O1619" s="77">
        <f t="shared" si="180"/>
        <v>29501085</v>
      </c>
      <c r="P1619" s="77">
        <f t="shared" si="181"/>
        <v>12</v>
      </c>
      <c r="Q1619" s="45"/>
      <c r="R1619" s="60">
        <v>29501085</v>
      </c>
      <c r="S1619" s="46">
        <v>54</v>
      </c>
      <c r="T1619" s="46">
        <v>12</v>
      </c>
      <c r="U1619" s="47">
        <v>44508</v>
      </c>
      <c r="V1619" s="61" t="s">
        <v>20</v>
      </c>
      <c r="W1619" s="46"/>
      <c r="X1619" s="50" t="str">
        <f>IFERROR(VLOOKUP(Abfalldokumentation!$R1619,Artikel!A:C,3,FALSE),Abfalldokumentation!$R1619)</f>
        <v>VOS RW-SCHI-NAT ENDSTÜC</v>
      </c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</row>
    <row r="1620" spans="1:40" ht="30" hidden="1" customHeight="1" x14ac:dyDescent="0.25">
      <c r="A1620" s="78" t="str">
        <f>VLOOKUP(N1620,'Linien - BU'!A:B,2,FALSE)</f>
        <v>BU4</v>
      </c>
      <c r="B1620" s="79">
        <f t="shared" si="175"/>
        <v>9</v>
      </c>
      <c r="C1620" s="80">
        <f>Abfalldokumentation!$U1620</f>
        <v>44508</v>
      </c>
      <c r="D1620" s="69" t="str">
        <f>IFERROR(IF(VLOOKUP(O1620,'[1]Rohware 230'!$B:$C,2,FALSE)=0,"Rohware"),
IFERROR(IF(VLOOKUP(O1620,[1]Sammelnr.!$B:$C,2,FALSE)=0,"Sammelnr. ungeschält ABS"),
IFERROR(IF(VLOOKUP(O1620,[1]Sammelnr.!$E:$F,2,FALSE)=0,"Sammelnr. ungeschält VS"),
IFERROR(IF(VLOOKUP(O1620,[1]Sammelnr.!$H:$I,2,FALSE)=0,"Sammelnr. geschält"),
IFERROR(IF(VLOOKUP(O1620,[1]Offen!$B:$C,2,FALSE)=0,"Offen ungeschält ABS"),
IFERROR(IF(VLOOKUP(O1620,[1]Offen!$E:$F,2,FALSE)=0,"Offen ungeschält VOS"),
IFERROR(IF(VLOOKUP(O1620,[1]Offen!$H:$I,2,FALSE)=0,"Offen geschält RW"),
IFERROR(IF(VLOOKUP(O1620,[1]Offen!$K:$L,2,FALSE)=0,"Offen vegan"),
IFERROR(IF(VLOOKUP(O1620,[1]Offen!$N:$O,2,FALSE)=0,"Offen Zipfel"),
IFERROR(IF(VLOOKUP(O1620,[1]Offen!$Q:$R,2,FALSE)=0,"Offen Endstücke"),
IFERROR(IF(VLOOKUP(O1620,[1]Vakuumiert!$B:$C,2,FALSE)=0,"Vakuumierter VOS ungeschält"),
IFERROR(IF(VLOOKUP(O1620,[1]Vakuumiert!$E:$F,2,FALSE)=0,"Vakuumierter ABS ungeschält"),
IFERROR(IF(VLOOKUP(O1620,[1]Vakuumiert!$H:$I,2,FALSE)=0,"Vakuumierter VOS geschält"),
IFERROR(IF(VLOOKUP(O1620,[1]Vakuumiert!$K:$L,2,FALSE)=0,"Vakuumierter VOS vegan"),
IFERROR(IF(VLOOKUP(O1620,[1]Vakuumiert!$N:$O,2,FALSE)=0,"Vakuumierter VOS Zipfel"),
IFERROR(IF(VLOOKUP(O1620,[1]Vakuumiert!$Q:$R,2,FALSE)=0,"Vakuumiert geschält"),
IFERROR(IF(VLOOKUP(O1620,'[1]vakuumierte Fertigprodukte'!$B:$C,2,FALSE)=0,"Fertigprodukte"),
IFERROR(IF(VLOOKUP(O1620,'[1]vakuumierte Fertigprodukte'!$E:$FI,2,FALSE)=0,"Vakuumierte Zipfel"),
IFERROR(IF(VLOOKUP(O1620,[1]Wurste!$B:$C,2,FALSE)=0,"Räucherwürste"),
IFERROR(IF(VLOOKUP(O1620,[1]Wurste!$E:$F,2,FALSE)=0,"URW/URGW Wurst"),
IFERROR(IF(VLOOKUP(O1620,[1]Wurste!$H:$I,2,FALSE)=0,"HF-Wurst Vegan"),
IFERROR(IF(VLOOKUP(O1620,[1]Wurste!$K:$L,2,FALSE)=0,"320er ohne Würste"),
IFERROR(IF(AND(OR(Abfalldokumentation!$A1620="BU3",Abfalldokumentation!$A1620="Verkauf"),Abfalldokumentation!$F1620="Schimmel",Abfalldokumentation!$G1620="keinen Abnehmer/kein Schälpersonal"),"Div. Zipfel, ES ohne Verwendung",VLOOKUP(Abfalldokumentation!$E1620,Produktgruppen!A:B,2,FALSE)),"-")))))))))))))))))))))))</f>
        <v>ABS</v>
      </c>
      <c r="E1620" s="81" t="str">
        <f>IFERROR(VLOOKUP(Abfalldokumentation!$O1620,Artikel!A:C,3,FALSE),Abfalldokumentation!$O1620)</f>
        <v>ABS Simmentaler</v>
      </c>
      <c r="F1620" s="81" t="str">
        <f>VLOOKUP(T1620,'Liste Gründe'!A:D,2,FALSE)</f>
        <v>keinen Verwendungszweck</v>
      </c>
      <c r="G1620" s="80" t="str">
        <f>IF(ISBLANK(V1620),VLOOKUP(Abfalldokumentation!$P1620,'Liste Gründe'!A:D,3,FALSE),V1620)</f>
        <v>keinen Verwendungszweck</v>
      </c>
      <c r="H1620" s="81" t="str">
        <f>IF(ISBLANK(Abfalldokumentation!$W1620),"-",Abfalldokumentation!$W1620)</f>
        <v>-</v>
      </c>
      <c r="I1620" s="81">
        <f t="shared" si="176"/>
        <v>45</v>
      </c>
      <c r="J1620" s="81" t="str">
        <f t="shared" si="177"/>
        <v>Produkte</v>
      </c>
      <c r="K1620" s="81" t="str">
        <f t="shared" si="178"/>
        <v>BUs</v>
      </c>
      <c r="L1620" s="81" t="str">
        <f t="shared" si="179"/>
        <v>Symptome</v>
      </c>
      <c r="M1620" s="81">
        <f>IFERROR(VLOOKUP(Abfalldokumentation!$O1620,Kennzahlen!S:V,3,FALSE)*Abfalldokumentation!$B1620,"0")</f>
        <v>0.09</v>
      </c>
      <c r="N1620" s="81" t="str">
        <f>IF(ISBLANK(Q1620),VLOOKUP(Abfalldokumentation!$O1620,'Linien - BU'!R:S,2,FALSE),Q1620)</f>
        <v>BU4</v>
      </c>
      <c r="O1620" s="77">
        <f t="shared" si="180"/>
        <v>29501099</v>
      </c>
      <c r="P1620" s="77">
        <f t="shared" si="181"/>
        <v>61</v>
      </c>
      <c r="Q1620" s="39"/>
      <c r="R1620" s="58">
        <v>29501099</v>
      </c>
      <c r="S1620" s="40">
        <v>9</v>
      </c>
      <c r="T1620" s="40">
        <v>61</v>
      </c>
      <c r="U1620" s="41">
        <v>44508</v>
      </c>
      <c r="V1620" s="59"/>
      <c r="W1620" s="40"/>
      <c r="X1620" s="44" t="str">
        <f>IFERROR(VLOOKUP(Abfalldokumentation!$R1620,Artikel!A:C,3,FALSE),Abfalldokumentation!$R1620)</f>
        <v>ABS Simmentaler</v>
      </c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</row>
    <row r="1621" spans="1:40" ht="30" hidden="1" customHeight="1" x14ac:dyDescent="0.25">
      <c r="A1621" s="73" t="str">
        <f>VLOOKUP(N1621,'Linien - BU'!A:B,2,FALSE)</f>
        <v>BU4</v>
      </c>
      <c r="B1621" s="74">
        <f t="shared" si="175"/>
        <v>16</v>
      </c>
      <c r="C1621" s="75">
        <f>Abfalldokumentation!$U1621</f>
        <v>44508</v>
      </c>
      <c r="D1621" s="69" t="str">
        <f>IFERROR(IF(VLOOKUP(O1621,'[1]Rohware 230'!$B:$C,2,FALSE)=0,"Rohware"),
IFERROR(IF(VLOOKUP(O1621,[1]Sammelnr.!$B:$C,2,FALSE)=0,"Sammelnr. ungeschält ABS"),
IFERROR(IF(VLOOKUP(O1621,[1]Sammelnr.!$E:$F,2,FALSE)=0,"Sammelnr. ungeschält VS"),
IFERROR(IF(VLOOKUP(O1621,[1]Sammelnr.!$H:$I,2,FALSE)=0,"Sammelnr. geschält"),
IFERROR(IF(VLOOKUP(O1621,[1]Offen!$B:$C,2,FALSE)=0,"Offen ungeschält ABS"),
IFERROR(IF(VLOOKUP(O1621,[1]Offen!$E:$F,2,FALSE)=0,"Offen ungeschält VOS"),
IFERROR(IF(VLOOKUP(O1621,[1]Offen!$H:$I,2,FALSE)=0,"Offen geschält RW"),
IFERROR(IF(VLOOKUP(O1621,[1]Offen!$K:$L,2,FALSE)=0,"Offen vegan"),
IFERROR(IF(VLOOKUP(O1621,[1]Offen!$N:$O,2,FALSE)=0,"Offen Zipfel"),
IFERROR(IF(VLOOKUP(O1621,[1]Offen!$Q:$R,2,FALSE)=0,"Offen Endstücke"),
IFERROR(IF(VLOOKUP(O1621,[1]Vakuumiert!$B:$C,2,FALSE)=0,"Vakuumierter VOS ungeschält"),
IFERROR(IF(VLOOKUP(O1621,[1]Vakuumiert!$E:$F,2,FALSE)=0,"Vakuumierter ABS ungeschält"),
IFERROR(IF(VLOOKUP(O1621,[1]Vakuumiert!$H:$I,2,FALSE)=0,"Vakuumierter VOS geschält"),
IFERROR(IF(VLOOKUP(O1621,[1]Vakuumiert!$K:$L,2,FALSE)=0,"Vakuumierter VOS vegan"),
IFERROR(IF(VLOOKUP(O1621,[1]Vakuumiert!$N:$O,2,FALSE)=0,"Vakuumierter VOS Zipfel"),
IFERROR(IF(VLOOKUP(O1621,[1]Vakuumiert!$Q:$R,2,FALSE)=0,"Vakuumiert geschält"),
IFERROR(IF(VLOOKUP(O1621,'[1]vakuumierte Fertigprodukte'!$B:$C,2,FALSE)=0,"Fertigprodukte"),
IFERROR(IF(VLOOKUP(O1621,'[1]vakuumierte Fertigprodukte'!$E:$FI,2,FALSE)=0,"Vakuumierte Zipfel"),
IFERROR(IF(VLOOKUP(O1621,[1]Wurste!$B:$C,2,FALSE)=0,"Räucherwürste"),
IFERROR(IF(VLOOKUP(O1621,[1]Wurste!$E:$F,2,FALSE)=0,"URW/URGW Wurst"),
IFERROR(IF(VLOOKUP(O1621,[1]Wurste!$H:$I,2,FALSE)=0,"HF-Wurst Vegan"),
IFERROR(IF(VLOOKUP(O1621,[1]Wurste!$K:$L,2,FALSE)=0,"320er ohne Würste"),
IFERROR(IF(AND(OR(Abfalldokumentation!$A1621="BU3",Abfalldokumentation!$A1621="Verkauf"),Abfalldokumentation!$F1621="Schimmel",Abfalldokumentation!$G1621="keinen Abnehmer/kein Schälpersonal"),"Div. Zipfel, ES ohne Verwendung",VLOOKUP(Abfalldokumentation!$E1621,Produktgruppen!A:B,2,FALSE)),"-")))))))))))))))))))))))</f>
        <v>ABS</v>
      </c>
      <c r="E1621" s="76" t="str">
        <f>IFERROR(VLOOKUP(Abfalldokumentation!$O1621,Artikel!A:C,3,FALSE),Abfalldokumentation!$O1621)</f>
        <v>ABS BRIE-PAP</v>
      </c>
      <c r="F1621" s="76" t="str">
        <f>VLOOKUP(T1621,'Liste Gründe'!A:D,2,FALSE)</f>
        <v>keinen Verwendungszweck</v>
      </c>
      <c r="G1621" s="75" t="str">
        <f>IF(ISBLANK(V1621),VLOOKUP(Abfalldokumentation!$P1621,'Liste Gründe'!A:D,3,FALSE),V1621)</f>
        <v>keinen Verwendungszweck</v>
      </c>
      <c r="H1621" s="76" t="str">
        <f>IF(ISBLANK(Abfalldokumentation!$W1621),"-",Abfalldokumentation!$W1621)</f>
        <v>-</v>
      </c>
      <c r="I1621" s="76">
        <f t="shared" si="176"/>
        <v>45</v>
      </c>
      <c r="J1621" s="76" t="str">
        <f t="shared" si="177"/>
        <v>Produkte</v>
      </c>
      <c r="K1621" s="76" t="str">
        <f t="shared" si="178"/>
        <v>BUs</v>
      </c>
      <c r="L1621" s="76" t="str">
        <f t="shared" si="179"/>
        <v>Symptome</v>
      </c>
      <c r="M1621" s="76">
        <f>IFERROR(VLOOKUP(Abfalldokumentation!$O1621,Kennzahlen!S:V,3,FALSE)*Abfalldokumentation!$B1621,"0")</f>
        <v>0.16</v>
      </c>
      <c r="N1621" s="76" t="str">
        <f>IF(ISBLANK(Q1621),VLOOKUP(Abfalldokumentation!$O1621,'Linien - BU'!R:S,2,FALSE),Q1621)</f>
        <v>BU4</v>
      </c>
      <c r="O1621" s="77">
        <f t="shared" si="180"/>
        <v>29501101</v>
      </c>
      <c r="P1621" s="77">
        <f t="shared" si="181"/>
        <v>61</v>
      </c>
      <c r="Q1621" s="45"/>
      <c r="R1621" s="60">
        <v>29501101</v>
      </c>
      <c r="S1621" s="46">
        <v>16</v>
      </c>
      <c r="T1621" s="46">
        <v>61</v>
      </c>
      <c r="U1621" s="47">
        <v>44508</v>
      </c>
      <c r="V1621" s="61"/>
      <c r="W1621" s="46"/>
      <c r="X1621" s="50" t="str">
        <f>IFERROR(VLOOKUP(Abfalldokumentation!$R1621,Artikel!A:C,3,FALSE),Abfalldokumentation!$R1621)</f>
        <v>ABS BRIE-PAP</v>
      </c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</row>
    <row r="1622" spans="1:40" ht="30" hidden="1" customHeight="1" x14ac:dyDescent="0.25">
      <c r="A1622" s="78" t="str">
        <f>VLOOKUP(N1622,'Linien - BU'!A:B,2,FALSE)</f>
        <v>BU4</v>
      </c>
      <c r="B1622" s="79">
        <f t="shared" si="175"/>
        <v>5</v>
      </c>
      <c r="C1622" s="80">
        <f>Abfalldokumentation!$U1622</f>
        <v>44508</v>
      </c>
      <c r="D1622" s="69" t="str">
        <f>IFERROR(IF(VLOOKUP(O1622,'[1]Rohware 230'!$B:$C,2,FALSE)=0,"Rohware"),
IFERROR(IF(VLOOKUP(O1622,[1]Sammelnr.!$B:$C,2,FALSE)=0,"Sammelnr. ungeschält ABS"),
IFERROR(IF(VLOOKUP(O1622,[1]Sammelnr.!$E:$F,2,FALSE)=0,"Sammelnr. ungeschält VS"),
IFERROR(IF(VLOOKUP(O1622,[1]Sammelnr.!$H:$I,2,FALSE)=0,"Sammelnr. geschält"),
IFERROR(IF(VLOOKUP(O1622,[1]Offen!$B:$C,2,FALSE)=0,"Offen ungeschält ABS"),
IFERROR(IF(VLOOKUP(O1622,[1]Offen!$E:$F,2,FALSE)=0,"Offen ungeschält VOS"),
IFERROR(IF(VLOOKUP(O1622,[1]Offen!$H:$I,2,FALSE)=0,"Offen geschält RW"),
IFERROR(IF(VLOOKUP(O1622,[1]Offen!$K:$L,2,FALSE)=0,"Offen vegan"),
IFERROR(IF(VLOOKUP(O1622,[1]Offen!$N:$O,2,FALSE)=0,"Offen Zipfel"),
IFERROR(IF(VLOOKUP(O1622,[1]Offen!$Q:$R,2,FALSE)=0,"Offen Endstücke"),
IFERROR(IF(VLOOKUP(O1622,[1]Vakuumiert!$B:$C,2,FALSE)=0,"Vakuumierter VOS ungeschält"),
IFERROR(IF(VLOOKUP(O1622,[1]Vakuumiert!$E:$F,2,FALSE)=0,"Vakuumierter ABS ungeschält"),
IFERROR(IF(VLOOKUP(O1622,[1]Vakuumiert!$H:$I,2,FALSE)=0,"Vakuumierter VOS geschält"),
IFERROR(IF(VLOOKUP(O1622,[1]Vakuumiert!$K:$L,2,FALSE)=0,"Vakuumierter VOS vegan"),
IFERROR(IF(VLOOKUP(O1622,[1]Vakuumiert!$N:$O,2,FALSE)=0,"Vakuumierter VOS Zipfel"),
IFERROR(IF(VLOOKUP(O1622,[1]Vakuumiert!$Q:$R,2,FALSE)=0,"Vakuumiert geschält"),
IFERROR(IF(VLOOKUP(O1622,'[1]vakuumierte Fertigprodukte'!$B:$C,2,FALSE)=0,"Fertigprodukte"),
IFERROR(IF(VLOOKUP(O1622,'[1]vakuumierte Fertigprodukte'!$E:$FI,2,FALSE)=0,"Vakuumierte Zipfel"),
IFERROR(IF(VLOOKUP(O1622,[1]Wurste!$B:$C,2,FALSE)=0,"Räucherwürste"),
IFERROR(IF(VLOOKUP(O1622,[1]Wurste!$E:$F,2,FALSE)=0,"URW/URGW Wurst"),
IFERROR(IF(VLOOKUP(O1622,[1]Wurste!$H:$I,2,FALSE)=0,"HF-Wurst Vegan"),
IFERROR(IF(VLOOKUP(O1622,[1]Wurste!$K:$L,2,FALSE)=0,"320er ohne Würste"),
IFERROR(IF(AND(OR(Abfalldokumentation!$A1622="BU3",Abfalldokumentation!$A1622="Verkauf"),Abfalldokumentation!$F1622="Schimmel",Abfalldokumentation!$G1622="keinen Abnehmer/kein Schälpersonal"),"Div. Zipfel, ES ohne Verwendung",VLOOKUP(Abfalldokumentation!$E1622,Produktgruppen!A:B,2,FALSE)),"-")))))))))))))))))))))))</f>
        <v>-</v>
      </c>
      <c r="E1622" s="81" t="str">
        <f>IFERROR(VLOOKUP(Abfalldokumentation!$O1622,Artikel!A:C,3,FALSE),Abfalldokumentation!$O1622)</f>
        <v>ABS GRÜN-PFEFF</v>
      </c>
      <c r="F1622" s="81" t="str">
        <f>VLOOKUP(T1622,'Liste Gründe'!A:D,2,FALSE)</f>
        <v>Schimmel</v>
      </c>
      <c r="G1622" s="80" t="str">
        <f>IF(ISBLANK(V1622),VLOOKUP(Abfalldokumentation!$P1622,'Liste Gründe'!A:D,3,FALSE),V1622)</f>
        <v>keinen Verwendungszweck</v>
      </c>
      <c r="H1622" s="81" t="str">
        <f>IF(ISBLANK(Abfalldokumentation!$W1622),"-",Abfalldokumentation!$W1622)</f>
        <v>-</v>
      </c>
      <c r="I1622" s="81">
        <f t="shared" si="176"/>
        <v>45</v>
      </c>
      <c r="J1622" s="81" t="str">
        <f t="shared" si="177"/>
        <v>Produkte</v>
      </c>
      <c r="K1622" s="81" t="str">
        <f t="shared" si="178"/>
        <v>BUs</v>
      </c>
      <c r="L1622" s="81" t="str">
        <f t="shared" si="179"/>
        <v>Symptome</v>
      </c>
      <c r="M1622" s="81">
        <f>IFERROR(VLOOKUP(Abfalldokumentation!$O1622,Kennzahlen!S:V,3,FALSE)*Abfalldokumentation!$B1622,"0")</f>
        <v>5.0000000000000001E-4</v>
      </c>
      <c r="N1622" s="81" t="str">
        <f>IF(ISBLANK(Q1622),VLOOKUP(Abfalldokumentation!$O1622,'Linien - BU'!R:S,2,FALSE),Q1622)</f>
        <v>BU4</v>
      </c>
      <c r="O1622" s="77">
        <f t="shared" si="180"/>
        <v>29501105</v>
      </c>
      <c r="P1622" s="77">
        <f t="shared" si="181"/>
        <v>12</v>
      </c>
      <c r="Q1622" s="39" t="s">
        <v>9</v>
      </c>
      <c r="R1622" s="58">
        <v>29501105</v>
      </c>
      <c r="S1622" s="40">
        <v>5</v>
      </c>
      <c r="T1622" s="40">
        <v>12</v>
      </c>
      <c r="U1622" s="41">
        <v>44508</v>
      </c>
      <c r="V1622" s="59" t="s">
        <v>17</v>
      </c>
      <c r="W1622" s="40"/>
      <c r="X1622" s="44" t="str">
        <f>IFERROR(VLOOKUP(Abfalldokumentation!$R1622,Artikel!A:C,3,FALSE),Abfalldokumentation!$R1622)</f>
        <v>ABS GRÜN-PFEFF</v>
      </c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</row>
    <row r="1623" spans="1:40" ht="30" hidden="1" customHeight="1" x14ac:dyDescent="0.25">
      <c r="A1623" s="73" t="str">
        <f>VLOOKUP(N1623,'Linien - BU'!A:B,2,FALSE)</f>
        <v>BU4</v>
      </c>
      <c r="B1623" s="74">
        <f t="shared" si="175"/>
        <v>4</v>
      </c>
      <c r="C1623" s="75">
        <f>Abfalldokumentation!$U1623</f>
        <v>44508</v>
      </c>
      <c r="D1623" s="69" t="str">
        <f>IFERROR(IF(VLOOKUP(O1623,'[1]Rohware 230'!$B:$C,2,FALSE)=0,"Rohware"),
IFERROR(IF(VLOOKUP(O1623,[1]Sammelnr.!$B:$C,2,FALSE)=0,"Sammelnr. ungeschält ABS"),
IFERROR(IF(VLOOKUP(O1623,[1]Sammelnr.!$E:$F,2,FALSE)=0,"Sammelnr. ungeschält VS"),
IFERROR(IF(VLOOKUP(O1623,[1]Sammelnr.!$H:$I,2,FALSE)=0,"Sammelnr. geschält"),
IFERROR(IF(VLOOKUP(O1623,[1]Offen!$B:$C,2,FALSE)=0,"Offen ungeschält ABS"),
IFERROR(IF(VLOOKUP(O1623,[1]Offen!$E:$F,2,FALSE)=0,"Offen ungeschält VOS"),
IFERROR(IF(VLOOKUP(O1623,[1]Offen!$H:$I,2,FALSE)=0,"Offen geschält RW"),
IFERROR(IF(VLOOKUP(O1623,[1]Offen!$K:$L,2,FALSE)=0,"Offen vegan"),
IFERROR(IF(VLOOKUP(O1623,[1]Offen!$N:$O,2,FALSE)=0,"Offen Zipfel"),
IFERROR(IF(VLOOKUP(O1623,[1]Offen!$Q:$R,2,FALSE)=0,"Offen Endstücke"),
IFERROR(IF(VLOOKUP(O1623,[1]Vakuumiert!$B:$C,2,FALSE)=0,"Vakuumierter VOS ungeschält"),
IFERROR(IF(VLOOKUP(O1623,[1]Vakuumiert!$E:$F,2,FALSE)=0,"Vakuumierter ABS ungeschält"),
IFERROR(IF(VLOOKUP(O1623,[1]Vakuumiert!$H:$I,2,FALSE)=0,"Vakuumierter VOS geschält"),
IFERROR(IF(VLOOKUP(O1623,[1]Vakuumiert!$K:$L,2,FALSE)=0,"Vakuumierter VOS vegan"),
IFERROR(IF(VLOOKUP(O1623,[1]Vakuumiert!$N:$O,2,FALSE)=0,"Vakuumierter VOS Zipfel"),
IFERROR(IF(VLOOKUP(O1623,[1]Vakuumiert!$Q:$R,2,FALSE)=0,"Vakuumiert geschält"),
IFERROR(IF(VLOOKUP(O1623,'[1]vakuumierte Fertigprodukte'!$B:$C,2,FALSE)=0,"Fertigprodukte"),
IFERROR(IF(VLOOKUP(O1623,'[1]vakuumierte Fertigprodukte'!$E:$FI,2,FALSE)=0,"Vakuumierte Zipfel"),
IFERROR(IF(VLOOKUP(O1623,[1]Wurste!$B:$C,2,FALSE)=0,"Räucherwürste"),
IFERROR(IF(VLOOKUP(O1623,[1]Wurste!$E:$F,2,FALSE)=0,"URW/URGW Wurst"),
IFERROR(IF(VLOOKUP(O1623,[1]Wurste!$H:$I,2,FALSE)=0,"HF-Wurst Vegan"),
IFERROR(IF(VLOOKUP(O1623,[1]Wurste!$K:$L,2,FALSE)=0,"320er ohne Würste"),
IFERROR(IF(AND(OR(Abfalldokumentation!$A1623="BU3",Abfalldokumentation!$A1623="Verkauf"),Abfalldokumentation!$F1623="Schimmel",Abfalldokumentation!$G1623="keinen Abnehmer/kein Schälpersonal"),"Div. Zipfel, ES ohne Verwendung",VLOOKUP(Abfalldokumentation!$E1623,Produktgruppen!A:B,2,FALSE)),"-")))))))))))))))))))))))</f>
        <v>-</v>
      </c>
      <c r="E1623" s="76" t="str">
        <f>IFERROR(VLOOKUP(Abfalldokumentation!$O1623,Artikel!A:C,3,FALSE),Abfalldokumentation!$O1623)</f>
        <v>ABS GRÜN-PFEFF</v>
      </c>
      <c r="F1623" s="76" t="str">
        <f>VLOOKUP(T1623,'Liste Gründe'!A:D,2,FALSE)</f>
        <v>Schimmel</v>
      </c>
      <c r="G1623" s="75" t="str">
        <f>IF(ISBLANK(V1623),VLOOKUP(Abfalldokumentation!$P1623,'Liste Gründe'!A:D,3,FALSE),V1623)</f>
        <v>keinen Verwendungszweck</v>
      </c>
      <c r="H1623" s="76" t="str">
        <f>IF(ISBLANK(Abfalldokumentation!$W1623),"-",Abfalldokumentation!$W1623)</f>
        <v>-</v>
      </c>
      <c r="I1623" s="76">
        <f t="shared" si="176"/>
        <v>45</v>
      </c>
      <c r="J1623" s="76" t="str">
        <f t="shared" si="177"/>
        <v>Produkte</v>
      </c>
      <c r="K1623" s="76" t="str">
        <f t="shared" si="178"/>
        <v>BUs</v>
      </c>
      <c r="L1623" s="76" t="str">
        <f t="shared" si="179"/>
        <v>Symptome</v>
      </c>
      <c r="M1623" s="76">
        <f>IFERROR(VLOOKUP(Abfalldokumentation!$O1623,Kennzahlen!S:V,3,FALSE)*Abfalldokumentation!$B1623,"0")</f>
        <v>4.0000000000000002E-4</v>
      </c>
      <c r="N1623" s="76" t="str">
        <f>IF(ISBLANK(Q1623),VLOOKUP(Abfalldokumentation!$O1623,'Linien - BU'!R:S,2,FALSE),Q1623)</f>
        <v>BU4</v>
      </c>
      <c r="O1623" s="77">
        <f t="shared" si="180"/>
        <v>29501105</v>
      </c>
      <c r="P1623" s="77">
        <f t="shared" si="181"/>
        <v>12</v>
      </c>
      <c r="Q1623" s="39" t="s">
        <v>9</v>
      </c>
      <c r="R1623" s="60">
        <v>29501105</v>
      </c>
      <c r="S1623" s="46">
        <v>4</v>
      </c>
      <c r="T1623" s="46">
        <v>12</v>
      </c>
      <c r="U1623" s="47">
        <v>44508</v>
      </c>
      <c r="V1623" s="59" t="s">
        <v>17</v>
      </c>
      <c r="W1623" s="46"/>
      <c r="X1623" s="50" t="str">
        <f>IFERROR(VLOOKUP(Abfalldokumentation!$R1623,Artikel!A:C,3,FALSE),Abfalldokumentation!$R1623)</f>
        <v>ABS GRÜN-PFEFF</v>
      </c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</row>
    <row r="1624" spans="1:40" ht="30" hidden="1" customHeight="1" x14ac:dyDescent="0.25">
      <c r="A1624" s="78" t="str">
        <f>VLOOKUP(N1624,'Linien - BU'!A:B,2,FALSE)</f>
        <v>BU4</v>
      </c>
      <c r="B1624" s="79">
        <f t="shared" si="175"/>
        <v>10</v>
      </c>
      <c r="C1624" s="80">
        <f>Abfalldokumentation!$U1624</f>
        <v>44508</v>
      </c>
      <c r="D1624" s="69" t="str">
        <f>IFERROR(IF(VLOOKUP(O1624,'[1]Rohware 230'!$B:$C,2,FALSE)=0,"Rohware"),
IFERROR(IF(VLOOKUP(O1624,[1]Sammelnr.!$B:$C,2,FALSE)=0,"Sammelnr. ungeschält ABS"),
IFERROR(IF(VLOOKUP(O1624,[1]Sammelnr.!$E:$F,2,FALSE)=0,"Sammelnr. ungeschält VS"),
IFERROR(IF(VLOOKUP(O1624,[1]Sammelnr.!$H:$I,2,FALSE)=0,"Sammelnr. geschält"),
IFERROR(IF(VLOOKUP(O1624,[1]Offen!$B:$C,2,FALSE)=0,"Offen ungeschält ABS"),
IFERROR(IF(VLOOKUP(O1624,[1]Offen!$E:$F,2,FALSE)=0,"Offen ungeschält VOS"),
IFERROR(IF(VLOOKUP(O1624,[1]Offen!$H:$I,2,FALSE)=0,"Offen geschält RW"),
IFERROR(IF(VLOOKUP(O1624,[1]Offen!$K:$L,2,FALSE)=0,"Offen vegan"),
IFERROR(IF(VLOOKUP(O1624,[1]Offen!$N:$O,2,FALSE)=0,"Offen Zipfel"),
IFERROR(IF(VLOOKUP(O1624,[1]Offen!$Q:$R,2,FALSE)=0,"Offen Endstücke"),
IFERROR(IF(VLOOKUP(O1624,[1]Vakuumiert!$B:$C,2,FALSE)=0,"Vakuumierter VOS ungeschält"),
IFERROR(IF(VLOOKUP(O1624,[1]Vakuumiert!$E:$F,2,FALSE)=0,"Vakuumierter ABS ungeschält"),
IFERROR(IF(VLOOKUP(O1624,[1]Vakuumiert!$H:$I,2,FALSE)=0,"Vakuumierter VOS geschält"),
IFERROR(IF(VLOOKUP(O1624,[1]Vakuumiert!$K:$L,2,FALSE)=0,"Vakuumierter VOS vegan"),
IFERROR(IF(VLOOKUP(O1624,[1]Vakuumiert!$N:$O,2,FALSE)=0,"Vakuumierter VOS Zipfel"),
IFERROR(IF(VLOOKUP(O1624,[1]Vakuumiert!$Q:$R,2,FALSE)=0,"Vakuumiert geschält"),
IFERROR(IF(VLOOKUP(O1624,'[1]vakuumierte Fertigprodukte'!$B:$C,2,FALSE)=0,"Fertigprodukte"),
IFERROR(IF(VLOOKUP(O1624,'[1]vakuumierte Fertigprodukte'!$E:$FI,2,FALSE)=0,"Vakuumierte Zipfel"),
IFERROR(IF(VLOOKUP(O1624,[1]Wurste!$B:$C,2,FALSE)=0,"Räucherwürste"),
IFERROR(IF(VLOOKUP(O1624,[1]Wurste!$E:$F,2,FALSE)=0,"URW/URGW Wurst"),
IFERROR(IF(VLOOKUP(O1624,[1]Wurste!$H:$I,2,FALSE)=0,"HF-Wurst Vegan"),
IFERROR(IF(VLOOKUP(O1624,[1]Wurste!$K:$L,2,FALSE)=0,"320er ohne Würste"),
IFERROR(IF(AND(OR(Abfalldokumentation!$A1624="BU3",Abfalldokumentation!$A1624="Verkauf"),Abfalldokumentation!$F1624="Schimmel",Abfalldokumentation!$G1624="keinen Abnehmer/kein Schälpersonal"),"Div. Zipfel, ES ohne Verwendung",VLOOKUP(Abfalldokumentation!$E1624,Produktgruppen!A:B,2,FALSE)),"-")))))))))))))))))))))))</f>
        <v>-</v>
      </c>
      <c r="E1624" s="81" t="str">
        <f>IFERROR(VLOOKUP(Abfalldokumentation!$O1624,Artikel!A:C,3,FALSE),Abfalldokumentation!$O1624)</f>
        <v>ABS LE-ROSÉ</v>
      </c>
      <c r="F1624" s="81" t="str">
        <f>VLOOKUP(T1624,'Liste Gründe'!A:D,2,FALSE)</f>
        <v>Schimmel</v>
      </c>
      <c r="G1624" s="80" t="str">
        <f>IF(ISBLANK(V1624),VLOOKUP(Abfalldokumentation!$P1624,'Liste Gründe'!A:D,3,FALSE),V1624)</f>
        <v>keinen Verwendungszweck</v>
      </c>
      <c r="H1624" s="81" t="str">
        <f>IF(ISBLANK(Abfalldokumentation!$W1624),"-",Abfalldokumentation!$W1624)</f>
        <v>-</v>
      </c>
      <c r="I1624" s="81">
        <f t="shared" si="176"/>
        <v>45</v>
      </c>
      <c r="J1624" s="81" t="str">
        <f t="shared" si="177"/>
        <v>Produkte</v>
      </c>
      <c r="K1624" s="81" t="str">
        <f t="shared" si="178"/>
        <v>BUs</v>
      </c>
      <c r="L1624" s="81" t="str">
        <f t="shared" si="179"/>
        <v>Symptome</v>
      </c>
      <c r="M1624" s="81" t="str">
        <f>IFERROR(VLOOKUP(Abfalldokumentation!$O1624,Kennzahlen!S:V,3,FALSE)*Abfalldokumentation!$B1624,"0")</f>
        <v>0</v>
      </c>
      <c r="N1624" s="81" t="str">
        <f>IF(ISBLANK(Q1624),VLOOKUP(Abfalldokumentation!$O1624,'Linien - BU'!R:S,2,FALSE),Q1624)</f>
        <v>BU4</v>
      </c>
      <c r="O1624" s="77">
        <f t="shared" si="180"/>
        <v>29501110</v>
      </c>
      <c r="P1624" s="77">
        <f t="shared" si="181"/>
        <v>12</v>
      </c>
      <c r="Q1624" s="39" t="s">
        <v>9</v>
      </c>
      <c r="R1624" s="58">
        <v>29501110</v>
      </c>
      <c r="S1624" s="40">
        <v>10</v>
      </c>
      <c r="T1624" s="40">
        <v>12</v>
      </c>
      <c r="U1624" s="41">
        <v>44508</v>
      </c>
      <c r="V1624" s="59" t="s">
        <v>17</v>
      </c>
      <c r="W1624" s="40"/>
      <c r="X1624" s="44" t="str">
        <f>IFERROR(VLOOKUP(Abfalldokumentation!$R1624,Artikel!A:C,3,FALSE),Abfalldokumentation!$R1624)</f>
        <v>ABS LE-ROSÉ</v>
      </c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</row>
    <row r="1625" spans="1:40" ht="30" hidden="1" customHeight="1" x14ac:dyDescent="0.25">
      <c r="A1625" s="73" t="str">
        <f>VLOOKUP(N1625,'Linien - BU'!A:B,2,FALSE)</f>
        <v>BU4</v>
      </c>
      <c r="B1625" s="74">
        <f t="shared" si="175"/>
        <v>14</v>
      </c>
      <c r="C1625" s="75">
        <f>Abfalldokumentation!$U1625</f>
        <v>44508</v>
      </c>
      <c r="D1625" s="69" t="str">
        <f>IFERROR(IF(VLOOKUP(O1625,'[1]Rohware 230'!$B:$C,2,FALSE)=0,"Rohware"),
IFERROR(IF(VLOOKUP(O1625,[1]Sammelnr.!$B:$C,2,FALSE)=0,"Sammelnr. ungeschält ABS"),
IFERROR(IF(VLOOKUP(O1625,[1]Sammelnr.!$E:$F,2,FALSE)=0,"Sammelnr. ungeschält VS"),
IFERROR(IF(VLOOKUP(O1625,[1]Sammelnr.!$H:$I,2,FALSE)=0,"Sammelnr. geschält"),
IFERROR(IF(VLOOKUP(O1625,[1]Offen!$B:$C,2,FALSE)=0,"Offen ungeschält ABS"),
IFERROR(IF(VLOOKUP(O1625,[1]Offen!$E:$F,2,FALSE)=0,"Offen ungeschält VOS"),
IFERROR(IF(VLOOKUP(O1625,[1]Offen!$H:$I,2,FALSE)=0,"Offen geschält RW"),
IFERROR(IF(VLOOKUP(O1625,[1]Offen!$K:$L,2,FALSE)=0,"Offen vegan"),
IFERROR(IF(VLOOKUP(O1625,[1]Offen!$N:$O,2,FALSE)=0,"Offen Zipfel"),
IFERROR(IF(VLOOKUP(O1625,[1]Offen!$Q:$R,2,FALSE)=0,"Offen Endstücke"),
IFERROR(IF(VLOOKUP(O1625,[1]Vakuumiert!$B:$C,2,FALSE)=0,"Vakuumierter VOS ungeschält"),
IFERROR(IF(VLOOKUP(O1625,[1]Vakuumiert!$E:$F,2,FALSE)=0,"Vakuumierter ABS ungeschält"),
IFERROR(IF(VLOOKUP(O1625,[1]Vakuumiert!$H:$I,2,FALSE)=0,"Vakuumierter VOS geschält"),
IFERROR(IF(VLOOKUP(O1625,[1]Vakuumiert!$K:$L,2,FALSE)=0,"Vakuumierter VOS vegan"),
IFERROR(IF(VLOOKUP(O1625,[1]Vakuumiert!$N:$O,2,FALSE)=0,"Vakuumierter VOS Zipfel"),
IFERROR(IF(VLOOKUP(O1625,[1]Vakuumiert!$Q:$R,2,FALSE)=0,"Vakuumiert geschält"),
IFERROR(IF(VLOOKUP(O1625,'[1]vakuumierte Fertigprodukte'!$B:$C,2,FALSE)=0,"Fertigprodukte"),
IFERROR(IF(VLOOKUP(O1625,'[1]vakuumierte Fertigprodukte'!$E:$FI,2,FALSE)=0,"Vakuumierte Zipfel"),
IFERROR(IF(VLOOKUP(O1625,[1]Wurste!$B:$C,2,FALSE)=0,"Räucherwürste"),
IFERROR(IF(VLOOKUP(O1625,[1]Wurste!$E:$F,2,FALSE)=0,"URW/URGW Wurst"),
IFERROR(IF(VLOOKUP(O1625,[1]Wurste!$H:$I,2,FALSE)=0,"HF-Wurst Vegan"),
IFERROR(IF(VLOOKUP(O1625,[1]Wurste!$K:$L,2,FALSE)=0,"320er ohne Würste"),
IFERROR(IF(AND(OR(Abfalldokumentation!$A1625="BU3",Abfalldokumentation!$A1625="Verkauf"),Abfalldokumentation!$F1625="Schimmel",Abfalldokumentation!$G1625="keinen Abnehmer/kein Schälpersonal"),"Div. Zipfel, ES ohne Verwendung",VLOOKUP(Abfalldokumentation!$E1625,Produktgruppen!A:B,2,FALSE)),"-")))))))))))))))))))))))</f>
        <v>-</v>
      </c>
      <c r="E1625" s="76" t="str">
        <f>IFERROR(VLOOKUP(Abfalldokumentation!$O1625,Artikel!A:C,3,FALSE),Abfalldokumentation!$O1625)</f>
        <v>ABS LE-ROSÉ</v>
      </c>
      <c r="F1625" s="76" t="str">
        <f>VLOOKUP(T1625,'Liste Gründe'!A:D,2,FALSE)</f>
        <v>Schimmel</v>
      </c>
      <c r="G1625" s="75" t="str">
        <f>IF(ISBLANK(V1625),VLOOKUP(Abfalldokumentation!$P1625,'Liste Gründe'!A:D,3,FALSE),V1625)</f>
        <v>keinen Verwendungszweck</v>
      </c>
      <c r="H1625" s="76" t="str">
        <f>IF(ISBLANK(Abfalldokumentation!$W1625),"-",Abfalldokumentation!$W1625)</f>
        <v>-</v>
      </c>
      <c r="I1625" s="76">
        <f t="shared" si="176"/>
        <v>45</v>
      </c>
      <c r="J1625" s="76" t="str">
        <f t="shared" si="177"/>
        <v>Produkte</v>
      </c>
      <c r="K1625" s="76" t="str">
        <f t="shared" si="178"/>
        <v>BUs</v>
      </c>
      <c r="L1625" s="76" t="str">
        <f t="shared" si="179"/>
        <v>Symptome</v>
      </c>
      <c r="M1625" s="76" t="str">
        <f>IFERROR(VLOOKUP(Abfalldokumentation!$O1625,Kennzahlen!S:V,3,FALSE)*Abfalldokumentation!$B1625,"0")</f>
        <v>0</v>
      </c>
      <c r="N1625" s="76" t="str">
        <f>IF(ISBLANK(Q1625),VLOOKUP(Abfalldokumentation!$O1625,'Linien - BU'!R:S,2,FALSE),Q1625)</f>
        <v>BU4</v>
      </c>
      <c r="O1625" s="77">
        <f t="shared" si="180"/>
        <v>29501110</v>
      </c>
      <c r="P1625" s="77">
        <f t="shared" si="181"/>
        <v>12</v>
      </c>
      <c r="Q1625" s="39" t="s">
        <v>9</v>
      </c>
      <c r="R1625" s="60">
        <v>29501110</v>
      </c>
      <c r="S1625" s="46">
        <v>14</v>
      </c>
      <c r="T1625" s="46">
        <v>12</v>
      </c>
      <c r="U1625" s="47">
        <v>44508</v>
      </c>
      <c r="V1625" s="59" t="s">
        <v>17</v>
      </c>
      <c r="W1625" s="46"/>
      <c r="X1625" s="50" t="str">
        <f>IFERROR(VLOOKUP(Abfalldokumentation!$R1625,Artikel!A:C,3,FALSE),Abfalldokumentation!$R1625)</f>
        <v>ABS LE-ROSÉ</v>
      </c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</row>
    <row r="1626" spans="1:40" ht="30" hidden="1" customHeight="1" x14ac:dyDescent="0.25">
      <c r="A1626" s="78" t="str">
        <f>VLOOKUP(N1626,'Linien - BU'!A:B,2,FALSE)</f>
        <v>BU4</v>
      </c>
      <c r="B1626" s="79">
        <f t="shared" si="175"/>
        <v>20</v>
      </c>
      <c r="C1626" s="80">
        <f>Abfalldokumentation!$U1626</f>
        <v>44508</v>
      </c>
      <c r="D1626" s="69" t="str">
        <f>IFERROR(IF(VLOOKUP(O1626,'[1]Rohware 230'!$B:$C,2,FALSE)=0,"Rohware"),
IFERROR(IF(VLOOKUP(O1626,[1]Sammelnr.!$B:$C,2,FALSE)=0,"Sammelnr. ungeschält ABS"),
IFERROR(IF(VLOOKUP(O1626,[1]Sammelnr.!$E:$F,2,FALSE)=0,"Sammelnr. ungeschält VS"),
IFERROR(IF(VLOOKUP(O1626,[1]Sammelnr.!$H:$I,2,FALSE)=0,"Sammelnr. geschält"),
IFERROR(IF(VLOOKUP(O1626,[1]Offen!$B:$C,2,FALSE)=0,"Offen ungeschält ABS"),
IFERROR(IF(VLOOKUP(O1626,[1]Offen!$E:$F,2,FALSE)=0,"Offen ungeschält VOS"),
IFERROR(IF(VLOOKUP(O1626,[1]Offen!$H:$I,2,FALSE)=0,"Offen geschält RW"),
IFERROR(IF(VLOOKUP(O1626,[1]Offen!$K:$L,2,FALSE)=0,"Offen vegan"),
IFERROR(IF(VLOOKUP(O1626,[1]Offen!$N:$O,2,FALSE)=0,"Offen Zipfel"),
IFERROR(IF(VLOOKUP(O1626,[1]Offen!$Q:$R,2,FALSE)=0,"Offen Endstücke"),
IFERROR(IF(VLOOKUP(O1626,[1]Vakuumiert!$B:$C,2,FALSE)=0,"Vakuumierter VOS ungeschält"),
IFERROR(IF(VLOOKUP(O1626,[1]Vakuumiert!$E:$F,2,FALSE)=0,"Vakuumierter ABS ungeschält"),
IFERROR(IF(VLOOKUP(O1626,[1]Vakuumiert!$H:$I,2,FALSE)=0,"Vakuumierter VOS geschält"),
IFERROR(IF(VLOOKUP(O1626,[1]Vakuumiert!$K:$L,2,FALSE)=0,"Vakuumierter VOS vegan"),
IFERROR(IF(VLOOKUP(O1626,[1]Vakuumiert!$N:$O,2,FALSE)=0,"Vakuumierter VOS Zipfel"),
IFERROR(IF(VLOOKUP(O1626,[1]Vakuumiert!$Q:$R,2,FALSE)=0,"Vakuumiert geschält"),
IFERROR(IF(VLOOKUP(O1626,'[1]vakuumierte Fertigprodukte'!$B:$C,2,FALSE)=0,"Fertigprodukte"),
IFERROR(IF(VLOOKUP(O1626,'[1]vakuumierte Fertigprodukte'!$E:$FI,2,FALSE)=0,"Vakuumierte Zipfel"),
IFERROR(IF(VLOOKUP(O1626,[1]Wurste!$B:$C,2,FALSE)=0,"Räucherwürste"),
IFERROR(IF(VLOOKUP(O1626,[1]Wurste!$E:$F,2,FALSE)=0,"URW/URGW Wurst"),
IFERROR(IF(VLOOKUP(O1626,[1]Wurste!$H:$I,2,FALSE)=0,"HF-Wurst Vegan"),
IFERROR(IF(VLOOKUP(O1626,[1]Wurste!$K:$L,2,FALSE)=0,"320er ohne Würste"),
IFERROR(IF(AND(OR(Abfalldokumentation!$A1626="BU3",Abfalldokumentation!$A1626="Verkauf"),Abfalldokumentation!$F1626="Schimmel",Abfalldokumentation!$G1626="keinen Abnehmer/kein Schälpersonal"),"Div. Zipfel, ES ohne Verwendung",VLOOKUP(Abfalldokumentation!$E1626,Produktgruppen!A:B,2,FALSE)),"-")))))))))))))))))))))))</f>
        <v>-</v>
      </c>
      <c r="E1626" s="81" t="str">
        <f>IFERROR(VLOOKUP(Abfalldokumentation!$O1626,Artikel!A:C,3,FALSE),Abfalldokumentation!$O1626)</f>
        <v>ABS LE-ROSÉ</v>
      </c>
      <c r="F1626" s="81" t="str">
        <f>VLOOKUP(T1626,'Liste Gründe'!A:D,2,FALSE)</f>
        <v>Schimmel</v>
      </c>
      <c r="G1626" s="80" t="str">
        <f>IF(ISBLANK(V1626),VLOOKUP(Abfalldokumentation!$P1626,'Liste Gründe'!A:D,3,FALSE),V1626)</f>
        <v>keinen Verwendungszweck</v>
      </c>
      <c r="H1626" s="81" t="str">
        <f>IF(ISBLANK(Abfalldokumentation!$W1626),"-",Abfalldokumentation!$W1626)</f>
        <v>-</v>
      </c>
      <c r="I1626" s="81">
        <f t="shared" si="176"/>
        <v>45</v>
      </c>
      <c r="J1626" s="81" t="str">
        <f t="shared" si="177"/>
        <v>Produkte</v>
      </c>
      <c r="K1626" s="81" t="str">
        <f t="shared" si="178"/>
        <v>BUs</v>
      </c>
      <c r="L1626" s="81" t="str">
        <f t="shared" si="179"/>
        <v>Symptome</v>
      </c>
      <c r="M1626" s="81" t="str">
        <f>IFERROR(VLOOKUP(Abfalldokumentation!$O1626,Kennzahlen!S:V,3,FALSE)*Abfalldokumentation!$B1626,"0")</f>
        <v>0</v>
      </c>
      <c r="N1626" s="81" t="str">
        <f>IF(ISBLANK(Q1626),VLOOKUP(Abfalldokumentation!$O1626,'Linien - BU'!R:S,2,FALSE),Q1626)</f>
        <v>BU4</v>
      </c>
      <c r="O1626" s="77">
        <f t="shared" si="180"/>
        <v>29501110</v>
      </c>
      <c r="P1626" s="77">
        <f t="shared" si="181"/>
        <v>12</v>
      </c>
      <c r="Q1626" s="39" t="s">
        <v>9</v>
      </c>
      <c r="R1626" s="58">
        <v>29501110</v>
      </c>
      <c r="S1626" s="40">
        <v>20</v>
      </c>
      <c r="T1626" s="40">
        <v>12</v>
      </c>
      <c r="U1626" s="41">
        <v>44508</v>
      </c>
      <c r="V1626" s="59" t="s">
        <v>17</v>
      </c>
      <c r="W1626" s="40"/>
      <c r="X1626" s="44" t="str">
        <f>IFERROR(VLOOKUP(Abfalldokumentation!$R1626,Artikel!A:C,3,FALSE),Abfalldokumentation!$R1626)</f>
        <v>ABS LE-ROSÉ</v>
      </c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</row>
    <row r="1627" spans="1:40" ht="30" hidden="1" customHeight="1" x14ac:dyDescent="0.25">
      <c r="A1627" s="73" t="str">
        <f>VLOOKUP(N1627,'Linien - BU'!A:B,2,FALSE)</f>
        <v>BU4</v>
      </c>
      <c r="B1627" s="74">
        <f t="shared" si="175"/>
        <v>13</v>
      </c>
      <c r="C1627" s="75">
        <f>Abfalldokumentation!$U1627</f>
        <v>44508</v>
      </c>
      <c r="D1627" s="69" t="str">
        <f>IFERROR(IF(VLOOKUP(O1627,'[1]Rohware 230'!$B:$C,2,FALSE)=0,"Rohware"),
IFERROR(IF(VLOOKUP(O1627,[1]Sammelnr.!$B:$C,2,FALSE)=0,"Sammelnr. ungeschält ABS"),
IFERROR(IF(VLOOKUP(O1627,[1]Sammelnr.!$E:$F,2,FALSE)=0,"Sammelnr. ungeschält VS"),
IFERROR(IF(VLOOKUP(O1627,[1]Sammelnr.!$H:$I,2,FALSE)=0,"Sammelnr. geschält"),
IFERROR(IF(VLOOKUP(O1627,[1]Offen!$B:$C,2,FALSE)=0,"Offen ungeschält ABS"),
IFERROR(IF(VLOOKUP(O1627,[1]Offen!$E:$F,2,FALSE)=0,"Offen ungeschält VOS"),
IFERROR(IF(VLOOKUP(O1627,[1]Offen!$H:$I,2,FALSE)=0,"Offen geschält RW"),
IFERROR(IF(VLOOKUP(O1627,[1]Offen!$K:$L,2,FALSE)=0,"Offen vegan"),
IFERROR(IF(VLOOKUP(O1627,[1]Offen!$N:$O,2,FALSE)=0,"Offen Zipfel"),
IFERROR(IF(VLOOKUP(O1627,[1]Offen!$Q:$R,2,FALSE)=0,"Offen Endstücke"),
IFERROR(IF(VLOOKUP(O1627,[1]Vakuumiert!$B:$C,2,FALSE)=0,"Vakuumierter VOS ungeschält"),
IFERROR(IF(VLOOKUP(O1627,[1]Vakuumiert!$E:$F,2,FALSE)=0,"Vakuumierter ABS ungeschält"),
IFERROR(IF(VLOOKUP(O1627,[1]Vakuumiert!$H:$I,2,FALSE)=0,"Vakuumierter VOS geschält"),
IFERROR(IF(VLOOKUP(O1627,[1]Vakuumiert!$K:$L,2,FALSE)=0,"Vakuumierter VOS vegan"),
IFERROR(IF(VLOOKUP(O1627,[1]Vakuumiert!$N:$O,2,FALSE)=0,"Vakuumierter VOS Zipfel"),
IFERROR(IF(VLOOKUP(O1627,[1]Vakuumiert!$Q:$R,2,FALSE)=0,"Vakuumiert geschält"),
IFERROR(IF(VLOOKUP(O1627,'[1]vakuumierte Fertigprodukte'!$B:$C,2,FALSE)=0,"Fertigprodukte"),
IFERROR(IF(VLOOKUP(O1627,'[1]vakuumierte Fertigprodukte'!$E:$FI,2,FALSE)=0,"Vakuumierte Zipfel"),
IFERROR(IF(VLOOKUP(O1627,[1]Wurste!$B:$C,2,FALSE)=0,"Räucherwürste"),
IFERROR(IF(VLOOKUP(O1627,[1]Wurste!$E:$F,2,FALSE)=0,"URW/URGW Wurst"),
IFERROR(IF(VLOOKUP(O1627,[1]Wurste!$H:$I,2,FALSE)=0,"HF-Wurst Vegan"),
IFERROR(IF(VLOOKUP(O1627,[1]Wurste!$K:$L,2,FALSE)=0,"320er ohne Würste"),
IFERROR(IF(AND(OR(Abfalldokumentation!$A1627="BU3",Abfalldokumentation!$A1627="Verkauf"),Abfalldokumentation!$F1627="Schimmel",Abfalldokumentation!$G1627="keinen Abnehmer/kein Schälpersonal"),"Div. Zipfel, ES ohne Verwendung",VLOOKUP(Abfalldokumentation!$E1627,Produktgruppen!A:B,2,FALSE)),"-")))))))))))))))))))))))</f>
        <v>-</v>
      </c>
      <c r="E1627" s="76" t="str">
        <f>IFERROR(VLOOKUP(Abfalldokumentation!$O1627,Artikel!A:C,3,FALSE),Abfalldokumentation!$O1627)</f>
        <v>ABS LE-ROSÉ</v>
      </c>
      <c r="F1627" s="76" t="str">
        <f>VLOOKUP(T1627,'Liste Gründe'!A:D,2,FALSE)</f>
        <v>Schimmel</v>
      </c>
      <c r="G1627" s="75" t="str">
        <f>IF(ISBLANK(V1627),VLOOKUP(Abfalldokumentation!$P1627,'Liste Gründe'!A:D,3,FALSE),V1627)</f>
        <v>keinen Verwendungszweck</v>
      </c>
      <c r="H1627" s="76" t="str">
        <f>IF(ISBLANK(Abfalldokumentation!$W1627),"-",Abfalldokumentation!$W1627)</f>
        <v>-</v>
      </c>
      <c r="I1627" s="76">
        <f t="shared" si="176"/>
        <v>45</v>
      </c>
      <c r="J1627" s="76" t="str">
        <f t="shared" si="177"/>
        <v>Produkte</v>
      </c>
      <c r="K1627" s="76" t="str">
        <f t="shared" si="178"/>
        <v>BUs</v>
      </c>
      <c r="L1627" s="76" t="str">
        <f t="shared" si="179"/>
        <v>Symptome</v>
      </c>
      <c r="M1627" s="76" t="str">
        <f>IFERROR(VLOOKUP(Abfalldokumentation!$O1627,Kennzahlen!S:V,3,FALSE)*Abfalldokumentation!$B1627,"0")</f>
        <v>0</v>
      </c>
      <c r="N1627" s="76" t="str">
        <f>IF(ISBLANK(Q1627),VLOOKUP(Abfalldokumentation!$O1627,'Linien - BU'!R:S,2,FALSE),Q1627)</f>
        <v>BU4</v>
      </c>
      <c r="O1627" s="77">
        <f t="shared" si="180"/>
        <v>29501110</v>
      </c>
      <c r="P1627" s="77">
        <f t="shared" si="181"/>
        <v>12</v>
      </c>
      <c r="Q1627" s="39" t="s">
        <v>9</v>
      </c>
      <c r="R1627" s="60">
        <v>29501110</v>
      </c>
      <c r="S1627" s="46">
        <v>13</v>
      </c>
      <c r="T1627" s="46">
        <v>12</v>
      </c>
      <c r="U1627" s="47">
        <v>44508</v>
      </c>
      <c r="V1627" s="59" t="s">
        <v>17</v>
      </c>
      <c r="W1627" s="46"/>
      <c r="X1627" s="50" t="str">
        <f>IFERROR(VLOOKUP(Abfalldokumentation!$R1627,Artikel!A:C,3,FALSE),Abfalldokumentation!$R1627)</f>
        <v>ABS LE-ROSÉ</v>
      </c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</row>
    <row r="1628" spans="1:40" ht="30" hidden="1" customHeight="1" x14ac:dyDescent="0.25">
      <c r="A1628" s="78" t="str">
        <f>VLOOKUP(N1628,'Linien - BU'!A:B,2,FALSE)</f>
        <v>BU3</v>
      </c>
      <c r="B1628" s="79">
        <f t="shared" si="175"/>
        <v>69</v>
      </c>
      <c r="C1628" s="80">
        <f>Abfalldokumentation!$U1628</f>
        <v>44508</v>
      </c>
      <c r="D1628" s="69" t="str">
        <f>IFERROR(IF(VLOOKUP(O1628,'[1]Rohware 230'!$B:$C,2,FALSE)=0,"Rohware"),
IFERROR(IF(VLOOKUP(O1628,[1]Sammelnr.!$B:$C,2,FALSE)=0,"Sammelnr. ungeschält ABS"),
IFERROR(IF(VLOOKUP(O1628,[1]Sammelnr.!$E:$F,2,FALSE)=0,"Sammelnr. ungeschält VS"),
IFERROR(IF(VLOOKUP(O1628,[1]Sammelnr.!$H:$I,2,FALSE)=0,"Sammelnr. geschält"),
IFERROR(IF(VLOOKUP(O1628,[1]Offen!$B:$C,2,FALSE)=0,"Offen ungeschält ABS"),
IFERROR(IF(VLOOKUP(O1628,[1]Offen!$E:$F,2,FALSE)=0,"Offen ungeschält VOS"),
IFERROR(IF(VLOOKUP(O1628,[1]Offen!$H:$I,2,FALSE)=0,"Offen geschält RW"),
IFERROR(IF(VLOOKUP(O1628,[1]Offen!$K:$L,2,FALSE)=0,"Offen vegan"),
IFERROR(IF(VLOOKUP(O1628,[1]Offen!$N:$O,2,FALSE)=0,"Offen Zipfel"),
IFERROR(IF(VLOOKUP(O1628,[1]Offen!$Q:$R,2,FALSE)=0,"Offen Endstücke"),
IFERROR(IF(VLOOKUP(O1628,[1]Vakuumiert!$B:$C,2,FALSE)=0,"Vakuumierter VOS ungeschält"),
IFERROR(IF(VLOOKUP(O1628,[1]Vakuumiert!$E:$F,2,FALSE)=0,"Vakuumierter ABS ungeschält"),
IFERROR(IF(VLOOKUP(O1628,[1]Vakuumiert!$H:$I,2,FALSE)=0,"Vakuumierter VOS geschält"),
IFERROR(IF(VLOOKUP(O1628,[1]Vakuumiert!$K:$L,2,FALSE)=0,"Vakuumierter VOS vegan"),
IFERROR(IF(VLOOKUP(O1628,[1]Vakuumiert!$N:$O,2,FALSE)=0,"Vakuumierter VOS Zipfel"),
IFERROR(IF(VLOOKUP(O1628,[1]Vakuumiert!$Q:$R,2,FALSE)=0,"Vakuumiert geschält"),
IFERROR(IF(VLOOKUP(O1628,'[1]vakuumierte Fertigprodukte'!$B:$C,2,FALSE)=0,"Fertigprodukte"),
IFERROR(IF(VLOOKUP(O1628,'[1]vakuumierte Fertigprodukte'!$E:$FI,2,FALSE)=0,"Vakuumierte Zipfel"),
IFERROR(IF(VLOOKUP(O1628,[1]Wurste!$B:$C,2,FALSE)=0,"Räucherwürste"),
IFERROR(IF(VLOOKUP(O1628,[1]Wurste!$E:$F,2,FALSE)=0,"URW/URGW Wurst"),
IFERROR(IF(VLOOKUP(O1628,[1]Wurste!$H:$I,2,FALSE)=0,"HF-Wurst Vegan"),
IFERROR(IF(VLOOKUP(O1628,[1]Wurste!$K:$L,2,FALSE)=0,"320er ohne Würste"),
IFERROR(IF(AND(OR(Abfalldokumentation!$A1628="BU3",Abfalldokumentation!$A1628="Verkauf"),Abfalldokumentation!$F1628="Schimmel",Abfalldokumentation!$G1628="keinen Abnehmer/kein Schälpersonal"),"Div. Zipfel, ES ohne Verwendung",VLOOKUP(Abfalldokumentation!$E1628,Produktgruppen!A:B,2,FALSE)),"-")))))))))))))))))))))))</f>
        <v>vegan</v>
      </c>
      <c r="E1628" s="81" t="str">
        <f>IFERROR(VLOOKUP(Abfalldokumentation!$O1628,Artikel!A:C,3,FALSE),Abfalldokumentation!$O1628)</f>
        <v>VOS VEG-SCH WÜRZIG</v>
      </c>
      <c r="F1628" s="81" t="str">
        <f>VLOOKUP(T1628,'Liste Gründe'!A:D,2,FALSE)</f>
        <v>keinen Verwendungszweck</v>
      </c>
      <c r="G1628" s="80" t="str">
        <f>IF(ISBLANK(V1628),VLOOKUP(Abfalldokumentation!$P1628,'Liste Gründe'!A:D,3,FALSE),V1628)</f>
        <v>VOS &gt; Einsatz (vegan)</v>
      </c>
      <c r="H1628" s="81" t="str">
        <f>IF(ISBLANK(Abfalldokumentation!$W1628),"-",Abfalldokumentation!$W1628)</f>
        <v>-</v>
      </c>
      <c r="I1628" s="81">
        <f t="shared" si="176"/>
        <v>45</v>
      </c>
      <c r="J1628" s="81" t="str">
        <f t="shared" si="177"/>
        <v>Produkte</v>
      </c>
      <c r="K1628" s="81" t="str">
        <f t="shared" si="178"/>
        <v>BUs</v>
      </c>
      <c r="L1628" s="81" t="str">
        <f t="shared" si="179"/>
        <v>Symptome</v>
      </c>
      <c r="M1628" s="81">
        <f>IFERROR(VLOOKUP(Abfalldokumentation!$O1628,Kennzahlen!S:V,3,FALSE)*Abfalldokumentation!$B1628,"0")</f>
        <v>34.5</v>
      </c>
      <c r="N1628" s="81" t="str">
        <f>IF(ISBLANK(Q1628),VLOOKUP(Abfalldokumentation!$O1628,'Linien - BU'!R:S,2,FALSE),Q1628)</f>
        <v>BU3</v>
      </c>
      <c r="O1628" s="77">
        <f t="shared" si="180"/>
        <v>29900003</v>
      </c>
      <c r="P1628" s="77">
        <f t="shared" si="181"/>
        <v>61</v>
      </c>
      <c r="Q1628" s="39"/>
      <c r="R1628" s="58">
        <v>29900003</v>
      </c>
      <c r="S1628" s="40">
        <v>69</v>
      </c>
      <c r="T1628" s="46">
        <v>61</v>
      </c>
      <c r="U1628" s="41">
        <v>44508</v>
      </c>
      <c r="V1628" s="42" t="s">
        <v>35</v>
      </c>
      <c r="W1628" s="40"/>
      <c r="X1628" s="44" t="str">
        <f>IFERROR(VLOOKUP(Abfalldokumentation!$R1628,Artikel!A:C,3,FALSE),Abfalldokumentation!$R1628)</f>
        <v>VOS VEG-SCH WÜRZIG</v>
      </c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</row>
    <row r="1629" spans="1:40" ht="30" hidden="1" customHeight="1" x14ac:dyDescent="0.25">
      <c r="A1629" s="73" t="str">
        <f>VLOOKUP(N1629,'Linien - BU'!A:B,2,FALSE)</f>
        <v>BU3</v>
      </c>
      <c r="B1629" s="74">
        <f t="shared" si="175"/>
        <v>270</v>
      </c>
      <c r="C1629" s="75">
        <f>Abfalldokumentation!$U1629</f>
        <v>44508</v>
      </c>
      <c r="D1629" s="69" t="str">
        <f>IFERROR(IF(VLOOKUP(O1629,'[1]Rohware 230'!$B:$C,2,FALSE)=0,"Rohware"),
IFERROR(IF(VLOOKUP(O1629,[1]Sammelnr.!$B:$C,2,FALSE)=0,"Sammelnr. ungeschält ABS"),
IFERROR(IF(VLOOKUP(O1629,[1]Sammelnr.!$E:$F,2,FALSE)=0,"Sammelnr. ungeschält VS"),
IFERROR(IF(VLOOKUP(O1629,[1]Sammelnr.!$H:$I,2,FALSE)=0,"Sammelnr. geschält"),
IFERROR(IF(VLOOKUP(O1629,[1]Offen!$B:$C,2,FALSE)=0,"Offen ungeschält ABS"),
IFERROR(IF(VLOOKUP(O1629,[1]Offen!$E:$F,2,FALSE)=0,"Offen ungeschält VOS"),
IFERROR(IF(VLOOKUP(O1629,[1]Offen!$H:$I,2,FALSE)=0,"Offen geschält RW"),
IFERROR(IF(VLOOKUP(O1629,[1]Offen!$K:$L,2,FALSE)=0,"Offen vegan"),
IFERROR(IF(VLOOKUP(O1629,[1]Offen!$N:$O,2,FALSE)=0,"Offen Zipfel"),
IFERROR(IF(VLOOKUP(O1629,[1]Offen!$Q:$R,2,FALSE)=0,"Offen Endstücke"),
IFERROR(IF(VLOOKUP(O1629,[1]Vakuumiert!$B:$C,2,FALSE)=0,"Vakuumierter VOS ungeschält"),
IFERROR(IF(VLOOKUP(O1629,[1]Vakuumiert!$E:$F,2,FALSE)=0,"Vakuumierter ABS ungeschält"),
IFERROR(IF(VLOOKUP(O1629,[1]Vakuumiert!$H:$I,2,FALSE)=0,"Vakuumierter VOS geschält"),
IFERROR(IF(VLOOKUP(O1629,[1]Vakuumiert!$K:$L,2,FALSE)=0,"Vakuumierter VOS vegan"),
IFERROR(IF(VLOOKUP(O1629,[1]Vakuumiert!$N:$O,2,FALSE)=0,"Vakuumierter VOS Zipfel"),
IFERROR(IF(VLOOKUP(O1629,[1]Vakuumiert!$Q:$R,2,FALSE)=0,"Vakuumiert geschält"),
IFERROR(IF(VLOOKUP(O1629,'[1]vakuumierte Fertigprodukte'!$B:$C,2,FALSE)=0,"Fertigprodukte"),
IFERROR(IF(VLOOKUP(O1629,'[1]vakuumierte Fertigprodukte'!$E:$FI,2,FALSE)=0,"Vakuumierte Zipfel"),
IFERROR(IF(VLOOKUP(O1629,[1]Wurste!$B:$C,2,FALSE)=0,"Räucherwürste"),
IFERROR(IF(VLOOKUP(O1629,[1]Wurste!$E:$F,2,FALSE)=0,"URW/URGW Wurst"),
IFERROR(IF(VLOOKUP(O1629,[1]Wurste!$H:$I,2,FALSE)=0,"HF-Wurst Vegan"),
IFERROR(IF(VLOOKUP(O1629,[1]Wurste!$K:$L,2,FALSE)=0,"320er ohne Würste"),
IFERROR(IF(AND(OR(Abfalldokumentation!$A1629="BU3",Abfalldokumentation!$A1629="Verkauf"),Abfalldokumentation!$F1629="Schimmel",Abfalldokumentation!$G1629="keinen Abnehmer/kein Schälpersonal"),"Div. Zipfel, ES ohne Verwendung",VLOOKUP(Abfalldokumentation!$E1629,Produktgruppen!A:B,2,FALSE)),"-")))))))))))))))))))))))</f>
        <v>Vakuumierter VOS ungeschält</v>
      </c>
      <c r="E1629" s="76" t="str">
        <f>IFERROR(VLOOKUP(Abfalldokumentation!$O1629,Artikel!A:C,3,FALSE),Abfalldokumentation!$O1629)</f>
        <v>VOS GRW-KRÄU-VAKU</v>
      </c>
      <c r="F1629" s="76" t="str">
        <f>VLOOKUP(T1629,'Liste Gründe'!A:D,2,FALSE)</f>
        <v>Schimmel</v>
      </c>
      <c r="G1629" s="75" t="str">
        <f>IF(ISBLANK(V1629),VLOOKUP(Abfalldokumentation!$P1629,'Liste Gründe'!A:D,3,FALSE),V1629)</f>
        <v>VOS &gt; Einsatz</v>
      </c>
      <c r="H1629" s="76" t="str">
        <f>IF(ISBLANK(Abfalldokumentation!$W1629),"-",Abfalldokumentation!$W1629)</f>
        <v>-</v>
      </c>
      <c r="I1629" s="76">
        <f t="shared" si="176"/>
        <v>45</v>
      </c>
      <c r="J1629" s="76" t="str">
        <f t="shared" si="177"/>
        <v>Produkte</v>
      </c>
      <c r="K1629" s="76" t="str">
        <f t="shared" si="178"/>
        <v>BUs</v>
      </c>
      <c r="L1629" s="76" t="str">
        <f t="shared" si="179"/>
        <v>Symptome</v>
      </c>
      <c r="M1629" s="76">
        <f>IFERROR(VLOOKUP(Abfalldokumentation!$O1629,Kennzahlen!S:V,3,FALSE)*Abfalldokumentation!$B1629,"0")</f>
        <v>138.78</v>
      </c>
      <c r="N1629" s="76" t="str">
        <f>IF(ISBLANK(Q1629),VLOOKUP(Abfalldokumentation!$O1629,'Linien - BU'!R:S,2,FALSE),Q1629)</f>
        <v>BU3</v>
      </c>
      <c r="O1629" s="77">
        <f t="shared" si="180"/>
        <v>49500084</v>
      </c>
      <c r="P1629" s="77">
        <f t="shared" si="181"/>
        <v>12</v>
      </c>
      <c r="Q1629" s="45"/>
      <c r="R1629" s="60">
        <v>49500084</v>
      </c>
      <c r="S1629" s="46">
        <v>270</v>
      </c>
      <c r="T1629" s="46">
        <v>12</v>
      </c>
      <c r="U1629" s="47">
        <v>44508</v>
      </c>
      <c r="V1629" s="61" t="s">
        <v>21</v>
      </c>
      <c r="W1629" s="46"/>
      <c r="X1629" s="50" t="str">
        <f>IFERROR(VLOOKUP(Abfalldokumentation!$R1629,Artikel!A:C,3,FALSE),Abfalldokumentation!$R1629)</f>
        <v>VOS GRW-KRÄU-VAKU</v>
      </c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</row>
    <row r="1630" spans="1:40" ht="30" hidden="1" customHeight="1" x14ac:dyDescent="0.25">
      <c r="A1630" s="78" t="str">
        <f>VLOOKUP(N1630,'Linien - BU'!A:B,2,FALSE)</f>
        <v>BU3</v>
      </c>
      <c r="B1630" s="79">
        <f t="shared" si="175"/>
        <v>250</v>
      </c>
      <c r="C1630" s="80">
        <f>Abfalldokumentation!$U1630</f>
        <v>44508</v>
      </c>
      <c r="D1630" s="69" t="str">
        <f>IFERROR(IF(VLOOKUP(O1630,'[1]Rohware 230'!$B:$C,2,FALSE)=0,"Rohware"),
IFERROR(IF(VLOOKUP(O1630,[1]Sammelnr.!$B:$C,2,FALSE)=0,"Sammelnr. ungeschält ABS"),
IFERROR(IF(VLOOKUP(O1630,[1]Sammelnr.!$E:$F,2,FALSE)=0,"Sammelnr. ungeschält VS"),
IFERROR(IF(VLOOKUP(O1630,[1]Sammelnr.!$H:$I,2,FALSE)=0,"Sammelnr. geschält"),
IFERROR(IF(VLOOKUP(O1630,[1]Offen!$B:$C,2,FALSE)=0,"Offen ungeschält ABS"),
IFERROR(IF(VLOOKUP(O1630,[1]Offen!$E:$F,2,FALSE)=0,"Offen ungeschält VOS"),
IFERROR(IF(VLOOKUP(O1630,[1]Offen!$H:$I,2,FALSE)=0,"Offen geschält RW"),
IFERROR(IF(VLOOKUP(O1630,[1]Offen!$K:$L,2,FALSE)=0,"Offen vegan"),
IFERROR(IF(VLOOKUP(O1630,[1]Offen!$N:$O,2,FALSE)=0,"Offen Zipfel"),
IFERROR(IF(VLOOKUP(O1630,[1]Offen!$Q:$R,2,FALSE)=0,"Offen Endstücke"),
IFERROR(IF(VLOOKUP(O1630,[1]Vakuumiert!$B:$C,2,FALSE)=0,"Vakuumierter VOS ungeschält"),
IFERROR(IF(VLOOKUP(O1630,[1]Vakuumiert!$E:$F,2,FALSE)=0,"Vakuumierter ABS ungeschält"),
IFERROR(IF(VLOOKUP(O1630,[1]Vakuumiert!$H:$I,2,FALSE)=0,"Vakuumierter VOS geschält"),
IFERROR(IF(VLOOKUP(O1630,[1]Vakuumiert!$K:$L,2,FALSE)=0,"Vakuumierter VOS vegan"),
IFERROR(IF(VLOOKUP(O1630,[1]Vakuumiert!$N:$O,2,FALSE)=0,"Vakuumierter VOS Zipfel"),
IFERROR(IF(VLOOKUP(O1630,[1]Vakuumiert!$Q:$R,2,FALSE)=0,"Vakuumiert geschält"),
IFERROR(IF(VLOOKUP(O1630,'[1]vakuumierte Fertigprodukte'!$B:$C,2,FALSE)=0,"Fertigprodukte"),
IFERROR(IF(VLOOKUP(O1630,'[1]vakuumierte Fertigprodukte'!$E:$FI,2,FALSE)=0,"Vakuumierte Zipfel"),
IFERROR(IF(VLOOKUP(O1630,[1]Wurste!$B:$C,2,FALSE)=0,"Räucherwürste"),
IFERROR(IF(VLOOKUP(O1630,[1]Wurste!$E:$F,2,FALSE)=0,"URW/URGW Wurst"),
IFERROR(IF(VLOOKUP(O1630,[1]Wurste!$H:$I,2,FALSE)=0,"HF-Wurst Vegan"),
IFERROR(IF(VLOOKUP(O1630,[1]Wurste!$K:$L,2,FALSE)=0,"320er ohne Würste"),
IFERROR(IF(AND(OR(Abfalldokumentation!$A1630="BU3",Abfalldokumentation!$A1630="Verkauf"),Abfalldokumentation!$F1630="Schimmel",Abfalldokumentation!$G1630="keinen Abnehmer/kein Schälpersonal"),"Div. Zipfel, ES ohne Verwendung",VLOOKUP(Abfalldokumentation!$E1630,Produktgruppen!A:B,2,FALSE)),"-")))))))))))))))))))))))</f>
        <v>Vakuumierter VOS ungeschält</v>
      </c>
      <c r="E1630" s="81" t="str">
        <f>IFERROR(VLOOKUP(Abfalldokumentation!$O1630,Artikel!A:C,3,FALSE),Abfalldokumentation!$O1630)</f>
        <v>VOS RW-NATUR-NAT-VAKU</v>
      </c>
      <c r="F1630" s="81" t="str">
        <f>VLOOKUP(T1630,'Liste Gründe'!A:D,2,FALSE)</f>
        <v>Schimmel</v>
      </c>
      <c r="G1630" s="80" t="str">
        <f>IF(ISBLANK(V1630),VLOOKUP(Abfalldokumentation!$P1630,'Liste Gründe'!A:D,3,FALSE),V1630)</f>
        <v>VOS &gt; Einsatz</v>
      </c>
      <c r="H1630" s="81" t="str">
        <f>IF(ISBLANK(Abfalldokumentation!$W1630),"-",Abfalldokumentation!$W1630)</f>
        <v>-</v>
      </c>
      <c r="I1630" s="81">
        <f t="shared" si="176"/>
        <v>45</v>
      </c>
      <c r="J1630" s="81" t="str">
        <f t="shared" si="177"/>
        <v>Produkte</v>
      </c>
      <c r="K1630" s="81" t="str">
        <f t="shared" si="178"/>
        <v>BUs</v>
      </c>
      <c r="L1630" s="81" t="str">
        <f t="shared" si="179"/>
        <v>Symptome</v>
      </c>
      <c r="M1630" s="81">
        <f>IFERROR(VLOOKUP(Abfalldokumentation!$O1630,Kennzahlen!S:V,3,FALSE)*Abfalldokumentation!$B1630,"0")</f>
        <v>128.5</v>
      </c>
      <c r="N1630" s="81" t="str">
        <f>IF(ISBLANK(Q1630),VLOOKUP(Abfalldokumentation!$O1630,'Linien - BU'!R:S,2,FALSE),Q1630)</f>
        <v>L16</v>
      </c>
      <c r="O1630" s="77">
        <f t="shared" si="180"/>
        <v>49500089</v>
      </c>
      <c r="P1630" s="77">
        <f t="shared" si="181"/>
        <v>12</v>
      </c>
      <c r="Q1630" s="39"/>
      <c r="R1630" s="58">
        <v>49500089</v>
      </c>
      <c r="S1630" s="40">
        <v>250</v>
      </c>
      <c r="T1630" s="40">
        <v>12</v>
      </c>
      <c r="U1630" s="41">
        <v>44508</v>
      </c>
      <c r="V1630" s="61" t="s">
        <v>21</v>
      </c>
      <c r="W1630" s="40"/>
      <c r="X1630" s="44" t="str">
        <f>IFERROR(VLOOKUP(Abfalldokumentation!$R1630,Artikel!A:C,3,FALSE),Abfalldokumentation!$R1630)</f>
        <v>VOS RW-NATUR-NAT-VAKU</v>
      </c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</row>
    <row r="1631" spans="1:40" ht="30" hidden="1" customHeight="1" x14ac:dyDescent="0.25">
      <c r="A1631" s="73" t="str">
        <f>VLOOKUP(N1631,'Linien - BU'!A:B,2,FALSE)</f>
        <v>BU3</v>
      </c>
      <c r="B1631" s="74">
        <f t="shared" si="175"/>
        <v>225</v>
      </c>
      <c r="C1631" s="75">
        <f>Abfalldokumentation!$U1631</f>
        <v>44508</v>
      </c>
      <c r="D1631" s="69" t="str">
        <f>IFERROR(IF(VLOOKUP(O1631,'[1]Rohware 230'!$B:$C,2,FALSE)=0,"Rohware"),
IFERROR(IF(VLOOKUP(O1631,[1]Sammelnr.!$B:$C,2,FALSE)=0,"Sammelnr. ungeschält ABS"),
IFERROR(IF(VLOOKUP(O1631,[1]Sammelnr.!$E:$F,2,FALSE)=0,"Sammelnr. ungeschält VS"),
IFERROR(IF(VLOOKUP(O1631,[1]Sammelnr.!$H:$I,2,FALSE)=0,"Sammelnr. geschält"),
IFERROR(IF(VLOOKUP(O1631,[1]Offen!$B:$C,2,FALSE)=0,"Offen ungeschält ABS"),
IFERROR(IF(VLOOKUP(O1631,[1]Offen!$E:$F,2,FALSE)=0,"Offen ungeschält VOS"),
IFERROR(IF(VLOOKUP(O1631,[1]Offen!$H:$I,2,FALSE)=0,"Offen geschält RW"),
IFERROR(IF(VLOOKUP(O1631,[1]Offen!$K:$L,2,FALSE)=0,"Offen vegan"),
IFERROR(IF(VLOOKUP(O1631,[1]Offen!$N:$O,2,FALSE)=0,"Offen Zipfel"),
IFERROR(IF(VLOOKUP(O1631,[1]Offen!$Q:$R,2,FALSE)=0,"Offen Endstücke"),
IFERROR(IF(VLOOKUP(O1631,[1]Vakuumiert!$B:$C,2,FALSE)=0,"Vakuumierter VOS ungeschält"),
IFERROR(IF(VLOOKUP(O1631,[1]Vakuumiert!$E:$F,2,FALSE)=0,"Vakuumierter ABS ungeschält"),
IFERROR(IF(VLOOKUP(O1631,[1]Vakuumiert!$H:$I,2,FALSE)=0,"Vakuumierter VOS geschält"),
IFERROR(IF(VLOOKUP(O1631,[1]Vakuumiert!$K:$L,2,FALSE)=0,"Vakuumierter VOS vegan"),
IFERROR(IF(VLOOKUP(O1631,[1]Vakuumiert!$N:$O,2,FALSE)=0,"Vakuumierter VOS Zipfel"),
IFERROR(IF(VLOOKUP(O1631,[1]Vakuumiert!$Q:$R,2,FALSE)=0,"Vakuumiert geschält"),
IFERROR(IF(VLOOKUP(O1631,'[1]vakuumierte Fertigprodukte'!$B:$C,2,FALSE)=0,"Fertigprodukte"),
IFERROR(IF(VLOOKUP(O1631,'[1]vakuumierte Fertigprodukte'!$E:$FI,2,FALSE)=0,"Vakuumierte Zipfel"),
IFERROR(IF(VLOOKUP(O1631,[1]Wurste!$B:$C,2,FALSE)=0,"Räucherwürste"),
IFERROR(IF(VLOOKUP(O1631,[1]Wurste!$E:$F,2,FALSE)=0,"URW/URGW Wurst"),
IFERROR(IF(VLOOKUP(O1631,[1]Wurste!$H:$I,2,FALSE)=0,"HF-Wurst Vegan"),
IFERROR(IF(VLOOKUP(O1631,[1]Wurste!$K:$L,2,FALSE)=0,"320er ohne Würste"),
IFERROR(IF(AND(OR(Abfalldokumentation!$A1631="BU3",Abfalldokumentation!$A1631="Verkauf"),Abfalldokumentation!$F1631="Schimmel",Abfalldokumentation!$G1631="keinen Abnehmer/kein Schälpersonal"),"Div. Zipfel, ES ohne Verwendung",VLOOKUP(Abfalldokumentation!$E1631,Produktgruppen!A:B,2,FALSE)),"-")))))))))))))))))))))))</f>
        <v>Vakuumierter VOS ungeschält</v>
      </c>
      <c r="E1631" s="76" t="str">
        <f>IFERROR(VLOOKUP(Abfalldokumentation!$O1631,Artikel!A:C,3,FALSE),Abfalldokumentation!$O1631)</f>
        <v>VOS GRW-CHILI-NAT-VAKU</v>
      </c>
      <c r="F1631" s="76" t="str">
        <f>VLOOKUP(T1631,'Liste Gründe'!A:D,2,FALSE)</f>
        <v>Schimmel</v>
      </c>
      <c r="G1631" s="75" t="str">
        <f>IF(ISBLANK(V1631),VLOOKUP(Abfalldokumentation!$P1631,'Liste Gründe'!A:D,3,FALSE),V1631)</f>
        <v>VOS &gt; Einsatz</v>
      </c>
      <c r="H1631" s="76" t="str">
        <f>IF(ISBLANK(Abfalldokumentation!$W1631),"-",Abfalldokumentation!$W1631)</f>
        <v>-</v>
      </c>
      <c r="I1631" s="76">
        <f t="shared" si="176"/>
        <v>45</v>
      </c>
      <c r="J1631" s="76" t="str">
        <f t="shared" si="177"/>
        <v>Produkte</v>
      </c>
      <c r="K1631" s="76" t="str">
        <f t="shared" si="178"/>
        <v>BUs</v>
      </c>
      <c r="L1631" s="76" t="str">
        <f t="shared" si="179"/>
        <v>Symptome</v>
      </c>
      <c r="M1631" s="76">
        <f>IFERROR(VLOOKUP(Abfalldokumentation!$O1631,Kennzahlen!S:V,3,FALSE)*Abfalldokumentation!$B1631,"0")</f>
        <v>115.65</v>
      </c>
      <c r="N1631" s="76" t="str">
        <f>IF(ISBLANK(Q1631),VLOOKUP(Abfalldokumentation!$O1631,'Linien - BU'!R:S,2,FALSE),Q1631)</f>
        <v>BU3</v>
      </c>
      <c r="O1631" s="77">
        <f t="shared" si="180"/>
        <v>49500205</v>
      </c>
      <c r="P1631" s="77">
        <f t="shared" si="181"/>
        <v>12</v>
      </c>
      <c r="Q1631" s="45"/>
      <c r="R1631" s="60">
        <v>49500205</v>
      </c>
      <c r="S1631" s="46">
        <v>225</v>
      </c>
      <c r="T1631" s="46">
        <v>12</v>
      </c>
      <c r="U1631" s="47">
        <v>44508</v>
      </c>
      <c r="V1631" s="61" t="s">
        <v>21</v>
      </c>
      <c r="W1631" s="46"/>
      <c r="X1631" s="50" t="str">
        <f>IFERROR(VLOOKUP(Abfalldokumentation!$R1631,Artikel!A:C,3,FALSE),Abfalldokumentation!$R1631)</f>
        <v>VOS GRW-CHILI-NAT-VAKU</v>
      </c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</row>
    <row r="1632" spans="1:40" ht="30" hidden="1" customHeight="1" x14ac:dyDescent="0.25">
      <c r="A1632" s="78" t="str">
        <f>VLOOKUP(N1632,'Linien - BU'!A:B,2,FALSE)</f>
        <v>BU1</v>
      </c>
      <c r="B1632" s="79">
        <f t="shared" si="175"/>
        <v>60</v>
      </c>
      <c r="C1632" s="80">
        <f>Abfalldokumentation!$U1632</f>
        <v>44509</v>
      </c>
      <c r="D1632" s="69" t="str">
        <f>IFERROR(IF(VLOOKUP(O1632,'[1]Rohware 230'!$B:$C,2,FALSE)=0,"Rohware"),
IFERROR(IF(VLOOKUP(O1632,[1]Sammelnr.!$B:$C,2,FALSE)=0,"Sammelnr. ungeschält ABS"),
IFERROR(IF(VLOOKUP(O1632,[1]Sammelnr.!$E:$F,2,FALSE)=0,"Sammelnr. ungeschält VS"),
IFERROR(IF(VLOOKUP(O1632,[1]Sammelnr.!$H:$I,2,FALSE)=0,"Sammelnr. geschält"),
IFERROR(IF(VLOOKUP(O1632,[1]Offen!$B:$C,2,FALSE)=0,"Offen ungeschält ABS"),
IFERROR(IF(VLOOKUP(O1632,[1]Offen!$E:$F,2,FALSE)=0,"Offen ungeschält VOS"),
IFERROR(IF(VLOOKUP(O1632,[1]Offen!$H:$I,2,FALSE)=0,"Offen geschält RW"),
IFERROR(IF(VLOOKUP(O1632,[1]Offen!$K:$L,2,FALSE)=0,"Offen vegan"),
IFERROR(IF(VLOOKUP(O1632,[1]Offen!$N:$O,2,FALSE)=0,"Offen Zipfel"),
IFERROR(IF(VLOOKUP(O1632,[1]Offen!$Q:$R,2,FALSE)=0,"Offen Endstücke"),
IFERROR(IF(VLOOKUP(O1632,[1]Vakuumiert!$B:$C,2,FALSE)=0,"Vakuumierter VOS ungeschält"),
IFERROR(IF(VLOOKUP(O1632,[1]Vakuumiert!$E:$F,2,FALSE)=0,"Vakuumierter ABS ungeschält"),
IFERROR(IF(VLOOKUP(O1632,[1]Vakuumiert!$H:$I,2,FALSE)=0,"Vakuumierter VOS geschält"),
IFERROR(IF(VLOOKUP(O1632,[1]Vakuumiert!$K:$L,2,FALSE)=0,"Vakuumierter VOS vegan"),
IFERROR(IF(VLOOKUP(O1632,[1]Vakuumiert!$N:$O,2,FALSE)=0,"Vakuumierter VOS Zipfel"),
IFERROR(IF(VLOOKUP(O1632,[1]Vakuumiert!$Q:$R,2,FALSE)=0,"Vakuumiert geschält"),
IFERROR(IF(VLOOKUP(O1632,'[1]vakuumierte Fertigprodukte'!$B:$C,2,FALSE)=0,"Fertigprodukte"),
IFERROR(IF(VLOOKUP(O1632,'[1]vakuumierte Fertigprodukte'!$E:$FI,2,FALSE)=0,"Vakuumierte Zipfel"),
IFERROR(IF(VLOOKUP(O1632,[1]Wurste!$B:$C,2,FALSE)=0,"Räucherwürste"),
IFERROR(IF(VLOOKUP(O1632,[1]Wurste!$E:$F,2,FALSE)=0,"URW/URGW Wurst"),
IFERROR(IF(VLOOKUP(O1632,[1]Wurste!$H:$I,2,FALSE)=0,"HF-Wurst Vegan"),
IFERROR(IF(VLOOKUP(O1632,[1]Wurste!$K:$L,2,FALSE)=0,"320er ohne Würste"),
IFERROR(IF(AND(OR(Abfalldokumentation!$A1632="BU3",Abfalldokumentation!$A1632="Verkauf"),Abfalldokumentation!$F1632="Schimmel",Abfalldokumentation!$G1632="keinen Abnehmer/kein Schälpersonal"),"Div. Zipfel, ES ohne Verwendung",VLOOKUP(Abfalldokumentation!$E1632,Produktgruppen!A:B,2,FALSE)),"-")))))))))))))))))))))))</f>
        <v>-</v>
      </c>
      <c r="E1632" s="81" t="str">
        <f>IFERROR(VLOOKUP(Abfalldokumentation!$O1632,Artikel!A:C,3,FALSE),Abfalldokumentation!$O1632)</f>
        <v>RW NATUR-NAT SCHÄLEN</v>
      </c>
      <c r="F1632" s="81" t="str">
        <f>VLOOKUP(T1632,'Liste Gründe'!A:D,2,FALSE)</f>
        <v>Rest</v>
      </c>
      <c r="G1632" s="80" t="str">
        <f>IF(ISBLANK(V1632),VLOOKUP(Abfalldokumentation!$P1632,'Liste Gründe'!A:D,3,FALSE),V1632)</f>
        <v>geschälte Rinde</v>
      </c>
      <c r="H1632" s="81" t="str">
        <f>IF(ISBLANK(Abfalldokumentation!$W1632),"-",Abfalldokumentation!$W1632)</f>
        <v>-</v>
      </c>
      <c r="I1632" s="81">
        <f t="shared" si="176"/>
        <v>45</v>
      </c>
      <c r="J1632" s="81" t="str">
        <f t="shared" si="177"/>
        <v>Produkte</v>
      </c>
      <c r="K1632" s="81" t="str">
        <f t="shared" si="178"/>
        <v>BUs</v>
      </c>
      <c r="L1632" s="81" t="str">
        <f t="shared" si="179"/>
        <v>Symptome</v>
      </c>
      <c r="M1632" s="81" t="str">
        <f>IFERROR(VLOOKUP(Abfalldokumentation!$O1632,Kennzahlen!S:V,3,FALSE)*Abfalldokumentation!$B1632,"0")</f>
        <v>0</v>
      </c>
      <c r="N1632" s="81" t="str">
        <f>IF(ISBLANK(Q1632),VLOOKUP(Abfalldokumentation!$O1632,'Linien - BU'!R:S,2,FALSE),Q1632)</f>
        <v>RWV</v>
      </c>
      <c r="O1632" s="77">
        <f t="shared" si="180"/>
        <v>23500369</v>
      </c>
      <c r="P1632" s="77">
        <f t="shared" si="181"/>
        <v>60</v>
      </c>
      <c r="Q1632" s="39"/>
      <c r="R1632" s="40">
        <v>23500369</v>
      </c>
      <c r="S1632" s="40">
        <v>60</v>
      </c>
      <c r="T1632" s="40">
        <v>60</v>
      </c>
      <c r="U1632" s="41">
        <v>44509</v>
      </c>
      <c r="V1632" s="59"/>
      <c r="W1632" s="40"/>
      <c r="X1632" s="44" t="str">
        <f>IFERROR(VLOOKUP(Abfalldokumentation!$R1632,Artikel!A:C,3,FALSE),Abfalldokumentation!$R1632)</f>
        <v>RW NATUR-NAT SCHÄLEN</v>
      </c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</row>
    <row r="1633" spans="1:40" ht="30" hidden="1" customHeight="1" x14ac:dyDescent="0.25">
      <c r="A1633" s="73" t="str">
        <f>VLOOKUP(N1633,'Linien - BU'!A:B,2,FALSE)</f>
        <v>BU1</v>
      </c>
      <c r="B1633" s="74">
        <f t="shared" si="175"/>
        <v>6</v>
      </c>
      <c r="C1633" s="75">
        <f>Abfalldokumentation!$U1633</f>
        <v>44509</v>
      </c>
      <c r="D1633" s="69" t="str">
        <f>IFERROR(IF(VLOOKUP(O1633,'[1]Rohware 230'!$B:$C,2,FALSE)=0,"Rohware"),
IFERROR(IF(VLOOKUP(O1633,[1]Sammelnr.!$B:$C,2,FALSE)=0,"Sammelnr. ungeschält ABS"),
IFERROR(IF(VLOOKUP(O1633,[1]Sammelnr.!$E:$F,2,FALSE)=0,"Sammelnr. ungeschält VS"),
IFERROR(IF(VLOOKUP(O1633,[1]Sammelnr.!$H:$I,2,FALSE)=0,"Sammelnr. geschält"),
IFERROR(IF(VLOOKUP(O1633,[1]Offen!$B:$C,2,FALSE)=0,"Offen ungeschält ABS"),
IFERROR(IF(VLOOKUP(O1633,[1]Offen!$E:$F,2,FALSE)=0,"Offen ungeschält VOS"),
IFERROR(IF(VLOOKUP(O1633,[1]Offen!$H:$I,2,FALSE)=0,"Offen geschält RW"),
IFERROR(IF(VLOOKUP(O1633,[1]Offen!$K:$L,2,FALSE)=0,"Offen vegan"),
IFERROR(IF(VLOOKUP(O1633,[1]Offen!$N:$O,2,FALSE)=0,"Offen Zipfel"),
IFERROR(IF(VLOOKUP(O1633,[1]Offen!$Q:$R,2,FALSE)=0,"Offen Endstücke"),
IFERROR(IF(VLOOKUP(O1633,[1]Vakuumiert!$B:$C,2,FALSE)=0,"Vakuumierter VOS ungeschält"),
IFERROR(IF(VLOOKUP(O1633,[1]Vakuumiert!$E:$F,2,FALSE)=0,"Vakuumierter ABS ungeschält"),
IFERROR(IF(VLOOKUP(O1633,[1]Vakuumiert!$H:$I,2,FALSE)=0,"Vakuumierter VOS geschält"),
IFERROR(IF(VLOOKUP(O1633,[1]Vakuumiert!$K:$L,2,FALSE)=0,"Vakuumierter VOS vegan"),
IFERROR(IF(VLOOKUP(O1633,[1]Vakuumiert!$N:$O,2,FALSE)=0,"Vakuumierter VOS Zipfel"),
IFERROR(IF(VLOOKUP(O1633,[1]Vakuumiert!$Q:$R,2,FALSE)=0,"Vakuumiert geschält"),
IFERROR(IF(VLOOKUP(O1633,'[1]vakuumierte Fertigprodukte'!$B:$C,2,FALSE)=0,"Fertigprodukte"),
IFERROR(IF(VLOOKUP(O1633,'[1]vakuumierte Fertigprodukte'!$E:$FI,2,FALSE)=0,"Vakuumierte Zipfel"),
IFERROR(IF(VLOOKUP(O1633,[1]Wurste!$B:$C,2,FALSE)=0,"Räucherwürste"),
IFERROR(IF(VLOOKUP(O1633,[1]Wurste!$E:$F,2,FALSE)=0,"URW/URGW Wurst"),
IFERROR(IF(VLOOKUP(O1633,[1]Wurste!$H:$I,2,FALSE)=0,"HF-Wurst Vegan"),
IFERROR(IF(VLOOKUP(O1633,[1]Wurste!$K:$L,2,FALSE)=0,"320er ohne Würste"),
IFERROR(IF(AND(OR(Abfalldokumentation!$A1633="BU3",Abfalldokumentation!$A1633="Verkauf"),Abfalldokumentation!$F1633="Schimmel",Abfalldokumentation!$G1633="keinen Abnehmer/kein Schälpersonal"),"Div. Zipfel, ES ohne Verwendung",VLOOKUP(Abfalldokumentation!$E1633,Produktgruppen!A:B,2,FALSE)),"-")))))))))))))))))))))))</f>
        <v>Rest</v>
      </c>
      <c r="E1633" s="76" t="str">
        <f>IFERROR(VLOOKUP(Abfalldokumentation!$O1633,Artikel!A:C,3,FALSE),Abfalldokumentation!$O1633)</f>
        <v>-</v>
      </c>
      <c r="F1633" s="76" t="str">
        <f>VLOOKUP(T1633,'Liste Gründe'!A:D,2,FALSE)</f>
        <v>Qualitätssicherung</v>
      </c>
      <c r="G1633" s="75" t="str">
        <f>IF(ISBLANK(V1633),VLOOKUP(Abfalldokumentation!$P1633,'Liste Gründe'!A:D,3,FALSE),V1633)</f>
        <v>Sensorik</v>
      </c>
      <c r="H1633" s="76" t="str">
        <f>IF(ISBLANK(Abfalldokumentation!$W1633),"-",Abfalldokumentation!$W1633)</f>
        <v>-</v>
      </c>
      <c r="I1633" s="76">
        <f t="shared" si="176"/>
        <v>45</v>
      </c>
      <c r="J1633" s="76" t="str">
        <f t="shared" si="177"/>
        <v>Produkte</v>
      </c>
      <c r="K1633" s="76" t="str">
        <f t="shared" si="178"/>
        <v>BUs</v>
      </c>
      <c r="L1633" s="76" t="str">
        <f t="shared" si="179"/>
        <v>Symptome</v>
      </c>
      <c r="M1633" s="76" t="str">
        <f>IFERROR(VLOOKUP(Abfalldokumentation!$O1633,Kennzahlen!S:V,3,FALSE)*Abfalldokumentation!$B1633,"0")</f>
        <v>0</v>
      </c>
      <c r="N1633" s="76" t="str">
        <f>IF(ISBLANK(Q1633),VLOOKUP(Abfalldokumentation!$O1633,'Linien - BU'!R:S,2,FALSE),Q1633)</f>
        <v>RWV</v>
      </c>
      <c r="O1633" s="77" t="str">
        <f t="shared" si="180"/>
        <v>-</v>
      </c>
      <c r="P1633" s="77">
        <f t="shared" si="181"/>
        <v>74</v>
      </c>
      <c r="Q1633" s="45"/>
      <c r="R1633" s="46" t="s">
        <v>54</v>
      </c>
      <c r="S1633" s="46">
        <v>6</v>
      </c>
      <c r="T1633" s="46">
        <v>74</v>
      </c>
      <c r="U1633" s="47">
        <v>44509</v>
      </c>
      <c r="V1633" s="61"/>
      <c r="W1633" s="46"/>
      <c r="X1633" s="50" t="str">
        <f>IFERROR(VLOOKUP(Abfalldokumentation!$R1633,Artikel!A:C,3,FALSE),Abfalldokumentation!$R1633)</f>
        <v>-</v>
      </c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</row>
    <row r="1634" spans="1:40" ht="30" hidden="1" customHeight="1" x14ac:dyDescent="0.25">
      <c r="A1634" s="73" t="str">
        <f>VLOOKUP(N1634,'Linien - BU'!A:B,2,FALSE)</f>
        <v>BU3</v>
      </c>
      <c r="B1634" s="74">
        <f t="shared" si="175"/>
        <v>21</v>
      </c>
      <c r="C1634" s="75">
        <f>Abfalldokumentation!$U1634</f>
        <v>44509</v>
      </c>
      <c r="D1634" s="69" t="str">
        <f>IFERROR(IF(VLOOKUP(O1634,'[1]Rohware 230'!$B:$C,2,FALSE)=0,"Rohware"),
IFERROR(IF(VLOOKUP(O1634,[1]Sammelnr.!$B:$C,2,FALSE)=0,"Sammelnr. ungeschält ABS"),
IFERROR(IF(VLOOKUP(O1634,[1]Sammelnr.!$E:$F,2,FALSE)=0,"Sammelnr. ungeschält VS"),
IFERROR(IF(VLOOKUP(O1634,[1]Sammelnr.!$H:$I,2,FALSE)=0,"Sammelnr. geschält"),
IFERROR(IF(VLOOKUP(O1634,[1]Offen!$B:$C,2,FALSE)=0,"Offen ungeschält ABS"),
IFERROR(IF(VLOOKUP(O1634,[1]Offen!$E:$F,2,FALSE)=0,"Offen ungeschält VOS"),
IFERROR(IF(VLOOKUP(O1634,[1]Offen!$H:$I,2,FALSE)=0,"Offen geschält RW"),
IFERROR(IF(VLOOKUP(O1634,[1]Offen!$K:$L,2,FALSE)=0,"Offen vegan"),
IFERROR(IF(VLOOKUP(O1634,[1]Offen!$N:$O,2,FALSE)=0,"Offen Zipfel"),
IFERROR(IF(VLOOKUP(O1634,[1]Offen!$Q:$R,2,FALSE)=0,"Offen Endstücke"),
IFERROR(IF(VLOOKUP(O1634,[1]Vakuumiert!$B:$C,2,FALSE)=0,"Vakuumierter VOS ungeschält"),
IFERROR(IF(VLOOKUP(O1634,[1]Vakuumiert!$E:$F,2,FALSE)=0,"Vakuumierter ABS ungeschält"),
IFERROR(IF(VLOOKUP(O1634,[1]Vakuumiert!$H:$I,2,FALSE)=0,"Vakuumierter VOS geschält"),
IFERROR(IF(VLOOKUP(O1634,[1]Vakuumiert!$K:$L,2,FALSE)=0,"Vakuumierter VOS vegan"),
IFERROR(IF(VLOOKUP(O1634,[1]Vakuumiert!$N:$O,2,FALSE)=0,"Vakuumierter VOS Zipfel"),
IFERROR(IF(VLOOKUP(O1634,[1]Vakuumiert!$Q:$R,2,FALSE)=0,"Vakuumiert geschält"),
IFERROR(IF(VLOOKUP(O1634,'[1]vakuumierte Fertigprodukte'!$B:$C,2,FALSE)=0,"Fertigprodukte"),
IFERROR(IF(VLOOKUP(O1634,'[1]vakuumierte Fertigprodukte'!$E:$FI,2,FALSE)=0,"Vakuumierte Zipfel"),
IFERROR(IF(VLOOKUP(O1634,[1]Wurste!$B:$C,2,FALSE)=0,"Räucherwürste"),
IFERROR(IF(VLOOKUP(O1634,[1]Wurste!$E:$F,2,FALSE)=0,"URW/URGW Wurst"),
IFERROR(IF(VLOOKUP(O1634,[1]Wurste!$H:$I,2,FALSE)=0,"HF-Wurst Vegan"),
IFERROR(IF(VLOOKUP(O1634,[1]Wurste!$K:$L,2,FALSE)=0,"320er ohne Würste"),
IFERROR(IF(AND(OR(Abfalldokumentation!$A1634="BU3",Abfalldokumentation!$A1634="Verkauf"),Abfalldokumentation!$F1634="Schimmel",Abfalldokumentation!$G1634="keinen Abnehmer/kein Schälpersonal"),"Div. Zipfel, ES ohne Verwendung",VLOOKUP(Abfalldokumentation!$E1634,Produktgruppen!A:B,2,FALSE)),"-")))))))))))))))))))))))</f>
        <v>Vorschmelz</v>
      </c>
      <c r="E1634" s="76" t="str">
        <f>IFERROR(VLOOKUP(Abfalldokumentation!$O1634,Artikel!A:C,3,FALSE),Abfalldokumentation!$O1634)</f>
        <v>VOS RW-NUSS OGT</v>
      </c>
      <c r="F1634" s="76" t="str">
        <f>VLOOKUP(T1634,'Liste Gründe'!A:D,2,FALSE)</f>
        <v>Schimmel</v>
      </c>
      <c r="G1634" s="75" t="str">
        <f>IF(ISBLANK(V1634),VLOOKUP(Abfalldokumentation!$P1634,'Liste Gründe'!A:D,3,FALSE),V1634)</f>
        <v>VOS &gt; Einsatz</v>
      </c>
      <c r="H1634" s="76" t="str">
        <f>IF(ISBLANK(Abfalldokumentation!$W1634),"-",Abfalldokumentation!$W1634)</f>
        <v>-</v>
      </c>
      <c r="I1634" s="76">
        <f t="shared" si="176"/>
        <v>45</v>
      </c>
      <c r="J1634" s="76" t="str">
        <f t="shared" si="177"/>
        <v>Produkte</v>
      </c>
      <c r="K1634" s="76" t="str">
        <f t="shared" si="178"/>
        <v>BUs</v>
      </c>
      <c r="L1634" s="76" t="str">
        <f t="shared" si="179"/>
        <v>Symptome</v>
      </c>
      <c r="M1634" s="76">
        <f>IFERROR(VLOOKUP(Abfalldokumentation!$O1634,Kennzahlen!S:V,3,FALSE)*Abfalldokumentation!$B1634,"0")</f>
        <v>10.5</v>
      </c>
      <c r="N1634" s="76" t="str">
        <f>IF(ISBLANK(Q1634),VLOOKUP(Abfalldokumentation!$O1634,'Linien - BU'!R:S,2,FALSE),Q1634)</f>
        <v>BU3</v>
      </c>
      <c r="O1634" s="77">
        <f t="shared" si="180"/>
        <v>29500861</v>
      </c>
      <c r="P1634" s="77">
        <f t="shared" si="181"/>
        <v>12</v>
      </c>
      <c r="Q1634" s="45"/>
      <c r="R1634" s="46">
        <v>29500861</v>
      </c>
      <c r="S1634" s="46">
        <v>21</v>
      </c>
      <c r="T1634" s="46">
        <v>12</v>
      </c>
      <c r="U1634" s="47">
        <v>44509</v>
      </c>
      <c r="V1634" s="61" t="s">
        <v>21</v>
      </c>
      <c r="W1634" s="46"/>
      <c r="X1634" s="50" t="str">
        <f>IFERROR(VLOOKUP(Abfalldokumentation!$R1634,Artikel!A:C,3,FALSE),Abfalldokumentation!$R1634)</f>
        <v>VOS RW-NUSS OGT</v>
      </c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</row>
    <row r="1635" spans="1:40" ht="30" hidden="1" customHeight="1" x14ac:dyDescent="0.25">
      <c r="A1635" s="78" t="str">
        <f>VLOOKUP(N1635,'Linien - BU'!A:B,2,FALSE)</f>
        <v>BU4</v>
      </c>
      <c r="B1635" s="79">
        <f t="shared" si="175"/>
        <v>18</v>
      </c>
      <c r="C1635" s="80">
        <f>Abfalldokumentation!$U1635</f>
        <v>44509</v>
      </c>
      <c r="D1635" s="69" t="str">
        <f>IFERROR(IF(VLOOKUP(O1635,'[1]Rohware 230'!$B:$C,2,FALSE)=0,"Rohware"),
IFERROR(IF(VLOOKUP(O1635,[1]Sammelnr.!$B:$C,2,FALSE)=0,"Sammelnr. ungeschält ABS"),
IFERROR(IF(VLOOKUP(O1635,[1]Sammelnr.!$E:$F,2,FALSE)=0,"Sammelnr. ungeschält VS"),
IFERROR(IF(VLOOKUP(O1635,[1]Sammelnr.!$H:$I,2,FALSE)=0,"Sammelnr. geschält"),
IFERROR(IF(VLOOKUP(O1635,[1]Offen!$B:$C,2,FALSE)=0,"Offen ungeschält ABS"),
IFERROR(IF(VLOOKUP(O1635,[1]Offen!$E:$F,2,FALSE)=0,"Offen ungeschält VOS"),
IFERROR(IF(VLOOKUP(O1635,[1]Offen!$H:$I,2,FALSE)=0,"Offen geschält RW"),
IFERROR(IF(VLOOKUP(O1635,[1]Offen!$K:$L,2,FALSE)=0,"Offen vegan"),
IFERROR(IF(VLOOKUP(O1635,[1]Offen!$N:$O,2,FALSE)=0,"Offen Zipfel"),
IFERROR(IF(VLOOKUP(O1635,[1]Offen!$Q:$R,2,FALSE)=0,"Offen Endstücke"),
IFERROR(IF(VLOOKUP(O1635,[1]Vakuumiert!$B:$C,2,FALSE)=0,"Vakuumierter VOS ungeschält"),
IFERROR(IF(VLOOKUP(O1635,[1]Vakuumiert!$E:$F,2,FALSE)=0,"Vakuumierter ABS ungeschält"),
IFERROR(IF(VLOOKUP(O1635,[1]Vakuumiert!$H:$I,2,FALSE)=0,"Vakuumierter VOS geschält"),
IFERROR(IF(VLOOKUP(O1635,[1]Vakuumiert!$K:$L,2,FALSE)=0,"Vakuumierter VOS vegan"),
IFERROR(IF(VLOOKUP(O1635,[1]Vakuumiert!$N:$O,2,FALSE)=0,"Vakuumierter VOS Zipfel"),
IFERROR(IF(VLOOKUP(O1635,[1]Vakuumiert!$Q:$R,2,FALSE)=0,"Vakuumiert geschält"),
IFERROR(IF(VLOOKUP(O1635,'[1]vakuumierte Fertigprodukte'!$B:$C,2,FALSE)=0,"Fertigprodukte"),
IFERROR(IF(VLOOKUP(O1635,'[1]vakuumierte Fertigprodukte'!$E:$FI,2,FALSE)=0,"Vakuumierte Zipfel"),
IFERROR(IF(VLOOKUP(O1635,[1]Wurste!$B:$C,2,FALSE)=0,"Räucherwürste"),
IFERROR(IF(VLOOKUP(O1635,[1]Wurste!$E:$F,2,FALSE)=0,"URW/URGW Wurst"),
IFERROR(IF(VLOOKUP(O1635,[1]Wurste!$H:$I,2,FALSE)=0,"HF-Wurst Vegan"),
IFERROR(IF(VLOOKUP(O1635,[1]Wurste!$K:$L,2,FALSE)=0,"320er ohne Würste"),
IFERROR(IF(AND(OR(Abfalldokumentation!$A1635="BU3",Abfalldokumentation!$A1635="Verkauf"),Abfalldokumentation!$F1635="Schimmel",Abfalldokumentation!$G1635="keinen Abnehmer/kein Schälpersonal"),"Div. Zipfel, ES ohne Verwendung",VLOOKUP(Abfalldokumentation!$E1635,Produktgruppen!A:B,2,FALSE)),"-")))))))))))))))))))))))</f>
        <v>ABS</v>
      </c>
      <c r="E1635" s="81" t="str">
        <f>IFERROR(VLOOKUP(Abfalldokumentation!$O1635,Artikel!A:C,3,FALSE),Abfalldokumentation!$O1635)</f>
        <v>ABS HEUBL</v>
      </c>
      <c r="F1635" s="81" t="str">
        <f>VLOOKUP(T1635,'Liste Gründe'!A:D,2,FALSE)</f>
        <v>keinen Verwendungszweck</v>
      </c>
      <c r="G1635" s="80" t="str">
        <f>IF(ISBLANK(V1635),VLOOKUP(Abfalldokumentation!$P1635,'Liste Gründe'!A:D,3,FALSE),V1635)</f>
        <v>keinen Verwendungszweck</v>
      </c>
      <c r="H1635" s="81" t="str">
        <f>IF(ISBLANK(Abfalldokumentation!$W1635),"-",Abfalldokumentation!$W1635)</f>
        <v>-</v>
      </c>
      <c r="I1635" s="81">
        <f t="shared" si="176"/>
        <v>45</v>
      </c>
      <c r="J1635" s="81" t="str">
        <f t="shared" si="177"/>
        <v>Produkte</v>
      </c>
      <c r="K1635" s="81" t="str">
        <f t="shared" si="178"/>
        <v>BUs</v>
      </c>
      <c r="L1635" s="81" t="str">
        <f t="shared" si="179"/>
        <v>Symptome</v>
      </c>
      <c r="M1635" s="81">
        <f>IFERROR(VLOOKUP(Abfalldokumentation!$O1635,Kennzahlen!S:V,3,FALSE)*Abfalldokumentation!$B1635,"0")</f>
        <v>0.18</v>
      </c>
      <c r="N1635" s="81" t="str">
        <f>IF(ISBLANK(Q1635),VLOOKUP(Abfalldokumentation!$O1635,'Linien - BU'!R:S,2,FALSE),Q1635)</f>
        <v>BU4</v>
      </c>
      <c r="O1635" s="77">
        <f t="shared" si="180"/>
        <v>29500885</v>
      </c>
      <c r="P1635" s="77">
        <f t="shared" si="181"/>
        <v>61</v>
      </c>
      <c r="Q1635" s="39"/>
      <c r="R1635" s="40">
        <v>29500885</v>
      </c>
      <c r="S1635" s="40">
        <v>18</v>
      </c>
      <c r="T1635" s="40">
        <v>61</v>
      </c>
      <c r="U1635" s="41">
        <v>44509</v>
      </c>
      <c r="V1635" s="59"/>
      <c r="W1635" s="40"/>
      <c r="X1635" s="44" t="str">
        <f>IFERROR(VLOOKUP(Abfalldokumentation!$R1635,Artikel!A:C,3,FALSE),Abfalldokumentation!$R1635)</f>
        <v>ABS HEUBL</v>
      </c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</row>
    <row r="1636" spans="1:40" ht="30" hidden="1" customHeight="1" x14ac:dyDescent="0.25">
      <c r="A1636" s="73" t="str">
        <f>VLOOKUP(N1636,'Linien - BU'!A:B,2,FALSE)</f>
        <v>BU4</v>
      </c>
      <c r="B1636" s="74">
        <f t="shared" si="175"/>
        <v>13</v>
      </c>
      <c r="C1636" s="75">
        <f>Abfalldokumentation!$U1636</f>
        <v>44509</v>
      </c>
      <c r="D1636" s="69" t="str">
        <f>IFERROR(IF(VLOOKUP(O1636,'[1]Rohware 230'!$B:$C,2,FALSE)=0,"Rohware"),
IFERROR(IF(VLOOKUP(O1636,[1]Sammelnr.!$B:$C,2,FALSE)=0,"Sammelnr. ungeschält ABS"),
IFERROR(IF(VLOOKUP(O1636,[1]Sammelnr.!$E:$F,2,FALSE)=0,"Sammelnr. ungeschält VS"),
IFERROR(IF(VLOOKUP(O1636,[1]Sammelnr.!$H:$I,2,FALSE)=0,"Sammelnr. geschält"),
IFERROR(IF(VLOOKUP(O1636,[1]Offen!$B:$C,2,FALSE)=0,"Offen ungeschält ABS"),
IFERROR(IF(VLOOKUP(O1636,[1]Offen!$E:$F,2,FALSE)=0,"Offen ungeschält VOS"),
IFERROR(IF(VLOOKUP(O1636,[1]Offen!$H:$I,2,FALSE)=0,"Offen geschält RW"),
IFERROR(IF(VLOOKUP(O1636,[1]Offen!$K:$L,2,FALSE)=0,"Offen vegan"),
IFERROR(IF(VLOOKUP(O1636,[1]Offen!$N:$O,2,FALSE)=0,"Offen Zipfel"),
IFERROR(IF(VLOOKUP(O1636,[1]Offen!$Q:$R,2,FALSE)=0,"Offen Endstücke"),
IFERROR(IF(VLOOKUP(O1636,[1]Vakuumiert!$B:$C,2,FALSE)=0,"Vakuumierter VOS ungeschält"),
IFERROR(IF(VLOOKUP(O1636,[1]Vakuumiert!$E:$F,2,FALSE)=0,"Vakuumierter ABS ungeschält"),
IFERROR(IF(VLOOKUP(O1636,[1]Vakuumiert!$H:$I,2,FALSE)=0,"Vakuumierter VOS geschält"),
IFERROR(IF(VLOOKUP(O1636,[1]Vakuumiert!$K:$L,2,FALSE)=0,"Vakuumierter VOS vegan"),
IFERROR(IF(VLOOKUP(O1636,[1]Vakuumiert!$N:$O,2,FALSE)=0,"Vakuumierter VOS Zipfel"),
IFERROR(IF(VLOOKUP(O1636,[1]Vakuumiert!$Q:$R,2,FALSE)=0,"Vakuumiert geschält"),
IFERROR(IF(VLOOKUP(O1636,'[1]vakuumierte Fertigprodukte'!$B:$C,2,FALSE)=0,"Fertigprodukte"),
IFERROR(IF(VLOOKUP(O1636,'[1]vakuumierte Fertigprodukte'!$E:$FI,2,FALSE)=0,"Vakuumierte Zipfel"),
IFERROR(IF(VLOOKUP(O1636,[1]Wurste!$B:$C,2,FALSE)=0,"Räucherwürste"),
IFERROR(IF(VLOOKUP(O1636,[1]Wurste!$E:$F,2,FALSE)=0,"URW/URGW Wurst"),
IFERROR(IF(VLOOKUP(O1636,[1]Wurste!$H:$I,2,FALSE)=0,"HF-Wurst Vegan"),
IFERROR(IF(VLOOKUP(O1636,[1]Wurste!$K:$L,2,FALSE)=0,"320er ohne Würste"),
IFERROR(IF(AND(OR(Abfalldokumentation!$A1636="BU3",Abfalldokumentation!$A1636="Verkauf"),Abfalldokumentation!$F1636="Schimmel",Abfalldokumentation!$G1636="keinen Abnehmer/kein Schälpersonal"),"Div. Zipfel, ES ohne Verwendung",VLOOKUP(Abfalldokumentation!$E1636,Produktgruppen!A:B,2,FALSE)),"-")))))))))))))))))))))))</f>
        <v>ABS</v>
      </c>
      <c r="E1636" s="76" t="str">
        <f>IFERROR(VLOOKUP(Abfalldokumentation!$O1636,Artikel!A:C,3,FALSE),Abfalldokumentation!$O1636)</f>
        <v>ABS HEUBL</v>
      </c>
      <c r="F1636" s="76" t="str">
        <f>VLOOKUP(T1636,'Liste Gründe'!A:D,2,FALSE)</f>
        <v>keinen Verwendungszweck</v>
      </c>
      <c r="G1636" s="75" t="str">
        <f>IF(ISBLANK(V1636),VLOOKUP(Abfalldokumentation!$P1636,'Liste Gründe'!A:D,3,FALSE),V1636)</f>
        <v>keinen Verwendungszweck</v>
      </c>
      <c r="H1636" s="76" t="str">
        <f>IF(ISBLANK(Abfalldokumentation!$W1636),"-",Abfalldokumentation!$W1636)</f>
        <v>-</v>
      </c>
      <c r="I1636" s="76">
        <f t="shared" si="176"/>
        <v>45</v>
      </c>
      <c r="J1636" s="76" t="str">
        <f t="shared" si="177"/>
        <v>Produkte</v>
      </c>
      <c r="K1636" s="76" t="str">
        <f t="shared" si="178"/>
        <v>BUs</v>
      </c>
      <c r="L1636" s="76" t="str">
        <f t="shared" si="179"/>
        <v>Symptome</v>
      </c>
      <c r="M1636" s="76">
        <f>IFERROR(VLOOKUP(Abfalldokumentation!$O1636,Kennzahlen!S:V,3,FALSE)*Abfalldokumentation!$B1636,"0")</f>
        <v>0.13</v>
      </c>
      <c r="N1636" s="76" t="str">
        <f>IF(ISBLANK(Q1636),VLOOKUP(Abfalldokumentation!$O1636,'Linien - BU'!R:S,2,FALSE),Q1636)</f>
        <v>BU4</v>
      </c>
      <c r="O1636" s="77">
        <f t="shared" si="180"/>
        <v>29500885</v>
      </c>
      <c r="P1636" s="77">
        <f t="shared" si="181"/>
        <v>61</v>
      </c>
      <c r="Q1636" s="45"/>
      <c r="R1636" s="46">
        <v>29500885</v>
      </c>
      <c r="S1636" s="46">
        <v>13</v>
      </c>
      <c r="T1636" s="46">
        <v>61</v>
      </c>
      <c r="U1636" s="47">
        <v>44509</v>
      </c>
      <c r="V1636" s="61"/>
      <c r="W1636" s="46"/>
      <c r="X1636" s="50" t="str">
        <f>IFERROR(VLOOKUP(Abfalldokumentation!$R1636,Artikel!A:C,3,FALSE),Abfalldokumentation!$R1636)</f>
        <v>ABS HEUBL</v>
      </c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</row>
    <row r="1637" spans="1:40" ht="30" hidden="1" customHeight="1" x14ac:dyDescent="0.25">
      <c r="A1637" s="78" t="str">
        <f>VLOOKUP(N1637,'Linien - BU'!A:B,2,FALSE)</f>
        <v>BU4</v>
      </c>
      <c r="B1637" s="79">
        <f t="shared" si="175"/>
        <v>20</v>
      </c>
      <c r="C1637" s="80">
        <f>Abfalldokumentation!$U1637</f>
        <v>44509</v>
      </c>
      <c r="D1637" s="69" t="str">
        <f>IFERROR(IF(VLOOKUP(O1637,'[1]Rohware 230'!$B:$C,2,FALSE)=0,"Rohware"),
IFERROR(IF(VLOOKUP(O1637,[1]Sammelnr.!$B:$C,2,FALSE)=0,"Sammelnr. ungeschält ABS"),
IFERROR(IF(VLOOKUP(O1637,[1]Sammelnr.!$E:$F,2,FALSE)=0,"Sammelnr. ungeschält VS"),
IFERROR(IF(VLOOKUP(O1637,[1]Sammelnr.!$H:$I,2,FALSE)=0,"Sammelnr. geschält"),
IFERROR(IF(VLOOKUP(O1637,[1]Offen!$B:$C,2,FALSE)=0,"Offen ungeschält ABS"),
IFERROR(IF(VLOOKUP(O1637,[1]Offen!$E:$F,2,FALSE)=0,"Offen ungeschält VOS"),
IFERROR(IF(VLOOKUP(O1637,[1]Offen!$H:$I,2,FALSE)=0,"Offen geschält RW"),
IFERROR(IF(VLOOKUP(O1637,[1]Offen!$K:$L,2,FALSE)=0,"Offen vegan"),
IFERROR(IF(VLOOKUP(O1637,[1]Offen!$N:$O,2,FALSE)=0,"Offen Zipfel"),
IFERROR(IF(VLOOKUP(O1637,[1]Offen!$Q:$R,2,FALSE)=0,"Offen Endstücke"),
IFERROR(IF(VLOOKUP(O1637,[1]Vakuumiert!$B:$C,2,FALSE)=0,"Vakuumierter VOS ungeschält"),
IFERROR(IF(VLOOKUP(O1637,[1]Vakuumiert!$E:$F,2,FALSE)=0,"Vakuumierter ABS ungeschält"),
IFERROR(IF(VLOOKUP(O1637,[1]Vakuumiert!$H:$I,2,FALSE)=0,"Vakuumierter VOS geschält"),
IFERROR(IF(VLOOKUP(O1637,[1]Vakuumiert!$K:$L,2,FALSE)=0,"Vakuumierter VOS vegan"),
IFERROR(IF(VLOOKUP(O1637,[1]Vakuumiert!$N:$O,2,FALSE)=0,"Vakuumierter VOS Zipfel"),
IFERROR(IF(VLOOKUP(O1637,[1]Vakuumiert!$Q:$R,2,FALSE)=0,"Vakuumiert geschält"),
IFERROR(IF(VLOOKUP(O1637,'[1]vakuumierte Fertigprodukte'!$B:$C,2,FALSE)=0,"Fertigprodukte"),
IFERROR(IF(VLOOKUP(O1637,'[1]vakuumierte Fertigprodukte'!$E:$FI,2,FALSE)=0,"Vakuumierte Zipfel"),
IFERROR(IF(VLOOKUP(O1637,[1]Wurste!$B:$C,2,FALSE)=0,"Räucherwürste"),
IFERROR(IF(VLOOKUP(O1637,[1]Wurste!$E:$F,2,FALSE)=0,"URW/URGW Wurst"),
IFERROR(IF(VLOOKUP(O1637,[1]Wurste!$H:$I,2,FALSE)=0,"HF-Wurst Vegan"),
IFERROR(IF(VLOOKUP(O1637,[1]Wurste!$K:$L,2,FALSE)=0,"320er ohne Würste"),
IFERROR(IF(AND(OR(Abfalldokumentation!$A1637="BU3",Abfalldokumentation!$A1637="Verkauf"),Abfalldokumentation!$F1637="Schimmel",Abfalldokumentation!$G1637="keinen Abnehmer/kein Schälpersonal"),"Div. Zipfel, ES ohne Verwendung",VLOOKUP(Abfalldokumentation!$E1637,Produktgruppen!A:B,2,FALSE)),"-")))))))))))))))))))))))</f>
        <v>ABS</v>
      </c>
      <c r="E1637" s="81" t="str">
        <f>IFERROR(VLOOKUP(Abfalldokumentation!$O1637,Artikel!A:C,3,FALSE),Abfalldokumentation!$O1637)</f>
        <v>ABS MEDI-KRÄUK</v>
      </c>
      <c r="F1637" s="81" t="str">
        <f>VLOOKUP(T1637,'Liste Gründe'!A:D,2,FALSE)</f>
        <v>keinen Verwendungszweck</v>
      </c>
      <c r="G1637" s="80" t="str">
        <f>IF(ISBLANK(V1637),VLOOKUP(Abfalldokumentation!$P1637,'Liste Gründe'!A:D,3,FALSE),V1637)</f>
        <v>keinen Verwendungszweck</v>
      </c>
      <c r="H1637" s="81" t="str">
        <f>IF(ISBLANK(Abfalldokumentation!$W1637),"-",Abfalldokumentation!$W1637)</f>
        <v>-</v>
      </c>
      <c r="I1637" s="81">
        <f t="shared" si="176"/>
        <v>45</v>
      </c>
      <c r="J1637" s="81" t="str">
        <f t="shared" si="177"/>
        <v>Produkte</v>
      </c>
      <c r="K1637" s="81" t="str">
        <f t="shared" si="178"/>
        <v>BUs</v>
      </c>
      <c r="L1637" s="81" t="str">
        <f t="shared" si="179"/>
        <v>Symptome</v>
      </c>
      <c r="M1637" s="81">
        <f>IFERROR(VLOOKUP(Abfalldokumentation!$O1637,Kennzahlen!S:V,3,FALSE)*Abfalldokumentation!$B1637,"0")</f>
        <v>30</v>
      </c>
      <c r="N1637" s="81" t="str">
        <f>IF(ISBLANK(Q1637),VLOOKUP(Abfalldokumentation!$O1637,'Linien - BU'!R:S,2,FALSE),Q1637)</f>
        <v>Bu4</v>
      </c>
      <c r="O1637" s="77">
        <f t="shared" si="180"/>
        <v>29500886</v>
      </c>
      <c r="P1637" s="77">
        <f t="shared" si="181"/>
        <v>61</v>
      </c>
      <c r="Q1637" s="39"/>
      <c r="R1637" s="40">
        <v>29500886</v>
      </c>
      <c r="S1637" s="40">
        <v>20</v>
      </c>
      <c r="T1637" s="40">
        <v>61</v>
      </c>
      <c r="U1637" s="41">
        <v>44509</v>
      </c>
      <c r="V1637" s="59"/>
      <c r="W1637" s="40"/>
      <c r="X1637" s="44" t="str">
        <f>IFERROR(VLOOKUP(Abfalldokumentation!$R1637,Artikel!A:C,3,FALSE),Abfalldokumentation!$R1637)</f>
        <v>ABS MEDI-KRÄUK</v>
      </c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</row>
    <row r="1638" spans="1:40" ht="30" hidden="1" customHeight="1" x14ac:dyDescent="0.25">
      <c r="A1638" s="73" t="str">
        <f>VLOOKUP(N1638,'Linien - BU'!A:B,2,FALSE)</f>
        <v>BU4</v>
      </c>
      <c r="B1638" s="74">
        <f t="shared" si="175"/>
        <v>14</v>
      </c>
      <c r="C1638" s="75">
        <f>Abfalldokumentation!$U1638</f>
        <v>44509</v>
      </c>
      <c r="D1638" s="69" t="str">
        <f>IFERROR(IF(VLOOKUP(O1638,'[1]Rohware 230'!$B:$C,2,FALSE)=0,"Rohware"),
IFERROR(IF(VLOOKUP(O1638,[1]Sammelnr.!$B:$C,2,FALSE)=0,"Sammelnr. ungeschält ABS"),
IFERROR(IF(VLOOKUP(O1638,[1]Sammelnr.!$E:$F,2,FALSE)=0,"Sammelnr. ungeschält VS"),
IFERROR(IF(VLOOKUP(O1638,[1]Sammelnr.!$H:$I,2,FALSE)=0,"Sammelnr. geschält"),
IFERROR(IF(VLOOKUP(O1638,[1]Offen!$B:$C,2,FALSE)=0,"Offen ungeschält ABS"),
IFERROR(IF(VLOOKUP(O1638,[1]Offen!$E:$F,2,FALSE)=0,"Offen ungeschält VOS"),
IFERROR(IF(VLOOKUP(O1638,[1]Offen!$H:$I,2,FALSE)=0,"Offen geschält RW"),
IFERROR(IF(VLOOKUP(O1638,[1]Offen!$K:$L,2,FALSE)=0,"Offen vegan"),
IFERROR(IF(VLOOKUP(O1638,[1]Offen!$N:$O,2,FALSE)=0,"Offen Zipfel"),
IFERROR(IF(VLOOKUP(O1638,[1]Offen!$Q:$R,2,FALSE)=0,"Offen Endstücke"),
IFERROR(IF(VLOOKUP(O1638,[1]Vakuumiert!$B:$C,2,FALSE)=0,"Vakuumierter VOS ungeschält"),
IFERROR(IF(VLOOKUP(O1638,[1]Vakuumiert!$E:$F,2,FALSE)=0,"Vakuumierter ABS ungeschält"),
IFERROR(IF(VLOOKUP(O1638,[1]Vakuumiert!$H:$I,2,FALSE)=0,"Vakuumierter VOS geschält"),
IFERROR(IF(VLOOKUP(O1638,[1]Vakuumiert!$K:$L,2,FALSE)=0,"Vakuumierter VOS vegan"),
IFERROR(IF(VLOOKUP(O1638,[1]Vakuumiert!$N:$O,2,FALSE)=0,"Vakuumierter VOS Zipfel"),
IFERROR(IF(VLOOKUP(O1638,[1]Vakuumiert!$Q:$R,2,FALSE)=0,"Vakuumiert geschält"),
IFERROR(IF(VLOOKUP(O1638,'[1]vakuumierte Fertigprodukte'!$B:$C,2,FALSE)=0,"Fertigprodukte"),
IFERROR(IF(VLOOKUP(O1638,'[1]vakuumierte Fertigprodukte'!$E:$FI,2,FALSE)=0,"Vakuumierte Zipfel"),
IFERROR(IF(VLOOKUP(O1638,[1]Wurste!$B:$C,2,FALSE)=0,"Räucherwürste"),
IFERROR(IF(VLOOKUP(O1638,[1]Wurste!$E:$F,2,FALSE)=0,"URW/URGW Wurst"),
IFERROR(IF(VLOOKUP(O1638,[1]Wurste!$H:$I,2,FALSE)=0,"HF-Wurst Vegan"),
IFERROR(IF(VLOOKUP(O1638,[1]Wurste!$K:$L,2,FALSE)=0,"320er ohne Würste"),
IFERROR(IF(AND(OR(Abfalldokumentation!$A1638="BU3",Abfalldokumentation!$A1638="Verkauf"),Abfalldokumentation!$F1638="Schimmel",Abfalldokumentation!$G1638="keinen Abnehmer/kein Schälpersonal"),"Div. Zipfel, ES ohne Verwendung",VLOOKUP(Abfalldokumentation!$E1638,Produktgruppen!A:B,2,FALSE)),"-")))))))))))))))))))))))</f>
        <v>ABS</v>
      </c>
      <c r="E1638" s="76" t="str">
        <f>IFERROR(VLOOKUP(Abfalldokumentation!$O1638,Artikel!A:C,3,FALSE),Abfalldokumentation!$O1638)</f>
        <v>ABS TI-AD</v>
      </c>
      <c r="F1638" s="76" t="str">
        <f>VLOOKUP(T1638,'Liste Gründe'!A:D,2,FALSE)</f>
        <v>keinen Verwendungszweck</v>
      </c>
      <c r="G1638" s="75" t="str">
        <f>IF(ISBLANK(V1638),VLOOKUP(Abfalldokumentation!$P1638,'Liste Gründe'!A:D,3,FALSE),V1638)</f>
        <v>keinen Verwendungszweck</v>
      </c>
      <c r="H1638" s="76" t="str">
        <f>IF(ISBLANK(Abfalldokumentation!$W1638),"-",Abfalldokumentation!$W1638)</f>
        <v>-</v>
      </c>
      <c r="I1638" s="76">
        <f t="shared" si="176"/>
        <v>45</v>
      </c>
      <c r="J1638" s="76" t="str">
        <f t="shared" si="177"/>
        <v>Produkte</v>
      </c>
      <c r="K1638" s="76" t="str">
        <f t="shared" si="178"/>
        <v>BUs</v>
      </c>
      <c r="L1638" s="76" t="str">
        <f t="shared" si="179"/>
        <v>Symptome</v>
      </c>
      <c r="M1638" s="76">
        <f>IFERROR(VLOOKUP(Abfalldokumentation!$O1638,Kennzahlen!S:V,3,FALSE)*Abfalldokumentation!$B1638,"0")</f>
        <v>0.14000000000000001</v>
      </c>
      <c r="N1638" s="76" t="str">
        <f>IF(ISBLANK(Q1638),VLOOKUP(Abfalldokumentation!$O1638,'Linien - BU'!R:S,2,FALSE),Q1638)</f>
        <v>BU4</v>
      </c>
      <c r="O1638" s="77">
        <f t="shared" si="180"/>
        <v>29500904</v>
      </c>
      <c r="P1638" s="77">
        <f t="shared" si="181"/>
        <v>61</v>
      </c>
      <c r="Q1638" s="45"/>
      <c r="R1638" s="46">
        <v>29500904</v>
      </c>
      <c r="S1638" s="46">
        <v>14</v>
      </c>
      <c r="T1638" s="46">
        <v>61</v>
      </c>
      <c r="U1638" s="47">
        <v>44509</v>
      </c>
      <c r="V1638" s="61"/>
      <c r="W1638" s="46"/>
      <c r="X1638" s="50" t="str">
        <f>IFERROR(VLOOKUP(Abfalldokumentation!$R1638,Artikel!A:C,3,FALSE),Abfalldokumentation!$R1638)</f>
        <v>ABS TI-AD</v>
      </c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</row>
    <row r="1639" spans="1:40" ht="30" hidden="1" customHeight="1" x14ac:dyDescent="0.25">
      <c r="A1639" s="78" t="str">
        <f>VLOOKUP(N1639,'Linien - BU'!A:B,2,FALSE)</f>
        <v>BU4</v>
      </c>
      <c r="B1639" s="79">
        <f t="shared" si="175"/>
        <v>14</v>
      </c>
      <c r="C1639" s="80">
        <f>Abfalldokumentation!$U1639</f>
        <v>44509</v>
      </c>
      <c r="D1639" s="69" t="str">
        <f>IFERROR(IF(VLOOKUP(O1639,'[1]Rohware 230'!$B:$C,2,FALSE)=0,"Rohware"),
IFERROR(IF(VLOOKUP(O1639,[1]Sammelnr.!$B:$C,2,FALSE)=0,"Sammelnr. ungeschält ABS"),
IFERROR(IF(VLOOKUP(O1639,[1]Sammelnr.!$E:$F,2,FALSE)=0,"Sammelnr. ungeschält VS"),
IFERROR(IF(VLOOKUP(O1639,[1]Sammelnr.!$H:$I,2,FALSE)=0,"Sammelnr. geschält"),
IFERROR(IF(VLOOKUP(O1639,[1]Offen!$B:$C,2,FALSE)=0,"Offen ungeschält ABS"),
IFERROR(IF(VLOOKUP(O1639,[1]Offen!$E:$F,2,FALSE)=0,"Offen ungeschält VOS"),
IFERROR(IF(VLOOKUP(O1639,[1]Offen!$H:$I,2,FALSE)=0,"Offen geschält RW"),
IFERROR(IF(VLOOKUP(O1639,[1]Offen!$K:$L,2,FALSE)=0,"Offen vegan"),
IFERROR(IF(VLOOKUP(O1639,[1]Offen!$N:$O,2,FALSE)=0,"Offen Zipfel"),
IFERROR(IF(VLOOKUP(O1639,[1]Offen!$Q:$R,2,FALSE)=0,"Offen Endstücke"),
IFERROR(IF(VLOOKUP(O1639,[1]Vakuumiert!$B:$C,2,FALSE)=0,"Vakuumierter VOS ungeschält"),
IFERROR(IF(VLOOKUP(O1639,[1]Vakuumiert!$E:$F,2,FALSE)=0,"Vakuumierter ABS ungeschält"),
IFERROR(IF(VLOOKUP(O1639,[1]Vakuumiert!$H:$I,2,FALSE)=0,"Vakuumierter VOS geschält"),
IFERROR(IF(VLOOKUP(O1639,[1]Vakuumiert!$K:$L,2,FALSE)=0,"Vakuumierter VOS vegan"),
IFERROR(IF(VLOOKUP(O1639,[1]Vakuumiert!$N:$O,2,FALSE)=0,"Vakuumierter VOS Zipfel"),
IFERROR(IF(VLOOKUP(O1639,[1]Vakuumiert!$Q:$R,2,FALSE)=0,"Vakuumiert geschält"),
IFERROR(IF(VLOOKUP(O1639,'[1]vakuumierte Fertigprodukte'!$B:$C,2,FALSE)=0,"Fertigprodukte"),
IFERROR(IF(VLOOKUP(O1639,'[1]vakuumierte Fertigprodukte'!$E:$FI,2,FALSE)=0,"Vakuumierte Zipfel"),
IFERROR(IF(VLOOKUP(O1639,[1]Wurste!$B:$C,2,FALSE)=0,"Räucherwürste"),
IFERROR(IF(VLOOKUP(O1639,[1]Wurste!$E:$F,2,FALSE)=0,"URW/URGW Wurst"),
IFERROR(IF(VLOOKUP(O1639,[1]Wurste!$H:$I,2,FALSE)=0,"HF-Wurst Vegan"),
IFERROR(IF(VLOOKUP(O1639,[1]Wurste!$K:$L,2,FALSE)=0,"320er ohne Würste"),
IFERROR(IF(AND(OR(Abfalldokumentation!$A1639="BU3",Abfalldokumentation!$A1639="Verkauf"),Abfalldokumentation!$F1639="Schimmel",Abfalldokumentation!$G1639="keinen Abnehmer/kein Schälpersonal"),"Div. Zipfel, ES ohne Verwendung",VLOOKUP(Abfalldokumentation!$E1639,Produktgruppen!A:B,2,FALSE)),"-")))))))))))))))))))))))</f>
        <v>ABS</v>
      </c>
      <c r="E1639" s="81" t="str">
        <f>IFERROR(VLOOKUP(Abfalldokumentation!$O1639,Artikel!A:C,3,FALSE),Abfalldokumentation!$O1639)</f>
        <v>ABS Unser Blütenkäse</v>
      </c>
      <c r="F1639" s="81" t="str">
        <f>VLOOKUP(T1639,'Liste Gründe'!A:D,2,FALSE)</f>
        <v>keinen Verwendungszweck</v>
      </c>
      <c r="G1639" s="80" t="str">
        <f>IF(ISBLANK(V1639),VLOOKUP(Abfalldokumentation!$P1639,'Liste Gründe'!A:D,3,FALSE),V1639)</f>
        <v>keinen Verwendungszweck</v>
      </c>
      <c r="H1639" s="81" t="str">
        <f>IF(ISBLANK(Abfalldokumentation!$W1639),"-",Abfalldokumentation!$W1639)</f>
        <v>-</v>
      </c>
      <c r="I1639" s="81">
        <f t="shared" si="176"/>
        <v>45</v>
      </c>
      <c r="J1639" s="81" t="str">
        <f t="shared" si="177"/>
        <v>Produkte</v>
      </c>
      <c r="K1639" s="81" t="str">
        <f t="shared" si="178"/>
        <v>BUs</v>
      </c>
      <c r="L1639" s="81" t="str">
        <f t="shared" si="179"/>
        <v>Symptome</v>
      </c>
      <c r="M1639" s="81">
        <f>IFERROR(VLOOKUP(Abfalldokumentation!$O1639,Kennzahlen!S:V,3,FALSE)*Abfalldokumentation!$B1639,"0")</f>
        <v>0.14000000000000001</v>
      </c>
      <c r="N1639" s="81" t="str">
        <f>IF(ISBLANK(Q1639),VLOOKUP(Abfalldokumentation!$O1639,'Linien - BU'!R:S,2,FALSE),Q1639)</f>
        <v>BU4</v>
      </c>
      <c r="O1639" s="77">
        <f t="shared" si="180"/>
        <v>29500910</v>
      </c>
      <c r="P1639" s="77">
        <f t="shared" si="181"/>
        <v>61</v>
      </c>
      <c r="Q1639" s="39"/>
      <c r="R1639" s="40">
        <v>29500910</v>
      </c>
      <c r="S1639" s="40">
        <v>14</v>
      </c>
      <c r="T1639" s="40">
        <v>61</v>
      </c>
      <c r="U1639" s="41">
        <v>44509</v>
      </c>
      <c r="V1639" s="59"/>
      <c r="W1639" s="40"/>
      <c r="X1639" s="44" t="str">
        <f>IFERROR(VLOOKUP(Abfalldokumentation!$R1639,Artikel!A:C,3,FALSE),Abfalldokumentation!$R1639)</f>
        <v>ABS Unser Blütenkäse</v>
      </c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</row>
    <row r="1640" spans="1:40" ht="30" hidden="1" customHeight="1" x14ac:dyDescent="0.25">
      <c r="A1640" s="73" t="str">
        <f>VLOOKUP(N1640,'Linien - BU'!A:B,2,FALSE)</f>
        <v>BU4</v>
      </c>
      <c r="B1640" s="74">
        <f t="shared" si="175"/>
        <v>6</v>
      </c>
      <c r="C1640" s="75">
        <f>Abfalldokumentation!$U1640</f>
        <v>44509</v>
      </c>
      <c r="D1640" s="69" t="str">
        <f>IFERROR(IF(VLOOKUP(O1640,'[1]Rohware 230'!$B:$C,2,FALSE)=0,"Rohware"),
IFERROR(IF(VLOOKUP(O1640,[1]Sammelnr.!$B:$C,2,FALSE)=0,"Sammelnr. ungeschält ABS"),
IFERROR(IF(VLOOKUP(O1640,[1]Sammelnr.!$E:$F,2,FALSE)=0,"Sammelnr. ungeschält VS"),
IFERROR(IF(VLOOKUP(O1640,[1]Sammelnr.!$H:$I,2,FALSE)=0,"Sammelnr. geschält"),
IFERROR(IF(VLOOKUP(O1640,[1]Offen!$B:$C,2,FALSE)=0,"Offen ungeschält ABS"),
IFERROR(IF(VLOOKUP(O1640,[1]Offen!$E:$F,2,FALSE)=0,"Offen ungeschält VOS"),
IFERROR(IF(VLOOKUP(O1640,[1]Offen!$H:$I,2,FALSE)=0,"Offen geschält RW"),
IFERROR(IF(VLOOKUP(O1640,[1]Offen!$K:$L,2,FALSE)=0,"Offen vegan"),
IFERROR(IF(VLOOKUP(O1640,[1]Offen!$N:$O,2,FALSE)=0,"Offen Zipfel"),
IFERROR(IF(VLOOKUP(O1640,[1]Offen!$Q:$R,2,FALSE)=0,"Offen Endstücke"),
IFERROR(IF(VLOOKUP(O1640,[1]Vakuumiert!$B:$C,2,FALSE)=0,"Vakuumierter VOS ungeschält"),
IFERROR(IF(VLOOKUP(O1640,[1]Vakuumiert!$E:$F,2,FALSE)=0,"Vakuumierter ABS ungeschält"),
IFERROR(IF(VLOOKUP(O1640,[1]Vakuumiert!$H:$I,2,FALSE)=0,"Vakuumierter VOS geschält"),
IFERROR(IF(VLOOKUP(O1640,[1]Vakuumiert!$K:$L,2,FALSE)=0,"Vakuumierter VOS vegan"),
IFERROR(IF(VLOOKUP(O1640,[1]Vakuumiert!$N:$O,2,FALSE)=0,"Vakuumierter VOS Zipfel"),
IFERROR(IF(VLOOKUP(O1640,[1]Vakuumiert!$Q:$R,2,FALSE)=0,"Vakuumiert geschält"),
IFERROR(IF(VLOOKUP(O1640,'[1]vakuumierte Fertigprodukte'!$B:$C,2,FALSE)=0,"Fertigprodukte"),
IFERROR(IF(VLOOKUP(O1640,'[1]vakuumierte Fertigprodukte'!$E:$FI,2,FALSE)=0,"Vakuumierte Zipfel"),
IFERROR(IF(VLOOKUP(O1640,[1]Wurste!$B:$C,2,FALSE)=0,"Räucherwürste"),
IFERROR(IF(VLOOKUP(O1640,[1]Wurste!$E:$F,2,FALSE)=0,"URW/URGW Wurst"),
IFERROR(IF(VLOOKUP(O1640,[1]Wurste!$H:$I,2,FALSE)=0,"HF-Wurst Vegan"),
IFERROR(IF(VLOOKUP(O1640,[1]Wurste!$K:$L,2,FALSE)=0,"320er ohne Würste"),
IFERROR(IF(AND(OR(Abfalldokumentation!$A1640="BU3",Abfalldokumentation!$A1640="Verkauf"),Abfalldokumentation!$F1640="Schimmel",Abfalldokumentation!$G1640="keinen Abnehmer/kein Schälpersonal"),"Div. Zipfel, ES ohne Verwendung",VLOOKUP(Abfalldokumentation!$E1640,Produktgruppen!A:B,2,FALSE)),"-")))))))))))))))))))))))</f>
        <v>ABS</v>
      </c>
      <c r="E1640" s="76" t="str">
        <f>IFERROR(VLOOKUP(Abfalldokumentation!$O1640,Artikel!A:C,3,FALSE),Abfalldokumentation!$O1640)</f>
        <v>ABS Unser Blütenkäse</v>
      </c>
      <c r="F1640" s="76" t="str">
        <f>VLOOKUP(T1640,'Liste Gründe'!A:D,2,FALSE)</f>
        <v>keinen Verwendungszweck</v>
      </c>
      <c r="G1640" s="75" t="str">
        <f>IF(ISBLANK(V1640),VLOOKUP(Abfalldokumentation!$P1640,'Liste Gründe'!A:D,3,FALSE),V1640)</f>
        <v>keinen Verwendungszweck</v>
      </c>
      <c r="H1640" s="76" t="str">
        <f>IF(ISBLANK(Abfalldokumentation!$W1640),"-",Abfalldokumentation!$W1640)</f>
        <v>-</v>
      </c>
      <c r="I1640" s="76">
        <f t="shared" si="176"/>
        <v>45</v>
      </c>
      <c r="J1640" s="76" t="str">
        <f t="shared" si="177"/>
        <v>Produkte</v>
      </c>
      <c r="K1640" s="76" t="str">
        <f t="shared" si="178"/>
        <v>BUs</v>
      </c>
      <c r="L1640" s="76" t="str">
        <f t="shared" si="179"/>
        <v>Symptome</v>
      </c>
      <c r="M1640" s="76">
        <f>IFERROR(VLOOKUP(Abfalldokumentation!$O1640,Kennzahlen!S:V,3,FALSE)*Abfalldokumentation!$B1640,"0")</f>
        <v>0.06</v>
      </c>
      <c r="N1640" s="76" t="str">
        <f>IF(ISBLANK(Q1640),VLOOKUP(Abfalldokumentation!$O1640,'Linien - BU'!R:S,2,FALSE),Q1640)</f>
        <v>BU4</v>
      </c>
      <c r="O1640" s="77">
        <f t="shared" si="180"/>
        <v>29500910</v>
      </c>
      <c r="P1640" s="77">
        <f t="shared" si="181"/>
        <v>61</v>
      </c>
      <c r="Q1640" s="45"/>
      <c r="R1640" s="46">
        <v>29500910</v>
      </c>
      <c r="S1640" s="46">
        <v>6</v>
      </c>
      <c r="T1640" s="46">
        <v>61</v>
      </c>
      <c r="U1640" s="47">
        <v>44509</v>
      </c>
      <c r="V1640" s="61"/>
      <c r="W1640" s="46"/>
      <c r="X1640" s="50" t="str">
        <f>IFERROR(VLOOKUP(Abfalldokumentation!$R1640,Artikel!A:C,3,FALSE),Abfalldokumentation!$R1640)</f>
        <v>ABS Unser Blütenkäse</v>
      </c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</row>
    <row r="1641" spans="1:40" ht="30" hidden="1" customHeight="1" x14ac:dyDescent="0.25">
      <c r="A1641" s="78" t="str">
        <f>VLOOKUP(N1641,'Linien - BU'!A:B,2,FALSE)</f>
        <v>BU1</v>
      </c>
      <c r="B1641" s="79">
        <f t="shared" si="175"/>
        <v>76</v>
      </c>
      <c r="C1641" s="80">
        <f>Abfalldokumentation!$U1641</f>
        <v>44509</v>
      </c>
      <c r="D1641" s="69" t="str">
        <f>IFERROR(IF(VLOOKUP(O1641,'[1]Rohware 230'!$B:$C,2,FALSE)=0,"Rohware"),
IFERROR(IF(VLOOKUP(O1641,[1]Sammelnr.!$B:$C,2,FALSE)=0,"Sammelnr. ungeschält ABS"),
IFERROR(IF(VLOOKUP(O1641,[1]Sammelnr.!$E:$F,2,FALSE)=0,"Sammelnr. ungeschält VS"),
IFERROR(IF(VLOOKUP(O1641,[1]Sammelnr.!$H:$I,2,FALSE)=0,"Sammelnr. geschält"),
IFERROR(IF(VLOOKUP(O1641,[1]Offen!$B:$C,2,FALSE)=0,"Offen ungeschält ABS"),
IFERROR(IF(VLOOKUP(O1641,[1]Offen!$E:$F,2,FALSE)=0,"Offen ungeschält VOS"),
IFERROR(IF(VLOOKUP(O1641,[1]Offen!$H:$I,2,FALSE)=0,"Offen geschält RW"),
IFERROR(IF(VLOOKUP(O1641,[1]Offen!$K:$L,2,FALSE)=0,"Offen vegan"),
IFERROR(IF(VLOOKUP(O1641,[1]Offen!$N:$O,2,FALSE)=0,"Offen Zipfel"),
IFERROR(IF(VLOOKUP(O1641,[1]Offen!$Q:$R,2,FALSE)=0,"Offen Endstücke"),
IFERROR(IF(VLOOKUP(O1641,[1]Vakuumiert!$B:$C,2,FALSE)=0,"Vakuumierter VOS ungeschält"),
IFERROR(IF(VLOOKUP(O1641,[1]Vakuumiert!$E:$F,2,FALSE)=0,"Vakuumierter ABS ungeschält"),
IFERROR(IF(VLOOKUP(O1641,[1]Vakuumiert!$H:$I,2,FALSE)=0,"Vakuumierter VOS geschält"),
IFERROR(IF(VLOOKUP(O1641,[1]Vakuumiert!$K:$L,2,FALSE)=0,"Vakuumierter VOS vegan"),
IFERROR(IF(VLOOKUP(O1641,[1]Vakuumiert!$N:$O,2,FALSE)=0,"Vakuumierter VOS Zipfel"),
IFERROR(IF(VLOOKUP(O1641,[1]Vakuumiert!$Q:$R,2,FALSE)=0,"Vakuumiert geschält"),
IFERROR(IF(VLOOKUP(O1641,'[1]vakuumierte Fertigprodukte'!$B:$C,2,FALSE)=0,"Fertigprodukte"),
IFERROR(IF(VLOOKUP(O1641,'[1]vakuumierte Fertigprodukte'!$E:$FI,2,FALSE)=0,"Vakuumierte Zipfel"),
IFERROR(IF(VLOOKUP(O1641,[1]Wurste!$B:$C,2,FALSE)=0,"Räucherwürste"),
IFERROR(IF(VLOOKUP(O1641,[1]Wurste!$E:$F,2,FALSE)=0,"URW/URGW Wurst"),
IFERROR(IF(VLOOKUP(O1641,[1]Wurste!$H:$I,2,FALSE)=0,"HF-Wurst Vegan"),
IFERROR(IF(VLOOKUP(O1641,[1]Wurste!$K:$L,2,FALSE)=0,"320er ohne Würste"),
IFERROR(IF(AND(OR(Abfalldokumentation!$A1641="BU3",Abfalldokumentation!$A1641="Verkauf"),Abfalldokumentation!$F1641="Schimmel",Abfalldokumentation!$G1641="keinen Abnehmer/kein Schälpersonal"),"Div. Zipfel, ES ohne Verwendung",VLOOKUP(Abfalldokumentation!$E1641,Produktgruppen!A:B,2,FALSE)),"-")))))))))))))))))))))))</f>
        <v>Vorschmelz</v>
      </c>
      <c r="E1641" s="81" t="str">
        <f>IFERROR(VLOOKUP(Abfalldokumentation!$O1641,Artikel!A:C,3,FALSE),Abfalldokumentation!$O1641)</f>
        <v>VOS-ABS ENTSORGUNG</v>
      </c>
      <c r="F1641" s="81" t="str">
        <f>VLOOKUP(T1641,'Liste Gründe'!A:D,2,FALSE)</f>
        <v>Rest</v>
      </c>
      <c r="G1641" s="80" t="str">
        <f>IF(ISBLANK(V1641),VLOOKUP(Abfalldokumentation!$P1641,'Liste Gründe'!A:D,3,FALSE),V1641)</f>
        <v>geschälte Rinde</v>
      </c>
      <c r="H1641" s="81" t="str">
        <f>IF(ISBLANK(Abfalldokumentation!$W1641),"-",Abfalldokumentation!$W1641)</f>
        <v>-</v>
      </c>
      <c r="I1641" s="81">
        <f t="shared" si="176"/>
        <v>45</v>
      </c>
      <c r="J1641" s="81" t="str">
        <f t="shared" si="177"/>
        <v>Produkte</v>
      </c>
      <c r="K1641" s="81" t="str">
        <f t="shared" si="178"/>
        <v>BUs</v>
      </c>
      <c r="L1641" s="81" t="str">
        <f t="shared" si="179"/>
        <v>Symptome</v>
      </c>
      <c r="M1641" s="81">
        <f>IFERROR(VLOOKUP(Abfalldokumentation!$O1641,Kennzahlen!S:V,3,FALSE)*Abfalldokumentation!$B1641,"0")</f>
        <v>0.76</v>
      </c>
      <c r="N1641" s="81" t="str">
        <f>IF(ISBLANK(Q1641),VLOOKUP(Abfalldokumentation!$O1641,'Linien - BU'!R:S,2,FALSE),Q1641)</f>
        <v>RWV</v>
      </c>
      <c r="O1641" s="77">
        <f t="shared" si="180"/>
        <v>29500917</v>
      </c>
      <c r="P1641" s="77">
        <f t="shared" si="181"/>
        <v>60</v>
      </c>
      <c r="Q1641" s="39" t="s">
        <v>202</v>
      </c>
      <c r="R1641" s="40">
        <v>29500917</v>
      </c>
      <c r="S1641" s="40">
        <v>76</v>
      </c>
      <c r="T1641" s="40">
        <v>60</v>
      </c>
      <c r="U1641" s="41">
        <v>44509</v>
      </c>
      <c r="V1641" s="59"/>
      <c r="W1641" s="40"/>
      <c r="X1641" s="44" t="str">
        <f>IFERROR(VLOOKUP(Abfalldokumentation!$R1641,Artikel!A:C,3,FALSE),Abfalldokumentation!$R1641)</f>
        <v>VOS-ABS ENTSORGUNG</v>
      </c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</row>
    <row r="1642" spans="1:40" ht="30" hidden="1" customHeight="1" x14ac:dyDescent="0.25">
      <c r="A1642" s="73" t="str">
        <f>VLOOKUP(N1642,'Linien - BU'!A:B,2,FALSE)</f>
        <v>BU1</v>
      </c>
      <c r="B1642" s="74">
        <f t="shared" si="175"/>
        <v>29</v>
      </c>
      <c r="C1642" s="75">
        <f>Abfalldokumentation!$U1642</f>
        <v>44509</v>
      </c>
      <c r="D1642" s="69" t="str">
        <f>IFERROR(IF(VLOOKUP(O1642,'[1]Rohware 230'!$B:$C,2,FALSE)=0,"Rohware"),
IFERROR(IF(VLOOKUP(O1642,[1]Sammelnr.!$B:$C,2,FALSE)=0,"Sammelnr. ungeschält ABS"),
IFERROR(IF(VLOOKUP(O1642,[1]Sammelnr.!$E:$F,2,FALSE)=0,"Sammelnr. ungeschält VS"),
IFERROR(IF(VLOOKUP(O1642,[1]Sammelnr.!$H:$I,2,FALSE)=0,"Sammelnr. geschält"),
IFERROR(IF(VLOOKUP(O1642,[1]Offen!$B:$C,2,FALSE)=0,"Offen ungeschält ABS"),
IFERROR(IF(VLOOKUP(O1642,[1]Offen!$E:$F,2,FALSE)=0,"Offen ungeschält VOS"),
IFERROR(IF(VLOOKUP(O1642,[1]Offen!$H:$I,2,FALSE)=0,"Offen geschält RW"),
IFERROR(IF(VLOOKUP(O1642,[1]Offen!$K:$L,2,FALSE)=0,"Offen vegan"),
IFERROR(IF(VLOOKUP(O1642,[1]Offen!$N:$O,2,FALSE)=0,"Offen Zipfel"),
IFERROR(IF(VLOOKUP(O1642,[1]Offen!$Q:$R,2,FALSE)=0,"Offen Endstücke"),
IFERROR(IF(VLOOKUP(O1642,[1]Vakuumiert!$B:$C,2,FALSE)=0,"Vakuumierter VOS ungeschält"),
IFERROR(IF(VLOOKUP(O1642,[1]Vakuumiert!$E:$F,2,FALSE)=0,"Vakuumierter ABS ungeschält"),
IFERROR(IF(VLOOKUP(O1642,[1]Vakuumiert!$H:$I,2,FALSE)=0,"Vakuumierter VOS geschält"),
IFERROR(IF(VLOOKUP(O1642,[1]Vakuumiert!$K:$L,2,FALSE)=0,"Vakuumierter VOS vegan"),
IFERROR(IF(VLOOKUP(O1642,[1]Vakuumiert!$N:$O,2,FALSE)=0,"Vakuumierter VOS Zipfel"),
IFERROR(IF(VLOOKUP(O1642,[1]Vakuumiert!$Q:$R,2,FALSE)=0,"Vakuumiert geschält"),
IFERROR(IF(VLOOKUP(O1642,'[1]vakuumierte Fertigprodukte'!$B:$C,2,FALSE)=0,"Fertigprodukte"),
IFERROR(IF(VLOOKUP(O1642,'[1]vakuumierte Fertigprodukte'!$E:$FI,2,FALSE)=0,"Vakuumierte Zipfel"),
IFERROR(IF(VLOOKUP(O1642,[1]Wurste!$B:$C,2,FALSE)=0,"Räucherwürste"),
IFERROR(IF(VLOOKUP(O1642,[1]Wurste!$E:$F,2,FALSE)=0,"URW/URGW Wurst"),
IFERROR(IF(VLOOKUP(O1642,[1]Wurste!$H:$I,2,FALSE)=0,"HF-Wurst Vegan"),
IFERROR(IF(VLOOKUP(O1642,[1]Wurste!$K:$L,2,FALSE)=0,"320er ohne Würste"),
IFERROR(IF(AND(OR(Abfalldokumentation!$A1642="BU3",Abfalldokumentation!$A1642="Verkauf"),Abfalldokumentation!$F1642="Schimmel",Abfalldokumentation!$G1642="keinen Abnehmer/kein Schälpersonal"),"Div. Zipfel, ES ohne Verwendung",VLOOKUP(Abfalldokumentation!$E1642,Produktgruppen!A:B,2,FALSE)),"-")))))))))))))))))))))))</f>
        <v>Vorschmelz</v>
      </c>
      <c r="E1642" s="76" t="str">
        <f>IFERROR(VLOOKUP(Abfalldokumentation!$O1642,Artikel!A:C,3,FALSE),Abfalldokumentation!$O1642)</f>
        <v>VOS-ABS ENTSORGUNG</v>
      </c>
      <c r="F1642" s="76" t="str">
        <f>VLOOKUP(T1642,'Liste Gründe'!A:D,2,FALSE)</f>
        <v>Rest</v>
      </c>
      <c r="G1642" s="75" t="str">
        <f>IF(ISBLANK(V1642),VLOOKUP(Abfalldokumentation!$P1642,'Liste Gründe'!A:D,3,FALSE),V1642)</f>
        <v>geschälte Rinde</v>
      </c>
      <c r="H1642" s="76" t="str">
        <f>IF(ISBLANK(Abfalldokumentation!$W1642),"-",Abfalldokumentation!$W1642)</f>
        <v>-</v>
      </c>
      <c r="I1642" s="76">
        <f t="shared" si="176"/>
        <v>45</v>
      </c>
      <c r="J1642" s="76" t="str">
        <f t="shared" si="177"/>
        <v>Produkte</v>
      </c>
      <c r="K1642" s="76" t="str">
        <f t="shared" si="178"/>
        <v>BUs</v>
      </c>
      <c r="L1642" s="76" t="str">
        <f t="shared" si="179"/>
        <v>Symptome</v>
      </c>
      <c r="M1642" s="76">
        <f>IFERROR(VLOOKUP(Abfalldokumentation!$O1642,Kennzahlen!S:V,3,FALSE)*Abfalldokumentation!$B1642,"0")</f>
        <v>0.28999999999999998</v>
      </c>
      <c r="N1642" s="76" t="str">
        <f>IF(ISBLANK(Q1642),VLOOKUP(Abfalldokumentation!$O1642,'Linien - BU'!R:S,2,FALSE),Q1642)</f>
        <v>RWV</v>
      </c>
      <c r="O1642" s="77">
        <f t="shared" si="180"/>
        <v>29500917</v>
      </c>
      <c r="P1642" s="77">
        <f t="shared" si="181"/>
        <v>60</v>
      </c>
      <c r="Q1642" s="45" t="s">
        <v>202</v>
      </c>
      <c r="R1642" s="46">
        <v>29500917</v>
      </c>
      <c r="S1642" s="46">
        <v>29</v>
      </c>
      <c r="T1642" s="46">
        <v>60</v>
      </c>
      <c r="U1642" s="47">
        <v>44509</v>
      </c>
      <c r="V1642" s="61"/>
      <c r="W1642" s="46"/>
      <c r="X1642" s="50" t="str">
        <f>IFERROR(VLOOKUP(Abfalldokumentation!$R1642,Artikel!A:C,3,FALSE),Abfalldokumentation!$R1642)</f>
        <v>VOS-ABS ENTSORGUNG</v>
      </c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</row>
    <row r="1643" spans="1:40" ht="30" hidden="1" customHeight="1" x14ac:dyDescent="0.25">
      <c r="A1643" s="78" t="str">
        <f>VLOOKUP(N1643,'Linien - BU'!A:B,2,FALSE)</f>
        <v>BU4</v>
      </c>
      <c r="B1643" s="79">
        <f t="shared" si="175"/>
        <v>20</v>
      </c>
      <c r="C1643" s="80">
        <f>Abfalldokumentation!$U1643</f>
        <v>44509</v>
      </c>
      <c r="D1643" s="69" t="str">
        <f>IFERROR(IF(VLOOKUP(O1643,'[1]Rohware 230'!$B:$C,2,FALSE)=0,"Rohware"),
IFERROR(IF(VLOOKUP(O1643,[1]Sammelnr.!$B:$C,2,FALSE)=0,"Sammelnr. ungeschält ABS"),
IFERROR(IF(VLOOKUP(O1643,[1]Sammelnr.!$E:$F,2,FALSE)=0,"Sammelnr. ungeschält VS"),
IFERROR(IF(VLOOKUP(O1643,[1]Sammelnr.!$H:$I,2,FALSE)=0,"Sammelnr. geschält"),
IFERROR(IF(VLOOKUP(O1643,[1]Offen!$B:$C,2,FALSE)=0,"Offen ungeschält ABS"),
IFERROR(IF(VLOOKUP(O1643,[1]Offen!$E:$F,2,FALSE)=0,"Offen ungeschält VOS"),
IFERROR(IF(VLOOKUP(O1643,[1]Offen!$H:$I,2,FALSE)=0,"Offen geschält RW"),
IFERROR(IF(VLOOKUP(O1643,[1]Offen!$K:$L,2,FALSE)=0,"Offen vegan"),
IFERROR(IF(VLOOKUP(O1643,[1]Offen!$N:$O,2,FALSE)=0,"Offen Zipfel"),
IFERROR(IF(VLOOKUP(O1643,[1]Offen!$Q:$R,2,FALSE)=0,"Offen Endstücke"),
IFERROR(IF(VLOOKUP(O1643,[1]Vakuumiert!$B:$C,2,FALSE)=0,"Vakuumierter VOS ungeschält"),
IFERROR(IF(VLOOKUP(O1643,[1]Vakuumiert!$E:$F,2,FALSE)=0,"Vakuumierter ABS ungeschält"),
IFERROR(IF(VLOOKUP(O1643,[1]Vakuumiert!$H:$I,2,FALSE)=0,"Vakuumierter VOS geschält"),
IFERROR(IF(VLOOKUP(O1643,[1]Vakuumiert!$K:$L,2,FALSE)=0,"Vakuumierter VOS vegan"),
IFERROR(IF(VLOOKUP(O1643,[1]Vakuumiert!$N:$O,2,FALSE)=0,"Vakuumierter VOS Zipfel"),
IFERROR(IF(VLOOKUP(O1643,[1]Vakuumiert!$Q:$R,2,FALSE)=0,"Vakuumiert geschält"),
IFERROR(IF(VLOOKUP(O1643,'[1]vakuumierte Fertigprodukte'!$B:$C,2,FALSE)=0,"Fertigprodukte"),
IFERROR(IF(VLOOKUP(O1643,'[1]vakuumierte Fertigprodukte'!$E:$FI,2,FALSE)=0,"Vakuumierte Zipfel"),
IFERROR(IF(VLOOKUP(O1643,[1]Wurste!$B:$C,2,FALSE)=0,"Räucherwürste"),
IFERROR(IF(VLOOKUP(O1643,[1]Wurste!$E:$F,2,FALSE)=0,"URW/URGW Wurst"),
IFERROR(IF(VLOOKUP(O1643,[1]Wurste!$H:$I,2,FALSE)=0,"HF-Wurst Vegan"),
IFERROR(IF(VLOOKUP(O1643,[1]Wurste!$K:$L,2,FALSE)=0,"320er ohne Würste"),
IFERROR(IF(AND(OR(Abfalldokumentation!$A1643="BU3",Abfalldokumentation!$A1643="Verkauf"),Abfalldokumentation!$F1643="Schimmel",Abfalldokumentation!$G1643="keinen Abnehmer/kein Schälpersonal"),"Div. Zipfel, ES ohne Verwendung",VLOOKUP(Abfalldokumentation!$E1643,Produktgruppen!A:B,2,FALSE)),"-")))))))))))))))))))))))</f>
        <v>ABS</v>
      </c>
      <c r="E1643" s="81" t="str">
        <f>IFERROR(VLOOKUP(Abfalldokumentation!$O1643,Artikel!A:C,3,FALSE),Abfalldokumentation!$O1643)</f>
        <v>ABS BRUSCHETTA</v>
      </c>
      <c r="F1643" s="81" t="str">
        <f>VLOOKUP(T1643,'Liste Gründe'!A:D,2,FALSE)</f>
        <v>keinen Verwendungszweck</v>
      </c>
      <c r="G1643" s="80" t="str">
        <f>IF(ISBLANK(V1643),VLOOKUP(Abfalldokumentation!$P1643,'Liste Gründe'!A:D,3,FALSE),V1643)</f>
        <v>keinen Verwendungszweck</v>
      </c>
      <c r="H1643" s="81" t="str">
        <f>IF(ISBLANK(Abfalldokumentation!$W1643),"-",Abfalldokumentation!$W1643)</f>
        <v>-</v>
      </c>
      <c r="I1643" s="81">
        <f t="shared" si="176"/>
        <v>45</v>
      </c>
      <c r="J1643" s="81" t="str">
        <f t="shared" si="177"/>
        <v>Produkte</v>
      </c>
      <c r="K1643" s="81" t="str">
        <f t="shared" si="178"/>
        <v>BUs</v>
      </c>
      <c r="L1643" s="81" t="str">
        <f t="shared" si="179"/>
        <v>Symptome</v>
      </c>
      <c r="M1643" s="81">
        <f>IFERROR(VLOOKUP(Abfalldokumentation!$O1643,Kennzahlen!S:V,3,FALSE)*Abfalldokumentation!$B1643,"0")</f>
        <v>30</v>
      </c>
      <c r="N1643" s="81" t="str">
        <f>IF(ISBLANK(Q1643),VLOOKUP(Abfalldokumentation!$O1643,'Linien - BU'!R:S,2,FALSE),Q1643)</f>
        <v>BU4</v>
      </c>
      <c r="O1643" s="77">
        <f t="shared" si="180"/>
        <v>29501029</v>
      </c>
      <c r="P1643" s="77">
        <f t="shared" si="181"/>
        <v>61</v>
      </c>
      <c r="Q1643" s="39"/>
      <c r="R1643" s="40">
        <v>29501029</v>
      </c>
      <c r="S1643" s="40">
        <v>20</v>
      </c>
      <c r="T1643" s="40">
        <v>61</v>
      </c>
      <c r="U1643" s="41">
        <v>44509</v>
      </c>
      <c r="V1643" s="59"/>
      <c r="W1643" s="40"/>
      <c r="X1643" s="44" t="str">
        <f>IFERROR(VLOOKUP(Abfalldokumentation!$R1643,Artikel!A:C,3,FALSE),Abfalldokumentation!$R1643)</f>
        <v>ABS BRUSCHETTA</v>
      </c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</row>
    <row r="1644" spans="1:40" ht="30" hidden="1" customHeight="1" x14ac:dyDescent="0.25">
      <c r="A1644" s="73" t="str">
        <f>VLOOKUP(N1644,'Linien - BU'!A:B,2,FALSE)</f>
        <v>BU4</v>
      </c>
      <c r="B1644" s="74">
        <v>22</v>
      </c>
      <c r="C1644" s="75">
        <f>Abfalldokumentation!$U1644</f>
        <v>44509</v>
      </c>
      <c r="D1644" s="69" t="str">
        <f>IFERROR(IF(VLOOKUP(O1644,'[1]Rohware 230'!$B:$C,2,FALSE)=0,"Rohware"),
IFERROR(IF(VLOOKUP(O1644,[1]Sammelnr.!$B:$C,2,FALSE)=0,"Sammelnr. ungeschält ABS"),
IFERROR(IF(VLOOKUP(O1644,[1]Sammelnr.!$E:$F,2,FALSE)=0,"Sammelnr. ungeschält VS"),
IFERROR(IF(VLOOKUP(O1644,[1]Sammelnr.!$H:$I,2,FALSE)=0,"Sammelnr. geschält"),
IFERROR(IF(VLOOKUP(O1644,[1]Offen!$B:$C,2,FALSE)=0,"Offen ungeschält ABS"),
IFERROR(IF(VLOOKUP(O1644,[1]Offen!$E:$F,2,FALSE)=0,"Offen ungeschält VOS"),
IFERROR(IF(VLOOKUP(O1644,[1]Offen!$H:$I,2,FALSE)=0,"Offen geschält RW"),
IFERROR(IF(VLOOKUP(O1644,[1]Offen!$K:$L,2,FALSE)=0,"Offen vegan"),
IFERROR(IF(VLOOKUP(O1644,[1]Offen!$N:$O,2,FALSE)=0,"Offen Zipfel"),
IFERROR(IF(VLOOKUP(O1644,[1]Offen!$Q:$R,2,FALSE)=0,"Offen Endstücke"),
IFERROR(IF(VLOOKUP(O1644,[1]Vakuumiert!$B:$C,2,FALSE)=0,"Vakuumierter VOS ungeschält"),
IFERROR(IF(VLOOKUP(O1644,[1]Vakuumiert!$E:$F,2,FALSE)=0,"Vakuumierter ABS ungeschält"),
IFERROR(IF(VLOOKUP(O1644,[1]Vakuumiert!$H:$I,2,FALSE)=0,"Vakuumierter VOS geschält"),
IFERROR(IF(VLOOKUP(O1644,[1]Vakuumiert!$K:$L,2,FALSE)=0,"Vakuumierter VOS vegan"),
IFERROR(IF(VLOOKUP(O1644,[1]Vakuumiert!$N:$O,2,FALSE)=0,"Vakuumierter VOS Zipfel"),
IFERROR(IF(VLOOKUP(O1644,[1]Vakuumiert!$Q:$R,2,FALSE)=0,"Vakuumiert geschält"),
IFERROR(IF(VLOOKUP(O1644,'[1]vakuumierte Fertigprodukte'!$B:$C,2,FALSE)=0,"Fertigprodukte"),
IFERROR(IF(VLOOKUP(O1644,'[1]vakuumierte Fertigprodukte'!$E:$FI,2,FALSE)=0,"Vakuumierte Zipfel"),
IFERROR(IF(VLOOKUP(O1644,[1]Wurste!$B:$C,2,FALSE)=0,"Räucherwürste"),
IFERROR(IF(VLOOKUP(O1644,[1]Wurste!$E:$F,2,FALSE)=0,"URW/URGW Wurst"),
IFERROR(IF(VLOOKUP(O1644,[1]Wurste!$H:$I,2,FALSE)=0,"HF-Wurst Vegan"),
IFERROR(IF(VLOOKUP(O1644,[1]Wurste!$K:$L,2,FALSE)=0,"320er ohne Würste"),
IFERROR(IF(AND(OR(Abfalldokumentation!$A1644="BU3",Abfalldokumentation!$A1644="Verkauf"),Abfalldokumentation!$F1644="Schimmel",Abfalldokumentation!$G1644="keinen Abnehmer/kein Schälpersonal"),"Div. Zipfel, ES ohne Verwendung",VLOOKUP(Abfalldokumentation!$E1644,Produktgruppen!A:B,2,FALSE)),"-")))))))))))))))))))))))</f>
        <v>ABS</v>
      </c>
      <c r="E1644" s="76" t="str">
        <f>IFERROR(VLOOKUP(Abfalldokumentation!$O1644,Artikel!A:C,3,FALSE),Abfalldokumentation!$O1644)</f>
        <v>ABS OLD-AMSTERDAM</v>
      </c>
      <c r="F1644" s="76" t="str">
        <f>VLOOKUP(T1644,'Liste Gründe'!A:D,2,FALSE)</f>
        <v>keinen Verwendungszweck</v>
      </c>
      <c r="G1644" s="75" t="str">
        <f>IF(ISBLANK(V1644),VLOOKUP(Abfalldokumentation!$P1644,'Liste Gründe'!A:D,3,FALSE),V1644)</f>
        <v>keinen Verwendungszweck</v>
      </c>
      <c r="H1644" s="76" t="str">
        <f>IF(ISBLANK(Abfalldokumentation!$W1644),"-",Abfalldokumentation!$W1644)</f>
        <v>-</v>
      </c>
      <c r="I1644" s="76">
        <f t="shared" si="176"/>
        <v>45</v>
      </c>
      <c r="J1644" s="76" t="str">
        <f t="shared" si="177"/>
        <v>Produkte</v>
      </c>
      <c r="K1644" s="76" t="str">
        <f t="shared" si="178"/>
        <v>BUs</v>
      </c>
      <c r="L1644" s="76" t="str">
        <f t="shared" si="179"/>
        <v>Symptome</v>
      </c>
      <c r="M1644" s="76">
        <f>IFERROR(VLOOKUP(Abfalldokumentation!$O1644,Kennzahlen!S:V,3,FALSE)*Abfalldokumentation!$B1644,"0")</f>
        <v>2.2000000000000001E-3</v>
      </c>
      <c r="N1644" s="76" t="str">
        <f>IF(ISBLANK(Q1644),VLOOKUP(Abfalldokumentation!$O1644,'Linien - BU'!R:S,2,FALSE),Q1644)</f>
        <v>BU4</v>
      </c>
      <c r="O1644" s="77">
        <f t="shared" si="180"/>
        <v>29501039</v>
      </c>
      <c r="P1644" s="77">
        <f t="shared" si="181"/>
        <v>61</v>
      </c>
      <c r="Q1644" s="45"/>
      <c r="R1644" s="46">
        <v>29501039</v>
      </c>
      <c r="S1644" s="46">
        <v>-22</v>
      </c>
      <c r="T1644" s="46">
        <v>61</v>
      </c>
      <c r="U1644" s="47">
        <v>44509</v>
      </c>
      <c r="V1644" s="61"/>
      <c r="W1644" s="46"/>
      <c r="X1644" s="50" t="str">
        <f>IFERROR(VLOOKUP(Abfalldokumentation!$R1644,Artikel!A:C,3,FALSE),Abfalldokumentation!$R1644)</f>
        <v>ABS OLD-AMSTERDAM</v>
      </c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</row>
    <row r="1645" spans="1:40" ht="30" hidden="1" customHeight="1" x14ac:dyDescent="0.25">
      <c r="A1645" s="78" t="str">
        <f>VLOOKUP(N1645,'Linien - BU'!A:B,2,FALSE)</f>
        <v>BU4</v>
      </c>
      <c r="B1645" s="79">
        <f t="shared" ref="B1645:B1676" si="182">S1645</f>
        <v>22</v>
      </c>
      <c r="C1645" s="80">
        <f>Abfalldokumentation!$U1645</f>
        <v>44509</v>
      </c>
      <c r="D1645" s="69" t="str">
        <f>IFERROR(IF(VLOOKUP(O1645,'[1]Rohware 230'!$B:$C,2,FALSE)=0,"Rohware"),
IFERROR(IF(VLOOKUP(O1645,[1]Sammelnr.!$B:$C,2,FALSE)=0,"Sammelnr. ungeschält ABS"),
IFERROR(IF(VLOOKUP(O1645,[1]Sammelnr.!$E:$F,2,FALSE)=0,"Sammelnr. ungeschält VS"),
IFERROR(IF(VLOOKUP(O1645,[1]Sammelnr.!$H:$I,2,FALSE)=0,"Sammelnr. geschält"),
IFERROR(IF(VLOOKUP(O1645,[1]Offen!$B:$C,2,FALSE)=0,"Offen ungeschält ABS"),
IFERROR(IF(VLOOKUP(O1645,[1]Offen!$E:$F,2,FALSE)=0,"Offen ungeschält VOS"),
IFERROR(IF(VLOOKUP(O1645,[1]Offen!$H:$I,2,FALSE)=0,"Offen geschält RW"),
IFERROR(IF(VLOOKUP(O1645,[1]Offen!$K:$L,2,FALSE)=0,"Offen vegan"),
IFERROR(IF(VLOOKUP(O1645,[1]Offen!$N:$O,2,FALSE)=0,"Offen Zipfel"),
IFERROR(IF(VLOOKUP(O1645,[1]Offen!$Q:$R,2,FALSE)=0,"Offen Endstücke"),
IFERROR(IF(VLOOKUP(O1645,[1]Vakuumiert!$B:$C,2,FALSE)=0,"Vakuumierter VOS ungeschält"),
IFERROR(IF(VLOOKUP(O1645,[1]Vakuumiert!$E:$F,2,FALSE)=0,"Vakuumierter ABS ungeschält"),
IFERROR(IF(VLOOKUP(O1645,[1]Vakuumiert!$H:$I,2,FALSE)=0,"Vakuumierter VOS geschält"),
IFERROR(IF(VLOOKUP(O1645,[1]Vakuumiert!$K:$L,2,FALSE)=0,"Vakuumierter VOS vegan"),
IFERROR(IF(VLOOKUP(O1645,[1]Vakuumiert!$N:$O,2,FALSE)=0,"Vakuumierter VOS Zipfel"),
IFERROR(IF(VLOOKUP(O1645,[1]Vakuumiert!$Q:$R,2,FALSE)=0,"Vakuumiert geschält"),
IFERROR(IF(VLOOKUP(O1645,'[1]vakuumierte Fertigprodukte'!$B:$C,2,FALSE)=0,"Fertigprodukte"),
IFERROR(IF(VLOOKUP(O1645,'[1]vakuumierte Fertigprodukte'!$E:$FI,2,FALSE)=0,"Vakuumierte Zipfel"),
IFERROR(IF(VLOOKUP(O1645,[1]Wurste!$B:$C,2,FALSE)=0,"Räucherwürste"),
IFERROR(IF(VLOOKUP(O1645,[1]Wurste!$E:$F,2,FALSE)=0,"URW/URGW Wurst"),
IFERROR(IF(VLOOKUP(O1645,[1]Wurste!$H:$I,2,FALSE)=0,"HF-Wurst Vegan"),
IFERROR(IF(VLOOKUP(O1645,[1]Wurste!$K:$L,2,FALSE)=0,"320er ohne Würste"),
IFERROR(IF(AND(OR(Abfalldokumentation!$A1645="BU3",Abfalldokumentation!$A1645="Verkauf"),Abfalldokumentation!$F1645="Schimmel",Abfalldokumentation!$G1645="keinen Abnehmer/kein Schälpersonal"),"Div. Zipfel, ES ohne Verwendung",VLOOKUP(Abfalldokumentation!$E1645,Produktgruppen!A:B,2,FALSE)),"-")))))))))))))))))))))))</f>
        <v>ABS</v>
      </c>
      <c r="E1645" s="81" t="str">
        <f>IFERROR(VLOOKUP(Abfalldokumentation!$O1645,Artikel!A:C,3,FALSE),Abfalldokumentation!$O1645)</f>
        <v>ABS OLD-AMSTERDAM</v>
      </c>
      <c r="F1645" s="81" t="str">
        <f>VLOOKUP(T1645,'Liste Gründe'!A:D,2,FALSE)</f>
        <v>keinen Verwendungszweck</v>
      </c>
      <c r="G1645" s="80" t="str">
        <f>IF(ISBLANK(V1645),VLOOKUP(Abfalldokumentation!$P1645,'Liste Gründe'!A:D,3,FALSE),V1645)</f>
        <v>keinen Verwendungszweck</v>
      </c>
      <c r="H1645" s="81" t="str">
        <f>IF(ISBLANK(Abfalldokumentation!$W1645),"-",Abfalldokumentation!$W1645)</f>
        <v>-</v>
      </c>
      <c r="I1645" s="81">
        <f t="shared" si="176"/>
        <v>45</v>
      </c>
      <c r="J1645" s="81" t="str">
        <f t="shared" si="177"/>
        <v>Produkte</v>
      </c>
      <c r="K1645" s="81" t="str">
        <f t="shared" si="178"/>
        <v>BUs</v>
      </c>
      <c r="L1645" s="81" t="str">
        <f t="shared" si="179"/>
        <v>Symptome</v>
      </c>
      <c r="M1645" s="81">
        <f>IFERROR(VLOOKUP(Abfalldokumentation!$O1645,Kennzahlen!S:V,3,FALSE)*Abfalldokumentation!$B1645,"0")</f>
        <v>2.2000000000000001E-3</v>
      </c>
      <c r="N1645" s="81" t="str">
        <f>IF(ISBLANK(Q1645),VLOOKUP(Abfalldokumentation!$O1645,'Linien - BU'!R:S,2,FALSE),Q1645)</f>
        <v>BU4</v>
      </c>
      <c r="O1645" s="77">
        <f t="shared" si="180"/>
        <v>29501039</v>
      </c>
      <c r="P1645" s="77">
        <f t="shared" si="181"/>
        <v>61</v>
      </c>
      <c r="Q1645" s="39"/>
      <c r="R1645" s="40">
        <v>29501039</v>
      </c>
      <c r="S1645" s="40">
        <v>22</v>
      </c>
      <c r="T1645" s="40">
        <v>61</v>
      </c>
      <c r="U1645" s="41">
        <v>44509</v>
      </c>
      <c r="V1645" s="59"/>
      <c r="W1645" s="40"/>
      <c r="X1645" s="44" t="str">
        <f>IFERROR(VLOOKUP(Abfalldokumentation!$R1645,Artikel!A:C,3,FALSE),Abfalldokumentation!$R1645)</f>
        <v>ABS OLD-AMSTERDAM</v>
      </c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</row>
    <row r="1646" spans="1:40" ht="30" hidden="1" customHeight="1" x14ac:dyDescent="0.25">
      <c r="A1646" s="73" t="str">
        <f>VLOOKUP(N1646,'Linien - BU'!A:B,2,FALSE)</f>
        <v>Verkauf</v>
      </c>
      <c r="B1646" s="74">
        <f t="shared" si="182"/>
        <v>42</v>
      </c>
      <c r="C1646" s="75">
        <f>Abfalldokumentation!$U1646</f>
        <v>44509</v>
      </c>
      <c r="D1646" s="69" t="str">
        <f>IFERROR(IF(VLOOKUP(O1646,'[1]Rohware 230'!$B:$C,2,FALSE)=0,"Rohware"),
IFERROR(IF(VLOOKUP(O1646,[1]Sammelnr.!$B:$C,2,FALSE)=0,"Sammelnr. ungeschält ABS"),
IFERROR(IF(VLOOKUP(O1646,[1]Sammelnr.!$E:$F,2,FALSE)=0,"Sammelnr. ungeschält VS"),
IFERROR(IF(VLOOKUP(O1646,[1]Sammelnr.!$H:$I,2,FALSE)=0,"Sammelnr. geschält"),
IFERROR(IF(VLOOKUP(O1646,[1]Offen!$B:$C,2,FALSE)=0,"Offen ungeschält ABS"),
IFERROR(IF(VLOOKUP(O1646,[1]Offen!$E:$F,2,FALSE)=0,"Offen ungeschält VOS"),
IFERROR(IF(VLOOKUP(O1646,[1]Offen!$H:$I,2,FALSE)=0,"Offen geschält RW"),
IFERROR(IF(VLOOKUP(O1646,[1]Offen!$K:$L,2,FALSE)=0,"Offen vegan"),
IFERROR(IF(VLOOKUP(O1646,[1]Offen!$N:$O,2,FALSE)=0,"Offen Zipfel"),
IFERROR(IF(VLOOKUP(O1646,[1]Offen!$Q:$R,2,FALSE)=0,"Offen Endstücke"),
IFERROR(IF(VLOOKUP(O1646,[1]Vakuumiert!$B:$C,2,FALSE)=0,"Vakuumierter VOS ungeschält"),
IFERROR(IF(VLOOKUP(O1646,[1]Vakuumiert!$E:$F,2,FALSE)=0,"Vakuumierter ABS ungeschält"),
IFERROR(IF(VLOOKUP(O1646,[1]Vakuumiert!$H:$I,2,FALSE)=0,"Vakuumierter VOS geschält"),
IFERROR(IF(VLOOKUP(O1646,[1]Vakuumiert!$K:$L,2,FALSE)=0,"Vakuumierter VOS vegan"),
IFERROR(IF(VLOOKUP(O1646,[1]Vakuumiert!$N:$O,2,FALSE)=0,"Vakuumierter VOS Zipfel"),
IFERROR(IF(VLOOKUP(O1646,[1]Vakuumiert!$Q:$R,2,FALSE)=0,"Vakuumiert geschält"),
IFERROR(IF(VLOOKUP(O1646,'[1]vakuumierte Fertigprodukte'!$B:$C,2,FALSE)=0,"Fertigprodukte"),
IFERROR(IF(VLOOKUP(O1646,'[1]vakuumierte Fertigprodukte'!$E:$FI,2,FALSE)=0,"Vakuumierte Zipfel"),
IFERROR(IF(VLOOKUP(O1646,[1]Wurste!$B:$C,2,FALSE)=0,"Räucherwürste"),
IFERROR(IF(VLOOKUP(O1646,[1]Wurste!$E:$F,2,FALSE)=0,"URW/URGW Wurst"),
IFERROR(IF(VLOOKUP(O1646,[1]Wurste!$H:$I,2,FALSE)=0,"HF-Wurst Vegan"),
IFERROR(IF(VLOOKUP(O1646,[1]Wurste!$K:$L,2,FALSE)=0,"320er ohne Würste"),
IFERROR(IF(AND(OR(Abfalldokumentation!$A1646="BU3",Abfalldokumentation!$A1646="Verkauf"),Abfalldokumentation!$F1646="Schimmel",Abfalldokumentation!$G1646="keinen Abnehmer/kein Schälpersonal"),"Div. Zipfel, ES ohne Verwendung",VLOOKUP(Abfalldokumentation!$E1646,Produktgruppen!A:B,2,FALSE)),"-")))))))))))))))))))))))</f>
        <v>Div. Zipfel, ES ohne Verwendung</v>
      </c>
      <c r="E1646" s="76" t="str">
        <f>IFERROR(VLOOKUP(Abfalldokumentation!$O1646,Artikel!A:C,3,FALSE),Abfalldokumentation!$O1646)</f>
        <v>VOS RW-NUSS-ZIPFEL</v>
      </c>
      <c r="F1646" s="76" t="str">
        <f>VLOOKUP(T1646,'Liste Gründe'!A:D,2,FALSE)</f>
        <v>Schimmel</v>
      </c>
      <c r="G1646" s="75" t="str">
        <f>IF(ISBLANK(V1646),VLOOKUP(Abfalldokumentation!$P1646,'Liste Gründe'!A:D,3,FALSE),V1646)</f>
        <v>keinen Abnehmer/kein Schälpersonal</v>
      </c>
      <c r="H1646" s="76" t="str">
        <f>IF(ISBLANK(Abfalldokumentation!$W1646),"-",Abfalldokumentation!$W1646)</f>
        <v>-</v>
      </c>
      <c r="I1646" s="76">
        <f t="shared" si="176"/>
        <v>45</v>
      </c>
      <c r="J1646" s="76" t="str">
        <f t="shared" si="177"/>
        <v>Produkte</v>
      </c>
      <c r="K1646" s="76" t="str">
        <f t="shared" si="178"/>
        <v>BUs</v>
      </c>
      <c r="L1646" s="76" t="str">
        <f t="shared" si="179"/>
        <v>Symptome</v>
      </c>
      <c r="M1646" s="76">
        <f>IFERROR(VLOOKUP(Abfalldokumentation!$O1646,Kennzahlen!S:V,3,FALSE)*Abfalldokumentation!$B1646,"0")</f>
        <v>21</v>
      </c>
      <c r="N1646" s="76" t="str">
        <f>IF(ISBLANK(Q1646),VLOOKUP(Abfalldokumentation!$O1646,'Linien - BU'!R:S,2,FALSE),Q1646)</f>
        <v>Verkauf</v>
      </c>
      <c r="O1646" s="77">
        <f t="shared" si="180"/>
        <v>29501073</v>
      </c>
      <c r="P1646" s="77">
        <f t="shared" si="181"/>
        <v>12</v>
      </c>
      <c r="Q1646" s="45"/>
      <c r="R1646" s="46">
        <v>29501073</v>
      </c>
      <c r="S1646" s="46">
        <v>42</v>
      </c>
      <c r="T1646" s="46">
        <v>12</v>
      </c>
      <c r="U1646" s="47">
        <v>44509</v>
      </c>
      <c r="V1646" s="61" t="s">
        <v>20</v>
      </c>
      <c r="W1646" s="46"/>
      <c r="X1646" s="50" t="str">
        <f>IFERROR(VLOOKUP(Abfalldokumentation!$R1646,Artikel!A:C,3,FALSE),Abfalldokumentation!$R1646)</f>
        <v>VOS RW-NUSS-ZIPFEL</v>
      </c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</row>
    <row r="1647" spans="1:40" ht="30" hidden="1" customHeight="1" x14ac:dyDescent="0.25">
      <c r="A1647" s="78" t="str">
        <f>VLOOKUP(N1647,'Linien - BU'!A:B,2,FALSE)</f>
        <v>Verkauf</v>
      </c>
      <c r="B1647" s="79">
        <f t="shared" si="182"/>
        <v>21</v>
      </c>
      <c r="C1647" s="80">
        <f>Abfalldokumentation!$U1647</f>
        <v>44509</v>
      </c>
      <c r="D1647" s="69" t="str">
        <f>IFERROR(IF(VLOOKUP(O1647,'[1]Rohware 230'!$B:$C,2,FALSE)=0,"Rohware"),
IFERROR(IF(VLOOKUP(O1647,[1]Sammelnr.!$B:$C,2,FALSE)=0,"Sammelnr. ungeschält ABS"),
IFERROR(IF(VLOOKUP(O1647,[1]Sammelnr.!$E:$F,2,FALSE)=0,"Sammelnr. ungeschält VS"),
IFERROR(IF(VLOOKUP(O1647,[1]Sammelnr.!$H:$I,2,FALSE)=0,"Sammelnr. geschält"),
IFERROR(IF(VLOOKUP(O1647,[1]Offen!$B:$C,2,FALSE)=0,"Offen ungeschält ABS"),
IFERROR(IF(VLOOKUP(O1647,[1]Offen!$E:$F,2,FALSE)=0,"Offen ungeschält VOS"),
IFERROR(IF(VLOOKUP(O1647,[1]Offen!$H:$I,2,FALSE)=0,"Offen geschält RW"),
IFERROR(IF(VLOOKUP(O1647,[1]Offen!$K:$L,2,FALSE)=0,"Offen vegan"),
IFERROR(IF(VLOOKUP(O1647,[1]Offen!$N:$O,2,FALSE)=0,"Offen Zipfel"),
IFERROR(IF(VLOOKUP(O1647,[1]Offen!$Q:$R,2,FALSE)=0,"Offen Endstücke"),
IFERROR(IF(VLOOKUP(O1647,[1]Vakuumiert!$B:$C,2,FALSE)=0,"Vakuumierter VOS ungeschält"),
IFERROR(IF(VLOOKUP(O1647,[1]Vakuumiert!$E:$F,2,FALSE)=0,"Vakuumierter ABS ungeschält"),
IFERROR(IF(VLOOKUP(O1647,[1]Vakuumiert!$H:$I,2,FALSE)=0,"Vakuumierter VOS geschält"),
IFERROR(IF(VLOOKUP(O1647,[1]Vakuumiert!$K:$L,2,FALSE)=0,"Vakuumierter VOS vegan"),
IFERROR(IF(VLOOKUP(O1647,[1]Vakuumiert!$N:$O,2,FALSE)=0,"Vakuumierter VOS Zipfel"),
IFERROR(IF(VLOOKUP(O1647,[1]Vakuumiert!$Q:$R,2,FALSE)=0,"Vakuumiert geschält"),
IFERROR(IF(VLOOKUP(O1647,'[1]vakuumierte Fertigprodukte'!$B:$C,2,FALSE)=0,"Fertigprodukte"),
IFERROR(IF(VLOOKUP(O1647,'[1]vakuumierte Fertigprodukte'!$E:$FI,2,FALSE)=0,"Vakuumierte Zipfel"),
IFERROR(IF(VLOOKUP(O1647,[1]Wurste!$B:$C,2,FALSE)=0,"Räucherwürste"),
IFERROR(IF(VLOOKUP(O1647,[1]Wurste!$E:$F,2,FALSE)=0,"URW/URGW Wurst"),
IFERROR(IF(VLOOKUP(O1647,[1]Wurste!$H:$I,2,FALSE)=0,"HF-Wurst Vegan"),
IFERROR(IF(VLOOKUP(O1647,[1]Wurste!$K:$L,2,FALSE)=0,"320er ohne Würste"),
IFERROR(IF(AND(OR(Abfalldokumentation!$A1647="BU3",Abfalldokumentation!$A1647="Verkauf"),Abfalldokumentation!$F1647="Schimmel",Abfalldokumentation!$G1647="keinen Abnehmer/kein Schälpersonal"),"Div. Zipfel, ES ohne Verwendung",VLOOKUP(Abfalldokumentation!$E1647,Produktgruppen!A:B,2,FALSE)),"-")))))))))))))))))))))))</f>
        <v>-</v>
      </c>
      <c r="E1647" s="81" t="str">
        <f>IFERROR(VLOOKUP(Abfalldokumentation!$O1647,Artikel!A:C,3,FALSE),Abfalldokumentation!$O1647)</f>
        <v>VOS RW-NUSS-ENDSTÜCK</v>
      </c>
      <c r="F1647" s="81" t="str">
        <f>VLOOKUP(T1647,'Liste Gründe'!A:D,2,FALSE)</f>
        <v>Schimmel</v>
      </c>
      <c r="G1647" s="80" t="str">
        <f>IF(ISBLANK(V1647),VLOOKUP(Abfalldokumentation!$P1647,'Liste Gründe'!A:D,3,FALSE),V1647)</f>
        <v>keinen Abnehmer</v>
      </c>
      <c r="H1647" s="81" t="str">
        <f>IF(ISBLANK(Abfalldokumentation!$W1647),"-",Abfalldokumentation!$W1647)</f>
        <v>-</v>
      </c>
      <c r="I1647" s="81">
        <f t="shared" si="176"/>
        <v>45</v>
      </c>
      <c r="J1647" s="81" t="str">
        <f t="shared" si="177"/>
        <v>Produkte</v>
      </c>
      <c r="K1647" s="81" t="str">
        <f t="shared" si="178"/>
        <v>BUs</v>
      </c>
      <c r="L1647" s="81" t="str">
        <f t="shared" si="179"/>
        <v>Symptome</v>
      </c>
      <c r="M1647" s="81">
        <f>IFERROR(VLOOKUP(Abfalldokumentation!$O1647,Kennzahlen!S:V,3,FALSE)*Abfalldokumentation!$B1647,"0")</f>
        <v>10.5</v>
      </c>
      <c r="N1647" s="81" t="str">
        <f>IF(ISBLANK(Q1647),VLOOKUP(Abfalldokumentation!$O1647,'Linien - BU'!R:S,2,FALSE),Q1647)</f>
        <v>Verkauf</v>
      </c>
      <c r="O1647" s="77">
        <f t="shared" si="180"/>
        <v>29501076</v>
      </c>
      <c r="P1647" s="77">
        <f t="shared" si="181"/>
        <v>12</v>
      </c>
      <c r="Q1647" s="39"/>
      <c r="R1647" s="40">
        <v>29501076</v>
      </c>
      <c r="S1647" s="40">
        <v>21</v>
      </c>
      <c r="T1647" s="40">
        <v>12</v>
      </c>
      <c r="U1647" s="41">
        <v>44509</v>
      </c>
      <c r="V1647" s="59" t="s">
        <v>24</v>
      </c>
      <c r="W1647" s="40"/>
      <c r="X1647" s="44" t="str">
        <f>IFERROR(VLOOKUP(Abfalldokumentation!$R1647,Artikel!A:C,3,FALSE),Abfalldokumentation!$R1647)</f>
        <v>VOS RW-NUSS-ENDSTÜCK</v>
      </c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</row>
    <row r="1648" spans="1:40" ht="30" hidden="1" customHeight="1" x14ac:dyDescent="0.25">
      <c r="A1648" s="73" t="str">
        <f>VLOOKUP(N1648,'Linien - BU'!A:B,2,FALSE)</f>
        <v>Verkauf</v>
      </c>
      <c r="B1648" s="74">
        <f t="shared" si="182"/>
        <v>88</v>
      </c>
      <c r="C1648" s="75">
        <f>Abfalldokumentation!$U1648</f>
        <v>44509</v>
      </c>
      <c r="D1648" s="69" t="str">
        <f>IFERROR(IF(VLOOKUP(O1648,'[1]Rohware 230'!$B:$C,2,FALSE)=0,"Rohware"),
IFERROR(IF(VLOOKUP(O1648,[1]Sammelnr.!$B:$C,2,FALSE)=0,"Sammelnr. ungeschält ABS"),
IFERROR(IF(VLOOKUP(O1648,[1]Sammelnr.!$E:$F,2,FALSE)=0,"Sammelnr. ungeschält VS"),
IFERROR(IF(VLOOKUP(O1648,[1]Sammelnr.!$H:$I,2,FALSE)=0,"Sammelnr. geschält"),
IFERROR(IF(VLOOKUP(O1648,[1]Offen!$B:$C,2,FALSE)=0,"Offen ungeschält ABS"),
IFERROR(IF(VLOOKUP(O1648,[1]Offen!$E:$F,2,FALSE)=0,"Offen ungeschält VOS"),
IFERROR(IF(VLOOKUP(O1648,[1]Offen!$H:$I,2,FALSE)=0,"Offen geschält RW"),
IFERROR(IF(VLOOKUP(O1648,[1]Offen!$K:$L,2,FALSE)=0,"Offen vegan"),
IFERROR(IF(VLOOKUP(O1648,[1]Offen!$N:$O,2,FALSE)=0,"Offen Zipfel"),
IFERROR(IF(VLOOKUP(O1648,[1]Offen!$Q:$R,2,FALSE)=0,"Offen Endstücke"),
IFERROR(IF(VLOOKUP(O1648,[1]Vakuumiert!$B:$C,2,FALSE)=0,"Vakuumierter VOS ungeschält"),
IFERROR(IF(VLOOKUP(O1648,[1]Vakuumiert!$E:$F,2,FALSE)=0,"Vakuumierter ABS ungeschält"),
IFERROR(IF(VLOOKUP(O1648,[1]Vakuumiert!$H:$I,2,FALSE)=0,"Vakuumierter VOS geschält"),
IFERROR(IF(VLOOKUP(O1648,[1]Vakuumiert!$K:$L,2,FALSE)=0,"Vakuumierter VOS vegan"),
IFERROR(IF(VLOOKUP(O1648,[1]Vakuumiert!$N:$O,2,FALSE)=0,"Vakuumierter VOS Zipfel"),
IFERROR(IF(VLOOKUP(O1648,[1]Vakuumiert!$Q:$R,2,FALSE)=0,"Vakuumiert geschält"),
IFERROR(IF(VLOOKUP(O1648,'[1]vakuumierte Fertigprodukte'!$B:$C,2,FALSE)=0,"Fertigprodukte"),
IFERROR(IF(VLOOKUP(O1648,'[1]vakuumierte Fertigprodukte'!$E:$FI,2,FALSE)=0,"Vakuumierte Zipfel"),
IFERROR(IF(VLOOKUP(O1648,[1]Wurste!$B:$C,2,FALSE)=0,"Räucherwürste"),
IFERROR(IF(VLOOKUP(O1648,[1]Wurste!$E:$F,2,FALSE)=0,"URW/URGW Wurst"),
IFERROR(IF(VLOOKUP(O1648,[1]Wurste!$H:$I,2,FALSE)=0,"HF-Wurst Vegan"),
IFERROR(IF(VLOOKUP(O1648,[1]Wurste!$K:$L,2,FALSE)=0,"320er ohne Würste"),
IFERROR(IF(AND(OR(Abfalldokumentation!$A1648="BU3",Abfalldokumentation!$A1648="Verkauf"),Abfalldokumentation!$F1648="Schimmel",Abfalldokumentation!$G1648="keinen Abnehmer/kein Schälpersonal"),"Div. Zipfel, ES ohne Verwendung",VLOOKUP(Abfalldokumentation!$E1648,Produktgruppen!A:B,2,FALSE)),"-")))))))))))))))))))))))</f>
        <v>Div. Zipfel, ES ohne Verwendung</v>
      </c>
      <c r="E1648" s="76" t="str">
        <f>IFERROR(VLOOKUP(Abfalldokumentation!$O1648,Artikel!A:C,3,FALSE),Abfalldokumentation!$O1648)</f>
        <v>VOS RW-JALA-NAT ZIPFEL</v>
      </c>
      <c r="F1648" s="76" t="str">
        <f>VLOOKUP(T1648,'Liste Gründe'!A:D,2,FALSE)</f>
        <v>Schimmel</v>
      </c>
      <c r="G1648" s="75" t="str">
        <f>IF(ISBLANK(V1648),VLOOKUP(Abfalldokumentation!$P1648,'Liste Gründe'!A:D,3,FALSE),V1648)</f>
        <v>keinen Abnehmer/kein Schälpersonal</v>
      </c>
      <c r="H1648" s="76" t="str">
        <f>IF(ISBLANK(Abfalldokumentation!$W1648),"-",Abfalldokumentation!$W1648)</f>
        <v>-</v>
      </c>
      <c r="I1648" s="76">
        <f t="shared" si="176"/>
        <v>45</v>
      </c>
      <c r="J1648" s="76" t="str">
        <f t="shared" si="177"/>
        <v>Produkte</v>
      </c>
      <c r="K1648" s="76" t="str">
        <f t="shared" si="178"/>
        <v>BUs</v>
      </c>
      <c r="L1648" s="76" t="str">
        <f t="shared" si="179"/>
        <v>Symptome</v>
      </c>
      <c r="M1648" s="76">
        <f>IFERROR(VLOOKUP(Abfalldokumentation!$O1648,Kennzahlen!S:V,3,FALSE)*Abfalldokumentation!$B1648,"0")</f>
        <v>44</v>
      </c>
      <c r="N1648" s="76" t="str">
        <f>IF(ISBLANK(Q1648),VLOOKUP(Abfalldokumentation!$O1648,'Linien - BU'!R:S,2,FALSE),Q1648)</f>
        <v>Verkauf</v>
      </c>
      <c r="O1648" s="77">
        <f t="shared" si="180"/>
        <v>29501080</v>
      </c>
      <c r="P1648" s="77">
        <f t="shared" si="181"/>
        <v>12</v>
      </c>
      <c r="Q1648" s="45"/>
      <c r="R1648" s="46">
        <v>29501080</v>
      </c>
      <c r="S1648" s="46">
        <v>88</v>
      </c>
      <c r="T1648" s="46">
        <v>12</v>
      </c>
      <c r="U1648" s="47">
        <v>44509</v>
      </c>
      <c r="V1648" s="61" t="s">
        <v>20</v>
      </c>
      <c r="W1648" s="46"/>
      <c r="X1648" s="50" t="str">
        <f>IFERROR(VLOOKUP(Abfalldokumentation!$R1648,Artikel!A:C,3,FALSE),Abfalldokumentation!$R1648)</f>
        <v>VOS RW-JALA-NAT ZIPFEL</v>
      </c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</row>
    <row r="1649" spans="1:40" ht="30" hidden="1" customHeight="1" x14ac:dyDescent="0.25">
      <c r="A1649" s="78" t="str">
        <f>VLOOKUP(N1649,'Linien - BU'!A:B,2,FALSE)</f>
        <v>Verkauf</v>
      </c>
      <c r="B1649" s="79">
        <f t="shared" si="182"/>
        <v>18</v>
      </c>
      <c r="C1649" s="80">
        <f>Abfalldokumentation!$U1649</f>
        <v>44509</v>
      </c>
      <c r="D1649" s="69" t="str">
        <f>IFERROR(IF(VLOOKUP(O1649,'[1]Rohware 230'!$B:$C,2,FALSE)=0,"Rohware"),
IFERROR(IF(VLOOKUP(O1649,[1]Sammelnr.!$B:$C,2,FALSE)=0,"Sammelnr. ungeschält ABS"),
IFERROR(IF(VLOOKUP(O1649,[1]Sammelnr.!$E:$F,2,FALSE)=0,"Sammelnr. ungeschält VS"),
IFERROR(IF(VLOOKUP(O1649,[1]Sammelnr.!$H:$I,2,FALSE)=0,"Sammelnr. geschält"),
IFERROR(IF(VLOOKUP(O1649,[1]Offen!$B:$C,2,FALSE)=0,"Offen ungeschält ABS"),
IFERROR(IF(VLOOKUP(O1649,[1]Offen!$E:$F,2,FALSE)=0,"Offen ungeschält VOS"),
IFERROR(IF(VLOOKUP(O1649,[1]Offen!$H:$I,2,FALSE)=0,"Offen geschält RW"),
IFERROR(IF(VLOOKUP(O1649,[1]Offen!$K:$L,2,FALSE)=0,"Offen vegan"),
IFERROR(IF(VLOOKUP(O1649,[1]Offen!$N:$O,2,FALSE)=0,"Offen Zipfel"),
IFERROR(IF(VLOOKUP(O1649,[1]Offen!$Q:$R,2,FALSE)=0,"Offen Endstücke"),
IFERROR(IF(VLOOKUP(O1649,[1]Vakuumiert!$B:$C,2,FALSE)=0,"Vakuumierter VOS ungeschält"),
IFERROR(IF(VLOOKUP(O1649,[1]Vakuumiert!$E:$F,2,FALSE)=0,"Vakuumierter ABS ungeschält"),
IFERROR(IF(VLOOKUP(O1649,[1]Vakuumiert!$H:$I,2,FALSE)=0,"Vakuumierter VOS geschält"),
IFERROR(IF(VLOOKUP(O1649,[1]Vakuumiert!$K:$L,2,FALSE)=0,"Vakuumierter VOS vegan"),
IFERROR(IF(VLOOKUP(O1649,[1]Vakuumiert!$N:$O,2,FALSE)=0,"Vakuumierter VOS Zipfel"),
IFERROR(IF(VLOOKUP(O1649,[1]Vakuumiert!$Q:$R,2,FALSE)=0,"Vakuumiert geschält"),
IFERROR(IF(VLOOKUP(O1649,'[1]vakuumierte Fertigprodukte'!$B:$C,2,FALSE)=0,"Fertigprodukte"),
IFERROR(IF(VLOOKUP(O1649,'[1]vakuumierte Fertigprodukte'!$E:$FI,2,FALSE)=0,"Vakuumierte Zipfel"),
IFERROR(IF(VLOOKUP(O1649,[1]Wurste!$B:$C,2,FALSE)=0,"Räucherwürste"),
IFERROR(IF(VLOOKUP(O1649,[1]Wurste!$E:$F,2,FALSE)=0,"URW/URGW Wurst"),
IFERROR(IF(VLOOKUP(O1649,[1]Wurste!$H:$I,2,FALSE)=0,"HF-Wurst Vegan"),
IFERROR(IF(VLOOKUP(O1649,[1]Wurste!$K:$L,2,FALSE)=0,"320er ohne Würste"),
IFERROR(IF(AND(OR(Abfalldokumentation!$A1649="BU3",Abfalldokumentation!$A1649="Verkauf"),Abfalldokumentation!$F1649="Schimmel",Abfalldokumentation!$G1649="keinen Abnehmer/kein Schälpersonal"),"Div. Zipfel, ES ohne Verwendung",VLOOKUP(Abfalldokumentation!$E1649,Produktgruppen!A:B,2,FALSE)),"-")))))))))))))))))))))))</f>
        <v>Div. Zipfel, ES ohne Verwendung</v>
      </c>
      <c r="E1649" s="81" t="str">
        <f>IFERROR(VLOOKUP(Abfalldokumentation!$O1649,Artikel!A:C,3,FALSE),Abfalldokumentation!$O1649)</f>
        <v>VOS RW-JALA-NAT ZIPFEL</v>
      </c>
      <c r="F1649" s="81" t="str">
        <f>VLOOKUP(T1649,'Liste Gründe'!A:D,2,FALSE)</f>
        <v>Schimmel</v>
      </c>
      <c r="G1649" s="80" t="str">
        <f>IF(ISBLANK(V1649),VLOOKUP(Abfalldokumentation!$P1649,'Liste Gründe'!A:D,3,FALSE),V1649)</f>
        <v>keinen Abnehmer/kein Schälpersonal</v>
      </c>
      <c r="H1649" s="81" t="str">
        <f>IF(ISBLANK(Abfalldokumentation!$W1649),"-",Abfalldokumentation!$W1649)</f>
        <v>-</v>
      </c>
      <c r="I1649" s="81">
        <f t="shared" si="176"/>
        <v>45</v>
      </c>
      <c r="J1649" s="81" t="str">
        <f t="shared" si="177"/>
        <v>Produkte</v>
      </c>
      <c r="K1649" s="81" t="str">
        <f t="shared" si="178"/>
        <v>BUs</v>
      </c>
      <c r="L1649" s="81" t="str">
        <f t="shared" si="179"/>
        <v>Symptome</v>
      </c>
      <c r="M1649" s="81">
        <f>IFERROR(VLOOKUP(Abfalldokumentation!$O1649,Kennzahlen!S:V,3,FALSE)*Abfalldokumentation!$B1649,"0")</f>
        <v>9</v>
      </c>
      <c r="N1649" s="81" t="str">
        <f>IF(ISBLANK(Q1649),VLOOKUP(Abfalldokumentation!$O1649,'Linien - BU'!R:S,2,FALSE),Q1649)</f>
        <v>Verkauf</v>
      </c>
      <c r="O1649" s="77">
        <f t="shared" si="180"/>
        <v>29501080</v>
      </c>
      <c r="P1649" s="77">
        <f t="shared" si="181"/>
        <v>12</v>
      </c>
      <c r="Q1649" s="39"/>
      <c r="R1649" s="40">
        <v>29501080</v>
      </c>
      <c r="S1649" s="40">
        <v>18</v>
      </c>
      <c r="T1649" s="40">
        <v>12</v>
      </c>
      <c r="U1649" s="41">
        <v>44509</v>
      </c>
      <c r="V1649" s="61" t="s">
        <v>20</v>
      </c>
      <c r="W1649" s="40"/>
      <c r="X1649" s="44" t="str">
        <f>IFERROR(VLOOKUP(Abfalldokumentation!$R1649,Artikel!A:C,3,FALSE),Abfalldokumentation!$R1649)</f>
        <v>VOS RW-JALA-NAT ZIPFEL</v>
      </c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</row>
    <row r="1650" spans="1:40" ht="30" hidden="1" customHeight="1" x14ac:dyDescent="0.25">
      <c r="A1650" s="73" t="str">
        <f>VLOOKUP(N1650,'Linien - BU'!A:B,2,FALSE)</f>
        <v>BU3</v>
      </c>
      <c r="B1650" s="74">
        <f t="shared" si="182"/>
        <v>137.71700000000001</v>
      </c>
      <c r="C1650" s="75">
        <f>Abfalldokumentation!$U1650</f>
        <v>44509</v>
      </c>
      <c r="D1650" s="69" t="str">
        <f>IFERROR(IF(VLOOKUP(O1650,'[1]Rohware 230'!$B:$C,2,FALSE)=0,"Rohware"),
IFERROR(IF(VLOOKUP(O1650,[1]Sammelnr.!$B:$C,2,FALSE)=0,"Sammelnr. ungeschält ABS"),
IFERROR(IF(VLOOKUP(O1650,[1]Sammelnr.!$E:$F,2,FALSE)=0,"Sammelnr. ungeschält VS"),
IFERROR(IF(VLOOKUP(O1650,[1]Sammelnr.!$H:$I,2,FALSE)=0,"Sammelnr. geschält"),
IFERROR(IF(VLOOKUP(O1650,[1]Offen!$B:$C,2,FALSE)=0,"Offen ungeschält ABS"),
IFERROR(IF(VLOOKUP(O1650,[1]Offen!$E:$F,2,FALSE)=0,"Offen ungeschält VOS"),
IFERROR(IF(VLOOKUP(O1650,[1]Offen!$H:$I,2,FALSE)=0,"Offen geschält RW"),
IFERROR(IF(VLOOKUP(O1650,[1]Offen!$K:$L,2,FALSE)=0,"Offen vegan"),
IFERROR(IF(VLOOKUP(O1650,[1]Offen!$N:$O,2,FALSE)=0,"Offen Zipfel"),
IFERROR(IF(VLOOKUP(O1650,[1]Offen!$Q:$R,2,FALSE)=0,"Offen Endstücke"),
IFERROR(IF(VLOOKUP(O1650,[1]Vakuumiert!$B:$C,2,FALSE)=0,"Vakuumierter VOS ungeschält"),
IFERROR(IF(VLOOKUP(O1650,[1]Vakuumiert!$E:$F,2,FALSE)=0,"Vakuumierter ABS ungeschält"),
IFERROR(IF(VLOOKUP(O1650,[1]Vakuumiert!$H:$I,2,FALSE)=0,"Vakuumierter VOS geschält"),
IFERROR(IF(VLOOKUP(O1650,[1]Vakuumiert!$K:$L,2,FALSE)=0,"Vakuumierter VOS vegan"),
IFERROR(IF(VLOOKUP(O1650,[1]Vakuumiert!$N:$O,2,FALSE)=0,"Vakuumierter VOS Zipfel"),
IFERROR(IF(VLOOKUP(O1650,[1]Vakuumiert!$Q:$R,2,FALSE)=0,"Vakuumiert geschält"),
IFERROR(IF(VLOOKUP(O1650,'[1]vakuumierte Fertigprodukte'!$B:$C,2,FALSE)=0,"Fertigprodukte"),
IFERROR(IF(VLOOKUP(O1650,'[1]vakuumierte Fertigprodukte'!$E:$FI,2,FALSE)=0,"Vakuumierte Zipfel"),
IFERROR(IF(VLOOKUP(O1650,[1]Wurste!$B:$C,2,FALSE)=0,"Räucherwürste"),
IFERROR(IF(VLOOKUP(O1650,[1]Wurste!$E:$F,2,FALSE)=0,"URW/URGW Wurst"),
IFERROR(IF(VLOOKUP(O1650,[1]Wurste!$H:$I,2,FALSE)=0,"HF-Wurst Vegan"),
IFERROR(IF(VLOOKUP(O1650,[1]Wurste!$K:$L,2,FALSE)=0,"320er ohne Würste"),
IFERROR(IF(AND(OR(Abfalldokumentation!$A1650="BU3",Abfalldokumentation!$A1650="Verkauf"),Abfalldokumentation!$F1650="Schimmel",Abfalldokumentation!$G1650="keinen Abnehmer/kein Schälpersonal"),"Div. Zipfel, ES ohne Verwendung",VLOOKUP(Abfalldokumentation!$E1650,Produktgruppen!A:B,2,FALSE)),"-")))))))))))))))))))))))</f>
        <v>Vorschmelz</v>
      </c>
      <c r="E1650" s="76" t="str">
        <f>IFERROR(VLOOKUP(Abfalldokumentation!$O1650,Artikel!A:C,3,FALSE),Abfalldokumentation!$O1650)</f>
        <v>VS RW Schinken mit Rind</v>
      </c>
      <c r="F1650" s="76" t="str">
        <f>VLOOKUP(T1650,'Liste Gründe'!A:D,2,FALSE)</f>
        <v>Schimmel</v>
      </c>
      <c r="G1650" s="75" t="str">
        <f>IF(ISBLANK(V1650),VLOOKUP(Abfalldokumentation!$P1650,'Liste Gründe'!A:D,3,FALSE),V1650)</f>
        <v>VOS &gt; Einsatz</v>
      </c>
      <c r="H1650" s="76" t="str">
        <f>IF(ISBLANK(Abfalldokumentation!$W1650),"-",Abfalldokumentation!$W1650)</f>
        <v>-</v>
      </c>
      <c r="I1650" s="76">
        <f t="shared" si="176"/>
        <v>45</v>
      </c>
      <c r="J1650" s="76" t="str">
        <f t="shared" si="177"/>
        <v>Produkte</v>
      </c>
      <c r="K1650" s="76" t="str">
        <f t="shared" si="178"/>
        <v>BUs</v>
      </c>
      <c r="L1650" s="76" t="str">
        <f t="shared" si="179"/>
        <v>Symptome</v>
      </c>
      <c r="M1650" s="76">
        <f>IFERROR(VLOOKUP(Abfalldokumentation!$O1650,Kennzahlen!S:V,3,FALSE)*Abfalldokumentation!$B1650,"0")</f>
        <v>218.46047710000002</v>
      </c>
      <c r="N1650" s="76" t="str">
        <f>IF(ISBLANK(Q1650),VLOOKUP(Abfalldokumentation!$O1650,'Linien - BU'!R:S,2,FALSE),Q1650)</f>
        <v>BU3</v>
      </c>
      <c r="O1650" s="77">
        <f t="shared" si="180"/>
        <v>29600020</v>
      </c>
      <c r="P1650" s="77">
        <f t="shared" si="181"/>
        <v>12</v>
      </c>
      <c r="Q1650" s="45"/>
      <c r="R1650" s="46">
        <v>29600020</v>
      </c>
      <c r="S1650" s="46">
        <v>137.71700000000001</v>
      </c>
      <c r="T1650" s="46">
        <v>12</v>
      </c>
      <c r="U1650" s="47">
        <v>44509</v>
      </c>
      <c r="V1650" s="61" t="s">
        <v>21</v>
      </c>
      <c r="W1650" s="46"/>
      <c r="X1650" s="50" t="str">
        <f>IFERROR(VLOOKUP(Abfalldokumentation!$R1650,Artikel!A:C,3,FALSE),Abfalldokumentation!$R1650)</f>
        <v>VS RW Schinken mit Rind</v>
      </c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</row>
    <row r="1651" spans="1:40" ht="30" hidden="1" customHeight="1" x14ac:dyDescent="0.25">
      <c r="A1651" s="78" t="str">
        <f>VLOOKUP(N1651,'Linien - BU'!A:B,2,FALSE)</f>
        <v>BU3</v>
      </c>
      <c r="B1651" s="79">
        <f t="shared" si="182"/>
        <v>202</v>
      </c>
      <c r="C1651" s="80">
        <f>Abfalldokumentation!$U1651</f>
        <v>44509</v>
      </c>
      <c r="D1651" s="69" t="str">
        <f>IFERROR(IF(VLOOKUP(O1651,'[1]Rohware 230'!$B:$C,2,FALSE)=0,"Rohware"),
IFERROR(IF(VLOOKUP(O1651,[1]Sammelnr.!$B:$C,2,FALSE)=0,"Sammelnr. ungeschält ABS"),
IFERROR(IF(VLOOKUP(O1651,[1]Sammelnr.!$E:$F,2,FALSE)=0,"Sammelnr. ungeschält VS"),
IFERROR(IF(VLOOKUP(O1651,[1]Sammelnr.!$H:$I,2,FALSE)=0,"Sammelnr. geschält"),
IFERROR(IF(VLOOKUP(O1651,[1]Offen!$B:$C,2,FALSE)=0,"Offen ungeschält ABS"),
IFERROR(IF(VLOOKUP(O1651,[1]Offen!$E:$F,2,FALSE)=0,"Offen ungeschält VOS"),
IFERROR(IF(VLOOKUP(O1651,[1]Offen!$H:$I,2,FALSE)=0,"Offen geschält RW"),
IFERROR(IF(VLOOKUP(O1651,[1]Offen!$K:$L,2,FALSE)=0,"Offen vegan"),
IFERROR(IF(VLOOKUP(O1651,[1]Offen!$N:$O,2,FALSE)=0,"Offen Zipfel"),
IFERROR(IF(VLOOKUP(O1651,[1]Offen!$Q:$R,2,FALSE)=0,"Offen Endstücke"),
IFERROR(IF(VLOOKUP(O1651,[1]Vakuumiert!$B:$C,2,FALSE)=0,"Vakuumierter VOS ungeschält"),
IFERROR(IF(VLOOKUP(O1651,[1]Vakuumiert!$E:$F,2,FALSE)=0,"Vakuumierter ABS ungeschält"),
IFERROR(IF(VLOOKUP(O1651,[1]Vakuumiert!$H:$I,2,FALSE)=0,"Vakuumierter VOS geschält"),
IFERROR(IF(VLOOKUP(O1651,[1]Vakuumiert!$K:$L,2,FALSE)=0,"Vakuumierter VOS vegan"),
IFERROR(IF(VLOOKUP(O1651,[1]Vakuumiert!$N:$O,2,FALSE)=0,"Vakuumierter VOS Zipfel"),
IFERROR(IF(VLOOKUP(O1651,[1]Vakuumiert!$Q:$R,2,FALSE)=0,"Vakuumiert geschält"),
IFERROR(IF(VLOOKUP(O1651,'[1]vakuumierte Fertigprodukte'!$B:$C,2,FALSE)=0,"Fertigprodukte"),
IFERROR(IF(VLOOKUP(O1651,'[1]vakuumierte Fertigprodukte'!$E:$FI,2,FALSE)=0,"Vakuumierte Zipfel"),
IFERROR(IF(VLOOKUP(O1651,[1]Wurste!$B:$C,2,FALSE)=0,"Räucherwürste"),
IFERROR(IF(VLOOKUP(O1651,[1]Wurste!$E:$F,2,FALSE)=0,"URW/URGW Wurst"),
IFERROR(IF(VLOOKUP(O1651,[1]Wurste!$H:$I,2,FALSE)=0,"HF-Wurst Vegan"),
IFERROR(IF(VLOOKUP(O1651,[1]Wurste!$K:$L,2,FALSE)=0,"320er ohne Würste"),
IFERROR(IF(AND(OR(Abfalldokumentation!$A1651="BU3",Abfalldokumentation!$A1651="Verkauf"),Abfalldokumentation!$F1651="Schimmel",Abfalldokumentation!$G1651="keinen Abnehmer/kein Schälpersonal"),"Div. Zipfel, ES ohne Verwendung",VLOOKUP(Abfalldokumentation!$E1651,Produktgruppen!A:B,2,FALSE)),"-")))))))))))))))))))))))</f>
        <v>-</v>
      </c>
      <c r="E1651" s="81" t="str">
        <f>IFERROR(VLOOKUP(Abfalldokumentation!$O1651,Artikel!A:C,3,FALSE),Abfalldokumentation!$O1651)</f>
        <v>VS Chili mit Rinde</v>
      </c>
      <c r="F1651" s="81" t="str">
        <f>VLOOKUP(T1651,'Liste Gründe'!A:D,2,FALSE)</f>
        <v>Schimmel</v>
      </c>
      <c r="G1651" s="80" t="str">
        <f>IF(ISBLANK(V1651),VLOOKUP(Abfalldokumentation!$P1651,'Liste Gründe'!A:D,3,FALSE),V1651)</f>
        <v>VOS &gt; Einsatz</v>
      </c>
      <c r="H1651" s="81" t="str">
        <f>IF(ISBLANK(Abfalldokumentation!$W1651),"-",Abfalldokumentation!$W1651)</f>
        <v>-</v>
      </c>
      <c r="I1651" s="81">
        <f t="shared" si="176"/>
        <v>45</v>
      </c>
      <c r="J1651" s="81" t="str">
        <f t="shared" si="177"/>
        <v>Produkte</v>
      </c>
      <c r="K1651" s="81" t="str">
        <f t="shared" si="178"/>
        <v>BUs</v>
      </c>
      <c r="L1651" s="81" t="str">
        <f t="shared" si="179"/>
        <v>Symptome</v>
      </c>
      <c r="M1651" s="81">
        <f>IFERROR(VLOOKUP(Abfalldokumentation!$O1651,Kennzahlen!S:V,3,FALSE)*Abfalldokumentation!$B1651,"0")</f>
        <v>101</v>
      </c>
      <c r="N1651" s="81" t="str">
        <f>IF(ISBLANK(Q1651),VLOOKUP(Abfalldokumentation!$O1651,'Linien - BU'!R:S,2,FALSE),Q1651)</f>
        <v>BU3</v>
      </c>
      <c r="O1651" s="77">
        <f t="shared" si="180"/>
        <v>29600028</v>
      </c>
      <c r="P1651" s="77">
        <f t="shared" si="181"/>
        <v>12</v>
      </c>
      <c r="Q1651" s="39"/>
      <c r="R1651" s="40">
        <v>29600028</v>
      </c>
      <c r="S1651" s="40">
        <v>202</v>
      </c>
      <c r="T1651" s="40">
        <v>12</v>
      </c>
      <c r="U1651" s="41">
        <v>44509</v>
      </c>
      <c r="V1651" s="61" t="s">
        <v>21</v>
      </c>
      <c r="W1651" s="40"/>
      <c r="X1651" s="44" t="str">
        <f>IFERROR(VLOOKUP(Abfalldokumentation!$R1651,Artikel!A:C,3,FALSE),Abfalldokumentation!$R1651)</f>
        <v>VS Chili mit Rinde</v>
      </c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</row>
    <row r="1652" spans="1:40" ht="30" hidden="1" customHeight="1" x14ac:dyDescent="0.25">
      <c r="A1652" s="73" t="str">
        <f>VLOOKUP(N1652,'Linien - BU'!A:B,2,FALSE)</f>
        <v>BU3</v>
      </c>
      <c r="B1652" s="74">
        <f t="shared" si="182"/>
        <v>52.929000000000002</v>
      </c>
      <c r="C1652" s="75">
        <f>Abfalldokumentation!$U1652</f>
        <v>44509</v>
      </c>
      <c r="D1652" s="69" t="str">
        <f>IFERROR(IF(VLOOKUP(O1652,'[1]Rohware 230'!$B:$C,2,FALSE)=0,"Rohware"),
IFERROR(IF(VLOOKUP(O1652,[1]Sammelnr.!$B:$C,2,FALSE)=0,"Sammelnr. ungeschält ABS"),
IFERROR(IF(VLOOKUP(O1652,[1]Sammelnr.!$E:$F,2,FALSE)=0,"Sammelnr. ungeschält VS"),
IFERROR(IF(VLOOKUP(O1652,[1]Sammelnr.!$H:$I,2,FALSE)=0,"Sammelnr. geschält"),
IFERROR(IF(VLOOKUP(O1652,[1]Offen!$B:$C,2,FALSE)=0,"Offen ungeschält ABS"),
IFERROR(IF(VLOOKUP(O1652,[1]Offen!$E:$F,2,FALSE)=0,"Offen ungeschält VOS"),
IFERROR(IF(VLOOKUP(O1652,[1]Offen!$H:$I,2,FALSE)=0,"Offen geschält RW"),
IFERROR(IF(VLOOKUP(O1652,[1]Offen!$K:$L,2,FALSE)=0,"Offen vegan"),
IFERROR(IF(VLOOKUP(O1652,[1]Offen!$N:$O,2,FALSE)=0,"Offen Zipfel"),
IFERROR(IF(VLOOKUP(O1652,[1]Offen!$Q:$R,2,FALSE)=0,"Offen Endstücke"),
IFERROR(IF(VLOOKUP(O1652,[1]Vakuumiert!$B:$C,2,FALSE)=0,"Vakuumierter VOS ungeschält"),
IFERROR(IF(VLOOKUP(O1652,[1]Vakuumiert!$E:$F,2,FALSE)=0,"Vakuumierter ABS ungeschält"),
IFERROR(IF(VLOOKUP(O1652,[1]Vakuumiert!$H:$I,2,FALSE)=0,"Vakuumierter VOS geschält"),
IFERROR(IF(VLOOKUP(O1652,[1]Vakuumiert!$K:$L,2,FALSE)=0,"Vakuumierter VOS vegan"),
IFERROR(IF(VLOOKUP(O1652,[1]Vakuumiert!$N:$O,2,FALSE)=0,"Vakuumierter VOS Zipfel"),
IFERROR(IF(VLOOKUP(O1652,[1]Vakuumiert!$Q:$R,2,FALSE)=0,"Vakuumiert geschält"),
IFERROR(IF(VLOOKUP(O1652,'[1]vakuumierte Fertigprodukte'!$B:$C,2,FALSE)=0,"Fertigprodukte"),
IFERROR(IF(VLOOKUP(O1652,'[1]vakuumierte Fertigprodukte'!$E:$FI,2,FALSE)=0,"Vakuumierte Zipfel"),
IFERROR(IF(VLOOKUP(O1652,[1]Wurste!$B:$C,2,FALSE)=0,"Räucherwürste"),
IFERROR(IF(VLOOKUP(O1652,[1]Wurste!$E:$F,2,FALSE)=0,"URW/URGW Wurst"),
IFERROR(IF(VLOOKUP(O1652,[1]Wurste!$H:$I,2,FALSE)=0,"HF-Wurst Vegan"),
IFERROR(IF(VLOOKUP(O1652,[1]Wurste!$K:$L,2,FALSE)=0,"320er ohne Würste"),
IFERROR(IF(AND(OR(Abfalldokumentation!$A1652="BU3",Abfalldokumentation!$A1652="Verkauf"),Abfalldokumentation!$F1652="Schimmel",Abfalldokumentation!$G1652="keinen Abnehmer/kein Schälpersonal"),"Div. Zipfel, ES ohne Verwendung",VLOOKUP(Abfalldokumentation!$E1652,Produktgruppen!A:B,2,FALSE)),"-")))))))))))))))))))))))</f>
        <v>Vorschmelz</v>
      </c>
      <c r="E1652" s="76" t="str">
        <f>IFERROR(VLOOKUP(Abfalldokumentation!$O1652,Artikel!A:C,3,FALSE),Abfalldokumentation!$O1652)</f>
        <v>VS SKZ Premium Würfel</v>
      </c>
      <c r="F1652" s="76" t="str">
        <f>VLOOKUP(T1652,'Liste Gründe'!A:D,2,FALSE)</f>
        <v>Schimmel</v>
      </c>
      <c r="G1652" s="75" t="str">
        <f>IF(ISBLANK(V1652),VLOOKUP(Abfalldokumentation!$P1652,'Liste Gründe'!A:D,3,FALSE),V1652)</f>
        <v>VOS &gt; Einsatz</v>
      </c>
      <c r="H1652" s="76" t="str">
        <f>IF(ISBLANK(Abfalldokumentation!$W1652),"-",Abfalldokumentation!$W1652)</f>
        <v>-</v>
      </c>
      <c r="I1652" s="76">
        <f t="shared" si="176"/>
        <v>45</v>
      </c>
      <c r="J1652" s="76" t="str">
        <f t="shared" si="177"/>
        <v>Produkte</v>
      </c>
      <c r="K1652" s="76" t="str">
        <f t="shared" si="178"/>
        <v>BUs</v>
      </c>
      <c r="L1652" s="76" t="str">
        <f t="shared" si="179"/>
        <v>Symptome</v>
      </c>
      <c r="M1652" s="76">
        <f>IFERROR(VLOOKUP(Abfalldokumentation!$O1652,Kennzahlen!S:V,3,FALSE)*Abfalldokumentation!$B1652,"0")</f>
        <v>30.381245999999997</v>
      </c>
      <c r="N1652" s="76" t="str">
        <f>IF(ISBLANK(Q1652),VLOOKUP(Abfalldokumentation!$O1652,'Linien - BU'!R:S,2,FALSE),Q1652)</f>
        <v>BU3</v>
      </c>
      <c r="O1652" s="77">
        <f t="shared" si="180"/>
        <v>29600030</v>
      </c>
      <c r="P1652" s="77">
        <f t="shared" si="181"/>
        <v>12</v>
      </c>
      <c r="Q1652" s="45"/>
      <c r="R1652" s="46">
        <v>29600030</v>
      </c>
      <c r="S1652" s="46">
        <v>52.929000000000002</v>
      </c>
      <c r="T1652" s="46">
        <v>12</v>
      </c>
      <c r="U1652" s="47">
        <v>44509</v>
      </c>
      <c r="V1652" s="61" t="s">
        <v>21</v>
      </c>
      <c r="W1652" s="46"/>
      <c r="X1652" s="50" t="str">
        <f>IFERROR(VLOOKUP(Abfalldokumentation!$R1652,Artikel!A:C,3,FALSE),Abfalldokumentation!$R1652)</f>
        <v>VS SKZ Premium Würfel</v>
      </c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</row>
    <row r="1653" spans="1:40" ht="30" hidden="1" customHeight="1" x14ac:dyDescent="0.25">
      <c r="A1653" s="78" t="str">
        <f>VLOOKUP(N1653,'Linien - BU'!A:B,2,FALSE)</f>
        <v>BU3</v>
      </c>
      <c r="B1653" s="79">
        <f t="shared" si="182"/>
        <v>297</v>
      </c>
      <c r="C1653" s="80">
        <f>Abfalldokumentation!$U1653</f>
        <v>44509</v>
      </c>
      <c r="D1653" s="69" t="str">
        <f>IFERROR(IF(VLOOKUP(O1653,'[1]Rohware 230'!$B:$C,2,FALSE)=0,"Rohware"),
IFERROR(IF(VLOOKUP(O1653,[1]Sammelnr.!$B:$C,2,FALSE)=0,"Sammelnr. ungeschält ABS"),
IFERROR(IF(VLOOKUP(O1653,[1]Sammelnr.!$E:$F,2,FALSE)=0,"Sammelnr. ungeschält VS"),
IFERROR(IF(VLOOKUP(O1653,[1]Sammelnr.!$H:$I,2,FALSE)=0,"Sammelnr. geschält"),
IFERROR(IF(VLOOKUP(O1653,[1]Offen!$B:$C,2,FALSE)=0,"Offen ungeschält ABS"),
IFERROR(IF(VLOOKUP(O1653,[1]Offen!$E:$F,2,FALSE)=0,"Offen ungeschält VOS"),
IFERROR(IF(VLOOKUP(O1653,[1]Offen!$H:$I,2,FALSE)=0,"Offen geschält RW"),
IFERROR(IF(VLOOKUP(O1653,[1]Offen!$K:$L,2,FALSE)=0,"Offen vegan"),
IFERROR(IF(VLOOKUP(O1653,[1]Offen!$N:$O,2,FALSE)=0,"Offen Zipfel"),
IFERROR(IF(VLOOKUP(O1653,[1]Offen!$Q:$R,2,FALSE)=0,"Offen Endstücke"),
IFERROR(IF(VLOOKUP(O1653,[1]Vakuumiert!$B:$C,2,FALSE)=0,"Vakuumierter VOS ungeschält"),
IFERROR(IF(VLOOKUP(O1653,[1]Vakuumiert!$E:$F,2,FALSE)=0,"Vakuumierter ABS ungeschält"),
IFERROR(IF(VLOOKUP(O1653,[1]Vakuumiert!$H:$I,2,FALSE)=0,"Vakuumierter VOS geschält"),
IFERROR(IF(VLOOKUP(O1653,[1]Vakuumiert!$K:$L,2,FALSE)=0,"Vakuumierter VOS vegan"),
IFERROR(IF(VLOOKUP(O1653,[1]Vakuumiert!$N:$O,2,FALSE)=0,"Vakuumierter VOS Zipfel"),
IFERROR(IF(VLOOKUP(O1653,[1]Vakuumiert!$Q:$R,2,FALSE)=0,"Vakuumiert geschält"),
IFERROR(IF(VLOOKUP(O1653,'[1]vakuumierte Fertigprodukte'!$B:$C,2,FALSE)=0,"Fertigprodukte"),
IFERROR(IF(VLOOKUP(O1653,'[1]vakuumierte Fertigprodukte'!$E:$FI,2,FALSE)=0,"Vakuumierte Zipfel"),
IFERROR(IF(VLOOKUP(O1653,[1]Wurste!$B:$C,2,FALSE)=0,"Räucherwürste"),
IFERROR(IF(VLOOKUP(O1653,[1]Wurste!$E:$F,2,FALSE)=0,"URW/URGW Wurst"),
IFERROR(IF(VLOOKUP(O1653,[1]Wurste!$H:$I,2,FALSE)=0,"HF-Wurst Vegan"),
IFERROR(IF(VLOOKUP(O1653,[1]Wurste!$K:$L,2,FALSE)=0,"320er ohne Würste"),
IFERROR(IF(AND(OR(Abfalldokumentation!$A1653="BU3",Abfalldokumentation!$A1653="Verkauf"),Abfalldokumentation!$F1653="Schimmel",Abfalldokumentation!$G1653="keinen Abnehmer/kein Schälpersonal"),"Div. Zipfel, ES ohne Verwendung",VLOOKUP(Abfalldokumentation!$E1653,Produktgruppen!A:B,2,FALSE)),"-")))))))))))))))))))))))</f>
        <v>vegan</v>
      </c>
      <c r="E1653" s="81" t="str">
        <f>IFERROR(VLOOKUP(Abfalldokumentation!$O1653,Artikel!A:C,3,FALSE),Abfalldokumentation!$O1653)</f>
        <v>VOS VEG-SCH MILD</v>
      </c>
      <c r="F1653" s="81" t="str">
        <f>VLOOKUP(T1653,'Liste Gründe'!A:D,2,FALSE)</f>
        <v>keinen Verwendungszweck</v>
      </c>
      <c r="G1653" s="80" t="str">
        <f>IF(ISBLANK(V1653),VLOOKUP(Abfalldokumentation!$P1653,'Liste Gründe'!A:D,3,FALSE),V1653)</f>
        <v>VOS &gt; Einsatz (vegan)</v>
      </c>
      <c r="H1653" s="81" t="str">
        <f>IF(ISBLANK(Abfalldokumentation!$W1653),"-",Abfalldokumentation!$W1653)</f>
        <v>-</v>
      </c>
      <c r="I1653" s="81">
        <f t="shared" si="176"/>
        <v>45</v>
      </c>
      <c r="J1653" s="81" t="str">
        <f t="shared" si="177"/>
        <v>Produkte</v>
      </c>
      <c r="K1653" s="81" t="str">
        <f t="shared" si="178"/>
        <v>BUs</v>
      </c>
      <c r="L1653" s="81" t="str">
        <f t="shared" si="179"/>
        <v>Symptome</v>
      </c>
      <c r="M1653" s="81">
        <f>IFERROR(VLOOKUP(Abfalldokumentation!$O1653,Kennzahlen!S:V,3,FALSE)*Abfalldokumentation!$B1653,"0")</f>
        <v>148.5</v>
      </c>
      <c r="N1653" s="81" t="str">
        <f>IF(ISBLANK(Q1653),VLOOKUP(Abfalldokumentation!$O1653,'Linien - BU'!R:S,2,FALSE),Q1653)</f>
        <v>BU3</v>
      </c>
      <c r="O1653" s="77">
        <f t="shared" si="180"/>
        <v>29900002</v>
      </c>
      <c r="P1653" s="77">
        <f t="shared" si="181"/>
        <v>61</v>
      </c>
      <c r="Q1653" s="39"/>
      <c r="R1653" s="40">
        <v>29900002</v>
      </c>
      <c r="S1653" s="40">
        <v>297</v>
      </c>
      <c r="T1653" s="40">
        <v>61</v>
      </c>
      <c r="U1653" s="41">
        <v>44509</v>
      </c>
      <c r="V1653" s="48" t="s">
        <v>35</v>
      </c>
      <c r="W1653" s="40"/>
      <c r="X1653" s="44" t="str">
        <f>IFERROR(VLOOKUP(Abfalldokumentation!$R1653,Artikel!A:C,3,FALSE),Abfalldokumentation!$R1653)</f>
        <v>VOS VEG-SCH MILD</v>
      </c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</row>
    <row r="1654" spans="1:40" ht="30" hidden="1" customHeight="1" x14ac:dyDescent="0.25">
      <c r="A1654" s="73" t="str">
        <f>VLOOKUP(N1654,'Linien - BU'!A:B,2,FALSE)</f>
        <v>BU1</v>
      </c>
      <c r="B1654" s="74">
        <f t="shared" si="182"/>
        <v>20</v>
      </c>
      <c r="C1654" s="75">
        <f>Abfalldokumentation!$U1654</f>
        <v>44509</v>
      </c>
      <c r="D1654" s="69" t="str">
        <f>IFERROR(IF(VLOOKUP(O1654,'[1]Rohware 230'!$B:$C,2,FALSE)=0,"Rohware"),
IFERROR(IF(VLOOKUP(O1654,[1]Sammelnr.!$B:$C,2,FALSE)=0,"Sammelnr. ungeschält ABS"),
IFERROR(IF(VLOOKUP(O1654,[1]Sammelnr.!$E:$F,2,FALSE)=0,"Sammelnr. ungeschält VS"),
IFERROR(IF(VLOOKUP(O1654,[1]Sammelnr.!$H:$I,2,FALSE)=0,"Sammelnr. geschält"),
IFERROR(IF(VLOOKUP(O1654,[1]Offen!$B:$C,2,FALSE)=0,"Offen ungeschält ABS"),
IFERROR(IF(VLOOKUP(O1654,[1]Offen!$E:$F,2,FALSE)=0,"Offen ungeschält VOS"),
IFERROR(IF(VLOOKUP(O1654,[1]Offen!$H:$I,2,FALSE)=0,"Offen geschält RW"),
IFERROR(IF(VLOOKUP(O1654,[1]Offen!$K:$L,2,FALSE)=0,"Offen vegan"),
IFERROR(IF(VLOOKUP(O1654,[1]Offen!$N:$O,2,FALSE)=0,"Offen Zipfel"),
IFERROR(IF(VLOOKUP(O1654,[1]Offen!$Q:$R,2,FALSE)=0,"Offen Endstücke"),
IFERROR(IF(VLOOKUP(O1654,[1]Vakuumiert!$B:$C,2,FALSE)=0,"Vakuumierter VOS ungeschält"),
IFERROR(IF(VLOOKUP(O1654,[1]Vakuumiert!$E:$F,2,FALSE)=0,"Vakuumierter ABS ungeschält"),
IFERROR(IF(VLOOKUP(O1654,[1]Vakuumiert!$H:$I,2,FALSE)=0,"Vakuumierter VOS geschält"),
IFERROR(IF(VLOOKUP(O1654,[1]Vakuumiert!$K:$L,2,FALSE)=0,"Vakuumierter VOS vegan"),
IFERROR(IF(VLOOKUP(O1654,[1]Vakuumiert!$N:$O,2,FALSE)=0,"Vakuumierter VOS Zipfel"),
IFERROR(IF(VLOOKUP(O1654,[1]Vakuumiert!$Q:$R,2,FALSE)=0,"Vakuumiert geschält"),
IFERROR(IF(VLOOKUP(O1654,'[1]vakuumierte Fertigprodukte'!$B:$C,2,FALSE)=0,"Fertigprodukte"),
IFERROR(IF(VLOOKUP(O1654,'[1]vakuumierte Fertigprodukte'!$E:$FI,2,FALSE)=0,"Vakuumierte Zipfel"),
IFERROR(IF(VLOOKUP(O1654,[1]Wurste!$B:$C,2,FALSE)=0,"Räucherwürste"),
IFERROR(IF(VLOOKUP(O1654,[1]Wurste!$E:$F,2,FALSE)=0,"URW/URGW Wurst"),
IFERROR(IF(VLOOKUP(O1654,[1]Wurste!$H:$I,2,FALSE)=0,"HF-Wurst Vegan"),
IFERROR(IF(VLOOKUP(O1654,[1]Wurste!$K:$L,2,FALSE)=0,"320er ohne Würste"),
IFERROR(IF(AND(OR(Abfalldokumentation!$A1654="BU3",Abfalldokumentation!$A1654="Verkauf"),Abfalldokumentation!$F1654="Schimmel",Abfalldokumentation!$G1654="keinen Abnehmer/kein Schälpersonal"),"Div. Zipfel, ES ohne Verwendung",VLOOKUP(Abfalldokumentation!$E1654,Produktgruppen!A:B,2,FALSE)),"-")))))))))))))))))))))))</f>
        <v>ganze Würste</v>
      </c>
      <c r="E1654" s="76" t="str">
        <f>IFERROR(VLOOKUP(Abfalldokumentation!$O1654,Artikel!A:C,3,FALSE),Abfalldokumentation!$O1654)</f>
        <v>Würste 6700g Räucher na</v>
      </c>
      <c r="F1654" s="76" t="str">
        <f>VLOOKUP(T1654,'Liste Gründe'!A:D,2,FALSE)</f>
        <v>Linienbezogen</v>
      </c>
      <c r="G1654" s="75" t="str">
        <f>IF(ISBLANK(V1654),VLOOKUP(Abfalldokumentation!$P1654,'Liste Gründe'!A:D,3,FALSE),V1654)</f>
        <v>Darm geplatzt</v>
      </c>
      <c r="H1654" s="76" t="str">
        <f>IF(ISBLANK(Abfalldokumentation!$W1654),"-",Abfalldokumentation!$W1654)</f>
        <v>-</v>
      </c>
      <c r="I1654" s="76">
        <f t="shared" si="176"/>
        <v>45</v>
      </c>
      <c r="J1654" s="76" t="str">
        <f t="shared" si="177"/>
        <v>Produkte</v>
      </c>
      <c r="K1654" s="76" t="str">
        <f t="shared" si="178"/>
        <v>BUs</v>
      </c>
      <c r="L1654" s="76" t="str">
        <f t="shared" si="179"/>
        <v>Symptome</v>
      </c>
      <c r="M1654" s="76" t="str">
        <f>IFERROR(VLOOKUP(Abfalldokumentation!$O1654,Kennzahlen!S:V,3,FALSE)*Abfalldokumentation!$B1654,"0")</f>
        <v>0</v>
      </c>
      <c r="N1654" s="76">
        <f>IF(ISBLANK(Q1654),VLOOKUP(Abfalldokumentation!$O1654,'Linien - BU'!R:S,2,FALSE),Q1654)</f>
        <v>3010</v>
      </c>
      <c r="O1654" s="77">
        <f t="shared" si="180"/>
        <v>32000028</v>
      </c>
      <c r="P1654" s="77">
        <f t="shared" si="181"/>
        <v>34</v>
      </c>
      <c r="Q1654" s="45">
        <v>3010</v>
      </c>
      <c r="R1654" s="46">
        <v>32000028</v>
      </c>
      <c r="S1654" s="46">
        <v>20</v>
      </c>
      <c r="T1654" s="46">
        <v>34</v>
      </c>
      <c r="U1654" s="47">
        <v>44509</v>
      </c>
      <c r="V1654" s="61"/>
      <c r="W1654" s="46"/>
      <c r="X1654" s="50" t="str">
        <f>IFERROR(VLOOKUP(Abfalldokumentation!$R1654,Artikel!A:C,3,FALSE),Abfalldokumentation!$R1654)</f>
        <v>Würste 6700g Räucher na</v>
      </c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</row>
    <row r="1655" spans="1:40" ht="30" hidden="1" customHeight="1" x14ac:dyDescent="0.25">
      <c r="A1655" s="78" t="str">
        <f>VLOOKUP(N1655,'Linien - BU'!A:B,2,FALSE)</f>
        <v>BU1</v>
      </c>
      <c r="B1655" s="79">
        <f t="shared" si="182"/>
        <v>20</v>
      </c>
      <c r="C1655" s="80">
        <f>Abfalldokumentation!$U1655</f>
        <v>44509</v>
      </c>
      <c r="D1655" s="69" t="str">
        <f>IFERROR(IF(VLOOKUP(O1655,'[1]Rohware 230'!$B:$C,2,FALSE)=0,"Rohware"),
IFERROR(IF(VLOOKUP(O1655,[1]Sammelnr.!$B:$C,2,FALSE)=0,"Sammelnr. ungeschält ABS"),
IFERROR(IF(VLOOKUP(O1655,[1]Sammelnr.!$E:$F,2,FALSE)=0,"Sammelnr. ungeschält VS"),
IFERROR(IF(VLOOKUP(O1655,[1]Sammelnr.!$H:$I,2,FALSE)=0,"Sammelnr. geschält"),
IFERROR(IF(VLOOKUP(O1655,[1]Offen!$B:$C,2,FALSE)=0,"Offen ungeschält ABS"),
IFERROR(IF(VLOOKUP(O1655,[1]Offen!$E:$F,2,FALSE)=0,"Offen ungeschält VOS"),
IFERROR(IF(VLOOKUP(O1655,[1]Offen!$H:$I,2,FALSE)=0,"Offen geschält RW"),
IFERROR(IF(VLOOKUP(O1655,[1]Offen!$K:$L,2,FALSE)=0,"Offen vegan"),
IFERROR(IF(VLOOKUP(O1655,[1]Offen!$N:$O,2,FALSE)=0,"Offen Zipfel"),
IFERROR(IF(VLOOKUP(O1655,[1]Offen!$Q:$R,2,FALSE)=0,"Offen Endstücke"),
IFERROR(IF(VLOOKUP(O1655,[1]Vakuumiert!$B:$C,2,FALSE)=0,"Vakuumierter VOS ungeschält"),
IFERROR(IF(VLOOKUP(O1655,[1]Vakuumiert!$E:$F,2,FALSE)=0,"Vakuumierter ABS ungeschält"),
IFERROR(IF(VLOOKUP(O1655,[1]Vakuumiert!$H:$I,2,FALSE)=0,"Vakuumierter VOS geschält"),
IFERROR(IF(VLOOKUP(O1655,[1]Vakuumiert!$K:$L,2,FALSE)=0,"Vakuumierter VOS vegan"),
IFERROR(IF(VLOOKUP(O1655,[1]Vakuumiert!$N:$O,2,FALSE)=0,"Vakuumierter VOS Zipfel"),
IFERROR(IF(VLOOKUP(O1655,[1]Vakuumiert!$Q:$R,2,FALSE)=0,"Vakuumiert geschält"),
IFERROR(IF(VLOOKUP(O1655,'[1]vakuumierte Fertigprodukte'!$B:$C,2,FALSE)=0,"Fertigprodukte"),
IFERROR(IF(VLOOKUP(O1655,'[1]vakuumierte Fertigprodukte'!$E:$FI,2,FALSE)=0,"Vakuumierte Zipfel"),
IFERROR(IF(VLOOKUP(O1655,[1]Wurste!$B:$C,2,FALSE)=0,"Räucherwürste"),
IFERROR(IF(VLOOKUP(O1655,[1]Wurste!$E:$F,2,FALSE)=0,"URW/URGW Wurst"),
IFERROR(IF(VLOOKUP(O1655,[1]Wurste!$H:$I,2,FALSE)=0,"HF-Wurst Vegan"),
IFERROR(IF(VLOOKUP(O1655,[1]Wurste!$K:$L,2,FALSE)=0,"320er ohne Würste"),
IFERROR(IF(AND(OR(Abfalldokumentation!$A1655="BU3",Abfalldokumentation!$A1655="Verkauf"),Abfalldokumentation!$F1655="Schimmel",Abfalldokumentation!$G1655="keinen Abnehmer/kein Schälpersonal"),"Div. Zipfel, ES ohne Verwendung",VLOOKUP(Abfalldokumentation!$E1655,Produktgruppen!A:B,2,FALSE)),"-")))))))))))))))))))))))</f>
        <v>-</v>
      </c>
      <c r="E1655" s="81" t="str">
        <f>IFERROR(VLOOKUP(Abfalldokumentation!$O1655,Artikel!A:C,3,FALSE),Abfalldokumentation!$O1655)</f>
        <v>RW RÄU 9,25KG USA</v>
      </c>
      <c r="F1655" s="81" t="str">
        <f>VLOOKUP(T1655,'Liste Gründe'!A:D,2,FALSE)</f>
        <v>Linienbezogen</v>
      </c>
      <c r="G1655" s="80" t="str">
        <f>IF(ISBLANK(V1655),VLOOKUP(Abfalldokumentation!$P1655,'Liste Gründe'!A:D,3,FALSE),V1655)</f>
        <v>Darm geplatzt</v>
      </c>
      <c r="H1655" s="81" t="str">
        <f>IF(ISBLANK(Abfalldokumentation!$W1655),"-",Abfalldokumentation!$W1655)</f>
        <v>-</v>
      </c>
      <c r="I1655" s="81">
        <f t="shared" si="176"/>
        <v>45</v>
      </c>
      <c r="J1655" s="81" t="str">
        <f t="shared" si="177"/>
        <v>Produkte</v>
      </c>
      <c r="K1655" s="81" t="str">
        <f t="shared" si="178"/>
        <v>BUs</v>
      </c>
      <c r="L1655" s="81" t="str">
        <f t="shared" si="179"/>
        <v>Symptome</v>
      </c>
      <c r="M1655" s="81" t="str">
        <f>IFERROR(VLOOKUP(Abfalldokumentation!$O1655,Kennzahlen!S:V,3,FALSE)*Abfalldokumentation!$B1655,"0")</f>
        <v>0</v>
      </c>
      <c r="N1655" s="81">
        <f>IF(ISBLANK(Q1655),VLOOKUP(Abfalldokumentation!$O1655,'Linien - BU'!R:S,2,FALSE),Q1655)</f>
        <v>3020</v>
      </c>
      <c r="O1655" s="77">
        <f t="shared" si="180"/>
        <v>32000056</v>
      </c>
      <c r="P1655" s="77">
        <f t="shared" si="181"/>
        <v>34</v>
      </c>
      <c r="Q1655" s="39">
        <v>3020</v>
      </c>
      <c r="R1655" s="40">
        <v>32000056</v>
      </c>
      <c r="S1655" s="40">
        <v>20</v>
      </c>
      <c r="T1655" s="40">
        <v>34</v>
      </c>
      <c r="U1655" s="41">
        <v>44509</v>
      </c>
      <c r="V1655" s="59"/>
      <c r="W1655" s="40"/>
      <c r="X1655" s="44" t="str">
        <f>IFERROR(VLOOKUP(Abfalldokumentation!$R1655,Artikel!A:C,3,FALSE),Abfalldokumentation!$R1655)</f>
        <v>RW RÄU 9,25KG USA</v>
      </c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</row>
    <row r="1656" spans="1:40" ht="30" customHeight="1" x14ac:dyDescent="0.25">
      <c r="A1656" s="73" t="str">
        <f>VLOOKUP(N1656,'Linien - BU'!A:B,2,FALSE)</f>
        <v>BU1</v>
      </c>
      <c r="B1656" s="74">
        <f t="shared" si="182"/>
        <v>20</v>
      </c>
      <c r="C1656" s="75">
        <f>Abfalldokumentation!$U1656</f>
        <v>44509</v>
      </c>
      <c r="D1656" s="69" t="str">
        <f>IFERROR(IF(VLOOKUP(O1656,'[1]Rohware 230'!$B:$C,2,FALSE)=0,"Rohware"),
IFERROR(IF(VLOOKUP(O1656,[1]Sammelnr.!$B:$C,2,FALSE)=0,"Sammelnr. ungeschält ABS"),
IFERROR(IF(VLOOKUP(O1656,[1]Sammelnr.!$E:$F,2,FALSE)=0,"Sammelnr. ungeschält VS"),
IFERROR(IF(VLOOKUP(O1656,[1]Sammelnr.!$H:$I,2,FALSE)=0,"Sammelnr. geschält"),
IFERROR(IF(VLOOKUP(O1656,[1]Offen!$B:$C,2,FALSE)=0,"Offen ungeschält ABS"),
IFERROR(IF(VLOOKUP(O1656,[1]Offen!$E:$F,2,FALSE)=0,"Offen ungeschält VOS"),
IFERROR(IF(VLOOKUP(O1656,[1]Offen!$H:$I,2,FALSE)=0,"Offen geschält RW"),
IFERROR(IF(VLOOKUP(O1656,[1]Offen!$K:$L,2,FALSE)=0,"Offen vegan"),
IFERROR(IF(VLOOKUP(O1656,[1]Offen!$N:$O,2,FALSE)=0,"Offen Zipfel"),
IFERROR(IF(VLOOKUP(O1656,[1]Offen!$Q:$R,2,FALSE)=0,"Offen Endstücke"),
IFERROR(IF(VLOOKUP(O1656,[1]Vakuumiert!$B:$C,2,FALSE)=0,"Vakuumierter VOS ungeschält"),
IFERROR(IF(VLOOKUP(O1656,[1]Vakuumiert!$E:$F,2,FALSE)=0,"Vakuumierter ABS ungeschält"),
IFERROR(IF(VLOOKUP(O1656,[1]Vakuumiert!$H:$I,2,FALSE)=0,"Vakuumierter VOS geschält"),
IFERROR(IF(VLOOKUP(O1656,[1]Vakuumiert!$K:$L,2,FALSE)=0,"Vakuumierter VOS vegan"),
IFERROR(IF(VLOOKUP(O1656,[1]Vakuumiert!$N:$O,2,FALSE)=0,"Vakuumierter VOS Zipfel"),
IFERROR(IF(VLOOKUP(O1656,[1]Vakuumiert!$Q:$R,2,FALSE)=0,"Vakuumiert geschält"),
IFERROR(IF(VLOOKUP(O1656,'[1]vakuumierte Fertigprodukte'!$B:$C,2,FALSE)=0,"Fertigprodukte"),
IFERROR(IF(VLOOKUP(O1656,'[1]vakuumierte Fertigprodukte'!$E:$FI,2,FALSE)=0,"Vakuumierte Zipfel"),
IFERROR(IF(VLOOKUP(O1656,[1]Wurste!$B:$C,2,FALSE)=0,"Räucherwürste"),
IFERROR(IF(VLOOKUP(O1656,[1]Wurste!$E:$F,2,FALSE)=0,"URW/URGW Wurst"),
IFERROR(IF(VLOOKUP(O1656,[1]Wurste!$H:$I,2,FALSE)=0,"HF-Wurst Vegan"),
IFERROR(IF(VLOOKUP(O1656,[1]Wurste!$K:$L,2,FALSE)=0,"320er ohne Würste"),
IFERROR(IF(AND(OR(Abfalldokumentation!$A1656="BU3",Abfalldokumentation!$A1656="Verkauf"),Abfalldokumentation!$F1656="Schimmel",Abfalldokumentation!$G1656="keinen Abnehmer/kein Schälpersonal"),"Div. Zipfel, ES ohne Verwendung",VLOOKUP(Abfalldokumentation!$E1656,Produktgruppen!A:B,2,FALSE)),"-")))))))))))))))))))))))</f>
        <v>RW</v>
      </c>
      <c r="E1656" s="76" t="str">
        <f>IFERROR(VLOOKUP(Abfalldokumentation!$O1656,Artikel!A:C,3,FALSE),Abfalldokumentation!$O1656)</f>
        <v>GRW SCHI-NAT 7,2GK NEUE</v>
      </c>
      <c r="F1656" s="76" t="str">
        <f>VLOOKUP(T1656,'Liste Gründe'!A:D,2,FALSE)</f>
        <v>Linienbezogen</v>
      </c>
      <c r="G1656" s="75" t="str">
        <f>IF(ISBLANK(V1656),VLOOKUP(Abfalldokumentation!$P1656,'Liste Gründe'!A:D,3,FALSE),V1656)</f>
        <v>Clip gerissen</v>
      </c>
      <c r="H1656" s="76" t="str">
        <f>IF(ISBLANK(Abfalldokumentation!$W1656),"-",Abfalldokumentation!$W1656)</f>
        <v>-</v>
      </c>
      <c r="I1656" s="76">
        <f t="shared" si="176"/>
        <v>45</v>
      </c>
      <c r="J1656" s="76" t="str">
        <f t="shared" si="177"/>
        <v>Produkte</v>
      </c>
      <c r="K1656" s="76" t="str">
        <f t="shared" si="178"/>
        <v>BUs</v>
      </c>
      <c r="L1656" s="76" t="str">
        <f t="shared" si="179"/>
        <v>Symptome</v>
      </c>
      <c r="M1656" s="76" t="str">
        <f>IFERROR(VLOOKUP(Abfalldokumentation!$O1656,Kennzahlen!S:V,3,FALSE)*Abfalldokumentation!$B1656,"0")</f>
        <v>0</v>
      </c>
      <c r="N1656" s="76">
        <f>IF(ISBLANK(Q1656),VLOOKUP(Abfalldokumentation!$O1656,'Linien - BU'!R:S,2,FALSE),Q1656)</f>
        <v>3020</v>
      </c>
      <c r="O1656" s="77">
        <f t="shared" si="180"/>
        <v>32000106</v>
      </c>
      <c r="P1656" s="77">
        <f t="shared" si="181"/>
        <v>31</v>
      </c>
      <c r="Q1656" s="45">
        <v>3020</v>
      </c>
      <c r="R1656" s="46">
        <v>32000106</v>
      </c>
      <c r="S1656" s="46">
        <v>20</v>
      </c>
      <c r="T1656" s="40">
        <v>31</v>
      </c>
      <c r="U1656" s="47">
        <v>44509</v>
      </c>
      <c r="V1656" s="61"/>
      <c r="W1656" s="46"/>
      <c r="X1656" s="50" t="str">
        <f>IFERROR(VLOOKUP(Abfalldokumentation!$R1656,Artikel!A:C,3,FALSE),Abfalldokumentation!$R1656)</f>
        <v>GRW SCHI-NAT 7,2GK NEUE</v>
      </c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</row>
    <row r="1657" spans="1:40" ht="30" hidden="1" customHeight="1" x14ac:dyDescent="0.25">
      <c r="A1657" s="78" t="str">
        <f>VLOOKUP(N1657,'Linien - BU'!A:B,2,FALSE)</f>
        <v>BU1</v>
      </c>
      <c r="B1657" s="79">
        <f t="shared" si="182"/>
        <v>20</v>
      </c>
      <c r="C1657" s="80">
        <f>Abfalldokumentation!$U1657</f>
        <v>44509</v>
      </c>
      <c r="D1657" s="69" t="str">
        <f>IFERROR(IF(VLOOKUP(O1657,'[1]Rohware 230'!$B:$C,2,FALSE)=0,"Rohware"),
IFERROR(IF(VLOOKUP(O1657,[1]Sammelnr.!$B:$C,2,FALSE)=0,"Sammelnr. ungeschält ABS"),
IFERROR(IF(VLOOKUP(O1657,[1]Sammelnr.!$E:$F,2,FALSE)=0,"Sammelnr. ungeschält VS"),
IFERROR(IF(VLOOKUP(O1657,[1]Sammelnr.!$H:$I,2,FALSE)=0,"Sammelnr. geschält"),
IFERROR(IF(VLOOKUP(O1657,[1]Offen!$B:$C,2,FALSE)=0,"Offen ungeschält ABS"),
IFERROR(IF(VLOOKUP(O1657,[1]Offen!$E:$F,2,FALSE)=0,"Offen ungeschält VOS"),
IFERROR(IF(VLOOKUP(O1657,[1]Offen!$H:$I,2,FALSE)=0,"Offen geschält RW"),
IFERROR(IF(VLOOKUP(O1657,[1]Offen!$K:$L,2,FALSE)=0,"Offen vegan"),
IFERROR(IF(VLOOKUP(O1657,[1]Offen!$N:$O,2,FALSE)=0,"Offen Zipfel"),
IFERROR(IF(VLOOKUP(O1657,[1]Offen!$Q:$R,2,FALSE)=0,"Offen Endstücke"),
IFERROR(IF(VLOOKUP(O1657,[1]Vakuumiert!$B:$C,2,FALSE)=0,"Vakuumierter VOS ungeschält"),
IFERROR(IF(VLOOKUP(O1657,[1]Vakuumiert!$E:$F,2,FALSE)=0,"Vakuumierter ABS ungeschält"),
IFERROR(IF(VLOOKUP(O1657,[1]Vakuumiert!$H:$I,2,FALSE)=0,"Vakuumierter VOS geschält"),
IFERROR(IF(VLOOKUP(O1657,[1]Vakuumiert!$K:$L,2,FALSE)=0,"Vakuumierter VOS vegan"),
IFERROR(IF(VLOOKUP(O1657,[1]Vakuumiert!$N:$O,2,FALSE)=0,"Vakuumierter VOS Zipfel"),
IFERROR(IF(VLOOKUP(O1657,[1]Vakuumiert!$Q:$R,2,FALSE)=0,"Vakuumiert geschält"),
IFERROR(IF(VLOOKUP(O1657,'[1]vakuumierte Fertigprodukte'!$B:$C,2,FALSE)=0,"Fertigprodukte"),
IFERROR(IF(VLOOKUP(O1657,'[1]vakuumierte Fertigprodukte'!$E:$FI,2,FALSE)=0,"Vakuumierte Zipfel"),
IFERROR(IF(VLOOKUP(O1657,[1]Wurste!$B:$C,2,FALSE)=0,"Räucherwürste"),
IFERROR(IF(VLOOKUP(O1657,[1]Wurste!$E:$F,2,FALSE)=0,"URW/URGW Wurst"),
IFERROR(IF(VLOOKUP(O1657,[1]Wurste!$H:$I,2,FALSE)=0,"HF-Wurst Vegan"),
IFERROR(IF(VLOOKUP(O1657,[1]Wurste!$K:$L,2,FALSE)=0,"320er ohne Würste"),
IFERROR(IF(AND(OR(Abfalldokumentation!$A1657="BU3",Abfalldokumentation!$A1657="Verkauf"),Abfalldokumentation!$F1657="Schimmel",Abfalldokumentation!$G1657="keinen Abnehmer/kein Schälpersonal"),"Div. Zipfel, ES ohne Verwendung",VLOOKUP(Abfalldokumentation!$E1657,Produktgruppen!A:B,2,FALSE)),"-")))))))))))))))))))))))</f>
        <v>RW</v>
      </c>
      <c r="E1657" s="81" t="str">
        <f>IFERROR(VLOOKUP(Abfalldokumentation!$O1657,Artikel!A:C,3,FALSE),Abfalldokumentation!$O1657)</f>
        <v>GRW SCHI-NAT 7,2GK NEUE</v>
      </c>
      <c r="F1657" s="81" t="str">
        <f>VLOOKUP(T1657,'Liste Gründe'!A:D,2,FALSE)</f>
        <v>Linienbezogen</v>
      </c>
      <c r="G1657" s="80" t="str">
        <f>IF(ISBLANK(V1657),VLOOKUP(Abfalldokumentation!$P1657,'Liste Gründe'!A:D,3,FALSE),V1657)</f>
        <v>Füllkopf tropft (vegan)</v>
      </c>
      <c r="H1657" s="81" t="str">
        <f>IF(ISBLANK(Abfalldokumentation!$W1657),"-",Abfalldokumentation!$W1657)</f>
        <v>-</v>
      </c>
      <c r="I1657" s="81">
        <f t="shared" si="176"/>
        <v>45</v>
      </c>
      <c r="J1657" s="81" t="str">
        <f t="shared" si="177"/>
        <v>Produkte</v>
      </c>
      <c r="K1657" s="81" t="str">
        <f t="shared" si="178"/>
        <v>BUs</v>
      </c>
      <c r="L1657" s="81" t="str">
        <f t="shared" si="179"/>
        <v>Symptome</v>
      </c>
      <c r="M1657" s="81" t="str">
        <f>IFERROR(VLOOKUP(Abfalldokumentation!$O1657,Kennzahlen!S:V,3,FALSE)*Abfalldokumentation!$B1657,"0")</f>
        <v>0</v>
      </c>
      <c r="N1657" s="81">
        <f>IF(ISBLANK(Q1657),VLOOKUP(Abfalldokumentation!$O1657,'Linien - BU'!R:S,2,FALSE),Q1657)</f>
        <v>3020</v>
      </c>
      <c r="O1657" s="77">
        <f t="shared" si="180"/>
        <v>32000106</v>
      </c>
      <c r="P1657" s="77">
        <f t="shared" si="181"/>
        <v>20</v>
      </c>
      <c r="Q1657" s="39">
        <v>3020</v>
      </c>
      <c r="R1657" s="40">
        <v>32000106</v>
      </c>
      <c r="S1657" s="40">
        <v>20</v>
      </c>
      <c r="T1657" s="40">
        <v>20</v>
      </c>
      <c r="U1657" s="41">
        <v>44509</v>
      </c>
      <c r="V1657" s="59"/>
      <c r="W1657" s="40"/>
      <c r="X1657" s="44" t="str">
        <f>IFERROR(VLOOKUP(Abfalldokumentation!$R1657,Artikel!A:C,3,FALSE),Abfalldokumentation!$R1657)</f>
        <v>GRW SCHI-NAT 7,2GK NEUE</v>
      </c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</row>
    <row r="1658" spans="1:40" ht="30" hidden="1" customHeight="1" x14ac:dyDescent="0.25">
      <c r="A1658" s="73" t="str">
        <f>VLOOKUP(N1658,'Linien - BU'!A:B,2,FALSE)</f>
        <v>BU1</v>
      </c>
      <c r="B1658" s="74">
        <f t="shared" si="182"/>
        <v>20</v>
      </c>
      <c r="C1658" s="75">
        <f>Abfalldokumentation!$U1658</f>
        <v>44509</v>
      </c>
      <c r="D1658" s="69" t="str">
        <f>IFERROR(IF(VLOOKUP(O1658,'[1]Rohware 230'!$B:$C,2,FALSE)=0,"Rohware"),
IFERROR(IF(VLOOKUP(O1658,[1]Sammelnr.!$B:$C,2,FALSE)=0,"Sammelnr. ungeschält ABS"),
IFERROR(IF(VLOOKUP(O1658,[1]Sammelnr.!$E:$F,2,FALSE)=0,"Sammelnr. ungeschält VS"),
IFERROR(IF(VLOOKUP(O1658,[1]Sammelnr.!$H:$I,2,FALSE)=0,"Sammelnr. geschält"),
IFERROR(IF(VLOOKUP(O1658,[1]Offen!$B:$C,2,FALSE)=0,"Offen ungeschält ABS"),
IFERROR(IF(VLOOKUP(O1658,[1]Offen!$E:$F,2,FALSE)=0,"Offen ungeschält VOS"),
IFERROR(IF(VLOOKUP(O1658,[1]Offen!$H:$I,2,FALSE)=0,"Offen geschält RW"),
IFERROR(IF(VLOOKUP(O1658,[1]Offen!$K:$L,2,FALSE)=0,"Offen vegan"),
IFERROR(IF(VLOOKUP(O1658,[1]Offen!$N:$O,2,FALSE)=0,"Offen Zipfel"),
IFERROR(IF(VLOOKUP(O1658,[1]Offen!$Q:$R,2,FALSE)=0,"Offen Endstücke"),
IFERROR(IF(VLOOKUP(O1658,[1]Vakuumiert!$B:$C,2,FALSE)=0,"Vakuumierter VOS ungeschält"),
IFERROR(IF(VLOOKUP(O1658,[1]Vakuumiert!$E:$F,2,FALSE)=0,"Vakuumierter ABS ungeschält"),
IFERROR(IF(VLOOKUP(O1658,[1]Vakuumiert!$H:$I,2,FALSE)=0,"Vakuumierter VOS geschält"),
IFERROR(IF(VLOOKUP(O1658,[1]Vakuumiert!$K:$L,2,FALSE)=0,"Vakuumierter VOS vegan"),
IFERROR(IF(VLOOKUP(O1658,[1]Vakuumiert!$N:$O,2,FALSE)=0,"Vakuumierter VOS Zipfel"),
IFERROR(IF(VLOOKUP(O1658,[1]Vakuumiert!$Q:$R,2,FALSE)=0,"Vakuumiert geschält"),
IFERROR(IF(VLOOKUP(O1658,'[1]vakuumierte Fertigprodukte'!$B:$C,2,FALSE)=0,"Fertigprodukte"),
IFERROR(IF(VLOOKUP(O1658,'[1]vakuumierte Fertigprodukte'!$E:$FI,2,FALSE)=0,"Vakuumierte Zipfel"),
IFERROR(IF(VLOOKUP(O1658,[1]Wurste!$B:$C,2,FALSE)=0,"Räucherwürste"),
IFERROR(IF(VLOOKUP(O1658,[1]Wurste!$E:$F,2,FALSE)=0,"URW/URGW Wurst"),
IFERROR(IF(VLOOKUP(O1658,[1]Wurste!$H:$I,2,FALSE)=0,"HF-Wurst Vegan"),
IFERROR(IF(VLOOKUP(O1658,[1]Wurste!$K:$L,2,FALSE)=0,"320er ohne Würste"),
IFERROR(IF(AND(OR(Abfalldokumentation!$A1658="BU3",Abfalldokumentation!$A1658="Verkauf"),Abfalldokumentation!$F1658="Schimmel",Abfalldokumentation!$G1658="keinen Abnehmer/kein Schälpersonal"),"Div. Zipfel, ES ohne Verwendung",VLOOKUP(Abfalldokumentation!$E1658,Produktgruppen!A:B,2,FALSE)),"-")))))))))))))))))))))))</f>
        <v>-</v>
      </c>
      <c r="E1658" s="76" t="str">
        <f>IFERROR(VLOOKUP(Abfalldokumentation!$O1658,Artikel!A:C,3,FALSE),Abfalldokumentation!$O1658)</f>
        <v>RW 8;1KG SPASTUP</v>
      </c>
      <c r="F1658" s="76" t="str">
        <f>VLOOKUP(T1658,'Liste Gründe'!A:D,2,FALSE)</f>
        <v>Linienbezogen</v>
      </c>
      <c r="G1658" s="75" t="str">
        <f>IF(ISBLANK(V1658),VLOOKUP(Abfalldokumentation!$P1658,'Liste Gründe'!A:D,3,FALSE),V1658)</f>
        <v>Reinigung</v>
      </c>
      <c r="H1658" s="76" t="str">
        <f>IF(ISBLANK(Abfalldokumentation!$W1658),"-",Abfalldokumentation!$W1658)</f>
        <v>-</v>
      </c>
      <c r="I1658" s="76">
        <f t="shared" si="176"/>
        <v>45</v>
      </c>
      <c r="J1658" s="76" t="str">
        <f t="shared" si="177"/>
        <v>Produkte</v>
      </c>
      <c r="K1658" s="76" t="str">
        <f t="shared" si="178"/>
        <v>BUs</v>
      </c>
      <c r="L1658" s="76" t="str">
        <f t="shared" si="179"/>
        <v>Symptome</v>
      </c>
      <c r="M1658" s="76" t="str">
        <f>IFERROR(VLOOKUP(Abfalldokumentation!$O1658,Kennzahlen!S:V,3,FALSE)*Abfalldokumentation!$B1658,"0")</f>
        <v>0</v>
      </c>
      <c r="N1658" s="76">
        <f>IF(ISBLANK(Q1658),VLOOKUP(Abfalldokumentation!$O1658,'Linien - BU'!R:S,2,FALSE),Q1658)</f>
        <v>3030</v>
      </c>
      <c r="O1658" s="77">
        <f t="shared" si="180"/>
        <v>47000988</v>
      </c>
      <c r="P1658" s="77">
        <f t="shared" si="181"/>
        <v>10</v>
      </c>
      <c r="Q1658" s="45">
        <v>3030</v>
      </c>
      <c r="R1658" s="46">
        <v>47000988</v>
      </c>
      <c r="S1658" s="46">
        <v>20</v>
      </c>
      <c r="T1658" s="46">
        <v>10</v>
      </c>
      <c r="U1658" s="47">
        <v>44509</v>
      </c>
      <c r="V1658" s="61"/>
      <c r="W1658" s="46"/>
      <c r="X1658" s="50" t="str">
        <f>IFERROR(VLOOKUP(Abfalldokumentation!$R1658,Artikel!A:C,3,FALSE),Abfalldokumentation!$R1658)</f>
        <v>RW 8;1KG SPASTUP</v>
      </c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</row>
    <row r="1659" spans="1:40" ht="30" hidden="1" customHeight="1" x14ac:dyDescent="0.25">
      <c r="A1659" s="78" t="str">
        <f>VLOOKUP(N1659,'Linien - BU'!A:B,2,FALSE)</f>
        <v>BU3</v>
      </c>
      <c r="B1659" s="79">
        <f t="shared" si="182"/>
        <v>303</v>
      </c>
      <c r="C1659" s="80">
        <f>Abfalldokumentation!$U1659</f>
        <v>44509</v>
      </c>
      <c r="D1659" s="69" t="str">
        <f>IFERROR(IF(VLOOKUP(O1659,'[1]Rohware 230'!$B:$C,2,FALSE)=0,"Rohware"),
IFERROR(IF(VLOOKUP(O1659,[1]Sammelnr.!$B:$C,2,FALSE)=0,"Sammelnr. ungeschält ABS"),
IFERROR(IF(VLOOKUP(O1659,[1]Sammelnr.!$E:$F,2,FALSE)=0,"Sammelnr. ungeschält VS"),
IFERROR(IF(VLOOKUP(O1659,[1]Sammelnr.!$H:$I,2,FALSE)=0,"Sammelnr. geschält"),
IFERROR(IF(VLOOKUP(O1659,[1]Offen!$B:$C,2,FALSE)=0,"Offen ungeschält ABS"),
IFERROR(IF(VLOOKUP(O1659,[1]Offen!$E:$F,2,FALSE)=0,"Offen ungeschält VOS"),
IFERROR(IF(VLOOKUP(O1659,[1]Offen!$H:$I,2,FALSE)=0,"Offen geschält RW"),
IFERROR(IF(VLOOKUP(O1659,[1]Offen!$K:$L,2,FALSE)=0,"Offen vegan"),
IFERROR(IF(VLOOKUP(O1659,[1]Offen!$N:$O,2,FALSE)=0,"Offen Zipfel"),
IFERROR(IF(VLOOKUP(O1659,[1]Offen!$Q:$R,2,FALSE)=0,"Offen Endstücke"),
IFERROR(IF(VLOOKUP(O1659,[1]Vakuumiert!$B:$C,2,FALSE)=0,"Vakuumierter VOS ungeschält"),
IFERROR(IF(VLOOKUP(O1659,[1]Vakuumiert!$E:$F,2,FALSE)=0,"Vakuumierter ABS ungeschält"),
IFERROR(IF(VLOOKUP(O1659,[1]Vakuumiert!$H:$I,2,FALSE)=0,"Vakuumierter VOS geschält"),
IFERROR(IF(VLOOKUP(O1659,[1]Vakuumiert!$K:$L,2,FALSE)=0,"Vakuumierter VOS vegan"),
IFERROR(IF(VLOOKUP(O1659,[1]Vakuumiert!$N:$O,2,FALSE)=0,"Vakuumierter VOS Zipfel"),
IFERROR(IF(VLOOKUP(O1659,[1]Vakuumiert!$Q:$R,2,FALSE)=0,"Vakuumiert geschält"),
IFERROR(IF(VLOOKUP(O1659,'[1]vakuumierte Fertigprodukte'!$B:$C,2,FALSE)=0,"Fertigprodukte"),
IFERROR(IF(VLOOKUP(O1659,'[1]vakuumierte Fertigprodukte'!$E:$FI,2,FALSE)=0,"Vakuumierte Zipfel"),
IFERROR(IF(VLOOKUP(O1659,[1]Wurste!$B:$C,2,FALSE)=0,"Räucherwürste"),
IFERROR(IF(VLOOKUP(O1659,[1]Wurste!$E:$F,2,FALSE)=0,"URW/URGW Wurst"),
IFERROR(IF(VLOOKUP(O1659,[1]Wurste!$H:$I,2,FALSE)=0,"HF-Wurst Vegan"),
IFERROR(IF(VLOOKUP(O1659,[1]Wurste!$K:$L,2,FALSE)=0,"320er ohne Würste"),
IFERROR(IF(AND(OR(Abfalldokumentation!$A1659="BU3",Abfalldokumentation!$A1659="Verkauf"),Abfalldokumentation!$F1659="Schimmel",Abfalldokumentation!$G1659="keinen Abnehmer/kein Schälpersonal"),"Div. Zipfel, ES ohne Verwendung",VLOOKUP(Abfalldokumentation!$E1659,Produktgruppen!A:B,2,FALSE)),"-")))))))))))))))))))))))</f>
        <v>Vakuumierter VOS ungeschält</v>
      </c>
      <c r="E1659" s="81" t="str">
        <f>IFERROR(VLOOKUP(Abfalldokumentation!$O1659,Artikel!A:C,3,FALSE),Abfalldokumentation!$O1659)</f>
        <v>VOS SKZ EMM-VAKU</v>
      </c>
      <c r="F1659" s="81" t="str">
        <f>VLOOKUP(T1659,'Liste Gründe'!A:D,2,FALSE)</f>
        <v>Schimmel</v>
      </c>
      <c r="G1659" s="80" t="str">
        <f>IF(ISBLANK(V1659),VLOOKUP(Abfalldokumentation!$P1659,'Liste Gründe'!A:D,3,FALSE),V1659)</f>
        <v>VOS &gt; Einsatz</v>
      </c>
      <c r="H1659" s="81" t="str">
        <f>IF(ISBLANK(Abfalldokumentation!$W1659),"-",Abfalldokumentation!$W1659)</f>
        <v>-</v>
      </c>
      <c r="I1659" s="81">
        <f t="shared" si="176"/>
        <v>45</v>
      </c>
      <c r="J1659" s="81" t="str">
        <f t="shared" si="177"/>
        <v>Produkte</v>
      </c>
      <c r="K1659" s="81" t="str">
        <f t="shared" si="178"/>
        <v>BUs</v>
      </c>
      <c r="L1659" s="81" t="str">
        <f t="shared" si="179"/>
        <v>Symptome</v>
      </c>
      <c r="M1659" s="81" t="str">
        <f>IFERROR(VLOOKUP(Abfalldokumentation!$O1659,Kennzahlen!S:V,3,FALSE)*Abfalldokumentation!$B1659,"0")</f>
        <v>0</v>
      </c>
      <c r="N1659" s="81" t="str">
        <f>IF(ISBLANK(Q1659),VLOOKUP(Abfalldokumentation!$O1659,'Linien - BU'!R:S,2,FALSE),Q1659)</f>
        <v>BU3</v>
      </c>
      <c r="O1659" s="77">
        <f t="shared" si="180"/>
        <v>49500149</v>
      </c>
      <c r="P1659" s="77">
        <f t="shared" si="181"/>
        <v>12</v>
      </c>
      <c r="Q1659" s="39"/>
      <c r="R1659" s="40">
        <v>49500149</v>
      </c>
      <c r="S1659" s="40">
        <v>303</v>
      </c>
      <c r="T1659" s="40">
        <v>12</v>
      </c>
      <c r="U1659" s="41">
        <v>44509</v>
      </c>
      <c r="V1659" s="61" t="s">
        <v>21</v>
      </c>
      <c r="W1659" s="40"/>
      <c r="X1659" s="44" t="str">
        <f>IFERROR(VLOOKUP(Abfalldokumentation!$R1659,Artikel!A:C,3,FALSE),Abfalldokumentation!$R1659)</f>
        <v>VOS SKZ EMM-VAKU</v>
      </c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</row>
    <row r="1660" spans="1:40" ht="30" hidden="1" customHeight="1" x14ac:dyDescent="0.25">
      <c r="A1660" s="73" t="str">
        <f>VLOOKUP(N1660,'Linien - BU'!A:B,2,FALSE)</f>
        <v>BU4</v>
      </c>
      <c r="B1660" s="74">
        <f t="shared" si="182"/>
        <v>269</v>
      </c>
      <c r="C1660" s="75">
        <f>Abfalldokumentation!$U1660</f>
        <v>44509</v>
      </c>
      <c r="D1660" s="69" t="str">
        <f>IFERROR(IF(VLOOKUP(O1660,'[1]Rohware 230'!$B:$C,2,FALSE)=0,"Rohware"),
IFERROR(IF(VLOOKUP(O1660,[1]Sammelnr.!$B:$C,2,FALSE)=0,"Sammelnr. ungeschält ABS"),
IFERROR(IF(VLOOKUP(O1660,[1]Sammelnr.!$E:$F,2,FALSE)=0,"Sammelnr. ungeschält VS"),
IFERROR(IF(VLOOKUP(O1660,[1]Sammelnr.!$H:$I,2,FALSE)=0,"Sammelnr. geschält"),
IFERROR(IF(VLOOKUP(O1660,[1]Offen!$B:$C,2,FALSE)=0,"Offen ungeschält ABS"),
IFERROR(IF(VLOOKUP(O1660,[1]Offen!$E:$F,2,FALSE)=0,"Offen ungeschält VOS"),
IFERROR(IF(VLOOKUP(O1660,[1]Offen!$H:$I,2,FALSE)=0,"Offen geschält RW"),
IFERROR(IF(VLOOKUP(O1660,[1]Offen!$K:$L,2,FALSE)=0,"Offen vegan"),
IFERROR(IF(VLOOKUP(O1660,[1]Offen!$N:$O,2,FALSE)=0,"Offen Zipfel"),
IFERROR(IF(VLOOKUP(O1660,[1]Offen!$Q:$R,2,FALSE)=0,"Offen Endstücke"),
IFERROR(IF(VLOOKUP(O1660,[1]Vakuumiert!$B:$C,2,FALSE)=0,"Vakuumierter VOS ungeschält"),
IFERROR(IF(VLOOKUP(O1660,[1]Vakuumiert!$E:$F,2,FALSE)=0,"Vakuumierter ABS ungeschält"),
IFERROR(IF(VLOOKUP(O1660,[1]Vakuumiert!$H:$I,2,FALSE)=0,"Vakuumierter VOS geschält"),
IFERROR(IF(VLOOKUP(O1660,[1]Vakuumiert!$K:$L,2,FALSE)=0,"Vakuumierter VOS vegan"),
IFERROR(IF(VLOOKUP(O1660,[1]Vakuumiert!$N:$O,2,FALSE)=0,"Vakuumierter VOS Zipfel"),
IFERROR(IF(VLOOKUP(O1660,[1]Vakuumiert!$Q:$R,2,FALSE)=0,"Vakuumiert geschält"),
IFERROR(IF(VLOOKUP(O1660,'[1]vakuumierte Fertigprodukte'!$B:$C,2,FALSE)=0,"Fertigprodukte"),
IFERROR(IF(VLOOKUP(O1660,'[1]vakuumierte Fertigprodukte'!$E:$FI,2,FALSE)=0,"Vakuumierte Zipfel"),
IFERROR(IF(VLOOKUP(O1660,[1]Wurste!$B:$C,2,FALSE)=0,"Räucherwürste"),
IFERROR(IF(VLOOKUP(O1660,[1]Wurste!$E:$F,2,FALSE)=0,"URW/URGW Wurst"),
IFERROR(IF(VLOOKUP(O1660,[1]Wurste!$H:$I,2,FALSE)=0,"HF-Wurst Vegan"),
IFERROR(IF(VLOOKUP(O1660,[1]Wurste!$K:$L,2,FALSE)=0,"320er ohne Würste"),
IFERROR(IF(AND(OR(Abfalldokumentation!$A1660="BU3",Abfalldokumentation!$A1660="Verkauf"),Abfalldokumentation!$F1660="Schimmel",Abfalldokumentation!$G1660="keinen Abnehmer/kein Schälpersonal"),"Div. Zipfel, ES ohne Verwendung",VLOOKUP(Abfalldokumentation!$E1660,Produktgruppen!A:B,2,FALSE)),"-")))))))))))))))))))))))</f>
        <v>-</v>
      </c>
      <c r="E1660" s="76" t="str">
        <f>IFERROR(VLOOKUP(Abfalldokumentation!$O1660,Artikel!A:C,3,FALSE),Abfalldokumentation!$O1660)</f>
        <v>ABS BERGFEUER-VAKU</v>
      </c>
      <c r="F1660" s="76" t="str">
        <f>VLOOKUP(T1660,'Liste Gründe'!A:D,2,FALSE)</f>
        <v>Schimmel</v>
      </c>
      <c r="G1660" s="75" t="str">
        <f>IF(ISBLANK(V1660),VLOOKUP(Abfalldokumentation!$P1660,'Liste Gründe'!A:D,3,FALSE),V1660)</f>
        <v>Schimmel</v>
      </c>
      <c r="H1660" s="76" t="str">
        <f>IF(ISBLANK(Abfalldokumentation!$W1660),"-",Abfalldokumentation!$W1660)</f>
        <v>-</v>
      </c>
      <c r="I1660" s="76">
        <f t="shared" si="176"/>
        <v>45</v>
      </c>
      <c r="J1660" s="76" t="str">
        <f t="shared" si="177"/>
        <v>Produkte</v>
      </c>
      <c r="K1660" s="76" t="str">
        <f t="shared" si="178"/>
        <v>BUs</v>
      </c>
      <c r="L1660" s="76" t="str">
        <f t="shared" si="179"/>
        <v>Symptome</v>
      </c>
      <c r="M1660" s="76" t="str">
        <f>IFERROR(VLOOKUP(Abfalldokumentation!$O1660,Kennzahlen!S:V,3,FALSE)*Abfalldokumentation!$B1660,"0")</f>
        <v>0</v>
      </c>
      <c r="N1660" s="76" t="str">
        <f>IF(ISBLANK(Q1660),VLOOKUP(Abfalldokumentation!$O1660,'Linien - BU'!R:S,2,FALSE),Q1660)</f>
        <v>BU4</v>
      </c>
      <c r="O1660" s="77">
        <f t="shared" si="180"/>
        <v>49500221</v>
      </c>
      <c r="P1660" s="77">
        <f t="shared" si="181"/>
        <v>12</v>
      </c>
      <c r="Q1660" s="45" t="s">
        <v>9</v>
      </c>
      <c r="R1660" s="46">
        <v>49500221</v>
      </c>
      <c r="S1660" s="46">
        <v>269</v>
      </c>
      <c r="T1660" s="46">
        <v>12</v>
      </c>
      <c r="U1660" s="47">
        <v>44509</v>
      </c>
      <c r="V1660" s="61"/>
      <c r="W1660" s="46"/>
      <c r="X1660" s="50" t="str">
        <f>IFERROR(VLOOKUP(Abfalldokumentation!$R1660,Artikel!A:C,3,FALSE),Abfalldokumentation!$R1660)</f>
        <v>ABS BERGFEUER-VAKU</v>
      </c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</row>
    <row r="1661" spans="1:40" ht="30" hidden="1" customHeight="1" x14ac:dyDescent="0.25">
      <c r="A1661" s="78" t="str">
        <f>VLOOKUP(N1661,'Linien - BU'!A:B,2,FALSE)</f>
        <v>Rest</v>
      </c>
      <c r="B1661" s="79">
        <f t="shared" si="182"/>
        <v>162</v>
      </c>
      <c r="C1661" s="80">
        <f>Abfalldokumentation!$U1661</f>
        <v>44509</v>
      </c>
      <c r="D1661" s="69" t="str">
        <f>IFERROR(IF(VLOOKUP(O1661,'[1]Rohware 230'!$B:$C,2,FALSE)=0,"Rohware"),
IFERROR(IF(VLOOKUP(O1661,[1]Sammelnr.!$B:$C,2,FALSE)=0,"Sammelnr. ungeschält ABS"),
IFERROR(IF(VLOOKUP(O1661,[1]Sammelnr.!$E:$F,2,FALSE)=0,"Sammelnr. ungeschält VS"),
IFERROR(IF(VLOOKUP(O1661,[1]Sammelnr.!$H:$I,2,FALSE)=0,"Sammelnr. geschält"),
IFERROR(IF(VLOOKUP(O1661,[1]Offen!$B:$C,2,FALSE)=0,"Offen ungeschält ABS"),
IFERROR(IF(VLOOKUP(O1661,[1]Offen!$E:$F,2,FALSE)=0,"Offen ungeschält VOS"),
IFERROR(IF(VLOOKUP(O1661,[1]Offen!$H:$I,2,FALSE)=0,"Offen geschält RW"),
IFERROR(IF(VLOOKUP(O1661,[1]Offen!$K:$L,2,FALSE)=0,"Offen vegan"),
IFERROR(IF(VLOOKUP(O1661,[1]Offen!$N:$O,2,FALSE)=0,"Offen Zipfel"),
IFERROR(IF(VLOOKUP(O1661,[1]Offen!$Q:$R,2,FALSE)=0,"Offen Endstücke"),
IFERROR(IF(VLOOKUP(O1661,[1]Vakuumiert!$B:$C,2,FALSE)=0,"Vakuumierter VOS ungeschält"),
IFERROR(IF(VLOOKUP(O1661,[1]Vakuumiert!$E:$F,2,FALSE)=0,"Vakuumierter ABS ungeschält"),
IFERROR(IF(VLOOKUP(O1661,[1]Vakuumiert!$H:$I,2,FALSE)=0,"Vakuumierter VOS geschält"),
IFERROR(IF(VLOOKUP(O1661,[1]Vakuumiert!$K:$L,2,FALSE)=0,"Vakuumierter VOS vegan"),
IFERROR(IF(VLOOKUP(O1661,[1]Vakuumiert!$N:$O,2,FALSE)=0,"Vakuumierter VOS Zipfel"),
IFERROR(IF(VLOOKUP(O1661,[1]Vakuumiert!$Q:$R,2,FALSE)=0,"Vakuumiert geschält"),
IFERROR(IF(VLOOKUP(O1661,'[1]vakuumierte Fertigprodukte'!$B:$C,2,FALSE)=0,"Fertigprodukte"),
IFERROR(IF(VLOOKUP(O1661,'[1]vakuumierte Fertigprodukte'!$E:$FI,2,FALSE)=0,"Vakuumierte Zipfel"),
IFERROR(IF(VLOOKUP(O1661,[1]Wurste!$B:$C,2,FALSE)=0,"Räucherwürste"),
IFERROR(IF(VLOOKUP(O1661,[1]Wurste!$E:$F,2,FALSE)=0,"URW/URGW Wurst"),
IFERROR(IF(VLOOKUP(O1661,[1]Wurste!$H:$I,2,FALSE)=0,"HF-Wurst Vegan"),
IFERROR(IF(VLOOKUP(O1661,[1]Wurste!$K:$L,2,FALSE)=0,"320er ohne Würste"),
IFERROR(IF(AND(OR(Abfalldokumentation!$A1661="BU3",Abfalldokumentation!$A1661="Verkauf"),Abfalldokumentation!$F1661="Schimmel",Abfalldokumentation!$G1661="keinen Abnehmer/kein Schälpersonal"),"Div. Zipfel, ES ohne Verwendung",VLOOKUP(Abfalldokumentation!$E1661,Produktgruppen!A:B,2,FALSE)),"-")))))))))))))))))))))))</f>
        <v>Rest</v>
      </c>
      <c r="E1661" s="81" t="str">
        <f>IFERROR(VLOOKUP(Abfalldokumentation!$O1661,Artikel!A:C,3,FALSE),Abfalldokumentation!$O1661)</f>
        <v>-</v>
      </c>
      <c r="F1661" s="81" t="str">
        <f>VLOOKUP(T1661,'Liste Gründe'!A:D,2,FALSE)</f>
        <v>Qualitätssicherung</v>
      </c>
      <c r="G1661" s="80" t="str">
        <f>IF(ISBLANK(V1661),VLOOKUP(Abfalldokumentation!$P1661,'Liste Gründe'!A:D,3,FALSE),V1661)</f>
        <v>Laborproben</v>
      </c>
      <c r="H1661" s="81" t="str">
        <f>IF(ISBLANK(Abfalldokumentation!$W1661),"-",Abfalldokumentation!$W1661)</f>
        <v>-</v>
      </c>
      <c r="I1661" s="81">
        <f t="shared" si="176"/>
        <v>45</v>
      </c>
      <c r="J1661" s="81" t="str">
        <f t="shared" si="177"/>
        <v>Produkte</v>
      </c>
      <c r="K1661" s="81" t="str">
        <f t="shared" si="178"/>
        <v>BUs</v>
      </c>
      <c r="L1661" s="81" t="str">
        <f t="shared" si="179"/>
        <v>Symptome</v>
      </c>
      <c r="M1661" s="81" t="str">
        <f>IFERROR(VLOOKUP(Abfalldokumentation!$O1661,Kennzahlen!S:V,3,FALSE)*Abfalldokumentation!$B1661,"0")</f>
        <v>0</v>
      </c>
      <c r="N1661" s="81" t="str">
        <f>IF(ISBLANK(Q1661),VLOOKUP(Abfalldokumentation!$O1661,'Linien - BU'!R:S,2,FALSE),Q1661)</f>
        <v>Labor</v>
      </c>
      <c r="O1661" s="77" t="str">
        <f t="shared" si="180"/>
        <v>-</v>
      </c>
      <c r="P1661" s="77">
        <f t="shared" si="181"/>
        <v>73</v>
      </c>
      <c r="Q1661" s="39" t="s">
        <v>199</v>
      </c>
      <c r="R1661" s="40" t="s">
        <v>54</v>
      </c>
      <c r="S1661" s="40">
        <v>162</v>
      </c>
      <c r="T1661" s="40">
        <v>73</v>
      </c>
      <c r="U1661" s="41">
        <v>44509</v>
      </c>
      <c r="V1661" s="59"/>
      <c r="W1661" s="40"/>
      <c r="X1661" s="44" t="str">
        <f>IFERROR(VLOOKUP(Abfalldokumentation!$R1661,Artikel!A:C,3,FALSE),Abfalldokumentation!$R1661)</f>
        <v>-</v>
      </c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</row>
    <row r="1662" spans="1:40" ht="30" hidden="1" customHeight="1" x14ac:dyDescent="0.25">
      <c r="A1662" s="73" t="str">
        <f>VLOOKUP(N1662,'Linien - BU'!A:B,2,FALSE)</f>
        <v>BU1</v>
      </c>
      <c r="B1662" s="74">
        <f t="shared" si="182"/>
        <v>88</v>
      </c>
      <c r="C1662" s="75">
        <f>Abfalldokumentation!$U1662</f>
        <v>44509</v>
      </c>
      <c r="D1662" s="69" t="str">
        <f>IFERROR(IF(VLOOKUP(O1662,'[1]Rohware 230'!$B:$C,2,FALSE)=0,"Rohware"),
IFERROR(IF(VLOOKUP(O1662,[1]Sammelnr.!$B:$C,2,FALSE)=0,"Sammelnr. ungeschält ABS"),
IFERROR(IF(VLOOKUP(O1662,[1]Sammelnr.!$E:$F,2,FALSE)=0,"Sammelnr. ungeschält VS"),
IFERROR(IF(VLOOKUP(O1662,[1]Sammelnr.!$H:$I,2,FALSE)=0,"Sammelnr. geschält"),
IFERROR(IF(VLOOKUP(O1662,[1]Offen!$B:$C,2,FALSE)=0,"Offen ungeschält ABS"),
IFERROR(IF(VLOOKUP(O1662,[1]Offen!$E:$F,2,FALSE)=0,"Offen ungeschält VOS"),
IFERROR(IF(VLOOKUP(O1662,[1]Offen!$H:$I,2,FALSE)=0,"Offen geschält RW"),
IFERROR(IF(VLOOKUP(O1662,[1]Offen!$K:$L,2,FALSE)=0,"Offen vegan"),
IFERROR(IF(VLOOKUP(O1662,[1]Offen!$N:$O,2,FALSE)=0,"Offen Zipfel"),
IFERROR(IF(VLOOKUP(O1662,[1]Offen!$Q:$R,2,FALSE)=0,"Offen Endstücke"),
IFERROR(IF(VLOOKUP(O1662,[1]Vakuumiert!$B:$C,2,FALSE)=0,"Vakuumierter VOS ungeschält"),
IFERROR(IF(VLOOKUP(O1662,[1]Vakuumiert!$E:$F,2,FALSE)=0,"Vakuumierter ABS ungeschält"),
IFERROR(IF(VLOOKUP(O1662,[1]Vakuumiert!$H:$I,2,FALSE)=0,"Vakuumierter VOS geschält"),
IFERROR(IF(VLOOKUP(O1662,[1]Vakuumiert!$K:$L,2,FALSE)=0,"Vakuumierter VOS vegan"),
IFERROR(IF(VLOOKUP(O1662,[1]Vakuumiert!$N:$O,2,FALSE)=0,"Vakuumierter VOS Zipfel"),
IFERROR(IF(VLOOKUP(O1662,[1]Vakuumiert!$Q:$R,2,FALSE)=0,"Vakuumiert geschält"),
IFERROR(IF(VLOOKUP(O1662,'[1]vakuumierte Fertigprodukte'!$B:$C,2,FALSE)=0,"Fertigprodukte"),
IFERROR(IF(VLOOKUP(O1662,'[1]vakuumierte Fertigprodukte'!$E:$FI,2,FALSE)=0,"Vakuumierte Zipfel"),
IFERROR(IF(VLOOKUP(O1662,[1]Wurste!$B:$C,2,FALSE)=0,"Räucherwürste"),
IFERROR(IF(VLOOKUP(O1662,[1]Wurste!$E:$F,2,FALSE)=0,"URW/URGW Wurst"),
IFERROR(IF(VLOOKUP(O1662,[1]Wurste!$H:$I,2,FALSE)=0,"HF-Wurst Vegan"),
IFERROR(IF(VLOOKUP(O1662,[1]Wurste!$K:$L,2,FALSE)=0,"320er ohne Würste"),
IFERROR(IF(AND(OR(Abfalldokumentation!$A1662="BU3",Abfalldokumentation!$A1662="Verkauf"),Abfalldokumentation!$F1662="Schimmel",Abfalldokumentation!$G1662="keinen Abnehmer/kein Schälpersonal"),"Div. Zipfel, ES ohne Verwendung",VLOOKUP(Abfalldokumentation!$E1662,Produktgruppen!A:B,2,FALSE)),"-")))))))))))))))))))))))</f>
        <v>Rest</v>
      </c>
      <c r="E1662" s="76" t="str">
        <f>IFERROR(VLOOKUP(Abfalldokumentation!$O1662,Artikel!A:C,3,FALSE),Abfalldokumentation!$O1662)</f>
        <v>-</v>
      </c>
      <c r="F1662" s="76" t="str">
        <f>VLOOKUP(T1662,'Liste Gründe'!A:D,2,FALSE)</f>
        <v>Linienbezogen</v>
      </c>
      <c r="G1662" s="75" t="str">
        <f>IF(ISBLANK(V1662),VLOOKUP(Abfalldokumentation!$P1662,'Liste Gründe'!A:D,3,FALSE),V1662)</f>
        <v>Reinigung</v>
      </c>
      <c r="H1662" s="76" t="str">
        <f>IF(ISBLANK(Abfalldokumentation!$W1662),"-",Abfalldokumentation!$W1662)</f>
        <v>-</v>
      </c>
      <c r="I1662" s="76">
        <f t="shared" si="176"/>
        <v>45</v>
      </c>
      <c r="J1662" s="76" t="str">
        <f t="shared" si="177"/>
        <v>Produkte</v>
      </c>
      <c r="K1662" s="76" t="str">
        <f t="shared" si="178"/>
        <v>BUs</v>
      </c>
      <c r="L1662" s="76" t="str">
        <f t="shared" si="179"/>
        <v>Symptome</v>
      </c>
      <c r="M1662" s="76" t="str">
        <f>IFERROR(VLOOKUP(Abfalldokumentation!$O1662,Kennzahlen!S:V,3,FALSE)*Abfalldokumentation!$B1662,"0")</f>
        <v>0</v>
      </c>
      <c r="N1662" s="76" t="str">
        <f>IF(ISBLANK(Q1662),VLOOKUP(Abfalldokumentation!$O1662,'Linien - BU'!R:S,2,FALSE),Q1662)</f>
        <v>Schmelze</v>
      </c>
      <c r="O1662" s="77" t="str">
        <f t="shared" si="180"/>
        <v>-</v>
      </c>
      <c r="P1662" s="77">
        <f t="shared" si="181"/>
        <v>10</v>
      </c>
      <c r="Q1662" s="45" t="s">
        <v>184</v>
      </c>
      <c r="R1662" s="46" t="s">
        <v>54</v>
      </c>
      <c r="S1662" s="46">
        <v>88</v>
      </c>
      <c r="T1662" s="46">
        <v>10</v>
      </c>
      <c r="U1662" s="47">
        <v>44509</v>
      </c>
      <c r="V1662" s="61"/>
      <c r="W1662" s="46"/>
      <c r="X1662" s="50" t="str">
        <f>IFERROR(VLOOKUP(Abfalldokumentation!$R1662,Artikel!A:C,3,FALSE),Abfalldokumentation!$R1662)</f>
        <v>-</v>
      </c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</row>
    <row r="1663" spans="1:40" ht="30" hidden="1" customHeight="1" x14ac:dyDescent="0.25">
      <c r="A1663" s="78" t="str">
        <f>VLOOKUP(N1663,'Linien - BU'!A:B,2,FALSE)</f>
        <v>BU3</v>
      </c>
      <c r="B1663" s="79">
        <f t="shared" si="182"/>
        <v>35</v>
      </c>
      <c r="C1663" s="80">
        <f>Abfalldokumentation!$U1663</f>
        <v>44509</v>
      </c>
      <c r="D1663" s="69" t="str">
        <f>IFERROR(IF(VLOOKUP(O1663,'[1]Rohware 230'!$B:$C,2,FALSE)=0,"Rohware"),
IFERROR(IF(VLOOKUP(O1663,[1]Sammelnr.!$B:$C,2,FALSE)=0,"Sammelnr. ungeschält ABS"),
IFERROR(IF(VLOOKUP(O1663,[1]Sammelnr.!$E:$F,2,FALSE)=0,"Sammelnr. ungeschält VS"),
IFERROR(IF(VLOOKUP(O1663,[1]Sammelnr.!$H:$I,2,FALSE)=0,"Sammelnr. geschält"),
IFERROR(IF(VLOOKUP(O1663,[1]Offen!$B:$C,2,FALSE)=0,"Offen ungeschält ABS"),
IFERROR(IF(VLOOKUP(O1663,[1]Offen!$E:$F,2,FALSE)=0,"Offen ungeschält VOS"),
IFERROR(IF(VLOOKUP(O1663,[1]Offen!$H:$I,2,FALSE)=0,"Offen geschält RW"),
IFERROR(IF(VLOOKUP(O1663,[1]Offen!$K:$L,2,FALSE)=0,"Offen vegan"),
IFERROR(IF(VLOOKUP(O1663,[1]Offen!$N:$O,2,FALSE)=0,"Offen Zipfel"),
IFERROR(IF(VLOOKUP(O1663,[1]Offen!$Q:$R,2,FALSE)=0,"Offen Endstücke"),
IFERROR(IF(VLOOKUP(O1663,[1]Vakuumiert!$B:$C,2,FALSE)=0,"Vakuumierter VOS ungeschält"),
IFERROR(IF(VLOOKUP(O1663,[1]Vakuumiert!$E:$F,2,FALSE)=0,"Vakuumierter ABS ungeschält"),
IFERROR(IF(VLOOKUP(O1663,[1]Vakuumiert!$H:$I,2,FALSE)=0,"Vakuumierter VOS geschält"),
IFERROR(IF(VLOOKUP(O1663,[1]Vakuumiert!$K:$L,2,FALSE)=0,"Vakuumierter VOS vegan"),
IFERROR(IF(VLOOKUP(O1663,[1]Vakuumiert!$N:$O,2,FALSE)=0,"Vakuumierter VOS Zipfel"),
IFERROR(IF(VLOOKUP(O1663,[1]Vakuumiert!$Q:$R,2,FALSE)=0,"Vakuumiert geschält"),
IFERROR(IF(VLOOKUP(O1663,'[1]vakuumierte Fertigprodukte'!$B:$C,2,FALSE)=0,"Fertigprodukte"),
IFERROR(IF(VLOOKUP(O1663,'[1]vakuumierte Fertigprodukte'!$E:$FI,2,FALSE)=0,"Vakuumierte Zipfel"),
IFERROR(IF(VLOOKUP(O1663,[1]Wurste!$B:$C,2,FALSE)=0,"Räucherwürste"),
IFERROR(IF(VLOOKUP(O1663,[1]Wurste!$E:$F,2,FALSE)=0,"URW/URGW Wurst"),
IFERROR(IF(VLOOKUP(O1663,[1]Wurste!$H:$I,2,FALSE)=0,"HF-Wurst Vegan"),
IFERROR(IF(VLOOKUP(O1663,[1]Wurste!$K:$L,2,FALSE)=0,"320er ohne Würste"),
IFERROR(IF(AND(OR(Abfalldokumentation!$A1663="BU3",Abfalldokumentation!$A1663="Verkauf"),Abfalldokumentation!$F1663="Schimmel",Abfalldokumentation!$G1663="keinen Abnehmer/kein Schälpersonal"),"Div. Zipfel, ES ohne Verwendung",VLOOKUP(Abfalldokumentation!$E1663,Produktgruppen!A:B,2,FALSE)),"-")))))))))))))))))))))))</f>
        <v>-</v>
      </c>
      <c r="E1663" s="81" t="str">
        <f>IFERROR(VLOOKUP(Abfalldokumentation!$O1663,Artikel!A:C,3,FALSE),Abfalldokumentation!$O1663)</f>
        <v>Maschinenabfall</v>
      </c>
      <c r="F1663" s="81" t="str">
        <f>VLOOKUP(T1663,'Liste Gründe'!A:D,2,FALSE)</f>
        <v>Linienbezogen</v>
      </c>
      <c r="G1663" s="80" t="str">
        <f>IF(ISBLANK(V1663),VLOOKUP(Abfalldokumentation!$P1663,'Liste Gründe'!A:D,3,FALSE),V1663)</f>
        <v>Maschinenabfall</v>
      </c>
      <c r="H1663" s="81" t="str">
        <f>IF(ISBLANK(Abfalldokumentation!$W1663),"-",Abfalldokumentation!$W1663)</f>
        <v>-</v>
      </c>
      <c r="I1663" s="81">
        <f t="shared" si="176"/>
        <v>45</v>
      </c>
      <c r="J1663" s="81" t="str">
        <f t="shared" si="177"/>
        <v>Produkte</v>
      </c>
      <c r="K1663" s="81" t="str">
        <f t="shared" si="178"/>
        <v>BUs</v>
      </c>
      <c r="L1663" s="81" t="str">
        <f t="shared" si="179"/>
        <v>Symptome</v>
      </c>
      <c r="M1663" s="81" t="str">
        <f>IFERROR(VLOOKUP(Abfalldokumentation!$O1663,Kennzahlen!S:V,3,FALSE)*Abfalldokumentation!$B1663,"0")</f>
        <v>0</v>
      </c>
      <c r="N1663" s="81" t="str">
        <f>IF(ISBLANK(Q1663),VLOOKUP(Abfalldokumentation!$O1663,'Linien - BU'!R:S,2,FALSE),Q1663)</f>
        <v>BU3</v>
      </c>
      <c r="O1663" s="77" t="str">
        <f t="shared" si="180"/>
        <v>Maschinenabfall</v>
      </c>
      <c r="P1663" s="77">
        <f t="shared" si="181"/>
        <v>30</v>
      </c>
      <c r="Q1663" s="39" t="s">
        <v>8</v>
      </c>
      <c r="R1663" s="40" t="s">
        <v>55</v>
      </c>
      <c r="S1663" s="40">
        <v>35</v>
      </c>
      <c r="T1663" s="40">
        <v>30</v>
      </c>
      <c r="U1663" s="41">
        <v>44509</v>
      </c>
      <c r="V1663" s="59"/>
      <c r="W1663" s="40"/>
      <c r="X1663" s="44" t="str">
        <f>IFERROR(VLOOKUP(Abfalldokumentation!$R1663,Artikel!A:C,3,FALSE),Abfalldokumentation!$R1663)</f>
        <v>Maschinenabfall</v>
      </c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</row>
    <row r="1664" spans="1:40" ht="30" hidden="1" customHeight="1" x14ac:dyDescent="0.25">
      <c r="A1664" s="73" t="str">
        <f>VLOOKUP(N1664,'Linien - BU'!A:B,2,FALSE)</f>
        <v>BU4</v>
      </c>
      <c r="B1664" s="74">
        <f t="shared" si="182"/>
        <v>18</v>
      </c>
      <c r="C1664" s="75">
        <f>Abfalldokumentation!$U1664</f>
        <v>44509</v>
      </c>
      <c r="D1664" s="69" t="str">
        <f>IFERROR(IF(VLOOKUP(O1664,'[1]Rohware 230'!$B:$C,2,FALSE)=0,"Rohware"),
IFERROR(IF(VLOOKUP(O1664,[1]Sammelnr.!$B:$C,2,FALSE)=0,"Sammelnr. ungeschält ABS"),
IFERROR(IF(VLOOKUP(O1664,[1]Sammelnr.!$E:$F,2,FALSE)=0,"Sammelnr. ungeschält VS"),
IFERROR(IF(VLOOKUP(O1664,[1]Sammelnr.!$H:$I,2,FALSE)=0,"Sammelnr. geschält"),
IFERROR(IF(VLOOKUP(O1664,[1]Offen!$B:$C,2,FALSE)=0,"Offen ungeschält ABS"),
IFERROR(IF(VLOOKUP(O1664,[1]Offen!$E:$F,2,FALSE)=0,"Offen ungeschält VOS"),
IFERROR(IF(VLOOKUP(O1664,[1]Offen!$H:$I,2,FALSE)=0,"Offen geschält RW"),
IFERROR(IF(VLOOKUP(O1664,[1]Offen!$K:$L,2,FALSE)=0,"Offen vegan"),
IFERROR(IF(VLOOKUP(O1664,[1]Offen!$N:$O,2,FALSE)=0,"Offen Zipfel"),
IFERROR(IF(VLOOKUP(O1664,[1]Offen!$Q:$R,2,FALSE)=0,"Offen Endstücke"),
IFERROR(IF(VLOOKUP(O1664,[1]Vakuumiert!$B:$C,2,FALSE)=0,"Vakuumierter VOS ungeschält"),
IFERROR(IF(VLOOKUP(O1664,[1]Vakuumiert!$E:$F,2,FALSE)=0,"Vakuumierter ABS ungeschält"),
IFERROR(IF(VLOOKUP(O1664,[1]Vakuumiert!$H:$I,2,FALSE)=0,"Vakuumierter VOS geschält"),
IFERROR(IF(VLOOKUP(O1664,[1]Vakuumiert!$K:$L,2,FALSE)=0,"Vakuumierter VOS vegan"),
IFERROR(IF(VLOOKUP(O1664,[1]Vakuumiert!$N:$O,2,FALSE)=0,"Vakuumierter VOS Zipfel"),
IFERROR(IF(VLOOKUP(O1664,[1]Vakuumiert!$Q:$R,2,FALSE)=0,"Vakuumiert geschält"),
IFERROR(IF(VLOOKUP(O1664,'[1]vakuumierte Fertigprodukte'!$B:$C,2,FALSE)=0,"Fertigprodukte"),
IFERROR(IF(VLOOKUP(O1664,'[1]vakuumierte Fertigprodukte'!$E:$FI,2,FALSE)=0,"Vakuumierte Zipfel"),
IFERROR(IF(VLOOKUP(O1664,[1]Wurste!$B:$C,2,FALSE)=0,"Räucherwürste"),
IFERROR(IF(VLOOKUP(O1664,[1]Wurste!$E:$F,2,FALSE)=0,"URW/URGW Wurst"),
IFERROR(IF(VLOOKUP(O1664,[1]Wurste!$H:$I,2,FALSE)=0,"HF-Wurst Vegan"),
IFERROR(IF(VLOOKUP(O1664,[1]Wurste!$K:$L,2,FALSE)=0,"320er ohne Würste"),
IFERROR(IF(AND(OR(Abfalldokumentation!$A1664="BU3",Abfalldokumentation!$A1664="Verkauf"),Abfalldokumentation!$F1664="Schimmel",Abfalldokumentation!$G1664="keinen Abnehmer/kein Schälpersonal"),"Div. Zipfel, ES ohne Verwendung",VLOOKUP(Abfalldokumentation!$E1664,Produktgruppen!A:B,2,FALSE)),"-")))))))))))))))))))))))</f>
        <v>-</v>
      </c>
      <c r="E1664" s="76" t="str">
        <f>IFERROR(VLOOKUP(Abfalldokumentation!$O1664,Artikel!A:C,3,FALSE),Abfalldokumentation!$O1664)</f>
        <v>Maschinenabfall</v>
      </c>
      <c r="F1664" s="76" t="str">
        <f>VLOOKUP(T1664,'Liste Gründe'!A:D,2,FALSE)</f>
        <v>Linienbezogen</v>
      </c>
      <c r="G1664" s="75" t="str">
        <f>IF(ISBLANK(V1664),VLOOKUP(Abfalldokumentation!$P1664,'Liste Gründe'!A:D,3,FALSE),V1664)</f>
        <v>Maschinenabfall</v>
      </c>
      <c r="H1664" s="76" t="str">
        <f>IF(ISBLANK(Abfalldokumentation!$W1664),"-",Abfalldokumentation!$W1664)</f>
        <v>-</v>
      </c>
      <c r="I1664" s="76">
        <f t="shared" si="176"/>
        <v>45</v>
      </c>
      <c r="J1664" s="76" t="str">
        <f t="shared" si="177"/>
        <v>Produkte</v>
      </c>
      <c r="K1664" s="76" t="str">
        <f t="shared" si="178"/>
        <v>BUs</v>
      </c>
      <c r="L1664" s="76" t="str">
        <f t="shared" si="179"/>
        <v>Symptome</v>
      </c>
      <c r="M1664" s="76" t="str">
        <f>IFERROR(VLOOKUP(Abfalldokumentation!$O1664,Kennzahlen!S:V,3,FALSE)*Abfalldokumentation!$B1664,"0")</f>
        <v>0</v>
      </c>
      <c r="N1664" s="76" t="str">
        <f>IF(ISBLANK(Q1664),VLOOKUP(Abfalldokumentation!$O1664,'Linien - BU'!R:S,2,FALSE),Q1664)</f>
        <v>BU4</v>
      </c>
      <c r="O1664" s="77" t="str">
        <f t="shared" si="180"/>
        <v>Maschinenabfall</v>
      </c>
      <c r="P1664" s="77">
        <f t="shared" si="181"/>
        <v>30</v>
      </c>
      <c r="Q1664" s="45" t="s">
        <v>9</v>
      </c>
      <c r="R1664" s="40" t="s">
        <v>55</v>
      </c>
      <c r="S1664" s="46">
        <v>18</v>
      </c>
      <c r="T1664" s="46">
        <v>30</v>
      </c>
      <c r="U1664" s="47">
        <v>44509</v>
      </c>
      <c r="V1664" s="61"/>
      <c r="W1664" s="46"/>
      <c r="X1664" s="50" t="str">
        <f>IFERROR(VLOOKUP(Abfalldokumentation!$R1664,Artikel!A:C,3,FALSE),Abfalldokumentation!$R1664)</f>
        <v>Maschinenabfall</v>
      </c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</row>
    <row r="1665" spans="1:40" ht="30" customHeight="1" x14ac:dyDescent="0.25">
      <c r="A1665" s="78" t="str">
        <f>VLOOKUP(N1665,'Linien - BU'!A:B,2,FALSE)</f>
        <v>BU1</v>
      </c>
      <c r="B1665" s="79">
        <f t="shared" si="182"/>
        <v>60</v>
      </c>
      <c r="C1665" s="80">
        <f>Abfalldokumentation!$U1665</f>
        <v>44509</v>
      </c>
      <c r="D1665" s="69" t="str">
        <f>IFERROR(IF(VLOOKUP(O1665,'[1]Rohware 230'!$B:$C,2,FALSE)=0,"Rohware"),
IFERROR(IF(VLOOKUP(O1665,[1]Sammelnr.!$B:$C,2,FALSE)=0,"Sammelnr. ungeschält ABS"),
IFERROR(IF(VLOOKUP(O1665,[1]Sammelnr.!$E:$F,2,FALSE)=0,"Sammelnr. ungeschält VS"),
IFERROR(IF(VLOOKUP(O1665,[1]Sammelnr.!$H:$I,2,FALSE)=0,"Sammelnr. geschält"),
IFERROR(IF(VLOOKUP(O1665,[1]Offen!$B:$C,2,FALSE)=0,"Offen ungeschält ABS"),
IFERROR(IF(VLOOKUP(O1665,[1]Offen!$E:$F,2,FALSE)=0,"Offen ungeschält VOS"),
IFERROR(IF(VLOOKUP(O1665,[1]Offen!$H:$I,2,FALSE)=0,"Offen geschält RW"),
IFERROR(IF(VLOOKUP(O1665,[1]Offen!$K:$L,2,FALSE)=0,"Offen vegan"),
IFERROR(IF(VLOOKUP(O1665,[1]Offen!$N:$O,2,FALSE)=0,"Offen Zipfel"),
IFERROR(IF(VLOOKUP(O1665,[1]Offen!$Q:$R,2,FALSE)=0,"Offen Endstücke"),
IFERROR(IF(VLOOKUP(O1665,[1]Vakuumiert!$B:$C,2,FALSE)=0,"Vakuumierter VOS ungeschält"),
IFERROR(IF(VLOOKUP(O1665,[1]Vakuumiert!$E:$F,2,FALSE)=0,"Vakuumierter ABS ungeschält"),
IFERROR(IF(VLOOKUP(O1665,[1]Vakuumiert!$H:$I,2,FALSE)=0,"Vakuumierter VOS geschält"),
IFERROR(IF(VLOOKUP(O1665,[1]Vakuumiert!$K:$L,2,FALSE)=0,"Vakuumierter VOS vegan"),
IFERROR(IF(VLOOKUP(O1665,[1]Vakuumiert!$N:$O,2,FALSE)=0,"Vakuumierter VOS Zipfel"),
IFERROR(IF(VLOOKUP(O1665,[1]Vakuumiert!$Q:$R,2,FALSE)=0,"Vakuumiert geschält"),
IFERROR(IF(VLOOKUP(O1665,'[1]vakuumierte Fertigprodukte'!$B:$C,2,FALSE)=0,"Fertigprodukte"),
IFERROR(IF(VLOOKUP(O1665,'[1]vakuumierte Fertigprodukte'!$E:$FI,2,FALSE)=0,"Vakuumierte Zipfel"),
IFERROR(IF(VLOOKUP(O1665,[1]Wurste!$B:$C,2,FALSE)=0,"Räucherwürste"),
IFERROR(IF(VLOOKUP(O1665,[1]Wurste!$E:$F,2,FALSE)=0,"URW/URGW Wurst"),
IFERROR(IF(VLOOKUP(O1665,[1]Wurste!$H:$I,2,FALSE)=0,"HF-Wurst Vegan"),
IFERROR(IF(VLOOKUP(O1665,[1]Wurste!$K:$L,2,FALSE)=0,"320er ohne Würste"),
IFERROR(IF(AND(OR(Abfalldokumentation!$A1665="BU3",Abfalldokumentation!$A1665="Verkauf"),Abfalldokumentation!$F1665="Schimmel",Abfalldokumentation!$G1665="keinen Abnehmer/kein Schälpersonal"),"Div. Zipfel, ES ohne Verwendung",VLOOKUP(Abfalldokumentation!$E1665,Produktgruppen!A:B,2,FALSE)),"-")))))))))))))))))))))))</f>
        <v>-</v>
      </c>
      <c r="E1665" s="81" t="str">
        <f>IFERROR(VLOOKUP(Abfalldokumentation!$O1665,Artikel!A:C,3,FALSE),Abfalldokumentation!$O1665)</f>
        <v>Maschinenabfall</v>
      </c>
      <c r="F1665" s="81" t="str">
        <f>VLOOKUP(T1665,'Liste Gründe'!A:D,2,FALSE)</f>
        <v>Linienbezogen</v>
      </c>
      <c r="G1665" s="80" t="str">
        <f>IF(ISBLANK(V1665),VLOOKUP(Abfalldokumentation!$P1665,'Liste Gründe'!A:D,3,FALSE),V1665)</f>
        <v>Clip gerissen</v>
      </c>
      <c r="H1665" s="81" t="str">
        <f>IF(ISBLANK(Abfalldokumentation!$W1665),"-",Abfalldokumentation!$W1665)</f>
        <v>-</v>
      </c>
      <c r="I1665" s="81">
        <f t="shared" si="176"/>
        <v>45</v>
      </c>
      <c r="J1665" s="81" t="str">
        <f t="shared" si="177"/>
        <v>Produkte</v>
      </c>
      <c r="K1665" s="81" t="str">
        <f t="shared" si="178"/>
        <v>BUs</v>
      </c>
      <c r="L1665" s="81" t="str">
        <f t="shared" si="179"/>
        <v>Symptome</v>
      </c>
      <c r="M1665" s="81" t="str">
        <f>IFERROR(VLOOKUP(Abfalldokumentation!$O1665,Kennzahlen!S:V,3,FALSE)*Abfalldokumentation!$B1665,"0")</f>
        <v>0</v>
      </c>
      <c r="N1665" s="81" t="str">
        <f>IF(ISBLANK(Q1665),VLOOKUP(Abfalldokumentation!$O1665,'Linien - BU'!R:S,2,FALSE),Q1665)</f>
        <v>Abfüllung</v>
      </c>
      <c r="O1665" s="77" t="str">
        <f t="shared" si="180"/>
        <v>Maschinenabfall</v>
      </c>
      <c r="P1665" s="77">
        <f t="shared" si="181"/>
        <v>31</v>
      </c>
      <c r="Q1665" s="39" t="s">
        <v>180</v>
      </c>
      <c r="R1665" s="40" t="s">
        <v>55</v>
      </c>
      <c r="S1665" s="40">
        <v>60</v>
      </c>
      <c r="T1665" s="40">
        <v>31</v>
      </c>
      <c r="U1665" s="41">
        <v>44509</v>
      </c>
      <c r="V1665" s="59"/>
      <c r="W1665" s="40"/>
      <c r="X1665" s="44" t="str">
        <f>IFERROR(VLOOKUP(Abfalldokumentation!$R1665,Artikel!A:C,3,FALSE),Abfalldokumentation!$R1665)</f>
        <v>Maschinenabfall</v>
      </c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</row>
    <row r="1666" spans="1:40" ht="30" hidden="1" customHeight="1" x14ac:dyDescent="0.25">
      <c r="A1666" s="73" t="str">
        <f>VLOOKUP(N1666,'Linien - BU'!A:B,2,FALSE)</f>
        <v>Rest</v>
      </c>
      <c r="B1666" s="74">
        <f t="shared" si="182"/>
        <v>126</v>
      </c>
      <c r="C1666" s="75">
        <f>Abfalldokumentation!$U1666</f>
        <v>44509</v>
      </c>
      <c r="D1666" s="69" t="str">
        <f>IFERROR(IF(VLOOKUP(O1666,'[1]Rohware 230'!$B:$C,2,FALSE)=0,"Rohware"),
IFERROR(IF(VLOOKUP(O1666,[1]Sammelnr.!$B:$C,2,FALSE)=0,"Sammelnr. ungeschält ABS"),
IFERROR(IF(VLOOKUP(O1666,[1]Sammelnr.!$E:$F,2,FALSE)=0,"Sammelnr. ungeschält VS"),
IFERROR(IF(VLOOKUP(O1666,[1]Sammelnr.!$H:$I,2,FALSE)=0,"Sammelnr. geschält"),
IFERROR(IF(VLOOKUP(O1666,[1]Offen!$B:$C,2,FALSE)=0,"Offen ungeschält ABS"),
IFERROR(IF(VLOOKUP(O1666,[1]Offen!$E:$F,2,FALSE)=0,"Offen ungeschält VOS"),
IFERROR(IF(VLOOKUP(O1666,[1]Offen!$H:$I,2,FALSE)=0,"Offen geschält RW"),
IFERROR(IF(VLOOKUP(O1666,[1]Offen!$K:$L,2,FALSE)=0,"Offen vegan"),
IFERROR(IF(VLOOKUP(O1666,[1]Offen!$N:$O,2,FALSE)=0,"Offen Zipfel"),
IFERROR(IF(VLOOKUP(O1666,[1]Offen!$Q:$R,2,FALSE)=0,"Offen Endstücke"),
IFERROR(IF(VLOOKUP(O1666,[1]Vakuumiert!$B:$C,2,FALSE)=0,"Vakuumierter VOS ungeschält"),
IFERROR(IF(VLOOKUP(O1666,[1]Vakuumiert!$E:$F,2,FALSE)=0,"Vakuumierter ABS ungeschält"),
IFERROR(IF(VLOOKUP(O1666,[1]Vakuumiert!$H:$I,2,FALSE)=0,"Vakuumierter VOS geschält"),
IFERROR(IF(VLOOKUP(O1666,[1]Vakuumiert!$K:$L,2,FALSE)=0,"Vakuumierter VOS vegan"),
IFERROR(IF(VLOOKUP(O1666,[1]Vakuumiert!$N:$O,2,FALSE)=0,"Vakuumierter VOS Zipfel"),
IFERROR(IF(VLOOKUP(O1666,[1]Vakuumiert!$Q:$R,2,FALSE)=0,"Vakuumiert geschält"),
IFERROR(IF(VLOOKUP(O1666,'[1]vakuumierte Fertigprodukte'!$B:$C,2,FALSE)=0,"Fertigprodukte"),
IFERROR(IF(VLOOKUP(O1666,'[1]vakuumierte Fertigprodukte'!$E:$FI,2,FALSE)=0,"Vakuumierte Zipfel"),
IFERROR(IF(VLOOKUP(O1666,[1]Wurste!$B:$C,2,FALSE)=0,"Räucherwürste"),
IFERROR(IF(VLOOKUP(O1666,[1]Wurste!$E:$F,2,FALSE)=0,"URW/URGW Wurst"),
IFERROR(IF(VLOOKUP(O1666,[1]Wurste!$H:$I,2,FALSE)=0,"HF-Wurst Vegan"),
IFERROR(IF(VLOOKUP(O1666,[1]Wurste!$K:$L,2,FALSE)=0,"320er ohne Würste"),
IFERROR(IF(AND(OR(Abfalldokumentation!$A1666="BU3",Abfalldokumentation!$A1666="Verkauf"),Abfalldokumentation!$F1666="Schimmel",Abfalldokumentation!$G1666="keinen Abnehmer/kein Schälpersonal"),"Div. Zipfel, ES ohne Verwendung",VLOOKUP(Abfalldokumentation!$E1666,Produktgruppen!A:B,2,FALSE)),"-")))))))))))))))))))))))</f>
        <v>-</v>
      </c>
      <c r="E1666" s="76" t="str">
        <f>IFERROR(VLOOKUP(Abfalldokumentation!$O1666,Artikel!A:C,3,FALSE),Abfalldokumentation!$O1666)</f>
        <v>Becher Schnittlauch</v>
      </c>
      <c r="F1666" s="76" t="str">
        <f>VLOOKUP(T1666,'Liste Gründe'!A:D,2,FALSE)</f>
        <v>Schimmel</v>
      </c>
      <c r="G1666" s="75" t="str">
        <f>IF(ISBLANK(V1666),VLOOKUP(Abfalldokumentation!$P1666,'Liste Gründe'!A:D,3,FALSE),V1666)</f>
        <v>MHD abgelaufen</v>
      </c>
      <c r="H1666" s="76" t="str">
        <f>IF(ISBLANK(Abfalldokumentation!$W1666),"-",Abfalldokumentation!$W1666)</f>
        <v>-</v>
      </c>
      <c r="I1666" s="76">
        <f t="shared" ref="I1666:I1729" si="183">_xlfn.ISOWEEKNUM(C1666)</f>
        <v>45</v>
      </c>
      <c r="J1666" s="76" t="str">
        <f t="shared" ref="J1666:J1729" si="184">"Produkte"</f>
        <v>Produkte</v>
      </c>
      <c r="K1666" s="76" t="str">
        <f t="shared" ref="K1666:K1729" si="185">"BUs"</f>
        <v>BUs</v>
      </c>
      <c r="L1666" s="76" t="str">
        <f t="shared" ref="L1666:L1729" si="186">"Symptome"</f>
        <v>Symptome</v>
      </c>
      <c r="M1666" s="76" t="str">
        <f>IFERROR(VLOOKUP(Abfalldokumentation!$O1666,Kennzahlen!S:V,3,FALSE)*Abfalldokumentation!$B1666,"0")</f>
        <v>0</v>
      </c>
      <c r="N1666" s="76" t="str">
        <f>IF(ISBLANK(Q1666),VLOOKUP(Abfalldokumentation!$O1666,'Linien - BU'!R:S,2,FALSE),Q1666)</f>
        <v>Kantine</v>
      </c>
      <c r="O1666" s="77" t="str">
        <f t="shared" ref="O1666:O1729" si="187">R1666</f>
        <v>Becher Schnittlauch</v>
      </c>
      <c r="P1666" s="77">
        <f t="shared" ref="P1666:P1729" si="188">T1666</f>
        <v>11</v>
      </c>
      <c r="Q1666" s="45" t="s">
        <v>309</v>
      </c>
      <c r="R1666" s="46" t="s">
        <v>347</v>
      </c>
      <c r="S1666" s="46">
        <v>126</v>
      </c>
      <c r="T1666" s="46">
        <v>11</v>
      </c>
      <c r="U1666" s="47">
        <v>44509</v>
      </c>
      <c r="V1666" s="61"/>
      <c r="W1666" s="46"/>
      <c r="X1666" s="50" t="str">
        <f>IFERROR(VLOOKUP(Abfalldokumentation!$R1666,Artikel!A:C,3,FALSE),Abfalldokumentation!$R1666)</f>
        <v>Becher Schnittlauch</v>
      </c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</row>
    <row r="1667" spans="1:40" ht="30" hidden="1" customHeight="1" x14ac:dyDescent="0.25">
      <c r="A1667" s="78" t="str">
        <f>VLOOKUP(N1667,'Linien - BU'!A:B,2,FALSE)</f>
        <v>BU4</v>
      </c>
      <c r="B1667" s="79">
        <f t="shared" si="182"/>
        <v>14</v>
      </c>
      <c r="C1667" s="80">
        <f>Abfalldokumentation!$U1667</f>
        <v>44510</v>
      </c>
      <c r="D1667" s="69" t="str">
        <f>IFERROR(IF(VLOOKUP(O1667,'[1]Rohware 230'!$B:$C,2,FALSE)=0,"Rohware"),
IFERROR(IF(VLOOKUP(O1667,[1]Sammelnr.!$B:$C,2,FALSE)=0,"Sammelnr. ungeschält ABS"),
IFERROR(IF(VLOOKUP(O1667,[1]Sammelnr.!$E:$F,2,FALSE)=0,"Sammelnr. ungeschält VS"),
IFERROR(IF(VLOOKUP(O1667,[1]Sammelnr.!$H:$I,2,FALSE)=0,"Sammelnr. geschält"),
IFERROR(IF(VLOOKUP(O1667,[1]Offen!$B:$C,2,FALSE)=0,"Offen ungeschält ABS"),
IFERROR(IF(VLOOKUP(O1667,[1]Offen!$E:$F,2,FALSE)=0,"Offen ungeschält VOS"),
IFERROR(IF(VLOOKUP(O1667,[1]Offen!$H:$I,2,FALSE)=0,"Offen geschält RW"),
IFERROR(IF(VLOOKUP(O1667,[1]Offen!$K:$L,2,FALSE)=0,"Offen vegan"),
IFERROR(IF(VLOOKUP(O1667,[1]Offen!$N:$O,2,FALSE)=0,"Offen Zipfel"),
IFERROR(IF(VLOOKUP(O1667,[1]Offen!$Q:$R,2,FALSE)=0,"Offen Endstücke"),
IFERROR(IF(VLOOKUP(O1667,[1]Vakuumiert!$B:$C,2,FALSE)=0,"Vakuumierter VOS ungeschält"),
IFERROR(IF(VLOOKUP(O1667,[1]Vakuumiert!$E:$F,2,FALSE)=0,"Vakuumierter ABS ungeschält"),
IFERROR(IF(VLOOKUP(O1667,[1]Vakuumiert!$H:$I,2,FALSE)=0,"Vakuumierter VOS geschält"),
IFERROR(IF(VLOOKUP(O1667,[1]Vakuumiert!$K:$L,2,FALSE)=0,"Vakuumierter VOS vegan"),
IFERROR(IF(VLOOKUP(O1667,[1]Vakuumiert!$N:$O,2,FALSE)=0,"Vakuumierter VOS Zipfel"),
IFERROR(IF(VLOOKUP(O1667,[1]Vakuumiert!$Q:$R,2,FALSE)=0,"Vakuumiert geschält"),
IFERROR(IF(VLOOKUP(O1667,'[1]vakuumierte Fertigprodukte'!$B:$C,2,FALSE)=0,"Fertigprodukte"),
IFERROR(IF(VLOOKUP(O1667,'[1]vakuumierte Fertigprodukte'!$E:$FI,2,FALSE)=0,"Vakuumierte Zipfel"),
IFERROR(IF(VLOOKUP(O1667,[1]Wurste!$B:$C,2,FALSE)=0,"Räucherwürste"),
IFERROR(IF(VLOOKUP(O1667,[1]Wurste!$E:$F,2,FALSE)=0,"URW/URGW Wurst"),
IFERROR(IF(VLOOKUP(O1667,[1]Wurste!$H:$I,2,FALSE)=0,"HF-Wurst Vegan"),
IFERROR(IF(VLOOKUP(O1667,[1]Wurste!$K:$L,2,FALSE)=0,"320er ohne Würste"),
IFERROR(IF(AND(OR(Abfalldokumentation!$A1667="BU3",Abfalldokumentation!$A1667="Verkauf"),Abfalldokumentation!$F1667="Schimmel",Abfalldokumentation!$G1667="keinen Abnehmer/kein Schälpersonal"),"Div. Zipfel, ES ohne Verwendung",VLOOKUP(Abfalldokumentation!$E1667,Produktgruppen!A:B,2,FALSE)),"-")))))))))))))))))))))))</f>
        <v>Vorschmelz</v>
      </c>
      <c r="E1667" s="81" t="str">
        <f>IFERROR(VLOOKUP(Abfalldokumentation!$O1667,Artikel!A:C,3,FALSE),Abfalldokumentation!$O1667)</f>
        <v>VOS Schwarzer Pfeffer R</v>
      </c>
      <c r="F1667" s="81" t="str">
        <f>VLOOKUP(T1667,'Liste Gründe'!A:D,2,FALSE)</f>
        <v>keinen Verwendungszweck</v>
      </c>
      <c r="G1667" s="80" t="str">
        <f>IF(ISBLANK(V1667),VLOOKUP(Abfalldokumentation!$P1667,'Liste Gründe'!A:D,3,FALSE),V1667)</f>
        <v>keinen Verwendungszweck</v>
      </c>
      <c r="H1667" s="81" t="str">
        <f>IF(ISBLANK(Abfalldokumentation!$W1667),"-",Abfalldokumentation!$W1667)</f>
        <v>-</v>
      </c>
      <c r="I1667" s="81">
        <f t="shared" si="183"/>
        <v>45</v>
      </c>
      <c r="J1667" s="81" t="str">
        <f t="shared" si="184"/>
        <v>Produkte</v>
      </c>
      <c r="K1667" s="81" t="str">
        <f t="shared" si="185"/>
        <v>BUs</v>
      </c>
      <c r="L1667" s="81" t="str">
        <f t="shared" si="186"/>
        <v>Symptome</v>
      </c>
      <c r="M1667" s="81">
        <f>IFERROR(VLOOKUP(Abfalldokumentation!$O1667,Kennzahlen!S:V,3,FALSE)*Abfalldokumentation!$B1667,"0")</f>
        <v>7</v>
      </c>
      <c r="N1667" s="81" t="str">
        <f>IF(ISBLANK(Q1667),VLOOKUP(Abfalldokumentation!$O1667,'Linien - BU'!R:S,2,FALSE),Q1667)</f>
        <v>BU4</v>
      </c>
      <c r="O1667" s="77">
        <f t="shared" si="187"/>
        <v>29500482</v>
      </c>
      <c r="P1667" s="77">
        <f t="shared" si="188"/>
        <v>61</v>
      </c>
      <c r="Q1667" s="39"/>
      <c r="R1667" s="40">
        <v>29500482</v>
      </c>
      <c r="S1667" s="40">
        <v>14</v>
      </c>
      <c r="T1667" s="40">
        <v>61</v>
      </c>
      <c r="U1667" s="41">
        <v>44510</v>
      </c>
      <c r="V1667" s="59"/>
      <c r="W1667" s="40"/>
      <c r="X1667" s="44" t="str">
        <f>IFERROR(VLOOKUP(Abfalldokumentation!$R1667,Artikel!A:C,3,FALSE),Abfalldokumentation!$R1667)</f>
        <v>VOS Schwarzer Pfeffer R</v>
      </c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</row>
    <row r="1668" spans="1:40" ht="30" hidden="1" customHeight="1" x14ac:dyDescent="0.25">
      <c r="A1668" s="73" t="str">
        <f>VLOOKUP(N1668,'Linien - BU'!A:B,2,FALSE)</f>
        <v>BU4</v>
      </c>
      <c r="B1668" s="74">
        <f t="shared" si="182"/>
        <v>8</v>
      </c>
      <c r="C1668" s="75">
        <f>Abfalldokumentation!$U1668</f>
        <v>44510</v>
      </c>
      <c r="D1668" s="69" t="str">
        <f>IFERROR(IF(VLOOKUP(O1668,'[1]Rohware 230'!$B:$C,2,FALSE)=0,"Rohware"),
IFERROR(IF(VLOOKUP(O1668,[1]Sammelnr.!$B:$C,2,FALSE)=0,"Sammelnr. ungeschält ABS"),
IFERROR(IF(VLOOKUP(O1668,[1]Sammelnr.!$E:$F,2,FALSE)=0,"Sammelnr. ungeschält VS"),
IFERROR(IF(VLOOKUP(O1668,[1]Sammelnr.!$H:$I,2,FALSE)=0,"Sammelnr. geschält"),
IFERROR(IF(VLOOKUP(O1668,[1]Offen!$B:$C,2,FALSE)=0,"Offen ungeschält ABS"),
IFERROR(IF(VLOOKUP(O1668,[1]Offen!$E:$F,2,FALSE)=0,"Offen ungeschält VOS"),
IFERROR(IF(VLOOKUP(O1668,[1]Offen!$H:$I,2,FALSE)=0,"Offen geschält RW"),
IFERROR(IF(VLOOKUP(O1668,[1]Offen!$K:$L,2,FALSE)=0,"Offen vegan"),
IFERROR(IF(VLOOKUP(O1668,[1]Offen!$N:$O,2,FALSE)=0,"Offen Zipfel"),
IFERROR(IF(VLOOKUP(O1668,[1]Offen!$Q:$R,2,FALSE)=0,"Offen Endstücke"),
IFERROR(IF(VLOOKUP(O1668,[1]Vakuumiert!$B:$C,2,FALSE)=0,"Vakuumierter VOS ungeschält"),
IFERROR(IF(VLOOKUP(O1668,[1]Vakuumiert!$E:$F,2,FALSE)=0,"Vakuumierter ABS ungeschält"),
IFERROR(IF(VLOOKUP(O1668,[1]Vakuumiert!$H:$I,2,FALSE)=0,"Vakuumierter VOS geschält"),
IFERROR(IF(VLOOKUP(O1668,[1]Vakuumiert!$K:$L,2,FALSE)=0,"Vakuumierter VOS vegan"),
IFERROR(IF(VLOOKUP(O1668,[1]Vakuumiert!$N:$O,2,FALSE)=0,"Vakuumierter VOS Zipfel"),
IFERROR(IF(VLOOKUP(O1668,[1]Vakuumiert!$Q:$R,2,FALSE)=0,"Vakuumiert geschält"),
IFERROR(IF(VLOOKUP(O1668,'[1]vakuumierte Fertigprodukte'!$B:$C,2,FALSE)=0,"Fertigprodukte"),
IFERROR(IF(VLOOKUP(O1668,'[1]vakuumierte Fertigprodukte'!$E:$FI,2,FALSE)=0,"Vakuumierte Zipfel"),
IFERROR(IF(VLOOKUP(O1668,[1]Wurste!$B:$C,2,FALSE)=0,"Räucherwürste"),
IFERROR(IF(VLOOKUP(O1668,[1]Wurste!$E:$F,2,FALSE)=0,"URW/URGW Wurst"),
IFERROR(IF(VLOOKUP(O1668,[1]Wurste!$H:$I,2,FALSE)=0,"HF-Wurst Vegan"),
IFERROR(IF(VLOOKUP(O1668,[1]Wurste!$K:$L,2,FALSE)=0,"320er ohne Würste"),
IFERROR(IF(AND(OR(Abfalldokumentation!$A1668="BU3",Abfalldokumentation!$A1668="Verkauf"),Abfalldokumentation!$F1668="Schimmel",Abfalldokumentation!$G1668="keinen Abnehmer/kein Schälpersonal"),"Div. Zipfel, ES ohne Verwendung",VLOOKUP(Abfalldokumentation!$E1668,Produktgruppen!A:B,2,FALSE)),"-")))))))))))))))))))))))</f>
        <v>ABS</v>
      </c>
      <c r="E1668" s="76" t="str">
        <f>IFERROR(VLOOKUP(Abfalldokumentation!$O1668,Artikel!A:C,3,FALSE),Abfalldokumentation!$O1668)</f>
        <v>ABS HEUBL</v>
      </c>
      <c r="F1668" s="76" t="str">
        <f>VLOOKUP(T1668,'Liste Gründe'!A:D,2,FALSE)</f>
        <v>keinen Verwendungszweck</v>
      </c>
      <c r="G1668" s="75" t="str">
        <f>IF(ISBLANK(V1668),VLOOKUP(Abfalldokumentation!$P1668,'Liste Gründe'!A:D,3,FALSE),V1668)</f>
        <v>keinen Verwendungszweck</v>
      </c>
      <c r="H1668" s="76" t="str">
        <f>IF(ISBLANK(Abfalldokumentation!$W1668),"-",Abfalldokumentation!$W1668)</f>
        <v>-</v>
      </c>
      <c r="I1668" s="76">
        <f t="shared" si="183"/>
        <v>45</v>
      </c>
      <c r="J1668" s="76" t="str">
        <f t="shared" si="184"/>
        <v>Produkte</v>
      </c>
      <c r="K1668" s="76" t="str">
        <f t="shared" si="185"/>
        <v>BUs</v>
      </c>
      <c r="L1668" s="76" t="str">
        <f t="shared" si="186"/>
        <v>Symptome</v>
      </c>
      <c r="M1668" s="76">
        <f>IFERROR(VLOOKUP(Abfalldokumentation!$O1668,Kennzahlen!S:V,3,FALSE)*Abfalldokumentation!$B1668,"0")</f>
        <v>0.08</v>
      </c>
      <c r="N1668" s="76" t="str">
        <f>IF(ISBLANK(Q1668),VLOOKUP(Abfalldokumentation!$O1668,'Linien - BU'!R:S,2,FALSE),Q1668)</f>
        <v>BU4</v>
      </c>
      <c r="O1668" s="77">
        <f t="shared" si="187"/>
        <v>29500885</v>
      </c>
      <c r="P1668" s="77">
        <f t="shared" si="188"/>
        <v>61</v>
      </c>
      <c r="Q1668" s="45"/>
      <c r="R1668" s="46">
        <v>29500885</v>
      </c>
      <c r="S1668" s="46">
        <v>8</v>
      </c>
      <c r="T1668" s="46">
        <v>61</v>
      </c>
      <c r="U1668" s="47">
        <v>44510</v>
      </c>
      <c r="V1668" s="61"/>
      <c r="W1668" s="46"/>
      <c r="X1668" s="50" t="str">
        <f>IFERROR(VLOOKUP(Abfalldokumentation!$R1668,Artikel!A:C,3,FALSE),Abfalldokumentation!$R1668)</f>
        <v>ABS HEUBL</v>
      </c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</row>
    <row r="1669" spans="1:40" ht="30" hidden="1" customHeight="1" x14ac:dyDescent="0.25">
      <c r="A1669" s="78" t="str">
        <f>VLOOKUP(N1669,'Linien - BU'!A:B,2,FALSE)</f>
        <v>BU4</v>
      </c>
      <c r="B1669" s="79">
        <f t="shared" si="182"/>
        <v>20</v>
      </c>
      <c r="C1669" s="80">
        <f>Abfalldokumentation!$U1669</f>
        <v>44510</v>
      </c>
      <c r="D1669" s="69" t="str">
        <f>IFERROR(IF(VLOOKUP(O1669,'[1]Rohware 230'!$B:$C,2,FALSE)=0,"Rohware"),
IFERROR(IF(VLOOKUP(O1669,[1]Sammelnr.!$B:$C,2,FALSE)=0,"Sammelnr. ungeschält ABS"),
IFERROR(IF(VLOOKUP(O1669,[1]Sammelnr.!$E:$F,2,FALSE)=0,"Sammelnr. ungeschält VS"),
IFERROR(IF(VLOOKUP(O1669,[1]Sammelnr.!$H:$I,2,FALSE)=0,"Sammelnr. geschält"),
IFERROR(IF(VLOOKUP(O1669,[1]Offen!$B:$C,2,FALSE)=0,"Offen ungeschält ABS"),
IFERROR(IF(VLOOKUP(O1669,[1]Offen!$E:$F,2,FALSE)=0,"Offen ungeschält VOS"),
IFERROR(IF(VLOOKUP(O1669,[1]Offen!$H:$I,2,FALSE)=0,"Offen geschält RW"),
IFERROR(IF(VLOOKUP(O1669,[1]Offen!$K:$L,2,FALSE)=0,"Offen vegan"),
IFERROR(IF(VLOOKUP(O1669,[1]Offen!$N:$O,2,FALSE)=0,"Offen Zipfel"),
IFERROR(IF(VLOOKUP(O1669,[1]Offen!$Q:$R,2,FALSE)=0,"Offen Endstücke"),
IFERROR(IF(VLOOKUP(O1669,[1]Vakuumiert!$B:$C,2,FALSE)=0,"Vakuumierter VOS ungeschält"),
IFERROR(IF(VLOOKUP(O1669,[1]Vakuumiert!$E:$F,2,FALSE)=0,"Vakuumierter ABS ungeschält"),
IFERROR(IF(VLOOKUP(O1669,[1]Vakuumiert!$H:$I,2,FALSE)=0,"Vakuumierter VOS geschält"),
IFERROR(IF(VLOOKUP(O1669,[1]Vakuumiert!$K:$L,2,FALSE)=0,"Vakuumierter VOS vegan"),
IFERROR(IF(VLOOKUP(O1669,[1]Vakuumiert!$N:$O,2,FALSE)=0,"Vakuumierter VOS Zipfel"),
IFERROR(IF(VLOOKUP(O1669,[1]Vakuumiert!$Q:$R,2,FALSE)=0,"Vakuumiert geschält"),
IFERROR(IF(VLOOKUP(O1669,'[1]vakuumierte Fertigprodukte'!$B:$C,2,FALSE)=0,"Fertigprodukte"),
IFERROR(IF(VLOOKUP(O1669,'[1]vakuumierte Fertigprodukte'!$E:$FI,2,FALSE)=0,"Vakuumierte Zipfel"),
IFERROR(IF(VLOOKUP(O1669,[1]Wurste!$B:$C,2,FALSE)=0,"Räucherwürste"),
IFERROR(IF(VLOOKUP(O1669,[1]Wurste!$E:$F,2,FALSE)=0,"URW/URGW Wurst"),
IFERROR(IF(VLOOKUP(O1669,[1]Wurste!$H:$I,2,FALSE)=0,"HF-Wurst Vegan"),
IFERROR(IF(VLOOKUP(O1669,[1]Wurste!$K:$L,2,FALSE)=0,"320er ohne Würste"),
IFERROR(IF(AND(OR(Abfalldokumentation!$A1669="BU3",Abfalldokumentation!$A1669="Verkauf"),Abfalldokumentation!$F1669="Schimmel",Abfalldokumentation!$G1669="keinen Abnehmer/kein Schälpersonal"),"Div. Zipfel, ES ohne Verwendung",VLOOKUP(Abfalldokumentation!$E1669,Produktgruppen!A:B,2,FALSE)),"-")))))))))))))))))))))))</f>
        <v>ABS</v>
      </c>
      <c r="E1669" s="81" t="str">
        <f>IFERROR(VLOOKUP(Abfalldokumentation!$O1669,Artikel!A:C,3,FALSE),Abfalldokumentation!$O1669)</f>
        <v>ABS MEDI-KRÄUK</v>
      </c>
      <c r="F1669" s="81" t="str">
        <f>VLOOKUP(T1669,'Liste Gründe'!A:D,2,FALSE)</f>
        <v>keinen Verwendungszweck</v>
      </c>
      <c r="G1669" s="80" t="str">
        <f>IF(ISBLANK(V1669),VLOOKUP(Abfalldokumentation!$P1669,'Liste Gründe'!A:D,3,FALSE),V1669)</f>
        <v>keinen Verwendungszweck</v>
      </c>
      <c r="H1669" s="81" t="str">
        <f>IF(ISBLANK(Abfalldokumentation!$W1669),"-",Abfalldokumentation!$W1669)</f>
        <v>-</v>
      </c>
      <c r="I1669" s="81">
        <f t="shared" si="183"/>
        <v>45</v>
      </c>
      <c r="J1669" s="81" t="str">
        <f t="shared" si="184"/>
        <v>Produkte</v>
      </c>
      <c r="K1669" s="81" t="str">
        <f t="shared" si="185"/>
        <v>BUs</v>
      </c>
      <c r="L1669" s="81" t="str">
        <f t="shared" si="186"/>
        <v>Symptome</v>
      </c>
      <c r="M1669" s="81">
        <f>IFERROR(VLOOKUP(Abfalldokumentation!$O1669,Kennzahlen!S:V,3,FALSE)*Abfalldokumentation!$B1669,"0")</f>
        <v>30</v>
      </c>
      <c r="N1669" s="81" t="str">
        <f>IF(ISBLANK(Q1669),VLOOKUP(Abfalldokumentation!$O1669,'Linien - BU'!R:S,2,FALSE),Q1669)</f>
        <v>Bu4</v>
      </c>
      <c r="O1669" s="77">
        <f t="shared" si="187"/>
        <v>29500886</v>
      </c>
      <c r="P1669" s="77">
        <f t="shared" si="188"/>
        <v>61</v>
      </c>
      <c r="Q1669" s="39"/>
      <c r="R1669" s="40">
        <v>29500886</v>
      </c>
      <c r="S1669" s="40">
        <v>20</v>
      </c>
      <c r="T1669" s="40">
        <v>61</v>
      </c>
      <c r="U1669" s="41">
        <v>44510</v>
      </c>
      <c r="V1669" s="59"/>
      <c r="W1669" s="40"/>
      <c r="X1669" s="44" t="str">
        <f>IFERROR(VLOOKUP(Abfalldokumentation!$R1669,Artikel!A:C,3,FALSE),Abfalldokumentation!$R1669)</f>
        <v>ABS MEDI-KRÄUK</v>
      </c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</row>
    <row r="1670" spans="1:40" ht="30" hidden="1" customHeight="1" x14ac:dyDescent="0.25">
      <c r="A1670" s="73" t="str">
        <f>VLOOKUP(N1670,'Linien - BU'!A:B,2,FALSE)</f>
        <v>BU4</v>
      </c>
      <c r="B1670" s="74">
        <f t="shared" si="182"/>
        <v>12</v>
      </c>
      <c r="C1670" s="75">
        <f>Abfalldokumentation!$U1670</f>
        <v>44510</v>
      </c>
      <c r="D1670" s="69" t="str">
        <f>IFERROR(IF(VLOOKUP(O1670,'[1]Rohware 230'!$B:$C,2,FALSE)=0,"Rohware"),
IFERROR(IF(VLOOKUP(O1670,[1]Sammelnr.!$B:$C,2,FALSE)=0,"Sammelnr. ungeschält ABS"),
IFERROR(IF(VLOOKUP(O1670,[1]Sammelnr.!$E:$F,2,FALSE)=0,"Sammelnr. ungeschält VS"),
IFERROR(IF(VLOOKUP(O1670,[1]Sammelnr.!$H:$I,2,FALSE)=0,"Sammelnr. geschält"),
IFERROR(IF(VLOOKUP(O1670,[1]Offen!$B:$C,2,FALSE)=0,"Offen ungeschält ABS"),
IFERROR(IF(VLOOKUP(O1670,[1]Offen!$E:$F,2,FALSE)=0,"Offen ungeschält VOS"),
IFERROR(IF(VLOOKUP(O1670,[1]Offen!$H:$I,2,FALSE)=0,"Offen geschält RW"),
IFERROR(IF(VLOOKUP(O1670,[1]Offen!$K:$L,2,FALSE)=0,"Offen vegan"),
IFERROR(IF(VLOOKUP(O1670,[1]Offen!$N:$O,2,FALSE)=0,"Offen Zipfel"),
IFERROR(IF(VLOOKUP(O1670,[1]Offen!$Q:$R,2,FALSE)=0,"Offen Endstücke"),
IFERROR(IF(VLOOKUP(O1670,[1]Vakuumiert!$B:$C,2,FALSE)=0,"Vakuumierter VOS ungeschält"),
IFERROR(IF(VLOOKUP(O1670,[1]Vakuumiert!$E:$F,2,FALSE)=0,"Vakuumierter ABS ungeschält"),
IFERROR(IF(VLOOKUP(O1670,[1]Vakuumiert!$H:$I,2,FALSE)=0,"Vakuumierter VOS geschält"),
IFERROR(IF(VLOOKUP(O1670,[1]Vakuumiert!$K:$L,2,FALSE)=0,"Vakuumierter VOS vegan"),
IFERROR(IF(VLOOKUP(O1670,[1]Vakuumiert!$N:$O,2,FALSE)=0,"Vakuumierter VOS Zipfel"),
IFERROR(IF(VLOOKUP(O1670,[1]Vakuumiert!$Q:$R,2,FALSE)=0,"Vakuumiert geschält"),
IFERROR(IF(VLOOKUP(O1670,'[1]vakuumierte Fertigprodukte'!$B:$C,2,FALSE)=0,"Fertigprodukte"),
IFERROR(IF(VLOOKUP(O1670,'[1]vakuumierte Fertigprodukte'!$E:$FI,2,FALSE)=0,"Vakuumierte Zipfel"),
IFERROR(IF(VLOOKUP(O1670,[1]Wurste!$B:$C,2,FALSE)=0,"Räucherwürste"),
IFERROR(IF(VLOOKUP(O1670,[1]Wurste!$E:$F,2,FALSE)=0,"URW/URGW Wurst"),
IFERROR(IF(VLOOKUP(O1670,[1]Wurste!$H:$I,2,FALSE)=0,"HF-Wurst Vegan"),
IFERROR(IF(VLOOKUP(O1670,[1]Wurste!$K:$L,2,FALSE)=0,"320er ohne Würste"),
IFERROR(IF(AND(OR(Abfalldokumentation!$A1670="BU3",Abfalldokumentation!$A1670="Verkauf"),Abfalldokumentation!$F1670="Schimmel",Abfalldokumentation!$G1670="keinen Abnehmer/kein Schälpersonal"),"Div. Zipfel, ES ohne Verwendung",VLOOKUP(Abfalldokumentation!$E1670,Produktgruppen!A:B,2,FALSE)),"-")))))))))))))))))))))))</f>
        <v>ABS</v>
      </c>
      <c r="E1670" s="76" t="str">
        <f>IFERROR(VLOOKUP(Abfalldokumentation!$O1670,Artikel!A:C,3,FALSE),Abfalldokumentation!$O1670)</f>
        <v>ABS PECO</v>
      </c>
      <c r="F1670" s="76" t="str">
        <f>VLOOKUP(T1670,'Liste Gründe'!A:D,2,FALSE)</f>
        <v>keinen Verwendungszweck</v>
      </c>
      <c r="G1670" s="75" t="str">
        <f>IF(ISBLANK(V1670),VLOOKUP(Abfalldokumentation!$P1670,'Liste Gründe'!A:D,3,FALSE),V1670)</f>
        <v>keinen Verwendungszweck</v>
      </c>
      <c r="H1670" s="76" t="str">
        <f>IF(ISBLANK(Abfalldokumentation!$W1670),"-",Abfalldokumentation!$W1670)</f>
        <v>-</v>
      </c>
      <c r="I1670" s="76">
        <f t="shared" si="183"/>
        <v>45</v>
      </c>
      <c r="J1670" s="76" t="str">
        <f t="shared" si="184"/>
        <v>Produkte</v>
      </c>
      <c r="K1670" s="76" t="str">
        <f t="shared" si="185"/>
        <v>BUs</v>
      </c>
      <c r="L1670" s="76" t="str">
        <f t="shared" si="186"/>
        <v>Symptome</v>
      </c>
      <c r="M1670" s="76">
        <f>IFERROR(VLOOKUP(Abfalldokumentation!$O1670,Kennzahlen!S:V,3,FALSE)*Abfalldokumentation!$B1670,"0")</f>
        <v>24</v>
      </c>
      <c r="N1670" s="76" t="str">
        <f>IF(ISBLANK(Q1670),VLOOKUP(Abfalldokumentation!$O1670,'Linien - BU'!R:S,2,FALSE),Q1670)</f>
        <v>BU4</v>
      </c>
      <c r="O1670" s="77">
        <f t="shared" si="187"/>
        <v>29500891</v>
      </c>
      <c r="P1670" s="77">
        <f t="shared" si="188"/>
        <v>61</v>
      </c>
      <c r="Q1670" s="45"/>
      <c r="R1670" s="46">
        <v>29500891</v>
      </c>
      <c r="S1670" s="46">
        <v>12</v>
      </c>
      <c r="T1670" s="46">
        <v>61</v>
      </c>
      <c r="U1670" s="47">
        <v>44510</v>
      </c>
      <c r="V1670" s="61"/>
      <c r="W1670" s="46"/>
      <c r="X1670" s="50" t="str">
        <f>IFERROR(VLOOKUP(Abfalldokumentation!$R1670,Artikel!A:C,3,FALSE),Abfalldokumentation!$R1670)</f>
        <v>ABS PECO</v>
      </c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</row>
    <row r="1671" spans="1:40" ht="30" hidden="1" customHeight="1" x14ac:dyDescent="0.25">
      <c r="A1671" s="78" t="str">
        <f>VLOOKUP(N1671,'Linien - BU'!A:B,2,FALSE)</f>
        <v>BU4</v>
      </c>
      <c r="B1671" s="79">
        <f t="shared" si="182"/>
        <v>5</v>
      </c>
      <c r="C1671" s="80">
        <f>Abfalldokumentation!$U1671</f>
        <v>44510</v>
      </c>
      <c r="D1671" s="69" t="str">
        <f>IFERROR(IF(VLOOKUP(O1671,'[1]Rohware 230'!$B:$C,2,FALSE)=0,"Rohware"),
IFERROR(IF(VLOOKUP(O1671,[1]Sammelnr.!$B:$C,2,FALSE)=0,"Sammelnr. ungeschält ABS"),
IFERROR(IF(VLOOKUP(O1671,[1]Sammelnr.!$E:$F,2,FALSE)=0,"Sammelnr. ungeschält VS"),
IFERROR(IF(VLOOKUP(O1671,[1]Sammelnr.!$H:$I,2,FALSE)=0,"Sammelnr. geschält"),
IFERROR(IF(VLOOKUP(O1671,[1]Offen!$B:$C,2,FALSE)=0,"Offen ungeschält ABS"),
IFERROR(IF(VLOOKUP(O1671,[1]Offen!$E:$F,2,FALSE)=0,"Offen ungeschält VOS"),
IFERROR(IF(VLOOKUP(O1671,[1]Offen!$H:$I,2,FALSE)=0,"Offen geschält RW"),
IFERROR(IF(VLOOKUP(O1671,[1]Offen!$K:$L,2,FALSE)=0,"Offen vegan"),
IFERROR(IF(VLOOKUP(O1671,[1]Offen!$N:$O,2,FALSE)=0,"Offen Zipfel"),
IFERROR(IF(VLOOKUP(O1671,[1]Offen!$Q:$R,2,FALSE)=0,"Offen Endstücke"),
IFERROR(IF(VLOOKUP(O1671,[1]Vakuumiert!$B:$C,2,FALSE)=0,"Vakuumierter VOS ungeschält"),
IFERROR(IF(VLOOKUP(O1671,[1]Vakuumiert!$E:$F,2,FALSE)=0,"Vakuumierter ABS ungeschält"),
IFERROR(IF(VLOOKUP(O1671,[1]Vakuumiert!$H:$I,2,FALSE)=0,"Vakuumierter VOS geschält"),
IFERROR(IF(VLOOKUP(O1671,[1]Vakuumiert!$K:$L,2,FALSE)=0,"Vakuumierter VOS vegan"),
IFERROR(IF(VLOOKUP(O1671,[1]Vakuumiert!$N:$O,2,FALSE)=0,"Vakuumierter VOS Zipfel"),
IFERROR(IF(VLOOKUP(O1671,[1]Vakuumiert!$Q:$R,2,FALSE)=0,"Vakuumiert geschält"),
IFERROR(IF(VLOOKUP(O1671,'[1]vakuumierte Fertigprodukte'!$B:$C,2,FALSE)=0,"Fertigprodukte"),
IFERROR(IF(VLOOKUP(O1671,'[1]vakuumierte Fertigprodukte'!$E:$FI,2,FALSE)=0,"Vakuumierte Zipfel"),
IFERROR(IF(VLOOKUP(O1671,[1]Wurste!$B:$C,2,FALSE)=0,"Räucherwürste"),
IFERROR(IF(VLOOKUP(O1671,[1]Wurste!$E:$F,2,FALSE)=0,"URW/URGW Wurst"),
IFERROR(IF(VLOOKUP(O1671,[1]Wurste!$H:$I,2,FALSE)=0,"HF-Wurst Vegan"),
IFERROR(IF(VLOOKUP(O1671,[1]Wurste!$K:$L,2,FALSE)=0,"320er ohne Würste"),
IFERROR(IF(AND(OR(Abfalldokumentation!$A1671="BU3",Abfalldokumentation!$A1671="Verkauf"),Abfalldokumentation!$F1671="Schimmel",Abfalldokumentation!$G1671="keinen Abnehmer/kein Schälpersonal"),"Div. Zipfel, ES ohne Verwendung",VLOOKUP(Abfalldokumentation!$E1671,Produktgruppen!A:B,2,FALSE)),"-")))))))))))))))))))))))</f>
        <v>ABS</v>
      </c>
      <c r="E1671" s="81" t="str">
        <f>IFERROR(VLOOKUP(Abfalldokumentation!$O1671,Artikel!A:C,3,FALSE),Abfalldokumentation!$O1671)</f>
        <v>ABS REBLOCH</v>
      </c>
      <c r="F1671" s="81" t="str">
        <f>VLOOKUP(T1671,'Liste Gründe'!A:D,2,FALSE)</f>
        <v>keinen Verwendungszweck</v>
      </c>
      <c r="G1671" s="80" t="str">
        <f>IF(ISBLANK(V1671),VLOOKUP(Abfalldokumentation!$P1671,'Liste Gründe'!A:D,3,FALSE),V1671)</f>
        <v>keinen Verwendungszweck</v>
      </c>
      <c r="H1671" s="81" t="str">
        <f>IF(ISBLANK(Abfalldokumentation!$W1671),"-",Abfalldokumentation!$W1671)</f>
        <v>-</v>
      </c>
      <c r="I1671" s="81">
        <f t="shared" si="183"/>
        <v>45</v>
      </c>
      <c r="J1671" s="81" t="str">
        <f t="shared" si="184"/>
        <v>Produkte</v>
      </c>
      <c r="K1671" s="81" t="str">
        <f t="shared" si="185"/>
        <v>BUs</v>
      </c>
      <c r="L1671" s="81" t="str">
        <f t="shared" si="186"/>
        <v>Symptome</v>
      </c>
      <c r="M1671" s="81">
        <f>IFERROR(VLOOKUP(Abfalldokumentation!$O1671,Kennzahlen!S:V,3,FALSE)*Abfalldokumentation!$B1671,"0")</f>
        <v>0.05</v>
      </c>
      <c r="N1671" s="81" t="str">
        <f>IF(ISBLANK(Q1671),VLOOKUP(Abfalldokumentation!$O1671,'Linien - BU'!R:S,2,FALSE),Q1671)</f>
        <v>BU4</v>
      </c>
      <c r="O1671" s="77">
        <f t="shared" si="187"/>
        <v>29500893</v>
      </c>
      <c r="P1671" s="77">
        <f t="shared" si="188"/>
        <v>61</v>
      </c>
      <c r="Q1671" s="39"/>
      <c r="R1671" s="40">
        <v>29500893</v>
      </c>
      <c r="S1671" s="40">
        <v>5</v>
      </c>
      <c r="T1671" s="40">
        <v>61</v>
      </c>
      <c r="U1671" s="41">
        <v>44510</v>
      </c>
      <c r="V1671" s="59"/>
      <c r="W1671" s="40"/>
      <c r="X1671" s="44" t="str">
        <f>IFERROR(VLOOKUP(Abfalldokumentation!$R1671,Artikel!A:C,3,FALSE),Abfalldokumentation!$R1671)</f>
        <v>ABS REBLOCH</v>
      </c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</row>
    <row r="1672" spans="1:40" ht="30" hidden="1" customHeight="1" x14ac:dyDescent="0.25">
      <c r="A1672" s="73" t="str">
        <f>VLOOKUP(N1672,'Linien - BU'!A:B,2,FALSE)</f>
        <v>BU4</v>
      </c>
      <c r="B1672" s="74">
        <f t="shared" si="182"/>
        <v>25</v>
      </c>
      <c r="C1672" s="75">
        <f>Abfalldokumentation!$U1672</f>
        <v>44510</v>
      </c>
      <c r="D1672" s="69" t="str">
        <f>IFERROR(IF(VLOOKUP(O1672,'[1]Rohware 230'!$B:$C,2,FALSE)=0,"Rohware"),
IFERROR(IF(VLOOKUP(O1672,[1]Sammelnr.!$B:$C,2,FALSE)=0,"Sammelnr. ungeschält ABS"),
IFERROR(IF(VLOOKUP(O1672,[1]Sammelnr.!$E:$F,2,FALSE)=0,"Sammelnr. ungeschält VS"),
IFERROR(IF(VLOOKUP(O1672,[1]Sammelnr.!$H:$I,2,FALSE)=0,"Sammelnr. geschält"),
IFERROR(IF(VLOOKUP(O1672,[1]Offen!$B:$C,2,FALSE)=0,"Offen ungeschält ABS"),
IFERROR(IF(VLOOKUP(O1672,[1]Offen!$E:$F,2,FALSE)=0,"Offen ungeschält VOS"),
IFERROR(IF(VLOOKUP(O1672,[1]Offen!$H:$I,2,FALSE)=0,"Offen geschält RW"),
IFERROR(IF(VLOOKUP(O1672,[1]Offen!$K:$L,2,FALSE)=0,"Offen vegan"),
IFERROR(IF(VLOOKUP(O1672,[1]Offen!$N:$O,2,FALSE)=0,"Offen Zipfel"),
IFERROR(IF(VLOOKUP(O1672,[1]Offen!$Q:$R,2,FALSE)=0,"Offen Endstücke"),
IFERROR(IF(VLOOKUP(O1672,[1]Vakuumiert!$B:$C,2,FALSE)=0,"Vakuumierter VOS ungeschält"),
IFERROR(IF(VLOOKUP(O1672,[1]Vakuumiert!$E:$F,2,FALSE)=0,"Vakuumierter ABS ungeschält"),
IFERROR(IF(VLOOKUP(O1672,[1]Vakuumiert!$H:$I,2,FALSE)=0,"Vakuumierter VOS geschält"),
IFERROR(IF(VLOOKUP(O1672,[1]Vakuumiert!$K:$L,2,FALSE)=0,"Vakuumierter VOS vegan"),
IFERROR(IF(VLOOKUP(O1672,[1]Vakuumiert!$N:$O,2,FALSE)=0,"Vakuumierter VOS Zipfel"),
IFERROR(IF(VLOOKUP(O1672,[1]Vakuumiert!$Q:$R,2,FALSE)=0,"Vakuumiert geschält"),
IFERROR(IF(VLOOKUP(O1672,'[1]vakuumierte Fertigprodukte'!$B:$C,2,FALSE)=0,"Fertigprodukte"),
IFERROR(IF(VLOOKUP(O1672,'[1]vakuumierte Fertigprodukte'!$E:$FI,2,FALSE)=0,"Vakuumierte Zipfel"),
IFERROR(IF(VLOOKUP(O1672,[1]Wurste!$B:$C,2,FALSE)=0,"Räucherwürste"),
IFERROR(IF(VLOOKUP(O1672,[1]Wurste!$E:$F,2,FALSE)=0,"URW/URGW Wurst"),
IFERROR(IF(VLOOKUP(O1672,[1]Wurste!$H:$I,2,FALSE)=0,"HF-Wurst Vegan"),
IFERROR(IF(VLOOKUP(O1672,[1]Wurste!$K:$L,2,FALSE)=0,"320er ohne Würste"),
IFERROR(IF(AND(OR(Abfalldokumentation!$A1672="BU3",Abfalldokumentation!$A1672="Verkauf"),Abfalldokumentation!$F1672="Schimmel",Abfalldokumentation!$G1672="keinen Abnehmer/kein Schälpersonal"),"Div. Zipfel, ES ohne Verwendung",VLOOKUP(Abfalldokumentation!$E1672,Produktgruppen!A:B,2,FALSE)),"-")))))))))))))))))))))))</f>
        <v>ABS</v>
      </c>
      <c r="E1672" s="76" t="str">
        <f>IFERROR(VLOOKUP(Abfalldokumentation!$O1672,Artikel!A:C,3,FALSE),Abfalldokumentation!$O1672)</f>
        <v>ABS REBLOCH</v>
      </c>
      <c r="F1672" s="76" t="str">
        <f>VLOOKUP(T1672,'Liste Gründe'!A:D,2,FALSE)</f>
        <v>keinen Verwendungszweck</v>
      </c>
      <c r="G1672" s="75" t="str">
        <f>IF(ISBLANK(V1672),VLOOKUP(Abfalldokumentation!$P1672,'Liste Gründe'!A:D,3,FALSE),V1672)</f>
        <v>keinen Verwendungszweck</v>
      </c>
      <c r="H1672" s="76" t="str">
        <f>IF(ISBLANK(Abfalldokumentation!$W1672),"-",Abfalldokumentation!$W1672)</f>
        <v>-</v>
      </c>
      <c r="I1672" s="76">
        <f t="shared" si="183"/>
        <v>45</v>
      </c>
      <c r="J1672" s="76" t="str">
        <f t="shared" si="184"/>
        <v>Produkte</v>
      </c>
      <c r="K1672" s="76" t="str">
        <f t="shared" si="185"/>
        <v>BUs</v>
      </c>
      <c r="L1672" s="76" t="str">
        <f t="shared" si="186"/>
        <v>Symptome</v>
      </c>
      <c r="M1672" s="76">
        <f>IFERROR(VLOOKUP(Abfalldokumentation!$O1672,Kennzahlen!S:V,3,FALSE)*Abfalldokumentation!$B1672,"0")</f>
        <v>0.25</v>
      </c>
      <c r="N1672" s="76" t="str">
        <f>IF(ISBLANK(Q1672),VLOOKUP(Abfalldokumentation!$O1672,'Linien - BU'!R:S,2,FALSE),Q1672)</f>
        <v>BU4</v>
      </c>
      <c r="O1672" s="77">
        <f t="shared" si="187"/>
        <v>29500893</v>
      </c>
      <c r="P1672" s="77">
        <f t="shared" si="188"/>
        <v>61</v>
      </c>
      <c r="Q1672" s="45"/>
      <c r="R1672" s="46">
        <v>29500893</v>
      </c>
      <c r="S1672" s="46">
        <v>25</v>
      </c>
      <c r="T1672" s="46">
        <v>61</v>
      </c>
      <c r="U1672" s="47">
        <v>44510</v>
      </c>
      <c r="V1672" s="61"/>
      <c r="W1672" s="46"/>
      <c r="X1672" s="50" t="str">
        <f>IFERROR(VLOOKUP(Abfalldokumentation!$R1672,Artikel!A:C,3,FALSE),Abfalldokumentation!$R1672)</f>
        <v>ABS REBLOCH</v>
      </c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</row>
    <row r="1673" spans="1:40" ht="30" hidden="1" customHeight="1" x14ac:dyDescent="0.25">
      <c r="A1673" s="78" t="str">
        <f>VLOOKUP(N1673,'Linien - BU'!A:B,2,FALSE)</f>
        <v>BU4</v>
      </c>
      <c r="B1673" s="79">
        <f t="shared" si="182"/>
        <v>13</v>
      </c>
      <c r="C1673" s="80">
        <f>Abfalldokumentation!$U1673</f>
        <v>44510</v>
      </c>
      <c r="D1673" s="69" t="str">
        <f>IFERROR(IF(VLOOKUP(O1673,'[1]Rohware 230'!$B:$C,2,FALSE)=0,"Rohware"),
IFERROR(IF(VLOOKUP(O1673,[1]Sammelnr.!$B:$C,2,FALSE)=0,"Sammelnr. ungeschält ABS"),
IFERROR(IF(VLOOKUP(O1673,[1]Sammelnr.!$E:$F,2,FALSE)=0,"Sammelnr. ungeschält VS"),
IFERROR(IF(VLOOKUP(O1673,[1]Sammelnr.!$H:$I,2,FALSE)=0,"Sammelnr. geschält"),
IFERROR(IF(VLOOKUP(O1673,[1]Offen!$B:$C,2,FALSE)=0,"Offen ungeschält ABS"),
IFERROR(IF(VLOOKUP(O1673,[1]Offen!$E:$F,2,FALSE)=0,"Offen ungeschält VOS"),
IFERROR(IF(VLOOKUP(O1673,[1]Offen!$H:$I,2,FALSE)=0,"Offen geschält RW"),
IFERROR(IF(VLOOKUP(O1673,[1]Offen!$K:$L,2,FALSE)=0,"Offen vegan"),
IFERROR(IF(VLOOKUP(O1673,[1]Offen!$N:$O,2,FALSE)=0,"Offen Zipfel"),
IFERROR(IF(VLOOKUP(O1673,[1]Offen!$Q:$R,2,FALSE)=0,"Offen Endstücke"),
IFERROR(IF(VLOOKUP(O1673,[1]Vakuumiert!$B:$C,2,FALSE)=0,"Vakuumierter VOS ungeschält"),
IFERROR(IF(VLOOKUP(O1673,[1]Vakuumiert!$E:$F,2,FALSE)=0,"Vakuumierter ABS ungeschält"),
IFERROR(IF(VLOOKUP(O1673,[1]Vakuumiert!$H:$I,2,FALSE)=0,"Vakuumierter VOS geschält"),
IFERROR(IF(VLOOKUP(O1673,[1]Vakuumiert!$K:$L,2,FALSE)=0,"Vakuumierter VOS vegan"),
IFERROR(IF(VLOOKUP(O1673,[1]Vakuumiert!$N:$O,2,FALSE)=0,"Vakuumierter VOS Zipfel"),
IFERROR(IF(VLOOKUP(O1673,[1]Vakuumiert!$Q:$R,2,FALSE)=0,"Vakuumiert geschält"),
IFERROR(IF(VLOOKUP(O1673,'[1]vakuumierte Fertigprodukte'!$B:$C,2,FALSE)=0,"Fertigprodukte"),
IFERROR(IF(VLOOKUP(O1673,'[1]vakuumierte Fertigprodukte'!$E:$FI,2,FALSE)=0,"Vakuumierte Zipfel"),
IFERROR(IF(VLOOKUP(O1673,[1]Wurste!$B:$C,2,FALSE)=0,"Räucherwürste"),
IFERROR(IF(VLOOKUP(O1673,[1]Wurste!$E:$F,2,FALSE)=0,"URW/URGW Wurst"),
IFERROR(IF(VLOOKUP(O1673,[1]Wurste!$H:$I,2,FALSE)=0,"HF-Wurst Vegan"),
IFERROR(IF(VLOOKUP(O1673,[1]Wurste!$K:$L,2,FALSE)=0,"320er ohne Würste"),
IFERROR(IF(AND(OR(Abfalldokumentation!$A1673="BU3",Abfalldokumentation!$A1673="Verkauf"),Abfalldokumentation!$F1673="Schimmel",Abfalldokumentation!$G1673="keinen Abnehmer/kein Schälpersonal"),"Div. Zipfel, ES ohne Verwendung",VLOOKUP(Abfalldokumentation!$E1673,Produktgruppen!A:B,2,FALSE)),"-")))))))))))))))))))))))</f>
        <v>ABS</v>
      </c>
      <c r="E1673" s="81" t="str">
        <f>IFERROR(VLOOKUP(Abfalldokumentation!$O1673,Artikel!A:C,3,FALSE),Abfalldokumentation!$O1673)</f>
        <v>ABS TI-AD</v>
      </c>
      <c r="F1673" s="81" t="str">
        <f>VLOOKUP(T1673,'Liste Gründe'!A:D,2,FALSE)</f>
        <v>keinen Verwendungszweck</v>
      </c>
      <c r="G1673" s="80" t="str">
        <f>IF(ISBLANK(V1673),VLOOKUP(Abfalldokumentation!$P1673,'Liste Gründe'!A:D,3,FALSE),V1673)</f>
        <v>keinen Verwendungszweck</v>
      </c>
      <c r="H1673" s="81" t="str">
        <f>IF(ISBLANK(Abfalldokumentation!$W1673),"-",Abfalldokumentation!$W1673)</f>
        <v>-</v>
      </c>
      <c r="I1673" s="81">
        <f t="shared" si="183"/>
        <v>45</v>
      </c>
      <c r="J1673" s="81" t="str">
        <f t="shared" si="184"/>
        <v>Produkte</v>
      </c>
      <c r="K1673" s="81" t="str">
        <f t="shared" si="185"/>
        <v>BUs</v>
      </c>
      <c r="L1673" s="81" t="str">
        <f t="shared" si="186"/>
        <v>Symptome</v>
      </c>
      <c r="M1673" s="81">
        <f>IFERROR(VLOOKUP(Abfalldokumentation!$O1673,Kennzahlen!S:V,3,FALSE)*Abfalldokumentation!$B1673,"0")</f>
        <v>0.13</v>
      </c>
      <c r="N1673" s="81" t="str">
        <f>IF(ISBLANK(Q1673),VLOOKUP(Abfalldokumentation!$O1673,'Linien - BU'!R:S,2,FALSE),Q1673)</f>
        <v>BU4</v>
      </c>
      <c r="O1673" s="77">
        <f t="shared" si="187"/>
        <v>29500904</v>
      </c>
      <c r="P1673" s="77">
        <f t="shared" si="188"/>
        <v>61</v>
      </c>
      <c r="Q1673" s="39"/>
      <c r="R1673" s="40">
        <v>29500904</v>
      </c>
      <c r="S1673" s="40">
        <v>13</v>
      </c>
      <c r="T1673" s="40">
        <v>61</v>
      </c>
      <c r="U1673" s="41">
        <v>44510</v>
      </c>
      <c r="V1673" s="59"/>
      <c r="W1673" s="40"/>
      <c r="X1673" s="44" t="str">
        <f>IFERROR(VLOOKUP(Abfalldokumentation!$R1673,Artikel!A:C,3,FALSE),Abfalldokumentation!$R1673)</f>
        <v>ABS TI-AD</v>
      </c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</row>
    <row r="1674" spans="1:40" ht="30" hidden="1" customHeight="1" x14ac:dyDescent="0.25">
      <c r="A1674" s="73" t="str">
        <f>VLOOKUP(N1674,'Linien - BU'!A:B,2,FALSE)</f>
        <v>BU4</v>
      </c>
      <c r="B1674" s="74">
        <f t="shared" si="182"/>
        <v>24</v>
      </c>
      <c r="C1674" s="75">
        <f>Abfalldokumentation!$U1674</f>
        <v>44510</v>
      </c>
      <c r="D1674" s="69" t="str">
        <f>IFERROR(IF(VLOOKUP(O1674,'[1]Rohware 230'!$B:$C,2,FALSE)=0,"Rohware"),
IFERROR(IF(VLOOKUP(O1674,[1]Sammelnr.!$B:$C,2,FALSE)=0,"Sammelnr. ungeschält ABS"),
IFERROR(IF(VLOOKUP(O1674,[1]Sammelnr.!$E:$F,2,FALSE)=0,"Sammelnr. ungeschält VS"),
IFERROR(IF(VLOOKUP(O1674,[1]Sammelnr.!$H:$I,2,FALSE)=0,"Sammelnr. geschält"),
IFERROR(IF(VLOOKUP(O1674,[1]Offen!$B:$C,2,FALSE)=0,"Offen ungeschält ABS"),
IFERROR(IF(VLOOKUP(O1674,[1]Offen!$E:$F,2,FALSE)=0,"Offen ungeschält VOS"),
IFERROR(IF(VLOOKUP(O1674,[1]Offen!$H:$I,2,FALSE)=0,"Offen geschält RW"),
IFERROR(IF(VLOOKUP(O1674,[1]Offen!$K:$L,2,FALSE)=0,"Offen vegan"),
IFERROR(IF(VLOOKUP(O1674,[1]Offen!$N:$O,2,FALSE)=0,"Offen Zipfel"),
IFERROR(IF(VLOOKUP(O1674,[1]Offen!$Q:$R,2,FALSE)=0,"Offen Endstücke"),
IFERROR(IF(VLOOKUP(O1674,[1]Vakuumiert!$B:$C,2,FALSE)=0,"Vakuumierter VOS ungeschält"),
IFERROR(IF(VLOOKUP(O1674,[1]Vakuumiert!$E:$F,2,FALSE)=0,"Vakuumierter ABS ungeschält"),
IFERROR(IF(VLOOKUP(O1674,[1]Vakuumiert!$H:$I,2,FALSE)=0,"Vakuumierter VOS geschält"),
IFERROR(IF(VLOOKUP(O1674,[1]Vakuumiert!$K:$L,2,FALSE)=0,"Vakuumierter VOS vegan"),
IFERROR(IF(VLOOKUP(O1674,[1]Vakuumiert!$N:$O,2,FALSE)=0,"Vakuumierter VOS Zipfel"),
IFERROR(IF(VLOOKUP(O1674,[1]Vakuumiert!$Q:$R,2,FALSE)=0,"Vakuumiert geschält"),
IFERROR(IF(VLOOKUP(O1674,'[1]vakuumierte Fertigprodukte'!$B:$C,2,FALSE)=0,"Fertigprodukte"),
IFERROR(IF(VLOOKUP(O1674,'[1]vakuumierte Fertigprodukte'!$E:$FI,2,FALSE)=0,"Vakuumierte Zipfel"),
IFERROR(IF(VLOOKUP(O1674,[1]Wurste!$B:$C,2,FALSE)=0,"Räucherwürste"),
IFERROR(IF(VLOOKUP(O1674,[1]Wurste!$E:$F,2,FALSE)=0,"URW/URGW Wurst"),
IFERROR(IF(VLOOKUP(O1674,[1]Wurste!$H:$I,2,FALSE)=0,"HF-Wurst Vegan"),
IFERROR(IF(VLOOKUP(O1674,[1]Wurste!$K:$L,2,FALSE)=0,"320er ohne Würste"),
IFERROR(IF(AND(OR(Abfalldokumentation!$A1674="BU3",Abfalldokumentation!$A1674="Verkauf"),Abfalldokumentation!$F1674="Schimmel",Abfalldokumentation!$G1674="keinen Abnehmer/kein Schälpersonal"),"Div. Zipfel, ES ohne Verwendung",VLOOKUP(Abfalldokumentation!$E1674,Produktgruppen!A:B,2,FALSE)),"-")))))))))))))))))))))))</f>
        <v>ABS</v>
      </c>
      <c r="E1674" s="76" t="str">
        <f>IFERROR(VLOOKUP(Abfalldokumentation!$O1674,Artikel!A:C,3,FALSE),Abfalldokumentation!$O1674)</f>
        <v>ABS SCH-PAUL</v>
      </c>
      <c r="F1674" s="76" t="str">
        <f>VLOOKUP(T1674,'Liste Gründe'!A:D,2,FALSE)</f>
        <v>keinen Verwendungszweck</v>
      </c>
      <c r="G1674" s="75" t="str">
        <f>IF(ISBLANK(V1674),VLOOKUP(Abfalldokumentation!$P1674,'Liste Gründe'!A:D,3,FALSE),V1674)</f>
        <v>keinen Verwendungszweck</v>
      </c>
      <c r="H1674" s="76" t="str">
        <f>IF(ISBLANK(Abfalldokumentation!$W1674),"-",Abfalldokumentation!$W1674)</f>
        <v>-</v>
      </c>
      <c r="I1674" s="76">
        <f t="shared" si="183"/>
        <v>45</v>
      </c>
      <c r="J1674" s="76" t="str">
        <f t="shared" si="184"/>
        <v>Produkte</v>
      </c>
      <c r="K1674" s="76" t="str">
        <f t="shared" si="185"/>
        <v>BUs</v>
      </c>
      <c r="L1674" s="76" t="str">
        <f t="shared" si="186"/>
        <v>Symptome</v>
      </c>
      <c r="M1674" s="76">
        <f>IFERROR(VLOOKUP(Abfalldokumentation!$O1674,Kennzahlen!S:V,3,FALSE)*Abfalldokumentation!$B1674,"0")</f>
        <v>0.24</v>
      </c>
      <c r="N1674" s="76" t="str">
        <f>IF(ISBLANK(Q1674),VLOOKUP(Abfalldokumentation!$O1674,'Linien - BU'!R:S,2,FALSE),Q1674)</f>
        <v>BU4</v>
      </c>
      <c r="O1674" s="77">
        <f t="shared" si="187"/>
        <v>29500906</v>
      </c>
      <c r="P1674" s="77">
        <f t="shared" si="188"/>
        <v>61</v>
      </c>
      <c r="Q1674" s="45"/>
      <c r="R1674" s="46">
        <v>29500906</v>
      </c>
      <c r="S1674" s="46">
        <v>24</v>
      </c>
      <c r="T1674" s="46">
        <v>61</v>
      </c>
      <c r="U1674" s="47">
        <v>44510</v>
      </c>
      <c r="V1674" s="61"/>
      <c r="W1674" s="46"/>
      <c r="X1674" s="50" t="str">
        <f>IFERROR(VLOOKUP(Abfalldokumentation!$R1674,Artikel!A:C,3,FALSE),Abfalldokumentation!$R1674)</f>
        <v>ABS SCH-PAUL</v>
      </c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</row>
    <row r="1675" spans="1:40" ht="30" hidden="1" customHeight="1" x14ac:dyDescent="0.25">
      <c r="A1675" s="78" t="str">
        <f>VLOOKUP(N1675,'Linien - BU'!A:B,2,FALSE)</f>
        <v>BU4</v>
      </c>
      <c r="B1675" s="79">
        <f t="shared" si="182"/>
        <v>15</v>
      </c>
      <c r="C1675" s="80">
        <f>Abfalldokumentation!$U1675</f>
        <v>44510</v>
      </c>
      <c r="D1675" s="69" t="str">
        <f>IFERROR(IF(VLOOKUP(O1675,'[1]Rohware 230'!$B:$C,2,FALSE)=0,"Rohware"),
IFERROR(IF(VLOOKUP(O1675,[1]Sammelnr.!$B:$C,2,FALSE)=0,"Sammelnr. ungeschält ABS"),
IFERROR(IF(VLOOKUP(O1675,[1]Sammelnr.!$E:$F,2,FALSE)=0,"Sammelnr. ungeschält VS"),
IFERROR(IF(VLOOKUP(O1675,[1]Sammelnr.!$H:$I,2,FALSE)=0,"Sammelnr. geschält"),
IFERROR(IF(VLOOKUP(O1675,[1]Offen!$B:$C,2,FALSE)=0,"Offen ungeschält ABS"),
IFERROR(IF(VLOOKUP(O1675,[1]Offen!$E:$F,2,FALSE)=0,"Offen ungeschält VOS"),
IFERROR(IF(VLOOKUP(O1675,[1]Offen!$H:$I,2,FALSE)=0,"Offen geschält RW"),
IFERROR(IF(VLOOKUP(O1675,[1]Offen!$K:$L,2,FALSE)=0,"Offen vegan"),
IFERROR(IF(VLOOKUP(O1675,[1]Offen!$N:$O,2,FALSE)=0,"Offen Zipfel"),
IFERROR(IF(VLOOKUP(O1675,[1]Offen!$Q:$R,2,FALSE)=0,"Offen Endstücke"),
IFERROR(IF(VLOOKUP(O1675,[1]Vakuumiert!$B:$C,2,FALSE)=0,"Vakuumierter VOS ungeschält"),
IFERROR(IF(VLOOKUP(O1675,[1]Vakuumiert!$E:$F,2,FALSE)=0,"Vakuumierter ABS ungeschält"),
IFERROR(IF(VLOOKUP(O1675,[1]Vakuumiert!$H:$I,2,FALSE)=0,"Vakuumierter VOS geschält"),
IFERROR(IF(VLOOKUP(O1675,[1]Vakuumiert!$K:$L,2,FALSE)=0,"Vakuumierter VOS vegan"),
IFERROR(IF(VLOOKUP(O1675,[1]Vakuumiert!$N:$O,2,FALSE)=0,"Vakuumierter VOS Zipfel"),
IFERROR(IF(VLOOKUP(O1675,[1]Vakuumiert!$Q:$R,2,FALSE)=0,"Vakuumiert geschält"),
IFERROR(IF(VLOOKUP(O1675,'[1]vakuumierte Fertigprodukte'!$B:$C,2,FALSE)=0,"Fertigprodukte"),
IFERROR(IF(VLOOKUP(O1675,'[1]vakuumierte Fertigprodukte'!$E:$FI,2,FALSE)=0,"Vakuumierte Zipfel"),
IFERROR(IF(VLOOKUP(O1675,[1]Wurste!$B:$C,2,FALSE)=0,"Räucherwürste"),
IFERROR(IF(VLOOKUP(O1675,[1]Wurste!$E:$F,2,FALSE)=0,"URW/URGW Wurst"),
IFERROR(IF(VLOOKUP(O1675,[1]Wurste!$H:$I,2,FALSE)=0,"HF-Wurst Vegan"),
IFERROR(IF(VLOOKUP(O1675,[1]Wurste!$K:$L,2,FALSE)=0,"320er ohne Würste"),
IFERROR(IF(AND(OR(Abfalldokumentation!$A1675="BU3",Abfalldokumentation!$A1675="Verkauf"),Abfalldokumentation!$F1675="Schimmel",Abfalldokumentation!$G1675="keinen Abnehmer/kein Schälpersonal"),"Div. Zipfel, ES ohne Verwendung",VLOOKUP(Abfalldokumentation!$E1675,Produktgruppen!A:B,2,FALSE)),"-")))))))))))))))))))))))</f>
        <v>ABS</v>
      </c>
      <c r="E1675" s="81" t="str">
        <f>IFERROR(VLOOKUP(Abfalldokumentation!$O1675,Artikel!A:C,3,FALSE),Abfalldokumentation!$O1675)</f>
        <v>ABS SCH-PAUL</v>
      </c>
      <c r="F1675" s="81" t="str">
        <f>VLOOKUP(T1675,'Liste Gründe'!A:D,2,FALSE)</f>
        <v>keinen Verwendungszweck</v>
      </c>
      <c r="G1675" s="80" t="str">
        <f>IF(ISBLANK(V1675),VLOOKUP(Abfalldokumentation!$P1675,'Liste Gründe'!A:D,3,FALSE),V1675)</f>
        <v>keinen Verwendungszweck</v>
      </c>
      <c r="H1675" s="81" t="str">
        <f>IF(ISBLANK(Abfalldokumentation!$W1675),"-",Abfalldokumentation!$W1675)</f>
        <v>-</v>
      </c>
      <c r="I1675" s="81">
        <f t="shared" si="183"/>
        <v>45</v>
      </c>
      <c r="J1675" s="81" t="str">
        <f t="shared" si="184"/>
        <v>Produkte</v>
      </c>
      <c r="K1675" s="81" t="str">
        <f t="shared" si="185"/>
        <v>BUs</v>
      </c>
      <c r="L1675" s="81" t="str">
        <f t="shared" si="186"/>
        <v>Symptome</v>
      </c>
      <c r="M1675" s="81">
        <f>IFERROR(VLOOKUP(Abfalldokumentation!$O1675,Kennzahlen!S:V,3,FALSE)*Abfalldokumentation!$B1675,"0")</f>
        <v>0.15</v>
      </c>
      <c r="N1675" s="81" t="str">
        <f>IF(ISBLANK(Q1675),VLOOKUP(Abfalldokumentation!$O1675,'Linien - BU'!R:S,2,FALSE),Q1675)</f>
        <v>BU4</v>
      </c>
      <c r="O1675" s="77">
        <f t="shared" si="187"/>
        <v>29500906</v>
      </c>
      <c r="P1675" s="77">
        <f t="shared" si="188"/>
        <v>61</v>
      </c>
      <c r="Q1675" s="39"/>
      <c r="R1675" s="40">
        <v>29500906</v>
      </c>
      <c r="S1675" s="40">
        <v>15</v>
      </c>
      <c r="T1675" s="40">
        <v>61</v>
      </c>
      <c r="U1675" s="41">
        <v>44510</v>
      </c>
      <c r="V1675" s="59"/>
      <c r="W1675" s="40"/>
      <c r="X1675" s="44" t="str">
        <f>IFERROR(VLOOKUP(Abfalldokumentation!$R1675,Artikel!A:C,3,FALSE),Abfalldokumentation!$R1675)</f>
        <v>ABS SCH-PAUL</v>
      </c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</row>
    <row r="1676" spans="1:40" ht="30" hidden="1" customHeight="1" x14ac:dyDescent="0.25">
      <c r="A1676" s="73" t="str">
        <f>VLOOKUP(N1676,'Linien - BU'!A:B,2,FALSE)</f>
        <v>BU4</v>
      </c>
      <c r="B1676" s="74">
        <f t="shared" si="182"/>
        <v>25</v>
      </c>
      <c r="C1676" s="75">
        <f>Abfalldokumentation!$U1676</f>
        <v>44510</v>
      </c>
      <c r="D1676" s="69" t="str">
        <f>IFERROR(IF(VLOOKUP(O1676,'[1]Rohware 230'!$B:$C,2,FALSE)=0,"Rohware"),
IFERROR(IF(VLOOKUP(O1676,[1]Sammelnr.!$B:$C,2,FALSE)=0,"Sammelnr. ungeschält ABS"),
IFERROR(IF(VLOOKUP(O1676,[1]Sammelnr.!$E:$F,2,FALSE)=0,"Sammelnr. ungeschält VS"),
IFERROR(IF(VLOOKUP(O1676,[1]Sammelnr.!$H:$I,2,FALSE)=0,"Sammelnr. geschält"),
IFERROR(IF(VLOOKUP(O1676,[1]Offen!$B:$C,2,FALSE)=0,"Offen ungeschält ABS"),
IFERROR(IF(VLOOKUP(O1676,[1]Offen!$E:$F,2,FALSE)=0,"Offen ungeschält VOS"),
IFERROR(IF(VLOOKUP(O1676,[1]Offen!$H:$I,2,FALSE)=0,"Offen geschält RW"),
IFERROR(IF(VLOOKUP(O1676,[1]Offen!$K:$L,2,FALSE)=0,"Offen vegan"),
IFERROR(IF(VLOOKUP(O1676,[1]Offen!$N:$O,2,FALSE)=0,"Offen Zipfel"),
IFERROR(IF(VLOOKUP(O1676,[1]Offen!$Q:$R,2,FALSE)=0,"Offen Endstücke"),
IFERROR(IF(VLOOKUP(O1676,[1]Vakuumiert!$B:$C,2,FALSE)=0,"Vakuumierter VOS ungeschält"),
IFERROR(IF(VLOOKUP(O1676,[1]Vakuumiert!$E:$F,2,FALSE)=0,"Vakuumierter ABS ungeschält"),
IFERROR(IF(VLOOKUP(O1676,[1]Vakuumiert!$H:$I,2,FALSE)=0,"Vakuumierter VOS geschält"),
IFERROR(IF(VLOOKUP(O1676,[1]Vakuumiert!$K:$L,2,FALSE)=0,"Vakuumierter VOS vegan"),
IFERROR(IF(VLOOKUP(O1676,[1]Vakuumiert!$N:$O,2,FALSE)=0,"Vakuumierter VOS Zipfel"),
IFERROR(IF(VLOOKUP(O1676,[1]Vakuumiert!$Q:$R,2,FALSE)=0,"Vakuumiert geschält"),
IFERROR(IF(VLOOKUP(O1676,'[1]vakuumierte Fertigprodukte'!$B:$C,2,FALSE)=0,"Fertigprodukte"),
IFERROR(IF(VLOOKUP(O1676,'[1]vakuumierte Fertigprodukte'!$E:$FI,2,FALSE)=0,"Vakuumierte Zipfel"),
IFERROR(IF(VLOOKUP(O1676,[1]Wurste!$B:$C,2,FALSE)=0,"Räucherwürste"),
IFERROR(IF(VLOOKUP(O1676,[1]Wurste!$E:$F,2,FALSE)=0,"URW/URGW Wurst"),
IFERROR(IF(VLOOKUP(O1676,[1]Wurste!$H:$I,2,FALSE)=0,"HF-Wurst Vegan"),
IFERROR(IF(VLOOKUP(O1676,[1]Wurste!$K:$L,2,FALSE)=0,"320er ohne Würste"),
IFERROR(IF(AND(OR(Abfalldokumentation!$A1676="BU3",Abfalldokumentation!$A1676="Verkauf"),Abfalldokumentation!$F1676="Schimmel",Abfalldokumentation!$G1676="keinen Abnehmer/kein Schälpersonal"),"Div. Zipfel, ES ohne Verwendung",VLOOKUP(Abfalldokumentation!$E1676,Produktgruppen!A:B,2,FALSE)),"-")))))))))))))))))))))))</f>
        <v>ABS</v>
      </c>
      <c r="E1676" s="76" t="str">
        <f>IFERROR(VLOOKUP(Abfalldokumentation!$O1676,Artikel!A:C,3,FALSE),Abfalldokumentation!$O1676)</f>
        <v>ABS SCH-PAUL</v>
      </c>
      <c r="F1676" s="76" t="str">
        <f>VLOOKUP(T1676,'Liste Gründe'!A:D,2,FALSE)</f>
        <v>keinen Verwendungszweck</v>
      </c>
      <c r="G1676" s="75" t="str">
        <f>IF(ISBLANK(V1676),VLOOKUP(Abfalldokumentation!$P1676,'Liste Gründe'!A:D,3,FALSE),V1676)</f>
        <v>keinen Verwendungszweck</v>
      </c>
      <c r="H1676" s="76" t="str">
        <f>IF(ISBLANK(Abfalldokumentation!$W1676),"-",Abfalldokumentation!$W1676)</f>
        <v>-</v>
      </c>
      <c r="I1676" s="76">
        <f t="shared" si="183"/>
        <v>45</v>
      </c>
      <c r="J1676" s="76" t="str">
        <f t="shared" si="184"/>
        <v>Produkte</v>
      </c>
      <c r="K1676" s="76" t="str">
        <f t="shared" si="185"/>
        <v>BUs</v>
      </c>
      <c r="L1676" s="76" t="str">
        <f t="shared" si="186"/>
        <v>Symptome</v>
      </c>
      <c r="M1676" s="76">
        <f>IFERROR(VLOOKUP(Abfalldokumentation!$O1676,Kennzahlen!S:V,3,FALSE)*Abfalldokumentation!$B1676,"0")</f>
        <v>0.25</v>
      </c>
      <c r="N1676" s="76" t="str">
        <f>IF(ISBLANK(Q1676),VLOOKUP(Abfalldokumentation!$O1676,'Linien - BU'!R:S,2,FALSE),Q1676)</f>
        <v>BU4</v>
      </c>
      <c r="O1676" s="77">
        <f t="shared" si="187"/>
        <v>29500906</v>
      </c>
      <c r="P1676" s="77">
        <f t="shared" si="188"/>
        <v>61</v>
      </c>
      <c r="Q1676" s="45"/>
      <c r="R1676" s="46">
        <v>29500906</v>
      </c>
      <c r="S1676" s="46">
        <v>25</v>
      </c>
      <c r="T1676" s="46">
        <v>61</v>
      </c>
      <c r="U1676" s="47">
        <v>44510</v>
      </c>
      <c r="V1676" s="61"/>
      <c r="W1676" s="46"/>
      <c r="X1676" s="50" t="str">
        <f>IFERROR(VLOOKUP(Abfalldokumentation!$R1676,Artikel!A:C,3,FALSE),Abfalldokumentation!$R1676)</f>
        <v>ABS SCH-PAUL</v>
      </c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</row>
    <row r="1677" spans="1:40" ht="30" hidden="1" customHeight="1" x14ac:dyDescent="0.25">
      <c r="A1677" s="78" t="str">
        <f>VLOOKUP(N1677,'Linien - BU'!A:B,2,FALSE)</f>
        <v>BU4</v>
      </c>
      <c r="B1677" s="79">
        <f t="shared" ref="B1677:B1708" si="189">S1677</f>
        <v>3</v>
      </c>
      <c r="C1677" s="80">
        <f>Abfalldokumentation!$U1677</f>
        <v>44510</v>
      </c>
      <c r="D1677" s="69" t="str">
        <f>IFERROR(IF(VLOOKUP(O1677,'[1]Rohware 230'!$B:$C,2,FALSE)=0,"Rohware"),
IFERROR(IF(VLOOKUP(O1677,[1]Sammelnr.!$B:$C,2,FALSE)=0,"Sammelnr. ungeschält ABS"),
IFERROR(IF(VLOOKUP(O1677,[1]Sammelnr.!$E:$F,2,FALSE)=0,"Sammelnr. ungeschält VS"),
IFERROR(IF(VLOOKUP(O1677,[1]Sammelnr.!$H:$I,2,FALSE)=0,"Sammelnr. geschält"),
IFERROR(IF(VLOOKUP(O1677,[1]Offen!$B:$C,2,FALSE)=0,"Offen ungeschält ABS"),
IFERROR(IF(VLOOKUP(O1677,[1]Offen!$E:$F,2,FALSE)=0,"Offen ungeschält VOS"),
IFERROR(IF(VLOOKUP(O1677,[1]Offen!$H:$I,2,FALSE)=0,"Offen geschält RW"),
IFERROR(IF(VLOOKUP(O1677,[1]Offen!$K:$L,2,FALSE)=0,"Offen vegan"),
IFERROR(IF(VLOOKUP(O1677,[1]Offen!$N:$O,2,FALSE)=0,"Offen Zipfel"),
IFERROR(IF(VLOOKUP(O1677,[1]Offen!$Q:$R,2,FALSE)=0,"Offen Endstücke"),
IFERROR(IF(VLOOKUP(O1677,[1]Vakuumiert!$B:$C,2,FALSE)=0,"Vakuumierter VOS ungeschält"),
IFERROR(IF(VLOOKUP(O1677,[1]Vakuumiert!$E:$F,2,FALSE)=0,"Vakuumierter ABS ungeschält"),
IFERROR(IF(VLOOKUP(O1677,[1]Vakuumiert!$H:$I,2,FALSE)=0,"Vakuumierter VOS geschält"),
IFERROR(IF(VLOOKUP(O1677,[1]Vakuumiert!$K:$L,2,FALSE)=0,"Vakuumierter VOS vegan"),
IFERROR(IF(VLOOKUP(O1677,[1]Vakuumiert!$N:$O,2,FALSE)=0,"Vakuumierter VOS Zipfel"),
IFERROR(IF(VLOOKUP(O1677,[1]Vakuumiert!$Q:$R,2,FALSE)=0,"Vakuumiert geschält"),
IFERROR(IF(VLOOKUP(O1677,'[1]vakuumierte Fertigprodukte'!$B:$C,2,FALSE)=0,"Fertigprodukte"),
IFERROR(IF(VLOOKUP(O1677,'[1]vakuumierte Fertigprodukte'!$E:$FI,2,FALSE)=0,"Vakuumierte Zipfel"),
IFERROR(IF(VLOOKUP(O1677,[1]Wurste!$B:$C,2,FALSE)=0,"Räucherwürste"),
IFERROR(IF(VLOOKUP(O1677,[1]Wurste!$E:$F,2,FALSE)=0,"URW/URGW Wurst"),
IFERROR(IF(VLOOKUP(O1677,[1]Wurste!$H:$I,2,FALSE)=0,"HF-Wurst Vegan"),
IFERROR(IF(VLOOKUP(O1677,[1]Wurste!$K:$L,2,FALSE)=0,"320er ohne Würste"),
IFERROR(IF(AND(OR(Abfalldokumentation!$A1677="BU3",Abfalldokumentation!$A1677="Verkauf"),Abfalldokumentation!$F1677="Schimmel",Abfalldokumentation!$G1677="keinen Abnehmer/kein Schälpersonal"),"Div. Zipfel, ES ohne Verwendung",VLOOKUP(Abfalldokumentation!$E1677,Produktgruppen!A:B,2,FALSE)),"-")))))))))))))))))))))))</f>
        <v>ABS</v>
      </c>
      <c r="E1677" s="81" t="str">
        <f>IFERROR(VLOOKUP(Abfalldokumentation!$O1677,Artikel!A:C,3,FALSE),Abfalldokumentation!$O1677)</f>
        <v>ABS GRUY</v>
      </c>
      <c r="F1677" s="81" t="str">
        <f>VLOOKUP(T1677,'Liste Gründe'!A:D,2,FALSE)</f>
        <v>keinen Verwendungszweck</v>
      </c>
      <c r="G1677" s="80" t="str">
        <f>IF(ISBLANK(V1677),VLOOKUP(Abfalldokumentation!$P1677,'Liste Gründe'!A:D,3,FALSE),V1677)</f>
        <v>keinen Verwendungszweck</v>
      </c>
      <c r="H1677" s="81" t="str">
        <f>IF(ISBLANK(Abfalldokumentation!$W1677),"-",Abfalldokumentation!$W1677)</f>
        <v>-</v>
      </c>
      <c r="I1677" s="81">
        <f t="shared" si="183"/>
        <v>45</v>
      </c>
      <c r="J1677" s="81" t="str">
        <f t="shared" si="184"/>
        <v>Produkte</v>
      </c>
      <c r="K1677" s="81" t="str">
        <f t="shared" si="185"/>
        <v>BUs</v>
      </c>
      <c r="L1677" s="81" t="str">
        <f t="shared" si="186"/>
        <v>Symptome</v>
      </c>
      <c r="M1677" s="81">
        <f>IFERROR(VLOOKUP(Abfalldokumentation!$O1677,Kennzahlen!S:V,3,FALSE)*Abfalldokumentation!$B1677,"0")</f>
        <v>1.5</v>
      </c>
      <c r="N1677" s="81" t="str">
        <f>IF(ISBLANK(Q1677),VLOOKUP(Abfalldokumentation!$O1677,'Linien - BU'!R:S,2,FALSE),Q1677)</f>
        <v>BU4</v>
      </c>
      <c r="O1677" s="77">
        <f t="shared" si="187"/>
        <v>29500908</v>
      </c>
      <c r="P1677" s="77">
        <f t="shared" si="188"/>
        <v>61</v>
      </c>
      <c r="Q1677" s="39"/>
      <c r="R1677" s="40">
        <v>29500908</v>
      </c>
      <c r="S1677" s="40">
        <v>3</v>
      </c>
      <c r="T1677" s="40">
        <v>61</v>
      </c>
      <c r="U1677" s="41">
        <v>44510</v>
      </c>
      <c r="V1677" s="59"/>
      <c r="W1677" s="40"/>
      <c r="X1677" s="44" t="str">
        <f>IFERROR(VLOOKUP(Abfalldokumentation!$R1677,Artikel!A:C,3,FALSE),Abfalldokumentation!$R1677)</f>
        <v>ABS GRUY</v>
      </c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</row>
    <row r="1678" spans="1:40" ht="30" hidden="1" customHeight="1" x14ac:dyDescent="0.25">
      <c r="A1678" s="73" t="str">
        <f>VLOOKUP(N1678,'Linien - BU'!A:B,2,FALSE)</f>
        <v>BU4</v>
      </c>
      <c r="B1678" s="74">
        <f t="shared" si="189"/>
        <v>9</v>
      </c>
      <c r="C1678" s="75">
        <f>Abfalldokumentation!$U1678</f>
        <v>44510</v>
      </c>
      <c r="D1678" s="69" t="str">
        <f>IFERROR(IF(VLOOKUP(O1678,'[1]Rohware 230'!$B:$C,2,FALSE)=0,"Rohware"),
IFERROR(IF(VLOOKUP(O1678,[1]Sammelnr.!$B:$C,2,FALSE)=0,"Sammelnr. ungeschält ABS"),
IFERROR(IF(VLOOKUP(O1678,[1]Sammelnr.!$E:$F,2,FALSE)=0,"Sammelnr. ungeschält VS"),
IFERROR(IF(VLOOKUP(O1678,[1]Sammelnr.!$H:$I,2,FALSE)=0,"Sammelnr. geschält"),
IFERROR(IF(VLOOKUP(O1678,[1]Offen!$B:$C,2,FALSE)=0,"Offen ungeschält ABS"),
IFERROR(IF(VLOOKUP(O1678,[1]Offen!$E:$F,2,FALSE)=0,"Offen ungeschält VOS"),
IFERROR(IF(VLOOKUP(O1678,[1]Offen!$H:$I,2,FALSE)=0,"Offen geschält RW"),
IFERROR(IF(VLOOKUP(O1678,[1]Offen!$K:$L,2,FALSE)=0,"Offen vegan"),
IFERROR(IF(VLOOKUP(O1678,[1]Offen!$N:$O,2,FALSE)=0,"Offen Zipfel"),
IFERROR(IF(VLOOKUP(O1678,[1]Offen!$Q:$R,2,FALSE)=0,"Offen Endstücke"),
IFERROR(IF(VLOOKUP(O1678,[1]Vakuumiert!$B:$C,2,FALSE)=0,"Vakuumierter VOS ungeschält"),
IFERROR(IF(VLOOKUP(O1678,[1]Vakuumiert!$E:$F,2,FALSE)=0,"Vakuumierter ABS ungeschält"),
IFERROR(IF(VLOOKUP(O1678,[1]Vakuumiert!$H:$I,2,FALSE)=0,"Vakuumierter VOS geschält"),
IFERROR(IF(VLOOKUP(O1678,[1]Vakuumiert!$K:$L,2,FALSE)=0,"Vakuumierter VOS vegan"),
IFERROR(IF(VLOOKUP(O1678,[1]Vakuumiert!$N:$O,2,FALSE)=0,"Vakuumierter VOS Zipfel"),
IFERROR(IF(VLOOKUP(O1678,[1]Vakuumiert!$Q:$R,2,FALSE)=0,"Vakuumiert geschält"),
IFERROR(IF(VLOOKUP(O1678,'[1]vakuumierte Fertigprodukte'!$B:$C,2,FALSE)=0,"Fertigprodukte"),
IFERROR(IF(VLOOKUP(O1678,'[1]vakuumierte Fertigprodukte'!$E:$FI,2,FALSE)=0,"Vakuumierte Zipfel"),
IFERROR(IF(VLOOKUP(O1678,[1]Wurste!$B:$C,2,FALSE)=0,"Räucherwürste"),
IFERROR(IF(VLOOKUP(O1678,[1]Wurste!$E:$F,2,FALSE)=0,"URW/URGW Wurst"),
IFERROR(IF(VLOOKUP(O1678,[1]Wurste!$H:$I,2,FALSE)=0,"HF-Wurst Vegan"),
IFERROR(IF(VLOOKUP(O1678,[1]Wurste!$K:$L,2,FALSE)=0,"320er ohne Würste"),
IFERROR(IF(AND(OR(Abfalldokumentation!$A1678="BU3",Abfalldokumentation!$A1678="Verkauf"),Abfalldokumentation!$F1678="Schimmel",Abfalldokumentation!$G1678="keinen Abnehmer/kein Schälpersonal"),"Div. Zipfel, ES ohne Verwendung",VLOOKUP(Abfalldokumentation!$E1678,Produktgruppen!A:B,2,FALSE)),"-")))))))))))))))))))))))</f>
        <v>ABS</v>
      </c>
      <c r="E1678" s="76" t="str">
        <f>IFERROR(VLOOKUP(Abfalldokumentation!$O1678,Artikel!A:C,3,FALSE),Abfalldokumentation!$O1678)</f>
        <v>ABS Unser Blütenkäse</v>
      </c>
      <c r="F1678" s="76" t="str">
        <f>VLOOKUP(T1678,'Liste Gründe'!A:D,2,FALSE)</f>
        <v>keinen Verwendungszweck</v>
      </c>
      <c r="G1678" s="75" t="str">
        <f>IF(ISBLANK(V1678),VLOOKUP(Abfalldokumentation!$P1678,'Liste Gründe'!A:D,3,FALSE),V1678)</f>
        <v>keinen Verwendungszweck</v>
      </c>
      <c r="H1678" s="76" t="str">
        <f>IF(ISBLANK(Abfalldokumentation!$W1678),"-",Abfalldokumentation!$W1678)</f>
        <v>-</v>
      </c>
      <c r="I1678" s="76">
        <f t="shared" si="183"/>
        <v>45</v>
      </c>
      <c r="J1678" s="76" t="str">
        <f t="shared" si="184"/>
        <v>Produkte</v>
      </c>
      <c r="K1678" s="76" t="str">
        <f t="shared" si="185"/>
        <v>BUs</v>
      </c>
      <c r="L1678" s="76" t="str">
        <f t="shared" si="186"/>
        <v>Symptome</v>
      </c>
      <c r="M1678" s="76">
        <f>IFERROR(VLOOKUP(Abfalldokumentation!$O1678,Kennzahlen!S:V,3,FALSE)*Abfalldokumentation!$B1678,"0")</f>
        <v>0.09</v>
      </c>
      <c r="N1678" s="76" t="str">
        <f>IF(ISBLANK(Q1678),VLOOKUP(Abfalldokumentation!$O1678,'Linien - BU'!R:S,2,FALSE),Q1678)</f>
        <v>BU4</v>
      </c>
      <c r="O1678" s="77">
        <f t="shared" si="187"/>
        <v>29500910</v>
      </c>
      <c r="P1678" s="77">
        <f t="shared" si="188"/>
        <v>61</v>
      </c>
      <c r="Q1678" s="45"/>
      <c r="R1678" s="46">
        <v>29500910</v>
      </c>
      <c r="S1678" s="46">
        <v>9</v>
      </c>
      <c r="T1678" s="46">
        <v>61</v>
      </c>
      <c r="U1678" s="47">
        <v>44510</v>
      </c>
      <c r="V1678" s="61"/>
      <c r="W1678" s="46"/>
      <c r="X1678" s="50" t="str">
        <f>IFERROR(VLOOKUP(Abfalldokumentation!$R1678,Artikel!A:C,3,FALSE),Abfalldokumentation!$R1678)</f>
        <v>ABS Unser Blütenkäse</v>
      </c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</row>
    <row r="1679" spans="1:40" ht="30" hidden="1" customHeight="1" x14ac:dyDescent="0.25">
      <c r="A1679" s="78" t="str">
        <f>VLOOKUP(N1679,'Linien - BU'!A:B,2,FALSE)</f>
        <v>BU1</v>
      </c>
      <c r="B1679" s="79">
        <f t="shared" si="189"/>
        <v>76</v>
      </c>
      <c r="C1679" s="80">
        <f>Abfalldokumentation!$U1679</f>
        <v>44510</v>
      </c>
      <c r="D1679" s="69" t="str">
        <f>IFERROR(IF(VLOOKUP(O1679,'[1]Rohware 230'!$B:$C,2,FALSE)=0,"Rohware"),
IFERROR(IF(VLOOKUP(O1679,[1]Sammelnr.!$B:$C,2,FALSE)=0,"Sammelnr. ungeschält ABS"),
IFERROR(IF(VLOOKUP(O1679,[1]Sammelnr.!$E:$F,2,FALSE)=0,"Sammelnr. ungeschält VS"),
IFERROR(IF(VLOOKUP(O1679,[1]Sammelnr.!$H:$I,2,FALSE)=0,"Sammelnr. geschält"),
IFERROR(IF(VLOOKUP(O1679,[1]Offen!$B:$C,2,FALSE)=0,"Offen ungeschält ABS"),
IFERROR(IF(VLOOKUP(O1679,[1]Offen!$E:$F,2,FALSE)=0,"Offen ungeschält VOS"),
IFERROR(IF(VLOOKUP(O1679,[1]Offen!$H:$I,2,FALSE)=0,"Offen geschält RW"),
IFERROR(IF(VLOOKUP(O1679,[1]Offen!$K:$L,2,FALSE)=0,"Offen vegan"),
IFERROR(IF(VLOOKUP(O1679,[1]Offen!$N:$O,2,FALSE)=0,"Offen Zipfel"),
IFERROR(IF(VLOOKUP(O1679,[1]Offen!$Q:$R,2,FALSE)=0,"Offen Endstücke"),
IFERROR(IF(VLOOKUP(O1679,[1]Vakuumiert!$B:$C,2,FALSE)=0,"Vakuumierter VOS ungeschält"),
IFERROR(IF(VLOOKUP(O1679,[1]Vakuumiert!$E:$F,2,FALSE)=0,"Vakuumierter ABS ungeschält"),
IFERROR(IF(VLOOKUP(O1679,[1]Vakuumiert!$H:$I,2,FALSE)=0,"Vakuumierter VOS geschält"),
IFERROR(IF(VLOOKUP(O1679,[1]Vakuumiert!$K:$L,2,FALSE)=0,"Vakuumierter VOS vegan"),
IFERROR(IF(VLOOKUP(O1679,[1]Vakuumiert!$N:$O,2,FALSE)=0,"Vakuumierter VOS Zipfel"),
IFERROR(IF(VLOOKUP(O1679,[1]Vakuumiert!$Q:$R,2,FALSE)=0,"Vakuumiert geschält"),
IFERROR(IF(VLOOKUP(O1679,'[1]vakuumierte Fertigprodukte'!$B:$C,2,FALSE)=0,"Fertigprodukte"),
IFERROR(IF(VLOOKUP(O1679,'[1]vakuumierte Fertigprodukte'!$E:$FI,2,FALSE)=0,"Vakuumierte Zipfel"),
IFERROR(IF(VLOOKUP(O1679,[1]Wurste!$B:$C,2,FALSE)=0,"Räucherwürste"),
IFERROR(IF(VLOOKUP(O1679,[1]Wurste!$E:$F,2,FALSE)=0,"URW/URGW Wurst"),
IFERROR(IF(VLOOKUP(O1679,[1]Wurste!$H:$I,2,FALSE)=0,"HF-Wurst Vegan"),
IFERROR(IF(VLOOKUP(O1679,[1]Wurste!$K:$L,2,FALSE)=0,"320er ohne Würste"),
IFERROR(IF(AND(OR(Abfalldokumentation!$A1679="BU3",Abfalldokumentation!$A1679="Verkauf"),Abfalldokumentation!$F1679="Schimmel",Abfalldokumentation!$G1679="keinen Abnehmer/kein Schälpersonal"),"Div. Zipfel, ES ohne Verwendung",VLOOKUP(Abfalldokumentation!$E1679,Produktgruppen!A:B,2,FALSE)),"-")))))))))))))))))))))))</f>
        <v>Vorschmelz</v>
      </c>
      <c r="E1679" s="81" t="str">
        <f>IFERROR(VLOOKUP(Abfalldokumentation!$O1679,Artikel!A:C,3,FALSE),Abfalldokumentation!$O1679)</f>
        <v>VOS-ABS ENTSORGUNG</v>
      </c>
      <c r="F1679" s="81" t="str">
        <f>VLOOKUP(T1679,'Liste Gründe'!A:D,2,FALSE)</f>
        <v>Rest</v>
      </c>
      <c r="G1679" s="80" t="str">
        <f>IF(ISBLANK(V1679),VLOOKUP(Abfalldokumentation!$P1679,'Liste Gründe'!A:D,3,FALSE),V1679)</f>
        <v>geschälte Rinde</v>
      </c>
      <c r="H1679" s="81" t="str">
        <f>IF(ISBLANK(Abfalldokumentation!$W1679),"-",Abfalldokumentation!$W1679)</f>
        <v>-</v>
      </c>
      <c r="I1679" s="81">
        <f t="shared" si="183"/>
        <v>45</v>
      </c>
      <c r="J1679" s="81" t="str">
        <f t="shared" si="184"/>
        <v>Produkte</v>
      </c>
      <c r="K1679" s="81" t="str">
        <f t="shared" si="185"/>
        <v>BUs</v>
      </c>
      <c r="L1679" s="81" t="str">
        <f t="shared" si="186"/>
        <v>Symptome</v>
      </c>
      <c r="M1679" s="81">
        <f>IFERROR(VLOOKUP(Abfalldokumentation!$O1679,Kennzahlen!S:V,3,FALSE)*Abfalldokumentation!$B1679,"0")</f>
        <v>0.76</v>
      </c>
      <c r="N1679" s="81" t="str">
        <f>IF(ISBLANK(Q1679),VLOOKUP(Abfalldokumentation!$O1679,'Linien - BU'!R:S,2,FALSE),Q1679)</f>
        <v>RWV</v>
      </c>
      <c r="O1679" s="77">
        <f t="shared" si="187"/>
        <v>29500917</v>
      </c>
      <c r="P1679" s="77">
        <f t="shared" si="188"/>
        <v>60</v>
      </c>
      <c r="Q1679" s="39"/>
      <c r="R1679" s="40">
        <v>29500917</v>
      </c>
      <c r="S1679" s="40">
        <v>76</v>
      </c>
      <c r="T1679" s="40">
        <v>60</v>
      </c>
      <c r="U1679" s="41">
        <v>44510</v>
      </c>
      <c r="V1679" s="59"/>
      <c r="W1679" s="40"/>
      <c r="X1679" s="44" t="str">
        <f>IFERROR(VLOOKUP(Abfalldokumentation!$R1679,Artikel!A:C,3,FALSE),Abfalldokumentation!$R1679)</f>
        <v>VOS-ABS ENTSORGUNG</v>
      </c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</row>
    <row r="1680" spans="1:40" ht="30" hidden="1" customHeight="1" x14ac:dyDescent="0.25">
      <c r="A1680" s="73" t="str">
        <f>VLOOKUP(N1680,'Linien - BU'!A:B,2,FALSE)</f>
        <v>BU1</v>
      </c>
      <c r="B1680" s="74">
        <f t="shared" si="189"/>
        <v>29</v>
      </c>
      <c r="C1680" s="75">
        <f>Abfalldokumentation!$U1680</f>
        <v>44510</v>
      </c>
      <c r="D1680" s="69" t="str">
        <f>IFERROR(IF(VLOOKUP(O1680,'[1]Rohware 230'!$B:$C,2,FALSE)=0,"Rohware"),
IFERROR(IF(VLOOKUP(O1680,[1]Sammelnr.!$B:$C,2,FALSE)=0,"Sammelnr. ungeschält ABS"),
IFERROR(IF(VLOOKUP(O1680,[1]Sammelnr.!$E:$F,2,FALSE)=0,"Sammelnr. ungeschält VS"),
IFERROR(IF(VLOOKUP(O1680,[1]Sammelnr.!$H:$I,2,FALSE)=0,"Sammelnr. geschält"),
IFERROR(IF(VLOOKUP(O1680,[1]Offen!$B:$C,2,FALSE)=0,"Offen ungeschält ABS"),
IFERROR(IF(VLOOKUP(O1680,[1]Offen!$E:$F,2,FALSE)=0,"Offen ungeschält VOS"),
IFERROR(IF(VLOOKUP(O1680,[1]Offen!$H:$I,2,FALSE)=0,"Offen geschält RW"),
IFERROR(IF(VLOOKUP(O1680,[1]Offen!$K:$L,2,FALSE)=0,"Offen vegan"),
IFERROR(IF(VLOOKUP(O1680,[1]Offen!$N:$O,2,FALSE)=0,"Offen Zipfel"),
IFERROR(IF(VLOOKUP(O1680,[1]Offen!$Q:$R,2,FALSE)=0,"Offen Endstücke"),
IFERROR(IF(VLOOKUP(O1680,[1]Vakuumiert!$B:$C,2,FALSE)=0,"Vakuumierter VOS ungeschält"),
IFERROR(IF(VLOOKUP(O1680,[1]Vakuumiert!$E:$F,2,FALSE)=0,"Vakuumierter ABS ungeschält"),
IFERROR(IF(VLOOKUP(O1680,[1]Vakuumiert!$H:$I,2,FALSE)=0,"Vakuumierter VOS geschält"),
IFERROR(IF(VLOOKUP(O1680,[1]Vakuumiert!$K:$L,2,FALSE)=0,"Vakuumierter VOS vegan"),
IFERROR(IF(VLOOKUP(O1680,[1]Vakuumiert!$N:$O,2,FALSE)=0,"Vakuumierter VOS Zipfel"),
IFERROR(IF(VLOOKUP(O1680,[1]Vakuumiert!$Q:$R,2,FALSE)=0,"Vakuumiert geschält"),
IFERROR(IF(VLOOKUP(O1680,'[1]vakuumierte Fertigprodukte'!$B:$C,2,FALSE)=0,"Fertigprodukte"),
IFERROR(IF(VLOOKUP(O1680,'[1]vakuumierte Fertigprodukte'!$E:$FI,2,FALSE)=0,"Vakuumierte Zipfel"),
IFERROR(IF(VLOOKUP(O1680,[1]Wurste!$B:$C,2,FALSE)=0,"Räucherwürste"),
IFERROR(IF(VLOOKUP(O1680,[1]Wurste!$E:$F,2,FALSE)=0,"URW/URGW Wurst"),
IFERROR(IF(VLOOKUP(O1680,[1]Wurste!$H:$I,2,FALSE)=0,"HF-Wurst Vegan"),
IFERROR(IF(VLOOKUP(O1680,[1]Wurste!$K:$L,2,FALSE)=0,"320er ohne Würste"),
IFERROR(IF(AND(OR(Abfalldokumentation!$A1680="BU3",Abfalldokumentation!$A1680="Verkauf"),Abfalldokumentation!$F1680="Schimmel",Abfalldokumentation!$G1680="keinen Abnehmer/kein Schälpersonal"),"Div. Zipfel, ES ohne Verwendung",VLOOKUP(Abfalldokumentation!$E1680,Produktgruppen!A:B,2,FALSE)),"-")))))))))))))))))))))))</f>
        <v>Vorschmelz</v>
      </c>
      <c r="E1680" s="76" t="str">
        <f>IFERROR(VLOOKUP(Abfalldokumentation!$O1680,Artikel!A:C,3,FALSE),Abfalldokumentation!$O1680)</f>
        <v>VOS-ABS ENTSORGUNG</v>
      </c>
      <c r="F1680" s="76" t="str">
        <f>VLOOKUP(T1680,'Liste Gründe'!A:D,2,FALSE)</f>
        <v>Rest</v>
      </c>
      <c r="G1680" s="75" t="str">
        <f>IF(ISBLANK(V1680),VLOOKUP(Abfalldokumentation!$P1680,'Liste Gründe'!A:D,3,FALSE),V1680)</f>
        <v>geschälte Rinde</v>
      </c>
      <c r="H1680" s="76" t="str">
        <f>IF(ISBLANK(Abfalldokumentation!$W1680),"-",Abfalldokumentation!$W1680)</f>
        <v>-</v>
      </c>
      <c r="I1680" s="76">
        <f t="shared" si="183"/>
        <v>45</v>
      </c>
      <c r="J1680" s="76" t="str">
        <f t="shared" si="184"/>
        <v>Produkte</v>
      </c>
      <c r="K1680" s="76" t="str">
        <f t="shared" si="185"/>
        <v>BUs</v>
      </c>
      <c r="L1680" s="76" t="str">
        <f t="shared" si="186"/>
        <v>Symptome</v>
      </c>
      <c r="M1680" s="76">
        <f>IFERROR(VLOOKUP(Abfalldokumentation!$O1680,Kennzahlen!S:V,3,FALSE)*Abfalldokumentation!$B1680,"0")</f>
        <v>0.28999999999999998</v>
      </c>
      <c r="N1680" s="76" t="str">
        <f>IF(ISBLANK(Q1680),VLOOKUP(Abfalldokumentation!$O1680,'Linien - BU'!R:S,2,FALSE),Q1680)</f>
        <v>RWV</v>
      </c>
      <c r="O1680" s="77">
        <f t="shared" si="187"/>
        <v>29500917</v>
      </c>
      <c r="P1680" s="77">
        <f t="shared" si="188"/>
        <v>60</v>
      </c>
      <c r="Q1680" s="45"/>
      <c r="R1680" s="46">
        <v>29500917</v>
      </c>
      <c r="S1680" s="46">
        <v>29</v>
      </c>
      <c r="T1680" s="46">
        <v>60</v>
      </c>
      <c r="U1680" s="47">
        <v>44510</v>
      </c>
      <c r="V1680" s="61"/>
      <c r="W1680" s="46"/>
      <c r="X1680" s="50" t="str">
        <f>IFERROR(VLOOKUP(Abfalldokumentation!$R1680,Artikel!A:C,3,FALSE),Abfalldokumentation!$R1680)</f>
        <v>VOS-ABS ENTSORGUNG</v>
      </c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</row>
    <row r="1681" spans="1:40" ht="30" hidden="1" customHeight="1" x14ac:dyDescent="0.25">
      <c r="A1681" s="78" t="str">
        <f>VLOOKUP(N1681,'Linien - BU'!A:B,2,FALSE)</f>
        <v>BU4</v>
      </c>
      <c r="B1681" s="79">
        <f t="shared" si="189"/>
        <v>12</v>
      </c>
      <c r="C1681" s="80">
        <f>Abfalldokumentation!$U1681</f>
        <v>44510</v>
      </c>
      <c r="D1681" s="69" t="str">
        <f>IFERROR(IF(VLOOKUP(O1681,'[1]Rohware 230'!$B:$C,2,FALSE)=0,"Rohware"),
IFERROR(IF(VLOOKUP(O1681,[1]Sammelnr.!$B:$C,2,FALSE)=0,"Sammelnr. ungeschält ABS"),
IFERROR(IF(VLOOKUP(O1681,[1]Sammelnr.!$E:$F,2,FALSE)=0,"Sammelnr. ungeschält VS"),
IFERROR(IF(VLOOKUP(O1681,[1]Sammelnr.!$H:$I,2,FALSE)=0,"Sammelnr. geschält"),
IFERROR(IF(VLOOKUP(O1681,[1]Offen!$B:$C,2,FALSE)=0,"Offen ungeschält ABS"),
IFERROR(IF(VLOOKUP(O1681,[1]Offen!$E:$F,2,FALSE)=0,"Offen ungeschält VOS"),
IFERROR(IF(VLOOKUP(O1681,[1]Offen!$H:$I,2,FALSE)=0,"Offen geschält RW"),
IFERROR(IF(VLOOKUP(O1681,[1]Offen!$K:$L,2,FALSE)=0,"Offen vegan"),
IFERROR(IF(VLOOKUP(O1681,[1]Offen!$N:$O,2,FALSE)=0,"Offen Zipfel"),
IFERROR(IF(VLOOKUP(O1681,[1]Offen!$Q:$R,2,FALSE)=0,"Offen Endstücke"),
IFERROR(IF(VLOOKUP(O1681,[1]Vakuumiert!$B:$C,2,FALSE)=0,"Vakuumierter VOS ungeschält"),
IFERROR(IF(VLOOKUP(O1681,[1]Vakuumiert!$E:$F,2,FALSE)=0,"Vakuumierter ABS ungeschält"),
IFERROR(IF(VLOOKUP(O1681,[1]Vakuumiert!$H:$I,2,FALSE)=0,"Vakuumierter VOS geschält"),
IFERROR(IF(VLOOKUP(O1681,[1]Vakuumiert!$K:$L,2,FALSE)=0,"Vakuumierter VOS vegan"),
IFERROR(IF(VLOOKUP(O1681,[1]Vakuumiert!$N:$O,2,FALSE)=0,"Vakuumierter VOS Zipfel"),
IFERROR(IF(VLOOKUP(O1681,[1]Vakuumiert!$Q:$R,2,FALSE)=0,"Vakuumiert geschält"),
IFERROR(IF(VLOOKUP(O1681,'[1]vakuumierte Fertigprodukte'!$B:$C,2,FALSE)=0,"Fertigprodukte"),
IFERROR(IF(VLOOKUP(O1681,'[1]vakuumierte Fertigprodukte'!$E:$FI,2,FALSE)=0,"Vakuumierte Zipfel"),
IFERROR(IF(VLOOKUP(O1681,[1]Wurste!$B:$C,2,FALSE)=0,"Räucherwürste"),
IFERROR(IF(VLOOKUP(O1681,[1]Wurste!$E:$F,2,FALSE)=0,"URW/URGW Wurst"),
IFERROR(IF(VLOOKUP(O1681,[1]Wurste!$H:$I,2,FALSE)=0,"HF-Wurst Vegan"),
IFERROR(IF(VLOOKUP(O1681,[1]Wurste!$K:$L,2,FALSE)=0,"320er ohne Würste"),
IFERROR(IF(AND(OR(Abfalldokumentation!$A1681="BU3",Abfalldokumentation!$A1681="Verkauf"),Abfalldokumentation!$F1681="Schimmel",Abfalldokumentation!$G1681="keinen Abnehmer/kein Schälpersonal"),"Div. Zipfel, ES ohne Verwendung",VLOOKUP(Abfalldokumentation!$E1681,Produktgruppen!A:B,2,FALSE)),"-")))))))))))))))))))))))</f>
        <v>ABS</v>
      </c>
      <c r="E1681" s="81" t="str">
        <f>IFERROR(VLOOKUP(Abfalldokumentation!$O1681,Artikel!A:C,3,FALSE),Abfalldokumentation!$O1681)</f>
        <v>ABS GRÜN-PESTO</v>
      </c>
      <c r="F1681" s="81" t="str">
        <f>VLOOKUP(T1681,'Liste Gründe'!A:D,2,FALSE)</f>
        <v>keinen Verwendungszweck</v>
      </c>
      <c r="G1681" s="80" t="str">
        <f>IF(ISBLANK(V1681),VLOOKUP(Abfalldokumentation!$P1681,'Liste Gründe'!A:D,3,FALSE),V1681)</f>
        <v>keinen Verwendungszweck</v>
      </c>
      <c r="H1681" s="81" t="str">
        <f>IF(ISBLANK(Abfalldokumentation!$W1681),"-",Abfalldokumentation!$W1681)</f>
        <v>-</v>
      </c>
      <c r="I1681" s="81">
        <f t="shared" si="183"/>
        <v>45</v>
      </c>
      <c r="J1681" s="81" t="str">
        <f t="shared" si="184"/>
        <v>Produkte</v>
      </c>
      <c r="K1681" s="81" t="str">
        <f t="shared" si="185"/>
        <v>BUs</v>
      </c>
      <c r="L1681" s="81" t="str">
        <f t="shared" si="186"/>
        <v>Symptome</v>
      </c>
      <c r="M1681" s="81">
        <f>IFERROR(VLOOKUP(Abfalldokumentation!$O1681,Kennzahlen!S:V,3,FALSE)*Abfalldokumentation!$B1681,"0")</f>
        <v>18</v>
      </c>
      <c r="N1681" s="81" t="str">
        <f>IF(ISBLANK(Q1681),VLOOKUP(Abfalldokumentation!$O1681,'Linien - BU'!R:S,2,FALSE),Q1681)</f>
        <v>Bu4</v>
      </c>
      <c r="O1681" s="77">
        <f t="shared" si="187"/>
        <v>29500952</v>
      </c>
      <c r="P1681" s="77">
        <f t="shared" si="188"/>
        <v>61</v>
      </c>
      <c r="Q1681" s="39"/>
      <c r="R1681" s="40">
        <v>29500952</v>
      </c>
      <c r="S1681" s="40">
        <v>12</v>
      </c>
      <c r="T1681" s="40">
        <v>61</v>
      </c>
      <c r="U1681" s="41">
        <v>44510</v>
      </c>
      <c r="V1681" s="59"/>
      <c r="W1681" s="40"/>
      <c r="X1681" s="44" t="str">
        <f>IFERROR(VLOOKUP(Abfalldokumentation!$R1681,Artikel!A:C,3,FALSE),Abfalldokumentation!$R1681)</f>
        <v>ABS GRÜN-PESTO</v>
      </c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</row>
    <row r="1682" spans="1:40" ht="30" hidden="1" customHeight="1" x14ac:dyDescent="0.25">
      <c r="A1682" s="73" t="str">
        <f>VLOOKUP(N1682,'Linien - BU'!A:B,2,FALSE)</f>
        <v>BU4</v>
      </c>
      <c r="B1682" s="74">
        <f t="shared" si="189"/>
        <v>8</v>
      </c>
      <c r="C1682" s="75">
        <f>Abfalldokumentation!$U1682</f>
        <v>44510</v>
      </c>
      <c r="D1682" s="69" t="str">
        <f>IFERROR(IF(VLOOKUP(O1682,'[1]Rohware 230'!$B:$C,2,FALSE)=0,"Rohware"),
IFERROR(IF(VLOOKUP(O1682,[1]Sammelnr.!$B:$C,2,FALSE)=0,"Sammelnr. ungeschält ABS"),
IFERROR(IF(VLOOKUP(O1682,[1]Sammelnr.!$E:$F,2,FALSE)=0,"Sammelnr. ungeschält VS"),
IFERROR(IF(VLOOKUP(O1682,[1]Sammelnr.!$H:$I,2,FALSE)=0,"Sammelnr. geschält"),
IFERROR(IF(VLOOKUP(O1682,[1]Offen!$B:$C,2,FALSE)=0,"Offen ungeschält ABS"),
IFERROR(IF(VLOOKUP(O1682,[1]Offen!$E:$F,2,FALSE)=0,"Offen ungeschält VOS"),
IFERROR(IF(VLOOKUP(O1682,[1]Offen!$H:$I,2,FALSE)=0,"Offen geschält RW"),
IFERROR(IF(VLOOKUP(O1682,[1]Offen!$K:$L,2,FALSE)=0,"Offen vegan"),
IFERROR(IF(VLOOKUP(O1682,[1]Offen!$N:$O,2,FALSE)=0,"Offen Zipfel"),
IFERROR(IF(VLOOKUP(O1682,[1]Offen!$Q:$R,2,FALSE)=0,"Offen Endstücke"),
IFERROR(IF(VLOOKUP(O1682,[1]Vakuumiert!$B:$C,2,FALSE)=0,"Vakuumierter VOS ungeschält"),
IFERROR(IF(VLOOKUP(O1682,[1]Vakuumiert!$E:$F,2,FALSE)=0,"Vakuumierter ABS ungeschält"),
IFERROR(IF(VLOOKUP(O1682,[1]Vakuumiert!$H:$I,2,FALSE)=0,"Vakuumierter VOS geschält"),
IFERROR(IF(VLOOKUP(O1682,[1]Vakuumiert!$K:$L,2,FALSE)=0,"Vakuumierter VOS vegan"),
IFERROR(IF(VLOOKUP(O1682,[1]Vakuumiert!$N:$O,2,FALSE)=0,"Vakuumierter VOS Zipfel"),
IFERROR(IF(VLOOKUP(O1682,[1]Vakuumiert!$Q:$R,2,FALSE)=0,"Vakuumiert geschält"),
IFERROR(IF(VLOOKUP(O1682,'[1]vakuumierte Fertigprodukte'!$B:$C,2,FALSE)=0,"Fertigprodukte"),
IFERROR(IF(VLOOKUP(O1682,'[1]vakuumierte Fertigprodukte'!$E:$FI,2,FALSE)=0,"Vakuumierte Zipfel"),
IFERROR(IF(VLOOKUP(O1682,[1]Wurste!$B:$C,2,FALSE)=0,"Räucherwürste"),
IFERROR(IF(VLOOKUP(O1682,[1]Wurste!$E:$F,2,FALSE)=0,"URW/URGW Wurst"),
IFERROR(IF(VLOOKUP(O1682,[1]Wurste!$H:$I,2,FALSE)=0,"HF-Wurst Vegan"),
IFERROR(IF(VLOOKUP(O1682,[1]Wurste!$K:$L,2,FALSE)=0,"320er ohne Würste"),
IFERROR(IF(AND(OR(Abfalldokumentation!$A1682="BU3",Abfalldokumentation!$A1682="Verkauf"),Abfalldokumentation!$F1682="Schimmel",Abfalldokumentation!$G1682="keinen Abnehmer/kein Schälpersonal"),"Div. Zipfel, ES ohne Verwendung",VLOOKUP(Abfalldokumentation!$E1682,Produktgruppen!A:B,2,FALSE)),"-")))))))))))))))))))))))</f>
        <v>ABS</v>
      </c>
      <c r="E1682" s="76" t="str">
        <f>IFERROR(VLOOKUP(Abfalldokumentation!$O1682,Artikel!A:C,3,FALSE),Abfalldokumentation!$O1682)</f>
        <v>ABS Whisky-Nuts</v>
      </c>
      <c r="F1682" s="76" t="str">
        <f>VLOOKUP(T1682,'Liste Gründe'!A:D,2,FALSE)</f>
        <v>keinen Verwendungszweck</v>
      </c>
      <c r="G1682" s="75" t="str">
        <f>IF(ISBLANK(V1682),VLOOKUP(Abfalldokumentation!$P1682,'Liste Gründe'!A:D,3,FALSE),V1682)</f>
        <v>keinen Verwendungszweck</v>
      </c>
      <c r="H1682" s="76" t="str">
        <f>IF(ISBLANK(Abfalldokumentation!$W1682),"-",Abfalldokumentation!$W1682)</f>
        <v>-</v>
      </c>
      <c r="I1682" s="76">
        <f t="shared" si="183"/>
        <v>45</v>
      </c>
      <c r="J1682" s="76" t="str">
        <f t="shared" si="184"/>
        <v>Produkte</v>
      </c>
      <c r="K1682" s="76" t="str">
        <f t="shared" si="185"/>
        <v>BUs</v>
      </c>
      <c r="L1682" s="76" t="str">
        <f t="shared" si="186"/>
        <v>Symptome</v>
      </c>
      <c r="M1682" s="76">
        <f>IFERROR(VLOOKUP(Abfalldokumentation!$O1682,Kennzahlen!S:V,3,FALSE)*Abfalldokumentation!$B1682,"0")</f>
        <v>12</v>
      </c>
      <c r="N1682" s="76" t="str">
        <f>IF(ISBLANK(Q1682),VLOOKUP(Abfalldokumentation!$O1682,'Linien - BU'!R:S,2,FALSE),Q1682)</f>
        <v>BU4</v>
      </c>
      <c r="O1682" s="77">
        <f t="shared" si="187"/>
        <v>29501009</v>
      </c>
      <c r="P1682" s="77">
        <f t="shared" si="188"/>
        <v>61</v>
      </c>
      <c r="Q1682" s="45"/>
      <c r="R1682" s="46">
        <v>29501009</v>
      </c>
      <c r="S1682" s="46">
        <v>8</v>
      </c>
      <c r="T1682" s="46">
        <v>61</v>
      </c>
      <c r="U1682" s="47">
        <v>44510</v>
      </c>
      <c r="V1682" s="61"/>
      <c r="W1682" s="46"/>
      <c r="X1682" s="50" t="str">
        <f>IFERROR(VLOOKUP(Abfalldokumentation!$R1682,Artikel!A:C,3,FALSE),Abfalldokumentation!$R1682)</f>
        <v>ABS Whisky-Nuts</v>
      </c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</row>
    <row r="1683" spans="1:40" ht="30" hidden="1" customHeight="1" x14ac:dyDescent="0.25">
      <c r="A1683" s="78" t="str">
        <f>VLOOKUP(N1683,'Linien - BU'!A:B,2,FALSE)</f>
        <v>BU4</v>
      </c>
      <c r="B1683" s="79">
        <f t="shared" si="189"/>
        <v>3</v>
      </c>
      <c r="C1683" s="80">
        <f>Abfalldokumentation!$U1683</f>
        <v>44510</v>
      </c>
      <c r="D1683" s="69" t="str">
        <f>IFERROR(IF(VLOOKUP(O1683,'[1]Rohware 230'!$B:$C,2,FALSE)=0,"Rohware"),
IFERROR(IF(VLOOKUP(O1683,[1]Sammelnr.!$B:$C,2,FALSE)=0,"Sammelnr. ungeschält ABS"),
IFERROR(IF(VLOOKUP(O1683,[1]Sammelnr.!$E:$F,2,FALSE)=0,"Sammelnr. ungeschält VS"),
IFERROR(IF(VLOOKUP(O1683,[1]Sammelnr.!$H:$I,2,FALSE)=0,"Sammelnr. geschält"),
IFERROR(IF(VLOOKUP(O1683,[1]Offen!$B:$C,2,FALSE)=0,"Offen ungeschält ABS"),
IFERROR(IF(VLOOKUP(O1683,[1]Offen!$E:$F,2,FALSE)=0,"Offen ungeschält VOS"),
IFERROR(IF(VLOOKUP(O1683,[1]Offen!$H:$I,2,FALSE)=0,"Offen geschält RW"),
IFERROR(IF(VLOOKUP(O1683,[1]Offen!$K:$L,2,FALSE)=0,"Offen vegan"),
IFERROR(IF(VLOOKUP(O1683,[1]Offen!$N:$O,2,FALSE)=0,"Offen Zipfel"),
IFERROR(IF(VLOOKUP(O1683,[1]Offen!$Q:$R,2,FALSE)=0,"Offen Endstücke"),
IFERROR(IF(VLOOKUP(O1683,[1]Vakuumiert!$B:$C,2,FALSE)=0,"Vakuumierter VOS ungeschält"),
IFERROR(IF(VLOOKUP(O1683,[1]Vakuumiert!$E:$F,2,FALSE)=0,"Vakuumierter ABS ungeschält"),
IFERROR(IF(VLOOKUP(O1683,[1]Vakuumiert!$H:$I,2,FALSE)=0,"Vakuumierter VOS geschält"),
IFERROR(IF(VLOOKUP(O1683,[1]Vakuumiert!$K:$L,2,FALSE)=0,"Vakuumierter VOS vegan"),
IFERROR(IF(VLOOKUP(O1683,[1]Vakuumiert!$N:$O,2,FALSE)=0,"Vakuumierter VOS Zipfel"),
IFERROR(IF(VLOOKUP(O1683,[1]Vakuumiert!$Q:$R,2,FALSE)=0,"Vakuumiert geschält"),
IFERROR(IF(VLOOKUP(O1683,'[1]vakuumierte Fertigprodukte'!$B:$C,2,FALSE)=0,"Fertigprodukte"),
IFERROR(IF(VLOOKUP(O1683,'[1]vakuumierte Fertigprodukte'!$E:$FI,2,FALSE)=0,"Vakuumierte Zipfel"),
IFERROR(IF(VLOOKUP(O1683,[1]Wurste!$B:$C,2,FALSE)=0,"Räucherwürste"),
IFERROR(IF(VLOOKUP(O1683,[1]Wurste!$E:$F,2,FALSE)=0,"URW/URGW Wurst"),
IFERROR(IF(VLOOKUP(O1683,[1]Wurste!$H:$I,2,FALSE)=0,"HF-Wurst Vegan"),
IFERROR(IF(VLOOKUP(O1683,[1]Wurste!$K:$L,2,FALSE)=0,"320er ohne Würste"),
IFERROR(IF(AND(OR(Abfalldokumentation!$A1683="BU3",Abfalldokumentation!$A1683="Verkauf"),Abfalldokumentation!$F1683="Schimmel",Abfalldokumentation!$G1683="keinen Abnehmer/kein Schälpersonal"),"Div. Zipfel, ES ohne Verwendung",VLOOKUP(Abfalldokumentation!$E1683,Produktgruppen!A:B,2,FALSE)),"-")))))))))))))))))))))))</f>
        <v>ABS</v>
      </c>
      <c r="E1683" s="81" t="str">
        <f>IFERROR(VLOOKUP(Abfalldokumentation!$O1683,Artikel!A:C,3,FALSE),Abfalldokumentation!$O1683)</f>
        <v>ABS BRUSCHETTA</v>
      </c>
      <c r="F1683" s="81" t="str">
        <f>VLOOKUP(T1683,'Liste Gründe'!A:D,2,FALSE)</f>
        <v>keinen Verwendungszweck</v>
      </c>
      <c r="G1683" s="80" t="str">
        <f>IF(ISBLANK(V1683),VLOOKUP(Abfalldokumentation!$P1683,'Liste Gründe'!A:D,3,FALSE),V1683)</f>
        <v>keinen Verwendungszweck</v>
      </c>
      <c r="H1683" s="81" t="str">
        <f>IF(ISBLANK(Abfalldokumentation!$W1683),"-",Abfalldokumentation!$W1683)</f>
        <v>-</v>
      </c>
      <c r="I1683" s="81">
        <f t="shared" si="183"/>
        <v>45</v>
      </c>
      <c r="J1683" s="81" t="str">
        <f t="shared" si="184"/>
        <v>Produkte</v>
      </c>
      <c r="K1683" s="81" t="str">
        <f t="shared" si="185"/>
        <v>BUs</v>
      </c>
      <c r="L1683" s="81" t="str">
        <f t="shared" si="186"/>
        <v>Symptome</v>
      </c>
      <c r="M1683" s="81">
        <f>IFERROR(VLOOKUP(Abfalldokumentation!$O1683,Kennzahlen!S:V,3,FALSE)*Abfalldokumentation!$B1683,"0")</f>
        <v>4.5</v>
      </c>
      <c r="N1683" s="81" t="str">
        <f>IF(ISBLANK(Q1683),VLOOKUP(Abfalldokumentation!$O1683,'Linien - BU'!R:S,2,FALSE),Q1683)</f>
        <v>BU4</v>
      </c>
      <c r="O1683" s="77">
        <f t="shared" si="187"/>
        <v>29501029</v>
      </c>
      <c r="P1683" s="77">
        <f t="shared" si="188"/>
        <v>61</v>
      </c>
      <c r="Q1683" s="39"/>
      <c r="R1683" s="40">
        <v>29501029</v>
      </c>
      <c r="S1683" s="40">
        <v>3</v>
      </c>
      <c r="T1683" s="40">
        <v>61</v>
      </c>
      <c r="U1683" s="41">
        <v>44510</v>
      </c>
      <c r="V1683" s="59"/>
      <c r="W1683" s="40"/>
      <c r="X1683" s="44" t="str">
        <f>IFERROR(VLOOKUP(Abfalldokumentation!$R1683,Artikel!A:C,3,FALSE),Abfalldokumentation!$R1683)</f>
        <v>ABS BRUSCHETTA</v>
      </c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</row>
    <row r="1684" spans="1:40" ht="30" hidden="1" customHeight="1" x14ac:dyDescent="0.25">
      <c r="A1684" s="73" t="str">
        <f>VLOOKUP(N1684,'Linien - BU'!A:B,2,FALSE)</f>
        <v>BU4</v>
      </c>
      <c r="B1684" s="74">
        <f t="shared" si="189"/>
        <v>6</v>
      </c>
      <c r="C1684" s="75">
        <f>Abfalldokumentation!$U1684</f>
        <v>44510</v>
      </c>
      <c r="D1684" s="69" t="str">
        <f>IFERROR(IF(VLOOKUP(O1684,'[1]Rohware 230'!$B:$C,2,FALSE)=0,"Rohware"),
IFERROR(IF(VLOOKUP(O1684,[1]Sammelnr.!$B:$C,2,FALSE)=0,"Sammelnr. ungeschält ABS"),
IFERROR(IF(VLOOKUP(O1684,[1]Sammelnr.!$E:$F,2,FALSE)=0,"Sammelnr. ungeschält VS"),
IFERROR(IF(VLOOKUP(O1684,[1]Sammelnr.!$H:$I,2,FALSE)=0,"Sammelnr. geschält"),
IFERROR(IF(VLOOKUP(O1684,[1]Offen!$B:$C,2,FALSE)=0,"Offen ungeschält ABS"),
IFERROR(IF(VLOOKUP(O1684,[1]Offen!$E:$F,2,FALSE)=0,"Offen ungeschält VOS"),
IFERROR(IF(VLOOKUP(O1684,[1]Offen!$H:$I,2,FALSE)=0,"Offen geschält RW"),
IFERROR(IF(VLOOKUP(O1684,[1]Offen!$K:$L,2,FALSE)=0,"Offen vegan"),
IFERROR(IF(VLOOKUP(O1684,[1]Offen!$N:$O,2,FALSE)=0,"Offen Zipfel"),
IFERROR(IF(VLOOKUP(O1684,[1]Offen!$Q:$R,2,FALSE)=0,"Offen Endstücke"),
IFERROR(IF(VLOOKUP(O1684,[1]Vakuumiert!$B:$C,2,FALSE)=0,"Vakuumierter VOS ungeschält"),
IFERROR(IF(VLOOKUP(O1684,[1]Vakuumiert!$E:$F,2,FALSE)=0,"Vakuumierter ABS ungeschält"),
IFERROR(IF(VLOOKUP(O1684,[1]Vakuumiert!$H:$I,2,FALSE)=0,"Vakuumierter VOS geschält"),
IFERROR(IF(VLOOKUP(O1684,[1]Vakuumiert!$K:$L,2,FALSE)=0,"Vakuumierter VOS vegan"),
IFERROR(IF(VLOOKUP(O1684,[1]Vakuumiert!$N:$O,2,FALSE)=0,"Vakuumierter VOS Zipfel"),
IFERROR(IF(VLOOKUP(O1684,[1]Vakuumiert!$Q:$R,2,FALSE)=0,"Vakuumiert geschält"),
IFERROR(IF(VLOOKUP(O1684,'[1]vakuumierte Fertigprodukte'!$B:$C,2,FALSE)=0,"Fertigprodukte"),
IFERROR(IF(VLOOKUP(O1684,'[1]vakuumierte Fertigprodukte'!$E:$FI,2,FALSE)=0,"Vakuumierte Zipfel"),
IFERROR(IF(VLOOKUP(O1684,[1]Wurste!$B:$C,2,FALSE)=0,"Räucherwürste"),
IFERROR(IF(VLOOKUP(O1684,[1]Wurste!$E:$F,2,FALSE)=0,"URW/URGW Wurst"),
IFERROR(IF(VLOOKUP(O1684,[1]Wurste!$H:$I,2,FALSE)=0,"HF-Wurst Vegan"),
IFERROR(IF(VLOOKUP(O1684,[1]Wurste!$K:$L,2,FALSE)=0,"320er ohne Würste"),
IFERROR(IF(AND(OR(Abfalldokumentation!$A1684="BU3",Abfalldokumentation!$A1684="Verkauf"),Abfalldokumentation!$F1684="Schimmel",Abfalldokumentation!$G1684="keinen Abnehmer/kein Schälpersonal"),"Div. Zipfel, ES ohne Verwendung",VLOOKUP(Abfalldokumentation!$E1684,Produktgruppen!A:B,2,FALSE)),"-")))))))))))))))))))))))</f>
        <v>ABS</v>
      </c>
      <c r="E1684" s="76" t="str">
        <f>IFERROR(VLOOKUP(Abfalldokumentation!$O1684,Artikel!A:C,3,FALSE),Abfalldokumentation!$O1684)</f>
        <v>ABS ORANG-PESTO</v>
      </c>
      <c r="F1684" s="76" t="str">
        <f>VLOOKUP(T1684,'Liste Gründe'!A:D,2,FALSE)</f>
        <v>keinen Verwendungszweck</v>
      </c>
      <c r="G1684" s="75" t="str">
        <f>IF(ISBLANK(V1684),VLOOKUP(Abfalldokumentation!$P1684,'Liste Gründe'!A:D,3,FALSE),V1684)</f>
        <v>keinen Verwendungszweck</v>
      </c>
      <c r="H1684" s="76" t="str">
        <f>IF(ISBLANK(Abfalldokumentation!$W1684),"-",Abfalldokumentation!$W1684)</f>
        <v>-</v>
      </c>
      <c r="I1684" s="76">
        <f t="shared" si="183"/>
        <v>45</v>
      </c>
      <c r="J1684" s="76" t="str">
        <f t="shared" si="184"/>
        <v>Produkte</v>
      </c>
      <c r="K1684" s="76" t="str">
        <f t="shared" si="185"/>
        <v>BUs</v>
      </c>
      <c r="L1684" s="76" t="str">
        <f t="shared" si="186"/>
        <v>Symptome</v>
      </c>
      <c r="M1684" s="76">
        <f>IFERROR(VLOOKUP(Abfalldokumentation!$O1684,Kennzahlen!S:V,3,FALSE)*Abfalldokumentation!$B1684,"0")</f>
        <v>9</v>
      </c>
      <c r="N1684" s="76" t="str">
        <f>IF(ISBLANK(Q1684),VLOOKUP(Abfalldokumentation!$O1684,'Linien - BU'!R:S,2,FALSE),Q1684)</f>
        <v>BU4</v>
      </c>
      <c r="O1684" s="77">
        <f t="shared" si="187"/>
        <v>29501030</v>
      </c>
      <c r="P1684" s="77">
        <f t="shared" si="188"/>
        <v>61</v>
      </c>
      <c r="Q1684" s="45"/>
      <c r="R1684" s="46">
        <v>29501030</v>
      </c>
      <c r="S1684" s="46">
        <v>6</v>
      </c>
      <c r="T1684" s="46">
        <v>61</v>
      </c>
      <c r="U1684" s="47">
        <v>44510</v>
      </c>
      <c r="V1684" s="61"/>
      <c r="W1684" s="46"/>
      <c r="X1684" s="50" t="str">
        <f>IFERROR(VLOOKUP(Abfalldokumentation!$R1684,Artikel!A:C,3,FALSE),Abfalldokumentation!$R1684)</f>
        <v>ABS ORANG-PESTO</v>
      </c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</row>
    <row r="1685" spans="1:40" ht="30" hidden="1" customHeight="1" x14ac:dyDescent="0.25">
      <c r="A1685" s="78" t="str">
        <f>VLOOKUP(N1685,'Linien - BU'!A:B,2,FALSE)</f>
        <v>Verkauf</v>
      </c>
      <c r="B1685" s="79">
        <f t="shared" si="189"/>
        <v>23</v>
      </c>
      <c r="C1685" s="80">
        <f>Abfalldokumentation!$U1685</f>
        <v>44510</v>
      </c>
      <c r="D1685" s="69" t="str">
        <f>IFERROR(IF(VLOOKUP(O1685,'[1]Rohware 230'!$B:$C,2,FALSE)=0,"Rohware"),
IFERROR(IF(VLOOKUP(O1685,[1]Sammelnr.!$B:$C,2,FALSE)=0,"Sammelnr. ungeschält ABS"),
IFERROR(IF(VLOOKUP(O1685,[1]Sammelnr.!$E:$F,2,FALSE)=0,"Sammelnr. ungeschält VS"),
IFERROR(IF(VLOOKUP(O1685,[1]Sammelnr.!$H:$I,2,FALSE)=0,"Sammelnr. geschält"),
IFERROR(IF(VLOOKUP(O1685,[1]Offen!$B:$C,2,FALSE)=0,"Offen ungeschält ABS"),
IFERROR(IF(VLOOKUP(O1685,[1]Offen!$E:$F,2,FALSE)=0,"Offen ungeschält VOS"),
IFERROR(IF(VLOOKUP(O1685,[1]Offen!$H:$I,2,FALSE)=0,"Offen geschält RW"),
IFERROR(IF(VLOOKUP(O1685,[1]Offen!$K:$L,2,FALSE)=0,"Offen vegan"),
IFERROR(IF(VLOOKUP(O1685,[1]Offen!$N:$O,2,FALSE)=0,"Offen Zipfel"),
IFERROR(IF(VLOOKUP(O1685,[1]Offen!$Q:$R,2,FALSE)=0,"Offen Endstücke"),
IFERROR(IF(VLOOKUP(O1685,[1]Vakuumiert!$B:$C,2,FALSE)=0,"Vakuumierter VOS ungeschält"),
IFERROR(IF(VLOOKUP(O1685,[1]Vakuumiert!$E:$F,2,FALSE)=0,"Vakuumierter ABS ungeschält"),
IFERROR(IF(VLOOKUP(O1685,[1]Vakuumiert!$H:$I,2,FALSE)=0,"Vakuumierter VOS geschält"),
IFERROR(IF(VLOOKUP(O1685,[1]Vakuumiert!$K:$L,2,FALSE)=0,"Vakuumierter VOS vegan"),
IFERROR(IF(VLOOKUP(O1685,[1]Vakuumiert!$N:$O,2,FALSE)=0,"Vakuumierter VOS Zipfel"),
IFERROR(IF(VLOOKUP(O1685,[1]Vakuumiert!$Q:$R,2,FALSE)=0,"Vakuumiert geschält"),
IFERROR(IF(VLOOKUP(O1685,'[1]vakuumierte Fertigprodukte'!$B:$C,2,FALSE)=0,"Fertigprodukte"),
IFERROR(IF(VLOOKUP(O1685,'[1]vakuumierte Fertigprodukte'!$E:$FI,2,FALSE)=0,"Vakuumierte Zipfel"),
IFERROR(IF(VLOOKUP(O1685,[1]Wurste!$B:$C,2,FALSE)=0,"Räucherwürste"),
IFERROR(IF(VLOOKUP(O1685,[1]Wurste!$E:$F,2,FALSE)=0,"URW/URGW Wurst"),
IFERROR(IF(VLOOKUP(O1685,[1]Wurste!$H:$I,2,FALSE)=0,"HF-Wurst Vegan"),
IFERROR(IF(VLOOKUP(O1685,[1]Wurste!$K:$L,2,FALSE)=0,"320er ohne Würste"),
IFERROR(IF(AND(OR(Abfalldokumentation!$A1685="BU3",Abfalldokumentation!$A1685="Verkauf"),Abfalldokumentation!$F1685="Schimmel",Abfalldokumentation!$G1685="keinen Abnehmer/kein Schälpersonal"),"Div. Zipfel, ES ohne Verwendung",VLOOKUP(Abfalldokumentation!$E1685,Produktgruppen!A:B,2,FALSE)),"-")))))))))))))))))))))))</f>
        <v>Vorschmelz</v>
      </c>
      <c r="E1685" s="81" t="str">
        <f>IFERROR(VLOOKUP(Abfalldokumentation!$O1685,Artikel!A:C,3,FALSE),Abfalldokumentation!$O1685)</f>
        <v>VOS GRW-SCHI-NAT ENDSTÜ</v>
      </c>
      <c r="F1685" s="81" t="str">
        <f>VLOOKUP(T1685,'Liste Gründe'!A:D,2,FALSE)</f>
        <v>Schimmel</v>
      </c>
      <c r="G1685" s="80" t="str">
        <f>IF(ISBLANK(V1685),VLOOKUP(Abfalldokumentation!$P1685,'Liste Gründe'!A:D,3,FALSE),V1685)</f>
        <v>keinen Abnehmer</v>
      </c>
      <c r="H1685" s="81" t="str">
        <f>IF(ISBLANK(Abfalldokumentation!$W1685),"-",Abfalldokumentation!$W1685)</f>
        <v>-</v>
      </c>
      <c r="I1685" s="81">
        <f t="shared" si="183"/>
        <v>45</v>
      </c>
      <c r="J1685" s="81" t="str">
        <f t="shared" si="184"/>
        <v>Produkte</v>
      </c>
      <c r="K1685" s="81" t="str">
        <f t="shared" si="185"/>
        <v>BUs</v>
      </c>
      <c r="L1685" s="81" t="str">
        <f t="shared" si="186"/>
        <v>Symptome</v>
      </c>
      <c r="M1685" s="81">
        <f>IFERROR(VLOOKUP(Abfalldokumentation!$O1685,Kennzahlen!S:V,3,FALSE)*Abfalldokumentation!$B1685,"0")</f>
        <v>11.5</v>
      </c>
      <c r="N1685" s="81" t="str">
        <f>IF(ISBLANK(Q1685),VLOOKUP(Abfalldokumentation!$O1685,'Linien - BU'!R:S,2,FALSE),Q1685)</f>
        <v>Verkauf</v>
      </c>
      <c r="O1685" s="77">
        <f t="shared" si="187"/>
        <v>29501070</v>
      </c>
      <c r="P1685" s="77">
        <f t="shared" si="188"/>
        <v>12</v>
      </c>
      <c r="Q1685" s="39"/>
      <c r="R1685" s="40">
        <v>29501070</v>
      </c>
      <c r="S1685" s="40">
        <v>23</v>
      </c>
      <c r="T1685" s="40">
        <v>12</v>
      </c>
      <c r="U1685" s="41">
        <v>44510</v>
      </c>
      <c r="V1685" s="59" t="s">
        <v>24</v>
      </c>
      <c r="W1685" s="40"/>
      <c r="X1685" s="44" t="str">
        <f>IFERROR(VLOOKUP(Abfalldokumentation!$R1685,Artikel!A:C,3,FALSE),Abfalldokumentation!$R1685)</f>
        <v>VOS GRW-SCHI-NAT ENDSTÜ</v>
      </c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</row>
    <row r="1686" spans="1:40" ht="30" hidden="1" customHeight="1" x14ac:dyDescent="0.25">
      <c r="A1686" s="73" t="str">
        <f>VLOOKUP(N1686,'Linien - BU'!A:B,2,FALSE)</f>
        <v>Verkauf</v>
      </c>
      <c r="B1686" s="74">
        <f t="shared" si="189"/>
        <v>23</v>
      </c>
      <c r="C1686" s="75">
        <f>Abfalldokumentation!$U1686</f>
        <v>44510</v>
      </c>
      <c r="D1686" s="69" t="str">
        <f>IFERROR(IF(VLOOKUP(O1686,'[1]Rohware 230'!$B:$C,2,FALSE)=0,"Rohware"),
IFERROR(IF(VLOOKUP(O1686,[1]Sammelnr.!$B:$C,2,FALSE)=0,"Sammelnr. ungeschält ABS"),
IFERROR(IF(VLOOKUP(O1686,[1]Sammelnr.!$E:$F,2,FALSE)=0,"Sammelnr. ungeschält VS"),
IFERROR(IF(VLOOKUP(O1686,[1]Sammelnr.!$H:$I,2,FALSE)=0,"Sammelnr. geschält"),
IFERROR(IF(VLOOKUP(O1686,[1]Offen!$B:$C,2,FALSE)=0,"Offen ungeschält ABS"),
IFERROR(IF(VLOOKUP(O1686,[1]Offen!$E:$F,2,FALSE)=0,"Offen ungeschält VOS"),
IFERROR(IF(VLOOKUP(O1686,[1]Offen!$H:$I,2,FALSE)=0,"Offen geschält RW"),
IFERROR(IF(VLOOKUP(O1686,[1]Offen!$K:$L,2,FALSE)=0,"Offen vegan"),
IFERROR(IF(VLOOKUP(O1686,[1]Offen!$N:$O,2,FALSE)=0,"Offen Zipfel"),
IFERROR(IF(VLOOKUP(O1686,[1]Offen!$Q:$R,2,FALSE)=0,"Offen Endstücke"),
IFERROR(IF(VLOOKUP(O1686,[1]Vakuumiert!$B:$C,2,FALSE)=0,"Vakuumierter VOS ungeschält"),
IFERROR(IF(VLOOKUP(O1686,[1]Vakuumiert!$E:$F,2,FALSE)=0,"Vakuumierter ABS ungeschält"),
IFERROR(IF(VLOOKUP(O1686,[1]Vakuumiert!$H:$I,2,FALSE)=0,"Vakuumierter VOS geschält"),
IFERROR(IF(VLOOKUP(O1686,[1]Vakuumiert!$K:$L,2,FALSE)=0,"Vakuumierter VOS vegan"),
IFERROR(IF(VLOOKUP(O1686,[1]Vakuumiert!$N:$O,2,FALSE)=0,"Vakuumierter VOS Zipfel"),
IFERROR(IF(VLOOKUP(O1686,[1]Vakuumiert!$Q:$R,2,FALSE)=0,"Vakuumiert geschält"),
IFERROR(IF(VLOOKUP(O1686,'[1]vakuumierte Fertigprodukte'!$B:$C,2,FALSE)=0,"Fertigprodukte"),
IFERROR(IF(VLOOKUP(O1686,'[1]vakuumierte Fertigprodukte'!$E:$FI,2,FALSE)=0,"Vakuumierte Zipfel"),
IFERROR(IF(VLOOKUP(O1686,[1]Wurste!$B:$C,2,FALSE)=0,"Räucherwürste"),
IFERROR(IF(VLOOKUP(O1686,[1]Wurste!$E:$F,2,FALSE)=0,"URW/URGW Wurst"),
IFERROR(IF(VLOOKUP(O1686,[1]Wurste!$H:$I,2,FALSE)=0,"HF-Wurst Vegan"),
IFERROR(IF(VLOOKUP(O1686,[1]Wurste!$K:$L,2,FALSE)=0,"320er ohne Würste"),
IFERROR(IF(AND(OR(Abfalldokumentation!$A1686="BU3",Abfalldokumentation!$A1686="Verkauf"),Abfalldokumentation!$F1686="Schimmel",Abfalldokumentation!$G1686="keinen Abnehmer/kein Schälpersonal"),"Div. Zipfel, ES ohne Verwendung",VLOOKUP(Abfalldokumentation!$E1686,Produktgruppen!A:B,2,FALSE)),"-")))))))))))))))))))))))</f>
        <v>Vorschmelz</v>
      </c>
      <c r="E1686" s="76" t="str">
        <f>IFERROR(VLOOKUP(Abfalldokumentation!$O1686,Artikel!A:C,3,FALSE),Abfalldokumentation!$O1686)</f>
        <v>VOS GRW-SCHI-NAT ENDSTÜ</v>
      </c>
      <c r="F1686" s="76" t="str">
        <f>VLOOKUP(T1686,'Liste Gründe'!A:D,2,FALSE)</f>
        <v>Schimmel</v>
      </c>
      <c r="G1686" s="75" t="str">
        <f>IF(ISBLANK(V1686),VLOOKUP(Abfalldokumentation!$P1686,'Liste Gründe'!A:D,3,FALSE),V1686)</f>
        <v>keinen Abnehmer</v>
      </c>
      <c r="H1686" s="76" t="str">
        <f>IF(ISBLANK(Abfalldokumentation!$W1686),"-",Abfalldokumentation!$W1686)</f>
        <v>-</v>
      </c>
      <c r="I1686" s="76">
        <f t="shared" si="183"/>
        <v>45</v>
      </c>
      <c r="J1686" s="76" t="str">
        <f t="shared" si="184"/>
        <v>Produkte</v>
      </c>
      <c r="K1686" s="76" t="str">
        <f t="shared" si="185"/>
        <v>BUs</v>
      </c>
      <c r="L1686" s="76" t="str">
        <f t="shared" si="186"/>
        <v>Symptome</v>
      </c>
      <c r="M1686" s="76">
        <f>IFERROR(VLOOKUP(Abfalldokumentation!$O1686,Kennzahlen!S:V,3,FALSE)*Abfalldokumentation!$B1686,"0")</f>
        <v>11.5</v>
      </c>
      <c r="N1686" s="76" t="str">
        <f>IF(ISBLANK(Q1686),VLOOKUP(Abfalldokumentation!$O1686,'Linien - BU'!R:S,2,FALSE),Q1686)</f>
        <v>Verkauf</v>
      </c>
      <c r="O1686" s="77">
        <f t="shared" si="187"/>
        <v>29501070</v>
      </c>
      <c r="P1686" s="77">
        <f t="shared" si="188"/>
        <v>12</v>
      </c>
      <c r="Q1686" s="45"/>
      <c r="R1686" s="46">
        <v>29501070</v>
      </c>
      <c r="S1686" s="46">
        <v>23</v>
      </c>
      <c r="T1686" s="46">
        <v>12</v>
      </c>
      <c r="U1686" s="47">
        <v>44510</v>
      </c>
      <c r="V1686" s="59" t="s">
        <v>24</v>
      </c>
      <c r="W1686" s="46"/>
      <c r="X1686" s="50" t="str">
        <f>IFERROR(VLOOKUP(Abfalldokumentation!$R1686,Artikel!A:C,3,FALSE),Abfalldokumentation!$R1686)</f>
        <v>VOS GRW-SCHI-NAT ENDSTÜ</v>
      </c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</row>
    <row r="1687" spans="1:40" ht="30" hidden="1" customHeight="1" x14ac:dyDescent="0.25">
      <c r="A1687" s="78" t="str">
        <f>VLOOKUP(N1687,'Linien - BU'!A:B,2,FALSE)</f>
        <v>BU3</v>
      </c>
      <c r="B1687" s="79">
        <f t="shared" si="189"/>
        <v>70</v>
      </c>
      <c r="C1687" s="80">
        <f>Abfalldokumentation!$U1687</f>
        <v>44510</v>
      </c>
      <c r="D1687" s="69" t="str">
        <f>IFERROR(IF(VLOOKUP(O1687,'[1]Rohware 230'!$B:$C,2,FALSE)=0,"Rohware"),
IFERROR(IF(VLOOKUP(O1687,[1]Sammelnr.!$B:$C,2,FALSE)=0,"Sammelnr. ungeschält ABS"),
IFERROR(IF(VLOOKUP(O1687,[1]Sammelnr.!$E:$F,2,FALSE)=0,"Sammelnr. ungeschält VS"),
IFERROR(IF(VLOOKUP(O1687,[1]Sammelnr.!$H:$I,2,FALSE)=0,"Sammelnr. geschält"),
IFERROR(IF(VLOOKUP(O1687,[1]Offen!$B:$C,2,FALSE)=0,"Offen ungeschält ABS"),
IFERROR(IF(VLOOKUP(O1687,[1]Offen!$E:$F,2,FALSE)=0,"Offen ungeschält VOS"),
IFERROR(IF(VLOOKUP(O1687,[1]Offen!$H:$I,2,FALSE)=0,"Offen geschält RW"),
IFERROR(IF(VLOOKUP(O1687,[1]Offen!$K:$L,2,FALSE)=0,"Offen vegan"),
IFERROR(IF(VLOOKUP(O1687,[1]Offen!$N:$O,2,FALSE)=0,"Offen Zipfel"),
IFERROR(IF(VLOOKUP(O1687,[1]Offen!$Q:$R,2,FALSE)=0,"Offen Endstücke"),
IFERROR(IF(VLOOKUP(O1687,[1]Vakuumiert!$B:$C,2,FALSE)=0,"Vakuumierter VOS ungeschält"),
IFERROR(IF(VLOOKUP(O1687,[1]Vakuumiert!$E:$F,2,FALSE)=0,"Vakuumierter ABS ungeschält"),
IFERROR(IF(VLOOKUP(O1687,[1]Vakuumiert!$H:$I,2,FALSE)=0,"Vakuumierter VOS geschält"),
IFERROR(IF(VLOOKUP(O1687,[1]Vakuumiert!$K:$L,2,FALSE)=0,"Vakuumierter VOS vegan"),
IFERROR(IF(VLOOKUP(O1687,[1]Vakuumiert!$N:$O,2,FALSE)=0,"Vakuumierter VOS Zipfel"),
IFERROR(IF(VLOOKUP(O1687,[1]Vakuumiert!$Q:$R,2,FALSE)=0,"Vakuumiert geschält"),
IFERROR(IF(VLOOKUP(O1687,'[1]vakuumierte Fertigprodukte'!$B:$C,2,FALSE)=0,"Fertigprodukte"),
IFERROR(IF(VLOOKUP(O1687,'[1]vakuumierte Fertigprodukte'!$E:$FI,2,FALSE)=0,"Vakuumierte Zipfel"),
IFERROR(IF(VLOOKUP(O1687,[1]Wurste!$B:$C,2,FALSE)=0,"Räucherwürste"),
IFERROR(IF(VLOOKUP(O1687,[1]Wurste!$E:$F,2,FALSE)=0,"URW/URGW Wurst"),
IFERROR(IF(VLOOKUP(O1687,[1]Wurste!$H:$I,2,FALSE)=0,"HF-Wurst Vegan"),
IFERROR(IF(VLOOKUP(O1687,[1]Wurste!$K:$L,2,FALSE)=0,"320er ohne Würste"),
IFERROR(IF(AND(OR(Abfalldokumentation!$A1687="BU3",Abfalldokumentation!$A1687="Verkauf"),Abfalldokumentation!$F1687="Schimmel",Abfalldokumentation!$G1687="keinen Abnehmer/kein Schälpersonal"),"Div. Zipfel, ES ohne Verwendung",VLOOKUP(Abfalldokumentation!$E1687,Produktgruppen!A:B,2,FALSE)),"-")))))))))))))))))))))))</f>
        <v>-</v>
      </c>
      <c r="E1687" s="81" t="str">
        <f>IFERROR(VLOOKUP(Abfalldokumentation!$O1687,Artikel!A:C,3,FALSE),Abfalldokumentation!$O1687)</f>
        <v>VS RW Schinken ohne Rin</v>
      </c>
      <c r="F1687" s="81" t="str">
        <f>VLOOKUP(T1687,'Liste Gründe'!A:D,2,FALSE)</f>
        <v>Schimmel</v>
      </c>
      <c r="G1687" s="80" t="str">
        <f>IF(ISBLANK(V1687),VLOOKUP(Abfalldokumentation!$P1687,'Liste Gründe'!A:D,3,FALSE),V1687)</f>
        <v>Schimmel</v>
      </c>
      <c r="H1687" s="81" t="str">
        <f>IF(ISBLANK(Abfalldokumentation!$W1687),"-",Abfalldokumentation!$W1687)</f>
        <v>-</v>
      </c>
      <c r="I1687" s="81">
        <f t="shared" si="183"/>
        <v>45</v>
      </c>
      <c r="J1687" s="81" t="str">
        <f t="shared" si="184"/>
        <v>Produkte</v>
      </c>
      <c r="K1687" s="81" t="str">
        <f t="shared" si="185"/>
        <v>BUs</v>
      </c>
      <c r="L1687" s="81" t="str">
        <f t="shared" si="186"/>
        <v>Symptome</v>
      </c>
      <c r="M1687" s="81" t="str">
        <f>IFERROR(VLOOKUP(Abfalldokumentation!$O1687,Kennzahlen!S:V,3,FALSE)*Abfalldokumentation!$B1687,"0")</f>
        <v>0</v>
      </c>
      <c r="N1687" s="81" t="str">
        <f>IF(ISBLANK(Q1687),VLOOKUP(Abfalldokumentation!$O1687,'Linien - BU'!R:S,2,FALSE),Q1687)</f>
        <v>BU3</v>
      </c>
      <c r="O1687" s="77">
        <f t="shared" si="187"/>
        <v>29600016</v>
      </c>
      <c r="P1687" s="77">
        <f t="shared" si="188"/>
        <v>12</v>
      </c>
      <c r="Q1687" s="39" t="s">
        <v>8</v>
      </c>
      <c r="R1687" s="40">
        <v>29600016</v>
      </c>
      <c r="S1687" s="40">
        <v>70</v>
      </c>
      <c r="T1687" s="40">
        <v>12</v>
      </c>
      <c r="U1687" s="41">
        <v>44510</v>
      </c>
      <c r="V1687" s="59"/>
      <c r="W1687" s="40"/>
      <c r="X1687" s="44" t="str">
        <f>IFERROR(VLOOKUP(Abfalldokumentation!$R1687,Artikel!A:C,3,FALSE),Abfalldokumentation!$R1687)</f>
        <v>VS RW Schinken ohne Rin</v>
      </c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</row>
    <row r="1688" spans="1:40" ht="30" hidden="1" customHeight="1" x14ac:dyDescent="0.25">
      <c r="A1688" s="73" t="str">
        <f>VLOOKUP(N1688,'Linien - BU'!A:B,2,FALSE)</f>
        <v>Rest</v>
      </c>
      <c r="B1688" s="74">
        <f t="shared" si="189"/>
        <v>15</v>
      </c>
      <c r="C1688" s="75">
        <f>Abfalldokumentation!$U1688</f>
        <v>44510</v>
      </c>
      <c r="D1688" s="69" t="str">
        <f>IFERROR(IF(VLOOKUP(O1688,'[1]Rohware 230'!$B:$C,2,FALSE)=0,"Rohware"),
IFERROR(IF(VLOOKUP(O1688,[1]Sammelnr.!$B:$C,2,FALSE)=0,"Sammelnr. ungeschält ABS"),
IFERROR(IF(VLOOKUP(O1688,[1]Sammelnr.!$E:$F,2,FALSE)=0,"Sammelnr. ungeschält VS"),
IFERROR(IF(VLOOKUP(O1688,[1]Sammelnr.!$H:$I,2,FALSE)=0,"Sammelnr. geschält"),
IFERROR(IF(VLOOKUP(O1688,[1]Offen!$B:$C,2,FALSE)=0,"Offen ungeschält ABS"),
IFERROR(IF(VLOOKUP(O1688,[1]Offen!$E:$F,2,FALSE)=0,"Offen ungeschält VOS"),
IFERROR(IF(VLOOKUP(O1688,[1]Offen!$H:$I,2,FALSE)=0,"Offen geschält RW"),
IFERROR(IF(VLOOKUP(O1688,[1]Offen!$K:$L,2,FALSE)=0,"Offen vegan"),
IFERROR(IF(VLOOKUP(O1688,[1]Offen!$N:$O,2,FALSE)=0,"Offen Zipfel"),
IFERROR(IF(VLOOKUP(O1688,[1]Offen!$Q:$R,2,FALSE)=0,"Offen Endstücke"),
IFERROR(IF(VLOOKUP(O1688,[1]Vakuumiert!$B:$C,2,FALSE)=0,"Vakuumierter VOS ungeschält"),
IFERROR(IF(VLOOKUP(O1688,[1]Vakuumiert!$E:$F,2,FALSE)=0,"Vakuumierter ABS ungeschält"),
IFERROR(IF(VLOOKUP(O1688,[1]Vakuumiert!$H:$I,2,FALSE)=0,"Vakuumierter VOS geschält"),
IFERROR(IF(VLOOKUP(O1688,[1]Vakuumiert!$K:$L,2,FALSE)=0,"Vakuumierter VOS vegan"),
IFERROR(IF(VLOOKUP(O1688,[1]Vakuumiert!$N:$O,2,FALSE)=0,"Vakuumierter VOS Zipfel"),
IFERROR(IF(VLOOKUP(O1688,[1]Vakuumiert!$Q:$R,2,FALSE)=0,"Vakuumiert geschält"),
IFERROR(IF(VLOOKUP(O1688,'[1]vakuumierte Fertigprodukte'!$B:$C,2,FALSE)=0,"Fertigprodukte"),
IFERROR(IF(VLOOKUP(O1688,'[1]vakuumierte Fertigprodukte'!$E:$FI,2,FALSE)=0,"Vakuumierte Zipfel"),
IFERROR(IF(VLOOKUP(O1688,[1]Wurste!$B:$C,2,FALSE)=0,"Räucherwürste"),
IFERROR(IF(VLOOKUP(O1688,[1]Wurste!$E:$F,2,FALSE)=0,"URW/URGW Wurst"),
IFERROR(IF(VLOOKUP(O1688,[1]Wurste!$H:$I,2,FALSE)=0,"HF-Wurst Vegan"),
IFERROR(IF(VLOOKUP(O1688,[1]Wurste!$K:$L,2,FALSE)=0,"320er ohne Würste"),
IFERROR(IF(AND(OR(Abfalldokumentation!$A1688="BU3",Abfalldokumentation!$A1688="Verkauf"),Abfalldokumentation!$F1688="Schimmel",Abfalldokumentation!$G1688="keinen Abnehmer/kein Schälpersonal"),"Div. Zipfel, ES ohne Verwendung",VLOOKUP(Abfalldokumentation!$E1688,Produktgruppen!A:B,2,FALSE)),"-")))))))))))))))))))))))</f>
        <v>Rest</v>
      </c>
      <c r="E1688" s="76" t="str">
        <f>IFERROR(VLOOKUP(Abfalldokumentation!$O1688,Artikel!A:C,3,FALSE),Abfalldokumentation!$O1688)</f>
        <v>-</v>
      </c>
      <c r="F1688" s="76" t="str">
        <f>VLOOKUP(T1688,'Liste Gründe'!A:D,2,FALSE)</f>
        <v>Qualitätssicherung</v>
      </c>
      <c r="G1688" s="75" t="str">
        <f>IF(ISBLANK(V1688),VLOOKUP(Abfalldokumentation!$P1688,'Liste Gründe'!A:D,3,FALSE),V1688)</f>
        <v>Rückstellproben</v>
      </c>
      <c r="H1688" s="76" t="str">
        <f>IF(ISBLANK(Abfalldokumentation!$W1688),"-",Abfalldokumentation!$W1688)</f>
        <v>-</v>
      </c>
      <c r="I1688" s="76">
        <f t="shared" si="183"/>
        <v>45</v>
      </c>
      <c r="J1688" s="76" t="str">
        <f t="shared" si="184"/>
        <v>Produkte</v>
      </c>
      <c r="K1688" s="76" t="str">
        <f t="shared" si="185"/>
        <v>BUs</v>
      </c>
      <c r="L1688" s="76" t="str">
        <f t="shared" si="186"/>
        <v>Symptome</v>
      </c>
      <c r="M1688" s="76" t="str">
        <f>IFERROR(VLOOKUP(Abfalldokumentation!$O1688,Kennzahlen!S:V,3,FALSE)*Abfalldokumentation!$B1688,"0")</f>
        <v>0</v>
      </c>
      <c r="N1688" s="76" t="str">
        <f>IF(ISBLANK(Q1688),VLOOKUP(Abfalldokumentation!$O1688,'Linien - BU'!R:S,2,FALSE),Q1688)</f>
        <v>Labor</v>
      </c>
      <c r="O1688" s="77" t="str">
        <f t="shared" si="187"/>
        <v>-</v>
      </c>
      <c r="P1688" s="77">
        <f t="shared" si="188"/>
        <v>70</v>
      </c>
      <c r="Q1688" s="45" t="s">
        <v>199</v>
      </c>
      <c r="R1688" s="46" t="s">
        <v>54</v>
      </c>
      <c r="S1688" s="46">
        <v>15</v>
      </c>
      <c r="T1688" s="46">
        <v>70</v>
      </c>
      <c r="U1688" s="47">
        <v>44510</v>
      </c>
      <c r="V1688" s="61"/>
      <c r="W1688" s="46"/>
      <c r="X1688" s="50" t="str">
        <f>IFERROR(VLOOKUP(Abfalldokumentation!$R1688,Artikel!A:C,3,FALSE),Abfalldokumentation!$R1688)</f>
        <v>-</v>
      </c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</row>
    <row r="1689" spans="1:40" ht="30" hidden="1" customHeight="1" x14ac:dyDescent="0.25">
      <c r="A1689" s="78" t="str">
        <f>VLOOKUP(N1689,'Linien - BU'!A:B,2,FALSE)</f>
        <v>Rest</v>
      </c>
      <c r="B1689" s="79">
        <f t="shared" si="189"/>
        <v>9</v>
      </c>
      <c r="C1689" s="80">
        <f>Abfalldokumentation!$U1689</f>
        <v>44510</v>
      </c>
      <c r="D1689" s="69" t="str">
        <f>IFERROR(IF(VLOOKUP(O1689,'[1]Rohware 230'!$B:$C,2,FALSE)=0,"Rohware"),
IFERROR(IF(VLOOKUP(O1689,[1]Sammelnr.!$B:$C,2,FALSE)=0,"Sammelnr. ungeschält ABS"),
IFERROR(IF(VLOOKUP(O1689,[1]Sammelnr.!$E:$F,2,FALSE)=0,"Sammelnr. ungeschält VS"),
IFERROR(IF(VLOOKUP(O1689,[1]Sammelnr.!$H:$I,2,FALSE)=0,"Sammelnr. geschält"),
IFERROR(IF(VLOOKUP(O1689,[1]Offen!$B:$C,2,FALSE)=0,"Offen ungeschält ABS"),
IFERROR(IF(VLOOKUP(O1689,[1]Offen!$E:$F,2,FALSE)=0,"Offen ungeschält VOS"),
IFERROR(IF(VLOOKUP(O1689,[1]Offen!$H:$I,2,FALSE)=0,"Offen geschält RW"),
IFERROR(IF(VLOOKUP(O1689,[1]Offen!$K:$L,2,FALSE)=0,"Offen vegan"),
IFERROR(IF(VLOOKUP(O1689,[1]Offen!$N:$O,2,FALSE)=0,"Offen Zipfel"),
IFERROR(IF(VLOOKUP(O1689,[1]Offen!$Q:$R,2,FALSE)=0,"Offen Endstücke"),
IFERROR(IF(VLOOKUP(O1689,[1]Vakuumiert!$B:$C,2,FALSE)=0,"Vakuumierter VOS ungeschält"),
IFERROR(IF(VLOOKUP(O1689,[1]Vakuumiert!$E:$F,2,FALSE)=0,"Vakuumierter ABS ungeschält"),
IFERROR(IF(VLOOKUP(O1689,[1]Vakuumiert!$H:$I,2,FALSE)=0,"Vakuumierter VOS geschält"),
IFERROR(IF(VLOOKUP(O1689,[1]Vakuumiert!$K:$L,2,FALSE)=0,"Vakuumierter VOS vegan"),
IFERROR(IF(VLOOKUP(O1689,[1]Vakuumiert!$N:$O,2,FALSE)=0,"Vakuumierter VOS Zipfel"),
IFERROR(IF(VLOOKUP(O1689,[1]Vakuumiert!$Q:$R,2,FALSE)=0,"Vakuumiert geschält"),
IFERROR(IF(VLOOKUP(O1689,'[1]vakuumierte Fertigprodukte'!$B:$C,2,FALSE)=0,"Fertigprodukte"),
IFERROR(IF(VLOOKUP(O1689,'[1]vakuumierte Fertigprodukte'!$E:$FI,2,FALSE)=0,"Vakuumierte Zipfel"),
IFERROR(IF(VLOOKUP(O1689,[1]Wurste!$B:$C,2,FALSE)=0,"Räucherwürste"),
IFERROR(IF(VLOOKUP(O1689,[1]Wurste!$E:$F,2,FALSE)=0,"URW/URGW Wurst"),
IFERROR(IF(VLOOKUP(O1689,[1]Wurste!$H:$I,2,FALSE)=0,"HF-Wurst Vegan"),
IFERROR(IF(VLOOKUP(O1689,[1]Wurste!$K:$L,2,FALSE)=0,"320er ohne Würste"),
IFERROR(IF(AND(OR(Abfalldokumentation!$A1689="BU3",Abfalldokumentation!$A1689="Verkauf"),Abfalldokumentation!$F1689="Schimmel",Abfalldokumentation!$G1689="keinen Abnehmer/kein Schälpersonal"),"Div. Zipfel, ES ohne Verwendung",VLOOKUP(Abfalldokumentation!$E1689,Produktgruppen!A:B,2,FALSE)),"-")))))))))))))))))))))))</f>
        <v>Rest</v>
      </c>
      <c r="E1689" s="81" t="str">
        <f>IFERROR(VLOOKUP(Abfalldokumentation!$O1689,Artikel!A:C,3,FALSE),Abfalldokumentation!$O1689)</f>
        <v>-</v>
      </c>
      <c r="F1689" s="81" t="str">
        <f>VLOOKUP(T1689,'Liste Gründe'!A:D,2,FALSE)</f>
        <v>Qualitätssicherung</v>
      </c>
      <c r="G1689" s="80" t="str">
        <f>IF(ISBLANK(V1689),VLOOKUP(Abfalldokumentation!$P1689,'Liste Gründe'!A:D,3,FALSE),V1689)</f>
        <v>Sensorik</v>
      </c>
      <c r="H1689" s="81" t="str">
        <f>IF(ISBLANK(Abfalldokumentation!$W1689),"-",Abfalldokumentation!$W1689)</f>
        <v>-</v>
      </c>
      <c r="I1689" s="81">
        <f t="shared" si="183"/>
        <v>45</v>
      </c>
      <c r="J1689" s="81" t="str">
        <f t="shared" si="184"/>
        <v>Produkte</v>
      </c>
      <c r="K1689" s="81" t="str">
        <f t="shared" si="185"/>
        <v>BUs</v>
      </c>
      <c r="L1689" s="81" t="str">
        <f t="shared" si="186"/>
        <v>Symptome</v>
      </c>
      <c r="M1689" s="81" t="str">
        <f>IFERROR(VLOOKUP(Abfalldokumentation!$O1689,Kennzahlen!S:V,3,FALSE)*Abfalldokumentation!$B1689,"0")</f>
        <v>0</v>
      </c>
      <c r="N1689" s="81" t="str">
        <f>IF(ISBLANK(Q1689),VLOOKUP(Abfalldokumentation!$O1689,'Linien - BU'!R:S,2,FALSE),Q1689)</f>
        <v>QM</v>
      </c>
      <c r="O1689" s="77" t="str">
        <f t="shared" si="187"/>
        <v>-</v>
      </c>
      <c r="P1689" s="77">
        <f t="shared" si="188"/>
        <v>74</v>
      </c>
      <c r="Q1689" s="39" t="s">
        <v>196</v>
      </c>
      <c r="R1689" s="40" t="s">
        <v>54</v>
      </c>
      <c r="S1689" s="40">
        <v>9</v>
      </c>
      <c r="T1689" s="40">
        <v>74</v>
      </c>
      <c r="U1689" s="41">
        <v>44510</v>
      </c>
      <c r="V1689" s="59"/>
      <c r="W1689" s="40"/>
      <c r="X1689" s="44" t="str">
        <f>IFERROR(VLOOKUP(Abfalldokumentation!$R1689,Artikel!A:C,3,FALSE),Abfalldokumentation!$R1689)</f>
        <v>-</v>
      </c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</row>
    <row r="1690" spans="1:40" ht="30" hidden="1" customHeight="1" x14ac:dyDescent="0.25">
      <c r="A1690" s="73" t="str">
        <f>VLOOKUP(N1690,'Linien - BU'!A:B,2,FALSE)</f>
        <v>Rest</v>
      </c>
      <c r="B1690" s="74">
        <f t="shared" si="189"/>
        <v>1</v>
      </c>
      <c r="C1690" s="75">
        <f>Abfalldokumentation!$U1690</f>
        <v>44510</v>
      </c>
      <c r="D1690" s="69" t="str">
        <f>IFERROR(IF(VLOOKUP(O1690,'[1]Rohware 230'!$B:$C,2,FALSE)=0,"Rohware"),
IFERROR(IF(VLOOKUP(O1690,[1]Sammelnr.!$B:$C,2,FALSE)=0,"Sammelnr. ungeschält ABS"),
IFERROR(IF(VLOOKUP(O1690,[1]Sammelnr.!$E:$F,2,FALSE)=0,"Sammelnr. ungeschält VS"),
IFERROR(IF(VLOOKUP(O1690,[1]Sammelnr.!$H:$I,2,FALSE)=0,"Sammelnr. geschält"),
IFERROR(IF(VLOOKUP(O1690,[1]Offen!$B:$C,2,FALSE)=0,"Offen ungeschält ABS"),
IFERROR(IF(VLOOKUP(O1690,[1]Offen!$E:$F,2,FALSE)=0,"Offen ungeschält VOS"),
IFERROR(IF(VLOOKUP(O1690,[1]Offen!$H:$I,2,FALSE)=0,"Offen geschält RW"),
IFERROR(IF(VLOOKUP(O1690,[1]Offen!$K:$L,2,FALSE)=0,"Offen vegan"),
IFERROR(IF(VLOOKUP(O1690,[1]Offen!$N:$O,2,FALSE)=0,"Offen Zipfel"),
IFERROR(IF(VLOOKUP(O1690,[1]Offen!$Q:$R,2,FALSE)=0,"Offen Endstücke"),
IFERROR(IF(VLOOKUP(O1690,[1]Vakuumiert!$B:$C,2,FALSE)=0,"Vakuumierter VOS ungeschält"),
IFERROR(IF(VLOOKUP(O1690,[1]Vakuumiert!$E:$F,2,FALSE)=0,"Vakuumierter ABS ungeschält"),
IFERROR(IF(VLOOKUP(O1690,[1]Vakuumiert!$H:$I,2,FALSE)=0,"Vakuumierter VOS geschält"),
IFERROR(IF(VLOOKUP(O1690,[1]Vakuumiert!$K:$L,2,FALSE)=0,"Vakuumierter VOS vegan"),
IFERROR(IF(VLOOKUP(O1690,[1]Vakuumiert!$N:$O,2,FALSE)=0,"Vakuumierter VOS Zipfel"),
IFERROR(IF(VLOOKUP(O1690,[1]Vakuumiert!$Q:$R,2,FALSE)=0,"Vakuumiert geschält"),
IFERROR(IF(VLOOKUP(O1690,'[1]vakuumierte Fertigprodukte'!$B:$C,2,FALSE)=0,"Fertigprodukte"),
IFERROR(IF(VLOOKUP(O1690,'[1]vakuumierte Fertigprodukte'!$E:$FI,2,FALSE)=0,"Vakuumierte Zipfel"),
IFERROR(IF(VLOOKUP(O1690,[1]Wurste!$B:$C,2,FALSE)=0,"Räucherwürste"),
IFERROR(IF(VLOOKUP(O1690,[1]Wurste!$E:$F,2,FALSE)=0,"URW/URGW Wurst"),
IFERROR(IF(VLOOKUP(O1690,[1]Wurste!$H:$I,2,FALSE)=0,"HF-Wurst Vegan"),
IFERROR(IF(VLOOKUP(O1690,[1]Wurste!$K:$L,2,FALSE)=0,"320er ohne Würste"),
IFERROR(IF(AND(OR(Abfalldokumentation!$A1690="BU3",Abfalldokumentation!$A1690="Verkauf"),Abfalldokumentation!$F1690="Schimmel",Abfalldokumentation!$G1690="keinen Abnehmer/kein Schälpersonal"),"Div. Zipfel, ES ohne Verwendung",VLOOKUP(Abfalldokumentation!$E1690,Produktgruppen!A:B,2,FALSE)),"-")))))))))))))))))))))))</f>
        <v>Rest</v>
      </c>
      <c r="E1690" s="76" t="str">
        <f>IFERROR(VLOOKUP(Abfalldokumentation!$O1690,Artikel!A:C,3,FALSE),Abfalldokumentation!$O1690)</f>
        <v>-</v>
      </c>
      <c r="F1690" s="76" t="str">
        <f>VLOOKUP(T1690,'Liste Gründe'!A:D,2,FALSE)</f>
        <v>Qualitätssicherung</v>
      </c>
      <c r="G1690" s="75" t="str">
        <f>IF(ISBLANK(V1690),VLOOKUP(Abfalldokumentation!$P1690,'Liste Gründe'!A:D,3,FALSE),V1690)</f>
        <v>Sensorik</v>
      </c>
      <c r="H1690" s="76" t="str">
        <f>IF(ISBLANK(Abfalldokumentation!$W1690),"-",Abfalldokumentation!$W1690)</f>
        <v>-</v>
      </c>
      <c r="I1690" s="76">
        <f t="shared" si="183"/>
        <v>45</v>
      </c>
      <c r="J1690" s="76" t="str">
        <f t="shared" si="184"/>
        <v>Produkte</v>
      </c>
      <c r="K1690" s="76" t="str">
        <f t="shared" si="185"/>
        <v>BUs</v>
      </c>
      <c r="L1690" s="76" t="str">
        <f t="shared" si="186"/>
        <v>Symptome</v>
      </c>
      <c r="M1690" s="76" t="str">
        <f>IFERROR(VLOOKUP(Abfalldokumentation!$O1690,Kennzahlen!S:V,3,FALSE)*Abfalldokumentation!$B1690,"0")</f>
        <v>0</v>
      </c>
      <c r="N1690" s="76" t="str">
        <f>IF(ISBLANK(Q1690),VLOOKUP(Abfalldokumentation!$O1690,'Linien - BU'!R:S,2,FALSE),Q1690)</f>
        <v>Labor</v>
      </c>
      <c r="O1690" s="77" t="str">
        <f t="shared" si="187"/>
        <v>-</v>
      </c>
      <c r="P1690" s="77">
        <f t="shared" si="188"/>
        <v>74</v>
      </c>
      <c r="Q1690" s="45" t="s">
        <v>199</v>
      </c>
      <c r="R1690" s="46" t="s">
        <v>54</v>
      </c>
      <c r="S1690" s="46">
        <v>1</v>
      </c>
      <c r="T1690" s="46">
        <v>74</v>
      </c>
      <c r="U1690" s="47">
        <v>44510</v>
      </c>
      <c r="V1690" s="61"/>
      <c r="W1690" s="46"/>
      <c r="X1690" s="50" t="str">
        <f>IFERROR(VLOOKUP(Abfalldokumentation!$R1690,Artikel!A:C,3,FALSE),Abfalldokumentation!$R1690)</f>
        <v>-</v>
      </c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</row>
    <row r="1691" spans="1:40" ht="30" hidden="1" customHeight="1" x14ac:dyDescent="0.25">
      <c r="A1691" s="78" t="str">
        <f>VLOOKUP(N1691,'Linien - BU'!A:B,2,FALSE)</f>
        <v>Verkauf</v>
      </c>
      <c r="B1691" s="79">
        <f t="shared" si="189"/>
        <v>306</v>
      </c>
      <c r="C1691" s="80">
        <f>Abfalldokumentation!$U1691</f>
        <v>44510</v>
      </c>
      <c r="D1691" s="69" t="str">
        <f>IFERROR(IF(VLOOKUP(O1691,'[1]Rohware 230'!$B:$C,2,FALSE)=0,"Rohware"),
IFERROR(IF(VLOOKUP(O1691,[1]Sammelnr.!$B:$C,2,FALSE)=0,"Sammelnr. ungeschält ABS"),
IFERROR(IF(VLOOKUP(O1691,[1]Sammelnr.!$E:$F,2,FALSE)=0,"Sammelnr. ungeschält VS"),
IFERROR(IF(VLOOKUP(O1691,[1]Sammelnr.!$H:$I,2,FALSE)=0,"Sammelnr. geschält"),
IFERROR(IF(VLOOKUP(O1691,[1]Offen!$B:$C,2,FALSE)=0,"Offen ungeschält ABS"),
IFERROR(IF(VLOOKUP(O1691,[1]Offen!$E:$F,2,FALSE)=0,"Offen ungeschält VOS"),
IFERROR(IF(VLOOKUP(O1691,[1]Offen!$H:$I,2,FALSE)=0,"Offen geschält RW"),
IFERROR(IF(VLOOKUP(O1691,[1]Offen!$K:$L,2,FALSE)=0,"Offen vegan"),
IFERROR(IF(VLOOKUP(O1691,[1]Offen!$N:$O,2,FALSE)=0,"Offen Zipfel"),
IFERROR(IF(VLOOKUP(O1691,[1]Offen!$Q:$R,2,FALSE)=0,"Offen Endstücke"),
IFERROR(IF(VLOOKUP(O1691,[1]Vakuumiert!$B:$C,2,FALSE)=0,"Vakuumierter VOS ungeschält"),
IFERROR(IF(VLOOKUP(O1691,[1]Vakuumiert!$E:$F,2,FALSE)=0,"Vakuumierter ABS ungeschält"),
IFERROR(IF(VLOOKUP(O1691,[1]Vakuumiert!$H:$I,2,FALSE)=0,"Vakuumierter VOS geschält"),
IFERROR(IF(VLOOKUP(O1691,[1]Vakuumiert!$K:$L,2,FALSE)=0,"Vakuumierter VOS vegan"),
IFERROR(IF(VLOOKUP(O1691,[1]Vakuumiert!$N:$O,2,FALSE)=0,"Vakuumierter VOS Zipfel"),
IFERROR(IF(VLOOKUP(O1691,[1]Vakuumiert!$Q:$R,2,FALSE)=0,"Vakuumiert geschält"),
IFERROR(IF(VLOOKUP(O1691,'[1]vakuumierte Fertigprodukte'!$B:$C,2,FALSE)=0,"Fertigprodukte"),
IFERROR(IF(VLOOKUP(O1691,'[1]vakuumierte Fertigprodukte'!$E:$FI,2,FALSE)=0,"Vakuumierte Zipfel"),
IFERROR(IF(VLOOKUP(O1691,[1]Wurste!$B:$C,2,FALSE)=0,"Räucherwürste"),
IFERROR(IF(VLOOKUP(O1691,[1]Wurste!$E:$F,2,FALSE)=0,"URW/URGW Wurst"),
IFERROR(IF(VLOOKUP(O1691,[1]Wurste!$H:$I,2,FALSE)=0,"HF-Wurst Vegan"),
IFERROR(IF(VLOOKUP(O1691,[1]Wurste!$K:$L,2,FALSE)=0,"320er ohne Würste"),
IFERROR(IF(AND(OR(Abfalldokumentation!$A1691="BU3",Abfalldokumentation!$A1691="Verkauf"),Abfalldokumentation!$F1691="Schimmel",Abfalldokumentation!$G1691="keinen Abnehmer/kein Schälpersonal"),"Div. Zipfel, ES ohne Verwendung",VLOOKUP(Abfalldokumentation!$E1691,Produktgruppen!A:B,2,FALSE)),"-")))))))))))))))))))))))</f>
        <v>Fertigware</v>
      </c>
      <c r="E1691" s="81" t="str">
        <f>IFERROR(VLOOKUP(Abfalldokumentation!$O1691,Artikel!A:C,3,FALSE),Abfalldokumentation!$O1691)</f>
        <v>RÄU-END SCHI ENDSTÜCK R</v>
      </c>
      <c r="F1691" s="81" t="str">
        <f>VLOOKUP(T1691,'Liste Gründe'!A:D,2,FALSE)</f>
        <v>Schimmel</v>
      </c>
      <c r="G1691" s="80" t="str">
        <f>IF(ISBLANK(V1691),VLOOKUP(Abfalldokumentation!$P1691,'Liste Gründe'!A:D,3,FALSE),V1691)</f>
        <v>keinen Abnehmer</v>
      </c>
      <c r="H1691" s="81" t="str">
        <f>IF(ISBLANK(Abfalldokumentation!$W1691),"-",Abfalldokumentation!$W1691)</f>
        <v>-</v>
      </c>
      <c r="I1691" s="81">
        <f t="shared" si="183"/>
        <v>45</v>
      </c>
      <c r="J1691" s="81" t="str">
        <f t="shared" si="184"/>
        <v>Produkte</v>
      </c>
      <c r="K1691" s="81" t="str">
        <f t="shared" si="185"/>
        <v>BUs</v>
      </c>
      <c r="L1691" s="81" t="str">
        <f t="shared" si="186"/>
        <v>Symptome</v>
      </c>
      <c r="M1691" s="81">
        <f>IFERROR(VLOOKUP(Abfalldokumentation!$O1691,Kennzahlen!S:V,3,FALSE)*Abfalldokumentation!$B1691,"0")</f>
        <v>130.50899999999999</v>
      </c>
      <c r="N1691" s="81" t="str">
        <f>IF(ISBLANK(Q1691),VLOOKUP(Abfalldokumentation!$O1691,'Linien - BU'!R:S,2,FALSE),Q1691)</f>
        <v>Verkauf</v>
      </c>
      <c r="O1691" s="77">
        <f t="shared" si="187"/>
        <v>49500185</v>
      </c>
      <c r="P1691" s="77">
        <f t="shared" si="188"/>
        <v>12</v>
      </c>
      <c r="Q1691" s="39" t="s">
        <v>11</v>
      </c>
      <c r="R1691" s="40">
        <v>49500185</v>
      </c>
      <c r="S1691" s="40">
        <v>306</v>
      </c>
      <c r="T1691" s="40">
        <v>12</v>
      </c>
      <c r="U1691" s="41">
        <v>44510</v>
      </c>
      <c r="V1691" s="59" t="s">
        <v>24</v>
      </c>
      <c r="W1691" s="40"/>
      <c r="X1691" s="44" t="str">
        <f>IFERROR(VLOOKUP(Abfalldokumentation!$R1691,Artikel!A:C,3,FALSE),Abfalldokumentation!$R1691)</f>
        <v>RÄU-END SCHI ENDSTÜCK R</v>
      </c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</row>
    <row r="1692" spans="1:40" ht="30" hidden="1" customHeight="1" x14ac:dyDescent="0.25">
      <c r="A1692" s="73" t="str">
        <f>VLOOKUP(N1692,'Linien - BU'!A:B,2,FALSE)</f>
        <v>BU1</v>
      </c>
      <c r="B1692" s="74">
        <f t="shared" si="189"/>
        <v>40</v>
      </c>
      <c r="C1692" s="75">
        <f>Abfalldokumentation!$U1692</f>
        <v>44510</v>
      </c>
      <c r="D1692" s="69" t="str">
        <f>IFERROR(IF(VLOOKUP(O1692,'[1]Rohware 230'!$B:$C,2,FALSE)=0,"Rohware"),
IFERROR(IF(VLOOKUP(O1692,[1]Sammelnr.!$B:$C,2,FALSE)=0,"Sammelnr. ungeschält ABS"),
IFERROR(IF(VLOOKUP(O1692,[1]Sammelnr.!$E:$F,2,FALSE)=0,"Sammelnr. ungeschält VS"),
IFERROR(IF(VLOOKUP(O1692,[1]Sammelnr.!$H:$I,2,FALSE)=0,"Sammelnr. geschält"),
IFERROR(IF(VLOOKUP(O1692,[1]Offen!$B:$C,2,FALSE)=0,"Offen ungeschält ABS"),
IFERROR(IF(VLOOKUP(O1692,[1]Offen!$E:$F,2,FALSE)=0,"Offen ungeschält VOS"),
IFERROR(IF(VLOOKUP(O1692,[1]Offen!$H:$I,2,FALSE)=0,"Offen geschält RW"),
IFERROR(IF(VLOOKUP(O1692,[1]Offen!$K:$L,2,FALSE)=0,"Offen vegan"),
IFERROR(IF(VLOOKUP(O1692,[1]Offen!$N:$O,2,FALSE)=0,"Offen Zipfel"),
IFERROR(IF(VLOOKUP(O1692,[1]Offen!$Q:$R,2,FALSE)=0,"Offen Endstücke"),
IFERROR(IF(VLOOKUP(O1692,[1]Vakuumiert!$B:$C,2,FALSE)=0,"Vakuumierter VOS ungeschält"),
IFERROR(IF(VLOOKUP(O1692,[1]Vakuumiert!$E:$F,2,FALSE)=0,"Vakuumierter ABS ungeschält"),
IFERROR(IF(VLOOKUP(O1692,[1]Vakuumiert!$H:$I,2,FALSE)=0,"Vakuumierter VOS geschält"),
IFERROR(IF(VLOOKUP(O1692,[1]Vakuumiert!$K:$L,2,FALSE)=0,"Vakuumierter VOS vegan"),
IFERROR(IF(VLOOKUP(O1692,[1]Vakuumiert!$N:$O,2,FALSE)=0,"Vakuumierter VOS Zipfel"),
IFERROR(IF(VLOOKUP(O1692,[1]Vakuumiert!$Q:$R,2,FALSE)=0,"Vakuumiert geschält"),
IFERROR(IF(VLOOKUP(O1692,'[1]vakuumierte Fertigprodukte'!$B:$C,2,FALSE)=0,"Fertigprodukte"),
IFERROR(IF(VLOOKUP(O1692,'[1]vakuumierte Fertigprodukte'!$E:$FI,2,FALSE)=0,"Vakuumierte Zipfel"),
IFERROR(IF(VLOOKUP(O1692,[1]Wurste!$B:$C,2,FALSE)=0,"Räucherwürste"),
IFERROR(IF(VLOOKUP(O1692,[1]Wurste!$E:$F,2,FALSE)=0,"URW/URGW Wurst"),
IFERROR(IF(VLOOKUP(O1692,[1]Wurste!$H:$I,2,FALSE)=0,"HF-Wurst Vegan"),
IFERROR(IF(VLOOKUP(O1692,[1]Wurste!$K:$L,2,FALSE)=0,"320er ohne Würste"),
IFERROR(IF(AND(OR(Abfalldokumentation!$A1692="BU3",Abfalldokumentation!$A1692="Verkauf"),Abfalldokumentation!$F1692="Schimmel",Abfalldokumentation!$G1692="keinen Abnehmer/kein Schälpersonal"),"Div. Zipfel, ES ohne Verwendung",VLOOKUP(Abfalldokumentation!$E1692,Produktgruppen!A:B,2,FALSE)),"-")))))))))))))))))))))))</f>
        <v>vegan</v>
      </c>
      <c r="E1692" s="76" t="str">
        <f>IFERROR(VLOOKUP(Abfalldokumentation!$O1692,Artikel!A:C,3,FALSE),Abfalldokumentation!$O1692)</f>
        <v>VEG-SCH WÜRZIG  7,2KG</v>
      </c>
      <c r="F1692" s="76" t="str">
        <f>VLOOKUP(T1692,'Liste Gründe'!A:D,2,FALSE)</f>
        <v>Linienbezogen</v>
      </c>
      <c r="G1692" s="75" t="str">
        <f>IF(ISBLANK(V1692),VLOOKUP(Abfalldokumentation!$P1692,'Liste Gründe'!A:D,3,FALSE),V1692)</f>
        <v>Füllkopf tropft (vegan)</v>
      </c>
      <c r="H1692" s="76" t="str">
        <f>IF(ISBLANK(Abfalldokumentation!$W1692),"-",Abfalldokumentation!$W1692)</f>
        <v>-</v>
      </c>
      <c r="I1692" s="76">
        <f t="shared" si="183"/>
        <v>45</v>
      </c>
      <c r="J1692" s="76" t="str">
        <f t="shared" si="184"/>
        <v>Produkte</v>
      </c>
      <c r="K1692" s="76" t="str">
        <f t="shared" si="185"/>
        <v>BUs</v>
      </c>
      <c r="L1692" s="76" t="str">
        <f t="shared" si="186"/>
        <v>Symptome</v>
      </c>
      <c r="M1692" s="76">
        <f>IFERROR(VLOOKUP(Abfalldokumentation!$O1692,Kennzahlen!S:V,3,FALSE)*Abfalldokumentation!$B1692,"0")</f>
        <v>719.59199999999998</v>
      </c>
      <c r="N1692" s="76">
        <f>IF(ISBLANK(Q1692),VLOOKUP(Abfalldokumentation!$O1692,'Linien - BU'!R:S,2,FALSE),Q1692)</f>
        <v>3100</v>
      </c>
      <c r="O1692" s="77">
        <f t="shared" si="187"/>
        <v>31900002</v>
      </c>
      <c r="P1692" s="77">
        <f t="shared" si="188"/>
        <v>20</v>
      </c>
      <c r="Q1692" s="45">
        <v>3100</v>
      </c>
      <c r="R1692" s="46">
        <v>31900002</v>
      </c>
      <c r="S1692" s="46">
        <v>40</v>
      </c>
      <c r="T1692" s="46">
        <v>20</v>
      </c>
      <c r="U1692" s="47">
        <v>44510</v>
      </c>
      <c r="V1692" s="61"/>
      <c r="W1692" s="46"/>
      <c r="X1692" s="50" t="str">
        <f>IFERROR(VLOOKUP(Abfalldokumentation!$R1692,Artikel!A:C,3,FALSE),Abfalldokumentation!$R1692)</f>
        <v>VEG-SCH WÜRZIG  7,2KG</v>
      </c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</row>
    <row r="1693" spans="1:40" ht="30" customHeight="1" x14ac:dyDescent="0.25">
      <c r="A1693" s="78" t="str">
        <f>VLOOKUP(N1693,'Linien - BU'!A:B,2,FALSE)</f>
        <v>BU1</v>
      </c>
      <c r="B1693" s="79">
        <f t="shared" si="189"/>
        <v>60</v>
      </c>
      <c r="C1693" s="80">
        <f>Abfalldokumentation!$U1693</f>
        <v>44510</v>
      </c>
      <c r="D1693" s="69" t="str">
        <f>IFERROR(IF(VLOOKUP(O1693,'[1]Rohware 230'!$B:$C,2,FALSE)=0,"Rohware"),
IFERROR(IF(VLOOKUP(O1693,[1]Sammelnr.!$B:$C,2,FALSE)=0,"Sammelnr. ungeschält ABS"),
IFERROR(IF(VLOOKUP(O1693,[1]Sammelnr.!$E:$F,2,FALSE)=0,"Sammelnr. ungeschält VS"),
IFERROR(IF(VLOOKUP(O1693,[1]Sammelnr.!$H:$I,2,FALSE)=0,"Sammelnr. geschält"),
IFERROR(IF(VLOOKUP(O1693,[1]Offen!$B:$C,2,FALSE)=0,"Offen ungeschält ABS"),
IFERROR(IF(VLOOKUP(O1693,[1]Offen!$E:$F,2,FALSE)=0,"Offen ungeschält VOS"),
IFERROR(IF(VLOOKUP(O1693,[1]Offen!$H:$I,2,FALSE)=0,"Offen geschält RW"),
IFERROR(IF(VLOOKUP(O1693,[1]Offen!$K:$L,2,FALSE)=0,"Offen vegan"),
IFERROR(IF(VLOOKUP(O1693,[1]Offen!$N:$O,2,FALSE)=0,"Offen Zipfel"),
IFERROR(IF(VLOOKUP(O1693,[1]Offen!$Q:$R,2,FALSE)=0,"Offen Endstücke"),
IFERROR(IF(VLOOKUP(O1693,[1]Vakuumiert!$B:$C,2,FALSE)=0,"Vakuumierter VOS ungeschält"),
IFERROR(IF(VLOOKUP(O1693,[1]Vakuumiert!$E:$F,2,FALSE)=0,"Vakuumierter ABS ungeschält"),
IFERROR(IF(VLOOKUP(O1693,[1]Vakuumiert!$H:$I,2,FALSE)=0,"Vakuumierter VOS geschält"),
IFERROR(IF(VLOOKUP(O1693,[1]Vakuumiert!$K:$L,2,FALSE)=0,"Vakuumierter VOS vegan"),
IFERROR(IF(VLOOKUP(O1693,[1]Vakuumiert!$N:$O,2,FALSE)=0,"Vakuumierter VOS Zipfel"),
IFERROR(IF(VLOOKUP(O1693,[1]Vakuumiert!$Q:$R,2,FALSE)=0,"Vakuumiert geschält"),
IFERROR(IF(VLOOKUP(O1693,'[1]vakuumierte Fertigprodukte'!$B:$C,2,FALSE)=0,"Fertigprodukte"),
IFERROR(IF(VLOOKUP(O1693,'[1]vakuumierte Fertigprodukte'!$E:$FI,2,FALSE)=0,"Vakuumierte Zipfel"),
IFERROR(IF(VLOOKUP(O1693,[1]Wurste!$B:$C,2,FALSE)=0,"Räucherwürste"),
IFERROR(IF(VLOOKUP(O1693,[1]Wurste!$E:$F,2,FALSE)=0,"URW/URGW Wurst"),
IFERROR(IF(VLOOKUP(O1693,[1]Wurste!$H:$I,2,FALSE)=0,"HF-Wurst Vegan"),
IFERROR(IF(VLOOKUP(O1693,[1]Wurste!$K:$L,2,FALSE)=0,"320er ohne Würste"),
IFERROR(IF(AND(OR(Abfalldokumentation!$A1693="BU3",Abfalldokumentation!$A1693="Verkauf"),Abfalldokumentation!$F1693="Schimmel",Abfalldokumentation!$G1693="keinen Abnehmer/kein Schälpersonal"),"Div. Zipfel, ES ohne Verwendung",VLOOKUP(Abfalldokumentation!$E1693,Produktgruppen!A:B,2,FALSE)),"-")))))))))))))))))))))))</f>
        <v>RW</v>
      </c>
      <c r="E1693" s="81" t="str">
        <f>IFERROR(VLOOKUP(Abfalldokumentation!$O1693,Artikel!A:C,3,FALSE),Abfalldokumentation!$O1693)</f>
        <v>GRW NATUR 7,2KG</v>
      </c>
      <c r="F1693" s="81" t="str">
        <f>VLOOKUP(T1693,'Liste Gründe'!A:D,2,FALSE)</f>
        <v>Linienbezogen</v>
      </c>
      <c r="G1693" s="80" t="str">
        <f>IF(ISBLANK(V1693),VLOOKUP(Abfalldokumentation!$P1693,'Liste Gründe'!A:D,3,FALSE),V1693)</f>
        <v>Darm geplatzt</v>
      </c>
      <c r="H1693" s="81" t="str">
        <f>IF(ISBLANK(Abfalldokumentation!$W1693),"-",Abfalldokumentation!$W1693)</f>
        <v>-</v>
      </c>
      <c r="I1693" s="81">
        <f t="shared" si="183"/>
        <v>45</v>
      </c>
      <c r="J1693" s="81" t="str">
        <f t="shared" si="184"/>
        <v>Produkte</v>
      </c>
      <c r="K1693" s="81" t="str">
        <f t="shared" si="185"/>
        <v>BUs</v>
      </c>
      <c r="L1693" s="81" t="str">
        <f t="shared" si="186"/>
        <v>Symptome</v>
      </c>
      <c r="M1693" s="81" t="str">
        <f>IFERROR(VLOOKUP(Abfalldokumentation!$O1693,Kennzahlen!S:V,3,FALSE)*Abfalldokumentation!$B1693,"0")</f>
        <v>0</v>
      </c>
      <c r="N1693" s="81" t="str">
        <f>IF(ISBLANK(Q1693),VLOOKUP(Abfalldokumentation!$O1693,'Linien - BU'!R:S,2,FALSE),Q1693)</f>
        <v>HN848</v>
      </c>
      <c r="O1693" s="77">
        <f t="shared" si="187"/>
        <v>32000049</v>
      </c>
      <c r="P1693" s="77">
        <f t="shared" si="188"/>
        <v>34</v>
      </c>
      <c r="Q1693" s="39" t="s">
        <v>345</v>
      </c>
      <c r="R1693" s="40">
        <v>32000049</v>
      </c>
      <c r="S1693" s="40">
        <v>60</v>
      </c>
      <c r="T1693" s="40">
        <v>34</v>
      </c>
      <c r="U1693" s="41">
        <v>44510</v>
      </c>
      <c r="V1693" s="59"/>
      <c r="W1693" s="40"/>
      <c r="X1693" s="44" t="str">
        <f>IFERROR(VLOOKUP(Abfalldokumentation!$R1693,Artikel!A:C,3,FALSE),Abfalldokumentation!$R1693)</f>
        <v>GRW NATUR 7,2KG</v>
      </c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</row>
    <row r="1694" spans="1:40" ht="30" customHeight="1" x14ac:dyDescent="0.25">
      <c r="A1694" s="73" t="str">
        <f>VLOOKUP(N1694,'Linien - BU'!A:B,2,FALSE)</f>
        <v>BU1</v>
      </c>
      <c r="B1694" s="74">
        <f t="shared" si="189"/>
        <v>60</v>
      </c>
      <c r="C1694" s="75">
        <f>Abfalldokumentation!$U1694</f>
        <v>44510</v>
      </c>
      <c r="D1694" s="69" t="str">
        <f>IFERROR(IF(VLOOKUP(O1694,'[1]Rohware 230'!$B:$C,2,FALSE)=0,"Rohware"),
IFERROR(IF(VLOOKUP(O1694,[1]Sammelnr.!$B:$C,2,FALSE)=0,"Sammelnr. ungeschält ABS"),
IFERROR(IF(VLOOKUP(O1694,[1]Sammelnr.!$E:$F,2,FALSE)=0,"Sammelnr. ungeschält VS"),
IFERROR(IF(VLOOKUP(O1694,[1]Sammelnr.!$H:$I,2,FALSE)=0,"Sammelnr. geschält"),
IFERROR(IF(VLOOKUP(O1694,[1]Offen!$B:$C,2,FALSE)=0,"Offen ungeschält ABS"),
IFERROR(IF(VLOOKUP(O1694,[1]Offen!$E:$F,2,FALSE)=0,"Offen ungeschält VOS"),
IFERROR(IF(VLOOKUP(O1694,[1]Offen!$H:$I,2,FALSE)=0,"Offen geschält RW"),
IFERROR(IF(VLOOKUP(O1694,[1]Offen!$K:$L,2,FALSE)=0,"Offen vegan"),
IFERROR(IF(VLOOKUP(O1694,[1]Offen!$N:$O,2,FALSE)=0,"Offen Zipfel"),
IFERROR(IF(VLOOKUP(O1694,[1]Offen!$Q:$R,2,FALSE)=0,"Offen Endstücke"),
IFERROR(IF(VLOOKUP(O1694,[1]Vakuumiert!$B:$C,2,FALSE)=0,"Vakuumierter VOS ungeschält"),
IFERROR(IF(VLOOKUP(O1694,[1]Vakuumiert!$E:$F,2,FALSE)=0,"Vakuumierter ABS ungeschält"),
IFERROR(IF(VLOOKUP(O1694,[1]Vakuumiert!$H:$I,2,FALSE)=0,"Vakuumierter VOS geschält"),
IFERROR(IF(VLOOKUP(O1694,[1]Vakuumiert!$K:$L,2,FALSE)=0,"Vakuumierter VOS vegan"),
IFERROR(IF(VLOOKUP(O1694,[1]Vakuumiert!$N:$O,2,FALSE)=0,"Vakuumierter VOS Zipfel"),
IFERROR(IF(VLOOKUP(O1694,[1]Vakuumiert!$Q:$R,2,FALSE)=0,"Vakuumiert geschält"),
IFERROR(IF(VLOOKUP(O1694,'[1]vakuumierte Fertigprodukte'!$B:$C,2,FALSE)=0,"Fertigprodukte"),
IFERROR(IF(VLOOKUP(O1694,'[1]vakuumierte Fertigprodukte'!$E:$FI,2,FALSE)=0,"Vakuumierte Zipfel"),
IFERROR(IF(VLOOKUP(O1694,[1]Wurste!$B:$C,2,FALSE)=0,"Räucherwürste"),
IFERROR(IF(VLOOKUP(O1694,[1]Wurste!$E:$F,2,FALSE)=0,"URW/URGW Wurst"),
IFERROR(IF(VLOOKUP(O1694,[1]Wurste!$H:$I,2,FALSE)=0,"HF-Wurst Vegan"),
IFERROR(IF(VLOOKUP(O1694,[1]Wurste!$K:$L,2,FALSE)=0,"320er ohne Würste"),
IFERROR(IF(AND(OR(Abfalldokumentation!$A1694="BU3",Abfalldokumentation!$A1694="Verkauf"),Abfalldokumentation!$F1694="Schimmel",Abfalldokumentation!$G1694="keinen Abnehmer/kein Schälpersonal"),"Div. Zipfel, ES ohne Verwendung",VLOOKUP(Abfalldokumentation!$E1694,Produktgruppen!A:B,2,FALSE)),"-")))))))))))))))))))))))</f>
        <v>RW</v>
      </c>
      <c r="E1694" s="76" t="str">
        <f>IFERROR(VLOOKUP(Abfalldokumentation!$O1694,Artikel!A:C,3,FALSE),Abfalldokumentation!$O1694)</f>
        <v>GRW CHILI-NAT 7,2GK NEU</v>
      </c>
      <c r="F1694" s="76" t="str">
        <f>VLOOKUP(T1694,'Liste Gründe'!A:D,2,FALSE)</f>
        <v>Linienbezogen</v>
      </c>
      <c r="G1694" s="75" t="str">
        <f>IF(ISBLANK(V1694),VLOOKUP(Abfalldokumentation!$P1694,'Liste Gründe'!A:D,3,FALSE),V1694)</f>
        <v>Darm geplatzt</v>
      </c>
      <c r="H1694" s="76" t="str">
        <f>IF(ISBLANK(Abfalldokumentation!$W1694),"-",Abfalldokumentation!$W1694)</f>
        <v>-</v>
      </c>
      <c r="I1694" s="76">
        <f t="shared" si="183"/>
        <v>45</v>
      </c>
      <c r="J1694" s="76" t="str">
        <f t="shared" si="184"/>
        <v>Produkte</v>
      </c>
      <c r="K1694" s="76" t="str">
        <f t="shared" si="185"/>
        <v>BUs</v>
      </c>
      <c r="L1694" s="76" t="str">
        <f t="shared" si="186"/>
        <v>Symptome</v>
      </c>
      <c r="M1694" s="76" t="str">
        <f>IFERROR(VLOOKUP(Abfalldokumentation!$O1694,Kennzahlen!S:V,3,FALSE)*Abfalldokumentation!$B1694,"0")</f>
        <v>0</v>
      </c>
      <c r="N1694" s="76">
        <f>IF(ISBLANK(Q1694),VLOOKUP(Abfalldokumentation!$O1694,'Linien - BU'!R:S,2,FALSE),Q1694)</f>
        <v>3010</v>
      </c>
      <c r="O1694" s="77">
        <f t="shared" si="187"/>
        <v>32000107</v>
      </c>
      <c r="P1694" s="77">
        <f t="shared" si="188"/>
        <v>34</v>
      </c>
      <c r="Q1694" s="45">
        <v>3010</v>
      </c>
      <c r="R1694" s="46">
        <v>32000107</v>
      </c>
      <c r="S1694" s="46">
        <v>60</v>
      </c>
      <c r="T1694" s="40">
        <v>34</v>
      </c>
      <c r="U1694" s="47">
        <v>44510</v>
      </c>
      <c r="V1694" s="61"/>
      <c r="W1694" s="46"/>
      <c r="X1694" s="50" t="str">
        <f>IFERROR(VLOOKUP(Abfalldokumentation!$R1694,Artikel!A:C,3,FALSE),Abfalldokumentation!$R1694)</f>
        <v>GRW CHILI-NAT 7,2GK NEU</v>
      </c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</row>
    <row r="1695" spans="1:40" ht="30" customHeight="1" x14ac:dyDescent="0.25">
      <c r="A1695" s="78" t="str">
        <f>VLOOKUP(N1695,'Linien - BU'!A:B,2,FALSE)</f>
        <v>BU1</v>
      </c>
      <c r="B1695" s="79">
        <f t="shared" si="189"/>
        <v>100</v>
      </c>
      <c r="C1695" s="80">
        <f>Abfalldokumentation!$U1695</f>
        <v>44510</v>
      </c>
      <c r="D1695" s="69" t="str">
        <f>IFERROR(IF(VLOOKUP(O1695,'[1]Rohware 230'!$B:$C,2,FALSE)=0,"Rohware"),
IFERROR(IF(VLOOKUP(O1695,[1]Sammelnr.!$B:$C,2,FALSE)=0,"Sammelnr. ungeschält ABS"),
IFERROR(IF(VLOOKUP(O1695,[1]Sammelnr.!$E:$F,2,FALSE)=0,"Sammelnr. ungeschält VS"),
IFERROR(IF(VLOOKUP(O1695,[1]Sammelnr.!$H:$I,2,FALSE)=0,"Sammelnr. geschält"),
IFERROR(IF(VLOOKUP(O1695,[1]Offen!$B:$C,2,FALSE)=0,"Offen ungeschält ABS"),
IFERROR(IF(VLOOKUP(O1695,[1]Offen!$E:$F,2,FALSE)=0,"Offen ungeschält VOS"),
IFERROR(IF(VLOOKUP(O1695,[1]Offen!$H:$I,2,FALSE)=0,"Offen geschält RW"),
IFERROR(IF(VLOOKUP(O1695,[1]Offen!$K:$L,2,FALSE)=0,"Offen vegan"),
IFERROR(IF(VLOOKUP(O1695,[1]Offen!$N:$O,2,FALSE)=0,"Offen Zipfel"),
IFERROR(IF(VLOOKUP(O1695,[1]Offen!$Q:$R,2,FALSE)=0,"Offen Endstücke"),
IFERROR(IF(VLOOKUP(O1695,[1]Vakuumiert!$B:$C,2,FALSE)=0,"Vakuumierter VOS ungeschält"),
IFERROR(IF(VLOOKUP(O1695,[1]Vakuumiert!$E:$F,2,FALSE)=0,"Vakuumierter ABS ungeschält"),
IFERROR(IF(VLOOKUP(O1695,[1]Vakuumiert!$H:$I,2,FALSE)=0,"Vakuumierter VOS geschält"),
IFERROR(IF(VLOOKUP(O1695,[1]Vakuumiert!$K:$L,2,FALSE)=0,"Vakuumierter VOS vegan"),
IFERROR(IF(VLOOKUP(O1695,[1]Vakuumiert!$N:$O,2,FALSE)=0,"Vakuumierter VOS Zipfel"),
IFERROR(IF(VLOOKUP(O1695,[1]Vakuumiert!$Q:$R,2,FALSE)=0,"Vakuumiert geschält"),
IFERROR(IF(VLOOKUP(O1695,'[1]vakuumierte Fertigprodukte'!$B:$C,2,FALSE)=0,"Fertigprodukte"),
IFERROR(IF(VLOOKUP(O1695,'[1]vakuumierte Fertigprodukte'!$E:$FI,2,FALSE)=0,"Vakuumierte Zipfel"),
IFERROR(IF(VLOOKUP(O1695,[1]Wurste!$B:$C,2,FALSE)=0,"Räucherwürste"),
IFERROR(IF(VLOOKUP(O1695,[1]Wurste!$E:$F,2,FALSE)=0,"URW/URGW Wurst"),
IFERROR(IF(VLOOKUP(O1695,[1]Wurste!$H:$I,2,FALSE)=0,"HF-Wurst Vegan"),
IFERROR(IF(VLOOKUP(O1695,[1]Wurste!$K:$L,2,FALSE)=0,"320er ohne Würste"),
IFERROR(IF(AND(OR(Abfalldokumentation!$A1695="BU3",Abfalldokumentation!$A1695="Verkauf"),Abfalldokumentation!$F1695="Schimmel",Abfalldokumentation!$G1695="keinen Abnehmer/kein Schälpersonal"),"Div. Zipfel, ES ohne Verwendung",VLOOKUP(Abfalldokumentation!$E1695,Produktgruppen!A:B,2,FALSE)),"-")))))))))))))))))))))))</f>
        <v>-</v>
      </c>
      <c r="E1695" s="81" t="str">
        <f>IFERROR(VLOOKUP(Abfalldokumentation!$O1695,Artikel!A:C,3,FALSE),Abfalldokumentation!$O1695)</f>
        <v>Maschinenabfall</v>
      </c>
      <c r="F1695" s="81" t="str">
        <f>VLOOKUP(T1695,'Liste Gründe'!A:D,2,FALSE)</f>
        <v>Linienbezogen</v>
      </c>
      <c r="G1695" s="80" t="str">
        <f>IF(ISBLANK(V1695),VLOOKUP(Abfalldokumentation!$P1695,'Liste Gründe'!A:D,3,FALSE),V1695)</f>
        <v>Darm geplatzt</v>
      </c>
      <c r="H1695" s="81" t="str">
        <f>IF(ISBLANK(Abfalldokumentation!$W1695),"-",Abfalldokumentation!$W1695)</f>
        <v>-</v>
      </c>
      <c r="I1695" s="81">
        <f t="shared" si="183"/>
        <v>45</v>
      </c>
      <c r="J1695" s="81" t="str">
        <f t="shared" si="184"/>
        <v>Produkte</v>
      </c>
      <c r="K1695" s="81" t="str">
        <f t="shared" si="185"/>
        <v>BUs</v>
      </c>
      <c r="L1695" s="81" t="str">
        <f t="shared" si="186"/>
        <v>Symptome</v>
      </c>
      <c r="M1695" s="81" t="str">
        <f>IFERROR(VLOOKUP(Abfalldokumentation!$O1695,Kennzahlen!S:V,3,FALSE)*Abfalldokumentation!$B1695,"0")</f>
        <v>0</v>
      </c>
      <c r="N1695" s="81" t="str">
        <f>IF(ISBLANK(Q1695),VLOOKUP(Abfalldokumentation!$O1695,'Linien - BU'!R:S,2,FALSE),Q1695)</f>
        <v>Abfüllung</v>
      </c>
      <c r="O1695" s="77" t="str">
        <f t="shared" si="187"/>
        <v>Maschinenabfall</v>
      </c>
      <c r="P1695" s="77">
        <f t="shared" si="188"/>
        <v>34</v>
      </c>
      <c r="Q1695" s="39" t="s">
        <v>180</v>
      </c>
      <c r="R1695" s="40" t="s">
        <v>55</v>
      </c>
      <c r="S1695" s="40">
        <v>100</v>
      </c>
      <c r="T1695" s="40">
        <v>34</v>
      </c>
      <c r="U1695" s="41">
        <v>44510</v>
      </c>
      <c r="V1695" s="59"/>
      <c r="W1695" s="40"/>
      <c r="X1695" s="44" t="str">
        <f>IFERROR(VLOOKUP(Abfalldokumentation!$R1695,Artikel!A:C,3,FALSE),Abfalldokumentation!$R1695)</f>
        <v>Maschinenabfall</v>
      </c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</row>
    <row r="1696" spans="1:40" ht="30" hidden="1" customHeight="1" x14ac:dyDescent="0.25">
      <c r="A1696" s="73" t="str">
        <f>VLOOKUP(N1696,'Linien - BU'!A:B,2,FALSE)</f>
        <v>BU1</v>
      </c>
      <c r="B1696" s="74">
        <f t="shared" si="189"/>
        <v>26.4</v>
      </c>
      <c r="C1696" s="75">
        <f>Abfalldokumentation!$U1696</f>
        <v>44510</v>
      </c>
      <c r="D1696" s="69" t="str">
        <f>IFERROR(IF(VLOOKUP(O1696,'[1]Rohware 230'!$B:$C,2,FALSE)=0,"Rohware"),
IFERROR(IF(VLOOKUP(O1696,[1]Sammelnr.!$B:$C,2,FALSE)=0,"Sammelnr. ungeschält ABS"),
IFERROR(IF(VLOOKUP(O1696,[1]Sammelnr.!$E:$F,2,FALSE)=0,"Sammelnr. ungeschält VS"),
IFERROR(IF(VLOOKUP(O1696,[1]Sammelnr.!$H:$I,2,FALSE)=0,"Sammelnr. geschält"),
IFERROR(IF(VLOOKUP(O1696,[1]Offen!$B:$C,2,FALSE)=0,"Offen ungeschält ABS"),
IFERROR(IF(VLOOKUP(O1696,[1]Offen!$E:$F,2,FALSE)=0,"Offen ungeschält VOS"),
IFERROR(IF(VLOOKUP(O1696,[1]Offen!$H:$I,2,FALSE)=0,"Offen geschält RW"),
IFERROR(IF(VLOOKUP(O1696,[1]Offen!$K:$L,2,FALSE)=0,"Offen vegan"),
IFERROR(IF(VLOOKUP(O1696,[1]Offen!$N:$O,2,FALSE)=0,"Offen Zipfel"),
IFERROR(IF(VLOOKUP(O1696,[1]Offen!$Q:$R,2,FALSE)=0,"Offen Endstücke"),
IFERROR(IF(VLOOKUP(O1696,[1]Vakuumiert!$B:$C,2,FALSE)=0,"Vakuumierter VOS ungeschält"),
IFERROR(IF(VLOOKUP(O1696,[1]Vakuumiert!$E:$F,2,FALSE)=0,"Vakuumierter ABS ungeschält"),
IFERROR(IF(VLOOKUP(O1696,[1]Vakuumiert!$H:$I,2,FALSE)=0,"Vakuumierter VOS geschält"),
IFERROR(IF(VLOOKUP(O1696,[1]Vakuumiert!$K:$L,2,FALSE)=0,"Vakuumierter VOS vegan"),
IFERROR(IF(VLOOKUP(O1696,[1]Vakuumiert!$N:$O,2,FALSE)=0,"Vakuumierter VOS Zipfel"),
IFERROR(IF(VLOOKUP(O1696,[1]Vakuumiert!$Q:$R,2,FALSE)=0,"Vakuumiert geschält"),
IFERROR(IF(VLOOKUP(O1696,'[1]vakuumierte Fertigprodukte'!$B:$C,2,FALSE)=0,"Fertigprodukte"),
IFERROR(IF(VLOOKUP(O1696,'[1]vakuumierte Fertigprodukte'!$E:$FI,2,FALSE)=0,"Vakuumierte Zipfel"),
IFERROR(IF(VLOOKUP(O1696,[1]Wurste!$B:$C,2,FALSE)=0,"Räucherwürste"),
IFERROR(IF(VLOOKUP(O1696,[1]Wurste!$E:$F,2,FALSE)=0,"URW/URGW Wurst"),
IFERROR(IF(VLOOKUP(O1696,[1]Wurste!$H:$I,2,FALSE)=0,"HF-Wurst Vegan"),
IFERROR(IF(VLOOKUP(O1696,[1]Wurste!$K:$L,2,FALSE)=0,"320er ohne Würste"),
IFERROR(IF(AND(OR(Abfalldokumentation!$A1696="BU3",Abfalldokumentation!$A1696="Verkauf"),Abfalldokumentation!$F1696="Schimmel",Abfalldokumentation!$G1696="keinen Abnehmer/kein Schälpersonal"),"Div. Zipfel, ES ohne Verwendung",VLOOKUP(Abfalldokumentation!$E1696,Produktgruppen!A:B,2,FALSE)),"-")))))))))))))))))))))))</f>
        <v>Rest</v>
      </c>
      <c r="E1696" s="76" t="str">
        <f>IFERROR(VLOOKUP(Abfalldokumentation!$O1696,Artikel!A:C,3,FALSE),Abfalldokumentation!$O1696)</f>
        <v>-</v>
      </c>
      <c r="F1696" s="76" t="str">
        <f>VLOOKUP(T1696,'Liste Gründe'!A:D,2,FALSE)</f>
        <v>Qualitätsprobleme</v>
      </c>
      <c r="G1696" s="75" t="str">
        <f>IF(ISBLANK(V1696),VLOOKUP(Abfalldokumentation!$P1696,'Liste Gründe'!A:D,3,FALSE),V1696)</f>
        <v>über/unterfüllt</v>
      </c>
      <c r="H1696" s="76" t="str">
        <f>IF(ISBLANK(Abfalldokumentation!$W1696),"-",Abfalldokumentation!$W1696)</f>
        <v>-</v>
      </c>
      <c r="I1696" s="76">
        <f t="shared" si="183"/>
        <v>45</v>
      </c>
      <c r="J1696" s="76" t="str">
        <f t="shared" si="184"/>
        <v>Produkte</v>
      </c>
      <c r="K1696" s="76" t="str">
        <f t="shared" si="185"/>
        <v>BUs</v>
      </c>
      <c r="L1696" s="76" t="str">
        <f t="shared" si="186"/>
        <v>Symptome</v>
      </c>
      <c r="M1696" s="76" t="str">
        <f>IFERROR(VLOOKUP(Abfalldokumentation!$O1696,Kennzahlen!S:V,3,FALSE)*Abfalldokumentation!$B1696,"0")</f>
        <v>0</v>
      </c>
      <c r="N1696" s="76" t="str">
        <f>IF(ISBLANK(Q1696),VLOOKUP(Abfalldokumentation!$O1696,'Linien - BU'!R:S,2,FALSE),Q1696)</f>
        <v>Strudelline</v>
      </c>
      <c r="O1696" s="77" t="str">
        <f t="shared" si="187"/>
        <v>-</v>
      </c>
      <c r="P1696" s="77">
        <f t="shared" si="188"/>
        <v>50</v>
      </c>
      <c r="Q1696" s="45" t="s">
        <v>222</v>
      </c>
      <c r="R1696" s="46" t="s">
        <v>54</v>
      </c>
      <c r="S1696" s="46">
        <v>26.4</v>
      </c>
      <c r="T1696" s="46">
        <v>50</v>
      </c>
      <c r="U1696" s="47">
        <v>44510</v>
      </c>
      <c r="V1696" s="61"/>
      <c r="W1696" s="46"/>
      <c r="X1696" s="50" t="str">
        <f>IFERROR(VLOOKUP(Abfalldokumentation!$R1696,Artikel!A:C,3,FALSE),Abfalldokumentation!$R1696)</f>
        <v>-</v>
      </c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</row>
    <row r="1697" spans="1:40" ht="30" hidden="1" customHeight="1" x14ac:dyDescent="0.25">
      <c r="A1697" s="78" t="str">
        <f>VLOOKUP(N1697,'Linien - BU'!A:B,2,FALSE)</f>
        <v>BU3</v>
      </c>
      <c r="B1697" s="79">
        <f t="shared" si="189"/>
        <v>144</v>
      </c>
      <c r="C1697" s="80">
        <f>Abfalldokumentation!$U1697</f>
        <v>44510</v>
      </c>
      <c r="D1697" s="69" t="str">
        <f>IFERROR(IF(VLOOKUP(O1697,'[1]Rohware 230'!$B:$C,2,FALSE)=0,"Rohware"),
IFERROR(IF(VLOOKUP(O1697,[1]Sammelnr.!$B:$C,2,FALSE)=0,"Sammelnr. ungeschält ABS"),
IFERROR(IF(VLOOKUP(O1697,[1]Sammelnr.!$E:$F,2,FALSE)=0,"Sammelnr. ungeschält VS"),
IFERROR(IF(VLOOKUP(O1697,[1]Sammelnr.!$H:$I,2,FALSE)=0,"Sammelnr. geschält"),
IFERROR(IF(VLOOKUP(O1697,[1]Offen!$B:$C,2,FALSE)=0,"Offen ungeschält ABS"),
IFERROR(IF(VLOOKUP(O1697,[1]Offen!$E:$F,2,FALSE)=0,"Offen ungeschält VOS"),
IFERROR(IF(VLOOKUP(O1697,[1]Offen!$H:$I,2,FALSE)=0,"Offen geschält RW"),
IFERROR(IF(VLOOKUP(O1697,[1]Offen!$K:$L,2,FALSE)=0,"Offen vegan"),
IFERROR(IF(VLOOKUP(O1697,[1]Offen!$N:$O,2,FALSE)=0,"Offen Zipfel"),
IFERROR(IF(VLOOKUP(O1697,[1]Offen!$Q:$R,2,FALSE)=0,"Offen Endstücke"),
IFERROR(IF(VLOOKUP(O1697,[1]Vakuumiert!$B:$C,2,FALSE)=0,"Vakuumierter VOS ungeschält"),
IFERROR(IF(VLOOKUP(O1697,[1]Vakuumiert!$E:$F,2,FALSE)=0,"Vakuumierter ABS ungeschält"),
IFERROR(IF(VLOOKUP(O1697,[1]Vakuumiert!$H:$I,2,FALSE)=0,"Vakuumierter VOS geschält"),
IFERROR(IF(VLOOKUP(O1697,[1]Vakuumiert!$K:$L,2,FALSE)=0,"Vakuumierter VOS vegan"),
IFERROR(IF(VLOOKUP(O1697,[1]Vakuumiert!$N:$O,2,FALSE)=0,"Vakuumierter VOS Zipfel"),
IFERROR(IF(VLOOKUP(O1697,[1]Vakuumiert!$Q:$R,2,FALSE)=0,"Vakuumiert geschält"),
IFERROR(IF(VLOOKUP(O1697,'[1]vakuumierte Fertigprodukte'!$B:$C,2,FALSE)=0,"Fertigprodukte"),
IFERROR(IF(VLOOKUP(O1697,'[1]vakuumierte Fertigprodukte'!$E:$FI,2,FALSE)=0,"Vakuumierte Zipfel"),
IFERROR(IF(VLOOKUP(O1697,[1]Wurste!$B:$C,2,FALSE)=0,"Räucherwürste"),
IFERROR(IF(VLOOKUP(O1697,[1]Wurste!$E:$F,2,FALSE)=0,"URW/URGW Wurst"),
IFERROR(IF(VLOOKUP(O1697,[1]Wurste!$H:$I,2,FALSE)=0,"HF-Wurst Vegan"),
IFERROR(IF(VLOOKUP(O1697,[1]Wurste!$K:$L,2,FALSE)=0,"320er ohne Würste"),
IFERROR(IF(AND(OR(Abfalldokumentation!$A1697="BU3",Abfalldokumentation!$A1697="Verkauf"),Abfalldokumentation!$F1697="Schimmel",Abfalldokumentation!$G1697="keinen Abnehmer/kein Schälpersonal"),"Div. Zipfel, ES ohne Verwendung",VLOOKUP(Abfalldokumentation!$E1697,Produktgruppen!A:B,2,FALSE)),"-")))))))))))))))))))))))</f>
        <v>-</v>
      </c>
      <c r="E1697" s="81" t="str">
        <f>IFERROR(VLOOKUP(Abfalldokumentation!$O1697,Artikel!A:C,3,FALSE),Abfalldokumentation!$O1697)</f>
        <v>Maschinenabfall</v>
      </c>
      <c r="F1697" s="81" t="str">
        <f>VLOOKUP(T1697,'Liste Gründe'!A:D,2,FALSE)</f>
        <v>Linienbezogen</v>
      </c>
      <c r="G1697" s="80" t="str">
        <f>IF(ISBLANK(V1697),VLOOKUP(Abfalldokumentation!$P1697,'Liste Gründe'!A:D,3,FALSE),V1697)</f>
        <v>Maschinenabfall</v>
      </c>
      <c r="H1697" s="81" t="str">
        <f>IF(ISBLANK(Abfalldokumentation!$W1697),"-",Abfalldokumentation!$W1697)</f>
        <v>-</v>
      </c>
      <c r="I1697" s="81">
        <f t="shared" si="183"/>
        <v>45</v>
      </c>
      <c r="J1697" s="81" t="str">
        <f t="shared" si="184"/>
        <v>Produkte</v>
      </c>
      <c r="K1697" s="81" t="str">
        <f t="shared" si="185"/>
        <v>BUs</v>
      </c>
      <c r="L1697" s="81" t="str">
        <f t="shared" si="186"/>
        <v>Symptome</v>
      </c>
      <c r="M1697" s="81" t="str">
        <f>IFERROR(VLOOKUP(Abfalldokumentation!$O1697,Kennzahlen!S:V,3,FALSE)*Abfalldokumentation!$B1697,"0")</f>
        <v>0</v>
      </c>
      <c r="N1697" s="81" t="str">
        <f>IF(ISBLANK(Q1697),VLOOKUP(Abfalldokumentation!$O1697,'Linien - BU'!R:S,2,FALSE),Q1697)</f>
        <v>Spezialitäten</v>
      </c>
      <c r="O1697" s="77" t="str">
        <f t="shared" si="187"/>
        <v>Maschinenabfall</v>
      </c>
      <c r="P1697" s="77">
        <f t="shared" si="188"/>
        <v>30</v>
      </c>
      <c r="Q1697" s="39" t="s">
        <v>253</v>
      </c>
      <c r="R1697" s="40" t="s">
        <v>55</v>
      </c>
      <c r="S1697" s="40">
        <v>144</v>
      </c>
      <c r="T1697" s="40">
        <v>30</v>
      </c>
      <c r="U1697" s="41">
        <v>44510</v>
      </c>
      <c r="V1697" s="59"/>
      <c r="W1697" s="40"/>
      <c r="X1697" s="44" t="str">
        <f>IFERROR(VLOOKUP(Abfalldokumentation!$R1697,Artikel!A:C,3,FALSE),Abfalldokumentation!$R1697)</f>
        <v>Maschinenabfall</v>
      </c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</row>
    <row r="1698" spans="1:40" ht="30" hidden="1" customHeight="1" x14ac:dyDescent="0.25">
      <c r="A1698" s="73" t="str">
        <f>VLOOKUP(N1698,'Linien - BU'!A:B,2,FALSE)</f>
        <v>BU3</v>
      </c>
      <c r="B1698" s="74">
        <f t="shared" si="189"/>
        <v>20</v>
      </c>
      <c r="C1698" s="75">
        <f>Abfalldokumentation!$U1698</f>
        <v>44510</v>
      </c>
      <c r="D1698" s="69" t="str">
        <f>IFERROR(IF(VLOOKUP(O1698,'[1]Rohware 230'!$B:$C,2,FALSE)=0,"Rohware"),
IFERROR(IF(VLOOKUP(O1698,[1]Sammelnr.!$B:$C,2,FALSE)=0,"Sammelnr. ungeschält ABS"),
IFERROR(IF(VLOOKUP(O1698,[1]Sammelnr.!$E:$F,2,FALSE)=0,"Sammelnr. ungeschält VS"),
IFERROR(IF(VLOOKUP(O1698,[1]Sammelnr.!$H:$I,2,FALSE)=0,"Sammelnr. geschält"),
IFERROR(IF(VLOOKUP(O1698,[1]Offen!$B:$C,2,FALSE)=0,"Offen ungeschält ABS"),
IFERROR(IF(VLOOKUP(O1698,[1]Offen!$E:$F,2,FALSE)=0,"Offen ungeschält VOS"),
IFERROR(IF(VLOOKUP(O1698,[1]Offen!$H:$I,2,FALSE)=0,"Offen geschält RW"),
IFERROR(IF(VLOOKUP(O1698,[1]Offen!$K:$L,2,FALSE)=0,"Offen vegan"),
IFERROR(IF(VLOOKUP(O1698,[1]Offen!$N:$O,2,FALSE)=0,"Offen Zipfel"),
IFERROR(IF(VLOOKUP(O1698,[1]Offen!$Q:$R,2,FALSE)=0,"Offen Endstücke"),
IFERROR(IF(VLOOKUP(O1698,[1]Vakuumiert!$B:$C,2,FALSE)=0,"Vakuumierter VOS ungeschält"),
IFERROR(IF(VLOOKUP(O1698,[1]Vakuumiert!$E:$F,2,FALSE)=0,"Vakuumierter ABS ungeschält"),
IFERROR(IF(VLOOKUP(O1698,[1]Vakuumiert!$H:$I,2,FALSE)=0,"Vakuumierter VOS geschält"),
IFERROR(IF(VLOOKUP(O1698,[1]Vakuumiert!$K:$L,2,FALSE)=0,"Vakuumierter VOS vegan"),
IFERROR(IF(VLOOKUP(O1698,[1]Vakuumiert!$N:$O,2,FALSE)=0,"Vakuumierter VOS Zipfel"),
IFERROR(IF(VLOOKUP(O1698,[1]Vakuumiert!$Q:$R,2,FALSE)=0,"Vakuumiert geschält"),
IFERROR(IF(VLOOKUP(O1698,'[1]vakuumierte Fertigprodukte'!$B:$C,2,FALSE)=0,"Fertigprodukte"),
IFERROR(IF(VLOOKUP(O1698,'[1]vakuumierte Fertigprodukte'!$E:$FI,2,FALSE)=0,"Vakuumierte Zipfel"),
IFERROR(IF(VLOOKUP(O1698,[1]Wurste!$B:$C,2,FALSE)=0,"Räucherwürste"),
IFERROR(IF(VLOOKUP(O1698,[1]Wurste!$E:$F,2,FALSE)=0,"URW/URGW Wurst"),
IFERROR(IF(VLOOKUP(O1698,[1]Wurste!$H:$I,2,FALSE)=0,"HF-Wurst Vegan"),
IFERROR(IF(VLOOKUP(O1698,[1]Wurste!$K:$L,2,FALSE)=0,"320er ohne Würste"),
IFERROR(IF(AND(OR(Abfalldokumentation!$A1698="BU3",Abfalldokumentation!$A1698="Verkauf"),Abfalldokumentation!$F1698="Schimmel",Abfalldokumentation!$G1698="keinen Abnehmer/kein Schälpersonal"),"Div. Zipfel, ES ohne Verwendung",VLOOKUP(Abfalldokumentation!$E1698,Produktgruppen!A:B,2,FALSE)),"-")))))))))))))))))))))))</f>
        <v>Rest</v>
      </c>
      <c r="E1698" s="76" t="str">
        <f>IFERROR(VLOOKUP(Abfalldokumentation!$O1698,Artikel!A:C,3,FALSE),Abfalldokumentation!$O1698)</f>
        <v>Reste Zipfel</v>
      </c>
      <c r="F1698" s="76" t="str">
        <f>VLOOKUP(T1698,'Liste Gründe'!A:D,2,FALSE)</f>
        <v>keinen Verwendungszweck</v>
      </c>
      <c r="G1698" s="75" t="str">
        <f>IF(ISBLANK(V1698),VLOOKUP(Abfalldokumentation!$P1698,'Liste Gründe'!A:D,3,FALSE),V1698)</f>
        <v>Wurstschlaufe</v>
      </c>
      <c r="H1698" s="76" t="str">
        <f>IF(ISBLANK(Abfalldokumentation!$W1698),"-",Abfalldokumentation!$W1698)</f>
        <v>-</v>
      </c>
      <c r="I1698" s="76">
        <f t="shared" si="183"/>
        <v>45</v>
      </c>
      <c r="J1698" s="76" t="str">
        <f t="shared" si="184"/>
        <v>Produkte</v>
      </c>
      <c r="K1698" s="76" t="str">
        <f t="shared" si="185"/>
        <v>BUs</v>
      </c>
      <c r="L1698" s="76" t="str">
        <f t="shared" si="186"/>
        <v>Symptome</v>
      </c>
      <c r="M1698" s="76" t="str">
        <f>IFERROR(VLOOKUP(Abfalldokumentation!$O1698,Kennzahlen!S:V,3,FALSE)*Abfalldokumentation!$B1698,"0")</f>
        <v>0</v>
      </c>
      <c r="N1698" s="76" t="str">
        <f>IF(ISBLANK(Q1698),VLOOKUP(Abfalldokumentation!$O1698,'Linien - BU'!R:S,2,FALSE),Q1698)</f>
        <v>WVP</v>
      </c>
      <c r="O1698" s="77" t="str">
        <f t="shared" si="187"/>
        <v>Reste Zipfel</v>
      </c>
      <c r="P1698" s="77">
        <f t="shared" si="188"/>
        <v>61</v>
      </c>
      <c r="Q1698" s="45" t="s">
        <v>209</v>
      </c>
      <c r="R1698" s="40" t="s">
        <v>119</v>
      </c>
      <c r="S1698" s="46">
        <v>20</v>
      </c>
      <c r="T1698" s="46">
        <v>61</v>
      </c>
      <c r="U1698" s="47">
        <v>44510</v>
      </c>
      <c r="V1698" s="48" t="s">
        <v>41</v>
      </c>
      <c r="W1698" s="46"/>
      <c r="X1698" s="50" t="str">
        <f>IFERROR(VLOOKUP(Abfalldokumentation!$R1698,Artikel!A:C,3,FALSE),Abfalldokumentation!$R1698)</f>
        <v>Reste Zipfel</v>
      </c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</row>
    <row r="1699" spans="1:40" ht="30" hidden="1" customHeight="1" x14ac:dyDescent="0.25">
      <c r="A1699" s="78" t="str">
        <f>VLOOKUP(N1699,'Linien - BU'!A:B,2,FALSE)</f>
        <v>Rest</v>
      </c>
      <c r="B1699" s="79">
        <f t="shared" si="189"/>
        <v>71</v>
      </c>
      <c r="C1699" s="80">
        <f>Abfalldokumentation!$U1699</f>
        <v>44510</v>
      </c>
      <c r="D1699" s="69" t="str">
        <f>IFERROR(IF(VLOOKUP(O1699,'[1]Rohware 230'!$B:$C,2,FALSE)=0,"Rohware"),
IFERROR(IF(VLOOKUP(O1699,[1]Sammelnr.!$B:$C,2,FALSE)=0,"Sammelnr. ungeschält ABS"),
IFERROR(IF(VLOOKUP(O1699,[1]Sammelnr.!$E:$F,2,FALSE)=0,"Sammelnr. ungeschält VS"),
IFERROR(IF(VLOOKUP(O1699,[1]Sammelnr.!$H:$I,2,FALSE)=0,"Sammelnr. geschält"),
IFERROR(IF(VLOOKUP(O1699,[1]Offen!$B:$C,2,FALSE)=0,"Offen ungeschält ABS"),
IFERROR(IF(VLOOKUP(O1699,[1]Offen!$E:$F,2,FALSE)=0,"Offen ungeschält VOS"),
IFERROR(IF(VLOOKUP(O1699,[1]Offen!$H:$I,2,FALSE)=0,"Offen geschält RW"),
IFERROR(IF(VLOOKUP(O1699,[1]Offen!$K:$L,2,FALSE)=0,"Offen vegan"),
IFERROR(IF(VLOOKUP(O1699,[1]Offen!$N:$O,2,FALSE)=0,"Offen Zipfel"),
IFERROR(IF(VLOOKUP(O1699,[1]Offen!$Q:$R,2,FALSE)=0,"Offen Endstücke"),
IFERROR(IF(VLOOKUP(O1699,[1]Vakuumiert!$B:$C,2,FALSE)=0,"Vakuumierter VOS ungeschält"),
IFERROR(IF(VLOOKUP(O1699,[1]Vakuumiert!$E:$F,2,FALSE)=0,"Vakuumierter ABS ungeschält"),
IFERROR(IF(VLOOKUP(O1699,[1]Vakuumiert!$H:$I,2,FALSE)=0,"Vakuumierter VOS geschält"),
IFERROR(IF(VLOOKUP(O1699,[1]Vakuumiert!$K:$L,2,FALSE)=0,"Vakuumierter VOS vegan"),
IFERROR(IF(VLOOKUP(O1699,[1]Vakuumiert!$N:$O,2,FALSE)=0,"Vakuumierter VOS Zipfel"),
IFERROR(IF(VLOOKUP(O1699,[1]Vakuumiert!$Q:$R,2,FALSE)=0,"Vakuumiert geschält"),
IFERROR(IF(VLOOKUP(O1699,'[1]vakuumierte Fertigprodukte'!$B:$C,2,FALSE)=0,"Fertigprodukte"),
IFERROR(IF(VLOOKUP(O1699,'[1]vakuumierte Fertigprodukte'!$E:$FI,2,FALSE)=0,"Vakuumierte Zipfel"),
IFERROR(IF(VLOOKUP(O1699,[1]Wurste!$B:$C,2,FALSE)=0,"Räucherwürste"),
IFERROR(IF(VLOOKUP(O1699,[1]Wurste!$E:$F,2,FALSE)=0,"URW/URGW Wurst"),
IFERROR(IF(VLOOKUP(O1699,[1]Wurste!$H:$I,2,FALSE)=0,"HF-Wurst Vegan"),
IFERROR(IF(VLOOKUP(O1699,[1]Wurste!$K:$L,2,FALSE)=0,"320er ohne Würste"),
IFERROR(IF(AND(OR(Abfalldokumentation!$A1699="BU3",Abfalldokumentation!$A1699="Verkauf"),Abfalldokumentation!$F1699="Schimmel",Abfalldokumentation!$G1699="keinen Abnehmer/kein Schälpersonal"),"Div. Zipfel, ES ohne Verwendung",VLOOKUP(Abfalldokumentation!$E1699,Produktgruppen!A:B,2,FALSE)),"-")))))))))))))))))))))))</f>
        <v>Rest</v>
      </c>
      <c r="E1699" s="81" t="str">
        <f>IFERROR(VLOOKUP(Abfalldokumentation!$O1699,Artikel!A:C,3,FALSE),Abfalldokumentation!$O1699)</f>
        <v>-</v>
      </c>
      <c r="F1699" s="81" t="str">
        <f>VLOOKUP(T1699,'Liste Gründe'!A:D,2,FALSE)</f>
        <v>Qualitätssicherung</v>
      </c>
      <c r="G1699" s="80" t="str">
        <f>IF(ISBLANK(V1699),VLOOKUP(Abfalldokumentation!$P1699,'Liste Gründe'!A:D,3,FALSE),V1699)</f>
        <v>Rückstellproben</v>
      </c>
      <c r="H1699" s="81" t="str">
        <f>IF(ISBLANK(Abfalldokumentation!$W1699),"-",Abfalldokumentation!$W1699)</f>
        <v>-</v>
      </c>
      <c r="I1699" s="81">
        <f t="shared" si="183"/>
        <v>45</v>
      </c>
      <c r="J1699" s="81" t="str">
        <f t="shared" si="184"/>
        <v>Produkte</v>
      </c>
      <c r="K1699" s="81" t="str">
        <f t="shared" si="185"/>
        <v>BUs</v>
      </c>
      <c r="L1699" s="81" t="str">
        <f t="shared" si="186"/>
        <v>Symptome</v>
      </c>
      <c r="M1699" s="81" t="str">
        <f>IFERROR(VLOOKUP(Abfalldokumentation!$O1699,Kennzahlen!S:V,3,FALSE)*Abfalldokumentation!$B1699,"0")</f>
        <v>0</v>
      </c>
      <c r="N1699" s="81" t="str">
        <f>IF(ISBLANK(Q1699),VLOOKUP(Abfalldokumentation!$O1699,'Linien - BU'!R:S,2,FALSE),Q1699)</f>
        <v>Labor</v>
      </c>
      <c r="O1699" s="77" t="str">
        <f t="shared" si="187"/>
        <v>-</v>
      </c>
      <c r="P1699" s="77">
        <f t="shared" si="188"/>
        <v>70</v>
      </c>
      <c r="Q1699" s="39" t="s">
        <v>199</v>
      </c>
      <c r="R1699" s="40" t="s">
        <v>54</v>
      </c>
      <c r="S1699" s="40">
        <v>71</v>
      </c>
      <c r="T1699" s="40">
        <v>70</v>
      </c>
      <c r="U1699" s="41">
        <v>44510</v>
      </c>
      <c r="V1699" s="59"/>
      <c r="W1699" s="40"/>
      <c r="X1699" s="44" t="str">
        <f>IFERROR(VLOOKUP(Abfalldokumentation!$R1699,Artikel!A:C,3,FALSE),Abfalldokumentation!$R1699)</f>
        <v>-</v>
      </c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</row>
    <row r="1700" spans="1:40" ht="30" hidden="1" customHeight="1" x14ac:dyDescent="0.25">
      <c r="A1700" s="73" t="str">
        <f>VLOOKUP(N1700,'Linien - BU'!A:B,2,FALSE)</f>
        <v>Rest</v>
      </c>
      <c r="B1700" s="74">
        <f t="shared" si="189"/>
        <v>61</v>
      </c>
      <c r="C1700" s="75">
        <f>Abfalldokumentation!$U1700</f>
        <v>44510</v>
      </c>
      <c r="D1700" s="69" t="str">
        <f>IFERROR(IF(VLOOKUP(O1700,'[1]Rohware 230'!$B:$C,2,FALSE)=0,"Rohware"),
IFERROR(IF(VLOOKUP(O1700,[1]Sammelnr.!$B:$C,2,FALSE)=0,"Sammelnr. ungeschält ABS"),
IFERROR(IF(VLOOKUP(O1700,[1]Sammelnr.!$E:$F,2,FALSE)=0,"Sammelnr. ungeschält VS"),
IFERROR(IF(VLOOKUP(O1700,[1]Sammelnr.!$H:$I,2,FALSE)=0,"Sammelnr. geschält"),
IFERROR(IF(VLOOKUP(O1700,[1]Offen!$B:$C,2,FALSE)=0,"Offen ungeschält ABS"),
IFERROR(IF(VLOOKUP(O1700,[1]Offen!$E:$F,2,FALSE)=0,"Offen ungeschält VOS"),
IFERROR(IF(VLOOKUP(O1700,[1]Offen!$H:$I,2,FALSE)=0,"Offen geschält RW"),
IFERROR(IF(VLOOKUP(O1700,[1]Offen!$K:$L,2,FALSE)=0,"Offen vegan"),
IFERROR(IF(VLOOKUP(O1700,[1]Offen!$N:$O,2,FALSE)=0,"Offen Zipfel"),
IFERROR(IF(VLOOKUP(O1700,[1]Offen!$Q:$R,2,FALSE)=0,"Offen Endstücke"),
IFERROR(IF(VLOOKUP(O1700,[1]Vakuumiert!$B:$C,2,FALSE)=0,"Vakuumierter VOS ungeschält"),
IFERROR(IF(VLOOKUP(O1700,[1]Vakuumiert!$E:$F,2,FALSE)=0,"Vakuumierter ABS ungeschält"),
IFERROR(IF(VLOOKUP(O1700,[1]Vakuumiert!$H:$I,2,FALSE)=0,"Vakuumierter VOS geschält"),
IFERROR(IF(VLOOKUP(O1700,[1]Vakuumiert!$K:$L,2,FALSE)=0,"Vakuumierter VOS vegan"),
IFERROR(IF(VLOOKUP(O1700,[1]Vakuumiert!$N:$O,2,FALSE)=0,"Vakuumierter VOS Zipfel"),
IFERROR(IF(VLOOKUP(O1700,[1]Vakuumiert!$Q:$R,2,FALSE)=0,"Vakuumiert geschält"),
IFERROR(IF(VLOOKUP(O1700,'[1]vakuumierte Fertigprodukte'!$B:$C,2,FALSE)=0,"Fertigprodukte"),
IFERROR(IF(VLOOKUP(O1700,'[1]vakuumierte Fertigprodukte'!$E:$FI,2,FALSE)=0,"Vakuumierte Zipfel"),
IFERROR(IF(VLOOKUP(O1700,[1]Wurste!$B:$C,2,FALSE)=0,"Räucherwürste"),
IFERROR(IF(VLOOKUP(O1700,[1]Wurste!$E:$F,2,FALSE)=0,"URW/URGW Wurst"),
IFERROR(IF(VLOOKUP(O1700,[1]Wurste!$H:$I,2,FALSE)=0,"HF-Wurst Vegan"),
IFERROR(IF(VLOOKUP(O1700,[1]Wurste!$K:$L,2,FALSE)=0,"320er ohne Würste"),
IFERROR(IF(AND(OR(Abfalldokumentation!$A1700="BU3",Abfalldokumentation!$A1700="Verkauf"),Abfalldokumentation!$F1700="Schimmel",Abfalldokumentation!$G1700="keinen Abnehmer/kein Schälpersonal"),"Div. Zipfel, ES ohne Verwendung",VLOOKUP(Abfalldokumentation!$E1700,Produktgruppen!A:B,2,FALSE)),"-")))))))))))))))))))))))</f>
        <v>Rest</v>
      </c>
      <c r="E1700" s="76" t="str">
        <f>IFERROR(VLOOKUP(Abfalldokumentation!$O1700,Artikel!A:C,3,FALSE),Abfalldokumentation!$O1700)</f>
        <v>-</v>
      </c>
      <c r="F1700" s="76" t="str">
        <f>VLOOKUP(T1700,'Liste Gründe'!A:D,2,FALSE)</f>
        <v>Qualitätssicherung</v>
      </c>
      <c r="G1700" s="75" t="str">
        <f>IF(ISBLANK(V1700),VLOOKUP(Abfalldokumentation!$P1700,'Liste Gründe'!A:D,3,FALSE),V1700)</f>
        <v>Rückstellproben</v>
      </c>
      <c r="H1700" s="76" t="str">
        <f>IF(ISBLANK(Abfalldokumentation!$W1700),"-",Abfalldokumentation!$W1700)</f>
        <v>-</v>
      </c>
      <c r="I1700" s="76">
        <f t="shared" si="183"/>
        <v>45</v>
      </c>
      <c r="J1700" s="76" t="str">
        <f t="shared" si="184"/>
        <v>Produkte</v>
      </c>
      <c r="K1700" s="76" t="str">
        <f t="shared" si="185"/>
        <v>BUs</v>
      </c>
      <c r="L1700" s="76" t="str">
        <f t="shared" si="186"/>
        <v>Symptome</v>
      </c>
      <c r="M1700" s="76" t="str">
        <f>IFERROR(VLOOKUP(Abfalldokumentation!$O1700,Kennzahlen!S:V,3,FALSE)*Abfalldokumentation!$B1700,"0")</f>
        <v>0</v>
      </c>
      <c r="N1700" s="76" t="str">
        <f>IF(ISBLANK(Q1700),VLOOKUP(Abfalldokumentation!$O1700,'Linien - BU'!R:S,2,FALSE),Q1700)</f>
        <v>Labor</v>
      </c>
      <c r="O1700" s="77" t="str">
        <f t="shared" si="187"/>
        <v>-</v>
      </c>
      <c r="P1700" s="77">
        <f t="shared" si="188"/>
        <v>70</v>
      </c>
      <c r="Q1700" s="45" t="s">
        <v>199</v>
      </c>
      <c r="R1700" s="46" t="s">
        <v>54</v>
      </c>
      <c r="S1700" s="46">
        <v>61</v>
      </c>
      <c r="T1700" s="46">
        <v>70</v>
      </c>
      <c r="U1700" s="47">
        <v>44510</v>
      </c>
      <c r="V1700" s="61"/>
      <c r="W1700" s="46"/>
      <c r="X1700" s="50" t="str">
        <f>IFERROR(VLOOKUP(Abfalldokumentation!$R1700,Artikel!A:C,3,FALSE),Abfalldokumentation!$R1700)</f>
        <v>-</v>
      </c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</row>
    <row r="1701" spans="1:40" ht="30" hidden="1" customHeight="1" x14ac:dyDescent="0.25">
      <c r="A1701" s="78" t="str">
        <f>VLOOKUP(N1701,'Linien - BU'!A:B,2,FALSE)</f>
        <v>Rest</v>
      </c>
      <c r="B1701" s="79">
        <f t="shared" si="189"/>
        <v>9.1999999999999993</v>
      </c>
      <c r="C1701" s="80">
        <f>Abfalldokumentation!$U1701</f>
        <v>44510</v>
      </c>
      <c r="D1701" s="69" t="str">
        <f>IFERROR(IF(VLOOKUP(O1701,'[1]Rohware 230'!$B:$C,2,FALSE)=0,"Rohware"),
IFERROR(IF(VLOOKUP(O1701,[1]Sammelnr.!$B:$C,2,FALSE)=0,"Sammelnr. ungeschält ABS"),
IFERROR(IF(VLOOKUP(O1701,[1]Sammelnr.!$E:$F,2,FALSE)=0,"Sammelnr. ungeschält VS"),
IFERROR(IF(VLOOKUP(O1701,[1]Sammelnr.!$H:$I,2,FALSE)=0,"Sammelnr. geschält"),
IFERROR(IF(VLOOKUP(O1701,[1]Offen!$B:$C,2,FALSE)=0,"Offen ungeschält ABS"),
IFERROR(IF(VLOOKUP(O1701,[1]Offen!$E:$F,2,FALSE)=0,"Offen ungeschält VOS"),
IFERROR(IF(VLOOKUP(O1701,[1]Offen!$H:$I,2,FALSE)=0,"Offen geschält RW"),
IFERROR(IF(VLOOKUP(O1701,[1]Offen!$K:$L,2,FALSE)=0,"Offen vegan"),
IFERROR(IF(VLOOKUP(O1701,[1]Offen!$N:$O,2,FALSE)=0,"Offen Zipfel"),
IFERROR(IF(VLOOKUP(O1701,[1]Offen!$Q:$R,2,FALSE)=0,"Offen Endstücke"),
IFERROR(IF(VLOOKUP(O1701,[1]Vakuumiert!$B:$C,2,FALSE)=0,"Vakuumierter VOS ungeschält"),
IFERROR(IF(VLOOKUP(O1701,[1]Vakuumiert!$E:$F,2,FALSE)=0,"Vakuumierter ABS ungeschält"),
IFERROR(IF(VLOOKUP(O1701,[1]Vakuumiert!$H:$I,2,FALSE)=0,"Vakuumierter VOS geschält"),
IFERROR(IF(VLOOKUP(O1701,[1]Vakuumiert!$K:$L,2,FALSE)=0,"Vakuumierter VOS vegan"),
IFERROR(IF(VLOOKUP(O1701,[1]Vakuumiert!$N:$O,2,FALSE)=0,"Vakuumierter VOS Zipfel"),
IFERROR(IF(VLOOKUP(O1701,[1]Vakuumiert!$Q:$R,2,FALSE)=0,"Vakuumiert geschält"),
IFERROR(IF(VLOOKUP(O1701,'[1]vakuumierte Fertigprodukte'!$B:$C,2,FALSE)=0,"Fertigprodukte"),
IFERROR(IF(VLOOKUP(O1701,'[1]vakuumierte Fertigprodukte'!$E:$FI,2,FALSE)=0,"Vakuumierte Zipfel"),
IFERROR(IF(VLOOKUP(O1701,[1]Wurste!$B:$C,2,FALSE)=0,"Räucherwürste"),
IFERROR(IF(VLOOKUP(O1701,[1]Wurste!$E:$F,2,FALSE)=0,"URW/URGW Wurst"),
IFERROR(IF(VLOOKUP(O1701,[1]Wurste!$H:$I,2,FALSE)=0,"HF-Wurst Vegan"),
IFERROR(IF(VLOOKUP(O1701,[1]Wurste!$K:$L,2,FALSE)=0,"320er ohne Würste"),
IFERROR(IF(AND(OR(Abfalldokumentation!$A1701="BU3",Abfalldokumentation!$A1701="Verkauf"),Abfalldokumentation!$F1701="Schimmel",Abfalldokumentation!$G1701="keinen Abnehmer/kein Schälpersonal"),"Div. Zipfel, ES ohne Verwendung",VLOOKUP(Abfalldokumentation!$E1701,Produktgruppen!A:B,2,FALSE)),"-")))))))))))))))))))))))</f>
        <v>Rest</v>
      </c>
      <c r="E1701" s="81" t="str">
        <f>IFERROR(VLOOKUP(Abfalldokumentation!$O1701,Artikel!A:C,3,FALSE),Abfalldokumentation!$O1701)</f>
        <v>-</v>
      </c>
      <c r="F1701" s="81" t="str">
        <f>VLOOKUP(T1701,'Liste Gründe'!A:D,2,FALSE)</f>
        <v>Qualitätssicherung</v>
      </c>
      <c r="G1701" s="80" t="str">
        <f>IF(ISBLANK(V1701),VLOOKUP(Abfalldokumentation!$P1701,'Liste Gründe'!A:D,3,FALSE),V1701)</f>
        <v>Sensorik</v>
      </c>
      <c r="H1701" s="81" t="str">
        <f>IF(ISBLANK(Abfalldokumentation!$W1701),"-",Abfalldokumentation!$W1701)</f>
        <v>-</v>
      </c>
      <c r="I1701" s="81">
        <f t="shared" si="183"/>
        <v>45</v>
      </c>
      <c r="J1701" s="81" t="str">
        <f t="shared" si="184"/>
        <v>Produkte</v>
      </c>
      <c r="K1701" s="81" t="str">
        <f t="shared" si="185"/>
        <v>BUs</v>
      </c>
      <c r="L1701" s="81" t="str">
        <f t="shared" si="186"/>
        <v>Symptome</v>
      </c>
      <c r="M1701" s="81" t="str">
        <f>IFERROR(VLOOKUP(Abfalldokumentation!$O1701,Kennzahlen!S:V,3,FALSE)*Abfalldokumentation!$B1701,"0")</f>
        <v>0</v>
      </c>
      <c r="N1701" s="81" t="str">
        <f>IF(ISBLANK(Q1701),VLOOKUP(Abfalldokumentation!$O1701,'Linien - BU'!R:S,2,FALSE),Q1701)</f>
        <v>QM</v>
      </c>
      <c r="O1701" s="77" t="str">
        <f t="shared" si="187"/>
        <v>-</v>
      </c>
      <c r="P1701" s="77">
        <f t="shared" si="188"/>
        <v>74</v>
      </c>
      <c r="Q1701" s="39" t="s">
        <v>196</v>
      </c>
      <c r="R1701" s="40" t="s">
        <v>54</v>
      </c>
      <c r="S1701" s="40">
        <v>9.1999999999999993</v>
      </c>
      <c r="T1701" s="40">
        <v>74</v>
      </c>
      <c r="U1701" s="41">
        <v>44510</v>
      </c>
      <c r="V1701" s="59"/>
      <c r="W1701" s="40"/>
      <c r="X1701" s="44" t="str">
        <f>IFERROR(VLOOKUP(Abfalldokumentation!$R1701,Artikel!A:C,3,FALSE),Abfalldokumentation!$R1701)</f>
        <v>-</v>
      </c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</row>
    <row r="1702" spans="1:40" ht="30" hidden="1" customHeight="1" x14ac:dyDescent="0.25">
      <c r="A1702" s="73" t="str">
        <f>VLOOKUP(N1702,'Linien - BU'!A:B,2,FALSE)</f>
        <v>BU1</v>
      </c>
      <c r="B1702" s="74">
        <f t="shared" si="189"/>
        <v>147</v>
      </c>
      <c r="C1702" s="75">
        <f>Abfalldokumentation!$U1702</f>
        <v>44510</v>
      </c>
      <c r="D1702" s="69" t="str">
        <f>IFERROR(IF(VLOOKUP(O1702,'[1]Rohware 230'!$B:$C,2,FALSE)=0,"Rohware"),
IFERROR(IF(VLOOKUP(O1702,[1]Sammelnr.!$B:$C,2,FALSE)=0,"Sammelnr. ungeschält ABS"),
IFERROR(IF(VLOOKUP(O1702,[1]Sammelnr.!$E:$F,2,FALSE)=0,"Sammelnr. ungeschält VS"),
IFERROR(IF(VLOOKUP(O1702,[1]Sammelnr.!$H:$I,2,FALSE)=0,"Sammelnr. geschält"),
IFERROR(IF(VLOOKUP(O1702,[1]Offen!$B:$C,2,FALSE)=0,"Offen ungeschält ABS"),
IFERROR(IF(VLOOKUP(O1702,[1]Offen!$E:$F,2,FALSE)=0,"Offen ungeschält VOS"),
IFERROR(IF(VLOOKUP(O1702,[1]Offen!$H:$I,2,FALSE)=0,"Offen geschält RW"),
IFERROR(IF(VLOOKUP(O1702,[1]Offen!$K:$L,2,FALSE)=0,"Offen vegan"),
IFERROR(IF(VLOOKUP(O1702,[1]Offen!$N:$O,2,FALSE)=0,"Offen Zipfel"),
IFERROR(IF(VLOOKUP(O1702,[1]Offen!$Q:$R,2,FALSE)=0,"Offen Endstücke"),
IFERROR(IF(VLOOKUP(O1702,[1]Vakuumiert!$B:$C,2,FALSE)=0,"Vakuumierter VOS ungeschält"),
IFERROR(IF(VLOOKUP(O1702,[1]Vakuumiert!$E:$F,2,FALSE)=0,"Vakuumierter ABS ungeschält"),
IFERROR(IF(VLOOKUP(O1702,[1]Vakuumiert!$H:$I,2,FALSE)=0,"Vakuumierter VOS geschält"),
IFERROR(IF(VLOOKUP(O1702,[1]Vakuumiert!$K:$L,2,FALSE)=0,"Vakuumierter VOS vegan"),
IFERROR(IF(VLOOKUP(O1702,[1]Vakuumiert!$N:$O,2,FALSE)=0,"Vakuumierter VOS Zipfel"),
IFERROR(IF(VLOOKUP(O1702,[1]Vakuumiert!$Q:$R,2,FALSE)=0,"Vakuumiert geschält"),
IFERROR(IF(VLOOKUP(O1702,'[1]vakuumierte Fertigprodukte'!$B:$C,2,FALSE)=0,"Fertigprodukte"),
IFERROR(IF(VLOOKUP(O1702,'[1]vakuumierte Fertigprodukte'!$E:$FI,2,FALSE)=0,"Vakuumierte Zipfel"),
IFERROR(IF(VLOOKUP(O1702,[1]Wurste!$B:$C,2,FALSE)=0,"Räucherwürste"),
IFERROR(IF(VLOOKUP(O1702,[1]Wurste!$E:$F,2,FALSE)=0,"URW/URGW Wurst"),
IFERROR(IF(VLOOKUP(O1702,[1]Wurste!$H:$I,2,FALSE)=0,"HF-Wurst Vegan"),
IFERROR(IF(VLOOKUP(O1702,[1]Wurste!$K:$L,2,FALSE)=0,"320er ohne Würste"),
IFERROR(IF(AND(OR(Abfalldokumentation!$A1702="BU3",Abfalldokumentation!$A1702="Verkauf"),Abfalldokumentation!$F1702="Schimmel",Abfalldokumentation!$G1702="keinen Abnehmer/kein Schälpersonal"),"Div. Zipfel, ES ohne Verwendung",VLOOKUP(Abfalldokumentation!$E1702,Produktgruppen!A:B,2,FALSE)),"-")))))))))))))))))))))))</f>
        <v>-</v>
      </c>
      <c r="E1702" s="76" t="str">
        <f>IFERROR(VLOOKUP(Abfalldokumentation!$O1702,Artikel!A:C,3,FALSE),Abfalldokumentation!$O1702)</f>
        <v>Gorgonzola Dolce DOP</v>
      </c>
      <c r="F1702" s="76" t="str">
        <f>VLOOKUP(T1702,'Liste Gründe'!A:D,2,FALSE)</f>
        <v>Schimmel</v>
      </c>
      <c r="G1702" s="75" t="str">
        <f>IF(ISBLANK(V1702),VLOOKUP(Abfalldokumentation!$P1702,'Liste Gründe'!A:D,3,FALSE),V1702)</f>
        <v>keine Verarbeitung</v>
      </c>
      <c r="H1702" s="76" t="str">
        <f>IF(ISBLANK(Abfalldokumentation!$W1702),"-",Abfalldokumentation!$W1702)</f>
        <v>-</v>
      </c>
      <c r="I1702" s="76">
        <f t="shared" si="183"/>
        <v>45</v>
      </c>
      <c r="J1702" s="76" t="str">
        <f t="shared" si="184"/>
        <v>Produkte</v>
      </c>
      <c r="K1702" s="76" t="str">
        <f t="shared" si="185"/>
        <v>BUs</v>
      </c>
      <c r="L1702" s="76" t="str">
        <f t="shared" si="186"/>
        <v>Symptome</v>
      </c>
      <c r="M1702" s="76" t="str">
        <f>IFERROR(VLOOKUP(Abfalldokumentation!$O1702,Kennzahlen!S:V,3,FALSE)*Abfalldokumentation!$B1702,"0")</f>
        <v>0</v>
      </c>
      <c r="N1702" s="76" t="str">
        <f>IF(ISBLANK(Q1702),VLOOKUP(Abfalldokumentation!$O1702,'Linien - BU'!R:S,2,FALSE),Q1702)</f>
        <v>Schmelze</v>
      </c>
      <c r="O1702" s="77">
        <f t="shared" si="187"/>
        <v>23000052</v>
      </c>
      <c r="P1702" s="77">
        <f t="shared" si="188"/>
        <v>11</v>
      </c>
      <c r="Q1702" s="45" t="s">
        <v>184</v>
      </c>
      <c r="R1702" s="46">
        <v>23000052</v>
      </c>
      <c r="S1702" s="46">
        <v>147</v>
      </c>
      <c r="T1702" s="46">
        <v>11</v>
      </c>
      <c r="U1702" s="47">
        <v>44510</v>
      </c>
      <c r="V1702" s="61" t="s">
        <v>22</v>
      </c>
      <c r="W1702" s="46"/>
      <c r="X1702" s="50" t="str">
        <f>IFERROR(VLOOKUP(Abfalldokumentation!$R1702,Artikel!A:C,3,FALSE),Abfalldokumentation!$R1702)</f>
        <v>Gorgonzola Dolce DOP</v>
      </c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</row>
    <row r="1703" spans="1:40" ht="30" hidden="1" customHeight="1" x14ac:dyDescent="0.25">
      <c r="A1703" s="78" t="str">
        <f>VLOOKUP(N1703,'Linien - BU'!A:B,2,FALSE)</f>
        <v>BU3</v>
      </c>
      <c r="B1703" s="79">
        <f t="shared" si="189"/>
        <v>42</v>
      </c>
      <c r="C1703" s="80">
        <f>Abfalldokumentation!$U1703</f>
        <v>44511</v>
      </c>
      <c r="D1703" s="69" t="str">
        <f>IFERROR(IF(VLOOKUP(O1703,'[1]Rohware 230'!$B:$C,2,FALSE)=0,"Rohware"),
IFERROR(IF(VLOOKUP(O1703,[1]Sammelnr.!$B:$C,2,FALSE)=0,"Sammelnr. ungeschält ABS"),
IFERROR(IF(VLOOKUP(O1703,[1]Sammelnr.!$E:$F,2,FALSE)=0,"Sammelnr. ungeschält VS"),
IFERROR(IF(VLOOKUP(O1703,[1]Sammelnr.!$H:$I,2,FALSE)=0,"Sammelnr. geschält"),
IFERROR(IF(VLOOKUP(O1703,[1]Offen!$B:$C,2,FALSE)=0,"Offen ungeschält ABS"),
IFERROR(IF(VLOOKUP(O1703,[1]Offen!$E:$F,2,FALSE)=0,"Offen ungeschält VOS"),
IFERROR(IF(VLOOKUP(O1703,[1]Offen!$H:$I,2,FALSE)=0,"Offen geschält RW"),
IFERROR(IF(VLOOKUP(O1703,[1]Offen!$K:$L,2,FALSE)=0,"Offen vegan"),
IFERROR(IF(VLOOKUP(O1703,[1]Offen!$N:$O,2,FALSE)=0,"Offen Zipfel"),
IFERROR(IF(VLOOKUP(O1703,[1]Offen!$Q:$R,2,FALSE)=0,"Offen Endstücke"),
IFERROR(IF(VLOOKUP(O1703,[1]Vakuumiert!$B:$C,2,FALSE)=0,"Vakuumierter VOS ungeschält"),
IFERROR(IF(VLOOKUP(O1703,[1]Vakuumiert!$E:$F,2,FALSE)=0,"Vakuumierter ABS ungeschält"),
IFERROR(IF(VLOOKUP(O1703,[1]Vakuumiert!$H:$I,2,FALSE)=0,"Vakuumierter VOS geschält"),
IFERROR(IF(VLOOKUP(O1703,[1]Vakuumiert!$K:$L,2,FALSE)=0,"Vakuumierter VOS vegan"),
IFERROR(IF(VLOOKUP(O1703,[1]Vakuumiert!$N:$O,2,FALSE)=0,"Vakuumierter VOS Zipfel"),
IFERROR(IF(VLOOKUP(O1703,[1]Vakuumiert!$Q:$R,2,FALSE)=0,"Vakuumiert geschält"),
IFERROR(IF(VLOOKUP(O1703,'[1]vakuumierte Fertigprodukte'!$B:$C,2,FALSE)=0,"Fertigprodukte"),
IFERROR(IF(VLOOKUP(O1703,'[1]vakuumierte Fertigprodukte'!$E:$FI,2,FALSE)=0,"Vakuumierte Zipfel"),
IFERROR(IF(VLOOKUP(O1703,[1]Wurste!$B:$C,2,FALSE)=0,"Räucherwürste"),
IFERROR(IF(VLOOKUP(O1703,[1]Wurste!$E:$F,2,FALSE)=0,"URW/URGW Wurst"),
IFERROR(IF(VLOOKUP(O1703,[1]Wurste!$H:$I,2,FALSE)=0,"HF-Wurst Vegan"),
IFERROR(IF(VLOOKUP(O1703,[1]Wurste!$K:$L,2,FALSE)=0,"320er ohne Würste"),
IFERROR(IF(AND(OR(Abfalldokumentation!$A1703="BU3",Abfalldokumentation!$A1703="Verkauf"),Abfalldokumentation!$F1703="Schimmel",Abfalldokumentation!$G1703="keinen Abnehmer/kein Schälpersonal"),"Div. Zipfel, ES ohne Verwendung",VLOOKUP(Abfalldokumentation!$E1703,Produktgruppen!A:B,2,FALSE)),"-")))))))))))))))))))))))</f>
        <v>Rest</v>
      </c>
      <c r="E1703" s="81" t="str">
        <f>IFERROR(VLOOKUP(Abfalldokumentation!$O1703,Artikel!A:C,3,FALSE),Abfalldokumentation!$O1703)</f>
        <v>Reste Zipfel</v>
      </c>
      <c r="F1703" s="81" t="str">
        <f>VLOOKUP(T1703,'Liste Gründe'!A:D,2,FALSE)</f>
        <v>keinen Verwendungszweck</v>
      </c>
      <c r="G1703" s="80" t="str">
        <f>IF(ISBLANK(V1703),VLOOKUP(Abfalldokumentation!$P1703,'Liste Gründe'!A:D,3,FALSE),V1703)</f>
        <v>Wurstschlaufe</v>
      </c>
      <c r="H1703" s="81" t="str">
        <f>IF(ISBLANK(Abfalldokumentation!$W1703),"-",Abfalldokumentation!$W1703)</f>
        <v>-</v>
      </c>
      <c r="I1703" s="81">
        <f t="shared" si="183"/>
        <v>45</v>
      </c>
      <c r="J1703" s="81" t="str">
        <f t="shared" si="184"/>
        <v>Produkte</v>
      </c>
      <c r="K1703" s="81" t="str">
        <f t="shared" si="185"/>
        <v>BUs</v>
      </c>
      <c r="L1703" s="81" t="str">
        <f t="shared" si="186"/>
        <v>Symptome</v>
      </c>
      <c r="M1703" s="81" t="str">
        <f>IFERROR(VLOOKUP(Abfalldokumentation!$O1703,Kennzahlen!S:V,3,FALSE)*Abfalldokumentation!$B1703,"0")</f>
        <v>0</v>
      </c>
      <c r="N1703" s="81" t="str">
        <f>IF(ISBLANK(Q1703),VLOOKUP(Abfalldokumentation!$O1703,'Linien - BU'!R:S,2,FALSE),Q1703)</f>
        <v>WVP</v>
      </c>
      <c r="O1703" s="77" t="str">
        <f t="shared" si="187"/>
        <v>Reste Zipfel</v>
      </c>
      <c r="P1703" s="77">
        <f t="shared" si="188"/>
        <v>61</v>
      </c>
      <c r="Q1703" s="39" t="s">
        <v>209</v>
      </c>
      <c r="R1703" s="40" t="s">
        <v>119</v>
      </c>
      <c r="S1703" s="40">
        <v>42</v>
      </c>
      <c r="T1703" s="40">
        <v>61</v>
      </c>
      <c r="U1703" s="41">
        <v>44511</v>
      </c>
      <c r="V1703" s="48" t="s">
        <v>41</v>
      </c>
      <c r="W1703" s="40"/>
      <c r="X1703" s="44" t="str">
        <f>IFERROR(VLOOKUP(Abfalldokumentation!$R1703,Artikel!A:C,3,FALSE),Abfalldokumentation!$R1703)</f>
        <v>Reste Zipfel</v>
      </c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</row>
    <row r="1704" spans="1:40" ht="30" hidden="1" customHeight="1" x14ac:dyDescent="0.25">
      <c r="A1704" s="73" t="str">
        <f>VLOOKUP(N1704,'Linien - BU'!A:B,2,FALSE)</f>
        <v>Rest</v>
      </c>
      <c r="B1704" s="74">
        <f t="shared" si="189"/>
        <v>22</v>
      </c>
      <c r="C1704" s="75">
        <f>Abfalldokumentation!$U1704</f>
        <v>44511</v>
      </c>
      <c r="D1704" s="69" t="str">
        <f>IFERROR(IF(VLOOKUP(O1704,'[1]Rohware 230'!$B:$C,2,FALSE)=0,"Rohware"),
IFERROR(IF(VLOOKUP(O1704,[1]Sammelnr.!$B:$C,2,FALSE)=0,"Sammelnr. ungeschält ABS"),
IFERROR(IF(VLOOKUP(O1704,[1]Sammelnr.!$E:$F,2,FALSE)=0,"Sammelnr. ungeschält VS"),
IFERROR(IF(VLOOKUP(O1704,[1]Sammelnr.!$H:$I,2,FALSE)=0,"Sammelnr. geschält"),
IFERROR(IF(VLOOKUP(O1704,[1]Offen!$B:$C,2,FALSE)=0,"Offen ungeschält ABS"),
IFERROR(IF(VLOOKUP(O1704,[1]Offen!$E:$F,2,FALSE)=0,"Offen ungeschält VOS"),
IFERROR(IF(VLOOKUP(O1704,[1]Offen!$H:$I,2,FALSE)=0,"Offen geschält RW"),
IFERROR(IF(VLOOKUP(O1704,[1]Offen!$K:$L,2,FALSE)=0,"Offen vegan"),
IFERROR(IF(VLOOKUP(O1704,[1]Offen!$N:$O,2,FALSE)=0,"Offen Zipfel"),
IFERROR(IF(VLOOKUP(O1704,[1]Offen!$Q:$R,2,FALSE)=0,"Offen Endstücke"),
IFERROR(IF(VLOOKUP(O1704,[1]Vakuumiert!$B:$C,2,FALSE)=0,"Vakuumierter VOS ungeschält"),
IFERROR(IF(VLOOKUP(O1704,[1]Vakuumiert!$E:$F,2,FALSE)=0,"Vakuumierter ABS ungeschält"),
IFERROR(IF(VLOOKUP(O1704,[1]Vakuumiert!$H:$I,2,FALSE)=0,"Vakuumierter VOS geschält"),
IFERROR(IF(VLOOKUP(O1704,[1]Vakuumiert!$K:$L,2,FALSE)=0,"Vakuumierter VOS vegan"),
IFERROR(IF(VLOOKUP(O1704,[1]Vakuumiert!$N:$O,2,FALSE)=0,"Vakuumierter VOS Zipfel"),
IFERROR(IF(VLOOKUP(O1704,[1]Vakuumiert!$Q:$R,2,FALSE)=0,"Vakuumiert geschält"),
IFERROR(IF(VLOOKUP(O1704,'[1]vakuumierte Fertigprodukte'!$B:$C,2,FALSE)=0,"Fertigprodukte"),
IFERROR(IF(VLOOKUP(O1704,'[1]vakuumierte Fertigprodukte'!$E:$FI,2,FALSE)=0,"Vakuumierte Zipfel"),
IFERROR(IF(VLOOKUP(O1704,[1]Wurste!$B:$C,2,FALSE)=0,"Räucherwürste"),
IFERROR(IF(VLOOKUP(O1704,[1]Wurste!$E:$F,2,FALSE)=0,"URW/URGW Wurst"),
IFERROR(IF(VLOOKUP(O1704,[1]Wurste!$H:$I,2,FALSE)=0,"HF-Wurst Vegan"),
IFERROR(IF(VLOOKUP(O1704,[1]Wurste!$K:$L,2,FALSE)=0,"320er ohne Würste"),
IFERROR(IF(AND(OR(Abfalldokumentation!$A1704="BU3",Abfalldokumentation!$A1704="Verkauf"),Abfalldokumentation!$F1704="Schimmel",Abfalldokumentation!$G1704="keinen Abnehmer/kein Schälpersonal"),"Div. Zipfel, ES ohne Verwendung",VLOOKUP(Abfalldokumentation!$E1704,Produktgruppen!A:B,2,FALSE)),"-")))))))))))))))))))))))</f>
        <v>Rest</v>
      </c>
      <c r="E1704" s="76" t="str">
        <f>IFERROR(VLOOKUP(Abfalldokumentation!$O1704,Artikel!A:C,3,FALSE),Abfalldokumentation!$O1704)</f>
        <v>-</v>
      </c>
      <c r="F1704" s="76" t="str">
        <f>VLOOKUP(T1704,'Liste Gründe'!A:D,2,FALSE)</f>
        <v>Qualitätssicherung</v>
      </c>
      <c r="G1704" s="75" t="str">
        <f>IF(ISBLANK(V1704),VLOOKUP(Abfalldokumentation!$P1704,'Liste Gründe'!A:D,3,FALSE),V1704)</f>
        <v>Laborproben</v>
      </c>
      <c r="H1704" s="76" t="str">
        <f>IF(ISBLANK(Abfalldokumentation!$W1704),"-",Abfalldokumentation!$W1704)</f>
        <v>-</v>
      </c>
      <c r="I1704" s="76">
        <f t="shared" si="183"/>
        <v>45</v>
      </c>
      <c r="J1704" s="76" t="str">
        <f t="shared" si="184"/>
        <v>Produkte</v>
      </c>
      <c r="K1704" s="76" t="str">
        <f t="shared" si="185"/>
        <v>BUs</v>
      </c>
      <c r="L1704" s="76" t="str">
        <f t="shared" si="186"/>
        <v>Symptome</v>
      </c>
      <c r="M1704" s="76" t="str">
        <f>IFERROR(VLOOKUP(Abfalldokumentation!$O1704,Kennzahlen!S:V,3,FALSE)*Abfalldokumentation!$B1704,"0")</f>
        <v>0</v>
      </c>
      <c r="N1704" s="76" t="str">
        <f>IF(ISBLANK(Q1704),VLOOKUP(Abfalldokumentation!$O1704,'Linien - BU'!R:S,2,FALSE),Q1704)</f>
        <v>Labor</v>
      </c>
      <c r="O1704" s="77" t="str">
        <f t="shared" si="187"/>
        <v>-</v>
      </c>
      <c r="P1704" s="77">
        <f t="shared" si="188"/>
        <v>73</v>
      </c>
      <c r="Q1704" s="45" t="s">
        <v>199</v>
      </c>
      <c r="R1704" s="46" t="s">
        <v>54</v>
      </c>
      <c r="S1704" s="46">
        <v>22</v>
      </c>
      <c r="T1704" s="46">
        <v>73</v>
      </c>
      <c r="U1704" s="47">
        <v>44511</v>
      </c>
      <c r="V1704" s="61"/>
      <c r="W1704" s="46"/>
      <c r="X1704" s="50" t="str">
        <f>IFERROR(VLOOKUP(Abfalldokumentation!$R1704,Artikel!A:C,3,FALSE),Abfalldokumentation!$R1704)</f>
        <v>-</v>
      </c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</row>
    <row r="1705" spans="1:40" ht="30" hidden="1" customHeight="1" x14ac:dyDescent="0.25">
      <c r="A1705" s="78" t="str">
        <f>VLOOKUP(N1705,'Linien - BU'!A:B,2,FALSE)</f>
        <v>Rest</v>
      </c>
      <c r="B1705" s="79">
        <f t="shared" si="189"/>
        <v>3</v>
      </c>
      <c r="C1705" s="80">
        <f>Abfalldokumentation!$U1705</f>
        <v>44511</v>
      </c>
      <c r="D1705" s="69" t="str">
        <f>IFERROR(IF(VLOOKUP(O1705,'[1]Rohware 230'!$B:$C,2,FALSE)=0,"Rohware"),
IFERROR(IF(VLOOKUP(O1705,[1]Sammelnr.!$B:$C,2,FALSE)=0,"Sammelnr. ungeschält ABS"),
IFERROR(IF(VLOOKUP(O1705,[1]Sammelnr.!$E:$F,2,FALSE)=0,"Sammelnr. ungeschält VS"),
IFERROR(IF(VLOOKUP(O1705,[1]Sammelnr.!$H:$I,2,FALSE)=0,"Sammelnr. geschält"),
IFERROR(IF(VLOOKUP(O1705,[1]Offen!$B:$C,2,FALSE)=0,"Offen ungeschält ABS"),
IFERROR(IF(VLOOKUP(O1705,[1]Offen!$E:$F,2,FALSE)=0,"Offen ungeschält VOS"),
IFERROR(IF(VLOOKUP(O1705,[1]Offen!$H:$I,2,FALSE)=0,"Offen geschält RW"),
IFERROR(IF(VLOOKUP(O1705,[1]Offen!$K:$L,2,FALSE)=0,"Offen vegan"),
IFERROR(IF(VLOOKUP(O1705,[1]Offen!$N:$O,2,FALSE)=0,"Offen Zipfel"),
IFERROR(IF(VLOOKUP(O1705,[1]Offen!$Q:$R,2,FALSE)=0,"Offen Endstücke"),
IFERROR(IF(VLOOKUP(O1705,[1]Vakuumiert!$B:$C,2,FALSE)=0,"Vakuumierter VOS ungeschält"),
IFERROR(IF(VLOOKUP(O1705,[1]Vakuumiert!$E:$F,2,FALSE)=0,"Vakuumierter ABS ungeschält"),
IFERROR(IF(VLOOKUP(O1705,[1]Vakuumiert!$H:$I,2,FALSE)=0,"Vakuumierter VOS geschält"),
IFERROR(IF(VLOOKUP(O1705,[1]Vakuumiert!$K:$L,2,FALSE)=0,"Vakuumierter VOS vegan"),
IFERROR(IF(VLOOKUP(O1705,[1]Vakuumiert!$N:$O,2,FALSE)=0,"Vakuumierter VOS Zipfel"),
IFERROR(IF(VLOOKUP(O1705,[1]Vakuumiert!$Q:$R,2,FALSE)=0,"Vakuumiert geschält"),
IFERROR(IF(VLOOKUP(O1705,'[1]vakuumierte Fertigprodukte'!$B:$C,2,FALSE)=0,"Fertigprodukte"),
IFERROR(IF(VLOOKUP(O1705,'[1]vakuumierte Fertigprodukte'!$E:$FI,2,FALSE)=0,"Vakuumierte Zipfel"),
IFERROR(IF(VLOOKUP(O1705,[1]Wurste!$B:$C,2,FALSE)=0,"Räucherwürste"),
IFERROR(IF(VLOOKUP(O1705,[1]Wurste!$E:$F,2,FALSE)=0,"URW/URGW Wurst"),
IFERROR(IF(VLOOKUP(O1705,[1]Wurste!$H:$I,2,FALSE)=0,"HF-Wurst Vegan"),
IFERROR(IF(VLOOKUP(O1705,[1]Wurste!$K:$L,2,FALSE)=0,"320er ohne Würste"),
IFERROR(IF(AND(OR(Abfalldokumentation!$A1705="BU3",Abfalldokumentation!$A1705="Verkauf"),Abfalldokumentation!$F1705="Schimmel",Abfalldokumentation!$G1705="keinen Abnehmer/kein Schälpersonal"),"Div. Zipfel, ES ohne Verwendung",VLOOKUP(Abfalldokumentation!$E1705,Produktgruppen!A:B,2,FALSE)),"-")))))))))))))))))))))))</f>
        <v>Rest</v>
      </c>
      <c r="E1705" s="81" t="str">
        <f>IFERROR(VLOOKUP(Abfalldokumentation!$O1705,Artikel!A:C,3,FALSE),Abfalldokumentation!$O1705)</f>
        <v>-</v>
      </c>
      <c r="F1705" s="81" t="str">
        <f>VLOOKUP(T1705,'Liste Gründe'!A:D,2,FALSE)</f>
        <v>Qualitätssicherung</v>
      </c>
      <c r="G1705" s="80" t="str">
        <f>IF(ISBLANK(V1705),VLOOKUP(Abfalldokumentation!$P1705,'Liste Gründe'!A:D,3,FALSE),V1705)</f>
        <v>Sensorik</v>
      </c>
      <c r="H1705" s="81" t="str">
        <f>IF(ISBLANK(Abfalldokumentation!$W1705),"-",Abfalldokumentation!$W1705)</f>
        <v>-</v>
      </c>
      <c r="I1705" s="81">
        <f t="shared" si="183"/>
        <v>45</v>
      </c>
      <c r="J1705" s="81" t="str">
        <f t="shared" si="184"/>
        <v>Produkte</v>
      </c>
      <c r="K1705" s="81" t="str">
        <f t="shared" si="185"/>
        <v>BUs</v>
      </c>
      <c r="L1705" s="81" t="str">
        <f t="shared" si="186"/>
        <v>Symptome</v>
      </c>
      <c r="M1705" s="81" t="str">
        <f>IFERROR(VLOOKUP(Abfalldokumentation!$O1705,Kennzahlen!S:V,3,FALSE)*Abfalldokumentation!$B1705,"0")</f>
        <v>0</v>
      </c>
      <c r="N1705" s="81" t="str">
        <f>IF(ISBLANK(Q1705),VLOOKUP(Abfalldokumentation!$O1705,'Linien - BU'!R:S,2,FALSE),Q1705)</f>
        <v>Labor</v>
      </c>
      <c r="O1705" s="77" t="str">
        <f t="shared" si="187"/>
        <v>-</v>
      </c>
      <c r="P1705" s="77">
        <f t="shared" si="188"/>
        <v>74</v>
      </c>
      <c r="Q1705" s="39" t="s">
        <v>199</v>
      </c>
      <c r="R1705" s="40" t="s">
        <v>54</v>
      </c>
      <c r="S1705" s="40">
        <v>3</v>
      </c>
      <c r="T1705" s="40">
        <v>74</v>
      </c>
      <c r="U1705" s="41">
        <v>44511</v>
      </c>
      <c r="V1705" s="59"/>
      <c r="W1705" s="40"/>
      <c r="X1705" s="44" t="str">
        <f>IFERROR(VLOOKUP(Abfalldokumentation!$R1705,Artikel!A:C,3,FALSE),Abfalldokumentation!$R1705)</f>
        <v>-</v>
      </c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</row>
    <row r="1706" spans="1:40" ht="30" hidden="1" customHeight="1" x14ac:dyDescent="0.25">
      <c r="A1706" s="73" t="str">
        <f>VLOOKUP(N1706,'Linien - BU'!A:B,2,FALSE)</f>
        <v>BU1</v>
      </c>
      <c r="B1706" s="74">
        <f t="shared" si="189"/>
        <v>147</v>
      </c>
      <c r="C1706" s="75">
        <f>Abfalldokumentation!$U1706</f>
        <v>44511</v>
      </c>
      <c r="D1706" s="69" t="str">
        <f>IFERROR(IF(VLOOKUP(O1706,'[1]Rohware 230'!$B:$C,2,FALSE)=0,"Rohware"),
IFERROR(IF(VLOOKUP(O1706,[1]Sammelnr.!$B:$C,2,FALSE)=0,"Sammelnr. ungeschält ABS"),
IFERROR(IF(VLOOKUP(O1706,[1]Sammelnr.!$E:$F,2,FALSE)=0,"Sammelnr. ungeschält VS"),
IFERROR(IF(VLOOKUP(O1706,[1]Sammelnr.!$H:$I,2,FALSE)=0,"Sammelnr. geschält"),
IFERROR(IF(VLOOKUP(O1706,[1]Offen!$B:$C,2,FALSE)=0,"Offen ungeschält ABS"),
IFERROR(IF(VLOOKUP(O1706,[1]Offen!$E:$F,2,FALSE)=0,"Offen ungeschält VOS"),
IFERROR(IF(VLOOKUP(O1706,[1]Offen!$H:$I,2,FALSE)=0,"Offen geschält RW"),
IFERROR(IF(VLOOKUP(O1706,[1]Offen!$K:$L,2,FALSE)=0,"Offen vegan"),
IFERROR(IF(VLOOKUP(O1706,[1]Offen!$N:$O,2,FALSE)=0,"Offen Zipfel"),
IFERROR(IF(VLOOKUP(O1706,[1]Offen!$Q:$R,2,FALSE)=0,"Offen Endstücke"),
IFERROR(IF(VLOOKUP(O1706,[1]Vakuumiert!$B:$C,2,FALSE)=0,"Vakuumierter VOS ungeschält"),
IFERROR(IF(VLOOKUP(O1706,[1]Vakuumiert!$E:$F,2,FALSE)=0,"Vakuumierter ABS ungeschält"),
IFERROR(IF(VLOOKUP(O1706,[1]Vakuumiert!$H:$I,2,FALSE)=0,"Vakuumierter VOS geschält"),
IFERROR(IF(VLOOKUP(O1706,[1]Vakuumiert!$K:$L,2,FALSE)=0,"Vakuumierter VOS vegan"),
IFERROR(IF(VLOOKUP(O1706,[1]Vakuumiert!$N:$O,2,FALSE)=0,"Vakuumierter VOS Zipfel"),
IFERROR(IF(VLOOKUP(O1706,[1]Vakuumiert!$Q:$R,2,FALSE)=0,"Vakuumiert geschält"),
IFERROR(IF(VLOOKUP(O1706,'[1]vakuumierte Fertigprodukte'!$B:$C,2,FALSE)=0,"Fertigprodukte"),
IFERROR(IF(VLOOKUP(O1706,'[1]vakuumierte Fertigprodukte'!$E:$FI,2,FALSE)=0,"Vakuumierte Zipfel"),
IFERROR(IF(VLOOKUP(O1706,[1]Wurste!$B:$C,2,FALSE)=0,"Räucherwürste"),
IFERROR(IF(VLOOKUP(O1706,[1]Wurste!$E:$F,2,FALSE)=0,"URW/URGW Wurst"),
IFERROR(IF(VLOOKUP(O1706,[1]Wurste!$H:$I,2,FALSE)=0,"HF-Wurst Vegan"),
IFERROR(IF(VLOOKUP(O1706,[1]Wurste!$K:$L,2,FALSE)=0,"320er ohne Würste"),
IFERROR(IF(AND(OR(Abfalldokumentation!$A1706="BU3",Abfalldokumentation!$A1706="Verkauf"),Abfalldokumentation!$F1706="Schimmel",Abfalldokumentation!$G1706="keinen Abnehmer/kein Schälpersonal"),"Div. Zipfel, ES ohne Verwendung",VLOOKUP(Abfalldokumentation!$E1706,Produktgruppen!A:B,2,FALSE)),"-")))))))))))))))))))))))</f>
        <v>Vorschmelz</v>
      </c>
      <c r="E1706" s="76" t="str">
        <f>IFERROR(VLOOKUP(Abfalldokumentation!$O1706,Artikel!A:C,3,FALSE),Abfalldokumentation!$O1706)</f>
        <v>VOS-ABS ENTSORGUNG</v>
      </c>
      <c r="F1706" s="76" t="str">
        <f>VLOOKUP(T1706,'Liste Gründe'!A:D,2,FALSE)</f>
        <v>Rest</v>
      </c>
      <c r="G1706" s="75" t="str">
        <f>IF(ISBLANK(V1706),VLOOKUP(Abfalldokumentation!$P1706,'Liste Gründe'!A:D,3,FALSE),V1706)</f>
        <v>geschälte Rinde</v>
      </c>
      <c r="H1706" s="76" t="str">
        <f>IF(ISBLANK(Abfalldokumentation!$W1706),"-",Abfalldokumentation!$W1706)</f>
        <v>-</v>
      </c>
      <c r="I1706" s="76">
        <f t="shared" si="183"/>
        <v>45</v>
      </c>
      <c r="J1706" s="76" t="str">
        <f t="shared" si="184"/>
        <v>Produkte</v>
      </c>
      <c r="K1706" s="76" t="str">
        <f t="shared" si="185"/>
        <v>BUs</v>
      </c>
      <c r="L1706" s="76" t="str">
        <f t="shared" si="186"/>
        <v>Symptome</v>
      </c>
      <c r="M1706" s="76">
        <f>IFERROR(VLOOKUP(Abfalldokumentation!$O1706,Kennzahlen!S:V,3,FALSE)*Abfalldokumentation!$B1706,"0")</f>
        <v>1.47</v>
      </c>
      <c r="N1706" s="76" t="str">
        <f>IF(ISBLANK(Q1706),VLOOKUP(Abfalldokumentation!$O1706,'Linien - BU'!R:S,2,FALSE),Q1706)</f>
        <v>RWV</v>
      </c>
      <c r="O1706" s="77">
        <f t="shared" si="187"/>
        <v>29500917</v>
      </c>
      <c r="P1706" s="77">
        <f t="shared" si="188"/>
        <v>60</v>
      </c>
      <c r="Q1706" s="45" t="s">
        <v>202</v>
      </c>
      <c r="R1706" s="46">
        <v>29500917</v>
      </c>
      <c r="S1706" s="46">
        <v>147</v>
      </c>
      <c r="T1706" s="46">
        <v>60</v>
      </c>
      <c r="U1706" s="47">
        <v>44511</v>
      </c>
      <c r="V1706" s="61"/>
      <c r="W1706" s="46"/>
      <c r="X1706" s="50" t="str">
        <f>IFERROR(VLOOKUP(Abfalldokumentation!$R1706,Artikel!A:C,3,FALSE),Abfalldokumentation!$R1706)</f>
        <v>VOS-ABS ENTSORGUNG</v>
      </c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</row>
    <row r="1707" spans="1:40" ht="30" hidden="1" customHeight="1" x14ac:dyDescent="0.25">
      <c r="A1707" s="78" t="str">
        <f>VLOOKUP(N1707,'Linien - BU'!A:B,2,FALSE)</f>
        <v>BU3</v>
      </c>
      <c r="B1707" s="79">
        <f t="shared" si="189"/>
        <v>25</v>
      </c>
      <c r="C1707" s="80">
        <f>Abfalldokumentation!$U1707</f>
        <v>44511</v>
      </c>
      <c r="D1707" s="69" t="str">
        <f>IFERROR(IF(VLOOKUP(O1707,'[1]Rohware 230'!$B:$C,2,FALSE)=0,"Rohware"),
IFERROR(IF(VLOOKUP(O1707,[1]Sammelnr.!$B:$C,2,FALSE)=0,"Sammelnr. ungeschält ABS"),
IFERROR(IF(VLOOKUP(O1707,[1]Sammelnr.!$E:$F,2,FALSE)=0,"Sammelnr. ungeschält VS"),
IFERROR(IF(VLOOKUP(O1707,[1]Sammelnr.!$H:$I,2,FALSE)=0,"Sammelnr. geschält"),
IFERROR(IF(VLOOKUP(O1707,[1]Offen!$B:$C,2,FALSE)=0,"Offen ungeschält ABS"),
IFERROR(IF(VLOOKUP(O1707,[1]Offen!$E:$F,2,FALSE)=0,"Offen ungeschält VOS"),
IFERROR(IF(VLOOKUP(O1707,[1]Offen!$H:$I,2,FALSE)=0,"Offen geschält RW"),
IFERROR(IF(VLOOKUP(O1707,[1]Offen!$K:$L,2,FALSE)=0,"Offen vegan"),
IFERROR(IF(VLOOKUP(O1707,[1]Offen!$N:$O,2,FALSE)=0,"Offen Zipfel"),
IFERROR(IF(VLOOKUP(O1707,[1]Offen!$Q:$R,2,FALSE)=0,"Offen Endstücke"),
IFERROR(IF(VLOOKUP(O1707,[1]Vakuumiert!$B:$C,2,FALSE)=0,"Vakuumierter VOS ungeschält"),
IFERROR(IF(VLOOKUP(O1707,[1]Vakuumiert!$E:$F,2,FALSE)=0,"Vakuumierter ABS ungeschält"),
IFERROR(IF(VLOOKUP(O1707,[1]Vakuumiert!$H:$I,2,FALSE)=0,"Vakuumierter VOS geschält"),
IFERROR(IF(VLOOKUP(O1707,[1]Vakuumiert!$K:$L,2,FALSE)=0,"Vakuumierter VOS vegan"),
IFERROR(IF(VLOOKUP(O1707,[1]Vakuumiert!$N:$O,2,FALSE)=0,"Vakuumierter VOS Zipfel"),
IFERROR(IF(VLOOKUP(O1707,[1]Vakuumiert!$Q:$R,2,FALSE)=0,"Vakuumiert geschält"),
IFERROR(IF(VLOOKUP(O1707,'[1]vakuumierte Fertigprodukte'!$B:$C,2,FALSE)=0,"Fertigprodukte"),
IFERROR(IF(VLOOKUP(O1707,'[1]vakuumierte Fertigprodukte'!$E:$FI,2,FALSE)=0,"Vakuumierte Zipfel"),
IFERROR(IF(VLOOKUP(O1707,[1]Wurste!$B:$C,2,FALSE)=0,"Räucherwürste"),
IFERROR(IF(VLOOKUP(O1707,[1]Wurste!$E:$F,2,FALSE)=0,"URW/URGW Wurst"),
IFERROR(IF(VLOOKUP(O1707,[1]Wurste!$H:$I,2,FALSE)=0,"HF-Wurst Vegan"),
IFERROR(IF(VLOOKUP(O1707,[1]Wurste!$K:$L,2,FALSE)=0,"320er ohne Würste"),
IFERROR(IF(AND(OR(Abfalldokumentation!$A1707="BU3",Abfalldokumentation!$A1707="Verkauf"),Abfalldokumentation!$F1707="Schimmel",Abfalldokumentation!$G1707="keinen Abnehmer/kein Schälpersonal"),"Div. Zipfel, ES ohne Verwendung",VLOOKUP(Abfalldokumentation!$E1707,Produktgruppen!A:B,2,FALSE)),"-")))))))))))))))))))))))</f>
        <v>Rest</v>
      </c>
      <c r="E1707" s="81" t="str">
        <f>IFERROR(VLOOKUP(Abfalldokumentation!$O1707,Artikel!A:C,3,FALSE),Abfalldokumentation!$O1707)</f>
        <v>Reste Zipfel</v>
      </c>
      <c r="F1707" s="81" t="str">
        <f>VLOOKUP(T1707,'Liste Gründe'!A:D,2,FALSE)</f>
        <v>keinen Verwendungszweck</v>
      </c>
      <c r="G1707" s="80" t="str">
        <f>IF(ISBLANK(V1707),VLOOKUP(Abfalldokumentation!$P1707,'Liste Gründe'!A:D,3,FALSE),V1707)</f>
        <v>Wurstschlaufe</v>
      </c>
      <c r="H1707" s="81" t="str">
        <f>IF(ISBLANK(Abfalldokumentation!$W1707),"-",Abfalldokumentation!$W1707)</f>
        <v>-</v>
      </c>
      <c r="I1707" s="81">
        <f t="shared" si="183"/>
        <v>45</v>
      </c>
      <c r="J1707" s="81" t="str">
        <f t="shared" si="184"/>
        <v>Produkte</v>
      </c>
      <c r="K1707" s="81" t="str">
        <f t="shared" si="185"/>
        <v>BUs</v>
      </c>
      <c r="L1707" s="81" t="str">
        <f t="shared" si="186"/>
        <v>Symptome</v>
      </c>
      <c r="M1707" s="81" t="str">
        <f>IFERROR(VLOOKUP(Abfalldokumentation!$O1707,Kennzahlen!S:V,3,FALSE)*Abfalldokumentation!$B1707,"0")</f>
        <v>0</v>
      </c>
      <c r="N1707" s="81" t="str">
        <f>IF(ISBLANK(Q1707),VLOOKUP(Abfalldokumentation!$O1707,'Linien - BU'!R:S,2,FALSE),Q1707)</f>
        <v>WVP</v>
      </c>
      <c r="O1707" s="77" t="str">
        <f t="shared" si="187"/>
        <v>Reste Zipfel</v>
      </c>
      <c r="P1707" s="77">
        <f t="shared" si="188"/>
        <v>61</v>
      </c>
      <c r="Q1707" s="39" t="s">
        <v>209</v>
      </c>
      <c r="R1707" s="40" t="s">
        <v>119</v>
      </c>
      <c r="S1707" s="40">
        <v>25</v>
      </c>
      <c r="T1707" s="40">
        <v>61</v>
      </c>
      <c r="U1707" s="41">
        <v>44511</v>
      </c>
      <c r="V1707" s="48" t="s">
        <v>41</v>
      </c>
      <c r="W1707" s="40"/>
      <c r="X1707" s="44" t="str">
        <f>IFERROR(VLOOKUP(Abfalldokumentation!$R1707,Artikel!A:C,3,FALSE),Abfalldokumentation!$R1707)</f>
        <v>Reste Zipfel</v>
      </c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</row>
    <row r="1708" spans="1:40" ht="30" hidden="1" customHeight="1" x14ac:dyDescent="0.25">
      <c r="A1708" s="73" t="str">
        <f>VLOOKUP(N1708,'Linien - BU'!A:B,2,FALSE)</f>
        <v>BU3</v>
      </c>
      <c r="B1708" s="74">
        <f t="shared" si="189"/>
        <v>26</v>
      </c>
      <c r="C1708" s="75">
        <f>Abfalldokumentation!$U1708</f>
        <v>44511</v>
      </c>
      <c r="D1708" s="69" t="str">
        <f>IFERROR(IF(VLOOKUP(O1708,'[1]Rohware 230'!$B:$C,2,FALSE)=0,"Rohware"),
IFERROR(IF(VLOOKUP(O1708,[1]Sammelnr.!$B:$C,2,FALSE)=0,"Sammelnr. ungeschält ABS"),
IFERROR(IF(VLOOKUP(O1708,[1]Sammelnr.!$E:$F,2,FALSE)=0,"Sammelnr. ungeschält VS"),
IFERROR(IF(VLOOKUP(O1708,[1]Sammelnr.!$H:$I,2,FALSE)=0,"Sammelnr. geschält"),
IFERROR(IF(VLOOKUP(O1708,[1]Offen!$B:$C,2,FALSE)=0,"Offen ungeschält ABS"),
IFERROR(IF(VLOOKUP(O1708,[1]Offen!$E:$F,2,FALSE)=0,"Offen ungeschält VOS"),
IFERROR(IF(VLOOKUP(O1708,[1]Offen!$H:$I,2,FALSE)=0,"Offen geschält RW"),
IFERROR(IF(VLOOKUP(O1708,[1]Offen!$K:$L,2,FALSE)=0,"Offen vegan"),
IFERROR(IF(VLOOKUP(O1708,[1]Offen!$N:$O,2,FALSE)=0,"Offen Zipfel"),
IFERROR(IF(VLOOKUP(O1708,[1]Offen!$Q:$R,2,FALSE)=0,"Offen Endstücke"),
IFERROR(IF(VLOOKUP(O1708,[1]Vakuumiert!$B:$C,2,FALSE)=0,"Vakuumierter VOS ungeschält"),
IFERROR(IF(VLOOKUP(O1708,[1]Vakuumiert!$E:$F,2,FALSE)=0,"Vakuumierter ABS ungeschält"),
IFERROR(IF(VLOOKUP(O1708,[1]Vakuumiert!$H:$I,2,FALSE)=0,"Vakuumierter VOS geschält"),
IFERROR(IF(VLOOKUP(O1708,[1]Vakuumiert!$K:$L,2,FALSE)=0,"Vakuumierter VOS vegan"),
IFERROR(IF(VLOOKUP(O1708,[1]Vakuumiert!$N:$O,2,FALSE)=0,"Vakuumierter VOS Zipfel"),
IFERROR(IF(VLOOKUP(O1708,[1]Vakuumiert!$Q:$R,2,FALSE)=0,"Vakuumiert geschält"),
IFERROR(IF(VLOOKUP(O1708,'[1]vakuumierte Fertigprodukte'!$B:$C,2,FALSE)=0,"Fertigprodukte"),
IFERROR(IF(VLOOKUP(O1708,'[1]vakuumierte Fertigprodukte'!$E:$FI,2,FALSE)=0,"Vakuumierte Zipfel"),
IFERROR(IF(VLOOKUP(O1708,[1]Wurste!$B:$C,2,FALSE)=0,"Räucherwürste"),
IFERROR(IF(VLOOKUP(O1708,[1]Wurste!$E:$F,2,FALSE)=0,"URW/URGW Wurst"),
IFERROR(IF(VLOOKUP(O1708,[1]Wurste!$H:$I,2,FALSE)=0,"HF-Wurst Vegan"),
IFERROR(IF(VLOOKUP(O1708,[1]Wurste!$K:$L,2,FALSE)=0,"320er ohne Würste"),
IFERROR(IF(AND(OR(Abfalldokumentation!$A1708="BU3",Abfalldokumentation!$A1708="Verkauf"),Abfalldokumentation!$F1708="Schimmel",Abfalldokumentation!$G1708="keinen Abnehmer/kein Schälpersonal"),"Div. Zipfel, ES ohne Verwendung",VLOOKUP(Abfalldokumentation!$E1708,Produktgruppen!A:B,2,FALSE)),"-")))))))))))))))))))))))</f>
        <v>ABS</v>
      </c>
      <c r="E1708" s="76" t="str">
        <f>IFERROR(VLOOKUP(Abfalldokumentation!$O1708,Artikel!A:C,3,FALSE),Abfalldokumentation!$O1708)</f>
        <v>ABS Pfeffer-Bruch</v>
      </c>
      <c r="F1708" s="76" t="str">
        <f>VLOOKUP(T1708,'Liste Gründe'!A:D,2,FALSE)</f>
        <v>Linienbezogen</v>
      </c>
      <c r="G1708" s="75" t="str">
        <f>IF(ISBLANK(V1708),VLOOKUP(Abfalldokumentation!$P1708,'Liste Gründe'!A:D,3,FALSE),V1708)</f>
        <v>Reste von Produktion</v>
      </c>
      <c r="H1708" s="76" t="str">
        <f>IF(ISBLANK(Abfalldokumentation!$W1708),"-",Abfalldokumentation!$W1708)</f>
        <v>-</v>
      </c>
      <c r="I1708" s="76">
        <f t="shared" si="183"/>
        <v>45</v>
      </c>
      <c r="J1708" s="76" t="str">
        <f t="shared" si="184"/>
        <v>Produkte</v>
      </c>
      <c r="K1708" s="76" t="str">
        <f t="shared" si="185"/>
        <v>BUs</v>
      </c>
      <c r="L1708" s="76" t="str">
        <f t="shared" si="186"/>
        <v>Symptome</v>
      </c>
      <c r="M1708" s="76">
        <f>IFERROR(VLOOKUP(Abfalldokumentation!$O1708,Kennzahlen!S:V,3,FALSE)*Abfalldokumentation!$B1708,"0")</f>
        <v>2.6000000000000003E-3</v>
      </c>
      <c r="N1708" s="76" t="str">
        <f>IF(ISBLANK(Q1708),VLOOKUP(Abfalldokumentation!$O1708,'Linien - BU'!R:S,2,FALSE),Q1708)</f>
        <v>Spezialitäten</v>
      </c>
      <c r="O1708" s="77">
        <f t="shared" si="187"/>
        <v>29501017</v>
      </c>
      <c r="P1708" s="77">
        <f t="shared" si="188"/>
        <v>30</v>
      </c>
      <c r="Q1708" s="39" t="s">
        <v>253</v>
      </c>
      <c r="R1708" s="46">
        <v>29501017</v>
      </c>
      <c r="S1708" s="46">
        <v>26</v>
      </c>
      <c r="T1708" s="46">
        <v>30</v>
      </c>
      <c r="U1708" s="47">
        <v>44511</v>
      </c>
      <c r="V1708" s="42" t="s">
        <v>120</v>
      </c>
      <c r="W1708" s="46"/>
      <c r="X1708" s="50" t="str">
        <f>IFERROR(VLOOKUP(Abfalldokumentation!$R1708,Artikel!A:C,3,FALSE),Abfalldokumentation!$R1708)</f>
        <v>ABS Pfeffer-Bruch</v>
      </c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</row>
    <row r="1709" spans="1:40" ht="30" hidden="1" customHeight="1" x14ac:dyDescent="0.25">
      <c r="A1709" s="78" t="str">
        <f>VLOOKUP(N1709,'Linien - BU'!A:B,2,FALSE)</f>
        <v>BU1</v>
      </c>
      <c r="B1709" s="79">
        <f t="shared" ref="B1709:B1740" si="190">S1709</f>
        <v>140</v>
      </c>
      <c r="C1709" s="80">
        <f>Abfalldokumentation!$U1709</f>
        <v>44511</v>
      </c>
      <c r="D1709" s="69" t="str">
        <f>IFERROR(IF(VLOOKUP(O1709,'[1]Rohware 230'!$B:$C,2,FALSE)=0,"Rohware"),
IFERROR(IF(VLOOKUP(O1709,[1]Sammelnr.!$B:$C,2,FALSE)=0,"Sammelnr. ungeschält ABS"),
IFERROR(IF(VLOOKUP(O1709,[1]Sammelnr.!$E:$F,2,FALSE)=0,"Sammelnr. ungeschält VS"),
IFERROR(IF(VLOOKUP(O1709,[1]Sammelnr.!$H:$I,2,FALSE)=0,"Sammelnr. geschält"),
IFERROR(IF(VLOOKUP(O1709,[1]Offen!$B:$C,2,FALSE)=0,"Offen ungeschält ABS"),
IFERROR(IF(VLOOKUP(O1709,[1]Offen!$E:$F,2,FALSE)=0,"Offen ungeschält VOS"),
IFERROR(IF(VLOOKUP(O1709,[1]Offen!$H:$I,2,FALSE)=0,"Offen geschält RW"),
IFERROR(IF(VLOOKUP(O1709,[1]Offen!$K:$L,2,FALSE)=0,"Offen vegan"),
IFERROR(IF(VLOOKUP(O1709,[1]Offen!$N:$O,2,FALSE)=0,"Offen Zipfel"),
IFERROR(IF(VLOOKUP(O1709,[1]Offen!$Q:$R,2,FALSE)=0,"Offen Endstücke"),
IFERROR(IF(VLOOKUP(O1709,[1]Vakuumiert!$B:$C,2,FALSE)=0,"Vakuumierter VOS ungeschält"),
IFERROR(IF(VLOOKUP(O1709,[1]Vakuumiert!$E:$F,2,FALSE)=0,"Vakuumierter ABS ungeschält"),
IFERROR(IF(VLOOKUP(O1709,[1]Vakuumiert!$H:$I,2,FALSE)=0,"Vakuumierter VOS geschält"),
IFERROR(IF(VLOOKUP(O1709,[1]Vakuumiert!$K:$L,2,FALSE)=0,"Vakuumierter VOS vegan"),
IFERROR(IF(VLOOKUP(O1709,[1]Vakuumiert!$N:$O,2,FALSE)=0,"Vakuumierter VOS Zipfel"),
IFERROR(IF(VLOOKUP(O1709,[1]Vakuumiert!$Q:$R,2,FALSE)=0,"Vakuumiert geschält"),
IFERROR(IF(VLOOKUP(O1709,'[1]vakuumierte Fertigprodukte'!$B:$C,2,FALSE)=0,"Fertigprodukte"),
IFERROR(IF(VLOOKUP(O1709,'[1]vakuumierte Fertigprodukte'!$E:$FI,2,FALSE)=0,"Vakuumierte Zipfel"),
IFERROR(IF(VLOOKUP(O1709,[1]Wurste!$B:$C,2,FALSE)=0,"Räucherwürste"),
IFERROR(IF(VLOOKUP(O1709,[1]Wurste!$E:$F,2,FALSE)=0,"URW/URGW Wurst"),
IFERROR(IF(VLOOKUP(O1709,[1]Wurste!$H:$I,2,FALSE)=0,"HF-Wurst Vegan"),
IFERROR(IF(VLOOKUP(O1709,[1]Wurste!$K:$L,2,FALSE)=0,"320er ohne Würste"),
IFERROR(IF(AND(OR(Abfalldokumentation!$A1709="BU3",Abfalldokumentation!$A1709="Verkauf"),Abfalldokumentation!$F1709="Schimmel",Abfalldokumentation!$G1709="keinen Abnehmer/kein Schälpersonal"),"Div. Zipfel, ES ohne Verwendung",VLOOKUP(Abfalldokumentation!$E1709,Produktgruppen!A:B,2,FALSE)),"-")))))))))))))))))))))))</f>
        <v>ganze Würste</v>
      </c>
      <c r="E1709" s="81" t="str">
        <f>IFERROR(VLOOKUP(Abfalldokumentation!$O1709,Artikel!A:C,3,FALSE),Abfalldokumentation!$O1709)</f>
        <v>Würste 9300g Räucher na</v>
      </c>
      <c r="F1709" s="81" t="str">
        <f>VLOOKUP(T1709,'Liste Gründe'!A:D,2,FALSE)</f>
        <v>Rest</v>
      </c>
      <c r="G1709" s="80" t="str">
        <f>IF(ISBLANK(V1709),VLOOKUP(Abfalldokumentation!$P1709,'Liste Gründe'!A:D,3,FALSE),V1709)</f>
        <v>Schmutz</v>
      </c>
      <c r="H1709" s="81" t="str">
        <f>IF(ISBLANK(Abfalldokumentation!$W1709),"-",Abfalldokumentation!$W1709)</f>
        <v>-</v>
      </c>
      <c r="I1709" s="81">
        <f t="shared" si="183"/>
        <v>45</v>
      </c>
      <c r="J1709" s="81" t="str">
        <f t="shared" si="184"/>
        <v>Produkte</v>
      </c>
      <c r="K1709" s="81" t="str">
        <f t="shared" si="185"/>
        <v>BUs</v>
      </c>
      <c r="L1709" s="81" t="str">
        <f t="shared" si="186"/>
        <v>Symptome</v>
      </c>
      <c r="M1709" s="81" t="str">
        <f>IFERROR(VLOOKUP(Abfalldokumentation!$O1709,Kennzahlen!S:V,3,FALSE)*Abfalldokumentation!$B1709,"0")</f>
        <v>0</v>
      </c>
      <c r="N1709" s="81" t="str">
        <f>IF(ISBLANK(Q1709),VLOOKUP(Abfalldokumentation!$O1709,'Linien - BU'!R:S,2,FALSE),Q1709)</f>
        <v>RWV</v>
      </c>
      <c r="O1709" s="77">
        <f t="shared" si="187"/>
        <v>32000027</v>
      </c>
      <c r="P1709" s="77">
        <f t="shared" si="188"/>
        <v>42</v>
      </c>
      <c r="Q1709" s="39" t="s">
        <v>202</v>
      </c>
      <c r="R1709" s="40">
        <v>32000027</v>
      </c>
      <c r="S1709" s="40">
        <v>140</v>
      </c>
      <c r="T1709" s="40">
        <v>42</v>
      </c>
      <c r="U1709" s="41">
        <v>44511</v>
      </c>
      <c r="V1709" s="59"/>
      <c r="W1709" s="40"/>
      <c r="X1709" s="44" t="str">
        <f>IFERROR(VLOOKUP(Abfalldokumentation!$R1709,Artikel!A:C,3,FALSE),Abfalldokumentation!$R1709)</f>
        <v>Würste 9300g Räucher na</v>
      </c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</row>
    <row r="1710" spans="1:40" ht="30" hidden="1" customHeight="1" x14ac:dyDescent="0.25">
      <c r="A1710" s="73" t="str">
        <f>VLOOKUP(N1710,'Linien - BU'!A:B,2,FALSE)</f>
        <v>BU1</v>
      </c>
      <c r="B1710" s="74">
        <f t="shared" si="190"/>
        <v>20</v>
      </c>
      <c r="C1710" s="75">
        <f>Abfalldokumentation!$U1710</f>
        <v>44511</v>
      </c>
      <c r="D1710" s="69" t="str">
        <f>IFERROR(IF(VLOOKUP(O1710,'[1]Rohware 230'!$B:$C,2,FALSE)=0,"Rohware"),
IFERROR(IF(VLOOKUP(O1710,[1]Sammelnr.!$B:$C,2,FALSE)=0,"Sammelnr. ungeschält ABS"),
IFERROR(IF(VLOOKUP(O1710,[1]Sammelnr.!$E:$F,2,FALSE)=0,"Sammelnr. ungeschält VS"),
IFERROR(IF(VLOOKUP(O1710,[1]Sammelnr.!$H:$I,2,FALSE)=0,"Sammelnr. geschält"),
IFERROR(IF(VLOOKUP(O1710,[1]Offen!$B:$C,2,FALSE)=0,"Offen ungeschält ABS"),
IFERROR(IF(VLOOKUP(O1710,[1]Offen!$E:$F,2,FALSE)=0,"Offen ungeschält VOS"),
IFERROR(IF(VLOOKUP(O1710,[1]Offen!$H:$I,2,FALSE)=0,"Offen geschält RW"),
IFERROR(IF(VLOOKUP(O1710,[1]Offen!$K:$L,2,FALSE)=0,"Offen vegan"),
IFERROR(IF(VLOOKUP(O1710,[1]Offen!$N:$O,2,FALSE)=0,"Offen Zipfel"),
IFERROR(IF(VLOOKUP(O1710,[1]Offen!$Q:$R,2,FALSE)=0,"Offen Endstücke"),
IFERROR(IF(VLOOKUP(O1710,[1]Vakuumiert!$B:$C,2,FALSE)=0,"Vakuumierter VOS ungeschält"),
IFERROR(IF(VLOOKUP(O1710,[1]Vakuumiert!$E:$F,2,FALSE)=0,"Vakuumierter ABS ungeschält"),
IFERROR(IF(VLOOKUP(O1710,[1]Vakuumiert!$H:$I,2,FALSE)=0,"Vakuumierter VOS geschält"),
IFERROR(IF(VLOOKUP(O1710,[1]Vakuumiert!$K:$L,2,FALSE)=0,"Vakuumierter VOS vegan"),
IFERROR(IF(VLOOKUP(O1710,[1]Vakuumiert!$N:$O,2,FALSE)=0,"Vakuumierter VOS Zipfel"),
IFERROR(IF(VLOOKUP(O1710,[1]Vakuumiert!$Q:$R,2,FALSE)=0,"Vakuumiert geschält"),
IFERROR(IF(VLOOKUP(O1710,'[1]vakuumierte Fertigprodukte'!$B:$C,2,FALSE)=0,"Fertigprodukte"),
IFERROR(IF(VLOOKUP(O1710,'[1]vakuumierte Fertigprodukte'!$E:$FI,2,FALSE)=0,"Vakuumierte Zipfel"),
IFERROR(IF(VLOOKUP(O1710,[1]Wurste!$B:$C,2,FALSE)=0,"Räucherwürste"),
IFERROR(IF(VLOOKUP(O1710,[1]Wurste!$E:$F,2,FALSE)=0,"URW/URGW Wurst"),
IFERROR(IF(VLOOKUP(O1710,[1]Wurste!$H:$I,2,FALSE)=0,"HF-Wurst Vegan"),
IFERROR(IF(VLOOKUP(O1710,[1]Wurste!$K:$L,2,FALSE)=0,"320er ohne Würste"),
IFERROR(IF(AND(OR(Abfalldokumentation!$A1710="BU3",Abfalldokumentation!$A1710="Verkauf"),Abfalldokumentation!$F1710="Schimmel",Abfalldokumentation!$G1710="keinen Abnehmer/kein Schälpersonal"),"Div. Zipfel, ES ohne Verwendung",VLOOKUP(Abfalldokumentation!$E1710,Produktgruppen!A:B,2,FALSE)),"-")))))))))))))))))))))))</f>
        <v>vegan</v>
      </c>
      <c r="E1710" s="76" t="str">
        <f>IFERROR(VLOOKUP(Abfalldokumentation!$O1710,Artikel!A:C,3,FALSE),Abfalldokumentation!$O1710)</f>
        <v>VEG-SCH MILD 7,2KG</v>
      </c>
      <c r="F1710" s="76" t="str">
        <f>VLOOKUP(T1710,'Liste Gründe'!A:D,2,FALSE)</f>
        <v>Linienbezogen</v>
      </c>
      <c r="G1710" s="75" t="str">
        <f>IF(ISBLANK(V1710),VLOOKUP(Abfalldokumentation!$P1710,'Liste Gründe'!A:D,3,FALSE),V1710)</f>
        <v>Füllkopf tropft (vegan)</v>
      </c>
      <c r="H1710" s="76" t="str">
        <f>IF(ISBLANK(Abfalldokumentation!$W1710),"-",Abfalldokumentation!$W1710)</f>
        <v>-</v>
      </c>
      <c r="I1710" s="76">
        <f t="shared" si="183"/>
        <v>45</v>
      </c>
      <c r="J1710" s="76" t="str">
        <f t="shared" si="184"/>
        <v>Produkte</v>
      </c>
      <c r="K1710" s="76" t="str">
        <f t="shared" si="185"/>
        <v>BUs</v>
      </c>
      <c r="L1710" s="76" t="str">
        <f t="shared" si="186"/>
        <v>Symptome</v>
      </c>
      <c r="M1710" s="76" t="str">
        <f>IFERROR(VLOOKUP(Abfalldokumentation!$O1710,Kennzahlen!S:V,3,FALSE)*Abfalldokumentation!$B1710,"0")</f>
        <v>0</v>
      </c>
      <c r="N1710" s="76" t="str">
        <f>IF(ISBLANK(Q1710),VLOOKUP(Abfalldokumentation!$O1710,'Linien - BU'!R:S,2,FALSE),Q1710)</f>
        <v>BU1</v>
      </c>
      <c r="O1710" s="77">
        <f t="shared" si="187"/>
        <v>31900001</v>
      </c>
      <c r="P1710" s="77">
        <f t="shared" si="188"/>
        <v>20</v>
      </c>
      <c r="Q1710" s="45" t="s">
        <v>6</v>
      </c>
      <c r="R1710" s="46">
        <v>31900001</v>
      </c>
      <c r="S1710" s="46">
        <v>20</v>
      </c>
      <c r="T1710" s="46">
        <v>20</v>
      </c>
      <c r="U1710" s="47">
        <v>44511</v>
      </c>
      <c r="V1710" s="61"/>
      <c r="W1710" s="46"/>
      <c r="X1710" s="50" t="str">
        <f>IFERROR(VLOOKUP(Abfalldokumentation!$R1710,Artikel!A:C,3,FALSE),Abfalldokumentation!$R1710)</f>
        <v>VEG-SCH MILD 7,2KG</v>
      </c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</row>
    <row r="1711" spans="1:40" ht="30" hidden="1" customHeight="1" x14ac:dyDescent="0.25">
      <c r="A1711" s="78" t="str">
        <f>VLOOKUP(N1711,'Linien - BU'!A:B,2,FALSE)</f>
        <v>BU1</v>
      </c>
      <c r="B1711" s="79">
        <f t="shared" si="190"/>
        <v>60</v>
      </c>
      <c r="C1711" s="80">
        <f>Abfalldokumentation!$U1711</f>
        <v>44511</v>
      </c>
      <c r="D1711" s="69" t="str">
        <f>IFERROR(IF(VLOOKUP(O1711,'[1]Rohware 230'!$B:$C,2,FALSE)=0,"Rohware"),
IFERROR(IF(VLOOKUP(O1711,[1]Sammelnr.!$B:$C,2,FALSE)=0,"Sammelnr. ungeschält ABS"),
IFERROR(IF(VLOOKUP(O1711,[1]Sammelnr.!$E:$F,2,FALSE)=0,"Sammelnr. ungeschält VS"),
IFERROR(IF(VLOOKUP(O1711,[1]Sammelnr.!$H:$I,2,FALSE)=0,"Sammelnr. geschält"),
IFERROR(IF(VLOOKUP(O1711,[1]Offen!$B:$C,2,FALSE)=0,"Offen ungeschält ABS"),
IFERROR(IF(VLOOKUP(O1711,[1]Offen!$E:$F,2,FALSE)=0,"Offen ungeschält VOS"),
IFERROR(IF(VLOOKUP(O1711,[1]Offen!$H:$I,2,FALSE)=0,"Offen geschält RW"),
IFERROR(IF(VLOOKUP(O1711,[1]Offen!$K:$L,2,FALSE)=0,"Offen vegan"),
IFERROR(IF(VLOOKUP(O1711,[1]Offen!$N:$O,2,FALSE)=0,"Offen Zipfel"),
IFERROR(IF(VLOOKUP(O1711,[1]Offen!$Q:$R,2,FALSE)=0,"Offen Endstücke"),
IFERROR(IF(VLOOKUP(O1711,[1]Vakuumiert!$B:$C,2,FALSE)=0,"Vakuumierter VOS ungeschält"),
IFERROR(IF(VLOOKUP(O1711,[1]Vakuumiert!$E:$F,2,FALSE)=0,"Vakuumierter ABS ungeschält"),
IFERROR(IF(VLOOKUP(O1711,[1]Vakuumiert!$H:$I,2,FALSE)=0,"Vakuumierter VOS geschält"),
IFERROR(IF(VLOOKUP(O1711,[1]Vakuumiert!$K:$L,2,FALSE)=0,"Vakuumierter VOS vegan"),
IFERROR(IF(VLOOKUP(O1711,[1]Vakuumiert!$N:$O,2,FALSE)=0,"Vakuumierter VOS Zipfel"),
IFERROR(IF(VLOOKUP(O1711,[1]Vakuumiert!$Q:$R,2,FALSE)=0,"Vakuumiert geschält"),
IFERROR(IF(VLOOKUP(O1711,'[1]vakuumierte Fertigprodukte'!$B:$C,2,FALSE)=0,"Fertigprodukte"),
IFERROR(IF(VLOOKUP(O1711,'[1]vakuumierte Fertigprodukte'!$E:$FI,2,FALSE)=0,"Vakuumierte Zipfel"),
IFERROR(IF(VLOOKUP(O1711,[1]Wurste!$B:$C,2,FALSE)=0,"Räucherwürste"),
IFERROR(IF(VLOOKUP(O1711,[1]Wurste!$E:$F,2,FALSE)=0,"URW/URGW Wurst"),
IFERROR(IF(VLOOKUP(O1711,[1]Wurste!$H:$I,2,FALSE)=0,"HF-Wurst Vegan"),
IFERROR(IF(VLOOKUP(O1711,[1]Wurste!$K:$L,2,FALSE)=0,"320er ohne Würste"),
IFERROR(IF(AND(OR(Abfalldokumentation!$A1711="BU3",Abfalldokumentation!$A1711="Verkauf"),Abfalldokumentation!$F1711="Schimmel",Abfalldokumentation!$G1711="keinen Abnehmer/kein Schälpersonal"),"Div. Zipfel, ES ohne Verwendung",VLOOKUP(Abfalldokumentation!$E1711,Produktgruppen!A:B,2,FALSE)),"-")))))))))))))))))))))))</f>
        <v>-</v>
      </c>
      <c r="E1711" s="81" t="str">
        <f>IFERROR(VLOOKUP(Abfalldokumentation!$O1711,Artikel!A:C,3,FALSE),Abfalldokumentation!$O1711)</f>
        <v>Maschinenabfall</v>
      </c>
      <c r="F1711" s="81" t="str">
        <f>VLOOKUP(T1711,'Liste Gründe'!A:D,2,FALSE)</f>
        <v>Linienbezogen</v>
      </c>
      <c r="G1711" s="80" t="str">
        <f>IF(ISBLANK(V1711),VLOOKUP(Abfalldokumentation!$P1711,'Liste Gründe'!A:D,3,FALSE),V1711)</f>
        <v>Maschinenabfall</v>
      </c>
      <c r="H1711" s="81" t="str">
        <f>IF(ISBLANK(Abfalldokumentation!$W1711),"-",Abfalldokumentation!$W1711)</f>
        <v>-</v>
      </c>
      <c r="I1711" s="81">
        <f t="shared" si="183"/>
        <v>45</v>
      </c>
      <c r="J1711" s="81" t="str">
        <f t="shared" si="184"/>
        <v>Produkte</v>
      </c>
      <c r="K1711" s="81" t="str">
        <f t="shared" si="185"/>
        <v>BUs</v>
      </c>
      <c r="L1711" s="81" t="str">
        <f t="shared" si="186"/>
        <v>Symptome</v>
      </c>
      <c r="M1711" s="81" t="str">
        <f>IFERROR(VLOOKUP(Abfalldokumentation!$O1711,Kennzahlen!S:V,3,FALSE)*Abfalldokumentation!$B1711,"0")</f>
        <v>0</v>
      </c>
      <c r="N1711" s="81" t="str">
        <f>IF(ISBLANK(Q1711),VLOOKUP(Abfalldokumentation!$O1711,'Linien - BU'!R:S,2,FALSE),Q1711)</f>
        <v>Strudelline</v>
      </c>
      <c r="O1711" s="77" t="str">
        <f t="shared" si="187"/>
        <v>Maschinenabfall</v>
      </c>
      <c r="P1711" s="77">
        <f t="shared" si="188"/>
        <v>30</v>
      </c>
      <c r="Q1711" s="39" t="s">
        <v>222</v>
      </c>
      <c r="R1711" s="40" t="s">
        <v>55</v>
      </c>
      <c r="S1711" s="40">
        <v>60</v>
      </c>
      <c r="T1711" s="40">
        <v>30</v>
      </c>
      <c r="U1711" s="41">
        <v>44511</v>
      </c>
      <c r="V1711" s="59"/>
      <c r="W1711" s="40"/>
      <c r="X1711" s="44" t="str">
        <f>IFERROR(VLOOKUP(Abfalldokumentation!$R1711,Artikel!A:C,3,FALSE),Abfalldokumentation!$R1711)</f>
        <v>Maschinenabfall</v>
      </c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</row>
    <row r="1712" spans="1:40" ht="30" hidden="1" customHeight="1" x14ac:dyDescent="0.25">
      <c r="A1712" s="73" t="str">
        <f>VLOOKUP(N1712,'Linien - BU'!A:B,2,FALSE)</f>
        <v>BU1</v>
      </c>
      <c r="B1712" s="74">
        <f t="shared" si="190"/>
        <v>20</v>
      </c>
      <c r="C1712" s="75">
        <f>Abfalldokumentation!$U1712</f>
        <v>44511</v>
      </c>
      <c r="D1712" s="69" t="str">
        <f>IFERROR(IF(VLOOKUP(O1712,'[1]Rohware 230'!$B:$C,2,FALSE)=0,"Rohware"),
IFERROR(IF(VLOOKUP(O1712,[1]Sammelnr.!$B:$C,2,FALSE)=0,"Sammelnr. ungeschält ABS"),
IFERROR(IF(VLOOKUP(O1712,[1]Sammelnr.!$E:$F,2,FALSE)=0,"Sammelnr. ungeschält VS"),
IFERROR(IF(VLOOKUP(O1712,[1]Sammelnr.!$H:$I,2,FALSE)=0,"Sammelnr. geschält"),
IFERROR(IF(VLOOKUP(O1712,[1]Offen!$B:$C,2,FALSE)=0,"Offen ungeschält ABS"),
IFERROR(IF(VLOOKUP(O1712,[1]Offen!$E:$F,2,FALSE)=0,"Offen ungeschält VOS"),
IFERROR(IF(VLOOKUP(O1712,[1]Offen!$H:$I,2,FALSE)=0,"Offen geschält RW"),
IFERROR(IF(VLOOKUP(O1712,[1]Offen!$K:$L,2,FALSE)=0,"Offen vegan"),
IFERROR(IF(VLOOKUP(O1712,[1]Offen!$N:$O,2,FALSE)=0,"Offen Zipfel"),
IFERROR(IF(VLOOKUP(O1712,[1]Offen!$Q:$R,2,FALSE)=0,"Offen Endstücke"),
IFERROR(IF(VLOOKUP(O1712,[1]Vakuumiert!$B:$C,2,FALSE)=0,"Vakuumierter VOS ungeschält"),
IFERROR(IF(VLOOKUP(O1712,[1]Vakuumiert!$E:$F,2,FALSE)=0,"Vakuumierter ABS ungeschält"),
IFERROR(IF(VLOOKUP(O1712,[1]Vakuumiert!$H:$I,2,FALSE)=0,"Vakuumierter VOS geschält"),
IFERROR(IF(VLOOKUP(O1712,[1]Vakuumiert!$K:$L,2,FALSE)=0,"Vakuumierter VOS vegan"),
IFERROR(IF(VLOOKUP(O1712,[1]Vakuumiert!$N:$O,2,FALSE)=0,"Vakuumierter VOS Zipfel"),
IFERROR(IF(VLOOKUP(O1712,[1]Vakuumiert!$Q:$R,2,FALSE)=0,"Vakuumiert geschält"),
IFERROR(IF(VLOOKUP(O1712,'[1]vakuumierte Fertigprodukte'!$B:$C,2,FALSE)=0,"Fertigprodukte"),
IFERROR(IF(VLOOKUP(O1712,'[1]vakuumierte Fertigprodukte'!$E:$FI,2,FALSE)=0,"Vakuumierte Zipfel"),
IFERROR(IF(VLOOKUP(O1712,[1]Wurste!$B:$C,2,FALSE)=0,"Räucherwürste"),
IFERROR(IF(VLOOKUP(O1712,[1]Wurste!$E:$F,2,FALSE)=0,"URW/URGW Wurst"),
IFERROR(IF(VLOOKUP(O1712,[1]Wurste!$H:$I,2,FALSE)=0,"HF-Wurst Vegan"),
IFERROR(IF(VLOOKUP(O1712,[1]Wurste!$K:$L,2,FALSE)=0,"320er ohne Würste"),
IFERROR(IF(AND(OR(Abfalldokumentation!$A1712="BU3",Abfalldokumentation!$A1712="Verkauf"),Abfalldokumentation!$F1712="Schimmel",Abfalldokumentation!$G1712="keinen Abnehmer/kein Schälpersonal"),"Div. Zipfel, ES ohne Verwendung",VLOOKUP(Abfalldokumentation!$E1712,Produktgruppen!A:B,2,FALSE)),"-")))))))))))))))))))))))</f>
        <v>ganze Würste</v>
      </c>
      <c r="E1712" s="76" t="str">
        <f>IFERROR(VLOOKUP(Abfalldokumentation!$O1712,Artikel!A:C,3,FALSE),Abfalldokumentation!$O1712)</f>
        <v>Würste 9300g Räucher na</v>
      </c>
      <c r="F1712" s="76" t="str">
        <f>VLOOKUP(T1712,'Liste Gründe'!A:D,2,FALSE)</f>
        <v>Linienbezogen</v>
      </c>
      <c r="G1712" s="75" t="str">
        <f>IF(ISBLANK(V1712),VLOOKUP(Abfalldokumentation!$P1712,'Liste Gründe'!A:D,3,FALSE),V1712)</f>
        <v>Reinigung</v>
      </c>
      <c r="H1712" s="76" t="str">
        <f>IF(ISBLANK(Abfalldokumentation!$W1712),"-",Abfalldokumentation!$W1712)</f>
        <v>-</v>
      </c>
      <c r="I1712" s="76">
        <f t="shared" si="183"/>
        <v>45</v>
      </c>
      <c r="J1712" s="76" t="str">
        <f t="shared" si="184"/>
        <v>Produkte</v>
      </c>
      <c r="K1712" s="76" t="str">
        <f t="shared" si="185"/>
        <v>BUs</v>
      </c>
      <c r="L1712" s="76" t="str">
        <f t="shared" si="186"/>
        <v>Symptome</v>
      </c>
      <c r="M1712" s="76" t="str">
        <f>IFERROR(VLOOKUP(Abfalldokumentation!$O1712,Kennzahlen!S:V,3,FALSE)*Abfalldokumentation!$B1712,"0")</f>
        <v>0</v>
      </c>
      <c r="N1712" s="76">
        <f>IF(ISBLANK(Q1712),VLOOKUP(Abfalldokumentation!$O1712,'Linien - BU'!R:S,2,FALSE),Q1712)</f>
        <v>3020</v>
      </c>
      <c r="O1712" s="77">
        <f t="shared" si="187"/>
        <v>32000027</v>
      </c>
      <c r="P1712" s="77">
        <f t="shared" si="188"/>
        <v>10</v>
      </c>
      <c r="Q1712" s="45">
        <v>3020</v>
      </c>
      <c r="R1712" s="46">
        <v>32000027</v>
      </c>
      <c r="S1712" s="46">
        <v>20</v>
      </c>
      <c r="T1712" s="46">
        <v>10</v>
      </c>
      <c r="U1712" s="47">
        <v>44511</v>
      </c>
      <c r="V1712" s="61"/>
      <c r="W1712" s="46"/>
      <c r="X1712" s="50" t="str">
        <f>IFERROR(VLOOKUP(Abfalldokumentation!$R1712,Artikel!A:C,3,FALSE),Abfalldokumentation!$R1712)</f>
        <v>Würste 9300g Räucher na</v>
      </c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</row>
    <row r="1713" spans="1:40" ht="30" hidden="1" customHeight="1" x14ac:dyDescent="0.25">
      <c r="A1713" s="78" t="str">
        <f>VLOOKUP(N1713,'Linien - BU'!A:B,2,FALSE)</f>
        <v>BU1</v>
      </c>
      <c r="B1713" s="79">
        <f t="shared" si="190"/>
        <v>20</v>
      </c>
      <c r="C1713" s="80">
        <f>Abfalldokumentation!$U1713</f>
        <v>44511</v>
      </c>
      <c r="D1713" s="69" t="str">
        <f>IFERROR(IF(VLOOKUP(O1713,'[1]Rohware 230'!$B:$C,2,FALSE)=0,"Rohware"),
IFERROR(IF(VLOOKUP(O1713,[1]Sammelnr.!$B:$C,2,FALSE)=0,"Sammelnr. ungeschält ABS"),
IFERROR(IF(VLOOKUP(O1713,[1]Sammelnr.!$E:$F,2,FALSE)=0,"Sammelnr. ungeschält VS"),
IFERROR(IF(VLOOKUP(O1713,[1]Sammelnr.!$H:$I,2,FALSE)=0,"Sammelnr. geschält"),
IFERROR(IF(VLOOKUP(O1713,[1]Offen!$B:$C,2,FALSE)=0,"Offen ungeschält ABS"),
IFERROR(IF(VLOOKUP(O1713,[1]Offen!$E:$F,2,FALSE)=0,"Offen ungeschält VOS"),
IFERROR(IF(VLOOKUP(O1713,[1]Offen!$H:$I,2,FALSE)=0,"Offen geschält RW"),
IFERROR(IF(VLOOKUP(O1713,[1]Offen!$K:$L,2,FALSE)=0,"Offen vegan"),
IFERROR(IF(VLOOKUP(O1713,[1]Offen!$N:$O,2,FALSE)=0,"Offen Zipfel"),
IFERROR(IF(VLOOKUP(O1713,[1]Offen!$Q:$R,2,FALSE)=0,"Offen Endstücke"),
IFERROR(IF(VLOOKUP(O1713,[1]Vakuumiert!$B:$C,2,FALSE)=0,"Vakuumierter VOS ungeschält"),
IFERROR(IF(VLOOKUP(O1713,[1]Vakuumiert!$E:$F,2,FALSE)=0,"Vakuumierter ABS ungeschält"),
IFERROR(IF(VLOOKUP(O1713,[1]Vakuumiert!$H:$I,2,FALSE)=0,"Vakuumierter VOS geschält"),
IFERROR(IF(VLOOKUP(O1713,[1]Vakuumiert!$K:$L,2,FALSE)=0,"Vakuumierter VOS vegan"),
IFERROR(IF(VLOOKUP(O1713,[1]Vakuumiert!$N:$O,2,FALSE)=0,"Vakuumierter VOS Zipfel"),
IFERROR(IF(VLOOKUP(O1713,[1]Vakuumiert!$Q:$R,2,FALSE)=0,"Vakuumiert geschält"),
IFERROR(IF(VLOOKUP(O1713,'[1]vakuumierte Fertigprodukte'!$B:$C,2,FALSE)=0,"Fertigprodukte"),
IFERROR(IF(VLOOKUP(O1713,'[1]vakuumierte Fertigprodukte'!$E:$FI,2,FALSE)=0,"Vakuumierte Zipfel"),
IFERROR(IF(VLOOKUP(O1713,[1]Wurste!$B:$C,2,FALSE)=0,"Räucherwürste"),
IFERROR(IF(VLOOKUP(O1713,[1]Wurste!$E:$F,2,FALSE)=0,"URW/URGW Wurst"),
IFERROR(IF(VLOOKUP(O1713,[1]Wurste!$H:$I,2,FALSE)=0,"HF-Wurst Vegan"),
IFERROR(IF(VLOOKUP(O1713,[1]Wurste!$K:$L,2,FALSE)=0,"320er ohne Würste"),
IFERROR(IF(AND(OR(Abfalldokumentation!$A1713="BU3",Abfalldokumentation!$A1713="Verkauf"),Abfalldokumentation!$F1713="Schimmel",Abfalldokumentation!$G1713="keinen Abnehmer/kein Schälpersonal"),"Div. Zipfel, ES ohne Verwendung",VLOOKUP(Abfalldokumentation!$E1713,Produktgruppen!A:B,2,FALSE)),"-")))))))))))))))))))))))</f>
        <v>vegan</v>
      </c>
      <c r="E1713" s="81" t="str">
        <f>IFERROR(VLOOKUP(Abfalldokumentation!$O1713,Artikel!A:C,3,FALSE),Abfalldokumentation!$O1713)</f>
        <v>VEG-SCH MILD 7,2KG</v>
      </c>
      <c r="F1713" s="81" t="str">
        <f>VLOOKUP(T1713,'Liste Gründe'!A:D,2,FALSE)</f>
        <v>Linienbezogen</v>
      </c>
      <c r="G1713" s="80" t="str">
        <f>IF(ISBLANK(V1713),VLOOKUP(Abfalldokumentation!$P1713,'Liste Gründe'!A:D,3,FALSE),V1713)</f>
        <v>Füllkopf tropft (vegan)</v>
      </c>
      <c r="H1713" s="81" t="str">
        <f>IF(ISBLANK(Abfalldokumentation!$W1713),"-",Abfalldokumentation!$W1713)</f>
        <v>-</v>
      </c>
      <c r="I1713" s="81">
        <f t="shared" si="183"/>
        <v>45</v>
      </c>
      <c r="J1713" s="81" t="str">
        <f t="shared" si="184"/>
        <v>Produkte</v>
      </c>
      <c r="K1713" s="81" t="str">
        <f t="shared" si="185"/>
        <v>BUs</v>
      </c>
      <c r="L1713" s="81" t="str">
        <f t="shared" si="186"/>
        <v>Symptome</v>
      </c>
      <c r="M1713" s="81" t="str">
        <f>IFERROR(VLOOKUP(Abfalldokumentation!$O1713,Kennzahlen!S:V,3,FALSE)*Abfalldokumentation!$B1713,"0")</f>
        <v>0</v>
      </c>
      <c r="N1713" s="81">
        <f>IF(ISBLANK(Q1713),VLOOKUP(Abfalldokumentation!$O1713,'Linien - BU'!R:S,2,FALSE),Q1713)</f>
        <v>3100</v>
      </c>
      <c r="O1713" s="77">
        <f t="shared" si="187"/>
        <v>31900001</v>
      </c>
      <c r="P1713" s="77">
        <f t="shared" si="188"/>
        <v>20</v>
      </c>
      <c r="Q1713" s="39">
        <v>3100</v>
      </c>
      <c r="R1713" s="40">
        <v>31900001</v>
      </c>
      <c r="S1713" s="40">
        <v>20</v>
      </c>
      <c r="T1713" s="40">
        <v>20</v>
      </c>
      <c r="U1713" s="41">
        <v>44511</v>
      </c>
      <c r="V1713" s="59"/>
      <c r="W1713" s="40"/>
      <c r="X1713" s="44" t="str">
        <f>IFERROR(VLOOKUP(Abfalldokumentation!$R1713,Artikel!A:C,3,FALSE),Abfalldokumentation!$R1713)</f>
        <v>VEG-SCH MILD 7,2KG</v>
      </c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</row>
    <row r="1714" spans="1:40" ht="30" customHeight="1" x14ac:dyDescent="0.25">
      <c r="A1714" s="73" t="str">
        <f>VLOOKUP(N1714,'Linien - BU'!A:B,2,FALSE)</f>
        <v>BU1</v>
      </c>
      <c r="B1714" s="74">
        <f t="shared" si="190"/>
        <v>31.2</v>
      </c>
      <c r="C1714" s="75">
        <f>Abfalldokumentation!$U1714</f>
        <v>44511</v>
      </c>
      <c r="D1714" s="69" t="str">
        <f>IFERROR(IF(VLOOKUP(O1714,'[1]Rohware 230'!$B:$C,2,FALSE)=0,"Rohware"),
IFERROR(IF(VLOOKUP(O1714,[1]Sammelnr.!$B:$C,2,FALSE)=0,"Sammelnr. ungeschält ABS"),
IFERROR(IF(VLOOKUP(O1714,[1]Sammelnr.!$E:$F,2,FALSE)=0,"Sammelnr. ungeschält VS"),
IFERROR(IF(VLOOKUP(O1714,[1]Sammelnr.!$H:$I,2,FALSE)=0,"Sammelnr. geschält"),
IFERROR(IF(VLOOKUP(O1714,[1]Offen!$B:$C,2,FALSE)=0,"Offen ungeschält ABS"),
IFERROR(IF(VLOOKUP(O1714,[1]Offen!$E:$F,2,FALSE)=0,"Offen ungeschält VOS"),
IFERROR(IF(VLOOKUP(O1714,[1]Offen!$H:$I,2,FALSE)=0,"Offen geschält RW"),
IFERROR(IF(VLOOKUP(O1714,[1]Offen!$K:$L,2,FALSE)=0,"Offen vegan"),
IFERROR(IF(VLOOKUP(O1714,[1]Offen!$N:$O,2,FALSE)=0,"Offen Zipfel"),
IFERROR(IF(VLOOKUP(O1714,[1]Offen!$Q:$R,2,FALSE)=0,"Offen Endstücke"),
IFERROR(IF(VLOOKUP(O1714,[1]Vakuumiert!$B:$C,2,FALSE)=0,"Vakuumierter VOS ungeschält"),
IFERROR(IF(VLOOKUP(O1714,[1]Vakuumiert!$E:$F,2,FALSE)=0,"Vakuumierter ABS ungeschält"),
IFERROR(IF(VLOOKUP(O1714,[1]Vakuumiert!$H:$I,2,FALSE)=0,"Vakuumierter VOS geschält"),
IFERROR(IF(VLOOKUP(O1714,[1]Vakuumiert!$K:$L,2,FALSE)=0,"Vakuumierter VOS vegan"),
IFERROR(IF(VLOOKUP(O1714,[1]Vakuumiert!$N:$O,2,FALSE)=0,"Vakuumierter VOS Zipfel"),
IFERROR(IF(VLOOKUP(O1714,[1]Vakuumiert!$Q:$R,2,FALSE)=0,"Vakuumiert geschält"),
IFERROR(IF(VLOOKUP(O1714,'[1]vakuumierte Fertigprodukte'!$B:$C,2,FALSE)=0,"Fertigprodukte"),
IFERROR(IF(VLOOKUP(O1714,'[1]vakuumierte Fertigprodukte'!$E:$FI,2,FALSE)=0,"Vakuumierte Zipfel"),
IFERROR(IF(VLOOKUP(O1714,[1]Wurste!$B:$C,2,FALSE)=0,"Räucherwürste"),
IFERROR(IF(VLOOKUP(O1714,[1]Wurste!$E:$F,2,FALSE)=0,"URW/URGW Wurst"),
IFERROR(IF(VLOOKUP(O1714,[1]Wurste!$H:$I,2,FALSE)=0,"HF-Wurst Vegan"),
IFERROR(IF(VLOOKUP(O1714,[1]Wurste!$K:$L,2,FALSE)=0,"320er ohne Würste"),
IFERROR(IF(AND(OR(Abfalldokumentation!$A1714="BU3",Abfalldokumentation!$A1714="Verkauf"),Abfalldokumentation!$F1714="Schimmel",Abfalldokumentation!$G1714="keinen Abnehmer/kein Schälpersonal"),"Div. Zipfel, ES ohne Verwendung",VLOOKUP(Abfalldokumentation!$E1714,Produktgruppen!A:B,2,FALSE)),"-")))))))))))))))))))))))</f>
        <v>-</v>
      </c>
      <c r="E1714" s="76" t="str">
        <f>IFERROR(VLOOKUP(Abfalldokumentation!$O1714,Artikel!A:C,3,FALSE),Abfalldokumentation!$O1714)</f>
        <v>Maschinenabfall</v>
      </c>
      <c r="F1714" s="76" t="str">
        <f>VLOOKUP(T1714,'Liste Gründe'!A:D,2,FALSE)</f>
        <v>Linienbezogen</v>
      </c>
      <c r="G1714" s="75" t="str">
        <f>IF(ISBLANK(V1714),VLOOKUP(Abfalldokumentation!$P1714,'Liste Gründe'!A:D,3,FALSE),V1714)</f>
        <v>Clip gerissen</v>
      </c>
      <c r="H1714" s="76" t="str">
        <f>IF(ISBLANK(Abfalldokumentation!$W1714),"-",Abfalldokumentation!$W1714)</f>
        <v>-</v>
      </c>
      <c r="I1714" s="76">
        <f t="shared" si="183"/>
        <v>45</v>
      </c>
      <c r="J1714" s="76" t="str">
        <f t="shared" si="184"/>
        <v>Produkte</v>
      </c>
      <c r="K1714" s="76" t="str">
        <f t="shared" si="185"/>
        <v>BUs</v>
      </c>
      <c r="L1714" s="76" t="str">
        <f t="shared" si="186"/>
        <v>Symptome</v>
      </c>
      <c r="M1714" s="76" t="str">
        <f>IFERROR(VLOOKUP(Abfalldokumentation!$O1714,Kennzahlen!S:V,3,FALSE)*Abfalldokumentation!$B1714,"0")</f>
        <v>0</v>
      </c>
      <c r="N1714" s="76" t="str">
        <f>IF(ISBLANK(Q1714),VLOOKUP(Abfalldokumentation!$O1714,'Linien - BU'!R:S,2,FALSE),Q1714)</f>
        <v>Abfüllung</v>
      </c>
      <c r="O1714" s="77" t="str">
        <f t="shared" si="187"/>
        <v>Maschinenabfall</v>
      </c>
      <c r="P1714" s="77">
        <f t="shared" si="188"/>
        <v>31</v>
      </c>
      <c r="Q1714" s="45" t="s">
        <v>180</v>
      </c>
      <c r="R1714" s="40" t="s">
        <v>55</v>
      </c>
      <c r="S1714" s="46">
        <v>31.2</v>
      </c>
      <c r="T1714" s="40">
        <v>31</v>
      </c>
      <c r="U1714" s="47">
        <v>44511</v>
      </c>
      <c r="V1714" s="61"/>
      <c r="W1714" s="46"/>
      <c r="X1714" s="50" t="str">
        <f>IFERROR(VLOOKUP(Abfalldokumentation!$R1714,Artikel!A:C,3,FALSE),Abfalldokumentation!$R1714)</f>
        <v>Maschinenabfall</v>
      </c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</row>
    <row r="1715" spans="1:40" ht="30" hidden="1" customHeight="1" x14ac:dyDescent="0.25">
      <c r="A1715" s="78" t="str">
        <f>VLOOKUP(N1715,'Linien - BU'!A:B,2,FALSE)</f>
        <v>BU1</v>
      </c>
      <c r="B1715" s="79">
        <f t="shared" si="190"/>
        <v>282</v>
      </c>
      <c r="C1715" s="80">
        <f>Abfalldokumentation!$U1715</f>
        <v>44511</v>
      </c>
      <c r="D1715" s="69" t="str">
        <f>IFERROR(IF(VLOOKUP(O1715,'[1]Rohware 230'!$B:$C,2,FALSE)=0,"Rohware"),
IFERROR(IF(VLOOKUP(O1715,[1]Sammelnr.!$B:$C,2,FALSE)=0,"Sammelnr. ungeschält ABS"),
IFERROR(IF(VLOOKUP(O1715,[1]Sammelnr.!$E:$F,2,FALSE)=0,"Sammelnr. ungeschält VS"),
IFERROR(IF(VLOOKUP(O1715,[1]Sammelnr.!$H:$I,2,FALSE)=0,"Sammelnr. geschält"),
IFERROR(IF(VLOOKUP(O1715,[1]Offen!$B:$C,2,FALSE)=0,"Offen ungeschält ABS"),
IFERROR(IF(VLOOKUP(O1715,[1]Offen!$E:$F,2,FALSE)=0,"Offen ungeschält VOS"),
IFERROR(IF(VLOOKUP(O1715,[1]Offen!$H:$I,2,FALSE)=0,"Offen geschält RW"),
IFERROR(IF(VLOOKUP(O1715,[1]Offen!$K:$L,2,FALSE)=0,"Offen vegan"),
IFERROR(IF(VLOOKUP(O1715,[1]Offen!$N:$O,2,FALSE)=0,"Offen Zipfel"),
IFERROR(IF(VLOOKUP(O1715,[1]Offen!$Q:$R,2,FALSE)=0,"Offen Endstücke"),
IFERROR(IF(VLOOKUP(O1715,[1]Vakuumiert!$B:$C,2,FALSE)=0,"Vakuumierter VOS ungeschält"),
IFERROR(IF(VLOOKUP(O1715,[1]Vakuumiert!$E:$F,2,FALSE)=0,"Vakuumierter ABS ungeschält"),
IFERROR(IF(VLOOKUP(O1715,[1]Vakuumiert!$H:$I,2,FALSE)=0,"Vakuumierter VOS geschält"),
IFERROR(IF(VLOOKUP(O1715,[1]Vakuumiert!$K:$L,2,FALSE)=0,"Vakuumierter VOS vegan"),
IFERROR(IF(VLOOKUP(O1715,[1]Vakuumiert!$N:$O,2,FALSE)=0,"Vakuumierter VOS Zipfel"),
IFERROR(IF(VLOOKUP(O1715,[1]Vakuumiert!$Q:$R,2,FALSE)=0,"Vakuumiert geschält"),
IFERROR(IF(VLOOKUP(O1715,'[1]vakuumierte Fertigprodukte'!$B:$C,2,FALSE)=0,"Fertigprodukte"),
IFERROR(IF(VLOOKUP(O1715,'[1]vakuumierte Fertigprodukte'!$E:$FI,2,FALSE)=0,"Vakuumierte Zipfel"),
IFERROR(IF(VLOOKUP(O1715,[1]Wurste!$B:$C,2,FALSE)=0,"Räucherwürste"),
IFERROR(IF(VLOOKUP(O1715,[1]Wurste!$E:$F,2,FALSE)=0,"URW/URGW Wurst"),
IFERROR(IF(VLOOKUP(O1715,[1]Wurste!$H:$I,2,FALSE)=0,"HF-Wurst Vegan"),
IFERROR(IF(VLOOKUP(O1715,[1]Wurste!$K:$L,2,FALSE)=0,"320er ohne Würste"),
IFERROR(IF(AND(OR(Abfalldokumentation!$A1715="BU3",Abfalldokumentation!$A1715="Verkauf"),Abfalldokumentation!$F1715="Schimmel",Abfalldokumentation!$G1715="keinen Abnehmer/kein Schälpersonal"),"Div. Zipfel, ES ohne Verwendung",VLOOKUP(Abfalldokumentation!$E1715,Produktgruppen!A:B,2,FALSE)),"-")))))))))))))))))))))))</f>
        <v>-</v>
      </c>
      <c r="E1715" s="81" t="str">
        <f>IFERROR(VLOOKUP(Abfalldokumentation!$O1715,Artikel!A:C,3,FALSE),Abfalldokumentation!$O1715)</f>
        <v>Maschinenabfall</v>
      </c>
      <c r="F1715" s="81" t="str">
        <f>VLOOKUP(T1715,'Liste Gründe'!A:D,2,FALSE)</f>
        <v>Linienbezogen</v>
      </c>
      <c r="G1715" s="80" t="str">
        <f>IF(ISBLANK(V1715),VLOOKUP(Abfalldokumentation!$P1715,'Liste Gründe'!A:D,3,FALSE),V1715)</f>
        <v>Reinigung</v>
      </c>
      <c r="H1715" s="81" t="str">
        <f>IF(ISBLANK(Abfalldokumentation!$W1715),"-",Abfalldokumentation!$W1715)</f>
        <v>-</v>
      </c>
      <c r="I1715" s="81">
        <f t="shared" si="183"/>
        <v>45</v>
      </c>
      <c r="J1715" s="81" t="str">
        <f t="shared" si="184"/>
        <v>Produkte</v>
      </c>
      <c r="K1715" s="81" t="str">
        <f t="shared" si="185"/>
        <v>BUs</v>
      </c>
      <c r="L1715" s="81" t="str">
        <f t="shared" si="186"/>
        <v>Symptome</v>
      </c>
      <c r="M1715" s="81" t="str">
        <f>IFERROR(VLOOKUP(Abfalldokumentation!$O1715,Kennzahlen!S:V,3,FALSE)*Abfalldokumentation!$B1715,"0")</f>
        <v>0</v>
      </c>
      <c r="N1715" s="81" t="str">
        <f>IF(ISBLANK(Q1715),VLOOKUP(Abfalldokumentation!$O1715,'Linien - BU'!R:S,2,FALSE),Q1715)</f>
        <v>Schmelze</v>
      </c>
      <c r="O1715" s="77" t="str">
        <f t="shared" si="187"/>
        <v>Maschinenabfall</v>
      </c>
      <c r="P1715" s="77">
        <f t="shared" si="188"/>
        <v>10</v>
      </c>
      <c r="Q1715" s="39" t="s">
        <v>184</v>
      </c>
      <c r="R1715" s="40" t="s">
        <v>55</v>
      </c>
      <c r="S1715" s="40">
        <f>194+88</f>
        <v>282</v>
      </c>
      <c r="T1715" s="40">
        <v>10</v>
      </c>
      <c r="U1715" s="41">
        <v>44511</v>
      </c>
      <c r="V1715" s="59"/>
      <c r="W1715" s="40"/>
      <c r="X1715" s="44" t="str">
        <f>IFERROR(VLOOKUP(Abfalldokumentation!$R1715,Artikel!A:C,3,FALSE),Abfalldokumentation!$R1715)</f>
        <v>Maschinenabfall</v>
      </c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</row>
    <row r="1716" spans="1:40" ht="30" hidden="1" customHeight="1" x14ac:dyDescent="0.25">
      <c r="A1716" s="73" t="str">
        <f>VLOOKUP(N1716,'Linien - BU'!A:B,2,FALSE)</f>
        <v>BU4</v>
      </c>
      <c r="B1716" s="74">
        <f t="shared" si="190"/>
        <v>5</v>
      </c>
      <c r="C1716" s="75">
        <f>Abfalldokumentation!$U1716</f>
        <v>44511</v>
      </c>
      <c r="D1716" s="69" t="str">
        <f>IFERROR(IF(VLOOKUP(O1716,'[1]Rohware 230'!$B:$C,2,FALSE)=0,"Rohware"),
IFERROR(IF(VLOOKUP(O1716,[1]Sammelnr.!$B:$C,2,FALSE)=0,"Sammelnr. ungeschält ABS"),
IFERROR(IF(VLOOKUP(O1716,[1]Sammelnr.!$E:$F,2,FALSE)=0,"Sammelnr. ungeschält VS"),
IFERROR(IF(VLOOKUP(O1716,[1]Sammelnr.!$H:$I,2,FALSE)=0,"Sammelnr. geschält"),
IFERROR(IF(VLOOKUP(O1716,[1]Offen!$B:$C,2,FALSE)=0,"Offen ungeschält ABS"),
IFERROR(IF(VLOOKUP(O1716,[1]Offen!$E:$F,2,FALSE)=0,"Offen ungeschält VOS"),
IFERROR(IF(VLOOKUP(O1716,[1]Offen!$H:$I,2,FALSE)=0,"Offen geschält RW"),
IFERROR(IF(VLOOKUP(O1716,[1]Offen!$K:$L,2,FALSE)=0,"Offen vegan"),
IFERROR(IF(VLOOKUP(O1716,[1]Offen!$N:$O,2,FALSE)=0,"Offen Zipfel"),
IFERROR(IF(VLOOKUP(O1716,[1]Offen!$Q:$R,2,FALSE)=0,"Offen Endstücke"),
IFERROR(IF(VLOOKUP(O1716,[1]Vakuumiert!$B:$C,2,FALSE)=0,"Vakuumierter VOS ungeschält"),
IFERROR(IF(VLOOKUP(O1716,[1]Vakuumiert!$E:$F,2,FALSE)=0,"Vakuumierter ABS ungeschält"),
IFERROR(IF(VLOOKUP(O1716,[1]Vakuumiert!$H:$I,2,FALSE)=0,"Vakuumierter VOS geschält"),
IFERROR(IF(VLOOKUP(O1716,[1]Vakuumiert!$K:$L,2,FALSE)=0,"Vakuumierter VOS vegan"),
IFERROR(IF(VLOOKUP(O1716,[1]Vakuumiert!$N:$O,2,FALSE)=0,"Vakuumierter VOS Zipfel"),
IFERROR(IF(VLOOKUP(O1716,[1]Vakuumiert!$Q:$R,2,FALSE)=0,"Vakuumiert geschält"),
IFERROR(IF(VLOOKUP(O1716,'[1]vakuumierte Fertigprodukte'!$B:$C,2,FALSE)=0,"Fertigprodukte"),
IFERROR(IF(VLOOKUP(O1716,'[1]vakuumierte Fertigprodukte'!$E:$FI,2,FALSE)=0,"Vakuumierte Zipfel"),
IFERROR(IF(VLOOKUP(O1716,[1]Wurste!$B:$C,2,FALSE)=0,"Räucherwürste"),
IFERROR(IF(VLOOKUP(O1716,[1]Wurste!$E:$F,2,FALSE)=0,"URW/URGW Wurst"),
IFERROR(IF(VLOOKUP(O1716,[1]Wurste!$H:$I,2,FALSE)=0,"HF-Wurst Vegan"),
IFERROR(IF(VLOOKUP(O1716,[1]Wurste!$K:$L,2,FALSE)=0,"320er ohne Würste"),
IFERROR(IF(AND(OR(Abfalldokumentation!$A1716="BU3",Abfalldokumentation!$A1716="Verkauf"),Abfalldokumentation!$F1716="Schimmel",Abfalldokumentation!$G1716="keinen Abnehmer/kein Schälpersonal"),"Div. Zipfel, ES ohne Verwendung",VLOOKUP(Abfalldokumentation!$E1716,Produktgruppen!A:B,2,FALSE)),"-")))))))))))))))))))))))</f>
        <v>ABS</v>
      </c>
      <c r="E1716" s="76" t="str">
        <f>IFERROR(VLOOKUP(Abfalldokumentation!$O1716,Artikel!A:C,3,FALSE),Abfalldokumentation!$O1716)</f>
        <v>ABS MUNSTER</v>
      </c>
      <c r="F1716" s="76" t="str">
        <f>VLOOKUP(T1716,'Liste Gründe'!A:D,2,FALSE)</f>
        <v>keinen Verwendungszweck</v>
      </c>
      <c r="G1716" s="75" t="str">
        <f>IF(ISBLANK(V1716),VLOOKUP(Abfalldokumentation!$P1716,'Liste Gründe'!A:D,3,FALSE),V1716)</f>
        <v>keinen Verwendungszweck</v>
      </c>
      <c r="H1716" s="76" t="str">
        <f>IF(ISBLANK(Abfalldokumentation!$W1716),"-",Abfalldokumentation!$W1716)</f>
        <v>-</v>
      </c>
      <c r="I1716" s="76">
        <f t="shared" si="183"/>
        <v>45</v>
      </c>
      <c r="J1716" s="76" t="str">
        <f t="shared" si="184"/>
        <v>Produkte</v>
      </c>
      <c r="K1716" s="76" t="str">
        <f t="shared" si="185"/>
        <v>BUs</v>
      </c>
      <c r="L1716" s="76" t="str">
        <f t="shared" si="186"/>
        <v>Symptome</v>
      </c>
      <c r="M1716" s="76">
        <f>IFERROR(VLOOKUP(Abfalldokumentation!$O1716,Kennzahlen!S:V,3,FALSE)*Abfalldokumentation!$B1716,"0")</f>
        <v>5.0000000000000001E-4</v>
      </c>
      <c r="N1716" s="76" t="str">
        <f>IF(ISBLANK(Q1716),VLOOKUP(Abfalldokumentation!$O1716,'Linien - BU'!R:S,2,FALSE),Q1716)</f>
        <v>BU4</v>
      </c>
      <c r="O1716" s="77">
        <f t="shared" si="187"/>
        <v>29501040</v>
      </c>
      <c r="P1716" s="77">
        <f t="shared" si="188"/>
        <v>61</v>
      </c>
      <c r="Q1716" s="45" t="s">
        <v>9</v>
      </c>
      <c r="R1716" s="46">
        <v>29501040</v>
      </c>
      <c r="S1716" s="46">
        <v>5</v>
      </c>
      <c r="T1716" s="46">
        <v>61</v>
      </c>
      <c r="U1716" s="47">
        <v>44511</v>
      </c>
      <c r="V1716" s="61"/>
      <c r="W1716" s="46"/>
      <c r="X1716" s="50" t="str">
        <f>IFERROR(VLOOKUP(Abfalldokumentation!$R1716,Artikel!A:C,3,FALSE),Abfalldokumentation!$R1716)</f>
        <v>ABS MUNSTER</v>
      </c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</row>
    <row r="1717" spans="1:40" ht="30" hidden="1" customHeight="1" x14ac:dyDescent="0.25">
      <c r="A1717" s="78" t="str">
        <f>VLOOKUP(N1717,'Linien - BU'!A:B,2,FALSE)</f>
        <v>BU4</v>
      </c>
      <c r="B1717" s="79">
        <f t="shared" si="190"/>
        <v>8</v>
      </c>
      <c r="C1717" s="80">
        <f>Abfalldokumentation!$U1717</f>
        <v>44511</v>
      </c>
      <c r="D1717" s="69" t="str">
        <f>IFERROR(IF(VLOOKUP(O1717,'[1]Rohware 230'!$B:$C,2,FALSE)=0,"Rohware"),
IFERROR(IF(VLOOKUP(O1717,[1]Sammelnr.!$B:$C,2,FALSE)=0,"Sammelnr. ungeschält ABS"),
IFERROR(IF(VLOOKUP(O1717,[1]Sammelnr.!$E:$F,2,FALSE)=0,"Sammelnr. ungeschält VS"),
IFERROR(IF(VLOOKUP(O1717,[1]Sammelnr.!$H:$I,2,FALSE)=0,"Sammelnr. geschält"),
IFERROR(IF(VLOOKUP(O1717,[1]Offen!$B:$C,2,FALSE)=0,"Offen ungeschält ABS"),
IFERROR(IF(VLOOKUP(O1717,[1]Offen!$E:$F,2,FALSE)=0,"Offen ungeschält VOS"),
IFERROR(IF(VLOOKUP(O1717,[1]Offen!$H:$I,2,FALSE)=0,"Offen geschält RW"),
IFERROR(IF(VLOOKUP(O1717,[1]Offen!$K:$L,2,FALSE)=0,"Offen vegan"),
IFERROR(IF(VLOOKUP(O1717,[1]Offen!$N:$O,2,FALSE)=0,"Offen Zipfel"),
IFERROR(IF(VLOOKUP(O1717,[1]Offen!$Q:$R,2,FALSE)=0,"Offen Endstücke"),
IFERROR(IF(VLOOKUP(O1717,[1]Vakuumiert!$B:$C,2,FALSE)=0,"Vakuumierter VOS ungeschält"),
IFERROR(IF(VLOOKUP(O1717,[1]Vakuumiert!$E:$F,2,FALSE)=0,"Vakuumierter ABS ungeschält"),
IFERROR(IF(VLOOKUP(O1717,[1]Vakuumiert!$H:$I,2,FALSE)=0,"Vakuumierter VOS geschält"),
IFERROR(IF(VLOOKUP(O1717,[1]Vakuumiert!$K:$L,2,FALSE)=0,"Vakuumierter VOS vegan"),
IFERROR(IF(VLOOKUP(O1717,[1]Vakuumiert!$N:$O,2,FALSE)=0,"Vakuumierter VOS Zipfel"),
IFERROR(IF(VLOOKUP(O1717,[1]Vakuumiert!$Q:$R,2,FALSE)=0,"Vakuumiert geschält"),
IFERROR(IF(VLOOKUP(O1717,'[1]vakuumierte Fertigprodukte'!$B:$C,2,FALSE)=0,"Fertigprodukte"),
IFERROR(IF(VLOOKUP(O1717,'[1]vakuumierte Fertigprodukte'!$E:$FI,2,FALSE)=0,"Vakuumierte Zipfel"),
IFERROR(IF(VLOOKUP(O1717,[1]Wurste!$B:$C,2,FALSE)=0,"Räucherwürste"),
IFERROR(IF(VLOOKUP(O1717,[1]Wurste!$E:$F,2,FALSE)=0,"URW/URGW Wurst"),
IFERROR(IF(VLOOKUP(O1717,[1]Wurste!$H:$I,2,FALSE)=0,"HF-Wurst Vegan"),
IFERROR(IF(VLOOKUP(O1717,[1]Wurste!$K:$L,2,FALSE)=0,"320er ohne Würste"),
IFERROR(IF(AND(OR(Abfalldokumentation!$A1717="BU3",Abfalldokumentation!$A1717="Verkauf"),Abfalldokumentation!$F1717="Schimmel",Abfalldokumentation!$G1717="keinen Abnehmer/kein Schälpersonal"),"Div. Zipfel, ES ohne Verwendung",VLOOKUP(Abfalldokumentation!$E1717,Produktgruppen!A:B,2,FALSE)),"-")))))))))))))))))))))))</f>
        <v>ABS</v>
      </c>
      <c r="E1717" s="81" t="str">
        <f>IFERROR(VLOOKUP(Abfalldokumentation!$O1717,Artikel!A:C,3,FALSE),Abfalldokumentation!$O1717)</f>
        <v>ABS ZIEGENR</v>
      </c>
      <c r="F1717" s="81" t="str">
        <f>VLOOKUP(T1717,'Liste Gründe'!A:D,2,FALSE)</f>
        <v>keinen Verwendungszweck</v>
      </c>
      <c r="G1717" s="80" t="str">
        <f>IF(ISBLANK(V1717),VLOOKUP(Abfalldokumentation!$P1717,'Liste Gründe'!A:D,3,FALSE),V1717)</f>
        <v>keinen Verwendungszweck</v>
      </c>
      <c r="H1717" s="81" t="str">
        <f>IF(ISBLANK(Abfalldokumentation!$W1717),"-",Abfalldokumentation!$W1717)</f>
        <v>-</v>
      </c>
      <c r="I1717" s="81">
        <f t="shared" si="183"/>
        <v>45</v>
      </c>
      <c r="J1717" s="81" t="str">
        <f t="shared" si="184"/>
        <v>Produkte</v>
      </c>
      <c r="K1717" s="81" t="str">
        <f t="shared" si="185"/>
        <v>BUs</v>
      </c>
      <c r="L1717" s="81" t="str">
        <f t="shared" si="186"/>
        <v>Symptome</v>
      </c>
      <c r="M1717" s="81">
        <f>IFERROR(VLOOKUP(Abfalldokumentation!$O1717,Kennzahlen!S:V,3,FALSE)*Abfalldokumentation!$B1717,"0")</f>
        <v>0.08</v>
      </c>
      <c r="N1717" s="81" t="str">
        <f>IF(ISBLANK(Q1717),VLOOKUP(Abfalldokumentation!$O1717,'Linien - BU'!R:S,2,FALSE),Q1717)</f>
        <v>Bu4</v>
      </c>
      <c r="O1717" s="77">
        <f t="shared" si="187"/>
        <v>29500913</v>
      </c>
      <c r="P1717" s="77">
        <f t="shared" si="188"/>
        <v>61</v>
      </c>
      <c r="Q1717" s="39" t="s">
        <v>247</v>
      </c>
      <c r="R1717" s="40">
        <v>29500913</v>
      </c>
      <c r="S1717" s="40">
        <v>8</v>
      </c>
      <c r="T1717" s="40">
        <v>61</v>
      </c>
      <c r="U1717" s="41">
        <v>44511</v>
      </c>
      <c r="V1717" s="59"/>
      <c r="W1717" s="40"/>
      <c r="X1717" s="44" t="str">
        <f>IFERROR(VLOOKUP(Abfalldokumentation!$R1717,Artikel!A:C,3,FALSE),Abfalldokumentation!$R1717)</f>
        <v>ABS ZIEGENR</v>
      </c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</row>
    <row r="1718" spans="1:40" ht="30" hidden="1" customHeight="1" x14ac:dyDescent="0.25">
      <c r="A1718" s="73" t="str">
        <f>VLOOKUP(N1718,'Linien - BU'!A:B,2,FALSE)</f>
        <v>BU4</v>
      </c>
      <c r="B1718" s="74">
        <f t="shared" si="190"/>
        <v>30</v>
      </c>
      <c r="C1718" s="75">
        <f>Abfalldokumentation!$U1718</f>
        <v>44511</v>
      </c>
      <c r="D1718" s="69" t="str">
        <f>IFERROR(IF(VLOOKUP(O1718,'[1]Rohware 230'!$B:$C,2,FALSE)=0,"Rohware"),
IFERROR(IF(VLOOKUP(O1718,[1]Sammelnr.!$B:$C,2,FALSE)=0,"Sammelnr. ungeschält ABS"),
IFERROR(IF(VLOOKUP(O1718,[1]Sammelnr.!$E:$F,2,FALSE)=0,"Sammelnr. ungeschält VS"),
IFERROR(IF(VLOOKUP(O1718,[1]Sammelnr.!$H:$I,2,FALSE)=0,"Sammelnr. geschält"),
IFERROR(IF(VLOOKUP(O1718,[1]Offen!$B:$C,2,FALSE)=0,"Offen ungeschält ABS"),
IFERROR(IF(VLOOKUP(O1718,[1]Offen!$E:$F,2,FALSE)=0,"Offen ungeschält VOS"),
IFERROR(IF(VLOOKUP(O1718,[1]Offen!$H:$I,2,FALSE)=0,"Offen geschält RW"),
IFERROR(IF(VLOOKUP(O1718,[1]Offen!$K:$L,2,FALSE)=0,"Offen vegan"),
IFERROR(IF(VLOOKUP(O1718,[1]Offen!$N:$O,2,FALSE)=0,"Offen Zipfel"),
IFERROR(IF(VLOOKUP(O1718,[1]Offen!$Q:$R,2,FALSE)=0,"Offen Endstücke"),
IFERROR(IF(VLOOKUP(O1718,[1]Vakuumiert!$B:$C,2,FALSE)=0,"Vakuumierter VOS ungeschält"),
IFERROR(IF(VLOOKUP(O1718,[1]Vakuumiert!$E:$F,2,FALSE)=0,"Vakuumierter ABS ungeschält"),
IFERROR(IF(VLOOKUP(O1718,[1]Vakuumiert!$H:$I,2,FALSE)=0,"Vakuumierter VOS geschält"),
IFERROR(IF(VLOOKUP(O1718,[1]Vakuumiert!$K:$L,2,FALSE)=0,"Vakuumierter VOS vegan"),
IFERROR(IF(VLOOKUP(O1718,[1]Vakuumiert!$N:$O,2,FALSE)=0,"Vakuumierter VOS Zipfel"),
IFERROR(IF(VLOOKUP(O1718,[1]Vakuumiert!$Q:$R,2,FALSE)=0,"Vakuumiert geschält"),
IFERROR(IF(VLOOKUP(O1718,'[1]vakuumierte Fertigprodukte'!$B:$C,2,FALSE)=0,"Fertigprodukte"),
IFERROR(IF(VLOOKUP(O1718,'[1]vakuumierte Fertigprodukte'!$E:$FI,2,FALSE)=0,"Vakuumierte Zipfel"),
IFERROR(IF(VLOOKUP(O1718,[1]Wurste!$B:$C,2,FALSE)=0,"Räucherwürste"),
IFERROR(IF(VLOOKUP(O1718,[1]Wurste!$E:$F,2,FALSE)=0,"URW/URGW Wurst"),
IFERROR(IF(VLOOKUP(O1718,[1]Wurste!$H:$I,2,FALSE)=0,"HF-Wurst Vegan"),
IFERROR(IF(VLOOKUP(O1718,[1]Wurste!$K:$L,2,FALSE)=0,"320er ohne Würste"),
IFERROR(IF(AND(OR(Abfalldokumentation!$A1718="BU3",Abfalldokumentation!$A1718="Verkauf"),Abfalldokumentation!$F1718="Schimmel",Abfalldokumentation!$G1718="keinen Abnehmer/kein Schälpersonal"),"Div. Zipfel, ES ohne Verwendung",VLOOKUP(Abfalldokumentation!$E1718,Produktgruppen!A:B,2,FALSE)),"-")))))))))))))))))))))))</f>
        <v>ABS</v>
      </c>
      <c r="E1718" s="76" t="str">
        <f>IFERROR(VLOOKUP(Abfalldokumentation!$O1718,Artikel!A:C,3,FALSE),Abfalldokumentation!$O1718)</f>
        <v>ABS BRIE-PAP</v>
      </c>
      <c r="F1718" s="76" t="str">
        <f>VLOOKUP(T1718,'Liste Gründe'!A:D,2,FALSE)</f>
        <v>keinen Verwendungszweck</v>
      </c>
      <c r="G1718" s="75" t="str">
        <f>IF(ISBLANK(V1718),VLOOKUP(Abfalldokumentation!$P1718,'Liste Gründe'!A:D,3,FALSE),V1718)</f>
        <v>keinen Verwendungszweck</v>
      </c>
      <c r="H1718" s="76" t="str">
        <f>IF(ISBLANK(Abfalldokumentation!$W1718),"-",Abfalldokumentation!$W1718)</f>
        <v>-</v>
      </c>
      <c r="I1718" s="76">
        <f t="shared" si="183"/>
        <v>45</v>
      </c>
      <c r="J1718" s="76" t="str">
        <f t="shared" si="184"/>
        <v>Produkte</v>
      </c>
      <c r="K1718" s="76" t="str">
        <f t="shared" si="185"/>
        <v>BUs</v>
      </c>
      <c r="L1718" s="76" t="str">
        <f t="shared" si="186"/>
        <v>Symptome</v>
      </c>
      <c r="M1718" s="76">
        <f>IFERROR(VLOOKUP(Abfalldokumentation!$O1718,Kennzahlen!S:V,3,FALSE)*Abfalldokumentation!$B1718,"0")</f>
        <v>0.3</v>
      </c>
      <c r="N1718" s="76" t="str">
        <f>IF(ISBLANK(Q1718),VLOOKUP(Abfalldokumentation!$O1718,'Linien - BU'!R:S,2,FALSE),Q1718)</f>
        <v>Bu4</v>
      </c>
      <c r="O1718" s="77">
        <f t="shared" si="187"/>
        <v>29501101</v>
      </c>
      <c r="P1718" s="77">
        <f t="shared" si="188"/>
        <v>61</v>
      </c>
      <c r="Q1718" s="45" t="s">
        <v>247</v>
      </c>
      <c r="R1718" s="46">
        <v>29501101</v>
      </c>
      <c r="S1718" s="46">
        <v>30</v>
      </c>
      <c r="T1718" s="46">
        <v>61</v>
      </c>
      <c r="U1718" s="47">
        <v>44511</v>
      </c>
      <c r="V1718" s="61"/>
      <c r="W1718" s="46"/>
      <c r="X1718" s="50" t="str">
        <f>IFERROR(VLOOKUP(Abfalldokumentation!$R1718,Artikel!A:C,3,FALSE),Abfalldokumentation!$R1718)</f>
        <v>ABS BRIE-PAP</v>
      </c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</row>
    <row r="1719" spans="1:40" ht="30" hidden="1" customHeight="1" x14ac:dyDescent="0.25">
      <c r="A1719" s="78" t="str">
        <f>VLOOKUP(N1719,'Linien - BU'!A:B,2,FALSE)</f>
        <v>BU1</v>
      </c>
      <c r="B1719" s="79">
        <f t="shared" si="190"/>
        <v>65</v>
      </c>
      <c r="C1719" s="80">
        <f>Abfalldokumentation!$U1719</f>
        <v>44511</v>
      </c>
      <c r="D1719" s="69" t="str">
        <f>IFERROR(IF(VLOOKUP(O1719,'[1]Rohware 230'!$B:$C,2,FALSE)=0,"Rohware"),
IFERROR(IF(VLOOKUP(O1719,[1]Sammelnr.!$B:$C,2,FALSE)=0,"Sammelnr. ungeschält ABS"),
IFERROR(IF(VLOOKUP(O1719,[1]Sammelnr.!$E:$F,2,FALSE)=0,"Sammelnr. ungeschält VS"),
IFERROR(IF(VLOOKUP(O1719,[1]Sammelnr.!$H:$I,2,FALSE)=0,"Sammelnr. geschält"),
IFERROR(IF(VLOOKUP(O1719,[1]Offen!$B:$C,2,FALSE)=0,"Offen ungeschält ABS"),
IFERROR(IF(VLOOKUP(O1719,[1]Offen!$E:$F,2,FALSE)=0,"Offen ungeschält VOS"),
IFERROR(IF(VLOOKUP(O1719,[1]Offen!$H:$I,2,FALSE)=0,"Offen geschält RW"),
IFERROR(IF(VLOOKUP(O1719,[1]Offen!$K:$L,2,FALSE)=0,"Offen vegan"),
IFERROR(IF(VLOOKUP(O1719,[1]Offen!$N:$O,2,FALSE)=0,"Offen Zipfel"),
IFERROR(IF(VLOOKUP(O1719,[1]Offen!$Q:$R,2,FALSE)=0,"Offen Endstücke"),
IFERROR(IF(VLOOKUP(O1719,[1]Vakuumiert!$B:$C,2,FALSE)=0,"Vakuumierter VOS ungeschält"),
IFERROR(IF(VLOOKUP(O1719,[1]Vakuumiert!$E:$F,2,FALSE)=0,"Vakuumierter ABS ungeschält"),
IFERROR(IF(VLOOKUP(O1719,[1]Vakuumiert!$H:$I,2,FALSE)=0,"Vakuumierter VOS geschält"),
IFERROR(IF(VLOOKUP(O1719,[1]Vakuumiert!$K:$L,2,FALSE)=0,"Vakuumierter VOS vegan"),
IFERROR(IF(VLOOKUP(O1719,[1]Vakuumiert!$N:$O,2,FALSE)=0,"Vakuumierter VOS Zipfel"),
IFERROR(IF(VLOOKUP(O1719,[1]Vakuumiert!$Q:$R,2,FALSE)=0,"Vakuumiert geschält"),
IFERROR(IF(VLOOKUP(O1719,'[1]vakuumierte Fertigprodukte'!$B:$C,2,FALSE)=0,"Fertigprodukte"),
IFERROR(IF(VLOOKUP(O1719,'[1]vakuumierte Fertigprodukte'!$E:$FI,2,FALSE)=0,"Vakuumierte Zipfel"),
IFERROR(IF(VLOOKUP(O1719,[1]Wurste!$B:$C,2,FALSE)=0,"Räucherwürste"),
IFERROR(IF(VLOOKUP(O1719,[1]Wurste!$E:$F,2,FALSE)=0,"URW/URGW Wurst"),
IFERROR(IF(VLOOKUP(O1719,[1]Wurste!$H:$I,2,FALSE)=0,"HF-Wurst Vegan"),
IFERROR(IF(VLOOKUP(O1719,[1]Wurste!$K:$L,2,FALSE)=0,"320er ohne Würste"),
IFERROR(IF(AND(OR(Abfalldokumentation!$A1719="BU3",Abfalldokumentation!$A1719="Verkauf"),Abfalldokumentation!$F1719="Schimmel",Abfalldokumentation!$G1719="keinen Abnehmer/kein Schälpersonal"),"Div. Zipfel, ES ohne Verwendung",VLOOKUP(Abfalldokumentation!$E1719,Produktgruppen!A:B,2,FALSE)),"-")))))))))))))))))))))))</f>
        <v>Vorschmelz</v>
      </c>
      <c r="E1719" s="81" t="str">
        <f>IFERROR(VLOOKUP(Abfalldokumentation!$O1719,Artikel!A:C,3,FALSE),Abfalldokumentation!$O1719)</f>
        <v>VOS-ABS ENTSORGUNG</v>
      </c>
      <c r="F1719" s="81" t="str">
        <f>VLOOKUP(T1719,'Liste Gründe'!A:D,2,FALSE)</f>
        <v>Rest</v>
      </c>
      <c r="G1719" s="80" t="str">
        <f>IF(ISBLANK(V1719),VLOOKUP(Abfalldokumentation!$P1719,'Liste Gründe'!A:D,3,FALSE),V1719)</f>
        <v>geschälte Rinde</v>
      </c>
      <c r="H1719" s="81" t="str">
        <f>IF(ISBLANK(Abfalldokumentation!$W1719),"-",Abfalldokumentation!$W1719)</f>
        <v>-</v>
      </c>
      <c r="I1719" s="81">
        <f t="shared" si="183"/>
        <v>45</v>
      </c>
      <c r="J1719" s="81" t="str">
        <f t="shared" si="184"/>
        <v>Produkte</v>
      </c>
      <c r="K1719" s="81" t="str">
        <f t="shared" si="185"/>
        <v>BUs</v>
      </c>
      <c r="L1719" s="81" t="str">
        <f t="shared" si="186"/>
        <v>Symptome</v>
      </c>
      <c r="M1719" s="81">
        <f>IFERROR(VLOOKUP(Abfalldokumentation!$O1719,Kennzahlen!S:V,3,FALSE)*Abfalldokumentation!$B1719,"0")</f>
        <v>0.65</v>
      </c>
      <c r="N1719" s="81" t="str">
        <f>IF(ISBLANK(Q1719),VLOOKUP(Abfalldokumentation!$O1719,'Linien - BU'!R:S,2,FALSE),Q1719)</f>
        <v>RWV</v>
      </c>
      <c r="O1719" s="77">
        <f t="shared" si="187"/>
        <v>29500917</v>
      </c>
      <c r="P1719" s="77">
        <f t="shared" si="188"/>
        <v>60</v>
      </c>
      <c r="Q1719" s="39" t="s">
        <v>202</v>
      </c>
      <c r="R1719" s="40">
        <v>29500917</v>
      </c>
      <c r="S1719" s="40">
        <v>65</v>
      </c>
      <c r="T1719" s="40">
        <v>60</v>
      </c>
      <c r="U1719" s="41">
        <v>44511</v>
      </c>
      <c r="V1719" s="59"/>
      <c r="W1719" s="40"/>
      <c r="X1719" s="44" t="str">
        <f>IFERROR(VLOOKUP(Abfalldokumentation!$R1719,Artikel!A:C,3,FALSE),Abfalldokumentation!$R1719)</f>
        <v>VOS-ABS ENTSORGUNG</v>
      </c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</row>
    <row r="1720" spans="1:40" ht="30" hidden="1" customHeight="1" x14ac:dyDescent="0.25">
      <c r="A1720" s="73" t="str">
        <f>VLOOKUP(N1720,'Linien - BU'!A:B,2,FALSE)</f>
        <v>BU1</v>
      </c>
      <c r="B1720" s="74">
        <f t="shared" si="190"/>
        <v>12</v>
      </c>
      <c r="C1720" s="75">
        <f>Abfalldokumentation!$U1720</f>
        <v>44511</v>
      </c>
      <c r="D1720" s="69" t="str">
        <f>IFERROR(IF(VLOOKUP(O1720,'[1]Rohware 230'!$B:$C,2,FALSE)=0,"Rohware"),
IFERROR(IF(VLOOKUP(O1720,[1]Sammelnr.!$B:$C,2,FALSE)=0,"Sammelnr. ungeschält ABS"),
IFERROR(IF(VLOOKUP(O1720,[1]Sammelnr.!$E:$F,2,FALSE)=0,"Sammelnr. ungeschält VS"),
IFERROR(IF(VLOOKUP(O1720,[1]Sammelnr.!$H:$I,2,FALSE)=0,"Sammelnr. geschält"),
IFERROR(IF(VLOOKUP(O1720,[1]Offen!$B:$C,2,FALSE)=0,"Offen ungeschält ABS"),
IFERROR(IF(VLOOKUP(O1720,[1]Offen!$E:$F,2,FALSE)=0,"Offen ungeschält VOS"),
IFERROR(IF(VLOOKUP(O1720,[1]Offen!$H:$I,2,FALSE)=0,"Offen geschält RW"),
IFERROR(IF(VLOOKUP(O1720,[1]Offen!$K:$L,2,FALSE)=0,"Offen vegan"),
IFERROR(IF(VLOOKUP(O1720,[1]Offen!$N:$O,2,FALSE)=0,"Offen Zipfel"),
IFERROR(IF(VLOOKUP(O1720,[1]Offen!$Q:$R,2,FALSE)=0,"Offen Endstücke"),
IFERROR(IF(VLOOKUP(O1720,[1]Vakuumiert!$B:$C,2,FALSE)=0,"Vakuumierter VOS ungeschält"),
IFERROR(IF(VLOOKUP(O1720,[1]Vakuumiert!$E:$F,2,FALSE)=0,"Vakuumierter ABS ungeschält"),
IFERROR(IF(VLOOKUP(O1720,[1]Vakuumiert!$H:$I,2,FALSE)=0,"Vakuumierter VOS geschält"),
IFERROR(IF(VLOOKUP(O1720,[1]Vakuumiert!$K:$L,2,FALSE)=0,"Vakuumierter VOS vegan"),
IFERROR(IF(VLOOKUP(O1720,[1]Vakuumiert!$N:$O,2,FALSE)=0,"Vakuumierter VOS Zipfel"),
IFERROR(IF(VLOOKUP(O1720,[1]Vakuumiert!$Q:$R,2,FALSE)=0,"Vakuumiert geschält"),
IFERROR(IF(VLOOKUP(O1720,'[1]vakuumierte Fertigprodukte'!$B:$C,2,FALSE)=0,"Fertigprodukte"),
IFERROR(IF(VLOOKUP(O1720,'[1]vakuumierte Fertigprodukte'!$E:$FI,2,FALSE)=0,"Vakuumierte Zipfel"),
IFERROR(IF(VLOOKUP(O1720,[1]Wurste!$B:$C,2,FALSE)=0,"Räucherwürste"),
IFERROR(IF(VLOOKUP(O1720,[1]Wurste!$E:$F,2,FALSE)=0,"URW/URGW Wurst"),
IFERROR(IF(VLOOKUP(O1720,[1]Wurste!$H:$I,2,FALSE)=0,"HF-Wurst Vegan"),
IFERROR(IF(VLOOKUP(O1720,[1]Wurste!$K:$L,2,FALSE)=0,"320er ohne Würste"),
IFERROR(IF(AND(OR(Abfalldokumentation!$A1720="BU3",Abfalldokumentation!$A1720="Verkauf"),Abfalldokumentation!$F1720="Schimmel",Abfalldokumentation!$G1720="keinen Abnehmer/kein Schälpersonal"),"Div. Zipfel, ES ohne Verwendung",VLOOKUP(Abfalldokumentation!$E1720,Produktgruppen!A:B,2,FALSE)),"-")))))))))))))))))))))))</f>
        <v>Vorschmelz</v>
      </c>
      <c r="E1720" s="76" t="str">
        <f>IFERROR(VLOOKUP(Abfalldokumentation!$O1720,Artikel!A:C,3,FALSE),Abfalldokumentation!$O1720)</f>
        <v>VOS Räucher Natur Natri</v>
      </c>
      <c r="F1720" s="76" t="str">
        <f>VLOOKUP(T1720,'Liste Gründe'!A:D,2,FALSE)</f>
        <v>Rest</v>
      </c>
      <c r="G1720" s="75" t="str">
        <f>IF(ISBLANK(V1720),VLOOKUP(Abfalldokumentation!$P1720,'Liste Gründe'!A:D,3,FALSE),V1720)</f>
        <v>Schmutz</v>
      </c>
      <c r="H1720" s="76" t="str">
        <f>IF(ISBLANK(Abfalldokumentation!$W1720),"-",Abfalldokumentation!$W1720)</f>
        <v>-</v>
      </c>
      <c r="I1720" s="76">
        <f t="shared" si="183"/>
        <v>45</v>
      </c>
      <c r="J1720" s="76" t="str">
        <f t="shared" si="184"/>
        <v>Produkte</v>
      </c>
      <c r="K1720" s="76" t="str">
        <f t="shared" si="185"/>
        <v>BUs</v>
      </c>
      <c r="L1720" s="76" t="str">
        <f t="shared" si="186"/>
        <v>Symptome</v>
      </c>
      <c r="M1720" s="76">
        <f>IFERROR(VLOOKUP(Abfalldokumentation!$O1720,Kennzahlen!S:V,3,FALSE)*Abfalldokumentation!$B1720,"0")</f>
        <v>6</v>
      </c>
      <c r="N1720" s="76" t="str">
        <f>IF(ISBLANK(Q1720),VLOOKUP(Abfalldokumentation!$O1720,'Linien - BU'!R:S,2,FALSE),Q1720)</f>
        <v>RWV</v>
      </c>
      <c r="O1720" s="77">
        <f t="shared" si="187"/>
        <v>29500498</v>
      </c>
      <c r="P1720" s="77">
        <f t="shared" si="188"/>
        <v>42</v>
      </c>
      <c r="Q1720" s="45" t="s">
        <v>202</v>
      </c>
      <c r="R1720" s="46">
        <v>29500498</v>
      </c>
      <c r="S1720" s="46">
        <v>12</v>
      </c>
      <c r="T1720" s="46">
        <v>42</v>
      </c>
      <c r="U1720" s="47">
        <v>44511</v>
      </c>
      <c r="V1720" s="61"/>
      <c r="W1720" s="46"/>
      <c r="X1720" s="50" t="str">
        <f>IFERROR(VLOOKUP(Abfalldokumentation!$R1720,Artikel!A:C,3,FALSE),Abfalldokumentation!$R1720)</f>
        <v>VOS Räucher Natur Natri</v>
      </c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</row>
    <row r="1721" spans="1:40" ht="30" hidden="1" customHeight="1" x14ac:dyDescent="0.25">
      <c r="A1721" s="78" t="str">
        <f>VLOOKUP(N1721,'Linien - BU'!A:B,2,FALSE)</f>
        <v>Rest</v>
      </c>
      <c r="B1721" s="79">
        <f t="shared" si="190"/>
        <v>8.5</v>
      </c>
      <c r="C1721" s="80">
        <f>Abfalldokumentation!$U1721</f>
        <v>44511</v>
      </c>
      <c r="D1721" s="69" t="str">
        <f>IFERROR(IF(VLOOKUP(O1721,'[1]Rohware 230'!$B:$C,2,FALSE)=0,"Rohware"),
IFERROR(IF(VLOOKUP(O1721,[1]Sammelnr.!$B:$C,2,FALSE)=0,"Sammelnr. ungeschält ABS"),
IFERROR(IF(VLOOKUP(O1721,[1]Sammelnr.!$E:$F,2,FALSE)=0,"Sammelnr. ungeschält VS"),
IFERROR(IF(VLOOKUP(O1721,[1]Sammelnr.!$H:$I,2,FALSE)=0,"Sammelnr. geschält"),
IFERROR(IF(VLOOKUP(O1721,[1]Offen!$B:$C,2,FALSE)=0,"Offen ungeschält ABS"),
IFERROR(IF(VLOOKUP(O1721,[1]Offen!$E:$F,2,FALSE)=0,"Offen ungeschält VOS"),
IFERROR(IF(VLOOKUP(O1721,[1]Offen!$H:$I,2,FALSE)=0,"Offen geschält RW"),
IFERROR(IF(VLOOKUP(O1721,[1]Offen!$K:$L,2,FALSE)=0,"Offen vegan"),
IFERROR(IF(VLOOKUP(O1721,[1]Offen!$N:$O,2,FALSE)=0,"Offen Zipfel"),
IFERROR(IF(VLOOKUP(O1721,[1]Offen!$Q:$R,2,FALSE)=0,"Offen Endstücke"),
IFERROR(IF(VLOOKUP(O1721,[1]Vakuumiert!$B:$C,2,FALSE)=0,"Vakuumierter VOS ungeschält"),
IFERROR(IF(VLOOKUP(O1721,[1]Vakuumiert!$E:$F,2,FALSE)=0,"Vakuumierter ABS ungeschält"),
IFERROR(IF(VLOOKUP(O1721,[1]Vakuumiert!$H:$I,2,FALSE)=0,"Vakuumierter VOS geschält"),
IFERROR(IF(VLOOKUP(O1721,[1]Vakuumiert!$K:$L,2,FALSE)=0,"Vakuumierter VOS vegan"),
IFERROR(IF(VLOOKUP(O1721,[1]Vakuumiert!$N:$O,2,FALSE)=0,"Vakuumierter VOS Zipfel"),
IFERROR(IF(VLOOKUP(O1721,[1]Vakuumiert!$Q:$R,2,FALSE)=0,"Vakuumiert geschält"),
IFERROR(IF(VLOOKUP(O1721,'[1]vakuumierte Fertigprodukte'!$B:$C,2,FALSE)=0,"Fertigprodukte"),
IFERROR(IF(VLOOKUP(O1721,'[1]vakuumierte Fertigprodukte'!$E:$FI,2,FALSE)=0,"Vakuumierte Zipfel"),
IFERROR(IF(VLOOKUP(O1721,[1]Wurste!$B:$C,2,FALSE)=0,"Räucherwürste"),
IFERROR(IF(VLOOKUP(O1721,[1]Wurste!$E:$F,2,FALSE)=0,"URW/URGW Wurst"),
IFERROR(IF(VLOOKUP(O1721,[1]Wurste!$H:$I,2,FALSE)=0,"HF-Wurst Vegan"),
IFERROR(IF(VLOOKUP(O1721,[1]Wurste!$K:$L,2,FALSE)=0,"320er ohne Würste"),
IFERROR(IF(AND(OR(Abfalldokumentation!$A1721="BU3",Abfalldokumentation!$A1721="Verkauf"),Abfalldokumentation!$F1721="Schimmel",Abfalldokumentation!$G1721="keinen Abnehmer/kein Schälpersonal"),"Div. Zipfel, ES ohne Verwendung",VLOOKUP(Abfalldokumentation!$E1721,Produktgruppen!A:B,2,FALSE)),"-")))))))))))))))))))))))</f>
        <v>Rest</v>
      </c>
      <c r="E1721" s="81" t="str">
        <f>IFERROR(VLOOKUP(Abfalldokumentation!$O1721,Artikel!A:C,3,FALSE),Abfalldokumentation!$O1721)</f>
        <v>-</v>
      </c>
      <c r="F1721" s="81" t="str">
        <f>VLOOKUP(T1721,'Liste Gründe'!A:D,2,FALSE)</f>
        <v>Qualitätssicherung</v>
      </c>
      <c r="G1721" s="80" t="str">
        <f>IF(ISBLANK(V1721),VLOOKUP(Abfalldokumentation!$P1721,'Liste Gründe'!A:D,3,FALSE),V1721)</f>
        <v>Sensorik</v>
      </c>
      <c r="H1721" s="81" t="str">
        <f>IF(ISBLANK(Abfalldokumentation!$W1721),"-",Abfalldokumentation!$W1721)</f>
        <v>-</v>
      </c>
      <c r="I1721" s="81">
        <f t="shared" si="183"/>
        <v>45</v>
      </c>
      <c r="J1721" s="81" t="str">
        <f t="shared" si="184"/>
        <v>Produkte</v>
      </c>
      <c r="K1721" s="81" t="str">
        <f t="shared" si="185"/>
        <v>BUs</v>
      </c>
      <c r="L1721" s="81" t="str">
        <f t="shared" si="186"/>
        <v>Symptome</v>
      </c>
      <c r="M1721" s="81" t="str">
        <f>IFERROR(VLOOKUP(Abfalldokumentation!$O1721,Kennzahlen!S:V,3,FALSE)*Abfalldokumentation!$B1721,"0")</f>
        <v>0</v>
      </c>
      <c r="N1721" s="81" t="str">
        <f>IF(ISBLANK(Q1721),VLOOKUP(Abfalldokumentation!$O1721,'Linien - BU'!R:S,2,FALSE),Q1721)</f>
        <v>QM</v>
      </c>
      <c r="O1721" s="77" t="str">
        <f t="shared" si="187"/>
        <v>-</v>
      </c>
      <c r="P1721" s="77">
        <f t="shared" si="188"/>
        <v>74</v>
      </c>
      <c r="Q1721" s="39" t="s">
        <v>196</v>
      </c>
      <c r="R1721" s="40" t="s">
        <v>54</v>
      </c>
      <c r="S1721" s="40">
        <v>8.5</v>
      </c>
      <c r="T1721" s="40">
        <v>74</v>
      </c>
      <c r="U1721" s="41">
        <v>44511</v>
      </c>
      <c r="V1721" s="59"/>
      <c r="W1721" s="40"/>
      <c r="X1721" s="44" t="str">
        <f>IFERROR(VLOOKUP(Abfalldokumentation!$R1721,Artikel!A:C,3,FALSE),Abfalldokumentation!$R1721)</f>
        <v>-</v>
      </c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</row>
    <row r="1722" spans="1:40" ht="30" hidden="1" customHeight="1" x14ac:dyDescent="0.25">
      <c r="A1722" s="73" t="str">
        <f>VLOOKUP(N1722,'Linien - BU'!A:B,2,FALSE)</f>
        <v>BU3</v>
      </c>
      <c r="B1722" s="74">
        <f t="shared" si="190"/>
        <v>15</v>
      </c>
      <c r="C1722" s="75">
        <f>Abfalldokumentation!$U1722</f>
        <v>44511</v>
      </c>
      <c r="D1722" s="69" t="str">
        <f>IFERROR(IF(VLOOKUP(O1722,'[1]Rohware 230'!$B:$C,2,FALSE)=0,"Rohware"),
IFERROR(IF(VLOOKUP(O1722,[1]Sammelnr.!$B:$C,2,FALSE)=0,"Sammelnr. ungeschält ABS"),
IFERROR(IF(VLOOKUP(O1722,[1]Sammelnr.!$E:$F,2,FALSE)=0,"Sammelnr. ungeschält VS"),
IFERROR(IF(VLOOKUP(O1722,[1]Sammelnr.!$H:$I,2,FALSE)=0,"Sammelnr. geschält"),
IFERROR(IF(VLOOKUP(O1722,[1]Offen!$B:$C,2,FALSE)=0,"Offen ungeschält ABS"),
IFERROR(IF(VLOOKUP(O1722,[1]Offen!$E:$F,2,FALSE)=0,"Offen ungeschält VOS"),
IFERROR(IF(VLOOKUP(O1722,[1]Offen!$H:$I,2,FALSE)=0,"Offen geschält RW"),
IFERROR(IF(VLOOKUP(O1722,[1]Offen!$K:$L,2,FALSE)=0,"Offen vegan"),
IFERROR(IF(VLOOKUP(O1722,[1]Offen!$N:$O,2,FALSE)=0,"Offen Zipfel"),
IFERROR(IF(VLOOKUP(O1722,[1]Offen!$Q:$R,2,FALSE)=0,"Offen Endstücke"),
IFERROR(IF(VLOOKUP(O1722,[1]Vakuumiert!$B:$C,2,FALSE)=0,"Vakuumierter VOS ungeschält"),
IFERROR(IF(VLOOKUP(O1722,[1]Vakuumiert!$E:$F,2,FALSE)=0,"Vakuumierter ABS ungeschält"),
IFERROR(IF(VLOOKUP(O1722,[1]Vakuumiert!$H:$I,2,FALSE)=0,"Vakuumierter VOS geschält"),
IFERROR(IF(VLOOKUP(O1722,[1]Vakuumiert!$K:$L,2,FALSE)=0,"Vakuumierter VOS vegan"),
IFERROR(IF(VLOOKUP(O1722,[1]Vakuumiert!$N:$O,2,FALSE)=0,"Vakuumierter VOS Zipfel"),
IFERROR(IF(VLOOKUP(O1722,[1]Vakuumiert!$Q:$R,2,FALSE)=0,"Vakuumiert geschält"),
IFERROR(IF(VLOOKUP(O1722,'[1]vakuumierte Fertigprodukte'!$B:$C,2,FALSE)=0,"Fertigprodukte"),
IFERROR(IF(VLOOKUP(O1722,'[1]vakuumierte Fertigprodukte'!$E:$FI,2,FALSE)=0,"Vakuumierte Zipfel"),
IFERROR(IF(VLOOKUP(O1722,[1]Wurste!$B:$C,2,FALSE)=0,"Räucherwürste"),
IFERROR(IF(VLOOKUP(O1722,[1]Wurste!$E:$F,2,FALSE)=0,"URW/URGW Wurst"),
IFERROR(IF(VLOOKUP(O1722,[1]Wurste!$H:$I,2,FALSE)=0,"HF-Wurst Vegan"),
IFERROR(IF(VLOOKUP(O1722,[1]Wurste!$K:$L,2,FALSE)=0,"320er ohne Würste"),
IFERROR(IF(AND(OR(Abfalldokumentation!$A1722="BU3",Abfalldokumentation!$A1722="Verkauf"),Abfalldokumentation!$F1722="Schimmel",Abfalldokumentation!$G1722="keinen Abnehmer/kein Schälpersonal"),"Div. Zipfel, ES ohne Verwendung",VLOOKUP(Abfalldokumentation!$E1722,Produktgruppen!A:B,2,FALSE)),"-")))))))))))))))))))))))</f>
        <v>-</v>
      </c>
      <c r="E1722" s="76" t="str">
        <f>IFERROR(VLOOKUP(Abfalldokumentation!$O1722,Artikel!A:C,3,FALSE),Abfalldokumentation!$O1722)</f>
        <v>Maschinenabfall</v>
      </c>
      <c r="F1722" s="76" t="str">
        <f>VLOOKUP(T1722,'Liste Gründe'!A:D,2,FALSE)</f>
        <v>Linienbezogen</v>
      </c>
      <c r="G1722" s="75" t="str">
        <f>IF(ISBLANK(V1722),VLOOKUP(Abfalldokumentation!$P1722,'Liste Gründe'!A:D,3,FALSE),V1722)</f>
        <v>Maschinenabfall</v>
      </c>
      <c r="H1722" s="76" t="str">
        <f>IF(ISBLANK(Abfalldokumentation!$W1722),"-",Abfalldokumentation!$W1722)</f>
        <v>-</v>
      </c>
      <c r="I1722" s="76">
        <f t="shared" si="183"/>
        <v>45</v>
      </c>
      <c r="J1722" s="76" t="str">
        <f t="shared" si="184"/>
        <v>Produkte</v>
      </c>
      <c r="K1722" s="76" t="str">
        <f t="shared" si="185"/>
        <v>BUs</v>
      </c>
      <c r="L1722" s="76" t="str">
        <f t="shared" si="186"/>
        <v>Symptome</v>
      </c>
      <c r="M1722" s="76" t="str">
        <f>IFERROR(VLOOKUP(Abfalldokumentation!$O1722,Kennzahlen!S:V,3,FALSE)*Abfalldokumentation!$B1722,"0")</f>
        <v>0</v>
      </c>
      <c r="N1722" s="76" t="str">
        <f>IF(ISBLANK(Q1722),VLOOKUP(Abfalldokumentation!$O1722,'Linien - BU'!R:S,2,FALSE),Q1722)</f>
        <v>WVP</v>
      </c>
      <c r="O1722" s="77" t="str">
        <f t="shared" si="187"/>
        <v>Maschinenabfall</v>
      </c>
      <c r="P1722" s="77">
        <f t="shared" si="188"/>
        <v>30</v>
      </c>
      <c r="Q1722" s="45" t="s">
        <v>209</v>
      </c>
      <c r="R1722" s="40" t="s">
        <v>55</v>
      </c>
      <c r="S1722" s="46">
        <v>15</v>
      </c>
      <c r="T1722" s="46">
        <v>30</v>
      </c>
      <c r="U1722" s="47">
        <v>44511</v>
      </c>
      <c r="V1722" s="61"/>
      <c r="W1722" s="46"/>
      <c r="X1722" s="50" t="str">
        <f>IFERROR(VLOOKUP(Abfalldokumentation!$R1722,Artikel!A:C,3,FALSE),Abfalldokumentation!$R1722)</f>
        <v>Maschinenabfall</v>
      </c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</row>
    <row r="1723" spans="1:40" ht="30" hidden="1" customHeight="1" x14ac:dyDescent="0.25">
      <c r="A1723" s="78" t="str">
        <f>VLOOKUP(N1723,'Linien - BU'!A:B,2,FALSE)</f>
        <v>BU3</v>
      </c>
      <c r="B1723" s="79">
        <f t="shared" si="190"/>
        <v>20</v>
      </c>
      <c r="C1723" s="80">
        <f>Abfalldokumentation!$U1723</f>
        <v>44511</v>
      </c>
      <c r="D1723" s="69" t="str">
        <f>IFERROR(IF(VLOOKUP(O1723,'[1]Rohware 230'!$B:$C,2,FALSE)=0,"Rohware"),
IFERROR(IF(VLOOKUP(O1723,[1]Sammelnr.!$B:$C,2,FALSE)=0,"Sammelnr. ungeschält ABS"),
IFERROR(IF(VLOOKUP(O1723,[1]Sammelnr.!$E:$F,2,FALSE)=0,"Sammelnr. ungeschält VS"),
IFERROR(IF(VLOOKUP(O1723,[1]Sammelnr.!$H:$I,2,FALSE)=0,"Sammelnr. geschält"),
IFERROR(IF(VLOOKUP(O1723,[1]Offen!$B:$C,2,FALSE)=0,"Offen ungeschält ABS"),
IFERROR(IF(VLOOKUP(O1723,[1]Offen!$E:$F,2,FALSE)=0,"Offen ungeschält VOS"),
IFERROR(IF(VLOOKUP(O1723,[1]Offen!$H:$I,2,FALSE)=0,"Offen geschält RW"),
IFERROR(IF(VLOOKUP(O1723,[1]Offen!$K:$L,2,FALSE)=0,"Offen vegan"),
IFERROR(IF(VLOOKUP(O1723,[1]Offen!$N:$O,2,FALSE)=0,"Offen Zipfel"),
IFERROR(IF(VLOOKUP(O1723,[1]Offen!$Q:$R,2,FALSE)=0,"Offen Endstücke"),
IFERROR(IF(VLOOKUP(O1723,[1]Vakuumiert!$B:$C,2,FALSE)=0,"Vakuumierter VOS ungeschält"),
IFERROR(IF(VLOOKUP(O1723,[1]Vakuumiert!$E:$F,2,FALSE)=0,"Vakuumierter ABS ungeschält"),
IFERROR(IF(VLOOKUP(O1723,[1]Vakuumiert!$H:$I,2,FALSE)=0,"Vakuumierter VOS geschält"),
IFERROR(IF(VLOOKUP(O1723,[1]Vakuumiert!$K:$L,2,FALSE)=0,"Vakuumierter VOS vegan"),
IFERROR(IF(VLOOKUP(O1723,[1]Vakuumiert!$N:$O,2,FALSE)=0,"Vakuumierter VOS Zipfel"),
IFERROR(IF(VLOOKUP(O1723,[1]Vakuumiert!$Q:$R,2,FALSE)=0,"Vakuumiert geschält"),
IFERROR(IF(VLOOKUP(O1723,'[1]vakuumierte Fertigprodukte'!$B:$C,2,FALSE)=0,"Fertigprodukte"),
IFERROR(IF(VLOOKUP(O1723,'[1]vakuumierte Fertigprodukte'!$E:$FI,2,FALSE)=0,"Vakuumierte Zipfel"),
IFERROR(IF(VLOOKUP(O1723,[1]Wurste!$B:$C,2,FALSE)=0,"Räucherwürste"),
IFERROR(IF(VLOOKUP(O1723,[1]Wurste!$E:$F,2,FALSE)=0,"URW/URGW Wurst"),
IFERROR(IF(VLOOKUP(O1723,[1]Wurste!$H:$I,2,FALSE)=0,"HF-Wurst Vegan"),
IFERROR(IF(VLOOKUP(O1723,[1]Wurste!$K:$L,2,FALSE)=0,"320er ohne Würste"),
IFERROR(IF(AND(OR(Abfalldokumentation!$A1723="BU3",Abfalldokumentation!$A1723="Verkauf"),Abfalldokumentation!$F1723="Schimmel",Abfalldokumentation!$G1723="keinen Abnehmer/kein Schälpersonal"),"Div. Zipfel, ES ohne Verwendung",VLOOKUP(Abfalldokumentation!$E1723,Produktgruppen!A:B,2,FALSE)),"-")))))))))))))))))))))))</f>
        <v>-</v>
      </c>
      <c r="E1723" s="81" t="str">
        <f>IFERROR(VLOOKUP(Abfalldokumentation!$O1723,Artikel!A:C,3,FALSE),Abfalldokumentation!$O1723)</f>
        <v>Reinigung</v>
      </c>
      <c r="F1723" s="81" t="str">
        <f>VLOOKUP(T1723,'Liste Gründe'!A:D,2,FALSE)</f>
        <v>Linienbezogen</v>
      </c>
      <c r="G1723" s="80" t="str">
        <f>IF(ISBLANK(V1723),VLOOKUP(Abfalldokumentation!$P1723,'Liste Gründe'!A:D,3,FALSE),V1723)</f>
        <v>Reinigung</v>
      </c>
      <c r="H1723" s="81" t="str">
        <f>IF(ISBLANK(Abfalldokumentation!$W1723),"-",Abfalldokumentation!$W1723)</f>
        <v>-</v>
      </c>
      <c r="I1723" s="81">
        <f t="shared" si="183"/>
        <v>45</v>
      </c>
      <c r="J1723" s="81" t="str">
        <f t="shared" si="184"/>
        <v>Produkte</v>
      </c>
      <c r="K1723" s="81" t="str">
        <f t="shared" si="185"/>
        <v>BUs</v>
      </c>
      <c r="L1723" s="81" t="str">
        <f t="shared" si="186"/>
        <v>Symptome</v>
      </c>
      <c r="M1723" s="81" t="str">
        <f>IFERROR(VLOOKUP(Abfalldokumentation!$O1723,Kennzahlen!S:V,3,FALSE)*Abfalldokumentation!$B1723,"0")</f>
        <v>0</v>
      </c>
      <c r="N1723" s="81" t="str">
        <f>IF(ISBLANK(Q1723),VLOOKUP(Abfalldokumentation!$O1723,'Linien - BU'!R:S,2,FALSE),Q1723)</f>
        <v>L9</v>
      </c>
      <c r="O1723" s="77" t="str">
        <f t="shared" si="187"/>
        <v>Reinigung</v>
      </c>
      <c r="P1723" s="77">
        <f t="shared" si="188"/>
        <v>10</v>
      </c>
      <c r="Q1723" s="39" t="s">
        <v>223</v>
      </c>
      <c r="R1723" s="40" t="s">
        <v>65</v>
      </c>
      <c r="S1723" s="40">
        <v>20</v>
      </c>
      <c r="T1723" s="40">
        <v>10</v>
      </c>
      <c r="U1723" s="41">
        <v>44511</v>
      </c>
      <c r="V1723" s="59"/>
      <c r="W1723" s="40"/>
      <c r="X1723" s="44" t="str">
        <f>IFERROR(VLOOKUP(Abfalldokumentation!$R1723,Artikel!A:C,3,FALSE),Abfalldokumentation!$R1723)</f>
        <v>Reinigung</v>
      </c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</row>
    <row r="1724" spans="1:40" ht="30" hidden="1" customHeight="1" x14ac:dyDescent="0.25">
      <c r="A1724" s="73" t="str">
        <f>VLOOKUP(N1724,'Linien - BU'!A:B,2,FALSE)</f>
        <v>Rest</v>
      </c>
      <c r="B1724" s="74">
        <f t="shared" si="190"/>
        <v>2</v>
      </c>
      <c r="C1724" s="75">
        <f>Abfalldokumentation!$U1724</f>
        <v>44511</v>
      </c>
      <c r="D1724" s="69" t="str">
        <f>IFERROR(IF(VLOOKUP(O1724,'[1]Rohware 230'!$B:$C,2,FALSE)=0,"Rohware"),
IFERROR(IF(VLOOKUP(O1724,[1]Sammelnr.!$B:$C,2,FALSE)=0,"Sammelnr. ungeschält ABS"),
IFERROR(IF(VLOOKUP(O1724,[1]Sammelnr.!$E:$F,2,FALSE)=0,"Sammelnr. ungeschält VS"),
IFERROR(IF(VLOOKUP(O1724,[1]Sammelnr.!$H:$I,2,FALSE)=0,"Sammelnr. geschält"),
IFERROR(IF(VLOOKUP(O1724,[1]Offen!$B:$C,2,FALSE)=0,"Offen ungeschält ABS"),
IFERROR(IF(VLOOKUP(O1724,[1]Offen!$E:$F,2,FALSE)=0,"Offen ungeschält VOS"),
IFERROR(IF(VLOOKUP(O1724,[1]Offen!$H:$I,2,FALSE)=0,"Offen geschält RW"),
IFERROR(IF(VLOOKUP(O1724,[1]Offen!$K:$L,2,FALSE)=0,"Offen vegan"),
IFERROR(IF(VLOOKUP(O1724,[1]Offen!$N:$O,2,FALSE)=0,"Offen Zipfel"),
IFERROR(IF(VLOOKUP(O1724,[1]Offen!$Q:$R,2,FALSE)=0,"Offen Endstücke"),
IFERROR(IF(VLOOKUP(O1724,[1]Vakuumiert!$B:$C,2,FALSE)=0,"Vakuumierter VOS ungeschält"),
IFERROR(IF(VLOOKUP(O1724,[1]Vakuumiert!$E:$F,2,FALSE)=0,"Vakuumierter ABS ungeschält"),
IFERROR(IF(VLOOKUP(O1724,[1]Vakuumiert!$H:$I,2,FALSE)=0,"Vakuumierter VOS geschält"),
IFERROR(IF(VLOOKUP(O1724,[1]Vakuumiert!$K:$L,2,FALSE)=0,"Vakuumierter VOS vegan"),
IFERROR(IF(VLOOKUP(O1724,[1]Vakuumiert!$N:$O,2,FALSE)=0,"Vakuumierter VOS Zipfel"),
IFERROR(IF(VLOOKUP(O1724,[1]Vakuumiert!$Q:$R,2,FALSE)=0,"Vakuumiert geschält"),
IFERROR(IF(VLOOKUP(O1724,'[1]vakuumierte Fertigprodukte'!$B:$C,2,FALSE)=0,"Fertigprodukte"),
IFERROR(IF(VLOOKUP(O1724,'[1]vakuumierte Fertigprodukte'!$E:$FI,2,FALSE)=0,"Vakuumierte Zipfel"),
IFERROR(IF(VLOOKUP(O1724,[1]Wurste!$B:$C,2,FALSE)=0,"Räucherwürste"),
IFERROR(IF(VLOOKUP(O1724,[1]Wurste!$E:$F,2,FALSE)=0,"URW/URGW Wurst"),
IFERROR(IF(VLOOKUP(O1724,[1]Wurste!$H:$I,2,FALSE)=0,"HF-Wurst Vegan"),
IFERROR(IF(VLOOKUP(O1724,[1]Wurste!$K:$L,2,FALSE)=0,"320er ohne Würste"),
IFERROR(IF(AND(OR(Abfalldokumentation!$A1724="BU3",Abfalldokumentation!$A1724="Verkauf"),Abfalldokumentation!$F1724="Schimmel",Abfalldokumentation!$G1724="keinen Abnehmer/kein Schälpersonal"),"Div. Zipfel, ES ohne Verwendung",VLOOKUP(Abfalldokumentation!$E1724,Produktgruppen!A:B,2,FALSE)),"-")))))))))))))))))))))))</f>
        <v>Rest</v>
      </c>
      <c r="E1724" s="76" t="str">
        <f>IFERROR(VLOOKUP(Abfalldokumentation!$O1724,Artikel!A:C,3,FALSE),Abfalldokumentation!$O1724)</f>
        <v>-</v>
      </c>
      <c r="F1724" s="76" t="str">
        <f>VLOOKUP(T1724,'Liste Gründe'!A:D,2,FALSE)</f>
        <v>Qualitätssicherung</v>
      </c>
      <c r="G1724" s="75" t="str">
        <f>IF(ISBLANK(V1724),VLOOKUP(Abfalldokumentation!$P1724,'Liste Gründe'!A:D,3,FALSE),V1724)</f>
        <v>Sensorik</v>
      </c>
      <c r="H1724" s="76" t="str">
        <f>IF(ISBLANK(Abfalldokumentation!$W1724),"-",Abfalldokumentation!$W1724)</f>
        <v>-</v>
      </c>
      <c r="I1724" s="76">
        <f t="shared" si="183"/>
        <v>45</v>
      </c>
      <c r="J1724" s="76" t="str">
        <f t="shared" si="184"/>
        <v>Produkte</v>
      </c>
      <c r="K1724" s="76" t="str">
        <f t="shared" si="185"/>
        <v>BUs</v>
      </c>
      <c r="L1724" s="76" t="str">
        <f t="shared" si="186"/>
        <v>Symptome</v>
      </c>
      <c r="M1724" s="76" t="str">
        <f>IFERROR(VLOOKUP(Abfalldokumentation!$O1724,Kennzahlen!S:V,3,FALSE)*Abfalldokumentation!$B1724,"0")</f>
        <v>0</v>
      </c>
      <c r="N1724" s="76" t="str">
        <f>IF(ISBLANK(Q1724),VLOOKUP(Abfalldokumentation!$O1724,'Linien - BU'!R:S,2,FALSE),Q1724)</f>
        <v>Labor</v>
      </c>
      <c r="O1724" s="77" t="str">
        <f t="shared" si="187"/>
        <v>-</v>
      </c>
      <c r="P1724" s="77">
        <f t="shared" si="188"/>
        <v>74</v>
      </c>
      <c r="Q1724" s="45" t="s">
        <v>199</v>
      </c>
      <c r="R1724" s="46" t="s">
        <v>54</v>
      </c>
      <c r="S1724" s="46">
        <v>2</v>
      </c>
      <c r="T1724" s="46">
        <v>74</v>
      </c>
      <c r="U1724" s="47">
        <v>44511</v>
      </c>
      <c r="V1724" s="61"/>
      <c r="W1724" s="46"/>
      <c r="X1724" s="50" t="str">
        <f>IFERROR(VLOOKUP(Abfalldokumentation!$R1724,Artikel!A:C,3,FALSE),Abfalldokumentation!$R1724)</f>
        <v>-</v>
      </c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</row>
    <row r="1725" spans="1:40" ht="30" customHeight="1" x14ac:dyDescent="0.25">
      <c r="A1725" s="78" t="str">
        <f>VLOOKUP(N1725,'Linien - BU'!A:B,2,FALSE)</f>
        <v>BU1</v>
      </c>
      <c r="B1725" s="79">
        <f t="shared" si="190"/>
        <v>209</v>
      </c>
      <c r="C1725" s="80">
        <f>Abfalldokumentation!$U1725</f>
        <v>44511</v>
      </c>
      <c r="D1725" s="69" t="str">
        <f>IFERROR(IF(VLOOKUP(O1725,'[1]Rohware 230'!$B:$C,2,FALSE)=0,"Rohware"),
IFERROR(IF(VLOOKUP(O1725,[1]Sammelnr.!$B:$C,2,FALSE)=0,"Sammelnr. ungeschält ABS"),
IFERROR(IF(VLOOKUP(O1725,[1]Sammelnr.!$E:$F,2,FALSE)=0,"Sammelnr. ungeschält VS"),
IFERROR(IF(VLOOKUP(O1725,[1]Sammelnr.!$H:$I,2,FALSE)=0,"Sammelnr. geschält"),
IFERROR(IF(VLOOKUP(O1725,[1]Offen!$B:$C,2,FALSE)=0,"Offen ungeschält ABS"),
IFERROR(IF(VLOOKUP(O1725,[1]Offen!$E:$F,2,FALSE)=0,"Offen ungeschält VOS"),
IFERROR(IF(VLOOKUP(O1725,[1]Offen!$H:$I,2,FALSE)=0,"Offen geschält RW"),
IFERROR(IF(VLOOKUP(O1725,[1]Offen!$K:$L,2,FALSE)=0,"Offen vegan"),
IFERROR(IF(VLOOKUP(O1725,[1]Offen!$N:$O,2,FALSE)=0,"Offen Zipfel"),
IFERROR(IF(VLOOKUP(O1725,[1]Offen!$Q:$R,2,FALSE)=0,"Offen Endstücke"),
IFERROR(IF(VLOOKUP(O1725,[1]Vakuumiert!$B:$C,2,FALSE)=0,"Vakuumierter VOS ungeschält"),
IFERROR(IF(VLOOKUP(O1725,[1]Vakuumiert!$E:$F,2,FALSE)=0,"Vakuumierter ABS ungeschält"),
IFERROR(IF(VLOOKUP(O1725,[1]Vakuumiert!$H:$I,2,FALSE)=0,"Vakuumierter VOS geschält"),
IFERROR(IF(VLOOKUP(O1725,[1]Vakuumiert!$K:$L,2,FALSE)=0,"Vakuumierter VOS vegan"),
IFERROR(IF(VLOOKUP(O1725,[1]Vakuumiert!$N:$O,2,FALSE)=0,"Vakuumierter VOS Zipfel"),
IFERROR(IF(VLOOKUP(O1725,[1]Vakuumiert!$Q:$R,2,FALSE)=0,"Vakuumiert geschält"),
IFERROR(IF(VLOOKUP(O1725,'[1]vakuumierte Fertigprodukte'!$B:$C,2,FALSE)=0,"Fertigprodukte"),
IFERROR(IF(VLOOKUP(O1725,'[1]vakuumierte Fertigprodukte'!$E:$FI,2,FALSE)=0,"Vakuumierte Zipfel"),
IFERROR(IF(VLOOKUP(O1725,[1]Wurste!$B:$C,2,FALSE)=0,"Räucherwürste"),
IFERROR(IF(VLOOKUP(O1725,[1]Wurste!$E:$F,2,FALSE)=0,"URW/URGW Wurst"),
IFERROR(IF(VLOOKUP(O1725,[1]Wurste!$H:$I,2,FALSE)=0,"HF-Wurst Vegan"),
IFERROR(IF(VLOOKUP(O1725,[1]Wurste!$K:$L,2,FALSE)=0,"320er ohne Würste"),
IFERROR(IF(AND(OR(Abfalldokumentation!$A1725="BU3",Abfalldokumentation!$A1725="Verkauf"),Abfalldokumentation!$F1725="Schimmel",Abfalldokumentation!$G1725="keinen Abnehmer/kein Schälpersonal"),"Div. Zipfel, ES ohne Verwendung",VLOOKUP(Abfalldokumentation!$E1725,Produktgruppen!A:B,2,FALSE)),"-")))))))))))))))))))))))</f>
        <v>-</v>
      </c>
      <c r="E1725" s="81" t="str">
        <f>IFERROR(VLOOKUP(Abfalldokumentation!$O1725,Artikel!A:C,3,FALSE),Abfalldokumentation!$O1725)</f>
        <v>Maschinenabfall</v>
      </c>
      <c r="F1725" s="81" t="str">
        <f>VLOOKUP(T1725,'Liste Gründe'!A:D,2,FALSE)</f>
        <v>Linienbezogen</v>
      </c>
      <c r="G1725" s="80" t="str">
        <f>IF(ISBLANK(V1725),VLOOKUP(Abfalldokumentation!$P1725,'Liste Gründe'!A:D,3,FALSE),V1725)</f>
        <v>Darm geplatzt</v>
      </c>
      <c r="H1725" s="81" t="str">
        <f>IF(ISBLANK(Abfalldokumentation!$W1725),"-",Abfalldokumentation!$W1725)</f>
        <v>-</v>
      </c>
      <c r="I1725" s="81">
        <f t="shared" si="183"/>
        <v>45</v>
      </c>
      <c r="J1725" s="81" t="str">
        <f t="shared" si="184"/>
        <v>Produkte</v>
      </c>
      <c r="K1725" s="81" t="str">
        <f t="shared" si="185"/>
        <v>BUs</v>
      </c>
      <c r="L1725" s="81" t="str">
        <f t="shared" si="186"/>
        <v>Symptome</v>
      </c>
      <c r="M1725" s="81" t="str">
        <f>IFERROR(VLOOKUP(Abfalldokumentation!$O1725,Kennzahlen!S:V,3,FALSE)*Abfalldokumentation!$B1725,"0")</f>
        <v>0</v>
      </c>
      <c r="N1725" s="81" t="str">
        <f>IF(ISBLANK(Q1725),VLOOKUP(Abfalldokumentation!$O1725,'Linien - BU'!R:S,2,FALSE),Q1725)</f>
        <v>Abfüllung</v>
      </c>
      <c r="O1725" s="77" t="str">
        <f t="shared" si="187"/>
        <v>Maschinenabfall</v>
      </c>
      <c r="P1725" s="77">
        <f t="shared" si="188"/>
        <v>34</v>
      </c>
      <c r="Q1725" s="39" t="s">
        <v>180</v>
      </c>
      <c r="R1725" s="40" t="s">
        <v>55</v>
      </c>
      <c r="S1725" s="40">
        <f>489-14*20</f>
        <v>209</v>
      </c>
      <c r="T1725" s="40">
        <v>34</v>
      </c>
      <c r="U1725" s="41">
        <v>44511</v>
      </c>
      <c r="V1725" s="59"/>
      <c r="W1725" s="40"/>
      <c r="X1725" s="44" t="str">
        <f>IFERROR(VLOOKUP(Abfalldokumentation!$R1725,Artikel!A:C,3,FALSE),Abfalldokumentation!$R1725)</f>
        <v>Maschinenabfall</v>
      </c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</row>
    <row r="1726" spans="1:40" ht="30" hidden="1" customHeight="1" x14ac:dyDescent="0.25">
      <c r="A1726" s="73" t="str">
        <f>VLOOKUP(N1726,'Linien - BU'!A:B,2,FALSE)</f>
        <v>Rest</v>
      </c>
      <c r="B1726" s="74">
        <f t="shared" si="190"/>
        <v>110</v>
      </c>
      <c r="C1726" s="75">
        <f>Abfalldokumentation!$U1726</f>
        <v>44512</v>
      </c>
      <c r="D1726" s="69" t="str">
        <f>IFERROR(IF(VLOOKUP(O1726,'[1]Rohware 230'!$B:$C,2,FALSE)=0,"Rohware"),
IFERROR(IF(VLOOKUP(O1726,[1]Sammelnr.!$B:$C,2,FALSE)=0,"Sammelnr. ungeschält ABS"),
IFERROR(IF(VLOOKUP(O1726,[1]Sammelnr.!$E:$F,2,FALSE)=0,"Sammelnr. ungeschält VS"),
IFERROR(IF(VLOOKUP(O1726,[1]Sammelnr.!$H:$I,2,FALSE)=0,"Sammelnr. geschält"),
IFERROR(IF(VLOOKUP(O1726,[1]Offen!$B:$C,2,FALSE)=0,"Offen ungeschält ABS"),
IFERROR(IF(VLOOKUP(O1726,[1]Offen!$E:$F,2,FALSE)=0,"Offen ungeschält VOS"),
IFERROR(IF(VLOOKUP(O1726,[1]Offen!$H:$I,2,FALSE)=0,"Offen geschält RW"),
IFERROR(IF(VLOOKUP(O1726,[1]Offen!$K:$L,2,FALSE)=0,"Offen vegan"),
IFERROR(IF(VLOOKUP(O1726,[1]Offen!$N:$O,2,FALSE)=0,"Offen Zipfel"),
IFERROR(IF(VLOOKUP(O1726,[1]Offen!$Q:$R,2,FALSE)=0,"Offen Endstücke"),
IFERROR(IF(VLOOKUP(O1726,[1]Vakuumiert!$B:$C,2,FALSE)=0,"Vakuumierter VOS ungeschält"),
IFERROR(IF(VLOOKUP(O1726,[1]Vakuumiert!$E:$F,2,FALSE)=0,"Vakuumierter ABS ungeschält"),
IFERROR(IF(VLOOKUP(O1726,[1]Vakuumiert!$H:$I,2,FALSE)=0,"Vakuumierter VOS geschält"),
IFERROR(IF(VLOOKUP(O1726,[1]Vakuumiert!$K:$L,2,FALSE)=0,"Vakuumierter VOS vegan"),
IFERROR(IF(VLOOKUP(O1726,[1]Vakuumiert!$N:$O,2,FALSE)=0,"Vakuumierter VOS Zipfel"),
IFERROR(IF(VLOOKUP(O1726,[1]Vakuumiert!$Q:$R,2,FALSE)=0,"Vakuumiert geschält"),
IFERROR(IF(VLOOKUP(O1726,'[1]vakuumierte Fertigprodukte'!$B:$C,2,FALSE)=0,"Fertigprodukte"),
IFERROR(IF(VLOOKUP(O1726,'[1]vakuumierte Fertigprodukte'!$E:$FI,2,FALSE)=0,"Vakuumierte Zipfel"),
IFERROR(IF(VLOOKUP(O1726,[1]Wurste!$B:$C,2,FALSE)=0,"Räucherwürste"),
IFERROR(IF(VLOOKUP(O1726,[1]Wurste!$E:$F,2,FALSE)=0,"URW/URGW Wurst"),
IFERROR(IF(VLOOKUP(O1726,[1]Wurste!$H:$I,2,FALSE)=0,"HF-Wurst Vegan"),
IFERROR(IF(VLOOKUP(O1726,[1]Wurste!$K:$L,2,FALSE)=0,"320er ohne Würste"),
IFERROR(IF(AND(OR(Abfalldokumentation!$A1726="BU3",Abfalldokumentation!$A1726="Verkauf"),Abfalldokumentation!$F1726="Schimmel",Abfalldokumentation!$G1726="keinen Abnehmer/kein Schälpersonal"),"Div. Zipfel, ES ohne Verwendung",VLOOKUP(Abfalldokumentation!$E1726,Produktgruppen!A:B,2,FALSE)),"-")))))))))))))))))))))))</f>
        <v>Rest</v>
      </c>
      <c r="E1726" s="76" t="str">
        <f>IFERROR(VLOOKUP(Abfalldokumentation!$O1726,Artikel!A:C,3,FALSE),Abfalldokumentation!$O1726)</f>
        <v>-</v>
      </c>
      <c r="F1726" s="76" t="str">
        <f>VLOOKUP(T1726,'Liste Gründe'!A:D,2,FALSE)</f>
        <v>Qualitätssicherung</v>
      </c>
      <c r="G1726" s="75" t="str">
        <f>IF(ISBLANK(V1726),VLOOKUP(Abfalldokumentation!$P1726,'Liste Gründe'!A:D,3,FALSE),V1726)</f>
        <v>Laborproben</v>
      </c>
      <c r="H1726" s="76" t="str">
        <f>IF(ISBLANK(Abfalldokumentation!$W1726),"-",Abfalldokumentation!$W1726)</f>
        <v>-</v>
      </c>
      <c r="I1726" s="76">
        <f t="shared" si="183"/>
        <v>45</v>
      </c>
      <c r="J1726" s="76" t="str">
        <f t="shared" si="184"/>
        <v>Produkte</v>
      </c>
      <c r="K1726" s="76" t="str">
        <f t="shared" si="185"/>
        <v>BUs</v>
      </c>
      <c r="L1726" s="76" t="str">
        <f t="shared" si="186"/>
        <v>Symptome</v>
      </c>
      <c r="M1726" s="76" t="str">
        <f>IFERROR(VLOOKUP(Abfalldokumentation!$O1726,Kennzahlen!S:V,3,FALSE)*Abfalldokumentation!$B1726,"0")</f>
        <v>0</v>
      </c>
      <c r="N1726" s="76" t="str">
        <f>IF(ISBLANK(Q1726),VLOOKUP(Abfalldokumentation!$O1726,'Linien - BU'!R:S,2,FALSE),Q1726)</f>
        <v>Labor</v>
      </c>
      <c r="O1726" s="77" t="str">
        <f t="shared" si="187"/>
        <v>-</v>
      </c>
      <c r="P1726" s="77">
        <f t="shared" si="188"/>
        <v>73</v>
      </c>
      <c r="Q1726" s="45" t="s">
        <v>199</v>
      </c>
      <c r="R1726" s="46" t="s">
        <v>54</v>
      </c>
      <c r="S1726" s="46">
        <v>110</v>
      </c>
      <c r="T1726" s="46">
        <v>73</v>
      </c>
      <c r="U1726" s="47">
        <v>44512</v>
      </c>
      <c r="V1726" s="61"/>
      <c r="W1726" s="46"/>
      <c r="X1726" s="50" t="str">
        <f>IFERROR(VLOOKUP(Abfalldokumentation!$R1726,Artikel!A:C,3,FALSE),Abfalldokumentation!$R1726)</f>
        <v>-</v>
      </c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</row>
    <row r="1727" spans="1:40" ht="30" hidden="1" customHeight="1" x14ac:dyDescent="0.25">
      <c r="A1727" s="78" t="str">
        <f>VLOOKUP(N1727,'Linien - BU'!A:B,2,FALSE)</f>
        <v>Rest</v>
      </c>
      <c r="B1727" s="79">
        <f t="shared" si="190"/>
        <v>15</v>
      </c>
      <c r="C1727" s="80">
        <f>Abfalldokumentation!$U1727</f>
        <v>44512</v>
      </c>
      <c r="D1727" s="69" t="str">
        <f>IFERROR(IF(VLOOKUP(O1727,'[1]Rohware 230'!$B:$C,2,FALSE)=0,"Rohware"),
IFERROR(IF(VLOOKUP(O1727,[1]Sammelnr.!$B:$C,2,FALSE)=0,"Sammelnr. ungeschält ABS"),
IFERROR(IF(VLOOKUP(O1727,[1]Sammelnr.!$E:$F,2,FALSE)=0,"Sammelnr. ungeschält VS"),
IFERROR(IF(VLOOKUP(O1727,[1]Sammelnr.!$H:$I,2,FALSE)=0,"Sammelnr. geschält"),
IFERROR(IF(VLOOKUP(O1727,[1]Offen!$B:$C,2,FALSE)=0,"Offen ungeschält ABS"),
IFERROR(IF(VLOOKUP(O1727,[1]Offen!$E:$F,2,FALSE)=0,"Offen ungeschält VOS"),
IFERROR(IF(VLOOKUP(O1727,[1]Offen!$H:$I,2,FALSE)=0,"Offen geschält RW"),
IFERROR(IF(VLOOKUP(O1727,[1]Offen!$K:$L,2,FALSE)=0,"Offen vegan"),
IFERROR(IF(VLOOKUP(O1727,[1]Offen!$N:$O,2,FALSE)=0,"Offen Zipfel"),
IFERROR(IF(VLOOKUP(O1727,[1]Offen!$Q:$R,2,FALSE)=0,"Offen Endstücke"),
IFERROR(IF(VLOOKUP(O1727,[1]Vakuumiert!$B:$C,2,FALSE)=0,"Vakuumierter VOS ungeschält"),
IFERROR(IF(VLOOKUP(O1727,[1]Vakuumiert!$E:$F,2,FALSE)=0,"Vakuumierter ABS ungeschält"),
IFERROR(IF(VLOOKUP(O1727,[1]Vakuumiert!$H:$I,2,FALSE)=0,"Vakuumierter VOS geschält"),
IFERROR(IF(VLOOKUP(O1727,[1]Vakuumiert!$K:$L,2,FALSE)=0,"Vakuumierter VOS vegan"),
IFERROR(IF(VLOOKUP(O1727,[1]Vakuumiert!$N:$O,2,FALSE)=0,"Vakuumierter VOS Zipfel"),
IFERROR(IF(VLOOKUP(O1727,[1]Vakuumiert!$Q:$R,2,FALSE)=0,"Vakuumiert geschält"),
IFERROR(IF(VLOOKUP(O1727,'[1]vakuumierte Fertigprodukte'!$B:$C,2,FALSE)=0,"Fertigprodukte"),
IFERROR(IF(VLOOKUP(O1727,'[1]vakuumierte Fertigprodukte'!$E:$FI,2,FALSE)=0,"Vakuumierte Zipfel"),
IFERROR(IF(VLOOKUP(O1727,[1]Wurste!$B:$C,2,FALSE)=0,"Räucherwürste"),
IFERROR(IF(VLOOKUP(O1727,[1]Wurste!$E:$F,2,FALSE)=0,"URW/URGW Wurst"),
IFERROR(IF(VLOOKUP(O1727,[1]Wurste!$H:$I,2,FALSE)=0,"HF-Wurst Vegan"),
IFERROR(IF(VLOOKUP(O1727,[1]Wurste!$K:$L,2,FALSE)=0,"320er ohne Würste"),
IFERROR(IF(AND(OR(Abfalldokumentation!$A1727="BU3",Abfalldokumentation!$A1727="Verkauf"),Abfalldokumentation!$F1727="Schimmel",Abfalldokumentation!$G1727="keinen Abnehmer/kein Schälpersonal"),"Div. Zipfel, ES ohne Verwendung",VLOOKUP(Abfalldokumentation!$E1727,Produktgruppen!A:B,2,FALSE)),"-")))))))))))))))))))))))</f>
        <v>Rest</v>
      </c>
      <c r="E1727" s="81" t="str">
        <f>IFERROR(VLOOKUP(Abfalldokumentation!$O1727,Artikel!A:C,3,FALSE),Abfalldokumentation!$O1727)</f>
        <v>-</v>
      </c>
      <c r="F1727" s="81" t="str">
        <f>VLOOKUP(T1727,'Liste Gründe'!A:D,2,FALSE)</f>
        <v>Qualitätssicherung</v>
      </c>
      <c r="G1727" s="80" t="str">
        <f>IF(ISBLANK(V1727),VLOOKUP(Abfalldokumentation!$P1727,'Liste Gründe'!A:D,3,FALSE),V1727)</f>
        <v>Einwaage</v>
      </c>
      <c r="H1727" s="81" t="str">
        <f>IF(ISBLANK(Abfalldokumentation!$W1727),"-",Abfalldokumentation!$W1727)</f>
        <v>-</v>
      </c>
      <c r="I1727" s="81">
        <f t="shared" si="183"/>
        <v>45</v>
      </c>
      <c r="J1727" s="81" t="str">
        <f t="shared" si="184"/>
        <v>Produkte</v>
      </c>
      <c r="K1727" s="81" t="str">
        <f t="shared" si="185"/>
        <v>BUs</v>
      </c>
      <c r="L1727" s="81" t="str">
        <f t="shared" si="186"/>
        <v>Symptome</v>
      </c>
      <c r="M1727" s="81" t="str">
        <f>IFERROR(VLOOKUP(Abfalldokumentation!$O1727,Kennzahlen!S:V,3,FALSE)*Abfalldokumentation!$B1727,"0")</f>
        <v>0</v>
      </c>
      <c r="N1727" s="81" t="str">
        <f>IF(ISBLANK(Q1727),VLOOKUP(Abfalldokumentation!$O1727,'Linien - BU'!R:S,2,FALSE),Q1727)</f>
        <v>Labor</v>
      </c>
      <c r="O1727" s="77" t="str">
        <f t="shared" si="187"/>
        <v>-</v>
      </c>
      <c r="P1727" s="77">
        <f t="shared" si="188"/>
        <v>71</v>
      </c>
      <c r="Q1727" s="39" t="s">
        <v>199</v>
      </c>
      <c r="R1727" s="40" t="s">
        <v>54</v>
      </c>
      <c r="S1727" s="40">
        <v>15</v>
      </c>
      <c r="T1727" s="40">
        <v>71</v>
      </c>
      <c r="U1727" s="41">
        <v>44512</v>
      </c>
      <c r="V1727" s="59"/>
      <c r="W1727" s="40"/>
      <c r="X1727" s="44" t="str">
        <f>IFERROR(VLOOKUP(Abfalldokumentation!$R1727,Artikel!A:C,3,FALSE),Abfalldokumentation!$R1727)</f>
        <v>-</v>
      </c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</row>
    <row r="1728" spans="1:40" ht="30" hidden="1" customHeight="1" x14ac:dyDescent="0.25">
      <c r="A1728" s="73" t="str">
        <f>VLOOKUP(N1728,'Linien - BU'!A:B,2,FALSE)</f>
        <v>BU3</v>
      </c>
      <c r="B1728" s="74">
        <f t="shared" si="190"/>
        <v>30</v>
      </c>
      <c r="C1728" s="75">
        <f>Abfalldokumentation!$U1728</f>
        <v>44512</v>
      </c>
      <c r="D1728" s="69" t="str">
        <f>IFERROR(IF(VLOOKUP(O1728,'[1]Rohware 230'!$B:$C,2,FALSE)=0,"Rohware"),
IFERROR(IF(VLOOKUP(O1728,[1]Sammelnr.!$B:$C,2,FALSE)=0,"Sammelnr. ungeschält ABS"),
IFERROR(IF(VLOOKUP(O1728,[1]Sammelnr.!$E:$F,2,FALSE)=0,"Sammelnr. ungeschält VS"),
IFERROR(IF(VLOOKUP(O1728,[1]Sammelnr.!$H:$I,2,FALSE)=0,"Sammelnr. geschält"),
IFERROR(IF(VLOOKUP(O1728,[1]Offen!$B:$C,2,FALSE)=0,"Offen ungeschält ABS"),
IFERROR(IF(VLOOKUP(O1728,[1]Offen!$E:$F,2,FALSE)=0,"Offen ungeschält VOS"),
IFERROR(IF(VLOOKUP(O1728,[1]Offen!$H:$I,2,FALSE)=0,"Offen geschält RW"),
IFERROR(IF(VLOOKUP(O1728,[1]Offen!$K:$L,2,FALSE)=0,"Offen vegan"),
IFERROR(IF(VLOOKUP(O1728,[1]Offen!$N:$O,2,FALSE)=0,"Offen Zipfel"),
IFERROR(IF(VLOOKUP(O1728,[1]Offen!$Q:$R,2,FALSE)=0,"Offen Endstücke"),
IFERROR(IF(VLOOKUP(O1728,[1]Vakuumiert!$B:$C,2,FALSE)=0,"Vakuumierter VOS ungeschält"),
IFERROR(IF(VLOOKUP(O1728,[1]Vakuumiert!$E:$F,2,FALSE)=0,"Vakuumierter ABS ungeschält"),
IFERROR(IF(VLOOKUP(O1728,[1]Vakuumiert!$H:$I,2,FALSE)=0,"Vakuumierter VOS geschält"),
IFERROR(IF(VLOOKUP(O1728,[1]Vakuumiert!$K:$L,2,FALSE)=0,"Vakuumierter VOS vegan"),
IFERROR(IF(VLOOKUP(O1728,[1]Vakuumiert!$N:$O,2,FALSE)=0,"Vakuumierter VOS Zipfel"),
IFERROR(IF(VLOOKUP(O1728,[1]Vakuumiert!$Q:$R,2,FALSE)=0,"Vakuumiert geschält"),
IFERROR(IF(VLOOKUP(O1728,'[1]vakuumierte Fertigprodukte'!$B:$C,2,FALSE)=0,"Fertigprodukte"),
IFERROR(IF(VLOOKUP(O1728,'[1]vakuumierte Fertigprodukte'!$E:$FI,2,FALSE)=0,"Vakuumierte Zipfel"),
IFERROR(IF(VLOOKUP(O1728,[1]Wurste!$B:$C,2,FALSE)=0,"Räucherwürste"),
IFERROR(IF(VLOOKUP(O1728,[1]Wurste!$E:$F,2,FALSE)=0,"URW/URGW Wurst"),
IFERROR(IF(VLOOKUP(O1728,[1]Wurste!$H:$I,2,FALSE)=0,"HF-Wurst Vegan"),
IFERROR(IF(VLOOKUP(O1728,[1]Wurste!$K:$L,2,FALSE)=0,"320er ohne Würste"),
IFERROR(IF(AND(OR(Abfalldokumentation!$A1728="BU3",Abfalldokumentation!$A1728="Verkauf"),Abfalldokumentation!$F1728="Schimmel",Abfalldokumentation!$G1728="keinen Abnehmer/kein Schälpersonal"),"Div. Zipfel, ES ohne Verwendung",VLOOKUP(Abfalldokumentation!$E1728,Produktgruppen!A:B,2,FALSE)),"-")))))))))))))))))))))))</f>
        <v>Rest</v>
      </c>
      <c r="E1728" s="76" t="str">
        <f>IFERROR(VLOOKUP(Abfalldokumentation!$O1728,Artikel!A:C,3,FALSE),Abfalldokumentation!$O1728)</f>
        <v>Reste Zipfel</v>
      </c>
      <c r="F1728" s="76" t="str">
        <f>VLOOKUP(T1728,'Liste Gründe'!A:D,2,FALSE)</f>
        <v>keinen Verwendungszweck</v>
      </c>
      <c r="G1728" s="75" t="str">
        <f>IF(ISBLANK(V1728),VLOOKUP(Abfalldokumentation!$P1728,'Liste Gründe'!A:D,3,FALSE),V1728)</f>
        <v>Wurstschlaufe</v>
      </c>
      <c r="H1728" s="76" t="str">
        <f>IF(ISBLANK(Abfalldokumentation!$W1728),"-",Abfalldokumentation!$W1728)</f>
        <v>-</v>
      </c>
      <c r="I1728" s="76">
        <f t="shared" si="183"/>
        <v>45</v>
      </c>
      <c r="J1728" s="76" t="str">
        <f t="shared" si="184"/>
        <v>Produkte</v>
      </c>
      <c r="K1728" s="76" t="str">
        <f t="shared" si="185"/>
        <v>BUs</v>
      </c>
      <c r="L1728" s="76" t="str">
        <f t="shared" si="186"/>
        <v>Symptome</v>
      </c>
      <c r="M1728" s="76" t="str">
        <f>IFERROR(VLOOKUP(Abfalldokumentation!$O1728,Kennzahlen!S:V,3,FALSE)*Abfalldokumentation!$B1728,"0")</f>
        <v>0</v>
      </c>
      <c r="N1728" s="76" t="str">
        <f>IF(ISBLANK(Q1728),VLOOKUP(Abfalldokumentation!$O1728,'Linien - BU'!R:S,2,FALSE),Q1728)</f>
        <v>WVP</v>
      </c>
      <c r="O1728" s="77" t="str">
        <f t="shared" si="187"/>
        <v>Reste Zipfel</v>
      </c>
      <c r="P1728" s="77">
        <f t="shared" si="188"/>
        <v>61</v>
      </c>
      <c r="Q1728" s="45" t="s">
        <v>209</v>
      </c>
      <c r="R1728" s="40" t="s">
        <v>119</v>
      </c>
      <c r="S1728" s="46">
        <v>30</v>
      </c>
      <c r="T1728" s="46">
        <v>61</v>
      </c>
      <c r="U1728" s="47">
        <v>44512</v>
      </c>
      <c r="V1728" s="48" t="s">
        <v>41</v>
      </c>
      <c r="W1728" s="46"/>
      <c r="X1728" s="50" t="str">
        <f>IFERROR(VLOOKUP(Abfalldokumentation!$R1728,Artikel!A:C,3,FALSE),Abfalldokumentation!$R1728)</f>
        <v>Reste Zipfel</v>
      </c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</row>
    <row r="1729" spans="1:40" ht="30" hidden="1" customHeight="1" x14ac:dyDescent="0.25">
      <c r="A1729" s="78" t="str">
        <f>VLOOKUP(N1729,'Linien - BU'!A:B,2,FALSE)</f>
        <v>Rest</v>
      </c>
      <c r="B1729" s="79">
        <f t="shared" si="190"/>
        <v>80</v>
      </c>
      <c r="C1729" s="80">
        <f>Abfalldokumentation!$U1729</f>
        <v>44512</v>
      </c>
      <c r="D1729" s="69" t="str">
        <f>IFERROR(IF(VLOOKUP(O1729,'[1]Rohware 230'!$B:$C,2,FALSE)=0,"Rohware"),
IFERROR(IF(VLOOKUP(O1729,[1]Sammelnr.!$B:$C,2,FALSE)=0,"Sammelnr. ungeschält ABS"),
IFERROR(IF(VLOOKUP(O1729,[1]Sammelnr.!$E:$F,2,FALSE)=0,"Sammelnr. ungeschält VS"),
IFERROR(IF(VLOOKUP(O1729,[1]Sammelnr.!$H:$I,2,FALSE)=0,"Sammelnr. geschält"),
IFERROR(IF(VLOOKUP(O1729,[1]Offen!$B:$C,2,FALSE)=0,"Offen ungeschält ABS"),
IFERROR(IF(VLOOKUP(O1729,[1]Offen!$E:$F,2,FALSE)=0,"Offen ungeschält VOS"),
IFERROR(IF(VLOOKUP(O1729,[1]Offen!$H:$I,2,FALSE)=0,"Offen geschält RW"),
IFERROR(IF(VLOOKUP(O1729,[1]Offen!$K:$L,2,FALSE)=0,"Offen vegan"),
IFERROR(IF(VLOOKUP(O1729,[1]Offen!$N:$O,2,FALSE)=0,"Offen Zipfel"),
IFERROR(IF(VLOOKUP(O1729,[1]Offen!$Q:$R,2,FALSE)=0,"Offen Endstücke"),
IFERROR(IF(VLOOKUP(O1729,[1]Vakuumiert!$B:$C,2,FALSE)=0,"Vakuumierter VOS ungeschält"),
IFERROR(IF(VLOOKUP(O1729,[1]Vakuumiert!$E:$F,2,FALSE)=0,"Vakuumierter ABS ungeschält"),
IFERROR(IF(VLOOKUP(O1729,[1]Vakuumiert!$H:$I,2,FALSE)=0,"Vakuumierter VOS geschält"),
IFERROR(IF(VLOOKUP(O1729,[1]Vakuumiert!$K:$L,2,FALSE)=0,"Vakuumierter VOS vegan"),
IFERROR(IF(VLOOKUP(O1729,[1]Vakuumiert!$N:$O,2,FALSE)=0,"Vakuumierter VOS Zipfel"),
IFERROR(IF(VLOOKUP(O1729,[1]Vakuumiert!$Q:$R,2,FALSE)=0,"Vakuumiert geschält"),
IFERROR(IF(VLOOKUP(O1729,'[1]vakuumierte Fertigprodukte'!$B:$C,2,FALSE)=0,"Fertigprodukte"),
IFERROR(IF(VLOOKUP(O1729,'[1]vakuumierte Fertigprodukte'!$E:$FI,2,FALSE)=0,"Vakuumierte Zipfel"),
IFERROR(IF(VLOOKUP(O1729,[1]Wurste!$B:$C,2,FALSE)=0,"Räucherwürste"),
IFERROR(IF(VLOOKUP(O1729,[1]Wurste!$E:$F,2,FALSE)=0,"URW/URGW Wurst"),
IFERROR(IF(VLOOKUP(O1729,[1]Wurste!$H:$I,2,FALSE)=0,"HF-Wurst Vegan"),
IFERROR(IF(VLOOKUP(O1729,[1]Wurste!$K:$L,2,FALSE)=0,"320er ohne Würste"),
IFERROR(IF(AND(OR(Abfalldokumentation!$A1729="BU3",Abfalldokumentation!$A1729="Verkauf"),Abfalldokumentation!$F1729="Schimmel",Abfalldokumentation!$G1729="keinen Abnehmer/kein Schälpersonal"),"Div. Zipfel, ES ohne Verwendung",VLOOKUP(Abfalldokumentation!$E1729,Produktgruppen!A:B,2,FALSE)),"-")))))))))))))))))))))))</f>
        <v>-</v>
      </c>
      <c r="E1729" s="81" t="str">
        <f>IFERROR(VLOOKUP(Abfalldokumentation!$O1729,Artikel!A:C,3,FALSE),Abfalldokumentation!$O1729)</f>
        <v>Nüsse</v>
      </c>
      <c r="F1729" s="81" t="str">
        <f>VLOOKUP(T1729,'Liste Gründe'!A:D,2,FALSE)</f>
        <v>Qualitätsprobleme</v>
      </c>
      <c r="G1729" s="80" t="str">
        <f>IF(ISBLANK(V1729),VLOOKUP(Abfalldokumentation!$P1729,'Liste Gründe'!A:D,3,FALSE),V1729)</f>
        <v>Produkt durchwässert</v>
      </c>
      <c r="H1729" s="81" t="str">
        <f>IF(ISBLANK(Abfalldokumentation!$W1729),"-",Abfalldokumentation!$W1729)</f>
        <v>-</v>
      </c>
      <c r="I1729" s="81">
        <f t="shared" si="183"/>
        <v>45</v>
      </c>
      <c r="J1729" s="81" t="str">
        <f t="shared" si="184"/>
        <v>Produkte</v>
      </c>
      <c r="K1729" s="81" t="str">
        <f t="shared" si="185"/>
        <v>BUs</v>
      </c>
      <c r="L1729" s="81" t="str">
        <f t="shared" si="186"/>
        <v>Symptome</v>
      </c>
      <c r="M1729" s="81" t="str">
        <f>IFERROR(VLOOKUP(Abfalldokumentation!$O1729,Kennzahlen!S:V,3,FALSE)*Abfalldokumentation!$B1729,"0")</f>
        <v>0</v>
      </c>
      <c r="N1729" s="81" t="str">
        <f>IF(ISBLANK(Q1729),VLOOKUP(Abfalldokumentation!$O1729,'Linien - BU'!R:S,2,FALSE),Q1729)</f>
        <v>QM</v>
      </c>
      <c r="O1729" s="77" t="str">
        <f t="shared" si="187"/>
        <v>Nüsse</v>
      </c>
      <c r="P1729" s="77">
        <f t="shared" si="188"/>
        <v>43</v>
      </c>
      <c r="Q1729" s="39" t="s">
        <v>196</v>
      </c>
      <c r="R1729" s="40" t="s">
        <v>348</v>
      </c>
      <c r="S1729" s="40">
        <v>80</v>
      </c>
      <c r="T1729" s="40">
        <v>43</v>
      </c>
      <c r="U1729" s="41">
        <v>44512</v>
      </c>
      <c r="V1729" s="59"/>
      <c r="W1729" s="40"/>
      <c r="X1729" s="44" t="str">
        <f>IFERROR(VLOOKUP(Abfalldokumentation!$R1729,Artikel!A:C,3,FALSE),Abfalldokumentation!$R1729)</f>
        <v>Nüsse</v>
      </c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</row>
    <row r="1730" spans="1:40" ht="30" hidden="1" customHeight="1" x14ac:dyDescent="0.25">
      <c r="A1730" s="73" t="str">
        <f>VLOOKUP(N1730,'Linien - BU'!A:B,2,FALSE)</f>
        <v>BU3</v>
      </c>
      <c r="B1730" s="74">
        <f t="shared" si="190"/>
        <v>28</v>
      </c>
      <c r="C1730" s="75">
        <f>Abfalldokumentation!$U1730</f>
        <v>44512</v>
      </c>
      <c r="D1730" s="69" t="str">
        <f>IFERROR(IF(VLOOKUP(O1730,'[1]Rohware 230'!$B:$C,2,FALSE)=0,"Rohware"),
IFERROR(IF(VLOOKUP(O1730,[1]Sammelnr.!$B:$C,2,FALSE)=0,"Sammelnr. ungeschält ABS"),
IFERROR(IF(VLOOKUP(O1730,[1]Sammelnr.!$E:$F,2,FALSE)=0,"Sammelnr. ungeschält VS"),
IFERROR(IF(VLOOKUP(O1730,[1]Sammelnr.!$H:$I,2,FALSE)=0,"Sammelnr. geschält"),
IFERROR(IF(VLOOKUP(O1730,[1]Offen!$B:$C,2,FALSE)=0,"Offen ungeschält ABS"),
IFERROR(IF(VLOOKUP(O1730,[1]Offen!$E:$F,2,FALSE)=0,"Offen ungeschält VOS"),
IFERROR(IF(VLOOKUP(O1730,[1]Offen!$H:$I,2,FALSE)=0,"Offen geschält RW"),
IFERROR(IF(VLOOKUP(O1730,[1]Offen!$K:$L,2,FALSE)=0,"Offen vegan"),
IFERROR(IF(VLOOKUP(O1730,[1]Offen!$N:$O,2,FALSE)=0,"Offen Zipfel"),
IFERROR(IF(VLOOKUP(O1730,[1]Offen!$Q:$R,2,FALSE)=0,"Offen Endstücke"),
IFERROR(IF(VLOOKUP(O1730,[1]Vakuumiert!$B:$C,2,FALSE)=0,"Vakuumierter VOS ungeschält"),
IFERROR(IF(VLOOKUP(O1730,[1]Vakuumiert!$E:$F,2,FALSE)=0,"Vakuumierter ABS ungeschält"),
IFERROR(IF(VLOOKUP(O1730,[1]Vakuumiert!$H:$I,2,FALSE)=0,"Vakuumierter VOS geschält"),
IFERROR(IF(VLOOKUP(O1730,[1]Vakuumiert!$K:$L,2,FALSE)=0,"Vakuumierter VOS vegan"),
IFERROR(IF(VLOOKUP(O1730,[1]Vakuumiert!$N:$O,2,FALSE)=0,"Vakuumierter VOS Zipfel"),
IFERROR(IF(VLOOKUP(O1730,[1]Vakuumiert!$Q:$R,2,FALSE)=0,"Vakuumiert geschält"),
IFERROR(IF(VLOOKUP(O1730,'[1]vakuumierte Fertigprodukte'!$B:$C,2,FALSE)=0,"Fertigprodukte"),
IFERROR(IF(VLOOKUP(O1730,'[1]vakuumierte Fertigprodukte'!$E:$FI,2,FALSE)=0,"Vakuumierte Zipfel"),
IFERROR(IF(VLOOKUP(O1730,[1]Wurste!$B:$C,2,FALSE)=0,"Räucherwürste"),
IFERROR(IF(VLOOKUP(O1730,[1]Wurste!$E:$F,2,FALSE)=0,"URW/URGW Wurst"),
IFERROR(IF(VLOOKUP(O1730,[1]Wurste!$H:$I,2,FALSE)=0,"HF-Wurst Vegan"),
IFERROR(IF(VLOOKUP(O1730,[1]Wurste!$K:$L,2,FALSE)=0,"320er ohne Würste"),
IFERROR(IF(AND(OR(Abfalldokumentation!$A1730="BU3",Abfalldokumentation!$A1730="Verkauf"),Abfalldokumentation!$F1730="Schimmel",Abfalldokumentation!$G1730="keinen Abnehmer/kein Schälpersonal"),"Div. Zipfel, ES ohne Verwendung",VLOOKUP(Abfalldokumentation!$E1730,Produktgruppen!A:B,2,FALSE)),"-")))))))))))))))))))))))</f>
        <v>-</v>
      </c>
      <c r="E1730" s="76" t="str">
        <f>IFERROR(VLOOKUP(Abfalldokumentation!$O1730,Artikel!A:C,3,FALSE),Abfalldokumentation!$O1730)</f>
        <v>Maschinenabfall</v>
      </c>
      <c r="F1730" s="76" t="str">
        <f>VLOOKUP(T1730,'Liste Gründe'!A:D,2,FALSE)</f>
        <v>Linienbezogen</v>
      </c>
      <c r="G1730" s="75" t="str">
        <f>IF(ISBLANK(V1730),VLOOKUP(Abfalldokumentation!$P1730,'Liste Gründe'!A:D,3,FALSE),V1730)</f>
        <v>Maschinenabfall</v>
      </c>
      <c r="H1730" s="76" t="str">
        <f>IF(ISBLANK(Abfalldokumentation!$W1730),"-",Abfalldokumentation!$W1730)</f>
        <v>-</v>
      </c>
      <c r="I1730" s="76">
        <f t="shared" ref="I1730:I1783" si="191">_xlfn.ISOWEEKNUM(C1730)</f>
        <v>45</v>
      </c>
      <c r="J1730" s="76" t="str">
        <f t="shared" ref="J1730:J1783" si="192">"Produkte"</f>
        <v>Produkte</v>
      </c>
      <c r="K1730" s="76" t="str">
        <f t="shared" ref="K1730:K1783" si="193">"BUs"</f>
        <v>BUs</v>
      </c>
      <c r="L1730" s="76" t="str">
        <f t="shared" ref="L1730:L1783" si="194">"Symptome"</f>
        <v>Symptome</v>
      </c>
      <c r="M1730" s="76" t="str">
        <f>IFERROR(VLOOKUP(Abfalldokumentation!$O1730,Kennzahlen!S:V,3,FALSE)*Abfalldokumentation!$B1730,"0")</f>
        <v>0</v>
      </c>
      <c r="N1730" s="76" t="str">
        <f>IF(ISBLANK(Q1730),VLOOKUP(Abfalldokumentation!$O1730,'Linien - BU'!R:S,2,FALSE),Q1730)</f>
        <v>BU3</v>
      </c>
      <c r="O1730" s="77" t="str">
        <f t="shared" ref="O1730:O1783" si="195">R1730</f>
        <v>Maschinenabfall</v>
      </c>
      <c r="P1730" s="77">
        <f t="shared" ref="P1730:P1783" si="196">T1730</f>
        <v>30</v>
      </c>
      <c r="Q1730" s="45" t="s">
        <v>8</v>
      </c>
      <c r="R1730" s="40" t="s">
        <v>55</v>
      </c>
      <c r="S1730" s="46">
        <v>28</v>
      </c>
      <c r="T1730" s="46">
        <v>30</v>
      </c>
      <c r="U1730" s="47">
        <v>44512</v>
      </c>
      <c r="V1730" s="61"/>
      <c r="W1730" s="46"/>
      <c r="X1730" s="50" t="str">
        <f>IFERROR(VLOOKUP(Abfalldokumentation!$R1730,Artikel!A:C,3,FALSE),Abfalldokumentation!$R1730)</f>
        <v>Maschinenabfall</v>
      </c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</row>
    <row r="1731" spans="1:40" ht="30" hidden="1" customHeight="1" x14ac:dyDescent="0.25">
      <c r="A1731" s="78" t="str">
        <f>VLOOKUP(N1731,'Linien - BU'!A:B,2,FALSE)</f>
        <v>BU4</v>
      </c>
      <c r="B1731" s="79">
        <f t="shared" si="190"/>
        <v>55</v>
      </c>
      <c r="C1731" s="80">
        <f>Abfalldokumentation!$U1731</f>
        <v>44512</v>
      </c>
      <c r="D1731" s="69" t="str">
        <f>IFERROR(IF(VLOOKUP(O1731,'[1]Rohware 230'!$B:$C,2,FALSE)=0,"Rohware"),
IFERROR(IF(VLOOKUP(O1731,[1]Sammelnr.!$B:$C,2,FALSE)=0,"Sammelnr. ungeschält ABS"),
IFERROR(IF(VLOOKUP(O1731,[1]Sammelnr.!$E:$F,2,FALSE)=0,"Sammelnr. ungeschält VS"),
IFERROR(IF(VLOOKUP(O1731,[1]Sammelnr.!$H:$I,2,FALSE)=0,"Sammelnr. geschält"),
IFERROR(IF(VLOOKUP(O1731,[1]Offen!$B:$C,2,FALSE)=0,"Offen ungeschält ABS"),
IFERROR(IF(VLOOKUP(O1731,[1]Offen!$E:$F,2,FALSE)=0,"Offen ungeschält VOS"),
IFERROR(IF(VLOOKUP(O1731,[1]Offen!$H:$I,2,FALSE)=0,"Offen geschält RW"),
IFERROR(IF(VLOOKUP(O1731,[1]Offen!$K:$L,2,FALSE)=0,"Offen vegan"),
IFERROR(IF(VLOOKUP(O1731,[1]Offen!$N:$O,2,FALSE)=0,"Offen Zipfel"),
IFERROR(IF(VLOOKUP(O1731,[1]Offen!$Q:$R,2,FALSE)=0,"Offen Endstücke"),
IFERROR(IF(VLOOKUP(O1731,[1]Vakuumiert!$B:$C,2,FALSE)=0,"Vakuumierter VOS ungeschält"),
IFERROR(IF(VLOOKUP(O1731,[1]Vakuumiert!$E:$F,2,FALSE)=0,"Vakuumierter ABS ungeschält"),
IFERROR(IF(VLOOKUP(O1731,[1]Vakuumiert!$H:$I,2,FALSE)=0,"Vakuumierter VOS geschält"),
IFERROR(IF(VLOOKUP(O1731,[1]Vakuumiert!$K:$L,2,FALSE)=0,"Vakuumierter VOS vegan"),
IFERROR(IF(VLOOKUP(O1731,[1]Vakuumiert!$N:$O,2,FALSE)=0,"Vakuumierter VOS Zipfel"),
IFERROR(IF(VLOOKUP(O1731,[1]Vakuumiert!$Q:$R,2,FALSE)=0,"Vakuumiert geschält"),
IFERROR(IF(VLOOKUP(O1731,'[1]vakuumierte Fertigprodukte'!$B:$C,2,FALSE)=0,"Fertigprodukte"),
IFERROR(IF(VLOOKUP(O1731,'[1]vakuumierte Fertigprodukte'!$E:$FI,2,FALSE)=0,"Vakuumierte Zipfel"),
IFERROR(IF(VLOOKUP(O1731,[1]Wurste!$B:$C,2,FALSE)=0,"Räucherwürste"),
IFERROR(IF(VLOOKUP(O1731,[1]Wurste!$E:$F,2,FALSE)=0,"URW/URGW Wurst"),
IFERROR(IF(VLOOKUP(O1731,[1]Wurste!$H:$I,2,FALSE)=0,"HF-Wurst Vegan"),
IFERROR(IF(VLOOKUP(O1731,[1]Wurste!$K:$L,2,FALSE)=0,"320er ohne Würste"),
IFERROR(IF(AND(OR(Abfalldokumentation!$A1731="BU3",Abfalldokumentation!$A1731="Verkauf"),Abfalldokumentation!$F1731="Schimmel",Abfalldokumentation!$G1731="keinen Abnehmer/kein Schälpersonal"),"Div. Zipfel, ES ohne Verwendung",VLOOKUP(Abfalldokumentation!$E1731,Produktgruppen!A:B,2,FALSE)),"-")))))))))))))))))))))))</f>
        <v>-</v>
      </c>
      <c r="E1731" s="81" t="str">
        <f>IFERROR(VLOOKUP(Abfalldokumentation!$O1731,Artikel!A:C,3,FALSE),Abfalldokumentation!$O1731)</f>
        <v>Maschinenabfall</v>
      </c>
      <c r="F1731" s="81" t="str">
        <f>VLOOKUP(T1731,'Liste Gründe'!A:D,2,FALSE)</f>
        <v>Linienbezogen</v>
      </c>
      <c r="G1731" s="80" t="str">
        <f>IF(ISBLANK(V1731),VLOOKUP(Abfalldokumentation!$P1731,'Liste Gründe'!A:D,3,FALSE),V1731)</f>
        <v>Maschinenabfall</v>
      </c>
      <c r="H1731" s="81" t="str">
        <f>IF(ISBLANK(Abfalldokumentation!$W1731),"-",Abfalldokumentation!$W1731)</f>
        <v>-</v>
      </c>
      <c r="I1731" s="81">
        <f t="shared" si="191"/>
        <v>45</v>
      </c>
      <c r="J1731" s="81" t="str">
        <f t="shared" si="192"/>
        <v>Produkte</v>
      </c>
      <c r="K1731" s="81" t="str">
        <f t="shared" si="193"/>
        <v>BUs</v>
      </c>
      <c r="L1731" s="81" t="str">
        <f t="shared" si="194"/>
        <v>Symptome</v>
      </c>
      <c r="M1731" s="81" t="str">
        <f>IFERROR(VLOOKUP(Abfalldokumentation!$O1731,Kennzahlen!S:V,3,FALSE)*Abfalldokumentation!$B1731,"0")</f>
        <v>0</v>
      </c>
      <c r="N1731" s="81" t="str">
        <f>IF(ISBLANK(Q1731),VLOOKUP(Abfalldokumentation!$O1731,'Linien - BU'!R:S,2,FALSE),Q1731)</f>
        <v>BU4</v>
      </c>
      <c r="O1731" s="77" t="str">
        <f t="shared" si="195"/>
        <v>Maschinenabfall</v>
      </c>
      <c r="P1731" s="77">
        <f t="shared" si="196"/>
        <v>30</v>
      </c>
      <c r="Q1731" s="39" t="s">
        <v>9</v>
      </c>
      <c r="R1731" s="40" t="s">
        <v>55</v>
      </c>
      <c r="S1731" s="40">
        <f>44-8+19</f>
        <v>55</v>
      </c>
      <c r="T1731" s="40">
        <v>30</v>
      </c>
      <c r="U1731" s="41">
        <v>44512</v>
      </c>
      <c r="V1731" s="59"/>
      <c r="W1731" s="40"/>
      <c r="X1731" s="44" t="str">
        <f>IFERROR(VLOOKUP(Abfalldokumentation!$R1731,Artikel!A:C,3,FALSE),Abfalldokumentation!$R1731)</f>
        <v>Maschinenabfall</v>
      </c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</row>
    <row r="1732" spans="1:40" ht="30" hidden="1" customHeight="1" x14ac:dyDescent="0.25">
      <c r="A1732" s="73" t="str">
        <f>VLOOKUP(N1732,'Linien - BU'!A:B,2,FALSE)</f>
        <v>BU3</v>
      </c>
      <c r="B1732" s="74">
        <f t="shared" si="190"/>
        <v>161</v>
      </c>
      <c r="C1732" s="75">
        <f>Abfalldokumentation!$U1732</f>
        <v>44512</v>
      </c>
      <c r="D1732" s="69" t="str">
        <f>IFERROR(IF(VLOOKUP(O1732,'[1]Rohware 230'!$B:$C,2,FALSE)=0,"Rohware"),
IFERROR(IF(VLOOKUP(O1732,[1]Sammelnr.!$B:$C,2,FALSE)=0,"Sammelnr. ungeschält ABS"),
IFERROR(IF(VLOOKUP(O1732,[1]Sammelnr.!$E:$F,2,FALSE)=0,"Sammelnr. ungeschält VS"),
IFERROR(IF(VLOOKUP(O1732,[1]Sammelnr.!$H:$I,2,FALSE)=0,"Sammelnr. geschält"),
IFERROR(IF(VLOOKUP(O1732,[1]Offen!$B:$C,2,FALSE)=0,"Offen ungeschält ABS"),
IFERROR(IF(VLOOKUP(O1732,[1]Offen!$E:$F,2,FALSE)=0,"Offen ungeschält VOS"),
IFERROR(IF(VLOOKUP(O1732,[1]Offen!$H:$I,2,FALSE)=0,"Offen geschält RW"),
IFERROR(IF(VLOOKUP(O1732,[1]Offen!$K:$L,2,FALSE)=0,"Offen vegan"),
IFERROR(IF(VLOOKUP(O1732,[1]Offen!$N:$O,2,FALSE)=0,"Offen Zipfel"),
IFERROR(IF(VLOOKUP(O1732,[1]Offen!$Q:$R,2,FALSE)=0,"Offen Endstücke"),
IFERROR(IF(VLOOKUP(O1732,[1]Vakuumiert!$B:$C,2,FALSE)=0,"Vakuumierter VOS ungeschält"),
IFERROR(IF(VLOOKUP(O1732,[1]Vakuumiert!$E:$F,2,FALSE)=0,"Vakuumierter ABS ungeschält"),
IFERROR(IF(VLOOKUP(O1732,[1]Vakuumiert!$H:$I,2,FALSE)=0,"Vakuumierter VOS geschält"),
IFERROR(IF(VLOOKUP(O1732,[1]Vakuumiert!$K:$L,2,FALSE)=0,"Vakuumierter VOS vegan"),
IFERROR(IF(VLOOKUP(O1732,[1]Vakuumiert!$N:$O,2,FALSE)=0,"Vakuumierter VOS Zipfel"),
IFERROR(IF(VLOOKUP(O1732,[1]Vakuumiert!$Q:$R,2,FALSE)=0,"Vakuumiert geschält"),
IFERROR(IF(VLOOKUP(O1732,'[1]vakuumierte Fertigprodukte'!$B:$C,2,FALSE)=0,"Fertigprodukte"),
IFERROR(IF(VLOOKUP(O1732,'[1]vakuumierte Fertigprodukte'!$E:$FI,2,FALSE)=0,"Vakuumierte Zipfel"),
IFERROR(IF(VLOOKUP(O1732,[1]Wurste!$B:$C,2,FALSE)=0,"Räucherwürste"),
IFERROR(IF(VLOOKUP(O1732,[1]Wurste!$E:$F,2,FALSE)=0,"URW/URGW Wurst"),
IFERROR(IF(VLOOKUP(O1732,[1]Wurste!$H:$I,2,FALSE)=0,"HF-Wurst Vegan"),
IFERROR(IF(VLOOKUP(O1732,[1]Wurste!$K:$L,2,FALSE)=0,"320er ohne Würste"),
IFERROR(IF(AND(OR(Abfalldokumentation!$A1732="BU3",Abfalldokumentation!$A1732="Verkauf"),Abfalldokumentation!$F1732="Schimmel",Abfalldokumentation!$G1732="keinen Abnehmer/kein Schälpersonal"),"Div. Zipfel, ES ohne Verwendung",VLOOKUP(Abfalldokumentation!$E1732,Produktgruppen!A:B,2,FALSE)),"-")))))))))))))))))))))))</f>
        <v>ABS</v>
      </c>
      <c r="E1732" s="76" t="str">
        <f>IFERROR(VLOOKUP(Abfalldokumentation!$O1732,Artikel!A:C,3,FALSE),Abfalldokumentation!$O1732)</f>
        <v>ABS CHED-PF-KRÄUK gemis</v>
      </c>
      <c r="F1732" s="76" t="str">
        <f>VLOOKUP(T1732,'Liste Gründe'!A:D,2,FALSE)</f>
        <v>Linienbezogen</v>
      </c>
      <c r="G1732" s="75" t="str">
        <f>IF(ISBLANK(V1732),VLOOKUP(Abfalldokumentation!$P1732,'Liste Gründe'!A:D,3,FALSE),V1732)</f>
        <v>gemischtes Produkt</v>
      </c>
      <c r="H1732" s="76" t="str">
        <f>IF(ISBLANK(Abfalldokumentation!$W1732),"-",Abfalldokumentation!$W1732)</f>
        <v>-</v>
      </c>
      <c r="I1732" s="76">
        <f t="shared" si="191"/>
        <v>45</v>
      </c>
      <c r="J1732" s="76" t="str">
        <f t="shared" si="192"/>
        <v>Produkte</v>
      </c>
      <c r="K1732" s="76" t="str">
        <f t="shared" si="193"/>
        <v>BUs</v>
      </c>
      <c r="L1732" s="76" t="str">
        <f t="shared" si="194"/>
        <v>Symptome</v>
      </c>
      <c r="M1732" s="76">
        <f>IFERROR(VLOOKUP(Abfalldokumentation!$O1732,Kennzahlen!S:V,3,FALSE)*Abfalldokumentation!$B1732,"0")</f>
        <v>161</v>
      </c>
      <c r="N1732" s="76" t="str">
        <f>IF(ISBLANK(Q1732),VLOOKUP(Abfalldokumentation!$O1732,'Linien - BU'!R:S,2,FALSE),Q1732)</f>
        <v>BU3</v>
      </c>
      <c r="O1732" s="77">
        <f t="shared" si="195"/>
        <v>29501003</v>
      </c>
      <c r="P1732" s="77">
        <f t="shared" si="196"/>
        <v>81</v>
      </c>
      <c r="Q1732" s="45" t="s">
        <v>8</v>
      </c>
      <c r="R1732" s="46">
        <v>29501003</v>
      </c>
      <c r="S1732" s="46">
        <v>161</v>
      </c>
      <c r="T1732" s="46">
        <v>81</v>
      </c>
      <c r="U1732" s="47">
        <v>44512</v>
      </c>
      <c r="V1732" s="61"/>
      <c r="W1732" s="46"/>
      <c r="X1732" s="50" t="str">
        <f>IFERROR(VLOOKUP(Abfalldokumentation!$R1732,Artikel!A:C,3,FALSE),Abfalldokumentation!$R1732)</f>
        <v>ABS CHED-PF-KRÄUK gemis</v>
      </c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</row>
    <row r="1733" spans="1:40" ht="30" hidden="1" customHeight="1" x14ac:dyDescent="0.25">
      <c r="A1733" s="78" t="str">
        <f>VLOOKUP(N1733,'Linien - BU'!A:B,2,FALSE)</f>
        <v>BU3</v>
      </c>
      <c r="B1733" s="79">
        <f t="shared" si="190"/>
        <v>31</v>
      </c>
      <c r="C1733" s="80">
        <f>Abfalldokumentation!$U1733</f>
        <v>44512</v>
      </c>
      <c r="D1733" s="69" t="str">
        <f>IFERROR(IF(VLOOKUP(O1733,'[1]Rohware 230'!$B:$C,2,FALSE)=0,"Rohware"),
IFERROR(IF(VLOOKUP(O1733,[1]Sammelnr.!$B:$C,2,FALSE)=0,"Sammelnr. ungeschält ABS"),
IFERROR(IF(VLOOKUP(O1733,[1]Sammelnr.!$E:$F,2,FALSE)=0,"Sammelnr. ungeschält VS"),
IFERROR(IF(VLOOKUP(O1733,[1]Sammelnr.!$H:$I,2,FALSE)=0,"Sammelnr. geschält"),
IFERROR(IF(VLOOKUP(O1733,[1]Offen!$B:$C,2,FALSE)=0,"Offen ungeschält ABS"),
IFERROR(IF(VLOOKUP(O1733,[1]Offen!$E:$F,2,FALSE)=0,"Offen ungeschält VOS"),
IFERROR(IF(VLOOKUP(O1733,[1]Offen!$H:$I,2,FALSE)=0,"Offen geschält RW"),
IFERROR(IF(VLOOKUP(O1733,[1]Offen!$K:$L,2,FALSE)=0,"Offen vegan"),
IFERROR(IF(VLOOKUP(O1733,[1]Offen!$N:$O,2,FALSE)=0,"Offen Zipfel"),
IFERROR(IF(VLOOKUP(O1733,[1]Offen!$Q:$R,2,FALSE)=0,"Offen Endstücke"),
IFERROR(IF(VLOOKUP(O1733,[1]Vakuumiert!$B:$C,2,FALSE)=0,"Vakuumierter VOS ungeschält"),
IFERROR(IF(VLOOKUP(O1733,[1]Vakuumiert!$E:$F,2,FALSE)=0,"Vakuumierter ABS ungeschält"),
IFERROR(IF(VLOOKUP(O1733,[1]Vakuumiert!$H:$I,2,FALSE)=0,"Vakuumierter VOS geschält"),
IFERROR(IF(VLOOKUP(O1733,[1]Vakuumiert!$K:$L,2,FALSE)=0,"Vakuumierter VOS vegan"),
IFERROR(IF(VLOOKUP(O1733,[1]Vakuumiert!$N:$O,2,FALSE)=0,"Vakuumierter VOS Zipfel"),
IFERROR(IF(VLOOKUP(O1733,[1]Vakuumiert!$Q:$R,2,FALSE)=0,"Vakuumiert geschält"),
IFERROR(IF(VLOOKUP(O1733,'[1]vakuumierte Fertigprodukte'!$B:$C,2,FALSE)=0,"Fertigprodukte"),
IFERROR(IF(VLOOKUP(O1733,'[1]vakuumierte Fertigprodukte'!$E:$FI,2,FALSE)=0,"Vakuumierte Zipfel"),
IFERROR(IF(VLOOKUP(O1733,[1]Wurste!$B:$C,2,FALSE)=0,"Räucherwürste"),
IFERROR(IF(VLOOKUP(O1733,[1]Wurste!$E:$F,2,FALSE)=0,"URW/URGW Wurst"),
IFERROR(IF(VLOOKUP(O1733,[1]Wurste!$H:$I,2,FALSE)=0,"HF-Wurst Vegan"),
IFERROR(IF(VLOOKUP(O1733,[1]Wurste!$K:$L,2,FALSE)=0,"320er ohne Würste"),
IFERROR(IF(AND(OR(Abfalldokumentation!$A1733="BU3",Abfalldokumentation!$A1733="Verkauf"),Abfalldokumentation!$F1733="Schimmel",Abfalldokumentation!$G1733="keinen Abnehmer/kein Schälpersonal"),"Div. Zipfel, ES ohne Verwendung",VLOOKUP(Abfalldokumentation!$E1733,Produktgruppen!A:B,2,FALSE)),"-")))))))))))))))))))))))</f>
        <v>-</v>
      </c>
      <c r="E1733" s="81" t="str">
        <f>IFERROR(VLOOKUP(Abfalldokumentation!$O1733,Artikel!A:C,3,FALSE),Abfalldokumentation!$O1733)</f>
        <v>Maschinenabfall</v>
      </c>
      <c r="F1733" s="81" t="str">
        <f>VLOOKUP(T1733,'Liste Gründe'!A:D,2,FALSE)</f>
        <v>Linienbezogen</v>
      </c>
      <c r="G1733" s="80" t="str">
        <f>IF(ISBLANK(V1733),VLOOKUP(Abfalldokumentation!$P1733,'Liste Gründe'!A:D,3,FALSE),V1733)</f>
        <v>Maschinenabfall</v>
      </c>
      <c r="H1733" s="81" t="str">
        <f>IF(ISBLANK(Abfalldokumentation!$W1733),"-",Abfalldokumentation!$W1733)</f>
        <v>-</v>
      </c>
      <c r="I1733" s="81">
        <f t="shared" si="191"/>
        <v>45</v>
      </c>
      <c r="J1733" s="81" t="str">
        <f t="shared" si="192"/>
        <v>Produkte</v>
      </c>
      <c r="K1733" s="81" t="str">
        <f t="shared" si="193"/>
        <v>BUs</v>
      </c>
      <c r="L1733" s="81" t="str">
        <f t="shared" si="194"/>
        <v>Symptome</v>
      </c>
      <c r="M1733" s="81" t="str">
        <f>IFERROR(VLOOKUP(Abfalldokumentation!$O1733,Kennzahlen!S:V,3,FALSE)*Abfalldokumentation!$B1733,"0")</f>
        <v>0</v>
      </c>
      <c r="N1733" s="81" t="str">
        <f>IF(ISBLANK(Q1733),VLOOKUP(Abfalldokumentation!$O1733,'Linien - BU'!R:S,2,FALSE),Q1733)</f>
        <v>BU3</v>
      </c>
      <c r="O1733" s="77" t="str">
        <f t="shared" si="195"/>
        <v>Maschinenabfall</v>
      </c>
      <c r="P1733" s="77">
        <f t="shared" si="196"/>
        <v>30</v>
      </c>
      <c r="Q1733" s="39" t="s">
        <v>8</v>
      </c>
      <c r="R1733" s="40" t="s">
        <v>55</v>
      </c>
      <c r="S1733" s="40">
        <v>31</v>
      </c>
      <c r="T1733" s="40">
        <v>30</v>
      </c>
      <c r="U1733" s="41">
        <v>44512</v>
      </c>
      <c r="V1733" s="59"/>
      <c r="W1733" s="40"/>
      <c r="X1733" s="44" t="str">
        <f>IFERROR(VLOOKUP(Abfalldokumentation!$R1733,Artikel!A:C,3,FALSE),Abfalldokumentation!$R1733)</f>
        <v>Maschinenabfall</v>
      </c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</row>
    <row r="1734" spans="1:40" ht="30" hidden="1" customHeight="1" x14ac:dyDescent="0.25">
      <c r="A1734" s="73" t="str">
        <f>VLOOKUP(N1734,'Linien - BU'!A:B,2,FALSE)</f>
        <v>BU3</v>
      </c>
      <c r="B1734" s="74">
        <f t="shared" si="190"/>
        <v>13</v>
      </c>
      <c r="C1734" s="75">
        <f>Abfalldokumentation!$U1734</f>
        <v>44512</v>
      </c>
      <c r="D1734" s="69" t="str">
        <f>IFERROR(IF(VLOOKUP(O1734,'[1]Rohware 230'!$B:$C,2,FALSE)=0,"Rohware"),
IFERROR(IF(VLOOKUP(O1734,[1]Sammelnr.!$B:$C,2,FALSE)=0,"Sammelnr. ungeschält ABS"),
IFERROR(IF(VLOOKUP(O1734,[1]Sammelnr.!$E:$F,2,FALSE)=0,"Sammelnr. ungeschält VS"),
IFERROR(IF(VLOOKUP(O1734,[1]Sammelnr.!$H:$I,2,FALSE)=0,"Sammelnr. geschält"),
IFERROR(IF(VLOOKUP(O1734,[1]Offen!$B:$C,2,FALSE)=0,"Offen ungeschält ABS"),
IFERROR(IF(VLOOKUP(O1734,[1]Offen!$E:$F,2,FALSE)=0,"Offen ungeschält VOS"),
IFERROR(IF(VLOOKUP(O1734,[1]Offen!$H:$I,2,FALSE)=0,"Offen geschält RW"),
IFERROR(IF(VLOOKUP(O1734,[1]Offen!$K:$L,2,FALSE)=0,"Offen vegan"),
IFERROR(IF(VLOOKUP(O1734,[1]Offen!$N:$O,2,FALSE)=0,"Offen Zipfel"),
IFERROR(IF(VLOOKUP(O1734,[1]Offen!$Q:$R,2,FALSE)=0,"Offen Endstücke"),
IFERROR(IF(VLOOKUP(O1734,[1]Vakuumiert!$B:$C,2,FALSE)=0,"Vakuumierter VOS ungeschält"),
IFERROR(IF(VLOOKUP(O1734,[1]Vakuumiert!$E:$F,2,FALSE)=0,"Vakuumierter ABS ungeschält"),
IFERROR(IF(VLOOKUP(O1734,[1]Vakuumiert!$H:$I,2,FALSE)=0,"Vakuumierter VOS geschält"),
IFERROR(IF(VLOOKUP(O1734,[1]Vakuumiert!$K:$L,2,FALSE)=0,"Vakuumierter VOS vegan"),
IFERROR(IF(VLOOKUP(O1734,[1]Vakuumiert!$N:$O,2,FALSE)=0,"Vakuumierter VOS Zipfel"),
IFERROR(IF(VLOOKUP(O1734,[1]Vakuumiert!$Q:$R,2,FALSE)=0,"Vakuumiert geschält"),
IFERROR(IF(VLOOKUP(O1734,'[1]vakuumierte Fertigprodukte'!$B:$C,2,FALSE)=0,"Fertigprodukte"),
IFERROR(IF(VLOOKUP(O1734,'[1]vakuumierte Fertigprodukte'!$E:$FI,2,FALSE)=0,"Vakuumierte Zipfel"),
IFERROR(IF(VLOOKUP(O1734,[1]Wurste!$B:$C,2,FALSE)=0,"Räucherwürste"),
IFERROR(IF(VLOOKUP(O1734,[1]Wurste!$E:$F,2,FALSE)=0,"URW/URGW Wurst"),
IFERROR(IF(VLOOKUP(O1734,[1]Wurste!$H:$I,2,FALSE)=0,"HF-Wurst Vegan"),
IFERROR(IF(VLOOKUP(O1734,[1]Wurste!$K:$L,2,FALSE)=0,"320er ohne Würste"),
IFERROR(IF(AND(OR(Abfalldokumentation!$A1734="BU3",Abfalldokumentation!$A1734="Verkauf"),Abfalldokumentation!$F1734="Schimmel",Abfalldokumentation!$G1734="keinen Abnehmer/kein Schälpersonal"),"Div. Zipfel, ES ohne Verwendung",VLOOKUP(Abfalldokumentation!$E1734,Produktgruppen!A:B,2,FALSE)),"-")))))))))))))))))))))))</f>
        <v>ABS</v>
      </c>
      <c r="E1734" s="76" t="str">
        <f>IFERROR(VLOOKUP(Abfalldokumentation!$O1734,Artikel!A:C,3,FALSE),Abfalldokumentation!$O1734)</f>
        <v>ABS Pfeffer-Bruch</v>
      </c>
      <c r="F1734" s="76" t="str">
        <f>VLOOKUP(T1734,'Liste Gründe'!A:D,2,FALSE)</f>
        <v>Linienbezogen</v>
      </c>
      <c r="G1734" s="75" t="str">
        <f>IF(ISBLANK(V1734),VLOOKUP(Abfalldokumentation!$P1734,'Liste Gründe'!A:D,3,FALSE),V1734)</f>
        <v>Reste von Produktion</v>
      </c>
      <c r="H1734" s="76" t="str">
        <f>IF(ISBLANK(Abfalldokumentation!$W1734),"-",Abfalldokumentation!$W1734)</f>
        <v>-</v>
      </c>
      <c r="I1734" s="76">
        <f t="shared" si="191"/>
        <v>45</v>
      </c>
      <c r="J1734" s="76" t="str">
        <f t="shared" si="192"/>
        <v>Produkte</v>
      </c>
      <c r="K1734" s="76" t="str">
        <f t="shared" si="193"/>
        <v>BUs</v>
      </c>
      <c r="L1734" s="76" t="str">
        <f t="shared" si="194"/>
        <v>Symptome</v>
      </c>
      <c r="M1734" s="76">
        <f>IFERROR(VLOOKUP(Abfalldokumentation!$O1734,Kennzahlen!S:V,3,FALSE)*Abfalldokumentation!$B1734,"0")</f>
        <v>1.3000000000000002E-3</v>
      </c>
      <c r="N1734" s="76" t="str">
        <f>IF(ISBLANK(Q1734),VLOOKUP(Abfalldokumentation!$O1734,'Linien - BU'!R:S,2,FALSE),Q1734)</f>
        <v>Spezialitäten</v>
      </c>
      <c r="O1734" s="77">
        <f t="shared" si="195"/>
        <v>29501017</v>
      </c>
      <c r="P1734" s="77">
        <f t="shared" si="196"/>
        <v>30</v>
      </c>
      <c r="Q1734" s="39" t="s">
        <v>253</v>
      </c>
      <c r="R1734" s="46">
        <v>29501017</v>
      </c>
      <c r="S1734" s="46">
        <v>13</v>
      </c>
      <c r="T1734" s="46">
        <v>30</v>
      </c>
      <c r="U1734" s="47">
        <v>44512</v>
      </c>
      <c r="V1734" s="42" t="s">
        <v>120</v>
      </c>
      <c r="W1734" s="46"/>
      <c r="X1734" s="50" t="str">
        <f>IFERROR(VLOOKUP(Abfalldokumentation!$R1734,Artikel!A:C,3,FALSE),Abfalldokumentation!$R1734)</f>
        <v>ABS Pfeffer-Bruch</v>
      </c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</row>
    <row r="1735" spans="1:40" ht="30" hidden="1" customHeight="1" x14ac:dyDescent="0.25">
      <c r="A1735" s="78" t="str">
        <f>VLOOKUP(N1735,'Linien - BU'!A:B,2,FALSE)</f>
        <v>BU1</v>
      </c>
      <c r="B1735" s="79">
        <f t="shared" si="190"/>
        <v>40</v>
      </c>
      <c r="C1735" s="80">
        <f>Abfalldokumentation!$U1735</f>
        <v>44512</v>
      </c>
      <c r="D1735" s="69" t="str">
        <f>IFERROR(IF(VLOOKUP(O1735,'[1]Rohware 230'!$B:$C,2,FALSE)=0,"Rohware"),
IFERROR(IF(VLOOKUP(O1735,[1]Sammelnr.!$B:$C,2,FALSE)=0,"Sammelnr. ungeschält ABS"),
IFERROR(IF(VLOOKUP(O1735,[1]Sammelnr.!$E:$F,2,FALSE)=0,"Sammelnr. ungeschält VS"),
IFERROR(IF(VLOOKUP(O1735,[1]Sammelnr.!$H:$I,2,FALSE)=0,"Sammelnr. geschält"),
IFERROR(IF(VLOOKUP(O1735,[1]Offen!$B:$C,2,FALSE)=0,"Offen ungeschält ABS"),
IFERROR(IF(VLOOKUP(O1735,[1]Offen!$E:$F,2,FALSE)=0,"Offen ungeschält VOS"),
IFERROR(IF(VLOOKUP(O1735,[1]Offen!$H:$I,2,FALSE)=0,"Offen geschält RW"),
IFERROR(IF(VLOOKUP(O1735,[1]Offen!$K:$L,2,FALSE)=0,"Offen vegan"),
IFERROR(IF(VLOOKUP(O1735,[1]Offen!$N:$O,2,FALSE)=0,"Offen Zipfel"),
IFERROR(IF(VLOOKUP(O1735,[1]Offen!$Q:$R,2,FALSE)=0,"Offen Endstücke"),
IFERROR(IF(VLOOKUP(O1735,[1]Vakuumiert!$B:$C,2,FALSE)=0,"Vakuumierter VOS ungeschält"),
IFERROR(IF(VLOOKUP(O1735,[1]Vakuumiert!$E:$F,2,FALSE)=0,"Vakuumierter ABS ungeschält"),
IFERROR(IF(VLOOKUP(O1735,[1]Vakuumiert!$H:$I,2,FALSE)=0,"Vakuumierter VOS geschält"),
IFERROR(IF(VLOOKUP(O1735,[1]Vakuumiert!$K:$L,2,FALSE)=0,"Vakuumierter VOS vegan"),
IFERROR(IF(VLOOKUP(O1735,[1]Vakuumiert!$N:$O,2,FALSE)=0,"Vakuumierter VOS Zipfel"),
IFERROR(IF(VLOOKUP(O1735,[1]Vakuumiert!$Q:$R,2,FALSE)=0,"Vakuumiert geschält"),
IFERROR(IF(VLOOKUP(O1735,'[1]vakuumierte Fertigprodukte'!$B:$C,2,FALSE)=0,"Fertigprodukte"),
IFERROR(IF(VLOOKUP(O1735,'[1]vakuumierte Fertigprodukte'!$E:$FI,2,FALSE)=0,"Vakuumierte Zipfel"),
IFERROR(IF(VLOOKUP(O1735,[1]Wurste!$B:$C,2,FALSE)=0,"Räucherwürste"),
IFERROR(IF(VLOOKUP(O1735,[1]Wurste!$E:$F,2,FALSE)=0,"URW/URGW Wurst"),
IFERROR(IF(VLOOKUP(O1735,[1]Wurste!$H:$I,2,FALSE)=0,"HF-Wurst Vegan"),
IFERROR(IF(VLOOKUP(O1735,[1]Wurste!$K:$L,2,FALSE)=0,"320er ohne Würste"),
IFERROR(IF(AND(OR(Abfalldokumentation!$A1735="BU3",Abfalldokumentation!$A1735="Verkauf"),Abfalldokumentation!$F1735="Schimmel",Abfalldokumentation!$G1735="keinen Abnehmer/kein Schälpersonal"),"Div. Zipfel, ES ohne Verwendung",VLOOKUP(Abfalldokumentation!$E1735,Produktgruppen!A:B,2,FALSE)),"-")))))))))))))))))))))))</f>
        <v>vegan</v>
      </c>
      <c r="E1735" s="81" t="str">
        <f>IFERROR(VLOOKUP(Abfalldokumentation!$O1735,Artikel!A:C,3,FALSE),Abfalldokumentation!$O1735)</f>
        <v>VEG-SCH WÜRZIG  7,2KG</v>
      </c>
      <c r="F1735" s="81" t="str">
        <f>VLOOKUP(T1735,'Liste Gründe'!A:D,2,FALSE)</f>
        <v>Linienbezogen</v>
      </c>
      <c r="G1735" s="80" t="str">
        <f>IF(ISBLANK(V1735),VLOOKUP(Abfalldokumentation!$P1735,'Liste Gründe'!A:D,3,FALSE),V1735)</f>
        <v>Füllkopf tropft (vegan)</v>
      </c>
      <c r="H1735" s="81" t="str">
        <f>IF(ISBLANK(Abfalldokumentation!$W1735),"-",Abfalldokumentation!$W1735)</f>
        <v>-</v>
      </c>
      <c r="I1735" s="81">
        <f t="shared" si="191"/>
        <v>45</v>
      </c>
      <c r="J1735" s="81" t="str">
        <f t="shared" si="192"/>
        <v>Produkte</v>
      </c>
      <c r="K1735" s="81" t="str">
        <f t="shared" si="193"/>
        <v>BUs</v>
      </c>
      <c r="L1735" s="81" t="str">
        <f t="shared" si="194"/>
        <v>Symptome</v>
      </c>
      <c r="M1735" s="81">
        <f>IFERROR(VLOOKUP(Abfalldokumentation!$O1735,Kennzahlen!S:V,3,FALSE)*Abfalldokumentation!$B1735,"0")</f>
        <v>719.59199999999998</v>
      </c>
      <c r="N1735" s="81">
        <f>IF(ISBLANK(Q1735),VLOOKUP(Abfalldokumentation!$O1735,'Linien - BU'!R:S,2,FALSE),Q1735)</f>
        <v>3100</v>
      </c>
      <c r="O1735" s="77">
        <f t="shared" si="195"/>
        <v>31900002</v>
      </c>
      <c r="P1735" s="77">
        <f t="shared" si="196"/>
        <v>20</v>
      </c>
      <c r="Q1735" s="39">
        <v>3100</v>
      </c>
      <c r="R1735" s="40">
        <v>31900002</v>
      </c>
      <c r="S1735" s="40">
        <v>40</v>
      </c>
      <c r="T1735" s="40">
        <v>20</v>
      </c>
      <c r="U1735" s="41">
        <v>44512</v>
      </c>
      <c r="V1735" s="59"/>
      <c r="W1735" s="40"/>
      <c r="X1735" s="44" t="str">
        <f>IFERROR(VLOOKUP(Abfalldokumentation!$R1735,Artikel!A:C,3,FALSE),Abfalldokumentation!$R1735)</f>
        <v>VEG-SCH WÜRZIG  7,2KG</v>
      </c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</row>
    <row r="1736" spans="1:40" ht="30" hidden="1" customHeight="1" x14ac:dyDescent="0.25">
      <c r="A1736" s="73" t="str">
        <f>VLOOKUP(N1736,'Linien - BU'!A:B,2,FALSE)</f>
        <v>BU1</v>
      </c>
      <c r="B1736" s="74">
        <f t="shared" si="190"/>
        <v>20</v>
      </c>
      <c r="C1736" s="75">
        <f>Abfalldokumentation!$U1736</f>
        <v>44512</v>
      </c>
      <c r="D1736" s="69" t="str">
        <f>IFERROR(IF(VLOOKUP(O1736,'[1]Rohware 230'!$B:$C,2,FALSE)=0,"Rohware"),
IFERROR(IF(VLOOKUP(O1736,[1]Sammelnr.!$B:$C,2,FALSE)=0,"Sammelnr. ungeschält ABS"),
IFERROR(IF(VLOOKUP(O1736,[1]Sammelnr.!$E:$F,2,FALSE)=0,"Sammelnr. ungeschält VS"),
IFERROR(IF(VLOOKUP(O1736,[1]Sammelnr.!$H:$I,2,FALSE)=0,"Sammelnr. geschält"),
IFERROR(IF(VLOOKUP(O1736,[1]Offen!$B:$C,2,FALSE)=0,"Offen ungeschält ABS"),
IFERROR(IF(VLOOKUP(O1736,[1]Offen!$E:$F,2,FALSE)=0,"Offen ungeschält VOS"),
IFERROR(IF(VLOOKUP(O1736,[1]Offen!$H:$I,2,FALSE)=0,"Offen geschält RW"),
IFERROR(IF(VLOOKUP(O1736,[1]Offen!$K:$L,2,FALSE)=0,"Offen vegan"),
IFERROR(IF(VLOOKUP(O1736,[1]Offen!$N:$O,2,FALSE)=0,"Offen Zipfel"),
IFERROR(IF(VLOOKUP(O1736,[1]Offen!$Q:$R,2,FALSE)=0,"Offen Endstücke"),
IFERROR(IF(VLOOKUP(O1736,[1]Vakuumiert!$B:$C,2,FALSE)=0,"Vakuumierter VOS ungeschält"),
IFERROR(IF(VLOOKUP(O1736,[1]Vakuumiert!$E:$F,2,FALSE)=0,"Vakuumierter ABS ungeschält"),
IFERROR(IF(VLOOKUP(O1736,[1]Vakuumiert!$H:$I,2,FALSE)=0,"Vakuumierter VOS geschält"),
IFERROR(IF(VLOOKUP(O1736,[1]Vakuumiert!$K:$L,2,FALSE)=0,"Vakuumierter VOS vegan"),
IFERROR(IF(VLOOKUP(O1736,[1]Vakuumiert!$N:$O,2,FALSE)=0,"Vakuumierter VOS Zipfel"),
IFERROR(IF(VLOOKUP(O1736,[1]Vakuumiert!$Q:$R,2,FALSE)=0,"Vakuumiert geschält"),
IFERROR(IF(VLOOKUP(O1736,'[1]vakuumierte Fertigprodukte'!$B:$C,2,FALSE)=0,"Fertigprodukte"),
IFERROR(IF(VLOOKUP(O1736,'[1]vakuumierte Fertigprodukte'!$E:$FI,2,FALSE)=0,"Vakuumierte Zipfel"),
IFERROR(IF(VLOOKUP(O1736,[1]Wurste!$B:$C,2,FALSE)=0,"Räucherwürste"),
IFERROR(IF(VLOOKUP(O1736,[1]Wurste!$E:$F,2,FALSE)=0,"URW/URGW Wurst"),
IFERROR(IF(VLOOKUP(O1736,[1]Wurste!$H:$I,2,FALSE)=0,"HF-Wurst Vegan"),
IFERROR(IF(VLOOKUP(O1736,[1]Wurste!$K:$L,2,FALSE)=0,"320er ohne Würste"),
IFERROR(IF(AND(OR(Abfalldokumentation!$A1736="BU3",Abfalldokumentation!$A1736="Verkauf"),Abfalldokumentation!$F1736="Schimmel",Abfalldokumentation!$G1736="keinen Abnehmer/kein Schälpersonal"),"Div. Zipfel, ES ohne Verwendung",VLOOKUP(Abfalldokumentation!$E1736,Produktgruppen!A:B,2,FALSE)),"-")))))))))))))))))))))))</f>
        <v>-</v>
      </c>
      <c r="E1736" s="76" t="str">
        <f>IFERROR(VLOOKUP(Abfalldokumentation!$O1736,Artikel!A:C,3,FALSE),Abfalldokumentation!$O1736)</f>
        <v>Gouda Riemen geräuchert</v>
      </c>
      <c r="F1736" s="76" t="str">
        <f>VLOOKUP(T1736,'Liste Gründe'!A:D,2,FALSE)</f>
        <v>Linienbezogen</v>
      </c>
      <c r="G1736" s="75" t="str">
        <f>IF(ISBLANK(V1736),VLOOKUP(Abfalldokumentation!$P1736,'Liste Gründe'!A:D,3,FALSE),V1736)</f>
        <v>Reinigung</v>
      </c>
      <c r="H1736" s="76" t="str">
        <f>IF(ISBLANK(Abfalldokumentation!$W1736),"-",Abfalldokumentation!$W1736)</f>
        <v>-</v>
      </c>
      <c r="I1736" s="76">
        <f t="shared" si="191"/>
        <v>45</v>
      </c>
      <c r="J1736" s="76" t="str">
        <f t="shared" si="192"/>
        <v>Produkte</v>
      </c>
      <c r="K1736" s="76" t="str">
        <f t="shared" si="193"/>
        <v>BUs</v>
      </c>
      <c r="L1736" s="76" t="str">
        <f t="shared" si="194"/>
        <v>Symptome</v>
      </c>
      <c r="M1736" s="76" t="str">
        <f>IFERROR(VLOOKUP(Abfalldokumentation!$O1736,Kennzahlen!S:V,3,FALSE)*Abfalldokumentation!$B1736,"0")</f>
        <v>0</v>
      </c>
      <c r="N1736" s="76">
        <f>IF(ISBLANK(Q1736),VLOOKUP(Abfalldokumentation!$O1736,'Linien - BU'!R:S,2,FALSE),Q1736)</f>
        <v>3020</v>
      </c>
      <c r="O1736" s="77">
        <f t="shared" si="195"/>
        <v>32000002</v>
      </c>
      <c r="P1736" s="77">
        <f t="shared" si="196"/>
        <v>10</v>
      </c>
      <c r="Q1736" s="45">
        <v>3020</v>
      </c>
      <c r="R1736" s="46">
        <v>32000002</v>
      </c>
      <c r="S1736" s="46">
        <v>20</v>
      </c>
      <c r="T1736" s="46">
        <v>10</v>
      </c>
      <c r="U1736" s="47">
        <v>44512</v>
      </c>
      <c r="V1736" s="61"/>
      <c r="W1736" s="46"/>
      <c r="X1736" s="50" t="str">
        <f>IFERROR(VLOOKUP(Abfalldokumentation!$R1736,Artikel!A:C,3,FALSE),Abfalldokumentation!$R1736)</f>
        <v>Gouda Riemen geräuchert</v>
      </c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</row>
    <row r="1737" spans="1:40" ht="30" hidden="1" customHeight="1" x14ac:dyDescent="0.25">
      <c r="A1737" s="78" t="str">
        <f>VLOOKUP(N1737,'Linien - BU'!A:B,2,FALSE)</f>
        <v>BU1</v>
      </c>
      <c r="B1737" s="79">
        <f t="shared" si="190"/>
        <v>180</v>
      </c>
      <c r="C1737" s="80">
        <f>Abfalldokumentation!$U1737</f>
        <v>44512</v>
      </c>
      <c r="D1737" s="69" t="str">
        <f>IFERROR(IF(VLOOKUP(O1737,'[1]Rohware 230'!$B:$C,2,FALSE)=0,"Rohware"),
IFERROR(IF(VLOOKUP(O1737,[1]Sammelnr.!$B:$C,2,FALSE)=0,"Sammelnr. ungeschält ABS"),
IFERROR(IF(VLOOKUP(O1737,[1]Sammelnr.!$E:$F,2,FALSE)=0,"Sammelnr. ungeschält VS"),
IFERROR(IF(VLOOKUP(O1737,[1]Sammelnr.!$H:$I,2,FALSE)=0,"Sammelnr. geschält"),
IFERROR(IF(VLOOKUP(O1737,[1]Offen!$B:$C,2,FALSE)=0,"Offen ungeschält ABS"),
IFERROR(IF(VLOOKUP(O1737,[1]Offen!$E:$F,2,FALSE)=0,"Offen ungeschält VOS"),
IFERROR(IF(VLOOKUP(O1737,[1]Offen!$H:$I,2,FALSE)=0,"Offen geschält RW"),
IFERROR(IF(VLOOKUP(O1737,[1]Offen!$K:$L,2,FALSE)=0,"Offen vegan"),
IFERROR(IF(VLOOKUP(O1737,[1]Offen!$N:$O,2,FALSE)=0,"Offen Zipfel"),
IFERROR(IF(VLOOKUP(O1737,[1]Offen!$Q:$R,2,FALSE)=0,"Offen Endstücke"),
IFERROR(IF(VLOOKUP(O1737,[1]Vakuumiert!$B:$C,2,FALSE)=0,"Vakuumierter VOS ungeschält"),
IFERROR(IF(VLOOKUP(O1737,[1]Vakuumiert!$E:$F,2,FALSE)=0,"Vakuumierter ABS ungeschält"),
IFERROR(IF(VLOOKUP(O1737,[1]Vakuumiert!$H:$I,2,FALSE)=0,"Vakuumierter VOS geschält"),
IFERROR(IF(VLOOKUP(O1737,[1]Vakuumiert!$K:$L,2,FALSE)=0,"Vakuumierter VOS vegan"),
IFERROR(IF(VLOOKUP(O1737,[1]Vakuumiert!$N:$O,2,FALSE)=0,"Vakuumierter VOS Zipfel"),
IFERROR(IF(VLOOKUP(O1737,[1]Vakuumiert!$Q:$R,2,FALSE)=0,"Vakuumiert geschält"),
IFERROR(IF(VLOOKUP(O1737,'[1]vakuumierte Fertigprodukte'!$B:$C,2,FALSE)=0,"Fertigprodukte"),
IFERROR(IF(VLOOKUP(O1737,'[1]vakuumierte Fertigprodukte'!$E:$FI,2,FALSE)=0,"Vakuumierte Zipfel"),
IFERROR(IF(VLOOKUP(O1737,[1]Wurste!$B:$C,2,FALSE)=0,"Räucherwürste"),
IFERROR(IF(VLOOKUP(O1737,[1]Wurste!$E:$F,2,FALSE)=0,"URW/URGW Wurst"),
IFERROR(IF(VLOOKUP(O1737,[1]Wurste!$H:$I,2,FALSE)=0,"HF-Wurst Vegan"),
IFERROR(IF(VLOOKUP(O1737,[1]Wurste!$K:$L,2,FALSE)=0,"320er ohne Würste"),
IFERROR(IF(AND(OR(Abfalldokumentation!$A1737="BU3",Abfalldokumentation!$A1737="Verkauf"),Abfalldokumentation!$F1737="Schimmel",Abfalldokumentation!$G1737="keinen Abnehmer/kein Schälpersonal"),"Div. Zipfel, ES ohne Verwendung",VLOOKUP(Abfalldokumentation!$E1737,Produktgruppen!A:B,2,FALSE)),"-")))))))))))))))))))))))</f>
        <v>RW</v>
      </c>
      <c r="E1737" s="81" t="str">
        <f>IFERROR(VLOOKUP(Abfalldokumentation!$O1737,Artikel!A:C,3,FALSE),Abfalldokumentation!$O1737)</f>
        <v>GRW NATUR 7,2KG</v>
      </c>
      <c r="F1737" s="81" t="str">
        <f>VLOOKUP(T1737,'Liste Gründe'!A:D,2,FALSE)</f>
        <v>Linienbezogen</v>
      </c>
      <c r="G1737" s="80" t="str">
        <f>IF(ISBLANK(V1737),VLOOKUP(Abfalldokumentation!$P1737,'Liste Gründe'!A:D,3,FALSE),V1737)</f>
        <v>Darm geplatzt</v>
      </c>
      <c r="H1737" s="81" t="str">
        <f>IF(ISBLANK(Abfalldokumentation!$W1737),"-",Abfalldokumentation!$W1737)</f>
        <v>-</v>
      </c>
      <c r="I1737" s="81">
        <f t="shared" si="191"/>
        <v>45</v>
      </c>
      <c r="J1737" s="81" t="str">
        <f t="shared" si="192"/>
        <v>Produkte</v>
      </c>
      <c r="K1737" s="81" t="str">
        <f t="shared" si="193"/>
        <v>BUs</v>
      </c>
      <c r="L1737" s="81" t="str">
        <f t="shared" si="194"/>
        <v>Symptome</v>
      </c>
      <c r="M1737" s="81" t="str">
        <f>IFERROR(VLOOKUP(Abfalldokumentation!$O1737,Kennzahlen!S:V,3,FALSE)*Abfalldokumentation!$B1737,"0")</f>
        <v>0</v>
      </c>
      <c r="N1737" s="81" t="str">
        <f>IF(ISBLANK(Q1737),VLOOKUP(Abfalldokumentation!$O1737,'Linien - BU'!R:S,2,FALSE),Q1737)</f>
        <v>Mischer 2</v>
      </c>
      <c r="O1737" s="77">
        <f t="shared" si="195"/>
        <v>32000049</v>
      </c>
      <c r="P1737" s="77">
        <f t="shared" si="196"/>
        <v>34</v>
      </c>
      <c r="Q1737" s="39" t="s">
        <v>349</v>
      </c>
      <c r="R1737" s="40">
        <v>32000049</v>
      </c>
      <c r="S1737" s="40">
        <v>180</v>
      </c>
      <c r="T1737" s="40">
        <v>34</v>
      </c>
      <c r="U1737" s="41">
        <v>44512</v>
      </c>
      <c r="V1737" s="59"/>
      <c r="W1737" s="40"/>
      <c r="X1737" s="44" t="str">
        <f>IFERROR(VLOOKUP(Abfalldokumentation!$R1737,Artikel!A:C,3,FALSE),Abfalldokumentation!$R1737)</f>
        <v>GRW NATUR 7,2KG</v>
      </c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</row>
    <row r="1738" spans="1:40" ht="30" hidden="1" customHeight="1" x14ac:dyDescent="0.25">
      <c r="A1738" s="73" t="str">
        <f>VLOOKUP(N1738,'Linien - BU'!A:B,2,FALSE)</f>
        <v>BU1</v>
      </c>
      <c r="B1738" s="74">
        <f t="shared" si="190"/>
        <v>40</v>
      </c>
      <c r="C1738" s="75">
        <f>Abfalldokumentation!$U1738</f>
        <v>44512</v>
      </c>
      <c r="D1738" s="69" t="str">
        <f>IFERROR(IF(VLOOKUP(O1738,'[1]Rohware 230'!$B:$C,2,FALSE)=0,"Rohware"),
IFERROR(IF(VLOOKUP(O1738,[1]Sammelnr.!$B:$C,2,FALSE)=0,"Sammelnr. ungeschält ABS"),
IFERROR(IF(VLOOKUP(O1738,[1]Sammelnr.!$E:$F,2,FALSE)=0,"Sammelnr. ungeschält VS"),
IFERROR(IF(VLOOKUP(O1738,[1]Sammelnr.!$H:$I,2,FALSE)=0,"Sammelnr. geschält"),
IFERROR(IF(VLOOKUP(O1738,[1]Offen!$B:$C,2,FALSE)=0,"Offen ungeschält ABS"),
IFERROR(IF(VLOOKUP(O1738,[1]Offen!$E:$F,2,FALSE)=0,"Offen ungeschält VOS"),
IFERROR(IF(VLOOKUP(O1738,[1]Offen!$H:$I,2,FALSE)=0,"Offen geschält RW"),
IFERROR(IF(VLOOKUP(O1738,[1]Offen!$K:$L,2,FALSE)=0,"Offen vegan"),
IFERROR(IF(VLOOKUP(O1738,[1]Offen!$N:$O,2,FALSE)=0,"Offen Zipfel"),
IFERROR(IF(VLOOKUP(O1738,[1]Offen!$Q:$R,2,FALSE)=0,"Offen Endstücke"),
IFERROR(IF(VLOOKUP(O1738,[1]Vakuumiert!$B:$C,2,FALSE)=0,"Vakuumierter VOS ungeschält"),
IFERROR(IF(VLOOKUP(O1738,[1]Vakuumiert!$E:$F,2,FALSE)=0,"Vakuumierter ABS ungeschält"),
IFERROR(IF(VLOOKUP(O1738,[1]Vakuumiert!$H:$I,2,FALSE)=0,"Vakuumierter VOS geschält"),
IFERROR(IF(VLOOKUP(O1738,[1]Vakuumiert!$K:$L,2,FALSE)=0,"Vakuumierter VOS vegan"),
IFERROR(IF(VLOOKUP(O1738,[1]Vakuumiert!$N:$O,2,FALSE)=0,"Vakuumierter VOS Zipfel"),
IFERROR(IF(VLOOKUP(O1738,[1]Vakuumiert!$Q:$R,2,FALSE)=0,"Vakuumiert geschält"),
IFERROR(IF(VLOOKUP(O1738,'[1]vakuumierte Fertigprodukte'!$B:$C,2,FALSE)=0,"Fertigprodukte"),
IFERROR(IF(VLOOKUP(O1738,'[1]vakuumierte Fertigprodukte'!$E:$FI,2,FALSE)=0,"Vakuumierte Zipfel"),
IFERROR(IF(VLOOKUP(O1738,[1]Wurste!$B:$C,2,FALSE)=0,"Räucherwürste"),
IFERROR(IF(VLOOKUP(O1738,[1]Wurste!$E:$F,2,FALSE)=0,"URW/URGW Wurst"),
IFERROR(IF(VLOOKUP(O1738,[1]Wurste!$H:$I,2,FALSE)=0,"HF-Wurst Vegan"),
IFERROR(IF(VLOOKUP(O1738,[1]Wurste!$K:$L,2,FALSE)=0,"320er ohne Würste"),
IFERROR(IF(AND(OR(Abfalldokumentation!$A1738="BU3",Abfalldokumentation!$A1738="Verkauf"),Abfalldokumentation!$F1738="Schimmel",Abfalldokumentation!$G1738="keinen Abnehmer/kein Schälpersonal"),"Div. Zipfel, ES ohne Verwendung",VLOOKUP(Abfalldokumentation!$E1738,Produktgruppen!A:B,2,FALSE)),"-")))))))))))))))))))))))</f>
        <v>RW</v>
      </c>
      <c r="E1738" s="76" t="str">
        <f>IFERROR(VLOOKUP(Abfalldokumentation!$O1738,Artikel!A:C,3,FALSE),Abfalldokumentation!$O1738)</f>
        <v>GRW SCHI-NAT 7,2GK NEUE</v>
      </c>
      <c r="F1738" s="76" t="str">
        <f>VLOOKUP(T1738,'Liste Gründe'!A:D,2,FALSE)</f>
        <v>Linienbezogen</v>
      </c>
      <c r="G1738" s="75" t="str">
        <f>IF(ISBLANK(V1738),VLOOKUP(Abfalldokumentation!$P1738,'Liste Gründe'!A:D,3,FALSE),V1738)</f>
        <v>Darm geplatzt</v>
      </c>
      <c r="H1738" s="76" t="str">
        <f>IF(ISBLANK(Abfalldokumentation!$W1738),"-",Abfalldokumentation!$W1738)</f>
        <v>-</v>
      </c>
      <c r="I1738" s="76">
        <f t="shared" si="191"/>
        <v>45</v>
      </c>
      <c r="J1738" s="76" t="str">
        <f t="shared" si="192"/>
        <v>Produkte</v>
      </c>
      <c r="K1738" s="76" t="str">
        <f t="shared" si="193"/>
        <v>BUs</v>
      </c>
      <c r="L1738" s="76" t="str">
        <f t="shared" si="194"/>
        <v>Symptome</v>
      </c>
      <c r="M1738" s="76" t="str">
        <f>IFERROR(VLOOKUP(Abfalldokumentation!$O1738,Kennzahlen!S:V,3,FALSE)*Abfalldokumentation!$B1738,"0")</f>
        <v>0</v>
      </c>
      <c r="N1738" s="76">
        <f>IF(ISBLANK(Q1738),VLOOKUP(Abfalldokumentation!$O1738,'Linien - BU'!R:S,2,FALSE),Q1738)</f>
        <v>3020</v>
      </c>
      <c r="O1738" s="77">
        <f t="shared" si="195"/>
        <v>32000106</v>
      </c>
      <c r="P1738" s="77">
        <f t="shared" si="196"/>
        <v>34</v>
      </c>
      <c r="Q1738" s="45">
        <v>3020</v>
      </c>
      <c r="R1738" s="46">
        <v>32000106</v>
      </c>
      <c r="S1738" s="46">
        <v>40</v>
      </c>
      <c r="T1738" s="46">
        <v>34</v>
      </c>
      <c r="U1738" s="47">
        <v>44512</v>
      </c>
      <c r="V1738" s="61"/>
      <c r="W1738" s="46"/>
      <c r="X1738" s="50" t="str">
        <f>IFERROR(VLOOKUP(Abfalldokumentation!$R1738,Artikel!A:C,3,FALSE),Abfalldokumentation!$R1738)</f>
        <v>GRW SCHI-NAT 7,2GK NEUE</v>
      </c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</row>
    <row r="1739" spans="1:40" ht="30" hidden="1" customHeight="1" x14ac:dyDescent="0.25">
      <c r="A1739" s="78" t="str">
        <f>VLOOKUP(N1739,'Linien - BU'!A:B,2,FALSE)</f>
        <v>Rest</v>
      </c>
      <c r="B1739" s="79">
        <f t="shared" si="190"/>
        <v>10</v>
      </c>
      <c r="C1739" s="80">
        <f>Abfalldokumentation!$U1739</f>
        <v>44512</v>
      </c>
      <c r="D1739" s="69" t="str">
        <f>IFERROR(IF(VLOOKUP(O1739,'[1]Rohware 230'!$B:$C,2,FALSE)=0,"Rohware"),
IFERROR(IF(VLOOKUP(O1739,[1]Sammelnr.!$B:$C,2,FALSE)=0,"Sammelnr. ungeschält ABS"),
IFERROR(IF(VLOOKUP(O1739,[1]Sammelnr.!$E:$F,2,FALSE)=0,"Sammelnr. ungeschält VS"),
IFERROR(IF(VLOOKUP(O1739,[1]Sammelnr.!$H:$I,2,FALSE)=0,"Sammelnr. geschält"),
IFERROR(IF(VLOOKUP(O1739,[1]Offen!$B:$C,2,FALSE)=0,"Offen ungeschält ABS"),
IFERROR(IF(VLOOKUP(O1739,[1]Offen!$E:$F,2,FALSE)=0,"Offen ungeschält VOS"),
IFERROR(IF(VLOOKUP(O1739,[1]Offen!$H:$I,2,FALSE)=0,"Offen geschält RW"),
IFERROR(IF(VLOOKUP(O1739,[1]Offen!$K:$L,2,FALSE)=0,"Offen vegan"),
IFERROR(IF(VLOOKUP(O1739,[1]Offen!$N:$O,2,FALSE)=0,"Offen Zipfel"),
IFERROR(IF(VLOOKUP(O1739,[1]Offen!$Q:$R,2,FALSE)=0,"Offen Endstücke"),
IFERROR(IF(VLOOKUP(O1739,[1]Vakuumiert!$B:$C,2,FALSE)=0,"Vakuumierter VOS ungeschält"),
IFERROR(IF(VLOOKUP(O1739,[1]Vakuumiert!$E:$F,2,FALSE)=0,"Vakuumierter ABS ungeschält"),
IFERROR(IF(VLOOKUP(O1739,[1]Vakuumiert!$H:$I,2,FALSE)=0,"Vakuumierter VOS geschält"),
IFERROR(IF(VLOOKUP(O1739,[1]Vakuumiert!$K:$L,2,FALSE)=0,"Vakuumierter VOS vegan"),
IFERROR(IF(VLOOKUP(O1739,[1]Vakuumiert!$N:$O,2,FALSE)=0,"Vakuumierter VOS Zipfel"),
IFERROR(IF(VLOOKUP(O1739,[1]Vakuumiert!$Q:$R,2,FALSE)=0,"Vakuumiert geschält"),
IFERROR(IF(VLOOKUP(O1739,'[1]vakuumierte Fertigprodukte'!$B:$C,2,FALSE)=0,"Fertigprodukte"),
IFERROR(IF(VLOOKUP(O1739,'[1]vakuumierte Fertigprodukte'!$E:$FI,2,FALSE)=0,"Vakuumierte Zipfel"),
IFERROR(IF(VLOOKUP(O1739,[1]Wurste!$B:$C,2,FALSE)=0,"Räucherwürste"),
IFERROR(IF(VLOOKUP(O1739,[1]Wurste!$E:$F,2,FALSE)=0,"URW/URGW Wurst"),
IFERROR(IF(VLOOKUP(O1739,[1]Wurste!$H:$I,2,FALSE)=0,"HF-Wurst Vegan"),
IFERROR(IF(VLOOKUP(O1739,[1]Wurste!$K:$L,2,FALSE)=0,"320er ohne Würste"),
IFERROR(IF(AND(OR(Abfalldokumentation!$A1739="BU3",Abfalldokumentation!$A1739="Verkauf"),Abfalldokumentation!$F1739="Schimmel",Abfalldokumentation!$G1739="keinen Abnehmer/kein Schälpersonal"),"Div. Zipfel, ES ohne Verwendung",VLOOKUP(Abfalldokumentation!$E1739,Produktgruppen!A:B,2,FALSE)),"-")))))))))))))))))))))))</f>
        <v>Rest</v>
      </c>
      <c r="E1739" s="81" t="str">
        <f>IFERROR(VLOOKUP(Abfalldokumentation!$O1739,Artikel!A:C,3,FALSE),Abfalldokumentation!$O1739)</f>
        <v>-</v>
      </c>
      <c r="F1739" s="81" t="str">
        <f>VLOOKUP(T1739,'Liste Gründe'!A:D,2,FALSE)</f>
        <v>Qualitätssicherung</v>
      </c>
      <c r="G1739" s="80" t="str">
        <f>IF(ISBLANK(V1739),VLOOKUP(Abfalldokumentation!$P1739,'Liste Gründe'!A:D,3,FALSE),V1739)</f>
        <v>Laborproben</v>
      </c>
      <c r="H1739" s="81" t="str">
        <f>IF(ISBLANK(Abfalldokumentation!$W1739),"-",Abfalldokumentation!$W1739)</f>
        <v>-</v>
      </c>
      <c r="I1739" s="81">
        <f t="shared" si="191"/>
        <v>45</v>
      </c>
      <c r="J1739" s="81" t="str">
        <f t="shared" si="192"/>
        <v>Produkte</v>
      </c>
      <c r="K1739" s="81" t="str">
        <f t="shared" si="193"/>
        <v>BUs</v>
      </c>
      <c r="L1739" s="81" t="str">
        <f t="shared" si="194"/>
        <v>Symptome</v>
      </c>
      <c r="M1739" s="81" t="str">
        <f>IFERROR(VLOOKUP(Abfalldokumentation!$O1739,Kennzahlen!S:V,3,FALSE)*Abfalldokumentation!$B1739,"0")</f>
        <v>0</v>
      </c>
      <c r="N1739" s="81" t="str">
        <f>IF(ISBLANK(Q1739),VLOOKUP(Abfalldokumentation!$O1739,'Linien - BU'!R:S,2,FALSE),Q1739)</f>
        <v>Labor</v>
      </c>
      <c r="O1739" s="77" t="str">
        <f t="shared" si="195"/>
        <v>-</v>
      </c>
      <c r="P1739" s="77">
        <f t="shared" si="196"/>
        <v>73</v>
      </c>
      <c r="Q1739" s="39" t="s">
        <v>199</v>
      </c>
      <c r="R1739" s="40" t="s">
        <v>54</v>
      </c>
      <c r="S1739" s="40">
        <v>10</v>
      </c>
      <c r="T1739" s="40">
        <v>73</v>
      </c>
      <c r="U1739" s="41">
        <v>44512</v>
      </c>
      <c r="V1739" s="59"/>
      <c r="W1739" s="40"/>
      <c r="X1739" s="44" t="str">
        <f>IFERROR(VLOOKUP(Abfalldokumentation!$R1739,Artikel!A:C,3,FALSE),Abfalldokumentation!$R1739)</f>
        <v>-</v>
      </c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</row>
    <row r="1740" spans="1:40" ht="30" hidden="1" customHeight="1" x14ac:dyDescent="0.25">
      <c r="A1740" s="73" t="str">
        <f>VLOOKUP(N1740,'Linien - BU'!A:B,2,FALSE)</f>
        <v>BU3</v>
      </c>
      <c r="B1740" s="74">
        <f t="shared" si="190"/>
        <v>75</v>
      </c>
      <c r="C1740" s="75">
        <f>Abfalldokumentation!$U1740</f>
        <v>44512</v>
      </c>
      <c r="D1740" s="69" t="str">
        <f>IFERROR(IF(VLOOKUP(O1740,'[1]Rohware 230'!$B:$C,2,FALSE)=0,"Rohware"),
IFERROR(IF(VLOOKUP(O1740,[1]Sammelnr.!$B:$C,2,FALSE)=0,"Sammelnr. ungeschält ABS"),
IFERROR(IF(VLOOKUP(O1740,[1]Sammelnr.!$E:$F,2,FALSE)=0,"Sammelnr. ungeschält VS"),
IFERROR(IF(VLOOKUP(O1740,[1]Sammelnr.!$H:$I,2,FALSE)=0,"Sammelnr. geschält"),
IFERROR(IF(VLOOKUP(O1740,[1]Offen!$B:$C,2,FALSE)=0,"Offen ungeschält ABS"),
IFERROR(IF(VLOOKUP(O1740,[1]Offen!$E:$F,2,FALSE)=0,"Offen ungeschält VOS"),
IFERROR(IF(VLOOKUP(O1740,[1]Offen!$H:$I,2,FALSE)=0,"Offen geschält RW"),
IFERROR(IF(VLOOKUP(O1740,[1]Offen!$K:$L,2,FALSE)=0,"Offen vegan"),
IFERROR(IF(VLOOKUP(O1740,[1]Offen!$N:$O,2,FALSE)=0,"Offen Zipfel"),
IFERROR(IF(VLOOKUP(O1740,[1]Offen!$Q:$R,2,FALSE)=0,"Offen Endstücke"),
IFERROR(IF(VLOOKUP(O1740,[1]Vakuumiert!$B:$C,2,FALSE)=0,"Vakuumierter VOS ungeschält"),
IFERROR(IF(VLOOKUP(O1740,[1]Vakuumiert!$E:$F,2,FALSE)=0,"Vakuumierter ABS ungeschält"),
IFERROR(IF(VLOOKUP(O1740,[1]Vakuumiert!$H:$I,2,FALSE)=0,"Vakuumierter VOS geschält"),
IFERROR(IF(VLOOKUP(O1740,[1]Vakuumiert!$K:$L,2,FALSE)=0,"Vakuumierter VOS vegan"),
IFERROR(IF(VLOOKUP(O1740,[1]Vakuumiert!$N:$O,2,FALSE)=0,"Vakuumierter VOS Zipfel"),
IFERROR(IF(VLOOKUP(O1740,[1]Vakuumiert!$Q:$R,2,FALSE)=0,"Vakuumiert geschält"),
IFERROR(IF(VLOOKUP(O1740,'[1]vakuumierte Fertigprodukte'!$B:$C,2,FALSE)=0,"Fertigprodukte"),
IFERROR(IF(VLOOKUP(O1740,'[1]vakuumierte Fertigprodukte'!$E:$FI,2,FALSE)=0,"Vakuumierte Zipfel"),
IFERROR(IF(VLOOKUP(O1740,[1]Wurste!$B:$C,2,FALSE)=0,"Räucherwürste"),
IFERROR(IF(VLOOKUP(O1740,[1]Wurste!$E:$F,2,FALSE)=0,"URW/URGW Wurst"),
IFERROR(IF(VLOOKUP(O1740,[1]Wurste!$H:$I,2,FALSE)=0,"HF-Wurst Vegan"),
IFERROR(IF(VLOOKUP(O1740,[1]Wurste!$K:$L,2,FALSE)=0,"320er ohne Würste"),
IFERROR(IF(AND(OR(Abfalldokumentation!$A1740="BU3",Abfalldokumentation!$A1740="Verkauf"),Abfalldokumentation!$F1740="Schimmel",Abfalldokumentation!$G1740="keinen Abnehmer/kein Schälpersonal"),"Div. Zipfel, ES ohne Verwendung",VLOOKUP(Abfalldokumentation!$E1740,Produktgruppen!A:B,2,FALSE)),"-")))))))))))))))))))))))</f>
        <v>vegan</v>
      </c>
      <c r="E1740" s="76" t="str">
        <f>IFERROR(VLOOKUP(Abfalldokumentation!$O1740,Artikel!A:C,3,FALSE),Abfalldokumentation!$O1740)</f>
        <v>VOS VEG-SCH WÜRZIG</v>
      </c>
      <c r="F1740" s="76" t="str">
        <f>VLOOKUP(T1740,'Liste Gründe'!A:D,2,FALSE)</f>
        <v>keinen Verwendungszweck</v>
      </c>
      <c r="G1740" s="75" t="str">
        <f>IF(ISBLANK(V1740),VLOOKUP(Abfalldokumentation!$P1740,'Liste Gründe'!A:D,3,FALSE),V1740)</f>
        <v>VOS &gt; Einsatz (vegan)</v>
      </c>
      <c r="H1740" s="76" t="str">
        <f>IF(ISBLANK(Abfalldokumentation!$W1740),"-",Abfalldokumentation!$W1740)</f>
        <v>-</v>
      </c>
      <c r="I1740" s="76">
        <f t="shared" si="191"/>
        <v>45</v>
      </c>
      <c r="J1740" s="76" t="str">
        <f t="shared" si="192"/>
        <v>Produkte</v>
      </c>
      <c r="K1740" s="76" t="str">
        <f t="shared" si="193"/>
        <v>BUs</v>
      </c>
      <c r="L1740" s="76" t="str">
        <f t="shared" si="194"/>
        <v>Symptome</v>
      </c>
      <c r="M1740" s="76">
        <f>IFERROR(VLOOKUP(Abfalldokumentation!$O1740,Kennzahlen!S:V,3,FALSE)*Abfalldokumentation!$B1740,"0")</f>
        <v>37.5</v>
      </c>
      <c r="N1740" s="76" t="str">
        <f>IF(ISBLANK(Q1740),VLOOKUP(Abfalldokumentation!$O1740,'Linien - BU'!R:S,2,FALSE),Q1740)</f>
        <v>BU3</v>
      </c>
      <c r="O1740" s="77">
        <f t="shared" si="195"/>
        <v>29900003</v>
      </c>
      <c r="P1740" s="77">
        <f t="shared" si="196"/>
        <v>61</v>
      </c>
      <c r="Q1740" s="45" t="s">
        <v>8</v>
      </c>
      <c r="R1740" s="46">
        <v>29900003</v>
      </c>
      <c r="S1740" s="46">
        <v>75</v>
      </c>
      <c r="T1740" s="46">
        <v>61</v>
      </c>
      <c r="U1740" s="47">
        <v>44512</v>
      </c>
      <c r="V1740" s="48" t="s">
        <v>35</v>
      </c>
      <c r="W1740" s="46"/>
      <c r="X1740" s="50" t="str">
        <f>IFERROR(VLOOKUP(Abfalldokumentation!$R1740,Artikel!A:C,3,FALSE),Abfalldokumentation!$R1740)</f>
        <v>VOS VEG-SCH WÜRZIG</v>
      </c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</row>
    <row r="1741" spans="1:40" ht="30" hidden="1" customHeight="1" x14ac:dyDescent="0.25">
      <c r="A1741" s="78" t="str">
        <f>VLOOKUP(N1741,'Linien - BU'!A:B,2,FALSE)</f>
        <v>BU1</v>
      </c>
      <c r="B1741" s="79">
        <f t="shared" ref="B1741:B1772" si="197">S1741</f>
        <v>119</v>
      </c>
      <c r="C1741" s="80">
        <f>Abfalldokumentation!$U1741</f>
        <v>44515</v>
      </c>
      <c r="D1741" s="69" t="str">
        <f>IFERROR(IF(VLOOKUP(O1741,'[1]Rohware 230'!$B:$C,2,FALSE)=0,"Rohware"),
IFERROR(IF(VLOOKUP(O1741,[1]Sammelnr.!$B:$C,2,FALSE)=0,"Sammelnr. ungeschält ABS"),
IFERROR(IF(VLOOKUP(O1741,[1]Sammelnr.!$E:$F,2,FALSE)=0,"Sammelnr. ungeschält VS"),
IFERROR(IF(VLOOKUP(O1741,[1]Sammelnr.!$H:$I,2,FALSE)=0,"Sammelnr. geschält"),
IFERROR(IF(VLOOKUP(O1741,[1]Offen!$B:$C,2,FALSE)=0,"Offen ungeschält ABS"),
IFERROR(IF(VLOOKUP(O1741,[1]Offen!$E:$F,2,FALSE)=0,"Offen ungeschält VOS"),
IFERROR(IF(VLOOKUP(O1741,[1]Offen!$H:$I,2,FALSE)=0,"Offen geschält RW"),
IFERROR(IF(VLOOKUP(O1741,[1]Offen!$K:$L,2,FALSE)=0,"Offen vegan"),
IFERROR(IF(VLOOKUP(O1741,[1]Offen!$N:$O,2,FALSE)=0,"Offen Zipfel"),
IFERROR(IF(VLOOKUP(O1741,[1]Offen!$Q:$R,2,FALSE)=0,"Offen Endstücke"),
IFERROR(IF(VLOOKUP(O1741,[1]Vakuumiert!$B:$C,2,FALSE)=0,"Vakuumierter VOS ungeschält"),
IFERROR(IF(VLOOKUP(O1741,[1]Vakuumiert!$E:$F,2,FALSE)=0,"Vakuumierter ABS ungeschält"),
IFERROR(IF(VLOOKUP(O1741,[1]Vakuumiert!$H:$I,2,FALSE)=0,"Vakuumierter VOS geschält"),
IFERROR(IF(VLOOKUP(O1741,[1]Vakuumiert!$K:$L,2,FALSE)=0,"Vakuumierter VOS vegan"),
IFERROR(IF(VLOOKUP(O1741,[1]Vakuumiert!$N:$O,2,FALSE)=0,"Vakuumierter VOS Zipfel"),
IFERROR(IF(VLOOKUP(O1741,[1]Vakuumiert!$Q:$R,2,FALSE)=0,"Vakuumiert geschält"),
IFERROR(IF(VLOOKUP(O1741,'[1]vakuumierte Fertigprodukte'!$B:$C,2,FALSE)=0,"Fertigprodukte"),
IFERROR(IF(VLOOKUP(O1741,'[1]vakuumierte Fertigprodukte'!$E:$FI,2,FALSE)=0,"Vakuumierte Zipfel"),
IFERROR(IF(VLOOKUP(O1741,[1]Wurste!$B:$C,2,FALSE)=0,"Räucherwürste"),
IFERROR(IF(VLOOKUP(O1741,[1]Wurste!$E:$F,2,FALSE)=0,"URW/URGW Wurst"),
IFERROR(IF(VLOOKUP(O1741,[1]Wurste!$H:$I,2,FALSE)=0,"HF-Wurst Vegan"),
IFERROR(IF(VLOOKUP(O1741,[1]Wurste!$K:$L,2,FALSE)=0,"320er ohne Würste"),
IFERROR(IF(AND(OR(Abfalldokumentation!$A1741="BU3",Abfalldokumentation!$A1741="Verkauf"),Abfalldokumentation!$F1741="Schimmel",Abfalldokumentation!$G1741="keinen Abnehmer/kein Schälpersonal"),"Div. Zipfel, ES ohne Verwendung",VLOOKUP(Abfalldokumentation!$E1741,Produktgruppen!A:B,2,FALSE)),"-")))))))))))))))))))))))</f>
        <v>Vorschmelz</v>
      </c>
      <c r="E1741" s="81" t="str">
        <f>IFERROR(VLOOKUP(Abfalldokumentation!$O1741,Artikel!A:C,3,FALSE),Abfalldokumentation!$O1741)</f>
        <v>VOS-ABS ENTSORGUNG</v>
      </c>
      <c r="F1741" s="81" t="str">
        <f>VLOOKUP(T1741,'Liste Gründe'!A:D,2,FALSE)</f>
        <v>Rest</v>
      </c>
      <c r="G1741" s="80" t="str">
        <f>IF(ISBLANK(V1741),VLOOKUP(Abfalldokumentation!$P1741,'Liste Gründe'!A:D,3,FALSE),V1741)</f>
        <v>geschälte Rinde</v>
      </c>
      <c r="H1741" s="81" t="str">
        <f>IF(ISBLANK(Abfalldokumentation!$W1741),"-",Abfalldokumentation!$W1741)</f>
        <v>-</v>
      </c>
      <c r="I1741" s="81">
        <f t="shared" si="191"/>
        <v>46</v>
      </c>
      <c r="J1741" s="81" t="str">
        <f t="shared" si="192"/>
        <v>Produkte</v>
      </c>
      <c r="K1741" s="81" t="str">
        <f t="shared" si="193"/>
        <v>BUs</v>
      </c>
      <c r="L1741" s="81" t="str">
        <f t="shared" si="194"/>
        <v>Symptome</v>
      </c>
      <c r="M1741" s="81">
        <f>IFERROR(VLOOKUP(Abfalldokumentation!$O1741,Kennzahlen!S:V,3,FALSE)*Abfalldokumentation!$B1741,"0")</f>
        <v>1.19</v>
      </c>
      <c r="N1741" s="81" t="str">
        <f>IF(ISBLANK(Q1741),VLOOKUP(Abfalldokumentation!$O1741,'Linien - BU'!R:S,2,FALSE),Q1741)</f>
        <v>RWV</v>
      </c>
      <c r="O1741" s="77">
        <f t="shared" si="195"/>
        <v>29500917</v>
      </c>
      <c r="P1741" s="77">
        <f t="shared" si="196"/>
        <v>60</v>
      </c>
      <c r="Q1741" s="39" t="s">
        <v>202</v>
      </c>
      <c r="R1741" s="40">
        <v>29500917</v>
      </c>
      <c r="S1741" s="40">
        <v>119</v>
      </c>
      <c r="T1741" s="40">
        <v>60</v>
      </c>
      <c r="U1741" s="41">
        <v>44515</v>
      </c>
      <c r="V1741" s="59"/>
      <c r="W1741" s="40"/>
      <c r="X1741" s="44" t="str">
        <f>IFERROR(VLOOKUP(Abfalldokumentation!$R1741,Artikel!A:C,3,FALSE),Abfalldokumentation!$R1741)</f>
        <v>VOS-ABS ENTSORGUNG</v>
      </c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</row>
    <row r="1742" spans="1:40" ht="30" hidden="1" customHeight="1" x14ac:dyDescent="0.25">
      <c r="A1742" s="73" t="str">
        <f>VLOOKUP(N1742,'Linien - BU'!A:B,2,FALSE)</f>
        <v>Rest</v>
      </c>
      <c r="B1742" s="74">
        <f t="shared" si="197"/>
        <v>9.1999999999999993</v>
      </c>
      <c r="C1742" s="75">
        <f>Abfalldokumentation!$U1742</f>
        <v>44515</v>
      </c>
      <c r="D1742" s="69" t="str">
        <f>IFERROR(IF(VLOOKUP(O1742,'[1]Rohware 230'!$B:$C,2,FALSE)=0,"Rohware"),
IFERROR(IF(VLOOKUP(O1742,[1]Sammelnr.!$B:$C,2,FALSE)=0,"Sammelnr. ungeschält ABS"),
IFERROR(IF(VLOOKUP(O1742,[1]Sammelnr.!$E:$F,2,FALSE)=0,"Sammelnr. ungeschält VS"),
IFERROR(IF(VLOOKUP(O1742,[1]Sammelnr.!$H:$I,2,FALSE)=0,"Sammelnr. geschält"),
IFERROR(IF(VLOOKUP(O1742,[1]Offen!$B:$C,2,FALSE)=0,"Offen ungeschält ABS"),
IFERROR(IF(VLOOKUP(O1742,[1]Offen!$E:$F,2,FALSE)=0,"Offen ungeschält VOS"),
IFERROR(IF(VLOOKUP(O1742,[1]Offen!$H:$I,2,FALSE)=0,"Offen geschält RW"),
IFERROR(IF(VLOOKUP(O1742,[1]Offen!$K:$L,2,FALSE)=0,"Offen vegan"),
IFERROR(IF(VLOOKUP(O1742,[1]Offen!$N:$O,2,FALSE)=0,"Offen Zipfel"),
IFERROR(IF(VLOOKUP(O1742,[1]Offen!$Q:$R,2,FALSE)=0,"Offen Endstücke"),
IFERROR(IF(VLOOKUP(O1742,[1]Vakuumiert!$B:$C,2,FALSE)=0,"Vakuumierter VOS ungeschält"),
IFERROR(IF(VLOOKUP(O1742,[1]Vakuumiert!$E:$F,2,FALSE)=0,"Vakuumierter ABS ungeschält"),
IFERROR(IF(VLOOKUP(O1742,[1]Vakuumiert!$H:$I,2,FALSE)=0,"Vakuumierter VOS geschält"),
IFERROR(IF(VLOOKUP(O1742,[1]Vakuumiert!$K:$L,2,FALSE)=0,"Vakuumierter VOS vegan"),
IFERROR(IF(VLOOKUP(O1742,[1]Vakuumiert!$N:$O,2,FALSE)=0,"Vakuumierter VOS Zipfel"),
IFERROR(IF(VLOOKUP(O1742,[1]Vakuumiert!$Q:$R,2,FALSE)=0,"Vakuumiert geschält"),
IFERROR(IF(VLOOKUP(O1742,'[1]vakuumierte Fertigprodukte'!$B:$C,2,FALSE)=0,"Fertigprodukte"),
IFERROR(IF(VLOOKUP(O1742,'[1]vakuumierte Fertigprodukte'!$E:$FI,2,FALSE)=0,"Vakuumierte Zipfel"),
IFERROR(IF(VLOOKUP(O1742,[1]Wurste!$B:$C,2,FALSE)=0,"Räucherwürste"),
IFERROR(IF(VLOOKUP(O1742,[1]Wurste!$E:$F,2,FALSE)=0,"URW/URGW Wurst"),
IFERROR(IF(VLOOKUP(O1742,[1]Wurste!$H:$I,2,FALSE)=0,"HF-Wurst Vegan"),
IFERROR(IF(VLOOKUP(O1742,[1]Wurste!$K:$L,2,FALSE)=0,"320er ohne Würste"),
IFERROR(IF(AND(OR(Abfalldokumentation!$A1742="BU3",Abfalldokumentation!$A1742="Verkauf"),Abfalldokumentation!$F1742="Schimmel",Abfalldokumentation!$G1742="keinen Abnehmer/kein Schälpersonal"),"Div. Zipfel, ES ohne Verwendung",VLOOKUP(Abfalldokumentation!$E1742,Produktgruppen!A:B,2,FALSE)),"-")))))))))))))))))))))))</f>
        <v>Rest</v>
      </c>
      <c r="E1742" s="76" t="str">
        <f>IFERROR(VLOOKUP(Abfalldokumentation!$O1742,Artikel!A:C,3,FALSE),Abfalldokumentation!$O1742)</f>
        <v>-</v>
      </c>
      <c r="F1742" s="76" t="str">
        <f>VLOOKUP(T1742,'Liste Gründe'!A:D,2,FALSE)</f>
        <v>Qualitätssicherung</v>
      </c>
      <c r="G1742" s="75" t="str">
        <f>IF(ISBLANK(V1742),VLOOKUP(Abfalldokumentation!$P1742,'Liste Gründe'!A:D,3,FALSE),V1742)</f>
        <v>Sensorik</v>
      </c>
      <c r="H1742" s="76" t="str">
        <f>IF(ISBLANK(Abfalldokumentation!$W1742),"-",Abfalldokumentation!$W1742)</f>
        <v>-</v>
      </c>
      <c r="I1742" s="76">
        <f t="shared" si="191"/>
        <v>46</v>
      </c>
      <c r="J1742" s="76" t="str">
        <f t="shared" si="192"/>
        <v>Produkte</v>
      </c>
      <c r="K1742" s="76" t="str">
        <f t="shared" si="193"/>
        <v>BUs</v>
      </c>
      <c r="L1742" s="76" t="str">
        <f t="shared" si="194"/>
        <v>Symptome</v>
      </c>
      <c r="M1742" s="76" t="str">
        <f>IFERROR(VLOOKUP(Abfalldokumentation!$O1742,Kennzahlen!S:V,3,FALSE)*Abfalldokumentation!$B1742,"0")</f>
        <v>0</v>
      </c>
      <c r="N1742" s="76" t="str">
        <f>IF(ISBLANK(Q1742),VLOOKUP(Abfalldokumentation!$O1742,'Linien - BU'!R:S,2,FALSE),Q1742)</f>
        <v>QM</v>
      </c>
      <c r="O1742" s="77" t="str">
        <f t="shared" si="195"/>
        <v>-</v>
      </c>
      <c r="P1742" s="77">
        <f t="shared" si="196"/>
        <v>74</v>
      </c>
      <c r="Q1742" s="45" t="s">
        <v>196</v>
      </c>
      <c r="R1742" s="46" t="s">
        <v>54</v>
      </c>
      <c r="S1742" s="46">
        <v>9.1999999999999993</v>
      </c>
      <c r="T1742" s="46">
        <v>74</v>
      </c>
      <c r="U1742" s="41">
        <v>44515</v>
      </c>
      <c r="V1742" s="61"/>
      <c r="W1742" s="46"/>
      <c r="X1742" s="50" t="str">
        <f>IFERROR(VLOOKUP(Abfalldokumentation!$R1742,Artikel!A:C,3,FALSE),Abfalldokumentation!$R1742)</f>
        <v>-</v>
      </c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</row>
    <row r="1743" spans="1:40" ht="30" hidden="1" customHeight="1" x14ac:dyDescent="0.25">
      <c r="A1743" s="78" t="str">
        <f>VLOOKUP(N1743,'Linien - BU'!A:B,2,FALSE)</f>
        <v>Rest</v>
      </c>
      <c r="B1743" s="79">
        <f t="shared" si="197"/>
        <v>202.4</v>
      </c>
      <c r="C1743" s="80">
        <f>Abfalldokumentation!$U1743</f>
        <v>44515</v>
      </c>
      <c r="D1743" s="69" t="str">
        <f>IFERROR(IF(VLOOKUP(O1743,'[1]Rohware 230'!$B:$C,2,FALSE)=0,"Rohware"),
IFERROR(IF(VLOOKUP(O1743,[1]Sammelnr.!$B:$C,2,FALSE)=0,"Sammelnr. ungeschält ABS"),
IFERROR(IF(VLOOKUP(O1743,[1]Sammelnr.!$E:$F,2,FALSE)=0,"Sammelnr. ungeschält VS"),
IFERROR(IF(VLOOKUP(O1743,[1]Sammelnr.!$H:$I,2,FALSE)=0,"Sammelnr. geschält"),
IFERROR(IF(VLOOKUP(O1743,[1]Offen!$B:$C,2,FALSE)=0,"Offen ungeschält ABS"),
IFERROR(IF(VLOOKUP(O1743,[1]Offen!$E:$F,2,FALSE)=0,"Offen ungeschält VOS"),
IFERROR(IF(VLOOKUP(O1743,[1]Offen!$H:$I,2,FALSE)=0,"Offen geschält RW"),
IFERROR(IF(VLOOKUP(O1743,[1]Offen!$K:$L,2,FALSE)=0,"Offen vegan"),
IFERROR(IF(VLOOKUP(O1743,[1]Offen!$N:$O,2,FALSE)=0,"Offen Zipfel"),
IFERROR(IF(VLOOKUP(O1743,[1]Offen!$Q:$R,2,FALSE)=0,"Offen Endstücke"),
IFERROR(IF(VLOOKUP(O1743,[1]Vakuumiert!$B:$C,2,FALSE)=0,"Vakuumierter VOS ungeschält"),
IFERROR(IF(VLOOKUP(O1743,[1]Vakuumiert!$E:$F,2,FALSE)=0,"Vakuumierter ABS ungeschält"),
IFERROR(IF(VLOOKUP(O1743,[1]Vakuumiert!$H:$I,2,FALSE)=0,"Vakuumierter VOS geschält"),
IFERROR(IF(VLOOKUP(O1743,[1]Vakuumiert!$K:$L,2,FALSE)=0,"Vakuumierter VOS vegan"),
IFERROR(IF(VLOOKUP(O1743,[1]Vakuumiert!$N:$O,2,FALSE)=0,"Vakuumierter VOS Zipfel"),
IFERROR(IF(VLOOKUP(O1743,[1]Vakuumiert!$Q:$R,2,FALSE)=0,"Vakuumiert geschält"),
IFERROR(IF(VLOOKUP(O1743,'[1]vakuumierte Fertigprodukte'!$B:$C,2,FALSE)=0,"Fertigprodukte"),
IFERROR(IF(VLOOKUP(O1743,'[1]vakuumierte Fertigprodukte'!$E:$FI,2,FALSE)=0,"Vakuumierte Zipfel"),
IFERROR(IF(VLOOKUP(O1743,[1]Wurste!$B:$C,2,FALSE)=0,"Räucherwürste"),
IFERROR(IF(VLOOKUP(O1743,[1]Wurste!$E:$F,2,FALSE)=0,"URW/URGW Wurst"),
IFERROR(IF(VLOOKUP(O1743,[1]Wurste!$H:$I,2,FALSE)=0,"HF-Wurst Vegan"),
IFERROR(IF(VLOOKUP(O1743,[1]Wurste!$K:$L,2,FALSE)=0,"320er ohne Würste"),
IFERROR(IF(AND(OR(Abfalldokumentation!$A1743="BU3",Abfalldokumentation!$A1743="Verkauf"),Abfalldokumentation!$F1743="Schimmel",Abfalldokumentation!$G1743="keinen Abnehmer/kein Schälpersonal"),"Div. Zipfel, ES ohne Verwendung",VLOOKUP(Abfalldokumentation!$E1743,Produktgruppen!A:B,2,FALSE)),"-")))))))))))))))))))))))</f>
        <v>Rest</v>
      </c>
      <c r="E1743" s="81" t="str">
        <f>IFERROR(VLOOKUP(Abfalldokumentation!$O1743,Artikel!A:C,3,FALSE),Abfalldokumentation!$O1743)</f>
        <v>-</v>
      </c>
      <c r="F1743" s="81" t="str">
        <f>VLOOKUP(T1743,'Liste Gründe'!A:D,2,FALSE)</f>
        <v>Qualitätssicherung</v>
      </c>
      <c r="G1743" s="80" t="str">
        <f>IF(ISBLANK(V1743),VLOOKUP(Abfalldokumentation!$P1743,'Liste Gründe'!A:D,3,FALSE),V1743)</f>
        <v>Rückstellproben</v>
      </c>
      <c r="H1743" s="81" t="str">
        <f>IF(ISBLANK(Abfalldokumentation!$W1743),"-",Abfalldokumentation!$W1743)</f>
        <v>-</v>
      </c>
      <c r="I1743" s="81">
        <f t="shared" si="191"/>
        <v>46</v>
      </c>
      <c r="J1743" s="81" t="str">
        <f t="shared" si="192"/>
        <v>Produkte</v>
      </c>
      <c r="K1743" s="81" t="str">
        <f t="shared" si="193"/>
        <v>BUs</v>
      </c>
      <c r="L1743" s="81" t="str">
        <f t="shared" si="194"/>
        <v>Symptome</v>
      </c>
      <c r="M1743" s="81" t="str">
        <f>IFERROR(VLOOKUP(Abfalldokumentation!$O1743,Kennzahlen!S:V,3,FALSE)*Abfalldokumentation!$B1743,"0")</f>
        <v>0</v>
      </c>
      <c r="N1743" s="81" t="str">
        <f>IF(ISBLANK(Q1743),VLOOKUP(Abfalldokumentation!$O1743,'Linien - BU'!R:S,2,FALSE),Q1743)</f>
        <v>Labor</v>
      </c>
      <c r="O1743" s="77" t="str">
        <f t="shared" si="195"/>
        <v>-</v>
      </c>
      <c r="P1743" s="77">
        <f t="shared" si="196"/>
        <v>70</v>
      </c>
      <c r="Q1743" s="39" t="s">
        <v>199</v>
      </c>
      <c r="R1743" s="40" t="s">
        <v>54</v>
      </c>
      <c r="S1743" s="40">
        <v>202.4</v>
      </c>
      <c r="T1743" s="40">
        <v>70</v>
      </c>
      <c r="U1743" s="41">
        <v>44515</v>
      </c>
      <c r="V1743" s="59"/>
      <c r="W1743" s="40"/>
      <c r="X1743" s="44" t="str">
        <f>IFERROR(VLOOKUP(Abfalldokumentation!$R1743,Artikel!A:C,3,FALSE),Abfalldokumentation!$R1743)</f>
        <v>-</v>
      </c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</row>
    <row r="1744" spans="1:40" ht="30" hidden="1" customHeight="1" x14ac:dyDescent="0.25">
      <c r="A1744" s="73" t="str">
        <f>VLOOKUP(N1744,'Linien - BU'!A:B,2,FALSE)</f>
        <v>BU1</v>
      </c>
      <c r="B1744" s="74">
        <f t="shared" si="197"/>
        <v>26</v>
      </c>
      <c r="C1744" s="75">
        <f>Abfalldokumentation!$U1744</f>
        <v>44515</v>
      </c>
      <c r="D1744" s="69" t="str">
        <f>IFERROR(IF(VLOOKUP(O1744,'[1]Rohware 230'!$B:$C,2,FALSE)=0,"Rohware"),
IFERROR(IF(VLOOKUP(O1744,[1]Sammelnr.!$B:$C,2,FALSE)=0,"Sammelnr. ungeschält ABS"),
IFERROR(IF(VLOOKUP(O1744,[1]Sammelnr.!$E:$F,2,FALSE)=0,"Sammelnr. ungeschält VS"),
IFERROR(IF(VLOOKUP(O1744,[1]Sammelnr.!$H:$I,2,FALSE)=0,"Sammelnr. geschält"),
IFERROR(IF(VLOOKUP(O1744,[1]Offen!$B:$C,2,FALSE)=0,"Offen ungeschält ABS"),
IFERROR(IF(VLOOKUP(O1744,[1]Offen!$E:$F,2,FALSE)=0,"Offen ungeschält VOS"),
IFERROR(IF(VLOOKUP(O1744,[1]Offen!$H:$I,2,FALSE)=0,"Offen geschält RW"),
IFERROR(IF(VLOOKUP(O1744,[1]Offen!$K:$L,2,FALSE)=0,"Offen vegan"),
IFERROR(IF(VLOOKUP(O1744,[1]Offen!$N:$O,2,FALSE)=0,"Offen Zipfel"),
IFERROR(IF(VLOOKUP(O1744,[1]Offen!$Q:$R,2,FALSE)=0,"Offen Endstücke"),
IFERROR(IF(VLOOKUP(O1744,[1]Vakuumiert!$B:$C,2,FALSE)=0,"Vakuumierter VOS ungeschält"),
IFERROR(IF(VLOOKUP(O1744,[1]Vakuumiert!$E:$F,2,FALSE)=0,"Vakuumierter ABS ungeschält"),
IFERROR(IF(VLOOKUP(O1744,[1]Vakuumiert!$H:$I,2,FALSE)=0,"Vakuumierter VOS geschält"),
IFERROR(IF(VLOOKUP(O1744,[1]Vakuumiert!$K:$L,2,FALSE)=0,"Vakuumierter VOS vegan"),
IFERROR(IF(VLOOKUP(O1744,[1]Vakuumiert!$N:$O,2,FALSE)=0,"Vakuumierter VOS Zipfel"),
IFERROR(IF(VLOOKUP(O1744,[1]Vakuumiert!$Q:$R,2,FALSE)=0,"Vakuumiert geschält"),
IFERROR(IF(VLOOKUP(O1744,'[1]vakuumierte Fertigprodukte'!$B:$C,2,FALSE)=0,"Fertigprodukte"),
IFERROR(IF(VLOOKUP(O1744,'[1]vakuumierte Fertigprodukte'!$E:$FI,2,FALSE)=0,"Vakuumierte Zipfel"),
IFERROR(IF(VLOOKUP(O1744,[1]Wurste!$B:$C,2,FALSE)=0,"Räucherwürste"),
IFERROR(IF(VLOOKUP(O1744,[1]Wurste!$E:$F,2,FALSE)=0,"URW/URGW Wurst"),
IFERROR(IF(VLOOKUP(O1744,[1]Wurste!$H:$I,2,FALSE)=0,"HF-Wurst Vegan"),
IFERROR(IF(VLOOKUP(O1744,[1]Wurste!$K:$L,2,FALSE)=0,"320er ohne Würste"),
IFERROR(IF(AND(OR(Abfalldokumentation!$A1744="BU3",Abfalldokumentation!$A1744="Verkauf"),Abfalldokumentation!$F1744="Schimmel",Abfalldokumentation!$G1744="keinen Abnehmer/kein Schälpersonal"),"Div. Zipfel, ES ohne Verwendung",VLOOKUP(Abfalldokumentation!$E1744,Produktgruppen!A:B,2,FALSE)),"-")))))))))))))))))))))))</f>
        <v>Rest</v>
      </c>
      <c r="E1744" s="76" t="str">
        <f>IFERROR(VLOOKUP(Abfalldokumentation!$O1744,Artikel!A:C,3,FALSE),Abfalldokumentation!$O1744)</f>
        <v>-</v>
      </c>
      <c r="F1744" s="76" t="str">
        <f>VLOOKUP(T1744,'Liste Gründe'!A:D,2,FALSE)</f>
        <v>Rest</v>
      </c>
      <c r="G1744" s="75" t="str">
        <f>IF(ISBLANK(V1744),VLOOKUP(Abfalldokumentation!$P1744,'Liste Gründe'!A:D,3,FALSE),V1744)</f>
        <v>geschälte Rinde</v>
      </c>
      <c r="H1744" s="76" t="str">
        <f>IF(ISBLANK(Abfalldokumentation!$W1744),"-",Abfalldokumentation!$W1744)</f>
        <v>-</v>
      </c>
      <c r="I1744" s="76">
        <f t="shared" si="191"/>
        <v>46</v>
      </c>
      <c r="J1744" s="76" t="str">
        <f t="shared" si="192"/>
        <v>Produkte</v>
      </c>
      <c r="K1744" s="76" t="str">
        <f t="shared" si="193"/>
        <v>BUs</v>
      </c>
      <c r="L1744" s="76" t="str">
        <f t="shared" si="194"/>
        <v>Symptome</v>
      </c>
      <c r="M1744" s="76" t="str">
        <f>IFERROR(VLOOKUP(Abfalldokumentation!$O1744,Kennzahlen!S:V,3,FALSE)*Abfalldokumentation!$B1744,"0")</f>
        <v>0</v>
      </c>
      <c r="N1744" s="76" t="str">
        <f>IF(ISBLANK(Q1744),VLOOKUP(Abfalldokumentation!$O1744,'Linien - BU'!R:S,2,FALSE),Q1744)</f>
        <v>RWV</v>
      </c>
      <c r="O1744" s="77" t="str">
        <f t="shared" si="195"/>
        <v>-</v>
      </c>
      <c r="P1744" s="77">
        <f t="shared" si="196"/>
        <v>60</v>
      </c>
      <c r="Q1744" s="45" t="s">
        <v>202</v>
      </c>
      <c r="R1744" s="46" t="s">
        <v>54</v>
      </c>
      <c r="S1744" s="46">
        <v>26</v>
      </c>
      <c r="T1744" s="46">
        <v>60</v>
      </c>
      <c r="U1744" s="41">
        <v>44515</v>
      </c>
      <c r="V1744" s="61"/>
      <c r="W1744" s="46"/>
      <c r="X1744" s="50" t="str">
        <f>IFERROR(VLOOKUP(Abfalldokumentation!$R1744,Artikel!A:C,3,FALSE),Abfalldokumentation!$R1744)</f>
        <v>-</v>
      </c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</row>
    <row r="1745" spans="1:40" ht="30" hidden="1" customHeight="1" x14ac:dyDescent="0.25">
      <c r="A1745" s="78" t="str">
        <f>VLOOKUP(N1745,'Linien - BU'!A:B,2,FALSE)</f>
        <v>Rest</v>
      </c>
      <c r="B1745" s="79">
        <f t="shared" si="197"/>
        <v>3</v>
      </c>
      <c r="C1745" s="80">
        <f>Abfalldokumentation!$U1745</f>
        <v>44515</v>
      </c>
      <c r="D1745" s="69" t="str">
        <f>IFERROR(IF(VLOOKUP(O1745,'[1]Rohware 230'!$B:$C,2,FALSE)=0,"Rohware"),
IFERROR(IF(VLOOKUP(O1745,[1]Sammelnr.!$B:$C,2,FALSE)=0,"Sammelnr. ungeschält ABS"),
IFERROR(IF(VLOOKUP(O1745,[1]Sammelnr.!$E:$F,2,FALSE)=0,"Sammelnr. ungeschält VS"),
IFERROR(IF(VLOOKUP(O1745,[1]Sammelnr.!$H:$I,2,FALSE)=0,"Sammelnr. geschält"),
IFERROR(IF(VLOOKUP(O1745,[1]Offen!$B:$C,2,FALSE)=0,"Offen ungeschält ABS"),
IFERROR(IF(VLOOKUP(O1745,[1]Offen!$E:$F,2,FALSE)=0,"Offen ungeschält VOS"),
IFERROR(IF(VLOOKUP(O1745,[1]Offen!$H:$I,2,FALSE)=0,"Offen geschält RW"),
IFERROR(IF(VLOOKUP(O1745,[1]Offen!$K:$L,2,FALSE)=0,"Offen vegan"),
IFERROR(IF(VLOOKUP(O1745,[1]Offen!$N:$O,2,FALSE)=0,"Offen Zipfel"),
IFERROR(IF(VLOOKUP(O1745,[1]Offen!$Q:$R,2,FALSE)=0,"Offen Endstücke"),
IFERROR(IF(VLOOKUP(O1745,[1]Vakuumiert!$B:$C,2,FALSE)=0,"Vakuumierter VOS ungeschält"),
IFERROR(IF(VLOOKUP(O1745,[1]Vakuumiert!$E:$F,2,FALSE)=0,"Vakuumierter ABS ungeschält"),
IFERROR(IF(VLOOKUP(O1745,[1]Vakuumiert!$H:$I,2,FALSE)=0,"Vakuumierter VOS geschält"),
IFERROR(IF(VLOOKUP(O1745,[1]Vakuumiert!$K:$L,2,FALSE)=0,"Vakuumierter VOS vegan"),
IFERROR(IF(VLOOKUP(O1745,[1]Vakuumiert!$N:$O,2,FALSE)=0,"Vakuumierter VOS Zipfel"),
IFERROR(IF(VLOOKUP(O1745,[1]Vakuumiert!$Q:$R,2,FALSE)=0,"Vakuumiert geschält"),
IFERROR(IF(VLOOKUP(O1745,'[1]vakuumierte Fertigprodukte'!$B:$C,2,FALSE)=0,"Fertigprodukte"),
IFERROR(IF(VLOOKUP(O1745,'[1]vakuumierte Fertigprodukte'!$E:$FI,2,FALSE)=0,"Vakuumierte Zipfel"),
IFERROR(IF(VLOOKUP(O1745,[1]Wurste!$B:$C,2,FALSE)=0,"Räucherwürste"),
IFERROR(IF(VLOOKUP(O1745,[1]Wurste!$E:$F,2,FALSE)=0,"URW/URGW Wurst"),
IFERROR(IF(VLOOKUP(O1745,[1]Wurste!$H:$I,2,FALSE)=0,"HF-Wurst Vegan"),
IFERROR(IF(VLOOKUP(O1745,[1]Wurste!$K:$L,2,FALSE)=0,"320er ohne Würste"),
IFERROR(IF(AND(OR(Abfalldokumentation!$A1745="BU3",Abfalldokumentation!$A1745="Verkauf"),Abfalldokumentation!$F1745="Schimmel",Abfalldokumentation!$G1745="keinen Abnehmer/kein Schälpersonal"),"Div. Zipfel, ES ohne Verwendung",VLOOKUP(Abfalldokumentation!$E1745,Produktgruppen!A:B,2,FALSE)),"-")))))))))))))))))))))))</f>
        <v>Rest</v>
      </c>
      <c r="E1745" s="81" t="str">
        <f>IFERROR(VLOOKUP(Abfalldokumentation!$O1745,Artikel!A:C,3,FALSE),Abfalldokumentation!$O1745)</f>
        <v>-</v>
      </c>
      <c r="F1745" s="81" t="str">
        <f>VLOOKUP(T1745,'Liste Gründe'!A:D,2,FALSE)</f>
        <v>Qualitätssicherung</v>
      </c>
      <c r="G1745" s="80" t="str">
        <f>IF(ISBLANK(V1745),VLOOKUP(Abfalldokumentation!$P1745,'Liste Gründe'!A:D,3,FALSE),V1745)</f>
        <v>Sensorik</v>
      </c>
      <c r="H1745" s="81" t="str">
        <f>IF(ISBLANK(Abfalldokumentation!$W1745),"-",Abfalldokumentation!$W1745)</f>
        <v>-</v>
      </c>
      <c r="I1745" s="81">
        <f t="shared" si="191"/>
        <v>46</v>
      </c>
      <c r="J1745" s="81" t="str">
        <f t="shared" si="192"/>
        <v>Produkte</v>
      </c>
      <c r="K1745" s="81" t="str">
        <f t="shared" si="193"/>
        <v>BUs</v>
      </c>
      <c r="L1745" s="81" t="str">
        <f t="shared" si="194"/>
        <v>Symptome</v>
      </c>
      <c r="M1745" s="81" t="str">
        <f>IFERROR(VLOOKUP(Abfalldokumentation!$O1745,Kennzahlen!S:V,3,FALSE)*Abfalldokumentation!$B1745,"0")</f>
        <v>0</v>
      </c>
      <c r="N1745" s="81" t="str">
        <f>IF(ISBLANK(Q1745),VLOOKUP(Abfalldokumentation!$O1745,'Linien - BU'!R:S,2,FALSE),Q1745)</f>
        <v>Labor</v>
      </c>
      <c r="O1745" s="77" t="str">
        <f t="shared" si="195"/>
        <v>-</v>
      </c>
      <c r="P1745" s="77">
        <f t="shared" si="196"/>
        <v>74</v>
      </c>
      <c r="Q1745" s="39" t="s">
        <v>199</v>
      </c>
      <c r="R1745" s="40" t="s">
        <v>54</v>
      </c>
      <c r="S1745" s="40">
        <v>3</v>
      </c>
      <c r="T1745" s="40">
        <v>74</v>
      </c>
      <c r="U1745" s="41">
        <v>44515</v>
      </c>
      <c r="V1745" s="59"/>
      <c r="W1745" s="40"/>
      <c r="X1745" s="44" t="str">
        <f>IFERROR(VLOOKUP(Abfalldokumentation!$R1745,Artikel!A:C,3,FALSE),Abfalldokumentation!$R1745)</f>
        <v>-</v>
      </c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</row>
    <row r="1746" spans="1:40" ht="30" hidden="1" customHeight="1" x14ac:dyDescent="0.25">
      <c r="A1746" s="73" t="str">
        <f>VLOOKUP(N1746,'Linien - BU'!A:B,2,FALSE)</f>
        <v>BU3</v>
      </c>
      <c r="B1746" s="74">
        <f t="shared" si="197"/>
        <v>29</v>
      </c>
      <c r="C1746" s="75">
        <f>Abfalldokumentation!$U1746</f>
        <v>44515</v>
      </c>
      <c r="D1746" s="69" t="str">
        <f>IFERROR(IF(VLOOKUP(O1746,'[1]Rohware 230'!$B:$C,2,FALSE)=0,"Rohware"),
IFERROR(IF(VLOOKUP(O1746,[1]Sammelnr.!$B:$C,2,FALSE)=0,"Sammelnr. ungeschält ABS"),
IFERROR(IF(VLOOKUP(O1746,[1]Sammelnr.!$E:$F,2,FALSE)=0,"Sammelnr. ungeschält VS"),
IFERROR(IF(VLOOKUP(O1746,[1]Sammelnr.!$H:$I,2,FALSE)=0,"Sammelnr. geschält"),
IFERROR(IF(VLOOKUP(O1746,[1]Offen!$B:$C,2,FALSE)=0,"Offen ungeschält ABS"),
IFERROR(IF(VLOOKUP(O1746,[1]Offen!$E:$F,2,FALSE)=0,"Offen ungeschält VOS"),
IFERROR(IF(VLOOKUP(O1746,[1]Offen!$H:$I,2,FALSE)=0,"Offen geschält RW"),
IFERROR(IF(VLOOKUP(O1746,[1]Offen!$K:$L,2,FALSE)=0,"Offen vegan"),
IFERROR(IF(VLOOKUP(O1746,[1]Offen!$N:$O,2,FALSE)=0,"Offen Zipfel"),
IFERROR(IF(VLOOKUP(O1746,[1]Offen!$Q:$R,2,FALSE)=0,"Offen Endstücke"),
IFERROR(IF(VLOOKUP(O1746,[1]Vakuumiert!$B:$C,2,FALSE)=0,"Vakuumierter VOS ungeschält"),
IFERROR(IF(VLOOKUP(O1746,[1]Vakuumiert!$E:$F,2,FALSE)=0,"Vakuumierter ABS ungeschält"),
IFERROR(IF(VLOOKUP(O1746,[1]Vakuumiert!$H:$I,2,FALSE)=0,"Vakuumierter VOS geschält"),
IFERROR(IF(VLOOKUP(O1746,[1]Vakuumiert!$K:$L,2,FALSE)=0,"Vakuumierter VOS vegan"),
IFERROR(IF(VLOOKUP(O1746,[1]Vakuumiert!$N:$O,2,FALSE)=0,"Vakuumierter VOS Zipfel"),
IFERROR(IF(VLOOKUP(O1746,[1]Vakuumiert!$Q:$R,2,FALSE)=0,"Vakuumiert geschält"),
IFERROR(IF(VLOOKUP(O1746,'[1]vakuumierte Fertigprodukte'!$B:$C,2,FALSE)=0,"Fertigprodukte"),
IFERROR(IF(VLOOKUP(O1746,'[1]vakuumierte Fertigprodukte'!$E:$FI,2,FALSE)=0,"Vakuumierte Zipfel"),
IFERROR(IF(VLOOKUP(O1746,[1]Wurste!$B:$C,2,FALSE)=0,"Räucherwürste"),
IFERROR(IF(VLOOKUP(O1746,[1]Wurste!$E:$F,2,FALSE)=0,"URW/URGW Wurst"),
IFERROR(IF(VLOOKUP(O1746,[1]Wurste!$H:$I,2,FALSE)=0,"HF-Wurst Vegan"),
IFERROR(IF(VLOOKUP(O1746,[1]Wurste!$K:$L,2,FALSE)=0,"320er ohne Würste"),
IFERROR(IF(AND(OR(Abfalldokumentation!$A1746="BU3",Abfalldokumentation!$A1746="Verkauf"),Abfalldokumentation!$F1746="Schimmel",Abfalldokumentation!$G1746="keinen Abnehmer/kein Schälpersonal"),"Div. Zipfel, ES ohne Verwendung",VLOOKUP(Abfalldokumentation!$E1746,Produktgruppen!A:B,2,FALSE)),"-")))))))))))))))))))))))</f>
        <v>ABS</v>
      </c>
      <c r="E1746" s="76" t="str">
        <f>IFERROR(VLOOKUP(Abfalldokumentation!$O1746,Artikel!A:C,3,FALSE),Abfalldokumentation!$O1746)</f>
        <v>ABS CHED-ROT MIT ß-CARO</v>
      </c>
      <c r="F1746" s="76" t="str">
        <f>VLOOKUP(T1746,'Liste Gründe'!A:D,2,FALSE)</f>
        <v>Rest</v>
      </c>
      <c r="G1746" s="75" t="str">
        <f>IF(ISBLANK(V1746),VLOOKUP(Abfalldokumentation!$P1746,'Liste Gründe'!A:D,3,FALSE),V1746)</f>
        <v>Schmutz</v>
      </c>
      <c r="H1746" s="76" t="str">
        <f>IF(ISBLANK(Abfalldokumentation!$W1746),"-",Abfalldokumentation!$W1746)</f>
        <v>-</v>
      </c>
      <c r="I1746" s="76">
        <f t="shared" si="191"/>
        <v>46</v>
      </c>
      <c r="J1746" s="76" t="str">
        <f t="shared" si="192"/>
        <v>Produkte</v>
      </c>
      <c r="K1746" s="76" t="str">
        <f t="shared" si="193"/>
        <v>BUs</v>
      </c>
      <c r="L1746" s="76" t="str">
        <f t="shared" si="194"/>
        <v>Symptome</v>
      </c>
      <c r="M1746" s="76">
        <f>IFERROR(VLOOKUP(Abfalldokumentation!$O1746,Kennzahlen!S:V,3,FALSE)*Abfalldokumentation!$B1746,"0")</f>
        <v>29</v>
      </c>
      <c r="N1746" s="76" t="str">
        <f>IF(ISBLANK(Q1746),VLOOKUP(Abfalldokumentation!$O1746,'Linien - BU'!R:S,2,FALSE),Q1746)</f>
        <v>BU3</v>
      </c>
      <c r="O1746" s="77">
        <f t="shared" si="195"/>
        <v>29501032</v>
      </c>
      <c r="P1746" s="77">
        <f t="shared" si="196"/>
        <v>42</v>
      </c>
      <c r="Q1746" s="45" t="s">
        <v>8</v>
      </c>
      <c r="R1746" s="46">
        <v>29501032</v>
      </c>
      <c r="S1746" s="46">
        <v>29</v>
      </c>
      <c r="T1746" s="46">
        <v>42</v>
      </c>
      <c r="U1746" s="41">
        <v>44515</v>
      </c>
      <c r="V1746" s="61"/>
      <c r="W1746" s="46"/>
      <c r="X1746" s="50" t="str">
        <f>IFERROR(VLOOKUP(Abfalldokumentation!$R1746,Artikel!A:C,3,FALSE),Abfalldokumentation!$R1746)</f>
        <v>ABS CHED-ROT MIT ß-CARO</v>
      </c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</row>
    <row r="1747" spans="1:40" ht="30" hidden="1" customHeight="1" x14ac:dyDescent="0.25">
      <c r="A1747" s="78" t="str">
        <f>VLOOKUP(N1747,'Linien - BU'!A:B,2,FALSE)</f>
        <v>Verkauf</v>
      </c>
      <c r="B1747" s="79">
        <f t="shared" si="197"/>
        <v>223</v>
      </c>
      <c r="C1747" s="80">
        <f>Abfalldokumentation!$U1747</f>
        <v>44515</v>
      </c>
      <c r="D1747" s="69" t="str">
        <f>IFERROR(IF(VLOOKUP(O1747,'[1]Rohware 230'!$B:$C,2,FALSE)=0,"Rohware"),
IFERROR(IF(VLOOKUP(O1747,[1]Sammelnr.!$B:$C,2,FALSE)=0,"Sammelnr. ungeschält ABS"),
IFERROR(IF(VLOOKUP(O1747,[1]Sammelnr.!$E:$F,2,FALSE)=0,"Sammelnr. ungeschält VS"),
IFERROR(IF(VLOOKUP(O1747,[1]Sammelnr.!$H:$I,2,FALSE)=0,"Sammelnr. geschält"),
IFERROR(IF(VLOOKUP(O1747,[1]Offen!$B:$C,2,FALSE)=0,"Offen ungeschält ABS"),
IFERROR(IF(VLOOKUP(O1747,[1]Offen!$E:$F,2,FALSE)=0,"Offen ungeschält VOS"),
IFERROR(IF(VLOOKUP(O1747,[1]Offen!$H:$I,2,FALSE)=0,"Offen geschält RW"),
IFERROR(IF(VLOOKUP(O1747,[1]Offen!$K:$L,2,FALSE)=0,"Offen vegan"),
IFERROR(IF(VLOOKUP(O1747,[1]Offen!$N:$O,2,FALSE)=0,"Offen Zipfel"),
IFERROR(IF(VLOOKUP(O1747,[1]Offen!$Q:$R,2,FALSE)=0,"Offen Endstücke"),
IFERROR(IF(VLOOKUP(O1747,[1]Vakuumiert!$B:$C,2,FALSE)=0,"Vakuumierter VOS ungeschält"),
IFERROR(IF(VLOOKUP(O1747,[1]Vakuumiert!$E:$F,2,FALSE)=0,"Vakuumierter ABS ungeschält"),
IFERROR(IF(VLOOKUP(O1747,[1]Vakuumiert!$H:$I,2,FALSE)=0,"Vakuumierter VOS geschält"),
IFERROR(IF(VLOOKUP(O1747,[1]Vakuumiert!$K:$L,2,FALSE)=0,"Vakuumierter VOS vegan"),
IFERROR(IF(VLOOKUP(O1747,[1]Vakuumiert!$N:$O,2,FALSE)=0,"Vakuumierter VOS Zipfel"),
IFERROR(IF(VLOOKUP(O1747,[1]Vakuumiert!$Q:$R,2,FALSE)=0,"Vakuumiert geschält"),
IFERROR(IF(VLOOKUP(O1747,'[1]vakuumierte Fertigprodukte'!$B:$C,2,FALSE)=0,"Fertigprodukte"),
IFERROR(IF(VLOOKUP(O1747,'[1]vakuumierte Fertigprodukte'!$E:$FI,2,FALSE)=0,"Vakuumierte Zipfel"),
IFERROR(IF(VLOOKUP(O1747,[1]Wurste!$B:$C,2,FALSE)=0,"Räucherwürste"),
IFERROR(IF(VLOOKUP(O1747,[1]Wurste!$E:$F,2,FALSE)=0,"URW/URGW Wurst"),
IFERROR(IF(VLOOKUP(O1747,[1]Wurste!$H:$I,2,FALSE)=0,"HF-Wurst Vegan"),
IFERROR(IF(VLOOKUP(O1747,[1]Wurste!$K:$L,2,FALSE)=0,"320er ohne Würste"),
IFERROR(IF(AND(OR(Abfalldokumentation!$A1747="BU3",Abfalldokumentation!$A1747="Verkauf"),Abfalldokumentation!$F1747="Schimmel",Abfalldokumentation!$G1747="keinen Abnehmer/kein Schälpersonal"),"Div. Zipfel, ES ohne Verwendung",VLOOKUP(Abfalldokumentation!$E1747,Produktgruppen!A:B,2,FALSE)),"-")))))))))))))))))))))))</f>
        <v>Vorschmelz</v>
      </c>
      <c r="E1747" s="81" t="str">
        <f>IFERROR(VLOOKUP(Abfalldokumentation!$O1747,Artikel!A:C,3,FALSE),Abfalldokumentation!$O1747)</f>
        <v>VOS GRW-CHILI-NAT ENDST</v>
      </c>
      <c r="F1747" s="81" t="str">
        <f>VLOOKUP(T1747,'Liste Gründe'!A:D,2,FALSE)</f>
        <v>Schimmel</v>
      </c>
      <c r="G1747" s="80" t="str">
        <f>IF(ISBLANK(V1747),VLOOKUP(Abfalldokumentation!$P1747,'Liste Gründe'!A:D,3,FALSE),V1747)</f>
        <v>keine Abnehmer</v>
      </c>
      <c r="H1747" s="81" t="str">
        <f>IF(ISBLANK(Abfalldokumentation!$W1747),"-",Abfalldokumentation!$W1747)</f>
        <v>-</v>
      </c>
      <c r="I1747" s="81">
        <f t="shared" si="191"/>
        <v>46</v>
      </c>
      <c r="J1747" s="81" t="str">
        <f t="shared" si="192"/>
        <v>Produkte</v>
      </c>
      <c r="K1747" s="81" t="str">
        <f t="shared" si="193"/>
        <v>BUs</v>
      </c>
      <c r="L1747" s="81" t="str">
        <f t="shared" si="194"/>
        <v>Symptome</v>
      </c>
      <c r="M1747" s="81">
        <f>IFERROR(VLOOKUP(Abfalldokumentation!$O1747,Kennzahlen!S:V,3,FALSE)*Abfalldokumentation!$B1747,"0")</f>
        <v>111.5</v>
      </c>
      <c r="N1747" s="81" t="str">
        <f>IF(ISBLANK(Q1747),VLOOKUP(Abfalldokumentation!$O1747,'Linien - BU'!R:S,2,FALSE),Q1747)</f>
        <v>Verkauf</v>
      </c>
      <c r="O1747" s="77">
        <f t="shared" si="195"/>
        <v>29501079</v>
      </c>
      <c r="P1747" s="77">
        <f t="shared" si="196"/>
        <v>12</v>
      </c>
      <c r="Q1747" s="39" t="s">
        <v>11</v>
      </c>
      <c r="R1747" s="40">
        <v>29501079</v>
      </c>
      <c r="S1747" s="40">
        <v>223</v>
      </c>
      <c r="T1747" s="40">
        <v>12</v>
      </c>
      <c r="U1747" s="41">
        <v>44515</v>
      </c>
      <c r="V1747" s="59" t="s">
        <v>38</v>
      </c>
      <c r="W1747" s="40"/>
      <c r="X1747" s="44" t="str">
        <f>IFERROR(VLOOKUP(Abfalldokumentation!$R1747,Artikel!A:C,3,FALSE),Abfalldokumentation!$R1747)</f>
        <v>VOS GRW-CHILI-NAT ENDST</v>
      </c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</row>
    <row r="1748" spans="1:40" ht="30" hidden="1" customHeight="1" x14ac:dyDescent="0.25">
      <c r="A1748" s="73" t="str">
        <f>VLOOKUP(N1748,'Linien - BU'!A:B,2,FALSE)</f>
        <v>BU3</v>
      </c>
      <c r="B1748" s="74">
        <f t="shared" si="197"/>
        <v>75</v>
      </c>
      <c r="C1748" s="75">
        <f>Abfalldokumentation!$U1748</f>
        <v>44515</v>
      </c>
      <c r="D1748" s="69" t="str">
        <f>IFERROR(IF(VLOOKUP(O1748,'[1]Rohware 230'!$B:$C,2,FALSE)=0,"Rohware"),
IFERROR(IF(VLOOKUP(O1748,[1]Sammelnr.!$B:$C,2,FALSE)=0,"Sammelnr. ungeschält ABS"),
IFERROR(IF(VLOOKUP(O1748,[1]Sammelnr.!$E:$F,2,FALSE)=0,"Sammelnr. ungeschält VS"),
IFERROR(IF(VLOOKUP(O1748,[1]Sammelnr.!$H:$I,2,FALSE)=0,"Sammelnr. geschält"),
IFERROR(IF(VLOOKUP(O1748,[1]Offen!$B:$C,2,FALSE)=0,"Offen ungeschält ABS"),
IFERROR(IF(VLOOKUP(O1748,[1]Offen!$E:$F,2,FALSE)=0,"Offen ungeschält VOS"),
IFERROR(IF(VLOOKUP(O1748,[1]Offen!$H:$I,2,FALSE)=0,"Offen geschält RW"),
IFERROR(IF(VLOOKUP(O1748,[1]Offen!$K:$L,2,FALSE)=0,"Offen vegan"),
IFERROR(IF(VLOOKUP(O1748,[1]Offen!$N:$O,2,FALSE)=0,"Offen Zipfel"),
IFERROR(IF(VLOOKUP(O1748,[1]Offen!$Q:$R,2,FALSE)=0,"Offen Endstücke"),
IFERROR(IF(VLOOKUP(O1748,[1]Vakuumiert!$B:$C,2,FALSE)=0,"Vakuumierter VOS ungeschält"),
IFERROR(IF(VLOOKUP(O1748,[1]Vakuumiert!$E:$F,2,FALSE)=0,"Vakuumierter ABS ungeschält"),
IFERROR(IF(VLOOKUP(O1748,[1]Vakuumiert!$H:$I,2,FALSE)=0,"Vakuumierter VOS geschält"),
IFERROR(IF(VLOOKUP(O1748,[1]Vakuumiert!$K:$L,2,FALSE)=0,"Vakuumierter VOS vegan"),
IFERROR(IF(VLOOKUP(O1748,[1]Vakuumiert!$N:$O,2,FALSE)=0,"Vakuumierter VOS Zipfel"),
IFERROR(IF(VLOOKUP(O1748,[1]Vakuumiert!$Q:$R,2,FALSE)=0,"Vakuumiert geschält"),
IFERROR(IF(VLOOKUP(O1748,'[1]vakuumierte Fertigprodukte'!$B:$C,2,FALSE)=0,"Fertigprodukte"),
IFERROR(IF(VLOOKUP(O1748,'[1]vakuumierte Fertigprodukte'!$E:$FI,2,FALSE)=0,"Vakuumierte Zipfel"),
IFERROR(IF(VLOOKUP(O1748,[1]Wurste!$B:$C,2,FALSE)=0,"Räucherwürste"),
IFERROR(IF(VLOOKUP(O1748,[1]Wurste!$E:$F,2,FALSE)=0,"URW/URGW Wurst"),
IFERROR(IF(VLOOKUP(O1748,[1]Wurste!$H:$I,2,FALSE)=0,"HF-Wurst Vegan"),
IFERROR(IF(VLOOKUP(O1748,[1]Wurste!$K:$L,2,FALSE)=0,"320er ohne Würste"),
IFERROR(IF(AND(OR(Abfalldokumentation!$A1748="BU3",Abfalldokumentation!$A1748="Verkauf"),Abfalldokumentation!$F1748="Schimmel",Abfalldokumentation!$G1748="keinen Abnehmer/kein Schälpersonal"),"Div. Zipfel, ES ohne Verwendung",VLOOKUP(Abfalldokumentation!$E1748,Produktgruppen!A:B,2,FALSE)),"-")))))))))))))))))))))))</f>
        <v>ABS</v>
      </c>
      <c r="E1748" s="76" t="str">
        <f>IFERROR(VLOOKUP(Abfalldokumentation!$O1748,Artikel!A:C,3,FALSE),Abfalldokumentation!$O1748)</f>
        <v>ABS CHED-PF-KRÄUK gemis</v>
      </c>
      <c r="F1748" s="76" t="str">
        <f>VLOOKUP(T1748,'Liste Gründe'!A:D,2,FALSE)</f>
        <v>Linienbezogen</v>
      </c>
      <c r="G1748" s="75" t="str">
        <f>IF(ISBLANK(V1748),VLOOKUP(Abfalldokumentation!$P1748,'Liste Gründe'!A:D,3,FALSE),V1748)</f>
        <v>gemischtes Produkt</v>
      </c>
      <c r="H1748" s="76" t="str">
        <f>IF(ISBLANK(Abfalldokumentation!$W1748),"-",Abfalldokumentation!$W1748)</f>
        <v>-</v>
      </c>
      <c r="I1748" s="76">
        <f t="shared" si="191"/>
        <v>46</v>
      </c>
      <c r="J1748" s="76" t="str">
        <f t="shared" si="192"/>
        <v>Produkte</v>
      </c>
      <c r="K1748" s="76" t="str">
        <f t="shared" si="193"/>
        <v>BUs</v>
      </c>
      <c r="L1748" s="76" t="str">
        <f t="shared" si="194"/>
        <v>Symptome</v>
      </c>
      <c r="M1748" s="76">
        <f>IFERROR(VLOOKUP(Abfalldokumentation!$O1748,Kennzahlen!S:V,3,FALSE)*Abfalldokumentation!$B1748,"0")</f>
        <v>75</v>
      </c>
      <c r="N1748" s="76" t="str">
        <f>IF(ISBLANK(Q1748),VLOOKUP(Abfalldokumentation!$O1748,'Linien - BU'!R:S,2,FALSE),Q1748)</f>
        <v>Bu3</v>
      </c>
      <c r="O1748" s="77">
        <f t="shared" si="195"/>
        <v>29501003</v>
      </c>
      <c r="P1748" s="77">
        <f t="shared" si="196"/>
        <v>81</v>
      </c>
      <c r="Q1748" s="45" t="s">
        <v>210</v>
      </c>
      <c r="R1748" s="46">
        <v>29501003</v>
      </c>
      <c r="S1748" s="46">
        <v>75</v>
      </c>
      <c r="T1748" s="46">
        <v>81</v>
      </c>
      <c r="U1748" s="41">
        <v>44515</v>
      </c>
      <c r="V1748" s="61"/>
      <c r="W1748" s="46"/>
      <c r="X1748" s="50" t="str">
        <f>IFERROR(VLOOKUP(Abfalldokumentation!$R1748,Artikel!A:C,3,FALSE),Abfalldokumentation!$R1748)</f>
        <v>ABS CHED-PF-KRÄUK gemis</v>
      </c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</row>
    <row r="1749" spans="1:40" ht="30" hidden="1" customHeight="1" x14ac:dyDescent="0.25">
      <c r="A1749" s="78" t="str">
        <f>VLOOKUP(N1749,'Linien - BU'!A:B,2,FALSE)</f>
        <v>BU2</v>
      </c>
      <c r="B1749" s="79">
        <f t="shared" si="197"/>
        <v>129</v>
      </c>
      <c r="C1749" s="80">
        <f>Abfalldokumentation!$U1749</f>
        <v>44515</v>
      </c>
      <c r="D1749" s="69" t="str">
        <f>IFERROR(IF(VLOOKUP(O1749,'[1]Rohware 230'!$B:$C,2,FALSE)=0,"Rohware"),
IFERROR(IF(VLOOKUP(O1749,[1]Sammelnr.!$B:$C,2,FALSE)=0,"Sammelnr. ungeschält ABS"),
IFERROR(IF(VLOOKUP(O1749,[1]Sammelnr.!$E:$F,2,FALSE)=0,"Sammelnr. ungeschält VS"),
IFERROR(IF(VLOOKUP(O1749,[1]Sammelnr.!$H:$I,2,FALSE)=0,"Sammelnr. geschält"),
IFERROR(IF(VLOOKUP(O1749,[1]Offen!$B:$C,2,FALSE)=0,"Offen ungeschält ABS"),
IFERROR(IF(VLOOKUP(O1749,[1]Offen!$E:$F,2,FALSE)=0,"Offen ungeschält VOS"),
IFERROR(IF(VLOOKUP(O1749,[1]Offen!$H:$I,2,FALSE)=0,"Offen geschält RW"),
IFERROR(IF(VLOOKUP(O1749,[1]Offen!$K:$L,2,FALSE)=0,"Offen vegan"),
IFERROR(IF(VLOOKUP(O1749,[1]Offen!$N:$O,2,FALSE)=0,"Offen Zipfel"),
IFERROR(IF(VLOOKUP(O1749,[1]Offen!$Q:$R,2,FALSE)=0,"Offen Endstücke"),
IFERROR(IF(VLOOKUP(O1749,[1]Vakuumiert!$B:$C,2,FALSE)=0,"Vakuumierter VOS ungeschält"),
IFERROR(IF(VLOOKUP(O1749,[1]Vakuumiert!$E:$F,2,FALSE)=0,"Vakuumierter ABS ungeschält"),
IFERROR(IF(VLOOKUP(O1749,[1]Vakuumiert!$H:$I,2,FALSE)=0,"Vakuumierter VOS geschält"),
IFERROR(IF(VLOOKUP(O1749,[1]Vakuumiert!$K:$L,2,FALSE)=0,"Vakuumierter VOS vegan"),
IFERROR(IF(VLOOKUP(O1749,[1]Vakuumiert!$N:$O,2,FALSE)=0,"Vakuumierter VOS Zipfel"),
IFERROR(IF(VLOOKUP(O1749,[1]Vakuumiert!$Q:$R,2,FALSE)=0,"Vakuumiert geschält"),
IFERROR(IF(VLOOKUP(O1749,'[1]vakuumierte Fertigprodukte'!$B:$C,2,FALSE)=0,"Fertigprodukte"),
IFERROR(IF(VLOOKUP(O1749,'[1]vakuumierte Fertigprodukte'!$E:$FI,2,FALSE)=0,"Vakuumierte Zipfel"),
IFERROR(IF(VLOOKUP(O1749,[1]Wurste!$B:$C,2,FALSE)=0,"Räucherwürste"),
IFERROR(IF(VLOOKUP(O1749,[1]Wurste!$E:$F,2,FALSE)=0,"URW/URGW Wurst"),
IFERROR(IF(VLOOKUP(O1749,[1]Wurste!$H:$I,2,FALSE)=0,"HF-Wurst Vegan"),
IFERROR(IF(VLOOKUP(O1749,[1]Wurste!$K:$L,2,FALSE)=0,"320er ohne Würste"),
IFERROR(IF(AND(OR(Abfalldokumentation!$A1749="BU3",Abfalldokumentation!$A1749="Verkauf"),Abfalldokumentation!$F1749="Schimmel",Abfalldokumentation!$G1749="keinen Abnehmer/kein Schälpersonal"),"Div. Zipfel, ES ohne Verwendung",VLOOKUP(Abfalldokumentation!$E1749,Produktgruppen!A:B,2,FALSE)),"-")))))))))))))))))))))))</f>
        <v>-</v>
      </c>
      <c r="E1749" s="81" t="str">
        <f>IFERROR(VLOOKUP(Abfalldokumentation!$O1749,Artikel!A:C,3,FALSE),Abfalldokumentation!$O1749)</f>
        <v>Maschinenabfall</v>
      </c>
      <c r="F1749" s="81" t="str">
        <f>VLOOKUP(T1749,'Liste Gründe'!A:D,2,FALSE)</f>
        <v>Linienbezogen</v>
      </c>
      <c r="G1749" s="80" t="str">
        <f>IF(ISBLANK(V1749),VLOOKUP(Abfalldokumentation!$P1749,'Liste Gründe'!A:D,3,FALSE),V1749)</f>
        <v>Maschinenabfall</v>
      </c>
      <c r="H1749" s="81" t="str">
        <f>IF(ISBLANK(Abfalldokumentation!$W1749),"-",Abfalldokumentation!$W1749)</f>
        <v>-</v>
      </c>
      <c r="I1749" s="81">
        <f t="shared" si="191"/>
        <v>46</v>
      </c>
      <c r="J1749" s="81" t="str">
        <f t="shared" si="192"/>
        <v>Produkte</v>
      </c>
      <c r="K1749" s="81" t="str">
        <f t="shared" si="193"/>
        <v>BUs</v>
      </c>
      <c r="L1749" s="81" t="str">
        <f t="shared" si="194"/>
        <v>Symptome</v>
      </c>
      <c r="M1749" s="81" t="str">
        <f>IFERROR(VLOOKUP(Abfalldokumentation!$O1749,Kennzahlen!S:V,3,FALSE)*Abfalldokumentation!$B1749,"0")</f>
        <v>0</v>
      </c>
      <c r="N1749" s="81" t="str">
        <f>IF(ISBLANK(Q1749),VLOOKUP(Abfalldokumentation!$O1749,'Linien - BU'!R:S,2,FALSE),Q1749)</f>
        <v>BU2</v>
      </c>
      <c r="O1749" s="77" t="str">
        <f t="shared" si="195"/>
        <v>Maschinenabfall</v>
      </c>
      <c r="P1749" s="77">
        <f t="shared" si="196"/>
        <v>30</v>
      </c>
      <c r="Q1749" s="39" t="s">
        <v>7</v>
      </c>
      <c r="R1749" s="40" t="s">
        <v>55</v>
      </c>
      <c r="S1749" s="40">
        <f>59+70</f>
        <v>129</v>
      </c>
      <c r="T1749" s="40">
        <v>30</v>
      </c>
      <c r="U1749" s="41">
        <v>44515</v>
      </c>
      <c r="V1749" s="59"/>
      <c r="W1749" s="40"/>
      <c r="X1749" s="44" t="str">
        <f>IFERROR(VLOOKUP(Abfalldokumentation!$R1749,Artikel!A:C,3,FALSE),Abfalldokumentation!$R1749)</f>
        <v>Maschinenabfall</v>
      </c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</row>
    <row r="1750" spans="1:40" ht="30" hidden="1" customHeight="1" x14ac:dyDescent="0.25">
      <c r="A1750" s="73" t="str">
        <f>VLOOKUP(N1750,'Linien - BU'!A:B,2,FALSE)</f>
        <v>BU3</v>
      </c>
      <c r="B1750" s="74">
        <f t="shared" si="197"/>
        <v>41</v>
      </c>
      <c r="C1750" s="75">
        <f>Abfalldokumentation!$U1750</f>
        <v>44515</v>
      </c>
      <c r="D1750" s="69" t="str">
        <f>IFERROR(IF(VLOOKUP(O1750,'[1]Rohware 230'!$B:$C,2,FALSE)=0,"Rohware"),
IFERROR(IF(VLOOKUP(O1750,[1]Sammelnr.!$B:$C,2,FALSE)=0,"Sammelnr. ungeschält ABS"),
IFERROR(IF(VLOOKUP(O1750,[1]Sammelnr.!$E:$F,2,FALSE)=0,"Sammelnr. ungeschält VS"),
IFERROR(IF(VLOOKUP(O1750,[1]Sammelnr.!$H:$I,2,FALSE)=0,"Sammelnr. geschält"),
IFERROR(IF(VLOOKUP(O1750,[1]Offen!$B:$C,2,FALSE)=0,"Offen ungeschält ABS"),
IFERROR(IF(VLOOKUP(O1750,[1]Offen!$E:$F,2,FALSE)=0,"Offen ungeschält VOS"),
IFERROR(IF(VLOOKUP(O1750,[1]Offen!$H:$I,2,FALSE)=0,"Offen geschält RW"),
IFERROR(IF(VLOOKUP(O1750,[1]Offen!$K:$L,2,FALSE)=0,"Offen vegan"),
IFERROR(IF(VLOOKUP(O1750,[1]Offen!$N:$O,2,FALSE)=0,"Offen Zipfel"),
IFERROR(IF(VLOOKUP(O1750,[1]Offen!$Q:$R,2,FALSE)=0,"Offen Endstücke"),
IFERROR(IF(VLOOKUP(O1750,[1]Vakuumiert!$B:$C,2,FALSE)=0,"Vakuumierter VOS ungeschält"),
IFERROR(IF(VLOOKUP(O1750,[1]Vakuumiert!$E:$F,2,FALSE)=0,"Vakuumierter ABS ungeschält"),
IFERROR(IF(VLOOKUP(O1750,[1]Vakuumiert!$H:$I,2,FALSE)=0,"Vakuumierter VOS geschält"),
IFERROR(IF(VLOOKUP(O1750,[1]Vakuumiert!$K:$L,2,FALSE)=0,"Vakuumierter VOS vegan"),
IFERROR(IF(VLOOKUP(O1750,[1]Vakuumiert!$N:$O,2,FALSE)=0,"Vakuumierter VOS Zipfel"),
IFERROR(IF(VLOOKUP(O1750,[1]Vakuumiert!$Q:$R,2,FALSE)=0,"Vakuumiert geschält"),
IFERROR(IF(VLOOKUP(O1750,'[1]vakuumierte Fertigprodukte'!$B:$C,2,FALSE)=0,"Fertigprodukte"),
IFERROR(IF(VLOOKUP(O1750,'[1]vakuumierte Fertigprodukte'!$E:$FI,2,FALSE)=0,"Vakuumierte Zipfel"),
IFERROR(IF(VLOOKUP(O1750,[1]Wurste!$B:$C,2,FALSE)=0,"Räucherwürste"),
IFERROR(IF(VLOOKUP(O1750,[1]Wurste!$E:$F,2,FALSE)=0,"URW/URGW Wurst"),
IFERROR(IF(VLOOKUP(O1750,[1]Wurste!$H:$I,2,FALSE)=0,"HF-Wurst Vegan"),
IFERROR(IF(VLOOKUP(O1750,[1]Wurste!$K:$L,2,FALSE)=0,"320er ohne Würste"),
IFERROR(IF(AND(OR(Abfalldokumentation!$A1750="BU3",Abfalldokumentation!$A1750="Verkauf"),Abfalldokumentation!$F1750="Schimmel",Abfalldokumentation!$G1750="keinen Abnehmer/kein Schälpersonal"),"Div. Zipfel, ES ohne Verwendung",VLOOKUP(Abfalldokumentation!$E1750,Produktgruppen!A:B,2,FALSE)),"-")))))))))))))))))))))))</f>
        <v>ABS</v>
      </c>
      <c r="E1750" s="76" t="str">
        <f>IFERROR(VLOOKUP(Abfalldokumentation!$O1750,Artikel!A:C,3,FALSE),Abfalldokumentation!$O1750)</f>
        <v>Würfel</v>
      </c>
      <c r="F1750" s="76" t="str">
        <f>VLOOKUP(T1750,'Liste Gründe'!A:D,2,FALSE)</f>
        <v>Linienbezogen</v>
      </c>
      <c r="G1750" s="75" t="str">
        <f>IF(ISBLANK(V1750),VLOOKUP(Abfalldokumentation!$P1750,'Liste Gründe'!A:D,3,FALSE),V1750)</f>
        <v>Maschinenabfall</v>
      </c>
      <c r="H1750" s="76" t="str">
        <f>IF(ISBLANK(Abfalldokumentation!$W1750),"-",Abfalldokumentation!$W1750)</f>
        <v>-</v>
      </c>
      <c r="I1750" s="76">
        <f t="shared" si="191"/>
        <v>46</v>
      </c>
      <c r="J1750" s="76" t="str">
        <f t="shared" si="192"/>
        <v>Produkte</v>
      </c>
      <c r="K1750" s="76" t="str">
        <f t="shared" si="193"/>
        <v>BUs</v>
      </c>
      <c r="L1750" s="76" t="str">
        <f t="shared" si="194"/>
        <v>Symptome</v>
      </c>
      <c r="M1750" s="76" t="str">
        <f>IFERROR(VLOOKUP(Abfalldokumentation!$O1750,Kennzahlen!S:V,3,FALSE)*Abfalldokumentation!$B1750,"0")</f>
        <v>0</v>
      </c>
      <c r="N1750" s="76" t="str">
        <f>IF(ISBLANK(Q1750),VLOOKUP(Abfalldokumentation!$O1750,'Linien - BU'!R:S,2,FALSE),Q1750)</f>
        <v>BU3</v>
      </c>
      <c r="O1750" s="77" t="str">
        <f t="shared" si="195"/>
        <v>Würfel</v>
      </c>
      <c r="P1750" s="77">
        <f t="shared" si="196"/>
        <v>30</v>
      </c>
      <c r="Q1750" s="45" t="s">
        <v>8</v>
      </c>
      <c r="R1750" s="46" t="s">
        <v>57</v>
      </c>
      <c r="S1750" s="46">
        <f>111-70</f>
        <v>41</v>
      </c>
      <c r="T1750" s="46">
        <v>30</v>
      </c>
      <c r="U1750" s="41">
        <v>44515</v>
      </c>
      <c r="V1750" s="61"/>
      <c r="W1750" s="46"/>
      <c r="X1750" s="50" t="str">
        <f>IFERROR(VLOOKUP(Abfalldokumentation!$R1750,Artikel!A:C,3,FALSE),Abfalldokumentation!$R1750)</f>
        <v>Würfel</v>
      </c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</row>
    <row r="1751" spans="1:40" ht="30" hidden="1" customHeight="1" x14ac:dyDescent="0.25">
      <c r="A1751" s="78" t="str">
        <f>VLOOKUP(N1751,'Linien - BU'!A:B,2,FALSE)</f>
        <v>BU1</v>
      </c>
      <c r="B1751" s="79">
        <f t="shared" si="197"/>
        <v>149.4</v>
      </c>
      <c r="C1751" s="80">
        <f>Abfalldokumentation!$U1751</f>
        <v>44515</v>
      </c>
      <c r="D1751" s="69" t="str">
        <f>IFERROR(IF(VLOOKUP(O1751,'[1]Rohware 230'!$B:$C,2,FALSE)=0,"Rohware"),
IFERROR(IF(VLOOKUP(O1751,[1]Sammelnr.!$B:$C,2,FALSE)=0,"Sammelnr. ungeschält ABS"),
IFERROR(IF(VLOOKUP(O1751,[1]Sammelnr.!$E:$F,2,FALSE)=0,"Sammelnr. ungeschält VS"),
IFERROR(IF(VLOOKUP(O1751,[1]Sammelnr.!$H:$I,2,FALSE)=0,"Sammelnr. geschält"),
IFERROR(IF(VLOOKUP(O1751,[1]Offen!$B:$C,2,FALSE)=0,"Offen ungeschält ABS"),
IFERROR(IF(VLOOKUP(O1751,[1]Offen!$E:$F,2,FALSE)=0,"Offen ungeschält VOS"),
IFERROR(IF(VLOOKUP(O1751,[1]Offen!$H:$I,2,FALSE)=0,"Offen geschält RW"),
IFERROR(IF(VLOOKUP(O1751,[1]Offen!$K:$L,2,FALSE)=0,"Offen vegan"),
IFERROR(IF(VLOOKUP(O1751,[1]Offen!$N:$O,2,FALSE)=0,"Offen Zipfel"),
IFERROR(IF(VLOOKUP(O1751,[1]Offen!$Q:$R,2,FALSE)=0,"Offen Endstücke"),
IFERROR(IF(VLOOKUP(O1751,[1]Vakuumiert!$B:$C,2,FALSE)=0,"Vakuumierter VOS ungeschält"),
IFERROR(IF(VLOOKUP(O1751,[1]Vakuumiert!$E:$F,2,FALSE)=0,"Vakuumierter ABS ungeschält"),
IFERROR(IF(VLOOKUP(O1751,[1]Vakuumiert!$H:$I,2,FALSE)=0,"Vakuumierter VOS geschält"),
IFERROR(IF(VLOOKUP(O1751,[1]Vakuumiert!$K:$L,2,FALSE)=0,"Vakuumierter VOS vegan"),
IFERROR(IF(VLOOKUP(O1751,[1]Vakuumiert!$N:$O,2,FALSE)=0,"Vakuumierter VOS Zipfel"),
IFERROR(IF(VLOOKUP(O1751,[1]Vakuumiert!$Q:$R,2,FALSE)=0,"Vakuumiert geschält"),
IFERROR(IF(VLOOKUP(O1751,'[1]vakuumierte Fertigprodukte'!$B:$C,2,FALSE)=0,"Fertigprodukte"),
IFERROR(IF(VLOOKUP(O1751,'[1]vakuumierte Fertigprodukte'!$E:$FI,2,FALSE)=0,"Vakuumierte Zipfel"),
IFERROR(IF(VLOOKUP(O1751,[1]Wurste!$B:$C,2,FALSE)=0,"Räucherwürste"),
IFERROR(IF(VLOOKUP(O1751,[1]Wurste!$E:$F,2,FALSE)=0,"URW/URGW Wurst"),
IFERROR(IF(VLOOKUP(O1751,[1]Wurste!$H:$I,2,FALSE)=0,"HF-Wurst Vegan"),
IFERROR(IF(VLOOKUP(O1751,[1]Wurste!$K:$L,2,FALSE)=0,"320er ohne Würste"),
IFERROR(IF(AND(OR(Abfalldokumentation!$A1751="BU3",Abfalldokumentation!$A1751="Verkauf"),Abfalldokumentation!$F1751="Schimmel",Abfalldokumentation!$G1751="keinen Abnehmer/kein Schälpersonal"),"Div. Zipfel, ES ohne Verwendung",VLOOKUP(Abfalldokumentation!$E1751,Produktgruppen!A:B,2,FALSE)),"-")))))))))))))))))))))))</f>
        <v>Rest</v>
      </c>
      <c r="E1751" s="81" t="str">
        <f>IFERROR(VLOOKUP(Abfalldokumentation!$O1751,Artikel!A:C,3,FALSE),Abfalldokumentation!$O1751)</f>
        <v>-</v>
      </c>
      <c r="F1751" s="81" t="str">
        <f>VLOOKUP(T1751,'Liste Gründe'!A:D,2,FALSE)</f>
        <v>Linienbezogen</v>
      </c>
      <c r="G1751" s="80" t="str">
        <f>IF(ISBLANK(V1751),VLOOKUP(Abfalldokumentation!$P1751,'Liste Gründe'!A:D,3,FALSE),V1751)</f>
        <v>Reinigung</v>
      </c>
      <c r="H1751" s="81" t="str">
        <f>IF(ISBLANK(Abfalldokumentation!$W1751),"-",Abfalldokumentation!$W1751)</f>
        <v>-</v>
      </c>
      <c r="I1751" s="81">
        <f t="shared" si="191"/>
        <v>46</v>
      </c>
      <c r="J1751" s="81" t="str">
        <f t="shared" si="192"/>
        <v>Produkte</v>
      </c>
      <c r="K1751" s="81" t="str">
        <f t="shared" si="193"/>
        <v>BUs</v>
      </c>
      <c r="L1751" s="81" t="str">
        <f t="shared" si="194"/>
        <v>Symptome</v>
      </c>
      <c r="M1751" s="81" t="str">
        <f>IFERROR(VLOOKUP(Abfalldokumentation!$O1751,Kennzahlen!S:V,3,FALSE)*Abfalldokumentation!$B1751,"0")</f>
        <v>0</v>
      </c>
      <c r="N1751" s="81" t="str">
        <f>IF(ISBLANK(Q1751),VLOOKUP(Abfalldokumentation!$O1751,'Linien - BU'!R:S,2,FALSE),Q1751)</f>
        <v>Schmelze</v>
      </c>
      <c r="O1751" s="77" t="str">
        <f t="shared" si="195"/>
        <v>-</v>
      </c>
      <c r="P1751" s="77">
        <f t="shared" si="196"/>
        <v>10</v>
      </c>
      <c r="Q1751" s="39" t="s">
        <v>184</v>
      </c>
      <c r="R1751" s="40" t="s">
        <v>54</v>
      </c>
      <c r="S1751" s="40">
        <f>135+14.4</f>
        <v>149.4</v>
      </c>
      <c r="T1751" s="40">
        <v>10</v>
      </c>
      <c r="U1751" s="41">
        <v>44515</v>
      </c>
      <c r="V1751" s="59"/>
      <c r="W1751" s="40"/>
      <c r="X1751" s="44" t="str">
        <f>IFERROR(VLOOKUP(Abfalldokumentation!$R1751,Artikel!A:C,3,FALSE),Abfalldokumentation!$R1751)</f>
        <v>-</v>
      </c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</row>
    <row r="1752" spans="1:40" ht="30" hidden="1" customHeight="1" x14ac:dyDescent="0.25">
      <c r="A1752" s="73" t="str">
        <f>VLOOKUP(N1752,'Linien - BU'!A:B,2,FALSE)</f>
        <v>BU1</v>
      </c>
      <c r="B1752" s="74">
        <f t="shared" si="197"/>
        <v>172</v>
      </c>
      <c r="C1752" s="75">
        <f>Abfalldokumentation!$U1752</f>
        <v>44515</v>
      </c>
      <c r="D1752" s="69" t="str">
        <f>IFERROR(IF(VLOOKUP(O1752,'[1]Rohware 230'!$B:$C,2,FALSE)=0,"Rohware"),
IFERROR(IF(VLOOKUP(O1752,[1]Sammelnr.!$B:$C,2,FALSE)=0,"Sammelnr. ungeschält ABS"),
IFERROR(IF(VLOOKUP(O1752,[1]Sammelnr.!$E:$F,2,FALSE)=0,"Sammelnr. ungeschält VS"),
IFERROR(IF(VLOOKUP(O1752,[1]Sammelnr.!$H:$I,2,FALSE)=0,"Sammelnr. geschält"),
IFERROR(IF(VLOOKUP(O1752,[1]Offen!$B:$C,2,FALSE)=0,"Offen ungeschält ABS"),
IFERROR(IF(VLOOKUP(O1752,[1]Offen!$E:$F,2,FALSE)=0,"Offen ungeschält VOS"),
IFERROR(IF(VLOOKUP(O1752,[1]Offen!$H:$I,2,FALSE)=0,"Offen geschält RW"),
IFERROR(IF(VLOOKUP(O1752,[1]Offen!$K:$L,2,FALSE)=0,"Offen vegan"),
IFERROR(IF(VLOOKUP(O1752,[1]Offen!$N:$O,2,FALSE)=0,"Offen Zipfel"),
IFERROR(IF(VLOOKUP(O1752,[1]Offen!$Q:$R,2,FALSE)=0,"Offen Endstücke"),
IFERROR(IF(VLOOKUP(O1752,[1]Vakuumiert!$B:$C,2,FALSE)=0,"Vakuumierter VOS ungeschält"),
IFERROR(IF(VLOOKUP(O1752,[1]Vakuumiert!$E:$F,2,FALSE)=0,"Vakuumierter ABS ungeschält"),
IFERROR(IF(VLOOKUP(O1752,[1]Vakuumiert!$H:$I,2,FALSE)=0,"Vakuumierter VOS geschält"),
IFERROR(IF(VLOOKUP(O1752,[1]Vakuumiert!$K:$L,2,FALSE)=0,"Vakuumierter VOS vegan"),
IFERROR(IF(VLOOKUP(O1752,[1]Vakuumiert!$N:$O,2,FALSE)=0,"Vakuumierter VOS Zipfel"),
IFERROR(IF(VLOOKUP(O1752,[1]Vakuumiert!$Q:$R,2,FALSE)=0,"Vakuumiert geschält"),
IFERROR(IF(VLOOKUP(O1752,'[1]vakuumierte Fertigprodukte'!$B:$C,2,FALSE)=0,"Fertigprodukte"),
IFERROR(IF(VLOOKUP(O1752,'[1]vakuumierte Fertigprodukte'!$E:$FI,2,FALSE)=0,"Vakuumierte Zipfel"),
IFERROR(IF(VLOOKUP(O1752,[1]Wurste!$B:$C,2,FALSE)=0,"Räucherwürste"),
IFERROR(IF(VLOOKUP(O1752,[1]Wurste!$E:$F,2,FALSE)=0,"URW/URGW Wurst"),
IFERROR(IF(VLOOKUP(O1752,[1]Wurste!$H:$I,2,FALSE)=0,"HF-Wurst Vegan"),
IFERROR(IF(VLOOKUP(O1752,[1]Wurste!$K:$L,2,FALSE)=0,"320er ohne Würste"),
IFERROR(IF(AND(OR(Abfalldokumentation!$A1752="BU3",Abfalldokumentation!$A1752="Verkauf"),Abfalldokumentation!$F1752="Schimmel",Abfalldokumentation!$G1752="keinen Abnehmer/kein Schälpersonal"),"Div. Zipfel, ES ohne Verwendung",VLOOKUP(Abfalldokumentation!$E1752,Produktgruppen!A:B,2,FALSE)),"-")))))))))))))))))))))))</f>
        <v>ABS</v>
      </c>
      <c r="E1752" s="76" t="str">
        <f>IFERROR(VLOOKUP(Abfalldokumentation!$O1752,Artikel!A:C,3,FALSE),Abfalldokumentation!$O1752)</f>
        <v>ABS 45-48% Konventionel</v>
      </c>
      <c r="F1752" s="76" t="str">
        <f>VLOOKUP(T1752,'Liste Gründe'!A:D,2,FALSE)</f>
        <v>Schimmel</v>
      </c>
      <c r="G1752" s="75" t="str">
        <f>IF(ISBLANK(V1752),VLOOKUP(Abfalldokumentation!$P1752,'Liste Gründe'!A:D,3,FALSE),V1752)</f>
        <v>keine Verarbeitung</v>
      </c>
      <c r="H1752" s="76" t="str">
        <f>IF(ISBLANK(Abfalldokumentation!$W1752),"-",Abfalldokumentation!$W1752)</f>
        <v>-</v>
      </c>
      <c r="I1752" s="76">
        <f t="shared" si="191"/>
        <v>46</v>
      </c>
      <c r="J1752" s="76" t="str">
        <f t="shared" si="192"/>
        <v>Produkte</v>
      </c>
      <c r="K1752" s="76" t="str">
        <f t="shared" si="193"/>
        <v>BUs</v>
      </c>
      <c r="L1752" s="76" t="str">
        <f t="shared" si="194"/>
        <v>Symptome</v>
      </c>
      <c r="M1752" s="76">
        <f>IFERROR(VLOOKUP(Abfalldokumentation!$O1752,Kennzahlen!S:V,3,FALSE)*Abfalldokumentation!$B1752,"0")</f>
        <v>347.02719999999999</v>
      </c>
      <c r="N1752" s="76" t="str">
        <f>IF(ISBLANK(Q1752),VLOOKUP(Abfalldokumentation!$O1752,'Linien - BU'!R:S,2,FALSE),Q1752)</f>
        <v>Schmelze</v>
      </c>
      <c r="O1752" s="77">
        <f t="shared" si="195"/>
        <v>29600004</v>
      </c>
      <c r="P1752" s="77">
        <f t="shared" si="196"/>
        <v>12</v>
      </c>
      <c r="Q1752" s="45" t="s">
        <v>184</v>
      </c>
      <c r="R1752" s="46">
        <v>29600004</v>
      </c>
      <c r="S1752" s="46">
        <v>172</v>
      </c>
      <c r="T1752" s="46">
        <v>12</v>
      </c>
      <c r="U1752" s="41">
        <v>44515</v>
      </c>
      <c r="V1752" s="61" t="s">
        <v>22</v>
      </c>
      <c r="W1752" s="46"/>
      <c r="X1752" s="50" t="str">
        <f>IFERROR(VLOOKUP(Abfalldokumentation!$R1752,Artikel!A:C,3,FALSE),Abfalldokumentation!$R1752)</f>
        <v>ABS 45-48% Konventionel</v>
      </c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</row>
    <row r="1753" spans="1:40" ht="30" hidden="1" customHeight="1" x14ac:dyDescent="0.25">
      <c r="A1753" s="78" t="str">
        <f>VLOOKUP(N1753,'Linien - BU'!A:B,2,FALSE)</f>
        <v>BU3</v>
      </c>
      <c r="B1753" s="79">
        <f t="shared" si="197"/>
        <v>309</v>
      </c>
      <c r="C1753" s="80">
        <f>Abfalldokumentation!$U1753</f>
        <v>44515</v>
      </c>
      <c r="D1753" s="69" t="str">
        <f>IFERROR(IF(VLOOKUP(O1753,'[1]Rohware 230'!$B:$C,2,FALSE)=0,"Rohware"),
IFERROR(IF(VLOOKUP(O1753,[1]Sammelnr.!$B:$C,2,FALSE)=0,"Sammelnr. ungeschält ABS"),
IFERROR(IF(VLOOKUP(O1753,[1]Sammelnr.!$E:$F,2,FALSE)=0,"Sammelnr. ungeschält VS"),
IFERROR(IF(VLOOKUP(O1753,[1]Sammelnr.!$H:$I,2,FALSE)=0,"Sammelnr. geschält"),
IFERROR(IF(VLOOKUP(O1753,[1]Offen!$B:$C,2,FALSE)=0,"Offen ungeschält ABS"),
IFERROR(IF(VLOOKUP(O1753,[1]Offen!$E:$F,2,FALSE)=0,"Offen ungeschält VOS"),
IFERROR(IF(VLOOKUP(O1753,[1]Offen!$H:$I,2,FALSE)=0,"Offen geschält RW"),
IFERROR(IF(VLOOKUP(O1753,[1]Offen!$K:$L,2,FALSE)=0,"Offen vegan"),
IFERROR(IF(VLOOKUP(O1753,[1]Offen!$N:$O,2,FALSE)=0,"Offen Zipfel"),
IFERROR(IF(VLOOKUP(O1753,[1]Offen!$Q:$R,2,FALSE)=0,"Offen Endstücke"),
IFERROR(IF(VLOOKUP(O1753,[1]Vakuumiert!$B:$C,2,FALSE)=0,"Vakuumierter VOS ungeschält"),
IFERROR(IF(VLOOKUP(O1753,[1]Vakuumiert!$E:$F,2,FALSE)=0,"Vakuumierter ABS ungeschält"),
IFERROR(IF(VLOOKUP(O1753,[1]Vakuumiert!$H:$I,2,FALSE)=0,"Vakuumierter VOS geschält"),
IFERROR(IF(VLOOKUP(O1753,[1]Vakuumiert!$K:$L,2,FALSE)=0,"Vakuumierter VOS vegan"),
IFERROR(IF(VLOOKUP(O1753,[1]Vakuumiert!$N:$O,2,FALSE)=0,"Vakuumierter VOS Zipfel"),
IFERROR(IF(VLOOKUP(O1753,[1]Vakuumiert!$Q:$R,2,FALSE)=0,"Vakuumiert geschält"),
IFERROR(IF(VLOOKUP(O1753,'[1]vakuumierte Fertigprodukte'!$B:$C,2,FALSE)=0,"Fertigprodukte"),
IFERROR(IF(VLOOKUP(O1753,'[1]vakuumierte Fertigprodukte'!$E:$FI,2,FALSE)=0,"Vakuumierte Zipfel"),
IFERROR(IF(VLOOKUP(O1753,[1]Wurste!$B:$C,2,FALSE)=0,"Räucherwürste"),
IFERROR(IF(VLOOKUP(O1753,[1]Wurste!$E:$F,2,FALSE)=0,"URW/URGW Wurst"),
IFERROR(IF(VLOOKUP(O1753,[1]Wurste!$H:$I,2,FALSE)=0,"HF-Wurst Vegan"),
IFERROR(IF(VLOOKUP(O1753,[1]Wurste!$K:$L,2,FALSE)=0,"320er ohne Würste"),
IFERROR(IF(AND(OR(Abfalldokumentation!$A1753="BU3",Abfalldokumentation!$A1753="Verkauf"),Abfalldokumentation!$F1753="Schimmel",Abfalldokumentation!$G1753="keinen Abnehmer/kein Schälpersonal"),"Div. Zipfel, ES ohne Verwendung",VLOOKUP(Abfalldokumentation!$E1753,Produktgruppen!A:B,2,FALSE)),"-")))))))))))))))))))))))</f>
        <v>Rest</v>
      </c>
      <c r="E1753" s="81" t="str">
        <f>IFERROR(VLOOKUP(Abfalldokumentation!$O1753,Artikel!A:C,3,FALSE),Abfalldokumentation!$O1753)</f>
        <v>-</v>
      </c>
      <c r="F1753" s="81" t="str">
        <f>VLOOKUP(T1753,'Liste Gründe'!A:D,2,FALSE)</f>
        <v>Schimmel</v>
      </c>
      <c r="G1753" s="80" t="str">
        <f>IF(ISBLANK(V1753),VLOOKUP(Abfalldokumentation!$P1753,'Liste Gründe'!A:D,3,FALSE),V1753)</f>
        <v>VOS &gt; Einsatz</v>
      </c>
      <c r="H1753" s="81" t="str">
        <f>IF(ISBLANK(Abfalldokumentation!$W1753),"-",Abfalldokumentation!$W1753)</f>
        <v>-</v>
      </c>
      <c r="I1753" s="81">
        <f t="shared" si="191"/>
        <v>46</v>
      </c>
      <c r="J1753" s="81" t="str">
        <f t="shared" si="192"/>
        <v>Produkte</v>
      </c>
      <c r="K1753" s="81" t="str">
        <f t="shared" si="193"/>
        <v>BUs</v>
      </c>
      <c r="L1753" s="81" t="str">
        <f t="shared" si="194"/>
        <v>Symptome</v>
      </c>
      <c r="M1753" s="81" t="str">
        <f>IFERROR(VLOOKUP(Abfalldokumentation!$O1753,Kennzahlen!S:V,3,FALSE)*Abfalldokumentation!$B1753,"0")</f>
        <v>0</v>
      </c>
      <c r="N1753" s="81" t="str">
        <f>IF(ISBLANK(Q1753),VLOOKUP(Abfalldokumentation!$O1753,'Linien - BU'!R:S,2,FALSE),Q1753)</f>
        <v>Bu3</v>
      </c>
      <c r="O1753" s="77" t="str">
        <f t="shared" si="195"/>
        <v>-</v>
      </c>
      <c r="P1753" s="77">
        <f t="shared" si="196"/>
        <v>12</v>
      </c>
      <c r="Q1753" s="39" t="s">
        <v>210</v>
      </c>
      <c r="R1753" s="40" t="s">
        <v>54</v>
      </c>
      <c r="S1753" s="40">
        <v>309</v>
      </c>
      <c r="T1753" s="40">
        <v>12</v>
      </c>
      <c r="U1753" s="41">
        <v>44515</v>
      </c>
      <c r="V1753" s="61" t="s">
        <v>21</v>
      </c>
      <c r="W1753" s="40"/>
      <c r="X1753" s="44" t="str">
        <f>IFERROR(VLOOKUP(Abfalldokumentation!$R1753,Artikel!A:C,3,FALSE),Abfalldokumentation!$R1753)</f>
        <v>-</v>
      </c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</row>
    <row r="1754" spans="1:40" ht="30" hidden="1" customHeight="1" x14ac:dyDescent="0.25">
      <c r="A1754" s="73" t="str">
        <f>VLOOKUP(N1754,'Linien - BU'!A:B,2,FALSE)</f>
        <v>BU3</v>
      </c>
      <c r="B1754" s="74">
        <f t="shared" si="197"/>
        <v>18.2</v>
      </c>
      <c r="C1754" s="75">
        <f>Abfalldokumentation!$U1754</f>
        <v>44515</v>
      </c>
      <c r="D1754" s="69" t="str">
        <f>IFERROR(IF(VLOOKUP(O1754,'[1]Rohware 230'!$B:$C,2,FALSE)=0,"Rohware"),
IFERROR(IF(VLOOKUP(O1754,[1]Sammelnr.!$B:$C,2,FALSE)=0,"Sammelnr. ungeschält ABS"),
IFERROR(IF(VLOOKUP(O1754,[1]Sammelnr.!$E:$F,2,FALSE)=0,"Sammelnr. ungeschält VS"),
IFERROR(IF(VLOOKUP(O1754,[1]Sammelnr.!$H:$I,2,FALSE)=0,"Sammelnr. geschält"),
IFERROR(IF(VLOOKUP(O1754,[1]Offen!$B:$C,2,FALSE)=0,"Offen ungeschält ABS"),
IFERROR(IF(VLOOKUP(O1754,[1]Offen!$E:$F,2,FALSE)=0,"Offen ungeschält VOS"),
IFERROR(IF(VLOOKUP(O1754,[1]Offen!$H:$I,2,FALSE)=0,"Offen geschält RW"),
IFERROR(IF(VLOOKUP(O1754,[1]Offen!$K:$L,2,FALSE)=0,"Offen vegan"),
IFERROR(IF(VLOOKUP(O1754,[1]Offen!$N:$O,2,FALSE)=0,"Offen Zipfel"),
IFERROR(IF(VLOOKUP(O1754,[1]Offen!$Q:$R,2,FALSE)=0,"Offen Endstücke"),
IFERROR(IF(VLOOKUP(O1754,[1]Vakuumiert!$B:$C,2,FALSE)=0,"Vakuumierter VOS ungeschält"),
IFERROR(IF(VLOOKUP(O1754,[1]Vakuumiert!$E:$F,2,FALSE)=0,"Vakuumierter ABS ungeschält"),
IFERROR(IF(VLOOKUP(O1754,[1]Vakuumiert!$H:$I,2,FALSE)=0,"Vakuumierter VOS geschält"),
IFERROR(IF(VLOOKUP(O1754,[1]Vakuumiert!$K:$L,2,FALSE)=0,"Vakuumierter VOS vegan"),
IFERROR(IF(VLOOKUP(O1754,[1]Vakuumiert!$N:$O,2,FALSE)=0,"Vakuumierter VOS Zipfel"),
IFERROR(IF(VLOOKUP(O1754,[1]Vakuumiert!$Q:$R,2,FALSE)=0,"Vakuumiert geschält"),
IFERROR(IF(VLOOKUP(O1754,'[1]vakuumierte Fertigprodukte'!$B:$C,2,FALSE)=0,"Fertigprodukte"),
IFERROR(IF(VLOOKUP(O1754,'[1]vakuumierte Fertigprodukte'!$E:$FI,2,FALSE)=0,"Vakuumierte Zipfel"),
IFERROR(IF(VLOOKUP(O1754,[1]Wurste!$B:$C,2,FALSE)=0,"Räucherwürste"),
IFERROR(IF(VLOOKUP(O1754,[1]Wurste!$E:$F,2,FALSE)=0,"URW/URGW Wurst"),
IFERROR(IF(VLOOKUP(O1754,[1]Wurste!$H:$I,2,FALSE)=0,"HF-Wurst Vegan"),
IFERROR(IF(VLOOKUP(O1754,[1]Wurste!$K:$L,2,FALSE)=0,"320er ohne Würste"),
IFERROR(IF(AND(OR(Abfalldokumentation!$A1754="BU3",Abfalldokumentation!$A1754="Verkauf"),Abfalldokumentation!$F1754="Schimmel",Abfalldokumentation!$G1754="keinen Abnehmer/kein Schälpersonal"),"Div. Zipfel, ES ohne Verwendung",VLOOKUP(Abfalldokumentation!$E1754,Produktgruppen!A:B,2,FALSE)),"-")))))))))))))))))))))))</f>
        <v>-</v>
      </c>
      <c r="E1754" s="76" t="str">
        <f>IFERROR(VLOOKUP(Abfalldokumentation!$O1754,Artikel!A:C,3,FALSE),Abfalldokumentation!$O1754)</f>
        <v>Maschinenabfall</v>
      </c>
      <c r="F1754" s="76" t="str">
        <f>VLOOKUP(T1754,'Liste Gründe'!A:D,2,FALSE)</f>
        <v>Linienbezogen</v>
      </c>
      <c r="G1754" s="75" t="str">
        <f>IF(ISBLANK(V1754),VLOOKUP(Abfalldokumentation!$P1754,'Liste Gründe'!A:D,3,FALSE),V1754)</f>
        <v>Maschinenabfall</v>
      </c>
      <c r="H1754" s="76" t="str">
        <f>IF(ISBLANK(Abfalldokumentation!$W1754),"-",Abfalldokumentation!$W1754)</f>
        <v>-</v>
      </c>
      <c r="I1754" s="76">
        <f t="shared" si="191"/>
        <v>46</v>
      </c>
      <c r="J1754" s="76" t="str">
        <f t="shared" si="192"/>
        <v>Produkte</v>
      </c>
      <c r="K1754" s="76" t="str">
        <f t="shared" si="193"/>
        <v>BUs</v>
      </c>
      <c r="L1754" s="76" t="str">
        <f t="shared" si="194"/>
        <v>Symptome</v>
      </c>
      <c r="M1754" s="76" t="str">
        <f>IFERROR(VLOOKUP(Abfalldokumentation!$O1754,Kennzahlen!S:V,3,FALSE)*Abfalldokumentation!$B1754,"0")</f>
        <v>0</v>
      </c>
      <c r="N1754" s="76" t="str">
        <f>IF(ISBLANK(Q1754),VLOOKUP(Abfalldokumentation!$O1754,'Linien - BU'!R:S,2,FALSE),Q1754)</f>
        <v>Bu3</v>
      </c>
      <c r="O1754" s="77" t="str">
        <f t="shared" si="195"/>
        <v>Maschinenabfall</v>
      </c>
      <c r="P1754" s="77">
        <f t="shared" si="196"/>
        <v>30</v>
      </c>
      <c r="Q1754" s="45" t="s">
        <v>210</v>
      </c>
      <c r="R1754" s="40" t="s">
        <v>55</v>
      </c>
      <c r="S1754" s="46">
        <v>18.2</v>
      </c>
      <c r="T1754" s="46">
        <v>30</v>
      </c>
      <c r="U1754" s="41">
        <v>44515</v>
      </c>
      <c r="V1754" s="61"/>
      <c r="W1754" s="46"/>
      <c r="X1754" s="50" t="str">
        <f>IFERROR(VLOOKUP(Abfalldokumentation!$R1754,Artikel!A:C,3,FALSE),Abfalldokumentation!$R1754)</f>
        <v>Maschinenabfall</v>
      </c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</row>
    <row r="1755" spans="1:40" ht="30" hidden="1" customHeight="1" x14ac:dyDescent="0.25">
      <c r="A1755" s="78" t="str">
        <f>VLOOKUP(N1755,'Linien - BU'!A:B,2,FALSE)</f>
        <v>BU2</v>
      </c>
      <c r="B1755" s="79">
        <f t="shared" si="197"/>
        <v>40</v>
      </c>
      <c r="C1755" s="80">
        <f>Abfalldokumentation!$U1755</f>
        <v>44515</v>
      </c>
      <c r="D1755" s="69" t="str">
        <f>IFERROR(IF(VLOOKUP(O1755,'[1]Rohware 230'!$B:$C,2,FALSE)=0,"Rohware"),
IFERROR(IF(VLOOKUP(O1755,[1]Sammelnr.!$B:$C,2,FALSE)=0,"Sammelnr. ungeschält ABS"),
IFERROR(IF(VLOOKUP(O1755,[1]Sammelnr.!$E:$F,2,FALSE)=0,"Sammelnr. ungeschält VS"),
IFERROR(IF(VLOOKUP(O1755,[1]Sammelnr.!$H:$I,2,FALSE)=0,"Sammelnr. geschält"),
IFERROR(IF(VLOOKUP(O1755,[1]Offen!$B:$C,2,FALSE)=0,"Offen ungeschält ABS"),
IFERROR(IF(VLOOKUP(O1755,[1]Offen!$E:$F,2,FALSE)=0,"Offen ungeschält VOS"),
IFERROR(IF(VLOOKUP(O1755,[1]Offen!$H:$I,2,FALSE)=0,"Offen geschält RW"),
IFERROR(IF(VLOOKUP(O1755,[1]Offen!$K:$L,2,FALSE)=0,"Offen vegan"),
IFERROR(IF(VLOOKUP(O1755,[1]Offen!$N:$O,2,FALSE)=0,"Offen Zipfel"),
IFERROR(IF(VLOOKUP(O1755,[1]Offen!$Q:$R,2,FALSE)=0,"Offen Endstücke"),
IFERROR(IF(VLOOKUP(O1755,[1]Vakuumiert!$B:$C,2,FALSE)=0,"Vakuumierter VOS ungeschält"),
IFERROR(IF(VLOOKUP(O1755,[1]Vakuumiert!$E:$F,2,FALSE)=0,"Vakuumierter ABS ungeschält"),
IFERROR(IF(VLOOKUP(O1755,[1]Vakuumiert!$H:$I,2,FALSE)=0,"Vakuumierter VOS geschält"),
IFERROR(IF(VLOOKUP(O1755,[1]Vakuumiert!$K:$L,2,FALSE)=0,"Vakuumierter VOS vegan"),
IFERROR(IF(VLOOKUP(O1755,[1]Vakuumiert!$N:$O,2,FALSE)=0,"Vakuumierter VOS Zipfel"),
IFERROR(IF(VLOOKUP(O1755,[1]Vakuumiert!$Q:$R,2,FALSE)=0,"Vakuumiert geschält"),
IFERROR(IF(VLOOKUP(O1755,'[1]vakuumierte Fertigprodukte'!$B:$C,2,FALSE)=0,"Fertigprodukte"),
IFERROR(IF(VLOOKUP(O1755,'[1]vakuumierte Fertigprodukte'!$E:$FI,2,FALSE)=0,"Vakuumierte Zipfel"),
IFERROR(IF(VLOOKUP(O1755,[1]Wurste!$B:$C,2,FALSE)=0,"Räucherwürste"),
IFERROR(IF(VLOOKUP(O1755,[1]Wurste!$E:$F,2,FALSE)=0,"URW/URGW Wurst"),
IFERROR(IF(VLOOKUP(O1755,[1]Wurste!$H:$I,2,FALSE)=0,"HF-Wurst Vegan"),
IFERROR(IF(VLOOKUP(O1755,[1]Wurste!$K:$L,2,FALSE)=0,"320er ohne Würste"),
IFERROR(IF(AND(OR(Abfalldokumentation!$A1755="BU3",Abfalldokumentation!$A1755="Verkauf"),Abfalldokumentation!$F1755="Schimmel",Abfalldokumentation!$G1755="keinen Abnehmer/kein Schälpersonal"),"Div. Zipfel, ES ohne Verwendung",VLOOKUP(Abfalldokumentation!$E1755,Produktgruppen!A:B,2,FALSE)),"-")))))))))))))))))))))))</f>
        <v>-</v>
      </c>
      <c r="E1755" s="81" t="str">
        <f>IFERROR(VLOOKUP(Abfalldokumentation!$O1755,Artikel!A:C,3,FALSE),Abfalldokumentation!$O1755)</f>
        <v>Maschinenabfall</v>
      </c>
      <c r="F1755" s="81" t="str">
        <f>VLOOKUP(T1755,'Liste Gründe'!A:D,2,FALSE)</f>
        <v>Linienbezogen</v>
      </c>
      <c r="G1755" s="80" t="str">
        <f>IF(ISBLANK(V1755),VLOOKUP(Abfalldokumentation!$P1755,'Liste Gründe'!A:D,3,FALSE),V1755)</f>
        <v>Maschinenabfall</v>
      </c>
      <c r="H1755" s="81" t="str">
        <f>IF(ISBLANK(Abfalldokumentation!$W1755),"-",Abfalldokumentation!$W1755)</f>
        <v>-</v>
      </c>
      <c r="I1755" s="81">
        <f t="shared" si="191"/>
        <v>46</v>
      </c>
      <c r="J1755" s="81" t="str">
        <f t="shared" si="192"/>
        <v>Produkte</v>
      </c>
      <c r="K1755" s="81" t="str">
        <f t="shared" si="193"/>
        <v>BUs</v>
      </c>
      <c r="L1755" s="81" t="str">
        <f t="shared" si="194"/>
        <v>Symptome</v>
      </c>
      <c r="M1755" s="81" t="str">
        <f>IFERROR(VLOOKUP(Abfalldokumentation!$O1755,Kennzahlen!S:V,3,FALSE)*Abfalldokumentation!$B1755,"0")</f>
        <v>0</v>
      </c>
      <c r="N1755" s="81" t="str">
        <f>IF(ISBLANK(Q1755),VLOOKUP(Abfalldokumentation!$O1755,'Linien - BU'!R:S,2,FALSE),Q1755)</f>
        <v>BU2</v>
      </c>
      <c r="O1755" s="77" t="str">
        <f t="shared" si="195"/>
        <v>Maschinenabfall</v>
      </c>
      <c r="P1755" s="77">
        <f t="shared" si="196"/>
        <v>30</v>
      </c>
      <c r="Q1755" s="39" t="s">
        <v>7</v>
      </c>
      <c r="R1755" s="40" t="s">
        <v>55</v>
      </c>
      <c r="S1755" s="40">
        <v>40</v>
      </c>
      <c r="T1755" s="40">
        <v>30</v>
      </c>
      <c r="U1755" s="41">
        <v>44515</v>
      </c>
      <c r="V1755" s="59"/>
      <c r="W1755" s="40"/>
      <c r="X1755" s="44" t="str">
        <f>IFERROR(VLOOKUP(Abfalldokumentation!$R1755,Artikel!A:C,3,FALSE),Abfalldokumentation!$R1755)</f>
        <v>Maschinenabfall</v>
      </c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</row>
    <row r="1756" spans="1:40" ht="30" hidden="1" customHeight="1" x14ac:dyDescent="0.25">
      <c r="A1756" s="73" t="str">
        <f>VLOOKUP(N1756,'Linien - BU'!A:B,2,FALSE)</f>
        <v>BU4</v>
      </c>
      <c r="B1756" s="74">
        <f t="shared" si="197"/>
        <v>15</v>
      </c>
      <c r="C1756" s="75">
        <f>Abfalldokumentation!$U1756</f>
        <v>44515</v>
      </c>
      <c r="D1756" s="69" t="str">
        <f>IFERROR(IF(VLOOKUP(O1756,'[1]Rohware 230'!$B:$C,2,FALSE)=0,"Rohware"),
IFERROR(IF(VLOOKUP(O1756,[1]Sammelnr.!$B:$C,2,FALSE)=0,"Sammelnr. ungeschält ABS"),
IFERROR(IF(VLOOKUP(O1756,[1]Sammelnr.!$E:$F,2,FALSE)=0,"Sammelnr. ungeschält VS"),
IFERROR(IF(VLOOKUP(O1756,[1]Sammelnr.!$H:$I,2,FALSE)=0,"Sammelnr. geschält"),
IFERROR(IF(VLOOKUP(O1756,[1]Offen!$B:$C,2,FALSE)=0,"Offen ungeschält ABS"),
IFERROR(IF(VLOOKUP(O1756,[1]Offen!$E:$F,2,FALSE)=0,"Offen ungeschält VOS"),
IFERROR(IF(VLOOKUP(O1756,[1]Offen!$H:$I,2,FALSE)=0,"Offen geschält RW"),
IFERROR(IF(VLOOKUP(O1756,[1]Offen!$K:$L,2,FALSE)=0,"Offen vegan"),
IFERROR(IF(VLOOKUP(O1756,[1]Offen!$N:$O,2,FALSE)=0,"Offen Zipfel"),
IFERROR(IF(VLOOKUP(O1756,[1]Offen!$Q:$R,2,FALSE)=0,"Offen Endstücke"),
IFERROR(IF(VLOOKUP(O1756,[1]Vakuumiert!$B:$C,2,FALSE)=0,"Vakuumierter VOS ungeschält"),
IFERROR(IF(VLOOKUP(O1756,[1]Vakuumiert!$E:$F,2,FALSE)=0,"Vakuumierter ABS ungeschält"),
IFERROR(IF(VLOOKUP(O1756,[1]Vakuumiert!$H:$I,2,FALSE)=0,"Vakuumierter VOS geschält"),
IFERROR(IF(VLOOKUP(O1756,[1]Vakuumiert!$K:$L,2,FALSE)=0,"Vakuumierter VOS vegan"),
IFERROR(IF(VLOOKUP(O1756,[1]Vakuumiert!$N:$O,2,FALSE)=0,"Vakuumierter VOS Zipfel"),
IFERROR(IF(VLOOKUP(O1756,[1]Vakuumiert!$Q:$R,2,FALSE)=0,"Vakuumiert geschält"),
IFERROR(IF(VLOOKUP(O1756,'[1]vakuumierte Fertigprodukte'!$B:$C,2,FALSE)=0,"Fertigprodukte"),
IFERROR(IF(VLOOKUP(O1756,'[1]vakuumierte Fertigprodukte'!$E:$FI,2,FALSE)=0,"Vakuumierte Zipfel"),
IFERROR(IF(VLOOKUP(O1756,[1]Wurste!$B:$C,2,FALSE)=0,"Räucherwürste"),
IFERROR(IF(VLOOKUP(O1756,[1]Wurste!$E:$F,2,FALSE)=0,"URW/URGW Wurst"),
IFERROR(IF(VLOOKUP(O1756,[1]Wurste!$H:$I,2,FALSE)=0,"HF-Wurst Vegan"),
IFERROR(IF(VLOOKUP(O1756,[1]Wurste!$K:$L,2,FALSE)=0,"320er ohne Würste"),
IFERROR(IF(AND(OR(Abfalldokumentation!$A1756="BU3",Abfalldokumentation!$A1756="Verkauf"),Abfalldokumentation!$F1756="Schimmel",Abfalldokumentation!$G1756="keinen Abnehmer/kein Schälpersonal"),"Div. Zipfel, ES ohne Verwendung",VLOOKUP(Abfalldokumentation!$E1756,Produktgruppen!A:B,2,FALSE)),"-")))))))))))))))))))))))</f>
        <v>-</v>
      </c>
      <c r="E1756" s="76" t="str">
        <f>IFERROR(VLOOKUP(Abfalldokumentation!$O1756,Artikel!A:C,3,FALSE),Abfalldokumentation!$O1756)</f>
        <v>Maschinenabfall</v>
      </c>
      <c r="F1756" s="76" t="str">
        <f>VLOOKUP(T1756,'Liste Gründe'!A:D,2,FALSE)</f>
        <v>Linienbezogen</v>
      </c>
      <c r="G1756" s="75" t="str">
        <f>IF(ISBLANK(V1756),VLOOKUP(Abfalldokumentation!$P1756,'Liste Gründe'!A:D,3,FALSE),V1756)</f>
        <v>Maschinenabfall</v>
      </c>
      <c r="H1756" s="76" t="str">
        <f>IF(ISBLANK(Abfalldokumentation!$W1756),"-",Abfalldokumentation!$W1756)</f>
        <v>-</v>
      </c>
      <c r="I1756" s="76">
        <f t="shared" si="191"/>
        <v>46</v>
      </c>
      <c r="J1756" s="76" t="str">
        <f t="shared" si="192"/>
        <v>Produkte</v>
      </c>
      <c r="K1756" s="76" t="str">
        <f t="shared" si="193"/>
        <v>BUs</v>
      </c>
      <c r="L1756" s="76" t="str">
        <f t="shared" si="194"/>
        <v>Symptome</v>
      </c>
      <c r="M1756" s="76" t="str">
        <f>IFERROR(VLOOKUP(Abfalldokumentation!$O1756,Kennzahlen!S:V,3,FALSE)*Abfalldokumentation!$B1756,"0")</f>
        <v>0</v>
      </c>
      <c r="N1756" s="76" t="str">
        <f>IF(ISBLANK(Q1756),VLOOKUP(Abfalldokumentation!$O1756,'Linien - BU'!R:S,2,FALSE),Q1756)</f>
        <v>BU4</v>
      </c>
      <c r="O1756" s="77" t="str">
        <f t="shared" si="195"/>
        <v>Maschinenabfall</v>
      </c>
      <c r="P1756" s="77">
        <f t="shared" si="196"/>
        <v>30</v>
      </c>
      <c r="Q1756" s="45" t="s">
        <v>9</v>
      </c>
      <c r="R1756" s="40" t="s">
        <v>55</v>
      </c>
      <c r="S1756" s="46">
        <v>15</v>
      </c>
      <c r="T1756" s="46">
        <v>30</v>
      </c>
      <c r="U1756" s="41">
        <v>44515</v>
      </c>
      <c r="V1756" s="61"/>
      <c r="W1756" s="46"/>
      <c r="X1756" s="50" t="str">
        <f>IFERROR(VLOOKUP(Abfalldokumentation!$R1756,Artikel!A:C,3,FALSE),Abfalldokumentation!$R1756)</f>
        <v>Maschinenabfall</v>
      </c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</row>
    <row r="1757" spans="1:40" ht="30" hidden="1" customHeight="1" x14ac:dyDescent="0.25">
      <c r="A1757" s="78" t="str">
        <f>VLOOKUP(N1757,'Linien - BU'!A:B,2,FALSE)</f>
        <v>BU4</v>
      </c>
      <c r="B1757" s="79">
        <f t="shared" si="197"/>
        <v>15</v>
      </c>
      <c r="C1757" s="80">
        <f>Abfalldokumentation!$U1757</f>
        <v>44515</v>
      </c>
      <c r="D1757" s="69" t="str">
        <f>IFERROR(IF(VLOOKUP(O1757,'[1]Rohware 230'!$B:$C,2,FALSE)=0,"Rohware"),
IFERROR(IF(VLOOKUP(O1757,[1]Sammelnr.!$B:$C,2,FALSE)=0,"Sammelnr. ungeschält ABS"),
IFERROR(IF(VLOOKUP(O1757,[1]Sammelnr.!$E:$F,2,FALSE)=0,"Sammelnr. ungeschält VS"),
IFERROR(IF(VLOOKUP(O1757,[1]Sammelnr.!$H:$I,2,FALSE)=0,"Sammelnr. geschält"),
IFERROR(IF(VLOOKUP(O1757,[1]Offen!$B:$C,2,FALSE)=0,"Offen ungeschält ABS"),
IFERROR(IF(VLOOKUP(O1757,[1]Offen!$E:$F,2,FALSE)=0,"Offen ungeschält VOS"),
IFERROR(IF(VLOOKUP(O1757,[1]Offen!$H:$I,2,FALSE)=0,"Offen geschält RW"),
IFERROR(IF(VLOOKUP(O1757,[1]Offen!$K:$L,2,FALSE)=0,"Offen vegan"),
IFERROR(IF(VLOOKUP(O1757,[1]Offen!$N:$O,2,FALSE)=0,"Offen Zipfel"),
IFERROR(IF(VLOOKUP(O1757,[1]Offen!$Q:$R,2,FALSE)=0,"Offen Endstücke"),
IFERROR(IF(VLOOKUP(O1757,[1]Vakuumiert!$B:$C,2,FALSE)=0,"Vakuumierter VOS ungeschält"),
IFERROR(IF(VLOOKUP(O1757,[1]Vakuumiert!$E:$F,2,FALSE)=0,"Vakuumierter ABS ungeschält"),
IFERROR(IF(VLOOKUP(O1757,[1]Vakuumiert!$H:$I,2,FALSE)=0,"Vakuumierter VOS geschält"),
IFERROR(IF(VLOOKUP(O1757,[1]Vakuumiert!$K:$L,2,FALSE)=0,"Vakuumierter VOS vegan"),
IFERROR(IF(VLOOKUP(O1757,[1]Vakuumiert!$N:$O,2,FALSE)=0,"Vakuumierter VOS Zipfel"),
IFERROR(IF(VLOOKUP(O1757,[1]Vakuumiert!$Q:$R,2,FALSE)=0,"Vakuumiert geschält"),
IFERROR(IF(VLOOKUP(O1757,'[1]vakuumierte Fertigprodukte'!$B:$C,2,FALSE)=0,"Fertigprodukte"),
IFERROR(IF(VLOOKUP(O1757,'[1]vakuumierte Fertigprodukte'!$E:$FI,2,FALSE)=0,"Vakuumierte Zipfel"),
IFERROR(IF(VLOOKUP(O1757,[1]Wurste!$B:$C,2,FALSE)=0,"Räucherwürste"),
IFERROR(IF(VLOOKUP(O1757,[1]Wurste!$E:$F,2,FALSE)=0,"URW/URGW Wurst"),
IFERROR(IF(VLOOKUP(O1757,[1]Wurste!$H:$I,2,FALSE)=0,"HF-Wurst Vegan"),
IFERROR(IF(VLOOKUP(O1757,[1]Wurste!$K:$L,2,FALSE)=0,"320er ohne Würste"),
IFERROR(IF(AND(OR(Abfalldokumentation!$A1757="BU3",Abfalldokumentation!$A1757="Verkauf"),Abfalldokumentation!$F1757="Schimmel",Abfalldokumentation!$G1757="keinen Abnehmer/kein Schälpersonal"),"Div. Zipfel, ES ohne Verwendung",VLOOKUP(Abfalldokumentation!$E1757,Produktgruppen!A:B,2,FALSE)),"-")))))))))))))))))))))))</f>
        <v>-</v>
      </c>
      <c r="E1757" s="81" t="str">
        <f>IFERROR(VLOOKUP(Abfalldokumentation!$O1757,Artikel!A:C,3,FALSE),Abfalldokumentation!$O1757)</f>
        <v>Ziegengouda</v>
      </c>
      <c r="F1757" s="81" t="str">
        <f>VLOOKUP(T1757,'Liste Gründe'!A:D,2,FALSE)</f>
        <v>keinen Verwendungszweck</v>
      </c>
      <c r="G1757" s="80" t="str">
        <f>IF(ISBLANK(V1757),VLOOKUP(Abfalldokumentation!$P1757,'Liste Gründe'!A:D,3,FALSE),V1757)</f>
        <v>keinen Verwendungszweck</v>
      </c>
      <c r="H1757" s="81" t="str">
        <f>IF(ISBLANK(Abfalldokumentation!$W1757),"-",Abfalldokumentation!$W1757)</f>
        <v>-</v>
      </c>
      <c r="I1757" s="81">
        <f t="shared" si="191"/>
        <v>46</v>
      </c>
      <c r="J1757" s="81" t="str">
        <f t="shared" si="192"/>
        <v>Produkte</v>
      </c>
      <c r="K1757" s="81" t="str">
        <f t="shared" si="193"/>
        <v>BUs</v>
      </c>
      <c r="L1757" s="81" t="str">
        <f t="shared" si="194"/>
        <v>Symptome</v>
      </c>
      <c r="M1757" s="81" t="str">
        <f>IFERROR(VLOOKUP(Abfalldokumentation!$O1757,Kennzahlen!S:V,3,FALSE)*Abfalldokumentation!$B1757,"0")</f>
        <v>0</v>
      </c>
      <c r="N1757" s="81" t="str">
        <f>IF(ISBLANK(Q1757),VLOOKUP(Abfalldokumentation!$O1757,'Linien - BU'!R:S,2,FALSE),Q1757)</f>
        <v>BU4</v>
      </c>
      <c r="O1757" s="77" t="str">
        <f t="shared" si="195"/>
        <v>Ziegengouda</v>
      </c>
      <c r="P1757" s="77">
        <f t="shared" si="196"/>
        <v>61</v>
      </c>
      <c r="Q1757" s="39" t="s">
        <v>9</v>
      </c>
      <c r="R1757" s="40" t="s">
        <v>350</v>
      </c>
      <c r="S1757" s="40">
        <v>15</v>
      </c>
      <c r="T1757" s="40">
        <v>61</v>
      </c>
      <c r="U1757" s="41">
        <v>44515</v>
      </c>
      <c r="V1757" s="59"/>
      <c r="W1757" s="40"/>
      <c r="X1757" s="44" t="str">
        <f>IFERROR(VLOOKUP(Abfalldokumentation!$R1757,Artikel!A:C,3,FALSE),Abfalldokumentation!$R1757)</f>
        <v>Ziegengouda</v>
      </c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</row>
    <row r="1758" spans="1:40" ht="30" hidden="1" customHeight="1" x14ac:dyDescent="0.25">
      <c r="A1758" s="73" t="str">
        <f>VLOOKUP(N1758,'Linien - BU'!A:B,2,FALSE)</f>
        <v>BU3</v>
      </c>
      <c r="B1758" s="74">
        <f t="shared" si="197"/>
        <v>30</v>
      </c>
      <c r="C1758" s="75">
        <f>Abfalldokumentation!$U1758</f>
        <v>44515</v>
      </c>
      <c r="D1758" s="69" t="str">
        <f>IFERROR(IF(VLOOKUP(O1758,'[1]Rohware 230'!$B:$C,2,FALSE)=0,"Rohware"),
IFERROR(IF(VLOOKUP(O1758,[1]Sammelnr.!$B:$C,2,FALSE)=0,"Sammelnr. ungeschält ABS"),
IFERROR(IF(VLOOKUP(O1758,[1]Sammelnr.!$E:$F,2,FALSE)=0,"Sammelnr. ungeschält VS"),
IFERROR(IF(VLOOKUP(O1758,[1]Sammelnr.!$H:$I,2,FALSE)=0,"Sammelnr. geschält"),
IFERROR(IF(VLOOKUP(O1758,[1]Offen!$B:$C,2,FALSE)=0,"Offen ungeschält ABS"),
IFERROR(IF(VLOOKUP(O1758,[1]Offen!$E:$F,2,FALSE)=0,"Offen ungeschält VOS"),
IFERROR(IF(VLOOKUP(O1758,[1]Offen!$H:$I,2,FALSE)=0,"Offen geschält RW"),
IFERROR(IF(VLOOKUP(O1758,[1]Offen!$K:$L,2,FALSE)=0,"Offen vegan"),
IFERROR(IF(VLOOKUP(O1758,[1]Offen!$N:$O,2,FALSE)=0,"Offen Zipfel"),
IFERROR(IF(VLOOKUP(O1758,[1]Offen!$Q:$R,2,FALSE)=0,"Offen Endstücke"),
IFERROR(IF(VLOOKUP(O1758,[1]Vakuumiert!$B:$C,2,FALSE)=0,"Vakuumierter VOS ungeschält"),
IFERROR(IF(VLOOKUP(O1758,[1]Vakuumiert!$E:$F,2,FALSE)=0,"Vakuumierter ABS ungeschält"),
IFERROR(IF(VLOOKUP(O1758,[1]Vakuumiert!$H:$I,2,FALSE)=0,"Vakuumierter VOS geschält"),
IFERROR(IF(VLOOKUP(O1758,[1]Vakuumiert!$K:$L,2,FALSE)=0,"Vakuumierter VOS vegan"),
IFERROR(IF(VLOOKUP(O1758,[1]Vakuumiert!$N:$O,2,FALSE)=0,"Vakuumierter VOS Zipfel"),
IFERROR(IF(VLOOKUP(O1758,[1]Vakuumiert!$Q:$R,2,FALSE)=0,"Vakuumiert geschält"),
IFERROR(IF(VLOOKUP(O1758,'[1]vakuumierte Fertigprodukte'!$B:$C,2,FALSE)=0,"Fertigprodukte"),
IFERROR(IF(VLOOKUP(O1758,'[1]vakuumierte Fertigprodukte'!$E:$FI,2,FALSE)=0,"Vakuumierte Zipfel"),
IFERROR(IF(VLOOKUP(O1758,[1]Wurste!$B:$C,2,FALSE)=0,"Räucherwürste"),
IFERROR(IF(VLOOKUP(O1758,[1]Wurste!$E:$F,2,FALSE)=0,"URW/URGW Wurst"),
IFERROR(IF(VLOOKUP(O1758,[1]Wurste!$H:$I,2,FALSE)=0,"HF-Wurst Vegan"),
IFERROR(IF(VLOOKUP(O1758,[1]Wurste!$K:$L,2,FALSE)=0,"320er ohne Würste"),
IFERROR(IF(AND(OR(Abfalldokumentation!$A1758="BU3",Abfalldokumentation!$A1758="Verkauf"),Abfalldokumentation!$F1758="Schimmel",Abfalldokumentation!$G1758="keinen Abnehmer/kein Schälpersonal"),"Div. Zipfel, ES ohne Verwendung",VLOOKUP(Abfalldokumentation!$E1758,Produktgruppen!A:B,2,FALSE)),"-")))))))))))))))))))))))</f>
        <v>-</v>
      </c>
      <c r="E1758" s="76" t="str">
        <f>IFERROR(VLOOKUP(Abfalldokumentation!$O1758,Artikel!A:C,3,FALSE),Abfalldokumentation!$O1758)</f>
        <v>Maschinenabfall</v>
      </c>
      <c r="F1758" s="76" t="str">
        <f>VLOOKUP(T1758,'Liste Gründe'!A:D,2,FALSE)</f>
        <v>Linienbezogen</v>
      </c>
      <c r="G1758" s="75" t="str">
        <f>IF(ISBLANK(V1758),VLOOKUP(Abfalldokumentation!$P1758,'Liste Gründe'!A:D,3,FALSE),V1758)</f>
        <v>Maschinenabfall</v>
      </c>
      <c r="H1758" s="76" t="str">
        <f>IF(ISBLANK(Abfalldokumentation!$W1758),"-",Abfalldokumentation!$W1758)</f>
        <v>-</v>
      </c>
      <c r="I1758" s="76">
        <f t="shared" si="191"/>
        <v>46</v>
      </c>
      <c r="J1758" s="76" t="str">
        <f t="shared" si="192"/>
        <v>Produkte</v>
      </c>
      <c r="K1758" s="76" t="str">
        <f t="shared" si="193"/>
        <v>BUs</v>
      </c>
      <c r="L1758" s="76" t="str">
        <f t="shared" si="194"/>
        <v>Symptome</v>
      </c>
      <c r="M1758" s="76" t="str">
        <f>IFERROR(VLOOKUP(Abfalldokumentation!$O1758,Kennzahlen!S:V,3,FALSE)*Abfalldokumentation!$B1758,"0")</f>
        <v>0</v>
      </c>
      <c r="N1758" s="76" t="str">
        <f>IF(ISBLANK(Q1758),VLOOKUP(Abfalldokumentation!$O1758,'Linien - BU'!R:S,2,FALSE),Q1758)</f>
        <v>BU3</v>
      </c>
      <c r="O1758" s="77" t="str">
        <f t="shared" si="195"/>
        <v>Maschinenabfall</v>
      </c>
      <c r="P1758" s="77">
        <f t="shared" si="196"/>
        <v>30</v>
      </c>
      <c r="Q1758" s="45" t="s">
        <v>8</v>
      </c>
      <c r="R1758" s="40" t="s">
        <v>55</v>
      </c>
      <c r="S1758" s="46">
        <v>30</v>
      </c>
      <c r="T1758" s="46">
        <v>30</v>
      </c>
      <c r="U1758" s="41">
        <v>44515</v>
      </c>
      <c r="V1758" s="61"/>
      <c r="W1758" s="46"/>
      <c r="X1758" s="50" t="str">
        <f>IFERROR(VLOOKUP(Abfalldokumentation!$R1758,Artikel!A:C,3,FALSE),Abfalldokumentation!$R1758)</f>
        <v>Maschinenabfall</v>
      </c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</row>
    <row r="1759" spans="1:40" ht="30" hidden="1" customHeight="1" x14ac:dyDescent="0.25">
      <c r="A1759" s="78" t="str">
        <f>VLOOKUP(N1759,'Linien - BU'!A:B,2,FALSE)</f>
        <v>BU1</v>
      </c>
      <c r="B1759" s="79">
        <f t="shared" si="197"/>
        <v>40</v>
      </c>
      <c r="C1759" s="80">
        <f>Abfalldokumentation!$U1759</f>
        <v>44515</v>
      </c>
      <c r="D1759" s="69" t="str">
        <f>IFERROR(IF(VLOOKUP(O1759,'[1]Rohware 230'!$B:$C,2,FALSE)=0,"Rohware"),
IFERROR(IF(VLOOKUP(O1759,[1]Sammelnr.!$B:$C,2,FALSE)=0,"Sammelnr. ungeschält ABS"),
IFERROR(IF(VLOOKUP(O1759,[1]Sammelnr.!$E:$F,2,FALSE)=0,"Sammelnr. ungeschält VS"),
IFERROR(IF(VLOOKUP(O1759,[1]Sammelnr.!$H:$I,2,FALSE)=0,"Sammelnr. geschält"),
IFERROR(IF(VLOOKUP(O1759,[1]Offen!$B:$C,2,FALSE)=0,"Offen ungeschält ABS"),
IFERROR(IF(VLOOKUP(O1759,[1]Offen!$E:$F,2,FALSE)=0,"Offen ungeschält VOS"),
IFERROR(IF(VLOOKUP(O1759,[1]Offen!$H:$I,2,FALSE)=0,"Offen geschält RW"),
IFERROR(IF(VLOOKUP(O1759,[1]Offen!$K:$L,2,FALSE)=0,"Offen vegan"),
IFERROR(IF(VLOOKUP(O1759,[1]Offen!$N:$O,2,FALSE)=0,"Offen Zipfel"),
IFERROR(IF(VLOOKUP(O1759,[1]Offen!$Q:$R,2,FALSE)=0,"Offen Endstücke"),
IFERROR(IF(VLOOKUP(O1759,[1]Vakuumiert!$B:$C,2,FALSE)=0,"Vakuumierter VOS ungeschält"),
IFERROR(IF(VLOOKUP(O1759,[1]Vakuumiert!$E:$F,2,FALSE)=0,"Vakuumierter ABS ungeschält"),
IFERROR(IF(VLOOKUP(O1759,[1]Vakuumiert!$H:$I,2,FALSE)=0,"Vakuumierter VOS geschält"),
IFERROR(IF(VLOOKUP(O1759,[1]Vakuumiert!$K:$L,2,FALSE)=0,"Vakuumierter VOS vegan"),
IFERROR(IF(VLOOKUP(O1759,[1]Vakuumiert!$N:$O,2,FALSE)=0,"Vakuumierter VOS Zipfel"),
IFERROR(IF(VLOOKUP(O1759,[1]Vakuumiert!$Q:$R,2,FALSE)=0,"Vakuumiert geschält"),
IFERROR(IF(VLOOKUP(O1759,'[1]vakuumierte Fertigprodukte'!$B:$C,2,FALSE)=0,"Fertigprodukte"),
IFERROR(IF(VLOOKUP(O1759,'[1]vakuumierte Fertigprodukte'!$E:$FI,2,FALSE)=0,"Vakuumierte Zipfel"),
IFERROR(IF(VLOOKUP(O1759,[1]Wurste!$B:$C,2,FALSE)=0,"Räucherwürste"),
IFERROR(IF(VLOOKUP(O1759,[1]Wurste!$E:$F,2,FALSE)=0,"URW/URGW Wurst"),
IFERROR(IF(VLOOKUP(O1759,[1]Wurste!$H:$I,2,FALSE)=0,"HF-Wurst Vegan"),
IFERROR(IF(VLOOKUP(O1759,[1]Wurste!$K:$L,2,FALSE)=0,"320er ohne Würste"),
IFERROR(IF(AND(OR(Abfalldokumentation!$A1759="BU3",Abfalldokumentation!$A1759="Verkauf"),Abfalldokumentation!$F1759="Schimmel",Abfalldokumentation!$G1759="keinen Abnehmer/kein Schälpersonal"),"Div. Zipfel, ES ohne Verwendung",VLOOKUP(Abfalldokumentation!$E1759,Produktgruppen!A:B,2,FALSE)),"-")))))))))))))))))))))))</f>
        <v>Rest</v>
      </c>
      <c r="E1759" s="81" t="str">
        <f>IFERROR(VLOOKUP(Abfalldokumentation!$O1759,Artikel!A:C,3,FALSE),Abfalldokumentation!$O1759)</f>
        <v>-</v>
      </c>
      <c r="F1759" s="81" t="str">
        <f>VLOOKUP(T1759,'Liste Gründe'!A:D,2,FALSE)</f>
        <v>Linienbezogen</v>
      </c>
      <c r="G1759" s="80" t="str">
        <f>IF(ISBLANK(V1759),VLOOKUP(Abfalldokumentation!$P1759,'Liste Gründe'!A:D,3,FALSE),V1759)</f>
        <v>Reinigung</v>
      </c>
      <c r="H1759" s="81" t="str">
        <f>IF(ISBLANK(Abfalldokumentation!$W1759),"-",Abfalldokumentation!$W1759)</f>
        <v>-</v>
      </c>
      <c r="I1759" s="81">
        <f t="shared" si="191"/>
        <v>46</v>
      </c>
      <c r="J1759" s="81" t="str">
        <f t="shared" si="192"/>
        <v>Produkte</v>
      </c>
      <c r="K1759" s="81" t="str">
        <f t="shared" si="193"/>
        <v>BUs</v>
      </c>
      <c r="L1759" s="81" t="str">
        <f t="shared" si="194"/>
        <v>Symptome</v>
      </c>
      <c r="M1759" s="81" t="str">
        <f>IFERROR(VLOOKUP(Abfalldokumentation!$O1759,Kennzahlen!S:V,3,FALSE)*Abfalldokumentation!$B1759,"0")</f>
        <v>0</v>
      </c>
      <c r="N1759" s="81" t="str">
        <f>IF(ISBLANK(Q1759),VLOOKUP(Abfalldokumentation!$O1759,'Linien - BU'!R:S,2,FALSE),Q1759)</f>
        <v>Schmelze</v>
      </c>
      <c r="O1759" s="77" t="str">
        <f t="shared" si="195"/>
        <v>-</v>
      </c>
      <c r="P1759" s="77">
        <f t="shared" si="196"/>
        <v>10</v>
      </c>
      <c r="Q1759" s="39" t="s">
        <v>184</v>
      </c>
      <c r="R1759" s="40" t="s">
        <v>54</v>
      </c>
      <c r="S1759" s="40">
        <v>40</v>
      </c>
      <c r="T1759" s="40">
        <v>10</v>
      </c>
      <c r="U1759" s="41">
        <v>44515</v>
      </c>
      <c r="V1759" s="59"/>
      <c r="W1759" s="40"/>
      <c r="X1759" s="44" t="str">
        <f>IFERROR(VLOOKUP(Abfalldokumentation!$R1759,Artikel!A:C,3,FALSE),Abfalldokumentation!$R1759)</f>
        <v>-</v>
      </c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</row>
    <row r="1760" spans="1:40" ht="30" hidden="1" customHeight="1" x14ac:dyDescent="0.25">
      <c r="A1760" s="73" t="str">
        <f>VLOOKUP(N1760,'Linien - BU'!A:B,2,FALSE)</f>
        <v>Rest</v>
      </c>
      <c r="B1760" s="74">
        <f t="shared" si="197"/>
        <v>7</v>
      </c>
      <c r="C1760" s="75">
        <f>Abfalldokumentation!$U1760</f>
        <v>44515</v>
      </c>
      <c r="D1760" s="69" t="str">
        <f>IFERROR(IF(VLOOKUP(O1760,'[1]Rohware 230'!$B:$C,2,FALSE)=0,"Rohware"),
IFERROR(IF(VLOOKUP(O1760,[1]Sammelnr.!$B:$C,2,FALSE)=0,"Sammelnr. ungeschält ABS"),
IFERROR(IF(VLOOKUP(O1760,[1]Sammelnr.!$E:$F,2,FALSE)=0,"Sammelnr. ungeschält VS"),
IFERROR(IF(VLOOKUP(O1760,[1]Sammelnr.!$H:$I,2,FALSE)=0,"Sammelnr. geschält"),
IFERROR(IF(VLOOKUP(O1760,[1]Offen!$B:$C,2,FALSE)=0,"Offen ungeschält ABS"),
IFERROR(IF(VLOOKUP(O1760,[1]Offen!$E:$F,2,FALSE)=0,"Offen ungeschält VOS"),
IFERROR(IF(VLOOKUP(O1760,[1]Offen!$H:$I,2,FALSE)=0,"Offen geschält RW"),
IFERROR(IF(VLOOKUP(O1760,[1]Offen!$K:$L,2,FALSE)=0,"Offen vegan"),
IFERROR(IF(VLOOKUP(O1760,[1]Offen!$N:$O,2,FALSE)=0,"Offen Zipfel"),
IFERROR(IF(VLOOKUP(O1760,[1]Offen!$Q:$R,2,FALSE)=0,"Offen Endstücke"),
IFERROR(IF(VLOOKUP(O1760,[1]Vakuumiert!$B:$C,2,FALSE)=0,"Vakuumierter VOS ungeschält"),
IFERROR(IF(VLOOKUP(O1760,[1]Vakuumiert!$E:$F,2,FALSE)=0,"Vakuumierter ABS ungeschält"),
IFERROR(IF(VLOOKUP(O1760,[1]Vakuumiert!$H:$I,2,FALSE)=0,"Vakuumierter VOS geschält"),
IFERROR(IF(VLOOKUP(O1760,[1]Vakuumiert!$K:$L,2,FALSE)=0,"Vakuumierter VOS vegan"),
IFERROR(IF(VLOOKUP(O1760,[1]Vakuumiert!$N:$O,2,FALSE)=0,"Vakuumierter VOS Zipfel"),
IFERROR(IF(VLOOKUP(O1760,[1]Vakuumiert!$Q:$R,2,FALSE)=0,"Vakuumiert geschält"),
IFERROR(IF(VLOOKUP(O1760,'[1]vakuumierte Fertigprodukte'!$B:$C,2,FALSE)=0,"Fertigprodukte"),
IFERROR(IF(VLOOKUP(O1760,'[1]vakuumierte Fertigprodukte'!$E:$FI,2,FALSE)=0,"Vakuumierte Zipfel"),
IFERROR(IF(VLOOKUP(O1760,[1]Wurste!$B:$C,2,FALSE)=0,"Räucherwürste"),
IFERROR(IF(VLOOKUP(O1760,[1]Wurste!$E:$F,2,FALSE)=0,"URW/URGW Wurst"),
IFERROR(IF(VLOOKUP(O1760,[1]Wurste!$H:$I,2,FALSE)=0,"HF-Wurst Vegan"),
IFERROR(IF(VLOOKUP(O1760,[1]Wurste!$K:$L,2,FALSE)=0,"320er ohne Würste"),
IFERROR(IF(AND(OR(Abfalldokumentation!$A1760="BU3",Abfalldokumentation!$A1760="Verkauf"),Abfalldokumentation!$F1760="Schimmel",Abfalldokumentation!$G1760="keinen Abnehmer/kein Schälpersonal"),"Div. Zipfel, ES ohne Verwendung",VLOOKUP(Abfalldokumentation!$E1760,Produktgruppen!A:B,2,FALSE)),"-")))))))))))))))))))))))</f>
        <v>Rest</v>
      </c>
      <c r="E1760" s="76" t="str">
        <f>IFERROR(VLOOKUP(Abfalldokumentation!$O1760,Artikel!A:C,3,FALSE),Abfalldokumentation!$O1760)</f>
        <v>-</v>
      </c>
      <c r="F1760" s="76" t="str">
        <f>VLOOKUP(T1760,'Liste Gründe'!A:D,2,FALSE)</f>
        <v>Qualitätssicherung</v>
      </c>
      <c r="G1760" s="75" t="str">
        <f>IF(ISBLANK(V1760),VLOOKUP(Abfalldokumentation!$P1760,'Liste Gründe'!A:D,3,FALSE),V1760)</f>
        <v>Einwaage</v>
      </c>
      <c r="H1760" s="76" t="str">
        <f>IF(ISBLANK(Abfalldokumentation!$W1760),"-",Abfalldokumentation!$W1760)</f>
        <v>-</v>
      </c>
      <c r="I1760" s="76">
        <f t="shared" si="191"/>
        <v>46</v>
      </c>
      <c r="J1760" s="76" t="str">
        <f t="shared" si="192"/>
        <v>Produkte</v>
      </c>
      <c r="K1760" s="76" t="str">
        <f t="shared" si="193"/>
        <v>BUs</v>
      </c>
      <c r="L1760" s="76" t="str">
        <f t="shared" si="194"/>
        <v>Symptome</v>
      </c>
      <c r="M1760" s="76" t="str">
        <f>IFERROR(VLOOKUP(Abfalldokumentation!$O1760,Kennzahlen!S:V,3,FALSE)*Abfalldokumentation!$B1760,"0")</f>
        <v>0</v>
      </c>
      <c r="N1760" s="76" t="str">
        <f>IF(ISBLANK(Q1760),VLOOKUP(Abfalldokumentation!$O1760,'Linien - BU'!R:S,2,FALSE),Q1760)</f>
        <v>Labor</v>
      </c>
      <c r="O1760" s="77" t="str">
        <f t="shared" si="195"/>
        <v>-</v>
      </c>
      <c r="P1760" s="77">
        <f t="shared" si="196"/>
        <v>71</v>
      </c>
      <c r="Q1760" s="45" t="s">
        <v>199</v>
      </c>
      <c r="R1760" s="46" t="s">
        <v>54</v>
      </c>
      <c r="S1760" s="46">
        <v>7</v>
      </c>
      <c r="T1760" s="46">
        <v>71</v>
      </c>
      <c r="U1760" s="41">
        <v>44515</v>
      </c>
      <c r="V1760" s="61"/>
      <c r="W1760" s="46"/>
      <c r="X1760" s="50" t="str">
        <f>IFERROR(VLOOKUP(Abfalldokumentation!$R1760,Artikel!A:C,3,FALSE),Abfalldokumentation!$R1760)</f>
        <v>-</v>
      </c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</row>
    <row r="1761" spans="1:40" ht="30" hidden="1" customHeight="1" x14ac:dyDescent="0.25">
      <c r="A1761" s="78" t="str">
        <f>VLOOKUP(N1761,'Linien - BU'!A:B,2,FALSE)</f>
        <v>BU3</v>
      </c>
      <c r="B1761" s="79">
        <f t="shared" si="197"/>
        <v>326</v>
      </c>
      <c r="C1761" s="80">
        <f>Abfalldokumentation!$U1761</f>
        <v>44515</v>
      </c>
      <c r="D1761" s="69" t="str">
        <f>IFERROR(IF(VLOOKUP(O1761,'[1]Rohware 230'!$B:$C,2,FALSE)=0,"Rohware"),
IFERROR(IF(VLOOKUP(O1761,[1]Sammelnr.!$B:$C,2,FALSE)=0,"Sammelnr. ungeschält ABS"),
IFERROR(IF(VLOOKUP(O1761,[1]Sammelnr.!$E:$F,2,FALSE)=0,"Sammelnr. ungeschält VS"),
IFERROR(IF(VLOOKUP(O1761,[1]Sammelnr.!$H:$I,2,FALSE)=0,"Sammelnr. geschält"),
IFERROR(IF(VLOOKUP(O1761,[1]Offen!$B:$C,2,FALSE)=0,"Offen ungeschält ABS"),
IFERROR(IF(VLOOKUP(O1761,[1]Offen!$E:$F,2,FALSE)=0,"Offen ungeschält VOS"),
IFERROR(IF(VLOOKUP(O1761,[1]Offen!$H:$I,2,FALSE)=0,"Offen geschält RW"),
IFERROR(IF(VLOOKUP(O1761,[1]Offen!$K:$L,2,FALSE)=0,"Offen vegan"),
IFERROR(IF(VLOOKUP(O1761,[1]Offen!$N:$O,2,FALSE)=0,"Offen Zipfel"),
IFERROR(IF(VLOOKUP(O1761,[1]Offen!$Q:$R,2,FALSE)=0,"Offen Endstücke"),
IFERROR(IF(VLOOKUP(O1761,[1]Vakuumiert!$B:$C,2,FALSE)=0,"Vakuumierter VOS ungeschält"),
IFERROR(IF(VLOOKUP(O1761,[1]Vakuumiert!$E:$F,2,FALSE)=0,"Vakuumierter ABS ungeschält"),
IFERROR(IF(VLOOKUP(O1761,[1]Vakuumiert!$H:$I,2,FALSE)=0,"Vakuumierter VOS geschält"),
IFERROR(IF(VLOOKUP(O1761,[1]Vakuumiert!$K:$L,2,FALSE)=0,"Vakuumierter VOS vegan"),
IFERROR(IF(VLOOKUP(O1761,[1]Vakuumiert!$N:$O,2,FALSE)=0,"Vakuumierter VOS Zipfel"),
IFERROR(IF(VLOOKUP(O1761,[1]Vakuumiert!$Q:$R,2,FALSE)=0,"Vakuumiert geschält"),
IFERROR(IF(VLOOKUP(O1761,'[1]vakuumierte Fertigprodukte'!$B:$C,2,FALSE)=0,"Fertigprodukte"),
IFERROR(IF(VLOOKUP(O1761,'[1]vakuumierte Fertigprodukte'!$E:$FI,2,FALSE)=0,"Vakuumierte Zipfel"),
IFERROR(IF(VLOOKUP(O1761,[1]Wurste!$B:$C,2,FALSE)=0,"Räucherwürste"),
IFERROR(IF(VLOOKUP(O1761,[1]Wurste!$E:$F,2,FALSE)=0,"URW/URGW Wurst"),
IFERROR(IF(VLOOKUP(O1761,[1]Wurste!$H:$I,2,FALSE)=0,"HF-Wurst Vegan"),
IFERROR(IF(VLOOKUP(O1761,[1]Wurste!$K:$L,2,FALSE)=0,"320er ohne Würste"),
IFERROR(IF(AND(OR(Abfalldokumentation!$A1761="BU3",Abfalldokumentation!$A1761="Verkauf"),Abfalldokumentation!$F1761="Schimmel",Abfalldokumentation!$G1761="keinen Abnehmer/kein Schälpersonal"),"Div. Zipfel, ES ohne Verwendung",VLOOKUP(Abfalldokumentation!$E1761,Produktgruppen!A:B,2,FALSE)),"-")))))))))))))))))))))))</f>
        <v>Vorschmelz</v>
      </c>
      <c r="E1761" s="81" t="str">
        <f>IFERROR(VLOOKUP(Abfalldokumentation!$O1761,Artikel!A:C,3,FALSE),Abfalldokumentation!$O1761)</f>
        <v>VOS GRW Natur 45% OGT</v>
      </c>
      <c r="F1761" s="81" t="str">
        <f>VLOOKUP(T1761,'Liste Gründe'!A:D,2,FALSE)</f>
        <v>Schimmel</v>
      </c>
      <c r="G1761" s="80" t="str">
        <f>IF(ISBLANK(V1761),VLOOKUP(Abfalldokumentation!$P1761,'Liste Gründe'!A:D,3,FALSE),V1761)</f>
        <v>VOS &gt; Einsatz</v>
      </c>
      <c r="H1761" s="81" t="str">
        <f>IF(ISBLANK(Abfalldokumentation!$W1761),"-",Abfalldokumentation!$W1761)</f>
        <v>-</v>
      </c>
      <c r="I1761" s="81">
        <f t="shared" si="191"/>
        <v>46</v>
      </c>
      <c r="J1761" s="81" t="str">
        <f t="shared" si="192"/>
        <v>Produkte</v>
      </c>
      <c r="K1761" s="81" t="str">
        <f t="shared" si="193"/>
        <v>BUs</v>
      </c>
      <c r="L1761" s="81" t="str">
        <f t="shared" si="194"/>
        <v>Symptome</v>
      </c>
      <c r="M1761" s="81">
        <f>IFERROR(VLOOKUP(Abfalldokumentation!$O1761,Kennzahlen!S:V,3,FALSE)*Abfalldokumentation!$B1761,"0")</f>
        <v>163</v>
      </c>
      <c r="N1761" s="81" t="str">
        <f>IF(ISBLANK(Q1761),VLOOKUP(Abfalldokumentation!$O1761,'Linien - BU'!R:S,2,FALSE),Q1761)</f>
        <v>BU3</v>
      </c>
      <c r="O1761" s="77">
        <f t="shared" si="195"/>
        <v>29500622</v>
      </c>
      <c r="P1761" s="77">
        <f t="shared" si="196"/>
        <v>12</v>
      </c>
      <c r="Q1761" s="39" t="s">
        <v>8</v>
      </c>
      <c r="R1761" s="40">
        <v>29500622</v>
      </c>
      <c r="S1761" s="40">
        <v>326</v>
      </c>
      <c r="T1761" s="40">
        <v>12</v>
      </c>
      <c r="U1761" s="41">
        <v>44515</v>
      </c>
      <c r="V1761" s="61" t="s">
        <v>21</v>
      </c>
      <c r="W1761" s="40"/>
      <c r="X1761" s="44" t="str">
        <f>IFERROR(VLOOKUP(Abfalldokumentation!$R1761,Artikel!A:C,3,FALSE),Abfalldokumentation!$R1761)</f>
        <v>VOS GRW Natur 45% OGT</v>
      </c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</row>
    <row r="1762" spans="1:40" ht="30" hidden="1" customHeight="1" x14ac:dyDescent="0.25">
      <c r="A1762" s="73" t="str">
        <f>VLOOKUP(N1762,'Linien - BU'!A:B,2,FALSE)</f>
        <v>BU3</v>
      </c>
      <c r="B1762" s="74">
        <f t="shared" si="197"/>
        <v>332</v>
      </c>
      <c r="C1762" s="75">
        <f>Abfalldokumentation!$U1762</f>
        <v>44515</v>
      </c>
      <c r="D1762" s="69" t="str">
        <f>IFERROR(IF(VLOOKUP(O1762,'[1]Rohware 230'!$B:$C,2,FALSE)=0,"Rohware"),
IFERROR(IF(VLOOKUP(O1762,[1]Sammelnr.!$B:$C,2,FALSE)=0,"Sammelnr. ungeschält ABS"),
IFERROR(IF(VLOOKUP(O1762,[1]Sammelnr.!$E:$F,2,FALSE)=0,"Sammelnr. ungeschält VS"),
IFERROR(IF(VLOOKUP(O1762,[1]Sammelnr.!$H:$I,2,FALSE)=0,"Sammelnr. geschält"),
IFERROR(IF(VLOOKUP(O1762,[1]Offen!$B:$C,2,FALSE)=0,"Offen ungeschält ABS"),
IFERROR(IF(VLOOKUP(O1762,[1]Offen!$E:$F,2,FALSE)=0,"Offen ungeschält VOS"),
IFERROR(IF(VLOOKUP(O1762,[1]Offen!$H:$I,2,FALSE)=0,"Offen geschält RW"),
IFERROR(IF(VLOOKUP(O1762,[1]Offen!$K:$L,2,FALSE)=0,"Offen vegan"),
IFERROR(IF(VLOOKUP(O1762,[1]Offen!$N:$O,2,FALSE)=0,"Offen Zipfel"),
IFERROR(IF(VLOOKUP(O1762,[1]Offen!$Q:$R,2,FALSE)=0,"Offen Endstücke"),
IFERROR(IF(VLOOKUP(O1762,[1]Vakuumiert!$B:$C,2,FALSE)=0,"Vakuumierter VOS ungeschält"),
IFERROR(IF(VLOOKUP(O1762,[1]Vakuumiert!$E:$F,2,FALSE)=0,"Vakuumierter ABS ungeschält"),
IFERROR(IF(VLOOKUP(O1762,[1]Vakuumiert!$H:$I,2,FALSE)=0,"Vakuumierter VOS geschält"),
IFERROR(IF(VLOOKUP(O1762,[1]Vakuumiert!$K:$L,2,FALSE)=0,"Vakuumierter VOS vegan"),
IFERROR(IF(VLOOKUP(O1762,[1]Vakuumiert!$N:$O,2,FALSE)=0,"Vakuumierter VOS Zipfel"),
IFERROR(IF(VLOOKUP(O1762,[1]Vakuumiert!$Q:$R,2,FALSE)=0,"Vakuumiert geschält"),
IFERROR(IF(VLOOKUP(O1762,'[1]vakuumierte Fertigprodukte'!$B:$C,2,FALSE)=0,"Fertigprodukte"),
IFERROR(IF(VLOOKUP(O1762,'[1]vakuumierte Fertigprodukte'!$E:$FI,2,FALSE)=0,"Vakuumierte Zipfel"),
IFERROR(IF(VLOOKUP(O1762,[1]Wurste!$B:$C,2,FALSE)=0,"Räucherwürste"),
IFERROR(IF(VLOOKUP(O1762,[1]Wurste!$E:$F,2,FALSE)=0,"URW/URGW Wurst"),
IFERROR(IF(VLOOKUP(O1762,[1]Wurste!$H:$I,2,FALSE)=0,"HF-Wurst Vegan"),
IFERROR(IF(VLOOKUP(O1762,[1]Wurste!$K:$L,2,FALSE)=0,"320er ohne Würste"),
IFERROR(IF(AND(OR(Abfalldokumentation!$A1762="BU3",Abfalldokumentation!$A1762="Verkauf"),Abfalldokumentation!$F1762="Schimmel",Abfalldokumentation!$G1762="keinen Abnehmer/kein Schälpersonal"),"Div. Zipfel, ES ohne Verwendung",VLOOKUP(Abfalldokumentation!$E1762,Produktgruppen!A:B,2,FALSE)),"-")))))))))))))))))))))))</f>
        <v>-</v>
      </c>
      <c r="E1762" s="76" t="str">
        <f>IFERROR(VLOOKUP(Abfalldokumentation!$O1762,Artikel!A:C,3,FALSE),Abfalldokumentation!$O1762)</f>
        <v>VOS GRW CHILI-NATRIUMAR</v>
      </c>
      <c r="F1762" s="76" t="str">
        <f>VLOOKUP(T1762,'Liste Gründe'!A:D,2,FALSE)</f>
        <v>Schimmel</v>
      </c>
      <c r="G1762" s="75" t="str">
        <f>IF(ISBLANK(V1762),VLOOKUP(Abfalldokumentation!$P1762,'Liste Gründe'!A:D,3,FALSE),V1762)</f>
        <v>VOS &gt; Einsatz</v>
      </c>
      <c r="H1762" s="76" t="str">
        <f>IF(ISBLANK(Abfalldokumentation!$W1762),"-",Abfalldokumentation!$W1762)</f>
        <v>-</v>
      </c>
      <c r="I1762" s="76">
        <f t="shared" si="191"/>
        <v>46</v>
      </c>
      <c r="J1762" s="76" t="str">
        <f t="shared" si="192"/>
        <v>Produkte</v>
      </c>
      <c r="K1762" s="76" t="str">
        <f t="shared" si="193"/>
        <v>BUs</v>
      </c>
      <c r="L1762" s="76" t="str">
        <f t="shared" si="194"/>
        <v>Symptome</v>
      </c>
      <c r="M1762" s="76">
        <f>IFERROR(VLOOKUP(Abfalldokumentation!$O1762,Kennzahlen!S:V,3,FALSE)*Abfalldokumentation!$B1762,"0")</f>
        <v>166</v>
      </c>
      <c r="N1762" s="76" t="str">
        <f>IF(ISBLANK(Q1762),VLOOKUP(Abfalldokumentation!$O1762,'Linien - BU'!R:S,2,FALSE),Q1762)</f>
        <v>BU3</v>
      </c>
      <c r="O1762" s="77">
        <f t="shared" si="195"/>
        <v>29501059</v>
      </c>
      <c r="P1762" s="77">
        <f t="shared" si="196"/>
        <v>12</v>
      </c>
      <c r="Q1762" s="45" t="s">
        <v>8</v>
      </c>
      <c r="R1762" s="46">
        <v>29501059</v>
      </c>
      <c r="S1762" s="46">
        <v>332</v>
      </c>
      <c r="T1762" s="46">
        <v>12</v>
      </c>
      <c r="U1762" s="41">
        <v>44515</v>
      </c>
      <c r="V1762" s="61" t="s">
        <v>21</v>
      </c>
      <c r="W1762" s="46"/>
      <c r="X1762" s="50" t="str">
        <f>IFERROR(VLOOKUP(Abfalldokumentation!$R1762,Artikel!A:C,3,FALSE),Abfalldokumentation!$R1762)</f>
        <v>VOS GRW CHILI-NATRIUMAR</v>
      </c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</row>
    <row r="1763" spans="1:40" ht="30" hidden="1" customHeight="1" x14ac:dyDescent="0.25">
      <c r="A1763" s="78" t="str">
        <f>VLOOKUP(N1763,'Linien - BU'!A:B,2,FALSE)</f>
        <v>BU3</v>
      </c>
      <c r="B1763" s="79">
        <f t="shared" si="197"/>
        <v>76</v>
      </c>
      <c r="C1763" s="80">
        <f>Abfalldokumentation!$U1763</f>
        <v>44515</v>
      </c>
      <c r="D1763" s="69" t="str">
        <f>IFERROR(IF(VLOOKUP(O1763,'[1]Rohware 230'!$B:$C,2,FALSE)=0,"Rohware"),
IFERROR(IF(VLOOKUP(O1763,[1]Sammelnr.!$B:$C,2,FALSE)=0,"Sammelnr. ungeschält ABS"),
IFERROR(IF(VLOOKUP(O1763,[1]Sammelnr.!$E:$F,2,FALSE)=0,"Sammelnr. ungeschält VS"),
IFERROR(IF(VLOOKUP(O1763,[1]Sammelnr.!$H:$I,2,FALSE)=0,"Sammelnr. geschält"),
IFERROR(IF(VLOOKUP(O1763,[1]Offen!$B:$C,2,FALSE)=0,"Offen ungeschält ABS"),
IFERROR(IF(VLOOKUP(O1763,[1]Offen!$E:$F,2,FALSE)=0,"Offen ungeschält VOS"),
IFERROR(IF(VLOOKUP(O1763,[1]Offen!$H:$I,2,FALSE)=0,"Offen geschält RW"),
IFERROR(IF(VLOOKUP(O1763,[1]Offen!$K:$L,2,FALSE)=0,"Offen vegan"),
IFERROR(IF(VLOOKUP(O1763,[1]Offen!$N:$O,2,FALSE)=0,"Offen Zipfel"),
IFERROR(IF(VLOOKUP(O1763,[1]Offen!$Q:$R,2,FALSE)=0,"Offen Endstücke"),
IFERROR(IF(VLOOKUP(O1763,[1]Vakuumiert!$B:$C,2,FALSE)=0,"Vakuumierter VOS ungeschält"),
IFERROR(IF(VLOOKUP(O1763,[1]Vakuumiert!$E:$F,2,FALSE)=0,"Vakuumierter ABS ungeschält"),
IFERROR(IF(VLOOKUP(O1763,[1]Vakuumiert!$H:$I,2,FALSE)=0,"Vakuumierter VOS geschält"),
IFERROR(IF(VLOOKUP(O1763,[1]Vakuumiert!$K:$L,2,FALSE)=0,"Vakuumierter VOS vegan"),
IFERROR(IF(VLOOKUP(O1763,[1]Vakuumiert!$N:$O,2,FALSE)=0,"Vakuumierter VOS Zipfel"),
IFERROR(IF(VLOOKUP(O1763,[1]Vakuumiert!$Q:$R,2,FALSE)=0,"Vakuumiert geschält"),
IFERROR(IF(VLOOKUP(O1763,'[1]vakuumierte Fertigprodukte'!$B:$C,2,FALSE)=0,"Fertigprodukte"),
IFERROR(IF(VLOOKUP(O1763,'[1]vakuumierte Fertigprodukte'!$E:$FI,2,FALSE)=0,"Vakuumierte Zipfel"),
IFERROR(IF(VLOOKUP(O1763,[1]Wurste!$B:$C,2,FALSE)=0,"Räucherwürste"),
IFERROR(IF(VLOOKUP(O1763,[1]Wurste!$E:$F,2,FALSE)=0,"URW/URGW Wurst"),
IFERROR(IF(VLOOKUP(O1763,[1]Wurste!$H:$I,2,FALSE)=0,"HF-Wurst Vegan"),
IFERROR(IF(VLOOKUP(O1763,[1]Wurste!$K:$L,2,FALSE)=0,"320er ohne Würste"),
IFERROR(IF(AND(OR(Abfalldokumentation!$A1763="BU3",Abfalldokumentation!$A1763="Verkauf"),Abfalldokumentation!$F1763="Schimmel",Abfalldokumentation!$G1763="keinen Abnehmer/kein Schälpersonal"),"Div. Zipfel, ES ohne Verwendung",VLOOKUP(Abfalldokumentation!$E1763,Produktgruppen!A:B,2,FALSE)),"-")))))))))))))))))))))))</f>
        <v>Vakuumierter VOS ungeschält</v>
      </c>
      <c r="E1763" s="81" t="str">
        <f>IFERROR(VLOOKUP(Abfalldokumentation!$O1763,Artikel!A:C,3,FALSE),Abfalldokumentation!$O1763)</f>
        <v>VOS RW NATUR-GESCHÄLT-V</v>
      </c>
      <c r="F1763" s="81" t="str">
        <f>VLOOKUP(T1763,'Liste Gründe'!A:D,2,FALSE)</f>
        <v>Schimmel</v>
      </c>
      <c r="G1763" s="80" t="str">
        <f>IF(ISBLANK(V1763),VLOOKUP(Abfalldokumentation!$P1763,'Liste Gründe'!A:D,3,FALSE),V1763)</f>
        <v>VOS &gt; Einsatz</v>
      </c>
      <c r="H1763" s="81" t="str">
        <f>IF(ISBLANK(Abfalldokumentation!$W1763),"-",Abfalldokumentation!$W1763)</f>
        <v>-</v>
      </c>
      <c r="I1763" s="81">
        <f t="shared" si="191"/>
        <v>46</v>
      </c>
      <c r="J1763" s="81" t="str">
        <f t="shared" si="192"/>
        <v>Produkte</v>
      </c>
      <c r="K1763" s="81" t="str">
        <f t="shared" si="193"/>
        <v>BUs</v>
      </c>
      <c r="L1763" s="81" t="str">
        <f t="shared" si="194"/>
        <v>Symptome</v>
      </c>
      <c r="M1763" s="81" t="str">
        <f>IFERROR(VLOOKUP(Abfalldokumentation!$O1763,Kennzahlen!S:V,3,FALSE)*Abfalldokumentation!$B1763,"0")</f>
        <v>0</v>
      </c>
      <c r="N1763" s="81" t="str">
        <f>IF(ISBLANK(Q1763),VLOOKUP(Abfalldokumentation!$O1763,'Linien - BU'!R:S,2,FALSE),Q1763)</f>
        <v>BU3</v>
      </c>
      <c r="O1763" s="77">
        <f t="shared" si="195"/>
        <v>49500103</v>
      </c>
      <c r="P1763" s="77">
        <f t="shared" si="196"/>
        <v>12</v>
      </c>
      <c r="Q1763" s="39" t="s">
        <v>8</v>
      </c>
      <c r="R1763" s="40">
        <v>49500103</v>
      </c>
      <c r="S1763" s="40">
        <v>76</v>
      </c>
      <c r="T1763" s="40">
        <v>12</v>
      </c>
      <c r="U1763" s="41">
        <v>44515</v>
      </c>
      <c r="V1763" s="61" t="s">
        <v>21</v>
      </c>
      <c r="W1763" s="40"/>
      <c r="X1763" s="44" t="str">
        <f>IFERROR(VLOOKUP(Abfalldokumentation!$R1763,Artikel!A:C,3,FALSE),Abfalldokumentation!$R1763)</f>
        <v>VOS RW NATUR-GESCHÄLT-V</v>
      </c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</row>
    <row r="1764" spans="1:40" ht="30" hidden="1" customHeight="1" x14ac:dyDescent="0.25">
      <c r="A1764" s="73" t="str">
        <f>VLOOKUP(N1764,'Linien - BU'!A:B,2,FALSE)</f>
        <v>BU4</v>
      </c>
      <c r="B1764" s="74">
        <f t="shared" si="197"/>
        <v>19</v>
      </c>
      <c r="C1764" s="75">
        <f>Abfalldokumentation!$U1764</f>
        <v>44515</v>
      </c>
      <c r="D1764" s="69" t="str">
        <f>IFERROR(IF(VLOOKUP(O1764,'[1]Rohware 230'!$B:$C,2,FALSE)=0,"Rohware"),
IFERROR(IF(VLOOKUP(O1764,[1]Sammelnr.!$B:$C,2,FALSE)=0,"Sammelnr. ungeschält ABS"),
IFERROR(IF(VLOOKUP(O1764,[1]Sammelnr.!$E:$F,2,FALSE)=0,"Sammelnr. ungeschält VS"),
IFERROR(IF(VLOOKUP(O1764,[1]Sammelnr.!$H:$I,2,FALSE)=0,"Sammelnr. geschält"),
IFERROR(IF(VLOOKUP(O1764,[1]Offen!$B:$C,2,FALSE)=0,"Offen ungeschält ABS"),
IFERROR(IF(VLOOKUP(O1764,[1]Offen!$E:$F,2,FALSE)=0,"Offen ungeschält VOS"),
IFERROR(IF(VLOOKUP(O1764,[1]Offen!$H:$I,2,FALSE)=0,"Offen geschält RW"),
IFERROR(IF(VLOOKUP(O1764,[1]Offen!$K:$L,2,FALSE)=0,"Offen vegan"),
IFERROR(IF(VLOOKUP(O1764,[1]Offen!$N:$O,2,FALSE)=0,"Offen Zipfel"),
IFERROR(IF(VLOOKUP(O1764,[1]Offen!$Q:$R,2,FALSE)=0,"Offen Endstücke"),
IFERROR(IF(VLOOKUP(O1764,[1]Vakuumiert!$B:$C,2,FALSE)=0,"Vakuumierter VOS ungeschält"),
IFERROR(IF(VLOOKUP(O1764,[1]Vakuumiert!$E:$F,2,FALSE)=0,"Vakuumierter ABS ungeschält"),
IFERROR(IF(VLOOKUP(O1764,[1]Vakuumiert!$H:$I,2,FALSE)=0,"Vakuumierter VOS geschält"),
IFERROR(IF(VLOOKUP(O1764,[1]Vakuumiert!$K:$L,2,FALSE)=0,"Vakuumierter VOS vegan"),
IFERROR(IF(VLOOKUP(O1764,[1]Vakuumiert!$N:$O,2,FALSE)=0,"Vakuumierter VOS Zipfel"),
IFERROR(IF(VLOOKUP(O1764,[1]Vakuumiert!$Q:$R,2,FALSE)=0,"Vakuumiert geschält"),
IFERROR(IF(VLOOKUP(O1764,'[1]vakuumierte Fertigprodukte'!$B:$C,2,FALSE)=0,"Fertigprodukte"),
IFERROR(IF(VLOOKUP(O1764,'[1]vakuumierte Fertigprodukte'!$E:$FI,2,FALSE)=0,"Vakuumierte Zipfel"),
IFERROR(IF(VLOOKUP(O1764,[1]Wurste!$B:$C,2,FALSE)=0,"Räucherwürste"),
IFERROR(IF(VLOOKUP(O1764,[1]Wurste!$E:$F,2,FALSE)=0,"URW/URGW Wurst"),
IFERROR(IF(VLOOKUP(O1764,[1]Wurste!$H:$I,2,FALSE)=0,"HF-Wurst Vegan"),
IFERROR(IF(VLOOKUP(O1764,[1]Wurste!$K:$L,2,FALSE)=0,"320er ohne Würste"),
IFERROR(IF(AND(OR(Abfalldokumentation!$A1764="BU3",Abfalldokumentation!$A1764="Verkauf"),Abfalldokumentation!$F1764="Schimmel",Abfalldokumentation!$G1764="keinen Abnehmer/kein Schälpersonal"),"Div. Zipfel, ES ohne Verwendung",VLOOKUP(Abfalldokumentation!$E1764,Produktgruppen!A:B,2,FALSE)),"-")))))))))))))))))))))))</f>
        <v>ABS</v>
      </c>
      <c r="E1764" s="76" t="str">
        <f>IFERROR(VLOOKUP(Abfalldokumentation!$O1764,Artikel!A:C,3,FALSE),Abfalldokumentation!$O1764)</f>
        <v>ABS BRUSCHETTA</v>
      </c>
      <c r="F1764" s="76" t="str">
        <f>VLOOKUP(T1764,'Liste Gründe'!A:D,2,FALSE)</f>
        <v>keinen Verwendungszweck</v>
      </c>
      <c r="G1764" s="75" t="str">
        <f>IF(ISBLANK(V1764),VLOOKUP(Abfalldokumentation!$P1764,'Liste Gründe'!A:D,3,FALSE),V1764)</f>
        <v>keinen Verwendungszweck</v>
      </c>
      <c r="H1764" s="76" t="str">
        <f>IF(ISBLANK(Abfalldokumentation!$W1764),"-",Abfalldokumentation!$W1764)</f>
        <v>-</v>
      </c>
      <c r="I1764" s="76">
        <f t="shared" si="191"/>
        <v>46</v>
      </c>
      <c r="J1764" s="76" t="str">
        <f t="shared" si="192"/>
        <v>Produkte</v>
      </c>
      <c r="K1764" s="76" t="str">
        <f t="shared" si="193"/>
        <v>BUs</v>
      </c>
      <c r="L1764" s="76" t="str">
        <f t="shared" si="194"/>
        <v>Symptome</v>
      </c>
      <c r="M1764" s="76">
        <f>IFERROR(VLOOKUP(Abfalldokumentation!$O1764,Kennzahlen!S:V,3,FALSE)*Abfalldokumentation!$B1764,"0")</f>
        <v>28.5</v>
      </c>
      <c r="N1764" s="76" t="str">
        <f>IF(ISBLANK(Q1764),VLOOKUP(Abfalldokumentation!$O1764,'Linien - BU'!R:S,2,FALSE),Q1764)</f>
        <v>BU4</v>
      </c>
      <c r="O1764" s="77">
        <f t="shared" si="195"/>
        <v>29501029</v>
      </c>
      <c r="P1764" s="77">
        <f t="shared" si="196"/>
        <v>61</v>
      </c>
      <c r="Q1764" s="45" t="s">
        <v>9</v>
      </c>
      <c r="R1764" s="46">
        <v>29501029</v>
      </c>
      <c r="S1764" s="46">
        <v>19</v>
      </c>
      <c r="T1764" s="46">
        <v>61</v>
      </c>
      <c r="U1764" s="41">
        <v>44515</v>
      </c>
      <c r="V1764" s="61"/>
      <c r="W1764" s="46"/>
      <c r="X1764" s="50" t="str">
        <f>IFERROR(VLOOKUP(Abfalldokumentation!$R1764,Artikel!A:C,3,FALSE),Abfalldokumentation!$R1764)</f>
        <v>ABS BRUSCHETTA</v>
      </c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</row>
    <row r="1765" spans="1:40" ht="30" hidden="1" customHeight="1" x14ac:dyDescent="0.25">
      <c r="A1765" s="78" t="str">
        <f>VLOOKUP(N1765,'Linien - BU'!A:B,2,FALSE)</f>
        <v>BU4</v>
      </c>
      <c r="B1765" s="79">
        <f t="shared" si="197"/>
        <v>20</v>
      </c>
      <c r="C1765" s="80">
        <f>Abfalldokumentation!$U1765</f>
        <v>44515</v>
      </c>
      <c r="D1765" s="69" t="str">
        <f>IFERROR(IF(VLOOKUP(O1765,'[1]Rohware 230'!$B:$C,2,FALSE)=0,"Rohware"),
IFERROR(IF(VLOOKUP(O1765,[1]Sammelnr.!$B:$C,2,FALSE)=0,"Sammelnr. ungeschält ABS"),
IFERROR(IF(VLOOKUP(O1765,[1]Sammelnr.!$E:$F,2,FALSE)=0,"Sammelnr. ungeschält VS"),
IFERROR(IF(VLOOKUP(O1765,[1]Sammelnr.!$H:$I,2,FALSE)=0,"Sammelnr. geschält"),
IFERROR(IF(VLOOKUP(O1765,[1]Offen!$B:$C,2,FALSE)=0,"Offen ungeschält ABS"),
IFERROR(IF(VLOOKUP(O1765,[1]Offen!$E:$F,2,FALSE)=0,"Offen ungeschält VOS"),
IFERROR(IF(VLOOKUP(O1765,[1]Offen!$H:$I,2,FALSE)=0,"Offen geschält RW"),
IFERROR(IF(VLOOKUP(O1765,[1]Offen!$K:$L,2,FALSE)=0,"Offen vegan"),
IFERROR(IF(VLOOKUP(O1765,[1]Offen!$N:$O,2,FALSE)=0,"Offen Zipfel"),
IFERROR(IF(VLOOKUP(O1765,[1]Offen!$Q:$R,2,FALSE)=0,"Offen Endstücke"),
IFERROR(IF(VLOOKUP(O1765,[1]Vakuumiert!$B:$C,2,FALSE)=0,"Vakuumierter VOS ungeschält"),
IFERROR(IF(VLOOKUP(O1765,[1]Vakuumiert!$E:$F,2,FALSE)=0,"Vakuumierter ABS ungeschält"),
IFERROR(IF(VLOOKUP(O1765,[1]Vakuumiert!$H:$I,2,FALSE)=0,"Vakuumierter VOS geschält"),
IFERROR(IF(VLOOKUP(O1765,[1]Vakuumiert!$K:$L,2,FALSE)=0,"Vakuumierter VOS vegan"),
IFERROR(IF(VLOOKUP(O1765,[1]Vakuumiert!$N:$O,2,FALSE)=0,"Vakuumierter VOS Zipfel"),
IFERROR(IF(VLOOKUP(O1765,[1]Vakuumiert!$Q:$R,2,FALSE)=0,"Vakuumiert geschält"),
IFERROR(IF(VLOOKUP(O1765,'[1]vakuumierte Fertigprodukte'!$B:$C,2,FALSE)=0,"Fertigprodukte"),
IFERROR(IF(VLOOKUP(O1765,'[1]vakuumierte Fertigprodukte'!$E:$FI,2,FALSE)=0,"Vakuumierte Zipfel"),
IFERROR(IF(VLOOKUP(O1765,[1]Wurste!$B:$C,2,FALSE)=0,"Räucherwürste"),
IFERROR(IF(VLOOKUP(O1765,[1]Wurste!$E:$F,2,FALSE)=0,"URW/URGW Wurst"),
IFERROR(IF(VLOOKUP(O1765,[1]Wurste!$H:$I,2,FALSE)=0,"HF-Wurst Vegan"),
IFERROR(IF(VLOOKUP(O1765,[1]Wurste!$K:$L,2,FALSE)=0,"320er ohne Würste"),
IFERROR(IF(AND(OR(Abfalldokumentation!$A1765="BU3",Abfalldokumentation!$A1765="Verkauf"),Abfalldokumentation!$F1765="Schimmel",Abfalldokumentation!$G1765="keinen Abnehmer/kein Schälpersonal"),"Div. Zipfel, ES ohne Verwendung",VLOOKUP(Abfalldokumentation!$E1765,Produktgruppen!A:B,2,FALSE)),"-")))))))))))))))))))))))</f>
        <v>ABS</v>
      </c>
      <c r="E1765" s="81" t="str">
        <f>IFERROR(VLOOKUP(Abfalldokumentation!$O1765,Artikel!A:C,3,FALSE),Abfalldokumentation!$O1765)</f>
        <v>ABS HEUBL</v>
      </c>
      <c r="F1765" s="81" t="str">
        <f>VLOOKUP(T1765,'Liste Gründe'!A:D,2,FALSE)</f>
        <v>keinen Verwendungszweck</v>
      </c>
      <c r="G1765" s="80" t="str">
        <f>IF(ISBLANK(V1765),VLOOKUP(Abfalldokumentation!$P1765,'Liste Gründe'!A:D,3,FALSE),V1765)</f>
        <v>keinen Verwendungszweck</v>
      </c>
      <c r="H1765" s="81" t="str">
        <f>IF(ISBLANK(Abfalldokumentation!$W1765),"-",Abfalldokumentation!$W1765)</f>
        <v>-</v>
      </c>
      <c r="I1765" s="81">
        <f t="shared" si="191"/>
        <v>46</v>
      </c>
      <c r="J1765" s="81" t="str">
        <f t="shared" si="192"/>
        <v>Produkte</v>
      </c>
      <c r="K1765" s="81" t="str">
        <f t="shared" si="193"/>
        <v>BUs</v>
      </c>
      <c r="L1765" s="81" t="str">
        <f t="shared" si="194"/>
        <v>Symptome</v>
      </c>
      <c r="M1765" s="81">
        <f>IFERROR(VLOOKUP(Abfalldokumentation!$O1765,Kennzahlen!S:V,3,FALSE)*Abfalldokumentation!$B1765,"0")</f>
        <v>0.2</v>
      </c>
      <c r="N1765" s="81" t="str">
        <f>IF(ISBLANK(Q1765),VLOOKUP(Abfalldokumentation!$O1765,'Linien - BU'!R:S,2,FALSE),Q1765)</f>
        <v>BU4</v>
      </c>
      <c r="O1765" s="77">
        <f t="shared" si="195"/>
        <v>29500885</v>
      </c>
      <c r="P1765" s="77">
        <f t="shared" si="196"/>
        <v>61</v>
      </c>
      <c r="Q1765" s="39" t="s">
        <v>9</v>
      </c>
      <c r="R1765" s="40">
        <v>29500885</v>
      </c>
      <c r="S1765" s="40">
        <v>20</v>
      </c>
      <c r="T1765" s="40">
        <v>61</v>
      </c>
      <c r="U1765" s="41">
        <v>44515</v>
      </c>
      <c r="V1765" s="59"/>
      <c r="W1765" s="40"/>
      <c r="X1765" s="44" t="str">
        <f>IFERROR(VLOOKUP(Abfalldokumentation!$R1765,Artikel!A:C,3,FALSE),Abfalldokumentation!$R1765)</f>
        <v>ABS HEUBL</v>
      </c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</row>
    <row r="1766" spans="1:40" ht="30" hidden="1" customHeight="1" x14ac:dyDescent="0.25">
      <c r="A1766" s="73" t="str">
        <f>VLOOKUP(N1766,'Linien - BU'!A:B,2,FALSE)</f>
        <v>BU4</v>
      </c>
      <c r="B1766" s="74">
        <f t="shared" si="197"/>
        <v>20</v>
      </c>
      <c r="C1766" s="75">
        <f>Abfalldokumentation!$U1766</f>
        <v>44515</v>
      </c>
      <c r="D1766" s="69" t="str">
        <f>IFERROR(IF(VLOOKUP(O1766,'[1]Rohware 230'!$B:$C,2,FALSE)=0,"Rohware"),
IFERROR(IF(VLOOKUP(O1766,[1]Sammelnr.!$B:$C,2,FALSE)=0,"Sammelnr. ungeschält ABS"),
IFERROR(IF(VLOOKUP(O1766,[1]Sammelnr.!$E:$F,2,FALSE)=0,"Sammelnr. ungeschält VS"),
IFERROR(IF(VLOOKUP(O1766,[1]Sammelnr.!$H:$I,2,FALSE)=0,"Sammelnr. geschält"),
IFERROR(IF(VLOOKUP(O1766,[1]Offen!$B:$C,2,FALSE)=0,"Offen ungeschält ABS"),
IFERROR(IF(VLOOKUP(O1766,[1]Offen!$E:$F,2,FALSE)=0,"Offen ungeschält VOS"),
IFERROR(IF(VLOOKUP(O1766,[1]Offen!$H:$I,2,FALSE)=0,"Offen geschält RW"),
IFERROR(IF(VLOOKUP(O1766,[1]Offen!$K:$L,2,FALSE)=0,"Offen vegan"),
IFERROR(IF(VLOOKUP(O1766,[1]Offen!$N:$O,2,FALSE)=0,"Offen Zipfel"),
IFERROR(IF(VLOOKUP(O1766,[1]Offen!$Q:$R,2,FALSE)=0,"Offen Endstücke"),
IFERROR(IF(VLOOKUP(O1766,[1]Vakuumiert!$B:$C,2,FALSE)=0,"Vakuumierter VOS ungeschält"),
IFERROR(IF(VLOOKUP(O1766,[1]Vakuumiert!$E:$F,2,FALSE)=0,"Vakuumierter ABS ungeschält"),
IFERROR(IF(VLOOKUP(O1766,[1]Vakuumiert!$H:$I,2,FALSE)=0,"Vakuumierter VOS geschält"),
IFERROR(IF(VLOOKUP(O1766,[1]Vakuumiert!$K:$L,2,FALSE)=0,"Vakuumierter VOS vegan"),
IFERROR(IF(VLOOKUP(O1766,[1]Vakuumiert!$N:$O,2,FALSE)=0,"Vakuumierter VOS Zipfel"),
IFERROR(IF(VLOOKUP(O1766,[1]Vakuumiert!$Q:$R,2,FALSE)=0,"Vakuumiert geschält"),
IFERROR(IF(VLOOKUP(O1766,'[1]vakuumierte Fertigprodukte'!$B:$C,2,FALSE)=0,"Fertigprodukte"),
IFERROR(IF(VLOOKUP(O1766,'[1]vakuumierte Fertigprodukte'!$E:$FI,2,FALSE)=0,"Vakuumierte Zipfel"),
IFERROR(IF(VLOOKUP(O1766,[1]Wurste!$B:$C,2,FALSE)=0,"Räucherwürste"),
IFERROR(IF(VLOOKUP(O1766,[1]Wurste!$E:$F,2,FALSE)=0,"URW/URGW Wurst"),
IFERROR(IF(VLOOKUP(O1766,[1]Wurste!$H:$I,2,FALSE)=0,"HF-Wurst Vegan"),
IFERROR(IF(VLOOKUP(O1766,[1]Wurste!$K:$L,2,FALSE)=0,"320er ohne Würste"),
IFERROR(IF(AND(OR(Abfalldokumentation!$A1766="BU3",Abfalldokumentation!$A1766="Verkauf"),Abfalldokumentation!$F1766="Schimmel",Abfalldokumentation!$G1766="keinen Abnehmer/kein Schälpersonal"),"Div. Zipfel, ES ohne Verwendung",VLOOKUP(Abfalldokumentation!$E1766,Produktgruppen!A:B,2,FALSE)),"-")))))))))))))))))))))))</f>
        <v>ABS</v>
      </c>
      <c r="E1766" s="76" t="str">
        <f>IFERROR(VLOOKUP(Abfalldokumentation!$O1766,Artikel!A:C,3,FALSE),Abfalldokumentation!$O1766)</f>
        <v>ABS HEUBL</v>
      </c>
      <c r="F1766" s="76" t="str">
        <f>VLOOKUP(T1766,'Liste Gründe'!A:D,2,FALSE)</f>
        <v>keinen Verwendungszweck</v>
      </c>
      <c r="G1766" s="75" t="str">
        <f>IF(ISBLANK(V1766),VLOOKUP(Abfalldokumentation!$P1766,'Liste Gründe'!A:D,3,FALSE),V1766)</f>
        <v>keinen Verwendungszweck</v>
      </c>
      <c r="H1766" s="76" t="str">
        <f>IF(ISBLANK(Abfalldokumentation!$W1766),"-",Abfalldokumentation!$W1766)</f>
        <v>-</v>
      </c>
      <c r="I1766" s="76">
        <f t="shared" si="191"/>
        <v>46</v>
      </c>
      <c r="J1766" s="76" t="str">
        <f t="shared" si="192"/>
        <v>Produkte</v>
      </c>
      <c r="K1766" s="76" t="str">
        <f t="shared" si="193"/>
        <v>BUs</v>
      </c>
      <c r="L1766" s="76" t="str">
        <f t="shared" si="194"/>
        <v>Symptome</v>
      </c>
      <c r="M1766" s="76">
        <f>IFERROR(VLOOKUP(Abfalldokumentation!$O1766,Kennzahlen!S:V,3,FALSE)*Abfalldokumentation!$B1766,"0")</f>
        <v>0.2</v>
      </c>
      <c r="N1766" s="76" t="str">
        <f>IF(ISBLANK(Q1766),VLOOKUP(Abfalldokumentation!$O1766,'Linien - BU'!R:S,2,FALSE),Q1766)</f>
        <v>BU4</v>
      </c>
      <c r="O1766" s="77">
        <f t="shared" si="195"/>
        <v>29500885</v>
      </c>
      <c r="P1766" s="77">
        <f t="shared" si="196"/>
        <v>61</v>
      </c>
      <c r="Q1766" s="45" t="s">
        <v>9</v>
      </c>
      <c r="R1766" s="46">
        <v>29500885</v>
      </c>
      <c r="S1766" s="46">
        <v>20</v>
      </c>
      <c r="T1766" s="46">
        <v>61</v>
      </c>
      <c r="U1766" s="41">
        <v>44515</v>
      </c>
      <c r="V1766" s="61"/>
      <c r="W1766" s="46"/>
      <c r="X1766" s="50" t="str">
        <f>IFERROR(VLOOKUP(Abfalldokumentation!$R1766,Artikel!A:C,3,FALSE),Abfalldokumentation!$R1766)</f>
        <v>ABS HEUBL</v>
      </c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</row>
    <row r="1767" spans="1:40" ht="30" hidden="1" customHeight="1" x14ac:dyDescent="0.25">
      <c r="A1767" s="78" t="str">
        <f>VLOOKUP(N1767,'Linien - BU'!A:B,2,FALSE)</f>
        <v>BU4</v>
      </c>
      <c r="B1767" s="79">
        <f t="shared" si="197"/>
        <v>20</v>
      </c>
      <c r="C1767" s="80">
        <f>Abfalldokumentation!$U1767</f>
        <v>44515</v>
      </c>
      <c r="D1767" s="69" t="str">
        <f>IFERROR(IF(VLOOKUP(O1767,'[1]Rohware 230'!$B:$C,2,FALSE)=0,"Rohware"),
IFERROR(IF(VLOOKUP(O1767,[1]Sammelnr.!$B:$C,2,FALSE)=0,"Sammelnr. ungeschält ABS"),
IFERROR(IF(VLOOKUP(O1767,[1]Sammelnr.!$E:$F,2,FALSE)=0,"Sammelnr. ungeschält VS"),
IFERROR(IF(VLOOKUP(O1767,[1]Sammelnr.!$H:$I,2,FALSE)=0,"Sammelnr. geschält"),
IFERROR(IF(VLOOKUP(O1767,[1]Offen!$B:$C,2,FALSE)=0,"Offen ungeschält ABS"),
IFERROR(IF(VLOOKUP(O1767,[1]Offen!$E:$F,2,FALSE)=0,"Offen ungeschält VOS"),
IFERROR(IF(VLOOKUP(O1767,[1]Offen!$H:$I,2,FALSE)=0,"Offen geschält RW"),
IFERROR(IF(VLOOKUP(O1767,[1]Offen!$K:$L,2,FALSE)=0,"Offen vegan"),
IFERROR(IF(VLOOKUP(O1767,[1]Offen!$N:$O,2,FALSE)=0,"Offen Zipfel"),
IFERROR(IF(VLOOKUP(O1767,[1]Offen!$Q:$R,2,FALSE)=0,"Offen Endstücke"),
IFERROR(IF(VLOOKUP(O1767,[1]Vakuumiert!$B:$C,2,FALSE)=0,"Vakuumierter VOS ungeschält"),
IFERROR(IF(VLOOKUP(O1767,[1]Vakuumiert!$E:$F,2,FALSE)=0,"Vakuumierter ABS ungeschält"),
IFERROR(IF(VLOOKUP(O1767,[1]Vakuumiert!$H:$I,2,FALSE)=0,"Vakuumierter VOS geschält"),
IFERROR(IF(VLOOKUP(O1767,[1]Vakuumiert!$K:$L,2,FALSE)=0,"Vakuumierter VOS vegan"),
IFERROR(IF(VLOOKUP(O1767,[1]Vakuumiert!$N:$O,2,FALSE)=0,"Vakuumierter VOS Zipfel"),
IFERROR(IF(VLOOKUP(O1767,[1]Vakuumiert!$Q:$R,2,FALSE)=0,"Vakuumiert geschält"),
IFERROR(IF(VLOOKUP(O1767,'[1]vakuumierte Fertigprodukte'!$B:$C,2,FALSE)=0,"Fertigprodukte"),
IFERROR(IF(VLOOKUP(O1767,'[1]vakuumierte Fertigprodukte'!$E:$FI,2,FALSE)=0,"Vakuumierte Zipfel"),
IFERROR(IF(VLOOKUP(O1767,[1]Wurste!$B:$C,2,FALSE)=0,"Räucherwürste"),
IFERROR(IF(VLOOKUP(O1767,[1]Wurste!$E:$F,2,FALSE)=0,"URW/URGW Wurst"),
IFERROR(IF(VLOOKUP(O1767,[1]Wurste!$H:$I,2,FALSE)=0,"HF-Wurst Vegan"),
IFERROR(IF(VLOOKUP(O1767,[1]Wurste!$K:$L,2,FALSE)=0,"320er ohne Würste"),
IFERROR(IF(AND(OR(Abfalldokumentation!$A1767="BU3",Abfalldokumentation!$A1767="Verkauf"),Abfalldokumentation!$F1767="Schimmel",Abfalldokumentation!$G1767="keinen Abnehmer/kein Schälpersonal"),"Div. Zipfel, ES ohne Verwendung",VLOOKUP(Abfalldokumentation!$E1767,Produktgruppen!A:B,2,FALSE)),"-")))))))))))))))))))))))</f>
        <v>ABS</v>
      </c>
      <c r="E1767" s="81" t="str">
        <f>IFERROR(VLOOKUP(Abfalldokumentation!$O1767,Artikel!A:C,3,FALSE),Abfalldokumentation!$O1767)</f>
        <v>ABS MEDI-KRÄUK</v>
      </c>
      <c r="F1767" s="81" t="str">
        <f>VLOOKUP(T1767,'Liste Gründe'!A:D,2,FALSE)</f>
        <v>keinen Verwendungszweck</v>
      </c>
      <c r="G1767" s="80" t="str">
        <f>IF(ISBLANK(V1767),VLOOKUP(Abfalldokumentation!$P1767,'Liste Gründe'!A:D,3,FALSE),V1767)</f>
        <v>keinen Verwendungszweck</v>
      </c>
      <c r="H1767" s="81" t="str">
        <f>IF(ISBLANK(Abfalldokumentation!$W1767),"-",Abfalldokumentation!$W1767)</f>
        <v>-</v>
      </c>
      <c r="I1767" s="81">
        <f t="shared" si="191"/>
        <v>46</v>
      </c>
      <c r="J1767" s="81" t="str">
        <f t="shared" si="192"/>
        <v>Produkte</v>
      </c>
      <c r="K1767" s="81" t="str">
        <f t="shared" si="193"/>
        <v>BUs</v>
      </c>
      <c r="L1767" s="81" t="str">
        <f t="shared" si="194"/>
        <v>Symptome</v>
      </c>
      <c r="M1767" s="81">
        <f>IFERROR(VLOOKUP(Abfalldokumentation!$O1767,Kennzahlen!S:V,3,FALSE)*Abfalldokumentation!$B1767,"0")</f>
        <v>30</v>
      </c>
      <c r="N1767" s="81" t="str">
        <f>IF(ISBLANK(Q1767),VLOOKUP(Abfalldokumentation!$O1767,'Linien - BU'!R:S,2,FALSE),Q1767)</f>
        <v>BU4</v>
      </c>
      <c r="O1767" s="77">
        <f t="shared" si="195"/>
        <v>29500886</v>
      </c>
      <c r="P1767" s="77">
        <f t="shared" si="196"/>
        <v>61</v>
      </c>
      <c r="Q1767" s="39" t="s">
        <v>9</v>
      </c>
      <c r="R1767" s="40">
        <v>29500886</v>
      </c>
      <c r="S1767" s="40">
        <v>20</v>
      </c>
      <c r="T1767" s="40">
        <v>61</v>
      </c>
      <c r="U1767" s="41">
        <v>44515</v>
      </c>
      <c r="V1767" s="59"/>
      <c r="W1767" s="40"/>
      <c r="X1767" s="44" t="str">
        <f>IFERROR(VLOOKUP(Abfalldokumentation!$R1767,Artikel!A:C,3,FALSE),Abfalldokumentation!$R1767)</f>
        <v>ABS MEDI-KRÄUK</v>
      </c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</row>
    <row r="1768" spans="1:40" ht="30" hidden="1" customHeight="1" x14ac:dyDescent="0.25">
      <c r="A1768" s="73" t="str">
        <f>VLOOKUP(N1768,'Linien - BU'!A:B,2,FALSE)</f>
        <v>BU4</v>
      </c>
      <c r="B1768" s="74">
        <f t="shared" si="197"/>
        <v>20</v>
      </c>
      <c r="C1768" s="75">
        <f>Abfalldokumentation!$U1768</f>
        <v>44515</v>
      </c>
      <c r="D1768" s="69" t="str">
        <f>IFERROR(IF(VLOOKUP(O1768,'[1]Rohware 230'!$B:$C,2,FALSE)=0,"Rohware"),
IFERROR(IF(VLOOKUP(O1768,[1]Sammelnr.!$B:$C,2,FALSE)=0,"Sammelnr. ungeschält ABS"),
IFERROR(IF(VLOOKUP(O1768,[1]Sammelnr.!$E:$F,2,FALSE)=0,"Sammelnr. ungeschält VS"),
IFERROR(IF(VLOOKUP(O1768,[1]Sammelnr.!$H:$I,2,FALSE)=0,"Sammelnr. geschält"),
IFERROR(IF(VLOOKUP(O1768,[1]Offen!$B:$C,2,FALSE)=0,"Offen ungeschält ABS"),
IFERROR(IF(VLOOKUP(O1768,[1]Offen!$E:$F,2,FALSE)=0,"Offen ungeschält VOS"),
IFERROR(IF(VLOOKUP(O1768,[1]Offen!$H:$I,2,FALSE)=0,"Offen geschält RW"),
IFERROR(IF(VLOOKUP(O1768,[1]Offen!$K:$L,2,FALSE)=0,"Offen vegan"),
IFERROR(IF(VLOOKUP(O1768,[1]Offen!$N:$O,2,FALSE)=0,"Offen Zipfel"),
IFERROR(IF(VLOOKUP(O1768,[1]Offen!$Q:$R,2,FALSE)=0,"Offen Endstücke"),
IFERROR(IF(VLOOKUP(O1768,[1]Vakuumiert!$B:$C,2,FALSE)=0,"Vakuumierter VOS ungeschält"),
IFERROR(IF(VLOOKUP(O1768,[1]Vakuumiert!$E:$F,2,FALSE)=0,"Vakuumierter ABS ungeschält"),
IFERROR(IF(VLOOKUP(O1768,[1]Vakuumiert!$H:$I,2,FALSE)=0,"Vakuumierter VOS geschält"),
IFERROR(IF(VLOOKUP(O1768,[1]Vakuumiert!$K:$L,2,FALSE)=0,"Vakuumierter VOS vegan"),
IFERROR(IF(VLOOKUP(O1768,[1]Vakuumiert!$N:$O,2,FALSE)=0,"Vakuumierter VOS Zipfel"),
IFERROR(IF(VLOOKUP(O1768,[1]Vakuumiert!$Q:$R,2,FALSE)=0,"Vakuumiert geschält"),
IFERROR(IF(VLOOKUP(O1768,'[1]vakuumierte Fertigprodukte'!$B:$C,2,FALSE)=0,"Fertigprodukte"),
IFERROR(IF(VLOOKUP(O1768,'[1]vakuumierte Fertigprodukte'!$E:$FI,2,FALSE)=0,"Vakuumierte Zipfel"),
IFERROR(IF(VLOOKUP(O1768,[1]Wurste!$B:$C,2,FALSE)=0,"Räucherwürste"),
IFERROR(IF(VLOOKUP(O1768,[1]Wurste!$E:$F,2,FALSE)=0,"URW/URGW Wurst"),
IFERROR(IF(VLOOKUP(O1768,[1]Wurste!$H:$I,2,FALSE)=0,"HF-Wurst Vegan"),
IFERROR(IF(VLOOKUP(O1768,[1]Wurste!$K:$L,2,FALSE)=0,"320er ohne Würste"),
IFERROR(IF(AND(OR(Abfalldokumentation!$A1768="BU3",Abfalldokumentation!$A1768="Verkauf"),Abfalldokumentation!$F1768="Schimmel",Abfalldokumentation!$G1768="keinen Abnehmer/kein Schälpersonal"),"Div. Zipfel, ES ohne Verwendung",VLOOKUP(Abfalldokumentation!$E1768,Produktgruppen!A:B,2,FALSE)),"-")))))))))))))))))))))))</f>
        <v>ABS</v>
      </c>
      <c r="E1768" s="76" t="str">
        <f>IFERROR(VLOOKUP(Abfalldokumentation!$O1768,Artikel!A:C,3,FALSE),Abfalldokumentation!$O1768)</f>
        <v>ABS MEDI-KRÄUK</v>
      </c>
      <c r="F1768" s="76" t="str">
        <f>VLOOKUP(T1768,'Liste Gründe'!A:D,2,FALSE)</f>
        <v>keinen Verwendungszweck</v>
      </c>
      <c r="G1768" s="75" t="str">
        <f>IF(ISBLANK(V1768),VLOOKUP(Abfalldokumentation!$P1768,'Liste Gründe'!A:D,3,FALSE),V1768)</f>
        <v>keinen Verwendungszweck</v>
      </c>
      <c r="H1768" s="76" t="str">
        <f>IF(ISBLANK(Abfalldokumentation!$W1768),"-",Abfalldokumentation!$W1768)</f>
        <v>-</v>
      </c>
      <c r="I1768" s="76">
        <f t="shared" si="191"/>
        <v>46</v>
      </c>
      <c r="J1768" s="76" t="str">
        <f t="shared" si="192"/>
        <v>Produkte</v>
      </c>
      <c r="K1768" s="76" t="str">
        <f t="shared" si="193"/>
        <v>BUs</v>
      </c>
      <c r="L1768" s="76" t="str">
        <f t="shared" si="194"/>
        <v>Symptome</v>
      </c>
      <c r="M1768" s="76">
        <f>IFERROR(VLOOKUP(Abfalldokumentation!$O1768,Kennzahlen!S:V,3,FALSE)*Abfalldokumentation!$B1768,"0")</f>
        <v>30</v>
      </c>
      <c r="N1768" s="76" t="str">
        <f>IF(ISBLANK(Q1768),VLOOKUP(Abfalldokumentation!$O1768,'Linien - BU'!R:S,2,FALSE),Q1768)</f>
        <v>BU4</v>
      </c>
      <c r="O1768" s="77">
        <f t="shared" si="195"/>
        <v>29500886</v>
      </c>
      <c r="P1768" s="77">
        <f t="shared" si="196"/>
        <v>61</v>
      </c>
      <c r="Q1768" s="45" t="s">
        <v>9</v>
      </c>
      <c r="R1768" s="46">
        <v>29500886</v>
      </c>
      <c r="S1768" s="46">
        <v>20</v>
      </c>
      <c r="T1768" s="46">
        <v>61</v>
      </c>
      <c r="U1768" s="41">
        <v>44515</v>
      </c>
      <c r="V1768" s="61"/>
      <c r="W1768" s="46"/>
      <c r="X1768" s="50" t="str">
        <f>IFERROR(VLOOKUP(Abfalldokumentation!$R1768,Artikel!A:C,3,FALSE),Abfalldokumentation!$R1768)</f>
        <v>ABS MEDI-KRÄUK</v>
      </c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</row>
    <row r="1769" spans="1:40" ht="30" hidden="1" customHeight="1" x14ac:dyDescent="0.25">
      <c r="A1769" s="78" t="str">
        <f>VLOOKUP(N1769,'Linien - BU'!A:B,2,FALSE)</f>
        <v>BU4</v>
      </c>
      <c r="B1769" s="79">
        <f t="shared" si="197"/>
        <v>18</v>
      </c>
      <c r="C1769" s="80">
        <f>Abfalldokumentation!$U1769</f>
        <v>44515</v>
      </c>
      <c r="D1769" s="69" t="str">
        <f>IFERROR(IF(VLOOKUP(O1769,'[1]Rohware 230'!$B:$C,2,FALSE)=0,"Rohware"),
IFERROR(IF(VLOOKUP(O1769,[1]Sammelnr.!$B:$C,2,FALSE)=0,"Sammelnr. ungeschält ABS"),
IFERROR(IF(VLOOKUP(O1769,[1]Sammelnr.!$E:$F,2,FALSE)=0,"Sammelnr. ungeschält VS"),
IFERROR(IF(VLOOKUP(O1769,[1]Sammelnr.!$H:$I,2,FALSE)=0,"Sammelnr. geschält"),
IFERROR(IF(VLOOKUP(O1769,[1]Offen!$B:$C,2,FALSE)=0,"Offen ungeschält ABS"),
IFERROR(IF(VLOOKUP(O1769,[1]Offen!$E:$F,2,FALSE)=0,"Offen ungeschält VOS"),
IFERROR(IF(VLOOKUP(O1769,[1]Offen!$H:$I,2,FALSE)=0,"Offen geschält RW"),
IFERROR(IF(VLOOKUP(O1769,[1]Offen!$K:$L,2,FALSE)=0,"Offen vegan"),
IFERROR(IF(VLOOKUP(O1769,[1]Offen!$N:$O,2,FALSE)=0,"Offen Zipfel"),
IFERROR(IF(VLOOKUP(O1769,[1]Offen!$Q:$R,2,FALSE)=0,"Offen Endstücke"),
IFERROR(IF(VLOOKUP(O1769,[1]Vakuumiert!$B:$C,2,FALSE)=0,"Vakuumierter VOS ungeschält"),
IFERROR(IF(VLOOKUP(O1769,[1]Vakuumiert!$E:$F,2,FALSE)=0,"Vakuumierter ABS ungeschält"),
IFERROR(IF(VLOOKUP(O1769,[1]Vakuumiert!$H:$I,2,FALSE)=0,"Vakuumierter VOS geschält"),
IFERROR(IF(VLOOKUP(O1769,[1]Vakuumiert!$K:$L,2,FALSE)=0,"Vakuumierter VOS vegan"),
IFERROR(IF(VLOOKUP(O1769,[1]Vakuumiert!$N:$O,2,FALSE)=0,"Vakuumierter VOS Zipfel"),
IFERROR(IF(VLOOKUP(O1769,[1]Vakuumiert!$Q:$R,2,FALSE)=0,"Vakuumiert geschält"),
IFERROR(IF(VLOOKUP(O1769,'[1]vakuumierte Fertigprodukte'!$B:$C,2,FALSE)=0,"Fertigprodukte"),
IFERROR(IF(VLOOKUP(O1769,'[1]vakuumierte Fertigprodukte'!$E:$FI,2,FALSE)=0,"Vakuumierte Zipfel"),
IFERROR(IF(VLOOKUP(O1769,[1]Wurste!$B:$C,2,FALSE)=0,"Räucherwürste"),
IFERROR(IF(VLOOKUP(O1769,[1]Wurste!$E:$F,2,FALSE)=0,"URW/URGW Wurst"),
IFERROR(IF(VLOOKUP(O1769,[1]Wurste!$H:$I,2,FALSE)=0,"HF-Wurst Vegan"),
IFERROR(IF(VLOOKUP(O1769,[1]Wurste!$K:$L,2,FALSE)=0,"320er ohne Würste"),
IFERROR(IF(AND(OR(Abfalldokumentation!$A1769="BU3",Abfalldokumentation!$A1769="Verkauf"),Abfalldokumentation!$F1769="Schimmel",Abfalldokumentation!$G1769="keinen Abnehmer/kein Schälpersonal"),"Div. Zipfel, ES ohne Verwendung",VLOOKUP(Abfalldokumentation!$E1769,Produktgruppen!A:B,2,FALSE)),"-")))))))))))))))))))))))</f>
        <v>ABS</v>
      </c>
      <c r="E1769" s="81" t="str">
        <f>IFERROR(VLOOKUP(Abfalldokumentation!$O1769,Artikel!A:C,3,FALSE),Abfalldokumentation!$O1769)</f>
        <v>ABS Whisky-Nuts</v>
      </c>
      <c r="F1769" s="81" t="str">
        <f>VLOOKUP(T1769,'Liste Gründe'!A:D,2,FALSE)</f>
        <v>keinen Verwendungszweck</v>
      </c>
      <c r="G1769" s="80" t="str">
        <f>IF(ISBLANK(V1769),VLOOKUP(Abfalldokumentation!$P1769,'Liste Gründe'!A:D,3,FALSE),V1769)</f>
        <v>keinen Verwendungszweck</v>
      </c>
      <c r="H1769" s="81" t="str">
        <f>IF(ISBLANK(Abfalldokumentation!$W1769),"-",Abfalldokumentation!$W1769)</f>
        <v>-</v>
      </c>
      <c r="I1769" s="81">
        <f t="shared" si="191"/>
        <v>46</v>
      </c>
      <c r="J1769" s="81" t="str">
        <f t="shared" si="192"/>
        <v>Produkte</v>
      </c>
      <c r="K1769" s="81" t="str">
        <f t="shared" si="193"/>
        <v>BUs</v>
      </c>
      <c r="L1769" s="81" t="str">
        <f t="shared" si="194"/>
        <v>Symptome</v>
      </c>
      <c r="M1769" s="81">
        <f>IFERROR(VLOOKUP(Abfalldokumentation!$O1769,Kennzahlen!S:V,3,FALSE)*Abfalldokumentation!$B1769,"0")</f>
        <v>27</v>
      </c>
      <c r="N1769" s="81" t="str">
        <f>IF(ISBLANK(Q1769),VLOOKUP(Abfalldokumentation!$O1769,'Linien - BU'!R:S,2,FALSE),Q1769)</f>
        <v>BU4</v>
      </c>
      <c r="O1769" s="77">
        <f t="shared" si="195"/>
        <v>29501009</v>
      </c>
      <c r="P1769" s="77">
        <f t="shared" si="196"/>
        <v>61</v>
      </c>
      <c r="Q1769" s="39" t="s">
        <v>9</v>
      </c>
      <c r="R1769" s="40">
        <v>29501009</v>
      </c>
      <c r="S1769" s="40">
        <v>18</v>
      </c>
      <c r="T1769" s="40">
        <v>61</v>
      </c>
      <c r="U1769" s="41">
        <v>44515</v>
      </c>
      <c r="V1769" s="59"/>
      <c r="W1769" s="40"/>
      <c r="X1769" s="44" t="str">
        <f>IFERROR(VLOOKUP(Abfalldokumentation!$R1769,Artikel!A:C,3,FALSE),Abfalldokumentation!$R1769)</f>
        <v>ABS Whisky-Nuts</v>
      </c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</row>
    <row r="1770" spans="1:40" ht="30" hidden="1" customHeight="1" x14ac:dyDescent="0.25">
      <c r="A1770" s="73" t="str">
        <f>VLOOKUP(N1770,'Linien - BU'!A:B,2,FALSE)</f>
        <v>BU4</v>
      </c>
      <c r="B1770" s="74">
        <f t="shared" si="197"/>
        <v>11</v>
      </c>
      <c r="C1770" s="75">
        <f>Abfalldokumentation!$U1770</f>
        <v>44515</v>
      </c>
      <c r="D1770" s="69" t="str">
        <f>IFERROR(IF(VLOOKUP(O1770,'[1]Rohware 230'!$B:$C,2,FALSE)=0,"Rohware"),
IFERROR(IF(VLOOKUP(O1770,[1]Sammelnr.!$B:$C,2,FALSE)=0,"Sammelnr. ungeschält ABS"),
IFERROR(IF(VLOOKUP(O1770,[1]Sammelnr.!$E:$F,2,FALSE)=0,"Sammelnr. ungeschält VS"),
IFERROR(IF(VLOOKUP(O1770,[1]Sammelnr.!$H:$I,2,FALSE)=0,"Sammelnr. geschält"),
IFERROR(IF(VLOOKUP(O1770,[1]Offen!$B:$C,2,FALSE)=0,"Offen ungeschält ABS"),
IFERROR(IF(VLOOKUP(O1770,[1]Offen!$E:$F,2,FALSE)=0,"Offen ungeschält VOS"),
IFERROR(IF(VLOOKUP(O1770,[1]Offen!$H:$I,2,FALSE)=0,"Offen geschält RW"),
IFERROR(IF(VLOOKUP(O1770,[1]Offen!$K:$L,2,FALSE)=0,"Offen vegan"),
IFERROR(IF(VLOOKUP(O1770,[1]Offen!$N:$O,2,FALSE)=0,"Offen Zipfel"),
IFERROR(IF(VLOOKUP(O1770,[1]Offen!$Q:$R,2,FALSE)=0,"Offen Endstücke"),
IFERROR(IF(VLOOKUP(O1770,[1]Vakuumiert!$B:$C,2,FALSE)=0,"Vakuumierter VOS ungeschält"),
IFERROR(IF(VLOOKUP(O1770,[1]Vakuumiert!$E:$F,2,FALSE)=0,"Vakuumierter ABS ungeschält"),
IFERROR(IF(VLOOKUP(O1770,[1]Vakuumiert!$H:$I,2,FALSE)=0,"Vakuumierter VOS geschält"),
IFERROR(IF(VLOOKUP(O1770,[1]Vakuumiert!$K:$L,2,FALSE)=0,"Vakuumierter VOS vegan"),
IFERROR(IF(VLOOKUP(O1770,[1]Vakuumiert!$N:$O,2,FALSE)=0,"Vakuumierter VOS Zipfel"),
IFERROR(IF(VLOOKUP(O1770,[1]Vakuumiert!$Q:$R,2,FALSE)=0,"Vakuumiert geschält"),
IFERROR(IF(VLOOKUP(O1770,'[1]vakuumierte Fertigprodukte'!$B:$C,2,FALSE)=0,"Fertigprodukte"),
IFERROR(IF(VLOOKUP(O1770,'[1]vakuumierte Fertigprodukte'!$E:$FI,2,FALSE)=0,"Vakuumierte Zipfel"),
IFERROR(IF(VLOOKUP(O1770,[1]Wurste!$B:$C,2,FALSE)=0,"Räucherwürste"),
IFERROR(IF(VLOOKUP(O1770,[1]Wurste!$E:$F,2,FALSE)=0,"URW/URGW Wurst"),
IFERROR(IF(VLOOKUP(O1770,[1]Wurste!$H:$I,2,FALSE)=0,"HF-Wurst Vegan"),
IFERROR(IF(VLOOKUP(O1770,[1]Wurste!$K:$L,2,FALSE)=0,"320er ohne Würste"),
IFERROR(IF(AND(OR(Abfalldokumentation!$A1770="BU3",Abfalldokumentation!$A1770="Verkauf"),Abfalldokumentation!$F1770="Schimmel",Abfalldokumentation!$G1770="keinen Abnehmer/kein Schälpersonal"),"Div. Zipfel, ES ohne Verwendung",VLOOKUP(Abfalldokumentation!$E1770,Produktgruppen!A:B,2,FALSE)),"-")))))))))))))))))))))))</f>
        <v>ABS</v>
      </c>
      <c r="E1770" s="76" t="str">
        <f>IFERROR(VLOOKUP(Abfalldokumentation!$O1770,Artikel!A:C,3,FALSE),Abfalldokumentation!$O1770)</f>
        <v>ABS Whisky-Nuts</v>
      </c>
      <c r="F1770" s="76" t="str">
        <f>VLOOKUP(T1770,'Liste Gründe'!A:D,2,FALSE)</f>
        <v>keinen Verwendungszweck</v>
      </c>
      <c r="G1770" s="75" t="str">
        <f>IF(ISBLANK(V1770),VLOOKUP(Abfalldokumentation!$P1770,'Liste Gründe'!A:D,3,FALSE),V1770)</f>
        <v>keinen Verwendungszweck</v>
      </c>
      <c r="H1770" s="76" t="str">
        <f>IF(ISBLANK(Abfalldokumentation!$W1770),"-",Abfalldokumentation!$W1770)</f>
        <v>-</v>
      </c>
      <c r="I1770" s="76">
        <f t="shared" si="191"/>
        <v>46</v>
      </c>
      <c r="J1770" s="76" t="str">
        <f t="shared" si="192"/>
        <v>Produkte</v>
      </c>
      <c r="K1770" s="76" t="str">
        <f t="shared" si="193"/>
        <v>BUs</v>
      </c>
      <c r="L1770" s="76" t="str">
        <f t="shared" si="194"/>
        <v>Symptome</v>
      </c>
      <c r="M1770" s="76">
        <f>IFERROR(VLOOKUP(Abfalldokumentation!$O1770,Kennzahlen!S:V,3,FALSE)*Abfalldokumentation!$B1770,"0")</f>
        <v>16.5</v>
      </c>
      <c r="N1770" s="76" t="str">
        <f>IF(ISBLANK(Q1770),VLOOKUP(Abfalldokumentation!$O1770,'Linien - BU'!R:S,2,FALSE),Q1770)</f>
        <v>BU4</v>
      </c>
      <c r="O1770" s="77">
        <f t="shared" si="195"/>
        <v>29501009</v>
      </c>
      <c r="P1770" s="77">
        <f t="shared" si="196"/>
        <v>61</v>
      </c>
      <c r="Q1770" s="45" t="s">
        <v>9</v>
      </c>
      <c r="R1770" s="46">
        <v>29501009</v>
      </c>
      <c r="S1770" s="46">
        <v>11</v>
      </c>
      <c r="T1770" s="46">
        <v>61</v>
      </c>
      <c r="U1770" s="41">
        <v>44515</v>
      </c>
      <c r="V1770" s="61"/>
      <c r="W1770" s="46"/>
      <c r="X1770" s="50" t="str">
        <f>IFERROR(VLOOKUP(Abfalldokumentation!$R1770,Artikel!A:C,3,FALSE),Abfalldokumentation!$R1770)</f>
        <v>ABS Whisky-Nuts</v>
      </c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</row>
    <row r="1771" spans="1:40" ht="30" hidden="1" customHeight="1" x14ac:dyDescent="0.25">
      <c r="A1771" s="78" t="str">
        <f>VLOOKUP(N1771,'Linien - BU'!A:B,2,FALSE)</f>
        <v>BU4</v>
      </c>
      <c r="B1771" s="79">
        <f t="shared" si="197"/>
        <v>20</v>
      </c>
      <c r="C1771" s="80">
        <f>Abfalldokumentation!$U1771</f>
        <v>44515</v>
      </c>
      <c r="D1771" s="69" t="str">
        <f>IFERROR(IF(VLOOKUP(O1771,'[1]Rohware 230'!$B:$C,2,FALSE)=0,"Rohware"),
IFERROR(IF(VLOOKUP(O1771,[1]Sammelnr.!$B:$C,2,FALSE)=0,"Sammelnr. ungeschält ABS"),
IFERROR(IF(VLOOKUP(O1771,[1]Sammelnr.!$E:$F,2,FALSE)=0,"Sammelnr. ungeschält VS"),
IFERROR(IF(VLOOKUP(O1771,[1]Sammelnr.!$H:$I,2,FALSE)=0,"Sammelnr. geschält"),
IFERROR(IF(VLOOKUP(O1771,[1]Offen!$B:$C,2,FALSE)=0,"Offen ungeschält ABS"),
IFERROR(IF(VLOOKUP(O1771,[1]Offen!$E:$F,2,FALSE)=0,"Offen ungeschält VOS"),
IFERROR(IF(VLOOKUP(O1771,[1]Offen!$H:$I,2,FALSE)=0,"Offen geschält RW"),
IFERROR(IF(VLOOKUP(O1771,[1]Offen!$K:$L,2,FALSE)=0,"Offen vegan"),
IFERROR(IF(VLOOKUP(O1771,[1]Offen!$N:$O,2,FALSE)=0,"Offen Zipfel"),
IFERROR(IF(VLOOKUP(O1771,[1]Offen!$Q:$R,2,FALSE)=0,"Offen Endstücke"),
IFERROR(IF(VLOOKUP(O1771,[1]Vakuumiert!$B:$C,2,FALSE)=0,"Vakuumierter VOS ungeschält"),
IFERROR(IF(VLOOKUP(O1771,[1]Vakuumiert!$E:$F,2,FALSE)=0,"Vakuumierter ABS ungeschält"),
IFERROR(IF(VLOOKUP(O1771,[1]Vakuumiert!$H:$I,2,FALSE)=0,"Vakuumierter VOS geschält"),
IFERROR(IF(VLOOKUP(O1771,[1]Vakuumiert!$K:$L,2,FALSE)=0,"Vakuumierter VOS vegan"),
IFERROR(IF(VLOOKUP(O1771,[1]Vakuumiert!$N:$O,2,FALSE)=0,"Vakuumierter VOS Zipfel"),
IFERROR(IF(VLOOKUP(O1771,[1]Vakuumiert!$Q:$R,2,FALSE)=0,"Vakuumiert geschält"),
IFERROR(IF(VLOOKUP(O1771,'[1]vakuumierte Fertigprodukte'!$B:$C,2,FALSE)=0,"Fertigprodukte"),
IFERROR(IF(VLOOKUP(O1771,'[1]vakuumierte Fertigprodukte'!$E:$FI,2,FALSE)=0,"Vakuumierte Zipfel"),
IFERROR(IF(VLOOKUP(O1771,[1]Wurste!$B:$C,2,FALSE)=0,"Räucherwürste"),
IFERROR(IF(VLOOKUP(O1771,[1]Wurste!$E:$F,2,FALSE)=0,"URW/URGW Wurst"),
IFERROR(IF(VLOOKUP(O1771,[1]Wurste!$H:$I,2,FALSE)=0,"HF-Wurst Vegan"),
IFERROR(IF(VLOOKUP(O1771,[1]Wurste!$K:$L,2,FALSE)=0,"320er ohne Würste"),
IFERROR(IF(AND(OR(Abfalldokumentation!$A1771="BU3",Abfalldokumentation!$A1771="Verkauf"),Abfalldokumentation!$F1771="Schimmel",Abfalldokumentation!$G1771="keinen Abnehmer/kein Schälpersonal"),"Div. Zipfel, ES ohne Verwendung",VLOOKUP(Abfalldokumentation!$E1771,Produktgruppen!A:B,2,FALSE)),"-")))))))))))))))))))))))</f>
        <v>ABS</v>
      </c>
      <c r="E1771" s="81" t="str">
        <f>IFERROR(VLOOKUP(Abfalldokumentation!$O1771,Artikel!A:C,3,FALSE),Abfalldokumentation!$O1771)</f>
        <v>ABS BRUSCHETTA</v>
      </c>
      <c r="F1771" s="81" t="str">
        <f>VLOOKUP(T1771,'Liste Gründe'!A:D,2,FALSE)</f>
        <v>keinen Verwendungszweck</v>
      </c>
      <c r="G1771" s="80" t="str">
        <f>IF(ISBLANK(V1771),VLOOKUP(Abfalldokumentation!$P1771,'Liste Gründe'!A:D,3,FALSE),V1771)</f>
        <v>keinen Verwendungszweck</v>
      </c>
      <c r="H1771" s="81" t="str">
        <f>IF(ISBLANK(Abfalldokumentation!$W1771),"-",Abfalldokumentation!$W1771)</f>
        <v>-</v>
      </c>
      <c r="I1771" s="81">
        <f t="shared" si="191"/>
        <v>46</v>
      </c>
      <c r="J1771" s="81" t="str">
        <f t="shared" si="192"/>
        <v>Produkte</v>
      </c>
      <c r="K1771" s="81" t="str">
        <f t="shared" si="193"/>
        <v>BUs</v>
      </c>
      <c r="L1771" s="81" t="str">
        <f t="shared" si="194"/>
        <v>Symptome</v>
      </c>
      <c r="M1771" s="81">
        <f>IFERROR(VLOOKUP(Abfalldokumentation!$O1771,Kennzahlen!S:V,3,FALSE)*Abfalldokumentation!$B1771,"0")</f>
        <v>30</v>
      </c>
      <c r="N1771" s="81" t="str">
        <f>IF(ISBLANK(Q1771),VLOOKUP(Abfalldokumentation!$O1771,'Linien - BU'!R:S,2,FALSE),Q1771)</f>
        <v>BU4</v>
      </c>
      <c r="O1771" s="77">
        <f t="shared" si="195"/>
        <v>29501029</v>
      </c>
      <c r="P1771" s="77">
        <f t="shared" si="196"/>
        <v>61</v>
      </c>
      <c r="Q1771" s="39" t="s">
        <v>9</v>
      </c>
      <c r="R1771" s="40">
        <v>29501029</v>
      </c>
      <c r="S1771" s="40">
        <v>20</v>
      </c>
      <c r="T1771" s="40">
        <v>61</v>
      </c>
      <c r="U1771" s="41">
        <v>44515</v>
      </c>
      <c r="V1771" s="59"/>
      <c r="W1771" s="40"/>
      <c r="X1771" s="44" t="str">
        <f>IFERROR(VLOOKUP(Abfalldokumentation!$R1771,Artikel!A:C,3,FALSE),Abfalldokumentation!$R1771)</f>
        <v>ABS BRUSCHETTA</v>
      </c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</row>
    <row r="1772" spans="1:40" ht="30" hidden="1" customHeight="1" x14ac:dyDescent="0.25">
      <c r="A1772" s="73" t="str">
        <f>VLOOKUP(N1772,'Linien - BU'!A:B,2,FALSE)</f>
        <v>BU4</v>
      </c>
      <c r="B1772" s="74">
        <f t="shared" si="197"/>
        <v>5</v>
      </c>
      <c r="C1772" s="75">
        <f>Abfalldokumentation!$U1772</f>
        <v>44515</v>
      </c>
      <c r="D1772" s="69" t="str">
        <f>IFERROR(IF(VLOOKUP(O1772,'[1]Rohware 230'!$B:$C,2,FALSE)=0,"Rohware"),
IFERROR(IF(VLOOKUP(O1772,[1]Sammelnr.!$B:$C,2,FALSE)=0,"Sammelnr. ungeschält ABS"),
IFERROR(IF(VLOOKUP(O1772,[1]Sammelnr.!$E:$F,2,FALSE)=0,"Sammelnr. ungeschält VS"),
IFERROR(IF(VLOOKUP(O1772,[1]Sammelnr.!$H:$I,2,FALSE)=0,"Sammelnr. geschält"),
IFERROR(IF(VLOOKUP(O1772,[1]Offen!$B:$C,2,FALSE)=0,"Offen ungeschält ABS"),
IFERROR(IF(VLOOKUP(O1772,[1]Offen!$E:$F,2,FALSE)=0,"Offen ungeschält VOS"),
IFERROR(IF(VLOOKUP(O1772,[1]Offen!$H:$I,2,FALSE)=0,"Offen geschält RW"),
IFERROR(IF(VLOOKUP(O1772,[1]Offen!$K:$L,2,FALSE)=0,"Offen vegan"),
IFERROR(IF(VLOOKUP(O1772,[1]Offen!$N:$O,2,FALSE)=0,"Offen Zipfel"),
IFERROR(IF(VLOOKUP(O1772,[1]Offen!$Q:$R,2,FALSE)=0,"Offen Endstücke"),
IFERROR(IF(VLOOKUP(O1772,[1]Vakuumiert!$B:$C,2,FALSE)=0,"Vakuumierter VOS ungeschält"),
IFERROR(IF(VLOOKUP(O1772,[1]Vakuumiert!$E:$F,2,FALSE)=0,"Vakuumierter ABS ungeschält"),
IFERROR(IF(VLOOKUP(O1772,[1]Vakuumiert!$H:$I,2,FALSE)=0,"Vakuumierter VOS geschält"),
IFERROR(IF(VLOOKUP(O1772,[1]Vakuumiert!$K:$L,2,FALSE)=0,"Vakuumierter VOS vegan"),
IFERROR(IF(VLOOKUP(O1772,[1]Vakuumiert!$N:$O,2,FALSE)=0,"Vakuumierter VOS Zipfel"),
IFERROR(IF(VLOOKUP(O1772,[1]Vakuumiert!$Q:$R,2,FALSE)=0,"Vakuumiert geschält"),
IFERROR(IF(VLOOKUP(O1772,'[1]vakuumierte Fertigprodukte'!$B:$C,2,FALSE)=0,"Fertigprodukte"),
IFERROR(IF(VLOOKUP(O1772,'[1]vakuumierte Fertigprodukte'!$E:$FI,2,FALSE)=0,"Vakuumierte Zipfel"),
IFERROR(IF(VLOOKUP(O1772,[1]Wurste!$B:$C,2,FALSE)=0,"Räucherwürste"),
IFERROR(IF(VLOOKUP(O1772,[1]Wurste!$E:$F,2,FALSE)=0,"URW/URGW Wurst"),
IFERROR(IF(VLOOKUP(O1772,[1]Wurste!$H:$I,2,FALSE)=0,"HF-Wurst Vegan"),
IFERROR(IF(VLOOKUP(O1772,[1]Wurste!$K:$L,2,FALSE)=0,"320er ohne Würste"),
IFERROR(IF(AND(OR(Abfalldokumentation!$A1772="BU3",Abfalldokumentation!$A1772="Verkauf"),Abfalldokumentation!$F1772="Schimmel",Abfalldokumentation!$G1772="keinen Abnehmer/kein Schälpersonal"),"Div. Zipfel, ES ohne Verwendung",VLOOKUP(Abfalldokumentation!$E1772,Produktgruppen!A:B,2,FALSE)),"-")))))))))))))))))))))))</f>
        <v>-</v>
      </c>
      <c r="E1772" s="76" t="str">
        <f>IFERROR(VLOOKUP(Abfalldokumentation!$O1772,Artikel!A:C,3,FALSE),Abfalldokumentation!$O1772)</f>
        <v>ABS GRÜN-PFEFF</v>
      </c>
      <c r="F1772" s="76" t="str">
        <f>VLOOKUP(T1772,'Liste Gründe'!A:D,2,FALSE)</f>
        <v>keinen Verwendungszweck</v>
      </c>
      <c r="G1772" s="75" t="str">
        <f>IF(ISBLANK(V1772),VLOOKUP(Abfalldokumentation!$P1772,'Liste Gründe'!A:D,3,FALSE),V1772)</f>
        <v>keinen Verwendungszweck</v>
      </c>
      <c r="H1772" s="76" t="str">
        <f>IF(ISBLANK(Abfalldokumentation!$W1772),"-",Abfalldokumentation!$W1772)</f>
        <v>-</v>
      </c>
      <c r="I1772" s="76">
        <f t="shared" si="191"/>
        <v>46</v>
      </c>
      <c r="J1772" s="76" t="str">
        <f t="shared" si="192"/>
        <v>Produkte</v>
      </c>
      <c r="K1772" s="76" t="str">
        <f t="shared" si="193"/>
        <v>BUs</v>
      </c>
      <c r="L1772" s="76" t="str">
        <f t="shared" si="194"/>
        <v>Symptome</v>
      </c>
      <c r="M1772" s="76">
        <f>IFERROR(VLOOKUP(Abfalldokumentation!$O1772,Kennzahlen!S:V,3,FALSE)*Abfalldokumentation!$B1772,"0")</f>
        <v>5.0000000000000001E-4</v>
      </c>
      <c r="N1772" s="76" t="str">
        <f>IF(ISBLANK(Q1772),VLOOKUP(Abfalldokumentation!$O1772,'Linien - BU'!R:S,2,FALSE),Q1772)</f>
        <v>BU4</v>
      </c>
      <c r="O1772" s="77">
        <f t="shared" si="195"/>
        <v>29501105</v>
      </c>
      <c r="P1772" s="77">
        <f t="shared" si="196"/>
        <v>61</v>
      </c>
      <c r="Q1772" s="45" t="s">
        <v>9</v>
      </c>
      <c r="R1772" s="46">
        <v>29501105</v>
      </c>
      <c r="S1772" s="46">
        <v>5</v>
      </c>
      <c r="T1772" s="46">
        <v>61</v>
      </c>
      <c r="U1772" s="41">
        <v>44515</v>
      </c>
      <c r="V1772" s="61"/>
      <c r="W1772" s="46"/>
      <c r="X1772" s="50" t="str">
        <f>IFERROR(VLOOKUP(Abfalldokumentation!$R1772,Artikel!A:C,3,FALSE),Abfalldokumentation!$R1772)</f>
        <v>ABS GRÜN-PFEFF</v>
      </c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</row>
    <row r="1773" spans="1:40" ht="30" hidden="1" customHeight="1" x14ac:dyDescent="0.25">
      <c r="A1773" s="78" t="str">
        <f>VLOOKUP(N1773,'Linien - BU'!A:B,2,FALSE)</f>
        <v>BU4</v>
      </c>
      <c r="B1773" s="79">
        <f t="shared" ref="B1773:B1783" si="198">S1773</f>
        <v>6</v>
      </c>
      <c r="C1773" s="80">
        <f>Abfalldokumentation!$U1773</f>
        <v>44515</v>
      </c>
      <c r="D1773" s="69" t="str">
        <f>IFERROR(IF(VLOOKUP(O1773,'[1]Rohware 230'!$B:$C,2,FALSE)=0,"Rohware"),
IFERROR(IF(VLOOKUP(O1773,[1]Sammelnr.!$B:$C,2,FALSE)=0,"Sammelnr. ungeschält ABS"),
IFERROR(IF(VLOOKUP(O1773,[1]Sammelnr.!$E:$F,2,FALSE)=0,"Sammelnr. ungeschält VS"),
IFERROR(IF(VLOOKUP(O1773,[1]Sammelnr.!$H:$I,2,FALSE)=0,"Sammelnr. geschält"),
IFERROR(IF(VLOOKUP(O1773,[1]Offen!$B:$C,2,FALSE)=0,"Offen ungeschält ABS"),
IFERROR(IF(VLOOKUP(O1773,[1]Offen!$E:$F,2,FALSE)=0,"Offen ungeschält VOS"),
IFERROR(IF(VLOOKUP(O1773,[1]Offen!$H:$I,2,FALSE)=0,"Offen geschält RW"),
IFERROR(IF(VLOOKUP(O1773,[1]Offen!$K:$L,2,FALSE)=0,"Offen vegan"),
IFERROR(IF(VLOOKUP(O1773,[1]Offen!$N:$O,2,FALSE)=0,"Offen Zipfel"),
IFERROR(IF(VLOOKUP(O1773,[1]Offen!$Q:$R,2,FALSE)=0,"Offen Endstücke"),
IFERROR(IF(VLOOKUP(O1773,[1]Vakuumiert!$B:$C,2,FALSE)=0,"Vakuumierter VOS ungeschält"),
IFERROR(IF(VLOOKUP(O1773,[1]Vakuumiert!$E:$F,2,FALSE)=0,"Vakuumierter ABS ungeschält"),
IFERROR(IF(VLOOKUP(O1773,[1]Vakuumiert!$H:$I,2,FALSE)=0,"Vakuumierter VOS geschält"),
IFERROR(IF(VLOOKUP(O1773,[1]Vakuumiert!$K:$L,2,FALSE)=0,"Vakuumierter VOS vegan"),
IFERROR(IF(VLOOKUP(O1773,[1]Vakuumiert!$N:$O,2,FALSE)=0,"Vakuumierter VOS Zipfel"),
IFERROR(IF(VLOOKUP(O1773,[1]Vakuumiert!$Q:$R,2,FALSE)=0,"Vakuumiert geschält"),
IFERROR(IF(VLOOKUP(O1773,'[1]vakuumierte Fertigprodukte'!$B:$C,2,FALSE)=0,"Fertigprodukte"),
IFERROR(IF(VLOOKUP(O1773,'[1]vakuumierte Fertigprodukte'!$E:$FI,2,FALSE)=0,"Vakuumierte Zipfel"),
IFERROR(IF(VLOOKUP(O1773,[1]Wurste!$B:$C,2,FALSE)=0,"Räucherwürste"),
IFERROR(IF(VLOOKUP(O1773,[1]Wurste!$E:$F,2,FALSE)=0,"URW/URGW Wurst"),
IFERROR(IF(VLOOKUP(O1773,[1]Wurste!$H:$I,2,FALSE)=0,"HF-Wurst Vegan"),
IFERROR(IF(VLOOKUP(O1773,[1]Wurste!$K:$L,2,FALSE)=0,"320er ohne Würste"),
IFERROR(IF(AND(OR(Abfalldokumentation!$A1773="BU3",Abfalldokumentation!$A1773="Verkauf"),Abfalldokumentation!$F1773="Schimmel",Abfalldokumentation!$G1773="keinen Abnehmer/kein Schälpersonal"),"Div. Zipfel, ES ohne Verwendung",VLOOKUP(Abfalldokumentation!$E1773,Produktgruppen!A:B,2,FALSE)),"-")))))))))))))))))))))))</f>
        <v>Vorschmelz</v>
      </c>
      <c r="E1773" s="81" t="str">
        <f>IFERROR(VLOOKUP(Abfalldokumentation!$O1773,Artikel!A:C,3,FALSE),Abfalldokumentation!$O1773)</f>
        <v>VOS Schwarzer Pfeffer R</v>
      </c>
      <c r="F1773" s="81" t="str">
        <f>VLOOKUP(T1773,'Liste Gründe'!A:D,2,FALSE)</f>
        <v>keinen Verwendungszweck</v>
      </c>
      <c r="G1773" s="80" t="str">
        <f>IF(ISBLANK(V1773),VLOOKUP(Abfalldokumentation!$P1773,'Liste Gründe'!A:D,3,FALSE),V1773)</f>
        <v>keinen Verwendungszweck</v>
      </c>
      <c r="H1773" s="81" t="str">
        <f>IF(ISBLANK(Abfalldokumentation!$W1773),"-",Abfalldokumentation!$W1773)</f>
        <v>-</v>
      </c>
      <c r="I1773" s="81">
        <f t="shared" si="191"/>
        <v>46</v>
      </c>
      <c r="J1773" s="81" t="str">
        <f t="shared" si="192"/>
        <v>Produkte</v>
      </c>
      <c r="K1773" s="81" t="str">
        <f t="shared" si="193"/>
        <v>BUs</v>
      </c>
      <c r="L1773" s="81" t="str">
        <f t="shared" si="194"/>
        <v>Symptome</v>
      </c>
      <c r="M1773" s="81">
        <f>IFERROR(VLOOKUP(Abfalldokumentation!$O1773,Kennzahlen!S:V,3,FALSE)*Abfalldokumentation!$B1773,"0")</f>
        <v>3</v>
      </c>
      <c r="N1773" s="81" t="str">
        <f>IF(ISBLANK(Q1773),VLOOKUP(Abfalldokumentation!$O1773,'Linien - BU'!R:S,2,FALSE),Q1773)</f>
        <v>BU4</v>
      </c>
      <c r="O1773" s="77">
        <f t="shared" si="195"/>
        <v>29500482</v>
      </c>
      <c r="P1773" s="77">
        <f t="shared" si="196"/>
        <v>61</v>
      </c>
      <c r="Q1773" s="39" t="s">
        <v>9</v>
      </c>
      <c r="R1773" s="40">
        <v>29500482</v>
      </c>
      <c r="S1773" s="40">
        <v>6</v>
      </c>
      <c r="T1773" s="40">
        <v>61</v>
      </c>
      <c r="U1773" s="41">
        <v>44515</v>
      </c>
      <c r="V1773" s="59"/>
      <c r="W1773" s="40"/>
      <c r="X1773" s="44" t="str">
        <f>IFERROR(VLOOKUP(Abfalldokumentation!$R1773,Artikel!A:C,3,FALSE),Abfalldokumentation!$R1773)</f>
        <v>VOS Schwarzer Pfeffer R</v>
      </c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</row>
    <row r="1774" spans="1:40" ht="30" hidden="1" customHeight="1" x14ac:dyDescent="0.25">
      <c r="A1774" s="73" t="str">
        <f>VLOOKUP(N1774,'Linien - BU'!A:B,2,FALSE)</f>
        <v>BU4</v>
      </c>
      <c r="B1774" s="74">
        <f t="shared" si="198"/>
        <v>20</v>
      </c>
      <c r="C1774" s="75">
        <f>Abfalldokumentation!$U1774</f>
        <v>44515</v>
      </c>
      <c r="D1774" s="69" t="str">
        <f>IFERROR(IF(VLOOKUP(O1774,'[1]Rohware 230'!$B:$C,2,FALSE)=0,"Rohware"),
IFERROR(IF(VLOOKUP(O1774,[1]Sammelnr.!$B:$C,2,FALSE)=0,"Sammelnr. ungeschält ABS"),
IFERROR(IF(VLOOKUP(O1774,[1]Sammelnr.!$E:$F,2,FALSE)=0,"Sammelnr. ungeschält VS"),
IFERROR(IF(VLOOKUP(O1774,[1]Sammelnr.!$H:$I,2,FALSE)=0,"Sammelnr. geschält"),
IFERROR(IF(VLOOKUP(O1774,[1]Offen!$B:$C,2,FALSE)=0,"Offen ungeschält ABS"),
IFERROR(IF(VLOOKUP(O1774,[1]Offen!$E:$F,2,FALSE)=0,"Offen ungeschält VOS"),
IFERROR(IF(VLOOKUP(O1774,[1]Offen!$H:$I,2,FALSE)=0,"Offen geschält RW"),
IFERROR(IF(VLOOKUP(O1774,[1]Offen!$K:$L,2,FALSE)=0,"Offen vegan"),
IFERROR(IF(VLOOKUP(O1774,[1]Offen!$N:$O,2,FALSE)=0,"Offen Zipfel"),
IFERROR(IF(VLOOKUP(O1774,[1]Offen!$Q:$R,2,FALSE)=0,"Offen Endstücke"),
IFERROR(IF(VLOOKUP(O1774,[1]Vakuumiert!$B:$C,2,FALSE)=0,"Vakuumierter VOS ungeschält"),
IFERROR(IF(VLOOKUP(O1774,[1]Vakuumiert!$E:$F,2,FALSE)=0,"Vakuumierter ABS ungeschält"),
IFERROR(IF(VLOOKUP(O1774,[1]Vakuumiert!$H:$I,2,FALSE)=0,"Vakuumierter VOS geschält"),
IFERROR(IF(VLOOKUP(O1774,[1]Vakuumiert!$K:$L,2,FALSE)=0,"Vakuumierter VOS vegan"),
IFERROR(IF(VLOOKUP(O1774,[1]Vakuumiert!$N:$O,2,FALSE)=0,"Vakuumierter VOS Zipfel"),
IFERROR(IF(VLOOKUP(O1774,[1]Vakuumiert!$Q:$R,2,FALSE)=0,"Vakuumiert geschält"),
IFERROR(IF(VLOOKUP(O1774,'[1]vakuumierte Fertigprodukte'!$B:$C,2,FALSE)=0,"Fertigprodukte"),
IFERROR(IF(VLOOKUP(O1774,'[1]vakuumierte Fertigprodukte'!$E:$FI,2,FALSE)=0,"Vakuumierte Zipfel"),
IFERROR(IF(VLOOKUP(O1774,[1]Wurste!$B:$C,2,FALSE)=0,"Räucherwürste"),
IFERROR(IF(VLOOKUP(O1774,[1]Wurste!$E:$F,2,FALSE)=0,"URW/URGW Wurst"),
IFERROR(IF(VLOOKUP(O1774,[1]Wurste!$H:$I,2,FALSE)=0,"HF-Wurst Vegan"),
IFERROR(IF(VLOOKUP(O1774,[1]Wurste!$K:$L,2,FALSE)=0,"320er ohne Würste"),
IFERROR(IF(AND(OR(Abfalldokumentation!$A1774="BU3",Abfalldokumentation!$A1774="Verkauf"),Abfalldokumentation!$F1774="Schimmel",Abfalldokumentation!$G1774="keinen Abnehmer/kein Schälpersonal"),"Div. Zipfel, ES ohne Verwendung",VLOOKUP(Abfalldokumentation!$E1774,Produktgruppen!A:B,2,FALSE)),"-")))))))))))))))))))))))</f>
        <v>ABS</v>
      </c>
      <c r="E1774" s="76" t="str">
        <f>IFERROR(VLOOKUP(Abfalldokumentation!$O1774,Artikel!A:C,3,FALSE),Abfalldokumentation!$O1774)</f>
        <v>ABS HEUBL</v>
      </c>
      <c r="F1774" s="76" t="str">
        <f>VLOOKUP(T1774,'Liste Gründe'!A:D,2,FALSE)</f>
        <v>keinen Verwendungszweck</v>
      </c>
      <c r="G1774" s="75" t="str">
        <f>IF(ISBLANK(V1774),VLOOKUP(Abfalldokumentation!$P1774,'Liste Gründe'!A:D,3,FALSE),V1774)</f>
        <v>keinen Verwendungszweck</v>
      </c>
      <c r="H1774" s="76" t="str">
        <f>IF(ISBLANK(Abfalldokumentation!$W1774),"-",Abfalldokumentation!$W1774)</f>
        <v>-</v>
      </c>
      <c r="I1774" s="76">
        <f t="shared" si="191"/>
        <v>46</v>
      </c>
      <c r="J1774" s="76" t="str">
        <f t="shared" si="192"/>
        <v>Produkte</v>
      </c>
      <c r="K1774" s="76" t="str">
        <f t="shared" si="193"/>
        <v>BUs</v>
      </c>
      <c r="L1774" s="76" t="str">
        <f t="shared" si="194"/>
        <v>Symptome</v>
      </c>
      <c r="M1774" s="76">
        <f>IFERROR(VLOOKUP(Abfalldokumentation!$O1774,Kennzahlen!S:V,3,FALSE)*Abfalldokumentation!$B1774,"0")</f>
        <v>0.2</v>
      </c>
      <c r="N1774" s="76" t="str">
        <f>IF(ISBLANK(Q1774),VLOOKUP(Abfalldokumentation!$O1774,'Linien - BU'!R:S,2,FALSE),Q1774)</f>
        <v>BU4</v>
      </c>
      <c r="O1774" s="77">
        <f t="shared" si="195"/>
        <v>29500885</v>
      </c>
      <c r="P1774" s="77">
        <f t="shared" si="196"/>
        <v>61</v>
      </c>
      <c r="Q1774" s="45" t="s">
        <v>9</v>
      </c>
      <c r="R1774" s="46">
        <v>29500885</v>
      </c>
      <c r="S1774" s="46">
        <v>20</v>
      </c>
      <c r="T1774" s="46">
        <v>61</v>
      </c>
      <c r="U1774" s="41">
        <v>44515</v>
      </c>
      <c r="V1774" s="61"/>
      <c r="W1774" s="46"/>
      <c r="X1774" s="50" t="str">
        <f>IFERROR(VLOOKUP(Abfalldokumentation!$R1774,Artikel!A:C,3,FALSE),Abfalldokumentation!$R1774)</f>
        <v>ABS HEUBL</v>
      </c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</row>
    <row r="1775" spans="1:40" ht="30" hidden="1" customHeight="1" x14ac:dyDescent="0.25">
      <c r="A1775" s="78" t="str">
        <f>VLOOKUP(N1775,'Linien - BU'!A:B,2,FALSE)</f>
        <v>BU4</v>
      </c>
      <c r="B1775" s="79">
        <f t="shared" si="198"/>
        <v>15</v>
      </c>
      <c r="C1775" s="80">
        <f>Abfalldokumentation!$U1775</f>
        <v>44515</v>
      </c>
      <c r="D1775" s="69" t="str">
        <f>IFERROR(IF(VLOOKUP(O1775,'[1]Rohware 230'!$B:$C,2,FALSE)=0,"Rohware"),
IFERROR(IF(VLOOKUP(O1775,[1]Sammelnr.!$B:$C,2,FALSE)=0,"Sammelnr. ungeschält ABS"),
IFERROR(IF(VLOOKUP(O1775,[1]Sammelnr.!$E:$F,2,FALSE)=0,"Sammelnr. ungeschält VS"),
IFERROR(IF(VLOOKUP(O1775,[1]Sammelnr.!$H:$I,2,FALSE)=0,"Sammelnr. geschält"),
IFERROR(IF(VLOOKUP(O1775,[1]Offen!$B:$C,2,FALSE)=0,"Offen ungeschält ABS"),
IFERROR(IF(VLOOKUP(O1775,[1]Offen!$E:$F,2,FALSE)=0,"Offen ungeschält VOS"),
IFERROR(IF(VLOOKUP(O1775,[1]Offen!$H:$I,2,FALSE)=0,"Offen geschält RW"),
IFERROR(IF(VLOOKUP(O1775,[1]Offen!$K:$L,2,FALSE)=0,"Offen vegan"),
IFERROR(IF(VLOOKUP(O1775,[1]Offen!$N:$O,2,FALSE)=0,"Offen Zipfel"),
IFERROR(IF(VLOOKUP(O1775,[1]Offen!$Q:$R,2,FALSE)=0,"Offen Endstücke"),
IFERROR(IF(VLOOKUP(O1775,[1]Vakuumiert!$B:$C,2,FALSE)=0,"Vakuumierter VOS ungeschält"),
IFERROR(IF(VLOOKUP(O1775,[1]Vakuumiert!$E:$F,2,FALSE)=0,"Vakuumierter ABS ungeschält"),
IFERROR(IF(VLOOKUP(O1775,[1]Vakuumiert!$H:$I,2,FALSE)=0,"Vakuumierter VOS geschält"),
IFERROR(IF(VLOOKUP(O1775,[1]Vakuumiert!$K:$L,2,FALSE)=0,"Vakuumierter VOS vegan"),
IFERROR(IF(VLOOKUP(O1775,[1]Vakuumiert!$N:$O,2,FALSE)=0,"Vakuumierter VOS Zipfel"),
IFERROR(IF(VLOOKUP(O1775,[1]Vakuumiert!$Q:$R,2,FALSE)=0,"Vakuumiert geschält"),
IFERROR(IF(VLOOKUP(O1775,'[1]vakuumierte Fertigprodukte'!$B:$C,2,FALSE)=0,"Fertigprodukte"),
IFERROR(IF(VLOOKUP(O1775,'[1]vakuumierte Fertigprodukte'!$E:$FI,2,FALSE)=0,"Vakuumierte Zipfel"),
IFERROR(IF(VLOOKUP(O1775,[1]Wurste!$B:$C,2,FALSE)=0,"Räucherwürste"),
IFERROR(IF(VLOOKUP(O1775,[1]Wurste!$E:$F,2,FALSE)=0,"URW/URGW Wurst"),
IFERROR(IF(VLOOKUP(O1775,[1]Wurste!$H:$I,2,FALSE)=0,"HF-Wurst Vegan"),
IFERROR(IF(VLOOKUP(O1775,[1]Wurste!$K:$L,2,FALSE)=0,"320er ohne Würste"),
IFERROR(IF(AND(OR(Abfalldokumentation!$A1775="BU3",Abfalldokumentation!$A1775="Verkauf"),Abfalldokumentation!$F1775="Schimmel",Abfalldokumentation!$G1775="keinen Abnehmer/kein Schälpersonal"),"Div. Zipfel, ES ohne Verwendung",VLOOKUP(Abfalldokumentation!$E1775,Produktgruppen!A:B,2,FALSE)),"-")))))))))))))))))))))))</f>
        <v>ABS</v>
      </c>
      <c r="E1775" s="81" t="str">
        <f>IFERROR(VLOOKUP(Abfalldokumentation!$O1775,Artikel!A:C,3,FALSE),Abfalldokumentation!$O1775)</f>
        <v>ABS HEUBL</v>
      </c>
      <c r="F1775" s="81" t="str">
        <f>VLOOKUP(T1775,'Liste Gründe'!A:D,2,FALSE)</f>
        <v>keinen Verwendungszweck</v>
      </c>
      <c r="G1775" s="80" t="str">
        <f>IF(ISBLANK(V1775),VLOOKUP(Abfalldokumentation!$P1775,'Liste Gründe'!A:D,3,FALSE),V1775)</f>
        <v>keinen Verwendungszweck</v>
      </c>
      <c r="H1775" s="81" t="str">
        <f>IF(ISBLANK(Abfalldokumentation!$W1775),"-",Abfalldokumentation!$W1775)</f>
        <v>-</v>
      </c>
      <c r="I1775" s="81">
        <f t="shared" si="191"/>
        <v>46</v>
      </c>
      <c r="J1775" s="81" t="str">
        <f t="shared" si="192"/>
        <v>Produkte</v>
      </c>
      <c r="K1775" s="81" t="str">
        <f t="shared" si="193"/>
        <v>BUs</v>
      </c>
      <c r="L1775" s="81" t="str">
        <f t="shared" si="194"/>
        <v>Symptome</v>
      </c>
      <c r="M1775" s="81">
        <f>IFERROR(VLOOKUP(Abfalldokumentation!$O1775,Kennzahlen!S:V,3,FALSE)*Abfalldokumentation!$B1775,"0")</f>
        <v>0.15</v>
      </c>
      <c r="N1775" s="81" t="str">
        <f>IF(ISBLANK(Q1775),VLOOKUP(Abfalldokumentation!$O1775,'Linien - BU'!R:S,2,FALSE),Q1775)</f>
        <v>BU4</v>
      </c>
      <c r="O1775" s="77">
        <f t="shared" si="195"/>
        <v>29500885</v>
      </c>
      <c r="P1775" s="77">
        <f t="shared" si="196"/>
        <v>61</v>
      </c>
      <c r="Q1775" s="39" t="s">
        <v>9</v>
      </c>
      <c r="R1775" s="40">
        <v>29500885</v>
      </c>
      <c r="S1775" s="40">
        <v>15</v>
      </c>
      <c r="T1775" s="40">
        <v>61</v>
      </c>
      <c r="U1775" s="41">
        <v>44515</v>
      </c>
      <c r="V1775" s="59"/>
      <c r="W1775" s="40"/>
      <c r="X1775" s="44" t="str">
        <f>IFERROR(VLOOKUP(Abfalldokumentation!$R1775,Artikel!A:C,3,FALSE),Abfalldokumentation!$R1775)</f>
        <v>ABS HEUBL</v>
      </c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</row>
    <row r="1776" spans="1:40" ht="30" hidden="1" customHeight="1" x14ac:dyDescent="0.25">
      <c r="A1776" s="73" t="str">
        <f>VLOOKUP(N1776,'Linien - BU'!A:B,2,FALSE)</f>
        <v>BU4</v>
      </c>
      <c r="B1776" s="74">
        <f t="shared" si="198"/>
        <v>7</v>
      </c>
      <c r="C1776" s="75">
        <f>Abfalldokumentation!$U1776</f>
        <v>44515</v>
      </c>
      <c r="D1776" s="69" t="str">
        <f>IFERROR(IF(VLOOKUP(O1776,'[1]Rohware 230'!$B:$C,2,FALSE)=0,"Rohware"),
IFERROR(IF(VLOOKUP(O1776,[1]Sammelnr.!$B:$C,2,FALSE)=0,"Sammelnr. ungeschält ABS"),
IFERROR(IF(VLOOKUP(O1776,[1]Sammelnr.!$E:$F,2,FALSE)=0,"Sammelnr. ungeschält VS"),
IFERROR(IF(VLOOKUP(O1776,[1]Sammelnr.!$H:$I,2,FALSE)=0,"Sammelnr. geschält"),
IFERROR(IF(VLOOKUP(O1776,[1]Offen!$B:$C,2,FALSE)=0,"Offen ungeschält ABS"),
IFERROR(IF(VLOOKUP(O1776,[1]Offen!$E:$F,2,FALSE)=0,"Offen ungeschält VOS"),
IFERROR(IF(VLOOKUP(O1776,[1]Offen!$H:$I,2,FALSE)=0,"Offen geschält RW"),
IFERROR(IF(VLOOKUP(O1776,[1]Offen!$K:$L,2,FALSE)=0,"Offen vegan"),
IFERROR(IF(VLOOKUP(O1776,[1]Offen!$N:$O,2,FALSE)=0,"Offen Zipfel"),
IFERROR(IF(VLOOKUP(O1776,[1]Offen!$Q:$R,2,FALSE)=0,"Offen Endstücke"),
IFERROR(IF(VLOOKUP(O1776,[1]Vakuumiert!$B:$C,2,FALSE)=0,"Vakuumierter VOS ungeschält"),
IFERROR(IF(VLOOKUP(O1776,[1]Vakuumiert!$E:$F,2,FALSE)=0,"Vakuumierter ABS ungeschält"),
IFERROR(IF(VLOOKUP(O1776,[1]Vakuumiert!$H:$I,2,FALSE)=0,"Vakuumierter VOS geschält"),
IFERROR(IF(VLOOKUP(O1776,[1]Vakuumiert!$K:$L,2,FALSE)=0,"Vakuumierter VOS vegan"),
IFERROR(IF(VLOOKUP(O1776,[1]Vakuumiert!$N:$O,2,FALSE)=0,"Vakuumierter VOS Zipfel"),
IFERROR(IF(VLOOKUP(O1776,[1]Vakuumiert!$Q:$R,2,FALSE)=0,"Vakuumiert geschält"),
IFERROR(IF(VLOOKUP(O1776,'[1]vakuumierte Fertigprodukte'!$B:$C,2,FALSE)=0,"Fertigprodukte"),
IFERROR(IF(VLOOKUP(O1776,'[1]vakuumierte Fertigprodukte'!$E:$FI,2,FALSE)=0,"Vakuumierte Zipfel"),
IFERROR(IF(VLOOKUP(O1776,[1]Wurste!$B:$C,2,FALSE)=0,"Räucherwürste"),
IFERROR(IF(VLOOKUP(O1776,[1]Wurste!$E:$F,2,FALSE)=0,"URW/URGW Wurst"),
IFERROR(IF(VLOOKUP(O1776,[1]Wurste!$H:$I,2,FALSE)=0,"HF-Wurst Vegan"),
IFERROR(IF(VLOOKUP(O1776,[1]Wurste!$K:$L,2,FALSE)=0,"320er ohne Würste"),
IFERROR(IF(AND(OR(Abfalldokumentation!$A1776="BU3",Abfalldokumentation!$A1776="Verkauf"),Abfalldokumentation!$F1776="Schimmel",Abfalldokumentation!$G1776="keinen Abnehmer/kein Schälpersonal"),"Div. Zipfel, ES ohne Verwendung",VLOOKUP(Abfalldokumentation!$E1776,Produktgruppen!A:B,2,FALSE)),"-")))))))))))))))))))))))</f>
        <v>ABS</v>
      </c>
      <c r="E1776" s="76" t="str">
        <f>IFERROR(VLOOKUP(Abfalldokumentation!$O1776,Artikel!A:C,3,FALSE),Abfalldokumentation!$O1776)</f>
        <v>ABS PECO</v>
      </c>
      <c r="F1776" s="76" t="str">
        <f>VLOOKUP(T1776,'Liste Gründe'!A:D,2,FALSE)</f>
        <v>keinen Verwendungszweck</v>
      </c>
      <c r="G1776" s="75" t="str">
        <f>IF(ISBLANK(V1776),VLOOKUP(Abfalldokumentation!$P1776,'Liste Gründe'!A:D,3,FALSE),V1776)</f>
        <v>keinen Verwendungszweck</v>
      </c>
      <c r="H1776" s="76" t="str">
        <f>IF(ISBLANK(Abfalldokumentation!$W1776),"-",Abfalldokumentation!$W1776)</f>
        <v>-</v>
      </c>
      <c r="I1776" s="76">
        <f t="shared" si="191"/>
        <v>46</v>
      </c>
      <c r="J1776" s="76" t="str">
        <f t="shared" si="192"/>
        <v>Produkte</v>
      </c>
      <c r="K1776" s="76" t="str">
        <f t="shared" si="193"/>
        <v>BUs</v>
      </c>
      <c r="L1776" s="76" t="str">
        <f t="shared" si="194"/>
        <v>Symptome</v>
      </c>
      <c r="M1776" s="76">
        <f>IFERROR(VLOOKUP(Abfalldokumentation!$O1776,Kennzahlen!S:V,3,FALSE)*Abfalldokumentation!$B1776,"0")</f>
        <v>14</v>
      </c>
      <c r="N1776" s="76" t="str">
        <f>IF(ISBLANK(Q1776),VLOOKUP(Abfalldokumentation!$O1776,'Linien - BU'!R:S,2,FALSE),Q1776)</f>
        <v>BU4</v>
      </c>
      <c r="O1776" s="77">
        <f t="shared" si="195"/>
        <v>29500891</v>
      </c>
      <c r="P1776" s="77">
        <f t="shared" si="196"/>
        <v>61</v>
      </c>
      <c r="Q1776" s="45" t="s">
        <v>9</v>
      </c>
      <c r="R1776" s="46">
        <v>29500891</v>
      </c>
      <c r="S1776" s="46">
        <v>7</v>
      </c>
      <c r="T1776" s="46">
        <v>61</v>
      </c>
      <c r="U1776" s="41">
        <v>44515</v>
      </c>
      <c r="V1776" s="61"/>
      <c r="W1776" s="46"/>
      <c r="X1776" s="50" t="str">
        <f>IFERROR(VLOOKUP(Abfalldokumentation!$R1776,Artikel!A:C,3,FALSE),Abfalldokumentation!$R1776)</f>
        <v>ABS PECO</v>
      </c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</row>
    <row r="1777" spans="1:40" ht="30" hidden="1" customHeight="1" x14ac:dyDescent="0.25">
      <c r="A1777" s="78" t="str">
        <f>VLOOKUP(N1777,'Linien - BU'!A:B,2,FALSE)</f>
        <v>BU4</v>
      </c>
      <c r="B1777" s="79">
        <f t="shared" si="198"/>
        <v>18</v>
      </c>
      <c r="C1777" s="80">
        <f>Abfalldokumentation!$U1777</f>
        <v>44515</v>
      </c>
      <c r="D1777" s="69" t="str">
        <f>IFERROR(IF(VLOOKUP(O1777,'[1]Rohware 230'!$B:$C,2,FALSE)=0,"Rohware"),
IFERROR(IF(VLOOKUP(O1777,[1]Sammelnr.!$B:$C,2,FALSE)=0,"Sammelnr. ungeschält ABS"),
IFERROR(IF(VLOOKUP(O1777,[1]Sammelnr.!$E:$F,2,FALSE)=0,"Sammelnr. ungeschält VS"),
IFERROR(IF(VLOOKUP(O1777,[1]Sammelnr.!$H:$I,2,FALSE)=0,"Sammelnr. geschält"),
IFERROR(IF(VLOOKUP(O1777,[1]Offen!$B:$C,2,FALSE)=0,"Offen ungeschält ABS"),
IFERROR(IF(VLOOKUP(O1777,[1]Offen!$E:$F,2,FALSE)=0,"Offen ungeschält VOS"),
IFERROR(IF(VLOOKUP(O1777,[1]Offen!$H:$I,2,FALSE)=0,"Offen geschält RW"),
IFERROR(IF(VLOOKUP(O1777,[1]Offen!$K:$L,2,FALSE)=0,"Offen vegan"),
IFERROR(IF(VLOOKUP(O1777,[1]Offen!$N:$O,2,FALSE)=0,"Offen Zipfel"),
IFERROR(IF(VLOOKUP(O1777,[1]Offen!$Q:$R,2,FALSE)=0,"Offen Endstücke"),
IFERROR(IF(VLOOKUP(O1777,[1]Vakuumiert!$B:$C,2,FALSE)=0,"Vakuumierter VOS ungeschält"),
IFERROR(IF(VLOOKUP(O1777,[1]Vakuumiert!$E:$F,2,FALSE)=0,"Vakuumierter ABS ungeschält"),
IFERROR(IF(VLOOKUP(O1777,[1]Vakuumiert!$H:$I,2,FALSE)=0,"Vakuumierter VOS geschält"),
IFERROR(IF(VLOOKUP(O1777,[1]Vakuumiert!$K:$L,2,FALSE)=0,"Vakuumierter VOS vegan"),
IFERROR(IF(VLOOKUP(O1777,[1]Vakuumiert!$N:$O,2,FALSE)=0,"Vakuumierter VOS Zipfel"),
IFERROR(IF(VLOOKUP(O1777,[1]Vakuumiert!$Q:$R,2,FALSE)=0,"Vakuumiert geschält"),
IFERROR(IF(VLOOKUP(O1777,'[1]vakuumierte Fertigprodukte'!$B:$C,2,FALSE)=0,"Fertigprodukte"),
IFERROR(IF(VLOOKUP(O1777,'[1]vakuumierte Fertigprodukte'!$E:$FI,2,FALSE)=0,"Vakuumierte Zipfel"),
IFERROR(IF(VLOOKUP(O1777,[1]Wurste!$B:$C,2,FALSE)=0,"Räucherwürste"),
IFERROR(IF(VLOOKUP(O1777,[1]Wurste!$E:$F,2,FALSE)=0,"URW/URGW Wurst"),
IFERROR(IF(VLOOKUP(O1777,[1]Wurste!$H:$I,2,FALSE)=0,"HF-Wurst Vegan"),
IFERROR(IF(VLOOKUP(O1777,[1]Wurste!$K:$L,2,FALSE)=0,"320er ohne Würste"),
IFERROR(IF(AND(OR(Abfalldokumentation!$A1777="BU3",Abfalldokumentation!$A1777="Verkauf"),Abfalldokumentation!$F1777="Schimmel",Abfalldokumentation!$G1777="keinen Abnehmer/kein Schälpersonal"),"Div. Zipfel, ES ohne Verwendung",VLOOKUP(Abfalldokumentation!$E1777,Produktgruppen!A:B,2,FALSE)),"-")))))))))))))))))))))))</f>
        <v>ABS</v>
      </c>
      <c r="E1777" s="81" t="str">
        <f>IFERROR(VLOOKUP(Abfalldokumentation!$O1777,Artikel!A:C,3,FALSE),Abfalldokumentation!$O1777)</f>
        <v>ABS Unser Blütenkäse</v>
      </c>
      <c r="F1777" s="81" t="str">
        <f>VLOOKUP(T1777,'Liste Gründe'!A:D,2,FALSE)</f>
        <v>keinen Verwendungszweck</v>
      </c>
      <c r="G1777" s="80" t="str">
        <f>IF(ISBLANK(V1777),VLOOKUP(Abfalldokumentation!$P1777,'Liste Gründe'!A:D,3,FALSE),V1777)</f>
        <v>keinen Verwendungszweck</v>
      </c>
      <c r="H1777" s="81" t="str">
        <f>IF(ISBLANK(Abfalldokumentation!$W1777),"-",Abfalldokumentation!$W1777)</f>
        <v>-</v>
      </c>
      <c r="I1777" s="81">
        <f t="shared" si="191"/>
        <v>46</v>
      </c>
      <c r="J1777" s="81" t="str">
        <f t="shared" si="192"/>
        <v>Produkte</v>
      </c>
      <c r="K1777" s="81" t="str">
        <f t="shared" si="193"/>
        <v>BUs</v>
      </c>
      <c r="L1777" s="81" t="str">
        <f t="shared" si="194"/>
        <v>Symptome</v>
      </c>
      <c r="M1777" s="81">
        <f>IFERROR(VLOOKUP(Abfalldokumentation!$O1777,Kennzahlen!S:V,3,FALSE)*Abfalldokumentation!$B1777,"0")</f>
        <v>0.18</v>
      </c>
      <c r="N1777" s="81" t="str">
        <f>IF(ISBLANK(Q1777),VLOOKUP(Abfalldokumentation!$O1777,'Linien - BU'!R:S,2,FALSE),Q1777)</f>
        <v>BU4</v>
      </c>
      <c r="O1777" s="77">
        <f t="shared" si="195"/>
        <v>29500910</v>
      </c>
      <c r="P1777" s="77">
        <f t="shared" si="196"/>
        <v>61</v>
      </c>
      <c r="Q1777" s="39" t="s">
        <v>9</v>
      </c>
      <c r="R1777" s="40">
        <v>29500910</v>
      </c>
      <c r="S1777" s="40">
        <v>18</v>
      </c>
      <c r="T1777" s="40">
        <v>61</v>
      </c>
      <c r="U1777" s="41">
        <v>44515</v>
      </c>
      <c r="V1777" s="59"/>
      <c r="W1777" s="40"/>
      <c r="X1777" s="44" t="str">
        <f>IFERROR(VLOOKUP(Abfalldokumentation!$R1777,Artikel!A:C,3,FALSE),Abfalldokumentation!$R1777)</f>
        <v>ABS Unser Blütenkäse</v>
      </c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</row>
    <row r="1778" spans="1:40" ht="30" hidden="1" customHeight="1" x14ac:dyDescent="0.25">
      <c r="A1778" s="73" t="str">
        <f>VLOOKUP(N1778,'Linien - BU'!A:B,2,FALSE)</f>
        <v>BU4</v>
      </c>
      <c r="B1778" s="74">
        <f t="shared" si="198"/>
        <v>16</v>
      </c>
      <c r="C1778" s="75">
        <f>Abfalldokumentation!$U1778</f>
        <v>44515</v>
      </c>
      <c r="D1778" s="69" t="str">
        <f>IFERROR(IF(VLOOKUP(O1778,'[1]Rohware 230'!$B:$C,2,FALSE)=0,"Rohware"),
IFERROR(IF(VLOOKUP(O1778,[1]Sammelnr.!$B:$C,2,FALSE)=0,"Sammelnr. ungeschält ABS"),
IFERROR(IF(VLOOKUP(O1778,[1]Sammelnr.!$E:$F,2,FALSE)=0,"Sammelnr. ungeschält VS"),
IFERROR(IF(VLOOKUP(O1778,[1]Sammelnr.!$H:$I,2,FALSE)=0,"Sammelnr. geschält"),
IFERROR(IF(VLOOKUP(O1778,[1]Offen!$B:$C,2,FALSE)=0,"Offen ungeschält ABS"),
IFERROR(IF(VLOOKUP(O1778,[1]Offen!$E:$F,2,FALSE)=0,"Offen ungeschält VOS"),
IFERROR(IF(VLOOKUP(O1778,[1]Offen!$H:$I,2,FALSE)=0,"Offen geschält RW"),
IFERROR(IF(VLOOKUP(O1778,[1]Offen!$K:$L,2,FALSE)=0,"Offen vegan"),
IFERROR(IF(VLOOKUP(O1778,[1]Offen!$N:$O,2,FALSE)=0,"Offen Zipfel"),
IFERROR(IF(VLOOKUP(O1778,[1]Offen!$Q:$R,2,FALSE)=0,"Offen Endstücke"),
IFERROR(IF(VLOOKUP(O1778,[1]Vakuumiert!$B:$C,2,FALSE)=0,"Vakuumierter VOS ungeschält"),
IFERROR(IF(VLOOKUP(O1778,[1]Vakuumiert!$E:$F,2,FALSE)=0,"Vakuumierter ABS ungeschält"),
IFERROR(IF(VLOOKUP(O1778,[1]Vakuumiert!$H:$I,2,FALSE)=0,"Vakuumierter VOS geschält"),
IFERROR(IF(VLOOKUP(O1778,[1]Vakuumiert!$K:$L,2,FALSE)=0,"Vakuumierter VOS vegan"),
IFERROR(IF(VLOOKUP(O1778,[1]Vakuumiert!$N:$O,2,FALSE)=0,"Vakuumierter VOS Zipfel"),
IFERROR(IF(VLOOKUP(O1778,[1]Vakuumiert!$Q:$R,2,FALSE)=0,"Vakuumiert geschält"),
IFERROR(IF(VLOOKUP(O1778,'[1]vakuumierte Fertigprodukte'!$B:$C,2,FALSE)=0,"Fertigprodukte"),
IFERROR(IF(VLOOKUP(O1778,'[1]vakuumierte Fertigprodukte'!$E:$FI,2,FALSE)=0,"Vakuumierte Zipfel"),
IFERROR(IF(VLOOKUP(O1778,[1]Wurste!$B:$C,2,FALSE)=0,"Räucherwürste"),
IFERROR(IF(VLOOKUP(O1778,[1]Wurste!$E:$F,2,FALSE)=0,"URW/URGW Wurst"),
IFERROR(IF(VLOOKUP(O1778,[1]Wurste!$H:$I,2,FALSE)=0,"HF-Wurst Vegan"),
IFERROR(IF(VLOOKUP(O1778,[1]Wurste!$K:$L,2,FALSE)=0,"320er ohne Würste"),
IFERROR(IF(AND(OR(Abfalldokumentation!$A1778="BU3",Abfalldokumentation!$A1778="Verkauf"),Abfalldokumentation!$F1778="Schimmel",Abfalldokumentation!$G1778="keinen Abnehmer/kein Schälpersonal"),"Div. Zipfel, ES ohne Verwendung",VLOOKUP(Abfalldokumentation!$E1778,Produktgruppen!A:B,2,FALSE)),"-")))))))))))))))))))))))</f>
        <v>ABS</v>
      </c>
      <c r="E1778" s="76" t="str">
        <f>IFERROR(VLOOKUP(Abfalldokumentation!$O1778,Artikel!A:C,3,FALSE),Abfalldokumentation!$O1778)</f>
        <v>ABS Unser Blütenkäse</v>
      </c>
      <c r="F1778" s="76" t="str">
        <f>VLOOKUP(T1778,'Liste Gründe'!A:D,2,FALSE)</f>
        <v>keinen Verwendungszweck</v>
      </c>
      <c r="G1778" s="75" t="str">
        <f>IF(ISBLANK(V1778),VLOOKUP(Abfalldokumentation!$P1778,'Liste Gründe'!A:D,3,FALSE),V1778)</f>
        <v>keinen Verwendungszweck</v>
      </c>
      <c r="H1778" s="76" t="str">
        <f>IF(ISBLANK(Abfalldokumentation!$W1778),"-",Abfalldokumentation!$W1778)</f>
        <v>-</v>
      </c>
      <c r="I1778" s="76">
        <f t="shared" si="191"/>
        <v>46</v>
      </c>
      <c r="J1778" s="76" t="str">
        <f t="shared" si="192"/>
        <v>Produkte</v>
      </c>
      <c r="K1778" s="76" t="str">
        <f t="shared" si="193"/>
        <v>BUs</v>
      </c>
      <c r="L1778" s="76" t="str">
        <f t="shared" si="194"/>
        <v>Symptome</v>
      </c>
      <c r="M1778" s="76">
        <f>IFERROR(VLOOKUP(Abfalldokumentation!$O1778,Kennzahlen!S:V,3,FALSE)*Abfalldokumentation!$B1778,"0")</f>
        <v>0.16</v>
      </c>
      <c r="N1778" s="76" t="str">
        <f>IF(ISBLANK(Q1778),VLOOKUP(Abfalldokumentation!$O1778,'Linien - BU'!R:S,2,FALSE),Q1778)</f>
        <v>BU4</v>
      </c>
      <c r="O1778" s="77">
        <f t="shared" si="195"/>
        <v>29500910</v>
      </c>
      <c r="P1778" s="77">
        <f t="shared" si="196"/>
        <v>61</v>
      </c>
      <c r="Q1778" s="45" t="s">
        <v>9</v>
      </c>
      <c r="R1778" s="46">
        <v>29500910</v>
      </c>
      <c r="S1778" s="46">
        <v>16</v>
      </c>
      <c r="T1778" s="46">
        <v>61</v>
      </c>
      <c r="U1778" s="41">
        <v>44515</v>
      </c>
      <c r="V1778" s="61"/>
      <c r="W1778" s="46"/>
      <c r="X1778" s="50" t="str">
        <f>IFERROR(VLOOKUP(Abfalldokumentation!$R1778,Artikel!A:C,3,FALSE),Abfalldokumentation!$R1778)</f>
        <v>ABS Unser Blütenkäse</v>
      </c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</row>
    <row r="1779" spans="1:40" ht="30" hidden="1" customHeight="1" x14ac:dyDescent="0.25">
      <c r="A1779" s="78" t="str">
        <f>VLOOKUP(N1779,'Linien - BU'!A:B,2,FALSE)</f>
        <v>BU4</v>
      </c>
      <c r="B1779" s="79">
        <f t="shared" si="198"/>
        <v>14</v>
      </c>
      <c r="C1779" s="80">
        <f>Abfalldokumentation!$U1779</f>
        <v>44515</v>
      </c>
      <c r="D1779" s="69" t="str">
        <f>IFERROR(IF(VLOOKUP(O1779,'[1]Rohware 230'!$B:$C,2,FALSE)=0,"Rohware"),
IFERROR(IF(VLOOKUP(O1779,[1]Sammelnr.!$B:$C,2,FALSE)=0,"Sammelnr. ungeschält ABS"),
IFERROR(IF(VLOOKUP(O1779,[1]Sammelnr.!$E:$F,2,FALSE)=0,"Sammelnr. ungeschält VS"),
IFERROR(IF(VLOOKUP(O1779,[1]Sammelnr.!$H:$I,2,FALSE)=0,"Sammelnr. geschält"),
IFERROR(IF(VLOOKUP(O1779,[1]Offen!$B:$C,2,FALSE)=0,"Offen ungeschält ABS"),
IFERROR(IF(VLOOKUP(O1779,[1]Offen!$E:$F,2,FALSE)=0,"Offen ungeschält VOS"),
IFERROR(IF(VLOOKUP(O1779,[1]Offen!$H:$I,2,FALSE)=0,"Offen geschält RW"),
IFERROR(IF(VLOOKUP(O1779,[1]Offen!$K:$L,2,FALSE)=0,"Offen vegan"),
IFERROR(IF(VLOOKUP(O1779,[1]Offen!$N:$O,2,FALSE)=0,"Offen Zipfel"),
IFERROR(IF(VLOOKUP(O1779,[1]Offen!$Q:$R,2,FALSE)=0,"Offen Endstücke"),
IFERROR(IF(VLOOKUP(O1779,[1]Vakuumiert!$B:$C,2,FALSE)=0,"Vakuumierter VOS ungeschält"),
IFERROR(IF(VLOOKUP(O1779,[1]Vakuumiert!$E:$F,2,FALSE)=0,"Vakuumierter ABS ungeschält"),
IFERROR(IF(VLOOKUP(O1779,[1]Vakuumiert!$H:$I,2,FALSE)=0,"Vakuumierter VOS geschält"),
IFERROR(IF(VLOOKUP(O1779,[1]Vakuumiert!$K:$L,2,FALSE)=0,"Vakuumierter VOS vegan"),
IFERROR(IF(VLOOKUP(O1779,[1]Vakuumiert!$N:$O,2,FALSE)=0,"Vakuumierter VOS Zipfel"),
IFERROR(IF(VLOOKUP(O1779,[1]Vakuumiert!$Q:$R,2,FALSE)=0,"Vakuumiert geschält"),
IFERROR(IF(VLOOKUP(O1779,'[1]vakuumierte Fertigprodukte'!$B:$C,2,FALSE)=0,"Fertigprodukte"),
IFERROR(IF(VLOOKUP(O1779,'[1]vakuumierte Fertigprodukte'!$E:$FI,2,FALSE)=0,"Vakuumierte Zipfel"),
IFERROR(IF(VLOOKUP(O1779,[1]Wurste!$B:$C,2,FALSE)=0,"Räucherwürste"),
IFERROR(IF(VLOOKUP(O1779,[1]Wurste!$E:$F,2,FALSE)=0,"URW/URGW Wurst"),
IFERROR(IF(VLOOKUP(O1779,[1]Wurste!$H:$I,2,FALSE)=0,"HF-Wurst Vegan"),
IFERROR(IF(VLOOKUP(O1779,[1]Wurste!$K:$L,2,FALSE)=0,"320er ohne Würste"),
IFERROR(IF(AND(OR(Abfalldokumentation!$A1779="BU3",Abfalldokumentation!$A1779="Verkauf"),Abfalldokumentation!$F1779="Schimmel",Abfalldokumentation!$G1779="keinen Abnehmer/kein Schälpersonal"),"Div. Zipfel, ES ohne Verwendung",VLOOKUP(Abfalldokumentation!$E1779,Produktgruppen!A:B,2,FALSE)),"-")))))))))))))))))))))))</f>
        <v>ABS</v>
      </c>
      <c r="E1779" s="81" t="str">
        <f>IFERROR(VLOOKUP(Abfalldokumentation!$O1779,Artikel!A:C,3,FALSE),Abfalldokumentation!$O1779)</f>
        <v>ABS AT-ROTWEIN</v>
      </c>
      <c r="F1779" s="81" t="str">
        <f>VLOOKUP(T1779,'Liste Gründe'!A:D,2,FALSE)</f>
        <v>keinen Verwendungszweck</v>
      </c>
      <c r="G1779" s="80" t="str">
        <f>IF(ISBLANK(V1779),VLOOKUP(Abfalldokumentation!$P1779,'Liste Gründe'!A:D,3,FALSE),V1779)</f>
        <v>keinen Verwendungszweck</v>
      </c>
      <c r="H1779" s="81" t="str">
        <f>IF(ISBLANK(Abfalldokumentation!$W1779),"-",Abfalldokumentation!$W1779)</f>
        <v>-</v>
      </c>
      <c r="I1779" s="81">
        <f t="shared" si="191"/>
        <v>46</v>
      </c>
      <c r="J1779" s="81" t="str">
        <f t="shared" si="192"/>
        <v>Produkte</v>
      </c>
      <c r="K1779" s="81" t="str">
        <f t="shared" si="193"/>
        <v>BUs</v>
      </c>
      <c r="L1779" s="81" t="str">
        <f t="shared" si="194"/>
        <v>Symptome</v>
      </c>
      <c r="M1779" s="81">
        <f>IFERROR(VLOOKUP(Abfalldokumentation!$O1779,Kennzahlen!S:V,3,FALSE)*Abfalldokumentation!$B1779,"0")</f>
        <v>1.4E-3</v>
      </c>
      <c r="N1779" s="81" t="str">
        <f>IF(ISBLANK(Q1779),VLOOKUP(Abfalldokumentation!$O1779,'Linien - BU'!R:S,2,FALSE),Q1779)</f>
        <v>BU4</v>
      </c>
      <c r="O1779" s="77">
        <f t="shared" si="195"/>
        <v>29501013</v>
      </c>
      <c r="P1779" s="77">
        <f t="shared" si="196"/>
        <v>61</v>
      </c>
      <c r="Q1779" s="39" t="s">
        <v>9</v>
      </c>
      <c r="R1779" s="40">
        <v>29501013</v>
      </c>
      <c r="S1779" s="40">
        <v>14</v>
      </c>
      <c r="T1779" s="40">
        <v>61</v>
      </c>
      <c r="U1779" s="41">
        <v>44515</v>
      </c>
      <c r="V1779" s="59"/>
      <c r="W1779" s="40"/>
      <c r="X1779" s="44" t="str">
        <f>IFERROR(VLOOKUP(Abfalldokumentation!$R1779,Artikel!A:C,3,FALSE),Abfalldokumentation!$R1779)</f>
        <v>ABS AT-ROTWEIN</v>
      </c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</row>
    <row r="1780" spans="1:40" ht="30" hidden="1" customHeight="1" x14ac:dyDescent="0.25">
      <c r="A1780" s="73" t="str">
        <f>VLOOKUP(N1780,'Linien - BU'!A:B,2,FALSE)</f>
        <v>BU4</v>
      </c>
      <c r="B1780" s="74">
        <f t="shared" si="198"/>
        <v>15</v>
      </c>
      <c r="C1780" s="75">
        <f>Abfalldokumentation!$U1780</f>
        <v>44515</v>
      </c>
      <c r="D1780" s="69" t="str">
        <f>IFERROR(IF(VLOOKUP(O1780,'[1]Rohware 230'!$B:$C,2,FALSE)=0,"Rohware"),
IFERROR(IF(VLOOKUP(O1780,[1]Sammelnr.!$B:$C,2,FALSE)=0,"Sammelnr. ungeschält ABS"),
IFERROR(IF(VLOOKUP(O1780,[1]Sammelnr.!$E:$F,2,FALSE)=0,"Sammelnr. ungeschält VS"),
IFERROR(IF(VLOOKUP(O1780,[1]Sammelnr.!$H:$I,2,FALSE)=0,"Sammelnr. geschält"),
IFERROR(IF(VLOOKUP(O1780,[1]Offen!$B:$C,2,FALSE)=0,"Offen ungeschält ABS"),
IFERROR(IF(VLOOKUP(O1780,[1]Offen!$E:$F,2,FALSE)=0,"Offen ungeschält VOS"),
IFERROR(IF(VLOOKUP(O1780,[1]Offen!$H:$I,2,FALSE)=0,"Offen geschält RW"),
IFERROR(IF(VLOOKUP(O1780,[1]Offen!$K:$L,2,FALSE)=0,"Offen vegan"),
IFERROR(IF(VLOOKUP(O1780,[1]Offen!$N:$O,2,FALSE)=0,"Offen Zipfel"),
IFERROR(IF(VLOOKUP(O1780,[1]Offen!$Q:$R,2,FALSE)=0,"Offen Endstücke"),
IFERROR(IF(VLOOKUP(O1780,[1]Vakuumiert!$B:$C,2,FALSE)=0,"Vakuumierter VOS ungeschält"),
IFERROR(IF(VLOOKUP(O1780,[1]Vakuumiert!$E:$F,2,FALSE)=0,"Vakuumierter ABS ungeschält"),
IFERROR(IF(VLOOKUP(O1780,[1]Vakuumiert!$H:$I,2,FALSE)=0,"Vakuumierter VOS geschält"),
IFERROR(IF(VLOOKUP(O1780,[1]Vakuumiert!$K:$L,2,FALSE)=0,"Vakuumierter VOS vegan"),
IFERROR(IF(VLOOKUP(O1780,[1]Vakuumiert!$N:$O,2,FALSE)=0,"Vakuumierter VOS Zipfel"),
IFERROR(IF(VLOOKUP(O1780,[1]Vakuumiert!$Q:$R,2,FALSE)=0,"Vakuumiert geschält"),
IFERROR(IF(VLOOKUP(O1780,'[1]vakuumierte Fertigprodukte'!$B:$C,2,FALSE)=0,"Fertigprodukte"),
IFERROR(IF(VLOOKUP(O1780,'[1]vakuumierte Fertigprodukte'!$E:$FI,2,FALSE)=0,"Vakuumierte Zipfel"),
IFERROR(IF(VLOOKUP(O1780,[1]Wurste!$B:$C,2,FALSE)=0,"Räucherwürste"),
IFERROR(IF(VLOOKUP(O1780,[1]Wurste!$E:$F,2,FALSE)=0,"URW/URGW Wurst"),
IFERROR(IF(VLOOKUP(O1780,[1]Wurste!$H:$I,2,FALSE)=0,"HF-Wurst Vegan"),
IFERROR(IF(VLOOKUP(O1780,[1]Wurste!$K:$L,2,FALSE)=0,"320er ohne Würste"),
IFERROR(IF(AND(OR(Abfalldokumentation!$A1780="BU3",Abfalldokumentation!$A1780="Verkauf"),Abfalldokumentation!$F1780="Schimmel",Abfalldokumentation!$G1780="keinen Abnehmer/kein Schälpersonal"),"Div. Zipfel, ES ohne Verwendung",VLOOKUP(Abfalldokumentation!$E1780,Produktgruppen!A:B,2,FALSE)),"-")))))))))))))))))))))))</f>
        <v>ABS</v>
      </c>
      <c r="E1780" s="76" t="str">
        <f>IFERROR(VLOOKUP(Abfalldokumentation!$O1780,Artikel!A:C,3,FALSE),Abfalldokumentation!$O1780)</f>
        <v>ABS GRUY</v>
      </c>
      <c r="F1780" s="76" t="str">
        <f>VLOOKUP(T1780,'Liste Gründe'!A:D,2,FALSE)</f>
        <v>keinen Verwendungszweck</v>
      </c>
      <c r="G1780" s="75" t="str">
        <f>IF(ISBLANK(V1780),VLOOKUP(Abfalldokumentation!$P1780,'Liste Gründe'!A:D,3,FALSE),V1780)</f>
        <v>keinen Verwendungszweck</v>
      </c>
      <c r="H1780" s="76" t="str">
        <f>IF(ISBLANK(Abfalldokumentation!$W1780),"-",Abfalldokumentation!$W1780)</f>
        <v>-</v>
      </c>
      <c r="I1780" s="76">
        <f t="shared" si="191"/>
        <v>46</v>
      </c>
      <c r="J1780" s="76" t="str">
        <f t="shared" si="192"/>
        <v>Produkte</v>
      </c>
      <c r="K1780" s="76" t="str">
        <f t="shared" si="193"/>
        <v>BUs</v>
      </c>
      <c r="L1780" s="76" t="str">
        <f t="shared" si="194"/>
        <v>Symptome</v>
      </c>
      <c r="M1780" s="76">
        <f>IFERROR(VLOOKUP(Abfalldokumentation!$O1780,Kennzahlen!S:V,3,FALSE)*Abfalldokumentation!$B1780,"0")</f>
        <v>7.5</v>
      </c>
      <c r="N1780" s="76" t="str">
        <f>IF(ISBLANK(Q1780),VLOOKUP(Abfalldokumentation!$O1780,'Linien - BU'!R:S,2,FALSE),Q1780)</f>
        <v>BU4</v>
      </c>
      <c r="O1780" s="77">
        <f t="shared" si="195"/>
        <v>29500908</v>
      </c>
      <c r="P1780" s="77">
        <f t="shared" si="196"/>
        <v>61</v>
      </c>
      <c r="Q1780" s="45" t="s">
        <v>9</v>
      </c>
      <c r="R1780" s="46">
        <v>29500908</v>
      </c>
      <c r="S1780" s="46">
        <v>15</v>
      </c>
      <c r="T1780" s="46">
        <v>61</v>
      </c>
      <c r="U1780" s="41">
        <v>44515</v>
      </c>
      <c r="V1780" s="61"/>
      <c r="W1780" s="46"/>
      <c r="X1780" s="50" t="str">
        <f>IFERROR(VLOOKUP(Abfalldokumentation!$R1780,Artikel!A:C,3,FALSE),Abfalldokumentation!$R1780)</f>
        <v>ABS GRUY</v>
      </c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</row>
    <row r="1781" spans="1:40" ht="30" hidden="1" customHeight="1" x14ac:dyDescent="0.25">
      <c r="A1781" s="82" t="str">
        <f>VLOOKUP(N1781,'Linien - BU'!A:B,2,FALSE)</f>
        <v>BU4</v>
      </c>
      <c r="B1781" s="83">
        <f t="shared" si="198"/>
        <v>8</v>
      </c>
      <c r="C1781" s="84">
        <f>Abfalldokumentation!$U1781</f>
        <v>44515</v>
      </c>
      <c r="D1781" s="69" t="str">
        <f>IFERROR(IF(VLOOKUP(O1781,'[1]Rohware 230'!$B:$C,2,FALSE)=0,"Rohware"),
IFERROR(IF(VLOOKUP(O1781,[1]Sammelnr.!$B:$C,2,FALSE)=0,"Sammelnr. ungeschält ABS"),
IFERROR(IF(VLOOKUP(O1781,[1]Sammelnr.!$E:$F,2,FALSE)=0,"Sammelnr. ungeschält VS"),
IFERROR(IF(VLOOKUP(O1781,[1]Sammelnr.!$H:$I,2,FALSE)=0,"Sammelnr. geschält"),
IFERROR(IF(VLOOKUP(O1781,[1]Offen!$B:$C,2,FALSE)=0,"Offen ungeschält ABS"),
IFERROR(IF(VLOOKUP(O1781,[1]Offen!$E:$F,2,FALSE)=0,"Offen ungeschält VOS"),
IFERROR(IF(VLOOKUP(O1781,[1]Offen!$H:$I,2,FALSE)=0,"Offen geschält RW"),
IFERROR(IF(VLOOKUP(O1781,[1]Offen!$K:$L,2,FALSE)=0,"Offen vegan"),
IFERROR(IF(VLOOKUP(O1781,[1]Offen!$N:$O,2,FALSE)=0,"Offen Zipfel"),
IFERROR(IF(VLOOKUP(O1781,[1]Offen!$Q:$R,2,FALSE)=0,"Offen Endstücke"),
IFERROR(IF(VLOOKUP(O1781,[1]Vakuumiert!$B:$C,2,FALSE)=0,"Vakuumierter VOS ungeschält"),
IFERROR(IF(VLOOKUP(O1781,[1]Vakuumiert!$E:$F,2,FALSE)=0,"Vakuumierter ABS ungeschält"),
IFERROR(IF(VLOOKUP(O1781,[1]Vakuumiert!$H:$I,2,FALSE)=0,"Vakuumierter VOS geschält"),
IFERROR(IF(VLOOKUP(O1781,[1]Vakuumiert!$K:$L,2,FALSE)=0,"Vakuumierter VOS vegan"),
IFERROR(IF(VLOOKUP(O1781,[1]Vakuumiert!$N:$O,2,FALSE)=0,"Vakuumierter VOS Zipfel"),
IFERROR(IF(VLOOKUP(O1781,[1]Vakuumiert!$Q:$R,2,FALSE)=0,"Vakuumiert geschält"),
IFERROR(IF(VLOOKUP(O1781,'[1]vakuumierte Fertigprodukte'!$B:$C,2,FALSE)=0,"Fertigprodukte"),
IFERROR(IF(VLOOKUP(O1781,'[1]vakuumierte Fertigprodukte'!$E:$FI,2,FALSE)=0,"Vakuumierte Zipfel"),
IFERROR(IF(VLOOKUP(O1781,[1]Wurste!$B:$C,2,FALSE)=0,"Räucherwürste"),
IFERROR(IF(VLOOKUP(O1781,[1]Wurste!$E:$F,2,FALSE)=0,"URW/URGW Wurst"),
IFERROR(IF(VLOOKUP(O1781,[1]Wurste!$H:$I,2,FALSE)=0,"HF-Wurst Vegan"),
IFERROR(IF(VLOOKUP(O1781,[1]Wurste!$K:$L,2,FALSE)=0,"320er ohne Würste"),
IFERROR(IF(AND(OR(Abfalldokumentation!$A1781="BU3",Abfalldokumentation!$A1781="Verkauf"),Abfalldokumentation!$F1781="Schimmel",Abfalldokumentation!$G1781="keinen Abnehmer/kein Schälpersonal"),"Div. Zipfel, ES ohne Verwendung",VLOOKUP(Abfalldokumentation!$E1781,Produktgruppen!A:B,2,FALSE)),"-")))))))))))))))))))))))</f>
        <v>ABS</v>
      </c>
      <c r="E1781" s="85" t="str">
        <f>IFERROR(VLOOKUP(Abfalldokumentation!$O1781,Artikel!A:C,3,FALSE),Abfalldokumentation!$O1781)</f>
        <v>ABS GRUY</v>
      </c>
      <c r="F1781" s="85" t="str">
        <f>VLOOKUP(T1781,'Liste Gründe'!A:D,2,FALSE)</f>
        <v>keinen Verwendungszweck</v>
      </c>
      <c r="G1781" s="84" t="str">
        <f>IF(ISBLANK(V1781),VLOOKUP(Abfalldokumentation!$P1781,'Liste Gründe'!A:D,3,FALSE),V1781)</f>
        <v>keinen Verwendungszweck</v>
      </c>
      <c r="H1781" s="85" t="str">
        <f>IF(ISBLANK(Abfalldokumentation!$W1781),"-",Abfalldokumentation!$W1781)</f>
        <v>-</v>
      </c>
      <c r="I1781" s="85">
        <f t="shared" si="191"/>
        <v>46</v>
      </c>
      <c r="J1781" s="85" t="str">
        <f t="shared" si="192"/>
        <v>Produkte</v>
      </c>
      <c r="K1781" s="85" t="str">
        <f t="shared" si="193"/>
        <v>BUs</v>
      </c>
      <c r="L1781" s="85" t="str">
        <f t="shared" si="194"/>
        <v>Symptome</v>
      </c>
      <c r="M1781" s="85">
        <f>IFERROR(VLOOKUP(Abfalldokumentation!$O1781,Kennzahlen!S:V,3,FALSE)*Abfalldokumentation!$B1781,"0")</f>
        <v>4</v>
      </c>
      <c r="N1781" s="85" t="str">
        <f>IF(ISBLANK(Q1781),VLOOKUP(Abfalldokumentation!$O1781,'Linien - BU'!R:S,2,FALSE),Q1781)</f>
        <v>BU4</v>
      </c>
      <c r="O1781" s="86">
        <f t="shared" si="195"/>
        <v>29500908</v>
      </c>
      <c r="P1781" s="86">
        <f t="shared" si="196"/>
        <v>61</v>
      </c>
      <c r="Q1781" s="35" t="s">
        <v>9</v>
      </c>
      <c r="R1781" s="31">
        <v>29500908</v>
      </c>
      <c r="S1781" s="31">
        <v>8</v>
      </c>
      <c r="T1781" s="31">
        <v>61</v>
      </c>
      <c r="U1781" s="41">
        <v>44515</v>
      </c>
      <c r="V1781" s="62"/>
      <c r="W1781" s="31"/>
      <c r="X1781" s="63" t="str">
        <f>IFERROR(VLOOKUP(Abfalldokumentation!$R1781,Artikel!A:C,3,FALSE),Abfalldokumentation!$R1781)</f>
        <v>ABS GRUY</v>
      </c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</row>
    <row r="1782" spans="1:40" ht="30" hidden="1" customHeight="1" x14ac:dyDescent="0.25">
      <c r="A1782" s="78" t="str">
        <f>VLOOKUP(N1782,'Linien - BU'!A:B,2,FALSE)</f>
        <v>BU3</v>
      </c>
      <c r="B1782" s="79">
        <f t="shared" si="198"/>
        <v>12</v>
      </c>
      <c r="C1782" s="80">
        <f>Abfalldokumentation!$U1782</f>
        <v>44516</v>
      </c>
      <c r="D1782" s="69" t="str">
        <f>IFERROR(IF(VLOOKUP(O1782,'[1]Rohware 230'!$B:$C,2,FALSE)=0,"Rohware"),
IFERROR(IF(VLOOKUP(O1782,[1]Sammelnr.!$B:$C,2,FALSE)=0,"Sammelnr. ungeschält ABS"),
IFERROR(IF(VLOOKUP(O1782,[1]Sammelnr.!$E:$F,2,FALSE)=0,"Sammelnr. ungeschält VS"),
IFERROR(IF(VLOOKUP(O1782,[1]Sammelnr.!$H:$I,2,FALSE)=0,"Sammelnr. geschält"),
IFERROR(IF(VLOOKUP(O1782,[1]Offen!$B:$C,2,FALSE)=0,"Offen ungeschält ABS"),
IFERROR(IF(VLOOKUP(O1782,[1]Offen!$E:$F,2,FALSE)=0,"Offen ungeschält VOS"),
IFERROR(IF(VLOOKUP(O1782,[1]Offen!$H:$I,2,FALSE)=0,"Offen geschält RW"),
IFERROR(IF(VLOOKUP(O1782,[1]Offen!$K:$L,2,FALSE)=0,"Offen vegan"),
IFERROR(IF(VLOOKUP(O1782,[1]Offen!$N:$O,2,FALSE)=0,"Offen Zipfel"),
IFERROR(IF(VLOOKUP(O1782,[1]Offen!$Q:$R,2,FALSE)=0,"Offen Endstücke"),
IFERROR(IF(VLOOKUP(O1782,[1]Vakuumiert!$B:$C,2,FALSE)=0,"Vakuumierter VOS ungeschält"),
IFERROR(IF(VLOOKUP(O1782,[1]Vakuumiert!$E:$F,2,FALSE)=0,"Vakuumierter ABS ungeschält"),
IFERROR(IF(VLOOKUP(O1782,[1]Vakuumiert!$H:$I,2,FALSE)=0,"Vakuumierter VOS geschält"),
IFERROR(IF(VLOOKUP(O1782,[1]Vakuumiert!$K:$L,2,FALSE)=0,"Vakuumierter VOS vegan"),
IFERROR(IF(VLOOKUP(O1782,[1]Vakuumiert!$N:$O,2,FALSE)=0,"Vakuumierter VOS Zipfel"),
IFERROR(IF(VLOOKUP(O1782,[1]Vakuumiert!$Q:$R,2,FALSE)=0,"Vakuumiert geschält"),
IFERROR(IF(VLOOKUP(O1782,'[1]vakuumierte Fertigprodukte'!$B:$C,2,FALSE)=0,"Fertigprodukte"),
IFERROR(IF(VLOOKUP(O1782,'[1]vakuumierte Fertigprodukte'!$E:$FI,2,FALSE)=0,"Vakuumierte Zipfel"),
IFERROR(IF(VLOOKUP(O1782,[1]Wurste!$B:$C,2,FALSE)=0,"Räucherwürste"),
IFERROR(IF(VLOOKUP(O1782,[1]Wurste!$E:$F,2,FALSE)=0,"URW/URGW Wurst"),
IFERROR(IF(VLOOKUP(O1782,[1]Wurste!$H:$I,2,FALSE)=0,"HF-Wurst Vegan"),
IFERROR(IF(VLOOKUP(O1782,[1]Wurste!$K:$L,2,FALSE)=0,"320er ohne Würste"),
IFERROR(IF(AND(OR(Abfalldokumentation!$A1782="BU3",Abfalldokumentation!$A1782="Verkauf"),Abfalldokumentation!$F1782="Schimmel",Abfalldokumentation!$G1782="keinen Abnehmer/kein Schälpersonal"),"Div. Zipfel, ES ohne Verwendung",VLOOKUP(Abfalldokumentation!$E1782,Produktgruppen!A:B,2,FALSE)),"-")))))))))))))))))))))))</f>
        <v>Vorschmelz</v>
      </c>
      <c r="E1782" s="81" t="str">
        <f>IFERROR(VLOOKUP(Abfalldokumentation!$O1782,Artikel!A:C,3,FALSE),Abfalldokumentation!$O1782)</f>
        <v>VOS Räucher Natur Natri</v>
      </c>
      <c r="F1782" s="81" t="str">
        <f>VLOOKUP(T1782,'Liste Gründe'!A:D,2,FALSE)</f>
        <v>Schimmel</v>
      </c>
      <c r="G1782" s="80" t="str">
        <f>IF(ISBLANK(V1782),VLOOKUP(Abfalldokumentation!$P1782,'Liste Gründe'!A:D,3,FALSE),V1782)</f>
        <v>kein VOS in England, VS-Würste keine Produktion</v>
      </c>
      <c r="H1782" s="81" t="str">
        <f>IF(ISBLANK(Abfalldokumentation!$W1782),"-",Abfalldokumentation!$W1782)</f>
        <v>-</v>
      </c>
      <c r="I1782" s="81">
        <f t="shared" si="191"/>
        <v>46</v>
      </c>
      <c r="J1782" s="81" t="str">
        <f t="shared" si="192"/>
        <v>Produkte</v>
      </c>
      <c r="K1782" s="81" t="str">
        <f t="shared" si="193"/>
        <v>BUs</v>
      </c>
      <c r="L1782" s="81" t="str">
        <f t="shared" si="194"/>
        <v>Symptome</v>
      </c>
      <c r="M1782" s="81">
        <f>IFERROR(VLOOKUP(Abfalldokumentation!$O1782,Kennzahlen!S:V,3,FALSE)*Abfalldokumentation!$B1782,"0")</f>
        <v>6</v>
      </c>
      <c r="N1782" s="81" t="str">
        <f>IF(ISBLANK(Q1782),VLOOKUP(Abfalldokumentation!$O1782,'Linien - BU'!R:S,2,FALSE),Q1782)</f>
        <v>BU3</v>
      </c>
      <c r="O1782" s="77">
        <f t="shared" si="195"/>
        <v>29500498</v>
      </c>
      <c r="P1782" s="77">
        <f t="shared" si="196"/>
        <v>12</v>
      </c>
      <c r="Q1782" s="39" t="s">
        <v>8</v>
      </c>
      <c r="R1782" s="40">
        <v>29500498</v>
      </c>
      <c r="S1782" s="40">
        <v>12</v>
      </c>
      <c r="T1782" s="40">
        <v>12</v>
      </c>
      <c r="U1782" s="41">
        <v>44516</v>
      </c>
      <c r="V1782" s="42" t="s">
        <v>25</v>
      </c>
      <c r="W1782" s="40"/>
      <c r="X1782" s="44" t="str">
        <f>IFERROR(VLOOKUP(Abfalldokumentation!$R1782,Artikel!A:C,3,FALSE),Abfalldokumentation!$R1782)</f>
        <v>VOS Räucher Natur Natri</v>
      </c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</row>
    <row r="1783" spans="1:40" ht="30" hidden="1" customHeight="1" x14ac:dyDescent="0.25">
      <c r="A1783" s="94" t="str">
        <f>VLOOKUP(N1783,'Linien - BU'!A:B,2,FALSE)</f>
        <v>BU3</v>
      </c>
      <c r="B1783" s="95">
        <f t="shared" si="198"/>
        <v>48</v>
      </c>
      <c r="C1783" s="96">
        <f>Abfalldokumentation!$U1783</f>
        <v>44516</v>
      </c>
      <c r="D1783" s="69" t="str">
        <f>IFERROR(IF(VLOOKUP(O1783,'[1]Rohware 230'!$B:$C,2,FALSE)=0,"Rohware"),
IFERROR(IF(VLOOKUP(O1783,[1]Sammelnr.!$B:$C,2,FALSE)=0,"Sammelnr. ungeschält ABS"),
IFERROR(IF(VLOOKUP(O1783,[1]Sammelnr.!$E:$F,2,FALSE)=0,"Sammelnr. ungeschält VS"),
IFERROR(IF(VLOOKUP(O1783,[1]Sammelnr.!$H:$I,2,FALSE)=0,"Sammelnr. geschält"),
IFERROR(IF(VLOOKUP(O1783,[1]Offen!$B:$C,2,FALSE)=0,"Offen ungeschält ABS"),
IFERROR(IF(VLOOKUP(O1783,[1]Offen!$E:$F,2,FALSE)=0,"Offen ungeschält VOS"),
IFERROR(IF(VLOOKUP(O1783,[1]Offen!$H:$I,2,FALSE)=0,"Offen geschält RW"),
IFERROR(IF(VLOOKUP(O1783,[1]Offen!$K:$L,2,FALSE)=0,"Offen vegan"),
IFERROR(IF(VLOOKUP(O1783,[1]Offen!$N:$O,2,FALSE)=0,"Offen Zipfel"),
IFERROR(IF(VLOOKUP(O1783,[1]Offen!$Q:$R,2,FALSE)=0,"Offen Endstücke"),
IFERROR(IF(VLOOKUP(O1783,[1]Vakuumiert!$B:$C,2,FALSE)=0,"Vakuumierter VOS ungeschält"),
IFERROR(IF(VLOOKUP(O1783,[1]Vakuumiert!$E:$F,2,FALSE)=0,"Vakuumierter ABS ungeschält"),
IFERROR(IF(VLOOKUP(O1783,[1]Vakuumiert!$H:$I,2,FALSE)=0,"Vakuumierter VOS geschält"),
IFERROR(IF(VLOOKUP(O1783,[1]Vakuumiert!$K:$L,2,FALSE)=0,"Vakuumierter VOS vegan"),
IFERROR(IF(VLOOKUP(O1783,[1]Vakuumiert!$N:$O,2,FALSE)=0,"Vakuumierter VOS Zipfel"),
IFERROR(IF(VLOOKUP(O1783,[1]Vakuumiert!$Q:$R,2,FALSE)=0,"Vakuumiert geschält"),
IFERROR(IF(VLOOKUP(O1783,'[1]vakuumierte Fertigprodukte'!$B:$C,2,FALSE)=0,"Fertigprodukte"),
IFERROR(IF(VLOOKUP(O1783,'[1]vakuumierte Fertigprodukte'!$E:$FI,2,FALSE)=0,"Vakuumierte Zipfel"),
IFERROR(IF(VLOOKUP(O1783,[1]Wurste!$B:$C,2,FALSE)=0,"Räucherwürste"),
IFERROR(IF(VLOOKUP(O1783,[1]Wurste!$E:$F,2,FALSE)=0,"URW/URGW Wurst"),
IFERROR(IF(VLOOKUP(O1783,[1]Wurste!$H:$I,2,FALSE)=0,"HF-Wurst Vegan"),
IFERROR(IF(VLOOKUP(O1783,[1]Wurste!$K:$L,2,FALSE)=0,"320er ohne Würste"),
IFERROR(IF(AND(OR(Abfalldokumentation!$A1783="BU3",Abfalldokumentation!$A1783="Verkauf"),Abfalldokumentation!$F1783="Schimmel",Abfalldokumentation!$G1783="keinen Abnehmer/kein Schälpersonal"),"Div. Zipfel, ES ohne Verwendung",VLOOKUP(Abfalldokumentation!$E1783,Produktgruppen!A:B,2,FALSE)),"-")))))))))))))))))))))))</f>
        <v>Vorschmelz</v>
      </c>
      <c r="E1783" s="97" t="str">
        <f>IFERROR(VLOOKUP(Abfalldokumentation!$O1783,Artikel!A:C,3,FALSE),Abfalldokumentation!$O1783)</f>
        <v>VOS Räucher Natur Natri</v>
      </c>
      <c r="F1783" s="97" t="str">
        <f>VLOOKUP(T1783,'Liste Gründe'!A:D,2,FALSE)</f>
        <v>Schimmel</v>
      </c>
      <c r="G1783" s="96" t="str">
        <f>IF(ISBLANK(V1783),VLOOKUP(Abfalldokumentation!$P1783,'Liste Gründe'!A:D,3,FALSE),V1783)</f>
        <v>kein VOS in England, VS-Würste keine Produktion</v>
      </c>
      <c r="H1783" s="97" t="str">
        <f>IF(ISBLANK(Abfalldokumentation!$W1783),"-",Abfalldokumentation!$W1783)</f>
        <v>-</v>
      </c>
      <c r="I1783" s="97">
        <f t="shared" si="191"/>
        <v>46</v>
      </c>
      <c r="J1783" s="97" t="str">
        <f t="shared" si="192"/>
        <v>Produkte</v>
      </c>
      <c r="K1783" s="97" t="str">
        <f t="shared" si="193"/>
        <v>BUs</v>
      </c>
      <c r="L1783" s="97" t="str">
        <f t="shared" si="194"/>
        <v>Symptome</v>
      </c>
      <c r="M1783" s="97">
        <f>IFERROR(VLOOKUP(Abfalldokumentation!$O1783,Kennzahlen!S:V,3,FALSE)*Abfalldokumentation!$B1783,"0")</f>
        <v>24</v>
      </c>
      <c r="N1783" s="97" t="str">
        <f>IF(ISBLANK(Q1783),VLOOKUP(Abfalldokumentation!$O1783,'Linien - BU'!R:S,2,FALSE),Q1783)</f>
        <v>BU3</v>
      </c>
      <c r="O1783" s="98">
        <f t="shared" si="195"/>
        <v>29500498</v>
      </c>
      <c r="P1783" s="98">
        <f t="shared" si="196"/>
        <v>12</v>
      </c>
      <c r="Q1783" s="90" t="s">
        <v>8</v>
      </c>
      <c r="R1783" s="91">
        <v>29500498</v>
      </c>
      <c r="S1783" s="91">
        <v>48</v>
      </c>
      <c r="T1783" s="91">
        <v>12</v>
      </c>
      <c r="U1783" s="41">
        <v>44516</v>
      </c>
      <c r="V1783" s="42" t="s">
        <v>25</v>
      </c>
      <c r="W1783" s="91"/>
      <c r="X1783" s="93" t="str">
        <f>IFERROR(VLOOKUP(Abfalldokumentation!$R1783,Artikel!A:C,3,FALSE),Abfalldokumentation!$R1783)</f>
        <v>VOS Räucher Natur Natri</v>
      </c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</row>
    <row r="1784" spans="1:40" ht="30" hidden="1" customHeight="1" x14ac:dyDescent="0.25">
      <c r="A1784" s="94" t="str">
        <f>VLOOKUP(N1784,'Linien - BU'!A:B,2,FALSE)</f>
        <v>BU1</v>
      </c>
      <c r="B1784" s="95">
        <f t="shared" ref="B1784:B1836" si="199">S1784</f>
        <v>48</v>
      </c>
      <c r="C1784" s="96">
        <f>Abfalldokumentation!$U1784</f>
        <v>44516</v>
      </c>
      <c r="D1784" s="69" t="str">
        <f>IFERROR(IF(VLOOKUP(O1784,'[1]Rohware 230'!$B:$C,2,FALSE)=0,"Rohware"),
IFERROR(IF(VLOOKUP(O1784,[1]Sammelnr.!$B:$C,2,FALSE)=0,"Sammelnr. ungeschält ABS"),
IFERROR(IF(VLOOKUP(O1784,[1]Sammelnr.!$E:$F,2,FALSE)=0,"Sammelnr. ungeschält VS"),
IFERROR(IF(VLOOKUP(O1784,[1]Sammelnr.!$H:$I,2,FALSE)=0,"Sammelnr. geschält"),
IFERROR(IF(VLOOKUP(O1784,[1]Offen!$B:$C,2,FALSE)=0,"Offen ungeschält ABS"),
IFERROR(IF(VLOOKUP(O1784,[1]Offen!$E:$F,2,FALSE)=0,"Offen ungeschält VOS"),
IFERROR(IF(VLOOKUP(O1784,[1]Offen!$H:$I,2,FALSE)=0,"Offen geschält RW"),
IFERROR(IF(VLOOKUP(O1784,[1]Offen!$K:$L,2,FALSE)=0,"Offen vegan"),
IFERROR(IF(VLOOKUP(O1784,[1]Offen!$N:$O,2,FALSE)=0,"Offen Zipfel"),
IFERROR(IF(VLOOKUP(O1784,[1]Offen!$Q:$R,2,FALSE)=0,"Offen Endstücke"),
IFERROR(IF(VLOOKUP(O1784,[1]Vakuumiert!$B:$C,2,FALSE)=0,"Vakuumierter VOS ungeschält"),
IFERROR(IF(VLOOKUP(O1784,[1]Vakuumiert!$E:$F,2,FALSE)=0,"Vakuumierter ABS ungeschält"),
IFERROR(IF(VLOOKUP(O1784,[1]Vakuumiert!$H:$I,2,FALSE)=0,"Vakuumierter VOS geschält"),
IFERROR(IF(VLOOKUP(O1784,[1]Vakuumiert!$K:$L,2,FALSE)=0,"Vakuumierter VOS vegan"),
IFERROR(IF(VLOOKUP(O1784,[1]Vakuumiert!$N:$O,2,FALSE)=0,"Vakuumierter VOS Zipfel"),
IFERROR(IF(VLOOKUP(O1784,[1]Vakuumiert!$Q:$R,2,FALSE)=0,"Vakuumiert geschält"),
IFERROR(IF(VLOOKUP(O1784,'[1]vakuumierte Fertigprodukte'!$B:$C,2,FALSE)=0,"Fertigprodukte"),
IFERROR(IF(VLOOKUP(O1784,'[1]vakuumierte Fertigprodukte'!$E:$FI,2,FALSE)=0,"Vakuumierte Zipfel"),
IFERROR(IF(VLOOKUP(O1784,[1]Wurste!$B:$C,2,FALSE)=0,"Räucherwürste"),
IFERROR(IF(VLOOKUP(O1784,[1]Wurste!$E:$F,2,FALSE)=0,"URW/URGW Wurst"),
IFERROR(IF(VLOOKUP(O1784,[1]Wurste!$H:$I,2,FALSE)=0,"HF-Wurst Vegan"),
IFERROR(IF(VLOOKUP(O1784,[1]Wurste!$K:$L,2,FALSE)=0,"320er ohne Würste"),
IFERROR(IF(AND(OR(Abfalldokumentation!$A1784="BU3",Abfalldokumentation!$A1784="Verkauf"),Abfalldokumentation!$F1784="Schimmel",Abfalldokumentation!$G1784="keinen Abnehmer/kein Schälpersonal"),"Div. Zipfel, ES ohne Verwendung",VLOOKUP(Abfalldokumentation!$E1784,Produktgruppen!A:B,2,FALSE)),"-")))))))))))))))))))))))</f>
        <v>Vorschmelz</v>
      </c>
      <c r="E1784" s="97" t="str">
        <f>IFERROR(VLOOKUP(Abfalldokumentation!$O1784,Artikel!A:C,3,FALSE),Abfalldokumentation!$O1784)</f>
        <v>VOS-ABS ENTSORGUNG</v>
      </c>
      <c r="F1784" s="97" t="str">
        <f>VLOOKUP(T1784,'Liste Gründe'!A:D,2,FALSE)</f>
        <v>Rest</v>
      </c>
      <c r="G1784" s="96" t="str">
        <f>IF(ISBLANK(V1784),VLOOKUP(Abfalldokumentation!$P1784,'Liste Gründe'!A:D,3,FALSE),V1784)</f>
        <v>geschälte Rinde</v>
      </c>
      <c r="H1784" s="97" t="str">
        <f>IF(ISBLANK(Abfalldokumentation!$W1784),"-",Abfalldokumentation!$W1784)</f>
        <v>-</v>
      </c>
      <c r="I1784" s="97">
        <f t="shared" ref="I1784:I1813" si="200">_xlfn.ISOWEEKNUM(C1784)</f>
        <v>46</v>
      </c>
      <c r="J1784" s="97" t="str">
        <f t="shared" ref="J1784:J1813" si="201">"Produkte"</f>
        <v>Produkte</v>
      </c>
      <c r="K1784" s="97" t="str">
        <f t="shared" ref="K1784:K1813" si="202">"BUs"</f>
        <v>BUs</v>
      </c>
      <c r="L1784" s="97" t="str">
        <f t="shared" ref="L1784:L1813" si="203">"Symptome"</f>
        <v>Symptome</v>
      </c>
      <c r="M1784" s="97">
        <f>IFERROR(VLOOKUP(Abfalldokumentation!$O1784,Kennzahlen!S:V,3,FALSE)*Abfalldokumentation!$B1784,"0")</f>
        <v>0.48</v>
      </c>
      <c r="N1784" s="97" t="str">
        <f>IF(ISBLANK(Q1784),VLOOKUP(Abfalldokumentation!$O1784,'Linien - BU'!R:S,2,FALSE),Q1784)</f>
        <v>BU1</v>
      </c>
      <c r="O1784" s="98">
        <f t="shared" ref="O1784:O1786" si="204">R1784</f>
        <v>29500917</v>
      </c>
      <c r="P1784" s="98">
        <f t="shared" ref="P1784:P1786" si="205">T1784</f>
        <v>60</v>
      </c>
      <c r="Q1784" s="90" t="s">
        <v>6</v>
      </c>
      <c r="R1784" s="91">
        <v>29500917</v>
      </c>
      <c r="S1784" s="91">
        <v>48</v>
      </c>
      <c r="T1784" s="91">
        <v>60</v>
      </c>
      <c r="U1784" s="41">
        <v>44516</v>
      </c>
      <c r="V1784" s="92"/>
      <c r="W1784" s="91"/>
      <c r="X1784" s="93" t="str">
        <f>IFERROR(VLOOKUP(Abfalldokumentation!$R1784,Artikel!A:C,3,FALSE),Abfalldokumentation!$R1784)</f>
        <v>VOS-ABS ENTSORGUNG</v>
      </c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</row>
    <row r="1785" spans="1:40" ht="30" hidden="1" customHeight="1" x14ac:dyDescent="0.25">
      <c r="A1785" s="94" t="str">
        <f>VLOOKUP(N1785,'Linien - BU'!A:B,2,FALSE)</f>
        <v>BU4</v>
      </c>
      <c r="B1785" s="95">
        <f t="shared" si="199"/>
        <v>5</v>
      </c>
      <c r="C1785" s="96">
        <f>Abfalldokumentation!$U1785</f>
        <v>44516</v>
      </c>
      <c r="D1785" s="69" t="str">
        <f>IFERROR(IF(VLOOKUP(O1785,'[1]Rohware 230'!$B:$C,2,FALSE)=0,"Rohware"),
IFERROR(IF(VLOOKUP(O1785,[1]Sammelnr.!$B:$C,2,FALSE)=0,"Sammelnr. ungeschält ABS"),
IFERROR(IF(VLOOKUP(O1785,[1]Sammelnr.!$E:$F,2,FALSE)=0,"Sammelnr. ungeschält VS"),
IFERROR(IF(VLOOKUP(O1785,[1]Sammelnr.!$H:$I,2,FALSE)=0,"Sammelnr. geschält"),
IFERROR(IF(VLOOKUP(O1785,[1]Offen!$B:$C,2,FALSE)=0,"Offen ungeschält ABS"),
IFERROR(IF(VLOOKUP(O1785,[1]Offen!$E:$F,2,FALSE)=0,"Offen ungeschält VOS"),
IFERROR(IF(VLOOKUP(O1785,[1]Offen!$H:$I,2,FALSE)=0,"Offen geschält RW"),
IFERROR(IF(VLOOKUP(O1785,[1]Offen!$K:$L,2,FALSE)=0,"Offen vegan"),
IFERROR(IF(VLOOKUP(O1785,[1]Offen!$N:$O,2,FALSE)=0,"Offen Zipfel"),
IFERROR(IF(VLOOKUP(O1785,[1]Offen!$Q:$R,2,FALSE)=0,"Offen Endstücke"),
IFERROR(IF(VLOOKUP(O1785,[1]Vakuumiert!$B:$C,2,FALSE)=0,"Vakuumierter VOS ungeschält"),
IFERROR(IF(VLOOKUP(O1785,[1]Vakuumiert!$E:$F,2,FALSE)=0,"Vakuumierter ABS ungeschält"),
IFERROR(IF(VLOOKUP(O1785,[1]Vakuumiert!$H:$I,2,FALSE)=0,"Vakuumierter VOS geschält"),
IFERROR(IF(VLOOKUP(O1785,[1]Vakuumiert!$K:$L,2,FALSE)=0,"Vakuumierter VOS vegan"),
IFERROR(IF(VLOOKUP(O1785,[1]Vakuumiert!$N:$O,2,FALSE)=0,"Vakuumierter VOS Zipfel"),
IFERROR(IF(VLOOKUP(O1785,[1]Vakuumiert!$Q:$R,2,FALSE)=0,"Vakuumiert geschält"),
IFERROR(IF(VLOOKUP(O1785,'[1]vakuumierte Fertigprodukte'!$B:$C,2,FALSE)=0,"Fertigprodukte"),
IFERROR(IF(VLOOKUP(O1785,'[1]vakuumierte Fertigprodukte'!$E:$FI,2,FALSE)=0,"Vakuumierte Zipfel"),
IFERROR(IF(VLOOKUP(O1785,[1]Wurste!$B:$C,2,FALSE)=0,"Räucherwürste"),
IFERROR(IF(VLOOKUP(O1785,[1]Wurste!$E:$F,2,FALSE)=0,"URW/URGW Wurst"),
IFERROR(IF(VLOOKUP(O1785,[1]Wurste!$H:$I,2,FALSE)=0,"HF-Wurst Vegan"),
IFERROR(IF(VLOOKUP(O1785,[1]Wurste!$K:$L,2,FALSE)=0,"320er ohne Würste"),
IFERROR(IF(AND(OR(Abfalldokumentation!$A1785="BU3",Abfalldokumentation!$A1785="Verkauf"),Abfalldokumentation!$F1785="Schimmel",Abfalldokumentation!$G1785="keinen Abnehmer/kein Schälpersonal"),"Div. Zipfel, ES ohne Verwendung",VLOOKUP(Abfalldokumentation!$E1785,Produktgruppen!A:B,2,FALSE)),"-")))))))))))))))))))))))</f>
        <v>ABS</v>
      </c>
      <c r="E1785" s="97" t="str">
        <f>IFERROR(VLOOKUP(Abfalldokumentation!$O1785,Artikel!A:C,3,FALSE),Abfalldokumentation!$O1785)</f>
        <v>ABS MEDI-KRÄUK</v>
      </c>
      <c r="F1785" s="97" t="str">
        <f>VLOOKUP(T1785,'Liste Gründe'!A:D,2,FALSE)</f>
        <v>keinen Verwendungszweck</v>
      </c>
      <c r="G1785" s="96" t="str">
        <f>IF(ISBLANK(V1785),VLOOKUP(Abfalldokumentation!$P1785,'Liste Gründe'!A:D,3,FALSE),V1785)</f>
        <v>keinen Verwendungszweck</v>
      </c>
      <c r="H1785" s="97" t="str">
        <f>IF(ISBLANK(Abfalldokumentation!$W1785),"-",Abfalldokumentation!$W1785)</f>
        <v>-</v>
      </c>
      <c r="I1785" s="97">
        <f t="shared" si="200"/>
        <v>46</v>
      </c>
      <c r="J1785" s="97" t="str">
        <f t="shared" si="201"/>
        <v>Produkte</v>
      </c>
      <c r="K1785" s="97" t="str">
        <f t="shared" si="202"/>
        <v>BUs</v>
      </c>
      <c r="L1785" s="97" t="str">
        <f t="shared" si="203"/>
        <v>Symptome</v>
      </c>
      <c r="M1785" s="97">
        <f>IFERROR(VLOOKUP(Abfalldokumentation!$O1785,Kennzahlen!S:V,3,FALSE)*Abfalldokumentation!$B1785,"0")</f>
        <v>7.5</v>
      </c>
      <c r="N1785" s="97" t="str">
        <f>IF(ISBLANK(Q1785),VLOOKUP(Abfalldokumentation!$O1785,'Linien - BU'!R:S,2,FALSE),Q1785)</f>
        <v>BU4</v>
      </c>
      <c r="O1785" s="98">
        <f t="shared" si="204"/>
        <v>29500886</v>
      </c>
      <c r="P1785" s="98">
        <f t="shared" si="205"/>
        <v>61</v>
      </c>
      <c r="Q1785" s="90" t="s">
        <v>9</v>
      </c>
      <c r="R1785" s="91">
        <v>29500886</v>
      </c>
      <c r="S1785" s="91">
        <v>5</v>
      </c>
      <c r="T1785" s="91">
        <v>61</v>
      </c>
      <c r="U1785" s="41">
        <v>44516</v>
      </c>
      <c r="V1785" s="92"/>
      <c r="W1785" s="91"/>
      <c r="X1785" s="93" t="str">
        <f>IFERROR(VLOOKUP(Abfalldokumentation!$R1785,Artikel!A:C,3,FALSE),Abfalldokumentation!$R1785)</f>
        <v>ABS MEDI-KRÄUK</v>
      </c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</row>
    <row r="1786" spans="1:40" ht="30" hidden="1" customHeight="1" x14ac:dyDescent="0.25">
      <c r="A1786" s="94" t="str">
        <f>VLOOKUP(N1786,'Linien - BU'!A:B,2,FALSE)</f>
        <v>BU4</v>
      </c>
      <c r="B1786" s="95">
        <f t="shared" si="199"/>
        <v>4</v>
      </c>
      <c r="C1786" s="96">
        <f>Abfalldokumentation!$U1786</f>
        <v>44516</v>
      </c>
      <c r="D1786" s="69" t="str">
        <f>IFERROR(IF(VLOOKUP(O1786,'[1]Rohware 230'!$B:$C,2,FALSE)=0,"Rohware"),
IFERROR(IF(VLOOKUP(O1786,[1]Sammelnr.!$B:$C,2,FALSE)=0,"Sammelnr. ungeschält ABS"),
IFERROR(IF(VLOOKUP(O1786,[1]Sammelnr.!$E:$F,2,FALSE)=0,"Sammelnr. ungeschält VS"),
IFERROR(IF(VLOOKUP(O1786,[1]Sammelnr.!$H:$I,2,FALSE)=0,"Sammelnr. geschält"),
IFERROR(IF(VLOOKUP(O1786,[1]Offen!$B:$C,2,FALSE)=0,"Offen ungeschält ABS"),
IFERROR(IF(VLOOKUP(O1786,[1]Offen!$E:$F,2,FALSE)=0,"Offen ungeschält VOS"),
IFERROR(IF(VLOOKUP(O1786,[1]Offen!$H:$I,2,FALSE)=0,"Offen geschält RW"),
IFERROR(IF(VLOOKUP(O1786,[1]Offen!$K:$L,2,FALSE)=0,"Offen vegan"),
IFERROR(IF(VLOOKUP(O1786,[1]Offen!$N:$O,2,FALSE)=0,"Offen Zipfel"),
IFERROR(IF(VLOOKUP(O1786,[1]Offen!$Q:$R,2,FALSE)=0,"Offen Endstücke"),
IFERROR(IF(VLOOKUP(O1786,[1]Vakuumiert!$B:$C,2,FALSE)=0,"Vakuumierter VOS ungeschält"),
IFERROR(IF(VLOOKUP(O1786,[1]Vakuumiert!$E:$F,2,FALSE)=0,"Vakuumierter ABS ungeschält"),
IFERROR(IF(VLOOKUP(O1786,[1]Vakuumiert!$H:$I,2,FALSE)=0,"Vakuumierter VOS geschält"),
IFERROR(IF(VLOOKUP(O1786,[1]Vakuumiert!$K:$L,2,FALSE)=0,"Vakuumierter VOS vegan"),
IFERROR(IF(VLOOKUP(O1786,[1]Vakuumiert!$N:$O,2,FALSE)=0,"Vakuumierter VOS Zipfel"),
IFERROR(IF(VLOOKUP(O1786,[1]Vakuumiert!$Q:$R,2,FALSE)=0,"Vakuumiert geschält"),
IFERROR(IF(VLOOKUP(O1786,'[1]vakuumierte Fertigprodukte'!$B:$C,2,FALSE)=0,"Fertigprodukte"),
IFERROR(IF(VLOOKUP(O1786,'[1]vakuumierte Fertigprodukte'!$E:$FI,2,FALSE)=0,"Vakuumierte Zipfel"),
IFERROR(IF(VLOOKUP(O1786,[1]Wurste!$B:$C,2,FALSE)=0,"Räucherwürste"),
IFERROR(IF(VLOOKUP(O1786,[1]Wurste!$E:$F,2,FALSE)=0,"URW/URGW Wurst"),
IFERROR(IF(VLOOKUP(O1786,[1]Wurste!$H:$I,2,FALSE)=0,"HF-Wurst Vegan"),
IFERROR(IF(VLOOKUP(O1786,[1]Wurste!$K:$L,2,FALSE)=0,"320er ohne Würste"),
IFERROR(IF(AND(OR(Abfalldokumentation!$A1786="BU3",Abfalldokumentation!$A1786="Verkauf"),Abfalldokumentation!$F1786="Schimmel",Abfalldokumentation!$G1786="keinen Abnehmer/kein Schälpersonal"),"Div. Zipfel, ES ohne Verwendung",VLOOKUP(Abfalldokumentation!$E1786,Produktgruppen!A:B,2,FALSE)),"-")))))))))))))))))))))))</f>
        <v>ABS</v>
      </c>
      <c r="E1786" s="97" t="str">
        <f>IFERROR(VLOOKUP(Abfalldokumentation!$O1786,Artikel!A:C,3,FALSE),Abfalldokumentation!$O1786)</f>
        <v>ABS PECO</v>
      </c>
      <c r="F1786" s="97" t="str">
        <f>VLOOKUP(T1786,'Liste Gründe'!A:D,2,FALSE)</f>
        <v>keinen Verwendungszweck</v>
      </c>
      <c r="G1786" s="96" t="str">
        <f>IF(ISBLANK(V1786),VLOOKUP(Abfalldokumentation!$P1786,'Liste Gründe'!A:D,3,FALSE),V1786)</f>
        <v>keinen Verwendungszweck</v>
      </c>
      <c r="H1786" s="97" t="str">
        <f>IF(ISBLANK(Abfalldokumentation!$W1786),"-",Abfalldokumentation!$W1786)</f>
        <v>-</v>
      </c>
      <c r="I1786" s="97">
        <f t="shared" si="200"/>
        <v>46</v>
      </c>
      <c r="J1786" s="97" t="str">
        <f t="shared" si="201"/>
        <v>Produkte</v>
      </c>
      <c r="K1786" s="97" t="str">
        <f t="shared" si="202"/>
        <v>BUs</v>
      </c>
      <c r="L1786" s="97" t="str">
        <f t="shared" si="203"/>
        <v>Symptome</v>
      </c>
      <c r="M1786" s="97">
        <f>IFERROR(VLOOKUP(Abfalldokumentation!$O1786,Kennzahlen!S:V,3,FALSE)*Abfalldokumentation!$B1786,"0")</f>
        <v>8</v>
      </c>
      <c r="N1786" s="97" t="str">
        <f>IF(ISBLANK(Q1786),VLOOKUP(Abfalldokumentation!$O1786,'Linien - BU'!R:S,2,FALSE),Q1786)</f>
        <v>BU4</v>
      </c>
      <c r="O1786" s="98">
        <f t="shared" si="204"/>
        <v>29500891</v>
      </c>
      <c r="P1786" s="98">
        <f t="shared" si="205"/>
        <v>61</v>
      </c>
      <c r="Q1786" s="90" t="s">
        <v>9</v>
      </c>
      <c r="R1786" s="91">
        <v>29500891</v>
      </c>
      <c r="S1786" s="91">
        <v>4</v>
      </c>
      <c r="T1786" s="91">
        <v>61</v>
      </c>
      <c r="U1786" s="41">
        <v>44516</v>
      </c>
      <c r="V1786" s="92"/>
      <c r="W1786" s="91"/>
      <c r="X1786" s="93" t="str">
        <f>IFERROR(VLOOKUP(Abfalldokumentation!$R1786,Artikel!A:C,3,FALSE),Abfalldokumentation!$R1786)</f>
        <v>ABS PECO</v>
      </c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</row>
    <row r="1787" spans="1:40" ht="30" hidden="1" customHeight="1" x14ac:dyDescent="0.25">
      <c r="A1787" s="94" t="str">
        <f>VLOOKUP(N1787,'Linien - BU'!A:B,2,FALSE)</f>
        <v>BU4</v>
      </c>
      <c r="B1787" s="95">
        <f t="shared" si="199"/>
        <v>7</v>
      </c>
      <c r="C1787" s="96">
        <f>Abfalldokumentation!$U1787</f>
        <v>44516</v>
      </c>
      <c r="D1787" s="69" t="str">
        <f>IFERROR(IF(VLOOKUP(O1787,'[1]Rohware 230'!$B:$C,2,FALSE)=0,"Rohware"),
IFERROR(IF(VLOOKUP(O1787,[1]Sammelnr.!$B:$C,2,FALSE)=0,"Sammelnr. ungeschält ABS"),
IFERROR(IF(VLOOKUP(O1787,[1]Sammelnr.!$E:$F,2,FALSE)=0,"Sammelnr. ungeschält VS"),
IFERROR(IF(VLOOKUP(O1787,[1]Sammelnr.!$H:$I,2,FALSE)=0,"Sammelnr. geschält"),
IFERROR(IF(VLOOKUP(O1787,[1]Offen!$B:$C,2,FALSE)=0,"Offen ungeschält ABS"),
IFERROR(IF(VLOOKUP(O1787,[1]Offen!$E:$F,2,FALSE)=0,"Offen ungeschält VOS"),
IFERROR(IF(VLOOKUP(O1787,[1]Offen!$H:$I,2,FALSE)=0,"Offen geschält RW"),
IFERROR(IF(VLOOKUP(O1787,[1]Offen!$K:$L,2,FALSE)=0,"Offen vegan"),
IFERROR(IF(VLOOKUP(O1787,[1]Offen!$N:$O,2,FALSE)=0,"Offen Zipfel"),
IFERROR(IF(VLOOKUP(O1787,[1]Offen!$Q:$R,2,FALSE)=0,"Offen Endstücke"),
IFERROR(IF(VLOOKUP(O1787,[1]Vakuumiert!$B:$C,2,FALSE)=0,"Vakuumierter VOS ungeschält"),
IFERROR(IF(VLOOKUP(O1787,[1]Vakuumiert!$E:$F,2,FALSE)=0,"Vakuumierter ABS ungeschält"),
IFERROR(IF(VLOOKUP(O1787,[1]Vakuumiert!$H:$I,2,FALSE)=0,"Vakuumierter VOS geschält"),
IFERROR(IF(VLOOKUP(O1787,[1]Vakuumiert!$K:$L,2,FALSE)=0,"Vakuumierter VOS vegan"),
IFERROR(IF(VLOOKUP(O1787,[1]Vakuumiert!$N:$O,2,FALSE)=0,"Vakuumierter VOS Zipfel"),
IFERROR(IF(VLOOKUP(O1787,[1]Vakuumiert!$Q:$R,2,FALSE)=0,"Vakuumiert geschält"),
IFERROR(IF(VLOOKUP(O1787,'[1]vakuumierte Fertigprodukte'!$B:$C,2,FALSE)=0,"Fertigprodukte"),
IFERROR(IF(VLOOKUP(O1787,'[1]vakuumierte Fertigprodukte'!$E:$FI,2,FALSE)=0,"Vakuumierte Zipfel"),
IFERROR(IF(VLOOKUP(O1787,[1]Wurste!$B:$C,2,FALSE)=0,"Räucherwürste"),
IFERROR(IF(VLOOKUP(O1787,[1]Wurste!$E:$F,2,FALSE)=0,"URW/URGW Wurst"),
IFERROR(IF(VLOOKUP(O1787,[1]Wurste!$H:$I,2,FALSE)=0,"HF-Wurst Vegan"),
IFERROR(IF(VLOOKUP(O1787,[1]Wurste!$K:$L,2,FALSE)=0,"320er ohne Würste"),
IFERROR(IF(AND(OR(Abfalldokumentation!$A1787="BU3",Abfalldokumentation!$A1787="Verkauf"),Abfalldokumentation!$F1787="Schimmel",Abfalldokumentation!$G1787="keinen Abnehmer/kein Schälpersonal"),"Div. Zipfel, ES ohne Verwendung",VLOOKUP(Abfalldokumentation!$E1787,Produktgruppen!A:B,2,FALSE)),"-")))))))))))))))))))))))</f>
        <v>ABS</v>
      </c>
      <c r="E1787" s="97" t="str">
        <f>IFERROR(VLOOKUP(Abfalldokumentation!$O1787,Artikel!A:C,3,FALSE),Abfalldokumentation!$O1787)</f>
        <v>ABS PECO</v>
      </c>
      <c r="F1787" s="97" t="str">
        <f>VLOOKUP(T1787,'Liste Gründe'!A:D,2,FALSE)</f>
        <v>keinen Verwendungszweck</v>
      </c>
      <c r="G1787" s="96" t="str">
        <f>IF(ISBLANK(V1787),VLOOKUP(Abfalldokumentation!$P1787,'Liste Gründe'!A:D,3,FALSE),V1787)</f>
        <v>keinen Verwendungszweck</v>
      </c>
      <c r="H1787" s="97" t="str">
        <f>IF(ISBLANK(Abfalldokumentation!$W1787),"-",Abfalldokumentation!$W1787)</f>
        <v>-</v>
      </c>
      <c r="I1787" s="97">
        <f t="shared" si="200"/>
        <v>46</v>
      </c>
      <c r="J1787" s="97" t="str">
        <f t="shared" si="201"/>
        <v>Produkte</v>
      </c>
      <c r="K1787" s="97" t="str">
        <f t="shared" si="202"/>
        <v>BUs</v>
      </c>
      <c r="L1787" s="97" t="str">
        <f t="shared" si="203"/>
        <v>Symptome</v>
      </c>
      <c r="M1787" s="97">
        <f>IFERROR(VLOOKUP(Abfalldokumentation!$O1787,Kennzahlen!S:V,3,FALSE)*Abfalldokumentation!$B1787,"0")</f>
        <v>14</v>
      </c>
      <c r="N1787" s="97" t="str">
        <f>IF(ISBLANK(Q1787),VLOOKUP(Abfalldokumentation!$O1787,'Linien - BU'!R:S,2,FALSE),Q1787)</f>
        <v>BU4</v>
      </c>
      <c r="O1787" s="98">
        <f t="shared" ref="O1787:O1847" si="206">R1787</f>
        <v>29500891</v>
      </c>
      <c r="P1787" s="98">
        <f t="shared" ref="P1787:P1847" si="207">T1787</f>
        <v>61</v>
      </c>
      <c r="Q1787" s="90" t="s">
        <v>9</v>
      </c>
      <c r="R1787" s="91">
        <v>29500891</v>
      </c>
      <c r="S1787" s="91">
        <v>7</v>
      </c>
      <c r="T1787" s="91">
        <v>61</v>
      </c>
      <c r="U1787" s="41">
        <v>44516</v>
      </c>
      <c r="V1787" s="92"/>
      <c r="W1787" s="91"/>
      <c r="X1787" s="93" t="str">
        <f>IFERROR(VLOOKUP(Abfalldokumentation!$R1787,Artikel!A:C,3,FALSE),Abfalldokumentation!$R1787)</f>
        <v>ABS PECO</v>
      </c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</row>
    <row r="1788" spans="1:40" ht="30" hidden="1" customHeight="1" x14ac:dyDescent="0.25">
      <c r="A1788" s="94" t="str">
        <f>VLOOKUP(N1788,'Linien - BU'!A:B,2,FALSE)</f>
        <v>BU4</v>
      </c>
      <c r="B1788" s="95">
        <f t="shared" si="199"/>
        <v>10</v>
      </c>
      <c r="C1788" s="96">
        <f>Abfalldokumentation!$U1788</f>
        <v>44516</v>
      </c>
      <c r="D1788" s="69" t="str">
        <f>IFERROR(IF(VLOOKUP(O1788,'[1]Rohware 230'!$B:$C,2,FALSE)=0,"Rohware"),
IFERROR(IF(VLOOKUP(O1788,[1]Sammelnr.!$B:$C,2,FALSE)=0,"Sammelnr. ungeschält ABS"),
IFERROR(IF(VLOOKUP(O1788,[1]Sammelnr.!$E:$F,2,FALSE)=0,"Sammelnr. ungeschält VS"),
IFERROR(IF(VLOOKUP(O1788,[1]Sammelnr.!$H:$I,2,FALSE)=0,"Sammelnr. geschält"),
IFERROR(IF(VLOOKUP(O1788,[1]Offen!$B:$C,2,FALSE)=0,"Offen ungeschält ABS"),
IFERROR(IF(VLOOKUP(O1788,[1]Offen!$E:$F,2,FALSE)=0,"Offen ungeschält VOS"),
IFERROR(IF(VLOOKUP(O1788,[1]Offen!$H:$I,2,FALSE)=0,"Offen geschält RW"),
IFERROR(IF(VLOOKUP(O1788,[1]Offen!$K:$L,2,FALSE)=0,"Offen vegan"),
IFERROR(IF(VLOOKUP(O1788,[1]Offen!$N:$O,2,FALSE)=0,"Offen Zipfel"),
IFERROR(IF(VLOOKUP(O1788,[1]Offen!$Q:$R,2,FALSE)=0,"Offen Endstücke"),
IFERROR(IF(VLOOKUP(O1788,[1]Vakuumiert!$B:$C,2,FALSE)=0,"Vakuumierter VOS ungeschält"),
IFERROR(IF(VLOOKUP(O1788,[1]Vakuumiert!$E:$F,2,FALSE)=0,"Vakuumierter ABS ungeschält"),
IFERROR(IF(VLOOKUP(O1788,[1]Vakuumiert!$H:$I,2,FALSE)=0,"Vakuumierter VOS geschält"),
IFERROR(IF(VLOOKUP(O1788,[1]Vakuumiert!$K:$L,2,FALSE)=0,"Vakuumierter VOS vegan"),
IFERROR(IF(VLOOKUP(O1788,[1]Vakuumiert!$N:$O,2,FALSE)=0,"Vakuumierter VOS Zipfel"),
IFERROR(IF(VLOOKUP(O1788,[1]Vakuumiert!$Q:$R,2,FALSE)=0,"Vakuumiert geschält"),
IFERROR(IF(VLOOKUP(O1788,'[1]vakuumierte Fertigprodukte'!$B:$C,2,FALSE)=0,"Fertigprodukte"),
IFERROR(IF(VLOOKUP(O1788,'[1]vakuumierte Fertigprodukte'!$E:$FI,2,FALSE)=0,"Vakuumierte Zipfel"),
IFERROR(IF(VLOOKUP(O1788,[1]Wurste!$B:$C,2,FALSE)=0,"Räucherwürste"),
IFERROR(IF(VLOOKUP(O1788,[1]Wurste!$E:$F,2,FALSE)=0,"URW/URGW Wurst"),
IFERROR(IF(VLOOKUP(O1788,[1]Wurste!$H:$I,2,FALSE)=0,"HF-Wurst Vegan"),
IFERROR(IF(VLOOKUP(O1788,[1]Wurste!$K:$L,2,FALSE)=0,"320er ohne Würste"),
IFERROR(IF(AND(OR(Abfalldokumentation!$A1788="BU3",Abfalldokumentation!$A1788="Verkauf"),Abfalldokumentation!$F1788="Schimmel",Abfalldokumentation!$G1788="keinen Abnehmer/kein Schälpersonal"),"Div. Zipfel, ES ohne Verwendung",VLOOKUP(Abfalldokumentation!$E1788,Produktgruppen!A:B,2,FALSE)),"-")))))))))))))))))))))))</f>
        <v>ABS</v>
      </c>
      <c r="E1788" s="97" t="str">
        <f>IFERROR(VLOOKUP(Abfalldokumentation!$O1788,Artikel!A:C,3,FALSE),Abfalldokumentation!$O1788)</f>
        <v>ABS PECO</v>
      </c>
      <c r="F1788" s="97" t="str">
        <f>VLOOKUP(T1788,'Liste Gründe'!A:D,2,FALSE)</f>
        <v>keinen Verwendungszweck</v>
      </c>
      <c r="G1788" s="96" t="str">
        <f>IF(ISBLANK(V1788),VLOOKUP(Abfalldokumentation!$P1788,'Liste Gründe'!A:D,3,FALSE),V1788)</f>
        <v>keinen Verwendungszweck</v>
      </c>
      <c r="H1788" s="97" t="str">
        <f>IF(ISBLANK(Abfalldokumentation!$W1788),"-",Abfalldokumentation!$W1788)</f>
        <v>-</v>
      </c>
      <c r="I1788" s="97">
        <f t="shared" si="200"/>
        <v>46</v>
      </c>
      <c r="J1788" s="97" t="str">
        <f t="shared" si="201"/>
        <v>Produkte</v>
      </c>
      <c r="K1788" s="97" t="str">
        <f t="shared" si="202"/>
        <v>BUs</v>
      </c>
      <c r="L1788" s="97" t="str">
        <f t="shared" si="203"/>
        <v>Symptome</v>
      </c>
      <c r="M1788" s="97">
        <f>IFERROR(VLOOKUP(Abfalldokumentation!$O1788,Kennzahlen!S:V,3,FALSE)*Abfalldokumentation!$B1788,"0")</f>
        <v>20</v>
      </c>
      <c r="N1788" s="97" t="str">
        <f>IF(ISBLANK(Q1788),VLOOKUP(Abfalldokumentation!$O1788,'Linien - BU'!R:S,2,FALSE),Q1788)</f>
        <v>BU4</v>
      </c>
      <c r="O1788" s="98">
        <f t="shared" si="206"/>
        <v>29500891</v>
      </c>
      <c r="P1788" s="98">
        <f t="shared" si="207"/>
        <v>61</v>
      </c>
      <c r="Q1788" s="90" t="s">
        <v>9</v>
      </c>
      <c r="R1788" s="91">
        <v>29500891</v>
      </c>
      <c r="S1788" s="91">
        <v>10</v>
      </c>
      <c r="T1788" s="91">
        <v>61</v>
      </c>
      <c r="U1788" s="41">
        <v>44516</v>
      </c>
      <c r="V1788" s="92"/>
      <c r="W1788" s="91"/>
      <c r="X1788" s="93" t="str">
        <f>IFERROR(VLOOKUP(Abfalldokumentation!$R1788,Artikel!A:C,3,FALSE),Abfalldokumentation!$R1788)</f>
        <v>ABS PECO</v>
      </c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</row>
    <row r="1789" spans="1:40" ht="30" hidden="1" customHeight="1" x14ac:dyDescent="0.25">
      <c r="A1789" s="94" t="str">
        <f>VLOOKUP(N1789,'Linien - BU'!A:B,2,FALSE)</f>
        <v>BU4</v>
      </c>
      <c r="B1789" s="95">
        <f t="shared" si="199"/>
        <v>2</v>
      </c>
      <c r="C1789" s="96">
        <f>Abfalldokumentation!$U1789</f>
        <v>44516</v>
      </c>
      <c r="D1789" s="69" t="str">
        <f>IFERROR(IF(VLOOKUP(O1789,'[1]Rohware 230'!$B:$C,2,FALSE)=0,"Rohware"),
IFERROR(IF(VLOOKUP(O1789,[1]Sammelnr.!$B:$C,2,FALSE)=0,"Sammelnr. ungeschält ABS"),
IFERROR(IF(VLOOKUP(O1789,[1]Sammelnr.!$E:$F,2,FALSE)=0,"Sammelnr. ungeschält VS"),
IFERROR(IF(VLOOKUP(O1789,[1]Sammelnr.!$H:$I,2,FALSE)=0,"Sammelnr. geschält"),
IFERROR(IF(VLOOKUP(O1789,[1]Offen!$B:$C,2,FALSE)=0,"Offen ungeschält ABS"),
IFERROR(IF(VLOOKUP(O1789,[1]Offen!$E:$F,2,FALSE)=0,"Offen ungeschält VOS"),
IFERROR(IF(VLOOKUP(O1789,[1]Offen!$H:$I,2,FALSE)=0,"Offen geschält RW"),
IFERROR(IF(VLOOKUP(O1789,[1]Offen!$K:$L,2,FALSE)=0,"Offen vegan"),
IFERROR(IF(VLOOKUP(O1789,[1]Offen!$N:$O,2,FALSE)=0,"Offen Zipfel"),
IFERROR(IF(VLOOKUP(O1789,[1]Offen!$Q:$R,2,FALSE)=0,"Offen Endstücke"),
IFERROR(IF(VLOOKUP(O1789,[1]Vakuumiert!$B:$C,2,FALSE)=0,"Vakuumierter VOS ungeschält"),
IFERROR(IF(VLOOKUP(O1789,[1]Vakuumiert!$E:$F,2,FALSE)=0,"Vakuumierter ABS ungeschält"),
IFERROR(IF(VLOOKUP(O1789,[1]Vakuumiert!$H:$I,2,FALSE)=0,"Vakuumierter VOS geschält"),
IFERROR(IF(VLOOKUP(O1789,[1]Vakuumiert!$K:$L,2,FALSE)=0,"Vakuumierter VOS vegan"),
IFERROR(IF(VLOOKUP(O1789,[1]Vakuumiert!$N:$O,2,FALSE)=0,"Vakuumierter VOS Zipfel"),
IFERROR(IF(VLOOKUP(O1789,[1]Vakuumiert!$Q:$R,2,FALSE)=0,"Vakuumiert geschält"),
IFERROR(IF(VLOOKUP(O1789,'[1]vakuumierte Fertigprodukte'!$B:$C,2,FALSE)=0,"Fertigprodukte"),
IFERROR(IF(VLOOKUP(O1789,'[1]vakuumierte Fertigprodukte'!$E:$FI,2,FALSE)=0,"Vakuumierte Zipfel"),
IFERROR(IF(VLOOKUP(O1789,[1]Wurste!$B:$C,2,FALSE)=0,"Räucherwürste"),
IFERROR(IF(VLOOKUP(O1789,[1]Wurste!$E:$F,2,FALSE)=0,"URW/URGW Wurst"),
IFERROR(IF(VLOOKUP(O1789,[1]Wurste!$H:$I,2,FALSE)=0,"HF-Wurst Vegan"),
IFERROR(IF(VLOOKUP(O1789,[1]Wurste!$K:$L,2,FALSE)=0,"320er ohne Würste"),
IFERROR(IF(AND(OR(Abfalldokumentation!$A1789="BU3",Abfalldokumentation!$A1789="Verkauf"),Abfalldokumentation!$F1789="Schimmel",Abfalldokumentation!$G1789="keinen Abnehmer/kein Schälpersonal"),"Div. Zipfel, ES ohne Verwendung",VLOOKUP(Abfalldokumentation!$E1789,Produktgruppen!A:B,2,FALSE)),"-")))))))))))))))))))))))</f>
        <v>ABS</v>
      </c>
      <c r="E1789" s="97" t="str">
        <f>IFERROR(VLOOKUP(Abfalldokumentation!$O1789,Artikel!A:C,3,FALSE),Abfalldokumentation!$O1789)</f>
        <v>ABS PECO</v>
      </c>
      <c r="F1789" s="97" t="str">
        <f>VLOOKUP(T1789,'Liste Gründe'!A:D,2,FALSE)</f>
        <v>keinen Verwendungszweck</v>
      </c>
      <c r="G1789" s="96" t="str">
        <f>IF(ISBLANK(V1789),VLOOKUP(Abfalldokumentation!$P1789,'Liste Gründe'!A:D,3,FALSE),V1789)</f>
        <v>keinen Verwendungszweck</v>
      </c>
      <c r="H1789" s="97" t="str">
        <f>IF(ISBLANK(Abfalldokumentation!$W1789),"-",Abfalldokumentation!$W1789)</f>
        <v>-</v>
      </c>
      <c r="I1789" s="97">
        <f t="shared" si="200"/>
        <v>46</v>
      </c>
      <c r="J1789" s="97" t="str">
        <f t="shared" si="201"/>
        <v>Produkte</v>
      </c>
      <c r="K1789" s="97" t="str">
        <f t="shared" si="202"/>
        <v>BUs</v>
      </c>
      <c r="L1789" s="97" t="str">
        <f t="shared" si="203"/>
        <v>Symptome</v>
      </c>
      <c r="M1789" s="97">
        <f>IFERROR(VLOOKUP(Abfalldokumentation!$O1789,Kennzahlen!S:V,3,FALSE)*Abfalldokumentation!$B1789,"0")</f>
        <v>4</v>
      </c>
      <c r="N1789" s="97" t="str">
        <f>IF(ISBLANK(Q1789),VLOOKUP(Abfalldokumentation!$O1789,'Linien - BU'!R:S,2,FALSE),Q1789)</f>
        <v>BU4</v>
      </c>
      <c r="O1789" s="98">
        <f t="shared" si="206"/>
        <v>29500891</v>
      </c>
      <c r="P1789" s="98">
        <f t="shared" si="207"/>
        <v>61</v>
      </c>
      <c r="Q1789" s="90" t="s">
        <v>9</v>
      </c>
      <c r="R1789" s="91">
        <v>29500891</v>
      </c>
      <c r="S1789" s="91">
        <v>2</v>
      </c>
      <c r="T1789" s="91">
        <v>61</v>
      </c>
      <c r="U1789" s="41">
        <v>44516</v>
      </c>
      <c r="V1789" s="92"/>
      <c r="W1789" s="91"/>
      <c r="X1789" s="93" t="str">
        <f>IFERROR(VLOOKUP(Abfalldokumentation!$R1789,Artikel!A:C,3,FALSE),Abfalldokumentation!$R1789)</f>
        <v>ABS PECO</v>
      </c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</row>
    <row r="1790" spans="1:40" ht="30" hidden="1" customHeight="1" x14ac:dyDescent="0.25">
      <c r="A1790" s="94" t="str">
        <f>VLOOKUP(N1790,'Linien - BU'!A:B,2,FALSE)</f>
        <v>BU4</v>
      </c>
      <c r="B1790" s="95">
        <f t="shared" si="199"/>
        <v>6</v>
      </c>
      <c r="C1790" s="96">
        <f>Abfalldokumentation!$U1790</f>
        <v>44516</v>
      </c>
      <c r="D1790" s="69" t="str">
        <f>IFERROR(IF(VLOOKUP(O1790,'[1]Rohware 230'!$B:$C,2,FALSE)=0,"Rohware"),
IFERROR(IF(VLOOKUP(O1790,[1]Sammelnr.!$B:$C,2,FALSE)=0,"Sammelnr. ungeschält ABS"),
IFERROR(IF(VLOOKUP(O1790,[1]Sammelnr.!$E:$F,2,FALSE)=0,"Sammelnr. ungeschält VS"),
IFERROR(IF(VLOOKUP(O1790,[1]Sammelnr.!$H:$I,2,FALSE)=0,"Sammelnr. geschält"),
IFERROR(IF(VLOOKUP(O1790,[1]Offen!$B:$C,2,FALSE)=0,"Offen ungeschält ABS"),
IFERROR(IF(VLOOKUP(O1790,[1]Offen!$E:$F,2,FALSE)=0,"Offen ungeschält VOS"),
IFERROR(IF(VLOOKUP(O1790,[1]Offen!$H:$I,2,FALSE)=0,"Offen geschält RW"),
IFERROR(IF(VLOOKUP(O1790,[1]Offen!$K:$L,2,FALSE)=0,"Offen vegan"),
IFERROR(IF(VLOOKUP(O1790,[1]Offen!$N:$O,2,FALSE)=0,"Offen Zipfel"),
IFERROR(IF(VLOOKUP(O1790,[1]Offen!$Q:$R,2,FALSE)=0,"Offen Endstücke"),
IFERROR(IF(VLOOKUP(O1790,[1]Vakuumiert!$B:$C,2,FALSE)=0,"Vakuumierter VOS ungeschält"),
IFERROR(IF(VLOOKUP(O1790,[1]Vakuumiert!$E:$F,2,FALSE)=0,"Vakuumierter ABS ungeschält"),
IFERROR(IF(VLOOKUP(O1790,[1]Vakuumiert!$H:$I,2,FALSE)=0,"Vakuumierter VOS geschält"),
IFERROR(IF(VLOOKUP(O1790,[1]Vakuumiert!$K:$L,2,FALSE)=0,"Vakuumierter VOS vegan"),
IFERROR(IF(VLOOKUP(O1790,[1]Vakuumiert!$N:$O,2,FALSE)=0,"Vakuumierter VOS Zipfel"),
IFERROR(IF(VLOOKUP(O1790,[1]Vakuumiert!$Q:$R,2,FALSE)=0,"Vakuumiert geschält"),
IFERROR(IF(VLOOKUP(O1790,'[1]vakuumierte Fertigprodukte'!$B:$C,2,FALSE)=0,"Fertigprodukte"),
IFERROR(IF(VLOOKUP(O1790,'[1]vakuumierte Fertigprodukte'!$E:$FI,2,FALSE)=0,"Vakuumierte Zipfel"),
IFERROR(IF(VLOOKUP(O1790,[1]Wurste!$B:$C,2,FALSE)=0,"Räucherwürste"),
IFERROR(IF(VLOOKUP(O1790,[1]Wurste!$E:$F,2,FALSE)=0,"URW/URGW Wurst"),
IFERROR(IF(VLOOKUP(O1790,[1]Wurste!$H:$I,2,FALSE)=0,"HF-Wurst Vegan"),
IFERROR(IF(VLOOKUP(O1790,[1]Wurste!$K:$L,2,FALSE)=0,"320er ohne Würste"),
IFERROR(IF(AND(OR(Abfalldokumentation!$A1790="BU3",Abfalldokumentation!$A1790="Verkauf"),Abfalldokumentation!$F1790="Schimmel",Abfalldokumentation!$G1790="keinen Abnehmer/kein Schälpersonal"),"Div. Zipfel, ES ohne Verwendung",VLOOKUP(Abfalldokumentation!$E1790,Produktgruppen!A:B,2,FALSE)),"-")))))))))))))))))))))))</f>
        <v>ABS</v>
      </c>
      <c r="E1790" s="97" t="str">
        <f>IFERROR(VLOOKUP(Abfalldokumentation!$O1790,Artikel!A:C,3,FALSE),Abfalldokumentation!$O1790)</f>
        <v>ABS PECO</v>
      </c>
      <c r="F1790" s="97" t="str">
        <f>VLOOKUP(T1790,'Liste Gründe'!A:D,2,FALSE)</f>
        <v>keinen Verwendungszweck</v>
      </c>
      <c r="G1790" s="96" t="str">
        <f>IF(ISBLANK(V1790),VLOOKUP(Abfalldokumentation!$P1790,'Liste Gründe'!A:D,3,FALSE),V1790)</f>
        <v>keinen Verwendungszweck</v>
      </c>
      <c r="H1790" s="97" t="str">
        <f>IF(ISBLANK(Abfalldokumentation!$W1790),"-",Abfalldokumentation!$W1790)</f>
        <v>-</v>
      </c>
      <c r="I1790" s="97">
        <f t="shared" si="200"/>
        <v>46</v>
      </c>
      <c r="J1790" s="97" t="str">
        <f t="shared" si="201"/>
        <v>Produkte</v>
      </c>
      <c r="K1790" s="97" t="str">
        <f t="shared" si="202"/>
        <v>BUs</v>
      </c>
      <c r="L1790" s="97" t="str">
        <f t="shared" si="203"/>
        <v>Symptome</v>
      </c>
      <c r="M1790" s="97">
        <f>IFERROR(VLOOKUP(Abfalldokumentation!$O1790,Kennzahlen!S:V,3,FALSE)*Abfalldokumentation!$B1790,"0")</f>
        <v>12</v>
      </c>
      <c r="N1790" s="97" t="str">
        <f>IF(ISBLANK(Q1790),VLOOKUP(Abfalldokumentation!$O1790,'Linien - BU'!R:S,2,FALSE),Q1790)</f>
        <v>BU4</v>
      </c>
      <c r="O1790" s="98">
        <f t="shared" si="206"/>
        <v>29500891</v>
      </c>
      <c r="P1790" s="98">
        <f t="shared" si="207"/>
        <v>61</v>
      </c>
      <c r="Q1790" s="90" t="s">
        <v>9</v>
      </c>
      <c r="R1790" s="91">
        <v>29500891</v>
      </c>
      <c r="S1790" s="91">
        <v>6</v>
      </c>
      <c r="T1790" s="91">
        <v>61</v>
      </c>
      <c r="U1790" s="41">
        <v>44516</v>
      </c>
      <c r="V1790" s="92"/>
      <c r="W1790" s="91"/>
      <c r="X1790" s="93" t="str">
        <f>IFERROR(VLOOKUP(Abfalldokumentation!$R1790,Artikel!A:C,3,FALSE),Abfalldokumentation!$R1790)</f>
        <v>ABS PECO</v>
      </c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</row>
    <row r="1791" spans="1:40" ht="30" hidden="1" customHeight="1" x14ac:dyDescent="0.25">
      <c r="A1791" s="94" t="str">
        <f>VLOOKUP(N1791,'Linien - BU'!A:B,2,FALSE)</f>
        <v>BU4</v>
      </c>
      <c r="B1791" s="95">
        <f t="shared" si="199"/>
        <v>5</v>
      </c>
      <c r="C1791" s="96">
        <f>Abfalldokumentation!$U1791</f>
        <v>44516</v>
      </c>
      <c r="D1791" s="69" t="str">
        <f>IFERROR(IF(VLOOKUP(O1791,'[1]Rohware 230'!$B:$C,2,FALSE)=0,"Rohware"),
IFERROR(IF(VLOOKUP(O1791,[1]Sammelnr.!$B:$C,2,FALSE)=0,"Sammelnr. ungeschält ABS"),
IFERROR(IF(VLOOKUP(O1791,[1]Sammelnr.!$E:$F,2,FALSE)=0,"Sammelnr. ungeschält VS"),
IFERROR(IF(VLOOKUP(O1791,[1]Sammelnr.!$H:$I,2,FALSE)=0,"Sammelnr. geschält"),
IFERROR(IF(VLOOKUP(O1791,[1]Offen!$B:$C,2,FALSE)=0,"Offen ungeschält ABS"),
IFERROR(IF(VLOOKUP(O1791,[1]Offen!$E:$F,2,FALSE)=0,"Offen ungeschält VOS"),
IFERROR(IF(VLOOKUP(O1791,[1]Offen!$H:$I,2,FALSE)=0,"Offen geschält RW"),
IFERROR(IF(VLOOKUP(O1791,[1]Offen!$K:$L,2,FALSE)=0,"Offen vegan"),
IFERROR(IF(VLOOKUP(O1791,[1]Offen!$N:$O,2,FALSE)=0,"Offen Zipfel"),
IFERROR(IF(VLOOKUP(O1791,[1]Offen!$Q:$R,2,FALSE)=0,"Offen Endstücke"),
IFERROR(IF(VLOOKUP(O1791,[1]Vakuumiert!$B:$C,2,FALSE)=0,"Vakuumierter VOS ungeschält"),
IFERROR(IF(VLOOKUP(O1791,[1]Vakuumiert!$E:$F,2,FALSE)=0,"Vakuumierter ABS ungeschält"),
IFERROR(IF(VLOOKUP(O1791,[1]Vakuumiert!$H:$I,2,FALSE)=0,"Vakuumierter VOS geschält"),
IFERROR(IF(VLOOKUP(O1791,[1]Vakuumiert!$K:$L,2,FALSE)=0,"Vakuumierter VOS vegan"),
IFERROR(IF(VLOOKUP(O1791,[1]Vakuumiert!$N:$O,2,FALSE)=0,"Vakuumierter VOS Zipfel"),
IFERROR(IF(VLOOKUP(O1791,[1]Vakuumiert!$Q:$R,2,FALSE)=0,"Vakuumiert geschält"),
IFERROR(IF(VLOOKUP(O1791,'[1]vakuumierte Fertigprodukte'!$B:$C,2,FALSE)=0,"Fertigprodukte"),
IFERROR(IF(VLOOKUP(O1791,'[1]vakuumierte Fertigprodukte'!$E:$FI,2,FALSE)=0,"Vakuumierte Zipfel"),
IFERROR(IF(VLOOKUP(O1791,[1]Wurste!$B:$C,2,FALSE)=0,"Räucherwürste"),
IFERROR(IF(VLOOKUP(O1791,[1]Wurste!$E:$F,2,FALSE)=0,"URW/URGW Wurst"),
IFERROR(IF(VLOOKUP(O1791,[1]Wurste!$H:$I,2,FALSE)=0,"HF-Wurst Vegan"),
IFERROR(IF(VLOOKUP(O1791,[1]Wurste!$K:$L,2,FALSE)=0,"320er ohne Würste"),
IFERROR(IF(AND(OR(Abfalldokumentation!$A1791="BU3",Abfalldokumentation!$A1791="Verkauf"),Abfalldokumentation!$F1791="Schimmel",Abfalldokumentation!$G1791="keinen Abnehmer/kein Schälpersonal"),"Div. Zipfel, ES ohne Verwendung",VLOOKUP(Abfalldokumentation!$E1791,Produktgruppen!A:B,2,FALSE)),"-")))))))))))))))))))))))</f>
        <v>ABS</v>
      </c>
      <c r="E1791" s="97" t="str">
        <f>IFERROR(VLOOKUP(Abfalldokumentation!$O1791,Artikel!A:C,3,FALSE),Abfalldokumentation!$O1791)</f>
        <v>ABS PECO</v>
      </c>
      <c r="F1791" s="97" t="str">
        <f>VLOOKUP(T1791,'Liste Gründe'!A:D,2,FALSE)</f>
        <v>keinen Verwendungszweck</v>
      </c>
      <c r="G1791" s="96" t="str">
        <f>IF(ISBLANK(V1791),VLOOKUP(Abfalldokumentation!$P1791,'Liste Gründe'!A:D,3,FALSE),V1791)</f>
        <v>keinen Verwendungszweck</v>
      </c>
      <c r="H1791" s="97" t="str">
        <f>IF(ISBLANK(Abfalldokumentation!$W1791),"-",Abfalldokumentation!$W1791)</f>
        <v>-</v>
      </c>
      <c r="I1791" s="97">
        <f t="shared" si="200"/>
        <v>46</v>
      </c>
      <c r="J1791" s="97" t="str">
        <f t="shared" si="201"/>
        <v>Produkte</v>
      </c>
      <c r="K1791" s="97" t="str">
        <f t="shared" si="202"/>
        <v>BUs</v>
      </c>
      <c r="L1791" s="97" t="str">
        <f t="shared" si="203"/>
        <v>Symptome</v>
      </c>
      <c r="M1791" s="97">
        <f>IFERROR(VLOOKUP(Abfalldokumentation!$O1791,Kennzahlen!S:V,3,FALSE)*Abfalldokumentation!$B1791,"0")</f>
        <v>10</v>
      </c>
      <c r="N1791" s="97" t="str">
        <f>IF(ISBLANK(Q1791),VLOOKUP(Abfalldokumentation!$O1791,'Linien - BU'!R:S,2,FALSE),Q1791)</f>
        <v>BU4</v>
      </c>
      <c r="O1791" s="98">
        <f t="shared" si="206"/>
        <v>29500891</v>
      </c>
      <c r="P1791" s="98">
        <f t="shared" si="207"/>
        <v>61</v>
      </c>
      <c r="Q1791" s="90" t="s">
        <v>9</v>
      </c>
      <c r="R1791" s="91">
        <v>29500891</v>
      </c>
      <c r="S1791" s="91">
        <v>5</v>
      </c>
      <c r="T1791" s="91">
        <v>61</v>
      </c>
      <c r="U1791" s="41">
        <v>44516</v>
      </c>
      <c r="V1791" s="92"/>
      <c r="W1791" s="91"/>
      <c r="X1791" s="93" t="str">
        <f>IFERROR(VLOOKUP(Abfalldokumentation!$R1791,Artikel!A:C,3,FALSE),Abfalldokumentation!$R1791)</f>
        <v>ABS PECO</v>
      </c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</row>
    <row r="1792" spans="1:40" ht="30" hidden="1" customHeight="1" x14ac:dyDescent="0.25">
      <c r="A1792" s="94" t="str">
        <f>VLOOKUP(N1792,'Linien - BU'!A:B,2,FALSE)</f>
        <v>BU4</v>
      </c>
      <c r="B1792" s="95">
        <f t="shared" si="199"/>
        <v>9</v>
      </c>
      <c r="C1792" s="96">
        <f>Abfalldokumentation!$U1792</f>
        <v>44516</v>
      </c>
      <c r="D1792" s="69" t="str">
        <f>IFERROR(IF(VLOOKUP(O1792,'[1]Rohware 230'!$B:$C,2,FALSE)=0,"Rohware"),
IFERROR(IF(VLOOKUP(O1792,[1]Sammelnr.!$B:$C,2,FALSE)=0,"Sammelnr. ungeschält ABS"),
IFERROR(IF(VLOOKUP(O1792,[1]Sammelnr.!$E:$F,2,FALSE)=0,"Sammelnr. ungeschält VS"),
IFERROR(IF(VLOOKUP(O1792,[1]Sammelnr.!$H:$I,2,FALSE)=0,"Sammelnr. geschält"),
IFERROR(IF(VLOOKUP(O1792,[1]Offen!$B:$C,2,FALSE)=0,"Offen ungeschält ABS"),
IFERROR(IF(VLOOKUP(O1792,[1]Offen!$E:$F,2,FALSE)=0,"Offen ungeschält VOS"),
IFERROR(IF(VLOOKUP(O1792,[1]Offen!$H:$I,2,FALSE)=0,"Offen geschält RW"),
IFERROR(IF(VLOOKUP(O1792,[1]Offen!$K:$L,2,FALSE)=0,"Offen vegan"),
IFERROR(IF(VLOOKUP(O1792,[1]Offen!$N:$O,2,FALSE)=0,"Offen Zipfel"),
IFERROR(IF(VLOOKUP(O1792,[1]Offen!$Q:$R,2,FALSE)=0,"Offen Endstücke"),
IFERROR(IF(VLOOKUP(O1792,[1]Vakuumiert!$B:$C,2,FALSE)=0,"Vakuumierter VOS ungeschält"),
IFERROR(IF(VLOOKUP(O1792,[1]Vakuumiert!$E:$F,2,FALSE)=0,"Vakuumierter ABS ungeschält"),
IFERROR(IF(VLOOKUP(O1792,[1]Vakuumiert!$H:$I,2,FALSE)=0,"Vakuumierter VOS geschält"),
IFERROR(IF(VLOOKUP(O1792,[1]Vakuumiert!$K:$L,2,FALSE)=0,"Vakuumierter VOS vegan"),
IFERROR(IF(VLOOKUP(O1792,[1]Vakuumiert!$N:$O,2,FALSE)=0,"Vakuumierter VOS Zipfel"),
IFERROR(IF(VLOOKUP(O1792,[1]Vakuumiert!$Q:$R,2,FALSE)=0,"Vakuumiert geschält"),
IFERROR(IF(VLOOKUP(O1792,'[1]vakuumierte Fertigprodukte'!$B:$C,2,FALSE)=0,"Fertigprodukte"),
IFERROR(IF(VLOOKUP(O1792,'[1]vakuumierte Fertigprodukte'!$E:$FI,2,FALSE)=0,"Vakuumierte Zipfel"),
IFERROR(IF(VLOOKUP(O1792,[1]Wurste!$B:$C,2,FALSE)=0,"Räucherwürste"),
IFERROR(IF(VLOOKUP(O1792,[1]Wurste!$E:$F,2,FALSE)=0,"URW/URGW Wurst"),
IFERROR(IF(VLOOKUP(O1792,[1]Wurste!$H:$I,2,FALSE)=0,"HF-Wurst Vegan"),
IFERROR(IF(VLOOKUP(O1792,[1]Wurste!$K:$L,2,FALSE)=0,"320er ohne Würste"),
IFERROR(IF(AND(OR(Abfalldokumentation!$A1792="BU3",Abfalldokumentation!$A1792="Verkauf"),Abfalldokumentation!$F1792="Schimmel",Abfalldokumentation!$G1792="keinen Abnehmer/kein Schälpersonal"),"Div. Zipfel, ES ohne Verwendung",VLOOKUP(Abfalldokumentation!$E1792,Produktgruppen!A:B,2,FALSE)),"-")))))))))))))))))))))))</f>
        <v>ABS</v>
      </c>
      <c r="E1792" s="97" t="str">
        <f>IFERROR(VLOOKUP(Abfalldokumentation!$O1792,Artikel!A:C,3,FALSE),Abfalldokumentation!$O1792)</f>
        <v>ABS TI-AD</v>
      </c>
      <c r="F1792" s="97" t="str">
        <f>VLOOKUP(T1792,'Liste Gründe'!A:D,2,FALSE)</f>
        <v>Schimmel</v>
      </c>
      <c r="G1792" s="96" t="str">
        <f>IF(ISBLANK(V1792),VLOOKUP(Abfalldokumentation!$P1792,'Liste Gründe'!A:D,3,FALSE),V1792)</f>
        <v>gesammelt für möglichen Einsatz</v>
      </c>
      <c r="H1792" s="97" t="str">
        <f>IF(ISBLANK(Abfalldokumentation!$W1792),"-",Abfalldokumentation!$W1792)</f>
        <v>-</v>
      </c>
      <c r="I1792" s="97">
        <f t="shared" si="200"/>
        <v>46</v>
      </c>
      <c r="J1792" s="97" t="str">
        <f t="shared" si="201"/>
        <v>Produkte</v>
      </c>
      <c r="K1792" s="97" t="str">
        <f t="shared" si="202"/>
        <v>BUs</v>
      </c>
      <c r="L1792" s="97" t="str">
        <f t="shared" si="203"/>
        <v>Symptome</v>
      </c>
      <c r="M1792" s="97">
        <f>IFERROR(VLOOKUP(Abfalldokumentation!$O1792,Kennzahlen!S:V,3,FALSE)*Abfalldokumentation!$B1792,"0")</f>
        <v>0.09</v>
      </c>
      <c r="N1792" s="97" t="str">
        <f>IF(ISBLANK(Q1792),VLOOKUP(Abfalldokumentation!$O1792,'Linien - BU'!R:S,2,FALSE),Q1792)</f>
        <v>BU4</v>
      </c>
      <c r="O1792" s="98">
        <f t="shared" si="206"/>
        <v>29500904</v>
      </c>
      <c r="P1792" s="98">
        <f t="shared" si="207"/>
        <v>12</v>
      </c>
      <c r="Q1792" s="90" t="s">
        <v>9</v>
      </c>
      <c r="R1792" s="91">
        <v>29500904</v>
      </c>
      <c r="S1792" s="91">
        <v>9</v>
      </c>
      <c r="T1792" s="91">
        <v>12</v>
      </c>
      <c r="U1792" s="41">
        <v>44516</v>
      </c>
      <c r="V1792" s="99" t="s">
        <v>23</v>
      </c>
      <c r="W1792" s="91"/>
      <c r="X1792" s="93" t="str">
        <f>IFERROR(VLOOKUP(Abfalldokumentation!$R1792,Artikel!A:C,3,FALSE),Abfalldokumentation!$R1792)</f>
        <v>ABS TI-AD</v>
      </c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</row>
    <row r="1793" spans="1:40" ht="30" hidden="1" customHeight="1" x14ac:dyDescent="0.25">
      <c r="A1793" s="94" t="str">
        <f>VLOOKUP(N1793,'Linien - BU'!A:B,2,FALSE)</f>
        <v>BU4</v>
      </c>
      <c r="B1793" s="95">
        <f t="shared" si="199"/>
        <v>12</v>
      </c>
      <c r="C1793" s="96">
        <f>Abfalldokumentation!$U1793</f>
        <v>44516</v>
      </c>
      <c r="D1793" s="69" t="str">
        <f>IFERROR(IF(VLOOKUP(O1793,'[1]Rohware 230'!$B:$C,2,FALSE)=0,"Rohware"),
IFERROR(IF(VLOOKUP(O1793,[1]Sammelnr.!$B:$C,2,FALSE)=0,"Sammelnr. ungeschält ABS"),
IFERROR(IF(VLOOKUP(O1793,[1]Sammelnr.!$E:$F,2,FALSE)=0,"Sammelnr. ungeschält VS"),
IFERROR(IF(VLOOKUP(O1793,[1]Sammelnr.!$H:$I,2,FALSE)=0,"Sammelnr. geschält"),
IFERROR(IF(VLOOKUP(O1793,[1]Offen!$B:$C,2,FALSE)=0,"Offen ungeschält ABS"),
IFERROR(IF(VLOOKUP(O1793,[1]Offen!$E:$F,2,FALSE)=0,"Offen ungeschält VOS"),
IFERROR(IF(VLOOKUP(O1793,[1]Offen!$H:$I,2,FALSE)=0,"Offen geschält RW"),
IFERROR(IF(VLOOKUP(O1793,[1]Offen!$K:$L,2,FALSE)=0,"Offen vegan"),
IFERROR(IF(VLOOKUP(O1793,[1]Offen!$N:$O,2,FALSE)=0,"Offen Zipfel"),
IFERROR(IF(VLOOKUP(O1793,[1]Offen!$Q:$R,2,FALSE)=0,"Offen Endstücke"),
IFERROR(IF(VLOOKUP(O1793,[1]Vakuumiert!$B:$C,2,FALSE)=0,"Vakuumierter VOS ungeschält"),
IFERROR(IF(VLOOKUP(O1793,[1]Vakuumiert!$E:$F,2,FALSE)=0,"Vakuumierter ABS ungeschält"),
IFERROR(IF(VLOOKUP(O1793,[1]Vakuumiert!$H:$I,2,FALSE)=0,"Vakuumierter VOS geschält"),
IFERROR(IF(VLOOKUP(O1793,[1]Vakuumiert!$K:$L,2,FALSE)=0,"Vakuumierter VOS vegan"),
IFERROR(IF(VLOOKUP(O1793,[1]Vakuumiert!$N:$O,2,FALSE)=0,"Vakuumierter VOS Zipfel"),
IFERROR(IF(VLOOKUP(O1793,[1]Vakuumiert!$Q:$R,2,FALSE)=0,"Vakuumiert geschält"),
IFERROR(IF(VLOOKUP(O1793,'[1]vakuumierte Fertigprodukte'!$B:$C,2,FALSE)=0,"Fertigprodukte"),
IFERROR(IF(VLOOKUP(O1793,'[1]vakuumierte Fertigprodukte'!$E:$FI,2,FALSE)=0,"Vakuumierte Zipfel"),
IFERROR(IF(VLOOKUP(O1793,[1]Wurste!$B:$C,2,FALSE)=0,"Räucherwürste"),
IFERROR(IF(VLOOKUP(O1793,[1]Wurste!$E:$F,2,FALSE)=0,"URW/URGW Wurst"),
IFERROR(IF(VLOOKUP(O1793,[1]Wurste!$H:$I,2,FALSE)=0,"HF-Wurst Vegan"),
IFERROR(IF(VLOOKUP(O1793,[1]Wurste!$K:$L,2,FALSE)=0,"320er ohne Würste"),
IFERROR(IF(AND(OR(Abfalldokumentation!$A1793="BU3",Abfalldokumentation!$A1793="Verkauf"),Abfalldokumentation!$F1793="Schimmel",Abfalldokumentation!$G1793="keinen Abnehmer/kein Schälpersonal"),"Div. Zipfel, ES ohne Verwendung",VLOOKUP(Abfalldokumentation!$E1793,Produktgruppen!A:B,2,FALSE)),"-")))))))))))))))))))))))</f>
        <v>ABS</v>
      </c>
      <c r="E1793" s="97" t="str">
        <f>IFERROR(VLOOKUP(Abfalldokumentation!$O1793,Artikel!A:C,3,FALSE),Abfalldokumentation!$O1793)</f>
        <v>ABS TI-AD</v>
      </c>
      <c r="F1793" s="97" t="str">
        <f>VLOOKUP(T1793,'Liste Gründe'!A:D,2,FALSE)</f>
        <v>Schimmel</v>
      </c>
      <c r="G1793" s="96" t="str">
        <f>IF(ISBLANK(V1793),VLOOKUP(Abfalldokumentation!$P1793,'Liste Gründe'!A:D,3,FALSE),V1793)</f>
        <v>gesammelt für möglichen Einsatz</v>
      </c>
      <c r="H1793" s="97" t="str">
        <f>IF(ISBLANK(Abfalldokumentation!$W1793),"-",Abfalldokumentation!$W1793)</f>
        <v>-</v>
      </c>
      <c r="I1793" s="97">
        <f t="shared" si="200"/>
        <v>46</v>
      </c>
      <c r="J1793" s="97" t="str">
        <f t="shared" si="201"/>
        <v>Produkte</v>
      </c>
      <c r="K1793" s="97" t="str">
        <f t="shared" si="202"/>
        <v>BUs</v>
      </c>
      <c r="L1793" s="97" t="str">
        <f t="shared" si="203"/>
        <v>Symptome</v>
      </c>
      <c r="M1793" s="97">
        <f>IFERROR(VLOOKUP(Abfalldokumentation!$O1793,Kennzahlen!S:V,3,FALSE)*Abfalldokumentation!$B1793,"0")</f>
        <v>0.12</v>
      </c>
      <c r="N1793" s="97" t="str">
        <f>IF(ISBLANK(Q1793),VLOOKUP(Abfalldokumentation!$O1793,'Linien - BU'!R:S,2,FALSE),Q1793)</f>
        <v>BU4</v>
      </c>
      <c r="O1793" s="98">
        <f t="shared" si="206"/>
        <v>29500904</v>
      </c>
      <c r="P1793" s="98">
        <f t="shared" si="207"/>
        <v>12</v>
      </c>
      <c r="Q1793" s="90" t="s">
        <v>9</v>
      </c>
      <c r="R1793" s="91">
        <v>29500904</v>
      </c>
      <c r="S1793" s="91">
        <v>12</v>
      </c>
      <c r="T1793" s="91">
        <v>12</v>
      </c>
      <c r="U1793" s="41">
        <v>44516</v>
      </c>
      <c r="V1793" s="99" t="s">
        <v>23</v>
      </c>
      <c r="W1793" s="91"/>
      <c r="X1793" s="93" t="str">
        <f>IFERROR(VLOOKUP(Abfalldokumentation!$R1793,Artikel!A:C,3,FALSE),Abfalldokumentation!$R1793)</f>
        <v>ABS TI-AD</v>
      </c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</row>
    <row r="1794" spans="1:40" ht="30" hidden="1" customHeight="1" x14ac:dyDescent="0.25">
      <c r="A1794" s="94" t="str">
        <f>VLOOKUP(N1794,'Linien - BU'!A:B,2,FALSE)</f>
        <v>BU4</v>
      </c>
      <c r="B1794" s="95">
        <f t="shared" si="199"/>
        <v>17</v>
      </c>
      <c r="C1794" s="96">
        <f>Abfalldokumentation!$U1794</f>
        <v>44516</v>
      </c>
      <c r="D1794" s="69" t="str">
        <f>IFERROR(IF(VLOOKUP(O1794,'[1]Rohware 230'!$B:$C,2,FALSE)=0,"Rohware"),
IFERROR(IF(VLOOKUP(O1794,[1]Sammelnr.!$B:$C,2,FALSE)=0,"Sammelnr. ungeschält ABS"),
IFERROR(IF(VLOOKUP(O1794,[1]Sammelnr.!$E:$F,2,FALSE)=0,"Sammelnr. ungeschält VS"),
IFERROR(IF(VLOOKUP(O1794,[1]Sammelnr.!$H:$I,2,FALSE)=0,"Sammelnr. geschält"),
IFERROR(IF(VLOOKUP(O1794,[1]Offen!$B:$C,2,FALSE)=0,"Offen ungeschält ABS"),
IFERROR(IF(VLOOKUP(O1794,[1]Offen!$E:$F,2,FALSE)=0,"Offen ungeschält VOS"),
IFERROR(IF(VLOOKUP(O1794,[1]Offen!$H:$I,2,FALSE)=0,"Offen geschält RW"),
IFERROR(IF(VLOOKUP(O1794,[1]Offen!$K:$L,2,FALSE)=0,"Offen vegan"),
IFERROR(IF(VLOOKUP(O1794,[1]Offen!$N:$O,2,FALSE)=0,"Offen Zipfel"),
IFERROR(IF(VLOOKUP(O1794,[1]Offen!$Q:$R,2,FALSE)=0,"Offen Endstücke"),
IFERROR(IF(VLOOKUP(O1794,[1]Vakuumiert!$B:$C,2,FALSE)=0,"Vakuumierter VOS ungeschält"),
IFERROR(IF(VLOOKUP(O1794,[1]Vakuumiert!$E:$F,2,FALSE)=0,"Vakuumierter ABS ungeschält"),
IFERROR(IF(VLOOKUP(O1794,[1]Vakuumiert!$H:$I,2,FALSE)=0,"Vakuumierter VOS geschält"),
IFERROR(IF(VLOOKUP(O1794,[1]Vakuumiert!$K:$L,2,FALSE)=0,"Vakuumierter VOS vegan"),
IFERROR(IF(VLOOKUP(O1794,[1]Vakuumiert!$N:$O,2,FALSE)=0,"Vakuumierter VOS Zipfel"),
IFERROR(IF(VLOOKUP(O1794,[1]Vakuumiert!$Q:$R,2,FALSE)=0,"Vakuumiert geschält"),
IFERROR(IF(VLOOKUP(O1794,'[1]vakuumierte Fertigprodukte'!$B:$C,2,FALSE)=0,"Fertigprodukte"),
IFERROR(IF(VLOOKUP(O1794,'[1]vakuumierte Fertigprodukte'!$E:$FI,2,FALSE)=0,"Vakuumierte Zipfel"),
IFERROR(IF(VLOOKUP(O1794,[1]Wurste!$B:$C,2,FALSE)=0,"Räucherwürste"),
IFERROR(IF(VLOOKUP(O1794,[1]Wurste!$E:$F,2,FALSE)=0,"URW/URGW Wurst"),
IFERROR(IF(VLOOKUP(O1794,[1]Wurste!$H:$I,2,FALSE)=0,"HF-Wurst Vegan"),
IFERROR(IF(VLOOKUP(O1794,[1]Wurste!$K:$L,2,FALSE)=0,"320er ohne Würste"),
IFERROR(IF(AND(OR(Abfalldokumentation!$A1794="BU3",Abfalldokumentation!$A1794="Verkauf"),Abfalldokumentation!$F1794="Schimmel",Abfalldokumentation!$G1794="keinen Abnehmer/kein Schälpersonal"),"Div. Zipfel, ES ohne Verwendung",VLOOKUP(Abfalldokumentation!$E1794,Produktgruppen!A:B,2,FALSE)),"-")))))))))))))))))))))))</f>
        <v>ABS</v>
      </c>
      <c r="E1794" s="97" t="str">
        <f>IFERROR(VLOOKUP(Abfalldokumentation!$O1794,Artikel!A:C,3,FALSE),Abfalldokumentation!$O1794)</f>
        <v>ABS TI-AD</v>
      </c>
      <c r="F1794" s="97" t="str">
        <f>VLOOKUP(T1794,'Liste Gründe'!A:D,2,FALSE)</f>
        <v>Schimmel</v>
      </c>
      <c r="G1794" s="96" t="str">
        <f>IF(ISBLANK(V1794),VLOOKUP(Abfalldokumentation!$P1794,'Liste Gründe'!A:D,3,FALSE),V1794)</f>
        <v>gesammelt für möglichen Einsatz</v>
      </c>
      <c r="H1794" s="97" t="str">
        <f>IF(ISBLANK(Abfalldokumentation!$W1794),"-",Abfalldokumentation!$W1794)</f>
        <v>-</v>
      </c>
      <c r="I1794" s="97">
        <f t="shared" si="200"/>
        <v>46</v>
      </c>
      <c r="J1794" s="97" t="str">
        <f t="shared" si="201"/>
        <v>Produkte</v>
      </c>
      <c r="K1794" s="97" t="str">
        <f t="shared" si="202"/>
        <v>BUs</v>
      </c>
      <c r="L1794" s="97" t="str">
        <f t="shared" si="203"/>
        <v>Symptome</v>
      </c>
      <c r="M1794" s="97">
        <f>IFERROR(VLOOKUP(Abfalldokumentation!$O1794,Kennzahlen!S:V,3,FALSE)*Abfalldokumentation!$B1794,"0")</f>
        <v>0.17</v>
      </c>
      <c r="N1794" s="97" t="str">
        <f>IF(ISBLANK(Q1794),VLOOKUP(Abfalldokumentation!$O1794,'Linien - BU'!R:S,2,FALSE),Q1794)</f>
        <v>BU4</v>
      </c>
      <c r="O1794" s="98">
        <f t="shared" si="206"/>
        <v>29500904</v>
      </c>
      <c r="P1794" s="98">
        <f t="shared" si="207"/>
        <v>12</v>
      </c>
      <c r="Q1794" s="90" t="s">
        <v>9</v>
      </c>
      <c r="R1794" s="91">
        <v>29500904</v>
      </c>
      <c r="S1794" s="91">
        <v>17</v>
      </c>
      <c r="T1794" s="91">
        <v>12</v>
      </c>
      <c r="U1794" s="41">
        <v>44516</v>
      </c>
      <c r="V1794" s="99" t="s">
        <v>23</v>
      </c>
      <c r="W1794" s="91"/>
      <c r="X1794" s="93" t="str">
        <f>IFERROR(VLOOKUP(Abfalldokumentation!$R1794,Artikel!A:C,3,FALSE),Abfalldokumentation!$R1794)</f>
        <v>ABS TI-AD</v>
      </c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</row>
    <row r="1795" spans="1:40" ht="30" hidden="1" customHeight="1" x14ac:dyDescent="0.25">
      <c r="A1795" s="94" t="str">
        <f>VLOOKUP(N1795,'Linien - BU'!A:B,2,FALSE)</f>
        <v>BU4</v>
      </c>
      <c r="B1795" s="95">
        <f t="shared" si="199"/>
        <v>4</v>
      </c>
      <c r="C1795" s="96">
        <f>Abfalldokumentation!$U1795</f>
        <v>44516</v>
      </c>
      <c r="D1795" s="69" t="str">
        <f>IFERROR(IF(VLOOKUP(O1795,'[1]Rohware 230'!$B:$C,2,FALSE)=0,"Rohware"),
IFERROR(IF(VLOOKUP(O1795,[1]Sammelnr.!$B:$C,2,FALSE)=0,"Sammelnr. ungeschält ABS"),
IFERROR(IF(VLOOKUP(O1795,[1]Sammelnr.!$E:$F,2,FALSE)=0,"Sammelnr. ungeschält VS"),
IFERROR(IF(VLOOKUP(O1795,[1]Sammelnr.!$H:$I,2,FALSE)=0,"Sammelnr. geschält"),
IFERROR(IF(VLOOKUP(O1795,[1]Offen!$B:$C,2,FALSE)=0,"Offen ungeschält ABS"),
IFERROR(IF(VLOOKUP(O1795,[1]Offen!$E:$F,2,FALSE)=0,"Offen ungeschält VOS"),
IFERROR(IF(VLOOKUP(O1795,[1]Offen!$H:$I,2,FALSE)=0,"Offen geschält RW"),
IFERROR(IF(VLOOKUP(O1795,[1]Offen!$K:$L,2,FALSE)=0,"Offen vegan"),
IFERROR(IF(VLOOKUP(O1795,[1]Offen!$N:$O,2,FALSE)=0,"Offen Zipfel"),
IFERROR(IF(VLOOKUP(O1795,[1]Offen!$Q:$R,2,FALSE)=0,"Offen Endstücke"),
IFERROR(IF(VLOOKUP(O1795,[1]Vakuumiert!$B:$C,2,FALSE)=0,"Vakuumierter VOS ungeschält"),
IFERROR(IF(VLOOKUP(O1795,[1]Vakuumiert!$E:$F,2,FALSE)=0,"Vakuumierter ABS ungeschält"),
IFERROR(IF(VLOOKUP(O1795,[1]Vakuumiert!$H:$I,2,FALSE)=0,"Vakuumierter VOS geschält"),
IFERROR(IF(VLOOKUP(O1795,[1]Vakuumiert!$K:$L,2,FALSE)=0,"Vakuumierter VOS vegan"),
IFERROR(IF(VLOOKUP(O1795,[1]Vakuumiert!$N:$O,2,FALSE)=0,"Vakuumierter VOS Zipfel"),
IFERROR(IF(VLOOKUP(O1795,[1]Vakuumiert!$Q:$R,2,FALSE)=0,"Vakuumiert geschält"),
IFERROR(IF(VLOOKUP(O1795,'[1]vakuumierte Fertigprodukte'!$B:$C,2,FALSE)=0,"Fertigprodukte"),
IFERROR(IF(VLOOKUP(O1795,'[1]vakuumierte Fertigprodukte'!$E:$FI,2,FALSE)=0,"Vakuumierte Zipfel"),
IFERROR(IF(VLOOKUP(O1795,[1]Wurste!$B:$C,2,FALSE)=0,"Räucherwürste"),
IFERROR(IF(VLOOKUP(O1795,[1]Wurste!$E:$F,2,FALSE)=0,"URW/URGW Wurst"),
IFERROR(IF(VLOOKUP(O1795,[1]Wurste!$H:$I,2,FALSE)=0,"HF-Wurst Vegan"),
IFERROR(IF(VLOOKUP(O1795,[1]Wurste!$K:$L,2,FALSE)=0,"320er ohne Würste"),
IFERROR(IF(AND(OR(Abfalldokumentation!$A1795="BU3",Abfalldokumentation!$A1795="Verkauf"),Abfalldokumentation!$F1795="Schimmel",Abfalldokumentation!$G1795="keinen Abnehmer/kein Schälpersonal"),"Div. Zipfel, ES ohne Verwendung",VLOOKUP(Abfalldokumentation!$E1795,Produktgruppen!A:B,2,FALSE)),"-")))))))))))))))))))))))</f>
        <v>ABS</v>
      </c>
      <c r="E1795" s="97" t="str">
        <f>IFERROR(VLOOKUP(Abfalldokumentation!$O1795,Artikel!A:C,3,FALSE),Abfalldokumentation!$O1795)</f>
        <v>ABS TI-AD</v>
      </c>
      <c r="F1795" s="97" t="str">
        <f>VLOOKUP(T1795,'Liste Gründe'!A:D,2,FALSE)</f>
        <v>Schimmel</v>
      </c>
      <c r="G1795" s="96" t="str">
        <f>IF(ISBLANK(V1795),VLOOKUP(Abfalldokumentation!$P1795,'Liste Gründe'!A:D,3,FALSE),V1795)</f>
        <v>gesammelt für möglichen Einsatz</v>
      </c>
      <c r="H1795" s="97" t="str">
        <f>IF(ISBLANK(Abfalldokumentation!$W1795),"-",Abfalldokumentation!$W1795)</f>
        <v>-</v>
      </c>
      <c r="I1795" s="97">
        <f t="shared" si="200"/>
        <v>46</v>
      </c>
      <c r="J1795" s="97" t="str">
        <f t="shared" si="201"/>
        <v>Produkte</v>
      </c>
      <c r="K1795" s="97" t="str">
        <f t="shared" si="202"/>
        <v>BUs</v>
      </c>
      <c r="L1795" s="97" t="str">
        <f t="shared" si="203"/>
        <v>Symptome</v>
      </c>
      <c r="M1795" s="97">
        <f>IFERROR(VLOOKUP(Abfalldokumentation!$O1795,Kennzahlen!S:V,3,FALSE)*Abfalldokumentation!$B1795,"0")</f>
        <v>0.04</v>
      </c>
      <c r="N1795" s="97" t="str">
        <f>IF(ISBLANK(Q1795),VLOOKUP(Abfalldokumentation!$O1795,'Linien - BU'!R:S,2,FALSE),Q1795)</f>
        <v>BU4</v>
      </c>
      <c r="O1795" s="98">
        <f t="shared" si="206"/>
        <v>29500904</v>
      </c>
      <c r="P1795" s="98">
        <f t="shared" si="207"/>
        <v>12</v>
      </c>
      <c r="Q1795" s="90" t="s">
        <v>9</v>
      </c>
      <c r="R1795" s="91">
        <v>29500904</v>
      </c>
      <c r="S1795" s="91">
        <v>4</v>
      </c>
      <c r="T1795" s="91">
        <v>12</v>
      </c>
      <c r="U1795" s="41">
        <v>44516</v>
      </c>
      <c r="V1795" s="99" t="s">
        <v>23</v>
      </c>
      <c r="W1795" s="91"/>
      <c r="X1795" s="93" t="str">
        <f>IFERROR(VLOOKUP(Abfalldokumentation!$R1795,Artikel!A:C,3,FALSE),Abfalldokumentation!$R1795)</f>
        <v>ABS TI-AD</v>
      </c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</row>
    <row r="1796" spans="1:40" ht="30" hidden="1" customHeight="1" x14ac:dyDescent="0.25">
      <c r="A1796" s="94" t="str">
        <f>VLOOKUP(N1796,'Linien - BU'!A:B,2,FALSE)</f>
        <v>BU4</v>
      </c>
      <c r="B1796" s="95">
        <f t="shared" si="199"/>
        <v>20</v>
      </c>
      <c r="C1796" s="96">
        <f>Abfalldokumentation!$U1796</f>
        <v>44516</v>
      </c>
      <c r="D1796" s="69" t="str">
        <f>IFERROR(IF(VLOOKUP(O1796,'[1]Rohware 230'!$B:$C,2,FALSE)=0,"Rohware"),
IFERROR(IF(VLOOKUP(O1796,[1]Sammelnr.!$B:$C,2,FALSE)=0,"Sammelnr. ungeschält ABS"),
IFERROR(IF(VLOOKUP(O1796,[1]Sammelnr.!$E:$F,2,FALSE)=0,"Sammelnr. ungeschält VS"),
IFERROR(IF(VLOOKUP(O1796,[1]Sammelnr.!$H:$I,2,FALSE)=0,"Sammelnr. geschält"),
IFERROR(IF(VLOOKUP(O1796,[1]Offen!$B:$C,2,FALSE)=0,"Offen ungeschält ABS"),
IFERROR(IF(VLOOKUP(O1796,[1]Offen!$E:$F,2,FALSE)=0,"Offen ungeschält VOS"),
IFERROR(IF(VLOOKUP(O1796,[1]Offen!$H:$I,2,FALSE)=0,"Offen geschält RW"),
IFERROR(IF(VLOOKUP(O1796,[1]Offen!$K:$L,2,FALSE)=0,"Offen vegan"),
IFERROR(IF(VLOOKUP(O1796,[1]Offen!$N:$O,2,FALSE)=0,"Offen Zipfel"),
IFERROR(IF(VLOOKUP(O1796,[1]Offen!$Q:$R,2,FALSE)=0,"Offen Endstücke"),
IFERROR(IF(VLOOKUP(O1796,[1]Vakuumiert!$B:$C,2,FALSE)=0,"Vakuumierter VOS ungeschält"),
IFERROR(IF(VLOOKUP(O1796,[1]Vakuumiert!$E:$F,2,FALSE)=0,"Vakuumierter ABS ungeschält"),
IFERROR(IF(VLOOKUP(O1796,[1]Vakuumiert!$H:$I,2,FALSE)=0,"Vakuumierter VOS geschält"),
IFERROR(IF(VLOOKUP(O1796,[1]Vakuumiert!$K:$L,2,FALSE)=0,"Vakuumierter VOS vegan"),
IFERROR(IF(VLOOKUP(O1796,[1]Vakuumiert!$N:$O,2,FALSE)=0,"Vakuumierter VOS Zipfel"),
IFERROR(IF(VLOOKUP(O1796,[1]Vakuumiert!$Q:$R,2,FALSE)=0,"Vakuumiert geschält"),
IFERROR(IF(VLOOKUP(O1796,'[1]vakuumierte Fertigprodukte'!$B:$C,2,FALSE)=0,"Fertigprodukte"),
IFERROR(IF(VLOOKUP(O1796,'[1]vakuumierte Fertigprodukte'!$E:$FI,2,FALSE)=0,"Vakuumierte Zipfel"),
IFERROR(IF(VLOOKUP(O1796,[1]Wurste!$B:$C,2,FALSE)=0,"Räucherwürste"),
IFERROR(IF(VLOOKUP(O1796,[1]Wurste!$E:$F,2,FALSE)=0,"URW/URGW Wurst"),
IFERROR(IF(VLOOKUP(O1796,[1]Wurste!$H:$I,2,FALSE)=0,"HF-Wurst Vegan"),
IFERROR(IF(VLOOKUP(O1796,[1]Wurste!$K:$L,2,FALSE)=0,"320er ohne Würste"),
IFERROR(IF(AND(OR(Abfalldokumentation!$A1796="BU3",Abfalldokumentation!$A1796="Verkauf"),Abfalldokumentation!$F1796="Schimmel",Abfalldokumentation!$G1796="keinen Abnehmer/kein Schälpersonal"),"Div. Zipfel, ES ohne Verwendung",VLOOKUP(Abfalldokumentation!$E1796,Produktgruppen!A:B,2,FALSE)),"-")))))))))))))))))))))))</f>
        <v>ABS</v>
      </c>
      <c r="E1796" s="97" t="str">
        <f>IFERROR(VLOOKUP(Abfalldokumentation!$O1796,Artikel!A:C,3,FALSE),Abfalldokumentation!$O1796)</f>
        <v>ABS SCH-PAUL</v>
      </c>
      <c r="F1796" s="97" t="str">
        <f>VLOOKUP(T1796,'Liste Gründe'!A:D,2,FALSE)</f>
        <v>keinen Verwendungszweck</v>
      </c>
      <c r="G1796" s="96" t="str">
        <f>IF(ISBLANK(V1796),VLOOKUP(Abfalldokumentation!$P1796,'Liste Gründe'!A:D,3,FALSE),V1796)</f>
        <v>keinen Verwendungszweck</v>
      </c>
      <c r="H1796" s="97" t="str">
        <f>IF(ISBLANK(Abfalldokumentation!$W1796),"-",Abfalldokumentation!$W1796)</f>
        <v>-</v>
      </c>
      <c r="I1796" s="97">
        <f t="shared" si="200"/>
        <v>46</v>
      </c>
      <c r="J1796" s="97" t="str">
        <f t="shared" si="201"/>
        <v>Produkte</v>
      </c>
      <c r="K1796" s="97" t="str">
        <f t="shared" si="202"/>
        <v>BUs</v>
      </c>
      <c r="L1796" s="97" t="str">
        <f t="shared" si="203"/>
        <v>Symptome</v>
      </c>
      <c r="M1796" s="97">
        <f>IFERROR(VLOOKUP(Abfalldokumentation!$O1796,Kennzahlen!S:V,3,FALSE)*Abfalldokumentation!$B1796,"0")</f>
        <v>0.2</v>
      </c>
      <c r="N1796" s="97" t="str">
        <f>IF(ISBLANK(Q1796),VLOOKUP(Abfalldokumentation!$O1796,'Linien - BU'!R:S,2,FALSE),Q1796)</f>
        <v>BU4</v>
      </c>
      <c r="O1796" s="98">
        <f t="shared" si="206"/>
        <v>29500906</v>
      </c>
      <c r="P1796" s="98">
        <f t="shared" si="207"/>
        <v>61</v>
      </c>
      <c r="Q1796" s="90" t="s">
        <v>9</v>
      </c>
      <c r="R1796" s="91">
        <v>29500906</v>
      </c>
      <c r="S1796" s="91">
        <v>20</v>
      </c>
      <c r="T1796" s="91">
        <v>61</v>
      </c>
      <c r="U1796" s="41">
        <v>44516</v>
      </c>
      <c r="V1796" s="92"/>
      <c r="W1796" s="91"/>
      <c r="X1796" s="93" t="str">
        <f>IFERROR(VLOOKUP(Abfalldokumentation!$R1796,Artikel!A:C,3,FALSE),Abfalldokumentation!$R1796)</f>
        <v>ABS SCH-PAUL</v>
      </c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</row>
    <row r="1797" spans="1:40" ht="30" hidden="1" customHeight="1" x14ac:dyDescent="0.25">
      <c r="A1797" s="94" t="str">
        <f>VLOOKUP(N1797,'Linien - BU'!A:B,2,FALSE)</f>
        <v>BU4</v>
      </c>
      <c r="B1797" s="95">
        <f t="shared" si="199"/>
        <v>14</v>
      </c>
      <c r="C1797" s="96">
        <f>Abfalldokumentation!$U1797</f>
        <v>44516</v>
      </c>
      <c r="D1797" s="69" t="str">
        <f>IFERROR(IF(VLOOKUP(O1797,'[1]Rohware 230'!$B:$C,2,FALSE)=0,"Rohware"),
IFERROR(IF(VLOOKUP(O1797,[1]Sammelnr.!$B:$C,2,FALSE)=0,"Sammelnr. ungeschält ABS"),
IFERROR(IF(VLOOKUP(O1797,[1]Sammelnr.!$E:$F,2,FALSE)=0,"Sammelnr. ungeschält VS"),
IFERROR(IF(VLOOKUP(O1797,[1]Sammelnr.!$H:$I,2,FALSE)=0,"Sammelnr. geschält"),
IFERROR(IF(VLOOKUP(O1797,[1]Offen!$B:$C,2,FALSE)=0,"Offen ungeschält ABS"),
IFERROR(IF(VLOOKUP(O1797,[1]Offen!$E:$F,2,FALSE)=0,"Offen ungeschält VOS"),
IFERROR(IF(VLOOKUP(O1797,[1]Offen!$H:$I,2,FALSE)=0,"Offen geschält RW"),
IFERROR(IF(VLOOKUP(O1797,[1]Offen!$K:$L,2,FALSE)=0,"Offen vegan"),
IFERROR(IF(VLOOKUP(O1797,[1]Offen!$N:$O,2,FALSE)=0,"Offen Zipfel"),
IFERROR(IF(VLOOKUP(O1797,[1]Offen!$Q:$R,2,FALSE)=0,"Offen Endstücke"),
IFERROR(IF(VLOOKUP(O1797,[1]Vakuumiert!$B:$C,2,FALSE)=0,"Vakuumierter VOS ungeschält"),
IFERROR(IF(VLOOKUP(O1797,[1]Vakuumiert!$E:$F,2,FALSE)=0,"Vakuumierter ABS ungeschält"),
IFERROR(IF(VLOOKUP(O1797,[1]Vakuumiert!$H:$I,2,FALSE)=0,"Vakuumierter VOS geschält"),
IFERROR(IF(VLOOKUP(O1797,[1]Vakuumiert!$K:$L,2,FALSE)=0,"Vakuumierter VOS vegan"),
IFERROR(IF(VLOOKUP(O1797,[1]Vakuumiert!$N:$O,2,FALSE)=0,"Vakuumierter VOS Zipfel"),
IFERROR(IF(VLOOKUP(O1797,[1]Vakuumiert!$Q:$R,2,FALSE)=0,"Vakuumiert geschält"),
IFERROR(IF(VLOOKUP(O1797,'[1]vakuumierte Fertigprodukte'!$B:$C,2,FALSE)=0,"Fertigprodukte"),
IFERROR(IF(VLOOKUP(O1797,'[1]vakuumierte Fertigprodukte'!$E:$FI,2,FALSE)=0,"Vakuumierte Zipfel"),
IFERROR(IF(VLOOKUP(O1797,[1]Wurste!$B:$C,2,FALSE)=0,"Räucherwürste"),
IFERROR(IF(VLOOKUP(O1797,[1]Wurste!$E:$F,2,FALSE)=0,"URW/URGW Wurst"),
IFERROR(IF(VLOOKUP(O1797,[1]Wurste!$H:$I,2,FALSE)=0,"HF-Wurst Vegan"),
IFERROR(IF(VLOOKUP(O1797,[1]Wurste!$K:$L,2,FALSE)=0,"320er ohne Würste"),
IFERROR(IF(AND(OR(Abfalldokumentation!$A1797="BU3",Abfalldokumentation!$A1797="Verkauf"),Abfalldokumentation!$F1797="Schimmel",Abfalldokumentation!$G1797="keinen Abnehmer/kein Schälpersonal"),"Div. Zipfel, ES ohne Verwendung",VLOOKUP(Abfalldokumentation!$E1797,Produktgruppen!A:B,2,FALSE)),"-")))))))))))))))))))))))</f>
        <v>ABS</v>
      </c>
      <c r="E1797" s="97" t="str">
        <f>IFERROR(VLOOKUP(Abfalldokumentation!$O1797,Artikel!A:C,3,FALSE),Abfalldokumentation!$O1797)</f>
        <v>ABS SCH-PAUL</v>
      </c>
      <c r="F1797" s="97" t="str">
        <f>VLOOKUP(T1797,'Liste Gründe'!A:D,2,FALSE)</f>
        <v>keinen Verwendungszweck</v>
      </c>
      <c r="G1797" s="96" t="str">
        <f>IF(ISBLANK(V1797),VLOOKUP(Abfalldokumentation!$P1797,'Liste Gründe'!A:D,3,FALSE),V1797)</f>
        <v>keinen Verwendungszweck</v>
      </c>
      <c r="H1797" s="97" t="str">
        <f>IF(ISBLANK(Abfalldokumentation!$W1797),"-",Abfalldokumentation!$W1797)</f>
        <v>-</v>
      </c>
      <c r="I1797" s="97">
        <f t="shared" si="200"/>
        <v>46</v>
      </c>
      <c r="J1797" s="97" t="str">
        <f t="shared" si="201"/>
        <v>Produkte</v>
      </c>
      <c r="K1797" s="97" t="str">
        <f t="shared" si="202"/>
        <v>BUs</v>
      </c>
      <c r="L1797" s="97" t="str">
        <f t="shared" si="203"/>
        <v>Symptome</v>
      </c>
      <c r="M1797" s="97">
        <f>IFERROR(VLOOKUP(Abfalldokumentation!$O1797,Kennzahlen!S:V,3,FALSE)*Abfalldokumentation!$B1797,"0")</f>
        <v>0.14000000000000001</v>
      </c>
      <c r="N1797" s="97" t="str">
        <f>IF(ISBLANK(Q1797),VLOOKUP(Abfalldokumentation!$O1797,'Linien - BU'!R:S,2,FALSE),Q1797)</f>
        <v>BU4</v>
      </c>
      <c r="O1797" s="98">
        <f t="shared" si="206"/>
        <v>29500906</v>
      </c>
      <c r="P1797" s="98">
        <f t="shared" si="207"/>
        <v>61</v>
      </c>
      <c r="Q1797" s="90" t="s">
        <v>9</v>
      </c>
      <c r="R1797" s="91">
        <v>29500906</v>
      </c>
      <c r="S1797" s="91">
        <v>14</v>
      </c>
      <c r="T1797" s="91">
        <v>61</v>
      </c>
      <c r="U1797" s="41">
        <v>44516</v>
      </c>
      <c r="V1797" s="92"/>
      <c r="W1797" s="91"/>
      <c r="X1797" s="93" t="str">
        <f>IFERROR(VLOOKUP(Abfalldokumentation!$R1797,Artikel!A:C,3,FALSE),Abfalldokumentation!$R1797)</f>
        <v>ABS SCH-PAUL</v>
      </c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</row>
    <row r="1798" spans="1:40" ht="30" hidden="1" customHeight="1" x14ac:dyDescent="0.25">
      <c r="A1798" s="94" t="str">
        <f>VLOOKUP(N1798,'Linien - BU'!A:B,2,FALSE)</f>
        <v>BU4</v>
      </c>
      <c r="B1798" s="95">
        <f t="shared" si="199"/>
        <v>21</v>
      </c>
      <c r="C1798" s="96">
        <f>Abfalldokumentation!$U1798</f>
        <v>44516</v>
      </c>
      <c r="D1798" s="69" t="str">
        <f>IFERROR(IF(VLOOKUP(O1798,'[1]Rohware 230'!$B:$C,2,FALSE)=0,"Rohware"),
IFERROR(IF(VLOOKUP(O1798,[1]Sammelnr.!$B:$C,2,FALSE)=0,"Sammelnr. ungeschält ABS"),
IFERROR(IF(VLOOKUP(O1798,[1]Sammelnr.!$E:$F,2,FALSE)=0,"Sammelnr. ungeschält VS"),
IFERROR(IF(VLOOKUP(O1798,[1]Sammelnr.!$H:$I,2,FALSE)=0,"Sammelnr. geschält"),
IFERROR(IF(VLOOKUP(O1798,[1]Offen!$B:$C,2,FALSE)=0,"Offen ungeschält ABS"),
IFERROR(IF(VLOOKUP(O1798,[1]Offen!$E:$F,2,FALSE)=0,"Offen ungeschält VOS"),
IFERROR(IF(VLOOKUP(O1798,[1]Offen!$H:$I,2,FALSE)=0,"Offen geschält RW"),
IFERROR(IF(VLOOKUP(O1798,[1]Offen!$K:$L,2,FALSE)=0,"Offen vegan"),
IFERROR(IF(VLOOKUP(O1798,[1]Offen!$N:$O,2,FALSE)=0,"Offen Zipfel"),
IFERROR(IF(VLOOKUP(O1798,[1]Offen!$Q:$R,2,FALSE)=0,"Offen Endstücke"),
IFERROR(IF(VLOOKUP(O1798,[1]Vakuumiert!$B:$C,2,FALSE)=0,"Vakuumierter VOS ungeschält"),
IFERROR(IF(VLOOKUP(O1798,[1]Vakuumiert!$E:$F,2,FALSE)=0,"Vakuumierter ABS ungeschält"),
IFERROR(IF(VLOOKUP(O1798,[1]Vakuumiert!$H:$I,2,FALSE)=0,"Vakuumierter VOS geschält"),
IFERROR(IF(VLOOKUP(O1798,[1]Vakuumiert!$K:$L,2,FALSE)=0,"Vakuumierter VOS vegan"),
IFERROR(IF(VLOOKUP(O1798,[1]Vakuumiert!$N:$O,2,FALSE)=0,"Vakuumierter VOS Zipfel"),
IFERROR(IF(VLOOKUP(O1798,[1]Vakuumiert!$Q:$R,2,FALSE)=0,"Vakuumiert geschält"),
IFERROR(IF(VLOOKUP(O1798,'[1]vakuumierte Fertigprodukte'!$B:$C,2,FALSE)=0,"Fertigprodukte"),
IFERROR(IF(VLOOKUP(O1798,'[1]vakuumierte Fertigprodukte'!$E:$FI,2,FALSE)=0,"Vakuumierte Zipfel"),
IFERROR(IF(VLOOKUP(O1798,[1]Wurste!$B:$C,2,FALSE)=0,"Räucherwürste"),
IFERROR(IF(VLOOKUP(O1798,[1]Wurste!$E:$F,2,FALSE)=0,"URW/URGW Wurst"),
IFERROR(IF(VLOOKUP(O1798,[1]Wurste!$H:$I,2,FALSE)=0,"HF-Wurst Vegan"),
IFERROR(IF(VLOOKUP(O1798,[1]Wurste!$K:$L,2,FALSE)=0,"320er ohne Würste"),
IFERROR(IF(AND(OR(Abfalldokumentation!$A1798="BU3",Abfalldokumentation!$A1798="Verkauf"),Abfalldokumentation!$F1798="Schimmel",Abfalldokumentation!$G1798="keinen Abnehmer/kein Schälpersonal"),"Div. Zipfel, ES ohne Verwendung",VLOOKUP(Abfalldokumentation!$E1798,Produktgruppen!A:B,2,FALSE)),"-")))))))))))))))))))))))</f>
        <v>ABS</v>
      </c>
      <c r="E1798" s="97" t="str">
        <f>IFERROR(VLOOKUP(Abfalldokumentation!$O1798,Artikel!A:C,3,FALSE),Abfalldokumentation!$O1798)</f>
        <v>ABS SCH-PAUL</v>
      </c>
      <c r="F1798" s="97" t="str">
        <f>VLOOKUP(T1798,'Liste Gründe'!A:D,2,FALSE)</f>
        <v>keinen Verwendungszweck</v>
      </c>
      <c r="G1798" s="96" t="str">
        <f>IF(ISBLANK(V1798),VLOOKUP(Abfalldokumentation!$P1798,'Liste Gründe'!A:D,3,FALSE),V1798)</f>
        <v>keinen Verwendungszweck</v>
      </c>
      <c r="H1798" s="97" t="str">
        <f>IF(ISBLANK(Abfalldokumentation!$W1798),"-",Abfalldokumentation!$W1798)</f>
        <v>-</v>
      </c>
      <c r="I1798" s="97">
        <f t="shared" si="200"/>
        <v>46</v>
      </c>
      <c r="J1798" s="97" t="str">
        <f t="shared" si="201"/>
        <v>Produkte</v>
      </c>
      <c r="K1798" s="97" t="str">
        <f t="shared" si="202"/>
        <v>BUs</v>
      </c>
      <c r="L1798" s="97" t="str">
        <f t="shared" si="203"/>
        <v>Symptome</v>
      </c>
      <c r="M1798" s="97">
        <f>IFERROR(VLOOKUP(Abfalldokumentation!$O1798,Kennzahlen!S:V,3,FALSE)*Abfalldokumentation!$B1798,"0")</f>
        <v>0.21</v>
      </c>
      <c r="N1798" s="97" t="str">
        <f>IF(ISBLANK(Q1798),VLOOKUP(Abfalldokumentation!$O1798,'Linien - BU'!R:S,2,FALSE),Q1798)</f>
        <v>BU4</v>
      </c>
      <c r="O1798" s="98">
        <f t="shared" si="206"/>
        <v>29500906</v>
      </c>
      <c r="P1798" s="98">
        <f t="shared" si="207"/>
        <v>61</v>
      </c>
      <c r="Q1798" s="90" t="s">
        <v>9</v>
      </c>
      <c r="R1798" s="91">
        <v>29500906</v>
      </c>
      <c r="S1798" s="91">
        <v>21</v>
      </c>
      <c r="T1798" s="91">
        <v>61</v>
      </c>
      <c r="U1798" s="41">
        <v>44516</v>
      </c>
      <c r="V1798" s="92"/>
      <c r="W1798" s="91"/>
      <c r="X1798" s="93" t="str">
        <f>IFERROR(VLOOKUP(Abfalldokumentation!$R1798,Artikel!A:C,3,FALSE),Abfalldokumentation!$R1798)</f>
        <v>ABS SCH-PAUL</v>
      </c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</row>
    <row r="1799" spans="1:40" ht="30" hidden="1" customHeight="1" x14ac:dyDescent="0.25">
      <c r="A1799" s="94" t="str">
        <f>VLOOKUP(N1799,'Linien - BU'!A:B,2,FALSE)</f>
        <v>BU4</v>
      </c>
      <c r="B1799" s="95">
        <f t="shared" si="199"/>
        <v>6</v>
      </c>
      <c r="C1799" s="96">
        <f>Abfalldokumentation!$U1799</f>
        <v>44516</v>
      </c>
      <c r="D1799" s="69" t="str">
        <f>IFERROR(IF(VLOOKUP(O1799,'[1]Rohware 230'!$B:$C,2,FALSE)=0,"Rohware"),
IFERROR(IF(VLOOKUP(O1799,[1]Sammelnr.!$B:$C,2,FALSE)=0,"Sammelnr. ungeschält ABS"),
IFERROR(IF(VLOOKUP(O1799,[1]Sammelnr.!$E:$F,2,FALSE)=0,"Sammelnr. ungeschält VS"),
IFERROR(IF(VLOOKUP(O1799,[1]Sammelnr.!$H:$I,2,FALSE)=0,"Sammelnr. geschält"),
IFERROR(IF(VLOOKUP(O1799,[1]Offen!$B:$C,2,FALSE)=0,"Offen ungeschält ABS"),
IFERROR(IF(VLOOKUP(O1799,[1]Offen!$E:$F,2,FALSE)=0,"Offen ungeschält VOS"),
IFERROR(IF(VLOOKUP(O1799,[1]Offen!$H:$I,2,FALSE)=0,"Offen geschält RW"),
IFERROR(IF(VLOOKUP(O1799,[1]Offen!$K:$L,2,FALSE)=0,"Offen vegan"),
IFERROR(IF(VLOOKUP(O1799,[1]Offen!$N:$O,2,FALSE)=0,"Offen Zipfel"),
IFERROR(IF(VLOOKUP(O1799,[1]Offen!$Q:$R,2,FALSE)=0,"Offen Endstücke"),
IFERROR(IF(VLOOKUP(O1799,[1]Vakuumiert!$B:$C,2,FALSE)=0,"Vakuumierter VOS ungeschält"),
IFERROR(IF(VLOOKUP(O1799,[1]Vakuumiert!$E:$F,2,FALSE)=0,"Vakuumierter ABS ungeschält"),
IFERROR(IF(VLOOKUP(O1799,[1]Vakuumiert!$H:$I,2,FALSE)=0,"Vakuumierter VOS geschält"),
IFERROR(IF(VLOOKUP(O1799,[1]Vakuumiert!$K:$L,2,FALSE)=0,"Vakuumierter VOS vegan"),
IFERROR(IF(VLOOKUP(O1799,[1]Vakuumiert!$N:$O,2,FALSE)=0,"Vakuumierter VOS Zipfel"),
IFERROR(IF(VLOOKUP(O1799,[1]Vakuumiert!$Q:$R,2,FALSE)=0,"Vakuumiert geschält"),
IFERROR(IF(VLOOKUP(O1799,'[1]vakuumierte Fertigprodukte'!$B:$C,2,FALSE)=0,"Fertigprodukte"),
IFERROR(IF(VLOOKUP(O1799,'[1]vakuumierte Fertigprodukte'!$E:$FI,2,FALSE)=0,"Vakuumierte Zipfel"),
IFERROR(IF(VLOOKUP(O1799,[1]Wurste!$B:$C,2,FALSE)=0,"Räucherwürste"),
IFERROR(IF(VLOOKUP(O1799,[1]Wurste!$E:$F,2,FALSE)=0,"URW/URGW Wurst"),
IFERROR(IF(VLOOKUP(O1799,[1]Wurste!$H:$I,2,FALSE)=0,"HF-Wurst Vegan"),
IFERROR(IF(VLOOKUP(O1799,[1]Wurste!$K:$L,2,FALSE)=0,"320er ohne Würste"),
IFERROR(IF(AND(OR(Abfalldokumentation!$A1799="BU3",Abfalldokumentation!$A1799="Verkauf"),Abfalldokumentation!$F1799="Schimmel",Abfalldokumentation!$G1799="keinen Abnehmer/kein Schälpersonal"),"Div. Zipfel, ES ohne Verwendung",VLOOKUP(Abfalldokumentation!$E1799,Produktgruppen!A:B,2,FALSE)),"-")))))))))))))))))))))))</f>
        <v>ABS</v>
      </c>
      <c r="E1799" s="97" t="str">
        <f>IFERROR(VLOOKUP(Abfalldokumentation!$O1799,Artikel!A:C,3,FALSE),Abfalldokumentation!$O1799)</f>
        <v>ABS GRUY</v>
      </c>
      <c r="F1799" s="97" t="str">
        <f>VLOOKUP(T1799,'Liste Gründe'!A:D,2,FALSE)</f>
        <v>Schimmel</v>
      </c>
      <c r="G1799" s="96" t="str">
        <f>IF(ISBLANK(V1799),VLOOKUP(Abfalldokumentation!$P1799,'Liste Gründe'!A:D,3,FALSE),V1799)</f>
        <v>gesammelt für möglichen Einsatz</v>
      </c>
      <c r="H1799" s="97" t="str">
        <f>IF(ISBLANK(Abfalldokumentation!$W1799),"-",Abfalldokumentation!$W1799)</f>
        <v>-</v>
      </c>
      <c r="I1799" s="97">
        <f t="shared" si="200"/>
        <v>46</v>
      </c>
      <c r="J1799" s="97" t="str">
        <f t="shared" si="201"/>
        <v>Produkte</v>
      </c>
      <c r="K1799" s="97" t="str">
        <f t="shared" si="202"/>
        <v>BUs</v>
      </c>
      <c r="L1799" s="97" t="str">
        <f t="shared" si="203"/>
        <v>Symptome</v>
      </c>
      <c r="M1799" s="97">
        <f>IFERROR(VLOOKUP(Abfalldokumentation!$O1799,Kennzahlen!S:V,3,FALSE)*Abfalldokumentation!$B1799,"0")</f>
        <v>3</v>
      </c>
      <c r="N1799" s="97" t="str">
        <f>IF(ISBLANK(Q1799),VLOOKUP(Abfalldokumentation!$O1799,'Linien - BU'!R:S,2,FALSE),Q1799)</f>
        <v>BU4</v>
      </c>
      <c r="O1799" s="98">
        <f t="shared" si="206"/>
        <v>29500908</v>
      </c>
      <c r="P1799" s="98">
        <f t="shared" si="207"/>
        <v>12</v>
      </c>
      <c r="Q1799" s="90" t="s">
        <v>9</v>
      </c>
      <c r="R1799" s="91">
        <v>29500908</v>
      </c>
      <c r="S1799" s="91">
        <v>6</v>
      </c>
      <c r="T1799" s="91">
        <v>12</v>
      </c>
      <c r="U1799" s="41">
        <v>44516</v>
      </c>
      <c r="V1799" s="99" t="s">
        <v>23</v>
      </c>
      <c r="W1799" s="91"/>
      <c r="X1799" s="93" t="str">
        <f>IFERROR(VLOOKUP(Abfalldokumentation!$R1799,Artikel!A:C,3,FALSE),Abfalldokumentation!$R1799)</f>
        <v>ABS GRUY</v>
      </c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</row>
    <row r="1800" spans="1:40" ht="30" hidden="1" customHeight="1" x14ac:dyDescent="0.25">
      <c r="A1800" s="94" t="str">
        <f>VLOOKUP(N1800,'Linien - BU'!A:B,2,FALSE)</f>
        <v>BU4</v>
      </c>
      <c r="B1800" s="95">
        <f t="shared" si="199"/>
        <v>18</v>
      </c>
      <c r="C1800" s="96">
        <f>Abfalldokumentation!$U1800</f>
        <v>44516</v>
      </c>
      <c r="D1800" s="69" t="str">
        <f>IFERROR(IF(VLOOKUP(O1800,'[1]Rohware 230'!$B:$C,2,FALSE)=0,"Rohware"),
IFERROR(IF(VLOOKUP(O1800,[1]Sammelnr.!$B:$C,2,FALSE)=0,"Sammelnr. ungeschält ABS"),
IFERROR(IF(VLOOKUP(O1800,[1]Sammelnr.!$E:$F,2,FALSE)=0,"Sammelnr. ungeschält VS"),
IFERROR(IF(VLOOKUP(O1800,[1]Sammelnr.!$H:$I,2,FALSE)=0,"Sammelnr. geschält"),
IFERROR(IF(VLOOKUP(O1800,[1]Offen!$B:$C,2,FALSE)=0,"Offen ungeschält ABS"),
IFERROR(IF(VLOOKUP(O1800,[1]Offen!$E:$F,2,FALSE)=0,"Offen ungeschält VOS"),
IFERROR(IF(VLOOKUP(O1800,[1]Offen!$H:$I,2,FALSE)=0,"Offen geschält RW"),
IFERROR(IF(VLOOKUP(O1800,[1]Offen!$K:$L,2,FALSE)=0,"Offen vegan"),
IFERROR(IF(VLOOKUP(O1800,[1]Offen!$N:$O,2,FALSE)=0,"Offen Zipfel"),
IFERROR(IF(VLOOKUP(O1800,[1]Offen!$Q:$R,2,FALSE)=0,"Offen Endstücke"),
IFERROR(IF(VLOOKUP(O1800,[1]Vakuumiert!$B:$C,2,FALSE)=0,"Vakuumierter VOS ungeschält"),
IFERROR(IF(VLOOKUP(O1800,[1]Vakuumiert!$E:$F,2,FALSE)=0,"Vakuumierter ABS ungeschält"),
IFERROR(IF(VLOOKUP(O1800,[1]Vakuumiert!$H:$I,2,FALSE)=0,"Vakuumierter VOS geschält"),
IFERROR(IF(VLOOKUP(O1800,[1]Vakuumiert!$K:$L,2,FALSE)=0,"Vakuumierter VOS vegan"),
IFERROR(IF(VLOOKUP(O1800,[1]Vakuumiert!$N:$O,2,FALSE)=0,"Vakuumierter VOS Zipfel"),
IFERROR(IF(VLOOKUP(O1800,[1]Vakuumiert!$Q:$R,2,FALSE)=0,"Vakuumiert geschält"),
IFERROR(IF(VLOOKUP(O1800,'[1]vakuumierte Fertigprodukte'!$B:$C,2,FALSE)=0,"Fertigprodukte"),
IFERROR(IF(VLOOKUP(O1800,'[1]vakuumierte Fertigprodukte'!$E:$FI,2,FALSE)=0,"Vakuumierte Zipfel"),
IFERROR(IF(VLOOKUP(O1800,[1]Wurste!$B:$C,2,FALSE)=0,"Räucherwürste"),
IFERROR(IF(VLOOKUP(O1800,[1]Wurste!$E:$F,2,FALSE)=0,"URW/URGW Wurst"),
IFERROR(IF(VLOOKUP(O1800,[1]Wurste!$H:$I,2,FALSE)=0,"HF-Wurst Vegan"),
IFERROR(IF(VLOOKUP(O1800,[1]Wurste!$K:$L,2,FALSE)=0,"320er ohne Würste"),
IFERROR(IF(AND(OR(Abfalldokumentation!$A1800="BU3",Abfalldokumentation!$A1800="Verkauf"),Abfalldokumentation!$F1800="Schimmel",Abfalldokumentation!$G1800="keinen Abnehmer/kein Schälpersonal"),"Div. Zipfel, ES ohne Verwendung",VLOOKUP(Abfalldokumentation!$E1800,Produktgruppen!A:B,2,FALSE)),"-")))))))))))))))))))))))</f>
        <v>ABS</v>
      </c>
      <c r="E1800" s="97" t="str">
        <f>IFERROR(VLOOKUP(Abfalldokumentation!$O1800,Artikel!A:C,3,FALSE),Abfalldokumentation!$O1800)</f>
        <v>ABS GRUY</v>
      </c>
      <c r="F1800" s="97" t="str">
        <f>VLOOKUP(T1800,'Liste Gründe'!A:D,2,FALSE)</f>
        <v>Schimmel</v>
      </c>
      <c r="G1800" s="96" t="str">
        <f>IF(ISBLANK(V1800),VLOOKUP(Abfalldokumentation!$P1800,'Liste Gründe'!A:D,3,FALSE),V1800)</f>
        <v>gesammelt für möglichen Einsatz</v>
      </c>
      <c r="H1800" s="97" t="str">
        <f>IF(ISBLANK(Abfalldokumentation!$W1800),"-",Abfalldokumentation!$W1800)</f>
        <v>-</v>
      </c>
      <c r="I1800" s="97">
        <f t="shared" si="200"/>
        <v>46</v>
      </c>
      <c r="J1800" s="97" t="str">
        <f t="shared" si="201"/>
        <v>Produkte</v>
      </c>
      <c r="K1800" s="97" t="str">
        <f t="shared" si="202"/>
        <v>BUs</v>
      </c>
      <c r="L1800" s="97" t="str">
        <f t="shared" si="203"/>
        <v>Symptome</v>
      </c>
      <c r="M1800" s="97">
        <f>IFERROR(VLOOKUP(Abfalldokumentation!$O1800,Kennzahlen!S:V,3,FALSE)*Abfalldokumentation!$B1800,"0")</f>
        <v>9</v>
      </c>
      <c r="N1800" s="97" t="str">
        <f>IF(ISBLANK(Q1800),VLOOKUP(Abfalldokumentation!$O1800,'Linien - BU'!R:S,2,FALSE),Q1800)</f>
        <v>BU4</v>
      </c>
      <c r="O1800" s="98">
        <f t="shared" si="206"/>
        <v>29500908</v>
      </c>
      <c r="P1800" s="98">
        <f t="shared" si="207"/>
        <v>12</v>
      </c>
      <c r="Q1800" s="90" t="s">
        <v>9</v>
      </c>
      <c r="R1800" s="91">
        <v>29500908</v>
      </c>
      <c r="S1800" s="91">
        <v>18</v>
      </c>
      <c r="T1800" s="91">
        <v>12</v>
      </c>
      <c r="U1800" s="41">
        <v>44516</v>
      </c>
      <c r="V1800" s="99" t="s">
        <v>23</v>
      </c>
      <c r="W1800" s="91"/>
      <c r="X1800" s="93" t="str">
        <f>IFERROR(VLOOKUP(Abfalldokumentation!$R1800,Artikel!A:C,3,FALSE),Abfalldokumentation!$R1800)</f>
        <v>ABS GRUY</v>
      </c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</row>
    <row r="1801" spans="1:40" ht="30" hidden="1" customHeight="1" x14ac:dyDescent="0.25">
      <c r="A1801" s="94" t="str">
        <f>VLOOKUP(N1801,'Linien - BU'!A:B,2,FALSE)</f>
        <v>BU4</v>
      </c>
      <c r="B1801" s="95">
        <f t="shared" si="199"/>
        <v>3</v>
      </c>
      <c r="C1801" s="96">
        <f>Abfalldokumentation!$U1801</f>
        <v>44516</v>
      </c>
      <c r="D1801" s="69" t="str">
        <f>IFERROR(IF(VLOOKUP(O1801,'[1]Rohware 230'!$B:$C,2,FALSE)=0,"Rohware"),
IFERROR(IF(VLOOKUP(O1801,[1]Sammelnr.!$B:$C,2,FALSE)=0,"Sammelnr. ungeschält ABS"),
IFERROR(IF(VLOOKUP(O1801,[1]Sammelnr.!$E:$F,2,FALSE)=0,"Sammelnr. ungeschält VS"),
IFERROR(IF(VLOOKUP(O1801,[1]Sammelnr.!$H:$I,2,FALSE)=0,"Sammelnr. geschält"),
IFERROR(IF(VLOOKUP(O1801,[1]Offen!$B:$C,2,FALSE)=0,"Offen ungeschält ABS"),
IFERROR(IF(VLOOKUP(O1801,[1]Offen!$E:$F,2,FALSE)=0,"Offen ungeschält VOS"),
IFERROR(IF(VLOOKUP(O1801,[1]Offen!$H:$I,2,FALSE)=0,"Offen geschält RW"),
IFERROR(IF(VLOOKUP(O1801,[1]Offen!$K:$L,2,FALSE)=0,"Offen vegan"),
IFERROR(IF(VLOOKUP(O1801,[1]Offen!$N:$O,2,FALSE)=0,"Offen Zipfel"),
IFERROR(IF(VLOOKUP(O1801,[1]Offen!$Q:$R,2,FALSE)=0,"Offen Endstücke"),
IFERROR(IF(VLOOKUP(O1801,[1]Vakuumiert!$B:$C,2,FALSE)=0,"Vakuumierter VOS ungeschält"),
IFERROR(IF(VLOOKUP(O1801,[1]Vakuumiert!$E:$F,2,FALSE)=0,"Vakuumierter ABS ungeschält"),
IFERROR(IF(VLOOKUP(O1801,[1]Vakuumiert!$H:$I,2,FALSE)=0,"Vakuumierter VOS geschält"),
IFERROR(IF(VLOOKUP(O1801,[1]Vakuumiert!$K:$L,2,FALSE)=0,"Vakuumierter VOS vegan"),
IFERROR(IF(VLOOKUP(O1801,[1]Vakuumiert!$N:$O,2,FALSE)=0,"Vakuumierter VOS Zipfel"),
IFERROR(IF(VLOOKUP(O1801,[1]Vakuumiert!$Q:$R,2,FALSE)=0,"Vakuumiert geschält"),
IFERROR(IF(VLOOKUP(O1801,'[1]vakuumierte Fertigprodukte'!$B:$C,2,FALSE)=0,"Fertigprodukte"),
IFERROR(IF(VLOOKUP(O1801,'[1]vakuumierte Fertigprodukte'!$E:$FI,2,FALSE)=0,"Vakuumierte Zipfel"),
IFERROR(IF(VLOOKUP(O1801,[1]Wurste!$B:$C,2,FALSE)=0,"Räucherwürste"),
IFERROR(IF(VLOOKUP(O1801,[1]Wurste!$E:$F,2,FALSE)=0,"URW/URGW Wurst"),
IFERROR(IF(VLOOKUP(O1801,[1]Wurste!$H:$I,2,FALSE)=0,"HF-Wurst Vegan"),
IFERROR(IF(VLOOKUP(O1801,[1]Wurste!$K:$L,2,FALSE)=0,"320er ohne Würste"),
IFERROR(IF(AND(OR(Abfalldokumentation!$A1801="BU3",Abfalldokumentation!$A1801="Verkauf"),Abfalldokumentation!$F1801="Schimmel",Abfalldokumentation!$G1801="keinen Abnehmer/kein Schälpersonal"),"Div. Zipfel, ES ohne Verwendung",VLOOKUP(Abfalldokumentation!$E1801,Produktgruppen!A:B,2,FALSE)),"-")))))))))))))))))))))))</f>
        <v>ABS</v>
      </c>
      <c r="E1801" s="97" t="str">
        <f>IFERROR(VLOOKUP(Abfalldokumentation!$O1801,Artikel!A:C,3,FALSE),Abfalldokumentation!$O1801)</f>
        <v>ABS GRUY</v>
      </c>
      <c r="F1801" s="97" t="str">
        <f>VLOOKUP(T1801,'Liste Gründe'!A:D,2,FALSE)</f>
        <v>Schimmel</v>
      </c>
      <c r="G1801" s="96" t="str">
        <f>IF(ISBLANK(V1801),VLOOKUP(Abfalldokumentation!$P1801,'Liste Gründe'!A:D,3,FALSE),V1801)</f>
        <v>gesammelt für möglichen Einsatz</v>
      </c>
      <c r="H1801" s="97" t="str">
        <f>IF(ISBLANK(Abfalldokumentation!$W1801),"-",Abfalldokumentation!$W1801)</f>
        <v>-</v>
      </c>
      <c r="I1801" s="97">
        <f t="shared" si="200"/>
        <v>46</v>
      </c>
      <c r="J1801" s="97" t="str">
        <f t="shared" si="201"/>
        <v>Produkte</v>
      </c>
      <c r="K1801" s="97" t="str">
        <f t="shared" si="202"/>
        <v>BUs</v>
      </c>
      <c r="L1801" s="97" t="str">
        <f t="shared" si="203"/>
        <v>Symptome</v>
      </c>
      <c r="M1801" s="97">
        <f>IFERROR(VLOOKUP(Abfalldokumentation!$O1801,Kennzahlen!S:V,3,FALSE)*Abfalldokumentation!$B1801,"0")</f>
        <v>1.5</v>
      </c>
      <c r="N1801" s="97" t="str">
        <f>IF(ISBLANK(Q1801),VLOOKUP(Abfalldokumentation!$O1801,'Linien - BU'!R:S,2,FALSE),Q1801)</f>
        <v>BU4</v>
      </c>
      <c r="O1801" s="98">
        <f t="shared" si="206"/>
        <v>29500908</v>
      </c>
      <c r="P1801" s="98">
        <f t="shared" si="207"/>
        <v>12</v>
      </c>
      <c r="Q1801" s="90" t="s">
        <v>9</v>
      </c>
      <c r="R1801" s="91">
        <v>29500908</v>
      </c>
      <c r="S1801" s="91">
        <v>3</v>
      </c>
      <c r="T1801" s="91">
        <v>12</v>
      </c>
      <c r="U1801" s="41">
        <v>44516</v>
      </c>
      <c r="V1801" s="99" t="s">
        <v>23</v>
      </c>
      <c r="W1801" s="91"/>
      <c r="X1801" s="93" t="str">
        <f>IFERROR(VLOOKUP(Abfalldokumentation!$R1801,Artikel!A:C,3,FALSE),Abfalldokumentation!$R1801)</f>
        <v>ABS GRUY</v>
      </c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</row>
    <row r="1802" spans="1:40" ht="30" hidden="1" customHeight="1" x14ac:dyDescent="0.25">
      <c r="A1802" s="94" t="str">
        <f>VLOOKUP(N1802,'Linien - BU'!A:B,2,FALSE)</f>
        <v>BU4</v>
      </c>
      <c r="B1802" s="95">
        <f t="shared" si="199"/>
        <v>13</v>
      </c>
      <c r="C1802" s="96">
        <f>Abfalldokumentation!$U1802</f>
        <v>44516</v>
      </c>
      <c r="D1802" s="69" t="str">
        <f>IFERROR(IF(VLOOKUP(O1802,'[1]Rohware 230'!$B:$C,2,FALSE)=0,"Rohware"),
IFERROR(IF(VLOOKUP(O1802,[1]Sammelnr.!$B:$C,2,FALSE)=0,"Sammelnr. ungeschält ABS"),
IFERROR(IF(VLOOKUP(O1802,[1]Sammelnr.!$E:$F,2,FALSE)=0,"Sammelnr. ungeschält VS"),
IFERROR(IF(VLOOKUP(O1802,[1]Sammelnr.!$H:$I,2,FALSE)=0,"Sammelnr. geschält"),
IFERROR(IF(VLOOKUP(O1802,[1]Offen!$B:$C,2,FALSE)=0,"Offen ungeschält ABS"),
IFERROR(IF(VLOOKUP(O1802,[1]Offen!$E:$F,2,FALSE)=0,"Offen ungeschält VOS"),
IFERROR(IF(VLOOKUP(O1802,[1]Offen!$H:$I,2,FALSE)=0,"Offen geschält RW"),
IFERROR(IF(VLOOKUP(O1802,[1]Offen!$K:$L,2,FALSE)=0,"Offen vegan"),
IFERROR(IF(VLOOKUP(O1802,[1]Offen!$N:$O,2,FALSE)=0,"Offen Zipfel"),
IFERROR(IF(VLOOKUP(O1802,[1]Offen!$Q:$R,2,FALSE)=0,"Offen Endstücke"),
IFERROR(IF(VLOOKUP(O1802,[1]Vakuumiert!$B:$C,2,FALSE)=0,"Vakuumierter VOS ungeschält"),
IFERROR(IF(VLOOKUP(O1802,[1]Vakuumiert!$E:$F,2,FALSE)=0,"Vakuumierter ABS ungeschält"),
IFERROR(IF(VLOOKUP(O1802,[1]Vakuumiert!$H:$I,2,FALSE)=0,"Vakuumierter VOS geschält"),
IFERROR(IF(VLOOKUP(O1802,[1]Vakuumiert!$K:$L,2,FALSE)=0,"Vakuumierter VOS vegan"),
IFERROR(IF(VLOOKUP(O1802,[1]Vakuumiert!$N:$O,2,FALSE)=0,"Vakuumierter VOS Zipfel"),
IFERROR(IF(VLOOKUP(O1802,[1]Vakuumiert!$Q:$R,2,FALSE)=0,"Vakuumiert geschält"),
IFERROR(IF(VLOOKUP(O1802,'[1]vakuumierte Fertigprodukte'!$B:$C,2,FALSE)=0,"Fertigprodukte"),
IFERROR(IF(VLOOKUP(O1802,'[1]vakuumierte Fertigprodukte'!$E:$FI,2,FALSE)=0,"Vakuumierte Zipfel"),
IFERROR(IF(VLOOKUP(O1802,[1]Wurste!$B:$C,2,FALSE)=0,"Räucherwürste"),
IFERROR(IF(VLOOKUP(O1802,[1]Wurste!$E:$F,2,FALSE)=0,"URW/URGW Wurst"),
IFERROR(IF(VLOOKUP(O1802,[1]Wurste!$H:$I,2,FALSE)=0,"HF-Wurst Vegan"),
IFERROR(IF(VLOOKUP(O1802,[1]Wurste!$K:$L,2,FALSE)=0,"320er ohne Würste"),
IFERROR(IF(AND(OR(Abfalldokumentation!$A1802="BU3",Abfalldokumentation!$A1802="Verkauf"),Abfalldokumentation!$F1802="Schimmel",Abfalldokumentation!$G1802="keinen Abnehmer/kein Schälpersonal"),"Div. Zipfel, ES ohne Verwendung",VLOOKUP(Abfalldokumentation!$E1802,Produktgruppen!A:B,2,FALSE)),"-")))))))))))))))))))))))</f>
        <v>ABS</v>
      </c>
      <c r="E1802" s="97" t="str">
        <f>IFERROR(VLOOKUP(Abfalldokumentation!$O1802,Artikel!A:C,3,FALSE),Abfalldokumentation!$O1802)</f>
        <v>ABS GRUY</v>
      </c>
      <c r="F1802" s="97" t="str">
        <f>VLOOKUP(T1802,'Liste Gründe'!A:D,2,FALSE)</f>
        <v>Schimmel</v>
      </c>
      <c r="G1802" s="96" t="str">
        <f>IF(ISBLANK(V1802),VLOOKUP(Abfalldokumentation!$P1802,'Liste Gründe'!A:D,3,FALSE),V1802)</f>
        <v>gesammelt für möglichen Einsatz</v>
      </c>
      <c r="H1802" s="97" t="str">
        <f>IF(ISBLANK(Abfalldokumentation!$W1802),"-",Abfalldokumentation!$W1802)</f>
        <v>-</v>
      </c>
      <c r="I1802" s="97">
        <f t="shared" si="200"/>
        <v>46</v>
      </c>
      <c r="J1802" s="97" t="str">
        <f t="shared" si="201"/>
        <v>Produkte</v>
      </c>
      <c r="K1802" s="97" t="str">
        <f t="shared" si="202"/>
        <v>BUs</v>
      </c>
      <c r="L1802" s="97" t="str">
        <f t="shared" si="203"/>
        <v>Symptome</v>
      </c>
      <c r="M1802" s="97">
        <f>IFERROR(VLOOKUP(Abfalldokumentation!$O1802,Kennzahlen!S:V,3,FALSE)*Abfalldokumentation!$B1802,"0")</f>
        <v>6.5</v>
      </c>
      <c r="N1802" s="97" t="str">
        <f>IF(ISBLANK(Q1802),VLOOKUP(Abfalldokumentation!$O1802,'Linien - BU'!R:S,2,FALSE),Q1802)</f>
        <v>BU4</v>
      </c>
      <c r="O1802" s="98">
        <f t="shared" si="206"/>
        <v>29500908</v>
      </c>
      <c r="P1802" s="98">
        <f t="shared" si="207"/>
        <v>12</v>
      </c>
      <c r="Q1802" s="90" t="s">
        <v>9</v>
      </c>
      <c r="R1802" s="91">
        <v>29500908</v>
      </c>
      <c r="S1802" s="91">
        <v>13</v>
      </c>
      <c r="T1802" s="91">
        <v>12</v>
      </c>
      <c r="U1802" s="41">
        <v>44516</v>
      </c>
      <c r="V1802" s="99" t="s">
        <v>23</v>
      </c>
      <c r="W1802" s="91"/>
      <c r="X1802" s="93" t="str">
        <f>IFERROR(VLOOKUP(Abfalldokumentation!$R1802,Artikel!A:C,3,FALSE),Abfalldokumentation!$R1802)</f>
        <v>ABS GRUY</v>
      </c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</row>
    <row r="1803" spans="1:40" ht="30" hidden="1" customHeight="1" x14ac:dyDescent="0.25">
      <c r="A1803" s="94" t="str">
        <f>VLOOKUP(N1803,'Linien - BU'!A:B,2,FALSE)</f>
        <v>BU4</v>
      </c>
      <c r="B1803" s="95">
        <f t="shared" si="199"/>
        <v>16</v>
      </c>
      <c r="C1803" s="96">
        <f>Abfalldokumentation!$U1803</f>
        <v>44516</v>
      </c>
      <c r="D1803" s="69" t="str">
        <f>IFERROR(IF(VLOOKUP(O1803,'[1]Rohware 230'!$B:$C,2,FALSE)=0,"Rohware"),
IFERROR(IF(VLOOKUP(O1803,[1]Sammelnr.!$B:$C,2,FALSE)=0,"Sammelnr. ungeschält ABS"),
IFERROR(IF(VLOOKUP(O1803,[1]Sammelnr.!$E:$F,2,FALSE)=0,"Sammelnr. ungeschält VS"),
IFERROR(IF(VLOOKUP(O1803,[1]Sammelnr.!$H:$I,2,FALSE)=0,"Sammelnr. geschält"),
IFERROR(IF(VLOOKUP(O1803,[1]Offen!$B:$C,2,FALSE)=0,"Offen ungeschält ABS"),
IFERROR(IF(VLOOKUP(O1803,[1]Offen!$E:$F,2,FALSE)=0,"Offen ungeschält VOS"),
IFERROR(IF(VLOOKUP(O1803,[1]Offen!$H:$I,2,FALSE)=0,"Offen geschält RW"),
IFERROR(IF(VLOOKUP(O1803,[1]Offen!$K:$L,2,FALSE)=0,"Offen vegan"),
IFERROR(IF(VLOOKUP(O1803,[1]Offen!$N:$O,2,FALSE)=0,"Offen Zipfel"),
IFERROR(IF(VLOOKUP(O1803,[1]Offen!$Q:$R,2,FALSE)=0,"Offen Endstücke"),
IFERROR(IF(VLOOKUP(O1803,[1]Vakuumiert!$B:$C,2,FALSE)=0,"Vakuumierter VOS ungeschält"),
IFERROR(IF(VLOOKUP(O1803,[1]Vakuumiert!$E:$F,2,FALSE)=0,"Vakuumierter ABS ungeschält"),
IFERROR(IF(VLOOKUP(O1803,[1]Vakuumiert!$H:$I,2,FALSE)=0,"Vakuumierter VOS geschält"),
IFERROR(IF(VLOOKUP(O1803,[1]Vakuumiert!$K:$L,2,FALSE)=0,"Vakuumierter VOS vegan"),
IFERROR(IF(VLOOKUP(O1803,[1]Vakuumiert!$N:$O,2,FALSE)=0,"Vakuumierter VOS Zipfel"),
IFERROR(IF(VLOOKUP(O1803,[1]Vakuumiert!$Q:$R,2,FALSE)=0,"Vakuumiert geschält"),
IFERROR(IF(VLOOKUP(O1803,'[1]vakuumierte Fertigprodukte'!$B:$C,2,FALSE)=0,"Fertigprodukte"),
IFERROR(IF(VLOOKUP(O1803,'[1]vakuumierte Fertigprodukte'!$E:$FI,2,FALSE)=0,"Vakuumierte Zipfel"),
IFERROR(IF(VLOOKUP(O1803,[1]Wurste!$B:$C,2,FALSE)=0,"Räucherwürste"),
IFERROR(IF(VLOOKUP(O1803,[1]Wurste!$E:$F,2,FALSE)=0,"URW/URGW Wurst"),
IFERROR(IF(VLOOKUP(O1803,[1]Wurste!$H:$I,2,FALSE)=0,"HF-Wurst Vegan"),
IFERROR(IF(VLOOKUP(O1803,[1]Wurste!$K:$L,2,FALSE)=0,"320er ohne Würste"),
IFERROR(IF(AND(OR(Abfalldokumentation!$A1803="BU3",Abfalldokumentation!$A1803="Verkauf"),Abfalldokumentation!$F1803="Schimmel",Abfalldokumentation!$G1803="keinen Abnehmer/kein Schälpersonal"),"Div. Zipfel, ES ohne Verwendung",VLOOKUP(Abfalldokumentation!$E1803,Produktgruppen!A:B,2,FALSE)),"-")))))))))))))))))))))))</f>
        <v>ABS</v>
      </c>
      <c r="E1803" s="97" t="str">
        <f>IFERROR(VLOOKUP(Abfalldokumentation!$O1803,Artikel!A:C,3,FALSE),Abfalldokumentation!$O1803)</f>
        <v>ABS GRUY</v>
      </c>
      <c r="F1803" s="97" t="str">
        <f>VLOOKUP(T1803,'Liste Gründe'!A:D,2,FALSE)</f>
        <v>Schimmel</v>
      </c>
      <c r="G1803" s="96" t="str">
        <f>IF(ISBLANK(V1803),VLOOKUP(Abfalldokumentation!$P1803,'Liste Gründe'!A:D,3,FALSE),V1803)</f>
        <v>gesammelt für möglichen Einsatz</v>
      </c>
      <c r="H1803" s="97" t="str">
        <f>IF(ISBLANK(Abfalldokumentation!$W1803),"-",Abfalldokumentation!$W1803)</f>
        <v>-</v>
      </c>
      <c r="I1803" s="97">
        <f t="shared" si="200"/>
        <v>46</v>
      </c>
      <c r="J1803" s="97" t="str">
        <f t="shared" si="201"/>
        <v>Produkte</v>
      </c>
      <c r="K1803" s="97" t="str">
        <f t="shared" si="202"/>
        <v>BUs</v>
      </c>
      <c r="L1803" s="97" t="str">
        <f t="shared" si="203"/>
        <v>Symptome</v>
      </c>
      <c r="M1803" s="97">
        <f>IFERROR(VLOOKUP(Abfalldokumentation!$O1803,Kennzahlen!S:V,3,FALSE)*Abfalldokumentation!$B1803,"0")</f>
        <v>8</v>
      </c>
      <c r="N1803" s="97" t="str">
        <f>IF(ISBLANK(Q1803),VLOOKUP(Abfalldokumentation!$O1803,'Linien - BU'!R:S,2,FALSE),Q1803)</f>
        <v>BU4</v>
      </c>
      <c r="O1803" s="98">
        <f t="shared" si="206"/>
        <v>29500908</v>
      </c>
      <c r="P1803" s="98">
        <f t="shared" si="207"/>
        <v>12</v>
      </c>
      <c r="Q1803" s="90" t="s">
        <v>9</v>
      </c>
      <c r="R1803" s="91">
        <v>29500908</v>
      </c>
      <c r="S1803" s="91">
        <v>16</v>
      </c>
      <c r="T1803" s="91">
        <v>12</v>
      </c>
      <c r="U1803" s="41">
        <v>44516</v>
      </c>
      <c r="V1803" s="99" t="s">
        <v>23</v>
      </c>
      <c r="W1803" s="91"/>
      <c r="X1803" s="93" t="str">
        <f>IFERROR(VLOOKUP(Abfalldokumentation!$R1803,Artikel!A:C,3,FALSE),Abfalldokumentation!$R1803)</f>
        <v>ABS GRUY</v>
      </c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</row>
    <row r="1804" spans="1:40" ht="30" hidden="1" customHeight="1" x14ac:dyDescent="0.25">
      <c r="A1804" s="94" t="str">
        <f>VLOOKUP(N1804,'Linien - BU'!A:B,2,FALSE)</f>
        <v>BU4</v>
      </c>
      <c r="B1804" s="95">
        <f t="shared" si="199"/>
        <v>12</v>
      </c>
      <c r="C1804" s="96">
        <f>Abfalldokumentation!$U1804</f>
        <v>44516</v>
      </c>
      <c r="D1804" s="69" t="str">
        <f>IFERROR(IF(VLOOKUP(O1804,'[1]Rohware 230'!$B:$C,2,FALSE)=0,"Rohware"),
IFERROR(IF(VLOOKUP(O1804,[1]Sammelnr.!$B:$C,2,FALSE)=0,"Sammelnr. ungeschält ABS"),
IFERROR(IF(VLOOKUP(O1804,[1]Sammelnr.!$E:$F,2,FALSE)=0,"Sammelnr. ungeschält VS"),
IFERROR(IF(VLOOKUP(O1804,[1]Sammelnr.!$H:$I,2,FALSE)=0,"Sammelnr. geschält"),
IFERROR(IF(VLOOKUP(O1804,[1]Offen!$B:$C,2,FALSE)=0,"Offen ungeschält ABS"),
IFERROR(IF(VLOOKUP(O1804,[1]Offen!$E:$F,2,FALSE)=0,"Offen ungeschält VOS"),
IFERROR(IF(VLOOKUP(O1804,[1]Offen!$H:$I,2,FALSE)=0,"Offen geschält RW"),
IFERROR(IF(VLOOKUP(O1804,[1]Offen!$K:$L,2,FALSE)=0,"Offen vegan"),
IFERROR(IF(VLOOKUP(O1804,[1]Offen!$N:$O,2,FALSE)=0,"Offen Zipfel"),
IFERROR(IF(VLOOKUP(O1804,[1]Offen!$Q:$R,2,FALSE)=0,"Offen Endstücke"),
IFERROR(IF(VLOOKUP(O1804,[1]Vakuumiert!$B:$C,2,FALSE)=0,"Vakuumierter VOS ungeschält"),
IFERROR(IF(VLOOKUP(O1804,[1]Vakuumiert!$E:$F,2,FALSE)=0,"Vakuumierter ABS ungeschält"),
IFERROR(IF(VLOOKUP(O1804,[1]Vakuumiert!$H:$I,2,FALSE)=0,"Vakuumierter VOS geschält"),
IFERROR(IF(VLOOKUP(O1804,[1]Vakuumiert!$K:$L,2,FALSE)=0,"Vakuumierter VOS vegan"),
IFERROR(IF(VLOOKUP(O1804,[1]Vakuumiert!$N:$O,2,FALSE)=0,"Vakuumierter VOS Zipfel"),
IFERROR(IF(VLOOKUP(O1804,[1]Vakuumiert!$Q:$R,2,FALSE)=0,"Vakuumiert geschält"),
IFERROR(IF(VLOOKUP(O1804,'[1]vakuumierte Fertigprodukte'!$B:$C,2,FALSE)=0,"Fertigprodukte"),
IFERROR(IF(VLOOKUP(O1804,'[1]vakuumierte Fertigprodukte'!$E:$FI,2,FALSE)=0,"Vakuumierte Zipfel"),
IFERROR(IF(VLOOKUP(O1804,[1]Wurste!$B:$C,2,FALSE)=0,"Räucherwürste"),
IFERROR(IF(VLOOKUP(O1804,[1]Wurste!$E:$F,2,FALSE)=0,"URW/URGW Wurst"),
IFERROR(IF(VLOOKUP(O1804,[1]Wurste!$H:$I,2,FALSE)=0,"HF-Wurst Vegan"),
IFERROR(IF(VLOOKUP(O1804,[1]Wurste!$K:$L,2,FALSE)=0,"320er ohne Würste"),
IFERROR(IF(AND(OR(Abfalldokumentation!$A1804="BU3",Abfalldokumentation!$A1804="Verkauf"),Abfalldokumentation!$F1804="Schimmel",Abfalldokumentation!$G1804="keinen Abnehmer/kein Schälpersonal"),"Div. Zipfel, ES ohne Verwendung",VLOOKUP(Abfalldokumentation!$E1804,Produktgruppen!A:B,2,FALSE)),"-")))))))))))))))))))))))</f>
        <v>ABS</v>
      </c>
      <c r="E1804" s="97" t="str">
        <f>IFERROR(VLOOKUP(Abfalldokumentation!$O1804,Artikel!A:C,3,FALSE),Abfalldokumentation!$O1804)</f>
        <v>ABS GRUY</v>
      </c>
      <c r="F1804" s="97" t="str">
        <f>VLOOKUP(T1804,'Liste Gründe'!A:D,2,FALSE)</f>
        <v>Schimmel</v>
      </c>
      <c r="G1804" s="96" t="str">
        <f>IF(ISBLANK(V1804),VLOOKUP(Abfalldokumentation!$P1804,'Liste Gründe'!A:D,3,FALSE),V1804)</f>
        <v>gesammelt für möglichen Einsatz</v>
      </c>
      <c r="H1804" s="97" t="str">
        <f>IF(ISBLANK(Abfalldokumentation!$W1804),"-",Abfalldokumentation!$W1804)</f>
        <v>-</v>
      </c>
      <c r="I1804" s="97">
        <f t="shared" si="200"/>
        <v>46</v>
      </c>
      <c r="J1804" s="97" t="str">
        <f t="shared" si="201"/>
        <v>Produkte</v>
      </c>
      <c r="K1804" s="97" t="str">
        <f t="shared" si="202"/>
        <v>BUs</v>
      </c>
      <c r="L1804" s="97" t="str">
        <f t="shared" si="203"/>
        <v>Symptome</v>
      </c>
      <c r="M1804" s="97">
        <f>IFERROR(VLOOKUP(Abfalldokumentation!$O1804,Kennzahlen!S:V,3,FALSE)*Abfalldokumentation!$B1804,"0")</f>
        <v>6</v>
      </c>
      <c r="N1804" s="97" t="str">
        <f>IF(ISBLANK(Q1804),VLOOKUP(Abfalldokumentation!$O1804,'Linien - BU'!R:S,2,FALSE),Q1804)</f>
        <v>BU4</v>
      </c>
      <c r="O1804" s="98">
        <f t="shared" si="206"/>
        <v>29500908</v>
      </c>
      <c r="P1804" s="98">
        <f t="shared" si="207"/>
        <v>12</v>
      </c>
      <c r="Q1804" s="90" t="s">
        <v>9</v>
      </c>
      <c r="R1804" s="91">
        <v>29500908</v>
      </c>
      <c r="S1804" s="91">
        <v>12</v>
      </c>
      <c r="T1804" s="91">
        <v>12</v>
      </c>
      <c r="U1804" s="41">
        <v>44516</v>
      </c>
      <c r="V1804" s="99" t="s">
        <v>23</v>
      </c>
      <c r="W1804" s="91"/>
      <c r="X1804" s="93" t="str">
        <f>IFERROR(VLOOKUP(Abfalldokumentation!$R1804,Artikel!A:C,3,FALSE),Abfalldokumentation!$R1804)</f>
        <v>ABS GRUY</v>
      </c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</row>
    <row r="1805" spans="1:40" ht="30" hidden="1" customHeight="1" x14ac:dyDescent="0.25">
      <c r="A1805" s="94" t="str">
        <f>VLOOKUP(N1805,'Linien - BU'!A:B,2,FALSE)</f>
        <v>BU4</v>
      </c>
      <c r="B1805" s="95">
        <f t="shared" si="199"/>
        <v>14</v>
      </c>
      <c r="C1805" s="96">
        <f>Abfalldokumentation!$U1805</f>
        <v>44516</v>
      </c>
      <c r="D1805" s="69" t="str">
        <f>IFERROR(IF(VLOOKUP(O1805,'[1]Rohware 230'!$B:$C,2,FALSE)=0,"Rohware"),
IFERROR(IF(VLOOKUP(O1805,[1]Sammelnr.!$B:$C,2,FALSE)=0,"Sammelnr. ungeschält ABS"),
IFERROR(IF(VLOOKUP(O1805,[1]Sammelnr.!$E:$F,2,FALSE)=0,"Sammelnr. ungeschält VS"),
IFERROR(IF(VLOOKUP(O1805,[1]Sammelnr.!$H:$I,2,FALSE)=0,"Sammelnr. geschält"),
IFERROR(IF(VLOOKUP(O1805,[1]Offen!$B:$C,2,FALSE)=0,"Offen ungeschält ABS"),
IFERROR(IF(VLOOKUP(O1805,[1]Offen!$E:$F,2,FALSE)=0,"Offen ungeschält VOS"),
IFERROR(IF(VLOOKUP(O1805,[1]Offen!$H:$I,2,FALSE)=0,"Offen geschält RW"),
IFERROR(IF(VLOOKUP(O1805,[1]Offen!$K:$L,2,FALSE)=0,"Offen vegan"),
IFERROR(IF(VLOOKUP(O1805,[1]Offen!$N:$O,2,FALSE)=0,"Offen Zipfel"),
IFERROR(IF(VLOOKUP(O1805,[1]Offen!$Q:$R,2,FALSE)=0,"Offen Endstücke"),
IFERROR(IF(VLOOKUP(O1805,[1]Vakuumiert!$B:$C,2,FALSE)=0,"Vakuumierter VOS ungeschält"),
IFERROR(IF(VLOOKUP(O1805,[1]Vakuumiert!$E:$F,2,FALSE)=0,"Vakuumierter ABS ungeschält"),
IFERROR(IF(VLOOKUP(O1805,[1]Vakuumiert!$H:$I,2,FALSE)=0,"Vakuumierter VOS geschält"),
IFERROR(IF(VLOOKUP(O1805,[1]Vakuumiert!$K:$L,2,FALSE)=0,"Vakuumierter VOS vegan"),
IFERROR(IF(VLOOKUP(O1805,[1]Vakuumiert!$N:$O,2,FALSE)=0,"Vakuumierter VOS Zipfel"),
IFERROR(IF(VLOOKUP(O1805,[1]Vakuumiert!$Q:$R,2,FALSE)=0,"Vakuumiert geschält"),
IFERROR(IF(VLOOKUP(O1805,'[1]vakuumierte Fertigprodukte'!$B:$C,2,FALSE)=0,"Fertigprodukte"),
IFERROR(IF(VLOOKUP(O1805,'[1]vakuumierte Fertigprodukte'!$E:$FI,2,FALSE)=0,"Vakuumierte Zipfel"),
IFERROR(IF(VLOOKUP(O1805,[1]Wurste!$B:$C,2,FALSE)=0,"Räucherwürste"),
IFERROR(IF(VLOOKUP(O1805,[1]Wurste!$E:$F,2,FALSE)=0,"URW/URGW Wurst"),
IFERROR(IF(VLOOKUP(O1805,[1]Wurste!$H:$I,2,FALSE)=0,"HF-Wurst Vegan"),
IFERROR(IF(VLOOKUP(O1805,[1]Wurste!$K:$L,2,FALSE)=0,"320er ohne Würste"),
IFERROR(IF(AND(OR(Abfalldokumentation!$A1805="BU3",Abfalldokumentation!$A1805="Verkauf"),Abfalldokumentation!$F1805="Schimmel",Abfalldokumentation!$G1805="keinen Abnehmer/kein Schälpersonal"),"Div. Zipfel, ES ohne Verwendung",VLOOKUP(Abfalldokumentation!$E1805,Produktgruppen!A:B,2,FALSE)),"-")))))))))))))))))))))))</f>
        <v>ABS</v>
      </c>
      <c r="E1805" s="97" t="str">
        <f>IFERROR(VLOOKUP(Abfalldokumentation!$O1805,Artikel!A:C,3,FALSE),Abfalldokumentation!$O1805)</f>
        <v>ABS GRUY</v>
      </c>
      <c r="F1805" s="97" t="str">
        <f>VLOOKUP(T1805,'Liste Gründe'!A:D,2,FALSE)</f>
        <v>Schimmel</v>
      </c>
      <c r="G1805" s="96" t="str">
        <f>IF(ISBLANK(V1805),VLOOKUP(Abfalldokumentation!$P1805,'Liste Gründe'!A:D,3,FALSE),V1805)</f>
        <v>gesammelt für möglichen Einsatz</v>
      </c>
      <c r="H1805" s="97" t="str">
        <f>IF(ISBLANK(Abfalldokumentation!$W1805),"-",Abfalldokumentation!$W1805)</f>
        <v>-</v>
      </c>
      <c r="I1805" s="97">
        <f t="shared" si="200"/>
        <v>46</v>
      </c>
      <c r="J1805" s="97" t="str">
        <f t="shared" si="201"/>
        <v>Produkte</v>
      </c>
      <c r="K1805" s="97" t="str">
        <f t="shared" si="202"/>
        <v>BUs</v>
      </c>
      <c r="L1805" s="97" t="str">
        <f t="shared" si="203"/>
        <v>Symptome</v>
      </c>
      <c r="M1805" s="97">
        <f>IFERROR(VLOOKUP(Abfalldokumentation!$O1805,Kennzahlen!S:V,3,FALSE)*Abfalldokumentation!$B1805,"0")</f>
        <v>7</v>
      </c>
      <c r="N1805" s="97" t="str">
        <f>IF(ISBLANK(Q1805),VLOOKUP(Abfalldokumentation!$O1805,'Linien - BU'!R:S,2,FALSE),Q1805)</f>
        <v>BU4</v>
      </c>
      <c r="O1805" s="98">
        <f t="shared" si="206"/>
        <v>29500908</v>
      </c>
      <c r="P1805" s="98">
        <f t="shared" si="207"/>
        <v>12</v>
      </c>
      <c r="Q1805" s="90" t="s">
        <v>9</v>
      </c>
      <c r="R1805" s="91">
        <v>29500908</v>
      </c>
      <c r="S1805" s="91">
        <v>14</v>
      </c>
      <c r="T1805" s="91">
        <v>12</v>
      </c>
      <c r="U1805" s="41">
        <v>44516</v>
      </c>
      <c r="V1805" s="99" t="s">
        <v>23</v>
      </c>
      <c r="W1805" s="91"/>
      <c r="X1805" s="93" t="str">
        <f>IFERROR(VLOOKUP(Abfalldokumentation!$R1805,Artikel!A:C,3,FALSE),Abfalldokumentation!$R1805)</f>
        <v>ABS GRUY</v>
      </c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</row>
    <row r="1806" spans="1:40" ht="30" hidden="1" customHeight="1" x14ac:dyDescent="0.25">
      <c r="A1806" s="94" t="str">
        <f>VLOOKUP(N1806,'Linien - BU'!A:B,2,FALSE)</f>
        <v>BU4</v>
      </c>
      <c r="B1806" s="95">
        <f t="shared" si="199"/>
        <v>16</v>
      </c>
      <c r="C1806" s="96">
        <f>Abfalldokumentation!$U1806</f>
        <v>44516</v>
      </c>
      <c r="D1806" s="69" t="str">
        <f>IFERROR(IF(VLOOKUP(O1806,'[1]Rohware 230'!$B:$C,2,FALSE)=0,"Rohware"),
IFERROR(IF(VLOOKUP(O1806,[1]Sammelnr.!$B:$C,2,FALSE)=0,"Sammelnr. ungeschält ABS"),
IFERROR(IF(VLOOKUP(O1806,[1]Sammelnr.!$E:$F,2,FALSE)=0,"Sammelnr. ungeschält VS"),
IFERROR(IF(VLOOKUP(O1806,[1]Sammelnr.!$H:$I,2,FALSE)=0,"Sammelnr. geschält"),
IFERROR(IF(VLOOKUP(O1806,[1]Offen!$B:$C,2,FALSE)=0,"Offen ungeschält ABS"),
IFERROR(IF(VLOOKUP(O1806,[1]Offen!$E:$F,2,FALSE)=0,"Offen ungeschält VOS"),
IFERROR(IF(VLOOKUP(O1806,[1]Offen!$H:$I,2,FALSE)=0,"Offen geschält RW"),
IFERROR(IF(VLOOKUP(O1806,[1]Offen!$K:$L,2,FALSE)=0,"Offen vegan"),
IFERROR(IF(VLOOKUP(O1806,[1]Offen!$N:$O,2,FALSE)=0,"Offen Zipfel"),
IFERROR(IF(VLOOKUP(O1806,[1]Offen!$Q:$R,2,FALSE)=0,"Offen Endstücke"),
IFERROR(IF(VLOOKUP(O1806,[1]Vakuumiert!$B:$C,2,FALSE)=0,"Vakuumierter VOS ungeschält"),
IFERROR(IF(VLOOKUP(O1806,[1]Vakuumiert!$E:$F,2,FALSE)=0,"Vakuumierter ABS ungeschält"),
IFERROR(IF(VLOOKUP(O1806,[1]Vakuumiert!$H:$I,2,FALSE)=0,"Vakuumierter VOS geschält"),
IFERROR(IF(VLOOKUP(O1806,[1]Vakuumiert!$K:$L,2,FALSE)=0,"Vakuumierter VOS vegan"),
IFERROR(IF(VLOOKUP(O1806,[1]Vakuumiert!$N:$O,2,FALSE)=0,"Vakuumierter VOS Zipfel"),
IFERROR(IF(VLOOKUP(O1806,[1]Vakuumiert!$Q:$R,2,FALSE)=0,"Vakuumiert geschält"),
IFERROR(IF(VLOOKUP(O1806,'[1]vakuumierte Fertigprodukte'!$B:$C,2,FALSE)=0,"Fertigprodukte"),
IFERROR(IF(VLOOKUP(O1806,'[1]vakuumierte Fertigprodukte'!$E:$FI,2,FALSE)=0,"Vakuumierte Zipfel"),
IFERROR(IF(VLOOKUP(O1806,[1]Wurste!$B:$C,2,FALSE)=0,"Räucherwürste"),
IFERROR(IF(VLOOKUP(O1806,[1]Wurste!$E:$F,2,FALSE)=0,"URW/URGW Wurst"),
IFERROR(IF(VLOOKUP(O1806,[1]Wurste!$H:$I,2,FALSE)=0,"HF-Wurst Vegan"),
IFERROR(IF(VLOOKUP(O1806,[1]Wurste!$K:$L,2,FALSE)=0,"320er ohne Würste"),
IFERROR(IF(AND(OR(Abfalldokumentation!$A1806="BU3",Abfalldokumentation!$A1806="Verkauf"),Abfalldokumentation!$F1806="Schimmel",Abfalldokumentation!$G1806="keinen Abnehmer/kein Schälpersonal"),"Div. Zipfel, ES ohne Verwendung",VLOOKUP(Abfalldokumentation!$E1806,Produktgruppen!A:B,2,FALSE)),"-")))))))))))))))))))))))</f>
        <v>ABS</v>
      </c>
      <c r="E1806" s="97" t="str">
        <f>IFERROR(VLOOKUP(Abfalldokumentation!$O1806,Artikel!A:C,3,FALSE),Abfalldokumentation!$O1806)</f>
        <v>ABS GRUY</v>
      </c>
      <c r="F1806" s="97" t="str">
        <f>VLOOKUP(T1806,'Liste Gründe'!A:D,2,FALSE)</f>
        <v>Schimmel</v>
      </c>
      <c r="G1806" s="96" t="str">
        <f>IF(ISBLANK(V1806),VLOOKUP(Abfalldokumentation!$P1806,'Liste Gründe'!A:D,3,FALSE),V1806)</f>
        <v>gesammelt für möglichen Einsatz</v>
      </c>
      <c r="H1806" s="97" t="str">
        <f>IF(ISBLANK(Abfalldokumentation!$W1806),"-",Abfalldokumentation!$W1806)</f>
        <v>-</v>
      </c>
      <c r="I1806" s="97">
        <f t="shared" si="200"/>
        <v>46</v>
      </c>
      <c r="J1806" s="97" t="str">
        <f t="shared" si="201"/>
        <v>Produkte</v>
      </c>
      <c r="K1806" s="97" t="str">
        <f t="shared" si="202"/>
        <v>BUs</v>
      </c>
      <c r="L1806" s="97" t="str">
        <f t="shared" si="203"/>
        <v>Symptome</v>
      </c>
      <c r="M1806" s="97">
        <f>IFERROR(VLOOKUP(Abfalldokumentation!$O1806,Kennzahlen!S:V,3,FALSE)*Abfalldokumentation!$B1806,"0")</f>
        <v>8</v>
      </c>
      <c r="N1806" s="97" t="str">
        <f>IF(ISBLANK(Q1806),VLOOKUP(Abfalldokumentation!$O1806,'Linien - BU'!R:S,2,FALSE),Q1806)</f>
        <v>BU4</v>
      </c>
      <c r="O1806" s="98">
        <f t="shared" si="206"/>
        <v>29500908</v>
      </c>
      <c r="P1806" s="98">
        <f t="shared" si="207"/>
        <v>12</v>
      </c>
      <c r="Q1806" s="90" t="s">
        <v>9</v>
      </c>
      <c r="R1806" s="91">
        <v>29500908</v>
      </c>
      <c r="S1806" s="91">
        <v>16</v>
      </c>
      <c r="T1806" s="91">
        <v>12</v>
      </c>
      <c r="U1806" s="41">
        <v>44516</v>
      </c>
      <c r="V1806" s="99" t="s">
        <v>23</v>
      </c>
      <c r="W1806" s="91"/>
      <c r="X1806" s="93" t="str">
        <f>IFERROR(VLOOKUP(Abfalldokumentation!$R1806,Artikel!A:C,3,FALSE),Abfalldokumentation!$R1806)</f>
        <v>ABS GRUY</v>
      </c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</row>
    <row r="1807" spans="1:40" ht="30" hidden="1" customHeight="1" x14ac:dyDescent="0.25">
      <c r="A1807" s="94" t="str">
        <f>VLOOKUP(N1807,'Linien - BU'!A:B,2,FALSE)</f>
        <v>BU4</v>
      </c>
      <c r="B1807" s="95">
        <f t="shared" si="199"/>
        <v>16</v>
      </c>
      <c r="C1807" s="96">
        <f>Abfalldokumentation!$U1807</f>
        <v>44516</v>
      </c>
      <c r="D1807" s="69" t="str">
        <f>IFERROR(IF(VLOOKUP(O1807,'[1]Rohware 230'!$B:$C,2,FALSE)=0,"Rohware"),
IFERROR(IF(VLOOKUP(O1807,[1]Sammelnr.!$B:$C,2,FALSE)=0,"Sammelnr. ungeschält ABS"),
IFERROR(IF(VLOOKUP(O1807,[1]Sammelnr.!$E:$F,2,FALSE)=0,"Sammelnr. ungeschält VS"),
IFERROR(IF(VLOOKUP(O1807,[1]Sammelnr.!$H:$I,2,FALSE)=0,"Sammelnr. geschält"),
IFERROR(IF(VLOOKUP(O1807,[1]Offen!$B:$C,2,FALSE)=0,"Offen ungeschält ABS"),
IFERROR(IF(VLOOKUP(O1807,[1]Offen!$E:$F,2,FALSE)=0,"Offen ungeschält VOS"),
IFERROR(IF(VLOOKUP(O1807,[1]Offen!$H:$I,2,FALSE)=0,"Offen geschält RW"),
IFERROR(IF(VLOOKUP(O1807,[1]Offen!$K:$L,2,FALSE)=0,"Offen vegan"),
IFERROR(IF(VLOOKUP(O1807,[1]Offen!$N:$O,2,FALSE)=0,"Offen Zipfel"),
IFERROR(IF(VLOOKUP(O1807,[1]Offen!$Q:$R,2,FALSE)=0,"Offen Endstücke"),
IFERROR(IF(VLOOKUP(O1807,[1]Vakuumiert!$B:$C,2,FALSE)=0,"Vakuumierter VOS ungeschält"),
IFERROR(IF(VLOOKUP(O1807,[1]Vakuumiert!$E:$F,2,FALSE)=0,"Vakuumierter ABS ungeschält"),
IFERROR(IF(VLOOKUP(O1807,[1]Vakuumiert!$H:$I,2,FALSE)=0,"Vakuumierter VOS geschält"),
IFERROR(IF(VLOOKUP(O1807,[1]Vakuumiert!$K:$L,2,FALSE)=0,"Vakuumierter VOS vegan"),
IFERROR(IF(VLOOKUP(O1807,[1]Vakuumiert!$N:$O,2,FALSE)=0,"Vakuumierter VOS Zipfel"),
IFERROR(IF(VLOOKUP(O1807,[1]Vakuumiert!$Q:$R,2,FALSE)=0,"Vakuumiert geschält"),
IFERROR(IF(VLOOKUP(O1807,'[1]vakuumierte Fertigprodukte'!$B:$C,2,FALSE)=0,"Fertigprodukte"),
IFERROR(IF(VLOOKUP(O1807,'[1]vakuumierte Fertigprodukte'!$E:$FI,2,FALSE)=0,"Vakuumierte Zipfel"),
IFERROR(IF(VLOOKUP(O1807,[1]Wurste!$B:$C,2,FALSE)=0,"Räucherwürste"),
IFERROR(IF(VLOOKUP(O1807,[1]Wurste!$E:$F,2,FALSE)=0,"URW/URGW Wurst"),
IFERROR(IF(VLOOKUP(O1807,[1]Wurste!$H:$I,2,FALSE)=0,"HF-Wurst Vegan"),
IFERROR(IF(VLOOKUP(O1807,[1]Wurste!$K:$L,2,FALSE)=0,"320er ohne Würste"),
IFERROR(IF(AND(OR(Abfalldokumentation!$A1807="BU3",Abfalldokumentation!$A1807="Verkauf"),Abfalldokumentation!$F1807="Schimmel",Abfalldokumentation!$G1807="keinen Abnehmer/kein Schälpersonal"),"Div. Zipfel, ES ohne Verwendung",VLOOKUP(Abfalldokumentation!$E1807,Produktgruppen!A:B,2,FALSE)),"-")))))))))))))))))))))))</f>
        <v>ABS</v>
      </c>
      <c r="E1807" s="97" t="str">
        <f>IFERROR(VLOOKUP(Abfalldokumentation!$O1807,Artikel!A:C,3,FALSE),Abfalldokumentation!$O1807)</f>
        <v>ABS GRUY</v>
      </c>
      <c r="F1807" s="97" t="str">
        <f>VLOOKUP(T1807,'Liste Gründe'!A:D,2,FALSE)</f>
        <v>Schimmel</v>
      </c>
      <c r="G1807" s="96" t="str">
        <f>IF(ISBLANK(V1807),VLOOKUP(Abfalldokumentation!$P1807,'Liste Gründe'!A:D,3,FALSE),V1807)</f>
        <v>gesammelt für möglichen Einsatz</v>
      </c>
      <c r="H1807" s="97" t="str">
        <f>IF(ISBLANK(Abfalldokumentation!$W1807),"-",Abfalldokumentation!$W1807)</f>
        <v>-</v>
      </c>
      <c r="I1807" s="97">
        <f t="shared" si="200"/>
        <v>46</v>
      </c>
      <c r="J1807" s="97" t="str">
        <f t="shared" si="201"/>
        <v>Produkte</v>
      </c>
      <c r="K1807" s="97" t="str">
        <f t="shared" si="202"/>
        <v>BUs</v>
      </c>
      <c r="L1807" s="97" t="str">
        <f t="shared" si="203"/>
        <v>Symptome</v>
      </c>
      <c r="M1807" s="97">
        <f>IFERROR(VLOOKUP(Abfalldokumentation!$O1807,Kennzahlen!S:V,3,FALSE)*Abfalldokumentation!$B1807,"0")</f>
        <v>8</v>
      </c>
      <c r="N1807" s="97" t="str">
        <f>IF(ISBLANK(Q1807),VLOOKUP(Abfalldokumentation!$O1807,'Linien - BU'!R:S,2,FALSE),Q1807)</f>
        <v>BU4</v>
      </c>
      <c r="O1807" s="98">
        <f t="shared" si="206"/>
        <v>29500908</v>
      </c>
      <c r="P1807" s="98">
        <f t="shared" si="207"/>
        <v>12</v>
      </c>
      <c r="Q1807" s="90" t="s">
        <v>9</v>
      </c>
      <c r="R1807" s="91">
        <v>29500908</v>
      </c>
      <c r="S1807" s="91">
        <v>16</v>
      </c>
      <c r="T1807" s="91">
        <v>12</v>
      </c>
      <c r="U1807" s="41">
        <v>44516</v>
      </c>
      <c r="V1807" s="99" t="s">
        <v>23</v>
      </c>
      <c r="W1807" s="91"/>
      <c r="X1807" s="93" t="str">
        <f>IFERROR(VLOOKUP(Abfalldokumentation!$R1807,Artikel!A:C,3,FALSE),Abfalldokumentation!$R1807)</f>
        <v>ABS GRUY</v>
      </c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</row>
    <row r="1808" spans="1:40" ht="30" hidden="1" customHeight="1" x14ac:dyDescent="0.25">
      <c r="A1808" s="94" t="str">
        <f>VLOOKUP(N1808,'Linien - BU'!A:B,2,FALSE)</f>
        <v>BU4</v>
      </c>
      <c r="B1808" s="95">
        <f t="shared" si="199"/>
        <v>15</v>
      </c>
      <c r="C1808" s="96">
        <f>Abfalldokumentation!$U1808</f>
        <v>44516</v>
      </c>
      <c r="D1808" s="69" t="str">
        <f>IFERROR(IF(VLOOKUP(O1808,'[1]Rohware 230'!$B:$C,2,FALSE)=0,"Rohware"),
IFERROR(IF(VLOOKUP(O1808,[1]Sammelnr.!$B:$C,2,FALSE)=0,"Sammelnr. ungeschält ABS"),
IFERROR(IF(VLOOKUP(O1808,[1]Sammelnr.!$E:$F,2,FALSE)=0,"Sammelnr. ungeschält VS"),
IFERROR(IF(VLOOKUP(O1808,[1]Sammelnr.!$H:$I,2,FALSE)=0,"Sammelnr. geschält"),
IFERROR(IF(VLOOKUP(O1808,[1]Offen!$B:$C,2,FALSE)=0,"Offen ungeschält ABS"),
IFERROR(IF(VLOOKUP(O1808,[1]Offen!$E:$F,2,FALSE)=0,"Offen ungeschält VOS"),
IFERROR(IF(VLOOKUP(O1808,[1]Offen!$H:$I,2,FALSE)=0,"Offen geschält RW"),
IFERROR(IF(VLOOKUP(O1808,[1]Offen!$K:$L,2,FALSE)=0,"Offen vegan"),
IFERROR(IF(VLOOKUP(O1808,[1]Offen!$N:$O,2,FALSE)=0,"Offen Zipfel"),
IFERROR(IF(VLOOKUP(O1808,[1]Offen!$Q:$R,2,FALSE)=0,"Offen Endstücke"),
IFERROR(IF(VLOOKUP(O1808,[1]Vakuumiert!$B:$C,2,FALSE)=0,"Vakuumierter VOS ungeschält"),
IFERROR(IF(VLOOKUP(O1808,[1]Vakuumiert!$E:$F,2,FALSE)=0,"Vakuumierter ABS ungeschält"),
IFERROR(IF(VLOOKUP(O1808,[1]Vakuumiert!$H:$I,2,FALSE)=0,"Vakuumierter VOS geschält"),
IFERROR(IF(VLOOKUP(O1808,[1]Vakuumiert!$K:$L,2,FALSE)=0,"Vakuumierter VOS vegan"),
IFERROR(IF(VLOOKUP(O1808,[1]Vakuumiert!$N:$O,2,FALSE)=0,"Vakuumierter VOS Zipfel"),
IFERROR(IF(VLOOKUP(O1808,[1]Vakuumiert!$Q:$R,2,FALSE)=0,"Vakuumiert geschält"),
IFERROR(IF(VLOOKUP(O1808,'[1]vakuumierte Fertigprodukte'!$B:$C,2,FALSE)=0,"Fertigprodukte"),
IFERROR(IF(VLOOKUP(O1808,'[1]vakuumierte Fertigprodukte'!$E:$FI,2,FALSE)=0,"Vakuumierte Zipfel"),
IFERROR(IF(VLOOKUP(O1808,[1]Wurste!$B:$C,2,FALSE)=0,"Räucherwürste"),
IFERROR(IF(VLOOKUP(O1808,[1]Wurste!$E:$F,2,FALSE)=0,"URW/URGW Wurst"),
IFERROR(IF(VLOOKUP(O1808,[1]Wurste!$H:$I,2,FALSE)=0,"HF-Wurst Vegan"),
IFERROR(IF(VLOOKUP(O1808,[1]Wurste!$K:$L,2,FALSE)=0,"320er ohne Würste"),
IFERROR(IF(AND(OR(Abfalldokumentation!$A1808="BU3",Abfalldokumentation!$A1808="Verkauf"),Abfalldokumentation!$F1808="Schimmel",Abfalldokumentation!$G1808="keinen Abnehmer/kein Schälpersonal"),"Div. Zipfel, ES ohne Verwendung",VLOOKUP(Abfalldokumentation!$E1808,Produktgruppen!A:B,2,FALSE)),"-")))))))))))))))))))))))</f>
        <v>ABS</v>
      </c>
      <c r="E1808" s="97" t="str">
        <f>IFERROR(VLOOKUP(Abfalldokumentation!$O1808,Artikel!A:C,3,FALSE),Abfalldokumentation!$O1808)</f>
        <v>ABS GRUY</v>
      </c>
      <c r="F1808" s="97" t="str">
        <f>VLOOKUP(T1808,'Liste Gründe'!A:D,2,FALSE)</f>
        <v>Schimmel</v>
      </c>
      <c r="G1808" s="96" t="str">
        <f>IF(ISBLANK(V1808),VLOOKUP(Abfalldokumentation!$P1808,'Liste Gründe'!A:D,3,FALSE),V1808)</f>
        <v>gesammelt für möglichen Einsatz</v>
      </c>
      <c r="H1808" s="97" t="str">
        <f>IF(ISBLANK(Abfalldokumentation!$W1808),"-",Abfalldokumentation!$W1808)</f>
        <v>-</v>
      </c>
      <c r="I1808" s="97">
        <f t="shared" si="200"/>
        <v>46</v>
      </c>
      <c r="J1808" s="97" t="str">
        <f t="shared" si="201"/>
        <v>Produkte</v>
      </c>
      <c r="K1808" s="97" t="str">
        <f t="shared" si="202"/>
        <v>BUs</v>
      </c>
      <c r="L1808" s="97" t="str">
        <f t="shared" si="203"/>
        <v>Symptome</v>
      </c>
      <c r="M1808" s="97">
        <f>IFERROR(VLOOKUP(Abfalldokumentation!$O1808,Kennzahlen!S:V,3,FALSE)*Abfalldokumentation!$B1808,"0")</f>
        <v>7.5</v>
      </c>
      <c r="N1808" s="97" t="str">
        <f>IF(ISBLANK(Q1808),VLOOKUP(Abfalldokumentation!$O1808,'Linien - BU'!R:S,2,FALSE),Q1808)</f>
        <v>BU4</v>
      </c>
      <c r="O1808" s="98">
        <f t="shared" si="206"/>
        <v>29500908</v>
      </c>
      <c r="P1808" s="98">
        <f t="shared" si="207"/>
        <v>12</v>
      </c>
      <c r="Q1808" s="90" t="s">
        <v>9</v>
      </c>
      <c r="R1808" s="91">
        <v>29500908</v>
      </c>
      <c r="S1808" s="91">
        <v>15</v>
      </c>
      <c r="T1808" s="91">
        <v>12</v>
      </c>
      <c r="U1808" s="41">
        <v>44516</v>
      </c>
      <c r="V1808" s="99" t="s">
        <v>23</v>
      </c>
      <c r="W1808" s="91"/>
      <c r="X1808" s="93" t="str">
        <f>IFERROR(VLOOKUP(Abfalldokumentation!$R1808,Artikel!A:C,3,FALSE),Abfalldokumentation!$R1808)</f>
        <v>ABS GRUY</v>
      </c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</row>
    <row r="1809" spans="1:40" ht="30" hidden="1" customHeight="1" x14ac:dyDescent="0.25">
      <c r="A1809" s="94" t="str">
        <f>VLOOKUP(N1809,'Linien - BU'!A:B,2,FALSE)</f>
        <v>BU4</v>
      </c>
      <c r="B1809" s="95">
        <f t="shared" si="199"/>
        <v>6</v>
      </c>
      <c r="C1809" s="96">
        <f>Abfalldokumentation!$U1809</f>
        <v>44516</v>
      </c>
      <c r="D1809" s="69" t="str">
        <f>IFERROR(IF(VLOOKUP(O1809,'[1]Rohware 230'!$B:$C,2,FALSE)=0,"Rohware"),
IFERROR(IF(VLOOKUP(O1809,[1]Sammelnr.!$B:$C,2,FALSE)=0,"Sammelnr. ungeschält ABS"),
IFERROR(IF(VLOOKUP(O1809,[1]Sammelnr.!$E:$F,2,FALSE)=0,"Sammelnr. ungeschält VS"),
IFERROR(IF(VLOOKUP(O1809,[1]Sammelnr.!$H:$I,2,FALSE)=0,"Sammelnr. geschält"),
IFERROR(IF(VLOOKUP(O1809,[1]Offen!$B:$C,2,FALSE)=0,"Offen ungeschält ABS"),
IFERROR(IF(VLOOKUP(O1809,[1]Offen!$E:$F,2,FALSE)=0,"Offen ungeschält VOS"),
IFERROR(IF(VLOOKUP(O1809,[1]Offen!$H:$I,2,FALSE)=0,"Offen geschält RW"),
IFERROR(IF(VLOOKUP(O1809,[1]Offen!$K:$L,2,FALSE)=0,"Offen vegan"),
IFERROR(IF(VLOOKUP(O1809,[1]Offen!$N:$O,2,FALSE)=0,"Offen Zipfel"),
IFERROR(IF(VLOOKUP(O1809,[1]Offen!$Q:$R,2,FALSE)=0,"Offen Endstücke"),
IFERROR(IF(VLOOKUP(O1809,[1]Vakuumiert!$B:$C,2,FALSE)=0,"Vakuumierter VOS ungeschält"),
IFERROR(IF(VLOOKUP(O1809,[1]Vakuumiert!$E:$F,2,FALSE)=0,"Vakuumierter ABS ungeschält"),
IFERROR(IF(VLOOKUP(O1809,[1]Vakuumiert!$H:$I,2,FALSE)=0,"Vakuumierter VOS geschält"),
IFERROR(IF(VLOOKUP(O1809,[1]Vakuumiert!$K:$L,2,FALSE)=0,"Vakuumierter VOS vegan"),
IFERROR(IF(VLOOKUP(O1809,[1]Vakuumiert!$N:$O,2,FALSE)=0,"Vakuumierter VOS Zipfel"),
IFERROR(IF(VLOOKUP(O1809,[1]Vakuumiert!$Q:$R,2,FALSE)=0,"Vakuumiert geschält"),
IFERROR(IF(VLOOKUP(O1809,'[1]vakuumierte Fertigprodukte'!$B:$C,2,FALSE)=0,"Fertigprodukte"),
IFERROR(IF(VLOOKUP(O1809,'[1]vakuumierte Fertigprodukte'!$E:$FI,2,FALSE)=0,"Vakuumierte Zipfel"),
IFERROR(IF(VLOOKUP(O1809,[1]Wurste!$B:$C,2,FALSE)=0,"Räucherwürste"),
IFERROR(IF(VLOOKUP(O1809,[1]Wurste!$E:$F,2,FALSE)=0,"URW/URGW Wurst"),
IFERROR(IF(VLOOKUP(O1809,[1]Wurste!$H:$I,2,FALSE)=0,"HF-Wurst Vegan"),
IFERROR(IF(VLOOKUP(O1809,[1]Wurste!$K:$L,2,FALSE)=0,"320er ohne Würste"),
IFERROR(IF(AND(OR(Abfalldokumentation!$A1809="BU3",Abfalldokumentation!$A1809="Verkauf"),Abfalldokumentation!$F1809="Schimmel",Abfalldokumentation!$G1809="keinen Abnehmer/kein Schälpersonal"),"Div. Zipfel, ES ohne Verwendung",VLOOKUP(Abfalldokumentation!$E1809,Produktgruppen!A:B,2,FALSE)),"-")))))))))))))))))))))))</f>
        <v>ABS</v>
      </c>
      <c r="E1809" s="97" t="str">
        <f>IFERROR(VLOOKUP(Abfalldokumentation!$O1809,Artikel!A:C,3,FALSE),Abfalldokumentation!$O1809)</f>
        <v>ABS GRUY</v>
      </c>
      <c r="F1809" s="97" t="str">
        <f>VLOOKUP(T1809,'Liste Gründe'!A:D,2,FALSE)</f>
        <v>Schimmel</v>
      </c>
      <c r="G1809" s="96" t="str">
        <f>IF(ISBLANK(V1809),VLOOKUP(Abfalldokumentation!$P1809,'Liste Gründe'!A:D,3,FALSE),V1809)</f>
        <v>gesammelt für möglichen Einsatz</v>
      </c>
      <c r="H1809" s="97" t="str">
        <f>IF(ISBLANK(Abfalldokumentation!$W1809),"-",Abfalldokumentation!$W1809)</f>
        <v>-</v>
      </c>
      <c r="I1809" s="97">
        <f t="shared" si="200"/>
        <v>46</v>
      </c>
      <c r="J1809" s="97" t="str">
        <f t="shared" si="201"/>
        <v>Produkte</v>
      </c>
      <c r="K1809" s="97" t="str">
        <f t="shared" si="202"/>
        <v>BUs</v>
      </c>
      <c r="L1809" s="97" t="str">
        <f t="shared" si="203"/>
        <v>Symptome</v>
      </c>
      <c r="M1809" s="97">
        <f>IFERROR(VLOOKUP(Abfalldokumentation!$O1809,Kennzahlen!S:V,3,FALSE)*Abfalldokumentation!$B1809,"0")</f>
        <v>3</v>
      </c>
      <c r="N1809" s="97" t="str">
        <f>IF(ISBLANK(Q1809),VLOOKUP(Abfalldokumentation!$O1809,'Linien - BU'!R:S,2,FALSE),Q1809)</f>
        <v>BU4</v>
      </c>
      <c r="O1809" s="98">
        <f t="shared" si="206"/>
        <v>29500908</v>
      </c>
      <c r="P1809" s="98">
        <f t="shared" si="207"/>
        <v>12</v>
      </c>
      <c r="Q1809" s="90" t="s">
        <v>9</v>
      </c>
      <c r="R1809" s="91">
        <v>29500908</v>
      </c>
      <c r="S1809" s="91">
        <v>6</v>
      </c>
      <c r="T1809" s="91">
        <v>12</v>
      </c>
      <c r="U1809" s="41">
        <v>44516</v>
      </c>
      <c r="V1809" s="99" t="s">
        <v>23</v>
      </c>
      <c r="W1809" s="91"/>
      <c r="X1809" s="93" t="str">
        <f>IFERROR(VLOOKUP(Abfalldokumentation!$R1809,Artikel!A:C,3,FALSE),Abfalldokumentation!$R1809)</f>
        <v>ABS GRUY</v>
      </c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</row>
    <row r="1810" spans="1:40" ht="30" hidden="1" customHeight="1" x14ac:dyDescent="0.25">
      <c r="A1810" s="94" t="str">
        <f>VLOOKUP(N1810,'Linien - BU'!A:B,2,FALSE)</f>
        <v>BU4</v>
      </c>
      <c r="B1810" s="95">
        <f t="shared" si="199"/>
        <v>15</v>
      </c>
      <c r="C1810" s="96">
        <f>Abfalldokumentation!$U1810</f>
        <v>44516</v>
      </c>
      <c r="D1810" s="69" t="str">
        <f>IFERROR(IF(VLOOKUP(O1810,'[1]Rohware 230'!$B:$C,2,FALSE)=0,"Rohware"),
IFERROR(IF(VLOOKUP(O1810,[1]Sammelnr.!$B:$C,2,FALSE)=0,"Sammelnr. ungeschält ABS"),
IFERROR(IF(VLOOKUP(O1810,[1]Sammelnr.!$E:$F,2,FALSE)=0,"Sammelnr. ungeschält VS"),
IFERROR(IF(VLOOKUP(O1810,[1]Sammelnr.!$H:$I,2,FALSE)=0,"Sammelnr. geschält"),
IFERROR(IF(VLOOKUP(O1810,[1]Offen!$B:$C,2,FALSE)=0,"Offen ungeschält ABS"),
IFERROR(IF(VLOOKUP(O1810,[1]Offen!$E:$F,2,FALSE)=0,"Offen ungeschält VOS"),
IFERROR(IF(VLOOKUP(O1810,[1]Offen!$H:$I,2,FALSE)=0,"Offen geschält RW"),
IFERROR(IF(VLOOKUP(O1810,[1]Offen!$K:$L,2,FALSE)=0,"Offen vegan"),
IFERROR(IF(VLOOKUP(O1810,[1]Offen!$N:$O,2,FALSE)=0,"Offen Zipfel"),
IFERROR(IF(VLOOKUP(O1810,[1]Offen!$Q:$R,2,FALSE)=0,"Offen Endstücke"),
IFERROR(IF(VLOOKUP(O1810,[1]Vakuumiert!$B:$C,2,FALSE)=0,"Vakuumierter VOS ungeschält"),
IFERROR(IF(VLOOKUP(O1810,[1]Vakuumiert!$E:$F,2,FALSE)=0,"Vakuumierter ABS ungeschält"),
IFERROR(IF(VLOOKUP(O1810,[1]Vakuumiert!$H:$I,2,FALSE)=0,"Vakuumierter VOS geschält"),
IFERROR(IF(VLOOKUP(O1810,[1]Vakuumiert!$K:$L,2,FALSE)=0,"Vakuumierter VOS vegan"),
IFERROR(IF(VLOOKUP(O1810,[1]Vakuumiert!$N:$O,2,FALSE)=0,"Vakuumierter VOS Zipfel"),
IFERROR(IF(VLOOKUP(O1810,[1]Vakuumiert!$Q:$R,2,FALSE)=0,"Vakuumiert geschält"),
IFERROR(IF(VLOOKUP(O1810,'[1]vakuumierte Fertigprodukte'!$B:$C,2,FALSE)=0,"Fertigprodukte"),
IFERROR(IF(VLOOKUP(O1810,'[1]vakuumierte Fertigprodukte'!$E:$FI,2,FALSE)=0,"Vakuumierte Zipfel"),
IFERROR(IF(VLOOKUP(O1810,[1]Wurste!$B:$C,2,FALSE)=0,"Räucherwürste"),
IFERROR(IF(VLOOKUP(O1810,[1]Wurste!$E:$F,2,FALSE)=0,"URW/URGW Wurst"),
IFERROR(IF(VLOOKUP(O1810,[1]Wurste!$H:$I,2,FALSE)=0,"HF-Wurst Vegan"),
IFERROR(IF(VLOOKUP(O1810,[1]Wurste!$K:$L,2,FALSE)=0,"320er ohne Würste"),
IFERROR(IF(AND(OR(Abfalldokumentation!$A1810="BU3",Abfalldokumentation!$A1810="Verkauf"),Abfalldokumentation!$F1810="Schimmel",Abfalldokumentation!$G1810="keinen Abnehmer/kein Schälpersonal"),"Div. Zipfel, ES ohne Verwendung",VLOOKUP(Abfalldokumentation!$E1810,Produktgruppen!A:B,2,FALSE)),"-")))))))))))))))))))))))</f>
        <v>ABS</v>
      </c>
      <c r="E1810" s="97" t="str">
        <f>IFERROR(VLOOKUP(Abfalldokumentation!$O1810,Artikel!A:C,3,FALSE),Abfalldokumentation!$O1810)</f>
        <v>ABS GRUY</v>
      </c>
      <c r="F1810" s="97" t="str">
        <f>VLOOKUP(T1810,'Liste Gründe'!A:D,2,FALSE)</f>
        <v>Schimmel</v>
      </c>
      <c r="G1810" s="96" t="str">
        <f>IF(ISBLANK(V1810),VLOOKUP(Abfalldokumentation!$P1810,'Liste Gründe'!A:D,3,FALSE),V1810)</f>
        <v>gesammelt für möglichen Einsatz</v>
      </c>
      <c r="H1810" s="97" t="str">
        <f>IF(ISBLANK(Abfalldokumentation!$W1810),"-",Abfalldokumentation!$W1810)</f>
        <v>-</v>
      </c>
      <c r="I1810" s="97">
        <f t="shared" si="200"/>
        <v>46</v>
      </c>
      <c r="J1810" s="97" t="str">
        <f t="shared" si="201"/>
        <v>Produkte</v>
      </c>
      <c r="K1810" s="97" t="str">
        <f t="shared" si="202"/>
        <v>BUs</v>
      </c>
      <c r="L1810" s="97" t="str">
        <f t="shared" si="203"/>
        <v>Symptome</v>
      </c>
      <c r="M1810" s="97">
        <f>IFERROR(VLOOKUP(Abfalldokumentation!$O1810,Kennzahlen!S:V,3,FALSE)*Abfalldokumentation!$B1810,"0")</f>
        <v>7.5</v>
      </c>
      <c r="N1810" s="97" t="str">
        <f>IF(ISBLANK(Q1810),VLOOKUP(Abfalldokumentation!$O1810,'Linien - BU'!R:S,2,FALSE),Q1810)</f>
        <v>BU4</v>
      </c>
      <c r="O1810" s="98">
        <f t="shared" si="206"/>
        <v>29500908</v>
      </c>
      <c r="P1810" s="98">
        <f t="shared" si="207"/>
        <v>12</v>
      </c>
      <c r="Q1810" s="90" t="s">
        <v>9</v>
      </c>
      <c r="R1810" s="91">
        <v>29500908</v>
      </c>
      <c r="S1810" s="91">
        <v>15</v>
      </c>
      <c r="T1810" s="91">
        <v>12</v>
      </c>
      <c r="U1810" s="41">
        <v>44516</v>
      </c>
      <c r="V1810" s="99" t="s">
        <v>23</v>
      </c>
      <c r="W1810" s="91"/>
      <c r="X1810" s="93" t="str">
        <f>IFERROR(VLOOKUP(Abfalldokumentation!$R1810,Artikel!A:C,3,FALSE),Abfalldokumentation!$R1810)</f>
        <v>ABS GRUY</v>
      </c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</row>
    <row r="1811" spans="1:40" ht="30" hidden="1" customHeight="1" x14ac:dyDescent="0.25">
      <c r="A1811" s="94" t="str">
        <f>VLOOKUP(N1811,'Linien - BU'!A:B,2,FALSE)</f>
        <v>BU4</v>
      </c>
      <c r="B1811" s="95">
        <f t="shared" si="199"/>
        <v>9</v>
      </c>
      <c r="C1811" s="96">
        <f>Abfalldokumentation!$U1811</f>
        <v>44516</v>
      </c>
      <c r="D1811" s="69" t="str">
        <f>IFERROR(IF(VLOOKUP(O1811,'[1]Rohware 230'!$B:$C,2,FALSE)=0,"Rohware"),
IFERROR(IF(VLOOKUP(O1811,[1]Sammelnr.!$B:$C,2,FALSE)=0,"Sammelnr. ungeschält ABS"),
IFERROR(IF(VLOOKUP(O1811,[1]Sammelnr.!$E:$F,2,FALSE)=0,"Sammelnr. ungeschält VS"),
IFERROR(IF(VLOOKUP(O1811,[1]Sammelnr.!$H:$I,2,FALSE)=0,"Sammelnr. geschält"),
IFERROR(IF(VLOOKUP(O1811,[1]Offen!$B:$C,2,FALSE)=0,"Offen ungeschält ABS"),
IFERROR(IF(VLOOKUP(O1811,[1]Offen!$E:$F,2,FALSE)=0,"Offen ungeschält VOS"),
IFERROR(IF(VLOOKUP(O1811,[1]Offen!$H:$I,2,FALSE)=0,"Offen geschält RW"),
IFERROR(IF(VLOOKUP(O1811,[1]Offen!$K:$L,2,FALSE)=0,"Offen vegan"),
IFERROR(IF(VLOOKUP(O1811,[1]Offen!$N:$O,2,FALSE)=0,"Offen Zipfel"),
IFERROR(IF(VLOOKUP(O1811,[1]Offen!$Q:$R,2,FALSE)=0,"Offen Endstücke"),
IFERROR(IF(VLOOKUP(O1811,[1]Vakuumiert!$B:$C,2,FALSE)=0,"Vakuumierter VOS ungeschält"),
IFERROR(IF(VLOOKUP(O1811,[1]Vakuumiert!$E:$F,2,FALSE)=0,"Vakuumierter ABS ungeschält"),
IFERROR(IF(VLOOKUP(O1811,[1]Vakuumiert!$H:$I,2,FALSE)=0,"Vakuumierter VOS geschält"),
IFERROR(IF(VLOOKUP(O1811,[1]Vakuumiert!$K:$L,2,FALSE)=0,"Vakuumierter VOS vegan"),
IFERROR(IF(VLOOKUP(O1811,[1]Vakuumiert!$N:$O,2,FALSE)=0,"Vakuumierter VOS Zipfel"),
IFERROR(IF(VLOOKUP(O1811,[1]Vakuumiert!$Q:$R,2,FALSE)=0,"Vakuumiert geschält"),
IFERROR(IF(VLOOKUP(O1811,'[1]vakuumierte Fertigprodukte'!$B:$C,2,FALSE)=0,"Fertigprodukte"),
IFERROR(IF(VLOOKUP(O1811,'[1]vakuumierte Fertigprodukte'!$E:$FI,2,FALSE)=0,"Vakuumierte Zipfel"),
IFERROR(IF(VLOOKUP(O1811,[1]Wurste!$B:$C,2,FALSE)=0,"Räucherwürste"),
IFERROR(IF(VLOOKUP(O1811,[1]Wurste!$E:$F,2,FALSE)=0,"URW/URGW Wurst"),
IFERROR(IF(VLOOKUP(O1811,[1]Wurste!$H:$I,2,FALSE)=0,"HF-Wurst Vegan"),
IFERROR(IF(VLOOKUP(O1811,[1]Wurste!$K:$L,2,FALSE)=0,"320er ohne Würste"),
IFERROR(IF(AND(OR(Abfalldokumentation!$A1811="BU3",Abfalldokumentation!$A1811="Verkauf"),Abfalldokumentation!$F1811="Schimmel",Abfalldokumentation!$G1811="keinen Abnehmer/kein Schälpersonal"),"Div. Zipfel, ES ohne Verwendung",VLOOKUP(Abfalldokumentation!$E1811,Produktgruppen!A:B,2,FALSE)),"-")))))))))))))))))))))))</f>
        <v>ABS</v>
      </c>
      <c r="E1811" s="97" t="str">
        <f>IFERROR(VLOOKUP(Abfalldokumentation!$O1811,Artikel!A:C,3,FALSE),Abfalldokumentation!$O1811)</f>
        <v>ABS GRUY</v>
      </c>
      <c r="F1811" s="97" t="str">
        <f>VLOOKUP(T1811,'Liste Gründe'!A:D,2,FALSE)</f>
        <v>Schimmel</v>
      </c>
      <c r="G1811" s="96" t="str">
        <f>IF(ISBLANK(V1811),VLOOKUP(Abfalldokumentation!$P1811,'Liste Gründe'!A:D,3,FALSE),V1811)</f>
        <v>gesammelt für möglichen Einsatz</v>
      </c>
      <c r="H1811" s="97" t="str">
        <f>IF(ISBLANK(Abfalldokumentation!$W1811),"-",Abfalldokumentation!$W1811)</f>
        <v>-</v>
      </c>
      <c r="I1811" s="97">
        <f t="shared" si="200"/>
        <v>46</v>
      </c>
      <c r="J1811" s="97" t="str">
        <f t="shared" si="201"/>
        <v>Produkte</v>
      </c>
      <c r="K1811" s="97" t="str">
        <f t="shared" si="202"/>
        <v>BUs</v>
      </c>
      <c r="L1811" s="97" t="str">
        <f t="shared" si="203"/>
        <v>Symptome</v>
      </c>
      <c r="M1811" s="97">
        <f>IFERROR(VLOOKUP(Abfalldokumentation!$O1811,Kennzahlen!S:V,3,FALSE)*Abfalldokumentation!$B1811,"0")</f>
        <v>4.5</v>
      </c>
      <c r="N1811" s="97" t="str">
        <f>IF(ISBLANK(Q1811),VLOOKUP(Abfalldokumentation!$O1811,'Linien - BU'!R:S,2,FALSE),Q1811)</f>
        <v>BU4</v>
      </c>
      <c r="O1811" s="98">
        <f t="shared" si="206"/>
        <v>29500908</v>
      </c>
      <c r="P1811" s="98">
        <f t="shared" si="207"/>
        <v>12</v>
      </c>
      <c r="Q1811" s="90" t="s">
        <v>9</v>
      </c>
      <c r="R1811" s="91">
        <v>29500908</v>
      </c>
      <c r="S1811" s="91">
        <v>9</v>
      </c>
      <c r="T1811" s="91">
        <v>12</v>
      </c>
      <c r="U1811" s="41">
        <v>44516</v>
      </c>
      <c r="V1811" s="99" t="s">
        <v>23</v>
      </c>
      <c r="W1811" s="91"/>
      <c r="X1811" s="93" t="str">
        <f>IFERROR(VLOOKUP(Abfalldokumentation!$R1811,Artikel!A:C,3,FALSE),Abfalldokumentation!$R1811)</f>
        <v>ABS GRUY</v>
      </c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</row>
    <row r="1812" spans="1:40" ht="30" hidden="1" customHeight="1" x14ac:dyDescent="0.25">
      <c r="A1812" s="94" t="str">
        <f>VLOOKUP(N1812,'Linien - BU'!A:B,2,FALSE)</f>
        <v>BU4</v>
      </c>
      <c r="B1812" s="95">
        <f t="shared" si="199"/>
        <v>13</v>
      </c>
      <c r="C1812" s="96">
        <f>Abfalldokumentation!$U1812</f>
        <v>44516</v>
      </c>
      <c r="D1812" s="69" t="str">
        <f>IFERROR(IF(VLOOKUP(O1812,'[1]Rohware 230'!$B:$C,2,FALSE)=0,"Rohware"),
IFERROR(IF(VLOOKUP(O1812,[1]Sammelnr.!$B:$C,2,FALSE)=0,"Sammelnr. ungeschält ABS"),
IFERROR(IF(VLOOKUP(O1812,[1]Sammelnr.!$E:$F,2,FALSE)=0,"Sammelnr. ungeschält VS"),
IFERROR(IF(VLOOKUP(O1812,[1]Sammelnr.!$H:$I,2,FALSE)=0,"Sammelnr. geschält"),
IFERROR(IF(VLOOKUP(O1812,[1]Offen!$B:$C,2,FALSE)=0,"Offen ungeschält ABS"),
IFERROR(IF(VLOOKUP(O1812,[1]Offen!$E:$F,2,FALSE)=0,"Offen ungeschält VOS"),
IFERROR(IF(VLOOKUP(O1812,[1]Offen!$H:$I,2,FALSE)=0,"Offen geschält RW"),
IFERROR(IF(VLOOKUP(O1812,[1]Offen!$K:$L,2,FALSE)=0,"Offen vegan"),
IFERROR(IF(VLOOKUP(O1812,[1]Offen!$N:$O,2,FALSE)=0,"Offen Zipfel"),
IFERROR(IF(VLOOKUP(O1812,[1]Offen!$Q:$R,2,FALSE)=0,"Offen Endstücke"),
IFERROR(IF(VLOOKUP(O1812,[1]Vakuumiert!$B:$C,2,FALSE)=0,"Vakuumierter VOS ungeschält"),
IFERROR(IF(VLOOKUP(O1812,[1]Vakuumiert!$E:$F,2,FALSE)=0,"Vakuumierter ABS ungeschält"),
IFERROR(IF(VLOOKUP(O1812,[1]Vakuumiert!$H:$I,2,FALSE)=0,"Vakuumierter VOS geschält"),
IFERROR(IF(VLOOKUP(O1812,[1]Vakuumiert!$K:$L,2,FALSE)=0,"Vakuumierter VOS vegan"),
IFERROR(IF(VLOOKUP(O1812,[1]Vakuumiert!$N:$O,2,FALSE)=0,"Vakuumierter VOS Zipfel"),
IFERROR(IF(VLOOKUP(O1812,[1]Vakuumiert!$Q:$R,2,FALSE)=0,"Vakuumiert geschält"),
IFERROR(IF(VLOOKUP(O1812,'[1]vakuumierte Fertigprodukte'!$B:$C,2,FALSE)=0,"Fertigprodukte"),
IFERROR(IF(VLOOKUP(O1812,'[1]vakuumierte Fertigprodukte'!$E:$FI,2,FALSE)=0,"Vakuumierte Zipfel"),
IFERROR(IF(VLOOKUP(O1812,[1]Wurste!$B:$C,2,FALSE)=0,"Räucherwürste"),
IFERROR(IF(VLOOKUP(O1812,[1]Wurste!$E:$F,2,FALSE)=0,"URW/URGW Wurst"),
IFERROR(IF(VLOOKUP(O1812,[1]Wurste!$H:$I,2,FALSE)=0,"HF-Wurst Vegan"),
IFERROR(IF(VLOOKUP(O1812,[1]Wurste!$K:$L,2,FALSE)=0,"320er ohne Würste"),
IFERROR(IF(AND(OR(Abfalldokumentation!$A1812="BU3",Abfalldokumentation!$A1812="Verkauf"),Abfalldokumentation!$F1812="Schimmel",Abfalldokumentation!$G1812="keinen Abnehmer/kein Schälpersonal"),"Div. Zipfel, ES ohne Verwendung",VLOOKUP(Abfalldokumentation!$E1812,Produktgruppen!A:B,2,FALSE)),"-")))))))))))))))))))))))</f>
        <v>ABS</v>
      </c>
      <c r="E1812" s="97" t="str">
        <f>IFERROR(VLOOKUP(Abfalldokumentation!$O1812,Artikel!A:C,3,FALSE),Abfalldokumentation!$O1812)</f>
        <v>ABS GRUY</v>
      </c>
      <c r="F1812" s="97" t="str">
        <f>VLOOKUP(T1812,'Liste Gründe'!A:D,2,FALSE)</f>
        <v>Schimmel</v>
      </c>
      <c r="G1812" s="96" t="str">
        <f>IF(ISBLANK(V1812),VLOOKUP(Abfalldokumentation!$P1812,'Liste Gründe'!A:D,3,FALSE),V1812)</f>
        <v>gesammelt für möglichen Einsatz</v>
      </c>
      <c r="H1812" s="97" t="str">
        <f>IF(ISBLANK(Abfalldokumentation!$W1812),"-",Abfalldokumentation!$W1812)</f>
        <v>-</v>
      </c>
      <c r="I1812" s="97">
        <f t="shared" si="200"/>
        <v>46</v>
      </c>
      <c r="J1812" s="97" t="str">
        <f t="shared" si="201"/>
        <v>Produkte</v>
      </c>
      <c r="K1812" s="97" t="str">
        <f t="shared" si="202"/>
        <v>BUs</v>
      </c>
      <c r="L1812" s="97" t="str">
        <f t="shared" si="203"/>
        <v>Symptome</v>
      </c>
      <c r="M1812" s="97">
        <f>IFERROR(VLOOKUP(Abfalldokumentation!$O1812,Kennzahlen!S:V,3,FALSE)*Abfalldokumentation!$B1812,"0")</f>
        <v>6.5</v>
      </c>
      <c r="N1812" s="97" t="str">
        <f>IF(ISBLANK(Q1812),VLOOKUP(Abfalldokumentation!$O1812,'Linien - BU'!R:S,2,FALSE),Q1812)</f>
        <v>BU4</v>
      </c>
      <c r="O1812" s="98">
        <f t="shared" si="206"/>
        <v>29500908</v>
      </c>
      <c r="P1812" s="98">
        <f t="shared" si="207"/>
        <v>12</v>
      </c>
      <c r="Q1812" s="90" t="s">
        <v>9</v>
      </c>
      <c r="R1812" s="91">
        <v>29500908</v>
      </c>
      <c r="S1812" s="91">
        <v>13</v>
      </c>
      <c r="T1812" s="91">
        <v>12</v>
      </c>
      <c r="U1812" s="41">
        <v>44516</v>
      </c>
      <c r="V1812" s="99" t="s">
        <v>23</v>
      </c>
      <c r="W1812" s="91"/>
      <c r="X1812" s="93" t="str">
        <f>IFERROR(VLOOKUP(Abfalldokumentation!$R1812,Artikel!A:C,3,FALSE),Abfalldokumentation!$R1812)</f>
        <v>ABS GRUY</v>
      </c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</row>
    <row r="1813" spans="1:40" ht="30" hidden="1" customHeight="1" x14ac:dyDescent="0.25">
      <c r="A1813" s="94" t="str">
        <f>VLOOKUP(N1813,'Linien - BU'!A:B,2,FALSE)</f>
        <v>BU4</v>
      </c>
      <c r="B1813" s="95">
        <f t="shared" si="199"/>
        <v>13</v>
      </c>
      <c r="C1813" s="96">
        <f>Abfalldokumentation!$U1813</f>
        <v>44516</v>
      </c>
      <c r="D1813" s="69" t="str">
        <f>IFERROR(IF(VLOOKUP(O1813,'[1]Rohware 230'!$B:$C,2,FALSE)=0,"Rohware"),
IFERROR(IF(VLOOKUP(O1813,[1]Sammelnr.!$B:$C,2,FALSE)=0,"Sammelnr. ungeschält ABS"),
IFERROR(IF(VLOOKUP(O1813,[1]Sammelnr.!$E:$F,2,FALSE)=0,"Sammelnr. ungeschält VS"),
IFERROR(IF(VLOOKUP(O1813,[1]Sammelnr.!$H:$I,2,FALSE)=0,"Sammelnr. geschält"),
IFERROR(IF(VLOOKUP(O1813,[1]Offen!$B:$C,2,FALSE)=0,"Offen ungeschält ABS"),
IFERROR(IF(VLOOKUP(O1813,[1]Offen!$E:$F,2,FALSE)=0,"Offen ungeschält VOS"),
IFERROR(IF(VLOOKUP(O1813,[1]Offen!$H:$I,2,FALSE)=0,"Offen geschält RW"),
IFERROR(IF(VLOOKUP(O1813,[1]Offen!$K:$L,2,FALSE)=0,"Offen vegan"),
IFERROR(IF(VLOOKUP(O1813,[1]Offen!$N:$O,2,FALSE)=0,"Offen Zipfel"),
IFERROR(IF(VLOOKUP(O1813,[1]Offen!$Q:$R,2,FALSE)=0,"Offen Endstücke"),
IFERROR(IF(VLOOKUP(O1813,[1]Vakuumiert!$B:$C,2,FALSE)=0,"Vakuumierter VOS ungeschält"),
IFERROR(IF(VLOOKUP(O1813,[1]Vakuumiert!$E:$F,2,FALSE)=0,"Vakuumierter ABS ungeschält"),
IFERROR(IF(VLOOKUP(O1813,[1]Vakuumiert!$H:$I,2,FALSE)=0,"Vakuumierter VOS geschält"),
IFERROR(IF(VLOOKUP(O1813,[1]Vakuumiert!$K:$L,2,FALSE)=0,"Vakuumierter VOS vegan"),
IFERROR(IF(VLOOKUP(O1813,[1]Vakuumiert!$N:$O,2,FALSE)=0,"Vakuumierter VOS Zipfel"),
IFERROR(IF(VLOOKUP(O1813,[1]Vakuumiert!$Q:$R,2,FALSE)=0,"Vakuumiert geschält"),
IFERROR(IF(VLOOKUP(O1813,'[1]vakuumierte Fertigprodukte'!$B:$C,2,FALSE)=0,"Fertigprodukte"),
IFERROR(IF(VLOOKUP(O1813,'[1]vakuumierte Fertigprodukte'!$E:$FI,2,FALSE)=0,"Vakuumierte Zipfel"),
IFERROR(IF(VLOOKUP(O1813,[1]Wurste!$B:$C,2,FALSE)=0,"Räucherwürste"),
IFERROR(IF(VLOOKUP(O1813,[1]Wurste!$E:$F,2,FALSE)=0,"URW/URGW Wurst"),
IFERROR(IF(VLOOKUP(O1813,[1]Wurste!$H:$I,2,FALSE)=0,"HF-Wurst Vegan"),
IFERROR(IF(VLOOKUP(O1813,[1]Wurste!$K:$L,2,FALSE)=0,"320er ohne Würste"),
IFERROR(IF(AND(OR(Abfalldokumentation!$A1813="BU3",Abfalldokumentation!$A1813="Verkauf"),Abfalldokumentation!$F1813="Schimmel",Abfalldokumentation!$G1813="keinen Abnehmer/kein Schälpersonal"),"Div. Zipfel, ES ohne Verwendung",VLOOKUP(Abfalldokumentation!$E1813,Produktgruppen!A:B,2,FALSE)),"-")))))))))))))))))))))))</f>
        <v>ABS</v>
      </c>
      <c r="E1813" s="97" t="str">
        <f>IFERROR(VLOOKUP(Abfalldokumentation!$O1813,Artikel!A:C,3,FALSE),Abfalldokumentation!$O1813)</f>
        <v>ABS GRUY</v>
      </c>
      <c r="F1813" s="97" t="str">
        <f>VLOOKUP(T1813,'Liste Gründe'!A:D,2,FALSE)</f>
        <v>Schimmel</v>
      </c>
      <c r="G1813" s="96" t="str">
        <f>IF(ISBLANK(V1813),VLOOKUP(Abfalldokumentation!$P1813,'Liste Gründe'!A:D,3,FALSE),V1813)</f>
        <v>gesammelt für möglichen Einsatz</v>
      </c>
      <c r="H1813" s="97" t="str">
        <f>IF(ISBLANK(Abfalldokumentation!$W1813),"-",Abfalldokumentation!$W1813)</f>
        <v>-</v>
      </c>
      <c r="I1813" s="97">
        <f t="shared" si="200"/>
        <v>46</v>
      </c>
      <c r="J1813" s="97" t="str">
        <f t="shared" si="201"/>
        <v>Produkte</v>
      </c>
      <c r="K1813" s="97" t="str">
        <f t="shared" si="202"/>
        <v>BUs</v>
      </c>
      <c r="L1813" s="97" t="str">
        <f t="shared" si="203"/>
        <v>Symptome</v>
      </c>
      <c r="M1813" s="97">
        <f>IFERROR(VLOOKUP(Abfalldokumentation!$O1813,Kennzahlen!S:V,3,FALSE)*Abfalldokumentation!$B1813,"0")</f>
        <v>6.5</v>
      </c>
      <c r="N1813" s="97" t="str">
        <f>IF(ISBLANK(Q1813),VLOOKUP(Abfalldokumentation!$O1813,'Linien - BU'!R:S,2,FALSE),Q1813)</f>
        <v>BU4</v>
      </c>
      <c r="O1813" s="98">
        <f t="shared" si="206"/>
        <v>29500908</v>
      </c>
      <c r="P1813" s="98">
        <f t="shared" si="207"/>
        <v>12</v>
      </c>
      <c r="Q1813" s="90" t="s">
        <v>9</v>
      </c>
      <c r="R1813" s="91">
        <v>29500908</v>
      </c>
      <c r="S1813" s="91">
        <v>13</v>
      </c>
      <c r="T1813" s="91">
        <v>12</v>
      </c>
      <c r="U1813" s="41">
        <v>44516</v>
      </c>
      <c r="V1813" s="99" t="s">
        <v>23</v>
      </c>
      <c r="W1813" s="91"/>
      <c r="X1813" s="93" t="str">
        <f>IFERROR(VLOOKUP(Abfalldokumentation!$R1813,Artikel!A:C,3,FALSE),Abfalldokumentation!$R1813)</f>
        <v>ABS GRUY</v>
      </c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</row>
    <row r="1814" spans="1:40" ht="30" hidden="1" customHeight="1" x14ac:dyDescent="0.25">
      <c r="A1814" s="94" t="str">
        <f>VLOOKUP(N1814,'Linien - BU'!A:B,2,FALSE)</f>
        <v>BU4</v>
      </c>
      <c r="B1814" s="95">
        <f t="shared" si="199"/>
        <v>10</v>
      </c>
      <c r="C1814" s="96">
        <f>Abfalldokumentation!$U1814</f>
        <v>44516</v>
      </c>
      <c r="D1814" s="69" t="str">
        <f>IFERROR(IF(VLOOKUP(O1814,'[1]Rohware 230'!$B:$C,2,FALSE)=0,"Rohware"),
IFERROR(IF(VLOOKUP(O1814,[1]Sammelnr.!$B:$C,2,FALSE)=0,"Sammelnr. ungeschält ABS"),
IFERROR(IF(VLOOKUP(O1814,[1]Sammelnr.!$E:$F,2,FALSE)=0,"Sammelnr. ungeschält VS"),
IFERROR(IF(VLOOKUP(O1814,[1]Sammelnr.!$H:$I,2,FALSE)=0,"Sammelnr. geschält"),
IFERROR(IF(VLOOKUP(O1814,[1]Offen!$B:$C,2,FALSE)=0,"Offen ungeschält ABS"),
IFERROR(IF(VLOOKUP(O1814,[1]Offen!$E:$F,2,FALSE)=0,"Offen ungeschält VOS"),
IFERROR(IF(VLOOKUP(O1814,[1]Offen!$H:$I,2,FALSE)=0,"Offen geschält RW"),
IFERROR(IF(VLOOKUP(O1814,[1]Offen!$K:$L,2,FALSE)=0,"Offen vegan"),
IFERROR(IF(VLOOKUP(O1814,[1]Offen!$N:$O,2,FALSE)=0,"Offen Zipfel"),
IFERROR(IF(VLOOKUP(O1814,[1]Offen!$Q:$R,2,FALSE)=0,"Offen Endstücke"),
IFERROR(IF(VLOOKUP(O1814,[1]Vakuumiert!$B:$C,2,FALSE)=0,"Vakuumierter VOS ungeschält"),
IFERROR(IF(VLOOKUP(O1814,[1]Vakuumiert!$E:$F,2,FALSE)=0,"Vakuumierter ABS ungeschält"),
IFERROR(IF(VLOOKUP(O1814,[1]Vakuumiert!$H:$I,2,FALSE)=0,"Vakuumierter VOS geschält"),
IFERROR(IF(VLOOKUP(O1814,[1]Vakuumiert!$K:$L,2,FALSE)=0,"Vakuumierter VOS vegan"),
IFERROR(IF(VLOOKUP(O1814,[1]Vakuumiert!$N:$O,2,FALSE)=0,"Vakuumierter VOS Zipfel"),
IFERROR(IF(VLOOKUP(O1814,[1]Vakuumiert!$Q:$R,2,FALSE)=0,"Vakuumiert geschält"),
IFERROR(IF(VLOOKUP(O1814,'[1]vakuumierte Fertigprodukte'!$B:$C,2,FALSE)=0,"Fertigprodukte"),
IFERROR(IF(VLOOKUP(O1814,'[1]vakuumierte Fertigprodukte'!$E:$FI,2,FALSE)=0,"Vakuumierte Zipfel"),
IFERROR(IF(VLOOKUP(O1814,[1]Wurste!$B:$C,2,FALSE)=0,"Räucherwürste"),
IFERROR(IF(VLOOKUP(O1814,[1]Wurste!$E:$F,2,FALSE)=0,"URW/URGW Wurst"),
IFERROR(IF(VLOOKUP(O1814,[1]Wurste!$H:$I,2,FALSE)=0,"HF-Wurst Vegan"),
IFERROR(IF(VLOOKUP(O1814,[1]Wurste!$K:$L,2,FALSE)=0,"320er ohne Würste"),
IFERROR(IF(AND(OR(Abfalldokumentation!$A1814="BU3",Abfalldokumentation!$A1814="Verkauf"),Abfalldokumentation!$F1814="Schimmel",Abfalldokumentation!$G1814="keinen Abnehmer/kein Schälpersonal"),"Div. Zipfel, ES ohne Verwendung",VLOOKUP(Abfalldokumentation!$E1814,Produktgruppen!A:B,2,FALSE)),"-")))))))))))))))))))))))</f>
        <v>ABS</v>
      </c>
      <c r="E1814" s="97" t="str">
        <f>IFERROR(VLOOKUP(Abfalldokumentation!$O1814,Artikel!A:C,3,FALSE),Abfalldokumentation!$O1814)</f>
        <v>ABS GRUY</v>
      </c>
      <c r="F1814" s="97" t="str">
        <f>VLOOKUP(T1814,'Liste Gründe'!A:D,2,FALSE)</f>
        <v>Schimmel</v>
      </c>
      <c r="G1814" s="96" t="str">
        <f>IF(ISBLANK(V1814),VLOOKUP(Abfalldokumentation!$P1814,'Liste Gründe'!A:D,3,FALSE),V1814)</f>
        <v>gesammelt für möglichen Einsatz</v>
      </c>
      <c r="H1814" s="97" t="str">
        <f>IF(ISBLANK(Abfalldokumentation!$W1814),"-",Abfalldokumentation!$W1814)</f>
        <v>-</v>
      </c>
      <c r="I1814" s="97">
        <f t="shared" ref="I1814:I1847" si="208">_xlfn.ISOWEEKNUM(C1814)</f>
        <v>46</v>
      </c>
      <c r="J1814" s="97" t="str">
        <f t="shared" ref="J1814:J1847" si="209">"Produkte"</f>
        <v>Produkte</v>
      </c>
      <c r="K1814" s="97" t="str">
        <f t="shared" ref="K1814:K1847" si="210">"BUs"</f>
        <v>BUs</v>
      </c>
      <c r="L1814" s="97" t="str">
        <f t="shared" ref="L1814:L1847" si="211">"Symptome"</f>
        <v>Symptome</v>
      </c>
      <c r="M1814" s="97">
        <f>IFERROR(VLOOKUP(Abfalldokumentation!$O1814,Kennzahlen!S:V,3,FALSE)*Abfalldokumentation!$B1814,"0")</f>
        <v>5</v>
      </c>
      <c r="N1814" s="97" t="str">
        <f>IF(ISBLANK(Q1814),VLOOKUP(Abfalldokumentation!$O1814,'Linien - BU'!R:S,2,FALSE),Q1814)</f>
        <v>BU4</v>
      </c>
      <c r="O1814" s="98">
        <f t="shared" si="206"/>
        <v>29500908</v>
      </c>
      <c r="P1814" s="98">
        <f t="shared" si="207"/>
        <v>12</v>
      </c>
      <c r="Q1814" s="90" t="s">
        <v>9</v>
      </c>
      <c r="R1814" s="91">
        <v>29500908</v>
      </c>
      <c r="S1814" s="91">
        <v>10</v>
      </c>
      <c r="T1814" s="91">
        <v>12</v>
      </c>
      <c r="U1814" s="41">
        <v>44516</v>
      </c>
      <c r="V1814" s="99" t="s">
        <v>23</v>
      </c>
      <c r="W1814" s="91"/>
      <c r="X1814" s="93" t="str">
        <f>IFERROR(VLOOKUP(Abfalldokumentation!$R1814,Artikel!A:C,3,FALSE),Abfalldokumentation!$R1814)</f>
        <v>ABS GRUY</v>
      </c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</row>
    <row r="1815" spans="1:40" ht="30" hidden="1" customHeight="1" x14ac:dyDescent="0.25">
      <c r="A1815" s="94" t="str">
        <f>VLOOKUP(N1815,'Linien - BU'!A:B,2,FALSE)</f>
        <v>BU4</v>
      </c>
      <c r="B1815" s="95">
        <f t="shared" si="199"/>
        <v>10</v>
      </c>
      <c r="C1815" s="96">
        <f>Abfalldokumentation!$U1815</f>
        <v>44516</v>
      </c>
      <c r="D1815" s="69" t="str">
        <f>IFERROR(IF(VLOOKUP(O1815,'[1]Rohware 230'!$B:$C,2,FALSE)=0,"Rohware"),
IFERROR(IF(VLOOKUP(O1815,[1]Sammelnr.!$B:$C,2,FALSE)=0,"Sammelnr. ungeschält ABS"),
IFERROR(IF(VLOOKUP(O1815,[1]Sammelnr.!$E:$F,2,FALSE)=0,"Sammelnr. ungeschält VS"),
IFERROR(IF(VLOOKUP(O1815,[1]Sammelnr.!$H:$I,2,FALSE)=0,"Sammelnr. geschält"),
IFERROR(IF(VLOOKUP(O1815,[1]Offen!$B:$C,2,FALSE)=0,"Offen ungeschält ABS"),
IFERROR(IF(VLOOKUP(O1815,[1]Offen!$E:$F,2,FALSE)=0,"Offen ungeschält VOS"),
IFERROR(IF(VLOOKUP(O1815,[1]Offen!$H:$I,2,FALSE)=0,"Offen geschält RW"),
IFERROR(IF(VLOOKUP(O1815,[1]Offen!$K:$L,2,FALSE)=0,"Offen vegan"),
IFERROR(IF(VLOOKUP(O1815,[1]Offen!$N:$O,2,FALSE)=0,"Offen Zipfel"),
IFERROR(IF(VLOOKUP(O1815,[1]Offen!$Q:$R,2,FALSE)=0,"Offen Endstücke"),
IFERROR(IF(VLOOKUP(O1815,[1]Vakuumiert!$B:$C,2,FALSE)=0,"Vakuumierter VOS ungeschält"),
IFERROR(IF(VLOOKUP(O1815,[1]Vakuumiert!$E:$F,2,FALSE)=0,"Vakuumierter ABS ungeschält"),
IFERROR(IF(VLOOKUP(O1815,[1]Vakuumiert!$H:$I,2,FALSE)=0,"Vakuumierter VOS geschält"),
IFERROR(IF(VLOOKUP(O1815,[1]Vakuumiert!$K:$L,2,FALSE)=0,"Vakuumierter VOS vegan"),
IFERROR(IF(VLOOKUP(O1815,[1]Vakuumiert!$N:$O,2,FALSE)=0,"Vakuumierter VOS Zipfel"),
IFERROR(IF(VLOOKUP(O1815,[1]Vakuumiert!$Q:$R,2,FALSE)=0,"Vakuumiert geschält"),
IFERROR(IF(VLOOKUP(O1815,'[1]vakuumierte Fertigprodukte'!$B:$C,2,FALSE)=0,"Fertigprodukte"),
IFERROR(IF(VLOOKUP(O1815,'[1]vakuumierte Fertigprodukte'!$E:$FI,2,FALSE)=0,"Vakuumierte Zipfel"),
IFERROR(IF(VLOOKUP(O1815,[1]Wurste!$B:$C,2,FALSE)=0,"Räucherwürste"),
IFERROR(IF(VLOOKUP(O1815,[1]Wurste!$E:$F,2,FALSE)=0,"URW/URGW Wurst"),
IFERROR(IF(VLOOKUP(O1815,[1]Wurste!$H:$I,2,FALSE)=0,"HF-Wurst Vegan"),
IFERROR(IF(VLOOKUP(O1815,[1]Wurste!$K:$L,2,FALSE)=0,"320er ohne Würste"),
IFERROR(IF(AND(OR(Abfalldokumentation!$A1815="BU3",Abfalldokumentation!$A1815="Verkauf"),Abfalldokumentation!$F1815="Schimmel",Abfalldokumentation!$G1815="keinen Abnehmer/kein Schälpersonal"),"Div. Zipfel, ES ohne Verwendung",VLOOKUP(Abfalldokumentation!$E1815,Produktgruppen!A:B,2,FALSE)),"-")))))))))))))))))))))))</f>
        <v>ABS</v>
      </c>
      <c r="E1815" s="97" t="str">
        <f>IFERROR(VLOOKUP(Abfalldokumentation!$O1815,Artikel!A:C,3,FALSE),Abfalldokumentation!$O1815)</f>
        <v>ABS GRUY</v>
      </c>
      <c r="F1815" s="97" t="str">
        <f>VLOOKUP(T1815,'Liste Gründe'!A:D,2,FALSE)</f>
        <v>Schimmel</v>
      </c>
      <c r="G1815" s="96" t="str">
        <f>IF(ISBLANK(V1815),VLOOKUP(Abfalldokumentation!$P1815,'Liste Gründe'!A:D,3,FALSE),V1815)</f>
        <v>gesammelt für möglichen Einsatz</v>
      </c>
      <c r="H1815" s="97" t="str">
        <f>IF(ISBLANK(Abfalldokumentation!$W1815),"-",Abfalldokumentation!$W1815)</f>
        <v>-</v>
      </c>
      <c r="I1815" s="97">
        <f t="shared" si="208"/>
        <v>46</v>
      </c>
      <c r="J1815" s="97" t="str">
        <f t="shared" si="209"/>
        <v>Produkte</v>
      </c>
      <c r="K1815" s="97" t="str">
        <f t="shared" si="210"/>
        <v>BUs</v>
      </c>
      <c r="L1815" s="97" t="str">
        <f t="shared" si="211"/>
        <v>Symptome</v>
      </c>
      <c r="M1815" s="97">
        <f>IFERROR(VLOOKUP(Abfalldokumentation!$O1815,Kennzahlen!S:V,3,FALSE)*Abfalldokumentation!$B1815,"0")</f>
        <v>5</v>
      </c>
      <c r="N1815" s="97" t="str">
        <f>IF(ISBLANK(Q1815),VLOOKUP(Abfalldokumentation!$O1815,'Linien - BU'!R:S,2,FALSE),Q1815)</f>
        <v>BU4</v>
      </c>
      <c r="O1815" s="98">
        <f t="shared" si="206"/>
        <v>29500908</v>
      </c>
      <c r="P1815" s="98">
        <f t="shared" si="207"/>
        <v>12</v>
      </c>
      <c r="Q1815" s="90" t="s">
        <v>9</v>
      </c>
      <c r="R1815" s="91">
        <v>29500908</v>
      </c>
      <c r="S1815" s="91">
        <v>10</v>
      </c>
      <c r="T1815" s="91">
        <v>12</v>
      </c>
      <c r="U1815" s="41">
        <v>44516</v>
      </c>
      <c r="V1815" s="99" t="s">
        <v>23</v>
      </c>
      <c r="W1815" s="91"/>
      <c r="X1815" s="93" t="str">
        <f>IFERROR(VLOOKUP(Abfalldokumentation!$R1815,Artikel!A:C,3,FALSE),Abfalldokumentation!$R1815)</f>
        <v>ABS GRUY</v>
      </c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</row>
    <row r="1816" spans="1:40" ht="30" hidden="1" customHeight="1" x14ac:dyDescent="0.25">
      <c r="A1816" s="94" t="str">
        <f>VLOOKUP(N1816,'Linien - BU'!A:B,2,FALSE)</f>
        <v>BU4</v>
      </c>
      <c r="B1816" s="95">
        <f t="shared" si="199"/>
        <v>13</v>
      </c>
      <c r="C1816" s="96">
        <f>Abfalldokumentation!$U1816</f>
        <v>44516</v>
      </c>
      <c r="D1816" s="69" t="str">
        <f>IFERROR(IF(VLOOKUP(O1816,'[1]Rohware 230'!$B:$C,2,FALSE)=0,"Rohware"),
IFERROR(IF(VLOOKUP(O1816,[1]Sammelnr.!$B:$C,2,FALSE)=0,"Sammelnr. ungeschält ABS"),
IFERROR(IF(VLOOKUP(O1816,[1]Sammelnr.!$E:$F,2,FALSE)=0,"Sammelnr. ungeschält VS"),
IFERROR(IF(VLOOKUP(O1816,[1]Sammelnr.!$H:$I,2,FALSE)=0,"Sammelnr. geschält"),
IFERROR(IF(VLOOKUP(O1816,[1]Offen!$B:$C,2,FALSE)=0,"Offen ungeschält ABS"),
IFERROR(IF(VLOOKUP(O1816,[1]Offen!$E:$F,2,FALSE)=0,"Offen ungeschält VOS"),
IFERROR(IF(VLOOKUP(O1816,[1]Offen!$H:$I,2,FALSE)=0,"Offen geschält RW"),
IFERROR(IF(VLOOKUP(O1816,[1]Offen!$K:$L,2,FALSE)=0,"Offen vegan"),
IFERROR(IF(VLOOKUP(O1816,[1]Offen!$N:$O,2,FALSE)=0,"Offen Zipfel"),
IFERROR(IF(VLOOKUP(O1816,[1]Offen!$Q:$R,2,FALSE)=0,"Offen Endstücke"),
IFERROR(IF(VLOOKUP(O1816,[1]Vakuumiert!$B:$C,2,FALSE)=0,"Vakuumierter VOS ungeschält"),
IFERROR(IF(VLOOKUP(O1816,[1]Vakuumiert!$E:$F,2,FALSE)=0,"Vakuumierter ABS ungeschält"),
IFERROR(IF(VLOOKUP(O1816,[1]Vakuumiert!$H:$I,2,FALSE)=0,"Vakuumierter VOS geschält"),
IFERROR(IF(VLOOKUP(O1816,[1]Vakuumiert!$K:$L,2,FALSE)=0,"Vakuumierter VOS vegan"),
IFERROR(IF(VLOOKUP(O1816,[1]Vakuumiert!$N:$O,2,FALSE)=0,"Vakuumierter VOS Zipfel"),
IFERROR(IF(VLOOKUP(O1816,[1]Vakuumiert!$Q:$R,2,FALSE)=0,"Vakuumiert geschält"),
IFERROR(IF(VLOOKUP(O1816,'[1]vakuumierte Fertigprodukte'!$B:$C,2,FALSE)=0,"Fertigprodukte"),
IFERROR(IF(VLOOKUP(O1816,'[1]vakuumierte Fertigprodukte'!$E:$FI,2,FALSE)=0,"Vakuumierte Zipfel"),
IFERROR(IF(VLOOKUP(O1816,[1]Wurste!$B:$C,2,FALSE)=0,"Räucherwürste"),
IFERROR(IF(VLOOKUP(O1816,[1]Wurste!$E:$F,2,FALSE)=0,"URW/URGW Wurst"),
IFERROR(IF(VLOOKUP(O1816,[1]Wurste!$H:$I,2,FALSE)=0,"HF-Wurst Vegan"),
IFERROR(IF(VLOOKUP(O1816,[1]Wurste!$K:$L,2,FALSE)=0,"320er ohne Würste"),
IFERROR(IF(AND(OR(Abfalldokumentation!$A1816="BU3",Abfalldokumentation!$A1816="Verkauf"),Abfalldokumentation!$F1816="Schimmel",Abfalldokumentation!$G1816="keinen Abnehmer/kein Schälpersonal"),"Div. Zipfel, ES ohne Verwendung",VLOOKUP(Abfalldokumentation!$E1816,Produktgruppen!A:B,2,FALSE)),"-")))))))))))))))))))))))</f>
        <v>ABS</v>
      </c>
      <c r="E1816" s="97" t="str">
        <f>IFERROR(VLOOKUP(Abfalldokumentation!$O1816,Artikel!A:C,3,FALSE),Abfalldokumentation!$O1816)</f>
        <v>ABS GRUY</v>
      </c>
      <c r="F1816" s="97" t="str">
        <f>VLOOKUP(T1816,'Liste Gründe'!A:D,2,FALSE)</f>
        <v>Schimmel</v>
      </c>
      <c r="G1816" s="96" t="str">
        <f>IF(ISBLANK(V1816),VLOOKUP(Abfalldokumentation!$P1816,'Liste Gründe'!A:D,3,FALSE),V1816)</f>
        <v>gesammelt für möglichen Einsatz</v>
      </c>
      <c r="H1816" s="97" t="str">
        <f>IF(ISBLANK(Abfalldokumentation!$W1816),"-",Abfalldokumentation!$W1816)</f>
        <v>-</v>
      </c>
      <c r="I1816" s="97">
        <f t="shared" si="208"/>
        <v>46</v>
      </c>
      <c r="J1816" s="97" t="str">
        <f t="shared" si="209"/>
        <v>Produkte</v>
      </c>
      <c r="K1816" s="97" t="str">
        <f t="shared" si="210"/>
        <v>BUs</v>
      </c>
      <c r="L1816" s="97" t="str">
        <f t="shared" si="211"/>
        <v>Symptome</v>
      </c>
      <c r="M1816" s="97">
        <f>IFERROR(VLOOKUP(Abfalldokumentation!$O1816,Kennzahlen!S:V,3,FALSE)*Abfalldokumentation!$B1816,"0")</f>
        <v>6.5</v>
      </c>
      <c r="N1816" s="97" t="str">
        <f>IF(ISBLANK(Q1816),VLOOKUP(Abfalldokumentation!$O1816,'Linien - BU'!R:S,2,FALSE),Q1816)</f>
        <v>BU4</v>
      </c>
      <c r="O1816" s="98">
        <f t="shared" si="206"/>
        <v>29500908</v>
      </c>
      <c r="P1816" s="98">
        <f t="shared" si="207"/>
        <v>12</v>
      </c>
      <c r="Q1816" s="90" t="s">
        <v>9</v>
      </c>
      <c r="R1816" s="91">
        <v>29500908</v>
      </c>
      <c r="S1816" s="91">
        <v>13</v>
      </c>
      <c r="T1816" s="91">
        <v>12</v>
      </c>
      <c r="U1816" s="41">
        <v>44516</v>
      </c>
      <c r="V1816" s="99" t="s">
        <v>23</v>
      </c>
      <c r="W1816" s="91"/>
      <c r="X1816" s="93" t="str">
        <f>IFERROR(VLOOKUP(Abfalldokumentation!$R1816,Artikel!A:C,3,FALSE),Abfalldokumentation!$R1816)</f>
        <v>ABS GRUY</v>
      </c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</row>
    <row r="1817" spans="1:40" ht="30" hidden="1" customHeight="1" x14ac:dyDescent="0.25">
      <c r="A1817" s="94" t="str">
        <f>VLOOKUP(N1817,'Linien - BU'!A:B,2,FALSE)</f>
        <v>BU4</v>
      </c>
      <c r="B1817" s="95">
        <f t="shared" si="199"/>
        <v>17</v>
      </c>
      <c r="C1817" s="96">
        <f>Abfalldokumentation!$U1817</f>
        <v>44516</v>
      </c>
      <c r="D1817" s="69" t="str">
        <f>IFERROR(IF(VLOOKUP(O1817,'[1]Rohware 230'!$B:$C,2,FALSE)=0,"Rohware"),
IFERROR(IF(VLOOKUP(O1817,[1]Sammelnr.!$B:$C,2,FALSE)=0,"Sammelnr. ungeschält ABS"),
IFERROR(IF(VLOOKUP(O1817,[1]Sammelnr.!$E:$F,2,FALSE)=0,"Sammelnr. ungeschält VS"),
IFERROR(IF(VLOOKUP(O1817,[1]Sammelnr.!$H:$I,2,FALSE)=0,"Sammelnr. geschält"),
IFERROR(IF(VLOOKUP(O1817,[1]Offen!$B:$C,2,FALSE)=0,"Offen ungeschält ABS"),
IFERROR(IF(VLOOKUP(O1817,[1]Offen!$E:$F,2,FALSE)=0,"Offen ungeschält VOS"),
IFERROR(IF(VLOOKUP(O1817,[1]Offen!$H:$I,2,FALSE)=0,"Offen geschält RW"),
IFERROR(IF(VLOOKUP(O1817,[1]Offen!$K:$L,2,FALSE)=0,"Offen vegan"),
IFERROR(IF(VLOOKUP(O1817,[1]Offen!$N:$O,2,FALSE)=0,"Offen Zipfel"),
IFERROR(IF(VLOOKUP(O1817,[1]Offen!$Q:$R,2,FALSE)=0,"Offen Endstücke"),
IFERROR(IF(VLOOKUP(O1817,[1]Vakuumiert!$B:$C,2,FALSE)=0,"Vakuumierter VOS ungeschält"),
IFERROR(IF(VLOOKUP(O1817,[1]Vakuumiert!$E:$F,2,FALSE)=0,"Vakuumierter ABS ungeschält"),
IFERROR(IF(VLOOKUP(O1817,[1]Vakuumiert!$H:$I,2,FALSE)=0,"Vakuumierter VOS geschält"),
IFERROR(IF(VLOOKUP(O1817,[1]Vakuumiert!$K:$L,2,FALSE)=0,"Vakuumierter VOS vegan"),
IFERROR(IF(VLOOKUP(O1817,[1]Vakuumiert!$N:$O,2,FALSE)=0,"Vakuumierter VOS Zipfel"),
IFERROR(IF(VLOOKUP(O1817,[1]Vakuumiert!$Q:$R,2,FALSE)=0,"Vakuumiert geschält"),
IFERROR(IF(VLOOKUP(O1817,'[1]vakuumierte Fertigprodukte'!$B:$C,2,FALSE)=0,"Fertigprodukte"),
IFERROR(IF(VLOOKUP(O1817,'[1]vakuumierte Fertigprodukte'!$E:$FI,2,FALSE)=0,"Vakuumierte Zipfel"),
IFERROR(IF(VLOOKUP(O1817,[1]Wurste!$B:$C,2,FALSE)=0,"Räucherwürste"),
IFERROR(IF(VLOOKUP(O1817,[1]Wurste!$E:$F,2,FALSE)=0,"URW/URGW Wurst"),
IFERROR(IF(VLOOKUP(O1817,[1]Wurste!$H:$I,2,FALSE)=0,"HF-Wurst Vegan"),
IFERROR(IF(VLOOKUP(O1817,[1]Wurste!$K:$L,2,FALSE)=0,"320er ohne Würste"),
IFERROR(IF(AND(OR(Abfalldokumentation!$A1817="BU3",Abfalldokumentation!$A1817="Verkauf"),Abfalldokumentation!$F1817="Schimmel",Abfalldokumentation!$G1817="keinen Abnehmer/kein Schälpersonal"),"Div. Zipfel, ES ohne Verwendung",VLOOKUP(Abfalldokumentation!$E1817,Produktgruppen!A:B,2,FALSE)),"-")))))))))))))))))))))))</f>
        <v>ABS</v>
      </c>
      <c r="E1817" s="97" t="str">
        <f>IFERROR(VLOOKUP(Abfalldokumentation!$O1817,Artikel!A:C,3,FALSE),Abfalldokumentation!$O1817)</f>
        <v>ABS GRÜN-PESTO</v>
      </c>
      <c r="F1817" s="97" t="str">
        <f>VLOOKUP(T1817,'Liste Gründe'!A:D,2,FALSE)</f>
        <v>keinen Verwendungszweck</v>
      </c>
      <c r="G1817" s="96" t="str">
        <f>IF(ISBLANK(V1817),VLOOKUP(Abfalldokumentation!$P1817,'Liste Gründe'!A:D,3,FALSE),V1817)</f>
        <v>keinen Verwendungszweck</v>
      </c>
      <c r="H1817" s="97" t="str">
        <f>IF(ISBLANK(Abfalldokumentation!$W1817),"-",Abfalldokumentation!$W1817)</f>
        <v>-</v>
      </c>
      <c r="I1817" s="97">
        <f t="shared" si="208"/>
        <v>46</v>
      </c>
      <c r="J1817" s="97" t="str">
        <f t="shared" si="209"/>
        <v>Produkte</v>
      </c>
      <c r="K1817" s="97" t="str">
        <f t="shared" si="210"/>
        <v>BUs</v>
      </c>
      <c r="L1817" s="97" t="str">
        <f t="shared" si="211"/>
        <v>Symptome</v>
      </c>
      <c r="M1817" s="97">
        <f>IFERROR(VLOOKUP(Abfalldokumentation!$O1817,Kennzahlen!S:V,3,FALSE)*Abfalldokumentation!$B1817,"0")</f>
        <v>25.5</v>
      </c>
      <c r="N1817" s="97" t="str">
        <f>IF(ISBLANK(Q1817),VLOOKUP(Abfalldokumentation!$O1817,'Linien - BU'!R:S,2,FALSE),Q1817)</f>
        <v>BU4</v>
      </c>
      <c r="O1817" s="98">
        <f t="shared" si="206"/>
        <v>29500952</v>
      </c>
      <c r="P1817" s="98">
        <f t="shared" si="207"/>
        <v>61</v>
      </c>
      <c r="Q1817" s="90" t="s">
        <v>9</v>
      </c>
      <c r="R1817" s="91">
        <v>29500952</v>
      </c>
      <c r="S1817" s="91">
        <v>17</v>
      </c>
      <c r="T1817" s="91">
        <v>61</v>
      </c>
      <c r="U1817" s="41">
        <v>44516</v>
      </c>
      <c r="V1817" s="92"/>
      <c r="W1817" s="91"/>
      <c r="X1817" s="93" t="str">
        <f>IFERROR(VLOOKUP(Abfalldokumentation!$R1817,Artikel!A:C,3,FALSE),Abfalldokumentation!$R1817)</f>
        <v>ABS GRÜN-PESTO</v>
      </c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</row>
    <row r="1818" spans="1:40" ht="30" hidden="1" customHeight="1" x14ac:dyDescent="0.25">
      <c r="A1818" s="94" t="str">
        <f>VLOOKUP(N1818,'Linien - BU'!A:B,2,FALSE)</f>
        <v>BU4</v>
      </c>
      <c r="B1818" s="95">
        <f t="shared" si="199"/>
        <v>10</v>
      </c>
      <c r="C1818" s="96">
        <f>Abfalldokumentation!$U1818</f>
        <v>44516</v>
      </c>
      <c r="D1818" s="69" t="str">
        <f>IFERROR(IF(VLOOKUP(O1818,'[1]Rohware 230'!$B:$C,2,FALSE)=0,"Rohware"),
IFERROR(IF(VLOOKUP(O1818,[1]Sammelnr.!$B:$C,2,FALSE)=0,"Sammelnr. ungeschält ABS"),
IFERROR(IF(VLOOKUP(O1818,[1]Sammelnr.!$E:$F,2,FALSE)=0,"Sammelnr. ungeschält VS"),
IFERROR(IF(VLOOKUP(O1818,[1]Sammelnr.!$H:$I,2,FALSE)=0,"Sammelnr. geschält"),
IFERROR(IF(VLOOKUP(O1818,[1]Offen!$B:$C,2,FALSE)=0,"Offen ungeschält ABS"),
IFERROR(IF(VLOOKUP(O1818,[1]Offen!$E:$F,2,FALSE)=0,"Offen ungeschält VOS"),
IFERROR(IF(VLOOKUP(O1818,[1]Offen!$H:$I,2,FALSE)=0,"Offen geschält RW"),
IFERROR(IF(VLOOKUP(O1818,[1]Offen!$K:$L,2,FALSE)=0,"Offen vegan"),
IFERROR(IF(VLOOKUP(O1818,[1]Offen!$N:$O,2,FALSE)=0,"Offen Zipfel"),
IFERROR(IF(VLOOKUP(O1818,[1]Offen!$Q:$R,2,FALSE)=0,"Offen Endstücke"),
IFERROR(IF(VLOOKUP(O1818,[1]Vakuumiert!$B:$C,2,FALSE)=0,"Vakuumierter VOS ungeschält"),
IFERROR(IF(VLOOKUP(O1818,[1]Vakuumiert!$E:$F,2,FALSE)=0,"Vakuumierter ABS ungeschält"),
IFERROR(IF(VLOOKUP(O1818,[1]Vakuumiert!$H:$I,2,FALSE)=0,"Vakuumierter VOS geschält"),
IFERROR(IF(VLOOKUP(O1818,[1]Vakuumiert!$K:$L,2,FALSE)=0,"Vakuumierter VOS vegan"),
IFERROR(IF(VLOOKUP(O1818,[1]Vakuumiert!$N:$O,2,FALSE)=0,"Vakuumierter VOS Zipfel"),
IFERROR(IF(VLOOKUP(O1818,[1]Vakuumiert!$Q:$R,2,FALSE)=0,"Vakuumiert geschält"),
IFERROR(IF(VLOOKUP(O1818,'[1]vakuumierte Fertigprodukte'!$B:$C,2,FALSE)=0,"Fertigprodukte"),
IFERROR(IF(VLOOKUP(O1818,'[1]vakuumierte Fertigprodukte'!$E:$FI,2,FALSE)=0,"Vakuumierte Zipfel"),
IFERROR(IF(VLOOKUP(O1818,[1]Wurste!$B:$C,2,FALSE)=0,"Räucherwürste"),
IFERROR(IF(VLOOKUP(O1818,[1]Wurste!$E:$F,2,FALSE)=0,"URW/URGW Wurst"),
IFERROR(IF(VLOOKUP(O1818,[1]Wurste!$H:$I,2,FALSE)=0,"HF-Wurst Vegan"),
IFERROR(IF(VLOOKUP(O1818,[1]Wurste!$K:$L,2,FALSE)=0,"320er ohne Würste"),
IFERROR(IF(AND(OR(Abfalldokumentation!$A1818="BU3",Abfalldokumentation!$A1818="Verkauf"),Abfalldokumentation!$F1818="Schimmel",Abfalldokumentation!$G1818="keinen Abnehmer/kein Schälpersonal"),"Div. Zipfel, ES ohne Verwendung",VLOOKUP(Abfalldokumentation!$E1818,Produktgruppen!A:B,2,FALSE)),"-")))))))))))))))))))))))</f>
        <v>ABS</v>
      </c>
      <c r="E1818" s="97" t="str">
        <f>IFERROR(VLOOKUP(Abfalldokumentation!$O1818,Artikel!A:C,3,FALSE),Abfalldokumentation!$O1818)</f>
        <v>ABS GRÜN-PESTO</v>
      </c>
      <c r="F1818" s="97" t="str">
        <f>VLOOKUP(T1818,'Liste Gründe'!A:D,2,FALSE)</f>
        <v>keinen Verwendungszweck</v>
      </c>
      <c r="G1818" s="96" t="str">
        <f>IF(ISBLANK(V1818),VLOOKUP(Abfalldokumentation!$P1818,'Liste Gründe'!A:D,3,FALSE),V1818)</f>
        <v>keinen Verwendungszweck</v>
      </c>
      <c r="H1818" s="97" t="str">
        <f>IF(ISBLANK(Abfalldokumentation!$W1818),"-",Abfalldokumentation!$W1818)</f>
        <v>-</v>
      </c>
      <c r="I1818" s="97">
        <f t="shared" si="208"/>
        <v>46</v>
      </c>
      <c r="J1818" s="97" t="str">
        <f t="shared" si="209"/>
        <v>Produkte</v>
      </c>
      <c r="K1818" s="97" t="str">
        <f t="shared" si="210"/>
        <v>BUs</v>
      </c>
      <c r="L1818" s="97" t="str">
        <f t="shared" si="211"/>
        <v>Symptome</v>
      </c>
      <c r="M1818" s="97">
        <f>IFERROR(VLOOKUP(Abfalldokumentation!$O1818,Kennzahlen!S:V,3,FALSE)*Abfalldokumentation!$B1818,"0")</f>
        <v>15</v>
      </c>
      <c r="N1818" s="97" t="str">
        <f>IF(ISBLANK(Q1818),VLOOKUP(Abfalldokumentation!$O1818,'Linien - BU'!R:S,2,FALSE),Q1818)</f>
        <v>BU4</v>
      </c>
      <c r="O1818" s="98">
        <f t="shared" si="206"/>
        <v>29500952</v>
      </c>
      <c r="P1818" s="98">
        <f t="shared" si="207"/>
        <v>61</v>
      </c>
      <c r="Q1818" s="90" t="s">
        <v>9</v>
      </c>
      <c r="R1818" s="91">
        <v>29500952</v>
      </c>
      <c r="S1818" s="91">
        <v>10</v>
      </c>
      <c r="T1818" s="91">
        <v>61</v>
      </c>
      <c r="U1818" s="41">
        <v>44516</v>
      </c>
      <c r="V1818" s="92"/>
      <c r="W1818" s="91"/>
      <c r="X1818" s="93" t="str">
        <f>IFERROR(VLOOKUP(Abfalldokumentation!$R1818,Artikel!A:C,3,FALSE),Abfalldokumentation!$R1818)</f>
        <v>ABS GRÜN-PESTO</v>
      </c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</row>
    <row r="1819" spans="1:40" ht="30" hidden="1" customHeight="1" x14ac:dyDescent="0.25">
      <c r="A1819" s="94" t="str">
        <f>VLOOKUP(N1819,'Linien - BU'!A:B,2,FALSE)</f>
        <v>BU4</v>
      </c>
      <c r="B1819" s="95">
        <f t="shared" si="199"/>
        <v>9</v>
      </c>
      <c r="C1819" s="96">
        <f>Abfalldokumentation!$U1819</f>
        <v>44516</v>
      </c>
      <c r="D1819" s="69" t="str">
        <f>IFERROR(IF(VLOOKUP(O1819,'[1]Rohware 230'!$B:$C,2,FALSE)=0,"Rohware"),
IFERROR(IF(VLOOKUP(O1819,[1]Sammelnr.!$B:$C,2,FALSE)=0,"Sammelnr. ungeschält ABS"),
IFERROR(IF(VLOOKUP(O1819,[1]Sammelnr.!$E:$F,2,FALSE)=0,"Sammelnr. ungeschält VS"),
IFERROR(IF(VLOOKUP(O1819,[1]Sammelnr.!$H:$I,2,FALSE)=0,"Sammelnr. geschält"),
IFERROR(IF(VLOOKUP(O1819,[1]Offen!$B:$C,2,FALSE)=0,"Offen ungeschält ABS"),
IFERROR(IF(VLOOKUP(O1819,[1]Offen!$E:$F,2,FALSE)=0,"Offen ungeschält VOS"),
IFERROR(IF(VLOOKUP(O1819,[1]Offen!$H:$I,2,FALSE)=0,"Offen geschält RW"),
IFERROR(IF(VLOOKUP(O1819,[1]Offen!$K:$L,2,FALSE)=0,"Offen vegan"),
IFERROR(IF(VLOOKUP(O1819,[1]Offen!$N:$O,2,FALSE)=0,"Offen Zipfel"),
IFERROR(IF(VLOOKUP(O1819,[1]Offen!$Q:$R,2,FALSE)=0,"Offen Endstücke"),
IFERROR(IF(VLOOKUP(O1819,[1]Vakuumiert!$B:$C,2,FALSE)=0,"Vakuumierter VOS ungeschält"),
IFERROR(IF(VLOOKUP(O1819,[1]Vakuumiert!$E:$F,2,FALSE)=0,"Vakuumierter ABS ungeschält"),
IFERROR(IF(VLOOKUP(O1819,[1]Vakuumiert!$H:$I,2,FALSE)=0,"Vakuumierter VOS geschält"),
IFERROR(IF(VLOOKUP(O1819,[1]Vakuumiert!$K:$L,2,FALSE)=0,"Vakuumierter VOS vegan"),
IFERROR(IF(VLOOKUP(O1819,[1]Vakuumiert!$N:$O,2,FALSE)=0,"Vakuumierter VOS Zipfel"),
IFERROR(IF(VLOOKUP(O1819,[1]Vakuumiert!$Q:$R,2,FALSE)=0,"Vakuumiert geschält"),
IFERROR(IF(VLOOKUP(O1819,'[1]vakuumierte Fertigprodukte'!$B:$C,2,FALSE)=0,"Fertigprodukte"),
IFERROR(IF(VLOOKUP(O1819,'[1]vakuumierte Fertigprodukte'!$E:$FI,2,FALSE)=0,"Vakuumierte Zipfel"),
IFERROR(IF(VLOOKUP(O1819,[1]Wurste!$B:$C,2,FALSE)=0,"Räucherwürste"),
IFERROR(IF(VLOOKUP(O1819,[1]Wurste!$E:$F,2,FALSE)=0,"URW/URGW Wurst"),
IFERROR(IF(VLOOKUP(O1819,[1]Wurste!$H:$I,2,FALSE)=0,"HF-Wurst Vegan"),
IFERROR(IF(VLOOKUP(O1819,[1]Wurste!$K:$L,2,FALSE)=0,"320er ohne Würste"),
IFERROR(IF(AND(OR(Abfalldokumentation!$A1819="BU3",Abfalldokumentation!$A1819="Verkauf"),Abfalldokumentation!$F1819="Schimmel",Abfalldokumentation!$G1819="keinen Abnehmer/kein Schälpersonal"),"Div. Zipfel, ES ohne Verwendung",VLOOKUP(Abfalldokumentation!$E1819,Produktgruppen!A:B,2,FALSE)),"-")))))))))))))))))))))))</f>
        <v>ABS</v>
      </c>
      <c r="E1819" s="97" t="str">
        <f>IFERROR(VLOOKUP(Abfalldokumentation!$O1819,Artikel!A:C,3,FALSE),Abfalldokumentation!$O1819)</f>
        <v>ABS KELLERGEIST</v>
      </c>
      <c r="F1819" s="97" t="str">
        <f>VLOOKUP(T1819,'Liste Gründe'!A:D,2,FALSE)</f>
        <v>keinen Verwendungszweck</v>
      </c>
      <c r="G1819" s="96" t="str">
        <f>IF(ISBLANK(V1819),VLOOKUP(Abfalldokumentation!$P1819,'Liste Gründe'!A:D,3,FALSE),V1819)</f>
        <v>keinen Verwendungszweck</v>
      </c>
      <c r="H1819" s="97" t="str">
        <f>IF(ISBLANK(Abfalldokumentation!$W1819),"-",Abfalldokumentation!$W1819)</f>
        <v>-</v>
      </c>
      <c r="I1819" s="97">
        <f t="shared" si="208"/>
        <v>46</v>
      </c>
      <c r="J1819" s="97" t="str">
        <f t="shared" si="209"/>
        <v>Produkte</v>
      </c>
      <c r="K1819" s="97" t="str">
        <f t="shared" si="210"/>
        <v>BUs</v>
      </c>
      <c r="L1819" s="97" t="str">
        <f t="shared" si="211"/>
        <v>Symptome</v>
      </c>
      <c r="M1819" s="97">
        <f>IFERROR(VLOOKUP(Abfalldokumentation!$O1819,Kennzahlen!S:V,3,FALSE)*Abfalldokumentation!$B1819,"0")</f>
        <v>9.0000000000000008E-4</v>
      </c>
      <c r="N1819" s="97" t="str">
        <f>IF(ISBLANK(Q1819),VLOOKUP(Abfalldokumentation!$O1819,'Linien - BU'!R:S,2,FALSE),Q1819)</f>
        <v>BU4</v>
      </c>
      <c r="O1819" s="98">
        <f t="shared" si="206"/>
        <v>29501028</v>
      </c>
      <c r="P1819" s="98">
        <f t="shared" si="207"/>
        <v>61</v>
      </c>
      <c r="Q1819" s="90" t="s">
        <v>9</v>
      </c>
      <c r="R1819" s="91">
        <v>29501028</v>
      </c>
      <c r="S1819" s="91">
        <v>9</v>
      </c>
      <c r="T1819" s="91">
        <v>61</v>
      </c>
      <c r="U1819" s="41">
        <v>44516</v>
      </c>
      <c r="V1819" s="92"/>
      <c r="W1819" s="91"/>
      <c r="X1819" s="93" t="str">
        <f>IFERROR(VLOOKUP(Abfalldokumentation!$R1819,Artikel!A:C,3,FALSE),Abfalldokumentation!$R1819)</f>
        <v>ABS KELLERGEIST</v>
      </c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</row>
    <row r="1820" spans="1:40" ht="30" hidden="1" customHeight="1" x14ac:dyDescent="0.25">
      <c r="A1820" s="94" t="str">
        <f>VLOOKUP(N1820,'Linien - BU'!A:B,2,FALSE)</f>
        <v>BU4</v>
      </c>
      <c r="B1820" s="95">
        <f t="shared" si="199"/>
        <v>10</v>
      </c>
      <c r="C1820" s="96">
        <f>Abfalldokumentation!$U1820</f>
        <v>44516</v>
      </c>
      <c r="D1820" s="69" t="str">
        <f>IFERROR(IF(VLOOKUP(O1820,'[1]Rohware 230'!$B:$C,2,FALSE)=0,"Rohware"),
IFERROR(IF(VLOOKUP(O1820,[1]Sammelnr.!$B:$C,2,FALSE)=0,"Sammelnr. ungeschält ABS"),
IFERROR(IF(VLOOKUP(O1820,[1]Sammelnr.!$E:$F,2,FALSE)=0,"Sammelnr. ungeschält VS"),
IFERROR(IF(VLOOKUP(O1820,[1]Sammelnr.!$H:$I,2,FALSE)=0,"Sammelnr. geschält"),
IFERROR(IF(VLOOKUP(O1820,[1]Offen!$B:$C,2,FALSE)=0,"Offen ungeschält ABS"),
IFERROR(IF(VLOOKUP(O1820,[1]Offen!$E:$F,2,FALSE)=0,"Offen ungeschält VOS"),
IFERROR(IF(VLOOKUP(O1820,[1]Offen!$H:$I,2,FALSE)=0,"Offen geschält RW"),
IFERROR(IF(VLOOKUP(O1820,[1]Offen!$K:$L,2,FALSE)=0,"Offen vegan"),
IFERROR(IF(VLOOKUP(O1820,[1]Offen!$N:$O,2,FALSE)=0,"Offen Zipfel"),
IFERROR(IF(VLOOKUP(O1820,[1]Offen!$Q:$R,2,FALSE)=0,"Offen Endstücke"),
IFERROR(IF(VLOOKUP(O1820,[1]Vakuumiert!$B:$C,2,FALSE)=0,"Vakuumierter VOS ungeschält"),
IFERROR(IF(VLOOKUP(O1820,[1]Vakuumiert!$E:$F,2,FALSE)=0,"Vakuumierter ABS ungeschält"),
IFERROR(IF(VLOOKUP(O1820,[1]Vakuumiert!$H:$I,2,FALSE)=0,"Vakuumierter VOS geschält"),
IFERROR(IF(VLOOKUP(O1820,[1]Vakuumiert!$K:$L,2,FALSE)=0,"Vakuumierter VOS vegan"),
IFERROR(IF(VLOOKUP(O1820,[1]Vakuumiert!$N:$O,2,FALSE)=0,"Vakuumierter VOS Zipfel"),
IFERROR(IF(VLOOKUP(O1820,[1]Vakuumiert!$Q:$R,2,FALSE)=0,"Vakuumiert geschält"),
IFERROR(IF(VLOOKUP(O1820,'[1]vakuumierte Fertigprodukte'!$B:$C,2,FALSE)=0,"Fertigprodukte"),
IFERROR(IF(VLOOKUP(O1820,'[1]vakuumierte Fertigprodukte'!$E:$FI,2,FALSE)=0,"Vakuumierte Zipfel"),
IFERROR(IF(VLOOKUP(O1820,[1]Wurste!$B:$C,2,FALSE)=0,"Räucherwürste"),
IFERROR(IF(VLOOKUP(O1820,[1]Wurste!$E:$F,2,FALSE)=0,"URW/URGW Wurst"),
IFERROR(IF(VLOOKUP(O1820,[1]Wurste!$H:$I,2,FALSE)=0,"HF-Wurst Vegan"),
IFERROR(IF(VLOOKUP(O1820,[1]Wurste!$K:$L,2,FALSE)=0,"320er ohne Würste"),
IFERROR(IF(AND(OR(Abfalldokumentation!$A1820="BU3",Abfalldokumentation!$A1820="Verkauf"),Abfalldokumentation!$F1820="Schimmel",Abfalldokumentation!$G1820="keinen Abnehmer/kein Schälpersonal"),"Div. Zipfel, ES ohne Verwendung",VLOOKUP(Abfalldokumentation!$E1820,Produktgruppen!A:B,2,FALSE)),"-")))))))))))))))))))))))</f>
        <v>ABS</v>
      </c>
      <c r="E1820" s="97" t="str">
        <f>IFERROR(VLOOKUP(Abfalldokumentation!$O1820,Artikel!A:C,3,FALSE),Abfalldokumentation!$O1820)</f>
        <v>ABS BRUSCHETTA</v>
      </c>
      <c r="F1820" s="97" t="str">
        <f>VLOOKUP(T1820,'Liste Gründe'!A:D,2,FALSE)</f>
        <v>keinen Verwendungszweck</v>
      </c>
      <c r="G1820" s="96" t="str">
        <f>IF(ISBLANK(V1820),VLOOKUP(Abfalldokumentation!$P1820,'Liste Gründe'!A:D,3,FALSE),V1820)</f>
        <v>keinen Verwendungszweck</v>
      </c>
      <c r="H1820" s="97" t="str">
        <f>IF(ISBLANK(Abfalldokumentation!$W1820),"-",Abfalldokumentation!$W1820)</f>
        <v>-</v>
      </c>
      <c r="I1820" s="97">
        <f t="shared" si="208"/>
        <v>46</v>
      </c>
      <c r="J1820" s="97" t="str">
        <f t="shared" si="209"/>
        <v>Produkte</v>
      </c>
      <c r="K1820" s="97" t="str">
        <f t="shared" si="210"/>
        <v>BUs</v>
      </c>
      <c r="L1820" s="97" t="str">
        <f t="shared" si="211"/>
        <v>Symptome</v>
      </c>
      <c r="M1820" s="97">
        <f>IFERROR(VLOOKUP(Abfalldokumentation!$O1820,Kennzahlen!S:V,3,FALSE)*Abfalldokumentation!$B1820,"0")</f>
        <v>15</v>
      </c>
      <c r="N1820" s="97" t="str">
        <f>IF(ISBLANK(Q1820),VLOOKUP(Abfalldokumentation!$O1820,'Linien - BU'!R:S,2,FALSE),Q1820)</f>
        <v>BU4</v>
      </c>
      <c r="O1820" s="98">
        <f t="shared" si="206"/>
        <v>29501029</v>
      </c>
      <c r="P1820" s="98">
        <f t="shared" si="207"/>
        <v>61</v>
      </c>
      <c r="Q1820" s="90" t="s">
        <v>9</v>
      </c>
      <c r="R1820" s="91">
        <v>29501029</v>
      </c>
      <c r="S1820" s="91">
        <v>10</v>
      </c>
      <c r="T1820" s="91">
        <v>61</v>
      </c>
      <c r="U1820" s="41">
        <v>44516</v>
      </c>
      <c r="V1820" s="92"/>
      <c r="W1820" s="91"/>
      <c r="X1820" s="93" t="str">
        <f>IFERROR(VLOOKUP(Abfalldokumentation!$R1820,Artikel!A:C,3,FALSE),Abfalldokumentation!$R1820)</f>
        <v>ABS BRUSCHETTA</v>
      </c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</row>
    <row r="1821" spans="1:40" ht="30" hidden="1" customHeight="1" x14ac:dyDescent="0.25">
      <c r="A1821" s="94" t="str">
        <f>VLOOKUP(N1821,'Linien - BU'!A:B,2,FALSE)</f>
        <v>BU4</v>
      </c>
      <c r="B1821" s="95">
        <f t="shared" si="199"/>
        <v>18</v>
      </c>
      <c r="C1821" s="96">
        <f>Abfalldokumentation!$U1821</f>
        <v>44516</v>
      </c>
      <c r="D1821" s="69" t="str">
        <f>IFERROR(IF(VLOOKUP(O1821,'[1]Rohware 230'!$B:$C,2,FALSE)=0,"Rohware"),
IFERROR(IF(VLOOKUP(O1821,[1]Sammelnr.!$B:$C,2,FALSE)=0,"Sammelnr. ungeschält ABS"),
IFERROR(IF(VLOOKUP(O1821,[1]Sammelnr.!$E:$F,2,FALSE)=0,"Sammelnr. ungeschält VS"),
IFERROR(IF(VLOOKUP(O1821,[1]Sammelnr.!$H:$I,2,FALSE)=0,"Sammelnr. geschält"),
IFERROR(IF(VLOOKUP(O1821,[1]Offen!$B:$C,2,FALSE)=0,"Offen ungeschält ABS"),
IFERROR(IF(VLOOKUP(O1821,[1]Offen!$E:$F,2,FALSE)=0,"Offen ungeschält VOS"),
IFERROR(IF(VLOOKUP(O1821,[1]Offen!$H:$I,2,FALSE)=0,"Offen geschält RW"),
IFERROR(IF(VLOOKUP(O1821,[1]Offen!$K:$L,2,FALSE)=0,"Offen vegan"),
IFERROR(IF(VLOOKUP(O1821,[1]Offen!$N:$O,2,FALSE)=0,"Offen Zipfel"),
IFERROR(IF(VLOOKUP(O1821,[1]Offen!$Q:$R,2,FALSE)=0,"Offen Endstücke"),
IFERROR(IF(VLOOKUP(O1821,[1]Vakuumiert!$B:$C,2,FALSE)=0,"Vakuumierter VOS ungeschält"),
IFERROR(IF(VLOOKUP(O1821,[1]Vakuumiert!$E:$F,2,FALSE)=0,"Vakuumierter ABS ungeschält"),
IFERROR(IF(VLOOKUP(O1821,[1]Vakuumiert!$H:$I,2,FALSE)=0,"Vakuumierter VOS geschält"),
IFERROR(IF(VLOOKUP(O1821,[1]Vakuumiert!$K:$L,2,FALSE)=0,"Vakuumierter VOS vegan"),
IFERROR(IF(VLOOKUP(O1821,[1]Vakuumiert!$N:$O,2,FALSE)=0,"Vakuumierter VOS Zipfel"),
IFERROR(IF(VLOOKUP(O1821,[1]Vakuumiert!$Q:$R,2,FALSE)=0,"Vakuumiert geschält"),
IFERROR(IF(VLOOKUP(O1821,'[1]vakuumierte Fertigprodukte'!$B:$C,2,FALSE)=0,"Fertigprodukte"),
IFERROR(IF(VLOOKUP(O1821,'[1]vakuumierte Fertigprodukte'!$E:$FI,2,FALSE)=0,"Vakuumierte Zipfel"),
IFERROR(IF(VLOOKUP(O1821,[1]Wurste!$B:$C,2,FALSE)=0,"Räucherwürste"),
IFERROR(IF(VLOOKUP(O1821,[1]Wurste!$E:$F,2,FALSE)=0,"URW/URGW Wurst"),
IFERROR(IF(VLOOKUP(O1821,[1]Wurste!$H:$I,2,FALSE)=0,"HF-Wurst Vegan"),
IFERROR(IF(VLOOKUP(O1821,[1]Wurste!$K:$L,2,FALSE)=0,"320er ohne Würste"),
IFERROR(IF(AND(OR(Abfalldokumentation!$A1821="BU3",Abfalldokumentation!$A1821="Verkauf"),Abfalldokumentation!$F1821="Schimmel",Abfalldokumentation!$G1821="keinen Abnehmer/kein Schälpersonal"),"Div. Zipfel, ES ohne Verwendung",VLOOKUP(Abfalldokumentation!$E1821,Produktgruppen!A:B,2,FALSE)),"-")))))))))))))))))))))))</f>
        <v>ABS</v>
      </c>
      <c r="E1821" s="97" t="str">
        <f>IFERROR(VLOOKUP(Abfalldokumentation!$O1821,Artikel!A:C,3,FALSE),Abfalldokumentation!$O1821)</f>
        <v>ABS OLD-AMSTERDAM</v>
      </c>
      <c r="F1821" s="97" t="str">
        <f>VLOOKUP(T1821,'Liste Gründe'!A:D,2,FALSE)</f>
        <v>keinen Verwendungszweck</v>
      </c>
      <c r="G1821" s="96" t="str">
        <f>IF(ISBLANK(V1821),VLOOKUP(Abfalldokumentation!$P1821,'Liste Gründe'!A:D,3,FALSE),V1821)</f>
        <v>keinen Verwendungszweck</v>
      </c>
      <c r="H1821" s="97" t="str">
        <f>IF(ISBLANK(Abfalldokumentation!$W1821),"-",Abfalldokumentation!$W1821)</f>
        <v>-</v>
      </c>
      <c r="I1821" s="97">
        <f t="shared" si="208"/>
        <v>46</v>
      </c>
      <c r="J1821" s="97" t="str">
        <f t="shared" si="209"/>
        <v>Produkte</v>
      </c>
      <c r="K1821" s="97" t="str">
        <f t="shared" si="210"/>
        <v>BUs</v>
      </c>
      <c r="L1821" s="97" t="str">
        <f t="shared" si="211"/>
        <v>Symptome</v>
      </c>
      <c r="M1821" s="97">
        <f>IFERROR(VLOOKUP(Abfalldokumentation!$O1821,Kennzahlen!S:V,3,FALSE)*Abfalldokumentation!$B1821,"0")</f>
        <v>1.8000000000000002E-3</v>
      </c>
      <c r="N1821" s="97" t="str">
        <f>IF(ISBLANK(Q1821),VLOOKUP(Abfalldokumentation!$O1821,'Linien - BU'!R:S,2,FALSE),Q1821)</f>
        <v>BU4</v>
      </c>
      <c r="O1821" s="98">
        <f t="shared" si="206"/>
        <v>29501039</v>
      </c>
      <c r="P1821" s="98">
        <f t="shared" si="207"/>
        <v>61</v>
      </c>
      <c r="Q1821" s="90" t="s">
        <v>9</v>
      </c>
      <c r="R1821" s="91">
        <v>29501039</v>
      </c>
      <c r="S1821" s="91">
        <v>18</v>
      </c>
      <c r="T1821" s="91">
        <v>61</v>
      </c>
      <c r="U1821" s="41">
        <v>44516</v>
      </c>
      <c r="V1821" s="92"/>
      <c r="W1821" s="91"/>
      <c r="X1821" s="93" t="str">
        <f>IFERROR(VLOOKUP(Abfalldokumentation!$R1821,Artikel!A:C,3,FALSE),Abfalldokumentation!$R1821)</f>
        <v>ABS OLD-AMSTERDAM</v>
      </c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</row>
    <row r="1822" spans="1:40" ht="30" hidden="1" customHeight="1" x14ac:dyDescent="0.25">
      <c r="A1822" s="94" t="str">
        <f>VLOOKUP(N1822,'Linien - BU'!A:B,2,FALSE)</f>
        <v>BU4</v>
      </c>
      <c r="B1822" s="95">
        <f t="shared" si="199"/>
        <v>23</v>
      </c>
      <c r="C1822" s="96">
        <f>Abfalldokumentation!$U1822</f>
        <v>44516</v>
      </c>
      <c r="D1822" s="69" t="str">
        <f>IFERROR(IF(VLOOKUP(O1822,'[1]Rohware 230'!$B:$C,2,FALSE)=0,"Rohware"),
IFERROR(IF(VLOOKUP(O1822,[1]Sammelnr.!$B:$C,2,FALSE)=0,"Sammelnr. ungeschält ABS"),
IFERROR(IF(VLOOKUP(O1822,[1]Sammelnr.!$E:$F,2,FALSE)=0,"Sammelnr. ungeschält VS"),
IFERROR(IF(VLOOKUP(O1822,[1]Sammelnr.!$H:$I,2,FALSE)=0,"Sammelnr. geschält"),
IFERROR(IF(VLOOKUP(O1822,[1]Offen!$B:$C,2,FALSE)=0,"Offen ungeschält ABS"),
IFERROR(IF(VLOOKUP(O1822,[1]Offen!$E:$F,2,FALSE)=0,"Offen ungeschält VOS"),
IFERROR(IF(VLOOKUP(O1822,[1]Offen!$H:$I,2,FALSE)=0,"Offen geschält RW"),
IFERROR(IF(VLOOKUP(O1822,[1]Offen!$K:$L,2,FALSE)=0,"Offen vegan"),
IFERROR(IF(VLOOKUP(O1822,[1]Offen!$N:$O,2,FALSE)=0,"Offen Zipfel"),
IFERROR(IF(VLOOKUP(O1822,[1]Offen!$Q:$R,2,FALSE)=0,"Offen Endstücke"),
IFERROR(IF(VLOOKUP(O1822,[1]Vakuumiert!$B:$C,2,FALSE)=0,"Vakuumierter VOS ungeschält"),
IFERROR(IF(VLOOKUP(O1822,[1]Vakuumiert!$E:$F,2,FALSE)=0,"Vakuumierter ABS ungeschält"),
IFERROR(IF(VLOOKUP(O1822,[1]Vakuumiert!$H:$I,2,FALSE)=0,"Vakuumierter VOS geschält"),
IFERROR(IF(VLOOKUP(O1822,[1]Vakuumiert!$K:$L,2,FALSE)=0,"Vakuumierter VOS vegan"),
IFERROR(IF(VLOOKUP(O1822,[1]Vakuumiert!$N:$O,2,FALSE)=0,"Vakuumierter VOS Zipfel"),
IFERROR(IF(VLOOKUP(O1822,[1]Vakuumiert!$Q:$R,2,FALSE)=0,"Vakuumiert geschält"),
IFERROR(IF(VLOOKUP(O1822,'[1]vakuumierte Fertigprodukte'!$B:$C,2,FALSE)=0,"Fertigprodukte"),
IFERROR(IF(VLOOKUP(O1822,'[1]vakuumierte Fertigprodukte'!$E:$FI,2,FALSE)=0,"Vakuumierte Zipfel"),
IFERROR(IF(VLOOKUP(O1822,[1]Wurste!$B:$C,2,FALSE)=0,"Räucherwürste"),
IFERROR(IF(VLOOKUP(O1822,[1]Wurste!$E:$F,2,FALSE)=0,"URW/URGW Wurst"),
IFERROR(IF(VLOOKUP(O1822,[1]Wurste!$H:$I,2,FALSE)=0,"HF-Wurst Vegan"),
IFERROR(IF(VLOOKUP(O1822,[1]Wurste!$K:$L,2,FALSE)=0,"320er ohne Würste"),
IFERROR(IF(AND(OR(Abfalldokumentation!$A1822="BU3",Abfalldokumentation!$A1822="Verkauf"),Abfalldokumentation!$F1822="Schimmel",Abfalldokumentation!$G1822="keinen Abnehmer/kein Schälpersonal"),"Div. Zipfel, ES ohne Verwendung",VLOOKUP(Abfalldokumentation!$E1822,Produktgruppen!A:B,2,FALSE)),"-")))))))))))))))))))))))</f>
        <v>ABS</v>
      </c>
      <c r="E1822" s="97" t="str">
        <f>IFERROR(VLOOKUP(Abfalldokumentation!$O1822,Artikel!A:C,3,FALSE),Abfalldokumentation!$O1822)</f>
        <v>ABS OLD-AMSTERDAM</v>
      </c>
      <c r="F1822" s="97" t="str">
        <f>VLOOKUP(T1822,'Liste Gründe'!A:D,2,FALSE)</f>
        <v>keinen Verwendungszweck</v>
      </c>
      <c r="G1822" s="96" t="str">
        <f>IF(ISBLANK(V1822),VLOOKUP(Abfalldokumentation!$P1822,'Liste Gründe'!A:D,3,FALSE),V1822)</f>
        <v>keinen Verwendungszweck</v>
      </c>
      <c r="H1822" s="97" t="str">
        <f>IF(ISBLANK(Abfalldokumentation!$W1822),"-",Abfalldokumentation!$W1822)</f>
        <v>-</v>
      </c>
      <c r="I1822" s="97">
        <f t="shared" si="208"/>
        <v>46</v>
      </c>
      <c r="J1822" s="97" t="str">
        <f t="shared" si="209"/>
        <v>Produkte</v>
      </c>
      <c r="K1822" s="97" t="str">
        <f t="shared" si="210"/>
        <v>BUs</v>
      </c>
      <c r="L1822" s="97" t="str">
        <f t="shared" si="211"/>
        <v>Symptome</v>
      </c>
      <c r="M1822" s="97">
        <f>IFERROR(VLOOKUP(Abfalldokumentation!$O1822,Kennzahlen!S:V,3,FALSE)*Abfalldokumentation!$B1822,"0")</f>
        <v>2.3E-3</v>
      </c>
      <c r="N1822" s="97" t="str">
        <f>IF(ISBLANK(Q1822),VLOOKUP(Abfalldokumentation!$O1822,'Linien - BU'!R:S,2,FALSE),Q1822)</f>
        <v>BU4</v>
      </c>
      <c r="O1822" s="98">
        <f t="shared" si="206"/>
        <v>29501039</v>
      </c>
      <c r="P1822" s="98">
        <f t="shared" si="207"/>
        <v>61</v>
      </c>
      <c r="Q1822" s="90" t="s">
        <v>9</v>
      </c>
      <c r="R1822" s="91">
        <v>29501039</v>
      </c>
      <c r="S1822" s="91">
        <v>23</v>
      </c>
      <c r="T1822" s="91">
        <v>61</v>
      </c>
      <c r="U1822" s="41">
        <v>44516</v>
      </c>
      <c r="V1822" s="92"/>
      <c r="W1822" s="91"/>
      <c r="X1822" s="93" t="str">
        <f>IFERROR(VLOOKUP(Abfalldokumentation!$R1822,Artikel!A:C,3,FALSE),Abfalldokumentation!$R1822)</f>
        <v>ABS OLD-AMSTERDAM</v>
      </c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</row>
    <row r="1823" spans="1:40" ht="30" hidden="1" customHeight="1" x14ac:dyDescent="0.25">
      <c r="A1823" s="94" t="str">
        <f>VLOOKUP(N1823,'Linien - BU'!A:B,2,FALSE)</f>
        <v>BU4</v>
      </c>
      <c r="B1823" s="95">
        <f t="shared" si="199"/>
        <v>23</v>
      </c>
      <c r="C1823" s="96">
        <f>Abfalldokumentation!$U1823</f>
        <v>44516</v>
      </c>
      <c r="D1823" s="69" t="str">
        <f>IFERROR(IF(VLOOKUP(O1823,'[1]Rohware 230'!$B:$C,2,FALSE)=0,"Rohware"),
IFERROR(IF(VLOOKUP(O1823,[1]Sammelnr.!$B:$C,2,FALSE)=0,"Sammelnr. ungeschält ABS"),
IFERROR(IF(VLOOKUP(O1823,[1]Sammelnr.!$E:$F,2,FALSE)=0,"Sammelnr. ungeschält VS"),
IFERROR(IF(VLOOKUP(O1823,[1]Sammelnr.!$H:$I,2,FALSE)=0,"Sammelnr. geschält"),
IFERROR(IF(VLOOKUP(O1823,[1]Offen!$B:$C,2,FALSE)=0,"Offen ungeschält ABS"),
IFERROR(IF(VLOOKUP(O1823,[1]Offen!$E:$F,2,FALSE)=0,"Offen ungeschält VOS"),
IFERROR(IF(VLOOKUP(O1823,[1]Offen!$H:$I,2,FALSE)=0,"Offen geschält RW"),
IFERROR(IF(VLOOKUP(O1823,[1]Offen!$K:$L,2,FALSE)=0,"Offen vegan"),
IFERROR(IF(VLOOKUP(O1823,[1]Offen!$N:$O,2,FALSE)=0,"Offen Zipfel"),
IFERROR(IF(VLOOKUP(O1823,[1]Offen!$Q:$R,2,FALSE)=0,"Offen Endstücke"),
IFERROR(IF(VLOOKUP(O1823,[1]Vakuumiert!$B:$C,2,FALSE)=0,"Vakuumierter VOS ungeschält"),
IFERROR(IF(VLOOKUP(O1823,[1]Vakuumiert!$E:$F,2,FALSE)=0,"Vakuumierter ABS ungeschält"),
IFERROR(IF(VLOOKUP(O1823,[1]Vakuumiert!$H:$I,2,FALSE)=0,"Vakuumierter VOS geschält"),
IFERROR(IF(VLOOKUP(O1823,[1]Vakuumiert!$K:$L,2,FALSE)=0,"Vakuumierter VOS vegan"),
IFERROR(IF(VLOOKUP(O1823,[1]Vakuumiert!$N:$O,2,FALSE)=0,"Vakuumierter VOS Zipfel"),
IFERROR(IF(VLOOKUP(O1823,[1]Vakuumiert!$Q:$R,2,FALSE)=0,"Vakuumiert geschält"),
IFERROR(IF(VLOOKUP(O1823,'[1]vakuumierte Fertigprodukte'!$B:$C,2,FALSE)=0,"Fertigprodukte"),
IFERROR(IF(VLOOKUP(O1823,'[1]vakuumierte Fertigprodukte'!$E:$FI,2,FALSE)=0,"Vakuumierte Zipfel"),
IFERROR(IF(VLOOKUP(O1823,[1]Wurste!$B:$C,2,FALSE)=0,"Räucherwürste"),
IFERROR(IF(VLOOKUP(O1823,[1]Wurste!$E:$F,2,FALSE)=0,"URW/URGW Wurst"),
IFERROR(IF(VLOOKUP(O1823,[1]Wurste!$H:$I,2,FALSE)=0,"HF-Wurst Vegan"),
IFERROR(IF(VLOOKUP(O1823,[1]Wurste!$K:$L,2,FALSE)=0,"320er ohne Würste"),
IFERROR(IF(AND(OR(Abfalldokumentation!$A1823="BU3",Abfalldokumentation!$A1823="Verkauf"),Abfalldokumentation!$F1823="Schimmel",Abfalldokumentation!$G1823="keinen Abnehmer/kein Schälpersonal"),"Div. Zipfel, ES ohne Verwendung",VLOOKUP(Abfalldokumentation!$E1823,Produktgruppen!A:B,2,FALSE)),"-")))))))))))))))))))))))</f>
        <v>ABS</v>
      </c>
      <c r="E1823" s="97" t="str">
        <f>IFERROR(VLOOKUP(Abfalldokumentation!$O1823,Artikel!A:C,3,FALSE),Abfalldokumentation!$O1823)</f>
        <v>ABS OLD-AMSTERDAM</v>
      </c>
      <c r="F1823" s="97" t="str">
        <f>VLOOKUP(T1823,'Liste Gründe'!A:D,2,FALSE)</f>
        <v>keinen Verwendungszweck</v>
      </c>
      <c r="G1823" s="96" t="str">
        <f>IF(ISBLANK(V1823),VLOOKUP(Abfalldokumentation!$P1823,'Liste Gründe'!A:D,3,FALSE),V1823)</f>
        <v>keinen Verwendungszweck</v>
      </c>
      <c r="H1823" s="97" t="str">
        <f>IF(ISBLANK(Abfalldokumentation!$W1823),"-",Abfalldokumentation!$W1823)</f>
        <v>-</v>
      </c>
      <c r="I1823" s="97">
        <f t="shared" si="208"/>
        <v>46</v>
      </c>
      <c r="J1823" s="97" t="str">
        <f t="shared" si="209"/>
        <v>Produkte</v>
      </c>
      <c r="K1823" s="97" t="str">
        <f t="shared" si="210"/>
        <v>BUs</v>
      </c>
      <c r="L1823" s="97" t="str">
        <f t="shared" si="211"/>
        <v>Symptome</v>
      </c>
      <c r="M1823" s="97">
        <f>IFERROR(VLOOKUP(Abfalldokumentation!$O1823,Kennzahlen!S:V,3,FALSE)*Abfalldokumentation!$B1823,"0")</f>
        <v>2.3E-3</v>
      </c>
      <c r="N1823" s="97" t="str">
        <f>IF(ISBLANK(Q1823),VLOOKUP(Abfalldokumentation!$O1823,'Linien - BU'!R:S,2,FALSE),Q1823)</f>
        <v>BU4</v>
      </c>
      <c r="O1823" s="98">
        <f t="shared" si="206"/>
        <v>29501039</v>
      </c>
      <c r="P1823" s="98">
        <f t="shared" si="207"/>
        <v>61</v>
      </c>
      <c r="Q1823" s="90" t="s">
        <v>9</v>
      </c>
      <c r="R1823" s="91">
        <v>29501039</v>
      </c>
      <c r="S1823" s="91">
        <v>23</v>
      </c>
      <c r="T1823" s="91">
        <v>61</v>
      </c>
      <c r="U1823" s="41">
        <v>44516</v>
      </c>
      <c r="V1823" s="92"/>
      <c r="W1823" s="91"/>
      <c r="X1823" s="93" t="str">
        <f>IFERROR(VLOOKUP(Abfalldokumentation!$R1823,Artikel!A:C,3,FALSE),Abfalldokumentation!$R1823)</f>
        <v>ABS OLD-AMSTERDAM</v>
      </c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</row>
    <row r="1824" spans="1:40" ht="30" hidden="1" customHeight="1" x14ac:dyDescent="0.25">
      <c r="A1824" s="94" t="str">
        <f>VLOOKUP(N1824,'Linien - BU'!A:B,2,FALSE)</f>
        <v>BU4</v>
      </c>
      <c r="B1824" s="95">
        <f t="shared" si="199"/>
        <v>10</v>
      </c>
      <c r="C1824" s="96">
        <f>Abfalldokumentation!$U1824</f>
        <v>44516</v>
      </c>
      <c r="D1824" s="69" t="str">
        <f>IFERROR(IF(VLOOKUP(O1824,'[1]Rohware 230'!$B:$C,2,FALSE)=0,"Rohware"),
IFERROR(IF(VLOOKUP(O1824,[1]Sammelnr.!$B:$C,2,FALSE)=0,"Sammelnr. ungeschält ABS"),
IFERROR(IF(VLOOKUP(O1824,[1]Sammelnr.!$E:$F,2,FALSE)=0,"Sammelnr. ungeschält VS"),
IFERROR(IF(VLOOKUP(O1824,[1]Sammelnr.!$H:$I,2,FALSE)=0,"Sammelnr. geschält"),
IFERROR(IF(VLOOKUP(O1824,[1]Offen!$B:$C,2,FALSE)=0,"Offen ungeschält ABS"),
IFERROR(IF(VLOOKUP(O1824,[1]Offen!$E:$F,2,FALSE)=0,"Offen ungeschält VOS"),
IFERROR(IF(VLOOKUP(O1824,[1]Offen!$H:$I,2,FALSE)=0,"Offen geschält RW"),
IFERROR(IF(VLOOKUP(O1824,[1]Offen!$K:$L,2,FALSE)=0,"Offen vegan"),
IFERROR(IF(VLOOKUP(O1824,[1]Offen!$N:$O,2,FALSE)=0,"Offen Zipfel"),
IFERROR(IF(VLOOKUP(O1824,[1]Offen!$Q:$R,2,FALSE)=0,"Offen Endstücke"),
IFERROR(IF(VLOOKUP(O1824,[1]Vakuumiert!$B:$C,2,FALSE)=0,"Vakuumierter VOS ungeschält"),
IFERROR(IF(VLOOKUP(O1824,[1]Vakuumiert!$E:$F,2,FALSE)=0,"Vakuumierter ABS ungeschält"),
IFERROR(IF(VLOOKUP(O1824,[1]Vakuumiert!$H:$I,2,FALSE)=0,"Vakuumierter VOS geschält"),
IFERROR(IF(VLOOKUP(O1824,[1]Vakuumiert!$K:$L,2,FALSE)=0,"Vakuumierter VOS vegan"),
IFERROR(IF(VLOOKUP(O1824,[1]Vakuumiert!$N:$O,2,FALSE)=0,"Vakuumierter VOS Zipfel"),
IFERROR(IF(VLOOKUP(O1824,[1]Vakuumiert!$Q:$R,2,FALSE)=0,"Vakuumiert geschält"),
IFERROR(IF(VLOOKUP(O1824,'[1]vakuumierte Fertigprodukte'!$B:$C,2,FALSE)=0,"Fertigprodukte"),
IFERROR(IF(VLOOKUP(O1824,'[1]vakuumierte Fertigprodukte'!$E:$FI,2,FALSE)=0,"Vakuumierte Zipfel"),
IFERROR(IF(VLOOKUP(O1824,[1]Wurste!$B:$C,2,FALSE)=0,"Räucherwürste"),
IFERROR(IF(VLOOKUP(O1824,[1]Wurste!$E:$F,2,FALSE)=0,"URW/URGW Wurst"),
IFERROR(IF(VLOOKUP(O1824,[1]Wurste!$H:$I,2,FALSE)=0,"HF-Wurst Vegan"),
IFERROR(IF(VLOOKUP(O1824,[1]Wurste!$K:$L,2,FALSE)=0,"320er ohne Würste"),
IFERROR(IF(AND(OR(Abfalldokumentation!$A1824="BU3",Abfalldokumentation!$A1824="Verkauf"),Abfalldokumentation!$F1824="Schimmel",Abfalldokumentation!$G1824="keinen Abnehmer/kein Schälpersonal"),"Div. Zipfel, ES ohne Verwendung",VLOOKUP(Abfalldokumentation!$E1824,Produktgruppen!A:B,2,FALSE)),"-")))))))))))))))))))))))</f>
        <v>ABS</v>
      </c>
      <c r="E1824" s="97" t="str">
        <f>IFERROR(VLOOKUP(Abfalldokumentation!$O1824,Artikel!A:C,3,FALSE),Abfalldokumentation!$O1824)</f>
        <v>ABS OLD-AMSTERDAM</v>
      </c>
      <c r="F1824" s="97" t="str">
        <f>VLOOKUP(T1824,'Liste Gründe'!A:D,2,FALSE)</f>
        <v>keinen Verwendungszweck</v>
      </c>
      <c r="G1824" s="96" t="str">
        <f>IF(ISBLANK(V1824),VLOOKUP(Abfalldokumentation!$P1824,'Liste Gründe'!A:D,3,FALSE),V1824)</f>
        <v>keinen Verwendungszweck</v>
      </c>
      <c r="H1824" s="97" t="str">
        <f>IF(ISBLANK(Abfalldokumentation!$W1824),"-",Abfalldokumentation!$W1824)</f>
        <v>-</v>
      </c>
      <c r="I1824" s="97">
        <f t="shared" si="208"/>
        <v>46</v>
      </c>
      <c r="J1824" s="97" t="str">
        <f t="shared" si="209"/>
        <v>Produkte</v>
      </c>
      <c r="K1824" s="97" t="str">
        <f t="shared" si="210"/>
        <v>BUs</v>
      </c>
      <c r="L1824" s="97" t="str">
        <f t="shared" si="211"/>
        <v>Symptome</v>
      </c>
      <c r="M1824" s="97">
        <f>IFERROR(VLOOKUP(Abfalldokumentation!$O1824,Kennzahlen!S:V,3,FALSE)*Abfalldokumentation!$B1824,"0")</f>
        <v>1E-3</v>
      </c>
      <c r="N1824" s="97" t="str">
        <f>IF(ISBLANK(Q1824),VLOOKUP(Abfalldokumentation!$O1824,'Linien - BU'!R:S,2,FALSE),Q1824)</f>
        <v>BU4</v>
      </c>
      <c r="O1824" s="98">
        <f t="shared" si="206"/>
        <v>29501039</v>
      </c>
      <c r="P1824" s="98">
        <f t="shared" si="207"/>
        <v>61</v>
      </c>
      <c r="Q1824" s="90" t="s">
        <v>9</v>
      </c>
      <c r="R1824" s="91">
        <v>29501039</v>
      </c>
      <c r="S1824" s="91">
        <v>10</v>
      </c>
      <c r="T1824" s="91">
        <v>61</v>
      </c>
      <c r="U1824" s="41">
        <v>44516</v>
      </c>
      <c r="V1824" s="92"/>
      <c r="W1824" s="91"/>
      <c r="X1824" s="93" t="str">
        <f>IFERROR(VLOOKUP(Abfalldokumentation!$R1824,Artikel!A:C,3,FALSE),Abfalldokumentation!$R1824)</f>
        <v>ABS OLD-AMSTERDAM</v>
      </c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</row>
    <row r="1825" spans="1:40" ht="30" hidden="1" customHeight="1" x14ac:dyDescent="0.25">
      <c r="A1825" s="94" t="str">
        <f>VLOOKUP(N1825,'Linien - BU'!A:B,2,FALSE)</f>
        <v>BU4</v>
      </c>
      <c r="B1825" s="95">
        <f t="shared" si="199"/>
        <v>25</v>
      </c>
      <c r="C1825" s="96">
        <f>Abfalldokumentation!$U1825</f>
        <v>44516</v>
      </c>
      <c r="D1825" s="69" t="str">
        <f>IFERROR(IF(VLOOKUP(O1825,'[1]Rohware 230'!$B:$C,2,FALSE)=0,"Rohware"),
IFERROR(IF(VLOOKUP(O1825,[1]Sammelnr.!$B:$C,2,FALSE)=0,"Sammelnr. ungeschält ABS"),
IFERROR(IF(VLOOKUP(O1825,[1]Sammelnr.!$E:$F,2,FALSE)=0,"Sammelnr. ungeschält VS"),
IFERROR(IF(VLOOKUP(O1825,[1]Sammelnr.!$H:$I,2,FALSE)=0,"Sammelnr. geschält"),
IFERROR(IF(VLOOKUP(O1825,[1]Offen!$B:$C,2,FALSE)=0,"Offen ungeschält ABS"),
IFERROR(IF(VLOOKUP(O1825,[1]Offen!$E:$F,2,FALSE)=0,"Offen ungeschält VOS"),
IFERROR(IF(VLOOKUP(O1825,[1]Offen!$H:$I,2,FALSE)=0,"Offen geschält RW"),
IFERROR(IF(VLOOKUP(O1825,[1]Offen!$K:$L,2,FALSE)=0,"Offen vegan"),
IFERROR(IF(VLOOKUP(O1825,[1]Offen!$N:$O,2,FALSE)=0,"Offen Zipfel"),
IFERROR(IF(VLOOKUP(O1825,[1]Offen!$Q:$R,2,FALSE)=0,"Offen Endstücke"),
IFERROR(IF(VLOOKUP(O1825,[1]Vakuumiert!$B:$C,2,FALSE)=0,"Vakuumierter VOS ungeschält"),
IFERROR(IF(VLOOKUP(O1825,[1]Vakuumiert!$E:$F,2,FALSE)=0,"Vakuumierter ABS ungeschält"),
IFERROR(IF(VLOOKUP(O1825,[1]Vakuumiert!$H:$I,2,FALSE)=0,"Vakuumierter VOS geschält"),
IFERROR(IF(VLOOKUP(O1825,[1]Vakuumiert!$K:$L,2,FALSE)=0,"Vakuumierter VOS vegan"),
IFERROR(IF(VLOOKUP(O1825,[1]Vakuumiert!$N:$O,2,FALSE)=0,"Vakuumierter VOS Zipfel"),
IFERROR(IF(VLOOKUP(O1825,[1]Vakuumiert!$Q:$R,2,FALSE)=0,"Vakuumiert geschält"),
IFERROR(IF(VLOOKUP(O1825,'[1]vakuumierte Fertigprodukte'!$B:$C,2,FALSE)=0,"Fertigprodukte"),
IFERROR(IF(VLOOKUP(O1825,'[1]vakuumierte Fertigprodukte'!$E:$FI,2,FALSE)=0,"Vakuumierte Zipfel"),
IFERROR(IF(VLOOKUP(O1825,[1]Wurste!$B:$C,2,FALSE)=0,"Räucherwürste"),
IFERROR(IF(VLOOKUP(O1825,[1]Wurste!$E:$F,2,FALSE)=0,"URW/URGW Wurst"),
IFERROR(IF(VLOOKUP(O1825,[1]Wurste!$H:$I,2,FALSE)=0,"HF-Wurst Vegan"),
IFERROR(IF(VLOOKUP(O1825,[1]Wurste!$K:$L,2,FALSE)=0,"320er ohne Würste"),
IFERROR(IF(AND(OR(Abfalldokumentation!$A1825="BU3",Abfalldokumentation!$A1825="Verkauf"),Abfalldokumentation!$F1825="Schimmel",Abfalldokumentation!$G1825="keinen Abnehmer/kein Schälpersonal"),"Div. Zipfel, ES ohne Verwendung",VLOOKUP(Abfalldokumentation!$E1825,Produktgruppen!A:B,2,FALSE)),"-")))))))))))))))))))))))</f>
        <v>ABS</v>
      </c>
      <c r="E1825" s="97" t="str">
        <f>IFERROR(VLOOKUP(Abfalldokumentation!$O1825,Artikel!A:C,3,FALSE),Abfalldokumentation!$O1825)</f>
        <v>ABS OLD-AMSTERDAM</v>
      </c>
      <c r="F1825" s="97" t="str">
        <f>VLOOKUP(T1825,'Liste Gründe'!A:D,2,FALSE)</f>
        <v>keinen Verwendungszweck</v>
      </c>
      <c r="G1825" s="96" t="str">
        <f>IF(ISBLANK(V1825),VLOOKUP(Abfalldokumentation!$P1825,'Liste Gründe'!A:D,3,FALSE),V1825)</f>
        <v>keinen Verwendungszweck</v>
      </c>
      <c r="H1825" s="97" t="str">
        <f>IF(ISBLANK(Abfalldokumentation!$W1825),"-",Abfalldokumentation!$W1825)</f>
        <v>-</v>
      </c>
      <c r="I1825" s="97">
        <f t="shared" si="208"/>
        <v>46</v>
      </c>
      <c r="J1825" s="97" t="str">
        <f t="shared" si="209"/>
        <v>Produkte</v>
      </c>
      <c r="K1825" s="97" t="str">
        <f t="shared" si="210"/>
        <v>BUs</v>
      </c>
      <c r="L1825" s="97" t="str">
        <f t="shared" si="211"/>
        <v>Symptome</v>
      </c>
      <c r="M1825" s="97">
        <f>IFERROR(VLOOKUP(Abfalldokumentation!$O1825,Kennzahlen!S:V,3,FALSE)*Abfalldokumentation!$B1825,"0")</f>
        <v>2.5000000000000001E-3</v>
      </c>
      <c r="N1825" s="97" t="str">
        <f>IF(ISBLANK(Q1825),VLOOKUP(Abfalldokumentation!$O1825,'Linien - BU'!R:S,2,FALSE),Q1825)</f>
        <v>BU4</v>
      </c>
      <c r="O1825" s="98">
        <f t="shared" si="206"/>
        <v>29501039</v>
      </c>
      <c r="P1825" s="98">
        <f t="shared" si="207"/>
        <v>61</v>
      </c>
      <c r="Q1825" s="90" t="s">
        <v>9</v>
      </c>
      <c r="R1825" s="91">
        <v>29501039</v>
      </c>
      <c r="S1825" s="91">
        <v>25</v>
      </c>
      <c r="T1825" s="91">
        <v>61</v>
      </c>
      <c r="U1825" s="41">
        <v>44516</v>
      </c>
      <c r="V1825" s="92"/>
      <c r="W1825" s="91"/>
      <c r="X1825" s="93" t="str">
        <f>IFERROR(VLOOKUP(Abfalldokumentation!$R1825,Artikel!A:C,3,FALSE),Abfalldokumentation!$R1825)</f>
        <v>ABS OLD-AMSTERDAM</v>
      </c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</row>
    <row r="1826" spans="1:40" ht="30" hidden="1" customHeight="1" x14ac:dyDescent="0.25">
      <c r="A1826" s="94" t="str">
        <f>VLOOKUP(N1826,'Linien - BU'!A:B,2,FALSE)</f>
        <v>BU4</v>
      </c>
      <c r="B1826" s="95">
        <f t="shared" si="199"/>
        <v>5</v>
      </c>
      <c r="C1826" s="96">
        <f>Abfalldokumentation!$U1826</f>
        <v>44516</v>
      </c>
      <c r="D1826" s="69" t="str">
        <f>IFERROR(IF(VLOOKUP(O1826,'[1]Rohware 230'!$B:$C,2,FALSE)=0,"Rohware"),
IFERROR(IF(VLOOKUP(O1826,[1]Sammelnr.!$B:$C,2,FALSE)=0,"Sammelnr. ungeschält ABS"),
IFERROR(IF(VLOOKUP(O1826,[1]Sammelnr.!$E:$F,2,FALSE)=0,"Sammelnr. ungeschält VS"),
IFERROR(IF(VLOOKUP(O1826,[1]Sammelnr.!$H:$I,2,FALSE)=0,"Sammelnr. geschält"),
IFERROR(IF(VLOOKUP(O1826,[1]Offen!$B:$C,2,FALSE)=0,"Offen ungeschält ABS"),
IFERROR(IF(VLOOKUP(O1826,[1]Offen!$E:$F,2,FALSE)=0,"Offen ungeschält VOS"),
IFERROR(IF(VLOOKUP(O1826,[1]Offen!$H:$I,2,FALSE)=0,"Offen geschält RW"),
IFERROR(IF(VLOOKUP(O1826,[1]Offen!$K:$L,2,FALSE)=0,"Offen vegan"),
IFERROR(IF(VLOOKUP(O1826,[1]Offen!$N:$O,2,FALSE)=0,"Offen Zipfel"),
IFERROR(IF(VLOOKUP(O1826,[1]Offen!$Q:$R,2,FALSE)=0,"Offen Endstücke"),
IFERROR(IF(VLOOKUP(O1826,[1]Vakuumiert!$B:$C,2,FALSE)=0,"Vakuumierter VOS ungeschält"),
IFERROR(IF(VLOOKUP(O1826,[1]Vakuumiert!$E:$F,2,FALSE)=0,"Vakuumierter ABS ungeschält"),
IFERROR(IF(VLOOKUP(O1826,[1]Vakuumiert!$H:$I,2,FALSE)=0,"Vakuumierter VOS geschält"),
IFERROR(IF(VLOOKUP(O1826,[1]Vakuumiert!$K:$L,2,FALSE)=0,"Vakuumierter VOS vegan"),
IFERROR(IF(VLOOKUP(O1826,[1]Vakuumiert!$N:$O,2,FALSE)=0,"Vakuumierter VOS Zipfel"),
IFERROR(IF(VLOOKUP(O1826,[1]Vakuumiert!$Q:$R,2,FALSE)=0,"Vakuumiert geschält"),
IFERROR(IF(VLOOKUP(O1826,'[1]vakuumierte Fertigprodukte'!$B:$C,2,FALSE)=0,"Fertigprodukte"),
IFERROR(IF(VLOOKUP(O1826,'[1]vakuumierte Fertigprodukte'!$E:$FI,2,FALSE)=0,"Vakuumierte Zipfel"),
IFERROR(IF(VLOOKUP(O1826,[1]Wurste!$B:$C,2,FALSE)=0,"Räucherwürste"),
IFERROR(IF(VLOOKUP(O1826,[1]Wurste!$E:$F,2,FALSE)=0,"URW/URGW Wurst"),
IFERROR(IF(VLOOKUP(O1826,[1]Wurste!$H:$I,2,FALSE)=0,"HF-Wurst Vegan"),
IFERROR(IF(VLOOKUP(O1826,[1]Wurste!$K:$L,2,FALSE)=0,"320er ohne Würste"),
IFERROR(IF(AND(OR(Abfalldokumentation!$A1826="BU3",Abfalldokumentation!$A1826="Verkauf"),Abfalldokumentation!$F1826="Schimmel",Abfalldokumentation!$G1826="keinen Abnehmer/kein Schälpersonal"),"Div. Zipfel, ES ohne Verwendung",VLOOKUP(Abfalldokumentation!$E1826,Produktgruppen!A:B,2,FALSE)),"-")))))))))))))))))))))))</f>
        <v>ABS</v>
      </c>
      <c r="E1826" s="97" t="str">
        <f>IFERROR(VLOOKUP(Abfalldokumentation!$O1826,Artikel!A:C,3,FALSE),Abfalldokumentation!$O1826)</f>
        <v>ABS MUNSTER</v>
      </c>
      <c r="F1826" s="97" t="str">
        <f>VLOOKUP(T1826,'Liste Gründe'!A:D,2,FALSE)</f>
        <v>Schimmel</v>
      </c>
      <c r="G1826" s="96" t="str">
        <f>IF(ISBLANK(V1826),VLOOKUP(Abfalldokumentation!$P1826,'Liste Gründe'!A:D,3,FALSE),V1826)</f>
        <v>gesammelt für möglichen Einsatz</v>
      </c>
      <c r="H1826" s="97" t="str">
        <f>IF(ISBLANK(Abfalldokumentation!$W1826),"-",Abfalldokumentation!$W1826)</f>
        <v>-</v>
      </c>
      <c r="I1826" s="97">
        <f t="shared" si="208"/>
        <v>46</v>
      </c>
      <c r="J1826" s="97" t="str">
        <f t="shared" si="209"/>
        <v>Produkte</v>
      </c>
      <c r="K1826" s="97" t="str">
        <f t="shared" si="210"/>
        <v>BUs</v>
      </c>
      <c r="L1826" s="97" t="str">
        <f t="shared" si="211"/>
        <v>Symptome</v>
      </c>
      <c r="M1826" s="97">
        <f>IFERROR(VLOOKUP(Abfalldokumentation!$O1826,Kennzahlen!S:V,3,FALSE)*Abfalldokumentation!$B1826,"0")</f>
        <v>5.0000000000000001E-4</v>
      </c>
      <c r="N1826" s="97" t="str">
        <f>IF(ISBLANK(Q1826),VLOOKUP(Abfalldokumentation!$O1826,'Linien - BU'!R:S,2,FALSE),Q1826)</f>
        <v>BU4</v>
      </c>
      <c r="O1826" s="98">
        <f t="shared" si="206"/>
        <v>29501040</v>
      </c>
      <c r="P1826" s="98">
        <f t="shared" si="207"/>
        <v>12</v>
      </c>
      <c r="Q1826" s="90" t="s">
        <v>9</v>
      </c>
      <c r="R1826" s="91">
        <v>29501040</v>
      </c>
      <c r="S1826" s="91">
        <v>5</v>
      </c>
      <c r="T1826" s="91">
        <v>12</v>
      </c>
      <c r="U1826" s="41">
        <v>44516</v>
      </c>
      <c r="V1826" s="99" t="s">
        <v>23</v>
      </c>
      <c r="W1826" s="91"/>
      <c r="X1826" s="93" t="str">
        <f>IFERROR(VLOOKUP(Abfalldokumentation!$R1826,Artikel!A:C,3,FALSE),Abfalldokumentation!$R1826)</f>
        <v>ABS MUNSTER</v>
      </c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</row>
    <row r="1827" spans="1:40" ht="30" hidden="1" customHeight="1" x14ac:dyDescent="0.25">
      <c r="A1827" s="94" t="str">
        <f>VLOOKUP(N1827,'Linien - BU'!A:B,2,FALSE)</f>
        <v>BU4</v>
      </c>
      <c r="B1827" s="95">
        <f t="shared" si="199"/>
        <v>5</v>
      </c>
      <c r="C1827" s="96">
        <f>Abfalldokumentation!$U1827</f>
        <v>44516</v>
      </c>
      <c r="D1827" s="69" t="str">
        <f>IFERROR(IF(VLOOKUP(O1827,'[1]Rohware 230'!$B:$C,2,FALSE)=0,"Rohware"),
IFERROR(IF(VLOOKUP(O1827,[1]Sammelnr.!$B:$C,2,FALSE)=0,"Sammelnr. ungeschält ABS"),
IFERROR(IF(VLOOKUP(O1827,[1]Sammelnr.!$E:$F,2,FALSE)=0,"Sammelnr. ungeschält VS"),
IFERROR(IF(VLOOKUP(O1827,[1]Sammelnr.!$H:$I,2,FALSE)=0,"Sammelnr. geschält"),
IFERROR(IF(VLOOKUP(O1827,[1]Offen!$B:$C,2,FALSE)=0,"Offen ungeschält ABS"),
IFERROR(IF(VLOOKUP(O1827,[1]Offen!$E:$F,2,FALSE)=0,"Offen ungeschält VOS"),
IFERROR(IF(VLOOKUP(O1827,[1]Offen!$H:$I,2,FALSE)=0,"Offen geschält RW"),
IFERROR(IF(VLOOKUP(O1827,[1]Offen!$K:$L,2,FALSE)=0,"Offen vegan"),
IFERROR(IF(VLOOKUP(O1827,[1]Offen!$N:$O,2,FALSE)=0,"Offen Zipfel"),
IFERROR(IF(VLOOKUP(O1827,[1]Offen!$Q:$R,2,FALSE)=0,"Offen Endstücke"),
IFERROR(IF(VLOOKUP(O1827,[1]Vakuumiert!$B:$C,2,FALSE)=0,"Vakuumierter VOS ungeschält"),
IFERROR(IF(VLOOKUP(O1827,[1]Vakuumiert!$E:$F,2,FALSE)=0,"Vakuumierter ABS ungeschält"),
IFERROR(IF(VLOOKUP(O1827,[1]Vakuumiert!$H:$I,2,FALSE)=0,"Vakuumierter VOS geschält"),
IFERROR(IF(VLOOKUP(O1827,[1]Vakuumiert!$K:$L,2,FALSE)=0,"Vakuumierter VOS vegan"),
IFERROR(IF(VLOOKUP(O1827,[1]Vakuumiert!$N:$O,2,FALSE)=0,"Vakuumierter VOS Zipfel"),
IFERROR(IF(VLOOKUP(O1827,[1]Vakuumiert!$Q:$R,2,FALSE)=0,"Vakuumiert geschält"),
IFERROR(IF(VLOOKUP(O1827,'[1]vakuumierte Fertigprodukte'!$B:$C,2,FALSE)=0,"Fertigprodukte"),
IFERROR(IF(VLOOKUP(O1827,'[1]vakuumierte Fertigprodukte'!$E:$FI,2,FALSE)=0,"Vakuumierte Zipfel"),
IFERROR(IF(VLOOKUP(O1827,[1]Wurste!$B:$C,2,FALSE)=0,"Räucherwürste"),
IFERROR(IF(VLOOKUP(O1827,[1]Wurste!$E:$F,2,FALSE)=0,"URW/URGW Wurst"),
IFERROR(IF(VLOOKUP(O1827,[1]Wurste!$H:$I,2,FALSE)=0,"HF-Wurst Vegan"),
IFERROR(IF(VLOOKUP(O1827,[1]Wurste!$K:$L,2,FALSE)=0,"320er ohne Würste"),
IFERROR(IF(AND(OR(Abfalldokumentation!$A1827="BU3",Abfalldokumentation!$A1827="Verkauf"),Abfalldokumentation!$F1827="Schimmel",Abfalldokumentation!$G1827="keinen Abnehmer/kein Schälpersonal"),"Div. Zipfel, ES ohne Verwendung",VLOOKUP(Abfalldokumentation!$E1827,Produktgruppen!A:B,2,FALSE)),"-")))))))))))))))))))))))</f>
        <v>ABS</v>
      </c>
      <c r="E1827" s="97" t="str">
        <f>IFERROR(VLOOKUP(Abfalldokumentation!$O1827,Artikel!A:C,3,FALSE),Abfalldokumentation!$O1827)</f>
        <v>ABS MUNSTER</v>
      </c>
      <c r="F1827" s="97" t="str">
        <f>VLOOKUP(T1827,'Liste Gründe'!A:D,2,FALSE)</f>
        <v>Schimmel</v>
      </c>
      <c r="G1827" s="96" t="str">
        <f>IF(ISBLANK(V1827),VLOOKUP(Abfalldokumentation!$P1827,'Liste Gründe'!A:D,3,FALSE),V1827)</f>
        <v>gesammelt für möglichen Einsatz</v>
      </c>
      <c r="H1827" s="97" t="str">
        <f>IF(ISBLANK(Abfalldokumentation!$W1827),"-",Abfalldokumentation!$W1827)</f>
        <v>-</v>
      </c>
      <c r="I1827" s="97">
        <f t="shared" si="208"/>
        <v>46</v>
      </c>
      <c r="J1827" s="97" t="str">
        <f t="shared" si="209"/>
        <v>Produkte</v>
      </c>
      <c r="K1827" s="97" t="str">
        <f t="shared" si="210"/>
        <v>BUs</v>
      </c>
      <c r="L1827" s="97" t="str">
        <f t="shared" si="211"/>
        <v>Symptome</v>
      </c>
      <c r="M1827" s="97">
        <f>IFERROR(VLOOKUP(Abfalldokumentation!$O1827,Kennzahlen!S:V,3,FALSE)*Abfalldokumentation!$B1827,"0")</f>
        <v>5.0000000000000001E-4</v>
      </c>
      <c r="N1827" s="97" t="str">
        <f>IF(ISBLANK(Q1827),VLOOKUP(Abfalldokumentation!$O1827,'Linien - BU'!R:S,2,FALSE),Q1827)</f>
        <v>BU4</v>
      </c>
      <c r="O1827" s="98">
        <f t="shared" si="206"/>
        <v>29501040</v>
      </c>
      <c r="P1827" s="98">
        <f t="shared" si="207"/>
        <v>12</v>
      </c>
      <c r="Q1827" s="90" t="s">
        <v>9</v>
      </c>
      <c r="R1827" s="91">
        <v>29501040</v>
      </c>
      <c r="S1827" s="91">
        <v>5</v>
      </c>
      <c r="T1827" s="91">
        <v>12</v>
      </c>
      <c r="U1827" s="41">
        <v>44516</v>
      </c>
      <c r="V1827" s="99" t="s">
        <v>23</v>
      </c>
      <c r="W1827" s="91"/>
      <c r="X1827" s="93" t="str">
        <f>IFERROR(VLOOKUP(Abfalldokumentation!$R1827,Artikel!A:C,3,FALSE),Abfalldokumentation!$R1827)</f>
        <v>ABS MUNSTER</v>
      </c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</row>
    <row r="1828" spans="1:40" ht="30" hidden="1" customHeight="1" x14ac:dyDescent="0.25">
      <c r="A1828" s="94" t="str">
        <f>VLOOKUP(N1828,'Linien - BU'!A:B,2,FALSE)</f>
        <v>BU4</v>
      </c>
      <c r="B1828" s="95">
        <f t="shared" si="199"/>
        <v>4</v>
      </c>
      <c r="C1828" s="96">
        <f>Abfalldokumentation!$U1828</f>
        <v>44516</v>
      </c>
      <c r="D1828" s="69" t="str">
        <f>IFERROR(IF(VLOOKUP(O1828,'[1]Rohware 230'!$B:$C,2,FALSE)=0,"Rohware"),
IFERROR(IF(VLOOKUP(O1828,[1]Sammelnr.!$B:$C,2,FALSE)=0,"Sammelnr. ungeschält ABS"),
IFERROR(IF(VLOOKUP(O1828,[1]Sammelnr.!$E:$F,2,FALSE)=0,"Sammelnr. ungeschält VS"),
IFERROR(IF(VLOOKUP(O1828,[1]Sammelnr.!$H:$I,2,FALSE)=0,"Sammelnr. geschält"),
IFERROR(IF(VLOOKUP(O1828,[1]Offen!$B:$C,2,FALSE)=0,"Offen ungeschält ABS"),
IFERROR(IF(VLOOKUP(O1828,[1]Offen!$E:$F,2,FALSE)=0,"Offen ungeschält VOS"),
IFERROR(IF(VLOOKUP(O1828,[1]Offen!$H:$I,2,FALSE)=0,"Offen geschält RW"),
IFERROR(IF(VLOOKUP(O1828,[1]Offen!$K:$L,2,FALSE)=0,"Offen vegan"),
IFERROR(IF(VLOOKUP(O1828,[1]Offen!$N:$O,2,FALSE)=0,"Offen Zipfel"),
IFERROR(IF(VLOOKUP(O1828,[1]Offen!$Q:$R,2,FALSE)=0,"Offen Endstücke"),
IFERROR(IF(VLOOKUP(O1828,[1]Vakuumiert!$B:$C,2,FALSE)=0,"Vakuumierter VOS ungeschält"),
IFERROR(IF(VLOOKUP(O1828,[1]Vakuumiert!$E:$F,2,FALSE)=0,"Vakuumierter ABS ungeschält"),
IFERROR(IF(VLOOKUP(O1828,[1]Vakuumiert!$H:$I,2,FALSE)=0,"Vakuumierter VOS geschält"),
IFERROR(IF(VLOOKUP(O1828,[1]Vakuumiert!$K:$L,2,FALSE)=0,"Vakuumierter VOS vegan"),
IFERROR(IF(VLOOKUP(O1828,[1]Vakuumiert!$N:$O,2,FALSE)=0,"Vakuumierter VOS Zipfel"),
IFERROR(IF(VLOOKUP(O1828,[1]Vakuumiert!$Q:$R,2,FALSE)=0,"Vakuumiert geschält"),
IFERROR(IF(VLOOKUP(O1828,'[1]vakuumierte Fertigprodukte'!$B:$C,2,FALSE)=0,"Fertigprodukte"),
IFERROR(IF(VLOOKUP(O1828,'[1]vakuumierte Fertigprodukte'!$E:$FI,2,FALSE)=0,"Vakuumierte Zipfel"),
IFERROR(IF(VLOOKUP(O1828,[1]Wurste!$B:$C,2,FALSE)=0,"Räucherwürste"),
IFERROR(IF(VLOOKUP(O1828,[1]Wurste!$E:$F,2,FALSE)=0,"URW/URGW Wurst"),
IFERROR(IF(VLOOKUP(O1828,[1]Wurste!$H:$I,2,FALSE)=0,"HF-Wurst Vegan"),
IFERROR(IF(VLOOKUP(O1828,[1]Wurste!$K:$L,2,FALSE)=0,"320er ohne Würste"),
IFERROR(IF(AND(OR(Abfalldokumentation!$A1828="BU3",Abfalldokumentation!$A1828="Verkauf"),Abfalldokumentation!$F1828="Schimmel",Abfalldokumentation!$G1828="keinen Abnehmer/kein Schälpersonal"),"Div. Zipfel, ES ohne Verwendung",VLOOKUP(Abfalldokumentation!$E1828,Produktgruppen!A:B,2,FALSE)),"-")))))))))))))))))))))))</f>
        <v>ABS</v>
      </c>
      <c r="E1828" s="97" t="str">
        <f>IFERROR(VLOOKUP(Abfalldokumentation!$O1828,Artikel!A:C,3,FALSE),Abfalldokumentation!$O1828)</f>
        <v>ABS MUNSTER</v>
      </c>
      <c r="F1828" s="97" t="str">
        <f>VLOOKUP(T1828,'Liste Gründe'!A:D,2,FALSE)</f>
        <v>Schimmel</v>
      </c>
      <c r="G1828" s="96" t="str">
        <f>IF(ISBLANK(V1828),VLOOKUP(Abfalldokumentation!$P1828,'Liste Gründe'!A:D,3,FALSE),V1828)</f>
        <v>gesammelt für möglichen Einsatz</v>
      </c>
      <c r="H1828" s="97" t="str">
        <f>IF(ISBLANK(Abfalldokumentation!$W1828),"-",Abfalldokumentation!$W1828)</f>
        <v>-</v>
      </c>
      <c r="I1828" s="97">
        <f t="shared" si="208"/>
        <v>46</v>
      </c>
      <c r="J1828" s="97" t="str">
        <f t="shared" si="209"/>
        <v>Produkte</v>
      </c>
      <c r="K1828" s="97" t="str">
        <f t="shared" si="210"/>
        <v>BUs</v>
      </c>
      <c r="L1828" s="97" t="str">
        <f t="shared" si="211"/>
        <v>Symptome</v>
      </c>
      <c r="M1828" s="97">
        <f>IFERROR(VLOOKUP(Abfalldokumentation!$O1828,Kennzahlen!S:V,3,FALSE)*Abfalldokumentation!$B1828,"0")</f>
        <v>4.0000000000000002E-4</v>
      </c>
      <c r="N1828" s="97" t="str">
        <f>IF(ISBLANK(Q1828),VLOOKUP(Abfalldokumentation!$O1828,'Linien - BU'!R:S,2,FALSE),Q1828)</f>
        <v>BU4</v>
      </c>
      <c r="O1828" s="98">
        <f t="shared" si="206"/>
        <v>29501040</v>
      </c>
      <c r="P1828" s="98">
        <f t="shared" si="207"/>
        <v>12</v>
      </c>
      <c r="Q1828" s="90" t="s">
        <v>9</v>
      </c>
      <c r="R1828" s="91">
        <v>29501040</v>
      </c>
      <c r="S1828" s="91">
        <v>4</v>
      </c>
      <c r="T1828" s="91">
        <v>12</v>
      </c>
      <c r="U1828" s="41">
        <v>44516</v>
      </c>
      <c r="V1828" s="99" t="s">
        <v>23</v>
      </c>
      <c r="W1828" s="91"/>
      <c r="X1828" s="93" t="str">
        <f>IFERROR(VLOOKUP(Abfalldokumentation!$R1828,Artikel!A:C,3,FALSE),Abfalldokumentation!$R1828)</f>
        <v>ABS MUNSTER</v>
      </c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</row>
    <row r="1829" spans="1:40" ht="30" hidden="1" customHeight="1" x14ac:dyDescent="0.25">
      <c r="A1829" s="94" t="str">
        <f>VLOOKUP(N1829,'Linien - BU'!A:B,2,FALSE)</f>
        <v>BU4</v>
      </c>
      <c r="B1829" s="95">
        <f t="shared" si="199"/>
        <v>2</v>
      </c>
      <c r="C1829" s="96">
        <f>Abfalldokumentation!$U1829</f>
        <v>44516</v>
      </c>
      <c r="D1829" s="69" t="str">
        <f>IFERROR(IF(VLOOKUP(O1829,'[1]Rohware 230'!$B:$C,2,FALSE)=0,"Rohware"),
IFERROR(IF(VLOOKUP(O1829,[1]Sammelnr.!$B:$C,2,FALSE)=0,"Sammelnr. ungeschält ABS"),
IFERROR(IF(VLOOKUP(O1829,[1]Sammelnr.!$E:$F,2,FALSE)=0,"Sammelnr. ungeschält VS"),
IFERROR(IF(VLOOKUP(O1829,[1]Sammelnr.!$H:$I,2,FALSE)=0,"Sammelnr. geschält"),
IFERROR(IF(VLOOKUP(O1829,[1]Offen!$B:$C,2,FALSE)=0,"Offen ungeschält ABS"),
IFERROR(IF(VLOOKUP(O1829,[1]Offen!$E:$F,2,FALSE)=0,"Offen ungeschält VOS"),
IFERROR(IF(VLOOKUP(O1829,[1]Offen!$H:$I,2,FALSE)=0,"Offen geschält RW"),
IFERROR(IF(VLOOKUP(O1829,[1]Offen!$K:$L,2,FALSE)=0,"Offen vegan"),
IFERROR(IF(VLOOKUP(O1829,[1]Offen!$N:$O,2,FALSE)=0,"Offen Zipfel"),
IFERROR(IF(VLOOKUP(O1829,[1]Offen!$Q:$R,2,FALSE)=0,"Offen Endstücke"),
IFERROR(IF(VLOOKUP(O1829,[1]Vakuumiert!$B:$C,2,FALSE)=0,"Vakuumierter VOS ungeschält"),
IFERROR(IF(VLOOKUP(O1829,[1]Vakuumiert!$E:$F,2,FALSE)=0,"Vakuumierter ABS ungeschält"),
IFERROR(IF(VLOOKUP(O1829,[1]Vakuumiert!$H:$I,2,FALSE)=0,"Vakuumierter VOS geschält"),
IFERROR(IF(VLOOKUP(O1829,[1]Vakuumiert!$K:$L,2,FALSE)=0,"Vakuumierter VOS vegan"),
IFERROR(IF(VLOOKUP(O1829,[1]Vakuumiert!$N:$O,2,FALSE)=0,"Vakuumierter VOS Zipfel"),
IFERROR(IF(VLOOKUP(O1829,[1]Vakuumiert!$Q:$R,2,FALSE)=0,"Vakuumiert geschält"),
IFERROR(IF(VLOOKUP(O1829,'[1]vakuumierte Fertigprodukte'!$B:$C,2,FALSE)=0,"Fertigprodukte"),
IFERROR(IF(VLOOKUP(O1829,'[1]vakuumierte Fertigprodukte'!$E:$FI,2,FALSE)=0,"Vakuumierte Zipfel"),
IFERROR(IF(VLOOKUP(O1829,[1]Wurste!$B:$C,2,FALSE)=0,"Räucherwürste"),
IFERROR(IF(VLOOKUP(O1829,[1]Wurste!$E:$F,2,FALSE)=0,"URW/URGW Wurst"),
IFERROR(IF(VLOOKUP(O1829,[1]Wurste!$H:$I,2,FALSE)=0,"HF-Wurst Vegan"),
IFERROR(IF(VLOOKUP(O1829,[1]Wurste!$K:$L,2,FALSE)=0,"320er ohne Würste"),
IFERROR(IF(AND(OR(Abfalldokumentation!$A1829="BU3",Abfalldokumentation!$A1829="Verkauf"),Abfalldokumentation!$F1829="Schimmel",Abfalldokumentation!$G1829="keinen Abnehmer/kein Schälpersonal"),"Div. Zipfel, ES ohne Verwendung",VLOOKUP(Abfalldokumentation!$E1829,Produktgruppen!A:B,2,FALSE)),"-")))))))))))))))))))))))</f>
        <v>ABS</v>
      </c>
      <c r="E1829" s="97" t="str">
        <f>IFERROR(VLOOKUP(Abfalldokumentation!$O1829,Artikel!A:C,3,FALSE),Abfalldokumentation!$O1829)</f>
        <v>ABS MUNSTER</v>
      </c>
      <c r="F1829" s="97" t="str">
        <f>VLOOKUP(T1829,'Liste Gründe'!A:D,2,FALSE)</f>
        <v>Schimmel</v>
      </c>
      <c r="G1829" s="96" t="str">
        <f>IF(ISBLANK(V1829),VLOOKUP(Abfalldokumentation!$P1829,'Liste Gründe'!A:D,3,FALSE),V1829)</f>
        <v>gesammelt für möglichen Einsatz</v>
      </c>
      <c r="H1829" s="97" t="str">
        <f>IF(ISBLANK(Abfalldokumentation!$W1829),"-",Abfalldokumentation!$W1829)</f>
        <v>-</v>
      </c>
      <c r="I1829" s="97">
        <f t="shared" si="208"/>
        <v>46</v>
      </c>
      <c r="J1829" s="97" t="str">
        <f t="shared" si="209"/>
        <v>Produkte</v>
      </c>
      <c r="K1829" s="97" t="str">
        <f t="shared" si="210"/>
        <v>BUs</v>
      </c>
      <c r="L1829" s="97" t="str">
        <f t="shared" si="211"/>
        <v>Symptome</v>
      </c>
      <c r="M1829" s="97">
        <f>IFERROR(VLOOKUP(Abfalldokumentation!$O1829,Kennzahlen!S:V,3,FALSE)*Abfalldokumentation!$B1829,"0")</f>
        <v>2.0000000000000001E-4</v>
      </c>
      <c r="N1829" s="97" t="str">
        <f>IF(ISBLANK(Q1829),VLOOKUP(Abfalldokumentation!$O1829,'Linien - BU'!R:S,2,FALSE),Q1829)</f>
        <v>BU4</v>
      </c>
      <c r="O1829" s="98">
        <f t="shared" si="206"/>
        <v>29501040</v>
      </c>
      <c r="P1829" s="98">
        <f t="shared" si="207"/>
        <v>12</v>
      </c>
      <c r="Q1829" s="90" t="s">
        <v>9</v>
      </c>
      <c r="R1829" s="91">
        <v>29501040</v>
      </c>
      <c r="S1829" s="91">
        <v>2</v>
      </c>
      <c r="T1829" s="91">
        <v>12</v>
      </c>
      <c r="U1829" s="41">
        <v>44516</v>
      </c>
      <c r="V1829" s="99" t="s">
        <v>23</v>
      </c>
      <c r="W1829" s="91"/>
      <c r="X1829" s="93" t="str">
        <f>IFERROR(VLOOKUP(Abfalldokumentation!$R1829,Artikel!A:C,3,FALSE),Abfalldokumentation!$R1829)</f>
        <v>ABS MUNSTER</v>
      </c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</row>
    <row r="1830" spans="1:40" ht="30" hidden="1" customHeight="1" x14ac:dyDescent="0.25">
      <c r="A1830" s="94" t="str">
        <f>VLOOKUP(N1830,'Linien - BU'!A:B,2,FALSE)</f>
        <v>BU4</v>
      </c>
      <c r="B1830" s="95">
        <f t="shared" si="199"/>
        <v>5</v>
      </c>
      <c r="C1830" s="96">
        <f>Abfalldokumentation!$U1830</f>
        <v>44516</v>
      </c>
      <c r="D1830" s="69" t="str">
        <f>IFERROR(IF(VLOOKUP(O1830,'[1]Rohware 230'!$B:$C,2,FALSE)=0,"Rohware"),
IFERROR(IF(VLOOKUP(O1830,[1]Sammelnr.!$B:$C,2,FALSE)=0,"Sammelnr. ungeschält ABS"),
IFERROR(IF(VLOOKUP(O1830,[1]Sammelnr.!$E:$F,2,FALSE)=0,"Sammelnr. ungeschält VS"),
IFERROR(IF(VLOOKUP(O1830,[1]Sammelnr.!$H:$I,2,FALSE)=0,"Sammelnr. geschält"),
IFERROR(IF(VLOOKUP(O1830,[1]Offen!$B:$C,2,FALSE)=0,"Offen ungeschält ABS"),
IFERROR(IF(VLOOKUP(O1830,[1]Offen!$E:$F,2,FALSE)=0,"Offen ungeschält VOS"),
IFERROR(IF(VLOOKUP(O1830,[1]Offen!$H:$I,2,FALSE)=0,"Offen geschält RW"),
IFERROR(IF(VLOOKUP(O1830,[1]Offen!$K:$L,2,FALSE)=0,"Offen vegan"),
IFERROR(IF(VLOOKUP(O1830,[1]Offen!$N:$O,2,FALSE)=0,"Offen Zipfel"),
IFERROR(IF(VLOOKUP(O1830,[1]Offen!$Q:$R,2,FALSE)=0,"Offen Endstücke"),
IFERROR(IF(VLOOKUP(O1830,[1]Vakuumiert!$B:$C,2,FALSE)=0,"Vakuumierter VOS ungeschält"),
IFERROR(IF(VLOOKUP(O1830,[1]Vakuumiert!$E:$F,2,FALSE)=0,"Vakuumierter ABS ungeschält"),
IFERROR(IF(VLOOKUP(O1830,[1]Vakuumiert!$H:$I,2,FALSE)=0,"Vakuumierter VOS geschält"),
IFERROR(IF(VLOOKUP(O1830,[1]Vakuumiert!$K:$L,2,FALSE)=0,"Vakuumierter VOS vegan"),
IFERROR(IF(VLOOKUP(O1830,[1]Vakuumiert!$N:$O,2,FALSE)=0,"Vakuumierter VOS Zipfel"),
IFERROR(IF(VLOOKUP(O1830,[1]Vakuumiert!$Q:$R,2,FALSE)=0,"Vakuumiert geschält"),
IFERROR(IF(VLOOKUP(O1830,'[1]vakuumierte Fertigprodukte'!$B:$C,2,FALSE)=0,"Fertigprodukte"),
IFERROR(IF(VLOOKUP(O1830,'[1]vakuumierte Fertigprodukte'!$E:$FI,2,FALSE)=0,"Vakuumierte Zipfel"),
IFERROR(IF(VLOOKUP(O1830,[1]Wurste!$B:$C,2,FALSE)=0,"Räucherwürste"),
IFERROR(IF(VLOOKUP(O1830,[1]Wurste!$E:$F,2,FALSE)=0,"URW/URGW Wurst"),
IFERROR(IF(VLOOKUP(O1830,[1]Wurste!$H:$I,2,FALSE)=0,"HF-Wurst Vegan"),
IFERROR(IF(VLOOKUP(O1830,[1]Wurste!$K:$L,2,FALSE)=0,"320er ohne Würste"),
IFERROR(IF(AND(OR(Abfalldokumentation!$A1830="BU3",Abfalldokumentation!$A1830="Verkauf"),Abfalldokumentation!$F1830="Schimmel",Abfalldokumentation!$G1830="keinen Abnehmer/kein Schälpersonal"),"Div. Zipfel, ES ohne Verwendung",VLOOKUP(Abfalldokumentation!$E1830,Produktgruppen!A:B,2,FALSE)),"-")))))))))))))))))))))))</f>
        <v>ABS</v>
      </c>
      <c r="E1830" s="97" t="str">
        <f>IFERROR(VLOOKUP(Abfalldokumentation!$O1830,Artikel!A:C,3,FALSE),Abfalldokumentation!$O1830)</f>
        <v>ABS MUNSTER</v>
      </c>
      <c r="F1830" s="97" t="str">
        <f>VLOOKUP(T1830,'Liste Gründe'!A:D,2,FALSE)</f>
        <v>Schimmel</v>
      </c>
      <c r="G1830" s="96" t="str">
        <f>IF(ISBLANK(V1830),VLOOKUP(Abfalldokumentation!$P1830,'Liste Gründe'!A:D,3,FALSE),V1830)</f>
        <v>gesammelt für möglichen Einsatz</v>
      </c>
      <c r="H1830" s="97" t="str">
        <f>IF(ISBLANK(Abfalldokumentation!$W1830),"-",Abfalldokumentation!$W1830)</f>
        <v>-</v>
      </c>
      <c r="I1830" s="97">
        <f t="shared" si="208"/>
        <v>46</v>
      </c>
      <c r="J1830" s="97" t="str">
        <f t="shared" si="209"/>
        <v>Produkte</v>
      </c>
      <c r="K1830" s="97" t="str">
        <f t="shared" si="210"/>
        <v>BUs</v>
      </c>
      <c r="L1830" s="97" t="str">
        <f t="shared" si="211"/>
        <v>Symptome</v>
      </c>
      <c r="M1830" s="97">
        <f>IFERROR(VLOOKUP(Abfalldokumentation!$O1830,Kennzahlen!S:V,3,FALSE)*Abfalldokumentation!$B1830,"0")</f>
        <v>5.0000000000000001E-4</v>
      </c>
      <c r="N1830" s="97" t="str">
        <f>IF(ISBLANK(Q1830),VLOOKUP(Abfalldokumentation!$O1830,'Linien - BU'!R:S,2,FALSE),Q1830)</f>
        <v>BU4</v>
      </c>
      <c r="O1830" s="98">
        <f t="shared" si="206"/>
        <v>29501040</v>
      </c>
      <c r="P1830" s="98">
        <f t="shared" si="207"/>
        <v>12</v>
      </c>
      <c r="Q1830" s="90" t="s">
        <v>9</v>
      </c>
      <c r="R1830" s="91">
        <v>29501040</v>
      </c>
      <c r="S1830" s="91">
        <v>5</v>
      </c>
      <c r="T1830" s="91">
        <v>12</v>
      </c>
      <c r="U1830" s="41">
        <v>44516</v>
      </c>
      <c r="V1830" s="99" t="s">
        <v>23</v>
      </c>
      <c r="W1830" s="91"/>
      <c r="X1830" s="93" t="str">
        <f>IFERROR(VLOOKUP(Abfalldokumentation!$R1830,Artikel!A:C,3,FALSE),Abfalldokumentation!$R1830)</f>
        <v>ABS MUNSTER</v>
      </c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</row>
    <row r="1831" spans="1:40" ht="30" hidden="1" customHeight="1" x14ac:dyDescent="0.25">
      <c r="A1831" s="94" t="str">
        <f>VLOOKUP(N1831,'Linien - BU'!A:B,2,FALSE)</f>
        <v>BU4</v>
      </c>
      <c r="B1831" s="95">
        <f t="shared" si="199"/>
        <v>7</v>
      </c>
      <c r="C1831" s="96">
        <f>Abfalldokumentation!$U1831</f>
        <v>44516</v>
      </c>
      <c r="D1831" s="69" t="str">
        <f>IFERROR(IF(VLOOKUP(O1831,'[1]Rohware 230'!$B:$C,2,FALSE)=0,"Rohware"),
IFERROR(IF(VLOOKUP(O1831,[1]Sammelnr.!$B:$C,2,FALSE)=0,"Sammelnr. ungeschält ABS"),
IFERROR(IF(VLOOKUP(O1831,[1]Sammelnr.!$E:$F,2,FALSE)=0,"Sammelnr. ungeschält VS"),
IFERROR(IF(VLOOKUP(O1831,[1]Sammelnr.!$H:$I,2,FALSE)=0,"Sammelnr. geschält"),
IFERROR(IF(VLOOKUP(O1831,[1]Offen!$B:$C,2,FALSE)=0,"Offen ungeschält ABS"),
IFERROR(IF(VLOOKUP(O1831,[1]Offen!$E:$F,2,FALSE)=0,"Offen ungeschält VOS"),
IFERROR(IF(VLOOKUP(O1831,[1]Offen!$H:$I,2,FALSE)=0,"Offen geschält RW"),
IFERROR(IF(VLOOKUP(O1831,[1]Offen!$K:$L,2,FALSE)=0,"Offen vegan"),
IFERROR(IF(VLOOKUP(O1831,[1]Offen!$N:$O,2,FALSE)=0,"Offen Zipfel"),
IFERROR(IF(VLOOKUP(O1831,[1]Offen!$Q:$R,2,FALSE)=0,"Offen Endstücke"),
IFERROR(IF(VLOOKUP(O1831,[1]Vakuumiert!$B:$C,2,FALSE)=0,"Vakuumierter VOS ungeschält"),
IFERROR(IF(VLOOKUP(O1831,[1]Vakuumiert!$E:$F,2,FALSE)=0,"Vakuumierter ABS ungeschält"),
IFERROR(IF(VLOOKUP(O1831,[1]Vakuumiert!$H:$I,2,FALSE)=0,"Vakuumierter VOS geschält"),
IFERROR(IF(VLOOKUP(O1831,[1]Vakuumiert!$K:$L,2,FALSE)=0,"Vakuumierter VOS vegan"),
IFERROR(IF(VLOOKUP(O1831,[1]Vakuumiert!$N:$O,2,FALSE)=0,"Vakuumierter VOS Zipfel"),
IFERROR(IF(VLOOKUP(O1831,[1]Vakuumiert!$Q:$R,2,FALSE)=0,"Vakuumiert geschält"),
IFERROR(IF(VLOOKUP(O1831,'[1]vakuumierte Fertigprodukte'!$B:$C,2,FALSE)=0,"Fertigprodukte"),
IFERROR(IF(VLOOKUP(O1831,'[1]vakuumierte Fertigprodukte'!$E:$FI,2,FALSE)=0,"Vakuumierte Zipfel"),
IFERROR(IF(VLOOKUP(O1831,[1]Wurste!$B:$C,2,FALSE)=0,"Räucherwürste"),
IFERROR(IF(VLOOKUP(O1831,[1]Wurste!$E:$F,2,FALSE)=0,"URW/URGW Wurst"),
IFERROR(IF(VLOOKUP(O1831,[1]Wurste!$H:$I,2,FALSE)=0,"HF-Wurst Vegan"),
IFERROR(IF(VLOOKUP(O1831,[1]Wurste!$K:$L,2,FALSE)=0,"320er ohne Würste"),
IFERROR(IF(AND(OR(Abfalldokumentation!$A1831="BU3",Abfalldokumentation!$A1831="Verkauf"),Abfalldokumentation!$F1831="Schimmel",Abfalldokumentation!$G1831="keinen Abnehmer/kein Schälpersonal"),"Div. Zipfel, ES ohne Verwendung",VLOOKUP(Abfalldokumentation!$E1831,Produktgruppen!A:B,2,FALSE)),"-")))))))))))))))))))))))</f>
        <v>ABS</v>
      </c>
      <c r="E1831" s="97" t="str">
        <f>IFERROR(VLOOKUP(Abfalldokumentation!$O1831,Artikel!A:C,3,FALSE),Abfalldokumentation!$O1831)</f>
        <v>ABS MUNSTER</v>
      </c>
      <c r="F1831" s="97" t="str">
        <f>VLOOKUP(T1831,'Liste Gründe'!A:D,2,FALSE)</f>
        <v>Schimmel</v>
      </c>
      <c r="G1831" s="96" t="str">
        <f>IF(ISBLANK(V1831),VLOOKUP(Abfalldokumentation!$P1831,'Liste Gründe'!A:D,3,FALSE),V1831)</f>
        <v>gesammelt für möglichen Einsatz</v>
      </c>
      <c r="H1831" s="97" t="str">
        <f>IF(ISBLANK(Abfalldokumentation!$W1831),"-",Abfalldokumentation!$W1831)</f>
        <v>-</v>
      </c>
      <c r="I1831" s="97">
        <f t="shared" si="208"/>
        <v>46</v>
      </c>
      <c r="J1831" s="97" t="str">
        <f t="shared" si="209"/>
        <v>Produkte</v>
      </c>
      <c r="K1831" s="97" t="str">
        <f t="shared" si="210"/>
        <v>BUs</v>
      </c>
      <c r="L1831" s="97" t="str">
        <f t="shared" si="211"/>
        <v>Symptome</v>
      </c>
      <c r="M1831" s="97">
        <f>IFERROR(VLOOKUP(Abfalldokumentation!$O1831,Kennzahlen!S:V,3,FALSE)*Abfalldokumentation!$B1831,"0")</f>
        <v>6.9999999999999999E-4</v>
      </c>
      <c r="N1831" s="97" t="str">
        <f>IF(ISBLANK(Q1831),VLOOKUP(Abfalldokumentation!$O1831,'Linien - BU'!R:S,2,FALSE),Q1831)</f>
        <v>BU4</v>
      </c>
      <c r="O1831" s="98">
        <f t="shared" si="206"/>
        <v>29501040</v>
      </c>
      <c r="P1831" s="98">
        <f t="shared" si="207"/>
        <v>12</v>
      </c>
      <c r="Q1831" s="90" t="s">
        <v>9</v>
      </c>
      <c r="R1831" s="91">
        <v>29501040</v>
      </c>
      <c r="S1831" s="91">
        <v>7</v>
      </c>
      <c r="T1831" s="91">
        <v>12</v>
      </c>
      <c r="U1831" s="41">
        <v>44516</v>
      </c>
      <c r="V1831" s="99" t="s">
        <v>23</v>
      </c>
      <c r="W1831" s="91"/>
      <c r="X1831" s="93" t="str">
        <f>IFERROR(VLOOKUP(Abfalldokumentation!$R1831,Artikel!A:C,3,FALSE),Abfalldokumentation!$R1831)</f>
        <v>ABS MUNSTER</v>
      </c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</row>
    <row r="1832" spans="1:40" ht="30" hidden="1" customHeight="1" x14ac:dyDescent="0.25">
      <c r="A1832" s="94" t="str">
        <f>VLOOKUP(N1832,'Linien - BU'!A:B,2,FALSE)</f>
        <v>BU4</v>
      </c>
      <c r="B1832" s="95">
        <f t="shared" si="199"/>
        <v>11</v>
      </c>
      <c r="C1832" s="96">
        <f>Abfalldokumentation!$U1832</f>
        <v>44516</v>
      </c>
      <c r="D1832" s="69" t="str">
        <f>IFERROR(IF(VLOOKUP(O1832,'[1]Rohware 230'!$B:$C,2,FALSE)=0,"Rohware"),
IFERROR(IF(VLOOKUP(O1832,[1]Sammelnr.!$B:$C,2,FALSE)=0,"Sammelnr. ungeschält ABS"),
IFERROR(IF(VLOOKUP(O1832,[1]Sammelnr.!$E:$F,2,FALSE)=0,"Sammelnr. ungeschält VS"),
IFERROR(IF(VLOOKUP(O1832,[1]Sammelnr.!$H:$I,2,FALSE)=0,"Sammelnr. geschält"),
IFERROR(IF(VLOOKUP(O1832,[1]Offen!$B:$C,2,FALSE)=0,"Offen ungeschält ABS"),
IFERROR(IF(VLOOKUP(O1832,[1]Offen!$E:$F,2,FALSE)=0,"Offen ungeschält VOS"),
IFERROR(IF(VLOOKUP(O1832,[1]Offen!$H:$I,2,FALSE)=0,"Offen geschält RW"),
IFERROR(IF(VLOOKUP(O1832,[1]Offen!$K:$L,2,FALSE)=0,"Offen vegan"),
IFERROR(IF(VLOOKUP(O1832,[1]Offen!$N:$O,2,FALSE)=0,"Offen Zipfel"),
IFERROR(IF(VLOOKUP(O1832,[1]Offen!$Q:$R,2,FALSE)=0,"Offen Endstücke"),
IFERROR(IF(VLOOKUP(O1832,[1]Vakuumiert!$B:$C,2,FALSE)=0,"Vakuumierter VOS ungeschält"),
IFERROR(IF(VLOOKUP(O1832,[1]Vakuumiert!$E:$F,2,FALSE)=0,"Vakuumierter ABS ungeschält"),
IFERROR(IF(VLOOKUP(O1832,[1]Vakuumiert!$H:$I,2,FALSE)=0,"Vakuumierter VOS geschält"),
IFERROR(IF(VLOOKUP(O1832,[1]Vakuumiert!$K:$L,2,FALSE)=0,"Vakuumierter VOS vegan"),
IFERROR(IF(VLOOKUP(O1832,[1]Vakuumiert!$N:$O,2,FALSE)=0,"Vakuumierter VOS Zipfel"),
IFERROR(IF(VLOOKUP(O1832,[1]Vakuumiert!$Q:$R,2,FALSE)=0,"Vakuumiert geschält"),
IFERROR(IF(VLOOKUP(O1832,'[1]vakuumierte Fertigprodukte'!$B:$C,2,FALSE)=0,"Fertigprodukte"),
IFERROR(IF(VLOOKUP(O1832,'[1]vakuumierte Fertigprodukte'!$E:$FI,2,FALSE)=0,"Vakuumierte Zipfel"),
IFERROR(IF(VLOOKUP(O1832,[1]Wurste!$B:$C,2,FALSE)=0,"Räucherwürste"),
IFERROR(IF(VLOOKUP(O1832,[1]Wurste!$E:$F,2,FALSE)=0,"URW/URGW Wurst"),
IFERROR(IF(VLOOKUP(O1832,[1]Wurste!$H:$I,2,FALSE)=0,"HF-Wurst Vegan"),
IFERROR(IF(VLOOKUP(O1832,[1]Wurste!$K:$L,2,FALSE)=0,"320er ohne Würste"),
IFERROR(IF(AND(OR(Abfalldokumentation!$A1832="BU3",Abfalldokumentation!$A1832="Verkauf"),Abfalldokumentation!$F1832="Schimmel",Abfalldokumentation!$G1832="keinen Abnehmer/kein Schälpersonal"),"Div. Zipfel, ES ohne Verwendung",VLOOKUP(Abfalldokumentation!$E1832,Produktgruppen!A:B,2,FALSE)),"-")))))))))))))))))))))))</f>
        <v>ABS</v>
      </c>
      <c r="E1832" s="97" t="str">
        <f>IFERROR(VLOOKUP(Abfalldokumentation!$O1832,Artikel!A:C,3,FALSE),Abfalldokumentation!$O1832)</f>
        <v>ABS MUNSTER</v>
      </c>
      <c r="F1832" s="97" t="str">
        <f>VLOOKUP(T1832,'Liste Gründe'!A:D,2,FALSE)</f>
        <v>Schimmel</v>
      </c>
      <c r="G1832" s="96" t="str">
        <f>IF(ISBLANK(V1832),VLOOKUP(Abfalldokumentation!$P1832,'Liste Gründe'!A:D,3,FALSE),V1832)</f>
        <v>gesammelt für möglichen Einsatz</v>
      </c>
      <c r="H1832" s="97" t="str">
        <f>IF(ISBLANK(Abfalldokumentation!$W1832),"-",Abfalldokumentation!$W1832)</f>
        <v>-</v>
      </c>
      <c r="I1832" s="97">
        <f t="shared" si="208"/>
        <v>46</v>
      </c>
      <c r="J1832" s="97" t="str">
        <f t="shared" si="209"/>
        <v>Produkte</v>
      </c>
      <c r="K1832" s="97" t="str">
        <f t="shared" si="210"/>
        <v>BUs</v>
      </c>
      <c r="L1832" s="97" t="str">
        <f t="shared" si="211"/>
        <v>Symptome</v>
      </c>
      <c r="M1832" s="97">
        <f>IFERROR(VLOOKUP(Abfalldokumentation!$O1832,Kennzahlen!S:V,3,FALSE)*Abfalldokumentation!$B1832,"0")</f>
        <v>1.1000000000000001E-3</v>
      </c>
      <c r="N1832" s="97" t="str">
        <f>IF(ISBLANK(Q1832),VLOOKUP(Abfalldokumentation!$O1832,'Linien - BU'!R:S,2,FALSE),Q1832)</f>
        <v>BU4</v>
      </c>
      <c r="O1832" s="98">
        <f t="shared" si="206"/>
        <v>29501040</v>
      </c>
      <c r="P1832" s="98">
        <f t="shared" si="207"/>
        <v>12</v>
      </c>
      <c r="Q1832" s="90" t="s">
        <v>9</v>
      </c>
      <c r="R1832" s="91">
        <v>29501040</v>
      </c>
      <c r="S1832" s="91">
        <v>11</v>
      </c>
      <c r="T1832" s="91">
        <v>12</v>
      </c>
      <c r="U1832" s="41">
        <v>44516</v>
      </c>
      <c r="V1832" s="99" t="s">
        <v>23</v>
      </c>
      <c r="W1832" s="91"/>
      <c r="X1832" s="93" t="str">
        <f>IFERROR(VLOOKUP(Abfalldokumentation!$R1832,Artikel!A:C,3,FALSE),Abfalldokumentation!$R1832)</f>
        <v>ABS MUNSTER</v>
      </c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</row>
    <row r="1833" spans="1:40" ht="30" hidden="1" customHeight="1" x14ac:dyDescent="0.25">
      <c r="A1833" s="94" t="str">
        <f>VLOOKUP(N1833,'Linien - BU'!A:B,2,FALSE)</f>
        <v>BU4</v>
      </c>
      <c r="B1833" s="95">
        <f t="shared" si="199"/>
        <v>3</v>
      </c>
      <c r="C1833" s="96">
        <f>Abfalldokumentation!$U1833</f>
        <v>44516</v>
      </c>
      <c r="D1833" s="69" t="str">
        <f>IFERROR(IF(VLOOKUP(O1833,'[1]Rohware 230'!$B:$C,2,FALSE)=0,"Rohware"),
IFERROR(IF(VLOOKUP(O1833,[1]Sammelnr.!$B:$C,2,FALSE)=0,"Sammelnr. ungeschält ABS"),
IFERROR(IF(VLOOKUP(O1833,[1]Sammelnr.!$E:$F,2,FALSE)=0,"Sammelnr. ungeschält VS"),
IFERROR(IF(VLOOKUP(O1833,[1]Sammelnr.!$H:$I,2,FALSE)=0,"Sammelnr. geschält"),
IFERROR(IF(VLOOKUP(O1833,[1]Offen!$B:$C,2,FALSE)=0,"Offen ungeschält ABS"),
IFERROR(IF(VLOOKUP(O1833,[1]Offen!$E:$F,2,FALSE)=0,"Offen ungeschält VOS"),
IFERROR(IF(VLOOKUP(O1833,[1]Offen!$H:$I,2,FALSE)=0,"Offen geschält RW"),
IFERROR(IF(VLOOKUP(O1833,[1]Offen!$K:$L,2,FALSE)=0,"Offen vegan"),
IFERROR(IF(VLOOKUP(O1833,[1]Offen!$N:$O,2,FALSE)=0,"Offen Zipfel"),
IFERROR(IF(VLOOKUP(O1833,[1]Offen!$Q:$R,2,FALSE)=0,"Offen Endstücke"),
IFERROR(IF(VLOOKUP(O1833,[1]Vakuumiert!$B:$C,2,FALSE)=0,"Vakuumierter VOS ungeschält"),
IFERROR(IF(VLOOKUP(O1833,[1]Vakuumiert!$E:$F,2,FALSE)=0,"Vakuumierter ABS ungeschält"),
IFERROR(IF(VLOOKUP(O1833,[1]Vakuumiert!$H:$I,2,FALSE)=0,"Vakuumierter VOS geschält"),
IFERROR(IF(VLOOKUP(O1833,[1]Vakuumiert!$K:$L,2,FALSE)=0,"Vakuumierter VOS vegan"),
IFERROR(IF(VLOOKUP(O1833,[1]Vakuumiert!$N:$O,2,FALSE)=0,"Vakuumierter VOS Zipfel"),
IFERROR(IF(VLOOKUP(O1833,[1]Vakuumiert!$Q:$R,2,FALSE)=0,"Vakuumiert geschält"),
IFERROR(IF(VLOOKUP(O1833,'[1]vakuumierte Fertigprodukte'!$B:$C,2,FALSE)=0,"Fertigprodukte"),
IFERROR(IF(VLOOKUP(O1833,'[1]vakuumierte Fertigprodukte'!$E:$FI,2,FALSE)=0,"Vakuumierte Zipfel"),
IFERROR(IF(VLOOKUP(O1833,[1]Wurste!$B:$C,2,FALSE)=0,"Räucherwürste"),
IFERROR(IF(VLOOKUP(O1833,[1]Wurste!$E:$F,2,FALSE)=0,"URW/URGW Wurst"),
IFERROR(IF(VLOOKUP(O1833,[1]Wurste!$H:$I,2,FALSE)=0,"HF-Wurst Vegan"),
IFERROR(IF(VLOOKUP(O1833,[1]Wurste!$K:$L,2,FALSE)=0,"320er ohne Würste"),
IFERROR(IF(AND(OR(Abfalldokumentation!$A1833="BU3",Abfalldokumentation!$A1833="Verkauf"),Abfalldokumentation!$F1833="Schimmel",Abfalldokumentation!$G1833="keinen Abnehmer/kein Schälpersonal"),"Div. Zipfel, ES ohne Verwendung",VLOOKUP(Abfalldokumentation!$E1833,Produktgruppen!A:B,2,FALSE)),"-")))))))))))))))))))))))</f>
        <v>ABS</v>
      </c>
      <c r="E1833" s="97" t="str">
        <f>IFERROR(VLOOKUP(Abfalldokumentation!$O1833,Artikel!A:C,3,FALSE),Abfalldokumentation!$O1833)</f>
        <v>ABS MUNSTER</v>
      </c>
      <c r="F1833" s="97" t="str">
        <f>VLOOKUP(T1833,'Liste Gründe'!A:D,2,FALSE)</f>
        <v>Schimmel</v>
      </c>
      <c r="G1833" s="96" t="str">
        <f>IF(ISBLANK(V1833),VLOOKUP(Abfalldokumentation!$P1833,'Liste Gründe'!A:D,3,FALSE),V1833)</f>
        <v>gesammelt für möglichen Einsatz</v>
      </c>
      <c r="H1833" s="97" t="str">
        <f>IF(ISBLANK(Abfalldokumentation!$W1833),"-",Abfalldokumentation!$W1833)</f>
        <v>-</v>
      </c>
      <c r="I1833" s="97">
        <f t="shared" si="208"/>
        <v>46</v>
      </c>
      <c r="J1833" s="97" t="str">
        <f t="shared" si="209"/>
        <v>Produkte</v>
      </c>
      <c r="K1833" s="97" t="str">
        <f t="shared" si="210"/>
        <v>BUs</v>
      </c>
      <c r="L1833" s="97" t="str">
        <f t="shared" si="211"/>
        <v>Symptome</v>
      </c>
      <c r="M1833" s="97">
        <f>IFERROR(VLOOKUP(Abfalldokumentation!$O1833,Kennzahlen!S:V,3,FALSE)*Abfalldokumentation!$B1833,"0")</f>
        <v>3.0000000000000003E-4</v>
      </c>
      <c r="N1833" s="97" t="str">
        <f>IF(ISBLANK(Q1833),VLOOKUP(Abfalldokumentation!$O1833,'Linien - BU'!R:S,2,FALSE),Q1833)</f>
        <v>BU4</v>
      </c>
      <c r="O1833" s="98">
        <f t="shared" si="206"/>
        <v>29501040</v>
      </c>
      <c r="P1833" s="98">
        <f t="shared" si="207"/>
        <v>12</v>
      </c>
      <c r="Q1833" s="90" t="s">
        <v>9</v>
      </c>
      <c r="R1833" s="91">
        <v>29501040</v>
      </c>
      <c r="S1833" s="91">
        <v>3</v>
      </c>
      <c r="T1833" s="91">
        <v>12</v>
      </c>
      <c r="U1833" s="41">
        <v>44516</v>
      </c>
      <c r="V1833" s="99" t="s">
        <v>23</v>
      </c>
      <c r="W1833" s="91"/>
      <c r="X1833" s="93" t="str">
        <f>IFERROR(VLOOKUP(Abfalldokumentation!$R1833,Artikel!A:C,3,FALSE),Abfalldokumentation!$R1833)</f>
        <v>ABS MUNSTER</v>
      </c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</row>
    <row r="1834" spans="1:40" ht="30" hidden="1" customHeight="1" x14ac:dyDescent="0.25">
      <c r="A1834" s="94" t="str">
        <f>VLOOKUP(N1834,'Linien - BU'!A:B,2,FALSE)</f>
        <v>BU1</v>
      </c>
      <c r="B1834" s="95">
        <f t="shared" si="199"/>
        <v>20</v>
      </c>
      <c r="C1834" s="96">
        <f>Abfalldokumentation!$U1834</f>
        <v>44516</v>
      </c>
      <c r="D1834" s="69" t="str">
        <f>IFERROR(IF(VLOOKUP(O1834,'[1]Rohware 230'!$B:$C,2,FALSE)=0,"Rohware"),
IFERROR(IF(VLOOKUP(O1834,[1]Sammelnr.!$B:$C,2,FALSE)=0,"Sammelnr. ungeschält ABS"),
IFERROR(IF(VLOOKUP(O1834,[1]Sammelnr.!$E:$F,2,FALSE)=0,"Sammelnr. ungeschält VS"),
IFERROR(IF(VLOOKUP(O1834,[1]Sammelnr.!$H:$I,2,FALSE)=0,"Sammelnr. geschält"),
IFERROR(IF(VLOOKUP(O1834,[1]Offen!$B:$C,2,FALSE)=0,"Offen ungeschält ABS"),
IFERROR(IF(VLOOKUP(O1834,[1]Offen!$E:$F,2,FALSE)=0,"Offen ungeschält VOS"),
IFERROR(IF(VLOOKUP(O1834,[1]Offen!$H:$I,2,FALSE)=0,"Offen geschält RW"),
IFERROR(IF(VLOOKUP(O1834,[1]Offen!$K:$L,2,FALSE)=0,"Offen vegan"),
IFERROR(IF(VLOOKUP(O1834,[1]Offen!$N:$O,2,FALSE)=0,"Offen Zipfel"),
IFERROR(IF(VLOOKUP(O1834,[1]Offen!$Q:$R,2,FALSE)=0,"Offen Endstücke"),
IFERROR(IF(VLOOKUP(O1834,[1]Vakuumiert!$B:$C,2,FALSE)=0,"Vakuumierter VOS ungeschält"),
IFERROR(IF(VLOOKUP(O1834,[1]Vakuumiert!$E:$F,2,FALSE)=0,"Vakuumierter ABS ungeschält"),
IFERROR(IF(VLOOKUP(O1834,[1]Vakuumiert!$H:$I,2,FALSE)=0,"Vakuumierter VOS geschält"),
IFERROR(IF(VLOOKUP(O1834,[1]Vakuumiert!$K:$L,2,FALSE)=0,"Vakuumierter VOS vegan"),
IFERROR(IF(VLOOKUP(O1834,[1]Vakuumiert!$N:$O,2,FALSE)=0,"Vakuumierter VOS Zipfel"),
IFERROR(IF(VLOOKUP(O1834,[1]Vakuumiert!$Q:$R,2,FALSE)=0,"Vakuumiert geschält"),
IFERROR(IF(VLOOKUP(O1834,'[1]vakuumierte Fertigprodukte'!$B:$C,2,FALSE)=0,"Fertigprodukte"),
IFERROR(IF(VLOOKUP(O1834,'[1]vakuumierte Fertigprodukte'!$E:$FI,2,FALSE)=0,"Vakuumierte Zipfel"),
IFERROR(IF(VLOOKUP(O1834,[1]Wurste!$B:$C,2,FALSE)=0,"Räucherwürste"),
IFERROR(IF(VLOOKUP(O1834,[1]Wurste!$E:$F,2,FALSE)=0,"URW/URGW Wurst"),
IFERROR(IF(VLOOKUP(O1834,[1]Wurste!$H:$I,2,FALSE)=0,"HF-Wurst Vegan"),
IFERROR(IF(VLOOKUP(O1834,[1]Wurste!$K:$L,2,FALSE)=0,"320er ohne Würste"),
IFERROR(IF(AND(OR(Abfalldokumentation!$A1834="BU3",Abfalldokumentation!$A1834="Verkauf"),Abfalldokumentation!$F1834="Schimmel",Abfalldokumentation!$G1834="keinen Abnehmer/kein Schälpersonal"),"Div. Zipfel, ES ohne Verwendung",VLOOKUP(Abfalldokumentation!$E1834,Produktgruppen!A:B,2,FALSE)),"-")))))))))))))))))))))))</f>
        <v>-</v>
      </c>
      <c r="E1834" s="97">
        <f>IFERROR(VLOOKUP(Abfalldokumentation!$O1834,Artikel!A:C,3,FALSE),Abfalldokumentation!$O1834)</f>
        <v>32000236</v>
      </c>
      <c r="F1834" s="97" t="str">
        <f>VLOOKUP(T1834,'Liste Gründe'!A:D,2,FALSE)</f>
        <v>Linienbezogen</v>
      </c>
      <c r="G1834" s="96" t="str">
        <f>IF(ISBLANK(V1834),VLOOKUP(Abfalldokumentation!$P1834,'Liste Gründe'!A:D,3,FALSE),V1834)</f>
        <v>Reinigung</v>
      </c>
      <c r="H1834" s="97" t="str">
        <f>IF(ISBLANK(Abfalldokumentation!$W1834),"-",Abfalldokumentation!$W1834)</f>
        <v>-</v>
      </c>
      <c r="I1834" s="97">
        <f t="shared" si="208"/>
        <v>46</v>
      </c>
      <c r="J1834" s="97" t="str">
        <f t="shared" si="209"/>
        <v>Produkte</v>
      </c>
      <c r="K1834" s="97" t="str">
        <f t="shared" si="210"/>
        <v>BUs</v>
      </c>
      <c r="L1834" s="97" t="str">
        <f t="shared" si="211"/>
        <v>Symptome</v>
      </c>
      <c r="M1834" s="97" t="str">
        <f>IFERROR(VLOOKUP(Abfalldokumentation!$O1834,Kennzahlen!S:V,3,FALSE)*Abfalldokumentation!$B1834,"0")</f>
        <v>0</v>
      </c>
      <c r="N1834" s="97" t="str">
        <f>IF(ISBLANK(Q1834),VLOOKUP(Abfalldokumentation!$O1834,'Linien - BU'!R:S,2,FALSE),Q1834)</f>
        <v>BU1</v>
      </c>
      <c r="O1834" s="98">
        <f t="shared" si="206"/>
        <v>32000236</v>
      </c>
      <c r="P1834" s="98">
        <f t="shared" si="207"/>
        <v>10</v>
      </c>
      <c r="Q1834" s="90" t="s">
        <v>6</v>
      </c>
      <c r="R1834" s="91">
        <v>32000236</v>
      </c>
      <c r="S1834" s="91">
        <v>20</v>
      </c>
      <c r="T1834" s="91">
        <v>10</v>
      </c>
      <c r="U1834" s="41">
        <v>44516</v>
      </c>
      <c r="V1834" s="92"/>
      <c r="W1834" s="91"/>
      <c r="X1834" s="93">
        <f>IFERROR(VLOOKUP(Abfalldokumentation!$R1834,Artikel!A:C,3,FALSE),Abfalldokumentation!$R1834)</f>
        <v>32000236</v>
      </c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</row>
    <row r="1835" spans="1:40" ht="30" hidden="1" customHeight="1" x14ac:dyDescent="0.25">
      <c r="A1835" s="94" t="str">
        <f>VLOOKUP(N1835,'Linien - BU'!A:B,2,FALSE)</f>
        <v>BU1</v>
      </c>
      <c r="B1835" s="95">
        <f t="shared" si="199"/>
        <v>20</v>
      </c>
      <c r="C1835" s="96">
        <f>Abfalldokumentation!$U1835</f>
        <v>44516</v>
      </c>
      <c r="D1835" s="69" t="str">
        <f>IFERROR(IF(VLOOKUP(O1835,'[1]Rohware 230'!$B:$C,2,FALSE)=0,"Rohware"),
IFERROR(IF(VLOOKUP(O1835,[1]Sammelnr.!$B:$C,2,FALSE)=0,"Sammelnr. ungeschält ABS"),
IFERROR(IF(VLOOKUP(O1835,[1]Sammelnr.!$E:$F,2,FALSE)=0,"Sammelnr. ungeschält VS"),
IFERROR(IF(VLOOKUP(O1835,[1]Sammelnr.!$H:$I,2,FALSE)=0,"Sammelnr. geschält"),
IFERROR(IF(VLOOKUP(O1835,[1]Offen!$B:$C,2,FALSE)=0,"Offen ungeschält ABS"),
IFERROR(IF(VLOOKUP(O1835,[1]Offen!$E:$F,2,FALSE)=0,"Offen ungeschält VOS"),
IFERROR(IF(VLOOKUP(O1835,[1]Offen!$H:$I,2,FALSE)=0,"Offen geschält RW"),
IFERROR(IF(VLOOKUP(O1835,[1]Offen!$K:$L,2,FALSE)=0,"Offen vegan"),
IFERROR(IF(VLOOKUP(O1835,[1]Offen!$N:$O,2,FALSE)=0,"Offen Zipfel"),
IFERROR(IF(VLOOKUP(O1835,[1]Offen!$Q:$R,2,FALSE)=0,"Offen Endstücke"),
IFERROR(IF(VLOOKUP(O1835,[1]Vakuumiert!$B:$C,2,FALSE)=0,"Vakuumierter VOS ungeschält"),
IFERROR(IF(VLOOKUP(O1835,[1]Vakuumiert!$E:$F,2,FALSE)=0,"Vakuumierter ABS ungeschält"),
IFERROR(IF(VLOOKUP(O1835,[1]Vakuumiert!$H:$I,2,FALSE)=0,"Vakuumierter VOS geschält"),
IFERROR(IF(VLOOKUP(O1835,[1]Vakuumiert!$K:$L,2,FALSE)=0,"Vakuumierter VOS vegan"),
IFERROR(IF(VLOOKUP(O1835,[1]Vakuumiert!$N:$O,2,FALSE)=0,"Vakuumierter VOS Zipfel"),
IFERROR(IF(VLOOKUP(O1835,[1]Vakuumiert!$Q:$R,2,FALSE)=0,"Vakuumiert geschält"),
IFERROR(IF(VLOOKUP(O1835,'[1]vakuumierte Fertigprodukte'!$B:$C,2,FALSE)=0,"Fertigprodukte"),
IFERROR(IF(VLOOKUP(O1835,'[1]vakuumierte Fertigprodukte'!$E:$FI,2,FALSE)=0,"Vakuumierte Zipfel"),
IFERROR(IF(VLOOKUP(O1835,[1]Wurste!$B:$C,2,FALSE)=0,"Räucherwürste"),
IFERROR(IF(VLOOKUP(O1835,[1]Wurste!$E:$F,2,FALSE)=0,"URW/URGW Wurst"),
IFERROR(IF(VLOOKUP(O1835,[1]Wurste!$H:$I,2,FALSE)=0,"HF-Wurst Vegan"),
IFERROR(IF(VLOOKUP(O1835,[1]Wurste!$K:$L,2,FALSE)=0,"320er ohne Würste"),
IFERROR(IF(AND(OR(Abfalldokumentation!$A1835="BU3",Abfalldokumentation!$A1835="Verkauf"),Abfalldokumentation!$F1835="Schimmel",Abfalldokumentation!$G1835="keinen Abnehmer/kein Schälpersonal"),"Div. Zipfel, ES ohne Verwendung",VLOOKUP(Abfalldokumentation!$E1835,Produktgruppen!A:B,2,FALSE)),"-")))))))))))))))))))))))</f>
        <v>-</v>
      </c>
      <c r="E1835" s="97" t="str">
        <f>IFERROR(VLOOKUP(Abfalldokumentation!$O1835,Artikel!A:C,3,FALSE),Abfalldokumentation!$O1835)</f>
        <v>RW NUSS 10,0KG AN</v>
      </c>
      <c r="F1835" s="97" t="str">
        <f>VLOOKUP(T1835,'Liste Gründe'!A:D,2,FALSE)</f>
        <v>Linienbezogen</v>
      </c>
      <c r="G1835" s="96" t="str">
        <f>IF(ISBLANK(V1835),VLOOKUP(Abfalldokumentation!$P1835,'Liste Gründe'!A:D,3,FALSE),V1835)</f>
        <v>Darm geplatzt</v>
      </c>
      <c r="H1835" s="97" t="str">
        <f>IF(ISBLANK(Abfalldokumentation!$W1835),"-",Abfalldokumentation!$W1835)</f>
        <v>-</v>
      </c>
      <c r="I1835" s="97">
        <f t="shared" si="208"/>
        <v>46</v>
      </c>
      <c r="J1835" s="97" t="str">
        <f t="shared" si="209"/>
        <v>Produkte</v>
      </c>
      <c r="K1835" s="97" t="str">
        <f t="shared" si="210"/>
        <v>BUs</v>
      </c>
      <c r="L1835" s="97" t="str">
        <f t="shared" si="211"/>
        <v>Symptome</v>
      </c>
      <c r="M1835" s="97" t="str">
        <f>IFERROR(VLOOKUP(Abfalldokumentation!$O1835,Kennzahlen!S:V,3,FALSE)*Abfalldokumentation!$B1835,"0")</f>
        <v>0</v>
      </c>
      <c r="N1835" s="97" t="str">
        <f>IF(ISBLANK(Q1835),VLOOKUP(Abfalldokumentation!$O1835,'Linien - BU'!R:S,2,FALSE),Q1835)</f>
        <v>BU1</v>
      </c>
      <c r="O1835" s="98">
        <f t="shared" si="206"/>
        <v>32000070</v>
      </c>
      <c r="P1835" s="98">
        <f t="shared" si="207"/>
        <v>34</v>
      </c>
      <c r="Q1835" s="90" t="s">
        <v>6</v>
      </c>
      <c r="R1835" s="91">
        <v>32000070</v>
      </c>
      <c r="S1835" s="91">
        <v>20</v>
      </c>
      <c r="T1835" s="91">
        <v>34</v>
      </c>
      <c r="U1835" s="41">
        <v>44516</v>
      </c>
      <c r="V1835" s="92"/>
      <c r="W1835" s="91"/>
      <c r="X1835" s="93" t="str">
        <f>IFERROR(VLOOKUP(Abfalldokumentation!$R1835,Artikel!A:C,3,FALSE),Abfalldokumentation!$R1835)</f>
        <v>RW NUSS 10,0KG AN</v>
      </c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</row>
    <row r="1836" spans="1:40" ht="30" hidden="1" customHeight="1" x14ac:dyDescent="0.25">
      <c r="A1836" s="94" t="str">
        <f>VLOOKUP(N1836,'Linien - BU'!A:B,2,FALSE)</f>
        <v>BU1</v>
      </c>
      <c r="B1836" s="95">
        <f t="shared" si="199"/>
        <v>20</v>
      </c>
      <c r="C1836" s="96">
        <f>Abfalldokumentation!$U1836</f>
        <v>44516</v>
      </c>
      <c r="D1836" s="69" t="str">
        <f>IFERROR(IF(VLOOKUP(O1836,'[1]Rohware 230'!$B:$C,2,FALSE)=0,"Rohware"),
IFERROR(IF(VLOOKUP(O1836,[1]Sammelnr.!$B:$C,2,FALSE)=0,"Sammelnr. ungeschält ABS"),
IFERROR(IF(VLOOKUP(O1836,[1]Sammelnr.!$E:$F,2,FALSE)=0,"Sammelnr. ungeschält VS"),
IFERROR(IF(VLOOKUP(O1836,[1]Sammelnr.!$H:$I,2,FALSE)=0,"Sammelnr. geschält"),
IFERROR(IF(VLOOKUP(O1836,[1]Offen!$B:$C,2,FALSE)=0,"Offen ungeschält ABS"),
IFERROR(IF(VLOOKUP(O1836,[1]Offen!$E:$F,2,FALSE)=0,"Offen ungeschält VOS"),
IFERROR(IF(VLOOKUP(O1836,[1]Offen!$H:$I,2,FALSE)=0,"Offen geschält RW"),
IFERROR(IF(VLOOKUP(O1836,[1]Offen!$K:$L,2,FALSE)=0,"Offen vegan"),
IFERROR(IF(VLOOKUP(O1836,[1]Offen!$N:$O,2,FALSE)=0,"Offen Zipfel"),
IFERROR(IF(VLOOKUP(O1836,[1]Offen!$Q:$R,2,FALSE)=0,"Offen Endstücke"),
IFERROR(IF(VLOOKUP(O1836,[1]Vakuumiert!$B:$C,2,FALSE)=0,"Vakuumierter VOS ungeschält"),
IFERROR(IF(VLOOKUP(O1836,[1]Vakuumiert!$E:$F,2,FALSE)=0,"Vakuumierter ABS ungeschält"),
IFERROR(IF(VLOOKUP(O1836,[1]Vakuumiert!$H:$I,2,FALSE)=0,"Vakuumierter VOS geschält"),
IFERROR(IF(VLOOKUP(O1836,[1]Vakuumiert!$K:$L,2,FALSE)=0,"Vakuumierter VOS vegan"),
IFERROR(IF(VLOOKUP(O1836,[1]Vakuumiert!$N:$O,2,FALSE)=0,"Vakuumierter VOS Zipfel"),
IFERROR(IF(VLOOKUP(O1836,[1]Vakuumiert!$Q:$R,2,FALSE)=0,"Vakuumiert geschält"),
IFERROR(IF(VLOOKUP(O1836,'[1]vakuumierte Fertigprodukte'!$B:$C,2,FALSE)=0,"Fertigprodukte"),
IFERROR(IF(VLOOKUP(O1836,'[1]vakuumierte Fertigprodukte'!$E:$FI,2,FALSE)=0,"Vakuumierte Zipfel"),
IFERROR(IF(VLOOKUP(O1836,[1]Wurste!$B:$C,2,FALSE)=0,"Räucherwürste"),
IFERROR(IF(VLOOKUP(O1836,[1]Wurste!$E:$F,2,FALSE)=0,"URW/URGW Wurst"),
IFERROR(IF(VLOOKUP(O1836,[1]Wurste!$H:$I,2,FALSE)=0,"HF-Wurst Vegan"),
IFERROR(IF(VLOOKUP(O1836,[1]Wurste!$K:$L,2,FALSE)=0,"320er ohne Würste"),
IFERROR(IF(AND(OR(Abfalldokumentation!$A1836="BU3",Abfalldokumentation!$A1836="Verkauf"),Abfalldokumentation!$F1836="Schimmel",Abfalldokumentation!$G1836="keinen Abnehmer/kein Schälpersonal"),"Div. Zipfel, ES ohne Verwendung",VLOOKUP(Abfalldokumentation!$E1836,Produktgruppen!A:B,2,FALSE)),"-")))))))))))))))))))))))</f>
        <v>-</v>
      </c>
      <c r="E1836" s="97">
        <f>IFERROR(VLOOKUP(Abfalldokumentation!$O1836,Artikel!A:C,3,FALSE),Abfalldokumentation!$O1836)</f>
        <v>32000236</v>
      </c>
      <c r="F1836" s="97" t="str">
        <f>VLOOKUP(T1836,'Liste Gründe'!A:D,2,FALSE)</f>
        <v>Rest</v>
      </c>
      <c r="G1836" s="96" t="str">
        <f>IF(ISBLANK(V1836),VLOOKUP(Abfalldokumentation!$P1836,'Liste Gründe'!A:D,3,FALSE),V1836)</f>
        <v>Schmutz</v>
      </c>
      <c r="H1836" s="97" t="str">
        <f>IF(ISBLANK(Abfalldokumentation!$W1836),"-",Abfalldokumentation!$W1836)</f>
        <v>-</v>
      </c>
      <c r="I1836" s="97">
        <f t="shared" si="208"/>
        <v>46</v>
      </c>
      <c r="J1836" s="97" t="str">
        <f t="shared" si="209"/>
        <v>Produkte</v>
      </c>
      <c r="K1836" s="97" t="str">
        <f t="shared" si="210"/>
        <v>BUs</v>
      </c>
      <c r="L1836" s="97" t="str">
        <f t="shared" si="211"/>
        <v>Symptome</v>
      </c>
      <c r="M1836" s="97" t="str">
        <f>IFERROR(VLOOKUP(Abfalldokumentation!$O1836,Kennzahlen!S:V,3,FALSE)*Abfalldokumentation!$B1836,"0")</f>
        <v>0</v>
      </c>
      <c r="N1836" s="97" t="str">
        <f>IF(ISBLANK(Q1836),VLOOKUP(Abfalldokumentation!$O1836,'Linien - BU'!R:S,2,FALSE),Q1836)</f>
        <v>BU1</v>
      </c>
      <c r="O1836" s="98">
        <f t="shared" si="206"/>
        <v>32000236</v>
      </c>
      <c r="P1836" s="98">
        <f t="shared" si="207"/>
        <v>42</v>
      </c>
      <c r="Q1836" s="90" t="s">
        <v>6</v>
      </c>
      <c r="R1836" s="91">
        <v>32000236</v>
      </c>
      <c r="S1836" s="91">
        <v>20</v>
      </c>
      <c r="T1836" s="91">
        <v>42</v>
      </c>
      <c r="U1836" s="41">
        <v>44516</v>
      </c>
      <c r="V1836" s="92"/>
      <c r="W1836" s="91"/>
      <c r="X1836" s="93">
        <f>IFERROR(VLOOKUP(Abfalldokumentation!$R1836,Artikel!A:C,3,FALSE),Abfalldokumentation!$R1836)</f>
        <v>32000236</v>
      </c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</row>
    <row r="1837" spans="1:40" ht="30" hidden="1" customHeight="1" x14ac:dyDescent="0.25">
      <c r="A1837" s="94" t="str">
        <f>VLOOKUP(N1837,'Linien - BU'!A:B,2,FALSE)</f>
        <v>BU1</v>
      </c>
      <c r="B1837" s="95">
        <f t="shared" ref="B1837:B1847" si="212">S1837</f>
        <v>313</v>
      </c>
      <c r="C1837" s="96">
        <f>Abfalldokumentation!$U1837</f>
        <v>44516</v>
      </c>
      <c r="D1837" s="69" t="str">
        <f>IFERROR(IF(VLOOKUP(O1837,'[1]Rohware 230'!$B:$C,2,FALSE)=0,"Rohware"),
IFERROR(IF(VLOOKUP(O1837,[1]Sammelnr.!$B:$C,2,FALSE)=0,"Sammelnr. ungeschält ABS"),
IFERROR(IF(VLOOKUP(O1837,[1]Sammelnr.!$E:$F,2,FALSE)=0,"Sammelnr. ungeschält VS"),
IFERROR(IF(VLOOKUP(O1837,[1]Sammelnr.!$H:$I,2,FALSE)=0,"Sammelnr. geschält"),
IFERROR(IF(VLOOKUP(O1837,[1]Offen!$B:$C,2,FALSE)=0,"Offen ungeschält ABS"),
IFERROR(IF(VLOOKUP(O1837,[1]Offen!$E:$F,2,FALSE)=0,"Offen ungeschält VOS"),
IFERROR(IF(VLOOKUP(O1837,[1]Offen!$H:$I,2,FALSE)=0,"Offen geschält RW"),
IFERROR(IF(VLOOKUP(O1837,[1]Offen!$K:$L,2,FALSE)=0,"Offen vegan"),
IFERROR(IF(VLOOKUP(O1837,[1]Offen!$N:$O,2,FALSE)=0,"Offen Zipfel"),
IFERROR(IF(VLOOKUP(O1837,[1]Offen!$Q:$R,2,FALSE)=0,"Offen Endstücke"),
IFERROR(IF(VLOOKUP(O1837,[1]Vakuumiert!$B:$C,2,FALSE)=0,"Vakuumierter VOS ungeschält"),
IFERROR(IF(VLOOKUP(O1837,[1]Vakuumiert!$E:$F,2,FALSE)=0,"Vakuumierter ABS ungeschält"),
IFERROR(IF(VLOOKUP(O1837,[1]Vakuumiert!$H:$I,2,FALSE)=0,"Vakuumierter VOS geschält"),
IFERROR(IF(VLOOKUP(O1837,[1]Vakuumiert!$K:$L,2,FALSE)=0,"Vakuumierter VOS vegan"),
IFERROR(IF(VLOOKUP(O1837,[1]Vakuumiert!$N:$O,2,FALSE)=0,"Vakuumierter VOS Zipfel"),
IFERROR(IF(VLOOKUP(O1837,[1]Vakuumiert!$Q:$R,2,FALSE)=0,"Vakuumiert geschält"),
IFERROR(IF(VLOOKUP(O1837,'[1]vakuumierte Fertigprodukte'!$B:$C,2,FALSE)=0,"Fertigprodukte"),
IFERROR(IF(VLOOKUP(O1837,'[1]vakuumierte Fertigprodukte'!$E:$FI,2,FALSE)=0,"Vakuumierte Zipfel"),
IFERROR(IF(VLOOKUP(O1837,[1]Wurste!$B:$C,2,FALSE)=0,"Räucherwürste"),
IFERROR(IF(VLOOKUP(O1837,[1]Wurste!$E:$F,2,FALSE)=0,"URW/URGW Wurst"),
IFERROR(IF(VLOOKUP(O1837,[1]Wurste!$H:$I,2,FALSE)=0,"HF-Wurst Vegan"),
IFERROR(IF(VLOOKUP(O1837,[1]Wurste!$K:$L,2,FALSE)=0,"320er ohne Würste"),
IFERROR(IF(AND(OR(Abfalldokumentation!$A1837="BU3",Abfalldokumentation!$A1837="Verkauf"),Abfalldokumentation!$F1837="Schimmel",Abfalldokumentation!$G1837="keinen Abnehmer/kein Schälpersonal"),"Div. Zipfel, ES ohne Verwendung",VLOOKUP(Abfalldokumentation!$E1837,Produktgruppen!A:B,2,FALSE)),"-")))))))))))))))))))))))</f>
        <v>-</v>
      </c>
      <c r="E1837" s="97" t="str">
        <f>IFERROR(VLOOKUP(Abfalldokumentation!$O1837,Artikel!A:C,3,FALSE),Abfalldokumentation!$O1837)</f>
        <v>Maschinenabfall</v>
      </c>
      <c r="F1837" s="97" t="str">
        <f>VLOOKUP(T1837,'Liste Gründe'!A:D,2,FALSE)</f>
        <v>Linienbezogen</v>
      </c>
      <c r="G1837" s="96" t="str">
        <f>IF(ISBLANK(V1837),VLOOKUP(Abfalldokumentation!$P1837,'Liste Gründe'!A:D,3,FALSE),V1837)</f>
        <v>Füllkopf tropft (vegan)</v>
      </c>
      <c r="H1837" s="97" t="str">
        <f>IF(ISBLANK(Abfalldokumentation!$W1837),"-",Abfalldokumentation!$W1837)</f>
        <v>-</v>
      </c>
      <c r="I1837" s="97">
        <f t="shared" si="208"/>
        <v>46</v>
      </c>
      <c r="J1837" s="97" t="str">
        <f t="shared" si="209"/>
        <v>Produkte</v>
      </c>
      <c r="K1837" s="97" t="str">
        <f t="shared" si="210"/>
        <v>BUs</v>
      </c>
      <c r="L1837" s="97" t="str">
        <f t="shared" si="211"/>
        <v>Symptome</v>
      </c>
      <c r="M1837" s="97" t="str">
        <f>IFERROR(VLOOKUP(Abfalldokumentation!$O1837,Kennzahlen!S:V,3,FALSE)*Abfalldokumentation!$B1837,"0")</f>
        <v>0</v>
      </c>
      <c r="N1837" s="97" t="str">
        <f>IF(ISBLANK(Q1837),VLOOKUP(Abfalldokumentation!$O1837,'Linien - BU'!R:S,2,FALSE),Q1837)</f>
        <v>BU1</v>
      </c>
      <c r="O1837" s="98" t="str">
        <f t="shared" si="206"/>
        <v>Maschinenabfall</v>
      </c>
      <c r="P1837" s="98">
        <f t="shared" si="207"/>
        <v>20</v>
      </c>
      <c r="Q1837" s="90" t="s">
        <v>6</v>
      </c>
      <c r="R1837" s="40" t="s">
        <v>55</v>
      </c>
      <c r="S1837" s="91">
        <v>313</v>
      </c>
      <c r="T1837" s="91">
        <v>20</v>
      </c>
      <c r="U1837" s="41">
        <v>44516</v>
      </c>
      <c r="V1837" s="92"/>
      <c r="W1837" s="91"/>
      <c r="X1837" s="93" t="str">
        <f>IFERROR(VLOOKUP(Abfalldokumentation!$R1837,Artikel!A:C,3,FALSE),Abfalldokumentation!$R1837)</f>
        <v>Maschinenabfall</v>
      </c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</row>
    <row r="1838" spans="1:40" ht="30" hidden="1" customHeight="1" x14ac:dyDescent="0.25">
      <c r="A1838" s="94" t="str">
        <f>VLOOKUP(N1838,'Linien - BU'!A:B,2,FALSE)</f>
        <v>BU1</v>
      </c>
      <c r="B1838" s="95">
        <f t="shared" si="212"/>
        <v>60</v>
      </c>
      <c r="C1838" s="96">
        <f>Abfalldokumentation!$U1838</f>
        <v>44516</v>
      </c>
      <c r="D1838" s="69" t="str">
        <f>IFERROR(IF(VLOOKUP(O1838,'[1]Rohware 230'!$B:$C,2,FALSE)=0,"Rohware"),
IFERROR(IF(VLOOKUP(O1838,[1]Sammelnr.!$B:$C,2,FALSE)=0,"Sammelnr. ungeschält ABS"),
IFERROR(IF(VLOOKUP(O1838,[1]Sammelnr.!$E:$F,2,FALSE)=0,"Sammelnr. ungeschält VS"),
IFERROR(IF(VLOOKUP(O1838,[1]Sammelnr.!$H:$I,2,FALSE)=0,"Sammelnr. geschält"),
IFERROR(IF(VLOOKUP(O1838,[1]Offen!$B:$C,2,FALSE)=0,"Offen ungeschält ABS"),
IFERROR(IF(VLOOKUP(O1838,[1]Offen!$E:$F,2,FALSE)=0,"Offen ungeschält VOS"),
IFERROR(IF(VLOOKUP(O1838,[1]Offen!$H:$I,2,FALSE)=0,"Offen geschält RW"),
IFERROR(IF(VLOOKUP(O1838,[1]Offen!$K:$L,2,FALSE)=0,"Offen vegan"),
IFERROR(IF(VLOOKUP(O1838,[1]Offen!$N:$O,2,FALSE)=0,"Offen Zipfel"),
IFERROR(IF(VLOOKUP(O1838,[1]Offen!$Q:$R,2,FALSE)=0,"Offen Endstücke"),
IFERROR(IF(VLOOKUP(O1838,[1]Vakuumiert!$B:$C,2,FALSE)=0,"Vakuumierter VOS ungeschält"),
IFERROR(IF(VLOOKUP(O1838,[1]Vakuumiert!$E:$F,2,FALSE)=0,"Vakuumierter ABS ungeschält"),
IFERROR(IF(VLOOKUP(O1838,[1]Vakuumiert!$H:$I,2,FALSE)=0,"Vakuumierter VOS geschält"),
IFERROR(IF(VLOOKUP(O1838,[1]Vakuumiert!$K:$L,2,FALSE)=0,"Vakuumierter VOS vegan"),
IFERROR(IF(VLOOKUP(O1838,[1]Vakuumiert!$N:$O,2,FALSE)=0,"Vakuumierter VOS Zipfel"),
IFERROR(IF(VLOOKUP(O1838,[1]Vakuumiert!$Q:$R,2,FALSE)=0,"Vakuumiert geschält"),
IFERROR(IF(VLOOKUP(O1838,'[1]vakuumierte Fertigprodukte'!$B:$C,2,FALSE)=0,"Fertigprodukte"),
IFERROR(IF(VLOOKUP(O1838,'[1]vakuumierte Fertigprodukte'!$E:$FI,2,FALSE)=0,"Vakuumierte Zipfel"),
IFERROR(IF(VLOOKUP(O1838,[1]Wurste!$B:$C,2,FALSE)=0,"Räucherwürste"),
IFERROR(IF(VLOOKUP(O1838,[1]Wurste!$E:$F,2,FALSE)=0,"URW/URGW Wurst"),
IFERROR(IF(VLOOKUP(O1838,[1]Wurste!$H:$I,2,FALSE)=0,"HF-Wurst Vegan"),
IFERROR(IF(VLOOKUP(O1838,[1]Wurste!$K:$L,2,FALSE)=0,"320er ohne Würste"),
IFERROR(IF(AND(OR(Abfalldokumentation!$A1838="BU3",Abfalldokumentation!$A1838="Verkauf"),Abfalldokumentation!$F1838="Schimmel",Abfalldokumentation!$G1838="keinen Abnehmer/kein Schälpersonal"),"Div. Zipfel, ES ohne Verwendung",VLOOKUP(Abfalldokumentation!$E1838,Produktgruppen!A:B,2,FALSE)),"-")))))))))))))))))))))))</f>
        <v>-</v>
      </c>
      <c r="E1838" s="97" t="str">
        <f>IFERROR(VLOOKUP(Abfalldokumentation!$O1838,Artikel!A:C,3,FALSE),Abfalldokumentation!$O1838)</f>
        <v>ROUL WAL-DAR 4,2KG</v>
      </c>
      <c r="F1838" s="97" t="str">
        <f>VLOOKUP(T1838,'Liste Gründe'!A:D,2,FALSE)</f>
        <v>Linienbezogen</v>
      </c>
      <c r="G1838" s="96" t="str">
        <f>IF(ISBLANK(V1838),VLOOKUP(Abfalldokumentation!$P1838,'Liste Gründe'!A:D,3,FALSE),V1838)</f>
        <v>Schlaufe gerissen</v>
      </c>
      <c r="H1838" s="97" t="str">
        <f>IF(ISBLANK(Abfalldokumentation!$W1838),"-",Abfalldokumentation!$W1838)</f>
        <v>-</v>
      </c>
      <c r="I1838" s="97">
        <f t="shared" si="208"/>
        <v>46</v>
      </c>
      <c r="J1838" s="97" t="str">
        <f t="shared" si="209"/>
        <v>Produkte</v>
      </c>
      <c r="K1838" s="97" t="str">
        <f t="shared" si="210"/>
        <v>BUs</v>
      </c>
      <c r="L1838" s="97" t="str">
        <f t="shared" si="211"/>
        <v>Symptome</v>
      </c>
      <c r="M1838" s="97" t="str">
        <f>IFERROR(VLOOKUP(Abfalldokumentation!$O1838,Kennzahlen!S:V,3,FALSE)*Abfalldokumentation!$B1838,"0")</f>
        <v>0</v>
      </c>
      <c r="N1838" s="97" t="str">
        <f>IF(ISBLANK(Q1838),VLOOKUP(Abfalldokumentation!$O1838,'Linien - BU'!R:S,2,FALSE),Q1838)</f>
        <v>BU1</v>
      </c>
      <c r="O1838" s="98">
        <f t="shared" si="206"/>
        <v>31000142</v>
      </c>
      <c r="P1838" s="98">
        <f t="shared" si="207"/>
        <v>33</v>
      </c>
      <c r="Q1838" s="90" t="s">
        <v>6</v>
      </c>
      <c r="R1838" s="91">
        <v>31000142</v>
      </c>
      <c r="S1838" s="91">
        <v>60</v>
      </c>
      <c r="T1838" s="91">
        <v>33</v>
      </c>
      <c r="U1838" s="41">
        <v>44516</v>
      </c>
      <c r="V1838" s="92"/>
      <c r="W1838" s="91"/>
      <c r="X1838" s="93" t="str">
        <f>IFERROR(VLOOKUP(Abfalldokumentation!$R1838,Artikel!A:C,3,FALSE),Abfalldokumentation!$R1838)</f>
        <v>ROUL WAL-DAR 4,2KG</v>
      </c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</row>
    <row r="1839" spans="1:40" ht="30" hidden="1" customHeight="1" x14ac:dyDescent="0.25">
      <c r="A1839" s="94" t="str">
        <f>VLOOKUP(N1839,'Linien - BU'!A:B,2,FALSE)</f>
        <v>BU1</v>
      </c>
      <c r="B1839" s="95">
        <f t="shared" si="212"/>
        <v>20</v>
      </c>
      <c r="C1839" s="96">
        <f>Abfalldokumentation!$U1839</f>
        <v>44516</v>
      </c>
      <c r="D1839" s="69" t="str">
        <f>IFERROR(IF(VLOOKUP(O1839,'[1]Rohware 230'!$B:$C,2,FALSE)=0,"Rohware"),
IFERROR(IF(VLOOKUP(O1839,[1]Sammelnr.!$B:$C,2,FALSE)=0,"Sammelnr. ungeschält ABS"),
IFERROR(IF(VLOOKUP(O1839,[1]Sammelnr.!$E:$F,2,FALSE)=0,"Sammelnr. ungeschält VS"),
IFERROR(IF(VLOOKUP(O1839,[1]Sammelnr.!$H:$I,2,FALSE)=0,"Sammelnr. geschält"),
IFERROR(IF(VLOOKUP(O1839,[1]Offen!$B:$C,2,FALSE)=0,"Offen ungeschält ABS"),
IFERROR(IF(VLOOKUP(O1839,[1]Offen!$E:$F,2,FALSE)=0,"Offen ungeschält VOS"),
IFERROR(IF(VLOOKUP(O1839,[1]Offen!$H:$I,2,FALSE)=0,"Offen geschält RW"),
IFERROR(IF(VLOOKUP(O1839,[1]Offen!$K:$L,2,FALSE)=0,"Offen vegan"),
IFERROR(IF(VLOOKUP(O1839,[1]Offen!$N:$O,2,FALSE)=0,"Offen Zipfel"),
IFERROR(IF(VLOOKUP(O1839,[1]Offen!$Q:$R,2,FALSE)=0,"Offen Endstücke"),
IFERROR(IF(VLOOKUP(O1839,[1]Vakuumiert!$B:$C,2,FALSE)=0,"Vakuumierter VOS ungeschält"),
IFERROR(IF(VLOOKUP(O1839,[1]Vakuumiert!$E:$F,2,FALSE)=0,"Vakuumierter ABS ungeschält"),
IFERROR(IF(VLOOKUP(O1839,[1]Vakuumiert!$H:$I,2,FALSE)=0,"Vakuumierter VOS geschält"),
IFERROR(IF(VLOOKUP(O1839,[1]Vakuumiert!$K:$L,2,FALSE)=0,"Vakuumierter VOS vegan"),
IFERROR(IF(VLOOKUP(O1839,[1]Vakuumiert!$N:$O,2,FALSE)=0,"Vakuumierter VOS Zipfel"),
IFERROR(IF(VLOOKUP(O1839,[1]Vakuumiert!$Q:$R,2,FALSE)=0,"Vakuumiert geschält"),
IFERROR(IF(VLOOKUP(O1839,'[1]vakuumierte Fertigprodukte'!$B:$C,2,FALSE)=0,"Fertigprodukte"),
IFERROR(IF(VLOOKUP(O1839,'[1]vakuumierte Fertigprodukte'!$E:$FI,2,FALSE)=0,"Vakuumierte Zipfel"),
IFERROR(IF(VLOOKUP(O1839,[1]Wurste!$B:$C,2,FALSE)=0,"Räucherwürste"),
IFERROR(IF(VLOOKUP(O1839,[1]Wurste!$E:$F,2,FALSE)=0,"URW/URGW Wurst"),
IFERROR(IF(VLOOKUP(O1839,[1]Wurste!$H:$I,2,FALSE)=0,"HF-Wurst Vegan"),
IFERROR(IF(VLOOKUP(O1839,[1]Wurste!$K:$L,2,FALSE)=0,"320er ohne Würste"),
IFERROR(IF(AND(OR(Abfalldokumentation!$A1839="BU3",Abfalldokumentation!$A1839="Verkauf"),Abfalldokumentation!$F1839="Schimmel",Abfalldokumentation!$G1839="keinen Abnehmer/kein Schälpersonal"),"Div. Zipfel, ES ohne Verwendung",VLOOKUP(Abfalldokumentation!$E1839,Produktgruppen!A:B,2,FALSE)),"-")))))))))))))))))))))))</f>
        <v>-</v>
      </c>
      <c r="E1839" s="97" t="str">
        <f>IFERROR(VLOOKUP(Abfalldokumentation!$O1839,Artikel!A:C,3,FALSE),Abfalldokumentation!$O1839)</f>
        <v>SKZ EMM-45 10KG</v>
      </c>
      <c r="F1839" s="97" t="str">
        <f>VLOOKUP(T1839,'Liste Gründe'!A:D,2,FALSE)</f>
        <v>Linienbezogen</v>
      </c>
      <c r="G1839" s="96" t="str">
        <f>IF(ISBLANK(V1839),VLOOKUP(Abfalldokumentation!$P1839,'Liste Gründe'!A:D,3,FALSE),V1839)</f>
        <v>aus Hand gerutscht</v>
      </c>
      <c r="H1839" s="97" t="str">
        <f>IF(ISBLANK(Abfalldokumentation!$W1839),"-",Abfalldokumentation!$W1839)</f>
        <v>-</v>
      </c>
      <c r="I1839" s="97">
        <f t="shared" si="208"/>
        <v>46</v>
      </c>
      <c r="J1839" s="97" t="str">
        <f t="shared" si="209"/>
        <v>Produkte</v>
      </c>
      <c r="K1839" s="97" t="str">
        <f t="shared" si="210"/>
        <v>BUs</v>
      </c>
      <c r="L1839" s="97" t="str">
        <f t="shared" si="211"/>
        <v>Symptome</v>
      </c>
      <c r="M1839" s="97" t="str">
        <f>IFERROR(VLOOKUP(Abfalldokumentation!$O1839,Kennzahlen!S:V,3,FALSE)*Abfalldokumentation!$B1839,"0")</f>
        <v>0</v>
      </c>
      <c r="N1839" s="97" t="str">
        <f>IF(ISBLANK(Q1839),VLOOKUP(Abfalldokumentation!$O1839,'Linien - BU'!R:S,2,FALSE),Q1839)</f>
        <v>BU1</v>
      </c>
      <c r="O1839" s="98">
        <f t="shared" si="206"/>
        <v>31000162</v>
      </c>
      <c r="P1839" s="98">
        <f t="shared" si="207"/>
        <v>32</v>
      </c>
      <c r="Q1839" s="90" t="s">
        <v>6</v>
      </c>
      <c r="R1839" s="91">
        <v>31000162</v>
      </c>
      <c r="S1839" s="91">
        <v>20</v>
      </c>
      <c r="T1839" s="91">
        <v>32</v>
      </c>
      <c r="U1839" s="41">
        <v>44516</v>
      </c>
      <c r="V1839" s="92"/>
      <c r="W1839" s="91"/>
      <c r="X1839" s="93" t="str">
        <f>IFERROR(VLOOKUP(Abfalldokumentation!$R1839,Artikel!A:C,3,FALSE),Abfalldokumentation!$R1839)</f>
        <v>SKZ EMM-45 10KG</v>
      </c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</row>
    <row r="1840" spans="1:40" ht="30" hidden="1" customHeight="1" x14ac:dyDescent="0.25">
      <c r="A1840" s="94" t="str">
        <f>VLOOKUP(N1840,'Linien - BU'!A:B,2,FALSE)</f>
        <v>BU1</v>
      </c>
      <c r="B1840" s="95">
        <f t="shared" si="212"/>
        <v>40</v>
      </c>
      <c r="C1840" s="96">
        <f>Abfalldokumentation!$U1840</f>
        <v>44516</v>
      </c>
      <c r="D1840" s="69" t="str">
        <f>IFERROR(IF(VLOOKUP(O1840,'[1]Rohware 230'!$B:$C,2,FALSE)=0,"Rohware"),
IFERROR(IF(VLOOKUP(O1840,[1]Sammelnr.!$B:$C,2,FALSE)=0,"Sammelnr. ungeschält ABS"),
IFERROR(IF(VLOOKUP(O1840,[1]Sammelnr.!$E:$F,2,FALSE)=0,"Sammelnr. ungeschält VS"),
IFERROR(IF(VLOOKUP(O1840,[1]Sammelnr.!$H:$I,2,FALSE)=0,"Sammelnr. geschält"),
IFERROR(IF(VLOOKUP(O1840,[1]Offen!$B:$C,2,FALSE)=0,"Offen ungeschält ABS"),
IFERROR(IF(VLOOKUP(O1840,[1]Offen!$E:$F,2,FALSE)=0,"Offen ungeschält VOS"),
IFERROR(IF(VLOOKUP(O1840,[1]Offen!$H:$I,2,FALSE)=0,"Offen geschält RW"),
IFERROR(IF(VLOOKUP(O1840,[1]Offen!$K:$L,2,FALSE)=0,"Offen vegan"),
IFERROR(IF(VLOOKUP(O1840,[1]Offen!$N:$O,2,FALSE)=0,"Offen Zipfel"),
IFERROR(IF(VLOOKUP(O1840,[1]Offen!$Q:$R,2,FALSE)=0,"Offen Endstücke"),
IFERROR(IF(VLOOKUP(O1840,[1]Vakuumiert!$B:$C,2,FALSE)=0,"Vakuumierter VOS ungeschält"),
IFERROR(IF(VLOOKUP(O1840,[1]Vakuumiert!$E:$F,2,FALSE)=0,"Vakuumierter ABS ungeschält"),
IFERROR(IF(VLOOKUP(O1840,[1]Vakuumiert!$H:$I,2,FALSE)=0,"Vakuumierter VOS geschält"),
IFERROR(IF(VLOOKUP(O1840,[1]Vakuumiert!$K:$L,2,FALSE)=0,"Vakuumierter VOS vegan"),
IFERROR(IF(VLOOKUP(O1840,[1]Vakuumiert!$N:$O,2,FALSE)=0,"Vakuumierter VOS Zipfel"),
IFERROR(IF(VLOOKUP(O1840,[1]Vakuumiert!$Q:$R,2,FALSE)=0,"Vakuumiert geschält"),
IFERROR(IF(VLOOKUP(O1840,'[1]vakuumierte Fertigprodukte'!$B:$C,2,FALSE)=0,"Fertigprodukte"),
IFERROR(IF(VLOOKUP(O1840,'[1]vakuumierte Fertigprodukte'!$E:$FI,2,FALSE)=0,"Vakuumierte Zipfel"),
IFERROR(IF(VLOOKUP(O1840,[1]Wurste!$B:$C,2,FALSE)=0,"Räucherwürste"),
IFERROR(IF(VLOOKUP(O1840,[1]Wurste!$E:$F,2,FALSE)=0,"URW/URGW Wurst"),
IFERROR(IF(VLOOKUP(O1840,[1]Wurste!$H:$I,2,FALSE)=0,"HF-Wurst Vegan"),
IFERROR(IF(VLOOKUP(O1840,[1]Wurste!$K:$L,2,FALSE)=0,"320er ohne Würste"),
IFERROR(IF(AND(OR(Abfalldokumentation!$A1840="BU3",Abfalldokumentation!$A1840="Verkauf"),Abfalldokumentation!$F1840="Schimmel",Abfalldokumentation!$G1840="keinen Abnehmer/kein Schälpersonal"),"Div. Zipfel, ES ohne Verwendung",VLOOKUP(Abfalldokumentation!$E1840,Produktgruppen!A:B,2,FALSE)),"-")))))))))))))))))))))))</f>
        <v>-</v>
      </c>
      <c r="E1840" s="97" t="str">
        <f>IFERROR(VLOOKUP(Abfalldokumentation!$O1840,Artikel!A:C,3,FALSE),Abfalldokumentation!$O1840)</f>
        <v>ROUL WAL-DAR 4,2KG</v>
      </c>
      <c r="F1840" s="97" t="str">
        <f>VLOOKUP(T1840,'Liste Gründe'!A:D,2,FALSE)</f>
        <v>Linienbezogen</v>
      </c>
      <c r="G1840" s="96" t="str">
        <f>IF(ISBLANK(V1840),VLOOKUP(Abfalldokumentation!$P1840,'Liste Gründe'!A:D,3,FALSE),V1840)</f>
        <v>Schlaufe gerissen</v>
      </c>
      <c r="H1840" s="97" t="str">
        <f>IF(ISBLANK(Abfalldokumentation!$W1840),"-",Abfalldokumentation!$W1840)</f>
        <v>-</v>
      </c>
      <c r="I1840" s="97">
        <f t="shared" si="208"/>
        <v>46</v>
      </c>
      <c r="J1840" s="97" t="str">
        <f t="shared" si="209"/>
        <v>Produkte</v>
      </c>
      <c r="K1840" s="97" t="str">
        <f t="shared" si="210"/>
        <v>BUs</v>
      </c>
      <c r="L1840" s="97" t="str">
        <f t="shared" si="211"/>
        <v>Symptome</v>
      </c>
      <c r="M1840" s="97" t="str">
        <f>IFERROR(VLOOKUP(Abfalldokumentation!$O1840,Kennzahlen!S:V,3,FALSE)*Abfalldokumentation!$B1840,"0")</f>
        <v>0</v>
      </c>
      <c r="N1840" s="97" t="str">
        <f>IF(ISBLANK(Q1840),VLOOKUP(Abfalldokumentation!$O1840,'Linien - BU'!R:S,2,FALSE),Q1840)</f>
        <v>BU1</v>
      </c>
      <c r="O1840" s="98">
        <f t="shared" si="206"/>
        <v>31000142</v>
      </c>
      <c r="P1840" s="98">
        <f t="shared" si="207"/>
        <v>33</v>
      </c>
      <c r="Q1840" s="90" t="s">
        <v>6</v>
      </c>
      <c r="R1840" s="91">
        <v>31000142</v>
      </c>
      <c r="S1840" s="91">
        <v>40</v>
      </c>
      <c r="T1840" s="91">
        <v>33</v>
      </c>
      <c r="U1840" s="41">
        <v>44516</v>
      </c>
      <c r="V1840" s="92"/>
      <c r="W1840" s="91"/>
      <c r="X1840" s="93" t="str">
        <f>IFERROR(VLOOKUP(Abfalldokumentation!$R1840,Artikel!A:C,3,FALSE),Abfalldokumentation!$R1840)</f>
        <v>ROUL WAL-DAR 4,2KG</v>
      </c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</row>
    <row r="1841" spans="1:40" ht="30" hidden="1" customHeight="1" x14ac:dyDescent="0.25">
      <c r="A1841" s="94" t="str">
        <f>VLOOKUP(N1841,'Linien - BU'!A:B,2,FALSE)</f>
        <v>Rest</v>
      </c>
      <c r="B1841" s="95">
        <f t="shared" si="212"/>
        <v>8.4</v>
      </c>
      <c r="C1841" s="96">
        <f>Abfalldokumentation!$U1841</f>
        <v>44516</v>
      </c>
      <c r="D1841" s="69" t="str">
        <f>IFERROR(IF(VLOOKUP(O1841,'[1]Rohware 230'!$B:$C,2,FALSE)=0,"Rohware"),
IFERROR(IF(VLOOKUP(O1841,[1]Sammelnr.!$B:$C,2,FALSE)=0,"Sammelnr. ungeschält ABS"),
IFERROR(IF(VLOOKUP(O1841,[1]Sammelnr.!$E:$F,2,FALSE)=0,"Sammelnr. ungeschält VS"),
IFERROR(IF(VLOOKUP(O1841,[1]Sammelnr.!$H:$I,2,FALSE)=0,"Sammelnr. geschält"),
IFERROR(IF(VLOOKUP(O1841,[1]Offen!$B:$C,2,FALSE)=0,"Offen ungeschält ABS"),
IFERROR(IF(VLOOKUP(O1841,[1]Offen!$E:$F,2,FALSE)=0,"Offen ungeschält VOS"),
IFERROR(IF(VLOOKUP(O1841,[1]Offen!$H:$I,2,FALSE)=0,"Offen geschält RW"),
IFERROR(IF(VLOOKUP(O1841,[1]Offen!$K:$L,2,FALSE)=0,"Offen vegan"),
IFERROR(IF(VLOOKUP(O1841,[1]Offen!$N:$O,2,FALSE)=0,"Offen Zipfel"),
IFERROR(IF(VLOOKUP(O1841,[1]Offen!$Q:$R,2,FALSE)=0,"Offen Endstücke"),
IFERROR(IF(VLOOKUP(O1841,[1]Vakuumiert!$B:$C,2,FALSE)=0,"Vakuumierter VOS ungeschält"),
IFERROR(IF(VLOOKUP(O1841,[1]Vakuumiert!$E:$F,2,FALSE)=0,"Vakuumierter ABS ungeschält"),
IFERROR(IF(VLOOKUP(O1841,[1]Vakuumiert!$H:$I,2,FALSE)=0,"Vakuumierter VOS geschält"),
IFERROR(IF(VLOOKUP(O1841,[1]Vakuumiert!$K:$L,2,FALSE)=0,"Vakuumierter VOS vegan"),
IFERROR(IF(VLOOKUP(O1841,[1]Vakuumiert!$N:$O,2,FALSE)=0,"Vakuumierter VOS Zipfel"),
IFERROR(IF(VLOOKUP(O1841,[1]Vakuumiert!$Q:$R,2,FALSE)=0,"Vakuumiert geschält"),
IFERROR(IF(VLOOKUP(O1841,'[1]vakuumierte Fertigprodukte'!$B:$C,2,FALSE)=0,"Fertigprodukte"),
IFERROR(IF(VLOOKUP(O1841,'[1]vakuumierte Fertigprodukte'!$E:$FI,2,FALSE)=0,"Vakuumierte Zipfel"),
IFERROR(IF(VLOOKUP(O1841,[1]Wurste!$B:$C,2,FALSE)=0,"Räucherwürste"),
IFERROR(IF(VLOOKUP(O1841,[1]Wurste!$E:$F,2,FALSE)=0,"URW/URGW Wurst"),
IFERROR(IF(VLOOKUP(O1841,[1]Wurste!$H:$I,2,FALSE)=0,"HF-Wurst Vegan"),
IFERROR(IF(VLOOKUP(O1841,[1]Wurste!$K:$L,2,FALSE)=0,"320er ohne Würste"),
IFERROR(IF(AND(OR(Abfalldokumentation!$A1841="BU3",Abfalldokumentation!$A1841="Verkauf"),Abfalldokumentation!$F1841="Schimmel",Abfalldokumentation!$G1841="keinen Abnehmer/kein Schälpersonal"),"Div. Zipfel, ES ohne Verwendung",VLOOKUP(Abfalldokumentation!$E1841,Produktgruppen!A:B,2,FALSE)),"-")))))))))))))))))))))))</f>
        <v>Rest</v>
      </c>
      <c r="E1841" s="97" t="str">
        <f>IFERROR(VLOOKUP(Abfalldokumentation!$O1841,Artikel!A:C,3,FALSE),Abfalldokumentation!$O1841)</f>
        <v>-</v>
      </c>
      <c r="F1841" s="97" t="str">
        <f>VLOOKUP(T1841,'Liste Gründe'!A:D,2,FALSE)</f>
        <v>Qualitätssicherung</v>
      </c>
      <c r="G1841" s="96" t="str">
        <f>IF(ISBLANK(V1841),VLOOKUP(Abfalldokumentation!$P1841,'Liste Gründe'!A:D,3,FALSE),V1841)</f>
        <v>Sensorik</v>
      </c>
      <c r="H1841" s="97" t="str">
        <f>IF(ISBLANK(Abfalldokumentation!$W1841),"-",Abfalldokumentation!$W1841)</f>
        <v>-</v>
      </c>
      <c r="I1841" s="97">
        <f t="shared" si="208"/>
        <v>46</v>
      </c>
      <c r="J1841" s="97" t="str">
        <f t="shared" si="209"/>
        <v>Produkte</v>
      </c>
      <c r="K1841" s="97" t="str">
        <f t="shared" si="210"/>
        <v>BUs</v>
      </c>
      <c r="L1841" s="97" t="str">
        <f t="shared" si="211"/>
        <v>Symptome</v>
      </c>
      <c r="M1841" s="97" t="str">
        <f>IFERROR(VLOOKUP(Abfalldokumentation!$O1841,Kennzahlen!S:V,3,FALSE)*Abfalldokumentation!$B1841,"0")</f>
        <v>0</v>
      </c>
      <c r="N1841" s="97" t="str">
        <f>IF(ISBLANK(Q1841),VLOOKUP(Abfalldokumentation!$O1841,'Linien - BU'!R:S,2,FALSE),Q1841)</f>
        <v>QM</v>
      </c>
      <c r="O1841" s="98" t="str">
        <f t="shared" si="206"/>
        <v>-</v>
      </c>
      <c r="P1841" s="98">
        <f t="shared" si="207"/>
        <v>74</v>
      </c>
      <c r="Q1841" s="90" t="s">
        <v>196</v>
      </c>
      <c r="R1841" s="91" t="s">
        <v>54</v>
      </c>
      <c r="S1841" s="91">
        <v>8.4</v>
      </c>
      <c r="T1841" s="91">
        <v>74</v>
      </c>
      <c r="U1841" s="41">
        <v>44516</v>
      </c>
      <c r="V1841" s="92"/>
      <c r="W1841" s="91"/>
      <c r="X1841" s="93" t="str">
        <f>IFERROR(VLOOKUP(Abfalldokumentation!$R1841,Artikel!A:C,3,FALSE),Abfalldokumentation!$R1841)</f>
        <v>-</v>
      </c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</row>
    <row r="1842" spans="1:40" ht="30" hidden="1" customHeight="1" x14ac:dyDescent="0.25">
      <c r="A1842" s="94" t="str">
        <f>VLOOKUP(N1842,'Linien - BU'!A:B,2,FALSE)</f>
        <v>Rest</v>
      </c>
      <c r="B1842" s="95">
        <f t="shared" si="212"/>
        <v>2.4</v>
      </c>
      <c r="C1842" s="96">
        <f>Abfalldokumentation!$U1842</f>
        <v>44516</v>
      </c>
      <c r="D1842" s="69" t="str">
        <f>IFERROR(IF(VLOOKUP(O1842,'[1]Rohware 230'!$B:$C,2,FALSE)=0,"Rohware"),
IFERROR(IF(VLOOKUP(O1842,[1]Sammelnr.!$B:$C,2,FALSE)=0,"Sammelnr. ungeschält ABS"),
IFERROR(IF(VLOOKUP(O1842,[1]Sammelnr.!$E:$F,2,FALSE)=0,"Sammelnr. ungeschält VS"),
IFERROR(IF(VLOOKUP(O1842,[1]Sammelnr.!$H:$I,2,FALSE)=0,"Sammelnr. geschält"),
IFERROR(IF(VLOOKUP(O1842,[1]Offen!$B:$C,2,FALSE)=0,"Offen ungeschält ABS"),
IFERROR(IF(VLOOKUP(O1842,[1]Offen!$E:$F,2,FALSE)=0,"Offen ungeschält VOS"),
IFERROR(IF(VLOOKUP(O1842,[1]Offen!$H:$I,2,FALSE)=0,"Offen geschält RW"),
IFERROR(IF(VLOOKUP(O1842,[1]Offen!$K:$L,2,FALSE)=0,"Offen vegan"),
IFERROR(IF(VLOOKUP(O1842,[1]Offen!$N:$O,2,FALSE)=0,"Offen Zipfel"),
IFERROR(IF(VLOOKUP(O1842,[1]Offen!$Q:$R,2,FALSE)=0,"Offen Endstücke"),
IFERROR(IF(VLOOKUP(O1842,[1]Vakuumiert!$B:$C,2,FALSE)=0,"Vakuumierter VOS ungeschält"),
IFERROR(IF(VLOOKUP(O1842,[1]Vakuumiert!$E:$F,2,FALSE)=0,"Vakuumierter ABS ungeschält"),
IFERROR(IF(VLOOKUP(O1842,[1]Vakuumiert!$H:$I,2,FALSE)=0,"Vakuumierter VOS geschält"),
IFERROR(IF(VLOOKUP(O1842,[1]Vakuumiert!$K:$L,2,FALSE)=0,"Vakuumierter VOS vegan"),
IFERROR(IF(VLOOKUP(O1842,[1]Vakuumiert!$N:$O,2,FALSE)=0,"Vakuumierter VOS Zipfel"),
IFERROR(IF(VLOOKUP(O1842,[1]Vakuumiert!$Q:$R,2,FALSE)=0,"Vakuumiert geschält"),
IFERROR(IF(VLOOKUP(O1842,'[1]vakuumierte Fertigprodukte'!$B:$C,2,FALSE)=0,"Fertigprodukte"),
IFERROR(IF(VLOOKUP(O1842,'[1]vakuumierte Fertigprodukte'!$E:$FI,2,FALSE)=0,"Vakuumierte Zipfel"),
IFERROR(IF(VLOOKUP(O1842,[1]Wurste!$B:$C,2,FALSE)=0,"Räucherwürste"),
IFERROR(IF(VLOOKUP(O1842,[1]Wurste!$E:$F,2,FALSE)=0,"URW/URGW Wurst"),
IFERROR(IF(VLOOKUP(O1842,[1]Wurste!$H:$I,2,FALSE)=0,"HF-Wurst Vegan"),
IFERROR(IF(VLOOKUP(O1842,[1]Wurste!$K:$L,2,FALSE)=0,"320er ohne Würste"),
IFERROR(IF(AND(OR(Abfalldokumentation!$A1842="BU3",Abfalldokumentation!$A1842="Verkauf"),Abfalldokumentation!$F1842="Schimmel",Abfalldokumentation!$G1842="keinen Abnehmer/kein Schälpersonal"),"Div. Zipfel, ES ohne Verwendung",VLOOKUP(Abfalldokumentation!$E1842,Produktgruppen!A:B,2,FALSE)),"-")))))))))))))))))))))))</f>
        <v>Rest</v>
      </c>
      <c r="E1842" s="97" t="str">
        <f>IFERROR(VLOOKUP(Abfalldokumentation!$O1842,Artikel!A:C,3,FALSE),Abfalldokumentation!$O1842)</f>
        <v>-</v>
      </c>
      <c r="F1842" s="97" t="str">
        <f>VLOOKUP(T1842,'Liste Gründe'!A:D,2,FALSE)</f>
        <v>Qualitätssicherung</v>
      </c>
      <c r="G1842" s="96" t="str">
        <f>IF(ISBLANK(V1842),VLOOKUP(Abfalldokumentation!$P1842,'Liste Gründe'!A:D,3,FALSE),V1842)</f>
        <v>Laborproben</v>
      </c>
      <c r="H1842" s="97" t="str">
        <f>IF(ISBLANK(Abfalldokumentation!$W1842),"-",Abfalldokumentation!$W1842)</f>
        <v>-</v>
      </c>
      <c r="I1842" s="97">
        <f t="shared" si="208"/>
        <v>46</v>
      </c>
      <c r="J1842" s="97" t="str">
        <f t="shared" si="209"/>
        <v>Produkte</v>
      </c>
      <c r="K1842" s="97" t="str">
        <f t="shared" si="210"/>
        <v>BUs</v>
      </c>
      <c r="L1842" s="97" t="str">
        <f t="shared" si="211"/>
        <v>Symptome</v>
      </c>
      <c r="M1842" s="97" t="str">
        <f>IFERROR(VLOOKUP(Abfalldokumentation!$O1842,Kennzahlen!S:V,3,FALSE)*Abfalldokumentation!$B1842,"0")</f>
        <v>0</v>
      </c>
      <c r="N1842" s="97" t="str">
        <f>IF(ISBLANK(Q1842),VLOOKUP(Abfalldokumentation!$O1842,'Linien - BU'!R:S,2,FALSE),Q1842)</f>
        <v>Labor</v>
      </c>
      <c r="O1842" s="98" t="str">
        <f t="shared" si="206"/>
        <v>-</v>
      </c>
      <c r="P1842" s="98">
        <f t="shared" si="207"/>
        <v>73</v>
      </c>
      <c r="Q1842" s="90" t="s">
        <v>199</v>
      </c>
      <c r="R1842" s="91" t="s">
        <v>54</v>
      </c>
      <c r="S1842" s="91">
        <v>2.4</v>
      </c>
      <c r="T1842" s="91">
        <v>73</v>
      </c>
      <c r="U1842" s="41">
        <v>44516</v>
      </c>
      <c r="V1842" s="92"/>
      <c r="W1842" s="91"/>
      <c r="X1842" s="93" t="str">
        <f>IFERROR(VLOOKUP(Abfalldokumentation!$R1842,Artikel!A:C,3,FALSE),Abfalldokumentation!$R1842)</f>
        <v>-</v>
      </c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</row>
    <row r="1843" spans="1:40" ht="30" hidden="1" customHeight="1" x14ac:dyDescent="0.25">
      <c r="A1843" s="94" t="str">
        <f>VLOOKUP(N1843,'Linien - BU'!A:B,2,FALSE)</f>
        <v>Rest</v>
      </c>
      <c r="B1843" s="95">
        <f t="shared" si="212"/>
        <v>104.7</v>
      </c>
      <c r="C1843" s="96">
        <f>Abfalldokumentation!$U1843</f>
        <v>44516</v>
      </c>
      <c r="D1843" s="69" t="str">
        <f>IFERROR(IF(VLOOKUP(O1843,'[1]Rohware 230'!$B:$C,2,FALSE)=0,"Rohware"),
IFERROR(IF(VLOOKUP(O1843,[1]Sammelnr.!$B:$C,2,FALSE)=0,"Sammelnr. ungeschält ABS"),
IFERROR(IF(VLOOKUP(O1843,[1]Sammelnr.!$E:$F,2,FALSE)=0,"Sammelnr. ungeschält VS"),
IFERROR(IF(VLOOKUP(O1843,[1]Sammelnr.!$H:$I,2,FALSE)=0,"Sammelnr. geschält"),
IFERROR(IF(VLOOKUP(O1843,[1]Offen!$B:$C,2,FALSE)=0,"Offen ungeschält ABS"),
IFERROR(IF(VLOOKUP(O1843,[1]Offen!$E:$F,2,FALSE)=0,"Offen ungeschält VOS"),
IFERROR(IF(VLOOKUP(O1843,[1]Offen!$H:$I,2,FALSE)=0,"Offen geschält RW"),
IFERROR(IF(VLOOKUP(O1843,[1]Offen!$K:$L,2,FALSE)=0,"Offen vegan"),
IFERROR(IF(VLOOKUP(O1843,[1]Offen!$N:$O,2,FALSE)=0,"Offen Zipfel"),
IFERROR(IF(VLOOKUP(O1843,[1]Offen!$Q:$R,2,FALSE)=0,"Offen Endstücke"),
IFERROR(IF(VLOOKUP(O1843,[1]Vakuumiert!$B:$C,2,FALSE)=0,"Vakuumierter VOS ungeschält"),
IFERROR(IF(VLOOKUP(O1843,[1]Vakuumiert!$E:$F,2,FALSE)=0,"Vakuumierter ABS ungeschält"),
IFERROR(IF(VLOOKUP(O1843,[1]Vakuumiert!$H:$I,2,FALSE)=0,"Vakuumierter VOS geschält"),
IFERROR(IF(VLOOKUP(O1843,[1]Vakuumiert!$K:$L,2,FALSE)=0,"Vakuumierter VOS vegan"),
IFERROR(IF(VLOOKUP(O1843,[1]Vakuumiert!$N:$O,2,FALSE)=0,"Vakuumierter VOS Zipfel"),
IFERROR(IF(VLOOKUP(O1843,[1]Vakuumiert!$Q:$R,2,FALSE)=0,"Vakuumiert geschält"),
IFERROR(IF(VLOOKUP(O1843,'[1]vakuumierte Fertigprodukte'!$B:$C,2,FALSE)=0,"Fertigprodukte"),
IFERROR(IF(VLOOKUP(O1843,'[1]vakuumierte Fertigprodukte'!$E:$FI,2,FALSE)=0,"Vakuumierte Zipfel"),
IFERROR(IF(VLOOKUP(O1843,[1]Wurste!$B:$C,2,FALSE)=0,"Räucherwürste"),
IFERROR(IF(VLOOKUP(O1843,[1]Wurste!$E:$F,2,FALSE)=0,"URW/URGW Wurst"),
IFERROR(IF(VLOOKUP(O1843,[1]Wurste!$H:$I,2,FALSE)=0,"HF-Wurst Vegan"),
IFERROR(IF(VLOOKUP(O1843,[1]Wurste!$K:$L,2,FALSE)=0,"320er ohne Würste"),
IFERROR(IF(AND(OR(Abfalldokumentation!$A1843="BU3",Abfalldokumentation!$A1843="Verkauf"),Abfalldokumentation!$F1843="Schimmel",Abfalldokumentation!$G1843="keinen Abnehmer/kein Schälpersonal"),"Div. Zipfel, ES ohne Verwendung",VLOOKUP(Abfalldokumentation!$E1843,Produktgruppen!A:B,2,FALSE)),"-")))))))))))))))))))))))</f>
        <v>Rest</v>
      </c>
      <c r="E1843" s="97" t="str">
        <f>IFERROR(VLOOKUP(Abfalldokumentation!$O1843,Artikel!A:C,3,FALSE),Abfalldokumentation!$O1843)</f>
        <v>-</v>
      </c>
      <c r="F1843" s="97" t="str">
        <f>VLOOKUP(T1843,'Liste Gründe'!A:D,2,FALSE)</f>
        <v>Qualitätssicherung</v>
      </c>
      <c r="G1843" s="96" t="str">
        <f>IF(ISBLANK(V1843),VLOOKUP(Abfalldokumentation!$P1843,'Liste Gründe'!A:D,3,FALSE),V1843)</f>
        <v>Sensorik</v>
      </c>
      <c r="H1843" s="97" t="str">
        <f>IF(ISBLANK(Abfalldokumentation!$W1843),"-",Abfalldokumentation!$W1843)</f>
        <v>-</v>
      </c>
      <c r="I1843" s="97">
        <f t="shared" si="208"/>
        <v>46</v>
      </c>
      <c r="J1843" s="97" t="str">
        <f t="shared" si="209"/>
        <v>Produkte</v>
      </c>
      <c r="K1843" s="97" t="str">
        <f t="shared" si="210"/>
        <v>BUs</v>
      </c>
      <c r="L1843" s="97" t="str">
        <f t="shared" si="211"/>
        <v>Symptome</v>
      </c>
      <c r="M1843" s="97" t="str">
        <f>IFERROR(VLOOKUP(Abfalldokumentation!$O1843,Kennzahlen!S:V,3,FALSE)*Abfalldokumentation!$B1843,"0")</f>
        <v>0</v>
      </c>
      <c r="N1843" s="97" t="str">
        <f>IF(ISBLANK(Q1843),VLOOKUP(Abfalldokumentation!$O1843,'Linien - BU'!R:S,2,FALSE),Q1843)</f>
        <v>Labor</v>
      </c>
      <c r="O1843" s="98" t="str">
        <f t="shared" si="206"/>
        <v>-</v>
      </c>
      <c r="P1843" s="98">
        <f t="shared" si="207"/>
        <v>74</v>
      </c>
      <c r="Q1843" s="90" t="s">
        <v>199</v>
      </c>
      <c r="R1843" s="91" t="s">
        <v>54</v>
      </c>
      <c r="S1843" s="91">
        <v>104.7</v>
      </c>
      <c r="T1843" s="91">
        <v>74</v>
      </c>
      <c r="U1843" s="41">
        <v>44516</v>
      </c>
      <c r="V1843" s="92"/>
      <c r="W1843" s="91"/>
      <c r="X1843" s="93" t="str">
        <f>IFERROR(VLOOKUP(Abfalldokumentation!$R1843,Artikel!A:C,3,FALSE),Abfalldokumentation!$R1843)</f>
        <v>-</v>
      </c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</row>
    <row r="1844" spans="1:40" ht="30" hidden="1" customHeight="1" x14ac:dyDescent="0.25">
      <c r="A1844" s="94" t="str">
        <f>VLOOKUP(N1844,'Linien - BU'!A:B,2,FALSE)</f>
        <v>BU1</v>
      </c>
      <c r="B1844" s="95">
        <f t="shared" si="212"/>
        <v>112</v>
      </c>
      <c r="C1844" s="96">
        <f>Abfalldokumentation!$U1844</f>
        <v>44516</v>
      </c>
      <c r="D1844" s="69" t="str">
        <f>IFERROR(IF(VLOOKUP(O1844,'[1]Rohware 230'!$B:$C,2,FALSE)=0,"Rohware"),
IFERROR(IF(VLOOKUP(O1844,[1]Sammelnr.!$B:$C,2,FALSE)=0,"Sammelnr. ungeschält ABS"),
IFERROR(IF(VLOOKUP(O1844,[1]Sammelnr.!$E:$F,2,FALSE)=0,"Sammelnr. ungeschält VS"),
IFERROR(IF(VLOOKUP(O1844,[1]Sammelnr.!$H:$I,2,FALSE)=0,"Sammelnr. geschält"),
IFERROR(IF(VLOOKUP(O1844,[1]Offen!$B:$C,2,FALSE)=0,"Offen ungeschält ABS"),
IFERROR(IF(VLOOKUP(O1844,[1]Offen!$E:$F,2,FALSE)=0,"Offen ungeschält VOS"),
IFERROR(IF(VLOOKUP(O1844,[1]Offen!$H:$I,2,FALSE)=0,"Offen geschält RW"),
IFERROR(IF(VLOOKUP(O1844,[1]Offen!$K:$L,2,FALSE)=0,"Offen vegan"),
IFERROR(IF(VLOOKUP(O1844,[1]Offen!$N:$O,2,FALSE)=0,"Offen Zipfel"),
IFERROR(IF(VLOOKUP(O1844,[1]Offen!$Q:$R,2,FALSE)=0,"Offen Endstücke"),
IFERROR(IF(VLOOKUP(O1844,[1]Vakuumiert!$B:$C,2,FALSE)=0,"Vakuumierter VOS ungeschält"),
IFERROR(IF(VLOOKUP(O1844,[1]Vakuumiert!$E:$F,2,FALSE)=0,"Vakuumierter ABS ungeschält"),
IFERROR(IF(VLOOKUP(O1844,[1]Vakuumiert!$H:$I,2,FALSE)=0,"Vakuumierter VOS geschält"),
IFERROR(IF(VLOOKUP(O1844,[1]Vakuumiert!$K:$L,2,FALSE)=0,"Vakuumierter VOS vegan"),
IFERROR(IF(VLOOKUP(O1844,[1]Vakuumiert!$N:$O,2,FALSE)=0,"Vakuumierter VOS Zipfel"),
IFERROR(IF(VLOOKUP(O1844,[1]Vakuumiert!$Q:$R,2,FALSE)=0,"Vakuumiert geschält"),
IFERROR(IF(VLOOKUP(O1844,'[1]vakuumierte Fertigprodukte'!$B:$C,2,FALSE)=0,"Fertigprodukte"),
IFERROR(IF(VLOOKUP(O1844,'[1]vakuumierte Fertigprodukte'!$E:$FI,2,FALSE)=0,"Vakuumierte Zipfel"),
IFERROR(IF(VLOOKUP(O1844,[1]Wurste!$B:$C,2,FALSE)=0,"Räucherwürste"),
IFERROR(IF(VLOOKUP(O1844,[1]Wurste!$E:$F,2,FALSE)=0,"URW/URGW Wurst"),
IFERROR(IF(VLOOKUP(O1844,[1]Wurste!$H:$I,2,FALSE)=0,"HF-Wurst Vegan"),
IFERROR(IF(VLOOKUP(O1844,[1]Wurste!$K:$L,2,FALSE)=0,"320er ohne Würste"),
IFERROR(IF(AND(OR(Abfalldokumentation!$A1844="BU3",Abfalldokumentation!$A1844="Verkauf"),Abfalldokumentation!$F1844="Schimmel",Abfalldokumentation!$G1844="keinen Abnehmer/kein Schälpersonal"),"Div. Zipfel, ES ohne Verwendung",VLOOKUP(Abfalldokumentation!$E1844,Produktgruppen!A:B,2,FALSE)),"-")))))))))))))))))))))))</f>
        <v>ABS</v>
      </c>
      <c r="E1844" s="97" t="str">
        <f>IFERROR(VLOOKUP(Abfalldokumentation!$O1844,Artikel!A:C,3,FALSE),Abfalldokumentation!$O1844)</f>
        <v>ABS 45-48% Konventionel</v>
      </c>
      <c r="F1844" s="97" t="str">
        <f>VLOOKUP(T1844,'Liste Gründe'!A:D,2,FALSE)</f>
        <v>Schimmel</v>
      </c>
      <c r="G1844" s="96" t="str">
        <f>IF(ISBLANK(V1844),VLOOKUP(Abfalldokumentation!$P1844,'Liste Gründe'!A:D,3,FALSE),V1844)</f>
        <v>keine Verarbeitung</v>
      </c>
      <c r="H1844" s="97" t="str">
        <f>IF(ISBLANK(Abfalldokumentation!$W1844),"-",Abfalldokumentation!$W1844)</f>
        <v>-</v>
      </c>
      <c r="I1844" s="97">
        <f t="shared" si="208"/>
        <v>46</v>
      </c>
      <c r="J1844" s="97" t="str">
        <f t="shared" si="209"/>
        <v>Produkte</v>
      </c>
      <c r="K1844" s="97" t="str">
        <f t="shared" si="210"/>
        <v>BUs</v>
      </c>
      <c r="L1844" s="97" t="str">
        <f t="shared" si="211"/>
        <v>Symptome</v>
      </c>
      <c r="M1844" s="97">
        <f>IFERROR(VLOOKUP(Abfalldokumentation!$O1844,Kennzahlen!S:V,3,FALSE)*Abfalldokumentation!$B1844,"0")</f>
        <v>225.97119999999998</v>
      </c>
      <c r="N1844" s="97" t="str">
        <f>IF(ISBLANK(Q1844),VLOOKUP(Abfalldokumentation!$O1844,'Linien - BU'!R:S,2,FALSE),Q1844)</f>
        <v>Schmelze</v>
      </c>
      <c r="O1844" s="98">
        <f t="shared" si="206"/>
        <v>29600004</v>
      </c>
      <c r="P1844" s="98">
        <f t="shared" si="207"/>
        <v>12</v>
      </c>
      <c r="Q1844" s="90" t="s">
        <v>184</v>
      </c>
      <c r="R1844" s="91">
        <v>29600004</v>
      </c>
      <c r="S1844" s="91">
        <v>112</v>
      </c>
      <c r="T1844" s="91">
        <v>12</v>
      </c>
      <c r="U1844" s="41">
        <v>44516</v>
      </c>
      <c r="V1844" s="61" t="s">
        <v>22</v>
      </c>
      <c r="W1844" s="91"/>
      <c r="X1844" s="93" t="str">
        <f>IFERROR(VLOOKUP(Abfalldokumentation!$R1844,Artikel!A:C,3,FALSE),Abfalldokumentation!$R1844)</f>
        <v>ABS 45-48% Konventionel</v>
      </c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</row>
    <row r="1845" spans="1:40" ht="30" hidden="1" customHeight="1" x14ac:dyDescent="0.25">
      <c r="A1845" s="94" t="str">
        <f>VLOOKUP(N1845,'Linien - BU'!A:B,2,FALSE)</f>
        <v>BU1</v>
      </c>
      <c r="B1845" s="95">
        <f t="shared" si="212"/>
        <v>90</v>
      </c>
      <c r="C1845" s="96">
        <f>Abfalldokumentation!$U1845</f>
        <v>44516</v>
      </c>
      <c r="D1845" s="69" t="str">
        <f>IFERROR(IF(VLOOKUP(O1845,'[1]Rohware 230'!$B:$C,2,FALSE)=0,"Rohware"),
IFERROR(IF(VLOOKUP(O1845,[1]Sammelnr.!$B:$C,2,FALSE)=0,"Sammelnr. ungeschält ABS"),
IFERROR(IF(VLOOKUP(O1845,[1]Sammelnr.!$E:$F,2,FALSE)=0,"Sammelnr. ungeschält VS"),
IFERROR(IF(VLOOKUP(O1845,[1]Sammelnr.!$H:$I,2,FALSE)=0,"Sammelnr. geschält"),
IFERROR(IF(VLOOKUP(O1845,[1]Offen!$B:$C,2,FALSE)=0,"Offen ungeschält ABS"),
IFERROR(IF(VLOOKUP(O1845,[1]Offen!$E:$F,2,FALSE)=0,"Offen ungeschält VOS"),
IFERROR(IF(VLOOKUP(O1845,[1]Offen!$H:$I,2,FALSE)=0,"Offen geschält RW"),
IFERROR(IF(VLOOKUP(O1845,[1]Offen!$K:$L,2,FALSE)=0,"Offen vegan"),
IFERROR(IF(VLOOKUP(O1845,[1]Offen!$N:$O,2,FALSE)=0,"Offen Zipfel"),
IFERROR(IF(VLOOKUP(O1845,[1]Offen!$Q:$R,2,FALSE)=0,"Offen Endstücke"),
IFERROR(IF(VLOOKUP(O1845,[1]Vakuumiert!$B:$C,2,FALSE)=0,"Vakuumierter VOS ungeschält"),
IFERROR(IF(VLOOKUP(O1845,[1]Vakuumiert!$E:$F,2,FALSE)=0,"Vakuumierter ABS ungeschält"),
IFERROR(IF(VLOOKUP(O1845,[1]Vakuumiert!$H:$I,2,FALSE)=0,"Vakuumierter VOS geschält"),
IFERROR(IF(VLOOKUP(O1845,[1]Vakuumiert!$K:$L,2,FALSE)=0,"Vakuumierter VOS vegan"),
IFERROR(IF(VLOOKUP(O1845,[1]Vakuumiert!$N:$O,2,FALSE)=0,"Vakuumierter VOS Zipfel"),
IFERROR(IF(VLOOKUP(O1845,[1]Vakuumiert!$Q:$R,2,FALSE)=0,"Vakuumiert geschält"),
IFERROR(IF(VLOOKUP(O1845,'[1]vakuumierte Fertigprodukte'!$B:$C,2,FALSE)=0,"Fertigprodukte"),
IFERROR(IF(VLOOKUP(O1845,'[1]vakuumierte Fertigprodukte'!$E:$FI,2,FALSE)=0,"Vakuumierte Zipfel"),
IFERROR(IF(VLOOKUP(O1845,[1]Wurste!$B:$C,2,FALSE)=0,"Räucherwürste"),
IFERROR(IF(VLOOKUP(O1845,[1]Wurste!$E:$F,2,FALSE)=0,"URW/URGW Wurst"),
IFERROR(IF(VLOOKUP(O1845,[1]Wurste!$H:$I,2,FALSE)=0,"HF-Wurst Vegan"),
IFERROR(IF(VLOOKUP(O1845,[1]Wurste!$K:$L,2,FALSE)=0,"320er ohne Würste"),
IFERROR(IF(AND(OR(Abfalldokumentation!$A1845="BU3",Abfalldokumentation!$A1845="Verkauf"),Abfalldokumentation!$F1845="Schimmel",Abfalldokumentation!$G1845="keinen Abnehmer/kein Schälpersonal"),"Div. Zipfel, ES ohne Verwendung",VLOOKUP(Abfalldokumentation!$E1845,Produktgruppen!A:B,2,FALSE)),"-")))))))))))))))))))))))</f>
        <v>Rest</v>
      </c>
      <c r="E1845" s="97" t="str">
        <f>IFERROR(VLOOKUP(Abfalldokumentation!$O1845,Artikel!A:C,3,FALSE),Abfalldokumentation!$O1845)</f>
        <v>-</v>
      </c>
      <c r="F1845" s="97" t="str">
        <f>VLOOKUP(T1845,'Liste Gründe'!A:D,2,FALSE)</f>
        <v>Linienbezogen</v>
      </c>
      <c r="G1845" s="96" t="str">
        <f>IF(ISBLANK(V1845),VLOOKUP(Abfalldokumentation!$P1845,'Liste Gründe'!A:D,3,FALSE),V1845)</f>
        <v>Reinigung</v>
      </c>
      <c r="H1845" s="97" t="str">
        <f>IF(ISBLANK(Abfalldokumentation!$W1845),"-",Abfalldokumentation!$W1845)</f>
        <v>-</v>
      </c>
      <c r="I1845" s="97">
        <f t="shared" si="208"/>
        <v>46</v>
      </c>
      <c r="J1845" s="97" t="str">
        <f t="shared" si="209"/>
        <v>Produkte</v>
      </c>
      <c r="K1845" s="97" t="str">
        <f t="shared" si="210"/>
        <v>BUs</v>
      </c>
      <c r="L1845" s="97" t="str">
        <f t="shared" si="211"/>
        <v>Symptome</v>
      </c>
      <c r="M1845" s="97" t="str">
        <f>IFERROR(VLOOKUP(Abfalldokumentation!$O1845,Kennzahlen!S:V,3,FALSE)*Abfalldokumentation!$B1845,"0")</f>
        <v>0</v>
      </c>
      <c r="N1845" s="97" t="str">
        <f>IF(ISBLANK(Q1845),VLOOKUP(Abfalldokumentation!$O1845,'Linien - BU'!R:S,2,FALSE),Q1845)</f>
        <v>BU1</v>
      </c>
      <c r="O1845" s="98" t="str">
        <f t="shared" si="206"/>
        <v>-</v>
      </c>
      <c r="P1845" s="98">
        <f t="shared" si="207"/>
        <v>10</v>
      </c>
      <c r="Q1845" s="90" t="s">
        <v>6</v>
      </c>
      <c r="R1845" s="91" t="s">
        <v>54</v>
      </c>
      <c r="S1845" s="91">
        <v>90</v>
      </c>
      <c r="T1845" s="91">
        <v>10</v>
      </c>
      <c r="U1845" s="41">
        <v>44516</v>
      </c>
      <c r="V1845" s="92"/>
      <c r="W1845" s="91"/>
      <c r="X1845" s="93" t="str">
        <f>IFERROR(VLOOKUP(Abfalldokumentation!$R1845,Artikel!A:C,3,FALSE),Abfalldokumentation!$R1845)</f>
        <v>-</v>
      </c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</row>
    <row r="1846" spans="1:40" ht="30" hidden="1" customHeight="1" x14ac:dyDescent="0.25">
      <c r="A1846" s="94" t="str">
        <f>VLOOKUP(N1846,'Linien - BU'!A:B,2,FALSE)</f>
        <v>BU3</v>
      </c>
      <c r="B1846" s="95">
        <f t="shared" si="212"/>
        <v>181</v>
      </c>
      <c r="C1846" s="96">
        <f>Abfalldokumentation!$U1846</f>
        <v>44516</v>
      </c>
      <c r="D1846" s="69" t="str">
        <f>IFERROR(IF(VLOOKUP(O1846,'[1]Rohware 230'!$B:$C,2,FALSE)=0,"Rohware"),
IFERROR(IF(VLOOKUP(O1846,[1]Sammelnr.!$B:$C,2,FALSE)=0,"Sammelnr. ungeschält ABS"),
IFERROR(IF(VLOOKUP(O1846,[1]Sammelnr.!$E:$F,2,FALSE)=0,"Sammelnr. ungeschält VS"),
IFERROR(IF(VLOOKUP(O1846,[1]Sammelnr.!$H:$I,2,FALSE)=0,"Sammelnr. geschält"),
IFERROR(IF(VLOOKUP(O1846,[1]Offen!$B:$C,2,FALSE)=0,"Offen ungeschält ABS"),
IFERROR(IF(VLOOKUP(O1846,[1]Offen!$E:$F,2,FALSE)=0,"Offen ungeschält VOS"),
IFERROR(IF(VLOOKUP(O1846,[1]Offen!$H:$I,2,FALSE)=0,"Offen geschält RW"),
IFERROR(IF(VLOOKUP(O1846,[1]Offen!$K:$L,2,FALSE)=0,"Offen vegan"),
IFERROR(IF(VLOOKUP(O1846,[1]Offen!$N:$O,2,FALSE)=0,"Offen Zipfel"),
IFERROR(IF(VLOOKUP(O1846,[1]Offen!$Q:$R,2,FALSE)=0,"Offen Endstücke"),
IFERROR(IF(VLOOKUP(O1846,[1]Vakuumiert!$B:$C,2,FALSE)=0,"Vakuumierter VOS ungeschält"),
IFERROR(IF(VLOOKUP(O1846,[1]Vakuumiert!$E:$F,2,FALSE)=0,"Vakuumierter ABS ungeschält"),
IFERROR(IF(VLOOKUP(O1846,[1]Vakuumiert!$H:$I,2,FALSE)=0,"Vakuumierter VOS geschält"),
IFERROR(IF(VLOOKUP(O1846,[1]Vakuumiert!$K:$L,2,FALSE)=0,"Vakuumierter VOS vegan"),
IFERROR(IF(VLOOKUP(O1846,[1]Vakuumiert!$N:$O,2,FALSE)=0,"Vakuumierter VOS Zipfel"),
IFERROR(IF(VLOOKUP(O1846,[1]Vakuumiert!$Q:$R,2,FALSE)=0,"Vakuumiert geschält"),
IFERROR(IF(VLOOKUP(O1846,'[1]vakuumierte Fertigprodukte'!$B:$C,2,FALSE)=0,"Fertigprodukte"),
IFERROR(IF(VLOOKUP(O1846,'[1]vakuumierte Fertigprodukte'!$E:$FI,2,FALSE)=0,"Vakuumierte Zipfel"),
IFERROR(IF(VLOOKUP(O1846,[1]Wurste!$B:$C,2,FALSE)=0,"Räucherwürste"),
IFERROR(IF(VLOOKUP(O1846,[1]Wurste!$E:$F,2,FALSE)=0,"URW/URGW Wurst"),
IFERROR(IF(VLOOKUP(O1846,[1]Wurste!$H:$I,2,FALSE)=0,"HF-Wurst Vegan"),
IFERROR(IF(VLOOKUP(O1846,[1]Wurste!$K:$L,2,FALSE)=0,"320er ohne Würste"),
IFERROR(IF(AND(OR(Abfalldokumentation!$A1846="BU3",Abfalldokumentation!$A1846="Verkauf"),Abfalldokumentation!$F1846="Schimmel",Abfalldokumentation!$G1846="keinen Abnehmer/kein Schälpersonal"),"Div. Zipfel, ES ohne Verwendung",VLOOKUP(Abfalldokumentation!$E1846,Produktgruppen!A:B,2,FALSE)),"-")))))))))))))))))))))))</f>
        <v>vegan</v>
      </c>
      <c r="E1846" s="97" t="str">
        <f>IFERROR(VLOOKUP(Abfalldokumentation!$O1846,Artikel!A:C,3,FALSE),Abfalldokumentation!$O1846)</f>
        <v>VOS VEG-SCH MILD</v>
      </c>
      <c r="F1846" s="97" t="str">
        <f>VLOOKUP(T1846,'Liste Gründe'!A:D,2,FALSE)</f>
        <v>keinen Verwendungszweck</v>
      </c>
      <c r="G1846" s="96" t="str">
        <f>IF(ISBLANK(V1846),VLOOKUP(Abfalldokumentation!$P1846,'Liste Gründe'!A:D,3,FALSE),V1846)</f>
        <v>VOS &gt; Einsatz (vegan)</v>
      </c>
      <c r="H1846" s="97" t="str">
        <f>IF(ISBLANK(Abfalldokumentation!$W1846),"-",Abfalldokumentation!$W1846)</f>
        <v>-</v>
      </c>
      <c r="I1846" s="97">
        <f t="shared" si="208"/>
        <v>46</v>
      </c>
      <c r="J1846" s="97" t="str">
        <f t="shared" si="209"/>
        <v>Produkte</v>
      </c>
      <c r="K1846" s="97" t="str">
        <f t="shared" si="210"/>
        <v>BUs</v>
      </c>
      <c r="L1846" s="97" t="str">
        <f t="shared" si="211"/>
        <v>Symptome</v>
      </c>
      <c r="M1846" s="97">
        <f>IFERROR(VLOOKUP(Abfalldokumentation!$O1846,Kennzahlen!S:V,3,FALSE)*Abfalldokumentation!$B1846,"0")</f>
        <v>90.5</v>
      </c>
      <c r="N1846" s="97" t="str">
        <f>IF(ISBLANK(Q1846),VLOOKUP(Abfalldokumentation!$O1846,'Linien - BU'!R:S,2,FALSE),Q1846)</f>
        <v>BU3</v>
      </c>
      <c r="O1846" s="98">
        <f t="shared" si="206"/>
        <v>29900002</v>
      </c>
      <c r="P1846" s="98">
        <f t="shared" si="207"/>
        <v>61</v>
      </c>
      <c r="Q1846" s="90" t="s">
        <v>8</v>
      </c>
      <c r="R1846" s="91">
        <v>29900002</v>
      </c>
      <c r="S1846" s="91">
        <v>181</v>
      </c>
      <c r="T1846" s="91">
        <v>61</v>
      </c>
      <c r="U1846" s="41">
        <v>44516</v>
      </c>
      <c r="V1846" s="48" t="s">
        <v>35</v>
      </c>
      <c r="W1846" s="91"/>
      <c r="X1846" s="93" t="str">
        <f>IFERROR(VLOOKUP(Abfalldokumentation!$R1846,Artikel!A:C,3,FALSE),Abfalldokumentation!$R1846)</f>
        <v>VOS VEG-SCH MILD</v>
      </c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</row>
    <row r="1847" spans="1:40" ht="30" hidden="1" customHeight="1" x14ac:dyDescent="0.25">
      <c r="A1847" s="94" t="str">
        <f>VLOOKUP(N1847,'Linien - BU'!A:B,2,FALSE)</f>
        <v>BU1</v>
      </c>
      <c r="B1847" s="95">
        <f t="shared" si="212"/>
        <v>236</v>
      </c>
      <c r="C1847" s="96">
        <f>Abfalldokumentation!$U1847</f>
        <v>44516</v>
      </c>
      <c r="D1847" s="69" t="str">
        <f>IFERROR(IF(VLOOKUP(O1847,'[1]Rohware 230'!$B:$C,2,FALSE)=0,"Rohware"),
IFERROR(IF(VLOOKUP(O1847,[1]Sammelnr.!$B:$C,2,FALSE)=0,"Sammelnr. ungeschält ABS"),
IFERROR(IF(VLOOKUP(O1847,[1]Sammelnr.!$E:$F,2,FALSE)=0,"Sammelnr. ungeschält VS"),
IFERROR(IF(VLOOKUP(O1847,[1]Sammelnr.!$H:$I,2,FALSE)=0,"Sammelnr. geschält"),
IFERROR(IF(VLOOKUP(O1847,[1]Offen!$B:$C,2,FALSE)=0,"Offen ungeschält ABS"),
IFERROR(IF(VLOOKUP(O1847,[1]Offen!$E:$F,2,FALSE)=0,"Offen ungeschält VOS"),
IFERROR(IF(VLOOKUP(O1847,[1]Offen!$H:$I,2,FALSE)=0,"Offen geschält RW"),
IFERROR(IF(VLOOKUP(O1847,[1]Offen!$K:$L,2,FALSE)=0,"Offen vegan"),
IFERROR(IF(VLOOKUP(O1847,[1]Offen!$N:$O,2,FALSE)=0,"Offen Zipfel"),
IFERROR(IF(VLOOKUP(O1847,[1]Offen!$Q:$R,2,FALSE)=0,"Offen Endstücke"),
IFERROR(IF(VLOOKUP(O1847,[1]Vakuumiert!$B:$C,2,FALSE)=0,"Vakuumierter VOS ungeschält"),
IFERROR(IF(VLOOKUP(O1847,[1]Vakuumiert!$E:$F,2,FALSE)=0,"Vakuumierter ABS ungeschält"),
IFERROR(IF(VLOOKUP(O1847,[1]Vakuumiert!$H:$I,2,FALSE)=0,"Vakuumierter VOS geschält"),
IFERROR(IF(VLOOKUP(O1847,[1]Vakuumiert!$K:$L,2,FALSE)=0,"Vakuumierter VOS vegan"),
IFERROR(IF(VLOOKUP(O1847,[1]Vakuumiert!$N:$O,2,FALSE)=0,"Vakuumierter VOS Zipfel"),
IFERROR(IF(VLOOKUP(O1847,[1]Vakuumiert!$Q:$R,2,FALSE)=0,"Vakuumiert geschält"),
IFERROR(IF(VLOOKUP(O1847,'[1]vakuumierte Fertigprodukte'!$B:$C,2,FALSE)=0,"Fertigprodukte"),
IFERROR(IF(VLOOKUP(O1847,'[1]vakuumierte Fertigprodukte'!$E:$FI,2,FALSE)=0,"Vakuumierte Zipfel"),
IFERROR(IF(VLOOKUP(O1847,[1]Wurste!$B:$C,2,FALSE)=0,"Räucherwürste"),
IFERROR(IF(VLOOKUP(O1847,[1]Wurste!$E:$F,2,FALSE)=0,"URW/URGW Wurst"),
IFERROR(IF(VLOOKUP(O1847,[1]Wurste!$H:$I,2,FALSE)=0,"HF-Wurst Vegan"),
IFERROR(IF(VLOOKUP(O1847,[1]Wurste!$K:$L,2,FALSE)=0,"320er ohne Würste"),
IFERROR(IF(AND(OR(Abfalldokumentation!$A1847="BU3",Abfalldokumentation!$A1847="Verkauf"),Abfalldokumentation!$F1847="Schimmel",Abfalldokumentation!$G1847="keinen Abnehmer/kein Schälpersonal"),"Div. Zipfel, ES ohne Verwendung",VLOOKUP(Abfalldokumentation!$E1847,Produktgruppen!A:B,2,FALSE)),"-")))))))))))))))))))))))</f>
        <v>Vorschmelz</v>
      </c>
      <c r="E1847" s="97" t="str">
        <f>IFERROR(VLOOKUP(Abfalldokumentation!$O1847,Artikel!A:C,3,FALSE),Abfalldokumentation!$O1847)</f>
        <v>Vorschmelz</v>
      </c>
      <c r="F1847" s="97" t="str">
        <f>VLOOKUP(T1847,'Liste Gründe'!A:D,2,FALSE)</f>
        <v>Schimmel</v>
      </c>
      <c r="G1847" s="96" t="str">
        <f>IF(ISBLANK(V1847),VLOOKUP(Abfalldokumentation!$P1847,'Liste Gründe'!A:D,3,FALSE),V1847)</f>
        <v>keine Verarbeitung</v>
      </c>
      <c r="H1847" s="97" t="str">
        <f>IF(ISBLANK(Abfalldokumentation!$W1847),"-",Abfalldokumentation!$W1847)</f>
        <v>-</v>
      </c>
      <c r="I1847" s="97">
        <f t="shared" si="208"/>
        <v>46</v>
      </c>
      <c r="J1847" s="97" t="str">
        <f t="shared" si="209"/>
        <v>Produkte</v>
      </c>
      <c r="K1847" s="97" t="str">
        <f t="shared" si="210"/>
        <v>BUs</v>
      </c>
      <c r="L1847" s="97" t="str">
        <f t="shared" si="211"/>
        <v>Symptome</v>
      </c>
      <c r="M1847" s="97" t="str">
        <f>IFERROR(VLOOKUP(Abfalldokumentation!$O1847,Kennzahlen!S:V,3,FALSE)*Abfalldokumentation!$B1847,"0")</f>
        <v>0</v>
      </c>
      <c r="N1847" s="97" t="str">
        <f>IF(ISBLANK(Q1847),VLOOKUP(Abfalldokumentation!$O1847,'Linien - BU'!R:S,2,FALSE),Q1847)</f>
        <v>BU1</v>
      </c>
      <c r="O1847" s="98" t="str">
        <f t="shared" si="206"/>
        <v>Vorschmelz</v>
      </c>
      <c r="P1847" s="98">
        <f t="shared" si="207"/>
        <v>12</v>
      </c>
      <c r="Q1847" s="90" t="s">
        <v>6</v>
      </c>
      <c r="R1847" s="91" t="s">
        <v>351</v>
      </c>
      <c r="S1847" s="91">
        <v>236</v>
      </c>
      <c r="T1847" s="91">
        <v>12</v>
      </c>
      <c r="U1847" s="41">
        <v>44516</v>
      </c>
      <c r="V1847" s="48" t="s">
        <v>22</v>
      </c>
      <c r="W1847" s="91"/>
      <c r="X1847" s="93" t="str">
        <f>IFERROR(VLOOKUP(Abfalldokumentation!$R1847,Artikel!A:C,3,FALSE),Abfalldokumentation!$R1847)</f>
        <v>Vorschmelz</v>
      </c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</row>
    <row r="1848" spans="1:40" ht="30" hidden="1" customHeight="1" x14ac:dyDescent="0.25">
      <c r="A1848" s="94" t="str">
        <f>VLOOKUP(N1848,'Linien - BU'!A:B,2,FALSE)</f>
        <v>BU4</v>
      </c>
      <c r="B1848" s="95">
        <f t="shared" ref="B1848:B1849" si="213">S1848</f>
        <v>20</v>
      </c>
      <c r="C1848" s="96">
        <f>Abfalldokumentation!$U1848</f>
        <v>44519</v>
      </c>
      <c r="D1848" s="69" t="str">
        <f>IFERROR(IF(VLOOKUP(O1848,'[1]Rohware 230'!$B:$C,2,FALSE)=0,"Rohware"),
IFERROR(IF(VLOOKUP(O1848,[1]Sammelnr.!$B:$C,2,FALSE)=0,"Sammelnr. ungeschält ABS"),
IFERROR(IF(VLOOKUP(O1848,[1]Sammelnr.!$E:$F,2,FALSE)=0,"Sammelnr. ungeschält VS"),
IFERROR(IF(VLOOKUP(O1848,[1]Sammelnr.!$H:$I,2,FALSE)=0,"Sammelnr. geschält"),
IFERROR(IF(VLOOKUP(O1848,[1]Offen!$B:$C,2,FALSE)=0,"Offen ungeschält ABS"),
IFERROR(IF(VLOOKUP(O1848,[1]Offen!$E:$F,2,FALSE)=0,"Offen ungeschält VOS"),
IFERROR(IF(VLOOKUP(O1848,[1]Offen!$H:$I,2,FALSE)=0,"Offen geschält RW"),
IFERROR(IF(VLOOKUP(O1848,[1]Offen!$K:$L,2,FALSE)=0,"Offen vegan"),
IFERROR(IF(VLOOKUP(O1848,[1]Offen!$N:$O,2,FALSE)=0,"Offen Zipfel"),
IFERROR(IF(VLOOKUP(O1848,[1]Offen!$Q:$R,2,FALSE)=0,"Offen Endstücke"),
IFERROR(IF(VLOOKUP(O1848,[1]Vakuumiert!$B:$C,2,FALSE)=0,"Vakuumierter VOS ungeschält"),
IFERROR(IF(VLOOKUP(O1848,[1]Vakuumiert!$E:$F,2,FALSE)=0,"Vakuumierter ABS ungeschält"),
IFERROR(IF(VLOOKUP(O1848,[1]Vakuumiert!$H:$I,2,FALSE)=0,"Vakuumierter VOS geschält"),
IFERROR(IF(VLOOKUP(O1848,[1]Vakuumiert!$K:$L,2,FALSE)=0,"Vakuumierter VOS vegan"),
IFERROR(IF(VLOOKUP(O1848,[1]Vakuumiert!$N:$O,2,FALSE)=0,"Vakuumierter VOS Zipfel"),
IFERROR(IF(VLOOKUP(O1848,[1]Vakuumiert!$Q:$R,2,FALSE)=0,"Vakuumiert geschält"),
IFERROR(IF(VLOOKUP(O1848,'[1]vakuumierte Fertigprodukte'!$B:$C,2,FALSE)=0,"Fertigprodukte"),
IFERROR(IF(VLOOKUP(O1848,'[1]vakuumierte Fertigprodukte'!$E:$FI,2,FALSE)=0,"Vakuumierte Zipfel"),
IFERROR(IF(VLOOKUP(O1848,[1]Wurste!$B:$C,2,FALSE)=0,"Räucherwürste"),
IFERROR(IF(VLOOKUP(O1848,[1]Wurste!$E:$F,2,FALSE)=0,"URW/URGW Wurst"),
IFERROR(IF(VLOOKUP(O1848,[1]Wurste!$H:$I,2,FALSE)=0,"HF-Wurst Vegan"),
IFERROR(IF(VLOOKUP(O1848,[1]Wurste!$K:$L,2,FALSE)=0,"320er ohne Würste"),
IFERROR(IF(AND(OR(Abfalldokumentation!$A1848="BU3",Abfalldokumentation!$A1848="Verkauf"),Abfalldokumentation!$F1848="Schimmel",Abfalldokumentation!$G1848="keinen Abnehmer/kein Schälpersonal"),"Div. Zipfel, ES ohne Verwendung",VLOOKUP(Abfalldokumentation!$E1848,Produktgruppen!A:B,2,FALSE)),"-")))))))))))))))))))))))</f>
        <v>ABS</v>
      </c>
      <c r="E1848" s="97" t="str">
        <f>IFERROR(VLOOKUP(Abfalldokumentation!$O1848,Artikel!A:C,3,FALSE),Abfalldokumentation!$O1848)</f>
        <v>ABS MEDI-KRÄUK</v>
      </c>
      <c r="F1848" s="97" t="str">
        <f>VLOOKUP(T1848,'Liste Gründe'!A:D,2,FALSE)</f>
        <v>keinen Verwendungszweck</v>
      </c>
      <c r="G1848" s="96" t="str">
        <f>IF(ISBLANK(V1848),VLOOKUP(Abfalldokumentation!$P1848,'Liste Gründe'!A:D,3,FALSE),V1848)</f>
        <v>keinen Verwendungszweck</v>
      </c>
      <c r="H1848" s="97" t="str">
        <f>IF(ISBLANK(Abfalldokumentation!$W1848),"-",Abfalldokumentation!$W1848)</f>
        <v>-</v>
      </c>
      <c r="I1848" s="97">
        <f t="shared" ref="I1848:I1849" si="214">_xlfn.ISOWEEKNUM(C1848)</f>
        <v>46</v>
      </c>
      <c r="J1848" s="97" t="str">
        <f t="shared" ref="J1848:J1849" si="215">"Produkte"</f>
        <v>Produkte</v>
      </c>
      <c r="K1848" s="97" t="str">
        <f t="shared" ref="K1848:K1849" si="216">"BUs"</f>
        <v>BUs</v>
      </c>
      <c r="L1848" s="97" t="str">
        <f t="shared" ref="L1848:L1849" si="217">"Symptome"</f>
        <v>Symptome</v>
      </c>
      <c r="M1848" s="97">
        <f>IFERROR(VLOOKUP(Abfalldokumentation!$O1848,Kennzahlen!S:V,3,FALSE)*Abfalldokumentation!$B1848,"0")</f>
        <v>30</v>
      </c>
      <c r="N1848" s="97" t="str">
        <f>IF(ISBLANK(Q1848),VLOOKUP(Abfalldokumentation!$O1848,'Linien - BU'!R:S,2,FALSE),Q1848)</f>
        <v>BU4</v>
      </c>
      <c r="O1848" s="98">
        <f t="shared" ref="O1848:O1849" si="218">R1848</f>
        <v>29500886</v>
      </c>
      <c r="P1848" s="98">
        <f t="shared" ref="P1848:P1849" si="219">T1848</f>
        <v>61</v>
      </c>
      <c r="Q1848" s="39" t="s">
        <v>9</v>
      </c>
      <c r="R1848" s="55">
        <v>29500886</v>
      </c>
      <c r="S1848" s="101">
        <v>20</v>
      </c>
      <c r="T1848" s="40">
        <v>61</v>
      </c>
      <c r="U1848" s="41">
        <v>44519</v>
      </c>
      <c r="V1848" s="59"/>
      <c r="W1848" s="40"/>
      <c r="X1848" s="44" t="str">
        <f>IFERROR(VLOOKUP(Abfalldokumentation!$R1848,Artikel!A:C,3,FALSE),Abfalldokumentation!$R1848)</f>
        <v>ABS MEDI-KRÄUK</v>
      </c>
    </row>
    <row r="1849" spans="1:40" ht="30" hidden="1" customHeight="1" x14ac:dyDescent="0.25">
      <c r="A1849" s="94" t="str">
        <f>VLOOKUP(N1849,'Linien - BU'!A:B,2,FALSE)</f>
        <v>BU4</v>
      </c>
      <c r="B1849" s="95">
        <f t="shared" si="213"/>
        <v>20</v>
      </c>
      <c r="C1849" s="96">
        <f>Abfalldokumentation!$U1849</f>
        <v>44519</v>
      </c>
      <c r="D1849" s="69" t="str">
        <f>IFERROR(IF(VLOOKUP(O1849,'[1]Rohware 230'!$B:$C,2,FALSE)=0,"Rohware"),
IFERROR(IF(VLOOKUP(O1849,[1]Sammelnr.!$B:$C,2,FALSE)=0,"Sammelnr. ungeschält ABS"),
IFERROR(IF(VLOOKUP(O1849,[1]Sammelnr.!$E:$F,2,FALSE)=0,"Sammelnr. ungeschält VS"),
IFERROR(IF(VLOOKUP(O1849,[1]Sammelnr.!$H:$I,2,FALSE)=0,"Sammelnr. geschält"),
IFERROR(IF(VLOOKUP(O1849,[1]Offen!$B:$C,2,FALSE)=0,"Offen ungeschält ABS"),
IFERROR(IF(VLOOKUP(O1849,[1]Offen!$E:$F,2,FALSE)=0,"Offen ungeschält VOS"),
IFERROR(IF(VLOOKUP(O1849,[1]Offen!$H:$I,2,FALSE)=0,"Offen geschält RW"),
IFERROR(IF(VLOOKUP(O1849,[1]Offen!$K:$L,2,FALSE)=0,"Offen vegan"),
IFERROR(IF(VLOOKUP(O1849,[1]Offen!$N:$O,2,FALSE)=0,"Offen Zipfel"),
IFERROR(IF(VLOOKUP(O1849,[1]Offen!$Q:$R,2,FALSE)=0,"Offen Endstücke"),
IFERROR(IF(VLOOKUP(O1849,[1]Vakuumiert!$B:$C,2,FALSE)=0,"Vakuumierter VOS ungeschält"),
IFERROR(IF(VLOOKUP(O1849,[1]Vakuumiert!$E:$F,2,FALSE)=0,"Vakuumierter ABS ungeschält"),
IFERROR(IF(VLOOKUP(O1849,[1]Vakuumiert!$H:$I,2,FALSE)=0,"Vakuumierter VOS geschält"),
IFERROR(IF(VLOOKUP(O1849,[1]Vakuumiert!$K:$L,2,FALSE)=0,"Vakuumierter VOS vegan"),
IFERROR(IF(VLOOKUP(O1849,[1]Vakuumiert!$N:$O,2,FALSE)=0,"Vakuumierter VOS Zipfel"),
IFERROR(IF(VLOOKUP(O1849,[1]Vakuumiert!$Q:$R,2,FALSE)=0,"Vakuumiert geschält"),
IFERROR(IF(VLOOKUP(O1849,'[1]vakuumierte Fertigprodukte'!$B:$C,2,FALSE)=0,"Fertigprodukte"),
IFERROR(IF(VLOOKUP(O1849,'[1]vakuumierte Fertigprodukte'!$E:$FI,2,FALSE)=0,"Vakuumierte Zipfel"),
IFERROR(IF(VLOOKUP(O1849,[1]Wurste!$B:$C,2,FALSE)=0,"Räucherwürste"),
IFERROR(IF(VLOOKUP(O1849,[1]Wurste!$E:$F,2,FALSE)=0,"URW/URGW Wurst"),
IFERROR(IF(VLOOKUP(O1849,[1]Wurste!$H:$I,2,FALSE)=0,"HF-Wurst Vegan"),
IFERROR(IF(VLOOKUP(O1849,[1]Wurste!$K:$L,2,FALSE)=0,"320er ohne Würste"),
IFERROR(IF(AND(OR(Abfalldokumentation!$A1849="BU3",Abfalldokumentation!$A1849="Verkauf"),Abfalldokumentation!$F1849="Schimmel",Abfalldokumentation!$G1849="keinen Abnehmer/kein Schälpersonal"),"Div. Zipfel, ES ohne Verwendung",VLOOKUP(Abfalldokumentation!$E1849,Produktgruppen!A:B,2,FALSE)),"-")))))))))))))))))))))))</f>
        <v>ABS</v>
      </c>
      <c r="E1849" s="97" t="str">
        <f>IFERROR(VLOOKUP(Abfalldokumentation!$O1849,Artikel!A:C,3,FALSE),Abfalldokumentation!$O1849)</f>
        <v>ABS Unser Blütenkäse</v>
      </c>
      <c r="F1849" s="97" t="str">
        <f>VLOOKUP(T1849,'Liste Gründe'!A:D,2,FALSE)</f>
        <v>keinen Verwendungszweck</v>
      </c>
      <c r="G1849" s="96" t="str">
        <f>IF(ISBLANK(V1849),VLOOKUP(Abfalldokumentation!$P1849,'Liste Gründe'!A:D,3,FALSE),V1849)</f>
        <v>keinen Verwendungszweck</v>
      </c>
      <c r="H1849" s="97" t="str">
        <f>IF(ISBLANK(Abfalldokumentation!$W1849),"-",Abfalldokumentation!$W1849)</f>
        <v>-</v>
      </c>
      <c r="I1849" s="97">
        <f t="shared" si="214"/>
        <v>46</v>
      </c>
      <c r="J1849" s="97" t="str">
        <f t="shared" si="215"/>
        <v>Produkte</v>
      </c>
      <c r="K1849" s="97" t="str">
        <f t="shared" si="216"/>
        <v>BUs</v>
      </c>
      <c r="L1849" s="97" t="str">
        <f t="shared" si="217"/>
        <v>Symptome</v>
      </c>
      <c r="M1849" s="97">
        <f>IFERROR(VLOOKUP(Abfalldokumentation!$O1849,Kennzahlen!S:V,3,FALSE)*Abfalldokumentation!$B1849,"0")</f>
        <v>0.2</v>
      </c>
      <c r="N1849" s="97" t="str">
        <f>IF(ISBLANK(Q1849),VLOOKUP(Abfalldokumentation!$O1849,'Linien - BU'!R:S,2,FALSE),Q1849)</f>
        <v>BU4</v>
      </c>
      <c r="O1849" s="98">
        <f t="shared" si="218"/>
        <v>29500910</v>
      </c>
      <c r="P1849" s="98">
        <f t="shared" si="219"/>
        <v>61</v>
      </c>
      <c r="Q1849" s="90" t="s">
        <v>9</v>
      </c>
      <c r="R1849" s="100">
        <v>29500910</v>
      </c>
      <c r="S1849" s="101">
        <v>20</v>
      </c>
      <c r="T1849" s="91">
        <v>61</v>
      </c>
      <c r="U1849" s="41">
        <v>44519</v>
      </c>
      <c r="V1849" s="92"/>
      <c r="W1849" s="91"/>
      <c r="X1849" s="93" t="str">
        <f>IFERROR(VLOOKUP(Abfalldokumentation!$R1849,Artikel!A:C,3,FALSE),Abfalldokumentation!$R1849)</f>
        <v>ABS Unser Blütenkäse</v>
      </c>
    </row>
    <row r="1850" spans="1:40" ht="30" hidden="1" customHeight="1" x14ac:dyDescent="0.25">
      <c r="A1850" s="94" t="str">
        <f>VLOOKUP(N1850,'Linien - BU'!A:B,2,FALSE)</f>
        <v>BU1</v>
      </c>
      <c r="B1850" s="95">
        <f t="shared" ref="B1850:B1861" si="220">S1850</f>
        <v>34</v>
      </c>
      <c r="C1850" s="96">
        <f>Abfalldokumentation!$U1850</f>
        <v>44519</v>
      </c>
      <c r="D1850" s="69" t="str">
        <f>IFERROR(IF(VLOOKUP(O1850,'[1]Rohware 230'!$B:$C,2,FALSE)=0,"Rohware"),
IFERROR(IF(VLOOKUP(O1850,[1]Sammelnr.!$B:$C,2,FALSE)=0,"Sammelnr. ungeschält ABS"),
IFERROR(IF(VLOOKUP(O1850,[1]Sammelnr.!$E:$F,2,FALSE)=0,"Sammelnr. ungeschält VS"),
IFERROR(IF(VLOOKUP(O1850,[1]Sammelnr.!$H:$I,2,FALSE)=0,"Sammelnr. geschält"),
IFERROR(IF(VLOOKUP(O1850,[1]Offen!$B:$C,2,FALSE)=0,"Offen ungeschält ABS"),
IFERROR(IF(VLOOKUP(O1850,[1]Offen!$E:$F,2,FALSE)=0,"Offen ungeschält VOS"),
IFERROR(IF(VLOOKUP(O1850,[1]Offen!$H:$I,2,FALSE)=0,"Offen geschält RW"),
IFERROR(IF(VLOOKUP(O1850,[1]Offen!$K:$L,2,FALSE)=0,"Offen vegan"),
IFERROR(IF(VLOOKUP(O1850,[1]Offen!$N:$O,2,FALSE)=0,"Offen Zipfel"),
IFERROR(IF(VLOOKUP(O1850,[1]Offen!$Q:$R,2,FALSE)=0,"Offen Endstücke"),
IFERROR(IF(VLOOKUP(O1850,[1]Vakuumiert!$B:$C,2,FALSE)=0,"Vakuumierter VOS ungeschält"),
IFERROR(IF(VLOOKUP(O1850,[1]Vakuumiert!$E:$F,2,FALSE)=0,"Vakuumierter ABS ungeschält"),
IFERROR(IF(VLOOKUP(O1850,[1]Vakuumiert!$H:$I,2,FALSE)=0,"Vakuumierter VOS geschält"),
IFERROR(IF(VLOOKUP(O1850,[1]Vakuumiert!$K:$L,2,FALSE)=0,"Vakuumierter VOS vegan"),
IFERROR(IF(VLOOKUP(O1850,[1]Vakuumiert!$N:$O,2,FALSE)=0,"Vakuumierter VOS Zipfel"),
IFERROR(IF(VLOOKUP(O1850,[1]Vakuumiert!$Q:$R,2,FALSE)=0,"Vakuumiert geschält"),
IFERROR(IF(VLOOKUP(O1850,'[1]vakuumierte Fertigprodukte'!$B:$C,2,FALSE)=0,"Fertigprodukte"),
IFERROR(IF(VLOOKUP(O1850,'[1]vakuumierte Fertigprodukte'!$E:$FI,2,FALSE)=0,"Vakuumierte Zipfel"),
IFERROR(IF(VLOOKUP(O1850,[1]Wurste!$B:$C,2,FALSE)=0,"Räucherwürste"),
IFERROR(IF(VLOOKUP(O1850,[1]Wurste!$E:$F,2,FALSE)=0,"URW/URGW Wurst"),
IFERROR(IF(VLOOKUP(O1850,[1]Wurste!$H:$I,2,FALSE)=0,"HF-Wurst Vegan"),
IFERROR(IF(VLOOKUP(O1850,[1]Wurste!$K:$L,2,FALSE)=0,"320er ohne Würste"),
IFERROR(IF(AND(OR(Abfalldokumentation!$A1850="BU3",Abfalldokumentation!$A1850="Verkauf"),Abfalldokumentation!$F1850="Schimmel",Abfalldokumentation!$G1850="keinen Abnehmer/kein Schälpersonal"),"Div. Zipfel, ES ohne Verwendung",VLOOKUP(Abfalldokumentation!$E1850,Produktgruppen!A:B,2,FALSE)),"-")))))))))))))))))))))))</f>
        <v>Vorschmelz</v>
      </c>
      <c r="E1850" s="97" t="str">
        <f>IFERROR(VLOOKUP(Abfalldokumentation!$O1850,Artikel!A:C,3,FALSE),Abfalldokumentation!$O1850)</f>
        <v>VOS-ABS ENTSORGUNG</v>
      </c>
      <c r="F1850" s="97" t="str">
        <f>VLOOKUP(T1850,'Liste Gründe'!A:D,2,FALSE)</f>
        <v>Schimmel</v>
      </c>
      <c r="G1850" s="96" t="str">
        <f>IF(ISBLANK(V1850),VLOOKUP(Abfalldokumentation!$P1850,'Liste Gründe'!A:D,3,FALSE),V1850)</f>
        <v>Schimmel</v>
      </c>
      <c r="H1850" s="97" t="str">
        <f>IF(ISBLANK(Abfalldokumentation!$W1850),"-",Abfalldokumentation!$W1850)</f>
        <v>-</v>
      </c>
      <c r="I1850" s="97">
        <f t="shared" ref="I1850:I1861" si="221">_xlfn.ISOWEEKNUM(C1850)</f>
        <v>46</v>
      </c>
      <c r="J1850" s="97" t="str">
        <f t="shared" ref="J1850:J1861" si="222">"Produkte"</f>
        <v>Produkte</v>
      </c>
      <c r="K1850" s="97" t="str">
        <f t="shared" ref="K1850:K1861" si="223">"BUs"</f>
        <v>BUs</v>
      </c>
      <c r="L1850" s="97" t="str">
        <f t="shared" ref="L1850:L1861" si="224">"Symptome"</f>
        <v>Symptome</v>
      </c>
      <c r="M1850" s="97">
        <f>IFERROR(VLOOKUP(Abfalldokumentation!$O1850,Kennzahlen!S:V,3,FALSE)*Abfalldokumentation!$B1850,"0")</f>
        <v>0.34</v>
      </c>
      <c r="N1850" s="97" t="str">
        <f>IF(ISBLANK(Q1850),VLOOKUP(Abfalldokumentation!$O1850,'Linien - BU'!R:S,2,FALSE),Q1850)</f>
        <v>BU1</v>
      </c>
      <c r="O1850" s="98">
        <f t="shared" ref="O1850:O1861" si="225">R1850</f>
        <v>29500917</v>
      </c>
      <c r="P1850" s="98">
        <f t="shared" ref="P1850:P1861" si="226">T1850</f>
        <v>12</v>
      </c>
      <c r="Q1850" s="39" t="s">
        <v>6</v>
      </c>
      <c r="R1850" s="55">
        <v>29500917</v>
      </c>
      <c r="S1850" s="101">
        <v>34</v>
      </c>
      <c r="T1850" s="40">
        <v>12</v>
      </c>
      <c r="U1850" s="41">
        <v>44519</v>
      </c>
      <c r="V1850" s="59"/>
      <c r="W1850" s="40"/>
      <c r="X1850" s="44" t="str">
        <f>IFERROR(VLOOKUP(Abfalldokumentation!$R1850,Artikel!A:C,3,FALSE),Abfalldokumentation!$R1850)</f>
        <v>VOS-ABS ENTSORGUNG</v>
      </c>
    </row>
    <row r="1851" spans="1:40" ht="30" hidden="1" customHeight="1" x14ac:dyDescent="0.25">
      <c r="A1851" s="94" t="str">
        <f>VLOOKUP(N1851,'Linien - BU'!A:B,2,FALSE)</f>
        <v>BU1</v>
      </c>
      <c r="B1851" s="95">
        <f t="shared" si="220"/>
        <v>34</v>
      </c>
      <c r="C1851" s="96">
        <f>Abfalldokumentation!$U1851</f>
        <v>44519</v>
      </c>
      <c r="D1851" s="69" t="str">
        <f>IFERROR(IF(VLOOKUP(O1851,'[1]Rohware 230'!$B:$C,2,FALSE)=0,"Rohware"),
IFERROR(IF(VLOOKUP(O1851,[1]Sammelnr.!$B:$C,2,FALSE)=0,"Sammelnr. ungeschält ABS"),
IFERROR(IF(VLOOKUP(O1851,[1]Sammelnr.!$E:$F,2,FALSE)=0,"Sammelnr. ungeschält VS"),
IFERROR(IF(VLOOKUP(O1851,[1]Sammelnr.!$H:$I,2,FALSE)=0,"Sammelnr. geschält"),
IFERROR(IF(VLOOKUP(O1851,[1]Offen!$B:$C,2,FALSE)=0,"Offen ungeschält ABS"),
IFERROR(IF(VLOOKUP(O1851,[1]Offen!$E:$F,2,FALSE)=0,"Offen ungeschält VOS"),
IFERROR(IF(VLOOKUP(O1851,[1]Offen!$H:$I,2,FALSE)=0,"Offen geschält RW"),
IFERROR(IF(VLOOKUP(O1851,[1]Offen!$K:$L,2,FALSE)=0,"Offen vegan"),
IFERROR(IF(VLOOKUP(O1851,[1]Offen!$N:$O,2,FALSE)=0,"Offen Zipfel"),
IFERROR(IF(VLOOKUP(O1851,[1]Offen!$Q:$R,2,FALSE)=0,"Offen Endstücke"),
IFERROR(IF(VLOOKUP(O1851,[1]Vakuumiert!$B:$C,2,FALSE)=0,"Vakuumierter VOS ungeschält"),
IFERROR(IF(VLOOKUP(O1851,[1]Vakuumiert!$E:$F,2,FALSE)=0,"Vakuumierter ABS ungeschält"),
IFERROR(IF(VLOOKUP(O1851,[1]Vakuumiert!$H:$I,2,FALSE)=0,"Vakuumierter VOS geschält"),
IFERROR(IF(VLOOKUP(O1851,[1]Vakuumiert!$K:$L,2,FALSE)=0,"Vakuumierter VOS vegan"),
IFERROR(IF(VLOOKUP(O1851,[1]Vakuumiert!$N:$O,2,FALSE)=0,"Vakuumierter VOS Zipfel"),
IFERROR(IF(VLOOKUP(O1851,[1]Vakuumiert!$Q:$R,2,FALSE)=0,"Vakuumiert geschält"),
IFERROR(IF(VLOOKUP(O1851,'[1]vakuumierte Fertigprodukte'!$B:$C,2,FALSE)=0,"Fertigprodukte"),
IFERROR(IF(VLOOKUP(O1851,'[1]vakuumierte Fertigprodukte'!$E:$FI,2,FALSE)=0,"Vakuumierte Zipfel"),
IFERROR(IF(VLOOKUP(O1851,[1]Wurste!$B:$C,2,FALSE)=0,"Räucherwürste"),
IFERROR(IF(VLOOKUP(O1851,[1]Wurste!$E:$F,2,FALSE)=0,"URW/URGW Wurst"),
IFERROR(IF(VLOOKUP(O1851,[1]Wurste!$H:$I,2,FALSE)=0,"HF-Wurst Vegan"),
IFERROR(IF(VLOOKUP(O1851,[1]Wurste!$K:$L,2,FALSE)=0,"320er ohne Würste"),
IFERROR(IF(AND(OR(Abfalldokumentation!$A1851="BU3",Abfalldokumentation!$A1851="Verkauf"),Abfalldokumentation!$F1851="Schimmel",Abfalldokumentation!$G1851="keinen Abnehmer/kein Schälpersonal"),"Div. Zipfel, ES ohne Verwendung",VLOOKUP(Abfalldokumentation!$E1851,Produktgruppen!A:B,2,FALSE)),"-")))))))))))))))))))))))</f>
        <v>Vorschmelz</v>
      </c>
      <c r="E1851" s="97" t="str">
        <f>IFERROR(VLOOKUP(Abfalldokumentation!$O1851,Artikel!A:C,3,FALSE),Abfalldokumentation!$O1851)</f>
        <v>VOS-ABS ENTSORGUNG</v>
      </c>
      <c r="F1851" s="97" t="str">
        <f>VLOOKUP(T1851,'Liste Gründe'!A:D,2,FALSE)</f>
        <v>Schimmel</v>
      </c>
      <c r="G1851" s="96" t="str">
        <f>IF(ISBLANK(V1851),VLOOKUP(Abfalldokumentation!$P1851,'Liste Gründe'!A:D,3,FALSE),V1851)</f>
        <v>Schimmel</v>
      </c>
      <c r="H1851" s="97" t="str">
        <f>IF(ISBLANK(Abfalldokumentation!$W1851),"-",Abfalldokumentation!$W1851)</f>
        <v>-</v>
      </c>
      <c r="I1851" s="97">
        <f t="shared" si="221"/>
        <v>46</v>
      </c>
      <c r="J1851" s="97" t="str">
        <f t="shared" si="222"/>
        <v>Produkte</v>
      </c>
      <c r="K1851" s="97" t="str">
        <f t="shared" si="223"/>
        <v>BUs</v>
      </c>
      <c r="L1851" s="97" t="str">
        <f t="shared" si="224"/>
        <v>Symptome</v>
      </c>
      <c r="M1851" s="97">
        <f>IFERROR(VLOOKUP(Abfalldokumentation!$O1851,Kennzahlen!S:V,3,FALSE)*Abfalldokumentation!$B1851,"0")</f>
        <v>0.34</v>
      </c>
      <c r="N1851" s="97" t="str">
        <f>IF(ISBLANK(Q1851),VLOOKUP(Abfalldokumentation!$O1851,'Linien - BU'!R:S,2,FALSE),Q1851)</f>
        <v>BU1</v>
      </c>
      <c r="O1851" s="98">
        <f t="shared" si="225"/>
        <v>29500917</v>
      </c>
      <c r="P1851" s="98">
        <f t="shared" si="226"/>
        <v>12</v>
      </c>
      <c r="Q1851" s="90" t="s">
        <v>6</v>
      </c>
      <c r="R1851" s="100">
        <v>29500917</v>
      </c>
      <c r="S1851" s="101">
        <v>34</v>
      </c>
      <c r="T1851" s="91">
        <v>12</v>
      </c>
      <c r="U1851" s="41">
        <v>44519</v>
      </c>
      <c r="V1851" s="92"/>
      <c r="W1851" s="91"/>
      <c r="X1851" s="93" t="str">
        <f>IFERROR(VLOOKUP(Abfalldokumentation!$R1851,Artikel!A:C,3,FALSE),Abfalldokumentation!$R1851)</f>
        <v>VOS-ABS ENTSORGUNG</v>
      </c>
    </row>
    <row r="1852" spans="1:40" ht="30" hidden="1" customHeight="1" x14ac:dyDescent="0.25">
      <c r="A1852" s="94" t="str">
        <f>VLOOKUP(N1852,'Linien - BU'!A:B,2,FALSE)</f>
        <v>BU3</v>
      </c>
      <c r="B1852" s="95">
        <f t="shared" si="220"/>
        <v>154</v>
      </c>
      <c r="C1852" s="96">
        <f>Abfalldokumentation!$U1852</f>
        <v>44519</v>
      </c>
      <c r="D1852" s="69" t="str">
        <f>IFERROR(IF(VLOOKUP(O1852,'[1]Rohware 230'!$B:$C,2,FALSE)=0,"Rohware"),
IFERROR(IF(VLOOKUP(O1852,[1]Sammelnr.!$B:$C,2,FALSE)=0,"Sammelnr. ungeschält ABS"),
IFERROR(IF(VLOOKUP(O1852,[1]Sammelnr.!$E:$F,2,FALSE)=0,"Sammelnr. ungeschält VS"),
IFERROR(IF(VLOOKUP(O1852,[1]Sammelnr.!$H:$I,2,FALSE)=0,"Sammelnr. geschält"),
IFERROR(IF(VLOOKUP(O1852,[1]Offen!$B:$C,2,FALSE)=0,"Offen ungeschält ABS"),
IFERROR(IF(VLOOKUP(O1852,[1]Offen!$E:$F,2,FALSE)=0,"Offen ungeschält VOS"),
IFERROR(IF(VLOOKUP(O1852,[1]Offen!$H:$I,2,FALSE)=0,"Offen geschält RW"),
IFERROR(IF(VLOOKUP(O1852,[1]Offen!$K:$L,2,FALSE)=0,"Offen vegan"),
IFERROR(IF(VLOOKUP(O1852,[1]Offen!$N:$O,2,FALSE)=0,"Offen Zipfel"),
IFERROR(IF(VLOOKUP(O1852,[1]Offen!$Q:$R,2,FALSE)=0,"Offen Endstücke"),
IFERROR(IF(VLOOKUP(O1852,[1]Vakuumiert!$B:$C,2,FALSE)=0,"Vakuumierter VOS ungeschält"),
IFERROR(IF(VLOOKUP(O1852,[1]Vakuumiert!$E:$F,2,FALSE)=0,"Vakuumierter ABS ungeschält"),
IFERROR(IF(VLOOKUP(O1852,[1]Vakuumiert!$H:$I,2,FALSE)=0,"Vakuumierter VOS geschält"),
IFERROR(IF(VLOOKUP(O1852,[1]Vakuumiert!$K:$L,2,FALSE)=0,"Vakuumierter VOS vegan"),
IFERROR(IF(VLOOKUP(O1852,[1]Vakuumiert!$N:$O,2,FALSE)=0,"Vakuumierter VOS Zipfel"),
IFERROR(IF(VLOOKUP(O1852,[1]Vakuumiert!$Q:$R,2,FALSE)=0,"Vakuumiert geschält"),
IFERROR(IF(VLOOKUP(O1852,'[1]vakuumierte Fertigprodukte'!$B:$C,2,FALSE)=0,"Fertigprodukte"),
IFERROR(IF(VLOOKUP(O1852,'[1]vakuumierte Fertigprodukte'!$E:$FI,2,FALSE)=0,"Vakuumierte Zipfel"),
IFERROR(IF(VLOOKUP(O1852,[1]Wurste!$B:$C,2,FALSE)=0,"Räucherwürste"),
IFERROR(IF(VLOOKUP(O1852,[1]Wurste!$E:$F,2,FALSE)=0,"URW/URGW Wurst"),
IFERROR(IF(VLOOKUP(O1852,[1]Wurste!$H:$I,2,FALSE)=0,"HF-Wurst Vegan"),
IFERROR(IF(VLOOKUP(O1852,[1]Wurste!$K:$L,2,FALSE)=0,"320er ohne Würste"),
IFERROR(IF(AND(OR(Abfalldokumentation!$A1852="BU3",Abfalldokumentation!$A1852="Verkauf"),Abfalldokumentation!$F1852="Schimmel",Abfalldokumentation!$G1852="keinen Abnehmer/kein Schälpersonal"),"Div. Zipfel, ES ohne Verwendung",VLOOKUP(Abfalldokumentation!$E1852,Produktgruppen!A:B,2,FALSE)),"-")))))))))))))))))))))))</f>
        <v>ABS</v>
      </c>
      <c r="E1852" s="97" t="str">
        <f>IFERROR(VLOOKUP(Abfalldokumentation!$O1852,Artikel!A:C,3,FALSE),Abfalldokumentation!$O1852)</f>
        <v>ABS CHED-PF-KRÄUK gemis</v>
      </c>
      <c r="F1852" s="97" t="str">
        <f>VLOOKUP(T1852,'Liste Gründe'!A:D,2,FALSE)</f>
        <v>Linienbezogen</v>
      </c>
      <c r="G1852" s="96" t="str">
        <f>IF(ISBLANK(V1852),VLOOKUP(Abfalldokumentation!$P1852,'Liste Gründe'!A:D,3,FALSE),V1852)</f>
        <v>gemischtes Produkt</v>
      </c>
      <c r="H1852" s="97" t="str">
        <f>IF(ISBLANK(Abfalldokumentation!$W1852),"-",Abfalldokumentation!$W1852)</f>
        <v>-</v>
      </c>
      <c r="I1852" s="97">
        <f t="shared" si="221"/>
        <v>46</v>
      </c>
      <c r="J1852" s="97" t="str">
        <f t="shared" si="222"/>
        <v>Produkte</v>
      </c>
      <c r="K1852" s="97" t="str">
        <f t="shared" si="223"/>
        <v>BUs</v>
      </c>
      <c r="L1852" s="97" t="str">
        <f t="shared" si="224"/>
        <v>Symptome</v>
      </c>
      <c r="M1852" s="97">
        <f>IFERROR(VLOOKUP(Abfalldokumentation!$O1852,Kennzahlen!S:V,3,FALSE)*Abfalldokumentation!$B1852,"0")</f>
        <v>154</v>
      </c>
      <c r="N1852" s="97" t="str">
        <f>IF(ISBLANK(Q1852),VLOOKUP(Abfalldokumentation!$O1852,'Linien - BU'!R:S,2,FALSE),Q1852)</f>
        <v>BU3</v>
      </c>
      <c r="O1852" s="98">
        <f t="shared" si="225"/>
        <v>29501003</v>
      </c>
      <c r="P1852" s="98">
        <f t="shared" si="226"/>
        <v>81</v>
      </c>
      <c r="Q1852" s="90" t="s">
        <v>8</v>
      </c>
      <c r="R1852" s="100">
        <v>29501003</v>
      </c>
      <c r="S1852" s="101">
        <v>154</v>
      </c>
      <c r="T1852" s="91">
        <v>81</v>
      </c>
      <c r="U1852" s="41">
        <v>44519</v>
      </c>
      <c r="V1852" s="92"/>
      <c r="W1852" s="91"/>
      <c r="X1852" s="93" t="str">
        <f>IFERROR(VLOOKUP(Abfalldokumentation!$R1852,Artikel!A:C,3,FALSE),Abfalldokumentation!$R1852)</f>
        <v>ABS CHED-PF-KRÄUK gemis</v>
      </c>
    </row>
    <row r="1853" spans="1:40" ht="30" hidden="1" customHeight="1" x14ac:dyDescent="0.25">
      <c r="A1853" s="94" t="str">
        <f>VLOOKUP(N1853,'Linien - BU'!A:B,2,FALSE)</f>
        <v>BU3</v>
      </c>
      <c r="B1853" s="95">
        <f t="shared" si="220"/>
        <v>46</v>
      </c>
      <c r="C1853" s="96">
        <f>Abfalldokumentation!$U1853</f>
        <v>44519</v>
      </c>
      <c r="D1853" s="69" t="str">
        <f>IFERROR(IF(VLOOKUP(O1853,'[1]Rohware 230'!$B:$C,2,FALSE)=0,"Rohware"),
IFERROR(IF(VLOOKUP(O1853,[1]Sammelnr.!$B:$C,2,FALSE)=0,"Sammelnr. ungeschält ABS"),
IFERROR(IF(VLOOKUP(O1853,[1]Sammelnr.!$E:$F,2,FALSE)=0,"Sammelnr. ungeschält VS"),
IFERROR(IF(VLOOKUP(O1853,[1]Sammelnr.!$H:$I,2,FALSE)=0,"Sammelnr. geschält"),
IFERROR(IF(VLOOKUP(O1853,[1]Offen!$B:$C,2,FALSE)=0,"Offen ungeschält ABS"),
IFERROR(IF(VLOOKUP(O1853,[1]Offen!$E:$F,2,FALSE)=0,"Offen ungeschält VOS"),
IFERROR(IF(VLOOKUP(O1853,[1]Offen!$H:$I,2,FALSE)=0,"Offen geschält RW"),
IFERROR(IF(VLOOKUP(O1853,[1]Offen!$K:$L,2,FALSE)=0,"Offen vegan"),
IFERROR(IF(VLOOKUP(O1853,[1]Offen!$N:$O,2,FALSE)=0,"Offen Zipfel"),
IFERROR(IF(VLOOKUP(O1853,[1]Offen!$Q:$R,2,FALSE)=0,"Offen Endstücke"),
IFERROR(IF(VLOOKUP(O1853,[1]Vakuumiert!$B:$C,2,FALSE)=0,"Vakuumierter VOS ungeschält"),
IFERROR(IF(VLOOKUP(O1853,[1]Vakuumiert!$E:$F,2,FALSE)=0,"Vakuumierter ABS ungeschält"),
IFERROR(IF(VLOOKUP(O1853,[1]Vakuumiert!$H:$I,2,FALSE)=0,"Vakuumierter VOS geschält"),
IFERROR(IF(VLOOKUP(O1853,[1]Vakuumiert!$K:$L,2,FALSE)=0,"Vakuumierter VOS vegan"),
IFERROR(IF(VLOOKUP(O1853,[1]Vakuumiert!$N:$O,2,FALSE)=0,"Vakuumierter VOS Zipfel"),
IFERROR(IF(VLOOKUP(O1853,[1]Vakuumiert!$Q:$R,2,FALSE)=0,"Vakuumiert geschält"),
IFERROR(IF(VLOOKUP(O1853,'[1]vakuumierte Fertigprodukte'!$B:$C,2,FALSE)=0,"Fertigprodukte"),
IFERROR(IF(VLOOKUP(O1853,'[1]vakuumierte Fertigprodukte'!$E:$FI,2,FALSE)=0,"Vakuumierte Zipfel"),
IFERROR(IF(VLOOKUP(O1853,[1]Wurste!$B:$C,2,FALSE)=0,"Räucherwürste"),
IFERROR(IF(VLOOKUP(O1853,[1]Wurste!$E:$F,2,FALSE)=0,"URW/URGW Wurst"),
IFERROR(IF(VLOOKUP(O1853,[1]Wurste!$H:$I,2,FALSE)=0,"HF-Wurst Vegan"),
IFERROR(IF(VLOOKUP(O1853,[1]Wurste!$K:$L,2,FALSE)=0,"320er ohne Würste"),
IFERROR(IF(AND(OR(Abfalldokumentation!$A1853="BU3",Abfalldokumentation!$A1853="Verkauf"),Abfalldokumentation!$F1853="Schimmel",Abfalldokumentation!$G1853="keinen Abnehmer/kein Schälpersonal"),"Div. Zipfel, ES ohne Verwendung",VLOOKUP(Abfalldokumentation!$E1853,Produktgruppen!A:B,2,FALSE)),"-")))))))))))))))))))))))</f>
        <v>ABS</v>
      </c>
      <c r="E1853" s="97" t="str">
        <f>IFERROR(VLOOKUP(Abfalldokumentation!$O1853,Artikel!A:C,3,FALSE),Abfalldokumentation!$O1853)</f>
        <v>ABS CHED-PF-KRÄUK gemis</v>
      </c>
      <c r="F1853" s="97" t="str">
        <f>VLOOKUP(T1853,'Liste Gründe'!A:D,2,FALSE)</f>
        <v>Linienbezogen</v>
      </c>
      <c r="G1853" s="96" t="str">
        <f>IF(ISBLANK(V1853),VLOOKUP(Abfalldokumentation!$P1853,'Liste Gründe'!A:D,3,FALSE),V1853)</f>
        <v>gemischtes Produkt</v>
      </c>
      <c r="H1853" s="97" t="str">
        <f>IF(ISBLANK(Abfalldokumentation!$W1853),"-",Abfalldokumentation!$W1853)</f>
        <v>-</v>
      </c>
      <c r="I1853" s="97">
        <f t="shared" si="221"/>
        <v>46</v>
      </c>
      <c r="J1853" s="97" t="str">
        <f t="shared" si="222"/>
        <v>Produkte</v>
      </c>
      <c r="K1853" s="97" t="str">
        <f t="shared" si="223"/>
        <v>BUs</v>
      </c>
      <c r="L1853" s="97" t="str">
        <f t="shared" si="224"/>
        <v>Symptome</v>
      </c>
      <c r="M1853" s="97">
        <f>IFERROR(VLOOKUP(Abfalldokumentation!$O1853,Kennzahlen!S:V,3,FALSE)*Abfalldokumentation!$B1853,"0")</f>
        <v>46</v>
      </c>
      <c r="N1853" s="97" t="str">
        <f>IF(ISBLANK(Q1853),VLOOKUP(Abfalldokumentation!$O1853,'Linien - BU'!R:S,2,FALSE),Q1853)</f>
        <v>BU3</v>
      </c>
      <c r="O1853" s="98">
        <f t="shared" si="225"/>
        <v>29501003</v>
      </c>
      <c r="P1853" s="98">
        <f t="shared" si="226"/>
        <v>81</v>
      </c>
      <c r="Q1853" s="90" t="s">
        <v>8</v>
      </c>
      <c r="R1853" s="100">
        <v>29501003</v>
      </c>
      <c r="S1853" s="101">
        <v>46</v>
      </c>
      <c r="T1853" s="91">
        <v>81</v>
      </c>
      <c r="U1853" s="41">
        <v>44519</v>
      </c>
      <c r="V1853" s="92"/>
      <c r="W1853" s="91"/>
      <c r="X1853" s="93" t="str">
        <f>IFERROR(VLOOKUP(Abfalldokumentation!$R1853,Artikel!A:C,3,FALSE),Abfalldokumentation!$R1853)</f>
        <v>ABS CHED-PF-KRÄUK gemis</v>
      </c>
    </row>
    <row r="1854" spans="1:40" ht="30" hidden="1" customHeight="1" x14ac:dyDescent="0.25">
      <c r="A1854" s="94" t="str">
        <f>VLOOKUP(N1854,'Linien - BU'!A:B,2,FALSE)</f>
        <v>BU3</v>
      </c>
      <c r="B1854" s="95">
        <f t="shared" si="220"/>
        <v>48</v>
      </c>
      <c r="C1854" s="96">
        <f>Abfalldokumentation!$U1854</f>
        <v>44519</v>
      </c>
      <c r="D1854" s="69" t="str">
        <f>IFERROR(IF(VLOOKUP(O1854,'[1]Rohware 230'!$B:$C,2,FALSE)=0,"Rohware"),
IFERROR(IF(VLOOKUP(O1854,[1]Sammelnr.!$B:$C,2,FALSE)=0,"Sammelnr. ungeschält ABS"),
IFERROR(IF(VLOOKUP(O1854,[1]Sammelnr.!$E:$F,2,FALSE)=0,"Sammelnr. ungeschält VS"),
IFERROR(IF(VLOOKUP(O1854,[1]Sammelnr.!$H:$I,2,FALSE)=0,"Sammelnr. geschält"),
IFERROR(IF(VLOOKUP(O1854,[1]Offen!$B:$C,2,FALSE)=0,"Offen ungeschält ABS"),
IFERROR(IF(VLOOKUP(O1854,[1]Offen!$E:$F,2,FALSE)=0,"Offen ungeschält VOS"),
IFERROR(IF(VLOOKUP(O1854,[1]Offen!$H:$I,2,FALSE)=0,"Offen geschält RW"),
IFERROR(IF(VLOOKUP(O1854,[1]Offen!$K:$L,2,FALSE)=0,"Offen vegan"),
IFERROR(IF(VLOOKUP(O1854,[1]Offen!$N:$O,2,FALSE)=0,"Offen Zipfel"),
IFERROR(IF(VLOOKUP(O1854,[1]Offen!$Q:$R,2,FALSE)=0,"Offen Endstücke"),
IFERROR(IF(VLOOKUP(O1854,[1]Vakuumiert!$B:$C,2,FALSE)=0,"Vakuumierter VOS ungeschält"),
IFERROR(IF(VLOOKUP(O1854,[1]Vakuumiert!$E:$F,2,FALSE)=0,"Vakuumierter ABS ungeschält"),
IFERROR(IF(VLOOKUP(O1854,[1]Vakuumiert!$H:$I,2,FALSE)=0,"Vakuumierter VOS geschält"),
IFERROR(IF(VLOOKUP(O1854,[1]Vakuumiert!$K:$L,2,FALSE)=0,"Vakuumierter VOS vegan"),
IFERROR(IF(VLOOKUP(O1854,[1]Vakuumiert!$N:$O,2,FALSE)=0,"Vakuumierter VOS Zipfel"),
IFERROR(IF(VLOOKUP(O1854,[1]Vakuumiert!$Q:$R,2,FALSE)=0,"Vakuumiert geschält"),
IFERROR(IF(VLOOKUP(O1854,'[1]vakuumierte Fertigprodukte'!$B:$C,2,FALSE)=0,"Fertigprodukte"),
IFERROR(IF(VLOOKUP(O1854,'[1]vakuumierte Fertigprodukte'!$E:$FI,2,FALSE)=0,"Vakuumierte Zipfel"),
IFERROR(IF(VLOOKUP(O1854,[1]Wurste!$B:$C,2,FALSE)=0,"Räucherwürste"),
IFERROR(IF(VLOOKUP(O1854,[1]Wurste!$E:$F,2,FALSE)=0,"URW/URGW Wurst"),
IFERROR(IF(VLOOKUP(O1854,[1]Wurste!$H:$I,2,FALSE)=0,"HF-Wurst Vegan"),
IFERROR(IF(VLOOKUP(O1854,[1]Wurste!$K:$L,2,FALSE)=0,"320er ohne Würste"),
IFERROR(IF(AND(OR(Abfalldokumentation!$A1854="BU3",Abfalldokumentation!$A1854="Verkauf"),Abfalldokumentation!$F1854="Schimmel",Abfalldokumentation!$G1854="keinen Abnehmer/kein Schälpersonal"),"Div. Zipfel, ES ohne Verwendung",VLOOKUP(Abfalldokumentation!$E1854,Produktgruppen!A:B,2,FALSE)),"-")))))))))))))))))))))))</f>
        <v>ABS</v>
      </c>
      <c r="E1854" s="97" t="str">
        <f>IFERROR(VLOOKUP(Abfalldokumentation!$O1854,Artikel!A:C,3,FALSE),Abfalldokumentation!$O1854)</f>
        <v>ABS CHED-ROT MIT ß-CARO</v>
      </c>
      <c r="F1854" s="97" t="str">
        <f>VLOOKUP(T1854,'Liste Gründe'!A:D,2,FALSE)</f>
        <v>Rest</v>
      </c>
      <c r="G1854" s="96" t="str">
        <f>IF(ISBLANK(V1854),VLOOKUP(Abfalldokumentation!$P1854,'Liste Gründe'!A:D,3,FALSE),V1854)</f>
        <v>Schmutz</v>
      </c>
      <c r="H1854" s="97" t="str">
        <f>IF(ISBLANK(Abfalldokumentation!$W1854),"-",Abfalldokumentation!$W1854)</f>
        <v>-</v>
      </c>
      <c r="I1854" s="97">
        <f t="shared" si="221"/>
        <v>46</v>
      </c>
      <c r="J1854" s="97" t="str">
        <f t="shared" si="222"/>
        <v>Produkte</v>
      </c>
      <c r="K1854" s="97" t="str">
        <f t="shared" si="223"/>
        <v>BUs</v>
      </c>
      <c r="L1854" s="97" t="str">
        <f t="shared" si="224"/>
        <v>Symptome</v>
      </c>
      <c r="M1854" s="97">
        <f>IFERROR(VLOOKUP(Abfalldokumentation!$O1854,Kennzahlen!S:V,3,FALSE)*Abfalldokumentation!$B1854,"0")</f>
        <v>48</v>
      </c>
      <c r="N1854" s="97" t="str">
        <f>IF(ISBLANK(Q1854),VLOOKUP(Abfalldokumentation!$O1854,'Linien - BU'!R:S,2,FALSE),Q1854)</f>
        <v>BU3</v>
      </c>
      <c r="O1854" s="98">
        <f t="shared" si="225"/>
        <v>29501032</v>
      </c>
      <c r="P1854" s="98">
        <f t="shared" si="226"/>
        <v>42</v>
      </c>
      <c r="Q1854" s="90" t="s">
        <v>8</v>
      </c>
      <c r="R1854" s="100">
        <v>29501032</v>
      </c>
      <c r="S1854" s="101">
        <v>48</v>
      </c>
      <c r="T1854" s="91">
        <v>42</v>
      </c>
      <c r="U1854" s="41">
        <v>44519</v>
      </c>
      <c r="V1854" s="92"/>
      <c r="W1854" s="91"/>
      <c r="X1854" s="93" t="str">
        <f>IFERROR(VLOOKUP(Abfalldokumentation!$R1854,Artikel!A:C,3,FALSE),Abfalldokumentation!$R1854)</f>
        <v>ABS CHED-ROT MIT ß-CARO</v>
      </c>
    </row>
    <row r="1855" spans="1:40" ht="30" hidden="1" customHeight="1" x14ac:dyDescent="0.25">
      <c r="A1855" s="94" t="str">
        <f>VLOOKUP(N1855,'Linien - BU'!A:B,2,FALSE)</f>
        <v>BU3</v>
      </c>
      <c r="B1855" s="95">
        <f t="shared" si="220"/>
        <v>21</v>
      </c>
      <c r="C1855" s="96">
        <f>Abfalldokumentation!$U1855</f>
        <v>44519</v>
      </c>
      <c r="D1855" s="69" t="str">
        <f>IFERROR(IF(VLOOKUP(O1855,'[1]Rohware 230'!$B:$C,2,FALSE)=0,"Rohware"),
IFERROR(IF(VLOOKUP(O1855,[1]Sammelnr.!$B:$C,2,FALSE)=0,"Sammelnr. ungeschält ABS"),
IFERROR(IF(VLOOKUP(O1855,[1]Sammelnr.!$E:$F,2,FALSE)=0,"Sammelnr. ungeschält VS"),
IFERROR(IF(VLOOKUP(O1855,[1]Sammelnr.!$H:$I,2,FALSE)=0,"Sammelnr. geschält"),
IFERROR(IF(VLOOKUP(O1855,[1]Offen!$B:$C,2,FALSE)=0,"Offen ungeschält ABS"),
IFERROR(IF(VLOOKUP(O1855,[1]Offen!$E:$F,2,FALSE)=0,"Offen ungeschält VOS"),
IFERROR(IF(VLOOKUP(O1855,[1]Offen!$H:$I,2,FALSE)=0,"Offen geschält RW"),
IFERROR(IF(VLOOKUP(O1855,[1]Offen!$K:$L,2,FALSE)=0,"Offen vegan"),
IFERROR(IF(VLOOKUP(O1855,[1]Offen!$N:$O,2,FALSE)=0,"Offen Zipfel"),
IFERROR(IF(VLOOKUP(O1855,[1]Offen!$Q:$R,2,FALSE)=0,"Offen Endstücke"),
IFERROR(IF(VLOOKUP(O1855,[1]Vakuumiert!$B:$C,2,FALSE)=0,"Vakuumierter VOS ungeschält"),
IFERROR(IF(VLOOKUP(O1855,[1]Vakuumiert!$E:$F,2,FALSE)=0,"Vakuumierter ABS ungeschält"),
IFERROR(IF(VLOOKUP(O1855,[1]Vakuumiert!$H:$I,2,FALSE)=0,"Vakuumierter VOS geschält"),
IFERROR(IF(VLOOKUP(O1855,[1]Vakuumiert!$K:$L,2,FALSE)=0,"Vakuumierter VOS vegan"),
IFERROR(IF(VLOOKUP(O1855,[1]Vakuumiert!$N:$O,2,FALSE)=0,"Vakuumierter VOS Zipfel"),
IFERROR(IF(VLOOKUP(O1855,[1]Vakuumiert!$Q:$R,2,FALSE)=0,"Vakuumiert geschält"),
IFERROR(IF(VLOOKUP(O1855,'[1]vakuumierte Fertigprodukte'!$B:$C,2,FALSE)=0,"Fertigprodukte"),
IFERROR(IF(VLOOKUP(O1855,'[1]vakuumierte Fertigprodukte'!$E:$FI,2,FALSE)=0,"Vakuumierte Zipfel"),
IFERROR(IF(VLOOKUP(O1855,[1]Wurste!$B:$C,2,FALSE)=0,"Räucherwürste"),
IFERROR(IF(VLOOKUP(O1855,[1]Wurste!$E:$F,2,FALSE)=0,"URW/URGW Wurst"),
IFERROR(IF(VLOOKUP(O1855,[1]Wurste!$H:$I,2,FALSE)=0,"HF-Wurst Vegan"),
IFERROR(IF(VLOOKUP(O1855,[1]Wurste!$K:$L,2,FALSE)=0,"320er ohne Würste"),
IFERROR(IF(AND(OR(Abfalldokumentation!$A1855="BU3",Abfalldokumentation!$A1855="Verkauf"),Abfalldokumentation!$F1855="Schimmel",Abfalldokumentation!$G1855="keinen Abnehmer/kein Schälpersonal"),"Div. Zipfel, ES ohne Verwendung",VLOOKUP(Abfalldokumentation!$E1855,Produktgruppen!A:B,2,FALSE)),"-")))))))))))))))))))))))</f>
        <v>ABS</v>
      </c>
      <c r="E1855" s="97" t="str">
        <f>IFERROR(VLOOKUP(Abfalldokumentation!$O1855,Artikel!A:C,3,FALSE),Abfalldokumentation!$O1855)</f>
        <v>ABS CHED-ROT MIT ß-CARO</v>
      </c>
      <c r="F1855" s="97" t="str">
        <f>VLOOKUP(T1855,'Liste Gründe'!A:D,2,FALSE)</f>
        <v>Rest</v>
      </c>
      <c r="G1855" s="96" t="str">
        <f>IF(ISBLANK(V1855),VLOOKUP(Abfalldokumentation!$P1855,'Liste Gründe'!A:D,3,FALSE),V1855)</f>
        <v>Schmutz</v>
      </c>
      <c r="H1855" s="97" t="str">
        <f>IF(ISBLANK(Abfalldokumentation!$W1855),"-",Abfalldokumentation!$W1855)</f>
        <v>-</v>
      </c>
      <c r="I1855" s="97">
        <f t="shared" si="221"/>
        <v>46</v>
      </c>
      <c r="J1855" s="97" t="str">
        <f t="shared" si="222"/>
        <v>Produkte</v>
      </c>
      <c r="K1855" s="97" t="str">
        <f t="shared" si="223"/>
        <v>BUs</v>
      </c>
      <c r="L1855" s="97" t="str">
        <f t="shared" si="224"/>
        <v>Symptome</v>
      </c>
      <c r="M1855" s="97">
        <f>IFERROR(VLOOKUP(Abfalldokumentation!$O1855,Kennzahlen!S:V,3,FALSE)*Abfalldokumentation!$B1855,"0")</f>
        <v>21</v>
      </c>
      <c r="N1855" s="97" t="str">
        <f>IF(ISBLANK(Q1855),VLOOKUP(Abfalldokumentation!$O1855,'Linien - BU'!R:S,2,FALSE),Q1855)</f>
        <v>BU3</v>
      </c>
      <c r="O1855" s="98">
        <f t="shared" si="225"/>
        <v>29501032</v>
      </c>
      <c r="P1855" s="98">
        <f t="shared" si="226"/>
        <v>42</v>
      </c>
      <c r="Q1855" s="90" t="s">
        <v>8</v>
      </c>
      <c r="R1855" s="100">
        <v>29501032</v>
      </c>
      <c r="S1855" s="101">
        <v>21</v>
      </c>
      <c r="T1855" s="91">
        <v>42</v>
      </c>
      <c r="U1855" s="41">
        <v>44519</v>
      </c>
      <c r="V1855" s="92"/>
      <c r="W1855" s="91"/>
      <c r="X1855" s="93" t="str">
        <f>IFERROR(VLOOKUP(Abfalldokumentation!$R1855,Artikel!A:C,3,FALSE),Abfalldokumentation!$R1855)</f>
        <v>ABS CHED-ROT MIT ß-CARO</v>
      </c>
    </row>
    <row r="1856" spans="1:40" ht="30" hidden="1" customHeight="1" x14ac:dyDescent="0.25">
      <c r="A1856" s="94" t="str">
        <f>VLOOKUP(N1856,'Linien - BU'!A:B,2,FALSE)</f>
        <v>BU4</v>
      </c>
      <c r="B1856" s="95">
        <f t="shared" si="220"/>
        <v>9</v>
      </c>
      <c r="C1856" s="96">
        <f>Abfalldokumentation!$U1856</f>
        <v>44519</v>
      </c>
      <c r="D1856" s="69" t="str">
        <f>IFERROR(IF(VLOOKUP(O1856,'[1]Rohware 230'!$B:$C,2,FALSE)=0,"Rohware"),
IFERROR(IF(VLOOKUP(O1856,[1]Sammelnr.!$B:$C,2,FALSE)=0,"Sammelnr. ungeschält ABS"),
IFERROR(IF(VLOOKUP(O1856,[1]Sammelnr.!$E:$F,2,FALSE)=0,"Sammelnr. ungeschält VS"),
IFERROR(IF(VLOOKUP(O1856,[1]Sammelnr.!$H:$I,2,FALSE)=0,"Sammelnr. geschält"),
IFERROR(IF(VLOOKUP(O1856,[1]Offen!$B:$C,2,FALSE)=0,"Offen ungeschält ABS"),
IFERROR(IF(VLOOKUP(O1856,[1]Offen!$E:$F,2,FALSE)=0,"Offen ungeschält VOS"),
IFERROR(IF(VLOOKUP(O1856,[1]Offen!$H:$I,2,FALSE)=0,"Offen geschält RW"),
IFERROR(IF(VLOOKUP(O1856,[1]Offen!$K:$L,2,FALSE)=0,"Offen vegan"),
IFERROR(IF(VLOOKUP(O1856,[1]Offen!$N:$O,2,FALSE)=0,"Offen Zipfel"),
IFERROR(IF(VLOOKUP(O1856,[1]Offen!$Q:$R,2,FALSE)=0,"Offen Endstücke"),
IFERROR(IF(VLOOKUP(O1856,[1]Vakuumiert!$B:$C,2,FALSE)=0,"Vakuumierter VOS ungeschält"),
IFERROR(IF(VLOOKUP(O1856,[1]Vakuumiert!$E:$F,2,FALSE)=0,"Vakuumierter ABS ungeschält"),
IFERROR(IF(VLOOKUP(O1856,[1]Vakuumiert!$H:$I,2,FALSE)=0,"Vakuumierter VOS geschält"),
IFERROR(IF(VLOOKUP(O1856,[1]Vakuumiert!$K:$L,2,FALSE)=0,"Vakuumierter VOS vegan"),
IFERROR(IF(VLOOKUP(O1856,[1]Vakuumiert!$N:$O,2,FALSE)=0,"Vakuumierter VOS Zipfel"),
IFERROR(IF(VLOOKUP(O1856,[1]Vakuumiert!$Q:$R,2,FALSE)=0,"Vakuumiert geschält"),
IFERROR(IF(VLOOKUP(O1856,'[1]vakuumierte Fertigprodukte'!$B:$C,2,FALSE)=0,"Fertigprodukte"),
IFERROR(IF(VLOOKUP(O1856,'[1]vakuumierte Fertigprodukte'!$E:$FI,2,FALSE)=0,"Vakuumierte Zipfel"),
IFERROR(IF(VLOOKUP(O1856,[1]Wurste!$B:$C,2,FALSE)=0,"Räucherwürste"),
IFERROR(IF(VLOOKUP(O1856,[1]Wurste!$E:$F,2,FALSE)=0,"URW/URGW Wurst"),
IFERROR(IF(VLOOKUP(O1856,[1]Wurste!$H:$I,2,FALSE)=0,"HF-Wurst Vegan"),
IFERROR(IF(VLOOKUP(O1856,[1]Wurste!$K:$L,2,FALSE)=0,"320er ohne Würste"),
IFERROR(IF(AND(OR(Abfalldokumentation!$A1856="BU3",Abfalldokumentation!$A1856="Verkauf"),Abfalldokumentation!$F1856="Schimmel",Abfalldokumentation!$G1856="keinen Abnehmer/kein Schälpersonal"),"Div. Zipfel, ES ohne Verwendung",VLOOKUP(Abfalldokumentation!$E1856,Produktgruppen!A:B,2,FALSE)),"-")))))))))))))))))))))))</f>
        <v>ABS</v>
      </c>
      <c r="E1856" s="97" t="str">
        <f>IFERROR(VLOOKUP(Abfalldokumentation!$O1856,Artikel!A:C,3,FALSE),Abfalldokumentation!$O1856)</f>
        <v>ABS OLD-AMSTERDAM</v>
      </c>
      <c r="F1856" s="97" t="str">
        <f>VLOOKUP(T1856,'Liste Gründe'!A:D,2,FALSE)</f>
        <v>keinen Verwendungszweck</v>
      </c>
      <c r="G1856" s="96" t="str">
        <f>IF(ISBLANK(V1856),VLOOKUP(Abfalldokumentation!$P1856,'Liste Gründe'!A:D,3,FALSE),V1856)</f>
        <v>keinen Verwendungszweck</v>
      </c>
      <c r="H1856" s="97" t="str">
        <f>IF(ISBLANK(Abfalldokumentation!$W1856),"-",Abfalldokumentation!$W1856)</f>
        <v>-</v>
      </c>
      <c r="I1856" s="97">
        <f t="shared" si="221"/>
        <v>46</v>
      </c>
      <c r="J1856" s="97" t="str">
        <f t="shared" si="222"/>
        <v>Produkte</v>
      </c>
      <c r="K1856" s="97" t="str">
        <f t="shared" si="223"/>
        <v>BUs</v>
      </c>
      <c r="L1856" s="97" t="str">
        <f t="shared" si="224"/>
        <v>Symptome</v>
      </c>
      <c r="M1856" s="97">
        <f>IFERROR(VLOOKUP(Abfalldokumentation!$O1856,Kennzahlen!S:V,3,FALSE)*Abfalldokumentation!$B1856,"0")</f>
        <v>9.0000000000000008E-4</v>
      </c>
      <c r="N1856" s="97" t="str">
        <f>IF(ISBLANK(Q1856),VLOOKUP(Abfalldokumentation!$O1856,'Linien - BU'!R:S,2,FALSE),Q1856)</f>
        <v>BU4</v>
      </c>
      <c r="O1856" s="98">
        <f t="shared" si="225"/>
        <v>29501039</v>
      </c>
      <c r="P1856" s="98">
        <f t="shared" si="226"/>
        <v>61</v>
      </c>
      <c r="Q1856" s="90" t="s">
        <v>9</v>
      </c>
      <c r="R1856" s="100">
        <v>29501039</v>
      </c>
      <c r="S1856" s="101">
        <v>9</v>
      </c>
      <c r="T1856" s="91">
        <v>61</v>
      </c>
      <c r="U1856" s="41">
        <v>44519</v>
      </c>
      <c r="V1856" s="92"/>
      <c r="W1856" s="91"/>
      <c r="X1856" s="93" t="str">
        <f>IFERROR(VLOOKUP(Abfalldokumentation!$R1856,Artikel!A:C,3,FALSE),Abfalldokumentation!$R1856)</f>
        <v>ABS OLD-AMSTERDAM</v>
      </c>
    </row>
    <row r="1857" spans="1:24" ht="30" hidden="1" customHeight="1" x14ac:dyDescent="0.25">
      <c r="A1857" s="94" t="str">
        <f>VLOOKUP(N1857,'Linien - BU'!A:B,2,FALSE)</f>
        <v>BU4</v>
      </c>
      <c r="B1857" s="95">
        <f t="shared" si="220"/>
        <v>14</v>
      </c>
      <c r="C1857" s="96">
        <f>Abfalldokumentation!$U1857</f>
        <v>44519</v>
      </c>
      <c r="D1857" s="69" t="str">
        <f>IFERROR(IF(VLOOKUP(O1857,'[1]Rohware 230'!$B:$C,2,FALSE)=0,"Rohware"),
IFERROR(IF(VLOOKUP(O1857,[1]Sammelnr.!$B:$C,2,FALSE)=0,"Sammelnr. ungeschält ABS"),
IFERROR(IF(VLOOKUP(O1857,[1]Sammelnr.!$E:$F,2,FALSE)=0,"Sammelnr. ungeschält VS"),
IFERROR(IF(VLOOKUP(O1857,[1]Sammelnr.!$H:$I,2,FALSE)=0,"Sammelnr. geschält"),
IFERROR(IF(VLOOKUP(O1857,[1]Offen!$B:$C,2,FALSE)=0,"Offen ungeschält ABS"),
IFERROR(IF(VLOOKUP(O1857,[1]Offen!$E:$F,2,FALSE)=0,"Offen ungeschält VOS"),
IFERROR(IF(VLOOKUP(O1857,[1]Offen!$H:$I,2,FALSE)=0,"Offen geschält RW"),
IFERROR(IF(VLOOKUP(O1857,[1]Offen!$K:$L,2,FALSE)=0,"Offen vegan"),
IFERROR(IF(VLOOKUP(O1857,[1]Offen!$N:$O,2,FALSE)=0,"Offen Zipfel"),
IFERROR(IF(VLOOKUP(O1857,[1]Offen!$Q:$R,2,FALSE)=0,"Offen Endstücke"),
IFERROR(IF(VLOOKUP(O1857,[1]Vakuumiert!$B:$C,2,FALSE)=0,"Vakuumierter VOS ungeschält"),
IFERROR(IF(VLOOKUP(O1857,[1]Vakuumiert!$E:$F,2,FALSE)=0,"Vakuumierter ABS ungeschält"),
IFERROR(IF(VLOOKUP(O1857,[1]Vakuumiert!$H:$I,2,FALSE)=0,"Vakuumierter VOS geschält"),
IFERROR(IF(VLOOKUP(O1857,[1]Vakuumiert!$K:$L,2,FALSE)=0,"Vakuumierter VOS vegan"),
IFERROR(IF(VLOOKUP(O1857,[1]Vakuumiert!$N:$O,2,FALSE)=0,"Vakuumierter VOS Zipfel"),
IFERROR(IF(VLOOKUP(O1857,[1]Vakuumiert!$Q:$R,2,FALSE)=0,"Vakuumiert geschält"),
IFERROR(IF(VLOOKUP(O1857,'[1]vakuumierte Fertigprodukte'!$B:$C,2,FALSE)=0,"Fertigprodukte"),
IFERROR(IF(VLOOKUP(O1857,'[1]vakuumierte Fertigprodukte'!$E:$FI,2,FALSE)=0,"Vakuumierte Zipfel"),
IFERROR(IF(VLOOKUP(O1857,[1]Wurste!$B:$C,2,FALSE)=0,"Räucherwürste"),
IFERROR(IF(VLOOKUP(O1857,[1]Wurste!$E:$F,2,FALSE)=0,"URW/URGW Wurst"),
IFERROR(IF(VLOOKUP(O1857,[1]Wurste!$H:$I,2,FALSE)=0,"HF-Wurst Vegan"),
IFERROR(IF(VLOOKUP(O1857,[1]Wurste!$K:$L,2,FALSE)=0,"320er ohne Würste"),
IFERROR(IF(AND(OR(Abfalldokumentation!$A1857="BU3",Abfalldokumentation!$A1857="Verkauf"),Abfalldokumentation!$F1857="Schimmel",Abfalldokumentation!$G1857="keinen Abnehmer/kein Schälpersonal"),"Div. Zipfel, ES ohne Verwendung",VLOOKUP(Abfalldokumentation!$E1857,Produktgruppen!A:B,2,FALSE)),"-")))))))))))))))))))))))</f>
        <v>ABS</v>
      </c>
      <c r="E1857" s="97" t="str">
        <f>IFERROR(VLOOKUP(Abfalldokumentation!$O1857,Artikel!A:C,3,FALSE),Abfalldokumentation!$O1857)</f>
        <v>ABS OLD-AMSTERDAM</v>
      </c>
      <c r="F1857" s="97" t="str">
        <f>VLOOKUP(T1857,'Liste Gründe'!A:D,2,FALSE)</f>
        <v>keinen Verwendungszweck</v>
      </c>
      <c r="G1857" s="96" t="str">
        <f>IF(ISBLANK(V1857),VLOOKUP(Abfalldokumentation!$P1857,'Liste Gründe'!A:D,3,FALSE),V1857)</f>
        <v>keinen Verwendungszweck</v>
      </c>
      <c r="H1857" s="97" t="str">
        <f>IF(ISBLANK(Abfalldokumentation!$W1857),"-",Abfalldokumentation!$W1857)</f>
        <v>-</v>
      </c>
      <c r="I1857" s="97">
        <f t="shared" si="221"/>
        <v>46</v>
      </c>
      <c r="J1857" s="97" t="str">
        <f t="shared" si="222"/>
        <v>Produkte</v>
      </c>
      <c r="K1857" s="97" t="str">
        <f t="shared" si="223"/>
        <v>BUs</v>
      </c>
      <c r="L1857" s="97" t="str">
        <f t="shared" si="224"/>
        <v>Symptome</v>
      </c>
      <c r="M1857" s="97">
        <f>IFERROR(VLOOKUP(Abfalldokumentation!$O1857,Kennzahlen!S:V,3,FALSE)*Abfalldokumentation!$B1857,"0")</f>
        <v>1.4E-3</v>
      </c>
      <c r="N1857" s="97" t="str">
        <f>IF(ISBLANK(Q1857),VLOOKUP(Abfalldokumentation!$O1857,'Linien - BU'!R:S,2,FALSE),Q1857)</f>
        <v>BU4</v>
      </c>
      <c r="O1857" s="98">
        <f t="shared" si="225"/>
        <v>29501039</v>
      </c>
      <c r="P1857" s="98">
        <f t="shared" si="226"/>
        <v>61</v>
      </c>
      <c r="Q1857" s="90" t="s">
        <v>9</v>
      </c>
      <c r="R1857" s="100">
        <v>29501039</v>
      </c>
      <c r="S1857" s="101">
        <v>14</v>
      </c>
      <c r="T1857" s="91">
        <v>61</v>
      </c>
      <c r="U1857" s="41">
        <v>44519</v>
      </c>
      <c r="V1857" s="92"/>
      <c r="W1857" s="91"/>
      <c r="X1857" s="93" t="str">
        <f>IFERROR(VLOOKUP(Abfalldokumentation!$R1857,Artikel!A:C,3,FALSE),Abfalldokumentation!$R1857)</f>
        <v>ABS OLD-AMSTERDAM</v>
      </c>
    </row>
    <row r="1858" spans="1:24" ht="30" hidden="1" customHeight="1" x14ac:dyDescent="0.25">
      <c r="A1858" s="94" t="str">
        <f>VLOOKUP(N1858,'Linien - BU'!A:B,2,FALSE)</f>
        <v>BU4</v>
      </c>
      <c r="B1858" s="95">
        <f t="shared" si="220"/>
        <v>20</v>
      </c>
      <c r="C1858" s="96">
        <f>Abfalldokumentation!$U1858</f>
        <v>44519</v>
      </c>
      <c r="D1858" s="69" t="str">
        <f>IFERROR(IF(VLOOKUP(O1858,'[1]Rohware 230'!$B:$C,2,FALSE)=0,"Rohware"),
IFERROR(IF(VLOOKUP(O1858,[1]Sammelnr.!$B:$C,2,FALSE)=0,"Sammelnr. ungeschält ABS"),
IFERROR(IF(VLOOKUP(O1858,[1]Sammelnr.!$E:$F,2,FALSE)=0,"Sammelnr. ungeschält VS"),
IFERROR(IF(VLOOKUP(O1858,[1]Sammelnr.!$H:$I,2,FALSE)=0,"Sammelnr. geschält"),
IFERROR(IF(VLOOKUP(O1858,[1]Offen!$B:$C,2,FALSE)=0,"Offen ungeschält ABS"),
IFERROR(IF(VLOOKUP(O1858,[1]Offen!$E:$F,2,FALSE)=0,"Offen ungeschält VOS"),
IFERROR(IF(VLOOKUP(O1858,[1]Offen!$H:$I,2,FALSE)=0,"Offen geschält RW"),
IFERROR(IF(VLOOKUP(O1858,[1]Offen!$K:$L,2,FALSE)=0,"Offen vegan"),
IFERROR(IF(VLOOKUP(O1858,[1]Offen!$N:$O,2,FALSE)=0,"Offen Zipfel"),
IFERROR(IF(VLOOKUP(O1858,[1]Offen!$Q:$R,2,FALSE)=0,"Offen Endstücke"),
IFERROR(IF(VLOOKUP(O1858,[1]Vakuumiert!$B:$C,2,FALSE)=0,"Vakuumierter VOS ungeschält"),
IFERROR(IF(VLOOKUP(O1858,[1]Vakuumiert!$E:$F,2,FALSE)=0,"Vakuumierter ABS ungeschält"),
IFERROR(IF(VLOOKUP(O1858,[1]Vakuumiert!$H:$I,2,FALSE)=0,"Vakuumierter VOS geschält"),
IFERROR(IF(VLOOKUP(O1858,[1]Vakuumiert!$K:$L,2,FALSE)=0,"Vakuumierter VOS vegan"),
IFERROR(IF(VLOOKUP(O1858,[1]Vakuumiert!$N:$O,2,FALSE)=0,"Vakuumierter VOS Zipfel"),
IFERROR(IF(VLOOKUP(O1858,[1]Vakuumiert!$Q:$R,2,FALSE)=0,"Vakuumiert geschält"),
IFERROR(IF(VLOOKUP(O1858,'[1]vakuumierte Fertigprodukte'!$B:$C,2,FALSE)=0,"Fertigprodukte"),
IFERROR(IF(VLOOKUP(O1858,'[1]vakuumierte Fertigprodukte'!$E:$FI,2,FALSE)=0,"Vakuumierte Zipfel"),
IFERROR(IF(VLOOKUP(O1858,[1]Wurste!$B:$C,2,FALSE)=0,"Räucherwürste"),
IFERROR(IF(VLOOKUP(O1858,[1]Wurste!$E:$F,2,FALSE)=0,"URW/URGW Wurst"),
IFERROR(IF(VLOOKUP(O1858,[1]Wurste!$H:$I,2,FALSE)=0,"HF-Wurst Vegan"),
IFERROR(IF(VLOOKUP(O1858,[1]Wurste!$K:$L,2,FALSE)=0,"320er ohne Würste"),
IFERROR(IF(AND(OR(Abfalldokumentation!$A1858="BU3",Abfalldokumentation!$A1858="Verkauf"),Abfalldokumentation!$F1858="Schimmel",Abfalldokumentation!$G1858="keinen Abnehmer/kein Schälpersonal"),"Div. Zipfel, ES ohne Verwendung",VLOOKUP(Abfalldokumentation!$E1858,Produktgruppen!A:B,2,FALSE)),"-")))))))))))))))))))))))</f>
        <v>-</v>
      </c>
      <c r="E1858" s="97" t="str">
        <f>IFERROR(VLOOKUP(Abfalldokumentation!$O1858,Artikel!A:C,3,FALSE),Abfalldokumentation!$O1858)</f>
        <v>ABS LE-ROSÉ</v>
      </c>
      <c r="F1858" s="97" t="str">
        <f>VLOOKUP(T1858,'Liste Gründe'!A:D,2,FALSE)</f>
        <v>keinen Verwendungszweck</v>
      </c>
      <c r="G1858" s="96" t="str">
        <f>IF(ISBLANK(V1858),VLOOKUP(Abfalldokumentation!$P1858,'Liste Gründe'!A:D,3,FALSE),V1858)</f>
        <v>keinen Verwendungszweck</v>
      </c>
      <c r="H1858" s="97" t="str">
        <f>IF(ISBLANK(Abfalldokumentation!$W1858),"-",Abfalldokumentation!$W1858)</f>
        <v>-</v>
      </c>
      <c r="I1858" s="97">
        <f t="shared" si="221"/>
        <v>46</v>
      </c>
      <c r="J1858" s="97" t="str">
        <f t="shared" si="222"/>
        <v>Produkte</v>
      </c>
      <c r="K1858" s="97" t="str">
        <f t="shared" si="223"/>
        <v>BUs</v>
      </c>
      <c r="L1858" s="97" t="str">
        <f t="shared" si="224"/>
        <v>Symptome</v>
      </c>
      <c r="M1858" s="97" t="str">
        <f>IFERROR(VLOOKUP(Abfalldokumentation!$O1858,Kennzahlen!S:V,3,FALSE)*Abfalldokumentation!$B1858,"0")</f>
        <v>0</v>
      </c>
      <c r="N1858" s="97" t="str">
        <f>IF(ISBLANK(Q1858),VLOOKUP(Abfalldokumentation!$O1858,'Linien - BU'!R:S,2,FALSE),Q1858)</f>
        <v>BU4</v>
      </c>
      <c r="O1858" s="98">
        <f t="shared" si="225"/>
        <v>29501110</v>
      </c>
      <c r="P1858" s="98">
        <f t="shared" si="226"/>
        <v>61</v>
      </c>
      <c r="Q1858" s="90" t="s">
        <v>9</v>
      </c>
      <c r="R1858" s="100">
        <v>29501110</v>
      </c>
      <c r="S1858" s="101">
        <v>20</v>
      </c>
      <c r="T1858" s="91">
        <v>61</v>
      </c>
      <c r="U1858" s="41">
        <v>44519</v>
      </c>
      <c r="V1858" s="92"/>
      <c r="W1858" s="91"/>
      <c r="X1858" s="93" t="str">
        <f>IFERROR(VLOOKUP(Abfalldokumentation!$R1858,Artikel!A:C,3,FALSE),Abfalldokumentation!$R1858)</f>
        <v>ABS LE-ROSÉ</v>
      </c>
    </row>
    <row r="1859" spans="1:24" ht="30" hidden="1" customHeight="1" x14ac:dyDescent="0.25">
      <c r="A1859" s="94" t="str">
        <f>VLOOKUP(N1859,'Linien - BU'!A:B,2,FALSE)</f>
        <v>BU4</v>
      </c>
      <c r="B1859" s="95">
        <f t="shared" si="220"/>
        <v>23</v>
      </c>
      <c r="C1859" s="96">
        <f>Abfalldokumentation!$U1859</f>
        <v>44519</v>
      </c>
      <c r="D1859" s="69" t="str">
        <f>IFERROR(IF(VLOOKUP(O1859,'[1]Rohware 230'!$B:$C,2,FALSE)=0,"Rohware"),
IFERROR(IF(VLOOKUP(O1859,[1]Sammelnr.!$B:$C,2,FALSE)=0,"Sammelnr. ungeschält ABS"),
IFERROR(IF(VLOOKUP(O1859,[1]Sammelnr.!$E:$F,2,FALSE)=0,"Sammelnr. ungeschält VS"),
IFERROR(IF(VLOOKUP(O1859,[1]Sammelnr.!$H:$I,2,FALSE)=0,"Sammelnr. geschält"),
IFERROR(IF(VLOOKUP(O1859,[1]Offen!$B:$C,2,FALSE)=0,"Offen ungeschält ABS"),
IFERROR(IF(VLOOKUP(O1859,[1]Offen!$E:$F,2,FALSE)=0,"Offen ungeschält VOS"),
IFERROR(IF(VLOOKUP(O1859,[1]Offen!$H:$I,2,FALSE)=0,"Offen geschält RW"),
IFERROR(IF(VLOOKUP(O1859,[1]Offen!$K:$L,2,FALSE)=0,"Offen vegan"),
IFERROR(IF(VLOOKUP(O1859,[1]Offen!$N:$O,2,FALSE)=0,"Offen Zipfel"),
IFERROR(IF(VLOOKUP(O1859,[1]Offen!$Q:$R,2,FALSE)=0,"Offen Endstücke"),
IFERROR(IF(VLOOKUP(O1859,[1]Vakuumiert!$B:$C,2,FALSE)=0,"Vakuumierter VOS ungeschält"),
IFERROR(IF(VLOOKUP(O1859,[1]Vakuumiert!$E:$F,2,FALSE)=0,"Vakuumierter ABS ungeschält"),
IFERROR(IF(VLOOKUP(O1859,[1]Vakuumiert!$H:$I,2,FALSE)=0,"Vakuumierter VOS geschält"),
IFERROR(IF(VLOOKUP(O1859,[1]Vakuumiert!$K:$L,2,FALSE)=0,"Vakuumierter VOS vegan"),
IFERROR(IF(VLOOKUP(O1859,[1]Vakuumiert!$N:$O,2,FALSE)=0,"Vakuumierter VOS Zipfel"),
IFERROR(IF(VLOOKUP(O1859,[1]Vakuumiert!$Q:$R,2,FALSE)=0,"Vakuumiert geschält"),
IFERROR(IF(VLOOKUP(O1859,'[1]vakuumierte Fertigprodukte'!$B:$C,2,FALSE)=0,"Fertigprodukte"),
IFERROR(IF(VLOOKUP(O1859,'[1]vakuumierte Fertigprodukte'!$E:$FI,2,FALSE)=0,"Vakuumierte Zipfel"),
IFERROR(IF(VLOOKUP(O1859,[1]Wurste!$B:$C,2,FALSE)=0,"Räucherwürste"),
IFERROR(IF(VLOOKUP(O1859,[1]Wurste!$E:$F,2,FALSE)=0,"URW/URGW Wurst"),
IFERROR(IF(VLOOKUP(O1859,[1]Wurste!$H:$I,2,FALSE)=0,"HF-Wurst Vegan"),
IFERROR(IF(VLOOKUP(O1859,[1]Wurste!$K:$L,2,FALSE)=0,"320er ohne Würste"),
IFERROR(IF(AND(OR(Abfalldokumentation!$A1859="BU3",Abfalldokumentation!$A1859="Verkauf"),Abfalldokumentation!$F1859="Schimmel",Abfalldokumentation!$G1859="keinen Abnehmer/kein Schälpersonal"),"Div. Zipfel, ES ohne Verwendung",VLOOKUP(Abfalldokumentation!$E1859,Produktgruppen!A:B,2,FALSE)),"-")))))))))))))))))))))))</f>
        <v>-</v>
      </c>
      <c r="E1859" s="97" t="str">
        <f>IFERROR(VLOOKUP(Abfalldokumentation!$O1859,Artikel!A:C,3,FALSE),Abfalldokumentation!$O1859)</f>
        <v>SKST ORANG-PFEFF 80G</v>
      </c>
      <c r="F1859" s="97" t="str">
        <f>VLOOKUP(T1859,'Liste Gründe'!A:D,2,FALSE)</f>
        <v>keinen Verwendungszweck</v>
      </c>
      <c r="G1859" s="96" t="str">
        <f>IF(ISBLANK(V1859),VLOOKUP(Abfalldokumentation!$P1859,'Liste Gründe'!A:D,3,FALSE),V1859)</f>
        <v>keinen Verwendungszweck</v>
      </c>
      <c r="H1859" s="97" t="str">
        <f>IF(ISBLANK(Abfalldokumentation!$W1859),"-",Abfalldokumentation!$W1859)</f>
        <v>-</v>
      </c>
      <c r="I1859" s="97">
        <f t="shared" si="221"/>
        <v>46</v>
      </c>
      <c r="J1859" s="97" t="str">
        <f t="shared" si="222"/>
        <v>Produkte</v>
      </c>
      <c r="K1859" s="97" t="str">
        <f t="shared" si="223"/>
        <v>BUs</v>
      </c>
      <c r="L1859" s="97" t="str">
        <f t="shared" si="224"/>
        <v>Symptome</v>
      </c>
      <c r="M1859" s="97" t="str">
        <f>IFERROR(VLOOKUP(Abfalldokumentation!$O1859,Kennzahlen!S:V,3,FALSE)*Abfalldokumentation!$B1859,"0")</f>
        <v>0</v>
      </c>
      <c r="N1859" s="97" t="str">
        <f>IF(ISBLANK(Q1859),VLOOKUP(Abfalldokumentation!$O1859,'Linien - BU'!R:S,2,FALSE),Q1859)</f>
        <v>BU4</v>
      </c>
      <c r="O1859" s="98">
        <f t="shared" si="225"/>
        <v>47001071</v>
      </c>
      <c r="P1859" s="98">
        <f t="shared" si="226"/>
        <v>61</v>
      </c>
      <c r="Q1859" s="90" t="s">
        <v>9</v>
      </c>
      <c r="R1859" s="100">
        <v>47001071</v>
      </c>
      <c r="S1859" s="101">
        <v>23</v>
      </c>
      <c r="T1859" s="91">
        <v>61</v>
      </c>
      <c r="U1859" s="41">
        <v>44519</v>
      </c>
      <c r="V1859" s="92"/>
      <c r="W1859" s="91"/>
      <c r="X1859" s="93" t="str">
        <f>IFERROR(VLOOKUP(Abfalldokumentation!$R1859,Artikel!A:C,3,FALSE),Abfalldokumentation!$R1859)</f>
        <v>SKST ORANG-PFEFF 80G</v>
      </c>
    </row>
    <row r="1860" spans="1:24" ht="30" hidden="1" customHeight="1" x14ac:dyDescent="0.25">
      <c r="A1860" s="94" t="str">
        <f>VLOOKUP(N1860,'Linien - BU'!A:B,2,FALSE)</f>
        <v>BU4</v>
      </c>
      <c r="B1860" s="95">
        <f t="shared" si="220"/>
        <v>23</v>
      </c>
      <c r="C1860" s="96">
        <f>Abfalldokumentation!$U1860</f>
        <v>44519</v>
      </c>
      <c r="D1860" s="69" t="str">
        <f>IFERROR(IF(VLOOKUP(O1860,'[1]Rohware 230'!$B:$C,2,FALSE)=0,"Rohware"),
IFERROR(IF(VLOOKUP(O1860,[1]Sammelnr.!$B:$C,2,FALSE)=0,"Sammelnr. ungeschält ABS"),
IFERROR(IF(VLOOKUP(O1860,[1]Sammelnr.!$E:$F,2,FALSE)=0,"Sammelnr. ungeschält VS"),
IFERROR(IF(VLOOKUP(O1860,[1]Sammelnr.!$H:$I,2,FALSE)=0,"Sammelnr. geschält"),
IFERROR(IF(VLOOKUP(O1860,[1]Offen!$B:$C,2,FALSE)=0,"Offen ungeschält ABS"),
IFERROR(IF(VLOOKUP(O1860,[1]Offen!$E:$F,2,FALSE)=0,"Offen ungeschält VOS"),
IFERROR(IF(VLOOKUP(O1860,[1]Offen!$H:$I,2,FALSE)=0,"Offen geschält RW"),
IFERROR(IF(VLOOKUP(O1860,[1]Offen!$K:$L,2,FALSE)=0,"Offen vegan"),
IFERROR(IF(VLOOKUP(O1860,[1]Offen!$N:$O,2,FALSE)=0,"Offen Zipfel"),
IFERROR(IF(VLOOKUP(O1860,[1]Offen!$Q:$R,2,FALSE)=0,"Offen Endstücke"),
IFERROR(IF(VLOOKUP(O1860,[1]Vakuumiert!$B:$C,2,FALSE)=0,"Vakuumierter VOS ungeschält"),
IFERROR(IF(VLOOKUP(O1860,[1]Vakuumiert!$E:$F,2,FALSE)=0,"Vakuumierter ABS ungeschält"),
IFERROR(IF(VLOOKUP(O1860,[1]Vakuumiert!$H:$I,2,FALSE)=0,"Vakuumierter VOS geschält"),
IFERROR(IF(VLOOKUP(O1860,[1]Vakuumiert!$K:$L,2,FALSE)=0,"Vakuumierter VOS vegan"),
IFERROR(IF(VLOOKUP(O1860,[1]Vakuumiert!$N:$O,2,FALSE)=0,"Vakuumierter VOS Zipfel"),
IFERROR(IF(VLOOKUP(O1860,[1]Vakuumiert!$Q:$R,2,FALSE)=0,"Vakuumiert geschält"),
IFERROR(IF(VLOOKUP(O1860,'[1]vakuumierte Fertigprodukte'!$B:$C,2,FALSE)=0,"Fertigprodukte"),
IFERROR(IF(VLOOKUP(O1860,'[1]vakuumierte Fertigprodukte'!$E:$FI,2,FALSE)=0,"Vakuumierte Zipfel"),
IFERROR(IF(VLOOKUP(O1860,[1]Wurste!$B:$C,2,FALSE)=0,"Räucherwürste"),
IFERROR(IF(VLOOKUP(O1860,[1]Wurste!$E:$F,2,FALSE)=0,"URW/URGW Wurst"),
IFERROR(IF(VLOOKUP(O1860,[1]Wurste!$H:$I,2,FALSE)=0,"HF-Wurst Vegan"),
IFERROR(IF(VLOOKUP(O1860,[1]Wurste!$K:$L,2,FALSE)=0,"320er ohne Würste"),
IFERROR(IF(AND(OR(Abfalldokumentation!$A1860="BU3",Abfalldokumentation!$A1860="Verkauf"),Abfalldokumentation!$F1860="Schimmel",Abfalldokumentation!$G1860="keinen Abnehmer/kein Schälpersonal"),"Div. Zipfel, ES ohne Verwendung",VLOOKUP(Abfalldokumentation!$E1860,Produktgruppen!A:B,2,FALSE)),"-")))))))))))))))))))))))</f>
        <v>-</v>
      </c>
      <c r="E1860" s="97" t="str">
        <f>IFERROR(VLOOKUP(Abfalldokumentation!$O1860,Artikel!A:C,3,FALSE),Abfalldokumentation!$O1860)</f>
        <v>SKST ORANG-PFEFF 80G</v>
      </c>
      <c r="F1860" s="97" t="str">
        <f>VLOOKUP(T1860,'Liste Gründe'!A:D,2,FALSE)</f>
        <v>keinen Verwendungszweck</v>
      </c>
      <c r="G1860" s="96" t="str">
        <f>IF(ISBLANK(V1860),VLOOKUP(Abfalldokumentation!$P1860,'Liste Gründe'!A:D,3,FALSE),V1860)</f>
        <v>keinen Verwendungszweck</v>
      </c>
      <c r="H1860" s="97" t="str">
        <f>IF(ISBLANK(Abfalldokumentation!$W1860),"-",Abfalldokumentation!$W1860)</f>
        <v>-</v>
      </c>
      <c r="I1860" s="97">
        <f t="shared" si="221"/>
        <v>46</v>
      </c>
      <c r="J1860" s="97" t="str">
        <f t="shared" si="222"/>
        <v>Produkte</v>
      </c>
      <c r="K1860" s="97" t="str">
        <f t="shared" si="223"/>
        <v>BUs</v>
      </c>
      <c r="L1860" s="97" t="str">
        <f t="shared" si="224"/>
        <v>Symptome</v>
      </c>
      <c r="M1860" s="97" t="str">
        <f>IFERROR(VLOOKUP(Abfalldokumentation!$O1860,Kennzahlen!S:V,3,FALSE)*Abfalldokumentation!$B1860,"0")</f>
        <v>0</v>
      </c>
      <c r="N1860" s="97" t="str">
        <f>IF(ISBLANK(Q1860),VLOOKUP(Abfalldokumentation!$O1860,'Linien - BU'!R:S,2,FALSE),Q1860)</f>
        <v>BU4</v>
      </c>
      <c r="O1860" s="98">
        <f t="shared" si="225"/>
        <v>47001071</v>
      </c>
      <c r="P1860" s="98">
        <f t="shared" si="226"/>
        <v>61</v>
      </c>
      <c r="Q1860" s="90" t="s">
        <v>9</v>
      </c>
      <c r="R1860" s="100">
        <v>47001071</v>
      </c>
      <c r="S1860" s="101">
        <v>23</v>
      </c>
      <c r="T1860" s="91">
        <v>61</v>
      </c>
      <c r="U1860" s="41">
        <v>44519</v>
      </c>
      <c r="V1860" s="92"/>
      <c r="W1860" s="91"/>
      <c r="X1860" s="93" t="str">
        <f>IFERROR(VLOOKUP(Abfalldokumentation!$R1860,Artikel!A:C,3,FALSE),Abfalldokumentation!$R1860)</f>
        <v>SKST ORANG-PFEFF 80G</v>
      </c>
    </row>
    <row r="1861" spans="1:24" ht="30" hidden="1" customHeight="1" x14ac:dyDescent="0.25">
      <c r="A1861" s="94" t="str">
        <f>VLOOKUP(N1861,'Linien - BU'!A:B,2,FALSE)</f>
        <v>BU1</v>
      </c>
      <c r="B1861" s="95">
        <f t="shared" si="220"/>
        <v>17</v>
      </c>
      <c r="C1861" s="96">
        <f>Abfalldokumentation!$U1861</f>
        <v>44519</v>
      </c>
      <c r="D1861" s="69" t="str">
        <f>IFERROR(IF(VLOOKUP(O1861,'[1]Rohware 230'!$B:$C,2,FALSE)=0,"Rohware"),
IFERROR(IF(VLOOKUP(O1861,[1]Sammelnr.!$B:$C,2,FALSE)=0,"Sammelnr. ungeschält ABS"),
IFERROR(IF(VLOOKUP(O1861,[1]Sammelnr.!$E:$F,2,FALSE)=0,"Sammelnr. ungeschält VS"),
IFERROR(IF(VLOOKUP(O1861,[1]Sammelnr.!$H:$I,2,FALSE)=0,"Sammelnr. geschält"),
IFERROR(IF(VLOOKUP(O1861,[1]Offen!$B:$C,2,FALSE)=0,"Offen ungeschält ABS"),
IFERROR(IF(VLOOKUP(O1861,[1]Offen!$E:$F,2,FALSE)=0,"Offen ungeschält VOS"),
IFERROR(IF(VLOOKUP(O1861,[1]Offen!$H:$I,2,FALSE)=0,"Offen geschält RW"),
IFERROR(IF(VLOOKUP(O1861,[1]Offen!$K:$L,2,FALSE)=0,"Offen vegan"),
IFERROR(IF(VLOOKUP(O1861,[1]Offen!$N:$O,2,FALSE)=0,"Offen Zipfel"),
IFERROR(IF(VLOOKUP(O1861,[1]Offen!$Q:$R,2,FALSE)=0,"Offen Endstücke"),
IFERROR(IF(VLOOKUP(O1861,[1]Vakuumiert!$B:$C,2,FALSE)=0,"Vakuumierter VOS ungeschält"),
IFERROR(IF(VLOOKUP(O1861,[1]Vakuumiert!$E:$F,2,FALSE)=0,"Vakuumierter ABS ungeschält"),
IFERROR(IF(VLOOKUP(O1861,[1]Vakuumiert!$H:$I,2,FALSE)=0,"Vakuumierter VOS geschält"),
IFERROR(IF(VLOOKUP(O1861,[1]Vakuumiert!$K:$L,2,FALSE)=0,"Vakuumierter VOS vegan"),
IFERROR(IF(VLOOKUP(O1861,[1]Vakuumiert!$N:$O,2,FALSE)=0,"Vakuumierter VOS Zipfel"),
IFERROR(IF(VLOOKUP(O1861,[1]Vakuumiert!$Q:$R,2,FALSE)=0,"Vakuumiert geschält"),
IFERROR(IF(VLOOKUP(O1861,'[1]vakuumierte Fertigprodukte'!$B:$C,2,FALSE)=0,"Fertigprodukte"),
IFERROR(IF(VLOOKUP(O1861,'[1]vakuumierte Fertigprodukte'!$E:$FI,2,FALSE)=0,"Vakuumierte Zipfel"),
IFERROR(IF(VLOOKUP(O1861,[1]Wurste!$B:$C,2,FALSE)=0,"Räucherwürste"),
IFERROR(IF(VLOOKUP(O1861,[1]Wurste!$E:$F,2,FALSE)=0,"URW/URGW Wurst"),
IFERROR(IF(VLOOKUP(O1861,[1]Wurste!$H:$I,2,FALSE)=0,"HF-Wurst Vegan"),
IFERROR(IF(VLOOKUP(O1861,[1]Wurste!$K:$L,2,FALSE)=0,"320er ohne Würste"),
IFERROR(IF(AND(OR(Abfalldokumentation!$A1861="BU3",Abfalldokumentation!$A1861="Verkauf"),Abfalldokumentation!$F1861="Schimmel",Abfalldokumentation!$G1861="keinen Abnehmer/kein Schälpersonal"),"Div. Zipfel, ES ohne Verwendung",VLOOKUP(Abfalldokumentation!$E1861,Produktgruppen!A:B,2,FALSE)),"-")))))))))))))))))))))))</f>
        <v>-</v>
      </c>
      <c r="E1861" s="97" t="str">
        <f>IFERROR(VLOOKUP(Abfalldokumentation!$O1861,Artikel!A:C,3,FALSE),Abfalldokumentation!$O1861)</f>
        <v>NKST RAHM 80G</v>
      </c>
      <c r="F1861" s="97" t="str">
        <f>VLOOKUP(T1861,'Liste Gründe'!A:D,2,FALSE)</f>
        <v>Schimmel</v>
      </c>
      <c r="G1861" s="96" t="str">
        <f>IF(ISBLANK(V1861),VLOOKUP(Abfalldokumentation!$P1861,'Liste Gründe'!A:D,3,FALSE),V1861)</f>
        <v>Schimmel</v>
      </c>
      <c r="H1861" s="97" t="str">
        <f>IF(ISBLANK(Abfalldokumentation!$W1861),"-",Abfalldokumentation!$W1861)</f>
        <v>-</v>
      </c>
      <c r="I1861" s="97">
        <f t="shared" si="221"/>
        <v>46</v>
      </c>
      <c r="J1861" s="97" t="str">
        <f t="shared" si="222"/>
        <v>Produkte</v>
      </c>
      <c r="K1861" s="97" t="str">
        <f t="shared" si="223"/>
        <v>BUs</v>
      </c>
      <c r="L1861" s="97" t="str">
        <f t="shared" si="224"/>
        <v>Symptome</v>
      </c>
      <c r="M1861" s="97" t="str">
        <f>IFERROR(VLOOKUP(Abfalldokumentation!$O1861,Kennzahlen!S:V,3,FALSE)*Abfalldokumentation!$B1861,"0")</f>
        <v>0</v>
      </c>
      <c r="N1861" s="97" t="str">
        <f>IF(ISBLANK(Q1861),VLOOKUP(Abfalldokumentation!$O1861,'Linien - BU'!R:S,2,FALSE),Q1861)</f>
        <v>BU1</v>
      </c>
      <c r="O1861" s="98">
        <f t="shared" si="225"/>
        <v>48001200</v>
      </c>
      <c r="P1861" s="98">
        <f t="shared" si="226"/>
        <v>12</v>
      </c>
      <c r="Q1861" s="90" t="s">
        <v>6</v>
      </c>
      <c r="R1861" s="100">
        <v>48001200</v>
      </c>
      <c r="S1861" s="101">
        <v>17</v>
      </c>
      <c r="T1861" s="91">
        <v>12</v>
      </c>
      <c r="U1861" s="41">
        <v>44519</v>
      </c>
      <c r="V1861" s="92"/>
      <c r="W1861" s="91"/>
      <c r="X1861" s="93" t="str">
        <f>IFERROR(VLOOKUP(Abfalldokumentation!$R1861,Artikel!A:C,3,FALSE),Abfalldokumentation!$R1861)</f>
        <v>NKST RAHM 80G</v>
      </c>
    </row>
    <row r="1862" spans="1:24" ht="30" hidden="1" customHeight="1" x14ac:dyDescent="0.25">
      <c r="A1862" s="94" t="str">
        <f>VLOOKUP(N1862,'Linien - BU'!A:B,2,FALSE)</f>
        <v>BU1</v>
      </c>
      <c r="B1862" s="95">
        <f t="shared" ref="B1862:B1893" si="227">S1862</f>
        <v>288</v>
      </c>
      <c r="C1862" s="96">
        <f>Abfalldokumentation!$U1862</f>
        <v>44519</v>
      </c>
      <c r="D1862" s="69" t="str">
        <f>IFERROR(IF(VLOOKUP(O1862,'[1]Rohware 230'!$B:$C,2,FALSE)=0,"Rohware"),
IFERROR(IF(VLOOKUP(O1862,[1]Sammelnr.!$B:$C,2,FALSE)=0,"Sammelnr. ungeschält ABS"),
IFERROR(IF(VLOOKUP(O1862,[1]Sammelnr.!$E:$F,2,FALSE)=0,"Sammelnr. ungeschält VS"),
IFERROR(IF(VLOOKUP(O1862,[1]Sammelnr.!$H:$I,2,FALSE)=0,"Sammelnr. geschält"),
IFERROR(IF(VLOOKUP(O1862,[1]Offen!$B:$C,2,FALSE)=0,"Offen ungeschält ABS"),
IFERROR(IF(VLOOKUP(O1862,[1]Offen!$E:$F,2,FALSE)=0,"Offen ungeschält VOS"),
IFERROR(IF(VLOOKUP(O1862,[1]Offen!$H:$I,2,FALSE)=0,"Offen geschält RW"),
IFERROR(IF(VLOOKUP(O1862,[1]Offen!$K:$L,2,FALSE)=0,"Offen vegan"),
IFERROR(IF(VLOOKUP(O1862,[1]Offen!$N:$O,2,FALSE)=0,"Offen Zipfel"),
IFERROR(IF(VLOOKUP(O1862,[1]Offen!$Q:$R,2,FALSE)=0,"Offen Endstücke"),
IFERROR(IF(VLOOKUP(O1862,[1]Vakuumiert!$B:$C,2,FALSE)=0,"Vakuumierter VOS ungeschält"),
IFERROR(IF(VLOOKUP(O1862,[1]Vakuumiert!$E:$F,2,FALSE)=0,"Vakuumierter ABS ungeschält"),
IFERROR(IF(VLOOKUP(O1862,[1]Vakuumiert!$H:$I,2,FALSE)=0,"Vakuumierter VOS geschält"),
IFERROR(IF(VLOOKUP(O1862,[1]Vakuumiert!$K:$L,2,FALSE)=0,"Vakuumierter VOS vegan"),
IFERROR(IF(VLOOKUP(O1862,[1]Vakuumiert!$N:$O,2,FALSE)=0,"Vakuumierter VOS Zipfel"),
IFERROR(IF(VLOOKUP(O1862,[1]Vakuumiert!$Q:$R,2,FALSE)=0,"Vakuumiert geschält"),
IFERROR(IF(VLOOKUP(O1862,'[1]vakuumierte Fertigprodukte'!$B:$C,2,FALSE)=0,"Fertigprodukte"),
IFERROR(IF(VLOOKUP(O1862,'[1]vakuumierte Fertigprodukte'!$E:$FI,2,FALSE)=0,"Vakuumierte Zipfel"),
IFERROR(IF(VLOOKUP(O1862,[1]Wurste!$B:$C,2,FALSE)=0,"Räucherwürste"),
IFERROR(IF(VLOOKUP(O1862,[1]Wurste!$E:$F,2,FALSE)=0,"URW/URGW Wurst"),
IFERROR(IF(VLOOKUP(O1862,[1]Wurste!$H:$I,2,FALSE)=0,"HF-Wurst Vegan"),
IFERROR(IF(VLOOKUP(O1862,[1]Wurste!$K:$L,2,FALSE)=0,"320er ohne Würste"),
IFERROR(IF(AND(OR(Abfalldokumentation!$A1862="BU3",Abfalldokumentation!$A1862="Verkauf"),Abfalldokumentation!$F1862="Schimmel",Abfalldokumentation!$G1862="keinen Abnehmer/kein Schälpersonal"),"Div. Zipfel, ES ohne Verwendung",VLOOKUP(Abfalldokumentation!$E1862,Produktgruppen!A:B,2,FALSE)),"-")))))))))))))))))))))))</f>
        <v>Rest</v>
      </c>
      <c r="E1862" s="97" t="str">
        <f>IFERROR(VLOOKUP(Abfalldokumentation!$O1862,Artikel!A:C,3,FALSE),Abfalldokumentation!$O1862)</f>
        <v>-</v>
      </c>
      <c r="F1862" s="97" t="str">
        <f>VLOOKUP(T1862,'Liste Gründe'!A:D,2,FALSE)</f>
        <v>Linienbezogen</v>
      </c>
      <c r="G1862" s="96" t="str">
        <f>IF(ISBLANK(V1862),VLOOKUP(Abfalldokumentation!$P1862,'Liste Gründe'!A:D,3,FALSE),V1862)</f>
        <v>Darm geplatzt</v>
      </c>
      <c r="H1862" s="97" t="str">
        <f>IF(ISBLANK(Abfalldokumentation!$W1862),"-",Abfalldokumentation!$W1862)</f>
        <v>-</v>
      </c>
      <c r="I1862" s="97">
        <f t="shared" ref="I1862:I1893" si="228">_xlfn.ISOWEEKNUM(C1862)</f>
        <v>46</v>
      </c>
      <c r="J1862" s="97" t="str">
        <f t="shared" ref="J1862:J1893" si="229">"Produkte"</f>
        <v>Produkte</v>
      </c>
      <c r="K1862" s="97" t="str">
        <f t="shared" ref="K1862:K1893" si="230">"BUs"</f>
        <v>BUs</v>
      </c>
      <c r="L1862" s="97" t="str">
        <f t="shared" ref="L1862:L1893" si="231">"Symptome"</f>
        <v>Symptome</v>
      </c>
      <c r="M1862" s="97" t="str">
        <f>IFERROR(VLOOKUP(Abfalldokumentation!$O1862,Kennzahlen!S:V,3,FALSE)*Abfalldokumentation!$B1862,"0")</f>
        <v>0</v>
      </c>
      <c r="N1862" s="97" t="str">
        <f>IF(ISBLANK(Q1862),VLOOKUP(Abfalldokumentation!$O1862,'Linien - BU'!R:S,2,FALSE),Q1862)</f>
        <v>Abfüllung</v>
      </c>
      <c r="O1862" s="98" t="str">
        <f t="shared" ref="O1862:O1893" si="232">R1862</f>
        <v>-</v>
      </c>
      <c r="P1862" s="98">
        <f t="shared" ref="P1862:P1893" si="233">T1862</f>
        <v>34</v>
      </c>
      <c r="Q1862" s="39" t="s">
        <v>180</v>
      </c>
      <c r="R1862" s="40" t="s">
        <v>54</v>
      </c>
      <c r="S1862" s="40">
        <v>288</v>
      </c>
      <c r="T1862" s="40">
        <v>34</v>
      </c>
      <c r="U1862" s="41">
        <v>44519</v>
      </c>
      <c r="V1862" s="59"/>
      <c r="W1862" s="40"/>
      <c r="X1862" s="44" t="str">
        <f>IFERROR(VLOOKUP(Abfalldokumentation!$R1862,Artikel!A:C,3,FALSE),Abfalldokumentation!$R1862)</f>
        <v>-</v>
      </c>
    </row>
    <row r="1863" spans="1:24" ht="30" hidden="1" customHeight="1" x14ac:dyDescent="0.25">
      <c r="A1863" s="94" t="str">
        <f>VLOOKUP(N1863,'Linien - BU'!A:B,2,FALSE)</f>
        <v>BU1</v>
      </c>
      <c r="B1863" s="95">
        <f t="shared" si="227"/>
        <v>113</v>
      </c>
      <c r="C1863" s="96">
        <f>Abfalldokumentation!$U1863</f>
        <v>44519</v>
      </c>
      <c r="D1863" s="69" t="str">
        <f>IFERROR(IF(VLOOKUP(O1863,'[1]Rohware 230'!$B:$C,2,FALSE)=0,"Rohware"),
IFERROR(IF(VLOOKUP(O1863,[1]Sammelnr.!$B:$C,2,FALSE)=0,"Sammelnr. ungeschält ABS"),
IFERROR(IF(VLOOKUP(O1863,[1]Sammelnr.!$E:$F,2,FALSE)=0,"Sammelnr. ungeschält VS"),
IFERROR(IF(VLOOKUP(O1863,[1]Sammelnr.!$H:$I,2,FALSE)=0,"Sammelnr. geschält"),
IFERROR(IF(VLOOKUP(O1863,[1]Offen!$B:$C,2,FALSE)=0,"Offen ungeschält ABS"),
IFERROR(IF(VLOOKUP(O1863,[1]Offen!$E:$F,2,FALSE)=0,"Offen ungeschält VOS"),
IFERROR(IF(VLOOKUP(O1863,[1]Offen!$H:$I,2,FALSE)=0,"Offen geschält RW"),
IFERROR(IF(VLOOKUP(O1863,[1]Offen!$K:$L,2,FALSE)=0,"Offen vegan"),
IFERROR(IF(VLOOKUP(O1863,[1]Offen!$N:$O,2,FALSE)=0,"Offen Zipfel"),
IFERROR(IF(VLOOKUP(O1863,[1]Offen!$Q:$R,2,FALSE)=0,"Offen Endstücke"),
IFERROR(IF(VLOOKUP(O1863,[1]Vakuumiert!$B:$C,2,FALSE)=0,"Vakuumierter VOS ungeschält"),
IFERROR(IF(VLOOKUP(O1863,[1]Vakuumiert!$E:$F,2,FALSE)=0,"Vakuumierter ABS ungeschält"),
IFERROR(IF(VLOOKUP(O1863,[1]Vakuumiert!$H:$I,2,FALSE)=0,"Vakuumierter VOS geschält"),
IFERROR(IF(VLOOKUP(O1863,[1]Vakuumiert!$K:$L,2,FALSE)=0,"Vakuumierter VOS vegan"),
IFERROR(IF(VLOOKUP(O1863,[1]Vakuumiert!$N:$O,2,FALSE)=0,"Vakuumierter VOS Zipfel"),
IFERROR(IF(VLOOKUP(O1863,[1]Vakuumiert!$Q:$R,2,FALSE)=0,"Vakuumiert geschält"),
IFERROR(IF(VLOOKUP(O1863,'[1]vakuumierte Fertigprodukte'!$B:$C,2,FALSE)=0,"Fertigprodukte"),
IFERROR(IF(VLOOKUP(O1863,'[1]vakuumierte Fertigprodukte'!$E:$FI,2,FALSE)=0,"Vakuumierte Zipfel"),
IFERROR(IF(VLOOKUP(O1863,[1]Wurste!$B:$C,2,FALSE)=0,"Räucherwürste"),
IFERROR(IF(VLOOKUP(O1863,[1]Wurste!$E:$F,2,FALSE)=0,"URW/URGW Wurst"),
IFERROR(IF(VLOOKUP(O1863,[1]Wurste!$H:$I,2,FALSE)=0,"HF-Wurst Vegan"),
IFERROR(IF(VLOOKUP(O1863,[1]Wurste!$K:$L,2,FALSE)=0,"320er ohne Würste"),
IFERROR(IF(AND(OR(Abfalldokumentation!$A1863="BU3",Abfalldokumentation!$A1863="Verkauf"),Abfalldokumentation!$F1863="Schimmel",Abfalldokumentation!$G1863="keinen Abnehmer/kein Schälpersonal"),"Div. Zipfel, ES ohne Verwendung",VLOOKUP(Abfalldokumentation!$E1863,Produktgruppen!A:B,2,FALSE)),"-")))))))))))))))))))))))</f>
        <v>Rest</v>
      </c>
      <c r="E1863" s="97" t="str">
        <f>IFERROR(VLOOKUP(Abfalldokumentation!$O1863,Artikel!A:C,3,FALSE),Abfalldokumentation!$O1863)</f>
        <v>-</v>
      </c>
      <c r="F1863" s="97" t="str">
        <f>VLOOKUP(T1863,'Liste Gründe'!A:D,2,FALSE)</f>
        <v>Linienbezogen</v>
      </c>
      <c r="G1863" s="96" t="str">
        <f>IF(ISBLANK(V1863),VLOOKUP(Abfalldokumentation!$P1863,'Liste Gründe'!A:D,3,FALSE),V1863)</f>
        <v>Reinigung</v>
      </c>
      <c r="H1863" s="97" t="str">
        <f>IF(ISBLANK(Abfalldokumentation!$W1863),"-",Abfalldokumentation!$W1863)</f>
        <v>-</v>
      </c>
      <c r="I1863" s="97">
        <f t="shared" si="228"/>
        <v>46</v>
      </c>
      <c r="J1863" s="97" t="str">
        <f t="shared" si="229"/>
        <v>Produkte</v>
      </c>
      <c r="K1863" s="97" t="str">
        <f t="shared" si="230"/>
        <v>BUs</v>
      </c>
      <c r="L1863" s="97" t="str">
        <f t="shared" si="231"/>
        <v>Symptome</v>
      </c>
      <c r="M1863" s="97" t="str">
        <f>IFERROR(VLOOKUP(Abfalldokumentation!$O1863,Kennzahlen!S:V,3,FALSE)*Abfalldokumentation!$B1863,"0")</f>
        <v>0</v>
      </c>
      <c r="N1863" s="97" t="str">
        <f>IF(ISBLANK(Q1863),VLOOKUP(Abfalldokumentation!$O1863,'Linien - BU'!R:S,2,FALSE),Q1863)</f>
        <v>Schmelze</v>
      </c>
      <c r="O1863" s="98" t="str">
        <f t="shared" si="232"/>
        <v>-</v>
      </c>
      <c r="P1863" s="98">
        <f t="shared" si="233"/>
        <v>10</v>
      </c>
      <c r="Q1863" s="39" t="s">
        <v>184</v>
      </c>
      <c r="R1863" s="40" t="s">
        <v>54</v>
      </c>
      <c r="S1863" s="40">
        <v>113</v>
      </c>
      <c r="T1863" s="40">
        <v>10</v>
      </c>
      <c r="U1863" s="41">
        <v>44519</v>
      </c>
      <c r="V1863" s="59"/>
      <c r="W1863" s="40"/>
      <c r="X1863" s="44" t="str">
        <f>IFERROR(VLOOKUP(Abfalldokumentation!$R1863,Artikel!A:C,3,FALSE),Abfalldokumentation!$R1863)</f>
        <v>-</v>
      </c>
    </row>
    <row r="1864" spans="1:24" ht="30" hidden="1" customHeight="1" x14ac:dyDescent="0.25">
      <c r="A1864" s="94" t="str">
        <f>VLOOKUP(N1864,'Linien - BU'!A:B,2,FALSE)</f>
        <v>BU3</v>
      </c>
      <c r="B1864" s="95">
        <f t="shared" si="227"/>
        <v>26.8</v>
      </c>
      <c r="C1864" s="96">
        <f>Abfalldokumentation!$U1864</f>
        <v>44519</v>
      </c>
      <c r="D1864" s="69" t="str">
        <f>IFERROR(IF(VLOOKUP(O1864,'[1]Rohware 230'!$B:$C,2,FALSE)=0,"Rohware"),
IFERROR(IF(VLOOKUP(O1864,[1]Sammelnr.!$B:$C,2,FALSE)=0,"Sammelnr. ungeschält ABS"),
IFERROR(IF(VLOOKUP(O1864,[1]Sammelnr.!$E:$F,2,FALSE)=0,"Sammelnr. ungeschält VS"),
IFERROR(IF(VLOOKUP(O1864,[1]Sammelnr.!$H:$I,2,FALSE)=0,"Sammelnr. geschält"),
IFERROR(IF(VLOOKUP(O1864,[1]Offen!$B:$C,2,FALSE)=0,"Offen ungeschält ABS"),
IFERROR(IF(VLOOKUP(O1864,[1]Offen!$E:$F,2,FALSE)=0,"Offen ungeschält VOS"),
IFERROR(IF(VLOOKUP(O1864,[1]Offen!$H:$I,2,FALSE)=0,"Offen geschält RW"),
IFERROR(IF(VLOOKUP(O1864,[1]Offen!$K:$L,2,FALSE)=0,"Offen vegan"),
IFERROR(IF(VLOOKUP(O1864,[1]Offen!$N:$O,2,FALSE)=0,"Offen Zipfel"),
IFERROR(IF(VLOOKUP(O1864,[1]Offen!$Q:$R,2,FALSE)=0,"Offen Endstücke"),
IFERROR(IF(VLOOKUP(O1864,[1]Vakuumiert!$B:$C,2,FALSE)=0,"Vakuumierter VOS ungeschält"),
IFERROR(IF(VLOOKUP(O1864,[1]Vakuumiert!$E:$F,2,FALSE)=0,"Vakuumierter ABS ungeschält"),
IFERROR(IF(VLOOKUP(O1864,[1]Vakuumiert!$H:$I,2,FALSE)=0,"Vakuumierter VOS geschält"),
IFERROR(IF(VLOOKUP(O1864,[1]Vakuumiert!$K:$L,2,FALSE)=0,"Vakuumierter VOS vegan"),
IFERROR(IF(VLOOKUP(O1864,[1]Vakuumiert!$N:$O,2,FALSE)=0,"Vakuumierter VOS Zipfel"),
IFERROR(IF(VLOOKUP(O1864,[1]Vakuumiert!$Q:$R,2,FALSE)=0,"Vakuumiert geschält"),
IFERROR(IF(VLOOKUP(O1864,'[1]vakuumierte Fertigprodukte'!$B:$C,2,FALSE)=0,"Fertigprodukte"),
IFERROR(IF(VLOOKUP(O1864,'[1]vakuumierte Fertigprodukte'!$E:$FI,2,FALSE)=0,"Vakuumierte Zipfel"),
IFERROR(IF(VLOOKUP(O1864,[1]Wurste!$B:$C,2,FALSE)=0,"Räucherwürste"),
IFERROR(IF(VLOOKUP(O1864,[1]Wurste!$E:$F,2,FALSE)=0,"URW/URGW Wurst"),
IFERROR(IF(VLOOKUP(O1864,[1]Wurste!$H:$I,2,FALSE)=0,"HF-Wurst Vegan"),
IFERROR(IF(VLOOKUP(O1864,[1]Wurste!$K:$L,2,FALSE)=0,"320er ohne Würste"),
IFERROR(IF(AND(OR(Abfalldokumentation!$A1864="BU3",Abfalldokumentation!$A1864="Verkauf"),Abfalldokumentation!$F1864="Schimmel",Abfalldokumentation!$G1864="keinen Abnehmer/kein Schälpersonal"),"Div. Zipfel, ES ohne Verwendung",VLOOKUP(Abfalldokumentation!$E1864,Produktgruppen!A:B,2,FALSE)),"-")))))))))))))))))))))))</f>
        <v>-</v>
      </c>
      <c r="E1864" s="97" t="str">
        <f>IFERROR(VLOOKUP(Abfalldokumentation!$O1864,Artikel!A:C,3,FALSE),Abfalldokumentation!$O1864)</f>
        <v>Maschinenabfall</v>
      </c>
      <c r="F1864" s="97" t="str">
        <f>VLOOKUP(T1864,'Liste Gründe'!A:D,2,FALSE)</f>
        <v>Linienbezogen</v>
      </c>
      <c r="G1864" s="96" t="str">
        <f>IF(ISBLANK(V1864),VLOOKUP(Abfalldokumentation!$P1864,'Liste Gründe'!A:D,3,FALSE),V1864)</f>
        <v>Maschinenabfall</v>
      </c>
      <c r="H1864" s="97" t="str">
        <f>IF(ISBLANK(Abfalldokumentation!$W1864),"-",Abfalldokumentation!$W1864)</f>
        <v>-</v>
      </c>
      <c r="I1864" s="97">
        <f t="shared" si="228"/>
        <v>46</v>
      </c>
      <c r="J1864" s="97" t="str">
        <f t="shared" si="229"/>
        <v>Produkte</v>
      </c>
      <c r="K1864" s="97" t="str">
        <f t="shared" si="230"/>
        <v>BUs</v>
      </c>
      <c r="L1864" s="97" t="str">
        <f t="shared" si="231"/>
        <v>Symptome</v>
      </c>
      <c r="M1864" s="97" t="str">
        <f>IFERROR(VLOOKUP(Abfalldokumentation!$O1864,Kennzahlen!S:V,3,FALSE)*Abfalldokumentation!$B1864,"0")</f>
        <v>0</v>
      </c>
      <c r="N1864" s="97" t="str">
        <f>IF(ISBLANK(Q1864),VLOOKUP(Abfalldokumentation!$O1864,'Linien - BU'!R:S,2,FALSE),Q1864)</f>
        <v>BU3</v>
      </c>
      <c r="O1864" s="98" t="str">
        <f t="shared" si="232"/>
        <v>Maschinenabfall</v>
      </c>
      <c r="P1864" s="98">
        <f t="shared" si="233"/>
        <v>30</v>
      </c>
      <c r="Q1864" s="39" t="s">
        <v>8</v>
      </c>
      <c r="R1864" s="40" t="s">
        <v>55</v>
      </c>
      <c r="S1864" s="40">
        <v>26.8</v>
      </c>
      <c r="T1864" s="40">
        <v>30</v>
      </c>
      <c r="U1864" s="41">
        <v>44519</v>
      </c>
      <c r="V1864" s="59"/>
      <c r="W1864" s="40"/>
      <c r="X1864" s="44" t="str">
        <f>IFERROR(VLOOKUP(Abfalldokumentation!$R1864,Artikel!A:C,3,FALSE),Abfalldokumentation!$R1864)</f>
        <v>Maschinenabfall</v>
      </c>
    </row>
    <row r="1865" spans="1:24" ht="30" hidden="1" customHeight="1" x14ac:dyDescent="0.25">
      <c r="A1865" s="94" t="str">
        <f>VLOOKUP(N1865,'Linien - BU'!A:B,2,FALSE)</f>
        <v>Rest</v>
      </c>
      <c r="B1865" s="95">
        <f t="shared" si="227"/>
        <v>6.4</v>
      </c>
      <c r="C1865" s="96">
        <f>Abfalldokumentation!$U1865</f>
        <v>44519</v>
      </c>
      <c r="D1865" s="69" t="str">
        <f>IFERROR(IF(VLOOKUP(O1865,'[1]Rohware 230'!$B:$C,2,FALSE)=0,"Rohware"),
IFERROR(IF(VLOOKUP(O1865,[1]Sammelnr.!$B:$C,2,FALSE)=0,"Sammelnr. ungeschält ABS"),
IFERROR(IF(VLOOKUP(O1865,[1]Sammelnr.!$E:$F,2,FALSE)=0,"Sammelnr. ungeschält VS"),
IFERROR(IF(VLOOKUP(O1865,[1]Sammelnr.!$H:$I,2,FALSE)=0,"Sammelnr. geschält"),
IFERROR(IF(VLOOKUP(O1865,[1]Offen!$B:$C,2,FALSE)=0,"Offen ungeschält ABS"),
IFERROR(IF(VLOOKUP(O1865,[1]Offen!$E:$F,2,FALSE)=0,"Offen ungeschält VOS"),
IFERROR(IF(VLOOKUP(O1865,[1]Offen!$H:$I,2,FALSE)=0,"Offen geschält RW"),
IFERROR(IF(VLOOKUP(O1865,[1]Offen!$K:$L,2,FALSE)=0,"Offen vegan"),
IFERROR(IF(VLOOKUP(O1865,[1]Offen!$N:$O,2,FALSE)=0,"Offen Zipfel"),
IFERROR(IF(VLOOKUP(O1865,[1]Offen!$Q:$R,2,FALSE)=0,"Offen Endstücke"),
IFERROR(IF(VLOOKUP(O1865,[1]Vakuumiert!$B:$C,2,FALSE)=0,"Vakuumierter VOS ungeschält"),
IFERROR(IF(VLOOKUP(O1865,[1]Vakuumiert!$E:$F,2,FALSE)=0,"Vakuumierter ABS ungeschält"),
IFERROR(IF(VLOOKUP(O1865,[1]Vakuumiert!$H:$I,2,FALSE)=0,"Vakuumierter VOS geschält"),
IFERROR(IF(VLOOKUP(O1865,[1]Vakuumiert!$K:$L,2,FALSE)=0,"Vakuumierter VOS vegan"),
IFERROR(IF(VLOOKUP(O1865,[1]Vakuumiert!$N:$O,2,FALSE)=0,"Vakuumierter VOS Zipfel"),
IFERROR(IF(VLOOKUP(O1865,[1]Vakuumiert!$Q:$R,2,FALSE)=0,"Vakuumiert geschält"),
IFERROR(IF(VLOOKUP(O1865,'[1]vakuumierte Fertigprodukte'!$B:$C,2,FALSE)=0,"Fertigprodukte"),
IFERROR(IF(VLOOKUP(O1865,'[1]vakuumierte Fertigprodukte'!$E:$FI,2,FALSE)=0,"Vakuumierte Zipfel"),
IFERROR(IF(VLOOKUP(O1865,[1]Wurste!$B:$C,2,FALSE)=0,"Räucherwürste"),
IFERROR(IF(VLOOKUP(O1865,[1]Wurste!$E:$F,2,FALSE)=0,"URW/URGW Wurst"),
IFERROR(IF(VLOOKUP(O1865,[1]Wurste!$H:$I,2,FALSE)=0,"HF-Wurst Vegan"),
IFERROR(IF(VLOOKUP(O1865,[1]Wurste!$K:$L,2,FALSE)=0,"320er ohne Würste"),
IFERROR(IF(AND(OR(Abfalldokumentation!$A1865="BU3",Abfalldokumentation!$A1865="Verkauf"),Abfalldokumentation!$F1865="Schimmel",Abfalldokumentation!$G1865="keinen Abnehmer/kein Schälpersonal"),"Div. Zipfel, ES ohne Verwendung",VLOOKUP(Abfalldokumentation!$E1865,Produktgruppen!A:B,2,FALSE)),"-")))))))))))))))))))))))</f>
        <v>Rest</v>
      </c>
      <c r="E1865" s="97" t="str">
        <f>IFERROR(VLOOKUP(Abfalldokumentation!$O1865,Artikel!A:C,3,FALSE),Abfalldokumentation!$O1865)</f>
        <v>-</v>
      </c>
      <c r="F1865" s="97" t="str">
        <f>VLOOKUP(T1865,'Liste Gründe'!A:D,2,FALSE)</f>
        <v>Qualitätssicherung</v>
      </c>
      <c r="G1865" s="96" t="str">
        <f>IF(ISBLANK(V1865),VLOOKUP(Abfalldokumentation!$P1865,'Liste Gründe'!A:D,3,FALSE),V1865)</f>
        <v>Laborproben</v>
      </c>
      <c r="H1865" s="97" t="str">
        <f>IF(ISBLANK(Abfalldokumentation!$W1865),"-",Abfalldokumentation!$W1865)</f>
        <v>-</v>
      </c>
      <c r="I1865" s="97">
        <f t="shared" si="228"/>
        <v>46</v>
      </c>
      <c r="J1865" s="97" t="str">
        <f t="shared" si="229"/>
        <v>Produkte</v>
      </c>
      <c r="K1865" s="97" t="str">
        <f t="shared" si="230"/>
        <v>BUs</v>
      </c>
      <c r="L1865" s="97" t="str">
        <f t="shared" si="231"/>
        <v>Symptome</v>
      </c>
      <c r="M1865" s="97" t="str">
        <f>IFERROR(VLOOKUP(Abfalldokumentation!$O1865,Kennzahlen!S:V,3,FALSE)*Abfalldokumentation!$B1865,"0")</f>
        <v>0</v>
      </c>
      <c r="N1865" s="97" t="str">
        <f>IF(ISBLANK(Q1865),VLOOKUP(Abfalldokumentation!$O1865,'Linien - BU'!R:S,2,FALSE),Q1865)</f>
        <v>Labor</v>
      </c>
      <c r="O1865" s="98" t="str">
        <f t="shared" si="232"/>
        <v>-</v>
      </c>
      <c r="P1865" s="98">
        <f t="shared" si="233"/>
        <v>73</v>
      </c>
      <c r="Q1865" s="39" t="s">
        <v>199</v>
      </c>
      <c r="R1865" s="40" t="s">
        <v>54</v>
      </c>
      <c r="S1865" s="40">
        <v>6.4</v>
      </c>
      <c r="T1865" s="40">
        <v>73</v>
      </c>
      <c r="U1865" s="41">
        <v>44519</v>
      </c>
      <c r="V1865" s="59"/>
      <c r="W1865" s="40"/>
      <c r="X1865" s="44" t="str">
        <f>IFERROR(VLOOKUP(Abfalldokumentation!$R1865,Artikel!A:C,3,FALSE),Abfalldokumentation!$R1865)</f>
        <v>-</v>
      </c>
    </row>
    <row r="1866" spans="1:24" ht="30" hidden="1" customHeight="1" x14ac:dyDescent="0.25">
      <c r="A1866" s="94" t="str">
        <f>VLOOKUP(N1866,'Linien - BU'!A:B,2,FALSE)</f>
        <v>BU1</v>
      </c>
      <c r="B1866" s="95">
        <f t="shared" si="227"/>
        <v>640</v>
      </c>
      <c r="C1866" s="96">
        <f>Abfalldokumentation!$U1866</f>
        <v>44519</v>
      </c>
      <c r="D1866" s="69" t="str">
        <f>IFERROR(IF(VLOOKUP(O1866,'[1]Rohware 230'!$B:$C,2,FALSE)=0,"Rohware"),
IFERROR(IF(VLOOKUP(O1866,[1]Sammelnr.!$B:$C,2,FALSE)=0,"Sammelnr. ungeschält ABS"),
IFERROR(IF(VLOOKUP(O1866,[1]Sammelnr.!$E:$F,2,FALSE)=0,"Sammelnr. ungeschält VS"),
IFERROR(IF(VLOOKUP(O1866,[1]Sammelnr.!$H:$I,2,FALSE)=0,"Sammelnr. geschält"),
IFERROR(IF(VLOOKUP(O1866,[1]Offen!$B:$C,2,FALSE)=0,"Offen ungeschält ABS"),
IFERROR(IF(VLOOKUP(O1866,[1]Offen!$E:$F,2,FALSE)=0,"Offen ungeschält VOS"),
IFERROR(IF(VLOOKUP(O1866,[1]Offen!$H:$I,2,FALSE)=0,"Offen geschält RW"),
IFERROR(IF(VLOOKUP(O1866,[1]Offen!$K:$L,2,FALSE)=0,"Offen vegan"),
IFERROR(IF(VLOOKUP(O1866,[1]Offen!$N:$O,2,FALSE)=0,"Offen Zipfel"),
IFERROR(IF(VLOOKUP(O1866,[1]Offen!$Q:$R,2,FALSE)=0,"Offen Endstücke"),
IFERROR(IF(VLOOKUP(O1866,[1]Vakuumiert!$B:$C,2,FALSE)=0,"Vakuumierter VOS ungeschält"),
IFERROR(IF(VLOOKUP(O1866,[1]Vakuumiert!$E:$F,2,FALSE)=0,"Vakuumierter ABS ungeschält"),
IFERROR(IF(VLOOKUP(O1866,[1]Vakuumiert!$H:$I,2,FALSE)=0,"Vakuumierter VOS geschält"),
IFERROR(IF(VLOOKUP(O1866,[1]Vakuumiert!$K:$L,2,FALSE)=0,"Vakuumierter VOS vegan"),
IFERROR(IF(VLOOKUP(O1866,[1]Vakuumiert!$N:$O,2,FALSE)=0,"Vakuumierter VOS Zipfel"),
IFERROR(IF(VLOOKUP(O1866,[1]Vakuumiert!$Q:$R,2,FALSE)=0,"Vakuumiert geschält"),
IFERROR(IF(VLOOKUP(O1866,'[1]vakuumierte Fertigprodukte'!$B:$C,2,FALSE)=0,"Fertigprodukte"),
IFERROR(IF(VLOOKUP(O1866,'[1]vakuumierte Fertigprodukte'!$E:$FI,2,FALSE)=0,"Vakuumierte Zipfel"),
IFERROR(IF(VLOOKUP(O1866,[1]Wurste!$B:$C,2,FALSE)=0,"Räucherwürste"),
IFERROR(IF(VLOOKUP(O1866,[1]Wurste!$E:$F,2,FALSE)=0,"URW/URGW Wurst"),
IFERROR(IF(VLOOKUP(O1866,[1]Wurste!$H:$I,2,FALSE)=0,"HF-Wurst Vegan"),
IFERROR(IF(VLOOKUP(O1866,[1]Wurste!$K:$L,2,FALSE)=0,"320er ohne Würste"),
IFERROR(IF(AND(OR(Abfalldokumentation!$A1866="BU3",Abfalldokumentation!$A1866="Verkauf"),Abfalldokumentation!$F1866="Schimmel",Abfalldokumentation!$G1866="keinen Abnehmer/kein Schälpersonal"),"Div. Zipfel, ES ohne Verwendung",VLOOKUP(Abfalldokumentation!$E1866,Produktgruppen!A:B,2,FALSE)),"-")))))))))))))))))))))))</f>
        <v>-</v>
      </c>
      <c r="E1866" s="97" t="str">
        <f>IFERROR(VLOOKUP(Abfalldokumentation!$O1866,Artikel!A:C,3,FALSE),Abfalldokumentation!$O1866)</f>
        <v>Cheddar Paste 10kg rot</v>
      </c>
      <c r="F1866" s="97" t="str">
        <f>VLOOKUP(T1866,'Liste Gründe'!A:D,2,FALSE)</f>
        <v>Schimmel</v>
      </c>
      <c r="G1866" s="96" t="str">
        <f>IF(ISBLANK(V1866),VLOOKUP(Abfalldokumentation!$P1866,'Liste Gründe'!A:D,3,FALSE),V1866)</f>
        <v>MHD abgelaufen</v>
      </c>
      <c r="H1866" s="97" t="str">
        <f>IF(ISBLANK(Abfalldokumentation!$W1866),"-",Abfalldokumentation!$W1866)</f>
        <v>-</v>
      </c>
      <c r="I1866" s="97">
        <f t="shared" si="228"/>
        <v>46</v>
      </c>
      <c r="J1866" s="97" t="str">
        <f t="shared" si="229"/>
        <v>Produkte</v>
      </c>
      <c r="K1866" s="97" t="str">
        <f t="shared" si="230"/>
        <v>BUs</v>
      </c>
      <c r="L1866" s="97" t="str">
        <f t="shared" si="231"/>
        <v>Symptome</v>
      </c>
      <c r="M1866" s="97" t="str">
        <f>IFERROR(VLOOKUP(Abfalldokumentation!$O1866,Kennzahlen!S:V,3,FALSE)*Abfalldokumentation!$B1866,"0")</f>
        <v>0</v>
      </c>
      <c r="N1866" s="97" t="str">
        <f>IF(ISBLANK(Q1866),VLOOKUP(Abfalldokumentation!$O1866,'Linien - BU'!R:S,2,FALSE),Q1866)</f>
        <v>Schmelze</v>
      </c>
      <c r="O1866" s="98">
        <f t="shared" si="232"/>
        <v>57000633</v>
      </c>
      <c r="P1866" s="98">
        <f t="shared" si="233"/>
        <v>11</v>
      </c>
      <c r="Q1866" s="39" t="s">
        <v>184</v>
      </c>
      <c r="R1866" s="40">
        <v>57000633</v>
      </c>
      <c r="S1866" s="40">
        <v>640</v>
      </c>
      <c r="T1866" s="40">
        <v>11</v>
      </c>
      <c r="U1866" s="41">
        <v>44519</v>
      </c>
      <c r="V1866" s="59"/>
      <c r="W1866" s="40"/>
      <c r="X1866" s="44" t="str">
        <f>IFERROR(VLOOKUP(Abfalldokumentation!$R1866,Artikel!A:C,3,FALSE),Abfalldokumentation!$R1866)</f>
        <v>Cheddar Paste 10kg rot</v>
      </c>
    </row>
    <row r="1867" spans="1:24" ht="30" hidden="1" customHeight="1" x14ac:dyDescent="0.25">
      <c r="A1867" s="94" t="str">
        <f>VLOOKUP(N1867,'Linien - BU'!A:B,2,FALSE)</f>
        <v>BU3</v>
      </c>
      <c r="B1867" s="95">
        <f t="shared" si="227"/>
        <v>35</v>
      </c>
      <c r="C1867" s="96">
        <f>Abfalldokumentation!$U1867</f>
        <v>44519</v>
      </c>
      <c r="D1867" s="69" t="str">
        <f>IFERROR(IF(VLOOKUP(O1867,'[1]Rohware 230'!$B:$C,2,FALSE)=0,"Rohware"),
IFERROR(IF(VLOOKUP(O1867,[1]Sammelnr.!$B:$C,2,FALSE)=0,"Sammelnr. ungeschält ABS"),
IFERROR(IF(VLOOKUP(O1867,[1]Sammelnr.!$E:$F,2,FALSE)=0,"Sammelnr. ungeschält VS"),
IFERROR(IF(VLOOKUP(O1867,[1]Sammelnr.!$H:$I,2,FALSE)=0,"Sammelnr. geschält"),
IFERROR(IF(VLOOKUP(O1867,[1]Offen!$B:$C,2,FALSE)=0,"Offen ungeschält ABS"),
IFERROR(IF(VLOOKUP(O1867,[1]Offen!$E:$F,2,FALSE)=0,"Offen ungeschält VOS"),
IFERROR(IF(VLOOKUP(O1867,[1]Offen!$H:$I,2,FALSE)=0,"Offen geschält RW"),
IFERROR(IF(VLOOKUP(O1867,[1]Offen!$K:$L,2,FALSE)=0,"Offen vegan"),
IFERROR(IF(VLOOKUP(O1867,[1]Offen!$N:$O,2,FALSE)=0,"Offen Zipfel"),
IFERROR(IF(VLOOKUP(O1867,[1]Offen!$Q:$R,2,FALSE)=0,"Offen Endstücke"),
IFERROR(IF(VLOOKUP(O1867,[1]Vakuumiert!$B:$C,2,FALSE)=0,"Vakuumierter VOS ungeschält"),
IFERROR(IF(VLOOKUP(O1867,[1]Vakuumiert!$E:$F,2,FALSE)=0,"Vakuumierter ABS ungeschält"),
IFERROR(IF(VLOOKUP(O1867,[1]Vakuumiert!$H:$I,2,FALSE)=0,"Vakuumierter VOS geschält"),
IFERROR(IF(VLOOKUP(O1867,[1]Vakuumiert!$K:$L,2,FALSE)=0,"Vakuumierter VOS vegan"),
IFERROR(IF(VLOOKUP(O1867,[1]Vakuumiert!$N:$O,2,FALSE)=0,"Vakuumierter VOS Zipfel"),
IFERROR(IF(VLOOKUP(O1867,[1]Vakuumiert!$Q:$R,2,FALSE)=0,"Vakuumiert geschält"),
IFERROR(IF(VLOOKUP(O1867,'[1]vakuumierte Fertigprodukte'!$B:$C,2,FALSE)=0,"Fertigprodukte"),
IFERROR(IF(VLOOKUP(O1867,'[1]vakuumierte Fertigprodukte'!$E:$FI,2,FALSE)=0,"Vakuumierte Zipfel"),
IFERROR(IF(VLOOKUP(O1867,[1]Wurste!$B:$C,2,FALSE)=0,"Räucherwürste"),
IFERROR(IF(VLOOKUP(O1867,[1]Wurste!$E:$F,2,FALSE)=0,"URW/URGW Wurst"),
IFERROR(IF(VLOOKUP(O1867,[1]Wurste!$H:$I,2,FALSE)=0,"HF-Wurst Vegan"),
IFERROR(IF(VLOOKUP(O1867,[1]Wurste!$K:$L,2,FALSE)=0,"320er ohne Würste"),
IFERROR(IF(AND(OR(Abfalldokumentation!$A1867="BU3",Abfalldokumentation!$A1867="Verkauf"),Abfalldokumentation!$F1867="Schimmel",Abfalldokumentation!$G1867="keinen Abnehmer/kein Schälpersonal"),"Div. Zipfel, ES ohne Verwendung",VLOOKUP(Abfalldokumentation!$E1867,Produktgruppen!A:B,2,FALSE)),"-")))))))))))))))))))))))</f>
        <v>-</v>
      </c>
      <c r="E1867" s="97" t="str">
        <f>IFERROR(VLOOKUP(Abfalldokumentation!$O1867,Artikel!A:C,3,FALSE),Abfalldokumentation!$O1867)</f>
        <v>Maschinenabfall</v>
      </c>
      <c r="F1867" s="97" t="str">
        <f>VLOOKUP(T1867,'Liste Gründe'!A:D,2,FALSE)</f>
        <v>Linienbezogen</v>
      </c>
      <c r="G1867" s="96" t="str">
        <f>IF(ISBLANK(V1867),VLOOKUP(Abfalldokumentation!$P1867,'Liste Gründe'!A:D,3,FALSE),V1867)</f>
        <v>Maschinenabfall</v>
      </c>
      <c r="H1867" s="97" t="str">
        <f>IF(ISBLANK(Abfalldokumentation!$W1867),"-",Abfalldokumentation!$W1867)</f>
        <v>-</v>
      </c>
      <c r="I1867" s="97">
        <f t="shared" si="228"/>
        <v>46</v>
      </c>
      <c r="J1867" s="97" t="str">
        <f t="shared" si="229"/>
        <v>Produkte</v>
      </c>
      <c r="K1867" s="97" t="str">
        <f t="shared" si="230"/>
        <v>BUs</v>
      </c>
      <c r="L1867" s="97" t="str">
        <f t="shared" si="231"/>
        <v>Symptome</v>
      </c>
      <c r="M1867" s="97" t="str">
        <f>IFERROR(VLOOKUP(Abfalldokumentation!$O1867,Kennzahlen!S:V,3,FALSE)*Abfalldokumentation!$B1867,"0")</f>
        <v>0</v>
      </c>
      <c r="N1867" s="97" t="str">
        <f>IF(ISBLANK(Q1867),VLOOKUP(Abfalldokumentation!$O1867,'Linien - BU'!R:S,2,FALSE),Q1867)</f>
        <v>BU3</v>
      </c>
      <c r="O1867" s="98" t="str">
        <f t="shared" si="232"/>
        <v>Maschinenabfall</v>
      </c>
      <c r="P1867" s="98">
        <f t="shared" si="233"/>
        <v>30</v>
      </c>
      <c r="Q1867" s="39" t="s">
        <v>8</v>
      </c>
      <c r="R1867" s="40" t="s">
        <v>55</v>
      </c>
      <c r="S1867" s="40">
        <v>35</v>
      </c>
      <c r="T1867" s="40">
        <v>30</v>
      </c>
      <c r="U1867" s="41">
        <v>44519</v>
      </c>
      <c r="V1867" s="59"/>
      <c r="W1867" s="40"/>
      <c r="X1867" s="44" t="str">
        <f>IFERROR(VLOOKUP(Abfalldokumentation!$R1867,Artikel!A:C,3,FALSE),Abfalldokumentation!$R1867)</f>
        <v>Maschinenabfall</v>
      </c>
    </row>
    <row r="1868" spans="1:24" ht="30" hidden="1" customHeight="1" x14ac:dyDescent="0.25">
      <c r="A1868" s="94" t="str">
        <f>VLOOKUP(N1868,'Linien - BU'!A:B,2,FALSE)</f>
        <v>BU4</v>
      </c>
      <c r="B1868" s="95">
        <f t="shared" si="227"/>
        <v>18</v>
      </c>
      <c r="C1868" s="96">
        <f>Abfalldokumentation!$U1868</f>
        <v>44519</v>
      </c>
      <c r="D1868" s="69" t="str">
        <f>IFERROR(IF(VLOOKUP(O1868,'[1]Rohware 230'!$B:$C,2,FALSE)=0,"Rohware"),
IFERROR(IF(VLOOKUP(O1868,[1]Sammelnr.!$B:$C,2,FALSE)=0,"Sammelnr. ungeschält ABS"),
IFERROR(IF(VLOOKUP(O1868,[1]Sammelnr.!$E:$F,2,FALSE)=0,"Sammelnr. ungeschält VS"),
IFERROR(IF(VLOOKUP(O1868,[1]Sammelnr.!$H:$I,2,FALSE)=0,"Sammelnr. geschält"),
IFERROR(IF(VLOOKUP(O1868,[1]Offen!$B:$C,2,FALSE)=0,"Offen ungeschält ABS"),
IFERROR(IF(VLOOKUP(O1868,[1]Offen!$E:$F,2,FALSE)=0,"Offen ungeschält VOS"),
IFERROR(IF(VLOOKUP(O1868,[1]Offen!$H:$I,2,FALSE)=0,"Offen geschält RW"),
IFERROR(IF(VLOOKUP(O1868,[1]Offen!$K:$L,2,FALSE)=0,"Offen vegan"),
IFERROR(IF(VLOOKUP(O1868,[1]Offen!$N:$O,2,FALSE)=0,"Offen Zipfel"),
IFERROR(IF(VLOOKUP(O1868,[1]Offen!$Q:$R,2,FALSE)=0,"Offen Endstücke"),
IFERROR(IF(VLOOKUP(O1868,[1]Vakuumiert!$B:$C,2,FALSE)=0,"Vakuumierter VOS ungeschält"),
IFERROR(IF(VLOOKUP(O1868,[1]Vakuumiert!$E:$F,2,FALSE)=0,"Vakuumierter ABS ungeschält"),
IFERROR(IF(VLOOKUP(O1868,[1]Vakuumiert!$H:$I,2,FALSE)=0,"Vakuumierter VOS geschält"),
IFERROR(IF(VLOOKUP(O1868,[1]Vakuumiert!$K:$L,2,FALSE)=0,"Vakuumierter VOS vegan"),
IFERROR(IF(VLOOKUP(O1868,[1]Vakuumiert!$N:$O,2,FALSE)=0,"Vakuumierter VOS Zipfel"),
IFERROR(IF(VLOOKUP(O1868,[1]Vakuumiert!$Q:$R,2,FALSE)=0,"Vakuumiert geschält"),
IFERROR(IF(VLOOKUP(O1868,'[1]vakuumierte Fertigprodukte'!$B:$C,2,FALSE)=0,"Fertigprodukte"),
IFERROR(IF(VLOOKUP(O1868,'[1]vakuumierte Fertigprodukte'!$E:$FI,2,FALSE)=0,"Vakuumierte Zipfel"),
IFERROR(IF(VLOOKUP(O1868,[1]Wurste!$B:$C,2,FALSE)=0,"Räucherwürste"),
IFERROR(IF(VLOOKUP(O1868,[1]Wurste!$E:$F,2,FALSE)=0,"URW/URGW Wurst"),
IFERROR(IF(VLOOKUP(O1868,[1]Wurste!$H:$I,2,FALSE)=0,"HF-Wurst Vegan"),
IFERROR(IF(VLOOKUP(O1868,[1]Wurste!$K:$L,2,FALSE)=0,"320er ohne Würste"),
IFERROR(IF(AND(OR(Abfalldokumentation!$A1868="BU3",Abfalldokumentation!$A1868="Verkauf"),Abfalldokumentation!$F1868="Schimmel",Abfalldokumentation!$G1868="keinen Abnehmer/kein Schälpersonal"),"Div. Zipfel, ES ohne Verwendung",VLOOKUP(Abfalldokumentation!$E1868,Produktgruppen!A:B,2,FALSE)),"-")))))))))))))))))))))))</f>
        <v>-</v>
      </c>
      <c r="E1868" s="97" t="str">
        <f>IFERROR(VLOOKUP(Abfalldokumentation!$O1868,Artikel!A:C,3,FALSE),Abfalldokumentation!$O1868)</f>
        <v>Maschinenabfall</v>
      </c>
      <c r="F1868" s="97" t="str">
        <f>VLOOKUP(T1868,'Liste Gründe'!A:D,2,FALSE)</f>
        <v>Linienbezogen</v>
      </c>
      <c r="G1868" s="96" t="str">
        <f>IF(ISBLANK(V1868),VLOOKUP(Abfalldokumentation!$P1868,'Liste Gründe'!A:D,3,FALSE),V1868)</f>
        <v>Maschinenabfall</v>
      </c>
      <c r="H1868" s="97" t="str">
        <f>IF(ISBLANK(Abfalldokumentation!$W1868),"-",Abfalldokumentation!$W1868)</f>
        <v>-</v>
      </c>
      <c r="I1868" s="97">
        <f t="shared" si="228"/>
        <v>46</v>
      </c>
      <c r="J1868" s="97" t="str">
        <f t="shared" si="229"/>
        <v>Produkte</v>
      </c>
      <c r="K1868" s="97" t="str">
        <f t="shared" si="230"/>
        <v>BUs</v>
      </c>
      <c r="L1868" s="97" t="str">
        <f t="shared" si="231"/>
        <v>Symptome</v>
      </c>
      <c r="M1868" s="97" t="str">
        <f>IFERROR(VLOOKUP(Abfalldokumentation!$O1868,Kennzahlen!S:V,3,FALSE)*Abfalldokumentation!$B1868,"0")</f>
        <v>0</v>
      </c>
      <c r="N1868" s="97" t="str">
        <f>IF(ISBLANK(Q1868),VLOOKUP(Abfalldokumentation!$O1868,'Linien - BU'!R:S,2,FALSE),Q1868)</f>
        <v>BU4</v>
      </c>
      <c r="O1868" s="98" t="str">
        <f t="shared" si="232"/>
        <v>Maschinenabfall</v>
      </c>
      <c r="P1868" s="98">
        <f t="shared" si="233"/>
        <v>30</v>
      </c>
      <c r="Q1868" s="39" t="s">
        <v>9</v>
      </c>
      <c r="R1868" s="40" t="s">
        <v>55</v>
      </c>
      <c r="S1868" s="40">
        <f>53-35</f>
        <v>18</v>
      </c>
      <c r="T1868" s="40">
        <v>30</v>
      </c>
      <c r="U1868" s="41">
        <v>44519</v>
      </c>
      <c r="V1868" s="59"/>
      <c r="W1868" s="40"/>
      <c r="X1868" s="44" t="str">
        <f>IFERROR(VLOOKUP(Abfalldokumentation!$R1868,Artikel!A:C,3,FALSE),Abfalldokumentation!$R1868)</f>
        <v>Maschinenabfall</v>
      </c>
    </row>
    <row r="1869" spans="1:24" ht="30" hidden="1" customHeight="1" x14ac:dyDescent="0.25">
      <c r="A1869" s="94" t="str">
        <f>VLOOKUP(N1869,'Linien - BU'!A:B,2,FALSE)</f>
        <v>BU3</v>
      </c>
      <c r="B1869" s="95">
        <f t="shared" si="227"/>
        <v>48</v>
      </c>
      <c r="C1869" s="96">
        <f>Abfalldokumentation!$U1869</f>
        <v>44519</v>
      </c>
      <c r="D1869" s="69" t="str">
        <f>IFERROR(IF(VLOOKUP(O1869,'[1]Rohware 230'!$B:$C,2,FALSE)=0,"Rohware"),
IFERROR(IF(VLOOKUP(O1869,[1]Sammelnr.!$B:$C,2,FALSE)=0,"Sammelnr. ungeschält ABS"),
IFERROR(IF(VLOOKUP(O1869,[1]Sammelnr.!$E:$F,2,FALSE)=0,"Sammelnr. ungeschält VS"),
IFERROR(IF(VLOOKUP(O1869,[1]Sammelnr.!$H:$I,2,FALSE)=0,"Sammelnr. geschält"),
IFERROR(IF(VLOOKUP(O1869,[1]Offen!$B:$C,2,FALSE)=0,"Offen ungeschält ABS"),
IFERROR(IF(VLOOKUP(O1869,[1]Offen!$E:$F,2,FALSE)=0,"Offen ungeschält VOS"),
IFERROR(IF(VLOOKUP(O1869,[1]Offen!$H:$I,2,FALSE)=0,"Offen geschält RW"),
IFERROR(IF(VLOOKUP(O1869,[1]Offen!$K:$L,2,FALSE)=0,"Offen vegan"),
IFERROR(IF(VLOOKUP(O1869,[1]Offen!$N:$O,2,FALSE)=0,"Offen Zipfel"),
IFERROR(IF(VLOOKUP(O1869,[1]Offen!$Q:$R,2,FALSE)=0,"Offen Endstücke"),
IFERROR(IF(VLOOKUP(O1869,[1]Vakuumiert!$B:$C,2,FALSE)=0,"Vakuumierter VOS ungeschält"),
IFERROR(IF(VLOOKUP(O1869,[1]Vakuumiert!$E:$F,2,FALSE)=0,"Vakuumierter ABS ungeschält"),
IFERROR(IF(VLOOKUP(O1869,[1]Vakuumiert!$H:$I,2,FALSE)=0,"Vakuumierter VOS geschält"),
IFERROR(IF(VLOOKUP(O1869,[1]Vakuumiert!$K:$L,2,FALSE)=0,"Vakuumierter VOS vegan"),
IFERROR(IF(VLOOKUP(O1869,[1]Vakuumiert!$N:$O,2,FALSE)=0,"Vakuumierter VOS Zipfel"),
IFERROR(IF(VLOOKUP(O1869,[1]Vakuumiert!$Q:$R,2,FALSE)=0,"Vakuumiert geschält"),
IFERROR(IF(VLOOKUP(O1869,'[1]vakuumierte Fertigprodukte'!$B:$C,2,FALSE)=0,"Fertigprodukte"),
IFERROR(IF(VLOOKUP(O1869,'[1]vakuumierte Fertigprodukte'!$E:$FI,2,FALSE)=0,"Vakuumierte Zipfel"),
IFERROR(IF(VLOOKUP(O1869,[1]Wurste!$B:$C,2,FALSE)=0,"Räucherwürste"),
IFERROR(IF(VLOOKUP(O1869,[1]Wurste!$E:$F,2,FALSE)=0,"URW/URGW Wurst"),
IFERROR(IF(VLOOKUP(O1869,[1]Wurste!$H:$I,2,FALSE)=0,"HF-Wurst Vegan"),
IFERROR(IF(VLOOKUP(O1869,[1]Wurste!$K:$L,2,FALSE)=0,"320er ohne Würste"),
IFERROR(IF(AND(OR(Abfalldokumentation!$A1869="BU3",Abfalldokumentation!$A1869="Verkauf"),Abfalldokumentation!$F1869="Schimmel",Abfalldokumentation!$G1869="keinen Abnehmer/kein Schälpersonal"),"Div. Zipfel, ES ohne Verwendung",VLOOKUP(Abfalldokumentation!$E1869,Produktgruppen!A:B,2,FALSE)),"-")))))))))))))))))))))))</f>
        <v>ABS</v>
      </c>
      <c r="E1869" s="97" t="str">
        <f>IFERROR(VLOOKUP(Abfalldokumentation!$O1869,Artikel!A:C,3,FALSE),Abfalldokumentation!$O1869)</f>
        <v>ABS CHED-ROT MIT ß-CARO</v>
      </c>
      <c r="F1869" s="97" t="str">
        <f>VLOOKUP(T1869,'Liste Gründe'!A:D,2,FALSE)</f>
        <v>Rest</v>
      </c>
      <c r="G1869" s="96" t="str">
        <f>IF(ISBLANK(V1869),VLOOKUP(Abfalldokumentation!$P1869,'Liste Gründe'!A:D,3,FALSE),V1869)</f>
        <v>Schmutz</v>
      </c>
      <c r="H1869" s="97" t="str">
        <f>IF(ISBLANK(Abfalldokumentation!$W1869),"-",Abfalldokumentation!$W1869)</f>
        <v>-</v>
      </c>
      <c r="I1869" s="97">
        <f t="shared" si="228"/>
        <v>46</v>
      </c>
      <c r="J1869" s="97" t="str">
        <f t="shared" si="229"/>
        <v>Produkte</v>
      </c>
      <c r="K1869" s="97" t="str">
        <f t="shared" si="230"/>
        <v>BUs</v>
      </c>
      <c r="L1869" s="97" t="str">
        <f t="shared" si="231"/>
        <v>Symptome</v>
      </c>
      <c r="M1869" s="97">
        <f>IFERROR(VLOOKUP(Abfalldokumentation!$O1869,Kennzahlen!S:V,3,FALSE)*Abfalldokumentation!$B1869,"0")</f>
        <v>48</v>
      </c>
      <c r="N1869" s="97" t="str">
        <f>IF(ISBLANK(Q1869),VLOOKUP(Abfalldokumentation!$O1869,'Linien - BU'!R:S,2,FALSE),Q1869)</f>
        <v>BU3</v>
      </c>
      <c r="O1869" s="98">
        <f t="shared" si="232"/>
        <v>29501032</v>
      </c>
      <c r="P1869" s="98">
        <f t="shared" si="233"/>
        <v>42</v>
      </c>
      <c r="Q1869" s="39" t="s">
        <v>8</v>
      </c>
      <c r="R1869" s="40">
        <v>29501032</v>
      </c>
      <c r="S1869" s="40">
        <v>48</v>
      </c>
      <c r="T1869" s="40">
        <v>42</v>
      </c>
      <c r="U1869" s="41">
        <v>44519</v>
      </c>
      <c r="V1869" s="59"/>
      <c r="W1869" s="40"/>
      <c r="X1869" s="44" t="str">
        <f>IFERROR(VLOOKUP(Abfalldokumentation!$R1869,Artikel!A:C,3,FALSE),Abfalldokumentation!$R1869)</f>
        <v>ABS CHED-ROT MIT ß-CARO</v>
      </c>
    </row>
    <row r="1870" spans="1:24" ht="30" hidden="1" customHeight="1" x14ac:dyDescent="0.25">
      <c r="A1870" s="94" t="str">
        <f>VLOOKUP(N1870,'Linien - BU'!A:B,2,FALSE)</f>
        <v>Rest</v>
      </c>
      <c r="B1870" s="95">
        <f t="shared" si="227"/>
        <v>135</v>
      </c>
      <c r="C1870" s="96">
        <f>Abfalldokumentation!$U1870</f>
        <v>44516</v>
      </c>
      <c r="D1870" s="69" t="str">
        <f>IFERROR(IF(VLOOKUP(O1870,'[1]Rohware 230'!$B:$C,2,FALSE)=0,"Rohware"),
IFERROR(IF(VLOOKUP(O1870,[1]Sammelnr.!$B:$C,2,FALSE)=0,"Sammelnr. ungeschält ABS"),
IFERROR(IF(VLOOKUP(O1870,[1]Sammelnr.!$E:$F,2,FALSE)=0,"Sammelnr. ungeschält VS"),
IFERROR(IF(VLOOKUP(O1870,[1]Sammelnr.!$H:$I,2,FALSE)=0,"Sammelnr. geschält"),
IFERROR(IF(VLOOKUP(O1870,[1]Offen!$B:$C,2,FALSE)=0,"Offen ungeschält ABS"),
IFERROR(IF(VLOOKUP(O1870,[1]Offen!$E:$F,2,FALSE)=0,"Offen ungeschält VOS"),
IFERROR(IF(VLOOKUP(O1870,[1]Offen!$H:$I,2,FALSE)=0,"Offen geschält RW"),
IFERROR(IF(VLOOKUP(O1870,[1]Offen!$K:$L,2,FALSE)=0,"Offen vegan"),
IFERROR(IF(VLOOKUP(O1870,[1]Offen!$N:$O,2,FALSE)=0,"Offen Zipfel"),
IFERROR(IF(VLOOKUP(O1870,[1]Offen!$Q:$R,2,FALSE)=0,"Offen Endstücke"),
IFERROR(IF(VLOOKUP(O1870,[1]Vakuumiert!$B:$C,2,FALSE)=0,"Vakuumierter VOS ungeschält"),
IFERROR(IF(VLOOKUP(O1870,[1]Vakuumiert!$E:$F,2,FALSE)=0,"Vakuumierter ABS ungeschält"),
IFERROR(IF(VLOOKUP(O1870,[1]Vakuumiert!$H:$I,2,FALSE)=0,"Vakuumierter VOS geschält"),
IFERROR(IF(VLOOKUP(O1870,[1]Vakuumiert!$K:$L,2,FALSE)=0,"Vakuumierter VOS vegan"),
IFERROR(IF(VLOOKUP(O1870,[1]Vakuumiert!$N:$O,2,FALSE)=0,"Vakuumierter VOS Zipfel"),
IFERROR(IF(VLOOKUP(O1870,[1]Vakuumiert!$Q:$R,2,FALSE)=0,"Vakuumiert geschält"),
IFERROR(IF(VLOOKUP(O1870,'[1]vakuumierte Fertigprodukte'!$B:$C,2,FALSE)=0,"Fertigprodukte"),
IFERROR(IF(VLOOKUP(O1870,'[1]vakuumierte Fertigprodukte'!$E:$FI,2,FALSE)=0,"Vakuumierte Zipfel"),
IFERROR(IF(VLOOKUP(O1870,[1]Wurste!$B:$C,2,FALSE)=0,"Räucherwürste"),
IFERROR(IF(VLOOKUP(O1870,[1]Wurste!$E:$F,2,FALSE)=0,"URW/URGW Wurst"),
IFERROR(IF(VLOOKUP(O1870,[1]Wurste!$H:$I,2,FALSE)=0,"HF-Wurst Vegan"),
IFERROR(IF(VLOOKUP(O1870,[1]Wurste!$K:$L,2,FALSE)=0,"320er ohne Würste"),
IFERROR(IF(AND(OR(Abfalldokumentation!$A1870="BU3",Abfalldokumentation!$A1870="Verkauf"),Abfalldokumentation!$F1870="Schimmel",Abfalldokumentation!$G1870="keinen Abnehmer/kein Schälpersonal"),"Div. Zipfel, ES ohne Verwendung",VLOOKUP(Abfalldokumentation!$E1870,Produktgruppen!A:B,2,FALSE)),"-")))))))))))))))))))))))</f>
        <v>Rest</v>
      </c>
      <c r="E1870" s="97" t="str">
        <f>IFERROR(VLOOKUP(Abfalldokumentation!$O1870,Artikel!A:C,3,FALSE),Abfalldokumentation!$O1870)</f>
        <v>-</v>
      </c>
      <c r="F1870" s="97" t="str">
        <f>VLOOKUP(T1870,'Liste Gründe'!A:D,2,FALSE)</f>
        <v>Qualitätssicherung</v>
      </c>
      <c r="G1870" s="96" t="str">
        <f>IF(ISBLANK(V1870),VLOOKUP(Abfalldokumentation!$P1870,'Liste Gründe'!A:D,3,FALSE),V1870)</f>
        <v>Einwaage</v>
      </c>
      <c r="H1870" s="97" t="str">
        <f>IF(ISBLANK(Abfalldokumentation!$W1870),"-",Abfalldokumentation!$W1870)</f>
        <v>-</v>
      </c>
      <c r="I1870" s="97">
        <f t="shared" si="228"/>
        <v>46</v>
      </c>
      <c r="J1870" s="97" t="str">
        <f t="shared" si="229"/>
        <v>Produkte</v>
      </c>
      <c r="K1870" s="97" t="str">
        <f t="shared" si="230"/>
        <v>BUs</v>
      </c>
      <c r="L1870" s="97" t="str">
        <f t="shared" si="231"/>
        <v>Symptome</v>
      </c>
      <c r="M1870" s="97" t="str">
        <f>IFERROR(VLOOKUP(Abfalldokumentation!$O1870,Kennzahlen!S:V,3,FALSE)*Abfalldokumentation!$B1870,"0")</f>
        <v>0</v>
      </c>
      <c r="N1870" s="97" t="str">
        <f>IF(ISBLANK(Q1870),VLOOKUP(Abfalldokumentation!$O1870,'Linien - BU'!R:S,2,FALSE),Q1870)</f>
        <v>Labor</v>
      </c>
      <c r="O1870" s="98" t="str">
        <f t="shared" si="232"/>
        <v>-</v>
      </c>
      <c r="P1870" s="98">
        <f t="shared" si="233"/>
        <v>71</v>
      </c>
      <c r="Q1870" s="39" t="s">
        <v>199</v>
      </c>
      <c r="R1870" s="40" t="s">
        <v>54</v>
      </c>
      <c r="S1870" s="40">
        <v>135</v>
      </c>
      <c r="T1870" s="40">
        <v>71</v>
      </c>
      <c r="U1870" s="41">
        <v>44516</v>
      </c>
      <c r="V1870" s="59"/>
      <c r="W1870" s="40"/>
      <c r="X1870" s="44" t="str">
        <f>IFERROR(VLOOKUP(Abfalldokumentation!$R1870,Artikel!A:C,3,FALSE),Abfalldokumentation!$R1870)</f>
        <v>-</v>
      </c>
    </row>
    <row r="1871" spans="1:24" ht="30" hidden="1" customHeight="1" x14ac:dyDescent="0.25">
      <c r="A1871" s="94" t="str">
        <f>VLOOKUP(N1871,'Linien - BU'!A:B,2,FALSE)</f>
        <v>BU1</v>
      </c>
      <c r="B1871" s="95">
        <f t="shared" si="227"/>
        <v>36</v>
      </c>
      <c r="C1871" s="96">
        <f>Abfalldokumentation!$U1871</f>
        <v>44516</v>
      </c>
      <c r="D1871" s="69" t="str">
        <f>IFERROR(IF(VLOOKUP(O1871,'[1]Rohware 230'!$B:$C,2,FALSE)=0,"Rohware"),
IFERROR(IF(VLOOKUP(O1871,[1]Sammelnr.!$B:$C,2,FALSE)=0,"Sammelnr. ungeschält ABS"),
IFERROR(IF(VLOOKUP(O1871,[1]Sammelnr.!$E:$F,2,FALSE)=0,"Sammelnr. ungeschält VS"),
IFERROR(IF(VLOOKUP(O1871,[1]Sammelnr.!$H:$I,2,FALSE)=0,"Sammelnr. geschält"),
IFERROR(IF(VLOOKUP(O1871,[1]Offen!$B:$C,2,FALSE)=0,"Offen ungeschält ABS"),
IFERROR(IF(VLOOKUP(O1871,[1]Offen!$E:$F,2,FALSE)=0,"Offen ungeschält VOS"),
IFERROR(IF(VLOOKUP(O1871,[1]Offen!$H:$I,2,FALSE)=0,"Offen geschält RW"),
IFERROR(IF(VLOOKUP(O1871,[1]Offen!$K:$L,2,FALSE)=0,"Offen vegan"),
IFERROR(IF(VLOOKUP(O1871,[1]Offen!$N:$O,2,FALSE)=0,"Offen Zipfel"),
IFERROR(IF(VLOOKUP(O1871,[1]Offen!$Q:$R,2,FALSE)=0,"Offen Endstücke"),
IFERROR(IF(VLOOKUP(O1871,[1]Vakuumiert!$B:$C,2,FALSE)=0,"Vakuumierter VOS ungeschält"),
IFERROR(IF(VLOOKUP(O1871,[1]Vakuumiert!$E:$F,2,FALSE)=0,"Vakuumierter ABS ungeschält"),
IFERROR(IF(VLOOKUP(O1871,[1]Vakuumiert!$H:$I,2,FALSE)=0,"Vakuumierter VOS geschält"),
IFERROR(IF(VLOOKUP(O1871,[1]Vakuumiert!$K:$L,2,FALSE)=0,"Vakuumierter VOS vegan"),
IFERROR(IF(VLOOKUP(O1871,[1]Vakuumiert!$N:$O,2,FALSE)=0,"Vakuumierter VOS Zipfel"),
IFERROR(IF(VLOOKUP(O1871,[1]Vakuumiert!$Q:$R,2,FALSE)=0,"Vakuumiert geschält"),
IFERROR(IF(VLOOKUP(O1871,'[1]vakuumierte Fertigprodukte'!$B:$C,2,FALSE)=0,"Fertigprodukte"),
IFERROR(IF(VLOOKUP(O1871,'[1]vakuumierte Fertigprodukte'!$E:$FI,2,FALSE)=0,"Vakuumierte Zipfel"),
IFERROR(IF(VLOOKUP(O1871,[1]Wurste!$B:$C,2,FALSE)=0,"Räucherwürste"),
IFERROR(IF(VLOOKUP(O1871,[1]Wurste!$E:$F,2,FALSE)=0,"URW/URGW Wurst"),
IFERROR(IF(VLOOKUP(O1871,[1]Wurste!$H:$I,2,FALSE)=0,"HF-Wurst Vegan"),
IFERROR(IF(VLOOKUP(O1871,[1]Wurste!$K:$L,2,FALSE)=0,"320er ohne Würste"),
IFERROR(IF(AND(OR(Abfalldokumentation!$A1871="BU3",Abfalldokumentation!$A1871="Verkauf"),Abfalldokumentation!$F1871="Schimmel",Abfalldokumentation!$G1871="keinen Abnehmer/kein Schälpersonal"),"Div. Zipfel, ES ohne Verwendung",VLOOKUP(Abfalldokumentation!$E1871,Produktgruppen!A:B,2,FALSE)),"-")))))))))))))))))))))))</f>
        <v>-</v>
      </c>
      <c r="E1871" s="97" t="str">
        <f>IFERROR(VLOOKUP(Abfalldokumentation!$O1871,Artikel!A:C,3,FALSE),Abfalldokumentation!$O1871)</f>
        <v>RW NATUR-GRS SCHÄLEN</v>
      </c>
      <c r="F1871" s="97" t="str">
        <f>VLOOKUP(T1871,'Liste Gründe'!A:D,2,FALSE)</f>
        <v>Rest</v>
      </c>
      <c r="G1871" s="96" t="str">
        <f>IF(ISBLANK(V1871),VLOOKUP(Abfalldokumentation!$P1871,'Liste Gründe'!A:D,3,FALSE),V1871)</f>
        <v>geschälte Rinde</v>
      </c>
      <c r="H1871" s="97" t="str">
        <f>IF(ISBLANK(Abfalldokumentation!$W1871),"-",Abfalldokumentation!$W1871)</f>
        <v>-</v>
      </c>
      <c r="I1871" s="97">
        <f t="shared" si="228"/>
        <v>46</v>
      </c>
      <c r="J1871" s="97" t="str">
        <f t="shared" si="229"/>
        <v>Produkte</v>
      </c>
      <c r="K1871" s="97" t="str">
        <f t="shared" si="230"/>
        <v>BUs</v>
      </c>
      <c r="L1871" s="97" t="str">
        <f t="shared" si="231"/>
        <v>Symptome</v>
      </c>
      <c r="M1871" s="97" t="str">
        <f>IFERROR(VLOOKUP(Abfalldokumentation!$O1871,Kennzahlen!S:V,3,FALSE)*Abfalldokumentation!$B1871,"0")</f>
        <v>0</v>
      </c>
      <c r="N1871" s="97" t="str">
        <f>IF(ISBLANK(Q1871),VLOOKUP(Abfalldokumentation!$O1871,'Linien - BU'!R:S,2,FALSE),Q1871)</f>
        <v>RWV</v>
      </c>
      <c r="O1871" s="98">
        <f t="shared" si="232"/>
        <v>23500367</v>
      </c>
      <c r="P1871" s="98">
        <f t="shared" si="233"/>
        <v>60</v>
      </c>
      <c r="Q1871" s="39" t="s">
        <v>202</v>
      </c>
      <c r="R1871" s="40">
        <v>23500367</v>
      </c>
      <c r="S1871" s="40">
        <v>36</v>
      </c>
      <c r="T1871" s="40">
        <v>60</v>
      </c>
      <c r="U1871" s="41">
        <v>44516</v>
      </c>
      <c r="V1871" s="59"/>
      <c r="W1871" s="40"/>
      <c r="X1871" s="44" t="str">
        <f>IFERROR(VLOOKUP(Abfalldokumentation!$R1871,Artikel!A:C,3,FALSE),Abfalldokumentation!$R1871)</f>
        <v>RW NATUR-GRS SCHÄLEN</v>
      </c>
    </row>
    <row r="1872" spans="1:24" ht="30" hidden="1" customHeight="1" x14ac:dyDescent="0.25">
      <c r="A1872" s="94" t="str">
        <f>VLOOKUP(N1872,'Linien - BU'!A:B,2,FALSE)</f>
        <v>Rest</v>
      </c>
      <c r="B1872" s="95">
        <f t="shared" si="227"/>
        <v>9</v>
      </c>
      <c r="C1872" s="96">
        <f>Abfalldokumentation!$U1872</f>
        <v>44516</v>
      </c>
      <c r="D1872" s="69" t="str">
        <f>IFERROR(IF(VLOOKUP(O1872,'[1]Rohware 230'!$B:$C,2,FALSE)=0,"Rohware"),
IFERROR(IF(VLOOKUP(O1872,[1]Sammelnr.!$B:$C,2,FALSE)=0,"Sammelnr. ungeschält ABS"),
IFERROR(IF(VLOOKUP(O1872,[1]Sammelnr.!$E:$F,2,FALSE)=0,"Sammelnr. ungeschält VS"),
IFERROR(IF(VLOOKUP(O1872,[1]Sammelnr.!$H:$I,2,FALSE)=0,"Sammelnr. geschält"),
IFERROR(IF(VLOOKUP(O1872,[1]Offen!$B:$C,2,FALSE)=0,"Offen ungeschält ABS"),
IFERROR(IF(VLOOKUP(O1872,[1]Offen!$E:$F,2,FALSE)=0,"Offen ungeschält VOS"),
IFERROR(IF(VLOOKUP(O1872,[1]Offen!$H:$I,2,FALSE)=0,"Offen geschält RW"),
IFERROR(IF(VLOOKUP(O1872,[1]Offen!$K:$L,2,FALSE)=0,"Offen vegan"),
IFERROR(IF(VLOOKUP(O1872,[1]Offen!$N:$O,2,FALSE)=0,"Offen Zipfel"),
IFERROR(IF(VLOOKUP(O1872,[1]Offen!$Q:$R,2,FALSE)=0,"Offen Endstücke"),
IFERROR(IF(VLOOKUP(O1872,[1]Vakuumiert!$B:$C,2,FALSE)=0,"Vakuumierter VOS ungeschält"),
IFERROR(IF(VLOOKUP(O1872,[1]Vakuumiert!$E:$F,2,FALSE)=0,"Vakuumierter ABS ungeschält"),
IFERROR(IF(VLOOKUP(O1872,[1]Vakuumiert!$H:$I,2,FALSE)=0,"Vakuumierter VOS geschält"),
IFERROR(IF(VLOOKUP(O1872,[1]Vakuumiert!$K:$L,2,FALSE)=0,"Vakuumierter VOS vegan"),
IFERROR(IF(VLOOKUP(O1872,[1]Vakuumiert!$N:$O,2,FALSE)=0,"Vakuumierter VOS Zipfel"),
IFERROR(IF(VLOOKUP(O1872,[1]Vakuumiert!$Q:$R,2,FALSE)=0,"Vakuumiert geschält"),
IFERROR(IF(VLOOKUP(O1872,'[1]vakuumierte Fertigprodukte'!$B:$C,2,FALSE)=0,"Fertigprodukte"),
IFERROR(IF(VLOOKUP(O1872,'[1]vakuumierte Fertigprodukte'!$E:$FI,2,FALSE)=0,"Vakuumierte Zipfel"),
IFERROR(IF(VLOOKUP(O1872,[1]Wurste!$B:$C,2,FALSE)=0,"Räucherwürste"),
IFERROR(IF(VLOOKUP(O1872,[1]Wurste!$E:$F,2,FALSE)=0,"URW/URGW Wurst"),
IFERROR(IF(VLOOKUP(O1872,[1]Wurste!$H:$I,2,FALSE)=0,"HF-Wurst Vegan"),
IFERROR(IF(VLOOKUP(O1872,[1]Wurste!$K:$L,2,FALSE)=0,"320er ohne Würste"),
IFERROR(IF(AND(OR(Abfalldokumentation!$A1872="BU3",Abfalldokumentation!$A1872="Verkauf"),Abfalldokumentation!$F1872="Schimmel",Abfalldokumentation!$G1872="keinen Abnehmer/kein Schälpersonal"),"Div. Zipfel, ES ohne Verwendung",VLOOKUP(Abfalldokumentation!$E1872,Produktgruppen!A:B,2,FALSE)),"-")))))))))))))))))))))))</f>
        <v>Rest</v>
      </c>
      <c r="E1872" s="97" t="str">
        <f>IFERROR(VLOOKUP(Abfalldokumentation!$O1872,Artikel!A:C,3,FALSE),Abfalldokumentation!$O1872)</f>
        <v>-</v>
      </c>
      <c r="F1872" s="97" t="str">
        <f>VLOOKUP(T1872,'Liste Gründe'!A:D,2,FALSE)</f>
        <v>Qualitätssicherung</v>
      </c>
      <c r="G1872" s="96" t="str">
        <f>IF(ISBLANK(V1872),VLOOKUP(Abfalldokumentation!$P1872,'Liste Gründe'!A:D,3,FALSE),V1872)</f>
        <v>Sensorik</v>
      </c>
      <c r="H1872" s="97" t="str">
        <f>IF(ISBLANK(Abfalldokumentation!$W1872),"-",Abfalldokumentation!$W1872)</f>
        <v>-</v>
      </c>
      <c r="I1872" s="97">
        <f t="shared" si="228"/>
        <v>46</v>
      </c>
      <c r="J1872" s="97" t="str">
        <f t="shared" si="229"/>
        <v>Produkte</v>
      </c>
      <c r="K1872" s="97" t="str">
        <f t="shared" si="230"/>
        <v>BUs</v>
      </c>
      <c r="L1872" s="97" t="str">
        <f t="shared" si="231"/>
        <v>Symptome</v>
      </c>
      <c r="M1872" s="97" t="str">
        <f>IFERROR(VLOOKUP(Abfalldokumentation!$O1872,Kennzahlen!S:V,3,FALSE)*Abfalldokumentation!$B1872,"0")</f>
        <v>0</v>
      </c>
      <c r="N1872" s="97" t="str">
        <f>IF(ISBLANK(Q1872),VLOOKUP(Abfalldokumentation!$O1872,'Linien - BU'!R:S,2,FALSE),Q1872)</f>
        <v>QM</v>
      </c>
      <c r="O1872" s="98" t="str">
        <f t="shared" si="232"/>
        <v>-</v>
      </c>
      <c r="P1872" s="98">
        <f t="shared" si="233"/>
        <v>74</v>
      </c>
      <c r="Q1872" s="39" t="s">
        <v>196</v>
      </c>
      <c r="R1872" s="40" t="s">
        <v>54</v>
      </c>
      <c r="S1872" s="40">
        <v>9</v>
      </c>
      <c r="T1872" s="40">
        <v>74</v>
      </c>
      <c r="U1872" s="41">
        <v>44516</v>
      </c>
      <c r="V1872" s="59"/>
      <c r="W1872" s="40"/>
      <c r="X1872" s="44" t="str">
        <f>IFERROR(VLOOKUP(Abfalldokumentation!$R1872,Artikel!A:C,3,FALSE),Abfalldokumentation!$R1872)</f>
        <v>-</v>
      </c>
    </row>
    <row r="1873" spans="1:24" ht="30" hidden="1" customHeight="1" x14ac:dyDescent="0.25">
      <c r="A1873" s="94" t="str">
        <f>VLOOKUP(N1873,'Linien - BU'!A:B,2,FALSE)</f>
        <v>BU1</v>
      </c>
      <c r="B1873" s="95">
        <f t="shared" si="227"/>
        <v>9</v>
      </c>
      <c r="C1873" s="96">
        <f>Abfalldokumentation!$U1873</f>
        <v>44516</v>
      </c>
      <c r="D1873" s="69" t="str">
        <f>IFERROR(IF(VLOOKUP(O1873,'[1]Rohware 230'!$B:$C,2,FALSE)=0,"Rohware"),
IFERROR(IF(VLOOKUP(O1873,[1]Sammelnr.!$B:$C,2,FALSE)=0,"Sammelnr. ungeschält ABS"),
IFERROR(IF(VLOOKUP(O1873,[1]Sammelnr.!$E:$F,2,FALSE)=0,"Sammelnr. ungeschält VS"),
IFERROR(IF(VLOOKUP(O1873,[1]Sammelnr.!$H:$I,2,FALSE)=0,"Sammelnr. geschält"),
IFERROR(IF(VLOOKUP(O1873,[1]Offen!$B:$C,2,FALSE)=0,"Offen ungeschält ABS"),
IFERROR(IF(VLOOKUP(O1873,[1]Offen!$E:$F,2,FALSE)=0,"Offen ungeschält VOS"),
IFERROR(IF(VLOOKUP(O1873,[1]Offen!$H:$I,2,FALSE)=0,"Offen geschält RW"),
IFERROR(IF(VLOOKUP(O1873,[1]Offen!$K:$L,2,FALSE)=0,"Offen vegan"),
IFERROR(IF(VLOOKUP(O1873,[1]Offen!$N:$O,2,FALSE)=0,"Offen Zipfel"),
IFERROR(IF(VLOOKUP(O1873,[1]Offen!$Q:$R,2,FALSE)=0,"Offen Endstücke"),
IFERROR(IF(VLOOKUP(O1873,[1]Vakuumiert!$B:$C,2,FALSE)=0,"Vakuumierter VOS ungeschält"),
IFERROR(IF(VLOOKUP(O1873,[1]Vakuumiert!$E:$F,2,FALSE)=0,"Vakuumierter ABS ungeschält"),
IFERROR(IF(VLOOKUP(O1873,[1]Vakuumiert!$H:$I,2,FALSE)=0,"Vakuumierter VOS geschält"),
IFERROR(IF(VLOOKUP(O1873,[1]Vakuumiert!$K:$L,2,FALSE)=0,"Vakuumierter VOS vegan"),
IFERROR(IF(VLOOKUP(O1873,[1]Vakuumiert!$N:$O,2,FALSE)=0,"Vakuumierter VOS Zipfel"),
IFERROR(IF(VLOOKUP(O1873,[1]Vakuumiert!$Q:$R,2,FALSE)=0,"Vakuumiert geschält"),
IFERROR(IF(VLOOKUP(O1873,'[1]vakuumierte Fertigprodukte'!$B:$C,2,FALSE)=0,"Fertigprodukte"),
IFERROR(IF(VLOOKUP(O1873,'[1]vakuumierte Fertigprodukte'!$E:$FI,2,FALSE)=0,"Vakuumierte Zipfel"),
IFERROR(IF(VLOOKUP(O1873,[1]Wurste!$B:$C,2,FALSE)=0,"Räucherwürste"),
IFERROR(IF(VLOOKUP(O1873,[1]Wurste!$E:$F,2,FALSE)=0,"URW/URGW Wurst"),
IFERROR(IF(VLOOKUP(O1873,[1]Wurste!$H:$I,2,FALSE)=0,"HF-Wurst Vegan"),
IFERROR(IF(VLOOKUP(O1873,[1]Wurste!$K:$L,2,FALSE)=0,"320er ohne Würste"),
IFERROR(IF(AND(OR(Abfalldokumentation!$A1873="BU3",Abfalldokumentation!$A1873="Verkauf"),Abfalldokumentation!$F1873="Schimmel",Abfalldokumentation!$G1873="keinen Abnehmer/kein Schälpersonal"),"Div. Zipfel, ES ohne Verwendung",VLOOKUP(Abfalldokumentation!$E1873,Produktgruppen!A:B,2,FALSE)),"-")))))))))))))))))))))))</f>
        <v>Vorschmelz</v>
      </c>
      <c r="E1873" s="97" t="str">
        <f>IFERROR(VLOOKUP(Abfalldokumentation!$O1873,Artikel!A:C,3,FALSE),Abfalldokumentation!$O1873)</f>
        <v>VOS-ABS ENTSORGUNG</v>
      </c>
      <c r="F1873" s="97" t="str">
        <f>VLOOKUP(T1873,'Liste Gründe'!A:D,2,FALSE)</f>
        <v>Rest</v>
      </c>
      <c r="G1873" s="96" t="str">
        <f>IF(ISBLANK(V1873),VLOOKUP(Abfalldokumentation!$P1873,'Liste Gründe'!A:D,3,FALSE),V1873)</f>
        <v>geschälte Rinde</v>
      </c>
      <c r="H1873" s="97" t="str">
        <f>IF(ISBLANK(Abfalldokumentation!$W1873),"-",Abfalldokumentation!$W1873)</f>
        <v>-</v>
      </c>
      <c r="I1873" s="97">
        <f t="shared" si="228"/>
        <v>46</v>
      </c>
      <c r="J1873" s="97" t="str">
        <f t="shared" si="229"/>
        <v>Produkte</v>
      </c>
      <c r="K1873" s="97" t="str">
        <f t="shared" si="230"/>
        <v>BUs</v>
      </c>
      <c r="L1873" s="97" t="str">
        <f t="shared" si="231"/>
        <v>Symptome</v>
      </c>
      <c r="M1873" s="97">
        <f>IFERROR(VLOOKUP(Abfalldokumentation!$O1873,Kennzahlen!S:V,3,FALSE)*Abfalldokumentation!$B1873,"0")</f>
        <v>0.09</v>
      </c>
      <c r="N1873" s="97" t="str">
        <f>IF(ISBLANK(Q1873),VLOOKUP(Abfalldokumentation!$O1873,'Linien - BU'!R:S,2,FALSE),Q1873)</f>
        <v>RWV</v>
      </c>
      <c r="O1873" s="98">
        <f t="shared" si="232"/>
        <v>29500917</v>
      </c>
      <c r="P1873" s="98">
        <f t="shared" si="233"/>
        <v>60</v>
      </c>
      <c r="Q1873" s="39" t="s">
        <v>202</v>
      </c>
      <c r="R1873" s="40">
        <v>29500917</v>
      </c>
      <c r="S1873" s="40">
        <v>9</v>
      </c>
      <c r="T1873" s="40">
        <v>60</v>
      </c>
      <c r="U1873" s="41">
        <v>44516</v>
      </c>
      <c r="V1873" s="59"/>
      <c r="W1873" s="40"/>
      <c r="X1873" s="44" t="str">
        <f>IFERROR(VLOOKUP(Abfalldokumentation!$R1873,Artikel!A:C,3,FALSE),Abfalldokumentation!$R1873)</f>
        <v>VOS-ABS ENTSORGUNG</v>
      </c>
    </row>
    <row r="1874" spans="1:24" ht="30" hidden="1" customHeight="1" x14ac:dyDescent="0.25">
      <c r="A1874" s="94" t="str">
        <f>VLOOKUP(N1874,'Linien - BU'!A:B,2,FALSE)</f>
        <v>BU1</v>
      </c>
      <c r="B1874" s="95">
        <f t="shared" si="227"/>
        <v>35</v>
      </c>
      <c r="C1874" s="96">
        <f>Abfalldokumentation!$U1874</f>
        <v>44516</v>
      </c>
      <c r="D1874" s="69" t="str">
        <f>IFERROR(IF(VLOOKUP(O1874,'[1]Rohware 230'!$B:$C,2,FALSE)=0,"Rohware"),
IFERROR(IF(VLOOKUP(O1874,[1]Sammelnr.!$B:$C,2,FALSE)=0,"Sammelnr. ungeschält ABS"),
IFERROR(IF(VLOOKUP(O1874,[1]Sammelnr.!$E:$F,2,FALSE)=0,"Sammelnr. ungeschält VS"),
IFERROR(IF(VLOOKUP(O1874,[1]Sammelnr.!$H:$I,2,FALSE)=0,"Sammelnr. geschält"),
IFERROR(IF(VLOOKUP(O1874,[1]Offen!$B:$C,2,FALSE)=0,"Offen ungeschält ABS"),
IFERROR(IF(VLOOKUP(O1874,[1]Offen!$E:$F,2,FALSE)=0,"Offen ungeschält VOS"),
IFERROR(IF(VLOOKUP(O1874,[1]Offen!$H:$I,2,FALSE)=0,"Offen geschält RW"),
IFERROR(IF(VLOOKUP(O1874,[1]Offen!$K:$L,2,FALSE)=0,"Offen vegan"),
IFERROR(IF(VLOOKUP(O1874,[1]Offen!$N:$O,2,FALSE)=0,"Offen Zipfel"),
IFERROR(IF(VLOOKUP(O1874,[1]Offen!$Q:$R,2,FALSE)=0,"Offen Endstücke"),
IFERROR(IF(VLOOKUP(O1874,[1]Vakuumiert!$B:$C,2,FALSE)=0,"Vakuumierter VOS ungeschält"),
IFERROR(IF(VLOOKUP(O1874,[1]Vakuumiert!$E:$F,2,FALSE)=0,"Vakuumierter ABS ungeschält"),
IFERROR(IF(VLOOKUP(O1874,[1]Vakuumiert!$H:$I,2,FALSE)=0,"Vakuumierter VOS geschält"),
IFERROR(IF(VLOOKUP(O1874,[1]Vakuumiert!$K:$L,2,FALSE)=0,"Vakuumierter VOS vegan"),
IFERROR(IF(VLOOKUP(O1874,[1]Vakuumiert!$N:$O,2,FALSE)=0,"Vakuumierter VOS Zipfel"),
IFERROR(IF(VLOOKUP(O1874,[1]Vakuumiert!$Q:$R,2,FALSE)=0,"Vakuumiert geschält"),
IFERROR(IF(VLOOKUP(O1874,'[1]vakuumierte Fertigprodukte'!$B:$C,2,FALSE)=0,"Fertigprodukte"),
IFERROR(IF(VLOOKUP(O1874,'[1]vakuumierte Fertigprodukte'!$E:$FI,2,FALSE)=0,"Vakuumierte Zipfel"),
IFERROR(IF(VLOOKUP(O1874,[1]Wurste!$B:$C,2,FALSE)=0,"Räucherwürste"),
IFERROR(IF(VLOOKUP(O1874,[1]Wurste!$E:$F,2,FALSE)=0,"URW/URGW Wurst"),
IFERROR(IF(VLOOKUP(O1874,[1]Wurste!$H:$I,2,FALSE)=0,"HF-Wurst Vegan"),
IFERROR(IF(VLOOKUP(O1874,[1]Wurste!$K:$L,2,FALSE)=0,"320er ohne Würste"),
IFERROR(IF(AND(OR(Abfalldokumentation!$A1874="BU3",Abfalldokumentation!$A1874="Verkauf"),Abfalldokumentation!$F1874="Schimmel",Abfalldokumentation!$G1874="keinen Abnehmer/kein Schälpersonal"),"Div. Zipfel, ES ohne Verwendung",VLOOKUP(Abfalldokumentation!$E1874,Produktgruppen!A:B,2,FALSE)),"-")))))))))))))))))))))))</f>
        <v>-</v>
      </c>
      <c r="E1874" s="97" t="str">
        <f>IFERROR(VLOOKUP(Abfalldokumentation!$O1874,Artikel!A:C,3,FALSE),Abfalldokumentation!$O1874)</f>
        <v>Abschnitte Gouda 48% VL</v>
      </c>
      <c r="F1874" s="97" t="str">
        <f>VLOOKUP(T1874,'Liste Gründe'!A:D,2,FALSE)</f>
        <v>Schimmel</v>
      </c>
      <c r="G1874" s="96" t="str">
        <f>IF(ISBLANK(V1874),VLOOKUP(Abfalldokumentation!$P1874,'Liste Gründe'!A:D,3,FALSE),V1874)</f>
        <v>Schimmel</v>
      </c>
      <c r="H1874" s="97" t="str">
        <f>IF(ISBLANK(Abfalldokumentation!$W1874),"-",Abfalldokumentation!$W1874)</f>
        <v>-</v>
      </c>
      <c r="I1874" s="97">
        <f t="shared" si="228"/>
        <v>46</v>
      </c>
      <c r="J1874" s="97" t="str">
        <f t="shared" si="229"/>
        <v>Produkte</v>
      </c>
      <c r="K1874" s="97" t="str">
        <f t="shared" si="230"/>
        <v>BUs</v>
      </c>
      <c r="L1874" s="97" t="str">
        <f t="shared" si="231"/>
        <v>Symptome</v>
      </c>
      <c r="M1874" s="97" t="str">
        <f>IFERROR(VLOOKUP(Abfalldokumentation!$O1874,Kennzahlen!S:V,3,FALSE)*Abfalldokumentation!$B1874,"0")</f>
        <v>0</v>
      </c>
      <c r="N1874" s="97" t="str">
        <f>IF(ISBLANK(Q1874),VLOOKUP(Abfalldokumentation!$O1874,'Linien - BU'!R:S,2,FALSE),Q1874)</f>
        <v>RWV</v>
      </c>
      <c r="O1874" s="98">
        <f t="shared" si="232"/>
        <v>59500029</v>
      </c>
      <c r="P1874" s="98">
        <f t="shared" si="233"/>
        <v>12</v>
      </c>
      <c r="Q1874" s="39" t="s">
        <v>202</v>
      </c>
      <c r="R1874" s="40">
        <v>59500029</v>
      </c>
      <c r="S1874" s="40">
        <v>35</v>
      </c>
      <c r="T1874" s="40">
        <v>12</v>
      </c>
      <c r="U1874" s="41">
        <v>44516</v>
      </c>
      <c r="V1874" s="59"/>
      <c r="W1874" s="40"/>
      <c r="X1874" s="44" t="str">
        <f>IFERROR(VLOOKUP(Abfalldokumentation!$R1874,Artikel!A:C,3,FALSE),Abfalldokumentation!$R1874)</f>
        <v>Abschnitte Gouda 48% VL</v>
      </c>
    </row>
    <row r="1875" spans="1:24" ht="30" hidden="1" customHeight="1" x14ac:dyDescent="0.25">
      <c r="A1875" s="94" t="str">
        <f>VLOOKUP(N1875,'Linien - BU'!A:B,2,FALSE)</f>
        <v>BU3</v>
      </c>
      <c r="B1875" s="95">
        <f t="shared" si="227"/>
        <v>81</v>
      </c>
      <c r="C1875" s="96">
        <f>Abfalldokumentation!$U1875</f>
        <v>44516</v>
      </c>
      <c r="D1875" s="69" t="str">
        <f>IFERROR(IF(VLOOKUP(O1875,'[1]Rohware 230'!$B:$C,2,FALSE)=0,"Rohware"),
IFERROR(IF(VLOOKUP(O1875,[1]Sammelnr.!$B:$C,2,FALSE)=0,"Sammelnr. ungeschält ABS"),
IFERROR(IF(VLOOKUP(O1875,[1]Sammelnr.!$E:$F,2,FALSE)=0,"Sammelnr. ungeschält VS"),
IFERROR(IF(VLOOKUP(O1875,[1]Sammelnr.!$H:$I,2,FALSE)=0,"Sammelnr. geschält"),
IFERROR(IF(VLOOKUP(O1875,[1]Offen!$B:$C,2,FALSE)=0,"Offen ungeschält ABS"),
IFERROR(IF(VLOOKUP(O1875,[1]Offen!$E:$F,2,FALSE)=0,"Offen ungeschält VOS"),
IFERROR(IF(VLOOKUP(O1875,[1]Offen!$H:$I,2,FALSE)=0,"Offen geschält RW"),
IFERROR(IF(VLOOKUP(O1875,[1]Offen!$K:$L,2,FALSE)=0,"Offen vegan"),
IFERROR(IF(VLOOKUP(O1875,[1]Offen!$N:$O,2,FALSE)=0,"Offen Zipfel"),
IFERROR(IF(VLOOKUP(O1875,[1]Offen!$Q:$R,2,FALSE)=0,"Offen Endstücke"),
IFERROR(IF(VLOOKUP(O1875,[1]Vakuumiert!$B:$C,2,FALSE)=0,"Vakuumierter VOS ungeschält"),
IFERROR(IF(VLOOKUP(O1875,[1]Vakuumiert!$E:$F,2,FALSE)=0,"Vakuumierter ABS ungeschält"),
IFERROR(IF(VLOOKUP(O1875,[1]Vakuumiert!$H:$I,2,FALSE)=0,"Vakuumierter VOS geschält"),
IFERROR(IF(VLOOKUP(O1875,[1]Vakuumiert!$K:$L,2,FALSE)=0,"Vakuumierter VOS vegan"),
IFERROR(IF(VLOOKUP(O1875,[1]Vakuumiert!$N:$O,2,FALSE)=0,"Vakuumierter VOS Zipfel"),
IFERROR(IF(VLOOKUP(O1875,[1]Vakuumiert!$Q:$R,2,FALSE)=0,"Vakuumiert geschält"),
IFERROR(IF(VLOOKUP(O1875,'[1]vakuumierte Fertigprodukte'!$B:$C,2,FALSE)=0,"Fertigprodukte"),
IFERROR(IF(VLOOKUP(O1875,'[1]vakuumierte Fertigprodukte'!$E:$FI,2,FALSE)=0,"Vakuumierte Zipfel"),
IFERROR(IF(VLOOKUP(O1875,[1]Wurste!$B:$C,2,FALSE)=0,"Räucherwürste"),
IFERROR(IF(VLOOKUP(O1875,[1]Wurste!$E:$F,2,FALSE)=0,"URW/URGW Wurst"),
IFERROR(IF(VLOOKUP(O1875,[1]Wurste!$H:$I,2,FALSE)=0,"HF-Wurst Vegan"),
IFERROR(IF(VLOOKUP(O1875,[1]Wurste!$K:$L,2,FALSE)=0,"320er ohne Würste"),
IFERROR(IF(AND(OR(Abfalldokumentation!$A1875="BU3",Abfalldokumentation!$A1875="Verkauf"),Abfalldokumentation!$F1875="Schimmel",Abfalldokumentation!$G1875="keinen Abnehmer/kein Schälpersonal"),"Div. Zipfel, ES ohne Verwendung",VLOOKUP(Abfalldokumentation!$E1875,Produktgruppen!A:B,2,FALSE)),"-")))))))))))))))))))))))</f>
        <v>Rest</v>
      </c>
      <c r="E1875" s="97" t="str">
        <f>IFERROR(VLOOKUP(Abfalldokumentation!$O1875,Artikel!A:C,3,FALSE),Abfalldokumentation!$O1875)</f>
        <v>Reste Zipfel</v>
      </c>
      <c r="F1875" s="97" t="str">
        <f>VLOOKUP(T1875,'Liste Gründe'!A:D,2,FALSE)</f>
        <v>keinen Verwendungszweck</v>
      </c>
      <c r="G1875" s="96" t="str">
        <f>IF(ISBLANK(V1875),VLOOKUP(Abfalldokumentation!$P1875,'Liste Gründe'!A:D,3,FALSE),V1875)</f>
        <v>Wurstschlaufe</v>
      </c>
      <c r="H1875" s="97" t="str">
        <f>IF(ISBLANK(Abfalldokumentation!$W1875),"-",Abfalldokumentation!$W1875)</f>
        <v>-</v>
      </c>
      <c r="I1875" s="97">
        <f t="shared" si="228"/>
        <v>46</v>
      </c>
      <c r="J1875" s="97" t="str">
        <f t="shared" si="229"/>
        <v>Produkte</v>
      </c>
      <c r="K1875" s="97" t="str">
        <f t="shared" si="230"/>
        <v>BUs</v>
      </c>
      <c r="L1875" s="97" t="str">
        <f t="shared" si="231"/>
        <v>Symptome</v>
      </c>
      <c r="M1875" s="97" t="str">
        <f>IFERROR(VLOOKUP(Abfalldokumentation!$O1875,Kennzahlen!S:V,3,FALSE)*Abfalldokumentation!$B1875,"0")</f>
        <v>0</v>
      </c>
      <c r="N1875" s="97" t="str">
        <f>IF(ISBLANK(Q1875),VLOOKUP(Abfalldokumentation!$O1875,'Linien - BU'!R:S,2,FALSE),Q1875)</f>
        <v>WVP</v>
      </c>
      <c r="O1875" s="98" t="str">
        <f t="shared" si="232"/>
        <v>Reste Zipfel</v>
      </c>
      <c r="P1875" s="98">
        <f t="shared" si="233"/>
        <v>61</v>
      </c>
      <c r="Q1875" s="39" t="s">
        <v>209</v>
      </c>
      <c r="R1875" s="40" t="s">
        <v>119</v>
      </c>
      <c r="S1875" s="40">
        <v>81</v>
      </c>
      <c r="T1875" s="40">
        <v>61</v>
      </c>
      <c r="U1875" s="41">
        <v>44516</v>
      </c>
      <c r="V1875" s="48" t="s">
        <v>41</v>
      </c>
      <c r="W1875" s="40"/>
      <c r="X1875" s="44" t="str">
        <f>IFERROR(VLOOKUP(Abfalldokumentation!$R1875,Artikel!A:C,3,FALSE),Abfalldokumentation!$R1875)</f>
        <v>Reste Zipfel</v>
      </c>
    </row>
    <row r="1876" spans="1:24" ht="30" hidden="1" customHeight="1" x14ac:dyDescent="0.25">
      <c r="A1876" s="94" t="str">
        <f>VLOOKUP(N1876,'Linien - BU'!A:B,2,FALSE)</f>
        <v>Rest</v>
      </c>
      <c r="B1876" s="95">
        <f t="shared" si="227"/>
        <v>1.4</v>
      </c>
      <c r="C1876" s="96">
        <f>Abfalldokumentation!$U1876</f>
        <v>44516</v>
      </c>
      <c r="D1876" s="69" t="str">
        <f>IFERROR(IF(VLOOKUP(O1876,'[1]Rohware 230'!$B:$C,2,FALSE)=0,"Rohware"),
IFERROR(IF(VLOOKUP(O1876,[1]Sammelnr.!$B:$C,2,FALSE)=0,"Sammelnr. ungeschält ABS"),
IFERROR(IF(VLOOKUP(O1876,[1]Sammelnr.!$E:$F,2,FALSE)=0,"Sammelnr. ungeschält VS"),
IFERROR(IF(VLOOKUP(O1876,[1]Sammelnr.!$H:$I,2,FALSE)=0,"Sammelnr. geschält"),
IFERROR(IF(VLOOKUP(O1876,[1]Offen!$B:$C,2,FALSE)=0,"Offen ungeschält ABS"),
IFERROR(IF(VLOOKUP(O1876,[1]Offen!$E:$F,2,FALSE)=0,"Offen ungeschält VOS"),
IFERROR(IF(VLOOKUP(O1876,[1]Offen!$H:$I,2,FALSE)=0,"Offen geschält RW"),
IFERROR(IF(VLOOKUP(O1876,[1]Offen!$K:$L,2,FALSE)=0,"Offen vegan"),
IFERROR(IF(VLOOKUP(O1876,[1]Offen!$N:$O,2,FALSE)=0,"Offen Zipfel"),
IFERROR(IF(VLOOKUP(O1876,[1]Offen!$Q:$R,2,FALSE)=0,"Offen Endstücke"),
IFERROR(IF(VLOOKUP(O1876,[1]Vakuumiert!$B:$C,2,FALSE)=0,"Vakuumierter VOS ungeschält"),
IFERROR(IF(VLOOKUP(O1876,[1]Vakuumiert!$E:$F,2,FALSE)=0,"Vakuumierter ABS ungeschält"),
IFERROR(IF(VLOOKUP(O1876,[1]Vakuumiert!$H:$I,2,FALSE)=0,"Vakuumierter VOS geschält"),
IFERROR(IF(VLOOKUP(O1876,[1]Vakuumiert!$K:$L,2,FALSE)=0,"Vakuumierter VOS vegan"),
IFERROR(IF(VLOOKUP(O1876,[1]Vakuumiert!$N:$O,2,FALSE)=0,"Vakuumierter VOS Zipfel"),
IFERROR(IF(VLOOKUP(O1876,[1]Vakuumiert!$Q:$R,2,FALSE)=0,"Vakuumiert geschält"),
IFERROR(IF(VLOOKUP(O1876,'[1]vakuumierte Fertigprodukte'!$B:$C,2,FALSE)=0,"Fertigprodukte"),
IFERROR(IF(VLOOKUP(O1876,'[1]vakuumierte Fertigprodukte'!$E:$FI,2,FALSE)=0,"Vakuumierte Zipfel"),
IFERROR(IF(VLOOKUP(O1876,[1]Wurste!$B:$C,2,FALSE)=0,"Räucherwürste"),
IFERROR(IF(VLOOKUP(O1876,[1]Wurste!$E:$F,2,FALSE)=0,"URW/URGW Wurst"),
IFERROR(IF(VLOOKUP(O1876,[1]Wurste!$H:$I,2,FALSE)=0,"HF-Wurst Vegan"),
IFERROR(IF(VLOOKUP(O1876,[1]Wurste!$K:$L,2,FALSE)=0,"320er ohne Würste"),
IFERROR(IF(AND(OR(Abfalldokumentation!$A1876="BU3",Abfalldokumentation!$A1876="Verkauf"),Abfalldokumentation!$F1876="Schimmel",Abfalldokumentation!$G1876="keinen Abnehmer/kein Schälpersonal"),"Div. Zipfel, ES ohne Verwendung",VLOOKUP(Abfalldokumentation!$E1876,Produktgruppen!A:B,2,FALSE)),"-")))))))))))))))))))))))</f>
        <v>Rest</v>
      </c>
      <c r="E1876" s="97" t="str">
        <f>IFERROR(VLOOKUP(Abfalldokumentation!$O1876,Artikel!A:C,3,FALSE),Abfalldokumentation!$O1876)</f>
        <v>-</v>
      </c>
      <c r="F1876" s="97" t="str">
        <f>VLOOKUP(T1876,'Liste Gründe'!A:D,2,FALSE)</f>
        <v>Qualitätssicherung</v>
      </c>
      <c r="G1876" s="96" t="str">
        <f>IF(ISBLANK(V1876),VLOOKUP(Abfalldokumentation!$P1876,'Liste Gründe'!A:D,3,FALSE),V1876)</f>
        <v>Sensorik</v>
      </c>
      <c r="H1876" s="97" t="str">
        <f>IF(ISBLANK(Abfalldokumentation!$W1876),"-",Abfalldokumentation!$W1876)</f>
        <v>-</v>
      </c>
      <c r="I1876" s="97">
        <f t="shared" si="228"/>
        <v>46</v>
      </c>
      <c r="J1876" s="97" t="str">
        <f t="shared" si="229"/>
        <v>Produkte</v>
      </c>
      <c r="K1876" s="97" t="str">
        <f t="shared" si="230"/>
        <v>BUs</v>
      </c>
      <c r="L1876" s="97" t="str">
        <f t="shared" si="231"/>
        <v>Symptome</v>
      </c>
      <c r="M1876" s="97" t="str">
        <f>IFERROR(VLOOKUP(Abfalldokumentation!$O1876,Kennzahlen!S:V,3,FALSE)*Abfalldokumentation!$B1876,"0")</f>
        <v>0</v>
      </c>
      <c r="N1876" s="97" t="str">
        <f>IF(ISBLANK(Q1876),VLOOKUP(Abfalldokumentation!$O1876,'Linien - BU'!R:S,2,FALSE),Q1876)</f>
        <v>Labor</v>
      </c>
      <c r="O1876" s="98" t="str">
        <f t="shared" si="232"/>
        <v>-</v>
      </c>
      <c r="P1876" s="98">
        <f t="shared" si="233"/>
        <v>74</v>
      </c>
      <c r="Q1876" s="39" t="s">
        <v>199</v>
      </c>
      <c r="R1876" s="40" t="s">
        <v>54</v>
      </c>
      <c r="S1876" s="40">
        <v>1.4</v>
      </c>
      <c r="T1876" s="40">
        <v>74</v>
      </c>
      <c r="U1876" s="41">
        <v>44516</v>
      </c>
      <c r="V1876" s="59"/>
      <c r="W1876" s="40"/>
      <c r="X1876" s="44" t="str">
        <f>IFERROR(VLOOKUP(Abfalldokumentation!$R1876,Artikel!A:C,3,FALSE),Abfalldokumentation!$R1876)</f>
        <v>-</v>
      </c>
    </row>
    <row r="1877" spans="1:24" ht="30" hidden="1" customHeight="1" x14ac:dyDescent="0.25">
      <c r="A1877" s="94" t="str">
        <f>VLOOKUP(N1877,'Linien - BU'!A:B,2,FALSE)</f>
        <v>BU1</v>
      </c>
      <c r="B1877" s="95">
        <f t="shared" si="227"/>
        <v>26</v>
      </c>
      <c r="C1877" s="96">
        <f>Abfalldokumentation!$U1877</f>
        <v>44517</v>
      </c>
      <c r="D1877" s="69" t="str">
        <f>IFERROR(IF(VLOOKUP(O1877,'[1]Rohware 230'!$B:$C,2,FALSE)=0,"Rohware"),
IFERROR(IF(VLOOKUP(O1877,[1]Sammelnr.!$B:$C,2,FALSE)=0,"Sammelnr. ungeschält ABS"),
IFERROR(IF(VLOOKUP(O1877,[1]Sammelnr.!$E:$F,2,FALSE)=0,"Sammelnr. ungeschält VS"),
IFERROR(IF(VLOOKUP(O1877,[1]Sammelnr.!$H:$I,2,FALSE)=0,"Sammelnr. geschält"),
IFERROR(IF(VLOOKUP(O1877,[1]Offen!$B:$C,2,FALSE)=0,"Offen ungeschält ABS"),
IFERROR(IF(VLOOKUP(O1877,[1]Offen!$E:$F,2,FALSE)=0,"Offen ungeschält VOS"),
IFERROR(IF(VLOOKUP(O1877,[1]Offen!$H:$I,2,FALSE)=0,"Offen geschält RW"),
IFERROR(IF(VLOOKUP(O1877,[1]Offen!$K:$L,2,FALSE)=0,"Offen vegan"),
IFERROR(IF(VLOOKUP(O1877,[1]Offen!$N:$O,2,FALSE)=0,"Offen Zipfel"),
IFERROR(IF(VLOOKUP(O1877,[1]Offen!$Q:$R,2,FALSE)=0,"Offen Endstücke"),
IFERROR(IF(VLOOKUP(O1877,[1]Vakuumiert!$B:$C,2,FALSE)=0,"Vakuumierter VOS ungeschält"),
IFERROR(IF(VLOOKUP(O1877,[1]Vakuumiert!$E:$F,2,FALSE)=0,"Vakuumierter ABS ungeschält"),
IFERROR(IF(VLOOKUP(O1877,[1]Vakuumiert!$H:$I,2,FALSE)=0,"Vakuumierter VOS geschält"),
IFERROR(IF(VLOOKUP(O1877,[1]Vakuumiert!$K:$L,2,FALSE)=0,"Vakuumierter VOS vegan"),
IFERROR(IF(VLOOKUP(O1877,[1]Vakuumiert!$N:$O,2,FALSE)=0,"Vakuumierter VOS Zipfel"),
IFERROR(IF(VLOOKUP(O1877,[1]Vakuumiert!$Q:$R,2,FALSE)=0,"Vakuumiert geschält"),
IFERROR(IF(VLOOKUP(O1877,'[1]vakuumierte Fertigprodukte'!$B:$C,2,FALSE)=0,"Fertigprodukte"),
IFERROR(IF(VLOOKUP(O1877,'[1]vakuumierte Fertigprodukte'!$E:$FI,2,FALSE)=0,"Vakuumierte Zipfel"),
IFERROR(IF(VLOOKUP(O1877,[1]Wurste!$B:$C,2,FALSE)=0,"Räucherwürste"),
IFERROR(IF(VLOOKUP(O1877,[1]Wurste!$E:$F,2,FALSE)=0,"URW/URGW Wurst"),
IFERROR(IF(VLOOKUP(O1877,[1]Wurste!$H:$I,2,FALSE)=0,"HF-Wurst Vegan"),
IFERROR(IF(VLOOKUP(O1877,[1]Wurste!$K:$L,2,FALSE)=0,"320er ohne Würste"),
IFERROR(IF(AND(OR(Abfalldokumentation!$A1877="BU3",Abfalldokumentation!$A1877="Verkauf"),Abfalldokumentation!$F1877="Schimmel",Abfalldokumentation!$G1877="keinen Abnehmer/kein Schälpersonal"),"Div. Zipfel, ES ohne Verwendung",VLOOKUP(Abfalldokumentation!$E1877,Produktgruppen!A:B,2,FALSE)),"-")))))))))))))))))))))))</f>
        <v>-</v>
      </c>
      <c r="E1877" s="97" t="str">
        <f>IFERROR(VLOOKUP(Abfalldokumentation!$O1877,Artikel!A:C,3,FALSE),Abfalldokumentation!$O1877)</f>
        <v>Bergfeuer</v>
      </c>
      <c r="F1877" s="97" t="str">
        <f>VLOOKUP(T1877,'Liste Gründe'!A:D,2,FALSE)</f>
        <v>Schimmel</v>
      </c>
      <c r="G1877" s="96" t="str">
        <f>IF(ISBLANK(V1877),VLOOKUP(Abfalldokumentation!$P1877,'Liste Gründe'!A:D,3,FALSE),V1877)</f>
        <v>Schimmel</v>
      </c>
      <c r="H1877" s="97" t="str">
        <f>IF(ISBLANK(Abfalldokumentation!$W1877),"-",Abfalldokumentation!$W1877)</f>
        <v>-</v>
      </c>
      <c r="I1877" s="97">
        <f t="shared" si="228"/>
        <v>46</v>
      </c>
      <c r="J1877" s="97" t="str">
        <f t="shared" si="229"/>
        <v>Produkte</v>
      </c>
      <c r="K1877" s="97" t="str">
        <f t="shared" si="230"/>
        <v>BUs</v>
      </c>
      <c r="L1877" s="97" t="str">
        <f t="shared" si="231"/>
        <v>Symptome</v>
      </c>
      <c r="M1877" s="97" t="str">
        <f>IFERROR(VLOOKUP(Abfalldokumentation!$O1877,Kennzahlen!S:V,3,FALSE)*Abfalldokumentation!$B1877,"0")</f>
        <v>0</v>
      </c>
      <c r="N1877" s="97" t="str">
        <f>IF(ISBLANK(Q1877),VLOOKUP(Abfalldokumentation!$O1877,'Linien - BU'!R:S,2,FALSE),Q1877)</f>
        <v>Schmelze</v>
      </c>
      <c r="O1877" s="98" t="str">
        <f t="shared" si="232"/>
        <v>Bergfeuer</v>
      </c>
      <c r="P1877" s="98">
        <f t="shared" si="233"/>
        <v>12</v>
      </c>
      <c r="Q1877" s="39" t="s">
        <v>184</v>
      </c>
      <c r="R1877" s="40" t="s">
        <v>352</v>
      </c>
      <c r="S1877" s="40">
        <v>26</v>
      </c>
      <c r="T1877" s="40">
        <v>12</v>
      </c>
      <c r="U1877" s="41">
        <v>44517</v>
      </c>
      <c r="V1877" s="59"/>
      <c r="W1877" s="40"/>
      <c r="X1877" s="44" t="str">
        <f>IFERROR(VLOOKUP(Abfalldokumentation!$R1877,Artikel!A:C,3,FALSE),Abfalldokumentation!$R1877)</f>
        <v>Bergfeuer</v>
      </c>
    </row>
    <row r="1878" spans="1:24" ht="30" hidden="1" customHeight="1" x14ac:dyDescent="0.25">
      <c r="A1878" s="94" t="str">
        <f>VLOOKUP(N1878,'Linien - BU'!A:B,2,FALSE)</f>
        <v>BU1</v>
      </c>
      <c r="B1878" s="95">
        <f t="shared" si="227"/>
        <v>23</v>
      </c>
      <c r="C1878" s="96">
        <f>Abfalldokumentation!$U1878</f>
        <v>44517</v>
      </c>
      <c r="D1878" s="69" t="str">
        <f>IFERROR(IF(VLOOKUP(O1878,'[1]Rohware 230'!$B:$C,2,FALSE)=0,"Rohware"),
IFERROR(IF(VLOOKUP(O1878,[1]Sammelnr.!$B:$C,2,FALSE)=0,"Sammelnr. ungeschält ABS"),
IFERROR(IF(VLOOKUP(O1878,[1]Sammelnr.!$E:$F,2,FALSE)=0,"Sammelnr. ungeschält VS"),
IFERROR(IF(VLOOKUP(O1878,[1]Sammelnr.!$H:$I,2,FALSE)=0,"Sammelnr. geschält"),
IFERROR(IF(VLOOKUP(O1878,[1]Offen!$B:$C,2,FALSE)=0,"Offen ungeschält ABS"),
IFERROR(IF(VLOOKUP(O1878,[1]Offen!$E:$F,2,FALSE)=0,"Offen ungeschält VOS"),
IFERROR(IF(VLOOKUP(O1878,[1]Offen!$H:$I,2,FALSE)=0,"Offen geschält RW"),
IFERROR(IF(VLOOKUP(O1878,[1]Offen!$K:$L,2,FALSE)=0,"Offen vegan"),
IFERROR(IF(VLOOKUP(O1878,[1]Offen!$N:$O,2,FALSE)=0,"Offen Zipfel"),
IFERROR(IF(VLOOKUP(O1878,[1]Offen!$Q:$R,2,FALSE)=0,"Offen Endstücke"),
IFERROR(IF(VLOOKUP(O1878,[1]Vakuumiert!$B:$C,2,FALSE)=0,"Vakuumierter VOS ungeschält"),
IFERROR(IF(VLOOKUP(O1878,[1]Vakuumiert!$E:$F,2,FALSE)=0,"Vakuumierter ABS ungeschält"),
IFERROR(IF(VLOOKUP(O1878,[1]Vakuumiert!$H:$I,2,FALSE)=0,"Vakuumierter VOS geschält"),
IFERROR(IF(VLOOKUP(O1878,[1]Vakuumiert!$K:$L,2,FALSE)=0,"Vakuumierter VOS vegan"),
IFERROR(IF(VLOOKUP(O1878,[1]Vakuumiert!$N:$O,2,FALSE)=0,"Vakuumierter VOS Zipfel"),
IFERROR(IF(VLOOKUP(O1878,[1]Vakuumiert!$Q:$R,2,FALSE)=0,"Vakuumiert geschält"),
IFERROR(IF(VLOOKUP(O1878,'[1]vakuumierte Fertigprodukte'!$B:$C,2,FALSE)=0,"Fertigprodukte"),
IFERROR(IF(VLOOKUP(O1878,'[1]vakuumierte Fertigprodukte'!$E:$FI,2,FALSE)=0,"Vakuumierte Zipfel"),
IFERROR(IF(VLOOKUP(O1878,[1]Wurste!$B:$C,2,FALSE)=0,"Räucherwürste"),
IFERROR(IF(VLOOKUP(O1878,[1]Wurste!$E:$F,2,FALSE)=0,"URW/URGW Wurst"),
IFERROR(IF(VLOOKUP(O1878,[1]Wurste!$H:$I,2,FALSE)=0,"HF-Wurst Vegan"),
IFERROR(IF(VLOOKUP(O1878,[1]Wurste!$K:$L,2,FALSE)=0,"320er ohne Würste"),
IFERROR(IF(AND(OR(Abfalldokumentation!$A1878="BU3",Abfalldokumentation!$A1878="Verkauf"),Abfalldokumentation!$F1878="Schimmel",Abfalldokumentation!$G1878="keinen Abnehmer/kein Schälpersonal"),"Div. Zipfel, ES ohne Verwendung",VLOOKUP(Abfalldokumentation!$E1878,Produktgruppen!A:B,2,FALSE)),"-")))))))))))))))))))))))</f>
        <v>Vorschmelz</v>
      </c>
      <c r="E1878" s="97" t="str">
        <f>IFERROR(VLOOKUP(Abfalldokumentation!$O1878,Artikel!A:C,3,FALSE),Abfalldokumentation!$O1878)</f>
        <v>VOS URW-SCHI-NAT</v>
      </c>
      <c r="F1878" s="97" t="str">
        <f>VLOOKUP(T1878,'Liste Gründe'!A:D,2,FALSE)</f>
        <v>Schimmel</v>
      </c>
      <c r="G1878" s="96" t="str">
        <f>IF(ISBLANK(V1878),VLOOKUP(Abfalldokumentation!$P1878,'Liste Gründe'!A:D,3,FALSE),V1878)</f>
        <v>Schimmel</v>
      </c>
      <c r="H1878" s="97" t="str">
        <f>IF(ISBLANK(Abfalldokumentation!$W1878),"-",Abfalldokumentation!$W1878)</f>
        <v>-</v>
      </c>
      <c r="I1878" s="97">
        <f t="shared" si="228"/>
        <v>46</v>
      </c>
      <c r="J1878" s="97" t="str">
        <f t="shared" si="229"/>
        <v>Produkte</v>
      </c>
      <c r="K1878" s="97" t="str">
        <f t="shared" si="230"/>
        <v>BUs</v>
      </c>
      <c r="L1878" s="97" t="str">
        <f t="shared" si="231"/>
        <v>Symptome</v>
      </c>
      <c r="M1878" s="97">
        <f>IFERROR(VLOOKUP(Abfalldokumentation!$O1878,Kennzahlen!S:V,3,FALSE)*Abfalldokumentation!$B1878,"0")</f>
        <v>11.5</v>
      </c>
      <c r="N1878" s="97" t="str">
        <f>IF(ISBLANK(Q1878),VLOOKUP(Abfalldokumentation!$O1878,'Linien - BU'!R:S,2,FALSE),Q1878)</f>
        <v>RWV</v>
      </c>
      <c r="O1878" s="98">
        <f t="shared" si="232"/>
        <v>29500945</v>
      </c>
      <c r="P1878" s="98">
        <f t="shared" si="233"/>
        <v>12</v>
      </c>
      <c r="Q1878" s="39" t="s">
        <v>202</v>
      </c>
      <c r="R1878" s="40">
        <v>29500945</v>
      </c>
      <c r="S1878" s="40">
        <v>23</v>
      </c>
      <c r="T1878" s="40">
        <v>12</v>
      </c>
      <c r="U1878" s="41">
        <v>44517</v>
      </c>
      <c r="V1878" s="59"/>
      <c r="W1878" s="40"/>
      <c r="X1878" s="44" t="str">
        <f>IFERROR(VLOOKUP(Abfalldokumentation!$R1878,Artikel!A:C,3,FALSE),Abfalldokumentation!$R1878)</f>
        <v>VOS URW-SCHI-NAT</v>
      </c>
    </row>
    <row r="1879" spans="1:24" ht="30" hidden="1" customHeight="1" x14ac:dyDescent="0.25">
      <c r="A1879" s="94" t="str">
        <f>VLOOKUP(N1879,'Linien - BU'!A:B,2,FALSE)</f>
        <v>BU1</v>
      </c>
      <c r="B1879" s="95">
        <f t="shared" si="227"/>
        <v>12</v>
      </c>
      <c r="C1879" s="96">
        <f>Abfalldokumentation!$U1879</f>
        <v>44517</v>
      </c>
      <c r="D1879" s="69" t="str">
        <f>IFERROR(IF(VLOOKUP(O1879,'[1]Rohware 230'!$B:$C,2,FALSE)=0,"Rohware"),
IFERROR(IF(VLOOKUP(O1879,[1]Sammelnr.!$B:$C,2,FALSE)=0,"Sammelnr. ungeschält ABS"),
IFERROR(IF(VLOOKUP(O1879,[1]Sammelnr.!$E:$F,2,FALSE)=0,"Sammelnr. ungeschält VS"),
IFERROR(IF(VLOOKUP(O1879,[1]Sammelnr.!$H:$I,2,FALSE)=0,"Sammelnr. geschält"),
IFERROR(IF(VLOOKUP(O1879,[1]Offen!$B:$C,2,FALSE)=0,"Offen ungeschält ABS"),
IFERROR(IF(VLOOKUP(O1879,[1]Offen!$E:$F,2,FALSE)=0,"Offen ungeschält VOS"),
IFERROR(IF(VLOOKUP(O1879,[1]Offen!$H:$I,2,FALSE)=0,"Offen geschält RW"),
IFERROR(IF(VLOOKUP(O1879,[1]Offen!$K:$L,2,FALSE)=0,"Offen vegan"),
IFERROR(IF(VLOOKUP(O1879,[1]Offen!$N:$O,2,FALSE)=0,"Offen Zipfel"),
IFERROR(IF(VLOOKUP(O1879,[1]Offen!$Q:$R,2,FALSE)=0,"Offen Endstücke"),
IFERROR(IF(VLOOKUP(O1879,[1]Vakuumiert!$B:$C,2,FALSE)=0,"Vakuumierter VOS ungeschält"),
IFERROR(IF(VLOOKUP(O1879,[1]Vakuumiert!$E:$F,2,FALSE)=0,"Vakuumierter ABS ungeschält"),
IFERROR(IF(VLOOKUP(O1879,[1]Vakuumiert!$H:$I,2,FALSE)=0,"Vakuumierter VOS geschält"),
IFERROR(IF(VLOOKUP(O1879,[1]Vakuumiert!$K:$L,2,FALSE)=0,"Vakuumierter VOS vegan"),
IFERROR(IF(VLOOKUP(O1879,[1]Vakuumiert!$N:$O,2,FALSE)=0,"Vakuumierter VOS Zipfel"),
IFERROR(IF(VLOOKUP(O1879,[1]Vakuumiert!$Q:$R,2,FALSE)=0,"Vakuumiert geschält"),
IFERROR(IF(VLOOKUP(O1879,'[1]vakuumierte Fertigprodukte'!$B:$C,2,FALSE)=0,"Fertigprodukte"),
IFERROR(IF(VLOOKUP(O1879,'[1]vakuumierte Fertigprodukte'!$E:$FI,2,FALSE)=0,"Vakuumierte Zipfel"),
IFERROR(IF(VLOOKUP(O1879,[1]Wurste!$B:$C,2,FALSE)=0,"Räucherwürste"),
IFERROR(IF(VLOOKUP(O1879,[1]Wurste!$E:$F,2,FALSE)=0,"URW/URGW Wurst"),
IFERROR(IF(VLOOKUP(O1879,[1]Wurste!$H:$I,2,FALSE)=0,"HF-Wurst Vegan"),
IFERROR(IF(VLOOKUP(O1879,[1]Wurste!$K:$L,2,FALSE)=0,"320er ohne Würste"),
IFERROR(IF(AND(OR(Abfalldokumentation!$A1879="BU3",Abfalldokumentation!$A1879="Verkauf"),Abfalldokumentation!$F1879="Schimmel",Abfalldokumentation!$G1879="keinen Abnehmer/kein Schälpersonal"),"Div. Zipfel, ES ohne Verwendung",VLOOKUP(Abfalldokumentation!$E1879,Produktgruppen!A:B,2,FALSE)),"-")))))))))))))))))))))))</f>
        <v>Vorschmelz</v>
      </c>
      <c r="E1879" s="97" t="str">
        <f>IFERROR(VLOOKUP(Abfalldokumentation!$O1879,Artikel!A:C,3,FALSE),Abfalldokumentation!$O1879)</f>
        <v>VOS URW-SCHI-NAT</v>
      </c>
      <c r="F1879" s="97" t="str">
        <f>VLOOKUP(T1879,'Liste Gründe'!A:D,2,FALSE)</f>
        <v>Schimmel</v>
      </c>
      <c r="G1879" s="96" t="str">
        <f>IF(ISBLANK(V1879),VLOOKUP(Abfalldokumentation!$P1879,'Liste Gründe'!A:D,3,FALSE),V1879)</f>
        <v>Schimmel</v>
      </c>
      <c r="H1879" s="97" t="str">
        <f>IF(ISBLANK(Abfalldokumentation!$W1879),"-",Abfalldokumentation!$W1879)</f>
        <v>-</v>
      </c>
      <c r="I1879" s="97">
        <f t="shared" si="228"/>
        <v>46</v>
      </c>
      <c r="J1879" s="97" t="str">
        <f t="shared" si="229"/>
        <v>Produkte</v>
      </c>
      <c r="K1879" s="97" t="str">
        <f t="shared" si="230"/>
        <v>BUs</v>
      </c>
      <c r="L1879" s="97" t="str">
        <f t="shared" si="231"/>
        <v>Symptome</v>
      </c>
      <c r="M1879" s="97">
        <f>IFERROR(VLOOKUP(Abfalldokumentation!$O1879,Kennzahlen!S:V,3,FALSE)*Abfalldokumentation!$B1879,"0")</f>
        <v>6</v>
      </c>
      <c r="N1879" s="97" t="str">
        <f>IF(ISBLANK(Q1879),VLOOKUP(Abfalldokumentation!$O1879,'Linien - BU'!R:S,2,FALSE),Q1879)</f>
        <v>RWV</v>
      </c>
      <c r="O1879" s="98">
        <f t="shared" si="232"/>
        <v>29500945</v>
      </c>
      <c r="P1879" s="98">
        <f t="shared" si="233"/>
        <v>12</v>
      </c>
      <c r="Q1879" s="39" t="s">
        <v>202</v>
      </c>
      <c r="R1879" s="40">
        <v>29500945</v>
      </c>
      <c r="S1879" s="40">
        <v>12</v>
      </c>
      <c r="T1879" s="40">
        <v>12</v>
      </c>
      <c r="U1879" s="41">
        <v>44517</v>
      </c>
      <c r="V1879" s="59"/>
      <c r="W1879" s="40"/>
      <c r="X1879" s="44" t="str">
        <f>IFERROR(VLOOKUP(Abfalldokumentation!$R1879,Artikel!A:C,3,FALSE),Abfalldokumentation!$R1879)</f>
        <v>VOS URW-SCHI-NAT</v>
      </c>
    </row>
    <row r="1880" spans="1:24" ht="30" hidden="1" customHeight="1" x14ac:dyDescent="0.25">
      <c r="A1880" s="94" t="str">
        <f>VLOOKUP(N1880,'Linien - BU'!A:B,2,FALSE)</f>
        <v>BU3</v>
      </c>
      <c r="B1880" s="95">
        <f t="shared" si="227"/>
        <v>22</v>
      </c>
      <c r="C1880" s="96">
        <f>Abfalldokumentation!$U1880</f>
        <v>44517</v>
      </c>
      <c r="D1880" s="69" t="str">
        <f>IFERROR(IF(VLOOKUP(O1880,'[1]Rohware 230'!$B:$C,2,FALSE)=0,"Rohware"),
IFERROR(IF(VLOOKUP(O1880,[1]Sammelnr.!$B:$C,2,FALSE)=0,"Sammelnr. ungeschält ABS"),
IFERROR(IF(VLOOKUP(O1880,[1]Sammelnr.!$E:$F,2,FALSE)=0,"Sammelnr. ungeschält VS"),
IFERROR(IF(VLOOKUP(O1880,[1]Sammelnr.!$H:$I,2,FALSE)=0,"Sammelnr. geschält"),
IFERROR(IF(VLOOKUP(O1880,[1]Offen!$B:$C,2,FALSE)=0,"Offen ungeschält ABS"),
IFERROR(IF(VLOOKUP(O1880,[1]Offen!$E:$F,2,FALSE)=0,"Offen ungeschält VOS"),
IFERROR(IF(VLOOKUP(O1880,[1]Offen!$H:$I,2,FALSE)=0,"Offen geschält RW"),
IFERROR(IF(VLOOKUP(O1880,[1]Offen!$K:$L,2,FALSE)=0,"Offen vegan"),
IFERROR(IF(VLOOKUP(O1880,[1]Offen!$N:$O,2,FALSE)=0,"Offen Zipfel"),
IFERROR(IF(VLOOKUP(O1880,[1]Offen!$Q:$R,2,FALSE)=0,"Offen Endstücke"),
IFERROR(IF(VLOOKUP(O1880,[1]Vakuumiert!$B:$C,2,FALSE)=0,"Vakuumierter VOS ungeschält"),
IFERROR(IF(VLOOKUP(O1880,[1]Vakuumiert!$E:$F,2,FALSE)=0,"Vakuumierter ABS ungeschält"),
IFERROR(IF(VLOOKUP(O1880,[1]Vakuumiert!$H:$I,2,FALSE)=0,"Vakuumierter VOS geschält"),
IFERROR(IF(VLOOKUP(O1880,[1]Vakuumiert!$K:$L,2,FALSE)=0,"Vakuumierter VOS vegan"),
IFERROR(IF(VLOOKUP(O1880,[1]Vakuumiert!$N:$O,2,FALSE)=0,"Vakuumierter VOS Zipfel"),
IFERROR(IF(VLOOKUP(O1880,[1]Vakuumiert!$Q:$R,2,FALSE)=0,"Vakuumiert geschält"),
IFERROR(IF(VLOOKUP(O1880,'[1]vakuumierte Fertigprodukte'!$B:$C,2,FALSE)=0,"Fertigprodukte"),
IFERROR(IF(VLOOKUP(O1880,'[1]vakuumierte Fertigprodukte'!$E:$FI,2,FALSE)=0,"Vakuumierte Zipfel"),
IFERROR(IF(VLOOKUP(O1880,[1]Wurste!$B:$C,2,FALSE)=0,"Räucherwürste"),
IFERROR(IF(VLOOKUP(O1880,[1]Wurste!$E:$F,2,FALSE)=0,"URW/URGW Wurst"),
IFERROR(IF(VLOOKUP(O1880,[1]Wurste!$H:$I,2,FALSE)=0,"HF-Wurst Vegan"),
IFERROR(IF(VLOOKUP(O1880,[1]Wurste!$K:$L,2,FALSE)=0,"320er ohne Würste"),
IFERROR(IF(AND(OR(Abfalldokumentation!$A1880="BU3",Abfalldokumentation!$A1880="Verkauf"),Abfalldokumentation!$F1880="Schimmel",Abfalldokumentation!$G1880="keinen Abnehmer/kein Schälpersonal"),"Div. Zipfel, ES ohne Verwendung",VLOOKUP(Abfalldokumentation!$E1880,Produktgruppen!A:B,2,FALSE)),"-")))))))))))))))))))))))</f>
        <v>-</v>
      </c>
      <c r="E1880" s="97" t="str">
        <f>IFERROR(VLOOKUP(Abfalldokumentation!$O1880,Artikel!A:C,3,FALSE),Abfalldokumentation!$O1880)</f>
        <v>Maschinenabfall</v>
      </c>
      <c r="F1880" s="97" t="str">
        <f>VLOOKUP(T1880,'Liste Gründe'!A:D,2,FALSE)</f>
        <v>Linienbezogen</v>
      </c>
      <c r="G1880" s="96" t="str">
        <f>IF(ISBLANK(V1880),VLOOKUP(Abfalldokumentation!$P1880,'Liste Gründe'!A:D,3,FALSE),V1880)</f>
        <v>Maschinenabfall</v>
      </c>
      <c r="H1880" s="97" t="str">
        <f>IF(ISBLANK(Abfalldokumentation!$W1880),"-",Abfalldokumentation!$W1880)</f>
        <v>-</v>
      </c>
      <c r="I1880" s="97">
        <f t="shared" si="228"/>
        <v>46</v>
      </c>
      <c r="J1880" s="97" t="str">
        <f t="shared" si="229"/>
        <v>Produkte</v>
      </c>
      <c r="K1880" s="97" t="str">
        <f t="shared" si="230"/>
        <v>BUs</v>
      </c>
      <c r="L1880" s="97" t="str">
        <f t="shared" si="231"/>
        <v>Symptome</v>
      </c>
      <c r="M1880" s="97" t="str">
        <f>IFERROR(VLOOKUP(Abfalldokumentation!$O1880,Kennzahlen!S:V,3,FALSE)*Abfalldokumentation!$B1880,"0")</f>
        <v>0</v>
      </c>
      <c r="N1880" s="97" t="str">
        <f>IF(ISBLANK(Q1880),VLOOKUP(Abfalldokumentation!$O1880,'Linien - BU'!R:S,2,FALSE),Q1880)</f>
        <v>BU3</v>
      </c>
      <c r="O1880" s="98" t="str">
        <f t="shared" si="232"/>
        <v>Maschinenabfall</v>
      </c>
      <c r="P1880" s="98">
        <f t="shared" si="233"/>
        <v>30</v>
      </c>
      <c r="Q1880" s="39" t="s">
        <v>8</v>
      </c>
      <c r="R1880" s="40" t="s">
        <v>55</v>
      </c>
      <c r="S1880" s="40">
        <v>22</v>
      </c>
      <c r="T1880" s="40">
        <v>30</v>
      </c>
      <c r="U1880" s="41">
        <v>44517</v>
      </c>
      <c r="V1880" s="59"/>
      <c r="W1880" s="40"/>
      <c r="X1880" s="44" t="str">
        <f>IFERROR(VLOOKUP(Abfalldokumentation!$R1880,Artikel!A:C,3,FALSE),Abfalldokumentation!$R1880)</f>
        <v>Maschinenabfall</v>
      </c>
    </row>
    <row r="1881" spans="1:24" ht="30" hidden="1" customHeight="1" x14ac:dyDescent="0.25">
      <c r="A1881" s="94" t="str">
        <f>VLOOKUP(N1881,'Linien - BU'!A:B,2,FALSE)</f>
        <v>BU4</v>
      </c>
      <c r="B1881" s="95">
        <f t="shared" si="227"/>
        <v>77</v>
      </c>
      <c r="C1881" s="96">
        <f>Abfalldokumentation!$U1881</f>
        <v>44517</v>
      </c>
      <c r="D1881" s="69" t="str">
        <f>IFERROR(IF(VLOOKUP(O1881,'[1]Rohware 230'!$B:$C,2,FALSE)=0,"Rohware"),
IFERROR(IF(VLOOKUP(O1881,[1]Sammelnr.!$B:$C,2,FALSE)=0,"Sammelnr. ungeschält ABS"),
IFERROR(IF(VLOOKUP(O1881,[1]Sammelnr.!$E:$F,2,FALSE)=0,"Sammelnr. ungeschält VS"),
IFERROR(IF(VLOOKUP(O1881,[1]Sammelnr.!$H:$I,2,FALSE)=0,"Sammelnr. geschält"),
IFERROR(IF(VLOOKUP(O1881,[1]Offen!$B:$C,2,FALSE)=0,"Offen ungeschält ABS"),
IFERROR(IF(VLOOKUP(O1881,[1]Offen!$E:$F,2,FALSE)=0,"Offen ungeschält VOS"),
IFERROR(IF(VLOOKUP(O1881,[1]Offen!$H:$I,2,FALSE)=0,"Offen geschält RW"),
IFERROR(IF(VLOOKUP(O1881,[1]Offen!$K:$L,2,FALSE)=0,"Offen vegan"),
IFERROR(IF(VLOOKUP(O1881,[1]Offen!$N:$O,2,FALSE)=0,"Offen Zipfel"),
IFERROR(IF(VLOOKUP(O1881,[1]Offen!$Q:$R,2,FALSE)=0,"Offen Endstücke"),
IFERROR(IF(VLOOKUP(O1881,[1]Vakuumiert!$B:$C,2,FALSE)=0,"Vakuumierter VOS ungeschält"),
IFERROR(IF(VLOOKUP(O1881,[1]Vakuumiert!$E:$F,2,FALSE)=0,"Vakuumierter ABS ungeschält"),
IFERROR(IF(VLOOKUP(O1881,[1]Vakuumiert!$H:$I,2,FALSE)=0,"Vakuumierter VOS geschält"),
IFERROR(IF(VLOOKUP(O1881,[1]Vakuumiert!$K:$L,2,FALSE)=0,"Vakuumierter VOS vegan"),
IFERROR(IF(VLOOKUP(O1881,[1]Vakuumiert!$N:$O,2,FALSE)=0,"Vakuumierter VOS Zipfel"),
IFERROR(IF(VLOOKUP(O1881,[1]Vakuumiert!$Q:$R,2,FALSE)=0,"Vakuumiert geschält"),
IFERROR(IF(VLOOKUP(O1881,'[1]vakuumierte Fertigprodukte'!$B:$C,2,FALSE)=0,"Fertigprodukte"),
IFERROR(IF(VLOOKUP(O1881,'[1]vakuumierte Fertigprodukte'!$E:$FI,2,FALSE)=0,"Vakuumierte Zipfel"),
IFERROR(IF(VLOOKUP(O1881,[1]Wurste!$B:$C,2,FALSE)=0,"Räucherwürste"),
IFERROR(IF(VLOOKUP(O1881,[1]Wurste!$E:$F,2,FALSE)=0,"URW/URGW Wurst"),
IFERROR(IF(VLOOKUP(O1881,[1]Wurste!$H:$I,2,FALSE)=0,"HF-Wurst Vegan"),
IFERROR(IF(VLOOKUP(O1881,[1]Wurste!$K:$L,2,FALSE)=0,"320er ohne Würste"),
IFERROR(IF(AND(OR(Abfalldokumentation!$A1881="BU3",Abfalldokumentation!$A1881="Verkauf"),Abfalldokumentation!$F1881="Schimmel",Abfalldokumentation!$G1881="keinen Abnehmer/kein Schälpersonal"),"Div. Zipfel, ES ohne Verwendung",VLOOKUP(Abfalldokumentation!$E1881,Produktgruppen!A:B,2,FALSE)),"-")))))))))))))))))))))))</f>
        <v>Vorschmelz</v>
      </c>
      <c r="E1881" s="97" t="str">
        <f>IFERROR(VLOOKUP(Abfalldokumentation!$O1881,Artikel!A:C,3,FALSE),Abfalldokumentation!$O1881)</f>
        <v>VOS WAL-THEKE</v>
      </c>
      <c r="F1881" s="97" t="str">
        <f>VLOOKUP(T1881,'Liste Gründe'!A:D,2,FALSE)</f>
        <v>keinen Verwendungszweck</v>
      </c>
      <c r="G1881" s="96" t="str">
        <f>IF(ISBLANK(V1881),VLOOKUP(Abfalldokumentation!$P1881,'Liste Gründe'!A:D,3,FALSE),V1881)</f>
        <v>keinen Verwendungszweck</v>
      </c>
      <c r="H1881" s="97" t="str">
        <f>IF(ISBLANK(Abfalldokumentation!$W1881),"-",Abfalldokumentation!$W1881)</f>
        <v>-</v>
      </c>
      <c r="I1881" s="97">
        <f t="shared" si="228"/>
        <v>46</v>
      </c>
      <c r="J1881" s="97" t="str">
        <f t="shared" si="229"/>
        <v>Produkte</v>
      </c>
      <c r="K1881" s="97" t="str">
        <f t="shared" si="230"/>
        <v>BUs</v>
      </c>
      <c r="L1881" s="97" t="str">
        <f t="shared" si="231"/>
        <v>Symptome</v>
      </c>
      <c r="M1881" s="97">
        <f>IFERROR(VLOOKUP(Abfalldokumentation!$O1881,Kennzahlen!S:V,3,FALSE)*Abfalldokumentation!$B1881,"0")</f>
        <v>38.5</v>
      </c>
      <c r="N1881" s="97" t="str">
        <f>IF(ISBLANK(Q1881),VLOOKUP(Abfalldokumentation!$O1881,'Linien - BU'!R:S,2,FALSE),Q1881)</f>
        <v>BU4</v>
      </c>
      <c r="O1881" s="98">
        <f t="shared" si="232"/>
        <v>29501020</v>
      </c>
      <c r="P1881" s="98">
        <f t="shared" si="233"/>
        <v>61</v>
      </c>
      <c r="Q1881" s="39" t="s">
        <v>9</v>
      </c>
      <c r="R1881" s="40">
        <v>29501020</v>
      </c>
      <c r="S1881" s="40">
        <v>77</v>
      </c>
      <c r="T1881" s="40">
        <v>61</v>
      </c>
      <c r="U1881" s="41">
        <v>44517</v>
      </c>
      <c r="V1881" s="59"/>
      <c r="W1881" s="40"/>
      <c r="X1881" s="44" t="str">
        <f>IFERROR(VLOOKUP(Abfalldokumentation!$R1881,Artikel!A:C,3,FALSE),Abfalldokumentation!$R1881)</f>
        <v>VOS WAL-THEKE</v>
      </c>
    </row>
    <row r="1882" spans="1:24" ht="30" hidden="1" customHeight="1" x14ac:dyDescent="0.25">
      <c r="A1882" s="94" t="str">
        <f>VLOOKUP(N1882,'Linien - BU'!A:B,2,FALSE)</f>
        <v>Rest</v>
      </c>
      <c r="B1882" s="95">
        <f t="shared" si="227"/>
        <v>100</v>
      </c>
      <c r="C1882" s="96">
        <f>Abfalldokumentation!$U1882</f>
        <v>44517</v>
      </c>
      <c r="D1882" s="69" t="str">
        <f>IFERROR(IF(VLOOKUP(O1882,'[1]Rohware 230'!$B:$C,2,FALSE)=0,"Rohware"),
IFERROR(IF(VLOOKUP(O1882,[1]Sammelnr.!$B:$C,2,FALSE)=0,"Sammelnr. ungeschält ABS"),
IFERROR(IF(VLOOKUP(O1882,[1]Sammelnr.!$E:$F,2,FALSE)=0,"Sammelnr. ungeschält VS"),
IFERROR(IF(VLOOKUP(O1882,[1]Sammelnr.!$H:$I,2,FALSE)=0,"Sammelnr. geschält"),
IFERROR(IF(VLOOKUP(O1882,[1]Offen!$B:$C,2,FALSE)=0,"Offen ungeschält ABS"),
IFERROR(IF(VLOOKUP(O1882,[1]Offen!$E:$F,2,FALSE)=0,"Offen ungeschält VOS"),
IFERROR(IF(VLOOKUP(O1882,[1]Offen!$H:$I,2,FALSE)=0,"Offen geschält RW"),
IFERROR(IF(VLOOKUP(O1882,[1]Offen!$K:$L,2,FALSE)=0,"Offen vegan"),
IFERROR(IF(VLOOKUP(O1882,[1]Offen!$N:$O,2,FALSE)=0,"Offen Zipfel"),
IFERROR(IF(VLOOKUP(O1882,[1]Offen!$Q:$R,2,FALSE)=0,"Offen Endstücke"),
IFERROR(IF(VLOOKUP(O1882,[1]Vakuumiert!$B:$C,2,FALSE)=0,"Vakuumierter VOS ungeschält"),
IFERROR(IF(VLOOKUP(O1882,[1]Vakuumiert!$E:$F,2,FALSE)=0,"Vakuumierter ABS ungeschält"),
IFERROR(IF(VLOOKUP(O1882,[1]Vakuumiert!$H:$I,2,FALSE)=0,"Vakuumierter VOS geschält"),
IFERROR(IF(VLOOKUP(O1882,[1]Vakuumiert!$K:$L,2,FALSE)=0,"Vakuumierter VOS vegan"),
IFERROR(IF(VLOOKUP(O1882,[1]Vakuumiert!$N:$O,2,FALSE)=0,"Vakuumierter VOS Zipfel"),
IFERROR(IF(VLOOKUP(O1882,[1]Vakuumiert!$Q:$R,2,FALSE)=0,"Vakuumiert geschält"),
IFERROR(IF(VLOOKUP(O1882,'[1]vakuumierte Fertigprodukte'!$B:$C,2,FALSE)=0,"Fertigprodukte"),
IFERROR(IF(VLOOKUP(O1882,'[1]vakuumierte Fertigprodukte'!$E:$FI,2,FALSE)=0,"Vakuumierte Zipfel"),
IFERROR(IF(VLOOKUP(O1882,[1]Wurste!$B:$C,2,FALSE)=0,"Räucherwürste"),
IFERROR(IF(VLOOKUP(O1882,[1]Wurste!$E:$F,2,FALSE)=0,"URW/URGW Wurst"),
IFERROR(IF(VLOOKUP(O1882,[1]Wurste!$H:$I,2,FALSE)=0,"HF-Wurst Vegan"),
IFERROR(IF(VLOOKUP(O1882,[1]Wurste!$K:$L,2,FALSE)=0,"320er ohne Würste"),
IFERROR(IF(AND(OR(Abfalldokumentation!$A1882="BU3",Abfalldokumentation!$A1882="Verkauf"),Abfalldokumentation!$F1882="Schimmel",Abfalldokumentation!$G1882="keinen Abnehmer/kein Schälpersonal"),"Div. Zipfel, ES ohne Verwendung",VLOOKUP(Abfalldokumentation!$E1882,Produktgruppen!A:B,2,FALSE)),"-")))))))))))))))))))))))</f>
        <v>-</v>
      </c>
      <c r="E1882" s="97" t="str">
        <f>IFERROR(VLOOKUP(Abfalldokumentation!$O1882,Artikel!A:C,3,FALSE),Abfalldokumentation!$O1882)</f>
        <v>ganze Würste</v>
      </c>
      <c r="F1882" s="97" t="str">
        <f>VLOOKUP(T1882,'Liste Gründe'!A:D,2,FALSE)</f>
        <v>Linienbezogen</v>
      </c>
      <c r="G1882" s="96" t="str">
        <f>IF(ISBLANK(V1882),VLOOKUP(Abfalldokumentation!$P1882,'Liste Gründe'!A:D,3,FALSE),V1882)</f>
        <v>aus Hand gerutscht</v>
      </c>
      <c r="H1882" s="97" t="str">
        <f>IF(ISBLANK(Abfalldokumentation!$W1882),"-",Abfalldokumentation!$W1882)</f>
        <v>-</v>
      </c>
      <c r="I1882" s="97">
        <f t="shared" si="228"/>
        <v>46</v>
      </c>
      <c r="J1882" s="97" t="str">
        <f t="shared" si="229"/>
        <v>Produkte</v>
      </c>
      <c r="K1882" s="97" t="str">
        <f t="shared" si="230"/>
        <v>BUs</v>
      </c>
      <c r="L1882" s="97" t="str">
        <f t="shared" si="231"/>
        <v>Symptome</v>
      </c>
      <c r="M1882" s="97" t="str">
        <f>IFERROR(VLOOKUP(Abfalldokumentation!$O1882,Kennzahlen!S:V,3,FALSE)*Abfalldokumentation!$B1882,"0")</f>
        <v>0</v>
      </c>
      <c r="N1882" s="97" t="str">
        <f>IF(ISBLANK(Q1882),VLOOKUP(Abfalldokumentation!$O1882,'Linien - BU'!R:S,2,FALSE),Q1882)</f>
        <v>Logistik</v>
      </c>
      <c r="O1882" s="98" t="str">
        <f t="shared" si="232"/>
        <v>ganze Würste</v>
      </c>
      <c r="P1882" s="98">
        <f t="shared" si="233"/>
        <v>32</v>
      </c>
      <c r="Q1882" s="39" t="s">
        <v>259</v>
      </c>
      <c r="R1882" s="40" t="s">
        <v>353</v>
      </c>
      <c r="S1882" s="40">
        <v>100</v>
      </c>
      <c r="T1882" s="40">
        <v>32</v>
      </c>
      <c r="U1882" s="41">
        <v>44517</v>
      </c>
      <c r="V1882" s="59"/>
      <c r="W1882" s="40"/>
      <c r="X1882" s="44" t="str">
        <f>IFERROR(VLOOKUP(Abfalldokumentation!$R1882,Artikel!A:C,3,FALSE),Abfalldokumentation!$R1882)</f>
        <v>ganze Würste</v>
      </c>
    </row>
    <row r="1883" spans="1:24" ht="30" customHeight="1" x14ac:dyDescent="0.25">
      <c r="A1883" s="94" t="str">
        <f>VLOOKUP(N1883,'Linien - BU'!A:B,2,FALSE)</f>
        <v>BU1</v>
      </c>
      <c r="B1883" s="95">
        <f t="shared" si="227"/>
        <v>217.5</v>
      </c>
      <c r="C1883" s="96">
        <f>Abfalldokumentation!$U1883</f>
        <v>44517</v>
      </c>
      <c r="D1883" s="69" t="str">
        <f>IFERROR(IF(VLOOKUP(O1883,'[1]Rohware 230'!$B:$C,2,FALSE)=0,"Rohware"),
IFERROR(IF(VLOOKUP(O1883,[1]Sammelnr.!$B:$C,2,FALSE)=0,"Sammelnr. ungeschält ABS"),
IFERROR(IF(VLOOKUP(O1883,[1]Sammelnr.!$E:$F,2,FALSE)=0,"Sammelnr. ungeschält VS"),
IFERROR(IF(VLOOKUP(O1883,[1]Sammelnr.!$H:$I,2,FALSE)=0,"Sammelnr. geschält"),
IFERROR(IF(VLOOKUP(O1883,[1]Offen!$B:$C,2,FALSE)=0,"Offen ungeschält ABS"),
IFERROR(IF(VLOOKUP(O1883,[1]Offen!$E:$F,2,FALSE)=0,"Offen ungeschält VOS"),
IFERROR(IF(VLOOKUP(O1883,[1]Offen!$H:$I,2,FALSE)=0,"Offen geschält RW"),
IFERROR(IF(VLOOKUP(O1883,[1]Offen!$K:$L,2,FALSE)=0,"Offen vegan"),
IFERROR(IF(VLOOKUP(O1883,[1]Offen!$N:$O,2,FALSE)=0,"Offen Zipfel"),
IFERROR(IF(VLOOKUP(O1883,[1]Offen!$Q:$R,2,FALSE)=0,"Offen Endstücke"),
IFERROR(IF(VLOOKUP(O1883,[1]Vakuumiert!$B:$C,2,FALSE)=0,"Vakuumierter VOS ungeschält"),
IFERROR(IF(VLOOKUP(O1883,[1]Vakuumiert!$E:$F,2,FALSE)=0,"Vakuumierter ABS ungeschält"),
IFERROR(IF(VLOOKUP(O1883,[1]Vakuumiert!$H:$I,2,FALSE)=0,"Vakuumierter VOS geschält"),
IFERROR(IF(VLOOKUP(O1883,[1]Vakuumiert!$K:$L,2,FALSE)=0,"Vakuumierter VOS vegan"),
IFERROR(IF(VLOOKUP(O1883,[1]Vakuumiert!$N:$O,2,FALSE)=0,"Vakuumierter VOS Zipfel"),
IFERROR(IF(VLOOKUP(O1883,[1]Vakuumiert!$Q:$R,2,FALSE)=0,"Vakuumiert geschält"),
IFERROR(IF(VLOOKUP(O1883,'[1]vakuumierte Fertigprodukte'!$B:$C,2,FALSE)=0,"Fertigprodukte"),
IFERROR(IF(VLOOKUP(O1883,'[1]vakuumierte Fertigprodukte'!$E:$FI,2,FALSE)=0,"Vakuumierte Zipfel"),
IFERROR(IF(VLOOKUP(O1883,[1]Wurste!$B:$C,2,FALSE)=0,"Räucherwürste"),
IFERROR(IF(VLOOKUP(O1883,[1]Wurste!$E:$F,2,FALSE)=0,"URW/URGW Wurst"),
IFERROR(IF(VLOOKUP(O1883,[1]Wurste!$H:$I,2,FALSE)=0,"HF-Wurst Vegan"),
IFERROR(IF(VLOOKUP(O1883,[1]Wurste!$K:$L,2,FALSE)=0,"320er ohne Würste"),
IFERROR(IF(AND(OR(Abfalldokumentation!$A1883="BU3",Abfalldokumentation!$A1883="Verkauf"),Abfalldokumentation!$F1883="Schimmel",Abfalldokumentation!$G1883="keinen Abnehmer/kein Schälpersonal"),"Div. Zipfel, ES ohne Verwendung",VLOOKUP(Abfalldokumentation!$E1883,Produktgruppen!A:B,2,FALSE)),"-")))))))))))))))))))))))</f>
        <v>-</v>
      </c>
      <c r="E1883" s="97" t="str">
        <f>IFERROR(VLOOKUP(Abfalldokumentation!$O1883,Artikel!A:C,3,FALSE),Abfalldokumentation!$O1883)</f>
        <v>Maschinenabfall</v>
      </c>
      <c r="F1883" s="97" t="str">
        <f>VLOOKUP(T1883,'Liste Gründe'!A:D,2,FALSE)</f>
        <v>Linienbezogen</v>
      </c>
      <c r="G1883" s="96" t="str">
        <f>IF(ISBLANK(V1883),VLOOKUP(Abfalldokumentation!$P1883,'Liste Gründe'!A:D,3,FALSE),V1883)</f>
        <v>Darm geplatzt</v>
      </c>
      <c r="H1883" s="97" t="str">
        <f>IF(ISBLANK(Abfalldokumentation!$W1883),"-",Abfalldokumentation!$W1883)</f>
        <v>-</v>
      </c>
      <c r="I1883" s="97">
        <f t="shared" si="228"/>
        <v>46</v>
      </c>
      <c r="J1883" s="97" t="str">
        <f t="shared" si="229"/>
        <v>Produkte</v>
      </c>
      <c r="K1883" s="97" t="str">
        <f t="shared" si="230"/>
        <v>BUs</v>
      </c>
      <c r="L1883" s="97" t="str">
        <f t="shared" si="231"/>
        <v>Symptome</v>
      </c>
      <c r="M1883" s="97" t="str">
        <f>IFERROR(VLOOKUP(Abfalldokumentation!$O1883,Kennzahlen!S:V,3,FALSE)*Abfalldokumentation!$B1883,"0")</f>
        <v>0</v>
      </c>
      <c r="N1883" s="97" t="str">
        <f>IF(ISBLANK(Q1883),VLOOKUP(Abfalldokumentation!$O1883,'Linien - BU'!R:S,2,FALSE),Q1883)</f>
        <v>Abfüllung</v>
      </c>
      <c r="O1883" s="98" t="str">
        <f t="shared" si="232"/>
        <v>Maschinenabfall</v>
      </c>
      <c r="P1883" s="98">
        <f t="shared" si="233"/>
        <v>34</v>
      </c>
      <c r="Q1883" s="39" t="s">
        <v>180</v>
      </c>
      <c r="R1883" s="40" t="s">
        <v>55</v>
      </c>
      <c r="S1883" s="40">
        <v>217.5</v>
      </c>
      <c r="T1883" s="40">
        <v>34</v>
      </c>
      <c r="U1883" s="41">
        <v>44517</v>
      </c>
      <c r="V1883" s="59"/>
      <c r="W1883" s="40"/>
      <c r="X1883" s="44" t="str">
        <f>IFERROR(VLOOKUP(Abfalldokumentation!$R1883,Artikel!A:C,3,FALSE),Abfalldokumentation!$R1883)</f>
        <v>Maschinenabfall</v>
      </c>
    </row>
    <row r="1884" spans="1:24" ht="30" hidden="1" customHeight="1" x14ac:dyDescent="0.25">
      <c r="A1884" s="94" t="str">
        <f>VLOOKUP(N1884,'Linien - BU'!A:B,2,FALSE)</f>
        <v>BU1</v>
      </c>
      <c r="B1884" s="95">
        <f t="shared" si="227"/>
        <v>20</v>
      </c>
      <c r="C1884" s="96">
        <f>Abfalldokumentation!$U1884</f>
        <v>44517</v>
      </c>
      <c r="D1884" s="69" t="str">
        <f>IFERROR(IF(VLOOKUP(O1884,'[1]Rohware 230'!$B:$C,2,FALSE)=0,"Rohware"),
IFERROR(IF(VLOOKUP(O1884,[1]Sammelnr.!$B:$C,2,FALSE)=0,"Sammelnr. ungeschält ABS"),
IFERROR(IF(VLOOKUP(O1884,[1]Sammelnr.!$E:$F,2,FALSE)=0,"Sammelnr. ungeschält VS"),
IFERROR(IF(VLOOKUP(O1884,[1]Sammelnr.!$H:$I,2,FALSE)=0,"Sammelnr. geschält"),
IFERROR(IF(VLOOKUP(O1884,[1]Offen!$B:$C,2,FALSE)=0,"Offen ungeschält ABS"),
IFERROR(IF(VLOOKUP(O1884,[1]Offen!$E:$F,2,FALSE)=0,"Offen ungeschält VOS"),
IFERROR(IF(VLOOKUP(O1884,[1]Offen!$H:$I,2,FALSE)=0,"Offen geschält RW"),
IFERROR(IF(VLOOKUP(O1884,[1]Offen!$K:$L,2,FALSE)=0,"Offen vegan"),
IFERROR(IF(VLOOKUP(O1884,[1]Offen!$N:$O,2,FALSE)=0,"Offen Zipfel"),
IFERROR(IF(VLOOKUP(O1884,[1]Offen!$Q:$R,2,FALSE)=0,"Offen Endstücke"),
IFERROR(IF(VLOOKUP(O1884,[1]Vakuumiert!$B:$C,2,FALSE)=0,"Vakuumierter VOS ungeschält"),
IFERROR(IF(VLOOKUP(O1884,[1]Vakuumiert!$E:$F,2,FALSE)=0,"Vakuumierter ABS ungeschält"),
IFERROR(IF(VLOOKUP(O1884,[1]Vakuumiert!$H:$I,2,FALSE)=0,"Vakuumierter VOS geschält"),
IFERROR(IF(VLOOKUP(O1884,[1]Vakuumiert!$K:$L,2,FALSE)=0,"Vakuumierter VOS vegan"),
IFERROR(IF(VLOOKUP(O1884,[1]Vakuumiert!$N:$O,2,FALSE)=0,"Vakuumierter VOS Zipfel"),
IFERROR(IF(VLOOKUP(O1884,[1]Vakuumiert!$Q:$R,2,FALSE)=0,"Vakuumiert geschält"),
IFERROR(IF(VLOOKUP(O1884,'[1]vakuumierte Fertigprodukte'!$B:$C,2,FALSE)=0,"Fertigprodukte"),
IFERROR(IF(VLOOKUP(O1884,'[1]vakuumierte Fertigprodukte'!$E:$FI,2,FALSE)=0,"Vakuumierte Zipfel"),
IFERROR(IF(VLOOKUP(O1884,[1]Wurste!$B:$C,2,FALSE)=0,"Räucherwürste"),
IFERROR(IF(VLOOKUP(O1884,[1]Wurste!$E:$F,2,FALSE)=0,"URW/URGW Wurst"),
IFERROR(IF(VLOOKUP(O1884,[1]Wurste!$H:$I,2,FALSE)=0,"HF-Wurst Vegan"),
IFERROR(IF(VLOOKUP(O1884,[1]Wurste!$K:$L,2,FALSE)=0,"320er ohne Würste"),
IFERROR(IF(AND(OR(Abfalldokumentation!$A1884="BU3",Abfalldokumentation!$A1884="Verkauf"),Abfalldokumentation!$F1884="Schimmel",Abfalldokumentation!$G1884="keinen Abnehmer/kein Schälpersonal"),"Div. Zipfel, ES ohne Verwendung",VLOOKUP(Abfalldokumentation!$E1884,Produktgruppen!A:B,2,FALSE)),"-")))))))))))))))))))))))</f>
        <v>RW</v>
      </c>
      <c r="E1884" s="97" t="str">
        <f>IFERROR(VLOOKUP(Abfalldokumentation!$O1884,Artikel!A:C,3,FALSE),Abfalldokumentation!$O1884)</f>
        <v>GRW NATUR 7,2KG</v>
      </c>
      <c r="F1884" s="97" t="str">
        <f>VLOOKUP(T1884,'Liste Gründe'!A:D,2,FALSE)</f>
        <v>Linienbezogen</v>
      </c>
      <c r="G1884" s="96" t="str">
        <f>IF(ISBLANK(V1884),VLOOKUP(Abfalldokumentation!$P1884,'Liste Gründe'!A:D,3,FALSE),V1884)</f>
        <v>Reinigung</v>
      </c>
      <c r="H1884" s="97" t="str">
        <f>IF(ISBLANK(Abfalldokumentation!$W1884),"-",Abfalldokumentation!$W1884)</f>
        <v>-</v>
      </c>
      <c r="I1884" s="97">
        <f t="shared" si="228"/>
        <v>46</v>
      </c>
      <c r="J1884" s="97" t="str">
        <f t="shared" si="229"/>
        <v>Produkte</v>
      </c>
      <c r="K1884" s="97" t="str">
        <f t="shared" si="230"/>
        <v>BUs</v>
      </c>
      <c r="L1884" s="97" t="str">
        <f t="shared" si="231"/>
        <v>Symptome</v>
      </c>
      <c r="M1884" s="97" t="str">
        <f>IFERROR(VLOOKUP(Abfalldokumentation!$O1884,Kennzahlen!S:V,3,FALSE)*Abfalldokumentation!$B1884,"0")</f>
        <v>0</v>
      </c>
      <c r="N1884" s="97">
        <f>IF(ISBLANK(Q1884),VLOOKUP(Abfalldokumentation!$O1884,'Linien - BU'!R:S,2,FALSE),Q1884)</f>
        <v>3020</v>
      </c>
      <c r="O1884" s="98">
        <f t="shared" si="232"/>
        <v>32000049</v>
      </c>
      <c r="P1884" s="98">
        <f t="shared" si="233"/>
        <v>10</v>
      </c>
      <c r="Q1884" s="39">
        <v>3020</v>
      </c>
      <c r="R1884" s="40">
        <v>32000049</v>
      </c>
      <c r="S1884" s="40">
        <v>20</v>
      </c>
      <c r="T1884" s="40">
        <v>10</v>
      </c>
      <c r="U1884" s="41">
        <v>44517</v>
      </c>
      <c r="V1884" s="59"/>
      <c r="W1884" s="40"/>
      <c r="X1884" s="44" t="str">
        <f>IFERROR(VLOOKUP(Abfalldokumentation!$R1884,Artikel!A:C,3,FALSE),Abfalldokumentation!$R1884)</f>
        <v>GRW NATUR 7,2KG</v>
      </c>
    </row>
    <row r="1885" spans="1:24" ht="30" hidden="1" customHeight="1" x14ac:dyDescent="0.25">
      <c r="A1885" s="94" t="str">
        <f>VLOOKUP(N1885,'Linien - BU'!A:B,2,FALSE)</f>
        <v>BU1</v>
      </c>
      <c r="B1885" s="95">
        <f t="shared" si="227"/>
        <v>20</v>
      </c>
      <c r="C1885" s="96">
        <f>Abfalldokumentation!$U1885</f>
        <v>44517</v>
      </c>
      <c r="D1885" s="69" t="str">
        <f>IFERROR(IF(VLOOKUP(O1885,'[1]Rohware 230'!$B:$C,2,FALSE)=0,"Rohware"),
IFERROR(IF(VLOOKUP(O1885,[1]Sammelnr.!$B:$C,2,FALSE)=0,"Sammelnr. ungeschält ABS"),
IFERROR(IF(VLOOKUP(O1885,[1]Sammelnr.!$E:$F,2,FALSE)=0,"Sammelnr. ungeschält VS"),
IFERROR(IF(VLOOKUP(O1885,[1]Sammelnr.!$H:$I,2,FALSE)=0,"Sammelnr. geschält"),
IFERROR(IF(VLOOKUP(O1885,[1]Offen!$B:$C,2,FALSE)=0,"Offen ungeschält ABS"),
IFERROR(IF(VLOOKUP(O1885,[1]Offen!$E:$F,2,FALSE)=0,"Offen ungeschält VOS"),
IFERROR(IF(VLOOKUP(O1885,[1]Offen!$H:$I,2,FALSE)=0,"Offen geschält RW"),
IFERROR(IF(VLOOKUP(O1885,[1]Offen!$K:$L,2,FALSE)=0,"Offen vegan"),
IFERROR(IF(VLOOKUP(O1885,[1]Offen!$N:$O,2,FALSE)=0,"Offen Zipfel"),
IFERROR(IF(VLOOKUP(O1885,[1]Offen!$Q:$R,2,FALSE)=0,"Offen Endstücke"),
IFERROR(IF(VLOOKUP(O1885,[1]Vakuumiert!$B:$C,2,FALSE)=0,"Vakuumierter VOS ungeschält"),
IFERROR(IF(VLOOKUP(O1885,[1]Vakuumiert!$E:$F,2,FALSE)=0,"Vakuumierter ABS ungeschält"),
IFERROR(IF(VLOOKUP(O1885,[1]Vakuumiert!$H:$I,2,FALSE)=0,"Vakuumierter VOS geschält"),
IFERROR(IF(VLOOKUP(O1885,[1]Vakuumiert!$K:$L,2,FALSE)=0,"Vakuumierter VOS vegan"),
IFERROR(IF(VLOOKUP(O1885,[1]Vakuumiert!$N:$O,2,FALSE)=0,"Vakuumierter VOS Zipfel"),
IFERROR(IF(VLOOKUP(O1885,[1]Vakuumiert!$Q:$R,2,FALSE)=0,"Vakuumiert geschält"),
IFERROR(IF(VLOOKUP(O1885,'[1]vakuumierte Fertigprodukte'!$B:$C,2,FALSE)=0,"Fertigprodukte"),
IFERROR(IF(VLOOKUP(O1885,'[1]vakuumierte Fertigprodukte'!$E:$FI,2,FALSE)=0,"Vakuumierte Zipfel"),
IFERROR(IF(VLOOKUP(O1885,[1]Wurste!$B:$C,2,FALSE)=0,"Räucherwürste"),
IFERROR(IF(VLOOKUP(O1885,[1]Wurste!$E:$F,2,FALSE)=0,"URW/URGW Wurst"),
IFERROR(IF(VLOOKUP(O1885,[1]Wurste!$H:$I,2,FALSE)=0,"HF-Wurst Vegan"),
IFERROR(IF(VLOOKUP(O1885,[1]Wurste!$K:$L,2,FALSE)=0,"320er ohne Würste"),
IFERROR(IF(AND(OR(Abfalldokumentation!$A1885="BU3",Abfalldokumentation!$A1885="Verkauf"),Abfalldokumentation!$F1885="Schimmel",Abfalldokumentation!$G1885="keinen Abnehmer/kein Schälpersonal"),"Div. Zipfel, ES ohne Verwendung",VLOOKUP(Abfalldokumentation!$E1885,Produktgruppen!A:B,2,FALSE)),"-")))))))))))))))))))))))</f>
        <v>-</v>
      </c>
      <c r="E1885" s="97">
        <f>IFERROR(VLOOKUP(Abfalldokumentation!$O1885,Artikel!A:C,3,FALSE),Abfalldokumentation!$O1885)</f>
        <v>31000243</v>
      </c>
      <c r="F1885" s="97" t="str">
        <f>VLOOKUP(T1885,'Liste Gründe'!A:D,2,FALSE)</f>
        <v>Rest</v>
      </c>
      <c r="G1885" s="96" t="str">
        <f>IF(ISBLANK(V1885),VLOOKUP(Abfalldokumentation!$P1885,'Liste Gründe'!A:D,3,FALSE),V1885)</f>
        <v>Metall</v>
      </c>
      <c r="H1885" s="97" t="str">
        <f>IF(ISBLANK(Abfalldokumentation!$W1885),"-",Abfalldokumentation!$W1885)</f>
        <v>-</v>
      </c>
      <c r="I1885" s="97">
        <f t="shared" si="228"/>
        <v>46</v>
      </c>
      <c r="J1885" s="97" t="str">
        <f t="shared" si="229"/>
        <v>Produkte</v>
      </c>
      <c r="K1885" s="97" t="str">
        <f t="shared" si="230"/>
        <v>BUs</v>
      </c>
      <c r="L1885" s="97" t="str">
        <f t="shared" si="231"/>
        <v>Symptome</v>
      </c>
      <c r="M1885" s="97" t="str">
        <f>IFERROR(VLOOKUP(Abfalldokumentation!$O1885,Kennzahlen!S:V,3,FALSE)*Abfalldokumentation!$B1885,"0")</f>
        <v>0</v>
      </c>
      <c r="N1885" s="97">
        <f>IF(ISBLANK(Q1885),VLOOKUP(Abfalldokumentation!$O1885,'Linien - BU'!R:S,2,FALSE),Q1885)</f>
        <v>3040</v>
      </c>
      <c r="O1885" s="98">
        <f t="shared" si="232"/>
        <v>31000243</v>
      </c>
      <c r="P1885" s="98">
        <f t="shared" si="233"/>
        <v>40</v>
      </c>
      <c r="Q1885" s="39">
        <v>3040</v>
      </c>
      <c r="R1885" s="40">
        <v>31000243</v>
      </c>
      <c r="S1885" s="40">
        <v>20</v>
      </c>
      <c r="T1885" s="40">
        <v>40</v>
      </c>
      <c r="U1885" s="41">
        <v>44517</v>
      </c>
      <c r="V1885" s="59"/>
      <c r="W1885" s="40"/>
      <c r="X1885" s="44">
        <f>IFERROR(VLOOKUP(Abfalldokumentation!$R1885,Artikel!A:C,3,FALSE),Abfalldokumentation!$R1885)</f>
        <v>31000243</v>
      </c>
    </row>
    <row r="1886" spans="1:24" ht="30" hidden="1" customHeight="1" x14ac:dyDescent="0.25">
      <c r="A1886" s="94" t="str">
        <f>VLOOKUP(N1886,'Linien - BU'!A:B,2,FALSE)</f>
        <v>Rest</v>
      </c>
      <c r="B1886" s="95">
        <f t="shared" si="227"/>
        <v>8</v>
      </c>
      <c r="C1886" s="96">
        <f>Abfalldokumentation!$U1886</f>
        <v>44517</v>
      </c>
      <c r="D1886" s="69" t="str">
        <f>IFERROR(IF(VLOOKUP(O1886,'[1]Rohware 230'!$B:$C,2,FALSE)=0,"Rohware"),
IFERROR(IF(VLOOKUP(O1886,[1]Sammelnr.!$B:$C,2,FALSE)=0,"Sammelnr. ungeschält ABS"),
IFERROR(IF(VLOOKUP(O1886,[1]Sammelnr.!$E:$F,2,FALSE)=0,"Sammelnr. ungeschält VS"),
IFERROR(IF(VLOOKUP(O1886,[1]Sammelnr.!$H:$I,2,FALSE)=0,"Sammelnr. geschält"),
IFERROR(IF(VLOOKUP(O1886,[1]Offen!$B:$C,2,FALSE)=0,"Offen ungeschält ABS"),
IFERROR(IF(VLOOKUP(O1886,[1]Offen!$E:$F,2,FALSE)=0,"Offen ungeschält VOS"),
IFERROR(IF(VLOOKUP(O1886,[1]Offen!$H:$I,2,FALSE)=0,"Offen geschält RW"),
IFERROR(IF(VLOOKUP(O1886,[1]Offen!$K:$L,2,FALSE)=0,"Offen vegan"),
IFERROR(IF(VLOOKUP(O1886,[1]Offen!$N:$O,2,FALSE)=0,"Offen Zipfel"),
IFERROR(IF(VLOOKUP(O1886,[1]Offen!$Q:$R,2,FALSE)=0,"Offen Endstücke"),
IFERROR(IF(VLOOKUP(O1886,[1]Vakuumiert!$B:$C,2,FALSE)=0,"Vakuumierter VOS ungeschält"),
IFERROR(IF(VLOOKUP(O1886,[1]Vakuumiert!$E:$F,2,FALSE)=0,"Vakuumierter ABS ungeschält"),
IFERROR(IF(VLOOKUP(O1886,[1]Vakuumiert!$H:$I,2,FALSE)=0,"Vakuumierter VOS geschält"),
IFERROR(IF(VLOOKUP(O1886,[1]Vakuumiert!$K:$L,2,FALSE)=0,"Vakuumierter VOS vegan"),
IFERROR(IF(VLOOKUP(O1886,[1]Vakuumiert!$N:$O,2,FALSE)=0,"Vakuumierter VOS Zipfel"),
IFERROR(IF(VLOOKUP(O1886,[1]Vakuumiert!$Q:$R,2,FALSE)=0,"Vakuumiert geschält"),
IFERROR(IF(VLOOKUP(O1886,'[1]vakuumierte Fertigprodukte'!$B:$C,2,FALSE)=0,"Fertigprodukte"),
IFERROR(IF(VLOOKUP(O1886,'[1]vakuumierte Fertigprodukte'!$E:$FI,2,FALSE)=0,"Vakuumierte Zipfel"),
IFERROR(IF(VLOOKUP(O1886,[1]Wurste!$B:$C,2,FALSE)=0,"Räucherwürste"),
IFERROR(IF(VLOOKUP(O1886,[1]Wurste!$E:$F,2,FALSE)=0,"URW/URGW Wurst"),
IFERROR(IF(VLOOKUP(O1886,[1]Wurste!$H:$I,2,FALSE)=0,"HF-Wurst Vegan"),
IFERROR(IF(VLOOKUP(O1886,[1]Wurste!$K:$L,2,FALSE)=0,"320er ohne Würste"),
IFERROR(IF(AND(OR(Abfalldokumentation!$A1886="BU3",Abfalldokumentation!$A1886="Verkauf"),Abfalldokumentation!$F1886="Schimmel",Abfalldokumentation!$G1886="keinen Abnehmer/kein Schälpersonal"),"Div. Zipfel, ES ohne Verwendung",VLOOKUP(Abfalldokumentation!$E1886,Produktgruppen!A:B,2,FALSE)),"-")))))))))))))))))))))))</f>
        <v>Rest</v>
      </c>
      <c r="E1886" s="97" t="str">
        <f>IFERROR(VLOOKUP(Abfalldokumentation!$O1886,Artikel!A:C,3,FALSE),Abfalldokumentation!$O1886)</f>
        <v>-</v>
      </c>
      <c r="F1886" s="97" t="str">
        <f>VLOOKUP(T1886,'Liste Gründe'!A:D,2,FALSE)</f>
        <v>Qualitätssicherung</v>
      </c>
      <c r="G1886" s="96" t="str">
        <f>IF(ISBLANK(V1886),VLOOKUP(Abfalldokumentation!$P1886,'Liste Gründe'!A:D,3,FALSE),V1886)</f>
        <v>Rückstellproben</v>
      </c>
      <c r="H1886" s="97" t="str">
        <f>IF(ISBLANK(Abfalldokumentation!$W1886),"-",Abfalldokumentation!$W1886)</f>
        <v>-</v>
      </c>
      <c r="I1886" s="97">
        <f t="shared" si="228"/>
        <v>46</v>
      </c>
      <c r="J1886" s="97" t="str">
        <f t="shared" si="229"/>
        <v>Produkte</v>
      </c>
      <c r="K1886" s="97" t="str">
        <f t="shared" si="230"/>
        <v>BUs</v>
      </c>
      <c r="L1886" s="97" t="str">
        <f t="shared" si="231"/>
        <v>Symptome</v>
      </c>
      <c r="M1886" s="97" t="str">
        <f>IFERROR(VLOOKUP(Abfalldokumentation!$O1886,Kennzahlen!S:V,3,FALSE)*Abfalldokumentation!$B1886,"0")</f>
        <v>0</v>
      </c>
      <c r="N1886" s="97" t="str">
        <f>IF(ISBLANK(Q1886),VLOOKUP(Abfalldokumentation!$O1886,'Linien - BU'!R:S,2,FALSE),Q1886)</f>
        <v>Labor</v>
      </c>
      <c r="O1886" s="98" t="str">
        <f t="shared" si="232"/>
        <v>-</v>
      </c>
      <c r="P1886" s="98">
        <f t="shared" si="233"/>
        <v>70</v>
      </c>
      <c r="Q1886" s="39" t="s">
        <v>199</v>
      </c>
      <c r="R1886" s="40" t="s">
        <v>54</v>
      </c>
      <c r="S1886" s="40">
        <v>8</v>
      </c>
      <c r="T1886" s="40">
        <v>70</v>
      </c>
      <c r="U1886" s="41">
        <v>44517</v>
      </c>
      <c r="V1886" s="59"/>
      <c r="W1886" s="40"/>
      <c r="X1886" s="44" t="str">
        <f>IFERROR(VLOOKUP(Abfalldokumentation!$R1886,Artikel!A:C,3,FALSE),Abfalldokumentation!$R1886)</f>
        <v>-</v>
      </c>
    </row>
    <row r="1887" spans="1:24" ht="30" hidden="1" customHeight="1" x14ac:dyDescent="0.25">
      <c r="A1887" s="94" t="str">
        <f>VLOOKUP(N1887,'Linien - BU'!A:B,2,FALSE)</f>
        <v>Rest</v>
      </c>
      <c r="B1887" s="95">
        <f t="shared" si="227"/>
        <v>8.4</v>
      </c>
      <c r="C1887" s="96">
        <f>Abfalldokumentation!$U1887</f>
        <v>44517</v>
      </c>
      <c r="D1887" s="69" t="str">
        <f>IFERROR(IF(VLOOKUP(O1887,'[1]Rohware 230'!$B:$C,2,FALSE)=0,"Rohware"),
IFERROR(IF(VLOOKUP(O1887,[1]Sammelnr.!$B:$C,2,FALSE)=0,"Sammelnr. ungeschält ABS"),
IFERROR(IF(VLOOKUP(O1887,[1]Sammelnr.!$E:$F,2,FALSE)=0,"Sammelnr. ungeschält VS"),
IFERROR(IF(VLOOKUP(O1887,[1]Sammelnr.!$H:$I,2,FALSE)=0,"Sammelnr. geschält"),
IFERROR(IF(VLOOKUP(O1887,[1]Offen!$B:$C,2,FALSE)=0,"Offen ungeschält ABS"),
IFERROR(IF(VLOOKUP(O1887,[1]Offen!$E:$F,2,FALSE)=0,"Offen ungeschält VOS"),
IFERROR(IF(VLOOKUP(O1887,[1]Offen!$H:$I,2,FALSE)=0,"Offen geschält RW"),
IFERROR(IF(VLOOKUP(O1887,[1]Offen!$K:$L,2,FALSE)=0,"Offen vegan"),
IFERROR(IF(VLOOKUP(O1887,[1]Offen!$N:$O,2,FALSE)=0,"Offen Zipfel"),
IFERROR(IF(VLOOKUP(O1887,[1]Offen!$Q:$R,2,FALSE)=0,"Offen Endstücke"),
IFERROR(IF(VLOOKUP(O1887,[1]Vakuumiert!$B:$C,2,FALSE)=0,"Vakuumierter VOS ungeschält"),
IFERROR(IF(VLOOKUP(O1887,[1]Vakuumiert!$E:$F,2,FALSE)=0,"Vakuumierter ABS ungeschält"),
IFERROR(IF(VLOOKUP(O1887,[1]Vakuumiert!$H:$I,2,FALSE)=0,"Vakuumierter VOS geschält"),
IFERROR(IF(VLOOKUP(O1887,[1]Vakuumiert!$K:$L,2,FALSE)=0,"Vakuumierter VOS vegan"),
IFERROR(IF(VLOOKUP(O1887,[1]Vakuumiert!$N:$O,2,FALSE)=0,"Vakuumierter VOS Zipfel"),
IFERROR(IF(VLOOKUP(O1887,[1]Vakuumiert!$Q:$R,2,FALSE)=0,"Vakuumiert geschält"),
IFERROR(IF(VLOOKUP(O1887,'[1]vakuumierte Fertigprodukte'!$B:$C,2,FALSE)=0,"Fertigprodukte"),
IFERROR(IF(VLOOKUP(O1887,'[1]vakuumierte Fertigprodukte'!$E:$FI,2,FALSE)=0,"Vakuumierte Zipfel"),
IFERROR(IF(VLOOKUP(O1887,[1]Wurste!$B:$C,2,FALSE)=0,"Räucherwürste"),
IFERROR(IF(VLOOKUP(O1887,[1]Wurste!$E:$F,2,FALSE)=0,"URW/URGW Wurst"),
IFERROR(IF(VLOOKUP(O1887,[1]Wurste!$H:$I,2,FALSE)=0,"HF-Wurst Vegan"),
IFERROR(IF(VLOOKUP(O1887,[1]Wurste!$K:$L,2,FALSE)=0,"320er ohne Würste"),
IFERROR(IF(AND(OR(Abfalldokumentation!$A1887="BU3",Abfalldokumentation!$A1887="Verkauf"),Abfalldokumentation!$F1887="Schimmel",Abfalldokumentation!$G1887="keinen Abnehmer/kein Schälpersonal"),"Div. Zipfel, ES ohne Verwendung",VLOOKUP(Abfalldokumentation!$E1887,Produktgruppen!A:B,2,FALSE)),"-")))))))))))))))))))))))</f>
        <v>Rest</v>
      </c>
      <c r="E1887" s="97" t="str">
        <f>IFERROR(VLOOKUP(Abfalldokumentation!$O1887,Artikel!A:C,3,FALSE),Abfalldokumentation!$O1887)</f>
        <v>-</v>
      </c>
      <c r="F1887" s="97" t="str">
        <f>VLOOKUP(T1887,'Liste Gründe'!A:D,2,FALSE)</f>
        <v>Qualitätssicherung</v>
      </c>
      <c r="G1887" s="96" t="str">
        <f>IF(ISBLANK(V1887),VLOOKUP(Abfalldokumentation!$P1887,'Liste Gründe'!A:D,3,FALSE),V1887)</f>
        <v>Sensorik</v>
      </c>
      <c r="H1887" s="97" t="str">
        <f>IF(ISBLANK(Abfalldokumentation!$W1887),"-",Abfalldokumentation!$W1887)</f>
        <v>-</v>
      </c>
      <c r="I1887" s="97">
        <f t="shared" si="228"/>
        <v>46</v>
      </c>
      <c r="J1887" s="97" t="str">
        <f t="shared" si="229"/>
        <v>Produkte</v>
      </c>
      <c r="K1887" s="97" t="str">
        <f t="shared" si="230"/>
        <v>BUs</v>
      </c>
      <c r="L1887" s="97" t="str">
        <f t="shared" si="231"/>
        <v>Symptome</v>
      </c>
      <c r="M1887" s="97" t="str">
        <f>IFERROR(VLOOKUP(Abfalldokumentation!$O1887,Kennzahlen!S:V,3,FALSE)*Abfalldokumentation!$B1887,"0")</f>
        <v>0</v>
      </c>
      <c r="N1887" s="97" t="str">
        <f>IF(ISBLANK(Q1887),VLOOKUP(Abfalldokumentation!$O1887,'Linien - BU'!R:S,2,FALSE),Q1887)</f>
        <v>QM</v>
      </c>
      <c r="O1887" s="98" t="str">
        <f t="shared" si="232"/>
        <v>-</v>
      </c>
      <c r="P1887" s="98">
        <f t="shared" si="233"/>
        <v>74</v>
      </c>
      <c r="Q1887" s="39" t="s">
        <v>196</v>
      </c>
      <c r="R1887" s="40" t="s">
        <v>54</v>
      </c>
      <c r="S1887" s="40">
        <v>8.4</v>
      </c>
      <c r="T1887" s="40">
        <v>74</v>
      </c>
      <c r="U1887" s="41">
        <v>44517</v>
      </c>
      <c r="V1887" s="59"/>
      <c r="W1887" s="40"/>
      <c r="X1887" s="44" t="str">
        <f>IFERROR(VLOOKUP(Abfalldokumentation!$R1887,Artikel!A:C,3,FALSE),Abfalldokumentation!$R1887)</f>
        <v>-</v>
      </c>
    </row>
    <row r="1888" spans="1:24" ht="30" hidden="1" customHeight="1" x14ac:dyDescent="0.25">
      <c r="A1888" s="94" t="str">
        <f>VLOOKUP(N1888,'Linien - BU'!A:B,2,FALSE)</f>
        <v>BU1</v>
      </c>
      <c r="B1888" s="95">
        <f t="shared" si="227"/>
        <v>35</v>
      </c>
      <c r="C1888" s="96">
        <f>Abfalldokumentation!$U1888</f>
        <v>44517</v>
      </c>
      <c r="D1888" s="69" t="str">
        <f>IFERROR(IF(VLOOKUP(O1888,'[1]Rohware 230'!$B:$C,2,FALSE)=0,"Rohware"),
IFERROR(IF(VLOOKUP(O1888,[1]Sammelnr.!$B:$C,2,FALSE)=0,"Sammelnr. ungeschält ABS"),
IFERROR(IF(VLOOKUP(O1888,[1]Sammelnr.!$E:$F,2,FALSE)=0,"Sammelnr. ungeschält VS"),
IFERROR(IF(VLOOKUP(O1888,[1]Sammelnr.!$H:$I,2,FALSE)=0,"Sammelnr. geschält"),
IFERROR(IF(VLOOKUP(O1888,[1]Offen!$B:$C,2,FALSE)=0,"Offen ungeschält ABS"),
IFERROR(IF(VLOOKUP(O1888,[1]Offen!$E:$F,2,FALSE)=0,"Offen ungeschält VOS"),
IFERROR(IF(VLOOKUP(O1888,[1]Offen!$H:$I,2,FALSE)=0,"Offen geschält RW"),
IFERROR(IF(VLOOKUP(O1888,[1]Offen!$K:$L,2,FALSE)=0,"Offen vegan"),
IFERROR(IF(VLOOKUP(O1888,[1]Offen!$N:$O,2,FALSE)=0,"Offen Zipfel"),
IFERROR(IF(VLOOKUP(O1888,[1]Offen!$Q:$R,2,FALSE)=0,"Offen Endstücke"),
IFERROR(IF(VLOOKUP(O1888,[1]Vakuumiert!$B:$C,2,FALSE)=0,"Vakuumierter VOS ungeschält"),
IFERROR(IF(VLOOKUP(O1888,[1]Vakuumiert!$E:$F,2,FALSE)=0,"Vakuumierter ABS ungeschält"),
IFERROR(IF(VLOOKUP(O1888,[1]Vakuumiert!$H:$I,2,FALSE)=0,"Vakuumierter VOS geschält"),
IFERROR(IF(VLOOKUP(O1888,[1]Vakuumiert!$K:$L,2,FALSE)=0,"Vakuumierter VOS vegan"),
IFERROR(IF(VLOOKUP(O1888,[1]Vakuumiert!$N:$O,2,FALSE)=0,"Vakuumierter VOS Zipfel"),
IFERROR(IF(VLOOKUP(O1888,[1]Vakuumiert!$Q:$R,2,FALSE)=0,"Vakuumiert geschält"),
IFERROR(IF(VLOOKUP(O1888,'[1]vakuumierte Fertigprodukte'!$B:$C,2,FALSE)=0,"Fertigprodukte"),
IFERROR(IF(VLOOKUP(O1888,'[1]vakuumierte Fertigprodukte'!$E:$FI,2,FALSE)=0,"Vakuumierte Zipfel"),
IFERROR(IF(VLOOKUP(O1888,[1]Wurste!$B:$C,2,FALSE)=0,"Räucherwürste"),
IFERROR(IF(VLOOKUP(O1888,[1]Wurste!$E:$F,2,FALSE)=0,"URW/URGW Wurst"),
IFERROR(IF(VLOOKUP(O1888,[1]Wurste!$H:$I,2,FALSE)=0,"HF-Wurst Vegan"),
IFERROR(IF(VLOOKUP(O1888,[1]Wurste!$K:$L,2,FALSE)=0,"320er ohne Würste"),
IFERROR(IF(AND(OR(Abfalldokumentation!$A1888="BU3",Abfalldokumentation!$A1888="Verkauf"),Abfalldokumentation!$F1888="Schimmel",Abfalldokumentation!$G1888="keinen Abnehmer/kein Schälpersonal"),"Div. Zipfel, ES ohne Verwendung",VLOOKUP(Abfalldokumentation!$E1888,Produktgruppen!A:B,2,FALSE)),"-")))))))))))))))))))))))</f>
        <v>Vorschmelz</v>
      </c>
      <c r="E1888" s="97" t="str">
        <f>IFERROR(VLOOKUP(Abfalldokumentation!$O1888,Artikel!A:C,3,FALSE),Abfalldokumentation!$O1888)</f>
        <v>VOS-ABS ENTSORGUNG</v>
      </c>
      <c r="F1888" s="97" t="str">
        <f>VLOOKUP(T1888,'Liste Gründe'!A:D,2,FALSE)</f>
        <v>Rest</v>
      </c>
      <c r="G1888" s="96" t="str">
        <f>IF(ISBLANK(V1888),VLOOKUP(Abfalldokumentation!$P1888,'Liste Gründe'!A:D,3,FALSE),V1888)</f>
        <v>geschälte Rinde</v>
      </c>
      <c r="H1888" s="97" t="str">
        <f>IF(ISBLANK(Abfalldokumentation!$W1888),"-",Abfalldokumentation!$W1888)</f>
        <v>-</v>
      </c>
      <c r="I1888" s="97">
        <f t="shared" si="228"/>
        <v>46</v>
      </c>
      <c r="J1888" s="97" t="str">
        <f t="shared" si="229"/>
        <v>Produkte</v>
      </c>
      <c r="K1888" s="97" t="str">
        <f t="shared" si="230"/>
        <v>BUs</v>
      </c>
      <c r="L1888" s="97" t="str">
        <f t="shared" si="231"/>
        <v>Symptome</v>
      </c>
      <c r="M1888" s="97">
        <f>IFERROR(VLOOKUP(Abfalldokumentation!$O1888,Kennzahlen!S:V,3,FALSE)*Abfalldokumentation!$B1888,"0")</f>
        <v>0.35000000000000003</v>
      </c>
      <c r="N1888" s="97" t="str">
        <f>IF(ISBLANK(Q1888),VLOOKUP(Abfalldokumentation!$O1888,'Linien - BU'!R:S,2,FALSE),Q1888)</f>
        <v>RWV</v>
      </c>
      <c r="O1888" s="98">
        <f t="shared" si="232"/>
        <v>29500917</v>
      </c>
      <c r="P1888" s="98">
        <f t="shared" si="233"/>
        <v>60</v>
      </c>
      <c r="Q1888" s="39" t="s">
        <v>202</v>
      </c>
      <c r="R1888" s="40">
        <v>29500917</v>
      </c>
      <c r="S1888" s="40">
        <v>35</v>
      </c>
      <c r="T1888" s="40">
        <v>60</v>
      </c>
      <c r="U1888" s="41">
        <v>44517</v>
      </c>
      <c r="V1888" s="59"/>
      <c r="W1888" s="40"/>
      <c r="X1888" s="44" t="str">
        <f>IFERROR(VLOOKUP(Abfalldokumentation!$R1888,Artikel!A:C,3,FALSE),Abfalldokumentation!$R1888)</f>
        <v>VOS-ABS ENTSORGUNG</v>
      </c>
    </row>
    <row r="1889" spans="1:24" ht="30" hidden="1" customHeight="1" x14ac:dyDescent="0.25">
      <c r="A1889" s="94" t="str">
        <f>VLOOKUP(N1889,'Linien - BU'!A:B,2,FALSE)</f>
        <v>Rest</v>
      </c>
      <c r="B1889" s="95">
        <f t="shared" si="227"/>
        <v>61</v>
      </c>
      <c r="C1889" s="96">
        <f>Abfalldokumentation!$U1889</f>
        <v>44517</v>
      </c>
      <c r="D1889" s="69" t="str">
        <f>IFERROR(IF(VLOOKUP(O1889,'[1]Rohware 230'!$B:$C,2,FALSE)=0,"Rohware"),
IFERROR(IF(VLOOKUP(O1889,[1]Sammelnr.!$B:$C,2,FALSE)=0,"Sammelnr. ungeschält ABS"),
IFERROR(IF(VLOOKUP(O1889,[1]Sammelnr.!$E:$F,2,FALSE)=0,"Sammelnr. ungeschält VS"),
IFERROR(IF(VLOOKUP(O1889,[1]Sammelnr.!$H:$I,2,FALSE)=0,"Sammelnr. geschält"),
IFERROR(IF(VLOOKUP(O1889,[1]Offen!$B:$C,2,FALSE)=0,"Offen ungeschält ABS"),
IFERROR(IF(VLOOKUP(O1889,[1]Offen!$E:$F,2,FALSE)=0,"Offen ungeschält VOS"),
IFERROR(IF(VLOOKUP(O1889,[1]Offen!$H:$I,2,FALSE)=0,"Offen geschält RW"),
IFERROR(IF(VLOOKUP(O1889,[1]Offen!$K:$L,2,FALSE)=0,"Offen vegan"),
IFERROR(IF(VLOOKUP(O1889,[1]Offen!$N:$O,2,FALSE)=0,"Offen Zipfel"),
IFERROR(IF(VLOOKUP(O1889,[1]Offen!$Q:$R,2,FALSE)=0,"Offen Endstücke"),
IFERROR(IF(VLOOKUP(O1889,[1]Vakuumiert!$B:$C,2,FALSE)=0,"Vakuumierter VOS ungeschält"),
IFERROR(IF(VLOOKUP(O1889,[1]Vakuumiert!$E:$F,2,FALSE)=0,"Vakuumierter ABS ungeschält"),
IFERROR(IF(VLOOKUP(O1889,[1]Vakuumiert!$H:$I,2,FALSE)=0,"Vakuumierter VOS geschält"),
IFERROR(IF(VLOOKUP(O1889,[1]Vakuumiert!$K:$L,2,FALSE)=0,"Vakuumierter VOS vegan"),
IFERROR(IF(VLOOKUP(O1889,[1]Vakuumiert!$N:$O,2,FALSE)=0,"Vakuumierter VOS Zipfel"),
IFERROR(IF(VLOOKUP(O1889,[1]Vakuumiert!$Q:$R,2,FALSE)=0,"Vakuumiert geschält"),
IFERROR(IF(VLOOKUP(O1889,'[1]vakuumierte Fertigprodukte'!$B:$C,2,FALSE)=0,"Fertigprodukte"),
IFERROR(IF(VLOOKUP(O1889,'[1]vakuumierte Fertigprodukte'!$E:$FI,2,FALSE)=0,"Vakuumierte Zipfel"),
IFERROR(IF(VLOOKUP(O1889,[1]Wurste!$B:$C,2,FALSE)=0,"Räucherwürste"),
IFERROR(IF(VLOOKUP(O1889,[1]Wurste!$E:$F,2,FALSE)=0,"URW/URGW Wurst"),
IFERROR(IF(VLOOKUP(O1889,[1]Wurste!$H:$I,2,FALSE)=0,"HF-Wurst Vegan"),
IFERROR(IF(VLOOKUP(O1889,[1]Wurste!$K:$L,2,FALSE)=0,"320er ohne Würste"),
IFERROR(IF(AND(OR(Abfalldokumentation!$A1889="BU3",Abfalldokumentation!$A1889="Verkauf"),Abfalldokumentation!$F1889="Schimmel",Abfalldokumentation!$G1889="keinen Abnehmer/kein Schälpersonal"),"Div. Zipfel, ES ohne Verwendung",VLOOKUP(Abfalldokumentation!$E1889,Produktgruppen!A:B,2,FALSE)),"-")))))))))))))))))))))))</f>
        <v>Rest</v>
      </c>
      <c r="E1889" s="97" t="str">
        <f>IFERROR(VLOOKUP(Abfalldokumentation!$O1889,Artikel!A:C,3,FALSE),Abfalldokumentation!$O1889)</f>
        <v>-</v>
      </c>
      <c r="F1889" s="97" t="str">
        <f>VLOOKUP(T1889,'Liste Gründe'!A:D,2,FALSE)</f>
        <v>Qualitätssicherung</v>
      </c>
      <c r="G1889" s="96" t="str">
        <f>IF(ISBLANK(V1889),VLOOKUP(Abfalldokumentation!$P1889,'Liste Gründe'!A:D,3,FALSE),V1889)</f>
        <v>Einwaage</v>
      </c>
      <c r="H1889" s="97" t="str">
        <f>IF(ISBLANK(Abfalldokumentation!$W1889),"-",Abfalldokumentation!$W1889)</f>
        <v>-</v>
      </c>
      <c r="I1889" s="97">
        <f t="shared" si="228"/>
        <v>46</v>
      </c>
      <c r="J1889" s="97" t="str">
        <f t="shared" si="229"/>
        <v>Produkte</v>
      </c>
      <c r="K1889" s="97" t="str">
        <f t="shared" si="230"/>
        <v>BUs</v>
      </c>
      <c r="L1889" s="97" t="str">
        <f t="shared" si="231"/>
        <v>Symptome</v>
      </c>
      <c r="M1889" s="97" t="str">
        <f>IFERROR(VLOOKUP(Abfalldokumentation!$O1889,Kennzahlen!S:V,3,FALSE)*Abfalldokumentation!$B1889,"0")</f>
        <v>0</v>
      </c>
      <c r="N1889" s="97" t="str">
        <f>IF(ISBLANK(Q1889),VLOOKUP(Abfalldokumentation!$O1889,'Linien - BU'!R:S,2,FALSE),Q1889)</f>
        <v>Labor</v>
      </c>
      <c r="O1889" s="98" t="str">
        <f t="shared" si="232"/>
        <v>-</v>
      </c>
      <c r="P1889" s="98">
        <f t="shared" si="233"/>
        <v>71</v>
      </c>
      <c r="Q1889" s="39" t="s">
        <v>199</v>
      </c>
      <c r="R1889" s="40" t="s">
        <v>54</v>
      </c>
      <c r="S1889" s="40">
        <v>61</v>
      </c>
      <c r="T1889" s="40">
        <v>71</v>
      </c>
      <c r="U1889" s="41">
        <v>44517</v>
      </c>
      <c r="V1889" s="59"/>
      <c r="W1889" s="40"/>
      <c r="X1889" s="44" t="str">
        <f>IFERROR(VLOOKUP(Abfalldokumentation!$R1889,Artikel!A:C,3,FALSE),Abfalldokumentation!$R1889)</f>
        <v>-</v>
      </c>
    </row>
    <row r="1890" spans="1:24" ht="30" hidden="1" customHeight="1" x14ac:dyDescent="0.25">
      <c r="A1890" s="94" t="str">
        <f>VLOOKUP(N1890,'Linien - BU'!A:B,2,FALSE)</f>
        <v>Rest</v>
      </c>
      <c r="B1890" s="95">
        <f t="shared" si="227"/>
        <v>3.8</v>
      </c>
      <c r="C1890" s="96">
        <f>Abfalldokumentation!$U1890</f>
        <v>44517</v>
      </c>
      <c r="D1890" s="69" t="str">
        <f>IFERROR(IF(VLOOKUP(O1890,'[1]Rohware 230'!$B:$C,2,FALSE)=0,"Rohware"),
IFERROR(IF(VLOOKUP(O1890,[1]Sammelnr.!$B:$C,2,FALSE)=0,"Sammelnr. ungeschält ABS"),
IFERROR(IF(VLOOKUP(O1890,[1]Sammelnr.!$E:$F,2,FALSE)=0,"Sammelnr. ungeschält VS"),
IFERROR(IF(VLOOKUP(O1890,[1]Sammelnr.!$H:$I,2,FALSE)=0,"Sammelnr. geschält"),
IFERROR(IF(VLOOKUP(O1890,[1]Offen!$B:$C,2,FALSE)=0,"Offen ungeschält ABS"),
IFERROR(IF(VLOOKUP(O1890,[1]Offen!$E:$F,2,FALSE)=0,"Offen ungeschält VOS"),
IFERROR(IF(VLOOKUP(O1890,[1]Offen!$H:$I,2,FALSE)=0,"Offen geschält RW"),
IFERROR(IF(VLOOKUP(O1890,[1]Offen!$K:$L,2,FALSE)=0,"Offen vegan"),
IFERROR(IF(VLOOKUP(O1890,[1]Offen!$N:$O,2,FALSE)=0,"Offen Zipfel"),
IFERROR(IF(VLOOKUP(O1890,[1]Offen!$Q:$R,2,FALSE)=0,"Offen Endstücke"),
IFERROR(IF(VLOOKUP(O1890,[1]Vakuumiert!$B:$C,2,FALSE)=0,"Vakuumierter VOS ungeschält"),
IFERROR(IF(VLOOKUP(O1890,[1]Vakuumiert!$E:$F,2,FALSE)=0,"Vakuumierter ABS ungeschält"),
IFERROR(IF(VLOOKUP(O1890,[1]Vakuumiert!$H:$I,2,FALSE)=0,"Vakuumierter VOS geschält"),
IFERROR(IF(VLOOKUP(O1890,[1]Vakuumiert!$K:$L,2,FALSE)=0,"Vakuumierter VOS vegan"),
IFERROR(IF(VLOOKUP(O1890,[1]Vakuumiert!$N:$O,2,FALSE)=0,"Vakuumierter VOS Zipfel"),
IFERROR(IF(VLOOKUP(O1890,[1]Vakuumiert!$Q:$R,2,FALSE)=0,"Vakuumiert geschält"),
IFERROR(IF(VLOOKUP(O1890,'[1]vakuumierte Fertigprodukte'!$B:$C,2,FALSE)=0,"Fertigprodukte"),
IFERROR(IF(VLOOKUP(O1890,'[1]vakuumierte Fertigprodukte'!$E:$FI,2,FALSE)=0,"Vakuumierte Zipfel"),
IFERROR(IF(VLOOKUP(O1890,[1]Wurste!$B:$C,2,FALSE)=0,"Räucherwürste"),
IFERROR(IF(VLOOKUP(O1890,[1]Wurste!$E:$F,2,FALSE)=0,"URW/URGW Wurst"),
IFERROR(IF(VLOOKUP(O1890,[1]Wurste!$H:$I,2,FALSE)=0,"HF-Wurst Vegan"),
IFERROR(IF(VLOOKUP(O1890,[1]Wurste!$K:$L,2,FALSE)=0,"320er ohne Würste"),
IFERROR(IF(AND(OR(Abfalldokumentation!$A1890="BU3",Abfalldokumentation!$A1890="Verkauf"),Abfalldokumentation!$F1890="Schimmel",Abfalldokumentation!$G1890="keinen Abnehmer/kein Schälpersonal"),"Div. Zipfel, ES ohne Verwendung",VLOOKUP(Abfalldokumentation!$E1890,Produktgruppen!A:B,2,FALSE)),"-")))))))))))))))))))))))</f>
        <v>Rest</v>
      </c>
      <c r="E1890" s="97" t="str">
        <f>IFERROR(VLOOKUP(Abfalldokumentation!$O1890,Artikel!A:C,3,FALSE),Abfalldokumentation!$O1890)</f>
        <v>-</v>
      </c>
      <c r="F1890" s="97" t="str">
        <f>VLOOKUP(T1890,'Liste Gründe'!A:D,2,FALSE)</f>
        <v>Qualitätssicherung</v>
      </c>
      <c r="G1890" s="96" t="str">
        <f>IF(ISBLANK(V1890),VLOOKUP(Abfalldokumentation!$P1890,'Liste Gründe'!A:D,3,FALSE),V1890)</f>
        <v>Sensorik</v>
      </c>
      <c r="H1890" s="97" t="str">
        <f>IF(ISBLANK(Abfalldokumentation!$W1890),"-",Abfalldokumentation!$W1890)</f>
        <v>-</v>
      </c>
      <c r="I1890" s="97">
        <f t="shared" si="228"/>
        <v>46</v>
      </c>
      <c r="J1890" s="97" t="str">
        <f t="shared" si="229"/>
        <v>Produkte</v>
      </c>
      <c r="K1890" s="97" t="str">
        <f t="shared" si="230"/>
        <v>BUs</v>
      </c>
      <c r="L1890" s="97" t="str">
        <f t="shared" si="231"/>
        <v>Symptome</v>
      </c>
      <c r="M1890" s="97" t="str">
        <f>IFERROR(VLOOKUP(Abfalldokumentation!$O1890,Kennzahlen!S:V,3,FALSE)*Abfalldokumentation!$B1890,"0")</f>
        <v>0</v>
      </c>
      <c r="N1890" s="97" t="str">
        <f>IF(ISBLANK(Q1890),VLOOKUP(Abfalldokumentation!$O1890,'Linien - BU'!R:S,2,FALSE),Q1890)</f>
        <v>Labor</v>
      </c>
      <c r="O1890" s="98" t="str">
        <f t="shared" si="232"/>
        <v>-</v>
      </c>
      <c r="P1890" s="98">
        <f t="shared" si="233"/>
        <v>74</v>
      </c>
      <c r="Q1890" s="39" t="s">
        <v>199</v>
      </c>
      <c r="R1890" s="40" t="s">
        <v>54</v>
      </c>
      <c r="S1890" s="40">
        <v>3.8</v>
      </c>
      <c r="T1890" s="40">
        <v>74</v>
      </c>
      <c r="U1890" s="41">
        <v>44517</v>
      </c>
      <c r="V1890" s="59"/>
      <c r="W1890" s="40"/>
      <c r="X1890" s="44" t="str">
        <f>IFERROR(VLOOKUP(Abfalldokumentation!$R1890,Artikel!A:C,3,FALSE),Abfalldokumentation!$R1890)</f>
        <v>-</v>
      </c>
    </row>
    <row r="1891" spans="1:24" ht="30" hidden="1" customHeight="1" x14ac:dyDescent="0.25">
      <c r="A1891" s="94" t="str">
        <f>VLOOKUP(N1891,'Linien - BU'!A:B,2,FALSE)</f>
        <v>BU3</v>
      </c>
      <c r="B1891" s="95">
        <f t="shared" si="227"/>
        <v>25</v>
      </c>
      <c r="C1891" s="96">
        <f>Abfalldokumentation!$U1891</f>
        <v>44517</v>
      </c>
      <c r="D1891" s="69" t="str">
        <f>IFERROR(IF(VLOOKUP(O1891,'[1]Rohware 230'!$B:$C,2,FALSE)=0,"Rohware"),
IFERROR(IF(VLOOKUP(O1891,[1]Sammelnr.!$B:$C,2,FALSE)=0,"Sammelnr. ungeschält ABS"),
IFERROR(IF(VLOOKUP(O1891,[1]Sammelnr.!$E:$F,2,FALSE)=0,"Sammelnr. ungeschält VS"),
IFERROR(IF(VLOOKUP(O1891,[1]Sammelnr.!$H:$I,2,FALSE)=0,"Sammelnr. geschält"),
IFERROR(IF(VLOOKUP(O1891,[1]Offen!$B:$C,2,FALSE)=0,"Offen ungeschält ABS"),
IFERROR(IF(VLOOKUP(O1891,[1]Offen!$E:$F,2,FALSE)=0,"Offen ungeschält VOS"),
IFERROR(IF(VLOOKUP(O1891,[1]Offen!$H:$I,2,FALSE)=0,"Offen geschält RW"),
IFERROR(IF(VLOOKUP(O1891,[1]Offen!$K:$L,2,FALSE)=0,"Offen vegan"),
IFERROR(IF(VLOOKUP(O1891,[1]Offen!$N:$O,2,FALSE)=0,"Offen Zipfel"),
IFERROR(IF(VLOOKUP(O1891,[1]Offen!$Q:$R,2,FALSE)=0,"Offen Endstücke"),
IFERROR(IF(VLOOKUP(O1891,[1]Vakuumiert!$B:$C,2,FALSE)=0,"Vakuumierter VOS ungeschält"),
IFERROR(IF(VLOOKUP(O1891,[1]Vakuumiert!$E:$F,2,FALSE)=0,"Vakuumierter ABS ungeschält"),
IFERROR(IF(VLOOKUP(O1891,[1]Vakuumiert!$H:$I,2,FALSE)=0,"Vakuumierter VOS geschält"),
IFERROR(IF(VLOOKUP(O1891,[1]Vakuumiert!$K:$L,2,FALSE)=0,"Vakuumierter VOS vegan"),
IFERROR(IF(VLOOKUP(O1891,[1]Vakuumiert!$N:$O,2,FALSE)=0,"Vakuumierter VOS Zipfel"),
IFERROR(IF(VLOOKUP(O1891,[1]Vakuumiert!$Q:$R,2,FALSE)=0,"Vakuumiert geschält"),
IFERROR(IF(VLOOKUP(O1891,'[1]vakuumierte Fertigprodukte'!$B:$C,2,FALSE)=0,"Fertigprodukte"),
IFERROR(IF(VLOOKUP(O1891,'[1]vakuumierte Fertigprodukte'!$E:$FI,2,FALSE)=0,"Vakuumierte Zipfel"),
IFERROR(IF(VLOOKUP(O1891,[1]Wurste!$B:$C,2,FALSE)=0,"Räucherwürste"),
IFERROR(IF(VLOOKUP(O1891,[1]Wurste!$E:$F,2,FALSE)=0,"URW/URGW Wurst"),
IFERROR(IF(VLOOKUP(O1891,[1]Wurste!$H:$I,2,FALSE)=0,"HF-Wurst Vegan"),
IFERROR(IF(VLOOKUP(O1891,[1]Wurste!$K:$L,2,FALSE)=0,"320er ohne Würste"),
IFERROR(IF(AND(OR(Abfalldokumentation!$A1891="BU3",Abfalldokumentation!$A1891="Verkauf"),Abfalldokumentation!$F1891="Schimmel",Abfalldokumentation!$G1891="keinen Abnehmer/kein Schälpersonal"),"Div. Zipfel, ES ohne Verwendung",VLOOKUP(Abfalldokumentation!$E1891,Produktgruppen!A:B,2,FALSE)),"-")))))))))))))))))))))))</f>
        <v>Rest</v>
      </c>
      <c r="E1891" s="97" t="str">
        <f>IFERROR(VLOOKUP(Abfalldokumentation!$O1891,Artikel!A:C,3,FALSE),Abfalldokumentation!$O1891)</f>
        <v>Reste Zipfel</v>
      </c>
      <c r="F1891" s="97" t="str">
        <f>VLOOKUP(T1891,'Liste Gründe'!A:D,2,FALSE)</f>
        <v>keinen Verwendungszweck</v>
      </c>
      <c r="G1891" s="96" t="str">
        <f>IF(ISBLANK(V1891),VLOOKUP(Abfalldokumentation!$P1891,'Liste Gründe'!A:D,3,FALSE),V1891)</f>
        <v>Wurstschlaufe</v>
      </c>
      <c r="H1891" s="97" t="str">
        <f>IF(ISBLANK(Abfalldokumentation!$W1891),"-",Abfalldokumentation!$W1891)</f>
        <v>-</v>
      </c>
      <c r="I1891" s="97">
        <f t="shared" si="228"/>
        <v>46</v>
      </c>
      <c r="J1891" s="97" t="str">
        <f t="shared" si="229"/>
        <v>Produkte</v>
      </c>
      <c r="K1891" s="97" t="str">
        <f t="shared" si="230"/>
        <v>BUs</v>
      </c>
      <c r="L1891" s="97" t="str">
        <f t="shared" si="231"/>
        <v>Symptome</v>
      </c>
      <c r="M1891" s="97" t="str">
        <f>IFERROR(VLOOKUP(Abfalldokumentation!$O1891,Kennzahlen!S:V,3,FALSE)*Abfalldokumentation!$B1891,"0")</f>
        <v>0</v>
      </c>
      <c r="N1891" s="97" t="str">
        <f>IF(ISBLANK(Q1891),VLOOKUP(Abfalldokumentation!$O1891,'Linien - BU'!R:S,2,FALSE),Q1891)</f>
        <v>WVP</v>
      </c>
      <c r="O1891" s="98" t="str">
        <f t="shared" si="232"/>
        <v>Reste Zipfel</v>
      </c>
      <c r="P1891" s="98">
        <f t="shared" si="233"/>
        <v>61</v>
      </c>
      <c r="Q1891" s="39" t="s">
        <v>209</v>
      </c>
      <c r="R1891" s="40" t="s">
        <v>119</v>
      </c>
      <c r="S1891" s="40">
        <v>25</v>
      </c>
      <c r="T1891" s="40">
        <v>61</v>
      </c>
      <c r="U1891" s="41">
        <v>44517</v>
      </c>
      <c r="V1891" s="48" t="s">
        <v>41</v>
      </c>
      <c r="W1891" s="40"/>
      <c r="X1891" s="44" t="str">
        <f>IFERROR(VLOOKUP(Abfalldokumentation!$R1891,Artikel!A:C,3,FALSE),Abfalldokumentation!$R1891)</f>
        <v>Reste Zipfel</v>
      </c>
    </row>
    <row r="1892" spans="1:24" ht="30" hidden="1" customHeight="1" x14ac:dyDescent="0.25">
      <c r="A1892" s="94" t="str">
        <f>VLOOKUP(N1892,'Linien - BU'!A:B,2,FALSE)</f>
        <v>BU3</v>
      </c>
      <c r="B1892" s="95">
        <f t="shared" si="227"/>
        <v>68</v>
      </c>
      <c r="C1892" s="96">
        <f>Abfalldokumentation!$U1892</f>
        <v>44517</v>
      </c>
      <c r="D1892" s="69" t="str">
        <f>IFERROR(IF(VLOOKUP(O1892,'[1]Rohware 230'!$B:$C,2,FALSE)=0,"Rohware"),
IFERROR(IF(VLOOKUP(O1892,[1]Sammelnr.!$B:$C,2,FALSE)=0,"Sammelnr. ungeschält ABS"),
IFERROR(IF(VLOOKUP(O1892,[1]Sammelnr.!$E:$F,2,FALSE)=0,"Sammelnr. ungeschält VS"),
IFERROR(IF(VLOOKUP(O1892,[1]Sammelnr.!$H:$I,2,FALSE)=0,"Sammelnr. geschält"),
IFERROR(IF(VLOOKUP(O1892,[1]Offen!$B:$C,2,FALSE)=0,"Offen ungeschält ABS"),
IFERROR(IF(VLOOKUP(O1892,[1]Offen!$E:$F,2,FALSE)=0,"Offen ungeschält VOS"),
IFERROR(IF(VLOOKUP(O1892,[1]Offen!$H:$I,2,FALSE)=0,"Offen geschält RW"),
IFERROR(IF(VLOOKUP(O1892,[1]Offen!$K:$L,2,FALSE)=0,"Offen vegan"),
IFERROR(IF(VLOOKUP(O1892,[1]Offen!$N:$O,2,FALSE)=0,"Offen Zipfel"),
IFERROR(IF(VLOOKUP(O1892,[1]Offen!$Q:$R,2,FALSE)=0,"Offen Endstücke"),
IFERROR(IF(VLOOKUP(O1892,[1]Vakuumiert!$B:$C,2,FALSE)=0,"Vakuumierter VOS ungeschält"),
IFERROR(IF(VLOOKUP(O1892,[1]Vakuumiert!$E:$F,2,FALSE)=0,"Vakuumierter ABS ungeschält"),
IFERROR(IF(VLOOKUP(O1892,[1]Vakuumiert!$H:$I,2,FALSE)=0,"Vakuumierter VOS geschält"),
IFERROR(IF(VLOOKUP(O1892,[1]Vakuumiert!$K:$L,2,FALSE)=0,"Vakuumierter VOS vegan"),
IFERROR(IF(VLOOKUP(O1892,[1]Vakuumiert!$N:$O,2,FALSE)=0,"Vakuumierter VOS Zipfel"),
IFERROR(IF(VLOOKUP(O1892,[1]Vakuumiert!$Q:$R,2,FALSE)=0,"Vakuumiert geschält"),
IFERROR(IF(VLOOKUP(O1892,'[1]vakuumierte Fertigprodukte'!$B:$C,2,FALSE)=0,"Fertigprodukte"),
IFERROR(IF(VLOOKUP(O1892,'[1]vakuumierte Fertigprodukte'!$E:$FI,2,FALSE)=0,"Vakuumierte Zipfel"),
IFERROR(IF(VLOOKUP(O1892,[1]Wurste!$B:$C,2,FALSE)=0,"Räucherwürste"),
IFERROR(IF(VLOOKUP(O1892,[1]Wurste!$E:$F,2,FALSE)=0,"URW/URGW Wurst"),
IFERROR(IF(VLOOKUP(O1892,[1]Wurste!$H:$I,2,FALSE)=0,"HF-Wurst Vegan"),
IFERROR(IF(VLOOKUP(O1892,[1]Wurste!$K:$L,2,FALSE)=0,"320er ohne Würste"),
IFERROR(IF(AND(OR(Abfalldokumentation!$A1892="BU3",Abfalldokumentation!$A1892="Verkauf"),Abfalldokumentation!$F1892="Schimmel",Abfalldokumentation!$G1892="keinen Abnehmer/kein Schälpersonal"),"Div. Zipfel, ES ohne Verwendung",VLOOKUP(Abfalldokumentation!$E1892,Produktgruppen!A:B,2,FALSE)),"-")))))))))))))))))))))))</f>
        <v>-</v>
      </c>
      <c r="E1892" s="97" t="str">
        <f>IFERROR(VLOOKUP(Abfalldokumentation!$O1892,Artikel!A:C,3,FALSE),Abfalldokumentation!$O1892)</f>
        <v>Maschinenabfall</v>
      </c>
      <c r="F1892" s="97" t="str">
        <f>VLOOKUP(T1892,'Liste Gründe'!A:D,2,FALSE)</f>
        <v>Linienbezogen</v>
      </c>
      <c r="G1892" s="96" t="str">
        <f>IF(ISBLANK(V1892),VLOOKUP(Abfalldokumentation!$P1892,'Liste Gründe'!A:D,3,FALSE),V1892)</f>
        <v>Maschinenabfall</v>
      </c>
      <c r="H1892" s="97" t="str">
        <f>IF(ISBLANK(Abfalldokumentation!$W1892),"-",Abfalldokumentation!$W1892)</f>
        <v>-</v>
      </c>
      <c r="I1892" s="97">
        <f t="shared" si="228"/>
        <v>46</v>
      </c>
      <c r="J1892" s="97" t="str">
        <f t="shared" si="229"/>
        <v>Produkte</v>
      </c>
      <c r="K1892" s="97" t="str">
        <f t="shared" si="230"/>
        <v>BUs</v>
      </c>
      <c r="L1892" s="97" t="str">
        <f t="shared" si="231"/>
        <v>Symptome</v>
      </c>
      <c r="M1892" s="97" t="str">
        <f>IFERROR(VLOOKUP(Abfalldokumentation!$O1892,Kennzahlen!S:V,3,FALSE)*Abfalldokumentation!$B1892,"0")</f>
        <v>0</v>
      </c>
      <c r="N1892" s="97" t="str">
        <f>IF(ISBLANK(Q1892),VLOOKUP(Abfalldokumentation!$O1892,'Linien - BU'!R:S,2,FALSE),Q1892)</f>
        <v>L9</v>
      </c>
      <c r="O1892" s="98" t="str">
        <f t="shared" si="232"/>
        <v>Maschinenabfall</v>
      </c>
      <c r="P1892" s="98">
        <f t="shared" si="233"/>
        <v>30</v>
      </c>
      <c r="Q1892" s="39" t="s">
        <v>223</v>
      </c>
      <c r="R1892" s="40" t="s">
        <v>55</v>
      </c>
      <c r="S1892" s="40">
        <v>68</v>
      </c>
      <c r="T1892" s="40">
        <v>30</v>
      </c>
      <c r="U1892" s="41">
        <v>44517</v>
      </c>
      <c r="V1892" s="59"/>
      <c r="W1892" s="40"/>
      <c r="X1892" s="44" t="str">
        <f>IFERROR(VLOOKUP(Abfalldokumentation!$R1892,Artikel!A:C,3,FALSE),Abfalldokumentation!$R1892)</f>
        <v>Maschinenabfall</v>
      </c>
    </row>
    <row r="1893" spans="1:24" ht="30" hidden="1" customHeight="1" x14ac:dyDescent="0.25">
      <c r="A1893" s="94" t="str">
        <f>VLOOKUP(N1893,'Linien - BU'!A:B,2,FALSE)</f>
        <v>BU3</v>
      </c>
      <c r="B1893" s="95">
        <f t="shared" si="227"/>
        <v>132</v>
      </c>
      <c r="C1893" s="96">
        <f>Abfalldokumentation!$U1893</f>
        <v>44518</v>
      </c>
      <c r="D1893" s="69" t="str">
        <f>IFERROR(IF(VLOOKUP(O1893,'[1]Rohware 230'!$B:$C,2,FALSE)=0,"Rohware"),
IFERROR(IF(VLOOKUP(O1893,[1]Sammelnr.!$B:$C,2,FALSE)=0,"Sammelnr. ungeschält ABS"),
IFERROR(IF(VLOOKUP(O1893,[1]Sammelnr.!$E:$F,2,FALSE)=0,"Sammelnr. ungeschält VS"),
IFERROR(IF(VLOOKUP(O1893,[1]Sammelnr.!$H:$I,2,FALSE)=0,"Sammelnr. geschält"),
IFERROR(IF(VLOOKUP(O1893,[1]Offen!$B:$C,2,FALSE)=0,"Offen ungeschält ABS"),
IFERROR(IF(VLOOKUP(O1893,[1]Offen!$E:$F,2,FALSE)=0,"Offen ungeschält VOS"),
IFERROR(IF(VLOOKUP(O1893,[1]Offen!$H:$I,2,FALSE)=0,"Offen geschält RW"),
IFERROR(IF(VLOOKUP(O1893,[1]Offen!$K:$L,2,FALSE)=0,"Offen vegan"),
IFERROR(IF(VLOOKUP(O1893,[1]Offen!$N:$O,2,FALSE)=0,"Offen Zipfel"),
IFERROR(IF(VLOOKUP(O1893,[1]Offen!$Q:$R,2,FALSE)=0,"Offen Endstücke"),
IFERROR(IF(VLOOKUP(O1893,[1]Vakuumiert!$B:$C,2,FALSE)=0,"Vakuumierter VOS ungeschält"),
IFERROR(IF(VLOOKUP(O1893,[1]Vakuumiert!$E:$F,2,FALSE)=0,"Vakuumierter ABS ungeschält"),
IFERROR(IF(VLOOKUP(O1893,[1]Vakuumiert!$H:$I,2,FALSE)=0,"Vakuumierter VOS geschält"),
IFERROR(IF(VLOOKUP(O1893,[1]Vakuumiert!$K:$L,2,FALSE)=0,"Vakuumierter VOS vegan"),
IFERROR(IF(VLOOKUP(O1893,[1]Vakuumiert!$N:$O,2,FALSE)=0,"Vakuumierter VOS Zipfel"),
IFERROR(IF(VLOOKUP(O1893,[1]Vakuumiert!$Q:$R,2,FALSE)=0,"Vakuumiert geschält"),
IFERROR(IF(VLOOKUP(O1893,'[1]vakuumierte Fertigprodukte'!$B:$C,2,FALSE)=0,"Fertigprodukte"),
IFERROR(IF(VLOOKUP(O1893,'[1]vakuumierte Fertigprodukte'!$E:$FI,2,FALSE)=0,"Vakuumierte Zipfel"),
IFERROR(IF(VLOOKUP(O1893,[1]Wurste!$B:$C,2,FALSE)=0,"Räucherwürste"),
IFERROR(IF(VLOOKUP(O1893,[1]Wurste!$E:$F,2,FALSE)=0,"URW/URGW Wurst"),
IFERROR(IF(VLOOKUP(O1893,[1]Wurste!$H:$I,2,FALSE)=0,"HF-Wurst Vegan"),
IFERROR(IF(VLOOKUP(O1893,[1]Wurste!$K:$L,2,FALSE)=0,"320er ohne Würste"),
IFERROR(IF(AND(OR(Abfalldokumentation!$A1893="BU3",Abfalldokumentation!$A1893="Verkauf"),Abfalldokumentation!$F1893="Schimmel",Abfalldokumentation!$G1893="keinen Abnehmer/kein Schälpersonal"),"Div. Zipfel, ES ohne Verwendung",VLOOKUP(Abfalldokumentation!$E1893,Produktgruppen!A:B,2,FALSE)),"-")))))))))))))))))))))))</f>
        <v>-</v>
      </c>
      <c r="E1893" s="97" t="str">
        <f>IFERROR(VLOOKUP(Abfalldokumentation!$O1893,Artikel!A:C,3,FALSE),Abfalldokumentation!$O1893)</f>
        <v>Maschinenabfall</v>
      </c>
      <c r="F1893" s="97" t="str">
        <f>VLOOKUP(T1893,'Liste Gründe'!A:D,2,FALSE)</f>
        <v>Linienbezogen</v>
      </c>
      <c r="G1893" s="96" t="str">
        <f>IF(ISBLANK(V1893),VLOOKUP(Abfalldokumentation!$P1893,'Liste Gründe'!A:D,3,FALSE),V1893)</f>
        <v>Maschinenabfall</v>
      </c>
      <c r="H1893" s="97" t="str">
        <f>IF(ISBLANK(Abfalldokumentation!$W1893),"-",Abfalldokumentation!$W1893)</f>
        <v>-</v>
      </c>
      <c r="I1893" s="97">
        <f t="shared" si="228"/>
        <v>46</v>
      </c>
      <c r="J1893" s="97" t="str">
        <f t="shared" si="229"/>
        <v>Produkte</v>
      </c>
      <c r="K1893" s="97" t="str">
        <f t="shared" si="230"/>
        <v>BUs</v>
      </c>
      <c r="L1893" s="97" t="str">
        <f t="shared" si="231"/>
        <v>Symptome</v>
      </c>
      <c r="M1893" s="97" t="str">
        <f>IFERROR(VLOOKUP(Abfalldokumentation!$O1893,Kennzahlen!S:V,3,FALSE)*Abfalldokumentation!$B1893,"0")</f>
        <v>0</v>
      </c>
      <c r="N1893" s="97" t="str">
        <f>IF(ISBLANK(Q1893),VLOOKUP(Abfalldokumentation!$O1893,'Linien - BU'!R:S,2,FALSE),Q1893)</f>
        <v>L9</v>
      </c>
      <c r="O1893" s="98" t="str">
        <f t="shared" si="232"/>
        <v>Maschinenabfall</v>
      </c>
      <c r="P1893" s="98">
        <f t="shared" si="233"/>
        <v>30</v>
      </c>
      <c r="Q1893" s="39" t="s">
        <v>223</v>
      </c>
      <c r="R1893" s="40" t="s">
        <v>55</v>
      </c>
      <c r="S1893" s="40">
        <v>132</v>
      </c>
      <c r="T1893" s="40">
        <v>30</v>
      </c>
      <c r="U1893" s="41">
        <v>44518</v>
      </c>
      <c r="V1893" s="59"/>
      <c r="W1893" s="40"/>
      <c r="X1893" s="44" t="str">
        <f>IFERROR(VLOOKUP(Abfalldokumentation!$R1893,Artikel!A:C,3,FALSE),Abfalldokumentation!$R1893)</f>
        <v>Maschinenabfall</v>
      </c>
    </row>
    <row r="1894" spans="1:24" ht="30" hidden="1" customHeight="1" x14ac:dyDescent="0.25">
      <c r="A1894" s="94" t="str">
        <f>VLOOKUP(N1894,'Linien - BU'!A:B,2,FALSE)</f>
        <v>BU1</v>
      </c>
      <c r="B1894" s="95">
        <f t="shared" ref="B1894:B1912" si="234">S1894</f>
        <v>40</v>
      </c>
      <c r="C1894" s="96">
        <f>Abfalldokumentation!$U1894</f>
        <v>44518</v>
      </c>
      <c r="D1894" s="69" t="str">
        <f>IFERROR(IF(VLOOKUP(O1894,'[1]Rohware 230'!$B:$C,2,FALSE)=0,"Rohware"),
IFERROR(IF(VLOOKUP(O1894,[1]Sammelnr.!$B:$C,2,FALSE)=0,"Sammelnr. ungeschält ABS"),
IFERROR(IF(VLOOKUP(O1894,[1]Sammelnr.!$E:$F,2,FALSE)=0,"Sammelnr. ungeschält VS"),
IFERROR(IF(VLOOKUP(O1894,[1]Sammelnr.!$H:$I,2,FALSE)=0,"Sammelnr. geschält"),
IFERROR(IF(VLOOKUP(O1894,[1]Offen!$B:$C,2,FALSE)=0,"Offen ungeschält ABS"),
IFERROR(IF(VLOOKUP(O1894,[1]Offen!$E:$F,2,FALSE)=0,"Offen ungeschält VOS"),
IFERROR(IF(VLOOKUP(O1894,[1]Offen!$H:$I,2,FALSE)=0,"Offen geschält RW"),
IFERROR(IF(VLOOKUP(O1894,[1]Offen!$K:$L,2,FALSE)=0,"Offen vegan"),
IFERROR(IF(VLOOKUP(O1894,[1]Offen!$N:$O,2,FALSE)=0,"Offen Zipfel"),
IFERROR(IF(VLOOKUP(O1894,[1]Offen!$Q:$R,2,FALSE)=0,"Offen Endstücke"),
IFERROR(IF(VLOOKUP(O1894,[1]Vakuumiert!$B:$C,2,FALSE)=0,"Vakuumierter VOS ungeschält"),
IFERROR(IF(VLOOKUP(O1894,[1]Vakuumiert!$E:$F,2,FALSE)=0,"Vakuumierter ABS ungeschält"),
IFERROR(IF(VLOOKUP(O1894,[1]Vakuumiert!$H:$I,2,FALSE)=0,"Vakuumierter VOS geschält"),
IFERROR(IF(VLOOKUP(O1894,[1]Vakuumiert!$K:$L,2,FALSE)=0,"Vakuumierter VOS vegan"),
IFERROR(IF(VLOOKUP(O1894,[1]Vakuumiert!$N:$O,2,FALSE)=0,"Vakuumierter VOS Zipfel"),
IFERROR(IF(VLOOKUP(O1894,[1]Vakuumiert!$Q:$R,2,FALSE)=0,"Vakuumiert geschält"),
IFERROR(IF(VLOOKUP(O1894,'[1]vakuumierte Fertigprodukte'!$B:$C,2,FALSE)=0,"Fertigprodukte"),
IFERROR(IF(VLOOKUP(O1894,'[1]vakuumierte Fertigprodukte'!$E:$FI,2,FALSE)=0,"Vakuumierte Zipfel"),
IFERROR(IF(VLOOKUP(O1894,[1]Wurste!$B:$C,2,FALSE)=0,"Räucherwürste"),
IFERROR(IF(VLOOKUP(O1894,[1]Wurste!$E:$F,2,FALSE)=0,"URW/URGW Wurst"),
IFERROR(IF(VLOOKUP(O1894,[1]Wurste!$H:$I,2,FALSE)=0,"HF-Wurst Vegan"),
IFERROR(IF(VLOOKUP(O1894,[1]Wurste!$K:$L,2,FALSE)=0,"320er ohne Würste"),
IFERROR(IF(AND(OR(Abfalldokumentation!$A1894="BU3",Abfalldokumentation!$A1894="Verkauf"),Abfalldokumentation!$F1894="Schimmel",Abfalldokumentation!$G1894="keinen Abnehmer/kein Schälpersonal"),"Div. Zipfel, ES ohne Verwendung",VLOOKUP(Abfalldokumentation!$E1894,Produktgruppen!A:B,2,FALSE)),"-")))))))))))))))))))))))</f>
        <v>Rest</v>
      </c>
      <c r="E1894" s="97" t="str">
        <f>IFERROR(VLOOKUP(Abfalldokumentation!$O1894,Artikel!A:C,3,FALSE),Abfalldokumentation!$O1894)</f>
        <v>-</v>
      </c>
      <c r="F1894" s="97" t="str">
        <f>VLOOKUP(T1894,'Liste Gründe'!A:D,2,FALSE)</f>
        <v>Linienbezogen</v>
      </c>
      <c r="G1894" s="96" t="str">
        <f>IF(ISBLANK(V1894),VLOOKUP(Abfalldokumentation!$P1894,'Liste Gründe'!A:D,3,FALSE),V1894)</f>
        <v>Darm geplatzt</v>
      </c>
      <c r="H1894" s="97" t="str">
        <f>IF(ISBLANK(Abfalldokumentation!$W1894),"-",Abfalldokumentation!$W1894)</f>
        <v>-</v>
      </c>
      <c r="I1894" s="97">
        <f t="shared" ref="I1894:I1912" si="235">_xlfn.ISOWEEKNUM(C1894)</f>
        <v>46</v>
      </c>
      <c r="J1894" s="97" t="str">
        <f t="shared" ref="J1894:J1912" si="236">"Produkte"</f>
        <v>Produkte</v>
      </c>
      <c r="K1894" s="97" t="str">
        <f t="shared" ref="K1894:K1912" si="237">"BUs"</f>
        <v>BUs</v>
      </c>
      <c r="L1894" s="97" t="str">
        <f t="shared" ref="L1894:L1912" si="238">"Symptome"</f>
        <v>Symptome</v>
      </c>
      <c r="M1894" s="97" t="str">
        <f>IFERROR(VLOOKUP(Abfalldokumentation!$O1894,Kennzahlen!S:V,3,FALSE)*Abfalldokumentation!$B1894,"0")</f>
        <v>0</v>
      </c>
      <c r="N1894" s="97">
        <f>IF(ISBLANK(Q1894),VLOOKUP(Abfalldokumentation!$O1894,'Linien - BU'!R:S,2,FALSE),Q1894)</f>
        <v>3010</v>
      </c>
      <c r="O1894" s="98" t="str">
        <f t="shared" ref="O1894:O1912" si="239">R1894</f>
        <v>-</v>
      </c>
      <c r="P1894" s="98">
        <f t="shared" ref="P1894:P1912" si="240">T1894</f>
        <v>34</v>
      </c>
      <c r="Q1894" s="39">
        <v>3010</v>
      </c>
      <c r="R1894" s="40" t="s">
        <v>54</v>
      </c>
      <c r="S1894" s="40">
        <v>40</v>
      </c>
      <c r="T1894" s="40">
        <v>34</v>
      </c>
      <c r="U1894" s="41">
        <v>44518</v>
      </c>
      <c r="V1894" s="59"/>
      <c r="W1894" s="40"/>
      <c r="X1894" s="44" t="str">
        <f>IFERROR(VLOOKUP(Abfalldokumentation!$R1894,Artikel!A:C,3,FALSE),Abfalldokumentation!$R1894)</f>
        <v>-</v>
      </c>
    </row>
    <row r="1895" spans="1:24" ht="30" hidden="1" customHeight="1" x14ac:dyDescent="0.25">
      <c r="A1895" s="94" t="str">
        <f>VLOOKUP(N1895,'Linien - BU'!A:B,2,FALSE)</f>
        <v>BU1</v>
      </c>
      <c r="B1895" s="95">
        <f t="shared" si="234"/>
        <v>344</v>
      </c>
      <c r="C1895" s="96">
        <f>Abfalldokumentation!$U1895</f>
        <v>44518</v>
      </c>
      <c r="D1895" s="69" t="str">
        <f>IFERROR(IF(VLOOKUP(O1895,'[1]Rohware 230'!$B:$C,2,FALSE)=0,"Rohware"),
IFERROR(IF(VLOOKUP(O1895,[1]Sammelnr.!$B:$C,2,FALSE)=0,"Sammelnr. ungeschält ABS"),
IFERROR(IF(VLOOKUP(O1895,[1]Sammelnr.!$E:$F,2,FALSE)=0,"Sammelnr. ungeschält VS"),
IFERROR(IF(VLOOKUP(O1895,[1]Sammelnr.!$H:$I,2,FALSE)=0,"Sammelnr. geschält"),
IFERROR(IF(VLOOKUP(O1895,[1]Offen!$B:$C,2,FALSE)=0,"Offen ungeschält ABS"),
IFERROR(IF(VLOOKUP(O1895,[1]Offen!$E:$F,2,FALSE)=0,"Offen ungeschält VOS"),
IFERROR(IF(VLOOKUP(O1895,[1]Offen!$H:$I,2,FALSE)=0,"Offen geschält RW"),
IFERROR(IF(VLOOKUP(O1895,[1]Offen!$K:$L,2,FALSE)=0,"Offen vegan"),
IFERROR(IF(VLOOKUP(O1895,[1]Offen!$N:$O,2,FALSE)=0,"Offen Zipfel"),
IFERROR(IF(VLOOKUP(O1895,[1]Offen!$Q:$R,2,FALSE)=0,"Offen Endstücke"),
IFERROR(IF(VLOOKUP(O1895,[1]Vakuumiert!$B:$C,2,FALSE)=0,"Vakuumierter VOS ungeschält"),
IFERROR(IF(VLOOKUP(O1895,[1]Vakuumiert!$E:$F,2,FALSE)=0,"Vakuumierter ABS ungeschält"),
IFERROR(IF(VLOOKUP(O1895,[1]Vakuumiert!$H:$I,2,FALSE)=0,"Vakuumierter VOS geschält"),
IFERROR(IF(VLOOKUP(O1895,[1]Vakuumiert!$K:$L,2,FALSE)=0,"Vakuumierter VOS vegan"),
IFERROR(IF(VLOOKUP(O1895,[1]Vakuumiert!$N:$O,2,FALSE)=0,"Vakuumierter VOS Zipfel"),
IFERROR(IF(VLOOKUP(O1895,[1]Vakuumiert!$Q:$R,2,FALSE)=0,"Vakuumiert geschält"),
IFERROR(IF(VLOOKUP(O1895,'[1]vakuumierte Fertigprodukte'!$B:$C,2,FALSE)=0,"Fertigprodukte"),
IFERROR(IF(VLOOKUP(O1895,'[1]vakuumierte Fertigprodukte'!$E:$FI,2,FALSE)=0,"Vakuumierte Zipfel"),
IFERROR(IF(VLOOKUP(O1895,[1]Wurste!$B:$C,2,FALSE)=0,"Räucherwürste"),
IFERROR(IF(VLOOKUP(O1895,[1]Wurste!$E:$F,2,FALSE)=0,"URW/URGW Wurst"),
IFERROR(IF(VLOOKUP(O1895,[1]Wurste!$H:$I,2,FALSE)=0,"HF-Wurst Vegan"),
IFERROR(IF(VLOOKUP(O1895,[1]Wurste!$K:$L,2,FALSE)=0,"320er ohne Würste"),
IFERROR(IF(AND(OR(Abfalldokumentation!$A1895="BU3",Abfalldokumentation!$A1895="Verkauf"),Abfalldokumentation!$F1895="Schimmel",Abfalldokumentation!$G1895="keinen Abnehmer/kein Schälpersonal"),"Div. Zipfel, ES ohne Verwendung",VLOOKUP(Abfalldokumentation!$E1895,Produktgruppen!A:B,2,FALSE)),"-")))))))))))))))))))))))</f>
        <v>Rest</v>
      </c>
      <c r="E1895" s="97" t="str">
        <f>IFERROR(VLOOKUP(Abfalldokumentation!$O1895,Artikel!A:C,3,FALSE),Abfalldokumentation!$O1895)</f>
        <v>-</v>
      </c>
      <c r="F1895" s="97" t="str">
        <f>VLOOKUP(T1895,'Liste Gründe'!A:D,2,FALSE)</f>
        <v>Linienbezogen</v>
      </c>
      <c r="G1895" s="96" t="str">
        <f>IF(ISBLANK(V1895),VLOOKUP(Abfalldokumentation!$P1895,'Liste Gründe'!A:D,3,FALSE),V1895)</f>
        <v>Reinigung</v>
      </c>
      <c r="H1895" s="97" t="str">
        <f>IF(ISBLANK(Abfalldokumentation!$W1895),"-",Abfalldokumentation!$W1895)</f>
        <v>-</v>
      </c>
      <c r="I1895" s="97">
        <f t="shared" si="235"/>
        <v>46</v>
      </c>
      <c r="J1895" s="97" t="str">
        <f t="shared" si="236"/>
        <v>Produkte</v>
      </c>
      <c r="K1895" s="97" t="str">
        <f t="shared" si="237"/>
        <v>BUs</v>
      </c>
      <c r="L1895" s="97" t="str">
        <f t="shared" si="238"/>
        <v>Symptome</v>
      </c>
      <c r="M1895" s="97" t="str">
        <f>IFERROR(VLOOKUP(Abfalldokumentation!$O1895,Kennzahlen!S:V,3,FALSE)*Abfalldokumentation!$B1895,"0")</f>
        <v>0</v>
      </c>
      <c r="N1895" s="97" t="str">
        <f>IF(ISBLANK(Q1895),VLOOKUP(Abfalldokumentation!$O1895,'Linien - BU'!R:S,2,FALSE),Q1895)</f>
        <v>BU1</v>
      </c>
      <c r="O1895" s="98" t="str">
        <f t="shared" si="239"/>
        <v>-</v>
      </c>
      <c r="P1895" s="98">
        <f t="shared" si="240"/>
        <v>10</v>
      </c>
      <c r="Q1895" s="39" t="s">
        <v>6</v>
      </c>
      <c r="R1895" s="40" t="s">
        <v>54</v>
      </c>
      <c r="S1895" s="40">
        <v>344</v>
      </c>
      <c r="T1895" s="40">
        <v>10</v>
      </c>
      <c r="U1895" s="41">
        <v>44518</v>
      </c>
      <c r="V1895" s="59"/>
      <c r="W1895" s="40"/>
      <c r="X1895" s="44" t="str">
        <f>IFERROR(VLOOKUP(Abfalldokumentation!$R1895,Artikel!A:C,3,FALSE),Abfalldokumentation!$R1895)</f>
        <v>-</v>
      </c>
    </row>
    <row r="1896" spans="1:24" ht="30" hidden="1" customHeight="1" x14ac:dyDescent="0.25">
      <c r="A1896" s="94" t="str">
        <f>VLOOKUP(N1896,'Linien - BU'!A:B,2,FALSE)</f>
        <v>BU1</v>
      </c>
      <c r="B1896" s="95">
        <f t="shared" si="234"/>
        <v>15</v>
      </c>
      <c r="C1896" s="96">
        <f>Abfalldokumentation!$U1896</f>
        <v>44518</v>
      </c>
      <c r="D1896" s="69" t="str">
        <f>IFERROR(IF(VLOOKUP(O1896,'[1]Rohware 230'!$B:$C,2,FALSE)=0,"Rohware"),
IFERROR(IF(VLOOKUP(O1896,[1]Sammelnr.!$B:$C,2,FALSE)=0,"Sammelnr. ungeschält ABS"),
IFERROR(IF(VLOOKUP(O1896,[1]Sammelnr.!$E:$F,2,FALSE)=0,"Sammelnr. ungeschält VS"),
IFERROR(IF(VLOOKUP(O1896,[1]Sammelnr.!$H:$I,2,FALSE)=0,"Sammelnr. geschält"),
IFERROR(IF(VLOOKUP(O1896,[1]Offen!$B:$C,2,FALSE)=0,"Offen ungeschält ABS"),
IFERROR(IF(VLOOKUP(O1896,[1]Offen!$E:$F,2,FALSE)=0,"Offen ungeschält VOS"),
IFERROR(IF(VLOOKUP(O1896,[1]Offen!$H:$I,2,FALSE)=0,"Offen geschält RW"),
IFERROR(IF(VLOOKUP(O1896,[1]Offen!$K:$L,2,FALSE)=0,"Offen vegan"),
IFERROR(IF(VLOOKUP(O1896,[1]Offen!$N:$O,2,FALSE)=0,"Offen Zipfel"),
IFERROR(IF(VLOOKUP(O1896,[1]Offen!$Q:$R,2,FALSE)=0,"Offen Endstücke"),
IFERROR(IF(VLOOKUP(O1896,[1]Vakuumiert!$B:$C,2,FALSE)=0,"Vakuumierter VOS ungeschält"),
IFERROR(IF(VLOOKUP(O1896,[1]Vakuumiert!$E:$F,2,FALSE)=0,"Vakuumierter ABS ungeschält"),
IFERROR(IF(VLOOKUP(O1896,[1]Vakuumiert!$H:$I,2,FALSE)=0,"Vakuumierter VOS geschält"),
IFERROR(IF(VLOOKUP(O1896,[1]Vakuumiert!$K:$L,2,FALSE)=0,"Vakuumierter VOS vegan"),
IFERROR(IF(VLOOKUP(O1896,[1]Vakuumiert!$N:$O,2,FALSE)=0,"Vakuumierter VOS Zipfel"),
IFERROR(IF(VLOOKUP(O1896,[1]Vakuumiert!$Q:$R,2,FALSE)=0,"Vakuumiert geschält"),
IFERROR(IF(VLOOKUP(O1896,'[1]vakuumierte Fertigprodukte'!$B:$C,2,FALSE)=0,"Fertigprodukte"),
IFERROR(IF(VLOOKUP(O1896,'[1]vakuumierte Fertigprodukte'!$E:$FI,2,FALSE)=0,"Vakuumierte Zipfel"),
IFERROR(IF(VLOOKUP(O1896,[1]Wurste!$B:$C,2,FALSE)=0,"Räucherwürste"),
IFERROR(IF(VLOOKUP(O1896,[1]Wurste!$E:$F,2,FALSE)=0,"URW/URGW Wurst"),
IFERROR(IF(VLOOKUP(O1896,[1]Wurste!$H:$I,2,FALSE)=0,"HF-Wurst Vegan"),
IFERROR(IF(VLOOKUP(O1896,[1]Wurste!$K:$L,2,FALSE)=0,"320er ohne Würste"),
IFERROR(IF(AND(OR(Abfalldokumentation!$A1896="BU3",Abfalldokumentation!$A1896="Verkauf"),Abfalldokumentation!$F1896="Schimmel",Abfalldokumentation!$G1896="keinen Abnehmer/kein Schälpersonal"),"Div. Zipfel, ES ohne Verwendung",VLOOKUP(Abfalldokumentation!$E1896,Produktgruppen!A:B,2,FALSE)),"-")))))))))))))))))))))))</f>
        <v>-</v>
      </c>
      <c r="E1896" s="97" t="str">
        <f>IFERROR(VLOOKUP(Abfalldokumentation!$O1896,Artikel!A:C,3,FALSE),Abfalldokumentation!$O1896)</f>
        <v>Maschinenabfall</v>
      </c>
      <c r="F1896" s="97" t="str">
        <f>VLOOKUP(T1896,'Liste Gründe'!A:D,2,FALSE)</f>
        <v>Linienbezogen</v>
      </c>
      <c r="G1896" s="96" t="str">
        <f>IF(ISBLANK(V1896),VLOOKUP(Abfalldokumentation!$P1896,'Liste Gründe'!A:D,3,FALSE),V1896)</f>
        <v>Füllkopf tropft (vegan)</v>
      </c>
      <c r="H1896" s="97" t="str">
        <f>IF(ISBLANK(Abfalldokumentation!$W1896),"-",Abfalldokumentation!$W1896)</f>
        <v>-</v>
      </c>
      <c r="I1896" s="97">
        <f t="shared" si="235"/>
        <v>46</v>
      </c>
      <c r="J1896" s="97" t="str">
        <f t="shared" si="236"/>
        <v>Produkte</v>
      </c>
      <c r="K1896" s="97" t="str">
        <f t="shared" si="237"/>
        <v>BUs</v>
      </c>
      <c r="L1896" s="97" t="str">
        <f t="shared" si="238"/>
        <v>Symptome</v>
      </c>
      <c r="M1896" s="97" t="str">
        <f>IFERROR(VLOOKUP(Abfalldokumentation!$O1896,Kennzahlen!S:V,3,FALSE)*Abfalldokumentation!$B1896,"0")</f>
        <v>0</v>
      </c>
      <c r="N1896" s="97" t="str">
        <f>IF(ISBLANK(Q1896),VLOOKUP(Abfalldokumentation!$O1896,'Linien - BU'!R:S,2,FALSE),Q1896)</f>
        <v>BU1</v>
      </c>
      <c r="O1896" s="98" t="str">
        <f t="shared" si="239"/>
        <v>Maschinenabfall</v>
      </c>
      <c r="P1896" s="98">
        <f t="shared" si="240"/>
        <v>20</v>
      </c>
      <c r="Q1896" s="39" t="s">
        <v>6</v>
      </c>
      <c r="R1896" s="40" t="s">
        <v>55</v>
      </c>
      <c r="S1896" s="40">
        <v>15</v>
      </c>
      <c r="T1896" s="40">
        <v>20</v>
      </c>
      <c r="U1896" s="41">
        <v>44518</v>
      </c>
      <c r="V1896" s="59"/>
      <c r="W1896" s="40"/>
      <c r="X1896" s="44" t="str">
        <f>IFERROR(VLOOKUP(Abfalldokumentation!$R1896,Artikel!A:C,3,FALSE),Abfalldokumentation!$R1896)</f>
        <v>Maschinenabfall</v>
      </c>
    </row>
    <row r="1897" spans="1:24" ht="30" hidden="1" customHeight="1" x14ac:dyDescent="0.25">
      <c r="A1897" s="94" t="str">
        <f>VLOOKUP(N1897,'Linien - BU'!A:B,2,FALSE)</f>
        <v>BU3</v>
      </c>
      <c r="B1897" s="95">
        <f t="shared" si="234"/>
        <v>40</v>
      </c>
      <c r="C1897" s="96">
        <f>Abfalldokumentation!$U1897</f>
        <v>44518</v>
      </c>
      <c r="D1897" s="69" t="str">
        <f>IFERROR(IF(VLOOKUP(O1897,'[1]Rohware 230'!$B:$C,2,FALSE)=0,"Rohware"),
IFERROR(IF(VLOOKUP(O1897,[1]Sammelnr.!$B:$C,2,FALSE)=0,"Sammelnr. ungeschält ABS"),
IFERROR(IF(VLOOKUP(O1897,[1]Sammelnr.!$E:$F,2,FALSE)=0,"Sammelnr. ungeschält VS"),
IFERROR(IF(VLOOKUP(O1897,[1]Sammelnr.!$H:$I,2,FALSE)=0,"Sammelnr. geschält"),
IFERROR(IF(VLOOKUP(O1897,[1]Offen!$B:$C,2,FALSE)=0,"Offen ungeschält ABS"),
IFERROR(IF(VLOOKUP(O1897,[1]Offen!$E:$F,2,FALSE)=0,"Offen ungeschält VOS"),
IFERROR(IF(VLOOKUP(O1897,[1]Offen!$H:$I,2,FALSE)=0,"Offen geschält RW"),
IFERROR(IF(VLOOKUP(O1897,[1]Offen!$K:$L,2,FALSE)=0,"Offen vegan"),
IFERROR(IF(VLOOKUP(O1897,[1]Offen!$N:$O,2,FALSE)=0,"Offen Zipfel"),
IFERROR(IF(VLOOKUP(O1897,[1]Offen!$Q:$R,2,FALSE)=0,"Offen Endstücke"),
IFERROR(IF(VLOOKUP(O1897,[1]Vakuumiert!$B:$C,2,FALSE)=0,"Vakuumierter VOS ungeschält"),
IFERROR(IF(VLOOKUP(O1897,[1]Vakuumiert!$E:$F,2,FALSE)=0,"Vakuumierter ABS ungeschält"),
IFERROR(IF(VLOOKUP(O1897,[1]Vakuumiert!$H:$I,2,FALSE)=0,"Vakuumierter VOS geschält"),
IFERROR(IF(VLOOKUP(O1897,[1]Vakuumiert!$K:$L,2,FALSE)=0,"Vakuumierter VOS vegan"),
IFERROR(IF(VLOOKUP(O1897,[1]Vakuumiert!$N:$O,2,FALSE)=0,"Vakuumierter VOS Zipfel"),
IFERROR(IF(VLOOKUP(O1897,[1]Vakuumiert!$Q:$R,2,FALSE)=0,"Vakuumiert geschält"),
IFERROR(IF(VLOOKUP(O1897,'[1]vakuumierte Fertigprodukte'!$B:$C,2,FALSE)=0,"Fertigprodukte"),
IFERROR(IF(VLOOKUP(O1897,'[1]vakuumierte Fertigprodukte'!$E:$FI,2,FALSE)=0,"Vakuumierte Zipfel"),
IFERROR(IF(VLOOKUP(O1897,[1]Wurste!$B:$C,2,FALSE)=0,"Räucherwürste"),
IFERROR(IF(VLOOKUP(O1897,[1]Wurste!$E:$F,2,FALSE)=0,"URW/URGW Wurst"),
IFERROR(IF(VLOOKUP(O1897,[1]Wurste!$H:$I,2,FALSE)=0,"HF-Wurst Vegan"),
IFERROR(IF(VLOOKUP(O1897,[1]Wurste!$K:$L,2,FALSE)=0,"320er ohne Würste"),
IFERROR(IF(AND(OR(Abfalldokumentation!$A1897="BU3",Abfalldokumentation!$A1897="Verkauf"),Abfalldokumentation!$F1897="Schimmel",Abfalldokumentation!$G1897="keinen Abnehmer/kein Schälpersonal"),"Div. Zipfel, ES ohne Verwendung",VLOOKUP(Abfalldokumentation!$E1897,Produktgruppen!A:B,2,FALSE)),"-")))))))))))))))))))))))</f>
        <v>ABS</v>
      </c>
      <c r="E1897" s="97" t="str">
        <f>IFERROR(VLOOKUP(Abfalldokumentation!$O1897,Artikel!A:C,3,FALSE),Abfalldokumentation!$O1897)</f>
        <v>ABS Pfeffer-Bruch</v>
      </c>
      <c r="F1897" s="97" t="str">
        <f>VLOOKUP(T1897,'Liste Gründe'!A:D,2,FALSE)</f>
        <v>Linienbezogen</v>
      </c>
      <c r="G1897" s="96" t="str">
        <f>IF(ISBLANK(V1897),VLOOKUP(Abfalldokumentation!$P1897,'Liste Gründe'!A:D,3,FALSE),V1897)</f>
        <v>Reste von Produktion</v>
      </c>
      <c r="H1897" s="97" t="str">
        <f>IF(ISBLANK(Abfalldokumentation!$W1897),"-",Abfalldokumentation!$W1897)</f>
        <v>-</v>
      </c>
      <c r="I1897" s="97">
        <f t="shared" si="235"/>
        <v>46</v>
      </c>
      <c r="J1897" s="97" t="str">
        <f t="shared" si="236"/>
        <v>Produkte</v>
      </c>
      <c r="K1897" s="97" t="str">
        <f t="shared" si="237"/>
        <v>BUs</v>
      </c>
      <c r="L1897" s="97" t="str">
        <f t="shared" si="238"/>
        <v>Symptome</v>
      </c>
      <c r="M1897" s="97">
        <f>IFERROR(VLOOKUP(Abfalldokumentation!$O1897,Kennzahlen!S:V,3,FALSE)*Abfalldokumentation!$B1897,"0")</f>
        <v>4.0000000000000001E-3</v>
      </c>
      <c r="N1897" s="97" t="str">
        <f>IF(ISBLANK(Q1897),VLOOKUP(Abfalldokumentation!$O1897,'Linien - BU'!R:S,2,FALSE),Q1897)</f>
        <v>Spezialitäten</v>
      </c>
      <c r="O1897" s="98">
        <f t="shared" si="239"/>
        <v>29501017</v>
      </c>
      <c r="P1897" s="98">
        <f t="shared" si="240"/>
        <v>30</v>
      </c>
      <c r="Q1897" s="39" t="s">
        <v>253</v>
      </c>
      <c r="R1897" s="40">
        <v>29501017</v>
      </c>
      <c r="S1897" s="40">
        <v>40</v>
      </c>
      <c r="T1897" s="46">
        <v>30</v>
      </c>
      <c r="U1897" s="41">
        <v>44518</v>
      </c>
      <c r="V1897" s="42" t="s">
        <v>120</v>
      </c>
      <c r="W1897" s="40"/>
      <c r="X1897" s="44" t="str">
        <f>IFERROR(VLOOKUP(Abfalldokumentation!$R1897,Artikel!A:C,3,FALSE),Abfalldokumentation!$R1897)</f>
        <v>ABS Pfeffer-Bruch</v>
      </c>
    </row>
    <row r="1898" spans="1:24" ht="30" hidden="1" customHeight="1" x14ac:dyDescent="0.25">
      <c r="A1898" s="94" t="str">
        <f>VLOOKUP(N1898,'Linien - BU'!A:B,2,FALSE)</f>
        <v>BU4</v>
      </c>
      <c r="B1898" s="95">
        <f t="shared" si="234"/>
        <v>50</v>
      </c>
      <c r="C1898" s="96">
        <f>Abfalldokumentation!$U1898</f>
        <v>44518</v>
      </c>
      <c r="D1898" s="69" t="str">
        <f>IFERROR(IF(VLOOKUP(O1898,'[1]Rohware 230'!$B:$C,2,FALSE)=0,"Rohware"),
IFERROR(IF(VLOOKUP(O1898,[1]Sammelnr.!$B:$C,2,FALSE)=0,"Sammelnr. ungeschält ABS"),
IFERROR(IF(VLOOKUP(O1898,[1]Sammelnr.!$E:$F,2,FALSE)=0,"Sammelnr. ungeschält VS"),
IFERROR(IF(VLOOKUP(O1898,[1]Sammelnr.!$H:$I,2,FALSE)=0,"Sammelnr. geschält"),
IFERROR(IF(VLOOKUP(O1898,[1]Offen!$B:$C,2,FALSE)=0,"Offen ungeschält ABS"),
IFERROR(IF(VLOOKUP(O1898,[1]Offen!$E:$F,2,FALSE)=0,"Offen ungeschält VOS"),
IFERROR(IF(VLOOKUP(O1898,[1]Offen!$H:$I,2,FALSE)=0,"Offen geschält RW"),
IFERROR(IF(VLOOKUP(O1898,[1]Offen!$K:$L,2,FALSE)=0,"Offen vegan"),
IFERROR(IF(VLOOKUP(O1898,[1]Offen!$N:$O,2,FALSE)=0,"Offen Zipfel"),
IFERROR(IF(VLOOKUP(O1898,[1]Offen!$Q:$R,2,FALSE)=0,"Offen Endstücke"),
IFERROR(IF(VLOOKUP(O1898,[1]Vakuumiert!$B:$C,2,FALSE)=0,"Vakuumierter VOS ungeschält"),
IFERROR(IF(VLOOKUP(O1898,[1]Vakuumiert!$E:$F,2,FALSE)=0,"Vakuumierter ABS ungeschält"),
IFERROR(IF(VLOOKUP(O1898,[1]Vakuumiert!$H:$I,2,FALSE)=0,"Vakuumierter VOS geschält"),
IFERROR(IF(VLOOKUP(O1898,[1]Vakuumiert!$K:$L,2,FALSE)=0,"Vakuumierter VOS vegan"),
IFERROR(IF(VLOOKUP(O1898,[1]Vakuumiert!$N:$O,2,FALSE)=0,"Vakuumierter VOS Zipfel"),
IFERROR(IF(VLOOKUP(O1898,[1]Vakuumiert!$Q:$R,2,FALSE)=0,"Vakuumiert geschält"),
IFERROR(IF(VLOOKUP(O1898,'[1]vakuumierte Fertigprodukte'!$B:$C,2,FALSE)=0,"Fertigprodukte"),
IFERROR(IF(VLOOKUP(O1898,'[1]vakuumierte Fertigprodukte'!$E:$FI,2,FALSE)=0,"Vakuumierte Zipfel"),
IFERROR(IF(VLOOKUP(O1898,[1]Wurste!$B:$C,2,FALSE)=0,"Räucherwürste"),
IFERROR(IF(VLOOKUP(O1898,[1]Wurste!$E:$F,2,FALSE)=0,"URW/URGW Wurst"),
IFERROR(IF(VLOOKUP(O1898,[1]Wurste!$H:$I,2,FALSE)=0,"HF-Wurst Vegan"),
IFERROR(IF(VLOOKUP(O1898,[1]Wurste!$K:$L,2,FALSE)=0,"320er ohne Würste"),
IFERROR(IF(AND(OR(Abfalldokumentation!$A1898="BU3",Abfalldokumentation!$A1898="Verkauf"),Abfalldokumentation!$F1898="Schimmel",Abfalldokumentation!$G1898="keinen Abnehmer/kein Schälpersonal"),"Div. Zipfel, ES ohne Verwendung",VLOOKUP(Abfalldokumentation!$E1898,Produktgruppen!A:B,2,FALSE)),"-")))))))))))))))))))))))</f>
        <v>-</v>
      </c>
      <c r="E1898" s="97" t="str">
        <f>IFERROR(VLOOKUP(Abfalldokumentation!$O1898,Artikel!A:C,3,FALSE),Abfalldokumentation!$O1898)</f>
        <v>Maschinenabfall</v>
      </c>
      <c r="F1898" s="97" t="str">
        <f>VLOOKUP(T1898,'Liste Gründe'!A:D,2,FALSE)</f>
        <v>Linienbezogen</v>
      </c>
      <c r="G1898" s="96" t="str">
        <f>IF(ISBLANK(V1898),VLOOKUP(Abfalldokumentation!$P1898,'Liste Gründe'!A:D,3,FALSE),V1898)</f>
        <v>Maschinenabfall</v>
      </c>
      <c r="H1898" s="97" t="str">
        <f>IF(ISBLANK(Abfalldokumentation!$W1898),"-",Abfalldokumentation!$W1898)</f>
        <v>-</v>
      </c>
      <c r="I1898" s="97">
        <f t="shared" si="235"/>
        <v>46</v>
      </c>
      <c r="J1898" s="97" t="str">
        <f t="shared" si="236"/>
        <v>Produkte</v>
      </c>
      <c r="K1898" s="97" t="str">
        <f t="shared" si="237"/>
        <v>BUs</v>
      </c>
      <c r="L1898" s="97" t="str">
        <f t="shared" si="238"/>
        <v>Symptome</v>
      </c>
      <c r="M1898" s="97" t="str">
        <f>IFERROR(VLOOKUP(Abfalldokumentation!$O1898,Kennzahlen!S:V,3,FALSE)*Abfalldokumentation!$B1898,"0")</f>
        <v>0</v>
      </c>
      <c r="N1898" s="97" t="str">
        <f>IF(ISBLANK(Q1898),VLOOKUP(Abfalldokumentation!$O1898,'Linien - BU'!R:S,2,FALSE),Q1898)</f>
        <v>BU4</v>
      </c>
      <c r="O1898" s="98" t="str">
        <f t="shared" si="239"/>
        <v>Maschinenabfall</v>
      </c>
      <c r="P1898" s="98">
        <f t="shared" si="240"/>
        <v>30</v>
      </c>
      <c r="Q1898" s="39" t="s">
        <v>9</v>
      </c>
      <c r="R1898" s="40" t="s">
        <v>55</v>
      </c>
      <c r="S1898" s="40">
        <f>18+32</f>
        <v>50</v>
      </c>
      <c r="T1898" s="40">
        <v>30</v>
      </c>
      <c r="U1898" s="41">
        <v>44518</v>
      </c>
      <c r="V1898" s="59"/>
      <c r="W1898" s="40"/>
      <c r="X1898" s="44" t="str">
        <f>IFERROR(VLOOKUP(Abfalldokumentation!$R1898,Artikel!A:C,3,FALSE),Abfalldokumentation!$R1898)</f>
        <v>Maschinenabfall</v>
      </c>
    </row>
    <row r="1899" spans="1:24" ht="30" hidden="1" customHeight="1" x14ac:dyDescent="0.25">
      <c r="A1899" s="94" t="str">
        <f>VLOOKUP(N1899,'Linien - BU'!A:B,2,FALSE)</f>
        <v>BU2</v>
      </c>
      <c r="B1899" s="95">
        <f t="shared" si="234"/>
        <v>28</v>
      </c>
      <c r="C1899" s="96">
        <f>Abfalldokumentation!$U1899</f>
        <v>44518</v>
      </c>
      <c r="D1899" s="69" t="str">
        <f>IFERROR(IF(VLOOKUP(O1899,'[1]Rohware 230'!$B:$C,2,FALSE)=0,"Rohware"),
IFERROR(IF(VLOOKUP(O1899,[1]Sammelnr.!$B:$C,2,FALSE)=0,"Sammelnr. ungeschält ABS"),
IFERROR(IF(VLOOKUP(O1899,[1]Sammelnr.!$E:$F,2,FALSE)=0,"Sammelnr. ungeschält VS"),
IFERROR(IF(VLOOKUP(O1899,[1]Sammelnr.!$H:$I,2,FALSE)=0,"Sammelnr. geschält"),
IFERROR(IF(VLOOKUP(O1899,[1]Offen!$B:$C,2,FALSE)=0,"Offen ungeschält ABS"),
IFERROR(IF(VLOOKUP(O1899,[1]Offen!$E:$F,2,FALSE)=0,"Offen ungeschält VOS"),
IFERROR(IF(VLOOKUP(O1899,[1]Offen!$H:$I,2,FALSE)=0,"Offen geschält RW"),
IFERROR(IF(VLOOKUP(O1899,[1]Offen!$K:$L,2,FALSE)=0,"Offen vegan"),
IFERROR(IF(VLOOKUP(O1899,[1]Offen!$N:$O,2,FALSE)=0,"Offen Zipfel"),
IFERROR(IF(VLOOKUP(O1899,[1]Offen!$Q:$R,2,FALSE)=0,"Offen Endstücke"),
IFERROR(IF(VLOOKUP(O1899,[1]Vakuumiert!$B:$C,2,FALSE)=0,"Vakuumierter VOS ungeschält"),
IFERROR(IF(VLOOKUP(O1899,[1]Vakuumiert!$E:$F,2,FALSE)=0,"Vakuumierter ABS ungeschält"),
IFERROR(IF(VLOOKUP(O1899,[1]Vakuumiert!$H:$I,2,FALSE)=0,"Vakuumierter VOS geschält"),
IFERROR(IF(VLOOKUP(O1899,[1]Vakuumiert!$K:$L,2,FALSE)=0,"Vakuumierter VOS vegan"),
IFERROR(IF(VLOOKUP(O1899,[1]Vakuumiert!$N:$O,2,FALSE)=0,"Vakuumierter VOS Zipfel"),
IFERROR(IF(VLOOKUP(O1899,[1]Vakuumiert!$Q:$R,2,FALSE)=0,"Vakuumiert geschält"),
IFERROR(IF(VLOOKUP(O1899,'[1]vakuumierte Fertigprodukte'!$B:$C,2,FALSE)=0,"Fertigprodukte"),
IFERROR(IF(VLOOKUP(O1899,'[1]vakuumierte Fertigprodukte'!$E:$FI,2,FALSE)=0,"Vakuumierte Zipfel"),
IFERROR(IF(VLOOKUP(O1899,[1]Wurste!$B:$C,2,FALSE)=0,"Räucherwürste"),
IFERROR(IF(VLOOKUP(O1899,[1]Wurste!$E:$F,2,FALSE)=0,"URW/URGW Wurst"),
IFERROR(IF(VLOOKUP(O1899,[1]Wurste!$H:$I,2,FALSE)=0,"HF-Wurst Vegan"),
IFERROR(IF(VLOOKUP(O1899,[1]Wurste!$K:$L,2,FALSE)=0,"320er ohne Würste"),
IFERROR(IF(AND(OR(Abfalldokumentation!$A1899="BU3",Abfalldokumentation!$A1899="Verkauf"),Abfalldokumentation!$F1899="Schimmel",Abfalldokumentation!$G1899="keinen Abnehmer/kein Schälpersonal"),"Div. Zipfel, ES ohne Verwendung",VLOOKUP(Abfalldokumentation!$E1899,Produktgruppen!A:B,2,FALSE)),"-")))))))))))))))))))))))</f>
        <v>Rest</v>
      </c>
      <c r="E1899" s="97" t="str">
        <f>IFERROR(VLOOKUP(Abfalldokumentation!$O1899,Artikel!A:C,3,FALSE),Abfalldokumentation!$O1899)</f>
        <v>-</v>
      </c>
      <c r="F1899" s="97" t="str">
        <f>VLOOKUP(T1899,'Liste Gründe'!A:D,2,FALSE)</f>
        <v>keinen Verwendungszweck</v>
      </c>
      <c r="G1899" s="96" t="str">
        <f>IF(ISBLANK(V1899),VLOOKUP(Abfalldokumentation!$P1899,'Liste Gründe'!A:D,3,FALSE),V1899)</f>
        <v>keinen Verwendungszweck</v>
      </c>
      <c r="H1899" s="97" t="str">
        <f>IF(ISBLANK(Abfalldokumentation!$W1899),"-",Abfalldokumentation!$W1899)</f>
        <v>-</v>
      </c>
      <c r="I1899" s="97">
        <f t="shared" si="235"/>
        <v>46</v>
      </c>
      <c r="J1899" s="97" t="str">
        <f t="shared" si="236"/>
        <v>Produkte</v>
      </c>
      <c r="K1899" s="97" t="str">
        <f t="shared" si="237"/>
        <v>BUs</v>
      </c>
      <c r="L1899" s="97" t="str">
        <f t="shared" si="238"/>
        <v>Symptome</v>
      </c>
      <c r="M1899" s="97" t="str">
        <f>IFERROR(VLOOKUP(Abfalldokumentation!$O1899,Kennzahlen!S:V,3,FALSE)*Abfalldokumentation!$B1899,"0")</f>
        <v>0</v>
      </c>
      <c r="N1899" s="97" t="str">
        <f>IF(ISBLANK(Q1899),VLOOKUP(Abfalldokumentation!$O1899,'Linien - BU'!R:S,2,FALSE),Q1899)</f>
        <v>BU2</v>
      </c>
      <c r="O1899" s="98" t="str">
        <f t="shared" si="239"/>
        <v>-</v>
      </c>
      <c r="P1899" s="98">
        <f t="shared" si="240"/>
        <v>61</v>
      </c>
      <c r="Q1899" s="39" t="s">
        <v>7</v>
      </c>
      <c r="R1899" s="40" t="s">
        <v>54</v>
      </c>
      <c r="S1899" s="40">
        <v>28</v>
      </c>
      <c r="T1899" s="40">
        <v>61</v>
      </c>
      <c r="U1899" s="41">
        <v>44518</v>
      </c>
      <c r="V1899" s="59"/>
      <c r="W1899" s="40"/>
      <c r="X1899" s="44" t="str">
        <f>IFERROR(VLOOKUP(Abfalldokumentation!$R1899,Artikel!A:C,3,FALSE),Abfalldokumentation!$R1899)</f>
        <v>-</v>
      </c>
    </row>
    <row r="1900" spans="1:24" ht="30" hidden="1" customHeight="1" x14ac:dyDescent="0.25">
      <c r="A1900" s="94" t="str">
        <f>VLOOKUP(N1900,'Linien - BU'!A:B,2,FALSE)</f>
        <v>BU2</v>
      </c>
      <c r="B1900" s="95">
        <f t="shared" si="234"/>
        <v>51</v>
      </c>
      <c r="C1900" s="96">
        <f>Abfalldokumentation!$U1900</f>
        <v>44518</v>
      </c>
      <c r="D1900" s="69" t="str">
        <f>IFERROR(IF(VLOOKUP(O1900,'[1]Rohware 230'!$B:$C,2,FALSE)=0,"Rohware"),
IFERROR(IF(VLOOKUP(O1900,[1]Sammelnr.!$B:$C,2,FALSE)=0,"Sammelnr. ungeschält ABS"),
IFERROR(IF(VLOOKUP(O1900,[1]Sammelnr.!$E:$F,2,FALSE)=0,"Sammelnr. ungeschält VS"),
IFERROR(IF(VLOOKUP(O1900,[1]Sammelnr.!$H:$I,2,FALSE)=0,"Sammelnr. geschält"),
IFERROR(IF(VLOOKUP(O1900,[1]Offen!$B:$C,2,FALSE)=0,"Offen ungeschält ABS"),
IFERROR(IF(VLOOKUP(O1900,[1]Offen!$E:$F,2,FALSE)=0,"Offen ungeschält VOS"),
IFERROR(IF(VLOOKUP(O1900,[1]Offen!$H:$I,2,FALSE)=0,"Offen geschält RW"),
IFERROR(IF(VLOOKUP(O1900,[1]Offen!$K:$L,2,FALSE)=0,"Offen vegan"),
IFERROR(IF(VLOOKUP(O1900,[1]Offen!$N:$O,2,FALSE)=0,"Offen Zipfel"),
IFERROR(IF(VLOOKUP(O1900,[1]Offen!$Q:$R,2,FALSE)=0,"Offen Endstücke"),
IFERROR(IF(VLOOKUP(O1900,[1]Vakuumiert!$B:$C,2,FALSE)=0,"Vakuumierter VOS ungeschält"),
IFERROR(IF(VLOOKUP(O1900,[1]Vakuumiert!$E:$F,2,FALSE)=0,"Vakuumierter ABS ungeschält"),
IFERROR(IF(VLOOKUP(O1900,[1]Vakuumiert!$H:$I,2,FALSE)=0,"Vakuumierter VOS geschält"),
IFERROR(IF(VLOOKUP(O1900,[1]Vakuumiert!$K:$L,2,FALSE)=0,"Vakuumierter VOS vegan"),
IFERROR(IF(VLOOKUP(O1900,[1]Vakuumiert!$N:$O,2,FALSE)=0,"Vakuumierter VOS Zipfel"),
IFERROR(IF(VLOOKUP(O1900,[1]Vakuumiert!$Q:$R,2,FALSE)=0,"Vakuumiert geschält"),
IFERROR(IF(VLOOKUP(O1900,'[1]vakuumierte Fertigprodukte'!$B:$C,2,FALSE)=0,"Fertigprodukte"),
IFERROR(IF(VLOOKUP(O1900,'[1]vakuumierte Fertigprodukte'!$E:$FI,2,FALSE)=0,"Vakuumierte Zipfel"),
IFERROR(IF(VLOOKUP(O1900,[1]Wurste!$B:$C,2,FALSE)=0,"Räucherwürste"),
IFERROR(IF(VLOOKUP(O1900,[1]Wurste!$E:$F,2,FALSE)=0,"URW/URGW Wurst"),
IFERROR(IF(VLOOKUP(O1900,[1]Wurste!$H:$I,2,FALSE)=0,"HF-Wurst Vegan"),
IFERROR(IF(VLOOKUP(O1900,[1]Wurste!$K:$L,2,FALSE)=0,"320er ohne Würste"),
IFERROR(IF(AND(OR(Abfalldokumentation!$A1900="BU3",Abfalldokumentation!$A1900="Verkauf"),Abfalldokumentation!$F1900="Schimmel",Abfalldokumentation!$G1900="keinen Abnehmer/kein Schälpersonal"),"Div. Zipfel, ES ohne Verwendung",VLOOKUP(Abfalldokumentation!$E1900,Produktgruppen!A:B,2,FALSE)),"-")))))))))))))))))))))))</f>
        <v>-</v>
      </c>
      <c r="E1900" s="97" t="str">
        <f>IFERROR(VLOOKUP(Abfalldokumentation!$O1900,Artikel!A:C,3,FALSE),Abfalldokumentation!$O1900)</f>
        <v>Maschinenabfall</v>
      </c>
      <c r="F1900" s="97" t="str">
        <f>VLOOKUP(T1900,'Liste Gründe'!A:D,2,FALSE)</f>
        <v>Linienbezogen</v>
      </c>
      <c r="G1900" s="96" t="str">
        <f>IF(ISBLANK(V1900),VLOOKUP(Abfalldokumentation!$P1900,'Liste Gründe'!A:D,3,FALSE),V1900)</f>
        <v>Maschinenabfall</v>
      </c>
      <c r="H1900" s="97" t="str">
        <f>IF(ISBLANK(Abfalldokumentation!$W1900),"-",Abfalldokumentation!$W1900)</f>
        <v>-</v>
      </c>
      <c r="I1900" s="97">
        <f t="shared" si="235"/>
        <v>46</v>
      </c>
      <c r="J1900" s="97" t="str">
        <f t="shared" si="236"/>
        <v>Produkte</v>
      </c>
      <c r="K1900" s="97" t="str">
        <f t="shared" si="237"/>
        <v>BUs</v>
      </c>
      <c r="L1900" s="97" t="str">
        <f t="shared" si="238"/>
        <v>Symptome</v>
      </c>
      <c r="M1900" s="97" t="str">
        <f>IFERROR(VLOOKUP(Abfalldokumentation!$O1900,Kennzahlen!S:V,3,FALSE)*Abfalldokumentation!$B1900,"0")</f>
        <v>0</v>
      </c>
      <c r="N1900" s="97" t="str">
        <f>IF(ISBLANK(Q1900),VLOOKUP(Abfalldokumentation!$O1900,'Linien - BU'!R:S,2,FALSE),Q1900)</f>
        <v>BU2</v>
      </c>
      <c r="O1900" s="98" t="str">
        <f t="shared" si="239"/>
        <v>Maschinenabfall</v>
      </c>
      <c r="P1900" s="98">
        <f t="shared" si="240"/>
        <v>30</v>
      </c>
      <c r="Q1900" s="39" t="s">
        <v>7</v>
      </c>
      <c r="R1900" s="40" t="s">
        <v>55</v>
      </c>
      <c r="S1900" s="40">
        <v>51</v>
      </c>
      <c r="T1900" s="40">
        <v>30</v>
      </c>
      <c r="U1900" s="41">
        <v>44518</v>
      </c>
      <c r="V1900" s="59"/>
      <c r="W1900" s="40"/>
      <c r="X1900" s="44" t="str">
        <f>IFERROR(VLOOKUP(Abfalldokumentation!$R1900,Artikel!A:C,3,FALSE),Abfalldokumentation!$R1900)</f>
        <v>Maschinenabfall</v>
      </c>
    </row>
    <row r="1901" spans="1:24" ht="30" hidden="1" customHeight="1" x14ac:dyDescent="0.25">
      <c r="A1901" s="94" t="str">
        <f>VLOOKUP(N1901,'Linien - BU'!A:B,2,FALSE)</f>
        <v>BU1</v>
      </c>
      <c r="B1901" s="95">
        <f t="shared" si="234"/>
        <v>20</v>
      </c>
      <c r="C1901" s="96">
        <f>Abfalldokumentation!$U1901</f>
        <v>44518</v>
      </c>
      <c r="D1901" s="69" t="str">
        <f>IFERROR(IF(VLOOKUP(O1901,'[1]Rohware 230'!$B:$C,2,FALSE)=0,"Rohware"),
IFERROR(IF(VLOOKUP(O1901,[1]Sammelnr.!$B:$C,2,FALSE)=0,"Sammelnr. ungeschält ABS"),
IFERROR(IF(VLOOKUP(O1901,[1]Sammelnr.!$E:$F,2,FALSE)=0,"Sammelnr. ungeschält VS"),
IFERROR(IF(VLOOKUP(O1901,[1]Sammelnr.!$H:$I,2,FALSE)=0,"Sammelnr. geschält"),
IFERROR(IF(VLOOKUP(O1901,[1]Offen!$B:$C,2,FALSE)=0,"Offen ungeschält ABS"),
IFERROR(IF(VLOOKUP(O1901,[1]Offen!$E:$F,2,FALSE)=0,"Offen ungeschält VOS"),
IFERROR(IF(VLOOKUP(O1901,[1]Offen!$H:$I,2,FALSE)=0,"Offen geschält RW"),
IFERROR(IF(VLOOKUP(O1901,[1]Offen!$K:$L,2,FALSE)=0,"Offen vegan"),
IFERROR(IF(VLOOKUP(O1901,[1]Offen!$N:$O,2,FALSE)=0,"Offen Zipfel"),
IFERROR(IF(VLOOKUP(O1901,[1]Offen!$Q:$R,2,FALSE)=0,"Offen Endstücke"),
IFERROR(IF(VLOOKUP(O1901,[1]Vakuumiert!$B:$C,2,FALSE)=0,"Vakuumierter VOS ungeschält"),
IFERROR(IF(VLOOKUP(O1901,[1]Vakuumiert!$E:$F,2,FALSE)=0,"Vakuumierter ABS ungeschält"),
IFERROR(IF(VLOOKUP(O1901,[1]Vakuumiert!$H:$I,2,FALSE)=0,"Vakuumierter VOS geschält"),
IFERROR(IF(VLOOKUP(O1901,[1]Vakuumiert!$K:$L,2,FALSE)=0,"Vakuumierter VOS vegan"),
IFERROR(IF(VLOOKUP(O1901,[1]Vakuumiert!$N:$O,2,FALSE)=0,"Vakuumierter VOS Zipfel"),
IFERROR(IF(VLOOKUP(O1901,[1]Vakuumiert!$Q:$R,2,FALSE)=0,"Vakuumiert geschält"),
IFERROR(IF(VLOOKUP(O1901,'[1]vakuumierte Fertigprodukte'!$B:$C,2,FALSE)=0,"Fertigprodukte"),
IFERROR(IF(VLOOKUP(O1901,'[1]vakuumierte Fertigprodukte'!$E:$FI,2,FALSE)=0,"Vakuumierte Zipfel"),
IFERROR(IF(VLOOKUP(O1901,[1]Wurste!$B:$C,2,FALSE)=0,"Räucherwürste"),
IFERROR(IF(VLOOKUP(O1901,[1]Wurste!$E:$F,2,FALSE)=0,"URW/URGW Wurst"),
IFERROR(IF(VLOOKUP(O1901,[1]Wurste!$H:$I,2,FALSE)=0,"HF-Wurst Vegan"),
IFERROR(IF(VLOOKUP(O1901,[1]Wurste!$K:$L,2,FALSE)=0,"320er ohne Würste"),
IFERROR(IF(AND(OR(Abfalldokumentation!$A1901="BU3",Abfalldokumentation!$A1901="Verkauf"),Abfalldokumentation!$F1901="Schimmel",Abfalldokumentation!$G1901="keinen Abnehmer/kein Schälpersonal"),"Div. Zipfel, ES ohne Verwendung",VLOOKUP(Abfalldokumentation!$E1901,Produktgruppen!A:B,2,FALSE)),"-")))))))))))))))))))))))</f>
        <v>-</v>
      </c>
      <c r="E1901" s="97">
        <f>IFERROR(VLOOKUP(Abfalldokumentation!$O1901,Artikel!A:C,3,FALSE),Abfalldokumentation!$O1901)</f>
        <v>29500003</v>
      </c>
      <c r="F1901" s="97" t="str">
        <f>VLOOKUP(T1901,'Liste Gründe'!A:D,2,FALSE)</f>
        <v>Qualitätsprobleme</v>
      </c>
      <c r="G1901" s="96" t="str">
        <f>IF(ISBLANK(V1901),VLOOKUP(Abfalldokumentation!$P1901,'Liste Gründe'!A:D,3,FALSE),V1901)</f>
        <v>Verformung</v>
      </c>
      <c r="H1901" s="97" t="str">
        <f>IF(ISBLANK(Abfalldokumentation!$W1901),"-",Abfalldokumentation!$W1901)</f>
        <v>-</v>
      </c>
      <c r="I1901" s="97">
        <f t="shared" si="235"/>
        <v>46</v>
      </c>
      <c r="J1901" s="97" t="str">
        <f t="shared" si="236"/>
        <v>Produkte</v>
      </c>
      <c r="K1901" s="97" t="str">
        <f t="shared" si="237"/>
        <v>BUs</v>
      </c>
      <c r="L1901" s="97" t="str">
        <f t="shared" si="238"/>
        <v>Symptome</v>
      </c>
      <c r="M1901" s="97" t="str">
        <f>IFERROR(VLOOKUP(Abfalldokumentation!$O1901,Kennzahlen!S:V,3,FALSE)*Abfalldokumentation!$B1901,"0")</f>
        <v>0</v>
      </c>
      <c r="N1901" s="97" t="str">
        <f>IF(ISBLANK(Q1901),VLOOKUP(Abfalldokumentation!$O1901,'Linien - BU'!R:S,2,FALSE),Q1901)</f>
        <v>BU1</v>
      </c>
      <c r="O1901" s="98">
        <f t="shared" si="239"/>
        <v>29500003</v>
      </c>
      <c r="P1901" s="98">
        <f t="shared" si="240"/>
        <v>52</v>
      </c>
      <c r="Q1901" s="39" t="s">
        <v>6</v>
      </c>
      <c r="R1901" s="40">
        <v>29500003</v>
      </c>
      <c r="S1901" s="40">
        <v>20</v>
      </c>
      <c r="T1901" s="40">
        <v>52</v>
      </c>
      <c r="U1901" s="41">
        <v>44518</v>
      </c>
      <c r="V1901" s="59"/>
      <c r="W1901" s="40"/>
      <c r="X1901" s="44">
        <f>IFERROR(VLOOKUP(Abfalldokumentation!$R1901,Artikel!A:C,3,FALSE),Abfalldokumentation!$R1901)</f>
        <v>29500003</v>
      </c>
    </row>
    <row r="1902" spans="1:24" ht="30" hidden="1" customHeight="1" x14ac:dyDescent="0.25">
      <c r="A1902" s="94" t="str">
        <f>VLOOKUP(N1902,'Linien - BU'!A:B,2,FALSE)</f>
        <v>BU4</v>
      </c>
      <c r="B1902" s="95">
        <f t="shared" si="234"/>
        <v>66</v>
      </c>
      <c r="C1902" s="96">
        <f>Abfalldokumentation!$U1902</f>
        <v>44518</v>
      </c>
      <c r="D1902" s="69" t="str">
        <f>IFERROR(IF(VLOOKUP(O1902,'[1]Rohware 230'!$B:$C,2,FALSE)=0,"Rohware"),
IFERROR(IF(VLOOKUP(O1902,[1]Sammelnr.!$B:$C,2,FALSE)=0,"Sammelnr. ungeschält ABS"),
IFERROR(IF(VLOOKUP(O1902,[1]Sammelnr.!$E:$F,2,FALSE)=0,"Sammelnr. ungeschält VS"),
IFERROR(IF(VLOOKUP(O1902,[1]Sammelnr.!$H:$I,2,FALSE)=0,"Sammelnr. geschält"),
IFERROR(IF(VLOOKUP(O1902,[1]Offen!$B:$C,2,FALSE)=0,"Offen ungeschält ABS"),
IFERROR(IF(VLOOKUP(O1902,[1]Offen!$E:$F,2,FALSE)=0,"Offen ungeschält VOS"),
IFERROR(IF(VLOOKUP(O1902,[1]Offen!$H:$I,2,FALSE)=0,"Offen geschält RW"),
IFERROR(IF(VLOOKUP(O1902,[1]Offen!$K:$L,2,FALSE)=0,"Offen vegan"),
IFERROR(IF(VLOOKUP(O1902,[1]Offen!$N:$O,2,FALSE)=0,"Offen Zipfel"),
IFERROR(IF(VLOOKUP(O1902,[1]Offen!$Q:$R,2,FALSE)=0,"Offen Endstücke"),
IFERROR(IF(VLOOKUP(O1902,[1]Vakuumiert!$B:$C,2,FALSE)=0,"Vakuumierter VOS ungeschält"),
IFERROR(IF(VLOOKUP(O1902,[1]Vakuumiert!$E:$F,2,FALSE)=0,"Vakuumierter ABS ungeschält"),
IFERROR(IF(VLOOKUP(O1902,[1]Vakuumiert!$H:$I,2,FALSE)=0,"Vakuumierter VOS geschält"),
IFERROR(IF(VLOOKUP(O1902,[1]Vakuumiert!$K:$L,2,FALSE)=0,"Vakuumierter VOS vegan"),
IFERROR(IF(VLOOKUP(O1902,[1]Vakuumiert!$N:$O,2,FALSE)=0,"Vakuumierter VOS Zipfel"),
IFERROR(IF(VLOOKUP(O1902,[1]Vakuumiert!$Q:$R,2,FALSE)=0,"Vakuumiert geschält"),
IFERROR(IF(VLOOKUP(O1902,'[1]vakuumierte Fertigprodukte'!$B:$C,2,FALSE)=0,"Fertigprodukte"),
IFERROR(IF(VLOOKUP(O1902,'[1]vakuumierte Fertigprodukte'!$E:$FI,2,FALSE)=0,"Vakuumierte Zipfel"),
IFERROR(IF(VLOOKUP(O1902,[1]Wurste!$B:$C,2,FALSE)=0,"Räucherwürste"),
IFERROR(IF(VLOOKUP(O1902,[1]Wurste!$E:$F,2,FALSE)=0,"URW/URGW Wurst"),
IFERROR(IF(VLOOKUP(O1902,[1]Wurste!$H:$I,2,FALSE)=0,"HF-Wurst Vegan"),
IFERROR(IF(VLOOKUP(O1902,[1]Wurste!$K:$L,2,FALSE)=0,"320er ohne Würste"),
IFERROR(IF(AND(OR(Abfalldokumentation!$A1902="BU3",Abfalldokumentation!$A1902="Verkauf"),Abfalldokumentation!$F1902="Schimmel",Abfalldokumentation!$G1902="keinen Abnehmer/kein Schälpersonal"),"Div. Zipfel, ES ohne Verwendung",VLOOKUP(Abfalldokumentation!$E1902,Produktgruppen!A:B,2,FALSE)),"-")))))))))))))))))))))))</f>
        <v>ABS</v>
      </c>
      <c r="E1902" s="97" t="str">
        <f>IFERROR(VLOOKUP(Abfalldokumentation!$O1902,Artikel!A:C,3,FALSE),Abfalldokumentation!$O1902)</f>
        <v>ABS HEUBL</v>
      </c>
      <c r="F1902" s="97" t="str">
        <f>VLOOKUP(T1902,'Liste Gründe'!A:D,2,FALSE)</f>
        <v>keinen Verwendungszweck</v>
      </c>
      <c r="G1902" s="96" t="str">
        <f>IF(ISBLANK(V1902),VLOOKUP(Abfalldokumentation!$P1902,'Liste Gründe'!A:D,3,FALSE),V1902)</f>
        <v>keinen Verwendungszweck</v>
      </c>
      <c r="H1902" s="97" t="str">
        <f>IF(ISBLANK(Abfalldokumentation!$W1902),"-",Abfalldokumentation!$W1902)</f>
        <v>-</v>
      </c>
      <c r="I1902" s="97">
        <f t="shared" si="235"/>
        <v>46</v>
      </c>
      <c r="J1902" s="97" t="str">
        <f t="shared" si="236"/>
        <v>Produkte</v>
      </c>
      <c r="K1902" s="97" t="str">
        <f t="shared" si="237"/>
        <v>BUs</v>
      </c>
      <c r="L1902" s="97" t="str">
        <f t="shared" si="238"/>
        <v>Symptome</v>
      </c>
      <c r="M1902" s="97">
        <f>IFERROR(VLOOKUP(Abfalldokumentation!$O1902,Kennzahlen!S:V,3,FALSE)*Abfalldokumentation!$B1902,"0")</f>
        <v>0.66</v>
      </c>
      <c r="N1902" s="97" t="str">
        <f>IF(ISBLANK(Q1902),VLOOKUP(Abfalldokumentation!$O1902,'Linien - BU'!R:S,2,FALSE),Q1902)</f>
        <v>BU4</v>
      </c>
      <c r="O1902" s="98">
        <f t="shared" si="239"/>
        <v>29500885</v>
      </c>
      <c r="P1902" s="98">
        <f t="shared" si="240"/>
        <v>61</v>
      </c>
      <c r="Q1902" s="39" t="s">
        <v>9</v>
      </c>
      <c r="R1902" s="40">
        <v>29500885</v>
      </c>
      <c r="S1902" s="40">
        <v>66</v>
      </c>
      <c r="T1902" s="40">
        <v>61</v>
      </c>
      <c r="U1902" s="41">
        <v>44518</v>
      </c>
      <c r="V1902" s="59"/>
      <c r="W1902" s="40"/>
      <c r="X1902" s="44" t="str">
        <f>IFERROR(VLOOKUP(Abfalldokumentation!$R1902,Artikel!A:C,3,FALSE),Abfalldokumentation!$R1902)</f>
        <v>ABS HEUBL</v>
      </c>
    </row>
    <row r="1903" spans="1:24" ht="30" hidden="1" customHeight="1" x14ac:dyDescent="0.25">
      <c r="A1903" s="94" t="str">
        <f>VLOOKUP(N1903,'Linien - BU'!A:B,2,FALSE)</f>
        <v>BU4</v>
      </c>
      <c r="B1903" s="95">
        <f t="shared" si="234"/>
        <v>139</v>
      </c>
      <c r="C1903" s="96">
        <f>Abfalldokumentation!$U1903</f>
        <v>44518</v>
      </c>
      <c r="D1903" s="69" t="str">
        <f>IFERROR(IF(VLOOKUP(O1903,'[1]Rohware 230'!$B:$C,2,FALSE)=0,"Rohware"),
IFERROR(IF(VLOOKUP(O1903,[1]Sammelnr.!$B:$C,2,FALSE)=0,"Sammelnr. ungeschält ABS"),
IFERROR(IF(VLOOKUP(O1903,[1]Sammelnr.!$E:$F,2,FALSE)=0,"Sammelnr. ungeschält VS"),
IFERROR(IF(VLOOKUP(O1903,[1]Sammelnr.!$H:$I,2,FALSE)=0,"Sammelnr. geschält"),
IFERROR(IF(VLOOKUP(O1903,[1]Offen!$B:$C,2,FALSE)=0,"Offen ungeschält ABS"),
IFERROR(IF(VLOOKUP(O1903,[1]Offen!$E:$F,2,FALSE)=0,"Offen ungeschält VOS"),
IFERROR(IF(VLOOKUP(O1903,[1]Offen!$H:$I,2,FALSE)=0,"Offen geschält RW"),
IFERROR(IF(VLOOKUP(O1903,[1]Offen!$K:$L,2,FALSE)=0,"Offen vegan"),
IFERROR(IF(VLOOKUP(O1903,[1]Offen!$N:$O,2,FALSE)=0,"Offen Zipfel"),
IFERROR(IF(VLOOKUP(O1903,[1]Offen!$Q:$R,2,FALSE)=0,"Offen Endstücke"),
IFERROR(IF(VLOOKUP(O1903,[1]Vakuumiert!$B:$C,2,FALSE)=0,"Vakuumierter VOS ungeschält"),
IFERROR(IF(VLOOKUP(O1903,[1]Vakuumiert!$E:$F,2,FALSE)=0,"Vakuumierter ABS ungeschält"),
IFERROR(IF(VLOOKUP(O1903,[1]Vakuumiert!$H:$I,2,FALSE)=0,"Vakuumierter VOS geschält"),
IFERROR(IF(VLOOKUP(O1903,[1]Vakuumiert!$K:$L,2,FALSE)=0,"Vakuumierter VOS vegan"),
IFERROR(IF(VLOOKUP(O1903,[1]Vakuumiert!$N:$O,2,FALSE)=0,"Vakuumierter VOS Zipfel"),
IFERROR(IF(VLOOKUP(O1903,[1]Vakuumiert!$Q:$R,2,FALSE)=0,"Vakuumiert geschält"),
IFERROR(IF(VLOOKUP(O1903,'[1]vakuumierte Fertigprodukte'!$B:$C,2,FALSE)=0,"Fertigprodukte"),
IFERROR(IF(VLOOKUP(O1903,'[1]vakuumierte Fertigprodukte'!$E:$FI,2,FALSE)=0,"Vakuumierte Zipfel"),
IFERROR(IF(VLOOKUP(O1903,[1]Wurste!$B:$C,2,FALSE)=0,"Räucherwürste"),
IFERROR(IF(VLOOKUP(O1903,[1]Wurste!$E:$F,2,FALSE)=0,"URW/URGW Wurst"),
IFERROR(IF(VLOOKUP(O1903,[1]Wurste!$H:$I,2,FALSE)=0,"HF-Wurst Vegan"),
IFERROR(IF(VLOOKUP(O1903,[1]Wurste!$K:$L,2,FALSE)=0,"320er ohne Würste"),
IFERROR(IF(AND(OR(Abfalldokumentation!$A1903="BU3",Abfalldokumentation!$A1903="Verkauf"),Abfalldokumentation!$F1903="Schimmel",Abfalldokumentation!$G1903="keinen Abnehmer/kein Schälpersonal"),"Div. Zipfel, ES ohne Verwendung",VLOOKUP(Abfalldokumentation!$E1903,Produktgruppen!A:B,2,FALSE)),"-")))))))))))))))))))))))</f>
        <v>ABS</v>
      </c>
      <c r="E1903" s="97" t="str">
        <f>IFERROR(VLOOKUP(Abfalldokumentation!$O1903,Artikel!A:C,3,FALSE),Abfalldokumentation!$O1903)</f>
        <v>ABS Unser Blütenkäse</v>
      </c>
      <c r="F1903" s="97" t="str">
        <f>VLOOKUP(T1903,'Liste Gründe'!A:D,2,FALSE)</f>
        <v>keinen Verwendungszweck</v>
      </c>
      <c r="G1903" s="96" t="str">
        <f>IF(ISBLANK(V1903),VLOOKUP(Abfalldokumentation!$P1903,'Liste Gründe'!A:D,3,FALSE),V1903)</f>
        <v>keinen Verwendungszweck</v>
      </c>
      <c r="H1903" s="97" t="str">
        <f>IF(ISBLANK(Abfalldokumentation!$W1903),"-",Abfalldokumentation!$W1903)</f>
        <v>-</v>
      </c>
      <c r="I1903" s="97">
        <f t="shared" si="235"/>
        <v>46</v>
      </c>
      <c r="J1903" s="97" t="str">
        <f t="shared" si="236"/>
        <v>Produkte</v>
      </c>
      <c r="K1903" s="97" t="str">
        <f t="shared" si="237"/>
        <v>BUs</v>
      </c>
      <c r="L1903" s="97" t="str">
        <f t="shared" si="238"/>
        <v>Symptome</v>
      </c>
      <c r="M1903" s="97">
        <f>IFERROR(VLOOKUP(Abfalldokumentation!$O1903,Kennzahlen!S:V,3,FALSE)*Abfalldokumentation!$B1903,"0")</f>
        <v>1.3900000000000001</v>
      </c>
      <c r="N1903" s="97" t="str">
        <f>IF(ISBLANK(Q1903),VLOOKUP(Abfalldokumentation!$O1903,'Linien - BU'!R:S,2,FALSE),Q1903)</f>
        <v>BU4</v>
      </c>
      <c r="O1903" s="98">
        <f t="shared" si="239"/>
        <v>29500910</v>
      </c>
      <c r="P1903" s="98">
        <f t="shared" si="240"/>
        <v>61</v>
      </c>
      <c r="Q1903" s="39" t="s">
        <v>9</v>
      </c>
      <c r="R1903" s="40">
        <v>29500910</v>
      </c>
      <c r="S1903" s="40">
        <v>139</v>
      </c>
      <c r="T1903" s="40">
        <v>61</v>
      </c>
      <c r="U1903" s="41">
        <v>44518</v>
      </c>
      <c r="V1903" s="59"/>
      <c r="W1903" s="40"/>
      <c r="X1903" s="44" t="str">
        <f>IFERROR(VLOOKUP(Abfalldokumentation!$R1903,Artikel!A:C,3,FALSE),Abfalldokumentation!$R1903)</f>
        <v>ABS Unser Blütenkäse</v>
      </c>
    </row>
    <row r="1904" spans="1:24" ht="30" hidden="1" customHeight="1" x14ac:dyDescent="0.25">
      <c r="A1904" s="94" t="str">
        <f>VLOOKUP(N1904,'Linien - BU'!A:B,2,FALSE)</f>
        <v>BU4</v>
      </c>
      <c r="B1904" s="95">
        <f t="shared" si="234"/>
        <v>20</v>
      </c>
      <c r="C1904" s="96">
        <f>Abfalldokumentation!$U1904</f>
        <v>44518</v>
      </c>
      <c r="D1904" s="69" t="str">
        <f>IFERROR(IF(VLOOKUP(O1904,'[1]Rohware 230'!$B:$C,2,FALSE)=0,"Rohware"),
IFERROR(IF(VLOOKUP(O1904,[1]Sammelnr.!$B:$C,2,FALSE)=0,"Sammelnr. ungeschält ABS"),
IFERROR(IF(VLOOKUP(O1904,[1]Sammelnr.!$E:$F,2,FALSE)=0,"Sammelnr. ungeschält VS"),
IFERROR(IF(VLOOKUP(O1904,[1]Sammelnr.!$H:$I,2,FALSE)=0,"Sammelnr. geschält"),
IFERROR(IF(VLOOKUP(O1904,[1]Offen!$B:$C,2,FALSE)=0,"Offen ungeschält ABS"),
IFERROR(IF(VLOOKUP(O1904,[1]Offen!$E:$F,2,FALSE)=0,"Offen ungeschält VOS"),
IFERROR(IF(VLOOKUP(O1904,[1]Offen!$H:$I,2,FALSE)=0,"Offen geschält RW"),
IFERROR(IF(VLOOKUP(O1904,[1]Offen!$K:$L,2,FALSE)=0,"Offen vegan"),
IFERROR(IF(VLOOKUP(O1904,[1]Offen!$N:$O,2,FALSE)=0,"Offen Zipfel"),
IFERROR(IF(VLOOKUP(O1904,[1]Offen!$Q:$R,2,FALSE)=0,"Offen Endstücke"),
IFERROR(IF(VLOOKUP(O1904,[1]Vakuumiert!$B:$C,2,FALSE)=0,"Vakuumierter VOS ungeschält"),
IFERROR(IF(VLOOKUP(O1904,[1]Vakuumiert!$E:$F,2,FALSE)=0,"Vakuumierter ABS ungeschält"),
IFERROR(IF(VLOOKUP(O1904,[1]Vakuumiert!$H:$I,2,FALSE)=0,"Vakuumierter VOS geschält"),
IFERROR(IF(VLOOKUP(O1904,[1]Vakuumiert!$K:$L,2,FALSE)=0,"Vakuumierter VOS vegan"),
IFERROR(IF(VLOOKUP(O1904,[1]Vakuumiert!$N:$O,2,FALSE)=0,"Vakuumierter VOS Zipfel"),
IFERROR(IF(VLOOKUP(O1904,[1]Vakuumiert!$Q:$R,2,FALSE)=0,"Vakuumiert geschält"),
IFERROR(IF(VLOOKUP(O1904,'[1]vakuumierte Fertigprodukte'!$B:$C,2,FALSE)=0,"Fertigprodukte"),
IFERROR(IF(VLOOKUP(O1904,'[1]vakuumierte Fertigprodukte'!$E:$FI,2,FALSE)=0,"Vakuumierte Zipfel"),
IFERROR(IF(VLOOKUP(O1904,[1]Wurste!$B:$C,2,FALSE)=0,"Räucherwürste"),
IFERROR(IF(VLOOKUP(O1904,[1]Wurste!$E:$F,2,FALSE)=0,"URW/URGW Wurst"),
IFERROR(IF(VLOOKUP(O1904,[1]Wurste!$H:$I,2,FALSE)=0,"HF-Wurst Vegan"),
IFERROR(IF(VLOOKUP(O1904,[1]Wurste!$K:$L,2,FALSE)=0,"320er ohne Würste"),
IFERROR(IF(AND(OR(Abfalldokumentation!$A1904="BU3",Abfalldokumentation!$A1904="Verkauf"),Abfalldokumentation!$F1904="Schimmel",Abfalldokumentation!$G1904="keinen Abnehmer/kein Schälpersonal"),"Div. Zipfel, ES ohne Verwendung",VLOOKUP(Abfalldokumentation!$E1904,Produktgruppen!A:B,2,FALSE)),"-")))))))))))))))))))))))</f>
        <v>ABS</v>
      </c>
      <c r="E1904" s="97" t="str">
        <f>IFERROR(VLOOKUP(Abfalldokumentation!$O1904,Artikel!A:C,3,FALSE),Abfalldokumentation!$O1904)</f>
        <v>ABS OLD-AMSTERDAM</v>
      </c>
      <c r="F1904" s="97" t="str">
        <f>VLOOKUP(T1904,'Liste Gründe'!A:D,2,FALSE)</f>
        <v>keinen Verwendungszweck</v>
      </c>
      <c r="G1904" s="96" t="str">
        <f>IF(ISBLANK(V1904),VLOOKUP(Abfalldokumentation!$P1904,'Liste Gründe'!A:D,3,FALSE),V1904)</f>
        <v>keinen Verwendungszweck</v>
      </c>
      <c r="H1904" s="97" t="str">
        <f>IF(ISBLANK(Abfalldokumentation!$W1904),"-",Abfalldokumentation!$W1904)</f>
        <v>-</v>
      </c>
      <c r="I1904" s="97">
        <f t="shared" si="235"/>
        <v>46</v>
      </c>
      <c r="J1904" s="97" t="str">
        <f t="shared" si="236"/>
        <v>Produkte</v>
      </c>
      <c r="K1904" s="97" t="str">
        <f t="shared" si="237"/>
        <v>BUs</v>
      </c>
      <c r="L1904" s="97" t="str">
        <f t="shared" si="238"/>
        <v>Symptome</v>
      </c>
      <c r="M1904" s="97">
        <f>IFERROR(VLOOKUP(Abfalldokumentation!$O1904,Kennzahlen!S:V,3,FALSE)*Abfalldokumentation!$B1904,"0")</f>
        <v>2E-3</v>
      </c>
      <c r="N1904" s="97" t="str">
        <f>IF(ISBLANK(Q1904),VLOOKUP(Abfalldokumentation!$O1904,'Linien - BU'!R:S,2,FALSE),Q1904)</f>
        <v>BU4</v>
      </c>
      <c r="O1904" s="98">
        <f t="shared" si="239"/>
        <v>29501039</v>
      </c>
      <c r="P1904" s="98">
        <f t="shared" si="240"/>
        <v>61</v>
      </c>
      <c r="Q1904" s="39" t="s">
        <v>9</v>
      </c>
      <c r="R1904" s="40">
        <v>29501039</v>
      </c>
      <c r="S1904" s="40">
        <v>20</v>
      </c>
      <c r="T1904" s="40">
        <v>61</v>
      </c>
      <c r="U1904" s="41">
        <v>44518</v>
      </c>
      <c r="V1904" s="59"/>
      <c r="W1904" s="40"/>
      <c r="X1904" s="44" t="str">
        <f>IFERROR(VLOOKUP(Abfalldokumentation!$R1904,Artikel!A:C,3,FALSE),Abfalldokumentation!$R1904)</f>
        <v>ABS OLD-AMSTERDAM</v>
      </c>
    </row>
    <row r="1905" spans="1:24" ht="30" hidden="1" customHeight="1" x14ac:dyDescent="0.25">
      <c r="A1905" s="94" t="str">
        <f>VLOOKUP(N1905,'Linien - BU'!A:B,2,FALSE)</f>
        <v>Rest</v>
      </c>
      <c r="B1905" s="95">
        <f t="shared" si="234"/>
        <v>3</v>
      </c>
      <c r="C1905" s="96">
        <f>Abfalldokumentation!$U1905</f>
        <v>44518</v>
      </c>
      <c r="D1905" s="69" t="str">
        <f>IFERROR(IF(VLOOKUP(O1905,'[1]Rohware 230'!$B:$C,2,FALSE)=0,"Rohware"),
IFERROR(IF(VLOOKUP(O1905,[1]Sammelnr.!$B:$C,2,FALSE)=0,"Sammelnr. ungeschält ABS"),
IFERROR(IF(VLOOKUP(O1905,[1]Sammelnr.!$E:$F,2,FALSE)=0,"Sammelnr. ungeschält VS"),
IFERROR(IF(VLOOKUP(O1905,[1]Sammelnr.!$H:$I,2,FALSE)=0,"Sammelnr. geschält"),
IFERROR(IF(VLOOKUP(O1905,[1]Offen!$B:$C,2,FALSE)=0,"Offen ungeschält ABS"),
IFERROR(IF(VLOOKUP(O1905,[1]Offen!$E:$F,2,FALSE)=0,"Offen ungeschält VOS"),
IFERROR(IF(VLOOKUP(O1905,[1]Offen!$H:$I,2,FALSE)=0,"Offen geschält RW"),
IFERROR(IF(VLOOKUP(O1905,[1]Offen!$K:$L,2,FALSE)=0,"Offen vegan"),
IFERROR(IF(VLOOKUP(O1905,[1]Offen!$N:$O,2,FALSE)=0,"Offen Zipfel"),
IFERROR(IF(VLOOKUP(O1905,[1]Offen!$Q:$R,2,FALSE)=0,"Offen Endstücke"),
IFERROR(IF(VLOOKUP(O1905,[1]Vakuumiert!$B:$C,2,FALSE)=0,"Vakuumierter VOS ungeschält"),
IFERROR(IF(VLOOKUP(O1905,[1]Vakuumiert!$E:$F,2,FALSE)=0,"Vakuumierter ABS ungeschält"),
IFERROR(IF(VLOOKUP(O1905,[1]Vakuumiert!$H:$I,2,FALSE)=0,"Vakuumierter VOS geschält"),
IFERROR(IF(VLOOKUP(O1905,[1]Vakuumiert!$K:$L,2,FALSE)=0,"Vakuumierter VOS vegan"),
IFERROR(IF(VLOOKUP(O1905,[1]Vakuumiert!$N:$O,2,FALSE)=0,"Vakuumierter VOS Zipfel"),
IFERROR(IF(VLOOKUP(O1905,[1]Vakuumiert!$Q:$R,2,FALSE)=0,"Vakuumiert geschält"),
IFERROR(IF(VLOOKUP(O1905,'[1]vakuumierte Fertigprodukte'!$B:$C,2,FALSE)=0,"Fertigprodukte"),
IFERROR(IF(VLOOKUP(O1905,'[1]vakuumierte Fertigprodukte'!$E:$FI,2,FALSE)=0,"Vakuumierte Zipfel"),
IFERROR(IF(VLOOKUP(O1905,[1]Wurste!$B:$C,2,FALSE)=0,"Räucherwürste"),
IFERROR(IF(VLOOKUP(O1905,[1]Wurste!$E:$F,2,FALSE)=0,"URW/URGW Wurst"),
IFERROR(IF(VLOOKUP(O1905,[1]Wurste!$H:$I,2,FALSE)=0,"HF-Wurst Vegan"),
IFERROR(IF(VLOOKUP(O1905,[1]Wurste!$K:$L,2,FALSE)=0,"320er ohne Würste"),
IFERROR(IF(AND(OR(Abfalldokumentation!$A1905="BU3",Abfalldokumentation!$A1905="Verkauf"),Abfalldokumentation!$F1905="Schimmel",Abfalldokumentation!$G1905="keinen Abnehmer/kein Schälpersonal"),"Div. Zipfel, ES ohne Verwendung",VLOOKUP(Abfalldokumentation!$E1905,Produktgruppen!A:B,2,FALSE)),"-")))))))))))))))))))))))</f>
        <v>Rest</v>
      </c>
      <c r="E1905" s="97" t="str">
        <f>IFERROR(VLOOKUP(Abfalldokumentation!$O1905,Artikel!A:C,3,FALSE),Abfalldokumentation!$O1905)</f>
        <v>-</v>
      </c>
      <c r="F1905" s="97" t="str">
        <f>VLOOKUP(T1905,'Liste Gründe'!A:D,2,FALSE)</f>
        <v>Qualitätssicherung</v>
      </c>
      <c r="G1905" s="96" t="str">
        <f>IF(ISBLANK(V1905),VLOOKUP(Abfalldokumentation!$P1905,'Liste Gründe'!A:D,3,FALSE),V1905)</f>
        <v>Muster</v>
      </c>
      <c r="H1905" s="97" t="str">
        <f>IF(ISBLANK(Abfalldokumentation!$W1905),"-",Abfalldokumentation!$W1905)</f>
        <v>-</v>
      </c>
      <c r="I1905" s="97">
        <f t="shared" si="235"/>
        <v>46</v>
      </c>
      <c r="J1905" s="97" t="str">
        <f t="shared" si="236"/>
        <v>Produkte</v>
      </c>
      <c r="K1905" s="97" t="str">
        <f t="shared" si="237"/>
        <v>BUs</v>
      </c>
      <c r="L1905" s="97" t="str">
        <f t="shared" si="238"/>
        <v>Symptome</v>
      </c>
      <c r="M1905" s="97" t="str">
        <f>IFERROR(VLOOKUP(Abfalldokumentation!$O1905,Kennzahlen!S:V,3,FALSE)*Abfalldokumentation!$B1905,"0")</f>
        <v>0</v>
      </c>
      <c r="N1905" s="97" t="str">
        <f>IF(ISBLANK(Q1905),VLOOKUP(Abfalldokumentation!$O1905,'Linien - BU'!R:S,2,FALSE),Q1905)</f>
        <v>QM</v>
      </c>
      <c r="O1905" s="98" t="str">
        <f t="shared" si="239"/>
        <v>-</v>
      </c>
      <c r="P1905" s="98">
        <f t="shared" si="240"/>
        <v>72</v>
      </c>
      <c r="Q1905" s="39" t="s">
        <v>196</v>
      </c>
      <c r="R1905" s="40" t="s">
        <v>54</v>
      </c>
      <c r="S1905" s="40">
        <v>3</v>
      </c>
      <c r="T1905" s="40">
        <v>72</v>
      </c>
      <c r="U1905" s="41">
        <v>44518</v>
      </c>
      <c r="V1905" s="59"/>
      <c r="W1905" s="40"/>
      <c r="X1905" s="44" t="str">
        <f>IFERROR(VLOOKUP(Abfalldokumentation!$R1905,Artikel!A:C,3,FALSE),Abfalldokumentation!$R1905)</f>
        <v>-</v>
      </c>
    </row>
    <row r="1906" spans="1:24" ht="30" hidden="1" customHeight="1" x14ac:dyDescent="0.25">
      <c r="A1906" s="94" t="str">
        <f>VLOOKUP(N1906,'Linien - BU'!A:B,2,FALSE)</f>
        <v>BU1</v>
      </c>
      <c r="B1906" s="95">
        <f t="shared" si="234"/>
        <v>34</v>
      </c>
      <c r="C1906" s="96">
        <f>Abfalldokumentation!$U1906</f>
        <v>44518</v>
      </c>
      <c r="D1906" s="69" t="str">
        <f>IFERROR(IF(VLOOKUP(O1906,'[1]Rohware 230'!$B:$C,2,FALSE)=0,"Rohware"),
IFERROR(IF(VLOOKUP(O1906,[1]Sammelnr.!$B:$C,2,FALSE)=0,"Sammelnr. ungeschält ABS"),
IFERROR(IF(VLOOKUP(O1906,[1]Sammelnr.!$E:$F,2,FALSE)=0,"Sammelnr. ungeschält VS"),
IFERROR(IF(VLOOKUP(O1906,[1]Sammelnr.!$H:$I,2,FALSE)=0,"Sammelnr. geschält"),
IFERROR(IF(VLOOKUP(O1906,[1]Offen!$B:$C,2,FALSE)=0,"Offen ungeschält ABS"),
IFERROR(IF(VLOOKUP(O1906,[1]Offen!$E:$F,2,FALSE)=0,"Offen ungeschält VOS"),
IFERROR(IF(VLOOKUP(O1906,[1]Offen!$H:$I,2,FALSE)=0,"Offen geschält RW"),
IFERROR(IF(VLOOKUP(O1906,[1]Offen!$K:$L,2,FALSE)=0,"Offen vegan"),
IFERROR(IF(VLOOKUP(O1906,[1]Offen!$N:$O,2,FALSE)=0,"Offen Zipfel"),
IFERROR(IF(VLOOKUP(O1906,[1]Offen!$Q:$R,2,FALSE)=0,"Offen Endstücke"),
IFERROR(IF(VLOOKUP(O1906,[1]Vakuumiert!$B:$C,2,FALSE)=0,"Vakuumierter VOS ungeschält"),
IFERROR(IF(VLOOKUP(O1906,[1]Vakuumiert!$E:$F,2,FALSE)=0,"Vakuumierter ABS ungeschält"),
IFERROR(IF(VLOOKUP(O1906,[1]Vakuumiert!$H:$I,2,FALSE)=0,"Vakuumierter VOS geschält"),
IFERROR(IF(VLOOKUP(O1906,[1]Vakuumiert!$K:$L,2,FALSE)=0,"Vakuumierter VOS vegan"),
IFERROR(IF(VLOOKUP(O1906,[1]Vakuumiert!$N:$O,2,FALSE)=0,"Vakuumierter VOS Zipfel"),
IFERROR(IF(VLOOKUP(O1906,[1]Vakuumiert!$Q:$R,2,FALSE)=0,"Vakuumiert geschält"),
IFERROR(IF(VLOOKUP(O1906,'[1]vakuumierte Fertigprodukte'!$B:$C,2,FALSE)=0,"Fertigprodukte"),
IFERROR(IF(VLOOKUP(O1906,'[1]vakuumierte Fertigprodukte'!$E:$FI,2,FALSE)=0,"Vakuumierte Zipfel"),
IFERROR(IF(VLOOKUP(O1906,[1]Wurste!$B:$C,2,FALSE)=0,"Räucherwürste"),
IFERROR(IF(VLOOKUP(O1906,[1]Wurste!$E:$F,2,FALSE)=0,"URW/URGW Wurst"),
IFERROR(IF(VLOOKUP(O1906,[1]Wurste!$H:$I,2,FALSE)=0,"HF-Wurst Vegan"),
IFERROR(IF(VLOOKUP(O1906,[1]Wurste!$K:$L,2,FALSE)=0,"320er ohne Würste"),
IFERROR(IF(AND(OR(Abfalldokumentation!$A1906="BU3",Abfalldokumentation!$A1906="Verkauf"),Abfalldokumentation!$F1906="Schimmel",Abfalldokumentation!$G1906="keinen Abnehmer/kein Schälpersonal"),"Div. Zipfel, ES ohne Verwendung",VLOOKUP(Abfalldokumentation!$E1906,Produktgruppen!A:B,2,FALSE)),"-")))))))))))))))))))))))</f>
        <v>Vorschmelz</v>
      </c>
      <c r="E1906" s="97" t="str">
        <f>IFERROR(VLOOKUP(Abfalldokumentation!$O1906,Artikel!A:C,3,FALSE),Abfalldokumentation!$O1906)</f>
        <v>VOS-ABS ENTSORGUNG</v>
      </c>
      <c r="F1906" s="97" t="str">
        <f>VLOOKUP(T1906,'Liste Gründe'!A:D,2,FALSE)</f>
        <v>Rest</v>
      </c>
      <c r="G1906" s="96" t="str">
        <f>IF(ISBLANK(V1906),VLOOKUP(Abfalldokumentation!$P1906,'Liste Gründe'!A:D,3,FALSE),V1906)</f>
        <v>geschälte Rinde</v>
      </c>
      <c r="H1906" s="97" t="str">
        <f>IF(ISBLANK(Abfalldokumentation!$W1906),"-",Abfalldokumentation!$W1906)</f>
        <v>-</v>
      </c>
      <c r="I1906" s="97">
        <f t="shared" si="235"/>
        <v>46</v>
      </c>
      <c r="J1906" s="97" t="str">
        <f t="shared" si="236"/>
        <v>Produkte</v>
      </c>
      <c r="K1906" s="97" t="str">
        <f t="shared" si="237"/>
        <v>BUs</v>
      </c>
      <c r="L1906" s="97" t="str">
        <f t="shared" si="238"/>
        <v>Symptome</v>
      </c>
      <c r="M1906" s="97">
        <f>IFERROR(VLOOKUP(Abfalldokumentation!$O1906,Kennzahlen!S:V,3,FALSE)*Abfalldokumentation!$B1906,"0")</f>
        <v>0.34</v>
      </c>
      <c r="N1906" s="97" t="str">
        <f>IF(ISBLANK(Q1906),VLOOKUP(Abfalldokumentation!$O1906,'Linien - BU'!R:S,2,FALSE),Q1906)</f>
        <v>RWV</v>
      </c>
      <c r="O1906" s="98">
        <f t="shared" si="239"/>
        <v>29500917</v>
      </c>
      <c r="P1906" s="98">
        <f t="shared" si="240"/>
        <v>60</v>
      </c>
      <c r="Q1906" s="39" t="s">
        <v>202</v>
      </c>
      <c r="R1906" s="40">
        <v>29500917</v>
      </c>
      <c r="S1906" s="40">
        <v>34</v>
      </c>
      <c r="T1906" s="40">
        <v>60</v>
      </c>
      <c r="U1906" s="41">
        <v>44518</v>
      </c>
      <c r="V1906" s="59"/>
      <c r="W1906" s="40"/>
      <c r="X1906" s="44" t="str">
        <f>IFERROR(VLOOKUP(Abfalldokumentation!$R1906,Artikel!A:C,3,FALSE),Abfalldokumentation!$R1906)</f>
        <v>VOS-ABS ENTSORGUNG</v>
      </c>
    </row>
    <row r="1907" spans="1:24" ht="30" hidden="1" customHeight="1" x14ac:dyDescent="0.25">
      <c r="A1907" s="94" t="str">
        <f>VLOOKUP(N1907,'Linien - BU'!A:B,2,FALSE)</f>
        <v>Rest</v>
      </c>
      <c r="B1907" s="95">
        <f t="shared" si="234"/>
        <v>16</v>
      </c>
      <c r="C1907" s="96">
        <f>Abfalldokumentation!$U1907</f>
        <v>44518</v>
      </c>
      <c r="D1907" s="69" t="str">
        <f>IFERROR(IF(VLOOKUP(O1907,'[1]Rohware 230'!$B:$C,2,FALSE)=0,"Rohware"),
IFERROR(IF(VLOOKUP(O1907,[1]Sammelnr.!$B:$C,2,FALSE)=0,"Sammelnr. ungeschält ABS"),
IFERROR(IF(VLOOKUP(O1907,[1]Sammelnr.!$E:$F,2,FALSE)=0,"Sammelnr. ungeschält VS"),
IFERROR(IF(VLOOKUP(O1907,[1]Sammelnr.!$H:$I,2,FALSE)=0,"Sammelnr. geschält"),
IFERROR(IF(VLOOKUP(O1907,[1]Offen!$B:$C,2,FALSE)=0,"Offen ungeschält ABS"),
IFERROR(IF(VLOOKUP(O1907,[1]Offen!$E:$F,2,FALSE)=0,"Offen ungeschält VOS"),
IFERROR(IF(VLOOKUP(O1907,[1]Offen!$H:$I,2,FALSE)=0,"Offen geschält RW"),
IFERROR(IF(VLOOKUP(O1907,[1]Offen!$K:$L,2,FALSE)=0,"Offen vegan"),
IFERROR(IF(VLOOKUP(O1907,[1]Offen!$N:$O,2,FALSE)=0,"Offen Zipfel"),
IFERROR(IF(VLOOKUP(O1907,[1]Offen!$Q:$R,2,FALSE)=0,"Offen Endstücke"),
IFERROR(IF(VLOOKUP(O1907,[1]Vakuumiert!$B:$C,2,FALSE)=0,"Vakuumierter VOS ungeschält"),
IFERROR(IF(VLOOKUP(O1907,[1]Vakuumiert!$E:$F,2,FALSE)=0,"Vakuumierter ABS ungeschält"),
IFERROR(IF(VLOOKUP(O1907,[1]Vakuumiert!$H:$I,2,FALSE)=0,"Vakuumierter VOS geschält"),
IFERROR(IF(VLOOKUP(O1907,[1]Vakuumiert!$K:$L,2,FALSE)=0,"Vakuumierter VOS vegan"),
IFERROR(IF(VLOOKUP(O1907,[1]Vakuumiert!$N:$O,2,FALSE)=0,"Vakuumierter VOS Zipfel"),
IFERROR(IF(VLOOKUP(O1907,[1]Vakuumiert!$Q:$R,2,FALSE)=0,"Vakuumiert geschält"),
IFERROR(IF(VLOOKUP(O1907,'[1]vakuumierte Fertigprodukte'!$B:$C,2,FALSE)=0,"Fertigprodukte"),
IFERROR(IF(VLOOKUP(O1907,'[1]vakuumierte Fertigprodukte'!$E:$FI,2,FALSE)=0,"Vakuumierte Zipfel"),
IFERROR(IF(VLOOKUP(O1907,[1]Wurste!$B:$C,2,FALSE)=0,"Räucherwürste"),
IFERROR(IF(VLOOKUP(O1907,[1]Wurste!$E:$F,2,FALSE)=0,"URW/URGW Wurst"),
IFERROR(IF(VLOOKUP(O1907,[1]Wurste!$H:$I,2,FALSE)=0,"HF-Wurst Vegan"),
IFERROR(IF(VLOOKUP(O1907,[1]Wurste!$K:$L,2,FALSE)=0,"320er ohne Würste"),
IFERROR(IF(AND(OR(Abfalldokumentation!$A1907="BU3",Abfalldokumentation!$A1907="Verkauf"),Abfalldokumentation!$F1907="Schimmel",Abfalldokumentation!$G1907="keinen Abnehmer/kein Schälpersonal"),"Div. Zipfel, ES ohne Verwendung",VLOOKUP(Abfalldokumentation!$E1907,Produktgruppen!A:B,2,FALSE)),"-")))))))))))))))))))))))</f>
        <v>Rest</v>
      </c>
      <c r="E1907" s="97" t="str">
        <f>IFERROR(VLOOKUP(Abfalldokumentation!$O1907,Artikel!A:C,3,FALSE),Abfalldokumentation!$O1907)</f>
        <v>-</v>
      </c>
      <c r="F1907" s="97" t="str">
        <f>VLOOKUP(T1907,'Liste Gründe'!A:D,2,FALSE)</f>
        <v>Qualitätssicherung</v>
      </c>
      <c r="G1907" s="96" t="str">
        <f>IF(ISBLANK(V1907),VLOOKUP(Abfalldokumentation!$P1907,'Liste Gründe'!A:D,3,FALSE),V1907)</f>
        <v>Sensorik</v>
      </c>
      <c r="H1907" s="97" t="str">
        <f>IF(ISBLANK(Abfalldokumentation!$W1907),"-",Abfalldokumentation!$W1907)</f>
        <v>-</v>
      </c>
      <c r="I1907" s="97">
        <f t="shared" si="235"/>
        <v>46</v>
      </c>
      <c r="J1907" s="97" t="str">
        <f t="shared" si="236"/>
        <v>Produkte</v>
      </c>
      <c r="K1907" s="97" t="str">
        <f t="shared" si="237"/>
        <v>BUs</v>
      </c>
      <c r="L1907" s="97" t="str">
        <f t="shared" si="238"/>
        <v>Symptome</v>
      </c>
      <c r="M1907" s="97" t="str">
        <f>IFERROR(VLOOKUP(Abfalldokumentation!$O1907,Kennzahlen!S:V,3,FALSE)*Abfalldokumentation!$B1907,"0")</f>
        <v>0</v>
      </c>
      <c r="N1907" s="97" t="str">
        <f>IF(ISBLANK(Q1907),VLOOKUP(Abfalldokumentation!$O1907,'Linien - BU'!R:S,2,FALSE),Q1907)</f>
        <v>QM</v>
      </c>
      <c r="O1907" s="98" t="str">
        <f t="shared" si="239"/>
        <v>-</v>
      </c>
      <c r="P1907" s="98">
        <f t="shared" si="240"/>
        <v>74</v>
      </c>
      <c r="Q1907" s="39" t="s">
        <v>196</v>
      </c>
      <c r="R1907" s="40" t="s">
        <v>54</v>
      </c>
      <c r="S1907" s="40">
        <v>16</v>
      </c>
      <c r="T1907" s="40">
        <v>74</v>
      </c>
      <c r="U1907" s="41">
        <v>44518</v>
      </c>
      <c r="V1907" s="59"/>
      <c r="W1907" s="40"/>
      <c r="X1907" s="44" t="str">
        <f>IFERROR(VLOOKUP(Abfalldokumentation!$R1907,Artikel!A:C,3,FALSE),Abfalldokumentation!$R1907)</f>
        <v>-</v>
      </c>
    </row>
    <row r="1908" spans="1:24" ht="30" hidden="1" customHeight="1" x14ac:dyDescent="0.25">
      <c r="A1908" s="94" t="str">
        <f>VLOOKUP(N1908,'Linien - BU'!A:B,2,FALSE)</f>
        <v>BU3</v>
      </c>
      <c r="B1908" s="95">
        <f t="shared" si="234"/>
        <v>25</v>
      </c>
      <c r="C1908" s="96">
        <f>Abfalldokumentation!$U1908</f>
        <v>44518</v>
      </c>
      <c r="D1908" s="69" t="str">
        <f>IFERROR(IF(VLOOKUP(O1908,'[1]Rohware 230'!$B:$C,2,FALSE)=0,"Rohware"),
IFERROR(IF(VLOOKUP(O1908,[1]Sammelnr.!$B:$C,2,FALSE)=0,"Sammelnr. ungeschält ABS"),
IFERROR(IF(VLOOKUP(O1908,[1]Sammelnr.!$E:$F,2,FALSE)=0,"Sammelnr. ungeschält VS"),
IFERROR(IF(VLOOKUP(O1908,[1]Sammelnr.!$H:$I,2,FALSE)=0,"Sammelnr. geschält"),
IFERROR(IF(VLOOKUP(O1908,[1]Offen!$B:$C,2,FALSE)=0,"Offen ungeschält ABS"),
IFERROR(IF(VLOOKUP(O1908,[1]Offen!$E:$F,2,FALSE)=0,"Offen ungeschält VOS"),
IFERROR(IF(VLOOKUP(O1908,[1]Offen!$H:$I,2,FALSE)=0,"Offen geschält RW"),
IFERROR(IF(VLOOKUP(O1908,[1]Offen!$K:$L,2,FALSE)=0,"Offen vegan"),
IFERROR(IF(VLOOKUP(O1908,[1]Offen!$N:$O,2,FALSE)=0,"Offen Zipfel"),
IFERROR(IF(VLOOKUP(O1908,[1]Offen!$Q:$R,2,FALSE)=0,"Offen Endstücke"),
IFERROR(IF(VLOOKUP(O1908,[1]Vakuumiert!$B:$C,2,FALSE)=0,"Vakuumierter VOS ungeschält"),
IFERROR(IF(VLOOKUP(O1908,[1]Vakuumiert!$E:$F,2,FALSE)=0,"Vakuumierter ABS ungeschält"),
IFERROR(IF(VLOOKUP(O1908,[1]Vakuumiert!$H:$I,2,FALSE)=0,"Vakuumierter VOS geschält"),
IFERROR(IF(VLOOKUP(O1908,[1]Vakuumiert!$K:$L,2,FALSE)=0,"Vakuumierter VOS vegan"),
IFERROR(IF(VLOOKUP(O1908,[1]Vakuumiert!$N:$O,2,FALSE)=0,"Vakuumierter VOS Zipfel"),
IFERROR(IF(VLOOKUP(O1908,[1]Vakuumiert!$Q:$R,2,FALSE)=0,"Vakuumiert geschält"),
IFERROR(IF(VLOOKUP(O1908,'[1]vakuumierte Fertigprodukte'!$B:$C,2,FALSE)=0,"Fertigprodukte"),
IFERROR(IF(VLOOKUP(O1908,'[1]vakuumierte Fertigprodukte'!$E:$FI,2,FALSE)=0,"Vakuumierte Zipfel"),
IFERROR(IF(VLOOKUP(O1908,[1]Wurste!$B:$C,2,FALSE)=0,"Räucherwürste"),
IFERROR(IF(VLOOKUP(O1908,[1]Wurste!$E:$F,2,FALSE)=0,"URW/URGW Wurst"),
IFERROR(IF(VLOOKUP(O1908,[1]Wurste!$H:$I,2,FALSE)=0,"HF-Wurst Vegan"),
IFERROR(IF(VLOOKUP(O1908,[1]Wurste!$K:$L,2,FALSE)=0,"320er ohne Würste"),
IFERROR(IF(AND(OR(Abfalldokumentation!$A1908="BU3",Abfalldokumentation!$A1908="Verkauf"),Abfalldokumentation!$F1908="Schimmel",Abfalldokumentation!$G1908="keinen Abnehmer/kein Schälpersonal"),"Div. Zipfel, ES ohne Verwendung",VLOOKUP(Abfalldokumentation!$E1908,Produktgruppen!A:B,2,FALSE)),"-")))))))))))))))))))))))</f>
        <v>Rest</v>
      </c>
      <c r="E1908" s="97" t="str">
        <f>IFERROR(VLOOKUP(Abfalldokumentation!$O1908,Artikel!A:C,3,FALSE),Abfalldokumentation!$O1908)</f>
        <v>Reste Zipfel</v>
      </c>
      <c r="F1908" s="97" t="str">
        <f>VLOOKUP(T1908,'Liste Gründe'!A:D,2,FALSE)</f>
        <v>keinen Verwendungszweck</v>
      </c>
      <c r="G1908" s="96" t="str">
        <f>IF(ISBLANK(V1908),VLOOKUP(Abfalldokumentation!$P1908,'Liste Gründe'!A:D,3,FALSE),V1908)</f>
        <v>Wurstschlaufe</v>
      </c>
      <c r="H1908" s="97" t="str">
        <f>IF(ISBLANK(Abfalldokumentation!$W1908),"-",Abfalldokumentation!$W1908)</f>
        <v>-</v>
      </c>
      <c r="I1908" s="97">
        <f t="shared" si="235"/>
        <v>46</v>
      </c>
      <c r="J1908" s="97" t="str">
        <f t="shared" si="236"/>
        <v>Produkte</v>
      </c>
      <c r="K1908" s="97" t="str">
        <f t="shared" si="237"/>
        <v>BUs</v>
      </c>
      <c r="L1908" s="97" t="str">
        <f t="shared" si="238"/>
        <v>Symptome</v>
      </c>
      <c r="M1908" s="97" t="str">
        <f>IFERROR(VLOOKUP(Abfalldokumentation!$O1908,Kennzahlen!S:V,3,FALSE)*Abfalldokumentation!$B1908,"0")</f>
        <v>0</v>
      </c>
      <c r="N1908" s="97" t="str">
        <f>IF(ISBLANK(Q1908),VLOOKUP(Abfalldokumentation!$O1908,'Linien - BU'!R:S,2,FALSE),Q1908)</f>
        <v>WVP</v>
      </c>
      <c r="O1908" s="98" t="str">
        <f t="shared" si="239"/>
        <v>Reste Zipfel</v>
      </c>
      <c r="P1908" s="98">
        <f t="shared" si="240"/>
        <v>61</v>
      </c>
      <c r="Q1908" s="39" t="s">
        <v>209</v>
      </c>
      <c r="R1908" s="40" t="s">
        <v>119</v>
      </c>
      <c r="S1908" s="40">
        <v>25</v>
      </c>
      <c r="T1908" s="40">
        <v>61</v>
      </c>
      <c r="U1908" s="41">
        <v>44518</v>
      </c>
      <c r="V1908" s="48" t="s">
        <v>41</v>
      </c>
      <c r="W1908" s="40"/>
      <c r="X1908" s="44" t="str">
        <f>IFERROR(VLOOKUP(Abfalldokumentation!$R1908,Artikel!A:C,3,FALSE),Abfalldokumentation!$R1908)</f>
        <v>Reste Zipfel</v>
      </c>
    </row>
    <row r="1909" spans="1:24" ht="30" hidden="1" customHeight="1" x14ac:dyDescent="0.25">
      <c r="A1909" s="94" t="str">
        <f>VLOOKUP(N1909,'Linien - BU'!A:B,2,FALSE)</f>
        <v>Rest</v>
      </c>
      <c r="B1909" s="95">
        <f t="shared" si="234"/>
        <v>2.8</v>
      </c>
      <c r="C1909" s="96">
        <f>Abfalldokumentation!$U1909</f>
        <v>44518</v>
      </c>
      <c r="D1909" s="69" t="str">
        <f>IFERROR(IF(VLOOKUP(O1909,'[1]Rohware 230'!$B:$C,2,FALSE)=0,"Rohware"),
IFERROR(IF(VLOOKUP(O1909,[1]Sammelnr.!$B:$C,2,FALSE)=0,"Sammelnr. ungeschält ABS"),
IFERROR(IF(VLOOKUP(O1909,[1]Sammelnr.!$E:$F,2,FALSE)=0,"Sammelnr. ungeschält VS"),
IFERROR(IF(VLOOKUP(O1909,[1]Sammelnr.!$H:$I,2,FALSE)=0,"Sammelnr. geschält"),
IFERROR(IF(VLOOKUP(O1909,[1]Offen!$B:$C,2,FALSE)=0,"Offen ungeschält ABS"),
IFERROR(IF(VLOOKUP(O1909,[1]Offen!$E:$F,2,FALSE)=0,"Offen ungeschält VOS"),
IFERROR(IF(VLOOKUP(O1909,[1]Offen!$H:$I,2,FALSE)=0,"Offen geschält RW"),
IFERROR(IF(VLOOKUP(O1909,[1]Offen!$K:$L,2,FALSE)=0,"Offen vegan"),
IFERROR(IF(VLOOKUP(O1909,[1]Offen!$N:$O,2,FALSE)=0,"Offen Zipfel"),
IFERROR(IF(VLOOKUP(O1909,[1]Offen!$Q:$R,2,FALSE)=0,"Offen Endstücke"),
IFERROR(IF(VLOOKUP(O1909,[1]Vakuumiert!$B:$C,2,FALSE)=0,"Vakuumierter VOS ungeschält"),
IFERROR(IF(VLOOKUP(O1909,[1]Vakuumiert!$E:$F,2,FALSE)=0,"Vakuumierter ABS ungeschält"),
IFERROR(IF(VLOOKUP(O1909,[1]Vakuumiert!$H:$I,2,FALSE)=0,"Vakuumierter VOS geschält"),
IFERROR(IF(VLOOKUP(O1909,[1]Vakuumiert!$K:$L,2,FALSE)=0,"Vakuumierter VOS vegan"),
IFERROR(IF(VLOOKUP(O1909,[1]Vakuumiert!$N:$O,2,FALSE)=0,"Vakuumierter VOS Zipfel"),
IFERROR(IF(VLOOKUP(O1909,[1]Vakuumiert!$Q:$R,2,FALSE)=0,"Vakuumiert geschält"),
IFERROR(IF(VLOOKUP(O1909,'[1]vakuumierte Fertigprodukte'!$B:$C,2,FALSE)=0,"Fertigprodukte"),
IFERROR(IF(VLOOKUP(O1909,'[1]vakuumierte Fertigprodukte'!$E:$FI,2,FALSE)=0,"Vakuumierte Zipfel"),
IFERROR(IF(VLOOKUP(O1909,[1]Wurste!$B:$C,2,FALSE)=0,"Räucherwürste"),
IFERROR(IF(VLOOKUP(O1909,[1]Wurste!$E:$F,2,FALSE)=0,"URW/URGW Wurst"),
IFERROR(IF(VLOOKUP(O1909,[1]Wurste!$H:$I,2,FALSE)=0,"HF-Wurst Vegan"),
IFERROR(IF(VLOOKUP(O1909,[1]Wurste!$K:$L,2,FALSE)=0,"320er ohne Würste"),
IFERROR(IF(AND(OR(Abfalldokumentation!$A1909="BU3",Abfalldokumentation!$A1909="Verkauf"),Abfalldokumentation!$F1909="Schimmel",Abfalldokumentation!$G1909="keinen Abnehmer/kein Schälpersonal"),"Div. Zipfel, ES ohne Verwendung",VLOOKUP(Abfalldokumentation!$E1909,Produktgruppen!A:B,2,FALSE)),"-")))))))))))))))))))))))</f>
        <v>Rest</v>
      </c>
      <c r="E1909" s="97" t="str">
        <f>IFERROR(VLOOKUP(Abfalldokumentation!$O1909,Artikel!A:C,3,FALSE),Abfalldokumentation!$O1909)</f>
        <v>-</v>
      </c>
      <c r="F1909" s="97" t="str">
        <f>VLOOKUP(T1909,'Liste Gründe'!A:D,2,FALSE)</f>
        <v>Qualitätssicherung</v>
      </c>
      <c r="G1909" s="96" t="str">
        <f>IF(ISBLANK(V1909),VLOOKUP(Abfalldokumentation!$P1909,'Liste Gründe'!A:D,3,FALSE),V1909)</f>
        <v>Sensorik</v>
      </c>
      <c r="H1909" s="97" t="str">
        <f>IF(ISBLANK(Abfalldokumentation!$W1909),"-",Abfalldokumentation!$W1909)</f>
        <v>-</v>
      </c>
      <c r="I1909" s="97">
        <f t="shared" si="235"/>
        <v>46</v>
      </c>
      <c r="J1909" s="97" t="str">
        <f t="shared" si="236"/>
        <v>Produkte</v>
      </c>
      <c r="K1909" s="97" t="str">
        <f t="shared" si="237"/>
        <v>BUs</v>
      </c>
      <c r="L1909" s="97" t="str">
        <f t="shared" si="238"/>
        <v>Symptome</v>
      </c>
      <c r="M1909" s="97" t="str">
        <f>IFERROR(VLOOKUP(Abfalldokumentation!$O1909,Kennzahlen!S:V,3,FALSE)*Abfalldokumentation!$B1909,"0")</f>
        <v>0</v>
      </c>
      <c r="N1909" s="97" t="str">
        <f>IF(ISBLANK(Q1909),VLOOKUP(Abfalldokumentation!$O1909,'Linien - BU'!R:S,2,FALSE),Q1909)</f>
        <v>Labor</v>
      </c>
      <c r="O1909" s="98" t="str">
        <f t="shared" si="239"/>
        <v>-</v>
      </c>
      <c r="P1909" s="98">
        <f t="shared" si="240"/>
        <v>74</v>
      </c>
      <c r="Q1909" s="39" t="s">
        <v>199</v>
      </c>
      <c r="R1909" s="40" t="s">
        <v>54</v>
      </c>
      <c r="S1909" s="40">
        <v>2.8</v>
      </c>
      <c r="T1909" s="40">
        <v>74</v>
      </c>
      <c r="U1909" s="41">
        <v>44518</v>
      </c>
      <c r="V1909" s="59"/>
      <c r="W1909" s="40"/>
      <c r="X1909" s="44" t="str">
        <f>IFERROR(VLOOKUP(Abfalldokumentation!$R1909,Artikel!A:C,3,FALSE),Abfalldokumentation!$R1909)</f>
        <v>-</v>
      </c>
    </row>
    <row r="1910" spans="1:24" ht="30" hidden="1" customHeight="1" x14ac:dyDescent="0.25">
      <c r="A1910" s="94" t="str">
        <f>VLOOKUP(N1910,'Linien - BU'!A:B,2,FALSE)</f>
        <v>BU1</v>
      </c>
      <c r="B1910" s="95">
        <f t="shared" si="234"/>
        <v>34</v>
      </c>
      <c r="C1910" s="96">
        <f>Abfalldokumentation!$U1910</f>
        <v>44519</v>
      </c>
      <c r="D1910" s="69" t="str">
        <f>IFERROR(IF(VLOOKUP(O1910,'[1]Rohware 230'!$B:$C,2,FALSE)=0,"Rohware"),
IFERROR(IF(VLOOKUP(O1910,[1]Sammelnr.!$B:$C,2,FALSE)=0,"Sammelnr. ungeschält ABS"),
IFERROR(IF(VLOOKUP(O1910,[1]Sammelnr.!$E:$F,2,FALSE)=0,"Sammelnr. ungeschält VS"),
IFERROR(IF(VLOOKUP(O1910,[1]Sammelnr.!$H:$I,2,FALSE)=0,"Sammelnr. geschält"),
IFERROR(IF(VLOOKUP(O1910,[1]Offen!$B:$C,2,FALSE)=0,"Offen ungeschält ABS"),
IFERROR(IF(VLOOKUP(O1910,[1]Offen!$E:$F,2,FALSE)=0,"Offen ungeschält VOS"),
IFERROR(IF(VLOOKUP(O1910,[1]Offen!$H:$I,2,FALSE)=0,"Offen geschält RW"),
IFERROR(IF(VLOOKUP(O1910,[1]Offen!$K:$L,2,FALSE)=0,"Offen vegan"),
IFERROR(IF(VLOOKUP(O1910,[1]Offen!$N:$O,2,FALSE)=0,"Offen Zipfel"),
IFERROR(IF(VLOOKUP(O1910,[1]Offen!$Q:$R,2,FALSE)=0,"Offen Endstücke"),
IFERROR(IF(VLOOKUP(O1910,[1]Vakuumiert!$B:$C,2,FALSE)=0,"Vakuumierter VOS ungeschält"),
IFERROR(IF(VLOOKUP(O1910,[1]Vakuumiert!$E:$F,2,FALSE)=0,"Vakuumierter ABS ungeschält"),
IFERROR(IF(VLOOKUP(O1910,[1]Vakuumiert!$H:$I,2,FALSE)=0,"Vakuumierter VOS geschält"),
IFERROR(IF(VLOOKUP(O1910,[1]Vakuumiert!$K:$L,2,FALSE)=0,"Vakuumierter VOS vegan"),
IFERROR(IF(VLOOKUP(O1910,[1]Vakuumiert!$N:$O,2,FALSE)=0,"Vakuumierter VOS Zipfel"),
IFERROR(IF(VLOOKUP(O1910,[1]Vakuumiert!$Q:$R,2,FALSE)=0,"Vakuumiert geschält"),
IFERROR(IF(VLOOKUP(O1910,'[1]vakuumierte Fertigprodukte'!$B:$C,2,FALSE)=0,"Fertigprodukte"),
IFERROR(IF(VLOOKUP(O1910,'[1]vakuumierte Fertigprodukte'!$E:$FI,2,FALSE)=0,"Vakuumierte Zipfel"),
IFERROR(IF(VLOOKUP(O1910,[1]Wurste!$B:$C,2,FALSE)=0,"Räucherwürste"),
IFERROR(IF(VLOOKUP(O1910,[1]Wurste!$E:$F,2,FALSE)=0,"URW/URGW Wurst"),
IFERROR(IF(VLOOKUP(O1910,[1]Wurste!$H:$I,2,FALSE)=0,"HF-Wurst Vegan"),
IFERROR(IF(VLOOKUP(O1910,[1]Wurste!$K:$L,2,FALSE)=0,"320er ohne Würste"),
IFERROR(IF(AND(OR(Abfalldokumentation!$A1910="BU3",Abfalldokumentation!$A1910="Verkauf"),Abfalldokumentation!$F1910="Schimmel",Abfalldokumentation!$G1910="keinen Abnehmer/kein Schälpersonal"),"Div. Zipfel, ES ohne Verwendung",VLOOKUP(Abfalldokumentation!$E1910,Produktgruppen!A:B,2,FALSE)),"-")))))))))))))))))))))))</f>
        <v>Vorschmelz</v>
      </c>
      <c r="E1910" s="97" t="str">
        <f>IFERROR(VLOOKUP(Abfalldokumentation!$O1910,Artikel!A:C,3,FALSE),Abfalldokumentation!$O1910)</f>
        <v>VOS-ABS ENTSORGUNG</v>
      </c>
      <c r="F1910" s="97" t="str">
        <f>VLOOKUP(T1910,'Liste Gründe'!A:D,2,FALSE)</f>
        <v>Rest</v>
      </c>
      <c r="G1910" s="96" t="str">
        <f>IF(ISBLANK(V1910),VLOOKUP(Abfalldokumentation!$P1910,'Liste Gründe'!A:D,3,FALSE),V1910)</f>
        <v>geschälte Rinde</v>
      </c>
      <c r="H1910" s="97" t="str">
        <f>IF(ISBLANK(Abfalldokumentation!$W1910),"-",Abfalldokumentation!$W1910)</f>
        <v>-</v>
      </c>
      <c r="I1910" s="97">
        <f t="shared" si="235"/>
        <v>46</v>
      </c>
      <c r="J1910" s="97" t="str">
        <f t="shared" si="236"/>
        <v>Produkte</v>
      </c>
      <c r="K1910" s="97" t="str">
        <f t="shared" si="237"/>
        <v>BUs</v>
      </c>
      <c r="L1910" s="97" t="str">
        <f t="shared" si="238"/>
        <v>Symptome</v>
      </c>
      <c r="M1910" s="97">
        <f>IFERROR(VLOOKUP(Abfalldokumentation!$O1910,Kennzahlen!S:V,3,FALSE)*Abfalldokumentation!$B1910,"0")</f>
        <v>0.34</v>
      </c>
      <c r="N1910" s="97" t="str">
        <f>IF(ISBLANK(Q1910),VLOOKUP(Abfalldokumentation!$O1910,'Linien - BU'!R:S,2,FALSE),Q1910)</f>
        <v>RWV</v>
      </c>
      <c r="O1910" s="98">
        <f t="shared" si="239"/>
        <v>29500917</v>
      </c>
      <c r="P1910" s="98">
        <f t="shared" si="240"/>
        <v>60</v>
      </c>
      <c r="Q1910" s="39" t="s">
        <v>202</v>
      </c>
      <c r="R1910" s="40">
        <v>29500917</v>
      </c>
      <c r="S1910" s="40">
        <v>34</v>
      </c>
      <c r="T1910" s="40">
        <v>60</v>
      </c>
      <c r="U1910" s="41">
        <v>44519</v>
      </c>
      <c r="V1910" s="59"/>
      <c r="W1910" s="40"/>
      <c r="X1910" s="44" t="str">
        <f>IFERROR(VLOOKUP(Abfalldokumentation!$R1910,Artikel!A:C,3,FALSE),Abfalldokumentation!$R1910)</f>
        <v>VOS-ABS ENTSORGUNG</v>
      </c>
    </row>
    <row r="1911" spans="1:24" ht="30" hidden="1" customHeight="1" x14ac:dyDescent="0.25">
      <c r="A1911" s="94" t="str">
        <f>VLOOKUP(N1911,'Linien - BU'!A:B,2,FALSE)</f>
        <v>Rest</v>
      </c>
      <c r="B1911" s="95">
        <f t="shared" si="234"/>
        <v>30</v>
      </c>
      <c r="C1911" s="96">
        <f>Abfalldokumentation!$U1911</f>
        <v>44519</v>
      </c>
      <c r="D1911" s="69" t="str">
        <f>IFERROR(IF(VLOOKUP(O1911,'[1]Rohware 230'!$B:$C,2,FALSE)=0,"Rohware"),
IFERROR(IF(VLOOKUP(O1911,[1]Sammelnr.!$B:$C,2,FALSE)=0,"Sammelnr. ungeschält ABS"),
IFERROR(IF(VLOOKUP(O1911,[1]Sammelnr.!$E:$F,2,FALSE)=0,"Sammelnr. ungeschält VS"),
IFERROR(IF(VLOOKUP(O1911,[1]Sammelnr.!$H:$I,2,FALSE)=0,"Sammelnr. geschält"),
IFERROR(IF(VLOOKUP(O1911,[1]Offen!$B:$C,2,FALSE)=0,"Offen ungeschält ABS"),
IFERROR(IF(VLOOKUP(O1911,[1]Offen!$E:$F,2,FALSE)=0,"Offen ungeschält VOS"),
IFERROR(IF(VLOOKUP(O1911,[1]Offen!$H:$I,2,FALSE)=0,"Offen geschält RW"),
IFERROR(IF(VLOOKUP(O1911,[1]Offen!$K:$L,2,FALSE)=0,"Offen vegan"),
IFERROR(IF(VLOOKUP(O1911,[1]Offen!$N:$O,2,FALSE)=0,"Offen Zipfel"),
IFERROR(IF(VLOOKUP(O1911,[1]Offen!$Q:$R,2,FALSE)=0,"Offen Endstücke"),
IFERROR(IF(VLOOKUP(O1911,[1]Vakuumiert!$B:$C,2,FALSE)=0,"Vakuumierter VOS ungeschält"),
IFERROR(IF(VLOOKUP(O1911,[1]Vakuumiert!$E:$F,2,FALSE)=0,"Vakuumierter ABS ungeschält"),
IFERROR(IF(VLOOKUP(O1911,[1]Vakuumiert!$H:$I,2,FALSE)=0,"Vakuumierter VOS geschält"),
IFERROR(IF(VLOOKUP(O1911,[1]Vakuumiert!$K:$L,2,FALSE)=0,"Vakuumierter VOS vegan"),
IFERROR(IF(VLOOKUP(O1911,[1]Vakuumiert!$N:$O,2,FALSE)=0,"Vakuumierter VOS Zipfel"),
IFERROR(IF(VLOOKUP(O1911,[1]Vakuumiert!$Q:$R,2,FALSE)=0,"Vakuumiert geschält"),
IFERROR(IF(VLOOKUP(O1911,'[1]vakuumierte Fertigprodukte'!$B:$C,2,FALSE)=0,"Fertigprodukte"),
IFERROR(IF(VLOOKUP(O1911,'[1]vakuumierte Fertigprodukte'!$E:$FI,2,FALSE)=0,"Vakuumierte Zipfel"),
IFERROR(IF(VLOOKUP(O1911,[1]Wurste!$B:$C,2,FALSE)=0,"Räucherwürste"),
IFERROR(IF(VLOOKUP(O1911,[1]Wurste!$E:$F,2,FALSE)=0,"URW/URGW Wurst"),
IFERROR(IF(VLOOKUP(O1911,[1]Wurste!$H:$I,2,FALSE)=0,"HF-Wurst Vegan"),
IFERROR(IF(VLOOKUP(O1911,[1]Wurste!$K:$L,2,FALSE)=0,"320er ohne Würste"),
IFERROR(IF(AND(OR(Abfalldokumentation!$A1911="BU3",Abfalldokumentation!$A1911="Verkauf"),Abfalldokumentation!$F1911="Schimmel",Abfalldokumentation!$G1911="keinen Abnehmer/kein Schälpersonal"),"Div. Zipfel, ES ohne Verwendung",VLOOKUP(Abfalldokumentation!$E1911,Produktgruppen!A:B,2,FALSE)),"-")))))))))))))))))))))))</f>
        <v>Rest</v>
      </c>
      <c r="E1911" s="97" t="str">
        <f>IFERROR(VLOOKUP(Abfalldokumentation!$O1911,Artikel!A:C,3,FALSE),Abfalldokumentation!$O1911)</f>
        <v>-</v>
      </c>
      <c r="F1911" s="97" t="str">
        <f>VLOOKUP(T1911,'Liste Gründe'!A:D,2,FALSE)</f>
        <v>Qualitätssicherung</v>
      </c>
      <c r="G1911" s="96" t="str">
        <f>IF(ISBLANK(V1911),VLOOKUP(Abfalldokumentation!$P1911,'Liste Gründe'!A:D,3,FALSE),V1911)</f>
        <v>Einwaage</v>
      </c>
      <c r="H1911" s="97" t="str">
        <f>IF(ISBLANK(Abfalldokumentation!$W1911),"-",Abfalldokumentation!$W1911)</f>
        <v>-</v>
      </c>
      <c r="I1911" s="97">
        <f t="shared" si="235"/>
        <v>46</v>
      </c>
      <c r="J1911" s="97" t="str">
        <f t="shared" si="236"/>
        <v>Produkte</v>
      </c>
      <c r="K1911" s="97" t="str">
        <f t="shared" si="237"/>
        <v>BUs</v>
      </c>
      <c r="L1911" s="97" t="str">
        <f t="shared" si="238"/>
        <v>Symptome</v>
      </c>
      <c r="M1911" s="97" t="str">
        <f>IFERROR(VLOOKUP(Abfalldokumentation!$O1911,Kennzahlen!S:V,3,FALSE)*Abfalldokumentation!$B1911,"0")</f>
        <v>0</v>
      </c>
      <c r="N1911" s="97" t="str">
        <f>IF(ISBLANK(Q1911),VLOOKUP(Abfalldokumentation!$O1911,'Linien - BU'!R:S,2,FALSE),Q1911)</f>
        <v>Labor</v>
      </c>
      <c r="O1911" s="98" t="str">
        <f t="shared" si="239"/>
        <v>-</v>
      </c>
      <c r="P1911" s="98">
        <f t="shared" si="240"/>
        <v>71</v>
      </c>
      <c r="Q1911" s="39" t="s">
        <v>199</v>
      </c>
      <c r="R1911" s="40" t="s">
        <v>54</v>
      </c>
      <c r="S1911" s="40">
        <v>30</v>
      </c>
      <c r="T1911" s="40">
        <v>71</v>
      </c>
      <c r="U1911" s="41">
        <v>44519</v>
      </c>
      <c r="V1911" s="59"/>
      <c r="W1911" s="40"/>
      <c r="X1911" s="44" t="str">
        <f>IFERROR(VLOOKUP(Abfalldokumentation!$R1911,Artikel!A:C,3,FALSE),Abfalldokumentation!$R1911)</f>
        <v>-</v>
      </c>
    </row>
    <row r="1912" spans="1:24" ht="30" hidden="1" customHeight="1" x14ac:dyDescent="0.25">
      <c r="A1912" s="94" t="str">
        <f>VLOOKUP(N1912,'Linien - BU'!A:B,2,FALSE)</f>
        <v>Rest</v>
      </c>
      <c r="B1912" s="95">
        <f t="shared" si="234"/>
        <v>640</v>
      </c>
      <c r="C1912" s="96">
        <f>Abfalldokumentation!$U1912</f>
        <v>44519</v>
      </c>
      <c r="D1912" s="69" t="str">
        <f>IFERROR(IF(VLOOKUP(O1912,'[1]Rohware 230'!$B:$C,2,FALSE)=0,"Rohware"),
IFERROR(IF(VLOOKUP(O1912,[1]Sammelnr.!$B:$C,2,FALSE)=0,"Sammelnr. ungeschält ABS"),
IFERROR(IF(VLOOKUP(O1912,[1]Sammelnr.!$E:$F,2,FALSE)=0,"Sammelnr. ungeschält VS"),
IFERROR(IF(VLOOKUP(O1912,[1]Sammelnr.!$H:$I,2,FALSE)=0,"Sammelnr. geschält"),
IFERROR(IF(VLOOKUP(O1912,[1]Offen!$B:$C,2,FALSE)=0,"Offen ungeschält ABS"),
IFERROR(IF(VLOOKUP(O1912,[1]Offen!$E:$F,2,FALSE)=0,"Offen ungeschält VOS"),
IFERROR(IF(VLOOKUP(O1912,[1]Offen!$H:$I,2,FALSE)=0,"Offen geschält RW"),
IFERROR(IF(VLOOKUP(O1912,[1]Offen!$K:$L,2,FALSE)=0,"Offen vegan"),
IFERROR(IF(VLOOKUP(O1912,[1]Offen!$N:$O,2,FALSE)=0,"Offen Zipfel"),
IFERROR(IF(VLOOKUP(O1912,[1]Offen!$Q:$R,2,FALSE)=0,"Offen Endstücke"),
IFERROR(IF(VLOOKUP(O1912,[1]Vakuumiert!$B:$C,2,FALSE)=0,"Vakuumierter VOS ungeschält"),
IFERROR(IF(VLOOKUP(O1912,[1]Vakuumiert!$E:$F,2,FALSE)=0,"Vakuumierter ABS ungeschält"),
IFERROR(IF(VLOOKUP(O1912,[1]Vakuumiert!$H:$I,2,FALSE)=0,"Vakuumierter VOS geschält"),
IFERROR(IF(VLOOKUP(O1912,[1]Vakuumiert!$K:$L,2,FALSE)=0,"Vakuumierter VOS vegan"),
IFERROR(IF(VLOOKUP(O1912,[1]Vakuumiert!$N:$O,2,FALSE)=0,"Vakuumierter VOS Zipfel"),
IFERROR(IF(VLOOKUP(O1912,[1]Vakuumiert!$Q:$R,2,FALSE)=0,"Vakuumiert geschält"),
IFERROR(IF(VLOOKUP(O1912,'[1]vakuumierte Fertigprodukte'!$B:$C,2,FALSE)=0,"Fertigprodukte"),
IFERROR(IF(VLOOKUP(O1912,'[1]vakuumierte Fertigprodukte'!$E:$FI,2,FALSE)=0,"Vakuumierte Zipfel"),
IFERROR(IF(VLOOKUP(O1912,[1]Wurste!$B:$C,2,FALSE)=0,"Räucherwürste"),
IFERROR(IF(VLOOKUP(O1912,[1]Wurste!$E:$F,2,FALSE)=0,"URW/URGW Wurst"),
IFERROR(IF(VLOOKUP(O1912,[1]Wurste!$H:$I,2,FALSE)=0,"HF-Wurst Vegan"),
IFERROR(IF(VLOOKUP(O1912,[1]Wurste!$K:$L,2,FALSE)=0,"320er ohne Würste"),
IFERROR(IF(AND(OR(Abfalldokumentation!$A1912="BU3",Abfalldokumentation!$A1912="Verkauf"),Abfalldokumentation!$F1912="Schimmel",Abfalldokumentation!$G1912="keinen Abnehmer/kein Schälpersonal"),"Div. Zipfel, ES ohne Verwendung",VLOOKUP(Abfalldokumentation!$E1912,Produktgruppen!A:B,2,FALSE)),"-")))))))))))))))))))))))</f>
        <v>-</v>
      </c>
      <c r="E1912" s="97" t="str">
        <f>IFERROR(VLOOKUP(Abfalldokumentation!$O1912,Artikel!A:C,3,FALSE),Abfalldokumentation!$O1912)</f>
        <v>Cheddar Paste 10kg rot</v>
      </c>
      <c r="F1912" s="97" t="str">
        <f>VLOOKUP(T1912,'Liste Gründe'!A:D,2,FALSE)</f>
        <v>Schimmel</v>
      </c>
      <c r="G1912" s="96" t="str">
        <f>IF(ISBLANK(V1912),VLOOKUP(Abfalldokumentation!$P1912,'Liste Gründe'!A:D,3,FALSE),V1912)</f>
        <v>MHD abgelaufen</v>
      </c>
      <c r="H1912" s="97" t="str">
        <f>IF(ISBLANK(Abfalldokumentation!$W1912),"-",Abfalldokumentation!$W1912)</f>
        <v>-</v>
      </c>
      <c r="I1912" s="97">
        <f t="shared" si="235"/>
        <v>46</v>
      </c>
      <c r="J1912" s="97" t="str">
        <f t="shared" si="236"/>
        <v>Produkte</v>
      </c>
      <c r="K1912" s="97" t="str">
        <f t="shared" si="237"/>
        <v>BUs</v>
      </c>
      <c r="L1912" s="97" t="str">
        <f t="shared" si="238"/>
        <v>Symptome</v>
      </c>
      <c r="M1912" s="97" t="str">
        <f>IFERROR(VLOOKUP(Abfalldokumentation!$O1912,Kennzahlen!S:V,3,FALSE)*Abfalldokumentation!$B1912,"0")</f>
        <v>0</v>
      </c>
      <c r="N1912" s="97" t="str">
        <f>IF(ISBLANK(Q1912),VLOOKUP(Abfalldokumentation!$O1912,'Linien - BU'!R:S,2,FALSE),Q1912)</f>
        <v>Rest</v>
      </c>
      <c r="O1912" s="98">
        <f t="shared" si="239"/>
        <v>57000633</v>
      </c>
      <c r="P1912" s="98">
        <f t="shared" si="240"/>
        <v>11</v>
      </c>
      <c r="Q1912" s="39" t="s">
        <v>10</v>
      </c>
      <c r="R1912" s="40">
        <v>57000633</v>
      </c>
      <c r="S1912" s="40">
        <v>640</v>
      </c>
      <c r="T1912" s="40">
        <v>11</v>
      </c>
      <c r="U1912" s="41">
        <v>44519</v>
      </c>
      <c r="V1912" s="59"/>
      <c r="W1912" s="40"/>
      <c r="X1912" s="44" t="str">
        <f>IFERROR(VLOOKUP(Abfalldokumentation!$R1912,Artikel!A:C,3,FALSE),Abfalldokumentation!$R1912)</f>
        <v>Cheddar Paste 10kg rot</v>
      </c>
    </row>
    <row r="1913" spans="1:24" ht="30" hidden="1" customHeight="1" x14ac:dyDescent="0.25">
      <c r="A1913" s="94" t="str">
        <f>VLOOKUP(N1913,'Linien - BU'!A:B,2,FALSE)</f>
        <v>BU3</v>
      </c>
      <c r="B1913" s="95">
        <f t="shared" ref="B1913:B1915" si="241">S1913</f>
        <v>32</v>
      </c>
      <c r="C1913" s="96">
        <f>Abfalldokumentation!$U1913</f>
        <v>44522</v>
      </c>
      <c r="D1913" s="69" t="str">
        <f>IFERROR(IF(VLOOKUP(O1913,'[1]Rohware 230'!$B:$C,2,FALSE)=0,"Rohware"),
IFERROR(IF(VLOOKUP(O1913,[1]Sammelnr.!$B:$C,2,FALSE)=0,"Sammelnr. ungeschält ABS"),
IFERROR(IF(VLOOKUP(O1913,[1]Sammelnr.!$E:$F,2,FALSE)=0,"Sammelnr. ungeschält VS"),
IFERROR(IF(VLOOKUP(O1913,[1]Sammelnr.!$H:$I,2,FALSE)=0,"Sammelnr. geschält"),
IFERROR(IF(VLOOKUP(O1913,[1]Offen!$B:$C,2,FALSE)=0,"Offen ungeschält ABS"),
IFERROR(IF(VLOOKUP(O1913,[1]Offen!$E:$F,2,FALSE)=0,"Offen ungeschält VOS"),
IFERROR(IF(VLOOKUP(O1913,[1]Offen!$H:$I,2,FALSE)=0,"Offen geschält RW"),
IFERROR(IF(VLOOKUP(O1913,[1]Offen!$K:$L,2,FALSE)=0,"Offen vegan"),
IFERROR(IF(VLOOKUP(O1913,[1]Offen!$N:$O,2,FALSE)=0,"Offen Zipfel"),
IFERROR(IF(VLOOKUP(O1913,[1]Offen!$Q:$R,2,FALSE)=0,"Offen Endstücke"),
IFERROR(IF(VLOOKUP(O1913,[1]Vakuumiert!$B:$C,2,FALSE)=0,"Vakuumierter VOS ungeschält"),
IFERROR(IF(VLOOKUP(O1913,[1]Vakuumiert!$E:$F,2,FALSE)=0,"Vakuumierter ABS ungeschält"),
IFERROR(IF(VLOOKUP(O1913,[1]Vakuumiert!$H:$I,2,FALSE)=0,"Vakuumierter VOS geschält"),
IFERROR(IF(VLOOKUP(O1913,[1]Vakuumiert!$K:$L,2,FALSE)=0,"Vakuumierter VOS vegan"),
IFERROR(IF(VLOOKUP(O1913,[1]Vakuumiert!$N:$O,2,FALSE)=0,"Vakuumierter VOS Zipfel"),
IFERROR(IF(VLOOKUP(O1913,[1]Vakuumiert!$Q:$R,2,FALSE)=0,"Vakuumiert geschält"),
IFERROR(IF(VLOOKUP(O1913,'[1]vakuumierte Fertigprodukte'!$B:$C,2,FALSE)=0,"Fertigprodukte"),
IFERROR(IF(VLOOKUP(O1913,'[1]vakuumierte Fertigprodukte'!$E:$FI,2,FALSE)=0,"Vakuumierte Zipfel"),
IFERROR(IF(VLOOKUP(O1913,[1]Wurste!$B:$C,2,FALSE)=0,"Räucherwürste"),
IFERROR(IF(VLOOKUP(O1913,[1]Wurste!$E:$F,2,FALSE)=0,"URW/URGW Wurst"),
IFERROR(IF(VLOOKUP(O1913,[1]Wurste!$H:$I,2,FALSE)=0,"HF-Wurst Vegan"),
IFERROR(IF(VLOOKUP(O1913,[1]Wurste!$K:$L,2,FALSE)=0,"320er ohne Würste"),
IFERROR(IF(AND(OR(Abfalldokumentation!$A1913="BU3",Abfalldokumentation!$A1913="Verkauf"),Abfalldokumentation!$F1913="Schimmel",Abfalldokumentation!$G1913="keinen Abnehmer/kein Schälpersonal"),"Div. Zipfel, ES ohne Verwendung",VLOOKUP(Abfalldokumentation!$E1913,Produktgruppen!A:B,2,FALSE)),"-")))))))))))))))))))))))</f>
        <v>Vorschmelz</v>
      </c>
      <c r="E1913" s="97" t="str">
        <f>IFERROR(VLOOKUP(Abfalldokumentation!$O1913,Artikel!A:C,3,FALSE),Abfalldokumentation!$O1913)</f>
        <v>VOS Würste Jalapeno nat</v>
      </c>
      <c r="F1913" s="97" t="str">
        <f>VLOOKUP(T1913,'Liste Gründe'!A:D,2,FALSE)</f>
        <v>Schimmel</v>
      </c>
      <c r="G1913" s="96" t="str">
        <f>IF(ISBLANK(V1913),VLOOKUP(Abfalldokumentation!$P1913,'Liste Gründe'!A:D,3,FALSE),V1913)</f>
        <v>Schimmel</v>
      </c>
      <c r="H1913" s="97" t="str">
        <f>IF(ISBLANK(Abfalldokumentation!$W1913),"-",Abfalldokumentation!$W1913)</f>
        <v>-</v>
      </c>
      <c r="I1913" s="97">
        <f t="shared" ref="I1913:I1915" si="242">_xlfn.ISOWEEKNUM(C1913)</f>
        <v>47</v>
      </c>
      <c r="J1913" s="97" t="str">
        <f t="shared" ref="J1913:J1915" si="243">"Produkte"</f>
        <v>Produkte</v>
      </c>
      <c r="K1913" s="97" t="str">
        <f t="shared" ref="K1913:K1915" si="244">"BUs"</f>
        <v>BUs</v>
      </c>
      <c r="L1913" s="97" t="str">
        <f t="shared" ref="L1913:L1915" si="245">"Symptome"</f>
        <v>Symptome</v>
      </c>
      <c r="M1913" s="97">
        <f>IFERROR(VLOOKUP(Abfalldokumentation!$O1913,Kennzahlen!S:V,3,FALSE)*Abfalldokumentation!$B1913,"0")</f>
        <v>16</v>
      </c>
      <c r="N1913" s="97" t="str">
        <f>IF(ISBLANK(Q1913),VLOOKUP(Abfalldokumentation!$O1913,'Linien - BU'!R:S,2,FALSE),Q1913)</f>
        <v>BU3</v>
      </c>
      <c r="O1913" s="98">
        <f t="shared" ref="O1913:O1915" si="246">R1913</f>
        <v>29500606</v>
      </c>
      <c r="P1913" s="98">
        <f t="shared" ref="P1913:P1915" si="247">T1913</f>
        <v>12</v>
      </c>
      <c r="Q1913" s="39" t="s">
        <v>8</v>
      </c>
      <c r="R1913" s="40">
        <v>29500606</v>
      </c>
      <c r="S1913" s="40">
        <v>32</v>
      </c>
      <c r="T1913" s="40">
        <v>12</v>
      </c>
      <c r="U1913" s="41">
        <v>44522</v>
      </c>
      <c r="V1913" s="59"/>
      <c r="W1913" s="40"/>
      <c r="X1913" s="44" t="str">
        <f>IFERROR(VLOOKUP(Abfalldokumentation!$R1913,Artikel!A:C,3,FALSE),Abfalldokumentation!$R1913)</f>
        <v>VOS Würste Jalapeno nat</v>
      </c>
    </row>
    <row r="1914" spans="1:24" ht="30" hidden="1" customHeight="1" x14ac:dyDescent="0.25">
      <c r="A1914" s="94" t="str">
        <f>VLOOKUP(N1914,'Linien - BU'!A:B,2,FALSE)</f>
        <v>BU3</v>
      </c>
      <c r="B1914" s="95">
        <f t="shared" si="241"/>
        <v>13</v>
      </c>
      <c r="C1914" s="96">
        <f>Abfalldokumentation!$U1914</f>
        <v>44522</v>
      </c>
      <c r="D1914" s="69" t="str">
        <f>IFERROR(IF(VLOOKUP(O1914,'[1]Rohware 230'!$B:$C,2,FALSE)=0,"Rohware"),
IFERROR(IF(VLOOKUP(O1914,[1]Sammelnr.!$B:$C,2,FALSE)=0,"Sammelnr. ungeschält ABS"),
IFERROR(IF(VLOOKUP(O1914,[1]Sammelnr.!$E:$F,2,FALSE)=0,"Sammelnr. ungeschält VS"),
IFERROR(IF(VLOOKUP(O1914,[1]Sammelnr.!$H:$I,2,FALSE)=0,"Sammelnr. geschält"),
IFERROR(IF(VLOOKUP(O1914,[1]Offen!$B:$C,2,FALSE)=0,"Offen ungeschält ABS"),
IFERROR(IF(VLOOKUP(O1914,[1]Offen!$E:$F,2,FALSE)=0,"Offen ungeschält VOS"),
IFERROR(IF(VLOOKUP(O1914,[1]Offen!$H:$I,2,FALSE)=0,"Offen geschält RW"),
IFERROR(IF(VLOOKUP(O1914,[1]Offen!$K:$L,2,FALSE)=0,"Offen vegan"),
IFERROR(IF(VLOOKUP(O1914,[1]Offen!$N:$O,2,FALSE)=0,"Offen Zipfel"),
IFERROR(IF(VLOOKUP(O1914,[1]Offen!$Q:$R,2,FALSE)=0,"Offen Endstücke"),
IFERROR(IF(VLOOKUP(O1914,[1]Vakuumiert!$B:$C,2,FALSE)=0,"Vakuumierter VOS ungeschält"),
IFERROR(IF(VLOOKUP(O1914,[1]Vakuumiert!$E:$F,2,FALSE)=0,"Vakuumierter ABS ungeschält"),
IFERROR(IF(VLOOKUP(O1914,[1]Vakuumiert!$H:$I,2,FALSE)=0,"Vakuumierter VOS geschält"),
IFERROR(IF(VLOOKUP(O1914,[1]Vakuumiert!$K:$L,2,FALSE)=0,"Vakuumierter VOS vegan"),
IFERROR(IF(VLOOKUP(O1914,[1]Vakuumiert!$N:$O,2,FALSE)=0,"Vakuumierter VOS Zipfel"),
IFERROR(IF(VLOOKUP(O1914,[1]Vakuumiert!$Q:$R,2,FALSE)=0,"Vakuumiert geschält"),
IFERROR(IF(VLOOKUP(O1914,'[1]vakuumierte Fertigprodukte'!$B:$C,2,FALSE)=0,"Fertigprodukte"),
IFERROR(IF(VLOOKUP(O1914,'[1]vakuumierte Fertigprodukte'!$E:$FI,2,FALSE)=0,"Vakuumierte Zipfel"),
IFERROR(IF(VLOOKUP(O1914,[1]Wurste!$B:$C,2,FALSE)=0,"Räucherwürste"),
IFERROR(IF(VLOOKUP(O1914,[1]Wurste!$E:$F,2,FALSE)=0,"URW/URGW Wurst"),
IFERROR(IF(VLOOKUP(O1914,[1]Wurste!$H:$I,2,FALSE)=0,"HF-Wurst Vegan"),
IFERROR(IF(VLOOKUP(O1914,[1]Wurste!$K:$L,2,FALSE)=0,"320er ohne Würste"),
IFERROR(IF(AND(OR(Abfalldokumentation!$A1914="BU3",Abfalldokumentation!$A1914="Verkauf"),Abfalldokumentation!$F1914="Schimmel",Abfalldokumentation!$G1914="keinen Abnehmer/kein Schälpersonal"),"Div. Zipfel, ES ohne Verwendung",VLOOKUP(Abfalldokumentation!$E1914,Produktgruppen!A:B,2,FALSE)),"-")))))))))))))))))))))))</f>
        <v>Vorschmelz</v>
      </c>
      <c r="E1914" s="97" t="str">
        <f>IFERROR(VLOOKUP(Abfalldokumentation!$O1914,Artikel!A:C,3,FALSE),Abfalldokumentation!$O1914)</f>
        <v>VOS Würste Jalapeno nat</v>
      </c>
      <c r="F1914" s="97" t="str">
        <f>VLOOKUP(T1914,'Liste Gründe'!A:D,2,FALSE)</f>
        <v>Schimmel</v>
      </c>
      <c r="G1914" s="96" t="str">
        <f>IF(ISBLANK(V1914),VLOOKUP(Abfalldokumentation!$P1914,'Liste Gründe'!A:D,3,FALSE),V1914)</f>
        <v>Schimmel</v>
      </c>
      <c r="H1914" s="97" t="str">
        <f>IF(ISBLANK(Abfalldokumentation!$W1914),"-",Abfalldokumentation!$W1914)</f>
        <v>-</v>
      </c>
      <c r="I1914" s="97">
        <f t="shared" si="242"/>
        <v>47</v>
      </c>
      <c r="J1914" s="97" t="str">
        <f t="shared" si="243"/>
        <v>Produkte</v>
      </c>
      <c r="K1914" s="97" t="str">
        <f t="shared" si="244"/>
        <v>BUs</v>
      </c>
      <c r="L1914" s="97" t="str">
        <f t="shared" si="245"/>
        <v>Symptome</v>
      </c>
      <c r="M1914" s="97">
        <f>IFERROR(VLOOKUP(Abfalldokumentation!$O1914,Kennzahlen!S:V,3,FALSE)*Abfalldokumentation!$B1914,"0")</f>
        <v>6.5</v>
      </c>
      <c r="N1914" s="97" t="str">
        <f>IF(ISBLANK(Q1914),VLOOKUP(Abfalldokumentation!$O1914,'Linien - BU'!R:S,2,FALSE),Q1914)</f>
        <v>BU3</v>
      </c>
      <c r="O1914" s="98">
        <f t="shared" si="246"/>
        <v>29500606</v>
      </c>
      <c r="P1914" s="98">
        <f t="shared" si="247"/>
        <v>12</v>
      </c>
      <c r="Q1914" s="90" t="s">
        <v>8</v>
      </c>
      <c r="R1914" s="91">
        <v>29500606</v>
      </c>
      <c r="S1914" s="91">
        <v>13</v>
      </c>
      <c r="T1914" s="91">
        <v>12</v>
      </c>
      <c r="U1914" s="41">
        <v>44522</v>
      </c>
      <c r="V1914" s="92"/>
      <c r="W1914" s="91"/>
      <c r="X1914" s="93" t="str">
        <f>IFERROR(VLOOKUP(Abfalldokumentation!$R1914,Artikel!A:C,3,FALSE),Abfalldokumentation!$R1914)</f>
        <v>VOS Würste Jalapeno nat</v>
      </c>
    </row>
    <row r="1915" spans="1:24" ht="30" hidden="1" customHeight="1" x14ac:dyDescent="0.25">
      <c r="A1915" s="94" t="str">
        <f>VLOOKUP(N1915,'Linien - BU'!A:B,2,FALSE)</f>
        <v>BU3</v>
      </c>
      <c r="B1915" s="95">
        <f t="shared" si="241"/>
        <v>26</v>
      </c>
      <c r="C1915" s="96">
        <f>Abfalldokumentation!$U1915</f>
        <v>44522</v>
      </c>
      <c r="D1915" s="69" t="str">
        <f>IFERROR(IF(VLOOKUP(O1915,'[1]Rohware 230'!$B:$C,2,FALSE)=0,"Rohware"),
IFERROR(IF(VLOOKUP(O1915,[1]Sammelnr.!$B:$C,2,FALSE)=0,"Sammelnr. ungeschält ABS"),
IFERROR(IF(VLOOKUP(O1915,[1]Sammelnr.!$E:$F,2,FALSE)=0,"Sammelnr. ungeschält VS"),
IFERROR(IF(VLOOKUP(O1915,[1]Sammelnr.!$H:$I,2,FALSE)=0,"Sammelnr. geschält"),
IFERROR(IF(VLOOKUP(O1915,[1]Offen!$B:$C,2,FALSE)=0,"Offen ungeschält ABS"),
IFERROR(IF(VLOOKUP(O1915,[1]Offen!$E:$F,2,FALSE)=0,"Offen ungeschält VOS"),
IFERROR(IF(VLOOKUP(O1915,[1]Offen!$H:$I,2,FALSE)=0,"Offen geschält RW"),
IFERROR(IF(VLOOKUP(O1915,[1]Offen!$K:$L,2,FALSE)=0,"Offen vegan"),
IFERROR(IF(VLOOKUP(O1915,[1]Offen!$N:$O,2,FALSE)=0,"Offen Zipfel"),
IFERROR(IF(VLOOKUP(O1915,[1]Offen!$Q:$R,2,FALSE)=0,"Offen Endstücke"),
IFERROR(IF(VLOOKUP(O1915,[1]Vakuumiert!$B:$C,2,FALSE)=0,"Vakuumierter VOS ungeschält"),
IFERROR(IF(VLOOKUP(O1915,[1]Vakuumiert!$E:$F,2,FALSE)=0,"Vakuumierter ABS ungeschält"),
IFERROR(IF(VLOOKUP(O1915,[1]Vakuumiert!$H:$I,2,FALSE)=0,"Vakuumierter VOS geschält"),
IFERROR(IF(VLOOKUP(O1915,[1]Vakuumiert!$K:$L,2,FALSE)=0,"Vakuumierter VOS vegan"),
IFERROR(IF(VLOOKUP(O1915,[1]Vakuumiert!$N:$O,2,FALSE)=0,"Vakuumierter VOS Zipfel"),
IFERROR(IF(VLOOKUP(O1915,[1]Vakuumiert!$Q:$R,2,FALSE)=0,"Vakuumiert geschält"),
IFERROR(IF(VLOOKUP(O1915,'[1]vakuumierte Fertigprodukte'!$B:$C,2,FALSE)=0,"Fertigprodukte"),
IFERROR(IF(VLOOKUP(O1915,'[1]vakuumierte Fertigprodukte'!$E:$FI,2,FALSE)=0,"Vakuumierte Zipfel"),
IFERROR(IF(VLOOKUP(O1915,[1]Wurste!$B:$C,2,FALSE)=0,"Räucherwürste"),
IFERROR(IF(VLOOKUP(O1915,[1]Wurste!$E:$F,2,FALSE)=0,"URW/URGW Wurst"),
IFERROR(IF(VLOOKUP(O1915,[1]Wurste!$H:$I,2,FALSE)=0,"HF-Wurst Vegan"),
IFERROR(IF(VLOOKUP(O1915,[1]Wurste!$K:$L,2,FALSE)=0,"320er ohne Würste"),
IFERROR(IF(AND(OR(Abfalldokumentation!$A1915="BU3",Abfalldokumentation!$A1915="Verkauf"),Abfalldokumentation!$F1915="Schimmel",Abfalldokumentation!$G1915="keinen Abnehmer/kein Schälpersonal"),"Div. Zipfel, ES ohne Verwendung",VLOOKUP(Abfalldokumentation!$E1915,Produktgruppen!A:B,2,FALSE)),"-")))))))))))))))))))))))</f>
        <v>Vorschmelz</v>
      </c>
      <c r="E1915" s="97" t="str">
        <f>IFERROR(VLOOKUP(Abfalldokumentation!$O1915,Artikel!A:C,3,FALSE),Abfalldokumentation!$O1915)</f>
        <v>VOS GRW Gartenkräuter 4</v>
      </c>
      <c r="F1915" s="97" t="str">
        <f>VLOOKUP(T1915,'Liste Gründe'!A:D,2,FALSE)</f>
        <v>Schimmel</v>
      </c>
      <c r="G1915" s="96" t="str">
        <f>IF(ISBLANK(V1915),VLOOKUP(Abfalldokumentation!$P1915,'Liste Gründe'!A:D,3,FALSE),V1915)</f>
        <v>Schimmel</v>
      </c>
      <c r="H1915" s="97" t="str">
        <f>IF(ISBLANK(Abfalldokumentation!$W1915),"-",Abfalldokumentation!$W1915)</f>
        <v>-</v>
      </c>
      <c r="I1915" s="97">
        <f t="shared" si="242"/>
        <v>47</v>
      </c>
      <c r="J1915" s="97" t="str">
        <f t="shared" si="243"/>
        <v>Produkte</v>
      </c>
      <c r="K1915" s="97" t="str">
        <f t="shared" si="244"/>
        <v>BUs</v>
      </c>
      <c r="L1915" s="97" t="str">
        <f t="shared" si="245"/>
        <v>Symptome</v>
      </c>
      <c r="M1915" s="97">
        <f>IFERROR(VLOOKUP(Abfalldokumentation!$O1915,Kennzahlen!S:V,3,FALSE)*Abfalldokumentation!$B1915,"0")</f>
        <v>13</v>
      </c>
      <c r="N1915" s="97" t="str">
        <f>IF(ISBLANK(Q1915),VLOOKUP(Abfalldokumentation!$O1915,'Linien - BU'!R:S,2,FALSE),Q1915)</f>
        <v>BU3</v>
      </c>
      <c r="O1915" s="98">
        <f t="shared" si="246"/>
        <v>29500620</v>
      </c>
      <c r="P1915" s="98">
        <f t="shared" si="247"/>
        <v>12</v>
      </c>
      <c r="Q1915" s="90" t="s">
        <v>8</v>
      </c>
      <c r="R1915" s="91">
        <v>29500620</v>
      </c>
      <c r="S1915" s="91">
        <v>26</v>
      </c>
      <c r="T1915" s="91">
        <v>12</v>
      </c>
      <c r="U1915" s="41">
        <v>44522</v>
      </c>
      <c r="V1915" s="92"/>
      <c r="W1915" s="91"/>
      <c r="X1915" s="93" t="str">
        <f>IFERROR(VLOOKUP(Abfalldokumentation!$R1915,Artikel!A:C,3,FALSE),Abfalldokumentation!$R1915)</f>
        <v>VOS GRW Gartenkräuter 4</v>
      </c>
    </row>
    <row r="1916" spans="1:24" ht="30" hidden="1" customHeight="1" x14ac:dyDescent="0.25">
      <c r="A1916" s="94" t="str">
        <f>VLOOKUP(N1916,'Linien - BU'!A:B,2,FALSE)</f>
        <v>BU4</v>
      </c>
      <c r="B1916" s="95">
        <f>S1916</f>
        <v>20</v>
      </c>
      <c r="C1916" s="96">
        <f>Abfalldokumentation!$U1916</f>
        <v>44522</v>
      </c>
      <c r="D1916" s="69" t="str">
        <f>IFERROR(IF(VLOOKUP(O1916,'[1]Rohware 230'!$B:$C,2,FALSE)=0,"Rohware"),
IFERROR(IF(VLOOKUP(O1916,[1]Sammelnr.!$B:$C,2,FALSE)=0,"Sammelnr. ungeschält ABS"),
IFERROR(IF(VLOOKUP(O1916,[1]Sammelnr.!$E:$F,2,FALSE)=0,"Sammelnr. ungeschält VS"),
IFERROR(IF(VLOOKUP(O1916,[1]Sammelnr.!$H:$I,2,FALSE)=0,"Sammelnr. geschält"),
IFERROR(IF(VLOOKUP(O1916,[1]Offen!$B:$C,2,FALSE)=0,"Offen ungeschält ABS"),
IFERROR(IF(VLOOKUP(O1916,[1]Offen!$E:$F,2,FALSE)=0,"Offen ungeschält VOS"),
IFERROR(IF(VLOOKUP(O1916,[1]Offen!$H:$I,2,FALSE)=0,"Offen geschält RW"),
IFERROR(IF(VLOOKUP(O1916,[1]Offen!$K:$L,2,FALSE)=0,"Offen vegan"),
IFERROR(IF(VLOOKUP(O1916,[1]Offen!$N:$O,2,FALSE)=0,"Offen Zipfel"),
IFERROR(IF(VLOOKUP(O1916,[1]Offen!$Q:$R,2,FALSE)=0,"Offen Endstücke"),
IFERROR(IF(VLOOKUP(O1916,[1]Vakuumiert!$B:$C,2,FALSE)=0,"Vakuumierter VOS ungeschält"),
IFERROR(IF(VLOOKUP(O1916,[1]Vakuumiert!$E:$F,2,FALSE)=0,"Vakuumierter ABS ungeschält"),
IFERROR(IF(VLOOKUP(O1916,[1]Vakuumiert!$H:$I,2,FALSE)=0,"Vakuumierter VOS geschält"),
IFERROR(IF(VLOOKUP(O1916,[1]Vakuumiert!$K:$L,2,FALSE)=0,"Vakuumierter VOS vegan"),
IFERROR(IF(VLOOKUP(O1916,[1]Vakuumiert!$N:$O,2,FALSE)=0,"Vakuumierter VOS Zipfel"),
IFERROR(IF(VLOOKUP(O1916,[1]Vakuumiert!$Q:$R,2,FALSE)=0,"Vakuumiert geschält"),
IFERROR(IF(VLOOKUP(O1916,'[1]vakuumierte Fertigprodukte'!$B:$C,2,FALSE)=0,"Fertigprodukte"),
IFERROR(IF(VLOOKUP(O1916,'[1]vakuumierte Fertigprodukte'!$E:$FI,2,FALSE)=0,"Vakuumierte Zipfel"),
IFERROR(IF(VLOOKUP(O1916,[1]Wurste!$B:$C,2,FALSE)=0,"Räucherwürste"),
IFERROR(IF(VLOOKUP(O1916,[1]Wurste!$E:$F,2,FALSE)=0,"URW/URGW Wurst"),
IFERROR(IF(VLOOKUP(O1916,[1]Wurste!$H:$I,2,FALSE)=0,"HF-Wurst Vegan"),
IFERROR(IF(VLOOKUP(O1916,[1]Wurste!$K:$L,2,FALSE)=0,"320er ohne Würste"),
IFERROR(IF(AND(OR(Abfalldokumentation!$A1916="BU3",Abfalldokumentation!$A1916="Verkauf"),Abfalldokumentation!$F1916="Schimmel",Abfalldokumentation!$G1916="keinen Abnehmer/kein Schälpersonal"),"Div. Zipfel, ES ohne Verwendung",VLOOKUP(Abfalldokumentation!$E1916,Produktgruppen!A:B,2,FALSE)),"-")))))))))))))))))))))))</f>
        <v>ABS</v>
      </c>
      <c r="E1916" s="97" t="str">
        <f>IFERROR(VLOOKUP(Abfalldokumentation!$O1916,Artikel!A:C,3,FALSE),Abfalldokumentation!$O1916)</f>
        <v>ABS MEDI-KRÄUK</v>
      </c>
      <c r="F1916" s="97" t="str">
        <f>VLOOKUP(T1916,'Liste Gründe'!A:D,2,FALSE)</f>
        <v>keinen Verwendungszweck</v>
      </c>
      <c r="G1916" s="96" t="str">
        <f>IF(ISBLANK(V1916),VLOOKUP(Abfalldokumentation!$P1916,'Liste Gründe'!A:D,3,FALSE),V1916)</f>
        <v>keinen Verwendungszweck</v>
      </c>
      <c r="H1916" s="97" t="str">
        <f>IF(ISBLANK(Abfalldokumentation!$W1916),"-",Abfalldokumentation!$W1916)</f>
        <v>-</v>
      </c>
      <c r="I1916" s="97">
        <f>_xlfn.ISOWEEKNUM(C1916)</f>
        <v>47</v>
      </c>
      <c r="J1916" s="97" t="str">
        <f>"Produkte"</f>
        <v>Produkte</v>
      </c>
      <c r="K1916" s="97" t="str">
        <f>"BUs"</f>
        <v>BUs</v>
      </c>
      <c r="L1916" s="97" t="str">
        <f>"Symptome"</f>
        <v>Symptome</v>
      </c>
      <c r="M1916" s="97">
        <f>IFERROR(VLOOKUP(Abfalldokumentation!$O1916,Kennzahlen!S:V,3,FALSE)*Abfalldokumentation!$B1916,"0")</f>
        <v>30</v>
      </c>
      <c r="N1916" s="97" t="str">
        <f>IF(ISBLANK(Q1916),VLOOKUP(Abfalldokumentation!$O1916,'Linien - BU'!R:S,2,FALSE),Q1916)</f>
        <v>BU4</v>
      </c>
      <c r="O1916" s="98">
        <f>R1916</f>
        <v>29500886</v>
      </c>
      <c r="P1916" s="98">
        <f>T1916</f>
        <v>61</v>
      </c>
      <c r="Q1916" s="39" t="s">
        <v>9</v>
      </c>
      <c r="R1916" s="40">
        <v>29500886</v>
      </c>
      <c r="S1916" s="40">
        <v>20</v>
      </c>
      <c r="T1916" s="40">
        <v>61</v>
      </c>
      <c r="U1916" s="41">
        <v>44522</v>
      </c>
      <c r="V1916" s="59"/>
      <c r="W1916" s="40"/>
      <c r="X1916" s="44" t="str">
        <f>IFERROR(VLOOKUP(Abfalldokumentation!$R1916,Artikel!A:C,3,FALSE),Abfalldokumentation!$R1916)</f>
        <v>ABS MEDI-KRÄUK</v>
      </c>
    </row>
    <row r="1917" spans="1:24" ht="30" hidden="1" customHeight="1" x14ac:dyDescent="0.25">
      <c r="A1917" s="94" t="str">
        <f>VLOOKUP(N1917,'Linien - BU'!A:B,2,FALSE)</f>
        <v>BU4</v>
      </c>
      <c r="B1917" s="95">
        <f t="shared" ref="B1917:B1919" si="248">S1917</f>
        <v>20</v>
      </c>
      <c r="C1917" s="96">
        <f>Abfalldokumentation!$U1917</f>
        <v>44522</v>
      </c>
      <c r="D1917" s="69" t="str">
        <f>IFERROR(IF(VLOOKUP(O1917,'[1]Rohware 230'!$B:$C,2,FALSE)=0,"Rohware"),
IFERROR(IF(VLOOKUP(O1917,[1]Sammelnr.!$B:$C,2,FALSE)=0,"Sammelnr. ungeschält ABS"),
IFERROR(IF(VLOOKUP(O1917,[1]Sammelnr.!$E:$F,2,FALSE)=0,"Sammelnr. ungeschält VS"),
IFERROR(IF(VLOOKUP(O1917,[1]Sammelnr.!$H:$I,2,FALSE)=0,"Sammelnr. geschält"),
IFERROR(IF(VLOOKUP(O1917,[1]Offen!$B:$C,2,FALSE)=0,"Offen ungeschält ABS"),
IFERROR(IF(VLOOKUP(O1917,[1]Offen!$E:$F,2,FALSE)=0,"Offen ungeschält VOS"),
IFERROR(IF(VLOOKUP(O1917,[1]Offen!$H:$I,2,FALSE)=0,"Offen geschält RW"),
IFERROR(IF(VLOOKUP(O1917,[1]Offen!$K:$L,2,FALSE)=0,"Offen vegan"),
IFERROR(IF(VLOOKUP(O1917,[1]Offen!$N:$O,2,FALSE)=0,"Offen Zipfel"),
IFERROR(IF(VLOOKUP(O1917,[1]Offen!$Q:$R,2,FALSE)=0,"Offen Endstücke"),
IFERROR(IF(VLOOKUP(O1917,[1]Vakuumiert!$B:$C,2,FALSE)=0,"Vakuumierter VOS ungeschält"),
IFERROR(IF(VLOOKUP(O1917,[1]Vakuumiert!$E:$F,2,FALSE)=0,"Vakuumierter ABS ungeschält"),
IFERROR(IF(VLOOKUP(O1917,[1]Vakuumiert!$H:$I,2,FALSE)=0,"Vakuumierter VOS geschält"),
IFERROR(IF(VLOOKUP(O1917,[1]Vakuumiert!$K:$L,2,FALSE)=0,"Vakuumierter VOS vegan"),
IFERROR(IF(VLOOKUP(O1917,[1]Vakuumiert!$N:$O,2,FALSE)=0,"Vakuumierter VOS Zipfel"),
IFERROR(IF(VLOOKUP(O1917,[1]Vakuumiert!$Q:$R,2,FALSE)=0,"Vakuumiert geschält"),
IFERROR(IF(VLOOKUP(O1917,'[1]vakuumierte Fertigprodukte'!$B:$C,2,FALSE)=0,"Fertigprodukte"),
IFERROR(IF(VLOOKUP(O1917,'[1]vakuumierte Fertigprodukte'!$E:$FI,2,FALSE)=0,"Vakuumierte Zipfel"),
IFERROR(IF(VLOOKUP(O1917,[1]Wurste!$B:$C,2,FALSE)=0,"Räucherwürste"),
IFERROR(IF(VLOOKUP(O1917,[1]Wurste!$E:$F,2,FALSE)=0,"URW/URGW Wurst"),
IFERROR(IF(VLOOKUP(O1917,[1]Wurste!$H:$I,2,FALSE)=0,"HF-Wurst Vegan"),
IFERROR(IF(VLOOKUP(O1917,[1]Wurste!$K:$L,2,FALSE)=0,"320er ohne Würste"),
IFERROR(IF(AND(OR(Abfalldokumentation!$A1917="BU3",Abfalldokumentation!$A1917="Verkauf"),Abfalldokumentation!$F1917="Schimmel",Abfalldokumentation!$G1917="keinen Abnehmer/kein Schälpersonal"),"Div. Zipfel, ES ohne Verwendung",VLOOKUP(Abfalldokumentation!$E1917,Produktgruppen!A:B,2,FALSE)),"-")))))))))))))))))))))))</f>
        <v>ABS</v>
      </c>
      <c r="E1917" s="97" t="str">
        <f>IFERROR(VLOOKUP(Abfalldokumentation!$O1917,Artikel!A:C,3,FALSE),Abfalldokumentation!$O1917)</f>
        <v>ABS Unser Blütenkäse</v>
      </c>
      <c r="F1917" s="97" t="str">
        <f>VLOOKUP(T1917,'Liste Gründe'!A:D,2,FALSE)</f>
        <v>keinen Verwendungszweck</v>
      </c>
      <c r="G1917" s="96" t="str">
        <f>IF(ISBLANK(V1917),VLOOKUP(Abfalldokumentation!$P1917,'Liste Gründe'!A:D,3,FALSE),V1917)</f>
        <v>keinen Verwendungszweck</v>
      </c>
      <c r="H1917" s="97" t="str">
        <f>IF(ISBLANK(Abfalldokumentation!$W1917),"-",Abfalldokumentation!$W1917)</f>
        <v>-</v>
      </c>
      <c r="I1917" s="97">
        <f t="shared" ref="I1917:I1919" si="249">_xlfn.ISOWEEKNUM(C1917)</f>
        <v>47</v>
      </c>
      <c r="J1917" s="97" t="str">
        <f t="shared" ref="J1917:J1919" si="250">"Produkte"</f>
        <v>Produkte</v>
      </c>
      <c r="K1917" s="97" t="str">
        <f t="shared" ref="K1917:K1919" si="251">"BUs"</f>
        <v>BUs</v>
      </c>
      <c r="L1917" s="97" t="str">
        <f t="shared" ref="L1917:L1919" si="252">"Symptome"</f>
        <v>Symptome</v>
      </c>
      <c r="M1917" s="97">
        <f>IFERROR(VLOOKUP(Abfalldokumentation!$O1917,Kennzahlen!S:V,3,FALSE)*Abfalldokumentation!$B1917,"0")</f>
        <v>0.2</v>
      </c>
      <c r="N1917" s="97" t="str">
        <f>IF(ISBLANK(Q1917),VLOOKUP(Abfalldokumentation!$O1917,'Linien - BU'!R:S,2,FALSE),Q1917)</f>
        <v>BU4</v>
      </c>
      <c r="O1917" s="98">
        <f t="shared" ref="O1917:O1919" si="253">R1917</f>
        <v>29500910</v>
      </c>
      <c r="P1917" s="98">
        <f t="shared" ref="P1917:P1919" si="254">T1917</f>
        <v>61</v>
      </c>
      <c r="Q1917" s="39" t="s">
        <v>9</v>
      </c>
      <c r="R1917" s="40">
        <v>29500910</v>
      </c>
      <c r="S1917" s="40">
        <v>20</v>
      </c>
      <c r="T1917" s="40">
        <v>61</v>
      </c>
      <c r="U1917" s="41">
        <v>44522</v>
      </c>
      <c r="V1917" s="59"/>
      <c r="W1917" s="40"/>
      <c r="X1917" s="44" t="str">
        <f>IFERROR(VLOOKUP(Abfalldokumentation!$R1917,Artikel!A:C,3,FALSE),Abfalldokumentation!$R1917)</f>
        <v>ABS Unser Blütenkäse</v>
      </c>
    </row>
    <row r="1918" spans="1:24" ht="30" hidden="1" customHeight="1" x14ac:dyDescent="0.25">
      <c r="A1918" s="94" t="str">
        <f>VLOOKUP(N1918,'Linien - BU'!A:B,2,FALSE)</f>
        <v>BU4</v>
      </c>
      <c r="B1918" s="95">
        <f t="shared" si="248"/>
        <v>12</v>
      </c>
      <c r="C1918" s="96">
        <f>Abfalldokumentation!$U1918</f>
        <v>44522</v>
      </c>
      <c r="D1918" s="69" t="str">
        <f>IFERROR(IF(VLOOKUP(O1918,'[1]Rohware 230'!$B:$C,2,FALSE)=0,"Rohware"),
IFERROR(IF(VLOOKUP(O1918,[1]Sammelnr.!$B:$C,2,FALSE)=0,"Sammelnr. ungeschält ABS"),
IFERROR(IF(VLOOKUP(O1918,[1]Sammelnr.!$E:$F,2,FALSE)=0,"Sammelnr. ungeschält VS"),
IFERROR(IF(VLOOKUP(O1918,[1]Sammelnr.!$H:$I,2,FALSE)=0,"Sammelnr. geschält"),
IFERROR(IF(VLOOKUP(O1918,[1]Offen!$B:$C,2,FALSE)=0,"Offen ungeschält ABS"),
IFERROR(IF(VLOOKUP(O1918,[1]Offen!$E:$F,2,FALSE)=0,"Offen ungeschält VOS"),
IFERROR(IF(VLOOKUP(O1918,[1]Offen!$H:$I,2,FALSE)=0,"Offen geschält RW"),
IFERROR(IF(VLOOKUP(O1918,[1]Offen!$K:$L,2,FALSE)=0,"Offen vegan"),
IFERROR(IF(VLOOKUP(O1918,[1]Offen!$N:$O,2,FALSE)=0,"Offen Zipfel"),
IFERROR(IF(VLOOKUP(O1918,[1]Offen!$Q:$R,2,FALSE)=0,"Offen Endstücke"),
IFERROR(IF(VLOOKUP(O1918,[1]Vakuumiert!$B:$C,2,FALSE)=0,"Vakuumierter VOS ungeschält"),
IFERROR(IF(VLOOKUP(O1918,[1]Vakuumiert!$E:$F,2,FALSE)=0,"Vakuumierter ABS ungeschält"),
IFERROR(IF(VLOOKUP(O1918,[1]Vakuumiert!$H:$I,2,FALSE)=0,"Vakuumierter VOS geschält"),
IFERROR(IF(VLOOKUP(O1918,[1]Vakuumiert!$K:$L,2,FALSE)=0,"Vakuumierter VOS vegan"),
IFERROR(IF(VLOOKUP(O1918,[1]Vakuumiert!$N:$O,2,FALSE)=0,"Vakuumierter VOS Zipfel"),
IFERROR(IF(VLOOKUP(O1918,[1]Vakuumiert!$Q:$R,2,FALSE)=0,"Vakuumiert geschält"),
IFERROR(IF(VLOOKUP(O1918,'[1]vakuumierte Fertigprodukte'!$B:$C,2,FALSE)=0,"Fertigprodukte"),
IFERROR(IF(VLOOKUP(O1918,'[1]vakuumierte Fertigprodukte'!$E:$FI,2,FALSE)=0,"Vakuumierte Zipfel"),
IFERROR(IF(VLOOKUP(O1918,[1]Wurste!$B:$C,2,FALSE)=0,"Räucherwürste"),
IFERROR(IF(VLOOKUP(O1918,[1]Wurste!$E:$F,2,FALSE)=0,"URW/URGW Wurst"),
IFERROR(IF(VLOOKUP(O1918,[1]Wurste!$H:$I,2,FALSE)=0,"HF-Wurst Vegan"),
IFERROR(IF(VLOOKUP(O1918,[1]Wurste!$K:$L,2,FALSE)=0,"320er ohne Würste"),
IFERROR(IF(AND(OR(Abfalldokumentation!$A1918="BU3",Abfalldokumentation!$A1918="Verkauf"),Abfalldokumentation!$F1918="Schimmel",Abfalldokumentation!$G1918="keinen Abnehmer/kein Schälpersonal"),"Div. Zipfel, ES ohne Verwendung",VLOOKUP(Abfalldokumentation!$E1918,Produktgruppen!A:B,2,FALSE)),"-")))))))))))))))))))))))</f>
        <v>ABS</v>
      </c>
      <c r="E1918" s="97" t="str">
        <f>IFERROR(VLOOKUP(Abfalldokumentation!$O1918,Artikel!A:C,3,FALSE),Abfalldokumentation!$O1918)</f>
        <v>ABS GRÜN-PESTO</v>
      </c>
      <c r="F1918" s="97" t="str">
        <f>VLOOKUP(T1918,'Liste Gründe'!A:D,2,FALSE)</f>
        <v>keinen Verwendungszweck</v>
      </c>
      <c r="G1918" s="96" t="str">
        <f>IF(ISBLANK(V1918),VLOOKUP(Abfalldokumentation!$P1918,'Liste Gründe'!A:D,3,FALSE),V1918)</f>
        <v>keinen Verwendungszweck</v>
      </c>
      <c r="H1918" s="97" t="str">
        <f>IF(ISBLANK(Abfalldokumentation!$W1918),"-",Abfalldokumentation!$W1918)</f>
        <v>-</v>
      </c>
      <c r="I1918" s="97">
        <f t="shared" si="249"/>
        <v>47</v>
      </c>
      <c r="J1918" s="97" t="str">
        <f t="shared" si="250"/>
        <v>Produkte</v>
      </c>
      <c r="K1918" s="97" t="str">
        <f t="shared" si="251"/>
        <v>BUs</v>
      </c>
      <c r="L1918" s="97" t="str">
        <f t="shared" si="252"/>
        <v>Symptome</v>
      </c>
      <c r="M1918" s="97">
        <f>IFERROR(VLOOKUP(Abfalldokumentation!$O1918,Kennzahlen!S:V,3,FALSE)*Abfalldokumentation!$B1918,"0")</f>
        <v>18</v>
      </c>
      <c r="N1918" s="97" t="str">
        <f>IF(ISBLANK(Q1918),VLOOKUP(Abfalldokumentation!$O1918,'Linien - BU'!R:S,2,FALSE),Q1918)</f>
        <v>BU4</v>
      </c>
      <c r="O1918" s="98">
        <f t="shared" si="253"/>
        <v>29500952</v>
      </c>
      <c r="P1918" s="98">
        <f t="shared" si="254"/>
        <v>61</v>
      </c>
      <c r="Q1918" s="90" t="s">
        <v>9</v>
      </c>
      <c r="R1918" s="91">
        <v>29500952</v>
      </c>
      <c r="S1918" s="91">
        <v>12</v>
      </c>
      <c r="T1918" s="91">
        <v>61</v>
      </c>
      <c r="U1918" s="41">
        <v>44522</v>
      </c>
      <c r="V1918" s="92"/>
      <c r="W1918" s="91"/>
      <c r="X1918" s="93" t="str">
        <f>IFERROR(VLOOKUP(Abfalldokumentation!$R1918,Artikel!A:C,3,FALSE),Abfalldokumentation!$R1918)</f>
        <v>ABS GRÜN-PESTO</v>
      </c>
    </row>
    <row r="1919" spans="1:24" ht="30" hidden="1" customHeight="1" x14ac:dyDescent="0.25">
      <c r="A1919" s="94" t="str">
        <f>VLOOKUP(N1919,'Linien - BU'!A:B,2,FALSE)</f>
        <v>BU4</v>
      </c>
      <c r="B1919" s="95">
        <f t="shared" si="248"/>
        <v>7</v>
      </c>
      <c r="C1919" s="96">
        <f>Abfalldokumentation!$U1919</f>
        <v>44522</v>
      </c>
      <c r="D1919" s="69" t="str">
        <f>IFERROR(IF(VLOOKUP(O1919,'[1]Rohware 230'!$B:$C,2,FALSE)=0,"Rohware"),
IFERROR(IF(VLOOKUP(O1919,[1]Sammelnr.!$B:$C,2,FALSE)=0,"Sammelnr. ungeschält ABS"),
IFERROR(IF(VLOOKUP(O1919,[1]Sammelnr.!$E:$F,2,FALSE)=0,"Sammelnr. ungeschält VS"),
IFERROR(IF(VLOOKUP(O1919,[1]Sammelnr.!$H:$I,2,FALSE)=0,"Sammelnr. geschält"),
IFERROR(IF(VLOOKUP(O1919,[1]Offen!$B:$C,2,FALSE)=0,"Offen ungeschält ABS"),
IFERROR(IF(VLOOKUP(O1919,[1]Offen!$E:$F,2,FALSE)=0,"Offen ungeschält VOS"),
IFERROR(IF(VLOOKUP(O1919,[1]Offen!$H:$I,2,FALSE)=0,"Offen geschält RW"),
IFERROR(IF(VLOOKUP(O1919,[1]Offen!$K:$L,2,FALSE)=0,"Offen vegan"),
IFERROR(IF(VLOOKUP(O1919,[1]Offen!$N:$O,2,FALSE)=0,"Offen Zipfel"),
IFERROR(IF(VLOOKUP(O1919,[1]Offen!$Q:$R,2,FALSE)=0,"Offen Endstücke"),
IFERROR(IF(VLOOKUP(O1919,[1]Vakuumiert!$B:$C,2,FALSE)=0,"Vakuumierter VOS ungeschält"),
IFERROR(IF(VLOOKUP(O1919,[1]Vakuumiert!$E:$F,2,FALSE)=0,"Vakuumierter ABS ungeschält"),
IFERROR(IF(VLOOKUP(O1919,[1]Vakuumiert!$H:$I,2,FALSE)=0,"Vakuumierter VOS geschält"),
IFERROR(IF(VLOOKUP(O1919,[1]Vakuumiert!$K:$L,2,FALSE)=0,"Vakuumierter VOS vegan"),
IFERROR(IF(VLOOKUP(O1919,[1]Vakuumiert!$N:$O,2,FALSE)=0,"Vakuumierter VOS Zipfel"),
IFERROR(IF(VLOOKUP(O1919,[1]Vakuumiert!$Q:$R,2,FALSE)=0,"Vakuumiert geschält"),
IFERROR(IF(VLOOKUP(O1919,'[1]vakuumierte Fertigprodukte'!$B:$C,2,FALSE)=0,"Fertigprodukte"),
IFERROR(IF(VLOOKUP(O1919,'[1]vakuumierte Fertigprodukte'!$E:$FI,2,FALSE)=0,"Vakuumierte Zipfel"),
IFERROR(IF(VLOOKUP(O1919,[1]Wurste!$B:$C,2,FALSE)=0,"Räucherwürste"),
IFERROR(IF(VLOOKUP(O1919,[1]Wurste!$E:$F,2,FALSE)=0,"URW/URGW Wurst"),
IFERROR(IF(VLOOKUP(O1919,[1]Wurste!$H:$I,2,FALSE)=0,"HF-Wurst Vegan"),
IFERROR(IF(VLOOKUP(O1919,[1]Wurste!$K:$L,2,FALSE)=0,"320er ohne Würste"),
IFERROR(IF(AND(OR(Abfalldokumentation!$A1919="BU3",Abfalldokumentation!$A1919="Verkauf"),Abfalldokumentation!$F1919="Schimmel",Abfalldokumentation!$G1919="keinen Abnehmer/kein Schälpersonal"),"Div. Zipfel, ES ohne Verwendung",VLOOKUP(Abfalldokumentation!$E1919,Produktgruppen!A:B,2,FALSE)),"-")))))))))))))))))))))))</f>
        <v>ABS</v>
      </c>
      <c r="E1919" s="97" t="str">
        <f>IFERROR(VLOOKUP(Abfalldokumentation!$O1919,Artikel!A:C,3,FALSE),Abfalldokumentation!$O1919)</f>
        <v>ABS Crémeux</v>
      </c>
      <c r="F1919" s="97" t="str">
        <f>VLOOKUP(T1919,'Liste Gründe'!A:D,2,FALSE)</f>
        <v>keinen Verwendungszweck</v>
      </c>
      <c r="G1919" s="96" t="str">
        <f>IF(ISBLANK(V1919),VLOOKUP(Abfalldokumentation!$P1919,'Liste Gründe'!A:D,3,FALSE),V1919)</f>
        <v>keinen Verwendungszweck</v>
      </c>
      <c r="H1919" s="97" t="str">
        <f>IF(ISBLANK(Abfalldokumentation!$W1919),"-",Abfalldokumentation!$W1919)</f>
        <v>-</v>
      </c>
      <c r="I1919" s="97">
        <f t="shared" si="249"/>
        <v>47</v>
      </c>
      <c r="J1919" s="97" t="str">
        <f t="shared" si="250"/>
        <v>Produkte</v>
      </c>
      <c r="K1919" s="97" t="str">
        <f t="shared" si="251"/>
        <v>BUs</v>
      </c>
      <c r="L1919" s="97" t="str">
        <f t="shared" si="252"/>
        <v>Symptome</v>
      </c>
      <c r="M1919" s="97">
        <f>IFERROR(VLOOKUP(Abfalldokumentation!$O1919,Kennzahlen!S:V,3,FALSE)*Abfalldokumentation!$B1919,"0")</f>
        <v>7.0000000000000007E-2</v>
      </c>
      <c r="N1919" s="97" t="str">
        <f>IF(ISBLANK(Q1919),VLOOKUP(Abfalldokumentation!$O1919,'Linien - BU'!R:S,2,FALSE),Q1919)</f>
        <v>BU4</v>
      </c>
      <c r="O1919" s="98">
        <f t="shared" si="253"/>
        <v>29500957</v>
      </c>
      <c r="P1919" s="98">
        <f t="shared" si="254"/>
        <v>61</v>
      </c>
      <c r="Q1919" s="90" t="s">
        <v>9</v>
      </c>
      <c r="R1919" s="91">
        <v>29500957</v>
      </c>
      <c r="S1919" s="91">
        <v>7</v>
      </c>
      <c r="T1919" s="91">
        <v>61</v>
      </c>
      <c r="U1919" s="41">
        <v>44522</v>
      </c>
      <c r="V1919" s="92"/>
      <c r="W1919" s="91"/>
      <c r="X1919" s="93" t="str">
        <f>IFERROR(VLOOKUP(Abfalldokumentation!$R1919,Artikel!A:C,3,FALSE),Abfalldokumentation!$R1919)</f>
        <v>ABS Crémeux</v>
      </c>
    </row>
    <row r="1920" spans="1:24" ht="30" hidden="1" customHeight="1" x14ac:dyDescent="0.25">
      <c r="A1920" s="94" t="str">
        <f>VLOOKUP(N1920,'Linien - BU'!A:B,2,FALSE)</f>
        <v>BU4</v>
      </c>
      <c r="B1920" s="95">
        <f>S1920</f>
        <v>14</v>
      </c>
      <c r="C1920" s="96">
        <f>Abfalldokumentation!$U1920</f>
        <v>44522</v>
      </c>
      <c r="D1920" s="69" t="str">
        <f>IFERROR(IF(VLOOKUP(O1920,'[1]Rohware 230'!$B:$C,2,FALSE)=0,"Rohware"),
IFERROR(IF(VLOOKUP(O1920,[1]Sammelnr.!$B:$C,2,FALSE)=0,"Sammelnr. ungeschält ABS"),
IFERROR(IF(VLOOKUP(O1920,[1]Sammelnr.!$E:$F,2,FALSE)=0,"Sammelnr. ungeschält VS"),
IFERROR(IF(VLOOKUP(O1920,[1]Sammelnr.!$H:$I,2,FALSE)=0,"Sammelnr. geschält"),
IFERROR(IF(VLOOKUP(O1920,[1]Offen!$B:$C,2,FALSE)=0,"Offen ungeschält ABS"),
IFERROR(IF(VLOOKUP(O1920,[1]Offen!$E:$F,2,FALSE)=0,"Offen ungeschält VOS"),
IFERROR(IF(VLOOKUP(O1920,[1]Offen!$H:$I,2,FALSE)=0,"Offen geschält RW"),
IFERROR(IF(VLOOKUP(O1920,[1]Offen!$K:$L,2,FALSE)=0,"Offen vegan"),
IFERROR(IF(VLOOKUP(O1920,[1]Offen!$N:$O,2,FALSE)=0,"Offen Zipfel"),
IFERROR(IF(VLOOKUP(O1920,[1]Offen!$Q:$R,2,FALSE)=0,"Offen Endstücke"),
IFERROR(IF(VLOOKUP(O1920,[1]Vakuumiert!$B:$C,2,FALSE)=0,"Vakuumierter VOS ungeschält"),
IFERROR(IF(VLOOKUP(O1920,[1]Vakuumiert!$E:$F,2,FALSE)=0,"Vakuumierter ABS ungeschält"),
IFERROR(IF(VLOOKUP(O1920,[1]Vakuumiert!$H:$I,2,FALSE)=0,"Vakuumierter VOS geschält"),
IFERROR(IF(VLOOKUP(O1920,[1]Vakuumiert!$K:$L,2,FALSE)=0,"Vakuumierter VOS vegan"),
IFERROR(IF(VLOOKUP(O1920,[1]Vakuumiert!$N:$O,2,FALSE)=0,"Vakuumierter VOS Zipfel"),
IFERROR(IF(VLOOKUP(O1920,[1]Vakuumiert!$Q:$R,2,FALSE)=0,"Vakuumiert geschält"),
IFERROR(IF(VLOOKUP(O1920,'[1]vakuumierte Fertigprodukte'!$B:$C,2,FALSE)=0,"Fertigprodukte"),
IFERROR(IF(VLOOKUP(O1920,'[1]vakuumierte Fertigprodukte'!$E:$FI,2,FALSE)=0,"Vakuumierte Zipfel"),
IFERROR(IF(VLOOKUP(O1920,[1]Wurste!$B:$C,2,FALSE)=0,"Räucherwürste"),
IFERROR(IF(VLOOKUP(O1920,[1]Wurste!$E:$F,2,FALSE)=0,"URW/URGW Wurst"),
IFERROR(IF(VLOOKUP(O1920,[1]Wurste!$H:$I,2,FALSE)=0,"HF-Wurst Vegan"),
IFERROR(IF(VLOOKUP(O1920,[1]Wurste!$K:$L,2,FALSE)=0,"320er ohne Würste"),
IFERROR(IF(AND(OR(Abfalldokumentation!$A1920="BU3",Abfalldokumentation!$A1920="Verkauf"),Abfalldokumentation!$F1920="Schimmel",Abfalldokumentation!$G1920="keinen Abnehmer/kein Schälpersonal"),"Div. Zipfel, ES ohne Verwendung",VLOOKUP(Abfalldokumentation!$E1920,Produktgruppen!A:B,2,FALSE)),"-")))))))))))))))))))))))</f>
        <v>ABS</v>
      </c>
      <c r="E1920" s="97" t="str">
        <f>IFERROR(VLOOKUP(Abfalldokumentation!$O1920,Artikel!A:C,3,FALSE),Abfalldokumentation!$O1920)</f>
        <v>ABS OLD-AMSTERDAM</v>
      </c>
      <c r="F1920" s="97" t="str">
        <f>VLOOKUP(T1920,'Liste Gründe'!A:D,2,FALSE)</f>
        <v>keinen Verwendungszweck</v>
      </c>
      <c r="G1920" s="96" t="str">
        <f>IF(ISBLANK(V1920),VLOOKUP(Abfalldokumentation!$P1920,'Liste Gründe'!A:D,3,FALSE),V1920)</f>
        <v>keinen Verwendungszweck</v>
      </c>
      <c r="H1920" s="97" t="str">
        <f>IF(ISBLANK(Abfalldokumentation!$W1920),"-",Abfalldokumentation!$W1920)</f>
        <v>-</v>
      </c>
      <c r="I1920" s="97">
        <f>_xlfn.ISOWEEKNUM(C1920)</f>
        <v>47</v>
      </c>
      <c r="J1920" s="97" t="str">
        <f>"Produkte"</f>
        <v>Produkte</v>
      </c>
      <c r="K1920" s="97" t="str">
        <f>"BUs"</f>
        <v>BUs</v>
      </c>
      <c r="L1920" s="97" t="str">
        <f>"Symptome"</f>
        <v>Symptome</v>
      </c>
      <c r="M1920" s="97">
        <f>IFERROR(VLOOKUP(Abfalldokumentation!$O1920,Kennzahlen!S:V,3,FALSE)*Abfalldokumentation!$B1920,"0")</f>
        <v>1.4E-3</v>
      </c>
      <c r="N1920" s="97" t="str">
        <f>IF(ISBLANK(Q1920),VLOOKUP(Abfalldokumentation!$O1920,'Linien - BU'!R:S,2,FALSE),Q1920)</f>
        <v>BU4</v>
      </c>
      <c r="O1920" s="98">
        <f>R1920</f>
        <v>29501039</v>
      </c>
      <c r="P1920" s="98">
        <f>T1920</f>
        <v>61</v>
      </c>
      <c r="Q1920" s="39" t="s">
        <v>9</v>
      </c>
      <c r="R1920" s="40">
        <v>29501039</v>
      </c>
      <c r="S1920" s="40">
        <v>14</v>
      </c>
      <c r="T1920" s="40">
        <v>61</v>
      </c>
      <c r="U1920" s="41">
        <v>44522</v>
      </c>
      <c r="V1920" s="59"/>
      <c r="W1920" s="40"/>
      <c r="X1920" s="44" t="str">
        <f>IFERROR(VLOOKUP(Abfalldokumentation!$R1920,Artikel!A:C,3,FALSE),Abfalldokumentation!$R1920)</f>
        <v>ABS OLD-AMSTERDAM</v>
      </c>
    </row>
    <row r="1921" spans="1:24" ht="30" hidden="1" customHeight="1" x14ac:dyDescent="0.25">
      <c r="A1921" s="94" t="str">
        <f>VLOOKUP(N1921,'Linien - BU'!A:B,2,FALSE)</f>
        <v>BU4</v>
      </c>
      <c r="B1921" s="95">
        <f t="shared" ref="B1921:B1938" si="255">S1921</f>
        <v>9</v>
      </c>
      <c r="C1921" s="96">
        <f>Abfalldokumentation!$U1921</f>
        <v>44522</v>
      </c>
      <c r="D1921" s="69" t="str">
        <f>IFERROR(IF(VLOOKUP(O1921,'[1]Rohware 230'!$B:$C,2,FALSE)=0,"Rohware"),
IFERROR(IF(VLOOKUP(O1921,[1]Sammelnr.!$B:$C,2,FALSE)=0,"Sammelnr. ungeschält ABS"),
IFERROR(IF(VLOOKUP(O1921,[1]Sammelnr.!$E:$F,2,FALSE)=0,"Sammelnr. ungeschält VS"),
IFERROR(IF(VLOOKUP(O1921,[1]Sammelnr.!$H:$I,2,FALSE)=0,"Sammelnr. geschält"),
IFERROR(IF(VLOOKUP(O1921,[1]Offen!$B:$C,2,FALSE)=0,"Offen ungeschält ABS"),
IFERROR(IF(VLOOKUP(O1921,[1]Offen!$E:$F,2,FALSE)=0,"Offen ungeschält VOS"),
IFERROR(IF(VLOOKUP(O1921,[1]Offen!$H:$I,2,FALSE)=0,"Offen geschält RW"),
IFERROR(IF(VLOOKUP(O1921,[1]Offen!$K:$L,2,FALSE)=0,"Offen vegan"),
IFERROR(IF(VLOOKUP(O1921,[1]Offen!$N:$O,2,FALSE)=0,"Offen Zipfel"),
IFERROR(IF(VLOOKUP(O1921,[1]Offen!$Q:$R,2,FALSE)=0,"Offen Endstücke"),
IFERROR(IF(VLOOKUP(O1921,[1]Vakuumiert!$B:$C,2,FALSE)=0,"Vakuumierter VOS ungeschält"),
IFERROR(IF(VLOOKUP(O1921,[1]Vakuumiert!$E:$F,2,FALSE)=0,"Vakuumierter ABS ungeschält"),
IFERROR(IF(VLOOKUP(O1921,[1]Vakuumiert!$H:$I,2,FALSE)=0,"Vakuumierter VOS geschält"),
IFERROR(IF(VLOOKUP(O1921,[1]Vakuumiert!$K:$L,2,FALSE)=0,"Vakuumierter VOS vegan"),
IFERROR(IF(VLOOKUP(O1921,[1]Vakuumiert!$N:$O,2,FALSE)=0,"Vakuumierter VOS Zipfel"),
IFERROR(IF(VLOOKUP(O1921,[1]Vakuumiert!$Q:$R,2,FALSE)=0,"Vakuumiert geschält"),
IFERROR(IF(VLOOKUP(O1921,'[1]vakuumierte Fertigprodukte'!$B:$C,2,FALSE)=0,"Fertigprodukte"),
IFERROR(IF(VLOOKUP(O1921,'[1]vakuumierte Fertigprodukte'!$E:$FI,2,FALSE)=0,"Vakuumierte Zipfel"),
IFERROR(IF(VLOOKUP(O1921,[1]Wurste!$B:$C,2,FALSE)=0,"Räucherwürste"),
IFERROR(IF(VLOOKUP(O1921,[1]Wurste!$E:$F,2,FALSE)=0,"URW/URGW Wurst"),
IFERROR(IF(VLOOKUP(O1921,[1]Wurste!$H:$I,2,FALSE)=0,"HF-Wurst Vegan"),
IFERROR(IF(VLOOKUP(O1921,[1]Wurste!$K:$L,2,FALSE)=0,"320er ohne Würste"),
IFERROR(IF(AND(OR(Abfalldokumentation!$A1921="BU3",Abfalldokumentation!$A1921="Verkauf"),Abfalldokumentation!$F1921="Schimmel",Abfalldokumentation!$G1921="keinen Abnehmer/kein Schälpersonal"),"Div. Zipfel, ES ohne Verwendung",VLOOKUP(Abfalldokumentation!$E1921,Produktgruppen!A:B,2,FALSE)),"-")))))))))))))))))))))))</f>
        <v>ABS</v>
      </c>
      <c r="E1921" s="97" t="str">
        <f>IFERROR(VLOOKUP(Abfalldokumentation!$O1921,Artikel!A:C,3,FALSE),Abfalldokumentation!$O1921)</f>
        <v>ABS OLD-AMSTERDAM</v>
      </c>
      <c r="F1921" s="97" t="str">
        <f>VLOOKUP(T1921,'Liste Gründe'!A:D,2,FALSE)</f>
        <v>keinen Verwendungszweck</v>
      </c>
      <c r="G1921" s="96" t="str">
        <f>IF(ISBLANK(V1921),VLOOKUP(Abfalldokumentation!$P1921,'Liste Gründe'!A:D,3,FALSE),V1921)</f>
        <v>keinen Verwendungszweck</v>
      </c>
      <c r="H1921" s="97" t="str">
        <f>IF(ISBLANK(Abfalldokumentation!$W1921),"-",Abfalldokumentation!$W1921)</f>
        <v>-</v>
      </c>
      <c r="I1921" s="97">
        <f t="shared" ref="I1921:I1938" si="256">_xlfn.ISOWEEKNUM(C1921)</f>
        <v>47</v>
      </c>
      <c r="J1921" s="97" t="str">
        <f t="shared" ref="J1921:J1938" si="257">"Produkte"</f>
        <v>Produkte</v>
      </c>
      <c r="K1921" s="97" t="str">
        <f t="shared" ref="K1921:K1938" si="258">"BUs"</f>
        <v>BUs</v>
      </c>
      <c r="L1921" s="97" t="str">
        <f t="shared" ref="L1921:L1938" si="259">"Symptome"</f>
        <v>Symptome</v>
      </c>
      <c r="M1921" s="97">
        <f>IFERROR(VLOOKUP(Abfalldokumentation!$O1921,Kennzahlen!S:V,3,FALSE)*Abfalldokumentation!$B1921,"0")</f>
        <v>9.0000000000000008E-4</v>
      </c>
      <c r="N1921" s="97" t="str">
        <f>IF(ISBLANK(Q1921),VLOOKUP(Abfalldokumentation!$O1921,'Linien - BU'!R:S,2,FALSE),Q1921)</f>
        <v>BU4</v>
      </c>
      <c r="O1921" s="98">
        <f t="shared" ref="O1921:O1938" si="260">R1921</f>
        <v>29501039</v>
      </c>
      <c r="P1921" s="98">
        <f t="shared" ref="P1921:P1938" si="261">T1921</f>
        <v>61</v>
      </c>
      <c r="Q1921" s="39" t="s">
        <v>9</v>
      </c>
      <c r="R1921" s="40">
        <v>29501039</v>
      </c>
      <c r="S1921" s="40">
        <v>9</v>
      </c>
      <c r="T1921" s="40">
        <v>61</v>
      </c>
      <c r="U1921" s="41">
        <v>44522</v>
      </c>
      <c r="V1921" s="59"/>
      <c r="W1921" s="40"/>
      <c r="X1921" s="44" t="str">
        <f>IFERROR(VLOOKUP(Abfalldokumentation!$R1921,Artikel!A:C,3,FALSE),Abfalldokumentation!$R1921)</f>
        <v>ABS OLD-AMSTERDAM</v>
      </c>
    </row>
    <row r="1922" spans="1:24" ht="30" hidden="1" customHeight="1" x14ac:dyDescent="0.25">
      <c r="A1922" s="94" t="str">
        <f>VLOOKUP(N1922,'Linien - BU'!A:B,2,FALSE)</f>
        <v>BU3</v>
      </c>
      <c r="B1922" s="95">
        <f t="shared" si="255"/>
        <v>90</v>
      </c>
      <c r="C1922" s="96">
        <f>Abfalldokumentation!$U1922</f>
        <v>44522</v>
      </c>
      <c r="D1922" s="69" t="str">
        <f>IFERROR(IF(VLOOKUP(O1922,'[1]Rohware 230'!$B:$C,2,FALSE)=0,"Rohware"),
IFERROR(IF(VLOOKUP(O1922,[1]Sammelnr.!$B:$C,2,FALSE)=0,"Sammelnr. ungeschält ABS"),
IFERROR(IF(VLOOKUP(O1922,[1]Sammelnr.!$E:$F,2,FALSE)=0,"Sammelnr. ungeschält VS"),
IFERROR(IF(VLOOKUP(O1922,[1]Sammelnr.!$H:$I,2,FALSE)=0,"Sammelnr. geschält"),
IFERROR(IF(VLOOKUP(O1922,[1]Offen!$B:$C,2,FALSE)=0,"Offen ungeschält ABS"),
IFERROR(IF(VLOOKUP(O1922,[1]Offen!$E:$F,2,FALSE)=0,"Offen ungeschält VOS"),
IFERROR(IF(VLOOKUP(O1922,[1]Offen!$H:$I,2,FALSE)=0,"Offen geschält RW"),
IFERROR(IF(VLOOKUP(O1922,[1]Offen!$K:$L,2,FALSE)=0,"Offen vegan"),
IFERROR(IF(VLOOKUP(O1922,[1]Offen!$N:$O,2,FALSE)=0,"Offen Zipfel"),
IFERROR(IF(VLOOKUP(O1922,[1]Offen!$Q:$R,2,FALSE)=0,"Offen Endstücke"),
IFERROR(IF(VLOOKUP(O1922,[1]Vakuumiert!$B:$C,2,FALSE)=0,"Vakuumierter VOS ungeschält"),
IFERROR(IF(VLOOKUP(O1922,[1]Vakuumiert!$E:$F,2,FALSE)=0,"Vakuumierter ABS ungeschält"),
IFERROR(IF(VLOOKUP(O1922,[1]Vakuumiert!$H:$I,2,FALSE)=0,"Vakuumierter VOS geschält"),
IFERROR(IF(VLOOKUP(O1922,[1]Vakuumiert!$K:$L,2,FALSE)=0,"Vakuumierter VOS vegan"),
IFERROR(IF(VLOOKUP(O1922,[1]Vakuumiert!$N:$O,2,FALSE)=0,"Vakuumierter VOS Zipfel"),
IFERROR(IF(VLOOKUP(O1922,[1]Vakuumiert!$Q:$R,2,FALSE)=0,"Vakuumiert geschält"),
IFERROR(IF(VLOOKUP(O1922,'[1]vakuumierte Fertigprodukte'!$B:$C,2,FALSE)=0,"Fertigprodukte"),
IFERROR(IF(VLOOKUP(O1922,'[1]vakuumierte Fertigprodukte'!$E:$FI,2,FALSE)=0,"Vakuumierte Zipfel"),
IFERROR(IF(VLOOKUP(O1922,[1]Wurste!$B:$C,2,FALSE)=0,"Räucherwürste"),
IFERROR(IF(VLOOKUP(O1922,[1]Wurste!$E:$F,2,FALSE)=0,"URW/URGW Wurst"),
IFERROR(IF(VLOOKUP(O1922,[1]Wurste!$H:$I,2,FALSE)=0,"HF-Wurst Vegan"),
IFERROR(IF(VLOOKUP(O1922,[1]Wurste!$K:$L,2,FALSE)=0,"320er ohne Würste"),
IFERROR(IF(AND(OR(Abfalldokumentation!$A1922="BU3",Abfalldokumentation!$A1922="Verkauf"),Abfalldokumentation!$F1922="Schimmel",Abfalldokumentation!$G1922="keinen Abnehmer/kein Schälpersonal"),"Div. Zipfel, ES ohne Verwendung",VLOOKUP(Abfalldokumentation!$E1922,Produktgruppen!A:B,2,FALSE)),"-")))))))))))))))))))))))</f>
        <v>Vorschmelz</v>
      </c>
      <c r="E1922" s="97" t="str">
        <f>IFERROR(VLOOKUP(Abfalldokumentation!$O1922,Artikel!A:C,3,FALSE),Abfalldokumentation!$O1922)</f>
        <v>VOS RW BUN-PF</v>
      </c>
      <c r="F1922" s="97" t="str">
        <f>VLOOKUP(T1922,'Liste Gründe'!A:D,2,FALSE)</f>
        <v>Schimmel</v>
      </c>
      <c r="G1922" s="96" t="str">
        <f>IF(ISBLANK(V1922),VLOOKUP(Abfalldokumentation!$P1922,'Liste Gründe'!A:D,3,FALSE),V1922)</f>
        <v>Schimmel</v>
      </c>
      <c r="H1922" s="97" t="str">
        <f>IF(ISBLANK(Abfalldokumentation!$W1922),"-",Abfalldokumentation!$W1922)</f>
        <v>-</v>
      </c>
      <c r="I1922" s="97">
        <f t="shared" si="256"/>
        <v>47</v>
      </c>
      <c r="J1922" s="97" t="str">
        <f t="shared" si="257"/>
        <v>Produkte</v>
      </c>
      <c r="K1922" s="97" t="str">
        <f t="shared" si="258"/>
        <v>BUs</v>
      </c>
      <c r="L1922" s="97" t="str">
        <f t="shared" si="259"/>
        <v>Symptome</v>
      </c>
      <c r="M1922" s="97">
        <f>IFERROR(VLOOKUP(Abfalldokumentation!$O1922,Kennzahlen!S:V,3,FALSE)*Abfalldokumentation!$B1922,"0")</f>
        <v>45</v>
      </c>
      <c r="N1922" s="97" t="str">
        <f>IF(ISBLANK(Q1922),VLOOKUP(Abfalldokumentation!$O1922,'Linien - BU'!R:S,2,FALSE),Q1922)</f>
        <v>BU3</v>
      </c>
      <c r="O1922" s="98">
        <f t="shared" si="260"/>
        <v>29501055</v>
      </c>
      <c r="P1922" s="98">
        <f t="shared" si="261"/>
        <v>12</v>
      </c>
      <c r="Q1922" s="90" t="s">
        <v>8</v>
      </c>
      <c r="R1922" s="91">
        <v>29501055</v>
      </c>
      <c r="S1922" s="91">
        <v>90</v>
      </c>
      <c r="T1922" s="91">
        <v>12</v>
      </c>
      <c r="U1922" s="41">
        <v>44522</v>
      </c>
      <c r="V1922" s="92"/>
      <c r="W1922" s="91"/>
      <c r="X1922" s="93" t="str">
        <f>IFERROR(VLOOKUP(Abfalldokumentation!$R1922,Artikel!A:C,3,FALSE),Abfalldokumentation!$R1922)</f>
        <v>VOS RW BUN-PF</v>
      </c>
    </row>
    <row r="1923" spans="1:24" ht="30" hidden="1" customHeight="1" x14ac:dyDescent="0.25">
      <c r="A1923" s="94" t="str">
        <f>VLOOKUP(N1923,'Linien - BU'!A:B,2,FALSE)</f>
        <v>Verkauf</v>
      </c>
      <c r="B1923" s="95">
        <f t="shared" si="255"/>
        <v>40</v>
      </c>
      <c r="C1923" s="96">
        <f>Abfalldokumentation!$U1923</f>
        <v>44522</v>
      </c>
      <c r="D1923" s="69" t="str">
        <f>IFERROR(IF(VLOOKUP(O1923,'[1]Rohware 230'!$B:$C,2,FALSE)=0,"Rohware"),
IFERROR(IF(VLOOKUP(O1923,[1]Sammelnr.!$B:$C,2,FALSE)=0,"Sammelnr. ungeschält ABS"),
IFERROR(IF(VLOOKUP(O1923,[1]Sammelnr.!$E:$F,2,FALSE)=0,"Sammelnr. ungeschält VS"),
IFERROR(IF(VLOOKUP(O1923,[1]Sammelnr.!$H:$I,2,FALSE)=0,"Sammelnr. geschält"),
IFERROR(IF(VLOOKUP(O1923,[1]Offen!$B:$C,2,FALSE)=0,"Offen ungeschält ABS"),
IFERROR(IF(VLOOKUP(O1923,[1]Offen!$E:$F,2,FALSE)=0,"Offen ungeschält VOS"),
IFERROR(IF(VLOOKUP(O1923,[1]Offen!$H:$I,2,FALSE)=0,"Offen geschält RW"),
IFERROR(IF(VLOOKUP(O1923,[1]Offen!$K:$L,2,FALSE)=0,"Offen vegan"),
IFERROR(IF(VLOOKUP(O1923,[1]Offen!$N:$O,2,FALSE)=0,"Offen Zipfel"),
IFERROR(IF(VLOOKUP(O1923,[1]Offen!$Q:$R,2,FALSE)=0,"Offen Endstücke"),
IFERROR(IF(VLOOKUP(O1923,[1]Vakuumiert!$B:$C,2,FALSE)=0,"Vakuumierter VOS ungeschält"),
IFERROR(IF(VLOOKUP(O1923,[1]Vakuumiert!$E:$F,2,FALSE)=0,"Vakuumierter ABS ungeschält"),
IFERROR(IF(VLOOKUP(O1923,[1]Vakuumiert!$H:$I,2,FALSE)=0,"Vakuumierter VOS geschält"),
IFERROR(IF(VLOOKUP(O1923,[1]Vakuumiert!$K:$L,2,FALSE)=0,"Vakuumierter VOS vegan"),
IFERROR(IF(VLOOKUP(O1923,[1]Vakuumiert!$N:$O,2,FALSE)=0,"Vakuumierter VOS Zipfel"),
IFERROR(IF(VLOOKUP(O1923,[1]Vakuumiert!$Q:$R,2,FALSE)=0,"Vakuumiert geschält"),
IFERROR(IF(VLOOKUP(O1923,'[1]vakuumierte Fertigprodukte'!$B:$C,2,FALSE)=0,"Fertigprodukte"),
IFERROR(IF(VLOOKUP(O1923,'[1]vakuumierte Fertigprodukte'!$E:$FI,2,FALSE)=0,"Vakuumierte Zipfel"),
IFERROR(IF(VLOOKUP(O1923,[1]Wurste!$B:$C,2,FALSE)=0,"Räucherwürste"),
IFERROR(IF(VLOOKUP(O1923,[1]Wurste!$E:$F,2,FALSE)=0,"URW/URGW Wurst"),
IFERROR(IF(VLOOKUP(O1923,[1]Wurste!$H:$I,2,FALSE)=0,"HF-Wurst Vegan"),
IFERROR(IF(VLOOKUP(O1923,[1]Wurste!$K:$L,2,FALSE)=0,"320er ohne Würste"),
IFERROR(IF(AND(OR(Abfalldokumentation!$A1923="BU3",Abfalldokumentation!$A1923="Verkauf"),Abfalldokumentation!$F1923="Schimmel",Abfalldokumentation!$G1923="keinen Abnehmer/kein Schälpersonal"),"Div. Zipfel, ES ohne Verwendung",VLOOKUP(Abfalldokumentation!$E1923,Produktgruppen!A:B,2,FALSE)),"-")))))))))))))))))))))))</f>
        <v>Vorschmelz</v>
      </c>
      <c r="E1923" s="97" t="str">
        <f>IFERROR(VLOOKUP(Abfalldokumentation!$O1923,Artikel!A:C,3,FALSE),Abfalldokumentation!$O1923)</f>
        <v>VOS GRW-KRÄU-ZIPFEL</v>
      </c>
      <c r="F1923" s="97" t="str">
        <f>VLOOKUP(T1923,'Liste Gründe'!A:D,2,FALSE)</f>
        <v>Schimmel</v>
      </c>
      <c r="G1923" s="96" t="str">
        <f>IF(ISBLANK(V1923),VLOOKUP(Abfalldokumentation!$P1923,'Liste Gründe'!A:D,3,FALSE),V1923)</f>
        <v>Schimmel</v>
      </c>
      <c r="H1923" s="97" t="str">
        <f>IF(ISBLANK(Abfalldokumentation!$W1923),"-",Abfalldokumentation!$W1923)</f>
        <v>-</v>
      </c>
      <c r="I1923" s="97">
        <f t="shared" si="256"/>
        <v>47</v>
      </c>
      <c r="J1923" s="97" t="str">
        <f t="shared" si="257"/>
        <v>Produkte</v>
      </c>
      <c r="K1923" s="97" t="str">
        <f t="shared" si="258"/>
        <v>BUs</v>
      </c>
      <c r="L1923" s="97" t="str">
        <f t="shared" si="259"/>
        <v>Symptome</v>
      </c>
      <c r="M1923" s="97">
        <f>IFERROR(VLOOKUP(Abfalldokumentation!$O1923,Kennzahlen!S:V,3,FALSE)*Abfalldokumentation!$B1923,"0")</f>
        <v>20</v>
      </c>
      <c r="N1923" s="97" t="str">
        <f>IF(ISBLANK(Q1923),VLOOKUP(Abfalldokumentation!$O1923,'Linien - BU'!R:S,2,FALSE),Q1923)</f>
        <v>Verkauf</v>
      </c>
      <c r="O1923" s="98">
        <f t="shared" si="260"/>
        <v>29501074</v>
      </c>
      <c r="P1923" s="98">
        <f t="shared" si="261"/>
        <v>12</v>
      </c>
      <c r="Q1923" s="90" t="s">
        <v>11</v>
      </c>
      <c r="R1923" s="91">
        <v>29501074</v>
      </c>
      <c r="S1923" s="91">
        <v>40</v>
      </c>
      <c r="T1923" s="91">
        <v>12</v>
      </c>
      <c r="U1923" s="41">
        <v>44522</v>
      </c>
      <c r="V1923" s="92"/>
      <c r="W1923" s="91"/>
      <c r="X1923" s="93" t="str">
        <f>IFERROR(VLOOKUP(Abfalldokumentation!$R1923,Artikel!A:C,3,FALSE),Abfalldokumentation!$R1923)</f>
        <v>VOS GRW-KRÄU-ZIPFEL</v>
      </c>
    </row>
    <row r="1924" spans="1:24" ht="30" hidden="1" customHeight="1" x14ac:dyDescent="0.25">
      <c r="A1924" s="94" t="str">
        <f>VLOOKUP(N1924,'Linien - BU'!A:B,2,FALSE)</f>
        <v>BU3</v>
      </c>
      <c r="B1924" s="95">
        <f t="shared" si="255"/>
        <v>39</v>
      </c>
      <c r="C1924" s="96">
        <f>Abfalldokumentation!$U1924</f>
        <v>44522</v>
      </c>
      <c r="D1924" s="69" t="str">
        <f>IFERROR(IF(VLOOKUP(O1924,'[1]Rohware 230'!$B:$C,2,FALSE)=0,"Rohware"),
IFERROR(IF(VLOOKUP(O1924,[1]Sammelnr.!$B:$C,2,FALSE)=0,"Sammelnr. ungeschält ABS"),
IFERROR(IF(VLOOKUP(O1924,[1]Sammelnr.!$E:$F,2,FALSE)=0,"Sammelnr. ungeschält VS"),
IFERROR(IF(VLOOKUP(O1924,[1]Sammelnr.!$H:$I,2,FALSE)=0,"Sammelnr. geschält"),
IFERROR(IF(VLOOKUP(O1924,[1]Offen!$B:$C,2,FALSE)=0,"Offen ungeschält ABS"),
IFERROR(IF(VLOOKUP(O1924,[1]Offen!$E:$F,2,FALSE)=0,"Offen ungeschält VOS"),
IFERROR(IF(VLOOKUP(O1924,[1]Offen!$H:$I,2,FALSE)=0,"Offen geschält RW"),
IFERROR(IF(VLOOKUP(O1924,[1]Offen!$K:$L,2,FALSE)=0,"Offen vegan"),
IFERROR(IF(VLOOKUP(O1924,[1]Offen!$N:$O,2,FALSE)=0,"Offen Zipfel"),
IFERROR(IF(VLOOKUP(O1924,[1]Offen!$Q:$R,2,FALSE)=0,"Offen Endstücke"),
IFERROR(IF(VLOOKUP(O1924,[1]Vakuumiert!$B:$C,2,FALSE)=0,"Vakuumierter VOS ungeschält"),
IFERROR(IF(VLOOKUP(O1924,[1]Vakuumiert!$E:$F,2,FALSE)=0,"Vakuumierter ABS ungeschält"),
IFERROR(IF(VLOOKUP(O1924,[1]Vakuumiert!$H:$I,2,FALSE)=0,"Vakuumierter VOS geschält"),
IFERROR(IF(VLOOKUP(O1924,[1]Vakuumiert!$K:$L,2,FALSE)=0,"Vakuumierter VOS vegan"),
IFERROR(IF(VLOOKUP(O1924,[1]Vakuumiert!$N:$O,2,FALSE)=0,"Vakuumierter VOS Zipfel"),
IFERROR(IF(VLOOKUP(O1924,[1]Vakuumiert!$Q:$R,2,FALSE)=0,"Vakuumiert geschält"),
IFERROR(IF(VLOOKUP(O1924,'[1]vakuumierte Fertigprodukte'!$B:$C,2,FALSE)=0,"Fertigprodukte"),
IFERROR(IF(VLOOKUP(O1924,'[1]vakuumierte Fertigprodukte'!$E:$FI,2,FALSE)=0,"Vakuumierte Zipfel"),
IFERROR(IF(VLOOKUP(O1924,[1]Wurste!$B:$C,2,FALSE)=0,"Räucherwürste"),
IFERROR(IF(VLOOKUP(O1924,[1]Wurste!$E:$F,2,FALSE)=0,"URW/URGW Wurst"),
IFERROR(IF(VLOOKUP(O1924,[1]Wurste!$H:$I,2,FALSE)=0,"HF-Wurst Vegan"),
IFERROR(IF(VLOOKUP(O1924,[1]Wurste!$K:$L,2,FALSE)=0,"320er ohne Würste"),
IFERROR(IF(AND(OR(Abfalldokumentation!$A1924="BU3",Abfalldokumentation!$A1924="Verkauf"),Abfalldokumentation!$F1924="Schimmel",Abfalldokumentation!$G1924="keinen Abnehmer/kein Schälpersonal"),"Div. Zipfel, ES ohne Verwendung",VLOOKUP(Abfalldokumentation!$E1924,Produktgruppen!A:B,2,FALSE)),"-")))))))))))))))))))))))</f>
        <v>Vorschmelz</v>
      </c>
      <c r="E1924" s="97" t="str">
        <f>IFERROR(VLOOKUP(Abfalldokumentation!$O1924,Artikel!A:C,3,FALSE),Abfalldokumentation!$O1924)</f>
        <v>VOS GRW-KRÄU-ENDSTÜCK</v>
      </c>
      <c r="F1924" s="97" t="str">
        <f>VLOOKUP(T1924,'Liste Gründe'!A:D,2,FALSE)</f>
        <v>Schimmel</v>
      </c>
      <c r="G1924" s="96" t="str">
        <f>IF(ISBLANK(V1924),VLOOKUP(Abfalldokumentation!$P1924,'Liste Gründe'!A:D,3,FALSE),V1924)</f>
        <v>Schimmel</v>
      </c>
      <c r="H1924" s="97" t="str">
        <f>IF(ISBLANK(Abfalldokumentation!$W1924),"-",Abfalldokumentation!$W1924)</f>
        <v>-</v>
      </c>
      <c r="I1924" s="97">
        <f t="shared" si="256"/>
        <v>47</v>
      </c>
      <c r="J1924" s="97" t="str">
        <f t="shared" si="257"/>
        <v>Produkte</v>
      </c>
      <c r="K1924" s="97" t="str">
        <f t="shared" si="258"/>
        <v>BUs</v>
      </c>
      <c r="L1924" s="97" t="str">
        <f t="shared" si="259"/>
        <v>Symptome</v>
      </c>
      <c r="M1924" s="97">
        <f>IFERROR(VLOOKUP(Abfalldokumentation!$O1924,Kennzahlen!S:V,3,FALSE)*Abfalldokumentation!$B1924,"0")</f>
        <v>19.5</v>
      </c>
      <c r="N1924" s="97" t="str">
        <f>IF(ISBLANK(Q1924),VLOOKUP(Abfalldokumentation!$O1924,'Linien - BU'!R:S,2,FALSE),Q1924)</f>
        <v>BU3</v>
      </c>
      <c r="O1924" s="98">
        <f t="shared" si="260"/>
        <v>29501077</v>
      </c>
      <c r="P1924" s="98">
        <f t="shared" si="261"/>
        <v>12</v>
      </c>
      <c r="Q1924" s="90" t="s">
        <v>8</v>
      </c>
      <c r="R1924" s="91">
        <v>29501077</v>
      </c>
      <c r="S1924" s="91">
        <v>39</v>
      </c>
      <c r="T1924" s="91">
        <v>12</v>
      </c>
      <c r="U1924" s="41">
        <v>44522</v>
      </c>
      <c r="V1924" s="92"/>
      <c r="W1924" s="91"/>
      <c r="X1924" s="93" t="str">
        <f>IFERROR(VLOOKUP(Abfalldokumentation!$R1924,Artikel!A:C,3,FALSE),Abfalldokumentation!$R1924)</f>
        <v>VOS GRW-KRÄU-ENDSTÜCK</v>
      </c>
    </row>
    <row r="1925" spans="1:24" ht="30" hidden="1" customHeight="1" x14ac:dyDescent="0.25">
      <c r="A1925" s="94" t="str">
        <f>VLOOKUP(N1925,'Linien - BU'!A:B,2,FALSE)</f>
        <v>BU3</v>
      </c>
      <c r="B1925" s="95">
        <f t="shared" si="255"/>
        <v>22</v>
      </c>
      <c r="C1925" s="96">
        <f>Abfalldokumentation!$U1925</f>
        <v>44522</v>
      </c>
      <c r="D1925" s="69" t="str">
        <f>IFERROR(IF(VLOOKUP(O1925,'[1]Rohware 230'!$B:$C,2,FALSE)=0,"Rohware"),
IFERROR(IF(VLOOKUP(O1925,[1]Sammelnr.!$B:$C,2,FALSE)=0,"Sammelnr. ungeschält ABS"),
IFERROR(IF(VLOOKUP(O1925,[1]Sammelnr.!$E:$F,2,FALSE)=0,"Sammelnr. ungeschält VS"),
IFERROR(IF(VLOOKUP(O1925,[1]Sammelnr.!$H:$I,2,FALSE)=0,"Sammelnr. geschält"),
IFERROR(IF(VLOOKUP(O1925,[1]Offen!$B:$C,2,FALSE)=0,"Offen ungeschält ABS"),
IFERROR(IF(VLOOKUP(O1925,[1]Offen!$E:$F,2,FALSE)=0,"Offen ungeschält VOS"),
IFERROR(IF(VLOOKUP(O1925,[1]Offen!$H:$I,2,FALSE)=0,"Offen geschält RW"),
IFERROR(IF(VLOOKUP(O1925,[1]Offen!$K:$L,2,FALSE)=0,"Offen vegan"),
IFERROR(IF(VLOOKUP(O1925,[1]Offen!$N:$O,2,FALSE)=0,"Offen Zipfel"),
IFERROR(IF(VLOOKUP(O1925,[1]Offen!$Q:$R,2,FALSE)=0,"Offen Endstücke"),
IFERROR(IF(VLOOKUP(O1925,[1]Vakuumiert!$B:$C,2,FALSE)=0,"Vakuumierter VOS ungeschält"),
IFERROR(IF(VLOOKUP(O1925,[1]Vakuumiert!$E:$F,2,FALSE)=0,"Vakuumierter ABS ungeschält"),
IFERROR(IF(VLOOKUP(O1925,[1]Vakuumiert!$H:$I,2,FALSE)=0,"Vakuumierter VOS geschält"),
IFERROR(IF(VLOOKUP(O1925,[1]Vakuumiert!$K:$L,2,FALSE)=0,"Vakuumierter VOS vegan"),
IFERROR(IF(VLOOKUP(O1925,[1]Vakuumiert!$N:$O,2,FALSE)=0,"Vakuumierter VOS Zipfel"),
IFERROR(IF(VLOOKUP(O1925,[1]Vakuumiert!$Q:$R,2,FALSE)=0,"Vakuumiert geschält"),
IFERROR(IF(VLOOKUP(O1925,'[1]vakuumierte Fertigprodukte'!$B:$C,2,FALSE)=0,"Fertigprodukte"),
IFERROR(IF(VLOOKUP(O1925,'[1]vakuumierte Fertigprodukte'!$E:$FI,2,FALSE)=0,"Vakuumierte Zipfel"),
IFERROR(IF(VLOOKUP(O1925,[1]Wurste!$B:$C,2,FALSE)=0,"Räucherwürste"),
IFERROR(IF(VLOOKUP(O1925,[1]Wurste!$E:$F,2,FALSE)=0,"URW/URGW Wurst"),
IFERROR(IF(VLOOKUP(O1925,[1]Wurste!$H:$I,2,FALSE)=0,"HF-Wurst Vegan"),
IFERROR(IF(VLOOKUP(O1925,[1]Wurste!$K:$L,2,FALSE)=0,"320er ohne Würste"),
IFERROR(IF(AND(OR(Abfalldokumentation!$A1925="BU3",Abfalldokumentation!$A1925="Verkauf"),Abfalldokumentation!$F1925="Schimmel",Abfalldokumentation!$G1925="keinen Abnehmer/kein Schälpersonal"),"Div. Zipfel, ES ohne Verwendung",VLOOKUP(Abfalldokumentation!$E1925,Produktgruppen!A:B,2,FALSE)),"-")))))))))))))))))))))))</f>
        <v>Vorschmelz</v>
      </c>
      <c r="E1925" s="97" t="str">
        <f>IFERROR(VLOOKUP(Abfalldokumentation!$O1925,Artikel!A:C,3,FALSE),Abfalldokumentation!$O1925)</f>
        <v>VOS GRW-KRÄU-ENDSTÜCK</v>
      </c>
      <c r="F1925" s="97" t="str">
        <f>VLOOKUP(T1925,'Liste Gründe'!A:D,2,FALSE)</f>
        <v>Schimmel</v>
      </c>
      <c r="G1925" s="96" t="str">
        <f>IF(ISBLANK(V1925),VLOOKUP(Abfalldokumentation!$P1925,'Liste Gründe'!A:D,3,FALSE),V1925)</f>
        <v>Schimmel</v>
      </c>
      <c r="H1925" s="97" t="str">
        <f>IF(ISBLANK(Abfalldokumentation!$W1925),"-",Abfalldokumentation!$W1925)</f>
        <v>-</v>
      </c>
      <c r="I1925" s="97">
        <f t="shared" si="256"/>
        <v>47</v>
      </c>
      <c r="J1925" s="97" t="str">
        <f t="shared" si="257"/>
        <v>Produkte</v>
      </c>
      <c r="K1925" s="97" t="str">
        <f t="shared" si="258"/>
        <v>BUs</v>
      </c>
      <c r="L1925" s="97" t="str">
        <f t="shared" si="259"/>
        <v>Symptome</v>
      </c>
      <c r="M1925" s="97">
        <f>IFERROR(VLOOKUP(Abfalldokumentation!$O1925,Kennzahlen!S:V,3,FALSE)*Abfalldokumentation!$B1925,"0")</f>
        <v>11</v>
      </c>
      <c r="N1925" s="97" t="str">
        <f>IF(ISBLANK(Q1925),VLOOKUP(Abfalldokumentation!$O1925,'Linien - BU'!R:S,2,FALSE),Q1925)</f>
        <v>BU3</v>
      </c>
      <c r="O1925" s="98">
        <f t="shared" si="260"/>
        <v>29501077</v>
      </c>
      <c r="P1925" s="98">
        <f t="shared" si="261"/>
        <v>12</v>
      </c>
      <c r="Q1925" s="90" t="s">
        <v>8</v>
      </c>
      <c r="R1925" s="91">
        <v>29501077</v>
      </c>
      <c r="S1925" s="91">
        <v>22</v>
      </c>
      <c r="T1925" s="91">
        <v>12</v>
      </c>
      <c r="U1925" s="41">
        <v>44522</v>
      </c>
      <c r="V1925" s="92"/>
      <c r="W1925" s="91"/>
      <c r="X1925" s="93" t="str">
        <f>IFERROR(VLOOKUP(Abfalldokumentation!$R1925,Artikel!A:C,3,FALSE),Abfalldokumentation!$R1925)</f>
        <v>VOS GRW-KRÄU-ENDSTÜCK</v>
      </c>
    </row>
    <row r="1926" spans="1:24" ht="30" hidden="1" customHeight="1" x14ac:dyDescent="0.25">
      <c r="A1926" s="94" t="str">
        <f>VLOOKUP(N1926,'Linien - BU'!A:B,2,FALSE)</f>
        <v>BU3</v>
      </c>
      <c r="B1926" s="95">
        <f t="shared" si="255"/>
        <v>26</v>
      </c>
      <c r="C1926" s="96">
        <f>Abfalldokumentation!$U1926</f>
        <v>44522</v>
      </c>
      <c r="D1926" s="69" t="str">
        <f>IFERROR(IF(VLOOKUP(O1926,'[1]Rohware 230'!$B:$C,2,FALSE)=0,"Rohware"),
IFERROR(IF(VLOOKUP(O1926,[1]Sammelnr.!$B:$C,2,FALSE)=0,"Sammelnr. ungeschält ABS"),
IFERROR(IF(VLOOKUP(O1926,[1]Sammelnr.!$E:$F,2,FALSE)=0,"Sammelnr. ungeschält VS"),
IFERROR(IF(VLOOKUP(O1926,[1]Sammelnr.!$H:$I,2,FALSE)=0,"Sammelnr. geschält"),
IFERROR(IF(VLOOKUP(O1926,[1]Offen!$B:$C,2,FALSE)=0,"Offen ungeschält ABS"),
IFERROR(IF(VLOOKUP(O1926,[1]Offen!$E:$F,2,FALSE)=0,"Offen ungeschält VOS"),
IFERROR(IF(VLOOKUP(O1926,[1]Offen!$H:$I,2,FALSE)=0,"Offen geschält RW"),
IFERROR(IF(VLOOKUP(O1926,[1]Offen!$K:$L,2,FALSE)=0,"Offen vegan"),
IFERROR(IF(VLOOKUP(O1926,[1]Offen!$N:$O,2,FALSE)=0,"Offen Zipfel"),
IFERROR(IF(VLOOKUP(O1926,[1]Offen!$Q:$R,2,FALSE)=0,"Offen Endstücke"),
IFERROR(IF(VLOOKUP(O1926,[1]Vakuumiert!$B:$C,2,FALSE)=0,"Vakuumierter VOS ungeschält"),
IFERROR(IF(VLOOKUP(O1926,[1]Vakuumiert!$E:$F,2,FALSE)=0,"Vakuumierter ABS ungeschält"),
IFERROR(IF(VLOOKUP(O1926,[1]Vakuumiert!$H:$I,2,FALSE)=0,"Vakuumierter VOS geschält"),
IFERROR(IF(VLOOKUP(O1926,[1]Vakuumiert!$K:$L,2,FALSE)=0,"Vakuumierter VOS vegan"),
IFERROR(IF(VLOOKUP(O1926,[1]Vakuumiert!$N:$O,2,FALSE)=0,"Vakuumierter VOS Zipfel"),
IFERROR(IF(VLOOKUP(O1926,[1]Vakuumiert!$Q:$R,2,FALSE)=0,"Vakuumiert geschält"),
IFERROR(IF(VLOOKUP(O1926,'[1]vakuumierte Fertigprodukte'!$B:$C,2,FALSE)=0,"Fertigprodukte"),
IFERROR(IF(VLOOKUP(O1926,'[1]vakuumierte Fertigprodukte'!$E:$FI,2,FALSE)=0,"Vakuumierte Zipfel"),
IFERROR(IF(VLOOKUP(O1926,[1]Wurste!$B:$C,2,FALSE)=0,"Räucherwürste"),
IFERROR(IF(VLOOKUP(O1926,[1]Wurste!$E:$F,2,FALSE)=0,"URW/URGW Wurst"),
IFERROR(IF(VLOOKUP(O1926,[1]Wurste!$H:$I,2,FALSE)=0,"HF-Wurst Vegan"),
IFERROR(IF(VLOOKUP(O1926,[1]Wurste!$K:$L,2,FALSE)=0,"320er ohne Würste"),
IFERROR(IF(AND(OR(Abfalldokumentation!$A1926="BU3",Abfalldokumentation!$A1926="Verkauf"),Abfalldokumentation!$F1926="Schimmel",Abfalldokumentation!$G1926="keinen Abnehmer/kein Schälpersonal"),"Div. Zipfel, ES ohne Verwendung",VLOOKUP(Abfalldokumentation!$E1926,Produktgruppen!A:B,2,FALSE)),"-")))))))))))))))))))))))</f>
        <v>Vorschmelz</v>
      </c>
      <c r="E1926" s="97" t="str">
        <f>IFERROR(VLOOKUP(Abfalldokumentation!$O1926,Artikel!A:C,3,FALSE),Abfalldokumentation!$O1926)</f>
        <v>VOS GRW-KRÄU-ENDSTÜCK</v>
      </c>
      <c r="F1926" s="97" t="str">
        <f>VLOOKUP(T1926,'Liste Gründe'!A:D,2,FALSE)</f>
        <v>Schimmel</v>
      </c>
      <c r="G1926" s="96" t="str">
        <f>IF(ISBLANK(V1926),VLOOKUP(Abfalldokumentation!$P1926,'Liste Gründe'!A:D,3,FALSE),V1926)</f>
        <v>Schimmel</v>
      </c>
      <c r="H1926" s="97" t="str">
        <f>IF(ISBLANK(Abfalldokumentation!$W1926),"-",Abfalldokumentation!$W1926)</f>
        <v>-</v>
      </c>
      <c r="I1926" s="97">
        <f t="shared" si="256"/>
        <v>47</v>
      </c>
      <c r="J1926" s="97" t="str">
        <f t="shared" si="257"/>
        <v>Produkte</v>
      </c>
      <c r="K1926" s="97" t="str">
        <f t="shared" si="258"/>
        <v>BUs</v>
      </c>
      <c r="L1926" s="97" t="str">
        <f t="shared" si="259"/>
        <v>Symptome</v>
      </c>
      <c r="M1926" s="97">
        <f>IFERROR(VLOOKUP(Abfalldokumentation!$O1926,Kennzahlen!S:V,3,FALSE)*Abfalldokumentation!$B1926,"0")</f>
        <v>13</v>
      </c>
      <c r="N1926" s="97" t="str">
        <f>IF(ISBLANK(Q1926),VLOOKUP(Abfalldokumentation!$O1926,'Linien - BU'!R:S,2,FALSE),Q1926)</f>
        <v>BU3</v>
      </c>
      <c r="O1926" s="98">
        <f t="shared" si="260"/>
        <v>29501077</v>
      </c>
      <c r="P1926" s="98">
        <f t="shared" si="261"/>
        <v>12</v>
      </c>
      <c r="Q1926" s="90" t="s">
        <v>8</v>
      </c>
      <c r="R1926" s="91">
        <v>29501077</v>
      </c>
      <c r="S1926" s="91">
        <v>26</v>
      </c>
      <c r="T1926" s="91">
        <v>12</v>
      </c>
      <c r="U1926" s="41">
        <v>44522</v>
      </c>
      <c r="V1926" s="92"/>
      <c r="W1926" s="91"/>
      <c r="X1926" s="93" t="str">
        <f>IFERROR(VLOOKUP(Abfalldokumentation!$R1926,Artikel!A:C,3,FALSE),Abfalldokumentation!$R1926)</f>
        <v>VOS GRW-KRÄU-ENDSTÜCK</v>
      </c>
    </row>
    <row r="1927" spans="1:24" ht="30" hidden="1" customHeight="1" x14ac:dyDescent="0.25">
      <c r="A1927" s="94" t="str">
        <f>VLOOKUP(N1927,'Linien - BU'!A:B,2,FALSE)</f>
        <v>BU3</v>
      </c>
      <c r="B1927" s="95">
        <f t="shared" si="255"/>
        <v>23</v>
      </c>
      <c r="C1927" s="96">
        <f>Abfalldokumentation!$U1927</f>
        <v>44522</v>
      </c>
      <c r="D1927" s="69" t="str">
        <f>IFERROR(IF(VLOOKUP(O1927,'[1]Rohware 230'!$B:$C,2,FALSE)=0,"Rohware"),
IFERROR(IF(VLOOKUP(O1927,[1]Sammelnr.!$B:$C,2,FALSE)=0,"Sammelnr. ungeschält ABS"),
IFERROR(IF(VLOOKUP(O1927,[1]Sammelnr.!$E:$F,2,FALSE)=0,"Sammelnr. ungeschält VS"),
IFERROR(IF(VLOOKUP(O1927,[1]Sammelnr.!$H:$I,2,FALSE)=0,"Sammelnr. geschält"),
IFERROR(IF(VLOOKUP(O1927,[1]Offen!$B:$C,2,FALSE)=0,"Offen ungeschält ABS"),
IFERROR(IF(VLOOKUP(O1927,[1]Offen!$E:$F,2,FALSE)=0,"Offen ungeschält VOS"),
IFERROR(IF(VLOOKUP(O1927,[1]Offen!$H:$I,2,FALSE)=0,"Offen geschält RW"),
IFERROR(IF(VLOOKUP(O1927,[1]Offen!$K:$L,2,FALSE)=0,"Offen vegan"),
IFERROR(IF(VLOOKUP(O1927,[1]Offen!$N:$O,2,FALSE)=0,"Offen Zipfel"),
IFERROR(IF(VLOOKUP(O1927,[1]Offen!$Q:$R,2,FALSE)=0,"Offen Endstücke"),
IFERROR(IF(VLOOKUP(O1927,[1]Vakuumiert!$B:$C,2,FALSE)=0,"Vakuumierter VOS ungeschält"),
IFERROR(IF(VLOOKUP(O1927,[1]Vakuumiert!$E:$F,2,FALSE)=0,"Vakuumierter ABS ungeschält"),
IFERROR(IF(VLOOKUP(O1927,[1]Vakuumiert!$H:$I,2,FALSE)=0,"Vakuumierter VOS geschält"),
IFERROR(IF(VLOOKUP(O1927,[1]Vakuumiert!$K:$L,2,FALSE)=0,"Vakuumierter VOS vegan"),
IFERROR(IF(VLOOKUP(O1927,[1]Vakuumiert!$N:$O,2,FALSE)=0,"Vakuumierter VOS Zipfel"),
IFERROR(IF(VLOOKUP(O1927,[1]Vakuumiert!$Q:$R,2,FALSE)=0,"Vakuumiert geschält"),
IFERROR(IF(VLOOKUP(O1927,'[1]vakuumierte Fertigprodukte'!$B:$C,2,FALSE)=0,"Fertigprodukte"),
IFERROR(IF(VLOOKUP(O1927,'[1]vakuumierte Fertigprodukte'!$E:$FI,2,FALSE)=0,"Vakuumierte Zipfel"),
IFERROR(IF(VLOOKUP(O1927,[1]Wurste!$B:$C,2,FALSE)=0,"Räucherwürste"),
IFERROR(IF(VLOOKUP(O1927,[1]Wurste!$E:$F,2,FALSE)=0,"URW/URGW Wurst"),
IFERROR(IF(VLOOKUP(O1927,[1]Wurste!$H:$I,2,FALSE)=0,"HF-Wurst Vegan"),
IFERROR(IF(VLOOKUP(O1927,[1]Wurste!$K:$L,2,FALSE)=0,"320er ohne Würste"),
IFERROR(IF(AND(OR(Abfalldokumentation!$A1927="BU3",Abfalldokumentation!$A1927="Verkauf"),Abfalldokumentation!$F1927="Schimmel",Abfalldokumentation!$G1927="keinen Abnehmer/kein Schälpersonal"),"Div. Zipfel, ES ohne Verwendung",VLOOKUP(Abfalldokumentation!$E1927,Produktgruppen!A:B,2,FALSE)),"-")))))))))))))))))))))))</f>
        <v>Vorschmelz</v>
      </c>
      <c r="E1927" s="97" t="str">
        <f>IFERROR(VLOOKUP(Abfalldokumentation!$O1927,Artikel!A:C,3,FALSE),Abfalldokumentation!$O1927)</f>
        <v>VOS GRW-KRÄU-ENDSTÜCK</v>
      </c>
      <c r="F1927" s="97" t="str">
        <f>VLOOKUP(T1927,'Liste Gründe'!A:D,2,FALSE)</f>
        <v>Schimmel</v>
      </c>
      <c r="G1927" s="96" t="str">
        <f>IF(ISBLANK(V1927),VLOOKUP(Abfalldokumentation!$P1927,'Liste Gründe'!A:D,3,FALSE),V1927)</f>
        <v>Schimmel</v>
      </c>
      <c r="H1927" s="97" t="str">
        <f>IF(ISBLANK(Abfalldokumentation!$W1927),"-",Abfalldokumentation!$W1927)</f>
        <v>-</v>
      </c>
      <c r="I1927" s="97">
        <f t="shared" si="256"/>
        <v>47</v>
      </c>
      <c r="J1927" s="97" t="str">
        <f t="shared" si="257"/>
        <v>Produkte</v>
      </c>
      <c r="K1927" s="97" t="str">
        <f t="shared" si="258"/>
        <v>BUs</v>
      </c>
      <c r="L1927" s="97" t="str">
        <f t="shared" si="259"/>
        <v>Symptome</v>
      </c>
      <c r="M1927" s="97">
        <f>IFERROR(VLOOKUP(Abfalldokumentation!$O1927,Kennzahlen!S:V,3,FALSE)*Abfalldokumentation!$B1927,"0")</f>
        <v>11.5</v>
      </c>
      <c r="N1927" s="97" t="str">
        <f>IF(ISBLANK(Q1927),VLOOKUP(Abfalldokumentation!$O1927,'Linien - BU'!R:S,2,FALSE),Q1927)</f>
        <v>BU3</v>
      </c>
      <c r="O1927" s="98">
        <f t="shared" si="260"/>
        <v>29501077</v>
      </c>
      <c r="P1927" s="98">
        <f t="shared" si="261"/>
        <v>12</v>
      </c>
      <c r="Q1927" s="90" t="s">
        <v>8</v>
      </c>
      <c r="R1927" s="91">
        <v>29501077</v>
      </c>
      <c r="S1927" s="91">
        <v>23</v>
      </c>
      <c r="T1927" s="91">
        <v>12</v>
      </c>
      <c r="U1927" s="41">
        <v>44522</v>
      </c>
      <c r="V1927" s="92"/>
      <c r="W1927" s="91"/>
      <c r="X1927" s="93" t="str">
        <f>IFERROR(VLOOKUP(Abfalldokumentation!$R1927,Artikel!A:C,3,FALSE),Abfalldokumentation!$R1927)</f>
        <v>VOS GRW-KRÄU-ENDSTÜCK</v>
      </c>
    </row>
    <row r="1928" spans="1:24" ht="30" hidden="1" customHeight="1" x14ac:dyDescent="0.25">
      <c r="A1928" s="94" t="str">
        <f>VLOOKUP(N1928,'Linien - BU'!A:B,2,FALSE)</f>
        <v>Verkauf</v>
      </c>
      <c r="B1928" s="95">
        <f t="shared" si="255"/>
        <v>46</v>
      </c>
      <c r="C1928" s="96">
        <f>Abfalldokumentation!$U1928</f>
        <v>44522</v>
      </c>
      <c r="D1928" s="69" t="str">
        <f>IFERROR(IF(VLOOKUP(O1928,'[1]Rohware 230'!$B:$C,2,FALSE)=0,"Rohware"),
IFERROR(IF(VLOOKUP(O1928,[1]Sammelnr.!$B:$C,2,FALSE)=0,"Sammelnr. ungeschält ABS"),
IFERROR(IF(VLOOKUP(O1928,[1]Sammelnr.!$E:$F,2,FALSE)=0,"Sammelnr. ungeschält VS"),
IFERROR(IF(VLOOKUP(O1928,[1]Sammelnr.!$H:$I,2,FALSE)=0,"Sammelnr. geschält"),
IFERROR(IF(VLOOKUP(O1928,[1]Offen!$B:$C,2,FALSE)=0,"Offen ungeschält ABS"),
IFERROR(IF(VLOOKUP(O1928,[1]Offen!$E:$F,2,FALSE)=0,"Offen ungeschält VOS"),
IFERROR(IF(VLOOKUP(O1928,[1]Offen!$H:$I,2,FALSE)=0,"Offen geschält RW"),
IFERROR(IF(VLOOKUP(O1928,[1]Offen!$K:$L,2,FALSE)=0,"Offen vegan"),
IFERROR(IF(VLOOKUP(O1928,[1]Offen!$N:$O,2,FALSE)=0,"Offen Zipfel"),
IFERROR(IF(VLOOKUP(O1928,[1]Offen!$Q:$R,2,FALSE)=0,"Offen Endstücke"),
IFERROR(IF(VLOOKUP(O1928,[1]Vakuumiert!$B:$C,2,FALSE)=0,"Vakuumierter VOS ungeschält"),
IFERROR(IF(VLOOKUP(O1928,[1]Vakuumiert!$E:$F,2,FALSE)=0,"Vakuumierter ABS ungeschält"),
IFERROR(IF(VLOOKUP(O1928,[1]Vakuumiert!$H:$I,2,FALSE)=0,"Vakuumierter VOS geschält"),
IFERROR(IF(VLOOKUP(O1928,[1]Vakuumiert!$K:$L,2,FALSE)=0,"Vakuumierter VOS vegan"),
IFERROR(IF(VLOOKUP(O1928,[1]Vakuumiert!$N:$O,2,FALSE)=0,"Vakuumierter VOS Zipfel"),
IFERROR(IF(VLOOKUP(O1928,[1]Vakuumiert!$Q:$R,2,FALSE)=0,"Vakuumiert geschält"),
IFERROR(IF(VLOOKUP(O1928,'[1]vakuumierte Fertigprodukte'!$B:$C,2,FALSE)=0,"Fertigprodukte"),
IFERROR(IF(VLOOKUP(O1928,'[1]vakuumierte Fertigprodukte'!$E:$FI,2,FALSE)=0,"Vakuumierte Zipfel"),
IFERROR(IF(VLOOKUP(O1928,[1]Wurste!$B:$C,2,FALSE)=0,"Räucherwürste"),
IFERROR(IF(VLOOKUP(O1928,[1]Wurste!$E:$F,2,FALSE)=0,"URW/URGW Wurst"),
IFERROR(IF(VLOOKUP(O1928,[1]Wurste!$H:$I,2,FALSE)=0,"HF-Wurst Vegan"),
IFERROR(IF(VLOOKUP(O1928,[1]Wurste!$K:$L,2,FALSE)=0,"320er ohne Würste"),
IFERROR(IF(AND(OR(Abfalldokumentation!$A1928="BU3",Abfalldokumentation!$A1928="Verkauf"),Abfalldokumentation!$F1928="Schimmel",Abfalldokumentation!$G1928="keinen Abnehmer/kein Schälpersonal"),"Div. Zipfel, ES ohne Verwendung",VLOOKUP(Abfalldokumentation!$E1928,Produktgruppen!A:B,2,FALSE)),"-")))))))))))))))))))))))</f>
        <v>-</v>
      </c>
      <c r="E1928" s="97" t="str">
        <f>IFERROR(VLOOKUP(Abfalldokumentation!$O1928,Artikel!A:C,3,FALSE),Abfalldokumentation!$O1928)</f>
        <v>VOS RW-JALA-NAT ZIPFEL</v>
      </c>
      <c r="F1928" s="97" t="str">
        <f>VLOOKUP(T1928,'Liste Gründe'!A:D,2,FALSE)</f>
        <v>Schimmel</v>
      </c>
      <c r="G1928" s="96" t="str">
        <f>IF(ISBLANK(V1928),VLOOKUP(Abfalldokumentation!$P1928,'Liste Gründe'!A:D,3,FALSE),V1928)</f>
        <v>Schimmel</v>
      </c>
      <c r="H1928" s="97" t="str">
        <f>IF(ISBLANK(Abfalldokumentation!$W1928),"-",Abfalldokumentation!$W1928)</f>
        <v>-</v>
      </c>
      <c r="I1928" s="97">
        <f t="shared" si="256"/>
        <v>47</v>
      </c>
      <c r="J1928" s="97" t="str">
        <f t="shared" si="257"/>
        <v>Produkte</v>
      </c>
      <c r="K1928" s="97" t="str">
        <f t="shared" si="258"/>
        <v>BUs</v>
      </c>
      <c r="L1928" s="97" t="str">
        <f t="shared" si="259"/>
        <v>Symptome</v>
      </c>
      <c r="M1928" s="97">
        <f>IFERROR(VLOOKUP(Abfalldokumentation!$O1928,Kennzahlen!S:V,3,FALSE)*Abfalldokumentation!$B1928,"0")</f>
        <v>23</v>
      </c>
      <c r="N1928" s="97" t="str">
        <f>IF(ISBLANK(Q1928),VLOOKUP(Abfalldokumentation!$O1928,'Linien - BU'!R:S,2,FALSE),Q1928)</f>
        <v>Verkauf</v>
      </c>
      <c r="O1928" s="98">
        <f t="shared" si="260"/>
        <v>29501080</v>
      </c>
      <c r="P1928" s="98">
        <f t="shared" si="261"/>
        <v>12</v>
      </c>
      <c r="Q1928" s="90" t="s">
        <v>11</v>
      </c>
      <c r="R1928" s="91">
        <v>29501080</v>
      </c>
      <c r="S1928" s="91">
        <v>46</v>
      </c>
      <c r="T1928" s="91">
        <v>12</v>
      </c>
      <c r="U1928" s="41">
        <v>44522</v>
      </c>
      <c r="V1928" s="92"/>
      <c r="W1928" s="91"/>
      <c r="X1928" s="93" t="str">
        <f>IFERROR(VLOOKUP(Abfalldokumentation!$R1928,Artikel!A:C,3,FALSE),Abfalldokumentation!$R1928)</f>
        <v>VOS RW-JALA-NAT ZIPFEL</v>
      </c>
    </row>
    <row r="1929" spans="1:24" ht="30" hidden="1" customHeight="1" x14ac:dyDescent="0.25">
      <c r="A1929" s="94" t="str">
        <f>VLOOKUP(N1929,'Linien - BU'!A:B,2,FALSE)</f>
        <v>Verkauf</v>
      </c>
      <c r="B1929" s="95">
        <f t="shared" si="255"/>
        <v>54</v>
      </c>
      <c r="C1929" s="96">
        <f>Abfalldokumentation!$U1929</f>
        <v>44522</v>
      </c>
      <c r="D1929" s="69" t="str">
        <f>IFERROR(IF(VLOOKUP(O1929,'[1]Rohware 230'!$B:$C,2,FALSE)=0,"Rohware"),
IFERROR(IF(VLOOKUP(O1929,[1]Sammelnr.!$B:$C,2,FALSE)=0,"Sammelnr. ungeschält ABS"),
IFERROR(IF(VLOOKUP(O1929,[1]Sammelnr.!$E:$F,2,FALSE)=0,"Sammelnr. ungeschält VS"),
IFERROR(IF(VLOOKUP(O1929,[1]Sammelnr.!$H:$I,2,FALSE)=0,"Sammelnr. geschält"),
IFERROR(IF(VLOOKUP(O1929,[1]Offen!$B:$C,2,FALSE)=0,"Offen ungeschält ABS"),
IFERROR(IF(VLOOKUP(O1929,[1]Offen!$E:$F,2,FALSE)=0,"Offen ungeschält VOS"),
IFERROR(IF(VLOOKUP(O1929,[1]Offen!$H:$I,2,FALSE)=0,"Offen geschält RW"),
IFERROR(IF(VLOOKUP(O1929,[1]Offen!$K:$L,2,FALSE)=0,"Offen vegan"),
IFERROR(IF(VLOOKUP(O1929,[1]Offen!$N:$O,2,FALSE)=0,"Offen Zipfel"),
IFERROR(IF(VLOOKUP(O1929,[1]Offen!$Q:$R,2,FALSE)=0,"Offen Endstücke"),
IFERROR(IF(VLOOKUP(O1929,[1]Vakuumiert!$B:$C,2,FALSE)=0,"Vakuumierter VOS ungeschält"),
IFERROR(IF(VLOOKUP(O1929,[1]Vakuumiert!$E:$F,2,FALSE)=0,"Vakuumierter ABS ungeschält"),
IFERROR(IF(VLOOKUP(O1929,[1]Vakuumiert!$H:$I,2,FALSE)=0,"Vakuumierter VOS geschält"),
IFERROR(IF(VLOOKUP(O1929,[1]Vakuumiert!$K:$L,2,FALSE)=0,"Vakuumierter VOS vegan"),
IFERROR(IF(VLOOKUP(O1929,[1]Vakuumiert!$N:$O,2,FALSE)=0,"Vakuumierter VOS Zipfel"),
IFERROR(IF(VLOOKUP(O1929,[1]Vakuumiert!$Q:$R,2,FALSE)=0,"Vakuumiert geschält"),
IFERROR(IF(VLOOKUP(O1929,'[1]vakuumierte Fertigprodukte'!$B:$C,2,FALSE)=0,"Fertigprodukte"),
IFERROR(IF(VLOOKUP(O1929,'[1]vakuumierte Fertigprodukte'!$E:$FI,2,FALSE)=0,"Vakuumierte Zipfel"),
IFERROR(IF(VLOOKUP(O1929,[1]Wurste!$B:$C,2,FALSE)=0,"Räucherwürste"),
IFERROR(IF(VLOOKUP(O1929,[1]Wurste!$E:$F,2,FALSE)=0,"URW/URGW Wurst"),
IFERROR(IF(VLOOKUP(O1929,[1]Wurste!$H:$I,2,FALSE)=0,"HF-Wurst Vegan"),
IFERROR(IF(VLOOKUP(O1929,[1]Wurste!$K:$L,2,FALSE)=0,"320er ohne Würste"),
IFERROR(IF(AND(OR(Abfalldokumentation!$A1929="BU3",Abfalldokumentation!$A1929="Verkauf"),Abfalldokumentation!$F1929="Schimmel",Abfalldokumentation!$G1929="keinen Abnehmer/kein Schälpersonal"),"Div. Zipfel, ES ohne Verwendung",VLOOKUP(Abfalldokumentation!$E1929,Produktgruppen!A:B,2,FALSE)),"-")))))))))))))))))))))))</f>
        <v>-</v>
      </c>
      <c r="E1929" s="97" t="str">
        <f>IFERROR(VLOOKUP(Abfalldokumentation!$O1929,Artikel!A:C,3,FALSE),Abfalldokumentation!$O1929)</f>
        <v>VOS RW-JALA-NAT ZIPFEL</v>
      </c>
      <c r="F1929" s="97" t="str">
        <f>VLOOKUP(T1929,'Liste Gründe'!A:D,2,FALSE)</f>
        <v>Schimmel</v>
      </c>
      <c r="G1929" s="96" t="str">
        <f>IF(ISBLANK(V1929),VLOOKUP(Abfalldokumentation!$P1929,'Liste Gründe'!A:D,3,FALSE),V1929)</f>
        <v>Schimmel</v>
      </c>
      <c r="H1929" s="97" t="str">
        <f>IF(ISBLANK(Abfalldokumentation!$W1929),"-",Abfalldokumentation!$W1929)</f>
        <v>-</v>
      </c>
      <c r="I1929" s="97">
        <f t="shared" si="256"/>
        <v>47</v>
      </c>
      <c r="J1929" s="97" t="str">
        <f t="shared" si="257"/>
        <v>Produkte</v>
      </c>
      <c r="K1929" s="97" t="str">
        <f t="shared" si="258"/>
        <v>BUs</v>
      </c>
      <c r="L1929" s="97" t="str">
        <f t="shared" si="259"/>
        <v>Symptome</v>
      </c>
      <c r="M1929" s="97">
        <f>IFERROR(VLOOKUP(Abfalldokumentation!$O1929,Kennzahlen!S:V,3,FALSE)*Abfalldokumentation!$B1929,"0")</f>
        <v>27</v>
      </c>
      <c r="N1929" s="97" t="str">
        <f>IF(ISBLANK(Q1929),VLOOKUP(Abfalldokumentation!$O1929,'Linien - BU'!R:S,2,FALSE),Q1929)</f>
        <v>Verkauf</v>
      </c>
      <c r="O1929" s="98">
        <f t="shared" si="260"/>
        <v>29501080</v>
      </c>
      <c r="P1929" s="98">
        <f t="shared" si="261"/>
        <v>12</v>
      </c>
      <c r="Q1929" s="90" t="s">
        <v>11</v>
      </c>
      <c r="R1929" s="91">
        <v>29501080</v>
      </c>
      <c r="S1929" s="91">
        <v>54</v>
      </c>
      <c r="T1929" s="91">
        <v>12</v>
      </c>
      <c r="U1929" s="41">
        <v>44522</v>
      </c>
      <c r="V1929" s="92"/>
      <c r="W1929" s="91"/>
      <c r="X1929" s="93" t="str">
        <f>IFERROR(VLOOKUP(Abfalldokumentation!$R1929,Artikel!A:C,3,FALSE),Abfalldokumentation!$R1929)</f>
        <v>VOS RW-JALA-NAT ZIPFEL</v>
      </c>
    </row>
    <row r="1930" spans="1:24" ht="30" hidden="1" customHeight="1" x14ac:dyDescent="0.25">
      <c r="A1930" s="94" t="str">
        <f>VLOOKUP(N1930,'Linien - BU'!A:B,2,FALSE)</f>
        <v>Verkauf</v>
      </c>
      <c r="B1930" s="95">
        <f t="shared" si="255"/>
        <v>18</v>
      </c>
      <c r="C1930" s="96">
        <f>Abfalldokumentation!$U1930</f>
        <v>44522</v>
      </c>
      <c r="D1930" s="69" t="str">
        <f>IFERROR(IF(VLOOKUP(O1930,'[1]Rohware 230'!$B:$C,2,FALSE)=0,"Rohware"),
IFERROR(IF(VLOOKUP(O1930,[1]Sammelnr.!$B:$C,2,FALSE)=0,"Sammelnr. ungeschält ABS"),
IFERROR(IF(VLOOKUP(O1930,[1]Sammelnr.!$E:$F,2,FALSE)=0,"Sammelnr. ungeschält VS"),
IFERROR(IF(VLOOKUP(O1930,[1]Sammelnr.!$H:$I,2,FALSE)=0,"Sammelnr. geschält"),
IFERROR(IF(VLOOKUP(O1930,[1]Offen!$B:$C,2,FALSE)=0,"Offen ungeschält ABS"),
IFERROR(IF(VLOOKUP(O1930,[1]Offen!$E:$F,2,FALSE)=0,"Offen ungeschält VOS"),
IFERROR(IF(VLOOKUP(O1930,[1]Offen!$H:$I,2,FALSE)=0,"Offen geschält RW"),
IFERROR(IF(VLOOKUP(O1930,[1]Offen!$K:$L,2,FALSE)=0,"Offen vegan"),
IFERROR(IF(VLOOKUP(O1930,[1]Offen!$N:$O,2,FALSE)=0,"Offen Zipfel"),
IFERROR(IF(VLOOKUP(O1930,[1]Offen!$Q:$R,2,FALSE)=0,"Offen Endstücke"),
IFERROR(IF(VLOOKUP(O1930,[1]Vakuumiert!$B:$C,2,FALSE)=0,"Vakuumierter VOS ungeschält"),
IFERROR(IF(VLOOKUP(O1930,[1]Vakuumiert!$E:$F,2,FALSE)=0,"Vakuumierter ABS ungeschält"),
IFERROR(IF(VLOOKUP(O1930,[1]Vakuumiert!$H:$I,2,FALSE)=0,"Vakuumierter VOS geschält"),
IFERROR(IF(VLOOKUP(O1930,[1]Vakuumiert!$K:$L,2,FALSE)=0,"Vakuumierter VOS vegan"),
IFERROR(IF(VLOOKUP(O1930,[1]Vakuumiert!$N:$O,2,FALSE)=0,"Vakuumierter VOS Zipfel"),
IFERROR(IF(VLOOKUP(O1930,[1]Vakuumiert!$Q:$R,2,FALSE)=0,"Vakuumiert geschält"),
IFERROR(IF(VLOOKUP(O1930,'[1]vakuumierte Fertigprodukte'!$B:$C,2,FALSE)=0,"Fertigprodukte"),
IFERROR(IF(VLOOKUP(O1930,'[1]vakuumierte Fertigprodukte'!$E:$FI,2,FALSE)=0,"Vakuumierte Zipfel"),
IFERROR(IF(VLOOKUP(O1930,[1]Wurste!$B:$C,2,FALSE)=0,"Räucherwürste"),
IFERROR(IF(VLOOKUP(O1930,[1]Wurste!$E:$F,2,FALSE)=0,"URW/URGW Wurst"),
IFERROR(IF(VLOOKUP(O1930,[1]Wurste!$H:$I,2,FALSE)=0,"HF-Wurst Vegan"),
IFERROR(IF(VLOOKUP(O1930,[1]Wurste!$K:$L,2,FALSE)=0,"320er ohne Würste"),
IFERROR(IF(AND(OR(Abfalldokumentation!$A1930="BU3",Abfalldokumentation!$A1930="Verkauf"),Abfalldokumentation!$F1930="Schimmel",Abfalldokumentation!$G1930="keinen Abnehmer/kein Schälpersonal"),"Div. Zipfel, ES ohne Verwendung",VLOOKUP(Abfalldokumentation!$E1930,Produktgruppen!A:B,2,FALSE)),"-")))))))))))))))))))))))</f>
        <v>Vorschmelz</v>
      </c>
      <c r="E1930" s="97" t="str">
        <f>IFERROR(VLOOKUP(Abfalldokumentation!$O1930,Artikel!A:C,3,FALSE),Abfalldokumentation!$O1930)</f>
        <v>VOS RW-JALA-NAT ENDSTÜC</v>
      </c>
      <c r="F1930" s="97" t="str">
        <f>VLOOKUP(T1930,'Liste Gründe'!A:D,2,FALSE)</f>
        <v>Schimmel</v>
      </c>
      <c r="G1930" s="96" t="str">
        <f>IF(ISBLANK(V1930),VLOOKUP(Abfalldokumentation!$P1930,'Liste Gründe'!A:D,3,FALSE),V1930)</f>
        <v>Schimmel</v>
      </c>
      <c r="H1930" s="97" t="str">
        <f>IF(ISBLANK(Abfalldokumentation!$W1930),"-",Abfalldokumentation!$W1930)</f>
        <v>-</v>
      </c>
      <c r="I1930" s="97">
        <f t="shared" si="256"/>
        <v>47</v>
      </c>
      <c r="J1930" s="97" t="str">
        <f t="shared" si="257"/>
        <v>Produkte</v>
      </c>
      <c r="K1930" s="97" t="str">
        <f t="shared" si="258"/>
        <v>BUs</v>
      </c>
      <c r="L1930" s="97" t="str">
        <f t="shared" si="259"/>
        <v>Symptome</v>
      </c>
      <c r="M1930" s="97">
        <f>IFERROR(VLOOKUP(Abfalldokumentation!$O1930,Kennzahlen!S:V,3,FALSE)*Abfalldokumentation!$B1930,"0")</f>
        <v>9</v>
      </c>
      <c r="N1930" s="97" t="str">
        <f>IF(ISBLANK(Q1930),VLOOKUP(Abfalldokumentation!$O1930,'Linien - BU'!R:S,2,FALSE),Q1930)</f>
        <v>Verkauf</v>
      </c>
      <c r="O1930" s="98">
        <f t="shared" si="260"/>
        <v>29501081</v>
      </c>
      <c r="P1930" s="98">
        <f t="shared" si="261"/>
        <v>12</v>
      </c>
      <c r="Q1930" s="90" t="s">
        <v>11</v>
      </c>
      <c r="R1930" s="91">
        <v>29501081</v>
      </c>
      <c r="S1930" s="91">
        <v>18</v>
      </c>
      <c r="T1930" s="91">
        <v>12</v>
      </c>
      <c r="U1930" s="41">
        <v>44522</v>
      </c>
      <c r="V1930" s="92"/>
      <c r="W1930" s="91"/>
      <c r="X1930" s="93" t="str">
        <f>IFERROR(VLOOKUP(Abfalldokumentation!$R1930,Artikel!A:C,3,FALSE),Abfalldokumentation!$R1930)</f>
        <v>VOS RW-JALA-NAT ENDSTÜC</v>
      </c>
    </row>
    <row r="1931" spans="1:24" ht="30" hidden="1" customHeight="1" x14ac:dyDescent="0.25">
      <c r="A1931" s="94" t="str">
        <f>VLOOKUP(N1931,'Linien - BU'!A:B,2,FALSE)</f>
        <v>Verkauf</v>
      </c>
      <c r="B1931" s="95">
        <f t="shared" si="255"/>
        <v>28</v>
      </c>
      <c r="C1931" s="96">
        <f>Abfalldokumentation!$U1931</f>
        <v>44522</v>
      </c>
      <c r="D1931" s="69" t="str">
        <f>IFERROR(IF(VLOOKUP(O1931,'[1]Rohware 230'!$B:$C,2,FALSE)=0,"Rohware"),
IFERROR(IF(VLOOKUP(O1931,[1]Sammelnr.!$B:$C,2,FALSE)=0,"Sammelnr. ungeschält ABS"),
IFERROR(IF(VLOOKUP(O1931,[1]Sammelnr.!$E:$F,2,FALSE)=0,"Sammelnr. ungeschält VS"),
IFERROR(IF(VLOOKUP(O1931,[1]Sammelnr.!$H:$I,2,FALSE)=0,"Sammelnr. geschält"),
IFERROR(IF(VLOOKUP(O1931,[1]Offen!$B:$C,2,FALSE)=0,"Offen ungeschält ABS"),
IFERROR(IF(VLOOKUP(O1931,[1]Offen!$E:$F,2,FALSE)=0,"Offen ungeschält VOS"),
IFERROR(IF(VLOOKUP(O1931,[1]Offen!$H:$I,2,FALSE)=0,"Offen geschält RW"),
IFERROR(IF(VLOOKUP(O1931,[1]Offen!$K:$L,2,FALSE)=0,"Offen vegan"),
IFERROR(IF(VLOOKUP(O1931,[1]Offen!$N:$O,2,FALSE)=0,"Offen Zipfel"),
IFERROR(IF(VLOOKUP(O1931,[1]Offen!$Q:$R,2,FALSE)=0,"Offen Endstücke"),
IFERROR(IF(VLOOKUP(O1931,[1]Vakuumiert!$B:$C,2,FALSE)=0,"Vakuumierter VOS ungeschält"),
IFERROR(IF(VLOOKUP(O1931,[1]Vakuumiert!$E:$F,2,FALSE)=0,"Vakuumierter ABS ungeschält"),
IFERROR(IF(VLOOKUP(O1931,[1]Vakuumiert!$H:$I,2,FALSE)=0,"Vakuumierter VOS geschält"),
IFERROR(IF(VLOOKUP(O1931,[1]Vakuumiert!$K:$L,2,FALSE)=0,"Vakuumierter VOS vegan"),
IFERROR(IF(VLOOKUP(O1931,[1]Vakuumiert!$N:$O,2,FALSE)=0,"Vakuumierter VOS Zipfel"),
IFERROR(IF(VLOOKUP(O1931,[1]Vakuumiert!$Q:$R,2,FALSE)=0,"Vakuumiert geschält"),
IFERROR(IF(VLOOKUP(O1931,'[1]vakuumierte Fertigprodukte'!$B:$C,2,FALSE)=0,"Fertigprodukte"),
IFERROR(IF(VLOOKUP(O1931,'[1]vakuumierte Fertigprodukte'!$E:$FI,2,FALSE)=0,"Vakuumierte Zipfel"),
IFERROR(IF(VLOOKUP(O1931,[1]Wurste!$B:$C,2,FALSE)=0,"Räucherwürste"),
IFERROR(IF(VLOOKUP(O1931,[1]Wurste!$E:$F,2,FALSE)=0,"URW/URGW Wurst"),
IFERROR(IF(VLOOKUP(O1931,[1]Wurste!$H:$I,2,FALSE)=0,"HF-Wurst Vegan"),
IFERROR(IF(VLOOKUP(O1931,[1]Wurste!$K:$L,2,FALSE)=0,"320er ohne Würste"),
IFERROR(IF(AND(OR(Abfalldokumentation!$A1931="BU3",Abfalldokumentation!$A1931="Verkauf"),Abfalldokumentation!$F1931="Schimmel",Abfalldokumentation!$G1931="keinen Abnehmer/kein Schälpersonal"),"Div. Zipfel, ES ohne Verwendung",VLOOKUP(Abfalldokumentation!$E1931,Produktgruppen!A:B,2,FALSE)),"-")))))))))))))))))))))))</f>
        <v>Vorschmelz</v>
      </c>
      <c r="E1931" s="97" t="str">
        <f>IFERROR(VLOOKUP(Abfalldokumentation!$O1931,Artikel!A:C,3,FALSE),Abfalldokumentation!$O1931)</f>
        <v>VOS RW-JALA-NAT ENDSTÜC</v>
      </c>
      <c r="F1931" s="97" t="str">
        <f>VLOOKUP(T1931,'Liste Gründe'!A:D,2,FALSE)</f>
        <v>Schimmel</v>
      </c>
      <c r="G1931" s="96" t="str">
        <f>IF(ISBLANK(V1931),VLOOKUP(Abfalldokumentation!$P1931,'Liste Gründe'!A:D,3,FALSE),V1931)</f>
        <v>Schimmel</v>
      </c>
      <c r="H1931" s="97" t="str">
        <f>IF(ISBLANK(Abfalldokumentation!$W1931),"-",Abfalldokumentation!$W1931)</f>
        <v>-</v>
      </c>
      <c r="I1931" s="97">
        <f t="shared" si="256"/>
        <v>47</v>
      </c>
      <c r="J1931" s="97" t="str">
        <f t="shared" si="257"/>
        <v>Produkte</v>
      </c>
      <c r="K1931" s="97" t="str">
        <f t="shared" si="258"/>
        <v>BUs</v>
      </c>
      <c r="L1931" s="97" t="str">
        <f t="shared" si="259"/>
        <v>Symptome</v>
      </c>
      <c r="M1931" s="97">
        <f>IFERROR(VLOOKUP(Abfalldokumentation!$O1931,Kennzahlen!S:V,3,FALSE)*Abfalldokumentation!$B1931,"0")</f>
        <v>14</v>
      </c>
      <c r="N1931" s="97" t="str">
        <f>IF(ISBLANK(Q1931),VLOOKUP(Abfalldokumentation!$O1931,'Linien - BU'!R:S,2,FALSE),Q1931)</f>
        <v>Verkauf</v>
      </c>
      <c r="O1931" s="98">
        <f t="shared" si="260"/>
        <v>29501081</v>
      </c>
      <c r="P1931" s="98">
        <f t="shared" si="261"/>
        <v>12</v>
      </c>
      <c r="Q1931" s="90" t="s">
        <v>11</v>
      </c>
      <c r="R1931" s="91">
        <v>29501081</v>
      </c>
      <c r="S1931" s="91">
        <v>28</v>
      </c>
      <c r="T1931" s="91">
        <v>12</v>
      </c>
      <c r="U1931" s="41">
        <v>44522</v>
      </c>
      <c r="V1931" s="92"/>
      <c r="W1931" s="91"/>
      <c r="X1931" s="93" t="str">
        <f>IFERROR(VLOOKUP(Abfalldokumentation!$R1931,Artikel!A:C,3,FALSE),Abfalldokumentation!$R1931)</f>
        <v>VOS RW-JALA-NAT ENDSTÜC</v>
      </c>
    </row>
    <row r="1932" spans="1:24" ht="30" hidden="1" customHeight="1" x14ac:dyDescent="0.25">
      <c r="A1932" s="94" t="str">
        <f>VLOOKUP(N1932,'Linien - BU'!A:B,2,FALSE)</f>
        <v>Verkauf</v>
      </c>
      <c r="B1932" s="95">
        <f t="shared" si="255"/>
        <v>24</v>
      </c>
      <c r="C1932" s="96">
        <f>Abfalldokumentation!$U1932</f>
        <v>44522</v>
      </c>
      <c r="D1932" s="69" t="str">
        <f>IFERROR(IF(VLOOKUP(O1932,'[1]Rohware 230'!$B:$C,2,FALSE)=0,"Rohware"),
IFERROR(IF(VLOOKUP(O1932,[1]Sammelnr.!$B:$C,2,FALSE)=0,"Sammelnr. ungeschält ABS"),
IFERROR(IF(VLOOKUP(O1932,[1]Sammelnr.!$E:$F,2,FALSE)=0,"Sammelnr. ungeschält VS"),
IFERROR(IF(VLOOKUP(O1932,[1]Sammelnr.!$H:$I,2,FALSE)=0,"Sammelnr. geschält"),
IFERROR(IF(VLOOKUP(O1932,[1]Offen!$B:$C,2,FALSE)=0,"Offen ungeschält ABS"),
IFERROR(IF(VLOOKUP(O1932,[1]Offen!$E:$F,2,FALSE)=0,"Offen ungeschält VOS"),
IFERROR(IF(VLOOKUP(O1932,[1]Offen!$H:$I,2,FALSE)=0,"Offen geschält RW"),
IFERROR(IF(VLOOKUP(O1932,[1]Offen!$K:$L,2,FALSE)=0,"Offen vegan"),
IFERROR(IF(VLOOKUP(O1932,[1]Offen!$N:$O,2,FALSE)=0,"Offen Zipfel"),
IFERROR(IF(VLOOKUP(O1932,[1]Offen!$Q:$R,2,FALSE)=0,"Offen Endstücke"),
IFERROR(IF(VLOOKUP(O1932,[1]Vakuumiert!$B:$C,2,FALSE)=0,"Vakuumierter VOS ungeschält"),
IFERROR(IF(VLOOKUP(O1932,[1]Vakuumiert!$E:$F,2,FALSE)=0,"Vakuumierter ABS ungeschält"),
IFERROR(IF(VLOOKUP(O1932,[1]Vakuumiert!$H:$I,2,FALSE)=0,"Vakuumierter VOS geschält"),
IFERROR(IF(VLOOKUP(O1932,[1]Vakuumiert!$K:$L,2,FALSE)=0,"Vakuumierter VOS vegan"),
IFERROR(IF(VLOOKUP(O1932,[1]Vakuumiert!$N:$O,2,FALSE)=0,"Vakuumierter VOS Zipfel"),
IFERROR(IF(VLOOKUP(O1932,[1]Vakuumiert!$Q:$R,2,FALSE)=0,"Vakuumiert geschält"),
IFERROR(IF(VLOOKUP(O1932,'[1]vakuumierte Fertigprodukte'!$B:$C,2,FALSE)=0,"Fertigprodukte"),
IFERROR(IF(VLOOKUP(O1932,'[1]vakuumierte Fertigprodukte'!$E:$FI,2,FALSE)=0,"Vakuumierte Zipfel"),
IFERROR(IF(VLOOKUP(O1932,[1]Wurste!$B:$C,2,FALSE)=0,"Räucherwürste"),
IFERROR(IF(VLOOKUP(O1932,[1]Wurste!$E:$F,2,FALSE)=0,"URW/URGW Wurst"),
IFERROR(IF(VLOOKUP(O1932,[1]Wurste!$H:$I,2,FALSE)=0,"HF-Wurst Vegan"),
IFERROR(IF(VLOOKUP(O1932,[1]Wurste!$K:$L,2,FALSE)=0,"320er ohne Würste"),
IFERROR(IF(AND(OR(Abfalldokumentation!$A1932="BU3",Abfalldokumentation!$A1932="Verkauf"),Abfalldokumentation!$F1932="Schimmel",Abfalldokumentation!$G1932="keinen Abnehmer/kein Schälpersonal"),"Div. Zipfel, ES ohne Verwendung",VLOOKUP(Abfalldokumentation!$E1932,Produktgruppen!A:B,2,FALSE)),"-")))))))))))))))))))))))</f>
        <v>Vorschmelz</v>
      </c>
      <c r="E1932" s="97" t="str">
        <f>IFERROR(VLOOKUP(Abfalldokumentation!$O1932,Artikel!A:C,3,FALSE),Abfalldokumentation!$O1932)</f>
        <v>VOS RW-JALA-NAT ENDSTÜC</v>
      </c>
      <c r="F1932" s="97" t="str">
        <f>VLOOKUP(T1932,'Liste Gründe'!A:D,2,FALSE)</f>
        <v>Schimmel</v>
      </c>
      <c r="G1932" s="96" t="str">
        <f>IF(ISBLANK(V1932),VLOOKUP(Abfalldokumentation!$P1932,'Liste Gründe'!A:D,3,FALSE),V1932)</f>
        <v>Schimmel</v>
      </c>
      <c r="H1932" s="97" t="str">
        <f>IF(ISBLANK(Abfalldokumentation!$W1932),"-",Abfalldokumentation!$W1932)</f>
        <v>-</v>
      </c>
      <c r="I1932" s="97">
        <f t="shared" si="256"/>
        <v>47</v>
      </c>
      <c r="J1932" s="97" t="str">
        <f t="shared" si="257"/>
        <v>Produkte</v>
      </c>
      <c r="K1932" s="97" t="str">
        <f t="shared" si="258"/>
        <v>BUs</v>
      </c>
      <c r="L1932" s="97" t="str">
        <f t="shared" si="259"/>
        <v>Symptome</v>
      </c>
      <c r="M1932" s="97">
        <f>IFERROR(VLOOKUP(Abfalldokumentation!$O1932,Kennzahlen!S:V,3,FALSE)*Abfalldokumentation!$B1932,"0")</f>
        <v>12</v>
      </c>
      <c r="N1932" s="97" t="str">
        <f>IF(ISBLANK(Q1932),VLOOKUP(Abfalldokumentation!$O1932,'Linien - BU'!R:S,2,FALSE),Q1932)</f>
        <v>Verkauf</v>
      </c>
      <c r="O1932" s="98">
        <f t="shared" si="260"/>
        <v>29501081</v>
      </c>
      <c r="P1932" s="98">
        <f t="shared" si="261"/>
        <v>12</v>
      </c>
      <c r="Q1932" s="90" t="s">
        <v>11</v>
      </c>
      <c r="R1932" s="91">
        <v>29501081</v>
      </c>
      <c r="S1932" s="91">
        <v>24</v>
      </c>
      <c r="T1932" s="91">
        <v>12</v>
      </c>
      <c r="U1932" s="41">
        <v>44522</v>
      </c>
      <c r="V1932" s="92"/>
      <c r="W1932" s="91"/>
      <c r="X1932" s="93" t="str">
        <f>IFERROR(VLOOKUP(Abfalldokumentation!$R1932,Artikel!A:C,3,FALSE),Abfalldokumentation!$R1932)</f>
        <v>VOS RW-JALA-NAT ENDSTÜC</v>
      </c>
    </row>
    <row r="1933" spans="1:24" ht="30" hidden="1" customHeight="1" x14ac:dyDescent="0.25">
      <c r="A1933" s="94" t="str">
        <f>VLOOKUP(N1933,'Linien - BU'!A:B,2,FALSE)</f>
        <v>BU3</v>
      </c>
      <c r="B1933" s="95">
        <f t="shared" si="255"/>
        <v>8</v>
      </c>
      <c r="C1933" s="96">
        <f>Abfalldokumentation!$U1933</f>
        <v>44522</v>
      </c>
      <c r="D1933" s="69" t="str">
        <f>IFERROR(IF(VLOOKUP(O1933,'[1]Rohware 230'!$B:$C,2,FALSE)=0,"Rohware"),
IFERROR(IF(VLOOKUP(O1933,[1]Sammelnr.!$B:$C,2,FALSE)=0,"Sammelnr. ungeschält ABS"),
IFERROR(IF(VLOOKUP(O1933,[1]Sammelnr.!$E:$F,2,FALSE)=0,"Sammelnr. ungeschält VS"),
IFERROR(IF(VLOOKUP(O1933,[1]Sammelnr.!$H:$I,2,FALSE)=0,"Sammelnr. geschält"),
IFERROR(IF(VLOOKUP(O1933,[1]Offen!$B:$C,2,FALSE)=0,"Offen ungeschält ABS"),
IFERROR(IF(VLOOKUP(O1933,[1]Offen!$E:$F,2,FALSE)=0,"Offen ungeschält VOS"),
IFERROR(IF(VLOOKUP(O1933,[1]Offen!$H:$I,2,FALSE)=0,"Offen geschält RW"),
IFERROR(IF(VLOOKUP(O1933,[1]Offen!$K:$L,2,FALSE)=0,"Offen vegan"),
IFERROR(IF(VLOOKUP(O1933,[1]Offen!$N:$O,2,FALSE)=0,"Offen Zipfel"),
IFERROR(IF(VLOOKUP(O1933,[1]Offen!$Q:$R,2,FALSE)=0,"Offen Endstücke"),
IFERROR(IF(VLOOKUP(O1933,[1]Vakuumiert!$B:$C,2,FALSE)=0,"Vakuumierter VOS ungeschält"),
IFERROR(IF(VLOOKUP(O1933,[1]Vakuumiert!$E:$F,2,FALSE)=0,"Vakuumierter ABS ungeschält"),
IFERROR(IF(VLOOKUP(O1933,[1]Vakuumiert!$H:$I,2,FALSE)=0,"Vakuumierter VOS geschält"),
IFERROR(IF(VLOOKUP(O1933,[1]Vakuumiert!$K:$L,2,FALSE)=0,"Vakuumierter VOS vegan"),
IFERROR(IF(VLOOKUP(O1933,[1]Vakuumiert!$N:$O,2,FALSE)=0,"Vakuumierter VOS Zipfel"),
IFERROR(IF(VLOOKUP(O1933,[1]Vakuumiert!$Q:$R,2,FALSE)=0,"Vakuumiert geschält"),
IFERROR(IF(VLOOKUP(O1933,'[1]vakuumierte Fertigprodukte'!$B:$C,2,FALSE)=0,"Fertigprodukte"),
IFERROR(IF(VLOOKUP(O1933,'[1]vakuumierte Fertigprodukte'!$E:$FI,2,FALSE)=0,"Vakuumierte Zipfel"),
IFERROR(IF(VLOOKUP(O1933,[1]Wurste!$B:$C,2,FALSE)=0,"Räucherwürste"),
IFERROR(IF(VLOOKUP(O1933,[1]Wurste!$E:$F,2,FALSE)=0,"URW/URGW Wurst"),
IFERROR(IF(VLOOKUP(O1933,[1]Wurste!$H:$I,2,FALSE)=0,"HF-Wurst Vegan"),
IFERROR(IF(VLOOKUP(O1933,[1]Wurste!$K:$L,2,FALSE)=0,"320er ohne Würste"),
IFERROR(IF(AND(OR(Abfalldokumentation!$A1933="BU3",Abfalldokumentation!$A1933="Verkauf"),Abfalldokumentation!$F1933="Schimmel",Abfalldokumentation!$G1933="keinen Abnehmer/kein Schälpersonal"),"Div. Zipfel, ES ohne Verwendung",VLOOKUP(Abfalldokumentation!$E1933,Produktgruppen!A:B,2,FALSE)),"-")))))))))))))))))))))))</f>
        <v>-</v>
      </c>
      <c r="E1933" s="97" t="str">
        <f>IFERROR(VLOOKUP(Abfalldokumentation!$O1933,Artikel!A:C,3,FALSE),Abfalldokumentation!$O1933)</f>
        <v>VOS SKZ PFEFF</v>
      </c>
      <c r="F1933" s="97" t="str">
        <f>VLOOKUP(T1933,'Liste Gründe'!A:D,2,FALSE)</f>
        <v>Schimmel</v>
      </c>
      <c r="G1933" s="96" t="str">
        <f>IF(ISBLANK(V1933),VLOOKUP(Abfalldokumentation!$P1933,'Liste Gründe'!A:D,3,FALSE),V1933)</f>
        <v>Schimmel</v>
      </c>
      <c r="H1933" s="97" t="str">
        <f>IF(ISBLANK(Abfalldokumentation!$W1933),"-",Abfalldokumentation!$W1933)</f>
        <v>-</v>
      </c>
      <c r="I1933" s="97">
        <f t="shared" si="256"/>
        <v>47</v>
      </c>
      <c r="J1933" s="97" t="str">
        <f t="shared" si="257"/>
        <v>Produkte</v>
      </c>
      <c r="K1933" s="97" t="str">
        <f t="shared" si="258"/>
        <v>BUs</v>
      </c>
      <c r="L1933" s="97" t="str">
        <f t="shared" si="259"/>
        <v>Symptome</v>
      </c>
      <c r="M1933" s="97" t="str">
        <f>IFERROR(VLOOKUP(Abfalldokumentation!$O1933,Kennzahlen!S:V,3,FALSE)*Abfalldokumentation!$B1933,"0")</f>
        <v>0</v>
      </c>
      <c r="N1933" s="97" t="str">
        <f>IF(ISBLANK(Q1933),VLOOKUP(Abfalldokumentation!$O1933,'Linien - BU'!R:S,2,FALSE),Q1933)</f>
        <v>BU3</v>
      </c>
      <c r="O1933" s="98">
        <f t="shared" si="260"/>
        <v>29501118</v>
      </c>
      <c r="P1933" s="98">
        <f t="shared" si="261"/>
        <v>12</v>
      </c>
      <c r="Q1933" s="90" t="s">
        <v>8</v>
      </c>
      <c r="R1933" s="91">
        <v>29501118</v>
      </c>
      <c r="S1933" s="91">
        <v>8</v>
      </c>
      <c r="T1933" s="91">
        <v>12</v>
      </c>
      <c r="U1933" s="41">
        <v>44522</v>
      </c>
      <c r="V1933" s="92"/>
      <c r="W1933" s="91"/>
      <c r="X1933" s="93" t="str">
        <f>IFERROR(VLOOKUP(Abfalldokumentation!$R1933,Artikel!A:C,3,FALSE),Abfalldokumentation!$R1933)</f>
        <v>VOS SKZ PFEFF</v>
      </c>
    </row>
    <row r="1934" spans="1:24" ht="30" hidden="1" customHeight="1" x14ac:dyDescent="0.25">
      <c r="A1934" s="94" t="str">
        <f>VLOOKUP(N1934,'Linien - BU'!A:B,2,FALSE)</f>
        <v>BU3</v>
      </c>
      <c r="B1934" s="95">
        <f t="shared" si="255"/>
        <v>20</v>
      </c>
      <c r="C1934" s="96">
        <f>Abfalldokumentation!$U1934</f>
        <v>44522</v>
      </c>
      <c r="D1934" s="69" t="str">
        <f>IFERROR(IF(VLOOKUP(O1934,'[1]Rohware 230'!$B:$C,2,FALSE)=0,"Rohware"),
IFERROR(IF(VLOOKUP(O1934,[1]Sammelnr.!$B:$C,2,FALSE)=0,"Sammelnr. ungeschält ABS"),
IFERROR(IF(VLOOKUP(O1934,[1]Sammelnr.!$E:$F,2,FALSE)=0,"Sammelnr. ungeschält VS"),
IFERROR(IF(VLOOKUP(O1934,[1]Sammelnr.!$H:$I,2,FALSE)=0,"Sammelnr. geschält"),
IFERROR(IF(VLOOKUP(O1934,[1]Offen!$B:$C,2,FALSE)=0,"Offen ungeschält ABS"),
IFERROR(IF(VLOOKUP(O1934,[1]Offen!$E:$F,2,FALSE)=0,"Offen ungeschält VOS"),
IFERROR(IF(VLOOKUP(O1934,[1]Offen!$H:$I,2,FALSE)=0,"Offen geschält RW"),
IFERROR(IF(VLOOKUP(O1934,[1]Offen!$K:$L,2,FALSE)=0,"Offen vegan"),
IFERROR(IF(VLOOKUP(O1934,[1]Offen!$N:$O,2,FALSE)=0,"Offen Zipfel"),
IFERROR(IF(VLOOKUP(O1934,[1]Offen!$Q:$R,2,FALSE)=0,"Offen Endstücke"),
IFERROR(IF(VLOOKUP(O1934,[1]Vakuumiert!$B:$C,2,FALSE)=0,"Vakuumierter VOS ungeschält"),
IFERROR(IF(VLOOKUP(O1934,[1]Vakuumiert!$E:$F,2,FALSE)=0,"Vakuumierter ABS ungeschält"),
IFERROR(IF(VLOOKUP(O1934,[1]Vakuumiert!$H:$I,2,FALSE)=0,"Vakuumierter VOS geschält"),
IFERROR(IF(VLOOKUP(O1934,[1]Vakuumiert!$K:$L,2,FALSE)=0,"Vakuumierter VOS vegan"),
IFERROR(IF(VLOOKUP(O1934,[1]Vakuumiert!$N:$O,2,FALSE)=0,"Vakuumierter VOS Zipfel"),
IFERROR(IF(VLOOKUP(O1934,[1]Vakuumiert!$Q:$R,2,FALSE)=0,"Vakuumiert geschält"),
IFERROR(IF(VLOOKUP(O1934,'[1]vakuumierte Fertigprodukte'!$B:$C,2,FALSE)=0,"Fertigprodukte"),
IFERROR(IF(VLOOKUP(O1934,'[1]vakuumierte Fertigprodukte'!$E:$FI,2,FALSE)=0,"Vakuumierte Zipfel"),
IFERROR(IF(VLOOKUP(O1934,[1]Wurste!$B:$C,2,FALSE)=0,"Räucherwürste"),
IFERROR(IF(VLOOKUP(O1934,[1]Wurste!$E:$F,2,FALSE)=0,"URW/URGW Wurst"),
IFERROR(IF(VLOOKUP(O1934,[1]Wurste!$H:$I,2,FALSE)=0,"HF-Wurst Vegan"),
IFERROR(IF(VLOOKUP(O1934,[1]Wurste!$K:$L,2,FALSE)=0,"320er ohne Würste"),
IFERROR(IF(AND(OR(Abfalldokumentation!$A1934="BU3",Abfalldokumentation!$A1934="Verkauf"),Abfalldokumentation!$F1934="Schimmel",Abfalldokumentation!$G1934="keinen Abnehmer/kein Schälpersonal"),"Div. Zipfel, ES ohne Verwendung",VLOOKUP(Abfalldokumentation!$E1934,Produktgruppen!A:B,2,FALSE)),"-")))))))))))))))))))))))</f>
        <v>-</v>
      </c>
      <c r="E1934" s="97" t="str">
        <f>IFERROR(VLOOKUP(Abfalldokumentation!$O1934,Artikel!A:C,3,FALSE),Abfalldokumentation!$O1934)</f>
        <v>VOS SKZ PFEFF</v>
      </c>
      <c r="F1934" s="97" t="str">
        <f>VLOOKUP(T1934,'Liste Gründe'!A:D,2,FALSE)</f>
        <v>Schimmel</v>
      </c>
      <c r="G1934" s="96" t="str">
        <f>IF(ISBLANK(V1934),VLOOKUP(Abfalldokumentation!$P1934,'Liste Gründe'!A:D,3,FALSE),V1934)</f>
        <v>Schimmel</v>
      </c>
      <c r="H1934" s="97" t="str">
        <f>IF(ISBLANK(Abfalldokumentation!$W1934),"-",Abfalldokumentation!$W1934)</f>
        <v>-</v>
      </c>
      <c r="I1934" s="97">
        <f t="shared" si="256"/>
        <v>47</v>
      </c>
      <c r="J1934" s="97" t="str">
        <f t="shared" si="257"/>
        <v>Produkte</v>
      </c>
      <c r="K1934" s="97" t="str">
        <f t="shared" si="258"/>
        <v>BUs</v>
      </c>
      <c r="L1934" s="97" t="str">
        <f t="shared" si="259"/>
        <v>Symptome</v>
      </c>
      <c r="M1934" s="97" t="str">
        <f>IFERROR(VLOOKUP(Abfalldokumentation!$O1934,Kennzahlen!S:V,3,FALSE)*Abfalldokumentation!$B1934,"0")</f>
        <v>0</v>
      </c>
      <c r="N1934" s="97" t="str">
        <f>IF(ISBLANK(Q1934),VLOOKUP(Abfalldokumentation!$O1934,'Linien - BU'!R:S,2,FALSE),Q1934)</f>
        <v>BU3</v>
      </c>
      <c r="O1934" s="98">
        <f t="shared" si="260"/>
        <v>29501118</v>
      </c>
      <c r="P1934" s="98">
        <f t="shared" si="261"/>
        <v>12</v>
      </c>
      <c r="Q1934" s="90" t="s">
        <v>8</v>
      </c>
      <c r="R1934" s="91">
        <v>29501118</v>
      </c>
      <c r="S1934" s="91">
        <v>20</v>
      </c>
      <c r="T1934" s="91">
        <v>12</v>
      </c>
      <c r="U1934" s="41">
        <v>44522</v>
      </c>
      <c r="V1934" s="92"/>
      <c r="W1934" s="91"/>
      <c r="X1934" s="93" t="str">
        <f>IFERROR(VLOOKUP(Abfalldokumentation!$R1934,Artikel!A:C,3,FALSE),Abfalldokumentation!$R1934)</f>
        <v>VOS SKZ PFEFF</v>
      </c>
    </row>
    <row r="1935" spans="1:24" ht="30" hidden="1" customHeight="1" x14ac:dyDescent="0.25">
      <c r="A1935" s="94" t="str">
        <f>VLOOKUP(N1935,'Linien - BU'!A:B,2,FALSE)</f>
        <v>BU3</v>
      </c>
      <c r="B1935" s="95">
        <f t="shared" si="255"/>
        <v>42</v>
      </c>
      <c r="C1935" s="96">
        <f>Abfalldokumentation!$U1935</f>
        <v>44522</v>
      </c>
      <c r="D1935" s="69" t="str">
        <f>IFERROR(IF(VLOOKUP(O1935,'[1]Rohware 230'!$B:$C,2,FALSE)=0,"Rohware"),
IFERROR(IF(VLOOKUP(O1935,[1]Sammelnr.!$B:$C,2,FALSE)=0,"Sammelnr. ungeschält ABS"),
IFERROR(IF(VLOOKUP(O1935,[1]Sammelnr.!$E:$F,2,FALSE)=0,"Sammelnr. ungeschält VS"),
IFERROR(IF(VLOOKUP(O1935,[1]Sammelnr.!$H:$I,2,FALSE)=0,"Sammelnr. geschält"),
IFERROR(IF(VLOOKUP(O1935,[1]Offen!$B:$C,2,FALSE)=0,"Offen ungeschält ABS"),
IFERROR(IF(VLOOKUP(O1935,[1]Offen!$E:$F,2,FALSE)=0,"Offen ungeschält VOS"),
IFERROR(IF(VLOOKUP(O1935,[1]Offen!$H:$I,2,FALSE)=0,"Offen geschält RW"),
IFERROR(IF(VLOOKUP(O1935,[1]Offen!$K:$L,2,FALSE)=0,"Offen vegan"),
IFERROR(IF(VLOOKUP(O1935,[1]Offen!$N:$O,2,FALSE)=0,"Offen Zipfel"),
IFERROR(IF(VLOOKUP(O1935,[1]Offen!$Q:$R,2,FALSE)=0,"Offen Endstücke"),
IFERROR(IF(VLOOKUP(O1935,[1]Vakuumiert!$B:$C,2,FALSE)=0,"Vakuumierter VOS ungeschält"),
IFERROR(IF(VLOOKUP(O1935,[1]Vakuumiert!$E:$F,2,FALSE)=0,"Vakuumierter ABS ungeschält"),
IFERROR(IF(VLOOKUP(O1935,[1]Vakuumiert!$H:$I,2,FALSE)=0,"Vakuumierter VOS geschält"),
IFERROR(IF(VLOOKUP(O1935,[1]Vakuumiert!$K:$L,2,FALSE)=0,"Vakuumierter VOS vegan"),
IFERROR(IF(VLOOKUP(O1935,[1]Vakuumiert!$N:$O,2,FALSE)=0,"Vakuumierter VOS Zipfel"),
IFERROR(IF(VLOOKUP(O1935,[1]Vakuumiert!$Q:$R,2,FALSE)=0,"Vakuumiert geschält"),
IFERROR(IF(VLOOKUP(O1935,'[1]vakuumierte Fertigprodukte'!$B:$C,2,FALSE)=0,"Fertigprodukte"),
IFERROR(IF(VLOOKUP(O1935,'[1]vakuumierte Fertigprodukte'!$E:$FI,2,FALSE)=0,"Vakuumierte Zipfel"),
IFERROR(IF(VLOOKUP(O1935,[1]Wurste!$B:$C,2,FALSE)=0,"Räucherwürste"),
IFERROR(IF(VLOOKUP(O1935,[1]Wurste!$E:$F,2,FALSE)=0,"URW/URGW Wurst"),
IFERROR(IF(VLOOKUP(O1935,[1]Wurste!$H:$I,2,FALSE)=0,"HF-Wurst Vegan"),
IFERROR(IF(VLOOKUP(O1935,[1]Wurste!$K:$L,2,FALSE)=0,"320er ohne Würste"),
IFERROR(IF(AND(OR(Abfalldokumentation!$A1935="BU3",Abfalldokumentation!$A1935="Verkauf"),Abfalldokumentation!$F1935="Schimmel",Abfalldokumentation!$G1935="keinen Abnehmer/kein Schälpersonal"),"Div. Zipfel, ES ohne Verwendung",VLOOKUP(Abfalldokumentation!$E1935,Produktgruppen!A:B,2,FALSE)),"-")))))))))))))))))))))))</f>
        <v>Vorschmelz</v>
      </c>
      <c r="E1935" s="97" t="str">
        <f>IFERROR(VLOOKUP(Abfalldokumentation!$O1935,Artikel!A:C,3,FALSE),Abfalldokumentation!$O1935)</f>
        <v>VS GRS Natur OGT</v>
      </c>
      <c r="F1935" s="97" t="str">
        <f>VLOOKUP(T1935,'Liste Gründe'!A:D,2,FALSE)</f>
        <v>Schimmel</v>
      </c>
      <c r="G1935" s="96" t="str">
        <f>IF(ISBLANK(V1935),VLOOKUP(Abfalldokumentation!$P1935,'Liste Gründe'!A:D,3,FALSE),V1935)</f>
        <v>Schimmel</v>
      </c>
      <c r="H1935" s="97" t="str">
        <f>IF(ISBLANK(Abfalldokumentation!$W1935),"-",Abfalldokumentation!$W1935)</f>
        <v>-</v>
      </c>
      <c r="I1935" s="97">
        <f t="shared" si="256"/>
        <v>47</v>
      </c>
      <c r="J1935" s="97" t="str">
        <f t="shared" si="257"/>
        <v>Produkte</v>
      </c>
      <c r="K1935" s="97" t="str">
        <f t="shared" si="258"/>
        <v>BUs</v>
      </c>
      <c r="L1935" s="97" t="str">
        <f t="shared" si="259"/>
        <v>Symptome</v>
      </c>
      <c r="M1935" s="97">
        <f>IFERROR(VLOOKUP(Abfalldokumentation!$O1935,Kennzahlen!S:V,3,FALSE)*Abfalldokumentation!$B1935,"0")</f>
        <v>41.559000000000005</v>
      </c>
      <c r="N1935" s="97" t="str">
        <f>IF(ISBLANK(Q1935),VLOOKUP(Abfalldokumentation!$O1935,'Linien - BU'!R:S,2,FALSE),Q1935)</f>
        <v>BU3</v>
      </c>
      <c r="O1935" s="98">
        <f t="shared" si="260"/>
        <v>29600009</v>
      </c>
      <c r="P1935" s="98">
        <f t="shared" si="261"/>
        <v>12</v>
      </c>
      <c r="Q1935" s="90" t="s">
        <v>8</v>
      </c>
      <c r="R1935" s="91">
        <v>29600009</v>
      </c>
      <c r="S1935" s="91">
        <v>42</v>
      </c>
      <c r="T1935" s="91">
        <v>12</v>
      </c>
      <c r="U1935" s="41">
        <v>44522</v>
      </c>
      <c r="V1935" s="92"/>
      <c r="W1935" s="91"/>
      <c r="X1935" s="93" t="str">
        <f>IFERROR(VLOOKUP(Abfalldokumentation!$R1935,Artikel!A:C,3,FALSE),Abfalldokumentation!$R1935)</f>
        <v>VS GRS Natur OGT</v>
      </c>
    </row>
    <row r="1936" spans="1:24" ht="30" hidden="1" customHeight="1" x14ac:dyDescent="0.25">
      <c r="A1936" s="94" t="str">
        <f>VLOOKUP(N1936,'Linien - BU'!A:B,2,FALSE)</f>
        <v>BU4</v>
      </c>
      <c r="B1936" s="95">
        <f t="shared" si="255"/>
        <v>26</v>
      </c>
      <c r="C1936" s="96">
        <f>Abfalldokumentation!$U1936</f>
        <v>44522</v>
      </c>
      <c r="D1936" s="69" t="str">
        <f>IFERROR(IF(VLOOKUP(O1936,'[1]Rohware 230'!$B:$C,2,FALSE)=0,"Rohware"),
IFERROR(IF(VLOOKUP(O1936,[1]Sammelnr.!$B:$C,2,FALSE)=0,"Sammelnr. ungeschält ABS"),
IFERROR(IF(VLOOKUP(O1936,[1]Sammelnr.!$E:$F,2,FALSE)=0,"Sammelnr. ungeschält VS"),
IFERROR(IF(VLOOKUP(O1936,[1]Sammelnr.!$H:$I,2,FALSE)=0,"Sammelnr. geschält"),
IFERROR(IF(VLOOKUP(O1936,[1]Offen!$B:$C,2,FALSE)=0,"Offen ungeschält ABS"),
IFERROR(IF(VLOOKUP(O1936,[1]Offen!$E:$F,2,FALSE)=0,"Offen ungeschält VOS"),
IFERROR(IF(VLOOKUP(O1936,[1]Offen!$H:$I,2,FALSE)=0,"Offen geschält RW"),
IFERROR(IF(VLOOKUP(O1936,[1]Offen!$K:$L,2,FALSE)=0,"Offen vegan"),
IFERROR(IF(VLOOKUP(O1936,[1]Offen!$N:$O,2,FALSE)=0,"Offen Zipfel"),
IFERROR(IF(VLOOKUP(O1936,[1]Offen!$Q:$R,2,FALSE)=0,"Offen Endstücke"),
IFERROR(IF(VLOOKUP(O1936,[1]Vakuumiert!$B:$C,2,FALSE)=0,"Vakuumierter VOS ungeschält"),
IFERROR(IF(VLOOKUP(O1936,[1]Vakuumiert!$E:$F,2,FALSE)=0,"Vakuumierter ABS ungeschält"),
IFERROR(IF(VLOOKUP(O1936,[1]Vakuumiert!$H:$I,2,FALSE)=0,"Vakuumierter VOS geschält"),
IFERROR(IF(VLOOKUP(O1936,[1]Vakuumiert!$K:$L,2,FALSE)=0,"Vakuumierter VOS vegan"),
IFERROR(IF(VLOOKUP(O1936,[1]Vakuumiert!$N:$O,2,FALSE)=0,"Vakuumierter VOS Zipfel"),
IFERROR(IF(VLOOKUP(O1936,[1]Vakuumiert!$Q:$R,2,FALSE)=0,"Vakuumiert geschält"),
IFERROR(IF(VLOOKUP(O1936,'[1]vakuumierte Fertigprodukte'!$B:$C,2,FALSE)=0,"Fertigprodukte"),
IFERROR(IF(VLOOKUP(O1936,'[1]vakuumierte Fertigprodukte'!$E:$FI,2,FALSE)=0,"Vakuumierte Zipfel"),
IFERROR(IF(VLOOKUP(O1936,[1]Wurste!$B:$C,2,FALSE)=0,"Räucherwürste"),
IFERROR(IF(VLOOKUP(O1936,[1]Wurste!$E:$F,2,FALSE)=0,"URW/URGW Wurst"),
IFERROR(IF(VLOOKUP(O1936,[1]Wurste!$H:$I,2,FALSE)=0,"HF-Wurst Vegan"),
IFERROR(IF(VLOOKUP(O1936,[1]Wurste!$K:$L,2,FALSE)=0,"320er ohne Würste"),
IFERROR(IF(AND(OR(Abfalldokumentation!$A1936="BU3",Abfalldokumentation!$A1936="Verkauf"),Abfalldokumentation!$F1936="Schimmel",Abfalldokumentation!$G1936="keinen Abnehmer/kein Schälpersonal"),"Div. Zipfel, ES ohne Verwendung",VLOOKUP(Abfalldokumentation!$E1936,Produktgruppen!A:B,2,FALSE)),"-")))))))))))))))))))))))</f>
        <v>-</v>
      </c>
      <c r="E1936" s="97" t="str">
        <f>IFERROR(VLOOKUP(Abfalldokumentation!$O1936,Artikel!A:C,3,FALSE),Abfalldokumentation!$O1936)</f>
        <v>SKST ORANG-PFEFF 80G</v>
      </c>
      <c r="F1936" s="97" t="str">
        <f>VLOOKUP(T1936,'Liste Gründe'!A:D,2,FALSE)</f>
        <v>keinen Verwendungszweck</v>
      </c>
      <c r="G1936" s="96" t="str">
        <f>IF(ISBLANK(V1936),VLOOKUP(Abfalldokumentation!$P1936,'Liste Gründe'!A:D,3,FALSE),V1936)</f>
        <v>keinen Verwendungszweck</v>
      </c>
      <c r="H1936" s="97" t="str">
        <f>IF(ISBLANK(Abfalldokumentation!$W1936),"-",Abfalldokumentation!$W1936)</f>
        <v>-</v>
      </c>
      <c r="I1936" s="97">
        <f t="shared" si="256"/>
        <v>47</v>
      </c>
      <c r="J1936" s="97" t="str">
        <f t="shared" si="257"/>
        <v>Produkte</v>
      </c>
      <c r="K1936" s="97" t="str">
        <f t="shared" si="258"/>
        <v>BUs</v>
      </c>
      <c r="L1936" s="97" t="str">
        <f t="shared" si="259"/>
        <v>Symptome</v>
      </c>
      <c r="M1936" s="97" t="str">
        <f>IFERROR(VLOOKUP(Abfalldokumentation!$O1936,Kennzahlen!S:V,3,FALSE)*Abfalldokumentation!$B1936,"0")</f>
        <v>0</v>
      </c>
      <c r="N1936" s="97" t="str">
        <f>IF(ISBLANK(Q1936),VLOOKUP(Abfalldokumentation!$O1936,'Linien - BU'!R:S,2,FALSE),Q1936)</f>
        <v>BU4</v>
      </c>
      <c r="O1936" s="98">
        <f t="shared" si="260"/>
        <v>47001071</v>
      </c>
      <c r="P1936" s="98">
        <f t="shared" si="261"/>
        <v>61</v>
      </c>
      <c r="Q1936" s="90" t="s">
        <v>9</v>
      </c>
      <c r="R1936" s="91">
        <v>47001071</v>
      </c>
      <c r="S1936" s="91">
        <v>26</v>
      </c>
      <c r="T1936" s="91">
        <v>61</v>
      </c>
      <c r="U1936" s="41">
        <v>44522</v>
      </c>
      <c r="V1936" s="92"/>
      <c r="W1936" s="91"/>
      <c r="X1936" s="93" t="str">
        <f>IFERROR(VLOOKUP(Abfalldokumentation!$R1936,Artikel!A:C,3,FALSE),Abfalldokumentation!$R1936)</f>
        <v>SKST ORANG-PFEFF 80G</v>
      </c>
    </row>
    <row r="1937" spans="1:24" ht="30" hidden="1" customHeight="1" x14ac:dyDescent="0.25">
      <c r="A1937" s="94" t="str">
        <f>VLOOKUP(N1937,'Linien - BU'!A:B,2,FALSE)</f>
        <v>BU4</v>
      </c>
      <c r="B1937" s="95">
        <f t="shared" si="255"/>
        <v>8</v>
      </c>
      <c r="C1937" s="96">
        <f>Abfalldokumentation!$U1937</f>
        <v>44522</v>
      </c>
      <c r="D1937" s="69" t="str">
        <f>IFERROR(IF(VLOOKUP(O1937,'[1]Rohware 230'!$B:$C,2,FALSE)=0,"Rohware"),
IFERROR(IF(VLOOKUP(O1937,[1]Sammelnr.!$B:$C,2,FALSE)=0,"Sammelnr. ungeschält ABS"),
IFERROR(IF(VLOOKUP(O1937,[1]Sammelnr.!$E:$F,2,FALSE)=0,"Sammelnr. ungeschält VS"),
IFERROR(IF(VLOOKUP(O1937,[1]Sammelnr.!$H:$I,2,FALSE)=0,"Sammelnr. geschält"),
IFERROR(IF(VLOOKUP(O1937,[1]Offen!$B:$C,2,FALSE)=0,"Offen ungeschält ABS"),
IFERROR(IF(VLOOKUP(O1937,[1]Offen!$E:$F,2,FALSE)=0,"Offen ungeschält VOS"),
IFERROR(IF(VLOOKUP(O1937,[1]Offen!$H:$I,2,FALSE)=0,"Offen geschält RW"),
IFERROR(IF(VLOOKUP(O1937,[1]Offen!$K:$L,2,FALSE)=0,"Offen vegan"),
IFERROR(IF(VLOOKUP(O1937,[1]Offen!$N:$O,2,FALSE)=0,"Offen Zipfel"),
IFERROR(IF(VLOOKUP(O1937,[1]Offen!$Q:$R,2,FALSE)=0,"Offen Endstücke"),
IFERROR(IF(VLOOKUP(O1937,[1]Vakuumiert!$B:$C,2,FALSE)=0,"Vakuumierter VOS ungeschält"),
IFERROR(IF(VLOOKUP(O1937,[1]Vakuumiert!$E:$F,2,FALSE)=0,"Vakuumierter ABS ungeschält"),
IFERROR(IF(VLOOKUP(O1937,[1]Vakuumiert!$H:$I,2,FALSE)=0,"Vakuumierter VOS geschält"),
IFERROR(IF(VLOOKUP(O1937,[1]Vakuumiert!$K:$L,2,FALSE)=0,"Vakuumierter VOS vegan"),
IFERROR(IF(VLOOKUP(O1937,[1]Vakuumiert!$N:$O,2,FALSE)=0,"Vakuumierter VOS Zipfel"),
IFERROR(IF(VLOOKUP(O1937,[1]Vakuumiert!$Q:$R,2,FALSE)=0,"Vakuumiert geschält"),
IFERROR(IF(VLOOKUP(O1937,'[1]vakuumierte Fertigprodukte'!$B:$C,2,FALSE)=0,"Fertigprodukte"),
IFERROR(IF(VLOOKUP(O1937,'[1]vakuumierte Fertigprodukte'!$E:$FI,2,FALSE)=0,"Vakuumierte Zipfel"),
IFERROR(IF(VLOOKUP(O1937,[1]Wurste!$B:$C,2,FALSE)=0,"Räucherwürste"),
IFERROR(IF(VLOOKUP(O1937,[1]Wurste!$E:$F,2,FALSE)=0,"URW/URGW Wurst"),
IFERROR(IF(VLOOKUP(O1937,[1]Wurste!$H:$I,2,FALSE)=0,"HF-Wurst Vegan"),
IFERROR(IF(VLOOKUP(O1937,[1]Wurste!$K:$L,2,FALSE)=0,"320er ohne Würste"),
IFERROR(IF(AND(OR(Abfalldokumentation!$A1937="BU3",Abfalldokumentation!$A1937="Verkauf"),Abfalldokumentation!$F1937="Schimmel",Abfalldokumentation!$G1937="keinen Abnehmer/kein Schälpersonal"),"Div. Zipfel, ES ohne Verwendung",VLOOKUP(Abfalldokumentation!$E1937,Produktgruppen!A:B,2,FALSE)),"-")))))))))))))))))))))))</f>
        <v>-</v>
      </c>
      <c r="E1937" s="97" t="str">
        <f>IFERROR(VLOOKUP(Abfalldokumentation!$O1937,Artikel!A:C,3,FALSE),Abfalldokumentation!$O1937)</f>
        <v>SKST ORANG-PFEFF 80G</v>
      </c>
      <c r="F1937" s="97" t="str">
        <f>VLOOKUP(T1937,'Liste Gründe'!A:D,2,FALSE)</f>
        <v>keinen Verwendungszweck</v>
      </c>
      <c r="G1937" s="96" t="str">
        <f>IF(ISBLANK(V1937),VLOOKUP(Abfalldokumentation!$P1937,'Liste Gründe'!A:D,3,FALSE),V1937)</f>
        <v>keinen Verwendungszweck</v>
      </c>
      <c r="H1937" s="97" t="str">
        <f>IF(ISBLANK(Abfalldokumentation!$W1937),"-",Abfalldokumentation!$W1937)</f>
        <v>-</v>
      </c>
      <c r="I1937" s="97">
        <f t="shared" si="256"/>
        <v>47</v>
      </c>
      <c r="J1937" s="97" t="str">
        <f t="shared" si="257"/>
        <v>Produkte</v>
      </c>
      <c r="K1937" s="97" t="str">
        <f t="shared" si="258"/>
        <v>BUs</v>
      </c>
      <c r="L1937" s="97" t="str">
        <f t="shared" si="259"/>
        <v>Symptome</v>
      </c>
      <c r="M1937" s="97" t="str">
        <f>IFERROR(VLOOKUP(Abfalldokumentation!$O1937,Kennzahlen!S:V,3,FALSE)*Abfalldokumentation!$B1937,"0")</f>
        <v>0</v>
      </c>
      <c r="N1937" s="97" t="str">
        <f>IF(ISBLANK(Q1937),VLOOKUP(Abfalldokumentation!$O1937,'Linien - BU'!R:S,2,FALSE),Q1937)</f>
        <v>BU4</v>
      </c>
      <c r="O1937" s="98">
        <f t="shared" si="260"/>
        <v>47001071</v>
      </c>
      <c r="P1937" s="98">
        <f t="shared" si="261"/>
        <v>61</v>
      </c>
      <c r="Q1937" s="90" t="s">
        <v>9</v>
      </c>
      <c r="R1937" s="91">
        <v>47001071</v>
      </c>
      <c r="S1937" s="91">
        <v>8</v>
      </c>
      <c r="T1937" s="91">
        <v>61</v>
      </c>
      <c r="U1937" s="41">
        <v>44522</v>
      </c>
      <c r="V1937" s="92"/>
      <c r="W1937" s="91"/>
      <c r="X1937" s="93" t="str">
        <f>IFERROR(VLOOKUP(Abfalldokumentation!$R1937,Artikel!A:C,3,FALSE),Abfalldokumentation!$R1937)</f>
        <v>SKST ORANG-PFEFF 80G</v>
      </c>
    </row>
    <row r="1938" spans="1:24" ht="30" hidden="1" customHeight="1" x14ac:dyDescent="0.25">
      <c r="A1938" s="94" t="str">
        <f>VLOOKUP(N1938,'Linien - BU'!A:B,2,FALSE)</f>
        <v>BU3</v>
      </c>
      <c r="B1938" s="95">
        <f t="shared" si="255"/>
        <v>190</v>
      </c>
      <c r="C1938" s="96">
        <f>Abfalldokumentation!$U1938</f>
        <v>44522</v>
      </c>
      <c r="D1938" s="69" t="str">
        <f>IFERROR(IF(VLOOKUP(O1938,'[1]Rohware 230'!$B:$C,2,FALSE)=0,"Rohware"),
IFERROR(IF(VLOOKUP(O1938,[1]Sammelnr.!$B:$C,2,FALSE)=0,"Sammelnr. ungeschält ABS"),
IFERROR(IF(VLOOKUP(O1938,[1]Sammelnr.!$E:$F,2,FALSE)=0,"Sammelnr. ungeschält VS"),
IFERROR(IF(VLOOKUP(O1938,[1]Sammelnr.!$H:$I,2,FALSE)=0,"Sammelnr. geschält"),
IFERROR(IF(VLOOKUP(O1938,[1]Offen!$B:$C,2,FALSE)=0,"Offen ungeschält ABS"),
IFERROR(IF(VLOOKUP(O1938,[1]Offen!$E:$F,2,FALSE)=0,"Offen ungeschält VOS"),
IFERROR(IF(VLOOKUP(O1938,[1]Offen!$H:$I,2,FALSE)=0,"Offen geschält RW"),
IFERROR(IF(VLOOKUP(O1938,[1]Offen!$K:$L,2,FALSE)=0,"Offen vegan"),
IFERROR(IF(VLOOKUP(O1938,[1]Offen!$N:$O,2,FALSE)=0,"Offen Zipfel"),
IFERROR(IF(VLOOKUP(O1938,[1]Offen!$Q:$R,2,FALSE)=0,"Offen Endstücke"),
IFERROR(IF(VLOOKUP(O1938,[1]Vakuumiert!$B:$C,2,FALSE)=0,"Vakuumierter VOS ungeschält"),
IFERROR(IF(VLOOKUP(O1938,[1]Vakuumiert!$E:$F,2,FALSE)=0,"Vakuumierter ABS ungeschält"),
IFERROR(IF(VLOOKUP(O1938,[1]Vakuumiert!$H:$I,2,FALSE)=0,"Vakuumierter VOS geschält"),
IFERROR(IF(VLOOKUP(O1938,[1]Vakuumiert!$K:$L,2,FALSE)=0,"Vakuumierter VOS vegan"),
IFERROR(IF(VLOOKUP(O1938,[1]Vakuumiert!$N:$O,2,FALSE)=0,"Vakuumierter VOS Zipfel"),
IFERROR(IF(VLOOKUP(O1938,[1]Vakuumiert!$Q:$R,2,FALSE)=0,"Vakuumiert geschält"),
IFERROR(IF(VLOOKUP(O1938,'[1]vakuumierte Fertigprodukte'!$B:$C,2,FALSE)=0,"Fertigprodukte"),
IFERROR(IF(VLOOKUP(O1938,'[1]vakuumierte Fertigprodukte'!$E:$FI,2,FALSE)=0,"Vakuumierte Zipfel"),
IFERROR(IF(VLOOKUP(O1938,[1]Wurste!$B:$C,2,FALSE)=0,"Räucherwürste"),
IFERROR(IF(VLOOKUP(O1938,[1]Wurste!$E:$F,2,FALSE)=0,"URW/URGW Wurst"),
IFERROR(IF(VLOOKUP(O1938,[1]Wurste!$H:$I,2,FALSE)=0,"HF-Wurst Vegan"),
IFERROR(IF(VLOOKUP(O1938,[1]Wurste!$K:$L,2,FALSE)=0,"320er ohne Würste"),
IFERROR(IF(AND(OR(Abfalldokumentation!$A1938="BU3",Abfalldokumentation!$A1938="Verkauf"),Abfalldokumentation!$F1938="Schimmel",Abfalldokumentation!$G1938="keinen Abnehmer/kein Schälpersonal"),"Div. Zipfel, ES ohne Verwendung",VLOOKUP(Abfalldokumentation!$E1938,Produktgruppen!A:B,2,FALSE)),"-")))))))))))))))))))))))</f>
        <v>Vakuumierter VOS ungeschält</v>
      </c>
      <c r="E1938" s="97" t="str">
        <f>IFERROR(VLOOKUP(Abfalldokumentation!$O1938,Artikel!A:C,3,FALSE),Abfalldokumentation!$O1938)</f>
        <v>VOS GRW-CHILI-NAT-VAKU</v>
      </c>
      <c r="F1938" s="97" t="str">
        <f>VLOOKUP(T1938,'Liste Gründe'!A:D,2,FALSE)</f>
        <v>Schimmel</v>
      </c>
      <c r="G1938" s="96" t="str">
        <f>IF(ISBLANK(V1938),VLOOKUP(Abfalldokumentation!$P1938,'Liste Gründe'!A:D,3,FALSE),V1938)</f>
        <v>Schimmel</v>
      </c>
      <c r="H1938" s="97" t="str">
        <f>IF(ISBLANK(Abfalldokumentation!$W1938),"-",Abfalldokumentation!$W1938)</f>
        <v>-</v>
      </c>
      <c r="I1938" s="97">
        <f t="shared" si="256"/>
        <v>47</v>
      </c>
      <c r="J1938" s="97" t="str">
        <f t="shared" si="257"/>
        <v>Produkte</v>
      </c>
      <c r="K1938" s="97" t="str">
        <f t="shared" si="258"/>
        <v>BUs</v>
      </c>
      <c r="L1938" s="97" t="str">
        <f t="shared" si="259"/>
        <v>Symptome</v>
      </c>
      <c r="M1938" s="97">
        <f>IFERROR(VLOOKUP(Abfalldokumentation!$O1938,Kennzahlen!S:V,3,FALSE)*Abfalldokumentation!$B1938,"0")</f>
        <v>97.66</v>
      </c>
      <c r="N1938" s="97" t="str">
        <f>IF(ISBLANK(Q1938),VLOOKUP(Abfalldokumentation!$O1938,'Linien - BU'!R:S,2,FALSE),Q1938)</f>
        <v>BU3</v>
      </c>
      <c r="O1938" s="98">
        <f t="shared" si="260"/>
        <v>49500205</v>
      </c>
      <c r="P1938" s="98">
        <f t="shared" si="261"/>
        <v>12</v>
      </c>
      <c r="Q1938" s="90" t="s">
        <v>8</v>
      </c>
      <c r="R1938" s="91">
        <v>49500205</v>
      </c>
      <c r="S1938" s="91">
        <v>190</v>
      </c>
      <c r="T1938" s="91">
        <v>12</v>
      </c>
      <c r="U1938" s="41">
        <v>44522</v>
      </c>
      <c r="V1938" s="92"/>
      <c r="W1938" s="91"/>
      <c r="X1938" s="93" t="str">
        <f>IFERROR(VLOOKUP(Abfalldokumentation!$R1938,Artikel!A:C,3,FALSE),Abfalldokumentation!$R1938)</f>
        <v>VOS GRW-CHILI-NAT-VAKU</v>
      </c>
    </row>
    <row r="1939" spans="1:24" ht="30" hidden="1" customHeight="1" x14ac:dyDescent="0.25">
      <c r="A1939" s="94" t="str">
        <f>VLOOKUP(N1939,'Linien - BU'!A:B,2,FALSE)</f>
        <v>BU2</v>
      </c>
      <c r="B1939" s="95">
        <f t="shared" ref="B1939:B1940" si="262">S1939</f>
        <v>94</v>
      </c>
      <c r="C1939" s="96">
        <f>Abfalldokumentation!$U1939</f>
        <v>44522</v>
      </c>
      <c r="D1939" s="69" t="str">
        <f>IFERROR(IF(VLOOKUP(O1939,'[1]Rohware 230'!$B:$C,2,FALSE)=0,"Rohware"),
IFERROR(IF(VLOOKUP(O1939,[1]Sammelnr.!$B:$C,2,FALSE)=0,"Sammelnr. ungeschält ABS"),
IFERROR(IF(VLOOKUP(O1939,[1]Sammelnr.!$E:$F,2,FALSE)=0,"Sammelnr. ungeschält VS"),
IFERROR(IF(VLOOKUP(O1939,[1]Sammelnr.!$H:$I,2,FALSE)=0,"Sammelnr. geschält"),
IFERROR(IF(VLOOKUP(O1939,[1]Offen!$B:$C,2,FALSE)=0,"Offen ungeschält ABS"),
IFERROR(IF(VLOOKUP(O1939,[1]Offen!$E:$F,2,FALSE)=0,"Offen ungeschält VOS"),
IFERROR(IF(VLOOKUP(O1939,[1]Offen!$H:$I,2,FALSE)=0,"Offen geschält RW"),
IFERROR(IF(VLOOKUP(O1939,[1]Offen!$K:$L,2,FALSE)=0,"Offen vegan"),
IFERROR(IF(VLOOKUP(O1939,[1]Offen!$N:$O,2,FALSE)=0,"Offen Zipfel"),
IFERROR(IF(VLOOKUP(O1939,[1]Offen!$Q:$R,2,FALSE)=0,"Offen Endstücke"),
IFERROR(IF(VLOOKUP(O1939,[1]Vakuumiert!$B:$C,2,FALSE)=0,"Vakuumierter VOS ungeschält"),
IFERROR(IF(VLOOKUP(O1939,[1]Vakuumiert!$E:$F,2,FALSE)=0,"Vakuumierter ABS ungeschält"),
IFERROR(IF(VLOOKUP(O1939,[1]Vakuumiert!$H:$I,2,FALSE)=0,"Vakuumierter VOS geschält"),
IFERROR(IF(VLOOKUP(O1939,[1]Vakuumiert!$K:$L,2,FALSE)=0,"Vakuumierter VOS vegan"),
IFERROR(IF(VLOOKUP(O1939,[1]Vakuumiert!$N:$O,2,FALSE)=0,"Vakuumierter VOS Zipfel"),
IFERROR(IF(VLOOKUP(O1939,[1]Vakuumiert!$Q:$R,2,FALSE)=0,"Vakuumiert geschält"),
IFERROR(IF(VLOOKUP(O1939,'[1]vakuumierte Fertigprodukte'!$B:$C,2,FALSE)=0,"Fertigprodukte"),
IFERROR(IF(VLOOKUP(O1939,'[1]vakuumierte Fertigprodukte'!$E:$FI,2,FALSE)=0,"Vakuumierte Zipfel"),
IFERROR(IF(VLOOKUP(O1939,[1]Wurste!$B:$C,2,FALSE)=0,"Räucherwürste"),
IFERROR(IF(VLOOKUP(O1939,[1]Wurste!$E:$F,2,FALSE)=0,"URW/URGW Wurst"),
IFERROR(IF(VLOOKUP(O1939,[1]Wurste!$H:$I,2,FALSE)=0,"HF-Wurst Vegan"),
IFERROR(IF(VLOOKUP(O1939,[1]Wurste!$K:$L,2,FALSE)=0,"320er ohne Würste"),
IFERROR(IF(AND(OR(Abfalldokumentation!$A1939="BU3",Abfalldokumentation!$A1939="Verkauf"),Abfalldokumentation!$F1939="Schimmel",Abfalldokumentation!$G1939="keinen Abnehmer/kein Schälpersonal"),"Div. Zipfel, ES ohne Verwendung",VLOOKUP(Abfalldokumentation!$E1939,Produktgruppen!A:B,2,FALSE)),"-")))))))))))))))))))))))</f>
        <v>-</v>
      </c>
      <c r="E1939" s="97" t="str">
        <f>IFERROR(VLOOKUP(Abfalldokumentation!$O1939,Artikel!A:C,3,FALSE),Abfalldokumentation!$O1939)</f>
        <v>Abschnitte Gouda 48% VL</v>
      </c>
      <c r="F1939" s="97" t="str">
        <f>VLOOKUP(T1939,'Liste Gründe'!A:D,2,FALSE)</f>
        <v>Schimmel</v>
      </c>
      <c r="G1939" s="96" t="str">
        <f>IF(ISBLANK(V1939),VLOOKUP(Abfalldokumentation!$P1939,'Liste Gründe'!A:D,3,FALSE),V1939)</f>
        <v>Schimmel</v>
      </c>
      <c r="H1939" s="97" t="str">
        <f>IF(ISBLANK(Abfalldokumentation!$W1939),"-",Abfalldokumentation!$W1939)</f>
        <v>-</v>
      </c>
      <c r="I1939" s="97">
        <f t="shared" ref="I1939:I1940" si="263">_xlfn.ISOWEEKNUM(C1939)</f>
        <v>47</v>
      </c>
      <c r="J1939" s="97" t="str">
        <f t="shared" ref="J1939:J1940" si="264">"Produkte"</f>
        <v>Produkte</v>
      </c>
      <c r="K1939" s="97" t="str">
        <f t="shared" ref="K1939:K1940" si="265">"BUs"</f>
        <v>BUs</v>
      </c>
      <c r="L1939" s="97" t="str">
        <f t="shared" ref="L1939:L1940" si="266">"Symptome"</f>
        <v>Symptome</v>
      </c>
      <c r="M1939" s="97" t="str">
        <f>IFERROR(VLOOKUP(Abfalldokumentation!$O1939,Kennzahlen!S:V,3,FALSE)*Abfalldokumentation!$B1939,"0")</f>
        <v>0</v>
      </c>
      <c r="N1939" s="97" t="str">
        <f>IF(ISBLANK(Q1939),VLOOKUP(Abfalldokumentation!$O1939,'Linien - BU'!R:S,2,FALSE),Q1939)</f>
        <v>BU2</v>
      </c>
      <c r="O1939" s="98">
        <f t="shared" ref="O1939:O1940" si="267">R1939</f>
        <v>59500029</v>
      </c>
      <c r="P1939" s="98">
        <f t="shared" ref="P1939:P1940" si="268">T1939</f>
        <v>12</v>
      </c>
      <c r="Q1939" s="39" t="s">
        <v>7</v>
      </c>
      <c r="R1939" s="40">
        <v>59500029</v>
      </c>
      <c r="S1939" s="40">
        <v>94</v>
      </c>
      <c r="T1939" s="40">
        <v>12</v>
      </c>
      <c r="U1939" s="41">
        <v>44522</v>
      </c>
      <c r="V1939" s="59"/>
      <c r="W1939" s="40"/>
      <c r="X1939" s="44" t="str">
        <f>IFERROR(VLOOKUP(Abfalldokumentation!$R1939,Artikel!A:C,3,FALSE),Abfalldokumentation!$R1939)</f>
        <v>Abschnitte Gouda 48% VL</v>
      </c>
    </row>
    <row r="1940" spans="1:24" ht="30" hidden="1" customHeight="1" x14ac:dyDescent="0.25">
      <c r="A1940" s="94" t="str">
        <f>VLOOKUP(N1940,'Linien - BU'!A:B,2,FALSE)</f>
        <v>BU2</v>
      </c>
      <c r="B1940" s="95">
        <f t="shared" si="262"/>
        <v>22</v>
      </c>
      <c r="C1940" s="96">
        <f>Abfalldokumentation!$U1940</f>
        <v>44522</v>
      </c>
      <c r="D1940" s="69" t="str">
        <f>IFERROR(IF(VLOOKUP(O1940,'[1]Rohware 230'!$B:$C,2,FALSE)=0,"Rohware"),
IFERROR(IF(VLOOKUP(O1940,[1]Sammelnr.!$B:$C,2,FALSE)=0,"Sammelnr. ungeschält ABS"),
IFERROR(IF(VLOOKUP(O1940,[1]Sammelnr.!$E:$F,2,FALSE)=0,"Sammelnr. ungeschält VS"),
IFERROR(IF(VLOOKUP(O1940,[1]Sammelnr.!$H:$I,2,FALSE)=0,"Sammelnr. geschält"),
IFERROR(IF(VLOOKUP(O1940,[1]Offen!$B:$C,2,FALSE)=0,"Offen ungeschält ABS"),
IFERROR(IF(VLOOKUP(O1940,[1]Offen!$E:$F,2,FALSE)=0,"Offen ungeschält VOS"),
IFERROR(IF(VLOOKUP(O1940,[1]Offen!$H:$I,2,FALSE)=0,"Offen geschält RW"),
IFERROR(IF(VLOOKUP(O1940,[1]Offen!$K:$L,2,FALSE)=0,"Offen vegan"),
IFERROR(IF(VLOOKUP(O1940,[1]Offen!$N:$O,2,FALSE)=0,"Offen Zipfel"),
IFERROR(IF(VLOOKUP(O1940,[1]Offen!$Q:$R,2,FALSE)=0,"Offen Endstücke"),
IFERROR(IF(VLOOKUP(O1940,[1]Vakuumiert!$B:$C,2,FALSE)=0,"Vakuumierter VOS ungeschält"),
IFERROR(IF(VLOOKUP(O1940,[1]Vakuumiert!$E:$F,2,FALSE)=0,"Vakuumierter ABS ungeschält"),
IFERROR(IF(VLOOKUP(O1940,[1]Vakuumiert!$H:$I,2,FALSE)=0,"Vakuumierter VOS geschält"),
IFERROR(IF(VLOOKUP(O1940,[1]Vakuumiert!$K:$L,2,FALSE)=0,"Vakuumierter VOS vegan"),
IFERROR(IF(VLOOKUP(O1940,[1]Vakuumiert!$N:$O,2,FALSE)=0,"Vakuumierter VOS Zipfel"),
IFERROR(IF(VLOOKUP(O1940,[1]Vakuumiert!$Q:$R,2,FALSE)=0,"Vakuumiert geschält"),
IFERROR(IF(VLOOKUP(O1940,'[1]vakuumierte Fertigprodukte'!$B:$C,2,FALSE)=0,"Fertigprodukte"),
IFERROR(IF(VLOOKUP(O1940,'[1]vakuumierte Fertigprodukte'!$E:$FI,2,FALSE)=0,"Vakuumierte Zipfel"),
IFERROR(IF(VLOOKUP(O1940,[1]Wurste!$B:$C,2,FALSE)=0,"Räucherwürste"),
IFERROR(IF(VLOOKUP(O1940,[1]Wurste!$E:$F,2,FALSE)=0,"URW/URGW Wurst"),
IFERROR(IF(VLOOKUP(O1940,[1]Wurste!$H:$I,2,FALSE)=0,"HF-Wurst Vegan"),
IFERROR(IF(VLOOKUP(O1940,[1]Wurste!$K:$L,2,FALSE)=0,"320er ohne Würste"),
IFERROR(IF(AND(OR(Abfalldokumentation!$A1940="BU3",Abfalldokumentation!$A1940="Verkauf"),Abfalldokumentation!$F1940="Schimmel",Abfalldokumentation!$G1940="keinen Abnehmer/kein Schälpersonal"),"Div. Zipfel, ES ohne Verwendung",VLOOKUP(Abfalldokumentation!$E1940,Produktgruppen!A:B,2,FALSE)),"-")))))))))))))))))))))))</f>
        <v>-</v>
      </c>
      <c r="E1940" s="97" t="str">
        <f>IFERROR(VLOOKUP(Abfalldokumentation!$O1940,Artikel!A:C,3,FALSE),Abfalldokumentation!$O1940)</f>
        <v>Abschnitte Gouda 48% VL</v>
      </c>
      <c r="F1940" s="97" t="str">
        <f>VLOOKUP(T1940,'Liste Gründe'!A:D,2,FALSE)</f>
        <v>Schimmel</v>
      </c>
      <c r="G1940" s="96" t="str">
        <f>IF(ISBLANK(V1940),VLOOKUP(Abfalldokumentation!$P1940,'Liste Gründe'!A:D,3,FALSE),V1940)</f>
        <v>Schimmel</v>
      </c>
      <c r="H1940" s="97" t="str">
        <f>IF(ISBLANK(Abfalldokumentation!$W1940),"-",Abfalldokumentation!$W1940)</f>
        <v>-</v>
      </c>
      <c r="I1940" s="97">
        <f t="shared" si="263"/>
        <v>47</v>
      </c>
      <c r="J1940" s="97" t="str">
        <f t="shared" si="264"/>
        <v>Produkte</v>
      </c>
      <c r="K1940" s="97" t="str">
        <f t="shared" si="265"/>
        <v>BUs</v>
      </c>
      <c r="L1940" s="97" t="str">
        <f t="shared" si="266"/>
        <v>Symptome</v>
      </c>
      <c r="M1940" s="97" t="str">
        <f>IFERROR(VLOOKUP(Abfalldokumentation!$O1940,Kennzahlen!S:V,3,FALSE)*Abfalldokumentation!$B1940,"0")</f>
        <v>0</v>
      </c>
      <c r="N1940" s="97" t="str">
        <f>IF(ISBLANK(Q1940),VLOOKUP(Abfalldokumentation!$O1940,'Linien - BU'!R:S,2,FALSE),Q1940)</f>
        <v>BU2</v>
      </c>
      <c r="O1940" s="98">
        <f t="shared" si="267"/>
        <v>59500029</v>
      </c>
      <c r="P1940" s="98">
        <f t="shared" si="268"/>
        <v>12</v>
      </c>
      <c r="Q1940" s="90" t="s">
        <v>7</v>
      </c>
      <c r="R1940" s="91">
        <v>59500029</v>
      </c>
      <c r="S1940" s="91">
        <v>22</v>
      </c>
      <c r="T1940" s="91">
        <v>12</v>
      </c>
      <c r="U1940" s="41">
        <v>44522</v>
      </c>
      <c r="V1940" s="92"/>
      <c r="W1940" s="91"/>
      <c r="X1940" s="93" t="str">
        <f>IFERROR(VLOOKUP(Abfalldokumentation!$R1940,Artikel!A:C,3,FALSE),Abfalldokumentation!$R1940)</f>
        <v>Abschnitte Gouda 48% VL</v>
      </c>
    </row>
    <row r="1941" spans="1:24" ht="30" hidden="1" customHeight="1" x14ac:dyDescent="0.25">
      <c r="A1941" s="94" t="str">
        <f>VLOOKUP(N1941,'Linien - BU'!A:B,2,FALSE)</f>
        <v>Rest</v>
      </c>
      <c r="B1941" s="95">
        <f t="shared" ref="B1941:B1982" si="269">S1941</f>
        <v>6.8</v>
      </c>
      <c r="C1941" s="96">
        <f>Abfalldokumentation!$U1941</f>
        <v>44519</v>
      </c>
      <c r="D1941" s="95" t="str">
        <f>IFERROR(IF(VLOOKUP(O1941,'[1]Rohware 230'!$B:$C,2,FALSE)=0,"Rohware"),
IFERROR(IF(VLOOKUP(O1941,[1]Sammelnr.!$B:$C,2,FALSE)=0,"Sammelnr. ungeschält ABS"),
IFERROR(IF(VLOOKUP(O1941,[1]Sammelnr.!$E:$F,2,FALSE)=0,"Sammelnr. ungeschält VS"),
IFERROR(IF(VLOOKUP(O1941,[1]Sammelnr.!$H:$I,2,FALSE)=0,"Sammelnr. geschält"),
IFERROR(IF(VLOOKUP(O1941,[1]Offen!$B:$C,2,FALSE)=0,"Offen ungeschält ABS"),
IFERROR(IF(VLOOKUP(O1941,[1]Offen!$E:$F,2,FALSE)=0,"Offen ungeschält VOS"),
IFERROR(IF(VLOOKUP(O1941,[1]Offen!$H:$I,2,FALSE)=0,"Offen geschält RW"),
IFERROR(IF(VLOOKUP(O1941,[1]Offen!$K:$L,2,FALSE)=0,"Offen vegan"),
IFERROR(IF(VLOOKUP(O1941,[1]Offen!$N:$O,2,FALSE)=0,"Offen Zipfel"),
IFERROR(IF(VLOOKUP(O1941,[1]Offen!$Q:$R,2,FALSE)=0,"Offen Endstücke"),
IFERROR(IF(VLOOKUP(O1941,[1]Vakuumiert!$B:$C,2,FALSE)=0,"Vakuumierter VOS ungeschält"),
IFERROR(IF(VLOOKUP(O1941,[1]Vakuumiert!$E:$F,2,FALSE)=0,"Vakuumierter ABS ungeschält"),
IFERROR(IF(VLOOKUP(O1941,[1]Vakuumiert!$H:$I,2,FALSE)=0,"Vakuumierter VOS geschält"),
IFERROR(IF(VLOOKUP(O1941,[1]Vakuumiert!$K:$L,2,FALSE)=0,"Vakuumierter VOS vegan"),
IFERROR(IF(VLOOKUP(O1941,[1]Vakuumiert!$N:$O,2,FALSE)=0,"Vakuumierter VOS Zipfel"),
IFERROR(IF(VLOOKUP(O1941,[1]Vakuumiert!$Q:$R,2,FALSE)=0,"Vakuumiert geschält"),
IFERROR(IF(VLOOKUP(O1941,'[1]vakuumierte Fertigprodukte'!$B:$C,2,FALSE)=0,"Fertigprodukte"),
IFERROR(IF(VLOOKUP(O1941,'[1]vakuumierte Fertigprodukte'!$E:$FI,2,FALSE)=0,"Vakuumierte Zipfel"),
IFERROR(IF(VLOOKUP(O1941,[1]Wurste!$B:$C,2,FALSE)=0,"Räucherwürste"),
IFERROR(IF(VLOOKUP(O1941,[1]Wurste!$E:$F,2,FALSE)=0,"URW/URGW Wurst"),
IFERROR(IF(VLOOKUP(O1941,[1]Wurste!$H:$I,2,FALSE)=0,"HF-Wurst Vegan"),
IFERROR(IF(VLOOKUP(O1941,[1]Wurste!$K:$L,2,FALSE)=0,"320er ohne Würste"),
IFERROR(IF(AND(OR(Abfalldokumentation!$A1941="BU3",Abfalldokumentation!$A1941="Verkauf"),Abfalldokumentation!$F1941="Schimmel",Abfalldokumentation!$G1941="keinen Abnehmer/kein Schälpersonal"),"Div. Zipfel, ES ohne Verwendung",VLOOKUP(Abfalldokumentation!$E1941,Produktgruppen!A:B,2,FALSE)),"-")))))))))))))))))))))))</f>
        <v>Rest</v>
      </c>
      <c r="E1941" s="97" t="str">
        <f>IFERROR(VLOOKUP(Abfalldokumentation!$O1941,Artikel!A:C,3,FALSE),Abfalldokumentation!$O1941)</f>
        <v>-</v>
      </c>
      <c r="F1941" s="97" t="str">
        <f>VLOOKUP(T1941,'Liste Gründe'!A:D,2,FALSE)</f>
        <v>Qualitätssicherung</v>
      </c>
      <c r="G1941" s="96" t="str">
        <f>IF(ISBLANK(V1941),VLOOKUP(Abfalldokumentation!$P1941,'Liste Gründe'!A:D,3,FALSE),V1941)</f>
        <v>Sensorik</v>
      </c>
      <c r="H1941" s="97" t="str">
        <f>IF(ISBLANK(Abfalldokumentation!$W1941),"-",Abfalldokumentation!$W1941)</f>
        <v>-</v>
      </c>
      <c r="I1941" s="97">
        <f t="shared" ref="I1941:I1982" si="270">_xlfn.ISOWEEKNUM(C1941)</f>
        <v>46</v>
      </c>
      <c r="J1941" s="97" t="str">
        <f t="shared" ref="J1941:J1982" si="271">"Produkte"</f>
        <v>Produkte</v>
      </c>
      <c r="K1941" s="97" t="str">
        <f t="shared" ref="K1941:K1982" si="272">"BUs"</f>
        <v>BUs</v>
      </c>
      <c r="L1941" s="97" t="str">
        <f t="shared" ref="L1941:L1982" si="273">"Symptome"</f>
        <v>Symptome</v>
      </c>
      <c r="M1941" s="97" t="str">
        <f>IFERROR(VLOOKUP(Abfalldokumentation!$O1941,Kennzahlen!S:V,3,FALSE)*Abfalldokumentation!$B1941,"0")</f>
        <v>0</v>
      </c>
      <c r="N1941" s="97" t="str">
        <f>IF(ISBLANK(Q1941),VLOOKUP(Abfalldokumentation!$O1941,'Linien - BU'!R:S,2,FALSE),Q1941)</f>
        <v>QM</v>
      </c>
      <c r="O1941" s="98" t="str">
        <f t="shared" ref="O1941:O1982" si="274">R1941</f>
        <v>-</v>
      </c>
      <c r="P1941" s="98">
        <f t="shared" ref="P1941:P1982" si="275">T1941</f>
        <v>74</v>
      </c>
      <c r="Q1941" s="39" t="s">
        <v>196</v>
      </c>
      <c r="R1941" s="40" t="s">
        <v>54</v>
      </c>
      <c r="S1941" s="40">
        <v>6.8</v>
      </c>
      <c r="T1941" s="40">
        <v>74</v>
      </c>
      <c r="U1941" s="41">
        <v>44519</v>
      </c>
      <c r="V1941" s="59"/>
      <c r="W1941" s="40"/>
      <c r="X1941" s="44" t="str">
        <f>IFERROR(VLOOKUP(Abfalldokumentation!$R1941,Artikel!A:C,3,FALSE),Abfalldokumentation!$R1941)</f>
        <v>-</v>
      </c>
    </row>
    <row r="1942" spans="1:24" ht="30" hidden="1" customHeight="1" x14ac:dyDescent="0.25">
      <c r="A1942" s="94" t="str">
        <f>VLOOKUP(N1942,'Linien - BU'!A:B,2,FALSE)</f>
        <v>Rest</v>
      </c>
      <c r="B1942" s="95">
        <f t="shared" si="269"/>
        <v>70.3</v>
      </c>
      <c r="C1942" s="96">
        <f>Abfalldokumentation!$U1942</f>
        <v>44519</v>
      </c>
      <c r="D1942" s="95" t="str">
        <f>IFERROR(IF(VLOOKUP(O1942,'[1]Rohware 230'!$B:$C,2,FALSE)=0,"Rohware"),
IFERROR(IF(VLOOKUP(O1942,[1]Sammelnr.!$B:$C,2,FALSE)=0,"Sammelnr. ungeschält ABS"),
IFERROR(IF(VLOOKUP(O1942,[1]Sammelnr.!$E:$F,2,FALSE)=0,"Sammelnr. ungeschält VS"),
IFERROR(IF(VLOOKUP(O1942,[1]Sammelnr.!$H:$I,2,FALSE)=0,"Sammelnr. geschält"),
IFERROR(IF(VLOOKUP(O1942,[1]Offen!$B:$C,2,FALSE)=0,"Offen ungeschält ABS"),
IFERROR(IF(VLOOKUP(O1942,[1]Offen!$E:$F,2,FALSE)=0,"Offen ungeschält VOS"),
IFERROR(IF(VLOOKUP(O1942,[1]Offen!$H:$I,2,FALSE)=0,"Offen geschält RW"),
IFERROR(IF(VLOOKUP(O1942,[1]Offen!$K:$L,2,FALSE)=0,"Offen vegan"),
IFERROR(IF(VLOOKUP(O1942,[1]Offen!$N:$O,2,FALSE)=0,"Offen Zipfel"),
IFERROR(IF(VLOOKUP(O1942,[1]Offen!$Q:$R,2,FALSE)=0,"Offen Endstücke"),
IFERROR(IF(VLOOKUP(O1942,[1]Vakuumiert!$B:$C,2,FALSE)=0,"Vakuumierter VOS ungeschält"),
IFERROR(IF(VLOOKUP(O1942,[1]Vakuumiert!$E:$F,2,FALSE)=0,"Vakuumierter ABS ungeschält"),
IFERROR(IF(VLOOKUP(O1942,[1]Vakuumiert!$H:$I,2,FALSE)=0,"Vakuumierter VOS geschält"),
IFERROR(IF(VLOOKUP(O1942,[1]Vakuumiert!$K:$L,2,FALSE)=0,"Vakuumierter VOS vegan"),
IFERROR(IF(VLOOKUP(O1942,[1]Vakuumiert!$N:$O,2,FALSE)=0,"Vakuumierter VOS Zipfel"),
IFERROR(IF(VLOOKUP(O1942,[1]Vakuumiert!$Q:$R,2,FALSE)=0,"Vakuumiert geschält"),
IFERROR(IF(VLOOKUP(O1942,'[1]vakuumierte Fertigprodukte'!$B:$C,2,FALSE)=0,"Fertigprodukte"),
IFERROR(IF(VLOOKUP(O1942,'[1]vakuumierte Fertigprodukte'!$E:$FI,2,FALSE)=0,"Vakuumierte Zipfel"),
IFERROR(IF(VLOOKUP(O1942,[1]Wurste!$B:$C,2,FALSE)=0,"Räucherwürste"),
IFERROR(IF(VLOOKUP(O1942,[1]Wurste!$E:$F,2,FALSE)=0,"URW/URGW Wurst"),
IFERROR(IF(VLOOKUP(O1942,[1]Wurste!$H:$I,2,FALSE)=0,"HF-Wurst Vegan"),
IFERROR(IF(VLOOKUP(O1942,[1]Wurste!$K:$L,2,FALSE)=0,"320er ohne Würste"),
IFERROR(IF(AND(OR(Abfalldokumentation!$A1942="BU3",Abfalldokumentation!$A1942="Verkauf"),Abfalldokumentation!$F1942="Schimmel",Abfalldokumentation!$G1942="keinen Abnehmer/kein Schälpersonal"),"Div. Zipfel, ES ohne Verwendung",VLOOKUP(Abfalldokumentation!$E1942,Produktgruppen!A:B,2,FALSE)),"-")))))))))))))))))))))))</f>
        <v>Rest</v>
      </c>
      <c r="E1942" s="97" t="str">
        <f>IFERROR(VLOOKUP(Abfalldokumentation!$O1942,Artikel!A:C,3,FALSE),Abfalldokumentation!$O1942)</f>
        <v>-</v>
      </c>
      <c r="F1942" s="97" t="str">
        <f>VLOOKUP(T1942,'Liste Gründe'!A:D,2,FALSE)</f>
        <v>Qualitätssicherung</v>
      </c>
      <c r="G1942" s="96" t="str">
        <f>IF(ISBLANK(V1942),VLOOKUP(Abfalldokumentation!$P1942,'Liste Gründe'!A:D,3,FALSE),V1942)</f>
        <v>Rückstellproben</v>
      </c>
      <c r="H1942" s="97" t="str">
        <f>IF(ISBLANK(Abfalldokumentation!$W1942),"-",Abfalldokumentation!$W1942)</f>
        <v>-</v>
      </c>
      <c r="I1942" s="97">
        <f t="shared" si="270"/>
        <v>46</v>
      </c>
      <c r="J1942" s="97" t="str">
        <f t="shared" si="271"/>
        <v>Produkte</v>
      </c>
      <c r="K1942" s="97" t="str">
        <f t="shared" si="272"/>
        <v>BUs</v>
      </c>
      <c r="L1942" s="97" t="str">
        <f t="shared" si="273"/>
        <v>Symptome</v>
      </c>
      <c r="M1942" s="97" t="str">
        <f>IFERROR(VLOOKUP(Abfalldokumentation!$O1942,Kennzahlen!S:V,3,FALSE)*Abfalldokumentation!$B1942,"0")</f>
        <v>0</v>
      </c>
      <c r="N1942" s="97" t="str">
        <f>IF(ISBLANK(Q1942),VLOOKUP(Abfalldokumentation!$O1942,'Linien - BU'!R:S,2,FALSE),Q1942)</f>
        <v>Labor</v>
      </c>
      <c r="O1942" s="98" t="str">
        <f t="shared" si="274"/>
        <v>-</v>
      </c>
      <c r="P1942" s="98">
        <f t="shared" si="275"/>
        <v>70</v>
      </c>
      <c r="Q1942" s="39" t="s">
        <v>199</v>
      </c>
      <c r="R1942" s="40" t="s">
        <v>54</v>
      </c>
      <c r="S1942" s="40">
        <v>70.3</v>
      </c>
      <c r="T1942" s="40">
        <v>70</v>
      </c>
      <c r="U1942" s="41">
        <v>44519</v>
      </c>
      <c r="V1942" s="59"/>
      <c r="W1942" s="40"/>
      <c r="X1942" s="44" t="str">
        <f>IFERROR(VLOOKUP(Abfalldokumentation!$R1942,Artikel!A:C,3,FALSE),Abfalldokumentation!$R1942)</f>
        <v>-</v>
      </c>
    </row>
    <row r="1943" spans="1:24" ht="30" hidden="1" customHeight="1" x14ac:dyDescent="0.25">
      <c r="A1943" s="94" t="str">
        <f>VLOOKUP(N1943,'Linien - BU'!A:B,2,FALSE)</f>
        <v>Rest</v>
      </c>
      <c r="B1943" s="95">
        <f t="shared" si="269"/>
        <v>14.4</v>
      </c>
      <c r="C1943" s="96">
        <f>Abfalldokumentation!$U1943</f>
        <v>44519</v>
      </c>
      <c r="D1943" s="95" t="str">
        <f>IFERROR(IF(VLOOKUP(O1943,'[1]Rohware 230'!$B:$C,2,FALSE)=0,"Rohware"),
IFERROR(IF(VLOOKUP(O1943,[1]Sammelnr.!$B:$C,2,FALSE)=0,"Sammelnr. ungeschält ABS"),
IFERROR(IF(VLOOKUP(O1943,[1]Sammelnr.!$E:$F,2,FALSE)=0,"Sammelnr. ungeschält VS"),
IFERROR(IF(VLOOKUP(O1943,[1]Sammelnr.!$H:$I,2,FALSE)=0,"Sammelnr. geschält"),
IFERROR(IF(VLOOKUP(O1943,[1]Offen!$B:$C,2,FALSE)=0,"Offen ungeschält ABS"),
IFERROR(IF(VLOOKUP(O1943,[1]Offen!$E:$F,2,FALSE)=0,"Offen ungeschält VOS"),
IFERROR(IF(VLOOKUP(O1943,[1]Offen!$H:$I,2,FALSE)=0,"Offen geschält RW"),
IFERROR(IF(VLOOKUP(O1943,[1]Offen!$K:$L,2,FALSE)=0,"Offen vegan"),
IFERROR(IF(VLOOKUP(O1943,[1]Offen!$N:$O,2,FALSE)=0,"Offen Zipfel"),
IFERROR(IF(VLOOKUP(O1943,[1]Offen!$Q:$R,2,FALSE)=0,"Offen Endstücke"),
IFERROR(IF(VLOOKUP(O1943,[1]Vakuumiert!$B:$C,2,FALSE)=0,"Vakuumierter VOS ungeschält"),
IFERROR(IF(VLOOKUP(O1943,[1]Vakuumiert!$E:$F,2,FALSE)=0,"Vakuumierter ABS ungeschält"),
IFERROR(IF(VLOOKUP(O1943,[1]Vakuumiert!$H:$I,2,FALSE)=0,"Vakuumierter VOS geschält"),
IFERROR(IF(VLOOKUP(O1943,[1]Vakuumiert!$K:$L,2,FALSE)=0,"Vakuumierter VOS vegan"),
IFERROR(IF(VLOOKUP(O1943,[1]Vakuumiert!$N:$O,2,FALSE)=0,"Vakuumierter VOS Zipfel"),
IFERROR(IF(VLOOKUP(O1943,[1]Vakuumiert!$Q:$R,2,FALSE)=0,"Vakuumiert geschält"),
IFERROR(IF(VLOOKUP(O1943,'[1]vakuumierte Fertigprodukte'!$B:$C,2,FALSE)=0,"Fertigprodukte"),
IFERROR(IF(VLOOKUP(O1943,'[1]vakuumierte Fertigprodukte'!$E:$FI,2,FALSE)=0,"Vakuumierte Zipfel"),
IFERROR(IF(VLOOKUP(O1943,[1]Wurste!$B:$C,2,FALSE)=0,"Räucherwürste"),
IFERROR(IF(VLOOKUP(O1943,[1]Wurste!$E:$F,2,FALSE)=0,"URW/URGW Wurst"),
IFERROR(IF(VLOOKUP(O1943,[1]Wurste!$H:$I,2,FALSE)=0,"HF-Wurst Vegan"),
IFERROR(IF(VLOOKUP(O1943,[1]Wurste!$K:$L,2,FALSE)=0,"320er ohne Würste"),
IFERROR(IF(AND(OR(Abfalldokumentation!$A1943="BU3",Abfalldokumentation!$A1943="Verkauf"),Abfalldokumentation!$F1943="Schimmel",Abfalldokumentation!$G1943="keinen Abnehmer/kein Schälpersonal"),"Div. Zipfel, ES ohne Verwendung",VLOOKUP(Abfalldokumentation!$E1943,Produktgruppen!A:B,2,FALSE)),"-")))))))))))))))))))))))</f>
        <v>Rest</v>
      </c>
      <c r="E1943" s="97" t="str">
        <f>IFERROR(VLOOKUP(Abfalldokumentation!$O1943,Artikel!A:C,3,FALSE),Abfalldokumentation!$O1943)</f>
        <v>-</v>
      </c>
      <c r="F1943" s="97" t="str">
        <f>VLOOKUP(T1943,'Liste Gründe'!A:D,2,FALSE)</f>
        <v>Qualitätssicherung</v>
      </c>
      <c r="G1943" s="96" t="str">
        <f>IF(ISBLANK(V1943),VLOOKUP(Abfalldokumentation!$P1943,'Liste Gründe'!A:D,3,FALSE),V1943)</f>
        <v>Rückstellproben</v>
      </c>
      <c r="H1943" s="97" t="str">
        <f>IF(ISBLANK(Abfalldokumentation!$W1943),"-",Abfalldokumentation!$W1943)</f>
        <v>-</v>
      </c>
      <c r="I1943" s="97">
        <f t="shared" si="270"/>
        <v>46</v>
      </c>
      <c r="J1943" s="97" t="str">
        <f t="shared" si="271"/>
        <v>Produkte</v>
      </c>
      <c r="K1943" s="97" t="str">
        <f t="shared" si="272"/>
        <v>BUs</v>
      </c>
      <c r="L1943" s="97" t="str">
        <f t="shared" si="273"/>
        <v>Symptome</v>
      </c>
      <c r="M1943" s="97" t="str">
        <f>IFERROR(VLOOKUP(Abfalldokumentation!$O1943,Kennzahlen!S:V,3,FALSE)*Abfalldokumentation!$B1943,"0")</f>
        <v>0</v>
      </c>
      <c r="N1943" s="97" t="str">
        <f>IF(ISBLANK(Q1943),VLOOKUP(Abfalldokumentation!$O1943,'Linien - BU'!R:S,2,FALSE),Q1943)</f>
        <v>Labor</v>
      </c>
      <c r="O1943" s="98" t="str">
        <f t="shared" si="274"/>
        <v>-</v>
      </c>
      <c r="P1943" s="98">
        <f t="shared" si="275"/>
        <v>70</v>
      </c>
      <c r="Q1943" s="39" t="s">
        <v>199</v>
      </c>
      <c r="R1943" s="40" t="s">
        <v>54</v>
      </c>
      <c r="S1943" s="40">
        <v>14.4</v>
      </c>
      <c r="T1943" s="40">
        <v>70</v>
      </c>
      <c r="U1943" s="41">
        <v>44519</v>
      </c>
      <c r="V1943" s="59"/>
      <c r="W1943" s="40"/>
      <c r="X1943" s="44" t="str">
        <f>IFERROR(VLOOKUP(Abfalldokumentation!$R1943,Artikel!A:C,3,FALSE),Abfalldokumentation!$R1943)</f>
        <v>-</v>
      </c>
    </row>
    <row r="1944" spans="1:24" ht="30" hidden="1" customHeight="1" x14ac:dyDescent="0.25">
      <c r="A1944" s="94" t="str">
        <f>VLOOKUP(N1944,'Linien - BU'!A:B,2,FALSE)</f>
        <v>BU3</v>
      </c>
      <c r="B1944" s="95">
        <f t="shared" si="269"/>
        <v>8</v>
      </c>
      <c r="C1944" s="96">
        <f>Abfalldokumentation!$U1944</f>
        <v>44519</v>
      </c>
      <c r="D1944" s="95" t="str">
        <f>IFERROR(IF(VLOOKUP(O1944,'[1]Rohware 230'!$B:$C,2,FALSE)=0,"Rohware"),
IFERROR(IF(VLOOKUP(O1944,[1]Sammelnr.!$B:$C,2,FALSE)=0,"Sammelnr. ungeschält ABS"),
IFERROR(IF(VLOOKUP(O1944,[1]Sammelnr.!$E:$F,2,FALSE)=0,"Sammelnr. ungeschält VS"),
IFERROR(IF(VLOOKUP(O1944,[1]Sammelnr.!$H:$I,2,FALSE)=0,"Sammelnr. geschält"),
IFERROR(IF(VLOOKUP(O1944,[1]Offen!$B:$C,2,FALSE)=0,"Offen ungeschält ABS"),
IFERROR(IF(VLOOKUP(O1944,[1]Offen!$E:$F,2,FALSE)=0,"Offen ungeschält VOS"),
IFERROR(IF(VLOOKUP(O1944,[1]Offen!$H:$I,2,FALSE)=0,"Offen geschält RW"),
IFERROR(IF(VLOOKUP(O1944,[1]Offen!$K:$L,2,FALSE)=0,"Offen vegan"),
IFERROR(IF(VLOOKUP(O1944,[1]Offen!$N:$O,2,FALSE)=0,"Offen Zipfel"),
IFERROR(IF(VLOOKUP(O1944,[1]Offen!$Q:$R,2,FALSE)=0,"Offen Endstücke"),
IFERROR(IF(VLOOKUP(O1944,[1]Vakuumiert!$B:$C,2,FALSE)=0,"Vakuumierter VOS ungeschält"),
IFERROR(IF(VLOOKUP(O1944,[1]Vakuumiert!$E:$F,2,FALSE)=0,"Vakuumierter ABS ungeschält"),
IFERROR(IF(VLOOKUP(O1944,[1]Vakuumiert!$H:$I,2,FALSE)=0,"Vakuumierter VOS geschält"),
IFERROR(IF(VLOOKUP(O1944,[1]Vakuumiert!$K:$L,2,FALSE)=0,"Vakuumierter VOS vegan"),
IFERROR(IF(VLOOKUP(O1944,[1]Vakuumiert!$N:$O,2,FALSE)=0,"Vakuumierter VOS Zipfel"),
IFERROR(IF(VLOOKUP(O1944,[1]Vakuumiert!$Q:$R,2,FALSE)=0,"Vakuumiert geschält"),
IFERROR(IF(VLOOKUP(O1944,'[1]vakuumierte Fertigprodukte'!$B:$C,2,FALSE)=0,"Fertigprodukte"),
IFERROR(IF(VLOOKUP(O1944,'[1]vakuumierte Fertigprodukte'!$E:$FI,2,FALSE)=0,"Vakuumierte Zipfel"),
IFERROR(IF(VLOOKUP(O1944,[1]Wurste!$B:$C,2,FALSE)=0,"Räucherwürste"),
IFERROR(IF(VLOOKUP(O1944,[1]Wurste!$E:$F,2,FALSE)=0,"URW/URGW Wurst"),
IFERROR(IF(VLOOKUP(O1944,[1]Wurste!$H:$I,2,FALSE)=0,"HF-Wurst Vegan"),
IFERROR(IF(VLOOKUP(O1944,[1]Wurste!$K:$L,2,FALSE)=0,"320er ohne Würste"),
IFERROR(IF(AND(OR(Abfalldokumentation!$A1944="BU3",Abfalldokumentation!$A1944="Verkauf"),Abfalldokumentation!$F1944="Schimmel",Abfalldokumentation!$G1944="keinen Abnehmer/kein Schälpersonal"),"Div. Zipfel, ES ohne Verwendung",VLOOKUP(Abfalldokumentation!$E1944,Produktgruppen!A:B,2,FALSE)),"-")))))))))))))))))))))))</f>
        <v>Rest</v>
      </c>
      <c r="E1944" s="97" t="str">
        <f>IFERROR(VLOOKUP(Abfalldokumentation!$O1944,Artikel!A:C,3,FALSE),Abfalldokumentation!$O1944)</f>
        <v>-</v>
      </c>
      <c r="F1944" s="97" t="str">
        <f>VLOOKUP(T1944,'Liste Gründe'!A:D,2,FALSE)</f>
        <v>Linienbezogen</v>
      </c>
      <c r="G1944" s="96" t="str">
        <f>IF(ISBLANK(V1944),VLOOKUP(Abfalldokumentation!$P1944,'Liste Gründe'!A:D,3,FALSE),V1944)</f>
        <v>Maschinenabfall</v>
      </c>
      <c r="H1944" s="97" t="str">
        <f>IF(ISBLANK(Abfalldokumentation!$W1944),"-",Abfalldokumentation!$W1944)</f>
        <v>-</v>
      </c>
      <c r="I1944" s="97">
        <f t="shared" si="270"/>
        <v>46</v>
      </c>
      <c r="J1944" s="97" t="str">
        <f t="shared" si="271"/>
        <v>Produkte</v>
      </c>
      <c r="K1944" s="97" t="str">
        <f t="shared" si="272"/>
        <v>BUs</v>
      </c>
      <c r="L1944" s="97" t="str">
        <f t="shared" si="273"/>
        <v>Symptome</v>
      </c>
      <c r="M1944" s="97" t="str">
        <f>IFERROR(VLOOKUP(Abfalldokumentation!$O1944,Kennzahlen!S:V,3,FALSE)*Abfalldokumentation!$B1944,"0")</f>
        <v>0</v>
      </c>
      <c r="N1944" s="97" t="str">
        <f>IF(ISBLANK(Q1944),VLOOKUP(Abfalldokumentation!$O1944,'Linien - BU'!R:S,2,FALSE),Q1944)</f>
        <v>BU3</v>
      </c>
      <c r="O1944" s="98" t="str">
        <f t="shared" si="274"/>
        <v>-</v>
      </c>
      <c r="P1944" s="98">
        <f t="shared" si="275"/>
        <v>30</v>
      </c>
      <c r="Q1944" s="39" t="s">
        <v>8</v>
      </c>
      <c r="R1944" s="40" t="s">
        <v>54</v>
      </c>
      <c r="S1944" s="40">
        <v>8</v>
      </c>
      <c r="T1944" s="40">
        <v>30</v>
      </c>
      <c r="U1944" s="41">
        <v>44519</v>
      </c>
      <c r="V1944" s="59"/>
      <c r="W1944" s="40"/>
      <c r="X1944" s="44" t="str">
        <f>IFERROR(VLOOKUP(Abfalldokumentation!$R1944,Artikel!A:C,3,FALSE),Abfalldokumentation!$R1944)</f>
        <v>-</v>
      </c>
    </row>
    <row r="1945" spans="1:24" ht="30" hidden="1" customHeight="1" x14ac:dyDescent="0.25">
      <c r="A1945" s="94" t="str">
        <f>VLOOKUP(N1945,'Linien - BU'!A:B,2,FALSE)</f>
        <v>BU4</v>
      </c>
      <c r="B1945" s="95">
        <f t="shared" si="269"/>
        <v>7</v>
      </c>
      <c r="C1945" s="96">
        <f>Abfalldokumentation!$U1945</f>
        <v>44519</v>
      </c>
      <c r="D1945" s="95" t="str">
        <f>IFERROR(IF(VLOOKUP(O1945,'[1]Rohware 230'!$B:$C,2,FALSE)=0,"Rohware"),
IFERROR(IF(VLOOKUP(O1945,[1]Sammelnr.!$B:$C,2,FALSE)=0,"Sammelnr. ungeschält ABS"),
IFERROR(IF(VLOOKUP(O1945,[1]Sammelnr.!$E:$F,2,FALSE)=0,"Sammelnr. ungeschält VS"),
IFERROR(IF(VLOOKUP(O1945,[1]Sammelnr.!$H:$I,2,FALSE)=0,"Sammelnr. geschält"),
IFERROR(IF(VLOOKUP(O1945,[1]Offen!$B:$C,2,FALSE)=0,"Offen ungeschält ABS"),
IFERROR(IF(VLOOKUP(O1945,[1]Offen!$E:$F,2,FALSE)=0,"Offen ungeschält VOS"),
IFERROR(IF(VLOOKUP(O1945,[1]Offen!$H:$I,2,FALSE)=0,"Offen geschält RW"),
IFERROR(IF(VLOOKUP(O1945,[1]Offen!$K:$L,2,FALSE)=0,"Offen vegan"),
IFERROR(IF(VLOOKUP(O1945,[1]Offen!$N:$O,2,FALSE)=0,"Offen Zipfel"),
IFERROR(IF(VLOOKUP(O1945,[1]Offen!$Q:$R,2,FALSE)=0,"Offen Endstücke"),
IFERROR(IF(VLOOKUP(O1945,[1]Vakuumiert!$B:$C,2,FALSE)=0,"Vakuumierter VOS ungeschält"),
IFERROR(IF(VLOOKUP(O1945,[1]Vakuumiert!$E:$F,2,FALSE)=0,"Vakuumierter ABS ungeschält"),
IFERROR(IF(VLOOKUP(O1945,[1]Vakuumiert!$H:$I,2,FALSE)=0,"Vakuumierter VOS geschält"),
IFERROR(IF(VLOOKUP(O1945,[1]Vakuumiert!$K:$L,2,FALSE)=0,"Vakuumierter VOS vegan"),
IFERROR(IF(VLOOKUP(O1945,[1]Vakuumiert!$N:$O,2,FALSE)=0,"Vakuumierter VOS Zipfel"),
IFERROR(IF(VLOOKUP(O1945,[1]Vakuumiert!$Q:$R,2,FALSE)=0,"Vakuumiert geschält"),
IFERROR(IF(VLOOKUP(O1945,'[1]vakuumierte Fertigprodukte'!$B:$C,2,FALSE)=0,"Fertigprodukte"),
IFERROR(IF(VLOOKUP(O1945,'[1]vakuumierte Fertigprodukte'!$E:$FI,2,FALSE)=0,"Vakuumierte Zipfel"),
IFERROR(IF(VLOOKUP(O1945,[1]Wurste!$B:$C,2,FALSE)=0,"Räucherwürste"),
IFERROR(IF(VLOOKUP(O1945,[1]Wurste!$E:$F,2,FALSE)=0,"URW/URGW Wurst"),
IFERROR(IF(VLOOKUP(O1945,[1]Wurste!$H:$I,2,FALSE)=0,"HF-Wurst Vegan"),
IFERROR(IF(VLOOKUP(O1945,[1]Wurste!$K:$L,2,FALSE)=0,"320er ohne Würste"),
IFERROR(IF(AND(OR(Abfalldokumentation!$A1945="BU3",Abfalldokumentation!$A1945="Verkauf"),Abfalldokumentation!$F1945="Schimmel",Abfalldokumentation!$G1945="keinen Abnehmer/kein Schälpersonal"),"Div. Zipfel, ES ohne Verwendung",VLOOKUP(Abfalldokumentation!$E1945,Produktgruppen!A:B,2,FALSE)),"-")))))))))))))))))))))))</f>
        <v>-</v>
      </c>
      <c r="E1945" s="97" t="str">
        <f>IFERROR(VLOOKUP(Abfalldokumentation!$O1945,Artikel!A:C,3,FALSE),Abfalldokumentation!$O1945)</f>
        <v>Walnus</v>
      </c>
      <c r="F1945" s="97" t="str">
        <f>VLOOKUP(T1945,'Liste Gründe'!A:D,2,FALSE)</f>
        <v>Linienbezogen</v>
      </c>
      <c r="G1945" s="96" t="str">
        <f>IF(ISBLANK(V1945),VLOOKUP(Abfalldokumentation!$P1945,'Liste Gründe'!A:D,3,FALSE),V1945)</f>
        <v>Maschinenabfall</v>
      </c>
      <c r="H1945" s="97" t="str">
        <f>IF(ISBLANK(Abfalldokumentation!$W1945),"-",Abfalldokumentation!$W1945)</f>
        <v>-</v>
      </c>
      <c r="I1945" s="97">
        <f t="shared" si="270"/>
        <v>46</v>
      </c>
      <c r="J1945" s="97" t="str">
        <f t="shared" si="271"/>
        <v>Produkte</v>
      </c>
      <c r="K1945" s="97" t="str">
        <f t="shared" si="272"/>
        <v>BUs</v>
      </c>
      <c r="L1945" s="97" t="str">
        <f t="shared" si="273"/>
        <v>Symptome</v>
      </c>
      <c r="M1945" s="97" t="str">
        <f>IFERROR(VLOOKUP(Abfalldokumentation!$O1945,Kennzahlen!S:V,3,FALSE)*Abfalldokumentation!$B1945,"0")</f>
        <v>0</v>
      </c>
      <c r="N1945" s="97" t="str">
        <f>IF(ISBLANK(Q1945),VLOOKUP(Abfalldokumentation!$O1945,'Linien - BU'!R:S,2,FALSE),Q1945)</f>
        <v>BU4</v>
      </c>
      <c r="O1945" s="98" t="str">
        <f t="shared" si="274"/>
        <v>Walnus</v>
      </c>
      <c r="P1945" s="98">
        <f t="shared" si="275"/>
        <v>30</v>
      </c>
      <c r="Q1945" s="39" t="s">
        <v>9</v>
      </c>
      <c r="R1945" s="40" t="s">
        <v>354</v>
      </c>
      <c r="S1945" s="40">
        <v>7</v>
      </c>
      <c r="T1945" s="40">
        <v>30</v>
      </c>
      <c r="U1945" s="41">
        <v>44519</v>
      </c>
      <c r="V1945" s="59"/>
      <c r="W1945" s="40"/>
      <c r="X1945" s="44" t="str">
        <f>IFERROR(VLOOKUP(Abfalldokumentation!$R1945,Artikel!A:C,3,FALSE),Abfalldokumentation!$R1945)</f>
        <v>Walnus</v>
      </c>
    </row>
    <row r="1946" spans="1:24" ht="30" hidden="1" customHeight="1" x14ac:dyDescent="0.25">
      <c r="A1946" s="94" t="str">
        <f>VLOOKUP(N1946,'Linien - BU'!A:B,2,FALSE)</f>
        <v>BU1</v>
      </c>
      <c r="B1946" s="95">
        <f t="shared" si="269"/>
        <v>20</v>
      </c>
      <c r="C1946" s="96">
        <f>Abfalldokumentation!$U1946</f>
        <v>44519</v>
      </c>
      <c r="D1946" s="95" t="str">
        <f>IFERROR(IF(VLOOKUP(O1946,'[1]Rohware 230'!$B:$C,2,FALSE)=0,"Rohware"),
IFERROR(IF(VLOOKUP(O1946,[1]Sammelnr.!$B:$C,2,FALSE)=0,"Sammelnr. ungeschält ABS"),
IFERROR(IF(VLOOKUP(O1946,[1]Sammelnr.!$E:$F,2,FALSE)=0,"Sammelnr. ungeschält VS"),
IFERROR(IF(VLOOKUP(O1946,[1]Sammelnr.!$H:$I,2,FALSE)=0,"Sammelnr. geschält"),
IFERROR(IF(VLOOKUP(O1946,[1]Offen!$B:$C,2,FALSE)=0,"Offen ungeschält ABS"),
IFERROR(IF(VLOOKUP(O1946,[1]Offen!$E:$F,2,FALSE)=0,"Offen ungeschält VOS"),
IFERROR(IF(VLOOKUP(O1946,[1]Offen!$H:$I,2,FALSE)=0,"Offen geschält RW"),
IFERROR(IF(VLOOKUP(O1946,[1]Offen!$K:$L,2,FALSE)=0,"Offen vegan"),
IFERROR(IF(VLOOKUP(O1946,[1]Offen!$N:$O,2,FALSE)=0,"Offen Zipfel"),
IFERROR(IF(VLOOKUP(O1946,[1]Offen!$Q:$R,2,FALSE)=0,"Offen Endstücke"),
IFERROR(IF(VLOOKUP(O1946,[1]Vakuumiert!$B:$C,2,FALSE)=0,"Vakuumierter VOS ungeschält"),
IFERROR(IF(VLOOKUP(O1946,[1]Vakuumiert!$E:$F,2,FALSE)=0,"Vakuumierter ABS ungeschält"),
IFERROR(IF(VLOOKUP(O1946,[1]Vakuumiert!$H:$I,2,FALSE)=0,"Vakuumierter VOS geschält"),
IFERROR(IF(VLOOKUP(O1946,[1]Vakuumiert!$K:$L,2,FALSE)=0,"Vakuumierter VOS vegan"),
IFERROR(IF(VLOOKUP(O1946,[1]Vakuumiert!$N:$O,2,FALSE)=0,"Vakuumierter VOS Zipfel"),
IFERROR(IF(VLOOKUP(O1946,[1]Vakuumiert!$Q:$R,2,FALSE)=0,"Vakuumiert geschält"),
IFERROR(IF(VLOOKUP(O1946,'[1]vakuumierte Fertigprodukte'!$B:$C,2,FALSE)=0,"Fertigprodukte"),
IFERROR(IF(VLOOKUP(O1946,'[1]vakuumierte Fertigprodukte'!$E:$FI,2,FALSE)=0,"Vakuumierte Zipfel"),
IFERROR(IF(VLOOKUP(O1946,[1]Wurste!$B:$C,2,FALSE)=0,"Räucherwürste"),
IFERROR(IF(VLOOKUP(O1946,[1]Wurste!$E:$F,2,FALSE)=0,"URW/URGW Wurst"),
IFERROR(IF(VLOOKUP(O1946,[1]Wurste!$H:$I,2,FALSE)=0,"HF-Wurst Vegan"),
IFERROR(IF(VLOOKUP(O1946,[1]Wurste!$K:$L,2,FALSE)=0,"320er ohne Würste"),
IFERROR(IF(AND(OR(Abfalldokumentation!$A1946="BU3",Abfalldokumentation!$A1946="Verkauf"),Abfalldokumentation!$F1946="Schimmel",Abfalldokumentation!$G1946="keinen Abnehmer/kein Schälpersonal"),"Div. Zipfel, ES ohne Verwendung",VLOOKUP(Abfalldokumentation!$E1946,Produktgruppen!A:B,2,FALSE)),"-")))))))))))))))))))))))</f>
        <v>Vorschmelz</v>
      </c>
      <c r="E1946" s="97" t="str">
        <f>IFERROR(VLOOKUP(Abfalldokumentation!$O1946,Artikel!A:C,3,FALSE),Abfalldokumentation!$O1946)</f>
        <v>VOS-ABS ENTSORGUNG</v>
      </c>
      <c r="F1946" s="97" t="str">
        <f>VLOOKUP(T1946,'Liste Gründe'!A:D,2,FALSE)</f>
        <v>Rest</v>
      </c>
      <c r="G1946" s="96" t="str">
        <f>IF(ISBLANK(V1946),VLOOKUP(Abfalldokumentation!$P1946,'Liste Gründe'!A:D,3,FALSE),V1946)</f>
        <v>geschälte Rinde</v>
      </c>
      <c r="H1946" s="97" t="str">
        <f>IF(ISBLANK(Abfalldokumentation!$W1946),"-",Abfalldokumentation!$W1946)</f>
        <v>-</v>
      </c>
      <c r="I1946" s="97">
        <f t="shared" si="270"/>
        <v>46</v>
      </c>
      <c r="J1946" s="97" t="str">
        <f t="shared" si="271"/>
        <v>Produkte</v>
      </c>
      <c r="K1946" s="97" t="str">
        <f t="shared" si="272"/>
        <v>BUs</v>
      </c>
      <c r="L1946" s="97" t="str">
        <f t="shared" si="273"/>
        <v>Symptome</v>
      </c>
      <c r="M1946" s="97">
        <f>IFERROR(VLOOKUP(Abfalldokumentation!$O1946,Kennzahlen!S:V,3,FALSE)*Abfalldokumentation!$B1946,"0")</f>
        <v>0.2</v>
      </c>
      <c r="N1946" s="97" t="str">
        <f>IF(ISBLANK(Q1946),VLOOKUP(Abfalldokumentation!$O1946,'Linien - BU'!R:S,2,FALSE),Q1946)</f>
        <v>RWV</v>
      </c>
      <c r="O1946" s="98">
        <f t="shared" si="274"/>
        <v>29500917</v>
      </c>
      <c r="P1946" s="98">
        <f t="shared" si="275"/>
        <v>60</v>
      </c>
      <c r="Q1946" s="39" t="s">
        <v>202</v>
      </c>
      <c r="R1946" s="40">
        <v>29500917</v>
      </c>
      <c r="S1946" s="40">
        <v>20</v>
      </c>
      <c r="T1946" s="40">
        <v>60</v>
      </c>
      <c r="U1946" s="41">
        <v>44519</v>
      </c>
      <c r="V1946" s="59"/>
      <c r="W1946" s="40"/>
      <c r="X1946" s="44" t="str">
        <f>IFERROR(VLOOKUP(Abfalldokumentation!$R1946,Artikel!A:C,3,FALSE),Abfalldokumentation!$R1946)</f>
        <v>VOS-ABS ENTSORGUNG</v>
      </c>
    </row>
    <row r="1947" spans="1:24" ht="30" hidden="1" customHeight="1" x14ac:dyDescent="0.25">
      <c r="A1947" s="94" t="str">
        <f>VLOOKUP(N1947,'Linien - BU'!A:B,2,FALSE)</f>
        <v>Rest</v>
      </c>
      <c r="B1947" s="95">
        <f t="shared" si="269"/>
        <v>25.1</v>
      </c>
      <c r="C1947" s="96">
        <f>Abfalldokumentation!$U1947</f>
        <v>44519</v>
      </c>
      <c r="D1947" s="95" t="str">
        <f>IFERROR(IF(VLOOKUP(O1947,'[1]Rohware 230'!$B:$C,2,FALSE)=0,"Rohware"),
IFERROR(IF(VLOOKUP(O1947,[1]Sammelnr.!$B:$C,2,FALSE)=0,"Sammelnr. ungeschält ABS"),
IFERROR(IF(VLOOKUP(O1947,[1]Sammelnr.!$E:$F,2,FALSE)=0,"Sammelnr. ungeschält VS"),
IFERROR(IF(VLOOKUP(O1947,[1]Sammelnr.!$H:$I,2,FALSE)=0,"Sammelnr. geschält"),
IFERROR(IF(VLOOKUP(O1947,[1]Offen!$B:$C,2,FALSE)=0,"Offen ungeschält ABS"),
IFERROR(IF(VLOOKUP(O1947,[1]Offen!$E:$F,2,FALSE)=0,"Offen ungeschält VOS"),
IFERROR(IF(VLOOKUP(O1947,[1]Offen!$H:$I,2,FALSE)=0,"Offen geschält RW"),
IFERROR(IF(VLOOKUP(O1947,[1]Offen!$K:$L,2,FALSE)=0,"Offen vegan"),
IFERROR(IF(VLOOKUP(O1947,[1]Offen!$N:$O,2,FALSE)=0,"Offen Zipfel"),
IFERROR(IF(VLOOKUP(O1947,[1]Offen!$Q:$R,2,FALSE)=0,"Offen Endstücke"),
IFERROR(IF(VLOOKUP(O1947,[1]Vakuumiert!$B:$C,2,FALSE)=0,"Vakuumierter VOS ungeschält"),
IFERROR(IF(VLOOKUP(O1947,[1]Vakuumiert!$E:$F,2,FALSE)=0,"Vakuumierter ABS ungeschält"),
IFERROR(IF(VLOOKUP(O1947,[1]Vakuumiert!$H:$I,2,FALSE)=0,"Vakuumierter VOS geschält"),
IFERROR(IF(VLOOKUP(O1947,[1]Vakuumiert!$K:$L,2,FALSE)=0,"Vakuumierter VOS vegan"),
IFERROR(IF(VLOOKUP(O1947,[1]Vakuumiert!$N:$O,2,FALSE)=0,"Vakuumierter VOS Zipfel"),
IFERROR(IF(VLOOKUP(O1947,[1]Vakuumiert!$Q:$R,2,FALSE)=0,"Vakuumiert geschält"),
IFERROR(IF(VLOOKUP(O1947,'[1]vakuumierte Fertigprodukte'!$B:$C,2,FALSE)=0,"Fertigprodukte"),
IFERROR(IF(VLOOKUP(O1947,'[1]vakuumierte Fertigprodukte'!$E:$FI,2,FALSE)=0,"Vakuumierte Zipfel"),
IFERROR(IF(VLOOKUP(O1947,[1]Wurste!$B:$C,2,FALSE)=0,"Räucherwürste"),
IFERROR(IF(VLOOKUP(O1947,[1]Wurste!$E:$F,2,FALSE)=0,"URW/URGW Wurst"),
IFERROR(IF(VLOOKUP(O1947,[1]Wurste!$H:$I,2,FALSE)=0,"HF-Wurst Vegan"),
IFERROR(IF(VLOOKUP(O1947,[1]Wurste!$K:$L,2,FALSE)=0,"320er ohne Würste"),
IFERROR(IF(AND(OR(Abfalldokumentation!$A1947="BU3",Abfalldokumentation!$A1947="Verkauf"),Abfalldokumentation!$F1947="Schimmel",Abfalldokumentation!$G1947="keinen Abnehmer/kein Schälpersonal"),"Div. Zipfel, ES ohne Verwendung",VLOOKUP(Abfalldokumentation!$E1947,Produktgruppen!A:B,2,FALSE)),"-")))))))))))))))))))))))</f>
        <v>Rest</v>
      </c>
      <c r="E1947" s="97" t="str">
        <f>IFERROR(VLOOKUP(Abfalldokumentation!$O1947,Artikel!A:C,3,FALSE),Abfalldokumentation!$O1947)</f>
        <v>-</v>
      </c>
      <c r="F1947" s="97" t="str">
        <f>VLOOKUP(T1947,'Liste Gründe'!A:D,2,FALSE)</f>
        <v>Qualitätssicherung</v>
      </c>
      <c r="G1947" s="96" t="str">
        <f>IF(ISBLANK(V1947),VLOOKUP(Abfalldokumentation!$P1947,'Liste Gründe'!A:D,3,FALSE),V1947)</f>
        <v>Laborproben</v>
      </c>
      <c r="H1947" s="97" t="str">
        <f>IF(ISBLANK(Abfalldokumentation!$W1947),"-",Abfalldokumentation!$W1947)</f>
        <v>-</v>
      </c>
      <c r="I1947" s="97">
        <f t="shared" si="270"/>
        <v>46</v>
      </c>
      <c r="J1947" s="97" t="str">
        <f t="shared" si="271"/>
        <v>Produkte</v>
      </c>
      <c r="K1947" s="97" t="str">
        <f t="shared" si="272"/>
        <v>BUs</v>
      </c>
      <c r="L1947" s="97" t="str">
        <f t="shared" si="273"/>
        <v>Symptome</v>
      </c>
      <c r="M1947" s="97" t="str">
        <f>IFERROR(VLOOKUP(Abfalldokumentation!$O1947,Kennzahlen!S:V,3,FALSE)*Abfalldokumentation!$B1947,"0")</f>
        <v>0</v>
      </c>
      <c r="N1947" s="97" t="str">
        <f>IF(ISBLANK(Q1947),VLOOKUP(Abfalldokumentation!$O1947,'Linien - BU'!R:S,2,FALSE),Q1947)</f>
        <v>Labor</v>
      </c>
      <c r="O1947" s="98" t="str">
        <f t="shared" si="274"/>
        <v>-</v>
      </c>
      <c r="P1947" s="98">
        <f t="shared" si="275"/>
        <v>73</v>
      </c>
      <c r="Q1947" s="39" t="s">
        <v>199</v>
      </c>
      <c r="R1947" s="40" t="s">
        <v>54</v>
      </c>
      <c r="S1947" s="40">
        <v>25.1</v>
      </c>
      <c r="T1947" s="40">
        <v>73</v>
      </c>
      <c r="U1947" s="41">
        <v>44519</v>
      </c>
      <c r="V1947" s="59"/>
      <c r="W1947" s="40"/>
      <c r="X1947" s="44" t="str">
        <f>IFERROR(VLOOKUP(Abfalldokumentation!$R1947,Artikel!A:C,3,FALSE),Abfalldokumentation!$R1947)</f>
        <v>-</v>
      </c>
    </row>
    <row r="1948" spans="1:24" ht="30" hidden="1" customHeight="1" x14ac:dyDescent="0.25">
      <c r="A1948" s="94" t="str">
        <f>VLOOKUP(N1948,'Linien - BU'!A:B,2,FALSE)</f>
        <v>Rest</v>
      </c>
      <c r="B1948" s="95">
        <f t="shared" si="269"/>
        <v>3.5</v>
      </c>
      <c r="C1948" s="96">
        <f>Abfalldokumentation!$U1948</f>
        <v>44519</v>
      </c>
      <c r="D1948" s="95" t="str">
        <f>IFERROR(IF(VLOOKUP(O1948,'[1]Rohware 230'!$B:$C,2,FALSE)=0,"Rohware"),
IFERROR(IF(VLOOKUP(O1948,[1]Sammelnr.!$B:$C,2,FALSE)=0,"Sammelnr. ungeschält ABS"),
IFERROR(IF(VLOOKUP(O1948,[1]Sammelnr.!$E:$F,2,FALSE)=0,"Sammelnr. ungeschält VS"),
IFERROR(IF(VLOOKUP(O1948,[1]Sammelnr.!$H:$I,2,FALSE)=0,"Sammelnr. geschält"),
IFERROR(IF(VLOOKUP(O1948,[1]Offen!$B:$C,2,FALSE)=0,"Offen ungeschält ABS"),
IFERROR(IF(VLOOKUP(O1948,[1]Offen!$E:$F,2,FALSE)=0,"Offen ungeschält VOS"),
IFERROR(IF(VLOOKUP(O1948,[1]Offen!$H:$I,2,FALSE)=0,"Offen geschält RW"),
IFERROR(IF(VLOOKUP(O1948,[1]Offen!$K:$L,2,FALSE)=0,"Offen vegan"),
IFERROR(IF(VLOOKUP(O1948,[1]Offen!$N:$O,2,FALSE)=0,"Offen Zipfel"),
IFERROR(IF(VLOOKUP(O1948,[1]Offen!$Q:$R,2,FALSE)=0,"Offen Endstücke"),
IFERROR(IF(VLOOKUP(O1948,[1]Vakuumiert!$B:$C,2,FALSE)=0,"Vakuumierter VOS ungeschält"),
IFERROR(IF(VLOOKUP(O1948,[1]Vakuumiert!$E:$F,2,FALSE)=0,"Vakuumierter ABS ungeschält"),
IFERROR(IF(VLOOKUP(O1948,[1]Vakuumiert!$H:$I,2,FALSE)=0,"Vakuumierter VOS geschält"),
IFERROR(IF(VLOOKUP(O1948,[1]Vakuumiert!$K:$L,2,FALSE)=0,"Vakuumierter VOS vegan"),
IFERROR(IF(VLOOKUP(O1948,[1]Vakuumiert!$N:$O,2,FALSE)=0,"Vakuumierter VOS Zipfel"),
IFERROR(IF(VLOOKUP(O1948,[1]Vakuumiert!$Q:$R,2,FALSE)=0,"Vakuumiert geschält"),
IFERROR(IF(VLOOKUP(O1948,'[1]vakuumierte Fertigprodukte'!$B:$C,2,FALSE)=0,"Fertigprodukte"),
IFERROR(IF(VLOOKUP(O1948,'[1]vakuumierte Fertigprodukte'!$E:$FI,2,FALSE)=0,"Vakuumierte Zipfel"),
IFERROR(IF(VLOOKUP(O1948,[1]Wurste!$B:$C,2,FALSE)=0,"Räucherwürste"),
IFERROR(IF(VLOOKUP(O1948,[1]Wurste!$E:$F,2,FALSE)=0,"URW/URGW Wurst"),
IFERROR(IF(VLOOKUP(O1948,[1]Wurste!$H:$I,2,FALSE)=0,"HF-Wurst Vegan"),
IFERROR(IF(VLOOKUP(O1948,[1]Wurste!$K:$L,2,FALSE)=0,"320er ohne Würste"),
IFERROR(IF(AND(OR(Abfalldokumentation!$A1948="BU3",Abfalldokumentation!$A1948="Verkauf"),Abfalldokumentation!$F1948="Schimmel",Abfalldokumentation!$G1948="keinen Abnehmer/kein Schälpersonal"),"Div. Zipfel, ES ohne Verwendung",VLOOKUP(Abfalldokumentation!$E1948,Produktgruppen!A:B,2,FALSE)),"-")))))))))))))))))))))))</f>
        <v>Rest</v>
      </c>
      <c r="E1948" s="97" t="str">
        <f>IFERROR(VLOOKUP(Abfalldokumentation!$O1948,Artikel!A:C,3,FALSE),Abfalldokumentation!$O1948)</f>
        <v>-</v>
      </c>
      <c r="F1948" s="97" t="str">
        <f>VLOOKUP(T1948,'Liste Gründe'!A:D,2,FALSE)</f>
        <v>Qualitätssicherung</v>
      </c>
      <c r="G1948" s="96" t="str">
        <f>IF(ISBLANK(V1948),VLOOKUP(Abfalldokumentation!$P1948,'Liste Gründe'!A:D,3,FALSE),V1948)</f>
        <v>Sensorik</v>
      </c>
      <c r="H1948" s="97" t="str">
        <f>IF(ISBLANK(Abfalldokumentation!$W1948),"-",Abfalldokumentation!$W1948)</f>
        <v>-</v>
      </c>
      <c r="I1948" s="97">
        <f t="shared" si="270"/>
        <v>46</v>
      </c>
      <c r="J1948" s="97" t="str">
        <f t="shared" si="271"/>
        <v>Produkte</v>
      </c>
      <c r="K1948" s="97" t="str">
        <f t="shared" si="272"/>
        <v>BUs</v>
      </c>
      <c r="L1948" s="97" t="str">
        <f t="shared" si="273"/>
        <v>Symptome</v>
      </c>
      <c r="M1948" s="97" t="str">
        <f>IFERROR(VLOOKUP(Abfalldokumentation!$O1948,Kennzahlen!S:V,3,FALSE)*Abfalldokumentation!$B1948,"0")</f>
        <v>0</v>
      </c>
      <c r="N1948" s="97" t="str">
        <f>IF(ISBLANK(Q1948),VLOOKUP(Abfalldokumentation!$O1948,'Linien - BU'!R:S,2,FALSE),Q1948)</f>
        <v>Labor</v>
      </c>
      <c r="O1948" s="98" t="str">
        <f t="shared" si="274"/>
        <v>-</v>
      </c>
      <c r="P1948" s="98">
        <f t="shared" si="275"/>
        <v>74</v>
      </c>
      <c r="Q1948" s="39" t="s">
        <v>199</v>
      </c>
      <c r="R1948" s="40" t="s">
        <v>54</v>
      </c>
      <c r="S1948" s="40">
        <v>3.5</v>
      </c>
      <c r="T1948" s="40">
        <v>74</v>
      </c>
      <c r="U1948" s="41">
        <v>44519</v>
      </c>
      <c r="V1948" s="59"/>
      <c r="W1948" s="40"/>
      <c r="X1948" s="44" t="str">
        <f>IFERROR(VLOOKUP(Abfalldokumentation!$R1948,Artikel!A:C,3,FALSE),Abfalldokumentation!$R1948)</f>
        <v>-</v>
      </c>
    </row>
    <row r="1949" spans="1:24" ht="30" hidden="1" customHeight="1" x14ac:dyDescent="0.25">
      <c r="A1949" s="94" t="str">
        <f>VLOOKUP(N1949,'Linien - BU'!A:B,2,FALSE)</f>
        <v>BU1</v>
      </c>
      <c r="B1949" s="95">
        <f t="shared" si="269"/>
        <v>160</v>
      </c>
      <c r="C1949" s="96">
        <f>Abfalldokumentation!$U1949</f>
        <v>44522</v>
      </c>
      <c r="D1949" s="95" t="str">
        <f>IFERROR(IF(VLOOKUP(O1949,'[1]Rohware 230'!$B:$C,2,FALSE)=0,"Rohware"),
IFERROR(IF(VLOOKUP(O1949,[1]Sammelnr.!$B:$C,2,FALSE)=0,"Sammelnr. ungeschält ABS"),
IFERROR(IF(VLOOKUP(O1949,[1]Sammelnr.!$E:$F,2,FALSE)=0,"Sammelnr. ungeschält VS"),
IFERROR(IF(VLOOKUP(O1949,[1]Sammelnr.!$H:$I,2,FALSE)=0,"Sammelnr. geschält"),
IFERROR(IF(VLOOKUP(O1949,[1]Offen!$B:$C,2,FALSE)=0,"Offen ungeschält ABS"),
IFERROR(IF(VLOOKUP(O1949,[1]Offen!$E:$F,2,FALSE)=0,"Offen ungeschält VOS"),
IFERROR(IF(VLOOKUP(O1949,[1]Offen!$H:$I,2,FALSE)=0,"Offen geschält RW"),
IFERROR(IF(VLOOKUP(O1949,[1]Offen!$K:$L,2,FALSE)=0,"Offen vegan"),
IFERROR(IF(VLOOKUP(O1949,[1]Offen!$N:$O,2,FALSE)=0,"Offen Zipfel"),
IFERROR(IF(VLOOKUP(O1949,[1]Offen!$Q:$R,2,FALSE)=0,"Offen Endstücke"),
IFERROR(IF(VLOOKUP(O1949,[1]Vakuumiert!$B:$C,2,FALSE)=0,"Vakuumierter VOS ungeschält"),
IFERROR(IF(VLOOKUP(O1949,[1]Vakuumiert!$E:$F,2,FALSE)=0,"Vakuumierter ABS ungeschält"),
IFERROR(IF(VLOOKUP(O1949,[1]Vakuumiert!$H:$I,2,FALSE)=0,"Vakuumierter VOS geschält"),
IFERROR(IF(VLOOKUP(O1949,[1]Vakuumiert!$K:$L,2,FALSE)=0,"Vakuumierter VOS vegan"),
IFERROR(IF(VLOOKUP(O1949,[1]Vakuumiert!$N:$O,2,FALSE)=0,"Vakuumierter VOS Zipfel"),
IFERROR(IF(VLOOKUP(O1949,[1]Vakuumiert!$Q:$R,2,FALSE)=0,"Vakuumiert geschält"),
IFERROR(IF(VLOOKUP(O1949,'[1]vakuumierte Fertigprodukte'!$B:$C,2,FALSE)=0,"Fertigprodukte"),
IFERROR(IF(VLOOKUP(O1949,'[1]vakuumierte Fertigprodukte'!$E:$FI,2,FALSE)=0,"Vakuumierte Zipfel"),
IFERROR(IF(VLOOKUP(O1949,[1]Wurste!$B:$C,2,FALSE)=0,"Räucherwürste"),
IFERROR(IF(VLOOKUP(O1949,[1]Wurste!$E:$F,2,FALSE)=0,"URW/URGW Wurst"),
IFERROR(IF(VLOOKUP(O1949,[1]Wurste!$H:$I,2,FALSE)=0,"HF-Wurst Vegan"),
IFERROR(IF(VLOOKUP(O1949,[1]Wurste!$K:$L,2,FALSE)=0,"320er ohne Würste"),
IFERROR(IF(AND(OR(Abfalldokumentation!$A1949="BU3",Abfalldokumentation!$A1949="Verkauf"),Abfalldokumentation!$F1949="Schimmel",Abfalldokumentation!$G1949="keinen Abnehmer/kein Schälpersonal"),"Div. Zipfel, ES ohne Verwendung",VLOOKUP(Abfalldokumentation!$E1949,Produktgruppen!A:B,2,FALSE)),"-")))))))))))))))))))))))</f>
        <v>Rest</v>
      </c>
      <c r="E1949" s="97" t="str">
        <f>IFERROR(VLOOKUP(Abfalldokumentation!$O1949,Artikel!A:C,3,FALSE),Abfalldokumentation!$O1949)</f>
        <v>-</v>
      </c>
      <c r="F1949" s="97" t="str">
        <f>VLOOKUP(T1949,'Liste Gründe'!A:D,2,FALSE)</f>
        <v>Schimmel</v>
      </c>
      <c r="G1949" s="96" t="str">
        <f>IF(ISBLANK(V1949),VLOOKUP(Abfalldokumentation!$P1949,'Liste Gründe'!A:D,3,FALSE),V1949)</f>
        <v>Schimmel</v>
      </c>
      <c r="H1949" s="97" t="str">
        <f>IF(ISBLANK(Abfalldokumentation!$W1949),"-",Abfalldokumentation!$W1949)</f>
        <v>-</v>
      </c>
      <c r="I1949" s="97">
        <f t="shared" si="270"/>
        <v>47</v>
      </c>
      <c r="J1949" s="97" t="str">
        <f t="shared" si="271"/>
        <v>Produkte</v>
      </c>
      <c r="K1949" s="97" t="str">
        <f t="shared" si="272"/>
        <v>BUs</v>
      </c>
      <c r="L1949" s="97" t="str">
        <f t="shared" si="273"/>
        <v>Symptome</v>
      </c>
      <c r="M1949" s="97" t="str">
        <f>IFERROR(VLOOKUP(Abfalldokumentation!$O1949,Kennzahlen!S:V,3,FALSE)*Abfalldokumentation!$B1949,"0")</f>
        <v>0</v>
      </c>
      <c r="N1949" s="97" t="str">
        <f>IF(ISBLANK(Q1949),VLOOKUP(Abfalldokumentation!$O1949,'Linien - BU'!R:S,2,FALSE),Q1949)</f>
        <v>BU1</v>
      </c>
      <c r="O1949" s="98" t="str">
        <f t="shared" si="274"/>
        <v>-</v>
      </c>
      <c r="P1949" s="98">
        <f t="shared" si="275"/>
        <v>12</v>
      </c>
      <c r="Q1949" s="39" t="s">
        <v>6</v>
      </c>
      <c r="R1949" s="40" t="s">
        <v>54</v>
      </c>
      <c r="S1949" s="40">
        <v>160</v>
      </c>
      <c r="T1949" s="40">
        <v>12</v>
      </c>
      <c r="U1949" s="41">
        <v>44522</v>
      </c>
      <c r="V1949" s="59"/>
      <c r="W1949" s="40"/>
      <c r="X1949" s="44" t="str">
        <f>IFERROR(VLOOKUP(Abfalldokumentation!$R1949,Artikel!A:C,3,FALSE),Abfalldokumentation!$R1949)</f>
        <v>-</v>
      </c>
    </row>
    <row r="1950" spans="1:24" ht="30" customHeight="1" x14ac:dyDescent="0.25">
      <c r="A1950" s="94" t="str">
        <f>VLOOKUP(N1950,'Linien - BU'!A:B,2,FALSE)</f>
        <v>BU1</v>
      </c>
      <c r="B1950" s="95">
        <f t="shared" si="269"/>
        <v>284</v>
      </c>
      <c r="C1950" s="96">
        <f>Abfalldokumentation!$U1950</f>
        <v>44522</v>
      </c>
      <c r="D1950" s="95" t="str">
        <f>IFERROR(IF(VLOOKUP(O1950,'[1]Rohware 230'!$B:$C,2,FALSE)=0,"Rohware"),
IFERROR(IF(VLOOKUP(O1950,[1]Sammelnr.!$B:$C,2,FALSE)=0,"Sammelnr. ungeschält ABS"),
IFERROR(IF(VLOOKUP(O1950,[1]Sammelnr.!$E:$F,2,FALSE)=0,"Sammelnr. ungeschält VS"),
IFERROR(IF(VLOOKUP(O1950,[1]Sammelnr.!$H:$I,2,FALSE)=0,"Sammelnr. geschält"),
IFERROR(IF(VLOOKUP(O1950,[1]Offen!$B:$C,2,FALSE)=0,"Offen ungeschält ABS"),
IFERROR(IF(VLOOKUP(O1950,[1]Offen!$E:$F,2,FALSE)=0,"Offen ungeschält VOS"),
IFERROR(IF(VLOOKUP(O1950,[1]Offen!$H:$I,2,FALSE)=0,"Offen geschält RW"),
IFERROR(IF(VLOOKUP(O1950,[1]Offen!$K:$L,2,FALSE)=0,"Offen vegan"),
IFERROR(IF(VLOOKUP(O1950,[1]Offen!$N:$O,2,FALSE)=0,"Offen Zipfel"),
IFERROR(IF(VLOOKUP(O1950,[1]Offen!$Q:$R,2,FALSE)=0,"Offen Endstücke"),
IFERROR(IF(VLOOKUP(O1950,[1]Vakuumiert!$B:$C,2,FALSE)=0,"Vakuumierter VOS ungeschält"),
IFERROR(IF(VLOOKUP(O1950,[1]Vakuumiert!$E:$F,2,FALSE)=0,"Vakuumierter ABS ungeschält"),
IFERROR(IF(VLOOKUP(O1950,[1]Vakuumiert!$H:$I,2,FALSE)=0,"Vakuumierter VOS geschält"),
IFERROR(IF(VLOOKUP(O1950,[1]Vakuumiert!$K:$L,2,FALSE)=0,"Vakuumierter VOS vegan"),
IFERROR(IF(VLOOKUP(O1950,[1]Vakuumiert!$N:$O,2,FALSE)=0,"Vakuumierter VOS Zipfel"),
IFERROR(IF(VLOOKUP(O1950,[1]Vakuumiert!$Q:$R,2,FALSE)=0,"Vakuumiert geschält"),
IFERROR(IF(VLOOKUP(O1950,'[1]vakuumierte Fertigprodukte'!$B:$C,2,FALSE)=0,"Fertigprodukte"),
IFERROR(IF(VLOOKUP(O1950,'[1]vakuumierte Fertigprodukte'!$E:$FI,2,FALSE)=0,"Vakuumierte Zipfel"),
IFERROR(IF(VLOOKUP(O1950,[1]Wurste!$B:$C,2,FALSE)=0,"Räucherwürste"),
IFERROR(IF(VLOOKUP(O1950,[1]Wurste!$E:$F,2,FALSE)=0,"URW/URGW Wurst"),
IFERROR(IF(VLOOKUP(O1950,[1]Wurste!$H:$I,2,FALSE)=0,"HF-Wurst Vegan"),
IFERROR(IF(VLOOKUP(O1950,[1]Wurste!$K:$L,2,FALSE)=0,"320er ohne Würste"),
IFERROR(IF(AND(OR(Abfalldokumentation!$A1950="BU3",Abfalldokumentation!$A1950="Verkauf"),Abfalldokumentation!$F1950="Schimmel",Abfalldokumentation!$G1950="keinen Abnehmer/kein Schälpersonal"),"Div. Zipfel, ES ohne Verwendung",VLOOKUP(Abfalldokumentation!$E1950,Produktgruppen!A:B,2,FALSE)),"-")))))))))))))))))))))))</f>
        <v>Rest</v>
      </c>
      <c r="E1950" s="97" t="str">
        <f>IFERROR(VLOOKUP(Abfalldokumentation!$O1950,Artikel!A:C,3,FALSE),Abfalldokumentation!$O1950)</f>
        <v>-</v>
      </c>
      <c r="F1950" s="97" t="str">
        <f>VLOOKUP(T1950,'Liste Gründe'!A:D,2,FALSE)</f>
        <v>Linienbezogen</v>
      </c>
      <c r="G1950" s="96" t="str">
        <f>IF(ISBLANK(V1950),VLOOKUP(Abfalldokumentation!$P1950,'Liste Gründe'!A:D,3,FALSE),V1950)</f>
        <v>Darm geplatzt</v>
      </c>
      <c r="H1950" s="97" t="str">
        <f>IF(ISBLANK(Abfalldokumentation!$W1950),"-",Abfalldokumentation!$W1950)</f>
        <v>-</v>
      </c>
      <c r="I1950" s="97">
        <f t="shared" si="270"/>
        <v>47</v>
      </c>
      <c r="J1950" s="97" t="str">
        <f t="shared" si="271"/>
        <v>Produkte</v>
      </c>
      <c r="K1950" s="97" t="str">
        <f t="shared" si="272"/>
        <v>BUs</v>
      </c>
      <c r="L1950" s="97" t="str">
        <f t="shared" si="273"/>
        <v>Symptome</v>
      </c>
      <c r="M1950" s="97" t="str">
        <f>IFERROR(VLOOKUP(Abfalldokumentation!$O1950,Kennzahlen!S:V,3,FALSE)*Abfalldokumentation!$B1950,"0")</f>
        <v>0</v>
      </c>
      <c r="N1950" s="97" t="str">
        <f>IF(ISBLANK(Q1950),VLOOKUP(Abfalldokumentation!$O1950,'Linien - BU'!R:S,2,FALSE),Q1950)</f>
        <v>Abfüllung</v>
      </c>
      <c r="O1950" s="98" t="str">
        <f t="shared" si="274"/>
        <v>-</v>
      </c>
      <c r="P1950" s="98">
        <f t="shared" si="275"/>
        <v>34</v>
      </c>
      <c r="Q1950" s="39" t="s">
        <v>180</v>
      </c>
      <c r="R1950" s="40" t="s">
        <v>54</v>
      </c>
      <c r="S1950" s="40">
        <v>284</v>
      </c>
      <c r="T1950" s="40">
        <v>34</v>
      </c>
      <c r="U1950" s="41">
        <v>44522</v>
      </c>
      <c r="V1950" s="59"/>
      <c r="W1950" s="40"/>
      <c r="X1950" s="44" t="str">
        <f>IFERROR(VLOOKUP(Abfalldokumentation!$R1950,Artikel!A:C,3,FALSE),Abfalldokumentation!$R1950)</f>
        <v>-</v>
      </c>
    </row>
    <row r="1951" spans="1:24" ht="30" hidden="1" customHeight="1" x14ac:dyDescent="0.25">
      <c r="A1951" s="94" t="str">
        <f>VLOOKUP(N1951,'Linien - BU'!A:B,2,FALSE)</f>
        <v>BU3</v>
      </c>
      <c r="B1951" s="95">
        <f t="shared" si="269"/>
        <v>63</v>
      </c>
      <c r="C1951" s="96">
        <f>Abfalldokumentation!$U1951</f>
        <v>44522</v>
      </c>
      <c r="D1951" s="95" t="str">
        <f>IFERROR(IF(VLOOKUP(O1951,'[1]Rohware 230'!$B:$C,2,FALSE)=0,"Rohware"),
IFERROR(IF(VLOOKUP(O1951,[1]Sammelnr.!$B:$C,2,FALSE)=0,"Sammelnr. ungeschält ABS"),
IFERROR(IF(VLOOKUP(O1951,[1]Sammelnr.!$E:$F,2,FALSE)=0,"Sammelnr. ungeschält VS"),
IFERROR(IF(VLOOKUP(O1951,[1]Sammelnr.!$H:$I,2,FALSE)=0,"Sammelnr. geschält"),
IFERROR(IF(VLOOKUP(O1951,[1]Offen!$B:$C,2,FALSE)=0,"Offen ungeschält ABS"),
IFERROR(IF(VLOOKUP(O1951,[1]Offen!$E:$F,2,FALSE)=0,"Offen ungeschält VOS"),
IFERROR(IF(VLOOKUP(O1951,[1]Offen!$H:$I,2,FALSE)=0,"Offen geschält RW"),
IFERROR(IF(VLOOKUP(O1951,[1]Offen!$K:$L,2,FALSE)=0,"Offen vegan"),
IFERROR(IF(VLOOKUP(O1951,[1]Offen!$N:$O,2,FALSE)=0,"Offen Zipfel"),
IFERROR(IF(VLOOKUP(O1951,[1]Offen!$Q:$R,2,FALSE)=0,"Offen Endstücke"),
IFERROR(IF(VLOOKUP(O1951,[1]Vakuumiert!$B:$C,2,FALSE)=0,"Vakuumierter VOS ungeschält"),
IFERROR(IF(VLOOKUP(O1951,[1]Vakuumiert!$E:$F,2,FALSE)=0,"Vakuumierter ABS ungeschält"),
IFERROR(IF(VLOOKUP(O1951,[1]Vakuumiert!$H:$I,2,FALSE)=0,"Vakuumierter VOS geschält"),
IFERROR(IF(VLOOKUP(O1951,[1]Vakuumiert!$K:$L,2,FALSE)=0,"Vakuumierter VOS vegan"),
IFERROR(IF(VLOOKUP(O1951,[1]Vakuumiert!$N:$O,2,FALSE)=0,"Vakuumierter VOS Zipfel"),
IFERROR(IF(VLOOKUP(O1951,[1]Vakuumiert!$Q:$R,2,FALSE)=0,"Vakuumiert geschält"),
IFERROR(IF(VLOOKUP(O1951,'[1]vakuumierte Fertigprodukte'!$B:$C,2,FALSE)=0,"Fertigprodukte"),
IFERROR(IF(VLOOKUP(O1951,'[1]vakuumierte Fertigprodukte'!$E:$FI,2,FALSE)=0,"Vakuumierte Zipfel"),
IFERROR(IF(VLOOKUP(O1951,[1]Wurste!$B:$C,2,FALSE)=0,"Räucherwürste"),
IFERROR(IF(VLOOKUP(O1951,[1]Wurste!$E:$F,2,FALSE)=0,"URW/URGW Wurst"),
IFERROR(IF(VLOOKUP(O1951,[1]Wurste!$H:$I,2,FALSE)=0,"HF-Wurst Vegan"),
IFERROR(IF(VLOOKUP(O1951,[1]Wurste!$K:$L,2,FALSE)=0,"320er ohne Würste"),
IFERROR(IF(AND(OR(Abfalldokumentation!$A1951="BU3",Abfalldokumentation!$A1951="Verkauf"),Abfalldokumentation!$F1951="Schimmel",Abfalldokumentation!$G1951="keinen Abnehmer/kein Schälpersonal"),"Div. Zipfel, ES ohne Verwendung",VLOOKUP(Abfalldokumentation!$E1951,Produktgruppen!A:B,2,FALSE)),"-")))))))))))))))))))))))</f>
        <v>Rest</v>
      </c>
      <c r="E1951" s="97" t="str">
        <f>IFERROR(VLOOKUP(Abfalldokumentation!$O1951,Artikel!A:C,3,FALSE),Abfalldokumentation!$O1951)</f>
        <v>-</v>
      </c>
      <c r="F1951" s="97" t="str">
        <f>VLOOKUP(T1951,'Liste Gründe'!A:D,2,FALSE)</f>
        <v>Linienbezogen</v>
      </c>
      <c r="G1951" s="96" t="str">
        <f>IF(ISBLANK(V1951),VLOOKUP(Abfalldokumentation!$P1951,'Liste Gründe'!A:D,3,FALSE),V1951)</f>
        <v>Maschinenabfall</v>
      </c>
      <c r="H1951" s="97" t="str">
        <f>IF(ISBLANK(Abfalldokumentation!$W1951),"-",Abfalldokumentation!$W1951)</f>
        <v>-</v>
      </c>
      <c r="I1951" s="97">
        <f t="shared" si="270"/>
        <v>47</v>
      </c>
      <c r="J1951" s="97" t="str">
        <f t="shared" si="271"/>
        <v>Produkte</v>
      </c>
      <c r="K1951" s="97" t="str">
        <f t="shared" si="272"/>
        <v>BUs</v>
      </c>
      <c r="L1951" s="97" t="str">
        <f t="shared" si="273"/>
        <v>Symptome</v>
      </c>
      <c r="M1951" s="97" t="str">
        <f>IFERROR(VLOOKUP(Abfalldokumentation!$O1951,Kennzahlen!S:V,3,FALSE)*Abfalldokumentation!$B1951,"0")</f>
        <v>0</v>
      </c>
      <c r="N1951" s="97" t="str">
        <f>IF(ISBLANK(Q1951),VLOOKUP(Abfalldokumentation!$O1951,'Linien - BU'!R:S,2,FALSE),Q1951)</f>
        <v>BU3</v>
      </c>
      <c r="O1951" s="98" t="str">
        <f t="shared" si="274"/>
        <v>-</v>
      </c>
      <c r="P1951" s="98">
        <f t="shared" si="275"/>
        <v>30</v>
      </c>
      <c r="Q1951" s="39" t="s">
        <v>8</v>
      </c>
      <c r="R1951" s="40" t="s">
        <v>54</v>
      </c>
      <c r="S1951" s="40">
        <v>63</v>
      </c>
      <c r="T1951" s="40">
        <v>30</v>
      </c>
      <c r="U1951" s="41">
        <v>44522</v>
      </c>
      <c r="V1951" s="59"/>
      <c r="W1951" s="40"/>
      <c r="X1951" s="44" t="str">
        <f>IFERROR(VLOOKUP(Abfalldokumentation!$R1951,Artikel!A:C,3,FALSE),Abfalldokumentation!$R1951)</f>
        <v>-</v>
      </c>
    </row>
    <row r="1952" spans="1:24" ht="30" hidden="1" customHeight="1" x14ac:dyDescent="0.25">
      <c r="A1952" s="94" t="str">
        <f>VLOOKUP(N1952,'Linien - BU'!A:B,2,FALSE)</f>
        <v>BU4</v>
      </c>
      <c r="B1952" s="95">
        <f t="shared" si="269"/>
        <v>13</v>
      </c>
      <c r="C1952" s="96">
        <f>Abfalldokumentation!$U1952</f>
        <v>44522</v>
      </c>
      <c r="D1952" s="95" t="str">
        <f>IFERROR(IF(VLOOKUP(O1952,'[1]Rohware 230'!$B:$C,2,FALSE)=0,"Rohware"),
IFERROR(IF(VLOOKUP(O1952,[1]Sammelnr.!$B:$C,2,FALSE)=0,"Sammelnr. ungeschält ABS"),
IFERROR(IF(VLOOKUP(O1952,[1]Sammelnr.!$E:$F,2,FALSE)=0,"Sammelnr. ungeschält VS"),
IFERROR(IF(VLOOKUP(O1952,[1]Sammelnr.!$H:$I,2,FALSE)=0,"Sammelnr. geschält"),
IFERROR(IF(VLOOKUP(O1952,[1]Offen!$B:$C,2,FALSE)=0,"Offen ungeschält ABS"),
IFERROR(IF(VLOOKUP(O1952,[1]Offen!$E:$F,2,FALSE)=0,"Offen ungeschält VOS"),
IFERROR(IF(VLOOKUP(O1952,[1]Offen!$H:$I,2,FALSE)=0,"Offen geschält RW"),
IFERROR(IF(VLOOKUP(O1952,[1]Offen!$K:$L,2,FALSE)=0,"Offen vegan"),
IFERROR(IF(VLOOKUP(O1952,[1]Offen!$N:$O,2,FALSE)=0,"Offen Zipfel"),
IFERROR(IF(VLOOKUP(O1952,[1]Offen!$Q:$R,2,FALSE)=0,"Offen Endstücke"),
IFERROR(IF(VLOOKUP(O1952,[1]Vakuumiert!$B:$C,2,FALSE)=0,"Vakuumierter VOS ungeschält"),
IFERROR(IF(VLOOKUP(O1952,[1]Vakuumiert!$E:$F,2,FALSE)=0,"Vakuumierter ABS ungeschält"),
IFERROR(IF(VLOOKUP(O1952,[1]Vakuumiert!$H:$I,2,FALSE)=0,"Vakuumierter VOS geschält"),
IFERROR(IF(VLOOKUP(O1952,[1]Vakuumiert!$K:$L,2,FALSE)=0,"Vakuumierter VOS vegan"),
IFERROR(IF(VLOOKUP(O1952,[1]Vakuumiert!$N:$O,2,FALSE)=0,"Vakuumierter VOS Zipfel"),
IFERROR(IF(VLOOKUP(O1952,[1]Vakuumiert!$Q:$R,2,FALSE)=0,"Vakuumiert geschält"),
IFERROR(IF(VLOOKUP(O1952,'[1]vakuumierte Fertigprodukte'!$B:$C,2,FALSE)=0,"Fertigprodukte"),
IFERROR(IF(VLOOKUP(O1952,'[1]vakuumierte Fertigprodukte'!$E:$FI,2,FALSE)=0,"Vakuumierte Zipfel"),
IFERROR(IF(VLOOKUP(O1952,[1]Wurste!$B:$C,2,FALSE)=0,"Räucherwürste"),
IFERROR(IF(VLOOKUP(O1952,[1]Wurste!$E:$F,2,FALSE)=0,"URW/URGW Wurst"),
IFERROR(IF(VLOOKUP(O1952,[1]Wurste!$H:$I,2,FALSE)=0,"HF-Wurst Vegan"),
IFERROR(IF(VLOOKUP(O1952,[1]Wurste!$K:$L,2,FALSE)=0,"320er ohne Würste"),
IFERROR(IF(AND(OR(Abfalldokumentation!$A1952="BU3",Abfalldokumentation!$A1952="Verkauf"),Abfalldokumentation!$F1952="Schimmel",Abfalldokumentation!$G1952="keinen Abnehmer/kein Schälpersonal"),"Div. Zipfel, ES ohne Verwendung",VLOOKUP(Abfalldokumentation!$E1952,Produktgruppen!A:B,2,FALSE)),"-")))))))))))))))))))))))</f>
        <v>Rest</v>
      </c>
      <c r="E1952" s="97" t="str">
        <f>IFERROR(VLOOKUP(Abfalldokumentation!$O1952,Artikel!A:C,3,FALSE),Abfalldokumentation!$O1952)</f>
        <v>-</v>
      </c>
      <c r="F1952" s="97" t="str">
        <f>VLOOKUP(T1952,'Liste Gründe'!A:D,2,FALSE)</f>
        <v>Linienbezogen</v>
      </c>
      <c r="G1952" s="96" t="str">
        <f>IF(ISBLANK(V1952),VLOOKUP(Abfalldokumentation!$P1952,'Liste Gründe'!A:D,3,FALSE),V1952)</f>
        <v>Maschinenabfall</v>
      </c>
      <c r="H1952" s="97" t="str">
        <f>IF(ISBLANK(Abfalldokumentation!$W1952),"-",Abfalldokumentation!$W1952)</f>
        <v>-</v>
      </c>
      <c r="I1952" s="97">
        <f t="shared" si="270"/>
        <v>47</v>
      </c>
      <c r="J1952" s="97" t="str">
        <f t="shared" si="271"/>
        <v>Produkte</v>
      </c>
      <c r="K1952" s="97" t="str">
        <f t="shared" si="272"/>
        <v>BUs</v>
      </c>
      <c r="L1952" s="97" t="str">
        <f t="shared" si="273"/>
        <v>Symptome</v>
      </c>
      <c r="M1952" s="97" t="str">
        <f>IFERROR(VLOOKUP(Abfalldokumentation!$O1952,Kennzahlen!S:V,3,FALSE)*Abfalldokumentation!$B1952,"0")</f>
        <v>0</v>
      </c>
      <c r="N1952" s="97" t="str">
        <f>IF(ISBLANK(Q1952),VLOOKUP(Abfalldokumentation!$O1952,'Linien - BU'!R:S,2,FALSE),Q1952)</f>
        <v>BU4</v>
      </c>
      <c r="O1952" s="98" t="str">
        <f t="shared" si="274"/>
        <v>-</v>
      </c>
      <c r="P1952" s="98">
        <f t="shared" si="275"/>
        <v>30</v>
      </c>
      <c r="Q1952" s="39" t="s">
        <v>9</v>
      </c>
      <c r="R1952" s="40" t="s">
        <v>54</v>
      </c>
      <c r="S1952" s="40">
        <v>13</v>
      </c>
      <c r="T1952" s="40">
        <v>30</v>
      </c>
      <c r="U1952" s="41">
        <v>44522</v>
      </c>
      <c r="V1952" s="59"/>
      <c r="W1952" s="40"/>
      <c r="X1952" s="44" t="str">
        <f>IFERROR(VLOOKUP(Abfalldokumentation!$R1952,Artikel!A:C,3,FALSE),Abfalldokumentation!$R1952)</f>
        <v>-</v>
      </c>
    </row>
    <row r="1953" spans="1:24" ht="30" hidden="1" customHeight="1" x14ac:dyDescent="0.25">
      <c r="A1953" s="94" t="str">
        <f>VLOOKUP(N1953,'Linien - BU'!A:B,2,FALSE)</f>
        <v>BU3</v>
      </c>
      <c r="B1953" s="95">
        <f t="shared" si="269"/>
        <v>45</v>
      </c>
      <c r="C1953" s="96">
        <f>Abfalldokumentation!$U1953</f>
        <v>44522</v>
      </c>
      <c r="D1953" s="95" t="str">
        <f>IFERROR(IF(VLOOKUP(O1953,'[1]Rohware 230'!$B:$C,2,FALSE)=0,"Rohware"),
IFERROR(IF(VLOOKUP(O1953,[1]Sammelnr.!$B:$C,2,FALSE)=0,"Sammelnr. ungeschält ABS"),
IFERROR(IF(VLOOKUP(O1953,[1]Sammelnr.!$E:$F,2,FALSE)=0,"Sammelnr. ungeschält VS"),
IFERROR(IF(VLOOKUP(O1953,[1]Sammelnr.!$H:$I,2,FALSE)=0,"Sammelnr. geschält"),
IFERROR(IF(VLOOKUP(O1953,[1]Offen!$B:$C,2,FALSE)=0,"Offen ungeschält ABS"),
IFERROR(IF(VLOOKUP(O1953,[1]Offen!$E:$F,2,FALSE)=0,"Offen ungeschält VOS"),
IFERROR(IF(VLOOKUP(O1953,[1]Offen!$H:$I,2,FALSE)=0,"Offen geschält RW"),
IFERROR(IF(VLOOKUP(O1953,[1]Offen!$K:$L,2,FALSE)=0,"Offen vegan"),
IFERROR(IF(VLOOKUP(O1953,[1]Offen!$N:$O,2,FALSE)=0,"Offen Zipfel"),
IFERROR(IF(VLOOKUP(O1953,[1]Offen!$Q:$R,2,FALSE)=0,"Offen Endstücke"),
IFERROR(IF(VLOOKUP(O1953,[1]Vakuumiert!$B:$C,2,FALSE)=0,"Vakuumierter VOS ungeschält"),
IFERROR(IF(VLOOKUP(O1953,[1]Vakuumiert!$E:$F,2,FALSE)=0,"Vakuumierter ABS ungeschält"),
IFERROR(IF(VLOOKUP(O1953,[1]Vakuumiert!$H:$I,2,FALSE)=0,"Vakuumierter VOS geschält"),
IFERROR(IF(VLOOKUP(O1953,[1]Vakuumiert!$K:$L,2,FALSE)=0,"Vakuumierter VOS vegan"),
IFERROR(IF(VLOOKUP(O1953,[1]Vakuumiert!$N:$O,2,FALSE)=0,"Vakuumierter VOS Zipfel"),
IFERROR(IF(VLOOKUP(O1953,[1]Vakuumiert!$Q:$R,2,FALSE)=0,"Vakuumiert geschält"),
IFERROR(IF(VLOOKUP(O1953,'[1]vakuumierte Fertigprodukte'!$B:$C,2,FALSE)=0,"Fertigprodukte"),
IFERROR(IF(VLOOKUP(O1953,'[1]vakuumierte Fertigprodukte'!$E:$FI,2,FALSE)=0,"Vakuumierte Zipfel"),
IFERROR(IF(VLOOKUP(O1953,[1]Wurste!$B:$C,2,FALSE)=0,"Räucherwürste"),
IFERROR(IF(VLOOKUP(O1953,[1]Wurste!$E:$F,2,FALSE)=0,"URW/URGW Wurst"),
IFERROR(IF(VLOOKUP(O1953,[1]Wurste!$H:$I,2,FALSE)=0,"HF-Wurst Vegan"),
IFERROR(IF(VLOOKUP(O1953,[1]Wurste!$K:$L,2,FALSE)=0,"320er ohne Würste"),
IFERROR(IF(AND(OR(Abfalldokumentation!$A1953="BU3",Abfalldokumentation!$A1953="Verkauf"),Abfalldokumentation!$F1953="Schimmel",Abfalldokumentation!$G1953="keinen Abnehmer/kein Schälpersonal"),"Div. Zipfel, ES ohne Verwendung",VLOOKUP(Abfalldokumentation!$E1953,Produktgruppen!A:B,2,FALSE)),"-")))))))))))))))))))))))</f>
        <v>Rest</v>
      </c>
      <c r="E1953" s="97" t="str">
        <f>IFERROR(VLOOKUP(Abfalldokumentation!$O1953,Artikel!A:C,3,FALSE),Abfalldokumentation!$O1953)</f>
        <v>-</v>
      </c>
      <c r="F1953" s="97" t="str">
        <f>VLOOKUP(T1953,'Liste Gründe'!A:D,2,FALSE)</f>
        <v>Linienbezogen</v>
      </c>
      <c r="G1953" s="96" t="str">
        <f>IF(ISBLANK(V1953),VLOOKUP(Abfalldokumentation!$P1953,'Liste Gründe'!A:D,3,FALSE),V1953)</f>
        <v>Maschinenabfall</v>
      </c>
      <c r="H1953" s="97" t="str">
        <f>IF(ISBLANK(Abfalldokumentation!$W1953),"-",Abfalldokumentation!$W1953)</f>
        <v>-</v>
      </c>
      <c r="I1953" s="97">
        <f t="shared" si="270"/>
        <v>47</v>
      </c>
      <c r="J1953" s="97" t="str">
        <f t="shared" si="271"/>
        <v>Produkte</v>
      </c>
      <c r="K1953" s="97" t="str">
        <f t="shared" si="272"/>
        <v>BUs</v>
      </c>
      <c r="L1953" s="97" t="str">
        <f t="shared" si="273"/>
        <v>Symptome</v>
      </c>
      <c r="M1953" s="97" t="str">
        <f>IFERROR(VLOOKUP(Abfalldokumentation!$O1953,Kennzahlen!S:V,3,FALSE)*Abfalldokumentation!$B1953,"0")</f>
        <v>0</v>
      </c>
      <c r="N1953" s="97" t="str">
        <f>IF(ISBLANK(Q1953),VLOOKUP(Abfalldokumentation!$O1953,'Linien - BU'!R:S,2,FALSE),Q1953)</f>
        <v>Bu3</v>
      </c>
      <c r="O1953" s="98" t="str">
        <f t="shared" si="274"/>
        <v>-</v>
      </c>
      <c r="P1953" s="98">
        <f t="shared" si="275"/>
        <v>30</v>
      </c>
      <c r="Q1953" s="39" t="s">
        <v>210</v>
      </c>
      <c r="R1953" s="40" t="s">
        <v>54</v>
      </c>
      <c r="S1953" s="40">
        <v>45</v>
      </c>
      <c r="T1953" s="40">
        <v>30</v>
      </c>
      <c r="U1953" s="41">
        <v>44522</v>
      </c>
      <c r="V1953" s="59"/>
      <c r="W1953" s="40"/>
      <c r="X1953" s="44" t="str">
        <f>IFERROR(VLOOKUP(Abfalldokumentation!$R1953,Artikel!A:C,3,FALSE),Abfalldokumentation!$R1953)</f>
        <v>-</v>
      </c>
    </row>
    <row r="1954" spans="1:24" ht="30" hidden="1" customHeight="1" x14ac:dyDescent="0.25">
      <c r="A1954" s="94" t="str">
        <f>VLOOKUP(N1954,'Linien - BU'!A:B,2,FALSE)</f>
        <v>BU2</v>
      </c>
      <c r="B1954" s="95">
        <f t="shared" si="269"/>
        <v>55</v>
      </c>
      <c r="C1954" s="96">
        <f>Abfalldokumentation!$U1954</f>
        <v>44522</v>
      </c>
      <c r="D1954" s="95" t="str">
        <f>IFERROR(IF(VLOOKUP(O1954,'[1]Rohware 230'!$B:$C,2,FALSE)=0,"Rohware"),
IFERROR(IF(VLOOKUP(O1954,[1]Sammelnr.!$B:$C,2,FALSE)=0,"Sammelnr. ungeschält ABS"),
IFERROR(IF(VLOOKUP(O1954,[1]Sammelnr.!$E:$F,2,FALSE)=0,"Sammelnr. ungeschält VS"),
IFERROR(IF(VLOOKUP(O1954,[1]Sammelnr.!$H:$I,2,FALSE)=0,"Sammelnr. geschält"),
IFERROR(IF(VLOOKUP(O1954,[1]Offen!$B:$C,2,FALSE)=0,"Offen ungeschält ABS"),
IFERROR(IF(VLOOKUP(O1954,[1]Offen!$E:$F,2,FALSE)=0,"Offen ungeschält VOS"),
IFERROR(IF(VLOOKUP(O1954,[1]Offen!$H:$I,2,FALSE)=0,"Offen geschält RW"),
IFERROR(IF(VLOOKUP(O1954,[1]Offen!$K:$L,2,FALSE)=0,"Offen vegan"),
IFERROR(IF(VLOOKUP(O1954,[1]Offen!$N:$O,2,FALSE)=0,"Offen Zipfel"),
IFERROR(IF(VLOOKUP(O1954,[1]Offen!$Q:$R,2,FALSE)=0,"Offen Endstücke"),
IFERROR(IF(VLOOKUP(O1954,[1]Vakuumiert!$B:$C,2,FALSE)=0,"Vakuumierter VOS ungeschält"),
IFERROR(IF(VLOOKUP(O1954,[1]Vakuumiert!$E:$F,2,FALSE)=0,"Vakuumierter ABS ungeschält"),
IFERROR(IF(VLOOKUP(O1954,[1]Vakuumiert!$H:$I,2,FALSE)=0,"Vakuumierter VOS geschält"),
IFERROR(IF(VLOOKUP(O1954,[1]Vakuumiert!$K:$L,2,FALSE)=0,"Vakuumierter VOS vegan"),
IFERROR(IF(VLOOKUP(O1954,[1]Vakuumiert!$N:$O,2,FALSE)=0,"Vakuumierter VOS Zipfel"),
IFERROR(IF(VLOOKUP(O1954,[1]Vakuumiert!$Q:$R,2,FALSE)=0,"Vakuumiert geschält"),
IFERROR(IF(VLOOKUP(O1954,'[1]vakuumierte Fertigprodukte'!$B:$C,2,FALSE)=0,"Fertigprodukte"),
IFERROR(IF(VLOOKUP(O1954,'[1]vakuumierte Fertigprodukte'!$E:$FI,2,FALSE)=0,"Vakuumierte Zipfel"),
IFERROR(IF(VLOOKUP(O1954,[1]Wurste!$B:$C,2,FALSE)=0,"Räucherwürste"),
IFERROR(IF(VLOOKUP(O1954,[1]Wurste!$E:$F,2,FALSE)=0,"URW/URGW Wurst"),
IFERROR(IF(VLOOKUP(O1954,[1]Wurste!$H:$I,2,FALSE)=0,"HF-Wurst Vegan"),
IFERROR(IF(VLOOKUP(O1954,[1]Wurste!$K:$L,2,FALSE)=0,"320er ohne Würste"),
IFERROR(IF(AND(OR(Abfalldokumentation!$A1954="BU3",Abfalldokumentation!$A1954="Verkauf"),Abfalldokumentation!$F1954="Schimmel",Abfalldokumentation!$G1954="keinen Abnehmer/kein Schälpersonal"),"Div. Zipfel, ES ohne Verwendung",VLOOKUP(Abfalldokumentation!$E1954,Produktgruppen!A:B,2,FALSE)),"-")))))))))))))))))))))))</f>
        <v>Rest</v>
      </c>
      <c r="E1954" s="97" t="str">
        <f>IFERROR(VLOOKUP(Abfalldokumentation!$O1954,Artikel!A:C,3,FALSE),Abfalldokumentation!$O1954)</f>
        <v>-</v>
      </c>
      <c r="F1954" s="97" t="str">
        <f>VLOOKUP(T1954,'Liste Gründe'!A:D,2,FALSE)</f>
        <v>Linienbezogen</v>
      </c>
      <c r="G1954" s="96" t="str">
        <f>IF(ISBLANK(V1954),VLOOKUP(Abfalldokumentation!$P1954,'Liste Gründe'!A:D,3,FALSE),V1954)</f>
        <v>Maschinenabfall</v>
      </c>
      <c r="H1954" s="97" t="str">
        <f>IF(ISBLANK(Abfalldokumentation!$W1954),"-",Abfalldokumentation!$W1954)</f>
        <v>-</v>
      </c>
      <c r="I1954" s="97">
        <f t="shared" si="270"/>
        <v>47</v>
      </c>
      <c r="J1954" s="97" t="str">
        <f t="shared" si="271"/>
        <v>Produkte</v>
      </c>
      <c r="K1954" s="97" t="str">
        <f t="shared" si="272"/>
        <v>BUs</v>
      </c>
      <c r="L1954" s="97" t="str">
        <f t="shared" si="273"/>
        <v>Symptome</v>
      </c>
      <c r="M1954" s="97" t="str">
        <f>IFERROR(VLOOKUP(Abfalldokumentation!$O1954,Kennzahlen!S:V,3,FALSE)*Abfalldokumentation!$B1954,"0")</f>
        <v>0</v>
      </c>
      <c r="N1954" s="97" t="str">
        <f>IF(ISBLANK(Q1954),VLOOKUP(Abfalldokumentation!$O1954,'Linien - BU'!R:S,2,FALSE),Q1954)</f>
        <v>BU2</v>
      </c>
      <c r="O1954" s="98" t="str">
        <f t="shared" si="274"/>
        <v>-</v>
      </c>
      <c r="P1954" s="98">
        <f t="shared" si="275"/>
        <v>30</v>
      </c>
      <c r="Q1954" s="39" t="s">
        <v>7</v>
      </c>
      <c r="R1954" s="40" t="s">
        <v>54</v>
      </c>
      <c r="S1954" s="40">
        <v>55</v>
      </c>
      <c r="T1954" s="40">
        <v>30</v>
      </c>
      <c r="U1954" s="41">
        <v>44522</v>
      </c>
      <c r="V1954" s="59"/>
      <c r="W1954" s="40"/>
      <c r="X1954" s="44" t="str">
        <f>IFERROR(VLOOKUP(Abfalldokumentation!$R1954,Artikel!A:C,3,FALSE),Abfalldokumentation!$R1954)</f>
        <v>-</v>
      </c>
    </row>
    <row r="1955" spans="1:24" ht="30" hidden="1" customHeight="1" x14ac:dyDescent="0.25">
      <c r="A1955" s="94" t="str">
        <f>VLOOKUP(N1955,'Linien - BU'!A:B,2,FALSE)</f>
        <v>BU1</v>
      </c>
      <c r="B1955" s="95">
        <f t="shared" si="269"/>
        <v>307</v>
      </c>
      <c r="C1955" s="96">
        <f>Abfalldokumentation!$U1955</f>
        <v>44522</v>
      </c>
      <c r="D1955" s="95" t="str">
        <f>IFERROR(IF(VLOOKUP(O1955,'[1]Rohware 230'!$B:$C,2,FALSE)=0,"Rohware"),
IFERROR(IF(VLOOKUP(O1955,[1]Sammelnr.!$B:$C,2,FALSE)=0,"Sammelnr. ungeschält ABS"),
IFERROR(IF(VLOOKUP(O1955,[1]Sammelnr.!$E:$F,2,FALSE)=0,"Sammelnr. ungeschält VS"),
IFERROR(IF(VLOOKUP(O1955,[1]Sammelnr.!$H:$I,2,FALSE)=0,"Sammelnr. geschält"),
IFERROR(IF(VLOOKUP(O1955,[1]Offen!$B:$C,2,FALSE)=0,"Offen ungeschält ABS"),
IFERROR(IF(VLOOKUP(O1955,[1]Offen!$E:$F,2,FALSE)=0,"Offen ungeschält VOS"),
IFERROR(IF(VLOOKUP(O1955,[1]Offen!$H:$I,2,FALSE)=0,"Offen geschält RW"),
IFERROR(IF(VLOOKUP(O1955,[1]Offen!$K:$L,2,FALSE)=0,"Offen vegan"),
IFERROR(IF(VLOOKUP(O1955,[1]Offen!$N:$O,2,FALSE)=0,"Offen Zipfel"),
IFERROR(IF(VLOOKUP(O1955,[1]Offen!$Q:$R,2,FALSE)=0,"Offen Endstücke"),
IFERROR(IF(VLOOKUP(O1955,[1]Vakuumiert!$B:$C,2,FALSE)=0,"Vakuumierter VOS ungeschält"),
IFERROR(IF(VLOOKUP(O1955,[1]Vakuumiert!$E:$F,2,FALSE)=0,"Vakuumierter ABS ungeschält"),
IFERROR(IF(VLOOKUP(O1955,[1]Vakuumiert!$H:$I,2,FALSE)=0,"Vakuumierter VOS geschält"),
IFERROR(IF(VLOOKUP(O1955,[1]Vakuumiert!$K:$L,2,FALSE)=0,"Vakuumierter VOS vegan"),
IFERROR(IF(VLOOKUP(O1955,[1]Vakuumiert!$N:$O,2,FALSE)=0,"Vakuumierter VOS Zipfel"),
IFERROR(IF(VLOOKUP(O1955,[1]Vakuumiert!$Q:$R,2,FALSE)=0,"Vakuumiert geschält"),
IFERROR(IF(VLOOKUP(O1955,'[1]vakuumierte Fertigprodukte'!$B:$C,2,FALSE)=0,"Fertigprodukte"),
IFERROR(IF(VLOOKUP(O1955,'[1]vakuumierte Fertigprodukte'!$E:$FI,2,FALSE)=0,"Vakuumierte Zipfel"),
IFERROR(IF(VLOOKUP(O1955,[1]Wurste!$B:$C,2,FALSE)=0,"Räucherwürste"),
IFERROR(IF(VLOOKUP(O1955,[1]Wurste!$E:$F,2,FALSE)=0,"URW/URGW Wurst"),
IFERROR(IF(VLOOKUP(O1955,[1]Wurste!$H:$I,2,FALSE)=0,"HF-Wurst Vegan"),
IFERROR(IF(VLOOKUP(O1955,[1]Wurste!$K:$L,2,FALSE)=0,"320er ohne Würste"),
IFERROR(IF(AND(OR(Abfalldokumentation!$A1955="BU3",Abfalldokumentation!$A1955="Verkauf"),Abfalldokumentation!$F1955="Schimmel",Abfalldokumentation!$G1955="keinen Abnehmer/kein Schälpersonal"),"Div. Zipfel, ES ohne Verwendung",VLOOKUP(Abfalldokumentation!$E1955,Produktgruppen!A:B,2,FALSE)),"-")))))))))))))))))))))))</f>
        <v>Rest</v>
      </c>
      <c r="E1955" s="97" t="str">
        <f>IFERROR(VLOOKUP(Abfalldokumentation!$O1955,Artikel!A:C,3,FALSE),Abfalldokumentation!$O1955)</f>
        <v>-</v>
      </c>
      <c r="F1955" s="97" t="str">
        <f>VLOOKUP(T1955,'Liste Gründe'!A:D,2,FALSE)</f>
        <v>Linienbezogen</v>
      </c>
      <c r="G1955" s="96" t="str">
        <f>IF(ISBLANK(V1955),VLOOKUP(Abfalldokumentation!$P1955,'Liste Gründe'!A:D,3,FALSE),V1955)</f>
        <v>Reinigung</v>
      </c>
      <c r="H1955" s="97" t="str">
        <f>IF(ISBLANK(Abfalldokumentation!$W1955),"-",Abfalldokumentation!$W1955)</f>
        <v>-</v>
      </c>
      <c r="I1955" s="97">
        <f t="shared" si="270"/>
        <v>47</v>
      </c>
      <c r="J1955" s="97" t="str">
        <f t="shared" si="271"/>
        <v>Produkte</v>
      </c>
      <c r="K1955" s="97" t="str">
        <f t="shared" si="272"/>
        <v>BUs</v>
      </c>
      <c r="L1955" s="97" t="str">
        <f t="shared" si="273"/>
        <v>Symptome</v>
      </c>
      <c r="M1955" s="97" t="str">
        <f>IFERROR(VLOOKUP(Abfalldokumentation!$O1955,Kennzahlen!S:V,3,FALSE)*Abfalldokumentation!$B1955,"0")</f>
        <v>0</v>
      </c>
      <c r="N1955" s="97" t="str">
        <f>IF(ISBLANK(Q1955),VLOOKUP(Abfalldokumentation!$O1955,'Linien - BU'!R:S,2,FALSE),Q1955)</f>
        <v>Schmelze</v>
      </c>
      <c r="O1955" s="98" t="str">
        <f t="shared" si="274"/>
        <v>-</v>
      </c>
      <c r="P1955" s="98">
        <f t="shared" si="275"/>
        <v>10</v>
      </c>
      <c r="Q1955" s="39" t="s">
        <v>184</v>
      </c>
      <c r="R1955" s="40" t="s">
        <v>54</v>
      </c>
      <c r="S1955" s="40">
        <v>307</v>
      </c>
      <c r="T1955" s="40">
        <v>10</v>
      </c>
      <c r="U1955" s="41">
        <v>44522</v>
      </c>
      <c r="V1955" s="59"/>
      <c r="W1955" s="40"/>
      <c r="X1955" s="44" t="str">
        <f>IFERROR(VLOOKUP(Abfalldokumentation!$R1955,Artikel!A:C,3,FALSE),Abfalldokumentation!$R1955)</f>
        <v>-</v>
      </c>
    </row>
    <row r="1956" spans="1:24" ht="30" hidden="1" customHeight="1" x14ac:dyDescent="0.25">
      <c r="A1956" s="94" t="str">
        <f>VLOOKUP(N1956,'Linien - BU'!A:B,2,FALSE)</f>
        <v>BU2</v>
      </c>
      <c r="B1956" s="95">
        <f t="shared" si="269"/>
        <v>38</v>
      </c>
      <c r="C1956" s="96">
        <f>Abfalldokumentation!$U1956</f>
        <v>44522</v>
      </c>
      <c r="D1956" s="95" t="str">
        <f>IFERROR(IF(VLOOKUP(O1956,'[1]Rohware 230'!$B:$C,2,FALSE)=0,"Rohware"),
IFERROR(IF(VLOOKUP(O1956,[1]Sammelnr.!$B:$C,2,FALSE)=0,"Sammelnr. ungeschält ABS"),
IFERROR(IF(VLOOKUP(O1956,[1]Sammelnr.!$E:$F,2,FALSE)=0,"Sammelnr. ungeschält VS"),
IFERROR(IF(VLOOKUP(O1956,[1]Sammelnr.!$H:$I,2,FALSE)=0,"Sammelnr. geschält"),
IFERROR(IF(VLOOKUP(O1956,[1]Offen!$B:$C,2,FALSE)=0,"Offen ungeschält ABS"),
IFERROR(IF(VLOOKUP(O1956,[1]Offen!$E:$F,2,FALSE)=0,"Offen ungeschält VOS"),
IFERROR(IF(VLOOKUP(O1956,[1]Offen!$H:$I,2,FALSE)=0,"Offen geschält RW"),
IFERROR(IF(VLOOKUP(O1956,[1]Offen!$K:$L,2,FALSE)=0,"Offen vegan"),
IFERROR(IF(VLOOKUP(O1956,[1]Offen!$N:$O,2,FALSE)=0,"Offen Zipfel"),
IFERROR(IF(VLOOKUP(O1956,[1]Offen!$Q:$R,2,FALSE)=0,"Offen Endstücke"),
IFERROR(IF(VLOOKUP(O1956,[1]Vakuumiert!$B:$C,2,FALSE)=0,"Vakuumierter VOS ungeschält"),
IFERROR(IF(VLOOKUP(O1956,[1]Vakuumiert!$E:$F,2,FALSE)=0,"Vakuumierter ABS ungeschält"),
IFERROR(IF(VLOOKUP(O1956,[1]Vakuumiert!$H:$I,2,FALSE)=0,"Vakuumierter VOS geschält"),
IFERROR(IF(VLOOKUP(O1956,[1]Vakuumiert!$K:$L,2,FALSE)=0,"Vakuumierter VOS vegan"),
IFERROR(IF(VLOOKUP(O1956,[1]Vakuumiert!$N:$O,2,FALSE)=0,"Vakuumierter VOS Zipfel"),
IFERROR(IF(VLOOKUP(O1956,[1]Vakuumiert!$Q:$R,2,FALSE)=0,"Vakuumiert geschält"),
IFERROR(IF(VLOOKUP(O1956,'[1]vakuumierte Fertigprodukte'!$B:$C,2,FALSE)=0,"Fertigprodukte"),
IFERROR(IF(VLOOKUP(O1956,'[1]vakuumierte Fertigprodukte'!$E:$FI,2,FALSE)=0,"Vakuumierte Zipfel"),
IFERROR(IF(VLOOKUP(O1956,[1]Wurste!$B:$C,2,FALSE)=0,"Räucherwürste"),
IFERROR(IF(VLOOKUP(O1956,[1]Wurste!$E:$F,2,FALSE)=0,"URW/URGW Wurst"),
IFERROR(IF(VLOOKUP(O1956,[1]Wurste!$H:$I,2,FALSE)=0,"HF-Wurst Vegan"),
IFERROR(IF(VLOOKUP(O1956,[1]Wurste!$K:$L,2,FALSE)=0,"320er ohne Würste"),
IFERROR(IF(AND(OR(Abfalldokumentation!$A1956="BU3",Abfalldokumentation!$A1956="Verkauf"),Abfalldokumentation!$F1956="Schimmel",Abfalldokumentation!$G1956="keinen Abnehmer/kein Schälpersonal"),"Div. Zipfel, ES ohne Verwendung",VLOOKUP(Abfalldokumentation!$E1956,Produktgruppen!A:B,2,FALSE)),"-")))))))))))))))))))))))</f>
        <v>-</v>
      </c>
      <c r="E1956" s="97" t="str">
        <f>IFERROR(VLOOKUP(Abfalldokumentation!$O1956,Artikel!A:C,3,FALSE),Abfalldokumentation!$O1956)</f>
        <v>Abschnitte</v>
      </c>
      <c r="F1956" s="97" t="str">
        <f>VLOOKUP(T1956,'Liste Gründe'!A:D,2,FALSE)</f>
        <v>Schimmel</v>
      </c>
      <c r="G1956" s="96" t="str">
        <f>IF(ISBLANK(V1956),VLOOKUP(Abfalldokumentation!$P1956,'Liste Gründe'!A:D,3,FALSE),V1956)</f>
        <v>Schimmel</v>
      </c>
      <c r="H1956" s="97" t="str">
        <f>IF(ISBLANK(Abfalldokumentation!$W1956),"-",Abfalldokumentation!$W1956)</f>
        <v>-</v>
      </c>
      <c r="I1956" s="97">
        <f t="shared" si="270"/>
        <v>47</v>
      </c>
      <c r="J1956" s="97" t="str">
        <f t="shared" si="271"/>
        <v>Produkte</v>
      </c>
      <c r="K1956" s="97" t="str">
        <f t="shared" si="272"/>
        <v>BUs</v>
      </c>
      <c r="L1956" s="97" t="str">
        <f t="shared" si="273"/>
        <v>Symptome</v>
      </c>
      <c r="M1956" s="97" t="str">
        <f>IFERROR(VLOOKUP(Abfalldokumentation!$O1956,Kennzahlen!S:V,3,FALSE)*Abfalldokumentation!$B1956,"0")</f>
        <v>0</v>
      </c>
      <c r="N1956" s="97" t="str">
        <f>IF(ISBLANK(Q1956),VLOOKUP(Abfalldokumentation!$O1956,'Linien - BU'!R:S,2,FALSE),Q1956)</f>
        <v>BU2</v>
      </c>
      <c r="O1956" s="98" t="str">
        <f t="shared" si="274"/>
        <v>Abschnitte</v>
      </c>
      <c r="P1956" s="98">
        <f t="shared" si="275"/>
        <v>12</v>
      </c>
      <c r="Q1956" s="39" t="s">
        <v>7</v>
      </c>
      <c r="R1956" s="40" t="s">
        <v>355</v>
      </c>
      <c r="S1956" s="40">
        <v>38</v>
      </c>
      <c r="T1956" s="40">
        <v>12</v>
      </c>
      <c r="U1956" s="41">
        <v>44522</v>
      </c>
      <c r="V1956" s="59"/>
      <c r="W1956" s="40"/>
      <c r="X1956" s="44" t="str">
        <f>IFERROR(VLOOKUP(Abfalldokumentation!$R1956,Artikel!A:C,3,FALSE),Abfalldokumentation!$R1956)</f>
        <v>Abschnitte</v>
      </c>
    </row>
    <row r="1957" spans="1:24" ht="30" hidden="1" customHeight="1" x14ac:dyDescent="0.25">
      <c r="A1957" s="94" t="str">
        <f>VLOOKUP(N1957,'Linien - BU'!A:B,2,FALSE)</f>
        <v>Rest</v>
      </c>
      <c r="B1957" s="95">
        <f t="shared" si="269"/>
        <v>10.3</v>
      </c>
      <c r="C1957" s="96">
        <f>Abfalldokumentation!$U1957</f>
        <v>44522</v>
      </c>
      <c r="D1957" s="95" t="str">
        <f>IFERROR(IF(VLOOKUP(O1957,'[1]Rohware 230'!$B:$C,2,FALSE)=0,"Rohware"),
IFERROR(IF(VLOOKUP(O1957,[1]Sammelnr.!$B:$C,2,FALSE)=0,"Sammelnr. ungeschält ABS"),
IFERROR(IF(VLOOKUP(O1957,[1]Sammelnr.!$E:$F,2,FALSE)=0,"Sammelnr. ungeschält VS"),
IFERROR(IF(VLOOKUP(O1957,[1]Sammelnr.!$H:$I,2,FALSE)=0,"Sammelnr. geschält"),
IFERROR(IF(VLOOKUP(O1957,[1]Offen!$B:$C,2,FALSE)=0,"Offen ungeschält ABS"),
IFERROR(IF(VLOOKUP(O1957,[1]Offen!$E:$F,2,FALSE)=0,"Offen ungeschält VOS"),
IFERROR(IF(VLOOKUP(O1957,[1]Offen!$H:$I,2,FALSE)=0,"Offen geschält RW"),
IFERROR(IF(VLOOKUP(O1957,[1]Offen!$K:$L,2,FALSE)=0,"Offen vegan"),
IFERROR(IF(VLOOKUP(O1957,[1]Offen!$N:$O,2,FALSE)=0,"Offen Zipfel"),
IFERROR(IF(VLOOKUP(O1957,[1]Offen!$Q:$R,2,FALSE)=0,"Offen Endstücke"),
IFERROR(IF(VLOOKUP(O1957,[1]Vakuumiert!$B:$C,2,FALSE)=0,"Vakuumierter VOS ungeschält"),
IFERROR(IF(VLOOKUP(O1957,[1]Vakuumiert!$E:$F,2,FALSE)=0,"Vakuumierter ABS ungeschält"),
IFERROR(IF(VLOOKUP(O1957,[1]Vakuumiert!$H:$I,2,FALSE)=0,"Vakuumierter VOS geschält"),
IFERROR(IF(VLOOKUP(O1957,[1]Vakuumiert!$K:$L,2,FALSE)=0,"Vakuumierter VOS vegan"),
IFERROR(IF(VLOOKUP(O1957,[1]Vakuumiert!$N:$O,2,FALSE)=0,"Vakuumierter VOS Zipfel"),
IFERROR(IF(VLOOKUP(O1957,[1]Vakuumiert!$Q:$R,2,FALSE)=0,"Vakuumiert geschält"),
IFERROR(IF(VLOOKUP(O1957,'[1]vakuumierte Fertigprodukte'!$B:$C,2,FALSE)=0,"Fertigprodukte"),
IFERROR(IF(VLOOKUP(O1957,'[1]vakuumierte Fertigprodukte'!$E:$FI,2,FALSE)=0,"Vakuumierte Zipfel"),
IFERROR(IF(VLOOKUP(O1957,[1]Wurste!$B:$C,2,FALSE)=0,"Räucherwürste"),
IFERROR(IF(VLOOKUP(O1957,[1]Wurste!$E:$F,2,FALSE)=0,"URW/URGW Wurst"),
IFERROR(IF(VLOOKUP(O1957,[1]Wurste!$H:$I,2,FALSE)=0,"HF-Wurst Vegan"),
IFERROR(IF(VLOOKUP(O1957,[1]Wurste!$K:$L,2,FALSE)=0,"320er ohne Würste"),
IFERROR(IF(AND(OR(Abfalldokumentation!$A1957="BU3",Abfalldokumentation!$A1957="Verkauf"),Abfalldokumentation!$F1957="Schimmel",Abfalldokumentation!$G1957="keinen Abnehmer/kein Schälpersonal"),"Div. Zipfel, ES ohne Verwendung",VLOOKUP(Abfalldokumentation!$E1957,Produktgruppen!A:B,2,FALSE)),"-")))))))))))))))))))))))</f>
        <v>Rest</v>
      </c>
      <c r="E1957" s="97" t="str">
        <f>IFERROR(VLOOKUP(Abfalldokumentation!$O1957,Artikel!A:C,3,FALSE),Abfalldokumentation!$O1957)</f>
        <v>-</v>
      </c>
      <c r="F1957" s="97" t="str">
        <f>VLOOKUP(T1957,'Liste Gründe'!A:D,2,FALSE)</f>
        <v>Qualitätssicherung</v>
      </c>
      <c r="G1957" s="96" t="str">
        <f>IF(ISBLANK(V1957),VLOOKUP(Abfalldokumentation!$P1957,'Liste Gründe'!A:D,3,FALSE),V1957)</f>
        <v>Sensorik</v>
      </c>
      <c r="H1957" s="97" t="str">
        <f>IF(ISBLANK(Abfalldokumentation!$W1957),"-",Abfalldokumentation!$W1957)</f>
        <v>-</v>
      </c>
      <c r="I1957" s="97">
        <f t="shared" si="270"/>
        <v>47</v>
      </c>
      <c r="J1957" s="97" t="str">
        <f t="shared" si="271"/>
        <v>Produkte</v>
      </c>
      <c r="K1957" s="97" t="str">
        <f t="shared" si="272"/>
        <v>BUs</v>
      </c>
      <c r="L1957" s="97" t="str">
        <f t="shared" si="273"/>
        <v>Symptome</v>
      </c>
      <c r="M1957" s="97" t="str">
        <f>IFERROR(VLOOKUP(Abfalldokumentation!$O1957,Kennzahlen!S:V,3,FALSE)*Abfalldokumentation!$B1957,"0")</f>
        <v>0</v>
      </c>
      <c r="N1957" s="97" t="str">
        <f>IF(ISBLANK(Q1957),VLOOKUP(Abfalldokumentation!$O1957,'Linien - BU'!R:S,2,FALSE),Q1957)</f>
        <v>QM</v>
      </c>
      <c r="O1957" s="98" t="str">
        <f t="shared" si="274"/>
        <v>-</v>
      </c>
      <c r="P1957" s="98">
        <f t="shared" si="275"/>
        <v>74</v>
      </c>
      <c r="Q1957" s="39" t="s">
        <v>196</v>
      </c>
      <c r="R1957" s="40" t="s">
        <v>54</v>
      </c>
      <c r="S1957" s="40">
        <v>10.3</v>
      </c>
      <c r="T1957" s="40">
        <v>74</v>
      </c>
      <c r="U1957" s="41">
        <v>44522</v>
      </c>
      <c r="V1957" s="59"/>
      <c r="W1957" s="40"/>
      <c r="X1957" s="44" t="str">
        <f>IFERROR(VLOOKUP(Abfalldokumentation!$R1957,Artikel!A:C,3,FALSE),Abfalldokumentation!$R1957)</f>
        <v>-</v>
      </c>
    </row>
    <row r="1958" spans="1:24" ht="30" hidden="1" customHeight="1" x14ac:dyDescent="0.25">
      <c r="A1958" s="94" t="str">
        <f>VLOOKUP(N1958,'Linien - BU'!A:B,2,FALSE)</f>
        <v>BU3</v>
      </c>
      <c r="B1958" s="95">
        <f t="shared" si="269"/>
        <v>60</v>
      </c>
      <c r="C1958" s="96">
        <f>Abfalldokumentation!$U1958</f>
        <v>44522</v>
      </c>
      <c r="D1958" s="95" t="str">
        <f>IFERROR(IF(VLOOKUP(O1958,'[1]Rohware 230'!$B:$C,2,FALSE)=0,"Rohware"),
IFERROR(IF(VLOOKUP(O1958,[1]Sammelnr.!$B:$C,2,FALSE)=0,"Sammelnr. ungeschält ABS"),
IFERROR(IF(VLOOKUP(O1958,[1]Sammelnr.!$E:$F,2,FALSE)=0,"Sammelnr. ungeschält VS"),
IFERROR(IF(VLOOKUP(O1958,[1]Sammelnr.!$H:$I,2,FALSE)=0,"Sammelnr. geschält"),
IFERROR(IF(VLOOKUP(O1958,[1]Offen!$B:$C,2,FALSE)=0,"Offen ungeschält ABS"),
IFERROR(IF(VLOOKUP(O1958,[1]Offen!$E:$F,2,FALSE)=0,"Offen ungeschält VOS"),
IFERROR(IF(VLOOKUP(O1958,[1]Offen!$H:$I,2,FALSE)=0,"Offen geschält RW"),
IFERROR(IF(VLOOKUP(O1958,[1]Offen!$K:$L,2,FALSE)=0,"Offen vegan"),
IFERROR(IF(VLOOKUP(O1958,[1]Offen!$N:$O,2,FALSE)=0,"Offen Zipfel"),
IFERROR(IF(VLOOKUP(O1958,[1]Offen!$Q:$R,2,FALSE)=0,"Offen Endstücke"),
IFERROR(IF(VLOOKUP(O1958,[1]Vakuumiert!$B:$C,2,FALSE)=0,"Vakuumierter VOS ungeschält"),
IFERROR(IF(VLOOKUP(O1958,[1]Vakuumiert!$E:$F,2,FALSE)=0,"Vakuumierter ABS ungeschält"),
IFERROR(IF(VLOOKUP(O1958,[1]Vakuumiert!$H:$I,2,FALSE)=0,"Vakuumierter VOS geschält"),
IFERROR(IF(VLOOKUP(O1958,[1]Vakuumiert!$K:$L,2,FALSE)=0,"Vakuumierter VOS vegan"),
IFERROR(IF(VLOOKUP(O1958,[1]Vakuumiert!$N:$O,2,FALSE)=0,"Vakuumierter VOS Zipfel"),
IFERROR(IF(VLOOKUP(O1958,[1]Vakuumiert!$Q:$R,2,FALSE)=0,"Vakuumiert geschält"),
IFERROR(IF(VLOOKUP(O1958,'[1]vakuumierte Fertigprodukte'!$B:$C,2,FALSE)=0,"Fertigprodukte"),
IFERROR(IF(VLOOKUP(O1958,'[1]vakuumierte Fertigprodukte'!$E:$FI,2,FALSE)=0,"Vakuumierte Zipfel"),
IFERROR(IF(VLOOKUP(O1958,[1]Wurste!$B:$C,2,FALSE)=0,"Räucherwürste"),
IFERROR(IF(VLOOKUP(O1958,[1]Wurste!$E:$F,2,FALSE)=0,"URW/URGW Wurst"),
IFERROR(IF(VLOOKUP(O1958,[1]Wurste!$H:$I,2,FALSE)=0,"HF-Wurst Vegan"),
IFERROR(IF(VLOOKUP(O1958,[1]Wurste!$K:$L,2,FALSE)=0,"320er ohne Würste"),
IFERROR(IF(AND(OR(Abfalldokumentation!$A1958="BU3",Abfalldokumentation!$A1958="Verkauf"),Abfalldokumentation!$F1958="Schimmel",Abfalldokumentation!$G1958="keinen Abnehmer/kein Schälpersonal"),"Div. Zipfel, ES ohne Verwendung",VLOOKUP(Abfalldokumentation!$E1958,Produktgruppen!A:B,2,FALSE)),"-")))))))))))))))))))))))</f>
        <v>Rest</v>
      </c>
      <c r="E1958" s="97" t="str">
        <f>IFERROR(VLOOKUP(Abfalldokumentation!$O1958,Artikel!A:C,3,FALSE),Abfalldokumentation!$O1958)</f>
        <v>-</v>
      </c>
      <c r="F1958" s="97" t="str">
        <f>VLOOKUP(T1958,'Liste Gründe'!A:D,2,FALSE)</f>
        <v>keinen Verwendungszweck</v>
      </c>
      <c r="G1958" s="96" t="str">
        <f>IF(ISBLANK(V1958),VLOOKUP(Abfalldokumentation!$P1958,'Liste Gründe'!A:D,3,FALSE),V1958)</f>
        <v>keinen Verwendungszweck</v>
      </c>
      <c r="H1958" s="97" t="str">
        <f>IF(ISBLANK(Abfalldokumentation!$W1958),"-",Abfalldokumentation!$W1958)</f>
        <v>-</v>
      </c>
      <c r="I1958" s="97">
        <f t="shared" si="270"/>
        <v>47</v>
      </c>
      <c r="J1958" s="97" t="str">
        <f t="shared" si="271"/>
        <v>Produkte</v>
      </c>
      <c r="K1958" s="97" t="str">
        <f t="shared" si="272"/>
        <v>BUs</v>
      </c>
      <c r="L1958" s="97" t="str">
        <f t="shared" si="273"/>
        <v>Symptome</v>
      </c>
      <c r="M1958" s="97" t="str">
        <f>IFERROR(VLOOKUP(Abfalldokumentation!$O1958,Kennzahlen!S:V,3,FALSE)*Abfalldokumentation!$B1958,"0")</f>
        <v>0</v>
      </c>
      <c r="N1958" s="97" t="str">
        <f>IF(ISBLANK(Q1958),VLOOKUP(Abfalldokumentation!$O1958,'Linien - BU'!R:S,2,FALSE),Q1958)</f>
        <v>WVP</v>
      </c>
      <c r="O1958" s="98" t="str">
        <f t="shared" si="274"/>
        <v>-</v>
      </c>
      <c r="P1958" s="98">
        <f t="shared" si="275"/>
        <v>61</v>
      </c>
      <c r="Q1958" s="39" t="s">
        <v>209</v>
      </c>
      <c r="R1958" s="40" t="s">
        <v>54</v>
      </c>
      <c r="S1958" s="40">
        <v>60</v>
      </c>
      <c r="T1958" s="40">
        <v>61</v>
      </c>
      <c r="U1958" s="41">
        <v>44522</v>
      </c>
      <c r="V1958" s="59"/>
      <c r="W1958" s="40"/>
      <c r="X1958" s="44" t="str">
        <f>IFERROR(VLOOKUP(Abfalldokumentation!$R1958,Artikel!A:C,3,FALSE),Abfalldokumentation!$R1958)</f>
        <v>-</v>
      </c>
    </row>
    <row r="1959" spans="1:24" ht="30" hidden="1" customHeight="1" x14ac:dyDescent="0.25">
      <c r="A1959" s="94" t="str">
        <f>VLOOKUP(N1959,'Linien - BU'!A:B,2,FALSE)</f>
        <v>BU1</v>
      </c>
      <c r="B1959" s="95">
        <f t="shared" si="269"/>
        <v>86</v>
      </c>
      <c r="C1959" s="96">
        <f>Abfalldokumentation!$U1959</f>
        <v>44522</v>
      </c>
      <c r="D1959" s="95" t="str">
        <f>IFERROR(IF(VLOOKUP(O1959,'[1]Rohware 230'!$B:$C,2,FALSE)=0,"Rohware"),
IFERROR(IF(VLOOKUP(O1959,[1]Sammelnr.!$B:$C,2,FALSE)=0,"Sammelnr. ungeschält ABS"),
IFERROR(IF(VLOOKUP(O1959,[1]Sammelnr.!$E:$F,2,FALSE)=0,"Sammelnr. ungeschält VS"),
IFERROR(IF(VLOOKUP(O1959,[1]Sammelnr.!$H:$I,2,FALSE)=0,"Sammelnr. geschält"),
IFERROR(IF(VLOOKUP(O1959,[1]Offen!$B:$C,2,FALSE)=0,"Offen ungeschält ABS"),
IFERROR(IF(VLOOKUP(O1959,[1]Offen!$E:$F,2,FALSE)=0,"Offen ungeschält VOS"),
IFERROR(IF(VLOOKUP(O1959,[1]Offen!$H:$I,2,FALSE)=0,"Offen geschält RW"),
IFERROR(IF(VLOOKUP(O1959,[1]Offen!$K:$L,2,FALSE)=0,"Offen vegan"),
IFERROR(IF(VLOOKUP(O1959,[1]Offen!$N:$O,2,FALSE)=0,"Offen Zipfel"),
IFERROR(IF(VLOOKUP(O1959,[1]Offen!$Q:$R,2,FALSE)=0,"Offen Endstücke"),
IFERROR(IF(VLOOKUP(O1959,[1]Vakuumiert!$B:$C,2,FALSE)=0,"Vakuumierter VOS ungeschält"),
IFERROR(IF(VLOOKUP(O1959,[1]Vakuumiert!$E:$F,2,FALSE)=0,"Vakuumierter ABS ungeschält"),
IFERROR(IF(VLOOKUP(O1959,[1]Vakuumiert!$H:$I,2,FALSE)=0,"Vakuumierter VOS geschält"),
IFERROR(IF(VLOOKUP(O1959,[1]Vakuumiert!$K:$L,2,FALSE)=0,"Vakuumierter VOS vegan"),
IFERROR(IF(VLOOKUP(O1959,[1]Vakuumiert!$N:$O,2,FALSE)=0,"Vakuumierter VOS Zipfel"),
IFERROR(IF(VLOOKUP(O1959,[1]Vakuumiert!$Q:$R,2,FALSE)=0,"Vakuumiert geschält"),
IFERROR(IF(VLOOKUP(O1959,'[1]vakuumierte Fertigprodukte'!$B:$C,2,FALSE)=0,"Fertigprodukte"),
IFERROR(IF(VLOOKUP(O1959,'[1]vakuumierte Fertigprodukte'!$E:$FI,2,FALSE)=0,"Vakuumierte Zipfel"),
IFERROR(IF(VLOOKUP(O1959,[1]Wurste!$B:$C,2,FALSE)=0,"Räucherwürste"),
IFERROR(IF(VLOOKUP(O1959,[1]Wurste!$E:$F,2,FALSE)=0,"URW/URGW Wurst"),
IFERROR(IF(VLOOKUP(O1959,[1]Wurste!$H:$I,2,FALSE)=0,"HF-Wurst Vegan"),
IFERROR(IF(VLOOKUP(O1959,[1]Wurste!$K:$L,2,FALSE)=0,"320er ohne Würste"),
IFERROR(IF(AND(OR(Abfalldokumentation!$A1959="BU3",Abfalldokumentation!$A1959="Verkauf"),Abfalldokumentation!$F1959="Schimmel",Abfalldokumentation!$G1959="keinen Abnehmer/kein Schälpersonal"),"Div. Zipfel, ES ohne Verwendung",VLOOKUP(Abfalldokumentation!$E1959,Produktgruppen!A:B,2,FALSE)),"-")))))))))))))))))))))))</f>
        <v>Vorschmelz</v>
      </c>
      <c r="E1959" s="97" t="str">
        <f>IFERROR(VLOOKUP(Abfalldokumentation!$O1959,Artikel!A:C,3,FALSE),Abfalldokumentation!$O1959)</f>
        <v>VOS-ABS ENTSORGUNG</v>
      </c>
      <c r="F1959" s="97" t="str">
        <f>VLOOKUP(T1959,'Liste Gründe'!A:D,2,FALSE)</f>
        <v>Rest</v>
      </c>
      <c r="G1959" s="96" t="str">
        <f>IF(ISBLANK(V1959),VLOOKUP(Abfalldokumentation!$P1959,'Liste Gründe'!A:D,3,FALSE),V1959)</f>
        <v>geschälte Rinde</v>
      </c>
      <c r="H1959" s="97" t="str">
        <f>IF(ISBLANK(Abfalldokumentation!$W1959),"-",Abfalldokumentation!$W1959)</f>
        <v>-</v>
      </c>
      <c r="I1959" s="97">
        <f t="shared" si="270"/>
        <v>47</v>
      </c>
      <c r="J1959" s="97" t="str">
        <f t="shared" si="271"/>
        <v>Produkte</v>
      </c>
      <c r="K1959" s="97" t="str">
        <f t="shared" si="272"/>
        <v>BUs</v>
      </c>
      <c r="L1959" s="97" t="str">
        <f t="shared" si="273"/>
        <v>Symptome</v>
      </c>
      <c r="M1959" s="97">
        <f>IFERROR(VLOOKUP(Abfalldokumentation!$O1959,Kennzahlen!S:V,3,FALSE)*Abfalldokumentation!$B1959,"0")</f>
        <v>0.86</v>
      </c>
      <c r="N1959" s="97" t="str">
        <f>IF(ISBLANK(Q1959),VLOOKUP(Abfalldokumentation!$O1959,'Linien - BU'!R:S,2,FALSE),Q1959)</f>
        <v>RWV</v>
      </c>
      <c r="O1959" s="98">
        <f t="shared" si="274"/>
        <v>29500917</v>
      </c>
      <c r="P1959" s="98">
        <f t="shared" si="275"/>
        <v>60</v>
      </c>
      <c r="Q1959" s="39" t="s">
        <v>202</v>
      </c>
      <c r="R1959" s="40">
        <v>29500917</v>
      </c>
      <c r="S1959" s="40">
        <v>86</v>
      </c>
      <c r="T1959" s="40">
        <v>60</v>
      </c>
      <c r="U1959" s="41">
        <v>44522</v>
      </c>
      <c r="V1959" s="59"/>
      <c r="W1959" s="40"/>
      <c r="X1959" s="44" t="str">
        <f>IFERROR(VLOOKUP(Abfalldokumentation!$R1959,Artikel!A:C,3,FALSE),Abfalldokumentation!$R1959)</f>
        <v>VOS-ABS ENTSORGUNG</v>
      </c>
    </row>
    <row r="1960" spans="1:24" ht="30" hidden="1" customHeight="1" x14ac:dyDescent="0.25">
      <c r="A1960" s="94" t="str">
        <f>VLOOKUP(N1960,'Linien - BU'!A:B,2,FALSE)</f>
        <v>BU3</v>
      </c>
      <c r="B1960" s="95">
        <f t="shared" si="269"/>
        <v>13</v>
      </c>
      <c r="C1960" s="96">
        <f>Abfalldokumentation!$U1960</f>
        <v>44522</v>
      </c>
      <c r="D1960" s="95" t="str">
        <f>IFERROR(IF(VLOOKUP(O1960,'[1]Rohware 230'!$B:$C,2,FALSE)=0,"Rohware"),
IFERROR(IF(VLOOKUP(O1960,[1]Sammelnr.!$B:$C,2,FALSE)=0,"Sammelnr. ungeschält ABS"),
IFERROR(IF(VLOOKUP(O1960,[1]Sammelnr.!$E:$F,2,FALSE)=0,"Sammelnr. ungeschält VS"),
IFERROR(IF(VLOOKUP(O1960,[1]Sammelnr.!$H:$I,2,FALSE)=0,"Sammelnr. geschält"),
IFERROR(IF(VLOOKUP(O1960,[1]Offen!$B:$C,2,FALSE)=0,"Offen ungeschält ABS"),
IFERROR(IF(VLOOKUP(O1960,[1]Offen!$E:$F,2,FALSE)=0,"Offen ungeschält VOS"),
IFERROR(IF(VLOOKUP(O1960,[1]Offen!$H:$I,2,FALSE)=0,"Offen geschält RW"),
IFERROR(IF(VLOOKUP(O1960,[1]Offen!$K:$L,2,FALSE)=0,"Offen vegan"),
IFERROR(IF(VLOOKUP(O1960,[1]Offen!$N:$O,2,FALSE)=0,"Offen Zipfel"),
IFERROR(IF(VLOOKUP(O1960,[1]Offen!$Q:$R,2,FALSE)=0,"Offen Endstücke"),
IFERROR(IF(VLOOKUP(O1960,[1]Vakuumiert!$B:$C,2,FALSE)=0,"Vakuumierter VOS ungeschält"),
IFERROR(IF(VLOOKUP(O1960,[1]Vakuumiert!$E:$F,2,FALSE)=0,"Vakuumierter ABS ungeschält"),
IFERROR(IF(VLOOKUP(O1960,[1]Vakuumiert!$H:$I,2,FALSE)=0,"Vakuumierter VOS geschält"),
IFERROR(IF(VLOOKUP(O1960,[1]Vakuumiert!$K:$L,2,FALSE)=0,"Vakuumierter VOS vegan"),
IFERROR(IF(VLOOKUP(O1960,[1]Vakuumiert!$N:$O,2,FALSE)=0,"Vakuumierter VOS Zipfel"),
IFERROR(IF(VLOOKUP(O1960,[1]Vakuumiert!$Q:$R,2,FALSE)=0,"Vakuumiert geschält"),
IFERROR(IF(VLOOKUP(O1960,'[1]vakuumierte Fertigprodukte'!$B:$C,2,FALSE)=0,"Fertigprodukte"),
IFERROR(IF(VLOOKUP(O1960,'[1]vakuumierte Fertigprodukte'!$E:$FI,2,FALSE)=0,"Vakuumierte Zipfel"),
IFERROR(IF(VLOOKUP(O1960,[1]Wurste!$B:$C,2,FALSE)=0,"Räucherwürste"),
IFERROR(IF(VLOOKUP(O1960,[1]Wurste!$E:$F,2,FALSE)=0,"URW/URGW Wurst"),
IFERROR(IF(VLOOKUP(O1960,[1]Wurste!$H:$I,2,FALSE)=0,"HF-Wurst Vegan"),
IFERROR(IF(VLOOKUP(O1960,[1]Wurste!$K:$L,2,FALSE)=0,"320er ohne Würste"),
IFERROR(IF(AND(OR(Abfalldokumentation!$A1960="BU3",Abfalldokumentation!$A1960="Verkauf"),Abfalldokumentation!$F1960="Schimmel",Abfalldokumentation!$G1960="keinen Abnehmer/kein Schälpersonal"),"Div. Zipfel, ES ohne Verwendung",VLOOKUP(Abfalldokumentation!$E1960,Produktgruppen!A:B,2,FALSE)),"-")))))))))))))))))))))))</f>
        <v>-</v>
      </c>
      <c r="E1960" s="97" t="str">
        <f>IFERROR(VLOOKUP(Abfalldokumentation!$O1960,Artikel!A:C,3,FALSE),Abfalldokumentation!$O1960)</f>
        <v>RW NATUR 10,0KG AN</v>
      </c>
      <c r="F1960" s="97" t="str">
        <f>VLOOKUP(T1960,'Liste Gründe'!A:D,2,FALSE)</f>
        <v>Schimmel</v>
      </c>
      <c r="G1960" s="96" t="str">
        <f>IF(ISBLANK(V1960),VLOOKUP(Abfalldokumentation!$P1960,'Liste Gründe'!A:D,3,FALSE),V1960)</f>
        <v>Schimmel</v>
      </c>
      <c r="H1960" s="97" t="str">
        <f>IF(ISBLANK(Abfalldokumentation!$W1960),"-",Abfalldokumentation!$W1960)</f>
        <v>-</v>
      </c>
      <c r="I1960" s="97">
        <f t="shared" si="270"/>
        <v>47</v>
      </c>
      <c r="J1960" s="97" t="str">
        <f t="shared" si="271"/>
        <v>Produkte</v>
      </c>
      <c r="K1960" s="97" t="str">
        <f t="shared" si="272"/>
        <v>BUs</v>
      </c>
      <c r="L1960" s="97" t="str">
        <f t="shared" si="273"/>
        <v>Symptome</v>
      </c>
      <c r="M1960" s="97" t="str">
        <f>IFERROR(VLOOKUP(Abfalldokumentation!$O1960,Kennzahlen!S:V,3,FALSE)*Abfalldokumentation!$B1960,"0")</f>
        <v>0</v>
      </c>
      <c r="N1960" s="97" t="str">
        <f>IF(ISBLANK(Q1960),VLOOKUP(Abfalldokumentation!$O1960,'Linien - BU'!R:S,2,FALSE),Q1960)</f>
        <v>L9</v>
      </c>
      <c r="O1960" s="98">
        <f t="shared" si="274"/>
        <v>32000067</v>
      </c>
      <c r="P1960" s="98">
        <f t="shared" si="275"/>
        <v>12</v>
      </c>
      <c r="Q1960" s="39" t="s">
        <v>223</v>
      </c>
      <c r="R1960" s="40">
        <v>32000067</v>
      </c>
      <c r="S1960" s="40">
        <v>13</v>
      </c>
      <c r="T1960" s="40">
        <v>12</v>
      </c>
      <c r="U1960" s="41">
        <v>44522</v>
      </c>
      <c r="V1960" s="59"/>
      <c r="W1960" s="40"/>
      <c r="X1960" s="44" t="str">
        <f>IFERROR(VLOOKUP(Abfalldokumentation!$R1960,Artikel!A:C,3,FALSE),Abfalldokumentation!$R1960)</f>
        <v>RW NATUR 10,0KG AN</v>
      </c>
    </row>
    <row r="1961" spans="1:24" ht="30" hidden="1" customHeight="1" x14ac:dyDescent="0.25">
      <c r="A1961" s="94" t="str">
        <f>VLOOKUP(N1961,'Linien - BU'!A:B,2,FALSE)</f>
        <v>BU3</v>
      </c>
      <c r="B1961" s="95">
        <f t="shared" si="269"/>
        <v>70</v>
      </c>
      <c r="C1961" s="96">
        <f>Abfalldokumentation!$U1961</f>
        <v>44522</v>
      </c>
      <c r="D1961" s="95" t="str">
        <f>IFERROR(IF(VLOOKUP(O1961,'[1]Rohware 230'!$B:$C,2,FALSE)=0,"Rohware"),
IFERROR(IF(VLOOKUP(O1961,[1]Sammelnr.!$B:$C,2,FALSE)=0,"Sammelnr. ungeschält ABS"),
IFERROR(IF(VLOOKUP(O1961,[1]Sammelnr.!$E:$F,2,FALSE)=0,"Sammelnr. ungeschält VS"),
IFERROR(IF(VLOOKUP(O1961,[1]Sammelnr.!$H:$I,2,FALSE)=0,"Sammelnr. geschält"),
IFERROR(IF(VLOOKUP(O1961,[1]Offen!$B:$C,2,FALSE)=0,"Offen ungeschält ABS"),
IFERROR(IF(VLOOKUP(O1961,[1]Offen!$E:$F,2,FALSE)=0,"Offen ungeschält VOS"),
IFERROR(IF(VLOOKUP(O1961,[1]Offen!$H:$I,2,FALSE)=0,"Offen geschält RW"),
IFERROR(IF(VLOOKUP(O1961,[1]Offen!$K:$L,2,FALSE)=0,"Offen vegan"),
IFERROR(IF(VLOOKUP(O1961,[1]Offen!$N:$O,2,FALSE)=0,"Offen Zipfel"),
IFERROR(IF(VLOOKUP(O1961,[1]Offen!$Q:$R,2,FALSE)=0,"Offen Endstücke"),
IFERROR(IF(VLOOKUP(O1961,[1]Vakuumiert!$B:$C,2,FALSE)=0,"Vakuumierter VOS ungeschält"),
IFERROR(IF(VLOOKUP(O1961,[1]Vakuumiert!$E:$F,2,FALSE)=0,"Vakuumierter ABS ungeschält"),
IFERROR(IF(VLOOKUP(O1961,[1]Vakuumiert!$H:$I,2,FALSE)=0,"Vakuumierter VOS geschält"),
IFERROR(IF(VLOOKUP(O1961,[1]Vakuumiert!$K:$L,2,FALSE)=0,"Vakuumierter VOS vegan"),
IFERROR(IF(VLOOKUP(O1961,[1]Vakuumiert!$N:$O,2,FALSE)=0,"Vakuumierter VOS Zipfel"),
IFERROR(IF(VLOOKUP(O1961,[1]Vakuumiert!$Q:$R,2,FALSE)=0,"Vakuumiert geschält"),
IFERROR(IF(VLOOKUP(O1961,'[1]vakuumierte Fertigprodukte'!$B:$C,2,FALSE)=0,"Fertigprodukte"),
IFERROR(IF(VLOOKUP(O1961,'[1]vakuumierte Fertigprodukte'!$E:$FI,2,FALSE)=0,"Vakuumierte Zipfel"),
IFERROR(IF(VLOOKUP(O1961,[1]Wurste!$B:$C,2,FALSE)=0,"Räucherwürste"),
IFERROR(IF(VLOOKUP(O1961,[1]Wurste!$E:$F,2,FALSE)=0,"URW/URGW Wurst"),
IFERROR(IF(VLOOKUP(O1961,[1]Wurste!$H:$I,2,FALSE)=0,"HF-Wurst Vegan"),
IFERROR(IF(VLOOKUP(O1961,[1]Wurste!$K:$L,2,FALSE)=0,"320er ohne Würste"),
IFERROR(IF(AND(OR(Abfalldokumentation!$A1961="BU3",Abfalldokumentation!$A1961="Verkauf"),Abfalldokumentation!$F1961="Schimmel",Abfalldokumentation!$G1961="keinen Abnehmer/kein Schälpersonal"),"Div. Zipfel, ES ohne Verwendung",VLOOKUP(Abfalldokumentation!$E1961,Produktgruppen!A:B,2,FALSE)),"-")))))))))))))))))))))))</f>
        <v>Vorschmelz</v>
      </c>
      <c r="E1961" s="97" t="str">
        <f>IFERROR(VLOOKUP(Abfalldokumentation!$O1961,Artikel!A:C,3,FALSE),Abfalldokumentation!$O1961)</f>
        <v>VOS GRW-CHILI-NAT ZIPFE</v>
      </c>
      <c r="F1961" s="97" t="str">
        <f>VLOOKUP(T1961,'Liste Gründe'!A:D,2,FALSE)</f>
        <v>Schimmel</v>
      </c>
      <c r="G1961" s="96" t="str">
        <f>IF(ISBLANK(V1961),VLOOKUP(Abfalldokumentation!$P1961,'Liste Gründe'!A:D,3,FALSE),V1961)</f>
        <v>Schimmel</v>
      </c>
      <c r="H1961" s="97" t="str">
        <f>IF(ISBLANK(Abfalldokumentation!$W1961),"-",Abfalldokumentation!$W1961)</f>
        <v>-</v>
      </c>
      <c r="I1961" s="97">
        <f t="shared" si="270"/>
        <v>47</v>
      </c>
      <c r="J1961" s="97" t="str">
        <f t="shared" si="271"/>
        <v>Produkte</v>
      </c>
      <c r="K1961" s="97" t="str">
        <f t="shared" si="272"/>
        <v>BUs</v>
      </c>
      <c r="L1961" s="97" t="str">
        <f t="shared" si="273"/>
        <v>Symptome</v>
      </c>
      <c r="M1961" s="97">
        <f>IFERROR(VLOOKUP(Abfalldokumentation!$O1961,Kennzahlen!S:V,3,FALSE)*Abfalldokumentation!$B1961,"0")</f>
        <v>35</v>
      </c>
      <c r="N1961" s="97" t="str">
        <f>IF(ISBLANK(Q1961),VLOOKUP(Abfalldokumentation!$O1961,'Linien - BU'!R:S,2,FALSE),Q1961)</f>
        <v>BU3</v>
      </c>
      <c r="O1961" s="98">
        <f t="shared" si="274"/>
        <v>29501078</v>
      </c>
      <c r="P1961" s="98">
        <f t="shared" si="275"/>
        <v>12</v>
      </c>
      <c r="Q1961" s="39" t="s">
        <v>8</v>
      </c>
      <c r="R1961" s="40">
        <v>29501078</v>
      </c>
      <c r="S1961" s="40">
        <v>70</v>
      </c>
      <c r="T1961" s="40">
        <v>12</v>
      </c>
      <c r="U1961" s="41">
        <v>44522</v>
      </c>
      <c r="V1961" s="59"/>
      <c r="W1961" s="40"/>
      <c r="X1961" s="44" t="str">
        <f>IFERROR(VLOOKUP(Abfalldokumentation!$R1961,Artikel!A:C,3,FALSE),Abfalldokumentation!$R1961)</f>
        <v>VOS GRW-CHILI-NAT ZIPFE</v>
      </c>
    </row>
    <row r="1962" spans="1:24" ht="30" hidden="1" customHeight="1" x14ac:dyDescent="0.25">
      <c r="A1962" s="94" t="str">
        <f>VLOOKUP(N1962,'Linien - BU'!A:B,2,FALSE)</f>
        <v>BU1</v>
      </c>
      <c r="B1962" s="95">
        <f t="shared" si="269"/>
        <v>120</v>
      </c>
      <c r="C1962" s="96">
        <f>Abfalldokumentation!$U1962</f>
        <v>44522</v>
      </c>
      <c r="D1962" s="95" t="str">
        <f>IFERROR(IF(VLOOKUP(O1962,'[1]Rohware 230'!$B:$C,2,FALSE)=0,"Rohware"),
IFERROR(IF(VLOOKUP(O1962,[1]Sammelnr.!$B:$C,2,FALSE)=0,"Sammelnr. ungeschält ABS"),
IFERROR(IF(VLOOKUP(O1962,[1]Sammelnr.!$E:$F,2,FALSE)=0,"Sammelnr. ungeschält VS"),
IFERROR(IF(VLOOKUP(O1962,[1]Sammelnr.!$H:$I,2,FALSE)=0,"Sammelnr. geschält"),
IFERROR(IF(VLOOKUP(O1962,[1]Offen!$B:$C,2,FALSE)=0,"Offen ungeschält ABS"),
IFERROR(IF(VLOOKUP(O1962,[1]Offen!$E:$F,2,FALSE)=0,"Offen ungeschält VOS"),
IFERROR(IF(VLOOKUP(O1962,[1]Offen!$H:$I,2,FALSE)=0,"Offen geschält RW"),
IFERROR(IF(VLOOKUP(O1962,[1]Offen!$K:$L,2,FALSE)=0,"Offen vegan"),
IFERROR(IF(VLOOKUP(O1962,[1]Offen!$N:$O,2,FALSE)=0,"Offen Zipfel"),
IFERROR(IF(VLOOKUP(O1962,[1]Offen!$Q:$R,2,FALSE)=0,"Offen Endstücke"),
IFERROR(IF(VLOOKUP(O1962,[1]Vakuumiert!$B:$C,2,FALSE)=0,"Vakuumierter VOS ungeschält"),
IFERROR(IF(VLOOKUP(O1962,[1]Vakuumiert!$E:$F,2,FALSE)=0,"Vakuumierter ABS ungeschält"),
IFERROR(IF(VLOOKUP(O1962,[1]Vakuumiert!$H:$I,2,FALSE)=0,"Vakuumierter VOS geschält"),
IFERROR(IF(VLOOKUP(O1962,[1]Vakuumiert!$K:$L,2,FALSE)=0,"Vakuumierter VOS vegan"),
IFERROR(IF(VLOOKUP(O1962,[1]Vakuumiert!$N:$O,2,FALSE)=0,"Vakuumierter VOS Zipfel"),
IFERROR(IF(VLOOKUP(O1962,[1]Vakuumiert!$Q:$R,2,FALSE)=0,"Vakuumiert geschält"),
IFERROR(IF(VLOOKUP(O1962,'[1]vakuumierte Fertigprodukte'!$B:$C,2,FALSE)=0,"Fertigprodukte"),
IFERROR(IF(VLOOKUP(O1962,'[1]vakuumierte Fertigprodukte'!$E:$FI,2,FALSE)=0,"Vakuumierte Zipfel"),
IFERROR(IF(VLOOKUP(O1962,[1]Wurste!$B:$C,2,FALSE)=0,"Räucherwürste"),
IFERROR(IF(VLOOKUP(O1962,[1]Wurste!$E:$F,2,FALSE)=0,"URW/URGW Wurst"),
IFERROR(IF(VLOOKUP(O1962,[1]Wurste!$H:$I,2,FALSE)=0,"HF-Wurst Vegan"),
IFERROR(IF(VLOOKUP(O1962,[1]Wurste!$K:$L,2,FALSE)=0,"320er ohne Würste"),
IFERROR(IF(AND(OR(Abfalldokumentation!$A1962="BU3",Abfalldokumentation!$A1962="Verkauf"),Abfalldokumentation!$F1962="Schimmel",Abfalldokumentation!$G1962="keinen Abnehmer/kein Schälpersonal"),"Div. Zipfel, ES ohne Verwendung",VLOOKUP(Abfalldokumentation!$E1962,Produktgruppen!A:B,2,FALSE)),"-")))))))))))))))))))))))</f>
        <v>Rest</v>
      </c>
      <c r="E1962" s="97" t="str">
        <f>IFERROR(VLOOKUP(Abfalldokumentation!$O1962,Artikel!A:C,3,FALSE),Abfalldokumentation!$O1962)</f>
        <v>-</v>
      </c>
      <c r="F1962" s="97" t="str">
        <f>VLOOKUP(T1962,'Liste Gründe'!A:D,2,FALSE)</f>
        <v>Linienbezogen</v>
      </c>
      <c r="G1962" s="96" t="str">
        <f>IF(ISBLANK(V1962),VLOOKUP(Abfalldokumentation!$P1962,'Liste Gründe'!A:D,3,FALSE),V1962)</f>
        <v>Reinigung</v>
      </c>
      <c r="H1962" s="97" t="str">
        <f>IF(ISBLANK(Abfalldokumentation!$W1962),"-",Abfalldokumentation!$W1962)</f>
        <v>-</v>
      </c>
      <c r="I1962" s="97">
        <f t="shared" si="270"/>
        <v>47</v>
      </c>
      <c r="J1962" s="97" t="str">
        <f t="shared" si="271"/>
        <v>Produkte</v>
      </c>
      <c r="K1962" s="97" t="str">
        <f t="shared" si="272"/>
        <v>BUs</v>
      </c>
      <c r="L1962" s="97" t="str">
        <f t="shared" si="273"/>
        <v>Symptome</v>
      </c>
      <c r="M1962" s="97" t="str">
        <f>IFERROR(VLOOKUP(Abfalldokumentation!$O1962,Kennzahlen!S:V,3,FALSE)*Abfalldokumentation!$B1962,"0")</f>
        <v>0</v>
      </c>
      <c r="N1962" s="97" t="str">
        <f>IF(ISBLANK(Q1962),VLOOKUP(Abfalldokumentation!$O1962,'Linien - BU'!R:S,2,FALSE),Q1962)</f>
        <v>BU1</v>
      </c>
      <c r="O1962" s="98" t="str">
        <f t="shared" si="274"/>
        <v>-</v>
      </c>
      <c r="P1962" s="98">
        <f t="shared" si="275"/>
        <v>10</v>
      </c>
      <c r="Q1962" s="39" t="s">
        <v>6</v>
      </c>
      <c r="R1962" s="40" t="s">
        <v>54</v>
      </c>
      <c r="S1962" s="40">
        <v>120</v>
      </c>
      <c r="T1962" s="40">
        <v>10</v>
      </c>
      <c r="U1962" s="41">
        <v>44522</v>
      </c>
      <c r="V1962" s="59"/>
      <c r="W1962" s="40"/>
      <c r="X1962" s="44" t="str">
        <f>IFERROR(VLOOKUP(Abfalldokumentation!$R1962,Artikel!A:C,3,FALSE),Abfalldokumentation!$R1962)</f>
        <v>-</v>
      </c>
    </row>
    <row r="1963" spans="1:24" ht="30" hidden="1" customHeight="1" x14ac:dyDescent="0.25">
      <c r="A1963" s="94" t="str">
        <f>VLOOKUP(N1963,'Linien - BU'!A:B,2,FALSE)</f>
        <v>BU3</v>
      </c>
      <c r="B1963" s="95">
        <f t="shared" si="269"/>
        <v>80</v>
      </c>
      <c r="C1963" s="96">
        <f>Abfalldokumentation!$U1963</f>
        <v>44522</v>
      </c>
      <c r="D1963" s="95" t="str">
        <f>IFERROR(IF(VLOOKUP(O1963,'[1]Rohware 230'!$B:$C,2,FALSE)=0,"Rohware"),
IFERROR(IF(VLOOKUP(O1963,[1]Sammelnr.!$B:$C,2,FALSE)=0,"Sammelnr. ungeschält ABS"),
IFERROR(IF(VLOOKUP(O1963,[1]Sammelnr.!$E:$F,2,FALSE)=0,"Sammelnr. ungeschält VS"),
IFERROR(IF(VLOOKUP(O1963,[1]Sammelnr.!$H:$I,2,FALSE)=0,"Sammelnr. geschält"),
IFERROR(IF(VLOOKUP(O1963,[1]Offen!$B:$C,2,FALSE)=0,"Offen ungeschält ABS"),
IFERROR(IF(VLOOKUP(O1963,[1]Offen!$E:$F,2,FALSE)=0,"Offen ungeschält VOS"),
IFERROR(IF(VLOOKUP(O1963,[1]Offen!$H:$I,2,FALSE)=0,"Offen geschält RW"),
IFERROR(IF(VLOOKUP(O1963,[1]Offen!$K:$L,2,FALSE)=0,"Offen vegan"),
IFERROR(IF(VLOOKUP(O1963,[1]Offen!$N:$O,2,FALSE)=0,"Offen Zipfel"),
IFERROR(IF(VLOOKUP(O1963,[1]Offen!$Q:$R,2,FALSE)=0,"Offen Endstücke"),
IFERROR(IF(VLOOKUP(O1963,[1]Vakuumiert!$B:$C,2,FALSE)=0,"Vakuumierter VOS ungeschält"),
IFERROR(IF(VLOOKUP(O1963,[1]Vakuumiert!$E:$F,2,FALSE)=0,"Vakuumierter ABS ungeschält"),
IFERROR(IF(VLOOKUP(O1963,[1]Vakuumiert!$H:$I,2,FALSE)=0,"Vakuumierter VOS geschält"),
IFERROR(IF(VLOOKUP(O1963,[1]Vakuumiert!$K:$L,2,FALSE)=0,"Vakuumierter VOS vegan"),
IFERROR(IF(VLOOKUP(O1963,[1]Vakuumiert!$N:$O,2,FALSE)=0,"Vakuumierter VOS Zipfel"),
IFERROR(IF(VLOOKUP(O1963,[1]Vakuumiert!$Q:$R,2,FALSE)=0,"Vakuumiert geschält"),
IFERROR(IF(VLOOKUP(O1963,'[1]vakuumierte Fertigprodukte'!$B:$C,2,FALSE)=0,"Fertigprodukte"),
IFERROR(IF(VLOOKUP(O1963,'[1]vakuumierte Fertigprodukte'!$E:$FI,2,FALSE)=0,"Vakuumierte Zipfel"),
IFERROR(IF(VLOOKUP(O1963,[1]Wurste!$B:$C,2,FALSE)=0,"Räucherwürste"),
IFERROR(IF(VLOOKUP(O1963,[1]Wurste!$E:$F,2,FALSE)=0,"URW/URGW Wurst"),
IFERROR(IF(VLOOKUP(O1963,[1]Wurste!$H:$I,2,FALSE)=0,"HF-Wurst Vegan"),
IFERROR(IF(VLOOKUP(O1963,[1]Wurste!$K:$L,2,FALSE)=0,"320er ohne Würste"),
IFERROR(IF(AND(OR(Abfalldokumentation!$A1963="BU3",Abfalldokumentation!$A1963="Verkauf"),Abfalldokumentation!$F1963="Schimmel",Abfalldokumentation!$G1963="keinen Abnehmer/kein Schälpersonal"),"Div. Zipfel, ES ohne Verwendung",VLOOKUP(Abfalldokumentation!$E1963,Produktgruppen!A:B,2,FALSE)),"-")))))))))))))))))))))))</f>
        <v>Rest</v>
      </c>
      <c r="E1963" s="97" t="str">
        <f>IFERROR(VLOOKUP(Abfalldokumentation!$O1963,Artikel!A:C,3,FALSE),Abfalldokumentation!$O1963)</f>
        <v>-</v>
      </c>
      <c r="F1963" s="97" t="str">
        <f>VLOOKUP(T1963,'Liste Gründe'!A:D,2,FALSE)</f>
        <v>Linienbezogen</v>
      </c>
      <c r="G1963" s="96" t="str">
        <f>IF(ISBLANK(V1963),VLOOKUP(Abfalldokumentation!$P1963,'Liste Gründe'!A:D,3,FALSE),V1963)</f>
        <v>Maschinenabfall</v>
      </c>
      <c r="H1963" s="97" t="str">
        <f>IF(ISBLANK(Abfalldokumentation!$W1963),"-",Abfalldokumentation!$W1963)</f>
        <v>-</v>
      </c>
      <c r="I1963" s="97">
        <f t="shared" si="270"/>
        <v>47</v>
      </c>
      <c r="J1963" s="97" t="str">
        <f t="shared" si="271"/>
        <v>Produkte</v>
      </c>
      <c r="K1963" s="97" t="str">
        <f t="shared" si="272"/>
        <v>BUs</v>
      </c>
      <c r="L1963" s="97" t="str">
        <f t="shared" si="273"/>
        <v>Symptome</v>
      </c>
      <c r="M1963" s="97" t="str">
        <f>IFERROR(VLOOKUP(Abfalldokumentation!$O1963,Kennzahlen!S:V,3,FALSE)*Abfalldokumentation!$B1963,"0")</f>
        <v>0</v>
      </c>
      <c r="N1963" s="97" t="str">
        <f>IF(ISBLANK(Q1963),VLOOKUP(Abfalldokumentation!$O1963,'Linien - BU'!R:S,2,FALSE),Q1963)</f>
        <v>BU3</v>
      </c>
      <c r="O1963" s="98" t="str">
        <f t="shared" si="274"/>
        <v>-</v>
      </c>
      <c r="P1963" s="98">
        <f t="shared" si="275"/>
        <v>30</v>
      </c>
      <c r="Q1963" s="39" t="s">
        <v>8</v>
      </c>
      <c r="R1963" s="40" t="s">
        <v>54</v>
      </c>
      <c r="S1963" s="40">
        <v>80</v>
      </c>
      <c r="T1963" s="40">
        <v>30</v>
      </c>
      <c r="U1963" s="41">
        <v>44522</v>
      </c>
      <c r="V1963" s="59"/>
      <c r="W1963" s="40"/>
      <c r="X1963" s="44" t="str">
        <f>IFERROR(VLOOKUP(Abfalldokumentation!$R1963,Artikel!A:C,3,FALSE),Abfalldokumentation!$R1963)</f>
        <v>-</v>
      </c>
    </row>
    <row r="1964" spans="1:24" ht="30" hidden="1" customHeight="1" x14ac:dyDescent="0.25">
      <c r="A1964" s="94" t="str">
        <f>VLOOKUP(N1964,'Linien - BU'!A:B,2,FALSE)</f>
        <v>BU3</v>
      </c>
      <c r="B1964" s="95">
        <f t="shared" si="269"/>
        <v>284</v>
      </c>
      <c r="C1964" s="96">
        <f>Abfalldokumentation!$U1964</f>
        <v>44523</v>
      </c>
      <c r="D1964" s="95" t="str">
        <f>IFERROR(IF(VLOOKUP(O1964,'[1]Rohware 230'!$B:$C,2,FALSE)=0,"Rohware"),
IFERROR(IF(VLOOKUP(O1964,[1]Sammelnr.!$B:$C,2,FALSE)=0,"Sammelnr. ungeschält ABS"),
IFERROR(IF(VLOOKUP(O1964,[1]Sammelnr.!$E:$F,2,FALSE)=0,"Sammelnr. ungeschält VS"),
IFERROR(IF(VLOOKUP(O1964,[1]Sammelnr.!$H:$I,2,FALSE)=0,"Sammelnr. geschält"),
IFERROR(IF(VLOOKUP(O1964,[1]Offen!$B:$C,2,FALSE)=0,"Offen ungeschält ABS"),
IFERROR(IF(VLOOKUP(O1964,[1]Offen!$E:$F,2,FALSE)=0,"Offen ungeschält VOS"),
IFERROR(IF(VLOOKUP(O1964,[1]Offen!$H:$I,2,FALSE)=0,"Offen geschält RW"),
IFERROR(IF(VLOOKUP(O1964,[1]Offen!$K:$L,2,FALSE)=0,"Offen vegan"),
IFERROR(IF(VLOOKUP(O1964,[1]Offen!$N:$O,2,FALSE)=0,"Offen Zipfel"),
IFERROR(IF(VLOOKUP(O1964,[1]Offen!$Q:$R,2,FALSE)=0,"Offen Endstücke"),
IFERROR(IF(VLOOKUP(O1964,[1]Vakuumiert!$B:$C,2,FALSE)=0,"Vakuumierter VOS ungeschält"),
IFERROR(IF(VLOOKUP(O1964,[1]Vakuumiert!$E:$F,2,FALSE)=0,"Vakuumierter ABS ungeschält"),
IFERROR(IF(VLOOKUP(O1964,[1]Vakuumiert!$H:$I,2,FALSE)=0,"Vakuumierter VOS geschält"),
IFERROR(IF(VLOOKUP(O1964,[1]Vakuumiert!$K:$L,2,FALSE)=0,"Vakuumierter VOS vegan"),
IFERROR(IF(VLOOKUP(O1964,[1]Vakuumiert!$N:$O,2,FALSE)=0,"Vakuumierter VOS Zipfel"),
IFERROR(IF(VLOOKUP(O1964,[1]Vakuumiert!$Q:$R,2,FALSE)=0,"Vakuumiert geschält"),
IFERROR(IF(VLOOKUP(O1964,'[1]vakuumierte Fertigprodukte'!$B:$C,2,FALSE)=0,"Fertigprodukte"),
IFERROR(IF(VLOOKUP(O1964,'[1]vakuumierte Fertigprodukte'!$E:$FI,2,FALSE)=0,"Vakuumierte Zipfel"),
IFERROR(IF(VLOOKUP(O1964,[1]Wurste!$B:$C,2,FALSE)=0,"Räucherwürste"),
IFERROR(IF(VLOOKUP(O1964,[1]Wurste!$E:$F,2,FALSE)=0,"URW/URGW Wurst"),
IFERROR(IF(VLOOKUP(O1964,[1]Wurste!$H:$I,2,FALSE)=0,"HF-Wurst Vegan"),
IFERROR(IF(VLOOKUP(O1964,[1]Wurste!$K:$L,2,FALSE)=0,"320er ohne Würste"),
IFERROR(IF(AND(OR(Abfalldokumentation!$A1964="BU3",Abfalldokumentation!$A1964="Verkauf"),Abfalldokumentation!$F1964="Schimmel",Abfalldokumentation!$G1964="keinen Abnehmer/kein Schälpersonal"),"Div. Zipfel, ES ohne Verwendung",VLOOKUP(Abfalldokumentation!$E1964,Produktgruppen!A:B,2,FALSE)),"-")))))))))))))))))))))))</f>
        <v>Vorschmelz</v>
      </c>
      <c r="E1964" s="97" t="str">
        <f>IFERROR(VLOOKUP(Abfalldokumentation!$O1964,Artikel!A:C,3,FALSE),Abfalldokumentation!$O1964)</f>
        <v>VOS Würste Jalapeno nat</v>
      </c>
      <c r="F1964" s="97" t="str">
        <f>VLOOKUP(T1964,'Liste Gründe'!A:D,2,FALSE)</f>
        <v>Schimmel</v>
      </c>
      <c r="G1964" s="96" t="str">
        <f>IF(ISBLANK(V1964),VLOOKUP(Abfalldokumentation!$P1964,'Liste Gründe'!A:D,3,FALSE),V1964)</f>
        <v>Schimmel</v>
      </c>
      <c r="H1964" s="97" t="str">
        <f>IF(ISBLANK(Abfalldokumentation!$W1964),"-",Abfalldokumentation!$W1964)</f>
        <v>-</v>
      </c>
      <c r="I1964" s="97">
        <f t="shared" si="270"/>
        <v>47</v>
      </c>
      <c r="J1964" s="97" t="str">
        <f t="shared" si="271"/>
        <v>Produkte</v>
      </c>
      <c r="K1964" s="97" t="str">
        <f t="shared" si="272"/>
        <v>BUs</v>
      </c>
      <c r="L1964" s="97" t="str">
        <f t="shared" si="273"/>
        <v>Symptome</v>
      </c>
      <c r="M1964" s="97">
        <f>IFERROR(VLOOKUP(Abfalldokumentation!$O1964,Kennzahlen!S:V,3,FALSE)*Abfalldokumentation!$B1964,"0")</f>
        <v>142</v>
      </c>
      <c r="N1964" s="97" t="str">
        <f>IF(ISBLANK(Q1964),VLOOKUP(Abfalldokumentation!$O1964,'Linien - BU'!R:S,2,FALSE),Q1964)</f>
        <v>BU3</v>
      </c>
      <c r="O1964" s="98">
        <f t="shared" si="274"/>
        <v>29500606</v>
      </c>
      <c r="P1964" s="98">
        <f t="shared" si="275"/>
        <v>12</v>
      </c>
      <c r="Q1964" s="39" t="s">
        <v>8</v>
      </c>
      <c r="R1964" s="40">
        <v>29500606</v>
      </c>
      <c r="S1964" s="40">
        <v>284</v>
      </c>
      <c r="T1964" s="40">
        <v>12</v>
      </c>
      <c r="U1964" s="41">
        <v>44523</v>
      </c>
      <c r="V1964" s="59"/>
      <c r="W1964" s="40"/>
      <c r="X1964" s="44" t="str">
        <f>IFERROR(VLOOKUP(Abfalldokumentation!$R1964,Artikel!A:C,3,FALSE),Abfalldokumentation!$R1964)</f>
        <v>VOS Würste Jalapeno nat</v>
      </c>
    </row>
    <row r="1965" spans="1:24" ht="30" hidden="1" customHeight="1" x14ac:dyDescent="0.25">
      <c r="A1965" s="94" t="str">
        <f>VLOOKUP(N1965,'Linien - BU'!A:B,2,FALSE)</f>
        <v>BU3</v>
      </c>
      <c r="B1965" s="95">
        <f t="shared" si="269"/>
        <v>618</v>
      </c>
      <c r="C1965" s="96">
        <f>Abfalldokumentation!$U1965</f>
        <v>44523</v>
      </c>
      <c r="D1965" s="95" t="str">
        <f>IFERROR(IF(VLOOKUP(O1965,'[1]Rohware 230'!$B:$C,2,FALSE)=0,"Rohware"),
IFERROR(IF(VLOOKUP(O1965,[1]Sammelnr.!$B:$C,2,FALSE)=0,"Sammelnr. ungeschält ABS"),
IFERROR(IF(VLOOKUP(O1965,[1]Sammelnr.!$E:$F,2,FALSE)=0,"Sammelnr. ungeschält VS"),
IFERROR(IF(VLOOKUP(O1965,[1]Sammelnr.!$H:$I,2,FALSE)=0,"Sammelnr. geschält"),
IFERROR(IF(VLOOKUP(O1965,[1]Offen!$B:$C,2,FALSE)=0,"Offen ungeschält ABS"),
IFERROR(IF(VLOOKUP(O1965,[1]Offen!$E:$F,2,FALSE)=0,"Offen ungeschält VOS"),
IFERROR(IF(VLOOKUP(O1965,[1]Offen!$H:$I,2,FALSE)=0,"Offen geschält RW"),
IFERROR(IF(VLOOKUP(O1965,[1]Offen!$K:$L,2,FALSE)=0,"Offen vegan"),
IFERROR(IF(VLOOKUP(O1965,[1]Offen!$N:$O,2,FALSE)=0,"Offen Zipfel"),
IFERROR(IF(VLOOKUP(O1965,[1]Offen!$Q:$R,2,FALSE)=0,"Offen Endstücke"),
IFERROR(IF(VLOOKUP(O1965,[1]Vakuumiert!$B:$C,2,FALSE)=0,"Vakuumierter VOS ungeschält"),
IFERROR(IF(VLOOKUP(O1965,[1]Vakuumiert!$E:$F,2,FALSE)=0,"Vakuumierter ABS ungeschält"),
IFERROR(IF(VLOOKUP(O1965,[1]Vakuumiert!$H:$I,2,FALSE)=0,"Vakuumierter VOS geschält"),
IFERROR(IF(VLOOKUP(O1965,[1]Vakuumiert!$K:$L,2,FALSE)=0,"Vakuumierter VOS vegan"),
IFERROR(IF(VLOOKUP(O1965,[1]Vakuumiert!$N:$O,2,FALSE)=0,"Vakuumierter VOS Zipfel"),
IFERROR(IF(VLOOKUP(O1965,[1]Vakuumiert!$Q:$R,2,FALSE)=0,"Vakuumiert geschält"),
IFERROR(IF(VLOOKUP(O1965,'[1]vakuumierte Fertigprodukte'!$B:$C,2,FALSE)=0,"Fertigprodukte"),
IFERROR(IF(VLOOKUP(O1965,'[1]vakuumierte Fertigprodukte'!$E:$FI,2,FALSE)=0,"Vakuumierte Zipfel"),
IFERROR(IF(VLOOKUP(O1965,[1]Wurste!$B:$C,2,FALSE)=0,"Räucherwürste"),
IFERROR(IF(VLOOKUP(O1965,[1]Wurste!$E:$F,2,FALSE)=0,"URW/URGW Wurst"),
IFERROR(IF(VLOOKUP(O1965,[1]Wurste!$H:$I,2,FALSE)=0,"HF-Wurst Vegan"),
IFERROR(IF(VLOOKUP(O1965,[1]Wurste!$K:$L,2,FALSE)=0,"320er ohne Würste"),
IFERROR(IF(AND(OR(Abfalldokumentation!$A1965="BU3",Abfalldokumentation!$A1965="Verkauf"),Abfalldokumentation!$F1965="Schimmel",Abfalldokumentation!$G1965="keinen Abnehmer/kein Schälpersonal"),"Div. Zipfel, ES ohne Verwendung",VLOOKUP(Abfalldokumentation!$E1965,Produktgruppen!A:B,2,FALSE)),"-")))))))))))))))))))))))</f>
        <v>Vakuumierter VOS ungeschält</v>
      </c>
      <c r="E1965" s="97" t="str">
        <f>IFERROR(VLOOKUP(Abfalldokumentation!$O1965,Artikel!A:C,3,FALSE),Abfalldokumentation!$O1965)</f>
        <v>VOS GRW-NATUR-VAKU / Er</v>
      </c>
      <c r="F1965" s="97" t="str">
        <f>VLOOKUP(T1965,'Liste Gründe'!A:D,2,FALSE)</f>
        <v>Schimmel</v>
      </c>
      <c r="G1965" s="96" t="str">
        <f>IF(ISBLANK(V1965),VLOOKUP(Abfalldokumentation!$P1965,'Liste Gründe'!A:D,3,FALSE),V1965)</f>
        <v>Schimmel</v>
      </c>
      <c r="H1965" s="97" t="str">
        <f>IF(ISBLANK(Abfalldokumentation!$W1965),"-",Abfalldokumentation!$W1965)</f>
        <v>-</v>
      </c>
      <c r="I1965" s="97">
        <f t="shared" si="270"/>
        <v>47</v>
      </c>
      <c r="J1965" s="97" t="str">
        <f t="shared" si="271"/>
        <v>Produkte</v>
      </c>
      <c r="K1965" s="97" t="str">
        <f t="shared" si="272"/>
        <v>BUs</v>
      </c>
      <c r="L1965" s="97" t="str">
        <f t="shared" si="273"/>
        <v>Symptome</v>
      </c>
      <c r="M1965" s="97">
        <f>IFERROR(VLOOKUP(Abfalldokumentation!$O1965,Kennzahlen!S:V,3,FALSE)*Abfalldokumentation!$B1965,"0")</f>
        <v>317.65199999999999</v>
      </c>
      <c r="N1965" s="97" t="str">
        <f>IF(ISBLANK(Q1965),VLOOKUP(Abfalldokumentation!$O1965,'Linien - BU'!R:S,2,FALSE),Q1965)</f>
        <v>BU3</v>
      </c>
      <c r="O1965" s="98">
        <f t="shared" si="274"/>
        <v>49500143</v>
      </c>
      <c r="P1965" s="98">
        <f t="shared" si="275"/>
        <v>12</v>
      </c>
      <c r="Q1965" s="39" t="s">
        <v>8</v>
      </c>
      <c r="R1965" s="40">
        <v>49500143</v>
      </c>
      <c r="S1965" s="40">
        <v>618</v>
      </c>
      <c r="T1965" s="40">
        <v>12</v>
      </c>
      <c r="U1965" s="41">
        <v>44523</v>
      </c>
      <c r="V1965" s="59"/>
      <c r="W1965" s="40"/>
      <c r="X1965" s="44" t="str">
        <f>IFERROR(VLOOKUP(Abfalldokumentation!$R1965,Artikel!A:C,3,FALSE),Abfalldokumentation!$R1965)</f>
        <v>VOS GRW-NATUR-VAKU / Er</v>
      </c>
    </row>
    <row r="1966" spans="1:24" ht="30" hidden="1" customHeight="1" x14ac:dyDescent="0.25">
      <c r="A1966" s="94" t="str">
        <f>VLOOKUP(N1966,'Linien - BU'!A:B,2,FALSE)</f>
        <v>BU3</v>
      </c>
      <c r="B1966" s="95">
        <f t="shared" si="269"/>
        <v>1305</v>
      </c>
      <c r="C1966" s="96">
        <f>Abfalldokumentation!$U1966</f>
        <v>44523</v>
      </c>
      <c r="D1966" s="95" t="str">
        <f>IFERROR(IF(VLOOKUP(O1966,'[1]Rohware 230'!$B:$C,2,FALSE)=0,"Rohware"),
IFERROR(IF(VLOOKUP(O1966,[1]Sammelnr.!$B:$C,2,FALSE)=0,"Sammelnr. ungeschält ABS"),
IFERROR(IF(VLOOKUP(O1966,[1]Sammelnr.!$E:$F,2,FALSE)=0,"Sammelnr. ungeschält VS"),
IFERROR(IF(VLOOKUP(O1966,[1]Sammelnr.!$H:$I,2,FALSE)=0,"Sammelnr. geschält"),
IFERROR(IF(VLOOKUP(O1966,[1]Offen!$B:$C,2,FALSE)=0,"Offen ungeschält ABS"),
IFERROR(IF(VLOOKUP(O1966,[1]Offen!$E:$F,2,FALSE)=0,"Offen ungeschält VOS"),
IFERROR(IF(VLOOKUP(O1966,[1]Offen!$H:$I,2,FALSE)=0,"Offen geschält RW"),
IFERROR(IF(VLOOKUP(O1966,[1]Offen!$K:$L,2,FALSE)=0,"Offen vegan"),
IFERROR(IF(VLOOKUP(O1966,[1]Offen!$N:$O,2,FALSE)=0,"Offen Zipfel"),
IFERROR(IF(VLOOKUP(O1966,[1]Offen!$Q:$R,2,FALSE)=0,"Offen Endstücke"),
IFERROR(IF(VLOOKUP(O1966,[1]Vakuumiert!$B:$C,2,FALSE)=0,"Vakuumierter VOS ungeschält"),
IFERROR(IF(VLOOKUP(O1966,[1]Vakuumiert!$E:$F,2,FALSE)=0,"Vakuumierter ABS ungeschält"),
IFERROR(IF(VLOOKUP(O1966,[1]Vakuumiert!$H:$I,2,FALSE)=0,"Vakuumierter VOS geschält"),
IFERROR(IF(VLOOKUP(O1966,[1]Vakuumiert!$K:$L,2,FALSE)=0,"Vakuumierter VOS vegan"),
IFERROR(IF(VLOOKUP(O1966,[1]Vakuumiert!$N:$O,2,FALSE)=0,"Vakuumierter VOS Zipfel"),
IFERROR(IF(VLOOKUP(O1966,[1]Vakuumiert!$Q:$R,2,FALSE)=0,"Vakuumiert geschält"),
IFERROR(IF(VLOOKUP(O1966,'[1]vakuumierte Fertigprodukte'!$B:$C,2,FALSE)=0,"Fertigprodukte"),
IFERROR(IF(VLOOKUP(O1966,'[1]vakuumierte Fertigprodukte'!$E:$FI,2,FALSE)=0,"Vakuumierte Zipfel"),
IFERROR(IF(VLOOKUP(O1966,[1]Wurste!$B:$C,2,FALSE)=0,"Räucherwürste"),
IFERROR(IF(VLOOKUP(O1966,[1]Wurste!$E:$F,2,FALSE)=0,"URW/URGW Wurst"),
IFERROR(IF(VLOOKUP(O1966,[1]Wurste!$H:$I,2,FALSE)=0,"HF-Wurst Vegan"),
IFERROR(IF(VLOOKUP(O1966,[1]Wurste!$K:$L,2,FALSE)=0,"320er ohne Würste"),
IFERROR(IF(AND(OR(Abfalldokumentation!$A1966="BU3",Abfalldokumentation!$A1966="Verkauf"),Abfalldokumentation!$F1966="Schimmel",Abfalldokumentation!$G1966="keinen Abnehmer/kein Schälpersonal"),"Div. Zipfel, ES ohne Verwendung",VLOOKUP(Abfalldokumentation!$E1966,Produktgruppen!A:B,2,FALSE)),"-")))))))))))))))))))))))</f>
        <v>Vakuumierter VOS ungeschält</v>
      </c>
      <c r="E1966" s="97" t="str">
        <f>IFERROR(VLOOKUP(Abfalldokumentation!$O1966,Artikel!A:C,3,FALSE),Abfalldokumentation!$O1966)</f>
        <v>VOS GRW-NATUR-VAKU / Er</v>
      </c>
      <c r="F1966" s="97" t="str">
        <f>VLOOKUP(T1966,'Liste Gründe'!A:D,2,FALSE)</f>
        <v>Schimmel</v>
      </c>
      <c r="G1966" s="96" t="str">
        <f>IF(ISBLANK(V1966),VLOOKUP(Abfalldokumentation!$P1966,'Liste Gründe'!A:D,3,FALSE),V1966)</f>
        <v>Schimmel</v>
      </c>
      <c r="H1966" s="97" t="str">
        <f>IF(ISBLANK(Abfalldokumentation!$W1966),"-",Abfalldokumentation!$W1966)</f>
        <v>-</v>
      </c>
      <c r="I1966" s="97">
        <f t="shared" si="270"/>
        <v>47</v>
      </c>
      <c r="J1966" s="97" t="str">
        <f t="shared" si="271"/>
        <v>Produkte</v>
      </c>
      <c r="K1966" s="97" t="str">
        <f t="shared" si="272"/>
        <v>BUs</v>
      </c>
      <c r="L1966" s="97" t="str">
        <f t="shared" si="273"/>
        <v>Symptome</v>
      </c>
      <c r="M1966" s="97">
        <f>IFERROR(VLOOKUP(Abfalldokumentation!$O1966,Kennzahlen!S:V,3,FALSE)*Abfalldokumentation!$B1966,"0")</f>
        <v>670.77</v>
      </c>
      <c r="N1966" s="97" t="str">
        <f>IF(ISBLANK(Q1966),VLOOKUP(Abfalldokumentation!$O1966,'Linien - BU'!R:S,2,FALSE),Q1966)</f>
        <v>BU3</v>
      </c>
      <c r="O1966" s="98">
        <f t="shared" si="274"/>
        <v>49500143</v>
      </c>
      <c r="P1966" s="98">
        <f t="shared" si="275"/>
        <v>12</v>
      </c>
      <c r="Q1966" s="39" t="s">
        <v>8</v>
      </c>
      <c r="R1966" s="40">
        <v>49500143</v>
      </c>
      <c r="S1966" s="40">
        <v>1305</v>
      </c>
      <c r="T1966" s="40">
        <v>12</v>
      </c>
      <c r="U1966" s="41">
        <v>44523</v>
      </c>
      <c r="V1966" s="59"/>
      <c r="W1966" s="40"/>
      <c r="X1966" s="44" t="str">
        <f>IFERROR(VLOOKUP(Abfalldokumentation!$R1966,Artikel!A:C,3,FALSE),Abfalldokumentation!$R1966)</f>
        <v>VOS GRW-NATUR-VAKU / Er</v>
      </c>
    </row>
    <row r="1967" spans="1:24" ht="30" hidden="1" customHeight="1" x14ac:dyDescent="0.25">
      <c r="A1967" s="94" t="str">
        <f>VLOOKUP(N1967,'Linien - BU'!A:B,2,FALSE)</f>
        <v>BU3</v>
      </c>
      <c r="B1967" s="95">
        <f t="shared" si="269"/>
        <v>548</v>
      </c>
      <c r="C1967" s="96">
        <f>Abfalldokumentation!$U1967</f>
        <v>44523</v>
      </c>
      <c r="D1967" s="95" t="str">
        <f>IFERROR(IF(VLOOKUP(O1967,'[1]Rohware 230'!$B:$C,2,FALSE)=0,"Rohware"),
IFERROR(IF(VLOOKUP(O1967,[1]Sammelnr.!$B:$C,2,FALSE)=0,"Sammelnr. ungeschält ABS"),
IFERROR(IF(VLOOKUP(O1967,[1]Sammelnr.!$E:$F,2,FALSE)=0,"Sammelnr. ungeschält VS"),
IFERROR(IF(VLOOKUP(O1967,[1]Sammelnr.!$H:$I,2,FALSE)=0,"Sammelnr. geschält"),
IFERROR(IF(VLOOKUP(O1967,[1]Offen!$B:$C,2,FALSE)=0,"Offen ungeschält ABS"),
IFERROR(IF(VLOOKUP(O1967,[1]Offen!$E:$F,2,FALSE)=0,"Offen ungeschält VOS"),
IFERROR(IF(VLOOKUP(O1967,[1]Offen!$H:$I,2,FALSE)=0,"Offen geschält RW"),
IFERROR(IF(VLOOKUP(O1967,[1]Offen!$K:$L,2,FALSE)=0,"Offen vegan"),
IFERROR(IF(VLOOKUP(O1967,[1]Offen!$N:$O,2,FALSE)=0,"Offen Zipfel"),
IFERROR(IF(VLOOKUP(O1967,[1]Offen!$Q:$R,2,FALSE)=0,"Offen Endstücke"),
IFERROR(IF(VLOOKUP(O1967,[1]Vakuumiert!$B:$C,2,FALSE)=0,"Vakuumierter VOS ungeschält"),
IFERROR(IF(VLOOKUP(O1967,[1]Vakuumiert!$E:$F,2,FALSE)=0,"Vakuumierter ABS ungeschält"),
IFERROR(IF(VLOOKUP(O1967,[1]Vakuumiert!$H:$I,2,FALSE)=0,"Vakuumierter VOS geschält"),
IFERROR(IF(VLOOKUP(O1967,[1]Vakuumiert!$K:$L,2,FALSE)=0,"Vakuumierter VOS vegan"),
IFERROR(IF(VLOOKUP(O1967,[1]Vakuumiert!$N:$O,2,FALSE)=0,"Vakuumierter VOS Zipfel"),
IFERROR(IF(VLOOKUP(O1967,[1]Vakuumiert!$Q:$R,2,FALSE)=0,"Vakuumiert geschält"),
IFERROR(IF(VLOOKUP(O1967,'[1]vakuumierte Fertigprodukte'!$B:$C,2,FALSE)=0,"Fertigprodukte"),
IFERROR(IF(VLOOKUP(O1967,'[1]vakuumierte Fertigprodukte'!$E:$FI,2,FALSE)=0,"Vakuumierte Zipfel"),
IFERROR(IF(VLOOKUP(O1967,[1]Wurste!$B:$C,2,FALSE)=0,"Räucherwürste"),
IFERROR(IF(VLOOKUP(O1967,[1]Wurste!$E:$F,2,FALSE)=0,"URW/URGW Wurst"),
IFERROR(IF(VLOOKUP(O1967,[1]Wurste!$H:$I,2,FALSE)=0,"HF-Wurst Vegan"),
IFERROR(IF(VLOOKUP(O1967,[1]Wurste!$K:$L,2,FALSE)=0,"320er ohne Würste"),
IFERROR(IF(AND(OR(Abfalldokumentation!$A1967="BU3",Abfalldokumentation!$A1967="Verkauf"),Abfalldokumentation!$F1967="Schimmel",Abfalldokumentation!$G1967="keinen Abnehmer/kein Schälpersonal"),"Div. Zipfel, ES ohne Verwendung",VLOOKUP(Abfalldokumentation!$E1967,Produktgruppen!A:B,2,FALSE)),"-")))))))))))))))))))))))</f>
        <v>Vakuumierter VOS ungeschält</v>
      </c>
      <c r="E1967" s="97" t="str">
        <f>IFERROR(VLOOKUP(Abfalldokumentation!$O1967,Artikel!A:C,3,FALSE),Abfalldokumentation!$O1967)</f>
        <v>VOS GRW-CHILI-NAT-VAKU</v>
      </c>
      <c r="F1967" s="97" t="str">
        <f>VLOOKUP(T1967,'Liste Gründe'!A:D,2,FALSE)</f>
        <v>Schimmel</v>
      </c>
      <c r="G1967" s="96" t="str">
        <f>IF(ISBLANK(V1967),VLOOKUP(Abfalldokumentation!$P1967,'Liste Gründe'!A:D,3,FALSE),V1967)</f>
        <v>Schimmel</v>
      </c>
      <c r="H1967" s="97" t="str">
        <f>IF(ISBLANK(Abfalldokumentation!$W1967),"-",Abfalldokumentation!$W1967)</f>
        <v>-</v>
      </c>
      <c r="I1967" s="97">
        <f t="shared" si="270"/>
        <v>47</v>
      </c>
      <c r="J1967" s="97" t="str">
        <f t="shared" si="271"/>
        <v>Produkte</v>
      </c>
      <c r="K1967" s="97" t="str">
        <f t="shared" si="272"/>
        <v>BUs</v>
      </c>
      <c r="L1967" s="97" t="str">
        <f t="shared" si="273"/>
        <v>Symptome</v>
      </c>
      <c r="M1967" s="97">
        <f>IFERROR(VLOOKUP(Abfalldokumentation!$O1967,Kennzahlen!S:V,3,FALSE)*Abfalldokumentation!$B1967,"0")</f>
        <v>281.67200000000003</v>
      </c>
      <c r="N1967" s="97" t="str">
        <f>IF(ISBLANK(Q1967),VLOOKUP(Abfalldokumentation!$O1967,'Linien - BU'!R:S,2,FALSE),Q1967)</f>
        <v>BU3</v>
      </c>
      <c r="O1967" s="98">
        <f t="shared" si="274"/>
        <v>49500205</v>
      </c>
      <c r="P1967" s="98">
        <f t="shared" si="275"/>
        <v>12</v>
      </c>
      <c r="Q1967" s="39" t="s">
        <v>8</v>
      </c>
      <c r="R1967" s="40">
        <v>49500205</v>
      </c>
      <c r="S1967" s="40">
        <v>548</v>
      </c>
      <c r="T1967" s="40">
        <v>12</v>
      </c>
      <c r="U1967" s="41">
        <v>44523</v>
      </c>
      <c r="V1967" s="59"/>
      <c r="W1967" s="40"/>
      <c r="X1967" s="44" t="str">
        <f>IFERROR(VLOOKUP(Abfalldokumentation!$R1967,Artikel!A:C,3,FALSE),Abfalldokumentation!$R1967)</f>
        <v>VOS GRW-CHILI-NAT-VAKU</v>
      </c>
    </row>
    <row r="1968" spans="1:24" ht="30" hidden="1" customHeight="1" x14ac:dyDescent="0.25">
      <c r="A1968" s="94" t="str">
        <f>VLOOKUP(N1968,'Linien - BU'!A:B,2,FALSE)</f>
        <v>BU3</v>
      </c>
      <c r="B1968" s="95">
        <f t="shared" si="269"/>
        <v>123</v>
      </c>
      <c r="C1968" s="96">
        <f>Abfalldokumentation!$U1968</f>
        <v>44523</v>
      </c>
      <c r="D1968" s="95" t="str">
        <f>IFERROR(IF(VLOOKUP(O1968,'[1]Rohware 230'!$B:$C,2,FALSE)=0,"Rohware"),
IFERROR(IF(VLOOKUP(O1968,[1]Sammelnr.!$B:$C,2,FALSE)=0,"Sammelnr. ungeschält ABS"),
IFERROR(IF(VLOOKUP(O1968,[1]Sammelnr.!$E:$F,2,FALSE)=0,"Sammelnr. ungeschält VS"),
IFERROR(IF(VLOOKUP(O1968,[1]Sammelnr.!$H:$I,2,FALSE)=0,"Sammelnr. geschält"),
IFERROR(IF(VLOOKUP(O1968,[1]Offen!$B:$C,2,FALSE)=0,"Offen ungeschält ABS"),
IFERROR(IF(VLOOKUP(O1968,[1]Offen!$E:$F,2,FALSE)=0,"Offen ungeschält VOS"),
IFERROR(IF(VLOOKUP(O1968,[1]Offen!$H:$I,2,FALSE)=0,"Offen geschält RW"),
IFERROR(IF(VLOOKUP(O1968,[1]Offen!$K:$L,2,FALSE)=0,"Offen vegan"),
IFERROR(IF(VLOOKUP(O1968,[1]Offen!$N:$O,2,FALSE)=0,"Offen Zipfel"),
IFERROR(IF(VLOOKUP(O1968,[1]Offen!$Q:$R,2,FALSE)=0,"Offen Endstücke"),
IFERROR(IF(VLOOKUP(O1968,[1]Vakuumiert!$B:$C,2,FALSE)=0,"Vakuumierter VOS ungeschält"),
IFERROR(IF(VLOOKUP(O1968,[1]Vakuumiert!$E:$F,2,FALSE)=0,"Vakuumierter ABS ungeschält"),
IFERROR(IF(VLOOKUP(O1968,[1]Vakuumiert!$H:$I,2,FALSE)=0,"Vakuumierter VOS geschält"),
IFERROR(IF(VLOOKUP(O1968,[1]Vakuumiert!$K:$L,2,FALSE)=0,"Vakuumierter VOS vegan"),
IFERROR(IF(VLOOKUP(O1968,[1]Vakuumiert!$N:$O,2,FALSE)=0,"Vakuumierter VOS Zipfel"),
IFERROR(IF(VLOOKUP(O1968,[1]Vakuumiert!$Q:$R,2,FALSE)=0,"Vakuumiert geschält"),
IFERROR(IF(VLOOKUP(O1968,'[1]vakuumierte Fertigprodukte'!$B:$C,2,FALSE)=0,"Fertigprodukte"),
IFERROR(IF(VLOOKUP(O1968,'[1]vakuumierte Fertigprodukte'!$E:$FI,2,FALSE)=0,"Vakuumierte Zipfel"),
IFERROR(IF(VLOOKUP(O1968,[1]Wurste!$B:$C,2,FALSE)=0,"Räucherwürste"),
IFERROR(IF(VLOOKUP(O1968,[1]Wurste!$E:$F,2,FALSE)=0,"URW/URGW Wurst"),
IFERROR(IF(VLOOKUP(O1968,[1]Wurste!$H:$I,2,FALSE)=0,"HF-Wurst Vegan"),
IFERROR(IF(VLOOKUP(O1968,[1]Wurste!$K:$L,2,FALSE)=0,"320er ohne Würste"),
IFERROR(IF(AND(OR(Abfalldokumentation!$A1968="BU3",Abfalldokumentation!$A1968="Verkauf"),Abfalldokumentation!$F1968="Schimmel",Abfalldokumentation!$G1968="keinen Abnehmer/kein Schälpersonal"),"Div. Zipfel, ES ohne Verwendung",VLOOKUP(Abfalldokumentation!$E1968,Produktgruppen!A:B,2,FALSE)),"-")))))))))))))))))))))))</f>
        <v>-</v>
      </c>
      <c r="E1968" s="97" t="str">
        <f>IFERROR(VLOOKUP(Abfalldokumentation!$O1968,Artikel!A:C,3,FALSE),Abfalldokumentation!$O1968)</f>
        <v>VOS GRW SCHI-NATRIUMARM</v>
      </c>
      <c r="F1968" s="97" t="str">
        <f>VLOOKUP(T1968,'Liste Gründe'!A:D,2,FALSE)</f>
        <v>Schimmel</v>
      </c>
      <c r="G1968" s="96" t="str">
        <f>IF(ISBLANK(V1968),VLOOKUP(Abfalldokumentation!$P1968,'Liste Gründe'!A:D,3,FALSE),V1968)</f>
        <v>Schimmel</v>
      </c>
      <c r="H1968" s="97" t="str">
        <f>IF(ISBLANK(Abfalldokumentation!$W1968),"-",Abfalldokumentation!$W1968)</f>
        <v>-</v>
      </c>
      <c r="I1968" s="97">
        <f t="shared" si="270"/>
        <v>47</v>
      </c>
      <c r="J1968" s="97" t="str">
        <f t="shared" si="271"/>
        <v>Produkte</v>
      </c>
      <c r="K1968" s="97" t="str">
        <f t="shared" si="272"/>
        <v>BUs</v>
      </c>
      <c r="L1968" s="97" t="str">
        <f t="shared" si="273"/>
        <v>Symptome</v>
      </c>
      <c r="M1968" s="97">
        <f>IFERROR(VLOOKUP(Abfalldokumentation!$O1968,Kennzahlen!S:V,3,FALSE)*Abfalldokumentation!$B1968,"0")</f>
        <v>61.5</v>
      </c>
      <c r="N1968" s="97" t="str">
        <f>IF(ISBLANK(Q1968),VLOOKUP(Abfalldokumentation!$O1968,'Linien - BU'!R:S,2,FALSE),Q1968)</f>
        <v>BU3</v>
      </c>
      <c r="O1968" s="98">
        <f t="shared" si="274"/>
        <v>29501058</v>
      </c>
      <c r="P1968" s="98">
        <f t="shared" si="275"/>
        <v>12</v>
      </c>
      <c r="Q1968" s="39" t="s">
        <v>8</v>
      </c>
      <c r="R1968" s="40">
        <v>29501058</v>
      </c>
      <c r="S1968" s="40">
        <v>123</v>
      </c>
      <c r="T1968" s="40">
        <v>12</v>
      </c>
      <c r="U1968" s="41">
        <v>44523</v>
      </c>
      <c r="V1968" s="59"/>
      <c r="W1968" s="40"/>
      <c r="X1968" s="44" t="str">
        <f>IFERROR(VLOOKUP(Abfalldokumentation!$R1968,Artikel!A:C,3,FALSE),Abfalldokumentation!$R1968)</f>
        <v>VOS GRW SCHI-NATRIUMARM</v>
      </c>
    </row>
    <row r="1969" spans="1:24" ht="30" hidden="1" customHeight="1" x14ac:dyDescent="0.25">
      <c r="A1969" s="94" t="str">
        <f>VLOOKUP(N1969,'Linien - BU'!A:B,2,FALSE)</f>
        <v>BU1</v>
      </c>
      <c r="B1969" s="95">
        <f t="shared" si="269"/>
        <v>329</v>
      </c>
      <c r="C1969" s="96">
        <f>Abfalldokumentation!$U1969</f>
        <v>44523</v>
      </c>
      <c r="D1969" s="95" t="str">
        <f>IFERROR(IF(VLOOKUP(O1969,'[1]Rohware 230'!$B:$C,2,FALSE)=0,"Rohware"),
IFERROR(IF(VLOOKUP(O1969,[1]Sammelnr.!$B:$C,2,FALSE)=0,"Sammelnr. ungeschält ABS"),
IFERROR(IF(VLOOKUP(O1969,[1]Sammelnr.!$E:$F,2,FALSE)=0,"Sammelnr. ungeschält VS"),
IFERROR(IF(VLOOKUP(O1969,[1]Sammelnr.!$H:$I,2,FALSE)=0,"Sammelnr. geschält"),
IFERROR(IF(VLOOKUP(O1969,[1]Offen!$B:$C,2,FALSE)=0,"Offen ungeschält ABS"),
IFERROR(IF(VLOOKUP(O1969,[1]Offen!$E:$F,2,FALSE)=0,"Offen ungeschält VOS"),
IFERROR(IF(VLOOKUP(O1969,[1]Offen!$H:$I,2,FALSE)=0,"Offen geschält RW"),
IFERROR(IF(VLOOKUP(O1969,[1]Offen!$K:$L,2,FALSE)=0,"Offen vegan"),
IFERROR(IF(VLOOKUP(O1969,[1]Offen!$N:$O,2,FALSE)=0,"Offen Zipfel"),
IFERROR(IF(VLOOKUP(O1969,[1]Offen!$Q:$R,2,FALSE)=0,"Offen Endstücke"),
IFERROR(IF(VLOOKUP(O1969,[1]Vakuumiert!$B:$C,2,FALSE)=0,"Vakuumierter VOS ungeschält"),
IFERROR(IF(VLOOKUP(O1969,[1]Vakuumiert!$E:$F,2,FALSE)=0,"Vakuumierter ABS ungeschält"),
IFERROR(IF(VLOOKUP(O1969,[1]Vakuumiert!$H:$I,2,FALSE)=0,"Vakuumierter VOS geschält"),
IFERROR(IF(VLOOKUP(O1969,[1]Vakuumiert!$K:$L,2,FALSE)=0,"Vakuumierter VOS vegan"),
IFERROR(IF(VLOOKUP(O1969,[1]Vakuumiert!$N:$O,2,FALSE)=0,"Vakuumierter VOS Zipfel"),
IFERROR(IF(VLOOKUP(O1969,[1]Vakuumiert!$Q:$R,2,FALSE)=0,"Vakuumiert geschält"),
IFERROR(IF(VLOOKUP(O1969,'[1]vakuumierte Fertigprodukte'!$B:$C,2,FALSE)=0,"Fertigprodukte"),
IFERROR(IF(VLOOKUP(O1969,'[1]vakuumierte Fertigprodukte'!$E:$FI,2,FALSE)=0,"Vakuumierte Zipfel"),
IFERROR(IF(VLOOKUP(O1969,[1]Wurste!$B:$C,2,FALSE)=0,"Räucherwürste"),
IFERROR(IF(VLOOKUP(O1969,[1]Wurste!$E:$F,2,FALSE)=0,"URW/URGW Wurst"),
IFERROR(IF(VLOOKUP(O1969,[1]Wurste!$H:$I,2,FALSE)=0,"HF-Wurst Vegan"),
IFERROR(IF(VLOOKUP(O1969,[1]Wurste!$K:$L,2,FALSE)=0,"320er ohne Würste"),
IFERROR(IF(AND(OR(Abfalldokumentation!$A1969="BU3",Abfalldokumentation!$A1969="Verkauf"),Abfalldokumentation!$F1969="Schimmel",Abfalldokumentation!$G1969="keinen Abnehmer/kein Schälpersonal"),"Div. Zipfel, ES ohne Verwendung",VLOOKUP(Abfalldokumentation!$E1969,Produktgruppen!A:B,2,FALSE)),"-")))))))))))))))))))))))</f>
        <v>-</v>
      </c>
      <c r="E1969" s="97" t="str">
        <f>IFERROR(VLOOKUP(Abfalldokumentation!$O1969,Artikel!A:C,3,FALSE),Abfalldokumentation!$O1969)</f>
        <v>VS Natur mit Rinde</v>
      </c>
      <c r="F1969" s="97" t="str">
        <f>VLOOKUP(T1969,'Liste Gründe'!A:D,2,FALSE)</f>
        <v>Schimmel</v>
      </c>
      <c r="G1969" s="96" t="str">
        <f>IF(ISBLANK(V1969),VLOOKUP(Abfalldokumentation!$P1969,'Liste Gründe'!A:D,3,FALSE),V1969)</f>
        <v>Schimmel</v>
      </c>
      <c r="H1969" s="97" t="str">
        <f>IF(ISBLANK(Abfalldokumentation!$W1969),"-",Abfalldokumentation!$W1969)</f>
        <v>-</v>
      </c>
      <c r="I1969" s="97">
        <f t="shared" si="270"/>
        <v>47</v>
      </c>
      <c r="J1969" s="97" t="str">
        <f t="shared" si="271"/>
        <v>Produkte</v>
      </c>
      <c r="K1969" s="97" t="str">
        <f t="shared" si="272"/>
        <v>BUs</v>
      </c>
      <c r="L1969" s="97" t="str">
        <f t="shared" si="273"/>
        <v>Symptome</v>
      </c>
      <c r="M1969" s="97">
        <f>IFERROR(VLOOKUP(Abfalldokumentation!$O1969,Kennzahlen!S:V,3,FALSE)*Abfalldokumentation!$B1969,"0")</f>
        <v>181.70670000000001</v>
      </c>
      <c r="N1969" s="97" t="str">
        <f>IF(ISBLANK(Q1969),VLOOKUP(Abfalldokumentation!$O1969,'Linien - BU'!R:S,2,FALSE),Q1969)</f>
        <v>Bu1</v>
      </c>
      <c r="O1969" s="98">
        <f t="shared" si="274"/>
        <v>29600024</v>
      </c>
      <c r="P1969" s="98">
        <f t="shared" si="275"/>
        <v>12</v>
      </c>
      <c r="Q1969" s="39" t="s">
        <v>356</v>
      </c>
      <c r="R1969" s="40">
        <v>29600024</v>
      </c>
      <c r="S1969" s="40">
        <v>329</v>
      </c>
      <c r="T1969" s="40">
        <v>12</v>
      </c>
      <c r="U1969" s="41">
        <v>44523</v>
      </c>
      <c r="V1969" s="59"/>
      <c r="W1969" s="40"/>
      <c r="X1969" s="44" t="str">
        <f>IFERROR(VLOOKUP(Abfalldokumentation!$R1969,Artikel!A:C,3,FALSE),Abfalldokumentation!$R1969)</f>
        <v>VS Natur mit Rinde</v>
      </c>
    </row>
    <row r="1970" spans="1:24" ht="30" hidden="1" customHeight="1" x14ac:dyDescent="0.25">
      <c r="A1970" s="94" t="str">
        <f>VLOOKUP(N1970,'Linien - BU'!A:B,2,FALSE)</f>
        <v>BU1</v>
      </c>
      <c r="B1970" s="95">
        <f t="shared" si="269"/>
        <v>266</v>
      </c>
      <c r="C1970" s="96">
        <f>Abfalldokumentation!$U1970</f>
        <v>44523</v>
      </c>
      <c r="D1970" s="95" t="str">
        <f>IFERROR(IF(VLOOKUP(O1970,'[1]Rohware 230'!$B:$C,2,FALSE)=0,"Rohware"),
IFERROR(IF(VLOOKUP(O1970,[1]Sammelnr.!$B:$C,2,FALSE)=0,"Sammelnr. ungeschält ABS"),
IFERROR(IF(VLOOKUP(O1970,[1]Sammelnr.!$E:$F,2,FALSE)=0,"Sammelnr. ungeschält VS"),
IFERROR(IF(VLOOKUP(O1970,[1]Sammelnr.!$H:$I,2,FALSE)=0,"Sammelnr. geschält"),
IFERROR(IF(VLOOKUP(O1970,[1]Offen!$B:$C,2,FALSE)=0,"Offen ungeschält ABS"),
IFERROR(IF(VLOOKUP(O1970,[1]Offen!$E:$F,2,FALSE)=0,"Offen ungeschält VOS"),
IFERROR(IF(VLOOKUP(O1970,[1]Offen!$H:$I,2,FALSE)=0,"Offen geschält RW"),
IFERROR(IF(VLOOKUP(O1970,[1]Offen!$K:$L,2,FALSE)=0,"Offen vegan"),
IFERROR(IF(VLOOKUP(O1970,[1]Offen!$N:$O,2,FALSE)=0,"Offen Zipfel"),
IFERROR(IF(VLOOKUP(O1970,[1]Offen!$Q:$R,2,FALSE)=0,"Offen Endstücke"),
IFERROR(IF(VLOOKUP(O1970,[1]Vakuumiert!$B:$C,2,FALSE)=0,"Vakuumierter VOS ungeschält"),
IFERROR(IF(VLOOKUP(O1970,[1]Vakuumiert!$E:$F,2,FALSE)=0,"Vakuumierter ABS ungeschält"),
IFERROR(IF(VLOOKUP(O1970,[1]Vakuumiert!$H:$I,2,FALSE)=0,"Vakuumierter VOS geschält"),
IFERROR(IF(VLOOKUP(O1970,[1]Vakuumiert!$K:$L,2,FALSE)=0,"Vakuumierter VOS vegan"),
IFERROR(IF(VLOOKUP(O1970,[1]Vakuumiert!$N:$O,2,FALSE)=0,"Vakuumierter VOS Zipfel"),
IFERROR(IF(VLOOKUP(O1970,[1]Vakuumiert!$Q:$R,2,FALSE)=0,"Vakuumiert geschält"),
IFERROR(IF(VLOOKUP(O1970,'[1]vakuumierte Fertigprodukte'!$B:$C,2,FALSE)=0,"Fertigprodukte"),
IFERROR(IF(VLOOKUP(O1970,'[1]vakuumierte Fertigprodukte'!$E:$FI,2,FALSE)=0,"Vakuumierte Zipfel"),
IFERROR(IF(VLOOKUP(O1970,[1]Wurste!$B:$C,2,FALSE)=0,"Räucherwürste"),
IFERROR(IF(VLOOKUP(O1970,[1]Wurste!$E:$F,2,FALSE)=0,"URW/URGW Wurst"),
IFERROR(IF(VLOOKUP(O1970,[1]Wurste!$H:$I,2,FALSE)=0,"HF-Wurst Vegan"),
IFERROR(IF(VLOOKUP(O1970,[1]Wurste!$K:$L,2,FALSE)=0,"320er ohne Würste"),
IFERROR(IF(AND(OR(Abfalldokumentation!$A1970="BU3",Abfalldokumentation!$A1970="Verkauf"),Abfalldokumentation!$F1970="Schimmel",Abfalldokumentation!$G1970="keinen Abnehmer/kein Schälpersonal"),"Div. Zipfel, ES ohne Verwendung",VLOOKUP(Abfalldokumentation!$E1970,Produktgruppen!A:B,2,FALSE)),"-")))))))))))))))))))))))</f>
        <v>Vakuumierter VOS ungeschält</v>
      </c>
      <c r="E1970" s="97" t="str">
        <f>IFERROR(VLOOKUP(Abfalldokumentation!$O1970,Artikel!A:C,3,FALSE),Abfalldokumentation!$O1970)</f>
        <v>VOS GRW-SCHI-NAT-VAKU</v>
      </c>
      <c r="F1970" s="97" t="str">
        <f>VLOOKUP(T1970,'Liste Gründe'!A:D,2,FALSE)</f>
        <v>Schimmel</v>
      </c>
      <c r="G1970" s="96" t="str">
        <f>IF(ISBLANK(V1970),VLOOKUP(Abfalldokumentation!$P1970,'Liste Gründe'!A:D,3,FALSE),V1970)</f>
        <v>Schimmel</v>
      </c>
      <c r="H1970" s="97" t="str">
        <f>IF(ISBLANK(Abfalldokumentation!$W1970),"-",Abfalldokumentation!$W1970)</f>
        <v>-</v>
      </c>
      <c r="I1970" s="97">
        <f t="shared" si="270"/>
        <v>47</v>
      </c>
      <c r="J1970" s="97" t="str">
        <f t="shared" si="271"/>
        <v>Produkte</v>
      </c>
      <c r="K1970" s="97" t="str">
        <f t="shared" si="272"/>
        <v>BUs</v>
      </c>
      <c r="L1970" s="97" t="str">
        <f t="shared" si="273"/>
        <v>Symptome</v>
      </c>
      <c r="M1970" s="97">
        <f>IFERROR(VLOOKUP(Abfalldokumentation!$O1970,Kennzahlen!S:V,3,FALSE)*Abfalldokumentation!$B1970,"0")</f>
        <v>136.72399999999999</v>
      </c>
      <c r="N1970" s="97" t="str">
        <f>IF(ISBLANK(Q1970),VLOOKUP(Abfalldokumentation!$O1970,'Linien - BU'!R:S,2,FALSE),Q1970)</f>
        <v>BU1</v>
      </c>
      <c r="O1970" s="98">
        <f t="shared" si="274"/>
        <v>49500204</v>
      </c>
      <c r="P1970" s="98">
        <f t="shared" si="275"/>
        <v>12</v>
      </c>
      <c r="Q1970" s="39" t="s">
        <v>6</v>
      </c>
      <c r="R1970" s="40">
        <v>49500204</v>
      </c>
      <c r="S1970" s="40">
        <v>266</v>
      </c>
      <c r="T1970" s="40">
        <v>12</v>
      </c>
      <c r="U1970" s="41">
        <v>44523</v>
      </c>
      <c r="V1970" s="59"/>
      <c r="W1970" s="40"/>
      <c r="X1970" s="44" t="str">
        <f>IFERROR(VLOOKUP(Abfalldokumentation!$R1970,Artikel!A:C,3,FALSE),Abfalldokumentation!$R1970)</f>
        <v>VOS GRW-SCHI-NAT-VAKU</v>
      </c>
    </row>
    <row r="1971" spans="1:24" ht="30" hidden="1" customHeight="1" x14ac:dyDescent="0.25">
      <c r="A1971" s="94" t="str">
        <f>VLOOKUP(N1971,'Linien - BU'!A:B,2,FALSE)</f>
        <v>BU1</v>
      </c>
      <c r="B1971" s="95">
        <f t="shared" si="269"/>
        <v>9</v>
      </c>
      <c r="C1971" s="96">
        <f>Abfalldokumentation!$U1971</f>
        <v>44523</v>
      </c>
      <c r="D1971" s="95" t="str">
        <f>IFERROR(IF(VLOOKUP(O1971,'[1]Rohware 230'!$B:$C,2,FALSE)=0,"Rohware"),
IFERROR(IF(VLOOKUP(O1971,[1]Sammelnr.!$B:$C,2,FALSE)=0,"Sammelnr. ungeschält ABS"),
IFERROR(IF(VLOOKUP(O1971,[1]Sammelnr.!$E:$F,2,FALSE)=0,"Sammelnr. ungeschält VS"),
IFERROR(IF(VLOOKUP(O1971,[1]Sammelnr.!$H:$I,2,FALSE)=0,"Sammelnr. geschält"),
IFERROR(IF(VLOOKUP(O1971,[1]Offen!$B:$C,2,FALSE)=0,"Offen ungeschält ABS"),
IFERROR(IF(VLOOKUP(O1971,[1]Offen!$E:$F,2,FALSE)=0,"Offen ungeschält VOS"),
IFERROR(IF(VLOOKUP(O1971,[1]Offen!$H:$I,2,FALSE)=0,"Offen geschält RW"),
IFERROR(IF(VLOOKUP(O1971,[1]Offen!$K:$L,2,FALSE)=0,"Offen vegan"),
IFERROR(IF(VLOOKUP(O1971,[1]Offen!$N:$O,2,FALSE)=0,"Offen Zipfel"),
IFERROR(IF(VLOOKUP(O1971,[1]Offen!$Q:$R,2,FALSE)=0,"Offen Endstücke"),
IFERROR(IF(VLOOKUP(O1971,[1]Vakuumiert!$B:$C,2,FALSE)=0,"Vakuumierter VOS ungeschält"),
IFERROR(IF(VLOOKUP(O1971,[1]Vakuumiert!$E:$F,2,FALSE)=0,"Vakuumierter ABS ungeschält"),
IFERROR(IF(VLOOKUP(O1971,[1]Vakuumiert!$H:$I,2,FALSE)=0,"Vakuumierter VOS geschält"),
IFERROR(IF(VLOOKUP(O1971,[1]Vakuumiert!$K:$L,2,FALSE)=0,"Vakuumierter VOS vegan"),
IFERROR(IF(VLOOKUP(O1971,[1]Vakuumiert!$N:$O,2,FALSE)=0,"Vakuumierter VOS Zipfel"),
IFERROR(IF(VLOOKUP(O1971,[1]Vakuumiert!$Q:$R,2,FALSE)=0,"Vakuumiert geschält"),
IFERROR(IF(VLOOKUP(O1971,'[1]vakuumierte Fertigprodukte'!$B:$C,2,FALSE)=0,"Fertigprodukte"),
IFERROR(IF(VLOOKUP(O1971,'[1]vakuumierte Fertigprodukte'!$E:$FI,2,FALSE)=0,"Vakuumierte Zipfel"),
IFERROR(IF(VLOOKUP(O1971,[1]Wurste!$B:$C,2,FALSE)=0,"Räucherwürste"),
IFERROR(IF(VLOOKUP(O1971,[1]Wurste!$E:$F,2,FALSE)=0,"URW/URGW Wurst"),
IFERROR(IF(VLOOKUP(O1971,[1]Wurste!$H:$I,2,FALSE)=0,"HF-Wurst Vegan"),
IFERROR(IF(VLOOKUP(O1971,[1]Wurste!$K:$L,2,FALSE)=0,"320er ohne Würste"),
IFERROR(IF(AND(OR(Abfalldokumentation!$A1971="BU3",Abfalldokumentation!$A1971="Verkauf"),Abfalldokumentation!$F1971="Schimmel",Abfalldokumentation!$G1971="keinen Abnehmer/kein Schälpersonal"),"Div. Zipfel, ES ohne Verwendung",VLOOKUP(Abfalldokumentation!$E1971,Produktgruppen!A:B,2,FALSE)),"-")))))))))))))))))))))))</f>
        <v>Vorschmelz</v>
      </c>
      <c r="E1971" s="97" t="str">
        <f>IFERROR(VLOOKUP(Abfalldokumentation!$O1971,Artikel!A:C,3,FALSE),Abfalldokumentation!$O1971)</f>
        <v>VOS-ABS ENTSORGUNG</v>
      </c>
      <c r="F1971" s="97" t="str">
        <f>VLOOKUP(T1971,'Liste Gründe'!A:D,2,FALSE)</f>
        <v>Rest</v>
      </c>
      <c r="G1971" s="96" t="str">
        <f>IF(ISBLANK(V1971),VLOOKUP(Abfalldokumentation!$P1971,'Liste Gründe'!A:D,3,FALSE),V1971)</f>
        <v>geschälte Rinde</v>
      </c>
      <c r="H1971" s="97" t="str">
        <f>IF(ISBLANK(Abfalldokumentation!$W1971),"-",Abfalldokumentation!$W1971)</f>
        <v>-</v>
      </c>
      <c r="I1971" s="97">
        <f t="shared" si="270"/>
        <v>47</v>
      </c>
      <c r="J1971" s="97" t="str">
        <f t="shared" si="271"/>
        <v>Produkte</v>
      </c>
      <c r="K1971" s="97" t="str">
        <f t="shared" si="272"/>
        <v>BUs</v>
      </c>
      <c r="L1971" s="97" t="str">
        <f t="shared" si="273"/>
        <v>Symptome</v>
      </c>
      <c r="M1971" s="97">
        <f>IFERROR(VLOOKUP(Abfalldokumentation!$O1971,Kennzahlen!S:V,3,FALSE)*Abfalldokumentation!$B1971,"0")</f>
        <v>0.09</v>
      </c>
      <c r="N1971" s="97" t="str">
        <f>IF(ISBLANK(Q1971),VLOOKUP(Abfalldokumentation!$O1971,'Linien - BU'!R:S,2,FALSE),Q1971)</f>
        <v>BU1</v>
      </c>
      <c r="O1971" s="98">
        <f t="shared" si="274"/>
        <v>29500917</v>
      </c>
      <c r="P1971" s="98">
        <f t="shared" si="275"/>
        <v>60</v>
      </c>
      <c r="Q1971" s="39" t="s">
        <v>6</v>
      </c>
      <c r="R1971" s="40">
        <v>29500917</v>
      </c>
      <c r="S1971" s="40">
        <v>9</v>
      </c>
      <c r="T1971" s="40">
        <v>60</v>
      </c>
      <c r="U1971" s="41">
        <v>44523</v>
      </c>
      <c r="V1971" s="59"/>
      <c r="W1971" s="40"/>
      <c r="X1971" s="44" t="str">
        <f>IFERROR(VLOOKUP(Abfalldokumentation!$R1971,Artikel!A:C,3,FALSE),Abfalldokumentation!$R1971)</f>
        <v>VOS-ABS ENTSORGUNG</v>
      </c>
    </row>
    <row r="1972" spans="1:24" ht="30" hidden="1" customHeight="1" x14ac:dyDescent="0.25">
      <c r="A1972" s="94" t="str">
        <f>VLOOKUP(N1972,'Linien - BU'!A:B,2,FALSE)</f>
        <v>BU3</v>
      </c>
      <c r="B1972" s="95">
        <f t="shared" si="269"/>
        <v>148</v>
      </c>
      <c r="C1972" s="96">
        <f>Abfalldokumentation!$U1972</f>
        <v>44523</v>
      </c>
      <c r="D1972" s="95" t="str">
        <f>IFERROR(IF(VLOOKUP(O1972,'[1]Rohware 230'!$B:$C,2,FALSE)=0,"Rohware"),
IFERROR(IF(VLOOKUP(O1972,[1]Sammelnr.!$B:$C,2,FALSE)=0,"Sammelnr. ungeschält ABS"),
IFERROR(IF(VLOOKUP(O1972,[1]Sammelnr.!$E:$F,2,FALSE)=0,"Sammelnr. ungeschält VS"),
IFERROR(IF(VLOOKUP(O1972,[1]Sammelnr.!$H:$I,2,FALSE)=0,"Sammelnr. geschält"),
IFERROR(IF(VLOOKUP(O1972,[1]Offen!$B:$C,2,FALSE)=0,"Offen ungeschält ABS"),
IFERROR(IF(VLOOKUP(O1972,[1]Offen!$E:$F,2,FALSE)=0,"Offen ungeschält VOS"),
IFERROR(IF(VLOOKUP(O1972,[1]Offen!$H:$I,2,FALSE)=0,"Offen geschält RW"),
IFERROR(IF(VLOOKUP(O1972,[1]Offen!$K:$L,2,FALSE)=0,"Offen vegan"),
IFERROR(IF(VLOOKUP(O1972,[1]Offen!$N:$O,2,FALSE)=0,"Offen Zipfel"),
IFERROR(IF(VLOOKUP(O1972,[1]Offen!$Q:$R,2,FALSE)=0,"Offen Endstücke"),
IFERROR(IF(VLOOKUP(O1972,[1]Vakuumiert!$B:$C,2,FALSE)=0,"Vakuumierter VOS ungeschält"),
IFERROR(IF(VLOOKUP(O1972,[1]Vakuumiert!$E:$F,2,FALSE)=0,"Vakuumierter ABS ungeschält"),
IFERROR(IF(VLOOKUP(O1972,[1]Vakuumiert!$H:$I,2,FALSE)=0,"Vakuumierter VOS geschält"),
IFERROR(IF(VLOOKUP(O1972,[1]Vakuumiert!$K:$L,2,FALSE)=0,"Vakuumierter VOS vegan"),
IFERROR(IF(VLOOKUP(O1972,[1]Vakuumiert!$N:$O,2,FALSE)=0,"Vakuumierter VOS Zipfel"),
IFERROR(IF(VLOOKUP(O1972,[1]Vakuumiert!$Q:$R,2,FALSE)=0,"Vakuumiert geschält"),
IFERROR(IF(VLOOKUP(O1972,'[1]vakuumierte Fertigprodukte'!$B:$C,2,FALSE)=0,"Fertigprodukte"),
IFERROR(IF(VLOOKUP(O1972,'[1]vakuumierte Fertigprodukte'!$E:$FI,2,FALSE)=0,"Vakuumierte Zipfel"),
IFERROR(IF(VLOOKUP(O1972,[1]Wurste!$B:$C,2,FALSE)=0,"Räucherwürste"),
IFERROR(IF(VLOOKUP(O1972,[1]Wurste!$E:$F,2,FALSE)=0,"URW/URGW Wurst"),
IFERROR(IF(VLOOKUP(O1972,[1]Wurste!$H:$I,2,FALSE)=0,"HF-Wurst Vegan"),
IFERROR(IF(VLOOKUP(O1972,[1]Wurste!$K:$L,2,FALSE)=0,"320er ohne Würste"),
IFERROR(IF(AND(OR(Abfalldokumentation!$A1972="BU3",Abfalldokumentation!$A1972="Verkauf"),Abfalldokumentation!$F1972="Schimmel",Abfalldokumentation!$G1972="keinen Abnehmer/kein Schälpersonal"),"Div. Zipfel, ES ohne Verwendung",VLOOKUP(Abfalldokumentation!$E1972,Produktgruppen!A:B,2,FALSE)),"-")))))))))))))))))))))))</f>
        <v>Vorschmelz</v>
      </c>
      <c r="E1972" s="97" t="str">
        <f>IFERROR(VLOOKUP(Abfalldokumentation!$O1972,Artikel!A:C,3,FALSE),Abfalldokumentation!$O1972)</f>
        <v>VOS GRW-SCHI-NAT ENDSTÜ</v>
      </c>
      <c r="F1972" s="97" t="str">
        <f>VLOOKUP(T1972,'Liste Gründe'!A:D,2,FALSE)</f>
        <v>Schimmel</v>
      </c>
      <c r="G1972" s="96" t="str">
        <f>IF(ISBLANK(V1972),VLOOKUP(Abfalldokumentation!$P1972,'Liste Gründe'!A:D,3,FALSE),V1972)</f>
        <v>Schimmel</v>
      </c>
      <c r="H1972" s="97" t="str">
        <f>IF(ISBLANK(Abfalldokumentation!$W1972),"-",Abfalldokumentation!$W1972)</f>
        <v>-</v>
      </c>
      <c r="I1972" s="97">
        <f t="shared" si="270"/>
        <v>47</v>
      </c>
      <c r="J1972" s="97" t="str">
        <f t="shared" si="271"/>
        <v>Produkte</v>
      </c>
      <c r="K1972" s="97" t="str">
        <f t="shared" si="272"/>
        <v>BUs</v>
      </c>
      <c r="L1972" s="97" t="str">
        <f t="shared" si="273"/>
        <v>Symptome</v>
      </c>
      <c r="M1972" s="97">
        <f>IFERROR(VLOOKUP(Abfalldokumentation!$O1972,Kennzahlen!S:V,3,FALSE)*Abfalldokumentation!$B1972,"0")</f>
        <v>74</v>
      </c>
      <c r="N1972" s="97" t="str">
        <f>IF(ISBLANK(Q1972),VLOOKUP(Abfalldokumentation!$O1972,'Linien - BU'!R:S,2,FALSE),Q1972)</f>
        <v>BU3</v>
      </c>
      <c r="O1972" s="98">
        <f t="shared" si="274"/>
        <v>29501070</v>
      </c>
      <c r="P1972" s="98">
        <f t="shared" si="275"/>
        <v>12</v>
      </c>
      <c r="Q1972" s="39" t="s">
        <v>8</v>
      </c>
      <c r="R1972" s="40">
        <v>29501070</v>
      </c>
      <c r="S1972" s="40">
        <v>148</v>
      </c>
      <c r="T1972" s="40">
        <v>12</v>
      </c>
      <c r="U1972" s="41">
        <v>44523</v>
      </c>
      <c r="V1972" s="59"/>
      <c r="W1972" s="40"/>
      <c r="X1972" s="44" t="str">
        <f>IFERROR(VLOOKUP(Abfalldokumentation!$R1972,Artikel!A:C,3,FALSE),Abfalldokumentation!$R1972)</f>
        <v>VOS GRW-SCHI-NAT ENDSTÜ</v>
      </c>
    </row>
    <row r="1973" spans="1:24" ht="30" hidden="1" customHeight="1" x14ac:dyDescent="0.25">
      <c r="A1973" s="94" t="str">
        <f>VLOOKUP(N1973,'Linien - BU'!A:B,2,FALSE)</f>
        <v>BU3</v>
      </c>
      <c r="B1973" s="95">
        <f t="shared" si="269"/>
        <v>80</v>
      </c>
      <c r="C1973" s="96">
        <f>Abfalldokumentation!$U1973</f>
        <v>44523</v>
      </c>
      <c r="D1973" s="95" t="str">
        <f>IFERROR(IF(VLOOKUP(O1973,'[1]Rohware 230'!$B:$C,2,FALSE)=0,"Rohware"),
IFERROR(IF(VLOOKUP(O1973,[1]Sammelnr.!$B:$C,2,FALSE)=0,"Sammelnr. ungeschält ABS"),
IFERROR(IF(VLOOKUP(O1973,[1]Sammelnr.!$E:$F,2,FALSE)=0,"Sammelnr. ungeschält VS"),
IFERROR(IF(VLOOKUP(O1973,[1]Sammelnr.!$H:$I,2,FALSE)=0,"Sammelnr. geschält"),
IFERROR(IF(VLOOKUP(O1973,[1]Offen!$B:$C,2,FALSE)=0,"Offen ungeschält ABS"),
IFERROR(IF(VLOOKUP(O1973,[1]Offen!$E:$F,2,FALSE)=0,"Offen ungeschält VOS"),
IFERROR(IF(VLOOKUP(O1973,[1]Offen!$H:$I,2,FALSE)=0,"Offen geschält RW"),
IFERROR(IF(VLOOKUP(O1973,[1]Offen!$K:$L,2,FALSE)=0,"Offen vegan"),
IFERROR(IF(VLOOKUP(O1973,[1]Offen!$N:$O,2,FALSE)=0,"Offen Zipfel"),
IFERROR(IF(VLOOKUP(O1973,[1]Offen!$Q:$R,2,FALSE)=0,"Offen Endstücke"),
IFERROR(IF(VLOOKUP(O1973,[1]Vakuumiert!$B:$C,2,FALSE)=0,"Vakuumierter VOS ungeschält"),
IFERROR(IF(VLOOKUP(O1973,[1]Vakuumiert!$E:$F,2,FALSE)=0,"Vakuumierter ABS ungeschält"),
IFERROR(IF(VLOOKUP(O1973,[1]Vakuumiert!$H:$I,2,FALSE)=0,"Vakuumierter VOS geschält"),
IFERROR(IF(VLOOKUP(O1973,[1]Vakuumiert!$K:$L,2,FALSE)=0,"Vakuumierter VOS vegan"),
IFERROR(IF(VLOOKUP(O1973,[1]Vakuumiert!$N:$O,2,FALSE)=0,"Vakuumierter VOS Zipfel"),
IFERROR(IF(VLOOKUP(O1973,[1]Vakuumiert!$Q:$R,2,FALSE)=0,"Vakuumiert geschält"),
IFERROR(IF(VLOOKUP(O1973,'[1]vakuumierte Fertigprodukte'!$B:$C,2,FALSE)=0,"Fertigprodukte"),
IFERROR(IF(VLOOKUP(O1973,'[1]vakuumierte Fertigprodukte'!$E:$FI,2,FALSE)=0,"Vakuumierte Zipfel"),
IFERROR(IF(VLOOKUP(O1973,[1]Wurste!$B:$C,2,FALSE)=0,"Räucherwürste"),
IFERROR(IF(VLOOKUP(O1973,[1]Wurste!$E:$F,2,FALSE)=0,"URW/URGW Wurst"),
IFERROR(IF(VLOOKUP(O1973,[1]Wurste!$H:$I,2,FALSE)=0,"HF-Wurst Vegan"),
IFERROR(IF(VLOOKUP(O1973,[1]Wurste!$K:$L,2,FALSE)=0,"320er ohne Würste"),
IFERROR(IF(AND(OR(Abfalldokumentation!$A1973="BU3",Abfalldokumentation!$A1973="Verkauf"),Abfalldokumentation!$F1973="Schimmel",Abfalldokumentation!$G1973="keinen Abnehmer/kein Schälpersonal"),"Div. Zipfel, ES ohne Verwendung",VLOOKUP(Abfalldokumentation!$E1973,Produktgruppen!A:B,2,FALSE)),"-")))))))))))))))))))))))</f>
        <v>Rest</v>
      </c>
      <c r="E1973" s="97" t="str">
        <f>IFERROR(VLOOKUP(Abfalldokumentation!$O1973,Artikel!A:C,3,FALSE),Abfalldokumentation!$O1973)</f>
        <v>-</v>
      </c>
      <c r="F1973" s="97" t="str">
        <f>VLOOKUP(T1973,'Liste Gründe'!A:D,2,FALSE)</f>
        <v>keinen Verwendungszweck</v>
      </c>
      <c r="G1973" s="96" t="str">
        <f>IF(ISBLANK(V1973),VLOOKUP(Abfalldokumentation!$P1973,'Liste Gründe'!A:D,3,FALSE),V1973)</f>
        <v>keinen Verwendungszweck</v>
      </c>
      <c r="H1973" s="97" t="str">
        <f>IF(ISBLANK(Abfalldokumentation!$W1973),"-",Abfalldokumentation!$W1973)</f>
        <v>-</v>
      </c>
      <c r="I1973" s="97">
        <f t="shared" si="270"/>
        <v>47</v>
      </c>
      <c r="J1973" s="97" t="str">
        <f t="shared" si="271"/>
        <v>Produkte</v>
      </c>
      <c r="K1973" s="97" t="str">
        <f t="shared" si="272"/>
        <v>BUs</v>
      </c>
      <c r="L1973" s="97" t="str">
        <f t="shared" si="273"/>
        <v>Symptome</v>
      </c>
      <c r="M1973" s="97" t="str">
        <f>IFERROR(VLOOKUP(Abfalldokumentation!$O1973,Kennzahlen!S:V,3,FALSE)*Abfalldokumentation!$B1973,"0")</f>
        <v>0</v>
      </c>
      <c r="N1973" s="97" t="str">
        <f>IF(ISBLANK(Q1973),VLOOKUP(Abfalldokumentation!$O1973,'Linien - BU'!R:S,2,FALSE),Q1973)</f>
        <v>WVP</v>
      </c>
      <c r="O1973" s="98" t="str">
        <f t="shared" si="274"/>
        <v>-</v>
      </c>
      <c r="P1973" s="98">
        <f t="shared" si="275"/>
        <v>61</v>
      </c>
      <c r="Q1973" s="39" t="s">
        <v>209</v>
      </c>
      <c r="R1973" s="40" t="s">
        <v>54</v>
      </c>
      <c r="S1973" s="40">
        <v>80</v>
      </c>
      <c r="T1973" s="40">
        <v>61</v>
      </c>
      <c r="U1973" s="41">
        <v>44523</v>
      </c>
      <c r="V1973" s="59"/>
      <c r="W1973" s="40"/>
      <c r="X1973" s="44" t="str">
        <f>IFERROR(VLOOKUP(Abfalldokumentation!$R1973,Artikel!A:C,3,FALSE),Abfalldokumentation!$R1973)</f>
        <v>-</v>
      </c>
    </row>
    <row r="1974" spans="1:24" ht="30" hidden="1" customHeight="1" x14ac:dyDescent="0.25">
      <c r="A1974" s="94" t="str">
        <f>VLOOKUP(N1974,'Linien - BU'!A:B,2,FALSE)</f>
        <v>Rest</v>
      </c>
      <c r="B1974" s="95">
        <f t="shared" si="269"/>
        <v>1.2</v>
      </c>
      <c r="C1974" s="96">
        <f>Abfalldokumentation!$U1974</f>
        <v>44523</v>
      </c>
      <c r="D1974" s="95" t="str">
        <f>IFERROR(IF(VLOOKUP(O1974,'[1]Rohware 230'!$B:$C,2,FALSE)=0,"Rohware"),
IFERROR(IF(VLOOKUP(O1974,[1]Sammelnr.!$B:$C,2,FALSE)=0,"Sammelnr. ungeschält ABS"),
IFERROR(IF(VLOOKUP(O1974,[1]Sammelnr.!$E:$F,2,FALSE)=0,"Sammelnr. ungeschält VS"),
IFERROR(IF(VLOOKUP(O1974,[1]Sammelnr.!$H:$I,2,FALSE)=0,"Sammelnr. geschält"),
IFERROR(IF(VLOOKUP(O1974,[1]Offen!$B:$C,2,FALSE)=0,"Offen ungeschält ABS"),
IFERROR(IF(VLOOKUP(O1974,[1]Offen!$E:$F,2,FALSE)=0,"Offen ungeschält VOS"),
IFERROR(IF(VLOOKUP(O1974,[1]Offen!$H:$I,2,FALSE)=0,"Offen geschält RW"),
IFERROR(IF(VLOOKUP(O1974,[1]Offen!$K:$L,2,FALSE)=0,"Offen vegan"),
IFERROR(IF(VLOOKUP(O1974,[1]Offen!$N:$O,2,FALSE)=0,"Offen Zipfel"),
IFERROR(IF(VLOOKUP(O1974,[1]Offen!$Q:$R,2,FALSE)=0,"Offen Endstücke"),
IFERROR(IF(VLOOKUP(O1974,[1]Vakuumiert!$B:$C,2,FALSE)=0,"Vakuumierter VOS ungeschält"),
IFERROR(IF(VLOOKUP(O1974,[1]Vakuumiert!$E:$F,2,FALSE)=0,"Vakuumierter ABS ungeschält"),
IFERROR(IF(VLOOKUP(O1974,[1]Vakuumiert!$H:$I,2,FALSE)=0,"Vakuumierter VOS geschält"),
IFERROR(IF(VLOOKUP(O1974,[1]Vakuumiert!$K:$L,2,FALSE)=0,"Vakuumierter VOS vegan"),
IFERROR(IF(VLOOKUP(O1974,[1]Vakuumiert!$N:$O,2,FALSE)=0,"Vakuumierter VOS Zipfel"),
IFERROR(IF(VLOOKUP(O1974,[1]Vakuumiert!$Q:$R,2,FALSE)=0,"Vakuumiert geschält"),
IFERROR(IF(VLOOKUP(O1974,'[1]vakuumierte Fertigprodukte'!$B:$C,2,FALSE)=0,"Fertigprodukte"),
IFERROR(IF(VLOOKUP(O1974,'[1]vakuumierte Fertigprodukte'!$E:$FI,2,FALSE)=0,"Vakuumierte Zipfel"),
IFERROR(IF(VLOOKUP(O1974,[1]Wurste!$B:$C,2,FALSE)=0,"Räucherwürste"),
IFERROR(IF(VLOOKUP(O1974,[1]Wurste!$E:$F,2,FALSE)=0,"URW/URGW Wurst"),
IFERROR(IF(VLOOKUP(O1974,[1]Wurste!$H:$I,2,FALSE)=0,"HF-Wurst Vegan"),
IFERROR(IF(VLOOKUP(O1974,[1]Wurste!$K:$L,2,FALSE)=0,"320er ohne Würste"),
IFERROR(IF(AND(OR(Abfalldokumentation!$A1974="BU3",Abfalldokumentation!$A1974="Verkauf"),Abfalldokumentation!$F1974="Schimmel",Abfalldokumentation!$G1974="keinen Abnehmer/kein Schälpersonal"),"Div. Zipfel, ES ohne Verwendung",VLOOKUP(Abfalldokumentation!$E1974,Produktgruppen!A:B,2,FALSE)),"-")))))))))))))))))))))))</f>
        <v>Rest</v>
      </c>
      <c r="E1974" s="97" t="str">
        <f>IFERROR(VLOOKUP(Abfalldokumentation!$O1974,Artikel!A:C,3,FALSE),Abfalldokumentation!$O1974)</f>
        <v>-</v>
      </c>
      <c r="F1974" s="97" t="str">
        <f>VLOOKUP(T1974,'Liste Gründe'!A:D,2,FALSE)</f>
        <v>Qualitätssicherung</v>
      </c>
      <c r="G1974" s="96" t="str">
        <f>IF(ISBLANK(V1974),VLOOKUP(Abfalldokumentation!$P1974,'Liste Gründe'!A:D,3,FALSE),V1974)</f>
        <v>Sensorik</v>
      </c>
      <c r="H1974" s="97" t="str">
        <f>IF(ISBLANK(Abfalldokumentation!$W1974),"-",Abfalldokumentation!$W1974)</f>
        <v>-</v>
      </c>
      <c r="I1974" s="97">
        <f t="shared" si="270"/>
        <v>47</v>
      </c>
      <c r="J1974" s="97" t="str">
        <f t="shared" si="271"/>
        <v>Produkte</v>
      </c>
      <c r="K1974" s="97" t="str">
        <f t="shared" si="272"/>
        <v>BUs</v>
      </c>
      <c r="L1974" s="97" t="str">
        <f t="shared" si="273"/>
        <v>Symptome</v>
      </c>
      <c r="M1974" s="97" t="str">
        <f>IFERROR(VLOOKUP(Abfalldokumentation!$O1974,Kennzahlen!S:V,3,FALSE)*Abfalldokumentation!$B1974,"0")</f>
        <v>0</v>
      </c>
      <c r="N1974" s="97" t="str">
        <f>IF(ISBLANK(Q1974),VLOOKUP(Abfalldokumentation!$O1974,'Linien - BU'!R:S,2,FALSE),Q1974)</f>
        <v>Labor</v>
      </c>
      <c r="O1974" s="98" t="str">
        <f t="shared" si="274"/>
        <v>-</v>
      </c>
      <c r="P1974" s="98">
        <f t="shared" si="275"/>
        <v>74</v>
      </c>
      <c r="Q1974" s="39" t="s">
        <v>199</v>
      </c>
      <c r="R1974" s="40" t="s">
        <v>54</v>
      </c>
      <c r="S1974" s="40">
        <v>1.2</v>
      </c>
      <c r="T1974" s="40">
        <v>74</v>
      </c>
      <c r="U1974" s="41">
        <v>44523</v>
      </c>
      <c r="V1974" s="59"/>
      <c r="W1974" s="40"/>
      <c r="X1974" s="44" t="str">
        <f>IFERROR(VLOOKUP(Abfalldokumentation!$R1974,Artikel!A:C,3,FALSE),Abfalldokumentation!$R1974)</f>
        <v>-</v>
      </c>
    </row>
    <row r="1975" spans="1:24" ht="30" hidden="1" customHeight="1" x14ac:dyDescent="0.25">
      <c r="A1975" s="94" t="str">
        <f>VLOOKUP(N1975,'Linien - BU'!A:B,2,FALSE)</f>
        <v>BU1</v>
      </c>
      <c r="B1975" s="95">
        <f t="shared" si="269"/>
        <v>50</v>
      </c>
      <c r="C1975" s="96">
        <f>Abfalldokumentation!$U1975</f>
        <v>44523</v>
      </c>
      <c r="D1975" s="95" t="str">
        <f>IFERROR(IF(VLOOKUP(O1975,'[1]Rohware 230'!$B:$C,2,FALSE)=0,"Rohware"),
IFERROR(IF(VLOOKUP(O1975,[1]Sammelnr.!$B:$C,2,FALSE)=0,"Sammelnr. ungeschält ABS"),
IFERROR(IF(VLOOKUP(O1975,[1]Sammelnr.!$E:$F,2,FALSE)=0,"Sammelnr. ungeschält VS"),
IFERROR(IF(VLOOKUP(O1975,[1]Sammelnr.!$H:$I,2,FALSE)=0,"Sammelnr. geschält"),
IFERROR(IF(VLOOKUP(O1975,[1]Offen!$B:$C,2,FALSE)=0,"Offen ungeschält ABS"),
IFERROR(IF(VLOOKUP(O1975,[1]Offen!$E:$F,2,FALSE)=0,"Offen ungeschält VOS"),
IFERROR(IF(VLOOKUP(O1975,[1]Offen!$H:$I,2,FALSE)=0,"Offen geschält RW"),
IFERROR(IF(VLOOKUP(O1975,[1]Offen!$K:$L,2,FALSE)=0,"Offen vegan"),
IFERROR(IF(VLOOKUP(O1975,[1]Offen!$N:$O,2,FALSE)=0,"Offen Zipfel"),
IFERROR(IF(VLOOKUP(O1975,[1]Offen!$Q:$R,2,FALSE)=0,"Offen Endstücke"),
IFERROR(IF(VLOOKUP(O1975,[1]Vakuumiert!$B:$C,2,FALSE)=0,"Vakuumierter VOS ungeschält"),
IFERROR(IF(VLOOKUP(O1975,[1]Vakuumiert!$E:$F,2,FALSE)=0,"Vakuumierter ABS ungeschält"),
IFERROR(IF(VLOOKUP(O1975,[1]Vakuumiert!$H:$I,2,FALSE)=0,"Vakuumierter VOS geschält"),
IFERROR(IF(VLOOKUP(O1975,[1]Vakuumiert!$K:$L,2,FALSE)=0,"Vakuumierter VOS vegan"),
IFERROR(IF(VLOOKUP(O1975,[1]Vakuumiert!$N:$O,2,FALSE)=0,"Vakuumierter VOS Zipfel"),
IFERROR(IF(VLOOKUP(O1975,[1]Vakuumiert!$Q:$R,2,FALSE)=0,"Vakuumiert geschält"),
IFERROR(IF(VLOOKUP(O1975,'[1]vakuumierte Fertigprodukte'!$B:$C,2,FALSE)=0,"Fertigprodukte"),
IFERROR(IF(VLOOKUP(O1975,'[1]vakuumierte Fertigprodukte'!$E:$FI,2,FALSE)=0,"Vakuumierte Zipfel"),
IFERROR(IF(VLOOKUP(O1975,[1]Wurste!$B:$C,2,FALSE)=0,"Räucherwürste"),
IFERROR(IF(VLOOKUP(O1975,[1]Wurste!$E:$F,2,FALSE)=0,"URW/URGW Wurst"),
IFERROR(IF(VLOOKUP(O1975,[1]Wurste!$H:$I,2,FALSE)=0,"HF-Wurst Vegan"),
IFERROR(IF(VLOOKUP(O1975,[1]Wurste!$K:$L,2,FALSE)=0,"320er ohne Würste"),
IFERROR(IF(AND(OR(Abfalldokumentation!$A1975="BU3",Abfalldokumentation!$A1975="Verkauf"),Abfalldokumentation!$F1975="Schimmel",Abfalldokumentation!$G1975="keinen Abnehmer/kein Schälpersonal"),"Div. Zipfel, ES ohne Verwendung",VLOOKUP(Abfalldokumentation!$E1975,Produktgruppen!A:B,2,FALSE)),"-")))))))))))))))))))))))</f>
        <v>Vorschmelz</v>
      </c>
      <c r="E1975" s="97" t="str">
        <f>IFERROR(VLOOKUP(Abfalldokumentation!$O1975,Artikel!A:C,3,FALSE),Abfalldokumentation!$O1975)</f>
        <v>VOS URW-JALA-NAT</v>
      </c>
      <c r="F1975" s="97" t="str">
        <f>VLOOKUP(T1975,'Liste Gründe'!A:D,2,FALSE)</f>
        <v>Schimmel</v>
      </c>
      <c r="G1975" s="96" t="str">
        <f>IF(ISBLANK(V1975),VLOOKUP(Abfalldokumentation!$P1975,'Liste Gründe'!A:D,3,FALSE),V1975)</f>
        <v>Schimmel</v>
      </c>
      <c r="H1975" s="97" t="str">
        <f>IF(ISBLANK(Abfalldokumentation!$W1975),"-",Abfalldokumentation!$W1975)</f>
        <v>-</v>
      </c>
      <c r="I1975" s="97">
        <f t="shared" si="270"/>
        <v>47</v>
      </c>
      <c r="J1975" s="97" t="str">
        <f t="shared" si="271"/>
        <v>Produkte</v>
      </c>
      <c r="K1975" s="97" t="str">
        <f t="shared" si="272"/>
        <v>BUs</v>
      </c>
      <c r="L1975" s="97" t="str">
        <f t="shared" si="273"/>
        <v>Symptome</v>
      </c>
      <c r="M1975" s="97" t="str">
        <f>IFERROR(VLOOKUP(Abfalldokumentation!$O1975,Kennzahlen!S:V,3,FALSE)*Abfalldokumentation!$B1975,"0")</f>
        <v>0</v>
      </c>
      <c r="N1975" s="97" t="str">
        <f>IF(ISBLANK(Q1975),VLOOKUP(Abfalldokumentation!$O1975,'Linien - BU'!R:S,2,FALSE),Q1975)</f>
        <v>RWV</v>
      </c>
      <c r="O1975" s="98">
        <f t="shared" si="274"/>
        <v>29500946</v>
      </c>
      <c r="P1975" s="98">
        <f t="shared" si="275"/>
        <v>12</v>
      </c>
      <c r="Q1975" s="39" t="s">
        <v>202</v>
      </c>
      <c r="R1975" s="40">
        <v>29500946</v>
      </c>
      <c r="S1975" s="40">
        <v>50</v>
      </c>
      <c r="T1975" s="40">
        <v>12</v>
      </c>
      <c r="U1975" s="41">
        <v>44523</v>
      </c>
      <c r="V1975" s="59"/>
      <c r="W1975" s="40"/>
      <c r="X1975" s="44" t="str">
        <f>IFERROR(VLOOKUP(Abfalldokumentation!$R1975,Artikel!A:C,3,FALSE),Abfalldokumentation!$R1975)</f>
        <v>VOS URW-JALA-NAT</v>
      </c>
    </row>
    <row r="1976" spans="1:24" ht="30" hidden="1" customHeight="1" x14ac:dyDescent="0.25">
      <c r="A1976" s="94" t="str">
        <f>VLOOKUP(N1976,'Linien - BU'!A:B,2,FALSE)</f>
        <v>BU1</v>
      </c>
      <c r="B1976" s="95">
        <f t="shared" si="269"/>
        <v>70</v>
      </c>
      <c r="C1976" s="96">
        <f>Abfalldokumentation!$U1976</f>
        <v>44523</v>
      </c>
      <c r="D1976" s="95" t="str">
        <f>IFERROR(IF(VLOOKUP(O1976,'[1]Rohware 230'!$B:$C,2,FALSE)=0,"Rohware"),
IFERROR(IF(VLOOKUP(O1976,[1]Sammelnr.!$B:$C,2,FALSE)=0,"Sammelnr. ungeschält ABS"),
IFERROR(IF(VLOOKUP(O1976,[1]Sammelnr.!$E:$F,2,FALSE)=0,"Sammelnr. ungeschält VS"),
IFERROR(IF(VLOOKUP(O1976,[1]Sammelnr.!$H:$I,2,FALSE)=0,"Sammelnr. geschält"),
IFERROR(IF(VLOOKUP(O1976,[1]Offen!$B:$C,2,FALSE)=0,"Offen ungeschält ABS"),
IFERROR(IF(VLOOKUP(O1976,[1]Offen!$E:$F,2,FALSE)=0,"Offen ungeschält VOS"),
IFERROR(IF(VLOOKUP(O1976,[1]Offen!$H:$I,2,FALSE)=0,"Offen geschält RW"),
IFERROR(IF(VLOOKUP(O1976,[1]Offen!$K:$L,2,FALSE)=0,"Offen vegan"),
IFERROR(IF(VLOOKUP(O1976,[1]Offen!$N:$O,2,FALSE)=0,"Offen Zipfel"),
IFERROR(IF(VLOOKUP(O1976,[1]Offen!$Q:$R,2,FALSE)=0,"Offen Endstücke"),
IFERROR(IF(VLOOKUP(O1976,[1]Vakuumiert!$B:$C,2,FALSE)=0,"Vakuumierter VOS ungeschält"),
IFERROR(IF(VLOOKUP(O1976,[1]Vakuumiert!$E:$F,2,FALSE)=0,"Vakuumierter ABS ungeschält"),
IFERROR(IF(VLOOKUP(O1976,[1]Vakuumiert!$H:$I,2,FALSE)=0,"Vakuumierter VOS geschält"),
IFERROR(IF(VLOOKUP(O1976,[1]Vakuumiert!$K:$L,2,FALSE)=0,"Vakuumierter VOS vegan"),
IFERROR(IF(VLOOKUP(O1976,[1]Vakuumiert!$N:$O,2,FALSE)=0,"Vakuumierter VOS Zipfel"),
IFERROR(IF(VLOOKUP(O1976,[1]Vakuumiert!$Q:$R,2,FALSE)=0,"Vakuumiert geschält"),
IFERROR(IF(VLOOKUP(O1976,'[1]vakuumierte Fertigprodukte'!$B:$C,2,FALSE)=0,"Fertigprodukte"),
IFERROR(IF(VLOOKUP(O1976,'[1]vakuumierte Fertigprodukte'!$E:$FI,2,FALSE)=0,"Vakuumierte Zipfel"),
IFERROR(IF(VLOOKUP(O1976,[1]Wurste!$B:$C,2,FALSE)=0,"Räucherwürste"),
IFERROR(IF(VLOOKUP(O1976,[1]Wurste!$E:$F,2,FALSE)=0,"URW/URGW Wurst"),
IFERROR(IF(VLOOKUP(O1976,[1]Wurste!$H:$I,2,FALSE)=0,"HF-Wurst Vegan"),
IFERROR(IF(VLOOKUP(O1976,[1]Wurste!$K:$L,2,FALSE)=0,"320er ohne Würste"),
IFERROR(IF(AND(OR(Abfalldokumentation!$A1976="BU3",Abfalldokumentation!$A1976="Verkauf"),Abfalldokumentation!$F1976="Schimmel",Abfalldokumentation!$G1976="keinen Abnehmer/kein Schälpersonal"),"Div. Zipfel, ES ohne Verwendung",VLOOKUP(Abfalldokumentation!$E1976,Produktgruppen!A:B,2,FALSE)),"-")))))))))))))))))))))))</f>
        <v>vegan</v>
      </c>
      <c r="E1976" s="97" t="str">
        <f>IFERROR(VLOOKUP(Abfalldokumentation!$O1976,Artikel!A:C,3,FALSE),Abfalldokumentation!$O1976)</f>
        <v>VOS VEG-SCH MILD</v>
      </c>
      <c r="F1976" s="97" t="str">
        <f>VLOOKUP(T1976,'Liste Gründe'!A:D,2,FALSE)</f>
        <v>Schimmel</v>
      </c>
      <c r="G1976" s="96" t="str">
        <f>IF(ISBLANK(V1976),VLOOKUP(Abfalldokumentation!$P1976,'Liste Gründe'!A:D,3,FALSE),V1976)</f>
        <v>Schimmel</v>
      </c>
      <c r="H1976" s="97" t="str">
        <f>IF(ISBLANK(Abfalldokumentation!$W1976),"-",Abfalldokumentation!$W1976)</f>
        <v>-</v>
      </c>
      <c r="I1976" s="97">
        <f t="shared" si="270"/>
        <v>47</v>
      </c>
      <c r="J1976" s="97" t="str">
        <f t="shared" si="271"/>
        <v>Produkte</v>
      </c>
      <c r="K1976" s="97" t="str">
        <f t="shared" si="272"/>
        <v>BUs</v>
      </c>
      <c r="L1976" s="97" t="str">
        <f t="shared" si="273"/>
        <v>Symptome</v>
      </c>
      <c r="M1976" s="97">
        <f>IFERROR(VLOOKUP(Abfalldokumentation!$O1976,Kennzahlen!S:V,3,FALSE)*Abfalldokumentation!$B1976,"0")</f>
        <v>35</v>
      </c>
      <c r="N1976" s="97" t="str">
        <f>IF(ISBLANK(Q1976),VLOOKUP(Abfalldokumentation!$O1976,'Linien - BU'!R:S,2,FALSE),Q1976)</f>
        <v>RWV</v>
      </c>
      <c r="O1976" s="98">
        <f t="shared" si="274"/>
        <v>29900002</v>
      </c>
      <c r="P1976" s="98">
        <f t="shared" si="275"/>
        <v>12</v>
      </c>
      <c r="Q1976" s="39" t="s">
        <v>202</v>
      </c>
      <c r="R1976" s="40">
        <v>29900002</v>
      </c>
      <c r="S1976" s="40">
        <v>70</v>
      </c>
      <c r="T1976" s="40">
        <v>12</v>
      </c>
      <c r="U1976" s="41">
        <v>44523</v>
      </c>
      <c r="V1976" s="59"/>
      <c r="W1976" s="40"/>
      <c r="X1976" s="44" t="str">
        <f>IFERROR(VLOOKUP(Abfalldokumentation!$R1976,Artikel!A:C,3,FALSE),Abfalldokumentation!$R1976)</f>
        <v>VOS VEG-SCH MILD</v>
      </c>
    </row>
    <row r="1977" spans="1:24" ht="30" hidden="1" customHeight="1" x14ac:dyDescent="0.25">
      <c r="A1977" s="94" t="str">
        <f>VLOOKUP(N1977,'Linien - BU'!A:B,2,FALSE)</f>
        <v>BU1</v>
      </c>
      <c r="B1977" s="95">
        <f t="shared" si="269"/>
        <v>76</v>
      </c>
      <c r="C1977" s="96">
        <f>Abfalldokumentation!$U1977</f>
        <v>44523</v>
      </c>
      <c r="D1977" s="95" t="str">
        <f>IFERROR(IF(VLOOKUP(O1977,'[1]Rohware 230'!$B:$C,2,FALSE)=0,"Rohware"),
IFERROR(IF(VLOOKUP(O1977,[1]Sammelnr.!$B:$C,2,FALSE)=0,"Sammelnr. ungeschält ABS"),
IFERROR(IF(VLOOKUP(O1977,[1]Sammelnr.!$E:$F,2,FALSE)=0,"Sammelnr. ungeschält VS"),
IFERROR(IF(VLOOKUP(O1977,[1]Sammelnr.!$H:$I,2,FALSE)=0,"Sammelnr. geschält"),
IFERROR(IF(VLOOKUP(O1977,[1]Offen!$B:$C,2,FALSE)=0,"Offen ungeschält ABS"),
IFERROR(IF(VLOOKUP(O1977,[1]Offen!$E:$F,2,FALSE)=0,"Offen ungeschält VOS"),
IFERROR(IF(VLOOKUP(O1977,[1]Offen!$H:$I,2,FALSE)=0,"Offen geschält RW"),
IFERROR(IF(VLOOKUP(O1977,[1]Offen!$K:$L,2,FALSE)=0,"Offen vegan"),
IFERROR(IF(VLOOKUP(O1977,[1]Offen!$N:$O,2,FALSE)=0,"Offen Zipfel"),
IFERROR(IF(VLOOKUP(O1977,[1]Offen!$Q:$R,2,FALSE)=0,"Offen Endstücke"),
IFERROR(IF(VLOOKUP(O1977,[1]Vakuumiert!$B:$C,2,FALSE)=0,"Vakuumierter VOS ungeschält"),
IFERROR(IF(VLOOKUP(O1977,[1]Vakuumiert!$E:$F,2,FALSE)=0,"Vakuumierter ABS ungeschält"),
IFERROR(IF(VLOOKUP(O1977,[1]Vakuumiert!$H:$I,2,FALSE)=0,"Vakuumierter VOS geschält"),
IFERROR(IF(VLOOKUP(O1977,[1]Vakuumiert!$K:$L,2,FALSE)=0,"Vakuumierter VOS vegan"),
IFERROR(IF(VLOOKUP(O1977,[1]Vakuumiert!$N:$O,2,FALSE)=0,"Vakuumierter VOS Zipfel"),
IFERROR(IF(VLOOKUP(O1977,[1]Vakuumiert!$Q:$R,2,FALSE)=0,"Vakuumiert geschält"),
IFERROR(IF(VLOOKUP(O1977,'[1]vakuumierte Fertigprodukte'!$B:$C,2,FALSE)=0,"Fertigprodukte"),
IFERROR(IF(VLOOKUP(O1977,'[1]vakuumierte Fertigprodukte'!$E:$FI,2,FALSE)=0,"Vakuumierte Zipfel"),
IFERROR(IF(VLOOKUP(O1977,[1]Wurste!$B:$C,2,FALSE)=0,"Räucherwürste"),
IFERROR(IF(VLOOKUP(O1977,[1]Wurste!$E:$F,2,FALSE)=0,"URW/URGW Wurst"),
IFERROR(IF(VLOOKUP(O1977,[1]Wurste!$H:$I,2,FALSE)=0,"HF-Wurst Vegan"),
IFERROR(IF(VLOOKUP(O1977,[1]Wurste!$K:$L,2,FALSE)=0,"320er ohne Würste"),
IFERROR(IF(AND(OR(Abfalldokumentation!$A1977="BU3",Abfalldokumentation!$A1977="Verkauf"),Abfalldokumentation!$F1977="Schimmel",Abfalldokumentation!$G1977="keinen Abnehmer/kein Schälpersonal"),"Div. Zipfel, ES ohne Verwendung",VLOOKUP(Abfalldokumentation!$E1977,Produktgruppen!A:B,2,FALSE)),"-")))))))))))))))))))))))</f>
        <v>Vorschmelz</v>
      </c>
      <c r="E1977" s="97" t="str">
        <f>IFERROR(VLOOKUP(Abfalldokumentation!$O1977,Artikel!A:C,3,FALSE),Abfalldokumentation!$O1977)</f>
        <v>VOS-ABS ENTSORGUNG</v>
      </c>
      <c r="F1977" s="97" t="str">
        <f>VLOOKUP(T1977,'Liste Gründe'!A:D,2,FALSE)</f>
        <v>Rest</v>
      </c>
      <c r="G1977" s="96" t="str">
        <f>IF(ISBLANK(V1977),VLOOKUP(Abfalldokumentation!$P1977,'Liste Gründe'!A:D,3,FALSE),V1977)</f>
        <v>geschälte Rinde</v>
      </c>
      <c r="H1977" s="97" t="str">
        <f>IF(ISBLANK(Abfalldokumentation!$W1977),"-",Abfalldokumentation!$W1977)</f>
        <v>-</v>
      </c>
      <c r="I1977" s="97">
        <f t="shared" si="270"/>
        <v>47</v>
      </c>
      <c r="J1977" s="97" t="str">
        <f t="shared" si="271"/>
        <v>Produkte</v>
      </c>
      <c r="K1977" s="97" t="str">
        <f t="shared" si="272"/>
        <v>BUs</v>
      </c>
      <c r="L1977" s="97" t="str">
        <f t="shared" si="273"/>
        <v>Symptome</v>
      </c>
      <c r="M1977" s="97">
        <f>IFERROR(VLOOKUP(Abfalldokumentation!$O1977,Kennzahlen!S:V,3,FALSE)*Abfalldokumentation!$B1977,"0")</f>
        <v>0.76</v>
      </c>
      <c r="N1977" s="97" t="str">
        <f>IF(ISBLANK(Q1977),VLOOKUP(Abfalldokumentation!$O1977,'Linien - BU'!R:S,2,FALSE),Q1977)</f>
        <v>BU1</v>
      </c>
      <c r="O1977" s="98">
        <f t="shared" si="274"/>
        <v>29500917</v>
      </c>
      <c r="P1977" s="98">
        <f t="shared" si="275"/>
        <v>60</v>
      </c>
      <c r="Q1977" s="39" t="s">
        <v>6</v>
      </c>
      <c r="R1977" s="40">
        <v>29500917</v>
      </c>
      <c r="S1977" s="40">
        <v>76</v>
      </c>
      <c r="T1977" s="40">
        <v>60</v>
      </c>
      <c r="U1977" s="41">
        <v>44523</v>
      </c>
      <c r="V1977" s="59"/>
      <c r="W1977" s="40"/>
      <c r="X1977" s="44" t="str">
        <f>IFERROR(VLOOKUP(Abfalldokumentation!$R1977,Artikel!A:C,3,FALSE),Abfalldokumentation!$R1977)</f>
        <v>VOS-ABS ENTSORGUNG</v>
      </c>
    </row>
    <row r="1978" spans="1:24" ht="30" hidden="1" customHeight="1" x14ac:dyDescent="0.25">
      <c r="A1978" s="94" t="str">
        <f>VLOOKUP(N1978,'Linien - BU'!A:B,2,FALSE)</f>
        <v>Rest</v>
      </c>
      <c r="B1978" s="95">
        <f t="shared" si="269"/>
        <v>12</v>
      </c>
      <c r="C1978" s="96">
        <f>Abfalldokumentation!$U1978</f>
        <v>44523</v>
      </c>
      <c r="D1978" s="95" t="str">
        <f>IFERROR(IF(VLOOKUP(O1978,'[1]Rohware 230'!$B:$C,2,FALSE)=0,"Rohware"),
IFERROR(IF(VLOOKUP(O1978,[1]Sammelnr.!$B:$C,2,FALSE)=0,"Sammelnr. ungeschält ABS"),
IFERROR(IF(VLOOKUP(O1978,[1]Sammelnr.!$E:$F,2,FALSE)=0,"Sammelnr. ungeschält VS"),
IFERROR(IF(VLOOKUP(O1978,[1]Sammelnr.!$H:$I,2,FALSE)=0,"Sammelnr. geschält"),
IFERROR(IF(VLOOKUP(O1978,[1]Offen!$B:$C,2,FALSE)=0,"Offen ungeschält ABS"),
IFERROR(IF(VLOOKUP(O1978,[1]Offen!$E:$F,2,FALSE)=0,"Offen ungeschält VOS"),
IFERROR(IF(VLOOKUP(O1978,[1]Offen!$H:$I,2,FALSE)=0,"Offen geschält RW"),
IFERROR(IF(VLOOKUP(O1978,[1]Offen!$K:$L,2,FALSE)=0,"Offen vegan"),
IFERROR(IF(VLOOKUP(O1978,[1]Offen!$N:$O,2,FALSE)=0,"Offen Zipfel"),
IFERROR(IF(VLOOKUP(O1978,[1]Offen!$Q:$R,2,FALSE)=0,"Offen Endstücke"),
IFERROR(IF(VLOOKUP(O1978,[1]Vakuumiert!$B:$C,2,FALSE)=0,"Vakuumierter VOS ungeschält"),
IFERROR(IF(VLOOKUP(O1978,[1]Vakuumiert!$E:$F,2,FALSE)=0,"Vakuumierter ABS ungeschält"),
IFERROR(IF(VLOOKUP(O1978,[1]Vakuumiert!$H:$I,2,FALSE)=0,"Vakuumierter VOS geschält"),
IFERROR(IF(VLOOKUP(O1978,[1]Vakuumiert!$K:$L,2,FALSE)=0,"Vakuumierter VOS vegan"),
IFERROR(IF(VLOOKUP(O1978,[1]Vakuumiert!$N:$O,2,FALSE)=0,"Vakuumierter VOS Zipfel"),
IFERROR(IF(VLOOKUP(O1978,[1]Vakuumiert!$Q:$R,2,FALSE)=0,"Vakuumiert geschält"),
IFERROR(IF(VLOOKUP(O1978,'[1]vakuumierte Fertigprodukte'!$B:$C,2,FALSE)=0,"Fertigprodukte"),
IFERROR(IF(VLOOKUP(O1978,'[1]vakuumierte Fertigprodukte'!$E:$FI,2,FALSE)=0,"Vakuumierte Zipfel"),
IFERROR(IF(VLOOKUP(O1978,[1]Wurste!$B:$C,2,FALSE)=0,"Räucherwürste"),
IFERROR(IF(VLOOKUP(O1978,[1]Wurste!$E:$F,2,FALSE)=0,"URW/URGW Wurst"),
IFERROR(IF(VLOOKUP(O1978,[1]Wurste!$H:$I,2,FALSE)=0,"HF-Wurst Vegan"),
IFERROR(IF(VLOOKUP(O1978,[1]Wurste!$K:$L,2,FALSE)=0,"320er ohne Würste"),
IFERROR(IF(AND(OR(Abfalldokumentation!$A1978="BU3",Abfalldokumentation!$A1978="Verkauf"),Abfalldokumentation!$F1978="Schimmel",Abfalldokumentation!$G1978="keinen Abnehmer/kein Schälpersonal"),"Div. Zipfel, ES ohne Verwendung",VLOOKUP(Abfalldokumentation!$E1978,Produktgruppen!A:B,2,FALSE)),"-")))))))))))))))))))))))</f>
        <v>Rest</v>
      </c>
      <c r="E1978" s="97" t="str">
        <f>IFERROR(VLOOKUP(Abfalldokumentation!$O1978,Artikel!A:C,3,FALSE),Abfalldokumentation!$O1978)</f>
        <v>-</v>
      </c>
      <c r="F1978" s="97" t="str">
        <f>VLOOKUP(T1978,'Liste Gründe'!A:D,2,FALSE)</f>
        <v>Qualitätssicherung</v>
      </c>
      <c r="G1978" s="96" t="str">
        <f>IF(ISBLANK(V1978),VLOOKUP(Abfalldokumentation!$P1978,'Liste Gründe'!A:D,3,FALSE),V1978)</f>
        <v>Sensorik</v>
      </c>
      <c r="H1978" s="97" t="str">
        <f>IF(ISBLANK(Abfalldokumentation!$W1978),"-",Abfalldokumentation!$W1978)</f>
        <v>-</v>
      </c>
      <c r="I1978" s="97">
        <f t="shared" si="270"/>
        <v>47</v>
      </c>
      <c r="J1978" s="97" t="str">
        <f t="shared" si="271"/>
        <v>Produkte</v>
      </c>
      <c r="K1978" s="97" t="str">
        <f t="shared" si="272"/>
        <v>BUs</v>
      </c>
      <c r="L1978" s="97" t="str">
        <f t="shared" si="273"/>
        <v>Symptome</v>
      </c>
      <c r="M1978" s="97" t="str">
        <f>IFERROR(VLOOKUP(Abfalldokumentation!$O1978,Kennzahlen!S:V,3,FALSE)*Abfalldokumentation!$B1978,"0")</f>
        <v>0</v>
      </c>
      <c r="N1978" s="97" t="str">
        <f>IF(ISBLANK(Q1978),VLOOKUP(Abfalldokumentation!$O1978,'Linien - BU'!R:S,2,FALSE),Q1978)</f>
        <v>QM</v>
      </c>
      <c r="O1978" s="98" t="str">
        <f t="shared" si="274"/>
        <v>-</v>
      </c>
      <c r="P1978" s="98">
        <f t="shared" si="275"/>
        <v>74</v>
      </c>
      <c r="Q1978" s="39" t="s">
        <v>196</v>
      </c>
      <c r="R1978" s="40" t="s">
        <v>54</v>
      </c>
      <c r="S1978" s="40">
        <v>12</v>
      </c>
      <c r="T1978" s="40">
        <v>74</v>
      </c>
      <c r="U1978" s="41">
        <v>44523</v>
      </c>
      <c r="V1978" s="59"/>
      <c r="W1978" s="40"/>
      <c r="X1978" s="44" t="str">
        <f>IFERROR(VLOOKUP(Abfalldokumentation!$R1978,Artikel!A:C,3,FALSE),Abfalldokumentation!$R1978)</f>
        <v>-</v>
      </c>
    </row>
    <row r="1979" spans="1:24" ht="30" hidden="1" customHeight="1" x14ac:dyDescent="0.25">
      <c r="A1979" s="94" t="str">
        <f>VLOOKUP(N1979,'Linien - BU'!A:B,2,FALSE)</f>
        <v>BU3</v>
      </c>
      <c r="B1979" s="95">
        <f t="shared" si="269"/>
        <v>38</v>
      </c>
      <c r="C1979" s="96">
        <f>Abfalldokumentation!$U1979</f>
        <v>44523</v>
      </c>
      <c r="D1979" s="95" t="str">
        <f>IFERROR(IF(VLOOKUP(O1979,'[1]Rohware 230'!$B:$C,2,FALSE)=0,"Rohware"),
IFERROR(IF(VLOOKUP(O1979,[1]Sammelnr.!$B:$C,2,FALSE)=0,"Sammelnr. ungeschält ABS"),
IFERROR(IF(VLOOKUP(O1979,[1]Sammelnr.!$E:$F,2,FALSE)=0,"Sammelnr. ungeschält VS"),
IFERROR(IF(VLOOKUP(O1979,[1]Sammelnr.!$H:$I,2,FALSE)=0,"Sammelnr. geschält"),
IFERROR(IF(VLOOKUP(O1979,[1]Offen!$B:$C,2,FALSE)=0,"Offen ungeschält ABS"),
IFERROR(IF(VLOOKUP(O1979,[1]Offen!$E:$F,2,FALSE)=0,"Offen ungeschält VOS"),
IFERROR(IF(VLOOKUP(O1979,[1]Offen!$H:$I,2,FALSE)=0,"Offen geschält RW"),
IFERROR(IF(VLOOKUP(O1979,[1]Offen!$K:$L,2,FALSE)=0,"Offen vegan"),
IFERROR(IF(VLOOKUP(O1979,[1]Offen!$N:$O,2,FALSE)=0,"Offen Zipfel"),
IFERROR(IF(VLOOKUP(O1979,[1]Offen!$Q:$R,2,FALSE)=0,"Offen Endstücke"),
IFERROR(IF(VLOOKUP(O1979,[1]Vakuumiert!$B:$C,2,FALSE)=0,"Vakuumierter VOS ungeschält"),
IFERROR(IF(VLOOKUP(O1979,[1]Vakuumiert!$E:$F,2,FALSE)=0,"Vakuumierter ABS ungeschält"),
IFERROR(IF(VLOOKUP(O1979,[1]Vakuumiert!$H:$I,2,FALSE)=0,"Vakuumierter VOS geschält"),
IFERROR(IF(VLOOKUP(O1979,[1]Vakuumiert!$K:$L,2,FALSE)=0,"Vakuumierter VOS vegan"),
IFERROR(IF(VLOOKUP(O1979,[1]Vakuumiert!$N:$O,2,FALSE)=0,"Vakuumierter VOS Zipfel"),
IFERROR(IF(VLOOKUP(O1979,[1]Vakuumiert!$Q:$R,2,FALSE)=0,"Vakuumiert geschält"),
IFERROR(IF(VLOOKUP(O1979,'[1]vakuumierte Fertigprodukte'!$B:$C,2,FALSE)=0,"Fertigprodukte"),
IFERROR(IF(VLOOKUP(O1979,'[1]vakuumierte Fertigprodukte'!$E:$FI,2,FALSE)=0,"Vakuumierte Zipfel"),
IFERROR(IF(VLOOKUP(O1979,[1]Wurste!$B:$C,2,FALSE)=0,"Räucherwürste"),
IFERROR(IF(VLOOKUP(O1979,[1]Wurste!$E:$F,2,FALSE)=0,"URW/URGW Wurst"),
IFERROR(IF(VLOOKUP(O1979,[1]Wurste!$H:$I,2,FALSE)=0,"HF-Wurst Vegan"),
IFERROR(IF(VLOOKUP(O1979,[1]Wurste!$K:$L,2,FALSE)=0,"320er ohne Würste"),
IFERROR(IF(AND(OR(Abfalldokumentation!$A1979="BU3",Abfalldokumentation!$A1979="Verkauf"),Abfalldokumentation!$F1979="Schimmel",Abfalldokumentation!$G1979="keinen Abnehmer/kein Schälpersonal"),"Div. Zipfel, ES ohne Verwendung",VLOOKUP(Abfalldokumentation!$E1979,Produktgruppen!A:B,2,FALSE)),"-")))))))))))))))))))))))</f>
        <v>Rest</v>
      </c>
      <c r="E1979" s="97" t="str">
        <f>IFERROR(VLOOKUP(Abfalldokumentation!$O1979,Artikel!A:C,3,FALSE),Abfalldokumentation!$O1979)</f>
        <v>-</v>
      </c>
      <c r="F1979" s="97" t="str">
        <f>VLOOKUP(T1979,'Liste Gründe'!A:D,2,FALSE)</f>
        <v>keinen Verwendungszweck</v>
      </c>
      <c r="G1979" s="96" t="str">
        <f>IF(ISBLANK(V1979),VLOOKUP(Abfalldokumentation!$P1979,'Liste Gründe'!A:D,3,FALSE),V1979)</f>
        <v>keinen Verwendungszweck</v>
      </c>
      <c r="H1979" s="97" t="str">
        <f>IF(ISBLANK(Abfalldokumentation!$W1979),"-",Abfalldokumentation!$W1979)</f>
        <v>-</v>
      </c>
      <c r="I1979" s="97">
        <f t="shared" si="270"/>
        <v>47</v>
      </c>
      <c r="J1979" s="97" t="str">
        <f t="shared" si="271"/>
        <v>Produkte</v>
      </c>
      <c r="K1979" s="97" t="str">
        <f t="shared" si="272"/>
        <v>BUs</v>
      </c>
      <c r="L1979" s="97" t="str">
        <f t="shared" si="273"/>
        <v>Symptome</v>
      </c>
      <c r="M1979" s="97" t="str">
        <f>IFERROR(VLOOKUP(Abfalldokumentation!$O1979,Kennzahlen!S:V,3,FALSE)*Abfalldokumentation!$B1979,"0")</f>
        <v>0</v>
      </c>
      <c r="N1979" s="97" t="str">
        <f>IF(ISBLANK(Q1979),VLOOKUP(Abfalldokumentation!$O1979,'Linien - BU'!R:S,2,FALSE),Q1979)</f>
        <v>WVP</v>
      </c>
      <c r="O1979" s="98" t="str">
        <f t="shared" si="274"/>
        <v>-</v>
      </c>
      <c r="P1979" s="98">
        <f t="shared" si="275"/>
        <v>61</v>
      </c>
      <c r="Q1979" s="39" t="s">
        <v>209</v>
      </c>
      <c r="R1979" s="40" t="s">
        <v>54</v>
      </c>
      <c r="S1979" s="40">
        <v>38</v>
      </c>
      <c r="T1979" s="40">
        <v>61</v>
      </c>
      <c r="U1979" s="41">
        <v>44523</v>
      </c>
      <c r="V1979" s="59"/>
      <c r="W1979" s="40"/>
      <c r="X1979" s="44" t="str">
        <f>IFERROR(VLOOKUP(Abfalldokumentation!$R1979,Artikel!A:C,3,FALSE),Abfalldokumentation!$R1979)</f>
        <v>-</v>
      </c>
    </row>
    <row r="1980" spans="1:24" ht="30" hidden="1" customHeight="1" x14ac:dyDescent="0.25">
      <c r="A1980" s="94" t="str">
        <f>VLOOKUP(N1980,'Linien - BU'!A:B,2,FALSE)</f>
        <v>BU1</v>
      </c>
      <c r="B1980" s="95">
        <f t="shared" si="269"/>
        <v>14</v>
      </c>
      <c r="C1980" s="96">
        <f>Abfalldokumentation!$U1980</f>
        <v>44523</v>
      </c>
      <c r="D1980" s="95" t="str">
        <f>IFERROR(IF(VLOOKUP(O1980,'[1]Rohware 230'!$B:$C,2,FALSE)=0,"Rohware"),
IFERROR(IF(VLOOKUP(O1980,[1]Sammelnr.!$B:$C,2,FALSE)=0,"Sammelnr. ungeschält ABS"),
IFERROR(IF(VLOOKUP(O1980,[1]Sammelnr.!$E:$F,2,FALSE)=0,"Sammelnr. ungeschält VS"),
IFERROR(IF(VLOOKUP(O1980,[1]Sammelnr.!$H:$I,2,FALSE)=0,"Sammelnr. geschält"),
IFERROR(IF(VLOOKUP(O1980,[1]Offen!$B:$C,2,FALSE)=0,"Offen ungeschält ABS"),
IFERROR(IF(VLOOKUP(O1980,[1]Offen!$E:$F,2,FALSE)=0,"Offen ungeschält VOS"),
IFERROR(IF(VLOOKUP(O1980,[1]Offen!$H:$I,2,FALSE)=0,"Offen geschält RW"),
IFERROR(IF(VLOOKUP(O1980,[1]Offen!$K:$L,2,FALSE)=0,"Offen vegan"),
IFERROR(IF(VLOOKUP(O1980,[1]Offen!$N:$O,2,FALSE)=0,"Offen Zipfel"),
IFERROR(IF(VLOOKUP(O1980,[1]Offen!$Q:$R,2,FALSE)=0,"Offen Endstücke"),
IFERROR(IF(VLOOKUP(O1980,[1]Vakuumiert!$B:$C,2,FALSE)=0,"Vakuumierter VOS ungeschält"),
IFERROR(IF(VLOOKUP(O1980,[1]Vakuumiert!$E:$F,2,FALSE)=0,"Vakuumierter ABS ungeschält"),
IFERROR(IF(VLOOKUP(O1980,[1]Vakuumiert!$H:$I,2,FALSE)=0,"Vakuumierter VOS geschält"),
IFERROR(IF(VLOOKUP(O1980,[1]Vakuumiert!$K:$L,2,FALSE)=0,"Vakuumierter VOS vegan"),
IFERROR(IF(VLOOKUP(O1980,[1]Vakuumiert!$N:$O,2,FALSE)=0,"Vakuumierter VOS Zipfel"),
IFERROR(IF(VLOOKUP(O1980,[1]Vakuumiert!$Q:$R,2,FALSE)=0,"Vakuumiert geschält"),
IFERROR(IF(VLOOKUP(O1980,'[1]vakuumierte Fertigprodukte'!$B:$C,2,FALSE)=0,"Fertigprodukte"),
IFERROR(IF(VLOOKUP(O1980,'[1]vakuumierte Fertigprodukte'!$E:$FI,2,FALSE)=0,"Vakuumierte Zipfel"),
IFERROR(IF(VLOOKUP(O1980,[1]Wurste!$B:$C,2,FALSE)=0,"Räucherwürste"),
IFERROR(IF(VLOOKUP(O1980,[1]Wurste!$E:$F,2,FALSE)=0,"URW/URGW Wurst"),
IFERROR(IF(VLOOKUP(O1980,[1]Wurste!$H:$I,2,FALSE)=0,"HF-Wurst Vegan"),
IFERROR(IF(VLOOKUP(O1980,[1]Wurste!$K:$L,2,FALSE)=0,"320er ohne Würste"),
IFERROR(IF(AND(OR(Abfalldokumentation!$A1980="BU3",Abfalldokumentation!$A1980="Verkauf"),Abfalldokumentation!$F1980="Schimmel",Abfalldokumentation!$G1980="keinen Abnehmer/kein Schälpersonal"),"Div. Zipfel, ES ohne Verwendung",VLOOKUP(Abfalldokumentation!$E1980,Produktgruppen!A:B,2,FALSE)),"-")))))))))))))))))))))))</f>
        <v>Vorschmelz</v>
      </c>
      <c r="E1980" s="97" t="str">
        <f>IFERROR(VLOOKUP(Abfalldokumentation!$O1980,Artikel!A:C,3,FALSE),Abfalldokumentation!$O1980)</f>
        <v>VOS-ABS ENTSORGUNG</v>
      </c>
      <c r="F1980" s="97" t="str">
        <f>VLOOKUP(T1980,'Liste Gründe'!A:D,2,FALSE)</f>
        <v>Rest</v>
      </c>
      <c r="G1980" s="96" t="str">
        <f>IF(ISBLANK(V1980),VLOOKUP(Abfalldokumentation!$P1980,'Liste Gründe'!A:D,3,FALSE),V1980)</f>
        <v>geschälte Rinde</v>
      </c>
      <c r="H1980" s="97" t="str">
        <f>IF(ISBLANK(Abfalldokumentation!$W1980),"-",Abfalldokumentation!$W1980)</f>
        <v>-</v>
      </c>
      <c r="I1980" s="97">
        <f t="shared" si="270"/>
        <v>47</v>
      </c>
      <c r="J1980" s="97" t="str">
        <f t="shared" si="271"/>
        <v>Produkte</v>
      </c>
      <c r="K1980" s="97" t="str">
        <f t="shared" si="272"/>
        <v>BUs</v>
      </c>
      <c r="L1980" s="97" t="str">
        <f t="shared" si="273"/>
        <v>Symptome</v>
      </c>
      <c r="M1980" s="97">
        <f>IFERROR(VLOOKUP(Abfalldokumentation!$O1980,Kennzahlen!S:V,3,FALSE)*Abfalldokumentation!$B1980,"0")</f>
        <v>0.14000000000000001</v>
      </c>
      <c r="N1980" s="97" t="str">
        <f>IF(ISBLANK(Q1980),VLOOKUP(Abfalldokumentation!$O1980,'Linien - BU'!R:S,2,FALSE),Q1980)</f>
        <v>BU1</v>
      </c>
      <c r="O1980" s="98">
        <f t="shared" si="274"/>
        <v>29500917</v>
      </c>
      <c r="P1980" s="98">
        <f t="shared" si="275"/>
        <v>60</v>
      </c>
      <c r="Q1980" s="39" t="s">
        <v>6</v>
      </c>
      <c r="R1980" s="40">
        <v>29500917</v>
      </c>
      <c r="S1980" s="40">
        <v>14</v>
      </c>
      <c r="T1980" s="40">
        <v>60</v>
      </c>
      <c r="U1980" s="41">
        <v>44523</v>
      </c>
      <c r="V1980" s="59"/>
      <c r="W1980" s="40"/>
      <c r="X1980" s="44" t="str">
        <f>IFERROR(VLOOKUP(Abfalldokumentation!$R1980,Artikel!A:C,3,FALSE),Abfalldokumentation!$R1980)</f>
        <v>VOS-ABS ENTSORGUNG</v>
      </c>
    </row>
    <row r="1981" spans="1:24" ht="30" hidden="1" customHeight="1" x14ac:dyDescent="0.25">
      <c r="A1981" s="94" t="str">
        <f>VLOOKUP(N1981,'Linien - BU'!A:B,2,FALSE)</f>
        <v>Rest</v>
      </c>
      <c r="B1981" s="95">
        <f t="shared" si="269"/>
        <v>200</v>
      </c>
      <c r="C1981" s="96">
        <f>Abfalldokumentation!$U1981</f>
        <v>44523</v>
      </c>
      <c r="D1981" s="95" t="str">
        <f>IFERROR(IF(VLOOKUP(O1981,'[1]Rohware 230'!$B:$C,2,FALSE)=0,"Rohware"),
IFERROR(IF(VLOOKUP(O1981,[1]Sammelnr.!$B:$C,2,FALSE)=0,"Sammelnr. ungeschält ABS"),
IFERROR(IF(VLOOKUP(O1981,[1]Sammelnr.!$E:$F,2,FALSE)=0,"Sammelnr. ungeschält VS"),
IFERROR(IF(VLOOKUP(O1981,[1]Sammelnr.!$H:$I,2,FALSE)=0,"Sammelnr. geschält"),
IFERROR(IF(VLOOKUP(O1981,[1]Offen!$B:$C,2,FALSE)=0,"Offen ungeschält ABS"),
IFERROR(IF(VLOOKUP(O1981,[1]Offen!$E:$F,2,FALSE)=0,"Offen ungeschält VOS"),
IFERROR(IF(VLOOKUP(O1981,[1]Offen!$H:$I,2,FALSE)=0,"Offen geschält RW"),
IFERROR(IF(VLOOKUP(O1981,[1]Offen!$K:$L,2,FALSE)=0,"Offen vegan"),
IFERROR(IF(VLOOKUP(O1981,[1]Offen!$N:$O,2,FALSE)=0,"Offen Zipfel"),
IFERROR(IF(VLOOKUP(O1981,[1]Offen!$Q:$R,2,FALSE)=0,"Offen Endstücke"),
IFERROR(IF(VLOOKUP(O1981,[1]Vakuumiert!$B:$C,2,FALSE)=0,"Vakuumierter VOS ungeschält"),
IFERROR(IF(VLOOKUP(O1981,[1]Vakuumiert!$E:$F,2,FALSE)=0,"Vakuumierter ABS ungeschält"),
IFERROR(IF(VLOOKUP(O1981,[1]Vakuumiert!$H:$I,2,FALSE)=0,"Vakuumierter VOS geschält"),
IFERROR(IF(VLOOKUP(O1981,[1]Vakuumiert!$K:$L,2,FALSE)=0,"Vakuumierter VOS vegan"),
IFERROR(IF(VLOOKUP(O1981,[1]Vakuumiert!$N:$O,2,FALSE)=0,"Vakuumierter VOS Zipfel"),
IFERROR(IF(VLOOKUP(O1981,[1]Vakuumiert!$Q:$R,2,FALSE)=0,"Vakuumiert geschält"),
IFERROR(IF(VLOOKUP(O1981,'[1]vakuumierte Fertigprodukte'!$B:$C,2,FALSE)=0,"Fertigprodukte"),
IFERROR(IF(VLOOKUP(O1981,'[1]vakuumierte Fertigprodukte'!$E:$FI,2,FALSE)=0,"Vakuumierte Zipfel"),
IFERROR(IF(VLOOKUP(O1981,[1]Wurste!$B:$C,2,FALSE)=0,"Räucherwürste"),
IFERROR(IF(VLOOKUP(O1981,[1]Wurste!$E:$F,2,FALSE)=0,"URW/URGW Wurst"),
IFERROR(IF(VLOOKUP(O1981,[1]Wurste!$H:$I,2,FALSE)=0,"HF-Wurst Vegan"),
IFERROR(IF(VLOOKUP(O1981,[1]Wurste!$K:$L,2,FALSE)=0,"320er ohne Würste"),
IFERROR(IF(AND(OR(Abfalldokumentation!$A1981="BU3",Abfalldokumentation!$A1981="Verkauf"),Abfalldokumentation!$F1981="Schimmel",Abfalldokumentation!$G1981="keinen Abnehmer/kein Schälpersonal"),"Div. Zipfel, ES ohne Verwendung",VLOOKUP(Abfalldokumentation!$E1981,Produktgruppen!A:B,2,FALSE)),"-")))))))))))))))))))))))</f>
        <v>Rest</v>
      </c>
      <c r="E1981" s="97" t="str">
        <f>IFERROR(VLOOKUP(Abfalldokumentation!$O1981,Artikel!A:C,3,FALSE),Abfalldokumentation!$O1981)</f>
        <v>-</v>
      </c>
      <c r="F1981" s="97" t="str">
        <f>VLOOKUP(T1981,'Liste Gründe'!A:D,2,FALSE)</f>
        <v>Qualitätssicherung</v>
      </c>
      <c r="G1981" s="96" t="str">
        <f>IF(ISBLANK(V1981),VLOOKUP(Abfalldokumentation!$P1981,'Liste Gründe'!A:D,3,FALSE),V1981)</f>
        <v>Laborproben</v>
      </c>
      <c r="H1981" s="97" t="str">
        <f>IF(ISBLANK(Abfalldokumentation!$W1981),"-",Abfalldokumentation!$W1981)</f>
        <v>-</v>
      </c>
      <c r="I1981" s="97">
        <f t="shared" si="270"/>
        <v>47</v>
      </c>
      <c r="J1981" s="97" t="str">
        <f t="shared" si="271"/>
        <v>Produkte</v>
      </c>
      <c r="K1981" s="97" t="str">
        <f t="shared" si="272"/>
        <v>BUs</v>
      </c>
      <c r="L1981" s="97" t="str">
        <f t="shared" si="273"/>
        <v>Symptome</v>
      </c>
      <c r="M1981" s="97" t="str">
        <f>IFERROR(VLOOKUP(Abfalldokumentation!$O1981,Kennzahlen!S:V,3,FALSE)*Abfalldokumentation!$B1981,"0")</f>
        <v>0</v>
      </c>
      <c r="N1981" s="97" t="str">
        <f>IF(ISBLANK(Q1981),VLOOKUP(Abfalldokumentation!$O1981,'Linien - BU'!R:S,2,FALSE),Q1981)</f>
        <v>Labor</v>
      </c>
      <c r="O1981" s="98" t="str">
        <f t="shared" si="274"/>
        <v>-</v>
      </c>
      <c r="P1981" s="98">
        <f t="shared" si="275"/>
        <v>73</v>
      </c>
      <c r="Q1981" s="39" t="s">
        <v>199</v>
      </c>
      <c r="R1981" s="40" t="s">
        <v>54</v>
      </c>
      <c r="S1981" s="40">
        <v>200</v>
      </c>
      <c r="T1981" s="40">
        <v>73</v>
      </c>
      <c r="U1981" s="41">
        <v>44523</v>
      </c>
      <c r="V1981" s="59"/>
      <c r="W1981" s="40"/>
      <c r="X1981" s="44" t="str">
        <f>IFERROR(VLOOKUP(Abfalldokumentation!$R1981,Artikel!A:C,3,FALSE),Abfalldokumentation!$R1981)</f>
        <v>-</v>
      </c>
    </row>
    <row r="1982" spans="1:24" ht="30" hidden="1" customHeight="1" x14ac:dyDescent="0.25">
      <c r="A1982" s="94" t="str">
        <f>VLOOKUP(N1982,'Linien - BU'!A:B,2,FALSE)</f>
        <v>Rest</v>
      </c>
      <c r="B1982" s="95">
        <f t="shared" si="269"/>
        <v>5</v>
      </c>
      <c r="C1982" s="96">
        <f>Abfalldokumentation!$U1982</f>
        <v>44523</v>
      </c>
      <c r="D1982" s="95" t="str">
        <f>IFERROR(IF(VLOOKUP(O1982,'[1]Rohware 230'!$B:$C,2,FALSE)=0,"Rohware"),
IFERROR(IF(VLOOKUP(O1982,[1]Sammelnr.!$B:$C,2,FALSE)=0,"Sammelnr. ungeschält ABS"),
IFERROR(IF(VLOOKUP(O1982,[1]Sammelnr.!$E:$F,2,FALSE)=0,"Sammelnr. ungeschält VS"),
IFERROR(IF(VLOOKUP(O1982,[1]Sammelnr.!$H:$I,2,FALSE)=0,"Sammelnr. geschält"),
IFERROR(IF(VLOOKUP(O1982,[1]Offen!$B:$C,2,FALSE)=0,"Offen ungeschält ABS"),
IFERROR(IF(VLOOKUP(O1982,[1]Offen!$E:$F,2,FALSE)=0,"Offen ungeschält VOS"),
IFERROR(IF(VLOOKUP(O1982,[1]Offen!$H:$I,2,FALSE)=0,"Offen geschält RW"),
IFERROR(IF(VLOOKUP(O1982,[1]Offen!$K:$L,2,FALSE)=0,"Offen vegan"),
IFERROR(IF(VLOOKUP(O1982,[1]Offen!$N:$O,2,FALSE)=0,"Offen Zipfel"),
IFERROR(IF(VLOOKUP(O1982,[1]Offen!$Q:$R,2,FALSE)=0,"Offen Endstücke"),
IFERROR(IF(VLOOKUP(O1982,[1]Vakuumiert!$B:$C,2,FALSE)=0,"Vakuumierter VOS ungeschält"),
IFERROR(IF(VLOOKUP(O1982,[1]Vakuumiert!$E:$F,2,FALSE)=0,"Vakuumierter ABS ungeschält"),
IFERROR(IF(VLOOKUP(O1982,[1]Vakuumiert!$H:$I,2,FALSE)=0,"Vakuumierter VOS geschält"),
IFERROR(IF(VLOOKUP(O1982,[1]Vakuumiert!$K:$L,2,FALSE)=0,"Vakuumierter VOS vegan"),
IFERROR(IF(VLOOKUP(O1982,[1]Vakuumiert!$N:$O,2,FALSE)=0,"Vakuumierter VOS Zipfel"),
IFERROR(IF(VLOOKUP(O1982,[1]Vakuumiert!$Q:$R,2,FALSE)=0,"Vakuumiert geschält"),
IFERROR(IF(VLOOKUP(O1982,'[1]vakuumierte Fertigprodukte'!$B:$C,2,FALSE)=0,"Fertigprodukte"),
IFERROR(IF(VLOOKUP(O1982,'[1]vakuumierte Fertigprodukte'!$E:$FI,2,FALSE)=0,"Vakuumierte Zipfel"),
IFERROR(IF(VLOOKUP(O1982,[1]Wurste!$B:$C,2,FALSE)=0,"Räucherwürste"),
IFERROR(IF(VLOOKUP(O1982,[1]Wurste!$E:$F,2,FALSE)=0,"URW/URGW Wurst"),
IFERROR(IF(VLOOKUP(O1982,[1]Wurste!$H:$I,2,FALSE)=0,"HF-Wurst Vegan"),
IFERROR(IF(VLOOKUP(O1982,[1]Wurste!$K:$L,2,FALSE)=0,"320er ohne Würste"),
IFERROR(IF(AND(OR(Abfalldokumentation!$A1982="BU3",Abfalldokumentation!$A1982="Verkauf"),Abfalldokumentation!$F1982="Schimmel",Abfalldokumentation!$G1982="keinen Abnehmer/kein Schälpersonal"),"Div. Zipfel, ES ohne Verwendung",VLOOKUP(Abfalldokumentation!$E1982,Produktgruppen!A:B,2,FALSE)),"-")))))))))))))))))))))))</f>
        <v>Rest</v>
      </c>
      <c r="E1982" s="97" t="str">
        <f>IFERROR(VLOOKUP(Abfalldokumentation!$O1982,Artikel!A:C,3,FALSE),Abfalldokumentation!$O1982)</f>
        <v>-</v>
      </c>
      <c r="F1982" s="97" t="str">
        <f>VLOOKUP(T1982,'Liste Gründe'!A:D,2,FALSE)</f>
        <v>Qualitätssicherung</v>
      </c>
      <c r="G1982" s="96" t="str">
        <f>IF(ISBLANK(V1982),VLOOKUP(Abfalldokumentation!$P1982,'Liste Gründe'!A:D,3,FALSE),V1982)</f>
        <v>Muster</v>
      </c>
      <c r="H1982" s="97" t="str">
        <f>IF(ISBLANK(Abfalldokumentation!$W1982),"-",Abfalldokumentation!$W1982)</f>
        <v>-</v>
      </c>
      <c r="I1982" s="97">
        <f t="shared" si="270"/>
        <v>47</v>
      </c>
      <c r="J1982" s="97" t="str">
        <f t="shared" si="271"/>
        <v>Produkte</v>
      </c>
      <c r="K1982" s="97" t="str">
        <f t="shared" si="272"/>
        <v>BUs</v>
      </c>
      <c r="L1982" s="97" t="str">
        <f t="shared" si="273"/>
        <v>Symptome</v>
      </c>
      <c r="M1982" s="97" t="str">
        <f>IFERROR(VLOOKUP(Abfalldokumentation!$O1982,Kennzahlen!S:V,3,FALSE)*Abfalldokumentation!$B1982,"0")</f>
        <v>0</v>
      </c>
      <c r="N1982" s="97" t="str">
        <f>IF(ISBLANK(Q1982),VLOOKUP(Abfalldokumentation!$O1982,'Linien - BU'!R:S,2,FALSE),Q1982)</f>
        <v>QM</v>
      </c>
      <c r="O1982" s="98" t="str">
        <f t="shared" si="274"/>
        <v>-</v>
      </c>
      <c r="P1982" s="98">
        <f t="shared" si="275"/>
        <v>72</v>
      </c>
      <c r="Q1982" s="39" t="s">
        <v>196</v>
      </c>
      <c r="R1982" s="40" t="s">
        <v>54</v>
      </c>
      <c r="S1982" s="40">
        <v>5</v>
      </c>
      <c r="T1982" s="40">
        <v>72</v>
      </c>
      <c r="U1982" s="41">
        <v>44523</v>
      </c>
      <c r="V1982" s="59"/>
      <c r="W1982" s="40"/>
      <c r="X1982" s="44" t="str">
        <f>IFERROR(VLOOKUP(Abfalldokumentation!$R1982,Artikel!A:C,3,FALSE),Abfalldokumentation!$R1982)</f>
        <v>-</v>
      </c>
    </row>
    <row r="1983" spans="1:24" ht="30" hidden="1" customHeight="1" x14ac:dyDescent="0.25">
      <c r="A1983" s="94" t="str">
        <f>VLOOKUP(N1983,'Linien - BU'!A:B,2,FALSE)</f>
        <v>Rest</v>
      </c>
      <c r="B1983" s="95">
        <f t="shared" ref="B1983:B2005" si="276">S1983</f>
        <v>42</v>
      </c>
      <c r="C1983" s="96">
        <f>Abfalldokumentation!$U1983</f>
        <v>44523</v>
      </c>
      <c r="D1983" s="95" t="str">
        <f>IFERROR(IF(VLOOKUP(O1983,'[1]Rohware 230'!$B:$C,2,FALSE)=0,"Rohware"),
IFERROR(IF(VLOOKUP(O1983,[1]Sammelnr.!$B:$C,2,FALSE)=0,"Sammelnr. ungeschält ABS"),
IFERROR(IF(VLOOKUP(O1983,[1]Sammelnr.!$E:$F,2,FALSE)=0,"Sammelnr. ungeschält VS"),
IFERROR(IF(VLOOKUP(O1983,[1]Sammelnr.!$H:$I,2,FALSE)=0,"Sammelnr. geschält"),
IFERROR(IF(VLOOKUP(O1983,[1]Offen!$B:$C,2,FALSE)=0,"Offen ungeschält ABS"),
IFERROR(IF(VLOOKUP(O1983,[1]Offen!$E:$F,2,FALSE)=0,"Offen ungeschält VOS"),
IFERROR(IF(VLOOKUP(O1983,[1]Offen!$H:$I,2,FALSE)=0,"Offen geschält RW"),
IFERROR(IF(VLOOKUP(O1983,[1]Offen!$K:$L,2,FALSE)=0,"Offen vegan"),
IFERROR(IF(VLOOKUP(O1983,[1]Offen!$N:$O,2,FALSE)=0,"Offen Zipfel"),
IFERROR(IF(VLOOKUP(O1983,[1]Offen!$Q:$R,2,FALSE)=0,"Offen Endstücke"),
IFERROR(IF(VLOOKUP(O1983,[1]Vakuumiert!$B:$C,2,FALSE)=0,"Vakuumierter VOS ungeschält"),
IFERROR(IF(VLOOKUP(O1983,[1]Vakuumiert!$E:$F,2,FALSE)=0,"Vakuumierter ABS ungeschält"),
IFERROR(IF(VLOOKUP(O1983,[1]Vakuumiert!$H:$I,2,FALSE)=0,"Vakuumierter VOS geschält"),
IFERROR(IF(VLOOKUP(O1983,[1]Vakuumiert!$K:$L,2,FALSE)=0,"Vakuumierter VOS vegan"),
IFERROR(IF(VLOOKUP(O1983,[1]Vakuumiert!$N:$O,2,FALSE)=0,"Vakuumierter VOS Zipfel"),
IFERROR(IF(VLOOKUP(O1983,[1]Vakuumiert!$Q:$R,2,FALSE)=0,"Vakuumiert geschält"),
IFERROR(IF(VLOOKUP(O1983,'[1]vakuumierte Fertigprodukte'!$B:$C,2,FALSE)=0,"Fertigprodukte"),
IFERROR(IF(VLOOKUP(O1983,'[1]vakuumierte Fertigprodukte'!$E:$FI,2,FALSE)=0,"Vakuumierte Zipfel"),
IFERROR(IF(VLOOKUP(O1983,[1]Wurste!$B:$C,2,FALSE)=0,"Räucherwürste"),
IFERROR(IF(VLOOKUP(O1983,[1]Wurste!$E:$F,2,FALSE)=0,"URW/URGW Wurst"),
IFERROR(IF(VLOOKUP(O1983,[1]Wurste!$H:$I,2,FALSE)=0,"HF-Wurst Vegan"),
IFERROR(IF(VLOOKUP(O1983,[1]Wurste!$K:$L,2,FALSE)=0,"320er ohne Würste"),
IFERROR(IF(AND(OR(Abfalldokumentation!$A1983="BU3",Abfalldokumentation!$A1983="Verkauf"),Abfalldokumentation!$F1983="Schimmel",Abfalldokumentation!$G1983="keinen Abnehmer/kein Schälpersonal"),"Div. Zipfel, ES ohne Verwendung",VLOOKUP(Abfalldokumentation!$E1983,Produktgruppen!A:B,2,FALSE)),"-")))))))))))))))))))))))</f>
        <v>Rest</v>
      </c>
      <c r="E1983" s="97" t="str">
        <f>IFERROR(VLOOKUP(Abfalldokumentation!$O1983,Artikel!A:C,3,FALSE),Abfalldokumentation!$O1983)</f>
        <v>-</v>
      </c>
      <c r="F1983" s="97" t="str">
        <f>VLOOKUP(T1983,'Liste Gründe'!A:D,2,FALSE)</f>
        <v>Qualitätssicherung</v>
      </c>
      <c r="G1983" s="96" t="str">
        <f>IF(ISBLANK(V1983),VLOOKUP(Abfalldokumentation!$P1983,'Liste Gründe'!A:D,3,FALSE),V1983)</f>
        <v>Laborproben</v>
      </c>
      <c r="H1983" s="97" t="str">
        <f>IF(ISBLANK(Abfalldokumentation!$W1983),"-",Abfalldokumentation!$W1983)</f>
        <v>-</v>
      </c>
      <c r="I1983" s="97">
        <f t="shared" ref="I1983:I2005" si="277">_xlfn.ISOWEEKNUM(C1983)</f>
        <v>47</v>
      </c>
      <c r="J1983" s="97" t="str">
        <f t="shared" ref="J1983:J2005" si="278">"Produkte"</f>
        <v>Produkte</v>
      </c>
      <c r="K1983" s="97" t="str">
        <f t="shared" ref="K1983:K2005" si="279">"BUs"</f>
        <v>BUs</v>
      </c>
      <c r="L1983" s="97" t="str">
        <f t="shared" ref="L1983:L2005" si="280">"Symptome"</f>
        <v>Symptome</v>
      </c>
      <c r="M1983" s="97" t="str">
        <f>IFERROR(VLOOKUP(Abfalldokumentation!$O1983,Kennzahlen!S:V,3,FALSE)*Abfalldokumentation!$B1983,"0")</f>
        <v>0</v>
      </c>
      <c r="N1983" s="97" t="str">
        <f>IF(ISBLANK(Q1983),VLOOKUP(Abfalldokumentation!$O1983,'Linien - BU'!R:S,2,FALSE),Q1983)</f>
        <v>Labor</v>
      </c>
      <c r="O1983" s="98" t="str">
        <f t="shared" ref="O1983:O2005" si="281">R1983</f>
        <v>-</v>
      </c>
      <c r="P1983" s="98">
        <f t="shared" ref="P1983:P2005" si="282">T1983</f>
        <v>73</v>
      </c>
      <c r="Q1983" s="39" t="s">
        <v>199</v>
      </c>
      <c r="R1983" s="40" t="s">
        <v>54</v>
      </c>
      <c r="S1983" s="40">
        <v>42</v>
      </c>
      <c r="T1983" s="40">
        <v>73</v>
      </c>
      <c r="U1983" s="41">
        <v>44523</v>
      </c>
      <c r="V1983" s="59"/>
      <c r="W1983" s="40"/>
      <c r="X1983" s="44" t="str">
        <f>IFERROR(VLOOKUP(Abfalldokumentation!$R1983,Artikel!A:C,3,FALSE),Abfalldokumentation!$R1983)</f>
        <v>-</v>
      </c>
    </row>
    <row r="1984" spans="1:24" ht="30" hidden="1" customHeight="1" x14ac:dyDescent="0.25">
      <c r="A1984" s="94" t="str">
        <f>VLOOKUP(N1984,'Linien - BU'!A:B,2,FALSE)</f>
        <v>BU3</v>
      </c>
      <c r="B1984" s="95">
        <f t="shared" si="276"/>
        <v>96</v>
      </c>
      <c r="C1984" s="96">
        <f>Abfalldokumentation!$U1984</f>
        <v>44523</v>
      </c>
      <c r="D1984" s="95" t="str">
        <f>IFERROR(IF(VLOOKUP(O1984,'[1]Rohware 230'!$B:$C,2,FALSE)=0,"Rohware"),
IFERROR(IF(VLOOKUP(O1984,[1]Sammelnr.!$B:$C,2,FALSE)=0,"Sammelnr. ungeschält ABS"),
IFERROR(IF(VLOOKUP(O1984,[1]Sammelnr.!$E:$F,2,FALSE)=0,"Sammelnr. ungeschält VS"),
IFERROR(IF(VLOOKUP(O1984,[1]Sammelnr.!$H:$I,2,FALSE)=0,"Sammelnr. geschält"),
IFERROR(IF(VLOOKUP(O1984,[1]Offen!$B:$C,2,FALSE)=0,"Offen ungeschält ABS"),
IFERROR(IF(VLOOKUP(O1984,[1]Offen!$E:$F,2,FALSE)=0,"Offen ungeschält VOS"),
IFERROR(IF(VLOOKUP(O1984,[1]Offen!$H:$I,2,FALSE)=0,"Offen geschält RW"),
IFERROR(IF(VLOOKUP(O1984,[1]Offen!$K:$L,2,FALSE)=0,"Offen vegan"),
IFERROR(IF(VLOOKUP(O1984,[1]Offen!$N:$O,2,FALSE)=0,"Offen Zipfel"),
IFERROR(IF(VLOOKUP(O1984,[1]Offen!$Q:$R,2,FALSE)=0,"Offen Endstücke"),
IFERROR(IF(VLOOKUP(O1984,[1]Vakuumiert!$B:$C,2,FALSE)=0,"Vakuumierter VOS ungeschält"),
IFERROR(IF(VLOOKUP(O1984,[1]Vakuumiert!$E:$F,2,FALSE)=0,"Vakuumierter ABS ungeschält"),
IFERROR(IF(VLOOKUP(O1984,[1]Vakuumiert!$H:$I,2,FALSE)=0,"Vakuumierter VOS geschält"),
IFERROR(IF(VLOOKUP(O1984,[1]Vakuumiert!$K:$L,2,FALSE)=0,"Vakuumierter VOS vegan"),
IFERROR(IF(VLOOKUP(O1984,[1]Vakuumiert!$N:$O,2,FALSE)=0,"Vakuumierter VOS Zipfel"),
IFERROR(IF(VLOOKUP(O1984,[1]Vakuumiert!$Q:$R,2,FALSE)=0,"Vakuumiert geschält"),
IFERROR(IF(VLOOKUP(O1984,'[1]vakuumierte Fertigprodukte'!$B:$C,2,FALSE)=0,"Fertigprodukte"),
IFERROR(IF(VLOOKUP(O1984,'[1]vakuumierte Fertigprodukte'!$E:$FI,2,FALSE)=0,"Vakuumierte Zipfel"),
IFERROR(IF(VLOOKUP(O1984,[1]Wurste!$B:$C,2,FALSE)=0,"Räucherwürste"),
IFERROR(IF(VLOOKUP(O1984,[1]Wurste!$E:$F,2,FALSE)=0,"URW/URGW Wurst"),
IFERROR(IF(VLOOKUP(O1984,[1]Wurste!$H:$I,2,FALSE)=0,"HF-Wurst Vegan"),
IFERROR(IF(VLOOKUP(O1984,[1]Wurste!$K:$L,2,FALSE)=0,"320er ohne Würste"),
IFERROR(IF(AND(OR(Abfalldokumentation!$A1984="BU3",Abfalldokumentation!$A1984="Verkauf"),Abfalldokumentation!$F1984="Schimmel",Abfalldokumentation!$G1984="keinen Abnehmer/kein Schälpersonal"),"Div. Zipfel, ES ohne Verwendung",VLOOKUP(Abfalldokumentation!$E1984,Produktgruppen!A:B,2,FALSE)),"-")))))))))))))))))))))))</f>
        <v>Vakuumierter VOS ungeschält</v>
      </c>
      <c r="E1984" s="97" t="str">
        <f>IFERROR(VLOOKUP(Abfalldokumentation!$O1984,Artikel!A:C,3,FALSE),Abfalldokumentation!$O1984)</f>
        <v>VOS RW-NUSS-VAKU</v>
      </c>
      <c r="F1984" s="97" t="str">
        <f>VLOOKUP(T1984,'Liste Gründe'!A:D,2,FALSE)</f>
        <v>Schimmel</v>
      </c>
      <c r="G1984" s="96" t="str">
        <f>IF(ISBLANK(V1984),VLOOKUP(Abfalldokumentation!$P1984,'Liste Gründe'!A:D,3,FALSE),V1984)</f>
        <v>Schimmel</v>
      </c>
      <c r="H1984" s="97" t="str">
        <f>IF(ISBLANK(Abfalldokumentation!$W1984),"-",Abfalldokumentation!$W1984)</f>
        <v>-</v>
      </c>
      <c r="I1984" s="97">
        <f t="shared" si="277"/>
        <v>47</v>
      </c>
      <c r="J1984" s="97" t="str">
        <f t="shared" si="278"/>
        <v>Produkte</v>
      </c>
      <c r="K1984" s="97" t="str">
        <f t="shared" si="279"/>
        <v>BUs</v>
      </c>
      <c r="L1984" s="97" t="str">
        <f t="shared" si="280"/>
        <v>Symptome</v>
      </c>
      <c r="M1984" s="97">
        <f>IFERROR(VLOOKUP(Abfalldokumentation!$O1984,Kennzahlen!S:V,3,FALSE)*Abfalldokumentation!$B1984,"0")</f>
        <v>49.344000000000001</v>
      </c>
      <c r="N1984" s="97" t="str">
        <f>IF(ISBLANK(Q1984),VLOOKUP(Abfalldokumentation!$O1984,'Linien - BU'!R:S,2,FALSE),Q1984)</f>
        <v>BU3</v>
      </c>
      <c r="O1984" s="98">
        <f t="shared" si="281"/>
        <v>49500088</v>
      </c>
      <c r="P1984" s="98">
        <f t="shared" si="282"/>
        <v>12</v>
      </c>
      <c r="Q1984" s="39" t="s">
        <v>8</v>
      </c>
      <c r="R1984" s="40">
        <v>49500088</v>
      </c>
      <c r="S1984" s="40">
        <v>96</v>
      </c>
      <c r="T1984" s="40">
        <v>12</v>
      </c>
      <c r="U1984" s="41">
        <v>44523</v>
      </c>
      <c r="V1984" s="59"/>
      <c r="W1984" s="40"/>
      <c r="X1984" s="44" t="str">
        <f>IFERROR(VLOOKUP(Abfalldokumentation!$R1984,Artikel!A:C,3,FALSE),Abfalldokumentation!$R1984)</f>
        <v>VOS RW-NUSS-VAKU</v>
      </c>
    </row>
    <row r="1985" spans="1:24" ht="30" hidden="1" customHeight="1" x14ac:dyDescent="0.25">
      <c r="A1985" s="94" t="str">
        <f>VLOOKUP(N1985,'Linien - BU'!A:B,2,FALSE)</f>
        <v>BU3</v>
      </c>
      <c r="B1985" s="95">
        <f t="shared" si="276"/>
        <v>28</v>
      </c>
      <c r="C1985" s="96">
        <f>Abfalldokumentation!$U1985</f>
        <v>44523</v>
      </c>
      <c r="D1985" s="95" t="str">
        <f>IFERROR(IF(VLOOKUP(O1985,'[1]Rohware 230'!$B:$C,2,FALSE)=0,"Rohware"),
IFERROR(IF(VLOOKUP(O1985,[1]Sammelnr.!$B:$C,2,FALSE)=0,"Sammelnr. ungeschält ABS"),
IFERROR(IF(VLOOKUP(O1985,[1]Sammelnr.!$E:$F,2,FALSE)=0,"Sammelnr. ungeschält VS"),
IFERROR(IF(VLOOKUP(O1985,[1]Sammelnr.!$H:$I,2,FALSE)=0,"Sammelnr. geschält"),
IFERROR(IF(VLOOKUP(O1985,[1]Offen!$B:$C,2,FALSE)=0,"Offen ungeschält ABS"),
IFERROR(IF(VLOOKUP(O1985,[1]Offen!$E:$F,2,FALSE)=0,"Offen ungeschält VOS"),
IFERROR(IF(VLOOKUP(O1985,[1]Offen!$H:$I,2,FALSE)=0,"Offen geschält RW"),
IFERROR(IF(VLOOKUP(O1985,[1]Offen!$K:$L,2,FALSE)=0,"Offen vegan"),
IFERROR(IF(VLOOKUP(O1985,[1]Offen!$N:$O,2,FALSE)=0,"Offen Zipfel"),
IFERROR(IF(VLOOKUP(O1985,[1]Offen!$Q:$R,2,FALSE)=0,"Offen Endstücke"),
IFERROR(IF(VLOOKUP(O1985,[1]Vakuumiert!$B:$C,2,FALSE)=0,"Vakuumierter VOS ungeschält"),
IFERROR(IF(VLOOKUP(O1985,[1]Vakuumiert!$E:$F,2,FALSE)=0,"Vakuumierter ABS ungeschält"),
IFERROR(IF(VLOOKUP(O1985,[1]Vakuumiert!$H:$I,2,FALSE)=0,"Vakuumierter VOS geschält"),
IFERROR(IF(VLOOKUP(O1985,[1]Vakuumiert!$K:$L,2,FALSE)=0,"Vakuumierter VOS vegan"),
IFERROR(IF(VLOOKUP(O1985,[1]Vakuumiert!$N:$O,2,FALSE)=0,"Vakuumierter VOS Zipfel"),
IFERROR(IF(VLOOKUP(O1985,[1]Vakuumiert!$Q:$R,2,FALSE)=0,"Vakuumiert geschält"),
IFERROR(IF(VLOOKUP(O1985,'[1]vakuumierte Fertigprodukte'!$B:$C,2,FALSE)=0,"Fertigprodukte"),
IFERROR(IF(VLOOKUP(O1985,'[1]vakuumierte Fertigprodukte'!$E:$FI,2,FALSE)=0,"Vakuumierte Zipfel"),
IFERROR(IF(VLOOKUP(O1985,[1]Wurste!$B:$C,2,FALSE)=0,"Räucherwürste"),
IFERROR(IF(VLOOKUP(O1985,[1]Wurste!$E:$F,2,FALSE)=0,"URW/URGW Wurst"),
IFERROR(IF(VLOOKUP(O1985,[1]Wurste!$H:$I,2,FALSE)=0,"HF-Wurst Vegan"),
IFERROR(IF(VLOOKUP(O1985,[1]Wurste!$K:$L,2,FALSE)=0,"320er ohne Würste"),
IFERROR(IF(AND(OR(Abfalldokumentation!$A1985="BU3",Abfalldokumentation!$A1985="Verkauf"),Abfalldokumentation!$F1985="Schimmel",Abfalldokumentation!$G1985="keinen Abnehmer/kein Schälpersonal"),"Div. Zipfel, ES ohne Verwendung",VLOOKUP(Abfalldokumentation!$E1985,Produktgruppen!A:B,2,FALSE)),"-")))))))))))))))))))))))</f>
        <v>Rest</v>
      </c>
      <c r="E1985" s="97" t="str">
        <f>IFERROR(VLOOKUP(Abfalldokumentation!$O1985,Artikel!A:C,3,FALSE),Abfalldokumentation!$O1985)</f>
        <v>-</v>
      </c>
      <c r="F1985" s="97" t="str">
        <f>VLOOKUP(T1985,'Liste Gründe'!A:D,2,FALSE)</f>
        <v>keinen Verwendungszweck</v>
      </c>
      <c r="G1985" s="96" t="str">
        <f>IF(ISBLANK(V1985),VLOOKUP(Abfalldokumentation!$P1985,'Liste Gründe'!A:D,3,FALSE),V1985)</f>
        <v>keinen Verwendungszweck</v>
      </c>
      <c r="H1985" s="97" t="str">
        <f>IF(ISBLANK(Abfalldokumentation!$W1985),"-",Abfalldokumentation!$W1985)</f>
        <v>-</v>
      </c>
      <c r="I1985" s="97">
        <f t="shared" si="277"/>
        <v>47</v>
      </c>
      <c r="J1985" s="97" t="str">
        <f t="shared" si="278"/>
        <v>Produkte</v>
      </c>
      <c r="K1985" s="97" t="str">
        <f t="shared" si="279"/>
        <v>BUs</v>
      </c>
      <c r="L1985" s="97" t="str">
        <f t="shared" si="280"/>
        <v>Symptome</v>
      </c>
      <c r="M1985" s="97" t="str">
        <f>IFERROR(VLOOKUP(Abfalldokumentation!$O1985,Kennzahlen!S:V,3,FALSE)*Abfalldokumentation!$B1985,"0")</f>
        <v>0</v>
      </c>
      <c r="N1985" s="97" t="str">
        <f>IF(ISBLANK(Q1985),VLOOKUP(Abfalldokumentation!$O1985,'Linien - BU'!R:S,2,FALSE),Q1985)</f>
        <v>BU3</v>
      </c>
      <c r="O1985" s="98" t="str">
        <f t="shared" si="281"/>
        <v>-</v>
      </c>
      <c r="P1985" s="98">
        <f t="shared" si="282"/>
        <v>61</v>
      </c>
      <c r="Q1985" s="39" t="s">
        <v>8</v>
      </c>
      <c r="R1985" s="40" t="s">
        <v>54</v>
      </c>
      <c r="S1985" s="40">
        <v>28</v>
      </c>
      <c r="T1985" s="40">
        <v>61</v>
      </c>
      <c r="U1985" s="41">
        <v>44523</v>
      </c>
      <c r="V1985" s="59"/>
      <c r="W1985" s="40"/>
      <c r="X1985" s="44" t="str">
        <f>IFERROR(VLOOKUP(Abfalldokumentation!$R1985,Artikel!A:C,3,FALSE),Abfalldokumentation!$R1985)</f>
        <v>-</v>
      </c>
    </row>
    <row r="1986" spans="1:24" ht="30" hidden="1" customHeight="1" x14ac:dyDescent="0.25">
      <c r="A1986" s="94" t="str">
        <f>VLOOKUP(N1986,'Linien - BU'!A:B,2,FALSE)</f>
        <v>BU4</v>
      </c>
      <c r="B1986" s="95">
        <f t="shared" si="276"/>
        <v>20</v>
      </c>
      <c r="C1986" s="96">
        <f>Abfalldokumentation!$U1986</f>
        <v>44523</v>
      </c>
      <c r="D1986" s="95" t="str">
        <f>IFERROR(IF(VLOOKUP(O1986,'[1]Rohware 230'!$B:$C,2,FALSE)=0,"Rohware"),
IFERROR(IF(VLOOKUP(O1986,[1]Sammelnr.!$B:$C,2,FALSE)=0,"Sammelnr. ungeschält ABS"),
IFERROR(IF(VLOOKUP(O1986,[1]Sammelnr.!$E:$F,2,FALSE)=0,"Sammelnr. ungeschält VS"),
IFERROR(IF(VLOOKUP(O1986,[1]Sammelnr.!$H:$I,2,FALSE)=0,"Sammelnr. geschält"),
IFERROR(IF(VLOOKUP(O1986,[1]Offen!$B:$C,2,FALSE)=0,"Offen ungeschält ABS"),
IFERROR(IF(VLOOKUP(O1986,[1]Offen!$E:$F,2,FALSE)=0,"Offen ungeschält VOS"),
IFERROR(IF(VLOOKUP(O1986,[1]Offen!$H:$I,2,FALSE)=0,"Offen geschält RW"),
IFERROR(IF(VLOOKUP(O1986,[1]Offen!$K:$L,2,FALSE)=0,"Offen vegan"),
IFERROR(IF(VLOOKUP(O1986,[1]Offen!$N:$O,2,FALSE)=0,"Offen Zipfel"),
IFERROR(IF(VLOOKUP(O1986,[1]Offen!$Q:$R,2,FALSE)=0,"Offen Endstücke"),
IFERROR(IF(VLOOKUP(O1986,[1]Vakuumiert!$B:$C,2,FALSE)=0,"Vakuumierter VOS ungeschält"),
IFERROR(IF(VLOOKUP(O1986,[1]Vakuumiert!$E:$F,2,FALSE)=0,"Vakuumierter ABS ungeschält"),
IFERROR(IF(VLOOKUP(O1986,[1]Vakuumiert!$H:$I,2,FALSE)=0,"Vakuumierter VOS geschält"),
IFERROR(IF(VLOOKUP(O1986,[1]Vakuumiert!$K:$L,2,FALSE)=0,"Vakuumierter VOS vegan"),
IFERROR(IF(VLOOKUP(O1986,[1]Vakuumiert!$N:$O,2,FALSE)=0,"Vakuumierter VOS Zipfel"),
IFERROR(IF(VLOOKUP(O1986,[1]Vakuumiert!$Q:$R,2,FALSE)=0,"Vakuumiert geschält"),
IFERROR(IF(VLOOKUP(O1986,'[1]vakuumierte Fertigprodukte'!$B:$C,2,FALSE)=0,"Fertigprodukte"),
IFERROR(IF(VLOOKUP(O1986,'[1]vakuumierte Fertigprodukte'!$E:$FI,2,FALSE)=0,"Vakuumierte Zipfel"),
IFERROR(IF(VLOOKUP(O1986,[1]Wurste!$B:$C,2,FALSE)=0,"Räucherwürste"),
IFERROR(IF(VLOOKUP(O1986,[1]Wurste!$E:$F,2,FALSE)=0,"URW/URGW Wurst"),
IFERROR(IF(VLOOKUP(O1986,[1]Wurste!$H:$I,2,FALSE)=0,"HF-Wurst Vegan"),
IFERROR(IF(VLOOKUP(O1986,[1]Wurste!$K:$L,2,FALSE)=0,"320er ohne Würste"),
IFERROR(IF(AND(OR(Abfalldokumentation!$A1986="BU3",Abfalldokumentation!$A1986="Verkauf"),Abfalldokumentation!$F1986="Schimmel",Abfalldokumentation!$G1986="keinen Abnehmer/kein Schälpersonal"),"Div. Zipfel, ES ohne Verwendung",VLOOKUP(Abfalldokumentation!$E1986,Produktgruppen!A:B,2,FALSE)),"-")))))))))))))))))))))))</f>
        <v>Rest</v>
      </c>
      <c r="E1986" s="97" t="str">
        <f>IFERROR(VLOOKUP(Abfalldokumentation!$O1986,Artikel!A:C,3,FALSE),Abfalldokumentation!$O1986)</f>
        <v>-</v>
      </c>
      <c r="F1986" s="97" t="str">
        <f>VLOOKUP(T1986,'Liste Gründe'!A:D,2,FALSE)</f>
        <v>keinen Verwendungszweck</v>
      </c>
      <c r="G1986" s="96" t="str">
        <f>IF(ISBLANK(V1986),VLOOKUP(Abfalldokumentation!$P1986,'Liste Gründe'!A:D,3,FALSE),V1986)</f>
        <v>keinen Verwendungszweck</v>
      </c>
      <c r="H1986" s="97" t="str">
        <f>IF(ISBLANK(Abfalldokumentation!$W1986),"-",Abfalldokumentation!$W1986)</f>
        <v>-</v>
      </c>
      <c r="I1986" s="97">
        <f t="shared" si="277"/>
        <v>47</v>
      </c>
      <c r="J1986" s="97" t="str">
        <f t="shared" si="278"/>
        <v>Produkte</v>
      </c>
      <c r="K1986" s="97" t="str">
        <f t="shared" si="279"/>
        <v>BUs</v>
      </c>
      <c r="L1986" s="97" t="str">
        <f t="shared" si="280"/>
        <v>Symptome</v>
      </c>
      <c r="M1986" s="97" t="str">
        <f>IFERROR(VLOOKUP(Abfalldokumentation!$O1986,Kennzahlen!S:V,3,FALSE)*Abfalldokumentation!$B1986,"0")</f>
        <v>0</v>
      </c>
      <c r="N1986" s="97" t="str">
        <f>IF(ISBLANK(Q1986),VLOOKUP(Abfalldokumentation!$O1986,'Linien - BU'!R:S,2,FALSE),Q1986)</f>
        <v>bu4</v>
      </c>
      <c r="O1986" s="98" t="str">
        <f t="shared" si="281"/>
        <v>-</v>
      </c>
      <c r="P1986" s="98">
        <f t="shared" si="282"/>
        <v>61</v>
      </c>
      <c r="Q1986" s="39" t="s">
        <v>320</v>
      </c>
      <c r="R1986" s="40" t="s">
        <v>54</v>
      </c>
      <c r="S1986" s="40">
        <v>20</v>
      </c>
      <c r="T1986" s="40">
        <v>61</v>
      </c>
      <c r="U1986" s="41">
        <v>44523</v>
      </c>
      <c r="V1986" s="59"/>
      <c r="W1986" s="40"/>
      <c r="X1986" s="44" t="str">
        <f>IFERROR(VLOOKUP(Abfalldokumentation!$R1986,Artikel!A:C,3,FALSE),Abfalldokumentation!$R1986)</f>
        <v>-</v>
      </c>
    </row>
    <row r="1987" spans="1:24" ht="30" hidden="1" customHeight="1" x14ac:dyDescent="0.25">
      <c r="A1987" s="94" t="str">
        <f>VLOOKUP(N1987,'Linien - BU'!A:B,2,FALSE)</f>
        <v>BU1</v>
      </c>
      <c r="B1987" s="95">
        <f t="shared" si="276"/>
        <v>10</v>
      </c>
      <c r="C1987" s="96">
        <f>Abfalldokumentation!$U1987</f>
        <v>44504</v>
      </c>
      <c r="D1987" s="95" t="str">
        <f>IFERROR(IF(VLOOKUP(O1987,'[1]Rohware 230'!$B:$C,2,FALSE)=0,"Rohware"),
IFERROR(IF(VLOOKUP(O1987,[1]Sammelnr.!$B:$C,2,FALSE)=0,"Sammelnr. ungeschält ABS"),
IFERROR(IF(VLOOKUP(O1987,[1]Sammelnr.!$E:$F,2,FALSE)=0,"Sammelnr. ungeschält VS"),
IFERROR(IF(VLOOKUP(O1987,[1]Sammelnr.!$H:$I,2,FALSE)=0,"Sammelnr. geschält"),
IFERROR(IF(VLOOKUP(O1987,[1]Offen!$B:$C,2,FALSE)=0,"Offen ungeschält ABS"),
IFERROR(IF(VLOOKUP(O1987,[1]Offen!$E:$F,2,FALSE)=0,"Offen ungeschält VOS"),
IFERROR(IF(VLOOKUP(O1987,[1]Offen!$H:$I,2,FALSE)=0,"Offen geschält RW"),
IFERROR(IF(VLOOKUP(O1987,[1]Offen!$K:$L,2,FALSE)=0,"Offen vegan"),
IFERROR(IF(VLOOKUP(O1987,[1]Offen!$N:$O,2,FALSE)=0,"Offen Zipfel"),
IFERROR(IF(VLOOKUP(O1987,[1]Offen!$Q:$R,2,FALSE)=0,"Offen Endstücke"),
IFERROR(IF(VLOOKUP(O1987,[1]Vakuumiert!$B:$C,2,FALSE)=0,"Vakuumierter VOS ungeschält"),
IFERROR(IF(VLOOKUP(O1987,[1]Vakuumiert!$E:$F,2,FALSE)=0,"Vakuumierter ABS ungeschält"),
IFERROR(IF(VLOOKUP(O1987,[1]Vakuumiert!$H:$I,2,FALSE)=0,"Vakuumierter VOS geschält"),
IFERROR(IF(VLOOKUP(O1987,[1]Vakuumiert!$K:$L,2,FALSE)=0,"Vakuumierter VOS vegan"),
IFERROR(IF(VLOOKUP(O1987,[1]Vakuumiert!$N:$O,2,FALSE)=0,"Vakuumierter VOS Zipfel"),
IFERROR(IF(VLOOKUP(O1987,[1]Vakuumiert!$Q:$R,2,FALSE)=0,"Vakuumiert geschält"),
IFERROR(IF(VLOOKUP(O1987,'[1]vakuumierte Fertigprodukte'!$B:$C,2,FALSE)=0,"Fertigprodukte"),
IFERROR(IF(VLOOKUP(O1987,'[1]vakuumierte Fertigprodukte'!$E:$FI,2,FALSE)=0,"Vakuumierte Zipfel"),
IFERROR(IF(VLOOKUP(O1987,[1]Wurste!$B:$C,2,FALSE)=0,"Räucherwürste"),
IFERROR(IF(VLOOKUP(O1987,[1]Wurste!$E:$F,2,FALSE)=0,"URW/URGW Wurst"),
IFERROR(IF(VLOOKUP(O1987,[1]Wurste!$H:$I,2,FALSE)=0,"HF-Wurst Vegan"),
IFERROR(IF(VLOOKUP(O1987,[1]Wurste!$K:$L,2,FALSE)=0,"320er ohne Würste"),
IFERROR(IF(AND(OR(Abfalldokumentation!$A1987="BU3",Abfalldokumentation!$A1987="Verkauf"),Abfalldokumentation!$F1987="Schimmel",Abfalldokumentation!$G1987="keinen Abnehmer/kein Schälpersonal"),"Div. Zipfel, ES ohne Verwendung",VLOOKUP(Abfalldokumentation!$E1987,Produktgruppen!A:B,2,FALSE)),"-")))))))))))))))))))))))</f>
        <v>-</v>
      </c>
      <c r="E1987" s="97" t="str">
        <f>IFERROR(VLOOKUP(Abfalldokumentation!$O1987,Artikel!A:C,3,FALSE),Abfalldokumentation!$O1987)</f>
        <v>ganze Würste</v>
      </c>
      <c r="F1987" s="97" t="str">
        <f>VLOOKUP(T1987,'Liste Gründe'!A:D,2,FALSE)</f>
        <v>Linienbezogen</v>
      </c>
      <c r="G1987" s="96" t="str">
        <f>IF(ISBLANK(V1987),VLOOKUP(Abfalldokumentation!$P1987,'Liste Gründe'!A:D,3,FALSE),V1987)</f>
        <v>Darm geplatzt</v>
      </c>
      <c r="H1987" s="97" t="str">
        <f>IF(ISBLANK(Abfalldokumentation!$W1987),"-",Abfalldokumentation!$W1987)</f>
        <v>-</v>
      </c>
      <c r="I1987" s="97">
        <f t="shared" si="277"/>
        <v>44</v>
      </c>
      <c r="J1987" s="97" t="str">
        <f t="shared" si="278"/>
        <v>Produkte</v>
      </c>
      <c r="K1987" s="97" t="str">
        <f t="shared" si="279"/>
        <v>BUs</v>
      </c>
      <c r="L1987" s="97" t="str">
        <f t="shared" si="280"/>
        <v>Symptome</v>
      </c>
      <c r="M1987" s="97" t="str">
        <f>IFERROR(VLOOKUP(Abfalldokumentation!$O1987,Kennzahlen!S:V,3,FALSE)*Abfalldokumentation!$B1987,"0")</f>
        <v>0</v>
      </c>
      <c r="N1987" s="97" t="str">
        <f>IF(ISBLANK(Q1987),VLOOKUP(Abfalldokumentation!$O1987,'Linien - BU'!R:S,2,FALSE),Q1987)</f>
        <v>Räucherei</v>
      </c>
      <c r="O1987" s="98" t="str">
        <f t="shared" si="281"/>
        <v>ganze Würste</v>
      </c>
      <c r="P1987" s="98">
        <f t="shared" si="282"/>
        <v>34</v>
      </c>
      <c r="Q1987" s="39" t="s">
        <v>269</v>
      </c>
      <c r="R1987" s="40" t="s">
        <v>353</v>
      </c>
      <c r="S1987" s="40">
        <v>10</v>
      </c>
      <c r="T1987" s="40">
        <v>34</v>
      </c>
      <c r="U1987" s="41">
        <v>44504</v>
      </c>
      <c r="V1987" s="59"/>
      <c r="W1987" s="40"/>
      <c r="X1987" s="44" t="str">
        <f>IFERROR(VLOOKUP(Abfalldokumentation!$R1987,Artikel!A:C,3,FALSE),Abfalldokumentation!$R1987)</f>
        <v>ganze Würste</v>
      </c>
    </row>
    <row r="1988" spans="1:24" ht="30" hidden="1" customHeight="1" x14ac:dyDescent="0.25">
      <c r="A1988" s="94" t="str">
        <f>VLOOKUP(N1988,'Linien - BU'!A:B,2,FALSE)</f>
        <v>BU1</v>
      </c>
      <c r="B1988" s="95">
        <f t="shared" si="276"/>
        <v>10</v>
      </c>
      <c r="C1988" s="96">
        <f>Abfalldokumentation!$U1988</f>
        <v>44504</v>
      </c>
      <c r="D1988" s="95" t="str">
        <f>IFERROR(IF(VLOOKUP(O1988,'[1]Rohware 230'!$B:$C,2,FALSE)=0,"Rohware"),
IFERROR(IF(VLOOKUP(O1988,[1]Sammelnr.!$B:$C,2,FALSE)=0,"Sammelnr. ungeschält ABS"),
IFERROR(IF(VLOOKUP(O1988,[1]Sammelnr.!$E:$F,2,FALSE)=0,"Sammelnr. ungeschält VS"),
IFERROR(IF(VLOOKUP(O1988,[1]Sammelnr.!$H:$I,2,FALSE)=0,"Sammelnr. geschält"),
IFERROR(IF(VLOOKUP(O1988,[1]Offen!$B:$C,2,FALSE)=0,"Offen ungeschält ABS"),
IFERROR(IF(VLOOKUP(O1988,[1]Offen!$E:$F,2,FALSE)=0,"Offen ungeschält VOS"),
IFERROR(IF(VLOOKUP(O1988,[1]Offen!$H:$I,2,FALSE)=0,"Offen geschält RW"),
IFERROR(IF(VLOOKUP(O1988,[1]Offen!$K:$L,2,FALSE)=0,"Offen vegan"),
IFERROR(IF(VLOOKUP(O1988,[1]Offen!$N:$O,2,FALSE)=0,"Offen Zipfel"),
IFERROR(IF(VLOOKUP(O1988,[1]Offen!$Q:$R,2,FALSE)=0,"Offen Endstücke"),
IFERROR(IF(VLOOKUP(O1988,[1]Vakuumiert!$B:$C,2,FALSE)=0,"Vakuumierter VOS ungeschält"),
IFERROR(IF(VLOOKUP(O1988,[1]Vakuumiert!$E:$F,2,FALSE)=0,"Vakuumierter ABS ungeschält"),
IFERROR(IF(VLOOKUP(O1988,[1]Vakuumiert!$H:$I,2,FALSE)=0,"Vakuumierter VOS geschält"),
IFERROR(IF(VLOOKUP(O1988,[1]Vakuumiert!$K:$L,2,FALSE)=0,"Vakuumierter VOS vegan"),
IFERROR(IF(VLOOKUP(O1988,[1]Vakuumiert!$N:$O,2,FALSE)=0,"Vakuumierter VOS Zipfel"),
IFERROR(IF(VLOOKUP(O1988,[1]Vakuumiert!$Q:$R,2,FALSE)=0,"Vakuumiert geschält"),
IFERROR(IF(VLOOKUP(O1988,'[1]vakuumierte Fertigprodukte'!$B:$C,2,FALSE)=0,"Fertigprodukte"),
IFERROR(IF(VLOOKUP(O1988,'[1]vakuumierte Fertigprodukte'!$E:$FI,2,FALSE)=0,"Vakuumierte Zipfel"),
IFERROR(IF(VLOOKUP(O1988,[1]Wurste!$B:$C,2,FALSE)=0,"Räucherwürste"),
IFERROR(IF(VLOOKUP(O1988,[1]Wurste!$E:$F,2,FALSE)=0,"URW/URGW Wurst"),
IFERROR(IF(VLOOKUP(O1988,[1]Wurste!$H:$I,2,FALSE)=0,"HF-Wurst Vegan"),
IFERROR(IF(VLOOKUP(O1988,[1]Wurste!$K:$L,2,FALSE)=0,"320er ohne Würste"),
IFERROR(IF(AND(OR(Abfalldokumentation!$A1988="BU3",Abfalldokumentation!$A1988="Verkauf"),Abfalldokumentation!$F1988="Schimmel",Abfalldokumentation!$G1988="keinen Abnehmer/kein Schälpersonal"),"Div. Zipfel, ES ohne Verwendung",VLOOKUP(Abfalldokumentation!$E1988,Produktgruppen!A:B,2,FALSE)),"-")))))))))))))))))))))))</f>
        <v>-</v>
      </c>
      <c r="E1988" s="97" t="str">
        <f>IFERROR(VLOOKUP(Abfalldokumentation!$O1988,Artikel!A:C,3,FALSE),Abfalldokumentation!$O1988)</f>
        <v>ganze Würste</v>
      </c>
      <c r="F1988" s="97" t="str">
        <f>VLOOKUP(T1988,'Liste Gründe'!A:D,2,FALSE)</f>
        <v>Linienbezogen</v>
      </c>
      <c r="G1988" s="96" t="str">
        <f>IF(ISBLANK(V1988),VLOOKUP(Abfalldokumentation!$P1988,'Liste Gründe'!A:D,3,FALSE),V1988)</f>
        <v>Darm geplatzt</v>
      </c>
      <c r="H1988" s="97" t="str">
        <f>IF(ISBLANK(Abfalldokumentation!$W1988),"-",Abfalldokumentation!$W1988)</f>
        <v>-</v>
      </c>
      <c r="I1988" s="97">
        <f t="shared" si="277"/>
        <v>44</v>
      </c>
      <c r="J1988" s="97" t="str">
        <f t="shared" si="278"/>
        <v>Produkte</v>
      </c>
      <c r="K1988" s="97" t="str">
        <f t="shared" si="279"/>
        <v>BUs</v>
      </c>
      <c r="L1988" s="97" t="str">
        <f t="shared" si="280"/>
        <v>Symptome</v>
      </c>
      <c r="M1988" s="97" t="str">
        <f>IFERROR(VLOOKUP(Abfalldokumentation!$O1988,Kennzahlen!S:V,3,FALSE)*Abfalldokumentation!$B1988,"0")</f>
        <v>0</v>
      </c>
      <c r="N1988" s="97" t="str">
        <f>IF(ISBLANK(Q1988),VLOOKUP(Abfalldokumentation!$O1988,'Linien - BU'!R:S,2,FALSE),Q1988)</f>
        <v>Räucherei</v>
      </c>
      <c r="O1988" s="98" t="str">
        <f t="shared" si="281"/>
        <v>ganze Würste</v>
      </c>
      <c r="P1988" s="98">
        <f t="shared" si="282"/>
        <v>34</v>
      </c>
      <c r="Q1988" s="39" t="s">
        <v>269</v>
      </c>
      <c r="R1988" s="40" t="s">
        <v>353</v>
      </c>
      <c r="S1988" s="40">
        <v>10</v>
      </c>
      <c r="T1988" s="40">
        <v>34</v>
      </c>
      <c r="U1988" s="41">
        <v>44504</v>
      </c>
      <c r="V1988" s="59"/>
      <c r="W1988" s="40"/>
      <c r="X1988" s="44" t="str">
        <f>IFERROR(VLOOKUP(Abfalldokumentation!$R1988,Artikel!A:C,3,FALSE),Abfalldokumentation!$R1988)</f>
        <v>ganze Würste</v>
      </c>
    </row>
    <row r="1989" spans="1:24" ht="30" hidden="1" customHeight="1" x14ac:dyDescent="0.25">
      <c r="A1989" s="94" t="str">
        <f>VLOOKUP(N1989,'Linien - BU'!A:B,2,FALSE)</f>
        <v>BU1</v>
      </c>
      <c r="B1989" s="95">
        <f t="shared" si="276"/>
        <v>10</v>
      </c>
      <c r="C1989" s="96">
        <f>Abfalldokumentation!$U1989</f>
        <v>44504</v>
      </c>
      <c r="D1989" s="95" t="str">
        <f>IFERROR(IF(VLOOKUP(O1989,'[1]Rohware 230'!$B:$C,2,FALSE)=0,"Rohware"),
IFERROR(IF(VLOOKUP(O1989,[1]Sammelnr.!$B:$C,2,FALSE)=0,"Sammelnr. ungeschält ABS"),
IFERROR(IF(VLOOKUP(O1989,[1]Sammelnr.!$E:$F,2,FALSE)=0,"Sammelnr. ungeschält VS"),
IFERROR(IF(VLOOKUP(O1989,[1]Sammelnr.!$H:$I,2,FALSE)=0,"Sammelnr. geschält"),
IFERROR(IF(VLOOKUP(O1989,[1]Offen!$B:$C,2,FALSE)=0,"Offen ungeschält ABS"),
IFERROR(IF(VLOOKUP(O1989,[1]Offen!$E:$F,2,FALSE)=0,"Offen ungeschält VOS"),
IFERROR(IF(VLOOKUP(O1989,[1]Offen!$H:$I,2,FALSE)=0,"Offen geschält RW"),
IFERROR(IF(VLOOKUP(O1989,[1]Offen!$K:$L,2,FALSE)=0,"Offen vegan"),
IFERROR(IF(VLOOKUP(O1989,[1]Offen!$N:$O,2,FALSE)=0,"Offen Zipfel"),
IFERROR(IF(VLOOKUP(O1989,[1]Offen!$Q:$R,2,FALSE)=0,"Offen Endstücke"),
IFERROR(IF(VLOOKUP(O1989,[1]Vakuumiert!$B:$C,2,FALSE)=0,"Vakuumierter VOS ungeschält"),
IFERROR(IF(VLOOKUP(O1989,[1]Vakuumiert!$E:$F,2,FALSE)=0,"Vakuumierter ABS ungeschält"),
IFERROR(IF(VLOOKUP(O1989,[1]Vakuumiert!$H:$I,2,FALSE)=0,"Vakuumierter VOS geschält"),
IFERROR(IF(VLOOKUP(O1989,[1]Vakuumiert!$K:$L,2,FALSE)=0,"Vakuumierter VOS vegan"),
IFERROR(IF(VLOOKUP(O1989,[1]Vakuumiert!$N:$O,2,FALSE)=0,"Vakuumierter VOS Zipfel"),
IFERROR(IF(VLOOKUP(O1989,[1]Vakuumiert!$Q:$R,2,FALSE)=0,"Vakuumiert geschält"),
IFERROR(IF(VLOOKUP(O1989,'[1]vakuumierte Fertigprodukte'!$B:$C,2,FALSE)=0,"Fertigprodukte"),
IFERROR(IF(VLOOKUP(O1989,'[1]vakuumierte Fertigprodukte'!$E:$FI,2,FALSE)=0,"Vakuumierte Zipfel"),
IFERROR(IF(VLOOKUP(O1989,[1]Wurste!$B:$C,2,FALSE)=0,"Räucherwürste"),
IFERROR(IF(VLOOKUP(O1989,[1]Wurste!$E:$F,2,FALSE)=0,"URW/URGW Wurst"),
IFERROR(IF(VLOOKUP(O1989,[1]Wurste!$H:$I,2,FALSE)=0,"HF-Wurst Vegan"),
IFERROR(IF(VLOOKUP(O1989,[1]Wurste!$K:$L,2,FALSE)=0,"320er ohne Würste"),
IFERROR(IF(AND(OR(Abfalldokumentation!$A1989="BU3",Abfalldokumentation!$A1989="Verkauf"),Abfalldokumentation!$F1989="Schimmel",Abfalldokumentation!$G1989="keinen Abnehmer/kein Schälpersonal"),"Div. Zipfel, ES ohne Verwendung",VLOOKUP(Abfalldokumentation!$E1989,Produktgruppen!A:B,2,FALSE)),"-")))))))))))))))))))))))</f>
        <v>-</v>
      </c>
      <c r="E1989" s="97" t="str">
        <f>IFERROR(VLOOKUP(Abfalldokumentation!$O1989,Artikel!A:C,3,FALSE),Abfalldokumentation!$O1989)</f>
        <v>ganze Würste</v>
      </c>
      <c r="F1989" s="97" t="str">
        <f>VLOOKUP(T1989,'Liste Gründe'!A:D,2,FALSE)</f>
        <v>Linienbezogen</v>
      </c>
      <c r="G1989" s="96" t="str">
        <f>IF(ISBLANK(V1989),VLOOKUP(Abfalldokumentation!$P1989,'Liste Gründe'!A:D,3,FALSE),V1989)</f>
        <v>Darm geplatzt</v>
      </c>
      <c r="H1989" s="97" t="str">
        <f>IF(ISBLANK(Abfalldokumentation!$W1989),"-",Abfalldokumentation!$W1989)</f>
        <v>-</v>
      </c>
      <c r="I1989" s="97">
        <f t="shared" si="277"/>
        <v>44</v>
      </c>
      <c r="J1989" s="97" t="str">
        <f t="shared" si="278"/>
        <v>Produkte</v>
      </c>
      <c r="K1989" s="97" t="str">
        <f t="shared" si="279"/>
        <v>BUs</v>
      </c>
      <c r="L1989" s="97" t="str">
        <f t="shared" si="280"/>
        <v>Symptome</v>
      </c>
      <c r="M1989" s="97" t="str">
        <f>IFERROR(VLOOKUP(Abfalldokumentation!$O1989,Kennzahlen!S:V,3,FALSE)*Abfalldokumentation!$B1989,"0")</f>
        <v>0</v>
      </c>
      <c r="N1989" s="97" t="str">
        <f>IF(ISBLANK(Q1989),VLOOKUP(Abfalldokumentation!$O1989,'Linien - BU'!R:S,2,FALSE),Q1989)</f>
        <v>Räucherei</v>
      </c>
      <c r="O1989" s="98" t="str">
        <f t="shared" si="281"/>
        <v>ganze Würste</v>
      </c>
      <c r="P1989" s="98">
        <f t="shared" si="282"/>
        <v>34</v>
      </c>
      <c r="Q1989" s="39" t="s">
        <v>269</v>
      </c>
      <c r="R1989" s="40" t="s">
        <v>353</v>
      </c>
      <c r="S1989" s="40">
        <v>10</v>
      </c>
      <c r="T1989" s="40">
        <v>34</v>
      </c>
      <c r="U1989" s="41">
        <v>44504</v>
      </c>
      <c r="V1989" s="59"/>
      <c r="W1989" s="40"/>
      <c r="X1989" s="44" t="str">
        <f>IFERROR(VLOOKUP(Abfalldokumentation!$R1989,Artikel!A:C,3,FALSE),Abfalldokumentation!$R1989)</f>
        <v>ganze Würste</v>
      </c>
    </row>
    <row r="1990" spans="1:24" ht="30" hidden="1" customHeight="1" x14ac:dyDescent="0.25">
      <c r="A1990" s="94" t="str">
        <f>VLOOKUP(N1990,'Linien - BU'!A:B,2,FALSE)</f>
        <v>BU1</v>
      </c>
      <c r="B1990" s="95">
        <f t="shared" si="276"/>
        <v>10</v>
      </c>
      <c r="C1990" s="96">
        <f>Abfalldokumentation!$U1990</f>
        <v>44504</v>
      </c>
      <c r="D1990" s="95" t="str">
        <f>IFERROR(IF(VLOOKUP(O1990,'[1]Rohware 230'!$B:$C,2,FALSE)=0,"Rohware"),
IFERROR(IF(VLOOKUP(O1990,[1]Sammelnr.!$B:$C,2,FALSE)=0,"Sammelnr. ungeschält ABS"),
IFERROR(IF(VLOOKUP(O1990,[1]Sammelnr.!$E:$F,2,FALSE)=0,"Sammelnr. ungeschält VS"),
IFERROR(IF(VLOOKUP(O1990,[1]Sammelnr.!$H:$I,2,FALSE)=0,"Sammelnr. geschält"),
IFERROR(IF(VLOOKUP(O1990,[1]Offen!$B:$C,2,FALSE)=0,"Offen ungeschält ABS"),
IFERROR(IF(VLOOKUP(O1990,[1]Offen!$E:$F,2,FALSE)=0,"Offen ungeschält VOS"),
IFERROR(IF(VLOOKUP(O1990,[1]Offen!$H:$I,2,FALSE)=0,"Offen geschält RW"),
IFERROR(IF(VLOOKUP(O1990,[1]Offen!$K:$L,2,FALSE)=0,"Offen vegan"),
IFERROR(IF(VLOOKUP(O1990,[1]Offen!$N:$O,2,FALSE)=0,"Offen Zipfel"),
IFERROR(IF(VLOOKUP(O1990,[1]Offen!$Q:$R,2,FALSE)=0,"Offen Endstücke"),
IFERROR(IF(VLOOKUP(O1990,[1]Vakuumiert!$B:$C,2,FALSE)=0,"Vakuumierter VOS ungeschält"),
IFERROR(IF(VLOOKUP(O1990,[1]Vakuumiert!$E:$F,2,FALSE)=0,"Vakuumierter ABS ungeschält"),
IFERROR(IF(VLOOKUP(O1990,[1]Vakuumiert!$H:$I,2,FALSE)=0,"Vakuumierter VOS geschält"),
IFERROR(IF(VLOOKUP(O1990,[1]Vakuumiert!$K:$L,2,FALSE)=0,"Vakuumierter VOS vegan"),
IFERROR(IF(VLOOKUP(O1990,[1]Vakuumiert!$N:$O,2,FALSE)=0,"Vakuumierter VOS Zipfel"),
IFERROR(IF(VLOOKUP(O1990,[1]Vakuumiert!$Q:$R,2,FALSE)=0,"Vakuumiert geschält"),
IFERROR(IF(VLOOKUP(O1990,'[1]vakuumierte Fertigprodukte'!$B:$C,2,FALSE)=0,"Fertigprodukte"),
IFERROR(IF(VLOOKUP(O1990,'[1]vakuumierte Fertigprodukte'!$E:$FI,2,FALSE)=0,"Vakuumierte Zipfel"),
IFERROR(IF(VLOOKUP(O1990,[1]Wurste!$B:$C,2,FALSE)=0,"Räucherwürste"),
IFERROR(IF(VLOOKUP(O1990,[1]Wurste!$E:$F,2,FALSE)=0,"URW/URGW Wurst"),
IFERROR(IF(VLOOKUP(O1990,[1]Wurste!$H:$I,2,FALSE)=0,"HF-Wurst Vegan"),
IFERROR(IF(VLOOKUP(O1990,[1]Wurste!$K:$L,2,FALSE)=0,"320er ohne Würste"),
IFERROR(IF(AND(OR(Abfalldokumentation!$A1990="BU3",Abfalldokumentation!$A1990="Verkauf"),Abfalldokumentation!$F1990="Schimmel",Abfalldokumentation!$G1990="keinen Abnehmer/kein Schälpersonal"),"Div. Zipfel, ES ohne Verwendung",VLOOKUP(Abfalldokumentation!$E1990,Produktgruppen!A:B,2,FALSE)),"-")))))))))))))))))))))))</f>
        <v>-</v>
      </c>
      <c r="E1990" s="97" t="str">
        <f>IFERROR(VLOOKUP(Abfalldokumentation!$O1990,Artikel!A:C,3,FALSE),Abfalldokumentation!$O1990)</f>
        <v>ganze Würste</v>
      </c>
      <c r="F1990" s="97" t="str">
        <f>VLOOKUP(T1990,'Liste Gründe'!A:D,2,FALSE)</f>
        <v>Linienbezogen</v>
      </c>
      <c r="G1990" s="96" t="str">
        <f>IF(ISBLANK(V1990),VLOOKUP(Abfalldokumentation!$P1990,'Liste Gründe'!A:D,3,FALSE),V1990)</f>
        <v>Darm geplatzt</v>
      </c>
      <c r="H1990" s="97" t="str">
        <f>IF(ISBLANK(Abfalldokumentation!$W1990),"-",Abfalldokumentation!$W1990)</f>
        <v>-</v>
      </c>
      <c r="I1990" s="97">
        <f t="shared" si="277"/>
        <v>44</v>
      </c>
      <c r="J1990" s="97" t="str">
        <f t="shared" si="278"/>
        <v>Produkte</v>
      </c>
      <c r="K1990" s="97" t="str">
        <f t="shared" si="279"/>
        <v>BUs</v>
      </c>
      <c r="L1990" s="97" t="str">
        <f t="shared" si="280"/>
        <v>Symptome</v>
      </c>
      <c r="M1990" s="97" t="str">
        <f>IFERROR(VLOOKUP(Abfalldokumentation!$O1990,Kennzahlen!S:V,3,FALSE)*Abfalldokumentation!$B1990,"0")</f>
        <v>0</v>
      </c>
      <c r="N1990" s="97" t="str">
        <f>IF(ISBLANK(Q1990),VLOOKUP(Abfalldokumentation!$O1990,'Linien - BU'!R:S,2,FALSE),Q1990)</f>
        <v>Räucherei</v>
      </c>
      <c r="O1990" s="98" t="str">
        <f t="shared" si="281"/>
        <v>ganze Würste</v>
      </c>
      <c r="P1990" s="98">
        <f t="shared" si="282"/>
        <v>34</v>
      </c>
      <c r="Q1990" s="39" t="s">
        <v>269</v>
      </c>
      <c r="R1990" s="40" t="s">
        <v>353</v>
      </c>
      <c r="S1990" s="40">
        <v>10</v>
      </c>
      <c r="T1990" s="40">
        <v>34</v>
      </c>
      <c r="U1990" s="41">
        <v>44504</v>
      </c>
      <c r="V1990" s="59"/>
      <c r="W1990" s="40"/>
      <c r="X1990" s="44" t="str">
        <f>IFERROR(VLOOKUP(Abfalldokumentation!$R1990,Artikel!A:C,3,FALSE),Abfalldokumentation!$R1990)</f>
        <v>ganze Würste</v>
      </c>
    </row>
    <row r="1991" spans="1:24" ht="30" hidden="1" customHeight="1" x14ac:dyDescent="0.25">
      <c r="A1991" s="94" t="str">
        <f>VLOOKUP(N1991,'Linien - BU'!A:B,2,FALSE)</f>
        <v>BU1</v>
      </c>
      <c r="B1991" s="95">
        <f t="shared" si="276"/>
        <v>20</v>
      </c>
      <c r="C1991" s="96">
        <f>Abfalldokumentation!$U1991</f>
        <v>44504</v>
      </c>
      <c r="D1991" s="95" t="str">
        <f>IFERROR(IF(VLOOKUP(O1991,'[1]Rohware 230'!$B:$C,2,FALSE)=0,"Rohware"),
IFERROR(IF(VLOOKUP(O1991,[1]Sammelnr.!$B:$C,2,FALSE)=0,"Sammelnr. ungeschält ABS"),
IFERROR(IF(VLOOKUP(O1991,[1]Sammelnr.!$E:$F,2,FALSE)=0,"Sammelnr. ungeschält VS"),
IFERROR(IF(VLOOKUP(O1991,[1]Sammelnr.!$H:$I,2,FALSE)=0,"Sammelnr. geschält"),
IFERROR(IF(VLOOKUP(O1991,[1]Offen!$B:$C,2,FALSE)=0,"Offen ungeschält ABS"),
IFERROR(IF(VLOOKUP(O1991,[1]Offen!$E:$F,2,FALSE)=0,"Offen ungeschält VOS"),
IFERROR(IF(VLOOKUP(O1991,[1]Offen!$H:$I,2,FALSE)=0,"Offen geschält RW"),
IFERROR(IF(VLOOKUP(O1991,[1]Offen!$K:$L,2,FALSE)=0,"Offen vegan"),
IFERROR(IF(VLOOKUP(O1991,[1]Offen!$N:$O,2,FALSE)=0,"Offen Zipfel"),
IFERROR(IF(VLOOKUP(O1991,[1]Offen!$Q:$R,2,FALSE)=0,"Offen Endstücke"),
IFERROR(IF(VLOOKUP(O1991,[1]Vakuumiert!$B:$C,2,FALSE)=0,"Vakuumierter VOS ungeschält"),
IFERROR(IF(VLOOKUP(O1991,[1]Vakuumiert!$E:$F,2,FALSE)=0,"Vakuumierter ABS ungeschält"),
IFERROR(IF(VLOOKUP(O1991,[1]Vakuumiert!$H:$I,2,FALSE)=0,"Vakuumierter VOS geschält"),
IFERROR(IF(VLOOKUP(O1991,[1]Vakuumiert!$K:$L,2,FALSE)=0,"Vakuumierter VOS vegan"),
IFERROR(IF(VLOOKUP(O1991,[1]Vakuumiert!$N:$O,2,FALSE)=0,"Vakuumierter VOS Zipfel"),
IFERROR(IF(VLOOKUP(O1991,[1]Vakuumiert!$Q:$R,2,FALSE)=0,"Vakuumiert geschält"),
IFERROR(IF(VLOOKUP(O1991,'[1]vakuumierte Fertigprodukte'!$B:$C,2,FALSE)=0,"Fertigprodukte"),
IFERROR(IF(VLOOKUP(O1991,'[1]vakuumierte Fertigprodukte'!$E:$FI,2,FALSE)=0,"Vakuumierte Zipfel"),
IFERROR(IF(VLOOKUP(O1991,[1]Wurste!$B:$C,2,FALSE)=0,"Räucherwürste"),
IFERROR(IF(VLOOKUP(O1991,[1]Wurste!$E:$F,2,FALSE)=0,"URW/URGW Wurst"),
IFERROR(IF(VLOOKUP(O1991,[1]Wurste!$H:$I,2,FALSE)=0,"HF-Wurst Vegan"),
IFERROR(IF(VLOOKUP(O1991,[1]Wurste!$K:$L,2,FALSE)=0,"320er ohne Würste"),
IFERROR(IF(AND(OR(Abfalldokumentation!$A1991="BU3",Abfalldokumentation!$A1991="Verkauf"),Abfalldokumentation!$F1991="Schimmel",Abfalldokumentation!$G1991="keinen Abnehmer/kein Schälpersonal"),"Div. Zipfel, ES ohne Verwendung",VLOOKUP(Abfalldokumentation!$E1991,Produktgruppen!A:B,2,FALSE)),"-")))))))))))))))))))))))</f>
        <v>-</v>
      </c>
      <c r="E1991" s="97" t="str">
        <f>IFERROR(VLOOKUP(Abfalldokumentation!$O1991,Artikel!A:C,3,FALSE),Abfalldokumentation!$O1991)</f>
        <v>ganze Würste</v>
      </c>
      <c r="F1991" s="97" t="str">
        <f>VLOOKUP(T1991,'Liste Gründe'!A:D,2,FALSE)</f>
        <v>Linienbezogen</v>
      </c>
      <c r="G1991" s="96" t="str">
        <f>IF(ISBLANK(V1991),VLOOKUP(Abfalldokumentation!$P1991,'Liste Gründe'!A:D,3,FALSE),V1991)</f>
        <v>Schlaufe gerissen</v>
      </c>
      <c r="H1991" s="97" t="str">
        <f>IF(ISBLANK(Abfalldokumentation!$W1991),"-",Abfalldokumentation!$W1991)</f>
        <v>-</v>
      </c>
      <c r="I1991" s="97">
        <f t="shared" si="277"/>
        <v>44</v>
      </c>
      <c r="J1991" s="97" t="str">
        <f t="shared" si="278"/>
        <v>Produkte</v>
      </c>
      <c r="K1991" s="97" t="str">
        <f t="shared" si="279"/>
        <v>BUs</v>
      </c>
      <c r="L1991" s="97" t="str">
        <f t="shared" si="280"/>
        <v>Symptome</v>
      </c>
      <c r="M1991" s="97" t="str">
        <f>IFERROR(VLOOKUP(Abfalldokumentation!$O1991,Kennzahlen!S:V,3,FALSE)*Abfalldokumentation!$B1991,"0")</f>
        <v>0</v>
      </c>
      <c r="N1991" s="97" t="str">
        <f>IF(ISBLANK(Q1991),VLOOKUP(Abfalldokumentation!$O1991,'Linien - BU'!R:S,2,FALSE),Q1991)</f>
        <v>Räucherei</v>
      </c>
      <c r="O1991" s="98" t="str">
        <f t="shared" si="281"/>
        <v>ganze Würste</v>
      </c>
      <c r="P1991" s="98">
        <f t="shared" si="282"/>
        <v>33</v>
      </c>
      <c r="Q1991" s="39" t="s">
        <v>269</v>
      </c>
      <c r="R1991" s="40" t="s">
        <v>353</v>
      </c>
      <c r="S1991" s="40">
        <v>20</v>
      </c>
      <c r="T1991" s="40">
        <v>33</v>
      </c>
      <c r="U1991" s="41">
        <v>44504</v>
      </c>
      <c r="V1991" s="59"/>
      <c r="W1991" s="40"/>
      <c r="X1991" s="44" t="str">
        <f>IFERROR(VLOOKUP(Abfalldokumentation!$R1991,Artikel!A:C,3,FALSE),Abfalldokumentation!$R1991)</f>
        <v>ganze Würste</v>
      </c>
    </row>
    <row r="1992" spans="1:24" ht="30" hidden="1" customHeight="1" x14ac:dyDescent="0.25">
      <c r="A1992" s="94" t="str">
        <f>VLOOKUP(N1992,'Linien - BU'!A:B,2,FALSE)</f>
        <v>BU1</v>
      </c>
      <c r="B1992" s="95">
        <f t="shared" si="276"/>
        <v>10</v>
      </c>
      <c r="C1992" s="96">
        <f>Abfalldokumentation!$U1992</f>
        <v>44504</v>
      </c>
      <c r="D1992" s="95" t="str">
        <f>IFERROR(IF(VLOOKUP(O1992,'[1]Rohware 230'!$B:$C,2,FALSE)=0,"Rohware"),
IFERROR(IF(VLOOKUP(O1992,[1]Sammelnr.!$B:$C,2,FALSE)=0,"Sammelnr. ungeschält ABS"),
IFERROR(IF(VLOOKUP(O1992,[1]Sammelnr.!$E:$F,2,FALSE)=0,"Sammelnr. ungeschält VS"),
IFERROR(IF(VLOOKUP(O1992,[1]Sammelnr.!$H:$I,2,FALSE)=0,"Sammelnr. geschält"),
IFERROR(IF(VLOOKUP(O1992,[1]Offen!$B:$C,2,FALSE)=0,"Offen ungeschält ABS"),
IFERROR(IF(VLOOKUP(O1992,[1]Offen!$E:$F,2,FALSE)=0,"Offen ungeschält VOS"),
IFERROR(IF(VLOOKUP(O1992,[1]Offen!$H:$I,2,FALSE)=0,"Offen geschält RW"),
IFERROR(IF(VLOOKUP(O1992,[1]Offen!$K:$L,2,FALSE)=0,"Offen vegan"),
IFERROR(IF(VLOOKUP(O1992,[1]Offen!$N:$O,2,FALSE)=0,"Offen Zipfel"),
IFERROR(IF(VLOOKUP(O1992,[1]Offen!$Q:$R,2,FALSE)=0,"Offen Endstücke"),
IFERROR(IF(VLOOKUP(O1992,[1]Vakuumiert!$B:$C,2,FALSE)=0,"Vakuumierter VOS ungeschält"),
IFERROR(IF(VLOOKUP(O1992,[1]Vakuumiert!$E:$F,2,FALSE)=0,"Vakuumierter ABS ungeschält"),
IFERROR(IF(VLOOKUP(O1992,[1]Vakuumiert!$H:$I,2,FALSE)=0,"Vakuumierter VOS geschält"),
IFERROR(IF(VLOOKUP(O1992,[1]Vakuumiert!$K:$L,2,FALSE)=0,"Vakuumierter VOS vegan"),
IFERROR(IF(VLOOKUP(O1992,[1]Vakuumiert!$N:$O,2,FALSE)=0,"Vakuumierter VOS Zipfel"),
IFERROR(IF(VLOOKUP(O1992,[1]Vakuumiert!$Q:$R,2,FALSE)=0,"Vakuumiert geschält"),
IFERROR(IF(VLOOKUP(O1992,'[1]vakuumierte Fertigprodukte'!$B:$C,2,FALSE)=0,"Fertigprodukte"),
IFERROR(IF(VLOOKUP(O1992,'[1]vakuumierte Fertigprodukte'!$E:$FI,2,FALSE)=0,"Vakuumierte Zipfel"),
IFERROR(IF(VLOOKUP(O1992,[1]Wurste!$B:$C,2,FALSE)=0,"Räucherwürste"),
IFERROR(IF(VLOOKUP(O1992,[1]Wurste!$E:$F,2,FALSE)=0,"URW/URGW Wurst"),
IFERROR(IF(VLOOKUP(O1992,[1]Wurste!$H:$I,2,FALSE)=0,"HF-Wurst Vegan"),
IFERROR(IF(VLOOKUP(O1992,[1]Wurste!$K:$L,2,FALSE)=0,"320er ohne Würste"),
IFERROR(IF(AND(OR(Abfalldokumentation!$A1992="BU3",Abfalldokumentation!$A1992="Verkauf"),Abfalldokumentation!$F1992="Schimmel",Abfalldokumentation!$G1992="keinen Abnehmer/kein Schälpersonal"),"Div. Zipfel, ES ohne Verwendung",VLOOKUP(Abfalldokumentation!$E1992,Produktgruppen!A:B,2,FALSE)),"-")))))))))))))))))))))))</f>
        <v>-</v>
      </c>
      <c r="E1992" s="97" t="str">
        <f>IFERROR(VLOOKUP(Abfalldokumentation!$O1992,Artikel!A:C,3,FALSE),Abfalldokumentation!$O1992)</f>
        <v>ganze Würste</v>
      </c>
      <c r="F1992" s="97" t="str">
        <f>VLOOKUP(T1992,'Liste Gründe'!A:D,2,FALSE)</f>
        <v>Linienbezogen</v>
      </c>
      <c r="G1992" s="96" t="str">
        <f>IF(ISBLANK(V1992),VLOOKUP(Abfalldokumentation!$P1992,'Liste Gründe'!A:D,3,FALSE),V1992)</f>
        <v>Darm geplatzt</v>
      </c>
      <c r="H1992" s="97" t="str">
        <f>IF(ISBLANK(Abfalldokumentation!$W1992),"-",Abfalldokumentation!$W1992)</f>
        <v>-</v>
      </c>
      <c r="I1992" s="97">
        <f t="shared" si="277"/>
        <v>44</v>
      </c>
      <c r="J1992" s="97" t="str">
        <f t="shared" si="278"/>
        <v>Produkte</v>
      </c>
      <c r="K1992" s="97" t="str">
        <f t="shared" si="279"/>
        <v>BUs</v>
      </c>
      <c r="L1992" s="97" t="str">
        <f t="shared" si="280"/>
        <v>Symptome</v>
      </c>
      <c r="M1992" s="97" t="str">
        <f>IFERROR(VLOOKUP(Abfalldokumentation!$O1992,Kennzahlen!S:V,3,FALSE)*Abfalldokumentation!$B1992,"0")</f>
        <v>0</v>
      </c>
      <c r="N1992" s="97" t="str">
        <f>IF(ISBLANK(Q1992),VLOOKUP(Abfalldokumentation!$O1992,'Linien - BU'!R:S,2,FALSE),Q1992)</f>
        <v>Räucherei</v>
      </c>
      <c r="O1992" s="98" t="str">
        <f t="shared" si="281"/>
        <v>ganze Würste</v>
      </c>
      <c r="P1992" s="98">
        <f t="shared" si="282"/>
        <v>34</v>
      </c>
      <c r="Q1992" s="39" t="s">
        <v>269</v>
      </c>
      <c r="R1992" s="40" t="s">
        <v>353</v>
      </c>
      <c r="S1992" s="40">
        <v>10</v>
      </c>
      <c r="T1992" s="40">
        <v>34</v>
      </c>
      <c r="U1992" s="41">
        <v>44504</v>
      </c>
      <c r="V1992" s="59"/>
      <c r="W1992" s="40"/>
      <c r="X1992" s="44" t="str">
        <f>IFERROR(VLOOKUP(Abfalldokumentation!$R1992,Artikel!A:C,3,FALSE),Abfalldokumentation!$R1992)</f>
        <v>ganze Würste</v>
      </c>
    </row>
    <row r="1993" spans="1:24" ht="30" hidden="1" customHeight="1" x14ac:dyDescent="0.25">
      <c r="A1993" s="94" t="str">
        <f>VLOOKUP(N1993,'Linien - BU'!A:B,2,FALSE)</f>
        <v>BU1</v>
      </c>
      <c r="B1993" s="95">
        <f t="shared" si="276"/>
        <v>10</v>
      </c>
      <c r="C1993" s="96">
        <f>Abfalldokumentation!$U1993</f>
        <v>44504</v>
      </c>
      <c r="D1993" s="95" t="str">
        <f>IFERROR(IF(VLOOKUP(O1993,'[1]Rohware 230'!$B:$C,2,FALSE)=0,"Rohware"),
IFERROR(IF(VLOOKUP(O1993,[1]Sammelnr.!$B:$C,2,FALSE)=0,"Sammelnr. ungeschält ABS"),
IFERROR(IF(VLOOKUP(O1993,[1]Sammelnr.!$E:$F,2,FALSE)=0,"Sammelnr. ungeschält VS"),
IFERROR(IF(VLOOKUP(O1993,[1]Sammelnr.!$H:$I,2,FALSE)=0,"Sammelnr. geschält"),
IFERROR(IF(VLOOKUP(O1993,[1]Offen!$B:$C,2,FALSE)=0,"Offen ungeschält ABS"),
IFERROR(IF(VLOOKUP(O1993,[1]Offen!$E:$F,2,FALSE)=0,"Offen ungeschält VOS"),
IFERROR(IF(VLOOKUP(O1993,[1]Offen!$H:$I,2,FALSE)=0,"Offen geschält RW"),
IFERROR(IF(VLOOKUP(O1993,[1]Offen!$K:$L,2,FALSE)=0,"Offen vegan"),
IFERROR(IF(VLOOKUP(O1993,[1]Offen!$N:$O,2,FALSE)=0,"Offen Zipfel"),
IFERROR(IF(VLOOKUP(O1993,[1]Offen!$Q:$R,2,FALSE)=0,"Offen Endstücke"),
IFERROR(IF(VLOOKUP(O1993,[1]Vakuumiert!$B:$C,2,FALSE)=0,"Vakuumierter VOS ungeschält"),
IFERROR(IF(VLOOKUP(O1993,[1]Vakuumiert!$E:$F,2,FALSE)=0,"Vakuumierter ABS ungeschält"),
IFERROR(IF(VLOOKUP(O1993,[1]Vakuumiert!$H:$I,2,FALSE)=0,"Vakuumierter VOS geschält"),
IFERROR(IF(VLOOKUP(O1993,[1]Vakuumiert!$K:$L,2,FALSE)=0,"Vakuumierter VOS vegan"),
IFERROR(IF(VLOOKUP(O1993,[1]Vakuumiert!$N:$O,2,FALSE)=0,"Vakuumierter VOS Zipfel"),
IFERROR(IF(VLOOKUP(O1993,[1]Vakuumiert!$Q:$R,2,FALSE)=0,"Vakuumiert geschält"),
IFERROR(IF(VLOOKUP(O1993,'[1]vakuumierte Fertigprodukte'!$B:$C,2,FALSE)=0,"Fertigprodukte"),
IFERROR(IF(VLOOKUP(O1993,'[1]vakuumierte Fertigprodukte'!$E:$FI,2,FALSE)=0,"Vakuumierte Zipfel"),
IFERROR(IF(VLOOKUP(O1993,[1]Wurste!$B:$C,2,FALSE)=0,"Räucherwürste"),
IFERROR(IF(VLOOKUP(O1993,[1]Wurste!$E:$F,2,FALSE)=0,"URW/URGW Wurst"),
IFERROR(IF(VLOOKUP(O1993,[1]Wurste!$H:$I,2,FALSE)=0,"HF-Wurst Vegan"),
IFERROR(IF(VLOOKUP(O1993,[1]Wurste!$K:$L,2,FALSE)=0,"320er ohne Würste"),
IFERROR(IF(AND(OR(Abfalldokumentation!$A1993="BU3",Abfalldokumentation!$A1993="Verkauf"),Abfalldokumentation!$F1993="Schimmel",Abfalldokumentation!$G1993="keinen Abnehmer/kein Schälpersonal"),"Div. Zipfel, ES ohne Verwendung",VLOOKUP(Abfalldokumentation!$E1993,Produktgruppen!A:B,2,FALSE)),"-")))))))))))))))))))))))</f>
        <v>-</v>
      </c>
      <c r="E1993" s="97" t="str">
        <f>IFERROR(VLOOKUP(Abfalldokumentation!$O1993,Artikel!A:C,3,FALSE),Abfalldokumentation!$O1993)</f>
        <v>ganze Würste</v>
      </c>
      <c r="F1993" s="97" t="str">
        <f>VLOOKUP(T1993,'Liste Gründe'!A:D,2,FALSE)</f>
        <v>Linienbezogen</v>
      </c>
      <c r="G1993" s="96" t="str">
        <f>IF(ISBLANK(V1993),VLOOKUP(Abfalldokumentation!$P1993,'Liste Gründe'!A:D,3,FALSE),V1993)</f>
        <v>Schlaufe gerissen</v>
      </c>
      <c r="H1993" s="97" t="str">
        <f>IF(ISBLANK(Abfalldokumentation!$W1993),"-",Abfalldokumentation!$W1993)</f>
        <v>-</v>
      </c>
      <c r="I1993" s="97">
        <f t="shared" si="277"/>
        <v>44</v>
      </c>
      <c r="J1993" s="97" t="str">
        <f t="shared" si="278"/>
        <v>Produkte</v>
      </c>
      <c r="K1993" s="97" t="str">
        <f t="shared" si="279"/>
        <v>BUs</v>
      </c>
      <c r="L1993" s="97" t="str">
        <f t="shared" si="280"/>
        <v>Symptome</v>
      </c>
      <c r="M1993" s="97" t="str">
        <f>IFERROR(VLOOKUP(Abfalldokumentation!$O1993,Kennzahlen!S:V,3,FALSE)*Abfalldokumentation!$B1993,"0")</f>
        <v>0</v>
      </c>
      <c r="N1993" s="97" t="str">
        <f>IF(ISBLANK(Q1993),VLOOKUP(Abfalldokumentation!$O1993,'Linien - BU'!R:S,2,FALSE),Q1993)</f>
        <v>Räucherei</v>
      </c>
      <c r="O1993" s="98" t="str">
        <f t="shared" si="281"/>
        <v>ganze Würste</v>
      </c>
      <c r="P1993" s="98">
        <f t="shared" si="282"/>
        <v>33</v>
      </c>
      <c r="Q1993" s="39" t="s">
        <v>269</v>
      </c>
      <c r="R1993" s="40" t="s">
        <v>353</v>
      </c>
      <c r="S1993" s="40">
        <v>10</v>
      </c>
      <c r="T1993" s="40">
        <v>33</v>
      </c>
      <c r="U1993" s="41">
        <v>44504</v>
      </c>
      <c r="V1993" s="59"/>
      <c r="W1993" s="40"/>
      <c r="X1993" s="44" t="str">
        <f>IFERROR(VLOOKUP(Abfalldokumentation!$R1993,Artikel!A:C,3,FALSE),Abfalldokumentation!$R1993)</f>
        <v>ganze Würste</v>
      </c>
    </row>
    <row r="1994" spans="1:24" ht="30" hidden="1" customHeight="1" x14ac:dyDescent="0.25">
      <c r="A1994" s="94" t="str">
        <f>VLOOKUP(N1994,'Linien - BU'!A:B,2,FALSE)</f>
        <v>BU1</v>
      </c>
      <c r="B1994" s="95">
        <f t="shared" si="276"/>
        <v>10</v>
      </c>
      <c r="C1994" s="96">
        <f>Abfalldokumentation!$U1994</f>
        <v>44504</v>
      </c>
      <c r="D1994" s="95" t="str">
        <f>IFERROR(IF(VLOOKUP(O1994,'[1]Rohware 230'!$B:$C,2,FALSE)=0,"Rohware"),
IFERROR(IF(VLOOKUP(O1994,[1]Sammelnr.!$B:$C,2,FALSE)=0,"Sammelnr. ungeschält ABS"),
IFERROR(IF(VLOOKUP(O1994,[1]Sammelnr.!$E:$F,2,FALSE)=0,"Sammelnr. ungeschält VS"),
IFERROR(IF(VLOOKUP(O1994,[1]Sammelnr.!$H:$I,2,FALSE)=0,"Sammelnr. geschält"),
IFERROR(IF(VLOOKUP(O1994,[1]Offen!$B:$C,2,FALSE)=0,"Offen ungeschält ABS"),
IFERROR(IF(VLOOKUP(O1994,[1]Offen!$E:$F,2,FALSE)=0,"Offen ungeschält VOS"),
IFERROR(IF(VLOOKUP(O1994,[1]Offen!$H:$I,2,FALSE)=0,"Offen geschält RW"),
IFERROR(IF(VLOOKUP(O1994,[1]Offen!$K:$L,2,FALSE)=0,"Offen vegan"),
IFERROR(IF(VLOOKUP(O1994,[1]Offen!$N:$O,2,FALSE)=0,"Offen Zipfel"),
IFERROR(IF(VLOOKUP(O1994,[1]Offen!$Q:$R,2,FALSE)=0,"Offen Endstücke"),
IFERROR(IF(VLOOKUP(O1994,[1]Vakuumiert!$B:$C,2,FALSE)=0,"Vakuumierter VOS ungeschält"),
IFERROR(IF(VLOOKUP(O1994,[1]Vakuumiert!$E:$F,2,FALSE)=0,"Vakuumierter ABS ungeschält"),
IFERROR(IF(VLOOKUP(O1994,[1]Vakuumiert!$H:$I,2,FALSE)=0,"Vakuumierter VOS geschält"),
IFERROR(IF(VLOOKUP(O1994,[1]Vakuumiert!$K:$L,2,FALSE)=0,"Vakuumierter VOS vegan"),
IFERROR(IF(VLOOKUP(O1994,[1]Vakuumiert!$N:$O,2,FALSE)=0,"Vakuumierter VOS Zipfel"),
IFERROR(IF(VLOOKUP(O1994,[1]Vakuumiert!$Q:$R,2,FALSE)=0,"Vakuumiert geschält"),
IFERROR(IF(VLOOKUP(O1994,'[1]vakuumierte Fertigprodukte'!$B:$C,2,FALSE)=0,"Fertigprodukte"),
IFERROR(IF(VLOOKUP(O1994,'[1]vakuumierte Fertigprodukte'!$E:$FI,2,FALSE)=0,"Vakuumierte Zipfel"),
IFERROR(IF(VLOOKUP(O1994,[1]Wurste!$B:$C,2,FALSE)=0,"Räucherwürste"),
IFERROR(IF(VLOOKUP(O1994,[1]Wurste!$E:$F,2,FALSE)=0,"URW/URGW Wurst"),
IFERROR(IF(VLOOKUP(O1994,[1]Wurste!$H:$I,2,FALSE)=0,"HF-Wurst Vegan"),
IFERROR(IF(VLOOKUP(O1994,[1]Wurste!$K:$L,2,FALSE)=0,"320er ohne Würste"),
IFERROR(IF(AND(OR(Abfalldokumentation!$A1994="BU3",Abfalldokumentation!$A1994="Verkauf"),Abfalldokumentation!$F1994="Schimmel",Abfalldokumentation!$G1994="keinen Abnehmer/kein Schälpersonal"),"Div. Zipfel, ES ohne Verwendung",VLOOKUP(Abfalldokumentation!$E1994,Produktgruppen!A:B,2,FALSE)),"-")))))))))))))))))))))))</f>
        <v>-</v>
      </c>
      <c r="E1994" s="97" t="str">
        <f>IFERROR(VLOOKUP(Abfalldokumentation!$O1994,Artikel!A:C,3,FALSE),Abfalldokumentation!$O1994)</f>
        <v>ganze Würste</v>
      </c>
      <c r="F1994" s="97" t="str">
        <f>VLOOKUP(T1994,'Liste Gründe'!A:D,2,FALSE)</f>
        <v>Linienbezogen</v>
      </c>
      <c r="G1994" s="96" t="str">
        <f>IF(ISBLANK(V1994),VLOOKUP(Abfalldokumentation!$P1994,'Liste Gründe'!A:D,3,FALSE),V1994)</f>
        <v>Darm geplatzt</v>
      </c>
      <c r="H1994" s="97" t="str">
        <f>IF(ISBLANK(Abfalldokumentation!$W1994),"-",Abfalldokumentation!$W1994)</f>
        <v>-</v>
      </c>
      <c r="I1994" s="97">
        <f t="shared" si="277"/>
        <v>44</v>
      </c>
      <c r="J1994" s="97" t="str">
        <f t="shared" si="278"/>
        <v>Produkte</v>
      </c>
      <c r="K1994" s="97" t="str">
        <f t="shared" si="279"/>
        <v>BUs</v>
      </c>
      <c r="L1994" s="97" t="str">
        <f t="shared" si="280"/>
        <v>Symptome</v>
      </c>
      <c r="M1994" s="97" t="str">
        <f>IFERROR(VLOOKUP(Abfalldokumentation!$O1994,Kennzahlen!S:V,3,FALSE)*Abfalldokumentation!$B1994,"0")</f>
        <v>0</v>
      </c>
      <c r="N1994" s="97" t="str">
        <f>IF(ISBLANK(Q1994),VLOOKUP(Abfalldokumentation!$O1994,'Linien - BU'!R:S,2,FALSE),Q1994)</f>
        <v>Räucherei</v>
      </c>
      <c r="O1994" s="98" t="str">
        <f t="shared" si="281"/>
        <v>ganze Würste</v>
      </c>
      <c r="P1994" s="98">
        <f t="shared" si="282"/>
        <v>34</v>
      </c>
      <c r="Q1994" s="39" t="s">
        <v>269</v>
      </c>
      <c r="R1994" s="40" t="s">
        <v>353</v>
      </c>
      <c r="S1994" s="40">
        <v>10</v>
      </c>
      <c r="T1994" s="40">
        <v>34</v>
      </c>
      <c r="U1994" s="41">
        <v>44504</v>
      </c>
      <c r="V1994" s="59"/>
      <c r="W1994" s="40"/>
      <c r="X1994" s="44" t="str">
        <f>IFERROR(VLOOKUP(Abfalldokumentation!$R1994,Artikel!A:C,3,FALSE),Abfalldokumentation!$R1994)</f>
        <v>ganze Würste</v>
      </c>
    </row>
    <row r="1995" spans="1:24" ht="30" hidden="1" customHeight="1" x14ac:dyDescent="0.25">
      <c r="A1995" s="94" t="str">
        <f>VLOOKUP(N1995,'Linien - BU'!A:B,2,FALSE)</f>
        <v>BU1</v>
      </c>
      <c r="B1995" s="95">
        <f t="shared" si="276"/>
        <v>10</v>
      </c>
      <c r="C1995" s="96">
        <f>Abfalldokumentation!$U1995</f>
        <v>44504</v>
      </c>
      <c r="D1995" s="95" t="str">
        <f>IFERROR(IF(VLOOKUP(O1995,'[1]Rohware 230'!$B:$C,2,FALSE)=0,"Rohware"),
IFERROR(IF(VLOOKUP(O1995,[1]Sammelnr.!$B:$C,2,FALSE)=0,"Sammelnr. ungeschält ABS"),
IFERROR(IF(VLOOKUP(O1995,[1]Sammelnr.!$E:$F,2,FALSE)=0,"Sammelnr. ungeschält VS"),
IFERROR(IF(VLOOKUP(O1995,[1]Sammelnr.!$H:$I,2,FALSE)=0,"Sammelnr. geschält"),
IFERROR(IF(VLOOKUP(O1995,[1]Offen!$B:$C,2,FALSE)=0,"Offen ungeschält ABS"),
IFERROR(IF(VLOOKUP(O1995,[1]Offen!$E:$F,2,FALSE)=0,"Offen ungeschält VOS"),
IFERROR(IF(VLOOKUP(O1995,[1]Offen!$H:$I,2,FALSE)=0,"Offen geschält RW"),
IFERROR(IF(VLOOKUP(O1995,[1]Offen!$K:$L,2,FALSE)=0,"Offen vegan"),
IFERROR(IF(VLOOKUP(O1995,[1]Offen!$N:$O,2,FALSE)=0,"Offen Zipfel"),
IFERROR(IF(VLOOKUP(O1995,[1]Offen!$Q:$R,2,FALSE)=0,"Offen Endstücke"),
IFERROR(IF(VLOOKUP(O1995,[1]Vakuumiert!$B:$C,2,FALSE)=0,"Vakuumierter VOS ungeschält"),
IFERROR(IF(VLOOKUP(O1995,[1]Vakuumiert!$E:$F,2,FALSE)=0,"Vakuumierter ABS ungeschält"),
IFERROR(IF(VLOOKUP(O1995,[1]Vakuumiert!$H:$I,2,FALSE)=0,"Vakuumierter VOS geschält"),
IFERROR(IF(VLOOKUP(O1995,[1]Vakuumiert!$K:$L,2,FALSE)=0,"Vakuumierter VOS vegan"),
IFERROR(IF(VLOOKUP(O1995,[1]Vakuumiert!$N:$O,2,FALSE)=0,"Vakuumierter VOS Zipfel"),
IFERROR(IF(VLOOKUP(O1995,[1]Vakuumiert!$Q:$R,2,FALSE)=0,"Vakuumiert geschält"),
IFERROR(IF(VLOOKUP(O1995,'[1]vakuumierte Fertigprodukte'!$B:$C,2,FALSE)=0,"Fertigprodukte"),
IFERROR(IF(VLOOKUP(O1995,'[1]vakuumierte Fertigprodukte'!$E:$FI,2,FALSE)=0,"Vakuumierte Zipfel"),
IFERROR(IF(VLOOKUP(O1995,[1]Wurste!$B:$C,2,FALSE)=0,"Räucherwürste"),
IFERROR(IF(VLOOKUP(O1995,[1]Wurste!$E:$F,2,FALSE)=0,"URW/URGW Wurst"),
IFERROR(IF(VLOOKUP(O1995,[1]Wurste!$H:$I,2,FALSE)=0,"HF-Wurst Vegan"),
IFERROR(IF(VLOOKUP(O1995,[1]Wurste!$K:$L,2,FALSE)=0,"320er ohne Würste"),
IFERROR(IF(AND(OR(Abfalldokumentation!$A1995="BU3",Abfalldokumentation!$A1995="Verkauf"),Abfalldokumentation!$F1995="Schimmel",Abfalldokumentation!$G1995="keinen Abnehmer/kein Schälpersonal"),"Div. Zipfel, ES ohne Verwendung",VLOOKUP(Abfalldokumentation!$E1995,Produktgruppen!A:B,2,FALSE)),"-")))))))))))))))))))))))</f>
        <v>-</v>
      </c>
      <c r="E1995" s="97" t="str">
        <f>IFERROR(VLOOKUP(Abfalldokumentation!$O1995,Artikel!A:C,3,FALSE),Abfalldokumentation!$O1995)</f>
        <v>ganze Würste</v>
      </c>
      <c r="F1995" s="97" t="str">
        <f>VLOOKUP(T1995,'Liste Gründe'!A:D,2,FALSE)</f>
        <v>Linienbezogen</v>
      </c>
      <c r="G1995" s="96" t="str">
        <f>IF(ISBLANK(V1995),VLOOKUP(Abfalldokumentation!$P1995,'Liste Gründe'!A:D,3,FALSE),V1995)</f>
        <v>Darm geplatzt</v>
      </c>
      <c r="H1995" s="97" t="str">
        <f>IF(ISBLANK(Abfalldokumentation!$W1995),"-",Abfalldokumentation!$W1995)</f>
        <v>-</v>
      </c>
      <c r="I1995" s="97">
        <f t="shared" si="277"/>
        <v>44</v>
      </c>
      <c r="J1995" s="97" t="str">
        <f t="shared" si="278"/>
        <v>Produkte</v>
      </c>
      <c r="K1995" s="97" t="str">
        <f t="shared" si="279"/>
        <v>BUs</v>
      </c>
      <c r="L1995" s="97" t="str">
        <f t="shared" si="280"/>
        <v>Symptome</v>
      </c>
      <c r="M1995" s="97" t="str">
        <f>IFERROR(VLOOKUP(Abfalldokumentation!$O1995,Kennzahlen!S:V,3,FALSE)*Abfalldokumentation!$B1995,"0")</f>
        <v>0</v>
      </c>
      <c r="N1995" s="97" t="str">
        <f>IF(ISBLANK(Q1995),VLOOKUP(Abfalldokumentation!$O1995,'Linien - BU'!R:S,2,FALSE),Q1995)</f>
        <v>Räucherei</v>
      </c>
      <c r="O1995" s="98" t="str">
        <f t="shared" si="281"/>
        <v>ganze Würste</v>
      </c>
      <c r="P1995" s="98">
        <f t="shared" si="282"/>
        <v>34</v>
      </c>
      <c r="Q1995" s="39" t="s">
        <v>269</v>
      </c>
      <c r="R1995" s="40" t="s">
        <v>353</v>
      </c>
      <c r="S1995" s="40">
        <v>10</v>
      </c>
      <c r="T1995" s="40">
        <v>34</v>
      </c>
      <c r="U1995" s="41">
        <v>44504</v>
      </c>
      <c r="V1995" s="59"/>
      <c r="W1995" s="40"/>
      <c r="X1995" s="44" t="str">
        <f>IFERROR(VLOOKUP(Abfalldokumentation!$R1995,Artikel!A:C,3,FALSE),Abfalldokumentation!$R1995)</f>
        <v>ganze Würste</v>
      </c>
    </row>
    <row r="1996" spans="1:24" ht="30" hidden="1" customHeight="1" x14ac:dyDescent="0.25">
      <c r="A1996" s="94" t="str">
        <f>VLOOKUP(N1996,'Linien - BU'!A:B,2,FALSE)</f>
        <v>BU1</v>
      </c>
      <c r="B1996" s="95">
        <f t="shared" si="276"/>
        <v>10</v>
      </c>
      <c r="C1996" s="96">
        <f>Abfalldokumentation!$U1996</f>
        <v>44504</v>
      </c>
      <c r="D1996" s="95" t="str">
        <f>IFERROR(IF(VLOOKUP(O1996,'[1]Rohware 230'!$B:$C,2,FALSE)=0,"Rohware"),
IFERROR(IF(VLOOKUP(O1996,[1]Sammelnr.!$B:$C,2,FALSE)=0,"Sammelnr. ungeschält ABS"),
IFERROR(IF(VLOOKUP(O1996,[1]Sammelnr.!$E:$F,2,FALSE)=0,"Sammelnr. ungeschält VS"),
IFERROR(IF(VLOOKUP(O1996,[1]Sammelnr.!$H:$I,2,FALSE)=0,"Sammelnr. geschält"),
IFERROR(IF(VLOOKUP(O1996,[1]Offen!$B:$C,2,FALSE)=0,"Offen ungeschält ABS"),
IFERROR(IF(VLOOKUP(O1996,[1]Offen!$E:$F,2,FALSE)=0,"Offen ungeschält VOS"),
IFERROR(IF(VLOOKUP(O1996,[1]Offen!$H:$I,2,FALSE)=0,"Offen geschält RW"),
IFERROR(IF(VLOOKUP(O1996,[1]Offen!$K:$L,2,FALSE)=0,"Offen vegan"),
IFERROR(IF(VLOOKUP(O1996,[1]Offen!$N:$O,2,FALSE)=0,"Offen Zipfel"),
IFERROR(IF(VLOOKUP(O1996,[1]Offen!$Q:$R,2,FALSE)=0,"Offen Endstücke"),
IFERROR(IF(VLOOKUP(O1996,[1]Vakuumiert!$B:$C,2,FALSE)=0,"Vakuumierter VOS ungeschält"),
IFERROR(IF(VLOOKUP(O1996,[1]Vakuumiert!$E:$F,2,FALSE)=0,"Vakuumierter ABS ungeschält"),
IFERROR(IF(VLOOKUP(O1996,[1]Vakuumiert!$H:$I,2,FALSE)=0,"Vakuumierter VOS geschält"),
IFERROR(IF(VLOOKUP(O1996,[1]Vakuumiert!$K:$L,2,FALSE)=0,"Vakuumierter VOS vegan"),
IFERROR(IF(VLOOKUP(O1996,[1]Vakuumiert!$N:$O,2,FALSE)=0,"Vakuumierter VOS Zipfel"),
IFERROR(IF(VLOOKUP(O1996,[1]Vakuumiert!$Q:$R,2,FALSE)=0,"Vakuumiert geschält"),
IFERROR(IF(VLOOKUP(O1996,'[1]vakuumierte Fertigprodukte'!$B:$C,2,FALSE)=0,"Fertigprodukte"),
IFERROR(IF(VLOOKUP(O1996,'[1]vakuumierte Fertigprodukte'!$E:$FI,2,FALSE)=0,"Vakuumierte Zipfel"),
IFERROR(IF(VLOOKUP(O1996,[1]Wurste!$B:$C,2,FALSE)=0,"Räucherwürste"),
IFERROR(IF(VLOOKUP(O1996,[1]Wurste!$E:$F,2,FALSE)=0,"URW/URGW Wurst"),
IFERROR(IF(VLOOKUP(O1996,[1]Wurste!$H:$I,2,FALSE)=0,"HF-Wurst Vegan"),
IFERROR(IF(VLOOKUP(O1996,[1]Wurste!$K:$L,2,FALSE)=0,"320er ohne Würste"),
IFERROR(IF(AND(OR(Abfalldokumentation!$A1996="BU3",Abfalldokumentation!$A1996="Verkauf"),Abfalldokumentation!$F1996="Schimmel",Abfalldokumentation!$G1996="keinen Abnehmer/kein Schälpersonal"),"Div. Zipfel, ES ohne Verwendung",VLOOKUP(Abfalldokumentation!$E1996,Produktgruppen!A:B,2,FALSE)),"-")))))))))))))))))))))))</f>
        <v>-</v>
      </c>
      <c r="E1996" s="97" t="str">
        <f>IFERROR(VLOOKUP(Abfalldokumentation!$O1996,Artikel!A:C,3,FALSE),Abfalldokumentation!$O1996)</f>
        <v>ganze Würste</v>
      </c>
      <c r="F1996" s="97" t="str">
        <f>VLOOKUP(T1996,'Liste Gründe'!A:D,2,FALSE)</f>
        <v>Linienbezogen</v>
      </c>
      <c r="G1996" s="96" t="str">
        <f>IF(ISBLANK(V1996),VLOOKUP(Abfalldokumentation!$P1996,'Liste Gründe'!A:D,3,FALSE),V1996)</f>
        <v>Darm geplatzt</v>
      </c>
      <c r="H1996" s="97" t="str">
        <f>IF(ISBLANK(Abfalldokumentation!$W1996),"-",Abfalldokumentation!$W1996)</f>
        <v>-</v>
      </c>
      <c r="I1996" s="97">
        <f t="shared" si="277"/>
        <v>44</v>
      </c>
      <c r="J1996" s="97" t="str">
        <f t="shared" si="278"/>
        <v>Produkte</v>
      </c>
      <c r="K1996" s="97" t="str">
        <f t="shared" si="279"/>
        <v>BUs</v>
      </c>
      <c r="L1996" s="97" t="str">
        <f t="shared" si="280"/>
        <v>Symptome</v>
      </c>
      <c r="M1996" s="97" t="str">
        <f>IFERROR(VLOOKUP(Abfalldokumentation!$O1996,Kennzahlen!S:V,3,FALSE)*Abfalldokumentation!$B1996,"0")</f>
        <v>0</v>
      </c>
      <c r="N1996" s="97" t="str">
        <f>IF(ISBLANK(Q1996),VLOOKUP(Abfalldokumentation!$O1996,'Linien - BU'!R:S,2,FALSE),Q1996)</f>
        <v>Räucherei</v>
      </c>
      <c r="O1996" s="98" t="str">
        <f t="shared" si="281"/>
        <v>ganze Würste</v>
      </c>
      <c r="P1996" s="98">
        <f t="shared" si="282"/>
        <v>34</v>
      </c>
      <c r="Q1996" s="39" t="s">
        <v>269</v>
      </c>
      <c r="R1996" s="40" t="s">
        <v>353</v>
      </c>
      <c r="S1996" s="40">
        <v>10</v>
      </c>
      <c r="T1996" s="40">
        <v>34</v>
      </c>
      <c r="U1996" s="41">
        <v>44504</v>
      </c>
      <c r="V1996" s="59"/>
      <c r="W1996" s="40"/>
      <c r="X1996" s="44" t="str">
        <f>IFERROR(VLOOKUP(Abfalldokumentation!$R1996,Artikel!A:C,3,FALSE),Abfalldokumentation!$R1996)</f>
        <v>ganze Würste</v>
      </c>
    </row>
    <row r="1997" spans="1:24" ht="30" hidden="1" customHeight="1" x14ac:dyDescent="0.25">
      <c r="A1997" s="94" t="str">
        <f>VLOOKUP(N1997,'Linien - BU'!A:B,2,FALSE)</f>
        <v>BU1</v>
      </c>
      <c r="B1997" s="95">
        <f t="shared" si="276"/>
        <v>10</v>
      </c>
      <c r="C1997" s="96">
        <f>Abfalldokumentation!$U1997</f>
        <v>44504</v>
      </c>
      <c r="D1997" s="95" t="str">
        <f>IFERROR(IF(VLOOKUP(O1997,'[1]Rohware 230'!$B:$C,2,FALSE)=0,"Rohware"),
IFERROR(IF(VLOOKUP(O1997,[1]Sammelnr.!$B:$C,2,FALSE)=0,"Sammelnr. ungeschält ABS"),
IFERROR(IF(VLOOKUP(O1997,[1]Sammelnr.!$E:$F,2,FALSE)=0,"Sammelnr. ungeschält VS"),
IFERROR(IF(VLOOKUP(O1997,[1]Sammelnr.!$H:$I,2,FALSE)=0,"Sammelnr. geschält"),
IFERROR(IF(VLOOKUP(O1997,[1]Offen!$B:$C,2,FALSE)=0,"Offen ungeschält ABS"),
IFERROR(IF(VLOOKUP(O1997,[1]Offen!$E:$F,2,FALSE)=0,"Offen ungeschält VOS"),
IFERROR(IF(VLOOKUP(O1997,[1]Offen!$H:$I,2,FALSE)=0,"Offen geschält RW"),
IFERROR(IF(VLOOKUP(O1997,[1]Offen!$K:$L,2,FALSE)=0,"Offen vegan"),
IFERROR(IF(VLOOKUP(O1997,[1]Offen!$N:$O,2,FALSE)=0,"Offen Zipfel"),
IFERROR(IF(VLOOKUP(O1997,[1]Offen!$Q:$R,2,FALSE)=0,"Offen Endstücke"),
IFERROR(IF(VLOOKUP(O1997,[1]Vakuumiert!$B:$C,2,FALSE)=0,"Vakuumierter VOS ungeschält"),
IFERROR(IF(VLOOKUP(O1997,[1]Vakuumiert!$E:$F,2,FALSE)=0,"Vakuumierter ABS ungeschält"),
IFERROR(IF(VLOOKUP(O1997,[1]Vakuumiert!$H:$I,2,FALSE)=0,"Vakuumierter VOS geschält"),
IFERROR(IF(VLOOKUP(O1997,[1]Vakuumiert!$K:$L,2,FALSE)=0,"Vakuumierter VOS vegan"),
IFERROR(IF(VLOOKUP(O1997,[1]Vakuumiert!$N:$O,2,FALSE)=0,"Vakuumierter VOS Zipfel"),
IFERROR(IF(VLOOKUP(O1997,[1]Vakuumiert!$Q:$R,2,FALSE)=0,"Vakuumiert geschält"),
IFERROR(IF(VLOOKUP(O1997,'[1]vakuumierte Fertigprodukte'!$B:$C,2,FALSE)=0,"Fertigprodukte"),
IFERROR(IF(VLOOKUP(O1997,'[1]vakuumierte Fertigprodukte'!$E:$FI,2,FALSE)=0,"Vakuumierte Zipfel"),
IFERROR(IF(VLOOKUP(O1997,[1]Wurste!$B:$C,2,FALSE)=0,"Räucherwürste"),
IFERROR(IF(VLOOKUP(O1997,[1]Wurste!$E:$F,2,FALSE)=0,"URW/URGW Wurst"),
IFERROR(IF(VLOOKUP(O1997,[1]Wurste!$H:$I,2,FALSE)=0,"HF-Wurst Vegan"),
IFERROR(IF(VLOOKUP(O1997,[1]Wurste!$K:$L,2,FALSE)=0,"320er ohne Würste"),
IFERROR(IF(AND(OR(Abfalldokumentation!$A1997="BU3",Abfalldokumentation!$A1997="Verkauf"),Abfalldokumentation!$F1997="Schimmel",Abfalldokumentation!$G1997="keinen Abnehmer/kein Schälpersonal"),"Div. Zipfel, ES ohne Verwendung",VLOOKUP(Abfalldokumentation!$E1997,Produktgruppen!A:B,2,FALSE)),"-")))))))))))))))))))))))</f>
        <v>-</v>
      </c>
      <c r="E1997" s="97" t="str">
        <f>IFERROR(VLOOKUP(Abfalldokumentation!$O1997,Artikel!A:C,3,FALSE),Abfalldokumentation!$O1997)</f>
        <v>ganze Würste</v>
      </c>
      <c r="F1997" s="97" t="str">
        <f>VLOOKUP(T1997,'Liste Gründe'!A:D,2,FALSE)</f>
        <v>Linienbezogen</v>
      </c>
      <c r="G1997" s="96" t="str">
        <f>IF(ISBLANK(V1997),VLOOKUP(Abfalldokumentation!$P1997,'Liste Gründe'!A:D,3,FALSE),V1997)</f>
        <v>Schlaufe gerissen</v>
      </c>
      <c r="H1997" s="97" t="str">
        <f>IF(ISBLANK(Abfalldokumentation!$W1997),"-",Abfalldokumentation!$W1997)</f>
        <v>-</v>
      </c>
      <c r="I1997" s="97">
        <f t="shared" si="277"/>
        <v>44</v>
      </c>
      <c r="J1997" s="97" t="str">
        <f t="shared" si="278"/>
        <v>Produkte</v>
      </c>
      <c r="K1997" s="97" t="str">
        <f t="shared" si="279"/>
        <v>BUs</v>
      </c>
      <c r="L1997" s="97" t="str">
        <f t="shared" si="280"/>
        <v>Symptome</v>
      </c>
      <c r="M1997" s="97" t="str">
        <f>IFERROR(VLOOKUP(Abfalldokumentation!$O1997,Kennzahlen!S:V,3,FALSE)*Abfalldokumentation!$B1997,"0")</f>
        <v>0</v>
      </c>
      <c r="N1997" s="97" t="str">
        <f>IF(ISBLANK(Q1997),VLOOKUP(Abfalldokumentation!$O1997,'Linien - BU'!R:S,2,FALSE),Q1997)</f>
        <v>Räucherei</v>
      </c>
      <c r="O1997" s="98" t="str">
        <f t="shared" si="281"/>
        <v>ganze Würste</v>
      </c>
      <c r="P1997" s="98">
        <f t="shared" si="282"/>
        <v>33</v>
      </c>
      <c r="Q1997" s="39" t="s">
        <v>269</v>
      </c>
      <c r="R1997" s="40" t="s">
        <v>353</v>
      </c>
      <c r="S1997" s="40">
        <v>10</v>
      </c>
      <c r="T1997" s="40">
        <v>33</v>
      </c>
      <c r="U1997" s="41">
        <v>44504</v>
      </c>
      <c r="V1997" s="59"/>
      <c r="W1997" s="40"/>
      <c r="X1997" s="44" t="str">
        <f>IFERROR(VLOOKUP(Abfalldokumentation!$R1997,Artikel!A:C,3,FALSE),Abfalldokumentation!$R1997)</f>
        <v>ganze Würste</v>
      </c>
    </row>
    <row r="1998" spans="1:24" ht="30" hidden="1" customHeight="1" x14ac:dyDescent="0.25">
      <c r="A1998" s="94" t="str">
        <f>VLOOKUP(N1998,'Linien - BU'!A:B,2,FALSE)</f>
        <v>BU1</v>
      </c>
      <c r="B1998" s="95">
        <f t="shared" si="276"/>
        <v>10</v>
      </c>
      <c r="C1998" s="96">
        <f>Abfalldokumentation!$U1998</f>
        <v>44504</v>
      </c>
      <c r="D1998" s="95" t="str">
        <f>IFERROR(IF(VLOOKUP(O1998,'[1]Rohware 230'!$B:$C,2,FALSE)=0,"Rohware"),
IFERROR(IF(VLOOKUP(O1998,[1]Sammelnr.!$B:$C,2,FALSE)=0,"Sammelnr. ungeschält ABS"),
IFERROR(IF(VLOOKUP(O1998,[1]Sammelnr.!$E:$F,2,FALSE)=0,"Sammelnr. ungeschält VS"),
IFERROR(IF(VLOOKUP(O1998,[1]Sammelnr.!$H:$I,2,FALSE)=0,"Sammelnr. geschält"),
IFERROR(IF(VLOOKUP(O1998,[1]Offen!$B:$C,2,FALSE)=0,"Offen ungeschält ABS"),
IFERROR(IF(VLOOKUP(O1998,[1]Offen!$E:$F,2,FALSE)=0,"Offen ungeschält VOS"),
IFERROR(IF(VLOOKUP(O1998,[1]Offen!$H:$I,2,FALSE)=0,"Offen geschält RW"),
IFERROR(IF(VLOOKUP(O1998,[1]Offen!$K:$L,2,FALSE)=0,"Offen vegan"),
IFERROR(IF(VLOOKUP(O1998,[1]Offen!$N:$O,2,FALSE)=0,"Offen Zipfel"),
IFERROR(IF(VLOOKUP(O1998,[1]Offen!$Q:$R,2,FALSE)=0,"Offen Endstücke"),
IFERROR(IF(VLOOKUP(O1998,[1]Vakuumiert!$B:$C,2,FALSE)=0,"Vakuumierter VOS ungeschält"),
IFERROR(IF(VLOOKUP(O1998,[1]Vakuumiert!$E:$F,2,FALSE)=0,"Vakuumierter ABS ungeschält"),
IFERROR(IF(VLOOKUP(O1998,[1]Vakuumiert!$H:$I,2,FALSE)=0,"Vakuumierter VOS geschält"),
IFERROR(IF(VLOOKUP(O1998,[1]Vakuumiert!$K:$L,2,FALSE)=0,"Vakuumierter VOS vegan"),
IFERROR(IF(VLOOKUP(O1998,[1]Vakuumiert!$N:$O,2,FALSE)=0,"Vakuumierter VOS Zipfel"),
IFERROR(IF(VLOOKUP(O1998,[1]Vakuumiert!$Q:$R,2,FALSE)=0,"Vakuumiert geschält"),
IFERROR(IF(VLOOKUP(O1998,'[1]vakuumierte Fertigprodukte'!$B:$C,2,FALSE)=0,"Fertigprodukte"),
IFERROR(IF(VLOOKUP(O1998,'[1]vakuumierte Fertigprodukte'!$E:$FI,2,FALSE)=0,"Vakuumierte Zipfel"),
IFERROR(IF(VLOOKUP(O1998,[1]Wurste!$B:$C,2,FALSE)=0,"Räucherwürste"),
IFERROR(IF(VLOOKUP(O1998,[1]Wurste!$E:$F,2,FALSE)=0,"URW/URGW Wurst"),
IFERROR(IF(VLOOKUP(O1998,[1]Wurste!$H:$I,2,FALSE)=0,"HF-Wurst Vegan"),
IFERROR(IF(VLOOKUP(O1998,[1]Wurste!$K:$L,2,FALSE)=0,"320er ohne Würste"),
IFERROR(IF(AND(OR(Abfalldokumentation!$A1998="BU3",Abfalldokumentation!$A1998="Verkauf"),Abfalldokumentation!$F1998="Schimmel",Abfalldokumentation!$G1998="keinen Abnehmer/kein Schälpersonal"),"Div. Zipfel, ES ohne Verwendung",VLOOKUP(Abfalldokumentation!$E1998,Produktgruppen!A:B,2,FALSE)),"-")))))))))))))))))))))))</f>
        <v>-</v>
      </c>
      <c r="E1998" s="97" t="str">
        <f>IFERROR(VLOOKUP(Abfalldokumentation!$O1998,Artikel!A:C,3,FALSE),Abfalldokumentation!$O1998)</f>
        <v>ganze Würste</v>
      </c>
      <c r="F1998" s="97" t="str">
        <f>VLOOKUP(T1998,'Liste Gründe'!A:D,2,FALSE)</f>
        <v>Linienbezogen</v>
      </c>
      <c r="G1998" s="96" t="str">
        <f>IF(ISBLANK(V1998),VLOOKUP(Abfalldokumentation!$P1998,'Liste Gründe'!A:D,3,FALSE),V1998)</f>
        <v>Darm geplatzt</v>
      </c>
      <c r="H1998" s="97" t="str">
        <f>IF(ISBLANK(Abfalldokumentation!$W1998),"-",Abfalldokumentation!$W1998)</f>
        <v>-</v>
      </c>
      <c r="I1998" s="97">
        <f t="shared" si="277"/>
        <v>44</v>
      </c>
      <c r="J1998" s="97" t="str">
        <f t="shared" si="278"/>
        <v>Produkte</v>
      </c>
      <c r="K1998" s="97" t="str">
        <f t="shared" si="279"/>
        <v>BUs</v>
      </c>
      <c r="L1998" s="97" t="str">
        <f t="shared" si="280"/>
        <v>Symptome</v>
      </c>
      <c r="M1998" s="97" t="str">
        <f>IFERROR(VLOOKUP(Abfalldokumentation!$O1998,Kennzahlen!S:V,3,FALSE)*Abfalldokumentation!$B1998,"0")</f>
        <v>0</v>
      </c>
      <c r="N1998" s="97" t="str">
        <f>IF(ISBLANK(Q1998),VLOOKUP(Abfalldokumentation!$O1998,'Linien - BU'!R:S,2,FALSE),Q1998)</f>
        <v>Räucherei</v>
      </c>
      <c r="O1998" s="98" t="str">
        <f t="shared" si="281"/>
        <v>ganze Würste</v>
      </c>
      <c r="P1998" s="98">
        <f t="shared" si="282"/>
        <v>34</v>
      </c>
      <c r="Q1998" s="39" t="s">
        <v>269</v>
      </c>
      <c r="R1998" s="40" t="s">
        <v>353</v>
      </c>
      <c r="S1998" s="40">
        <v>10</v>
      </c>
      <c r="T1998" s="40">
        <v>34</v>
      </c>
      <c r="U1998" s="41">
        <v>44504</v>
      </c>
      <c r="V1998" s="59"/>
      <c r="W1998" s="40"/>
      <c r="X1998" s="44" t="str">
        <f>IFERROR(VLOOKUP(Abfalldokumentation!$R1998,Artikel!A:C,3,FALSE),Abfalldokumentation!$R1998)</f>
        <v>ganze Würste</v>
      </c>
    </row>
    <row r="1999" spans="1:24" ht="30" customHeight="1" x14ac:dyDescent="0.25">
      <c r="A1999" s="94" t="str">
        <f>VLOOKUP(N1999,'Linien - BU'!A:B,2,FALSE)</f>
        <v>BU1</v>
      </c>
      <c r="B1999" s="95">
        <f t="shared" si="276"/>
        <v>10</v>
      </c>
      <c r="C1999" s="96">
        <f>Abfalldokumentation!$U1999</f>
        <v>44504</v>
      </c>
      <c r="D1999" s="95" t="str">
        <f>IFERROR(IF(VLOOKUP(O1999,'[1]Rohware 230'!$B:$C,2,FALSE)=0,"Rohware"),
IFERROR(IF(VLOOKUP(O1999,[1]Sammelnr.!$B:$C,2,FALSE)=0,"Sammelnr. ungeschält ABS"),
IFERROR(IF(VLOOKUP(O1999,[1]Sammelnr.!$E:$F,2,FALSE)=0,"Sammelnr. ungeschält VS"),
IFERROR(IF(VLOOKUP(O1999,[1]Sammelnr.!$H:$I,2,FALSE)=0,"Sammelnr. geschält"),
IFERROR(IF(VLOOKUP(O1999,[1]Offen!$B:$C,2,FALSE)=0,"Offen ungeschält ABS"),
IFERROR(IF(VLOOKUP(O1999,[1]Offen!$E:$F,2,FALSE)=0,"Offen ungeschält VOS"),
IFERROR(IF(VLOOKUP(O1999,[1]Offen!$H:$I,2,FALSE)=0,"Offen geschält RW"),
IFERROR(IF(VLOOKUP(O1999,[1]Offen!$K:$L,2,FALSE)=0,"Offen vegan"),
IFERROR(IF(VLOOKUP(O1999,[1]Offen!$N:$O,2,FALSE)=0,"Offen Zipfel"),
IFERROR(IF(VLOOKUP(O1999,[1]Offen!$Q:$R,2,FALSE)=0,"Offen Endstücke"),
IFERROR(IF(VLOOKUP(O1999,[1]Vakuumiert!$B:$C,2,FALSE)=0,"Vakuumierter VOS ungeschält"),
IFERROR(IF(VLOOKUP(O1999,[1]Vakuumiert!$E:$F,2,FALSE)=0,"Vakuumierter ABS ungeschält"),
IFERROR(IF(VLOOKUP(O1999,[1]Vakuumiert!$H:$I,2,FALSE)=0,"Vakuumierter VOS geschält"),
IFERROR(IF(VLOOKUP(O1999,[1]Vakuumiert!$K:$L,2,FALSE)=0,"Vakuumierter VOS vegan"),
IFERROR(IF(VLOOKUP(O1999,[1]Vakuumiert!$N:$O,2,FALSE)=0,"Vakuumierter VOS Zipfel"),
IFERROR(IF(VLOOKUP(O1999,[1]Vakuumiert!$Q:$R,2,FALSE)=0,"Vakuumiert geschält"),
IFERROR(IF(VLOOKUP(O1999,'[1]vakuumierte Fertigprodukte'!$B:$C,2,FALSE)=0,"Fertigprodukte"),
IFERROR(IF(VLOOKUP(O1999,'[1]vakuumierte Fertigprodukte'!$E:$FI,2,FALSE)=0,"Vakuumierte Zipfel"),
IFERROR(IF(VLOOKUP(O1999,[1]Wurste!$B:$C,2,FALSE)=0,"Räucherwürste"),
IFERROR(IF(VLOOKUP(O1999,[1]Wurste!$E:$F,2,FALSE)=0,"URW/URGW Wurst"),
IFERROR(IF(VLOOKUP(O1999,[1]Wurste!$H:$I,2,FALSE)=0,"HF-Wurst Vegan"),
IFERROR(IF(VLOOKUP(O1999,[1]Wurste!$K:$L,2,FALSE)=0,"320er ohne Würste"),
IFERROR(IF(AND(OR(Abfalldokumentation!$A1999="BU3",Abfalldokumentation!$A1999="Verkauf"),Abfalldokumentation!$F1999="Schimmel",Abfalldokumentation!$G1999="keinen Abnehmer/kein Schälpersonal"),"Div. Zipfel, ES ohne Verwendung",VLOOKUP(Abfalldokumentation!$E1999,Produktgruppen!A:B,2,FALSE)),"-")))))))))))))))))))))))</f>
        <v>-</v>
      </c>
      <c r="E1999" s="97" t="str">
        <f>IFERROR(VLOOKUP(Abfalldokumentation!$O1999,Artikel!A:C,3,FALSE),Abfalldokumentation!$O1999)</f>
        <v>ganze Würste</v>
      </c>
      <c r="F1999" s="97" t="str">
        <f>VLOOKUP(T1999,'Liste Gründe'!A:D,2,FALSE)</f>
        <v>Linienbezogen</v>
      </c>
      <c r="G1999" s="96" t="str">
        <f>IF(ISBLANK(V1999),VLOOKUP(Abfalldokumentation!$P1999,'Liste Gründe'!A:D,3,FALSE),V1999)</f>
        <v>Clip gerissen</v>
      </c>
      <c r="H1999" s="97" t="str">
        <f>IF(ISBLANK(Abfalldokumentation!$W1999),"-",Abfalldokumentation!$W1999)</f>
        <v>-</v>
      </c>
      <c r="I1999" s="97">
        <f t="shared" si="277"/>
        <v>44</v>
      </c>
      <c r="J1999" s="97" t="str">
        <f t="shared" si="278"/>
        <v>Produkte</v>
      </c>
      <c r="K1999" s="97" t="str">
        <f t="shared" si="279"/>
        <v>BUs</v>
      </c>
      <c r="L1999" s="97" t="str">
        <f t="shared" si="280"/>
        <v>Symptome</v>
      </c>
      <c r="M1999" s="97" t="str">
        <f>IFERROR(VLOOKUP(Abfalldokumentation!$O1999,Kennzahlen!S:V,3,FALSE)*Abfalldokumentation!$B1999,"0")</f>
        <v>0</v>
      </c>
      <c r="N1999" s="97" t="str">
        <f>IF(ISBLANK(Q1999),VLOOKUP(Abfalldokumentation!$O1999,'Linien - BU'!R:S,2,FALSE),Q1999)</f>
        <v>Räucherei</v>
      </c>
      <c r="O1999" s="98" t="str">
        <f t="shared" si="281"/>
        <v>ganze Würste</v>
      </c>
      <c r="P1999" s="98">
        <f t="shared" si="282"/>
        <v>31</v>
      </c>
      <c r="Q1999" s="39" t="s">
        <v>269</v>
      </c>
      <c r="R1999" s="40" t="s">
        <v>353</v>
      </c>
      <c r="S1999" s="40">
        <v>10</v>
      </c>
      <c r="T1999" s="40">
        <v>31</v>
      </c>
      <c r="U1999" s="41">
        <v>44504</v>
      </c>
      <c r="V1999" s="59"/>
      <c r="W1999" s="40"/>
      <c r="X1999" s="44" t="str">
        <f>IFERROR(VLOOKUP(Abfalldokumentation!$R1999,Artikel!A:C,3,FALSE),Abfalldokumentation!$R1999)</f>
        <v>ganze Würste</v>
      </c>
    </row>
    <row r="2000" spans="1:24" ht="30" hidden="1" customHeight="1" x14ac:dyDescent="0.25">
      <c r="A2000" s="94" t="str">
        <f>VLOOKUP(N2000,'Linien - BU'!A:B,2,FALSE)</f>
        <v>BU1</v>
      </c>
      <c r="B2000" s="95">
        <f t="shared" si="276"/>
        <v>10</v>
      </c>
      <c r="C2000" s="96">
        <f>Abfalldokumentation!$U2000</f>
        <v>44504</v>
      </c>
      <c r="D2000" s="95" t="str">
        <f>IFERROR(IF(VLOOKUP(O2000,'[1]Rohware 230'!$B:$C,2,FALSE)=0,"Rohware"),
IFERROR(IF(VLOOKUP(O2000,[1]Sammelnr.!$B:$C,2,FALSE)=0,"Sammelnr. ungeschält ABS"),
IFERROR(IF(VLOOKUP(O2000,[1]Sammelnr.!$E:$F,2,FALSE)=0,"Sammelnr. ungeschält VS"),
IFERROR(IF(VLOOKUP(O2000,[1]Sammelnr.!$H:$I,2,FALSE)=0,"Sammelnr. geschält"),
IFERROR(IF(VLOOKUP(O2000,[1]Offen!$B:$C,2,FALSE)=0,"Offen ungeschält ABS"),
IFERROR(IF(VLOOKUP(O2000,[1]Offen!$E:$F,2,FALSE)=0,"Offen ungeschält VOS"),
IFERROR(IF(VLOOKUP(O2000,[1]Offen!$H:$I,2,FALSE)=0,"Offen geschält RW"),
IFERROR(IF(VLOOKUP(O2000,[1]Offen!$K:$L,2,FALSE)=0,"Offen vegan"),
IFERROR(IF(VLOOKUP(O2000,[1]Offen!$N:$O,2,FALSE)=0,"Offen Zipfel"),
IFERROR(IF(VLOOKUP(O2000,[1]Offen!$Q:$R,2,FALSE)=0,"Offen Endstücke"),
IFERROR(IF(VLOOKUP(O2000,[1]Vakuumiert!$B:$C,2,FALSE)=0,"Vakuumierter VOS ungeschält"),
IFERROR(IF(VLOOKUP(O2000,[1]Vakuumiert!$E:$F,2,FALSE)=0,"Vakuumierter ABS ungeschält"),
IFERROR(IF(VLOOKUP(O2000,[1]Vakuumiert!$H:$I,2,FALSE)=0,"Vakuumierter VOS geschält"),
IFERROR(IF(VLOOKUP(O2000,[1]Vakuumiert!$K:$L,2,FALSE)=0,"Vakuumierter VOS vegan"),
IFERROR(IF(VLOOKUP(O2000,[1]Vakuumiert!$N:$O,2,FALSE)=0,"Vakuumierter VOS Zipfel"),
IFERROR(IF(VLOOKUP(O2000,[1]Vakuumiert!$Q:$R,2,FALSE)=0,"Vakuumiert geschält"),
IFERROR(IF(VLOOKUP(O2000,'[1]vakuumierte Fertigprodukte'!$B:$C,2,FALSE)=0,"Fertigprodukte"),
IFERROR(IF(VLOOKUP(O2000,'[1]vakuumierte Fertigprodukte'!$E:$FI,2,FALSE)=0,"Vakuumierte Zipfel"),
IFERROR(IF(VLOOKUP(O2000,[1]Wurste!$B:$C,2,FALSE)=0,"Räucherwürste"),
IFERROR(IF(VLOOKUP(O2000,[1]Wurste!$E:$F,2,FALSE)=0,"URW/URGW Wurst"),
IFERROR(IF(VLOOKUP(O2000,[1]Wurste!$H:$I,2,FALSE)=0,"HF-Wurst Vegan"),
IFERROR(IF(VLOOKUP(O2000,[1]Wurste!$K:$L,2,FALSE)=0,"320er ohne Würste"),
IFERROR(IF(AND(OR(Abfalldokumentation!$A2000="BU3",Abfalldokumentation!$A2000="Verkauf"),Abfalldokumentation!$F2000="Schimmel",Abfalldokumentation!$G2000="keinen Abnehmer/kein Schälpersonal"),"Div. Zipfel, ES ohne Verwendung",VLOOKUP(Abfalldokumentation!$E2000,Produktgruppen!A:B,2,FALSE)),"-")))))))))))))))))))))))</f>
        <v>-</v>
      </c>
      <c r="E2000" s="97" t="str">
        <f>IFERROR(VLOOKUP(Abfalldokumentation!$O2000,Artikel!A:C,3,FALSE),Abfalldokumentation!$O2000)</f>
        <v>ganze Würste</v>
      </c>
      <c r="F2000" s="97" t="str">
        <f>VLOOKUP(T2000,'Liste Gründe'!A:D,2,FALSE)</f>
        <v>Linienbezogen</v>
      </c>
      <c r="G2000" s="96" t="str">
        <f>IF(ISBLANK(V2000),VLOOKUP(Abfalldokumentation!$P2000,'Liste Gründe'!A:D,3,FALSE),V2000)</f>
        <v>Darm geplatzt</v>
      </c>
      <c r="H2000" s="97" t="str">
        <f>IF(ISBLANK(Abfalldokumentation!$W2000),"-",Abfalldokumentation!$W2000)</f>
        <v>-</v>
      </c>
      <c r="I2000" s="97">
        <f t="shared" si="277"/>
        <v>44</v>
      </c>
      <c r="J2000" s="97" t="str">
        <f t="shared" si="278"/>
        <v>Produkte</v>
      </c>
      <c r="K2000" s="97" t="str">
        <f t="shared" si="279"/>
        <v>BUs</v>
      </c>
      <c r="L2000" s="97" t="str">
        <f t="shared" si="280"/>
        <v>Symptome</v>
      </c>
      <c r="M2000" s="97" t="str">
        <f>IFERROR(VLOOKUP(Abfalldokumentation!$O2000,Kennzahlen!S:V,3,FALSE)*Abfalldokumentation!$B2000,"0")</f>
        <v>0</v>
      </c>
      <c r="N2000" s="97" t="str">
        <f>IF(ISBLANK(Q2000),VLOOKUP(Abfalldokumentation!$O2000,'Linien - BU'!R:S,2,FALSE),Q2000)</f>
        <v>Räucherei</v>
      </c>
      <c r="O2000" s="98" t="str">
        <f t="shared" si="281"/>
        <v>ganze Würste</v>
      </c>
      <c r="P2000" s="98">
        <f t="shared" si="282"/>
        <v>34</v>
      </c>
      <c r="Q2000" s="39" t="s">
        <v>269</v>
      </c>
      <c r="R2000" s="40" t="s">
        <v>353</v>
      </c>
      <c r="S2000" s="40">
        <v>10</v>
      </c>
      <c r="T2000" s="40">
        <v>34</v>
      </c>
      <c r="U2000" s="41">
        <v>44504</v>
      </c>
      <c r="V2000" s="59"/>
      <c r="W2000" s="40"/>
      <c r="X2000" s="44" t="str">
        <f>IFERROR(VLOOKUP(Abfalldokumentation!$R2000,Artikel!A:C,3,FALSE),Abfalldokumentation!$R2000)</f>
        <v>ganze Würste</v>
      </c>
    </row>
    <row r="2001" spans="1:24" ht="30" hidden="1" customHeight="1" x14ac:dyDescent="0.25">
      <c r="A2001" s="94" t="str">
        <f>VLOOKUP(N2001,'Linien - BU'!A:B,2,FALSE)</f>
        <v>BU1</v>
      </c>
      <c r="B2001" s="95">
        <f t="shared" si="276"/>
        <v>10</v>
      </c>
      <c r="C2001" s="96">
        <f>Abfalldokumentation!$U2001</f>
        <v>44504</v>
      </c>
      <c r="D2001" s="95" t="str">
        <f>IFERROR(IF(VLOOKUP(O2001,'[1]Rohware 230'!$B:$C,2,FALSE)=0,"Rohware"),
IFERROR(IF(VLOOKUP(O2001,[1]Sammelnr.!$B:$C,2,FALSE)=0,"Sammelnr. ungeschält ABS"),
IFERROR(IF(VLOOKUP(O2001,[1]Sammelnr.!$E:$F,2,FALSE)=0,"Sammelnr. ungeschält VS"),
IFERROR(IF(VLOOKUP(O2001,[1]Sammelnr.!$H:$I,2,FALSE)=0,"Sammelnr. geschält"),
IFERROR(IF(VLOOKUP(O2001,[1]Offen!$B:$C,2,FALSE)=0,"Offen ungeschält ABS"),
IFERROR(IF(VLOOKUP(O2001,[1]Offen!$E:$F,2,FALSE)=0,"Offen ungeschält VOS"),
IFERROR(IF(VLOOKUP(O2001,[1]Offen!$H:$I,2,FALSE)=0,"Offen geschält RW"),
IFERROR(IF(VLOOKUP(O2001,[1]Offen!$K:$L,2,FALSE)=0,"Offen vegan"),
IFERROR(IF(VLOOKUP(O2001,[1]Offen!$N:$O,2,FALSE)=0,"Offen Zipfel"),
IFERROR(IF(VLOOKUP(O2001,[1]Offen!$Q:$R,2,FALSE)=0,"Offen Endstücke"),
IFERROR(IF(VLOOKUP(O2001,[1]Vakuumiert!$B:$C,2,FALSE)=0,"Vakuumierter VOS ungeschält"),
IFERROR(IF(VLOOKUP(O2001,[1]Vakuumiert!$E:$F,2,FALSE)=0,"Vakuumierter ABS ungeschält"),
IFERROR(IF(VLOOKUP(O2001,[1]Vakuumiert!$H:$I,2,FALSE)=0,"Vakuumierter VOS geschält"),
IFERROR(IF(VLOOKUP(O2001,[1]Vakuumiert!$K:$L,2,FALSE)=0,"Vakuumierter VOS vegan"),
IFERROR(IF(VLOOKUP(O2001,[1]Vakuumiert!$N:$O,2,FALSE)=0,"Vakuumierter VOS Zipfel"),
IFERROR(IF(VLOOKUP(O2001,[1]Vakuumiert!$Q:$R,2,FALSE)=0,"Vakuumiert geschält"),
IFERROR(IF(VLOOKUP(O2001,'[1]vakuumierte Fertigprodukte'!$B:$C,2,FALSE)=0,"Fertigprodukte"),
IFERROR(IF(VLOOKUP(O2001,'[1]vakuumierte Fertigprodukte'!$E:$FI,2,FALSE)=0,"Vakuumierte Zipfel"),
IFERROR(IF(VLOOKUP(O2001,[1]Wurste!$B:$C,2,FALSE)=0,"Räucherwürste"),
IFERROR(IF(VLOOKUP(O2001,[1]Wurste!$E:$F,2,FALSE)=0,"URW/URGW Wurst"),
IFERROR(IF(VLOOKUP(O2001,[1]Wurste!$H:$I,2,FALSE)=0,"HF-Wurst Vegan"),
IFERROR(IF(VLOOKUP(O2001,[1]Wurste!$K:$L,2,FALSE)=0,"320er ohne Würste"),
IFERROR(IF(AND(OR(Abfalldokumentation!$A2001="BU3",Abfalldokumentation!$A2001="Verkauf"),Abfalldokumentation!$F2001="Schimmel",Abfalldokumentation!$G2001="keinen Abnehmer/kein Schälpersonal"),"Div. Zipfel, ES ohne Verwendung",VLOOKUP(Abfalldokumentation!$E2001,Produktgruppen!A:B,2,FALSE)),"-")))))))))))))))))))))))</f>
        <v>-</v>
      </c>
      <c r="E2001" s="97" t="str">
        <f>IFERROR(VLOOKUP(Abfalldokumentation!$O2001,Artikel!A:C,3,FALSE),Abfalldokumentation!$O2001)</f>
        <v>ganze Würste</v>
      </c>
      <c r="F2001" s="97" t="str">
        <f>VLOOKUP(T2001,'Liste Gründe'!A:D,2,FALSE)</f>
        <v>Linienbezogen</v>
      </c>
      <c r="G2001" s="96" t="str">
        <f>IF(ISBLANK(V2001),VLOOKUP(Abfalldokumentation!$P2001,'Liste Gründe'!A:D,3,FALSE),V2001)</f>
        <v>Schlaufe gerissen</v>
      </c>
      <c r="H2001" s="97" t="str">
        <f>IF(ISBLANK(Abfalldokumentation!$W2001),"-",Abfalldokumentation!$W2001)</f>
        <v>-</v>
      </c>
      <c r="I2001" s="97">
        <f t="shared" si="277"/>
        <v>44</v>
      </c>
      <c r="J2001" s="97" t="str">
        <f t="shared" si="278"/>
        <v>Produkte</v>
      </c>
      <c r="K2001" s="97" t="str">
        <f t="shared" si="279"/>
        <v>BUs</v>
      </c>
      <c r="L2001" s="97" t="str">
        <f t="shared" si="280"/>
        <v>Symptome</v>
      </c>
      <c r="M2001" s="97" t="str">
        <f>IFERROR(VLOOKUP(Abfalldokumentation!$O2001,Kennzahlen!S:V,3,FALSE)*Abfalldokumentation!$B2001,"0")</f>
        <v>0</v>
      </c>
      <c r="N2001" s="97" t="str">
        <f>IF(ISBLANK(Q2001),VLOOKUP(Abfalldokumentation!$O2001,'Linien - BU'!R:S,2,FALSE),Q2001)</f>
        <v>Räucherei</v>
      </c>
      <c r="O2001" s="98" t="str">
        <f t="shared" si="281"/>
        <v>ganze Würste</v>
      </c>
      <c r="P2001" s="98">
        <f t="shared" si="282"/>
        <v>33</v>
      </c>
      <c r="Q2001" s="39" t="s">
        <v>269</v>
      </c>
      <c r="R2001" s="40" t="s">
        <v>353</v>
      </c>
      <c r="S2001" s="40">
        <v>10</v>
      </c>
      <c r="T2001" s="40">
        <v>33</v>
      </c>
      <c r="U2001" s="41">
        <v>44504</v>
      </c>
      <c r="V2001" s="59"/>
      <c r="W2001" s="40"/>
      <c r="X2001" s="44" t="str">
        <f>IFERROR(VLOOKUP(Abfalldokumentation!$R2001,Artikel!A:C,3,FALSE),Abfalldokumentation!$R2001)</f>
        <v>ganze Würste</v>
      </c>
    </row>
    <row r="2002" spans="1:24" ht="30" hidden="1" customHeight="1" x14ac:dyDescent="0.25">
      <c r="A2002" s="94" t="str">
        <f>VLOOKUP(N2002,'Linien - BU'!A:B,2,FALSE)</f>
        <v>BU1</v>
      </c>
      <c r="B2002" s="95">
        <f t="shared" si="276"/>
        <v>10</v>
      </c>
      <c r="C2002" s="96">
        <f>Abfalldokumentation!$U2002</f>
        <v>44504</v>
      </c>
      <c r="D2002" s="95" t="str">
        <f>IFERROR(IF(VLOOKUP(O2002,'[1]Rohware 230'!$B:$C,2,FALSE)=0,"Rohware"),
IFERROR(IF(VLOOKUP(O2002,[1]Sammelnr.!$B:$C,2,FALSE)=0,"Sammelnr. ungeschält ABS"),
IFERROR(IF(VLOOKUP(O2002,[1]Sammelnr.!$E:$F,2,FALSE)=0,"Sammelnr. ungeschält VS"),
IFERROR(IF(VLOOKUP(O2002,[1]Sammelnr.!$H:$I,2,FALSE)=0,"Sammelnr. geschält"),
IFERROR(IF(VLOOKUP(O2002,[1]Offen!$B:$C,2,FALSE)=0,"Offen ungeschält ABS"),
IFERROR(IF(VLOOKUP(O2002,[1]Offen!$E:$F,2,FALSE)=0,"Offen ungeschält VOS"),
IFERROR(IF(VLOOKUP(O2002,[1]Offen!$H:$I,2,FALSE)=0,"Offen geschält RW"),
IFERROR(IF(VLOOKUP(O2002,[1]Offen!$K:$L,2,FALSE)=0,"Offen vegan"),
IFERROR(IF(VLOOKUP(O2002,[1]Offen!$N:$O,2,FALSE)=0,"Offen Zipfel"),
IFERROR(IF(VLOOKUP(O2002,[1]Offen!$Q:$R,2,FALSE)=0,"Offen Endstücke"),
IFERROR(IF(VLOOKUP(O2002,[1]Vakuumiert!$B:$C,2,FALSE)=0,"Vakuumierter VOS ungeschält"),
IFERROR(IF(VLOOKUP(O2002,[1]Vakuumiert!$E:$F,2,FALSE)=0,"Vakuumierter ABS ungeschält"),
IFERROR(IF(VLOOKUP(O2002,[1]Vakuumiert!$H:$I,2,FALSE)=0,"Vakuumierter VOS geschält"),
IFERROR(IF(VLOOKUP(O2002,[1]Vakuumiert!$K:$L,2,FALSE)=0,"Vakuumierter VOS vegan"),
IFERROR(IF(VLOOKUP(O2002,[1]Vakuumiert!$N:$O,2,FALSE)=0,"Vakuumierter VOS Zipfel"),
IFERROR(IF(VLOOKUP(O2002,[1]Vakuumiert!$Q:$R,2,FALSE)=0,"Vakuumiert geschält"),
IFERROR(IF(VLOOKUP(O2002,'[1]vakuumierte Fertigprodukte'!$B:$C,2,FALSE)=0,"Fertigprodukte"),
IFERROR(IF(VLOOKUP(O2002,'[1]vakuumierte Fertigprodukte'!$E:$FI,2,FALSE)=0,"Vakuumierte Zipfel"),
IFERROR(IF(VLOOKUP(O2002,[1]Wurste!$B:$C,2,FALSE)=0,"Räucherwürste"),
IFERROR(IF(VLOOKUP(O2002,[1]Wurste!$E:$F,2,FALSE)=0,"URW/URGW Wurst"),
IFERROR(IF(VLOOKUP(O2002,[1]Wurste!$H:$I,2,FALSE)=0,"HF-Wurst Vegan"),
IFERROR(IF(VLOOKUP(O2002,[1]Wurste!$K:$L,2,FALSE)=0,"320er ohne Würste"),
IFERROR(IF(AND(OR(Abfalldokumentation!$A2002="BU3",Abfalldokumentation!$A2002="Verkauf"),Abfalldokumentation!$F2002="Schimmel",Abfalldokumentation!$G2002="keinen Abnehmer/kein Schälpersonal"),"Div. Zipfel, ES ohne Verwendung",VLOOKUP(Abfalldokumentation!$E2002,Produktgruppen!A:B,2,FALSE)),"-")))))))))))))))))))))))</f>
        <v>-</v>
      </c>
      <c r="E2002" s="97" t="str">
        <f>IFERROR(VLOOKUP(Abfalldokumentation!$O2002,Artikel!A:C,3,FALSE),Abfalldokumentation!$O2002)</f>
        <v>ganze Würste</v>
      </c>
      <c r="F2002" s="97" t="str">
        <f>VLOOKUP(T2002,'Liste Gründe'!A:D,2,FALSE)</f>
        <v>Linienbezogen</v>
      </c>
      <c r="G2002" s="96" t="str">
        <f>IF(ISBLANK(V2002),VLOOKUP(Abfalldokumentation!$P2002,'Liste Gründe'!A:D,3,FALSE),V2002)</f>
        <v>Darm geplatzt</v>
      </c>
      <c r="H2002" s="97" t="str">
        <f>IF(ISBLANK(Abfalldokumentation!$W2002),"-",Abfalldokumentation!$W2002)</f>
        <v>-</v>
      </c>
      <c r="I2002" s="97">
        <f t="shared" si="277"/>
        <v>44</v>
      </c>
      <c r="J2002" s="97" t="str">
        <f t="shared" si="278"/>
        <v>Produkte</v>
      </c>
      <c r="K2002" s="97" t="str">
        <f t="shared" si="279"/>
        <v>BUs</v>
      </c>
      <c r="L2002" s="97" t="str">
        <f t="shared" si="280"/>
        <v>Symptome</v>
      </c>
      <c r="M2002" s="97" t="str">
        <f>IFERROR(VLOOKUP(Abfalldokumentation!$O2002,Kennzahlen!S:V,3,FALSE)*Abfalldokumentation!$B2002,"0")</f>
        <v>0</v>
      </c>
      <c r="N2002" s="97" t="str">
        <f>IF(ISBLANK(Q2002),VLOOKUP(Abfalldokumentation!$O2002,'Linien - BU'!R:S,2,FALSE),Q2002)</f>
        <v>Räucherei</v>
      </c>
      <c r="O2002" s="98" t="str">
        <f t="shared" si="281"/>
        <v>ganze Würste</v>
      </c>
      <c r="P2002" s="98">
        <f t="shared" si="282"/>
        <v>34</v>
      </c>
      <c r="Q2002" s="39" t="s">
        <v>269</v>
      </c>
      <c r="R2002" s="40" t="s">
        <v>353</v>
      </c>
      <c r="S2002" s="40">
        <v>10</v>
      </c>
      <c r="T2002" s="40">
        <v>34</v>
      </c>
      <c r="U2002" s="41">
        <v>44504</v>
      </c>
      <c r="V2002" s="59"/>
      <c r="W2002" s="40"/>
      <c r="X2002" s="44" t="str">
        <f>IFERROR(VLOOKUP(Abfalldokumentation!$R2002,Artikel!A:C,3,FALSE),Abfalldokumentation!$R2002)</f>
        <v>ganze Würste</v>
      </c>
    </row>
    <row r="2003" spans="1:24" ht="30" hidden="1" customHeight="1" x14ac:dyDescent="0.25">
      <c r="A2003" s="94" t="str">
        <f>VLOOKUP(N2003,'Linien - BU'!A:B,2,FALSE)</f>
        <v>BU1</v>
      </c>
      <c r="B2003" s="95">
        <f t="shared" si="276"/>
        <v>70</v>
      </c>
      <c r="C2003" s="96">
        <f>Abfalldokumentation!$U2003</f>
        <v>44504</v>
      </c>
      <c r="D2003" s="95" t="str">
        <f>IFERROR(IF(VLOOKUP(O2003,'[1]Rohware 230'!$B:$C,2,FALSE)=0,"Rohware"),
IFERROR(IF(VLOOKUP(O2003,[1]Sammelnr.!$B:$C,2,FALSE)=0,"Sammelnr. ungeschält ABS"),
IFERROR(IF(VLOOKUP(O2003,[1]Sammelnr.!$E:$F,2,FALSE)=0,"Sammelnr. ungeschält VS"),
IFERROR(IF(VLOOKUP(O2003,[1]Sammelnr.!$H:$I,2,FALSE)=0,"Sammelnr. geschält"),
IFERROR(IF(VLOOKUP(O2003,[1]Offen!$B:$C,2,FALSE)=0,"Offen ungeschält ABS"),
IFERROR(IF(VLOOKUP(O2003,[1]Offen!$E:$F,2,FALSE)=0,"Offen ungeschält VOS"),
IFERROR(IF(VLOOKUP(O2003,[1]Offen!$H:$I,2,FALSE)=0,"Offen geschält RW"),
IFERROR(IF(VLOOKUP(O2003,[1]Offen!$K:$L,2,FALSE)=0,"Offen vegan"),
IFERROR(IF(VLOOKUP(O2003,[1]Offen!$N:$O,2,FALSE)=0,"Offen Zipfel"),
IFERROR(IF(VLOOKUP(O2003,[1]Offen!$Q:$R,2,FALSE)=0,"Offen Endstücke"),
IFERROR(IF(VLOOKUP(O2003,[1]Vakuumiert!$B:$C,2,FALSE)=0,"Vakuumierter VOS ungeschält"),
IFERROR(IF(VLOOKUP(O2003,[1]Vakuumiert!$E:$F,2,FALSE)=0,"Vakuumierter ABS ungeschält"),
IFERROR(IF(VLOOKUP(O2003,[1]Vakuumiert!$H:$I,2,FALSE)=0,"Vakuumierter VOS geschält"),
IFERROR(IF(VLOOKUP(O2003,[1]Vakuumiert!$K:$L,2,FALSE)=0,"Vakuumierter VOS vegan"),
IFERROR(IF(VLOOKUP(O2003,[1]Vakuumiert!$N:$O,2,FALSE)=0,"Vakuumierter VOS Zipfel"),
IFERROR(IF(VLOOKUP(O2003,[1]Vakuumiert!$Q:$R,2,FALSE)=0,"Vakuumiert geschält"),
IFERROR(IF(VLOOKUP(O2003,'[1]vakuumierte Fertigprodukte'!$B:$C,2,FALSE)=0,"Fertigprodukte"),
IFERROR(IF(VLOOKUP(O2003,'[1]vakuumierte Fertigprodukte'!$E:$FI,2,FALSE)=0,"Vakuumierte Zipfel"),
IFERROR(IF(VLOOKUP(O2003,[1]Wurste!$B:$C,2,FALSE)=0,"Räucherwürste"),
IFERROR(IF(VLOOKUP(O2003,[1]Wurste!$E:$F,2,FALSE)=0,"URW/URGW Wurst"),
IFERROR(IF(VLOOKUP(O2003,[1]Wurste!$H:$I,2,FALSE)=0,"HF-Wurst Vegan"),
IFERROR(IF(VLOOKUP(O2003,[1]Wurste!$K:$L,2,FALSE)=0,"320er ohne Würste"),
IFERROR(IF(AND(OR(Abfalldokumentation!$A2003="BU3",Abfalldokumentation!$A2003="Verkauf"),Abfalldokumentation!$F2003="Schimmel",Abfalldokumentation!$G2003="keinen Abnehmer/kein Schälpersonal"),"Div. Zipfel, ES ohne Verwendung",VLOOKUP(Abfalldokumentation!$E2003,Produktgruppen!A:B,2,FALSE)),"-")))))))))))))))))))))))</f>
        <v>-</v>
      </c>
      <c r="E2003" s="97" t="str">
        <f>IFERROR(VLOOKUP(Abfalldokumentation!$O2003,Artikel!A:C,3,FALSE),Abfalldokumentation!$O2003)</f>
        <v>ganze Würste</v>
      </c>
      <c r="F2003" s="97" t="str">
        <f>VLOOKUP(T2003,'Liste Gründe'!A:D,2,FALSE)</f>
        <v>Linienbezogen</v>
      </c>
      <c r="G2003" s="96" t="str">
        <f>IF(ISBLANK(V2003),VLOOKUP(Abfalldokumentation!$P2003,'Liste Gründe'!A:D,3,FALSE),V2003)</f>
        <v>Darm geplatzt</v>
      </c>
      <c r="H2003" s="97" t="str">
        <f>IF(ISBLANK(Abfalldokumentation!$W2003),"-",Abfalldokumentation!$W2003)</f>
        <v>-</v>
      </c>
      <c r="I2003" s="97">
        <f t="shared" si="277"/>
        <v>44</v>
      </c>
      <c r="J2003" s="97" t="str">
        <f t="shared" si="278"/>
        <v>Produkte</v>
      </c>
      <c r="K2003" s="97" t="str">
        <f t="shared" si="279"/>
        <v>BUs</v>
      </c>
      <c r="L2003" s="97" t="str">
        <f t="shared" si="280"/>
        <v>Symptome</v>
      </c>
      <c r="M2003" s="97" t="str">
        <f>IFERROR(VLOOKUP(Abfalldokumentation!$O2003,Kennzahlen!S:V,3,FALSE)*Abfalldokumentation!$B2003,"0")</f>
        <v>0</v>
      </c>
      <c r="N2003" s="97" t="str">
        <f>IF(ISBLANK(Q2003),VLOOKUP(Abfalldokumentation!$O2003,'Linien - BU'!R:S,2,FALSE),Q2003)</f>
        <v>Räucherei</v>
      </c>
      <c r="O2003" s="98" t="str">
        <f t="shared" si="281"/>
        <v>ganze Würste</v>
      </c>
      <c r="P2003" s="98">
        <f t="shared" si="282"/>
        <v>34</v>
      </c>
      <c r="Q2003" s="39" t="s">
        <v>269</v>
      </c>
      <c r="R2003" s="40" t="s">
        <v>353</v>
      </c>
      <c r="S2003" s="40">
        <v>70</v>
      </c>
      <c r="T2003" s="40">
        <v>34</v>
      </c>
      <c r="U2003" s="41">
        <v>44504</v>
      </c>
      <c r="V2003" s="59"/>
      <c r="W2003" s="40"/>
      <c r="X2003" s="44" t="str">
        <f>IFERROR(VLOOKUP(Abfalldokumentation!$R2003,Artikel!A:C,3,FALSE),Abfalldokumentation!$R2003)</f>
        <v>ganze Würste</v>
      </c>
    </row>
    <row r="2004" spans="1:24" ht="30" hidden="1" customHeight="1" x14ac:dyDescent="0.25">
      <c r="A2004" s="94" t="str">
        <f>VLOOKUP(N2004,'Linien - BU'!A:B,2,FALSE)</f>
        <v>BU1</v>
      </c>
      <c r="B2004" s="95">
        <f t="shared" si="276"/>
        <v>90</v>
      </c>
      <c r="C2004" s="96">
        <f>Abfalldokumentation!$U2004</f>
        <v>44504</v>
      </c>
      <c r="D2004" s="95" t="str">
        <f>IFERROR(IF(VLOOKUP(O2004,'[1]Rohware 230'!$B:$C,2,FALSE)=0,"Rohware"),
IFERROR(IF(VLOOKUP(O2004,[1]Sammelnr.!$B:$C,2,FALSE)=0,"Sammelnr. ungeschält ABS"),
IFERROR(IF(VLOOKUP(O2004,[1]Sammelnr.!$E:$F,2,FALSE)=0,"Sammelnr. ungeschält VS"),
IFERROR(IF(VLOOKUP(O2004,[1]Sammelnr.!$H:$I,2,FALSE)=0,"Sammelnr. geschält"),
IFERROR(IF(VLOOKUP(O2004,[1]Offen!$B:$C,2,FALSE)=0,"Offen ungeschält ABS"),
IFERROR(IF(VLOOKUP(O2004,[1]Offen!$E:$F,2,FALSE)=0,"Offen ungeschält VOS"),
IFERROR(IF(VLOOKUP(O2004,[1]Offen!$H:$I,2,FALSE)=0,"Offen geschält RW"),
IFERROR(IF(VLOOKUP(O2004,[1]Offen!$K:$L,2,FALSE)=0,"Offen vegan"),
IFERROR(IF(VLOOKUP(O2004,[1]Offen!$N:$O,2,FALSE)=0,"Offen Zipfel"),
IFERROR(IF(VLOOKUP(O2004,[1]Offen!$Q:$R,2,FALSE)=0,"Offen Endstücke"),
IFERROR(IF(VLOOKUP(O2004,[1]Vakuumiert!$B:$C,2,FALSE)=0,"Vakuumierter VOS ungeschält"),
IFERROR(IF(VLOOKUP(O2004,[1]Vakuumiert!$E:$F,2,FALSE)=0,"Vakuumierter ABS ungeschält"),
IFERROR(IF(VLOOKUP(O2004,[1]Vakuumiert!$H:$I,2,FALSE)=0,"Vakuumierter VOS geschält"),
IFERROR(IF(VLOOKUP(O2004,[1]Vakuumiert!$K:$L,2,FALSE)=0,"Vakuumierter VOS vegan"),
IFERROR(IF(VLOOKUP(O2004,[1]Vakuumiert!$N:$O,2,FALSE)=0,"Vakuumierter VOS Zipfel"),
IFERROR(IF(VLOOKUP(O2004,[1]Vakuumiert!$Q:$R,2,FALSE)=0,"Vakuumiert geschält"),
IFERROR(IF(VLOOKUP(O2004,'[1]vakuumierte Fertigprodukte'!$B:$C,2,FALSE)=0,"Fertigprodukte"),
IFERROR(IF(VLOOKUP(O2004,'[1]vakuumierte Fertigprodukte'!$E:$FI,2,FALSE)=0,"Vakuumierte Zipfel"),
IFERROR(IF(VLOOKUP(O2004,[1]Wurste!$B:$C,2,FALSE)=0,"Räucherwürste"),
IFERROR(IF(VLOOKUP(O2004,[1]Wurste!$E:$F,2,FALSE)=0,"URW/URGW Wurst"),
IFERROR(IF(VLOOKUP(O2004,[1]Wurste!$H:$I,2,FALSE)=0,"HF-Wurst Vegan"),
IFERROR(IF(VLOOKUP(O2004,[1]Wurste!$K:$L,2,FALSE)=0,"320er ohne Würste"),
IFERROR(IF(AND(OR(Abfalldokumentation!$A2004="BU3",Abfalldokumentation!$A2004="Verkauf"),Abfalldokumentation!$F2004="Schimmel",Abfalldokumentation!$G2004="keinen Abnehmer/kein Schälpersonal"),"Div. Zipfel, ES ohne Verwendung",VLOOKUP(Abfalldokumentation!$E2004,Produktgruppen!A:B,2,FALSE)),"-")))))))))))))))))))))))</f>
        <v>-</v>
      </c>
      <c r="E2004" s="97" t="str">
        <f>IFERROR(VLOOKUP(Abfalldokumentation!$O2004,Artikel!A:C,3,FALSE),Abfalldokumentation!$O2004)</f>
        <v>ganze Würste</v>
      </c>
      <c r="F2004" s="97" t="str">
        <f>VLOOKUP(T2004,'Liste Gründe'!A:D,2,FALSE)</f>
        <v>Linienbezogen</v>
      </c>
      <c r="G2004" s="96" t="str">
        <f>IF(ISBLANK(V2004),VLOOKUP(Abfalldokumentation!$P2004,'Liste Gründe'!A:D,3,FALSE),V2004)</f>
        <v>Darm geplatzt</v>
      </c>
      <c r="H2004" s="97" t="str">
        <f>IF(ISBLANK(Abfalldokumentation!$W2004),"-",Abfalldokumentation!$W2004)</f>
        <v>-</v>
      </c>
      <c r="I2004" s="97">
        <f t="shared" si="277"/>
        <v>44</v>
      </c>
      <c r="J2004" s="97" t="str">
        <f t="shared" si="278"/>
        <v>Produkte</v>
      </c>
      <c r="K2004" s="97" t="str">
        <f t="shared" si="279"/>
        <v>BUs</v>
      </c>
      <c r="L2004" s="97" t="str">
        <f t="shared" si="280"/>
        <v>Symptome</v>
      </c>
      <c r="M2004" s="97" t="str">
        <f>IFERROR(VLOOKUP(Abfalldokumentation!$O2004,Kennzahlen!S:V,3,FALSE)*Abfalldokumentation!$B2004,"0")</f>
        <v>0</v>
      </c>
      <c r="N2004" s="97" t="str">
        <f>IF(ISBLANK(Q2004),VLOOKUP(Abfalldokumentation!$O2004,'Linien - BU'!R:S,2,FALSE),Q2004)</f>
        <v>Räucherei</v>
      </c>
      <c r="O2004" s="98" t="str">
        <f t="shared" si="281"/>
        <v>ganze Würste</v>
      </c>
      <c r="P2004" s="98">
        <f t="shared" si="282"/>
        <v>34</v>
      </c>
      <c r="Q2004" s="39" t="s">
        <v>269</v>
      </c>
      <c r="R2004" s="40" t="s">
        <v>353</v>
      </c>
      <c r="S2004" s="40">
        <v>90</v>
      </c>
      <c r="T2004" s="40">
        <v>34</v>
      </c>
      <c r="U2004" s="41">
        <v>44504</v>
      </c>
      <c r="V2004" s="59"/>
      <c r="W2004" s="40"/>
      <c r="X2004" s="44" t="str">
        <f>IFERROR(VLOOKUP(Abfalldokumentation!$R2004,Artikel!A:C,3,FALSE),Abfalldokumentation!$R2004)</f>
        <v>ganze Würste</v>
      </c>
    </row>
    <row r="2005" spans="1:24" ht="30" hidden="1" customHeight="1" x14ac:dyDescent="0.25">
      <c r="A2005" s="94" t="str">
        <f>VLOOKUP(N2005,'Linien - BU'!A:B,2,FALSE)</f>
        <v>BU4</v>
      </c>
      <c r="B2005" s="95">
        <f t="shared" si="276"/>
        <v>15</v>
      </c>
      <c r="C2005" s="96">
        <f>Abfalldokumentation!$U2005</f>
        <v>44524</v>
      </c>
      <c r="D2005" s="95" t="str">
        <f>IFERROR(IF(VLOOKUP(O2005,'[1]Rohware 230'!$B:$C,2,FALSE)=0,"Rohware"),
IFERROR(IF(VLOOKUP(O2005,[1]Sammelnr.!$B:$C,2,FALSE)=0,"Sammelnr. ungeschält ABS"),
IFERROR(IF(VLOOKUP(O2005,[1]Sammelnr.!$E:$F,2,FALSE)=0,"Sammelnr. ungeschält VS"),
IFERROR(IF(VLOOKUP(O2005,[1]Sammelnr.!$H:$I,2,FALSE)=0,"Sammelnr. geschält"),
IFERROR(IF(VLOOKUP(O2005,[1]Offen!$B:$C,2,FALSE)=0,"Offen ungeschält ABS"),
IFERROR(IF(VLOOKUP(O2005,[1]Offen!$E:$F,2,FALSE)=0,"Offen ungeschält VOS"),
IFERROR(IF(VLOOKUP(O2005,[1]Offen!$H:$I,2,FALSE)=0,"Offen geschält RW"),
IFERROR(IF(VLOOKUP(O2005,[1]Offen!$K:$L,2,FALSE)=0,"Offen vegan"),
IFERROR(IF(VLOOKUP(O2005,[1]Offen!$N:$O,2,FALSE)=0,"Offen Zipfel"),
IFERROR(IF(VLOOKUP(O2005,[1]Offen!$Q:$R,2,FALSE)=0,"Offen Endstücke"),
IFERROR(IF(VLOOKUP(O2005,[1]Vakuumiert!$B:$C,2,FALSE)=0,"Vakuumierter VOS ungeschält"),
IFERROR(IF(VLOOKUP(O2005,[1]Vakuumiert!$E:$F,2,FALSE)=0,"Vakuumierter ABS ungeschält"),
IFERROR(IF(VLOOKUP(O2005,[1]Vakuumiert!$H:$I,2,FALSE)=0,"Vakuumierter VOS geschält"),
IFERROR(IF(VLOOKUP(O2005,[1]Vakuumiert!$K:$L,2,FALSE)=0,"Vakuumierter VOS vegan"),
IFERROR(IF(VLOOKUP(O2005,[1]Vakuumiert!$N:$O,2,FALSE)=0,"Vakuumierter VOS Zipfel"),
IFERROR(IF(VLOOKUP(O2005,[1]Vakuumiert!$Q:$R,2,FALSE)=0,"Vakuumiert geschält"),
IFERROR(IF(VLOOKUP(O2005,'[1]vakuumierte Fertigprodukte'!$B:$C,2,FALSE)=0,"Fertigprodukte"),
IFERROR(IF(VLOOKUP(O2005,'[1]vakuumierte Fertigprodukte'!$E:$FI,2,FALSE)=0,"Vakuumierte Zipfel"),
IFERROR(IF(VLOOKUP(O2005,[1]Wurste!$B:$C,2,FALSE)=0,"Räucherwürste"),
IFERROR(IF(VLOOKUP(O2005,[1]Wurste!$E:$F,2,FALSE)=0,"URW/URGW Wurst"),
IFERROR(IF(VLOOKUP(O2005,[1]Wurste!$H:$I,2,FALSE)=0,"HF-Wurst Vegan"),
IFERROR(IF(VLOOKUP(O2005,[1]Wurste!$K:$L,2,FALSE)=0,"320er ohne Würste"),
IFERROR(IF(AND(OR(Abfalldokumentation!$A2005="BU3",Abfalldokumentation!$A2005="Verkauf"),Abfalldokumentation!$F2005="Schimmel",Abfalldokumentation!$G2005="keinen Abnehmer/kein Schälpersonal"),"Div. Zipfel, ES ohne Verwendung",VLOOKUP(Abfalldokumentation!$E2005,Produktgruppen!A:B,2,FALSE)),"-")))))))))))))))))))))))</f>
        <v>ABS</v>
      </c>
      <c r="E2005" s="97" t="str">
        <f>IFERROR(VLOOKUP(Abfalldokumentation!$O2005,Artikel!A:C,3,FALSE),Abfalldokumentation!$O2005)</f>
        <v>ABS GRUY</v>
      </c>
      <c r="F2005" s="97" t="str">
        <f>VLOOKUP(T2005,'Liste Gründe'!A:D,2,FALSE)</f>
        <v>keinen Verwendungszweck</v>
      </c>
      <c r="G2005" s="96" t="str">
        <f>IF(ISBLANK(V2005),VLOOKUP(Abfalldokumentation!$P2005,'Liste Gründe'!A:D,3,FALSE),V2005)</f>
        <v>keinen Verwendungszweck</v>
      </c>
      <c r="H2005" s="97" t="str">
        <f>IF(ISBLANK(Abfalldokumentation!$W2005),"-",Abfalldokumentation!$W2005)</f>
        <v>-</v>
      </c>
      <c r="I2005" s="97">
        <f t="shared" si="277"/>
        <v>47</v>
      </c>
      <c r="J2005" s="97" t="str">
        <f t="shared" si="278"/>
        <v>Produkte</v>
      </c>
      <c r="K2005" s="97" t="str">
        <f t="shared" si="279"/>
        <v>BUs</v>
      </c>
      <c r="L2005" s="97" t="str">
        <f t="shared" si="280"/>
        <v>Symptome</v>
      </c>
      <c r="M2005" s="97">
        <f>IFERROR(VLOOKUP(Abfalldokumentation!$O2005,Kennzahlen!S:V,3,FALSE)*Abfalldokumentation!$B2005,"0")</f>
        <v>7.5</v>
      </c>
      <c r="N2005" s="97" t="str">
        <f>IF(ISBLANK(Q2005),VLOOKUP(Abfalldokumentation!$O2005,'Linien - BU'!R:S,2,FALSE),Q2005)</f>
        <v>BU4</v>
      </c>
      <c r="O2005" s="98">
        <f t="shared" si="281"/>
        <v>29500908</v>
      </c>
      <c r="P2005" s="98">
        <f t="shared" si="282"/>
        <v>61</v>
      </c>
      <c r="Q2005" s="39" t="s">
        <v>9</v>
      </c>
      <c r="R2005" s="40">
        <v>29500908</v>
      </c>
      <c r="S2005" s="40">
        <v>15</v>
      </c>
      <c r="T2005" s="40">
        <v>61</v>
      </c>
      <c r="U2005" s="41">
        <v>44524</v>
      </c>
      <c r="V2005" s="59"/>
      <c r="W2005" s="40"/>
      <c r="X2005" s="44" t="str">
        <f>IFERROR(VLOOKUP(Abfalldokumentation!$R2005,Artikel!A:C,3,FALSE),Abfalldokumentation!$R2005)</f>
        <v>ABS GRUY</v>
      </c>
    </row>
    <row r="2006" spans="1:24" ht="30" hidden="1" customHeight="1" x14ac:dyDescent="0.25">
      <c r="A2006" s="94" t="str">
        <f>VLOOKUP(N2006,'Linien - BU'!A:B,2,FALSE)</f>
        <v>BU4</v>
      </c>
      <c r="B2006" s="95">
        <f t="shared" ref="B2006:B2017" si="283">S2006</f>
        <v>12</v>
      </c>
      <c r="C2006" s="96">
        <f>Abfalldokumentation!$U2006</f>
        <v>44524</v>
      </c>
      <c r="D2006" s="95" t="str">
        <f>IFERROR(IF(VLOOKUP(O2006,'[1]Rohware 230'!$B:$C,2,FALSE)=0,"Rohware"),
IFERROR(IF(VLOOKUP(O2006,[1]Sammelnr.!$B:$C,2,FALSE)=0,"Sammelnr. ungeschält ABS"),
IFERROR(IF(VLOOKUP(O2006,[1]Sammelnr.!$E:$F,2,FALSE)=0,"Sammelnr. ungeschält VS"),
IFERROR(IF(VLOOKUP(O2006,[1]Sammelnr.!$H:$I,2,FALSE)=0,"Sammelnr. geschält"),
IFERROR(IF(VLOOKUP(O2006,[1]Offen!$B:$C,2,FALSE)=0,"Offen ungeschält ABS"),
IFERROR(IF(VLOOKUP(O2006,[1]Offen!$E:$F,2,FALSE)=0,"Offen ungeschält VOS"),
IFERROR(IF(VLOOKUP(O2006,[1]Offen!$H:$I,2,FALSE)=0,"Offen geschält RW"),
IFERROR(IF(VLOOKUP(O2006,[1]Offen!$K:$L,2,FALSE)=0,"Offen vegan"),
IFERROR(IF(VLOOKUP(O2006,[1]Offen!$N:$O,2,FALSE)=0,"Offen Zipfel"),
IFERROR(IF(VLOOKUP(O2006,[1]Offen!$Q:$R,2,FALSE)=0,"Offen Endstücke"),
IFERROR(IF(VLOOKUP(O2006,[1]Vakuumiert!$B:$C,2,FALSE)=0,"Vakuumierter VOS ungeschält"),
IFERROR(IF(VLOOKUP(O2006,[1]Vakuumiert!$E:$F,2,FALSE)=0,"Vakuumierter ABS ungeschält"),
IFERROR(IF(VLOOKUP(O2006,[1]Vakuumiert!$H:$I,2,FALSE)=0,"Vakuumierter VOS geschält"),
IFERROR(IF(VLOOKUP(O2006,[1]Vakuumiert!$K:$L,2,FALSE)=0,"Vakuumierter VOS vegan"),
IFERROR(IF(VLOOKUP(O2006,[1]Vakuumiert!$N:$O,2,FALSE)=0,"Vakuumierter VOS Zipfel"),
IFERROR(IF(VLOOKUP(O2006,[1]Vakuumiert!$Q:$R,2,FALSE)=0,"Vakuumiert geschält"),
IFERROR(IF(VLOOKUP(O2006,'[1]vakuumierte Fertigprodukte'!$B:$C,2,FALSE)=0,"Fertigprodukte"),
IFERROR(IF(VLOOKUP(O2006,'[1]vakuumierte Fertigprodukte'!$E:$FI,2,FALSE)=0,"Vakuumierte Zipfel"),
IFERROR(IF(VLOOKUP(O2006,[1]Wurste!$B:$C,2,FALSE)=0,"Räucherwürste"),
IFERROR(IF(VLOOKUP(O2006,[1]Wurste!$E:$F,2,FALSE)=0,"URW/URGW Wurst"),
IFERROR(IF(VLOOKUP(O2006,[1]Wurste!$H:$I,2,FALSE)=0,"HF-Wurst Vegan"),
IFERROR(IF(VLOOKUP(O2006,[1]Wurste!$K:$L,2,FALSE)=0,"320er ohne Würste"),
IFERROR(IF(AND(OR(Abfalldokumentation!$A2006="BU3",Abfalldokumentation!$A2006="Verkauf"),Abfalldokumentation!$F2006="Schimmel",Abfalldokumentation!$G2006="keinen Abnehmer/kein Schälpersonal"),"Div. Zipfel, ES ohne Verwendung",VLOOKUP(Abfalldokumentation!$E2006,Produktgruppen!A:B,2,FALSE)),"-")))))))))))))))))))))))</f>
        <v>ABS</v>
      </c>
      <c r="E2006" s="97" t="str">
        <f>IFERROR(VLOOKUP(Abfalldokumentation!$O2006,Artikel!A:C,3,FALSE),Abfalldokumentation!$O2006)</f>
        <v>ABS GRUY</v>
      </c>
      <c r="F2006" s="97" t="str">
        <f>VLOOKUP(T2006,'Liste Gründe'!A:D,2,FALSE)</f>
        <v>keinen Verwendungszweck</v>
      </c>
      <c r="G2006" s="96" t="str">
        <f>IF(ISBLANK(V2006),VLOOKUP(Abfalldokumentation!$P2006,'Liste Gründe'!A:D,3,FALSE),V2006)</f>
        <v>keinen Verwendungszweck</v>
      </c>
      <c r="H2006" s="97" t="str">
        <f>IF(ISBLANK(Abfalldokumentation!$W2006),"-",Abfalldokumentation!$W2006)</f>
        <v>-</v>
      </c>
      <c r="I2006" s="97">
        <f t="shared" ref="I2006:I2017" si="284">_xlfn.ISOWEEKNUM(C2006)</f>
        <v>47</v>
      </c>
      <c r="J2006" s="97" t="str">
        <f t="shared" ref="J2006:J2017" si="285">"Produkte"</f>
        <v>Produkte</v>
      </c>
      <c r="K2006" s="97" t="str">
        <f t="shared" ref="K2006:K2017" si="286">"BUs"</f>
        <v>BUs</v>
      </c>
      <c r="L2006" s="97" t="str">
        <f t="shared" ref="L2006:L2017" si="287">"Symptome"</f>
        <v>Symptome</v>
      </c>
      <c r="M2006" s="97">
        <f>IFERROR(VLOOKUP(Abfalldokumentation!$O2006,Kennzahlen!S:V,3,FALSE)*Abfalldokumentation!$B2006,"0")</f>
        <v>6</v>
      </c>
      <c r="N2006" s="97" t="str">
        <f>IF(ISBLANK(Q2006),VLOOKUP(Abfalldokumentation!$O2006,'Linien - BU'!R:S,2,FALSE),Q2006)</f>
        <v>BU4</v>
      </c>
      <c r="O2006" s="98">
        <f t="shared" ref="O2006:O2017" si="288">R2006</f>
        <v>29500908</v>
      </c>
      <c r="P2006" s="98">
        <f t="shared" ref="P2006:P2017" si="289">T2006</f>
        <v>61</v>
      </c>
      <c r="Q2006" s="39" t="s">
        <v>9</v>
      </c>
      <c r="R2006" s="40">
        <v>29500908</v>
      </c>
      <c r="S2006" s="40">
        <v>12</v>
      </c>
      <c r="T2006" s="40">
        <v>61</v>
      </c>
      <c r="U2006" s="41">
        <v>44524</v>
      </c>
      <c r="V2006" s="59"/>
      <c r="W2006" s="40"/>
      <c r="X2006" s="44" t="str">
        <f>IFERROR(VLOOKUP(Abfalldokumentation!$R2006,Artikel!A:C,3,FALSE),Abfalldokumentation!$R2006)</f>
        <v>ABS GRUY</v>
      </c>
    </row>
    <row r="2007" spans="1:24" ht="30" hidden="1" customHeight="1" x14ac:dyDescent="0.25">
      <c r="A2007" s="94" t="str">
        <f>VLOOKUP(N2007,'Linien - BU'!A:B,2,FALSE)</f>
        <v>BU4</v>
      </c>
      <c r="B2007" s="95">
        <f t="shared" si="283"/>
        <v>15</v>
      </c>
      <c r="C2007" s="96">
        <f>Abfalldokumentation!$U2007</f>
        <v>44524</v>
      </c>
      <c r="D2007" s="95" t="str">
        <f>IFERROR(IF(VLOOKUP(O2007,'[1]Rohware 230'!$B:$C,2,FALSE)=0,"Rohware"),
IFERROR(IF(VLOOKUP(O2007,[1]Sammelnr.!$B:$C,2,FALSE)=0,"Sammelnr. ungeschält ABS"),
IFERROR(IF(VLOOKUP(O2007,[1]Sammelnr.!$E:$F,2,FALSE)=0,"Sammelnr. ungeschält VS"),
IFERROR(IF(VLOOKUP(O2007,[1]Sammelnr.!$H:$I,2,FALSE)=0,"Sammelnr. geschält"),
IFERROR(IF(VLOOKUP(O2007,[1]Offen!$B:$C,2,FALSE)=0,"Offen ungeschält ABS"),
IFERROR(IF(VLOOKUP(O2007,[1]Offen!$E:$F,2,FALSE)=0,"Offen ungeschält VOS"),
IFERROR(IF(VLOOKUP(O2007,[1]Offen!$H:$I,2,FALSE)=0,"Offen geschält RW"),
IFERROR(IF(VLOOKUP(O2007,[1]Offen!$K:$L,2,FALSE)=0,"Offen vegan"),
IFERROR(IF(VLOOKUP(O2007,[1]Offen!$N:$O,2,FALSE)=0,"Offen Zipfel"),
IFERROR(IF(VLOOKUP(O2007,[1]Offen!$Q:$R,2,FALSE)=0,"Offen Endstücke"),
IFERROR(IF(VLOOKUP(O2007,[1]Vakuumiert!$B:$C,2,FALSE)=0,"Vakuumierter VOS ungeschält"),
IFERROR(IF(VLOOKUP(O2007,[1]Vakuumiert!$E:$F,2,FALSE)=0,"Vakuumierter ABS ungeschält"),
IFERROR(IF(VLOOKUP(O2007,[1]Vakuumiert!$H:$I,2,FALSE)=0,"Vakuumierter VOS geschält"),
IFERROR(IF(VLOOKUP(O2007,[1]Vakuumiert!$K:$L,2,FALSE)=0,"Vakuumierter VOS vegan"),
IFERROR(IF(VLOOKUP(O2007,[1]Vakuumiert!$N:$O,2,FALSE)=0,"Vakuumierter VOS Zipfel"),
IFERROR(IF(VLOOKUP(O2007,[1]Vakuumiert!$Q:$R,2,FALSE)=0,"Vakuumiert geschält"),
IFERROR(IF(VLOOKUP(O2007,'[1]vakuumierte Fertigprodukte'!$B:$C,2,FALSE)=0,"Fertigprodukte"),
IFERROR(IF(VLOOKUP(O2007,'[1]vakuumierte Fertigprodukte'!$E:$FI,2,FALSE)=0,"Vakuumierte Zipfel"),
IFERROR(IF(VLOOKUP(O2007,[1]Wurste!$B:$C,2,FALSE)=0,"Räucherwürste"),
IFERROR(IF(VLOOKUP(O2007,[1]Wurste!$E:$F,2,FALSE)=0,"URW/URGW Wurst"),
IFERROR(IF(VLOOKUP(O2007,[1]Wurste!$H:$I,2,FALSE)=0,"HF-Wurst Vegan"),
IFERROR(IF(VLOOKUP(O2007,[1]Wurste!$K:$L,2,FALSE)=0,"320er ohne Würste"),
IFERROR(IF(AND(OR(Abfalldokumentation!$A2007="BU3",Abfalldokumentation!$A2007="Verkauf"),Abfalldokumentation!$F2007="Schimmel",Abfalldokumentation!$G2007="keinen Abnehmer/kein Schälpersonal"),"Div. Zipfel, ES ohne Verwendung",VLOOKUP(Abfalldokumentation!$E2007,Produktgruppen!A:B,2,FALSE)),"-")))))))))))))))))))))))</f>
        <v>ABS</v>
      </c>
      <c r="E2007" s="97" t="str">
        <f>IFERROR(VLOOKUP(Abfalldokumentation!$O2007,Artikel!A:C,3,FALSE),Abfalldokumentation!$O2007)</f>
        <v>ABS GRUY</v>
      </c>
      <c r="F2007" s="97" t="str">
        <f>VLOOKUP(T2007,'Liste Gründe'!A:D,2,FALSE)</f>
        <v>keinen Verwendungszweck</v>
      </c>
      <c r="G2007" s="96" t="str">
        <f>IF(ISBLANK(V2007),VLOOKUP(Abfalldokumentation!$P2007,'Liste Gründe'!A:D,3,FALSE),V2007)</f>
        <v>keinen Verwendungszweck</v>
      </c>
      <c r="H2007" s="97" t="str">
        <f>IF(ISBLANK(Abfalldokumentation!$W2007),"-",Abfalldokumentation!$W2007)</f>
        <v>-</v>
      </c>
      <c r="I2007" s="97">
        <f t="shared" si="284"/>
        <v>47</v>
      </c>
      <c r="J2007" s="97" t="str">
        <f t="shared" si="285"/>
        <v>Produkte</v>
      </c>
      <c r="K2007" s="97" t="str">
        <f t="shared" si="286"/>
        <v>BUs</v>
      </c>
      <c r="L2007" s="97" t="str">
        <f t="shared" si="287"/>
        <v>Symptome</v>
      </c>
      <c r="M2007" s="97">
        <f>IFERROR(VLOOKUP(Abfalldokumentation!$O2007,Kennzahlen!S:V,3,FALSE)*Abfalldokumentation!$B2007,"0")</f>
        <v>7.5</v>
      </c>
      <c r="N2007" s="97" t="str">
        <f>IF(ISBLANK(Q2007),VLOOKUP(Abfalldokumentation!$O2007,'Linien - BU'!R:S,2,FALSE),Q2007)</f>
        <v>BU4</v>
      </c>
      <c r="O2007" s="98">
        <f t="shared" si="288"/>
        <v>29500908</v>
      </c>
      <c r="P2007" s="98">
        <f t="shared" si="289"/>
        <v>61</v>
      </c>
      <c r="Q2007" s="39" t="s">
        <v>9</v>
      </c>
      <c r="R2007" s="91">
        <v>29500908</v>
      </c>
      <c r="S2007" s="91">
        <v>15</v>
      </c>
      <c r="T2007" s="40">
        <v>61</v>
      </c>
      <c r="U2007" s="41">
        <v>44524</v>
      </c>
      <c r="V2007" s="92"/>
      <c r="W2007" s="91"/>
      <c r="X2007" s="93" t="str">
        <f>IFERROR(VLOOKUP(Abfalldokumentation!$R2007,Artikel!A:C,3,FALSE),Abfalldokumentation!$R2007)</f>
        <v>ABS GRUY</v>
      </c>
    </row>
    <row r="2008" spans="1:24" ht="30" hidden="1" customHeight="1" x14ac:dyDescent="0.25">
      <c r="A2008" s="94" t="str">
        <f>VLOOKUP(N2008,'Linien - BU'!A:B,2,FALSE)</f>
        <v>BU4</v>
      </c>
      <c r="B2008" s="95">
        <f t="shared" si="283"/>
        <v>15</v>
      </c>
      <c r="C2008" s="96">
        <f>Abfalldokumentation!$U2008</f>
        <v>44524</v>
      </c>
      <c r="D2008" s="95" t="str">
        <f>IFERROR(IF(VLOOKUP(O2008,'[1]Rohware 230'!$B:$C,2,FALSE)=0,"Rohware"),
IFERROR(IF(VLOOKUP(O2008,[1]Sammelnr.!$B:$C,2,FALSE)=0,"Sammelnr. ungeschält ABS"),
IFERROR(IF(VLOOKUP(O2008,[1]Sammelnr.!$E:$F,2,FALSE)=0,"Sammelnr. ungeschält VS"),
IFERROR(IF(VLOOKUP(O2008,[1]Sammelnr.!$H:$I,2,FALSE)=0,"Sammelnr. geschält"),
IFERROR(IF(VLOOKUP(O2008,[1]Offen!$B:$C,2,FALSE)=0,"Offen ungeschält ABS"),
IFERROR(IF(VLOOKUP(O2008,[1]Offen!$E:$F,2,FALSE)=0,"Offen ungeschält VOS"),
IFERROR(IF(VLOOKUP(O2008,[1]Offen!$H:$I,2,FALSE)=0,"Offen geschält RW"),
IFERROR(IF(VLOOKUP(O2008,[1]Offen!$K:$L,2,FALSE)=0,"Offen vegan"),
IFERROR(IF(VLOOKUP(O2008,[1]Offen!$N:$O,2,FALSE)=0,"Offen Zipfel"),
IFERROR(IF(VLOOKUP(O2008,[1]Offen!$Q:$R,2,FALSE)=0,"Offen Endstücke"),
IFERROR(IF(VLOOKUP(O2008,[1]Vakuumiert!$B:$C,2,FALSE)=0,"Vakuumierter VOS ungeschält"),
IFERROR(IF(VLOOKUP(O2008,[1]Vakuumiert!$E:$F,2,FALSE)=0,"Vakuumierter ABS ungeschält"),
IFERROR(IF(VLOOKUP(O2008,[1]Vakuumiert!$H:$I,2,FALSE)=0,"Vakuumierter VOS geschält"),
IFERROR(IF(VLOOKUP(O2008,[1]Vakuumiert!$K:$L,2,FALSE)=0,"Vakuumierter VOS vegan"),
IFERROR(IF(VLOOKUP(O2008,[1]Vakuumiert!$N:$O,2,FALSE)=0,"Vakuumierter VOS Zipfel"),
IFERROR(IF(VLOOKUP(O2008,[1]Vakuumiert!$Q:$R,2,FALSE)=0,"Vakuumiert geschält"),
IFERROR(IF(VLOOKUP(O2008,'[1]vakuumierte Fertigprodukte'!$B:$C,2,FALSE)=0,"Fertigprodukte"),
IFERROR(IF(VLOOKUP(O2008,'[1]vakuumierte Fertigprodukte'!$E:$FI,2,FALSE)=0,"Vakuumierte Zipfel"),
IFERROR(IF(VLOOKUP(O2008,[1]Wurste!$B:$C,2,FALSE)=0,"Räucherwürste"),
IFERROR(IF(VLOOKUP(O2008,[1]Wurste!$E:$F,2,FALSE)=0,"URW/URGW Wurst"),
IFERROR(IF(VLOOKUP(O2008,[1]Wurste!$H:$I,2,FALSE)=0,"HF-Wurst Vegan"),
IFERROR(IF(VLOOKUP(O2008,[1]Wurste!$K:$L,2,FALSE)=0,"320er ohne Würste"),
IFERROR(IF(AND(OR(Abfalldokumentation!$A2008="BU3",Abfalldokumentation!$A2008="Verkauf"),Abfalldokumentation!$F2008="Schimmel",Abfalldokumentation!$G2008="keinen Abnehmer/kein Schälpersonal"),"Div. Zipfel, ES ohne Verwendung",VLOOKUP(Abfalldokumentation!$E2008,Produktgruppen!A:B,2,FALSE)),"-")))))))))))))))))))))))</f>
        <v>ABS</v>
      </c>
      <c r="E2008" s="97" t="str">
        <f>IFERROR(VLOOKUP(Abfalldokumentation!$O2008,Artikel!A:C,3,FALSE),Abfalldokumentation!$O2008)</f>
        <v>ABS GRUY</v>
      </c>
      <c r="F2008" s="97" t="str">
        <f>VLOOKUP(T2008,'Liste Gründe'!A:D,2,FALSE)</f>
        <v>keinen Verwendungszweck</v>
      </c>
      <c r="G2008" s="96" t="str">
        <f>IF(ISBLANK(V2008),VLOOKUP(Abfalldokumentation!$P2008,'Liste Gründe'!A:D,3,FALSE),V2008)</f>
        <v>keinen Verwendungszweck</v>
      </c>
      <c r="H2008" s="97" t="str">
        <f>IF(ISBLANK(Abfalldokumentation!$W2008),"-",Abfalldokumentation!$W2008)</f>
        <v>-</v>
      </c>
      <c r="I2008" s="97">
        <f t="shared" si="284"/>
        <v>47</v>
      </c>
      <c r="J2008" s="97" t="str">
        <f t="shared" si="285"/>
        <v>Produkte</v>
      </c>
      <c r="K2008" s="97" t="str">
        <f t="shared" si="286"/>
        <v>BUs</v>
      </c>
      <c r="L2008" s="97" t="str">
        <f t="shared" si="287"/>
        <v>Symptome</v>
      </c>
      <c r="M2008" s="97">
        <f>IFERROR(VLOOKUP(Abfalldokumentation!$O2008,Kennzahlen!S:V,3,FALSE)*Abfalldokumentation!$B2008,"0")</f>
        <v>7.5</v>
      </c>
      <c r="N2008" s="97" t="str">
        <f>IF(ISBLANK(Q2008),VLOOKUP(Abfalldokumentation!$O2008,'Linien - BU'!R:S,2,FALSE),Q2008)</f>
        <v>BU4</v>
      </c>
      <c r="O2008" s="98">
        <f t="shared" si="288"/>
        <v>29500908</v>
      </c>
      <c r="P2008" s="98">
        <f t="shared" si="289"/>
        <v>61</v>
      </c>
      <c r="Q2008" s="39" t="s">
        <v>9</v>
      </c>
      <c r="R2008" s="91">
        <v>29500908</v>
      </c>
      <c r="S2008" s="91">
        <v>15</v>
      </c>
      <c r="T2008" s="40">
        <v>61</v>
      </c>
      <c r="U2008" s="41">
        <v>44524</v>
      </c>
      <c r="V2008" s="92"/>
      <c r="W2008" s="91"/>
      <c r="X2008" s="93" t="str">
        <f>IFERROR(VLOOKUP(Abfalldokumentation!$R2008,Artikel!A:C,3,FALSE),Abfalldokumentation!$R2008)</f>
        <v>ABS GRUY</v>
      </c>
    </row>
    <row r="2009" spans="1:24" ht="30" hidden="1" customHeight="1" x14ac:dyDescent="0.25">
      <c r="A2009" s="94" t="str">
        <f>VLOOKUP(N2009,'Linien - BU'!A:B,2,FALSE)</f>
        <v>BU4</v>
      </c>
      <c r="B2009" s="95">
        <f t="shared" si="283"/>
        <v>12</v>
      </c>
      <c r="C2009" s="96">
        <f>Abfalldokumentation!$U2009</f>
        <v>44524</v>
      </c>
      <c r="D2009" s="95" t="str">
        <f>IFERROR(IF(VLOOKUP(O2009,'[1]Rohware 230'!$B:$C,2,FALSE)=0,"Rohware"),
IFERROR(IF(VLOOKUP(O2009,[1]Sammelnr.!$B:$C,2,FALSE)=0,"Sammelnr. ungeschält ABS"),
IFERROR(IF(VLOOKUP(O2009,[1]Sammelnr.!$E:$F,2,FALSE)=0,"Sammelnr. ungeschält VS"),
IFERROR(IF(VLOOKUP(O2009,[1]Sammelnr.!$H:$I,2,FALSE)=0,"Sammelnr. geschält"),
IFERROR(IF(VLOOKUP(O2009,[1]Offen!$B:$C,2,FALSE)=0,"Offen ungeschält ABS"),
IFERROR(IF(VLOOKUP(O2009,[1]Offen!$E:$F,2,FALSE)=0,"Offen ungeschält VOS"),
IFERROR(IF(VLOOKUP(O2009,[1]Offen!$H:$I,2,FALSE)=0,"Offen geschält RW"),
IFERROR(IF(VLOOKUP(O2009,[1]Offen!$K:$L,2,FALSE)=0,"Offen vegan"),
IFERROR(IF(VLOOKUP(O2009,[1]Offen!$N:$O,2,FALSE)=0,"Offen Zipfel"),
IFERROR(IF(VLOOKUP(O2009,[1]Offen!$Q:$R,2,FALSE)=0,"Offen Endstücke"),
IFERROR(IF(VLOOKUP(O2009,[1]Vakuumiert!$B:$C,2,FALSE)=0,"Vakuumierter VOS ungeschält"),
IFERROR(IF(VLOOKUP(O2009,[1]Vakuumiert!$E:$F,2,FALSE)=0,"Vakuumierter ABS ungeschält"),
IFERROR(IF(VLOOKUP(O2009,[1]Vakuumiert!$H:$I,2,FALSE)=0,"Vakuumierter VOS geschält"),
IFERROR(IF(VLOOKUP(O2009,[1]Vakuumiert!$K:$L,2,FALSE)=0,"Vakuumierter VOS vegan"),
IFERROR(IF(VLOOKUP(O2009,[1]Vakuumiert!$N:$O,2,FALSE)=0,"Vakuumierter VOS Zipfel"),
IFERROR(IF(VLOOKUP(O2009,[1]Vakuumiert!$Q:$R,2,FALSE)=0,"Vakuumiert geschält"),
IFERROR(IF(VLOOKUP(O2009,'[1]vakuumierte Fertigprodukte'!$B:$C,2,FALSE)=0,"Fertigprodukte"),
IFERROR(IF(VLOOKUP(O2009,'[1]vakuumierte Fertigprodukte'!$E:$FI,2,FALSE)=0,"Vakuumierte Zipfel"),
IFERROR(IF(VLOOKUP(O2009,[1]Wurste!$B:$C,2,FALSE)=0,"Räucherwürste"),
IFERROR(IF(VLOOKUP(O2009,[1]Wurste!$E:$F,2,FALSE)=0,"URW/URGW Wurst"),
IFERROR(IF(VLOOKUP(O2009,[1]Wurste!$H:$I,2,FALSE)=0,"HF-Wurst Vegan"),
IFERROR(IF(VLOOKUP(O2009,[1]Wurste!$K:$L,2,FALSE)=0,"320er ohne Würste"),
IFERROR(IF(AND(OR(Abfalldokumentation!$A2009="BU3",Abfalldokumentation!$A2009="Verkauf"),Abfalldokumentation!$F2009="Schimmel",Abfalldokumentation!$G2009="keinen Abnehmer/kein Schälpersonal"),"Div. Zipfel, ES ohne Verwendung",VLOOKUP(Abfalldokumentation!$E2009,Produktgruppen!A:B,2,FALSE)),"-")))))))))))))))))))))))</f>
        <v>ABS</v>
      </c>
      <c r="E2009" s="97" t="str">
        <f>IFERROR(VLOOKUP(Abfalldokumentation!$O2009,Artikel!A:C,3,FALSE),Abfalldokumentation!$O2009)</f>
        <v>ABS GRUY</v>
      </c>
      <c r="F2009" s="97" t="str">
        <f>VLOOKUP(T2009,'Liste Gründe'!A:D,2,FALSE)</f>
        <v>keinen Verwendungszweck</v>
      </c>
      <c r="G2009" s="96" t="str">
        <f>IF(ISBLANK(V2009),VLOOKUP(Abfalldokumentation!$P2009,'Liste Gründe'!A:D,3,FALSE),V2009)</f>
        <v>keinen Verwendungszweck</v>
      </c>
      <c r="H2009" s="97" t="str">
        <f>IF(ISBLANK(Abfalldokumentation!$W2009),"-",Abfalldokumentation!$W2009)</f>
        <v>-</v>
      </c>
      <c r="I2009" s="97">
        <f t="shared" si="284"/>
        <v>47</v>
      </c>
      <c r="J2009" s="97" t="str">
        <f t="shared" si="285"/>
        <v>Produkte</v>
      </c>
      <c r="K2009" s="97" t="str">
        <f t="shared" si="286"/>
        <v>BUs</v>
      </c>
      <c r="L2009" s="97" t="str">
        <f t="shared" si="287"/>
        <v>Symptome</v>
      </c>
      <c r="M2009" s="97">
        <f>IFERROR(VLOOKUP(Abfalldokumentation!$O2009,Kennzahlen!S:V,3,FALSE)*Abfalldokumentation!$B2009,"0")</f>
        <v>6</v>
      </c>
      <c r="N2009" s="97" t="str">
        <f>IF(ISBLANK(Q2009),VLOOKUP(Abfalldokumentation!$O2009,'Linien - BU'!R:S,2,FALSE),Q2009)</f>
        <v>BU4</v>
      </c>
      <c r="O2009" s="98">
        <f t="shared" si="288"/>
        <v>29500908</v>
      </c>
      <c r="P2009" s="98">
        <f t="shared" si="289"/>
        <v>61</v>
      </c>
      <c r="Q2009" s="39" t="s">
        <v>9</v>
      </c>
      <c r="R2009" s="91">
        <v>29500908</v>
      </c>
      <c r="S2009" s="91">
        <v>12</v>
      </c>
      <c r="T2009" s="40">
        <v>61</v>
      </c>
      <c r="U2009" s="41">
        <v>44524</v>
      </c>
      <c r="V2009" s="92"/>
      <c r="W2009" s="91"/>
      <c r="X2009" s="93" t="str">
        <f>IFERROR(VLOOKUP(Abfalldokumentation!$R2009,Artikel!A:C,3,FALSE),Abfalldokumentation!$R2009)</f>
        <v>ABS GRUY</v>
      </c>
    </row>
    <row r="2010" spans="1:24" ht="30" hidden="1" customHeight="1" x14ac:dyDescent="0.25">
      <c r="A2010" s="94" t="str">
        <f>VLOOKUP(N2010,'Linien - BU'!A:B,2,FALSE)</f>
        <v>BU4</v>
      </c>
      <c r="B2010" s="95">
        <f t="shared" si="283"/>
        <v>5</v>
      </c>
      <c r="C2010" s="96">
        <f>Abfalldokumentation!$U2010</f>
        <v>44524</v>
      </c>
      <c r="D2010" s="95" t="str">
        <f>IFERROR(IF(VLOOKUP(O2010,'[1]Rohware 230'!$B:$C,2,FALSE)=0,"Rohware"),
IFERROR(IF(VLOOKUP(O2010,[1]Sammelnr.!$B:$C,2,FALSE)=0,"Sammelnr. ungeschält ABS"),
IFERROR(IF(VLOOKUP(O2010,[1]Sammelnr.!$E:$F,2,FALSE)=0,"Sammelnr. ungeschält VS"),
IFERROR(IF(VLOOKUP(O2010,[1]Sammelnr.!$H:$I,2,FALSE)=0,"Sammelnr. geschält"),
IFERROR(IF(VLOOKUP(O2010,[1]Offen!$B:$C,2,FALSE)=0,"Offen ungeschält ABS"),
IFERROR(IF(VLOOKUP(O2010,[1]Offen!$E:$F,2,FALSE)=0,"Offen ungeschält VOS"),
IFERROR(IF(VLOOKUP(O2010,[1]Offen!$H:$I,2,FALSE)=0,"Offen geschält RW"),
IFERROR(IF(VLOOKUP(O2010,[1]Offen!$K:$L,2,FALSE)=0,"Offen vegan"),
IFERROR(IF(VLOOKUP(O2010,[1]Offen!$N:$O,2,FALSE)=0,"Offen Zipfel"),
IFERROR(IF(VLOOKUP(O2010,[1]Offen!$Q:$R,2,FALSE)=0,"Offen Endstücke"),
IFERROR(IF(VLOOKUP(O2010,[1]Vakuumiert!$B:$C,2,FALSE)=0,"Vakuumierter VOS ungeschält"),
IFERROR(IF(VLOOKUP(O2010,[1]Vakuumiert!$E:$F,2,FALSE)=0,"Vakuumierter ABS ungeschält"),
IFERROR(IF(VLOOKUP(O2010,[1]Vakuumiert!$H:$I,2,FALSE)=0,"Vakuumierter VOS geschält"),
IFERROR(IF(VLOOKUP(O2010,[1]Vakuumiert!$K:$L,2,FALSE)=0,"Vakuumierter VOS vegan"),
IFERROR(IF(VLOOKUP(O2010,[1]Vakuumiert!$N:$O,2,FALSE)=0,"Vakuumierter VOS Zipfel"),
IFERROR(IF(VLOOKUP(O2010,[1]Vakuumiert!$Q:$R,2,FALSE)=0,"Vakuumiert geschält"),
IFERROR(IF(VLOOKUP(O2010,'[1]vakuumierte Fertigprodukte'!$B:$C,2,FALSE)=0,"Fertigprodukte"),
IFERROR(IF(VLOOKUP(O2010,'[1]vakuumierte Fertigprodukte'!$E:$FI,2,FALSE)=0,"Vakuumierte Zipfel"),
IFERROR(IF(VLOOKUP(O2010,[1]Wurste!$B:$C,2,FALSE)=0,"Räucherwürste"),
IFERROR(IF(VLOOKUP(O2010,[1]Wurste!$E:$F,2,FALSE)=0,"URW/URGW Wurst"),
IFERROR(IF(VLOOKUP(O2010,[1]Wurste!$H:$I,2,FALSE)=0,"HF-Wurst Vegan"),
IFERROR(IF(VLOOKUP(O2010,[1]Wurste!$K:$L,2,FALSE)=0,"320er ohne Würste"),
IFERROR(IF(AND(OR(Abfalldokumentation!$A2010="BU3",Abfalldokumentation!$A2010="Verkauf"),Abfalldokumentation!$F2010="Schimmel",Abfalldokumentation!$G2010="keinen Abnehmer/kein Schälpersonal"),"Div. Zipfel, ES ohne Verwendung",VLOOKUP(Abfalldokumentation!$E2010,Produktgruppen!A:B,2,FALSE)),"-")))))))))))))))))))))))</f>
        <v>ABS</v>
      </c>
      <c r="E2010" s="97" t="str">
        <f>IFERROR(VLOOKUP(Abfalldokumentation!$O2010,Artikel!A:C,3,FALSE),Abfalldokumentation!$O2010)</f>
        <v>ABS GRÜN-PESTO</v>
      </c>
      <c r="F2010" s="97" t="str">
        <f>VLOOKUP(T2010,'Liste Gründe'!A:D,2,FALSE)</f>
        <v>keinen Verwendungszweck</v>
      </c>
      <c r="G2010" s="96" t="str">
        <f>IF(ISBLANK(V2010),VLOOKUP(Abfalldokumentation!$P2010,'Liste Gründe'!A:D,3,FALSE),V2010)</f>
        <v>keinen Verwendungszweck</v>
      </c>
      <c r="H2010" s="97" t="str">
        <f>IF(ISBLANK(Abfalldokumentation!$W2010),"-",Abfalldokumentation!$W2010)</f>
        <v>-</v>
      </c>
      <c r="I2010" s="97">
        <f t="shared" si="284"/>
        <v>47</v>
      </c>
      <c r="J2010" s="97" t="str">
        <f t="shared" si="285"/>
        <v>Produkte</v>
      </c>
      <c r="K2010" s="97" t="str">
        <f t="shared" si="286"/>
        <v>BUs</v>
      </c>
      <c r="L2010" s="97" t="str">
        <f t="shared" si="287"/>
        <v>Symptome</v>
      </c>
      <c r="M2010" s="97">
        <f>IFERROR(VLOOKUP(Abfalldokumentation!$O2010,Kennzahlen!S:V,3,FALSE)*Abfalldokumentation!$B2010,"0")</f>
        <v>7.5</v>
      </c>
      <c r="N2010" s="97" t="str">
        <f>IF(ISBLANK(Q2010),VLOOKUP(Abfalldokumentation!$O2010,'Linien - BU'!R:S,2,FALSE),Q2010)</f>
        <v>BU4</v>
      </c>
      <c r="O2010" s="98">
        <f t="shared" si="288"/>
        <v>29500952</v>
      </c>
      <c r="P2010" s="98">
        <f t="shared" si="289"/>
        <v>61</v>
      </c>
      <c r="Q2010" s="39" t="s">
        <v>9</v>
      </c>
      <c r="R2010" s="91">
        <v>29500952</v>
      </c>
      <c r="S2010" s="91">
        <v>5</v>
      </c>
      <c r="T2010" s="40">
        <v>61</v>
      </c>
      <c r="U2010" s="41">
        <v>44524</v>
      </c>
      <c r="V2010" s="92"/>
      <c r="W2010" s="91"/>
      <c r="X2010" s="93" t="str">
        <f>IFERROR(VLOOKUP(Abfalldokumentation!$R2010,Artikel!A:C,3,FALSE),Abfalldokumentation!$R2010)</f>
        <v>ABS GRÜN-PESTO</v>
      </c>
    </row>
    <row r="2011" spans="1:24" ht="30" hidden="1" customHeight="1" x14ac:dyDescent="0.25">
      <c r="A2011" s="94" t="str">
        <f>VLOOKUP(N2011,'Linien - BU'!A:B,2,FALSE)</f>
        <v>BU4</v>
      </c>
      <c r="B2011" s="95">
        <f t="shared" si="283"/>
        <v>18</v>
      </c>
      <c r="C2011" s="96">
        <f>Abfalldokumentation!$U2011</f>
        <v>44524</v>
      </c>
      <c r="D2011" s="95" t="str">
        <f>IFERROR(IF(VLOOKUP(O2011,'[1]Rohware 230'!$B:$C,2,FALSE)=0,"Rohware"),
IFERROR(IF(VLOOKUP(O2011,[1]Sammelnr.!$B:$C,2,FALSE)=0,"Sammelnr. ungeschält ABS"),
IFERROR(IF(VLOOKUP(O2011,[1]Sammelnr.!$E:$F,2,FALSE)=0,"Sammelnr. ungeschält VS"),
IFERROR(IF(VLOOKUP(O2011,[1]Sammelnr.!$H:$I,2,FALSE)=0,"Sammelnr. geschält"),
IFERROR(IF(VLOOKUP(O2011,[1]Offen!$B:$C,2,FALSE)=0,"Offen ungeschält ABS"),
IFERROR(IF(VLOOKUP(O2011,[1]Offen!$E:$F,2,FALSE)=0,"Offen ungeschält VOS"),
IFERROR(IF(VLOOKUP(O2011,[1]Offen!$H:$I,2,FALSE)=0,"Offen geschält RW"),
IFERROR(IF(VLOOKUP(O2011,[1]Offen!$K:$L,2,FALSE)=0,"Offen vegan"),
IFERROR(IF(VLOOKUP(O2011,[1]Offen!$N:$O,2,FALSE)=0,"Offen Zipfel"),
IFERROR(IF(VLOOKUP(O2011,[1]Offen!$Q:$R,2,FALSE)=0,"Offen Endstücke"),
IFERROR(IF(VLOOKUP(O2011,[1]Vakuumiert!$B:$C,2,FALSE)=0,"Vakuumierter VOS ungeschält"),
IFERROR(IF(VLOOKUP(O2011,[1]Vakuumiert!$E:$F,2,FALSE)=0,"Vakuumierter ABS ungeschält"),
IFERROR(IF(VLOOKUP(O2011,[1]Vakuumiert!$H:$I,2,FALSE)=0,"Vakuumierter VOS geschält"),
IFERROR(IF(VLOOKUP(O2011,[1]Vakuumiert!$K:$L,2,FALSE)=0,"Vakuumierter VOS vegan"),
IFERROR(IF(VLOOKUP(O2011,[1]Vakuumiert!$N:$O,2,FALSE)=0,"Vakuumierter VOS Zipfel"),
IFERROR(IF(VLOOKUP(O2011,[1]Vakuumiert!$Q:$R,2,FALSE)=0,"Vakuumiert geschält"),
IFERROR(IF(VLOOKUP(O2011,'[1]vakuumierte Fertigprodukte'!$B:$C,2,FALSE)=0,"Fertigprodukte"),
IFERROR(IF(VLOOKUP(O2011,'[1]vakuumierte Fertigprodukte'!$E:$FI,2,FALSE)=0,"Vakuumierte Zipfel"),
IFERROR(IF(VLOOKUP(O2011,[1]Wurste!$B:$C,2,FALSE)=0,"Räucherwürste"),
IFERROR(IF(VLOOKUP(O2011,[1]Wurste!$E:$F,2,FALSE)=0,"URW/URGW Wurst"),
IFERROR(IF(VLOOKUP(O2011,[1]Wurste!$H:$I,2,FALSE)=0,"HF-Wurst Vegan"),
IFERROR(IF(VLOOKUP(O2011,[1]Wurste!$K:$L,2,FALSE)=0,"320er ohne Würste"),
IFERROR(IF(AND(OR(Abfalldokumentation!$A2011="BU3",Abfalldokumentation!$A2011="Verkauf"),Abfalldokumentation!$F2011="Schimmel",Abfalldokumentation!$G2011="keinen Abnehmer/kein Schälpersonal"),"Div. Zipfel, ES ohne Verwendung",VLOOKUP(Abfalldokumentation!$E2011,Produktgruppen!A:B,2,FALSE)),"-")))))))))))))))))))))))</f>
        <v>ABS</v>
      </c>
      <c r="E2011" s="97" t="str">
        <f>IFERROR(VLOOKUP(Abfalldokumentation!$O2011,Artikel!A:C,3,FALSE),Abfalldokumentation!$O2011)</f>
        <v>ABS GRÜN-PESTO</v>
      </c>
      <c r="F2011" s="97" t="str">
        <f>VLOOKUP(T2011,'Liste Gründe'!A:D,2,FALSE)</f>
        <v>keinen Verwendungszweck</v>
      </c>
      <c r="G2011" s="96" t="str">
        <f>IF(ISBLANK(V2011),VLOOKUP(Abfalldokumentation!$P2011,'Liste Gründe'!A:D,3,FALSE),V2011)</f>
        <v>keinen Verwendungszweck</v>
      </c>
      <c r="H2011" s="97" t="str">
        <f>IF(ISBLANK(Abfalldokumentation!$W2011),"-",Abfalldokumentation!$W2011)</f>
        <v>-</v>
      </c>
      <c r="I2011" s="97">
        <f t="shared" si="284"/>
        <v>47</v>
      </c>
      <c r="J2011" s="97" t="str">
        <f t="shared" si="285"/>
        <v>Produkte</v>
      </c>
      <c r="K2011" s="97" t="str">
        <f t="shared" si="286"/>
        <v>BUs</v>
      </c>
      <c r="L2011" s="97" t="str">
        <f t="shared" si="287"/>
        <v>Symptome</v>
      </c>
      <c r="M2011" s="97">
        <f>IFERROR(VLOOKUP(Abfalldokumentation!$O2011,Kennzahlen!S:V,3,FALSE)*Abfalldokumentation!$B2011,"0")</f>
        <v>27</v>
      </c>
      <c r="N2011" s="97" t="str">
        <f>IF(ISBLANK(Q2011),VLOOKUP(Abfalldokumentation!$O2011,'Linien - BU'!R:S,2,FALSE),Q2011)</f>
        <v>BU4</v>
      </c>
      <c r="O2011" s="98">
        <f t="shared" si="288"/>
        <v>29500952</v>
      </c>
      <c r="P2011" s="98">
        <f t="shared" si="289"/>
        <v>61</v>
      </c>
      <c r="Q2011" s="39" t="s">
        <v>9</v>
      </c>
      <c r="R2011" s="91">
        <v>29500952</v>
      </c>
      <c r="S2011" s="91">
        <v>18</v>
      </c>
      <c r="T2011" s="40">
        <v>61</v>
      </c>
      <c r="U2011" s="41">
        <v>44524</v>
      </c>
      <c r="V2011" s="92"/>
      <c r="W2011" s="91"/>
      <c r="X2011" s="93" t="str">
        <f>IFERROR(VLOOKUP(Abfalldokumentation!$R2011,Artikel!A:C,3,FALSE),Abfalldokumentation!$R2011)</f>
        <v>ABS GRÜN-PESTO</v>
      </c>
    </row>
    <row r="2012" spans="1:24" ht="30" hidden="1" customHeight="1" x14ac:dyDescent="0.25">
      <c r="A2012" s="94" t="str">
        <f>VLOOKUP(N2012,'Linien - BU'!A:B,2,FALSE)</f>
        <v>BU4</v>
      </c>
      <c r="B2012" s="95">
        <f t="shared" si="283"/>
        <v>15</v>
      </c>
      <c r="C2012" s="96">
        <f>Abfalldokumentation!$U2012</f>
        <v>44524</v>
      </c>
      <c r="D2012" s="95" t="str">
        <f>IFERROR(IF(VLOOKUP(O2012,'[1]Rohware 230'!$B:$C,2,FALSE)=0,"Rohware"),
IFERROR(IF(VLOOKUP(O2012,[1]Sammelnr.!$B:$C,2,FALSE)=0,"Sammelnr. ungeschält ABS"),
IFERROR(IF(VLOOKUP(O2012,[1]Sammelnr.!$E:$F,2,FALSE)=0,"Sammelnr. ungeschält VS"),
IFERROR(IF(VLOOKUP(O2012,[1]Sammelnr.!$H:$I,2,FALSE)=0,"Sammelnr. geschält"),
IFERROR(IF(VLOOKUP(O2012,[1]Offen!$B:$C,2,FALSE)=0,"Offen ungeschält ABS"),
IFERROR(IF(VLOOKUP(O2012,[1]Offen!$E:$F,2,FALSE)=0,"Offen ungeschält VOS"),
IFERROR(IF(VLOOKUP(O2012,[1]Offen!$H:$I,2,FALSE)=0,"Offen geschält RW"),
IFERROR(IF(VLOOKUP(O2012,[1]Offen!$K:$L,2,FALSE)=0,"Offen vegan"),
IFERROR(IF(VLOOKUP(O2012,[1]Offen!$N:$O,2,FALSE)=0,"Offen Zipfel"),
IFERROR(IF(VLOOKUP(O2012,[1]Offen!$Q:$R,2,FALSE)=0,"Offen Endstücke"),
IFERROR(IF(VLOOKUP(O2012,[1]Vakuumiert!$B:$C,2,FALSE)=0,"Vakuumierter VOS ungeschält"),
IFERROR(IF(VLOOKUP(O2012,[1]Vakuumiert!$E:$F,2,FALSE)=0,"Vakuumierter ABS ungeschält"),
IFERROR(IF(VLOOKUP(O2012,[1]Vakuumiert!$H:$I,2,FALSE)=0,"Vakuumierter VOS geschält"),
IFERROR(IF(VLOOKUP(O2012,[1]Vakuumiert!$K:$L,2,FALSE)=0,"Vakuumierter VOS vegan"),
IFERROR(IF(VLOOKUP(O2012,[1]Vakuumiert!$N:$O,2,FALSE)=0,"Vakuumierter VOS Zipfel"),
IFERROR(IF(VLOOKUP(O2012,[1]Vakuumiert!$Q:$R,2,FALSE)=0,"Vakuumiert geschält"),
IFERROR(IF(VLOOKUP(O2012,'[1]vakuumierte Fertigprodukte'!$B:$C,2,FALSE)=0,"Fertigprodukte"),
IFERROR(IF(VLOOKUP(O2012,'[1]vakuumierte Fertigprodukte'!$E:$FI,2,FALSE)=0,"Vakuumierte Zipfel"),
IFERROR(IF(VLOOKUP(O2012,[1]Wurste!$B:$C,2,FALSE)=0,"Räucherwürste"),
IFERROR(IF(VLOOKUP(O2012,[1]Wurste!$E:$F,2,FALSE)=0,"URW/URGW Wurst"),
IFERROR(IF(VLOOKUP(O2012,[1]Wurste!$H:$I,2,FALSE)=0,"HF-Wurst Vegan"),
IFERROR(IF(VLOOKUP(O2012,[1]Wurste!$K:$L,2,FALSE)=0,"320er ohne Würste"),
IFERROR(IF(AND(OR(Abfalldokumentation!$A2012="BU3",Abfalldokumentation!$A2012="Verkauf"),Abfalldokumentation!$F2012="Schimmel",Abfalldokumentation!$G2012="keinen Abnehmer/kein Schälpersonal"),"Div. Zipfel, ES ohne Verwendung",VLOOKUP(Abfalldokumentation!$E2012,Produktgruppen!A:B,2,FALSE)),"-")))))))))))))))))))))))</f>
        <v>ABS</v>
      </c>
      <c r="E2012" s="97" t="str">
        <f>IFERROR(VLOOKUP(Abfalldokumentation!$O2012,Artikel!A:C,3,FALSE),Abfalldokumentation!$O2012)</f>
        <v>ABS Whisky-Nuts</v>
      </c>
      <c r="F2012" s="97" t="str">
        <f>VLOOKUP(T2012,'Liste Gründe'!A:D,2,FALSE)</f>
        <v>keinen Verwendungszweck</v>
      </c>
      <c r="G2012" s="96" t="str">
        <f>IF(ISBLANK(V2012),VLOOKUP(Abfalldokumentation!$P2012,'Liste Gründe'!A:D,3,FALSE),V2012)</f>
        <v>keinen Verwendungszweck</v>
      </c>
      <c r="H2012" s="97" t="str">
        <f>IF(ISBLANK(Abfalldokumentation!$W2012),"-",Abfalldokumentation!$W2012)</f>
        <v>-</v>
      </c>
      <c r="I2012" s="97">
        <f t="shared" si="284"/>
        <v>47</v>
      </c>
      <c r="J2012" s="97" t="str">
        <f t="shared" si="285"/>
        <v>Produkte</v>
      </c>
      <c r="K2012" s="97" t="str">
        <f t="shared" si="286"/>
        <v>BUs</v>
      </c>
      <c r="L2012" s="97" t="str">
        <f t="shared" si="287"/>
        <v>Symptome</v>
      </c>
      <c r="M2012" s="97">
        <f>IFERROR(VLOOKUP(Abfalldokumentation!$O2012,Kennzahlen!S:V,3,FALSE)*Abfalldokumentation!$B2012,"0")</f>
        <v>22.5</v>
      </c>
      <c r="N2012" s="97" t="str">
        <f>IF(ISBLANK(Q2012),VLOOKUP(Abfalldokumentation!$O2012,'Linien - BU'!R:S,2,FALSE),Q2012)</f>
        <v>BU4</v>
      </c>
      <c r="O2012" s="98">
        <f t="shared" si="288"/>
        <v>29501009</v>
      </c>
      <c r="P2012" s="98">
        <f t="shared" si="289"/>
        <v>61</v>
      </c>
      <c r="Q2012" s="39" t="s">
        <v>9</v>
      </c>
      <c r="R2012" s="91">
        <v>29501009</v>
      </c>
      <c r="S2012" s="91">
        <v>15</v>
      </c>
      <c r="T2012" s="40">
        <v>61</v>
      </c>
      <c r="U2012" s="41">
        <v>44524</v>
      </c>
      <c r="V2012" s="92"/>
      <c r="W2012" s="91"/>
      <c r="X2012" s="93" t="str">
        <f>IFERROR(VLOOKUP(Abfalldokumentation!$R2012,Artikel!A:C,3,FALSE),Abfalldokumentation!$R2012)</f>
        <v>ABS Whisky-Nuts</v>
      </c>
    </row>
    <row r="2013" spans="1:24" ht="30" hidden="1" customHeight="1" x14ac:dyDescent="0.25">
      <c r="A2013" s="94" t="str">
        <f>VLOOKUP(N2013,'Linien - BU'!A:B,2,FALSE)</f>
        <v>BU4</v>
      </c>
      <c r="B2013" s="95">
        <f t="shared" si="283"/>
        <v>16</v>
      </c>
      <c r="C2013" s="96">
        <f>Abfalldokumentation!$U2013</f>
        <v>44524</v>
      </c>
      <c r="D2013" s="95" t="str">
        <f>IFERROR(IF(VLOOKUP(O2013,'[1]Rohware 230'!$B:$C,2,FALSE)=0,"Rohware"),
IFERROR(IF(VLOOKUP(O2013,[1]Sammelnr.!$B:$C,2,FALSE)=0,"Sammelnr. ungeschält ABS"),
IFERROR(IF(VLOOKUP(O2013,[1]Sammelnr.!$E:$F,2,FALSE)=0,"Sammelnr. ungeschält VS"),
IFERROR(IF(VLOOKUP(O2013,[1]Sammelnr.!$H:$I,2,FALSE)=0,"Sammelnr. geschält"),
IFERROR(IF(VLOOKUP(O2013,[1]Offen!$B:$C,2,FALSE)=0,"Offen ungeschält ABS"),
IFERROR(IF(VLOOKUP(O2013,[1]Offen!$E:$F,2,FALSE)=0,"Offen ungeschält VOS"),
IFERROR(IF(VLOOKUP(O2013,[1]Offen!$H:$I,2,FALSE)=0,"Offen geschält RW"),
IFERROR(IF(VLOOKUP(O2013,[1]Offen!$K:$L,2,FALSE)=0,"Offen vegan"),
IFERROR(IF(VLOOKUP(O2013,[1]Offen!$N:$O,2,FALSE)=0,"Offen Zipfel"),
IFERROR(IF(VLOOKUP(O2013,[1]Offen!$Q:$R,2,FALSE)=0,"Offen Endstücke"),
IFERROR(IF(VLOOKUP(O2013,[1]Vakuumiert!$B:$C,2,FALSE)=0,"Vakuumierter VOS ungeschält"),
IFERROR(IF(VLOOKUP(O2013,[1]Vakuumiert!$E:$F,2,FALSE)=0,"Vakuumierter ABS ungeschält"),
IFERROR(IF(VLOOKUP(O2013,[1]Vakuumiert!$H:$I,2,FALSE)=0,"Vakuumierter VOS geschält"),
IFERROR(IF(VLOOKUP(O2013,[1]Vakuumiert!$K:$L,2,FALSE)=0,"Vakuumierter VOS vegan"),
IFERROR(IF(VLOOKUP(O2013,[1]Vakuumiert!$N:$O,2,FALSE)=0,"Vakuumierter VOS Zipfel"),
IFERROR(IF(VLOOKUP(O2013,[1]Vakuumiert!$Q:$R,2,FALSE)=0,"Vakuumiert geschält"),
IFERROR(IF(VLOOKUP(O2013,'[1]vakuumierte Fertigprodukte'!$B:$C,2,FALSE)=0,"Fertigprodukte"),
IFERROR(IF(VLOOKUP(O2013,'[1]vakuumierte Fertigprodukte'!$E:$FI,2,FALSE)=0,"Vakuumierte Zipfel"),
IFERROR(IF(VLOOKUP(O2013,[1]Wurste!$B:$C,2,FALSE)=0,"Räucherwürste"),
IFERROR(IF(VLOOKUP(O2013,[1]Wurste!$E:$F,2,FALSE)=0,"URW/URGW Wurst"),
IFERROR(IF(VLOOKUP(O2013,[1]Wurste!$H:$I,2,FALSE)=0,"HF-Wurst Vegan"),
IFERROR(IF(VLOOKUP(O2013,[1]Wurste!$K:$L,2,FALSE)=0,"320er ohne Würste"),
IFERROR(IF(AND(OR(Abfalldokumentation!$A2013="BU3",Abfalldokumentation!$A2013="Verkauf"),Abfalldokumentation!$F2013="Schimmel",Abfalldokumentation!$G2013="keinen Abnehmer/kein Schälpersonal"),"Div. Zipfel, ES ohne Verwendung",VLOOKUP(Abfalldokumentation!$E2013,Produktgruppen!A:B,2,FALSE)),"-")))))))))))))))))))))))</f>
        <v>ABS</v>
      </c>
      <c r="E2013" s="97" t="str">
        <f>IFERROR(VLOOKUP(Abfalldokumentation!$O2013,Artikel!A:C,3,FALSE),Abfalldokumentation!$O2013)</f>
        <v>ABS Whisky-Nuts</v>
      </c>
      <c r="F2013" s="97" t="str">
        <f>VLOOKUP(T2013,'Liste Gründe'!A:D,2,FALSE)</f>
        <v>keinen Verwendungszweck</v>
      </c>
      <c r="G2013" s="96" t="str">
        <f>IF(ISBLANK(V2013),VLOOKUP(Abfalldokumentation!$P2013,'Liste Gründe'!A:D,3,FALSE),V2013)</f>
        <v>keinen Verwendungszweck</v>
      </c>
      <c r="H2013" s="97" t="str">
        <f>IF(ISBLANK(Abfalldokumentation!$W2013),"-",Abfalldokumentation!$W2013)</f>
        <v>-</v>
      </c>
      <c r="I2013" s="97">
        <f t="shared" si="284"/>
        <v>47</v>
      </c>
      <c r="J2013" s="97" t="str">
        <f t="shared" si="285"/>
        <v>Produkte</v>
      </c>
      <c r="K2013" s="97" t="str">
        <f t="shared" si="286"/>
        <v>BUs</v>
      </c>
      <c r="L2013" s="97" t="str">
        <f t="shared" si="287"/>
        <v>Symptome</v>
      </c>
      <c r="M2013" s="97">
        <f>IFERROR(VLOOKUP(Abfalldokumentation!$O2013,Kennzahlen!S:V,3,FALSE)*Abfalldokumentation!$B2013,"0")</f>
        <v>24</v>
      </c>
      <c r="N2013" s="97" t="str">
        <f>IF(ISBLANK(Q2013),VLOOKUP(Abfalldokumentation!$O2013,'Linien - BU'!R:S,2,FALSE),Q2013)</f>
        <v>BU4</v>
      </c>
      <c r="O2013" s="98">
        <f t="shared" si="288"/>
        <v>29501009</v>
      </c>
      <c r="P2013" s="98">
        <f t="shared" si="289"/>
        <v>61</v>
      </c>
      <c r="Q2013" s="39" t="s">
        <v>9</v>
      </c>
      <c r="R2013" s="91">
        <v>29501009</v>
      </c>
      <c r="S2013" s="91">
        <v>16</v>
      </c>
      <c r="T2013" s="40">
        <v>61</v>
      </c>
      <c r="U2013" s="41">
        <v>44524</v>
      </c>
      <c r="V2013" s="92"/>
      <c r="W2013" s="91"/>
      <c r="X2013" s="93" t="str">
        <f>IFERROR(VLOOKUP(Abfalldokumentation!$R2013,Artikel!A:C,3,FALSE),Abfalldokumentation!$R2013)</f>
        <v>ABS Whisky-Nuts</v>
      </c>
    </row>
    <row r="2014" spans="1:24" ht="30" hidden="1" customHeight="1" x14ac:dyDescent="0.25">
      <c r="A2014" s="94" t="str">
        <f>VLOOKUP(N2014,'Linien - BU'!A:B,2,FALSE)</f>
        <v>BU4</v>
      </c>
      <c r="B2014" s="95">
        <f t="shared" si="283"/>
        <v>20</v>
      </c>
      <c r="C2014" s="96">
        <f>Abfalldokumentation!$U2014</f>
        <v>44524</v>
      </c>
      <c r="D2014" s="95" t="str">
        <f>IFERROR(IF(VLOOKUP(O2014,'[1]Rohware 230'!$B:$C,2,FALSE)=0,"Rohware"),
IFERROR(IF(VLOOKUP(O2014,[1]Sammelnr.!$B:$C,2,FALSE)=0,"Sammelnr. ungeschält ABS"),
IFERROR(IF(VLOOKUP(O2014,[1]Sammelnr.!$E:$F,2,FALSE)=0,"Sammelnr. ungeschält VS"),
IFERROR(IF(VLOOKUP(O2014,[1]Sammelnr.!$H:$I,2,FALSE)=0,"Sammelnr. geschält"),
IFERROR(IF(VLOOKUP(O2014,[1]Offen!$B:$C,2,FALSE)=0,"Offen ungeschält ABS"),
IFERROR(IF(VLOOKUP(O2014,[1]Offen!$E:$F,2,FALSE)=0,"Offen ungeschält VOS"),
IFERROR(IF(VLOOKUP(O2014,[1]Offen!$H:$I,2,FALSE)=0,"Offen geschält RW"),
IFERROR(IF(VLOOKUP(O2014,[1]Offen!$K:$L,2,FALSE)=0,"Offen vegan"),
IFERROR(IF(VLOOKUP(O2014,[1]Offen!$N:$O,2,FALSE)=0,"Offen Zipfel"),
IFERROR(IF(VLOOKUP(O2014,[1]Offen!$Q:$R,2,FALSE)=0,"Offen Endstücke"),
IFERROR(IF(VLOOKUP(O2014,[1]Vakuumiert!$B:$C,2,FALSE)=0,"Vakuumierter VOS ungeschält"),
IFERROR(IF(VLOOKUP(O2014,[1]Vakuumiert!$E:$F,2,FALSE)=0,"Vakuumierter ABS ungeschält"),
IFERROR(IF(VLOOKUP(O2014,[1]Vakuumiert!$H:$I,2,FALSE)=0,"Vakuumierter VOS geschält"),
IFERROR(IF(VLOOKUP(O2014,[1]Vakuumiert!$K:$L,2,FALSE)=0,"Vakuumierter VOS vegan"),
IFERROR(IF(VLOOKUP(O2014,[1]Vakuumiert!$N:$O,2,FALSE)=0,"Vakuumierter VOS Zipfel"),
IFERROR(IF(VLOOKUP(O2014,[1]Vakuumiert!$Q:$R,2,FALSE)=0,"Vakuumiert geschält"),
IFERROR(IF(VLOOKUP(O2014,'[1]vakuumierte Fertigprodukte'!$B:$C,2,FALSE)=0,"Fertigprodukte"),
IFERROR(IF(VLOOKUP(O2014,'[1]vakuumierte Fertigprodukte'!$E:$FI,2,FALSE)=0,"Vakuumierte Zipfel"),
IFERROR(IF(VLOOKUP(O2014,[1]Wurste!$B:$C,2,FALSE)=0,"Räucherwürste"),
IFERROR(IF(VLOOKUP(O2014,[1]Wurste!$E:$F,2,FALSE)=0,"URW/URGW Wurst"),
IFERROR(IF(VLOOKUP(O2014,[1]Wurste!$H:$I,2,FALSE)=0,"HF-Wurst Vegan"),
IFERROR(IF(VLOOKUP(O2014,[1]Wurste!$K:$L,2,FALSE)=0,"320er ohne Würste"),
IFERROR(IF(AND(OR(Abfalldokumentation!$A2014="BU3",Abfalldokumentation!$A2014="Verkauf"),Abfalldokumentation!$F2014="Schimmel",Abfalldokumentation!$G2014="keinen Abnehmer/kein Schälpersonal"),"Div. Zipfel, ES ohne Verwendung",VLOOKUP(Abfalldokumentation!$E2014,Produktgruppen!A:B,2,FALSE)),"-")))))))))))))))))))))))</f>
        <v>ABS</v>
      </c>
      <c r="E2014" s="97" t="str">
        <f>IFERROR(VLOOKUP(Abfalldokumentation!$O2014,Artikel!A:C,3,FALSE),Abfalldokumentation!$O2014)</f>
        <v>ABS OLD-AMSTERDAM</v>
      </c>
      <c r="F2014" s="97" t="str">
        <f>VLOOKUP(T2014,'Liste Gründe'!A:D,2,FALSE)</f>
        <v>keinen Verwendungszweck</v>
      </c>
      <c r="G2014" s="96" t="str">
        <f>IF(ISBLANK(V2014),VLOOKUP(Abfalldokumentation!$P2014,'Liste Gründe'!A:D,3,FALSE),V2014)</f>
        <v>keinen Verwendungszweck</v>
      </c>
      <c r="H2014" s="97" t="str">
        <f>IF(ISBLANK(Abfalldokumentation!$W2014),"-",Abfalldokumentation!$W2014)</f>
        <v>-</v>
      </c>
      <c r="I2014" s="97">
        <f t="shared" si="284"/>
        <v>47</v>
      </c>
      <c r="J2014" s="97" t="str">
        <f t="shared" si="285"/>
        <v>Produkte</v>
      </c>
      <c r="K2014" s="97" t="str">
        <f t="shared" si="286"/>
        <v>BUs</v>
      </c>
      <c r="L2014" s="97" t="str">
        <f t="shared" si="287"/>
        <v>Symptome</v>
      </c>
      <c r="M2014" s="97">
        <f>IFERROR(VLOOKUP(Abfalldokumentation!$O2014,Kennzahlen!S:V,3,FALSE)*Abfalldokumentation!$B2014,"0")</f>
        <v>2E-3</v>
      </c>
      <c r="N2014" s="97" t="str">
        <f>IF(ISBLANK(Q2014),VLOOKUP(Abfalldokumentation!$O2014,'Linien - BU'!R:S,2,FALSE),Q2014)</f>
        <v>BU4</v>
      </c>
      <c r="O2014" s="98">
        <f t="shared" si="288"/>
        <v>29501039</v>
      </c>
      <c r="P2014" s="98">
        <f t="shared" si="289"/>
        <v>61</v>
      </c>
      <c r="Q2014" s="39" t="s">
        <v>9</v>
      </c>
      <c r="R2014" s="91">
        <v>29501039</v>
      </c>
      <c r="S2014" s="91">
        <v>20</v>
      </c>
      <c r="T2014" s="40">
        <v>61</v>
      </c>
      <c r="U2014" s="41">
        <v>44524</v>
      </c>
      <c r="V2014" s="92"/>
      <c r="W2014" s="91"/>
      <c r="X2014" s="93" t="str">
        <f>IFERROR(VLOOKUP(Abfalldokumentation!$R2014,Artikel!A:C,3,FALSE),Abfalldokumentation!$R2014)</f>
        <v>ABS OLD-AMSTERDAM</v>
      </c>
    </row>
    <row r="2015" spans="1:24" ht="30" hidden="1" customHeight="1" x14ac:dyDescent="0.25">
      <c r="A2015" s="94" t="str">
        <f>VLOOKUP(N2015,'Linien - BU'!A:B,2,FALSE)</f>
        <v>BU4</v>
      </c>
      <c r="B2015" s="95">
        <f t="shared" si="283"/>
        <v>22</v>
      </c>
      <c r="C2015" s="96">
        <f>Abfalldokumentation!$U2015</f>
        <v>44524</v>
      </c>
      <c r="D2015" s="95" t="str">
        <f>IFERROR(IF(VLOOKUP(O2015,'[1]Rohware 230'!$B:$C,2,FALSE)=0,"Rohware"),
IFERROR(IF(VLOOKUP(O2015,[1]Sammelnr.!$B:$C,2,FALSE)=0,"Sammelnr. ungeschält ABS"),
IFERROR(IF(VLOOKUP(O2015,[1]Sammelnr.!$E:$F,2,FALSE)=0,"Sammelnr. ungeschält VS"),
IFERROR(IF(VLOOKUP(O2015,[1]Sammelnr.!$H:$I,2,FALSE)=0,"Sammelnr. geschält"),
IFERROR(IF(VLOOKUP(O2015,[1]Offen!$B:$C,2,FALSE)=0,"Offen ungeschält ABS"),
IFERROR(IF(VLOOKUP(O2015,[1]Offen!$E:$F,2,FALSE)=0,"Offen ungeschält VOS"),
IFERROR(IF(VLOOKUP(O2015,[1]Offen!$H:$I,2,FALSE)=0,"Offen geschält RW"),
IFERROR(IF(VLOOKUP(O2015,[1]Offen!$K:$L,2,FALSE)=0,"Offen vegan"),
IFERROR(IF(VLOOKUP(O2015,[1]Offen!$N:$O,2,FALSE)=0,"Offen Zipfel"),
IFERROR(IF(VLOOKUP(O2015,[1]Offen!$Q:$R,2,FALSE)=0,"Offen Endstücke"),
IFERROR(IF(VLOOKUP(O2015,[1]Vakuumiert!$B:$C,2,FALSE)=0,"Vakuumierter VOS ungeschält"),
IFERROR(IF(VLOOKUP(O2015,[1]Vakuumiert!$E:$F,2,FALSE)=0,"Vakuumierter ABS ungeschält"),
IFERROR(IF(VLOOKUP(O2015,[1]Vakuumiert!$H:$I,2,FALSE)=0,"Vakuumierter VOS geschält"),
IFERROR(IF(VLOOKUP(O2015,[1]Vakuumiert!$K:$L,2,FALSE)=0,"Vakuumierter VOS vegan"),
IFERROR(IF(VLOOKUP(O2015,[1]Vakuumiert!$N:$O,2,FALSE)=0,"Vakuumierter VOS Zipfel"),
IFERROR(IF(VLOOKUP(O2015,[1]Vakuumiert!$Q:$R,2,FALSE)=0,"Vakuumiert geschält"),
IFERROR(IF(VLOOKUP(O2015,'[1]vakuumierte Fertigprodukte'!$B:$C,2,FALSE)=0,"Fertigprodukte"),
IFERROR(IF(VLOOKUP(O2015,'[1]vakuumierte Fertigprodukte'!$E:$FI,2,FALSE)=0,"Vakuumierte Zipfel"),
IFERROR(IF(VLOOKUP(O2015,[1]Wurste!$B:$C,2,FALSE)=0,"Räucherwürste"),
IFERROR(IF(VLOOKUP(O2015,[1]Wurste!$E:$F,2,FALSE)=0,"URW/URGW Wurst"),
IFERROR(IF(VLOOKUP(O2015,[1]Wurste!$H:$I,2,FALSE)=0,"HF-Wurst Vegan"),
IFERROR(IF(VLOOKUP(O2015,[1]Wurste!$K:$L,2,FALSE)=0,"320er ohne Würste"),
IFERROR(IF(AND(OR(Abfalldokumentation!$A2015="BU3",Abfalldokumentation!$A2015="Verkauf"),Abfalldokumentation!$F2015="Schimmel",Abfalldokumentation!$G2015="keinen Abnehmer/kein Schälpersonal"),"Div. Zipfel, ES ohne Verwendung",VLOOKUP(Abfalldokumentation!$E2015,Produktgruppen!A:B,2,FALSE)),"-")))))))))))))))))))))))</f>
        <v>ABS</v>
      </c>
      <c r="E2015" s="97" t="str">
        <f>IFERROR(VLOOKUP(Abfalldokumentation!$O2015,Artikel!A:C,3,FALSE),Abfalldokumentation!$O2015)</f>
        <v>ABS OLD-AMSTERDAM</v>
      </c>
      <c r="F2015" s="97" t="str">
        <f>VLOOKUP(T2015,'Liste Gründe'!A:D,2,FALSE)</f>
        <v>keinen Verwendungszweck</v>
      </c>
      <c r="G2015" s="96" t="str">
        <f>IF(ISBLANK(V2015),VLOOKUP(Abfalldokumentation!$P2015,'Liste Gründe'!A:D,3,FALSE),V2015)</f>
        <v>keinen Verwendungszweck</v>
      </c>
      <c r="H2015" s="97" t="str">
        <f>IF(ISBLANK(Abfalldokumentation!$W2015),"-",Abfalldokumentation!$W2015)</f>
        <v>-</v>
      </c>
      <c r="I2015" s="97">
        <f t="shared" si="284"/>
        <v>47</v>
      </c>
      <c r="J2015" s="97" t="str">
        <f t="shared" si="285"/>
        <v>Produkte</v>
      </c>
      <c r="K2015" s="97" t="str">
        <f t="shared" si="286"/>
        <v>BUs</v>
      </c>
      <c r="L2015" s="97" t="str">
        <f t="shared" si="287"/>
        <v>Symptome</v>
      </c>
      <c r="M2015" s="97">
        <f>IFERROR(VLOOKUP(Abfalldokumentation!$O2015,Kennzahlen!S:V,3,FALSE)*Abfalldokumentation!$B2015,"0")</f>
        <v>2.2000000000000001E-3</v>
      </c>
      <c r="N2015" s="97" t="str">
        <f>IF(ISBLANK(Q2015),VLOOKUP(Abfalldokumentation!$O2015,'Linien - BU'!R:S,2,FALSE),Q2015)</f>
        <v>BU4</v>
      </c>
      <c r="O2015" s="98">
        <f t="shared" si="288"/>
        <v>29501039</v>
      </c>
      <c r="P2015" s="98">
        <f t="shared" si="289"/>
        <v>61</v>
      </c>
      <c r="Q2015" s="39" t="s">
        <v>9</v>
      </c>
      <c r="R2015" s="91">
        <v>29501039</v>
      </c>
      <c r="S2015" s="91">
        <v>22</v>
      </c>
      <c r="T2015" s="40">
        <v>61</v>
      </c>
      <c r="U2015" s="41">
        <v>44524</v>
      </c>
      <c r="V2015" s="92"/>
      <c r="W2015" s="91"/>
      <c r="X2015" s="93" t="str">
        <f>IFERROR(VLOOKUP(Abfalldokumentation!$R2015,Artikel!A:C,3,FALSE),Abfalldokumentation!$R2015)</f>
        <v>ABS OLD-AMSTERDAM</v>
      </c>
    </row>
    <row r="2016" spans="1:24" ht="30" hidden="1" customHeight="1" x14ac:dyDescent="0.25">
      <c r="A2016" s="94" t="str">
        <f>VLOOKUP(N2016,'Linien - BU'!A:B,2,FALSE)</f>
        <v>BU4</v>
      </c>
      <c r="B2016" s="95">
        <f t="shared" si="283"/>
        <v>171</v>
      </c>
      <c r="C2016" s="96">
        <f>Abfalldokumentation!$U2016</f>
        <v>44524</v>
      </c>
      <c r="D2016" s="95" t="str">
        <f>IFERROR(IF(VLOOKUP(O2016,'[1]Rohware 230'!$B:$C,2,FALSE)=0,"Rohware"),
IFERROR(IF(VLOOKUP(O2016,[1]Sammelnr.!$B:$C,2,FALSE)=0,"Sammelnr. ungeschält ABS"),
IFERROR(IF(VLOOKUP(O2016,[1]Sammelnr.!$E:$F,2,FALSE)=0,"Sammelnr. ungeschält VS"),
IFERROR(IF(VLOOKUP(O2016,[1]Sammelnr.!$H:$I,2,FALSE)=0,"Sammelnr. geschält"),
IFERROR(IF(VLOOKUP(O2016,[1]Offen!$B:$C,2,FALSE)=0,"Offen ungeschält ABS"),
IFERROR(IF(VLOOKUP(O2016,[1]Offen!$E:$F,2,FALSE)=0,"Offen ungeschält VOS"),
IFERROR(IF(VLOOKUP(O2016,[1]Offen!$H:$I,2,FALSE)=0,"Offen geschält RW"),
IFERROR(IF(VLOOKUP(O2016,[1]Offen!$K:$L,2,FALSE)=0,"Offen vegan"),
IFERROR(IF(VLOOKUP(O2016,[1]Offen!$N:$O,2,FALSE)=0,"Offen Zipfel"),
IFERROR(IF(VLOOKUP(O2016,[1]Offen!$Q:$R,2,FALSE)=0,"Offen Endstücke"),
IFERROR(IF(VLOOKUP(O2016,[1]Vakuumiert!$B:$C,2,FALSE)=0,"Vakuumierter VOS ungeschält"),
IFERROR(IF(VLOOKUP(O2016,[1]Vakuumiert!$E:$F,2,FALSE)=0,"Vakuumierter ABS ungeschält"),
IFERROR(IF(VLOOKUP(O2016,[1]Vakuumiert!$H:$I,2,FALSE)=0,"Vakuumierter VOS geschält"),
IFERROR(IF(VLOOKUP(O2016,[1]Vakuumiert!$K:$L,2,FALSE)=0,"Vakuumierter VOS vegan"),
IFERROR(IF(VLOOKUP(O2016,[1]Vakuumiert!$N:$O,2,FALSE)=0,"Vakuumierter VOS Zipfel"),
IFERROR(IF(VLOOKUP(O2016,[1]Vakuumiert!$Q:$R,2,FALSE)=0,"Vakuumiert geschält"),
IFERROR(IF(VLOOKUP(O2016,'[1]vakuumierte Fertigprodukte'!$B:$C,2,FALSE)=0,"Fertigprodukte"),
IFERROR(IF(VLOOKUP(O2016,'[1]vakuumierte Fertigprodukte'!$E:$FI,2,FALSE)=0,"Vakuumierte Zipfel"),
IFERROR(IF(VLOOKUP(O2016,[1]Wurste!$B:$C,2,FALSE)=0,"Räucherwürste"),
IFERROR(IF(VLOOKUP(O2016,[1]Wurste!$E:$F,2,FALSE)=0,"URW/URGW Wurst"),
IFERROR(IF(VLOOKUP(O2016,[1]Wurste!$H:$I,2,FALSE)=0,"HF-Wurst Vegan"),
IFERROR(IF(VLOOKUP(O2016,[1]Wurste!$K:$L,2,FALSE)=0,"320er ohne Würste"),
IFERROR(IF(AND(OR(Abfalldokumentation!$A2016="BU3",Abfalldokumentation!$A2016="Verkauf"),Abfalldokumentation!$F2016="Schimmel",Abfalldokumentation!$G2016="keinen Abnehmer/kein Schälpersonal"),"Div. Zipfel, ES ohne Verwendung",VLOOKUP(Abfalldokumentation!$E2016,Produktgruppen!A:B,2,FALSE)),"-")))))))))))))))))))))))</f>
        <v>ABS</v>
      </c>
      <c r="E2016" s="97" t="str">
        <f>IFERROR(VLOOKUP(Abfalldokumentation!$O2016,Artikel!A:C,3,FALSE),Abfalldokumentation!$O2016)</f>
        <v>ABS AT-ROTWEIN</v>
      </c>
      <c r="F2016" s="97" t="str">
        <f>VLOOKUP(T2016,'Liste Gründe'!A:D,2,FALSE)</f>
        <v>Rest</v>
      </c>
      <c r="G2016" s="96" t="str">
        <f>IF(ISBLANK(V2016),VLOOKUP(Abfalldokumentation!$P2016,'Liste Gründe'!A:D,3,FALSE),V2016)</f>
        <v>Grund unbekannt</v>
      </c>
      <c r="H2016" s="97" t="str">
        <f>IF(ISBLANK(Abfalldokumentation!$W2016),"-",Abfalldokumentation!$W2016)</f>
        <v>-</v>
      </c>
      <c r="I2016" s="97">
        <f t="shared" si="284"/>
        <v>47</v>
      </c>
      <c r="J2016" s="97" t="str">
        <f t="shared" si="285"/>
        <v>Produkte</v>
      </c>
      <c r="K2016" s="97" t="str">
        <f t="shared" si="286"/>
        <v>BUs</v>
      </c>
      <c r="L2016" s="97" t="str">
        <f t="shared" si="287"/>
        <v>Symptome</v>
      </c>
      <c r="M2016" s="97">
        <f>IFERROR(VLOOKUP(Abfalldokumentation!$O2016,Kennzahlen!S:V,3,FALSE)*Abfalldokumentation!$B2016,"0")</f>
        <v>1.7100000000000001E-2</v>
      </c>
      <c r="N2016" s="97" t="str">
        <f>IF(ISBLANK(Q2016),VLOOKUP(Abfalldokumentation!$O2016,'Linien - BU'!R:S,2,FALSE),Q2016)</f>
        <v>BU4</v>
      </c>
      <c r="O2016" s="98">
        <f t="shared" si="288"/>
        <v>29501013</v>
      </c>
      <c r="P2016" s="98">
        <f t="shared" si="289"/>
        <v>90</v>
      </c>
      <c r="Q2016" s="39" t="s">
        <v>9</v>
      </c>
      <c r="R2016" s="91">
        <v>29501013</v>
      </c>
      <c r="S2016" s="91">
        <f>13+19.6+21+20.2+78+19.2</f>
        <v>171</v>
      </c>
      <c r="T2016" s="91">
        <v>90</v>
      </c>
      <c r="U2016" s="41">
        <v>44524</v>
      </c>
      <c r="V2016" s="92"/>
      <c r="W2016" s="91"/>
      <c r="X2016" s="93" t="str">
        <f>IFERROR(VLOOKUP(Abfalldokumentation!$R2016,Artikel!A:C,3,FALSE),Abfalldokumentation!$R2016)</f>
        <v>ABS AT-ROTWEIN</v>
      </c>
    </row>
    <row r="2017" spans="1:24" ht="30" hidden="1" customHeight="1" x14ac:dyDescent="0.25">
      <c r="A2017" s="94" t="str">
        <f>VLOOKUP(N2017,'Linien - BU'!A:B,2,FALSE)</f>
        <v>BU4</v>
      </c>
      <c r="B2017" s="95">
        <f t="shared" si="283"/>
        <v>11</v>
      </c>
      <c r="C2017" s="96">
        <f>Abfalldokumentation!$U2017</f>
        <v>44524</v>
      </c>
      <c r="D2017" s="95" t="str">
        <f>IFERROR(IF(VLOOKUP(O2017,'[1]Rohware 230'!$B:$C,2,FALSE)=0,"Rohware"),
IFERROR(IF(VLOOKUP(O2017,[1]Sammelnr.!$B:$C,2,FALSE)=0,"Sammelnr. ungeschält ABS"),
IFERROR(IF(VLOOKUP(O2017,[1]Sammelnr.!$E:$F,2,FALSE)=0,"Sammelnr. ungeschält VS"),
IFERROR(IF(VLOOKUP(O2017,[1]Sammelnr.!$H:$I,2,FALSE)=0,"Sammelnr. geschält"),
IFERROR(IF(VLOOKUP(O2017,[1]Offen!$B:$C,2,FALSE)=0,"Offen ungeschält ABS"),
IFERROR(IF(VLOOKUP(O2017,[1]Offen!$E:$F,2,FALSE)=0,"Offen ungeschält VOS"),
IFERROR(IF(VLOOKUP(O2017,[1]Offen!$H:$I,2,FALSE)=0,"Offen geschält RW"),
IFERROR(IF(VLOOKUP(O2017,[1]Offen!$K:$L,2,FALSE)=0,"Offen vegan"),
IFERROR(IF(VLOOKUP(O2017,[1]Offen!$N:$O,2,FALSE)=0,"Offen Zipfel"),
IFERROR(IF(VLOOKUP(O2017,[1]Offen!$Q:$R,2,FALSE)=0,"Offen Endstücke"),
IFERROR(IF(VLOOKUP(O2017,[1]Vakuumiert!$B:$C,2,FALSE)=0,"Vakuumierter VOS ungeschält"),
IFERROR(IF(VLOOKUP(O2017,[1]Vakuumiert!$E:$F,2,FALSE)=0,"Vakuumierter ABS ungeschält"),
IFERROR(IF(VLOOKUP(O2017,[1]Vakuumiert!$H:$I,2,FALSE)=0,"Vakuumierter VOS geschält"),
IFERROR(IF(VLOOKUP(O2017,[1]Vakuumiert!$K:$L,2,FALSE)=0,"Vakuumierter VOS vegan"),
IFERROR(IF(VLOOKUP(O2017,[1]Vakuumiert!$N:$O,2,FALSE)=0,"Vakuumierter VOS Zipfel"),
IFERROR(IF(VLOOKUP(O2017,[1]Vakuumiert!$Q:$R,2,FALSE)=0,"Vakuumiert geschält"),
IFERROR(IF(VLOOKUP(O2017,'[1]vakuumierte Fertigprodukte'!$B:$C,2,FALSE)=0,"Fertigprodukte"),
IFERROR(IF(VLOOKUP(O2017,'[1]vakuumierte Fertigprodukte'!$E:$FI,2,FALSE)=0,"Vakuumierte Zipfel"),
IFERROR(IF(VLOOKUP(O2017,[1]Wurste!$B:$C,2,FALSE)=0,"Räucherwürste"),
IFERROR(IF(VLOOKUP(O2017,[1]Wurste!$E:$F,2,FALSE)=0,"URW/URGW Wurst"),
IFERROR(IF(VLOOKUP(O2017,[1]Wurste!$H:$I,2,FALSE)=0,"HF-Wurst Vegan"),
IFERROR(IF(VLOOKUP(O2017,[1]Wurste!$K:$L,2,FALSE)=0,"320er ohne Würste"),
IFERROR(IF(AND(OR(Abfalldokumentation!$A2017="BU3",Abfalldokumentation!$A2017="Verkauf"),Abfalldokumentation!$F2017="Schimmel",Abfalldokumentation!$G2017="keinen Abnehmer/kein Schälpersonal"),"Div. Zipfel, ES ohne Verwendung",VLOOKUP(Abfalldokumentation!$E2017,Produktgruppen!A:B,2,FALSE)),"-")))))))))))))))))))))))</f>
        <v>ABS</v>
      </c>
      <c r="E2017" s="97" t="str">
        <f>IFERROR(VLOOKUP(Abfalldokumentation!$O2017,Artikel!A:C,3,FALSE),Abfalldokumentation!$O2017)</f>
        <v>ABS Simmentaler</v>
      </c>
      <c r="F2017" s="97" t="str">
        <f>VLOOKUP(T2017,'Liste Gründe'!A:D,2,FALSE)</f>
        <v>Rest</v>
      </c>
      <c r="G2017" s="96" t="str">
        <f>IF(ISBLANK(V2017),VLOOKUP(Abfalldokumentation!$P2017,'Liste Gründe'!A:D,3,FALSE),V2017)</f>
        <v>Grund unbekannt</v>
      </c>
      <c r="H2017" s="97" t="str">
        <f>IF(ISBLANK(Abfalldokumentation!$W2017),"-",Abfalldokumentation!$W2017)</f>
        <v>-</v>
      </c>
      <c r="I2017" s="97">
        <f t="shared" si="284"/>
        <v>47</v>
      </c>
      <c r="J2017" s="97" t="str">
        <f t="shared" si="285"/>
        <v>Produkte</v>
      </c>
      <c r="K2017" s="97" t="str">
        <f t="shared" si="286"/>
        <v>BUs</v>
      </c>
      <c r="L2017" s="97" t="str">
        <f t="shared" si="287"/>
        <v>Symptome</v>
      </c>
      <c r="M2017" s="97">
        <f>IFERROR(VLOOKUP(Abfalldokumentation!$O2017,Kennzahlen!S:V,3,FALSE)*Abfalldokumentation!$B2017,"0")</f>
        <v>0.11</v>
      </c>
      <c r="N2017" s="97" t="str">
        <f>IF(ISBLANK(Q2017),VLOOKUP(Abfalldokumentation!$O2017,'Linien - BU'!R:S,2,FALSE),Q2017)</f>
        <v>BU4</v>
      </c>
      <c r="O2017" s="98">
        <f t="shared" si="288"/>
        <v>29501099</v>
      </c>
      <c r="P2017" s="98">
        <f t="shared" si="289"/>
        <v>90</v>
      </c>
      <c r="Q2017" s="39" t="s">
        <v>9</v>
      </c>
      <c r="R2017" s="91">
        <v>29501099</v>
      </c>
      <c r="S2017" s="91">
        <v>11</v>
      </c>
      <c r="T2017" s="91">
        <v>90</v>
      </c>
      <c r="U2017" s="41">
        <v>44524</v>
      </c>
      <c r="V2017" s="92"/>
      <c r="W2017" s="91"/>
      <c r="X2017" s="93" t="str">
        <f>IFERROR(VLOOKUP(Abfalldokumentation!$R2017,Artikel!A:C,3,FALSE),Abfalldokumentation!$R2017)</f>
        <v>ABS Simmentaler</v>
      </c>
    </row>
    <row r="2018" spans="1:24" ht="30" customHeight="1" x14ac:dyDescent="0.25">
      <c r="A2018" s="110" t="str">
        <f>VLOOKUP(N2018,'Linien - BU'!A:B,2,FALSE)</f>
        <v>BU4</v>
      </c>
      <c r="B2018" s="111">
        <f>S2018</f>
        <v>20</v>
      </c>
      <c r="C2018" s="112">
        <f>Abfalldokumentation!$U2018</f>
        <v>44525</v>
      </c>
      <c r="D2018" s="111" t="str">
        <f>IFERROR(IF(VLOOKUP(O2018,'[1]Rohware 230'!$B:$C,2,FALSE)=0,"Rohware"),
IFERROR(IF(VLOOKUP(O2018,[1]Sammelnr.!$B:$C,2,FALSE)=0,"Sammelnr. ungeschält ABS"),
IFERROR(IF(VLOOKUP(O2018,[1]Sammelnr.!$E:$F,2,FALSE)=0,"Sammelnr. ungeschält VS"),
IFERROR(IF(VLOOKUP(O2018,[1]Sammelnr.!$H:$I,2,FALSE)=0,"Sammelnr. geschält"),
IFERROR(IF(VLOOKUP(O2018,[1]Offen!$B:$C,2,FALSE)=0,"Offen ungeschält ABS"),
IFERROR(IF(VLOOKUP(O2018,[1]Offen!$E:$F,2,FALSE)=0,"Offen ungeschält VOS"),
IFERROR(IF(VLOOKUP(O2018,[1]Offen!$H:$I,2,FALSE)=0,"Offen geschält RW"),
IFERROR(IF(VLOOKUP(O2018,[1]Offen!$K:$L,2,FALSE)=0,"Offen vegan"),
IFERROR(IF(VLOOKUP(O2018,[1]Offen!$N:$O,2,FALSE)=0,"Offen Zipfel"),
IFERROR(IF(VLOOKUP(O2018,[1]Offen!$Q:$R,2,FALSE)=0,"Offen Endstücke"),
IFERROR(IF(VLOOKUP(O2018,[1]Vakuumiert!$B:$C,2,FALSE)=0,"Vakuumierter VOS ungeschält"),
IFERROR(IF(VLOOKUP(O2018,[1]Vakuumiert!$E:$F,2,FALSE)=0,"Vakuumierter ABS ungeschält"),
IFERROR(IF(VLOOKUP(O2018,[1]Vakuumiert!$H:$I,2,FALSE)=0,"Vakuumierter VOS geschält"),
IFERROR(IF(VLOOKUP(O2018,[1]Vakuumiert!$K:$L,2,FALSE)=0,"Vakuumierter VOS vegan"),
IFERROR(IF(VLOOKUP(O2018,[1]Vakuumiert!$N:$O,2,FALSE)=0,"Vakuumierter VOS Zipfel"),
IFERROR(IF(VLOOKUP(O2018,[1]Vakuumiert!$Q:$R,2,FALSE)=0,"Vakuumiert geschält"),
IFERROR(IF(VLOOKUP(O2018,'[1]vakuumierte Fertigprodukte'!$B:$C,2,FALSE)=0,"Fertigprodukte"),
IFERROR(IF(VLOOKUP(O2018,'[1]vakuumierte Fertigprodukte'!$E:$FI,2,FALSE)=0,"Vakuumierte Zipfel"),
IFERROR(IF(VLOOKUP(O2018,[1]Wurste!$B:$C,2,FALSE)=0,"Räucherwürste"),
IFERROR(IF(VLOOKUP(O2018,[1]Wurste!$E:$F,2,FALSE)=0,"URW/URGW Wurst"),
IFERROR(IF(VLOOKUP(O2018,[1]Wurste!$H:$I,2,FALSE)=0,"HF-Wurst Vegan"),
IFERROR(IF(VLOOKUP(O2018,[1]Wurste!$K:$L,2,FALSE)=0,"320er ohne Würste"),
IFERROR(IF(AND(OR(Abfalldokumentation!$A2018="BU3",Abfalldokumentation!$A2018="Verkauf"),Abfalldokumentation!$F2018="Schimmel",Abfalldokumentation!$G2018="keinen Abnehmer/kein Schälpersonal"),"Div. Zipfel, ES ohne Verwendung",VLOOKUP(Abfalldokumentation!$E2018,Produktgruppen!A:B,2,FALSE)),"-")))))))))))))))))))))))</f>
        <v>Offen ungeschält ABS</v>
      </c>
      <c r="E2018" s="113" t="str">
        <f>IFERROR(VLOOKUP(Abfalldokumentation!$O2018,Artikel!A:C,3,FALSE),Abfalldokumentation!$O2018)</f>
        <v>ABS PECO</v>
      </c>
      <c r="F2018" s="113" t="str">
        <f>VLOOKUP(T2018,'Liste Gründe'!A:D,2,FALSE)</f>
        <v>keinen Verwendungszweck</v>
      </c>
      <c r="G2018" s="112" t="str">
        <f>IF(ISBLANK(V2018),VLOOKUP(Abfalldokumentation!$P2018,'Liste Gründe'!A:D,3,FALSE),V2018)</f>
        <v>keinen Verwendungszweck</v>
      </c>
      <c r="H2018" s="113" t="str">
        <f>IF(ISBLANK(Abfalldokumentation!$W2018),"-",Abfalldokumentation!$W2018)</f>
        <v>-</v>
      </c>
      <c r="I2018" s="113">
        <f>_xlfn.ISOWEEKNUM(C2018)</f>
        <v>47</v>
      </c>
      <c r="J2018" s="114" t="str">
        <f>"Produkte"</f>
        <v>Produkte</v>
      </c>
      <c r="K2018" s="114" t="str">
        <f>"BUs"</f>
        <v>BUs</v>
      </c>
      <c r="L2018" s="114" t="str">
        <f>"Symptome"</f>
        <v>Symptome</v>
      </c>
      <c r="M2018" s="113">
        <f>IFERROR(VLOOKUP(Abfalldokumentation!$O2018,Kennzahlen!S:V,3,FALSE)*Abfalldokumentation!$B2018,"0")</f>
        <v>40</v>
      </c>
      <c r="N2018" s="113" t="str">
        <f>IF(ISBLANK(Q2018),VLOOKUP(Abfalldokumentation!$O2018,'Linien - BU'!R:S,2,FALSE),Q2018)</f>
        <v>BU4</v>
      </c>
      <c r="O2018" s="115">
        <f>R2018</f>
        <v>29500891</v>
      </c>
      <c r="P2018" s="115">
        <f>T2018</f>
        <v>61</v>
      </c>
      <c r="Q2018" s="116" t="s">
        <v>9</v>
      </c>
      <c r="R2018" s="117">
        <v>29500891</v>
      </c>
      <c r="S2018" s="118">
        <v>20</v>
      </c>
      <c r="T2018" s="118">
        <v>61</v>
      </c>
      <c r="U2018" s="119">
        <v>44525</v>
      </c>
      <c r="V2018" s="120"/>
      <c r="W2018" s="118"/>
      <c r="X2018" s="121" t="str">
        <f>IFERROR(VLOOKUP(Abfalldokumentation!$R2018,Artikel!A:C,3,FALSE),Abfalldokumentation!$R2018)</f>
        <v>ABS PECO</v>
      </c>
    </row>
    <row r="2019" spans="1:24" ht="30" customHeight="1" x14ac:dyDescent="0.25">
      <c r="A2019" s="110" t="str">
        <f>VLOOKUP(N2019,'Linien - BU'!A:B,2,FALSE)</f>
        <v>BU4</v>
      </c>
      <c r="B2019" s="111">
        <f>S2019</f>
        <v>15</v>
      </c>
      <c r="C2019" s="112">
        <f>Abfalldokumentation!$U2019</f>
        <v>44525</v>
      </c>
      <c r="D2019" s="111" t="str">
        <f>IFERROR(IF(VLOOKUP(O2019,'[1]Rohware 230'!$B:$C,2,FALSE)=0,"Rohware"),
IFERROR(IF(VLOOKUP(O2019,[1]Sammelnr.!$B:$C,2,FALSE)=0,"Sammelnr. ungeschält ABS"),
IFERROR(IF(VLOOKUP(O2019,[1]Sammelnr.!$E:$F,2,FALSE)=0,"Sammelnr. ungeschält VS"),
IFERROR(IF(VLOOKUP(O2019,[1]Sammelnr.!$H:$I,2,FALSE)=0,"Sammelnr. geschält"),
IFERROR(IF(VLOOKUP(O2019,[1]Offen!$B:$C,2,FALSE)=0,"Offen ungeschält ABS"),
IFERROR(IF(VLOOKUP(O2019,[1]Offen!$E:$F,2,FALSE)=0,"Offen ungeschält VOS"),
IFERROR(IF(VLOOKUP(O2019,[1]Offen!$H:$I,2,FALSE)=0,"Offen geschält RW"),
IFERROR(IF(VLOOKUP(O2019,[1]Offen!$K:$L,2,FALSE)=0,"Offen vegan"),
IFERROR(IF(VLOOKUP(O2019,[1]Offen!$N:$O,2,FALSE)=0,"Offen Zipfel"),
IFERROR(IF(VLOOKUP(O2019,[1]Offen!$Q:$R,2,FALSE)=0,"Offen Endstücke"),
IFERROR(IF(VLOOKUP(O2019,[1]Vakuumiert!$B:$C,2,FALSE)=0,"Vakuumierter VOS ungeschält"),
IFERROR(IF(VLOOKUP(O2019,[1]Vakuumiert!$E:$F,2,FALSE)=0,"Vakuumierter ABS ungeschält"),
IFERROR(IF(VLOOKUP(O2019,[1]Vakuumiert!$H:$I,2,FALSE)=0,"Vakuumierter VOS geschält"),
IFERROR(IF(VLOOKUP(O2019,[1]Vakuumiert!$K:$L,2,FALSE)=0,"Vakuumierter VOS vegan"),
IFERROR(IF(VLOOKUP(O2019,[1]Vakuumiert!$N:$O,2,FALSE)=0,"Vakuumierter VOS Zipfel"),
IFERROR(IF(VLOOKUP(O2019,[1]Vakuumiert!$Q:$R,2,FALSE)=0,"Vakuumiert geschält"),
IFERROR(IF(VLOOKUP(O2019,'[1]vakuumierte Fertigprodukte'!$B:$C,2,FALSE)=0,"Fertigprodukte"),
IFERROR(IF(VLOOKUP(O2019,'[1]vakuumierte Fertigprodukte'!$E:$FI,2,FALSE)=0,"Vakuumierte Zipfel"),
IFERROR(IF(VLOOKUP(O2019,[1]Wurste!$B:$C,2,FALSE)=0,"Räucherwürste"),
IFERROR(IF(VLOOKUP(O2019,[1]Wurste!$E:$F,2,FALSE)=0,"URW/URGW Wurst"),
IFERROR(IF(VLOOKUP(O2019,[1]Wurste!$H:$I,2,FALSE)=0,"HF-Wurst Vegan"),
IFERROR(IF(VLOOKUP(O2019,[1]Wurste!$K:$L,2,FALSE)=0,"320er ohne Würste"),
IFERROR(IF(AND(OR(Abfalldokumentation!$A2019="BU3",Abfalldokumentation!$A2019="Verkauf"),Abfalldokumentation!$F2019="Schimmel",Abfalldokumentation!$G2019="keinen Abnehmer/kein Schälpersonal"),"Div. Zipfel, ES ohne Verwendung",VLOOKUP(Abfalldokumentation!$E2019,Produktgruppen!A:B,2,FALSE)),"-")))))))))))))))))))))))</f>
        <v>Offen ungeschält ABS</v>
      </c>
      <c r="E2019" s="113" t="str">
        <f>IFERROR(VLOOKUP(Abfalldokumentation!$O2019,Artikel!A:C,3,FALSE),Abfalldokumentation!$O2019)</f>
        <v>ABS Unser Blütenkäse</v>
      </c>
      <c r="F2019" s="113" t="str">
        <f>VLOOKUP(T2019,'Liste Gründe'!A:D,2,FALSE)</f>
        <v>keinen Verwendungszweck</v>
      </c>
      <c r="G2019" s="112" t="str">
        <f>IF(ISBLANK(V2019),VLOOKUP(Abfalldokumentation!$P2019,'Liste Gründe'!A:D,3,FALSE),V2019)</f>
        <v>keinen Verwendungszweck</v>
      </c>
      <c r="H2019" s="113" t="str">
        <f>IF(ISBLANK(Abfalldokumentation!$W2019),"-",Abfalldokumentation!$W2019)</f>
        <v>-</v>
      </c>
      <c r="I2019" s="113">
        <f>_xlfn.ISOWEEKNUM(C2019)</f>
        <v>47</v>
      </c>
      <c r="J2019" s="114" t="str">
        <f>"Produkte"</f>
        <v>Produkte</v>
      </c>
      <c r="K2019" s="114" t="str">
        <f>"BUs"</f>
        <v>BUs</v>
      </c>
      <c r="L2019" s="114" t="str">
        <f>"Symptome"</f>
        <v>Symptome</v>
      </c>
      <c r="M2019" s="113">
        <f>IFERROR(VLOOKUP(Abfalldokumentation!$O2019,Kennzahlen!S:V,3,FALSE)*Abfalldokumentation!$B2019,"0")</f>
        <v>0.15</v>
      </c>
      <c r="N2019" s="113" t="str">
        <f>IF(ISBLANK(Q2019),VLOOKUP(Abfalldokumentation!$O2019,'Linien - BU'!R:S,2,FALSE),Q2019)</f>
        <v>BU4</v>
      </c>
      <c r="O2019" s="115">
        <f>R2019</f>
        <v>29500910</v>
      </c>
      <c r="P2019" s="115">
        <f>T2019</f>
        <v>61</v>
      </c>
      <c r="Q2019" s="116" t="s">
        <v>9</v>
      </c>
      <c r="R2019" s="117">
        <v>29500910</v>
      </c>
      <c r="S2019" s="118">
        <v>15</v>
      </c>
      <c r="T2019" s="118">
        <v>61</v>
      </c>
      <c r="U2019" s="119">
        <v>44525</v>
      </c>
      <c r="V2019" s="120"/>
      <c r="W2019" s="118"/>
      <c r="X2019" s="121" t="str">
        <f>IFERROR(VLOOKUP(Abfalldokumentation!$R2019,Artikel!A:C,3,FALSE),Abfalldokumentation!$R2019)</f>
        <v>ABS Unser Blütenkäse</v>
      </c>
    </row>
    <row r="2020" spans="1:24" ht="30" customHeight="1" x14ac:dyDescent="0.25">
      <c r="A2020" s="110" t="str">
        <f>VLOOKUP(N2020,'Linien - BU'!A:B,2,FALSE)</f>
        <v>BU4</v>
      </c>
      <c r="B2020" s="111">
        <f>S2020</f>
        <v>6</v>
      </c>
      <c r="C2020" s="112">
        <f>Abfalldokumentation!$U2020</f>
        <v>44525</v>
      </c>
      <c r="D2020" s="111" t="str">
        <f>IFERROR(IF(VLOOKUP(O2020,'[1]Rohware 230'!$B:$C,2,FALSE)=0,"Rohware"),
IFERROR(IF(VLOOKUP(O2020,[1]Sammelnr.!$B:$C,2,FALSE)=0,"Sammelnr. ungeschält ABS"),
IFERROR(IF(VLOOKUP(O2020,[1]Sammelnr.!$E:$F,2,FALSE)=0,"Sammelnr. ungeschält VS"),
IFERROR(IF(VLOOKUP(O2020,[1]Sammelnr.!$H:$I,2,FALSE)=0,"Sammelnr. geschält"),
IFERROR(IF(VLOOKUP(O2020,[1]Offen!$B:$C,2,FALSE)=0,"Offen ungeschält ABS"),
IFERROR(IF(VLOOKUP(O2020,[1]Offen!$E:$F,2,FALSE)=0,"Offen ungeschält VOS"),
IFERROR(IF(VLOOKUP(O2020,[1]Offen!$H:$I,2,FALSE)=0,"Offen geschält RW"),
IFERROR(IF(VLOOKUP(O2020,[1]Offen!$K:$L,2,FALSE)=0,"Offen vegan"),
IFERROR(IF(VLOOKUP(O2020,[1]Offen!$N:$O,2,FALSE)=0,"Offen Zipfel"),
IFERROR(IF(VLOOKUP(O2020,[1]Offen!$Q:$R,2,FALSE)=0,"Offen Endstücke"),
IFERROR(IF(VLOOKUP(O2020,[1]Vakuumiert!$B:$C,2,FALSE)=0,"Vakuumierter VOS ungeschält"),
IFERROR(IF(VLOOKUP(O2020,[1]Vakuumiert!$E:$F,2,FALSE)=0,"Vakuumierter ABS ungeschält"),
IFERROR(IF(VLOOKUP(O2020,[1]Vakuumiert!$H:$I,2,FALSE)=0,"Vakuumierter VOS geschält"),
IFERROR(IF(VLOOKUP(O2020,[1]Vakuumiert!$K:$L,2,FALSE)=0,"Vakuumierter VOS vegan"),
IFERROR(IF(VLOOKUP(O2020,[1]Vakuumiert!$N:$O,2,FALSE)=0,"Vakuumierter VOS Zipfel"),
IFERROR(IF(VLOOKUP(O2020,[1]Vakuumiert!$Q:$R,2,FALSE)=0,"Vakuumiert geschält"),
IFERROR(IF(VLOOKUP(O2020,'[1]vakuumierte Fertigprodukte'!$B:$C,2,FALSE)=0,"Fertigprodukte"),
IFERROR(IF(VLOOKUP(O2020,'[1]vakuumierte Fertigprodukte'!$E:$FI,2,FALSE)=0,"Vakuumierte Zipfel"),
IFERROR(IF(VLOOKUP(O2020,[1]Wurste!$B:$C,2,FALSE)=0,"Räucherwürste"),
IFERROR(IF(VLOOKUP(O2020,[1]Wurste!$E:$F,2,FALSE)=0,"URW/URGW Wurst"),
IFERROR(IF(VLOOKUP(O2020,[1]Wurste!$H:$I,2,FALSE)=0,"HF-Wurst Vegan"),
IFERROR(IF(VLOOKUP(O2020,[1]Wurste!$K:$L,2,FALSE)=0,"320er ohne Würste"),
IFERROR(IF(AND(OR(Abfalldokumentation!$A2020="BU3",Abfalldokumentation!$A2020="Verkauf"),Abfalldokumentation!$F2020="Schimmel",Abfalldokumentation!$G2020="keinen Abnehmer/kein Schälpersonal"),"Div. Zipfel, ES ohne Verwendung",VLOOKUP(Abfalldokumentation!$E2020,Produktgruppen!A:B,2,FALSE)),"-")))))))))))))))))))))))</f>
        <v>Offen ungeschält ABS</v>
      </c>
      <c r="E2020" s="113" t="str">
        <f>IFERROR(VLOOKUP(Abfalldokumentation!$O2020,Artikel!A:C,3,FALSE),Abfalldokumentation!$O2020)</f>
        <v>ABS Unser Blütenkäse</v>
      </c>
      <c r="F2020" s="113" t="str">
        <f>VLOOKUP(T2020,'Liste Gründe'!A:D,2,FALSE)</f>
        <v>keinen Verwendungszweck</v>
      </c>
      <c r="G2020" s="112" t="str">
        <f>IF(ISBLANK(V2020),VLOOKUP(Abfalldokumentation!$P2020,'Liste Gründe'!A:D,3,FALSE),V2020)</f>
        <v>keinen Verwendungszweck</v>
      </c>
      <c r="H2020" s="113" t="str">
        <f>IF(ISBLANK(Abfalldokumentation!$W2020),"-",Abfalldokumentation!$W2020)</f>
        <v>-</v>
      </c>
      <c r="I2020" s="113">
        <f>_xlfn.ISOWEEKNUM(C2020)</f>
        <v>47</v>
      </c>
      <c r="J2020" s="114" t="str">
        <f>"Produkte"</f>
        <v>Produkte</v>
      </c>
      <c r="K2020" s="114" t="str">
        <f>"BUs"</f>
        <v>BUs</v>
      </c>
      <c r="L2020" s="114" t="str">
        <f>"Symptome"</f>
        <v>Symptome</v>
      </c>
      <c r="M2020" s="113">
        <f>IFERROR(VLOOKUP(Abfalldokumentation!$O2020,Kennzahlen!S:V,3,FALSE)*Abfalldokumentation!$B2020,"0")</f>
        <v>0.06</v>
      </c>
      <c r="N2020" s="113" t="str">
        <f>IF(ISBLANK(Q2020),VLOOKUP(Abfalldokumentation!$O2020,'Linien - BU'!R:S,2,FALSE),Q2020)</f>
        <v>BU4</v>
      </c>
      <c r="O2020" s="115">
        <f>R2020</f>
        <v>29500910</v>
      </c>
      <c r="P2020" s="115">
        <f>T2020</f>
        <v>61</v>
      </c>
      <c r="Q2020" s="116" t="s">
        <v>9</v>
      </c>
      <c r="R2020" s="117">
        <v>29500910</v>
      </c>
      <c r="S2020" s="118">
        <v>6</v>
      </c>
      <c r="T2020" s="118">
        <v>61</v>
      </c>
      <c r="U2020" s="119">
        <v>44525</v>
      </c>
      <c r="V2020" s="120"/>
      <c r="W2020" s="118"/>
      <c r="X2020" s="121" t="str">
        <f>IFERROR(VLOOKUP(Abfalldokumentation!$R2020,Artikel!A:C,3,FALSE),Abfalldokumentation!$R2020)</f>
        <v>ABS Unser Blütenkäse</v>
      </c>
    </row>
    <row r="2021" spans="1:24" ht="30" customHeight="1" x14ac:dyDescent="0.25">
      <c r="A2021" s="110" t="str">
        <f>VLOOKUP(N2021,'Linien - BU'!A:B,2,FALSE)</f>
        <v>BU4</v>
      </c>
      <c r="B2021" s="111">
        <f>S2021</f>
        <v>10</v>
      </c>
      <c r="C2021" s="112">
        <f>Abfalldokumentation!$U2021</f>
        <v>44525</v>
      </c>
      <c r="D2021" s="111" t="str">
        <f>IFERROR(IF(VLOOKUP(O2021,'[1]Rohware 230'!$B:$C,2,FALSE)=0,"Rohware"),
IFERROR(IF(VLOOKUP(O2021,[1]Sammelnr.!$B:$C,2,FALSE)=0,"Sammelnr. ungeschält ABS"),
IFERROR(IF(VLOOKUP(O2021,[1]Sammelnr.!$E:$F,2,FALSE)=0,"Sammelnr. ungeschält VS"),
IFERROR(IF(VLOOKUP(O2021,[1]Sammelnr.!$H:$I,2,FALSE)=0,"Sammelnr. geschält"),
IFERROR(IF(VLOOKUP(O2021,[1]Offen!$B:$C,2,FALSE)=0,"Offen ungeschält ABS"),
IFERROR(IF(VLOOKUP(O2021,[1]Offen!$E:$F,2,FALSE)=0,"Offen ungeschält VOS"),
IFERROR(IF(VLOOKUP(O2021,[1]Offen!$H:$I,2,FALSE)=0,"Offen geschält RW"),
IFERROR(IF(VLOOKUP(O2021,[1]Offen!$K:$L,2,FALSE)=0,"Offen vegan"),
IFERROR(IF(VLOOKUP(O2021,[1]Offen!$N:$O,2,FALSE)=0,"Offen Zipfel"),
IFERROR(IF(VLOOKUP(O2021,[1]Offen!$Q:$R,2,FALSE)=0,"Offen Endstücke"),
IFERROR(IF(VLOOKUP(O2021,[1]Vakuumiert!$B:$C,2,FALSE)=0,"Vakuumierter VOS ungeschält"),
IFERROR(IF(VLOOKUP(O2021,[1]Vakuumiert!$E:$F,2,FALSE)=0,"Vakuumierter ABS ungeschält"),
IFERROR(IF(VLOOKUP(O2021,[1]Vakuumiert!$H:$I,2,FALSE)=0,"Vakuumierter VOS geschält"),
IFERROR(IF(VLOOKUP(O2021,[1]Vakuumiert!$K:$L,2,FALSE)=0,"Vakuumierter VOS vegan"),
IFERROR(IF(VLOOKUP(O2021,[1]Vakuumiert!$N:$O,2,FALSE)=0,"Vakuumierter VOS Zipfel"),
IFERROR(IF(VLOOKUP(O2021,[1]Vakuumiert!$Q:$R,2,FALSE)=0,"Vakuumiert geschält"),
IFERROR(IF(VLOOKUP(O2021,'[1]vakuumierte Fertigprodukte'!$B:$C,2,FALSE)=0,"Fertigprodukte"),
IFERROR(IF(VLOOKUP(O2021,'[1]vakuumierte Fertigprodukte'!$E:$FI,2,FALSE)=0,"Vakuumierte Zipfel"),
IFERROR(IF(VLOOKUP(O2021,[1]Wurste!$B:$C,2,FALSE)=0,"Räucherwürste"),
IFERROR(IF(VLOOKUP(O2021,[1]Wurste!$E:$F,2,FALSE)=0,"URW/URGW Wurst"),
IFERROR(IF(VLOOKUP(O2021,[1]Wurste!$H:$I,2,FALSE)=0,"HF-Wurst Vegan"),
IFERROR(IF(VLOOKUP(O2021,[1]Wurste!$K:$L,2,FALSE)=0,"320er ohne Würste"),
IFERROR(IF(AND(OR(Abfalldokumentation!$A2021="BU3",Abfalldokumentation!$A2021="Verkauf"),Abfalldokumentation!$F2021="Schimmel",Abfalldokumentation!$G2021="keinen Abnehmer/kein Schälpersonal"),"Div. Zipfel, ES ohne Verwendung",VLOOKUP(Abfalldokumentation!$E2021,Produktgruppen!A:B,2,FALSE)),"-")))))))))))))))))))))))</f>
        <v>Offen ungeschält ABS</v>
      </c>
      <c r="E2021" s="113" t="str">
        <f>IFERROR(VLOOKUP(Abfalldokumentation!$O2021,Artikel!A:C,3,FALSE),Abfalldokumentation!$O2021)</f>
        <v>ABS ORANG-PESTO</v>
      </c>
      <c r="F2021" s="113" t="str">
        <f>VLOOKUP(T2021,'Liste Gründe'!A:D,2,FALSE)</f>
        <v>keinen Verwendungszweck</v>
      </c>
      <c r="G2021" s="112" t="str">
        <f>IF(ISBLANK(V2021),VLOOKUP(Abfalldokumentation!$P2021,'Liste Gründe'!A:D,3,FALSE),V2021)</f>
        <v>keinen Verwendungszweck</v>
      </c>
      <c r="H2021" s="113" t="str">
        <f>IF(ISBLANK(Abfalldokumentation!$W2021),"-",Abfalldokumentation!$W2021)</f>
        <v>-</v>
      </c>
      <c r="I2021" s="113">
        <f>_xlfn.ISOWEEKNUM(C2021)</f>
        <v>47</v>
      </c>
      <c r="J2021" s="114" t="str">
        <f>"Produkte"</f>
        <v>Produkte</v>
      </c>
      <c r="K2021" s="114" t="str">
        <f>"BUs"</f>
        <v>BUs</v>
      </c>
      <c r="L2021" s="114" t="str">
        <f>"Symptome"</f>
        <v>Symptome</v>
      </c>
      <c r="M2021" s="113">
        <f>IFERROR(VLOOKUP(Abfalldokumentation!$O2021,Kennzahlen!S:V,3,FALSE)*Abfalldokumentation!$B2021,"0")</f>
        <v>15</v>
      </c>
      <c r="N2021" s="113" t="str">
        <f>IF(ISBLANK(Q2021),VLOOKUP(Abfalldokumentation!$O2021,'Linien - BU'!R:S,2,FALSE),Q2021)</f>
        <v>BU4</v>
      </c>
      <c r="O2021" s="115">
        <f>R2021</f>
        <v>29501030</v>
      </c>
      <c r="P2021" s="115">
        <f>T2021</f>
        <v>61</v>
      </c>
      <c r="Q2021" s="116" t="s">
        <v>9</v>
      </c>
      <c r="R2021" s="117">
        <v>29501030</v>
      </c>
      <c r="S2021" s="118">
        <v>10</v>
      </c>
      <c r="T2021" s="118">
        <v>61</v>
      </c>
      <c r="U2021" s="119">
        <v>44525</v>
      </c>
      <c r="V2021" s="120"/>
      <c r="W2021" s="118"/>
      <c r="X2021" s="121" t="str">
        <f>IFERROR(VLOOKUP(Abfalldokumentation!$R2021,Artikel!A:C,3,FALSE),Abfalldokumentation!$R2021)</f>
        <v>ABS ORANG-PESTO</v>
      </c>
    </row>
    <row r="2022" spans="1:24" ht="30" customHeight="1" x14ac:dyDescent="0.25">
      <c r="A2022" s="110" t="str">
        <f>VLOOKUP(N2022,'Linien - BU'!A:B,2,FALSE)</f>
        <v>BU1</v>
      </c>
      <c r="B2022" s="111">
        <f>S2022</f>
        <v>195</v>
      </c>
      <c r="C2022" s="112">
        <f>Abfalldokumentation!$U2022</f>
        <v>44524</v>
      </c>
      <c r="D2022" s="111" t="str">
        <f>IFERROR(IF(VLOOKUP(O2022,'[1]Rohware 230'!$B:$C,2,FALSE)=0,"Rohware"),
IFERROR(IF(VLOOKUP(O2022,[1]Sammelnr.!$B:$C,2,FALSE)=0,"Sammelnr. ungeschält ABS"),
IFERROR(IF(VLOOKUP(O2022,[1]Sammelnr.!$E:$F,2,FALSE)=0,"Sammelnr. ungeschält VS"),
IFERROR(IF(VLOOKUP(O2022,[1]Sammelnr.!$H:$I,2,FALSE)=0,"Sammelnr. geschält"),
IFERROR(IF(VLOOKUP(O2022,[1]Offen!$B:$C,2,FALSE)=0,"Offen ungeschält ABS"),
IFERROR(IF(VLOOKUP(O2022,[1]Offen!$E:$F,2,FALSE)=0,"Offen ungeschält VOS"),
IFERROR(IF(VLOOKUP(O2022,[1]Offen!$H:$I,2,FALSE)=0,"Offen geschält RW"),
IFERROR(IF(VLOOKUP(O2022,[1]Offen!$K:$L,2,FALSE)=0,"Offen vegan"),
IFERROR(IF(VLOOKUP(O2022,[1]Offen!$N:$O,2,FALSE)=0,"Offen Zipfel"),
IFERROR(IF(VLOOKUP(O2022,[1]Offen!$Q:$R,2,FALSE)=0,"Offen Endstücke"),
IFERROR(IF(VLOOKUP(O2022,[1]Vakuumiert!$B:$C,2,FALSE)=0,"Vakuumierter VOS ungeschält"),
IFERROR(IF(VLOOKUP(O2022,[1]Vakuumiert!$E:$F,2,FALSE)=0,"Vakuumierter ABS ungeschält"),
IFERROR(IF(VLOOKUP(O2022,[1]Vakuumiert!$H:$I,2,FALSE)=0,"Vakuumierter VOS geschält"),
IFERROR(IF(VLOOKUP(O2022,[1]Vakuumiert!$K:$L,2,FALSE)=0,"Vakuumierter VOS vegan"),
IFERROR(IF(VLOOKUP(O2022,[1]Vakuumiert!$N:$O,2,FALSE)=0,"Vakuumierter VOS Zipfel"),
IFERROR(IF(VLOOKUP(O2022,[1]Vakuumiert!$Q:$R,2,FALSE)=0,"Vakuumiert geschält"),
IFERROR(IF(VLOOKUP(O2022,'[1]vakuumierte Fertigprodukte'!$B:$C,2,FALSE)=0,"Fertigprodukte"),
IFERROR(IF(VLOOKUP(O2022,'[1]vakuumierte Fertigprodukte'!$E:$FI,2,FALSE)=0,"Vakuumierte Zipfel"),
IFERROR(IF(VLOOKUP(O2022,[1]Wurste!$B:$C,2,FALSE)=0,"Räucherwürste"),
IFERROR(IF(VLOOKUP(O2022,[1]Wurste!$E:$F,2,FALSE)=0,"URW/URGW Wurst"),
IFERROR(IF(VLOOKUP(O2022,[1]Wurste!$H:$I,2,FALSE)=0,"HF-Wurst Vegan"),
IFERROR(IF(VLOOKUP(O2022,[1]Wurste!$K:$L,2,FALSE)=0,"320er ohne Würste"),
IFERROR(IF(AND(OR(Abfalldokumentation!$A2022="BU3",Abfalldokumentation!$A2022="Verkauf"),Abfalldokumentation!$F2022="Schimmel",Abfalldokumentation!$G2022="keinen Abnehmer/kein Schälpersonal"),"Div. Zipfel, ES ohne Verwendung",VLOOKUP(Abfalldokumentation!$E2022,Produktgruppen!A:B,2,FALSE)),"-")))))))))))))))))))))))</f>
        <v>Rest</v>
      </c>
      <c r="E2022" s="113" t="str">
        <f>IFERROR(VLOOKUP(Abfalldokumentation!$O2022,Artikel!A:C,3,FALSE),Abfalldokumentation!$O2022)</f>
        <v>-</v>
      </c>
      <c r="F2022" s="113" t="str">
        <f>VLOOKUP(T2022,'Liste Gründe'!A:D,2,FALSE)</f>
        <v>Linienbezogen</v>
      </c>
      <c r="G2022" s="112" t="str">
        <f>IF(ISBLANK(V2022),VLOOKUP(Abfalldokumentation!$P2022,'Liste Gründe'!A:D,3,FALSE),V2022)</f>
        <v>Reinigung</v>
      </c>
      <c r="H2022" s="113" t="str">
        <f>IF(ISBLANK(Abfalldokumentation!$W2022),"-",Abfalldokumentation!$W2022)</f>
        <v>-</v>
      </c>
      <c r="I2022" s="113">
        <f>_xlfn.ISOWEEKNUM(C2022)</f>
        <v>47</v>
      </c>
      <c r="J2022" s="114" t="str">
        <f>"Produkte"</f>
        <v>Produkte</v>
      </c>
      <c r="K2022" s="114" t="str">
        <f>"BUs"</f>
        <v>BUs</v>
      </c>
      <c r="L2022" s="114" t="str">
        <f>"Symptome"</f>
        <v>Symptome</v>
      </c>
      <c r="M2022" s="113" t="str">
        <f>IFERROR(VLOOKUP(Abfalldokumentation!$O2022,Kennzahlen!S:V,3,FALSE)*Abfalldokumentation!$B2022,"0")</f>
        <v>0</v>
      </c>
      <c r="N2022" s="113" t="str">
        <f>IF(ISBLANK(Q2022),VLOOKUP(Abfalldokumentation!$O2022,'Linien - BU'!R:S,2,FALSE),Q2022)</f>
        <v>BU1</v>
      </c>
      <c r="O2022" s="115" t="str">
        <f>R2022</f>
        <v>-</v>
      </c>
      <c r="P2022" s="115">
        <f>T2022</f>
        <v>10</v>
      </c>
      <c r="Q2022" s="116" t="s">
        <v>6</v>
      </c>
      <c r="R2022" s="118" t="s">
        <v>54</v>
      </c>
      <c r="S2022" s="118">
        <v>195</v>
      </c>
      <c r="T2022" s="118">
        <v>10</v>
      </c>
      <c r="U2022" s="119">
        <v>44524</v>
      </c>
      <c r="V2022" s="120"/>
      <c r="W2022" s="118"/>
      <c r="X2022" s="121" t="str">
        <f>IFERROR(VLOOKUP(Abfalldokumentation!$R2022,Artikel!A:C,3,FALSE),Abfalldokumentation!$R2022)</f>
        <v>-</v>
      </c>
    </row>
    <row r="2023" spans="1:24" ht="30" customHeight="1" x14ac:dyDescent="0.25">
      <c r="A2023" s="110" t="str">
        <f>VLOOKUP(N2023,'Linien - BU'!A:B,2,FALSE)</f>
        <v>BU3</v>
      </c>
      <c r="B2023" s="111">
        <f>S2023</f>
        <v>12</v>
      </c>
      <c r="C2023" s="112">
        <f>Abfalldokumentation!$U2023</f>
        <v>44524</v>
      </c>
      <c r="D2023" s="111" t="str">
        <f>IFERROR(IF(VLOOKUP(O2023,'[1]Rohware 230'!$B:$C,2,FALSE)=0,"Rohware"),
IFERROR(IF(VLOOKUP(O2023,[1]Sammelnr.!$B:$C,2,FALSE)=0,"Sammelnr. ungeschält ABS"),
IFERROR(IF(VLOOKUP(O2023,[1]Sammelnr.!$E:$F,2,FALSE)=0,"Sammelnr. ungeschält VS"),
IFERROR(IF(VLOOKUP(O2023,[1]Sammelnr.!$H:$I,2,FALSE)=0,"Sammelnr. geschält"),
IFERROR(IF(VLOOKUP(O2023,[1]Offen!$B:$C,2,FALSE)=0,"Offen ungeschält ABS"),
IFERROR(IF(VLOOKUP(O2023,[1]Offen!$E:$F,2,FALSE)=0,"Offen ungeschält VOS"),
IFERROR(IF(VLOOKUP(O2023,[1]Offen!$H:$I,2,FALSE)=0,"Offen geschält RW"),
IFERROR(IF(VLOOKUP(O2023,[1]Offen!$K:$L,2,FALSE)=0,"Offen vegan"),
IFERROR(IF(VLOOKUP(O2023,[1]Offen!$N:$O,2,FALSE)=0,"Offen Zipfel"),
IFERROR(IF(VLOOKUP(O2023,[1]Offen!$Q:$R,2,FALSE)=0,"Offen Endstücke"),
IFERROR(IF(VLOOKUP(O2023,[1]Vakuumiert!$B:$C,2,FALSE)=0,"Vakuumierter VOS ungeschält"),
IFERROR(IF(VLOOKUP(O2023,[1]Vakuumiert!$E:$F,2,FALSE)=0,"Vakuumierter ABS ungeschält"),
IFERROR(IF(VLOOKUP(O2023,[1]Vakuumiert!$H:$I,2,FALSE)=0,"Vakuumierter VOS geschält"),
IFERROR(IF(VLOOKUP(O2023,[1]Vakuumiert!$K:$L,2,FALSE)=0,"Vakuumierter VOS vegan"),
IFERROR(IF(VLOOKUP(O2023,[1]Vakuumiert!$N:$O,2,FALSE)=0,"Vakuumierter VOS Zipfel"),
IFERROR(IF(VLOOKUP(O2023,[1]Vakuumiert!$Q:$R,2,FALSE)=0,"Vakuumiert geschält"),
IFERROR(IF(VLOOKUP(O2023,'[1]vakuumierte Fertigprodukte'!$B:$C,2,FALSE)=0,"Fertigprodukte"),
IFERROR(IF(VLOOKUP(O2023,'[1]vakuumierte Fertigprodukte'!$E:$FI,2,FALSE)=0,"Vakuumierte Zipfel"),
IFERROR(IF(VLOOKUP(O2023,[1]Wurste!$B:$C,2,FALSE)=0,"Räucherwürste"),
IFERROR(IF(VLOOKUP(O2023,[1]Wurste!$E:$F,2,FALSE)=0,"URW/URGW Wurst"),
IFERROR(IF(VLOOKUP(O2023,[1]Wurste!$H:$I,2,FALSE)=0,"HF-Wurst Vegan"),
IFERROR(IF(VLOOKUP(O2023,[1]Wurste!$K:$L,2,FALSE)=0,"320er ohne Würste"),
IFERROR(IF(AND(OR(Abfalldokumentation!$A2023="BU3",Abfalldokumentation!$A2023="Verkauf"),Abfalldokumentation!$F2023="Schimmel",Abfalldokumentation!$G2023="keinen Abnehmer/kein Schälpersonal"),"Div. Zipfel, ES ohne Verwendung",VLOOKUP(Abfalldokumentation!$E2023,Produktgruppen!A:B,2,FALSE)),"-")))))))))))))))))))))))</f>
        <v>Rest</v>
      </c>
      <c r="E2023" s="113" t="str">
        <f>IFERROR(VLOOKUP(Abfalldokumentation!$O2023,Artikel!A:C,3,FALSE),Abfalldokumentation!$O2023)</f>
        <v>-</v>
      </c>
      <c r="F2023" s="113" t="str">
        <f>VLOOKUP(T2023,'Liste Gründe'!A:D,2,FALSE)</f>
        <v>Linienbezogen</v>
      </c>
      <c r="G2023" s="112" t="str">
        <f>IF(ISBLANK(V2023),VLOOKUP(Abfalldokumentation!$P2023,'Liste Gründe'!A:D,3,FALSE),V2023)</f>
        <v>Maschinenabfall</v>
      </c>
      <c r="H2023" s="113" t="str">
        <f>IF(ISBLANK(Abfalldokumentation!$W2023),"-",Abfalldokumentation!$W2023)</f>
        <v>-</v>
      </c>
      <c r="I2023" s="113">
        <f>_xlfn.ISOWEEKNUM(C2023)</f>
        <v>47</v>
      </c>
      <c r="J2023" s="114" t="str">
        <f>"Produkte"</f>
        <v>Produkte</v>
      </c>
      <c r="K2023" s="114" t="str">
        <f>"BUs"</f>
        <v>BUs</v>
      </c>
      <c r="L2023" s="114" t="str">
        <f>"Symptome"</f>
        <v>Symptome</v>
      </c>
      <c r="M2023" s="113" t="str">
        <f>IFERROR(VLOOKUP(Abfalldokumentation!$O2023,Kennzahlen!S:V,3,FALSE)*Abfalldokumentation!$B2023,"0")</f>
        <v>0</v>
      </c>
      <c r="N2023" s="113" t="str">
        <f>IF(ISBLANK(Q2023),VLOOKUP(Abfalldokumentation!$O2023,'Linien - BU'!R:S,2,FALSE),Q2023)</f>
        <v>BU3</v>
      </c>
      <c r="O2023" s="115" t="str">
        <f>R2023</f>
        <v>-</v>
      </c>
      <c r="P2023" s="115">
        <f>T2023</f>
        <v>30</v>
      </c>
      <c r="Q2023" s="116" t="s">
        <v>8</v>
      </c>
      <c r="R2023" s="118" t="s">
        <v>54</v>
      </c>
      <c r="S2023" s="118">
        <v>12</v>
      </c>
      <c r="T2023" s="118">
        <v>30</v>
      </c>
      <c r="U2023" s="119">
        <v>44524</v>
      </c>
      <c r="V2023" s="120"/>
      <c r="W2023" s="118"/>
      <c r="X2023" s="121" t="str">
        <f>IFERROR(VLOOKUP(Abfalldokumentation!$R2023,Artikel!A:C,3,FALSE),Abfalldokumentation!$R2023)</f>
        <v>-</v>
      </c>
    </row>
    <row r="2024" spans="1:24" ht="30" customHeight="1" x14ac:dyDescent="0.25">
      <c r="A2024" s="110" t="str">
        <f>VLOOKUP(N2024,'Linien - BU'!A:B,2,FALSE)</f>
        <v>BU3</v>
      </c>
      <c r="B2024" s="111">
        <f>S2024</f>
        <v>30</v>
      </c>
      <c r="C2024" s="112">
        <f>Abfalldokumentation!$U2024</f>
        <v>44524</v>
      </c>
      <c r="D2024" s="111" t="str">
        <f>IFERROR(IF(VLOOKUP(O2024,'[1]Rohware 230'!$B:$C,2,FALSE)=0,"Rohware"),
IFERROR(IF(VLOOKUP(O2024,[1]Sammelnr.!$B:$C,2,FALSE)=0,"Sammelnr. ungeschält ABS"),
IFERROR(IF(VLOOKUP(O2024,[1]Sammelnr.!$E:$F,2,FALSE)=0,"Sammelnr. ungeschält VS"),
IFERROR(IF(VLOOKUP(O2024,[1]Sammelnr.!$H:$I,2,FALSE)=0,"Sammelnr. geschält"),
IFERROR(IF(VLOOKUP(O2024,[1]Offen!$B:$C,2,FALSE)=0,"Offen ungeschält ABS"),
IFERROR(IF(VLOOKUP(O2024,[1]Offen!$E:$F,2,FALSE)=0,"Offen ungeschält VOS"),
IFERROR(IF(VLOOKUP(O2024,[1]Offen!$H:$I,2,FALSE)=0,"Offen geschält RW"),
IFERROR(IF(VLOOKUP(O2024,[1]Offen!$K:$L,2,FALSE)=0,"Offen vegan"),
IFERROR(IF(VLOOKUP(O2024,[1]Offen!$N:$O,2,FALSE)=0,"Offen Zipfel"),
IFERROR(IF(VLOOKUP(O2024,[1]Offen!$Q:$R,2,FALSE)=0,"Offen Endstücke"),
IFERROR(IF(VLOOKUP(O2024,[1]Vakuumiert!$B:$C,2,FALSE)=0,"Vakuumierter VOS ungeschält"),
IFERROR(IF(VLOOKUP(O2024,[1]Vakuumiert!$E:$F,2,FALSE)=0,"Vakuumierter ABS ungeschält"),
IFERROR(IF(VLOOKUP(O2024,[1]Vakuumiert!$H:$I,2,FALSE)=0,"Vakuumierter VOS geschält"),
IFERROR(IF(VLOOKUP(O2024,[1]Vakuumiert!$K:$L,2,FALSE)=0,"Vakuumierter VOS vegan"),
IFERROR(IF(VLOOKUP(O2024,[1]Vakuumiert!$N:$O,2,FALSE)=0,"Vakuumierter VOS Zipfel"),
IFERROR(IF(VLOOKUP(O2024,[1]Vakuumiert!$Q:$R,2,FALSE)=0,"Vakuumiert geschält"),
IFERROR(IF(VLOOKUP(O2024,'[1]vakuumierte Fertigprodukte'!$B:$C,2,FALSE)=0,"Fertigprodukte"),
IFERROR(IF(VLOOKUP(O2024,'[1]vakuumierte Fertigprodukte'!$E:$FI,2,FALSE)=0,"Vakuumierte Zipfel"),
IFERROR(IF(VLOOKUP(O2024,[1]Wurste!$B:$C,2,FALSE)=0,"Räucherwürste"),
IFERROR(IF(VLOOKUP(O2024,[1]Wurste!$E:$F,2,FALSE)=0,"URW/URGW Wurst"),
IFERROR(IF(VLOOKUP(O2024,[1]Wurste!$H:$I,2,FALSE)=0,"HF-Wurst Vegan"),
IFERROR(IF(VLOOKUP(O2024,[1]Wurste!$K:$L,2,FALSE)=0,"320er ohne Würste"),
IFERROR(IF(AND(OR(Abfalldokumentation!$A2024="BU3",Abfalldokumentation!$A2024="Verkauf"),Abfalldokumentation!$F2024="Schimmel",Abfalldokumentation!$G2024="keinen Abnehmer/kein Schälpersonal"),"Div. Zipfel, ES ohne Verwendung",VLOOKUP(Abfalldokumentation!$E2024,Produktgruppen!A:B,2,FALSE)),"-")))))))))))))))))))))))</f>
        <v>Rest</v>
      </c>
      <c r="E2024" s="113" t="str">
        <f>IFERROR(VLOOKUP(Abfalldokumentation!$O2024,Artikel!A:C,3,FALSE),Abfalldokumentation!$O2024)</f>
        <v>-</v>
      </c>
      <c r="F2024" s="113" t="str">
        <f>VLOOKUP(T2024,'Liste Gründe'!A:D,2,FALSE)</f>
        <v>Linienbezogen</v>
      </c>
      <c r="G2024" s="112" t="str">
        <f>IF(ISBLANK(V2024),VLOOKUP(Abfalldokumentation!$P2024,'Liste Gründe'!A:D,3,FALSE),V2024)</f>
        <v>Maschinenabfall</v>
      </c>
      <c r="H2024" s="113" t="str">
        <f>IF(ISBLANK(Abfalldokumentation!$W2024),"-",Abfalldokumentation!$W2024)</f>
        <v>-</v>
      </c>
      <c r="I2024" s="113">
        <f>_xlfn.ISOWEEKNUM(C2024)</f>
        <v>47</v>
      </c>
      <c r="J2024" s="114" t="str">
        <f>"Produkte"</f>
        <v>Produkte</v>
      </c>
      <c r="K2024" s="114" t="str">
        <f>"BUs"</f>
        <v>BUs</v>
      </c>
      <c r="L2024" s="114" t="str">
        <f>"Symptome"</f>
        <v>Symptome</v>
      </c>
      <c r="M2024" s="113" t="str">
        <f>IFERROR(VLOOKUP(Abfalldokumentation!$O2024,Kennzahlen!S:V,3,FALSE)*Abfalldokumentation!$B2024,"0")</f>
        <v>0</v>
      </c>
      <c r="N2024" s="113" t="str">
        <f>IF(ISBLANK(Q2024),VLOOKUP(Abfalldokumentation!$O2024,'Linien - BU'!R:S,2,FALSE),Q2024)</f>
        <v>BU3</v>
      </c>
      <c r="O2024" s="115" t="str">
        <f>R2024</f>
        <v>-</v>
      </c>
      <c r="P2024" s="115">
        <f>T2024</f>
        <v>30</v>
      </c>
      <c r="Q2024" s="116" t="s">
        <v>8</v>
      </c>
      <c r="R2024" s="118" t="s">
        <v>54</v>
      </c>
      <c r="S2024" s="118">
        <v>30</v>
      </c>
      <c r="T2024" s="118">
        <v>30</v>
      </c>
      <c r="U2024" s="119">
        <v>44524</v>
      </c>
      <c r="V2024" s="120"/>
      <c r="W2024" s="118"/>
      <c r="X2024" s="121" t="str">
        <f>IFERROR(VLOOKUP(Abfalldokumentation!$R2024,Artikel!A:C,3,FALSE),Abfalldokumentation!$R2024)</f>
        <v>-</v>
      </c>
    </row>
    <row r="2025" spans="1:24" ht="30" customHeight="1" x14ac:dyDescent="0.25">
      <c r="A2025" s="110" t="str">
        <f>VLOOKUP(N2025,'Linien - BU'!A:B,2,FALSE)</f>
        <v>BU1</v>
      </c>
      <c r="B2025" s="111">
        <f>S2025</f>
        <v>48</v>
      </c>
      <c r="C2025" s="112">
        <f>Abfalldokumentation!$U2025</f>
        <v>44524</v>
      </c>
      <c r="D2025" s="111" t="str">
        <f>IFERROR(IF(VLOOKUP(O2025,'[1]Rohware 230'!$B:$C,2,FALSE)=0,"Rohware"),
IFERROR(IF(VLOOKUP(O2025,[1]Sammelnr.!$B:$C,2,FALSE)=0,"Sammelnr. ungeschält ABS"),
IFERROR(IF(VLOOKUP(O2025,[1]Sammelnr.!$E:$F,2,FALSE)=0,"Sammelnr. ungeschält VS"),
IFERROR(IF(VLOOKUP(O2025,[1]Sammelnr.!$H:$I,2,FALSE)=0,"Sammelnr. geschält"),
IFERROR(IF(VLOOKUP(O2025,[1]Offen!$B:$C,2,FALSE)=0,"Offen ungeschält ABS"),
IFERROR(IF(VLOOKUP(O2025,[1]Offen!$E:$F,2,FALSE)=0,"Offen ungeschält VOS"),
IFERROR(IF(VLOOKUP(O2025,[1]Offen!$H:$I,2,FALSE)=0,"Offen geschält RW"),
IFERROR(IF(VLOOKUP(O2025,[1]Offen!$K:$L,2,FALSE)=0,"Offen vegan"),
IFERROR(IF(VLOOKUP(O2025,[1]Offen!$N:$O,2,FALSE)=0,"Offen Zipfel"),
IFERROR(IF(VLOOKUP(O2025,[1]Offen!$Q:$R,2,FALSE)=0,"Offen Endstücke"),
IFERROR(IF(VLOOKUP(O2025,[1]Vakuumiert!$B:$C,2,FALSE)=0,"Vakuumierter VOS ungeschält"),
IFERROR(IF(VLOOKUP(O2025,[1]Vakuumiert!$E:$F,2,FALSE)=0,"Vakuumierter ABS ungeschält"),
IFERROR(IF(VLOOKUP(O2025,[1]Vakuumiert!$H:$I,2,FALSE)=0,"Vakuumierter VOS geschält"),
IFERROR(IF(VLOOKUP(O2025,[1]Vakuumiert!$K:$L,2,FALSE)=0,"Vakuumierter VOS vegan"),
IFERROR(IF(VLOOKUP(O2025,[1]Vakuumiert!$N:$O,2,FALSE)=0,"Vakuumierter VOS Zipfel"),
IFERROR(IF(VLOOKUP(O2025,[1]Vakuumiert!$Q:$R,2,FALSE)=0,"Vakuumiert geschält"),
IFERROR(IF(VLOOKUP(O2025,'[1]vakuumierte Fertigprodukte'!$B:$C,2,FALSE)=0,"Fertigprodukte"),
IFERROR(IF(VLOOKUP(O2025,'[1]vakuumierte Fertigprodukte'!$E:$FI,2,FALSE)=0,"Vakuumierte Zipfel"),
IFERROR(IF(VLOOKUP(O2025,[1]Wurste!$B:$C,2,FALSE)=0,"Räucherwürste"),
IFERROR(IF(VLOOKUP(O2025,[1]Wurste!$E:$F,2,FALSE)=0,"URW/URGW Wurst"),
IFERROR(IF(VLOOKUP(O2025,[1]Wurste!$H:$I,2,FALSE)=0,"HF-Wurst Vegan"),
IFERROR(IF(VLOOKUP(O2025,[1]Wurste!$K:$L,2,FALSE)=0,"320er ohne Würste"),
IFERROR(IF(AND(OR(Abfalldokumentation!$A2025="BU3",Abfalldokumentation!$A2025="Verkauf"),Abfalldokumentation!$F2025="Schimmel",Abfalldokumentation!$G2025="keinen Abnehmer/kein Schälpersonal"),"Div. Zipfel, ES ohne Verwendung",VLOOKUP(Abfalldokumentation!$E2025,Produktgruppen!A:B,2,FALSE)),"-")))))))))))))))))))))))</f>
        <v>Rest</v>
      </c>
      <c r="E2025" s="113" t="str">
        <f>IFERROR(VLOOKUP(Abfalldokumentation!$O2025,Artikel!A:C,3,FALSE),Abfalldokumentation!$O2025)</f>
        <v>-</v>
      </c>
      <c r="F2025" s="113" t="str">
        <f>VLOOKUP(T2025,'Liste Gründe'!A:D,2,FALSE)</f>
        <v>Linienbezogen</v>
      </c>
      <c r="G2025" s="112" t="str">
        <f>IF(ISBLANK(V2025),VLOOKUP(Abfalldokumentation!$P2025,'Liste Gründe'!A:D,3,FALSE),V2025)</f>
        <v>Maschinenabfall</v>
      </c>
      <c r="H2025" s="113" t="str">
        <f>IF(ISBLANK(Abfalldokumentation!$W2025),"-",Abfalldokumentation!$W2025)</f>
        <v>-</v>
      </c>
      <c r="I2025" s="113">
        <f>_xlfn.ISOWEEKNUM(C2025)</f>
        <v>47</v>
      </c>
      <c r="J2025" s="114" t="str">
        <f>"Produkte"</f>
        <v>Produkte</v>
      </c>
      <c r="K2025" s="114" t="str">
        <f>"BUs"</f>
        <v>BUs</v>
      </c>
      <c r="L2025" s="114" t="str">
        <f>"Symptome"</f>
        <v>Symptome</v>
      </c>
      <c r="M2025" s="113" t="str">
        <f>IFERROR(VLOOKUP(Abfalldokumentation!$O2025,Kennzahlen!S:V,3,FALSE)*Abfalldokumentation!$B2025,"0")</f>
        <v>0</v>
      </c>
      <c r="N2025" s="113" t="str">
        <f>IF(ISBLANK(Q2025),VLOOKUP(Abfalldokumentation!$O2025,'Linien - BU'!R:S,2,FALSE),Q2025)</f>
        <v>Schmelze</v>
      </c>
      <c r="O2025" s="115" t="str">
        <f>R2025</f>
        <v>-</v>
      </c>
      <c r="P2025" s="115">
        <f>T2025</f>
        <v>30</v>
      </c>
      <c r="Q2025" s="116" t="s">
        <v>184</v>
      </c>
      <c r="R2025" s="118" t="s">
        <v>54</v>
      </c>
      <c r="S2025" s="118">
        <v>48</v>
      </c>
      <c r="T2025" s="118">
        <v>30</v>
      </c>
      <c r="U2025" s="119">
        <v>44524</v>
      </c>
      <c r="V2025" s="120"/>
      <c r="W2025" s="118"/>
      <c r="X2025" s="121" t="str">
        <f>IFERROR(VLOOKUP(Abfalldokumentation!$R2025,Artikel!A:C,3,FALSE),Abfalldokumentation!$R2025)</f>
        <v>-</v>
      </c>
    </row>
    <row r="2026" spans="1:24" ht="30" customHeight="1" x14ac:dyDescent="0.25">
      <c r="A2026" s="110" t="str">
        <f>VLOOKUP(N2026,'Linien - BU'!A:B,2,FALSE)</f>
        <v>Rest</v>
      </c>
      <c r="B2026" s="111">
        <f>S2026</f>
        <v>1500</v>
      </c>
      <c r="C2026" s="112">
        <f>Abfalldokumentation!$U2026</f>
        <v>44524</v>
      </c>
      <c r="D2026" s="111" t="str">
        <f>IFERROR(IF(VLOOKUP(O2026,'[1]Rohware 230'!$B:$C,2,FALSE)=0,"Rohware"),
IFERROR(IF(VLOOKUP(O2026,[1]Sammelnr.!$B:$C,2,FALSE)=0,"Sammelnr. ungeschält ABS"),
IFERROR(IF(VLOOKUP(O2026,[1]Sammelnr.!$E:$F,2,FALSE)=0,"Sammelnr. ungeschält VS"),
IFERROR(IF(VLOOKUP(O2026,[1]Sammelnr.!$H:$I,2,FALSE)=0,"Sammelnr. geschält"),
IFERROR(IF(VLOOKUP(O2026,[1]Offen!$B:$C,2,FALSE)=0,"Offen ungeschält ABS"),
IFERROR(IF(VLOOKUP(O2026,[1]Offen!$E:$F,2,FALSE)=0,"Offen ungeschält VOS"),
IFERROR(IF(VLOOKUP(O2026,[1]Offen!$H:$I,2,FALSE)=0,"Offen geschält RW"),
IFERROR(IF(VLOOKUP(O2026,[1]Offen!$K:$L,2,FALSE)=0,"Offen vegan"),
IFERROR(IF(VLOOKUP(O2026,[1]Offen!$N:$O,2,FALSE)=0,"Offen Zipfel"),
IFERROR(IF(VLOOKUP(O2026,[1]Offen!$Q:$R,2,FALSE)=0,"Offen Endstücke"),
IFERROR(IF(VLOOKUP(O2026,[1]Vakuumiert!$B:$C,2,FALSE)=0,"Vakuumierter VOS ungeschält"),
IFERROR(IF(VLOOKUP(O2026,[1]Vakuumiert!$E:$F,2,FALSE)=0,"Vakuumierter ABS ungeschält"),
IFERROR(IF(VLOOKUP(O2026,[1]Vakuumiert!$H:$I,2,FALSE)=0,"Vakuumierter VOS geschält"),
IFERROR(IF(VLOOKUP(O2026,[1]Vakuumiert!$K:$L,2,FALSE)=0,"Vakuumierter VOS vegan"),
IFERROR(IF(VLOOKUP(O2026,[1]Vakuumiert!$N:$O,2,FALSE)=0,"Vakuumierter VOS Zipfel"),
IFERROR(IF(VLOOKUP(O2026,[1]Vakuumiert!$Q:$R,2,FALSE)=0,"Vakuumiert geschält"),
IFERROR(IF(VLOOKUP(O2026,'[1]vakuumierte Fertigprodukte'!$B:$C,2,FALSE)=0,"Fertigprodukte"),
IFERROR(IF(VLOOKUP(O2026,'[1]vakuumierte Fertigprodukte'!$E:$FI,2,FALSE)=0,"Vakuumierte Zipfel"),
IFERROR(IF(VLOOKUP(O2026,[1]Wurste!$B:$C,2,FALSE)=0,"Räucherwürste"),
IFERROR(IF(VLOOKUP(O2026,[1]Wurste!$E:$F,2,FALSE)=0,"URW/URGW Wurst"),
IFERROR(IF(VLOOKUP(O2026,[1]Wurste!$H:$I,2,FALSE)=0,"HF-Wurst Vegan"),
IFERROR(IF(VLOOKUP(O2026,[1]Wurste!$K:$L,2,FALSE)=0,"320er ohne Würste"),
IFERROR(IF(AND(OR(Abfalldokumentation!$A2026="BU3",Abfalldokumentation!$A2026="Verkauf"),Abfalldokumentation!$F2026="Schimmel",Abfalldokumentation!$G2026="keinen Abnehmer/kein Schälpersonal"),"Div. Zipfel, ES ohne Verwendung",VLOOKUP(Abfalldokumentation!$E2026,Produktgruppen!A:B,2,FALSE)),"-")))))))))))))))))))))))</f>
        <v>-</v>
      </c>
      <c r="E2026" s="113" t="str">
        <f>IFERROR(VLOOKUP(Abfalldokumentation!$O2026,Artikel!A:C,3,FALSE),Abfalldokumentation!$O2026)</f>
        <v>Räucherscheiben bunter Pfeffer</v>
      </c>
      <c r="F2026" s="113" t="str">
        <f>VLOOKUP(T2026,'Liste Gründe'!A:D,2,FALSE)</f>
        <v>Schimmel</v>
      </c>
      <c r="G2026" s="112" t="str">
        <f>IF(ISBLANK(V2026),VLOOKUP(Abfalldokumentation!$P2026,'Liste Gründe'!A:D,3,FALSE),V2026)</f>
        <v>Schimmel</v>
      </c>
      <c r="H2026" s="113" t="str">
        <f>IF(ISBLANK(Abfalldokumentation!$W2026),"-",Abfalldokumentation!$W2026)</f>
        <v>-</v>
      </c>
      <c r="I2026" s="113">
        <f>_xlfn.ISOWEEKNUM(C2026)</f>
        <v>47</v>
      </c>
      <c r="J2026" s="114" t="str">
        <f>"Produkte"</f>
        <v>Produkte</v>
      </c>
      <c r="K2026" s="114" t="str">
        <f>"BUs"</f>
        <v>BUs</v>
      </c>
      <c r="L2026" s="114" t="str">
        <f>"Symptome"</f>
        <v>Symptome</v>
      </c>
      <c r="M2026" s="113" t="str">
        <f>IFERROR(VLOOKUP(Abfalldokumentation!$O2026,Kennzahlen!S:V,3,FALSE)*Abfalldokumentation!$B2026,"0")</f>
        <v>0</v>
      </c>
      <c r="N2026" s="113" t="str">
        <f>IF(ISBLANK(Q2026),VLOOKUP(Abfalldokumentation!$O2026,'Linien - BU'!R:S,2,FALSE),Q2026)</f>
        <v>Externe</v>
      </c>
      <c r="O2026" s="115" t="str">
        <f>R2026</f>
        <v>Räucherscheiben bunter Pfeffer</v>
      </c>
      <c r="P2026" s="115">
        <f>T2026</f>
        <v>12</v>
      </c>
      <c r="Q2026" s="116" t="s">
        <v>277</v>
      </c>
      <c r="R2026" s="118" t="s">
        <v>16640</v>
      </c>
      <c r="S2026" s="118">
        <v>1500</v>
      </c>
      <c r="T2026" s="118">
        <v>12</v>
      </c>
      <c r="U2026" s="119">
        <v>44524</v>
      </c>
      <c r="V2026" s="120"/>
      <c r="W2026" s="118"/>
      <c r="X2026" s="121" t="str">
        <f>IFERROR(VLOOKUP(Abfalldokumentation!$R2026,Artikel!A:C,3,FALSE),Abfalldokumentation!$R2026)</f>
        <v>Räucherscheiben bunter Pfeffer</v>
      </c>
    </row>
    <row r="2027" spans="1:24" ht="30" customHeight="1" x14ac:dyDescent="0.25">
      <c r="A2027" s="110" t="str">
        <f>VLOOKUP(N2027,'Linien - BU'!A:B,2,FALSE)</f>
        <v>BU3</v>
      </c>
      <c r="B2027" s="111">
        <f>S2027</f>
        <v>5</v>
      </c>
      <c r="C2027" s="112">
        <f>Abfalldokumentation!$U2027</f>
        <v>44524</v>
      </c>
      <c r="D2027" s="111" t="str">
        <f>IFERROR(IF(VLOOKUP(O2027,'[1]Rohware 230'!$B:$C,2,FALSE)=0,"Rohware"),
IFERROR(IF(VLOOKUP(O2027,[1]Sammelnr.!$B:$C,2,FALSE)=0,"Sammelnr. ungeschält ABS"),
IFERROR(IF(VLOOKUP(O2027,[1]Sammelnr.!$E:$F,2,FALSE)=0,"Sammelnr. ungeschält VS"),
IFERROR(IF(VLOOKUP(O2027,[1]Sammelnr.!$H:$I,2,FALSE)=0,"Sammelnr. geschält"),
IFERROR(IF(VLOOKUP(O2027,[1]Offen!$B:$C,2,FALSE)=0,"Offen ungeschält ABS"),
IFERROR(IF(VLOOKUP(O2027,[1]Offen!$E:$F,2,FALSE)=0,"Offen ungeschält VOS"),
IFERROR(IF(VLOOKUP(O2027,[1]Offen!$H:$I,2,FALSE)=0,"Offen geschält RW"),
IFERROR(IF(VLOOKUP(O2027,[1]Offen!$K:$L,2,FALSE)=0,"Offen vegan"),
IFERROR(IF(VLOOKUP(O2027,[1]Offen!$N:$O,2,FALSE)=0,"Offen Zipfel"),
IFERROR(IF(VLOOKUP(O2027,[1]Offen!$Q:$R,2,FALSE)=0,"Offen Endstücke"),
IFERROR(IF(VLOOKUP(O2027,[1]Vakuumiert!$B:$C,2,FALSE)=0,"Vakuumierter VOS ungeschält"),
IFERROR(IF(VLOOKUP(O2027,[1]Vakuumiert!$E:$F,2,FALSE)=0,"Vakuumierter ABS ungeschält"),
IFERROR(IF(VLOOKUP(O2027,[1]Vakuumiert!$H:$I,2,FALSE)=0,"Vakuumierter VOS geschält"),
IFERROR(IF(VLOOKUP(O2027,[1]Vakuumiert!$K:$L,2,FALSE)=0,"Vakuumierter VOS vegan"),
IFERROR(IF(VLOOKUP(O2027,[1]Vakuumiert!$N:$O,2,FALSE)=0,"Vakuumierter VOS Zipfel"),
IFERROR(IF(VLOOKUP(O2027,[1]Vakuumiert!$Q:$R,2,FALSE)=0,"Vakuumiert geschält"),
IFERROR(IF(VLOOKUP(O2027,'[1]vakuumierte Fertigprodukte'!$B:$C,2,FALSE)=0,"Fertigprodukte"),
IFERROR(IF(VLOOKUP(O2027,'[1]vakuumierte Fertigprodukte'!$E:$FI,2,FALSE)=0,"Vakuumierte Zipfel"),
IFERROR(IF(VLOOKUP(O2027,[1]Wurste!$B:$C,2,FALSE)=0,"Räucherwürste"),
IFERROR(IF(VLOOKUP(O2027,[1]Wurste!$E:$F,2,FALSE)=0,"URW/URGW Wurst"),
IFERROR(IF(VLOOKUP(O2027,[1]Wurste!$H:$I,2,FALSE)=0,"HF-Wurst Vegan"),
IFERROR(IF(VLOOKUP(O2027,[1]Wurste!$K:$L,2,FALSE)=0,"320er ohne Würste"),
IFERROR(IF(AND(OR(Abfalldokumentation!$A2027="BU3",Abfalldokumentation!$A2027="Verkauf"),Abfalldokumentation!$F2027="Schimmel",Abfalldokumentation!$G2027="keinen Abnehmer/kein Schälpersonal"),"Div. Zipfel, ES ohne Verwendung",VLOOKUP(Abfalldokumentation!$E2027,Produktgruppen!A:B,2,FALSE)),"-")))))))))))))))))))))))</f>
        <v>Offen ungeschält VOS</v>
      </c>
      <c r="E2027" s="113" t="str">
        <f>IFERROR(VLOOKUP(Abfalldokumentation!$O2027,Artikel!A:C,3,FALSE),Abfalldokumentation!$O2027)</f>
        <v>VOS Räucher extra natri</v>
      </c>
      <c r="F2027" s="113" t="str">
        <f>VLOOKUP(T2027,'Liste Gründe'!A:D,2,FALSE)</f>
        <v>Schimmel</v>
      </c>
      <c r="G2027" s="112" t="str">
        <f>IF(ISBLANK(V2027),VLOOKUP(Abfalldokumentation!$P2027,'Liste Gründe'!A:D,3,FALSE),V2027)</f>
        <v>Schimmel</v>
      </c>
      <c r="H2027" s="113" t="str">
        <f>IF(ISBLANK(Abfalldokumentation!$W2027),"-",Abfalldokumentation!$W2027)</f>
        <v>-</v>
      </c>
      <c r="I2027" s="113">
        <f>_xlfn.ISOWEEKNUM(C2027)</f>
        <v>47</v>
      </c>
      <c r="J2027" s="114" t="str">
        <f>"Produkte"</f>
        <v>Produkte</v>
      </c>
      <c r="K2027" s="114" t="str">
        <f>"BUs"</f>
        <v>BUs</v>
      </c>
      <c r="L2027" s="114" t="str">
        <f>"Symptome"</f>
        <v>Symptome</v>
      </c>
      <c r="M2027" s="113">
        <f>IFERROR(VLOOKUP(Abfalldokumentation!$O2027,Kennzahlen!S:V,3,FALSE)*Abfalldokumentation!$B2027,"0")</f>
        <v>2.5</v>
      </c>
      <c r="N2027" s="113" t="str">
        <f>IF(ISBLANK(Q2027),VLOOKUP(Abfalldokumentation!$O2027,'Linien - BU'!R:S,2,FALSE),Q2027)</f>
        <v>BU3</v>
      </c>
      <c r="O2027" s="115">
        <f>R2027</f>
        <v>29500613</v>
      </c>
      <c r="P2027" s="115">
        <f>T2027</f>
        <v>12</v>
      </c>
      <c r="Q2027" s="116" t="s">
        <v>8</v>
      </c>
      <c r="R2027" s="118">
        <v>29500613</v>
      </c>
      <c r="S2027" s="118">
        <v>5</v>
      </c>
      <c r="T2027" s="118">
        <v>12</v>
      </c>
      <c r="U2027" s="119">
        <v>44524</v>
      </c>
      <c r="V2027" s="120"/>
      <c r="W2027" s="118"/>
      <c r="X2027" s="121" t="str">
        <f>IFERROR(VLOOKUP(Abfalldokumentation!$R2027,Artikel!A:C,3,FALSE),Abfalldokumentation!$R2027)</f>
        <v>VOS Räucher extra natri</v>
      </c>
    </row>
    <row r="2028" spans="1:24" ht="30" customHeight="1" x14ac:dyDescent="0.25">
      <c r="A2028" s="110" t="str">
        <f>VLOOKUP(N2028,'Linien - BU'!A:B,2,FALSE)</f>
        <v>BU1</v>
      </c>
      <c r="B2028" s="111">
        <f>S2028</f>
        <v>5</v>
      </c>
      <c r="C2028" s="112">
        <f>Abfalldokumentation!$U2028</f>
        <v>44524</v>
      </c>
      <c r="D2028" s="111" t="str">
        <f>IFERROR(IF(VLOOKUP(O2028,'[1]Rohware 230'!$B:$C,2,FALSE)=0,"Rohware"),
IFERROR(IF(VLOOKUP(O2028,[1]Sammelnr.!$B:$C,2,FALSE)=0,"Sammelnr. ungeschält ABS"),
IFERROR(IF(VLOOKUP(O2028,[1]Sammelnr.!$E:$F,2,FALSE)=0,"Sammelnr. ungeschält VS"),
IFERROR(IF(VLOOKUP(O2028,[1]Sammelnr.!$H:$I,2,FALSE)=0,"Sammelnr. geschält"),
IFERROR(IF(VLOOKUP(O2028,[1]Offen!$B:$C,2,FALSE)=0,"Offen ungeschält ABS"),
IFERROR(IF(VLOOKUP(O2028,[1]Offen!$E:$F,2,FALSE)=0,"Offen ungeschält VOS"),
IFERROR(IF(VLOOKUP(O2028,[1]Offen!$H:$I,2,FALSE)=0,"Offen geschält RW"),
IFERROR(IF(VLOOKUP(O2028,[1]Offen!$K:$L,2,FALSE)=0,"Offen vegan"),
IFERROR(IF(VLOOKUP(O2028,[1]Offen!$N:$O,2,FALSE)=0,"Offen Zipfel"),
IFERROR(IF(VLOOKUP(O2028,[1]Offen!$Q:$R,2,FALSE)=0,"Offen Endstücke"),
IFERROR(IF(VLOOKUP(O2028,[1]Vakuumiert!$B:$C,2,FALSE)=0,"Vakuumierter VOS ungeschält"),
IFERROR(IF(VLOOKUP(O2028,[1]Vakuumiert!$E:$F,2,FALSE)=0,"Vakuumierter ABS ungeschält"),
IFERROR(IF(VLOOKUP(O2028,[1]Vakuumiert!$H:$I,2,FALSE)=0,"Vakuumierter VOS geschält"),
IFERROR(IF(VLOOKUP(O2028,[1]Vakuumiert!$K:$L,2,FALSE)=0,"Vakuumierter VOS vegan"),
IFERROR(IF(VLOOKUP(O2028,[1]Vakuumiert!$N:$O,2,FALSE)=0,"Vakuumierter VOS Zipfel"),
IFERROR(IF(VLOOKUP(O2028,[1]Vakuumiert!$Q:$R,2,FALSE)=0,"Vakuumiert geschält"),
IFERROR(IF(VLOOKUP(O2028,'[1]vakuumierte Fertigprodukte'!$B:$C,2,FALSE)=0,"Fertigprodukte"),
IFERROR(IF(VLOOKUP(O2028,'[1]vakuumierte Fertigprodukte'!$E:$FI,2,FALSE)=0,"Vakuumierte Zipfel"),
IFERROR(IF(VLOOKUP(O2028,[1]Wurste!$B:$C,2,FALSE)=0,"Räucherwürste"),
IFERROR(IF(VLOOKUP(O2028,[1]Wurste!$E:$F,2,FALSE)=0,"URW/URGW Wurst"),
IFERROR(IF(VLOOKUP(O2028,[1]Wurste!$H:$I,2,FALSE)=0,"HF-Wurst Vegan"),
IFERROR(IF(VLOOKUP(O2028,[1]Wurste!$K:$L,2,FALSE)=0,"320er ohne Würste"),
IFERROR(IF(AND(OR(Abfalldokumentation!$A2028="BU3",Abfalldokumentation!$A2028="Verkauf"),Abfalldokumentation!$F2028="Schimmel",Abfalldokumentation!$G2028="keinen Abnehmer/kein Schälpersonal"),"Div. Zipfel, ES ohne Verwendung",VLOOKUP(Abfalldokumentation!$E2028,Produktgruppen!A:B,2,FALSE)),"-")))))))))))))))))))))))</f>
        <v>Vorschmelz</v>
      </c>
      <c r="E2028" s="113" t="str">
        <f>IFERROR(VLOOKUP(Abfalldokumentation!$O2028,Artikel!A:C,3,FALSE),Abfalldokumentation!$O2028)</f>
        <v>VOS-ABS ENTSORGUNG</v>
      </c>
      <c r="F2028" s="113" t="str">
        <f>VLOOKUP(T2028,'Liste Gründe'!A:D,2,FALSE)</f>
        <v>Rest</v>
      </c>
      <c r="G2028" s="112" t="str">
        <f>IF(ISBLANK(V2028),VLOOKUP(Abfalldokumentation!$P2028,'Liste Gründe'!A:D,3,FALSE),V2028)</f>
        <v>geschälte Rinde</v>
      </c>
      <c r="H2028" s="113" t="str">
        <f>IF(ISBLANK(Abfalldokumentation!$W2028),"-",Abfalldokumentation!$W2028)</f>
        <v>-</v>
      </c>
      <c r="I2028" s="113">
        <f>_xlfn.ISOWEEKNUM(C2028)</f>
        <v>47</v>
      </c>
      <c r="J2028" s="114" t="str">
        <f>"Produkte"</f>
        <v>Produkte</v>
      </c>
      <c r="K2028" s="114" t="str">
        <f>"BUs"</f>
        <v>BUs</v>
      </c>
      <c r="L2028" s="114" t="str">
        <f>"Symptome"</f>
        <v>Symptome</v>
      </c>
      <c r="M2028" s="113">
        <f>IFERROR(VLOOKUP(Abfalldokumentation!$O2028,Kennzahlen!S:V,3,FALSE)*Abfalldokumentation!$B2028,"0")</f>
        <v>0.05</v>
      </c>
      <c r="N2028" s="113" t="str">
        <f>IF(ISBLANK(Q2028),VLOOKUP(Abfalldokumentation!$O2028,'Linien - BU'!R:S,2,FALSE),Q2028)</f>
        <v>BU1</v>
      </c>
      <c r="O2028" s="115">
        <f>R2028</f>
        <v>29500917</v>
      </c>
      <c r="P2028" s="115">
        <f>T2028</f>
        <v>60</v>
      </c>
      <c r="Q2028" s="116" t="s">
        <v>6</v>
      </c>
      <c r="R2028" s="118">
        <v>29500917</v>
      </c>
      <c r="S2028" s="118">
        <v>5</v>
      </c>
      <c r="T2028" s="118">
        <v>60</v>
      </c>
      <c r="U2028" s="119">
        <v>44524</v>
      </c>
      <c r="V2028" s="120"/>
      <c r="W2028" s="118"/>
      <c r="X2028" s="121" t="str">
        <f>IFERROR(VLOOKUP(Abfalldokumentation!$R2028,Artikel!A:C,3,FALSE),Abfalldokumentation!$R2028)</f>
        <v>VOS-ABS ENTSORGUNG</v>
      </c>
    </row>
    <row r="2029" spans="1:24" ht="30" customHeight="1" x14ac:dyDescent="0.25">
      <c r="A2029" s="110" t="str">
        <f>VLOOKUP(N2029,'Linien - BU'!A:B,2,FALSE)</f>
        <v>Rest</v>
      </c>
      <c r="B2029" s="111">
        <f>S2029</f>
        <v>4.5</v>
      </c>
      <c r="C2029" s="112">
        <f>Abfalldokumentation!$U2029</f>
        <v>44524</v>
      </c>
      <c r="D2029" s="111" t="str">
        <f>IFERROR(IF(VLOOKUP(O2029,'[1]Rohware 230'!$B:$C,2,FALSE)=0,"Rohware"),
IFERROR(IF(VLOOKUP(O2029,[1]Sammelnr.!$B:$C,2,FALSE)=0,"Sammelnr. ungeschält ABS"),
IFERROR(IF(VLOOKUP(O2029,[1]Sammelnr.!$E:$F,2,FALSE)=0,"Sammelnr. ungeschält VS"),
IFERROR(IF(VLOOKUP(O2029,[1]Sammelnr.!$H:$I,2,FALSE)=0,"Sammelnr. geschält"),
IFERROR(IF(VLOOKUP(O2029,[1]Offen!$B:$C,2,FALSE)=0,"Offen ungeschält ABS"),
IFERROR(IF(VLOOKUP(O2029,[1]Offen!$E:$F,2,FALSE)=0,"Offen ungeschält VOS"),
IFERROR(IF(VLOOKUP(O2029,[1]Offen!$H:$I,2,FALSE)=0,"Offen geschält RW"),
IFERROR(IF(VLOOKUP(O2029,[1]Offen!$K:$L,2,FALSE)=0,"Offen vegan"),
IFERROR(IF(VLOOKUP(O2029,[1]Offen!$N:$O,2,FALSE)=0,"Offen Zipfel"),
IFERROR(IF(VLOOKUP(O2029,[1]Offen!$Q:$R,2,FALSE)=0,"Offen Endstücke"),
IFERROR(IF(VLOOKUP(O2029,[1]Vakuumiert!$B:$C,2,FALSE)=0,"Vakuumierter VOS ungeschält"),
IFERROR(IF(VLOOKUP(O2029,[1]Vakuumiert!$E:$F,2,FALSE)=0,"Vakuumierter ABS ungeschält"),
IFERROR(IF(VLOOKUP(O2029,[1]Vakuumiert!$H:$I,2,FALSE)=0,"Vakuumierter VOS geschält"),
IFERROR(IF(VLOOKUP(O2029,[1]Vakuumiert!$K:$L,2,FALSE)=0,"Vakuumierter VOS vegan"),
IFERROR(IF(VLOOKUP(O2029,[1]Vakuumiert!$N:$O,2,FALSE)=0,"Vakuumierter VOS Zipfel"),
IFERROR(IF(VLOOKUP(O2029,[1]Vakuumiert!$Q:$R,2,FALSE)=0,"Vakuumiert geschält"),
IFERROR(IF(VLOOKUP(O2029,'[1]vakuumierte Fertigprodukte'!$B:$C,2,FALSE)=0,"Fertigprodukte"),
IFERROR(IF(VLOOKUP(O2029,'[1]vakuumierte Fertigprodukte'!$E:$FI,2,FALSE)=0,"Vakuumierte Zipfel"),
IFERROR(IF(VLOOKUP(O2029,[1]Wurste!$B:$C,2,FALSE)=0,"Räucherwürste"),
IFERROR(IF(VLOOKUP(O2029,[1]Wurste!$E:$F,2,FALSE)=0,"URW/URGW Wurst"),
IFERROR(IF(VLOOKUP(O2029,[1]Wurste!$H:$I,2,FALSE)=0,"HF-Wurst Vegan"),
IFERROR(IF(VLOOKUP(O2029,[1]Wurste!$K:$L,2,FALSE)=0,"320er ohne Würste"),
IFERROR(IF(AND(OR(Abfalldokumentation!$A2029="BU3",Abfalldokumentation!$A2029="Verkauf"),Abfalldokumentation!$F2029="Schimmel",Abfalldokumentation!$G2029="keinen Abnehmer/kein Schälpersonal"),"Div. Zipfel, ES ohne Verwendung",VLOOKUP(Abfalldokumentation!$E2029,Produktgruppen!A:B,2,FALSE)),"-")))))))))))))))))))))))</f>
        <v>Rest</v>
      </c>
      <c r="E2029" s="113" t="str">
        <f>IFERROR(VLOOKUP(Abfalldokumentation!$O2029,Artikel!A:C,3,FALSE),Abfalldokumentation!$O2029)</f>
        <v>-</v>
      </c>
      <c r="F2029" s="113" t="str">
        <f>VLOOKUP(T2029,'Liste Gründe'!A:D,2,FALSE)</f>
        <v>Qualitätssicherung</v>
      </c>
      <c r="G2029" s="112" t="str">
        <f>IF(ISBLANK(V2029),VLOOKUP(Abfalldokumentation!$P2029,'Liste Gründe'!A:D,3,FALSE),V2029)</f>
        <v>Sensorik</v>
      </c>
      <c r="H2029" s="113" t="str">
        <f>IF(ISBLANK(Abfalldokumentation!$W2029),"-",Abfalldokumentation!$W2029)</f>
        <v>-</v>
      </c>
      <c r="I2029" s="113">
        <f>_xlfn.ISOWEEKNUM(C2029)</f>
        <v>47</v>
      </c>
      <c r="J2029" s="114" t="str">
        <f>"Produkte"</f>
        <v>Produkte</v>
      </c>
      <c r="K2029" s="114" t="str">
        <f>"BUs"</f>
        <v>BUs</v>
      </c>
      <c r="L2029" s="114" t="str">
        <f>"Symptome"</f>
        <v>Symptome</v>
      </c>
      <c r="M2029" s="113" t="str">
        <f>IFERROR(VLOOKUP(Abfalldokumentation!$O2029,Kennzahlen!S:V,3,FALSE)*Abfalldokumentation!$B2029,"0")</f>
        <v>0</v>
      </c>
      <c r="N2029" s="113" t="str">
        <f>IF(ISBLANK(Q2029),VLOOKUP(Abfalldokumentation!$O2029,'Linien - BU'!R:S,2,FALSE),Q2029)</f>
        <v>Labor</v>
      </c>
      <c r="O2029" s="115" t="str">
        <f>R2029</f>
        <v>-</v>
      </c>
      <c r="P2029" s="115">
        <f>T2029</f>
        <v>74</v>
      </c>
      <c r="Q2029" s="116" t="s">
        <v>199</v>
      </c>
      <c r="R2029" s="118" t="s">
        <v>54</v>
      </c>
      <c r="S2029" s="118">
        <v>4.5</v>
      </c>
      <c r="T2029" s="118">
        <v>74</v>
      </c>
      <c r="U2029" s="119">
        <v>44524</v>
      </c>
      <c r="V2029" s="120"/>
      <c r="W2029" s="118"/>
      <c r="X2029" s="121" t="str">
        <f>IFERROR(VLOOKUP(Abfalldokumentation!$R2029,Artikel!A:C,3,FALSE),Abfalldokumentation!$R2029)</f>
        <v>-</v>
      </c>
    </row>
    <row r="2030" spans="1:24" ht="30" customHeight="1" x14ac:dyDescent="0.25">
      <c r="A2030" s="110" t="str">
        <f>VLOOKUP(N2030,'Linien - BU'!A:B,2,FALSE)</f>
        <v>Rest</v>
      </c>
      <c r="B2030" s="111">
        <f>S2030</f>
        <v>78.2</v>
      </c>
      <c r="C2030" s="112">
        <f>Abfalldokumentation!$U2030</f>
        <v>44524</v>
      </c>
      <c r="D2030" s="111" t="str">
        <f>IFERROR(IF(VLOOKUP(O2030,'[1]Rohware 230'!$B:$C,2,FALSE)=0,"Rohware"),
IFERROR(IF(VLOOKUP(O2030,[1]Sammelnr.!$B:$C,2,FALSE)=0,"Sammelnr. ungeschält ABS"),
IFERROR(IF(VLOOKUP(O2030,[1]Sammelnr.!$E:$F,2,FALSE)=0,"Sammelnr. ungeschält VS"),
IFERROR(IF(VLOOKUP(O2030,[1]Sammelnr.!$H:$I,2,FALSE)=0,"Sammelnr. geschält"),
IFERROR(IF(VLOOKUP(O2030,[1]Offen!$B:$C,2,FALSE)=0,"Offen ungeschält ABS"),
IFERROR(IF(VLOOKUP(O2030,[1]Offen!$E:$F,2,FALSE)=0,"Offen ungeschält VOS"),
IFERROR(IF(VLOOKUP(O2030,[1]Offen!$H:$I,2,FALSE)=0,"Offen geschält RW"),
IFERROR(IF(VLOOKUP(O2030,[1]Offen!$K:$L,2,FALSE)=0,"Offen vegan"),
IFERROR(IF(VLOOKUP(O2030,[1]Offen!$N:$O,2,FALSE)=0,"Offen Zipfel"),
IFERROR(IF(VLOOKUP(O2030,[1]Offen!$Q:$R,2,FALSE)=0,"Offen Endstücke"),
IFERROR(IF(VLOOKUP(O2030,[1]Vakuumiert!$B:$C,2,FALSE)=0,"Vakuumierter VOS ungeschält"),
IFERROR(IF(VLOOKUP(O2030,[1]Vakuumiert!$E:$F,2,FALSE)=0,"Vakuumierter ABS ungeschält"),
IFERROR(IF(VLOOKUP(O2030,[1]Vakuumiert!$H:$I,2,FALSE)=0,"Vakuumierter VOS geschält"),
IFERROR(IF(VLOOKUP(O2030,[1]Vakuumiert!$K:$L,2,FALSE)=0,"Vakuumierter VOS vegan"),
IFERROR(IF(VLOOKUP(O2030,[1]Vakuumiert!$N:$O,2,FALSE)=0,"Vakuumierter VOS Zipfel"),
IFERROR(IF(VLOOKUP(O2030,[1]Vakuumiert!$Q:$R,2,FALSE)=0,"Vakuumiert geschält"),
IFERROR(IF(VLOOKUP(O2030,'[1]vakuumierte Fertigprodukte'!$B:$C,2,FALSE)=0,"Fertigprodukte"),
IFERROR(IF(VLOOKUP(O2030,'[1]vakuumierte Fertigprodukte'!$E:$FI,2,FALSE)=0,"Vakuumierte Zipfel"),
IFERROR(IF(VLOOKUP(O2030,[1]Wurste!$B:$C,2,FALSE)=0,"Räucherwürste"),
IFERROR(IF(VLOOKUP(O2030,[1]Wurste!$E:$F,2,FALSE)=0,"URW/URGW Wurst"),
IFERROR(IF(VLOOKUP(O2030,[1]Wurste!$H:$I,2,FALSE)=0,"HF-Wurst Vegan"),
IFERROR(IF(VLOOKUP(O2030,[1]Wurste!$K:$L,2,FALSE)=0,"320er ohne Würste"),
IFERROR(IF(AND(OR(Abfalldokumentation!$A2030="BU3",Abfalldokumentation!$A2030="Verkauf"),Abfalldokumentation!$F2030="Schimmel",Abfalldokumentation!$G2030="keinen Abnehmer/kein Schälpersonal"),"Div. Zipfel, ES ohne Verwendung",VLOOKUP(Abfalldokumentation!$E2030,Produktgruppen!A:B,2,FALSE)),"-")))))))))))))))))))))))</f>
        <v>Rest</v>
      </c>
      <c r="E2030" s="113" t="str">
        <f>IFERROR(VLOOKUP(Abfalldokumentation!$O2030,Artikel!A:C,3,FALSE),Abfalldokumentation!$O2030)</f>
        <v>-</v>
      </c>
      <c r="F2030" s="113" t="str">
        <f>VLOOKUP(T2030,'Liste Gründe'!A:D,2,FALSE)</f>
        <v>Qualitätssicherung</v>
      </c>
      <c r="G2030" s="112" t="str">
        <f>IF(ISBLANK(V2030),VLOOKUP(Abfalldokumentation!$P2030,'Liste Gründe'!A:D,3,FALSE),V2030)</f>
        <v>Laborproben</v>
      </c>
      <c r="H2030" s="113" t="str">
        <f>IF(ISBLANK(Abfalldokumentation!$W2030),"-",Abfalldokumentation!$W2030)</f>
        <v>-</v>
      </c>
      <c r="I2030" s="113">
        <f>_xlfn.ISOWEEKNUM(C2030)</f>
        <v>47</v>
      </c>
      <c r="J2030" s="114" t="str">
        <f>"Produkte"</f>
        <v>Produkte</v>
      </c>
      <c r="K2030" s="114" t="str">
        <f>"BUs"</f>
        <v>BUs</v>
      </c>
      <c r="L2030" s="114" t="str">
        <f>"Symptome"</f>
        <v>Symptome</v>
      </c>
      <c r="M2030" s="113" t="str">
        <f>IFERROR(VLOOKUP(Abfalldokumentation!$O2030,Kennzahlen!S:V,3,FALSE)*Abfalldokumentation!$B2030,"0")</f>
        <v>0</v>
      </c>
      <c r="N2030" s="113" t="str">
        <f>IF(ISBLANK(Q2030),VLOOKUP(Abfalldokumentation!$O2030,'Linien - BU'!R:S,2,FALSE),Q2030)</f>
        <v>Labor</v>
      </c>
      <c r="O2030" s="115" t="str">
        <f>R2030</f>
        <v>-</v>
      </c>
      <c r="P2030" s="115">
        <f>T2030</f>
        <v>73</v>
      </c>
      <c r="Q2030" s="116" t="s">
        <v>199</v>
      </c>
      <c r="R2030" s="118" t="s">
        <v>54</v>
      </c>
      <c r="S2030" s="118">
        <v>78.2</v>
      </c>
      <c r="T2030" s="118">
        <v>73</v>
      </c>
      <c r="U2030" s="119">
        <v>44524</v>
      </c>
      <c r="V2030" s="120"/>
      <c r="W2030" s="118"/>
      <c r="X2030" s="121" t="str">
        <f>IFERROR(VLOOKUP(Abfalldokumentation!$R2030,Artikel!A:C,3,FALSE),Abfalldokumentation!$R2030)</f>
        <v>-</v>
      </c>
    </row>
    <row r="2031" spans="1:24" ht="30" customHeight="1" x14ac:dyDescent="0.25">
      <c r="A2031" s="110" t="str">
        <f>VLOOKUP(N2031,'Linien - BU'!A:B,2,FALSE)</f>
        <v>Rest</v>
      </c>
      <c r="B2031" s="111">
        <f>S2031</f>
        <v>8</v>
      </c>
      <c r="C2031" s="112">
        <f>Abfalldokumentation!$U2031</f>
        <v>44524</v>
      </c>
      <c r="D2031" s="111" t="str">
        <f>IFERROR(IF(VLOOKUP(O2031,'[1]Rohware 230'!$B:$C,2,FALSE)=0,"Rohware"),
IFERROR(IF(VLOOKUP(O2031,[1]Sammelnr.!$B:$C,2,FALSE)=0,"Sammelnr. ungeschält ABS"),
IFERROR(IF(VLOOKUP(O2031,[1]Sammelnr.!$E:$F,2,FALSE)=0,"Sammelnr. ungeschält VS"),
IFERROR(IF(VLOOKUP(O2031,[1]Sammelnr.!$H:$I,2,FALSE)=0,"Sammelnr. geschält"),
IFERROR(IF(VLOOKUP(O2031,[1]Offen!$B:$C,2,FALSE)=0,"Offen ungeschält ABS"),
IFERROR(IF(VLOOKUP(O2031,[1]Offen!$E:$F,2,FALSE)=0,"Offen ungeschält VOS"),
IFERROR(IF(VLOOKUP(O2031,[1]Offen!$H:$I,2,FALSE)=0,"Offen geschält RW"),
IFERROR(IF(VLOOKUP(O2031,[1]Offen!$K:$L,2,FALSE)=0,"Offen vegan"),
IFERROR(IF(VLOOKUP(O2031,[1]Offen!$N:$O,2,FALSE)=0,"Offen Zipfel"),
IFERROR(IF(VLOOKUP(O2031,[1]Offen!$Q:$R,2,FALSE)=0,"Offen Endstücke"),
IFERROR(IF(VLOOKUP(O2031,[1]Vakuumiert!$B:$C,2,FALSE)=0,"Vakuumierter VOS ungeschält"),
IFERROR(IF(VLOOKUP(O2031,[1]Vakuumiert!$E:$F,2,FALSE)=0,"Vakuumierter ABS ungeschält"),
IFERROR(IF(VLOOKUP(O2031,[1]Vakuumiert!$H:$I,2,FALSE)=0,"Vakuumierter VOS geschält"),
IFERROR(IF(VLOOKUP(O2031,[1]Vakuumiert!$K:$L,2,FALSE)=0,"Vakuumierter VOS vegan"),
IFERROR(IF(VLOOKUP(O2031,[1]Vakuumiert!$N:$O,2,FALSE)=0,"Vakuumierter VOS Zipfel"),
IFERROR(IF(VLOOKUP(O2031,[1]Vakuumiert!$Q:$R,2,FALSE)=0,"Vakuumiert geschält"),
IFERROR(IF(VLOOKUP(O2031,'[1]vakuumierte Fertigprodukte'!$B:$C,2,FALSE)=0,"Fertigprodukte"),
IFERROR(IF(VLOOKUP(O2031,'[1]vakuumierte Fertigprodukte'!$E:$FI,2,FALSE)=0,"Vakuumierte Zipfel"),
IFERROR(IF(VLOOKUP(O2031,[1]Wurste!$B:$C,2,FALSE)=0,"Räucherwürste"),
IFERROR(IF(VLOOKUP(O2031,[1]Wurste!$E:$F,2,FALSE)=0,"URW/URGW Wurst"),
IFERROR(IF(VLOOKUP(O2031,[1]Wurste!$H:$I,2,FALSE)=0,"HF-Wurst Vegan"),
IFERROR(IF(VLOOKUP(O2031,[1]Wurste!$K:$L,2,FALSE)=0,"320er ohne Würste"),
IFERROR(IF(AND(OR(Abfalldokumentation!$A2031="BU3",Abfalldokumentation!$A2031="Verkauf"),Abfalldokumentation!$F2031="Schimmel",Abfalldokumentation!$G2031="keinen Abnehmer/kein Schälpersonal"),"Div. Zipfel, ES ohne Verwendung",VLOOKUP(Abfalldokumentation!$E2031,Produktgruppen!A:B,2,FALSE)),"-")))))))))))))))))))))))</f>
        <v>Rest</v>
      </c>
      <c r="E2031" s="113" t="str">
        <f>IFERROR(VLOOKUP(Abfalldokumentation!$O2031,Artikel!A:C,3,FALSE),Abfalldokumentation!$O2031)</f>
        <v>-</v>
      </c>
      <c r="F2031" s="113" t="str">
        <f>VLOOKUP(T2031,'Liste Gründe'!A:D,2,FALSE)</f>
        <v>Qualitätssicherung</v>
      </c>
      <c r="G2031" s="112" t="str">
        <f>IF(ISBLANK(V2031),VLOOKUP(Abfalldokumentation!$P2031,'Liste Gründe'!A:D,3,FALSE),V2031)</f>
        <v>Sensorik</v>
      </c>
      <c r="H2031" s="113" t="str">
        <f>IF(ISBLANK(Abfalldokumentation!$W2031),"-",Abfalldokumentation!$W2031)</f>
        <v>-</v>
      </c>
      <c r="I2031" s="113">
        <f>_xlfn.ISOWEEKNUM(C2031)</f>
        <v>47</v>
      </c>
      <c r="J2031" s="114" t="str">
        <f>"Produkte"</f>
        <v>Produkte</v>
      </c>
      <c r="K2031" s="114" t="str">
        <f>"BUs"</f>
        <v>BUs</v>
      </c>
      <c r="L2031" s="114" t="str">
        <f>"Symptome"</f>
        <v>Symptome</v>
      </c>
      <c r="M2031" s="113" t="str">
        <f>IFERROR(VLOOKUP(Abfalldokumentation!$O2031,Kennzahlen!S:V,3,FALSE)*Abfalldokumentation!$B2031,"0")</f>
        <v>0</v>
      </c>
      <c r="N2031" s="113" t="str">
        <f>IF(ISBLANK(Q2031),VLOOKUP(Abfalldokumentation!$O2031,'Linien - BU'!R:S,2,FALSE),Q2031)</f>
        <v>QM</v>
      </c>
      <c r="O2031" s="115" t="str">
        <f>R2031</f>
        <v>-</v>
      </c>
      <c r="P2031" s="115">
        <f>T2031</f>
        <v>74</v>
      </c>
      <c r="Q2031" s="116" t="s">
        <v>196</v>
      </c>
      <c r="R2031" s="118" t="s">
        <v>54</v>
      </c>
      <c r="S2031" s="118">
        <v>8</v>
      </c>
      <c r="T2031" s="118">
        <v>74</v>
      </c>
      <c r="U2031" s="119">
        <v>44524</v>
      </c>
      <c r="V2031" s="120"/>
      <c r="W2031" s="118"/>
      <c r="X2031" s="121" t="str">
        <f>IFERROR(VLOOKUP(Abfalldokumentation!$R2031,Artikel!A:C,3,FALSE),Abfalldokumentation!$R2031)</f>
        <v>-</v>
      </c>
    </row>
    <row r="2032" spans="1:24" ht="30" customHeight="1" x14ac:dyDescent="0.25">
      <c r="A2032" s="110" t="str">
        <f>VLOOKUP(N2032,'Linien - BU'!A:B,2,FALSE)</f>
        <v>BU1</v>
      </c>
      <c r="B2032" s="111">
        <f>S2032</f>
        <v>108</v>
      </c>
      <c r="C2032" s="112">
        <f>Abfalldokumentation!$U2032</f>
        <v>44524</v>
      </c>
      <c r="D2032" s="111" t="str">
        <f>IFERROR(IF(VLOOKUP(O2032,'[1]Rohware 230'!$B:$C,2,FALSE)=0,"Rohware"),
IFERROR(IF(VLOOKUP(O2032,[1]Sammelnr.!$B:$C,2,FALSE)=0,"Sammelnr. ungeschält ABS"),
IFERROR(IF(VLOOKUP(O2032,[1]Sammelnr.!$E:$F,2,FALSE)=0,"Sammelnr. ungeschält VS"),
IFERROR(IF(VLOOKUP(O2032,[1]Sammelnr.!$H:$I,2,FALSE)=0,"Sammelnr. geschält"),
IFERROR(IF(VLOOKUP(O2032,[1]Offen!$B:$C,2,FALSE)=0,"Offen ungeschält ABS"),
IFERROR(IF(VLOOKUP(O2032,[1]Offen!$E:$F,2,FALSE)=0,"Offen ungeschält VOS"),
IFERROR(IF(VLOOKUP(O2032,[1]Offen!$H:$I,2,FALSE)=0,"Offen geschält RW"),
IFERROR(IF(VLOOKUP(O2032,[1]Offen!$K:$L,2,FALSE)=0,"Offen vegan"),
IFERROR(IF(VLOOKUP(O2032,[1]Offen!$N:$O,2,FALSE)=0,"Offen Zipfel"),
IFERROR(IF(VLOOKUP(O2032,[1]Offen!$Q:$R,2,FALSE)=0,"Offen Endstücke"),
IFERROR(IF(VLOOKUP(O2032,[1]Vakuumiert!$B:$C,2,FALSE)=0,"Vakuumierter VOS ungeschält"),
IFERROR(IF(VLOOKUP(O2032,[1]Vakuumiert!$E:$F,2,FALSE)=0,"Vakuumierter ABS ungeschält"),
IFERROR(IF(VLOOKUP(O2032,[1]Vakuumiert!$H:$I,2,FALSE)=0,"Vakuumierter VOS geschält"),
IFERROR(IF(VLOOKUP(O2032,[1]Vakuumiert!$K:$L,2,FALSE)=0,"Vakuumierter VOS vegan"),
IFERROR(IF(VLOOKUP(O2032,[1]Vakuumiert!$N:$O,2,FALSE)=0,"Vakuumierter VOS Zipfel"),
IFERROR(IF(VLOOKUP(O2032,[1]Vakuumiert!$Q:$R,2,FALSE)=0,"Vakuumiert geschält"),
IFERROR(IF(VLOOKUP(O2032,'[1]vakuumierte Fertigprodukte'!$B:$C,2,FALSE)=0,"Fertigprodukte"),
IFERROR(IF(VLOOKUP(O2032,'[1]vakuumierte Fertigprodukte'!$E:$FI,2,FALSE)=0,"Vakuumierte Zipfel"),
IFERROR(IF(VLOOKUP(O2032,[1]Wurste!$B:$C,2,FALSE)=0,"Räucherwürste"),
IFERROR(IF(VLOOKUP(O2032,[1]Wurste!$E:$F,2,FALSE)=0,"URW/URGW Wurst"),
IFERROR(IF(VLOOKUP(O2032,[1]Wurste!$H:$I,2,FALSE)=0,"HF-Wurst Vegan"),
IFERROR(IF(VLOOKUP(O2032,[1]Wurste!$K:$L,2,FALSE)=0,"320er ohne Würste"),
IFERROR(IF(AND(OR(Abfalldokumentation!$A2032="BU3",Abfalldokumentation!$A2032="Verkauf"),Abfalldokumentation!$F2032="Schimmel",Abfalldokumentation!$G2032="keinen Abnehmer/kein Schälpersonal"),"Div. Zipfel, ES ohne Verwendung",VLOOKUP(Abfalldokumentation!$E2032,Produktgruppen!A:B,2,FALSE)),"-")))))))))))))))))))))))</f>
        <v>Vorschmelz</v>
      </c>
      <c r="E2032" s="113" t="str">
        <f>IFERROR(VLOOKUP(Abfalldokumentation!$O2032,Artikel!A:C,3,FALSE),Abfalldokumentation!$O2032)</f>
        <v>VOS-ABS ENTSORGUNG</v>
      </c>
      <c r="F2032" s="113" t="str">
        <f>VLOOKUP(T2032,'Liste Gründe'!A:D,2,FALSE)</f>
        <v>Rest</v>
      </c>
      <c r="G2032" s="112" t="str">
        <f>IF(ISBLANK(V2032),VLOOKUP(Abfalldokumentation!$P2032,'Liste Gründe'!A:D,3,FALSE),V2032)</f>
        <v>geschälte Rinde</v>
      </c>
      <c r="H2032" s="113" t="str">
        <f>IF(ISBLANK(Abfalldokumentation!$W2032),"-",Abfalldokumentation!$W2032)</f>
        <v>-</v>
      </c>
      <c r="I2032" s="113">
        <f>_xlfn.ISOWEEKNUM(C2032)</f>
        <v>47</v>
      </c>
      <c r="J2032" s="114" t="str">
        <f>"Produkte"</f>
        <v>Produkte</v>
      </c>
      <c r="K2032" s="114" t="str">
        <f>"BUs"</f>
        <v>BUs</v>
      </c>
      <c r="L2032" s="114" t="str">
        <f>"Symptome"</f>
        <v>Symptome</v>
      </c>
      <c r="M2032" s="113">
        <f>IFERROR(VLOOKUP(Abfalldokumentation!$O2032,Kennzahlen!S:V,3,FALSE)*Abfalldokumentation!$B2032,"0")</f>
        <v>1.08</v>
      </c>
      <c r="N2032" s="113" t="str">
        <f>IF(ISBLANK(Q2032),VLOOKUP(Abfalldokumentation!$O2032,'Linien - BU'!R:S,2,FALSE),Q2032)</f>
        <v>BU1</v>
      </c>
      <c r="O2032" s="115">
        <f>R2032</f>
        <v>29500917</v>
      </c>
      <c r="P2032" s="115">
        <f>T2032</f>
        <v>60</v>
      </c>
      <c r="Q2032" s="116" t="s">
        <v>6</v>
      </c>
      <c r="R2032" s="118">
        <v>29500917</v>
      </c>
      <c r="S2032" s="118">
        <v>108</v>
      </c>
      <c r="T2032" s="118">
        <v>60</v>
      </c>
      <c r="U2032" s="119">
        <v>44524</v>
      </c>
      <c r="V2032" s="120"/>
      <c r="W2032" s="118"/>
      <c r="X2032" s="121" t="str">
        <f>IFERROR(VLOOKUP(Abfalldokumentation!$R2032,Artikel!A:C,3,FALSE),Abfalldokumentation!$R2032)</f>
        <v>VOS-ABS ENTSORGUNG</v>
      </c>
    </row>
    <row r="2033" spans="1:24" ht="30" customHeight="1" x14ac:dyDescent="0.25">
      <c r="A2033" s="110" t="str">
        <f>VLOOKUP(N2033,'Linien - BU'!A:B,2,FALSE)</f>
        <v>Rest</v>
      </c>
      <c r="B2033" s="111">
        <f>S2033</f>
        <v>15</v>
      </c>
      <c r="C2033" s="112">
        <f>Abfalldokumentation!$U2033</f>
        <v>44524</v>
      </c>
      <c r="D2033" s="111" t="str">
        <f>IFERROR(IF(VLOOKUP(O2033,'[1]Rohware 230'!$B:$C,2,FALSE)=0,"Rohware"),
IFERROR(IF(VLOOKUP(O2033,[1]Sammelnr.!$B:$C,2,FALSE)=0,"Sammelnr. ungeschält ABS"),
IFERROR(IF(VLOOKUP(O2033,[1]Sammelnr.!$E:$F,2,FALSE)=0,"Sammelnr. ungeschält VS"),
IFERROR(IF(VLOOKUP(O2033,[1]Sammelnr.!$H:$I,2,FALSE)=0,"Sammelnr. geschält"),
IFERROR(IF(VLOOKUP(O2033,[1]Offen!$B:$C,2,FALSE)=0,"Offen ungeschält ABS"),
IFERROR(IF(VLOOKUP(O2033,[1]Offen!$E:$F,2,FALSE)=0,"Offen ungeschält VOS"),
IFERROR(IF(VLOOKUP(O2033,[1]Offen!$H:$I,2,FALSE)=0,"Offen geschält RW"),
IFERROR(IF(VLOOKUP(O2033,[1]Offen!$K:$L,2,FALSE)=0,"Offen vegan"),
IFERROR(IF(VLOOKUP(O2033,[1]Offen!$N:$O,2,FALSE)=0,"Offen Zipfel"),
IFERROR(IF(VLOOKUP(O2033,[1]Offen!$Q:$R,2,FALSE)=0,"Offen Endstücke"),
IFERROR(IF(VLOOKUP(O2033,[1]Vakuumiert!$B:$C,2,FALSE)=0,"Vakuumierter VOS ungeschält"),
IFERROR(IF(VLOOKUP(O2033,[1]Vakuumiert!$E:$F,2,FALSE)=0,"Vakuumierter ABS ungeschält"),
IFERROR(IF(VLOOKUP(O2033,[1]Vakuumiert!$H:$I,2,FALSE)=0,"Vakuumierter VOS geschält"),
IFERROR(IF(VLOOKUP(O2033,[1]Vakuumiert!$K:$L,2,FALSE)=0,"Vakuumierter VOS vegan"),
IFERROR(IF(VLOOKUP(O2033,[1]Vakuumiert!$N:$O,2,FALSE)=0,"Vakuumierter VOS Zipfel"),
IFERROR(IF(VLOOKUP(O2033,[1]Vakuumiert!$Q:$R,2,FALSE)=0,"Vakuumiert geschält"),
IFERROR(IF(VLOOKUP(O2033,'[1]vakuumierte Fertigprodukte'!$B:$C,2,FALSE)=0,"Fertigprodukte"),
IFERROR(IF(VLOOKUP(O2033,'[1]vakuumierte Fertigprodukte'!$E:$FI,2,FALSE)=0,"Vakuumierte Zipfel"),
IFERROR(IF(VLOOKUP(O2033,[1]Wurste!$B:$C,2,FALSE)=0,"Räucherwürste"),
IFERROR(IF(VLOOKUP(O2033,[1]Wurste!$E:$F,2,FALSE)=0,"URW/URGW Wurst"),
IFERROR(IF(VLOOKUP(O2033,[1]Wurste!$H:$I,2,FALSE)=0,"HF-Wurst Vegan"),
IFERROR(IF(VLOOKUP(O2033,[1]Wurste!$K:$L,2,FALSE)=0,"320er ohne Würste"),
IFERROR(IF(AND(OR(Abfalldokumentation!$A2033="BU3",Abfalldokumentation!$A2033="Verkauf"),Abfalldokumentation!$F2033="Schimmel",Abfalldokumentation!$G2033="keinen Abnehmer/kein Schälpersonal"),"Div. Zipfel, ES ohne Verwendung",VLOOKUP(Abfalldokumentation!$E2033,Produktgruppen!A:B,2,FALSE)),"-")))))))))))))))))))))))</f>
        <v>Rest</v>
      </c>
      <c r="E2033" s="113" t="str">
        <f>IFERROR(VLOOKUP(Abfalldokumentation!$O2033,Artikel!A:C,3,FALSE),Abfalldokumentation!$O2033)</f>
        <v>-</v>
      </c>
      <c r="F2033" s="113" t="str">
        <f>VLOOKUP(T2033,'Liste Gründe'!A:D,2,FALSE)</f>
        <v>Qualitätssicherung</v>
      </c>
      <c r="G2033" s="112" t="str">
        <f>IF(ISBLANK(V2033),VLOOKUP(Abfalldokumentation!$P2033,'Liste Gründe'!A:D,3,FALSE),V2033)</f>
        <v>Einwaage</v>
      </c>
      <c r="H2033" s="113" t="str">
        <f>IF(ISBLANK(Abfalldokumentation!$W2033),"-",Abfalldokumentation!$W2033)</f>
        <v>-</v>
      </c>
      <c r="I2033" s="113">
        <f>_xlfn.ISOWEEKNUM(C2033)</f>
        <v>47</v>
      </c>
      <c r="J2033" s="114" t="str">
        <f>"Produkte"</f>
        <v>Produkte</v>
      </c>
      <c r="K2033" s="114" t="str">
        <f>"BUs"</f>
        <v>BUs</v>
      </c>
      <c r="L2033" s="114" t="str">
        <f>"Symptome"</f>
        <v>Symptome</v>
      </c>
      <c r="M2033" s="113" t="str">
        <f>IFERROR(VLOOKUP(Abfalldokumentation!$O2033,Kennzahlen!S:V,3,FALSE)*Abfalldokumentation!$B2033,"0")</f>
        <v>0</v>
      </c>
      <c r="N2033" s="113" t="str">
        <f>IF(ISBLANK(Q2033),VLOOKUP(Abfalldokumentation!$O2033,'Linien - BU'!R:S,2,FALSE),Q2033)</f>
        <v>Labor</v>
      </c>
      <c r="O2033" s="115" t="str">
        <f>R2033</f>
        <v>-</v>
      </c>
      <c r="P2033" s="115">
        <f>T2033</f>
        <v>71</v>
      </c>
      <c r="Q2033" s="116" t="s">
        <v>199</v>
      </c>
      <c r="R2033" s="118" t="s">
        <v>54</v>
      </c>
      <c r="S2033" s="118">
        <v>15</v>
      </c>
      <c r="T2033" s="118">
        <v>71</v>
      </c>
      <c r="U2033" s="119">
        <v>44524</v>
      </c>
      <c r="V2033" s="120"/>
      <c r="W2033" s="118"/>
      <c r="X2033" s="121" t="str">
        <f>IFERROR(VLOOKUP(Abfalldokumentation!$R2033,Artikel!A:C,3,FALSE),Abfalldokumentation!$R2033)</f>
        <v>-</v>
      </c>
    </row>
    <row r="2034" spans="1:24" ht="30" customHeight="1" x14ac:dyDescent="0.25">
      <c r="A2034" s="110" t="str">
        <f>VLOOKUP(N2034,'Linien - BU'!A:B,2,FALSE)</f>
        <v>BU1</v>
      </c>
      <c r="B2034" s="111">
        <f>S2034</f>
        <v>795</v>
      </c>
      <c r="C2034" s="112">
        <f>Abfalldokumentation!$U2034</f>
        <v>44525</v>
      </c>
      <c r="D2034" s="111" t="str">
        <f>IFERROR(IF(VLOOKUP(O2034,'[1]Rohware 230'!$B:$C,2,FALSE)=0,"Rohware"),
IFERROR(IF(VLOOKUP(O2034,[1]Sammelnr.!$B:$C,2,FALSE)=0,"Sammelnr. ungeschält ABS"),
IFERROR(IF(VLOOKUP(O2034,[1]Sammelnr.!$E:$F,2,FALSE)=0,"Sammelnr. ungeschält VS"),
IFERROR(IF(VLOOKUP(O2034,[1]Sammelnr.!$H:$I,2,FALSE)=0,"Sammelnr. geschält"),
IFERROR(IF(VLOOKUP(O2034,[1]Offen!$B:$C,2,FALSE)=0,"Offen ungeschält ABS"),
IFERROR(IF(VLOOKUP(O2034,[1]Offen!$E:$F,2,FALSE)=0,"Offen ungeschält VOS"),
IFERROR(IF(VLOOKUP(O2034,[1]Offen!$H:$I,2,FALSE)=0,"Offen geschält RW"),
IFERROR(IF(VLOOKUP(O2034,[1]Offen!$K:$L,2,FALSE)=0,"Offen vegan"),
IFERROR(IF(VLOOKUP(O2034,[1]Offen!$N:$O,2,FALSE)=0,"Offen Zipfel"),
IFERROR(IF(VLOOKUP(O2034,[1]Offen!$Q:$R,2,FALSE)=0,"Offen Endstücke"),
IFERROR(IF(VLOOKUP(O2034,[1]Vakuumiert!$B:$C,2,FALSE)=0,"Vakuumierter VOS ungeschält"),
IFERROR(IF(VLOOKUP(O2034,[1]Vakuumiert!$E:$F,2,FALSE)=0,"Vakuumierter ABS ungeschält"),
IFERROR(IF(VLOOKUP(O2034,[1]Vakuumiert!$H:$I,2,FALSE)=0,"Vakuumierter VOS geschält"),
IFERROR(IF(VLOOKUP(O2034,[1]Vakuumiert!$K:$L,2,FALSE)=0,"Vakuumierter VOS vegan"),
IFERROR(IF(VLOOKUP(O2034,[1]Vakuumiert!$N:$O,2,FALSE)=0,"Vakuumierter VOS Zipfel"),
IFERROR(IF(VLOOKUP(O2034,[1]Vakuumiert!$Q:$R,2,FALSE)=0,"Vakuumiert geschält"),
IFERROR(IF(VLOOKUP(O2034,'[1]vakuumierte Fertigprodukte'!$B:$C,2,FALSE)=0,"Fertigprodukte"),
IFERROR(IF(VLOOKUP(O2034,'[1]vakuumierte Fertigprodukte'!$E:$FI,2,FALSE)=0,"Vakuumierte Zipfel"),
IFERROR(IF(VLOOKUP(O2034,[1]Wurste!$B:$C,2,FALSE)=0,"Räucherwürste"),
IFERROR(IF(VLOOKUP(O2034,[1]Wurste!$E:$F,2,FALSE)=0,"URW/URGW Wurst"),
IFERROR(IF(VLOOKUP(O2034,[1]Wurste!$H:$I,2,FALSE)=0,"HF-Wurst Vegan"),
IFERROR(IF(VLOOKUP(O2034,[1]Wurste!$K:$L,2,FALSE)=0,"320er ohne Würste"),
IFERROR(IF(AND(OR(Abfalldokumentation!$A2034="BU3",Abfalldokumentation!$A2034="Verkauf"),Abfalldokumentation!$F2034="Schimmel",Abfalldokumentation!$G2034="keinen Abnehmer/kein Schälpersonal"),"Div. Zipfel, ES ohne Verwendung",VLOOKUP(Abfalldokumentation!$E2034,Produktgruppen!A:B,2,FALSE)),"-")))))))))))))))))))))))</f>
        <v>Rest</v>
      </c>
      <c r="E2034" s="113" t="str">
        <f>IFERROR(VLOOKUP(Abfalldokumentation!$O2034,Artikel!A:C,3,FALSE),Abfalldokumentation!$O2034)</f>
        <v>-</v>
      </c>
      <c r="F2034" s="113" t="str">
        <f>VLOOKUP(T2034,'Liste Gründe'!A:D,2,FALSE)</f>
        <v>Linienbezogen</v>
      </c>
      <c r="G2034" s="112" t="str">
        <f>IF(ISBLANK(V2034),VLOOKUP(Abfalldokumentation!$P2034,'Liste Gründe'!A:D,3,FALSE),V2034)</f>
        <v>Darm geplatzt</v>
      </c>
      <c r="H2034" s="113" t="str">
        <f>IF(ISBLANK(Abfalldokumentation!$W2034),"-",Abfalldokumentation!$W2034)</f>
        <v>-</v>
      </c>
      <c r="I2034" s="113">
        <f>_xlfn.ISOWEEKNUM(C2034)</f>
        <v>47</v>
      </c>
      <c r="J2034" s="114" t="str">
        <f>"Produkte"</f>
        <v>Produkte</v>
      </c>
      <c r="K2034" s="114" t="str">
        <f>"BUs"</f>
        <v>BUs</v>
      </c>
      <c r="L2034" s="114" t="str">
        <f>"Symptome"</f>
        <v>Symptome</v>
      </c>
      <c r="M2034" s="113" t="str">
        <f>IFERROR(VLOOKUP(Abfalldokumentation!$O2034,Kennzahlen!S:V,3,FALSE)*Abfalldokumentation!$B2034,"0")</f>
        <v>0</v>
      </c>
      <c r="N2034" s="113" t="str">
        <f>IF(ISBLANK(Q2034),VLOOKUP(Abfalldokumentation!$O2034,'Linien - BU'!R:S,2,FALSE),Q2034)</f>
        <v>Abfüllung</v>
      </c>
      <c r="O2034" s="115" t="str">
        <f>R2034</f>
        <v>-</v>
      </c>
      <c r="P2034" s="115">
        <f>T2034</f>
        <v>34</v>
      </c>
      <c r="Q2034" s="116" t="s">
        <v>180</v>
      </c>
      <c r="R2034" s="118" t="s">
        <v>54</v>
      </c>
      <c r="S2034" s="118">
        <v>795</v>
      </c>
      <c r="T2034" s="118">
        <v>34</v>
      </c>
      <c r="U2034" s="119">
        <v>44525</v>
      </c>
      <c r="V2034" s="120"/>
      <c r="W2034" s="118"/>
      <c r="X2034" s="121" t="str">
        <f>IFERROR(VLOOKUP(Abfalldokumentation!$R2034,Artikel!A:C,3,FALSE),Abfalldokumentation!$R2034)</f>
        <v>-</v>
      </c>
    </row>
    <row r="2035" spans="1:24" ht="30" customHeight="1" x14ac:dyDescent="0.25">
      <c r="A2035" s="110" t="str">
        <f>VLOOKUP(N2035,'Linien - BU'!A:B,2,FALSE)</f>
        <v>BU3</v>
      </c>
      <c r="B2035" s="111">
        <f>S2035</f>
        <v>10</v>
      </c>
      <c r="C2035" s="112">
        <f>Abfalldokumentation!$U2035</f>
        <v>44525</v>
      </c>
      <c r="D2035" s="111" t="str">
        <f>IFERROR(IF(VLOOKUP(O2035,'[1]Rohware 230'!$B:$C,2,FALSE)=0,"Rohware"),
IFERROR(IF(VLOOKUP(O2035,[1]Sammelnr.!$B:$C,2,FALSE)=0,"Sammelnr. ungeschält ABS"),
IFERROR(IF(VLOOKUP(O2035,[1]Sammelnr.!$E:$F,2,FALSE)=0,"Sammelnr. ungeschält VS"),
IFERROR(IF(VLOOKUP(O2035,[1]Sammelnr.!$H:$I,2,FALSE)=0,"Sammelnr. geschält"),
IFERROR(IF(VLOOKUP(O2035,[1]Offen!$B:$C,2,FALSE)=0,"Offen ungeschält ABS"),
IFERROR(IF(VLOOKUP(O2035,[1]Offen!$E:$F,2,FALSE)=0,"Offen ungeschält VOS"),
IFERROR(IF(VLOOKUP(O2035,[1]Offen!$H:$I,2,FALSE)=0,"Offen geschält RW"),
IFERROR(IF(VLOOKUP(O2035,[1]Offen!$K:$L,2,FALSE)=0,"Offen vegan"),
IFERROR(IF(VLOOKUP(O2035,[1]Offen!$N:$O,2,FALSE)=0,"Offen Zipfel"),
IFERROR(IF(VLOOKUP(O2035,[1]Offen!$Q:$R,2,FALSE)=0,"Offen Endstücke"),
IFERROR(IF(VLOOKUP(O2035,[1]Vakuumiert!$B:$C,2,FALSE)=0,"Vakuumierter VOS ungeschält"),
IFERROR(IF(VLOOKUP(O2035,[1]Vakuumiert!$E:$F,2,FALSE)=0,"Vakuumierter ABS ungeschält"),
IFERROR(IF(VLOOKUP(O2035,[1]Vakuumiert!$H:$I,2,FALSE)=0,"Vakuumierter VOS geschält"),
IFERROR(IF(VLOOKUP(O2035,[1]Vakuumiert!$K:$L,2,FALSE)=0,"Vakuumierter VOS vegan"),
IFERROR(IF(VLOOKUP(O2035,[1]Vakuumiert!$N:$O,2,FALSE)=0,"Vakuumierter VOS Zipfel"),
IFERROR(IF(VLOOKUP(O2035,[1]Vakuumiert!$Q:$R,2,FALSE)=0,"Vakuumiert geschält"),
IFERROR(IF(VLOOKUP(O2035,'[1]vakuumierte Fertigprodukte'!$B:$C,2,FALSE)=0,"Fertigprodukte"),
IFERROR(IF(VLOOKUP(O2035,'[1]vakuumierte Fertigprodukte'!$E:$FI,2,FALSE)=0,"Vakuumierte Zipfel"),
IFERROR(IF(VLOOKUP(O2035,[1]Wurste!$B:$C,2,FALSE)=0,"Räucherwürste"),
IFERROR(IF(VLOOKUP(O2035,[1]Wurste!$E:$F,2,FALSE)=0,"URW/URGW Wurst"),
IFERROR(IF(VLOOKUP(O2035,[1]Wurste!$H:$I,2,FALSE)=0,"HF-Wurst Vegan"),
IFERROR(IF(VLOOKUP(O2035,[1]Wurste!$K:$L,2,FALSE)=0,"320er ohne Würste"),
IFERROR(IF(AND(OR(Abfalldokumentation!$A2035="BU3",Abfalldokumentation!$A2035="Verkauf"),Abfalldokumentation!$F2035="Schimmel",Abfalldokumentation!$G2035="keinen Abnehmer/kein Schälpersonal"),"Div. Zipfel, ES ohne Verwendung",VLOOKUP(Abfalldokumentation!$E2035,Produktgruppen!A:B,2,FALSE)),"-")))))))))))))))))))))))</f>
        <v>Vorschmelz</v>
      </c>
      <c r="E2035" s="113" t="str">
        <f>IFERROR(VLOOKUP(Abfalldokumentation!$O2035,Artikel!A:C,3,FALSE),Abfalldokumentation!$O2035)</f>
        <v>Zipfel</v>
      </c>
      <c r="F2035" s="113" t="str">
        <f>VLOOKUP(T2035,'Liste Gründe'!A:D,2,FALSE)</f>
        <v>Linienbezogen</v>
      </c>
      <c r="G2035" s="112" t="str">
        <f>IF(ISBLANK(V2035),VLOOKUP(Abfalldokumentation!$P2035,'Liste Gründe'!A:D,3,FALSE),V2035)</f>
        <v>Maschinenabfall</v>
      </c>
      <c r="H2035" s="113" t="str">
        <f>IF(ISBLANK(Abfalldokumentation!$W2035),"-",Abfalldokumentation!$W2035)</f>
        <v>-</v>
      </c>
      <c r="I2035" s="113">
        <f>_xlfn.ISOWEEKNUM(C2035)</f>
        <v>47</v>
      </c>
      <c r="J2035" s="114" t="str">
        <f>"Produkte"</f>
        <v>Produkte</v>
      </c>
      <c r="K2035" s="114" t="str">
        <f>"BUs"</f>
        <v>BUs</v>
      </c>
      <c r="L2035" s="114" t="str">
        <f>"Symptome"</f>
        <v>Symptome</v>
      </c>
      <c r="M2035" s="113" t="str">
        <f>IFERROR(VLOOKUP(Abfalldokumentation!$O2035,Kennzahlen!S:V,3,FALSE)*Abfalldokumentation!$B2035,"0")</f>
        <v>0</v>
      </c>
      <c r="N2035" s="113" t="str">
        <f>IF(ISBLANK(Q2035),VLOOKUP(Abfalldokumentation!$O2035,'Linien - BU'!R:S,2,FALSE),Q2035)</f>
        <v>BU3</v>
      </c>
      <c r="O2035" s="115" t="str">
        <f>R2035</f>
        <v>Zipfel</v>
      </c>
      <c r="P2035" s="115">
        <f>T2035</f>
        <v>30</v>
      </c>
      <c r="Q2035" s="116" t="s">
        <v>8</v>
      </c>
      <c r="R2035" s="118" t="s">
        <v>482</v>
      </c>
      <c r="S2035" s="118">
        <v>10</v>
      </c>
      <c r="T2035" s="118">
        <v>30</v>
      </c>
      <c r="U2035" s="119">
        <v>44525</v>
      </c>
      <c r="V2035" s="120"/>
      <c r="W2035" s="118"/>
      <c r="X2035" s="121" t="str">
        <f>IFERROR(VLOOKUP(Abfalldokumentation!$R2035,Artikel!A:C,3,FALSE),Abfalldokumentation!$R2035)</f>
        <v>Zipfel</v>
      </c>
    </row>
    <row r="2036" spans="1:24" ht="30" customHeight="1" x14ac:dyDescent="0.25">
      <c r="A2036" s="110" t="str">
        <f>VLOOKUP(N2036,'Linien - BU'!A:B,2,FALSE)</f>
        <v>BU1</v>
      </c>
      <c r="B2036" s="111">
        <f>S2036</f>
        <v>77</v>
      </c>
      <c r="C2036" s="112">
        <f>Abfalldokumentation!$U2036</f>
        <v>44525</v>
      </c>
      <c r="D2036" s="111" t="str">
        <f>IFERROR(IF(VLOOKUP(O2036,'[1]Rohware 230'!$B:$C,2,FALSE)=0,"Rohware"),
IFERROR(IF(VLOOKUP(O2036,[1]Sammelnr.!$B:$C,2,FALSE)=0,"Sammelnr. ungeschält ABS"),
IFERROR(IF(VLOOKUP(O2036,[1]Sammelnr.!$E:$F,2,FALSE)=0,"Sammelnr. ungeschält VS"),
IFERROR(IF(VLOOKUP(O2036,[1]Sammelnr.!$H:$I,2,FALSE)=0,"Sammelnr. geschält"),
IFERROR(IF(VLOOKUP(O2036,[1]Offen!$B:$C,2,FALSE)=0,"Offen ungeschält ABS"),
IFERROR(IF(VLOOKUP(O2036,[1]Offen!$E:$F,2,FALSE)=0,"Offen ungeschält VOS"),
IFERROR(IF(VLOOKUP(O2036,[1]Offen!$H:$I,2,FALSE)=0,"Offen geschält RW"),
IFERROR(IF(VLOOKUP(O2036,[1]Offen!$K:$L,2,FALSE)=0,"Offen vegan"),
IFERROR(IF(VLOOKUP(O2036,[1]Offen!$N:$O,2,FALSE)=0,"Offen Zipfel"),
IFERROR(IF(VLOOKUP(O2036,[1]Offen!$Q:$R,2,FALSE)=0,"Offen Endstücke"),
IFERROR(IF(VLOOKUP(O2036,[1]Vakuumiert!$B:$C,2,FALSE)=0,"Vakuumierter VOS ungeschält"),
IFERROR(IF(VLOOKUP(O2036,[1]Vakuumiert!$E:$F,2,FALSE)=0,"Vakuumierter ABS ungeschält"),
IFERROR(IF(VLOOKUP(O2036,[1]Vakuumiert!$H:$I,2,FALSE)=0,"Vakuumierter VOS geschält"),
IFERROR(IF(VLOOKUP(O2036,[1]Vakuumiert!$K:$L,2,FALSE)=0,"Vakuumierter VOS vegan"),
IFERROR(IF(VLOOKUP(O2036,[1]Vakuumiert!$N:$O,2,FALSE)=0,"Vakuumierter VOS Zipfel"),
IFERROR(IF(VLOOKUP(O2036,[1]Vakuumiert!$Q:$R,2,FALSE)=0,"Vakuumiert geschält"),
IFERROR(IF(VLOOKUP(O2036,'[1]vakuumierte Fertigprodukte'!$B:$C,2,FALSE)=0,"Fertigprodukte"),
IFERROR(IF(VLOOKUP(O2036,'[1]vakuumierte Fertigprodukte'!$E:$FI,2,FALSE)=0,"Vakuumierte Zipfel"),
IFERROR(IF(VLOOKUP(O2036,[1]Wurste!$B:$C,2,FALSE)=0,"Räucherwürste"),
IFERROR(IF(VLOOKUP(O2036,[1]Wurste!$E:$F,2,FALSE)=0,"URW/URGW Wurst"),
IFERROR(IF(VLOOKUP(O2036,[1]Wurste!$H:$I,2,FALSE)=0,"HF-Wurst Vegan"),
IFERROR(IF(VLOOKUP(O2036,[1]Wurste!$K:$L,2,FALSE)=0,"320er ohne Würste"),
IFERROR(IF(AND(OR(Abfalldokumentation!$A2036="BU3",Abfalldokumentation!$A2036="Verkauf"),Abfalldokumentation!$F2036="Schimmel",Abfalldokumentation!$G2036="keinen Abnehmer/kein Schälpersonal"),"Div. Zipfel, ES ohne Verwendung",VLOOKUP(Abfalldokumentation!$E2036,Produktgruppen!A:B,2,FALSE)),"-")))))))))))))))))))))))</f>
        <v>Vorschmelz</v>
      </c>
      <c r="E2036" s="113" t="str">
        <f>IFERROR(VLOOKUP(Abfalldokumentation!$O2036,Artikel!A:C,3,FALSE),Abfalldokumentation!$O2036)</f>
        <v>Vorschmelz</v>
      </c>
      <c r="F2036" s="113" t="str">
        <f>VLOOKUP(T2036,'Liste Gründe'!A:D,2,FALSE)</f>
        <v>Schimmel</v>
      </c>
      <c r="G2036" s="112" t="str">
        <f>IF(ISBLANK(V2036),VLOOKUP(Abfalldokumentation!$P2036,'Liste Gründe'!A:D,3,FALSE),V2036)</f>
        <v>Schimmel</v>
      </c>
      <c r="H2036" s="113" t="str">
        <f>IF(ISBLANK(Abfalldokumentation!$W2036),"-",Abfalldokumentation!$W2036)</f>
        <v>-</v>
      </c>
      <c r="I2036" s="113">
        <f>_xlfn.ISOWEEKNUM(C2036)</f>
        <v>47</v>
      </c>
      <c r="J2036" s="114" t="str">
        <f>"Produkte"</f>
        <v>Produkte</v>
      </c>
      <c r="K2036" s="114" t="str">
        <f>"BUs"</f>
        <v>BUs</v>
      </c>
      <c r="L2036" s="114" t="str">
        <f>"Symptome"</f>
        <v>Symptome</v>
      </c>
      <c r="M2036" s="113" t="str">
        <f>IFERROR(VLOOKUP(Abfalldokumentation!$O2036,Kennzahlen!S:V,3,FALSE)*Abfalldokumentation!$B2036,"0")</f>
        <v>0</v>
      </c>
      <c r="N2036" s="113" t="str">
        <f>IF(ISBLANK(Q2036),VLOOKUP(Abfalldokumentation!$O2036,'Linien - BU'!R:S,2,FALSE),Q2036)</f>
        <v>BU1</v>
      </c>
      <c r="O2036" s="115" t="str">
        <f>R2036</f>
        <v>Vorschmelz</v>
      </c>
      <c r="P2036" s="115">
        <f>T2036</f>
        <v>12</v>
      </c>
      <c r="Q2036" s="116" t="s">
        <v>6</v>
      </c>
      <c r="R2036" s="118" t="s">
        <v>351</v>
      </c>
      <c r="S2036" s="118">
        <v>77</v>
      </c>
      <c r="T2036" s="118">
        <v>12</v>
      </c>
      <c r="U2036" s="119">
        <v>44525</v>
      </c>
      <c r="V2036" s="120"/>
      <c r="W2036" s="118"/>
      <c r="X2036" s="121" t="str">
        <f>IFERROR(VLOOKUP(Abfalldokumentation!$R2036,Artikel!A:C,3,FALSE),Abfalldokumentation!$R2036)</f>
        <v>Vorschmelz</v>
      </c>
    </row>
    <row r="2037" spans="1:24" ht="30" customHeight="1" x14ac:dyDescent="0.25">
      <c r="A2037" s="110" t="str">
        <f>VLOOKUP(N2037,'Linien - BU'!A:B,2,FALSE)</f>
        <v>BU4</v>
      </c>
      <c r="B2037" s="111">
        <f>S2037</f>
        <v>30</v>
      </c>
      <c r="C2037" s="112">
        <f>Abfalldokumentation!$U2037</f>
        <v>44525</v>
      </c>
      <c r="D2037" s="111" t="str">
        <f>IFERROR(IF(VLOOKUP(O2037,'[1]Rohware 230'!$B:$C,2,FALSE)=0,"Rohware"),
IFERROR(IF(VLOOKUP(O2037,[1]Sammelnr.!$B:$C,2,FALSE)=0,"Sammelnr. ungeschält ABS"),
IFERROR(IF(VLOOKUP(O2037,[1]Sammelnr.!$E:$F,2,FALSE)=0,"Sammelnr. ungeschält VS"),
IFERROR(IF(VLOOKUP(O2037,[1]Sammelnr.!$H:$I,2,FALSE)=0,"Sammelnr. geschält"),
IFERROR(IF(VLOOKUP(O2037,[1]Offen!$B:$C,2,FALSE)=0,"Offen ungeschält ABS"),
IFERROR(IF(VLOOKUP(O2037,[1]Offen!$E:$F,2,FALSE)=0,"Offen ungeschält VOS"),
IFERROR(IF(VLOOKUP(O2037,[1]Offen!$H:$I,2,FALSE)=0,"Offen geschält RW"),
IFERROR(IF(VLOOKUP(O2037,[1]Offen!$K:$L,2,FALSE)=0,"Offen vegan"),
IFERROR(IF(VLOOKUP(O2037,[1]Offen!$N:$O,2,FALSE)=0,"Offen Zipfel"),
IFERROR(IF(VLOOKUP(O2037,[1]Offen!$Q:$R,2,FALSE)=0,"Offen Endstücke"),
IFERROR(IF(VLOOKUP(O2037,[1]Vakuumiert!$B:$C,2,FALSE)=0,"Vakuumierter VOS ungeschält"),
IFERROR(IF(VLOOKUP(O2037,[1]Vakuumiert!$E:$F,2,FALSE)=0,"Vakuumierter ABS ungeschält"),
IFERROR(IF(VLOOKUP(O2037,[1]Vakuumiert!$H:$I,2,FALSE)=0,"Vakuumierter VOS geschält"),
IFERROR(IF(VLOOKUP(O2037,[1]Vakuumiert!$K:$L,2,FALSE)=0,"Vakuumierter VOS vegan"),
IFERROR(IF(VLOOKUP(O2037,[1]Vakuumiert!$N:$O,2,FALSE)=0,"Vakuumierter VOS Zipfel"),
IFERROR(IF(VLOOKUP(O2037,[1]Vakuumiert!$Q:$R,2,FALSE)=0,"Vakuumiert geschält"),
IFERROR(IF(VLOOKUP(O2037,'[1]vakuumierte Fertigprodukte'!$B:$C,2,FALSE)=0,"Fertigprodukte"),
IFERROR(IF(VLOOKUP(O2037,'[1]vakuumierte Fertigprodukte'!$E:$FI,2,FALSE)=0,"Vakuumierte Zipfel"),
IFERROR(IF(VLOOKUP(O2037,[1]Wurste!$B:$C,2,FALSE)=0,"Räucherwürste"),
IFERROR(IF(VLOOKUP(O2037,[1]Wurste!$E:$F,2,FALSE)=0,"URW/URGW Wurst"),
IFERROR(IF(VLOOKUP(O2037,[1]Wurste!$H:$I,2,FALSE)=0,"HF-Wurst Vegan"),
IFERROR(IF(VLOOKUP(O2037,[1]Wurste!$K:$L,2,FALSE)=0,"320er ohne Würste"),
IFERROR(IF(AND(OR(Abfalldokumentation!$A2037="BU3",Abfalldokumentation!$A2037="Verkauf"),Abfalldokumentation!$F2037="Schimmel",Abfalldokumentation!$G2037="keinen Abnehmer/kein Schälpersonal"),"Div. Zipfel, ES ohne Verwendung",VLOOKUP(Abfalldokumentation!$E2037,Produktgruppen!A:B,2,FALSE)),"-")))))))))))))))))))))))</f>
        <v>Rest</v>
      </c>
      <c r="E2037" s="113" t="str">
        <f>IFERROR(VLOOKUP(Abfalldokumentation!$O2037,Artikel!A:C,3,FALSE),Abfalldokumentation!$O2037)</f>
        <v>-</v>
      </c>
      <c r="F2037" s="113" t="str">
        <f>VLOOKUP(T2037,'Liste Gründe'!A:D,2,FALSE)</f>
        <v>keinen Verwendungszweck</v>
      </c>
      <c r="G2037" s="112" t="str">
        <f>IF(ISBLANK(V2037),VLOOKUP(Abfalldokumentation!$P2037,'Liste Gründe'!A:D,3,FALSE),V2037)</f>
        <v>keinen Verwendungszweck</v>
      </c>
      <c r="H2037" s="113" t="str">
        <f>IF(ISBLANK(Abfalldokumentation!$W2037),"-",Abfalldokumentation!$W2037)</f>
        <v>-</v>
      </c>
      <c r="I2037" s="113">
        <f>_xlfn.ISOWEEKNUM(C2037)</f>
        <v>47</v>
      </c>
      <c r="J2037" s="114" t="str">
        <f>"Produkte"</f>
        <v>Produkte</v>
      </c>
      <c r="K2037" s="114" t="str">
        <f>"BUs"</f>
        <v>BUs</v>
      </c>
      <c r="L2037" s="114" t="str">
        <f>"Symptome"</f>
        <v>Symptome</v>
      </c>
      <c r="M2037" s="113" t="str">
        <f>IFERROR(VLOOKUP(Abfalldokumentation!$O2037,Kennzahlen!S:V,3,FALSE)*Abfalldokumentation!$B2037,"0")</f>
        <v>0</v>
      </c>
      <c r="N2037" s="113" t="str">
        <f>IF(ISBLANK(Q2037),VLOOKUP(Abfalldokumentation!$O2037,'Linien - BU'!R:S,2,FALSE),Q2037)</f>
        <v>BU4</v>
      </c>
      <c r="O2037" s="115" t="str">
        <f>R2037</f>
        <v>-</v>
      </c>
      <c r="P2037" s="115">
        <f>T2037</f>
        <v>61</v>
      </c>
      <c r="Q2037" s="116" t="s">
        <v>9</v>
      </c>
      <c r="R2037" s="118" t="s">
        <v>54</v>
      </c>
      <c r="S2037" s="118">
        <v>30</v>
      </c>
      <c r="T2037" s="118">
        <v>61</v>
      </c>
      <c r="U2037" s="119">
        <v>44525</v>
      </c>
      <c r="V2037" s="120"/>
      <c r="W2037" s="118"/>
      <c r="X2037" s="121" t="str">
        <f>IFERROR(VLOOKUP(Abfalldokumentation!$R2037,Artikel!A:C,3,FALSE),Abfalldokumentation!$R2037)</f>
        <v>-</v>
      </c>
    </row>
    <row r="2038" spans="1:24" ht="30" customHeight="1" x14ac:dyDescent="0.25">
      <c r="A2038" s="110" t="str">
        <f>VLOOKUP(N2038,'Linien - BU'!A:B,2,FALSE)</f>
        <v>BU1</v>
      </c>
      <c r="B2038" s="111">
        <f>S2038</f>
        <v>171</v>
      </c>
      <c r="C2038" s="112">
        <f>Abfalldokumentation!$U2038</f>
        <v>44525</v>
      </c>
      <c r="D2038" s="111" t="str">
        <f>IFERROR(IF(VLOOKUP(O2038,'[1]Rohware 230'!$B:$C,2,FALSE)=0,"Rohware"),
IFERROR(IF(VLOOKUP(O2038,[1]Sammelnr.!$B:$C,2,FALSE)=0,"Sammelnr. ungeschält ABS"),
IFERROR(IF(VLOOKUP(O2038,[1]Sammelnr.!$E:$F,2,FALSE)=0,"Sammelnr. ungeschält VS"),
IFERROR(IF(VLOOKUP(O2038,[1]Sammelnr.!$H:$I,2,FALSE)=0,"Sammelnr. geschält"),
IFERROR(IF(VLOOKUP(O2038,[1]Offen!$B:$C,2,FALSE)=0,"Offen ungeschält ABS"),
IFERROR(IF(VLOOKUP(O2038,[1]Offen!$E:$F,2,FALSE)=0,"Offen ungeschält VOS"),
IFERROR(IF(VLOOKUP(O2038,[1]Offen!$H:$I,2,FALSE)=0,"Offen geschält RW"),
IFERROR(IF(VLOOKUP(O2038,[1]Offen!$K:$L,2,FALSE)=0,"Offen vegan"),
IFERROR(IF(VLOOKUP(O2038,[1]Offen!$N:$O,2,FALSE)=0,"Offen Zipfel"),
IFERROR(IF(VLOOKUP(O2038,[1]Offen!$Q:$R,2,FALSE)=0,"Offen Endstücke"),
IFERROR(IF(VLOOKUP(O2038,[1]Vakuumiert!$B:$C,2,FALSE)=0,"Vakuumierter VOS ungeschält"),
IFERROR(IF(VLOOKUP(O2038,[1]Vakuumiert!$E:$F,2,FALSE)=0,"Vakuumierter ABS ungeschält"),
IFERROR(IF(VLOOKUP(O2038,[1]Vakuumiert!$H:$I,2,FALSE)=0,"Vakuumierter VOS geschält"),
IFERROR(IF(VLOOKUP(O2038,[1]Vakuumiert!$K:$L,2,FALSE)=0,"Vakuumierter VOS vegan"),
IFERROR(IF(VLOOKUP(O2038,[1]Vakuumiert!$N:$O,2,FALSE)=0,"Vakuumierter VOS Zipfel"),
IFERROR(IF(VLOOKUP(O2038,[1]Vakuumiert!$Q:$R,2,FALSE)=0,"Vakuumiert geschält"),
IFERROR(IF(VLOOKUP(O2038,'[1]vakuumierte Fertigprodukte'!$B:$C,2,FALSE)=0,"Fertigprodukte"),
IFERROR(IF(VLOOKUP(O2038,'[1]vakuumierte Fertigprodukte'!$E:$FI,2,FALSE)=0,"Vakuumierte Zipfel"),
IFERROR(IF(VLOOKUP(O2038,[1]Wurste!$B:$C,2,FALSE)=0,"Räucherwürste"),
IFERROR(IF(VLOOKUP(O2038,[1]Wurste!$E:$F,2,FALSE)=0,"URW/URGW Wurst"),
IFERROR(IF(VLOOKUP(O2038,[1]Wurste!$H:$I,2,FALSE)=0,"HF-Wurst Vegan"),
IFERROR(IF(VLOOKUP(O2038,[1]Wurste!$K:$L,2,FALSE)=0,"320er ohne Würste"),
IFERROR(IF(AND(OR(Abfalldokumentation!$A2038="BU3",Abfalldokumentation!$A2038="Verkauf"),Abfalldokumentation!$F2038="Schimmel",Abfalldokumentation!$G2038="keinen Abnehmer/kein Schälpersonal"),"Div. Zipfel, ES ohne Verwendung",VLOOKUP(Abfalldokumentation!$E2038,Produktgruppen!A:B,2,FALSE)),"-")))))))))))))))))))))))</f>
        <v>vegan</v>
      </c>
      <c r="E2038" s="113" t="str">
        <f>IFERROR(VLOOKUP(Abfalldokumentation!$O2038,Artikel!A:C,3,FALSE),Abfalldokumentation!$O2038)</f>
        <v>vegan</v>
      </c>
      <c r="F2038" s="113" t="str">
        <f>VLOOKUP(T2038,'Liste Gründe'!A:D,2,FALSE)</f>
        <v>Linienbezogen</v>
      </c>
      <c r="G2038" s="112" t="str">
        <f>IF(ISBLANK(V2038),VLOOKUP(Abfalldokumentation!$P2038,'Liste Gründe'!A:D,3,FALSE),V2038)</f>
        <v>Füllkopf tropft (vegan)</v>
      </c>
      <c r="H2038" s="113" t="str">
        <f>IF(ISBLANK(Abfalldokumentation!$W2038),"-",Abfalldokumentation!$W2038)</f>
        <v>-</v>
      </c>
      <c r="I2038" s="113">
        <f>_xlfn.ISOWEEKNUM(C2038)</f>
        <v>47</v>
      </c>
      <c r="J2038" s="114" t="str">
        <f>"Produkte"</f>
        <v>Produkte</v>
      </c>
      <c r="K2038" s="114" t="str">
        <f>"BUs"</f>
        <v>BUs</v>
      </c>
      <c r="L2038" s="114" t="str">
        <f>"Symptome"</f>
        <v>Symptome</v>
      </c>
      <c r="M2038" s="113" t="str">
        <f>IFERROR(VLOOKUP(Abfalldokumentation!$O2038,Kennzahlen!S:V,3,FALSE)*Abfalldokumentation!$B2038,"0")</f>
        <v>0</v>
      </c>
      <c r="N2038" s="113" t="str">
        <f>IF(ISBLANK(Q2038),VLOOKUP(Abfalldokumentation!$O2038,'Linien - BU'!R:S,2,FALSE),Q2038)</f>
        <v>Abfüllung</v>
      </c>
      <c r="O2038" s="115" t="str">
        <f>R2038</f>
        <v>vegan</v>
      </c>
      <c r="P2038" s="115">
        <f>T2038</f>
        <v>20</v>
      </c>
      <c r="Q2038" s="116" t="s">
        <v>180</v>
      </c>
      <c r="R2038" s="118" t="s">
        <v>304</v>
      </c>
      <c r="S2038" s="118">
        <v>171</v>
      </c>
      <c r="T2038" s="118">
        <v>20</v>
      </c>
      <c r="U2038" s="119">
        <v>44525</v>
      </c>
      <c r="V2038" s="120"/>
      <c r="W2038" s="118"/>
      <c r="X2038" s="121" t="str">
        <f>IFERROR(VLOOKUP(Abfalldokumentation!$R2038,Artikel!A:C,3,FALSE),Abfalldokumentation!$R2038)</f>
        <v>vegan</v>
      </c>
    </row>
    <row r="2039" spans="1:24" ht="30" customHeight="1" x14ac:dyDescent="0.25">
      <c r="A2039" s="110" t="str">
        <f>VLOOKUP(N2039,'Linien - BU'!A:B,2,FALSE)</f>
        <v>BU3</v>
      </c>
      <c r="B2039" s="111">
        <f>S2039</f>
        <v>21</v>
      </c>
      <c r="C2039" s="112">
        <f>Abfalldokumentation!$U2039</f>
        <v>44525</v>
      </c>
      <c r="D2039" s="111" t="str">
        <f>IFERROR(IF(VLOOKUP(O2039,'[1]Rohware 230'!$B:$C,2,FALSE)=0,"Rohware"),
IFERROR(IF(VLOOKUP(O2039,[1]Sammelnr.!$B:$C,2,FALSE)=0,"Sammelnr. ungeschält ABS"),
IFERROR(IF(VLOOKUP(O2039,[1]Sammelnr.!$E:$F,2,FALSE)=0,"Sammelnr. ungeschält VS"),
IFERROR(IF(VLOOKUP(O2039,[1]Sammelnr.!$H:$I,2,FALSE)=0,"Sammelnr. geschält"),
IFERROR(IF(VLOOKUP(O2039,[1]Offen!$B:$C,2,FALSE)=0,"Offen ungeschält ABS"),
IFERROR(IF(VLOOKUP(O2039,[1]Offen!$E:$F,2,FALSE)=0,"Offen ungeschält VOS"),
IFERROR(IF(VLOOKUP(O2039,[1]Offen!$H:$I,2,FALSE)=0,"Offen geschält RW"),
IFERROR(IF(VLOOKUP(O2039,[1]Offen!$K:$L,2,FALSE)=0,"Offen vegan"),
IFERROR(IF(VLOOKUP(O2039,[1]Offen!$N:$O,2,FALSE)=0,"Offen Zipfel"),
IFERROR(IF(VLOOKUP(O2039,[1]Offen!$Q:$R,2,FALSE)=0,"Offen Endstücke"),
IFERROR(IF(VLOOKUP(O2039,[1]Vakuumiert!$B:$C,2,FALSE)=0,"Vakuumierter VOS ungeschält"),
IFERROR(IF(VLOOKUP(O2039,[1]Vakuumiert!$E:$F,2,FALSE)=0,"Vakuumierter ABS ungeschält"),
IFERROR(IF(VLOOKUP(O2039,[1]Vakuumiert!$H:$I,2,FALSE)=0,"Vakuumierter VOS geschält"),
IFERROR(IF(VLOOKUP(O2039,[1]Vakuumiert!$K:$L,2,FALSE)=0,"Vakuumierter VOS vegan"),
IFERROR(IF(VLOOKUP(O2039,[1]Vakuumiert!$N:$O,2,FALSE)=0,"Vakuumierter VOS Zipfel"),
IFERROR(IF(VLOOKUP(O2039,[1]Vakuumiert!$Q:$R,2,FALSE)=0,"Vakuumiert geschält"),
IFERROR(IF(VLOOKUP(O2039,'[1]vakuumierte Fertigprodukte'!$B:$C,2,FALSE)=0,"Fertigprodukte"),
IFERROR(IF(VLOOKUP(O2039,'[1]vakuumierte Fertigprodukte'!$E:$FI,2,FALSE)=0,"Vakuumierte Zipfel"),
IFERROR(IF(VLOOKUP(O2039,[1]Wurste!$B:$C,2,FALSE)=0,"Räucherwürste"),
IFERROR(IF(VLOOKUP(O2039,[1]Wurste!$E:$F,2,FALSE)=0,"URW/URGW Wurst"),
IFERROR(IF(VLOOKUP(O2039,[1]Wurste!$H:$I,2,FALSE)=0,"HF-Wurst Vegan"),
IFERROR(IF(VLOOKUP(O2039,[1]Wurste!$K:$L,2,FALSE)=0,"320er ohne Würste"),
IFERROR(IF(AND(OR(Abfalldokumentation!$A2039="BU3",Abfalldokumentation!$A2039="Verkauf"),Abfalldokumentation!$F2039="Schimmel",Abfalldokumentation!$G2039="keinen Abnehmer/kein Schälpersonal"),"Div. Zipfel, ES ohne Verwendung",VLOOKUP(Abfalldokumentation!$E2039,Produktgruppen!A:B,2,FALSE)),"-")))))))))))))))))))))))</f>
        <v>RW</v>
      </c>
      <c r="E2039" s="113" t="str">
        <f>IFERROR(VLOOKUP(Abfalldokumentation!$O2039,Artikel!A:C,3,FALSE),Abfalldokumentation!$O2039)</f>
        <v>Natur</v>
      </c>
      <c r="F2039" s="113" t="str">
        <f>VLOOKUP(T2039,'Liste Gründe'!A:D,2,FALSE)</f>
        <v>Linienbezogen</v>
      </c>
      <c r="G2039" s="112" t="str">
        <f>IF(ISBLANK(V2039),VLOOKUP(Abfalldokumentation!$P2039,'Liste Gründe'!A:D,3,FALSE),V2039)</f>
        <v>Maschinenabfall</v>
      </c>
      <c r="H2039" s="113" t="str">
        <f>IF(ISBLANK(Abfalldokumentation!$W2039),"-",Abfalldokumentation!$W2039)</f>
        <v>-</v>
      </c>
      <c r="I2039" s="113">
        <f>_xlfn.ISOWEEKNUM(C2039)</f>
        <v>47</v>
      </c>
      <c r="J2039" s="114" t="str">
        <f>"Produkte"</f>
        <v>Produkte</v>
      </c>
      <c r="K2039" s="114" t="str">
        <f>"BUs"</f>
        <v>BUs</v>
      </c>
      <c r="L2039" s="114" t="str">
        <f>"Symptome"</f>
        <v>Symptome</v>
      </c>
      <c r="M2039" s="113" t="str">
        <f>IFERROR(VLOOKUP(Abfalldokumentation!$O2039,Kennzahlen!S:V,3,FALSE)*Abfalldokumentation!$B2039,"0")</f>
        <v>0</v>
      </c>
      <c r="N2039" s="113" t="str">
        <f>IF(ISBLANK(Q2039),VLOOKUP(Abfalldokumentation!$O2039,'Linien - BU'!R:S,2,FALSE),Q2039)</f>
        <v>L1</v>
      </c>
      <c r="O2039" s="115" t="str">
        <f>R2039</f>
        <v>Natur</v>
      </c>
      <c r="P2039" s="115">
        <f>T2039</f>
        <v>30</v>
      </c>
      <c r="Q2039" s="116" t="s">
        <v>188</v>
      </c>
      <c r="R2039" s="118" t="s">
        <v>286</v>
      </c>
      <c r="S2039" s="118">
        <v>21</v>
      </c>
      <c r="T2039" s="118">
        <v>30</v>
      </c>
      <c r="U2039" s="119">
        <v>44525</v>
      </c>
      <c r="V2039" s="120"/>
      <c r="W2039" s="118"/>
      <c r="X2039" s="121" t="str">
        <f>IFERROR(VLOOKUP(Abfalldokumentation!$R2039,Artikel!A:C,3,FALSE),Abfalldokumentation!$R2039)</f>
        <v>Natur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G22" sqref="G22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357</v>
      </c>
      <c r="B1" t="s">
        <v>161</v>
      </c>
    </row>
    <row r="2" spans="1:15" ht="21.75" x14ac:dyDescent="0.4">
      <c r="A2" t="s">
        <v>142</v>
      </c>
      <c r="B2" t="s">
        <v>358</v>
      </c>
      <c r="E2" s="30">
        <f>_xlfn.NUMBERVALUE(MID(J2, 1, 3))</f>
        <v>295</v>
      </c>
      <c r="J2" s="31">
        <v>29501057</v>
      </c>
      <c r="L2" t="str">
        <f>VLOOKUP(_xlfn.NUMBERVALUE(MID(J2, 1, 3)),N:O,2,FALSE)</f>
        <v>Abschnitte</v>
      </c>
      <c r="N2">
        <v>230</v>
      </c>
      <c r="O2" t="s">
        <v>359</v>
      </c>
    </row>
    <row r="3" spans="1:15" ht="21.75" x14ac:dyDescent="0.4">
      <c r="A3" t="s">
        <v>98</v>
      </c>
      <c r="B3" t="s">
        <v>358</v>
      </c>
      <c r="E3" s="30">
        <f t="shared" ref="E3:E8" si="0">_xlfn.NUMBERVALUE(MID(J3, 1, 3))</f>
        <v>295</v>
      </c>
      <c r="J3" s="21">
        <v>29501052</v>
      </c>
      <c r="L3" t="str">
        <f t="shared" ref="L3:L8" si="1">VLOOKUP(E3,N:O,2,FALSE)</f>
        <v>Abschnitte</v>
      </c>
      <c r="N3">
        <v>235</v>
      </c>
    </row>
    <row r="4" spans="1:15" ht="21.75" x14ac:dyDescent="0.4">
      <c r="A4" t="s">
        <v>139</v>
      </c>
      <c r="B4" t="s">
        <v>358</v>
      </c>
      <c r="E4" s="30">
        <f t="shared" si="0"/>
        <v>295</v>
      </c>
      <c r="J4" s="31">
        <v>29501021</v>
      </c>
      <c r="L4" t="str">
        <f t="shared" si="1"/>
        <v>Abschnitte</v>
      </c>
      <c r="N4">
        <v>295</v>
      </c>
      <c r="O4" t="s">
        <v>355</v>
      </c>
    </row>
    <row r="5" spans="1:15" ht="21.75" x14ac:dyDescent="0.4">
      <c r="A5" t="s">
        <v>88</v>
      </c>
      <c r="B5" t="s">
        <v>358</v>
      </c>
      <c r="E5" s="30">
        <f t="shared" si="0"/>
        <v>295</v>
      </c>
      <c r="J5" s="21">
        <v>29501028</v>
      </c>
      <c r="L5" t="str">
        <f t="shared" si="1"/>
        <v>Abschnitte</v>
      </c>
      <c r="N5">
        <v>296</v>
      </c>
      <c r="O5" t="s">
        <v>360</v>
      </c>
    </row>
    <row r="6" spans="1:15" ht="21.75" x14ac:dyDescent="0.4">
      <c r="A6" t="s">
        <v>46</v>
      </c>
      <c r="B6" t="s">
        <v>358</v>
      </c>
      <c r="E6" s="30">
        <f t="shared" si="0"/>
        <v>295</v>
      </c>
      <c r="J6" s="31">
        <v>29500481</v>
      </c>
      <c r="L6" t="str">
        <f t="shared" si="1"/>
        <v>Abschnitte</v>
      </c>
      <c r="N6">
        <v>320</v>
      </c>
      <c r="O6" t="s">
        <v>361</v>
      </c>
    </row>
    <row r="7" spans="1:15" ht="21.75" x14ac:dyDescent="0.4">
      <c r="A7" t="s">
        <v>59</v>
      </c>
      <c r="B7" t="s">
        <v>358</v>
      </c>
      <c r="E7" s="30">
        <f t="shared" si="0"/>
        <v>499</v>
      </c>
      <c r="J7" s="21">
        <v>49900001</v>
      </c>
      <c r="L7" t="str">
        <f t="shared" si="1"/>
        <v>Zahl</v>
      </c>
      <c r="N7">
        <v>495</v>
      </c>
      <c r="O7" t="s">
        <v>362</v>
      </c>
    </row>
    <row r="8" spans="1:15" ht="21.75" x14ac:dyDescent="0.4">
      <c r="A8" t="s">
        <v>44</v>
      </c>
      <c r="B8" t="s">
        <v>358</v>
      </c>
      <c r="E8" s="30">
        <f t="shared" si="0"/>
        <v>499</v>
      </c>
      <c r="J8" s="31">
        <v>49900002</v>
      </c>
      <c r="L8" t="str">
        <f t="shared" si="1"/>
        <v>Zahl</v>
      </c>
      <c r="N8">
        <v>499</v>
      </c>
      <c r="O8" t="s">
        <v>363</v>
      </c>
    </row>
    <row r="9" spans="1:15" x14ac:dyDescent="0.25">
      <c r="A9" t="s">
        <v>364</v>
      </c>
      <c r="B9" t="s">
        <v>358</v>
      </c>
      <c r="E9" s="14"/>
    </row>
    <row r="10" spans="1:15" x14ac:dyDescent="0.25">
      <c r="A10" t="s">
        <v>144</v>
      </c>
      <c r="B10" t="s">
        <v>358</v>
      </c>
      <c r="E10" s="15"/>
    </row>
    <row r="11" spans="1:15" x14ac:dyDescent="0.25">
      <c r="A11" t="s">
        <v>365</v>
      </c>
      <c r="B11" t="s">
        <v>358</v>
      </c>
      <c r="E11" s="14"/>
    </row>
    <row r="12" spans="1:15" x14ac:dyDescent="0.25">
      <c r="A12" t="s">
        <v>154</v>
      </c>
      <c r="B12" t="s">
        <v>358</v>
      </c>
      <c r="E12" s="15"/>
    </row>
    <row r="13" spans="1:15" x14ac:dyDescent="0.25">
      <c r="A13" t="s">
        <v>366</v>
      </c>
      <c r="B13" t="s">
        <v>358</v>
      </c>
      <c r="E13" s="14"/>
    </row>
    <row r="14" spans="1:15" x14ac:dyDescent="0.25">
      <c r="A14" t="s">
        <v>367</v>
      </c>
      <c r="B14" t="s">
        <v>358</v>
      </c>
      <c r="E14" s="15"/>
    </row>
    <row r="15" spans="1:15" x14ac:dyDescent="0.25">
      <c r="A15" t="s">
        <v>368</v>
      </c>
      <c r="B15" t="s">
        <v>358</v>
      </c>
      <c r="E15" s="14"/>
    </row>
    <row r="16" spans="1:15" x14ac:dyDescent="0.25">
      <c r="A16" t="s">
        <v>149</v>
      </c>
      <c r="B16" t="s">
        <v>358</v>
      </c>
      <c r="E16" s="15"/>
    </row>
    <row r="17" spans="1:5" x14ac:dyDescent="0.25">
      <c r="A17" t="s">
        <v>369</v>
      </c>
      <c r="B17" t="s">
        <v>358</v>
      </c>
      <c r="E17" s="14"/>
    </row>
    <row r="18" spans="1:5" x14ac:dyDescent="0.25">
      <c r="A18" t="s">
        <v>370</v>
      </c>
      <c r="B18" t="s">
        <v>358</v>
      </c>
      <c r="E18" s="15"/>
    </row>
    <row r="19" spans="1:5" x14ac:dyDescent="0.25">
      <c r="A19" t="s">
        <v>371</v>
      </c>
      <c r="B19" t="s">
        <v>358</v>
      </c>
      <c r="E19" s="14"/>
    </row>
    <row r="20" spans="1:5" x14ac:dyDescent="0.25">
      <c r="A20" t="s">
        <v>372</v>
      </c>
      <c r="B20" t="s">
        <v>358</v>
      </c>
      <c r="E20" s="15"/>
    </row>
    <row r="21" spans="1:5" x14ac:dyDescent="0.25">
      <c r="A21" t="s">
        <v>373</v>
      </c>
      <c r="B21" t="s">
        <v>358</v>
      </c>
      <c r="E21" s="14"/>
    </row>
    <row r="22" spans="1:5" x14ac:dyDescent="0.25">
      <c r="A22" t="s">
        <v>135</v>
      </c>
      <c r="B22" t="s">
        <v>358</v>
      </c>
      <c r="E22" s="15"/>
    </row>
    <row r="23" spans="1:5" x14ac:dyDescent="0.25">
      <c r="A23" t="s">
        <v>126</v>
      </c>
      <c r="B23" t="s">
        <v>358</v>
      </c>
      <c r="E23" s="14"/>
    </row>
    <row r="24" spans="1:5" x14ac:dyDescent="0.25">
      <c r="A24" t="s">
        <v>374</v>
      </c>
      <c r="B24" t="s">
        <v>358</v>
      </c>
      <c r="E24" s="15"/>
    </row>
    <row r="25" spans="1:5" x14ac:dyDescent="0.25">
      <c r="A25" t="s">
        <v>156</v>
      </c>
      <c r="B25" t="s">
        <v>358</v>
      </c>
      <c r="E25" s="14"/>
    </row>
    <row r="26" spans="1:5" x14ac:dyDescent="0.25">
      <c r="A26" t="s">
        <v>375</v>
      </c>
      <c r="B26" t="s">
        <v>358</v>
      </c>
      <c r="E26" s="15"/>
    </row>
    <row r="27" spans="1:5" x14ac:dyDescent="0.25">
      <c r="A27" t="s">
        <v>148</v>
      </c>
      <c r="B27" t="s">
        <v>358</v>
      </c>
      <c r="E27" s="14"/>
    </row>
    <row r="28" spans="1:5" x14ac:dyDescent="0.25">
      <c r="A28" t="s">
        <v>69</v>
      </c>
      <c r="B28" t="s">
        <v>358</v>
      </c>
      <c r="E28" s="15"/>
    </row>
    <row r="29" spans="1:5" x14ac:dyDescent="0.25">
      <c r="A29" t="s">
        <v>84</v>
      </c>
      <c r="B29" t="s">
        <v>358</v>
      </c>
      <c r="E29" s="14"/>
    </row>
    <row r="30" spans="1:5" x14ac:dyDescent="0.25">
      <c r="A30" t="s">
        <v>376</v>
      </c>
      <c r="B30" t="s">
        <v>358</v>
      </c>
      <c r="E30" s="15"/>
    </row>
    <row r="31" spans="1:5" x14ac:dyDescent="0.25">
      <c r="A31" t="s">
        <v>377</v>
      </c>
      <c r="B31" t="s">
        <v>358</v>
      </c>
      <c r="E31" s="15"/>
    </row>
    <row r="32" spans="1:5" x14ac:dyDescent="0.25">
      <c r="A32" t="s">
        <v>150</v>
      </c>
      <c r="B32" t="s">
        <v>358</v>
      </c>
      <c r="E32" s="14"/>
    </row>
    <row r="33" spans="1:5" x14ac:dyDescent="0.25">
      <c r="A33" t="s">
        <v>378</v>
      </c>
      <c r="B33" t="s">
        <v>358</v>
      </c>
      <c r="E33" s="15"/>
    </row>
    <row r="34" spans="1:5" x14ac:dyDescent="0.25">
      <c r="A34" t="s">
        <v>133</v>
      </c>
      <c r="B34" t="s">
        <v>358</v>
      </c>
      <c r="E34" s="14"/>
    </row>
    <row r="35" spans="1:5" x14ac:dyDescent="0.25">
      <c r="A35" t="s">
        <v>379</v>
      </c>
      <c r="B35" t="s">
        <v>358</v>
      </c>
      <c r="E35" s="15"/>
    </row>
    <row r="36" spans="1:5" x14ac:dyDescent="0.25">
      <c r="A36" t="s">
        <v>132</v>
      </c>
      <c r="B36" t="s">
        <v>358</v>
      </c>
      <c r="E36" s="14"/>
    </row>
    <row r="37" spans="1:5" x14ac:dyDescent="0.25">
      <c r="A37" t="s">
        <v>72</v>
      </c>
      <c r="B37" t="s">
        <v>358</v>
      </c>
      <c r="E37" s="15"/>
    </row>
    <row r="38" spans="1:5" x14ac:dyDescent="0.25">
      <c r="A38" t="s">
        <v>380</v>
      </c>
      <c r="B38" t="s">
        <v>358</v>
      </c>
      <c r="E38" s="14"/>
    </row>
    <row r="39" spans="1:5" x14ac:dyDescent="0.25">
      <c r="A39" t="s">
        <v>130</v>
      </c>
      <c r="B39" t="s">
        <v>358</v>
      </c>
      <c r="E39" s="15"/>
    </row>
    <row r="40" spans="1:5" x14ac:dyDescent="0.25">
      <c r="A40" t="s">
        <v>158</v>
      </c>
      <c r="B40" t="s">
        <v>358</v>
      </c>
      <c r="E40" s="14"/>
    </row>
    <row r="41" spans="1:5" x14ac:dyDescent="0.25">
      <c r="A41" t="s">
        <v>121</v>
      </c>
      <c r="B41" t="s">
        <v>358</v>
      </c>
      <c r="E41" s="15"/>
    </row>
    <row r="42" spans="1:5" x14ac:dyDescent="0.25">
      <c r="A42" t="s">
        <v>381</v>
      </c>
      <c r="B42" t="s">
        <v>358</v>
      </c>
      <c r="E42" s="14"/>
    </row>
    <row r="43" spans="1:5" x14ac:dyDescent="0.25">
      <c r="A43" t="s">
        <v>382</v>
      </c>
      <c r="B43" t="s">
        <v>358</v>
      </c>
      <c r="E43" s="15"/>
    </row>
    <row r="44" spans="1:5" x14ac:dyDescent="0.25">
      <c r="A44" t="s">
        <v>383</v>
      </c>
      <c r="B44" t="s">
        <v>358</v>
      </c>
      <c r="E44" s="14"/>
    </row>
    <row r="45" spans="1:5" x14ac:dyDescent="0.25">
      <c r="A45" t="s">
        <v>384</v>
      </c>
      <c r="B45" t="s">
        <v>358</v>
      </c>
      <c r="E45" s="15"/>
    </row>
    <row r="46" spans="1:5" x14ac:dyDescent="0.25">
      <c r="A46" t="s">
        <v>385</v>
      </c>
      <c r="B46" t="s">
        <v>358</v>
      </c>
      <c r="E46" s="14"/>
    </row>
    <row r="47" spans="1:5" x14ac:dyDescent="0.25">
      <c r="A47" t="s">
        <v>386</v>
      </c>
      <c r="B47" t="s">
        <v>358</v>
      </c>
      <c r="E47" s="15"/>
    </row>
    <row r="48" spans="1:5" x14ac:dyDescent="0.25">
      <c r="A48" t="s">
        <v>112</v>
      </c>
      <c r="B48" t="s">
        <v>358</v>
      </c>
      <c r="E48" s="14"/>
    </row>
    <row r="49" spans="1:5" x14ac:dyDescent="0.25">
      <c r="A49" t="s">
        <v>71</v>
      </c>
      <c r="B49" t="s">
        <v>358</v>
      </c>
      <c r="E49" s="15"/>
    </row>
    <row r="50" spans="1:5" x14ac:dyDescent="0.25">
      <c r="A50" t="s">
        <v>387</v>
      </c>
      <c r="B50" t="s">
        <v>358</v>
      </c>
      <c r="E50" s="14"/>
    </row>
    <row r="51" spans="1:5" x14ac:dyDescent="0.25">
      <c r="A51" t="s">
        <v>388</v>
      </c>
      <c r="B51" t="s">
        <v>358</v>
      </c>
      <c r="E51" s="15"/>
    </row>
    <row r="52" spans="1:5" x14ac:dyDescent="0.25">
      <c r="A52" t="s">
        <v>389</v>
      </c>
      <c r="B52" t="s">
        <v>358</v>
      </c>
      <c r="E52" s="14"/>
    </row>
    <row r="53" spans="1:5" x14ac:dyDescent="0.25">
      <c r="A53" t="s">
        <v>193</v>
      </c>
      <c r="B53" t="s">
        <v>110</v>
      </c>
      <c r="E53" s="15"/>
    </row>
    <row r="54" spans="1:5" x14ac:dyDescent="0.25">
      <c r="A54" t="s">
        <v>110</v>
      </c>
      <c r="B54" t="s">
        <v>110</v>
      </c>
      <c r="E54" s="14"/>
    </row>
    <row r="55" spans="1:5" x14ac:dyDescent="0.25">
      <c r="A55" t="s">
        <v>211</v>
      </c>
      <c r="B55" t="s">
        <v>110</v>
      </c>
      <c r="E55" s="15"/>
    </row>
    <row r="56" spans="1:5" x14ac:dyDescent="0.25">
      <c r="A56" t="s">
        <v>281</v>
      </c>
      <c r="B56" t="s">
        <v>110</v>
      </c>
      <c r="E56" s="14"/>
    </row>
    <row r="57" spans="1:5" x14ac:dyDescent="0.25">
      <c r="A57" t="s">
        <v>390</v>
      </c>
      <c r="B57" t="s">
        <v>110</v>
      </c>
      <c r="E57" s="15"/>
    </row>
    <row r="58" spans="1:5" x14ac:dyDescent="0.25">
      <c r="A58" t="s">
        <v>252</v>
      </c>
      <c r="B58" t="s">
        <v>110</v>
      </c>
      <c r="E58" s="14"/>
    </row>
    <row r="59" spans="1:5" x14ac:dyDescent="0.25">
      <c r="A59" t="s">
        <v>391</v>
      </c>
      <c r="B59" t="s">
        <v>110</v>
      </c>
      <c r="E59" s="15"/>
    </row>
    <row r="60" spans="1:5" x14ac:dyDescent="0.25">
      <c r="A60" t="s">
        <v>284</v>
      </c>
      <c r="B60" t="s">
        <v>110</v>
      </c>
      <c r="E60" s="14"/>
    </row>
    <row r="61" spans="1:5" x14ac:dyDescent="0.25">
      <c r="A61" t="s">
        <v>260</v>
      </c>
      <c r="B61" t="s">
        <v>392</v>
      </c>
      <c r="E61" s="15"/>
    </row>
    <row r="62" spans="1:5" x14ac:dyDescent="0.25">
      <c r="A62" t="s">
        <v>393</v>
      </c>
      <c r="B62" t="s">
        <v>392</v>
      </c>
      <c r="E62" s="14"/>
    </row>
    <row r="63" spans="1:5" x14ac:dyDescent="0.25">
      <c r="A63" t="s">
        <v>394</v>
      </c>
      <c r="B63" t="s">
        <v>392</v>
      </c>
      <c r="E63" s="15"/>
    </row>
    <row r="64" spans="1:5" x14ac:dyDescent="0.25">
      <c r="A64" t="s">
        <v>395</v>
      </c>
      <c r="B64" t="s">
        <v>392</v>
      </c>
      <c r="E64" s="14"/>
    </row>
    <row r="65" spans="1:5" x14ac:dyDescent="0.25">
      <c r="A65" t="s">
        <v>396</v>
      </c>
      <c r="B65" t="s">
        <v>392</v>
      </c>
      <c r="E65" s="15"/>
    </row>
    <row r="66" spans="1:5" x14ac:dyDescent="0.25">
      <c r="A66" t="s">
        <v>397</v>
      </c>
      <c r="B66" t="s">
        <v>392</v>
      </c>
      <c r="E66" s="14"/>
    </row>
    <row r="67" spans="1:5" x14ac:dyDescent="0.25">
      <c r="A67" t="s">
        <v>398</v>
      </c>
      <c r="B67" t="s">
        <v>392</v>
      </c>
      <c r="E67" s="15"/>
    </row>
    <row r="68" spans="1:5" x14ac:dyDescent="0.25">
      <c r="A68" t="s">
        <v>399</v>
      </c>
      <c r="B68" t="s">
        <v>392</v>
      </c>
      <c r="E68" s="14"/>
    </row>
    <row r="69" spans="1:5" x14ac:dyDescent="0.25">
      <c r="A69" t="s">
        <v>400</v>
      </c>
      <c r="B69" t="s">
        <v>392</v>
      </c>
      <c r="E69" s="15"/>
    </row>
    <row r="70" spans="1:5" x14ac:dyDescent="0.25">
      <c r="A70" t="s">
        <v>249</v>
      </c>
      <c r="B70" t="s">
        <v>392</v>
      </c>
      <c r="E70" s="14"/>
    </row>
    <row r="71" spans="1:5" x14ac:dyDescent="0.25">
      <c r="A71" t="s">
        <v>401</v>
      </c>
      <c r="B71" t="s">
        <v>353</v>
      </c>
      <c r="E71" s="15"/>
    </row>
    <row r="72" spans="1:5" x14ac:dyDescent="0.25">
      <c r="A72" t="s">
        <v>402</v>
      </c>
      <c r="B72" t="s">
        <v>353</v>
      </c>
      <c r="E72" s="14"/>
    </row>
    <row r="73" spans="1:5" x14ac:dyDescent="0.25">
      <c r="A73" t="s">
        <v>403</v>
      </c>
      <c r="B73" t="s">
        <v>353</v>
      </c>
      <c r="E73" s="15"/>
    </row>
    <row r="74" spans="1:5" x14ac:dyDescent="0.25">
      <c r="A74" t="s">
        <v>404</v>
      </c>
      <c r="B74" t="s">
        <v>353</v>
      </c>
      <c r="E74" s="14"/>
    </row>
    <row r="75" spans="1:5" x14ac:dyDescent="0.25">
      <c r="A75" t="s">
        <v>405</v>
      </c>
      <c r="B75" t="s">
        <v>353</v>
      </c>
      <c r="E75" s="15"/>
    </row>
    <row r="76" spans="1:5" x14ac:dyDescent="0.25">
      <c r="A76" t="s">
        <v>406</v>
      </c>
      <c r="B76" t="s">
        <v>353</v>
      </c>
      <c r="E76" s="14"/>
    </row>
    <row r="77" spans="1:5" x14ac:dyDescent="0.25">
      <c r="A77" t="s">
        <v>407</v>
      </c>
      <c r="B77" t="s">
        <v>408</v>
      </c>
      <c r="E77" s="15"/>
    </row>
    <row r="78" spans="1:5" x14ac:dyDescent="0.25">
      <c r="A78" t="s">
        <v>200</v>
      </c>
      <c r="B78" t="s">
        <v>16</v>
      </c>
      <c r="E78" s="14"/>
    </row>
    <row r="79" spans="1:5" x14ac:dyDescent="0.25">
      <c r="A79" t="s">
        <v>212</v>
      </c>
      <c r="B79" t="s">
        <v>16</v>
      </c>
      <c r="E79" s="15"/>
    </row>
    <row r="80" spans="1:5" x14ac:dyDescent="0.25">
      <c r="A80" t="s">
        <v>238</v>
      </c>
      <c r="B80" t="s">
        <v>10</v>
      </c>
      <c r="E80" s="14"/>
    </row>
    <row r="81" spans="1:5" x14ac:dyDescent="0.25">
      <c r="A81" t="s">
        <v>409</v>
      </c>
      <c r="B81" t="s">
        <v>10</v>
      </c>
      <c r="E81" s="15"/>
    </row>
    <row r="82" spans="1:5" x14ac:dyDescent="0.25">
      <c r="A82" t="s">
        <v>119</v>
      </c>
      <c r="B82" t="s">
        <v>10</v>
      </c>
      <c r="E82" s="14"/>
    </row>
    <row r="83" spans="1:5" x14ac:dyDescent="0.25">
      <c r="A83" t="s">
        <v>214</v>
      </c>
      <c r="B83" t="s">
        <v>10</v>
      </c>
    </row>
    <row r="84" spans="1:5" x14ac:dyDescent="0.25">
      <c r="A84" t="s">
        <v>239</v>
      </c>
      <c r="B84" t="s">
        <v>10</v>
      </c>
    </row>
    <row r="85" spans="1:5" x14ac:dyDescent="0.25">
      <c r="A85" t="s">
        <v>283</v>
      </c>
      <c r="B85" t="s">
        <v>10</v>
      </c>
    </row>
    <row r="86" spans="1:5" x14ac:dyDescent="0.25">
      <c r="A86" t="s">
        <v>342</v>
      </c>
      <c r="B86" t="s">
        <v>10</v>
      </c>
    </row>
    <row r="87" spans="1:5" x14ac:dyDescent="0.25">
      <c r="A87" t="s">
        <v>410</v>
      </c>
      <c r="B87" t="s">
        <v>10</v>
      </c>
    </row>
    <row r="88" spans="1:5" x14ac:dyDescent="0.25">
      <c r="A88" t="s">
        <v>411</v>
      </c>
      <c r="B88" t="s">
        <v>10</v>
      </c>
    </row>
    <row r="89" spans="1:5" x14ac:dyDescent="0.25">
      <c r="A89" t="s">
        <v>295</v>
      </c>
      <c r="B89" t="s">
        <v>10</v>
      </c>
    </row>
    <row r="90" spans="1:5" x14ac:dyDescent="0.25">
      <c r="A90" t="s">
        <v>412</v>
      </c>
      <c r="B90" t="s">
        <v>10</v>
      </c>
    </row>
    <row r="91" spans="1:5" x14ac:dyDescent="0.25">
      <c r="A91" t="s">
        <v>413</v>
      </c>
      <c r="B91" t="s">
        <v>392</v>
      </c>
    </row>
    <row r="92" spans="1:5" x14ac:dyDescent="0.25">
      <c r="A92" t="s">
        <v>414</v>
      </c>
      <c r="B92" t="s">
        <v>304</v>
      </c>
    </row>
    <row r="93" spans="1:5" x14ac:dyDescent="0.25">
      <c r="A93" t="s">
        <v>415</v>
      </c>
      <c r="B93" t="s">
        <v>304</v>
      </c>
    </row>
    <row r="94" spans="1:5" x14ac:dyDescent="0.25">
      <c r="A94" t="s">
        <v>64</v>
      </c>
      <c r="B94" t="s">
        <v>416</v>
      </c>
    </row>
    <row r="95" spans="1:5" x14ac:dyDescent="0.25">
      <c r="A95" t="s">
        <v>61</v>
      </c>
      <c r="B95" t="s">
        <v>416</v>
      </c>
    </row>
    <row r="96" spans="1:5" x14ac:dyDescent="0.25">
      <c r="A96" t="s">
        <v>208</v>
      </c>
      <c r="B96" t="s">
        <v>359</v>
      </c>
    </row>
    <row r="97" spans="1:2" x14ac:dyDescent="0.25">
      <c r="A97" t="s">
        <v>258</v>
      </c>
      <c r="B97" t="s">
        <v>359</v>
      </c>
    </row>
    <row r="98" spans="1:2" x14ac:dyDescent="0.25">
      <c r="A98" t="s">
        <v>291</v>
      </c>
      <c r="B98" t="s">
        <v>359</v>
      </c>
    </row>
    <row r="99" spans="1:2" x14ac:dyDescent="0.25">
      <c r="A99" t="s">
        <v>417</v>
      </c>
      <c r="B99" t="s">
        <v>359</v>
      </c>
    </row>
    <row r="100" spans="1:2" x14ac:dyDescent="0.25">
      <c r="A100" t="s">
        <v>418</v>
      </c>
      <c r="B100" t="s">
        <v>359</v>
      </c>
    </row>
    <row r="101" spans="1:2" x14ac:dyDescent="0.25">
      <c r="A101" t="s">
        <v>419</v>
      </c>
      <c r="B101" t="s">
        <v>359</v>
      </c>
    </row>
    <row r="102" spans="1:2" x14ac:dyDescent="0.25">
      <c r="A102" t="s">
        <v>420</v>
      </c>
      <c r="B102" t="s">
        <v>392</v>
      </c>
    </row>
    <row r="103" spans="1:2" x14ac:dyDescent="0.25">
      <c r="A103" t="s">
        <v>421</v>
      </c>
      <c r="B103" t="s">
        <v>297</v>
      </c>
    </row>
    <row r="104" spans="1:2" x14ac:dyDescent="0.25">
      <c r="A104" t="s">
        <v>286</v>
      </c>
      <c r="B104" t="s">
        <v>297</v>
      </c>
    </row>
    <row r="105" spans="1:2" x14ac:dyDescent="0.25">
      <c r="A105" t="s">
        <v>245</v>
      </c>
      <c r="B105" t="s">
        <v>297</v>
      </c>
    </row>
    <row r="106" spans="1:2" x14ac:dyDescent="0.25">
      <c r="A106" t="s">
        <v>203</v>
      </c>
      <c r="B106" t="s">
        <v>297</v>
      </c>
    </row>
    <row r="107" spans="1:2" x14ac:dyDescent="0.25">
      <c r="A107" t="s">
        <v>225</v>
      </c>
      <c r="B107" t="s">
        <v>297</v>
      </c>
    </row>
    <row r="108" spans="1:2" x14ac:dyDescent="0.25">
      <c r="A108" t="s">
        <v>422</v>
      </c>
      <c r="B108" t="s">
        <v>297</v>
      </c>
    </row>
    <row r="109" spans="1:2" x14ac:dyDescent="0.25">
      <c r="A109" t="s">
        <v>68</v>
      </c>
      <c r="B109" t="s">
        <v>297</v>
      </c>
    </row>
    <row r="110" spans="1:2" x14ac:dyDescent="0.25">
      <c r="A110" t="s">
        <v>423</v>
      </c>
      <c r="B110" t="s">
        <v>297</v>
      </c>
    </row>
    <row r="111" spans="1:2" x14ac:dyDescent="0.25">
      <c r="A111" t="s">
        <v>424</v>
      </c>
      <c r="B111" t="s">
        <v>297</v>
      </c>
    </row>
    <row r="112" spans="1:2" x14ac:dyDescent="0.25">
      <c r="A112" t="s">
        <v>297</v>
      </c>
      <c r="B112" t="s">
        <v>297</v>
      </c>
    </row>
    <row r="113" spans="1:2" x14ac:dyDescent="0.25">
      <c r="A113" t="s">
        <v>425</v>
      </c>
      <c r="B113" t="s">
        <v>297</v>
      </c>
    </row>
    <row r="114" spans="1:2" x14ac:dyDescent="0.25">
      <c r="A114" t="s">
        <v>426</v>
      </c>
      <c r="B114" t="s">
        <v>297</v>
      </c>
    </row>
    <row r="115" spans="1:2" x14ac:dyDescent="0.25">
      <c r="A115" t="s">
        <v>427</v>
      </c>
      <c r="B115" t="s">
        <v>297</v>
      </c>
    </row>
    <row r="116" spans="1:2" x14ac:dyDescent="0.25">
      <c r="A116" t="s">
        <v>428</v>
      </c>
      <c r="B116" t="s">
        <v>297</v>
      </c>
    </row>
    <row r="117" spans="1:2" x14ac:dyDescent="0.25">
      <c r="A117" t="s">
        <v>241</v>
      </c>
      <c r="B117" t="s">
        <v>297</v>
      </c>
    </row>
    <row r="118" spans="1:2" x14ac:dyDescent="0.25">
      <c r="A118" t="s">
        <v>93</v>
      </c>
      <c r="B118" t="s">
        <v>297</v>
      </c>
    </row>
    <row r="119" spans="1:2" x14ac:dyDescent="0.25">
      <c r="A119" t="s">
        <v>429</v>
      </c>
      <c r="B119" t="s">
        <v>297</v>
      </c>
    </row>
    <row r="120" spans="1:2" x14ac:dyDescent="0.25">
      <c r="A120" t="s">
        <v>430</v>
      </c>
      <c r="B120" t="s">
        <v>297</v>
      </c>
    </row>
    <row r="121" spans="1:2" x14ac:dyDescent="0.25">
      <c r="A121" t="s">
        <v>431</v>
      </c>
      <c r="B121" t="s">
        <v>297</v>
      </c>
    </row>
    <row r="122" spans="1:2" x14ac:dyDescent="0.25">
      <c r="A122" t="s">
        <v>432</v>
      </c>
      <c r="B122" t="s">
        <v>297</v>
      </c>
    </row>
    <row r="123" spans="1:2" x14ac:dyDescent="0.25">
      <c r="A123" t="s">
        <v>433</v>
      </c>
      <c r="B123" t="s">
        <v>297</v>
      </c>
    </row>
    <row r="124" spans="1:2" x14ac:dyDescent="0.25">
      <c r="A124" t="s">
        <v>256</v>
      </c>
      <c r="B124" t="s">
        <v>297</v>
      </c>
    </row>
    <row r="125" spans="1:2" x14ac:dyDescent="0.25">
      <c r="A125" t="s">
        <v>224</v>
      </c>
      <c r="B125" t="s">
        <v>297</v>
      </c>
    </row>
    <row r="126" spans="1:2" x14ac:dyDescent="0.25">
      <c r="A126" t="s">
        <v>434</v>
      </c>
      <c r="B126" t="s">
        <v>297</v>
      </c>
    </row>
    <row r="127" spans="1:2" x14ac:dyDescent="0.25">
      <c r="A127" t="s">
        <v>435</v>
      </c>
      <c r="B127" t="s">
        <v>297</v>
      </c>
    </row>
    <row r="128" spans="1:2" x14ac:dyDescent="0.25">
      <c r="A128" t="s">
        <v>436</v>
      </c>
      <c r="B128" t="s">
        <v>351</v>
      </c>
    </row>
    <row r="129" spans="1:2" x14ac:dyDescent="0.25">
      <c r="A129" t="s">
        <v>437</v>
      </c>
      <c r="B129" t="s">
        <v>351</v>
      </c>
    </row>
    <row r="130" spans="1:2" x14ac:dyDescent="0.25">
      <c r="A130" t="s">
        <v>438</v>
      </c>
      <c r="B130" t="s">
        <v>351</v>
      </c>
    </row>
    <row r="131" spans="1:2" x14ac:dyDescent="0.25">
      <c r="A131" t="s">
        <v>439</v>
      </c>
      <c r="B131" t="s">
        <v>351</v>
      </c>
    </row>
    <row r="132" spans="1:2" x14ac:dyDescent="0.25">
      <c r="A132" t="s">
        <v>113</v>
      </c>
      <c r="B132" t="s">
        <v>351</v>
      </c>
    </row>
    <row r="133" spans="1:2" x14ac:dyDescent="0.25">
      <c r="A133" t="s">
        <v>118</v>
      </c>
      <c r="B133" t="s">
        <v>304</v>
      </c>
    </row>
    <row r="134" spans="1:2" x14ac:dyDescent="0.25">
      <c r="A134" t="s">
        <v>89</v>
      </c>
      <c r="B134" t="s">
        <v>304</v>
      </c>
    </row>
    <row r="135" spans="1:2" x14ac:dyDescent="0.25">
      <c r="A135" t="s">
        <v>107</v>
      </c>
      <c r="B135" t="s">
        <v>351</v>
      </c>
    </row>
    <row r="136" spans="1:2" x14ac:dyDescent="0.25">
      <c r="A136" t="s">
        <v>440</v>
      </c>
      <c r="B136" t="s">
        <v>351</v>
      </c>
    </row>
    <row r="137" spans="1:2" x14ac:dyDescent="0.25">
      <c r="A137" t="s">
        <v>441</v>
      </c>
      <c r="B137" t="s">
        <v>351</v>
      </c>
    </row>
    <row r="138" spans="1:2" x14ac:dyDescent="0.25">
      <c r="A138" t="s">
        <v>103</v>
      </c>
      <c r="B138" t="s">
        <v>351</v>
      </c>
    </row>
    <row r="139" spans="1:2" x14ac:dyDescent="0.25">
      <c r="A139" t="s">
        <v>106</v>
      </c>
      <c r="B139" t="s">
        <v>351</v>
      </c>
    </row>
    <row r="140" spans="1:2" x14ac:dyDescent="0.25">
      <c r="A140" t="s">
        <v>442</v>
      </c>
      <c r="B140" t="s">
        <v>351</v>
      </c>
    </row>
    <row r="141" spans="1:2" x14ac:dyDescent="0.25">
      <c r="A141" t="s">
        <v>443</v>
      </c>
      <c r="B141" t="s">
        <v>351</v>
      </c>
    </row>
    <row r="142" spans="1:2" x14ac:dyDescent="0.25">
      <c r="A142" t="s">
        <v>76</v>
      </c>
      <c r="B142" t="s">
        <v>351</v>
      </c>
    </row>
    <row r="143" spans="1:2" x14ac:dyDescent="0.25">
      <c r="A143" t="s">
        <v>444</v>
      </c>
      <c r="B143" t="s">
        <v>351</v>
      </c>
    </row>
    <row r="144" spans="1:2" x14ac:dyDescent="0.25">
      <c r="A144" t="s">
        <v>445</v>
      </c>
      <c r="B144" t="s">
        <v>351</v>
      </c>
    </row>
    <row r="145" spans="1:2" x14ac:dyDescent="0.25">
      <c r="A145" t="s">
        <v>77</v>
      </c>
      <c r="B145" t="s">
        <v>351</v>
      </c>
    </row>
    <row r="146" spans="1:2" x14ac:dyDescent="0.25">
      <c r="A146" t="s">
        <v>446</v>
      </c>
      <c r="B146" t="s">
        <v>351</v>
      </c>
    </row>
    <row r="147" spans="1:2" x14ac:dyDescent="0.25">
      <c r="A147" t="s">
        <v>447</v>
      </c>
      <c r="B147" t="s">
        <v>351</v>
      </c>
    </row>
    <row r="148" spans="1:2" x14ac:dyDescent="0.25">
      <c r="A148" t="s">
        <v>47</v>
      </c>
      <c r="B148" t="s">
        <v>351</v>
      </c>
    </row>
    <row r="149" spans="1:2" x14ac:dyDescent="0.25">
      <c r="A149" t="s">
        <v>448</v>
      </c>
      <c r="B149" t="s">
        <v>351</v>
      </c>
    </row>
    <row r="150" spans="1:2" x14ac:dyDescent="0.25">
      <c r="A150" t="s">
        <v>60</v>
      </c>
      <c r="B150" t="s">
        <v>351</v>
      </c>
    </row>
    <row r="151" spans="1:2" x14ac:dyDescent="0.25">
      <c r="A151" t="s">
        <v>137</v>
      </c>
      <c r="B151" t="s">
        <v>351</v>
      </c>
    </row>
    <row r="152" spans="1:2" x14ac:dyDescent="0.25">
      <c r="A152" t="s">
        <v>48</v>
      </c>
      <c r="B152" t="s">
        <v>351</v>
      </c>
    </row>
    <row r="153" spans="1:2" x14ac:dyDescent="0.25">
      <c r="A153" t="s">
        <v>449</v>
      </c>
      <c r="B153" t="s">
        <v>351</v>
      </c>
    </row>
    <row r="154" spans="1:2" x14ac:dyDescent="0.25">
      <c r="A154" t="s">
        <v>450</v>
      </c>
      <c r="B154" t="s">
        <v>351</v>
      </c>
    </row>
    <row r="155" spans="1:2" x14ac:dyDescent="0.25">
      <c r="A155" t="s">
        <v>451</v>
      </c>
      <c r="B155" t="s">
        <v>351</v>
      </c>
    </row>
    <row r="156" spans="1:2" x14ac:dyDescent="0.25">
      <c r="A156" t="s">
        <v>75</v>
      </c>
      <c r="B156" t="s">
        <v>351</v>
      </c>
    </row>
    <row r="157" spans="1:2" x14ac:dyDescent="0.25">
      <c r="A157" t="s">
        <v>452</v>
      </c>
      <c r="B157" t="s">
        <v>351</v>
      </c>
    </row>
    <row r="158" spans="1:2" x14ac:dyDescent="0.25">
      <c r="A158" t="s">
        <v>453</v>
      </c>
      <c r="B158" t="s">
        <v>351</v>
      </c>
    </row>
    <row r="159" spans="1:2" x14ac:dyDescent="0.25">
      <c r="A159" t="s">
        <v>454</v>
      </c>
      <c r="B159" t="s">
        <v>351</v>
      </c>
    </row>
    <row r="160" spans="1:2" x14ac:dyDescent="0.25">
      <c r="A160" t="s">
        <v>455</v>
      </c>
      <c r="B160" t="s">
        <v>351</v>
      </c>
    </row>
    <row r="161" spans="1:2" x14ac:dyDescent="0.25">
      <c r="A161" t="s">
        <v>456</v>
      </c>
      <c r="B161" t="s">
        <v>457</v>
      </c>
    </row>
    <row r="162" spans="1:2" x14ac:dyDescent="0.25">
      <c r="A162" t="s">
        <v>458</v>
      </c>
      <c r="B162" t="s">
        <v>351</v>
      </c>
    </row>
    <row r="163" spans="1:2" x14ac:dyDescent="0.25">
      <c r="A163" t="s">
        <v>459</v>
      </c>
      <c r="B163" t="s">
        <v>351</v>
      </c>
    </row>
    <row r="164" spans="1:2" x14ac:dyDescent="0.25">
      <c r="A164" t="s">
        <v>460</v>
      </c>
      <c r="B164" t="s">
        <v>351</v>
      </c>
    </row>
    <row r="165" spans="1:2" x14ac:dyDescent="0.25">
      <c r="A165" t="s">
        <v>461</v>
      </c>
      <c r="B165" t="s">
        <v>351</v>
      </c>
    </row>
    <row r="166" spans="1:2" x14ac:dyDescent="0.25">
      <c r="A166" t="s">
        <v>462</v>
      </c>
      <c r="B166" t="s">
        <v>351</v>
      </c>
    </row>
    <row r="167" spans="1:2" x14ac:dyDescent="0.25">
      <c r="A167" t="s">
        <v>463</v>
      </c>
      <c r="B167" t="s">
        <v>351</v>
      </c>
    </row>
    <row r="168" spans="1:2" x14ac:dyDescent="0.25">
      <c r="A168" t="s">
        <v>464</v>
      </c>
      <c r="B168" t="s">
        <v>351</v>
      </c>
    </row>
    <row r="169" spans="1:2" x14ac:dyDescent="0.25">
      <c r="A169" t="s">
        <v>117</v>
      </c>
      <c r="B169" t="s">
        <v>304</v>
      </c>
    </row>
    <row r="170" spans="1:2" x14ac:dyDescent="0.25">
      <c r="A170" t="s">
        <v>100</v>
      </c>
      <c r="B170" t="s">
        <v>351</v>
      </c>
    </row>
    <row r="171" spans="1:2" x14ac:dyDescent="0.25">
      <c r="A171" t="s">
        <v>81</v>
      </c>
      <c r="B171" t="s">
        <v>351</v>
      </c>
    </row>
    <row r="172" spans="1:2" x14ac:dyDescent="0.25">
      <c r="A172" t="s">
        <v>465</v>
      </c>
      <c r="B172" t="s">
        <v>351</v>
      </c>
    </row>
    <row r="173" spans="1:2" x14ac:dyDescent="0.25">
      <c r="A173" t="s">
        <v>255</v>
      </c>
      <c r="B173" t="s">
        <v>351</v>
      </c>
    </row>
    <row r="174" spans="1:2" x14ac:dyDescent="0.25">
      <c r="A174" t="s">
        <v>91</v>
      </c>
      <c r="B174" t="s">
        <v>351</v>
      </c>
    </row>
    <row r="175" spans="1:2" x14ac:dyDescent="0.25">
      <c r="A175" t="s">
        <v>466</v>
      </c>
      <c r="B175" t="s">
        <v>351</v>
      </c>
    </row>
    <row r="176" spans="1:2" x14ac:dyDescent="0.25">
      <c r="A176" t="s">
        <v>95</v>
      </c>
      <c r="B176" t="s">
        <v>351</v>
      </c>
    </row>
    <row r="177" spans="1:2" x14ac:dyDescent="0.25">
      <c r="A177" t="s">
        <v>94</v>
      </c>
      <c r="B177" t="s">
        <v>351</v>
      </c>
    </row>
    <row r="178" spans="1:2" x14ac:dyDescent="0.25">
      <c r="A178" t="s">
        <v>92</v>
      </c>
      <c r="B178" t="s">
        <v>351</v>
      </c>
    </row>
    <row r="179" spans="1:2" x14ac:dyDescent="0.25">
      <c r="A179" t="s">
        <v>74</v>
      </c>
      <c r="B179" t="s">
        <v>351</v>
      </c>
    </row>
    <row r="180" spans="1:2" x14ac:dyDescent="0.25">
      <c r="A180" t="s">
        <v>90</v>
      </c>
      <c r="B180" t="s">
        <v>351</v>
      </c>
    </row>
    <row r="181" spans="1:2" x14ac:dyDescent="0.25">
      <c r="A181" t="s">
        <v>467</v>
      </c>
      <c r="B181" t="s">
        <v>351</v>
      </c>
    </row>
    <row r="182" spans="1:2" x14ac:dyDescent="0.25">
      <c r="A182" t="s">
        <v>468</v>
      </c>
      <c r="B182" t="s">
        <v>351</v>
      </c>
    </row>
    <row r="183" spans="1:2" x14ac:dyDescent="0.25">
      <c r="A183" t="s">
        <v>78</v>
      </c>
      <c r="B183" t="s">
        <v>351</v>
      </c>
    </row>
    <row r="184" spans="1:2" x14ac:dyDescent="0.25">
      <c r="A184" t="s">
        <v>469</v>
      </c>
      <c r="B184" t="s">
        <v>351</v>
      </c>
    </row>
    <row r="185" spans="1:2" x14ac:dyDescent="0.25">
      <c r="A185" t="s">
        <v>53</v>
      </c>
      <c r="B185" t="s">
        <v>351</v>
      </c>
    </row>
    <row r="186" spans="1:2" x14ac:dyDescent="0.25">
      <c r="A186" t="s">
        <v>49</v>
      </c>
      <c r="B186" t="s">
        <v>351</v>
      </c>
    </row>
    <row r="187" spans="1:2" x14ac:dyDescent="0.25">
      <c r="A187" t="s">
        <v>470</v>
      </c>
      <c r="B187" t="s">
        <v>351</v>
      </c>
    </row>
    <row r="188" spans="1:2" x14ac:dyDescent="0.25">
      <c r="A188" t="s">
        <v>471</v>
      </c>
      <c r="B188" t="s">
        <v>351</v>
      </c>
    </row>
    <row r="189" spans="1:2" x14ac:dyDescent="0.25">
      <c r="A189" t="s">
        <v>80</v>
      </c>
      <c r="B189" t="s">
        <v>351</v>
      </c>
    </row>
    <row r="190" spans="1:2" x14ac:dyDescent="0.25">
      <c r="A190" t="s">
        <v>472</v>
      </c>
      <c r="B190" t="s">
        <v>351</v>
      </c>
    </row>
    <row r="191" spans="1:2" x14ac:dyDescent="0.25">
      <c r="A191" t="s">
        <v>67</v>
      </c>
      <c r="B191" t="s">
        <v>351</v>
      </c>
    </row>
    <row r="192" spans="1:2" x14ac:dyDescent="0.25">
      <c r="A192" t="s">
        <v>473</v>
      </c>
      <c r="B192" t="s">
        <v>351</v>
      </c>
    </row>
    <row r="193" spans="1:2" x14ac:dyDescent="0.25">
      <c r="A193" t="s">
        <v>474</v>
      </c>
      <c r="B193" t="s">
        <v>351</v>
      </c>
    </row>
    <row r="194" spans="1:2" x14ac:dyDescent="0.25">
      <c r="A194" t="s">
        <v>475</v>
      </c>
      <c r="B194" t="s">
        <v>351</v>
      </c>
    </row>
    <row r="195" spans="1:2" x14ac:dyDescent="0.25">
      <c r="A195" t="s">
        <v>101</v>
      </c>
      <c r="B195" t="s">
        <v>351</v>
      </c>
    </row>
    <row r="196" spans="1:2" x14ac:dyDescent="0.25">
      <c r="A196" t="s">
        <v>104</v>
      </c>
      <c r="B196" t="s">
        <v>351</v>
      </c>
    </row>
    <row r="197" spans="1:2" x14ac:dyDescent="0.25">
      <c r="A197" t="s">
        <v>476</v>
      </c>
      <c r="B197" t="s">
        <v>351</v>
      </c>
    </row>
    <row r="198" spans="1:2" x14ac:dyDescent="0.25">
      <c r="A198" t="s">
        <v>477</v>
      </c>
      <c r="B198" t="s">
        <v>351</v>
      </c>
    </row>
    <row r="199" spans="1:2" x14ac:dyDescent="0.25">
      <c r="A199" t="s">
        <v>478</v>
      </c>
      <c r="B199" t="s">
        <v>351</v>
      </c>
    </row>
    <row r="200" spans="1:2" x14ac:dyDescent="0.25">
      <c r="A200" t="s">
        <v>479</v>
      </c>
      <c r="B200" t="s">
        <v>351</v>
      </c>
    </row>
    <row r="201" spans="1:2" x14ac:dyDescent="0.25">
      <c r="A201" t="s">
        <v>70</v>
      </c>
      <c r="B201" t="s">
        <v>351</v>
      </c>
    </row>
    <row r="202" spans="1:2" x14ac:dyDescent="0.25">
      <c r="A202" t="s">
        <v>96</v>
      </c>
      <c r="B202" t="s">
        <v>351</v>
      </c>
    </row>
    <row r="203" spans="1:2" x14ac:dyDescent="0.25">
      <c r="A203" t="s">
        <v>83</v>
      </c>
      <c r="B203" t="s">
        <v>351</v>
      </c>
    </row>
    <row r="204" spans="1:2" x14ac:dyDescent="0.25">
      <c r="A204" t="s">
        <v>73</v>
      </c>
      <c r="B204" t="s">
        <v>351</v>
      </c>
    </row>
    <row r="205" spans="1:2" x14ac:dyDescent="0.25">
      <c r="A205" t="s">
        <v>480</v>
      </c>
      <c r="B205" t="s">
        <v>351</v>
      </c>
    </row>
    <row r="206" spans="1:2" x14ac:dyDescent="0.25">
      <c r="A206" t="s">
        <v>481</v>
      </c>
      <c r="B206" t="s">
        <v>351</v>
      </c>
    </row>
    <row r="207" spans="1:2" x14ac:dyDescent="0.25">
      <c r="A207" t="s">
        <v>482</v>
      </c>
      <c r="B207" t="s">
        <v>351</v>
      </c>
    </row>
    <row r="208" spans="1:2" x14ac:dyDescent="0.25">
      <c r="A208" t="s">
        <v>344</v>
      </c>
      <c r="B208" t="s">
        <v>457</v>
      </c>
    </row>
    <row r="209" spans="1:2" x14ac:dyDescent="0.25">
      <c r="A209" t="s">
        <v>116</v>
      </c>
      <c r="B209" t="s">
        <v>304</v>
      </c>
    </row>
    <row r="210" spans="1:2" x14ac:dyDescent="0.25">
      <c r="A210" t="s">
        <v>483</v>
      </c>
      <c r="B210" t="s">
        <v>351</v>
      </c>
    </row>
    <row r="211" spans="1:2" x14ac:dyDescent="0.25">
      <c r="A211" t="s">
        <v>484</v>
      </c>
      <c r="B211" t="s">
        <v>351</v>
      </c>
    </row>
    <row r="212" spans="1:2" x14ac:dyDescent="0.25">
      <c r="A212" t="s">
        <v>485</v>
      </c>
      <c r="B212" t="s">
        <v>486</v>
      </c>
    </row>
    <row r="213" spans="1:2" x14ac:dyDescent="0.25">
      <c r="A213" t="s">
        <v>487</v>
      </c>
      <c r="B213" t="s">
        <v>16</v>
      </c>
    </row>
    <row r="214" spans="1:2" x14ac:dyDescent="0.25">
      <c r="A214" t="s">
        <v>197</v>
      </c>
      <c r="B214" t="s">
        <v>16</v>
      </c>
    </row>
    <row r="215" spans="1:2" x14ac:dyDescent="0.25">
      <c r="A215" t="s">
        <v>488</v>
      </c>
      <c r="B215" t="s">
        <v>358</v>
      </c>
    </row>
    <row r="216" spans="1:2" x14ac:dyDescent="0.25">
      <c r="A216" t="s">
        <v>66</v>
      </c>
      <c r="B216" t="s">
        <v>351</v>
      </c>
    </row>
    <row r="217" spans="1:2" x14ac:dyDescent="0.25">
      <c r="A217" t="s">
        <v>489</v>
      </c>
      <c r="B217" t="s">
        <v>351</v>
      </c>
    </row>
    <row r="218" spans="1:2" x14ac:dyDescent="0.25">
      <c r="A218" t="s">
        <v>490</v>
      </c>
      <c r="B218" t="s">
        <v>351</v>
      </c>
    </row>
    <row r="219" spans="1:2" x14ac:dyDescent="0.25">
      <c r="A219" t="s">
        <v>491</v>
      </c>
      <c r="B219" t="s">
        <v>457</v>
      </c>
    </row>
    <row r="220" spans="1:2" x14ac:dyDescent="0.25">
      <c r="A220" t="s">
        <v>492</v>
      </c>
      <c r="B220" t="s">
        <v>351</v>
      </c>
    </row>
    <row r="221" spans="1:2" x14ac:dyDescent="0.25">
      <c r="A221" t="s">
        <v>152</v>
      </c>
      <c r="B221" t="s">
        <v>358</v>
      </c>
    </row>
    <row r="222" spans="1:2" x14ac:dyDescent="0.25">
      <c r="A222" t="s">
        <v>140</v>
      </c>
      <c r="B222" t="s">
        <v>358</v>
      </c>
    </row>
    <row r="223" spans="1:2" x14ac:dyDescent="0.25">
      <c r="A223" t="s">
        <v>493</v>
      </c>
      <c r="B223" t="s">
        <v>358</v>
      </c>
    </row>
    <row r="224" spans="1:2" x14ac:dyDescent="0.25">
      <c r="A224" t="s">
        <v>494</v>
      </c>
      <c r="B224" t="s">
        <v>358</v>
      </c>
    </row>
    <row r="225" spans="1:2" x14ac:dyDescent="0.25">
      <c r="A225" t="s">
        <v>495</v>
      </c>
      <c r="B225" t="s">
        <v>351</v>
      </c>
    </row>
    <row r="226" spans="1:2" x14ac:dyDescent="0.25">
      <c r="A226" t="s">
        <v>299</v>
      </c>
      <c r="B226" t="s">
        <v>392</v>
      </c>
    </row>
    <row r="227" spans="1:2" x14ac:dyDescent="0.25">
      <c r="A227" t="s">
        <v>496</v>
      </c>
      <c r="B227" t="s">
        <v>304</v>
      </c>
    </row>
    <row r="228" spans="1:2" x14ac:dyDescent="0.25">
      <c r="A228" t="s">
        <v>497</v>
      </c>
      <c r="B228" t="s">
        <v>358</v>
      </c>
    </row>
    <row r="229" spans="1:2" x14ac:dyDescent="0.25">
      <c r="A229" t="s">
        <v>498</v>
      </c>
      <c r="B229" t="s">
        <v>359</v>
      </c>
    </row>
    <row r="230" spans="1:2" x14ac:dyDescent="0.25">
      <c r="A230" t="s">
        <v>303</v>
      </c>
      <c r="B230" t="s">
        <v>392</v>
      </c>
    </row>
    <row r="231" spans="1:2" x14ac:dyDescent="0.25">
      <c r="A231" t="s">
        <v>302</v>
      </c>
      <c r="B231" t="s">
        <v>359</v>
      </c>
    </row>
    <row r="232" spans="1:2" x14ac:dyDescent="0.25">
      <c r="A232" t="s">
        <v>499</v>
      </c>
      <c r="B232" t="s">
        <v>351</v>
      </c>
    </row>
    <row r="233" spans="1:2" x14ac:dyDescent="0.25">
      <c r="A233" t="s">
        <v>58</v>
      </c>
      <c r="B233" t="s">
        <v>358</v>
      </c>
    </row>
    <row r="234" spans="1:2" x14ac:dyDescent="0.25">
      <c r="A234" t="s">
        <v>304</v>
      </c>
      <c r="B234" t="s">
        <v>304</v>
      </c>
    </row>
    <row r="235" spans="1:2" x14ac:dyDescent="0.25">
      <c r="A235" t="s">
        <v>500</v>
      </c>
      <c r="B235" t="s">
        <v>358</v>
      </c>
    </row>
    <row r="236" spans="1:2" x14ac:dyDescent="0.25">
      <c r="A236" t="s">
        <v>57</v>
      </c>
      <c r="B236" t="s">
        <v>358</v>
      </c>
    </row>
    <row r="237" spans="1:2" x14ac:dyDescent="0.25">
      <c r="A237" s="8" t="s">
        <v>351</v>
      </c>
      <c r="B237" s="8" t="s">
        <v>351</v>
      </c>
    </row>
    <row r="238" spans="1:2" x14ac:dyDescent="0.25">
      <c r="A238" s="8" t="str">
        <f>IFERROR(VLOOKUP(Abfalldokumentation!$O238,Artikel!#REF!,3,FALSE),Abfalldokumentation!$O238)</f>
        <v>Diverses QM</v>
      </c>
      <c r="B238" t="s">
        <v>358</v>
      </c>
    </row>
    <row r="239" spans="1:2" x14ac:dyDescent="0.25">
      <c r="A239" s="8" t="str">
        <f>IFERROR(VLOOKUP(Abfalldokumentation!$O239,Artikel!#REF!,3,FALSE),Abfalldokumentation!$O239)</f>
        <v>Diverses QM</v>
      </c>
      <c r="B239" t="s">
        <v>358</v>
      </c>
    </row>
    <row r="240" spans="1:2" x14ac:dyDescent="0.25">
      <c r="A240" s="8" t="str">
        <f>IFERROR(VLOOKUP(Abfalldokumentation!$O240,Artikel!#REF!,3,FALSE),Abfalldokumentation!$O240)</f>
        <v>Laborproben</v>
      </c>
      <c r="B240" t="s">
        <v>358</v>
      </c>
    </row>
    <row r="241" spans="1:2" x14ac:dyDescent="0.25">
      <c r="A241" s="8" t="str">
        <f>IFERROR(VLOOKUP(Abfalldokumentation!$O241,Artikel!#REF!,3,FALSE),Abfalldokumentation!$O241)</f>
        <v>Laborproben</v>
      </c>
      <c r="B241" t="s">
        <v>358</v>
      </c>
    </row>
    <row r="242" spans="1:2" x14ac:dyDescent="0.25">
      <c r="A242" s="8" t="str">
        <f>IFERROR(VLOOKUP(Abfalldokumentation!$O242,Artikel!#REF!,3,FALSE),Abfalldokumentation!$O242)</f>
        <v>Laborproben</v>
      </c>
      <c r="B242" t="s">
        <v>358</v>
      </c>
    </row>
    <row r="243" spans="1:2" x14ac:dyDescent="0.25">
      <c r="A243" s="8" t="str">
        <f>IFERROR(VLOOKUP(Abfalldokumentation!$O243,Artikel!#REF!,3,FALSE),Abfalldokumentation!$O243)</f>
        <v>Laborproben</v>
      </c>
      <c r="B243" t="s">
        <v>501</v>
      </c>
    </row>
    <row r="244" spans="1:2" x14ac:dyDescent="0.25">
      <c r="A244" t="s">
        <v>502</v>
      </c>
      <c r="B244" t="s">
        <v>358</v>
      </c>
    </row>
    <row r="245" spans="1:2" x14ac:dyDescent="0.25">
      <c r="A245" t="s">
        <v>141</v>
      </c>
      <c r="B245" t="s">
        <v>358</v>
      </c>
    </row>
    <row r="246" spans="1:2" x14ac:dyDescent="0.25">
      <c r="A246" t="s">
        <v>503</v>
      </c>
      <c r="B246" t="s">
        <v>358</v>
      </c>
    </row>
    <row r="247" spans="1:2" x14ac:dyDescent="0.25">
      <c r="A247" t="s">
        <v>504</v>
      </c>
      <c r="B247" t="s">
        <v>358</v>
      </c>
    </row>
    <row r="248" spans="1:2" x14ac:dyDescent="0.25">
      <c r="A248" s="8" t="s">
        <v>147</v>
      </c>
      <c r="B248" t="s">
        <v>358</v>
      </c>
    </row>
    <row r="249" spans="1:2" x14ac:dyDescent="0.25">
      <c r="A249" t="s">
        <v>317</v>
      </c>
      <c r="B249" t="s">
        <v>353</v>
      </c>
    </row>
    <row r="250" spans="1:2" x14ac:dyDescent="0.25">
      <c r="A250" t="s">
        <v>287</v>
      </c>
      <c r="B250" t="s">
        <v>353</v>
      </c>
    </row>
    <row r="251" spans="1:2" x14ac:dyDescent="0.25">
      <c r="A251" t="s">
        <v>287</v>
      </c>
      <c r="B251" t="s">
        <v>353</v>
      </c>
    </row>
    <row r="252" spans="1:2" x14ac:dyDescent="0.25">
      <c r="A252" t="s">
        <v>288</v>
      </c>
      <c r="B252" t="s">
        <v>353</v>
      </c>
    </row>
    <row r="253" spans="1:2" x14ac:dyDescent="0.25">
      <c r="A253" t="s">
        <v>288</v>
      </c>
      <c r="B253" t="s">
        <v>353</v>
      </c>
    </row>
    <row r="254" spans="1:2" x14ac:dyDescent="0.25">
      <c r="A254" t="s">
        <v>293</v>
      </c>
      <c r="B254" t="s">
        <v>353</v>
      </c>
    </row>
    <row r="255" spans="1:2" x14ac:dyDescent="0.25">
      <c r="A255" t="s">
        <v>294</v>
      </c>
      <c r="B255" t="s">
        <v>353</v>
      </c>
    </row>
    <row r="256" spans="1:2" x14ac:dyDescent="0.25">
      <c r="A256" t="s">
        <v>301</v>
      </c>
      <c r="B256" t="s">
        <v>353</v>
      </c>
    </row>
    <row r="257" spans="1:2" x14ac:dyDescent="0.25">
      <c r="A257" t="s">
        <v>301</v>
      </c>
      <c r="B257" t="s">
        <v>353</v>
      </c>
    </row>
    <row r="258" spans="1:2" x14ac:dyDescent="0.25">
      <c r="A258" t="s">
        <v>300</v>
      </c>
      <c r="B258" t="s">
        <v>353</v>
      </c>
    </row>
    <row r="259" spans="1:2" x14ac:dyDescent="0.25">
      <c r="A259" t="s">
        <v>301</v>
      </c>
      <c r="B259" t="s">
        <v>353</v>
      </c>
    </row>
    <row r="260" spans="1:2" x14ac:dyDescent="0.25">
      <c r="A260" t="s">
        <v>307</v>
      </c>
      <c r="B260" t="s">
        <v>353</v>
      </c>
    </row>
    <row r="261" spans="1:2" x14ac:dyDescent="0.25">
      <c r="A261" t="s">
        <v>306</v>
      </c>
      <c r="B261" t="s">
        <v>353</v>
      </c>
    </row>
    <row r="262" spans="1:2" x14ac:dyDescent="0.25">
      <c r="A262" s="8" t="s">
        <v>505</v>
      </c>
      <c r="B262" t="s">
        <v>359</v>
      </c>
    </row>
    <row r="263" spans="1:2" x14ac:dyDescent="0.25">
      <c r="A263" t="s">
        <v>50</v>
      </c>
      <c r="B263" t="s">
        <v>351</v>
      </c>
    </row>
    <row r="264" spans="1:2" x14ac:dyDescent="0.25">
      <c r="A264" t="s">
        <v>506</v>
      </c>
      <c r="B264" t="s">
        <v>351</v>
      </c>
    </row>
    <row r="265" spans="1:2" x14ac:dyDescent="0.25">
      <c r="A265" t="s">
        <v>115</v>
      </c>
      <c r="B265" t="s">
        <v>351</v>
      </c>
    </row>
    <row r="266" spans="1:2" x14ac:dyDescent="0.25">
      <c r="A266" t="s">
        <v>507</v>
      </c>
      <c r="B266" t="s">
        <v>351</v>
      </c>
    </row>
    <row r="267" spans="1:2" x14ac:dyDescent="0.25">
      <c r="A267" t="s">
        <v>508</v>
      </c>
      <c r="B267" t="s">
        <v>351</v>
      </c>
    </row>
    <row r="268" spans="1:2" x14ac:dyDescent="0.25">
      <c r="A268" t="s">
        <v>327</v>
      </c>
      <c r="B268" t="s">
        <v>392</v>
      </c>
    </row>
    <row r="269" spans="1:2" x14ac:dyDescent="0.25">
      <c r="A269" t="s">
        <v>56</v>
      </c>
      <c r="B269" t="s">
        <v>351</v>
      </c>
    </row>
    <row r="270" spans="1:2" x14ac:dyDescent="0.25">
      <c r="A270" t="s">
        <v>330</v>
      </c>
      <c r="B270" t="s">
        <v>351</v>
      </c>
    </row>
    <row r="271" spans="1:2" x14ac:dyDescent="0.25">
      <c r="A271" s="8" t="s">
        <v>509</v>
      </c>
      <c r="B271" t="s">
        <v>353</v>
      </c>
    </row>
    <row r="272" spans="1:2" x14ac:dyDescent="0.25">
      <c r="A272" s="8" t="s">
        <v>510</v>
      </c>
      <c r="B272" t="s">
        <v>358</v>
      </c>
    </row>
    <row r="273" spans="1:2" x14ac:dyDescent="0.25">
      <c r="A273" s="8" t="s">
        <v>511</v>
      </c>
      <c r="B273" t="s">
        <v>392</v>
      </c>
    </row>
    <row r="274" spans="1:2" x14ac:dyDescent="0.25">
      <c r="A274" t="s">
        <v>512</v>
      </c>
      <c r="B274" t="s">
        <v>359</v>
      </c>
    </row>
    <row r="275" spans="1:2" x14ac:dyDescent="0.25">
      <c r="A275" t="s">
        <v>513</v>
      </c>
      <c r="B275" t="s">
        <v>10</v>
      </c>
    </row>
    <row r="276" spans="1:2" x14ac:dyDescent="0.25">
      <c r="A276" t="s">
        <v>331</v>
      </c>
      <c r="B276" t="s">
        <v>392</v>
      </c>
    </row>
    <row r="277" spans="1:2" x14ac:dyDescent="0.25">
      <c r="A277" t="s">
        <v>63</v>
      </c>
      <c r="B277" t="s">
        <v>392</v>
      </c>
    </row>
    <row r="278" spans="1:2" x14ac:dyDescent="0.25">
      <c r="A278" t="s">
        <v>514</v>
      </c>
      <c r="B278" t="s">
        <v>10</v>
      </c>
    </row>
    <row r="279" spans="1:2" x14ac:dyDescent="0.25">
      <c r="A279" s="8" t="s">
        <v>324</v>
      </c>
      <c r="B279" t="s">
        <v>359</v>
      </c>
    </row>
    <row r="280" spans="1:2" x14ac:dyDescent="0.25">
      <c r="A280" s="8" t="s">
        <v>325</v>
      </c>
      <c r="B280" t="s">
        <v>359</v>
      </c>
    </row>
    <row r="281" spans="1:2" x14ac:dyDescent="0.25">
      <c r="A281" t="s">
        <v>54</v>
      </c>
      <c r="B281" t="s">
        <v>10</v>
      </c>
    </row>
    <row r="282" spans="1:2" x14ac:dyDescent="0.25">
      <c r="A282" t="s">
        <v>515</v>
      </c>
      <c r="B282" t="s">
        <v>10</v>
      </c>
    </row>
    <row r="283" spans="1:2" x14ac:dyDescent="0.25">
      <c r="A283" t="s">
        <v>146</v>
      </c>
      <c r="B283" t="s">
        <v>358</v>
      </c>
    </row>
    <row r="284" spans="1:2" x14ac:dyDescent="0.25">
      <c r="A284" t="s">
        <v>516</v>
      </c>
      <c r="B284" t="s">
        <v>358</v>
      </c>
    </row>
    <row r="285" spans="1:2" x14ac:dyDescent="0.25">
      <c r="A285" t="s">
        <v>517</v>
      </c>
      <c r="B285" t="s">
        <v>392</v>
      </c>
    </row>
    <row r="286" spans="1:2" x14ac:dyDescent="0.25">
      <c r="A286" t="s">
        <v>518</v>
      </c>
      <c r="B286" t="s">
        <v>351</v>
      </c>
    </row>
    <row r="287" spans="1:2" x14ac:dyDescent="0.25">
      <c r="A287" t="s">
        <v>519</v>
      </c>
      <c r="B287" t="s">
        <v>351</v>
      </c>
    </row>
    <row r="288" spans="1:2" x14ac:dyDescent="0.25">
      <c r="A288" t="s">
        <v>518</v>
      </c>
      <c r="B288" t="s">
        <v>351</v>
      </c>
    </row>
    <row r="289" spans="1:2" x14ac:dyDescent="0.25">
      <c r="A289" t="s">
        <v>520</v>
      </c>
      <c r="B289" t="s">
        <v>351</v>
      </c>
    </row>
    <row r="290" spans="1:2" x14ac:dyDescent="0.25">
      <c r="A290" t="s">
        <v>521</v>
      </c>
      <c r="B290" t="s">
        <v>351</v>
      </c>
    </row>
    <row r="291" spans="1:2" x14ac:dyDescent="0.25">
      <c r="A291" t="s">
        <v>157</v>
      </c>
      <c r="B291" t="s">
        <v>359</v>
      </c>
    </row>
    <row r="292" spans="1:2" x14ac:dyDescent="0.25">
      <c r="A292" t="s">
        <v>522</v>
      </c>
      <c r="B292" t="s">
        <v>359</v>
      </c>
    </row>
    <row r="293" spans="1:2" x14ac:dyDescent="0.25">
      <c r="A293" t="s">
        <v>523</v>
      </c>
      <c r="B293" t="s">
        <v>392</v>
      </c>
    </row>
    <row r="294" spans="1:2" x14ac:dyDescent="0.25">
      <c r="A294" t="s">
        <v>524</v>
      </c>
      <c r="B294" t="s">
        <v>359</v>
      </c>
    </row>
    <row r="295" spans="1:2" x14ac:dyDescent="0.25">
      <c r="A295" t="s">
        <v>525</v>
      </c>
      <c r="B295" t="s">
        <v>351</v>
      </c>
    </row>
    <row r="296" spans="1:2" x14ac:dyDescent="0.25">
      <c r="A296" t="s">
        <v>111</v>
      </c>
      <c r="B296" t="s">
        <v>351</v>
      </c>
    </row>
    <row r="319" spans="1:2" x14ac:dyDescent="0.25">
      <c r="A319" t="s">
        <v>526</v>
      </c>
      <c r="B319" t="s">
        <v>351</v>
      </c>
    </row>
    <row r="320" spans="1:2" x14ac:dyDescent="0.25">
      <c r="A320" t="s">
        <v>527</v>
      </c>
      <c r="B320" t="s">
        <v>351</v>
      </c>
    </row>
    <row r="321" spans="1:2" x14ac:dyDescent="0.25">
      <c r="A321" t="s">
        <v>334</v>
      </c>
      <c r="B321" t="s">
        <v>297</v>
      </c>
    </row>
    <row r="322" spans="1:2" x14ac:dyDescent="0.25">
      <c r="A322" t="s">
        <v>528</v>
      </c>
      <c r="B322" t="s">
        <v>392</v>
      </c>
    </row>
    <row r="323" spans="1:2" x14ac:dyDescent="0.25">
      <c r="A323" t="s">
        <v>529</v>
      </c>
      <c r="B323" t="s">
        <v>392</v>
      </c>
    </row>
    <row r="324" spans="1:2" x14ac:dyDescent="0.25">
      <c r="A324" t="s">
        <v>530</v>
      </c>
      <c r="B324" t="s">
        <v>359</v>
      </c>
    </row>
    <row r="325" spans="1:2" x14ac:dyDescent="0.25">
      <c r="A325" t="s">
        <v>531</v>
      </c>
      <c r="B325" t="s">
        <v>359</v>
      </c>
    </row>
    <row r="326" spans="1:2" x14ac:dyDescent="0.25">
      <c r="A326">
        <v>3200070</v>
      </c>
      <c r="B326" t="s">
        <v>359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G1031"/>
  <sheetViews>
    <sheetView workbookViewId="0">
      <selection activeCell="C30" sqref="C30"/>
    </sheetView>
  </sheetViews>
  <sheetFormatPr baseColWidth="10" defaultColWidth="11.42578125" defaultRowHeight="15" x14ac:dyDescent="0.25"/>
  <cols>
    <col min="1" max="1" width="12.42578125" customWidth="1"/>
    <col min="2" max="2" width="27.42578125" bestFit="1" customWidth="1"/>
    <col min="3" max="3" width="35.140625" customWidth="1"/>
    <col min="4" max="4" width="29.28515625" customWidth="1"/>
    <col min="6" max="6" width="41.28515625" customWidth="1"/>
    <col min="10" max="10" width="25.140625" customWidth="1"/>
  </cols>
  <sheetData>
    <row r="2" spans="1:6" x14ac:dyDescent="0.25">
      <c r="A2" s="5" t="s">
        <v>532</v>
      </c>
      <c r="B2" s="2" t="s">
        <v>0</v>
      </c>
      <c r="C2" s="2" t="s">
        <v>2</v>
      </c>
      <c r="D2" s="2" t="s">
        <v>163</v>
      </c>
    </row>
    <row r="3" spans="1:6" x14ac:dyDescent="0.25">
      <c r="A3" s="27">
        <v>61</v>
      </c>
      <c r="B3" s="26" t="s">
        <v>17</v>
      </c>
      <c r="C3" s="26" t="s">
        <v>17</v>
      </c>
      <c r="D3" s="26" t="s">
        <v>17</v>
      </c>
    </row>
    <row r="4" spans="1:6" x14ac:dyDescent="0.25">
      <c r="A4" s="27">
        <v>63</v>
      </c>
      <c r="B4" t="s">
        <v>17</v>
      </c>
      <c r="C4" t="s">
        <v>533</v>
      </c>
      <c r="D4" t="s">
        <v>534</v>
      </c>
    </row>
    <row r="5" spans="1:6" x14ac:dyDescent="0.25">
      <c r="A5" s="27">
        <v>10</v>
      </c>
      <c r="B5" s="26" t="s">
        <v>18</v>
      </c>
      <c r="C5" s="26" t="s">
        <v>65</v>
      </c>
      <c r="D5" s="26" t="s">
        <v>65</v>
      </c>
    </row>
    <row r="6" spans="1:6" x14ac:dyDescent="0.25">
      <c r="A6" s="27">
        <v>20</v>
      </c>
      <c r="B6" s="26" t="s">
        <v>18</v>
      </c>
      <c r="C6" s="26" t="s">
        <v>535</v>
      </c>
      <c r="D6" s="26" t="s">
        <v>535</v>
      </c>
    </row>
    <row r="7" spans="1:6" x14ac:dyDescent="0.25">
      <c r="A7" s="27">
        <v>30</v>
      </c>
      <c r="B7" s="26" t="s">
        <v>18</v>
      </c>
      <c r="C7" s="26" t="s">
        <v>55</v>
      </c>
      <c r="D7" s="26" t="s">
        <v>55</v>
      </c>
    </row>
    <row r="8" spans="1:6" x14ac:dyDescent="0.25">
      <c r="A8" s="27">
        <v>31</v>
      </c>
      <c r="B8" s="26" t="s">
        <v>18</v>
      </c>
      <c r="C8" s="2" t="s">
        <v>237</v>
      </c>
      <c r="D8" s="2" t="s">
        <v>237</v>
      </c>
      <c r="F8" s="5"/>
    </row>
    <row r="9" spans="1:6" x14ac:dyDescent="0.25">
      <c r="A9" s="27">
        <v>32</v>
      </c>
      <c r="B9" s="26" t="s">
        <v>18</v>
      </c>
      <c r="C9" s="2" t="s">
        <v>536</v>
      </c>
      <c r="D9" s="2" t="s">
        <v>536</v>
      </c>
      <c r="F9" s="5"/>
    </row>
    <row r="10" spans="1:6" x14ac:dyDescent="0.25">
      <c r="A10" s="27">
        <v>33</v>
      </c>
      <c r="B10" s="26" t="s">
        <v>18</v>
      </c>
      <c r="C10" s="2" t="s">
        <v>243</v>
      </c>
      <c r="D10" s="2" t="s">
        <v>243</v>
      </c>
      <c r="F10" s="5"/>
    </row>
    <row r="11" spans="1:6" x14ac:dyDescent="0.25">
      <c r="A11" s="27">
        <v>34</v>
      </c>
      <c r="B11" s="26" t="s">
        <v>18</v>
      </c>
      <c r="C11" s="2" t="s">
        <v>221</v>
      </c>
      <c r="D11" s="2" t="s">
        <v>221</v>
      </c>
      <c r="F11" s="5"/>
    </row>
    <row r="12" spans="1:6" x14ac:dyDescent="0.25">
      <c r="A12" s="27">
        <v>35</v>
      </c>
      <c r="B12" s="26" t="s">
        <v>18</v>
      </c>
      <c r="C12" s="26" t="s">
        <v>537</v>
      </c>
      <c r="D12" s="26" t="s">
        <v>537</v>
      </c>
      <c r="F12" s="5"/>
    </row>
    <row r="13" spans="1:6" x14ac:dyDescent="0.25">
      <c r="A13" s="27">
        <v>81</v>
      </c>
      <c r="B13" s="26" t="s">
        <v>18</v>
      </c>
      <c r="C13" s="26" t="s">
        <v>45</v>
      </c>
      <c r="D13" s="26" t="s">
        <v>45</v>
      </c>
      <c r="F13" s="5"/>
    </row>
    <row r="14" spans="1:6" x14ac:dyDescent="0.25">
      <c r="A14" s="27">
        <v>21</v>
      </c>
      <c r="B14" s="26" t="s">
        <v>14</v>
      </c>
      <c r="C14" s="2" t="s">
        <v>265</v>
      </c>
      <c r="D14" s="2" t="s">
        <v>265</v>
      </c>
      <c r="F14" s="5"/>
    </row>
    <row r="15" spans="1:6" x14ac:dyDescent="0.25">
      <c r="A15" s="27">
        <v>50</v>
      </c>
      <c r="B15" s="26" t="s">
        <v>14</v>
      </c>
      <c r="C15" s="2" t="s">
        <v>538</v>
      </c>
      <c r="D15" s="2" t="s">
        <v>538</v>
      </c>
      <c r="F15" s="5"/>
    </row>
    <row r="16" spans="1:6" x14ac:dyDescent="0.25">
      <c r="A16" s="27">
        <v>51</v>
      </c>
      <c r="B16" s="26" t="s">
        <v>14</v>
      </c>
      <c r="C16" s="26" t="s">
        <v>539</v>
      </c>
      <c r="D16" s="26" t="s">
        <v>539</v>
      </c>
      <c r="F16" s="5"/>
    </row>
    <row r="17" spans="1:6" x14ac:dyDescent="0.25">
      <c r="A17" s="27">
        <v>52</v>
      </c>
      <c r="B17" s="26" t="s">
        <v>14</v>
      </c>
      <c r="C17" s="2" t="s">
        <v>39</v>
      </c>
      <c r="D17" s="2" t="s">
        <v>39</v>
      </c>
      <c r="F17" s="5"/>
    </row>
    <row r="18" spans="1:6" x14ac:dyDescent="0.25">
      <c r="A18" s="27">
        <v>53</v>
      </c>
      <c r="B18" s="26" t="s">
        <v>14</v>
      </c>
      <c r="C18" s="26" t="s">
        <v>226</v>
      </c>
      <c r="D18" s="26" t="s">
        <v>226</v>
      </c>
      <c r="F18" s="5"/>
    </row>
    <row r="19" spans="1:6" x14ac:dyDescent="0.25">
      <c r="A19" s="27">
        <v>54</v>
      </c>
      <c r="B19" s="26" t="s">
        <v>14</v>
      </c>
      <c r="C19" s="26" t="s">
        <v>540</v>
      </c>
      <c r="D19" s="26" t="s">
        <v>540</v>
      </c>
      <c r="F19" s="5"/>
    </row>
    <row r="20" spans="1:6" x14ac:dyDescent="0.25">
      <c r="A20" s="27">
        <v>55</v>
      </c>
      <c r="B20" s="26" t="s">
        <v>10</v>
      </c>
      <c r="C20" s="26" t="s">
        <v>541</v>
      </c>
      <c r="D20" s="26" t="s">
        <v>541</v>
      </c>
      <c r="F20" s="5"/>
    </row>
    <row r="21" spans="1:6" x14ac:dyDescent="0.25">
      <c r="A21" s="27">
        <v>43</v>
      </c>
      <c r="B21" t="s">
        <v>14</v>
      </c>
      <c r="C21" t="s">
        <v>542</v>
      </c>
      <c r="D21" t="s">
        <v>54</v>
      </c>
      <c r="F21" s="5"/>
    </row>
    <row r="22" spans="1:6" x14ac:dyDescent="0.25">
      <c r="A22" s="27">
        <v>70</v>
      </c>
      <c r="B22" s="26" t="s">
        <v>16</v>
      </c>
      <c r="C22" s="2" t="s">
        <v>212</v>
      </c>
      <c r="D22" s="2" t="s">
        <v>212</v>
      </c>
      <c r="F22" s="5"/>
    </row>
    <row r="23" spans="1:6" x14ac:dyDescent="0.25">
      <c r="A23" s="27">
        <v>71</v>
      </c>
      <c r="B23" s="26" t="s">
        <v>16</v>
      </c>
      <c r="C23" s="2" t="s">
        <v>311</v>
      </c>
      <c r="D23" s="2" t="s">
        <v>311</v>
      </c>
      <c r="F23" s="5"/>
    </row>
    <row r="24" spans="1:6" x14ac:dyDescent="0.25">
      <c r="A24" s="27">
        <v>72</v>
      </c>
      <c r="B24" s="2" t="s">
        <v>16</v>
      </c>
      <c r="C24" s="2" t="s">
        <v>238</v>
      </c>
      <c r="D24" s="2" t="s">
        <v>238</v>
      </c>
      <c r="F24" s="5"/>
    </row>
    <row r="25" spans="1:6" x14ac:dyDescent="0.25">
      <c r="A25" s="27">
        <v>73</v>
      </c>
      <c r="B25" s="26" t="s">
        <v>16</v>
      </c>
      <c r="C25" s="2" t="s">
        <v>200</v>
      </c>
      <c r="D25" s="2" t="s">
        <v>200</v>
      </c>
      <c r="F25" s="5"/>
    </row>
    <row r="26" spans="1:6" x14ac:dyDescent="0.25">
      <c r="A26" s="27">
        <v>75</v>
      </c>
      <c r="B26" s="26" t="s">
        <v>16</v>
      </c>
      <c r="C26" s="2" t="s">
        <v>543</v>
      </c>
      <c r="D26" s="2" t="s">
        <v>543</v>
      </c>
      <c r="F26" s="5"/>
    </row>
    <row r="27" spans="1:6" x14ac:dyDescent="0.25">
      <c r="A27" s="27">
        <v>74</v>
      </c>
      <c r="B27" s="26" t="s">
        <v>16</v>
      </c>
      <c r="C27" s="2" t="s">
        <v>198</v>
      </c>
      <c r="D27" s="2" t="s">
        <v>198</v>
      </c>
      <c r="F27" s="5"/>
    </row>
    <row r="28" spans="1:6" x14ac:dyDescent="0.25">
      <c r="A28" s="27">
        <v>22</v>
      </c>
      <c r="B28" s="26" t="s">
        <v>10</v>
      </c>
      <c r="C28" s="26" t="s">
        <v>263</v>
      </c>
      <c r="D28" s="26" t="s">
        <v>263</v>
      </c>
      <c r="F28" s="5"/>
    </row>
    <row r="29" spans="1:6" x14ac:dyDescent="0.25">
      <c r="A29" s="27">
        <v>40</v>
      </c>
      <c r="B29" s="26" t="s">
        <v>10</v>
      </c>
      <c r="C29" s="2" t="s">
        <v>195</v>
      </c>
      <c r="D29" s="2" t="s">
        <v>195</v>
      </c>
      <c r="F29" s="5"/>
    </row>
    <row r="30" spans="1:6" x14ac:dyDescent="0.25">
      <c r="A30" s="27">
        <v>41</v>
      </c>
      <c r="B30" s="26" t="s">
        <v>10</v>
      </c>
      <c r="C30" s="2" t="s">
        <v>268</v>
      </c>
      <c r="D30" s="2" t="s">
        <v>268</v>
      </c>
      <c r="F30" s="5"/>
    </row>
    <row r="31" spans="1:6" x14ac:dyDescent="0.25">
      <c r="A31" s="27">
        <v>42</v>
      </c>
      <c r="B31" s="26" t="s">
        <v>10</v>
      </c>
      <c r="C31" s="2" t="s">
        <v>87</v>
      </c>
      <c r="D31" s="2" t="s">
        <v>87</v>
      </c>
      <c r="F31" s="5"/>
    </row>
    <row r="32" spans="1:6" x14ac:dyDescent="0.25">
      <c r="A32" s="27">
        <v>43</v>
      </c>
      <c r="B32" s="26" t="s">
        <v>10</v>
      </c>
      <c r="C32" s="26" t="s">
        <v>544</v>
      </c>
      <c r="D32" s="26" t="s">
        <v>544</v>
      </c>
      <c r="F32" s="5"/>
    </row>
    <row r="33" spans="1:7" x14ac:dyDescent="0.25">
      <c r="A33" s="27">
        <v>60</v>
      </c>
      <c r="B33" s="26" t="s">
        <v>10</v>
      </c>
      <c r="C33" s="26" t="s">
        <v>215</v>
      </c>
      <c r="D33" s="26" t="s">
        <v>215</v>
      </c>
      <c r="F33" s="5"/>
    </row>
    <row r="34" spans="1:7" x14ac:dyDescent="0.25">
      <c r="A34" s="27">
        <v>90</v>
      </c>
      <c r="B34" s="26" t="s">
        <v>10</v>
      </c>
      <c r="C34" s="26" t="s">
        <v>545</v>
      </c>
      <c r="D34" s="26" t="s">
        <v>545</v>
      </c>
      <c r="F34" s="5"/>
      <c r="G34" s="5"/>
    </row>
    <row r="35" spans="1:7" x14ac:dyDescent="0.25">
      <c r="A35" s="27">
        <v>101</v>
      </c>
      <c r="B35" s="26" t="s">
        <v>10</v>
      </c>
      <c r="C35" s="26" t="s">
        <v>207</v>
      </c>
      <c r="D35" s="26" t="s">
        <v>207</v>
      </c>
      <c r="F35" s="5"/>
      <c r="G35" s="5"/>
    </row>
    <row r="36" spans="1:7" x14ac:dyDescent="0.25">
      <c r="A36" s="27">
        <v>84</v>
      </c>
      <c r="B36" t="s">
        <v>10</v>
      </c>
      <c r="C36" t="s">
        <v>546</v>
      </c>
      <c r="D36" t="s">
        <v>546</v>
      </c>
      <c r="F36" s="5"/>
      <c r="G36" s="5"/>
    </row>
    <row r="37" spans="1:7" x14ac:dyDescent="0.25">
      <c r="A37" s="27">
        <v>11</v>
      </c>
      <c r="B37" s="26" t="s">
        <v>19</v>
      </c>
      <c r="C37" s="26" t="s">
        <v>27</v>
      </c>
      <c r="D37" s="26" t="s">
        <v>27</v>
      </c>
      <c r="F37" s="5"/>
      <c r="G37" s="5"/>
    </row>
    <row r="38" spans="1:7" x14ac:dyDescent="0.25">
      <c r="A38" s="27">
        <v>12</v>
      </c>
      <c r="B38" s="26" t="s">
        <v>19</v>
      </c>
      <c r="C38" s="26" t="s">
        <v>19</v>
      </c>
      <c r="D38" s="26" t="s">
        <v>19</v>
      </c>
      <c r="F38" s="5"/>
      <c r="G38" s="5"/>
    </row>
    <row r="39" spans="1:7" x14ac:dyDescent="0.25">
      <c r="A39" s="27">
        <v>62</v>
      </c>
      <c r="B39" s="26" t="s">
        <v>19</v>
      </c>
      <c r="C39" s="26" t="s">
        <v>24</v>
      </c>
      <c r="D39" s="26" t="s">
        <v>24</v>
      </c>
      <c r="F39" s="5"/>
      <c r="G39" s="5"/>
    </row>
    <row r="40" spans="1:7" x14ac:dyDescent="0.25">
      <c r="A40" s="27">
        <v>120</v>
      </c>
      <c r="B40" s="26" t="s">
        <v>19</v>
      </c>
      <c r="C40" s="26" t="s">
        <v>14</v>
      </c>
      <c r="D40" s="26" t="s">
        <v>14</v>
      </c>
      <c r="F40" s="5"/>
    </row>
    <row r="41" spans="1:7" x14ac:dyDescent="0.25">
      <c r="A41" s="27">
        <v>99</v>
      </c>
      <c r="B41" s="26" t="s">
        <v>19</v>
      </c>
      <c r="C41" s="26" t="s">
        <v>547</v>
      </c>
      <c r="D41" s="26" t="s">
        <v>547</v>
      </c>
      <c r="E41" s="8"/>
    </row>
    <row r="42" spans="1:7" x14ac:dyDescent="0.25">
      <c r="A42" s="27">
        <v>80</v>
      </c>
      <c r="B42" s="26" t="s">
        <v>15</v>
      </c>
      <c r="C42" s="26" t="s">
        <v>43</v>
      </c>
      <c r="D42" s="26" t="s">
        <v>43</v>
      </c>
      <c r="E42" s="8"/>
    </row>
    <row r="43" spans="1:7" x14ac:dyDescent="0.25">
      <c r="A43" s="27">
        <v>98</v>
      </c>
      <c r="B43" s="26" t="s">
        <v>15</v>
      </c>
      <c r="C43" s="26" t="s">
        <v>276</v>
      </c>
      <c r="D43" s="26" t="s">
        <v>276</v>
      </c>
      <c r="E43" s="8"/>
    </row>
    <row r="44" spans="1:7" x14ac:dyDescent="0.25">
      <c r="A44" s="27">
        <v>82</v>
      </c>
      <c r="B44" s="26" t="s">
        <v>15</v>
      </c>
      <c r="C44" t="s">
        <v>62</v>
      </c>
      <c r="D44" t="s">
        <v>62</v>
      </c>
      <c r="E44" s="8"/>
    </row>
    <row r="45" spans="1:7" x14ac:dyDescent="0.25">
      <c r="A45" s="27">
        <v>83</v>
      </c>
      <c r="B45" s="26" t="s">
        <v>15</v>
      </c>
      <c r="C45" t="s">
        <v>313</v>
      </c>
      <c r="D45" t="s">
        <v>313</v>
      </c>
      <c r="E45" s="8"/>
    </row>
    <row r="46" spans="1:7" x14ac:dyDescent="0.25">
      <c r="A46" s="27">
        <v>13</v>
      </c>
      <c r="B46" t="s">
        <v>15</v>
      </c>
      <c r="C46" t="s">
        <v>313</v>
      </c>
      <c r="D46" t="s">
        <v>54</v>
      </c>
      <c r="E46" s="8"/>
    </row>
    <row r="47" spans="1:7" x14ac:dyDescent="0.25">
      <c r="E47" s="8"/>
    </row>
    <row r="48" spans="1:7" x14ac:dyDescent="0.25">
      <c r="E48" s="8"/>
    </row>
    <row r="49" spans="5:5" x14ac:dyDescent="0.25">
      <c r="E49" s="8"/>
    </row>
    <row r="50" spans="5:5" x14ac:dyDescent="0.25">
      <c r="E50" s="8"/>
    </row>
    <row r="51" spans="5:5" x14ac:dyDescent="0.25">
      <c r="E51" s="8"/>
    </row>
    <row r="52" spans="5:5" x14ac:dyDescent="0.25">
      <c r="E52" s="8"/>
    </row>
    <row r="53" spans="5:5" x14ac:dyDescent="0.25">
      <c r="E53" s="8"/>
    </row>
    <row r="54" spans="5:5" x14ac:dyDescent="0.25">
      <c r="E54" s="8"/>
    </row>
    <row r="55" spans="5:5" x14ac:dyDescent="0.25">
      <c r="E55" s="8"/>
    </row>
    <row r="56" spans="5:5" x14ac:dyDescent="0.25">
      <c r="E56" s="8"/>
    </row>
    <row r="57" spans="5:5" x14ac:dyDescent="0.25">
      <c r="E57" s="8"/>
    </row>
    <row r="58" spans="5:5" x14ac:dyDescent="0.25">
      <c r="E58" s="8"/>
    </row>
    <row r="59" spans="5:5" x14ac:dyDescent="0.25">
      <c r="E59" s="8"/>
    </row>
    <row r="60" spans="5:5" x14ac:dyDescent="0.25">
      <c r="E60" s="8"/>
    </row>
    <row r="61" spans="5:5" x14ac:dyDescent="0.25">
      <c r="E61" s="8"/>
    </row>
    <row r="62" spans="5:5" x14ac:dyDescent="0.25">
      <c r="E62" s="8"/>
    </row>
    <row r="63" spans="5:5" x14ac:dyDescent="0.25">
      <c r="E63" s="8"/>
    </row>
    <row r="64" spans="5:5" x14ac:dyDescent="0.25">
      <c r="E64" s="8"/>
    </row>
    <row r="65" spans="5:5" x14ac:dyDescent="0.25">
      <c r="E65" s="8"/>
    </row>
    <row r="66" spans="5:5" x14ac:dyDescent="0.25">
      <c r="E66" s="8"/>
    </row>
    <row r="67" spans="5:5" x14ac:dyDescent="0.25">
      <c r="E67" s="8"/>
    </row>
    <row r="68" spans="5:5" x14ac:dyDescent="0.25">
      <c r="E68" s="8"/>
    </row>
    <row r="69" spans="5:5" x14ac:dyDescent="0.25">
      <c r="E69" s="8"/>
    </row>
    <row r="70" spans="5:5" x14ac:dyDescent="0.25">
      <c r="E70" s="8"/>
    </row>
    <row r="71" spans="5:5" x14ac:dyDescent="0.25">
      <c r="E71" s="8"/>
    </row>
    <row r="72" spans="5:5" x14ac:dyDescent="0.25">
      <c r="E72" s="8"/>
    </row>
    <row r="73" spans="5:5" x14ac:dyDescent="0.25">
      <c r="E73" s="8"/>
    </row>
    <row r="74" spans="5:5" x14ac:dyDescent="0.25">
      <c r="E74" s="8"/>
    </row>
    <row r="75" spans="5:5" x14ac:dyDescent="0.25">
      <c r="E75" s="8"/>
    </row>
    <row r="76" spans="5:5" x14ac:dyDescent="0.25">
      <c r="E76" s="8"/>
    </row>
    <row r="77" spans="5:5" x14ac:dyDescent="0.25">
      <c r="E77" s="8"/>
    </row>
    <row r="78" spans="5:5" x14ac:dyDescent="0.25">
      <c r="E78" s="8"/>
    </row>
    <row r="79" spans="5:5" x14ac:dyDescent="0.25">
      <c r="E79" s="8"/>
    </row>
    <row r="80" spans="5:5" x14ac:dyDescent="0.25">
      <c r="E80" s="8"/>
    </row>
    <row r="81" spans="5:5" x14ac:dyDescent="0.25">
      <c r="E81" s="8"/>
    </row>
    <row r="82" spans="5:5" x14ac:dyDescent="0.25">
      <c r="E82" s="8"/>
    </row>
    <row r="83" spans="5:5" x14ac:dyDescent="0.25">
      <c r="E83" s="8"/>
    </row>
    <row r="84" spans="5:5" x14ac:dyDescent="0.25">
      <c r="E84" s="8"/>
    </row>
    <row r="85" spans="5:5" x14ac:dyDescent="0.25">
      <c r="E85" s="8"/>
    </row>
    <row r="86" spans="5:5" x14ac:dyDescent="0.25">
      <c r="E86" s="8"/>
    </row>
    <row r="87" spans="5:5" x14ac:dyDescent="0.25">
      <c r="E87" s="8"/>
    </row>
    <row r="88" spans="5:5" x14ac:dyDescent="0.25">
      <c r="E88" s="8"/>
    </row>
    <row r="89" spans="5:5" x14ac:dyDescent="0.25">
      <c r="E89" s="8"/>
    </row>
    <row r="90" spans="5:5" x14ac:dyDescent="0.25">
      <c r="E90" s="8"/>
    </row>
    <row r="91" spans="5:5" x14ac:dyDescent="0.25">
      <c r="E91" s="8"/>
    </row>
    <row r="92" spans="5:5" x14ac:dyDescent="0.25">
      <c r="E92" s="8"/>
    </row>
    <row r="93" spans="5:5" x14ac:dyDescent="0.25">
      <c r="E93" s="8"/>
    </row>
    <row r="94" spans="5:5" x14ac:dyDescent="0.25">
      <c r="E94" s="8"/>
    </row>
    <row r="95" spans="5:5" x14ac:dyDescent="0.25">
      <c r="E95" s="8"/>
    </row>
    <row r="96" spans="5:5" x14ac:dyDescent="0.25">
      <c r="E96" s="8"/>
    </row>
    <row r="97" spans="5:5" x14ac:dyDescent="0.25">
      <c r="E97" s="8"/>
    </row>
    <row r="98" spans="5:5" x14ac:dyDescent="0.25">
      <c r="E98" s="8"/>
    </row>
    <row r="99" spans="5:5" x14ac:dyDescent="0.25">
      <c r="E99" s="8"/>
    </row>
    <row r="100" spans="5:5" x14ac:dyDescent="0.25">
      <c r="E100" s="8"/>
    </row>
    <row r="101" spans="5:5" x14ac:dyDescent="0.25">
      <c r="E101" s="8"/>
    </row>
    <row r="102" spans="5:5" x14ac:dyDescent="0.25">
      <c r="E102" s="8"/>
    </row>
    <row r="103" spans="5:5" x14ac:dyDescent="0.25">
      <c r="E103" s="8"/>
    </row>
    <row r="104" spans="5:5" x14ac:dyDescent="0.25">
      <c r="E104" s="8"/>
    </row>
    <row r="105" spans="5:5" x14ac:dyDescent="0.25">
      <c r="E105" s="8"/>
    </row>
    <row r="106" spans="5:5" x14ac:dyDescent="0.25">
      <c r="E106" s="8"/>
    </row>
    <row r="107" spans="5:5" x14ac:dyDescent="0.25">
      <c r="E107" s="8"/>
    </row>
    <row r="108" spans="5:5" x14ac:dyDescent="0.25">
      <c r="E108" s="8"/>
    </row>
    <row r="109" spans="5:5" x14ac:dyDescent="0.25">
      <c r="E109" s="8"/>
    </row>
    <row r="110" spans="5:5" x14ac:dyDescent="0.25">
      <c r="E110" s="8"/>
    </row>
    <row r="111" spans="5:5" x14ac:dyDescent="0.25">
      <c r="E111" s="8"/>
    </row>
    <row r="112" spans="5:5" x14ac:dyDescent="0.25">
      <c r="E112" s="8"/>
    </row>
    <row r="113" spans="5:5" x14ac:dyDescent="0.25">
      <c r="E113" s="8"/>
    </row>
    <row r="114" spans="5:5" x14ac:dyDescent="0.25">
      <c r="E114" s="8"/>
    </row>
    <row r="115" spans="5:5" x14ac:dyDescent="0.25">
      <c r="E115" s="8"/>
    </row>
    <row r="116" spans="5:5" x14ac:dyDescent="0.25">
      <c r="E116" s="8"/>
    </row>
    <row r="117" spans="5:5" x14ac:dyDescent="0.25">
      <c r="E117" s="8"/>
    </row>
    <row r="118" spans="5:5" x14ac:dyDescent="0.25">
      <c r="E118" s="8"/>
    </row>
    <row r="119" spans="5:5" x14ac:dyDescent="0.25">
      <c r="E119" s="8"/>
    </row>
    <row r="120" spans="5:5" x14ac:dyDescent="0.25">
      <c r="E120" s="8"/>
    </row>
    <row r="121" spans="5:5" x14ac:dyDescent="0.25">
      <c r="E121" s="8"/>
    </row>
    <row r="122" spans="5:5" x14ac:dyDescent="0.25">
      <c r="E122" s="8"/>
    </row>
    <row r="123" spans="5:5" x14ac:dyDescent="0.25">
      <c r="E123" s="8"/>
    </row>
    <row r="124" spans="5:5" x14ac:dyDescent="0.25">
      <c r="E124" s="8"/>
    </row>
    <row r="125" spans="5:5" x14ac:dyDescent="0.25">
      <c r="E125" s="8"/>
    </row>
    <row r="126" spans="5:5" x14ac:dyDescent="0.25">
      <c r="E126" s="8"/>
    </row>
    <row r="127" spans="5:5" x14ac:dyDescent="0.25">
      <c r="E127" s="8"/>
    </row>
    <row r="128" spans="5:5" x14ac:dyDescent="0.25">
      <c r="E128" s="8"/>
    </row>
    <row r="129" spans="5:5" x14ac:dyDescent="0.25">
      <c r="E129" s="8"/>
    </row>
    <row r="130" spans="5:5" x14ac:dyDescent="0.25">
      <c r="E130" s="8"/>
    </row>
    <row r="131" spans="5:5" x14ac:dyDescent="0.25">
      <c r="E131" s="8"/>
    </row>
    <row r="132" spans="5:5" x14ac:dyDescent="0.25">
      <c r="E132" s="8"/>
    </row>
    <row r="133" spans="5:5" x14ac:dyDescent="0.25">
      <c r="E133" s="8"/>
    </row>
    <row r="134" spans="5:5" x14ac:dyDescent="0.25">
      <c r="E134" s="8"/>
    </row>
    <row r="135" spans="5:5" x14ac:dyDescent="0.25">
      <c r="E135" s="8"/>
    </row>
    <row r="136" spans="5:5" x14ac:dyDescent="0.25">
      <c r="E136" s="8"/>
    </row>
    <row r="137" spans="5:5" x14ac:dyDescent="0.25">
      <c r="E137" s="8"/>
    </row>
    <row r="138" spans="5:5" x14ac:dyDescent="0.25">
      <c r="E138" s="8"/>
    </row>
    <row r="139" spans="5:5" x14ac:dyDescent="0.25">
      <c r="E139" s="8"/>
    </row>
    <row r="140" spans="5:5" x14ac:dyDescent="0.25">
      <c r="E140" s="8"/>
    </row>
    <row r="141" spans="5:5" x14ac:dyDescent="0.25">
      <c r="E141" s="8"/>
    </row>
    <row r="142" spans="5:5" x14ac:dyDescent="0.25">
      <c r="E142" s="8"/>
    </row>
    <row r="143" spans="5:5" x14ac:dyDescent="0.25">
      <c r="E143" s="8"/>
    </row>
    <row r="144" spans="5:5" x14ac:dyDescent="0.25">
      <c r="E144" s="8"/>
    </row>
    <row r="145" spans="5:5" x14ac:dyDescent="0.25">
      <c r="E145" s="8"/>
    </row>
    <row r="146" spans="5:5" x14ac:dyDescent="0.25">
      <c r="E146" s="8"/>
    </row>
    <row r="147" spans="5:5" x14ac:dyDescent="0.25">
      <c r="E147" s="8"/>
    </row>
    <row r="148" spans="5:5" x14ac:dyDescent="0.25">
      <c r="E148" s="8"/>
    </row>
    <row r="149" spans="5:5" x14ac:dyDescent="0.25">
      <c r="E149" s="8"/>
    </row>
    <row r="150" spans="5:5" x14ac:dyDescent="0.25">
      <c r="E150" s="8"/>
    </row>
    <row r="151" spans="5:5" x14ac:dyDescent="0.25">
      <c r="E151" s="8"/>
    </row>
    <row r="152" spans="5:5" x14ac:dyDescent="0.25">
      <c r="E152" s="8"/>
    </row>
    <row r="153" spans="5:5" x14ac:dyDescent="0.25">
      <c r="E153" s="8"/>
    </row>
    <row r="154" spans="5:5" x14ac:dyDescent="0.25">
      <c r="E154" s="8"/>
    </row>
    <row r="155" spans="5:5" x14ac:dyDescent="0.25">
      <c r="E155" s="8"/>
    </row>
    <row r="156" spans="5:5" x14ac:dyDescent="0.25">
      <c r="E156" s="8"/>
    </row>
    <row r="157" spans="5:5" x14ac:dyDescent="0.25">
      <c r="E157" s="8"/>
    </row>
    <row r="158" spans="5:5" x14ac:dyDescent="0.25">
      <c r="E158" s="8"/>
    </row>
    <row r="159" spans="5:5" x14ac:dyDescent="0.25">
      <c r="E159" s="8"/>
    </row>
    <row r="160" spans="5:5" x14ac:dyDescent="0.25">
      <c r="E160" s="8"/>
    </row>
    <row r="161" spans="5:5" x14ac:dyDescent="0.25">
      <c r="E161" s="8"/>
    </row>
    <row r="162" spans="5:5" x14ac:dyDescent="0.25">
      <c r="E162" s="8"/>
    </row>
    <row r="163" spans="5:5" x14ac:dyDescent="0.25">
      <c r="E163" s="8"/>
    </row>
    <row r="164" spans="5:5" x14ac:dyDescent="0.25">
      <c r="E164" s="8"/>
    </row>
    <row r="165" spans="5:5" x14ac:dyDescent="0.25">
      <c r="E165" s="8"/>
    </row>
    <row r="166" spans="5:5" x14ac:dyDescent="0.25">
      <c r="E166" s="8"/>
    </row>
    <row r="167" spans="5:5" x14ac:dyDescent="0.25">
      <c r="E167" s="8"/>
    </row>
    <row r="168" spans="5:5" x14ac:dyDescent="0.25">
      <c r="E168" s="8"/>
    </row>
    <row r="169" spans="5:5" x14ac:dyDescent="0.25">
      <c r="E169" s="8"/>
    </row>
    <row r="170" spans="5:5" x14ac:dyDescent="0.25">
      <c r="E170" s="8"/>
    </row>
    <row r="171" spans="5:5" x14ac:dyDescent="0.25">
      <c r="E171" s="8"/>
    </row>
    <row r="172" spans="5:5" x14ac:dyDescent="0.25">
      <c r="E172" s="8"/>
    </row>
    <row r="173" spans="5:5" x14ac:dyDescent="0.25">
      <c r="E173" s="8"/>
    </row>
    <row r="174" spans="5:5" x14ac:dyDescent="0.25">
      <c r="E174" s="8"/>
    </row>
    <row r="175" spans="5:5" x14ac:dyDescent="0.25">
      <c r="E175" s="8"/>
    </row>
    <row r="176" spans="5:5" x14ac:dyDescent="0.25">
      <c r="E176" s="8"/>
    </row>
    <row r="177" spans="5:5" x14ac:dyDescent="0.25">
      <c r="E177" s="8"/>
    </row>
    <row r="178" spans="5:5" x14ac:dyDescent="0.25">
      <c r="E178" s="8"/>
    </row>
    <row r="179" spans="5:5" x14ac:dyDescent="0.25">
      <c r="E179" s="8"/>
    </row>
    <row r="180" spans="5:5" x14ac:dyDescent="0.25">
      <c r="E180" s="8"/>
    </row>
    <row r="181" spans="5:5" x14ac:dyDescent="0.25">
      <c r="E181" s="8"/>
    </row>
    <row r="182" spans="5:5" x14ac:dyDescent="0.25">
      <c r="E182" s="8"/>
    </row>
    <row r="183" spans="5:5" x14ac:dyDescent="0.25">
      <c r="E183" s="8"/>
    </row>
    <row r="184" spans="5:5" x14ac:dyDescent="0.25">
      <c r="E184" s="8"/>
    </row>
    <row r="185" spans="5:5" x14ac:dyDescent="0.25">
      <c r="E185" s="8"/>
    </row>
    <row r="186" spans="5:5" x14ac:dyDescent="0.25">
      <c r="E186" s="8"/>
    </row>
    <row r="187" spans="5:5" x14ac:dyDescent="0.25">
      <c r="E187" s="8"/>
    </row>
    <row r="188" spans="5:5" x14ac:dyDescent="0.25">
      <c r="E188" s="8"/>
    </row>
    <row r="189" spans="5:5" x14ac:dyDescent="0.25">
      <c r="E189" s="8"/>
    </row>
    <row r="190" spans="5:5" x14ac:dyDescent="0.25">
      <c r="E190" s="8"/>
    </row>
    <row r="191" spans="5:5" x14ac:dyDescent="0.25">
      <c r="E191" s="8"/>
    </row>
    <row r="192" spans="5:5" x14ac:dyDescent="0.25">
      <c r="E192" s="8"/>
    </row>
    <row r="193" spans="5:5" x14ac:dyDescent="0.25">
      <c r="E193" s="8"/>
    </row>
    <row r="194" spans="5:5" x14ac:dyDescent="0.25">
      <c r="E194" s="8"/>
    </row>
    <row r="195" spans="5:5" x14ac:dyDescent="0.25">
      <c r="E195" s="8"/>
    </row>
    <row r="196" spans="5:5" x14ac:dyDescent="0.25">
      <c r="E196" s="8"/>
    </row>
    <row r="197" spans="5:5" x14ac:dyDescent="0.25">
      <c r="E197" s="8"/>
    </row>
    <row r="198" spans="5:5" x14ac:dyDescent="0.25">
      <c r="E198" s="8"/>
    </row>
    <row r="199" spans="5:5" x14ac:dyDescent="0.25">
      <c r="E199" s="8"/>
    </row>
    <row r="200" spans="5:5" x14ac:dyDescent="0.25">
      <c r="E200" s="8"/>
    </row>
    <row r="201" spans="5:5" x14ac:dyDescent="0.25">
      <c r="E201" s="8"/>
    </row>
    <row r="202" spans="5:5" x14ac:dyDescent="0.25">
      <c r="E202" s="8"/>
    </row>
    <row r="203" spans="5:5" x14ac:dyDescent="0.25">
      <c r="E203" s="8"/>
    </row>
    <row r="204" spans="5:5" x14ac:dyDescent="0.25">
      <c r="E204" s="8"/>
    </row>
    <row r="205" spans="5:5" x14ac:dyDescent="0.25">
      <c r="E205" s="8"/>
    </row>
    <row r="206" spans="5:5" x14ac:dyDescent="0.25">
      <c r="E206" s="8"/>
    </row>
    <row r="207" spans="5:5" x14ac:dyDescent="0.25">
      <c r="E207" s="8"/>
    </row>
    <row r="208" spans="5:5" x14ac:dyDescent="0.25">
      <c r="E208" s="8"/>
    </row>
    <row r="209" spans="5:5" x14ac:dyDescent="0.25">
      <c r="E209" s="8"/>
    </row>
    <row r="210" spans="5:5" x14ac:dyDescent="0.25">
      <c r="E210" s="8"/>
    </row>
    <row r="211" spans="5:5" x14ac:dyDescent="0.25">
      <c r="E211" s="8"/>
    </row>
    <row r="212" spans="5:5" x14ac:dyDescent="0.25">
      <c r="E212" s="8"/>
    </row>
    <row r="213" spans="5:5" x14ac:dyDescent="0.25">
      <c r="E213" s="8"/>
    </row>
    <row r="214" spans="5:5" x14ac:dyDescent="0.25">
      <c r="E214" s="8"/>
    </row>
    <row r="215" spans="5:5" x14ac:dyDescent="0.25">
      <c r="E215" s="8"/>
    </row>
    <row r="216" spans="5:5" x14ac:dyDescent="0.25">
      <c r="E216" s="8"/>
    </row>
    <row r="217" spans="5:5" x14ac:dyDescent="0.25">
      <c r="E217" s="8"/>
    </row>
    <row r="218" spans="5:5" x14ac:dyDescent="0.25">
      <c r="E218" s="8"/>
    </row>
    <row r="219" spans="5:5" x14ac:dyDescent="0.25">
      <c r="E219" s="8"/>
    </row>
    <row r="220" spans="5:5" x14ac:dyDescent="0.25">
      <c r="E220" s="8"/>
    </row>
    <row r="221" spans="5:5" x14ac:dyDescent="0.25">
      <c r="E221" s="8"/>
    </row>
    <row r="222" spans="5:5" x14ac:dyDescent="0.25">
      <c r="E222" s="8"/>
    </row>
    <row r="223" spans="5:5" x14ac:dyDescent="0.25">
      <c r="E223" s="8"/>
    </row>
    <row r="224" spans="5:5" x14ac:dyDescent="0.25">
      <c r="E224" s="8"/>
    </row>
    <row r="225" spans="5:5" x14ac:dyDescent="0.25">
      <c r="E225" s="8"/>
    </row>
    <row r="226" spans="5:5" x14ac:dyDescent="0.25">
      <c r="E226" s="8"/>
    </row>
    <row r="227" spans="5:5" x14ac:dyDescent="0.25">
      <c r="E227" s="8"/>
    </row>
    <row r="228" spans="5:5" x14ac:dyDescent="0.25">
      <c r="E228" s="8"/>
    </row>
    <row r="229" spans="5:5" x14ac:dyDescent="0.25">
      <c r="E229" s="8"/>
    </row>
    <row r="230" spans="5:5" x14ac:dyDescent="0.25">
      <c r="E230" s="8"/>
    </row>
    <row r="231" spans="5:5" x14ac:dyDescent="0.25">
      <c r="E231" s="8"/>
    </row>
    <row r="232" spans="5:5" x14ac:dyDescent="0.25">
      <c r="E232" s="8"/>
    </row>
    <row r="233" spans="5:5" x14ac:dyDescent="0.25">
      <c r="E233" s="8"/>
    </row>
    <row r="234" spans="5:5" x14ac:dyDescent="0.25">
      <c r="E234" s="8"/>
    </row>
    <row r="235" spans="5:5" x14ac:dyDescent="0.25">
      <c r="E235" s="8"/>
    </row>
    <row r="236" spans="5:5" x14ac:dyDescent="0.25">
      <c r="E236" s="8"/>
    </row>
    <row r="237" spans="5:5" x14ac:dyDescent="0.25">
      <c r="E237" s="8"/>
    </row>
    <row r="238" spans="5:5" x14ac:dyDescent="0.25">
      <c r="E238" s="8"/>
    </row>
    <row r="239" spans="5:5" x14ac:dyDescent="0.25">
      <c r="E239" s="8"/>
    </row>
    <row r="240" spans="5:5" x14ac:dyDescent="0.25">
      <c r="E240" s="8"/>
    </row>
    <row r="241" spans="5:5" x14ac:dyDescent="0.25">
      <c r="E241" s="8"/>
    </row>
    <row r="242" spans="5:5" x14ac:dyDescent="0.25">
      <c r="E242" s="8"/>
    </row>
    <row r="243" spans="5:5" x14ac:dyDescent="0.25">
      <c r="E243" s="8"/>
    </row>
    <row r="244" spans="5:5" x14ac:dyDescent="0.25">
      <c r="E244" s="8"/>
    </row>
    <row r="245" spans="5:5" x14ac:dyDescent="0.25">
      <c r="E245" s="8"/>
    </row>
    <row r="246" spans="5:5" x14ac:dyDescent="0.25">
      <c r="E246" s="8"/>
    </row>
    <row r="247" spans="5:5" x14ac:dyDescent="0.25">
      <c r="E247" s="8"/>
    </row>
    <row r="248" spans="5:5" x14ac:dyDescent="0.25">
      <c r="E248" s="8"/>
    </row>
    <row r="249" spans="5:5" x14ac:dyDescent="0.25">
      <c r="E249" s="8"/>
    </row>
    <row r="250" spans="5:5" x14ac:dyDescent="0.25">
      <c r="E250" s="8"/>
    </row>
    <row r="251" spans="5:5" x14ac:dyDescent="0.25">
      <c r="E251" s="8"/>
    </row>
    <row r="252" spans="5:5" x14ac:dyDescent="0.25">
      <c r="E252" s="8"/>
    </row>
    <row r="253" spans="5:5" x14ac:dyDescent="0.25">
      <c r="E253" s="8"/>
    </row>
    <row r="254" spans="5:5" x14ac:dyDescent="0.25">
      <c r="E254" s="8"/>
    </row>
    <row r="255" spans="5:5" x14ac:dyDescent="0.25">
      <c r="E255" s="8"/>
    </row>
    <row r="256" spans="5:5" x14ac:dyDescent="0.25">
      <c r="E256" s="8"/>
    </row>
    <row r="257" spans="5:5" x14ac:dyDescent="0.25">
      <c r="E257" s="8"/>
    </row>
    <row r="258" spans="5:5" x14ac:dyDescent="0.25">
      <c r="E258" s="8"/>
    </row>
    <row r="259" spans="5:5" x14ac:dyDescent="0.25">
      <c r="E259" s="8"/>
    </row>
    <row r="260" spans="5:5" x14ac:dyDescent="0.25">
      <c r="E260" s="8"/>
    </row>
    <row r="261" spans="5:5" x14ac:dyDescent="0.25">
      <c r="E261" s="8"/>
    </row>
    <row r="262" spans="5:5" x14ac:dyDescent="0.25">
      <c r="E262" s="8"/>
    </row>
    <row r="263" spans="5:5" x14ac:dyDescent="0.25">
      <c r="E263" s="8"/>
    </row>
    <row r="264" spans="5:5" x14ac:dyDescent="0.25">
      <c r="E264" s="8"/>
    </row>
    <row r="265" spans="5:5" x14ac:dyDescent="0.25">
      <c r="E265" s="8"/>
    </row>
    <row r="266" spans="5:5" x14ac:dyDescent="0.25">
      <c r="E266" s="8"/>
    </row>
    <row r="267" spans="5:5" x14ac:dyDescent="0.25">
      <c r="E267" s="8"/>
    </row>
    <row r="268" spans="5:5" x14ac:dyDescent="0.25">
      <c r="E268" s="8"/>
    </row>
    <row r="269" spans="5:5" x14ac:dyDescent="0.25">
      <c r="E269" s="8"/>
    </row>
    <row r="270" spans="5:5" x14ac:dyDescent="0.25">
      <c r="E270" s="8"/>
    </row>
    <row r="271" spans="5:5" x14ac:dyDescent="0.25">
      <c r="E271" s="8"/>
    </row>
    <row r="272" spans="5:5" x14ac:dyDescent="0.25">
      <c r="E272" s="8"/>
    </row>
    <row r="273" spans="5:5" x14ac:dyDescent="0.25">
      <c r="E273" s="8"/>
    </row>
    <row r="274" spans="5:5" x14ac:dyDescent="0.25">
      <c r="E274" s="8"/>
    </row>
    <row r="275" spans="5:5" x14ac:dyDescent="0.25">
      <c r="E275" s="8"/>
    </row>
    <row r="276" spans="5:5" x14ac:dyDescent="0.25">
      <c r="E276" s="8"/>
    </row>
    <row r="277" spans="5:5" x14ac:dyDescent="0.25">
      <c r="E277" s="8"/>
    </row>
    <row r="278" spans="5:5" x14ac:dyDescent="0.25">
      <c r="E278" s="8"/>
    </row>
    <row r="279" spans="5:5" x14ac:dyDescent="0.25">
      <c r="E279" s="8"/>
    </row>
    <row r="280" spans="5:5" x14ac:dyDescent="0.25">
      <c r="E280" s="8"/>
    </row>
    <row r="281" spans="5:5" x14ac:dyDescent="0.25">
      <c r="E281" s="8"/>
    </row>
    <row r="282" spans="5:5" x14ac:dyDescent="0.25">
      <c r="E282" s="8"/>
    </row>
    <row r="283" spans="5:5" x14ac:dyDescent="0.25">
      <c r="E283" s="8"/>
    </row>
    <row r="284" spans="5:5" x14ac:dyDescent="0.25">
      <c r="E284" s="8"/>
    </row>
    <row r="285" spans="5:5" x14ac:dyDescent="0.25">
      <c r="E285" s="8"/>
    </row>
    <row r="286" spans="5:5" x14ac:dyDescent="0.25">
      <c r="E286" s="8"/>
    </row>
    <row r="287" spans="5:5" x14ac:dyDescent="0.25">
      <c r="E287" s="8"/>
    </row>
    <row r="288" spans="5:5" x14ac:dyDescent="0.25">
      <c r="E288" s="8"/>
    </row>
    <row r="289" spans="5:5" x14ac:dyDescent="0.25">
      <c r="E289" s="8"/>
    </row>
    <row r="290" spans="5:5" x14ac:dyDescent="0.25">
      <c r="E290" s="8"/>
    </row>
    <row r="291" spans="5:5" x14ac:dyDescent="0.25">
      <c r="E291" s="8"/>
    </row>
    <row r="292" spans="5:5" x14ac:dyDescent="0.25">
      <c r="E292" s="8"/>
    </row>
    <row r="293" spans="5:5" x14ac:dyDescent="0.25">
      <c r="E293" s="8"/>
    </row>
    <row r="294" spans="5:5" x14ac:dyDescent="0.25">
      <c r="E294" s="8"/>
    </row>
    <row r="295" spans="5:5" x14ac:dyDescent="0.25">
      <c r="E295" s="8"/>
    </row>
    <row r="296" spans="5:5" x14ac:dyDescent="0.25">
      <c r="E296" s="8"/>
    </row>
    <row r="297" spans="5:5" x14ac:dyDescent="0.25">
      <c r="E297" s="8"/>
    </row>
    <row r="298" spans="5:5" x14ac:dyDescent="0.25">
      <c r="E298" s="8"/>
    </row>
    <row r="299" spans="5:5" x14ac:dyDescent="0.25">
      <c r="E299" s="8"/>
    </row>
    <row r="300" spans="5:5" x14ac:dyDescent="0.25">
      <c r="E300" s="8"/>
    </row>
    <row r="301" spans="5:5" x14ac:dyDescent="0.25">
      <c r="E301" s="8"/>
    </row>
    <row r="302" spans="5:5" x14ac:dyDescent="0.25">
      <c r="E302" s="8"/>
    </row>
    <row r="303" spans="5:5" x14ac:dyDescent="0.25">
      <c r="E303" s="8"/>
    </row>
    <row r="304" spans="5:5" x14ac:dyDescent="0.25">
      <c r="E304" s="8"/>
    </row>
    <row r="305" spans="5:5" x14ac:dyDescent="0.25">
      <c r="E305" s="8"/>
    </row>
    <row r="306" spans="5:5" x14ac:dyDescent="0.25">
      <c r="E306" s="8"/>
    </row>
    <row r="307" spans="5:5" x14ac:dyDescent="0.25">
      <c r="E307" s="8"/>
    </row>
    <row r="308" spans="5:5" x14ac:dyDescent="0.25">
      <c r="E308" s="8"/>
    </row>
    <row r="309" spans="5:5" x14ac:dyDescent="0.25">
      <c r="E309" s="8"/>
    </row>
    <row r="310" spans="5:5" x14ac:dyDescent="0.25">
      <c r="E310" s="8"/>
    </row>
    <row r="311" spans="5:5" x14ac:dyDescent="0.25">
      <c r="E311" s="8"/>
    </row>
    <row r="312" spans="5:5" x14ac:dyDescent="0.25">
      <c r="E312" s="8"/>
    </row>
    <row r="313" spans="5:5" x14ac:dyDescent="0.25">
      <c r="E313" s="8"/>
    </row>
    <row r="314" spans="5:5" x14ac:dyDescent="0.25">
      <c r="E314" s="8"/>
    </row>
    <row r="315" spans="5:5" x14ac:dyDescent="0.25">
      <c r="E315" s="8"/>
    </row>
    <row r="316" spans="5:5" x14ac:dyDescent="0.25">
      <c r="E316" s="8"/>
    </row>
    <row r="317" spans="5:5" x14ac:dyDescent="0.25">
      <c r="E317" s="8"/>
    </row>
    <row r="318" spans="5:5" x14ac:dyDescent="0.25">
      <c r="E318" s="8"/>
    </row>
    <row r="319" spans="5:5" x14ac:dyDescent="0.25">
      <c r="E319" s="8"/>
    </row>
    <row r="320" spans="5:5" x14ac:dyDescent="0.25">
      <c r="E320" s="8"/>
    </row>
    <row r="321" spans="5:5" x14ac:dyDescent="0.25">
      <c r="E321" s="8"/>
    </row>
    <row r="322" spans="5:5" x14ac:dyDescent="0.25">
      <c r="E322" s="8"/>
    </row>
    <row r="323" spans="5:5" x14ac:dyDescent="0.25">
      <c r="E323" s="8"/>
    </row>
    <row r="324" spans="5:5" x14ac:dyDescent="0.25">
      <c r="E324" s="8"/>
    </row>
    <row r="325" spans="5:5" x14ac:dyDescent="0.25">
      <c r="E325" s="8"/>
    </row>
    <row r="326" spans="5:5" x14ac:dyDescent="0.25">
      <c r="E326" s="8"/>
    </row>
    <row r="327" spans="5:5" x14ac:dyDescent="0.25">
      <c r="E327" s="8"/>
    </row>
    <row r="328" spans="5:5" x14ac:dyDescent="0.25">
      <c r="E328" s="8"/>
    </row>
    <row r="329" spans="5:5" x14ac:dyDescent="0.25">
      <c r="E329" s="8"/>
    </row>
    <row r="330" spans="5:5" x14ac:dyDescent="0.25">
      <c r="E330" s="8"/>
    </row>
    <row r="331" spans="5:5" x14ac:dyDescent="0.25">
      <c r="E331" s="8"/>
    </row>
    <row r="332" spans="5:5" x14ac:dyDescent="0.25">
      <c r="E332" s="8"/>
    </row>
    <row r="333" spans="5:5" x14ac:dyDescent="0.25">
      <c r="E333" s="8"/>
    </row>
    <row r="334" spans="5:5" x14ac:dyDescent="0.25">
      <c r="E334" s="8"/>
    </row>
    <row r="335" spans="5:5" x14ac:dyDescent="0.25">
      <c r="E335" s="8"/>
    </row>
    <row r="336" spans="5:5" x14ac:dyDescent="0.25">
      <c r="E336" s="8"/>
    </row>
    <row r="337" spans="5:5" x14ac:dyDescent="0.25">
      <c r="E337" s="8"/>
    </row>
    <row r="338" spans="5:5" x14ac:dyDescent="0.25">
      <c r="E338" s="8"/>
    </row>
    <row r="339" spans="5:5" x14ac:dyDescent="0.25">
      <c r="E339" s="8"/>
    </row>
    <row r="340" spans="5:5" x14ac:dyDescent="0.25">
      <c r="E340" s="8"/>
    </row>
    <row r="341" spans="5:5" x14ac:dyDescent="0.25">
      <c r="E341" s="8"/>
    </row>
    <row r="342" spans="5:5" x14ac:dyDescent="0.25">
      <c r="E342" s="8"/>
    </row>
    <row r="343" spans="5:5" x14ac:dyDescent="0.25">
      <c r="E343" s="8"/>
    </row>
    <row r="344" spans="5:5" x14ac:dyDescent="0.25">
      <c r="E344" s="8"/>
    </row>
    <row r="345" spans="5:5" x14ac:dyDescent="0.25">
      <c r="E345" s="8"/>
    </row>
    <row r="346" spans="5:5" x14ac:dyDescent="0.25">
      <c r="E346" s="8"/>
    </row>
    <row r="347" spans="5:5" x14ac:dyDescent="0.25">
      <c r="E347" s="8"/>
    </row>
    <row r="348" spans="5:5" x14ac:dyDescent="0.25">
      <c r="E348" s="8"/>
    </row>
    <row r="349" spans="5:5" x14ac:dyDescent="0.25">
      <c r="E349" s="8"/>
    </row>
    <row r="350" spans="5:5" x14ac:dyDescent="0.25">
      <c r="E350" s="8"/>
    </row>
    <row r="351" spans="5:5" x14ac:dyDescent="0.25">
      <c r="E351" s="8"/>
    </row>
    <row r="352" spans="5:5" x14ac:dyDescent="0.25">
      <c r="E352" s="8"/>
    </row>
    <row r="353" spans="5:5" x14ac:dyDescent="0.25">
      <c r="E353" s="8"/>
    </row>
    <row r="354" spans="5:5" x14ac:dyDescent="0.25">
      <c r="E354" s="8"/>
    </row>
    <row r="355" spans="5:5" x14ac:dyDescent="0.25">
      <c r="E355" s="8"/>
    </row>
    <row r="356" spans="5:5" x14ac:dyDescent="0.25">
      <c r="E356" s="8"/>
    </row>
    <row r="357" spans="5:5" x14ac:dyDescent="0.25">
      <c r="E357" s="8"/>
    </row>
    <row r="358" spans="5:5" x14ac:dyDescent="0.25">
      <c r="E358" s="8"/>
    </row>
    <row r="359" spans="5:5" x14ac:dyDescent="0.25">
      <c r="E359" s="8"/>
    </row>
    <row r="360" spans="5:5" x14ac:dyDescent="0.25">
      <c r="E360" s="8"/>
    </row>
    <row r="361" spans="5:5" x14ac:dyDescent="0.25">
      <c r="E361" s="8"/>
    </row>
    <row r="362" spans="5:5" x14ac:dyDescent="0.25">
      <c r="E362" s="8"/>
    </row>
    <row r="363" spans="5:5" x14ac:dyDescent="0.25">
      <c r="E363" s="8"/>
    </row>
    <row r="364" spans="5:5" x14ac:dyDescent="0.25">
      <c r="E364" s="8"/>
    </row>
    <row r="365" spans="5:5" x14ac:dyDescent="0.25">
      <c r="E365" s="8"/>
    </row>
    <row r="366" spans="5:5" x14ac:dyDescent="0.25">
      <c r="E366" s="8"/>
    </row>
    <row r="367" spans="5:5" x14ac:dyDescent="0.25">
      <c r="E367" s="8"/>
    </row>
    <row r="368" spans="5:5" x14ac:dyDescent="0.25">
      <c r="E368" s="8"/>
    </row>
    <row r="369" spans="5:5" x14ac:dyDescent="0.25">
      <c r="E369" s="8"/>
    </row>
    <row r="370" spans="5:5" x14ac:dyDescent="0.25">
      <c r="E370" s="8"/>
    </row>
    <row r="371" spans="5:5" x14ac:dyDescent="0.25">
      <c r="E371" s="8"/>
    </row>
    <row r="372" spans="5:5" x14ac:dyDescent="0.25">
      <c r="E372" s="8"/>
    </row>
    <row r="373" spans="5:5" x14ac:dyDescent="0.25">
      <c r="E373" s="8"/>
    </row>
    <row r="374" spans="5:5" x14ac:dyDescent="0.25">
      <c r="E374" s="8"/>
    </row>
    <row r="375" spans="5:5" x14ac:dyDescent="0.25">
      <c r="E375" s="8"/>
    </row>
    <row r="376" spans="5:5" x14ac:dyDescent="0.25">
      <c r="E376" s="8"/>
    </row>
    <row r="377" spans="5:5" x14ac:dyDescent="0.25">
      <c r="E377" s="8"/>
    </row>
    <row r="378" spans="5:5" x14ac:dyDescent="0.25">
      <c r="E378" s="8"/>
    </row>
    <row r="379" spans="5:5" x14ac:dyDescent="0.25">
      <c r="E379" s="8"/>
    </row>
    <row r="380" spans="5:5" x14ac:dyDescent="0.25">
      <c r="E380" s="8"/>
    </row>
    <row r="381" spans="5:5" x14ac:dyDescent="0.25">
      <c r="E381" s="8"/>
    </row>
    <row r="382" spans="5:5" x14ac:dyDescent="0.25">
      <c r="E382" s="8"/>
    </row>
    <row r="383" spans="5:5" x14ac:dyDescent="0.25">
      <c r="E383" s="8"/>
    </row>
    <row r="384" spans="5:5" x14ac:dyDescent="0.25">
      <c r="E384" s="8"/>
    </row>
    <row r="385" spans="5:5" x14ac:dyDescent="0.25">
      <c r="E385" s="8"/>
    </row>
    <row r="386" spans="5:5" x14ac:dyDescent="0.25">
      <c r="E386" s="8"/>
    </row>
    <row r="387" spans="5:5" x14ac:dyDescent="0.25">
      <c r="E387" s="8"/>
    </row>
    <row r="388" spans="5:5" x14ac:dyDescent="0.25">
      <c r="E388" s="8"/>
    </row>
    <row r="389" spans="5:5" x14ac:dyDescent="0.25">
      <c r="E389" s="8"/>
    </row>
    <row r="390" spans="5:5" x14ac:dyDescent="0.25">
      <c r="E390" s="8"/>
    </row>
    <row r="391" spans="5:5" x14ac:dyDescent="0.25">
      <c r="E391" s="8"/>
    </row>
    <row r="392" spans="5:5" x14ac:dyDescent="0.25">
      <c r="E392" s="8"/>
    </row>
    <row r="393" spans="5:5" x14ac:dyDescent="0.25">
      <c r="E393" s="8"/>
    </row>
    <row r="394" spans="5:5" x14ac:dyDescent="0.25">
      <c r="E394" s="8"/>
    </row>
    <row r="395" spans="5:5" x14ac:dyDescent="0.25">
      <c r="E395" s="8"/>
    </row>
    <row r="396" spans="5:5" x14ac:dyDescent="0.25">
      <c r="E396" s="8"/>
    </row>
    <row r="397" spans="5:5" x14ac:dyDescent="0.25">
      <c r="E397" s="8"/>
    </row>
    <row r="398" spans="5:5" x14ac:dyDescent="0.25">
      <c r="E398" s="8"/>
    </row>
    <row r="399" spans="5:5" x14ac:dyDescent="0.25">
      <c r="E399" s="8"/>
    </row>
    <row r="400" spans="5:5" x14ac:dyDescent="0.25">
      <c r="E400" s="8"/>
    </row>
    <row r="401" spans="5:5" x14ac:dyDescent="0.25">
      <c r="E401" s="8"/>
    </row>
    <row r="402" spans="5:5" x14ac:dyDescent="0.25">
      <c r="E402" s="8"/>
    </row>
    <row r="403" spans="5:5" x14ac:dyDescent="0.25">
      <c r="E403" s="8"/>
    </row>
    <row r="404" spans="5:5" x14ac:dyDescent="0.25">
      <c r="E404" s="8"/>
    </row>
    <row r="405" spans="5:5" x14ac:dyDescent="0.25">
      <c r="E405" s="8"/>
    </row>
    <row r="406" spans="5:5" x14ac:dyDescent="0.25">
      <c r="E406" s="8"/>
    </row>
    <row r="407" spans="5:5" x14ac:dyDescent="0.25">
      <c r="E407" s="8"/>
    </row>
    <row r="408" spans="5:5" x14ac:dyDescent="0.25">
      <c r="E408" s="8"/>
    </row>
    <row r="409" spans="5:5" x14ac:dyDescent="0.25">
      <c r="E409" s="8"/>
    </row>
    <row r="410" spans="5:5" x14ac:dyDescent="0.25">
      <c r="E410" s="8"/>
    </row>
    <row r="411" spans="5:5" x14ac:dyDescent="0.25">
      <c r="E411" s="8"/>
    </row>
    <row r="412" spans="5:5" x14ac:dyDescent="0.25">
      <c r="E412" s="8"/>
    </row>
    <row r="413" spans="5:5" x14ac:dyDescent="0.25">
      <c r="E413" s="8"/>
    </row>
    <row r="414" spans="5:5" x14ac:dyDescent="0.25">
      <c r="E414" s="8"/>
    </row>
    <row r="415" spans="5:5" x14ac:dyDescent="0.25">
      <c r="E415" s="8"/>
    </row>
    <row r="416" spans="5:5" x14ac:dyDescent="0.25">
      <c r="E416" s="8"/>
    </row>
    <row r="417" spans="5:5" x14ac:dyDescent="0.25">
      <c r="E417" s="8"/>
    </row>
    <row r="418" spans="5:5" x14ac:dyDescent="0.25">
      <c r="E418" s="8"/>
    </row>
    <row r="419" spans="5:5" x14ac:dyDescent="0.25">
      <c r="E419" s="8"/>
    </row>
    <row r="420" spans="5:5" x14ac:dyDescent="0.25">
      <c r="E420" s="8"/>
    </row>
    <row r="421" spans="5:5" x14ac:dyDescent="0.25">
      <c r="E421" s="8"/>
    </row>
    <row r="422" spans="5:5" x14ac:dyDescent="0.25">
      <c r="E422" s="8"/>
    </row>
    <row r="423" spans="5:5" x14ac:dyDescent="0.25">
      <c r="E423" s="8"/>
    </row>
    <row r="424" spans="5:5" x14ac:dyDescent="0.25">
      <c r="E424" s="8"/>
    </row>
    <row r="425" spans="5:5" x14ac:dyDescent="0.25">
      <c r="E425" s="8"/>
    </row>
    <row r="426" spans="5:5" x14ac:dyDescent="0.25">
      <c r="E426" s="8"/>
    </row>
    <row r="427" spans="5:5" x14ac:dyDescent="0.25">
      <c r="E427" s="8"/>
    </row>
    <row r="428" spans="5:5" x14ac:dyDescent="0.25">
      <c r="E428" s="8"/>
    </row>
    <row r="429" spans="5:5" x14ac:dyDescent="0.25">
      <c r="E429" s="8"/>
    </row>
    <row r="430" spans="5:5" x14ac:dyDescent="0.25">
      <c r="E430" s="8"/>
    </row>
    <row r="431" spans="5:5" x14ac:dyDescent="0.25">
      <c r="E431" s="8"/>
    </row>
    <row r="432" spans="5:5" x14ac:dyDescent="0.25">
      <c r="E432" s="8"/>
    </row>
    <row r="433" spans="5:5" x14ac:dyDescent="0.25">
      <c r="E433" s="8"/>
    </row>
    <row r="434" spans="5:5" x14ac:dyDescent="0.25">
      <c r="E434" s="8"/>
    </row>
    <row r="435" spans="5:5" x14ac:dyDescent="0.25">
      <c r="E435" s="8"/>
    </row>
    <row r="436" spans="5:5" x14ac:dyDescent="0.25">
      <c r="E436" s="8"/>
    </row>
    <row r="437" spans="5:5" x14ac:dyDescent="0.25">
      <c r="E437" s="8"/>
    </row>
    <row r="438" spans="5:5" x14ac:dyDescent="0.25">
      <c r="E438" s="8"/>
    </row>
    <row r="439" spans="5:5" x14ac:dyDescent="0.25">
      <c r="E439" s="8"/>
    </row>
    <row r="440" spans="5:5" x14ac:dyDescent="0.25">
      <c r="E440" s="8"/>
    </row>
    <row r="441" spans="5:5" x14ac:dyDescent="0.25">
      <c r="E441" s="8"/>
    </row>
    <row r="442" spans="5:5" x14ac:dyDescent="0.25">
      <c r="E442" s="8"/>
    </row>
    <row r="443" spans="5:5" x14ac:dyDescent="0.25">
      <c r="E443" s="8"/>
    </row>
    <row r="444" spans="5:5" x14ac:dyDescent="0.25">
      <c r="E444" s="8"/>
    </row>
    <row r="445" spans="5:5" x14ac:dyDescent="0.25">
      <c r="E445" s="8"/>
    </row>
    <row r="446" spans="5:5" x14ac:dyDescent="0.25">
      <c r="E446" s="8"/>
    </row>
    <row r="447" spans="5:5" x14ac:dyDescent="0.25">
      <c r="E447" s="8"/>
    </row>
    <row r="448" spans="5:5" x14ac:dyDescent="0.25">
      <c r="E448" s="8"/>
    </row>
    <row r="449" spans="5:5" x14ac:dyDescent="0.25">
      <c r="E449" s="8"/>
    </row>
    <row r="450" spans="5:5" x14ac:dyDescent="0.25">
      <c r="E450" s="8"/>
    </row>
    <row r="451" spans="5:5" x14ac:dyDescent="0.25">
      <c r="E451" s="8"/>
    </row>
    <row r="452" spans="5:5" x14ac:dyDescent="0.25">
      <c r="E452" s="8"/>
    </row>
    <row r="453" spans="5:5" x14ac:dyDescent="0.25">
      <c r="E453" s="8"/>
    </row>
    <row r="454" spans="5:5" x14ac:dyDescent="0.25">
      <c r="E454" s="8"/>
    </row>
    <row r="455" spans="5:5" x14ac:dyDescent="0.25">
      <c r="E455" s="8"/>
    </row>
    <row r="456" spans="5:5" x14ac:dyDescent="0.25">
      <c r="E456" s="8"/>
    </row>
    <row r="457" spans="5:5" x14ac:dyDescent="0.25">
      <c r="E457" s="8"/>
    </row>
    <row r="458" spans="5:5" x14ac:dyDescent="0.25">
      <c r="E458" s="8"/>
    </row>
    <row r="459" spans="5:5" x14ac:dyDescent="0.25">
      <c r="E459" s="8"/>
    </row>
    <row r="460" spans="5:5" x14ac:dyDescent="0.25">
      <c r="E460" s="8"/>
    </row>
    <row r="461" spans="5:5" x14ac:dyDescent="0.25">
      <c r="E461" s="8"/>
    </row>
    <row r="462" spans="5:5" x14ac:dyDescent="0.25">
      <c r="E462" s="8"/>
    </row>
    <row r="463" spans="5:5" x14ac:dyDescent="0.25">
      <c r="E463" s="8"/>
    </row>
    <row r="464" spans="5:5" x14ac:dyDescent="0.25">
      <c r="E464" s="8"/>
    </row>
    <row r="465" spans="5:5" x14ac:dyDescent="0.25">
      <c r="E465" s="8"/>
    </row>
    <row r="466" spans="5:5" x14ac:dyDescent="0.25">
      <c r="E466" s="8"/>
    </row>
    <row r="467" spans="5:5" x14ac:dyDescent="0.25">
      <c r="E467" s="8"/>
    </row>
    <row r="468" spans="5:5" x14ac:dyDescent="0.25">
      <c r="E468" s="8"/>
    </row>
    <row r="469" spans="5:5" x14ac:dyDescent="0.25">
      <c r="E469" s="8"/>
    </row>
    <row r="470" spans="5:5" x14ac:dyDescent="0.25">
      <c r="E470" s="8"/>
    </row>
    <row r="471" spans="5:5" x14ac:dyDescent="0.25">
      <c r="E471" s="8"/>
    </row>
    <row r="472" spans="5:5" x14ac:dyDescent="0.25">
      <c r="E472" s="8"/>
    </row>
    <row r="473" spans="5:5" x14ac:dyDescent="0.25">
      <c r="E473" s="8"/>
    </row>
    <row r="474" spans="5:5" x14ac:dyDescent="0.25">
      <c r="E474" s="8"/>
    </row>
    <row r="475" spans="5:5" x14ac:dyDescent="0.25">
      <c r="E475" s="8"/>
    </row>
    <row r="476" spans="5:5" x14ac:dyDescent="0.25">
      <c r="E476" s="8"/>
    </row>
    <row r="477" spans="5:5" x14ac:dyDescent="0.25">
      <c r="E477" s="8"/>
    </row>
    <row r="478" spans="5:5" x14ac:dyDescent="0.25">
      <c r="E478" s="8"/>
    </row>
    <row r="479" spans="5:5" x14ac:dyDescent="0.25">
      <c r="E479" s="8"/>
    </row>
    <row r="480" spans="5:5" x14ac:dyDescent="0.25">
      <c r="E480" s="8"/>
    </row>
    <row r="481" spans="5:5" x14ac:dyDescent="0.25">
      <c r="E481" s="8"/>
    </row>
    <row r="482" spans="5:5" x14ac:dyDescent="0.25">
      <c r="E482" s="8"/>
    </row>
    <row r="483" spans="5:5" x14ac:dyDescent="0.25">
      <c r="E483" s="8"/>
    </row>
    <row r="484" spans="5:5" x14ac:dyDescent="0.25">
      <c r="E484" s="8"/>
    </row>
    <row r="485" spans="5:5" x14ac:dyDescent="0.25">
      <c r="E485" s="8"/>
    </row>
    <row r="486" spans="5:5" x14ac:dyDescent="0.25">
      <c r="E486" s="8"/>
    </row>
    <row r="487" spans="5:5" x14ac:dyDescent="0.25">
      <c r="E487" s="8"/>
    </row>
    <row r="488" spans="5:5" x14ac:dyDescent="0.25">
      <c r="E488" s="8"/>
    </row>
    <row r="489" spans="5:5" x14ac:dyDescent="0.25">
      <c r="E489" s="8"/>
    </row>
    <row r="490" spans="5:5" x14ac:dyDescent="0.25">
      <c r="E490" s="8"/>
    </row>
    <row r="491" spans="5:5" x14ac:dyDescent="0.25">
      <c r="E491" s="8"/>
    </row>
    <row r="492" spans="5:5" x14ac:dyDescent="0.25">
      <c r="E492" s="8"/>
    </row>
    <row r="493" spans="5:5" x14ac:dyDescent="0.25">
      <c r="E493" s="8"/>
    </row>
    <row r="494" spans="5:5" x14ac:dyDescent="0.25">
      <c r="E494" s="8"/>
    </row>
    <row r="495" spans="5:5" x14ac:dyDescent="0.25">
      <c r="E495" s="8"/>
    </row>
    <row r="496" spans="5:5" x14ac:dyDescent="0.25">
      <c r="E496" s="8"/>
    </row>
    <row r="497" spans="5:5" x14ac:dyDescent="0.25">
      <c r="E497" s="8"/>
    </row>
    <row r="498" spans="5:5" x14ac:dyDescent="0.25">
      <c r="E498" s="8"/>
    </row>
    <row r="499" spans="5:5" x14ac:dyDescent="0.25">
      <c r="E499" s="8"/>
    </row>
    <row r="500" spans="5:5" x14ac:dyDescent="0.25">
      <c r="E500" s="8"/>
    </row>
    <row r="501" spans="5:5" x14ac:dyDescent="0.25">
      <c r="E501" s="8"/>
    </row>
    <row r="502" spans="5:5" x14ac:dyDescent="0.25">
      <c r="E502" s="8"/>
    </row>
    <row r="503" spans="5:5" x14ac:dyDescent="0.25">
      <c r="E503" s="8"/>
    </row>
    <row r="504" spans="5:5" x14ac:dyDescent="0.25">
      <c r="E504" s="8"/>
    </row>
    <row r="505" spans="5:5" x14ac:dyDescent="0.25">
      <c r="E505" s="8"/>
    </row>
    <row r="506" spans="5:5" x14ac:dyDescent="0.25">
      <c r="E506" s="8"/>
    </row>
    <row r="507" spans="5:5" x14ac:dyDescent="0.25">
      <c r="E507" s="8"/>
    </row>
    <row r="508" spans="5:5" x14ac:dyDescent="0.25">
      <c r="E508" s="8"/>
    </row>
    <row r="509" spans="5:5" x14ac:dyDescent="0.25">
      <c r="E509" s="8"/>
    </row>
    <row r="510" spans="5:5" x14ac:dyDescent="0.25">
      <c r="E510" s="8"/>
    </row>
    <row r="511" spans="5:5" x14ac:dyDescent="0.25">
      <c r="E511" s="8"/>
    </row>
    <row r="512" spans="5:5" x14ac:dyDescent="0.25">
      <c r="E512" s="8"/>
    </row>
    <row r="513" spans="5:5" x14ac:dyDescent="0.25">
      <c r="E513" s="8"/>
    </row>
    <row r="514" spans="5:5" x14ac:dyDescent="0.25">
      <c r="E514" s="8"/>
    </row>
    <row r="515" spans="5:5" x14ac:dyDescent="0.25">
      <c r="E515" s="8"/>
    </row>
    <row r="516" spans="5:5" x14ac:dyDescent="0.25">
      <c r="E516" s="8"/>
    </row>
    <row r="517" spans="5:5" x14ac:dyDescent="0.25">
      <c r="E517" s="8"/>
    </row>
    <row r="518" spans="5:5" x14ac:dyDescent="0.25">
      <c r="E518" s="8"/>
    </row>
    <row r="519" spans="5:5" x14ac:dyDescent="0.25">
      <c r="E519" s="8"/>
    </row>
    <row r="520" spans="5:5" x14ac:dyDescent="0.25">
      <c r="E520" s="8"/>
    </row>
    <row r="521" spans="5:5" x14ac:dyDescent="0.25">
      <c r="E521" s="8"/>
    </row>
    <row r="522" spans="5:5" x14ac:dyDescent="0.25">
      <c r="E522" s="8"/>
    </row>
    <row r="523" spans="5:5" x14ac:dyDescent="0.25">
      <c r="E523" s="8"/>
    </row>
    <row r="524" spans="5:5" x14ac:dyDescent="0.25">
      <c r="E524" s="8"/>
    </row>
    <row r="525" spans="5:5" x14ac:dyDescent="0.25">
      <c r="E525" s="8"/>
    </row>
    <row r="526" spans="5:5" x14ac:dyDescent="0.25">
      <c r="E526" s="8"/>
    </row>
    <row r="527" spans="5:5" x14ac:dyDescent="0.25">
      <c r="E527" s="8"/>
    </row>
    <row r="528" spans="5:5" x14ac:dyDescent="0.25">
      <c r="E528" s="8"/>
    </row>
    <row r="529" spans="5:5" x14ac:dyDescent="0.25">
      <c r="E529" s="8"/>
    </row>
    <row r="530" spans="5:5" x14ac:dyDescent="0.25">
      <c r="E530" s="8"/>
    </row>
    <row r="531" spans="5:5" x14ac:dyDescent="0.25">
      <c r="E531" s="8"/>
    </row>
    <row r="532" spans="5:5" x14ac:dyDescent="0.25">
      <c r="E532" s="8"/>
    </row>
    <row r="533" spans="5:5" x14ac:dyDescent="0.25">
      <c r="E533" s="8"/>
    </row>
    <row r="534" spans="5:5" x14ac:dyDescent="0.25">
      <c r="E534" s="8"/>
    </row>
    <row r="535" spans="5:5" x14ac:dyDescent="0.25">
      <c r="E535" s="8"/>
    </row>
    <row r="536" spans="5:5" x14ac:dyDescent="0.25">
      <c r="E536" s="8"/>
    </row>
    <row r="537" spans="5:5" x14ac:dyDescent="0.25">
      <c r="E537" s="8"/>
    </row>
    <row r="538" spans="5:5" x14ac:dyDescent="0.25">
      <c r="E538" s="8"/>
    </row>
    <row r="539" spans="5:5" x14ac:dyDescent="0.25">
      <c r="E539" s="8"/>
    </row>
    <row r="540" spans="5:5" x14ac:dyDescent="0.25">
      <c r="E540" s="8"/>
    </row>
    <row r="541" spans="5:5" x14ac:dyDescent="0.25">
      <c r="E541" s="8"/>
    </row>
    <row r="542" spans="5:5" x14ac:dyDescent="0.25">
      <c r="E542" s="8"/>
    </row>
    <row r="543" spans="5:5" x14ac:dyDescent="0.25">
      <c r="E543" s="8"/>
    </row>
    <row r="544" spans="5:5" x14ac:dyDescent="0.25">
      <c r="E544" s="8"/>
    </row>
    <row r="545" spans="5:5" x14ac:dyDescent="0.25">
      <c r="E545" s="8"/>
    </row>
    <row r="546" spans="5:5" x14ac:dyDescent="0.25">
      <c r="E546" s="8"/>
    </row>
    <row r="547" spans="5:5" x14ac:dyDescent="0.25">
      <c r="E547" s="8"/>
    </row>
    <row r="548" spans="5:5" x14ac:dyDescent="0.25">
      <c r="E548" s="8"/>
    </row>
    <row r="549" spans="5:5" x14ac:dyDescent="0.25">
      <c r="E549" s="8"/>
    </row>
    <row r="550" spans="5:5" x14ac:dyDescent="0.25">
      <c r="E550" s="8"/>
    </row>
    <row r="551" spans="5:5" x14ac:dyDescent="0.25">
      <c r="E551" s="8"/>
    </row>
    <row r="552" spans="5:5" x14ac:dyDescent="0.25">
      <c r="E552" s="8"/>
    </row>
    <row r="553" spans="5:5" x14ac:dyDescent="0.25">
      <c r="E553" s="8"/>
    </row>
    <row r="554" spans="5:5" x14ac:dyDescent="0.25">
      <c r="E554" s="8"/>
    </row>
    <row r="555" spans="5:5" x14ac:dyDescent="0.25">
      <c r="E555" s="8"/>
    </row>
    <row r="556" spans="5:5" x14ac:dyDescent="0.25">
      <c r="E556" s="8"/>
    </row>
    <row r="557" spans="5:5" x14ac:dyDescent="0.25">
      <c r="E557" s="8"/>
    </row>
    <row r="558" spans="5:5" x14ac:dyDescent="0.25">
      <c r="E558" s="8"/>
    </row>
    <row r="559" spans="5:5" x14ac:dyDescent="0.25">
      <c r="E559" s="8"/>
    </row>
    <row r="560" spans="5:5" x14ac:dyDescent="0.25">
      <c r="E560" s="8"/>
    </row>
    <row r="561" spans="5:5" x14ac:dyDescent="0.25">
      <c r="E561" s="8"/>
    </row>
    <row r="562" spans="5:5" x14ac:dyDescent="0.25">
      <c r="E562" s="8"/>
    </row>
    <row r="563" spans="5:5" x14ac:dyDescent="0.25">
      <c r="E563" s="8"/>
    </row>
    <row r="564" spans="5:5" x14ac:dyDescent="0.25">
      <c r="E564" s="8"/>
    </row>
    <row r="565" spans="5:5" x14ac:dyDescent="0.25">
      <c r="E565" s="8"/>
    </row>
    <row r="566" spans="5:5" x14ac:dyDescent="0.25">
      <c r="E566" s="8"/>
    </row>
    <row r="567" spans="5:5" x14ac:dyDescent="0.25">
      <c r="E567" s="8"/>
    </row>
    <row r="568" spans="5:5" x14ac:dyDescent="0.25">
      <c r="E568" s="8"/>
    </row>
    <row r="569" spans="5:5" x14ac:dyDescent="0.25">
      <c r="E569" s="8"/>
    </row>
    <row r="570" spans="5:5" x14ac:dyDescent="0.25">
      <c r="E570" s="8"/>
    </row>
    <row r="571" spans="5:5" x14ac:dyDescent="0.25">
      <c r="E571" s="8"/>
    </row>
    <row r="572" spans="5:5" x14ac:dyDescent="0.25">
      <c r="E572" s="8"/>
    </row>
    <row r="573" spans="5:5" x14ac:dyDescent="0.25">
      <c r="E573" s="8"/>
    </row>
    <row r="574" spans="5:5" x14ac:dyDescent="0.25">
      <c r="E574" s="8"/>
    </row>
    <row r="575" spans="5:5" x14ac:dyDescent="0.25">
      <c r="E575" s="8"/>
    </row>
    <row r="576" spans="5:5" x14ac:dyDescent="0.25">
      <c r="E576" s="8"/>
    </row>
    <row r="577" spans="5:5" x14ac:dyDescent="0.25">
      <c r="E577" s="8"/>
    </row>
    <row r="578" spans="5:5" x14ac:dyDescent="0.25">
      <c r="E578" s="8"/>
    </row>
    <row r="579" spans="5:5" x14ac:dyDescent="0.25">
      <c r="E579" s="8"/>
    </row>
    <row r="580" spans="5:5" x14ac:dyDescent="0.25">
      <c r="E580" s="8"/>
    </row>
    <row r="581" spans="5:5" x14ac:dyDescent="0.25">
      <c r="E581" s="8"/>
    </row>
    <row r="582" spans="5:5" x14ac:dyDescent="0.25">
      <c r="E582" s="8"/>
    </row>
    <row r="583" spans="5:5" x14ac:dyDescent="0.25">
      <c r="E583" s="8"/>
    </row>
    <row r="584" spans="5:5" x14ac:dyDescent="0.25">
      <c r="E584" s="8"/>
    </row>
    <row r="585" spans="5:5" x14ac:dyDescent="0.25">
      <c r="E585" s="8"/>
    </row>
    <row r="586" spans="5:5" x14ac:dyDescent="0.25">
      <c r="E586" s="8"/>
    </row>
    <row r="587" spans="5:5" x14ac:dyDescent="0.25">
      <c r="E587" s="8"/>
    </row>
    <row r="588" spans="5:5" x14ac:dyDescent="0.25">
      <c r="E588" s="8"/>
    </row>
    <row r="589" spans="5:5" x14ac:dyDescent="0.25">
      <c r="E589" s="8"/>
    </row>
    <row r="590" spans="5:5" x14ac:dyDescent="0.25">
      <c r="E590" s="8"/>
    </row>
    <row r="591" spans="5:5" x14ac:dyDescent="0.25">
      <c r="E591" s="8"/>
    </row>
    <row r="592" spans="5:5" x14ac:dyDescent="0.25">
      <c r="E592" s="8"/>
    </row>
    <row r="593" spans="5:5" x14ac:dyDescent="0.25">
      <c r="E593" s="8"/>
    </row>
    <row r="594" spans="5:5" x14ac:dyDescent="0.25">
      <c r="E594" s="8"/>
    </row>
    <row r="595" spans="5:5" x14ac:dyDescent="0.25">
      <c r="E595" s="8"/>
    </row>
    <row r="596" spans="5:5" x14ac:dyDescent="0.25">
      <c r="E596" s="8"/>
    </row>
    <row r="597" spans="5:5" x14ac:dyDescent="0.25">
      <c r="E597" s="8"/>
    </row>
    <row r="598" spans="5:5" x14ac:dyDescent="0.25">
      <c r="E598" s="8"/>
    </row>
    <row r="599" spans="5:5" x14ac:dyDescent="0.25">
      <c r="E599" s="8"/>
    </row>
    <row r="600" spans="5:5" x14ac:dyDescent="0.25">
      <c r="E600" s="8"/>
    </row>
    <row r="601" spans="5:5" x14ac:dyDescent="0.25">
      <c r="E601" s="8"/>
    </row>
    <row r="602" spans="5:5" x14ac:dyDescent="0.25">
      <c r="E602" s="8"/>
    </row>
    <row r="603" spans="5:5" x14ac:dyDescent="0.25">
      <c r="E603" s="8"/>
    </row>
    <row r="604" spans="5:5" x14ac:dyDescent="0.25">
      <c r="E604" s="8"/>
    </row>
    <row r="605" spans="5:5" x14ac:dyDescent="0.25">
      <c r="E605" s="8"/>
    </row>
    <row r="606" spans="5:5" x14ac:dyDescent="0.25">
      <c r="E606" s="8"/>
    </row>
    <row r="607" spans="5:5" x14ac:dyDescent="0.25">
      <c r="E607" s="8"/>
    </row>
    <row r="608" spans="5:5" x14ac:dyDescent="0.25">
      <c r="E608" s="8"/>
    </row>
    <row r="609" spans="5:5" x14ac:dyDescent="0.25">
      <c r="E609" s="8"/>
    </row>
    <row r="610" spans="5:5" x14ac:dyDescent="0.25">
      <c r="E610" s="8"/>
    </row>
    <row r="611" spans="5:5" x14ac:dyDescent="0.25">
      <c r="E611" s="8"/>
    </row>
    <row r="612" spans="5:5" x14ac:dyDescent="0.25">
      <c r="E612" s="8"/>
    </row>
    <row r="613" spans="5:5" x14ac:dyDescent="0.25">
      <c r="E613" s="8"/>
    </row>
    <row r="614" spans="5:5" x14ac:dyDescent="0.25">
      <c r="E614" s="8"/>
    </row>
    <row r="615" spans="5:5" x14ac:dyDescent="0.25">
      <c r="E615" s="8"/>
    </row>
    <row r="616" spans="5:5" x14ac:dyDescent="0.25">
      <c r="E616" s="8"/>
    </row>
    <row r="617" spans="5:5" x14ac:dyDescent="0.25">
      <c r="E617" s="8"/>
    </row>
    <row r="618" spans="5:5" x14ac:dyDescent="0.25">
      <c r="E618" s="8"/>
    </row>
    <row r="619" spans="5:5" x14ac:dyDescent="0.25">
      <c r="E619" s="8"/>
    </row>
    <row r="620" spans="5:5" x14ac:dyDescent="0.25">
      <c r="E620" s="8"/>
    </row>
    <row r="621" spans="5:5" x14ac:dyDescent="0.25">
      <c r="E621" s="8"/>
    </row>
    <row r="622" spans="5:5" x14ac:dyDescent="0.25">
      <c r="E622" s="8"/>
    </row>
    <row r="623" spans="5:5" x14ac:dyDescent="0.25">
      <c r="E623" s="8"/>
    </row>
    <row r="624" spans="5:5" x14ac:dyDescent="0.25">
      <c r="E624" s="8"/>
    </row>
    <row r="625" spans="5:5" x14ac:dyDescent="0.25">
      <c r="E625" s="8"/>
    </row>
    <row r="626" spans="5:5" x14ac:dyDescent="0.25">
      <c r="E626" s="8"/>
    </row>
    <row r="627" spans="5:5" x14ac:dyDescent="0.25">
      <c r="E627" s="8"/>
    </row>
    <row r="628" spans="5:5" x14ac:dyDescent="0.25">
      <c r="E628" s="8"/>
    </row>
    <row r="629" spans="5:5" x14ac:dyDescent="0.25">
      <c r="E629" s="8"/>
    </row>
    <row r="630" spans="5:5" x14ac:dyDescent="0.25">
      <c r="E630" s="8"/>
    </row>
    <row r="631" spans="5:5" x14ac:dyDescent="0.25">
      <c r="E631" s="8"/>
    </row>
    <row r="632" spans="5:5" x14ac:dyDescent="0.25">
      <c r="E632" s="8"/>
    </row>
    <row r="633" spans="5:5" x14ac:dyDescent="0.25">
      <c r="E633" s="8"/>
    </row>
    <row r="634" spans="5:5" x14ac:dyDescent="0.25">
      <c r="E634" s="8"/>
    </row>
    <row r="635" spans="5:5" x14ac:dyDescent="0.25">
      <c r="E635" s="8"/>
    </row>
    <row r="636" spans="5:5" x14ac:dyDescent="0.25">
      <c r="E636" s="8"/>
    </row>
    <row r="637" spans="5:5" x14ac:dyDescent="0.25">
      <c r="E637" s="8"/>
    </row>
    <row r="638" spans="5:5" x14ac:dyDescent="0.25">
      <c r="E638" s="8"/>
    </row>
    <row r="639" spans="5:5" x14ac:dyDescent="0.25">
      <c r="E639" s="8"/>
    </row>
    <row r="640" spans="5:5" x14ac:dyDescent="0.25">
      <c r="E640" s="8"/>
    </row>
    <row r="641" spans="5:5" x14ac:dyDescent="0.25">
      <c r="E641" s="8"/>
    </row>
    <row r="642" spans="5:5" x14ac:dyDescent="0.25">
      <c r="E642" s="8"/>
    </row>
    <row r="643" spans="5:5" x14ac:dyDescent="0.25">
      <c r="E643" s="8"/>
    </row>
    <row r="644" spans="5:5" x14ac:dyDescent="0.25">
      <c r="E644" s="8"/>
    </row>
    <row r="645" spans="5:5" x14ac:dyDescent="0.25">
      <c r="E645" s="8"/>
    </row>
    <row r="646" spans="5:5" x14ac:dyDescent="0.25">
      <c r="E646" s="8"/>
    </row>
    <row r="647" spans="5:5" x14ac:dyDescent="0.25">
      <c r="E647" s="8"/>
    </row>
    <row r="648" spans="5:5" x14ac:dyDescent="0.25">
      <c r="E648" s="8"/>
    </row>
    <row r="649" spans="5:5" x14ac:dyDescent="0.25">
      <c r="E649" s="8"/>
    </row>
    <row r="650" spans="5:5" x14ac:dyDescent="0.25">
      <c r="E650" s="8"/>
    </row>
    <row r="651" spans="5:5" x14ac:dyDescent="0.25">
      <c r="E651" s="8"/>
    </row>
    <row r="652" spans="5:5" x14ac:dyDescent="0.25">
      <c r="E652" s="8"/>
    </row>
    <row r="653" spans="5:5" x14ac:dyDescent="0.25">
      <c r="E653" s="8"/>
    </row>
    <row r="654" spans="5:5" x14ac:dyDescent="0.25">
      <c r="E654" s="8"/>
    </row>
    <row r="655" spans="5:5" x14ac:dyDescent="0.25">
      <c r="E655" s="8"/>
    </row>
    <row r="656" spans="5:5" x14ac:dyDescent="0.25">
      <c r="E656" s="8"/>
    </row>
    <row r="657" spans="5:5" x14ac:dyDescent="0.25">
      <c r="E657" s="8"/>
    </row>
    <row r="658" spans="5:5" x14ac:dyDescent="0.25">
      <c r="E658" s="8"/>
    </row>
    <row r="659" spans="5:5" x14ac:dyDescent="0.25">
      <c r="E659" s="8"/>
    </row>
    <row r="660" spans="5:5" x14ac:dyDescent="0.25">
      <c r="E660" s="8"/>
    </row>
    <row r="661" spans="5:5" x14ac:dyDescent="0.25">
      <c r="E661" s="8"/>
    </row>
    <row r="662" spans="5:5" x14ac:dyDescent="0.25">
      <c r="E662" s="8"/>
    </row>
    <row r="663" spans="5:5" x14ac:dyDescent="0.25">
      <c r="E663" s="8"/>
    </row>
    <row r="664" spans="5:5" x14ac:dyDescent="0.25">
      <c r="E664" s="8"/>
    </row>
    <row r="665" spans="5:5" x14ac:dyDescent="0.25">
      <c r="E665" s="8"/>
    </row>
    <row r="666" spans="5:5" x14ac:dyDescent="0.25">
      <c r="E666" s="8"/>
    </row>
    <row r="667" spans="5:5" x14ac:dyDescent="0.25">
      <c r="E667" s="8"/>
    </row>
    <row r="668" spans="5:5" x14ac:dyDescent="0.25">
      <c r="E668" s="8"/>
    </row>
    <row r="669" spans="5:5" x14ac:dyDescent="0.25">
      <c r="E669" s="8"/>
    </row>
    <row r="670" spans="5:5" x14ac:dyDescent="0.25">
      <c r="E670" s="8"/>
    </row>
    <row r="671" spans="5:5" x14ac:dyDescent="0.25">
      <c r="E671" s="8"/>
    </row>
    <row r="672" spans="5:5" x14ac:dyDescent="0.25">
      <c r="E672" s="8"/>
    </row>
    <row r="673" spans="5:5" x14ac:dyDescent="0.25">
      <c r="E673" s="8"/>
    </row>
    <row r="674" spans="5:5" x14ac:dyDescent="0.25">
      <c r="E674" s="8"/>
    </row>
    <row r="675" spans="5:5" x14ac:dyDescent="0.25">
      <c r="E675" s="8"/>
    </row>
    <row r="676" spans="5:5" x14ac:dyDescent="0.25">
      <c r="E676" s="8"/>
    </row>
    <row r="677" spans="5:5" x14ac:dyDescent="0.25">
      <c r="E677" s="8"/>
    </row>
    <row r="678" spans="5:5" x14ac:dyDescent="0.25">
      <c r="E678" s="8"/>
    </row>
    <row r="679" spans="5:5" x14ac:dyDescent="0.25">
      <c r="E679" s="8"/>
    </row>
    <row r="680" spans="5:5" x14ac:dyDescent="0.25">
      <c r="E680" s="8"/>
    </row>
    <row r="681" spans="5:5" x14ac:dyDescent="0.25">
      <c r="E681" s="8"/>
    </row>
    <row r="682" spans="5:5" x14ac:dyDescent="0.25">
      <c r="E682" s="8"/>
    </row>
    <row r="683" spans="5:5" x14ac:dyDescent="0.25">
      <c r="E683" s="8"/>
    </row>
    <row r="684" spans="5:5" x14ac:dyDescent="0.25">
      <c r="E684" s="8"/>
    </row>
    <row r="685" spans="5:5" x14ac:dyDescent="0.25">
      <c r="E685" s="8"/>
    </row>
    <row r="686" spans="5:5" x14ac:dyDescent="0.25">
      <c r="E686" s="8"/>
    </row>
    <row r="687" spans="5:5" x14ac:dyDescent="0.25">
      <c r="E687" s="8"/>
    </row>
    <row r="688" spans="5:5" x14ac:dyDescent="0.25">
      <c r="E688" s="8"/>
    </row>
    <row r="689" spans="5:5" x14ac:dyDescent="0.25">
      <c r="E689" s="8"/>
    </row>
    <row r="690" spans="5:5" x14ac:dyDescent="0.25">
      <c r="E690" s="8"/>
    </row>
    <row r="691" spans="5:5" x14ac:dyDescent="0.25">
      <c r="E691" s="8"/>
    </row>
    <row r="692" spans="5:5" x14ac:dyDescent="0.25">
      <c r="E692" s="8"/>
    </row>
    <row r="693" spans="5:5" x14ac:dyDescent="0.25">
      <c r="E693" s="8"/>
    </row>
    <row r="694" spans="5:5" x14ac:dyDescent="0.25">
      <c r="E694" s="8"/>
    </row>
    <row r="695" spans="5:5" x14ac:dyDescent="0.25">
      <c r="E695" s="8"/>
    </row>
    <row r="696" spans="5:5" x14ac:dyDescent="0.25">
      <c r="E696" s="8"/>
    </row>
    <row r="697" spans="5:5" x14ac:dyDescent="0.25">
      <c r="E697" s="8"/>
    </row>
    <row r="698" spans="5:5" x14ac:dyDescent="0.25">
      <c r="E698" s="8"/>
    </row>
    <row r="699" spans="5:5" x14ac:dyDescent="0.25">
      <c r="E699" s="8"/>
    </row>
    <row r="700" spans="5:5" x14ac:dyDescent="0.25">
      <c r="E700" s="8"/>
    </row>
    <row r="701" spans="5:5" x14ac:dyDescent="0.25">
      <c r="E701" s="8"/>
    </row>
    <row r="702" spans="5:5" x14ac:dyDescent="0.25">
      <c r="E702" s="8"/>
    </row>
    <row r="703" spans="5:5" x14ac:dyDescent="0.25">
      <c r="E703" s="8"/>
    </row>
    <row r="704" spans="5:5" x14ac:dyDescent="0.25">
      <c r="E704" s="8"/>
    </row>
    <row r="705" spans="5:5" x14ac:dyDescent="0.25">
      <c r="E705" s="8"/>
    </row>
    <row r="706" spans="5:5" x14ac:dyDescent="0.25">
      <c r="E706" s="8"/>
    </row>
    <row r="707" spans="5:5" x14ac:dyDescent="0.25">
      <c r="E707" s="8"/>
    </row>
    <row r="708" spans="5:5" x14ac:dyDescent="0.25">
      <c r="E708" s="8"/>
    </row>
    <row r="709" spans="5:5" x14ac:dyDescent="0.25">
      <c r="E709" s="8"/>
    </row>
    <row r="710" spans="5:5" x14ac:dyDescent="0.25">
      <c r="E710" s="8"/>
    </row>
    <row r="711" spans="5:5" x14ac:dyDescent="0.25">
      <c r="E711" s="8"/>
    </row>
    <row r="712" spans="5:5" x14ac:dyDescent="0.25">
      <c r="E712" s="8"/>
    </row>
    <row r="713" spans="5:5" x14ac:dyDescent="0.25">
      <c r="E713" s="8"/>
    </row>
    <row r="714" spans="5:5" x14ac:dyDescent="0.25">
      <c r="E714" s="8"/>
    </row>
    <row r="715" spans="5:5" x14ac:dyDescent="0.25">
      <c r="E715" s="8"/>
    </row>
    <row r="716" spans="5:5" x14ac:dyDescent="0.25">
      <c r="E716" s="8"/>
    </row>
    <row r="717" spans="5:5" x14ac:dyDescent="0.25">
      <c r="E717" s="8"/>
    </row>
    <row r="718" spans="5:5" x14ac:dyDescent="0.25">
      <c r="E718" s="8"/>
    </row>
    <row r="719" spans="5:5" x14ac:dyDescent="0.25">
      <c r="E719" s="8"/>
    </row>
    <row r="720" spans="5:5" x14ac:dyDescent="0.25">
      <c r="E720" s="8"/>
    </row>
    <row r="721" spans="5:5" x14ac:dyDescent="0.25">
      <c r="E721" s="8"/>
    </row>
    <row r="722" spans="5:5" x14ac:dyDescent="0.25">
      <c r="E722" s="8"/>
    </row>
    <row r="723" spans="5:5" x14ac:dyDescent="0.25">
      <c r="E723" s="8"/>
    </row>
    <row r="724" spans="5:5" x14ac:dyDescent="0.25">
      <c r="E724" s="8"/>
    </row>
    <row r="725" spans="5:5" x14ac:dyDescent="0.25">
      <c r="E725" s="8"/>
    </row>
    <row r="726" spans="5:5" x14ac:dyDescent="0.25">
      <c r="E726" s="8"/>
    </row>
    <row r="727" spans="5:5" x14ac:dyDescent="0.25">
      <c r="E727" s="8"/>
    </row>
    <row r="728" spans="5:5" x14ac:dyDescent="0.25">
      <c r="E728" s="8"/>
    </row>
    <row r="729" spans="5:5" x14ac:dyDescent="0.25">
      <c r="E729" s="8"/>
    </row>
    <row r="730" spans="5:5" x14ac:dyDescent="0.25">
      <c r="E730" s="8"/>
    </row>
    <row r="731" spans="5:5" x14ac:dyDescent="0.25">
      <c r="E731" s="8"/>
    </row>
    <row r="732" spans="5:5" x14ac:dyDescent="0.25">
      <c r="E732" s="8"/>
    </row>
    <row r="733" spans="5:5" x14ac:dyDescent="0.25">
      <c r="E733" s="8"/>
    </row>
    <row r="734" spans="5:5" x14ac:dyDescent="0.25">
      <c r="E734" s="8"/>
    </row>
    <row r="735" spans="5:5" x14ac:dyDescent="0.25">
      <c r="E735" s="8"/>
    </row>
    <row r="736" spans="5:5" x14ac:dyDescent="0.25">
      <c r="E736" s="8"/>
    </row>
    <row r="737" spans="5:5" x14ac:dyDescent="0.25">
      <c r="E737" s="8"/>
    </row>
    <row r="738" spans="5:5" x14ac:dyDescent="0.25">
      <c r="E738" s="8"/>
    </row>
    <row r="739" spans="5:5" x14ac:dyDescent="0.25">
      <c r="E739" s="8"/>
    </row>
    <row r="740" spans="5:5" x14ac:dyDescent="0.25">
      <c r="E740" s="8"/>
    </row>
    <row r="741" spans="5:5" x14ac:dyDescent="0.25">
      <c r="E741" s="8"/>
    </row>
    <row r="742" spans="5:5" x14ac:dyDescent="0.25">
      <c r="E742" s="8"/>
    </row>
    <row r="743" spans="5:5" x14ac:dyDescent="0.25">
      <c r="E743" s="8"/>
    </row>
    <row r="744" spans="5:5" x14ac:dyDescent="0.25">
      <c r="E744" s="8"/>
    </row>
    <row r="745" spans="5:5" x14ac:dyDescent="0.25">
      <c r="E745" s="8"/>
    </row>
    <row r="746" spans="5:5" x14ac:dyDescent="0.25">
      <c r="E746" s="8"/>
    </row>
    <row r="747" spans="5:5" x14ac:dyDescent="0.25">
      <c r="E747" s="8"/>
    </row>
    <row r="748" spans="5:5" x14ac:dyDescent="0.25">
      <c r="E748" s="8"/>
    </row>
    <row r="749" spans="5:5" x14ac:dyDescent="0.25">
      <c r="E749" s="8"/>
    </row>
    <row r="750" spans="5:5" x14ac:dyDescent="0.25">
      <c r="E750" s="8"/>
    </row>
    <row r="751" spans="5:5" x14ac:dyDescent="0.25">
      <c r="E751" s="8"/>
    </row>
    <row r="752" spans="5:5" x14ac:dyDescent="0.25">
      <c r="E752" s="8"/>
    </row>
    <row r="753" spans="5:5" x14ac:dyDescent="0.25">
      <c r="E753" s="8"/>
    </row>
    <row r="754" spans="5:5" x14ac:dyDescent="0.25">
      <c r="E754" s="8"/>
    </row>
    <row r="755" spans="5:5" x14ac:dyDescent="0.25">
      <c r="E755" s="8"/>
    </row>
    <row r="756" spans="5:5" x14ac:dyDescent="0.25">
      <c r="E756" s="8"/>
    </row>
    <row r="757" spans="5:5" x14ac:dyDescent="0.25">
      <c r="E757" s="8"/>
    </row>
    <row r="758" spans="5:5" x14ac:dyDescent="0.25">
      <c r="E758" s="8"/>
    </row>
    <row r="759" spans="5:5" x14ac:dyDescent="0.25">
      <c r="E759" s="8"/>
    </row>
    <row r="760" spans="5:5" x14ac:dyDescent="0.25">
      <c r="E760" s="8"/>
    </row>
    <row r="761" spans="5:5" x14ac:dyDescent="0.25">
      <c r="E761" s="8"/>
    </row>
    <row r="762" spans="5:5" x14ac:dyDescent="0.25">
      <c r="E762" s="8"/>
    </row>
    <row r="763" spans="5:5" x14ac:dyDescent="0.25">
      <c r="E763" s="8"/>
    </row>
    <row r="764" spans="5:5" x14ac:dyDescent="0.25">
      <c r="E764" s="8"/>
    </row>
    <row r="765" spans="5:5" x14ac:dyDescent="0.25">
      <c r="E765" s="8"/>
    </row>
    <row r="766" spans="5:5" x14ac:dyDescent="0.25">
      <c r="E766" s="8"/>
    </row>
    <row r="767" spans="5:5" x14ac:dyDescent="0.25">
      <c r="E767" s="8"/>
    </row>
    <row r="768" spans="5:5" x14ac:dyDescent="0.25">
      <c r="E768" s="8"/>
    </row>
    <row r="769" spans="5:5" x14ac:dyDescent="0.25">
      <c r="E769" s="8"/>
    </row>
    <row r="770" spans="5:5" x14ac:dyDescent="0.25">
      <c r="E770" s="8"/>
    </row>
    <row r="771" spans="5:5" x14ac:dyDescent="0.25">
      <c r="E771" s="8"/>
    </row>
    <row r="772" spans="5:5" x14ac:dyDescent="0.25">
      <c r="E772" s="8"/>
    </row>
    <row r="773" spans="5:5" x14ac:dyDescent="0.25">
      <c r="E773" s="8"/>
    </row>
    <row r="774" spans="5:5" x14ac:dyDescent="0.25">
      <c r="E774" s="8"/>
    </row>
    <row r="775" spans="5:5" x14ac:dyDescent="0.25">
      <c r="E775" s="8"/>
    </row>
    <row r="776" spans="5:5" x14ac:dyDescent="0.25">
      <c r="E776" s="8"/>
    </row>
    <row r="777" spans="5:5" x14ac:dyDescent="0.25">
      <c r="E777" s="8"/>
    </row>
    <row r="778" spans="5:5" x14ac:dyDescent="0.25">
      <c r="E778" s="8"/>
    </row>
    <row r="779" spans="5:5" x14ac:dyDescent="0.25">
      <c r="E779" s="8"/>
    </row>
    <row r="780" spans="5:5" x14ac:dyDescent="0.25">
      <c r="E780" s="8"/>
    </row>
    <row r="781" spans="5:5" x14ac:dyDescent="0.25">
      <c r="E781" s="8"/>
    </row>
    <row r="782" spans="5:5" x14ac:dyDescent="0.25">
      <c r="E782" s="8"/>
    </row>
    <row r="783" spans="5:5" x14ac:dyDescent="0.25">
      <c r="E783" s="8"/>
    </row>
    <row r="784" spans="5:5" x14ac:dyDescent="0.25">
      <c r="E784" s="8"/>
    </row>
    <row r="785" spans="5:5" x14ac:dyDescent="0.25">
      <c r="E785" s="8"/>
    </row>
    <row r="786" spans="5:5" x14ac:dyDescent="0.25">
      <c r="E786" s="8"/>
    </row>
    <row r="787" spans="5:5" x14ac:dyDescent="0.25">
      <c r="E787" s="8"/>
    </row>
    <row r="788" spans="5:5" x14ac:dyDescent="0.25">
      <c r="E788" s="8"/>
    </row>
    <row r="789" spans="5:5" x14ac:dyDescent="0.25">
      <c r="E789" s="8"/>
    </row>
    <row r="790" spans="5:5" x14ac:dyDescent="0.25">
      <c r="E790" s="8"/>
    </row>
    <row r="791" spans="5:5" x14ac:dyDescent="0.25">
      <c r="E791" s="8"/>
    </row>
    <row r="792" spans="5:5" x14ac:dyDescent="0.25">
      <c r="E792" s="8"/>
    </row>
    <row r="793" spans="5:5" x14ac:dyDescent="0.25">
      <c r="E793" s="8"/>
    </row>
    <row r="794" spans="5:5" x14ac:dyDescent="0.25">
      <c r="E794" s="8"/>
    </row>
    <row r="795" spans="5:5" x14ac:dyDescent="0.25">
      <c r="E795" s="8"/>
    </row>
    <row r="796" spans="5:5" x14ac:dyDescent="0.25">
      <c r="E796" s="8"/>
    </row>
    <row r="797" spans="5:5" x14ac:dyDescent="0.25">
      <c r="E797" s="8"/>
    </row>
    <row r="798" spans="5:5" x14ac:dyDescent="0.25">
      <c r="E798" s="8"/>
    </row>
    <row r="799" spans="5:5" x14ac:dyDescent="0.25">
      <c r="E799" s="8"/>
    </row>
    <row r="800" spans="5:5" x14ac:dyDescent="0.25">
      <c r="E800" s="8"/>
    </row>
    <row r="801" spans="5:5" x14ac:dyDescent="0.25">
      <c r="E801" s="8"/>
    </row>
    <row r="802" spans="5:5" x14ac:dyDescent="0.25">
      <c r="E802" s="8"/>
    </row>
    <row r="803" spans="5:5" x14ac:dyDescent="0.25">
      <c r="E803" s="8"/>
    </row>
    <row r="804" spans="5:5" x14ac:dyDescent="0.25">
      <c r="E804" s="8"/>
    </row>
    <row r="805" spans="5:5" x14ac:dyDescent="0.25">
      <c r="E805" s="8"/>
    </row>
    <row r="806" spans="5:5" x14ac:dyDescent="0.25">
      <c r="E806" s="8"/>
    </row>
    <row r="807" spans="5:5" x14ac:dyDescent="0.25">
      <c r="E807" s="8"/>
    </row>
    <row r="808" spans="5:5" x14ac:dyDescent="0.25">
      <c r="E808" s="8"/>
    </row>
    <row r="809" spans="5:5" x14ac:dyDescent="0.25">
      <c r="E809" s="8"/>
    </row>
    <row r="810" spans="5:5" x14ac:dyDescent="0.25">
      <c r="E810" s="8"/>
    </row>
    <row r="811" spans="5:5" x14ac:dyDescent="0.25">
      <c r="E811" s="8"/>
    </row>
    <row r="812" spans="5:5" x14ac:dyDescent="0.25">
      <c r="E812" s="8"/>
    </row>
    <row r="813" spans="5:5" x14ac:dyDescent="0.25">
      <c r="E813" s="8"/>
    </row>
    <row r="814" spans="5:5" x14ac:dyDescent="0.25">
      <c r="E814" s="8"/>
    </row>
    <row r="815" spans="5:5" x14ac:dyDescent="0.25">
      <c r="E815" s="8"/>
    </row>
    <row r="816" spans="5:5" x14ac:dyDescent="0.25">
      <c r="E816" s="8"/>
    </row>
    <row r="817" spans="5:5" x14ac:dyDescent="0.25">
      <c r="E817" s="8"/>
    </row>
    <row r="818" spans="5:5" x14ac:dyDescent="0.25">
      <c r="E818" s="8"/>
    </row>
    <row r="819" spans="5:5" x14ac:dyDescent="0.25">
      <c r="E819" s="8"/>
    </row>
    <row r="820" spans="5:5" x14ac:dyDescent="0.25">
      <c r="E820" s="8"/>
    </row>
    <row r="821" spans="5:5" x14ac:dyDescent="0.25">
      <c r="E821" s="8"/>
    </row>
    <row r="822" spans="5:5" x14ac:dyDescent="0.25">
      <c r="E822" s="8"/>
    </row>
    <row r="823" spans="5:5" x14ac:dyDescent="0.25">
      <c r="E823" s="8"/>
    </row>
    <row r="824" spans="5:5" x14ac:dyDescent="0.25">
      <c r="E824" s="8"/>
    </row>
    <row r="825" spans="5:5" x14ac:dyDescent="0.25">
      <c r="E825" s="8"/>
    </row>
    <row r="826" spans="5:5" x14ac:dyDescent="0.25">
      <c r="E826" s="8"/>
    </row>
    <row r="827" spans="5:5" x14ac:dyDescent="0.25">
      <c r="E827" s="8"/>
    </row>
    <row r="828" spans="5:5" x14ac:dyDescent="0.25">
      <c r="E828" s="8"/>
    </row>
    <row r="829" spans="5:5" x14ac:dyDescent="0.25">
      <c r="E829" s="8"/>
    </row>
    <row r="830" spans="5:5" x14ac:dyDescent="0.25">
      <c r="E830" s="8"/>
    </row>
    <row r="831" spans="5:5" x14ac:dyDescent="0.25">
      <c r="E831" s="8"/>
    </row>
    <row r="832" spans="5:5" x14ac:dyDescent="0.25">
      <c r="E832" s="8"/>
    </row>
    <row r="833" spans="5:5" x14ac:dyDescent="0.25">
      <c r="E833" s="8"/>
    </row>
    <row r="834" spans="5:5" x14ac:dyDescent="0.25">
      <c r="E834" s="8"/>
    </row>
    <row r="835" spans="5:5" x14ac:dyDescent="0.25">
      <c r="E835" s="8"/>
    </row>
    <row r="836" spans="5:5" x14ac:dyDescent="0.25">
      <c r="E836" s="8"/>
    </row>
    <row r="837" spans="5:5" x14ac:dyDescent="0.25">
      <c r="E837" s="8"/>
    </row>
    <row r="838" spans="5:5" x14ac:dyDescent="0.25">
      <c r="E838" s="8"/>
    </row>
    <row r="839" spans="5:5" x14ac:dyDescent="0.25">
      <c r="E839" s="8"/>
    </row>
    <row r="840" spans="5:5" x14ac:dyDescent="0.25">
      <c r="E840" s="8"/>
    </row>
    <row r="841" spans="5:5" x14ac:dyDescent="0.25">
      <c r="E841" s="8"/>
    </row>
    <row r="842" spans="5:5" x14ac:dyDescent="0.25">
      <c r="E842" s="8"/>
    </row>
    <row r="843" spans="5:5" x14ac:dyDescent="0.25">
      <c r="E843" s="8"/>
    </row>
    <row r="844" spans="5:5" x14ac:dyDescent="0.25">
      <c r="E844" s="8"/>
    </row>
    <row r="845" spans="5:5" x14ac:dyDescent="0.25">
      <c r="E845" s="8"/>
    </row>
    <row r="846" spans="5:5" x14ac:dyDescent="0.25">
      <c r="E846" s="8"/>
    </row>
    <row r="847" spans="5:5" x14ac:dyDescent="0.25">
      <c r="E847" s="8"/>
    </row>
    <row r="848" spans="5:5" x14ac:dyDescent="0.25">
      <c r="E848" s="8"/>
    </row>
    <row r="849" spans="5:5" x14ac:dyDescent="0.25">
      <c r="E849" s="8"/>
    </row>
    <row r="850" spans="5:5" x14ac:dyDescent="0.25">
      <c r="E850" s="8"/>
    </row>
    <row r="851" spans="5:5" x14ac:dyDescent="0.25">
      <c r="E851" s="8"/>
    </row>
    <row r="852" spans="5:5" x14ac:dyDescent="0.25">
      <c r="E852" s="8"/>
    </row>
    <row r="853" spans="5:5" x14ac:dyDescent="0.25">
      <c r="E853" s="8"/>
    </row>
    <row r="854" spans="5:5" x14ac:dyDescent="0.25">
      <c r="E854" s="8"/>
    </row>
    <row r="855" spans="5:5" x14ac:dyDescent="0.25">
      <c r="E855" s="8"/>
    </row>
    <row r="856" spans="5:5" x14ac:dyDescent="0.25">
      <c r="E856" s="8"/>
    </row>
    <row r="857" spans="5:5" x14ac:dyDescent="0.25">
      <c r="E857" s="8"/>
    </row>
    <row r="858" spans="5:5" x14ac:dyDescent="0.25">
      <c r="E858" s="8"/>
    </row>
    <row r="859" spans="5:5" x14ac:dyDescent="0.25">
      <c r="E859" s="8"/>
    </row>
    <row r="860" spans="5:5" x14ac:dyDescent="0.25">
      <c r="E860" s="8"/>
    </row>
    <row r="861" spans="5:5" x14ac:dyDescent="0.25">
      <c r="E861" s="8"/>
    </row>
    <row r="862" spans="5:5" x14ac:dyDescent="0.25">
      <c r="E862" s="8"/>
    </row>
    <row r="863" spans="5:5" x14ac:dyDescent="0.25">
      <c r="E863" s="8"/>
    </row>
    <row r="864" spans="5:5" x14ac:dyDescent="0.25">
      <c r="E864" s="8"/>
    </row>
    <row r="865" spans="5:5" x14ac:dyDescent="0.25">
      <c r="E865" s="8"/>
    </row>
    <row r="866" spans="5:5" x14ac:dyDescent="0.25">
      <c r="E866" s="8"/>
    </row>
    <row r="867" spans="5:5" x14ac:dyDescent="0.25">
      <c r="E867" s="8"/>
    </row>
    <row r="868" spans="5:5" x14ac:dyDescent="0.25">
      <c r="E868" s="8"/>
    </row>
    <row r="869" spans="5:5" x14ac:dyDescent="0.25">
      <c r="E869" s="8"/>
    </row>
    <row r="870" spans="5:5" x14ac:dyDescent="0.25">
      <c r="E870" s="8"/>
    </row>
    <row r="871" spans="5:5" x14ac:dyDescent="0.25">
      <c r="E871" s="8"/>
    </row>
    <row r="872" spans="5:5" x14ac:dyDescent="0.25">
      <c r="E872" s="8"/>
    </row>
    <row r="873" spans="5:5" x14ac:dyDescent="0.25">
      <c r="E873" s="8"/>
    </row>
    <row r="874" spans="5:5" x14ac:dyDescent="0.25">
      <c r="E874" s="8"/>
    </row>
    <row r="875" spans="5:5" x14ac:dyDescent="0.25">
      <c r="E875" s="8"/>
    </row>
    <row r="876" spans="5:5" x14ac:dyDescent="0.25">
      <c r="E876" s="8"/>
    </row>
    <row r="877" spans="5:5" x14ac:dyDescent="0.25">
      <c r="E877" s="8"/>
    </row>
    <row r="878" spans="5:5" x14ac:dyDescent="0.25">
      <c r="E878" s="8"/>
    </row>
    <row r="879" spans="5:5" x14ac:dyDescent="0.25">
      <c r="E879" s="8"/>
    </row>
    <row r="880" spans="5:5" x14ac:dyDescent="0.25">
      <c r="E880" s="8"/>
    </row>
    <row r="881" spans="5:5" x14ac:dyDescent="0.25">
      <c r="E881" s="8"/>
    </row>
    <row r="882" spans="5:5" x14ac:dyDescent="0.25">
      <c r="E882" s="8"/>
    </row>
    <row r="883" spans="5:5" x14ac:dyDescent="0.25">
      <c r="E883" s="8"/>
    </row>
    <row r="884" spans="5:5" x14ac:dyDescent="0.25">
      <c r="E884" s="8"/>
    </row>
    <row r="885" spans="5:5" x14ac:dyDescent="0.25">
      <c r="E885" s="8"/>
    </row>
    <row r="886" spans="5:5" x14ac:dyDescent="0.25">
      <c r="E886" s="8"/>
    </row>
    <row r="887" spans="5:5" x14ac:dyDescent="0.25">
      <c r="E887" s="8"/>
    </row>
    <row r="888" spans="5:5" x14ac:dyDescent="0.25">
      <c r="E888" s="8"/>
    </row>
    <row r="889" spans="5:5" x14ac:dyDescent="0.25">
      <c r="E889" s="8"/>
    </row>
    <row r="890" spans="5:5" x14ac:dyDescent="0.25">
      <c r="E890" s="8"/>
    </row>
    <row r="891" spans="5:5" x14ac:dyDescent="0.25">
      <c r="E891" s="8"/>
    </row>
    <row r="892" spans="5:5" x14ac:dyDescent="0.25">
      <c r="E892" s="8"/>
    </row>
    <row r="893" spans="5:5" x14ac:dyDescent="0.25">
      <c r="E893" s="8"/>
    </row>
    <row r="894" spans="5:5" x14ac:dyDescent="0.25">
      <c r="E894" s="8"/>
    </row>
    <row r="895" spans="5:5" x14ac:dyDescent="0.25">
      <c r="E895" s="8"/>
    </row>
    <row r="896" spans="5:5" x14ac:dyDescent="0.25">
      <c r="E896" s="8"/>
    </row>
    <row r="897" spans="5:5" x14ac:dyDescent="0.25">
      <c r="E897" s="8"/>
    </row>
    <row r="898" spans="5:5" x14ac:dyDescent="0.25">
      <c r="E898" s="8"/>
    </row>
    <row r="899" spans="5:5" x14ac:dyDescent="0.25">
      <c r="E899" s="8"/>
    </row>
    <row r="900" spans="5:5" x14ac:dyDescent="0.25">
      <c r="E900" s="8"/>
    </row>
    <row r="901" spans="5:5" x14ac:dyDescent="0.25">
      <c r="E901" s="8"/>
    </row>
    <row r="902" spans="5:5" x14ac:dyDescent="0.25">
      <c r="E902" s="8"/>
    </row>
    <row r="903" spans="5:5" x14ac:dyDescent="0.25">
      <c r="E903" s="8"/>
    </row>
    <row r="904" spans="5:5" x14ac:dyDescent="0.25">
      <c r="E904" s="8"/>
    </row>
    <row r="905" spans="5:5" x14ac:dyDescent="0.25">
      <c r="E905" s="8"/>
    </row>
    <row r="906" spans="5:5" x14ac:dyDescent="0.25">
      <c r="E906" s="8"/>
    </row>
    <row r="907" spans="5:5" x14ac:dyDescent="0.25">
      <c r="E907" s="8"/>
    </row>
    <row r="908" spans="5:5" x14ac:dyDescent="0.25">
      <c r="E908" s="8"/>
    </row>
    <row r="909" spans="5:5" x14ac:dyDescent="0.25">
      <c r="E909" s="8"/>
    </row>
    <row r="910" spans="5:5" x14ac:dyDescent="0.25">
      <c r="E910" s="8"/>
    </row>
    <row r="911" spans="5:5" x14ac:dyDescent="0.25">
      <c r="E911" s="8"/>
    </row>
    <row r="912" spans="5:5" x14ac:dyDescent="0.25">
      <c r="E912" s="8"/>
    </row>
    <row r="913" spans="5:5" x14ac:dyDescent="0.25">
      <c r="E913" s="8"/>
    </row>
    <row r="914" spans="5:5" x14ac:dyDescent="0.25">
      <c r="E914" s="8"/>
    </row>
    <row r="915" spans="5:5" x14ac:dyDescent="0.25">
      <c r="E915" s="8"/>
    </row>
    <row r="916" spans="5:5" x14ac:dyDescent="0.25">
      <c r="E916" s="8"/>
    </row>
    <row r="917" spans="5:5" x14ac:dyDescent="0.25">
      <c r="E917" s="8"/>
    </row>
    <row r="918" spans="5:5" x14ac:dyDescent="0.25">
      <c r="E918" s="8"/>
    </row>
    <row r="919" spans="5:5" x14ac:dyDescent="0.25">
      <c r="E919" s="8"/>
    </row>
    <row r="920" spans="5:5" x14ac:dyDescent="0.25">
      <c r="E920" s="8"/>
    </row>
    <row r="921" spans="5:5" x14ac:dyDescent="0.25">
      <c r="E921" s="8"/>
    </row>
    <row r="922" spans="5:5" x14ac:dyDescent="0.25">
      <c r="E922" s="8"/>
    </row>
    <row r="923" spans="5:5" x14ac:dyDescent="0.25">
      <c r="E923" s="8"/>
    </row>
    <row r="924" spans="5:5" x14ac:dyDescent="0.25">
      <c r="E924" s="8"/>
    </row>
    <row r="925" spans="5:5" x14ac:dyDescent="0.25">
      <c r="E925" s="8"/>
    </row>
    <row r="926" spans="5:5" x14ac:dyDescent="0.25">
      <c r="E926" s="8"/>
    </row>
    <row r="927" spans="5:5" x14ac:dyDescent="0.25">
      <c r="E927" s="8"/>
    </row>
    <row r="928" spans="5:5" x14ac:dyDescent="0.25">
      <c r="E928" s="8"/>
    </row>
    <row r="929" spans="5:5" x14ac:dyDescent="0.25">
      <c r="E929" s="8"/>
    </row>
    <row r="930" spans="5:5" x14ac:dyDescent="0.25">
      <c r="E930" s="8"/>
    </row>
    <row r="931" spans="5:5" x14ac:dyDescent="0.25">
      <c r="E931" s="8"/>
    </row>
    <row r="932" spans="5:5" x14ac:dyDescent="0.25">
      <c r="E932" s="8"/>
    </row>
    <row r="933" spans="5:5" x14ac:dyDescent="0.25">
      <c r="E933" s="8"/>
    </row>
    <row r="934" spans="5:5" x14ac:dyDescent="0.25">
      <c r="E934" s="8"/>
    </row>
    <row r="935" spans="5:5" x14ac:dyDescent="0.25">
      <c r="E935" s="8"/>
    </row>
    <row r="936" spans="5:5" x14ac:dyDescent="0.25">
      <c r="E936" s="8"/>
    </row>
    <row r="937" spans="5:5" x14ac:dyDescent="0.25">
      <c r="E937" s="8"/>
    </row>
    <row r="938" spans="5:5" x14ac:dyDescent="0.25">
      <c r="E938" s="8"/>
    </row>
    <row r="939" spans="5:5" x14ac:dyDescent="0.25">
      <c r="E939" s="8"/>
    </row>
    <row r="940" spans="5:5" x14ac:dyDescent="0.25">
      <c r="E940" s="8"/>
    </row>
    <row r="941" spans="5:5" x14ac:dyDescent="0.25">
      <c r="E941" s="8"/>
    </row>
    <row r="942" spans="5:5" x14ac:dyDescent="0.25">
      <c r="E942" s="8"/>
    </row>
    <row r="943" spans="5:5" x14ac:dyDescent="0.25">
      <c r="E943" s="8"/>
    </row>
    <row r="944" spans="5:5" x14ac:dyDescent="0.25">
      <c r="E944" s="8"/>
    </row>
    <row r="945" spans="5:5" x14ac:dyDescent="0.25">
      <c r="E945" s="8"/>
    </row>
    <row r="946" spans="5:5" x14ac:dyDescent="0.25">
      <c r="E946" s="8"/>
    </row>
    <row r="947" spans="5:5" x14ac:dyDescent="0.25">
      <c r="E947" s="8"/>
    </row>
    <row r="948" spans="5:5" x14ac:dyDescent="0.25">
      <c r="E948" s="8"/>
    </row>
    <row r="949" spans="5:5" x14ac:dyDescent="0.25">
      <c r="E949" s="8"/>
    </row>
    <row r="950" spans="5:5" x14ac:dyDescent="0.25">
      <c r="E950" s="8"/>
    </row>
    <row r="951" spans="5:5" x14ac:dyDescent="0.25">
      <c r="E951" s="8"/>
    </row>
    <row r="952" spans="5:5" x14ac:dyDescent="0.25">
      <c r="E952" s="8"/>
    </row>
    <row r="953" spans="5:5" x14ac:dyDescent="0.25">
      <c r="E953" s="8"/>
    </row>
    <row r="954" spans="5:5" x14ac:dyDescent="0.25">
      <c r="E954" s="8"/>
    </row>
    <row r="955" spans="5:5" x14ac:dyDescent="0.25">
      <c r="E955" s="8"/>
    </row>
    <row r="956" spans="5:5" x14ac:dyDescent="0.25">
      <c r="E956" s="8"/>
    </row>
    <row r="957" spans="5:5" x14ac:dyDescent="0.25">
      <c r="E957" s="8"/>
    </row>
    <row r="958" spans="5:5" x14ac:dyDescent="0.25">
      <c r="E958" s="8"/>
    </row>
    <row r="959" spans="5:5" x14ac:dyDescent="0.25">
      <c r="E959" s="8"/>
    </row>
    <row r="960" spans="5:5" x14ac:dyDescent="0.25">
      <c r="E960" s="8"/>
    </row>
    <row r="961" spans="5:5" x14ac:dyDescent="0.25">
      <c r="E961" s="8"/>
    </row>
    <row r="962" spans="5:5" x14ac:dyDescent="0.25">
      <c r="E962" s="8"/>
    </row>
    <row r="963" spans="5:5" x14ac:dyDescent="0.25">
      <c r="E963" s="8"/>
    </row>
    <row r="964" spans="5:5" x14ac:dyDescent="0.25">
      <c r="E964" s="8"/>
    </row>
    <row r="965" spans="5:5" x14ac:dyDescent="0.25">
      <c r="E965" s="8"/>
    </row>
    <row r="966" spans="5:5" x14ac:dyDescent="0.25">
      <c r="E966" s="8"/>
    </row>
    <row r="967" spans="5:5" x14ac:dyDescent="0.25">
      <c r="E967" s="8"/>
    </row>
    <row r="968" spans="5:5" x14ac:dyDescent="0.25">
      <c r="E968" s="8"/>
    </row>
    <row r="969" spans="5:5" x14ac:dyDescent="0.25">
      <c r="E969" s="8"/>
    </row>
    <row r="970" spans="5:5" x14ac:dyDescent="0.25">
      <c r="E970" s="8"/>
    </row>
    <row r="971" spans="5:5" x14ac:dyDescent="0.25">
      <c r="E971" s="8"/>
    </row>
    <row r="972" spans="5:5" x14ac:dyDescent="0.25">
      <c r="E972" s="8"/>
    </row>
    <row r="973" spans="5:5" x14ac:dyDescent="0.25">
      <c r="E973" s="8"/>
    </row>
    <row r="974" spans="5:5" x14ac:dyDescent="0.25">
      <c r="E974" s="8"/>
    </row>
    <row r="975" spans="5:5" x14ac:dyDescent="0.25">
      <c r="E975" s="8"/>
    </row>
    <row r="976" spans="5:5" x14ac:dyDescent="0.25">
      <c r="E976" s="8"/>
    </row>
    <row r="977" spans="5:5" x14ac:dyDescent="0.25">
      <c r="E977" s="8"/>
    </row>
    <row r="978" spans="5:5" x14ac:dyDescent="0.25">
      <c r="E978" s="8"/>
    </row>
    <row r="979" spans="5:5" x14ac:dyDescent="0.25">
      <c r="E979" s="8"/>
    </row>
    <row r="980" spans="5:5" x14ac:dyDescent="0.25">
      <c r="E980" s="8"/>
    </row>
    <row r="981" spans="5:5" x14ac:dyDescent="0.25">
      <c r="E981" s="8"/>
    </row>
    <row r="982" spans="5:5" x14ac:dyDescent="0.25">
      <c r="E982" s="8"/>
    </row>
    <row r="983" spans="5:5" x14ac:dyDescent="0.25">
      <c r="E983" s="8"/>
    </row>
    <row r="984" spans="5:5" x14ac:dyDescent="0.25">
      <c r="E984" s="8"/>
    </row>
    <row r="985" spans="5:5" x14ac:dyDescent="0.25">
      <c r="E985" s="8"/>
    </row>
    <row r="986" spans="5:5" x14ac:dyDescent="0.25">
      <c r="E986" s="8"/>
    </row>
    <row r="987" spans="5:5" x14ac:dyDescent="0.25">
      <c r="E987" s="8"/>
    </row>
    <row r="988" spans="5:5" x14ac:dyDescent="0.25">
      <c r="E988" s="8"/>
    </row>
    <row r="989" spans="5:5" x14ac:dyDescent="0.25">
      <c r="E989" s="8"/>
    </row>
    <row r="990" spans="5:5" x14ac:dyDescent="0.25">
      <c r="E990" s="8"/>
    </row>
    <row r="991" spans="5:5" x14ac:dyDescent="0.25">
      <c r="E991" s="8"/>
    </row>
    <row r="992" spans="5:5" x14ac:dyDescent="0.25">
      <c r="E992" s="8"/>
    </row>
    <row r="993" spans="5:5" x14ac:dyDescent="0.25">
      <c r="E993" s="8"/>
    </row>
    <row r="994" spans="5:5" x14ac:dyDescent="0.25">
      <c r="E994" s="8"/>
    </row>
    <row r="995" spans="5:5" x14ac:dyDescent="0.25">
      <c r="E995" s="8"/>
    </row>
    <row r="996" spans="5:5" x14ac:dyDescent="0.25">
      <c r="E996" s="8"/>
    </row>
    <row r="997" spans="5:5" x14ac:dyDescent="0.25">
      <c r="E997" s="8"/>
    </row>
    <row r="998" spans="5:5" x14ac:dyDescent="0.25">
      <c r="E998" s="8"/>
    </row>
    <row r="999" spans="5:5" x14ac:dyDescent="0.25">
      <c r="E999" s="8"/>
    </row>
    <row r="1000" spans="5:5" x14ac:dyDescent="0.25">
      <c r="E1000" s="8"/>
    </row>
    <row r="1001" spans="5:5" x14ac:dyDescent="0.25">
      <c r="E1001" s="8"/>
    </row>
    <row r="1002" spans="5:5" x14ac:dyDescent="0.25">
      <c r="E1002" s="8"/>
    </row>
    <row r="1003" spans="5:5" x14ac:dyDescent="0.25">
      <c r="E1003" s="8"/>
    </row>
    <row r="1004" spans="5:5" x14ac:dyDescent="0.25">
      <c r="E1004" s="8"/>
    </row>
    <row r="1005" spans="5:5" x14ac:dyDescent="0.25">
      <c r="E1005" s="8"/>
    </row>
    <row r="1006" spans="5:5" x14ac:dyDescent="0.25">
      <c r="E1006" s="8"/>
    </row>
    <row r="1007" spans="5:5" x14ac:dyDescent="0.25">
      <c r="E1007" s="8"/>
    </row>
    <row r="1008" spans="5:5" x14ac:dyDescent="0.25">
      <c r="E1008" s="8"/>
    </row>
    <row r="1009" spans="5:5" x14ac:dyDescent="0.25">
      <c r="E1009" s="8"/>
    </row>
    <row r="1010" spans="5:5" x14ac:dyDescent="0.25">
      <c r="E1010" s="8"/>
    </row>
    <row r="1011" spans="5:5" x14ac:dyDescent="0.25">
      <c r="E1011" s="8"/>
    </row>
    <row r="1012" spans="5:5" x14ac:dyDescent="0.25">
      <c r="E1012" s="8"/>
    </row>
    <row r="1013" spans="5:5" x14ac:dyDescent="0.25">
      <c r="E1013" s="8"/>
    </row>
    <row r="1014" spans="5:5" x14ac:dyDescent="0.25">
      <c r="E1014" s="8"/>
    </row>
    <row r="1015" spans="5:5" x14ac:dyDescent="0.25">
      <c r="E1015" s="8"/>
    </row>
    <row r="1016" spans="5:5" x14ac:dyDescent="0.25">
      <c r="E1016" s="8"/>
    </row>
    <row r="1017" spans="5:5" x14ac:dyDescent="0.25">
      <c r="E1017" s="8"/>
    </row>
    <row r="1018" spans="5:5" x14ac:dyDescent="0.25">
      <c r="E1018" s="8"/>
    </row>
    <row r="1019" spans="5:5" x14ac:dyDescent="0.25">
      <c r="E1019" s="8"/>
    </row>
    <row r="1020" spans="5:5" x14ac:dyDescent="0.25">
      <c r="E1020" s="8"/>
    </row>
    <row r="1021" spans="5:5" x14ac:dyDescent="0.25">
      <c r="E1021" s="8"/>
    </row>
    <row r="1022" spans="5:5" x14ac:dyDescent="0.25">
      <c r="E1022" s="8"/>
    </row>
    <row r="1023" spans="5:5" x14ac:dyDescent="0.25">
      <c r="E1023" s="8"/>
    </row>
    <row r="1024" spans="5:5" x14ac:dyDescent="0.25">
      <c r="E1024" s="8"/>
    </row>
    <row r="1025" spans="5:5" x14ac:dyDescent="0.25">
      <c r="E1025" s="8"/>
    </row>
    <row r="1026" spans="5:5" x14ac:dyDescent="0.25">
      <c r="E1026" s="8"/>
    </row>
    <row r="1027" spans="5:5" x14ac:dyDescent="0.25">
      <c r="E1027" s="8"/>
    </row>
    <row r="1028" spans="5:5" x14ac:dyDescent="0.25">
      <c r="E1028" s="8"/>
    </row>
    <row r="1029" spans="5:5" x14ac:dyDescent="0.25">
      <c r="E1029" s="8"/>
    </row>
    <row r="1030" spans="5:5" x14ac:dyDescent="0.25">
      <c r="E1030" s="8"/>
    </row>
    <row r="1031" spans="5:5" x14ac:dyDescent="0.25">
      <c r="E1031" s="8"/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T379"/>
  <sheetViews>
    <sheetView topLeftCell="A101" workbookViewId="0">
      <selection activeCell="A131" sqref="A131"/>
    </sheetView>
  </sheetViews>
  <sheetFormatPr baseColWidth="10" defaultColWidth="11.42578125" defaultRowHeight="15" x14ac:dyDescent="0.25"/>
  <cols>
    <col min="1" max="1" width="11.42578125" style="16" customWidth="1"/>
    <col min="2" max="2" width="11.42578125" style="16"/>
    <col min="3" max="3" width="23.28515625" style="16" customWidth="1"/>
    <col min="4" max="6" width="11.42578125" style="16"/>
    <col min="7" max="7" width="22.7109375" style="16" customWidth="1"/>
    <col min="8" max="8" width="23.7109375" style="16" customWidth="1"/>
    <col min="9" max="14" width="11.42578125" style="16"/>
    <col min="15" max="15" width="9" style="16" bestFit="1" customWidth="1"/>
    <col min="16" max="16" width="16.28515625" style="16" bestFit="1" customWidth="1"/>
    <col min="17" max="17" width="11.42578125" style="16"/>
    <col min="20" max="16384" width="11.42578125" style="16"/>
  </cols>
  <sheetData>
    <row r="1" spans="1:19" x14ac:dyDescent="0.25">
      <c r="A1" s="16">
        <v>2010</v>
      </c>
      <c r="B1" s="17" t="s">
        <v>6</v>
      </c>
      <c r="C1" s="16" t="s">
        <v>548</v>
      </c>
      <c r="G1" s="16">
        <v>29500958</v>
      </c>
      <c r="H1" s="16" t="s">
        <v>549</v>
      </c>
      <c r="I1" s="16" t="s">
        <v>550</v>
      </c>
      <c r="O1" s="16" t="s">
        <v>551</v>
      </c>
      <c r="P1" s="16" t="s">
        <v>552</v>
      </c>
      <c r="R1" s="31" t="s">
        <v>169</v>
      </c>
      <c r="S1" s="35" t="s">
        <v>553</v>
      </c>
    </row>
    <row r="2" spans="1:19" x14ac:dyDescent="0.25">
      <c r="B2" s="17"/>
      <c r="G2" s="16">
        <v>29500897</v>
      </c>
      <c r="H2" s="16" t="s">
        <v>554</v>
      </c>
      <c r="I2" s="16" t="s">
        <v>550</v>
      </c>
      <c r="O2" s="18">
        <v>32000028</v>
      </c>
      <c r="P2" s="18">
        <v>2040</v>
      </c>
      <c r="R2" s="31">
        <v>23000020</v>
      </c>
      <c r="S2" s="35" t="s">
        <v>202</v>
      </c>
    </row>
    <row r="3" spans="1:19" x14ac:dyDescent="0.25">
      <c r="A3" s="16">
        <v>1200</v>
      </c>
      <c r="B3" s="16" t="s">
        <v>6</v>
      </c>
      <c r="G3" s="16">
        <v>29501026</v>
      </c>
      <c r="H3" s="16" t="s">
        <v>555</v>
      </c>
      <c r="I3" s="16" t="s">
        <v>550</v>
      </c>
      <c r="O3" s="18">
        <v>32000020</v>
      </c>
      <c r="P3" s="18">
        <v>3010</v>
      </c>
      <c r="R3" s="31">
        <v>23000052</v>
      </c>
      <c r="S3" s="35" t="s">
        <v>202</v>
      </c>
    </row>
    <row r="4" spans="1:19" x14ac:dyDescent="0.25">
      <c r="A4" s="16">
        <v>1400</v>
      </c>
      <c r="B4" s="16" t="s">
        <v>6</v>
      </c>
      <c r="G4" s="16">
        <v>29501041</v>
      </c>
      <c r="H4" s="16" t="s">
        <v>556</v>
      </c>
      <c r="I4" s="16" t="s">
        <v>550</v>
      </c>
      <c r="O4" s="18">
        <v>29500949</v>
      </c>
      <c r="P4" s="18">
        <v>3010</v>
      </c>
      <c r="R4" s="21">
        <v>23000103</v>
      </c>
      <c r="S4" s="36" t="s">
        <v>188</v>
      </c>
    </row>
    <row r="5" spans="1:19" x14ac:dyDescent="0.25">
      <c r="A5" s="16">
        <v>2020</v>
      </c>
      <c r="B5" s="17" t="s">
        <v>6</v>
      </c>
      <c r="C5" s="16" t="s">
        <v>557</v>
      </c>
      <c r="G5" s="16">
        <v>29500959</v>
      </c>
      <c r="H5" s="16" t="s">
        <v>558</v>
      </c>
      <c r="I5" s="16" t="s">
        <v>550</v>
      </c>
      <c r="O5" s="18">
        <v>29501056</v>
      </c>
      <c r="P5" s="18">
        <v>3010</v>
      </c>
      <c r="R5" s="31">
        <v>23000188</v>
      </c>
      <c r="S5" s="35" t="s">
        <v>308</v>
      </c>
    </row>
    <row r="6" spans="1:19" x14ac:dyDescent="0.25">
      <c r="A6" s="16">
        <v>2030</v>
      </c>
      <c r="B6" s="17" t="s">
        <v>6</v>
      </c>
      <c r="C6" s="16" t="s">
        <v>559</v>
      </c>
      <c r="G6" s="16">
        <v>29500915</v>
      </c>
      <c r="H6" s="16" t="s">
        <v>560</v>
      </c>
      <c r="I6" s="16" t="s">
        <v>550</v>
      </c>
      <c r="O6" s="18">
        <v>32000059</v>
      </c>
      <c r="P6" s="18">
        <v>3010</v>
      </c>
      <c r="R6" s="21">
        <v>23000198</v>
      </c>
      <c r="S6" s="36" t="s">
        <v>308</v>
      </c>
    </row>
    <row r="7" spans="1:19" x14ac:dyDescent="0.25">
      <c r="A7" s="16">
        <v>2040</v>
      </c>
      <c r="B7" s="17" t="s">
        <v>6</v>
      </c>
      <c r="C7" s="16" t="s">
        <v>561</v>
      </c>
      <c r="G7" s="16">
        <v>29501050</v>
      </c>
      <c r="H7" s="16" t="s">
        <v>562</v>
      </c>
      <c r="I7" s="16" t="s">
        <v>550</v>
      </c>
      <c r="O7" s="18">
        <v>32000042</v>
      </c>
      <c r="P7" s="18">
        <v>3010</v>
      </c>
      <c r="R7" s="31">
        <v>23000206</v>
      </c>
      <c r="S7" s="35" t="s">
        <v>8</v>
      </c>
    </row>
    <row r="8" spans="1:19" x14ac:dyDescent="0.25">
      <c r="A8" s="16">
        <v>2050</v>
      </c>
      <c r="B8" s="17" t="s">
        <v>6</v>
      </c>
      <c r="C8" s="16" t="s">
        <v>349</v>
      </c>
      <c r="G8" s="16">
        <v>49500175</v>
      </c>
      <c r="H8" s="16" t="s">
        <v>563</v>
      </c>
      <c r="I8" s="16" t="s">
        <v>550</v>
      </c>
      <c r="O8" s="18">
        <v>29500948</v>
      </c>
      <c r="P8" s="18">
        <v>3010</v>
      </c>
      <c r="R8" s="21">
        <v>23000512</v>
      </c>
      <c r="S8" s="36" t="s">
        <v>202</v>
      </c>
    </row>
    <row r="9" spans="1:19" x14ac:dyDescent="0.25">
      <c r="A9" s="16">
        <v>2060</v>
      </c>
      <c r="B9" s="17" t="s">
        <v>6</v>
      </c>
      <c r="C9" s="16" t="s">
        <v>564</v>
      </c>
      <c r="G9" s="16">
        <v>29500903</v>
      </c>
      <c r="H9" s="16" t="s">
        <v>565</v>
      </c>
      <c r="I9" s="16" t="s">
        <v>550</v>
      </c>
      <c r="O9" s="18">
        <v>32000028</v>
      </c>
      <c r="P9" s="18">
        <v>3010</v>
      </c>
      <c r="R9" s="31">
        <v>23000532</v>
      </c>
      <c r="S9" s="35" t="s">
        <v>279</v>
      </c>
    </row>
    <row r="10" spans="1:19" x14ac:dyDescent="0.25">
      <c r="A10" s="16">
        <v>2070</v>
      </c>
      <c r="B10" s="17" t="s">
        <v>6</v>
      </c>
      <c r="C10" s="16" t="s">
        <v>566</v>
      </c>
      <c r="G10" s="16">
        <v>29500966</v>
      </c>
      <c r="H10" s="16" t="s">
        <v>567</v>
      </c>
      <c r="I10" s="16" t="s">
        <v>550</v>
      </c>
      <c r="O10" s="18">
        <v>24000413</v>
      </c>
      <c r="P10" s="18">
        <v>3010</v>
      </c>
      <c r="R10" s="21">
        <v>23000584</v>
      </c>
      <c r="S10" s="36" t="s">
        <v>196</v>
      </c>
    </row>
    <row r="11" spans="1:19" x14ac:dyDescent="0.25">
      <c r="A11" s="16">
        <v>2080</v>
      </c>
      <c r="B11" s="17" t="s">
        <v>6</v>
      </c>
      <c r="C11" s="16" t="s">
        <v>568</v>
      </c>
      <c r="G11" s="16">
        <v>29500482</v>
      </c>
      <c r="H11" s="16" t="s">
        <v>569</v>
      </c>
      <c r="I11" s="16" t="s">
        <v>550</v>
      </c>
      <c r="O11" s="18">
        <v>32000049</v>
      </c>
      <c r="P11" s="18">
        <v>3020</v>
      </c>
      <c r="R11" s="31">
        <v>23500062</v>
      </c>
      <c r="S11" s="36" t="s">
        <v>227</v>
      </c>
    </row>
    <row r="12" spans="1:19" x14ac:dyDescent="0.25">
      <c r="A12" s="16">
        <v>2090</v>
      </c>
      <c r="B12" s="17" t="s">
        <v>6</v>
      </c>
      <c r="C12" s="16" t="s">
        <v>570</v>
      </c>
      <c r="G12" s="16">
        <v>29500894</v>
      </c>
      <c r="H12" s="16" t="s">
        <v>571</v>
      </c>
      <c r="I12" s="16" t="s">
        <v>242</v>
      </c>
      <c r="O12" s="18">
        <v>32000106</v>
      </c>
      <c r="P12" s="18">
        <v>3020</v>
      </c>
      <c r="R12" s="21">
        <v>23500273</v>
      </c>
      <c r="S12" s="36" t="s">
        <v>188</v>
      </c>
    </row>
    <row r="13" spans="1:19" x14ac:dyDescent="0.25">
      <c r="A13" s="16">
        <v>2100</v>
      </c>
      <c r="B13" s="17" t="s">
        <v>6</v>
      </c>
      <c r="C13" s="16" t="s">
        <v>572</v>
      </c>
      <c r="G13" s="16">
        <v>29500895</v>
      </c>
      <c r="H13" s="16" t="s">
        <v>573</v>
      </c>
      <c r="I13" s="16" t="s">
        <v>189</v>
      </c>
      <c r="O13" s="18">
        <v>47000848</v>
      </c>
      <c r="P13" s="18">
        <v>3030</v>
      </c>
      <c r="R13" s="31">
        <v>23500285</v>
      </c>
      <c r="S13" s="35" t="s">
        <v>8</v>
      </c>
    </row>
    <row r="14" spans="1:19" x14ac:dyDescent="0.25">
      <c r="A14" s="16">
        <v>3010</v>
      </c>
      <c r="B14" s="17" t="s">
        <v>6</v>
      </c>
      <c r="C14" s="16" t="s">
        <v>574</v>
      </c>
      <c r="G14" s="16">
        <v>29500957</v>
      </c>
      <c r="H14" s="16" t="s">
        <v>575</v>
      </c>
      <c r="I14" s="16" t="s">
        <v>242</v>
      </c>
      <c r="O14" s="18">
        <v>29500918</v>
      </c>
      <c r="P14" s="18">
        <v>3030</v>
      </c>
      <c r="R14" s="21">
        <v>23500286</v>
      </c>
      <c r="S14" s="36" t="s">
        <v>180</v>
      </c>
    </row>
    <row r="15" spans="1:19" x14ac:dyDescent="0.25">
      <c r="A15" s="16">
        <v>3020</v>
      </c>
      <c r="B15" s="17" t="s">
        <v>6</v>
      </c>
      <c r="C15" s="16" t="s">
        <v>576</v>
      </c>
      <c r="G15" s="16">
        <v>29500893</v>
      </c>
      <c r="H15" s="16" t="s">
        <v>577</v>
      </c>
      <c r="I15" s="16" t="s">
        <v>242</v>
      </c>
      <c r="O15" s="18">
        <v>29501021</v>
      </c>
      <c r="P15" s="18">
        <v>3040</v>
      </c>
      <c r="R15" s="21">
        <v>23500290</v>
      </c>
      <c r="S15" s="36" t="s">
        <v>184</v>
      </c>
    </row>
    <row r="16" spans="1:19" x14ac:dyDescent="0.25">
      <c r="A16" s="16">
        <v>3030</v>
      </c>
      <c r="B16" s="17" t="s">
        <v>6</v>
      </c>
      <c r="C16" s="16" t="s">
        <v>578</v>
      </c>
      <c r="G16" s="16">
        <v>29500909</v>
      </c>
      <c r="H16" s="16" t="s">
        <v>579</v>
      </c>
      <c r="I16" s="16" t="s">
        <v>232</v>
      </c>
      <c r="O16" s="18">
        <v>32000013</v>
      </c>
      <c r="P16" s="18">
        <v>3040</v>
      </c>
      <c r="R16" s="31">
        <v>23500351</v>
      </c>
      <c r="S16" s="35" t="s">
        <v>180</v>
      </c>
    </row>
    <row r="17" spans="1:20" x14ac:dyDescent="0.25">
      <c r="A17" s="16">
        <v>3040</v>
      </c>
      <c r="B17" s="17" t="s">
        <v>6</v>
      </c>
      <c r="C17" s="16" t="s">
        <v>580</v>
      </c>
      <c r="G17" s="16">
        <v>29500908</v>
      </c>
      <c r="H17" s="16" t="s">
        <v>581</v>
      </c>
      <c r="I17" s="16" t="s">
        <v>232</v>
      </c>
      <c r="O17" s="18">
        <v>31000202</v>
      </c>
      <c r="P17" s="18">
        <v>3040</v>
      </c>
      <c r="R17" s="31">
        <v>23500368</v>
      </c>
      <c r="S17" s="35" t="s">
        <v>202</v>
      </c>
    </row>
    <row r="18" spans="1:20" x14ac:dyDescent="0.25">
      <c r="A18" s="16">
        <v>3050</v>
      </c>
      <c r="B18" s="17" t="s">
        <v>6</v>
      </c>
      <c r="C18" s="16" t="s">
        <v>582</v>
      </c>
      <c r="G18" s="16">
        <v>29500891</v>
      </c>
      <c r="H18" s="16" t="s">
        <v>583</v>
      </c>
      <c r="I18" s="16" t="s">
        <v>232</v>
      </c>
      <c r="O18" s="18">
        <v>31000207</v>
      </c>
      <c r="P18" s="18">
        <v>3040</v>
      </c>
      <c r="R18" s="21">
        <v>23500374</v>
      </c>
      <c r="S18" s="36" t="s">
        <v>202</v>
      </c>
    </row>
    <row r="19" spans="1:20" x14ac:dyDescent="0.25">
      <c r="A19" s="16">
        <v>3100</v>
      </c>
      <c r="B19" s="17" t="s">
        <v>6</v>
      </c>
      <c r="C19" s="16" t="s">
        <v>584</v>
      </c>
      <c r="G19" s="16">
        <v>29501013</v>
      </c>
      <c r="H19" s="16" t="s">
        <v>585</v>
      </c>
      <c r="I19" s="16" t="s">
        <v>232</v>
      </c>
      <c r="O19" s="18">
        <v>29501052</v>
      </c>
      <c r="P19" s="18">
        <v>3050</v>
      </c>
      <c r="R19" s="21">
        <v>23500428</v>
      </c>
      <c r="S19" s="36" t="s">
        <v>180</v>
      </c>
    </row>
    <row r="20" spans="1:20" x14ac:dyDescent="0.25">
      <c r="A20" s="16">
        <v>3110</v>
      </c>
      <c r="B20" s="17" t="s">
        <v>6</v>
      </c>
      <c r="C20" s="16" t="s">
        <v>586</v>
      </c>
      <c r="G20" s="16">
        <v>29501031</v>
      </c>
      <c r="H20" s="16" t="s">
        <v>587</v>
      </c>
      <c r="I20" s="16" t="s">
        <v>232</v>
      </c>
      <c r="O20" s="18">
        <v>29500480</v>
      </c>
      <c r="P20" s="18">
        <v>3050</v>
      </c>
      <c r="R20" s="31">
        <v>24000493</v>
      </c>
      <c r="S20" s="35">
        <v>3010</v>
      </c>
    </row>
    <row r="21" spans="1:20" x14ac:dyDescent="0.25">
      <c r="A21" s="16">
        <v>3120</v>
      </c>
      <c r="B21" s="17" t="s">
        <v>6</v>
      </c>
      <c r="C21" s="16" t="s">
        <v>588</v>
      </c>
      <c r="G21" s="16">
        <v>29500900</v>
      </c>
      <c r="H21" s="16" t="s">
        <v>589</v>
      </c>
      <c r="I21" s="16" t="s">
        <v>232</v>
      </c>
      <c r="O21" s="18">
        <v>29500929</v>
      </c>
      <c r="P21" s="18">
        <v>3050</v>
      </c>
      <c r="R21" s="21">
        <v>29500477</v>
      </c>
      <c r="S21" s="36" t="s">
        <v>329</v>
      </c>
    </row>
    <row r="22" spans="1:20" x14ac:dyDescent="0.25">
      <c r="A22" s="16">
        <v>3130</v>
      </c>
      <c r="B22" s="17" t="s">
        <v>6</v>
      </c>
      <c r="C22" s="16" t="s">
        <v>590</v>
      </c>
      <c r="G22" s="16">
        <v>29500904</v>
      </c>
      <c r="H22" s="16" t="s">
        <v>591</v>
      </c>
      <c r="I22" s="16" t="s">
        <v>232</v>
      </c>
      <c r="O22" s="18">
        <v>29500593</v>
      </c>
      <c r="P22" s="18">
        <v>3100</v>
      </c>
      <c r="R22" s="31">
        <v>29500480</v>
      </c>
      <c r="S22" s="35" t="s">
        <v>184</v>
      </c>
    </row>
    <row r="23" spans="1:20" x14ac:dyDescent="0.25">
      <c r="A23" s="16">
        <v>5002</v>
      </c>
      <c r="B23" s="17" t="s">
        <v>7</v>
      </c>
      <c r="C23" s="16" t="s">
        <v>292</v>
      </c>
      <c r="G23" s="16">
        <v>29500887</v>
      </c>
      <c r="H23" s="16" t="s">
        <v>350</v>
      </c>
      <c r="I23" s="16" t="s">
        <v>232</v>
      </c>
      <c r="O23" s="18">
        <v>29900003</v>
      </c>
      <c r="P23" s="18">
        <v>3110</v>
      </c>
      <c r="R23" s="21">
        <v>29500481</v>
      </c>
      <c r="S23" s="36" t="s">
        <v>179</v>
      </c>
    </row>
    <row r="24" spans="1:20" x14ac:dyDescent="0.25">
      <c r="A24" s="16">
        <v>5003</v>
      </c>
      <c r="B24" s="17" t="s">
        <v>8</v>
      </c>
      <c r="C24" s="16" t="s">
        <v>278</v>
      </c>
      <c r="G24" s="16">
        <v>29500896</v>
      </c>
      <c r="H24" s="16" t="s">
        <v>592</v>
      </c>
      <c r="I24" s="16" t="s">
        <v>186</v>
      </c>
      <c r="O24" s="18">
        <v>49500205</v>
      </c>
      <c r="P24" s="18">
        <v>5009</v>
      </c>
      <c r="R24" s="31">
        <v>29500482</v>
      </c>
      <c r="S24" s="36" t="s">
        <v>9</v>
      </c>
      <c r="T24" s="9"/>
    </row>
    <row r="25" spans="1:20" x14ac:dyDescent="0.25">
      <c r="A25" s="16">
        <v>5004</v>
      </c>
      <c r="B25" s="17" t="s">
        <v>8</v>
      </c>
      <c r="C25" s="16" t="s">
        <v>179</v>
      </c>
      <c r="G25" s="16">
        <v>29500902</v>
      </c>
      <c r="H25" s="16" t="s">
        <v>593</v>
      </c>
      <c r="I25" s="16" t="s">
        <v>186</v>
      </c>
      <c r="O25" s="18">
        <v>49500173</v>
      </c>
      <c r="P25" s="18">
        <v>5031</v>
      </c>
      <c r="R25" s="21">
        <v>29500489</v>
      </c>
      <c r="S25" s="36" t="s">
        <v>11</v>
      </c>
      <c r="T25" s="19"/>
    </row>
    <row r="26" spans="1:20" x14ac:dyDescent="0.25">
      <c r="A26" s="16">
        <v>5005</v>
      </c>
      <c r="B26" s="17" t="s">
        <v>8</v>
      </c>
      <c r="C26" s="16" t="s">
        <v>594</v>
      </c>
      <c r="G26" s="16">
        <v>29500910</v>
      </c>
      <c r="H26" s="16" t="s">
        <v>595</v>
      </c>
      <c r="I26" s="16" t="s">
        <v>186</v>
      </c>
      <c r="O26" s="18">
        <v>49500039</v>
      </c>
      <c r="P26" s="18">
        <v>5031</v>
      </c>
      <c r="R26" s="31">
        <v>29500490</v>
      </c>
      <c r="S26" s="35" t="s">
        <v>209</v>
      </c>
      <c r="T26" s="9"/>
    </row>
    <row r="27" spans="1:20" x14ac:dyDescent="0.25">
      <c r="A27" s="16">
        <v>5006</v>
      </c>
      <c r="B27" s="17" t="s">
        <v>8</v>
      </c>
      <c r="C27" s="16" t="s">
        <v>596</v>
      </c>
      <c r="G27" s="16">
        <v>29501028</v>
      </c>
      <c r="H27" s="16" t="s">
        <v>597</v>
      </c>
      <c r="I27" s="16" t="s">
        <v>186</v>
      </c>
      <c r="O27" s="18">
        <v>29501032</v>
      </c>
      <c r="P27" s="18">
        <v>5033</v>
      </c>
      <c r="R27" s="21">
        <v>29500498</v>
      </c>
      <c r="S27" s="35" t="s">
        <v>8</v>
      </c>
      <c r="T27" s="9"/>
    </row>
    <row r="28" spans="1:20" x14ac:dyDescent="0.25">
      <c r="A28" s="16">
        <v>5007</v>
      </c>
      <c r="B28" s="17" t="s">
        <v>8</v>
      </c>
      <c r="C28" s="16" t="s">
        <v>598</v>
      </c>
      <c r="G28" s="16">
        <v>29501039</v>
      </c>
      <c r="H28" s="16" t="s">
        <v>599</v>
      </c>
      <c r="I28" s="16" t="s">
        <v>186</v>
      </c>
      <c r="O28" s="18">
        <v>29501003</v>
      </c>
      <c r="P28" s="18">
        <v>5033</v>
      </c>
      <c r="R28" s="31">
        <v>29500514</v>
      </c>
      <c r="S28" s="35" t="s">
        <v>180</v>
      </c>
      <c r="T28" s="9"/>
    </row>
    <row r="29" spans="1:20" x14ac:dyDescent="0.25">
      <c r="A29" s="16">
        <v>5009</v>
      </c>
      <c r="B29" s="17" t="s">
        <v>8</v>
      </c>
      <c r="C29" s="16" t="s">
        <v>223</v>
      </c>
      <c r="G29" s="16">
        <v>29501020</v>
      </c>
      <c r="H29" s="16" t="s">
        <v>600</v>
      </c>
      <c r="I29" s="16" t="s">
        <v>186</v>
      </c>
      <c r="O29" s="18">
        <v>29500967</v>
      </c>
      <c r="P29" s="18">
        <v>5135</v>
      </c>
      <c r="R29" s="21">
        <v>29500527</v>
      </c>
      <c r="S29" s="36" t="s">
        <v>8</v>
      </c>
      <c r="T29" s="9"/>
    </row>
    <row r="30" spans="1:20" x14ac:dyDescent="0.25">
      <c r="A30" s="16">
        <v>5015</v>
      </c>
      <c r="B30" s="17" t="s">
        <v>8</v>
      </c>
      <c r="C30" s="16" t="s">
        <v>601</v>
      </c>
      <c r="G30" s="16">
        <v>29500482</v>
      </c>
      <c r="H30" s="16" t="s">
        <v>602</v>
      </c>
      <c r="I30" s="16" t="s">
        <v>186</v>
      </c>
      <c r="O30" s="18">
        <v>29500528</v>
      </c>
      <c r="P30" s="18">
        <v>5330</v>
      </c>
      <c r="R30" s="21">
        <v>29500528</v>
      </c>
      <c r="S30" s="36" t="s">
        <v>8</v>
      </c>
    </row>
    <row r="31" spans="1:20" x14ac:dyDescent="0.25">
      <c r="A31" s="16">
        <v>5018</v>
      </c>
      <c r="B31" s="17" t="s">
        <v>8</v>
      </c>
      <c r="C31" s="16" t="s">
        <v>227</v>
      </c>
      <c r="G31" s="16">
        <v>29501029</v>
      </c>
      <c r="H31" s="16" t="s">
        <v>603</v>
      </c>
      <c r="I31" s="16" t="s">
        <v>231</v>
      </c>
      <c r="O31" s="18">
        <v>29501086</v>
      </c>
      <c r="P31" s="18">
        <v>5330</v>
      </c>
      <c r="R31" s="31">
        <v>29500529</v>
      </c>
      <c r="S31" s="35" t="s">
        <v>210</v>
      </c>
    </row>
    <row r="32" spans="1:20" x14ac:dyDescent="0.25">
      <c r="A32" s="16">
        <v>5020</v>
      </c>
      <c r="B32" s="17" t="s">
        <v>9</v>
      </c>
      <c r="C32" s="16" t="s">
        <v>189</v>
      </c>
      <c r="G32" s="16">
        <v>29500925</v>
      </c>
      <c r="H32" s="16" t="s">
        <v>604</v>
      </c>
      <c r="I32" s="16" t="s">
        <v>231</v>
      </c>
      <c r="O32" s="18">
        <v>29501053</v>
      </c>
      <c r="P32" s="18">
        <v>5330</v>
      </c>
      <c r="R32" s="21">
        <v>29500531</v>
      </c>
      <c r="S32" s="36" t="s">
        <v>184</v>
      </c>
    </row>
    <row r="33" spans="1:19" x14ac:dyDescent="0.25">
      <c r="A33" s="16">
        <v>5021</v>
      </c>
      <c r="B33" s="17" t="s">
        <v>9</v>
      </c>
      <c r="C33" s="16" t="s">
        <v>231</v>
      </c>
      <c r="G33" s="16">
        <v>29500878</v>
      </c>
      <c r="H33" s="16" t="s">
        <v>605</v>
      </c>
      <c r="I33" s="16" t="s">
        <v>231</v>
      </c>
      <c r="O33" s="18">
        <v>29501022</v>
      </c>
      <c r="P33" s="18">
        <v>5330</v>
      </c>
      <c r="R33" s="31">
        <v>29500532</v>
      </c>
      <c r="S33" s="35" t="s">
        <v>337</v>
      </c>
    </row>
    <row r="34" spans="1:19" x14ac:dyDescent="0.25">
      <c r="A34" s="16">
        <v>5022</v>
      </c>
      <c r="B34" s="17" t="s">
        <v>9</v>
      </c>
      <c r="C34" s="16" t="s">
        <v>186</v>
      </c>
      <c r="G34" s="16">
        <v>29501005</v>
      </c>
      <c r="H34" s="16" t="s">
        <v>606</v>
      </c>
      <c r="I34" s="16" t="s">
        <v>231</v>
      </c>
      <c r="O34" s="18">
        <v>29500527</v>
      </c>
      <c r="P34" s="18">
        <v>5330</v>
      </c>
      <c r="R34" s="21">
        <v>29500539</v>
      </c>
      <c r="S34" s="36" t="s">
        <v>184</v>
      </c>
    </row>
    <row r="35" spans="1:19" x14ac:dyDescent="0.25">
      <c r="A35" s="16">
        <v>5023</v>
      </c>
      <c r="B35" s="17" t="s">
        <v>9</v>
      </c>
      <c r="C35" s="16" t="s">
        <v>232</v>
      </c>
      <c r="G35" s="16">
        <v>29500886</v>
      </c>
      <c r="H35" s="16" t="s">
        <v>607</v>
      </c>
      <c r="I35" s="16" t="s">
        <v>231</v>
      </c>
      <c r="O35" s="18">
        <v>29501087</v>
      </c>
      <c r="P35" s="18">
        <v>5330</v>
      </c>
      <c r="R35" s="31">
        <v>29500548</v>
      </c>
      <c r="S35" s="35" t="s">
        <v>180</v>
      </c>
    </row>
    <row r="36" spans="1:19" x14ac:dyDescent="0.25">
      <c r="A36" s="16">
        <v>5029</v>
      </c>
      <c r="B36" s="17" t="s">
        <v>9</v>
      </c>
      <c r="C36" s="16" t="s">
        <v>242</v>
      </c>
      <c r="G36" s="16">
        <v>29501030</v>
      </c>
      <c r="H36" s="16" t="s">
        <v>608</v>
      </c>
      <c r="I36" s="16" t="s">
        <v>231</v>
      </c>
      <c r="O36" s="20">
        <v>29500498</v>
      </c>
      <c r="P36" s="18">
        <v>5330</v>
      </c>
      <c r="R36" s="31">
        <v>29500565</v>
      </c>
      <c r="S36" s="35" t="s">
        <v>8</v>
      </c>
    </row>
    <row r="37" spans="1:19" x14ac:dyDescent="0.25">
      <c r="A37" s="16">
        <v>5030</v>
      </c>
      <c r="B37" s="17" t="s">
        <v>7</v>
      </c>
      <c r="C37" s="16" t="s">
        <v>609</v>
      </c>
      <c r="G37" s="16">
        <v>29500906</v>
      </c>
      <c r="H37" s="16" t="s">
        <v>610</v>
      </c>
      <c r="I37" s="16" t="s">
        <v>231</v>
      </c>
      <c r="O37" s="18">
        <v>29500489</v>
      </c>
      <c r="P37" s="18">
        <v>5330</v>
      </c>
      <c r="R37" s="21">
        <v>29500593</v>
      </c>
      <c r="S37" s="36" t="s">
        <v>8</v>
      </c>
    </row>
    <row r="38" spans="1:19" x14ac:dyDescent="0.25">
      <c r="A38" s="16">
        <v>5030</v>
      </c>
      <c r="B38" s="17" t="s">
        <v>8</v>
      </c>
      <c r="C38" s="16" t="s">
        <v>279</v>
      </c>
      <c r="G38" s="16">
        <v>29501009</v>
      </c>
      <c r="H38" s="16" t="s">
        <v>611</v>
      </c>
      <c r="I38" s="16" t="s">
        <v>231</v>
      </c>
      <c r="O38" s="18">
        <v>32100108</v>
      </c>
      <c r="P38" s="18">
        <v>5330</v>
      </c>
      <c r="R38" s="31">
        <v>29500594</v>
      </c>
      <c r="S38" s="35" t="s">
        <v>227</v>
      </c>
    </row>
    <row r="39" spans="1:19" x14ac:dyDescent="0.25">
      <c r="A39" s="16">
        <v>5030</v>
      </c>
      <c r="B39" s="17" t="s">
        <v>8</v>
      </c>
      <c r="C39" s="16" t="s">
        <v>612</v>
      </c>
      <c r="G39" s="16">
        <v>29500885</v>
      </c>
      <c r="H39" s="16" t="s">
        <v>133</v>
      </c>
      <c r="I39" s="16" t="s">
        <v>231</v>
      </c>
      <c r="O39" s="18">
        <v>49900002</v>
      </c>
      <c r="P39" s="18" t="s">
        <v>188</v>
      </c>
      <c r="R39" s="21">
        <v>29500598</v>
      </c>
      <c r="S39" s="36" t="s">
        <v>184</v>
      </c>
    </row>
    <row r="40" spans="1:19" x14ac:dyDescent="0.25">
      <c r="A40" s="16">
        <v>5031</v>
      </c>
      <c r="B40" s="17" t="s">
        <v>7</v>
      </c>
      <c r="C40" s="16" t="s">
        <v>274</v>
      </c>
      <c r="G40" s="16">
        <v>29500952</v>
      </c>
      <c r="H40" s="16" t="s">
        <v>378</v>
      </c>
      <c r="I40" s="16" t="s">
        <v>231</v>
      </c>
      <c r="O40" s="18">
        <v>49900001</v>
      </c>
      <c r="P40" s="18" t="s">
        <v>188</v>
      </c>
      <c r="R40" s="21">
        <v>29500599</v>
      </c>
      <c r="S40" s="36" t="s">
        <v>180</v>
      </c>
    </row>
    <row r="41" spans="1:19" x14ac:dyDescent="0.25">
      <c r="A41" s="16">
        <v>5032</v>
      </c>
      <c r="B41" s="17" t="s">
        <v>8</v>
      </c>
      <c r="C41" s="16" t="s">
        <v>613</v>
      </c>
      <c r="G41" s="16">
        <v>29500892</v>
      </c>
      <c r="H41" s="16" t="s">
        <v>614</v>
      </c>
      <c r="I41" s="16" t="s">
        <v>189</v>
      </c>
      <c r="O41" s="18">
        <v>29500776</v>
      </c>
      <c r="P41" s="18" t="s">
        <v>188</v>
      </c>
      <c r="R41" s="31">
        <v>29500602</v>
      </c>
      <c r="S41" s="35" t="s">
        <v>180</v>
      </c>
    </row>
    <row r="42" spans="1:19" x14ac:dyDescent="0.25">
      <c r="A42" s="16">
        <v>5033</v>
      </c>
      <c r="B42" s="17" t="s">
        <v>8</v>
      </c>
      <c r="C42" s="16" t="s">
        <v>205</v>
      </c>
      <c r="G42" s="16">
        <v>29501023</v>
      </c>
      <c r="H42" s="16" t="s">
        <v>615</v>
      </c>
      <c r="I42" s="16" t="s">
        <v>189</v>
      </c>
      <c r="O42" s="18">
        <v>23500273</v>
      </c>
      <c r="P42" s="18" t="s">
        <v>188</v>
      </c>
      <c r="R42" s="31">
        <v>29500605</v>
      </c>
      <c r="S42" s="35" t="s">
        <v>180</v>
      </c>
    </row>
    <row r="43" spans="1:19" x14ac:dyDescent="0.25">
      <c r="A43" s="16">
        <v>5034</v>
      </c>
      <c r="B43" s="17" t="s">
        <v>8</v>
      </c>
      <c r="C43" s="16" t="s">
        <v>182</v>
      </c>
      <c r="G43" s="16">
        <v>29501025</v>
      </c>
      <c r="H43" s="16" t="s">
        <v>616</v>
      </c>
      <c r="I43" s="16" t="s">
        <v>189</v>
      </c>
      <c r="O43" s="18">
        <v>23000103</v>
      </c>
      <c r="P43" s="18" t="s">
        <v>188</v>
      </c>
      <c r="R43" s="31">
        <v>29500606</v>
      </c>
      <c r="S43" s="35" t="s">
        <v>319</v>
      </c>
    </row>
    <row r="44" spans="1:19" x14ac:dyDescent="0.25">
      <c r="A44" s="16">
        <v>5035</v>
      </c>
      <c r="B44" s="17" t="s">
        <v>8</v>
      </c>
      <c r="C44" s="16" t="s">
        <v>308</v>
      </c>
      <c r="G44" s="16">
        <v>29501040</v>
      </c>
      <c r="H44" s="16" t="s">
        <v>617</v>
      </c>
      <c r="I44" s="16" t="s">
        <v>189</v>
      </c>
      <c r="O44" s="18">
        <v>29501070</v>
      </c>
      <c r="P44" s="18" t="s">
        <v>266</v>
      </c>
      <c r="R44" s="31">
        <v>29500613</v>
      </c>
      <c r="S44" s="36" t="s">
        <v>8</v>
      </c>
    </row>
    <row r="45" spans="1:19" x14ac:dyDescent="0.25">
      <c r="A45" s="16">
        <v>5135</v>
      </c>
      <c r="B45" s="17" t="s">
        <v>8</v>
      </c>
      <c r="C45" s="16" t="s">
        <v>618</v>
      </c>
      <c r="G45" s="16">
        <v>29501036</v>
      </c>
      <c r="H45" s="16" t="s">
        <v>619</v>
      </c>
      <c r="I45" s="16" t="s">
        <v>189</v>
      </c>
      <c r="O45" s="18">
        <v>29501063</v>
      </c>
      <c r="P45" s="18" t="s">
        <v>266</v>
      </c>
      <c r="R45" s="31">
        <v>29500616</v>
      </c>
      <c r="S45" s="36" t="s">
        <v>8</v>
      </c>
    </row>
    <row r="46" spans="1:19" x14ac:dyDescent="0.25">
      <c r="A46" s="16">
        <v>5160</v>
      </c>
      <c r="B46" s="16" t="s">
        <v>8</v>
      </c>
      <c r="G46" s="16">
        <v>29500913</v>
      </c>
      <c r="H46" s="16" t="s">
        <v>620</v>
      </c>
      <c r="I46" s="16" t="s">
        <v>189</v>
      </c>
      <c r="O46" s="18">
        <v>29501079</v>
      </c>
      <c r="P46" s="18" t="s">
        <v>266</v>
      </c>
      <c r="R46" s="21">
        <v>29500620</v>
      </c>
      <c r="S46" s="36" t="s">
        <v>8</v>
      </c>
    </row>
    <row r="47" spans="1:19" x14ac:dyDescent="0.25">
      <c r="A47" s="16">
        <v>5330</v>
      </c>
      <c r="B47" s="17" t="s">
        <v>8</v>
      </c>
      <c r="G47" s="16">
        <v>29501101</v>
      </c>
      <c r="H47" s="16" t="s">
        <v>148</v>
      </c>
      <c r="I47" s="16" t="s">
        <v>242</v>
      </c>
      <c r="O47" s="18">
        <v>29501067</v>
      </c>
      <c r="P47" s="18" t="s">
        <v>266</v>
      </c>
      <c r="R47" s="21">
        <v>29500622</v>
      </c>
      <c r="S47" s="36" t="s">
        <v>8</v>
      </c>
    </row>
    <row r="48" spans="1:19" x14ac:dyDescent="0.25">
      <c r="A48" s="16">
        <v>5903</v>
      </c>
      <c r="B48" s="16" t="s">
        <v>6</v>
      </c>
      <c r="G48" s="16" t="s">
        <v>110</v>
      </c>
      <c r="H48" s="16" t="s">
        <v>110</v>
      </c>
      <c r="I48" s="16" t="s">
        <v>550</v>
      </c>
      <c r="O48" s="18">
        <v>29501069</v>
      </c>
      <c r="P48" s="18" t="s">
        <v>266</v>
      </c>
      <c r="R48" s="21">
        <v>29500631</v>
      </c>
      <c r="S48" s="36" t="s">
        <v>8</v>
      </c>
    </row>
    <row r="49" spans="1:19" x14ac:dyDescent="0.25">
      <c r="A49" s="16" t="s">
        <v>180</v>
      </c>
      <c r="B49" s="17" t="s">
        <v>6</v>
      </c>
      <c r="G49" s="16" t="s">
        <v>344</v>
      </c>
      <c r="H49" s="16" t="s">
        <v>344</v>
      </c>
      <c r="I49" s="16" t="s">
        <v>8</v>
      </c>
      <c r="O49" s="18">
        <v>29501074</v>
      </c>
      <c r="P49" s="18" t="s">
        <v>266</v>
      </c>
      <c r="R49" s="31">
        <v>29500719</v>
      </c>
      <c r="S49" s="36" t="s">
        <v>8</v>
      </c>
    </row>
    <row r="50" spans="1:19" x14ac:dyDescent="0.25">
      <c r="A50" s="16" t="s">
        <v>621</v>
      </c>
      <c r="B50" s="17" t="s">
        <v>6</v>
      </c>
      <c r="G50" s="9">
        <v>29501041</v>
      </c>
      <c r="H50" s="16" t="s">
        <v>367</v>
      </c>
      <c r="I50" s="16" t="s">
        <v>231</v>
      </c>
      <c r="O50" s="18">
        <v>29501077</v>
      </c>
      <c r="P50" s="18" t="s">
        <v>266</v>
      </c>
      <c r="R50" s="21">
        <v>29500730</v>
      </c>
      <c r="S50" s="36" t="s">
        <v>8</v>
      </c>
    </row>
    <row r="51" spans="1:19" x14ac:dyDescent="0.25">
      <c r="A51" s="16" t="s">
        <v>6</v>
      </c>
      <c r="B51" s="17" t="s">
        <v>6</v>
      </c>
      <c r="G51" s="16">
        <v>29500482</v>
      </c>
      <c r="H51" s="16" t="s">
        <v>450</v>
      </c>
      <c r="I51" s="16" t="s">
        <v>186</v>
      </c>
      <c r="O51" s="18">
        <v>29500613</v>
      </c>
      <c r="P51" s="18" t="s">
        <v>266</v>
      </c>
      <c r="R51" s="31">
        <v>29500734</v>
      </c>
      <c r="S51" s="36" t="s">
        <v>8</v>
      </c>
    </row>
    <row r="52" spans="1:19" x14ac:dyDescent="0.25">
      <c r="A52" s="16" t="s">
        <v>7</v>
      </c>
      <c r="B52" s="17" t="s">
        <v>7</v>
      </c>
      <c r="O52" s="18">
        <v>29501055</v>
      </c>
      <c r="P52" s="18" t="s">
        <v>213</v>
      </c>
      <c r="R52" s="31">
        <v>29500754</v>
      </c>
      <c r="S52" s="35" t="s">
        <v>227</v>
      </c>
    </row>
    <row r="53" spans="1:19" x14ac:dyDescent="0.25">
      <c r="A53" s="16" t="s">
        <v>8</v>
      </c>
      <c r="B53" s="17" t="s">
        <v>8</v>
      </c>
      <c r="O53" s="20">
        <v>29500498</v>
      </c>
      <c r="P53" s="20" t="s">
        <v>213</v>
      </c>
      <c r="R53" s="31">
        <v>29500776</v>
      </c>
      <c r="S53" s="35" t="s">
        <v>188</v>
      </c>
    </row>
    <row r="54" spans="1:19" x14ac:dyDescent="0.25">
      <c r="A54" s="16" t="s">
        <v>9</v>
      </c>
      <c r="B54" s="17" t="s">
        <v>9</v>
      </c>
      <c r="O54" s="18">
        <v>29501075</v>
      </c>
      <c r="P54" s="18" t="s">
        <v>213</v>
      </c>
      <c r="R54" s="21">
        <v>29500816</v>
      </c>
      <c r="S54" s="35" t="s">
        <v>184</v>
      </c>
    </row>
    <row r="55" spans="1:19" x14ac:dyDescent="0.25">
      <c r="A55" s="16" t="s">
        <v>590</v>
      </c>
      <c r="B55" s="17" t="s">
        <v>6</v>
      </c>
      <c r="O55" s="18">
        <v>29501082</v>
      </c>
      <c r="P55" s="18" t="s">
        <v>213</v>
      </c>
      <c r="R55" s="31">
        <v>29500817</v>
      </c>
      <c r="S55" s="35" t="s">
        <v>8</v>
      </c>
    </row>
    <row r="56" spans="1:19" x14ac:dyDescent="0.25">
      <c r="A56" s="16" t="s">
        <v>588</v>
      </c>
      <c r="B56" s="17" t="s">
        <v>6</v>
      </c>
      <c r="O56" s="18">
        <v>29501061</v>
      </c>
      <c r="P56" s="18" t="s">
        <v>213</v>
      </c>
      <c r="R56" s="21">
        <v>29500821</v>
      </c>
      <c r="S56" s="35" t="s">
        <v>8</v>
      </c>
    </row>
    <row r="57" spans="1:19" x14ac:dyDescent="0.25">
      <c r="A57" s="16" t="s">
        <v>323</v>
      </c>
      <c r="B57" s="16" t="s">
        <v>10</v>
      </c>
      <c r="O57" s="18">
        <v>23500062</v>
      </c>
      <c r="P57" s="18" t="s">
        <v>227</v>
      </c>
      <c r="R57" s="21">
        <v>29500823</v>
      </c>
      <c r="S57" s="35" t="s">
        <v>184</v>
      </c>
    </row>
    <row r="58" spans="1:19" x14ac:dyDescent="0.25">
      <c r="A58" s="16" t="s">
        <v>277</v>
      </c>
      <c r="B58" s="16" t="s">
        <v>10</v>
      </c>
      <c r="O58" s="18">
        <v>29500895</v>
      </c>
      <c r="P58" s="18" t="s">
        <v>189</v>
      </c>
      <c r="R58" s="33">
        <v>29500858</v>
      </c>
      <c r="S58" s="36" t="s">
        <v>8</v>
      </c>
    </row>
    <row r="59" spans="1:19" x14ac:dyDescent="0.25">
      <c r="A59" s="16" t="s">
        <v>574</v>
      </c>
      <c r="B59" s="17" t="s">
        <v>6</v>
      </c>
      <c r="O59" s="21">
        <v>29500895</v>
      </c>
      <c r="P59" s="21" t="s">
        <v>189</v>
      </c>
      <c r="R59" s="31">
        <v>29500860</v>
      </c>
      <c r="S59" s="35" t="s">
        <v>184</v>
      </c>
    </row>
    <row r="60" spans="1:19" x14ac:dyDescent="0.25">
      <c r="A60" s="16" t="s">
        <v>576</v>
      </c>
      <c r="B60" s="17" t="s">
        <v>6</v>
      </c>
      <c r="O60" s="21">
        <v>29500892</v>
      </c>
      <c r="P60" s="21" t="s">
        <v>189</v>
      </c>
      <c r="R60" s="31">
        <v>29500861</v>
      </c>
      <c r="S60" s="36" t="s">
        <v>8</v>
      </c>
    </row>
    <row r="61" spans="1:19" x14ac:dyDescent="0.25">
      <c r="A61" s="16" t="s">
        <v>578</v>
      </c>
      <c r="B61" s="17" t="s">
        <v>6</v>
      </c>
      <c r="O61" s="21">
        <v>29501023</v>
      </c>
      <c r="P61" s="21" t="s">
        <v>189</v>
      </c>
      <c r="R61" s="21">
        <v>29500878</v>
      </c>
      <c r="S61" s="36" t="s">
        <v>9</v>
      </c>
    </row>
    <row r="62" spans="1:19" x14ac:dyDescent="0.25">
      <c r="A62" s="16" t="s">
        <v>580</v>
      </c>
      <c r="B62" s="17" t="s">
        <v>6</v>
      </c>
      <c r="O62" s="21">
        <v>29501025</v>
      </c>
      <c r="P62" s="21" t="s">
        <v>189</v>
      </c>
      <c r="R62" s="31">
        <v>29500879</v>
      </c>
      <c r="S62" s="35" t="s">
        <v>184</v>
      </c>
    </row>
    <row r="63" spans="1:19" x14ac:dyDescent="0.25">
      <c r="A63" s="16" t="s">
        <v>584</v>
      </c>
      <c r="B63" s="17" t="s">
        <v>6</v>
      </c>
      <c r="O63" s="21">
        <v>29501040</v>
      </c>
      <c r="P63" s="21" t="s">
        <v>189</v>
      </c>
      <c r="R63" s="21">
        <v>29500885</v>
      </c>
      <c r="S63" s="36" t="s">
        <v>9</v>
      </c>
    </row>
    <row r="64" spans="1:19" x14ac:dyDescent="0.25">
      <c r="A64" s="16" t="s">
        <v>622</v>
      </c>
      <c r="B64" s="17" t="s">
        <v>6</v>
      </c>
      <c r="O64" s="21">
        <v>29501036</v>
      </c>
      <c r="P64" s="21" t="s">
        <v>189</v>
      </c>
      <c r="R64" s="21">
        <v>29500886</v>
      </c>
      <c r="S64" s="36" t="s">
        <v>247</v>
      </c>
    </row>
    <row r="65" spans="1:19" x14ac:dyDescent="0.25">
      <c r="A65" s="16" t="s">
        <v>345</v>
      </c>
      <c r="B65" s="17" t="s">
        <v>6</v>
      </c>
      <c r="O65" s="21">
        <v>29500913</v>
      </c>
      <c r="P65" s="21" t="s">
        <v>189</v>
      </c>
      <c r="R65" s="31">
        <v>29500887</v>
      </c>
      <c r="S65" s="35" t="s">
        <v>9</v>
      </c>
    </row>
    <row r="66" spans="1:19" x14ac:dyDescent="0.25">
      <c r="A66" s="16" t="s">
        <v>623</v>
      </c>
      <c r="B66" s="16" t="s">
        <v>6</v>
      </c>
      <c r="O66" s="18">
        <v>29501041</v>
      </c>
      <c r="P66" s="18" t="s">
        <v>231</v>
      </c>
      <c r="R66" s="21">
        <v>29500891</v>
      </c>
      <c r="S66" s="35" t="s">
        <v>9</v>
      </c>
    </row>
    <row r="67" spans="1:19" x14ac:dyDescent="0.25">
      <c r="A67" s="16" t="s">
        <v>624</v>
      </c>
      <c r="B67" s="16" t="s">
        <v>6</v>
      </c>
      <c r="O67" s="21">
        <v>29501029</v>
      </c>
      <c r="P67" s="21" t="s">
        <v>231</v>
      </c>
      <c r="R67" s="21">
        <v>29500892</v>
      </c>
      <c r="S67" s="35" t="s">
        <v>9</v>
      </c>
    </row>
    <row r="68" spans="1:19" x14ac:dyDescent="0.25">
      <c r="A68" s="16" t="s">
        <v>188</v>
      </c>
      <c r="B68" s="17" t="s">
        <v>8</v>
      </c>
      <c r="O68" s="21">
        <v>29500925</v>
      </c>
      <c r="P68" s="21" t="s">
        <v>231</v>
      </c>
      <c r="R68" s="21">
        <v>29500893</v>
      </c>
      <c r="S68" s="35" t="s">
        <v>9</v>
      </c>
    </row>
    <row r="69" spans="1:19" x14ac:dyDescent="0.25">
      <c r="A69" s="16" t="s">
        <v>266</v>
      </c>
      <c r="B69" s="17" t="s">
        <v>8</v>
      </c>
      <c r="O69" s="21">
        <v>29500878</v>
      </c>
      <c r="P69" s="21" t="s">
        <v>231</v>
      </c>
      <c r="R69" s="21">
        <v>29500894</v>
      </c>
      <c r="S69" s="35" t="s">
        <v>9</v>
      </c>
    </row>
    <row r="70" spans="1:19" x14ac:dyDescent="0.25">
      <c r="A70" s="16" t="s">
        <v>601</v>
      </c>
      <c r="B70" s="17" t="s">
        <v>8</v>
      </c>
      <c r="O70" s="21">
        <v>29501005</v>
      </c>
      <c r="P70" s="21" t="s">
        <v>231</v>
      </c>
      <c r="R70" s="31">
        <v>29500895</v>
      </c>
      <c r="S70" s="35" t="s">
        <v>9</v>
      </c>
    </row>
    <row r="71" spans="1:19" x14ac:dyDescent="0.25">
      <c r="A71" s="16" t="s">
        <v>213</v>
      </c>
      <c r="B71" s="17" t="s">
        <v>8</v>
      </c>
      <c r="O71" s="21">
        <v>29500886</v>
      </c>
      <c r="P71" s="21" t="s">
        <v>231</v>
      </c>
      <c r="R71" s="31">
        <v>29500900</v>
      </c>
      <c r="S71" s="35" t="s">
        <v>9</v>
      </c>
    </row>
    <row r="72" spans="1:19" x14ac:dyDescent="0.25">
      <c r="A72" s="16" t="s">
        <v>227</v>
      </c>
      <c r="B72" s="17" t="s">
        <v>8</v>
      </c>
      <c r="O72" s="21">
        <v>29501030</v>
      </c>
      <c r="P72" s="21" t="s">
        <v>231</v>
      </c>
      <c r="R72" s="31">
        <v>29500904</v>
      </c>
      <c r="S72" s="35" t="s">
        <v>9</v>
      </c>
    </row>
    <row r="73" spans="1:19" x14ac:dyDescent="0.25">
      <c r="A73" s="16" t="s">
        <v>292</v>
      </c>
      <c r="B73" s="17" t="s">
        <v>7</v>
      </c>
      <c r="O73" s="21">
        <v>29500906</v>
      </c>
      <c r="P73" s="21" t="s">
        <v>231</v>
      </c>
      <c r="R73" s="31">
        <v>29500906</v>
      </c>
      <c r="S73" s="35" t="s">
        <v>9</v>
      </c>
    </row>
    <row r="74" spans="1:19" x14ac:dyDescent="0.25">
      <c r="A74" s="16" t="s">
        <v>278</v>
      </c>
      <c r="B74" s="17" t="s">
        <v>8</v>
      </c>
      <c r="O74" s="21">
        <v>29501009</v>
      </c>
      <c r="P74" s="21" t="s">
        <v>231</v>
      </c>
      <c r="R74" s="31">
        <v>29500908</v>
      </c>
      <c r="S74" s="35" t="s">
        <v>9</v>
      </c>
    </row>
    <row r="75" spans="1:19" x14ac:dyDescent="0.25">
      <c r="A75" s="16" t="s">
        <v>609</v>
      </c>
      <c r="B75" s="17" t="s">
        <v>7</v>
      </c>
      <c r="O75" s="21">
        <v>29500885</v>
      </c>
      <c r="P75" s="21" t="s">
        <v>231</v>
      </c>
      <c r="R75" s="31">
        <v>29500909</v>
      </c>
      <c r="S75" s="35" t="s">
        <v>9</v>
      </c>
    </row>
    <row r="76" spans="1:19" x14ac:dyDescent="0.25">
      <c r="A76" s="16" t="s">
        <v>274</v>
      </c>
      <c r="B76" s="17" t="s">
        <v>7</v>
      </c>
      <c r="O76" s="21">
        <v>29500952</v>
      </c>
      <c r="P76" s="21" t="s">
        <v>231</v>
      </c>
      <c r="R76" s="21">
        <v>29500910</v>
      </c>
      <c r="S76" s="35" t="s">
        <v>9</v>
      </c>
    </row>
    <row r="77" spans="1:19" x14ac:dyDescent="0.25">
      <c r="A77" s="16" t="s">
        <v>613</v>
      </c>
      <c r="B77" s="17" t="s">
        <v>8</v>
      </c>
      <c r="O77" s="9">
        <v>29501041</v>
      </c>
      <c r="P77" s="21" t="s">
        <v>231</v>
      </c>
      <c r="R77" s="31">
        <v>29500913</v>
      </c>
      <c r="S77" s="35" t="s">
        <v>9</v>
      </c>
    </row>
    <row r="78" spans="1:19" x14ac:dyDescent="0.25">
      <c r="A78" s="16" t="s">
        <v>205</v>
      </c>
      <c r="B78" s="17" t="s">
        <v>8</v>
      </c>
      <c r="O78" s="5">
        <v>29501028</v>
      </c>
      <c r="P78" s="5" t="s">
        <v>186</v>
      </c>
      <c r="R78" s="31">
        <v>29500917</v>
      </c>
      <c r="S78" s="35" t="s">
        <v>202</v>
      </c>
    </row>
    <row r="79" spans="1:19" x14ac:dyDescent="0.25">
      <c r="A79" s="16" t="s">
        <v>182</v>
      </c>
      <c r="B79" s="17" t="s">
        <v>8</v>
      </c>
      <c r="O79" s="5">
        <v>29500482</v>
      </c>
      <c r="P79" s="5" t="s">
        <v>186</v>
      </c>
      <c r="R79" s="21">
        <v>29500918</v>
      </c>
      <c r="S79" s="36" t="s">
        <v>184</v>
      </c>
    </row>
    <row r="80" spans="1:19" x14ac:dyDescent="0.25">
      <c r="A80" s="16" t="s">
        <v>308</v>
      </c>
      <c r="B80" s="17" t="s">
        <v>8</v>
      </c>
      <c r="O80" s="5">
        <v>29501020</v>
      </c>
      <c r="P80" s="5" t="s">
        <v>186</v>
      </c>
      <c r="R80" s="21">
        <v>29500925</v>
      </c>
      <c r="S80" s="36" t="s">
        <v>9</v>
      </c>
    </row>
    <row r="81" spans="1:19" x14ac:dyDescent="0.25">
      <c r="A81" s="16" t="s">
        <v>618</v>
      </c>
      <c r="B81" s="17" t="s">
        <v>8</v>
      </c>
      <c r="O81" s="16">
        <v>29500896</v>
      </c>
      <c r="P81" s="16" t="s">
        <v>186</v>
      </c>
      <c r="R81" s="31">
        <v>29500929</v>
      </c>
      <c r="S81" s="35" t="s">
        <v>184</v>
      </c>
    </row>
    <row r="82" spans="1:19" x14ac:dyDescent="0.25">
      <c r="A82" s="16" t="s">
        <v>279</v>
      </c>
      <c r="B82" s="17" t="s">
        <v>8</v>
      </c>
      <c r="O82" s="16">
        <v>29500902</v>
      </c>
      <c r="P82" s="16" t="s">
        <v>186</v>
      </c>
      <c r="R82" s="21">
        <v>29500930</v>
      </c>
      <c r="S82" s="36" t="s">
        <v>184</v>
      </c>
    </row>
    <row r="83" spans="1:19" x14ac:dyDescent="0.25">
      <c r="A83" s="16" t="s">
        <v>179</v>
      </c>
      <c r="B83" s="17" t="s">
        <v>8</v>
      </c>
      <c r="O83" s="16">
        <v>29500910</v>
      </c>
      <c r="P83" s="16" t="s">
        <v>186</v>
      </c>
      <c r="R83" s="31">
        <v>29500939</v>
      </c>
      <c r="S83" s="36" t="s">
        <v>180</v>
      </c>
    </row>
    <row r="84" spans="1:19" x14ac:dyDescent="0.25">
      <c r="A84" s="16" t="s">
        <v>594</v>
      </c>
      <c r="B84" s="17" t="s">
        <v>8</v>
      </c>
      <c r="O84" s="16">
        <v>29501028</v>
      </c>
      <c r="P84" s="16" t="s">
        <v>186</v>
      </c>
      <c r="R84" s="33">
        <v>29500942</v>
      </c>
      <c r="S84" s="15" t="s">
        <v>8</v>
      </c>
    </row>
    <row r="85" spans="1:19" x14ac:dyDescent="0.25">
      <c r="A85" s="16" t="s">
        <v>596</v>
      </c>
      <c r="B85" s="17" t="s">
        <v>8</v>
      </c>
      <c r="O85" s="16">
        <v>29501039</v>
      </c>
      <c r="P85" s="16" t="s">
        <v>186</v>
      </c>
      <c r="R85" s="21">
        <v>29500943</v>
      </c>
      <c r="S85" s="36" t="s">
        <v>184</v>
      </c>
    </row>
    <row r="86" spans="1:19" x14ac:dyDescent="0.25">
      <c r="A86" s="16" t="s">
        <v>598</v>
      </c>
      <c r="B86" s="17" t="s">
        <v>8</v>
      </c>
      <c r="O86" s="16">
        <v>29501020</v>
      </c>
      <c r="P86" s="16" t="s">
        <v>186</v>
      </c>
      <c r="R86" s="21">
        <v>29500945</v>
      </c>
      <c r="S86" s="36" t="s">
        <v>184</v>
      </c>
    </row>
    <row r="87" spans="1:19" x14ac:dyDescent="0.25">
      <c r="A87" s="16" t="s">
        <v>223</v>
      </c>
      <c r="B87" s="17" t="s">
        <v>8</v>
      </c>
      <c r="O87" s="16">
        <v>29500482</v>
      </c>
      <c r="P87" s="16" t="s">
        <v>186</v>
      </c>
      <c r="R87" s="31">
        <v>29500946</v>
      </c>
      <c r="S87" s="36" t="s">
        <v>184</v>
      </c>
    </row>
    <row r="88" spans="1:19" x14ac:dyDescent="0.25">
      <c r="A88" s="16" t="s">
        <v>199</v>
      </c>
      <c r="B88" s="16" t="s">
        <v>10</v>
      </c>
      <c r="O88" s="16">
        <v>29500482</v>
      </c>
      <c r="P88" s="16" t="s">
        <v>186</v>
      </c>
      <c r="R88" s="21">
        <v>29500947</v>
      </c>
      <c r="S88" s="36" t="s">
        <v>202</v>
      </c>
    </row>
    <row r="89" spans="1:19" x14ac:dyDescent="0.25">
      <c r="A89" s="16" t="s">
        <v>189</v>
      </c>
      <c r="B89" s="17" t="s">
        <v>9</v>
      </c>
      <c r="O89" s="5">
        <v>29500909</v>
      </c>
      <c r="P89" s="5" t="s">
        <v>232</v>
      </c>
      <c r="R89" s="21">
        <v>29500948</v>
      </c>
      <c r="S89" s="36" t="s">
        <v>184</v>
      </c>
    </row>
    <row r="90" spans="1:19" x14ac:dyDescent="0.25">
      <c r="A90" s="16" t="s">
        <v>231</v>
      </c>
      <c r="B90" s="17" t="s">
        <v>9</v>
      </c>
      <c r="O90" s="16">
        <v>29500909</v>
      </c>
      <c r="P90" s="16" t="s">
        <v>232</v>
      </c>
      <c r="R90" s="31">
        <v>29500949</v>
      </c>
      <c r="S90" s="35" t="s">
        <v>184</v>
      </c>
    </row>
    <row r="91" spans="1:19" x14ac:dyDescent="0.25">
      <c r="A91" s="16" t="s">
        <v>186</v>
      </c>
      <c r="B91" s="17" t="s">
        <v>9</v>
      </c>
      <c r="O91" s="16">
        <v>29500908</v>
      </c>
      <c r="P91" s="16" t="s">
        <v>232</v>
      </c>
      <c r="R91" s="31">
        <v>29500950</v>
      </c>
      <c r="S91" s="35" t="s">
        <v>184</v>
      </c>
    </row>
    <row r="92" spans="1:19" x14ac:dyDescent="0.25">
      <c r="A92" s="16" t="s">
        <v>232</v>
      </c>
      <c r="B92" s="17" t="s">
        <v>9</v>
      </c>
      <c r="O92" s="16">
        <v>29500891</v>
      </c>
      <c r="P92" s="16" t="s">
        <v>232</v>
      </c>
      <c r="R92" s="21">
        <v>29500952</v>
      </c>
      <c r="S92" s="36" t="s">
        <v>247</v>
      </c>
    </row>
    <row r="93" spans="1:19" x14ac:dyDescent="0.25">
      <c r="A93" s="16" t="s">
        <v>242</v>
      </c>
      <c r="B93" s="17" t="s">
        <v>9</v>
      </c>
      <c r="O93" s="16">
        <v>29501013</v>
      </c>
      <c r="P93" s="16" t="s">
        <v>232</v>
      </c>
      <c r="R93" s="31">
        <v>29500957</v>
      </c>
      <c r="S93" s="36" t="s">
        <v>247</v>
      </c>
    </row>
    <row r="94" spans="1:19" x14ac:dyDescent="0.25">
      <c r="A94" s="16" t="s">
        <v>259</v>
      </c>
      <c r="B94" s="16" t="s">
        <v>10</v>
      </c>
      <c r="O94" s="16">
        <v>29501031</v>
      </c>
      <c r="P94" s="16" t="s">
        <v>232</v>
      </c>
      <c r="R94" s="31">
        <v>29500963</v>
      </c>
      <c r="S94" s="35" t="s">
        <v>11</v>
      </c>
    </row>
    <row r="95" spans="1:19" x14ac:dyDescent="0.25">
      <c r="A95" s="16" t="s">
        <v>561</v>
      </c>
      <c r="B95" s="17" t="s">
        <v>6</v>
      </c>
      <c r="O95" s="16">
        <v>29500900</v>
      </c>
      <c r="P95" s="16" t="s">
        <v>232</v>
      </c>
      <c r="R95" s="21">
        <v>29500966</v>
      </c>
      <c r="S95" s="36" t="s">
        <v>9</v>
      </c>
    </row>
    <row r="96" spans="1:19" x14ac:dyDescent="0.25">
      <c r="A96" s="16" t="s">
        <v>349</v>
      </c>
      <c r="B96" s="17" t="s">
        <v>6</v>
      </c>
      <c r="O96" s="16">
        <v>29500904</v>
      </c>
      <c r="P96" s="16" t="s">
        <v>232</v>
      </c>
      <c r="R96" s="31">
        <v>29500967</v>
      </c>
      <c r="S96" s="35" t="s">
        <v>8</v>
      </c>
    </row>
    <row r="97" spans="1:19" x14ac:dyDescent="0.25">
      <c r="A97" s="16" t="s">
        <v>582</v>
      </c>
      <c r="B97" s="17" t="s">
        <v>6</v>
      </c>
      <c r="O97" s="16">
        <v>29500887</v>
      </c>
      <c r="P97" s="16" t="s">
        <v>232</v>
      </c>
      <c r="R97" s="21">
        <v>29501000</v>
      </c>
      <c r="S97" s="36" t="s">
        <v>205</v>
      </c>
    </row>
    <row r="98" spans="1:19" x14ac:dyDescent="0.25">
      <c r="A98" s="16" t="s">
        <v>238</v>
      </c>
      <c r="B98" s="16" t="s">
        <v>10</v>
      </c>
      <c r="O98" s="16">
        <v>29500894</v>
      </c>
      <c r="P98" s="16" t="s">
        <v>242</v>
      </c>
      <c r="R98" s="31">
        <v>29501002</v>
      </c>
      <c r="S98" s="35" t="s">
        <v>184</v>
      </c>
    </row>
    <row r="99" spans="1:19" x14ac:dyDescent="0.25">
      <c r="A99" s="16" t="s">
        <v>625</v>
      </c>
      <c r="B99" s="16" t="s">
        <v>10</v>
      </c>
      <c r="O99" s="16">
        <v>29500957</v>
      </c>
      <c r="P99" s="16" t="s">
        <v>242</v>
      </c>
      <c r="R99" s="31">
        <v>29501003</v>
      </c>
      <c r="S99" s="35" t="s">
        <v>8</v>
      </c>
    </row>
    <row r="100" spans="1:19" x14ac:dyDescent="0.25">
      <c r="A100" s="16" t="s">
        <v>196</v>
      </c>
      <c r="B100" s="16" t="s">
        <v>10</v>
      </c>
      <c r="O100" s="16">
        <v>29500893</v>
      </c>
      <c r="P100" s="16" t="s">
        <v>242</v>
      </c>
      <c r="R100" s="21">
        <v>29501009</v>
      </c>
      <c r="S100" s="36" t="s">
        <v>9</v>
      </c>
    </row>
    <row r="101" spans="1:19" x14ac:dyDescent="0.25">
      <c r="A101" s="16" t="s">
        <v>269</v>
      </c>
      <c r="B101" s="16" t="s">
        <v>6</v>
      </c>
      <c r="O101" s="16">
        <v>29501101</v>
      </c>
      <c r="P101" s="16" t="s">
        <v>242</v>
      </c>
      <c r="R101" s="31">
        <v>29501010</v>
      </c>
      <c r="S101" s="35" t="s">
        <v>9</v>
      </c>
    </row>
    <row r="102" spans="1:19" x14ac:dyDescent="0.25">
      <c r="A102" s="16" t="s">
        <v>202</v>
      </c>
      <c r="B102" s="16" t="s">
        <v>6</v>
      </c>
      <c r="O102" s="5">
        <v>29500823</v>
      </c>
      <c r="P102" s="5" t="s">
        <v>274</v>
      </c>
      <c r="R102" s="21">
        <v>29501013</v>
      </c>
      <c r="S102" s="36" t="s">
        <v>9</v>
      </c>
    </row>
    <row r="103" spans="1:19" x14ac:dyDescent="0.25">
      <c r="A103" s="16" t="s">
        <v>184</v>
      </c>
      <c r="B103" s="17" t="s">
        <v>6</v>
      </c>
      <c r="O103" s="5">
        <v>29501064</v>
      </c>
      <c r="P103" s="5" t="s">
        <v>205</v>
      </c>
      <c r="R103" s="31">
        <v>29501017</v>
      </c>
      <c r="S103" s="35" t="s">
        <v>253</v>
      </c>
    </row>
    <row r="104" spans="1:19" x14ac:dyDescent="0.25">
      <c r="A104" s="16" t="s">
        <v>626</v>
      </c>
      <c r="B104" s="17" t="s">
        <v>6</v>
      </c>
      <c r="O104" s="22">
        <v>29500939</v>
      </c>
      <c r="P104" s="5" t="s">
        <v>182</v>
      </c>
      <c r="R104" s="21">
        <v>29501020</v>
      </c>
      <c r="S104" s="36" t="s">
        <v>9</v>
      </c>
    </row>
    <row r="105" spans="1:19" x14ac:dyDescent="0.25">
      <c r="A105" s="16" t="s">
        <v>253</v>
      </c>
      <c r="B105" s="17" t="s">
        <v>8</v>
      </c>
      <c r="O105" s="5">
        <v>29501072</v>
      </c>
      <c r="P105" s="5" t="s">
        <v>182</v>
      </c>
      <c r="R105" s="31">
        <v>29501021</v>
      </c>
      <c r="S105" s="35" t="s">
        <v>184</v>
      </c>
    </row>
    <row r="106" spans="1:19" x14ac:dyDescent="0.25">
      <c r="A106" s="16" t="s">
        <v>612</v>
      </c>
      <c r="B106" s="17" t="s">
        <v>8</v>
      </c>
      <c r="O106" s="5">
        <v>29500622</v>
      </c>
      <c r="P106" s="5" t="s">
        <v>182</v>
      </c>
      <c r="R106" s="31">
        <v>29501022</v>
      </c>
      <c r="S106" s="35" t="s">
        <v>184</v>
      </c>
    </row>
    <row r="107" spans="1:19" x14ac:dyDescent="0.25">
      <c r="A107" s="16" t="s">
        <v>572</v>
      </c>
      <c r="B107" s="17" t="s">
        <v>6</v>
      </c>
      <c r="O107" s="5">
        <v>23000532</v>
      </c>
      <c r="P107" s="5" t="s">
        <v>279</v>
      </c>
      <c r="R107" s="31">
        <v>29501023</v>
      </c>
      <c r="S107" s="36" t="s">
        <v>9</v>
      </c>
    </row>
    <row r="108" spans="1:19" x14ac:dyDescent="0.25">
      <c r="A108" s="16" t="s">
        <v>222</v>
      </c>
      <c r="B108" s="17" t="s">
        <v>6</v>
      </c>
      <c r="O108" s="5">
        <v>29500481</v>
      </c>
      <c r="P108" s="5" t="s">
        <v>179</v>
      </c>
      <c r="R108" s="31">
        <v>29501028</v>
      </c>
      <c r="S108" s="36" t="s">
        <v>9</v>
      </c>
    </row>
    <row r="109" spans="1:19" x14ac:dyDescent="0.25">
      <c r="A109" s="16" t="s">
        <v>557</v>
      </c>
      <c r="B109" s="17" t="s">
        <v>6</v>
      </c>
      <c r="O109" s="16">
        <v>29500958</v>
      </c>
      <c r="P109" s="16" t="s">
        <v>9</v>
      </c>
      <c r="R109" s="31">
        <v>29501029</v>
      </c>
      <c r="S109" s="36" t="s">
        <v>9</v>
      </c>
    </row>
    <row r="110" spans="1:19" x14ac:dyDescent="0.25">
      <c r="A110" s="16" t="s">
        <v>559</v>
      </c>
      <c r="B110" s="17" t="s">
        <v>6</v>
      </c>
      <c r="O110" s="16">
        <v>29500897</v>
      </c>
      <c r="P110" s="16" t="s">
        <v>9</v>
      </c>
      <c r="R110" s="21">
        <v>29501030</v>
      </c>
      <c r="S110" s="36" t="s">
        <v>9</v>
      </c>
    </row>
    <row r="111" spans="1:19" x14ac:dyDescent="0.25">
      <c r="A111" s="16" t="s">
        <v>548</v>
      </c>
      <c r="B111" s="17" t="s">
        <v>6</v>
      </c>
      <c r="O111" s="16">
        <v>29501026</v>
      </c>
      <c r="P111" s="16" t="s">
        <v>9</v>
      </c>
      <c r="R111" s="31">
        <v>29501032</v>
      </c>
      <c r="S111" s="35" t="s">
        <v>210</v>
      </c>
    </row>
    <row r="112" spans="1:19" x14ac:dyDescent="0.25">
      <c r="A112" s="16" t="s">
        <v>627</v>
      </c>
      <c r="B112" s="17" t="s">
        <v>6</v>
      </c>
      <c r="O112" s="16">
        <v>29501041</v>
      </c>
      <c r="P112" s="16" t="s">
        <v>9</v>
      </c>
      <c r="R112" s="21">
        <v>29501036</v>
      </c>
      <c r="S112" s="36" t="s">
        <v>9</v>
      </c>
    </row>
    <row r="113" spans="1:19" x14ac:dyDescent="0.25">
      <c r="A113" s="16" t="s">
        <v>586</v>
      </c>
      <c r="B113" s="17" t="s">
        <v>6</v>
      </c>
      <c r="O113" s="16">
        <v>29500959</v>
      </c>
      <c r="P113" s="16" t="s">
        <v>9</v>
      </c>
      <c r="R113" s="21">
        <v>29501039</v>
      </c>
      <c r="S113" s="36" t="s">
        <v>9</v>
      </c>
    </row>
    <row r="114" spans="1:19" x14ac:dyDescent="0.25">
      <c r="A114" s="9" t="s">
        <v>206</v>
      </c>
      <c r="B114" s="16" t="s">
        <v>10</v>
      </c>
      <c r="O114" s="16">
        <v>29500915</v>
      </c>
      <c r="P114" s="16" t="s">
        <v>9</v>
      </c>
      <c r="R114" s="21">
        <v>29501040</v>
      </c>
      <c r="S114" s="36" t="s">
        <v>9</v>
      </c>
    </row>
    <row r="115" spans="1:19" x14ac:dyDescent="0.25">
      <c r="A115" s="16" t="s">
        <v>566</v>
      </c>
      <c r="B115" s="17" t="s">
        <v>6</v>
      </c>
      <c r="O115" s="16">
        <v>29501050</v>
      </c>
      <c r="P115" s="16" t="s">
        <v>9</v>
      </c>
      <c r="R115" s="21">
        <v>29501041</v>
      </c>
      <c r="S115" s="36" t="s">
        <v>9</v>
      </c>
    </row>
    <row r="116" spans="1:19" x14ac:dyDescent="0.25">
      <c r="A116" s="16" t="s">
        <v>568</v>
      </c>
      <c r="B116" s="17" t="s">
        <v>6</v>
      </c>
      <c r="O116" s="16">
        <v>49500175</v>
      </c>
      <c r="P116" s="16" t="s">
        <v>9</v>
      </c>
      <c r="R116" s="21">
        <v>29501049</v>
      </c>
      <c r="S116" s="36" t="s">
        <v>9</v>
      </c>
    </row>
    <row r="117" spans="1:19" x14ac:dyDescent="0.25">
      <c r="A117" s="16" t="s">
        <v>570</v>
      </c>
      <c r="B117" s="17" t="s">
        <v>6</v>
      </c>
      <c r="O117" s="16">
        <v>29500903</v>
      </c>
      <c r="P117" s="16" t="s">
        <v>9</v>
      </c>
      <c r="R117" s="31">
        <v>29501052</v>
      </c>
      <c r="S117" s="35" t="s">
        <v>184</v>
      </c>
    </row>
    <row r="118" spans="1:19" x14ac:dyDescent="0.25">
      <c r="A118" s="16" t="s">
        <v>564</v>
      </c>
      <c r="B118" s="17" t="s">
        <v>6</v>
      </c>
      <c r="O118" s="16">
        <v>29500966</v>
      </c>
      <c r="P118" s="16" t="s">
        <v>9</v>
      </c>
      <c r="R118" s="21">
        <v>29501053</v>
      </c>
      <c r="S118" s="36" t="s">
        <v>11</v>
      </c>
    </row>
    <row r="119" spans="1:19" x14ac:dyDescent="0.25">
      <c r="A119" s="16" t="s">
        <v>209</v>
      </c>
      <c r="B119" s="17" t="s">
        <v>8</v>
      </c>
      <c r="O119" s="16">
        <v>29500482</v>
      </c>
      <c r="P119" s="16" t="s">
        <v>9</v>
      </c>
      <c r="R119" s="21">
        <v>29501054</v>
      </c>
      <c r="S119" s="36" t="s">
        <v>184</v>
      </c>
    </row>
    <row r="120" spans="1:19" x14ac:dyDescent="0.25">
      <c r="A120" s="16" t="s">
        <v>309</v>
      </c>
      <c r="B120" s="16" t="s">
        <v>10</v>
      </c>
      <c r="O120" s="5">
        <v>32000068</v>
      </c>
      <c r="P120" s="5">
        <v>2040</v>
      </c>
      <c r="R120" s="31">
        <v>29501055</v>
      </c>
      <c r="S120" s="35" t="s">
        <v>8</v>
      </c>
    </row>
    <row r="121" spans="1:19" x14ac:dyDescent="0.25">
      <c r="A121" s="16" t="s">
        <v>188</v>
      </c>
      <c r="B121" s="16" t="s">
        <v>8</v>
      </c>
      <c r="O121" s="5">
        <v>32000049</v>
      </c>
      <c r="P121" s="5">
        <v>2040</v>
      </c>
      <c r="R121" s="21">
        <v>29501056</v>
      </c>
      <c r="S121" s="36" t="s">
        <v>184</v>
      </c>
    </row>
    <row r="122" spans="1:19" x14ac:dyDescent="0.25">
      <c r="A122" s="16" t="s">
        <v>202</v>
      </c>
      <c r="B122" s="16" t="s">
        <v>6</v>
      </c>
      <c r="O122" s="5">
        <v>32000106</v>
      </c>
      <c r="P122" s="5">
        <v>2050</v>
      </c>
      <c r="R122" s="31">
        <v>29501057</v>
      </c>
      <c r="S122" s="35" t="s">
        <v>184</v>
      </c>
    </row>
    <row r="123" spans="1:19" x14ac:dyDescent="0.25">
      <c r="A123" s="16" t="s">
        <v>263</v>
      </c>
      <c r="B123" s="16" t="s">
        <v>10</v>
      </c>
      <c r="O123" s="5">
        <v>32000065</v>
      </c>
      <c r="P123" s="5">
        <v>2050</v>
      </c>
      <c r="R123" s="21">
        <v>29501058</v>
      </c>
      <c r="S123" s="36" t="s">
        <v>8</v>
      </c>
    </row>
    <row r="124" spans="1:19" x14ac:dyDescent="0.25">
      <c r="A124" s="16" t="s">
        <v>628</v>
      </c>
      <c r="B124" s="16" t="s">
        <v>8</v>
      </c>
      <c r="O124" s="5">
        <v>32000107</v>
      </c>
      <c r="P124" s="5">
        <v>2050</v>
      </c>
      <c r="R124" s="31">
        <v>29501060</v>
      </c>
      <c r="S124" s="35" t="s">
        <v>11</v>
      </c>
    </row>
    <row r="125" spans="1:19" x14ac:dyDescent="0.25">
      <c r="A125" s="16" t="s">
        <v>11</v>
      </c>
      <c r="B125" s="16" t="s">
        <v>11</v>
      </c>
      <c r="O125" s="18">
        <v>31000169</v>
      </c>
      <c r="P125" s="5" t="s">
        <v>627</v>
      </c>
      <c r="R125" s="31">
        <v>29501061</v>
      </c>
      <c r="S125" s="35" t="s">
        <v>11</v>
      </c>
    </row>
    <row r="126" spans="1:19" x14ac:dyDescent="0.25">
      <c r="A126" s="28" t="s">
        <v>329</v>
      </c>
      <c r="B126" s="16" t="s">
        <v>10</v>
      </c>
      <c r="O126" s="5">
        <v>32000038</v>
      </c>
      <c r="P126" s="5">
        <v>5330</v>
      </c>
      <c r="R126" s="31">
        <v>29501062</v>
      </c>
      <c r="S126" s="35" t="s">
        <v>11</v>
      </c>
    </row>
    <row r="127" spans="1:19" x14ac:dyDescent="0.25">
      <c r="A127" s="16" t="s">
        <v>326</v>
      </c>
      <c r="B127" s="16" t="s">
        <v>10</v>
      </c>
      <c r="O127" s="16" t="s">
        <v>200</v>
      </c>
      <c r="P127" s="16" t="s">
        <v>199</v>
      </c>
      <c r="R127" s="21">
        <v>29501063</v>
      </c>
      <c r="S127" s="36" t="s">
        <v>11</v>
      </c>
    </row>
    <row r="128" spans="1:19" x14ac:dyDescent="0.25">
      <c r="A128" s="16" t="s">
        <v>222</v>
      </c>
      <c r="B128" s="16" t="s">
        <v>6</v>
      </c>
      <c r="O128" s="16">
        <v>29501078</v>
      </c>
      <c r="P128" s="16" t="s">
        <v>266</v>
      </c>
      <c r="R128" s="31">
        <v>29501064</v>
      </c>
      <c r="S128" s="35" t="s">
        <v>11</v>
      </c>
    </row>
    <row r="129" spans="1:19" x14ac:dyDescent="0.25">
      <c r="A129" s="16" t="s">
        <v>10</v>
      </c>
      <c r="B129" s="16" t="s">
        <v>10</v>
      </c>
      <c r="O129" s="16">
        <v>29500930</v>
      </c>
      <c r="P129" s="16">
        <v>3010</v>
      </c>
      <c r="R129" s="31">
        <v>29501065</v>
      </c>
      <c r="S129" s="35" t="s">
        <v>11</v>
      </c>
    </row>
    <row r="130" spans="1:19" x14ac:dyDescent="0.25">
      <c r="A130" s="16" t="s">
        <v>209</v>
      </c>
      <c r="B130" s="16" t="s">
        <v>8</v>
      </c>
      <c r="O130" s="23" t="s">
        <v>212</v>
      </c>
      <c r="P130" s="16" t="s">
        <v>199</v>
      </c>
      <c r="R130" s="21">
        <v>29501066</v>
      </c>
      <c r="S130" s="35" t="s">
        <v>11</v>
      </c>
    </row>
    <row r="131" spans="1:19" x14ac:dyDescent="0.25">
      <c r="O131" s="24">
        <v>29501065</v>
      </c>
      <c r="P131" s="16" t="s">
        <v>213</v>
      </c>
      <c r="R131" s="21">
        <v>29501067</v>
      </c>
      <c r="S131" s="36" t="s">
        <v>11</v>
      </c>
    </row>
    <row r="132" spans="1:19" x14ac:dyDescent="0.25">
      <c r="O132" s="24">
        <v>29500734</v>
      </c>
      <c r="P132" s="16" t="s">
        <v>227</v>
      </c>
      <c r="R132" s="21">
        <v>29501069</v>
      </c>
      <c r="S132" s="36" t="s">
        <v>11</v>
      </c>
    </row>
    <row r="133" spans="1:19" x14ac:dyDescent="0.25">
      <c r="O133" s="16">
        <v>49500056</v>
      </c>
      <c r="P133" s="16">
        <v>1200</v>
      </c>
      <c r="R133" s="31">
        <v>29501070</v>
      </c>
      <c r="S133" s="35" t="s">
        <v>11</v>
      </c>
    </row>
    <row r="134" spans="1:19" x14ac:dyDescent="0.25">
      <c r="O134" s="16">
        <v>23500290</v>
      </c>
      <c r="P134" s="16">
        <v>1400</v>
      </c>
      <c r="R134" s="31">
        <v>29501071</v>
      </c>
      <c r="S134" s="35" t="s">
        <v>11</v>
      </c>
    </row>
    <row r="135" spans="1:19" x14ac:dyDescent="0.25">
      <c r="O135" s="16">
        <v>32000028</v>
      </c>
      <c r="P135" s="16">
        <v>2040</v>
      </c>
      <c r="R135" s="21">
        <v>29501072</v>
      </c>
      <c r="S135" s="36" t="s">
        <v>11</v>
      </c>
    </row>
    <row r="136" spans="1:19" x14ac:dyDescent="0.25">
      <c r="O136" s="16">
        <v>32000020</v>
      </c>
      <c r="P136" s="16">
        <v>3010</v>
      </c>
      <c r="R136" s="21">
        <v>29501073</v>
      </c>
      <c r="S136" s="36" t="s">
        <v>11</v>
      </c>
    </row>
    <row r="137" spans="1:19" x14ac:dyDescent="0.25">
      <c r="O137" s="16">
        <v>29500949</v>
      </c>
      <c r="P137" s="16">
        <v>3010</v>
      </c>
      <c r="R137" s="31">
        <v>29501074</v>
      </c>
      <c r="S137" s="35" t="s">
        <v>11</v>
      </c>
    </row>
    <row r="138" spans="1:19" x14ac:dyDescent="0.25">
      <c r="O138" s="16">
        <v>29501056</v>
      </c>
      <c r="P138" s="16">
        <v>3010</v>
      </c>
      <c r="R138" s="21">
        <v>29501075</v>
      </c>
      <c r="S138" s="36" t="s">
        <v>11</v>
      </c>
    </row>
    <row r="139" spans="1:19" x14ac:dyDescent="0.25">
      <c r="O139" s="16">
        <v>32000059</v>
      </c>
      <c r="P139" s="16">
        <v>3010</v>
      </c>
      <c r="R139" s="31">
        <v>29501076</v>
      </c>
      <c r="S139" s="35" t="s">
        <v>11</v>
      </c>
    </row>
    <row r="140" spans="1:19" x14ac:dyDescent="0.25">
      <c r="O140" s="16">
        <v>29500948</v>
      </c>
      <c r="P140" s="16">
        <v>3010</v>
      </c>
      <c r="R140" s="21">
        <v>29501077</v>
      </c>
      <c r="S140" s="36" t="s">
        <v>11</v>
      </c>
    </row>
    <row r="141" spans="1:19" x14ac:dyDescent="0.25">
      <c r="O141" s="16">
        <v>32000042</v>
      </c>
      <c r="P141" s="16">
        <v>3010</v>
      </c>
      <c r="R141" s="31">
        <v>29501078</v>
      </c>
      <c r="S141" s="35" t="s">
        <v>11</v>
      </c>
    </row>
    <row r="142" spans="1:19" x14ac:dyDescent="0.25">
      <c r="O142" s="16">
        <v>32000028</v>
      </c>
      <c r="P142" s="16">
        <v>3010</v>
      </c>
      <c r="R142" s="31">
        <v>29501079</v>
      </c>
      <c r="S142" s="35" t="s">
        <v>11</v>
      </c>
    </row>
    <row r="143" spans="1:19" x14ac:dyDescent="0.25">
      <c r="O143" s="16">
        <v>29501057</v>
      </c>
      <c r="P143" s="16">
        <v>3010</v>
      </c>
      <c r="R143" s="33">
        <v>29501080</v>
      </c>
      <c r="S143" s="35" t="s">
        <v>11</v>
      </c>
    </row>
    <row r="144" spans="1:19" x14ac:dyDescent="0.25">
      <c r="O144" s="16">
        <v>24000413</v>
      </c>
      <c r="P144" s="16">
        <v>3010</v>
      </c>
      <c r="R144" s="31">
        <v>29501081</v>
      </c>
      <c r="S144" s="35" t="s">
        <v>11</v>
      </c>
    </row>
    <row r="145" spans="15:19" x14ac:dyDescent="0.25">
      <c r="O145" s="16">
        <v>29500930</v>
      </c>
      <c r="P145" s="16">
        <v>3010</v>
      </c>
      <c r="R145" s="21">
        <v>29501082</v>
      </c>
      <c r="S145" s="36" t="s">
        <v>11</v>
      </c>
    </row>
    <row r="146" spans="15:19" x14ac:dyDescent="0.25">
      <c r="O146" s="16">
        <v>32000027</v>
      </c>
      <c r="P146" s="16">
        <v>3010</v>
      </c>
      <c r="R146" s="31">
        <v>29501083</v>
      </c>
      <c r="S146" s="35" t="s">
        <v>11</v>
      </c>
    </row>
    <row r="147" spans="15:19" x14ac:dyDescent="0.25">
      <c r="O147" s="16">
        <v>32000106</v>
      </c>
      <c r="P147" s="16">
        <v>3020</v>
      </c>
      <c r="R147" s="31">
        <v>29501085</v>
      </c>
      <c r="S147" s="35" t="s">
        <v>11</v>
      </c>
    </row>
    <row r="148" spans="15:19" x14ac:dyDescent="0.25">
      <c r="O148" s="16">
        <v>32000049</v>
      </c>
      <c r="P148" s="16">
        <v>3020</v>
      </c>
      <c r="R148" s="21">
        <v>29501086</v>
      </c>
      <c r="S148" s="36" t="s">
        <v>11</v>
      </c>
    </row>
    <row r="149" spans="15:19" x14ac:dyDescent="0.25">
      <c r="O149" s="16">
        <v>47000848</v>
      </c>
      <c r="P149" s="16">
        <v>3030</v>
      </c>
      <c r="R149" s="31">
        <v>29501087</v>
      </c>
      <c r="S149" s="35" t="s">
        <v>11</v>
      </c>
    </row>
    <row r="150" spans="15:19" x14ac:dyDescent="0.25">
      <c r="O150" s="16">
        <v>29500918</v>
      </c>
      <c r="P150" s="16">
        <v>3030</v>
      </c>
      <c r="R150" s="31">
        <v>29501089</v>
      </c>
      <c r="S150" s="35" t="s">
        <v>11</v>
      </c>
    </row>
    <row r="151" spans="15:19" x14ac:dyDescent="0.25">
      <c r="O151" s="16">
        <v>49500159</v>
      </c>
      <c r="P151" s="16">
        <v>3030</v>
      </c>
      <c r="R151" s="21">
        <v>29501099</v>
      </c>
      <c r="S151" s="36" t="s">
        <v>9</v>
      </c>
    </row>
    <row r="152" spans="15:19" x14ac:dyDescent="0.25">
      <c r="O152" s="16">
        <v>29500539</v>
      </c>
      <c r="P152" s="16">
        <v>3030</v>
      </c>
      <c r="R152" s="31">
        <v>29501101</v>
      </c>
      <c r="S152" s="36" t="s">
        <v>9</v>
      </c>
    </row>
    <row r="153" spans="15:19" x14ac:dyDescent="0.25">
      <c r="O153" s="16">
        <v>29501021</v>
      </c>
      <c r="P153" s="16">
        <v>3040</v>
      </c>
      <c r="R153" s="34">
        <v>29501105</v>
      </c>
      <c r="S153" s="15" t="s">
        <v>8</v>
      </c>
    </row>
    <row r="154" spans="15:19" x14ac:dyDescent="0.25">
      <c r="O154" s="16">
        <v>32000013</v>
      </c>
      <c r="P154" s="16">
        <v>3040</v>
      </c>
      <c r="R154" s="34">
        <v>29501110</v>
      </c>
      <c r="S154" s="15" t="s">
        <v>8</v>
      </c>
    </row>
    <row r="155" spans="15:19" x14ac:dyDescent="0.25">
      <c r="O155" s="16">
        <v>31000202</v>
      </c>
      <c r="P155" s="16">
        <v>3040</v>
      </c>
      <c r="R155" s="21">
        <v>29600001</v>
      </c>
      <c r="S155" s="36" t="s">
        <v>184</v>
      </c>
    </row>
    <row r="156" spans="15:19" x14ac:dyDescent="0.25">
      <c r="O156" s="16">
        <v>31000207</v>
      </c>
      <c r="P156" s="16">
        <v>3040</v>
      </c>
      <c r="R156" s="31">
        <v>29600002</v>
      </c>
      <c r="S156" s="35" t="s">
        <v>184</v>
      </c>
    </row>
    <row r="157" spans="15:19" x14ac:dyDescent="0.25">
      <c r="O157" s="16">
        <v>29500514</v>
      </c>
      <c r="P157" s="16">
        <v>3050</v>
      </c>
      <c r="R157" s="21">
        <v>29600003</v>
      </c>
      <c r="S157" s="36" t="s">
        <v>202</v>
      </c>
    </row>
    <row r="158" spans="15:19" x14ac:dyDescent="0.25">
      <c r="O158" s="16">
        <v>29501052</v>
      </c>
      <c r="P158" s="16">
        <v>3050</v>
      </c>
      <c r="R158" s="31">
        <v>29600004</v>
      </c>
      <c r="S158" s="35" t="s">
        <v>184</v>
      </c>
    </row>
    <row r="159" spans="15:19" x14ac:dyDescent="0.25">
      <c r="O159" s="16">
        <v>29500480</v>
      </c>
      <c r="P159" s="16">
        <v>3050</v>
      </c>
      <c r="R159" s="21">
        <v>29600009</v>
      </c>
      <c r="S159" s="36" t="s">
        <v>184</v>
      </c>
    </row>
    <row r="160" spans="15:19" x14ac:dyDescent="0.25">
      <c r="O160" s="16">
        <v>32000027</v>
      </c>
      <c r="P160" s="16">
        <v>3050</v>
      </c>
      <c r="R160" s="31">
        <v>29600011</v>
      </c>
      <c r="S160" s="35" t="s">
        <v>184</v>
      </c>
    </row>
    <row r="161" spans="15:19" x14ac:dyDescent="0.25">
      <c r="O161" s="16">
        <v>32000041</v>
      </c>
      <c r="P161" s="16">
        <v>3050</v>
      </c>
      <c r="R161" s="21">
        <v>29600013</v>
      </c>
      <c r="S161" s="36" t="s">
        <v>184</v>
      </c>
    </row>
    <row r="162" spans="15:19" x14ac:dyDescent="0.25">
      <c r="O162" s="16">
        <v>32000066</v>
      </c>
      <c r="P162" s="16">
        <v>3050</v>
      </c>
      <c r="R162" s="21">
        <v>29600017</v>
      </c>
      <c r="S162" s="35" t="s">
        <v>210</v>
      </c>
    </row>
    <row r="163" spans="15:19" x14ac:dyDescent="0.25">
      <c r="O163" s="16">
        <v>32000067</v>
      </c>
      <c r="P163" s="16">
        <v>3050</v>
      </c>
      <c r="R163" s="31">
        <v>29600023</v>
      </c>
      <c r="S163" s="35" t="s">
        <v>184</v>
      </c>
    </row>
    <row r="164" spans="15:19" x14ac:dyDescent="0.25">
      <c r="O164" s="16">
        <v>32000069</v>
      </c>
      <c r="P164" s="16">
        <v>3050</v>
      </c>
      <c r="R164" s="21">
        <v>29600025</v>
      </c>
      <c r="S164" s="36" t="s">
        <v>184</v>
      </c>
    </row>
    <row r="165" spans="15:19" x14ac:dyDescent="0.25">
      <c r="O165" s="16">
        <v>32000107</v>
      </c>
      <c r="P165" s="16">
        <v>3050</v>
      </c>
      <c r="R165" s="31">
        <v>29600026</v>
      </c>
      <c r="S165" s="35" t="s">
        <v>202</v>
      </c>
    </row>
    <row r="166" spans="15:19" x14ac:dyDescent="0.25">
      <c r="O166" s="16">
        <v>47000175</v>
      </c>
      <c r="P166" s="16">
        <v>3050</v>
      </c>
      <c r="R166" s="21">
        <v>29600027</v>
      </c>
      <c r="S166" s="36" t="s">
        <v>184</v>
      </c>
    </row>
    <row r="167" spans="15:19" x14ac:dyDescent="0.25">
      <c r="O167" s="16">
        <v>29500929</v>
      </c>
      <c r="P167" s="16">
        <v>3050</v>
      </c>
      <c r="R167" s="31">
        <v>29600029</v>
      </c>
      <c r="S167" s="35" t="s">
        <v>184</v>
      </c>
    </row>
    <row r="168" spans="15:19" x14ac:dyDescent="0.25">
      <c r="O168" s="16">
        <v>29500593</v>
      </c>
      <c r="P168" s="16">
        <v>3100</v>
      </c>
      <c r="R168" s="21">
        <v>29600030</v>
      </c>
      <c r="S168" s="36" t="s">
        <v>8</v>
      </c>
    </row>
    <row r="169" spans="15:19" x14ac:dyDescent="0.25">
      <c r="O169" s="16">
        <v>29900003</v>
      </c>
      <c r="P169" s="16">
        <v>3110</v>
      </c>
      <c r="R169" s="31">
        <v>29900002</v>
      </c>
      <c r="S169" s="36" t="s">
        <v>8</v>
      </c>
    </row>
    <row r="170" spans="15:19" x14ac:dyDescent="0.25">
      <c r="O170" s="16">
        <v>49500205</v>
      </c>
      <c r="P170" s="16">
        <v>5009</v>
      </c>
      <c r="R170" s="31">
        <v>29900003</v>
      </c>
      <c r="S170" s="36" t="s">
        <v>8</v>
      </c>
    </row>
    <row r="171" spans="15:19" x14ac:dyDescent="0.25">
      <c r="O171" s="16">
        <v>49500173</v>
      </c>
      <c r="P171" s="16">
        <v>5031</v>
      </c>
      <c r="R171" s="31">
        <v>31000022</v>
      </c>
      <c r="S171" s="35">
        <v>3020</v>
      </c>
    </row>
    <row r="172" spans="15:19" x14ac:dyDescent="0.25">
      <c r="O172" s="16">
        <v>49500039</v>
      </c>
      <c r="P172" s="16">
        <v>5031</v>
      </c>
      <c r="R172" s="21">
        <v>31000076</v>
      </c>
      <c r="S172" s="36" t="s">
        <v>180</v>
      </c>
    </row>
    <row r="173" spans="15:19" x14ac:dyDescent="0.25">
      <c r="O173" s="16">
        <v>29501032</v>
      </c>
      <c r="P173" s="16">
        <v>5033</v>
      </c>
      <c r="R173" s="31">
        <v>31000083</v>
      </c>
      <c r="S173" s="35" t="s">
        <v>180</v>
      </c>
    </row>
    <row r="174" spans="15:19" x14ac:dyDescent="0.25">
      <c r="O174" s="16">
        <v>29501003</v>
      </c>
      <c r="P174" s="16">
        <v>5033</v>
      </c>
      <c r="R174" s="31">
        <v>31000084</v>
      </c>
      <c r="S174" s="35" t="s">
        <v>180</v>
      </c>
    </row>
    <row r="175" spans="15:19" x14ac:dyDescent="0.25">
      <c r="O175" s="16">
        <v>49500204</v>
      </c>
      <c r="P175" s="16">
        <v>5033</v>
      </c>
      <c r="R175" s="21">
        <v>31000092</v>
      </c>
      <c r="S175" s="36" t="s">
        <v>180</v>
      </c>
    </row>
    <row r="176" spans="15:19" x14ac:dyDescent="0.25">
      <c r="O176" s="16">
        <v>29500967</v>
      </c>
      <c r="P176" s="16">
        <v>5135</v>
      </c>
      <c r="R176" s="31">
        <v>31000094</v>
      </c>
      <c r="S176" s="35" t="s">
        <v>11</v>
      </c>
    </row>
    <row r="177" spans="15:19" x14ac:dyDescent="0.25">
      <c r="O177" s="16">
        <v>29500528</v>
      </c>
      <c r="P177" s="16">
        <v>5330</v>
      </c>
      <c r="R177" s="21">
        <v>31000097</v>
      </c>
      <c r="S177" s="36" t="s">
        <v>180</v>
      </c>
    </row>
    <row r="178" spans="15:19" x14ac:dyDescent="0.25">
      <c r="O178" s="16">
        <v>29501086</v>
      </c>
      <c r="P178" s="16">
        <v>5330</v>
      </c>
      <c r="R178" s="31">
        <v>31000098</v>
      </c>
      <c r="S178" s="35" t="s">
        <v>180</v>
      </c>
    </row>
    <row r="179" spans="15:19" x14ac:dyDescent="0.25">
      <c r="O179" s="16">
        <v>29501053</v>
      </c>
      <c r="P179" s="16">
        <v>5330</v>
      </c>
      <c r="R179" s="31">
        <v>31000108</v>
      </c>
      <c r="S179" s="35" t="s">
        <v>184</v>
      </c>
    </row>
    <row r="180" spans="15:19" x14ac:dyDescent="0.25">
      <c r="O180" s="16">
        <v>29501022</v>
      </c>
      <c r="P180" s="16">
        <v>5330</v>
      </c>
      <c r="R180" s="21">
        <v>31000161</v>
      </c>
      <c r="S180" s="36" t="s">
        <v>184</v>
      </c>
    </row>
    <row r="181" spans="15:19" x14ac:dyDescent="0.25">
      <c r="O181" s="16">
        <v>29500527</v>
      </c>
      <c r="P181" s="16">
        <v>5330</v>
      </c>
      <c r="R181" s="31">
        <v>31000169</v>
      </c>
      <c r="S181" s="35" t="s">
        <v>180</v>
      </c>
    </row>
    <row r="182" spans="15:19" x14ac:dyDescent="0.25">
      <c r="O182" s="16">
        <v>29501087</v>
      </c>
      <c r="P182" s="16">
        <v>5330</v>
      </c>
      <c r="R182" s="21">
        <v>31000207</v>
      </c>
      <c r="S182" s="36" t="s">
        <v>180</v>
      </c>
    </row>
    <row r="183" spans="15:19" x14ac:dyDescent="0.25">
      <c r="O183" s="16">
        <v>29500498</v>
      </c>
      <c r="P183" s="16">
        <v>5330</v>
      </c>
      <c r="R183" s="31">
        <v>31000217</v>
      </c>
      <c r="S183" s="35" t="s">
        <v>8</v>
      </c>
    </row>
    <row r="184" spans="15:19" x14ac:dyDescent="0.25">
      <c r="O184" s="16">
        <v>29500489</v>
      </c>
      <c r="P184" s="16">
        <v>5330</v>
      </c>
      <c r="R184" s="21">
        <v>31000234</v>
      </c>
      <c r="S184" s="36" t="s">
        <v>326</v>
      </c>
    </row>
    <row r="185" spans="15:19" x14ac:dyDescent="0.25">
      <c r="O185" s="16">
        <v>32100108</v>
      </c>
      <c r="P185" s="16">
        <v>5330</v>
      </c>
      <c r="R185" s="31">
        <v>31900001</v>
      </c>
      <c r="S185" s="36">
        <v>3100</v>
      </c>
    </row>
    <row r="186" spans="15:19" x14ac:dyDescent="0.25">
      <c r="O186" s="16">
        <v>49500126</v>
      </c>
      <c r="P186" s="16">
        <v>5330</v>
      </c>
      <c r="R186" s="31">
        <v>31900002</v>
      </c>
      <c r="S186" s="36" t="s">
        <v>180</v>
      </c>
    </row>
    <row r="187" spans="15:19" x14ac:dyDescent="0.25">
      <c r="O187" s="16">
        <v>35000343</v>
      </c>
      <c r="P187" s="16" t="s">
        <v>180</v>
      </c>
      <c r="R187" s="21">
        <v>32000020</v>
      </c>
      <c r="S187" s="36">
        <v>3010</v>
      </c>
    </row>
    <row r="188" spans="15:19" x14ac:dyDescent="0.25">
      <c r="O188" s="16">
        <v>29501052</v>
      </c>
      <c r="P188" s="16">
        <v>3050</v>
      </c>
      <c r="R188" s="21">
        <v>32000022</v>
      </c>
      <c r="S188" s="36" t="s">
        <v>180</v>
      </c>
    </row>
    <row r="189" spans="15:19" x14ac:dyDescent="0.25">
      <c r="O189" s="16">
        <v>32000022</v>
      </c>
      <c r="P189" s="16" t="s">
        <v>8</v>
      </c>
      <c r="R189" s="31">
        <v>32000027</v>
      </c>
      <c r="S189" s="35" t="s">
        <v>180</v>
      </c>
    </row>
    <row r="190" spans="15:19" x14ac:dyDescent="0.25">
      <c r="O190" s="16">
        <v>32000042</v>
      </c>
      <c r="P190" s="16" t="s">
        <v>8</v>
      </c>
      <c r="R190" s="21">
        <v>32000036</v>
      </c>
      <c r="S190" s="35">
        <v>3020</v>
      </c>
    </row>
    <row r="191" spans="15:19" x14ac:dyDescent="0.25">
      <c r="O191" s="16">
        <v>49500185</v>
      </c>
      <c r="P191" s="16" t="s">
        <v>213</v>
      </c>
      <c r="R191" s="31">
        <v>32000049</v>
      </c>
      <c r="S191" s="35">
        <v>3020</v>
      </c>
    </row>
    <row r="192" spans="15:19" x14ac:dyDescent="0.25">
      <c r="O192" s="16">
        <v>49500188</v>
      </c>
      <c r="P192" s="16" t="s">
        <v>8</v>
      </c>
      <c r="R192" s="31">
        <v>32000053</v>
      </c>
      <c r="S192" s="35" t="s">
        <v>345</v>
      </c>
    </row>
    <row r="193" spans="15:19" x14ac:dyDescent="0.25">
      <c r="O193" s="16">
        <v>49500214</v>
      </c>
      <c r="P193" s="16" t="s">
        <v>8</v>
      </c>
      <c r="R193" s="21">
        <v>32000059</v>
      </c>
      <c r="S193" s="36" t="s">
        <v>180</v>
      </c>
    </row>
    <row r="194" spans="15:19" x14ac:dyDescent="0.25">
      <c r="O194" s="16">
        <v>49500215</v>
      </c>
      <c r="P194" s="16" t="s">
        <v>8</v>
      </c>
      <c r="R194" s="31">
        <v>32000061</v>
      </c>
      <c r="S194" s="36" t="s">
        <v>180</v>
      </c>
    </row>
    <row r="195" spans="15:19" x14ac:dyDescent="0.25">
      <c r="O195" s="16">
        <v>49500034</v>
      </c>
      <c r="P195" s="16" t="s">
        <v>210</v>
      </c>
      <c r="R195" s="31">
        <v>32000065</v>
      </c>
      <c r="S195" s="35" t="s">
        <v>180</v>
      </c>
    </row>
    <row r="196" spans="15:19" x14ac:dyDescent="0.25">
      <c r="O196" s="16">
        <v>29500878</v>
      </c>
      <c r="P196" s="16" t="s">
        <v>9</v>
      </c>
      <c r="R196" s="21">
        <v>32000066</v>
      </c>
      <c r="S196" s="36" t="s">
        <v>180</v>
      </c>
    </row>
    <row r="197" spans="15:19" x14ac:dyDescent="0.25">
      <c r="O197" s="16">
        <v>29500885</v>
      </c>
      <c r="P197" s="16" t="s">
        <v>9</v>
      </c>
      <c r="R197" s="21">
        <v>32000067</v>
      </c>
      <c r="S197" s="35">
        <v>3020</v>
      </c>
    </row>
    <row r="198" spans="15:19" x14ac:dyDescent="0.25">
      <c r="O198" s="16">
        <v>29500886</v>
      </c>
      <c r="P198" s="16" t="s">
        <v>9</v>
      </c>
      <c r="R198" s="21">
        <v>32000068</v>
      </c>
      <c r="S198" s="35">
        <v>3020</v>
      </c>
    </row>
    <row r="199" spans="15:19" x14ac:dyDescent="0.25">
      <c r="O199" s="16">
        <v>29500891</v>
      </c>
      <c r="P199" s="16" t="s">
        <v>9</v>
      </c>
      <c r="R199" s="21">
        <v>32000069</v>
      </c>
      <c r="S199" s="35">
        <v>3020</v>
      </c>
    </row>
    <row r="200" spans="15:19" x14ac:dyDescent="0.25">
      <c r="O200" s="16">
        <v>29500892</v>
      </c>
      <c r="P200" s="16" t="s">
        <v>9</v>
      </c>
      <c r="R200" s="21">
        <v>32000070</v>
      </c>
      <c r="S200" s="35">
        <v>3020</v>
      </c>
    </row>
    <row r="201" spans="15:19" x14ac:dyDescent="0.25">
      <c r="O201" s="16">
        <v>29500900</v>
      </c>
      <c r="P201" s="16" t="s">
        <v>9</v>
      </c>
      <c r="R201" s="21">
        <v>32000074</v>
      </c>
      <c r="S201" s="36" t="s">
        <v>269</v>
      </c>
    </row>
    <row r="202" spans="15:19" x14ac:dyDescent="0.25">
      <c r="O202" s="16">
        <v>29500904</v>
      </c>
      <c r="P202" s="16" t="s">
        <v>9</v>
      </c>
      <c r="R202" s="31">
        <v>32000106</v>
      </c>
      <c r="S202" s="35">
        <v>3020</v>
      </c>
    </row>
    <row r="203" spans="15:19" x14ac:dyDescent="0.25">
      <c r="O203" s="16">
        <v>29500906</v>
      </c>
      <c r="P203" s="16" t="s">
        <v>9</v>
      </c>
      <c r="R203" s="31">
        <v>32000107</v>
      </c>
      <c r="S203" s="35" t="s">
        <v>180</v>
      </c>
    </row>
    <row r="204" spans="15:19" x14ac:dyDescent="0.25">
      <c r="O204" s="16">
        <v>29500910</v>
      </c>
      <c r="P204" s="16" t="s">
        <v>9</v>
      </c>
      <c r="R204" s="21">
        <v>32100108</v>
      </c>
      <c r="S204" s="36" t="s">
        <v>11</v>
      </c>
    </row>
    <row r="205" spans="15:19" x14ac:dyDescent="0.25">
      <c r="O205" s="16">
        <v>29500913</v>
      </c>
      <c r="P205" s="16" t="s">
        <v>9</v>
      </c>
      <c r="R205" s="31">
        <v>35000343</v>
      </c>
      <c r="S205" s="35" t="s">
        <v>180</v>
      </c>
    </row>
    <row r="206" spans="15:19" x14ac:dyDescent="0.25">
      <c r="O206" s="16">
        <v>29500925</v>
      </c>
      <c r="P206" s="16" t="s">
        <v>9</v>
      </c>
      <c r="R206" s="21">
        <v>47000175</v>
      </c>
      <c r="S206" s="36" t="s">
        <v>202</v>
      </c>
    </row>
    <row r="207" spans="15:19" x14ac:dyDescent="0.25">
      <c r="O207" s="16">
        <v>29500952</v>
      </c>
      <c r="P207" s="16" t="s">
        <v>9</v>
      </c>
      <c r="R207" s="31">
        <v>47000260</v>
      </c>
      <c r="S207" s="35">
        <v>3110</v>
      </c>
    </row>
    <row r="208" spans="15:19" x14ac:dyDescent="0.25">
      <c r="O208" s="16">
        <v>29500957</v>
      </c>
      <c r="P208" s="16" t="s">
        <v>320</v>
      </c>
      <c r="R208" s="21">
        <v>49500034</v>
      </c>
      <c r="S208" s="35" t="s">
        <v>184</v>
      </c>
    </row>
    <row r="209" spans="15:19" x14ac:dyDescent="0.25">
      <c r="O209" s="16">
        <v>29500966</v>
      </c>
      <c r="P209" s="16" t="s">
        <v>9</v>
      </c>
      <c r="R209" s="21">
        <v>49500039</v>
      </c>
      <c r="S209" s="36" t="s">
        <v>180</v>
      </c>
    </row>
    <row r="210" spans="15:19" x14ac:dyDescent="0.25">
      <c r="O210" s="16">
        <v>29501009</v>
      </c>
      <c r="P210" s="16" t="s">
        <v>9</v>
      </c>
      <c r="R210" s="31">
        <v>49500052</v>
      </c>
      <c r="S210" s="35" t="s">
        <v>188</v>
      </c>
    </row>
    <row r="211" spans="15:19" x14ac:dyDescent="0.25">
      <c r="O211" s="16">
        <v>29501013</v>
      </c>
      <c r="P211" s="16" t="s">
        <v>9</v>
      </c>
      <c r="R211" s="31">
        <v>49500055</v>
      </c>
      <c r="S211" s="35" t="s">
        <v>188</v>
      </c>
    </row>
    <row r="212" spans="15:19" x14ac:dyDescent="0.25">
      <c r="O212" s="16">
        <v>29501020</v>
      </c>
      <c r="P212" s="16" t="s">
        <v>9</v>
      </c>
      <c r="R212" s="31">
        <v>49500056</v>
      </c>
      <c r="S212" s="35" t="s">
        <v>202</v>
      </c>
    </row>
    <row r="213" spans="15:19" x14ac:dyDescent="0.25">
      <c r="O213" s="16">
        <v>29501023</v>
      </c>
      <c r="P213" s="16" t="s">
        <v>247</v>
      </c>
      <c r="R213" s="21">
        <v>49500084</v>
      </c>
      <c r="S213" s="15" t="s">
        <v>8</v>
      </c>
    </row>
    <row r="214" spans="15:19" x14ac:dyDescent="0.25">
      <c r="O214" s="16">
        <v>29501028</v>
      </c>
      <c r="P214" s="16" t="s">
        <v>9</v>
      </c>
      <c r="R214" s="31">
        <v>49500088</v>
      </c>
      <c r="S214" s="35" t="s">
        <v>179</v>
      </c>
    </row>
    <row r="215" spans="15:19" x14ac:dyDescent="0.25">
      <c r="O215" s="16">
        <v>29501029</v>
      </c>
      <c r="P215" s="16" t="s">
        <v>9</v>
      </c>
      <c r="R215" s="21">
        <v>49500089</v>
      </c>
      <c r="S215" s="36" t="s">
        <v>213</v>
      </c>
    </row>
    <row r="216" spans="15:19" x14ac:dyDescent="0.25">
      <c r="O216" s="16">
        <v>29501030</v>
      </c>
      <c r="P216" s="16" t="s">
        <v>9</v>
      </c>
      <c r="R216" s="21">
        <v>49500090</v>
      </c>
      <c r="S216" s="36" t="s">
        <v>213</v>
      </c>
    </row>
    <row r="217" spans="15:19" x14ac:dyDescent="0.25">
      <c r="O217" s="16">
        <v>29501036</v>
      </c>
      <c r="P217" s="16" t="s">
        <v>9</v>
      </c>
      <c r="R217" s="31">
        <v>49500091</v>
      </c>
      <c r="S217" s="35" t="s">
        <v>266</v>
      </c>
    </row>
    <row r="218" spans="15:19" x14ac:dyDescent="0.25">
      <c r="O218" s="16">
        <v>29501039</v>
      </c>
      <c r="P218" s="16" t="s">
        <v>9</v>
      </c>
      <c r="R218" s="31">
        <v>49500092</v>
      </c>
      <c r="S218" s="35" t="s">
        <v>8</v>
      </c>
    </row>
    <row r="219" spans="15:19" x14ac:dyDescent="0.25">
      <c r="O219" s="16">
        <v>29501040</v>
      </c>
      <c r="P219" s="16" t="s">
        <v>247</v>
      </c>
      <c r="R219" s="21">
        <v>49500102</v>
      </c>
      <c r="S219" s="36" t="s">
        <v>180</v>
      </c>
    </row>
    <row r="220" spans="15:19" x14ac:dyDescent="0.25">
      <c r="O220" s="16">
        <v>29501041</v>
      </c>
      <c r="P220" s="16" t="s">
        <v>9</v>
      </c>
      <c r="R220" s="31">
        <v>49500143</v>
      </c>
      <c r="S220" s="36" t="s">
        <v>8</v>
      </c>
    </row>
    <row r="221" spans="15:19" x14ac:dyDescent="0.25">
      <c r="O221" s="16">
        <v>29501101</v>
      </c>
      <c r="P221" s="16" t="s">
        <v>9</v>
      </c>
      <c r="R221" s="31">
        <v>49500144</v>
      </c>
      <c r="S221" s="36" t="s">
        <v>8</v>
      </c>
    </row>
    <row r="222" spans="15:19" x14ac:dyDescent="0.25">
      <c r="O222" s="16">
        <v>32000028</v>
      </c>
      <c r="P222" s="16" t="s">
        <v>345</v>
      </c>
      <c r="R222" s="21">
        <v>49500147</v>
      </c>
      <c r="S222" s="36" t="s">
        <v>8</v>
      </c>
    </row>
    <row r="223" spans="15:19" x14ac:dyDescent="0.25">
      <c r="O223" s="16">
        <v>32000049</v>
      </c>
      <c r="P223" s="16" t="s">
        <v>345</v>
      </c>
      <c r="R223" s="21">
        <v>49500154</v>
      </c>
      <c r="S223" s="36" t="s">
        <v>202</v>
      </c>
    </row>
    <row r="224" spans="15:19" x14ac:dyDescent="0.25">
      <c r="O224" s="16">
        <v>32000106</v>
      </c>
      <c r="P224" s="16" t="s">
        <v>345</v>
      </c>
      <c r="R224" s="31">
        <v>49500166</v>
      </c>
      <c r="S224" s="36" t="s">
        <v>205</v>
      </c>
    </row>
    <row r="225" spans="15:19" x14ac:dyDescent="0.25">
      <c r="O225" s="16">
        <v>49500052</v>
      </c>
      <c r="P225" s="16" t="s">
        <v>188</v>
      </c>
      <c r="R225" s="31">
        <v>49500171</v>
      </c>
      <c r="S225" s="35" t="s">
        <v>184</v>
      </c>
    </row>
    <row r="226" spans="15:19" x14ac:dyDescent="0.25">
      <c r="O226" s="16">
        <v>49900002</v>
      </c>
      <c r="P226" s="16" t="s">
        <v>188</v>
      </c>
      <c r="R226" s="21">
        <v>49500173</v>
      </c>
      <c r="S226" s="36" t="s">
        <v>180</v>
      </c>
    </row>
    <row r="227" spans="15:19" x14ac:dyDescent="0.25">
      <c r="O227" s="16">
        <v>49900001</v>
      </c>
      <c r="P227" s="16" t="s">
        <v>188</v>
      </c>
      <c r="R227" s="31">
        <v>49500174</v>
      </c>
      <c r="S227" s="35" t="s">
        <v>188</v>
      </c>
    </row>
    <row r="228" spans="15:19" x14ac:dyDescent="0.25">
      <c r="O228" s="16">
        <v>29500776</v>
      </c>
      <c r="P228" s="16" t="s">
        <v>188</v>
      </c>
      <c r="R228" s="21">
        <v>49500185</v>
      </c>
      <c r="S228" s="36" t="s">
        <v>11</v>
      </c>
    </row>
    <row r="229" spans="15:19" x14ac:dyDescent="0.25">
      <c r="O229" s="16">
        <v>23500273</v>
      </c>
      <c r="P229" s="16" t="s">
        <v>188</v>
      </c>
      <c r="R229" s="21">
        <v>49500188</v>
      </c>
      <c r="S229" s="36" t="s">
        <v>11</v>
      </c>
    </row>
    <row r="230" spans="15:19" x14ac:dyDescent="0.25">
      <c r="O230" s="16">
        <v>23000103</v>
      </c>
      <c r="P230" s="16" t="s">
        <v>188</v>
      </c>
      <c r="R230" s="21">
        <v>49500189</v>
      </c>
      <c r="S230" s="36" t="s">
        <v>11</v>
      </c>
    </row>
    <row r="231" spans="15:19" x14ac:dyDescent="0.25">
      <c r="O231" s="16">
        <v>49500055</v>
      </c>
      <c r="P231" s="16" t="s">
        <v>188</v>
      </c>
      <c r="R231" s="31">
        <v>49500190</v>
      </c>
      <c r="S231" s="35" t="s">
        <v>202</v>
      </c>
    </row>
    <row r="232" spans="15:19" x14ac:dyDescent="0.25">
      <c r="O232" s="16">
        <v>29501070</v>
      </c>
      <c r="P232" s="16" t="s">
        <v>266</v>
      </c>
      <c r="R232" s="21">
        <v>49500192</v>
      </c>
      <c r="S232" s="36" t="s">
        <v>9</v>
      </c>
    </row>
    <row r="233" spans="15:19" x14ac:dyDescent="0.25">
      <c r="O233" s="16">
        <v>29501063</v>
      </c>
      <c r="P233" s="16" t="s">
        <v>266</v>
      </c>
      <c r="R233" s="31">
        <v>49500194</v>
      </c>
      <c r="S233" s="36" t="s">
        <v>9</v>
      </c>
    </row>
    <row r="234" spans="15:19" x14ac:dyDescent="0.25">
      <c r="O234" s="16">
        <v>29501079</v>
      </c>
      <c r="P234" s="16" t="s">
        <v>266</v>
      </c>
      <c r="R234" s="31">
        <v>49500196</v>
      </c>
      <c r="S234" s="35" t="s">
        <v>9</v>
      </c>
    </row>
    <row r="235" spans="15:19" x14ac:dyDescent="0.25">
      <c r="O235" s="16">
        <v>29501067</v>
      </c>
      <c r="P235" s="16" t="s">
        <v>266</v>
      </c>
      <c r="R235" s="21">
        <v>49500204</v>
      </c>
      <c r="S235" s="36" t="s">
        <v>8</v>
      </c>
    </row>
    <row r="236" spans="15:19" x14ac:dyDescent="0.25">
      <c r="O236" s="16">
        <v>29501069</v>
      </c>
      <c r="P236" s="16" t="s">
        <v>266</v>
      </c>
      <c r="R236" s="31">
        <v>49500205</v>
      </c>
      <c r="S236" s="36" t="s">
        <v>8</v>
      </c>
    </row>
    <row r="237" spans="15:19" x14ac:dyDescent="0.25">
      <c r="O237" s="16">
        <v>49500091</v>
      </c>
      <c r="P237" s="16" t="s">
        <v>266</v>
      </c>
      <c r="R237" s="21">
        <v>49500213</v>
      </c>
      <c r="S237" s="36" t="s">
        <v>11</v>
      </c>
    </row>
    <row r="238" spans="15:19" x14ac:dyDescent="0.25">
      <c r="O238" s="16">
        <v>29501074</v>
      </c>
      <c r="P238" s="16" t="s">
        <v>266</v>
      </c>
      <c r="R238" s="31">
        <v>49500214</v>
      </c>
      <c r="S238" s="35" t="s">
        <v>11</v>
      </c>
    </row>
    <row r="239" spans="15:19" x14ac:dyDescent="0.25">
      <c r="O239" s="16">
        <v>29501077</v>
      </c>
      <c r="P239" s="16" t="s">
        <v>266</v>
      </c>
      <c r="R239" s="21">
        <v>49500215</v>
      </c>
      <c r="S239" s="36" t="s">
        <v>11</v>
      </c>
    </row>
    <row r="240" spans="15:19" x14ac:dyDescent="0.25">
      <c r="O240" s="16">
        <v>49500143</v>
      </c>
      <c r="P240" s="16" t="s">
        <v>266</v>
      </c>
      <c r="R240" s="21">
        <v>49500216</v>
      </c>
      <c r="S240" s="36" t="s">
        <v>11</v>
      </c>
    </row>
    <row r="241" spans="15:19" x14ac:dyDescent="0.25">
      <c r="O241" s="16">
        <v>49500144</v>
      </c>
      <c r="P241" s="16" t="s">
        <v>266</v>
      </c>
      <c r="R241" s="21">
        <v>49500218</v>
      </c>
      <c r="S241" s="36" t="s">
        <v>11</v>
      </c>
    </row>
    <row r="242" spans="15:19" x14ac:dyDescent="0.25">
      <c r="O242" s="16">
        <v>29500613</v>
      </c>
      <c r="P242" s="16" t="s">
        <v>266</v>
      </c>
      <c r="R242" s="31">
        <v>49900001</v>
      </c>
      <c r="S242" s="35" t="s">
        <v>8</v>
      </c>
    </row>
    <row r="243" spans="15:19" x14ac:dyDescent="0.25">
      <c r="O243" s="16">
        <v>29501078</v>
      </c>
      <c r="P243" s="16" t="s">
        <v>266</v>
      </c>
      <c r="R243" s="31">
        <v>49900002</v>
      </c>
      <c r="S243" s="35" t="s">
        <v>8</v>
      </c>
    </row>
    <row r="244" spans="15:19" x14ac:dyDescent="0.25">
      <c r="O244" s="16">
        <v>49500218</v>
      </c>
      <c r="P244" s="16" t="s">
        <v>266</v>
      </c>
      <c r="R244" s="21">
        <v>50000011</v>
      </c>
      <c r="S244" s="36" t="s">
        <v>206</v>
      </c>
    </row>
    <row r="245" spans="15:19" x14ac:dyDescent="0.25">
      <c r="O245" s="16">
        <v>49500084</v>
      </c>
      <c r="P245" s="16" t="s">
        <v>266</v>
      </c>
      <c r="R245" s="31">
        <v>50000275</v>
      </c>
      <c r="S245" s="35" t="s">
        <v>206</v>
      </c>
    </row>
    <row r="246" spans="15:19" x14ac:dyDescent="0.25">
      <c r="O246" s="16">
        <v>29501055</v>
      </c>
      <c r="P246" s="16" t="s">
        <v>213</v>
      </c>
      <c r="R246" s="31">
        <v>57000277</v>
      </c>
      <c r="S246" s="35" t="s">
        <v>259</v>
      </c>
    </row>
    <row r="247" spans="15:19" x14ac:dyDescent="0.25">
      <c r="O247" s="16">
        <v>29500498</v>
      </c>
      <c r="P247" s="16" t="s">
        <v>213</v>
      </c>
      <c r="R247" s="31">
        <v>58000902</v>
      </c>
      <c r="S247" s="35" t="s">
        <v>202</v>
      </c>
    </row>
    <row r="248" spans="15:19" x14ac:dyDescent="0.25">
      <c r="O248" s="16">
        <v>29500861</v>
      </c>
      <c r="P248" s="16" t="s">
        <v>213</v>
      </c>
      <c r="R248" s="21">
        <v>59000034</v>
      </c>
      <c r="S248" s="36" t="s">
        <v>10</v>
      </c>
    </row>
    <row r="249" spans="15:19" x14ac:dyDescent="0.25">
      <c r="O249" s="16">
        <v>29501075</v>
      </c>
      <c r="P249" s="16" t="s">
        <v>213</v>
      </c>
      <c r="R249" s="31">
        <v>59500021</v>
      </c>
      <c r="S249" s="35" t="s">
        <v>11</v>
      </c>
    </row>
    <row r="250" spans="15:19" x14ac:dyDescent="0.25">
      <c r="O250" s="16">
        <v>29501082</v>
      </c>
      <c r="P250" s="16" t="s">
        <v>213</v>
      </c>
      <c r="R250" s="21">
        <v>59500051</v>
      </c>
      <c r="S250" s="36" t="s">
        <v>11</v>
      </c>
    </row>
    <row r="251" spans="15:19" x14ac:dyDescent="0.25">
      <c r="O251" s="16">
        <v>29501061</v>
      </c>
      <c r="P251" s="16" t="s">
        <v>213</v>
      </c>
      <c r="R251" s="21">
        <v>295000913</v>
      </c>
      <c r="S251" s="36" t="s">
        <v>202</v>
      </c>
    </row>
    <row r="252" spans="15:19" x14ac:dyDescent="0.25">
      <c r="O252" s="16">
        <v>49500089</v>
      </c>
      <c r="P252" s="16" t="s">
        <v>213</v>
      </c>
      <c r="R252" s="31" t="s">
        <v>54</v>
      </c>
      <c r="S252" s="35" t="s">
        <v>202</v>
      </c>
    </row>
    <row r="253" spans="15:19" x14ac:dyDescent="0.25">
      <c r="O253" s="16">
        <v>49500147</v>
      </c>
      <c r="P253" s="16" t="s">
        <v>213</v>
      </c>
      <c r="R253" s="31" t="s">
        <v>54</v>
      </c>
      <c r="S253" s="35" t="s">
        <v>188</v>
      </c>
    </row>
    <row r="254" spans="15:19" x14ac:dyDescent="0.25">
      <c r="O254" s="16">
        <v>49500213</v>
      </c>
      <c r="P254" s="16" t="s">
        <v>213</v>
      </c>
      <c r="R254" s="31" t="s">
        <v>54</v>
      </c>
      <c r="S254" s="35" t="s">
        <v>196</v>
      </c>
    </row>
    <row r="255" spans="15:19" x14ac:dyDescent="0.25">
      <c r="O255" s="16">
        <v>29501065</v>
      </c>
      <c r="P255" s="16" t="s">
        <v>213</v>
      </c>
      <c r="R255" s="21" t="s">
        <v>54</v>
      </c>
      <c r="S255" s="36" t="s">
        <v>210</v>
      </c>
    </row>
    <row r="256" spans="15:19" x14ac:dyDescent="0.25">
      <c r="O256" s="16">
        <v>49500216</v>
      </c>
      <c r="P256" s="16" t="s">
        <v>213</v>
      </c>
      <c r="R256" s="21" t="s">
        <v>54</v>
      </c>
      <c r="S256" s="36" t="s">
        <v>9</v>
      </c>
    </row>
    <row r="257" spans="15:19" x14ac:dyDescent="0.25">
      <c r="O257" s="16">
        <v>49500090</v>
      </c>
      <c r="P257" s="16" t="s">
        <v>213</v>
      </c>
      <c r="R257" s="31" t="s">
        <v>54</v>
      </c>
      <c r="S257" s="35" t="s">
        <v>308</v>
      </c>
    </row>
    <row r="258" spans="15:19" x14ac:dyDescent="0.25">
      <c r="O258" s="16">
        <v>29501060</v>
      </c>
      <c r="P258" s="16" t="s">
        <v>213</v>
      </c>
      <c r="R258" s="21" t="s">
        <v>54</v>
      </c>
      <c r="S258" s="36" t="s">
        <v>230</v>
      </c>
    </row>
    <row r="259" spans="15:19" x14ac:dyDescent="0.25">
      <c r="O259" s="16">
        <v>29500821</v>
      </c>
      <c r="P259" s="16" t="s">
        <v>227</v>
      </c>
      <c r="R259" s="21" t="s">
        <v>54</v>
      </c>
      <c r="S259" s="36" t="s">
        <v>180</v>
      </c>
    </row>
    <row r="260" spans="15:19" x14ac:dyDescent="0.25">
      <c r="O260" s="16">
        <v>29500754</v>
      </c>
      <c r="P260" s="16" t="s">
        <v>227</v>
      </c>
      <c r="R260" s="31" t="s">
        <v>54</v>
      </c>
      <c r="S260" s="35" t="s">
        <v>213</v>
      </c>
    </row>
    <row r="261" spans="15:19" x14ac:dyDescent="0.25">
      <c r="O261" s="16">
        <v>23500062</v>
      </c>
      <c r="P261" s="16" t="s">
        <v>227</v>
      </c>
      <c r="R261" s="21" t="s">
        <v>54</v>
      </c>
      <c r="S261" s="36" t="s">
        <v>209</v>
      </c>
    </row>
    <row r="262" spans="15:19" x14ac:dyDescent="0.25">
      <c r="O262" s="16">
        <v>49500056</v>
      </c>
      <c r="P262" s="16" t="s">
        <v>227</v>
      </c>
      <c r="R262" s="31" t="s">
        <v>54</v>
      </c>
      <c r="S262" s="35" t="s">
        <v>6</v>
      </c>
    </row>
    <row r="263" spans="15:19" x14ac:dyDescent="0.25">
      <c r="O263" s="16">
        <v>29500734</v>
      </c>
      <c r="P263" s="16" t="s">
        <v>227</v>
      </c>
      <c r="R263" s="31" t="s">
        <v>54</v>
      </c>
      <c r="S263" s="35">
        <v>3020</v>
      </c>
    </row>
    <row r="264" spans="15:19" x14ac:dyDescent="0.25">
      <c r="O264" s="16">
        <v>29500594</v>
      </c>
      <c r="P264" s="16" t="s">
        <v>227</v>
      </c>
      <c r="R264" s="21" t="s">
        <v>54</v>
      </c>
      <c r="S264" s="36" t="s">
        <v>253</v>
      </c>
    </row>
    <row r="265" spans="15:19" x14ac:dyDescent="0.25">
      <c r="O265" s="16">
        <v>49500194</v>
      </c>
      <c r="P265" s="16" t="s">
        <v>189</v>
      </c>
      <c r="R265" s="31" t="s">
        <v>54</v>
      </c>
      <c r="S265" s="35" t="s">
        <v>205</v>
      </c>
    </row>
    <row r="266" spans="15:19" x14ac:dyDescent="0.25">
      <c r="O266" s="16">
        <v>29500895</v>
      </c>
      <c r="P266" s="16" t="s">
        <v>189</v>
      </c>
      <c r="R266" s="31" t="s">
        <v>54</v>
      </c>
      <c r="S266" s="35">
        <v>3010</v>
      </c>
    </row>
    <row r="267" spans="15:19" x14ac:dyDescent="0.25">
      <c r="O267" s="16">
        <v>29501041</v>
      </c>
      <c r="P267" s="16" t="s">
        <v>231</v>
      </c>
      <c r="R267" s="21" t="s">
        <v>54</v>
      </c>
      <c r="S267" s="36" t="s">
        <v>184</v>
      </c>
    </row>
    <row r="268" spans="15:19" x14ac:dyDescent="0.25">
      <c r="O268" s="16">
        <v>29501029</v>
      </c>
      <c r="P268" s="16" t="s">
        <v>231</v>
      </c>
      <c r="R268" s="21" t="s">
        <v>54</v>
      </c>
      <c r="S268" s="36">
        <v>3100</v>
      </c>
    </row>
    <row r="269" spans="15:19" x14ac:dyDescent="0.25">
      <c r="O269" s="16">
        <v>29500906</v>
      </c>
      <c r="P269" s="16" t="s">
        <v>231</v>
      </c>
      <c r="R269" s="31" t="s">
        <v>54</v>
      </c>
      <c r="S269" s="35" t="s">
        <v>199</v>
      </c>
    </row>
    <row r="270" spans="15:19" x14ac:dyDescent="0.25">
      <c r="O270" s="16">
        <v>29500886</v>
      </c>
      <c r="P270" s="16" t="s">
        <v>231</v>
      </c>
      <c r="R270" s="21" t="s">
        <v>54</v>
      </c>
      <c r="S270" s="36" t="s">
        <v>222</v>
      </c>
    </row>
    <row r="271" spans="15:19" x14ac:dyDescent="0.25">
      <c r="O271" s="16">
        <v>29501009</v>
      </c>
      <c r="P271" s="16" t="s">
        <v>231</v>
      </c>
      <c r="R271" s="31" t="s">
        <v>54</v>
      </c>
      <c r="S271" s="35" t="s">
        <v>223</v>
      </c>
    </row>
    <row r="272" spans="15:19" x14ac:dyDescent="0.25">
      <c r="O272" s="16">
        <v>29500482</v>
      </c>
      <c r="P272" s="16" t="s">
        <v>186</v>
      </c>
      <c r="R272" s="31" t="s">
        <v>388</v>
      </c>
      <c r="S272" s="35" t="s">
        <v>188</v>
      </c>
    </row>
    <row r="273" spans="15:19" x14ac:dyDescent="0.25">
      <c r="O273" s="16">
        <v>29501028</v>
      </c>
      <c r="P273" s="16" t="s">
        <v>186</v>
      </c>
      <c r="R273" s="21" t="s">
        <v>336</v>
      </c>
      <c r="S273" s="36" t="s">
        <v>180</v>
      </c>
    </row>
    <row r="274" spans="15:19" x14ac:dyDescent="0.25">
      <c r="O274" s="16">
        <v>29501020</v>
      </c>
      <c r="P274" s="16" t="s">
        <v>186</v>
      </c>
      <c r="R274" s="21" t="s">
        <v>208</v>
      </c>
      <c r="S274" s="36" t="s">
        <v>7</v>
      </c>
    </row>
    <row r="275" spans="15:19" x14ac:dyDescent="0.25">
      <c r="O275" s="16">
        <v>29501039</v>
      </c>
      <c r="P275" s="16" t="s">
        <v>186</v>
      </c>
      <c r="R275" s="21" t="s">
        <v>157</v>
      </c>
      <c r="S275" s="36" t="s">
        <v>238</v>
      </c>
    </row>
    <row r="276" spans="15:19" x14ac:dyDescent="0.25">
      <c r="O276" s="16">
        <v>29500910</v>
      </c>
      <c r="P276" s="16" t="s">
        <v>186</v>
      </c>
      <c r="R276" s="31" t="s">
        <v>258</v>
      </c>
      <c r="S276" s="35" t="s">
        <v>202</v>
      </c>
    </row>
    <row r="277" spans="15:19" x14ac:dyDescent="0.25">
      <c r="O277" s="16">
        <v>29500909</v>
      </c>
      <c r="P277" s="16" t="s">
        <v>232</v>
      </c>
      <c r="R277" s="21" t="s">
        <v>324</v>
      </c>
      <c r="S277" s="36" t="s">
        <v>323</v>
      </c>
    </row>
    <row r="278" spans="15:19" x14ac:dyDescent="0.25">
      <c r="O278" s="16">
        <v>29500891</v>
      </c>
      <c r="P278" s="16" t="s">
        <v>232</v>
      </c>
      <c r="R278" s="31" t="s">
        <v>325</v>
      </c>
      <c r="S278" s="35" t="s">
        <v>323</v>
      </c>
    </row>
    <row r="279" spans="15:19" x14ac:dyDescent="0.25">
      <c r="O279" s="16">
        <v>31000169</v>
      </c>
      <c r="P279" s="16" t="s">
        <v>609</v>
      </c>
      <c r="R279" s="21" t="s">
        <v>291</v>
      </c>
      <c r="S279" s="36" t="s">
        <v>202</v>
      </c>
    </row>
    <row r="280" spans="15:19" x14ac:dyDescent="0.25">
      <c r="O280" s="16">
        <v>29500823</v>
      </c>
      <c r="P280" s="16" t="s">
        <v>274</v>
      </c>
      <c r="R280" s="21" t="s">
        <v>299</v>
      </c>
      <c r="S280" s="36" t="s">
        <v>180</v>
      </c>
    </row>
    <row r="281" spans="15:19" x14ac:dyDescent="0.25">
      <c r="O281" s="16">
        <v>29501064</v>
      </c>
      <c r="P281" s="16" t="s">
        <v>205</v>
      </c>
      <c r="R281" s="21" t="s">
        <v>339</v>
      </c>
      <c r="S281" s="36" t="s">
        <v>319</v>
      </c>
    </row>
    <row r="282" spans="15:19" x14ac:dyDescent="0.25">
      <c r="O282" s="16">
        <v>29500939</v>
      </c>
      <c r="P282" s="16" t="s">
        <v>182</v>
      </c>
      <c r="R282" s="31" t="s">
        <v>191</v>
      </c>
      <c r="S282" s="35" t="s">
        <v>11</v>
      </c>
    </row>
    <row r="283" spans="15:19" x14ac:dyDescent="0.25">
      <c r="O283" s="16">
        <v>29501072</v>
      </c>
      <c r="P283" s="16" t="s">
        <v>182</v>
      </c>
      <c r="R283" s="31" t="s">
        <v>513</v>
      </c>
      <c r="S283" s="35" t="s">
        <v>184</v>
      </c>
    </row>
    <row r="284" spans="15:19" x14ac:dyDescent="0.25">
      <c r="O284" s="16">
        <v>29500622</v>
      </c>
      <c r="P284" s="16" t="s">
        <v>182</v>
      </c>
      <c r="R284" s="21" t="s">
        <v>252</v>
      </c>
      <c r="S284" s="36" t="s">
        <v>202</v>
      </c>
    </row>
    <row r="285" spans="15:19" x14ac:dyDescent="0.25">
      <c r="O285" s="16">
        <v>23000532</v>
      </c>
      <c r="P285" s="16" t="s">
        <v>279</v>
      </c>
      <c r="R285" s="21" t="s">
        <v>110</v>
      </c>
      <c r="S285" s="36" t="s">
        <v>210</v>
      </c>
    </row>
    <row r="286" spans="15:19" x14ac:dyDescent="0.25">
      <c r="O286" s="16">
        <v>29500481</v>
      </c>
      <c r="P286" s="16" t="s">
        <v>179</v>
      </c>
      <c r="R286" s="31" t="s">
        <v>110</v>
      </c>
      <c r="S286" s="35" t="s">
        <v>9</v>
      </c>
    </row>
    <row r="287" spans="15:19" x14ac:dyDescent="0.25">
      <c r="O287" s="16">
        <v>29500594</v>
      </c>
      <c r="P287" s="16" t="s">
        <v>179</v>
      </c>
      <c r="R287" s="31" t="s">
        <v>110</v>
      </c>
      <c r="S287" s="35" t="s">
        <v>7</v>
      </c>
    </row>
    <row r="288" spans="15:19" x14ac:dyDescent="0.25">
      <c r="O288" s="16">
        <v>29501017</v>
      </c>
      <c r="P288" s="16" t="s">
        <v>179</v>
      </c>
      <c r="R288" s="21" t="s">
        <v>110</v>
      </c>
      <c r="S288" s="36" t="s">
        <v>222</v>
      </c>
    </row>
    <row r="289" spans="15:19" x14ac:dyDescent="0.25">
      <c r="O289" s="16">
        <v>32000066</v>
      </c>
      <c r="P289" s="16" t="s">
        <v>199</v>
      </c>
      <c r="R289" s="21" t="s">
        <v>110</v>
      </c>
      <c r="S289" s="36" t="s">
        <v>202</v>
      </c>
    </row>
    <row r="290" spans="15:19" x14ac:dyDescent="0.25">
      <c r="O290" s="16">
        <v>57000677</v>
      </c>
      <c r="P290" s="16" t="s">
        <v>259</v>
      </c>
      <c r="R290" s="21" t="s">
        <v>110</v>
      </c>
      <c r="S290" s="36" t="s">
        <v>209</v>
      </c>
    </row>
    <row r="291" spans="15:19" x14ac:dyDescent="0.25">
      <c r="O291" s="16">
        <v>32000068</v>
      </c>
      <c r="P291" s="16" t="s">
        <v>561</v>
      </c>
      <c r="R291" s="31" t="s">
        <v>110</v>
      </c>
      <c r="S291" s="35" t="s">
        <v>205</v>
      </c>
    </row>
    <row r="292" spans="15:19" x14ac:dyDescent="0.25">
      <c r="O292" s="16">
        <v>32000049</v>
      </c>
      <c r="P292" s="16" t="s">
        <v>561</v>
      </c>
      <c r="R292" s="21" t="s">
        <v>110</v>
      </c>
      <c r="S292" s="36" t="s">
        <v>180</v>
      </c>
    </row>
    <row r="293" spans="15:19" x14ac:dyDescent="0.25">
      <c r="O293" s="16">
        <v>32000106</v>
      </c>
      <c r="P293" s="16" t="s">
        <v>349</v>
      </c>
      <c r="R293" s="31" t="s">
        <v>110</v>
      </c>
      <c r="S293" s="35" t="s">
        <v>213</v>
      </c>
    </row>
    <row r="294" spans="15:19" x14ac:dyDescent="0.25">
      <c r="O294" s="16">
        <v>32000065</v>
      </c>
      <c r="P294" s="16" t="s">
        <v>349</v>
      </c>
      <c r="R294" s="21" t="s">
        <v>110</v>
      </c>
      <c r="S294" s="36" t="s">
        <v>274</v>
      </c>
    </row>
    <row r="295" spans="15:19" x14ac:dyDescent="0.25">
      <c r="O295" s="16">
        <v>32000107</v>
      </c>
      <c r="P295" s="16" t="s">
        <v>349</v>
      </c>
      <c r="R295" s="21" t="s">
        <v>110</v>
      </c>
      <c r="S295" s="36" t="s">
        <v>253</v>
      </c>
    </row>
    <row r="296" spans="15:19" x14ac:dyDescent="0.25">
      <c r="O296" s="16">
        <v>32000092</v>
      </c>
      <c r="P296" s="16" t="s">
        <v>269</v>
      </c>
      <c r="R296" s="31" t="s">
        <v>110</v>
      </c>
      <c r="S296" s="35" t="s">
        <v>11</v>
      </c>
    </row>
    <row r="297" spans="15:19" x14ac:dyDescent="0.25">
      <c r="O297" s="16">
        <v>29500754</v>
      </c>
      <c r="P297" s="16" t="s">
        <v>202</v>
      </c>
      <c r="R297" s="31" t="s">
        <v>110</v>
      </c>
      <c r="S297" s="35" t="s">
        <v>266</v>
      </c>
    </row>
    <row r="298" spans="15:19" x14ac:dyDescent="0.25">
      <c r="O298" s="16">
        <v>29500879</v>
      </c>
      <c r="P298" s="16">
        <v>3050</v>
      </c>
      <c r="R298" s="21" t="s">
        <v>110</v>
      </c>
      <c r="S298" s="36" t="s">
        <v>188</v>
      </c>
    </row>
    <row r="299" spans="15:19" x14ac:dyDescent="0.25">
      <c r="O299" s="16">
        <v>29500917</v>
      </c>
      <c r="P299" s="16" t="s">
        <v>202</v>
      </c>
      <c r="R299" s="31" t="s">
        <v>629</v>
      </c>
      <c r="S299" s="35" t="s">
        <v>278</v>
      </c>
    </row>
    <row r="300" spans="15:19" x14ac:dyDescent="0.25">
      <c r="O300" s="16">
        <v>29600001</v>
      </c>
      <c r="P300" s="16" t="s">
        <v>8</v>
      </c>
      <c r="R300" s="21" t="s">
        <v>110</v>
      </c>
      <c r="S300" s="36" t="s">
        <v>279</v>
      </c>
    </row>
    <row r="301" spans="15:19" x14ac:dyDescent="0.25">
      <c r="O301" s="16">
        <v>29600002</v>
      </c>
      <c r="P301" s="16" t="s">
        <v>202</v>
      </c>
      <c r="R301" s="31" t="s">
        <v>110</v>
      </c>
      <c r="S301" s="35" t="s">
        <v>227</v>
      </c>
    </row>
    <row r="302" spans="15:19" x14ac:dyDescent="0.25">
      <c r="O302" s="16">
        <v>29600009</v>
      </c>
      <c r="P302" s="16" t="s">
        <v>180</v>
      </c>
      <c r="R302" s="21" t="s">
        <v>110</v>
      </c>
      <c r="S302" s="36" t="s">
        <v>292</v>
      </c>
    </row>
    <row r="303" spans="15:19" x14ac:dyDescent="0.25">
      <c r="O303" s="16">
        <v>29600025</v>
      </c>
      <c r="P303" s="16">
        <v>3010</v>
      </c>
      <c r="R303" s="31" t="s">
        <v>110</v>
      </c>
      <c r="S303" s="35" t="s">
        <v>223</v>
      </c>
    </row>
    <row r="304" spans="15:19" x14ac:dyDescent="0.25">
      <c r="O304" s="16">
        <v>29600027</v>
      </c>
      <c r="P304" s="16" t="s">
        <v>180</v>
      </c>
      <c r="R304" s="31" t="s">
        <v>110</v>
      </c>
      <c r="S304" s="35" t="s">
        <v>196</v>
      </c>
    </row>
    <row r="305" spans="15:19" x14ac:dyDescent="0.25">
      <c r="O305" s="16">
        <v>29600029</v>
      </c>
      <c r="P305" s="16" t="s">
        <v>337</v>
      </c>
      <c r="R305" s="21" t="s">
        <v>110</v>
      </c>
      <c r="S305" s="36" t="s">
        <v>308</v>
      </c>
    </row>
    <row r="306" spans="15:19" x14ac:dyDescent="0.25">
      <c r="O306" s="16">
        <v>49500166</v>
      </c>
      <c r="P306" s="16">
        <v>5033</v>
      </c>
      <c r="R306" s="31" t="s">
        <v>110</v>
      </c>
      <c r="S306" s="35" t="s">
        <v>309</v>
      </c>
    </row>
    <row r="307" spans="15:19" x14ac:dyDescent="0.25">
      <c r="O307" s="16">
        <v>29600011</v>
      </c>
      <c r="P307" s="16" t="s">
        <v>337</v>
      </c>
      <c r="R307" s="31" t="s">
        <v>110</v>
      </c>
      <c r="S307" s="35" t="s">
        <v>184</v>
      </c>
    </row>
    <row r="308" spans="15:19" x14ac:dyDescent="0.25">
      <c r="O308" s="16">
        <v>29600013</v>
      </c>
      <c r="P308" s="16" t="s">
        <v>184</v>
      </c>
      <c r="R308" s="31" t="s">
        <v>110</v>
      </c>
      <c r="S308" s="35" t="s">
        <v>199</v>
      </c>
    </row>
    <row r="309" spans="15:19" x14ac:dyDescent="0.25">
      <c r="O309" s="16">
        <v>29600027</v>
      </c>
      <c r="P309" s="16" t="s">
        <v>184</v>
      </c>
      <c r="R309" s="31" t="s">
        <v>285</v>
      </c>
      <c r="S309" s="35" t="s">
        <v>210</v>
      </c>
    </row>
    <row r="310" spans="15:19" x14ac:dyDescent="0.25">
      <c r="O310" s="16">
        <v>32000091</v>
      </c>
      <c r="P310" s="16" t="s">
        <v>184</v>
      </c>
      <c r="R310" s="21" t="s">
        <v>285</v>
      </c>
      <c r="S310" s="36" t="s">
        <v>9</v>
      </c>
    </row>
    <row r="311" spans="15:19" x14ac:dyDescent="0.25">
      <c r="R311" s="31" t="s">
        <v>285</v>
      </c>
      <c r="S311" s="35" t="s">
        <v>205</v>
      </c>
    </row>
    <row r="312" spans="15:19" x14ac:dyDescent="0.25">
      <c r="O312" s="16">
        <v>29500593</v>
      </c>
      <c r="P312" s="16" t="s">
        <v>253</v>
      </c>
      <c r="R312" s="21" t="s">
        <v>193</v>
      </c>
      <c r="S312" s="36" t="s">
        <v>180</v>
      </c>
    </row>
    <row r="313" spans="15:19" x14ac:dyDescent="0.25">
      <c r="O313" s="16">
        <v>32000038</v>
      </c>
      <c r="P313" s="16" t="s">
        <v>209</v>
      </c>
      <c r="R313" s="31" t="s">
        <v>211</v>
      </c>
      <c r="S313" s="35" t="s">
        <v>184</v>
      </c>
    </row>
    <row r="314" spans="15:19" x14ac:dyDescent="0.25">
      <c r="O314" s="16">
        <v>29500945</v>
      </c>
      <c r="P314" s="16">
        <v>3010</v>
      </c>
      <c r="R314" s="21" t="s">
        <v>284</v>
      </c>
      <c r="S314" s="36" t="s">
        <v>238</v>
      </c>
    </row>
    <row r="315" spans="15:19" x14ac:dyDescent="0.25">
      <c r="O315" s="16">
        <v>29500816</v>
      </c>
      <c r="P315" s="16">
        <v>5030</v>
      </c>
      <c r="R315" s="21" t="s">
        <v>197</v>
      </c>
      <c r="S315" s="36" t="s">
        <v>196</v>
      </c>
    </row>
    <row r="316" spans="15:19" x14ac:dyDescent="0.25">
      <c r="O316" s="16">
        <v>29501054</v>
      </c>
      <c r="P316" s="16">
        <v>3050</v>
      </c>
      <c r="R316" s="21" t="s">
        <v>281</v>
      </c>
      <c r="S316" s="36" t="s">
        <v>9</v>
      </c>
    </row>
    <row r="317" spans="15:19" x14ac:dyDescent="0.25">
      <c r="O317" s="16">
        <v>29600023</v>
      </c>
      <c r="P317" s="16">
        <v>3050</v>
      </c>
      <c r="R317" s="31" t="s">
        <v>523</v>
      </c>
      <c r="S317" s="35" t="s">
        <v>7</v>
      </c>
    </row>
    <row r="318" spans="15:19" x14ac:dyDescent="0.25">
      <c r="O318" s="16">
        <v>49500088</v>
      </c>
      <c r="P318" s="16" t="s">
        <v>179</v>
      </c>
      <c r="R318" s="21" t="s">
        <v>500</v>
      </c>
      <c r="S318" s="36" t="s">
        <v>628</v>
      </c>
    </row>
    <row r="319" spans="15:19" x14ac:dyDescent="0.25">
      <c r="O319" s="16">
        <v>31900002</v>
      </c>
      <c r="P319" s="16">
        <v>3050</v>
      </c>
      <c r="R319" s="31" t="s">
        <v>317</v>
      </c>
      <c r="S319" s="35" t="s">
        <v>8</v>
      </c>
    </row>
    <row r="320" spans="15:19" x14ac:dyDescent="0.25">
      <c r="O320" s="16">
        <v>32000036</v>
      </c>
      <c r="P320" s="16">
        <v>3010</v>
      </c>
      <c r="R320" s="21" t="s">
        <v>293</v>
      </c>
      <c r="S320" s="36" t="s">
        <v>269</v>
      </c>
    </row>
    <row r="321" spans="18:19" x14ac:dyDescent="0.25">
      <c r="R321" s="31" t="s">
        <v>300</v>
      </c>
      <c r="S321" s="35" t="s">
        <v>269</v>
      </c>
    </row>
    <row r="322" spans="18:19" x14ac:dyDescent="0.25">
      <c r="R322" s="21" t="s">
        <v>287</v>
      </c>
      <c r="S322" s="36" t="s">
        <v>269</v>
      </c>
    </row>
    <row r="323" spans="18:19" x14ac:dyDescent="0.25">
      <c r="R323" s="31" t="s">
        <v>301</v>
      </c>
      <c r="S323" s="35" t="s">
        <v>269</v>
      </c>
    </row>
    <row r="324" spans="18:19" x14ac:dyDescent="0.25">
      <c r="R324" s="21" t="s">
        <v>305</v>
      </c>
      <c r="S324" s="36" t="s">
        <v>269</v>
      </c>
    </row>
    <row r="325" spans="18:19" x14ac:dyDescent="0.25">
      <c r="R325" s="21" t="s">
        <v>306</v>
      </c>
      <c r="S325" s="36" t="s">
        <v>269</v>
      </c>
    </row>
    <row r="326" spans="18:19" x14ac:dyDescent="0.25">
      <c r="R326" s="31" t="s">
        <v>307</v>
      </c>
      <c r="S326" s="35" t="s">
        <v>269</v>
      </c>
    </row>
    <row r="327" spans="18:19" x14ac:dyDescent="0.25">
      <c r="R327" s="21" t="s">
        <v>294</v>
      </c>
      <c r="S327" s="36" t="s">
        <v>269</v>
      </c>
    </row>
    <row r="328" spans="18:19" x14ac:dyDescent="0.25">
      <c r="R328" s="31" t="s">
        <v>288</v>
      </c>
      <c r="S328" s="35" t="s">
        <v>269</v>
      </c>
    </row>
    <row r="329" spans="18:19" x14ac:dyDescent="0.25">
      <c r="R329" s="31" t="s">
        <v>47</v>
      </c>
      <c r="S329" s="35" t="s">
        <v>223</v>
      </c>
    </row>
    <row r="330" spans="18:19" x14ac:dyDescent="0.25">
      <c r="R330" s="21" t="s">
        <v>341</v>
      </c>
      <c r="S330" s="36" t="s">
        <v>184</v>
      </c>
    </row>
    <row r="331" spans="18:19" x14ac:dyDescent="0.25">
      <c r="R331" s="21" t="s">
        <v>260</v>
      </c>
      <c r="S331" s="36" t="s">
        <v>259</v>
      </c>
    </row>
    <row r="332" spans="18:19" x14ac:dyDescent="0.25">
      <c r="R332" s="21" t="s">
        <v>200</v>
      </c>
      <c r="S332" s="36" t="s">
        <v>199</v>
      </c>
    </row>
    <row r="333" spans="18:19" x14ac:dyDescent="0.25">
      <c r="R333" s="31" t="s">
        <v>302</v>
      </c>
      <c r="S333" s="35" t="s">
        <v>184</v>
      </c>
    </row>
    <row r="334" spans="18:19" x14ac:dyDescent="0.25">
      <c r="R334" s="21" t="s">
        <v>238</v>
      </c>
      <c r="S334" s="36" t="s">
        <v>199</v>
      </c>
    </row>
    <row r="335" spans="18:19" x14ac:dyDescent="0.25">
      <c r="R335" s="31" t="s">
        <v>286</v>
      </c>
      <c r="S335" s="36" t="s">
        <v>188</v>
      </c>
    </row>
    <row r="336" spans="18:19" x14ac:dyDescent="0.25">
      <c r="R336" s="31" t="s">
        <v>630</v>
      </c>
      <c r="S336" s="35" t="s">
        <v>179</v>
      </c>
    </row>
    <row r="337" spans="18:19" x14ac:dyDescent="0.25">
      <c r="R337" s="21" t="s">
        <v>245</v>
      </c>
      <c r="S337" s="36" t="s">
        <v>202</v>
      </c>
    </row>
    <row r="338" spans="18:19" x14ac:dyDescent="0.25">
      <c r="R338" s="31" t="s">
        <v>203</v>
      </c>
      <c r="S338" s="35" t="s">
        <v>202</v>
      </c>
    </row>
    <row r="339" spans="18:19" x14ac:dyDescent="0.25">
      <c r="R339" s="21" t="s">
        <v>225</v>
      </c>
      <c r="S339" s="36" t="s">
        <v>180</v>
      </c>
    </row>
    <row r="340" spans="18:19" x14ac:dyDescent="0.25">
      <c r="R340" s="31" t="s">
        <v>422</v>
      </c>
      <c r="S340" s="35" t="s">
        <v>223</v>
      </c>
    </row>
    <row r="341" spans="18:19" x14ac:dyDescent="0.25">
      <c r="R341" s="21" t="s">
        <v>334</v>
      </c>
      <c r="S341" s="36" t="s">
        <v>277</v>
      </c>
    </row>
    <row r="342" spans="18:19" x14ac:dyDescent="0.25">
      <c r="R342" s="31" t="s">
        <v>63</v>
      </c>
      <c r="S342" s="35" t="s">
        <v>213</v>
      </c>
    </row>
    <row r="343" spans="18:19" x14ac:dyDescent="0.25">
      <c r="R343" s="21" t="s">
        <v>255</v>
      </c>
      <c r="S343" s="36" t="s">
        <v>180</v>
      </c>
    </row>
    <row r="344" spans="18:19" x14ac:dyDescent="0.25">
      <c r="R344" s="31" t="s">
        <v>303</v>
      </c>
      <c r="S344" s="35" t="s">
        <v>11</v>
      </c>
    </row>
    <row r="345" spans="18:19" x14ac:dyDescent="0.25">
      <c r="R345" s="31" t="s">
        <v>119</v>
      </c>
      <c r="S345" s="35" t="s">
        <v>209</v>
      </c>
    </row>
    <row r="346" spans="18:19" x14ac:dyDescent="0.25">
      <c r="R346" s="31" t="s">
        <v>214</v>
      </c>
      <c r="S346" s="35" t="s">
        <v>202</v>
      </c>
    </row>
    <row r="347" spans="18:19" x14ac:dyDescent="0.25">
      <c r="R347" s="21" t="s">
        <v>68</v>
      </c>
      <c r="S347" s="36" t="s">
        <v>210</v>
      </c>
    </row>
    <row r="348" spans="18:19" x14ac:dyDescent="0.25">
      <c r="R348" s="32" t="s">
        <v>212</v>
      </c>
      <c r="S348" s="36" t="s">
        <v>199</v>
      </c>
    </row>
    <row r="349" spans="18:19" x14ac:dyDescent="0.25">
      <c r="R349" s="21" t="s">
        <v>297</v>
      </c>
      <c r="S349" s="36" t="s">
        <v>8</v>
      </c>
    </row>
    <row r="350" spans="18:19" x14ac:dyDescent="0.25">
      <c r="R350" s="31" t="s">
        <v>241</v>
      </c>
      <c r="S350" s="36" t="s">
        <v>8</v>
      </c>
    </row>
    <row r="351" spans="18:19" x14ac:dyDescent="0.25">
      <c r="R351" s="21" t="s">
        <v>239</v>
      </c>
      <c r="S351" s="36" t="s">
        <v>202</v>
      </c>
    </row>
    <row r="352" spans="18:19" x14ac:dyDescent="0.25">
      <c r="R352" s="31" t="s">
        <v>93</v>
      </c>
      <c r="S352" s="35" t="s">
        <v>8</v>
      </c>
    </row>
    <row r="353" spans="18:19" x14ac:dyDescent="0.25">
      <c r="R353" s="21" t="s">
        <v>430</v>
      </c>
      <c r="S353" s="36" t="s">
        <v>223</v>
      </c>
    </row>
    <row r="354" spans="18:19" x14ac:dyDescent="0.25">
      <c r="R354" s="31" t="s">
        <v>631</v>
      </c>
      <c r="S354" s="35" t="s">
        <v>188</v>
      </c>
    </row>
    <row r="355" spans="18:19" x14ac:dyDescent="0.25">
      <c r="R355" s="21" t="s">
        <v>632</v>
      </c>
      <c r="S355" s="36" t="s">
        <v>209</v>
      </c>
    </row>
    <row r="356" spans="18:19" x14ac:dyDescent="0.25">
      <c r="R356" s="31" t="s">
        <v>256</v>
      </c>
      <c r="S356" s="35" t="s">
        <v>180</v>
      </c>
    </row>
    <row r="357" spans="18:19" x14ac:dyDescent="0.25">
      <c r="R357" s="21" t="s">
        <v>224</v>
      </c>
      <c r="S357" s="36" t="s">
        <v>11</v>
      </c>
    </row>
    <row r="358" spans="18:19" x14ac:dyDescent="0.25">
      <c r="R358" s="31" t="s">
        <v>283</v>
      </c>
      <c r="S358" s="35" t="s">
        <v>180</v>
      </c>
    </row>
    <row r="359" spans="18:19" x14ac:dyDescent="0.25">
      <c r="R359" s="31" t="s">
        <v>342</v>
      </c>
      <c r="S359" s="35" t="s">
        <v>263</v>
      </c>
    </row>
    <row r="360" spans="18:19" x14ac:dyDescent="0.25">
      <c r="R360" s="21" t="s">
        <v>249</v>
      </c>
      <c r="S360" s="36" t="s">
        <v>180</v>
      </c>
    </row>
    <row r="361" spans="18:19" x14ac:dyDescent="0.25">
      <c r="R361" s="21" t="s">
        <v>295</v>
      </c>
      <c r="S361" s="36" t="s">
        <v>199</v>
      </c>
    </row>
    <row r="362" spans="18:19" x14ac:dyDescent="0.25">
      <c r="R362" s="21" t="s">
        <v>346</v>
      </c>
      <c r="S362" s="36" t="s">
        <v>222</v>
      </c>
    </row>
    <row r="363" spans="18:19" x14ac:dyDescent="0.25">
      <c r="R363" s="21" t="s">
        <v>304</v>
      </c>
      <c r="S363" s="36" t="s">
        <v>184</v>
      </c>
    </row>
    <row r="364" spans="18:19" x14ac:dyDescent="0.25">
      <c r="R364" s="31" t="s">
        <v>327</v>
      </c>
      <c r="S364" s="35" t="s">
        <v>7</v>
      </c>
    </row>
    <row r="365" spans="18:19" x14ac:dyDescent="0.25">
      <c r="R365" s="21" t="s">
        <v>67</v>
      </c>
      <c r="S365" s="36" t="s">
        <v>209</v>
      </c>
    </row>
    <row r="366" spans="18:19" x14ac:dyDescent="0.25">
      <c r="R366" s="31" t="s">
        <v>56</v>
      </c>
      <c r="S366" s="35" t="s">
        <v>319</v>
      </c>
    </row>
    <row r="367" spans="18:19" x14ac:dyDescent="0.25">
      <c r="R367" s="21" t="s">
        <v>330</v>
      </c>
      <c r="S367" s="36" t="s">
        <v>329</v>
      </c>
    </row>
    <row r="368" spans="18:19" x14ac:dyDescent="0.25">
      <c r="R368" s="31" t="s">
        <v>473</v>
      </c>
      <c r="S368" s="35" t="s">
        <v>210</v>
      </c>
    </row>
    <row r="369" spans="18:19" x14ac:dyDescent="0.25">
      <c r="R369" s="21" t="s">
        <v>331</v>
      </c>
      <c r="S369" s="36" t="s">
        <v>180</v>
      </c>
    </row>
    <row r="370" spans="18:19" x14ac:dyDescent="0.25">
      <c r="R370" s="31" t="s">
        <v>58</v>
      </c>
      <c r="S370" s="35" t="s">
        <v>8</v>
      </c>
    </row>
    <row r="371" spans="18:19" x14ac:dyDescent="0.25">
      <c r="R371" s="21" t="s">
        <v>57</v>
      </c>
      <c r="S371" s="36" t="s">
        <v>308</v>
      </c>
    </row>
    <row r="372" spans="18:19" x14ac:dyDescent="0.25">
      <c r="R372" s="21" t="s">
        <v>344</v>
      </c>
      <c r="S372" s="35" t="s">
        <v>11</v>
      </c>
    </row>
    <row r="373" spans="18:19" x14ac:dyDescent="0.25">
      <c r="R373" s="32">
        <v>29500942</v>
      </c>
      <c r="S373" s="15" t="s">
        <v>8</v>
      </c>
    </row>
    <row r="374" spans="18:19" x14ac:dyDescent="0.25">
      <c r="R374" s="16">
        <v>23500369</v>
      </c>
      <c r="S374" t="s">
        <v>202</v>
      </c>
    </row>
    <row r="375" spans="18:19" x14ac:dyDescent="0.25">
      <c r="R375" s="16">
        <v>29600020</v>
      </c>
      <c r="S375" s="35" t="s">
        <v>8</v>
      </c>
    </row>
    <row r="376" spans="18:19" x14ac:dyDescent="0.25">
      <c r="R376" s="16">
        <v>29600028</v>
      </c>
      <c r="S376" s="35" t="s">
        <v>8</v>
      </c>
    </row>
    <row r="377" spans="18:19" x14ac:dyDescent="0.25">
      <c r="R377" s="16">
        <v>29600030</v>
      </c>
      <c r="S377" s="35" t="s">
        <v>8</v>
      </c>
    </row>
    <row r="378" spans="18:19" x14ac:dyDescent="0.25">
      <c r="R378" s="16">
        <v>49500149</v>
      </c>
      <c r="S378" s="35" t="s">
        <v>8</v>
      </c>
    </row>
    <row r="379" spans="18:19" x14ac:dyDescent="0.25">
      <c r="R379" s="16">
        <v>49500221</v>
      </c>
      <c r="S379" s="35" t="s">
        <v>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76"/>
  <sheetViews>
    <sheetView topLeftCell="M1" workbookViewId="0">
      <selection activeCell="T3" sqref="T3"/>
    </sheetView>
  </sheetViews>
  <sheetFormatPr baseColWidth="10" defaultColWidth="11.42578125" defaultRowHeight="15" x14ac:dyDescent="0.25"/>
  <cols>
    <col min="1" max="1" width="5.85546875" bestFit="1" customWidth="1"/>
    <col min="2" max="2" width="6.42578125" bestFit="1" customWidth="1"/>
    <col min="3" max="8" width="11.42578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11.425781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7" width="11.42578125" bestFit="1" customWidth="1"/>
    <col min="18" max="18" width="6.42578125" bestFit="1" customWidth="1"/>
    <col min="19" max="21" width="11.42578125" bestFit="1" customWidth="1"/>
    <col min="22" max="22" width="33.5703125" bestFit="1" customWidth="1"/>
    <col min="23" max="23" width="6.42578125" bestFit="1" customWidth="1"/>
    <col min="24" max="24" width="15" bestFit="1" customWidth="1"/>
    <col min="25" max="25" width="16.7109375" bestFit="1" customWidth="1"/>
    <col min="26" max="26" width="20.140625" bestFit="1" customWidth="1"/>
    <col min="27" max="27" width="16.140625" bestFit="1" customWidth="1"/>
    <col min="28" max="28" width="5.85546875" bestFit="1" customWidth="1"/>
    <col min="29" max="29" width="6.42578125" bestFit="1" customWidth="1"/>
    <col min="30" max="30" width="25.85546875" bestFit="1" customWidth="1"/>
    <col min="31" max="32" width="25.7109375" bestFit="1" customWidth="1"/>
  </cols>
  <sheetData>
    <row r="1" spans="1:21" x14ac:dyDescent="0.25">
      <c r="A1" t="s">
        <v>13</v>
      </c>
      <c r="B1" t="s">
        <v>164</v>
      </c>
      <c r="C1" t="s">
        <v>633</v>
      </c>
      <c r="D1" t="s">
        <v>634</v>
      </c>
      <c r="E1" t="s">
        <v>635</v>
      </c>
      <c r="F1" t="s">
        <v>636</v>
      </c>
      <c r="G1" t="s">
        <v>637</v>
      </c>
      <c r="H1" t="s">
        <v>638</v>
      </c>
      <c r="J1" t="s">
        <v>13</v>
      </c>
      <c r="K1" t="s">
        <v>164</v>
      </c>
      <c r="L1" t="s">
        <v>634</v>
      </c>
      <c r="N1" t="s">
        <v>13</v>
      </c>
      <c r="O1" t="s">
        <v>164</v>
      </c>
      <c r="P1" t="s">
        <v>635</v>
      </c>
      <c r="Q1" t="s">
        <v>636</v>
      </c>
      <c r="S1" t="s">
        <v>639</v>
      </c>
      <c r="T1" t="s">
        <v>640</v>
      </c>
      <c r="U1" t="s">
        <v>641</v>
      </c>
    </row>
    <row r="2" spans="1:21" x14ac:dyDescent="0.25">
      <c r="A2" t="s">
        <v>8</v>
      </c>
      <c r="B2">
        <v>33</v>
      </c>
      <c r="C2">
        <v>809.4</v>
      </c>
      <c r="D2" s="3">
        <v>100</v>
      </c>
      <c r="E2" s="3">
        <v>83654.659999999989</v>
      </c>
      <c r="F2" s="13">
        <v>371556.41630499985</v>
      </c>
      <c r="G2" s="29">
        <v>0.96754920765920283</v>
      </c>
      <c r="H2" s="29">
        <v>0.1195390669210777</v>
      </c>
      <c r="J2" t="s">
        <v>6</v>
      </c>
      <c r="K2">
        <v>34</v>
      </c>
      <c r="L2" s="3">
        <v>30</v>
      </c>
      <c r="N2" t="s">
        <v>6</v>
      </c>
      <c r="O2">
        <v>33</v>
      </c>
      <c r="P2" s="3">
        <v>101697.34000000001</v>
      </c>
      <c r="Q2" s="13">
        <v>268853.70360000001</v>
      </c>
      <c r="S2">
        <v>29500482</v>
      </c>
      <c r="T2" t="s">
        <v>642</v>
      </c>
      <c r="U2">
        <v>0.5</v>
      </c>
    </row>
    <row r="3" spans="1:21" x14ac:dyDescent="0.25">
      <c r="A3" t="s">
        <v>7</v>
      </c>
      <c r="B3">
        <v>33</v>
      </c>
      <c r="C3">
        <v>184.1</v>
      </c>
      <c r="D3" s="3">
        <v>90.6</v>
      </c>
      <c r="E3" s="3">
        <v>102943.20000000001</v>
      </c>
      <c r="F3" s="13">
        <v>364959.90480000002</v>
      </c>
      <c r="G3" s="29">
        <v>0.17883648458567439</v>
      </c>
      <c r="H3" s="29">
        <v>8.8009698552211302E-2</v>
      </c>
      <c r="J3" t="s">
        <v>6</v>
      </c>
      <c r="K3">
        <v>35</v>
      </c>
      <c r="L3" s="3">
        <v>30.4</v>
      </c>
      <c r="N3" t="s">
        <v>6</v>
      </c>
      <c r="O3">
        <v>34</v>
      </c>
      <c r="P3" s="3">
        <v>195619.25000000006</v>
      </c>
      <c r="Q3" s="13">
        <v>537449.05163999996</v>
      </c>
      <c r="S3">
        <v>29500489</v>
      </c>
      <c r="T3" t="s">
        <v>452</v>
      </c>
      <c r="U3">
        <v>0.5</v>
      </c>
    </row>
    <row r="4" spans="1:21" x14ac:dyDescent="0.25">
      <c r="A4" t="s">
        <v>6</v>
      </c>
      <c r="B4">
        <v>33</v>
      </c>
      <c r="C4">
        <v>1115</v>
      </c>
      <c r="D4" s="3"/>
      <c r="E4" s="3">
        <v>101697.34000000001</v>
      </c>
      <c r="F4" s="13">
        <v>268853.70360000001</v>
      </c>
      <c r="G4" s="29">
        <v>1.0963905250619139</v>
      </c>
      <c r="H4" s="29"/>
      <c r="J4" t="s">
        <v>6</v>
      </c>
      <c r="K4">
        <v>37</v>
      </c>
      <c r="L4" s="3">
        <v>160.5</v>
      </c>
      <c r="N4" t="s">
        <v>6</v>
      </c>
      <c r="O4">
        <v>35</v>
      </c>
      <c r="P4" s="3">
        <v>227627.63</v>
      </c>
      <c r="Q4" s="13">
        <v>634053.52016999992</v>
      </c>
      <c r="S4">
        <v>29500498</v>
      </c>
      <c r="T4" t="s">
        <v>643</v>
      </c>
      <c r="U4">
        <v>0.5</v>
      </c>
    </row>
    <row r="5" spans="1:21" x14ac:dyDescent="0.25">
      <c r="A5" t="s">
        <v>9</v>
      </c>
      <c r="B5">
        <v>33</v>
      </c>
      <c r="C5">
        <v>100.5</v>
      </c>
      <c r="D5" s="3">
        <v>1</v>
      </c>
      <c r="E5" s="3">
        <v>49993.119999999966</v>
      </c>
      <c r="F5" s="13">
        <v>364491.78799999977</v>
      </c>
      <c r="G5" s="29">
        <v>0.20102766140620965</v>
      </c>
      <c r="H5" s="29">
        <v>2.0002752378727325E-3</v>
      </c>
      <c r="J5" t="s">
        <v>6</v>
      </c>
      <c r="K5">
        <v>39</v>
      </c>
      <c r="L5" s="3">
        <v>85.8</v>
      </c>
      <c r="N5" t="s">
        <v>6</v>
      </c>
      <c r="O5">
        <v>36</v>
      </c>
      <c r="P5" s="3">
        <v>202723.38</v>
      </c>
      <c r="Q5" s="13">
        <v>571762.02470000007</v>
      </c>
      <c r="S5">
        <v>29500529</v>
      </c>
      <c r="T5" t="s">
        <v>644</v>
      </c>
      <c r="U5">
        <v>0.5</v>
      </c>
    </row>
    <row r="6" spans="1:21" x14ac:dyDescent="0.25">
      <c r="A6" t="s">
        <v>8</v>
      </c>
      <c r="B6">
        <v>34</v>
      </c>
      <c r="C6">
        <v>3394.7</v>
      </c>
      <c r="D6" s="3">
        <v>297.2</v>
      </c>
      <c r="E6" s="3">
        <v>274446.18000000005</v>
      </c>
      <c r="F6" s="13">
        <v>1251036.9723250004</v>
      </c>
      <c r="G6" s="29">
        <v>1.2369274004834023</v>
      </c>
      <c r="H6" s="29">
        <v>0.10829081315688195</v>
      </c>
      <c r="J6" t="s">
        <v>6</v>
      </c>
      <c r="K6">
        <v>40</v>
      </c>
      <c r="L6" s="3">
        <v>122</v>
      </c>
      <c r="N6" t="s">
        <v>6</v>
      </c>
      <c r="O6">
        <v>37</v>
      </c>
      <c r="P6" s="3">
        <v>185422.99999999994</v>
      </c>
      <c r="Q6" s="13">
        <v>498444.98790000007</v>
      </c>
      <c r="S6">
        <v>29500539</v>
      </c>
      <c r="T6" t="s">
        <v>645</v>
      </c>
      <c r="U6">
        <v>0.5</v>
      </c>
    </row>
    <row r="7" spans="1:21" x14ac:dyDescent="0.25">
      <c r="A7" t="s">
        <v>6</v>
      </c>
      <c r="B7">
        <v>34</v>
      </c>
      <c r="C7">
        <v>4331.2000000000007</v>
      </c>
      <c r="D7" s="3">
        <v>30</v>
      </c>
      <c r="E7" s="3">
        <v>195619.25000000006</v>
      </c>
      <c r="F7" s="13">
        <v>537449.05163999996</v>
      </c>
      <c r="G7" s="29">
        <v>2.2140970277720622</v>
      </c>
      <c r="H7" s="29">
        <v>1.5335914026865962E-2</v>
      </c>
      <c r="J7" t="s">
        <v>6</v>
      </c>
      <c r="K7">
        <v>42</v>
      </c>
      <c r="L7" s="3">
        <v>29</v>
      </c>
      <c r="N7" t="s">
        <v>6</v>
      </c>
      <c r="O7">
        <v>38</v>
      </c>
      <c r="P7" s="3">
        <v>227515.16000000003</v>
      </c>
      <c r="Q7" s="13">
        <v>643873.44149999984</v>
      </c>
      <c r="S7">
        <v>29500593</v>
      </c>
      <c r="T7" t="s">
        <v>100</v>
      </c>
      <c r="U7">
        <v>0.5</v>
      </c>
    </row>
    <row r="8" spans="1:21" x14ac:dyDescent="0.25">
      <c r="A8" t="s">
        <v>7</v>
      </c>
      <c r="B8">
        <v>34</v>
      </c>
      <c r="C8">
        <v>388</v>
      </c>
      <c r="D8" s="3">
        <v>200</v>
      </c>
      <c r="E8" s="3">
        <v>457327.60000000003</v>
      </c>
      <c r="F8" s="13">
        <v>1609419.2759000002</v>
      </c>
      <c r="G8" s="29">
        <v>8.4840713746557161E-2</v>
      </c>
      <c r="H8" s="29">
        <v>4.3732326673483077E-2</v>
      </c>
      <c r="J8" t="s">
        <v>6</v>
      </c>
      <c r="K8">
        <v>45</v>
      </c>
      <c r="L8" s="3">
        <v>60</v>
      </c>
      <c r="N8" t="s">
        <v>6</v>
      </c>
      <c r="O8">
        <v>39</v>
      </c>
      <c r="P8" s="3">
        <v>238279.41999999998</v>
      </c>
      <c r="Q8" s="13">
        <v>664607.00639999984</v>
      </c>
      <c r="S8">
        <v>29500594</v>
      </c>
      <c r="T8" t="s">
        <v>53</v>
      </c>
      <c r="U8">
        <v>0.5</v>
      </c>
    </row>
    <row r="9" spans="1:21" x14ac:dyDescent="0.25">
      <c r="A9" t="s">
        <v>9</v>
      </c>
      <c r="B9">
        <v>34</v>
      </c>
      <c r="C9">
        <v>182</v>
      </c>
      <c r="D9" s="3"/>
      <c r="E9" s="3">
        <v>128382.82000000024</v>
      </c>
      <c r="F9" s="13">
        <v>1076303.6652289997</v>
      </c>
      <c r="G9" s="29">
        <v>0.14176351633341569</v>
      </c>
      <c r="H9" s="29"/>
      <c r="J9" t="s">
        <v>7</v>
      </c>
      <c r="K9">
        <v>33</v>
      </c>
      <c r="L9" s="3">
        <v>90.6</v>
      </c>
      <c r="N9" t="s">
        <v>6</v>
      </c>
      <c r="O9">
        <v>40</v>
      </c>
      <c r="P9" s="3">
        <v>144426.37</v>
      </c>
      <c r="Q9" s="13">
        <v>408363.09239999996</v>
      </c>
      <c r="S9">
        <v>29500620</v>
      </c>
      <c r="T9" t="s">
        <v>646</v>
      </c>
      <c r="U9">
        <v>0.5</v>
      </c>
    </row>
    <row r="10" spans="1:21" x14ac:dyDescent="0.25">
      <c r="A10" t="s">
        <v>7</v>
      </c>
      <c r="B10">
        <v>35</v>
      </c>
      <c r="C10">
        <v>686.4</v>
      </c>
      <c r="D10" s="3">
        <v>431</v>
      </c>
      <c r="E10" s="3">
        <v>483359.74999999994</v>
      </c>
      <c r="F10" s="13">
        <v>1716510.2754999998</v>
      </c>
      <c r="G10" s="29">
        <v>0.14200603173929979</v>
      </c>
      <c r="H10" s="29">
        <v>8.9167540325813241E-2</v>
      </c>
      <c r="J10" t="s">
        <v>7</v>
      </c>
      <c r="K10">
        <v>34</v>
      </c>
      <c r="L10" s="3">
        <v>200</v>
      </c>
      <c r="N10" t="s">
        <v>6</v>
      </c>
      <c r="O10">
        <v>41</v>
      </c>
      <c r="P10" s="3">
        <v>249376.47000000006</v>
      </c>
      <c r="Q10" s="13">
        <v>675936.65182000038</v>
      </c>
      <c r="S10">
        <v>29500861</v>
      </c>
      <c r="T10" t="s">
        <v>60</v>
      </c>
      <c r="U10">
        <v>0.5</v>
      </c>
    </row>
    <row r="11" spans="1:21" x14ac:dyDescent="0.25">
      <c r="A11" t="s">
        <v>8</v>
      </c>
      <c r="B11">
        <v>35</v>
      </c>
      <c r="C11">
        <v>1501.2</v>
      </c>
      <c r="D11" s="3">
        <v>509.2</v>
      </c>
      <c r="E11" s="3">
        <v>219124.67999999979</v>
      </c>
      <c r="F11" s="13">
        <v>991039.15707500034</v>
      </c>
      <c r="G11" s="29">
        <v>0.68508942032453912</v>
      </c>
      <c r="H11" s="29">
        <v>0.2323791185912972</v>
      </c>
      <c r="J11" t="s">
        <v>7</v>
      </c>
      <c r="K11">
        <v>35</v>
      </c>
      <c r="L11" s="3">
        <v>431</v>
      </c>
      <c r="N11" t="s">
        <v>6</v>
      </c>
      <c r="O11">
        <v>42</v>
      </c>
      <c r="P11" s="3">
        <v>219963.82000000004</v>
      </c>
      <c r="Q11" s="13">
        <v>596945.97303000023</v>
      </c>
      <c r="S11">
        <v>29500885</v>
      </c>
      <c r="T11" t="s">
        <v>133</v>
      </c>
      <c r="U11">
        <v>0.01</v>
      </c>
    </row>
    <row r="12" spans="1:21" x14ac:dyDescent="0.25">
      <c r="A12" t="s">
        <v>9</v>
      </c>
      <c r="B12">
        <v>35</v>
      </c>
      <c r="C12">
        <v>1812.9</v>
      </c>
      <c r="D12" s="3">
        <v>85.4</v>
      </c>
      <c r="E12" s="3">
        <v>133283.88000000024</v>
      </c>
      <c r="F12" s="13">
        <v>1064765.3302579992</v>
      </c>
      <c r="G12" s="29">
        <v>1.3601794905730511</v>
      </c>
      <c r="H12" s="29">
        <v>6.4073764959423338E-2</v>
      </c>
      <c r="J12" t="s">
        <v>7</v>
      </c>
      <c r="K12">
        <v>36</v>
      </c>
      <c r="L12" s="3">
        <v>39.5</v>
      </c>
      <c r="N12" t="s">
        <v>6</v>
      </c>
      <c r="O12">
        <v>43</v>
      </c>
      <c r="P12" s="3">
        <v>270819.07999999996</v>
      </c>
      <c r="Q12" s="13">
        <v>753298.42450000008</v>
      </c>
      <c r="S12">
        <v>29500886</v>
      </c>
      <c r="T12" t="s">
        <v>369</v>
      </c>
      <c r="U12">
        <v>1.5</v>
      </c>
    </row>
    <row r="13" spans="1:21" x14ac:dyDescent="0.25">
      <c r="A13" t="s">
        <v>6</v>
      </c>
      <c r="B13">
        <v>35</v>
      </c>
      <c r="C13">
        <v>2563.8000000000006</v>
      </c>
      <c r="D13" s="3">
        <v>30.4</v>
      </c>
      <c r="E13" s="3">
        <v>227627.63</v>
      </c>
      <c r="F13" s="13">
        <v>634053.52016999992</v>
      </c>
      <c r="G13" s="29">
        <v>1.1263131808735172</v>
      </c>
      <c r="H13" s="29">
        <v>1.3355144979544003E-2</v>
      </c>
      <c r="J13" t="s">
        <v>7</v>
      </c>
      <c r="K13">
        <v>37</v>
      </c>
      <c r="L13" s="3">
        <v>110</v>
      </c>
      <c r="N13" t="s">
        <v>6</v>
      </c>
      <c r="O13">
        <v>44</v>
      </c>
      <c r="P13" s="3">
        <v>187361.55</v>
      </c>
      <c r="Q13" s="13">
        <v>492503.03475999995</v>
      </c>
      <c r="S13">
        <v>29500891</v>
      </c>
      <c r="T13" t="s">
        <v>372</v>
      </c>
      <c r="U13">
        <v>2</v>
      </c>
    </row>
    <row r="14" spans="1:21" x14ac:dyDescent="0.25">
      <c r="A14" t="s">
        <v>8</v>
      </c>
      <c r="B14">
        <v>36</v>
      </c>
      <c r="C14">
        <v>4694.7</v>
      </c>
      <c r="D14" s="3">
        <v>326.10000000000002</v>
      </c>
      <c r="E14" s="3">
        <v>242385.9519999999</v>
      </c>
      <c r="F14" s="13">
        <v>1088242.6986649998</v>
      </c>
      <c r="G14" s="29">
        <v>1.9368696746913789</v>
      </c>
      <c r="H14" s="29">
        <v>0.13453749992903885</v>
      </c>
      <c r="J14" t="s">
        <v>7</v>
      </c>
      <c r="K14">
        <v>38</v>
      </c>
      <c r="L14" s="3">
        <v>145.5</v>
      </c>
      <c r="N14" t="s">
        <v>6</v>
      </c>
      <c r="O14">
        <v>45</v>
      </c>
      <c r="P14" s="3">
        <v>246659.00999999998</v>
      </c>
      <c r="Q14" s="13">
        <v>705332.99689999979</v>
      </c>
      <c r="S14">
        <v>29500895</v>
      </c>
      <c r="T14" t="s">
        <v>154</v>
      </c>
      <c r="U14">
        <v>0.01</v>
      </c>
    </row>
    <row r="15" spans="1:21" x14ac:dyDescent="0.25">
      <c r="A15" t="s">
        <v>7</v>
      </c>
      <c r="B15">
        <v>36</v>
      </c>
      <c r="C15">
        <v>69.5</v>
      </c>
      <c r="D15" s="3">
        <v>39.5</v>
      </c>
      <c r="E15" s="3">
        <v>469639.15</v>
      </c>
      <c r="F15" s="13">
        <v>1672891.0503</v>
      </c>
      <c r="G15" s="29">
        <v>1.4798595900703763E-2</v>
      </c>
      <c r="H15" s="29">
        <v>8.410712778097823E-3</v>
      </c>
      <c r="J15" t="s">
        <v>7</v>
      </c>
      <c r="K15">
        <v>39</v>
      </c>
      <c r="L15" s="3">
        <v>374.5</v>
      </c>
      <c r="N15" t="s">
        <v>6</v>
      </c>
      <c r="O15">
        <v>46</v>
      </c>
      <c r="P15" s="3">
        <v>287234.07199999993</v>
      </c>
      <c r="Q15" s="13">
        <v>829953.14024400001</v>
      </c>
      <c r="S15">
        <v>29500900</v>
      </c>
      <c r="T15" t="s">
        <v>373</v>
      </c>
      <c r="U15">
        <v>0.01</v>
      </c>
    </row>
    <row r="16" spans="1:21" x14ac:dyDescent="0.25">
      <c r="A16" t="s">
        <v>9</v>
      </c>
      <c r="B16">
        <v>36</v>
      </c>
      <c r="C16">
        <v>785.2</v>
      </c>
      <c r="D16" s="3">
        <v>4.2</v>
      </c>
      <c r="E16" s="3">
        <v>119301.62000000037</v>
      </c>
      <c r="F16" s="13">
        <v>981210.53497000039</v>
      </c>
      <c r="G16" s="29">
        <v>0.65816373658630756</v>
      </c>
      <c r="H16" s="29">
        <v>3.5204886572369992E-3</v>
      </c>
      <c r="J16" t="s">
        <v>7</v>
      </c>
      <c r="K16">
        <v>40</v>
      </c>
      <c r="L16" s="3">
        <v>311.89999999999998</v>
      </c>
      <c r="N16" t="s">
        <v>7</v>
      </c>
      <c r="O16">
        <v>33</v>
      </c>
      <c r="P16" s="3">
        <v>102943.20000000001</v>
      </c>
      <c r="Q16" s="13">
        <v>364959.90480000002</v>
      </c>
      <c r="S16">
        <v>29500906</v>
      </c>
      <c r="T16" t="s">
        <v>135</v>
      </c>
      <c r="U16">
        <v>0.01</v>
      </c>
    </row>
    <row r="17" spans="1:21" x14ac:dyDescent="0.25">
      <c r="A17" t="s">
        <v>6</v>
      </c>
      <c r="B17">
        <v>36</v>
      </c>
      <c r="C17">
        <v>2477.9</v>
      </c>
      <c r="D17" s="3"/>
      <c r="E17" s="3">
        <v>202723.38</v>
      </c>
      <c r="F17" s="13">
        <v>571762.02470000007</v>
      </c>
      <c r="G17" s="29">
        <v>1.2223059816780877</v>
      </c>
      <c r="H17" s="29"/>
      <c r="J17" t="s">
        <v>7</v>
      </c>
      <c r="K17">
        <v>41</v>
      </c>
      <c r="L17" s="3">
        <v>217</v>
      </c>
      <c r="N17" t="s">
        <v>7</v>
      </c>
      <c r="O17">
        <v>34</v>
      </c>
      <c r="P17" s="3">
        <v>457327.60000000003</v>
      </c>
      <c r="Q17" s="13">
        <v>1609419.2759000002</v>
      </c>
      <c r="S17">
        <v>29500910</v>
      </c>
      <c r="T17" t="s">
        <v>377</v>
      </c>
      <c r="U17">
        <v>0.01</v>
      </c>
    </row>
    <row r="18" spans="1:21" x14ac:dyDescent="0.25">
      <c r="A18" t="s">
        <v>8</v>
      </c>
      <c r="B18">
        <v>37</v>
      </c>
      <c r="C18">
        <v>1879.0300000000002</v>
      </c>
      <c r="D18" s="3">
        <v>241.9</v>
      </c>
      <c r="E18" s="3">
        <v>278362.88300000015</v>
      </c>
      <c r="F18" s="13">
        <v>1289265.5032000004</v>
      </c>
      <c r="G18" s="29">
        <v>0.67502893336537229</v>
      </c>
      <c r="H18" s="29">
        <v>8.6900953673482342E-2</v>
      </c>
      <c r="J18" t="s">
        <v>7</v>
      </c>
      <c r="K18">
        <v>42</v>
      </c>
      <c r="L18" s="3">
        <v>241</v>
      </c>
      <c r="N18" t="s">
        <v>7</v>
      </c>
      <c r="O18">
        <v>35</v>
      </c>
      <c r="P18" s="3">
        <v>483359.74999999994</v>
      </c>
      <c r="Q18" s="13">
        <v>1716510.2754999998</v>
      </c>
      <c r="S18">
        <v>29500913</v>
      </c>
      <c r="T18" t="s">
        <v>150</v>
      </c>
      <c r="U18">
        <v>0.01</v>
      </c>
    </row>
    <row r="19" spans="1:21" x14ac:dyDescent="0.25">
      <c r="A19" t="s">
        <v>6</v>
      </c>
      <c r="B19">
        <v>37</v>
      </c>
      <c r="C19">
        <v>5352.1</v>
      </c>
      <c r="D19" s="3">
        <v>160.5</v>
      </c>
      <c r="E19" s="3">
        <v>185422.99999999994</v>
      </c>
      <c r="F19" s="13">
        <v>498444.98790000007</v>
      </c>
      <c r="G19" s="29">
        <v>2.88642725012539</v>
      </c>
      <c r="H19" s="29">
        <v>8.6558841136212913E-2</v>
      </c>
      <c r="J19" t="s">
        <v>7</v>
      </c>
      <c r="K19">
        <v>43</v>
      </c>
      <c r="L19" s="3">
        <v>149</v>
      </c>
      <c r="N19" t="s">
        <v>7</v>
      </c>
      <c r="O19">
        <v>36</v>
      </c>
      <c r="P19" s="3">
        <v>469639.15</v>
      </c>
      <c r="Q19" s="13">
        <v>1672891.0503</v>
      </c>
      <c r="S19">
        <v>29500917</v>
      </c>
      <c r="T19" t="s">
        <v>448</v>
      </c>
      <c r="U19">
        <v>0.01</v>
      </c>
    </row>
    <row r="20" spans="1:21" x14ac:dyDescent="0.25">
      <c r="A20" t="s">
        <v>7</v>
      </c>
      <c r="B20">
        <v>37</v>
      </c>
      <c r="C20">
        <v>566</v>
      </c>
      <c r="D20" s="3">
        <v>110</v>
      </c>
      <c r="E20" s="3">
        <v>530850.79999999993</v>
      </c>
      <c r="F20" s="13">
        <v>1881174.0554999998</v>
      </c>
      <c r="G20" s="29">
        <v>0.1066212954751128</v>
      </c>
      <c r="H20" s="29">
        <v>2.0721453184209201E-2</v>
      </c>
      <c r="J20" t="s">
        <v>7</v>
      </c>
      <c r="K20">
        <v>44</v>
      </c>
      <c r="L20" s="3">
        <v>107.8</v>
      </c>
      <c r="N20" t="s">
        <v>7</v>
      </c>
      <c r="O20">
        <v>37</v>
      </c>
      <c r="P20" s="3">
        <v>530850.79999999993</v>
      </c>
      <c r="Q20" s="13">
        <v>1881174.0554999998</v>
      </c>
      <c r="S20">
        <v>29500918</v>
      </c>
      <c r="T20" t="s">
        <v>466</v>
      </c>
      <c r="U20">
        <v>0.5</v>
      </c>
    </row>
    <row r="21" spans="1:21" x14ac:dyDescent="0.25">
      <c r="A21" t="s">
        <v>9</v>
      </c>
      <c r="B21">
        <v>37</v>
      </c>
      <c r="C21">
        <v>750</v>
      </c>
      <c r="D21" s="3">
        <v>1</v>
      </c>
      <c r="E21" s="3">
        <v>123126.4500000003</v>
      </c>
      <c r="F21" s="13">
        <v>960090.35949500022</v>
      </c>
      <c r="G21" s="29">
        <v>0.60912988232828791</v>
      </c>
      <c r="H21" s="29">
        <v>8.1217317643771699E-4</v>
      </c>
      <c r="J21" t="s">
        <v>7</v>
      </c>
      <c r="K21">
        <v>46</v>
      </c>
      <c r="L21" s="3">
        <v>220</v>
      </c>
      <c r="N21" t="s">
        <v>7</v>
      </c>
      <c r="O21">
        <v>38</v>
      </c>
      <c r="P21" s="3">
        <v>657778.80000000005</v>
      </c>
      <c r="Q21" s="13">
        <v>2323749.9694000003</v>
      </c>
      <c r="S21">
        <v>29500943</v>
      </c>
      <c r="T21" t="s">
        <v>481</v>
      </c>
      <c r="U21">
        <v>0.5</v>
      </c>
    </row>
    <row r="22" spans="1:21" x14ac:dyDescent="0.25">
      <c r="A22" t="s">
        <v>9</v>
      </c>
      <c r="B22">
        <v>38</v>
      </c>
      <c r="C22">
        <v>930.5</v>
      </c>
      <c r="D22" s="3">
        <v>354.5</v>
      </c>
      <c r="E22" s="3">
        <v>134610.38000000015</v>
      </c>
      <c r="F22" s="13">
        <v>1115813.6175929999</v>
      </c>
      <c r="G22" s="29">
        <v>0.69125427028732778</v>
      </c>
      <c r="H22" s="29">
        <v>0.26335264784186746</v>
      </c>
      <c r="J22" t="s">
        <v>7</v>
      </c>
      <c r="K22">
        <v>47</v>
      </c>
      <c r="L22" s="3">
        <v>55</v>
      </c>
      <c r="N22" t="s">
        <v>7</v>
      </c>
      <c r="O22">
        <v>39</v>
      </c>
      <c r="P22" s="3">
        <v>556163.19999999995</v>
      </c>
      <c r="Q22" s="13">
        <v>1966478.0806999998</v>
      </c>
      <c r="S22">
        <v>29500945</v>
      </c>
      <c r="T22" t="s">
        <v>477</v>
      </c>
      <c r="U22">
        <v>0.5</v>
      </c>
    </row>
    <row r="23" spans="1:21" x14ac:dyDescent="0.25">
      <c r="A23" t="s">
        <v>8</v>
      </c>
      <c r="B23">
        <v>38</v>
      </c>
      <c r="C23">
        <v>3014.2999999999997</v>
      </c>
      <c r="D23" s="3">
        <v>197.7</v>
      </c>
      <c r="E23" s="3">
        <v>280334.21800000011</v>
      </c>
      <c r="F23" s="13">
        <v>1361868.9488349999</v>
      </c>
      <c r="G23" s="29">
        <v>1.0752522547925272</v>
      </c>
      <c r="H23" s="29">
        <v>7.0522964128481788E-2</v>
      </c>
      <c r="J23" t="s">
        <v>8</v>
      </c>
      <c r="K23">
        <v>33</v>
      </c>
      <c r="L23" s="3">
        <v>100</v>
      </c>
      <c r="N23" t="s">
        <v>7</v>
      </c>
      <c r="O23">
        <v>40</v>
      </c>
      <c r="P23" s="3">
        <v>235699.19999999998</v>
      </c>
      <c r="Q23" s="13">
        <v>828151.67130000005</v>
      </c>
      <c r="S23">
        <v>29500947</v>
      </c>
      <c r="T23" t="s">
        <v>480</v>
      </c>
      <c r="U23">
        <v>0.5</v>
      </c>
    </row>
    <row r="24" spans="1:21" x14ac:dyDescent="0.25">
      <c r="A24" t="s">
        <v>7</v>
      </c>
      <c r="B24">
        <v>38</v>
      </c>
      <c r="C24">
        <v>280.5</v>
      </c>
      <c r="D24" s="3">
        <v>145.5</v>
      </c>
      <c r="E24" s="3">
        <v>657778.80000000005</v>
      </c>
      <c r="F24" s="13">
        <v>2323749.9694000003</v>
      </c>
      <c r="G24" s="29">
        <v>4.2643514810754006E-2</v>
      </c>
      <c r="H24" s="29">
        <v>2.211989805691518E-2</v>
      </c>
      <c r="J24" t="s">
        <v>8</v>
      </c>
      <c r="K24">
        <v>34</v>
      </c>
      <c r="L24" s="3">
        <v>297.2</v>
      </c>
      <c r="N24" t="s">
        <v>7</v>
      </c>
      <c r="O24">
        <v>41</v>
      </c>
      <c r="P24" s="3">
        <v>532830.80000000005</v>
      </c>
      <c r="Q24" s="13">
        <v>1880497.0457999997</v>
      </c>
      <c r="S24">
        <v>29500948</v>
      </c>
      <c r="T24" t="s">
        <v>647</v>
      </c>
      <c r="U24">
        <v>0.5</v>
      </c>
    </row>
    <row r="25" spans="1:21" x14ac:dyDescent="0.25">
      <c r="A25" t="s">
        <v>6</v>
      </c>
      <c r="B25">
        <v>38</v>
      </c>
      <c r="C25">
        <v>1775.5</v>
      </c>
      <c r="D25" s="3"/>
      <c r="E25" s="3">
        <v>227515.16000000003</v>
      </c>
      <c r="F25" s="13">
        <v>643873.44149999984</v>
      </c>
      <c r="G25" s="29">
        <v>0.7803875574708955</v>
      </c>
      <c r="H25" s="29"/>
      <c r="J25" t="s">
        <v>8</v>
      </c>
      <c r="K25">
        <v>35</v>
      </c>
      <c r="L25" s="3">
        <v>509.2</v>
      </c>
      <c r="N25" t="s">
        <v>7</v>
      </c>
      <c r="O25">
        <v>42</v>
      </c>
      <c r="P25" s="3">
        <v>540188.30000000005</v>
      </c>
      <c r="Q25" s="13">
        <v>1902738.2708000003</v>
      </c>
      <c r="S25">
        <v>29500952</v>
      </c>
      <c r="T25" t="s">
        <v>378</v>
      </c>
      <c r="U25">
        <v>1.5</v>
      </c>
    </row>
    <row r="26" spans="1:21" x14ac:dyDescent="0.25">
      <c r="A26" t="s">
        <v>8</v>
      </c>
      <c r="B26">
        <v>39</v>
      </c>
      <c r="C26">
        <v>3462.4</v>
      </c>
      <c r="D26" s="3">
        <v>640</v>
      </c>
      <c r="E26" s="3">
        <v>254466.77000000008</v>
      </c>
      <c r="F26" s="13">
        <v>1166713.1766800003</v>
      </c>
      <c r="G26" s="29">
        <v>1.3606491723850618</v>
      </c>
      <c r="H26" s="29">
        <v>0.25150631652219257</v>
      </c>
      <c r="J26" t="s">
        <v>8</v>
      </c>
      <c r="K26">
        <v>36</v>
      </c>
      <c r="L26" s="3">
        <v>326.10000000000002</v>
      </c>
      <c r="N26" t="s">
        <v>7</v>
      </c>
      <c r="O26">
        <v>43</v>
      </c>
      <c r="P26" s="3">
        <v>492134.64999999997</v>
      </c>
      <c r="Q26" s="13">
        <v>1732575.3748999995</v>
      </c>
      <c r="S26">
        <v>29501000</v>
      </c>
      <c r="T26" t="s">
        <v>648</v>
      </c>
      <c r="U26">
        <v>1</v>
      </c>
    </row>
    <row r="27" spans="1:21" x14ac:dyDescent="0.25">
      <c r="A27" t="s">
        <v>7</v>
      </c>
      <c r="B27">
        <v>39</v>
      </c>
      <c r="C27">
        <v>490.9</v>
      </c>
      <c r="D27" s="3">
        <v>374.5</v>
      </c>
      <c r="E27" s="3">
        <v>556163.19999999995</v>
      </c>
      <c r="F27" s="13">
        <v>1966478.0806999998</v>
      </c>
      <c r="G27" s="29">
        <v>8.8265458771813743E-2</v>
      </c>
      <c r="H27" s="29">
        <v>6.7336350193612241E-2</v>
      </c>
      <c r="J27" t="s">
        <v>8</v>
      </c>
      <c r="K27">
        <v>37</v>
      </c>
      <c r="L27" s="3">
        <v>241.9</v>
      </c>
      <c r="N27" t="s">
        <v>7</v>
      </c>
      <c r="O27">
        <v>44</v>
      </c>
      <c r="P27" s="3">
        <v>477718.39999999997</v>
      </c>
      <c r="Q27" s="13">
        <v>1740758.5310999998</v>
      </c>
      <c r="S27">
        <v>29501002</v>
      </c>
      <c r="T27" t="s">
        <v>649</v>
      </c>
      <c r="U27">
        <v>1</v>
      </c>
    </row>
    <row r="28" spans="1:21" x14ac:dyDescent="0.25">
      <c r="A28" t="s">
        <v>9</v>
      </c>
      <c r="B28">
        <v>39</v>
      </c>
      <c r="C28">
        <v>1091</v>
      </c>
      <c r="D28" s="3">
        <v>43</v>
      </c>
      <c r="E28" s="3">
        <v>112648.27000000014</v>
      </c>
      <c r="F28" s="13">
        <v>875858.04054600035</v>
      </c>
      <c r="G28" s="29">
        <v>0.96850133606135158</v>
      </c>
      <c r="H28" s="29">
        <v>3.8171913336973527E-2</v>
      </c>
      <c r="J28" t="s">
        <v>8</v>
      </c>
      <c r="K28">
        <v>38</v>
      </c>
      <c r="L28" s="3">
        <v>197.7</v>
      </c>
      <c r="N28" t="s">
        <v>7</v>
      </c>
      <c r="O28">
        <v>45</v>
      </c>
      <c r="P28" s="3">
        <v>476686.39999999997</v>
      </c>
      <c r="Q28" s="13">
        <v>1734827.8128</v>
      </c>
      <c r="S28">
        <v>29501003</v>
      </c>
      <c r="T28" t="s">
        <v>650</v>
      </c>
      <c r="U28">
        <v>1</v>
      </c>
    </row>
    <row r="29" spans="1:21" x14ac:dyDescent="0.25">
      <c r="A29" t="s">
        <v>6</v>
      </c>
      <c r="B29">
        <v>39</v>
      </c>
      <c r="C29">
        <v>3672.5</v>
      </c>
      <c r="D29" s="3">
        <v>85.8</v>
      </c>
      <c r="E29" s="3">
        <v>238279.41999999998</v>
      </c>
      <c r="F29" s="13">
        <v>664607.00639999984</v>
      </c>
      <c r="G29" s="29">
        <v>1.541257738498776</v>
      </c>
      <c r="H29" s="29">
        <v>3.600814539501565E-2</v>
      </c>
      <c r="J29" t="s">
        <v>8</v>
      </c>
      <c r="K29">
        <v>39</v>
      </c>
      <c r="L29" s="3">
        <v>640</v>
      </c>
      <c r="N29" t="s">
        <v>7</v>
      </c>
      <c r="O29">
        <v>46</v>
      </c>
      <c r="P29" s="3">
        <v>414955.85000000003</v>
      </c>
      <c r="Q29" s="13">
        <v>1509427.0424000002</v>
      </c>
      <c r="S29">
        <v>29501009</v>
      </c>
      <c r="T29" t="s">
        <v>374</v>
      </c>
      <c r="U29">
        <v>1.5</v>
      </c>
    </row>
    <row r="30" spans="1:21" x14ac:dyDescent="0.25">
      <c r="A30" t="s">
        <v>8</v>
      </c>
      <c r="B30">
        <v>40</v>
      </c>
      <c r="C30">
        <v>4739</v>
      </c>
      <c r="D30" s="3">
        <v>580.4</v>
      </c>
      <c r="E30" s="3">
        <v>164816.58100000001</v>
      </c>
      <c r="F30" s="13">
        <v>733561.11782000004</v>
      </c>
      <c r="G30" s="29">
        <v>2.8753175021874773</v>
      </c>
      <c r="H30" s="29">
        <v>0.35214903529639408</v>
      </c>
      <c r="J30" t="s">
        <v>8</v>
      </c>
      <c r="K30">
        <v>40</v>
      </c>
      <c r="L30" s="3">
        <v>580.4</v>
      </c>
      <c r="N30" t="s">
        <v>8</v>
      </c>
      <c r="O30">
        <v>33</v>
      </c>
      <c r="P30" s="3">
        <v>83654.659999999989</v>
      </c>
      <c r="Q30" s="13">
        <v>371556.41630499985</v>
      </c>
      <c r="S30">
        <v>29501013</v>
      </c>
      <c r="T30" t="s">
        <v>144</v>
      </c>
      <c r="U30">
        <v>1E-4</v>
      </c>
    </row>
    <row r="31" spans="1:21" x14ac:dyDescent="0.25">
      <c r="A31" t="s">
        <v>7</v>
      </c>
      <c r="B31">
        <v>40</v>
      </c>
      <c r="C31">
        <v>406.4</v>
      </c>
      <c r="D31" s="3">
        <v>311.89999999999998</v>
      </c>
      <c r="E31" s="3">
        <v>235699.19999999998</v>
      </c>
      <c r="F31" s="13">
        <v>828151.67130000005</v>
      </c>
      <c r="G31" s="29">
        <v>0.17242315629412405</v>
      </c>
      <c r="H31" s="29">
        <v>0.13232968122081024</v>
      </c>
      <c r="J31" t="s">
        <v>8</v>
      </c>
      <c r="K31">
        <v>41</v>
      </c>
      <c r="L31" s="3">
        <v>230.5</v>
      </c>
      <c r="N31" t="s">
        <v>8</v>
      </c>
      <c r="O31">
        <v>34</v>
      </c>
      <c r="P31" s="3">
        <v>274446.18000000005</v>
      </c>
      <c r="Q31" s="13">
        <v>1251036.9723250004</v>
      </c>
      <c r="S31">
        <v>29501021</v>
      </c>
      <c r="T31" t="s">
        <v>651</v>
      </c>
      <c r="U31">
        <v>0.5</v>
      </c>
    </row>
    <row r="32" spans="1:21" x14ac:dyDescent="0.25">
      <c r="A32" t="s">
        <v>6</v>
      </c>
      <c r="B32">
        <v>40</v>
      </c>
      <c r="C32">
        <v>3931.3999999999996</v>
      </c>
      <c r="D32" s="3">
        <v>122</v>
      </c>
      <c r="E32" s="3">
        <v>144426.37</v>
      </c>
      <c r="F32" s="13">
        <v>408363.09239999996</v>
      </c>
      <c r="G32" s="29">
        <v>2.7220790773873218</v>
      </c>
      <c r="H32" s="29">
        <v>8.4472108521456299E-2</v>
      </c>
      <c r="J32" t="s">
        <v>8</v>
      </c>
      <c r="K32">
        <v>42</v>
      </c>
      <c r="L32" s="3">
        <v>211.79999999999998</v>
      </c>
      <c r="N32" t="s">
        <v>8</v>
      </c>
      <c r="O32">
        <v>35</v>
      </c>
      <c r="P32" s="3">
        <v>219124.67999999979</v>
      </c>
      <c r="Q32" s="13">
        <v>991039.15707500034</v>
      </c>
      <c r="S32">
        <v>29501023</v>
      </c>
      <c r="T32" t="s">
        <v>130</v>
      </c>
      <c r="U32">
        <v>1E-4</v>
      </c>
    </row>
    <row r="33" spans="1:21" x14ac:dyDescent="0.25">
      <c r="A33" t="s">
        <v>9</v>
      </c>
      <c r="B33">
        <v>40</v>
      </c>
      <c r="C33">
        <v>1249.8000000000002</v>
      </c>
      <c r="D33" s="3">
        <v>37.4</v>
      </c>
      <c r="E33" s="3">
        <v>75414.120000000039</v>
      </c>
      <c r="F33" s="13">
        <v>593821.75861300004</v>
      </c>
      <c r="G33" s="29">
        <v>1.6572493320879425</v>
      </c>
      <c r="H33" s="29">
        <v>4.9592834869650382E-2</v>
      </c>
      <c r="J33" t="s">
        <v>8</v>
      </c>
      <c r="K33">
        <v>43</v>
      </c>
      <c r="L33" s="3">
        <v>766.7</v>
      </c>
      <c r="N33" t="s">
        <v>8</v>
      </c>
      <c r="O33">
        <v>36</v>
      </c>
      <c r="P33" s="3">
        <v>242385.9519999999</v>
      </c>
      <c r="Q33" s="13">
        <v>1088242.6986649998</v>
      </c>
      <c r="S33">
        <v>29501028</v>
      </c>
      <c r="T33" t="s">
        <v>142</v>
      </c>
      <c r="U33">
        <v>1E-4</v>
      </c>
    </row>
    <row r="34" spans="1:21" x14ac:dyDescent="0.25">
      <c r="A34" t="s">
        <v>7</v>
      </c>
      <c r="B34">
        <v>41</v>
      </c>
      <c r="C34">
        <v>507</v>
      </c>
      <c r="D34" s="3">
        <v>217</v>
      </c>
      <c r="E34" s="3">
        <v>532830.80000000005</v>
      </c>
      <c r="F34" s="13">
        <v>1880497.0457999997</v>
      </c>
      <c r="G34" s="29">
        <v>9.5152157120046349E-2</v>
      </c>
      <c r="H34" s="29">
        <v>4.0725873954733843E-2</v>
      </c>
      <c r="J34" t="s">
        <v>8</v>
      </c>
      <c r="K34">
        <v>44</v>
      </c>
      <c r="L34" s="3">
        <v>226.2</v>
      </c>
      <c r="N34" t="s">
        <v>8</v>
      </c>
      <c r="O34">
        <v>37</v>
      </c>
      <c r="P34" s="3">
        <v>278362.88300000015</v>
      </c>
      <c r="Q34" s="13">
        <v>1289265.5032000004</v>
      </c>
      <c r="S34">
        <v>29501029</v>
      </c>
      <c r="T34" t="s">
        <v>366</v>
      </c>
      <c r="U34">
        <v>1.5</v>
      </c>
    </row>
    <row r="35" spans="1:21" x14ac:dyDescent="0.25">
      <c r="A35" t="s">
        <v>8</v>
      </c>
      <c r="B35">
        <v>41</v>
      </c>
      <c r="C35">
        <v>2828.5</v>
      </c>
      <c r="D35" s="3">
        <v>230.5</v>
      </c>
      <c r="E35" s="3">
        <v>229518.07799999998</v>
      </c>
      <c r="F35" s="13">
        <v>1083745.6813300001</v>
      </c>
      <c r="G35" s="29">
        <v>1.2323647987327606</v>
      </c>
      <c r="H35" s="29">
        <v>0.10042781902347581</v>
      </c>
      <c r="J35" t="s">
        <v>8</v>
      </c>
      <c r="K35">
        <v>45</v>
      </c>
      <c r="L35" s="3">
        <v>253</v>
      </c>
      <c r="N35" t="s">
        <v>8</v>
      </c>
      <c r="O35">
        <v>38</v>
      </c>
      <c r="P35" s="3">
        <v>280334.21800000011</v>
      </c>
      <c r="Q35" s="13">
        <v>1361868.9488349999</v>
      </c>
      <c r="S35">
        <v>29501030</v>
      </c>
      <c r="T35" t="s">
        <v>371</v>
      </c>
      <c r="U35">
        <v>1.5</v>
      </c>
    </row>
    <row r="36" spans="1:21" x14ac:dyDescent="0.25">
      <c r="A36" t="s">
        <v>9</v>
      </c>
      <c r="B36">
        <v>41</v>
      </c>
      <c r="C36">
        <v>2991</v>
      </c>
      <c r="D36" s="3">
        <v>210</v>
      </c>
      <c r="E36" s="3">
        <v>132167.2800000002</v>
      </c>
      <c r="F36" s="13">
        <v>1103720.8961080003</v>
      </c>
      <c r="G36" s="29">
        <v>2.2630412005149805</v>
      </c>
      <c r="H36" s="29">
        <v>0.15888955269413102</v>
      </c>
      <c r="J36" t="s">
        <v>8</v>
      </c>
      <c r="K36">
        <v>46</v>
      </c>
      <c r="L36" s="3">
        <v>381</v>
      </c>
      <c r="N36" t="s">
        <v>8</v>
      </c>
      <c r="O36">
        <v>39</v>
      </c>
      <c r="P36" s="3">
        <v>254466.77000000008</v>
      </c>
      <c r="Q36" s="13">
        <v>1166713.1766800003</v>
      </c>
      <c r="S36">
        <v>29501032</v>
      </c>
      <c r="T36" t="s">
        <v>652</v>
      </c>
      <c r="U36">
        <v>1</v>
      </c>
    </row>
    <row r="37" spans="1:21" x14ac:dyDescent="0.25">
      <c r="A37" t="s">
        <v>6</v>
      </c>
      <c r="B37">
        <v>41</v>
      </c>
      <c r="C37">
        <v>3712</v>
      </c>
      <c r="D37" s="3"/>
      <c r="E37" s="3">
        <v>249376.47000000006</v>
      </c>
      <c r="F37" s="13">
        <v>675936.65182000038</v>
      </c>
      <c r="G37" s="29">
        <v>1.4885125288685011</v>
      </c>
      <c r="H37" s="29"/>
      <c r="J37" t="s">
        <v>8</v>
      </c>
      <c r="K37">
        <v>47</v>
      </c>
      <c r="L37" s="3">
        <v>188</v>
      </c>
      <c r="N37" t="s">
        <v>8</v>
      </c>
      <c r="O37">
        <v>40</v>
      </c>
      <c r="P37" s="3">
        <v>164816.58100000001</v>
      </c>
      <c r="Q37" s="13">
        <v>733561.11782000004</v>
      </c>
      <c r="S37">
        <v>29501039</v>
      </c>
      <c r="T37" t="s">
        <v>370</v>
      </c>
      <c r="U37">
        <v>1E-4</v>
      </c>
    </row>
    <row r="38" spans="1:21" x14ac:dyDescent="0.25">
      <c r="A38" t="s">
        <v>8</v>
      </c>
      <c r="B38">
        <v>42</v>
      </c>
      <c r="C38">
        <v>4312.4000000000005</v>
      </c>
      <c r="D38" s="3">
        <v>211.79999999999998</v>
      </c>
      <c r="E38" s="3">
        <v>225952.78000000006</v>
      </c>
      <c r="F38" s="13">
        <v>1029799.791695</v>
      </c>
      <c r="G38" s="29">
        <v>1.908540359627352</v>
      </c>
      <c r="H38" s="29">
        <v>9.3736399260057751E-2</v>
      </c>
      <c r="J38" t="s">
        <v>9</v>
      </c>
      <c r="K38">
        <v>33</v>
      </c>
      <c r="L38" s="3">
        <v>1</v>
      </c>
      <c r="N38" t="s">
        <v>8</v>
      </c>
      <c r="O38">
        <v>41</v>
      </c>
      <c r="P38" s="3">
        <v>229518.07799999998</v>
      </c>
      <c r="Q38" s="13">
        <v>1083745.6813300001</v>
      </c>
      <c r="S38">
        <v>29501053</v>
      </c>
      <c r="T38" t="s">
        <v>653</v>
      </c>
      <c r="U38">
        <v>0.5</v>
      </c>
    </row>
    <row r="39" spans="1:21" x14ac:dyDescent="0.25">
      <c r="A39" t="s">
        <v>7</v>
      </c>
      <c r="B39">
        <v>42</v>
      </c>
      <c r="C39">
        <v>481</v>
      </c>
      <c r="D39" s="3">
        <v>241</v>
      </c>
      <c r="E39" s="3">
        <v>540188.30000000005</v>
      </c>
      <c r="F39" s="13">
        <v>1902738.2708000003</v>
      </c>
      <c r="G39" s="29">
        <v>8.9043024441662275E-2</v>
      </c>
      <c r="H39" s="29">
        <v>4.4614072537298564E-2</v>
      </c>
      <c r="J39" t="s">
        <v>9</v>
      </c>
      <c r="K39">
        <v>35</v>
      </c>
      <c r="L39" s="3">
        <v>85.4</v>
      </c>
      <c r="N39" t="s">
        <v>8</v>
      </c>
      <c r="O39">
        <v>42</v>
      </c>
      <c r="P39" s="3">
        <v>225952.78000000006</v>
      </c>
      <c r="Q39" s="13">
        <v>1029799.791695</v>
      </c>
      <c r="S39">
        <v>29501054</v>
      </c>
      <c r="T39" t="s">
        <v>479</v>
      </c>
      <c r="U39">
        <v>0.5</v>
      </c>
    </row>
    <row r="40" spans="1:21" x14ac:dyDescent="0.25">
      <c r="A40" t="s">
        <v>9</v>
      </c>
      <c r="B40">
        <v>42</v>
      </c>
      <c r="C40">
        <v>2363</v>
      </c>
      <c r="D40" s="3">
        <v>106</v>
      </c>
      <c r="E40" s="3">
        <v>154379.08000000028</v>
      </c>
      <c r="F40" s="13">
        <v>1249655.7048540001</v>
      </c>
      <c r="G40" s="29">
        <v>1.530647805389173</v>
      </c>
      <c r="H40" s="29">
        <v>6.8662152929010734E-2</v>
      </c>
      <c r="J40" t="s">
        <v>9</v>
      </c>
      <c r="K40">
        <v>36</v>
      </c>
      <c r="L40" s="3">
        <v>4.2</v>
      </c>
      <c r="N40" t="s">
        <v>8</v>
      </c>
      <c r="O40">
        <v>43</v>
      </c>
      <c r="P40" s="3">
        <v>249391.08099999989</v>
      </c>
      <c r="Q40" s="13">
        <v>1117786.7534950001</v>
      </c>
      <c r="S40">
        <v>29501055</v>
      </c>
      <c r="T40" t="s">
        <v>76</v>
      </c>
      <c r="U40">
        <v>0.5</v>
      </c>
    </row>
    <row r="41" spans="1:21" x14ac:dyDescent="0.25">
      <c r="A41" t="s">
        <v>6</v>
      </c>
      <c r="B41">
        <v>42</v>
      </c>
      <c r="C41">
        <v>4454.7</v>
      </c>
      <c r="D41" s="3">
        <v>29</v>
      </c>
      <c r="E41" s="3">
        <v>219963.82000000004</v>
      </c>
      <c r="F41" s="13">
        <v>596945.97303000023</v>
      </c>
      <c r="G41" s="29">
        <v>2.0251966891646087</v>
      </c>
      <c r="H41" s="29">
        <v>1.3183986348300368E-2</v>
      </c>
      <c r="J41" t="s">
        <v>9</v>
      </c>
      <c r="K41">
        <v>37</v>
      </c>
      <c r="L41" s="3">
        <v>1</v>
      </c>
      <c r="N41" t="s">
        <v>8</v>
      </c>
      <c r="O41">
        <v>44</v>
      </c>
      <c r="P41" s="3">
        <v>229262.95199999993</v>
      </c>
      <c r="Q41" s="13">
        <v>1051098.7532199998</v>
      </c>
      <c r="S41">
        <v>29501056</v>
      </c>
      <c r="T41" t="s">
        <v>654</v>
      </c>
      <c r="U41">
        <v>0.5</v>
      </c>
    </row>
    <row r="42" spans="1:21" x14ac:dyDescent="0.25">
      <c r="A42" t="s">
        <v>8</v>
      </c>
      <c r="B42">
        <v>43</v>
      </c>
      <c r="C42">
        <v>4696.9000000000005</v>
      </c>
      <c r="D42" s="3">
        <v>766.7</v>
      </c>
      <c r="E42" s="3">
        <v>249391.08099999989</v>
      </c>
      <c r="F42" s="13">
        <v>1117786.7534950001</v>
      </c>
      <c r="G42" s="29">
        <v>1.8833472236322688</v>
      </c>
      <c r="H42" s="29">
        <v>0.3074287969424217</v>
      </c>
      <c r="J42" t="s">
        <v>9</v>
      </c>
      <c r="K42">
        <v>38</v>
      </c>
      <c r="L42" s="3">
        <v>354.5</v>
      </c>
      <c r="N42" t="s">
        <v>8</v>
      </c>
      <c r="O42">
        <v>45</v>
      </c>
      <c r="P42" s="3">
        <v>281972.42600000009</v>
      </c>
      <c r="Q42" s="13">
        <v>1289774.336510001</v>
      </c>
      <c r="S42">
        <v>29501057</v>
      </c>
      <c r="T42" t="s">
        <v>655</v>
      </c>
      <c r="U42">
        <v>0.5</v>
      </c>
    </row>
    <row r="43" spans="1:21" x14ac:dyDescent="0.25">
      <c r="A43" t="s">
        <v>9</v>
      </c>
      <c r="B43">
        <v>43</v>
      </c>
      <c r="C43">
        <v>1843.4</v>
      </c>
      <c r="D43" s="3">
        <v>56.4</v>
      </c>
      <c r="E43" s="3">
        <v>126519.16000000011</v>
      </c>
      <c r="F43" s="13">
        <v>1023919.259223</v>
      </c>
      <c r="G43" s="29">
        <v>1.4570125188943703</v>
      </c>
      <c r="H43" s="29">
        <v>4.4578228309451268E-2</v>
      </c>
      <c r="J43" t="s">
        <v>9</v>
      </c>
      <c r="K43">
        <v>39</v>
      </c>
      <c r="L43" s="3">
        <v>43</v>
      </c>
      <c r="N43" t="s">
        <v>8</v>
      </c>
      <c r="O43">
        <v>46</v>
      </c>
      <c r="P43" s="3">
        <v>260387.38600000009</v>
      </c>
      <c r="Q43" s="13">
        <v>1188595.2350299999</v>
      </c>
      <c r="S43">
        <v>29501063</v>
      </c>
      <c r="T43" t="s">
        <v>656</v>
      </c>
      <c r="U43">
        <v>0.5</v>
      </c>
    </row>
    <row r="44" spans="1:21" x14ac:dyDescent="0.25">
      <c r="A44" t="s">
        <v>7</v>
      </c>
      <c r="B44">
        <v>43</v>
      </c>
      <c r="C44">
        <v>164</v>
      </c>
      <c r="D44" s="3">
        <v>149</v>
      </c>
      <c r="E44" s="3">
        <v>492134.64999999997</v>
      </c>
      <c r="F44" s="13">
        <v>1732575.3748999995</v>
      </c>
      <c r="G44" s="29">
        <v>3.3324213200594595E-2</v>
      </c>
      <c r="H44" s="29">
        <v>3.0276266871271919E-2</v>
      </c>
      <c r="J44" t="s">
        <v>9</v>
      </c>
      <c r="K44">
        <v>40</v>
      </c>
      <c r="L44" s="3">
        <v>37.4</v>
      </c>
      <c r="N44" t="s">
        <v>9</v>
      </c>
      <c r="O44">
        <v>33</v>
      </c>
      <c r="P44" s="3">
        <v>49993.119999999966</v>
      </c>
      <c r="Q44" s="13">
        <v>364491.78799999977</v>
      </c>
      <c r="S44">
        <v>29501064</v>
      </c>
      <c r="T44" t="s">
        <v>657</v>
      </c>
      <c r="U44">
        <v>0.5</v>
      </c>
    </row>
    <row r="45" spans="1:21" x14ac:dyDescent="0.25">
      <c r="A45" t="s">
        <v>6</v>
      </c>
      <c r="B45">
        <v>43</v>
      </c>
      <c r="C45">
        <v>2881.1000000000008</v>
      </c>
      <c r="D45" s="3"/>
      <c r="E45" s="3">
        <v>270819.07999999996</v>
      </c>
      <c r="F45" s="13">
        <v>753298.42450000008</v>
      </c>
      <c r="G45" s="29">
        <v>1.0638467570305612</v>
      </c>
      <c r="H45" s="29"/>
      <c r="J45" t="s">
        <v>9</v>
      </c>
      <c r="K45">
        <v>41</v>
      </c>
      <c r="L45" s="3">
        <v>210</v>
      </c>
      <c r="N45" t="s">
        <v>9</v>
      </c>
      <c r="O45">
        <v>34</v>
      </c>
      <c r="P45" s="3">
        <v>128382.82000000024</v>
      </c>
      <c r="Q45" s="13">
        <v>1076303.6652289997</v>
      </c>
      <c r="S45">
        <v>29501069</v>
      </c>
      <c r="T45" t="s">
        <v>658</v>
      </c>
      <c r="U45">
        <v>0.5</v>
      </c>
    </row>
    <row r="46" spans="1:21" x14ac:dyDescent="0.25">
      <c r="A46" t="s">
        <v>7</v>
      </c>
      <c r="B46">
        <v>44</v>
      </c>
      <c r="C46">
        <v>107.8</v>
      </c>
      <c r="D46" s="3">
        <v>107.8</v>
      </c>
      <c r="E46" s="3">
        <v>477718.39999999997</v>
      </c>
      <c r="F46" s="13">
        <v>1740758.5310999998</v>
      </c>
      <c r="G46" s="29">
        <v>2.2565595128845782E-2</v>
      </c>
      <c r="H46" s="29">
        <v>2.2565595128845782E-2</v>
      </c>
      <c r="J46" t="s">
        <v>9</v>
      </c>
      <c r="K46">
        <v>42</v>
      </c>
      <c r="L46" s="3">
        <v>106</v>
      </c>
      <c r="N46" t="s">
        <v>9</v>
      </c>
      <c r="O46">
        <v>35</v>
      </c>
      <c r="P46" s="3">
        <v>133283.88000000024</v>
      </c>
      <c r="Q46" s="13">
        <v>1064765.3302579992</v>
      </c>
      <c r="S46">
        <v>29501070</v>
      </c>
      <c r="T46" t="s">
        <v>659</v>
      </c>
      <c r="U46">
        <v>0.5</v>
      </c>
    </row>
    <row r="47" spans="1:21" x14ac:dyDescent="0.25">
      <c r="A47" t="s">
        <v>9</v>
      </c>
      <c r="B47">
        <v>44</v>
      </c>
      <c r="C47">
        <v>246.2</v>
      </c>
      <c r="D47" s="3">
        <v>61.2</v>
      </c>
      <c r="E47" s="3">
        <v>114312.29999999996</v>
      </c>
      <c r="F47" s="13">
        <v>992230.68716899992</v>
      </c>
      <c r="G47" s="29">
        <v>0.21537489841425644</v>
      </c>
      <c r="H47" s="29">
        <v>5.3537545828401686E-2</v>
      </c>
      <c r="J47" t="s">
        <v>9</v>
      </c>
      <c r="K47">
        <v>43</v>
      </c>
      <c r="L47" s="3">
        <v>56.4</v>
      </c>
      <c r="N47" t="s">
        <v>9</v>
      </c>
      <c r="O47">
        <v>36</v>
      </c>
      <c r="P47" s="3">
        <v>119301.62000000037</v>
      </c>
      <c r="Q47" s="13">
        <v>981210.53497000039</v>
      </c>
      <c r="S47">
        <v>29501073</v>
      </c>
      <c r="T47" t="s">
        <v>491</v>
      </c>
      <c r="U47">
        <v>0.5</v>
      </c>
    </row>
    <row r="48" spans="1:21" x14ac:dyDescent="0.25">
      <c r="A48" t="s">
        <v>8</v>
      </c>
      <c r="B48">
        <v>44</v>
      </c>
      <c r="C48">
        <v>2148.1999999999998</v>
      </c>
      <c r="D48" s="3">
        <v>226.2</v>
      </c>
      <c r="E48" s="3">
        <v>229262.95199999993</v>
      </c>
      <c r="F48" s="13">
        <v>1051098.7532199998</v>
      </c>
      <c r="G48" s="29">
        <v>0.93700267804280934</v>
      </c>
      <c r="H48" s="29">
        <v>9.8664000453069306E-2</v>
      </c>
      <c r="J48" t="s">
        <v>9</v>
      </c>
      <c r="K48">
        <v>44</v>
      </c>
      <c r="L48" s="3">
        <v>61.2</v>
      </c>
      <c r="N48" t="s">
        <v>9</v>
      </c>
      <c r="O48">
        <v>37</v>
      </c>
      <c r="P48" s="3">
        <v>123126.4500000003</v>
      </c>
      <c r="Q48" s="13">
        <v>960090.35949500022</v>
      </c>
      <c r="S48">
        <v>29501074</v>
      </c>
      <c r="T48" t="s">
        <v>468</v>
      </c>
      <c r="U48">
        <v>0.5</v>
      </c>
    </row>
    <row r="49" spans="1:21" x14ac:dyDescent="0.25">
      <c r="A49" t="s">
        <v>6</v>
      </c>
      <c r="B49">
        <v>44</v>
      </c>
      <c r="C49">
        <v>2775.2</v>
      </c>
      <c r="D49" s="3"/>
      <c r="E49" s="3">
        <v>187361.55</v>
      </c>
      <c r="F49" s="13">
        <v>492503.03475999995</v>
      </c>
      <c r="G49" s="29">
        <v>1.4812003850309734</v>
      </c>
      <c r="H49" s="29"/>
      <c r="J49" t="s">
        <v>9</v>
      </c>
      <c r="K49">
        <v>45</v>
      </c>
      <c r="L49" s="3">
        <v>73</v>
      </c>
      <c r="N49" t="s">
        <v>9</v>
      </c>
      <c r="O49">
        <v>38</v>
      </c>
      <c r="P49" s="3">
        <v>134610.38000000015</v>
      </c>
      <c r="Q49" s="13">
        <v>1115813.6175929999</v>
      </c>
      <c r="S49">
        <v>29501076</v>
      </c>
      <c r="T49" t="s">
        <v>660</v>
      </c>
      <c r="U49">
        <v>0.5</v>
      </c>
    </row>
    <row r="50" spans="1:21" x14ac:dyDescent="0.25">
      <c r="A50" t="s">
        <v>8</v>
      </c>
      <c r="B50">
        <v>45</v>
      </c>
      <c r="C50">
        <v>4450.6460000000006</v>
      </c>
      <c r="D50" s="3">
        <v>253</v>
      </c>
      <c r="E50" s="3">
        <v>281972.42600000009</v>
      </c>
      <c r="F50" s="13">
        <v>1289774.336510001</v>
      </c>
      <c r="G50" s="29">
        <v>1.5783975983524003</v>
      </c>
      <c r="H50" s="29">
        <v>8.972508538831378E-2</v>
      </c>
      <c r="J50" t="s">
        <v>9</v>
      </c>
      <c r="K50">
        <v>46</v>
      </c>
      <c r="L50" s="3">
        <v>90</v>
      </c>
      <c r="N50" t="s">
        <v>9</v>
      </c>
      <c r="O50">
        <v>39</v>
      </c>
      <c r="P50" s="3">
        <v>112648.27000000014</v>
      </c>
      <c r="Q50" s="13">
        <v>875858.04054600035</v>
      </c>
      <c r="S50">
        <v>29501077</v>
      </c>
      <c r="T50" t="s">
        <v>78</v>
      </c>
      <c r="U50">
        <v>0.5</v>
      </c>
    </row>
    <row r="51" spans="1:21" x14ac:dyDescent="0.25">
      <c r="A51" t="s">
        <v>9</v>
      </c>
      <c r="B51">
        <v>45</v>
      </c>
      <c r="C51">
        <v>1055</v>
      </c>
      <c r="D51" s="3">
        <v>73</v>
      </c>
      <c r="E51" s="3">
        <v>111599.37000000005</v>
      </c>
      <c r="F51" s="13">
        <v>918650.26073700085</v>
      </c>
      <c r="G51" s="29">
        <v>0.94534583842184727</v>
      </c>
      <c r="H51" s="29">
        <v>6.5412555644355316E-2</v>
      </c>
      <c r="J51" t="s">
        <v>9</v>
      </c>
      <c r="K51">
        <v>47</v>
      </c>
      <c r="L51" s="3">
        <v>13</v>
      </c>
      <c r="N51" t="s">
        <v>9</v>
      </c>
      <c r="O51">
        <v>40</v>
      </c>
      <c r="P51" s="3">
        <v>75414.120000000039</v>
      </c>
      <c r="Q51" s="13">
        <v>593821.75861300004</v>
      </c>
      <c r="S51">
        <v>29501078</v>
      </c>
      <c r="T51" t="s">
        <v>661</v>
      </c>
      <c r="U51">
        <v>0.5</v>
      </c>
    </row>
    <row r="52" spans="1:21" x14ac:dyDescent="0.25">
      <c r="A52" t="s">
        <v>6</v>
      </c>
      <c r="B52">
        <v>45</v>
      </c>
      <c r="C52">
        <v>2243.6000000000004</v>
      </c>
      <c r="D52" s="3">
        <v>60</v>
      </c>
      <c r="E52" s="3">
        <v>246659.00999999998</v>
      </c>
      <c r="F52" s="13">
        <v>705332.99689999979</v>
      </c>
      <c r="G52" s="29">
        <v>0.90959580191293266</v>
      </c>
      <c r="H52" s="29">
        <v>2.432507938793722E-2</v>
      </c>
      <c r="N52" t="s">
        <v>9</v>
      </c>
      <c r="O52">
        <v>41</v>
      </c>
      <c r="P52" s="3">
        <v>132167.2800000002</v>
      </c>
      <c r="Q52" s="13">
        <v>1103720.8961080003</v>
      </c>
      <c r="S52">
        <v>29501079</v>
      </c>
      <c r="T52" t="s">
        <v>662</v>
      </c>
      <c r="U52">
        <v>0.5</v>
      </c>
    </row>
    <row r="53" spans="1:21" x14ac:dyDescent="0.25">
      <c r="A53" t="s">
        <v>6</v>
      </c>
      <c r="B53">
        <v>46</v>
      </c>
      <c r="C53">
        <v>3551.9</v>
      </c>
      <c r="D53" s="3"/>
      <c r="E53" s="3">
        <v>287234.07199999993</v>
      </c>
      <c r="F53" s="13">
        <v>829953.14024400001</v>
      </c>
      <c r="G53" s="29">
        <v>1.2365872806343117</v>
      </c>
      <c r="H53" s="29"/>
      <c r="N53" t="s">
        <v>9</v>
      </c>
      <c r="O53">
        <v>42</v>
      </c>
      <c r="P53" s="3">
        <v>154379.08000000028</v>
      </c>
      <c r="Q53" s="13">
        <v>1249655.7048540001</v>
      </c>
      <c r="S53">
        <v>29501101</v>
      </c>
      <c r="T53" t="s">
        <v>148</v>
      </c>
      <c r="U53">
        <v>0.01</v>
      </c>
    </row>
    <row r="54" spans="1:21" x14ac:dyDescent="0.25">
      <c r="A54" t="s">
        <v>8</v>
      </c>
      <c r="B54">
        <v>46</v>
      </c>
      <c r="C54">
        <v>2257</v>
      </c>
      <c r="D54" s="3">
        <v>381</v>
      </c>
      <c r="E54" s="3">
        <v>260387.38600000009</v>
      </c>
      <c r="F54" s="13">
        <v>1188595.2350299999</v>
      </c>
      <c r="G54" s="29">
        <v>0.86678545941545704</v>
      </c>
      <c r="H54" s="29">
        <v>0.1463204519438587</v>
      </c>
      <c r="N54" t="s">
        <v>9</v>
      </c>
      <c r="O54">
        <v>43</v>
      </c>
      <c r="P54" s="3">
        <v>126519.16000000011</v>
      </c>
      <c r="Q54" s="13">
        <v>1023919.259223</v>
      </c>
      <c r="S54">
        <v>29600002</v>
      </c>
      <c r="T54" t="s">
        <v>663</v>
      </c>
      <c r="U54">
        <v>2</v>
      </c>
    </row>
    <row r="55" spans="1:21" x14ac:dyDescent="0.25">
      <c r="A55" t="s">
        <v>7</v>
      </c>
      <c r="B55">
        <v>46</v>
      </c>
      <c r="C55">
        <v>248</v>
      </c>
      <c r="D55" s="3">
        <v>220</v>
      </c>
      <c r="E55" s="3">
        <v>414955.85000000003</v>
      </c>
      <c r="F55" s="13">
        <v>1509427.0424000002</v>
      </c>
      <c r="G55" s="29">
        <v>5.9765394318455796E-2</v>
      </c>
      <c r="H55" s="29">
        <v>5.301768850830757E-2</v>
      </c>
      <c r="N55" t="s">
        <v>9</v>
      </c>
      <c r="O55">
        <v>44</v>
      </c>
      <c r="P55" s="3">
        <v>114312.29999999996</v>
      </c>
      <c r="Q55" s="13">
        <v>992230.68716899992</v>
      </c>
      <c r="S55">
        <v>29600003</v>
      </c>
      <c r="T55" t="s">
        <v>510</v>
      </c>
      <c r="U55">
        <v>2.0516999999999999</v>
      </c>
    </row>
    <row r="56" spans="1:21" x14ac:dyDescent="0.25">
      <c r="A56" t="s">
        <v>9</v>
      </c>
      <c r="B56">
        <v>46</v>
      </c>
      <c r="C56">
        <v>1349</v>
      </c>
      <c r="D56" s="3">
        <v>90</v>
      </c>
      <c r="E56" s="3">
        <v>128549.30000000013</v>
      </c>
      <c r="F56" s="13">
        <v>980621.25667799963</v>
      </c>
      <c r="G56" s="29">
        <v>1.0494028361103473</v>
      </c>
      <c r="H56" s="29">
        <v>7.0012049851691072E-2</v>
      </c>
      <c r="N56" t="s">
        <v>9</v>
      </c>
      <c r="O56">
        <v>45</v>
      </c>
      <c r="P56" s="3">
        <v>111599.37000000005</v>
      </c>
      <c r="Q56" s="13">
        <v>918650.26073700085</v>
      </c>
      <c r="S56">
        <v>29600017</v>
      </c>
      <c r="T56" t="s">
        <v>664</v>
      </c>
      <c r="U56">
        <v>0.5</v>
      </c>
    </row>
    <row r="57" spans="1:21" x14ac:dyDescent="0.25">
      <c r="A57" t="s">
        <v>8</v>
      </c>
      <c r="B57">
        <v>47</v>
      </c>
      <c r="C57">
        <v>4130</v>
      </c>
      <c r="D57" s="3">
        <v>188</v>
      </c>
      <c r="E57" s="3"/>
      <c r="F57" s="13"/>
      <c r="G57" s="29"/>
      <c r="H57" s="29"/>
      <c r="N57" t="s">
        <v>9</v>
      </c>
      <c r="O57">
        <v>46</v>
      </c>
      <c r="P57" s="3">
        <v>128549.30000000013</v>
      </c>
      <c r="Q57" s="13">
        <v>980621.25667799963</v>
      </c>
      <c r="S57">
        <v>29600022</v>
      </c>
      <c r="T57" t="s">
        <v>665</v>
      </c>
      <c r="U57">
        <v>0.5</v>
      </c>
    </row>
    <row r="58" spans="1:21" x14ac:dyDescent="0.25">
      <c r="A58" t="s">
        <v>9</v>
      </c>
      <c r="B58">
        <v>47</v>
      </c>
      <c r="C58">
        <v>496</v>
      </c>
      <c r="D58" s="3">
        <v>13</v>
      </c>
      <c r="E58" s="3"/>
      <c r="F58" s="13"/>
      <c r="G58" s="29"/>
      <c r="H58" s="29"/>
      <c r="S58">
        <v>29600023</v>
      </c>
      <c r="T58" t="s">
        <v>478</v>
      </c>
      <c r="U58">
        <v>0.98</v>
      </c>
    </row>
    <row r="59" spans="1:21" x14ac:dyDescent="0.25">
      <c r="A59" t="s">
        <v>7</v>
      </c>
      <c r="B59">
        <v>47</v>
      </c>
      <c r="C59">
        <v>209</v>
      </c>
      <c r="D59" s="3">
        <v>55</v>
      </c>
      <c r="E59" s="3"/>
      <c r="F59" s="13"/>
      <c r="G59" s="29"/>
      <c r="H59" s="29"/>
      <c r="S59">
        <v>29600025</v>
      </c>
      <c r="T59" t="s">
        <v>449</v>
      </c>
      <c r="U59">
        <v>0.93979999999999997</v>
      </c>
    </row>
    <row r="60" spans="1:21" x14ac:dyDescent="0.25">
      <c r="A60" t="s">
        <v>6</v>
      </c>
      <c r="B60">
        <v>47</v>
      </c>
      <c r="C60">
        <v>1771</v>
      </c>
      <c r="D60" s="3"/>
      <c r="E60" s="3"/>
      <c r="F60" s="13"/>
      <c r="G60" s="29"/>
      <c r="H60" s="29"/>
      <c r="S60">
        <v>29600026</v>
      </c>
      <c r="T60" t="s">
        <v>507</v>
      </c>
      <c r="U60">
        <v>0.5</v>
      </c>
    </row>
    <row r="61" spans="1:21" x14ac:dyDescent="0.25">
      <c r="S61">
        <v>49500052</v>
      </c>
      <c r="T61" t="s">
        <v>98</v>
      </c>
      <c r="U61">
        <v>1.014</v>
      </c>
    </row>
    <row r="62" spans="1:21" x14ac:dyDescent="0.25">
      <c r="S62">
        <v>49500088</v>
      </c>
      <c r="T62" t="s">
        <v>70</v>
      </c>
      <c r="U62">
        <v>0.51400000000000001</v>
      </c>
    </row>
    <row r="63" spans="1:21" x14ac:dyDescent="0.25">
      <c r="S63">
        <v>49900002</v>
      </c>
      <c r="T63" t="s">
        <v>89</v>
      </c>
      <c r="U63">
        <v>0.51400000000000001</v>
      </c>
    </row>
    <row r="64" spans="1:21" x14ac:dyDescent="0.25">
      <c r="S64">
        <v>70001371</v>
      </c>
      <c r="T64" t="s">
        <v>666</v>
      </c>
      <c r="U64">
        <v>1.0597000000000001E-2</v>
      </c>
    </row>
    <row r="65" spans="19:21" x14ac:dyDescent="0.25">
      <c r="S65">
        <v>70001722</v>
      </c>
      <c r="T65" t="s">
        <v>667</v>
      </c>
      <c r="U65">
        <v>5.5970000000000004E-3</v>
      </c>
    </row>
    <row r="66" spans="19:21" x14ac:dyDescent="0.25">
      <c r="S66">
        <v>70001879</v>
      </c>
      <c r="T66" t="s">
        <v>668</v>
      </c>
      <c r="U66">
        <v>5.5120000000000004E-3</v>
      </c>
    </row>
    <row r="67" spans="19:21" x14ac:dyDescent="0.25">
      <c r="S67">
        <v>70001880</v>
      </c>
      <c r="T67" t="s">
        <v>669</v>
      </c>
      <c r="U67">
        <v>5.5490000000000001E-3</v>
      </c>
    </row>
    <row r="68" spans="19:21" x14ac:dyDescent="0.25">
      <c r="S68">
        <v>70001881</v>
      </c>
      <c r="T68" t="s">
        <v>670</v>
      </c>
      <c r="U68">
        <v>5.6629999999999996E-3</v>
      </c>
    </row>
    <row r="69" spans="19:21" x14ac:dyDescent="0.25">
      <c r="S69">
        <v>70001882</v>
      </c>
      <c r="T69" t="s">
        <v>671</v>
      </c>
      <c r="U69">
        <v>6.1279999999999998E-3</v>
      </c>
    </row>
    <row r="70" spans="19:21" x14ac:dyDescent="0.25">
      <c r="S70">
        <v>71000332</v>
      </c>
      <c r="T70" t="s">
        <v>672</v>
      </c>
      <c r="U70">
        <v>0.57404999999999995</v>
      </c>
    </row>
    <row r="71" spans="19:21" x14ac:dyDescent="0.25">
      <c r="S71">
        <v>71000333</v>
      </c>
      <c r="T71" t="s">
        <v>673</v>
      </c>
      <c r="U71">
        <v>0.48914800000000003</v>
      </c>
    </row>
    <row r="72" spans="19:21" x14ac:dyDescent="0.25">
      <c r="S72">
        <v>71000335</v>
      </c>
      <c r="T72" t="s">
        <v>674</v>
      </c>
      <c r="U72">
        <v>0.488089</v>
      </c>
    </row>
    <row r="73" spans="19:21" x14ac:dyDescent="0.25">
      <c r="S73">
        <v>71000371</v>
      </c>
      <c r="T73" t="s">
        <v>675</v>
      </c>
      <c r="U73">
        <v>0.40884199999999998</v>
      </c>
    </row>
    <row r="74" spans="19:21" x14ac:dyDescent="0.25">
      <c r="S74">
        <v>71000372</v>
      </c>
      <c r="T74" t="s">
        <v>676</v>
      </c>
      <c r="U74">
        <v>0.41107300000000002</v>
      </c>
    </row>
    <row r="75" spans="19:21" x14ac:dyDescent="0.25">
      <c r="S75">
        <v>29500477</v>
      </c>
      <c r="T75" t="s">
        <v>677</v>
      </c>
      <c r="U75">
        <v>0.5</v>
      </c>
    </row>
    <row r="76" spans="19:21" x14ac:dyDescent="0.25">
      <c r="S76">
        <v>29500565</v>
      </c>
      <c r="T76" t="s">
        <v>678</v>
      </c>
      <c r="U76">
        <v>0.5</v>
      </c>
    </row>
    <row r="77" spans="19:21" x14ac:dyDescent="0.25">
      <c r="S77">
        <v>29500613</v>
      </c>
      <c r="T77" t="s">
        <v>679</v>
      </c>
      <c r="U77">
        <v>0.5</v>
      </c>
    </row>
    <row r="78" spans="19:21" x14ac:dyDescent="0.25">
      <c r="S78">
        <v>29500754</v>
      </c>
      <c r="T78" t="s">
        <v>680</v>
      </c>
      <c r="U78">
        <v>2.2000000000000002</v>
      </c>
    </row>
    <row r="79" spans="19:21" x14ac:dyDescent="0.25">
      <c r="S79">
        <v>29501020</v>
      </c>
      <c r="T79" t="s">
        <v>137</v>
      </c>
      <c r="U79">
        <v>0.5</v>
      </c>
    </row>
    <row r="80" spans="19:21" x14ac:dyDescent="0.25">
      <c r="S80">
        <v>29501040</v>
      </c>
      <c r="T80" t="s">
        <v>385</v>
      </c>
      <c r="U80">
        <v>1E-4</v>
      </c>
    </row>
    <row r="81" spans="19:21" x14ac:dyDescent="0.25">
      <c r="S81">
        <v>29501061</v>
      </c>
      <c r="T81" t="s">
        <v>681</v>
      </c>
      <c r="U81">
        <v>0.5</v>
      </c>
    </row>
    <row r="82" spans="19:21" x14ac:dyDescent="0.25">
      <c r="S82">
        <v>29501062</v>
      </c>
      <c r="T82" t="s">
        <v>520</v>
      </c>
      <c r="U82">
        <v>0.5</v>
      </c>
    </row>
    <row r="83" spans="19:21" x14ac:dyDescent="0.25">
      <c r="S83">
        <v>29501065</v>
      </c>
      <c r="T83" t="s">
        <v>682</v>
      </c>
      <c r="U83">
        <v>0.5</v>
      </c>
    </row>
    <row r="84" spans="19:21" x14ac:dyDescent="0.25">
      <c r="S84">
        <v>29501068</v>
      </c>
      <c r="T84" t="s">
        <v>683</v>
      </c>
      <c r="U84">
        <v>0.5</v>
      </c>
    </row>
    <row r="85" spans="19:21" x14ac:dyDescent="0.25">
      <c r="S85">
        <v>29501081</v>
      </c>
      <c r="T85" t="s">
        <v>684</v>
      </c>
      <c r="U85">
        <v>0.5</v>
      </c>
    </row>
    <row r="86" spans="19:21" x14ac:dyDescent="0.25">
      <c r="S86">
        <v>29501082</v>
      </c>
      <c r="T86" t="s">
        <v>685</v>
      </c>
      <c r="U86">
        <v>0.5</v>
      </c>
    </row>
    <row r="87" spans="19:21" x14ac:dyDescent="0.25">
      <c r="S87">
        <v>29600024</v>
      </c>
      <c r="T87" t="s">
        <v>686</v>
      </c>
      <c r="U87">
        <v>0.55230000000000001</v>
      </c>
    </row>
    <row r="88" spans="19:21" x14ac:dyDescent="0.25">
      <c r="S88">
        <v>49500055</v>
      </c>
      <c r="T88" t="s">
        <v>72</v>
      </c>
      <c r="U88">
        <v>0.51400000000000001</v>
      </c>
    </row>
    <row r="89" spans="19:21" x14ac:dyDescent="0.25">
      <c r="S89">
        <v>49500084</v>
      </c>
      <c r="T89" t="s">
        <v>101</v>
      </c>
      <c r="U89">
        <v>0.51400000000000001</v>
      </c>
    </row>
    <row r="90" spans="19:21" x14ac:dyDescent="0.25">
      <c r="S90">
        <v>49500089</v>
      </c>
      <c r="T90" t="s">
        <v>94</v>
      </c>
      <c r="U90">
        <v>0.51400000000000001</v>
      </c>
    </row>
    <row r="91" spans="19:21" x14ac:dyDescent="0.25">
      <c r="S91">
        <v>49500090</v>
      </c>
      <c r="T91" t="s">
        <v>104</v>
      </c>
      <c r="U91">
        <v>0.51400000000000001</v>
      </c>
    </row>
    <row r="92" spans="19:21" x14ac:dyDescent="0.25">
      <c r="S92">
        <v>49500091</v>
      </c>
      <c r="T92" t="s">
        <v>92</v>
      </c>
      <c r="U92">
        <v>0.51400000000000001</v>
      </c>
    </row>
    <row r="93" spans="19:21" x14ac:dyDescent="0.25">
      <c r="S93">
        <v>49500144</v>
      </c>
      <c r="T93" t="s">
        <v>687</v>
      </c>
      <c r="U93">
        <v>0.51400000000000001</v>
      </c>
    </row>
    <row r="94" spans="19:21" x14ac:dyDescent="0.25">
      <c r="S94">
        <v>49500147</v>
      </c>
      <c r="T94" t="s">
        <v>688</v>
      </c>
      <c r="U94">
        <v>0.51400000000000001</v>
      </c>
    </row>
    <row r="95" spans="19:21" x14ac:dyDescent="0.25">
      <c r="S95">
        <v>49500166</v>
      </c>
      <c r="T95" t="s">
        <v>689</v>
      </c>
      <c r="U95">
        <v>1.014</v>
      </c>
    </row>
    <row r="96" spans="19:21" x14ac:dyDescent="0.25">
      <c r="S96">
        <v>49500204</v>
      </c>
      <c r="T96" t="s">
        <v>95</v>
      </c>
      <c r="U96">
        <v>0.51400000000000001</v>
      </c>
    </row>
    <row r="97" spans="19:21" x14ac:dyDescent="0.25">
      <c r="S97">
        <v>23500290</v>
      </c>
      <c r="T97" t="s">
        <v>690</v>
      </c>
      <c r="U97">
        <v>2.8834</v>
      </c>
    </row>
    <row r="98" spans="19:21" x14ac:dyDescent="0.25">
      <c r="S98">
        <v>29500490</v>
      </c>
      <c r="T98" t="s">
        <v>115</v>
      </c>
      <c r="U98">
        <v>0.5</v>
      </c>
    </row>
    <row r="99" spans="19:21" x14ac:dyDescent="0.25">
      <c r="S99">
        <v>29500494</v>
      </c>
      <c r="T99" t="s">
        <v>691</v>
      </c>
      <c r="U99">
        <v>0.5</v>
      </c>
    </row>
    <row r="100" spans="19:21" x14ac:dyDescent="0.25">
      <c r="S100">
        <v>29500527</v>
      </c>
      <c r="T100" t="s">
        <v>692</v>
      </c>
      <c r="U100">
        <v>0.5</v>
      </c>
    </row>
    <row r="101" spans="19:21" x14ac:dyDescent="0.25">
      <c r="S101">
        <v>29500528</v>
      </c>
      <c r="T101" t="s">
        <v>693</v>
      </c>
      <c r="U101">
        <v>0.5</v>
      </c>
    </row>
    <row r="102" spans="19:21" x14ac:dyDescent="0.25">
      <c r="S102">
        <v>29500823</v>
      </c>
      <c r="T102" t="s">
        <v>383</v>
      </c>
      <c r="U102">
        <v>2</v>
      </c>
    </row>
    <row r="103" spans="19:21" x14ac:dyDescent="0.25">
      <c r="S103">
        <v>29500904</v>
      </c>
      <c r="T103" t="s">
        <v>126</v>
      </c>
      <c r="U103">
        <v>0.01</v>
      </c>
    </row>
    <row r="104" spans="19:21" x14ac:dyDescent="0.25">
      <c r="S104">
        <v>29500929</v>
      </c>
      <c r="T104" t="s">
        <v>470</v>
      </c>
      <c r="U104">
        <v>0.5</v>
      </c>
    </row>
    <row r="105" spans="19:21" x14ac:dyDescent="0.25">
      <c r="S105">
        <v>29500949</v>
      </c>
      <c r="T105" t="s">
        <v>455</v>
      </c>
      <c r="U105">
        <v>0.5</v>
      </c>
    </row>
    <row r="106" spans="19:21" x14ac:dyDescent="0.25">
      <c r="S106">
        <v>29500957</v>
      </c>
      <c r="T106" t="s">
        <v>158</v>
      </c>
      <c r="U106">
        <v>0.01</v>
      </c>
    </row>
    <row r="107" spans="19:21" x14ac:dyDescent="0.25">
      <c r="S107">
        <v>29501022</v>
      </c>
      <c r="T107" t="s">
        <v>694</v>
      </c>
      <c r="U107">
        <v>0.5</v>
      </c>
    </row>
    <row r="108" spans="19:21" x14ac:dyDescent="0.25">
      <c r="S108">
        <v>29501036</v>
      </c>
      <c r="T108" t="s">
        <v>376</v>
      </c>
      <c r="U108">
        <v>1E-4</v>
      </c>
    </row>
    <row r="109" spans="19:21" x14ac:dyDescent="0.25">
      <c r="S109">
        <v>29501052</v>
      </c>
      <c r="T109" t="s">
        <v>695</v>
      </c>
      <c r="U109">
        <v>0.5</v>
      </c>
    </row>
    <row r="110" spans="19:21" x14ac:dyDescent="0.25">
      <c r="S110">
        <v>29501060</v>
      </c>
      <c r="T110" t="s">
        <v>696</v>
      </c>
      <c r="U110">
        <v>0.5</v>
      </c>
    </row>
    <row r="111" spans="19:21" x14ac:dyDescent="0.25">
      <c r="S111">
        <v>29501066</v>
      </c>
      <c r="T111" t="s">
        <v>697</v>
      </c>
      <c r="U111">
        <v>0.5</v>
      </c>
    </row>
    <row r="112" spans="19:21" x14ac:dyDescent="0.25">
      <c r="S112">
        <v>29501067</v>
      </c>
      <c r="T112" t="s">
        <v>698</v>
      </c>
      <c r="U112">
        <v>0.5</v>
      </c>
    </row>
    <row r="113" spans="19:21" x14ac:dyDescent="0.25">
      <c r="S113">
        <v>29501080</v>
      </c>
      <c r="T113" t="s">
        <v>699</v>
      </c>
      <c r="U113">
        <v>0.5</v>
      </c>
    </row>
    <row r="114" spans="19:21" x14ac:dyDescent="0.25">
      <c r="S114">
        <v>29501083</v>
      </c>
      <c r="T114" t="s">
        <v>700</v>
      </c>
      <c r="U114">
        <v>0.5</v>
      </c>
    </row>
    <row r="115" spans="19:21" x14ac:dyDescent="0.25">
      <c r="S115">
        <v>29501086</v>
      </c>
      <c r="T115" t="s">
        <v>446</v>
      </c>
      <c r="U115">
        <v>0.5</v>
      </c>
    </row>
    <row r="116" spans="19:21" x14ac:dyDescent="0.25">
      <c r="S116">
        <v>29501087</v>
      </c>
      <c r="T116" t="s">
        <v>447</v>
      </c>
      <c r="U116">
        <v>0.5</v>
      </c>
    </row>
    <row r="117" spans="19:21" x14ac:dyDescent="0.25">
      <c r="S117">
        <v>29501089</v>
      </c>
      <c r="T117" t="s">
        <v>521</v>
      </c>
      <c r="U117">
        <v>0.5</v>
      </c>
    </row>
    <row r="118" spans="19:21" x14ac:dyDescent="0.25">
      <c r="S118">
        <v>29501090</v>
      </c>
      <c r="T118" t="s">
        <v>701</v>
      </c>
      <c r="U118">
        <v>0.5</v>
      </c>
    </row>
    <row r="119" spans="19:21" x14ac:dyDescent="0.25">
      <c r="S119">
        <v>29501093</v>
      </c>
      <c r="T119" t="s">
        <v>702</v>
      </c>
      <c r="U119">
        <v>0.5</v>
      </c>
    </row>
    <row r="120" spans="19:21" x14ac:dyDescent="0.25">
      <c r="S120">
        <v>29501094</v>
      </c>
      <c r="T120" t="s">
        <v>703</v>
      </c>
      <c r="U120">
        <v>0.5</v>
      </c>
    </row>
    <row r="121" spans="19:21" x14ac:dyDescent="0.25">
      <c r="S121">
        <v>29501097</v>
      </c>
      <c r="T121" t="s">
        <v>704</v>
      </c>
      <c r="U121">
        <v>0.5</v>
      </c>
    </row>
    <row r="122" spans="19:21" x14ac:dyDescent="0.25">
      <c r="S122">
        <v>29600009</v>
      </c>
      <c r="T122" t="s">
        <v>81</v>
      </c>
      <c r="U122">
        <v>0.98950000000000005</v>
      </c>
    </row>
    <row r="123" spans="19:21" x14ac:dyDescent="0.25">
      <c r="S123">
        <v>29600011</v>
      </c>
      <c r="T123" t="s">
        <v>705</v>
      </c>
      <c r="U123">
        <v>0.5</v>
      </c>
    </row>
    <row r="124" spans="19:21" x14ac:dyDescent="0.25">
      <c r="S124">
        <v>29600013</v>
      </c>
      <c r="T124" t="s">
        <v>706</v>
      </c>
      <c r="U124">
        <v>5.6999000000000004</v>
      </c>
    </row>
    <row r="125" spans="19:21" x14ac:dyDescent="0.25">
      <c r="S125">
        <v>29600027</v>
      </c>
      <c r="T125" t="s">
        <v>436</v>
      </c>
      <c r="U125">
        <v>0.93210000000000004</v>
      </c>
    </row>
    <row r="126" spans="19:21" x14ac:dyDescent="0.25">
      <c r="S126">
        <v>32000042</v>
      </c>
      <c r="T126" t="s">
        <v>707</v>
      </c>
      <c r="U126">
        <v>17.437100000000001</v>
      </c>
    </row>
    <row r="127" spans="19:21" x14ac:dyDescent="0.25">
      <c r="S127">
        <v>32000092</v>
      </c>
      <c r="T127" t="s">
        <v>410</v>
      </c>
      <c r="U127">
        <v>3.6008</v>
      </c>
    </row>
    <row r="128" spans="19:21" x14ac:dyDescent="0.25">
      <c r="S128">
        <v>47000175</v>
      </c>
      <c r="T128" t="s">
        <v>708</v>
      </c>
      <c r="U128">
        <v>41.225900000000003</v>
      </c>
    </row>
    <row r="129" spans="19:21" x14ac:dyDescent="0.25">
      <c r="S129">
        <v>49500039</v>
      </c>
      <c r="T129" t="s">
        <v>384</v>
      </c>
      <c r="U129">
        <v>2.0139999999999998</v>
      </c>
    </row>
    <row r="130" spans="19:21" x14ac:dyDescent="0.25">
      <c r="S130">
        <v>49500143</v>
      </c>
      <c r="T130" t="s">
        <v>709</v>
      </c>
      <c r="U130">
        <v>0.51400000000000001</v>
      </c>
    </row>
    <row r="131" spans="19:21" x14ac:dyDescent="0.25">
      <c r="S131">
        <v>49500159</v>
      </c>
      <c r="T131" t="s">
        <v>469</v>
      </c>
      <c r="U131">
        <v>0.51400000000000001</v>
      </c>
    </row>
    <row r="132" spans="19:21" x14ac:dyDescent="0.25">
      <c r="S132">
        <v>49500185</v>
      </c>
      <c r="T132" t="s">
        <v>710</v>
      </c>
      <c r="U132">
        <v>0.42649999999999999</v>
      </c>
    </row>
    <row r="133" spans="19:21" x14ac:dyDescent="0.25">
      <c r="S133">
        <v>49500188</v>
      </c>
      <c r="T133" t="s">
        <v>711</v>
      </c>
      <c r="U133">
        <v>0.42649999999999999</v>
      </c>
    </row>
    <row r="134" spans="19:21" x14ac:dyDescent="0.25">
      <c r="S134">
        <v>49500213</v>
      </c>
      <c r="T134" t="s">
        <v>712</v>
      </c>
      <c r="U134">
        <v>0.36659999999999998</v>
      </c>
    </row>
    <row r="135" spans="19:21" x14ac:dyDescent="0.25">
      <c r="S135">
        <v>49500214</v>
      </c>
      <c r="T135" t="s">
        <v>713</v>
      </c>
      <c r="U135">
        <v>0.36659999999999998</v>
      </c>
    </row>
    <row r="136" spans="19:21" x14ac:dyDescent="0.25">
      <c r="S136">
        <v>49500215</v>
      </c>
      <c r="T136" t="s">
        <v>714</v>
      </c>
      <c r="U136">
        <v>0.36659999999999998</v>
      </c>
    </row>
    <row r="137" spans="19:21" x14ac:dyDescent="0.25">
      <c r="S137">
        <v>49500216</v>
      </c>
      <c r="T137" t="s">
        <v>715</v>
      </c>
      <c r="U137">
        <v>0.42659999999999998</v>
      </c>
    </row>
    <row r="138" spans="19:21" x14ac:dyDescent="0.25">
      <c r="S138">
        <v>49500217</v>
      </c>
      <c r="T138" t="s">
        <v>716</v>
      </c>
      <c r="U138">
        <v>0.42659999999999998</v>
      </c>
    </row>
    <row r="139" spans="19:21" x14ac:dyDescent="0.25">
      <c r="S139">
        <v>49500218</v>
      </c>
      <c r="T139" t="s">
        <v>717</v>
      </c>
      <c r="U139">
        <v>0.42659999999999998</v>
      </c>
    </row>
    <row r="140" spans="19:21" x14ac:dyDescent="0.25">
      <c r="S140">
        <v>23500062</v>
      </c>
      <c r="T140" t="s">
        <v>718</v>
      </c>
      <c r="U140">
        <v>7.4440999999999997</v>
      </c>
    </row>
    <row r="141" spans="19:21" x14ac:dyDescent="0.25">
      <c r="S141">
        <v>29500615</v>
      </c>
      <c r="T141" t="s">
        <v>719</v>
      </c>
      <c r="U141">
        <v>0.5</v>
      </c>
    </row>
    <row r="142" spans="19:21" x14ac:dyDescent="0.25">
      <c r="S142">
        <v>29500892</v>
      </c>
      <c r="T142" t="s">
        <v>132</v>
      </c>
      <c r="U142">
        <v>0.01</v>
      </c>
    </row>
    <row r="143" spans="19:21" x14ac:dyDescent="0.25">
      <c r="S143">
        <v>29500936</v>
      </c>
      <c r="T143" t="s">
        <v>720</v>
      </c>
      <c r="U143">
        <v>0.5</v>
      </c>
    </row>
    <row r="144" spans="19:21" x14ac:dyDescent="0.25">
      <c r="S144">
        <v>29500939</v>
      </c>
      <c r="T144" t="s">
        <v>107</v>
      </c>
      <c r="U144">
        <v>0.5</v>
      </c>
    </row>
    <row r="145" spans="19:21" x14ac:dyDescent="0.25">
      <c r="S145">
        <v>29500950</v>
      </c>
      <c r="T145" t="s">
        <v>483</v>
      </c>
      <c r="U145">
        <v>0.5</v>
      </c>
    </row>
    <row r="146" spans="19:21" x14ac:dyDescent="0.25">
      <c r="S146">
        <v>29501017</v>
      </c>
      <c r="T146" t="s">
        <v>121</v>
      </c>
      <c r="U146">
        <v>1E-4</v>
      </c>
    </row>
    <row r="147" spans="19:21" x14ac:dyDescent="0.25">
      <c r="S147">
        <v>29501041</v>
      </c>
      <c r="T147" t="s">
        <v>367</v>
      </c>
      <c r="U147">
        <v>1.5</v>
      </c>
    </row>
    <row r="148" spans="19:21" x14ac:dyDescent="0.25">
      <c r="S148">
        <v>29501071</v>
      </c>
      <c r="T148" t="s">
        <v>721</v>
      </c>
      <c r="U148">
        <v>0.5</v>
      </c>
    </row>
    <row r="149" spans="19:21" x14ac:dyDescent="0.25">
      <c r="S149">
        <v>29501072</v>
      </c>
      <c r="T149" t="s">
        <v>458</v>
      </c>
      <c r="U149">
        <v>0.5</v>
      </c>
    </row>
    <row r="150" spans="19:21" x14ac:dyDescent="0.25">
      <c r="S150">
        <v>29501075</v>
      </c>
      <c r="T150" t="s">
        <v>460</v>
      </c>
      <c r="U150">
        <v>0.5</v>
      </c>
    </row>
    <row r="151" spans="19:21" x14ac:dyDescent="0.25">
      <c r="S151">
        <v>29501084</v>
      </c>
      <c r="T151" t="s">
        <v>722</v>
      </c>
      <c r="U151">
        <v>0.5</v>
      </c>
    </row>
    <row r="152" spans="19:21" x14ac:dyDescent="0.25">
      <c r="S152">
        <v>29600001</v>
      </c>
      <c r="T152" t="s">
        <v>379</v>
      </c>
      <c r="U152">
        <v>2</v>
      </c>
    </row>
    <row r="153" spans="19:21" x14ac:dyDescent="0.25">
      <c r="S153">
        <v>29600029</v>
      </c>
      <c r="T153" t="s">
        <v>381</v>
      </c>
      <c r="U153">
        <v>2.5</v>
      </c>
    </row>
    <row r="154" spans="19:21" x14ac:dyDescent="0.25">
      <c r="S154">
        <v>29900003</v>
      </c>
      <c r="T154" t="s">
        <v>117</v>
      </c>
      <c r="U154">
        <v>0.5</v>
      </c>
    </row>
    <row r="155" spans="19:21" x14ac:dyDescent="0.25">
      <c r="S155">
        <v>32000038</v>
      </c>
      <c r="T155" t="s">
        <v>723</v>
      </c>
      <c r="U155">
        <v>13.592000000000001</v>
      </c>
    </row>
    <row r="156" spans="19:21" x14ac:dyDescent="0.25">
      <c r="S156">
        <v>32000059</v>
      </c>
      <c r="T156" t="s">
        <v>425</v>
      </c>
      <c r="U156">
        <v>18.380400000000002</v>
      </c>
    </row>
    <row r="157" spans="19:21" x14ac:dyDescent="0.25">
      <c r="S157">
        <v>32100108</v>
      </c>
      <c r="T157" t="s">
        <v>724</v>
      </c>
      <c r="U157">
        <v>10.6549</v>
      </c>
    </row>
    <row r="158" spans="19:21" x14ac:dyDescent="0.25">
      <c r="S158">
        <v>49500056</v>
      </c>
      <c r="T158" t="s">
        <v>375</v>
      </c>
      <c r="U158">
        <v>2.214</v>
      </c>
    </row>
    <row r="159" spans="19:21" x14ac:dyDescent="0.25">
      <c r="S159">
        <v>49900001</v>
      </c>
      <c r="T159" t="s">
        <v>118</v>
      </c>
      <c r="U159">
        <v>0.51400000000000001</v>
      </c>
    </row>
    <row r="160" spans="19:21" x14ac:dyDescent="0.25">
      <c r="S160">
        <v>58000297</v>
      </c>
      <c r="T160" t="s">
        <v>725</v>
      </c>
      <c r="U160">
        <v>23.168299999999999</v>
      </c>
    </row>
    <row r="161" spans="19:21" x14ac:dyDescent="0.25">
      <c r="S161">
        <v>58000555</v>
      </c>
      <c r="T161" t="s">
        <v>726</v>
      </c>
      <c r="U161">
        <v>34.017600000000002</v>
      </c>
    </row>
    <row r="162" spans="19:21" x14ac:dyDescent="0.25">
      <c r="S162">
        <v>71000358</v>
      </c>
      <c r="T162" t="s">
        <v>727</v>
      </c>
      <c r="U162">
        <v>4.0502000000000003E-2</v>
      </c>
    </row>
    <row r="163" spans="19:21" x14ac:dyDescent="0.25">
      <c r="S163">
        <v>23000100</v>
      </c>
      <c r="T163" t="s">
        <v>728</v>
      </c>
      <c r="U163">
        <v>3.08</v>
      </c>
    </row>
    <row r="164" spans="19:21" x14ac:dyDescent="0.25">
      <c r="S164">
        <v>23000521</v>
      </c>
      <c r="T164" t="s">
        <v>729</v>
      </c>
      <c r="U164">
        <v>8.84</v>
      </c>
    </row>
    <row r="165" spans="19:21" x14ac:dyDescent="0.25">
      <c r="S165">
        <v>23000587</v>
      </c>
      <c r="T165" t="s">
        <v>730</v>
      </c>
      <c r="U165">
        <v>5.35</v>
      </c>
    </row>
    <row r="166" spans="19:21" x14ac:dyDescent="0.25">
      <c r="S166">
        <v>29500514</v>
      </c>
      <c r="T166" t="s">
        <v>731</v>
      </c>
      <c r="U166">
        <v>0.5</v>
      </c>
    </row>
    <row r="167" spans="19:21" x14ac:dyDescent="0.25">
      <c r="S167">
        <v>29500587</v>
      </c>
      <c r="T167" t="s">
        <v>732</v>
      </c>
      <c r="U167">
        <v>0.5</v>
      </c>
    </row>
    <row r="168" spans="19:21" x14ac:dyDescent="0.25">
      <c r="S168">
        <v>29500606</v>
      </c>
      <c r="T168" t="s">
        <v>733</v>
      </c>
      <c r="U168">
        <v>0.5</v>
      </c>
    </row>
    <row r="169" spans="19:21" x14ac:dyDescent="0.25">
      <c r="S169">
        <v>29500908</v>
      </c>
      <c r="T169" t="s">
        <v>497</v>
      </c>
      <c r="U169">
        <v>0.5</v>
      </c>
    </row>
    <row r="170" spans="19:21" x14ac:dyDescent="0.25">
      <c r="S170">
        <v>29500909</v>
      </c>
      <c r="T170" t="s">
        <v>364</v>
      </c>
      <c r="U170">
        <v>0.01</v>
      </c>
    </row>
    <row r="171" spans="19:21" x14ac:dyDescent="0.25">
      <c r="S171">
        <v>29500941</v>
      </c>
      <c r="T171" t="s">
        <v>734</v>
      </c>
      <c r="U171">
        <v>0.5</v>
      </c>
    </row>
    <row r="172" spans="19:21" x14ac:dyDescent="0.25">
      <c r="S172">
        <v>29501025</v>
      </c>
      <c r="T172" t="s">
        <v>735</v>
      </c>
      <c r="U172">
        <v>1E-4</v>
      </c>
    </row>
    <row r="173" spans="19:21" x14ac:dyDescent="0.25">
      <c r="S173">
        <v>29501059</v>
      </c>
      <c r="T173" t="s">
        <v>736</v>
      </c>
      <c r="U173">
        <v>0.5</v>
      </c>
    </row>
    <row r="174" spans="19:21" x14ac:dyDescent="0.25">
      <c r="S174">
        <v>29501085</v>
      </c>
      <c r="T174" t="s">
        <v>737</v>
      </c>
      <c r="U174">
        <v>0.5</v>
      </c>
    </row>
    <row r="175" spans="19:21" x14ac:dyDescent="0.25">
      <c r="S175">
        <v>29600005</v>
      </c>
      <c r="T175" t="s">
        <v>738</v>
      </c>
      <c r="U175">
        <v>2</v>
      </c>
    </row>
    <row r="176" spans="19:21" x14ac:dyDescent="0.25">
      <c r="S176">
        <v>29600028</v>
      </c>
      <c r="T176" t="s">
        <v>105</v>
      </c>
      <c r="U176">
        <v>0.5</v>
      </c>
    </row>
    <row r="177" spans="19:21" x14ac:dyDescent="0.25">
      <c r="S177">
        <v>29900002</v>
      </c>
      <c r="T177" t="s">
        <v>116</v>
      </c>
      <c r="U177">
        <v>0.5</v>
      </c>
    </row>
    <row r="178" spans="19:21" x14ac:dyDescent="0.25">
      <c r="S178">
        <v>32000108</v>
      </c>
      <c r="T178" t="s">
        <v>739</v>
      </c>
      <c r="U178">
        <v>10.8132</v>
      </c>
    </row>
    <row r="179" spans="19:21" x14ac:dyDescent="0.25">
      <c r="S179">
        <v>47000960</v>
      </c>
      <c r="T179" t="s">
        <v>740</v>
      </c>
      <c r="U179">
        <v>0.30780000000000002</v>
      </c>
    </row>
    <row r="180" spans="19:21" x14ac:dyDescent="0.25">
      <c r="S180">
        <v>49500125</v>
      </c>
      <c r="T180" t="s">
        <v>741</v>
      </c>
      <c r="U180">
        <v>0.51400000000000001</v>
      </c>
    </row>
    <row r="181" spans="19:21" x14ac:dyDescent="0.25">
      <c r="S181">
        <v>49500126</v>
      </c>
      <c r="T181" t="s">
        <v>454</v>
      </c>
      <c r="U181">
        <v>0.51400000000000001</v>
      </c>
    </row>
    <row r="182" spans="19:21" x14ac:dyDescent="0.25">
      <c r="S182">
        <v>49500174</v>
      </c>
      <c r="T182" t="s">
        <v>156</v>
      </c>
      <c r="U182">
        <v>2.214</v>
      </c>
    </row>
    <row r="183" spans="19:21" x14ac:dyDescent="0.25">
      <c r="S183">
        <v>49500179</v>
      </c>
      <c r="T183" t="s">
        <v>742</v>
      </c>
      <c r="U183">
        <v>0.36649999999999999</v>
      </c>
    </row>
    <row r="184" spans="19:21" x14ac:dyDescent="0.25">
      <c r="S184">
        <v>49500194</v>
      </c>
      <c r="T184" t="s">
        <v>139</v>
      </c>
      <c r="U184">
        <v>1.41E-2</v>
      </c>
    </row>
    <row r="185" spans="19:21" x14ac:dyDescent="0.25">
      <c r="S185">
        <v>49500205</v>
      </c>
      <c r="T185" t="s">
        <v>75</v>
      </c>
      <c r="U185">
        <v>0.51400000000000001</v>
      </c>
    </row>
    <row r="186" spans="19:21" x14ac:dyDescent="0.25">
      <c r="S186">
        <v>23000051</v>
      </c>
      <c r="T186" t="s">
        <v>743</v>
      </c>
      <c r="U186">
        <v>3.05</v>
      </c>
    </row>
    <row r="187" spans="19:21" x14ac:dyDescent="0.25">
      <c r="S187">
        <v>29500532</v>
      </c>
      <c r="T187" t="s">
        <v>744</v>
      </c>
      <c r="U187">
        <v>0.5</v>
      </c>
    </row>
    <row r="188" spans="19:21" x14ac:dyDescent="0.25">
      <c r="S188">
        <v>29500534</v>
      </c>
      <c r="T188" t="s">
        <v>745</v>
      </c>
      <c r="U188">
        <v>0.5</v>
      </c>
    </row>
    <row r="189" spans="19:21" x14ac:dyDescent="0.25">
      <c r="S189">
        <v>29500574</v>
      </c>
      <c r="T189" t="s">
        <v>746</v>
      </c>
      <c r="U189">
        <v>0.5</v>
      </c>
    </row>
    <row r="190" spans="19:21" x14ac:dyDescent="0.25">
      <c r="S190">
        <v>29500579</v>
      </c>
      <c r="T190" t="s">
        <v>747</v>
      </c>
      <c r="U190">
        <v>0.5</v>
      </c>
    </row>
    <row r="191" spans="19:21" x14ac:dyDescent="0.25">
      <c r="S191">
        <v>29500616</v>
      </c>
      <c r="T191" t="s">
        <v>527</v>
      </c>
      <c r="U191">
        <v>0.5</v>
      </c>
    </row>
    <row r="192" spans="19:21" x14ac:dyDescent="0.25">
      <c r="S192">
        <v>29500860</v>
      </c>
      <c r="T192" t="s">
        <v>484</v>
      </c>
      <c r="U192">
        <v>0.5</v>
      </c>
    </row>
    <row r="193" spans="19:21" x14ac:dyDescent="0.25">
      <c r="S193">
        <v>29500942</v>
      </c>
      <c r="T193" t="s">
        <v>114</v>
      </c>
      <c r="U193">
        <v>0.5</v>
      </c>
    </row>
    <row r="194" spans="19:21" x14ac:dyDescent="0.25">
      <c r="S194">
        <v>31000171</v>
      </c>
      <c r="T194" t="s">
        <v>748</v>
      </c>
      <c r="U194">
        <v>55.445500000000003</v>
      </c>
    </row>
    <row r="195" spans="19:21" x14ac:dyDescent="0.25">
      <c r="S195">
        <v>31900002</v>
      </c>
      <c r="T195" t="s">
        <v>415</v>
      </c>
      <c r="U195">
        <v>17.989799999999999</v>
      </c>
    </row>
    <row r="196" spans="19:21" x14ac:dyDescent="0.25">
      <c r="S196">
        <v>50000274</v>
      </c>
      <c r="T196" t="s">
        <v>749</v>
      </c>
      <c r="U196">
        <v>3.3</v>
      </c>
    </row>
    <row r="197" spans="19:21" x14ac:dyDescent="0.25">
      <c r="S197">
        <v>72000060</v>
      </c>
      <c r="T197" t="s">
        <v>750</v>
      </c>
      <c r="U197">
        <v>7.9302999999999998E-2</v>
      </c>
    </row>
    <row r="198" spans="19:21" x14ac:dyDescent="0.25">
      <c r="S198">
        <v>23000020</v>
      </c>
      <c r="T198" t="s">
        <v>751</v>
      </c>
      <c r="U198">
        <v>3.48</v>
      </c>
    </row>
    <row r="199" spans="19:21" x14ac:dyDescent="0.25">
      <c r="S199">
        <v>23500285</v>
      </c>
      <c r="T199" t="s">
        <v>524</v>
      </c>
      <c r="U199">
        <v>4.2819000000000003</v>
      </c>
    </row>
    <row r="200" spans="19:21" x14ac:dyDescent="0.25">
      <c r="S200">
        <v>23500541</v>
      </c>
      <c r="T200" t="s">
        <v>752</v>
      </c>
      <c r="U200">
        <v>7.8643999999999998</v>
      </c>
    </row>
    <row r="201" spans="19:21" x14ac:dyDescent="0.25">
      <c r="S201">
        <v>29500598</v>
      </c>
      <c r="T201" t="s">
        <v>753</v>
      </c>
      <c r="U201">
        <v>0.5</v>
      </c>
    </row>
    <row r="202" spans="19:21" x14ac:dyDescent="0.25">
      <c r="S202">
        <v>29500622</v>
      </c>
      <c r="T202" t="s">
        <v>91</v>
      </c>
      <c r="U202">
        <v>0.5</v>
      </c>
    </row>
    <row r="203" spans="19:21" x14ac:dyDescent="0.25">
      <c r="S203">
        <v>29500719</v>
      </c>
      <c r="T203" t="s">
        <v>493</v>
      </c>
      <c r="U203">
        <v>1.5</v>
      </c>
    </row>
    <row r="204" spans="19:21" x14ac:dyDescent="0.25">
      <c r="S204">
        <v>29500879</v>
      </c>
      <c r="T204" t="s">
        <v>451</v>
      </c>
      <c r="U204">
        <v>0.5</v>
      </c>
    </row>
    <row r="205" spans="19:21" x14ac:dyDescent="0.25">
      <c r="S205">
        <v>29500887</v>
      </c>
      <c r="T205" t="s">
        <v>152</v>
      </c>
      <c r="U205">
        <v>1</v>
      </c>
    </row>
    <row r="206" spans="19:21" x14ac:dyDescent="0.25">
      <c r="S206">
        <v>29500893</v>
      </c>
      <c r="T206" t="s">
        <v>141</v>
      </c>
      <c r="U206">
        <v>0.01</v>
      </c>
    </row>
    <row r="207" spans="19:21" x14ac:dyDescent="0.25">
      <c r="S207">
        <v>29501099</v>
      </c>
      <c r="T207" t="s">
        <v>147</v>
      </c>
      <c r="U207">
        <v>0.01</v>
      </c>
    </row>
    <row r="208" spans="19:21" x14ac:dyDescent="0.25">
      <c r="S208">
        <v>29501105</v>
      </c>
      <c r="T208" t="s">
        <v>754</v>
      </c>
      <c r="U208">
        <v>1E-4</v>
      </c>
    </row>
    <row r="209" spans="19:21" x14ac:dyDescent="0.25">
      <c r="S209">
        <v>29600004</v>
      </c>
      <c r="T209" t="s">
        <v>755</v>
      </c>
      <c r="U209">
        <v>2.0175999999999998</v>
      </c>
    </row>
    <row r="210" spans="19:21" x14ac:dyDescent="0.25">
      <c r="S210">
        <v>29600020</v>
      </c>
      <c r="T210" t="s">
        <v>756</v>
      </c>
      <c r="U210">
        <v>1.5863</v>
      </c>
    </row>
    <row r="211" spans="19:21" x14ac:dyDescent="0.25">
      <c r="S211">
        <v>31000234</v>
      </c>
      <c r="T211" t="s">
        <v>757</v>
      </c>
      <c r="U211">
        <v>41.058599999999998</v>
      </c>
    </row>
    <row r="212" spans="19:21" x14ac:dyDescent="0.25">
      <c r="S212">
        <v>32000012</v>
      </c>
      <c r="T212" t="s">
        <v>758</v>
      </c>
      <c r="U212">
        <v>27.543199999999999</v>
      </c>
    </row>
    <row r="213" spans="19:21" x14ac:dyDescent="0.25">
      <c r="S213">
        <v>49500135</v>
      </c>
      <c r="T213" t="s">
        <v>759</v>
      </c>
      <c r="U213">
        <v>0.51400000000000001</v>
      </c>
    </row>
    <row r="214" spans="19:21" x14ac:dyDescent="0.25">
      <c r="S214">
        <v>49500171</v>
      </c>
      <c r="T214" t="s">
        <v>760</v>
      </c>
      <c r="U214">
        <v>1.1740999999999999</v>
      </c>
    </row>
    <row r="215" spans="19:21" x14ac:dyDescent="0.25">
      <c r="S215">
        <v>49500196</v>
      </c>
      <c r="T215" t="s">
        <v>140</v>
      </c>
      <c r="U215">
        <v>2.4E-2</v>
      </c>
    </row>
    <row r="216" spans="19:21" x14ac:dyDescent="0.25">
      <c r="S216">
        <v>49500222</v>
      </c>
      <c r="T216" t="s">
        <v>761</v>
      </c>
      <c r="U216">
        <v>1.014</v>
      </c>
    </row>
    <row r="217" spans="19:21" x14ac:dyDescent="0.25">
      <c r="S217">
        <v>59500051</v>
      </c>
      <c r="T217" t="s">
        <v>762</v>
      </c>
      <c r="U217">
        <v>1.0457000000000001</v>
      </c>
    </row>
    <row r="218" spans="19:21" x14ac:dyDescent="0.25">
      <c r="S218">
        <v>70002150</v>
      </c>
      <c r="T218" t="s">
        <v>763</v>
      </c>
      <c r="U218">
        <v>1.8940000000000001E-3</v>
      </c>
    </row>
    <row r="219" spans="19:21" x14ac:dyDescent="0.25">
      <c r="S219">
        <v>70002289</v>
      </c>
      <c r="T219" t="s">
        <v>764</v>
      </c>
      <c r="U219">
        <v>6.5420000000000001E-3</v>
      </c>
    </row>
    <row r="220" spans="19:21" x14ac:dyDescent="0.25">
      <c r="S220">
        <v>70002448</v>
      </c>
      <c r="T220" t="s">
        <v>765</v>
      </c>
      <c r="U220">
        <v>2.2399999999999998E-3</v>
      </c>
    </row>
    <row r="221" spans="19:21" x14ac:dyDescent="0.25">
      <c r="S221">
        <v>29500568</v>
      </c>
      <c r="T221" t="s">
        <v>766</v>
      </c>
      <c r="U221">
        <v>0.5</v>
      </c>
    </row>
    <row r="222" spans="19:21" x14ac:dyDescent="0.25">
      <c r="S222">
        <v>29500605</v>
      </c>
      <c r="T222" t="s">
        <v>767</v>
      </c>
      <c r="U222">
        <v>0.5</v>
      </c>
    </row>
    <row r="223" spans="19:21" x14ac:dyDescent="0.25">
      <c r="S223">
        <v>29500821</v>
      </c>
      <c r="T223" t="s">
        <v>768</v>
      </c>
      <c r="U223">
        <v>2</v>
      </c>
    </row>
    <row r="224" spans="19:21" x14ac:dyDescent="0.25">
      <c r="S224">
        <v>29500859</v>
      </c>
      <c r="T224" t="s">
        <v>769</v>
      </c>
      <c r="U224">
        <v>0.5</v>
      </c>
    </row>
    <row r="225" spans="19:21" x14ac:dyDescent="0.25">
      <c r="S225">
        <v>29501058</v>
      </c>
      <c r="T225" t="s">
        <v>51</v>
      </c>
      <c r="U225">
        <v>0.5</v>
      </c>
    </row>
    <row r="226" spans="19:21" x14ac:dyDescent="0.25">
      <c r="S226">
        <v>29600030</v>
      </c>
      <c r="T226" t="s">
        <v>111</v>
      </c>
      <c r="U226">
        <v>0.57399999999999995</v>
      </c>
    </row>
    <row r="227" spans="19:21" x14ac:dyDescent="0.25">
      <c r="S227">
        <v>31000161</v>
      </c>
      <c r="T227" t="s">
        <v>770</v>
      </c>
      <c r="U227">
        <v>23.571000000000002</v>
      </c>
    </row>
    <row r="228" spans="19:21" x14ac:dyDescent="0.25">
      <c r="S228">
        <v>49500190</v>
      </c>
      <c r="T228" t="s">
        <v>146</v>
      </c>
      <c r="U228">
        <v>2.5139999999999998</v>
      </c>
    </row>
    <row r="229" spans="19:21" x14ac:dyDescent="0.25">
      <c r="S229">
        <v>50000275</v>
      </c>
      <c r="T229" t="s">
        <v>771</v>
      </c>
      <c r="U229">
        <v>3.55</v>
      </c>
    </row>
    <row r="230" spans="19:21" x14ac:dyDescent="0.25">
      <c r="S230">
        <v>59500021</v>
      </c>
      <c r="T230" t="s">
        <v>772</v>
      </c>
      <c r="U230">
        <v>2.6351</v>
      </c>
    </row>
    <row r="231" spans="19:21" x14ac:dyDescent="0.25">
      <c r="S231">
        <v>59500070</v>
      </c>
      <c r="T231" t="s">
        <v>773</v>
      </c>
      <c r="U231">
        <v>1.7988999999999999</v>
      </c>
    </row>
    <row r="232" spans="19:21" x14ac:dyDescent="0.25">
      <c r="S232">
        <v>70002019</v>
      </c>
      <c r="T232" t="s">
        <v>774</v>
      </c>
      <c r="U232">
        <v>9.3799999999999994E-3</v>
      </c>
    </row>
    <row r="233" spans="19:21" x14ac:dyDescent="0.25">
      <c r="S233">
        <v>70002021</v>
      </c>
      <c r="T233" t="s">
        <v>775</v>
      </c>
      <c r="U233">
        <v>3.6269000000000003E-2</v>
      </c>
    </row>
    <row r="234" spans="19:21" x14ac:dyDescent="0.25">
      <c r="S234">
        <v>70002024</v>
      </c>
      <c r="T234" t="s">
        <v>776</v>
      </c>
      <c r="U234">
        <v>5.1617999999999997E-2</v>
      </c>
    </row>
    <row r="235" spans="19:21" x14ac:dyDescent="0.25">
      <c r="S235">
        <v>70002025</v>
      </c>
      <c r="T235" t="s">
        <v>777</v>
      </c>
      <c r="U235">
        <v>9.3799999999999994E-3</v>
      </c>
    </row>
    <row r="236" spans="19:21" x14ac:dyDescent="0.25">
      <c r="S236">
        <v>70002026</v>
      </c>
      <c r="T236" t="s">
        <v>778</v>
      </c>
      <c r="U236">
        <v>4.8379999999999999E-2</v>
      </c>
    </row>
    <row r="237" spans="19:21" x14ac:dyDescent="0.25">
      <c r="S237">
        <v>70002120</v>
      </c>
      <c r="T237" t="s">
        <v>779</v>
      </c>
      <c r="U237">
        <v>5.1279999999999997E-3</v>
      </c>
    </row>
    <row r="238" spans="19:21" x14ac:dyDescent="0.25">
      <c r="S238">
        <v>75000008</v>
      </c>
      <c r="T238" t="s">
        <v>780</v>
      </c>
      <c r="U238">
        <v>8.3999999999999995E-3</v>
      </c>
    </row>
    <row r="239" spans="19:21" x14ac:dyDescent="0.25">
      <c r="S239">
        <v>70000085</v>
      </c>
      <c r="T239" t="s">
        <v>781</v>
      </c>
      <c r="U239">
        <v>2.5000000000000001E-2</v>
      </c>
    </row>
    <row r="240" spans="19:21" x14ac:dyDescent="0.25">
      <c r="S240">
        <v>70000086</v>
      </c>
      <c r="T240" t="s">
        <v>782</v>
      </c>
      <c r="U240">
        <v>2.2879E-2</v>
      </c>
    </row>
    <row r="241" spans="19:21" x14ac:dyDescent="0.25">
      <c r="S241">
        <v>70000116</v>
      </c>
      <c r="T241" t="s">
        <v>783</v>
      </c>
      <c r="U241">
        <v>2.1607999999999999E-2</v>
      </c>
    </row>
    <row r="242" spans="19:21" x14ac:dyDescent="0.25">
      <c r="S242">
        <v>70000117</v>
      </c>
      <c r="T242" t="s">
        <v>784</v>
      </c>
      <c r="U242">
        <v>2.2148999999999999E-2</v>
      </c>
    </row>
    <row r="243" spans="19:21" x14ac:dyDescent="0.25">
      <c r="S243">
        <v>70000118</v>
      </c>
      <c r="T243" t="s">
        <v>785</v>
      </c>
      <c r="U243">
        <v>2.5000000000000001E-2</v>
      </c>
    </row>
    <row r="244" spans="19:21" x14ac:dyDescent="0.25">
      <c r="S244">
        <v>70000119</v>
      </c>
      <c r="T244" t="s">
        <v>786</v>
      </c>
      <c r="U244">
        <v>2.1533E-2</v>
      </c>
    </row>
    <row r="245" spans="19:21" x14ac:dyDescent="0.25">
      <c r="S245">
        <v>70000120</v>
      </c>
      <c r="T245" t="s">
        <v>787</v>
      </c>
      <c r="U245">
        <v>2.5000000000000001E-2</v>
      </c>
    </row>
    <row r="246" spans="19:21" x14ac:dyDescent="0.25">
      <c r="S246">
        <v>70000121</v>
      </c>
      <c r="T246" t="s">
        <v>788</v>
      </c>
      <c r="U246">
        <v>2.0175999999999999E-2</v>
      </c>
    </row>
    <row r="247" spans="19:21" x14ac:dyDescent="0.25">
      <c r="S247">
        <v>70001997</v>
      </c>
      <c r="T247" t="s">
        <v>789</v>
      </c>
      <c r="U247">
        <v>5.0860000000000002E-3</v>
      </c>
    </row>
    <row r="248" spans="19:21" x14ac:dyDescent="0.25">
      <c r="S248">
        <v>70002000</v>
      </c>
      <c r="T248" t="s">
        <v>790</v>
      </c>
      <c r="U248">
        <v>5.0860000000000002E-3</v>
      </c>
    </row>
    <row r="249" spans="19:21" x14ac:dyDescent="0.25">
      <c r="S249">
        <v>70002116</v>
      </c>
      <c r="T249" t="s">
        <v>791</v>
      </c>
      <c r="U249">
        <v>5.1089999999999998E-3</v>
      </c>
    </row>
    <row r="250" spans="19:21" x14ac:dyDescent="0.25">
      <c r="S250">
        <v>23500385</v>
      </c>
      <c r="T250" t="s">
        <v>792</v>
      </c>
      <c r="U250">
        <v>3.1200999999999999</v>
      </c>
    </row>
    <row r="251" spans="19:21" x14ac:dyDescent="0.25">
      <c r="S251">
        <v>70001144</v>
      </c>
      <c r="T251" t="s">
        <v>793</v>
      </c>
      <c r="U251">
        <v>4.0200000000000001E-3</v>
      </c>
    </row>
    <row r="252" spans="19:21" x14ac:dyDescent="0.25">
      <c r="S252">
        <v>70001145</v>
      </c>
      <c r="T252" t="s">
        <v>794</v>
      </c>
      <c r="U252">
        <v>4.0200000000000001E-3</v>
      </c>
    </row>
    <row r="253" spans="19:21" x14ac:dyDescent="0.25">
      <c r="S253">
        <v>70001146</v>
      </c>
      <c r="T253" t="s">
        <v>795</v>
      </c>
      <c r="U253">
        <v>4.0210000000000003E-3</v>
      </c>
    </row>
    <row r="254" spans="19:21" x14ac:dyDescent="0.25">
      <c r="S254">
        <v>70001147</v>
      </c>
      <c r="T254" t="s">
        <v>796</v>
      </c>
      <c r="U254">
        <v>4.0210000000000003E-3</v>
      </c>
    </row>
    <row r="255" spans="19:21" x14ac:dyDescent="0.25">
      <c r="S255">
        <v>70001512</v>
      </c>
      <c r="T255" t="s">
        <v>797</v>
      </c>
      <c r="U255">
        <v>5.4539999999999996E-3</v>
      </c>
    </row>
    <row r="256" spans="19:21" x14ac:dyDescent="0.25">
      <c r="S256">
        <v>70001657</v>
      </c>
      <c r="T256" t="s">
        <v>798</v>
      </c>
      <c r="U256">
        <v>5.0540000000000003E-3</v>
      </c>
    </row>
    <row r="257" spans="19:21" x14ac:dyDescent="0.25">
      <c r="S257">
        <v>70001674</v>
      </c>
      <c r="T257" t="s">
        <v>799</v>
      </c>
      <c r="U257">
        <v>5.0860000000000002E-3</v>
      </c>
    </row>
    <row r="258" spans="19:21" x14ac:dyDescent="0.25">
      <c r="S258">
        <v>70001768</v>
      </c>
      <c r="T258" t="s">
        <v>800</v>
      </c>
      <c r="U258">
        <v>5.0499999999999998E-3</v>
      </c>
    </row>
    <row r="259" spans="19:21" x14ac:dyDescent="0.25">
      <c r="S259">
        <v>70001912</v>
      </c>
      <c r="T259" t="s">
        <v>801</v>
      </c>
      <c r="U259">
        <v>3.0170000000000002E-3</v>
      </c>
    </row>
    <row r="260" spans="19:21" x14ac:dyDescent="0.25">
      <c r="S260">
        <v>70001913</v>
      </c>
      <c r="T260" t="s">
        <v>802</v>
      </c>
      <c r="U260">
        <v>5.2940000000000001E-3</v>
      </c>
    </row>
    <row r="261" spans="19:21" x14ac:dyDescent="0.25">
      <c r="S261">
        <v>70001931</v>
      </c>
      <c r="T261" t="s">
        <v>803</v>
      </c>
      <c r="U261">
        <v>1.0699999999999999E-2</v>
      </c>
    </row>
    <row r="262" spans="19:21" x14ac:dyDescent="0.25">
      <c r="S262">
        <v>70002039</v>
      </c>
      <c r="T262" t="s">
        <v>804</v>
      </c>
      <c r="U262">
        <v>5.0499999999999998E-3</v>
      </c>
    </row>
    <row r="263" spans="19:21" x14ac:dyDescent="0.25">
      <c r="S263">
        <v>70002040</v>
      </c>
      <c r="T263" t="s">
        <v>805</v>
      </c>
      <c r="U263">
        <v>5.0499999999999998E-3</v>
      </c>
    </row>
    <row r="264" spans="19:21" x14ac:dyDescent="0.25">
      <c r="S264">
        <v>70002050</v>
      </c>
      <c r="T264" t="s">
        <v>806</v>
      </c>
      <c r="U264">
        <v>5.4200000000000003E-3</v>
      </c>
    </row>
    <row r="265" spans="19:21" x14ac:dyDescent="0.25">
      <c r="S265">
        <v>70002067</v>
      </c>
      <c r="T265" t="s">
        <v>807</v>
      </c>
      <c r="U265">
        <v>5.2119999999999996E-3</v>
      </c>
    </row>
    <row r="266" spans="19:21" x14ac:dyDescent="0.25">
      <c r="S266">
        <v>70002127</v>
      </c>
      <c r="T266" t="s">
        <v>808</v>
      </c>
      <c r="U266">
        <v>5.1500000000000001E-3</v>
      </c>
    </row>
    <row r="267" spans="19:21" x14ac:dyDescent="0.25">
      <c r="S267">
        <v>70002187</v>
      </c>
      <c r="T267" t="s">
        <v>809</v>
      </c>
      <c r="U267">
        <v>5.0200000000000002E-3</v>
      </c>
    </row>
    <row r="268" spans="19:21" x14ac:dyDescent="0.25">
      <c r="S268">
        <v>70002188</v>
      </c>
      <c r="T268" t="s">
        <v>810</v>
      </c>
      <c r="U268">
        <v>5.0200000000000002E-3</v>
      </c>
    </row>
    <row r="269" spans="19:21" x14ac:dyDescent="0.25">
      <c r="S269">
        <v>70002220</v>
      </c>
      <c r="T269" t="s">
        <v>811</v>
      </c>
      <c r="U269">
        <v>6.4200000000000004E-3</v>
      </c>
    </row>
    <row r="270" spans="19:21" x14ac:dyDescent="0.25">
      <c r="S270">
        <v>70002221</v>
      </c>
      <c r="T270" t="s">
        <v>812</v>
      </c>
      <c r="U270">
        <v>4.9699999999999996E-3</v>
      </c>
    </row>
    <row r="271" spans="19:21" x14ac:dyDescent="0.25">
      <c r="S271">
        <v>70002250</v>
      </c>
      <c r="T271" t="s">
        <v>813</v>
      </c>
      <c r="U271">
        <v>5.1510000000000002E-3</v>
      </c>
    </row>
    <row r="272" spans="19:21" x14ac:dyDescent="0.25">
      <c r="S272">
        <v>70002272</v>
      </c>
      <c r="T272" t="s">
        <v>814</v>
      </c>
      <c r="U272">
        <v>2.6740000000000002E-3</v>
      </c>
    </row>
    <row r="273" spans="19:21" x14ac:dyDescent="0.25">
      <c r="S273">
        <v>70002333</v>
      </c>
      <c r="T273" t="s">
        <v>815</v>
      </c>
      <c r="U273">
        <v>6.0800000000000003E-3</v>
      </c>
    </row>
    <row r="274" spans="19:21" x14ac:dyDescent="0.25">
      <c r="S274">
        <v>70002349</v>
      </c>
      <c r="T274" t="s">
        <v>816</v>
      </c>
      <c r="U274">
        <v>3.64E-3</v>
      </c>
    </row>
    <row r="275" spans="19:21" x14ac:dyDescent="0.25">
      <c r="S275">
        <v>70002354</v>
      </c>
      <c r="T275" t="s">
        <v>817</v>
      </c>
      <c r="U275">
        <v>6.13E-3</v>
      </c>
    </row>
    <row r="276" spans="19:21" x14ac:dyDescent="0.25">
      <c r="S276">
        <v>70000088</v>
      </c>
      <c r="T276" t="s">
        <v>818</v>
      </c>
      <c r="U276">
        <v>2.2238999999999998E-2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9"/>
  <sheetViews>
    <sheetView zoomScale="85" zoomScaleNormal="85" workbookViewId="0">
      <selection activeCell="E2" sqref="E2:F32"/>
    </sheetView>
  </sheetViews>
  <sheetFormatPr baseColWidth="10" defaultColWidth="11.42578125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1" t="s">
        <v>2</v>
      </c>
      <c r="I1" t="s">
        <v>55</v>
      </c>
    </row>
    <row r="2" spans="1:16" x14ac:dyDescent="0.25">
      <c r="E2" s="1" t="s">
        <v>4</v>
      </c>
      <c r="F2" t="s">
        <v>5</v>
      </c>
    </row>
    <row r="3" spans="1:16" ht="45" x14ac:dyDescent="0.25">
      <c r="A3" s="1" t="s">
        <v>4</v>
      </c>
      <c r="B3" t="s">
        <v>819</v>
      </c>
      <c r="C3" t="s">
        <v>820</v>
      </c>
      <c r="E3" s="2" t="s">
        <v>6</v>
      </c>
      <c r="F3">
        <v>46608.899999999994</v>
      </c>
      <c r="H3" s="1" t="s">
        <v>4</v>
      </c>
      <c r="I3" t="s">
        <v>5</v>
      </c>
      <c r="L3" s="11" t="s">
        <v>821</v>
      </c>
      <c r="M3" s="11" t="s">
        <v>822</v>
      </c>
      <c r="N3" t="s">
        <v>823</v>
      </c>
      <c r="O3" t="s">
        <v>824</v>
      </c>
      <c r="P3" t="s">
        <v>825</v>
      </c>
    </row>
    <row r="4" spans="1:16" x14ac:dyDescent="0.25">
      <c r="A4" s="2" t="s">
        <v>6</v>
      </c>
      <c r="B4" s="3">
        <v>1996805.4700000004</v>
      </c>
      <c r="C4" s="10">
        <v>5633028.658520001</v>
      </c>
      <c r="E4" s="7">
        <v>33</v>
      </c>
      <c r="F4">
        <v>1115</v>
      </c>
      <c r="H4" s="2" t="s">
        <v>6</v>
      </c>
      <c r="I4">
        <v>517.70000000000005</v>
      </c>
      <c r="K4" t="s">
        <v>6</v>
      </c>
      <c r="L4">
        <f>F3/1000</f>
        <v>46.608899999999991</v>
      </c>
      <c r="M4">
        <f>I4/1000</f>
        <v>0.51770000000000005</v>
      </c>
      <c r="N4">
        <f>B4/1000</f>
        <v>1996.8054700000005</v>
      </c>
      <c r="O4" s="12">
        <f>L4/N4</f>
        <v>2.3341732933053305E-2</v>
      </c>
      <c r="P4" s="4">
        <f>M4/N4</f>
        <v>2.5926411349424036E-4</v>
      </c>
    </row>
    <row r="5" spans="1:16" x14ac:dyDescent="0.25">
      <c r="A5" s="7">
        <v>33</v>
      </c>
      <c r="B5" s="3">
        <v>77040.340000000011</v>
      </c>
      <c r="C5" s="10">
        <v>210050.65770000001</v>
      </c>
      <c r="E5" s="7">
        <v>34</v>
      </c>
      <c r="F5">
        <v>4331.2000000000007</v>
      </c>
      <c r="H5" s="2" t="s">
        <v>7</v>
      </c>
      <c r="I5">
        <v>2692.8</v>
      </c>
      <c r="K5" t="s">
        <v>7</v>
      </c>
      <c r="L5">
        <f>F4/1000</f>
        <v>1.115</v>
      </c>
      <c r="M5">
        <f>I5/1000</f>
        <v>2.6928000000000001</v>
      </c>
      <c r="N5">
        <f>B5/1000</f>
        <v>77.040340000000015</v>
      </c>
      <c r="O5" s="12">
        <f>L5/N5</f>
        <v>1.4472937165126735E-2</v>
      </c>
      <c r="P5" s="4">
        <f>M5/N5</f>
        <v>3.4953116769733873E-2</v>
      </c>
    </row>
    <row r="6" spans="1:16" x14ac:dyDescent="0.25">
      <c r="A6" s="7">
        <v>34</v>
      </c>
      <c r="B6" s="3">
        <v>170909.25000000006</v>
      </c>
      <c r="C6" s="10">
        <v>475330.07464000001</v>
      </c>
      <c r="E6" s="7">
        <v>35</v>
      </c>
      <c r="F6">
        <v>2563.8000000000006</v>
      </c>
      <c r="H6" s="2" t="s">
        <v>8</v>
      </c>
      <c r="I6">
        <v>5149.7000000000007</v>
      </c>
      <c r="K6" t="s">
        <v>8</v>
      </c>
      <c r="L6">
        <f>F5/1000</f>
        <v>4.3312000000000008</v>
      </c>
      <c r="M6">
        <f>I6/1000</f>
        <v>5.1497000000000011</v>
      </c>
      <c r="N6">
        <f>B6/1000</f>
        <v>170.90925000000007</v>
      </c>
      <c r="O6" s="12">
        <f>L6/N6</f>
        <v>2.5342104069849929E-2</v>
      </c>
      <c r="P6" s="4">
        <f>M6/N6</f>
        <v>3.0131195356600061E-2</v>
      </c>
    </row>
    <row r="7" spans="1:16" x14ac:dyDescent="0.25">
      <c r="A7" s="7">
        <v>35</v>
      </c>
      <c r="B7" s="3">
        <v>183502.63000000003</v>
      </c>
      <c r="C7" s="10">
        <v>526746.54517000006</v>
      </c>
      <c r="E7" s="7">
        <v>36</v>
      </c>
      <c r="F7">
        <v>2477.9</v>
      </c>
      <c r="H7" s="2" t="s">
        <v>9</v>
      </c>
      <c r="I7">
        <v>1136.1000000000001</v>
      </c>
      <c r="K7" t="s">
        <v>9</v>
      </c>
      <c r="L7">
        <f>F6/1000</f>
        <v>2.5638000000000005</v>
      </c>
      <c r="M7">
        <f>I7/1000</f>
        <v>1.1361000000000001</v>
      </c>
      <c r="N7">
        <f>B7/1000</f>
        <v>183.50263000000004</v>
      </c>
      <c r="O7" s="12">
        <f>L7/N7</f>
        <v>1.3971461880410107E-2</v>
      </c>
      <c r="P7" s="4">
        <f>M7/N7</f>
        <v>6.1911919191566895E-3</v>
      </c>
    </row>
    <row r="8" spans="1:16" x14ac:dyDescent="0.25">
      <c r="A8" s="7">
        <v>36</v>
      </c>
      <c r="B8" s="3">
        <v>165628.38</v>
      </c>
      <c r="C8" s="10">
        <v>477227.78570000001</v>
      </c>
      <c r="E8" s="7">
        <v>37</v>
      </c>
      <c r="F8">
        <v>5352.1</v>
      </c>
      <c r="H8" s="2" t="s">
        <v>12</v>
      </c>
      <c r="I8">
        <v>9496.3000000000011</v>
      </c>
      <c r="K8" t="s">
        <v>826</v>
      </c>
      <c r="L8">
        <f>F8/1000</f>
        <v>5.3521000000000001</v>
      </c>
      <c r="M8">
        <f>I8/1000</f>
        <v>9.4963000000000015</v>
      </c>
      <c r="N8">
        <f>B8/1000</f>
        <v>165.62837999999999</v>
      </c>
      <c r="O8" s="12">
        <f>L8/N8</f>
        <v>3.2313906590162873E-2</v>
      </c>
      <c r="P8" s="4">
        <f>M8/N8</f>
        <v>5.7334980877069508E-2</v>
      </c>
    </row>
    <row r="9" spans="1:16" x14ac:dyDescent="0.25">
      <c r="A9" s="7">
        <v>37</v>
      </c>
      <c r="B9" s="3">
        <v>160327.99999999997</v>
      </c>
      <c r="C9" s="10">
        <v>444490.62390000001</v>
      </c>
      <c r="E9" s="7">
        <v>38</v>
      </c>
      <c r="F9">
        <v>1775.5</v>
      </c>
    </row>
    <row r="10" spans="1:16" x14ac:dyDescent="0.25">
      <c r="A10" s="7">
        <v>38</v>
      </c>
      <c r="B10" s="3">
        <v>196605.16000000003</v>
      </c>
      <c r="C10" s="10">
        <v>565437.59949999989</v>
      </c>
      <c r="E10" s="7">
        <v>39</v>
      </c>
      <c r="F10">
        <v>3672.5</v>
      </c>
    </row>
    <row r="11" spans="1:16" x14ac:dyDescent="0.25">
      <c r="A11" s="7">
        <v>39</v>
      </c>
      <c r="B11" s="3">
        <v>202169.42</v>
      </c>
      <c r="C11" s="10">
        <v>570342.79539999971</v>
      </c>
      <c r="E11" s="7">
        <v>40</v>
      </c>
      <c r="F11">
        <v>3931.3999999999996</v>
      </c>
    </row>
    <row r="12" spans="1:16" x14ac:dyDescent="0.25">
      <c r="A12" s="7">
        <v>40</v>
      </c>
      <c r="B12" s="3">
        <v>111551.37</v>
      </c>
      <c r="C12" s="10">
        <v>326875.34239999991</v>
      </c>
      <c r="E12" s="7">
        <v>41</v>
      </c>
      <c r="F12">
        <v>3712</v>
      </c>
    </row>
    <row r="13" spans="1:16" x14ac:dyDescent="0.25">
      <c r="A13" s="7">
        <v>41</v>
      </c>
      <c r="B13" s="3">
        <v>197001.47000000003</v>
      </c>
      <c r="C13" s="10">
        <v>548100.81432000024</v>
      </c>
      <c r="E13" s="7">
        <v>42</v>
      </c>
      <c r="F13">
        <v>4454.7</v>
      </c>
    </row>
    <row r="14" spans="1:16" x14ac:dyDescent="0.25">
      <c r="A14" s="7">
        <v>42</v>
      </c>
      <c r="B14" s="3">
        <v>171338.82</v>
      </c>
      <c r="C14" s="10">
        <v>479608.64802999992</v>
      </c>
      <c r="E14" s="7">
        <v>43</v>
      </c>
      <c r="F14">
        <v>2881.1000000000008</v>
      </c>
    </row>
    <row r="15" spans="1:16" x14ac:dyDescent="0.25">
      <c r="A15" s="7">
        <v>43</v>
      </c>
      <c r="B15" s="3">
        <v>208369.08</v>
      </c>
      <c r="C15" s="10">
        <v>597386.78700000013</v>
      </c>
      <c r="E15" s="7">
        <v>44</v>
      </c>
      <c r="F15">
        <v>2775.2</v>
      </c>
    </row>
    <row r="16" spans="1:16" x14ac:dyDescent="0.25">
      <c r="A16" s="7">
        <v>44</v>
      </c>
      <c r="B16" s="3">
        <v>152361.54999999999</v>
      </c>
      <c r="C16" s="10">
        <v>411430.98475999996</v>
      </c>
      <c r="E16" s="7">
        <v>45</v>
      </c>
      <c r="F16">
        <v>2243.6000000000004</v>
      </c>
    </row>
    <row r="17" spans="1:6" x14ac:dyDescent="0.25">
      <c r="A17" s="2" t="s">
        <v>7</v>
      </c>
      <c r="B17" s="3">
        <v>5536633.8499999987</v>
      </c>
      <c r="C17" s="10">
        <v>19619903.506000001</v>
      </c>
      <c r="E17" s="7">
        <v>46</v>
      </c>
      <c r="F17">
        <v>3551.9</v>
      </c>
    </row>
    <row r="18" spans="1:6" x14ac:dyDescent="0.25">
      <c r="A18" s="2" t="s">
        <v>8</v>
      </c>
      <c r="B18" s="3">
        <v>2750898.4299999964</v>
      </c>
      <c r="C18" s="10">
        <v>12580962.628172006</v>
      </c>
      <c r="E18" s="7">
        <v>47</v>
      </c>
      <c r="F18">
        <v>1771</v>
      </c>
    </row>
    <row r="19" spans="1:6" x14ac:dyDescent="0.25">
      <c r="A19" s="2" t="s">
        <v>9</v>
      </c>
      <c r="B19" s="3">
        <v>1404138.4799999918</v>
      </c>
      <c r="C19" s="10">
        <v>11401881.642057974</v>
      </c>
      <c r="E19" s="2" t="s">
        <v>7</v>
      </c>
      <c r="F19">
        <v>4788.6000000000004</v>
      </c>
    </row>
    <row r="20" spans="1:6" x14ac:dyDescent="0.25">
      <c r="A20" s="2" t="s">
        <v>12</v>
      </c>
      <c r="B20" s="3">
        <v>11688476.229999987</v>
      </c>
      <c r="C20" s="10">
        <v>49235776.434749976</v>
      </c>
      <c r="E20" s="2" t="s">
        <v>8</v>
      </c>
      <c r="F20">
        <v>48318.375999999989</v>
      </c>
    </row>
    <row r="21" spans="1:6" x14ac:dyDescent="0.25">
      <c r="E21" s="2" t="s">
        <v>9</v>
      </c>
      <c r="F21">
        <v>17245.5</v>
      </c>
    </row>
    <row r="22" spans="1:6" x14ac:dyDescent="0.25">
      <c r="E22" s="2" t="s">
        <v>10</v>
      </c>
      <c r="F22">
        <v>21326.880000000012</v>
      </c>
    </row>
    <row r="23" spans="1:6" x14ac:dyDescent="0.25">
      <c r="E23" s="2" t="s">
        <v>11</v>
      </c>
      <c r="F23">
        <v>39624</v>
      </c>
    </row>
    <row r="24" spans="1:6" x14ac:dyDescent="0.25">
      <c r="E24" s="7">
        <v>33</v>
      </c>
      <c r="F24">
        <v>224.7</v>
      </c>
    </row>
    <row r="25" spans="1:6" x14ac:dyDescent="0.25">
      <c r="E25" s="7">
        <v>34</v>
      </c>
      <c r="F25">
        <v>5067.7</v>
      </c>
    </row>
    <row r="26" spans="1:6" x14ac:dyDescent="0.25">
      <c r="E26" s="7">
        <v>35</v>
      </c>
      <c r="F26">
        <v>4847.8999999999996</v>
      </c>
    </row>
    <row r="27" spans="1:6" x14ac:dyDescent="0.25">
      <c r="E27" s="7">
        <v>36</v>
      </c>
      <c r="F27">
        <v>6708.4</v>
      </c>
    </row>
    <row r="28" spans="1:6" x14ac:dyDescent="0.25">
      <c r="E28" s="7">
        <v>37</v>
      </c>
      <c r="F28">
        <v>5948.4000000000005</v>
      </c>
    </row>
    <row r="29" spans="1:6" x14ac:dyDescent="0.25">
      <c r="E29" s="7">
        <v>38</v>
      </c>
      <c r="F29">
        <v>3048.5</v>
      </c>
    </row>
    <row r="30" spans="1:6" x14ac:dyDescent="0.25">
      <c r="E30" s="7">
        <v>39</v>
      </c>
      <c r="F30">
        <v>2754.4</v>
      </c>
    </row>
    <row r="31" spans="1:6" x14ac:dyDescent="0.25">
      <c r="E31" s="7">
        <v>40</v>
      </c>
      <c r="F31">
        <v>1380</v>
      </c>
    </row>
    <row r="32" spans="1:6" x14ac:dyDescent="0.25">
      <c r="E32" s="7">
        <v>41</v>
      </c>
      <c r="F32">
        <v>3343</v>
      </c>
    </row>
    <row r="33" spans="5:6" x14ac:dyDescent="0.25">
      <c r="E33" s="7">
        <v>42</v>
      </c>
      <c r="F33">
        <v>2872</v>
      </c>
    </row>
    <row r="34" spans="5:6" x14ac:dyDescent="0.25">
      <c r="E34" s="7">
        <v>43</v>
      </c>
      <c r="F34">
        <v>1533</v>
      </c>
    </row>
    <row r="35" spans="5:6" x14ac:dyDescent="0.25">
      <c r="E35" s="7">
        <v>44</v>
      </c>
      <c r="F35">
        <v>519</v>
      </c>
    </row>
    <row r="36" spans="5:6" x14ac:dyDescent="0.25">
      <c r="E36" s="7">
        <v>45</v>
      </c>
      <c r="F36">
        <v>944</v>
      </c>
    </row>
    <row r="37" spans="5:6" x14ac:dyDescent="0.25">
      <c r="E37" s="7">
        <v>46</v>
      </c>
      <c r="F37">
        <v>223</v>
      </c>
    </row>
    <row r="38" spans="5:6" x14ac:dyDescent="0.25">
      <c r="E38" s="7">
        <v>47</v>
      </c>
      <c r="F38">
        <v>210</v>
      </c>
    </row>
    <row r="39" spans="5:6" x14ac:dyDescent="0.25">
      <c r="E39" s="2" t="s">
        <v>12</v>
      </c>
      <c r="F39">
        <v>177912.25599999999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E11373"/>
  <sheetViews>
    <sheetView topLeftCell="A2253" zoomScaleNormal="100" workbookViewId="0">
      <selection activeCell="B2298" sqref="B2298"/>
    </sheetView>
  </sheetViews>
  <sheetFormatPr baseColWidth="10" defaultColWidth="11.42578125" defaultRowHeight="15" x14ac:dyDescent="0.25"/>
  <cols>
    <col min="1" max="1" width="25.5703125" customWidth="1"/>
    <col min="2" max="2" width="35" customWidth="1"/>
    <col min="3" max="5" width="25.5703125" customWidth="1"/>
    <col min="8" max="8" width="22.140625" customWidth="1"/>
  </cols>
  <sheetData>
    <row r="1" spans="1:5" x14ac:dyDescent="0.25">
      <c r="A1" t="s">
        <v>827</v>
      </c>
      <c r="B1" t="s">
        <v>828</v>
      </c>
      <c r="C1" t="s">
        <v>640</v>
      </c>
      <c r="D1" t="s">
        <v>640</v>
      </c>
      <c r="E1" t="s">
        <v>828</v>
      </c>
    </row>
    <row r="2" spans="1:5" x14ac:dyDescent="0.25">
      <c r="A2">
        <v>11000000</v>
      </c>
      <c r="B2" t="s">
        <v>829</v>
      </c>
      <c r="E2" t="s">
        <v>829</v>
      </c>
    </row>
    <row r="3" spans="1:5" x14ac:dyDescent="0.25">
      <c r="A3">
        <v>11000001</v>
      </c>
      <c r="B3" t="s">
        <v>830</v>
      </c>
      <c r="C3" t="s">
        <v>831</v>
      </c>
      <c r="D3" t="s">
        <v>831</v>
      </c>
      <c r="E3" t="s">
        <v>830</v>
      </c>
    </row>
    <row r="4" spans="1:5" x14ac:dyDescent="0.25">
      <c r="A4">
        <v>11000002</v>
      </c>
      <c r="B4" t="s">
        <v>832</v>
      </c>
      <c r="C4" t="s">
        <v>833</v>
      </c>
      <c r="D4" t="s">
        <v>833</v>
      </c>
      <c r="E4" t="s">
        <v>832</v>
      </c>
    </row>
    <row r="5" spans="1:5" x14ac:dyDescent="0.25">
      <c r="A5">
        <v>11000003</v>
      </c>
      <c r="B5" t="s">
        <v>834</v>
      </c>
      <c r="C5" t="s">
        <v>835</v>
      </c>
      <c r="D5" t="s">
        <v>835</v>
      </c>
      <c r="E5" t="s">
        <v>834</v>
      </c>
    </row>
    <row r="6" spans="1:5" x14ac:dyDescent="0.25">
      <c r="A6">
        <v>11000009</v>
      </c>
      <c r="B6" t="s">
        <v>836</v>
      </c>
      <c r="C6" t="s">
        <v>837</v>
      </c>
      <c r="D6" t="s">
        <v>837</v>
      </c>
      <c r="E6" t="s">
        <v>836</v>
      </c>
    </row>
    <row r="7" spans="1:5" x14ac:dyDescent="0.25">
      <c r="A7">
        <v>11000010</v>
      </c>
      <c r="B7" t="s">
        <v>838</v>
      </c>
      <c r="C7" t="s">
        <v>839</v>
      </c>
      <c r="D7" t="s">
        <v>839</v>
      </c>
      <c r="E7" t="s">
        <v>838</v>
      </c>
    </row>
    <row r="8" spans="1:5" x14ac:dyDescent="0.25">
      <c r="A8">
        <v>11000011</v>
      </c>
      <c r="B8" t="s">
        <v>840</v>
      </c>
      <c r="C8" t="s">
        <v>841</v>
      </c>
      <c r="D8" t="s">
        <v>841</v>
      </c>
      <c r="E8" t="s">
        <v>840</v>
      </c>
    </row>
    <row r="9" spans="1:5" x14ac:dyDescent="0.25">
      <c r="A9">
        <v>11000012</v>
      </c>
      <c r="B9" t="s">
        <v>842</v>
      </c>
      <c r="C9" t="s">
        <v>843</v>
      </c>
      <c r="D9" t="s">
        <v>843</v>
      </c>
      <c r="E9" t="s">
        <v>842</v>
      </c>
    </row>
    <row r="10" spans="1:5" x14ac:dyDescent="0.25">
      <c r="A10">
        <v>11000013</v>
      </c>
      <c r="B10" t="s">
        <v>844</v>
      </c>
      <c r="C10" t="s">
        <v>845</v>
      </c>
      <c r="D10" t="s">
        <v>845</v>
      </c>
      <c r="E10" t="s">
        <v>844</v>
      </c>
    </row>
    <row r="11" spans="1:5" x14ac:dyDescent="0.25">
      <c r="A11">
        <v>11000019</v>
      </c>
      <c r="B11" t="s">
        <v>846</v>
      </c>
      <c r="C11" t="s">
        <v>837</v>
      </c>
      <c r="D11" t="s">
        <v>837</v>
      </c>
      <c r="E11" t="s">
        <v>846</v>
      </c>
    </row>
    <row r="12" spans="1:5" x14ac:dyDescent="0.25">
      <c r="A12">
        <v>11000020</v>
      </c>
      <c r="B12" t="s">
        <v>847</v>
      </c>
      <c r="C12" t="s">
        <v>848</v>
      </c>
      <c r="D12" t="s">
        <v>848</v>
      </c>
      <c r="E12" t="s">
        <v>847</v>
      </c>
    </row>
    <row r="13" spans="1:5" x14ac:dyDescent="0.25">
      <c r="A13">
        <v>11000021</v>
      </c>
      <c r="B13" t="s">
        <v>849</v>
      </c>
      <c r="C13" t="s">
        <v>850</v>
      </c>
      <c r="D13" t="s">
        <v>850</v>
      </c>
      <c r="E13" t="s">
        <v>849</v>
      </c>
    </row>
    <row r="14" spans="1:5" x14ac:dyDescent="0.25">
      <c r="A14">
        <v>11000022</v>
      </c>
      <c r="B14" t="s">
        <v>851</v>
      </c>
      <c r="C14" t="s">
        <v>852</v>
      </c>
      <c r="D14" t="s">
        <v>852</v>
      </c>
      <c r="E14" t="s">
        <v>851</v>
      </c>
    </row>
    <row r="15" spans="1:5" x14ac:dyDescent="0.25">
      <c r="A15">
        <v>11000023</v>
      </c>
      <c r="B15" t="s">
        <v>853</v>
      </c>
      <c r="C15" t="s">
        <v>854</v>
      </c>
      <c r="D15" t="s">
        <v>854</v>
      </c>
      <c r="E15" t="s">
        <v>853</v>
      </c>
    </row>
    <row r="16" spans="1:5" x14ac:dyDescent="0.25">
      <c r="A16">
        <v>11000029</v>
      </c>
      <c r="B16" t="s">
        <v>855</v>
      </c>
      <c r="C16" t="s">
        <v>837</v>
      </c>
      <c r="D16" t="s">
        <v>837</v>
      </c>
      <c r="E16" t="s">
        <v>855</v>
      </c>
    </row>
    <row r="17" spans="1:5" x14ac:dyDescent="0.25">
      <c r="A17">
        <v>11000030</v>
      </c>
      <c r="B17" t="s">
        <v>856</v>
      </c>
      <c r="C17" t="s">
        <v>857</v>
      </c>
      <c r="D17" t="s">
        <v>857</v>
      </c>
      <c r="E17" t="s">
        <v>856</v>
      </c>
    </row>
    <row r="18" spans="1:5" x14ac:dyDescent="0.25">
      <c r="A18">
        <v>11000031</v>
      </c>
      <c r="B18" t="s">
        <v>858</v>
      </c>
      <c r="C18" t="s">
        <v>858</v>
      </c>
      <c r="D18" t="s">
        <v>858</v>
      </c>
      <c r="E18" t="s">
        <v>858</v>
      </c>
    </row>
    <row r="19" spans="1:5" x14ac:dyDescent="0.25">
      <c r="A19">
        <v>11000032</v>
      </c>
      <c r="B19" t="s">
        <v>859</v>
      </c>
      <c r="C19" t="s">
        <v>859</v>
      </c>
      <c r="D19" t="s">
        <v>859</v>
      </c>
      <c r="E19" t="s">
        <v>859</v>
      </c>
    </row>
    <row r="20" spans="1:5" x14ac:dyDescent="0.25">
      <c r="A20">
        <v>11000033</v>
      </c>
      <c r="B20" t="s">
        <v>860</v>
      </c>
      <c r="C20" t="s">
        <v>860</v>
      </c>
      <c r="D20" t="s">
        <v>860</v>
      </c>
      <c r="E20" t="s">
        <v>860</v>
      </c>
    </row>
    <row r="21" spans="1:5" x14ac:dyDescent="0.25">
      <c r="A21">
        <v>11000039</v>
      </c>
      <c r="B21" t="s">
        <v>861</v>
      </c>
      <c r="C21" t="s">
        <v>862</v>
      </c>
      <c r="D21" t="s">
        <v>862</v>
      </c>
      <c r="E21" t="s">
        <v>861</v>
      </c>
    </row>
    <row r="22" spans="1:5" x14ac:dyDescent="0.25">
      <c r="A22">
        <v>11000040</v>
      </c>
      <c r="B22" t="s">
        <v>863</v>
      </c>
      <c r="C22" t="s">
        <v>864</v>
      </c>
      <c r="D22" t="s">
        <v>864</v>
      </c>
      <c r="E22" t="s">
        <v>863</v>
      </c>
    </row>
    <row r="23" spans="1:5" x14ac:dyDescent="0.25">
      <c r="A23">
        <v>11000041</v>
      </c>
      <c r="B23" t="s">
        <v>865</v>
      </c>
      <c r="C23" t="s">
        <v>866</v>
      </c>
      <c r="D23" t="s">
        <v>866</v>
      </c>
      <c r="E23" t="s">
        <v>865</v>
      </c>
    </row>
    <row r="24" spans="1:5" x14ac:dyDescent="0.25">
      <c r="A24">
        <v>11000042</v>
      </c>
      <c r="B24" t="s">
        <v>867</v>
      </c>
      <c r="C24" t="s">
        <v>868</v>
      </c>
      <c r="D24" t="s">
        <v>868</v>
      </c>
      <c r="E24" t="s">
        <v>867</v>
      </c>
    </row>
    <row r="25" spans="1:5" x14ac:dyDescent="0.25">
      <c r="A25">
        <v>11000043</v>
      </c>
      <c r="B25" t="s">
        <v>869</v>
      </c>
      <c r="C25" t="s">
        <v>870</v>
      </c>
      <c r="D25" t="s">
        <v>870</v>
      </c>
      <c r="E25" t="s">
        <v>869</v>
      </c>
    </row>
    <row r="26" spans="1:5" x14ac:dyDescent="0.25">
      <c r="A26">
        <v>11000049</v>
      </c>
      <c r="B26" t="s">
        <v>871</v>
      </c>
      <c r="C26" t="s">
        <v>837</v>
      </c>
      <c r="D26" t="s">
        <v>837</v>
      </c>
      <c r="E26" t="s">
        <v>871</v>
      </c>
    </row>
    <row r="27" spans="1:5" x14ac:dyDescent="0.25">
      <c r="A27">
        <v>11000050</v>
      </c>
      <c r="B27" t="s">
        <v>872</v>
      </c>
      <c r="C27" t="s">
        <v>873</v>
      </c>
      <c r="D27" t="s">
        <v>873</v>
      </c>
      <c r="E27" t="s">
        <v>872</v>
      </c>
    </row>
    <row r="28" spans="1:5" x14ac:dyDescent="0.25">
      <c r="A28">
        <v>11000051</v>
      </c>
      <c r="B28" t="s">
        <v>830</v>
      </c>
      <c r="C28" t="s">
        <v>874</v>
      </c>
      <c r="D28" t="s">
        <v>874</v>
      </c>
      <c r="E28" t="s">
        <v>830</v>
      </c>
    </row>
    <row r="29" spans="1:5" x14ac:dyDescent="0.25">
      <c r="A29">
        <v>11000052</v>
      </c>
      <c r="B29" t="s">
        <v>832</v>
      </c>
      <c r="C29" t="s">
        <v>875</v>
      </c>
      <c r="D29" t="s">
        <v>875</v>
      </c>
      <c r="E29" t="s">
        <v>832</v>
      </c>
    </row>
    <row r="30" spans="1:5" x14ac:dyDescent="0.25">
      <c r="A30">
        <v>11000053</v>
      </c>
      <c r="B30" t="s">
        <v>834</v>
      </c>
      <c r="C30" t="s">
        <v>876</v>
      </c>
      <c r="D30" t="s">
        <v>876</v>
      </c>
      <c r="E30" t="s">
        <v>834</v>
      </c>
    </row>
    <row r="31" spans="1:5" x14ac:dyDescent="0.25">
      <c r="A31">
        <v>11000059</v>
      </c>
      <c r="B31" t="s">
        <v>836</v>
      </c>
      <c r="C31" t="s">
        <v>837</v>
      </c>
      <c r="D31" t="s">
        <v>837</v>
      </c>
      <c r="E31" t="s">
        <v>836</v>
      </c>
    </row>
    <row r="32" spans="1:5" x14ac:dyDescent="0.25">
      <c r="A32">
        <v>11500000</v>
      </c>
      <c r="B32" t="s">
        <v>877</v>
      </c>
      <c r="C32" t="s">
        <v>878</v>
      </c>
      <c r="D32" t="s">
        <v>878</v>
      </c>
      <c r="E32" t="s">
        <v>877</v>
      </c>
    </row>
    <row r="33" spans="1:5" x14ac:dyDescent="0.25">
      <c r="A33">
        <v>11500001</v>
      </c>
      <c r="B33" t="s">
        <v>879</v>
      </c>
      <c r="C33" t="s">
        <v>880</v>
      </c>
      <c r="D33" t="s">
        <v>880</v>
      </c>
      <c r="E33" t="s">
        <v>879</v>
      </c>
    </row>
    <row r="34" spans="1:5" x14ac:dyDescent="0.25">
      <c r="A34">
        <v>11500002</v>
      </c>
      <c r="B34" t="s">
        <v>881</v>
      </c>
      <c r="C34" t="s">
        <v>882</v>
      </c>
      <c r="D34" t="s">
        <v>882</v>
      </c>
      <c r="E34" t="s">
        <v>881</v>
      </c>
    </row>
    <row r="35" spans="1:5" x14ac:dyDescent="0.25">
      <c r="A35">
        <v>11500003</v>
      </c>
      <c r="B35" t="s">
        <v>883</v>
      </c>
      <c r="C35" t="s">
        <v>884</v>
      </c>
      <c r="D35" t="s">
        <v>884</v>
      </c>
      <c r="E35" t="s">
        <v>883</v>
      </c>
    </row>
    <row r="36" spans="1:5" x14ac:dyDescent="0.25">
      <c r="A36">
        <v>11500009</v>
      </c>
      <c r="B36" t="s">
        <v>885</v>
      </c>
      <c r="C36" t="s">
        <v>878</v>
      </c>
      <c r="D36" t="s">
        <v>878</v>
      </c>
      <c r="E36" t="s">
        <v>885</v>
      </c>
    </row>
    <row r="37" spans="1:5" x14ac:dyDescent="0.25">
      <c r="A37">
        <v>11500010</v>
      </c>
      <c r="B37" t="s">
        <v>886</v>
      </c>
      <c r="C37" t="s">
        <v>887</v>
      </c>
      <c r="D37" t="s">
        <v>887</v>
      </c>
      <c r="E37" t="s">
        <v>886</v>
      </c>
    </row>
    <row r="38" spans="1:5" x14ac:dyDescent="0.25">
      <c r="A38">
        <v>11500011</v>
      </c>
      <c r="B38" t="s">
        <v>888</v>
      </c>
      <c r="C38" t="s">
        <v>889</v>
      </c>
      <c r="D38" t="s">
        <v>889</v>
      </c>
      <c r="E38" t="s">
        <v>888</v>
      </c>
    </row>
    <row r="39" spans="1:5" x14ac:dyDescent="0.25">
      <c r="A39">
        <v>11500012</v>
      </c>
      <c r="B39" t="s">
        <v>890</v>
      </c>
      <c r="C39" t="s">
        <v>891</v>
      </c>
      <c r="D39" t="s">
        <v>891</v>
      </c>
      <c r="E39" t="s">
        <v>890</v>
      </c>
    </row>
    <row r="40" spans="1:5" x14ac:dyDescent="0.25">
      <c r="A40">
        <v>11500013</v>
      </c>
      <c r="B40" t="s">
        <v>892</v>
      </c>
      <c r="C40" t="s">
        <v>887</v>
      </c>
      <c r="D40" t="s">
        <v>887</v>
      </c>
      <c r="E40" t="s">
        <v>892</v>
      </c>
    </row>
    <row r="41" spans="1:5" x14ac:dyDescent="0.25">
      <c r="A41">
        <v>11500020</v>
      </c>
      <c r="B41" t="s">
        <v>893</v>
      </c>
      <c r="C41" t="s">
        <v>894</v>
      </c>
      <c r="D41" t="s">
        <v>894</v>
      </c>
      <c r="E41" t="s">
        <v>893</v>
      </c>
    </row>
    <row r="42" spans="1:5" x14ac:dyDescent="0.25">
      <c r="A42">
        <v>11500021</v>
      </c>
      <c r="B42" t="s">
        <v>895</v>
      </c>
      <c r="C42" t="s">
        <v>894</v>
      </c>
      <c r="D42" t="s">
        <v>894</v>
      </c>
      <c r="E42" t="s">
        <v>895</v>
      </c>
    </row>
    <row r="43" spans="1:5" x14ac:dyDescent="0.25">
      <c r="A43">
        <v>11500022</v>
      </c>
      <c r="B43" t="s">
        <v>896</v>
      </c>
      <c r="C43" t="s">
        <v>894</v>
      </c>
      <c r="D43" t="s">
        <v>894</v>
      </c>
      <c r="E43" t="s">
        <v>896</v>
      </c>
    </row>
    <row r="44" spans="1:5" x14ac:dyDescent="0.25">
      <c r="A44">
        <v>11500023</v>
      </c>
      <c r="B44" t="s">
        <v>897</v>
      </c>
      <c r="C44" t="s">
        <v>894</v>
      </c>
      <c r="D44" t="s">
        <v>894</v>
      </c>
      <c r="E44" t="s">
        <v>897</v>
      </c>
    </row>
    <row r="45" spans="1:5" x14ac:dyDescent="0.25">
      <c r="A45">
        <v>11500029</v>
      </c>
      <c r="B45" t="s">
        <v>898</v>
      </c>
      <c r="C45" t="s">
        <v>894</v>
      </c>
      <c r="D45" t="s">
        <v>894</v>
      </c>
      <c r="E45" t="s">
        <v>898</v>
      </c>
    </row>
    <row r="46" spans="1:5" x14ac:dyDescent="0.25">
      <c r="A46">
        <v>11500030</v>
      </c>
      <c r="B46" t="s">
        <v>899</v>
      </c>
      <c r="C46" t="s">
        <v>900</v>
      </c>
      <c r="D46" t="s">
        <v>900</v>
      </c>
      <c r="E46" t="s">
        <v>899</v>
      </c>
    </row>
    <row r="47" spans="1:5" x14ac:dyDescent="0.25">
      <c r="A47">
        <v>11500031</v>
      </c>
      <c r="B47" t="s">
        <v>901</v>
      </c>
      <c r="C47" t="s">
        <v>900</v>
      </c>
      <c r="D47" t="s">
        <v>900</v>
      </c>
      <c r="E47" t="s">
        <v>901</v>
      </c>
    </row>
    <row r="48" spans="1:5" x14ac:dyDescent="0.25">
      <c r="A48">
        <v>11500032</v>
      </c>
      <c r="B48" t="s">
        <v>902</v>
      </c>
      <c r="C48" t="s">
        <v>900</v>
      </c>
      <c r="D48" t="s">
        <v>900</v>
      </c>
      <c r="E48" t="s">
        <v>902</v>
      </c>
    </row>
    <row r="49" spans="1:5" x14ac:dyDescent="0.25">
      <c r="A49">
        <v>11500033</v>
      </c>
      <c r="B49" t="s">
        <v>903</v>
      </c>
      <c r="C49" t="s">
        <v>900</v>
      </c>
      <c r="D49" t="s">
        <v>900</v>
      </c>
      <c r="E49" t="s">
        <v>903</v>
      </c>
    </row>
    <row r="50" spans="1:5" x14ac:dyDescent="0.25">
      <c r="A50">
        <v>11500040</v>
      </c>
      <c r="B50" t="s">
        <v>904</v>
      </c>
      <c r="C50" t="s">
        <v>878</v>
      </c>
      <c r="D50" t="s">
        <v>878</v>
      </c>
      <c r="E50" t="s">
        <v>904</v>
      </c>
    </row>
    <row r="51" spans="1:5" x14ac:dyDescent="0.25">
      <c r="A51">
        <v>11500041</v>
      </c>
      <c r="B51" t="s">
        <v>905</v>
      </c>
      <c r="C51" t="s">
        <v>880</v>
      </c>
      <c r="D51" t="s">
        <v>880</v>
      </c>
      <c r="E51" t="s">
        <v>905</v>
      </c>
    </row>
    <row r="52" spans="1:5" x14ac:dyDescent="0.25">
      <c r="A52">
        <v>11500042</v>
      </c>
      <c r="B52" t="s">
        <v>906</v>
      </c>
      <c r="C52" t="s">
        <v>882</v>
      </c>
      <c r="D52" t="s">
        <v>882</v>
      </c>
      <c r="E52" t="s">
        <v>906</v>
      </c>
    </row>
    <row r="53" spans="1:5" x14ac:dyDescent="0.25">
      <c r="A53">
        <v>11500043</v>
      </c>
      <c r="B53" t="s">
        <v>907</v>
      </c>
      <c r="C53" t="s">
        <v>884</v>
      </c>
      <c r="D53" t="s">
        <v>884</v>
      </c>
      <c r="E53" t="s">
        <v>907</v>
      </c>
    </row>
    <row r="54" spans="1:5" x14ac:dyDescent="0.25">
      <c r="A54">
        <v>11500050</v>
      </c>
      <c r="B54" t="s">
        <v>908</v>
      </c>
      <c r="C54" t="s">
        <v>909</v>
      </c>
      <c r="D54" t="s">
        <v>909</v>
      </c>
      <c r="E54" t="s">
        <v>908</v>
      </c>
    </row>
    <row r="55" spans="1:5" x14ac:dyDescent="0.25">
      <c r="A55">
        <v>11500051</v>
      </c>
      <c r="B55" t="s">
        <v>910</v>
      </c>
      <c r="C55" t="s">
        <v>909</v>
      </c>
      <c r="D55" t="s">
        <v>909</v>
      </c>
      <c r="E55" t="s">
        <v>910</v>
      </c>
    </row>
    <row r="56" spans="1:5" x14ac:dyDescent="0.25">
      <c r="A56">
        <v>11500052</v>
      </c>
      <c r="B56" t="s">
        <v>911</v>
      </c>
      <c r="C56" t="s">
        <v>909</v>
      </c>
      <c r="D56" t="s">
        <v>909</v>
      </c>
      <c r="E56" t="s">
        <v>911</v>
      </c>
    </row>
    <row r="57" spans="1:5" x14ac:dyDescent="0.25">
      <c r="A57">
        <v>11500053</v>
      </c>
      <c r="B57" t="s">
        <v>912</v>
      </c>
      <c r="C57" t="s">
        <v>909</v>
      </c>
      <c r="D57" t="s">
        <v>909</v>
      </c>
      <c r="E57" t="s">
        <v>912</v>
      </c>
    </row>
    <row r="58" spans="1:5" x14ac:dyDescent="0.25">
      <c r="A58">
        <v>11500060</v>
      </c>
      <c r="B58" t="s">
        <v>886</v>
      </c>
      <c r="C58" t="s">
        <v>913</v>
      </c>
      <c r="D58" t="s">
        <v>913</v>
      </c>
      <c r="E58" t="s">
        <v>886</v>
      </c>
    </row>
    <row r="59" spans="1:5" x14ac:dyDescent="0.25">
      <c r="A59">
        <v>11500061</v>
      </c>
      <c r="B59" t="s">
        <v>914</v>
      </c>
      <c r="C59" t="s">
        <v>915</v>
      </c>
      <c r="D59" t="s">
        <v>915</v>
      </c>
      <c r="E59" t="s">
        <v>914</v>
      </c>
    </row>
    <row r="60" spans="1:5" x14ac:dyDescent="0.25">
      <c r="A60">
        <v>11500062</v>
      </c>
      <c r="B60" t="s">
        <v>916</v>
      </c>
      <c r="C60" t="s">
        <v>917</v>
      </c>
      <c r="D60" t="s">
        <v>917</v>
      </c>
      <c r="E60" t="s">
        <v>916</v>
      </c>
    </row>
    <row r="61" spans="1:5" x14ac:dyDescent="0.25">
      <c r="A61">
        <v>11500063</v>
      </c>
      <c r="B61" t="s">
        <v>918</v>
      </c>
      <c r="C61" t="s">
        <v>913</v>
      </c>
      <c r="D61" t="s">
        <v>913</v>
      </c>
      <c r="E61" t="s">
        <v>918</v>
      </c>
    </row>
    <row r="62" spans="1:5" x14ac:dyDescent="0.25">
      <c r="A62">
        <v>11500064</v>
      </c>
      <c r="B62" t="s">
        <v>919</v>
      </c>
      <c r="C62" t="s">
        <v>920</v>
      </c>
      <c r="D62" t="s">
        <v>920</v>
      </c>
      <c r="E62" t="s">
        <v>919</v>
      </c>
    </row>
    <row r="63" spans="1:5" x14ac:dyDescent="0.25">
      <c r="A63">
        <v>12000000</v>
      </c>
      <c r="B63" t="s">
        <v>921</v>
      </c>
      <c r="C63" t="s">
        <v>922</v>
      </c>
      <c r="D63" t="s">
        <v>922</v>
      </c>
      <c r="E63" t="s">
        <v>921</v>
      </c>
    </row>
    <row r="64" spans="1:5" x14ac:dyDescent="0.25">
      <c r="A64">
        <v>12000001</v>
      </c>
      <c r="B64" t="s">
        <v>923</v>
      </c>
      <c r="C64" t="s">
        <v>922</v>
      </c>
      <c r="D64" t="s">
        <v>922</v>
      </c>
      <c r="E64" t="s">
        <v>923</v>
      </c>
    </row>
    <row r="65" spans="1:5" x14ac:dyDescent="0.25">
      <c r="A65">
        <v>12000004</v>
      </c>
      <c r="B65" t="s">
        <v>924</v>
      </c>
      <c r="C65" t="s">
        <v>922</v>
      </c>
      <c r="D65" t="s">
        <v>922</v>
      </c>
      <c r="E65" t="s">
        <v>924</v>
      </c>
    </row>
    <row r="66" spans="1:5" x14ac:dyDescent="0.25">
      <c r="A66">
        <v>13000000</v>
      </c>
      <c r="B66" t="s">
        <v>925</v>
      </c>
      <c r="C66" t="s">
        <v>926</v>
      </c>
      <c r="D66" t="s">
        <v>926</v>
      </c>
      <c r="E66" t="s">
        <v>925</v>
      </c>
    </row>
    <row r="67" spans="1:5" x14ac:dyDescent="0.25">
      <c r="A67">
        <v>13000001</v>
      </c>
      <c r="B67" t="s">
        <v>927</v>
      </c>
      <c r="C67" t="s">
        <v>928</v>
      </c>
      <c r="D67" t="s">
        <v>928</v>
      </c>
      <c r="E67" t="s">
        <v>927</v>
      </c>
    </row>
    <row r="68" spans="1:5" x14ac:dyDescent="0.25">
      <c r="A68">
        <v>13000002</v>
      </c>
      <c r="B68" t="s">
        <v>929</v>
      </c>
      <c r="C68" t="s">
        <v>930</v>
      </c>
      <c r="D68" t="s">
        <v>930</v>
      </c>
      <c r="E68" t="s">
        <v>929</v>
      </c>
    </row>
    <row r="69" spans="1:5" x14ac:dyDescent="0.25">
      <c r="A69">
        <v>13000003</v>
      </c>
      <c r="B69" t="s">
        <v>931</v>
      </c>
      <c r="C69" t="s">
        <v>932</v>
      </c>
      <c r="D69" t="s">
        <v>932</v>
      </c>
      <c r="E69" t="s">
        <v>931</v>
      </c>
    </row>
    <row r="70" spans="1:5" x14ac:dyDescent="0.25">
      <c r="A70">
        <v>13000009</v>
      </c>
      <c r="B70" t="s">
        <v>933</v>
      </c>
      <c r="C70" t="s">
        <v>926</v>
      </c>
      <c r="D70" t="s">
        <v>926</v>
      </c>
      <c r="E70" t="s">
        <v>933</v>
      </c>
    </row>
    <row r="71" spans="1:5" x14ac:dyDescent="0.25">
      <c r="A71">
        <v>13000010</v>
      </c>
      <c r="B71" t="s">
        <v>934</v>
      </c>
      <c r="C71" t="s">
        <v>935</v>
      </c>
      <c r="D71" t="s">
        <v>935</v>
      </c>
      <c r="E71" t="s">
        <v>934</v>
      </c>
    </row>
    <row r="72" spans="1:5" x14ac:dyDescent="0.25">
      <c r="A72">
        <v>13000011</v>
      </c>
      <c r="B72" t="s">
        <v>936</v>
      </c>
      <c r="C72" t="s">
        <v>937</v>
      </c>
      <c r="D72" t="s">
        <v>937</v>
      </c>
      <c r="E72" t="s">
        <v>936</v>
      </c>
    </row>
    <row r="73" spans="1:5" x14ac:dyDescent="0.25">
      <c r="A73">
        <v>13000012</v>
      </c>
      <c r="B73" t="s">
        <v>938</v>
      </c>
      <c r="C73" t="s">
        <v>939</v>
      </c>
      <c r="D73" t="s">
        <v>939</v>
      </c>
      <c r="E73" t="s">
        <v>938</v>
      </c>
    </row>
    <row r="74" spans="1:5" x14ac:dyDescent="0.25">
      <c r="A74">
        <v>13000013</v>
      </c>
      <c r="B74" t="s">
        <v>940</v>
      </c>
      <c r="C74" t="s">
        <v>941</v>
      </c>
      <c r="D74" t="s">
        <v>941</v>
      </c>
      <c r="E74" t="s">
        <v>940</v>
      </c>
    </row>
    <row r="75" spans="1:5" x14ac:dyDescent="0.25">
      <c r="A75">
        <v>13000019</v>
      </c>
      <c r="B75" t="s">
        <v>942</v>
      </c>
      <c r="C75" t="s">
        <v>943</v>
      </c>
      <c r="D75" t="s">
        <v>943</v>
      </c>
      <c r="E75" t="s">
        <v>942</v>
      </c>
    </row>
    <row r="76" spans="1:5" x14ac:dyDescent="0.25">
      <c r="A76">
        <v>13000020</v>
      </c>
      <c r="B76" t="s">
        <v>944</v>
      </c>
      <c r="C76" t="s">
        <v>945</v>
      </c>
      <c r="D76" t="s">
        <v>945</v>
      </c>
      <c r="E76" t="s">
        <v>944</v>
      </c>
    </row>
    <row r="77" spans="1:5" x14ac:dyDescent="0.25">
      <c r="A77">
        <v>13000021</v>
      </c>
      <c r="B77" t="s">
        <v>946</v>
      </c>
      <c r="C77" t="s">
        <v>947</v>
      </c>
      <c r="D77" t="s">
        <v>947</v>
      </c>
      <c r="E77" t="s">
        <v>946</v>
      </c>
    </row>
    <row r="78" spans="1:5" x14ac:dyDescent="0.25">
      <c r="A78">
        <v>13000022</v>
      </c>
      <c r="B78" t="s">
        <v>948</v>
      </c>
      <c r="C78" t="s">
        <v>949</v>
      </c>
      <c r="D78" t="s">
        <v>949</v>
      </c>
      <c r="E78" t="s">
        <v>948</v>
      </c>
    </row>
    <row r="79" spans="1:5" x14ac:dyDescent="0.25">
      <c r="A79">
        <v>13000023</v>
      </c>
      <c r="B79" t="s">
        <v>950</v>
      </c>
      <c r="C79" t="s">
        <v>951</v>
      </c>
      <c r="D79" t="s">
        <v>951</v>
      </c>
      <c r="E79" t="s">
        <v>950</v>
      </c>
    </row>
    <row r="80" spans="1:5" x14ac:dyDescent="0.25">
      <c r="A80">
        <v>13000029</v>
      </c>
      <c r="B80" t="s">
        <v>952</v>
      </c>
      <c r="C80" t="s">
        <v>953</v>
      </c>
      <c r="D80" t="s">
        <v>953</v>
      </c>
      <c r="E80" t="s">
        <v>952</v>
      </c>
    </row>
    <row r="81" spans="1:5" x14ac:dyDescent="0.25">
      <c r="A81">
        <v>13000030</v>
      </c>
      <c r="B81" t="s">
        <v>954</v>
      </c>
      <c r="C81" t="s">
        <v>955</v>
      </c>
      <c r="D81" t="s">
        <v>955</v>
      </c>
      <c r="E81" t="s">
        <v>954</v>
      </c>
    </row>
    <row r="82" spans="1:5" x14ac:dyDescent="0.25">
      <c r="A82">
        <v>13000031</v>
      </c>
      <c r="B82" t="s">
        <v>956</v>
      </c>
      <c r="C82" t="s">
        <v>955</v>
      </c>
      <c r="D82" t="s">
        <v>955</v>
      </c>
      <c r="E82" t="s">
        <v>956</v>
      </c>
    </row>
    <row r="83" spans="1:5" x14ac:dyDescent="0.25">
      <c r="A83">
        <v>13000032</v>
      </c>
      <c r="B83" t="s">
        <v>957</v>
      </c>
      <c r="C83" t="s">
        <v>955</v>
      </c>
      <c r="D83" t="s">
        <v>955</v>
      </c>
      <c r="E83" t="s">
        <v>957</v>
      </c>
    </row>
    <row r="84" spans="1:5" x14ac:dyDescent="0.25">
      <c r="A84">
        <v>13000033</v>
      </c>
      <c r="B84" t="s">
        <v>958</v>
      </c>
      <c r="C84" t="s">
        <v>955</v>
      </c>
      <c r="D84" t="s">
        <v>955</v>
      </c>
      <c r="E84" t="s">
        <v>958</v>
      </c>
    </row>
    <row r="85" spans="1:5" x14ac:dyDescent="0.25">
      <c r="A85">
        <v>13000034</v>
      </c>
      <c r="B85" t="s">
        <v>959</v>
      </c>
      <c r="C85" t="s">
        <v>960</v>
      </c>
      <c r="D85" t="s">
        <v>960</v>
      </c>
      <c r="E85" t="s">
        <v>959</v>
      </c>
    </row>
    <row r="86" spans="1:5" x14ac:dyDescent="0.25">
      <c r="A86">
        <v>13000035</v>
      </c>
      <c r="B86" t="s">
        <v>961</v>
      </c>
      <c r="C86" t="s">
        <v>962</v>
      </c>
      <c r="D86" t="s">
        <v>962</v>
      </c>
      <c r="E86" t="s">
        <v>961</v>
      </c>
    </row>
    <row r="87" spans="1:5" x14ac:dyDescent="0.25">
      <c r="A87">
        <v>15000001</v>
      </c>
      <c r="B87" t="s">
        <v>963</v>
      </c>
      <c r="C87" t="s">
        <v>964</v>
      </c>
      <c r="D87" t="s">
        <v>964</v>
      </c>
      <c r="E87" t="s">
        <v>963</v>
      </c>
    </row>
    <row r="88" spans="1:5" x14ac:dyDescent="0.25">
      <c r="A88">
        <v>15000002</v>
      </c>
      <c r="B88" t="s">
        <v>965</v>
      </c>
      <c r="C88" t="s">
        <v>966</v>
      </c>
      <c r="D88" t="s">
        <v>966</v>
      </c>
      <c r="E88" t="s">
        <v>965</v>
      </c>
    </row>
    <row r="89" spans="1:5" x14ac:dyDescent="0.25">
      <c r="A89">
        <v>15000003</v>
      </c>
      <c r="B89" t="s">
        <v>967</v>
      </c>
      <c r="C89" t="s">
        <v>968</v>
      </c>
      <c r="D89" t="s">
        <v>968</v>
      </c>
      <c r="E89" t="s">
        <v>967</v>
      </c>
    </row>
    <row r="90" spans="1:5" x14ac:dyDescent="0.25">
      <c r="A90">
        <v>15000011</v>
      </c>
      <c r="B90" t="s">
        <v>969</v>
      </c>
      <c r="C90" t="s">
        <v>970</v>
      </c>
      <c r="D90" t="s">
        <v>970</v>
      </c>
      <c r="E90" t="s">
        <v>969</v>
      </c>
    </row>
    <row r="91" spans="1:5" x14ac:dyDescent="0.25">
      <c r="A91">
        <v>15000012</v>
      </c>
      <c r="B91" t="s">
        <v>971</v>
      </c>
      <c r="C91" t="s">
        <v>972</v>
      </c>
      <c r="D91" t="s">
        <v>972</v>
      </c>
      <c r="E91" t="s">
        <v>971</v>
      </c>
    </row>
    <row r="92" spans="1:5" x14ac:dyDescent="0.25">
      <c r="A92">
        <v>15000013</v>
      </c>
      <c r="B92" t="s">
        <v>973</v>
      </c>
      <c r="C92" t="s">
        <v>974</v>
      </c>
      <c r="D92" t="s">
        <v>974</v>
      </c>
      <c r="E92" t="s">
        <v>973</v>
      </c>
    </row>
    <row r="93" spans="1:5" x14ac:dyDescent="0.25">
      <c r="A93">
        <v>15000021</v>
      </c>
      <c r="B93" t="s">
        <v>975</v>
      </c>
      <c r="C93" t="s">
        <v>976</v>
      </c>
      <c r="D93" t="s">
        <v>976</v>
      </c>
      <c r="E93" t="s">
        <v>975</v>
      </c>
    </row>
    <row r="94" spans="1:5" x14ac:dyDescent="0.25">
      <c r="A94">
        <v>15000022</v>
      </c>
      <c r="B94" t="s">
        <v>977</v>
      </c>
      <c r="C94" t="s">
        <v>978</v>
      </c>
      <c r="D94" t="s">
        <v>978</v>
      </c>
      <c r="E94" t="s">
        <v>977</v>
      </c>
    </row>
    <row r="95" spans="1:5" x14ac:dyDescent="0.25">
      <c r="A95">
        <v>15000023</v>
      </c>
      <c r="B95" t="s">
        <v>979</v>
      </c>
      <c r="C95" t="s">
        <v>980</v>
      </c>
      <c r="D95" t="s">
        <v>980</v>
      </c>
      <c r="E95" t="s">
        <v>979</v>
      </c>
    </row>
    <row r="96" spans="1:5" x14ac:dyDescent="0.25">
      <c r="A96">
        <v>15000031</v>
      </c>
      <c r="B96" t="s">
        <v>981</v>
      </c>
      <c r="C96" t="s">
        <v>982</v>
      </c>
      <c r="D96" t="s">
        <v>982</v>
      </c>
      <c r="E96" t="s">
        <v>981</v>
      </c>
    </row>
    <row r="97" spans="1:5" x14ac:dyDescent="0.25">
      <c r="A97">
        <v>15000032</v>
      </c>
      <c r="B97" t="s">
        <v>983</v>
      </c>
      <c r="C97" t="s">
        <v>984</v>
      </c>
      <c r="D97" t="s">
        <v>984</v>
      </c>
      <c r="E97" t="s">
        <v>983</v>
      </c>
    </row>
    <row r="98" spans="1:5" x14ac:dyDescent="0.25">
      <c r="A98">
        <v>15000033</v>
      </c>
      <c r="B98" t="s">
        <v>985</v>
      </c>
      <c r="C98" t="s">
        <v>986</v>
      </c>
      <c r="D98" t="s">
        <v>986</v>
      </c>
      <c r="E98" t="s">
        <v>985</v>
      </c>
    </row>
    <row r="99" spans="1:5" x14ac:dyDescent="0.25">
      <c r="A99">
        <v>15000041</v>
      </c>
      <c r="B99" t="s">
        <v>987</v>
      </c>
      <c r="C99" t="s">
        <v>988</v>
      </c>
      <c r="D99" t="s">
        <v>988</v>
      </c>
      <c r="E99" t="s">
        <v>987</v>
      </c>
    </row>
    <row r="100" spans="1:5" x14ac:dyDescent="0.25">
      <c r="A100">
        <v>15000042</v>
      </c>
      <c r="B100" t="s">
        <v>989</v>
      </c>
      <c r="C100" t="s">
        <v>990</v>
      </c>
      <c r="D100" t="s">
        <v>990</v>
      </c>
      <c r="E100" t="s">
        <v>989</v>
      </c>
    </row>
    <row r="101" spans="1:5" x14ac:dyDescent="0.25">
      <c r="A101">
        <v>15000043</v>
      </c>
      <c r="B101" t="s">
        <v>991</v>
      </c>
      <c r="C101" t="s">
        <v>992</v>
      </c>
      <c r="D101" t="s">
        <v>992</v>
      </c>
      <c r="E101" t="s">
        <v>991</v>
      </c>
    </row>
    <row r="102" spans="1:5" x14ac:dyDescent="0.25">
      <c r="A102">
        <v>15000051</v>
      </c>
      <c r="B102" t="s">
        <v>993</v>
      </c>
      <c r="C102" t="s">
        <v>994</v>
      </c>
      <c r="D102" t="s">
        <v>994</v>
      </c>
      <c r="E102" t="s">
        <v>993</v>
      </c>
    </row>
    <row r="103" spans="1:5" x14ac:dyDescent="0.25">
      <c r="A103">
        <v>15000052</v>
      </c>
      <c r="B103" t="s">
        <v>995</v>
      </c>
      <c r="C103" t="s">
        <v>996</v>
      </c>
      <c r="D103" t="s">
        <v>996</v>
      </c>
      <c r="E103" t="s">
        <v>995</v>
      </c>
    </row>
    <row r="104" spans="1:5" x14ac:dyDescent="0.25">
      <c r="A104">
        <v>15000053</v>
      </c>
      <c r="B104" t="s">
        <v>997</v>
      </c>
      <c r="C104" t="s">
        <v>998</v>
      </c>
      <c r="D104" t="s">
        <v>998</v>
      </c>
      <c r="E104" t="s">
        <v>997</v>
      </c>
    </row>
    <row r="105" spans="1:5" x14ac:dyDescent="0.25">
      <c r="A105">
        <v>15000061</v>
      </c>
      <c r="B105" t="s">
        <v>999</v>
      </c>
      <c r="C105" t="s">
        <v>1000</v>
      </c>
      <c r="D105" t="s">
        <v>1000</v>
      </c>
      <c r="E105" t="s">
        <v>999</v>
      </c>
    </row>
    <row r="106" spans="1:5" x14ac:dyDescent="0.25">
      <c r="A106">
        <v>15000062</v>
      </c>
      <c r="B106" t="s">
        <v>1001</v>
      </c>
      <c r="C106" t="s">
        <v>1002</v>
      </c>
      <c r="D106" t="s">
        <v>1002</v>
      </c>
      <c r="E106" t="s">
        <v>1001</v>
      </c>
    </row>
    <row r="107" spans="1:5" x14ac:dyDescent="0.25">
      <c r="A107">
        <v>15000063</v>
      </c>
      <c r="B107" t="s">
        <v>1003</v>
      </c>
      <c r="C107" t="s">
        <v>1004</v>
      </c>
      <c r="D107" t="s">
        <v>1004</v>
      </c>
      <c r="E107" t="s">
        <v>1003</v>
      </c>
    </row>
    <row r="108" spans="1:5" x14ac:dyDescent="0.25">
      <c r="A108">
        <v>15000071</v>
      </c>
      <c r="B108" t="s">
        <v>1005</v>
      </c>
      <c r="C108" t="s">
        <v>1006</v>
      </c>
      <c r="D108" t="s">
        <v>1006</v>
      </c>
      <c r="E108" t="s">
        <v>1005</v>
      </c>
    </row>
    <row r="109" spans="1:5" x14ac:dyDescent="0.25">
      <c r="A109">
        <v>15000072</v>
      </c>
      <c r="B109" t="s">
        <v>1007</v>
      </c>
      <c r="C109" t="s">
        <v>1008</v>
      </c>
      <c r="D109" t="s">
        <v>1008</v>
      </c>
      <c r="E109" t="s">
        <v>1007</v>
      </c>
    </row>
    <row r="110" spans="1:5" x14ac:dyDescent="0.25">
      <c r="A110">
        <v>15000073</v>
      </c>
      <c r="B110" t="s">
        <v>1009</v>
      </c>
      <c r="C110" t="s">
        <v>1010</v>
      </c>
      <c r="D110" t="s">
        <v>1010</v>
      </c>
      <c r="E110" t="s">
        <v>1009</v>
      </c>
    </row>
    <row r="111" spans="1:5" x14ac:dyDescent="0.25">
      <c r="A111">
        <v>15000081</v>
      </c>
      <c r="B111" t="s">
        <v>1011</v>
      </c>
      <c r="C111" t="s">
        <v>1012</v>
      </c>
      <c r="D111" t="s">
        <v>1012</v>
      </c>
      <c r="E111" t="s">
        <v>1011</v>
      </c>
    </row>
    <row r="112" spans="1:5" x14ac:dyDescent="0.25">
      <c r="A112">
        <v>15000082</v>
      </c>
      <c r="B112" t="s">
        <v>1013</v>
      </c>
      <c r="C112" t="s">
        <v>1014</v>
      </c>
      <c r="D112" t="s">
        <v>1014</v>
      </c>
      <c r="E112" t="s">
        <v>1013</v>
      </c>
    </row>
    <row r="113" spans="1:5" x14ac:dyDescent="0.25">
      <c r="A113">
        <v>15000083</v>
      </c>
      <c r="B113" t="s">
        <v>1015</v>
      </c>
      <c r="C113" t="s">
        <v>1016</v>
      </c>
      <c r="D113" t="s">
        <v>1016</v>
      </c>
      <c r="E113" t="s">
        <v>1015</v>
      </c>
    </row>
    <row r="114" spans="1:5" x14ac:dyDescent="0.25">
      <c r="A114">
        <v>15000091</v>
      </c>
      <c r="B114" t="s">
        <v>1017</v>
      </c>
      <c r="C114" t="s">
        <v>1018</v>
      </c>
      <c r="D114" t="s">
        <v>1018</v>
      </c>
      <c r="E114" t="s">
        <v>1017</v>
      </c>
    </row>
    <row r="115" spans="1:5" x14ac:dyDescent="0.25">
      <c r="A115">
        <v>15000092</v>
      </c>
      <c r="B115" t="s">
        <v>1019</v>
      </c>
      <c r="C115" t="s">
        <v>1019</v>
      </c>
      <c r="D115" t="s">
        <v>1019</v>
      </c>
      <c r="E115" t="s">
        <v>1019</v>
      </c>
    </row>
    <row r="116" spans="1:5" x14ac:dyDescent="0.25">
      <c r="A116">
        <v>15000093</v>
      </c>
      <c r="B116" t="s">
        <v>1020</v>
      </c>
      <c r="C116" t="s">
        <v>1021</v>
      </c>
      <c r="D116" t="s">
        <v>1021</v>
      </c>
      <c r="E116" t="s">
        <v>1020</v>
      </c>
    </row>
    <row r="117" spans="1:5" x14ac:dyDescent="0.25">
      <c r="A117">
        <v>15000101</v>
      </c>
      <c r="B117" t="s">
        <v>1022</v>
      </c>
      <c r="C117" t="s">
        <v>1023</v>
      </c>
      <c r="D117" t="s">
        <v>1023</v>
      </c>
      <c r="E117" t="s">
        <v>1022</v>
      </c>
    </row>
    <row r="118" spans="1:5" x14ac:dyDescent="0.25">
      <c r="A118">
        <v>15000102</v>
      </c>
      <c r="B118" t="s">
        <v>1024</v>
      </c>
      <c r="C118" t="s">
        <v>1025</v>
      </c>
      <c r="D118" t="s">
        <v>1025</v>
      </c>
      <c r="E118" t="s">
        <v>1024</v>
      </c>
    </row>
    <row r="119" spans="1:5" x14ac:dyDescent="0.25">
      <c r="A119">
        <v>15000103</v>
      </c>
      <c r="B119" t="s">
        <v>1026</v>
      </c>
      <c r="C119" t="s">
        <v>1027</v>
      </c>
      <c r="D119" t="s">
        <v>1027</v>
      </c>
      <c r="E119" t="s">
        <v>1026</v>
      </c>
    </row>
    <row r="120" spans="1:5" x14ac:dyDescent="0.25">
      <c r="A120">
        <v>15000111</v>
      </c>
      <c r="B120" t="s">
        <v>1028</v>
      </c>
      <c r="C120" t="s">
        <v>1029</v>
      </c>
      <c r="D120" t="s">
        <v>1029</v>
      </c>
      <c r="E120" t="s">
        <v>1028</v>
      </c>
    </row>
    <row r="121" spans="1:5" x14ac:dyDescent="0.25">
      <c r="A121">
        <v>15000112</v>
      </c>
      <c r="B121" t="s">
        <v>1030</v>
      </c>
      <c r="C121" t="s">
        <v>1031</v>
      </c>
      <c r="D121" t="s">
        <v>1031</v>
      </c>
      <c r="E121" t="s">
        <v>1030</v>
      </c>
    </row>
    <row r="122" spans="1:5" x14ac:dyDescent="0.25">
      <c r="A122">
        <v>15000113</v>
      </c>
      <c r="B122" t="s">
        <v>1032</v>
      </c>
      <c r="C122" t="s">
        <v>1033</v>
      </c>
      <c r="D122" t="s">
        <v>1033</v>
      </c>
      <c r="E122" t="s">
        <v>1032</v>
      </c>
    </row>
    <row r="123" spans="1:5" x14ac:dyDescent="0.25">
      <c r="A123">
        <v>15000121</v>
      </c>
      <c r="B123" t="s">
        <v>1034</v>
      </c>
      <c r="C123" t="s">
        <v>1035</v>
      </c>
      <c r="D123" t="s">
        <v>1035</v>
      </c>
      <c r="E123" t="s">
        <v>1034</v>
      </c>
    </row>
    <row r="124" spans="1:5" x14ac:dyDescent="0.25">
      <c r="A124">
        <v>15000122</v>
      </c>
      <c r="B124" t="s">
        <v>1036</v>
      </c>
      <c r="C124" t="s">
        <v>1037</v>
      </c>
      <c r="D124" t="s">
        <v>1037</v>
      </c>
      <c r="E124" t="s">
        <v>1036</v>
      </c>
    </row>
    <row r="125" spans="1:5" x14ac:dyDescent="0.25">
      <c r="A125">
        <v>15000123</v>
      </c>
      <c r="B125" t="s">
        <v>1038</v>
      </c>
      <c r="C125" t="s">
        <v>1039</v>
      </c>
      <c r="D125" t="s">
        <v>1039</v>
      </c>
      <c r="E125" t="s">
        <v>1038</v>
      </c>
    </row>
    <row r="126" spans="1:5" x14ac:dyDescent="0.25">
      <c r="A126">
        <v>15000131</v>
      </c>
      <c r="B126" t="s">
        <v>1040</v>
      </c>
      <c r="C126" t="s">
        <v>1041</v>
      </c>
      <c r="D126" t="s">
        <v>1041</v>
      </c>
      <c r="E126" t="s">
        <v>1040</v>
      </c>
    </row>
    <row r="127" spans="1:5" x14ac:dyDescent="0.25">
      <c r="A127">
        <v>15000132</v>
      </c>
      <c r="B127" t="s">
        <v>1042</v>
      </c>
      <c r="C127" t="s">
        <v>1043</v>
      </c>
      <c r="D127" t="s">
        <v>1043</v>
      </c>
      <c r="E127" t="s">
        <v>1042</v>
      </c>
    </row>
    <row r="128" spans="1:5" x14ac:dyDescent="0.25">
      <c r="A128">
        <v>15000133</v>
      </c>
      <c r="B128" t="s">
        <v>1044</v>
      </c>
      <c r="C128" t="s">
        <v>1045</v>
      </c>
      <c r="D128" t="s">
        <v>1045</v>
      </c>
      <c r="E128" t="s">
        <v>1044</v>
      </c>
    </row>
    <row r="129" spans="1:5" x14ac:dyDescent="0.25">
      <c r="A129">
        <v>15000141</v>
      </c>
      <c r="B129" t="s">
        <v>1046</v>
      </c>
      <c r="C129" t="s">
        <v>1047</v>
      </c>
      <c r="D129" t="s">
        <v>1047</v>
      </c>
      <c r="E129" t="s">
        <v>1046</v>
      </c>
    </row>
    <row r="130" spans="1:5" x14ac:dyDescent="0.25">
      <c r="A130">
        <v>15000142</v>
      </c>
      <c r="B130" t="s">
        <v>1048</v>
      </c>
      <c r="C130" t="s">
        <v>1049</v>
      </c>
      <c r="D130" t="s">
        <v>1049</v>
      </c>
      <c r="E130" t="s">
        <v>1048</v>
      </c>
    </row>
    <row r="131" spans="1:5" x14ac:dyDescent="0.25">
      <c r="A131">
        <v>15000143</v>
      </c>
      <c r="B131" t="s">
        <v>1050</v>
      </c>
      <c r="C131" t="s">
        <v>1051</v>
      </c>
      <c r="D131" t="s">
        <v>1051</v>
      </c>
      <c r="E131" t="s">
        <v>1050</v>
      </c>
    </row>
    <row r="132" spans="1:5" x14ac:dyDescent="0.25">
      <c r="A132">
        <v>15000151</v>
      </c>
      <c r="B132" t="s">
        <v>1052</v>
      </c>
      <c r="C132" t="s">
        <v>1053</v>
      </c>
      <c r="D132" t="s">
        <v>1053</v>
      </c>
      <c r="E132" t="s">
        <v>1052</v>
      </c>
    </row>
    <row r="133" spans="1:5" x14ac:dyDescent="0.25">
      <c r="A133">
        <v>15000152</v>
      </c>
      <c r="B133" t="s">
        <v>1054</v>
      </c>
      <c r="C133" t="s">
        <v>1055</v>
      </c>
      <c r="D133" t="s">
        <v>1055</v>
      </c>
      <c r="E133" t="s">
        <v>1054</v>
      </c>
    </row>
    <row r="134" spans="1:5" x14ac:dyDescent="0.25">
      <c r="A134">
        <v>15000153</v>
      </c>
      <c r="B134" t="s">
        <v>1056</v>
      </c>
      <c r="C134" t="s">
        <v>1057</v>
      </c>
      <c r="D134" t="s">
        <v>1057</v>
      </c>
      <c r="E134" t="s">
        <v>1056</v>
      </c>
    </row>
    <row r="135" spans="1:5" x14ac:dyDescent="0.25">
      <c r="A135">
        <v>15000161</v>
      </c>
      <c r="B135" t="s">
        <v>1058</v>
      </c>
      <c r="C135" t="s">
        <v>1059</v>
      </c>
      <c r="D135" t="s">
        <v>1059</v>
      </c>
      <c r="E135" t="s">
        <v>1058</v>
      </c>
    </row>
    <row r="136" spans="1:5" x14ac:dyDescent="0.25">
      <c r="A136">
        <v>15000162</v>
      </c>
      <c r="B136" t="s">
        <v>1060</v>
      </c>
      <c r="C136" t="s">
        <v>1061</v>
      </c>
      <c r="D136" t="s">
        <v>1061</v>
      </c>
      <c r="E136" t="s">
        <v>1060</v>
      </c>
    </row>
    <row r="137" spans="1:5" x14ac:dyDescent="0.25">
      <c r="A137">
        <v>15000163</v>
      </c>
      <c r="B137" t="s">
        <v>1062</v>
      </c>
      <c r="C137" t="s">
        <v>1063</v>
      </c>
      <c r="D137" t="s">
        <v>1063</v>
      </c>
      <c r="E137" t="s">
        <v>1062</v>
      </c>
    </row>
    <row r="138" spans="1:5" x14ac:dyDescent="0.25">
      <c r="A138">
        <v>15000164</v>
      </c>
      <c r="B138" t="s">
        <v>1064</v>
      </c>
      <c r="C138" t="s">
        <v>1035</v>
      </c>
      <c r="D138" t="s">
        <v>1035</v>
      </c>
      <c r="E138" t="s">
        <v>1064</v>
      </c>
    </row>
    <row r="139" spans="1:5" x14ac:dyDescent="0.25">
      <c r="A139">
        <v>15000165</v>
      </c>
      <c r="B139" t="s">
        <v>1065</v>
      </c>
      <c r="C139" t="s">
        <v>1066</v>
      </c>
      <c r="D139" t="s">
        <v>1066</v>
      </c>
      <c r="E139" t="s">
        <v>1065</v>
      </c>
    </row>
    <row r="140" spans="1:5" x14ac:dyDescent="0.25">
      <c r="A140">
        <v>15000166</v>
      </c>
      <c r="B140" t="s">
        <v>1067</v>
      </c>
      <c r="C140" t="s">
        <v>1039</v>
      </c>
      <c r="D140" t="s">
        <v>1039</v>
      </c>
      <c r="E140" t="s">
        <v>1067</v>
      </c>
    </row>
    <row r="141" spans="1:5" x14ac:dyDescent="0.25">
      <c r="A141">
        <v>21000001</v>
      </c>
      <c r="B141" t="s">
        <v>1068</v>
      </c>
      <c r="C141" t="s">
        <v>1068</v>
      </c>
      <c r="D141" t="s">
        <v>1068</v>
      </c>
      <c r="E141" t="s">
        <v>1068</v>
      </c>
    </row>
    <row r="142" spans="1:5" x14ac:dyDescent="0.25">
      <c r="A142">
        <v>21000002</v>
      </c>
      <c r="B142" t="s">
        <v>1069</v>
      </c>
      <c r="C142" t="s">
        <v>1069</v>
      </c>
      <c r="D142" t="s">
        <v>1069</v>
      </c>
      <c r="E142" t="s">
        <v>1069</v>
      </c>
    </row>
    <row r="143" spans="1:5" x14ac:dyDescent="0.25">
      <c r="A143">
        <v>21000003</v>
      </c>
      <c r="B143" t="s">
        <v>1070</v>
      </c>
      <c r="C143" t="s">
        <v>1070</v>
      </c>
      <c r="D143" t="s">
        <v>1070</v>
      </c>
      <c r="E143" t="s">
        <v>1070</v>
      </c>
    </row>
    <row r="144" spans="1:5" x14ac:dyDescent="0.25">
      <c r="A144">
        <v>21000004</v>
      </c>
      <c r="B144" t="s">
        <v>1071</v>
      </c>
      <c r="C144" t="s">
        <v>1072</v>
      </c>
      <c r="D144" t="s">
        <v>1072</v>
      </c>
      <c r="E144" t="s">
        <v>1071</v>
      </c>
    </row>
    <row r="145" spans="1:5" x14ac:dyDescent="0.25">
      <c r="A145">
        <v>21000005</v>
      </c>
      <c r="B145" t="s">
        <v>1073</v>
      </c>
      <c r="C145" t="s">
        <v>1073</v>
      </c>
      <c r="D145" t="s">
        <v>1073</v>
      </c>
      <c r="E145" t="s">
        <v>1073</v>
      </c>
    </row>
    <row r="146" spans="1:5" x14ac:dyDescent="0.25">
      <c r="A146">
        <v>21000006</v>
      </c>
      <c r="B146" t="s">
        <v>1071</v>
      </c>
      <c r="C146" t="s">
        <v>1072</v>
      </c>
      <c r="D146" t="s">
        <v>1072</v>
      </c>
      <c r="E146" t="s">
        <v>1071</v>
      </c>
    </row>
    <row r="147" spans="1:5" x14ac:dyDescent="0.25">
      <c r="A147">
        <v>21000007</v>
      </c>
      <c r="B147" t="s">
        <v>1074</v>
      </c>
      <c r="C147" t="s">
        <v>1074</v>
      </c>
      <c r="D147" t="s">
        <v>1074</v>
      </c>
      <c r="E147" t="s">
        <v>1074</v>
      </c>
    </row>
    <row r="148" spans="1:5" x14ac:dyDescent="0.25">
      <c r="A148">
        <v>21000008</v>
      </c>
      <c r="B148" t="s">
        <v>1075</v>
      </c>
      <c r="C148" t="s">
        <v>1075</v>
      </c>
      <c r="D148" t="s">
        <v>1075</v>
      </c>
      <c r="E148" t="s">
        <v>1075</v>
      </c>
    </row>
    <row r="149" spans="1:5" x14ac:dyDescent="0.25">
      <c r="A149">
        <v>21000009</v>
      </c>
      <c r="B149" t="s">
        <v>1076</v>
      </c>
      <c r="C149" t="s">
        <v>1076</v>
      </c>
      <c r="D149" t="s">
        <v>1076</v>
      </c>
      <c r="E149" t="s">
        <v>1076</v>
      </c>
    </row>
    <row r="150" spans="1:5" x14ac:dyDescent="0.25">
      <c r="A150">
        <v>21000010</v>
      </c>
      <c r="B150" t="s">
        <v>1077</v>
      </c>
      <c r="C150" t="s">
        <v>1077</v>
      </c>
      <c r="D150" t="s">
        <v>1077</v>
      </c>
      <c r="E150" t="s">
        <v>1077</v>
      </c>
    </row>
    <row r="151" spans="1:5" x14ac:dyDescent="0.25">
      <c r="A151">
        <v>21000011</v>
      </c>
      <c r="B151" t="s">
        <v>1078</v>
      </c>
      <c r="C151" t="s">
        <v>1078</v>
      </c>
      <c r="D151" t="s">
        <v>1078</v>
      </c>
      <c r="E151" t="s">
        <v>1078</v>
      </c>
    </row>
    <row r="152" spans="1:5" x14ac:dyDescent="0.25">
      <c r="A152">
        <v>21000012</v>
      </c>
      <c r="B152" t="s">
        <v>1079</v>
      </c>
      <c r="C152" t="s">
        <v>1079</v>
      </c>
      <c r="D152" t="s">
        <v>1079</v>
      </c>
      <c r="E152" t="s">
        <v>1079</v>
      </c>
    </row>
    <row r="153" spans="1:5" x14ac:dyDescent="0.25">
      <c r="A153">
        <v>21000013</v>
      </c>
      <c r="B153" t="s">
        <v>1080</v>
      </c>
      <c r="C153" t="s">
        <v>1081</v>
      </c>
      <c r="D153" t="s">
        <v>1081</v>
      </c>
      <c r="E153" t="s">
        <v>1080</v>
      </c>
    </row>
    <row r="154" spans="1:5" x14ac:dyDescent="0.25">
      <c r="A154">
        <v>21000014</v>
      </c>
      <c r="B154" t="s">
        <v>1082</v>
      </c>
      <c r="C154" t="s">
        <v>1082</v>
      </c>
      <c r="D154" t="s">
        <v>1082</v>
      </c>
      <c r="E154" t="s">
        <v>1082</v>
      </c>
    </row>
    <row r="155" spans="1:5" x14ac:dyDescent="0.25">
      <c r="A155">
        <v>21000015</v>
      </c>
      <c r="B155" t="s">
        <v>1083</v>
      </c>
      <c r="C155" t="s">
        <v>1083</v>
      </c>
      <c r="D155" t="s">
        <v>1083</v>
      </c>
      <c r="E155" t="s">
        <v>1083</v>
      </c>
    </row>
    <row r="156" spans="1:5" x14ac:dyDescent="0.25">
      <c r="A156">
        <v>21000016</v>
      </c>
      <c r="B156" t="s">
        <v>1084</v>
      </c>
      <c r="C156" t="s">
        <v>1084</v>
      </c>
      <c r="D156" t="s">
        <v>1084</v>
      </c>
      <c r="E156" t="s">
        <v>1084</v>
      </c>
    </row>
    <row r="157" spans="1:5" x14ac:dyDescent="0.25">
      <c r="A157">
        <v>21000017</v>
      </c>
      <c r="B157" t="s">
        <v>1085</v>
      </c>
      <c r="C157" t="s">
        <v>1085</v>
      </c>
      <c r="D157" t="s">
        <v>1085</v>
      </c>
      <c r="E157" t="s">
        <v>1085</v>
      </c>
    </row>
    <row r="158" spans="1:5" x14ac:dyDescent="0.25">
      <c r="A158">
        <v>21000018</v>
      </c>
      <c r="B158" t="s">
        <v>1086</v>
      </c>
      <c r="C158" t="s">
        <v>1086</v>
      </c>
      <c r="D158" t="s">
        <v>1086</v>
      </c>
      <c r="E158" t="s">
        <v>1086</v>
      </c>
    </row>
    <row r="159" spans="1:5" x14ac:dyDescent="0.25">
      <c r="A159">
        <v>21000019</v>
      </c>
      <c r="B159" t="s">
        <v>1087</v>
      </c>
      <c r="C159" t="s">
        <v>1087</v>
      </c>
      <c r="D159" t="s">
        <v>1087</v>
      </c>
      <c r="E159" t="s">
        <v>1087</v>
      </c>
    </row>
    <row r="160" spans="1:5" x14ac:dyDescent="0.25">
      <c r="A160">
        <v>21000020</v>
      </c>
      <c r="B160" t="s">
        <v>1088</v>
      </c>
      <c r="C160" t="s">
        <v>1088</v>
      </c>
      <c r="D160" t="s">
        <v>1088</v>
      </c>
      <c r="E160" t="s">
        <v>1088</v>
      </c>
    </row>
    <row r="161" spans="1:5" x14ac:dyDescent="0.25">
      <c r="A161">
        <v>21000021</v>
      </c>
      <c r="B161" t="s">
        <v>1089</v>
      </c>
      <c r="C161" t="s">
        <v>1089</v>
      </c>
      <c r="D161" t="s">
        <v>1089</v>
      </c>
      <c r="E161" t="s">
        <v>1089</v>
      </c>
    </row>
    <row r="162" spans="1:5" x14ac:dyDescent="0.25">
      <c r="A162">
        <v>21000022</v>
      </c>
      <c r="B162" t="s">
        <v>1078</v>
      </c>
      <c r="C162" t="s">
        <v>1078</v>
      </c>
      <c r="D162" t="s">
        <v>1078</v>
      </c>
      <c r="E162" t="s">
        <v>1078</v>
      </c>
    </row>
    <row r="163" spans="1:5" x14ac:dyDescent="0.25">
      <c r="A163">
        <v>21000023</v>
      </c>
      <c r="B163" t="s">
        <v>1090</v>
      </c>
      <c r="C163" t="s">
        <v>1090</v>
      </c>
      <c r="D163" t="s">
        <v>1090</v>
      </c>
      <c r="E163" t="s">
        <v>1090</v>
      </c>
    </row>
    <row r="164" spans="1:5" x14ac:dyDescent="0.25">
      <c r="A164">
        <v>21000024</v>
      </c>
      <c r="B164" t="s">
        <v>1091</v>
      </c>
      <c r="C164" t="s">
        <v>1091</v>
      </c>
      <c r="D164" t="s">
        <v>1091</v>
      </c>
      <c r="E164" t="s">
        <v>1091</v>
      </c>
    </row>
    <row r="165" spans="1:5" x14ac:dyDescent="0.25">
      <c r="A165">
        <v>21000025</v>
      </c>
      <c r="B165" t="s">
        <v>1092</v>
      </c>
      <c r="C165" t="s">
        <v>1092</v>
      </c>
      <c r="D165" t="s">
        <v>1092</v>
      </c>
      <c r="E165" t="s">
        <v>1092</v>
      </c>
    </row>
    <row r="166" spans="1:5" x14ac:dyDescent="0.25">
      <c r="A166">
        <v>21000026</v>
      </c>
      <c r="B166" t="s">
        <v>1093</v>
      </c>
      <c r="C166" t="s">
        <v>1093</v>
      </c>
      <c r="D166" t="s">
        <v>1093</v>
      </c>
      <c r="E166" t="s">
        <v>1093</v>
      </c>
    </row>
    <row r="167" spans="1:5" x14ac:dyDescent="0.25">
      <c r="A167">
        <v>21000027</v>
      </c>
      <c r="B167" t="s">
        <v>1094</v>
      </c>
      <c r="C167" t="s">
        <v>1094</v>
      </c>
      <c r="D167" t="s">
        <v>1094</v>
      </c>
      <c r="E167" t="s">
        <v>1094</v>
      </c>
    </row>
    <row r="168" spans="1:5" x14ac:dyDescent="0.25">
      <c r="A168">
        <v>21000028</v>
      </c>
      <c r="B168" t="s">
        <v>1095</v>
      </c>
      <c r="C168" t="s">
        <v>1095</v>
      </c>
      <c r="D168" t="s">
        <v>1095</v>
      </c>
      <c r="E168" t="s">
        <v>1095</v>
      </c>
    </row>
    <row r="169" spans="1:5" x14ac:dyDescent="0.25">
      <c r="A169">
        <v>21000029</v>
      </c>
      <c r="B169" t="s">
        <v>1096</v>
      </c>
      <c r="C169" t="s">
        <v>1096</v>
      </c>
      <c r="D169" t="s">
        <v>1096</v>
      </c>
      <c r="E169" t="s">
        <v>1096</v>
      </c>
    </row>
    <row r="170" spans="1:5" x14ac:dyDescent="0.25">
      <c r="A170">
        <v>21000030</v>
      </c>
      <c r="B170" t="s">
        <v>1097</v>
      </c>
      <c r="C170" t="s">
        <v>1097</v>
      </c>
      <c r="D170" t="s">
        <v>1097</v>
      </c>
      <c r="E170" t="s">
        <v>1097</v>
      </c>
    </row>
    <row r="171" spans="1:5" x14ac:dyDescent="0.25">
      <c r="A171">
        <v>21000034</v>
      </c>
      <c r="B171" t="s">
        <v>1098</v>
      </c>
      <c r="C171" t="s">
        <v>1098</v>
      </c>
      <c r="D171" t="s">
        <v>1098</v>
      </c>
      <c r="E171" t="s">
        <v>1098</v>
      </c>
    </row>
    <row r="172" spans="1:5" x14ac:dyDescent="0.25">
      <c r="A172">
        <v>21000035</v>
      </c>
      <c r="B172" t="s">
        <v>1099</v>
      </c>
      <c r="C172" t="s">
        <v>1099</v>
      </c>
      <c r="D172" t="s">
        <v>1099</v>
      </c>
      <c r="E172" t="s">
        <v>1099</v>
      </c>
    </row>
    <row r="173" spans="1:5" x14ac:dyDescent="0.25">
      <c r="A173">
        <v>21000036</v>
      </c>
      <c r="B173" t="s">
        <v>1100</v>
      </c>
      <c r="C173" t="s">
        <v>1100</v>
      </c>
      <c r="D173" t="s">
        <v>1100</v>
      </c>
      <c r="E173" t="s">
        <v>1100</v>
      </c>
    </row>
    <row r="174" spans="1:5" x14ac:dyDescent="0.25">
      <c r="A174">
        <v>21000037</v>
      </c>
      <c r="B174" t="s">
        <v>1101</v>
      </c>
      <c r="C174" t="s">
        <v>1101</v>
      </c>
      <c r="D174" t="s">
        <v>1101</v>
      </c>
      <c r="E174" t="s">
        <v>1101</v>
      </c>
    </row>
    <row r="175" spans="1:5" x14ac:dyDescent="0.25">
      <c r="A175">
        <v>21000038</v>
      </c>
      <c r="B175" t="s">
        <v>1102</v>
      </c>
      <c r="C175" t="s">
        <v>1102</v>
      </c>
      <c r="D175" t="s">
        <v>1102</v>
      </c>
      <c r="E175" t="s">
        <v>1102</v>
      </c>
    </row>
    <row r="176" spans="1:5" x14ac:dyDescent="0.25">
      <c r="A176">
        <v>21000041</v>
      </c>
      <c r="B176" t="s">
        <v>1103</v>
      </c>
      <c r="C176" t="s">
        <v>1103</v>
      </c>
      <c r="D176" t="s">
        <v>1103</v>
      </c>
      <c r="E176" t="s">
        <v>1103</v>
      </c>
    </row>
    <row r="177" spans="1:5" x14ac:dyDescent="0.25">
      <c r="A177">
        <v>21000042</v>
      </c>
      <c r="B177" t="s">
        <v>1104</v>
      </c>
      <c r="C177" t="s">
        <v>1104</v>
      </c>
      <c r="D177" t="s">
        <v>1104</v>
      </c>
      <c r="E177" t="s">
        <v>1104</v>
      </c>
    </row>
    <row r="178" spans="1:5" x14ac:dyDescent="0.25">
      <c r="A178">
        <v>21000043</v>
      </c>
      <c r="B178" t="s">
        <v>1105</v>
      </c>
      <c r="C178" t="s">
        <v>1105</v>
      </c>
      <c r="D178" t="s">
        <v>1105</v>
      </c>
      <c r="E178" t="s">
        <v>1105</v>
      </c>
    </row>
    <row r="179" spans="1:5" x14ac:dyDescent="0.25">
      <c r="A179">
        <v>21000044</v>
      </c>
      <c r="B179" t="s">
        <v>1106</v>
      </c>
      <c r="C179" t="s">
        <v>1106</v>
      </c>
      <c r="D179" t="s">
        <v>1106</v>
      </c>
      <c r="E179" t="s">
        <v>1106</v>
      </c>
    </row>
    <row r="180" spans="1:5" x14ac:dyDescent="0.25">
      <c r="A180">
        <v>21000045</v>
      </c>
      <c r="B180" t="s">
        <v>1107</v>
      </c>
      <c r="C180" t="s">
        <v>1107</v>
      </c>
      <c r="D180" t="s">
        <v>1107</v>
      </c>
      <c r="E180" t="s">
        <v>1107</v>
      </c>
    </row>
    <row r="181" spans="1:5" x14ac:dyDescent="0.25">
      <c r="A181">
        <v>21000046</v>
      </c>
      <c r="B181" t="s">
        <v>1108</v>
      </c>
      <c r="C181" t="s">
        <v>1108</v>
      </c>
      <c r="D181" t="s">
        <v>1108</v>
      </c>
      <c r="E181" t="s">
        <v>1108</v>
      </c>
    </row>
    <row r="182" spans="1:5" x14ac:dyDescent="0.25">
      <c r="A182">
        <v>21000047</v>
      </c>
      <c r="B182" t="s">
        <v>1109</v>
      </c>
      <c r="C182" t="s">
        <v>1109</v>
      </c>
      <c r="D182" t="s">
        <v>1109</v>
      </c>
      <c r="E182" t="s">
        <v>1109</v>
      </c>
    </row>
    <row r="183" spans="1:5" x14ac:dyDescent="0.25">
      <c r="A183">
        <v>21000048</v>
      </c>
      <c r="B183" t="s">
        <v>1110</v>
      </c>
      <c r="C183" t="s">
        <v>1110</v>
      </c>
      <c r="D183" t="s">
        <v>1110</v>
      </c>
      <c r="E183" t="s">
        <v>1110</v>
      </c>
    </row>
    <row r="184" spans="1:5" x14ac:dyDescent="0.25">
      <c r="A184">
        <v>21000049</v>
      </c>
      <c r="B184" t="s">
        <v>1111</v>
      </c>
      <c r="C184" t="s">
        <v>1111</v>
      </c>
      <c r="D184" t="s">
        <v>1111</v>
      </c>
      <c r="E184" t="s">
        <v>1111</v>
      </c>
    </row>
    <row r="185" spans="1:5" x14ac:dyDescent="0.25">
      <c r="A185">
        <v>21000050</v>
      </c>
      <c r="B185" t="s">
        <v>1112</v>
      </c>
      <c r="C185" t="s">
        <v>1112</v>
      </c>
      <c r="D185" t="s">
        <v>1112</v>
      </c>
      <c r="E185" t="s">
        <v>1112</v>
      </c>
    </row>
    <row r="186" spans="1:5" x14ac:dyDescent="0.25">
      <c r="A186">
        <v>21000051</v>
      </c>
      <c r="B186" t="s">
        <v>1113</v>
      </c>
      <c r="C186" t="s">
        <v>1114</v>
      </c>
      <c r="D186" t="s">
        <v>1114</v>
      </c>
      <c r="E186" t="s">
        <v>1113</v>
      </c>
    </row>
    <row r="187" spans="1:5" x14ac:dyDescent="0.25">
      <c r="A187">
        <v>21000053</v>
      </c>
      <c r="B187" t="s">
        <v>1115</v>
      </c>
      <c r="C187" t="s">
        <v>1115</v>
      </c>
      <c r="D187" t="s">
        <v>1115</v>
      </c>
      <c r="E187" t="s">
        <v>1115</v>
      </c>
    </row>
    <row r="188" spans="1:5" x14ac:dyDescent="0.25">
      <c r="A188">
        <v>21000054</v>
      </c>
      <c r="B188" t="s">
        <v>1116</v>
      </c>
      <c r="C188" t="s">
        <v>1116</v>
      </c>
      <c r="D188" t="s">
        <v>1116</v>
      </c>
      <c r="E188" t="s">
        <v>1116</v>
      </c>
    </row>
    <row r="189" spans="1:5" x14ac:dyDescent="0.25">
      <c r="A189">
        <v>21000055</v>
      </c>
      <c r="B189" t="s">
        <v>1117</v>
      </c>
      <c r="C189" t="s">
        <v>1117</v>
      </c>
      <c r="D189" t="s">
        <v>1117</v>
      </c>
      <c r="E189" t="s">
        <v>1117</v>
      </c>
    </row>
    <row r="190" spans="1:5" x14ac:dyDescent="0.25">
      <c r="A190">
        <v>21000056</v>
      </c>
      <c r="B190" t="s">
        <v>1092</v>
      </c>
      <c r="C190" t="s">
        <v>1092</v>
      </c>
      <c r="D190" t="s">
        <v>1092</v>
      </c>
      <c r="E190" t="s">
        <v>1092</v>
      </c>
    </row>
    <row r="191" spans="1:5" x14ac:dyDescent="0.25">
      <c r="A191">
        <v>21000057</v>
      </c>
      <c r="B191" t="s">
        <v>1118</v>
      </c>
      <c r="C191" t="s">
        <v>1119</v>
      </c>
      <c r="D191" t="s">
        <v>1119</v>
      </c>
      <c r="E191" t="s">
        <v>1118</v>
      </c>
    </row>
    <row r="192" spans="1:5" x14ac:dyDescent="0.25">
      <c r="A192">
        <v>21000058</v>
      </c>
      <c r="B192" t="s">
        <v>1110</v>
      </c>
      <c r="C192" t="s">
        <v>1110</v>
      </c>
      <c r="D192" t="s">
        <v>1110</v>
      </c>
      <c r="E192" t="s">
        <v>1110</v>
      </c>
    </row>
    <row r="193" spans="1:5" x14ac:dyDescent="0.25">
      <c r="A193">
        <v>21000059</v>
      </c>
      <c r="B193" t="s">
        <v>1120</v>
      </c>
      <c r="C193" t="s">
        <v>1120</v>
      </c>
      <c r="D193" t="s">
        <v>1120</v>
      </c>
      <c r="E193" t="s">
        <v>1120</v>
      </c>
    </row>
    <row r="194" spans="1:5" x14ac:dyDescent="0.25">
      <c r="A194">
        <v>21000060</v>
      </c>
      <c r="B194" t="s">
        <v>1121</v>
      </c>
      <c r="C194" t="s">
        <v>1121</v>
      </c>
      <c r="D194" t="s">
        <v>1121</v>
      </c>
      <c r="E194" t="s">
        <v>1121</v>
      </c>
    </row>
    <row r="195" spans="1:5" x14ac:dyDescent="0.25">
      <c r="A195">
        <v>21000061</v>
      </c>
      <c r="B195" t="s">
        <v>1122</v>
      </c>
      <c r="C195" t="s">
        <v>1122</v>
      </c>
      <c r="D195" t="s">
        <v>1122</v>
      </c>
      <c r="E195" t="s">
        <v>1122</v>
      </c>
    </row>
    <row r="196" spans="1:5" x14ac:dyDescent="0.25">
      <c r="A196">
        <v>21000062</v>
      </c>
      <c r="B196" t="s">
        <v>1123</v>
      </c>
      <c r="C196" t="s">
        <v>1123</v>
      </c>
      <c r="D196" t="s">
        <v>1123</v>
      </c>
      <c r="E196" t="s">
        <v>1123</v>
      </c>
    </row>
    <row r="197" spans="1:5" x14ac:dyDescent="0.25">
      <c r="A197">
        <v>21000063</v>
      </c>
      <c r="B197" t="s">
        <v>1094</v>
      </c>
      <c r="C197" t="s">
        <v>1094</v>
      </c>
      <c r="D197" t="s">
        <v>1094</v>
      </c>
      <c r="E197" t="s">
        <v>1094</v>
      </c>
    </row>
    <row r="198" spans="1:5" x14ac:dyDescent="0.25">
      <c r="A198">
        <v>21000064</v>
      </c>
      <c r="B198" t="s">
        <v>1124</v>
      </c>
      <c r="C198" t="s">
        <v>1124</v>
      </c>
      <c r="D198" t="s">
        <v>1124</v>
      </c>
      <c r="E198" t="s">
        <v>1124</v>
      </c>
    </row>
    <row r="199" spans="1:5" x14ac:dyDescent="0.25">
      <c r="A199">
        <v>21000065</v>
      </c>
      <c r="B199" t="s">
        <v>1125</v>
      </c>
      <c r="C199" t="s">
        <v>1125</v>
      </c>
      <c r="D199" t="s">
        <v>1125</v>
      </c>
      <c r="E199" t="s">
        <v>1125</v>
      </c>
    </row>
    <row r="200" spans="1:5" x14ac:dyDescent="0.25">
      <c r="A200">
        <v>21000066</v>
      </c>
      <c r="B200" t="s">
        <v>1126</v>
      </c>
      <c r="C200" t="s">
        <v>1127</v>
      </c>
      <c r="D200" t="s">
        <v>1127</v>
      </c>
      <c r="E200" t="s">
        <v>1126</v>
      </c>
    </row>
    <row r="201" spans="1:5" x14ac:dyDescent="0.25">
      <c r="A201">
        <v>21000067</v>
      </c>
      <c r="B201" t="s">
        <v>1128</v>
      </c>
      <c r="C201" t="s">
        <v>1129</v>
      </c>
      <c r="D201" t="s">
        <v>1129</v>
      </c>
      <c r="E201" t="s">
        <v>1128</v>
      </c>
    </row>
    <row r="202" spans="1:5" x14ac:dyDescent="0.25">
      <c r="A202">
        <v>21000068</v>
      </c>
      <c r="B202" t="s">
        <v>1130</v>
      </c>
      <c r="C202" t="s">
        <v>1127</v>
      </c>
      <c r="D202" t="s">
        <v>1127</v>
      </c>
      <c r="E202" t="s">
        <v>1130</v>
      </c>
    </row>
    <row r="203" spans="1:5" x14ac:dyDescent="0.25">
      <c r="A203">
        <v>21000069</v>
      </c>
      <c r="B203" t="s">
        <v>1131</v>
      </c>
      <c r="C203" t="s">
        <v>1127</v>
      </c>
      <c r="D203" t="s">
        <v>1127</v>
      </c>
      <c r="E203" t="s">
        <v>1131</v>
      </c>
    </row>
    <row r="204" spans="1:5" x14ac:dyDescent="0.25">
      <c r="A204">
        <v>21000070</v>
      </c>
      <c r="B204" t="s">
        <v>1132</v>
      </c>
      <c r="C204" t="s">
        <v>1132</v>
      </c>
      <c r="D204" t="s">
        <v>1132</v>
      </c>
      <c r="E204" t="s">
        <v>1132</v>
      </c>
    </row>
    <row r="205" spans="1:5" x14ac:dyDescent="0.25">
      <c r="A205">
        <v>21000071</v>
      </c>
      <c r="B205" t="s">
        <v>1133</v>
      </c>
      <c r="C205" t="s">
        <v>1133</v>
      </c>
      <c r="D205" t="s">
        <v>1133</v>
      </c>
      <c r="E205" t="s">
        <v>1133</v>
      </c>
    </row>
    <row r="206" spans="1:5" x14ac:dyDescent="0.25">
      <c r="A206">
        <v>21000072</v>
      </c>
      <c r="B206" t="s">
        <v>1134</v>
      </c>
      <c r="C206" t="s">
        <v>1134</v>
      </c>
      <c r="D206" t="s">
        <v>1134</v>
      </c>
      <c r="E206" t="s">
        <v>1134</v>
      </c>
    </row>
    <row r="207" spans="1:5" x14ac:dyDescent="0.25">
      <c r="A207">
        <v>21000073</v>
      </c>
      <c r="B207" t="s">
        <v>1135</v>
      </c>
      <c r="C207" t="s">
        <v>1135</v>
      </c>
      <c r="D207" t="s">
        <v>1135</v>
      </c>
      <c r="E207" t="s">
        <v>1135</v>
      </c>
    </row>
    <row r="208" spans="1:5" x14ac:dyDescent="0.25">
      <c r="A208">
        <v>21000074</v>
      </c>
      <c r="B208" t="s">
        <v>1136</v>
      </c>
      <c r="C208" t="s">
        <v>1136</v>
      </c>
      <c r="D208" t="s">
        <v>1136</v>
      </c>
      <c r="E208" t="s">
        <v>1136</v>
      </c>
    </row>
    <row r="209" spans="1:5" x14ac:dyDescent="0.25">
      <c r="A209">
        <v>21000077</v>
      </c>
      <c r="B209" t="s">
        <v>1137</v>
      </c>
      <c r="C209" t="s">
        <v>1138</v>
      </c>
      <c r="D209" t="s">
        <v>1138</v>
      </c>
      <c r="E209" t="s">
        <v>1137</v>
      </c>
    </row>
    <row r="210" spans="1:5" x14ac:dyDescent="0.25">
      <c r="A210">
        <v>21000078</v>
      </c>
      <c r="B210" t="s">
        <v>1139</v>
      </c>
      <c r="C210" t="s">
        <v>1139</v>
      </c>
      <c r="D210" t="s">
        <v>1139</v>
      </c>
      <c r="E210" t="s">
        <v>1139</v>
      </c>
    </row>
    <row r="211" spans="1:5" x14ac:dyDescent="0.25">
      <c r="A211">
        <v>21000079</v>
      </c>
      <c r="B211" t="s">
        <v>1140</v>
      </c>
      <c r="C211" t="s">
        <v>1140</v>
      </c>
      <c r="D211" t="s">
        <v>1140</v>
      </c>
      <c r="E211" t="s">
        <v>1140</v>
      </c>
    </row>
    <row r="212" spans="1:5" x14ac:dyDescent="0.25">
      <c r="A212">
        <v>21500001</v>
      </c>
      <c r="B212" t="s">
        <v>1141</v>
      </c>
      <c r="C212" t="s">
        <v>1141</v>
      </c>
      <c r="D212" t="s">
        <v>1141</v>
      </c>
      <c r="E212" t="s">
        <v>1141</v>
      </c>
    </row>
    <row r="213" spans="1:5" x14ac:dyDescent="0.25">
      <c r="A213">
        <v>21500002</v>
      </c>
      <c r="B213" t="s">
        <v>1142</v>
      </c>
      <c r="C213" t="s">
        <v>1142</v>
      </c>
      <c r="D213" t="s">
        <v>1142</v>
      </c>
      <c r="E213" t="s">
        <v>1142</v>
      </c>
    </row>
    <row r="214" spans="1:5" x14ac:dyDescent="0.25">
      <c r="A214">
        <v>21500003</v>
      </c>
      <c r="B214" t="s">
        <v>1143</v>
      </c>
      <c r="C214" t="s">
        <v>1143</v>
      </c>
      <c r="D214" t="s">
        <v>1143</v>
      </c>
      <c r="E214" t="s">
        <v>1143</v>
      </c>
    </row>
    <row r="215" spans="1:5" x14ac:dyDescent="0.25">
      <c r="A215">
        <v>21500004</v>
      </c>
      <c r="B215" t="s">
        <v>1144</v>
      </c>
      <c r="C215" t="s">
        <v>1144</v>
      </c>
      <c r="D215" t="s">
        <v>1144</v>
      </c>
      <c r="E215" t="s">
        <v>1144</v>
      </c>
    </row>
    <row r="216" spans="1:5" x14ac:dyDescent="0.25">
      <c r="A216">
        <v>23000001</v>
      </c>
      <c r="B216" t="s">
        <v>1145</v>
      </c>
      <c r="C216" t="s">
        <v>1146</v>
      </c>
      <c r="D216" t="s">
        <v>1146</v>
      </c>
      <c r="E216" t="s">
        <v>1145</v>
      </c>
    </row>
    <row r="217" spans="1:5" x14ac:dyDescent="0.25">
      <c r="A217">
        <v>23000002</v>
      </c>
      <c r="B217" t="s">
        <v>1147</v>
      </c>
      <c r="C217" t="s">
        <v>1148</v>
      </c>
      <c r="D217" t="s">
        <v>1148</v>
      </c>
      <c r="E217" t="s">
        <v>1147</v>
      </c>
    </row>
    <row r="218" spans="1:5" x14ac:dyDescent="0.25">
      <c r="A218">
        <v>23000006</v>
      </c>
      <c r="B218" t="s">
        <v>1149</v>
      </c>
      <c r="C218" t="s">
        <v>1150</v>
      </c>
      <c r="D218" t="s">
        <v>1150</v>
      </c>
      <c r="E218" t="s">
        <v>1149</v>
      </c>
    </row>
    <row r="219" spans="1:5" x14ac:dyDescent="0.25">
      <c r="A219">
        <v>23000007</v>
      </c>
      <c r="B219" t="s">
        <v>1151</v>
      </c>
      <c r="C219" t="s">
        <v>1152</v>
      </c>
      <c r="D219" t="s">
        <v>1152</v>
      </c>
      <c r="E219" t="s">
        <v>1151</v>
      </c>
    </row>
    <row r="220" spans="1:5" x14ac:dyDescent="0.25">
      <c r="A220">
        <v>23000008</v>
      </c>
      <c r="B220" t="s">
        <v>1153</v>
      </c>
      <c r="C220" t="s">
        <v>1152</v>
      </c>
      <c r="D220" t="s">
        <v>1152</v>
      </c>
      <c r="E220" t="s">
        <v>1153</v>
      </c>
    </row>
    <row r="221" spans="1:5" x14ac:dyDescent="0.25">
      <c r="A221">
        <v>23000009</v>
      </c>
      <c r="B221" t="s">
        <v>1151</v>
      </c>
      <c r="C221" t="s">
        <v>1152</v>
      </c>
      <c r="D221" t="s">
        <v>1152</v>
      </c>
      <c r="E221" t="s">
        <v>1151</v>
      </c>
    </row>
    <row r="222" spans="1:5" x14ac:dyDescent="0.25">
      <c r="A222">
        <v>23000010</v>
      </c>
      <c r="B222" t="s">
        <v>1151</v>
      </c>
      <c r="C222" t="s">
        <v>1152</v>
      </c>
      <c r="D222" t="s">
        <v>1152</v>
      </c>
      <c r="E222" t="s">
        <v>1151</v>
      </c>
    </row>
    <row r="223" spans="1:5" x14ac:dyDescent="0.25">
      <c r="A223">
        <v>23000014</v>
      </c>
      <c r="B223" t="s">
        <v>1154</v>
      </c>
      <c r="C223" t="s">
        <v>1155</v>
      </c>
      <c r="D223" t="s">
        <v>1155</v>
      </c>
      <c r="E223" t="s">
        <v>1154</v>
      </c>
    </row>
    <row r="224" spans="1:5" x14ac:dyDescent="0.25">
      <c r="A224">
        <v>23000015</v>
      </c>
      <c r="B224" t="s">
        <v>1156</v>
      </c>
      <c r="C224" t="s">
        <v>1157</v>
      </c>
      <c r="D224" t="s">
        <v>1157</v>
      </c>
      <c r="E224" t="s">
        <v>1156</v>
      </c>
    </row>
    <row r="225" spans="1:5" x14ac:dyDescent="0.25">
      <c r="A225">
        <v>23000016</v>
      </c>
      <c r="B225" t="s">
        <v>1158</v>
      </c>
      <c r="C225" t="s">
        <v>1159</v>
      </c>
      <c r="D225" t="s">
        <v>1159</v>
      </c>
      <c r="E225" t="s">
        <v>1158</v>
      </c>
    </row>
    <row r="226" spans="1:5" x14ac:dyDescent="0.25">
      <c r="A226">
        <v>23000017</v>
      </c>
      <c r="B226" t="s">
        <v>1158</v>
      </c>
      <c r="C226" t="s">
        <v>1159</v>
      </c>
      <c r="D226" t="s">
        <v>1159</v>
      </c>
      <c r="E226" t="s">
        <v>1158</v>
      </c>
    </row>
    <row r="227" spans="1:5" x14ac:dyDescent="0.25">
      <c r="A227">
        <v>23000020</v>
      </c>
      <c r="B227" t="s">
        <v>1160</v>
      </c>
      <c r="C227" t="s">
        <v>505</v>
      </c>
      <c r="D227" t="s">
        <v>505</v>
      </c>
      <c r="E227" t="s">
        <v>1160</v>
      </c>
    </row>
    <row r="228" spans="1:5" x14ac:dyDescent="0.25">
      <c r="A228">
        <v>23000021</v>
      </c>
      <c r="B228" t="s">
        <v>1161</v>
      </c>
      <c r="C228" t="s">
        <v>505</v>
      </c>
      <c r="D228" t="s">
        <v>505</v>
      </c>
      <c r="E228" t="s">
        <v>1161</v>
      </c>
    </row>
    <row r="229" spans="1:5" x14ac:dyDescent="0.25">
      <c r="A229">
        <v>23000022</v>
      </c>
      <c r="B229" t="s">
        <v>1162</v>
      </c>
      <c r="C229" t="s">
        <v>505</v>
      </c>
      <c r="D229" t="s">
        <v>505</v>
      </c>
      <c r="E229" t="s">
        <v>1162</v>
      </c>
    </row>
    <row r="230" spans="1:5" x14ac:dyDescent="0.25">
      <c r="A230">
        <v>23000023</v>
      </c>
      <c r="B230" t="s">
        <v>1163</v>
      </c>
      <c r="C230" t="s">
        <v>1164</v>
      </c>
      <c r="D230" t="s">
        <v>1164</v>
      </c>
      <c r="E230" t="s">
        <v>1163</v>
      </c>
    </row>
    <row r="231" spans="1:5" x14ac:dyDescent="0.25">
      <c r="A231">
        <v>23000024</v>
      </c>
      <c r="B231" t="s">
        <v>1165</v>
      </c>
      <c r="C231" t="s">
        <v>1166</v>
      </c>
      <c r="D231" t="s">
        <v>1166</v>
      </c>
      <c r="E231" t="s">
        <v>1165</v>
      </c>
    </row>
    <row r="232" spans="1:5" x14ac:dyDescent="0.25">
      <c r="A232">
        <v>23000025</v>
      </c>
      <c r="B232" t="s">
        <v>1167</v>
      </c>
      <c r="C232" t="s">
        <v>1168</v>
      </c>
      <c r="D232" t="s">
        <v>1168</v>
      </c>
      <c r="E232" t="s">
        <v>1167</v>
      </c>
    </row>
    <row r="233" spans="1:5" x14ac:dyDescent="0.25">
      <c r="A233">
        <v>23000026</v>
      </c>
      <c r="B233" t="s">
        <v>1169</v>
      </c>
      <c r="C233" t="s">
        <v>1170</v>
      </c>
      <c r="D233" t="s">
        <v>1170</v>
      </c>
      <c r="E233" t="s">
        <v>1169</v>
      </c>
    </row>
    <row r="234" spans="1:5" x14ac:dyDescent="0.25">
      <c r="A234">
        <v>23000027</v>
      </c>
      <c r="B234" t="s">
        <v>1171</v>
      </c>
      <c r="C234" t="s">
        <v>1172</v>
      </c>
      <c r="D234" t="s">
        <v>1172</v>
      </c>
      <c r="E234" t="s">
        <v>1171</v>
      </c>
    </row>
    <row r="235" spans="1:5" x14ac:dyDescent="0.25">
      <c r="A235">
        <v>23000028</v>
      </c>
      <c r="B235" t="s">
        <v>1173</v>
      </c>
      <c r="C235" t="s">
        <v>1174</v>
      </c>
      <c r="D235" t="s">
        <v>1174</v>
      </c>
      <c r="E235" t="s">
        <v>1173</v>
      </c>
    </row>
    <row r="236" spans="1:5" x14ac:dyDescent="0.25">
      <c r="A236">
        <v>23000029</v>
      </c>
      <c r="B236" t="s">
        <v>1175</v>
      </c>
      <c r="C236" t="s">
        <v>1176</v>
      </c>
      <c r="D236" t="s">
        <v>1176</v>
      </c>
      <c r="E236" t="s">
        <v>1175</v>
      </c>
    </row>
    <row r="237" spans="1:5" x14ac:dyDescent="0.25">
      <c r="A237">
        <v>23000030</v>
      </c>
      <c r="B237" t="s">
        <v>1177</v>
      </c>
      <c r="C237" t="s">
        <v>1178</v>
      </c>
      <c r="D237" t="s">
        <v>1178</v>
      </c>
      <c r="E237" t="s">
        <v>1177</v>
      </c>
    </row>
    <row r="238" spans="1:5" x14ac:dyDescent="0.25">
      <c r="A238">
        <v>23000031</v>
      </c>
      <c r="B238" t="s">
        <v>1179</v>
      </c>
      <c r="C238" t="s">
        <v>1180</v>
      </c>
      <c r="D238" t="s">
        <v>1180</v>
      </c>
      <c r="E238" t="s">
        <v>1179</v>
      </c>
    </row>
    <row r="239" spans="1:5" x14ac:dyDescent="0.25">
      <c r="A239">
        <v>23000032</v>
      </c>
      <c r="B239" t="s">
        <v>1181</v>
      </c>
      <c r="C239" t="s">
        <v>1182</v>
      </c>
      <c r="D239" t="s">
        <v>1182</v>
      </c>
      <c r="E239" t="s">
        <v>1181</v>
      </c>
    </row>
    <row r="240" spans="1:5" x14ac:dyDescent="0.25">
      <c r="A240">
        <v>23000033</v>
      </c>
      <c r="B240" t="s">
        <v>1183</v>
      </c>
      <c r="C240" t="s">
        <v>1184</v>
      </c>
      <c r="D240" t="s">
        <v>1184</v>
      </c>
      <c r="E240" t="s">
        <v>1183</v>
      </c>
    </row>
    <row r="241" spans="1:5" x14ac:dyDescent="0.25">
      <c r="A241">
        <v>23000034</v>
      </c>
      <c r="B241" t="s">
        <v>1185</v>
      </c>
      <c r="C241" t="s">
        <v>1186</v>
      </c>
      <c r="D241" t="s">
        <v>1186</v>
      </c>
      <c r="E241" t="s">
        <v>1185</v>
      </c>
    </row>
    <row r="242" spans="1:5" x14ac:dyDescent="0.25">
      <c r="A242">
        <v>23000035</v>
      </c>
      <c r="B242" t="s">
        <v>1187</v>
      </c>
      <c r="C242" t="s">
        <v>1188</v>
      </c>
      <c r="D242" t="s">
        <v>1188</v>
      </c>
      <c r="E242" t="s">
        <v>1187</v>
      </c>
    </row>
    <row r="243" spans="1:5" x14ac:dyDescent="0.25">
      <c r="A243">
        <v>23000036</v>
      </c>
      <c r="B243" t="s">
        <v>1189</v>
      </c>
      <c r="C243" t="s">
        <v>1190</v>
      </c>
      <c r="D243" t="s">
        <v>1190</v>
      </c>
      <c r="E243" t="s">
        <v>1189</v>
      </c>
    </row>
    <row r="244" spans="1:5" x14ac:dyDescent="0.25">
      <c r="A244">
        <v>23000037</v>
      </c>
      <c r="B244" t="s">
        <v>1191</v>
      </c>
      <c r="C244" t="s">
        <v>1192</v>
      </c>
      <c r="D244" t="s">
        <v>1192</v>
      </c>
      <c r="E244" t="s">
        <v>1191</v>
      </c>
    </row>
    <row r="245" spans="1:5" x14ac:dyDescent="0.25">
      <c r="A245">
        <v>23000038</v>
      </c>
      <c r="B245" t="s">
        <v>1193</v>
      </c>
      <c r="C245" t="s">
        <v>1194</v>
      </c>
      <c r="D245" t="s">
        <v>1194</v>
      </c>
      <c r="E245" t="s">
        <v>1193</v>
      </c>
    </row>
    <row r="246" spans="1:5" x14ac:dyDescent="0.25">
      <c r="A246">
        <v>23000039</v>
      </c>
      <c r="B246" t="s">
        <v>1195</v>
      </c>
      <c r="C246" t="s">
        <v>1196</v>
      </c>
      <c r="D246" t="s">
        <v>1196</v>
      </c>
      <c r="E246" t="s">
        <v>1195</v>
      </c>
    </row>
    <row r="247" spans="1:5" x14ac:dyDescent="0.25">
      <c r="A247">
        <v>23000040</v>
      </c>
      <c r="B247" t="s">
        <v>1197</v>
      </c>
      <c r="C247" t="s">
        <v>1198</v>
      </c>
      <c r="D247" t="s">
        <v>1198</v>
      </c>
      <c r="E247" t="s">
        <v>1197</v>
      </c>
    </row>
    <row r="248" spans="1:5" x14ac:dyDescent="0.25">
      <c r="A248">
        <v>23000041</v>
      </c>
      <c r="B248" t="s">
        <v>1199</v>
      </c>
      <c r="C248" t="s">
        <v>1200</v>
      </c>
      <c r="D248" t="s">
        <v>1200</v>
      </c>
      <c r="E248" t="s">
        <v>1199</v>
      </c>
    </row>
    <row r="249" spans="1:5" x14ac:dyDescent="0.25">
      <c r="A249">
        <v>23000042</v>
      </c>
      <c r="B249" t="s">
        <v>1201</v>
      </c>
      <c r="C249" t="s">
        <v>1202</v>
      </c>
      <c r="D249" t="s">
        <v>1202</v>
      </c>
      <c r="E249" t="s">
        <v>1201</v>
      </c>
    </row>
    <row r="250" spans="1:5" x14ac:dyDescent="0.25">
      <c r="A250">
        <v>23000043</v>
      </c>
      <c r="B250" t="s">
        <v>1203</v>
      </c>
      <c r="C250" t="s">
        <v>1204</v>
      </c>
      <c r="D250" t="s">
        <v>1204</v>
      </c>
      <c r="E250" t="s">
        <v>1203</v>
      </c>
    </row>
    <row r="251" spans="1:5" x14ac:dyDescent="0.25">
      <c r="A251">
        <v>23000044</v>
      </c>
      <c r="B251" t="s">
        <v>1205</v>
      </c>
      <c r="C251" t="s">
        <v>1206</v>
      </c>
      <c r="D251" t="s">
        <v>1206</v>
      </c>
      <c r="E251" t="s">
        <v>1205</v>
      </c>
    </row>
    <row r="252" spans="1:5" x14ac:dyDescent="0.25">
      <c r="A252">
        <v>23000045</v>
      </c>
      <c r="B252" t="s">
        <v>1207</v>
      </c>
      <c r="C252" t="s">
        <v>1208</v>
      </c>
      <c r="D252" t="s">
        <v>1208</v>
      </c>
      <c r="E252" t="s">
        <v>1207</v>
      </c>
    </row>
    <row r="253" spans="1:5" x14ac:dyDescent="0.25">
      <c r="A253">
        <v>23000046</v>
      </c>
      <c r="B253" t="s">
        <v>1209</v>
      </c>
      <c r="C253" t="s">
        <v>1208</v>
      </c>
      <c r="D253" t="s">
        <v>1208</v>
      </c>
      <c r="E253" t="s">
        <v>1209</v>
      </c>
    </row>
    <row r="254" spans="1:5" x14ac:dyDescent="0.25">
      <c r="A254">
        <v>23000047</v>
      </c>
      <c r="B254" t="s">
        <v>1210</v>
      </c>
      <c r="C254" t="s">
        <v>1208</v>
      </c>
      <c r="D254" t="s">
        <v>1208</v>
      </c>
      <c r="E254" t="s">
        <v>1210</v>
      </c>
    </row>
    <row r="255" spans="1:5" x14ac:dyDescent="0.25">
      <c r="A255">
        <v>23000048</v>
      </c>
      <c r="B255" t="s">
        <v>1211</v>
      </c>
      <c r="C255" t="s">
        <v>1212</v>
      </c>
      <c r="D255" t="s">
        <v>1212</v>
      </c>
      <c r="E255" t="s">
        <v>1211</v>
      </c>
    </row>
    <row r="256" spans="1:5" x14ac:dyDescent="0.25">
      <c r="A256">
        <v>23000049</v>
      </c>
      <c r="B256" t="s">
        <v>1213</v>
      </c>
      <c r="C256" t="s">
        <v>1214</v>
      </c>
      <c r="D256" t="s">
        <v>1214</v>
      </c>
      <c r="E256" t="s">
        <v>1213</v>
      </c>
    </row>
    <row r="257" spans="1:5" x14ac:dyDescent="0.25">
      <c r="A257">
        <v>23000050</v>
      </c>
      <c r="B257" t="s">
        <v>1215</v>
      </c>
      <c r="C257" t="s">
        <v>1216</v>
      </c>
      <c r="D257" t="s">
        <v>1216</v>
      </c>
      <c r="E257" t="s">
        <v>1215</v>
      </c>
    </row>
    <row r="258" spans="1:5" x14ac:dyDescent="0.25">
      <c r="A258">
        <v>23000051</v>
      </c>
      <c r="B258" t="s">
        <v>1217</v>
      </c>
      <c r="C258" t="s">
        <v>1218</v>
      </c>
      <c r="D258" t="s">
        <v>1218</v>
      </c>
      <c r="E258" t="s">
        <v>1217</v>
      </c>
    </row>
    <row r="259" spans="1:5" x14ac:dyDescent="0.25">
      <c r="A259">
        <v>23000052</v>
      </c>
      <c r="B259" t="s">
        <v>1219</v>
      </c>
      <c r="C259" t="s">
        <v>1220</v>
      </c>
      <c r="D259" t="s">
        <v>1220</v>
      </c>
      <c r="E259" t="s">
        <v>1219</v>
      </c>
    </row>
    <row r="260" spans="1:5" x14ac:dyDescent="0.25">
      <c r="A260">
        <v>23000053</v>
      </c>
      <c r="B260" t="s">
        <v>1221</v>
      </c>
      <c r="C260" t="s">
        <v>1222</v>
      </c>
      <c r="D260" t="s">
        <v>1222</v>
      </c>
      <c r="E260" t="s">
        <v>1221</v>
      </c>
    </row>
    <row r="261" spans="1:5" x14ac:dyDescent="0.25">
      <c r="A261">
        <v>23000054</v>
      </c>
      <c r="B261" t="s">
        <v>1223</v>
      </c>
      <c r="C261" t="s">
        <v>1224</v>
      </c>
      <c r="D261" t="s">
        <v>1224</v>
      </c>
      <c r="E261" t="s">
        <v>1223</v>
      </c>
    </row>
    <row r="262" spans="1:5" x14ac:dyDescent="0.25">
      <c r="A262">
        <v>23000055</v>
      </c>
      <c r="B262" t="s">
        <v>1225</v>
      </c>
      <c r="C262" t="s">
        <v>1226</v>
      </c>
      <c r="D262" t="s">
        <v>1226</v>
      </c>
      <c r="E262" t="s">
        <v>1225</v>
      </c>
    </row>
    <row r="263" spans="1:5" x14ac:dyDescent="0.25">
      <c r="A263">
        <v>23000056</v>
      </c>
      <c r="B263" t="s">
        <v>1227</v>
      </c>
      <c r="C263" t="s">
        <v>1228</v>
      </c>
      <c r="D263" t="s">
        <v>1228</v>
      </c>
      <c r="E263" t="s">
        <v>1227</v>
      </c>
    </row>
    <row r="264" spans="1:5" x14ac:dyDescent="0.25">
      <c r="A264">
        <v>23000057</v>
      </c>
      <c r="B264" t="s">
        <v>1229</v>
      </c>
      <c r="C264" t="s">
        <v>1230</v>
      </c>
      <c r="D264" t="s">
        <v>1230</v>
      </c>
      <c r="E264" t="s">
        <v>1229</v>
      </c>
    </row>
    <row r="265" spans="1:5" x14ac:dyDescent="0.25">
      <c r="A265">
        <v>23000058</v>
      </c>
      <c r="B265" t="s">
        <v>1231</v>
      </c>
      <c r="C265" t="s">
        <v>1232</v>
      </c>
      <c r="D265" t="s">
        <v>1232</v>
      </c>
      <c r="E265" t="s">
        <v>1231</v>
      </c>
    </row>
    <row r="266" spans="1:5" x14ac:dyDescent="0.25">
      <c r="A266">
        <v>23000059</v>
      </c>
      <c r="B266" t="s">
        <v>1233</v>
      </c>
      <c r="C266" t="s">
        <v>1234</v>
      </c>
      <c r="D266" t="s">
        <v>1234</v>
      </c>
      <c r="E266" t="s">
        <v>1233</v>
      </c>
    </row>
    <row r="267" spans="1:5" x14ac:dyDescent="0.25">
      <c r="A267">
        <v>23000060</v>
      </c>
      <c r="B267" t="s">
        <v>1235</v>
      </c>
      <c r="C267" t="s">
        <v>1236</v>
      </c>
      <c r="D267" t="s">
        <v>1236</v>
      </c>
      <c r="E267" t="s">
        <v>1235</v>
      </c>
    </row>
    <row r="268" spans="1:5" x14ac:dyDescent="0.25">
      <c r="A268">
        <v>23000061</v>
      </c>
      <c r="B268" t="s">
        <v>1237</v>
      </c>
      <c r="C268" t="s">
        <v>1238</v>
      </c>
      <c r="D268" t="s">
        <v>1238</v>
      </c>
      <c r="E268" t="s">
        <v>1237</v>
      </c>
    </row>
    <row r="269" spans="1:5" x14ac:dyDescent="0.25">
      <c r="A269">
        <v>23000062</v>
      </c>
      <c r="B269" t="s">
        <v>1239</v>
      </c>
      <c r="C269" t="s">
        <v>1240</v>
      </c>
      <c r="D269" t="s">
        <v>1240</v>
      </c>
      <c r="E269" t="s">
        <v>1239</v>
      </c>
    </row>
    <row r="270" spans="1:5" x14ac:dyDescent="0.25">
      <c r="A270">
        <v>23000063</v>
      </c>
      <c r="B270" t="s">
        <v>1241</v>
      </c>
      <c r="C270" t="s">
        <v>529</v>
      </c>
      <c r="D270" t="s">
        <v>529</v>
      </c>
      <c r="E270" t="s">
        <v>1241</v>
      </c>
    </row>
    <row r="271" spans="1:5" x14ac:dyDescent="0.25">
      <c r="A271">
        <v>23000064</v>
      </c>
      <c r="B271" t="s">
        <v>1242</v>
      </c>
      <c r="C271" t="s">
        <v>1182</v>
      </c>
      <c r="D271" t="s">
        <v>1182</v>
      </c>
      <c r="E271" t="s">
        <v>1242</v>
      </c>
    </row>
    <row r="272" spans="1:5" x14ac:dyDescent="0.25">
      <c r="A272">
        <v>23000065</v>
      </c>
      <c r="B272" t="s">
        <v>1243</v>
      </c>
      <c r="C272" t="s">
        <v>1244</v>
      </c>
      <c r="D272" t="s">
        <v>1244</v>
      </c>
      <c r="E272" t="s">
        <v>1243</v>
      </c>
    </row>
    <row r="273" spans="1:5" x14ac:dyDescent="0.25">
      <c r="A273">
        <v>23000066</v>
      </c>
      <c r="B273" t="s">
        <v>1245</v>
      </c>
      <c r="C273" t="s">
        <v>1246</v>
      </c>
      <c r="D273" t="s">
        <v>1246</v>
      </c>
      <c r="E273" t="s">
        <v>1245</v>
      </c>
    </row>
    <row r="274" spans="1:5" x14ac:dyDescent="0.25">
      <c r="A274">
        <v>23000067</v>
      </c>
      <c r="B274" t="s">
        <v>1247</v>
      </c>
      <c r="C274" t="s">
        <v>1212</v>
      </c>
      <c r="D274" t="s">
        <v>1212</v>
      </c>
      <c r="E274" t="s">
        <v>1247</v>
      </c>
    </row>
    <row r="275" spans="1:5" x14ac:dyDescent="0.25">
      <c r="A275">
        <v>23000068</v>
      </c>
      <c r="B275" t="s">
        <v>1248</v>
      </c>
      <c r="C275" t="s">
        <v>1249</v>
      </c>
      <c r="D275" t="s">
        <v>1249</v>
      </c>
      <c r="E275" t="s">
        <v>1248</v>
      </c>
    </row>
    <row r="276" spans="1:5" x14ac:dyDescent="0.25">
      <c r="A276">
        <v>23000069</v>
      </c>
      <c r="B276" t="s">
        <v>1250</v>
      </c>
      <c r="C276" t="s">
        <v>1251</v>
      </c>
      <c r="D276" t="s">
        <v>1251</v>
      </c>
      <c r="E276" t="s">
        <v>1250</v>
      </c>
    </row>
    <row r="277" spans="1:5" x14ac:dyDescent="0.25">
      <c r="A277">
        <v>23000070</v>
      </c>
      <c r="B277" t="s">
        <v>1252</v>
      </c>
      <c r="C277" t="s">
        <v>1253</v>
      </c>
      <c r="D277" t="s">
        <v>1253</v>
      </c>
      <c r="E277" t="s">
        <v>1252</v>
      </c>
    </row>
    <row r="278" spans="1:5" x14ac:dyDescent="0.25">
      <c r="A278">
        <v>23000071</v>
      </c>
      <c r="B278" t="s">
        <v>1254</v>
      </c>
      <c r="C278" t="s">
        <v>1212</v>
      </c>
      <c r="D278" t="s">
        <v>1212</v>
      </c>
      <c r="E278" t="s">
        <v>1254</v>
      </c>
    </row>
    <row r="279" spans="1:5" x14ac:dyDescent="0.25">
      <c r="A279">
        <v>23000072</v>
      </c>
      <c r="B279" t="s">
        <v>1255</v>
      </c>
      <c r="C279" t="s">
        <v>1256</v>
      </c>
      <c r="D279" t="s">
        <v>1256</v>
      </c>
      <c r="E279" t="s">
        <v>1255</v>
      </c>
    </row>
    <row r="280" spans="1:5" x14ac:dyDescent="0.25">
      <c r="A280">
        <v>23000073</v>
      </c>
      <c r="B280" t="s">
        <v>1257</v>
      </c>
      <c r="C280" t="s">
        <v>1258</v>
      </c>
      <c r="D280" t="s">
        <v>1258</v>
      </c>
      <c r="E280" t="s">
        <v>1257</v>
      </c>
    </row>
    <row r="281" spans="1:5" x14ac:dyDescent="0.25">
      <c r="A281">
        <v>23000074</v>
      </c>
      <c r="B281" t="s">
        <v>1259</v>
      </c>
      <c r="C281" t="s">
        <v>1260</v>
      </c>
      <c r="D281" t="s">
        <v>1260</v>
      </c>
      <c r="E281" t="s">
        <v>1259</v>
      </c>
    </row>
    <row r="282" spans="1:5" x14ac:dyDescent="0.25">
      <c r="A282">
        <v>23000075</v>
      </c>
      <c r="B282" t="s">
        <v>1261</v>
      </c>
      <c r="C282" t="s">
        <v>1258</v>
      </c>
      <c r="D282" t="s">
        <v>1258</v>
      </c>
      <c r="E282" t="s">
        <v>1261</v>
      </c>
    </row>
    <row r="283" spans="1:5" x14ac:dyDescent="0.25">
      <c r="A283">
        <v>23000076</v>
      </c>
      <c r="B283" t="s">
        <v>1262</v>
      </c>
      <c r="C283" t="s">
        <v>1263</v>
      </c>
      <c r="D283" t="s">
        <v>1263</v>
      </c>
      <c r="E283" t="s">
        <v>1262</v>
      </c>
    </row>
    <row r="284" spans="1:5" x14ac:dyDescent="0.25">
      <c r="A284">
        <v>23000094</v>
      </c>
      <c r="B284" t="s">
        <v>1264</v>
      </c>
      <c r="C284" t="s">
        <v>1265</v>
      </c>
      <c r="D284" t="s">
        <v>1265</v>
      </c>
      <c r="E284" t="s">
        <v>1264</v>
      </c>
    </row>
    <row r="285" spans="1:5" x14ac:dyDescent="0.25">
      <c r="A285">
        <v>23000097</v>
      </c>
      <c r="B285" t="s">
        <v>1266</v>
      </c>
      <c r="C285" t="s">
        <v>1267</v>
      </c>
      <c r="D285" t="s">
        <v>1267</v>
      </c>
      <c r="E285" t="s">
        <v>1266</v>
      </c>
    </row>
    <row r="286" spans="1:5" x14ac:dyDescent="0.25">
      <c r="A286">
        <v>23000098</v>
      </c>
      <c r="B286" t="s">
        <v>1160</v>
      </c>
      <c r="C286" t="s">
        <v>1214</v>
      </c>
      <c r="D286" t="s">
        <v>1214</v>
      </c>
      <c r="E286" t="s">
        <v>1160</v>
      </c>
    </row>
    <row r="287" spans="1:5" x14ac:dyDescent="0.25">
      <c r="A287">
        <v>23000099</v>
      </c>
      <c r="B287" t="s">
        <v>1268</v>
      </c>
      <c r="C287" t="s">
        <v>522</v>
      </c>
      <c r="D287" t="s">
        <v>522</v>
      </c>
      <c r="E287" t="s">
        <v>1268</v>
      </c>
    </row>
    <row r="288" spans="1:5" x14ac:dyDescent="0.25">
      <c r="A288">
        <v>23000100</v>
      </c>
      <c r="B288" t="s">
        <v>1269</v>
      </c>
      <c r="C288" t="s">
        <v>728</v>
      </c>
      <c r="D288" t="s">
        <v>728</v>
      </c>
      <c r="E288" t="s">
        <v>1269</v>
      </c>
    </row>
    <row r="289" spans="1:5" x14ac:dyDescent="0.25">
      <c r="A289">
        <v>23000101</v>
      </c>
      <c r="B289" t="s">
        <v>1270</v>
      </c>
      <c r="C289" t="s">
        <v>1271</v>
      </c>
      <c r="D289" t="s">
        <v>1271</v>
      </c>
      <c r="E289" t="s">
        <v>1270</v>
      </c>
    </row>
    <row r="290" spans="1:5" x14ac:dyDescent="0.25">
      <c r="A290">
        <v>23000102</v>
      </c>
      <c r="B290" t="s">
        <v>1272</v>
      </c>
      <c r="C290" t="s">
        <v>531</v>
      </c>
      <c r="D290" t="s">
        <v>531</v>
      </c>
      <c r="E290" t="s">
        <v>1272</v>
      </c>
    </row>
    <row r="291" spans="1:5" x14ac:dyDescent="0.25">
      <c r="A291">
        <v>23000103</v>
      </c>
      <c r="B291" t="s">
        <v>1273</v>
      </c>
      <c r="C291" t="s">
        <v>418</v>
      </c>
      <c r="D291" t="s">
        <v>418</v>
      </c>
      <c r="E291" t="s">
        <v>1273</v>
      </c>
    </row>
    <row r="292" spans="1:5" x14ac:dyDescent="0.25">
      <c r="A292">
        <v>23000104</v>
      </c>
      <c r="B292" t="s">
        <v>1274</v>
      </c>
      <c r="C292" t="s">
        <v>1275</v>
      </c>
      <c r="D292" t="s">
        <v>1275</v>
      </c>
      <c r="E292" t="s">
        <v>1274</v>
      </c>
    </row>
    <row r="293" spans="1:5" x14ac:dyDescent="0.25">
      <c r="A293">
        <v>23000105</v>
      </c>
      <c r="B293" t="s">
        <v>1276</v>
      </c>
      <c r="C293" t="s">
        <v>1277</v>
      </c>
      <c r="D293" t="s">
        <v>1277</v>
      </c>
      <c r="E293" t="s">
        <v>1276</v>
      </c>
    </row>
    <row r="294" spans="1:5" x14ac:dyDescent="0.25">
      <c r="A294">
        <v>23000106</v>
      </c>
      <c r="B294" t="s">
        <v>1278</v>
      </c>
      <c r="C294" t="s">
        <v>1279</v>
      </c>
      <c r="D294" t="s">
        <v>1279</v>
      </c>
      <c r="E294" t="s">
        <v>1278</v>
      </c>
    </row>
    <row r="295" spans="1:5" x14ac:dyDescent="0.25">
      <c r="A295">
        <v>23000107</v>
      </c>
      <c r="B295" t="s">
        <v>1280</v>
      </c>
      <c r="C295" t="s">
        <v>1281</v>
      </c>
      <c r="D295" t="s">
        <v>1281</v>
      </c>
      <c r="E295" t="s">
        <v>1280</v>
      </c>
    </row>
    <row r="296" spans="1:5" x14ac:dyDescent="0.25">
      <c r="A296">
        <v>23000108</v>
      </c>
      <c r="B296" t="s">
        <v>1282</v>
      </c>
      <c r="C296" t="s">
        <v>1283</v>
      </c>
      <c r="D296" t="s">
        <v>1283</v>
      </c>
      <c r="E296" t="s">
        <v>1282</v>
      </c>
    </row>
    <row r="297" spans="1:5" x14ac:dyDescent="0.25">
      <c r="A297">
        <v>23000109</v>
      </c>
      <c r="B297" t="s">
        <v>1284</v>
      </c>
      <c r="C297" t="s">
        <v>1285</v>
      </c>
      <c r="D297" t="s">
        <v>1285</v>
      </c>
      <c r="E297" t="s">
        <v>1284</v>
      </c>
    </row>
    <row r="298" spans="1:5" x14ac:dyDescent="0.25">
      <c r="A298">
        <v>23000110</v>
      </c>
      <c r="B298" t="s">
        <v>1286</v>
      </c>
      <c r="C298" t="s">
        <v>1287</v>
      </c>
      <c r="D298" t="s">
        <v>1287</v>
      </c>
      <c r="E298" t="s">
        <v>1286</v>
      </c>
    </row>
    <row r="299" spans="1:5" x14ac:dyDescent="0.25">
      <c r="A299">
        <v>23000111</v>
      </c>
      <c r="B299" t="s">
        <v>1288</v>
      </c>
      <c r="C299" t="s">
        <v>1289</v>
      </c>
      <c r="D299" t="s">
        <v>1289</v>
      </c>
      <c r="E299" t="s">
        <v>1288</v>
      </c>
    </row>
    <row r="300" spans="1:5" x14ac:dyDescent="0.25">
      <c r="A300">
        <v>23000112</v>
      </c>
      <c r="B300" t="s">
        <v>1290</v>
      </c>
      <c r="C300" t="s">
        <v>1291</v>
      </c>
      <c r="D300" t="s">
        <v>1291</v>
      </c>
      <c r="E300" t="s">
        <v>1290</v>
      </c>
    </row>
    <row r="301" spans="1:5" x14ac:dyDescent="0.25">
      <c r="A301">
        <v>23000113</v>
      </c>
      <c r="B301" t="s">
        <v>1292</v>
      </c>
      <c r="C301" t="s">
        <v>1293</v>
      </c>
      <c r="D301" t="s">
        <v>1293</v>
      </c>
      <c r="E301" t="s">
        <v>1292</v>
      </c>
    </row>
    <row r="302" spans="1:5" x14ac:dyDescent="0.25">
      <c r="A302">
        <v>23000114</v>
      </c>
      <c r="B302" t="s">
        <v>1294</v>
      </c>
      <c r="C302" t="s">
        <v>1295</v>
      </c>
      <c r="D302" t="s">
        <v>1295</v>
      </c>
      <c r="E302" t="s">
        <v>1294</v>
      </c>
    </row>
    <row r="303" spans="1:5" x14ac:dyDescent="0.25">
      <c r="A303">
        <v>23000115</v>
      </c>
      <c r="B303" t="s">
        <v>1296</v>
      </c>
      <c r="C303" t="s">
        <v>1297</v>
      </c>
      <c r="D303" t="s">
        <v>1297</v>
      </c>
      <c r="E303" t="s">
        <v>1296</v>
      </c>
    </row>
    <row r="304" spans="1:5" x14ac:dyDescent="0.25">
      <c r="A304">
        <v>23000116</v>
      </c>
      <c r="B304" t="s">
        <v>1298</v>
      </c>
      <c r="C304" t="s">
        <v>1299</v>
      </c>
      <c r="D304" t="s">
        <v>1299</v>
      </c>
      <c r="E304" t="s">
        <v>1298</v>
      </c>
    </row>
    <row r="305" spans="1:5" x14ac:dyDescent="0.25">
      <c r="A305">
        <v>23000117</v>
      </c>
      <c r="B305" t="s">
        <v>1300</v>
      </c>
      <c r="C305" t="s">
        <v>1301</v>
      </c>
      <c r="D305" t="s">
        <v>1301</v>
      </c>
      <c r="E305" t="s">
        <v>1300</v>
      </c>
    </row>
    <row r="306" spans="1:5" x14ac:dyDescent="0.25">
      <c r="A306">
        <v>23000118</v>
      </c>
      <c r="B306" t="s">
        <v>1302</v>
      </c>
      <c r="C306" t="s">
        <v>1303</v>
      </c>
      <c r="D306" t="s">
        <v>1303</v>
      </c>
      <c r="E306" t="s">
        <v>1302</v>
      </c>
    </row>
    <row r="307" spans="1:5" x14ac:dyDescent="0.25">
      <c r="A307">
        <v>23000119</v>
      </c>
      <c r="B307" t="s">
        <v>1304</v>
      </c>
      <c r="C307" t="s">
        <v>1305</v>
      </c>
      <c r="D307" t="s">
        <v>1305</v>
      </c>
      <c r="E307" t="s">
        <v>1304</v>
      </c>
    </row>
    <row r="308" spans="1:5" x14ac:dyDescent="0.25">
      <c r="A308">
        <v>23000120</v>
      </c>
      <c r="B308" t="s">
        <v>1306</v>
      </c>
      <c r="C308" t="s">
        <v>1307</v>
      </c>
      <c r="D308" t="s">
        <v>1307</v>
      </c>
      <c r="E308" t="s">
        <v>1306</v>
      </c>
    </row>
    <row r="309" spans="1:5" x14ac:dyDescent="0.25">
      <c r="A309">
        <v>23000121</v>
      </c>
      <c r="B309" t="s">
        <v>1308</v>
      </c>
      <c r="C309" t="s">
        <v>1309</v>
      </c>
      <c r="D309" t="s">
        <v>1309</v>
      </c>
      <c r="E309" t="s">
        <v>1308</v>
      </c>
    </row>
    <row r="310" spans="1:5" x14ac:dyDescent="0.25">
      <c r="A310">
        <v>23000122</v>
      </c>
      <c r="B310" t="s">
        <v>1269</v>
      </c>
      <c r="C310" t="s">
        <v>1310</v>
      </c>
      <c r="D310" t="s">
        <v>1310</v>
      </c>
      <c r="E310" t="s">
        <v>1269</v>
      </c>
    </row>
    <row r="311" spans="1:5" x14ac:dyDescent="0.25">
      <c r="A311">
        <v>23000123</v>
      </c>
      <c r="B311" t="s">
        <v>1311</v>
      </c>
      <c r="C311" t="s">
        <v>1312</v>
      </c>
      <c r="D311" t="s">
        <v>1312</v>
      </c>
      <c r="E311" t="s">
        <v>1311</v>
      </c>
    </row>
    <row r="312" spans="1:5" x14ac:dyDescent="0.25">
      <c r="A312">
        <v>23000124</v>
      </c>
      <c r="B312" t="s">
        <v>1313</v>
      </c>
      <c r="C312" t="s">
        <v>531</v>
      </c>
      <c r="D312" t="s">
        <v>531</v>
      </c>
      <c r="E312" t="s">
        <v>1313</v>
      </c>
    </row>
    <row r="313" spans="1:5" x14ac:dyDescent="0.25">
      <c r="A313">
        <v>23000125</v>
      </c>
      <c r="B313" t="s">
        <v>1314</v>
      </c>
      <c r="C313" t="s">
        <v>1315</v>
      </c>
      <c r="D313" t="s">
        <v>1315</v>
      </c>
      <c r="E313" t="s">
        <v>1314</v>
      </c>
    </row>
    <row r="314" spans="1:5" x14ac:dyDescent="0.25">
      <c r="A314">
        <v>23000126</v>
      </c>
      <c r="B314" t="s">
        <v>1316</v>
      </c>
      <c r="C314" t="s">
        <v>1317</v>
      </c>
      <c r="D314" t="s">
        <v>1317</v>
      </c>
      <c r="E314" t="s">
        <v>1316</v>
      </c>
    </row>
    <row r="315" spans="1:5" x14ac:dyDescent="0.25">
      <c r="A315">
        <v>23000127</v>
      </c>
      <c r="B315" t="s">
        <v>1316</v>
      </c>
      <c r="C315" t="s">
        <v>1318</v>
      </c>
      <c r="D315" t="s">
        <v>1318</v>
      </c>
      <c r="E315" t="s">
        <v>1316</v>
      </c>
    </row>
    <row r="316" spans="1:5" x14ac:dyDescent="0.25">
      <c r="A316">
        <v>23000128</v>
      </c>
      <c r="B316" t="s">
        <v>1319</v>
      </c>
      <c r="C316" t="s">
        <v>1320</v>
      </c>
      <c r="D316" t="s">
        <v>1320</v>
      </c>
      <c r="E316" t="s">
        <v>1319</v>
      </c>
    </row>
    <row r="317" spans="1:5" x14ac:dyDescent="0.25">
      <c r="A317">
        <v>23000129</v>
      </c>
      <c r="B317" t="s">
        <v>1321</v>
      </c>
      <c r="C317" t="s">
        <v>1322</v>
      </c>
      <c r="D317" t="s">
        <v>1322</v>
      </c>
      <c r="E317" t="s">
        <v>1321</v>
      </c>
    </row>
    <row r="318" spans="1:5" x14ac:dyDescent="0.25">
      <c r="A318">
        <v>23000130</v>
      </c>
      <c r="B318" t="s">
        <v>1323</v>
      </c>
      <c r="C318" t="s">
        <v>1324</v>
      </c>
      <c r="D318" t="s">
        <v>1324</v>
      </c>
      <c r="E318" t="s">
        <v>1323</v>
      </c>
    </row>
    <row r="319" spans="1:5" x14ac:dyDescent="0.25">
      <c r="A319">
        <v>23000131</v>
      </c>
      <c r="B319" t="s">
        <v>1325</v>
      </c>
      <c r="C319" t="s">
        <v>1326</v>
      </c>
      <c r="D319" t="s">
        <v>1326</v>
      </c>
      <c r="E319" t="s">
        <v>1325</v>
      </c>
    </row>
    <row r="320" spans="1:5" x14ac:dyDescent="0.25">
      <c r="A320">
        <v>23000132</v>
      </c>
      <c r="B320" t="s">
        <v>1327</v>
      </c>
      <c r="C320" t="s">
        <v>1328</v>
      </c>
      <c r="D320" t="s">
        <v>1328</v>
      </c>
      <c r="E320" t="s">
        <v>1327</v>
      </c>
    </row>
    <row r="321" spans="1:5" x14ac:dyDescent="0.25">
      <c r="A321">
        <v>23000133</v>
      </c>
      <c r="B321" t="s">
        <v>1329</v>
      </c>
      <c r="C321" t="s">
        <v>1330</v>
      </c>
      <c r="D321" t="s">
        <v>1330</v>
      </c>
      <c r="E321" t="s">
        <v>1329</v>
      </c>
    </row>
    <row r="322" spans="1:5" x14ac:dyDescent="0.25">
      <c r="A322">
        <v>23000134</v>
      </c>
      <c r="B322" t="s">
        <v>1331</v>
      </c>
      <c r="C322" t="s">
        <v>1332</v>
      </c>
      <c r="D322" t="s">
        <v>1332</v>
      </c>
      <c r="E322" t="s">
        <v>1331</v>
      </c>
    </row>
    <row r="323" spans="1:5" x14ac:dyDescent="0.25">
      <c r="A323">
        <v>23000135</v>
      </c>
      <c r="B323" t="s">
        <v>1333</v>
      </c>
      <c r="C323" t="s">
        <v>1334</v>
      </c>
      <c r="D323" t="s">
        <v>1334</v>
      </c>
      <c r="E323" t="s">
        <v>1333</v>
      </c>
    </row>
    <row r="324" spans="1:5" x14ac:dyDescent="0.25">
      <c r="A324">
        <v>23000136</v>
      </c>
      <c r="B324" t="s">
        <v>1335</v>
      </c>
      <c r="C324" t="s">
        <v>1336</v>
      </c>
      <c r="D324" t="s">
        <v>1336</v>
      </c>
      <c r="E324" t="s">
        <v>1335</v>
      </c>
    </row>
    <row r="325" spans="1:5" x14ac:dyDescent="0.25">
      <c r="A325">
        <v>23000137</v>
      </c>
      <c r="B325" t="s">
        <v>1337</v>
      </c>
      <c r="C325" t="s">
        <v>1338</v>
      </c>
      <c r="D325" t="s">
        <v>1338</v>
      </c>
      <c r="E325" t="s">
        <v>1337</v>
      </c>
    </row>
    <row r="326" spans="1:5" x14ac:dyDescent="0.25">
      <c r="A326">
        <v>23000138</v>
      </c>
      <c r="B326" t="s">
        <v>1339</v>
      </c>
      <c r="C326" t="s">
        <v>1340</v>
      </c>
      <c r="D326" t="s">
        <v>1340</v>
      </c>
      <c r="E326" t="s">
        <v>1339</v>
      </c>
    </row>
    <row r="327" spans="1:5" x14ac:dyDescent="0.25">
      <c r="A327">
        <v>23000139</v>
      </c>
      <c r="B327" t="s">
        <v>1341</v>
      </c>
      <c r="C327" t="s">
        <v>1342</v>
      </c>
      <c r="D327" t="s">
        <v>1342</v>
      </c>
      <c r="E327" t="s">
        <v>1341</v>
      </c>
    </row>
    <row r="328" spans="1:5" x14ac:dyDescent="0.25">
      <c r="A328">
        <v>23000140</v>
      </c>
      <c r="B328" t="s">
        <v>1343</v>
      </c>
      <c r="C328" t="s">
        <v>1301</v>
      </c>
      <c r="D328" t="s">
        <v>1301</v>
      </c>
      <c r="E328" t="s">
        <v>1343</v>
      </c>
    </row>
    <row r="329" spans="1:5" x14ac:dyDescent="0.25">
      <c r="A329">
        <v>23000141</v>
      </c>
      <c r="B329" t="s">
        <v>1344</v>
      </c>
      <c r="C329" t="s">
        <v>1345</v>
      </c>
      <c r="D329" t="s">
        <v>1345</v>
      </c>
      <c r="E329" t="s">
        <v>1344</v>
      </c>
    </row>
    <row r="330" spans="1:5" x14ac:dyDescent="0.25">
      <c r="A330">
        <v>23000142</v>
      </c>
      <c r="B330" t="s">
        <v>1346</v>
      </c>
      <c r="C330" t="s">
        <v>1347</v>
      </c>
      <c r="D330" t="s">
        <v>1347</v>
      </c>
      <c r="E330" t="s">
        <v>1346</v>
      </c>
    </row>
    <row r="331" spans="1:5" x14ac:dyDescent="0.25">
      <c r="A331">
        <v>23000143</v>
      </c>
      <c r="B331" t="s">
        <v>1348</v>
      </c>
      <c r="C331" t="s">
        <v>1349</v>
      </c>
      <c r="D331" t="s">
        <v>1349</v>
      </c>
      <c r="E331" t="s">
        <v>1348</v>
      </c>
    </row>
    <row r="332" spans="1:5" x14ac:dyDescent="0.25">
      <c r="A332">
        <v>23000144</v>
      </c>
      <c r="B332" t="s">
        <v>1350</v>
      </c>
      <c r="C332" t="s">
        <v>1351</v>
      </c>
      <c r="D332" t="s">
        <v>1351</v>
      </c>
      <c r="E332" t="s">
        <v>1350</v>
      </c>
    </row>
    <row r="333" spans="1:5" x14ac:dyDescent="0.25">
      <c r="A333">
        <v>23000145</v>
      </c>
      <c r="B333" t="s">
        <v>1352</v>
      </c>
      <c r="C333" t="s">
        <v>1353</v>
      </c>
      <c r="D333" t="s">
        <v>1353</v>
      </c>
      <c r="E333" t="s">
        <v>1352</v>
      </c>
    </row>
    <row r="334" spans="1:5" x14ac:dyDescent="0.25">
      <c r="A334">
        <v>23000146</v>
      </c>
      <c r="B334" t="s">
        <v>1354</v>
      </c>
      <c r="C334" t="s">
        <v>1355</v>
      </c>
      <c r="D334" t="s">
        <v>1355</v>
      </c>
      <c r="E334" t="s">
        <v>1354</v>
      </c>
    </row>
    <row r="335" spans="1:5" x14ac:dyDescent="0.25">
      <c r="A335">
        <v>23000147</v>
      </c>
      <c r="B335" t="s">
        <v>1356</v>
      </c>
      <c r="C335" t="s">
        <v>1357</v>
      </c>
      <c r="D335" t="s">
        <v>1357</v>
      </c>
      <c r="E335" t="s">
        <v>1356</v>
      </c>
    </row>
    <row r="336" spans="1:5" x14ac:dyDescent="0.25">
      <c r="A336">
        <v>23000148</v>
      </c>
      <c r="B336" t="s">
        <v>1358</v>
      </c>
      <c r="C336" t="s">
        <v>1359</v>
      </c>
      <c r="D336" t="s">
        <v>1359</v>
      </c>
      <c r="E336" t="s">
        <v>1358</v>
      </c>
    </row>
    <row r="337" spans="1:5" x14ac:dyDescent="0.25">
      <c r="A337">
        <v>23000149</v>
      </c>
      <c r="B337" t="s">
        <v>1360</v>
      </c>
      <c r="C337" t="s">
        <v>531</v>
      </c>
      <c r="D337" t="s">
        <v>531</v>
      </c>
      <c r="E337" t="s">
        <v>1360</v>
      </c>
    </row>
    <row r="338" spans="1:5" x14ac:dyDescent="0.25">
      <c r="A338">
        <v>23000150</v>
      </c>
      <c r="B338" t="s">
        <v>1268</v>
      </c>
      <c r="C338" t="s">
        <v>522</v>
      </c>
      <c r="D338" t="s">
        <v>522</v>
      </c>
      <c r="E338" t="s">
        <v>1268</v>
      </c>
    </row>
    <row r="339" spans="1:5" x14ac:dyDescent="0.25">
      <c r="A339">
        <v>23000151</v>
      </c>
      <c r="B339" t="s">
        <v>1361</v>
      </c>
      <c r="C339" t="s">
        <v>1362</v>
      </c>
      <c r="D339" t="s">
        <v>1362</v>
      </c>
      <c r="E339" t="s">
        <v>1361</v>
      </c>
    </row>
    <row r="340" spans="1:5" x14ac:dyDescent="0.25">
      <c r="A340">
        <v>23000152</v>
      </c>
      <c r="B340" t="s">
        <v>1363</v>
      </c>
      <c r="C340" t="s">
        <v>1364</v>
      </c>
      <c r="D340" t="s">
        <v>1364</v>
      </c>
      <c r="E340" t="s">
        <v>1363</v>
      </c>
    </row>
    <row r="341" spans="1:5" x14ac:dyDescent="0.25">
      <c r="A341">
        <v>23000153</v>
      </c>
      <c r="B341" t="s">
        <v>1365</v>
      </c>
      <c r="C341" t="s">
        <v>1366</v>
      </c>
      <c r="D341" t="s">
        <v>1366</v>
      </c>
      <c r="E341" t="s">
        <v>1365</v>
      </c>
    </row>
    <row r="342" spans="1:5" x14ac:dyDescent="0.25">
      <c r="A342">
        <v>23000154</v>
      </c>
      <c r="B342" t="s">
        <v>1367</v>
      </c>
      <c r="C342" t="s">
        <v>1368</v>
      </c>
      <c r="D342" t="s">
        <v>1368</v>
      </c>
      <c r="E342" t="s">
        <v>1367</v>
      </c>
    </row>
    <row r="343" spans="1:5" x14ac:dyDescent="0.25">
      <c r="A343">
        <v>23000155</v>
      </c>
      <c r="B343" t="s">
        <v>1369</v>
      </c>
      <c r="C343" t="s">
        <v>1370</v>
      </c>
      <c r="D343" t="s">
        <v>1370</v>
      </c>
      <c r="E343" t="s">
        <v>1369</v>
      </c>
    </row>
    <row r="344" spans="1:5" x14ac:dyDescent="0.25">
      <c r="A344">
        <v>23000156</v>
      </c>
      <c r="B344" t="s">
        <v>1268</v>
      </c>
      <c r="C344" t="s">
        <v>522</v>
      </c>
      <c r="D344" t="s">
        <v>522</v>
      </c>
      <c r="E344" t="s">
        <v>1268</v>
      </c>
    </row>
    <row r="345" spans="1:5" x14ac:dyDescent="0.25">
      <c r="A345">
        <v>23000157</v>
      </c>
      <c r="B345" t="s">
        <v>1371</v>
      </c>
      <c r="C345" t="s">
        <v>1372</v>
      </c>
      <c r="D345" t="s">
        <v>1372</v>
      </c>
      <c r="E345" t="s">
        <v>1371</v>
      </c>
    </row>
    <row r="346" spans="1:5" x14ac:dyDescent="0.25">
      <c r="A346">
        <v>23000158</v>
      </c>
      <c r="B346" t="s">
        <v>1373</v>
      </c>
      <c r="C346" t="s">
        <v>1374</v>
      </c>
      <c r="D346" t="s">
        <v>1374</v>
      </c>
      <c r="E346" t="s">
        <v>1373</v>
      </c>
    </row>
    <row r="347" spans="1:5" x14ac:dyDescent="0.25">
      <c r="A347">
        <v>23000159</v>
      </c>
      <c r="B347" t="s">
        <v>1375</v>
      </c>
      <c r="C347" t="s">
        <v>302</v>
      </c>
      <c r="D347" t="s">
        <v>302</v>
      </c>
      <c r="E347" t="s">
        <v>1375</v>
      </c>
    </row>
    <row r="348" spans="1:5" x14ac:dyDescent="0.25">
      <c r="A348">
        <v>23000160</v>
      </c>
      <c r="B348" t="s">
        <v>1376</v>
      </c>
      <c r="C348" t="s">
        <v>1377</v>
      </c>
      <c r="D348" t="s">
        <v>1377</v>
      </c>
      <c r="E348" t="s">
        <v>1376</v>
      </c>
    </row>
    <row r="349" spans="1:5" x14ac:dyDescent="0.25">
      <c r="A349">
        <v>23000161</v>
      </c>
      <c r="B349" t="s">
        <v>1378</v>
      </c>
      <c r="C349" t="s">
        <v>1379</v>
      </c>
      <c r="D349" t="s">
        <v>1379</v>
      </c>
      <c r="E349" t="s">
        <v>1378</v>
      </c>
    </row>
    <row r="350" spans="1:5" x14ac:dyDescent="0.25">
      <c r="A350">
        <v>23000162</v>
      </c>
      <c r="B350" t="s">
        <v>1378</v>
      </c>
      <c r="C350" t="s">
        <v>1379</v>
      </c>
      <c r="D350" t="s">
        <v>1379</v>
      </c>
      <c r="E350" t="s">
        <v>1378</v>
      </c>
    </row>
    <row r="351" spans="1:5" x14ac:dyDescent="0.25">
      <c r="A351">
        <v>23000163</v>
      </c>
      <c r="B351" t="s">
        <v>1380</v>
      </c>
      <c r="C351" t="s">
        <v>1381</v>
      </c>
      <c r="D351" t="s">
        <v>1381</v>
      </c>
      <c r="E351" t="s">
        <v>1380</v>
      </c>
    </row>
    <row r="352" spans="1:5" x14ac:dyDescent="0.25">
      <c r="A352">
        <v>23000164</v>
      </c>
      <c r="B352" t="s">
        <v>1382</v>
      </c>
      <c r="C352" t="s">
        <v>1383</v>
      </c>
      <c r="D352" t="s">
        <v>1383</v>
      </c>
      <c r="E352" t="s">
        <v>1382</v>
      </c>
    </row>
    <row r="353" spans="1:5" x14ac:dyDescent="0.25">
      <c r="A353">
        <v>23000165</v>
      </c>
      <c r="B353" t="s">
        <v>1384</v>
      </c>
      <c r="C353" t="s">
        <v>1385</v>
      </c>
      <c r="D353" t="s">
        <v>1385</v>
      </c>
      <c r="E353" t="s">
        <v>1384</v>
      </c>
    </row>
    <row r="354" spans="1:5" x14ac:dyDescent="0.25">
      <c r="A354">
        <v>23000166</v>
      </c>
      <c r="B354" t="s">
        <v>1386</v>
      </c>
      <c r="C354" t="s">
        <v>1387</v>
      </c>
      <c r="D354" t="s">
        <v>1387</v>
      </c>
      <c r="E354" t="s">
        <v>1386</v>
      </c>
    </row>
    <row r="355" spans="1:5" x14ac:dyDescent="0.25">
      <c r="A355">
        <v>23000167</v>
      </c>
      <c r="B355" t="s">
        <v>1388</v>
      </c>
      <c r="C355" t="s">
        <v>1389</v>
      </c>
      <c r="D355" t="s">
        <v>1389</v>
      </c>
      <c r="E355" t="s">
        <v>1388</v>
      </c>
    </row>
    <row r="356" spans="1:5" x14ac:dyDescent="0.25">
      <c r="A356">
        <v>23000168</v>
      </c>
      <c r="B356" t="s">
        <v>1390</v>
      </c>
      <c r="C356" t="s">
        <v>1391</v>
      </c>
      <c r="D356" t="s">
        <v>1391</v>
      </c>
      <c r="E356" t="s">
        <v>1390</v>
      </c>
    </row>
    <row r="357" spans="1:5" x14ac:dyDescent="0.25">
      <c r="A357">
        <v>23000169</v>
      </c>
      <c r="B357" t="s">
        <v>1392</v>
      </c>
      <c r="C357" t="s">
        <v>1391</v>
      </c>
      <c r="D357" t="s">
        <v>1391</v>
      </c>
      <c r="E357" t="s">
        <v>1392</v>
      </c>
    </row>
    <row r="358" spans="1:5" x14ac:dyDescent="0.25">
      <c r="A358">
        <v>23000170</v>
      </c>
      <c r="B358" t="s">
        <v>1393</v>
      </c>
      <c r="C358" t="s">
        <v>1394</v>
      </c>
      <c r="D358" t="s">
        <v>1394</v>
      </c>
      <c r="E358" t="s">
        <v>1393</v>
      </c>
    </row>
    <row r="359" spans="1:5" x14ac:dyDescent="0.25">
      <c r="A359">
        <v>23000171</v>
      </c>
      <c r="B359" t="s">
        <v>1395</v>
      </c>
      <c r="C359" t="s">
        <v>1396</v>
      </c>
      <c r="D359" t="s">
        <v>1396</v>
      </c>
      <c r="E359" t="s">
        <v>1395</v>
      </c>
    </row>
    <row r="360" spans="1:5" x14ac:dyDescent="0.25">
      <c r="A360">
        <v>23000172</v>
      </c>
      <c r="B360" t="s">
        <v>1397</v>
      </c>
      <c r="C360" t="s">
        <v>1398</v>
      </c>
      <c r="D360" t="s">
        <v>1398</v>
      </c>
      <c r="E360" t="s">
        <v>1397</v>
      </c>
    </row>
    <row r="361" spans="1:5" x14ac:dyDescent="0.25">
      <c r="A361">
        <v>23000173</v>
      </c>
      <c r="B361" t="s">
        <v>1399</v>
      </c>
      <c r="C361" t="s">
        <v>1400</v>
      </c>
      <c r="D361" t="s">
        <v>1400</v>
      </c>
      <c r="E361" t="s">
        <v>1399</v>
      </c>
    </row>
    <row r="362" spans="1:5" x14ac:dyDescent="0.25">
      <c r="A362">
        <v>23000174</v>
      </c>
      <c r="B362" t="s">
        <v>1401</v>
      </c>
      <c r="C362" t="s">
        <v>1402</v>
      </c>
      <c r="D362" t="s">
        <v>1402</v>
      </c>
      <c r="E362" t="s">
        <v>1401</v>
      </c>
    </row>
    <row r="363" spans="1:5" x14ac:dyDescent="0.25">
      <c r="A363">
        <v>23000175</v>
      </c>
      <c r="B363" t="s">
        <v>1403</v>
      </c>
      <c r="C363" t="s">
        <v>1404</v>
      </c>
      <c r="D363" t="s">
        <v>1404</v>
      </c>
      <c r="E363" t="s">
        <v>1403</v>
      </c>
    </row>
    <row r="364" spans="1:5" x14ac:dyDescent="0.25">
      <c r="A364">
        <v>23000176</v>
      </c>
      <c r="B364" t="s">
        <v>1405</v>
      </c>
      <c r="C364" t="s">
        <v>1406</v>
      </c>
      <c r="D364" t="s">
        <v>1406</v>
      </c>
      <c r="E364" t="s">
        <v>1405</v>
      </c>
    </row>
    <row r="365" spans="1:5" x14ac:dyDescent="0.25">
      <c r="A365">
        <v>23000177</v>
      </c>
      <c r="B365" t="s">
        <v>1407</v>
      </c>
      <c r="C365" t="s">
        <v>1408</v>
      </c>
      <c r="D365" t="s">
        <v>1408</v>
      </c>
      <c r="E365" t="s">
        <v>1407</v>
      </c>
    </row>
    <row r="366" spans="1:5" x14ac:dyDescent="0.25">
      <c r="A366">
        <v>23000178</v>
      </c>
      <c r="B366" t="s">
        <v>1409</v>
      </c>
      <c r="C366" t="s">
        <v>1410</v>
      </c>
      <c r="D366" t="s">
        <v>1410</v>
      </c>
      <c r="E366" t="s">
        <v>1409</v>
      </c>
    </row>
    <row r="367" spans="1:5" x14ac:dyDescent="0.25">
      <c r="A367">
        <v>23000179</v>
      </c>
      <c r="B367" t="s">
        <v>1411</v>
      </c>
      <c r="C367" t="s">
        <v>1412</v>
      </c>
      <c r="D367" t="s">
        <v>1412</v>
      </c>
      <c r="E367" t="s">
        <v>1411</v>
      </c>
    </row>
    <row r="368" spans="1:5" x14ac:dyDescent="0.25">
      <c r="A368">
        <v>23000180</v>
      </c>
      <c r="B368" t="s">
        <v>1413</v>
      </c>
      <c r="C368" t="s">
        <v>1414</v>
      </c>
      <c r="D368" t="s">
        <v>1414</v>
      </c>
      <c r="E368" t="s">
        <v>1413</v>
      </c>
    </row>
    <row r="369" spans="1:5" x14ac:dyDescent="0.25">
      <c r="A369">
        <v>23000181</v>
      </c>
      <c r="B369" t="s">
        <v>1415</v>
      </c>
      <c r="C369" t="s">
        <v>1416</v>
      </c>
      <c r="D369" t="s">
        <v>1416</v>
      </c>
      <c r="E369" t="s">
        <v>1415</v>
      </c>
    </row>
    <row r="370" spans="1:5" x14ac:dyDescent="0.25">
      <c r="A370">
        <v>23000182</v>
      </c>
      <c r="B370" t="s">
        <v>1358</v>
      </c>
      <c r="C370" t="s">
        <v>1417</v>
      </c>
      <c r="D370" t="s">
        <v>1417</v>
      </c>
      <c r="E370" t="s">
        <v>1358</v>
      </c>
    </row>
    <row r="371" spans="1:5" x14ac:dyDescent="0.25">
      <c r="A371">
        <v>23000183</v>
      </c>
      <c r="B371" t="s">
        <v>1360</v>
      </c>
      <c r="C371" t="s">
        <v>1418</v>
      </c>
      <c r="D371" t="s">
        <v>1418</v>
      </c>
      <c r="E371" t="s">
        <v>1360</v>
      </c>
    </row>
    <row r="372" spans="1:5" x14ac:dyDescent="0.25">
      <c r="A372">
        <v>23000184</v>
      </c>
      <c r="B372" t="s">
        <v>1419</v>
      </c>
      <c r="C372" t="s">
        <v>1420</v>
      </c>
      <c r="D372" t="s">
        <v>1420</v>
      </c>
      <c r="E372" t="s">
        <v>1419</v>
      </c>
    </row>
    <row r="373" spans="1:5" x14ac:dyDescent="0.25">
      <c r="A373">
        <v>23000185</v>
      </c>
      <c r="B373" t="s">
        <v>1421</v>
      </c>
      <c r="C373" t="s">
        <v>1422</v>
      </c>
      <c r="D373" t="s">
        <v>1422</v>
      </c>
      <c r="E373" t="s">
        <v>1421</v>
      </c>
    </row>
    <row r="374" spans="1:5" x14ac:dyDescent="0.25">
      <c r="A374">
        <v>23000186</v>
      </c>
      <c r="B374" t="s">
        <v>1423</v>
      </c>
      <c r="C374" t="s">
        <v>1424</v>
      </c>
      <c r="D374" t="s">
        <v>1424</v>
      </c>
      <c r="E374" t="s">
        <v>1423</v>
      </c>
    </row>
    <row r="375" spans="1:5" x14ac:dyDescent="0.25">
      <c r="A375">
        <v>23000187</v>
      </c>
      <c r="B375" t="s">
        <v>1425</v>
      </c>
      <c r="C375" t="s">
        <v>1424</v>
      </c>
      <c r="D375" t="s">
        <v>1424</v>
      </c>
      <c r="E375" t="s">
        <v>1425</v>
      </c>
    </row>
    <row r="376" spans="1:5" x14ac:dyDescent="0.25">
      <c r="A376">
        <v>23000188</v>
      </c>
      <c r="B376" t="s">
        <v>1426</v>
      </c>
      <c r="C376" t="s">
        <v>531</v>
      </c>
      <c r="D376" t="s">
        <v>531</v>
      </c>
      <c r="E376" t="s">
        <v>1426</v>
      </c>
    </row>
    <row r="377" spans="1:5" x14ac:dyDescent="0.25">
      <c r="A377">
        <v>23000189</v>
      </c>
      <c r="B377" t="s">
        <v>1427</v>
      </c>
      <c r="C377" t="s">
        <v>418</v>
      </c>
      <c r="D377" t="s">
        <v>418</v>
      </c>
      <c r="E377" t="s">
        <v>1427</v>
      </c>
    </row>
    <row r="378" spans="1:5" x14ac:dyDescent="0.25">
      <c r="A378">
        <v>23000190</v>
      </c>
      <c r="B378" t="s">
        <v>1269</v>
      </c>
      <c r="C378" t="s">
        <v>1428</v>
      </c>
      <c r="D378" t="s">
        <v>1428</v>
      </c>
      <c r="E378" t="s">
        <v>1269</v>
      </c>
    </row>
    <row r="379" spans="1:5" x14ac:dyDescent="0.25">
      <c r="A379">
        <v>23000191</v>
      </c>
      <c r="B379" t="s">
        <v>1429</v>
      </c>
      <c r="C379" t="s">
        <v>1430</v>
      </c>
      <c r="D379" t="s">
        <v>1430</v>
      </c>
      <c r="E379" t="s">
        <v>1429</v>
      </c>
    </row>
    <row r="380" spans="1:5" x14ac:dyDescent="0.25">
      <c r="A380">
        <v>23000192</v>
      </c>
      <c r="B380" t="s">
        <v>1431</v>
      </c>
      <c r="C380" t="s">
        <v>1293</v>
      </c>
      <c r="D380" t="s">
        <v>1293</v>
      </c>
      <c r="E380" t="s">
        <v>1431</v>
      </c>
    </row>
    <row r="381" spans="1:5" x14ac:dyDescent="0.25">
      <c r="A381">
        <v>23000193</v>
      </c>
      <c r="B381" t="s">
        <v>1294</v>
      </c>
      <c r="C381" t="s">
        <v>1432</v>
      </c>
      <c r="D381" t="s">
        <v>1432</v>
      </c>
      <c r="E381" t="s">
        <v>1294</v>
      </c>
    </row>
    <row r="382" spans="1:5" x14ac:dyDescent="0.25">
      <c r="A382">
        <v>23000194</v>
      </c>
      <c r="B382" t="s">
        <v>1296</v>
      </c>
      <c r="C382" t="s">
        <v>1433</v>
      </c>
      <c r="D382" t="s">
        <v>1433</v>
      </c>
      <c r="E382" t="s">
        <v>1296</v>
      </c>
    </row>
    <row r="383" spans="1:5" x14ac:dyDescent="0.25">
      <c r="A383">
        <v>23000195</v>
      </c>
      <c r="B383" t="s">
        <v>1434</v>
      </c>
      <c r="C383" t="s">
        <v>1299</v>
      </c>
      <c r="D383" t="s">
        <v>1299</v>
      </c>
      <c r="E383" t="s">
        <v>1434</v>
      </c>
    </row>
    <row r="384" spans="1:5" x14ac:dyDescent="0.25">
      <c r="A384">
        <v>23000196</v>
      </c>
      <c r="B384" t="s">
        <v>1435</v>
      </c>
      <c r="C384" t="s">
        <v>1299</v>
      </c>
      <c r="D384" t="s">
        <v>1299</v>
      </c>
      <c r="E384" t="s">
        <v>1435</v>
      </c>
    </row>
    <row r="385" spans="1:5" x14ac:dyDescent="0.25">
      <c r="A385">
        <v>23000197</v>
      </c>
      <c r="B385" t="s">
        <v>1300</v>
      </c>
      <c r="C385" t="s">
        <v>1301</v>
      </c>
      <c r="D385" t="s">
        <v>1301</v>
      </c>
      <c r="E385" t="s">
        <v>1300</v>
      </c>
    </row>
    <row r="386" spans="1:5" x14ac:dyDescent="0.25">
      <c r="A386">
        <v>23000198</v>
      </c>
      <c r="B386" t="s">
        <v>1436</v>
      </c>
      <c r="C386" t="s">
        <v>530</v>
      </c>
      <c r="D386" t="s">
        <v>530</v>
      </c>
      <c r="E386" t="s">
        <v>1436</v>
      </c>
    </row>
    <row r="387" spans="1:5" x14ac:dyDescent="0.25">
      <c r="A387">
        <v>23000199</v>
      </c>
      <c r="B387" t="s">
        <v>1437</v>
      </c>
      <c r="C387" t="s">
        <v>1428</v>
      </c>
      <c r="D387" t="s">
        <v>1428</v>
      </c>
      <c r="E387" t="s">
        <v>1437</v>
      </c>
    </row>
    <row r="388" spans="1:5" x14ac:dyDescent="0.25">
      <c r="A388">
        <v>23000200</v>
      </c>
      <c r="B388" t="s">
        <v>1329</v>
      </c>
      <c r="C388" t="s">
        <v>1330</v>
      </c>
      <c r="D388" t="s">
        <v>1330</v>
      </c>
      <c r="E388" t="s">
        <v>1329</v>
      </c>
    </row>
    <row r="389" spans="1:5" x14ac:dyDescent="0.25">
      <c r="A389">
        <v>23000201</v>
      </c>
      <c r="B389" t="s">
        <v>1331</v>
      </c>
      <c r="C389" t="s">
        <v>1438</v>
      </c>
      <c r="D389" t="s">
        <v>1438</v>
      </c>
      <c r="E389" t="s">
        <v>1331</v>
      </c>
    </row>
    <row r="390" spans="1:5" x14ac:dyDescent="0.25">
      <c r="A390">
        <v>23000202</v>
      </c>
      <c r="B390" t="s">
        <v>1439</v>
      </c>
      <c r="C390" t="s">
        <v>1440</v>
      </c>
      <c r="D390" t="s">
        <v>1440</v>
      </c>
      <c r="E390" t="s">
        <v>1439</v>
      </c>
    </row>
    <row r="391" spans="1:5" x14ac:dyDescent="0.25">
      <c r="A391">
        <v>23000203</v>
      </c>
      <c r="B391" t="s">
        <v>1441</v>
      </c>
      <c r="C391" t="s">
        <v>1428</v>
      </c>
      <c r="D391" t="s">
        <v>1428</v>
      </c>
      <c r="E391" t="s">
        <v>1441</v>
      </c>
    </row>
    <row r="392" spans="1:5" x14ac:dyDescent="0.25">
      <c r="A392">
        <v>23000204</v>
      </c>
      <c r="B392" t="s">
        <v>1442</v>
      </c>
      <c r="C392" t="s">
        <v>531</v>
      </c>
      <c r="D392" t="s">
        <v>531</v>
      </c>
      <c r="E392" t="s">
        <v>1442</v>
      </c>
    </row>
    <row r="393" spans="1:5" x14ac:dyDescent="0.25">
      <c r="A393">
        <v>23000205</v>
      </c>
      <c r="B393" t="s">
        <v>1443</v>
      </c>
      <c r="C393" t="s">
        <v>522</v>
      </c>
      <c r="D393" t="s">
        <v>522</v>
      </c>
      <c r="E393" t="s">
        <v>1443</v>
      </c>
    </row>
    <row r="394" spans="1:5" x14ac:dyDescent="0.25">
      <c r="A394">
        <v>23000206</v>
      </c>
      <c r="B394" t="s">
        <v>1444</v>
      </c>
      <c r="C394" t="s">
        <v>522</v>
      </c>
      <c r="D394" t="s">
        <v>522</v>
      </c>
      <c r="E394" t="s">
        <v>1444</v>
      </c>
    </row>
    <row r="395" spans="1:5" x14ac:dyDescent="0.25">
      <c r="A395">
        <v>23000207</v>
      </c>
      <c r="B395" t="s">
        <v>1445</v>
      </c>
      <c r="C395" t="s">
        <v>1428</v>
      </c>
      <c r="D395" t="s">
        <v>1428</v>
      </c>
      <c r="E395" t="s">
        <v>1445</v>
      </c>
    </row>
    <row r="396" spans="1:5" x14ac:dyDescent="0.25">
      <c r="A396">
        <v>23000208</v>
      </c>
      <c r="B396" t="s">
        <v>1446</v>
      </c>
      <c r="C396" t="s">
        <v>1447</v>
      </c>
      <c r="D396" t="s">
        <v>1447</v>
      </c>
      <c r="E396" t="s">
        <v>1446</v>
      </c>
    </row>
    <row r="397" spans="1:5" x14ac:dyDescent="0.25">
      <c r="A397">
        <v>23000209</v>
      </c>
      <c r="B397" t="s">
        <v>1448</v>
      </c>
      <c r="C397" t="s">
        <v>1428</v>
      </c>
      <c r="D397" t="s">
        <v>1428</v>
      </c>
      <c r="E397" t="s">
        <v>1448</v>
      </c>
    </row>
    <row r="398" spans="1:5" x14ac:dyDescent="0.25">
      <c r="A398">
        <v>23000487</v>
      </c>
      <c r="B398" t="s">
        <v>1449</v>
      </c>
      <c r="C398" t="s">
        <v>1450</v>
      </c>
      <c r="D398" t="s">
        <v>1450</v>
      </c>
      <c r="E398" t="s">
        <v>1449</v>
      </c>
    </row>
    <row r="399" spans="1:5" x14ac:dyDescent="0.25">
      <c r="A399">
        <v>23000488</v>
      </c>
      <c r="B399" t="s">
        <v>1451</v>
      </c>
      <c r="C399" t="s">
        <v>1452</v>
      </c>
      <c r="D399" t="s">
        <v>1452</v>
      </c>
      <c r="E399" t="s">
        <v>1451</v>
      </c>
    </row>
    <row r="400" spans="1:5" x14ac:dyDescent="0.25">
      <c r="A400">
        <v>23000489</v>
      </c>
      <c r="B400" t="s">
        <v>1453</v>
      </c>
      <c r="C400" t="s">
        <v>1453</v>
      </c>
      <c r="D400" t="s">
        <v>1453</v>
      </c>
      <c r="E400" t="s">
        <v>1453</v>
      </c>
    </row>
    <row r="401" spans="1:5" x14ac:dyDescent="0.25">
      <c r="A401">
        <v>23000490</v>
      </c>
      <c r="B401" t="s">
        <v>1454</v>
      </c>
      <c r="C401" t="s">
        <v>1455</v>
      </c>
      <c r="D401" t="s">
        <v>1455</v>
      </c>
      <c r="E401" t="s">
        <v>1454</v>
      </c>
    </row>
    <row r="402" spans="1:5" x14ac:dyDescent="0.25">
      <c r="A402">
        <v>23000491</v>
      </c>
      <c r="B402" t="s">
        <v>1456</v>
      </c>
      <c r="C402" t="s">
        <v>1457</v>
      </c>
      <c r="D402" t="s">
        <v>1457</v>
      </c>
      <c r="E402" t="s">
        <v>1456</v>
      </c>
    </row>
    <row r="403" spans="1:5" x14ac:dyDescent="0.25">
      <c r="A403">
        <v>23000492</v>
      </c>
      <c r="B403" t="s">
        <v>1458</v>
      </c>
      <c r="C403" t="s">
        <v>1459</v>
      </c>
      <c r="D403" t="s">
        <v>1459</v>
      </c>
      <c r="E403" t="s">
        <v>1458</v>
      </c>
    </row>
    <row r="404" spans="1:5" x14ac:dyDescent="0.25">
      <c r="A404">
        <v>23000493</v>
      </c>
      <c r="B404" t="s">
        <v>1460</v>
      </c>
      <c r="C404" t="s">
        <v>1461</v>
      </c>
      <c r="D404" t="s">
        <v>1461</v>
      </c>
      <c r="E404" t="s">
        <v>1460</v>
      </c>
    </row>
    <row r="405" spans="1:5" x14ac:dyDescent="0.25">
      <c r="A405">
        <v>23000494</v>
      </c>
      <c r="B405" t="s">
        <v>1462</v>
      </c>
      <c r="C405" t="s">
        <v>1463</v>
      </c>
      <c r="D405" t="s">
        <v>1463</v>
      </c>
      <c r="E405" t="s">
        <v>1462</v>
      </c>
    </row>
    <row r="406" spans="1:5" x14ac:dyDescent="0.25">
      <c r="A406">
        <v>23000495</v>
      </c>
      <c r="B406" t="s">
        <v>1464</v>
      </c>
      <c r="C406" t="s">
        <v>1464</v>
      </c>
      <c r="D406" t="s">
        <v>1464</v>
      </c>
      <c r="E406" t="s">
        <v>1464</v>
      </c>
    </row>
    <row r="407" spans="1:5" x14ac:dyDescent="0.25">
      <c r="A407">
        <v>23000496</v>
      </c>
      <c r="B407" t="s">
        <v>1465</v>
      </c>
      <c r="C407" t="s">
        <v>1465</v>
      </c>
      <c r="D407" t="s">
        <v>1465</v>
      </c>
      <c r="E407" t="s">
        <v>1465</v>
      </c>
    </row>
    <row r="408" spans="1:5" x14ac:dyDescent="0.25">
      <c r="A408">
        <v>23000497</v>
      </c>
      <c r="B408" t="s">
        <v>1466</v>
      </c>
      <c r="C408" t="s">
        <v>1466</v>
      </c>
      <c r="D408" t="s">
        <v>1466</v>
      </c>
      <c r="E408" t="s">
        <v>1466</v>
      </c>
    </row>
    <row r="409" spans="1:5" x14ac:dyDescent="0.25">
      <c r="A409">
        <v>23000498</v>
      </c>
      <c r="B409" t="s">
        <v>1467</v>
      </c>
      <c r="C409" t="s">
        <v>1468</v>
      </c>
      <c r="D409" t="s">
        <v>1468</v>
      </c>
      <c r="E409" t="s">
        <v>1467</v>
      </c>
    </row>
    <row r="410" spans="1:5" x14ac:dyDescent="0.25">
      <c r="A410">
        <v>23000499</v>
      </c>
      <c r="B410" t="s">
        <v>1469</v>
      </c>
      <c r="C410" t="s">
        <v>1469</v>
      </c>
      <c r="D410" t="s">
        <v>1469</v>
      </c>
      <c r="E410" t="s">
        <v>1469</v>
      </c>
    </row>
    <row r="411" spans="1:5" x14ac:dyDescent="0.25">
      <c r="A411">
        <v>23000500</v>
      </c>
      <c r="B411" t="s">
        <v>1470</v>
      </c>
      <c r="C411" t="s">
        <v>1470</v>
      </c>
      <c r="D411" t="s">
        <v>1470</v>
      </c>
      <c r="E411" t="s">
        <v>1470</v>
      </c>
    </row>
    <row r="412" spans="1:5" x14ac:dyDescent="0.25">
      <c r="A412">
        <v>23000505</v>
      </c>
      <c r="B412" t="s">
        <v>1471</v>
      </c>
      <c r="C412" t="s">
        <v>1472</v>
      </c>
      <c r="D412" t="s">
        <v>1472</v>
      </c>
      <c r="E412" t="s">
        <v>1471</v>
      </c>
    </row>
    <row r="413" spans="1:5" x14ac:dyDescent="0.25">
      <c r="A413">
        <v>23000508</v>
      </c>
      <c r="B413" t="s">
        <v>1473</v>
      </c>
      <c r="C413" t="s">
        <v>1474</v>
      </c>
      <c r="D413" t="s">
        <v>1474</v>
      </c>
      <c r="E413" t="s">
        <v>1473</v>
      </c>
    </row>
    <row r="414" spans="1:5" x14ac:dyDescent="0.25">
      <c r="A414">
        <v>23000509</v>
      </c>
      <c r="B414" t="s">
        <v>1475</v>
      </c>
      <c r="C414" t="s">
        <v>1476</v>
      </c>
      <c r="D414" t="s">
        <v>1476</v>
      </c>
      <c r="E414" t="s">
        <v>1475</v>
      </c>
    </row>
    <row r="415" spans="1:5" x14ac:dyDescent="0.25">
      <c r="A415">
        <v>23000510</v>
      </c>
      <c r="B415" t="s">
        <v>1477</v>
      </c>
      <c r="C415" t="s">
        <v>1478</v>
      </c>
      <c r="D415" t="s">
        <v>1478</v>
      </c>
      <c r="E415" t="s">
        <v>1477</v>
      </c>
    </row>
    <row r="416" spans="1:5" x14ac:dyDescent="0.25">
      <c r="A416">
        <v>23000511</v>
      </c>
      <c r="B416" t="s">
        <v>1479</v>
      </c>
      <c r="C416" t="s">
        <v>1480</v>
      </c>
      <c r="D416" t="s">
        <v>1480</v>
      </c>
      <c r="E416" t="s">
        <v>1479</v>
      </c>
    </row>
    <row r="417" spans="1:5" x14ac:dyDescent="0.25">
      <c r="A417">
        <v>23000512</v>
      </c>
      <c r="B417" t="s">
        <v>1481</v>
      </c>
      <c r="C417" t="s">
        <v>417</v>
      </c>
      <c r="D417" t="s">
        <v>417</v>
      </c>
      <c r="E417" t="s">
        <v>1481</v>
      </c>
    </row>
    <row r="418" spans="1:5" x14ac:dyDescent="0.25">
      <c r="A418">
        <v>23000513</v>
      </c>
      <c r="B418" t="s">
        <v>1482</v>
      </c>
      <c r="C418" t="s">
        <v>1483</v>
      </c>
      <c r="D418" t="s">
        <v>1483</v>
      </c>
      <c r="E418" t="s">
        <v>1482</v>
      </c>
    </row>
    <row r="419" spans="1:5" x14ac:dyDescent="0.25">
      <c r="A419">
        <v>23000514</v>
      </c>
      <c r="B419" t="s">
        <v>1484</v>
      </c>
      <c r="C419" t="s">
        <v>1485</v>
      </c>
      <c r="D419" t="s">
        <v>1485</v>
      </c>
      <c r="E419" t="s">
        <v>1484</v>
      </c>
    </row>
    <row r="420" spans="1:5" x14ac:dyDescent="0.25">
      <c r="A420">
        <v>23000515</v>
      </c>
      <c r="B420" t="s">
        <v>1486</v>
      </c>
      <c r="C420" t="s">
        <v>1487</v>
      </c>
      <c r="D420" t="s">
        <v>1487</v>
      </c>
      <c r="E420" t="s">
        <v>1486</v>
      </c>
    </row>
    <row r="421" spans="1:5" x14ac:dyDescent="0.25">
      <c r="A421">
        <v>23000516</v>
      </c>
      <c r="B421" t="s">
        <v>1488</v>
      </c>
      <c r="C421" t="s">
        <v>1489</v>
      </c>
      <c r="D421" t="s">
        <v>1489</v>
      </c>
      <c r="E421" t="s">
        <v>1488</v>
      </c>
    </row>
    <row r="422" spans="1:5" x14ac:dyDescent="0.25">
      <c r="A422">
        <v>23000517</v>
      </c>
      <c r="B422" t="s">
        <v>1490</v>
      </c>
      <c r="C422" t="s">
        <v>1491</v>
      </c>
      <c r="D422" t="s">
        <v>1491</v>
      </c>
      <c r="E422" t="s">
        <v>1490</v>
      </c>
    </row>
    <row r="423" spans="1:5" x14ac:dyDescent="0.25">
      <c r="A423">
        <v>23000518</v>
      </c>
      <c r="B423" t="s">
        <v>1492</v>
      </c>
      <c r="C423" t="s">
        <v>1493</v>
      </c>
      <c r="D423" t="s">
        <v>1493</v>
      </c>
      <c r="E423" t="s">
        <v>1492</v>
      </c>
    </row>
    <row r="424" spans="1:5" x14ac:dyDescent="0.25">
      <c r="A424">
        <v>23000519</v>
      </c>
      <c r="B424" t="s">
        <v>1494</v>
      </c>
      <c r="C424" t="s">
        <v>1495</v>
      </c>
      <c r="D424" t="s">
        <v>1495</v>
      </c>
      <c r="E424" t="s">
        <v>1494</v>
      </c>
    </row>
    <row r="425" spans="1:5" x14ac:dyDescent="0.25">
      <c r="A425">
        <v>23000520</v>
      </c>
      <c r="B425" t="s">
        <v>1496</v>
      </c>
      <c r="C425" t="s">
        <v>1497</v>
      </c>
      <c r="D425" t="s">
        <v>1497</v>
      </c>
      <c r="E425" t="s">
        <v>1496</v>
      </c>
    </row>
    <row r="426" spans="1:5" x14ac:dyDescent="0.25">
      <c r="A426">
        <v>23000521</v>
      </c>
      <c r="B426" t="s">
        <v>1498</v>
      </c>
      <c r="C426" t="s">
        <v>1499</v>
      </c>
      <c r="D426" t="s">
        <v>1499</v>
      </c>
      <c r="E426" t="s">
        <v>1498</v>
      </c>
    </row>
    <row r="427" spans="1:5" x14ac:dyDescent="0.25">
      <c r="A427">
        <v>23000522</v>
      </c>
      <c r="B427" t="s">
        <v>1500</v>
      </c>
      <c r="C427" t="s">
        <v>1501</v>
      </c>
      <c r="D427" t="s">
        <v>1501</v>
      </c>
      <c r="E427" t="s">
        <v>1500</v>
      </c>
    </row>
    <row r="428" spans="1:5" x14ac:dyDescent="0.25">
      <c r="A428">
        <v>23000523</v>
      </c>
      <c r="B428" t="s">
        <v>1502</v>
      </c>
      <c r="C428" t="s">
        <v>1503</v>
      </c>
      <c r="D428" t="s">
        <v>1503</v>
      </c>
      <c r="E428" t="s">
        <v>1502</v>
      </c>
    </row>
    <row r="429" spans="1:5" x14ac:dyDescent="0.25">
      <c r="A429">
        <v>23000524</v>
      </c>
      <c r="B429" t="s">
        <v>1504</v>
      </c>
      <c r="C429" t="s">
        <v>1505</v>
      </c>
      <c r="D429" t="s">
        <v>1505</v>
      </c>
      <c r="E429" t="s">
        <v>1504</v>
      </c>
    </row>
    <row r="430" spans="1:5" x14ac:dyDescent="0.25">
      <c r="A430">
        <v>23000525</v>
      </c>
      <c r="B430" t="s">
        <v>1506</v>
      </c>
      <c r="C430" t="s">
        <v>1507</v>
      </c>
      <c r="D430" t="s">
        <v>1507</v>
      </c>
      <c r="E430" t="s">
        <v>1506</v>
      </c>
    </row>
    <row r="431" spans="1:5" x14ac:dyDescent="0.25">
      <c r="A431">
        <v>23000526</v>
      </c>
      <c r="B431" t="s">
        <v>1508</v>
      </c>
      <c r="C431" t="s">
        <v>1509</v>
      </c>
      <c r="D431" t="s">
        <v>1509</v>
      </c>
      <c r="E431" t="s">
        <v>1508</v>
      </c>
    </row>
    <row r="432" spans="1:5" x14ac:dyDescent="0.25">
      <c r="A432">
        <v>23000527</v>
      </c>
      <c r="B432" t="s">
        <v>1510</v>
      </c>
      <c r="C432" t="s">
        <v>1511</v>
      </c>
      <c r="D432" t="s">
        <v>1511</v>
      </c>
      <c r="E432" t="s">
        <v>1510</v>
      </c>
    </row>
    <row r="433" spans="1:5" x14ac:dyDescent="0.25">
      <c r="A433">
        <v>23000528</v>
      </c>
      <c r="B433" t="s">
        <v>1512</v>
      </c>
      <c r="C433" t="s">
        <v>1513</v>
      </c>
      <c r="D433" t="s">
        <v>1513</v>
      </c>
      <c r="E433" t="s">
        <v>1512</v>
      </c>
    </row>
    <row r="434" spans="1:5" x14ac:dyDescent="0.25">
      <c r="A434">
        <v>23000529</v>
      </c>
      <c r="B434" t="s">
        <v>1514</v>
      </c>
      <c r="C434" t="s">
        <v>1515</v>
      </c>
      <c r="D434" t="s">
        <v>1515</v>
      </c>
      <c r="E434" t="s">
        <v>1514</v>
      </c>
    </row>
    <row r="435" spans="1:5" x14ac:dyDescent="0.25">
      <c r="A435">
        <v>23000530</v>
      </c>
      <c r="B435" t="s">
        <v>1516</v>
      </c>
      <c r="C435" t="s">
        <v>350</v>
      </c>
      <c r="D435" t="s">
        <v>350</v>
      </c>
      <c r="E435" t="s">
        <v>1516</v>
      </c>
    </row>
    <row r="436" spans="1:5" x14ac:dyDescent="0.25">
      <c r="A436">
        <v>23000531</v>
      </c>
      <c r="B436" t="s">
        <v>1517</v>
      </c>
      <c r="C436" t="s">
        <v>1518</v>
      </c>
      <c r="D436" t="s">
        <v>1518</v>
      </c>
      <c r="E436" t="s">
        <v>1517</v>
      </c>
    </row>
    <row r="437" spans="1:5" x14ac:dyDescent="0.25">
      <c r="A437">
        <v>23000532</v>
      </c>
      <c r="B437" t="s">
        <v>1519</v>
      </c>
      <c r="C437" t="s">
        <v>407</v>
      </c>
      <c r="D437" t="s">
        <v>407</v>
      </c>
      <c r="E437" t="s">
        <v>1519</v>
      </c>
    </row>
    <row r="438" spans="1:5" x14ac:dyDescent="0.25">
      <c r="A438">
        <v>23000533</v>
      </c>
      <c r="B438" t="s">
        <v>1520</v>
      </c>
      <c r="C438" t="s">
        <v>571</v>
      </c>
      <c r="D438" t="s">
        <v>571</v>
      </c>
      <c r="E438" t="s">
        <v>1520</v>
      </c>
    </row>
    <row r="439" spans="1:5" x14ac:dyDescent="0.25">
      <c r="A439">
        <v>23000534</v>
      </c>
      <c r="B439" t="s">
        <v>1521</v>
      </c>
      <c r="C439" t="s">
        <v>1522</v>
      </c>
      <c r="D439" t="s">
        <v>1522</v>
      </c>
      <c r="E439" t="s">
        <v>1521</v>
      </c>
    </row>
    <row r="440" spans="1:5" x14ac:dyDescent="0.25">
      <c r="A440">
        <v>23000535</v>
      </c>
      <c r="B440" t="s">
        <v>1523</v>
      </c>
      <c r="C440" t="s">
        <v>1524</v>
      </c>
      <c r="D440" t="s">
        <v>1524</v>
      </c>
      <c r="E440" t="s">
        <v>1523</v>
      </c>
    </row>
    <row r="441" spans="1:5" x14ac:dyDescent="0.25">
      <c r="A441">
        <v>23000536</v>
      </c>
      <c r="B441" t="s">
        <v>1525</v>
      </c>
      <c r="C441" t="s">
        <v>1526</v>
      </c>
      <c r="D441" t="s">
        <v>1526</v>
      </c>
      <c r="E441" t="s">
        <v>1525</v>
      </c>
    </row>
    <row r="442" spans="1:5" x14ac:dyDescent="0.25">
      <c r="A442">
        <v>23000537</v>
      </c>
      <c r="B442" t="s">
        <v>1527</v>
      </c>
      <c r="C442" t="s">
        <v>1528</v>
      </c>
      <c r="D442" t="s">
        <v>1528</v>
      </c>
      <c r="E442" t="s">
        <v>1527</v>
      </c>
    </row>
    <row r="443" spans="1:5" x14ac:dyDescent="0.25">
      <c r="A443">
        <v>23000538</v>
      </c>
      <c r="B443" t="s">
        <v>1529</v>
      </c>
      <c r="C443" t="s">
        <v>1530</v>
      </c>
      <c r="D443" t="s">
        <v>1530</v>
      </c>
      <c r="E443" t="s">
        <v>1529</v>
      </c>
    </row>
    <row r="444" spans="1:5" x14ac:dyDescent="0.25">
      <c r="A444">
        <v>23000539</v>
      </c>
      <c r="B444" t="s">
        <v>1531</v>
      </c>
      <c r="C444" t="s">
        <v>1532</v>
      </c>
      <c r="D444" t="s">
        <v>1532</v>
      </c>
      <c r="E444" t="s">
        <v>1531</v>
      </c>
    </row>
    <row r="445" spans="1:5" x14ac:dyDescent="0.25">
      <c r="A445">
        <v>23000540</v>
      </c>
      <c r="B445" t="s">
        <v>1533</v>
      </c>
      <c r="C445" t="s">
        <v>1533</v>
      </c>
      <c r="D445" t="s">
        <v>1533</v>
      </c>
      <c r="E445" t="s">
        <v>1533</v>
      </c>
    </row>
    <row r="446" spans="1:5" x14ac:dyDescent="0.25">
      <c r="A446">
        <v>23000541</v>
      </c>
      <c r="B446" t="s">
        <v>1534</v>
      </c>
      <c r="E446" t="s">
        <v>1534</v>
      </c>
    </row>
    <row r="447" spans="1:5" x14ac:dyDescent="0.25">
      <c r="A447">
        <v>23000542</v>
      </c>
      <c r="B447" t="s">
        <v>1535</v>
      </c>
      <c r="C447" t="s">
        <v>1536</v>
      </c>
      <c r="D447" t="s">
        <v>1536</v>
      </c>
      <c r="E447" t="s">
        <v>1535</v>
      </c>
    </row>
    <row r="448" spans="1:5" x14ac:dyDescent="0.25">
      <c r="A448">
        <v>23000543</v>
      </c>
      <c r="B448" t="s">
        <v>1537</v>
      </c>
      <c r="C448" t="s">
        <v>1538</v>
      </c>
      <c r="D448" t="s">
        <v>1538</v>
      </c>
      <c r="E448" t="s">
        <v>1537</v>
      </c>
    </row>
    <row r="449" spans="1:5" x14ac:dyDescent="0.25">
      <c r="A449">
        <v>23000544</v>
      </c>
      <c r="B449" t="s">
        <v>560</v>
      </c>
      <c r="C449" t="s">
        <v>1539</v>
      </c>
      <c r="D449" t="s">
        <v>1539</v>
      </c>
      <c r="E449" t="s">
        <v>560</v>
      </c>
    </row>
    <row r="450" spans="1:5" x14ac:dyDescent="0.25">
      <c r="A450">
        <v>23000545</v>
      </c>
      <c r="B450" t="s">
        <v>1540</v>
      </c>
      <c r="C450" t="s">
        <v>1541</v>
      </c>
      <c r="D450" t="s">
        <v>1541</v>
      </c>
      <c r="E450" t="s">
        <v>1540</v>
      </c>
    </row>
    <row r="451" spans="1:5" x14ac:dyDescent="0.25">
      <c r="A451">
        <v>23000546</v>
      </c>
      <c r="B451" t="s">
        <v>1542</v>
      </c>
      <c r="C451" t="s">
        <v>1543</v>
      </c>
      <c r="D451" t="s">
        <v>1543</v>
      </c>
      <c r="E451" t="s">
        <v>1542</v>
      </c>
    </row>
    <row r="452" spans="1:5" x14ac:dyDescent="0.25">
      <c r="A452">
        <v>23000547</v>
      </c>
      <c r="B452" t="s">
        <v>1544</v>
      </c>
      <c r="C452" t="s">
        <v>1545</v>
      </c>
      <c r="D452" t="s">
        <v>1545</v>
      </c>
      <c r="E452" t="s">
        <v>1544</v>
      </c>
    </row>
    <row r="453" spans="1:5" x14ac:dyDescent="0.25">
      <c r="A453">
        <v>23000548</v>
      </c>
      <c r="B453" t="s">
        <v>1546</v>
      </c>
      <c r="C453" t="s">
        <v>1547</v>
      </c>
      <c r="D453" t="s">
        <v>1547</v>
      </c>
      <c r="E453" t="s">
        <v>1546</v>
      </c>
    </row>
    <row r="454" spans="1:5" x14ac:dyDescent="0.25">
      <c r="A454">
        <v>23000549</v>
      </c>
      <c r="B454" t="s">
        <v>1548</v>
      </c>
      <c r="C454" t="s">
        <v>1549</v>
      </c>
      <c r="D454" t="s">
        <v>1549</v>
      </c>
      <c r="E454" t="s">
        <v>1548</v>
      </c>
    </row>
    <row r="455" spans="1:5" x14ac:dyDescent="0.25">
      <c r="A455">
        <v>23000550</v>
      </c>
      <c r="B455" t="s">
        <v>1550</v>
      </c>
      <c r="C455" t="s">
        <v>1551</v>
      </c>
      <c r="D455" t="s">
        <v>1551</v>
      </c>
      <c r="E455" t="s">
        <v>1550</v>
      </c>
    </row>
    <row r="456" spans="1:5" x14ac:dyDescent="0.25">
      <c r="A456">
        <v>23000551</v>
      </c>
      <c r="B456" t="s">
        <v>1552</v>
      </c>
      <c r="C456" t="s">
        <v>1553</v>
      </c>
      <c r="D456" t="s">
        <v>1553</v>
      </c>
      <c r="E456" t="s">
        <v>1552</v>
      </c>
    </row>
    <row r="457" spans="1:5" x14ac:dyDescent="0.25">
      <c r="A457">
        <v>23000552</v>
      </c>
      <c r="B457" t="s">
        <v>1554</v>
      </c>
      <c r="C457" t="s">
        <v>1555</v>
      </c>
      <c r="D457" t="s">
        <v>1555</v>
      </c>
      <c r="E457" t="s">
        <v>1554</v>
      </c>
    </row>
    <row r="458" spans="1:5" x14ac:dyDescent="0.25">
      <c r="A458">
        <v>23000553</v>
      </c>
      <c r="B458" t="s">
        <v>1556</v>
      </c>
      <c r="C458" t="s">
        <v>1557</v>
      </c>
      <c r="D458" t="s">
        <v>1557</v>
      </c>
      <c r="E458" t="s">
        <v>1556</v>
      </c>
    </row>
    <row r="459" spans="1:5" x14ac:dyDescent="0.25">
      <c r="A459">
        <v>23000554</v>
      </c>
      <c r="B459" t="s">
        <v>1558</v>
      </c>
      <c r="C459" t="s">
        <v>1559</v>
      </c>
      <c r="D459" t="s">
        <v>1559</v>
      </c>
      <c r="E459" t="s">
        <v>1558</v>
      </c>
    </row>
    <row r="460" spans="1:5" x14ac:dyDescent="0.25">
      <c r="A460">
        <v>23000555</v>
      </c>
      <c r="B460" t="s">
        <v>1560</v>
      </c>
      <c r="C460" t="s">
        <v>1561</v>
      </c>
      <c r="D460" t="s">
        <v>1561</v>
      </c>
      <c r="E460" t="s">
        <v>1560</v>
      </c>
    </row>
    <row r="461" spans="1:5" x14ac:dyDescent="0.25">
      <c r="A461">
        <v>23000556</v>
      </c>
      <c r="B461" t="s">
        <v>1562</v>
      </c>
      <c r="C461" t="s">
        <v>1563</v>
      </c>
      <c r="D461" t="s">
        <v>1563</v>
      </c>
      <c r="E461" t="s">
        <v>1562</v>
      </c>
    </row>
    <row r="462" spans="1:5" x14ac:dyDescent="0.25">
      <c r="A462">
        <v>23000558</v>
      </c>
      <c r="B462" t="s">
        <v>1564</v>
      </c>
      <c r="E462" t="s">
        <v>1564</v>
      </c>
    </row>
    <row r="463" spans="1:5" x14ac:dyDescent="0.25">
      <c r="A463">
        <v>23000559</v>
      </c>
      <c r="B463" t="s">
        <v>1565</v>
      </c>
      <c r="C463" t="s">
        <v>1566</v>
      </c>
      <c r="D463" t="s">
        <v>1566</v>
      </c>
      <c r="E463" t="s">
        <v>1565</v>
      </c>
    </row>
    <row r="464" spans="1:5" x14ac:dyDescent="0.25">
      <c r="A464">
        <v>23000560</v>
      </c>
      <c r="B464" t="s">
        <v>1567</v>
      </c>
      <c r="C464" t="s">
        <v>1568</v>
      </c>
      <c r="D464" t="s">
        <v>1568</v>
      </c>
      <c r="E464" t="s">
        <v>1567</v>
      </c>
    </row>
    <row r="465" spans="1:5" x14ac:dyDescent="0.25">
      <c r="A465">
        <v>23000561</v>
      </c>
      <c r="B465" t="s">
        <v>1569</v>
      </c>
      <c r="C465" t="s">
        <v>1570</v>
      </c>
      <c r="D465" t="s">
        <v>1570</v>
      </c>
      <c r="E465" t="s">
        <v>1569</v>
      </c>
    </row>
    <row r="466" spans="1:5" x14ac:dyDescent="0.25">
      <c r="A466">
        <v>23000562</v>
      </c>
      <c r="B466" t="s">
        <v>1571</v>
      </c>
      <c r="C466" t="s">
        <v>1572</v>
      </c>
      <c r="D466" t="s">
        <v>1572</v>
      </c>
      <c r="E466" t="s">
        <v>1571</v>
      </c>
    </row>
    <row r="467" spans="1:5" x14ac:dyDescent="0.25">
      <c r="A467">
        <v>23000563</v>
      </c>
      <c r="B467" t="s">
        <v>1573</v>
      </c>
      <c r="E467" t="s">
        <v>1573</v>
      </c>
    </row>
    <row r="468" spans="1:5" x14ac:dyDescent="0.25">
      <c r="A468">
        <v>23000564</v>
      </c>
      <c r="B468" t="s">
        <v>1574</v>
      </c>
      <c r="E468" t="s">
        <v>1574</v>
      </c>
    </row>
    <row r="469" spans="1:5" x14ac:dyDescent="0.25">
      <c r="A469">
        <v>23000565</v>
      </c>
      <c r="B469" t="s">
        <v>1575</v>
      </c>
      <c r="C469" t="s">
        <v>558</v>
      </c>
      <c r="D469" t="s">
        <v>558</v>
      </c>
      <c r="E469" t="s">
        <v>1575</v>
      </c>
    </row>
    <row r="470" spans="1:5" x14ac:dyDescent="0.25">
      <c r="A470">
        <v>23000566</v>
      </c>
      <c r="B470" t="s">
        <v>1576</v>
      </c>
      <c r="C470" t="s">
        <v>1576</v>
      </c>
      <c r="D470" t="s">
        <v>1576</v>
      </c>
      <c r="E470" t="s">
        <v>1576</v>
      </c>
    </row>
    <row r="471" spans="1:5" x14ac:dyDescent="0.25">
      <c r="A471">
        <v>23000567</v>
      </c>
      <c r="B471" t="s">
        <v>605</v>
      </c>
      <c r="C471" t="s">
        <v>1577</v>
      </c>
      <c r="D471" t="s">
        <v>1577</v>
      </c>
      <c r="E471" t="s">
        <v>605</v>
      </c>
    </row>
    <row r="472" spans="1:5" x14ac:dyDescent="0.25">
      <c r="A472">
        <v>23000568</v>
      </c>
      <c r="B472" t="s">
        <v>1569</v>
      </c>
      <c r="C472" t="s">
        <v>1570</v>
      </c>
      <c r="D472" t="s">
        <v>1570</v>
      </c>
      <c r="E472" t="s">
        <v>1569</v>
      </c>
    </row>
    <row r="473" spans="1:5" x14ac:dyDescent="0.25">
      <c r="A473">
        <v>23000569</v>
      </c>
      <c r="B473" t="s">
        <v>1578</v>
      </c>
      <c r="C473" t="s">
        <v>1579</v>
      </c>
      <c r="D473" t="s">
        <v>1579</v>
      </c>
      <c r="E473" t="s">
        <v>1578</v>
      </c>
    </row>
    <row r="474" spans="1:5" x14ac:dyDescent="0.25">
      <c r="A474">
        <v>23000570</v>
      </c>
      <c r="B474" t="s">
        <v>565</v>
      </c>
      <c r="C474" t="s">
        <v>565</v>
      </c>
      <c r="D474" t="s">
        <v>565</v>
      </c>
      <c r="E474" t="s">
        <v>565</v>
      </c>
    </row>
    <row r="475" spans="1:5" x14ac:dyDescent="0.25">
      <c r="A475">
        <v>23000571</v>
      </c>
      <c r="B475" t="s">
        <v>1580</v>
      </c>
      <c r="C475" t="s">
        <v>1581</v>
      </c>
      <c r="D475" t="s">
        <v>1581</v>
      </c>
      <c r="E475" t="s">
        <v>1580</v>
      </c>
    </row>
    <row r="476" spans="1:5" x14ac:dyDescent="0.25">
      <c r="A476">
        <v>23000572</v>
      </c>
      <c r="B476" t="s">
        <v>1582</v>
      </c>
      <c r="C476" t="s">
        <v>1424</v>
      </c>
      <c r="D476" t="s">
        <v>1424</v>
      </c>
      <c r="E476" t="s">
        <v>1582</v>
      </c>
    </row>
    <row r="477" spans="1:5" x14ac:dyDescent="0.25">
      <c r="A477">
        <v>23000573</v>
      </c>
      <c r="B477" t="s">
        <v>1583</v>
      </c>
      <c r="C477" t="s">
        <v>1583</v>
      </c>
      <c r="D477" t="s">
        <v>1583</v>
      </c>
      <c r="E477" t="s">
        <v>1583</v>
      </c>
    </row>
    <row r="478" spans="1:5" x14ac:dyDescent="0.25">
      <c r="A478">
        <v>23000574</v>
      </c>
      <c r="B478" t="s">
        <v>1584</v>
      </c>
      <c r="C478" t="s">
        <v>1584</v>
      </c>
      <c r="D478" t="s">
        <v>1584</v>
      </c>
      <c r="E478" t="s">
        <v>1584</v>
      </c>
    </row>
    <row r="479" spans="1:5" x14ac:dyDescent="0.25">
      <c r="A479">
        <v>23000575</v>
      </c>
      <c r="B479" t="s">
        <v>1584</v>
      </c>
      <c r="C479" t="s">
        <v>1584</v>
      </c>
      <c r="D479" t="s">
        <v>1584</v>
      </c>
      <c r="E479" t="s">
        <v>1584</v>
      </c>
    </row>
    <row r="480" spans="1:5" x14ac:dyDescent="0.25">
      <c r="A480">
        <v>23000576</v>
      </c>
      <c r="B480" t="s">
        <v>606</v>
      </c>
      <c r="E480" t="s">
        <v>606</v>
      </c>
    </row>
    <row r="481" spans="1:5" x14ac:dyDescent="0.25">
      <c r="A481">
        <v>23000577</v>
      </c>
      <c r="B481" t="s">
        <v>1316</v>
      </c>
      <c r="C481" t="s">
        <v>1585</v>
      </c>
      <c r="D481" t="s">
        <v>1585</v>
      </c>
      <c r="E481" t="s">
        <v>1316</v>
      </c>
    </row>
    <row r="482" spans="1:5" x14ac:dyDescent="0.25">
      <c r="A482">
        <v>23000578</v>
      </c>
      <c r="B482" t="s">
        <v>1586</v>
      </c>
      <c r="C482" t="s">
        <v>1536</v>
      </c>
      <c r="D482" t="s">
        <v>1536</v>
      </c>
      <c r="E482" t="s">
        <v>1586</v>
      </c>
    </row>
    <row r="483" spans="1:5" x14ac:dyDescent="0.25">
      <c r="A483">
        <v>23000579</v>
      </c>
      <c r="B483" t="s">
        <v>606</v>
      </c>
      <c r="E483" t="s">
        <v>606</v>
      </c>
    </row>
    <row r="484" spans="1:5" x14ac:dyDescent="0.25">
      <c r="A484">
        <v>23000580</v>
      </c>
      <c r="B484" t="s">
        <v>1587</v>
      </c>
      <c r="C484" t="s">
        <v>1588</v>
      </c>
      <c r="D484" t="s">
        <v>1588</v>
      </c>
      <c r="E484" t="s">
        <v>1587</v>
      </c>
    </row>
    <row r="485" spans="1:5" x14ac:dyDescent="0.25">
      <c r="A485">
        <v>23000581</v>
      </c>
      <c r="B485" t="s">
        <v>1540</v>
      </c>
      <c r="C485" t="s">
        <v>1541</v>
      </c>
      <c r="D485" t="s">
        <v>1541</v>
      </c>
      <c r="E485" t="s">
        <v>1540</v>
      </c>
    </row>
    <row r="486" spans="1:5" x14ac:dyDescent="0.25">
      <c r="A486">
        <v>23000582</v>
      </c>
      <c r="B486" t="s">
        <v>1589</v>
      </c>
      <c r="C486" t="s">
        <v>1541</v>
      </c>
      <c r="D486" t="s">
        <v>1541</v>
      </c>
      <c r="E486" t="s">
        <v>1589</v>
      </c>
    </row>
    <row r="487" spans="1:5" x14ac:dyDescent="0.25">
      <c r="A487">
        <v>23000583</v>
      </c>
      <c r="B487" t="s">
        <v>1571</v>
      </c>
      <c r="C487" t="s">
        <v>1572</v>
      </c>
      <c r="D487" t="s">
        <v>1572</v>
      </c>
      <c r="E487" t="s">
        <v>1571</v>
      </c>
    </row>
    <row r="488" spans="1:5" x14ac:dyDescent="0.25">
      <c r="A488">
        <v>23000584</v>
      </c>
      <c r="B488" t="s">
        <v>1590</v>
      </c>
      <c r="C488" t="s">
        <v>514</v>
      </c>
      <c r="D488" t="s">
        <v>514</v>
      </c>
      <c r="E488" t="s">
        <v>1590</v>
      </c>
    </row>
    <row r="489" spans="1:5" x14ac:dyDescent="0.25">
      <c r="A489">
        <v>23000585</v>
      </c>
      <c r="B489" t="s">
        <v>1591</v>
      </c>
      <c r="C489" t="s">
        <v>1592</v>
      </c>
      <c r="D489" t="s">
        <v>1592</v>
      </c>
      <c r="E489" t="s">
        <v>1591</v>
      </c>
    </row>
    <row r="490" spans="1:5" x14ac:dyDescent="0.25">
      <c r="A490">
        <v>23000586</v>
      </c>
      <c r="B490" t="s">
        <v>1567</v>
      </c>
      <c r="C490" t="s">
        <v>1568</v>
      </c>
      <c r="D490" t="s">
        <v>1568</v>
      </c>
      <c r="E490" t="s">
        <v>1567</v>
      </c>
    </row>
    <row r="491" spans="1:5" x14ac:dyDescent="0.25">
      <c r="A491">
        <v>23000587</v>
      </c>
      <c r="B491" t="s">
        <v>1593</v>
      </c>
      <c r="C491" t="s">
        <v>1594</v>
      </c>
      <c r="D491" t="s">
        <v>1594</v>
      </c>
      <c r="E491" t="s">
        <v>1593</v>
      </c>
    </row>
    <row r="492" spans="1:5" x14ac:dyDescent="0.25">
      <c r="A492">
        <v>23000588</v>
      </c>
      <c r="B492" t="s">
        <v>1595</v>
      </c>
      <c r="C492" t="s">
        <v>1596</v>
      </c>
      <c r="D492" t="s">
        <v>1596</v>
      </c>
      <c r="E492" t="s">
        <v>1595</v>
      </c>
    </row>
    <row r="493" spans="1:5" x14ac:dyDescent="0.25">
      <c r="A493">
        <v>23000589</v>
      </c>
      <c r="B493" t="s">
        <v>603</v>
      </c>
      <c r="C493" t="s">
        <v>1588</v>
      </c>
      <c r="D493" t="s">
        <v>1588</v>
      </c>
      <c r="E493" t="s">
        <v>603</v>
      </c>
    </row>
    <row r="494" spans="1:5" x14ac:dyDescent="0.25">
      <c r="A494">
        <v>23000590</v>
      </c>
      <c r="B494" t="s">
        <v>555</v>
      </c>
      <c r="C494" t="s">
        <v>1597</v>
      </c>
      <c r="D494" t="s">
        <v>1597</v>
      </c>
      <c r="E494" t="s">
        <v>555</v>
      </c>
    </row>
    <row r="495" spans="1:5" x14ac:dyDescent="0.25">
      <c r="A495">
        <v>23000591</v>
      </c>
      <c r="B495" t="s">
        <v>597</v>
      </c>
      <c r="C495" t="s">
        <v>1598</v>
      </c>
      <c r="D495" t="s">
        <v>1598</v>
      </c>
      <c r="E495" t="s">
        <v>597</v>
      </c>
    </row>
    <row r="496" spans="1:5" x14ac:dyDescent="0.25">
      <c r="A496">
        <v>23000592</v>
      </c>
      <c r="B496" t="s">
        <v>1599</v>
      </c>
      <c r="C496" t="s">
        <v>1600</v>
      </c>
      <c r="D496" t="s">
        <v>1600</v>
      </c>
      <c r="E496" t="s">
        <v>1599</v>
      </c>
    </row>
    <row r="497" spans="1:5" x14ac:dyDescent="0.25">
      <c r="A497">
        <v>23000593</v>
      </c>
      <c r="B497" t="s">
        <v>1601</v>
      </c>
      <c r="C497" t="s">
        <v>1602</v>
      </c>
      <c r="D497" t="s">
        <v>1602</v>
      </c>
      <c r="E497" t="s">
        <v>1601</v>
      </c>
    </row>
    <row r="498" spans="1:5" x14ac:dyDescent="0.25">
      <c r="A498">
        <v>23000594</v>
      </c>
      <c r="B498" t="s">
        <v>615</v>
      </c>
      <c r="C498" t="s">
        <v>1603</v>
      </c>
      <c r="D498" t="s">
        <v>1603</v>
      </c>
      <c r="E498" t="s">
        <v>615</v>
      </c>
    </row>
    <row r="499" spans="1:5" x14ac:dyDescent="0.25">
      <c r="A499">
        <v>23000595</v>
      </c>
      <c r="B499" t="s">
        <v>1604</v>
      </c>
      <c r="C499" t="s">
        <v>1605</v>
      </c>
      <c r="D499" t="s">
        <v>1605</v>
      </c>
      <c r="E499" t="s">
        <v>1604</v>
      </c>
    </row>
    <row r="500" spans="1:5" x14ac:dyDescent="0.25">
      <c r="A500">
        <v>23000596</v>
      </c>
      <c r="B500" t="s">
        <v>616</v>
      </c>
      <c r="C500" t="s">
        <v>1606</v>
      </c>
      <c r="D500" t="s">
        <v>1606</v>
      </c>
      <c r="E500" t="s">
        <v>616</v>
      </c>
    </row>
    <row r="501" spans="1:5" x14ac:dyDescent="0.25">
      <c r="A501">
        <v>23000597</v>
      </c>
      <c r="B501" t="s">
        <v>1607</v>
      </c>
      <c r="C501" t="s">
        <v>1608</v>
      </c>
      <c r="D501" t="s">
        <v>1608</v>
      </c>
      <c r="E501" t="s">
        <v>1607</v>
      </c>
    </row>
    <row r="502" spans="1:5" x14ac:dyDescent="0.25">
      <c r="A502">
        <v>23000598</v>
      </c>
      <c r="B502" t="s">
        <v>1609</v>
      </c>
      <c r="C502" t="s">
        <v>1610</v>
      </c>
      <c r="D502" t="s">
        <v>1610</v>
      </c>
      <c r="E502" t="s">
        <v>1609</v>
      </c>
    </row>
    <row r="503" spans="1:5" x14ac:dyDescent="0.25">
      <c r="A503">
        <v>23000599</v>
      </c>
      <c r="B503" t="s">
        <v>1611</v>
      </c>
      <c r="C503" t="s">
        <v>1612</v>
      </c>
      <c r="D503" t="s">
        <v>1612</v>
      </c>
      <c r="E503" t="s">
        <v>1611</v>
      </c>
    </row>
    <row r="504" spans="1:5" x14ac:dyDescent="0.25">
      <c r="A504">
        <v>23000600</v>
      </c>
      <c r="B504" t="s">
        <v>1613</v>
      </c>
      <c r="C504" t="s">
        <v>1614</v>
      </c>
      <c r="D504" t="s">
        <v>1614</v>
      </c>
      <c r="E504" t="s">
        <v>1613</v>
      </c>
    </row>
    <row r="505" spans="1:5" x14ac:dyDescent="0.25">
      <c r="A505">
        <v>23000601</v>
      </c>
      <c r="B505" t="s">
        <v>617</v>
      </c>
      <c r="C505" t="s">
        <v>1615</v>
      </c>
      <c r="D505" t="s">
        <v>1615</v>
      </c>
      <c r="E505" t="s">
        <v>617</v>
      </c>
    </row>
    <row r="506" spans="1:5" x14ac:dyDescent="0.25">
      <c r="A506">
        <v>23000602</v>
      </c>
      <c r="B506" t="s">
        <v>556</v>
      </c>
      <c r="C506" t="s">
        <v>1616</v>
      </c>
      <c r="D506" t="s">
        <v>1616</v>
      </c>
      <c r="E506" t="s">
        <v>556</v>
      </c>
    </row>
    <row r="507" spans="1:5" x14ac:dyDescent="0.25">
      <c r="A507">
        <v>23000603</v>
      </c>
      <c r="B507" t="s">
        <v>1617</v>
      </c>
      <c r="C507" t="s">
        <v>1391</v>
      </c>
      <c r="D507" t="s">
        <v>1391</v>
      </c>
      <c r="E507" t="s">
        <v>1617</v>
      </c>
    </row>
    <row r="508" spans="1:5" x14ac:dyDescent="0.25">
      <c r="A508">
        <v>23000604</v>
      </c>
      <c r="B508" t="s">
        <v>1618</v>
      </c>
      <c r="C508" t="s">
        <v>1394</v>
      </c>
      <c r="D508" t="s">
        <v>1394</v>
      </c>
      <c r="E508" t="s">
        <v>1618</v>
      </c>
    </row>
    <row r="509" spans="1:5" x14ac:dyDescent="0.25">
      <c r="A509">
        <v>23000605</v>
      </c>
      <c r="B509" t="s">
        <v>1619</v>
      </c>
      <c r="C509" t="s">
        <v>1620</v>
      </c>
      <c r="D509" t="s">
        <v>1620</v>
      </c>
      <c r="E509" t="s">
        <v>1619</v>
      </c>
    </row>
    <row r="510" spans="1:5" x14ac:dyDescent="0.25">
      <c r="A510">
        <v>23000606</v>
      </c>
      <c r="B510" t="s">
        <v>619</v>
      </c>
      <c r="C510" t="s">
        <v>1621</v>
      </c>
      <c r="D510" t="s">
        <v>1621</v>
      </c>
      <c r="E510" t="s">
        <v>619</v>
      </c>
    </row>
    <row r="511" spans="1:5" x14ac:dyDescent="0.25">
      <c r="A511">
        <v>23000607</v>
      </c>
      <c r="B511" t="s">
        <v>1622</v>
      </c>
      <c r="C511" t="s">
        <v>1623</v>
      </c>
      <c r="D511" t="s">
        <v>1623</v>
      </c>
      <c r="E511" t="s">
        <v>1622</v>
      </c>
    </row>
    <row r="512" spans="1:5" x14ac:dyDescent="0.25">
      <c r="A512">
        <v>23000608</v>
      </c>
      <c r="B512" t="s">
        <v>599</v>
      </c>
      <c r="C512" t="s">
        <v>1624</v>
      </c>
      <c r="D512" t="s">
        <v>1624</v>
      </c>
      <c r="E512" t="s">
        <v>599</v>
      </c>
    </row>
    <row r="513" spans="1:5" x14ac:dyDescent="0.25">
      <c r="A513">
        <v>23000609</v>
      </c>
      <c r="B513" t="s">
        <v>1625</v>
      </c>
      <c r="C513" t="s">
        <v>1626</v>
      </c>
      <c r="D513" t="s">
        <v>1626</v>
      </c>
      <c r="E513" t="s">
        <v>1625</v>
      </c>
    </row>
    <row r="514" spans="1:5" x14ac:dyDescent="0.25">
      <c r="A514">
        <v>23000610</v>
      </c>
      <c r="B514" t="s">
        <v>1627</v>
      </c>
      <c r="C514" t="s">
        <v>1628</v>
      </c>
      <c r="D514" t="s">
        <v>1628</v>
      </c>
      <c r="E514" t="s">
        <v>1627</v>
      </c>
    </row>
    <row r="515" spans="1:5" x14ac:dyDescent="0.25">
      <c r="A515">
        <v>23000611</v>
      </c>
      <c r="B515" t="s">
        <v>1629</v>
      </c>
      <c r="C515" t="s">
        <v>1630</v>
      </c>
      <c r="D515" t="s">
        <v>1630</v>
      </c>
      <c r="E515" t="s">
        <v>1629</v>
      </c>
    </row>
    <row r="516" spans="1:5" x14ac:dyDescent="0.25">
      <c r="A516">
        <v>23000612</v>
      </c>
      <c r="B516" t="s">
        <v>1631</v>
      </c>
      <c r="C516" t="s">
        <v>1630</v>
      </c>
      <c r="D516" t="s">
        <v>1630</v>
      </c>
      <c r="E516" t="s">
        <v>1631</v>
      </c>
    </row>
    <row r="517" spans="1:5" x14ac:dyDescent="0.25">
      <c r="A517">
        <v>23000613</v>
      </c>
      <c r="B517" t="s">
        <v>1632</v>
      </c>
      <c r="C517" t="s">
        <v>1633</v>
      </c>
      <c r="D517" t="s">
        <v>1633</v>
      </c>
      <c r="E517" t="s">
        <v>1632</v>
      </c>
    </row>
    <row r="518" spans="1:5" x14ac:dyDescent="0.25">
      <c r="A518">
        <v>23000614</v>
      </c>
      <c r="B518" t="s">
        <v>1634</v>
      </c>
      <c r="C518" t="s">
        <v>1635</v>
      </c>
      <c r="D518" t="s">
        <v>1635</v>
      </c>
      <c r="E518" t="s">
        <v>1634</v>
      </c>
    </row>
    <row r="519" spans="1:5" x14ac:dyDescent="0.25">
      <c r="A519">
        <v>23000615</v>
      </c>
      <c r="B519" t="s">
        <v>1636</v>
      </c>
      <c r="C519" t="s">
        <v>1637</v>
      </c>
      <c r="D519" t="s">
        <v>1637</v>
      </c>
      <c r="E519" t="s">
        <v>1636</v>
      </c>
    </row>
    <row r="520" spans="1:5" x14ac:dyDescent="0.25">
      <c r="A520">
        <v>23000616</v>
      </c>
      <c r="B520" t="s">
        <v>1638</v>
      </c>
      <c r="C520" t="s">
        <v>1639</v>
      </c>
      <c r="D520" t="s">
        <v>1639</v>
      </c>
      <c r="E520" t="s">
        <v>1638</v>
      </c>
    </row>
    <row r="521" spans="1:5" x14ac:dyDescent="0.25">
      <c r="A521">
        <v>23000617</v>
      </c>
      <c r="B521" t="s">
        <v>1640</v>
      </c>
      <c r="C521" t="s">
        <v>1417</v>
      </c>
      <c r="D521" t="s">
        <v>1417</v>
      </c>
      <c r="E521" t="s">
        <v>1640</v>
      </c>
    </row>
    <row r="522" spans="1:5" x14ac:dyDescent="0.25">
      <c r="A522">
        <v>23000618</v>
      </c>
      <c r="B522" t="s">
        <v>1641</v>
      </c>
      <c r="C522" t="s">
        <v>1642</v>
      </c>
      <c r="D522" t="s">
        <v>1642</v>
      </c>
      <c r="E522" t="s">
        <v>1641</v>
      </c>
    </row>
    <row r="523" spans="1:5" x14ac:dyDescent="0.25">
      <c r="A523">
        <v>23000619</v>
      </c>
      <c r="B523" t="s">
        <v>1643</v>
      </c>
      <c r="C523" t="s">
        <v>1644</v>
      </c>
      <c r="D523" t="s">
        <v>1644</v>
      </c>
      <c r="E523" t="s">
        <v>1643</v>
      </c>
    </row>
    <row r="524" spans="1:5" x14ac:dyDescent="0.25">
      <c r="A524">
        <v>23000620</v>
      </c>
      <c r="B524" t="s">
        <v>1645</v>
      </c>
      <c r="C524" t="s">
        <v>1646</v>
      </c>
      <c r="D524" t="s">
        <v>1646</v>
      </c>
      <c r="E524" t="s">
        <v>1645</v>
      </c>
    </row>
    <row r="525" spans="1:5" x14ac:dyDescent="0.25">
      <c r="A525">
        <v>23000621</v>
      </c>
      <c r="B525" t="s">
        <v>1448</v>
      </c>
      <c r="C525" t="s">
        <v>1428</v>
      </c>
      <c r="D525" t="s">
        <v>1428</v>
      </c>
      <c r="E525" t="s">
        <v>1448</v>
      </c>
    </row>
    <row r="526" spans="1:5" x14ac:dyDescent="0.25">
      <c r="A526">
        <v>23000622</v>
      </c>
      <c r="B526" t="s">
        <v>1426</v>
      </c>
      <c r="C526" t="s">
        <v>531</v>
      </c>
      <c r="D526" t="s">
        <v>531</v>
      </c>
      <c r="E526" t="s">
        <v>1426</v>
      </c>
    </row>
    <row r="527" spans="1:5" x14ac:dyDescent="0.25">
      <c r="A527">
        <v>23000623</v>
      </c>
      <c r="B527" t="s">
        <v>1429</v>
      </c>
      <c r="C527" t="s">
        <v>1430</v>
      </c>
      <c r="D527" t="s">
        <v>1430</v>
      </c>
      <c r="E527" t="s">
        <v>1429</v>
      </c>
    </row>
    <row r="528" spans="1:5" x14ac:dyDescent="0.25">
      <c r="A528">
        <v>23000624</v>
      </c>
      <c r="B528" t="s">
        <v>1516</v>
      </c>
      <c r="C528" t="s">
        <v>1647</v>
      </c>
      <c r="D528" t="s">
        <v>1647</v>
      </c>
      <c r="E528" t="s">
        <v>1516</v>
      </c>
    </row>
    <row r="529" spans="1:5" x14ac:dyDescent="0.25">
      <c r="A529">
        <v>23000625</v>
      </c>
      <c r="B529" t="s">
        <v>1648</v>
      </c>
      <c r="C529" t="s">
        <v>1649</v>
      </c>
      <c r="D529" t="s">
        <v>1649</v>
      </c>
      <c r="E529" t="s">
        <v>1648</v>
      </c>
    </row>
    <row r="530" spans="1:5" x14ac:dyDescent="0.25">
      <c r="A530">
        <v>23000626</v>
      </c>
      <c r="B530" t="s">
        <v>1650</v>
      </c>
      <c r="C530" t="s">
        <v>1651</v>
      </c>
      <c r="D530" t="s">
        <v>1651</v>
      </c>
      <c r="E530" t="s">
        <v>1650</v>
      </c>
    </row>
    <row r="531" spans="1:5" x14ac:dyDescent="0.25">
      <c r="A531">
        <v>23000627</v>
      </c>
      <c r="B531" t="s">
        <v>1652</v>
      </c>
      <c r="C531" t="s">
        <v>1653</v>
      </c>
      <c r="D531" t="s">
        <v>1653</v>
      </c>
      <c r="E531" t="s">
        <v>1652</v>
      </c>
    </row>
    <row r="532" spans="1:5" x14ac:dyDescent="0.25">
      <c r="A532">
        <v>23000628</v>
      </c>
      <c r="B532" t="s">
        <v>1654</v>
      </c>
      <c r="C532" t="s">
        <v>1655</v>
      </c>
      <c r="D532" t="s">
        <v>1655</v>
      </c>
      <c r="E532" t="s">
        <v>1654</v>
      </c>
    </row>
    <row r="533" spans="1:5" x14ac:dyDescent="0.25">
      <c r="A533">
        <v>23000629</v>
      </c>
      <c r="B533" t="s">
        <v>1656</v>
      </c>
      <c r="C533" t="s">
        <v>1657</v>
      </c>
      <c r="D533" t="s">
        <v>1657</v>
      </c>
      <c r="E533" t="s">
        <v>1656</v>
      </c>
    </row>
    <row r="534" spans="1:5" x14ac:dyDescent="0.25">
      <c r="A534">
        <v>23000630</v>
      </c>
      <c r="B534" t="s">
        <v>1658</v>
      </c>
      <c r="C534" t="s">
        <v>1659</v>
      </c>
      <c r="D534" t="s">
        <v>1659</v>
      </c>
      <c r="E534" t="s">
        <v>1658</v>
      </c>
    </row>
    <row r="535" spans="1:5" x14ac:dyDescent="0.25">
      <c r="A535">
        <v>23000631</v>
      </c>
      <c r="B535" t="s">
        <v>1660</v>
      </c>
      <c r="C535" t="s">
        <v>1661</v>
      </c>
      <c r="D535" t="s">
        <v>1661</v>
      </c>
      <c r="E535" t="s">
        <v>1660</v>
      </c>
    </row>
    <row r="536" spans="1:5" x14ac:dyDescent="0.25">
      <c r="A536">
        <v>23000632</v>
      </c>
      <c r="B536" t="s">
        <v>1662</v>
      </c>
      <c r="C536" t="s">
        <v>1663</v>
      </c>
      <c r="D536" t="s">
        <v>1663</v>
      </c>
      <c r="E536" t="s">
        <v>1662</v>
      </c>
    </row>
    <row r="537" spans="1:5" x14ac:dyDescent="0.25">
      <c r="A537">
        <v>23000633</v>
      </c>
      <c r="B537" t="s">
        <v>1451</v>
      </c>
      <c r="C537" t="s">
        <v>1452</v>
      </c>
      <c r="D537" t="s">
        <v>1452</v>
      </c>
      <c r="E537" t="s">
        <v>1451</v>
      </c>
    </row>
    <row r="538" spans="1:5" x14ac:dyDescent="0.25">
      <c r="A538">
        <v>23000634</v>
      </c>
      <c r="B538" t="s">
        <v>1664</v>
      </c>
      <c r="C538" t="s">
        <v>1665</v>
      </c>
      <c r="D538" t="s">
        <v>1665</v>
      </c>
      <c r="E538" t="s">
        <v>1664</v>
      </c>
    </row>
    <row r="539" spans="1:5" x14ac:dyDescent="0.25">
      <c r="A539">
        <v>23000635</v>
      </c>
      <c r="B539" t="s">
        <v>1666</v>
      </c>
      <c r="C539" t="s">
        <v>1667</v>
      </c>
      <c r="D539" t="s">
        <v>1667</v>
      </c>
      <c r="E539" t="s">
        <v>1666</v>
      </c>
    </row>
    <row r="540" spans="1:5" x14ac:dyDescent="0.25">
      <c r="A540">
        <v>23000636</v>
      </c>
      <c r="B540" t="s">
        <v>1668</v>
      </c>
      <c r="C540" t="s">
        <v>1669</v>
      </c>
      <c r="D540" t="s">
        <v>1669</v>
      </c>
      <c r="E540" t="s">
        <v>1668</v>
      </c>
    </row>
    <row r="541" spans="1:5" x14ac:dyDescent="0.25">
      <c r="A541">
        <v>23000637</v>
      </c>
      <c r="B541" t="s">
        <v>1670</v>
      </c>
      <c r="C541" t="s">
        <v>1671</v>
      </c>
      <c r="D541" t="s">
        <v>1671</v>
      </c>
      <c r="E541" t="s">
        <v>1670</v>
      </c>
    </row>
    <row r="542" spans="1:5" x14ac:dyDescent="0.25">
      <c r="A542">
        <v>23000638</v>
      </c>
      <c r="B542" t="s">
        <v>1672</v>
      </c>
      <c r="C542" t="s">
        <v>1673</v>
      </c>
      <c r="D542" t="s">
        <v>1673</v>
      </c>
      <c r="E542" t="s">
        <v>1672</v>
      </c>
    </row>
    <row r="543" spans="1:5" x14ac:dyDescent="0.25">
      <c r="A543">
        <v>23000639</v>
      </c>
      <c r="B543" t="s">
        <v>1674</v>
      </c>
      <c r="C543" t="s">
        <v>1675</v>
      </c>
      <c r="D543" t="s">
        <v>1675</v>
      </c>
      <c r="E543" t="s">
        <v>1674</v>
      </c>
    </row>
    <row r="544" spans="1:5" x14ac:dyDescent="0.25">
      <c r="A544">
        <v>23000640</v>
      </c>
      <c r="B544" t="s">
        <v>1676</v>
      </c>
      <c r="C544" t="s">
        <v>1659</v>
      </c>
      <c r="D544" t="s">
        <v>1659</v>
      </c>
      <c r="E544" t="s">
        <v>1676</v>
      </c>
    </row>
    <row r="545" spans="1:5" x14ac:dyDescent="0.25">
      <c r="A545">
        <v>23000641</v>
      </c>
      <c r="B545" t="s">
        <v>1677</v>
      </c>
      <c r="C545" t="s">
        <v>1678</v>
      </c>
      <c r="D545" t="s">
        <v>1678</v>
      </c>
      <c r="E545" t="s">
        <v>1677</v>
      </c>
    </row>
    <row r="546" spans="1:5" x14ac:dyDescent="0.25">
      <c r="A546">
        <v>23000642</v>
      </c>
      <c r="B546" t="s">
        <v>1679</v>
      </c>
      <c r="C546" t="s">
        <v>1680</v>
      </c>
      <c r="D546" t="s">
        <v>1680</v>
      </c>
      <c r="E546" t="s">
        <v>1679</v>
      </c>
    </row>
    <row r="547" spans="1:5" x14ac:dyDescent="0.25">
      <c r="A547">
        <v>23000643</v>
      </c>
      <c r="B547" t="s">
        <v>350</v>
      </c>
      <c r="C547" t="s">
        <v>1681</v>
      </c>
      <c r="D547" t="s">
        <v>1681</v>
      </c>
      <c r="E547" t="s">
        <v>350</v>
      </c>
    </row>
    <row r="548" spans="1:5" x14ac:dyDescent="0.25">
      <c r="A548">
        <v>23000644</v>
      </c>
      <c r="B548" t="s">
        <v>577</v>
      </c>
      <c r="C548" t="s">
        <v>1489</v>
      </c>
      <c r="D548" t="s">
        <v>1489</v>
      </c>
      <c r="E548" t="s">
        <v>577</v>
      </c>
    </row>
    <row r="549" spans="1:5" x14ac:dyDescent="0.25">
      <c r="A549">
        <v>23500001</v>
      </c>
      <c r="B549" t="s">
        <v>1682</v>
      </c>
      <c r="C549" t="s">
        <v>1683</v>
      </c>
      <c r="D549" t="s">
        <v>1683</v>
      </c>
      <c r="E549" t="s">
        <v>1682</v>
      </c>
    </row>
    <row r="550" spans="1:5" x14ac:dyDescent="0.25">
      <c r="A550">
        <v>23500004</v>
      </c>
      <c r="B550" t="s">
        <v>1684</v>
      </c>
      <c r="C550" t="s">
        <v>1685</v>
      </c>
      <c r="D550" t="s">
        <v>1685</v>
      </c>
      <c r="E550" t="s">
        <v>1684</v>
      </c>
    </row>
    <row r="551" spans="1:5" x14ac:dyDescent="0.25">
      <c r="A551">
        <v>23500007</v>
      </c>
      <c r="B551" t="s">
        <v>1686</v>
      </c>
      <c r="C551" t="s">
        <v>1687</v>
      </c>
      <c r="D551" t="s">
        <v>1687</v>
      </c>
      <c r="E551" t="s">
        <v>1686</v>
      </c>
    </row>
    <row r="552" spans="1:5" x14ac:dyDescent="0.25">
      <c r="A552">
        <v>23500008</v>
      </c>
      <c r="B552" t="s">
        <v>1688</v>
      </c>
      <c r="C552" t="s">
        <v>1689</v>
      </c>
      <c r="D552" t="s">
        <v>1689</v>
      </c>
      <c r="E552" t="s">
        <v>1688</v>
      </c>
    </row>
    <row r="553" spans="1:5" x14ac:dyDescent="0.25">
      <c r="A553">
        <v>23500012</v>
      </c>
      <c r="B553" t="s">
        <v>1690</v>
      </c>
      <c r="C553" t="s">
        <v>1691</v>
      </c>
      <c r="D553" t="s">
        <v>1691</v>
      </c>
      <c r="E553" t="s">
        <v>1690</v>
      </c>
    </row>
    <row r="554" spans="1:5" x14ac:dyDescent="0.25">
      <c r="A554">
        <v>23500013</v>
      </c>
      <c r="B554" t="s">
        <v>1692</v>
      </c>
      <c r="C554" t="s">
        <v>1693</v>
      </c>
      <c r="D554" t="s">
        <v>1693</v>
      </c>
      <c r="E554" t="s">
        <v>1692</v>
      </c>
    </row>
    <row r="555" spans="1:5" x14ac:dyDescent="0.25">
      <c r="A555">
        <v>23500014</v>
      </c>
      <c r="B555" t="s">
        <v>1694</v>
      </c>
      <c r="C555" t="s">
        <v>1695</v>
      </c>
      <c r="D555" t="s">
        <v>1695</v>
      </c>
      <c r="E555" t="s">
        <v>1694</v>
      </c>
    </row>
    <row r="556" spans="1:5" x14ac:dyDescent="0.25">
      <c r="A556">
        <v>23500015</v>
      </c>
      <c r="B556" t="s">
        <v>1696</v>
      </c>
      <c r="C556" t="s">
        <v>1697</v>
      </c>
      <c r="D556" t="s">
        <v>1697</v>
      </c>
      <c r="E556" t="s">
        <v>1696</v>
      </c>
    </row>
    <row r="557" spans="1:5" x14ac:dyDescent="0.25">
      <c r="A557">
        <v>23500021</v>
      </c>
      <c r="B557" t="s">
        <v>1698</v>
      </c>
      <c r="C557" t="s">
        <v>1699</v>
      </c>
      <c r="D557" t="s">
        <v>1699</v>
      </c>
      <c r="E557" t="s">
        <v>1698</v>
      </c>
    </row>
    <row r="558" spans="1:5" x14ac:dyDescent="0.25">
      <c r="A558">
        <v>23500022</v>
      </c>
      <c r="B558" t="s">
        <v>1698</v>
      </c>
      <c r="C558" t="s">
        <v>1699</v>
      </c>
      <c r="D558" t="s">
        <v>1699</v>
      </c>
      <c r="E558" t="s">
        <v>1698</v>
      </c>
    </row>
    <row r="559" spans="1:5" x14ac:dyDescent="0.25">
      <c r="A559">
        <v>23500026</v>
      </c>
      <c r="B559" t="s">
        <v>1700</v>
      </c>
      <c r="C559" t="s">
        <v>1701</v>
      </c>
      <c r="D559" t="s">
        <v>1701</v>
      </c>
      <c r="E559" t="s">
        <v>1700</v>
      </c>
    </row>
    <row r="560" spans="1:5" x14ac:dyDescent="0.25">
      <c r="A560">
        <v>23500029</v>
      </c>
      <c r="B560" t="s">
        <v>1702</v>
      </c>
      <c r="C560" t="s">
        <v>1703</v>
      </c>
      <c r="D560" t="s">
        <v>1703</v>
      </c>
      <c r="E560" t="s">
        <v>1702</v>
      </c>
    </row>
    <row r="561" spans="1:5" x14ac:dyDescent="0.25">
      <c r="A561">
        <v>23500030</v>
      </c>
      <c r="B561" t="s">
        <v>1704</v>
      </c>
      <c r="C561" t="s">
        <v>1705</v>
      </c>
      <c r="D561" t="s">
        <v>1705</v>
      </c>
      <c r="E561" t="s">
        <v>1704</v>
      </c>
    </row>
    <row r="562" spans="1:5" x14ac:dyDescent="0.25">
      <c r="A562">
        <v>23500032</v>
      </c>
      <c r="B562" t="s">
        <v>1706</v>
      </c>
      <c r="C562" t="s">
        <v>1707</v>
      </c>
      <c r="D562" t="s">
        <v>1707</v>
      </c>
      <c r="E562" t="s">
        <v>1706</v>
      </c>
    </row>
    <row r="563" spans="1:5" x14ac:dyDescent="0.25">
      <c r="A563">
        <v>23500033</v>
      </c>
      <c r="B563" t="s">
        <v>1708</v>
      </c>
      <c r="C563" t="s">
        <v>1709</v>
      </c>
      <c r="D563" t="s">
        <v>1709</v>
      </c>
      <c r="E563" t="s">
        <v>1708</v>
      </c>
    </row>
    <row r="564" spans="1:5" x14ac:dyDescent="0.25">
      <c r="A564">
        <v>23500034</v>
      </c>
      <c r="B564" t="s">
        <v>1710</v>
      </c>
      <c r="C564" t="s">
        <v>1711</v>
      </c>
      <c r="D564" t="s">
        <v>1711</v>
      </c>
      <c r="E564" t="s">
        <v>1710</v>
      </c>
    </row>
    <row r="565" spans="1:5" x14ac:dyDescent="0.25">
      <c r="A565">
        <v>23500035</v>
      </c>
      <c r="B565" t="s">
        <v>1712</v>
      </c>
      <c r="C565" t="s">
        <v>1713</v>
      </c>
      <c r="D565" t="s">
        <v>1713</v>
      </c>
      <c r="E565" t="s">
        <v>1712</v>
      </c>
    </row>
    <row r="566" spans="1:5" x14ac:dyDescent="0.25">
      <c r="A566">
        <v>23500036</v>
      </c>
      <c r="B566" t="s">
        <v>1714</v>
      </c>
      <c r="C566" t="s">
        <v>1715</v>
      </c>
      <c r="D566" t="s">
        <v>1715</v>
      </c>
      <c r="E566" t="s">
        <v>1714</v>
      </c>
    </row>
    <row r="567" spans="1:5" x14ac:dyDescent="0.25">
      <c r="A567">
        <v>23500037</v>
      </c>
      <c r="B567" t="s">
        <v>1716</v>
      </c>
      <c r="C567" t="s">
        <v>1717</v>
      </c>
      <c r="D567" t="s">
        <v>1717</v>
      </c>
      <c r="E567" t="s">
        <v>1716</v>
      </c>
    </row>
    <row r="568" spans="1:5" x14ac:dyDescent="0.25">
      <c r="A568">
        <v>23500039</v>
      </c>
      <c r="B568" t="s">
        <v>1718</v>
      </c>
      <c r="C568" t="s">
        <v>1719</v>
      </c>
      <c r="D568" t="s">
        <v>1719</v>
      </c>
      <c r="E568" t="s">
        <v>1718</v>
      </c>
    </row>
    <row r="569" spans="1:5" x14ac:dyDescent="0.25">
      <c r="A569">
        <v>23500040</v>
      </c>
      <c r="B569" t="s">
        <v>1720</v>
      </c>
      <c r="C569" t="s">
        <v>1720</v>
      </c>
      <c r="D569" t="s">
        <v>1720</v>
      </c>
      <c r="E569" t="s">
        <v>1720</v>
      </c>
    </row>
    <row r="570" spans="1:5" x14ac:dyDescent="0.25">
      <c r="A570">
        <v>23500041</v>
      </c>
      <c r="B570" t="s">
        <v>1721</v>
      </c>
      <c r="C570" t="s">
        <v>1722</v>
      </c>
      <c r="D570" t="s">
        <v>1722</v>
      </c>
      <c r="E570" t="s">
        <v>1721</v>
      </c>
    </row>
    <row r="571" spans="1:5" x14ac:dyDescent="0.25">
      <c r="A571">
        <v>23500042</v>
      </c>
      <c r="B571" t="s">
        <v>1723</v>
      </c>
      <c r="C571" t="s">
        <v>1724</v>
      </c>
      <c r="D571" t="s">
        <v>1724</v>
      </c>
      <c r="E571" t="s">
        <v>1723</v>
      </c>
    </row>
    <row r="572" spans="1:5" x14ac:dyDescent="0.25">
      <c r="A572">
        <v>23500043</v>
      </c>
      <c r="B572" t="s">
        <v>1725</v>
      </c>
      <c r="C572" t="s">
        <v>1726</v>
      </c>
      <c r="D572" t="s">
        <v>1726</v>
      </c>
      <c r="E572" t="s">
        <v>1725</v>
      </c>
    </row>
    <row r="573" spans="1:5" x14ac:dyDescent="0.25">
      <c r="A573">
        <v>23500044</v>
      </c>
      <c r="B573" t="s">
        <v>1727</v>
      </c>
      <c r="C573" t="s">
        <v>1728</v>
      </c>
      <c r="D573" t="s">
        <v>1728</v>
      </c>
      <c r="E573" t="s">
        <v>1727</v>
      </c>
    </row>
    <row r="574" spans="1:5" x14ac:dyDescent="0.25">
      <c r="A574">
        <v>23500046</v>
      </c>
      <c r="B574" t="s">
        <v>1729</v>
      </c>
      <c r="C574" t="s">
        <v>1729</v>
      </c>
      <c r="D574" t="s">
        <v>1729</v>
      </c>
      <c r="E574" t="s">
        <v>1729</v>
      </c>
    </row>
    <row r="575" spans="1:5" x14ac:dyDescent="0.25">
      <c r="A575">
        <v>23500047</v>
      </c>
      <c r="B575" t="s">
        <v>1730</v>
      </c>
      <c r="C575" t="s">
        <v>1731</v>
      </c>
      <c r="D575" t="s">
        <v>1731</v>
      </c>
      <c r="E575" t="s">
        <v>1730</v>
      </c>
    </row>
    <row r="576" spans="1:5" x14ac:dyDescent="0.25">
      <c r="A576">
        <v>23500048</v>
      </c>
      <c r="B576" t="s">
        <v>1732</v>
      </c>
      <c r="C576" t="s">
        <v>1733</v>
      </c>
      <c r="D576" t="s">
        <v>1733</v>
      </c>
      <c r="E576" t="s">
        <v>1732</v>
      </c>
    </row>
    <row r="577" spans="1:5" x14ac:dyDescent="0.25">
      <c r="A577">
        <v>23500049</v>
      </c>
      <c r="B577" t="s">
        <v>1734</v>
      </c>
      <c r="C577" t="s">
        <v>1735</v>
      </c>
      <c r="D577" t="s">
        <v>1735</v>
      </c>
      <c r="E577" t="s">
        <v>1734</v>
      </c>
    </row>
    <row r="578" spans="1:5" x14ac:dyDescent="0.25">
      <c r="A578">
        <v>23500050</v>
      </c>
      <c r="B578" t="s">
        <v>1736</v>
      </c>
      <c r="C578" t="s">
        <v>1737</v>
      </c>
      <c r="D578" t="s">
        <v>1737</v>
      </c>
      <c r="E578" t="s">
        <v>1736</v>
      </c>
    </row>
    <row r="579" spans="1:5" x14ac:dyDescent="0.25">
      <c r="A579">
        <v>23500051</v>
      </c>
      <c r="B579" t="s">
        <v>1738</v>
      </c>
      <c r="C579" t="s">
        <v>1739</v>
      </c>
      <c r="D579" t="s">
        <v>1739</v>
      </c>
      <c r="E579" t="s">
        <v>1738</v>
      </c>
    </row>
    <row r="580" spans="1:5" x14ac:dyDescent="0.25">
      <c r="A580">
        <v>23500060</v>
      </c>
      <c r="B580" t="s">
        <v>1740</v>
      </c>
      <c r="C580" t="s">
        <v>1741</v>
      </c>
      <c r="D580" t="s">
        <v>1741</v>
      </c>
      <c r="E580" t="s">
        <v>1740</v>
      </c>
    </row>
    <row r="581" spans="1:5" x14ac:dyDescent="0.25">
      <c r="A581">
        <v>23500061</v>
      </c>
      <c r="B581" t="s">
        <v>1742</v>
      </c>
      <c r="C581" t="s">
        <v>1743</v>
      </c>
      <c r="D581" t="s">
        <v>1743</v>
      </c>
      <c r="E581" t="s">
        <v>1742</v>
      </c>
    </row>
    <row r="582" spans="1:5" x14ac:dyDescent="0.25">
      <c r="A582">
        <v>23500062</v>
      </c>
      <c r="B582" t="s">
        <v>1744</v>
      </c>
      <c r="C582" t="s">
        <v>64</v>
      </c>
      <c r="D582" t="s">
        <v>64</v>
      </c>
      <c r="E582" t="s">
        <v>1744</v>
      </c>
    </row>
    <row r="583" spans="1:5" x14ac:dyDescent="0.25">
      <c r="A583">
        <v>23500076</v>
      </c>
      <c r="B583" t="s">
        <v>1745</v>
      </c>
      <c r="C583" t="s">
        <v>1746</v>
      </c>
      <c r="D583" t="s">
        <v>1746</v>
      </c>
      <c r="E583" t="s">
        <v>1745</v>
      </c>
    </row>
    <row r="584" spans="1:5" x14ac:dyDescent="0.25">
      <c r="A584">
        <v>23500083</v>
      </c>
      <c r="B584" t="s">
        <v>1747</v>
      </c>
      <c r="C584" t="s">
        <v>1748</v>
      </c>
      <c r="D584" t="s">
        <v>1748</v>
      </c>
      <c r="E584" t="s">
        <v>1747</v>
      </c>
    </row>
    <row r="585" spans="1:5" x14ac:dyDescent="0.25">
      <c r="A585">
        <v>23500084</v>
      </c>
      <c r="B585" t="s">
        <v>1749</v>
      </c>
      <c r="C585" t="s">
        <v>1750</v>
      </c>
      <c r="D585" t="s">
        <v>1750</v>
      </c>
      <c r="E585" t="s">
        <v>1749</v>
      </c>
    </row>
    <row r="586" spans="1:5" x14ac:dyDescent="0.25">
      <c r="A586">
        <v>23500088</v>
      </c>
      <c r="B586" t="s">
        <v>1751</v>
      </c>
      <c r="C586" t="s">
        <v>1746</v>
      </c>
      <c r="D586" t="s">
        <v>1746</v>
      </c>
      <c r="E586" t="s">
        <v>1751</v>
      </c>
    </row>
    <row r="587" spans="1:5" x14ac:dyDescent="0.25">
      <c r="A587">
        <v>23500089</v>
      </c>
      <c r="B587" t="s">
        <v>1752</v>
      </c>
      <c r="C587" t="s">
        <v>1753</v>
      </c>
      <c r="D587" t="s">
        <v>1753</v>
      </c>
      <c r="E587" t="s">
        <v>1752</v>
      </c>
    </row>
    <row r="588" spans="1:5" x14ac:dyDescent="0.25">
      <c r="A588">
        <v>23500090</v>
      </c>
      <c r="B588" t="s">
        <v>1754</v>
      </c>
      <c r="C588" t="s">
        <v>1755</v>
      </c>
      <c r="D588" t="s">
        <v>1755</v>
      </c>
      <c r="E588" t="s">
        <v>1754</v>
      </c>
    </row>
    <row r="589" spans="1:5" x14ac:dyDescent="0.25">
      <c r="A589">
        <v>23500091</v>
      </c>
      <c r="B589" t="s">
        <v>1756</v>
      </c>
      <c r="C589" t="s">
        <v>1757</v>
      </c>
      <c r="D589" t="s">
        <v>1757</v>
      </c>
      <c r="E589" t="s">
        <v>1756</v>
      </c>
    </row>
    <row r="590" spans="1:5" x14ac:dyDescent="0.25">
      <c r="A590">
        <v>23500093</v>
      </c>
      <c r="B590" t="s">
        <v>1758</v>
      </c>
      <c r="C590" t="s">
        <v>1759</v>
      </c>
      <c r="D590" t="s">
        <v>1759</v>
      </c>
      <c r="E590" t="s">
        <v>1758</v>
      </c>
    </row>
    <row r="591" spans="1:5" x14ac:dyDescent="0.25">
      <c r="A591">
        <v>23500094</v>
      </c>
      <c r="B591" t="s">
        <v>1760</v>
      </c>
      <c r="C591" t="s">
        <v>1761</v>
      </c>
      <c r="D591" t="s">
        <v>1761</v>
      </c>
      <c r="E591" t="s">
        <v>1760</v>
      </c>
    </row>
    <row r="592" spans="1:5" x14ac:dyDescent="0.25">
      <c r="A592">
        <v>23500095</v>
      </c>
      <c r="B592" t="s">
        <v>1762</v>
      </c>
      <c r="C592" t="s">
        <v>1763</v>
      </c>
      <c r="D592" t="s">
        <v>1763</v>
      </c>
      <c r="E592" t="s">
        <v>1762</v>
      </c>
    </row>
    <row r="593" spans="1:5" x14ac:dyDescent="0.25">
      <c r="A593">
        <v>23500097</v>
      </c>
      <c r="B593" t="s">
        <v>1764</v>
      </c>
      <c r="C593" t="s">
        <v>1765</v>
      </c>
      <c r="D593" t="s">
        <v>1765</v>
      </c>
      <c r="E593" t="s">
        <v>1764</v>
      </c>
    </row>
    <row r="594" spans="1:5" x14ac:dyDescent="0.25">
      <c r="A594">
        <v>23500098</v>
      </c>
      <c r="B594" t="s">
        <v>1766</v>
      </c>
      <c r="C594" t="s">
        <v>1767</v>
      </c>
      <c r="D594" t="s">
        <v>1767</v>
      </c>
      <c r="E594" t="s">
        <v>1766</v>
      </c>
    </row>
    <row r="595" spans="1:5" x14ac:dyDescent="0.25">
      <c r="A595">
        <v>23500099</v>
      </c>
      <c r="B595" t="s">
        <v>1768</v>
      </c>
      <c r="C595" t="s">
        <v>1768</v>
      </c>
      <c r="D595" t="s">
        <v>1768</v>
      </c>
      <c r="E595" t="s">
        <v>1768</v>
      </c>
    </row>
    <row r="596" spans="1:5" x14ac:dyDescent="0.25">
      <c r="A596">
        <v>23500101</v>
      </c>
      <c r="B596" t="s">
        <v>1769</v>
      </c>
      <c r="C596" t="s">
        <v>1769</v>
      </c>
      <c r="D596" t="s">
        <v>1769</v>
      </c>
      <c r="E596" t="s">
        <v>1769</v>
      </c>
    </row>
    <row r="597" spans="1:5" x14ac:dyDescent="0.25">
      <c r="A597">
        <v>23500102</v>
      </c>
      <c r="B597" t="s">
        <v>1770</v>
      </c>
      <c r="C597" t="s">
        <v>1770</v>
      </c>
      <c r="D597" t="s">
        <v>1770</v>
      </c>
      <c r="E597" t="s">
        <v>1770</v>
      </c>
    </row>
    <row r="598" spans="1:5" x14ac:dyDescent="0.25">
      <c r="A598">
        <v>23500103</v>
      </c>
      <c r="B598" t="s">
        <v>1771</v>
      </c>
      <c r="C598" t="s">
        <v>1771</v>
      </c>
      <c r="D598" t="s">
        <v>1771</v>
      </c>
      <c r="E598" t="s">
        <v>1771</v>
      </c>
    </row>
    <row r="599" spans="1:5" x14ac:dyDescent="0.25">
      <c r="A599">
        <v>23500104</v>
      </c>
      <c r="B599" t="s">
        <v>1772</v>
      </c>
      <c r="C599" t="s">
        <v>1773</v>
      </c>
      <c r="D599" t="s">
        <v>1773</v>
      </c>
      <c r="E599" t="s">
        <v>1772</v>
      </c>
    </row>
    <row r="600" spans="1:5" x14ac:dyDescent="0.25">
      <c r="A600">
        <v>23500105</v>
      </c>
      <c r="B600" t="s">
        <v>1774</v>
      </c>
      <c r="C600" t="s">
        <v>1775</v>
      </c>
      <c r="D600" t="s">
        <v>1775</v>
      </c>
      <c r="E600" t="s">
        <v>1774</v>
      </c>
    </row>
    <row r="601" spans="1:5" x14ac:dyDescent="0.25">
      <c r="A601">
        <v>23500106</v>
      </c>
      <c r="B601" t="s">
        <v>1776</v>
      </c>
      <c r="C601" t="s">
        <v>1776</v>
      </c>
      <c r="D601" t="s">
        <v>1776</v>
      </c>
      <c r="E601" t="s">
        <v>1776</v>
      </c>
    </row>
    <row r="602" spans="1:5" x14ac:dyDescent="0.25">
      <c r="A602">
        <v>23500107</v>
      </c>
      <c r="B602" t="s">
        <v>1777</v>
      </c>
      <c r="C602" t="s">
        <v>1777</v>
      </c>
      <c r="D602" t="s">
        <v>1777</v>
      </c>
      <c r="E602" t="s">
        <v>1777</v>
      </c>
    </row>
    <row r="603" spans="1:5" x14ac:dyDescent="0.25">
      <c r="A603">
        <v>23500108</v>
      </c>
      <c r="B603" t="s">
        <v>1778</v>
      </c>
      <c r="C603" t="s">
        <v>1778</v>
      </c>
      <c r="D603" t="s">
        <v>1778</v>
      </c>
      <c r="E603" t="s">
        <v>1778</v>
      </c>
    </row>
    <row r="604" spans="1:5" x14ac:dyDescent="0.25">
      <c r="A604">
        <v>23500109</v>
      </c>
      <c r="B604" t="s">
        <v>1779</v>
      </c>
      <c r="C604" t="s">
        <v>1779</v>
      </c>
      <c r="D604" t="s">
        <v>1779</v>
      </c>
      <c r="E604" t="s">
        <v>1779</v>
      </c>
    </row>
    <row r="605" spans="1:5" x14ac:dyDescent="0.25">
      <c r="A605">
        <v>23500110</v>
      </c>
      <c r="B605" t="s">
        <v>1780</v>
      </c>
      <c r="C605" t="s">
        <v>1780</v>
      </c>
      <c r="D605" t="s">
        <v>1780</v>
      </c>
      <c r="E605" t="s">
        <v>1780</v>
      </c>
    </row>
    <row r="606" spans="1:5" x14ac:dyDescent="0.25">
      <c r="A606">
        <v>23500111</v>
      </c>
      <c r="B606" t="s">
        <v>1781</v>
      </c>
      <c r="C606" t="s">
        <v>1781</v>
      </c>
      <c r="D606" t="s">
        <v>1781</v>
      </c>
      <c r="E606" t="s">
        <v>1781</v>
      </c>
    </row>
    <row r="607" spans="1:5" x14ac:dyDescent="0.25">
      <c r="A607">
        <v>23500112</v>
      </c>
      <c r="B607" t="s">
        <v>1782</v>
      </c>
      <c r="C607" t="s">
        <v>1782</v>
      </c>
      <c r="D607" t="s">
        <v>1782</v>
      </c>
      <c r="E607" t="s">
        <v>1782</v>
      </c>
    </row>
    <row r="608" spans="1:5" x14ac:dyDescent="0.25">
      <c r="A608">
        <v>23500113</v>
      </c>
      <c r="B608" t="s">
        <v>1783</v>
      </c>
      <c r="C608" t="s">
        <v>1783</v>
      </c>
      <c r="D608" t="s">
        <v>1783</v>
      </c>
      <c r="E608" t="s">
        <v>1783</v>
      </c>
    </row>
    <row r="609" spans="1:5" x14ac:dyDescent="0.25">
      <c r="A609">
        <v>23500114</v>
      </c>
      <c r="B609" t="s">
        <v>1784</v>
      </c>
      <c r="C609" t="s">
        <v>1784</v>
      </c>
      <c r="D609" t="s">
        <v>1784</v>
      </c>
      <c r="E609" t="s">
        <v>1784</v>
      </c>
    </row>
    <row r="610" spans="1:5" x14ac:dyDescent="0.25">
      <c r="A610">
        <v>23500115</v>
      </c>
      <c r="B610" t="s">
        <v>1785</v>
      </c>
      <c r="C610" t="s">
        <v>1786</v>
      </c>
      <c r="D610" t="s">
        <v>1786</v>
      </c>
      <c r="E610" t="s">
        <v>1785</v>
      </c>
    </row>
    <row r="611" spans="1:5" x14ac:dyDescent="0.25">
      <c r="A611">
        <v>23500116</v>
      </c>
      <c r="B611" t="s">
        <v>1787</v>
      </c>
      <c r="C611" t="s">
        <v>1787</v>
      </c>
      <c r="D611" t="s">
        <v>1787</v>
      </c>
      <c r="E611" t="s">
        <v>1787</v>
      </c>
    </row>
    <row r="612" spans="1:5" x14ac:dyDescent="0.25">
      <c r="A612">
        <v>23500117</v>
      </c>
      <c r="B612" t="s">
        <v>1788</v>
      </c>
      <c r="C612" t="s">
        <v>1789</v>
      </c>
      <c r="D612" t="s">
        <v>1789</v>
      </c>
      <c r="E612" t="s">
        <v>1788</v>
      </c>
    </row>
    <row r="613" spans="1:5" x14ac:dyDescent="0.25">
      <c r="A613">
        <v>23500118</v>
      </c>
      <c r="B613" t="s">
        <v>1788</v>
      </c>
      <c r="C613" t="s">
        <v>1789</v>
      </c>
      <c r="D613" t="s">
        <v>1789</v>
      </c>
      <c r="E613" t="s">
        <v>1788</v>
      </c>
    </row>
    <row r="614" spans="1:5" x14ac:dyDescent="0.25">
      <c r="A614">
        <v>23500119</v>
      </c>
      <c r="B614" t="s">
        <v>1790</v>
      </c>
      <c r="C614" t="s">
        <v>1790</v>
      </c>
      <c r="D614" t="s">
        <v>1790</v>
      </c>
      <c r="E614" t="s">
        <v>1790</v>
      </c>
    </row>
    <row r="615" spans="1:5" x14ac:dyDescent="0.25">
      <c r="A615">
        <v>23500120</v>
      </c>
      <c r="B615" t="s">
        <v>1791</v>
      </c>
      <c r="C615" t="s">
        <v>1791</v>
      </c>
      <c r="D615" t="s">
        <v>1791</v>
      </c>
      <c r="E615" t="s">
        <v>1791</v>
      </c>
    </row>
    <row r="616" spans="1:5" x14ac:dyDescent="0.25">
      <c r="A616">
        <v>23500121</v>
      </c>
      <c r="B616" t="s">
        <v>1792</v>
      </c>
      <c r="C616" t="s">
        <v>1793</v>
      </c>
      <c r="D616" t="s">
        <v>1793</v>
      </c>
      <c r="E616" t="s">
        <v>1792</v>
      </c>
    </row>
    <row r="617" spans="1:5" x14ac:dyDescent="0.25">
      <c r="A617">
        <v>23500122</v>
      </c>
      <c r="B617" t="s">
        <v>1768</v>
      </c>
      <c r="C617" t="s">
        <v>1768</v>
      </c>
      <c r="D617" t="s">
        <v>1768</v>
      </c>
      <c r="E617" t="s">
        <v>1768</v>
      </c>
    </row>
    <row r="618" spans="1:5" x14ac:dyDescent="0.25">
      <c r="A618">
        <v>23500124</v>
      </c>
      <c r="B618" t="s">
        <v>1794</v>
      </c>
      <c r="C618" t="s">
        <v>1794</v>
      </c>
      <c r="D618" t="s">
        <v>1794</v>
      </c>
      <c r="E618" t="s">
        <v>1794</v>
      </c>
    </row>
    <row r="619" spans="1:5" x14ac:dyDescent="0.25">
      <c r="A619">
        <v>23500125</v>
      </c>
      <c r="B619" t="s">
        <v>1795</v>
      </c>
      <c r="C619" t="s">
        <v>1795</v>
      </c>
      <c r="D619" t="s">
        <v>1795</v>
      </c>
      <c r="E619" t="s">
        <v>1795</v>
      </c>
    </row>
    <row r="620" spans="1:5" x14ac:dyDescent="0.25">
      <c r="A620">
        <v>23500129</v>
      </c>
      <c r="B620" t="s">
        <v>1796</v>
      </c>
      <c r="C620" t="s">
        <v>1796</v>
      </c>
      <c r="D620" t="s">
        <v>1796</v>
      </c>
      <c r="E620" t="s">
        <v>1796</v>
      </c>
    </row>
    <row r="621" spans="1:5" x14ac:dyDescent="0.25">
      <c r="A621">
        <v>23500130</v>
      </c>
      <c r="B621" t="s">
        <v>1797</v>
      </c>
      <c r="C621" t="s">
        <v>1797</v>
      </c>
      <c r="D621" t="s">
        <v>1797</v>
      </c>
      <c r="E621" t="s">
        <v>1797</v>
      </c>
    </row>
    <row r="622" spans="1:5" x14ac:dyDescent="0.25">
      <c r="A622">
        <v>23500131</v>
      </c>
      <c r="B622" t="s">
        <v>1798</v>
      </c>
      <c r="C622" t="s">
        <v>1798</v>
      </c>
      <c r="D622" t="s">
        <v>1798</v>
      </c>
      <c r="E622" t="s">
        <v>1798</v>
      </c>
    </row>
    <row r="623" spans="1:5" x14ac:dyDescent="0.25">
      <c r="A623">
        <v>23500132</v>
      </c>
      <c r="B623" t="s">
        <v>1799</v>
      </c>
      <c r="C623" t="s">
        <v>1799</v>
      </c>
      <c r="D623" t="s">
        <v>1799</v>
      </c>
      <c r="E623" t="s">
        <v>1799</v>
      </c>
    </row>
    <row r="624" spans="1:5" x14ac:dyDescent="0.25">
      <c r="A624">
        <v>23500133</v>
      </c>
      <c r="B624" t="s">
        <v>1800</v>
      </c>
      <c r="C624" t="s">
        <v>1800</v>
      </c>
      <c r="D624" t="s">
        <v>1800</v>
      </c>
      <c r="E624" t="s">
        <v>1800</v>
      </c>
    </row>
    <row r="625" spans="1:5" x14ac:dyDescent="0.25">
      <c r="A625">
        <v>23500134</v>
      </c>
      <c r="B625" t="s">
        <v>1801</v>
      </c>
      <c r="C625" t="s">
        <v>1802</v>
      </c>
      <c r="D625" t="s">
        <v>1802</v>
      </c>
      <c r="E625" t="s">
        <v>1801</v>
      </c>
    </row>
    <row r="626" spans="1:5" x14ac:dyDescent="0.25">
      <c r="A626">
        <v>23500135</v>
      </c>
      <c r="B626" t="s">
        <v>1803</v>
      </c>
      <c r="C626" t="s">
        <v>1803</v>
      </c>
      <c r="D626" t="s">
        <v>1803</v>
      </c>
      <c r="E626" t="s">
        <v>1803</v>
      </c>
    </row>
    <row r="627" spans="1:5" x14ac:dyDescent="0.25">
      <c r="A627">
        <v>23500136</v>
      </c>
      <c r="B627" t="s">
        <v>1804</v>
      </c>
      <c r="C627" t="s">
        <v>1804</v>
      </c>
      <c r="D627" t="s">
        <v>1804</v>
      </c>
      <c r="E627" t="s">
        <v>1804</v>
      </c>
    </row>
    <row r="628" spans="1:5" x14ac:dyDescent="0.25">
      <c r="A628">
        <v>23500137</v>
      </c>
      <c r="B628" t="s">
        <v>1805</v>
      </c>
      <c r="C628" t="s">
        <v>1805</v>
      </c>
      <c r="D628" t="s">
        <v>1805</v>
      </c>
      <c r="E628" t="s">
        <v>1805</v>
      </c>
    </row>
    <row r="629" spans="1:5" x14ac:dyDescent="0.25">
      <c r="A629">
        <v>23500138</v>
      </c>
      <c r="B629" t="s">
        <v>1806</v>
      </c>
      <c r="C629" t="s">
        <v>1806</v>
      </c>
      <c r="D629" t="s">
        <v>1806</v>
      </c>
      <c r="E629" t="s">
        <v>1806</v>
      </c>
    </row>
    <row r="630" spans="1:5" x14ac:dyDescent="0.25">
      <c r="A630">
        <v>23500139</v>
      </c>
      <c r="B630" t="s">
        <v>1807</v>
      </c>
      <c r="C630" t="s">
        <v>1807</v>
      </c>
      <c r="D630" t="s">
        <v>1807</v>
      </c>
      <c r="E630" t="s">
        <v>1807</v>
      </c>
    </row>
    <row r="631" spans="1:5" x14ac:dyDescent="0.25">
      <c r="A631">
        <v>23500140</v>
      </c>
      <c r="B631" t="s">
        <v>1808</v>
      </c>
      <c r="C631" t="s">
        <v>1808</v>
      </c>
      <c r="D631" t="s">
        <v>1808</v>
      </c>
      <c r="E631" t="s">
        <v>1808</v>
      </c>
    </row>
    <row r="632" spans="1:5" x14ac:dyDescent="0.25">
      <c r="A632">
        <v>23500141</v>
      </c>
      <c r="B632" t="s">
        <v>1809</v>
      </c>
      <c r="C632" t="s">
        <v>1809</v>
      </c>
      <c r="D632" t="s">
        <v>1809</v>
      </c>
      <c r="E632" t="s">
        <v>1809</v>
      </c>
    </row>
    <row r="633" spans="1:5" x14ac:dyDescent="0.25">
      <c r="A633">
        <v>23500142</v>
      </c>
      <c r="B633" t="s">
        <v>1810</v>
      </c>
      <c r="C633" t="s">
        <v>1810</v>
      </c>
      <c r="D633" t="s">
        <v>1810</v>
      </c>
      <c r="E633" t="s">
        <v>1810</v>
      </c>
    </row>
    <row r="634" spans="1:5" x14ac:dyDescent="0.25">
      <c r="A634">
        <v>23500143</v>
      </c>
      <c r="B634" t="s">
        <v>1811</v>
      </c>
      <c r="C634" t="s">
        <v>1811</v>
      </c>
      <c r="D634" t="s">
        <v>1811</v>
      </c>
      <c r="E634" t="s">
        <v>1811</v>
      </c>
    </row>
    <row r="635" spans="1:5" x14ac:dyDescent="0.25">
      <c r="A635">
        <v>23500144</v>
      </c>
      <c r="B635" t="s">
        <v>1812</v>
      </c>
      <c r="C635" t="s">
        <v>1812</v>
      </c>
      <c r="D635" t="s">
        <v>1812</v>
      </c>
      <c r="E635" t="s">
        <v>1812</v>
      </c>
    </row>
    <row r="636" spans="1:5" x14ac:dyDescent="0.25">
      <c r="A636">
        <v>23500145</v>
      </c>
      <c r="B636" t="s">
        <v>1813</v>
      </c>
      <c r="C636" t="s">
        <v>1813</v>
      </c>
      <c r="D636" t="s">
        <v>1813</v>
      </c>
      <c r="E636" t="s">
        <v>1813</v>
      </c>
    </row>
    <row r="637" spans="1:5" x14ac:dyDescent="0.25">
      <c r="A637">
        <v>23500146</v>
      </c>
      <c r="B637" t="s">
        <v>1814</v>
      </c>
      <c r="C637" t="s">
        <v>1814</v>
      </c>
      <c r="D637" t="s">
        <v>1814</v>
      </c>
      <c r="E637" t="s">
        <v>1814</v>
      </c>
    </row>
    <row r="638" spans="1:5" x14ac:dyDescent="0.25">
      <c r="A638">
        <v>23500148</v>
      </c>
      <c r="B638" t="s">
        <v>1815</v>
      </c>
      <c r="C638" t="s">
        <v>1815</v>
      </c>
      <c r="D638" t="s">
        <v>1815</v>
      </c>
      <c r="E638" t="s">
        <v>1815</v>
      </c>
    </row>
    <row r="639" spans="1:5" x14ac:dyDescent="0.25">
      <c r="A639">
        <v>23500150</v>
      </c>
      <c r="B639" t="s">
        <v>1816</v>
      </c>
      <c r="C639" t="s">
        <v>1817</v>
      </c>
      <c r="D639" t="s">
        <v>1817</v>
      </c>
      <c r="E639" t="s">
        <v>1816</v>
      </c>
    </row>
    <row r="640" spans="1:5" x14ac:dyDescent="0.25">
      <c r="A640">
        <v>23500155</v>
      </c>
      <c r="B640" t="s">
        <v>1818</v>
      </c>
      <c r="C640" t="s">
        <v>1819</v>
      </c>
      <c r="D640" t="s">
        <v>1819</v>
      </c>
      <c r="E640" t="s">
        <v>1818</v>
      </c>
    </row>
    <row r="641" spans="1:5" x14ac:dyDescent="0.25">
      <c r="A641">
        <v>23500156</v>
      </c>
      <c r="B641" t="s">
        <v>1820</v>
      </c>
      <c r="C641" t="s">
        <v>1821</v>
      </c>
      <c r="D641" t="s">
        <v>1821</v>
      </c>
      <c r="E641" t="s">
        <v>1820</v>
      </c>
    </row>
    <row r="642" spans="1:5" x14ac:dyDescent="0.25">
      <c r="A642">
        <v>23500159</v>
      </c>
      <c r="B642" t="s">
        <v>1822</v>
      </c>
      <c r="C642" t="s">
        <v>1822</v>
      </c>
      <c r="D642" t="s">
        <v>1822</v>
      </c>
      <c r="E642" t="s">
        <v>1822</v>
      </c>
    </row>
    <row r="643" spans="1:5" x14ac:dyDescent="0.25">
      <c r="A643">
        <v>23500160</v>
      </c>
      <c r="B643" t="s">
        <v>1823</v>
      </c>
      <c r="C643" t="s">
        <v>1823</v>
      </c>
      <c r="D643" t="s">
        <v>1823</v>
      </c>
      <c r="E643" t="s">
        <v>1823</v>
      </c>
    </row>
    <row r="644" spans="1:5" x14ac:dyDescent="0.25">
      <c r="A644">
        <v>23500161</v>
      </c>
      <c r="B644" t="s">
        <v>1824</v>
      </c>
      <c r="C644" t="s">
        <v>1825</v>
      </c>
      <c r="D644" t="s">
        <v>1825</v>
      </c>
      <c r="E644" t="s">
        <v>1824</v>
      </c>
    </row>
    <row r="645" spans="1:5" x14ac:dyDescent="0.25">
      <c r="A645">
        <v>23500162</v>
      </c>
      <c r="B645" t="s">
        <v>1826</v>
      </c>
      <c r="C645" t="s">
        <v>1826</v>
      </c>
      <c r="D645" t="s">
        <v>1826</v>
      </c>
      <c r="E645" t="s">
        <v>1826</v>
      </c>
    </row>
    <row r="646" spans="1:5" x14ac:dyDescent="0.25">
      <c r="A646">
        <v>23500163</v>
      </c>
      <c r="B646" t="s">
        <v>1827</v>
      </c>
      <c r="C646" t="s">
        <v>1828</v>
      </c>
      <c r="D646" t="s">
        <v>1828</v>
      </c>
      <c r="E646" t="s">
        <v>1827</v>
      </c>
    </row>
    <row r="647" spans="1:5" x14ac:dyDescent="0.25">
      <c r="A647">
        <v>23500164</v>
      </c>
      <c r="B647" t="s">
        <v>1829</v>
      </c>
      <c r="C647" t="s">
        <v>1829</v>
      </c>
      <c r="D647" t="s">
        <v>1829</v>
      </c>
      <c r="E647" t="s">
        <v>1829</v>
      </c>
    </row>
    <row r="648" spans="1:5" x14ac:dyDescent="0.25">
      <c r="A648">
        <v>23500165</v>
      </c>
      <c r="B648" t="s">
        <v>1830</v>
      </c>
      <c r="C648" t="s">
        <v>1830</v>
      </c>
      <c r="D648" t="s">
        <v>1830</v>
      </c>
      <c r="E648" t="s">
        <v>1830</v>
      </c>
    </row>
    <row r="649" spans="1:5" x14ac:dyDescent="0.25">
      <c r="A649">
        <v>23500166</v>
      </c>
      <c r="B649" t="s">
        <v>1831</v>
      </c>
      <c r="C649" t="s">
        <v>1831</v>
      </c>
      <c r="D649" t="s">
        <v>1831</v>
      </c>
      <c r="E649" t="s">
        <v>1831</v>
      </c>
    </row>
    <row r="650" spans="1:5" x14ac:dyDescent="0.25">
      <c r="A650">
        <v>23500167</v>
      </c>
      <c r="B650" t="s">
        <v>1832</v>
      </c>
      <c r="C650" t="s">
        <v>1832</v>
      </c>
      <c r="D650" t="s">
        <v>1832</v>
      </c>
      <c r="E650" t="s">
        <v>1832</v>
      </c>
    </row>
    <row r="651" spans="1:5" x14ac:dyDescent="0.25">
      <c r="A651">
        <v>23500168</v>
      </c>
      <c r="B651" t="s">
        <v>1833</v>
      </c>
      <c r="C651" t="s">
        <v>1833</v>
      </c>
      <c r="D651" t="s">
        <v>1833</v>
      </c>
      <c r="E651" t="s">
        <v>1833</v>
      </c>
    </row>
    <row r="652" spans="1:5" x14ac:dyDescent="0.25">
      <c r="A652">
        <v>23500169</v>
      </c>
      <c r="B652" t="s">
        <v>1834</v>
      </c>
      <c r="C652" t="s">
        <v>1834</v>
      </c>
      <c r="D652" t="s">
        <v>1834</v>
      </c>
      <c r="E652" t="s">
        <v>1834</v>
      </c>
    </row>
    <row r="653" spans="1:5" x14ac:dyDescent="0.25">
      <c r="A653">
        <v>23500171</v>
      </c>
      <c r="B653" t="s">
        <v>1835</v>
      </c>
      <c r="C653" t="s">
        <v>1835</v>
      </c>
      <c r="D653" t="s">
        <v>1835</v>
      </c>
      <c r="E653" t="s">
        <v>1835</v>
      </c>
    </row>
    <row r="654" spans="1:5" x14ac:dyDescent="0.25">
      <c r="A654">
        <v>23500172</v>
      </c>
      <c r="B654" t="s">
        <v>1836</v>
      </c>
      <c r="C654" t="s">
        <v>1836</v>
      </c>
      <c r="D654" t="s">
        <v>1836</v>
      </c>
      <c r="E654" t="s">
        <v>1836</v>
      </c>
    </row>
    <row r="655" spans="1:5" x14ac:dyDescent="0.25">
      <c r="A655">
        <v>23500173</v>
      </c>
      <c r="B655" t="s">
        <v>1837</v>
      </c>
      <c r="C655" t="s">
        <v>1837</v>
      </c>
      <c r="D655" t="s">
        <v>1837</v>
      </c>
      <c r="E655" t="s">
        <v>1837</v>
      </c>
    </row>
    <row r="656" spans="1:5" x14ac:dyDescent="0.25">
      <c r="A656">
        <v>23500174</v>
      </c>
      <c r="B656" t="s">
        <v>1838</v>
      </c>
      <c r="C656" t="s">
        <v>1838</v>
      </c>
      <c r="D656" t="s">
        <v>1838</v>
      </c>
      <c r="E656" t="s">
        <v>1838</v>
      </c>
    </row>
    <row r="657" spans="1:5" x14ac:dyDescent="0.25">
      <c r="A657">
        <v>23500175</v>
      </c>
      <c r="B657" t="s">
        <v>1839</v>
      </c>
      <c r="C657" t="s">
        <v>1839</v>
      </c>
      <c r="D657" t="s">
        <v>1839</v>
      </c>
      <c r="E657" t="s">
        <v>1839</v>
      </c>
    </row>
    <row r="658" spans="1:5" x14ac:dyDescent="0.25">
      <c r="A658">
        <v>23500176</v>
      </c>
      <c r="B658" t="s">
        <v>1840</v>
      </c>
      <c r="C658" t="s">
        <v>1840</v>
      </c>
      <c r="D658" t="s">
        <v>1840</v>
      </c>
      <c r="E658" t="s">
        <v>1840</v>
      </c>
    </row>
    <row r="659" spans="1:5" x14ac:dyDescent="0.25">
      <c r="A659">
        <v>23500177</v>
      </c>
      <c r="B659" t="s">
        <v>1841</v>
      </c>
      <c r="C659" t="s">
        <v>1841</v>
      </c>
      <c r="D659" t="s">
        <v>1841</v>
      </c>
      <c r="E659" t="s">
        <v>1841</v>
      </c>
    </row>
    <row r="660" spans="1:5" x14ac:dyDescent="0.25">
      <c r="A660">
        <v>23500178</v>
      </c>
      <c r="B660" t="s">
        <v>1842</v>
      </c>
      <c r="C660" t="s">
        <v>1842</v>
      </c>
      <c r="D660" t="s">
        <v>1842</v>
      </c>
      <c r="E660" t="s">
        <v>1842</v>
      </c>
    </row>
    <row r="661" spans="1:5" x14ac:dyDescent="0.25">
      <c r="A661">
        <v>23500179</v>
      </c>
      <c r="B661" t="s">
        <v>1843</v>
      </c>
      <c r="C661" t="s">
        <v>1843</v>
      </c>
      <c r="D661" t="s">
        <v>1843</v>
      </c>
      <c r="E661" t="s">
        <v>1843</v>
      </c>
    </row>
    <row r="662" spans="1:5" x14ac:dyDescent="0.25">
      <c r="A662">
        <v>23500180</v>
      </c>
      <c r="B662" t="s">
        <v>1844</v>
      </c>
      <c r="C662" t="s">
        <v>1844</v>
      </c>
      <c r="D662" t="s">
        <v>1844</v>
      </c>
      <c r="E662" t="s">
        <v>1844</v>
      </c>
    </row>
    <row r="663" spans="1:5" x14ac:dyDescent="0.25">
      <c r="A663">
        <v>23500181</v>
      </c>
      <c r="B663" t="s">
        <v>1845</v>
      </c>
      <c r="C663" t="s">
        <v>1845</v>
      </c>
      <c r="D663" t="s">
        <v>1845</v>
      </c>
      <c r="E663" t="s">
        <v>1845</v>
      </c>
    </row>
    <row r="664" spans="1:5" x14ac:dyDescent="0.25">
      <c r="A664">
        <v>23500182</v>
      </c>
      <c r="B664" t="s">
        <v>1846</v>
      </c>
      <c r="C664" t="s">
        <v>1846</v>
      </c>
      <c r="D664" t="s">
        <v>1846</v>
      </c>
      <c r="E664" t="s">
        <v>1846</v>
      </c>
    </row>
    <row r="665" spans="1:5" x14ac:dyDescent="0.25">
      <c r="A665">
        <v>23500183</v>
      </c>
      <c r="B665" t="s">
        <v>1847</v>
      </c>
      <c r="C665" t="s">
        <v>1847</v>
      </c>
      <c r="D665" t="s">
        <v>1847</v>
      </c>
      <c r="E665" t="s">
        <v>1847</v>
      </c>
    </row>
    <row r="666" spans="1:5" x14ac:dyDescent="0.25">
      <c r="A666">
        <v>23500184</v>
      </c>
      <c r="B666" t="s">
        <v>1848</v>
      </c>
      <c r="C666" t="s">
        <v>1848</v>
      </c>
      <c r="D666" t="s">
        <v>1848</v>
      </c>
      <c r="E666" t="s">
        <v>1848</v>
      </c>
    </row>
    <row r="667" spans="1:5" x14ac:dyDescent="0.25">
      <c r="A667">
        <v>23500185</v>
      </c>
      <c r="B667" t="s">
        <v>1849</v>
      </c>
      <c r="C667" t="s">
        <v>1849</v>
      </c>
      <c r="D667" t="s">
        <v>1849</v>
      </c>
      <c r="E667" t="s">
        <v>1849</v>
      </c>
    </row>
    <row r="668" spans="1:5" x14ac:dyDescent="0.25">
      <c r="A668">
        <v>23500186</v>
      </c>
      <c r="B668" t="s">
        <v>1850</v>
      </c>
      <c r="C668" t="s">
        <v>1850</v>
      </c>
      <c r="D668" t="s">
        <v>1850</v>
      </c>
      <c r="E668" t="s">
        <v>1850</v>
      </c>
    </row>
    <row r="669" spans="1:5" x14ac:dyDescent="0.25">
      <c r="A669">
        <v>23500187</v>
      </c>
      <c r="B669" t="s">
        <v>1851</v>
      </c>
      <c r="C669" t="s">
        <v>1851</v>
      </c>
      <c r="D669" t="s">
        <v>1851</v>
      </c>
      <c r="E669" t="s">
        <v>1851</v>
      </c>
    </row>
    <row r="670" spans="1:5" x14ac:dyDescent="0.25">
      <c r="A670">
        <v>23500189</v>
      </c>
      <c r="B670" t="s">
        <v>1852</v>
      </c>
      <c r="C670" t="s">
        <v>1852</v>
      </c>
      <c r="D670" t="s">
        <v>1852</v>
      </c>
      <c r="E670" t="s">
        <v>1852</v>
      </c>
    </row>
    <row r="671" spans="1:5" x14ac:dyDescent="0.25">
      <c r="A671">
        <v>23500190</v>
      </c>
      <c r="B671" t="s">
        <v>1853</v>
      </c>
      <c r="C671" t="s">
        <v>1853</v>
      </c>
      <c r="D671" t="s">
        <v>1853</v>
      </c>
      <c r="E671" t="s">
        <v>1853</v>
      </c>
    </row>
    <row r="672" spans="1:5" x14ac:dyDescent="0.25">
      <c r="A672">
        <v>23500191</v>
      </c>
      <c r="B672" t="s">
        <v>1854</v>
      </c>
      <c r="C672" t="s">
        <v>1854</v>
      </c>
      <c r="D672" t="s">
        <v>1854</v>
      </c>
      <c r="E672" t="s">
        <v>1854</v>
      </c>
    </row>
    <row r="673" spans="1:5" x14ac:dyDescent="0.25">
      <c r="A673">
        <v>23500192</v>
      </c>
      <c r="B673" t="s">
        <v>1855</v>
      </c>
      <c r="C673" t="s">
        <v>1855</v>
      </c>
      <c r="D673" t="s">
        <v>1855</v>
      </c>
      <c r="E673" t="s">
        <v>1855</v>
      </c>
    </row>
    <row r="674" spans="1:5" x14ac:dyDescent="0.25">
      <c r="A674">
        <v>23500193</v>
      </c>
      <c r="B674" t="s">
        <v>1856</v>
      </c>
      <c r="C674" t="s">
        <v>1856</v>
      </c>
      <c r="D674" t="s">
        <v>1856</v>
      </c>
      <c r="E674" t="s">
        <v>1856</v>
      </c>
    </row>
    <row r="675" spans="1:5" x14ac:dyDescent="0.25">
      <c r="A675">
        <v>23500194</v>
      </c>
      <c r="B675" t="s">
        <v>1857</v>
      </c>
      <c r="C675" t="s">
        <v>1857</v>
      </c>
      <c r="D675" t="s">
        <v>1857</v>
      </c>
      <c r="E675" t="s">
        <v>1857</v>
      </c>
    </row>
    <row r="676" spans="1:5" x14ac:dyDescent="0.25">
      <c r="A676">
        <v>23500195</v>
      </c>
      <c r="B676" t="s">
        <v>1858</v>
      </c>
      <c r="C676" t="s">
        <v>1858</v>
      </c>
      <c r="D676" t="s">
        <v>1858</v>
      </c>
      <c r="E676" t="s">
        <v>1858</v>
      </c>
    </row>
    <row r="677" spans="1:5" x14ac:dyDescent="0.25">
      <c r="A677">
        <v>23500196</v>
      </c>
      <c r="B677" t="s">
        <v>1859</v>
      </c>
      <c r="C677" t="s">
        <v>1859</v>
      </c>
      <c r="D677" t="s">
        <v>1859</v>
      </c>
      <c r="E677" t="s">
        <v>1859</v>
      </c>
    </row>
    <row r="678" spans="1:5" x14ac:dyDescent="0.25">
      <c r="A678">
        <v>23500197</v>
      </c>
      <c r="B678" t="s">
        <v>1860</v>
      </c>
      <c r="C678" t="s">
        <v>1860</v>
      </c>
      <c r="D678" t="s">
        <v>1860</v>
      </c>
      <c r="E678" t="s">
        <v>1860</v>
      </c>
    </row>
    <row r="679" spans="1:5" x14ac:dyDescent="0.25">
      <c r="A679">
        <v>23500198</v>
      </c>
      <c r="B679" t="s">
        <v>1861</v>
      </c>
      <c r="C679" t="s">
        <v>1861</v>
      </c>
      <c r="D679" t="s">
        <v>1861</v>
      </c>
      <c r="E679" t="s">
        <v>1861</v>
      </c>
    </row>
    <row r="680" spans="1:5" x14ac:dyDescent="0.25">
      <c r="A680">
        <v>23500199</v>
      </c>
      <c r="B680" t="s">
        <v>1862</v>
      </c>
      <c r="C680" t="s">
        <v>1862</v>
      </c>
      <c r="D680" t="s">
        <v>1862</v>
      </c>
      <c r="E680" t="s">
        <v>1862</v>
      </c>
    </row>
    <row r="681" spans="1:5" x14ac:dyDescent="0.25">
      <c r="A681">
        <v>23500200</v>
      </c>
      <c r="B681" t="s">
        <v>1863</v>
      </c>
      <c r="C681" t="s">
        <v>1863</v>
      </c>
      <c r="D681" t="s">
        <v>1863</v>
      </c>
      <c r="E681" t="s">
        <v>1863</v>
      </c>
    </row>
    <row r="682" spans="1:5" x14ac:dyDescent="0.25">
      <c r="A682">
        <v>23500201</v>
      </c>
      <c r="B682" t="s">
        <v>1864</v>
      </c>
      <c r="C682" t="s">
        <v>1864</v>
      </c>
      <c r="D682" t="s">
        <v>1864</v>
      </c>
      <c r="E682" t="s">
        <v>1864</v>
      </c>
    </row>
    <row r="683" spans="1:5" x14ac:dyDescent="0.25">
      <c r="A683">
        <v>23500202</v>
      </c>
      <c r="B683" t="s">
        <v>1865</v>
      </c>
      <c r="C683" t="s">
        <v>1865</v>
      </c>
      <c r="D683" t="s">
        <v>1865</v>
      </c>
      <c r="E683" t="s">
        <v>1865</v>
      </c>
    </row>
    <row r="684" spans="1:5" x14ac:dyDescent="0.25">
      <c r="A684">
        <v>23500203</v>
      </c>
      <c r="B684" t="s">
        <v>1866</v>
      </c>
      <c r="C684" t="s">
        <v>1867</v>
      </c>
      <c r="D684" t="s">
        <v>1867</v>
      </c>
      <c r="E684" t="s">
        <v>1866</v>
      </c>
    </row>
    <row r="685" spans="1:5" x14ac:dyDescent="0.25">
      <c r="A685">
        <v>23500204</v>
      </c>
      <c r="B685" t="s">
        <v>1868</v>
      </c>
      <c r="C685" t="s">
        <v>1869</v>
      </c>
      <c r="D685" t="s">
        <v>1869</v>
      </c>
      <c r="E685" t="s">
        <v>1868</v>
      </c>
    </row>
    <row r="686" spans="1:5" x14ac:dyDescent="0.25">
      <c r="A686">
        <v>23500205</v>
      </c>
      <c r="B686" t="s">
        <v>1870</v>
      </c>
      <c r="C686" t="s">
        <v>1871</v>
      </c>
      <c r="D686" t="s">
        <v>1871</v>
      </c>
      <c r="E686" t="s">
        <v>1870</v>
      </c>
    </row>
    <row r="687" spans="1:5" x14ac:dyDescent="0.25">
      <c r="A687">
        <v>23500206</v>
      </c>
      <c r="B687" t="s">
        <v>1872</v>
      </c>
      <c r="C687" t="s">
        <v>1872</v>
      </c>
      <c r="D687" t="s">
        <v>1872</v>
      </c>
      <c r="E687" t="s">
        <v>1872</v>
      </c>
    </row>
    <row r="688" spans="1:5" x14ac:dyDescent="0.25">
      <c r="A688">
        <v>23500207</v>
      </c>
      <c r="B688" t="s">
        <v>1873</v>
      </c>
      <c r="C688" t="s">
        <v>1873</v>
      </c>
      <c r="D688" t="s">
        <v>1873</v>
      </c>
      <c r="E688" t="s">
        <v>1873</v>
      </c>
    </row>
    <row r="689" spans="1:5" x14ac:dyDescent="0.25">
      <c r="A689">
        <v>23500208</v>
      </c>
      <c r="B689" t="s">
        <v>1874</v>
      </c>
      <c r="C689" t="s">
        <v>1874</v>
      </c>
      <c r="D689" t="s">
        <v>1874</v>
      </c>
      <c r="E689" t="s">
        <v>1874</v>
      </c>
    </row>
    <row r="690" spans="1:5" x14ac:dyDescent="0.25">
      <c r="A690">
        <v>23500209</v>
      </c>
      <c r="B690" t="s">
        <v>1875</v>
      </c>
      <c r="C690" t="s">
        <v>1876</v>
      </c>
      <c r="D690" t="s">
        <v>1876</v>
      </c>
      <c r="E690" t="s">
        <v>1875</v>
      </c>
    </row>
    <row r="691" spans="1:5" x14ac:dyDescent="0.25">
      <c r="A691">
        <v>23500210</v>
      </c>
      <c r="B691" t="s">
        <v>1877</v>
      </c>
      <c r="C691" t="s">
        <v>1878</v>
      </c>
      <c r="D691" t="s">
        <v>1878</v>
      </c>
      <c r="E691" t="s">
        <v>1877</v>
      </c>
    </row>
    <row r="692" spans="1:5" x14ac:dyDescent="0.25">
      <c r="A692">
        <v>23500211</v>
      </c>
      <c r="B692" t="s">
        <v>1879</v>
      </c>
      <c r="C692" t="s">
        <v>1880</v>
      </c>
      <c r="D692" t="s">
        <v>1880</v>
      </c>
      <c r="E692" t="s">
        <v>1879</v>
      </c>
    </row>
    <row r="693" spans="1:5" x14ac:dyDescent="0.25">
      <c r="A693">
        <v>23500212</v>
      </c>
      <c r="B693" t="s">
        <v>1881</v>
      </c>
      <c r="C693" t="s">
        <v>1881</v>
      </c>
      <c r="D693" t="s">
        <v>1881</v>
      </c>
      <c r="E693" t="s">
        <v>1881</v>
      </c>
    </row>
    <row r="694" spans="1:5" x14ac:dyDescent="0.25">
      <c r="A694">
        <v>23500213</v>
      </c>
      <c r="B694" t="s">
        <v>1882</v>
      </c>
      <c r="C694" t="s">
        <v>1882</v>
      </c>
      <c r="D694" t="s">
        <v>1882</v>
      </c>
      <c r="E694" t="s">
        <v>1882</v>
      </c>
    </row>
    <row r="695" spans="1:5" x14ac:dyDescent="0.25">
      <c r="A695">
        <v>23500214</v>
      </c>
      <c r="B695" t="s">
        <v>1883</v>
      </c>
      <c r="C695" t="s">
        <v>1884</v>
      </c>
      <c r="D695" t="s">
        <v>1884</v>
      </c>
      <c r="E695" t="s">
        <v>1883</v>
      </c>
    </row>
    <row r="696" spans="1:5" x14ac:dyDescent="0.25">
      <c r="A696">
        <v>23500215</v>
      </c>
      <c r="B696" t="s">
        <v>1885</v>
      </c>
      <c r="C696" t="s">
        <v>1885</v>
      </c>
      <c r="D696" t="s">
        <v>1885</v>
      </c>
      <c r="E696" t="s">
        <v>1885</v>
      </c>
    </row>
    <row r="697" spans="1:5" x14ac:dyDescent="0.25">
      <c r="A697">
        <v>23500216</v>
      </c>
      <c r="B697" t="s">
        <v>1886</v>
      </c>
      <c r="C697" t="s">
        <v>1886</v>
      </c>
      <c r="D697" t="s">
        <v>1886</v>
      </c>
      <c r="E697" t="s">
        <v>1886</v>
      </c>
    </row>
    <row r="698" spans="1:5" x14ac:dyDescent="0.25">
      <c r="A698">
        <v>23500217</v>
      </c>
      <c r="B698" t="s">
        <v>1887</v>
      </c>
      <c r="C698" t="s">
        <v>1888</v>
      </c>
      <c r="D698" t="s">
        <v>1888</v>
      </c>
      <c r="E698" t="s">
        <v>1887</v>
      </c>
    </row>
    <row r="699" spans="1:5" x14ac:dyDescent="0.25">
      <c r="A699">
        <v>23500218</v>
      </c>
      <c r="B699" t="s">
        <v>1889</v>
      </c>
      <c r="C699" t="s">
        <v>1889</v>
      </c>
      <c r="D699" t="s">
        <v>1889</v>
      </c>
      <c r="E699" t="s">
        <v>1889</v>
      </c>
    </row>
    <row r="700" spans="1:5" x14ac:dyDescent="0.25">
      <c r="A700">
        <v>23500219</v>
      </c>
      <c r="B700" t="s">
        <v>1890</v>
      </c>
      <c r="C700" t="s">
        <v>1890</v>
      </c>
      <c r="D700" t="s">
        <v>1890</v>
      </c>
      <c r="E700" t="s">
        <v>1890</v>
      </c>
    </row>
    <row r="701" spans="1:5" x14ac:dyDescent="0.25">
      <c r="A701">
        <v>23500220</v>
      </c>
      <c r="B701" t="s">
        <v>1891</v>
      </c>
      <c r="C701" t="s">
        <v>1891</v>
      </c>
      <c r="D701" t="s">
        <v>1891</v>
      </c>
      <c r="E701" t="s">
        <v>1891</v>
      </c>
    </row>
    <row r="702" spans="1:5" x14ac:dyDescent="0.25">
      <c r="A702">
        <v>23500221</v>
      </c>
      <c r="B702" t="s">
        <v>1892</v>
      </c>
      <c r="C702" t="s">
        <v>1892</v>
      </c>
      <c r="D702" t="s">
        <v>1892</v>
      </c>
      <c r="E702" t="s">
        <v>1892</v>
      </c>
    </row>
    <row r="703" spans="1:5" x14ac:dyDescent="0.25">
      <c r="A703">
        <v>23500222</v>
      </c>
      <c r="B703" t="s">
        <v>1893</v>
      </c>
      <c r="C703" t="s">
        <v>1893</v>
      </c>
      <c r="D703" t="s">
        <v>1893</v>
      </c>
      <c r="E703" t="s">
        <v>1893</v>
      </c>
    </row>
    <row r="704" spans="1:5" x14ac:dyDescent="0.25">
      <c r="A704">
        <v>23500223</v>
      </c>
      <c r="B704" t="s">
        <v>1894</v>
      </c>
      <c r="C704" t="s">
        <v>1894</v>
      </c>
      <c r="D704" t="s">
        <v>1894</v>
      </c>
      <c r="E704" t="s">
        <v>1894</v>
      </c>
    </row>
    <row r="705" spans="1:5" x14ac:dyDescent="0.25">
      <c r="A705">
        <v>23500224</v>
      </c>
      <c r="B705" t="s">
        <v>1895</v>
      </c>
      <c r="C705" t="s">
        <v>1895</v>
      </c>
      <c r="D705" t="s">
        <v>1895</v>
      </c>
      <c r="E705" t="s">
        <v>1895</v>
      </c>
    </row>
    <row r="706" spans="1:5" x14ac:dyDescent="0.25">
      <c r="A706">
        <v>23500225</v>
      </c>
      <c r="B706" t="s">
        <v>1896</v>
      </c>
      <c r="C706" t="s">
        <v>1896</v>
      </c>
      <c r="D706" t="s">
        <v>1896</v>
      </c>
      <c r="E706" t="s">
        <v>1896</v>
      </c>
    </row>
    <row r="707" spans="1:5" x14ac:dyDescent="0.25">
      <c r="A707">
        <v>23500226</v>
      </c>
      <c r="B707" t="s">
        <v>1897</v>
      </c>
      <c r="C707" t="s">
        <v>1897</v>
      </c>
      <c r="D707" t="s">
        <v>1897</v>
      </c>
      <c r="E707" t="s">
        <v>1897</v>
      </c>
    </row>
    <row r="708" spans="1:5" x14ac:dyDescent="0.25">
      <c r="A708">
        <v>23500227</v>
      </c>
      <c r="B708" t="s">
        <v>1898</v>
      </c>
      <c r="C708" t="s">
        <v>1898</v>
      </c>
      <c r="D708" t="s">
        <v>1898</v>
      </c>
      <c r="E708" t="s">
        <v>1898</v>
      </c>
    </row>
    <row r="709" spans="1:5" x14ac:dyDescent="0.25">
      <c r="A709">
        <v>23500228</v>
      </c>
      <c r="B709" t="s">
        <v>1899</v>
      </c>
      <c r="C709" t="s">
        <v>1899</v>
      </c>
      <c r="D709" t="s">
        <v>1899</v>
      </c>
      <c r="E709" t="s">
        <v>1899</v>
      </c>
    </row>
    <row r="710" spans="1:5" x14ac:dyDescent="0.25">
      <c r="A710">
        <v>23500229</v>
      </c>
      <c r="B710" t="s">
        <v>1900</v>
      </c>
      <c r="C710" t="s">
        <v>1900</v>
      </c>
      <c r="D710" t="s">
        <v>1900</v>
      </c>
      <c r="E710" t="s">
        <v>1900</v>
      </c>
    </row>
    <row r="711" spans="1:5" x14ac:dyDescent="0.25">
      <c r="A711">
        <v>23500230</v>
      </c>
      <c r="B711" t="s">
        <v>1901</v>
      </c>
      <c r="C711" t="s">
        <v>1901</v>
      </c>
      <c r="D711" t="s">
        <v>1901</v>
      </c>
      <c r="E711" t="s">
        <v>1901</v>
      </c>
    </row>
    <row r="712" spans="1:5" x14ac:dyDescent="0.25">
      <c r="A712">
        <v>23500231</v>
      </c>
      <c r="B712" t="s">
        <v>1902</v>
      </c>
      <c r="C712" t="s">
        <v>1902</v>
      </c>
      <c r="D712" t="s">
        <v>1902</v>
      </c>
      <c r="E712" t="s">
        <v>1902</v>
      </c>
    </row>
    <row r="713" spans="1:5" x14ac:dyDescent="0.25">
      <c r="A713">
        <v>23500232</v>
      </c>
      <c r="B713" t="s">
        <v>1903</v>
      </c>
      <c r="C713" t="s">
        <v>1903</v>
      </c>
      <c r="D713" t="s">
        <v>1903</v>
      </c>
      <c r="E713" t="s">
        <v>1903</v>
      </c>
    </row>
    <row r="714" spans="1:5" x14ac:dyDescent="0.25">
      <c r="A714">
        <v>23500233</v>
      </c>
      <c r="B714" t="s">
        <v>1904</v>
      </c>
      <c r="C714" t="s">
        <v>1904</v>
      </c>
      <c r="D714" t="s">
        <v>1904</v>
      </c>
      <c r="E714" t="s">
        <v>1904</v>
      </c>
    </row>
    <row r="715" spans="1:5" x14ac:dyDescent="0.25">
      <c r="A715">
        <v>23500234</v>
      </c>
      <c r="B715" t="s">
        <v>1905</v>
      </c>
      <c r="C715" t="s">
        <v>1906</v>
      </c>
      <c r="D715" t="s">
        <v>1906</v>
      </c>
      <c r="E715" t="s">
        <v>1905</v>
      </c>
    </row>
    <row r="716" spans="1:5" x14ac:dyDescent="0.25">
      <c r="A716">
        <v>23500235</v>
      </c>
      <c r="B716" t="s">
        <v>1907</v>
      </c>
      <c r="C716" t="s">
        <v>1907</v>
      </c>
      <c r="D716" t="s">
        <v>1907</v>
      </c>
      <c r="E716" t="s">
        <v>1907</v>
      </c>
    </row>
    <row r="717" spans="1:5" x14ac:dyDescent="0.25">
      <c r="A717">
        <v>23500236</v>
      </c>
      <c r="B717" t="s">
        <v>1908</v>
      </c>
      <c r="C717" t="s">
        <v>1908</v>
      </c>
      <c r="D717" t="s">
        <v>1908</v>
      </c>
      <c r="E717" t="s">
        <v>1908</v>
      </c>
    </row>
    <row r="718" spans="1:5" x14ac:dyDescent="0.25">
      <c r="A718">
        <v>23500237</v>
      </c>
      <c r="B718" t="s">
        <v>1909</v>
      </c>
      <c r="C718" t="s">
        <v>1909</v>
      </c>
      <c r="D718" t="s">
        <v>1909</v>
      </c>
      <c r="E718" t="s">
        <v>1909</v>
      </c>
    </row>
    <row r="719" spans="1:5" x14ac:dyDescent="0.25">
      <c r="A719">
        <v>23500238</v>
      </c>
      <c r="B719" t="s">
        <v>1910</v>
      </c>
      <c r="C719" t="s">
        <v>1910</v>
      </c>
      <c r="D719" t="s">
        <v>1910</v>
      </c>
      <c r="E719" t="s">
        <v>1910</v>
      </c>
    </row>
    <row r="720" spans="1:5" x14ac:dyDescent="0.25">
      <c r="A720">
        <v>23500239</v>
      </c>
      <c r="B720" t="s">
        <v>1911</v>
      </c>
      <c r="C720" t="s">
        <v>1911</v>
      </c>
      <c r="D720" t="s">
        <v>1911</v>
      </c>
      <c r="E720" t="s">
        <v>1911</v>
      </c>
    </row>
    <row r="721" spans="1:5" x14ac:dyDescent="0.25">
      <c r="A721">
        <v>23500240</v>
      </c>
      <c r="B721" t="s">
        <v>1912</v>
      </c>
      <c r="C721" t="s">
        <v>1912</v>
      </c>
      <c r="D721" t="s">
        <v>1912</v>
      </c>
      <c r="E721" t="s">
        <v>1912</v>
      </c>
    </row>
    <row r="722" spans="1:5" x14ac:dyDescent="0.25">
      <c r="A722">
        <v>23500241</v>
      </c>
      <c r="B722" t="s">
        <v>1913</v>
      </c>
      <c r="C722" t="s">
        <v>1913</v>
      </c>
      <c r="D722" t="s">
        <v>1913</v>
      </c>
      <c r="E722" t="s">
        <v>1913</v>
      </c>
    </row>
    <row r="723" spans="1:5" x14ac:dyDescent="0.25">
      <c r="A723">
        <v>23500242</v>
      </c>
      <c r="B723" t="s">
        <v>1914</v>
      </c>
      <c r="C723" t="s">
        <v>1914</v>
      </c>
      <c r="D723" t="s">
        <v>1914</v>
      </c>
      <c r="E723" t="s">
        <v>1914</v>
      </c>
    </row>
    <row r="724" spans="1:5" x14ac:dyDescent="0.25">
      <c r="A724">
        <v>23500243</v>
      </c>
      <c r="B724" t="s">
        <v>1915</v>
      </c>
      <c r="C724" t="s">
        <v>1915</v>
      </c>
      <c r="D724" t="s">
        <v>1915</v>
      </c>
      <c r="E724" t="s">
        <v>1915</v>
      </c>
    </row>
    <row r="725" spans="1:5" x14ac:dyDescent="0.25">
      <c r="A725">
        <v>23500244</v>
      </c>
      <c r="B725" t="s">
        <v>1916</v>
      </c>
      <c r="C725" t="s">
        <v>1916</v>
      </c>
      <c r="D725" t="s">
        <v>1916</v>
      </c>
      <c r="E725" t="s">
        <v>1916</v>
      </c>
    </row>
    <row r="726" spans="1:5" x14ac:dyDescent="0.25">
      <c r="A726">
        <v>23500245</v>
      </c>
      <c r="B726" t="s">
        <v>1917</v>
      </c>
      <c r="C726" t="s">
        <v>1917</v>
      </c>
      <c r="D726" t="s">
        <v>1917</v>
      </c>
      <c r="E726" t="s">
        <v>1917</v>
      </c>
    </row>
    <row r="727" spans="1:5" x14ac:dyDescent="0.25">
      <c r="A727">
        <v>23500246</v>
      </c>
      <c r="B727" t="s">
        <v>1918</v>
      </c>
      <c r="C727" t="s">
        <v>1919</v>
      </c>
      <c r="D727" t="s">
        <v>1919</v>
      </c>
      <c r="E727" t="s">
        <v>1918</v>
      </c>
    </row>
    <row r="728" spans="1:5" x14ac:dyDescent="0.25">
      <c r="A728">
        <v>23500248</v>
      </c>
      <c r="B728" t="s">
        <v>1920</v>
      </c>
      <c r="C728" t="s">
        <v>1920</v>
      </c>
      <c r="D728" t="s">
        <v>1920</v>
      </c>
      <c r="E728" t="s">
        <v>1920</v>
      </c>
    </row>
    <row r="729" spans="1:5" x14ac:dyDescent="0.25">
      <c r="A729">
        <v>23500251</v>
      </c>
      <c r="B729" t="s">
        <v>1921</v>
      </c>
      <c r="C729" t="s">
        <v>1922</v>
      </c>
      <c r="D729" t="s">
        <v>1922</v>
      </c>
      <c r="E729" t="s">
        <v>1921</v>
      </c>
    </row>
    <row r="730" spans="1:5" x14ac:dyDescent="0.25">
      <c r="A730">
        <v>23500252</v>
      </c>
      <c r="B730" t="s">
        <v>1923</v>
      </c>
      <c r="C730" t="s">
        <v>1923</v>
      </c>
      <c r="D730" t="s">
        <v>1923</v>
      </c>
      <c r="E730" t="s">
        <v>1923</v>
      </c>
    </row>
    <row r="731" spans="1:5" x14ac:dyDescent="0.25">
      <c r="A731">
        <v>23500253</v>
      </c>
      <c r="B731" t="s">
        <v>1924</v>
      </c>
      <c r="C731" t="s">
        <v>1925</v>
      </c>
      <c r="D731" t="s">
        <v>1925</v>
      </c>
      <c r="E731" t="s">
        <v>1924</v>
      </c>
    </row>
    <row r="732" spans="1:5" x14ac:dyDescent="0.25">
      <c r="A732">
        <v>23500254</v>
      </c>
      <c r="B732" t="s">
        <v>1926</v>
      </c>
      <c r="C732" t="s">
        <v>1926</v>
      </c>
      <c r="D732" t="s">
        <v>1926</v>
      </c>
      <c r="E732" t="s">
        <v>1926</v>
      </c>
    </row>
    <row r="733" spans="1:5" x14ac:dyDescent="0.25">
      <c r="A733">
        <v>23500256</v>
      </c>
      <c r="B733" t="s">
        <v>1927</v>
      </c>
      <c r="C733" t="s">
        <v>1927</v>
      </c>
      <c r="D733" t="s">
        <v>1927</v>
      </c>
      <c r="E733" t="s">
        <v>1927</v>
      </c>
    </row>
    <row r="734" spans="1:5" x14ac:dyDescent="0.25">
      <c r="A734">
        <v>23500262</v>
      </c>
      <c r="B734" t="s">
        <v>1928</v>
      </c>
      <c r="C734" t="s">
        <v>1928</v>
      </c>
      <c r="D734" t="s">
        <v>1928</v>
      </c>
      <c r="E734" t="s">
        <v>1928</v>
      </c>
    </row>
    <row r="735" spans="1:5" x14ac:dyDescent="0.25">
      <c r="A735">
        <v>23500263</v>
      </c>
      <c r="B735" t="s">
        <v>1929</v>
      </c>
      <c r="C735" t="s">
        <v>1929</v>
      </c>
      <c r="D735" t="s">
        <v>1929</v>
      </c>
      <c r="E735" t="s">
        <v>1929</v>
      </c>
    </row>
    <row r="736" spans="1:5" x14ac:dyDescent="0.25">
      <c r="A736">
        <v>23500264</v>
      </c>
      <c r="B736" t="s">
        <v>1930</v>
      </c>
      <c r="C736" t="s">
        <v>1931</v>
      </c>
      <c r="D736" t="s">
        <v>1931</v>
      </c>
      <c r="E736" t="s">
        <v>1930</v>
      </c>
    </row>
    <row r="737" spans="1:5" x14ac:dyDescent="0.25">
      <c r="A737">
        <v>23500265</v>
      </c>
      <c r="B737" t="s">
        <v>1471</v>
      </c>
      <c r="C737" t="s">
        <v>1472</v>
      </c>
      <c r="D737" t="s">
        <v>1472</v>
      </c>
      <c r="E737" t="s">
        <v>1471</v>
      </c>
    </row>
    <row r="738" spans="1:5" x14ac:dyDescent="0.25">
      <c r="A738">
        <v>23500269</v>
      </c>
      <c r="B738" t="s">
        <v>1932</v>
      </c>
      <c r="C738" t="s">
        <v>1932</v>
      </c>
      <c r="D738" t="s">
        <v>1932</v>
      </c>
      <c r="E738" t="s">
        <v>1932</v>
      </c>
    </row>
    <row r="739" spans="1:5" x14ac:dyDescent="0.25">
      <c r="A739">
        <v>23500271</v>
      </c>
      <c r="B739" t="s">
        <v>1933</v>
      </c>
      <c r="C739" t="s">
        <v>1933</v>
      </c>
      <c r="D739" t="s">
        <v>1933</v>
      </c>
      <c r="E739" t="s">
        <v>1933</v>
      </c>
    </row>
    <row r="740" spans="1:5" x14ac:dyDescent="0.25">
      <c r="A740">
        <v>23500273</v>
      </c>
      <c r="B740" t="s">
        <v>61</v>
      </c>
      <c r="C740" t="s">
        <v>61</v>
      </c>
      <c r="D740" t="s">
        <v>61</v>
      </c>
      <c r="E740" t="s">
        <v>61</v>
      </c>
    </row>
    <row r="741" spans="1:5" x14ac:dyDescent="0.25">
      <c r="A741">
        <v>23500276</v>
      </c>
      <c r="B741" t="s">
        <v>1934</v>
      </c>
      <c r="C741" t="s">
        <v>1935</v>
      </c>
      <c r="D741" t="s">
        <v>1935</v>
      </c>
      <c r="E741" t="s">
        <v>1934</v>
      </c>
    </row>
    <row r="742" spans="1:5" x14ac:dyDescent="0.25">
      <c r="A742">
        <v>23500277</v>
      </c>
      <c r="B742" t="s">
        <v>1936</v>
      </c>
      <c r="C742" t="s">
        <v>1936</v>
      </c>
      <c r="D742" t="s">
        <v>1936</v>
      </c>
      <c r="E742" t="s">
        <v>1936</v>
      </c>
    </row>
    <row r="743" spans="1:5" x14ac:dyDescent="0.25">
      <c r="A743">
        <v>23500282</v>
      </c>
      <c r="B743" t="s">
        <v>1937</v>
      </c>
      <c r="C743" t="s">
        <v>1937</v>
      </c>
      <c r="D743" t="s">
        <v>1937</v>
      </c>
      <c r="E743" t="s">
        <v>1937</v>
      </c>
    </row>
    <row r="744" spans="1:5" x14ac:dyDescent="0.25">
      <c r="A744">
        <v>23500284</v>
      </c>
      <c r="B744" t="s">
        <v>1938</v>
      </c>
      <c r="C744" t="s">
        <v>1938</v>
      </c>
      <c r="D744" t="s">
        <v>1938</v>
      </c>
      <c r="E744" t="s">
        <v>1938</v>
      </c>
    </row>
    <row r="745" spans="1:5" x14ac:dyDescent="0.25">
      <c r="A745">
        <v>23500285</v>
      </c>
      <c r="B745" t="s">
        <v>524</v>
      </c>
      <c r="C745" t="s">
        <v>524</v>
      </c>
      <c r="D745" t="s">
        <v>524</v>
      </c>
      <c r="E745" t="s">
        <v>524</v>
      </c>
    </row>
    <row r="746" spans="1:5" x14ac:dyDescent="0.25">
      <c r="A746">
        <v>23500286</v>
      </c>
      <c r="B746" t="s">
        <v>1939</v>
      </c>
      <c r="C746" t="s">
        <v>1939</v>
      </c>
      <c r="D746" t="s">
        <v>1939</v>
      </c>
      <c r="E746" t="s">
        <v>1939</v>
      </c>
    </row>
    <row r="747" spans="1:5" x14ac:dyDescent="0.25">
      <c r="A747">
        <v>23500287</v>
      </c>
      <c r="B747" t="s">
        <v>1940</v>
      </c>
      <c r="C747" t="s">
        <v>1941</v>
      </c>
      <c r="D747" t="s">
        <v>1941</v>
      </c>
      <c r="E747" t="s">
        <v>1940</v>
      </c>
    </row>
    <row r="748" spans="1:5" x14ac:dyDescent="0.25">
      <c r="A748">
        <v>23500288</v>
      </c>
      <c r="B748" t="s">
        <v>1942</v>
      </c>
      <c r="C748" t="s">
        <v>1943</v>
      </c>
      <c r="D748" t="s">
        <v>1943</v>
      </c>
      <c r="E748" t="s">
        <v>1942</v>
      </c>
    </row>
    <row r="749" spans="1:5" x14ac:dyDescent="0.25">
      <c r="A749">
        <v>23500289</v>
      </c>
      <c r="B749" t="s">
        <v>1944</v>
      </c>
      <c r="C749" t="s">
        <v>1945</v>
      </c>
      <c r="D749" t="s">
        <v>1945</v>
      </c>
      <c r="E749" t="s">
        <v>1944</v>
      </c>
    </row>
    <row r="750" spans="1:5" x14ac:dyDescent="0.25">
      <c r="A750">
        <v>23500290</v>
      </c>
      <c r="B750" t="s">
        <v>690</v>
      </c>
      <c r="C750" t="s">
        <v>409</v>
      </c>
      <c r="D750" t="s">
        <v>409</v>
      </c>
      <c r="E750" t="s">
        <v>690</v>
      </c>
    </row>
    <row r="751" spans="1:5" x14ac:dyDescent="0.25">
      <c r="A751">
        <v>23500291</v>
      </c>
      <c r="B751" t="s">
        <v>1946</v>
      </c>
      <c r="C751" t="s">
        <v>1947</v>
      </c>
      <c r="D751" t="s">
        <v>1947</v>
      </c>
      <c r="E751" t="s">
        <v>1946</v>
      </c>
    </row>
    <row r="752" spans="1:5" x14ac:dyDescent="0.25">
      <c r="A752">
        <v>23500292</v>
      </c>
      <c r="B752" t="s">
        <v>1948</v>
      </c>
      <c r="C752" t="s">
        <v>1948</v>
      </c>
      <c r="D752" t="s">
        <v>1948</v>
      </c>
      <c r="E752" t="s">
        <v>1948</v>
      </c>
    </row>
    <row r="753" spans="1:5" x14ac:dyDescent="0.25">
      <c r="A753">
        <v>23500293</v>
      </c>
      <c r="B753" t="s">
        <v>1949</v>
      </c>
      <c r="C753" t="s">
        <v>1950</v>
      </c>
      <c r="D753" t="s">
        <v>1950</v>
      </c>
      <c r="E753" t="s">
        <v>1949</v>
      </c>
    </row>
    <row r="754" spans="1:5" x14ac:dyDescent="0.25">
      <c r="A754">
        <v>23500294</v>
      </c>
      <c r="B754" t="s">
        <v>1951</v>
      </c>
      <c r="C754" t="s">
        <v>1952</v>
      </c>
      <c r="D754" t="s">
        <v>1952</v>
      </c>
      <c r="E754" t="s">
        <v>1951</v>
      </c>
    </row>
    <row r="755" spans="1:5" x14ac:dyDescent="0.25">
      <c r="A755">
        <v>23500296</v>
      </c>
      <c r="B755" t="s">
        <v>1953</v>
      </c>
      <c r="C755" t="s">
        <v>1954</v>
      </c>
      <c r="D755" t="s">
        <v>1954</v>
      </c>
      <c r="E755" t="s">
        <v>1953</v>
      </c>
    </row>
    <row r="756" spans="1:5" x14ac:dyDescent="0.25">
      <c r="A756">
        <v>23500297</v>
      </c>
      <c r="B756" t="s">
        <v>1955</v>
      </c>
      <c r="C756" t="s">
        <v>1955</v>
      </c>
      <c r="D756" t="s">
        <v>1955</v>
      </c>
      <c r="E756" t="s">
        <v>1955</v>
      </c>
    </row>
    <row r="757" spans="1:5" x14ac:dyDescent="0.25">
      <c r="A757">
        <v>23500298</v>
      </c>
      <c r="B757" t="s">
        <v>1956</v>
      </c>
      <c r="C757" t="s">
        <v>1956</v>
      </c>
      <c r="D757" t="s">
        <v>1956</v>
      </c>
      <c r="E757" t="s">
        <v>1956</v>
      </c>
    </row>
    <row r="758" spans="1:5" x14ac:dyDescent="0.25">
      <c r="A758">
        <v>23500299</v>
      </c>
      <c r="B758" t="s">
        <v>1957</v>
      </c>
      <c r="C758" t="s">
        <v>1957</v>
      </c>
      <c r="D758" t="s">
        <v>1957</v>
      </c>
      <c r="E758" t="s">
        <v>1957</v>
      </c>
    </row>
    <row r="759" spans="1:5" x14ac:dyDescent="0.25">
      <c r="A759">
        <v>23500300</v>
      </c>
      <c r="B759" t="s">
        <v>1958</v>
      </c>
      <c r="C759" t="s">
        <v>1958</v>
      </c>
      <c r="D759" t="s">
        <v>1958</v>
      </c>
      <c r="E759" t="s">
        <v>1958</v>
      </c>
    </row>
    <row r="760" spans="1:5" x14ac:dyDescent="0.25">
      <c r="A760">
        <v>23500301</v>
      </c>
      <c r="B760" t="s">
        <v>1959</v>
      </c>
      <c r="C760" t="s">
        <v>1959</v>
      </c>
      <c r="D760" t="s">
        <v>1959</v>
      </c>
      <c r="E760" t="s">
        <v>1959</v>
      </c>
    </row>
    <row r="761" spans="1:5" x14ac:dyDescent="0.25">
      <c r="A761">
        <v>23500302</v>
      </c>
      <c r="B761" t="s">
        <v>1960</v>
      </c>
      <c r="C761" t="s">
        <v>1960</v>
      </c>
      <c r="D761" t="s">
        <v>1960</v>
      </c>
      <c r="E761" t="s">
        <v>1960</v>
      </c>
    </row>
    <row r="762" spans="1:5" x14ac:dyDescent="0.25">
      <c r="A762">
        <v>23500303</v>
      </c>
      <c r="B762" t="s">
        <v>1961</v>
      </c>
      <c r="C762" t="s">
        <v>1961</v>
      </c>
      <c r="D762" t="s">
        <v>1961</v>
      </c>
      <c r="E762" t="s">
        <v>1961</v>
      </c>
    </row>
    <row r="763" spans="1:5" x14ac:dyDescent="0.25">
      <c r="A763">
        <v>23500304</v>
      </c>
      <c r="B763" t="s">
        <v>1962</v>
      </c>
      <c r="C763" t="s">
        <v>1962</v>
      </c>
      <c r="D763" t="s">
        <v>1962</v>
      </c>
      <c r="E763" t="s">
        <v>1962</v>
      </c>
    </row>
    <row r="764" spans="1:5" x14ac:dyDescent="0.25">
      <c r="A764">
        <v>23500305</v>
      </c>
      <c r="B764" t="s">
        <v>1960</v>
      </c>
      <c r="C764" t="s">
        <v>1960</v>
      </c>
      <c r="D764" t="s">
        <v>1960</v>
      </c>
      <c r="E764" t="s">
        <v>1960</v>
      </c>
    </row>
    <row r="765" spans="1:5" x14ac:dyDescent="0.25">
      <c r="A765">
        <v>23500306</v>
      </c>
      <c r="B765" t="s">
        <v>1963</v>
      </c>
      <c r="C765" t="s">
        <v>1963</v>
      </c>
      <c r="D765" t="s">
        <v>1963</v>
      </c>
      <c r="E765" t="s">
        <v>1963</v>
      </c>
    </row>
    <row r="766" spans="1:5" x14ac:dyDescent="0.25">
      <c r="A766">
        <v>23500307</v>
      </c>
      <c r="B766" t="s">
        <v>1964</v>
      </c>
      <c r="C766" t="s">
        <v>1965</v>
      </c>
      <c r="D766" t="s">
        <v>1965</v>
      </c>
      <c r="E766" t="s">
        <v>1964</v>
      </c>
    </row>
    <row r="767" spans="1:5" x14ac:dyDescent="0.25">
      <c r="A767">
        <v>23500309</v>
      </c>
      <c r="B767" t="s">
        <v>1966</v>
      </c>
      <c r="C767" t="s">
        <v>1967</v>
      </c>
      <c r="D767" t="s">
        <v>1967</v>
      </c>
      <c r="E767" t="s">
        <v>1966</v>
      </c>
    </row>
    <row r="768" spans="1:5" x14ac:dyDescent="0.25">
      <c r="A768">
        <v>23500310</v>
      </c>
      <c r="B768" t="s">
        <v>1968</v>
      </c>
      <c r="C768" t="s">
        <v>1968</v>
      </c>
      <c r="D768" t="s">
        <v>1968</v>
      </c>
      <c r="E768" t="s">
        <v>1968</v>
      </c>
    </row>
    <row r="769" spans="1:5" x14ac:dyDescent="0.25">
      <c r="A769">
        <v>23500311</v>
      </c>
      <c r="B769" t="s">
        <v>1969</v>
      </c>
      <c r="C769" t="s">
        <v>1970</v>
      </c>
      <c r="D769" t="s">
        <v>1970</v>
      </c>
      <c r="E769" t="s">
        <v>1969</v>
      </c>
    </row>
    <row r="770" spans="1:5" x14ac:dyDescent="0.25">
      <c r="A770">
        <v>23500312</v>
      </c>
      <c r="B770" t="s">
        <v>1971</v>
      </c>
      <c r="C770" t="s">
        <v>1972</v>
      </c>
      <c r="D770" t="s">
        <v>1972</v>
      </c>
      <c r="E770" t="s">
        <v>1971</v>
      </c>
    </row>
    <row r="771" spans="1:5" x14ac:dyDescent="0.25">
      <c r="A771">
        <v>23500314</v>
      </c>
      <c r="B771" t="s">
        <v>1973</v>
      </c>
      <c r="C771" t="s">
        <v>1974</v>
      </c>
      <c r="D771" t="s">
        <v>1974</v>
      </c>
      <c r="E771" t="s">
        <v>1973</v>
      </c>
    </row>
    <row r="772" spans="1:5" x14ac:dyDescent="0.25">
      <c r="A772">
        <v>23500315</v>
      </c>
      <c r="B772" t="s">
        <v>1975</v>
      </c>
      <c r="C772" t="s">
        <v>1976</v>
      </c>
      <c r="D772" t="s">
        <v>1976</v>
      </c>
      <c r="E772" t="s">
        <v>1975</v>
      </c>
    </row>
    <row r="773" spans="1:5" x14ac:dyDescent="0.25">
      <c r="A773">
        <v>23500316</v>
      </c>
      <c r="B773" t="s">
        <v>1977</v>
      </c>
      <c r="C773" t="s">
        <v>1978</v>
      </c>
      <c r="D773" t="s">
        <v>1978</v>
      </c>
      <c r="E773" t="s">
        <v>1977</v>
      </c>
    </row>
    <row r="774" spans="1:5" x14ac:dyDescent="0.25">
      <c r="A774">
        <v>23500318</v>
      </c>
      <c r="B774" t="s">
        <v>1979</v>
      </c>
      <c r="C774" t="s">
        <v>1980</v>
      </c>
      <c r="D774" t="s">
        <v>1980</v>
      </c>
      <c r="E774" t="s">
        <v>1979</v>
      </c>
    </row>
    <row r="775" spans="1:5" x14ac:dyDescent="0.25">
      <c r="A775">
        <v>23500319</v>
      </c>
      <c r="B775" t="s">
        <v>1981</v>
      </c>
      <c r="C775" t="s">
        <v>1982</v>
      </c>
      <c r="D775" t="s">
        <v>1982</v>
      </c>
      <c r="E775" t="s">
        <v>1981</v>
      </c>
    </row>
    <row r="776" spans="1:5" x14ac:dyDescent="0.25">
      <c r="A776">
        <v>23500321</v>
      </c>
      <c r="B776" t="s">
        <v>1983</v>
      </c>
      <c r="C776" t="s">
        <v>1984</v>
      </c>
      <c r="D776" t="s">
        <v>1984</v>
      </c>
      <c r="E776" t="s">
        <v>1983</v>
      </c>
    </row>
    <row r="777" spans="1:5" x14ac:dyDescent="0.25">
      <c r="A777">
        <v>23500322</v>
      </c>
      <c r="B777" t="s">
        <v>1985</v>
      </c>
      <c r="C777" t="s">
        <v>1986</v>
      </c>
      <c r="D777" t="s">
        <v>1986</v>
      </c>
      <c r="E777" t="s">
        <v>1985</v>
      </c>
    </row>
    <row r="778" spans="1:5" x14ac:dyDescent="0.25">
      <c r="A778">
        <v>23500323</v>
      </c>
      <c r="B778" t="s">
        <v>1987</v>
      </c>
      <c r="C778" t="s">
        <v>1987</v>
      </c>
      <c r="D778" t="s">
        <v>1987</v>
      </c>
      <c r="E778" t="s">
        <v>1987</v>
      </c>
    </row>
    <row r="779" spans="1:5" x14ac:dyDescent="0.25">
      <c r="A779">
        <v>23500324</v>
      </c>
      <c r="B779" t="s">
        <v>1988</v>
      </c>
      <c r="C779" t="s">
        <v>1989</v>
      </c>
      <c r="D779" t="s">
        <v>1989</v>
      </c>
      <c r="E779" t="s">
        <v>1988</v>
      </c>
    </row>
    <row r="780" spans="1:5" x14ac:dyDescent="0.25">
      <c r="A780">
        <v>23500325</v>
      </c>
      <c r="B780" t="s">
        <v>1990</v>
      </c>
      <c r="C780" t="s">
        <v>1991</v>
      </c>
      <c r="D780" t="s">
        <v>1991</v>
      </c>
      <c r="E780" t="s">
        <v>1990</v>
      </c>
    </row>
    <row r="781" spans="1:5" x14ac:dyDescent="0.25">
      <c r="A781">
        <v>23500326</v>
      </c>
      <c r="B781" t="s">
        <v>1992</v>
      </c>
      <c r="C781" t="s">
        <v>1993</v>
      </c>
      <c r="D781" t="s">
        <v>1993</v>
      </c>
      <c r="E781" t="s">
        <v>1992</v>
      </c>
    </row>
    <row r="782" spans="1:5" x14ac:dyDescent="0.25">
      <c r="A782">
        <v>23500328</v>
      </c>
      <c r="B782" t="s">
        <v>1994</v>
      </c>
      <c r="C782" t="s">
        <v>1995</v>
      </c>
      <c r="D782" t="s">
        <v>1995</v>
      </c>
      <c r="E782" t="s">
        <v>1994</v>
      </c>
    </row>
    <row r="783" spans="1:5" x14ac:dyDescent="0.25">
      <c r="A783">
        <v>23500329</v>
      </c>
      <c r="B783" t="s">
        <v>1996</v>
      </c>
      <c r="C783" t="s">
        <v>1996</v>
      </c>
      <c r="D783" t="s">
        <v>1996</v>
      </c>
      <c r="E783" t="s">
        <v>1996</v>
      </c>
    </row>
    <row r="784" spans="1:5" x14ac:dyDescent="0.25">
      <c r="A784">
        <v>23500330</v>
      </c>
      <c r="B784" t="s">
        <v>1997</v>
      </c>
      <c r="C784" t="s">
        <v>1997</v>
      </c>
      <c r="D784" t="s">
        <v>1997</v>
      </c>
      <c r="E784" t="s">
        <v>1997</v>
      </c>
    </row>
    <row r="785" spans="1:5" x14ac:dyDescent="0.25">
      <c r="A785">
        <v>23500331</v>
      </c>
      <c r="B785" t="s">
        <v>1998</v>
      </c>
      <c r="C785" t="s">
        <v>1998</v>
      </c>
      <c r="D785" t="s">
        <v>1998</v>
      </c>
      <c r="E785" t="s">
        <v>1998</v>
      </c>
    </row>
    <row r="786" spans="1:5" x14ac:dyDescent="0.25">
      <c r="A786">
        <v>23500332</v>
      </c>
      <c r="B786" t="s">
        <v>1999</v>
      </c>
      <c r="C786" t="s">
        <v>1999</v>
      </c>
      <c r="D786" t="s">
        <v>1999</v>
      </c>
      <c r="E786" t="s">
        <v>1999</v>
      </c>
    </row>
    <row r="787" spans="1:5" x14ac:dyDescent="0.25">
      <c r="A787">
        <v>23500333</v>
      </c>
      <c r="B787" t="s">
        <v>2000</v>
      </c>
      <c r="C787" t="s">
        <v>2000</v>
      </c>
      <c r="D787" t="s">
        <v>2000</v>
      </c>
      <c r="E787" t="s">
        <v>2000</v>
      </c>
    </row>
    <row r="788" spans="1:5" x14ac:dyDescent="0.25">
      <c r="A788">
        <v>23500334</v>
      </c>
      <c r="B788" t="s">
        <v>2001</v>
      </c>
      <c r="C788" t="s">
        <v>2001</v>
      </c>
      <c r="D788" t="s">
        <v>2001</v>
      </c>
      <c r="E788" t="s">
        <v>2001</v>
      </c>
    </row>
    <row r="789" spans="1:5" x14ac:dyDescent="0.25">
      <c r="A789">
        <v>23500335</v>
      </c>
      <c r="B789" t="s">
        <v>2002</v>
      </c>
      <c r="C789" t="s">
        <v>2002</v>
      </c>
      <c r="D789" t="s">
        <v>2002</v>
      </c>
      <c r="E789" t="s">
        <v>2002</v>
      </c>
    </row>
    <row r="790" spans="1:5" x14ac:dyDescent="0.25">
      <c r="A790">
        <v>23500336</v>
      </c>
      <c r="B790" t="s">
        <v>2003</v>
      </c>
      <c r="C790" t="s">
        <v>2004</v>
      </c>
      <c r="D790" t="s">
        <v>2004</v>
      </c>
      <c r="E790" t="s">
        <v>2003</v>
      </c>
    </row>
    <row r="791" spans="1:5" x14ac:dyDescent="0.25">
      <c r="A791">
        <v>23500337</v>
      </c>
      <c r="B791" t="s">
        <v>2005</v>
      </c>
      <c r="C791" t="s">
        <v>2005</v>
      </c>
      <c r="D791" t="s">
        <v>2005</v>
      </c>
      <c r="E791" t="s">
        <v>2005</v>
      </c>
    </row>
    <row r="792" spans="1:5" x14ac:dyDescent="0.25">
      <c r="A792">
        <v>23500338</v>
      </c>
      <c r="B792" t="s">
        <v>2006</v>
      </c>
      <c r="C792" t="s">
        <v>2006</v>
      </c>
      <c r="D792" t="s">
        <v>2006</v>
      </c>
      <c r="E792" t="s">
        <v>2006</v>
      </c>
    </row>
    <row r="793" spans="1:5" x14ac:dyDescent="0.25">
      <c r="A793">
        <v>23500339</v>
      </c>
      <c r="B793" t="s">
        <v>2007</v>
      </c>
      <c r="C793" t="s">
        <v>2007</v>
      </c>
      <c r="D793" t="s">
        <v>2007</v>
      </c>
      <c r="E793" t="s">
        <v>2007</v>
      </c>
    </row>
    <row r="794" spans="1:5" x14ac:dyDescent="0.25">
      <c r="A794">
        <v>23500340</v>
      </c>
      <c r="B794" t="s">
        <v>2008</v>
      </c>
      <c r="C794" t="s">
        <v>2009</v>
      </c>
      <c r="D794" t="s">
        <v>2009</v>
      </c>
      <c r="E794" t="s">
        <v>2008</v>
      </c>
    </row>
    <row r="795" spans="1:5" x14ac:dyDescent="0.25">
      <c r="A795">
        <v>23500341</v>
      </c>
      <c r="B795" t="s">
        <v>2010</v>
      </c>
      <c r="C795" t="s">
        <v>2010</v>
      </c>
      <c r="D795" t="s">
        <v>2010</v>
      </c>
      <c r="E795" t="s">
        <v>2010</v>
      </c>
    </row>
    <row r="796" spans="1:5" x14ac:dyDescent="0.25">
      <c r="A796">
        <v>23500342</v>
      </c>
      <c r="B796" t="s">
        <v>2011</v>
      </c>
      <c r="C796" t="s">
        <v>2011</v>
      </c>
      <c r="D796" t="s">
        <v>2011</v>
      </c>
      <c r="E796" t="s">
        <v>2011</v>
      </c>
    </row>
    <row r="797" spans="1:5" x14ac:dyDescent="0.25">
      <c r="A797">
        <v>23500343</v>
      </c>
      <c r="B797" t="s">
        <v>2012</v>
      </c>
      <c r="C797" t="s">
        <v>2012</v>
      </c>
      <c r="D797" t="s">
        <v>2012</v>
      </c>
      <c r="E797" t="s">
        <v>2012</v>
      </c>
    </row>
    <row r="798" spans="1:5" x14ac:dyDescent="0.25">
      <c r="A798">
        <v>23500344</v>
      </c>
      <c r="B798" t="s">
        <v>2013</v>
      </c>
      <c r="C798" t="s">
        <v>2014</v>
      </c>
      <c r="D798" t="s">
        <v>2014</v>
      </c>
      <c r="E798" t="s">
        <v>2013</v>
      </c>
    </row>
    <row r="799" spans="1:5" x14ac:dyDescent="0.25">
      <c r="A799">
        <v>23500345</v>
      </c>
      <c r="B799" t="s">
        <v>2011</v>
      </c>
      <c r="C799" t="s">
        <v>2011</v>
      </c>
      <c r="D799" t="s">
        <v>2011</v>
      </c>
      <c r="E799" t="s">
        <v>2011</v>
      </c>
    </row>
    <row r="800" spans="1:5" x14ac:dyDescent="0.25">
      <c r="A800">
        <v>23500346</v>
      </c>
      <c r="B800" t="s">
        <v>2015</v>
      </c>
      <c r="C800" t="s">
        <v>2015</v>
      </c>
      <c r="D800" t="s">
        <v>2015</v>
      </c>
      <c r="E800" t="s">
        <v>2015</v>
      </c>
    </row>
    <row r="801" spans="1:5" x14ac:dyDescent="0.25">
      <c r="A801">
        <v>23500347</v>
      </c>
      <c r="B801" t="s">
        <v>2016</v>
      </c>
      <c r="C801" t="s">
        <v>2017</v>
      </c>
      <c r="D801" t="s">
        <v>2017</v>
      </c>
      <c r="E801" t="s">
        <v>2016</v>
      </c>
    </row>
    <row r="802" spans="1:5" x14ac:dyDescent="0.25">
      <c r="A802">
        <v>23500348</v>
      </c>
      <c r="B802" t="s">
        <v>2018</v>
      </c>
      <c r="C802" t="s">
        <v>2019</v>
      </c>
      <c r="D802" t="s">
        <v>2019</v>
      </c>
      <c r="E802" t="s">
        <v>2018</v>
      </c>
    </row>
    <row r="803" spans="1:5" x14ac:dyDescent="0.25">
      <c r="A803">
        <v>23500349</v>
      </c>
      <c r="B803" t="s">
        <v>2020</v>
      </c>
      <c r="C803" t="s">
        <v>2020</v>
      </c>
      <c r="D803" t="s">
        <v>2020</v>
      </c>
      <c r="E803" t="s">
        <v>2020</v>
      </c>
    </row>
    <row r="804" spans="1:5" x14ac:dyDescent="0.25">
      <c r="A804">
        <v>23500350</v>
      </c>
      <c r="B804" t="s">
        <v>2021</v>
      </c>
      <c r="C804" t="s">
        <v>2021</v>
      </c>
      <c r="D804" t="s">
        <v>2021</v>
      </c>
      <c r="E804" t="s">
        <v>2021</v>
      </c>
    </row>
    <row r="805" spans="1:5" x14ac:dyDescent="0.25">
      <c r="A805">
        <v>23500351</v>
      </c>
      <c r="B805" t="s">
        <v>419</v>
      </c>
      <c r="C805" t="s">
        <v>419</v>
      </c>
      <c r="D805" t="s">
        <v>419</v>
      </c>
      <c r="E805" t="s">
        <v>419</v>
      </c>
    </row>
    <row r="806" spans="1:5" x14ac:dyDescent="0.25">
      <c r="A806">
        <v>23500352</v>
      </c>
      <c r="B806" t="s">
        <v>2022</v>
      </c>
      <c r="C806" t="s">
        <v>2022</v>
      </c>
      <c r="D806" t="s">
        <v>2022</v>
      </c>
      <c r="E806" t="s">
        <v>2022</v>
      </c>
    </row>
    <row r="807" spans="1:5" x14ac:dyDescent="0.25">
      <c r="A807">
        <v>23500353</v>
      </c>
      <c r="B807" t="s">
        <v>2023</v>
      </c>
      <c r="C807" t="s">
        <v>2024</v>
      </c>
      <c r="D807" t="s">
        <v>2024</v>
      </c>
      <c r="E807" t="s">
        <v>2023</v>
      </c>
    </row>
    <row r="808" spans="1:5" x14ac:dyDescent="0.25">
      <c r="A808">
        <v>23500354</v>
      </c>
      <c r="B808" t="s">
        <v>2025</v>
      </c>
      <c r="C808" t="s">
        <v>1948</v>
      </c>
      <c r="D808" t="s">
        <v>1948</v>
      </c>
      <c r="E808" t="s">
        <v>2025</v>
      </c>
    </row>
    <row r="809" spans="1:5" x14ac:dyDescent="0.25">
      <c r="A809">
        <v>23500355</v>
      </c>
      <c r="B809" t="s">
        <v>2026</v>
      </c>
      <c r="C809" t="s">
        <v>2026</v>
      </c>
      <c r="D809" t="s">
        <v>2026</v>
      </c>
      <c r="E809" t="s">
        <v>2026</v>
      </c>
    </row>
    <row r="810" spans="1:5" x14ac:dyDescent="0.25">
      <c r="A810">
        <v>23500356</v>
      </c>
      <c r="B810" t="s">
        <v>2027</v>
      </c>
      <c r="C810" t="s">
        <v>2027</v>
      </c>
      <c r="D810" t="s">
        <v>2027</v>
      </c>
      <c r="E810" t="s">
        <v>2027</v>
      </c>
    </row>
    <row r="811" spans="1:5" x14ac:dyDescent="0.25">
      <c r="A811">
        <v>23500357</v>
      </c>
      <c r="B811" t="s">
        <v>2028</v>
      </c>
      <c r="C811" t="s">
        <v>2029</v>
      </c>
      <c r="D811" t="s">
        <v>2029</v>
      </c>
      <c r="E811" t="s">
        <v>2028</v>
      </c>
    </row>
    <row r="812" spans="1:5" x14ac:dyDescent="0.25">
      <c r="A812">
        <v>23500358</v>
      </c>
      <c r="B812" t="s">
        <v>2030</v>
      </c>
      <c r="C812" t="s">
        <v>2031</v>
      </c>
      <c r="D812" t="s">
        <v>2031</v>
      </c>
      <c r="E812" t="s">
        <v>2030</v>
      </c>
    </row>
    <row r="813" spans="1:5" x14ac:dyDescent="0.25">
      <c r="A813">
        <v>23500360</v>
      </c>
      <c r="B813" t="s">
        <v>2032</v>
      </c>
      <c r="C813" t="s">
        <v>2033</v>
      </c>
      <c r="D813" t="s">
        <v>2033</v>
      </c>
      <c r="E813" t="s">
        <v>2032</v>
      </c>
    </row>
    <row r="814" spans="1:5" x14ac:dyDescent="0.25">
      <c r="A814">
        <v>23500361</v>
      </c>
      <c r="B814" t="s">
        <v>2034</v>
      </c>
      <c r="C814" t="s">
        <v>2035</v>
      </c>
      <c r="D814" t="s">
        <v>2035</v>
      </c>
      <c r="E814" t="s">
        <v>2034</v>
      </c>
    </row>
    <row r="815" spans="1:5" x14ac:dyDescent="0.25">
      <c r="A815">
        <v>23500362</v>
      </c>
      <c r="B815" t="s">
        <v>2036</v>
      </c>
      <c r="C815" t="s">
        <v>2037</v>
      </c>
      <c r="D815" t="s">
        <v>2037</v>
      </c>
      <c r="E815" t="s">
        <v>2036</v>
      </c>
    </row>
    <row r="816" spans="1:5" x14ac:dyDescent="0.25">
      <c r="A816">
        <v>23500364</v>
      </c>
      <c r="B816" t="s">
        <v>2038</v>
      </c>
      <c r="C816" t="s">
        <v>2039</v>
      </c>
      <c r="D816" t="s">
        <v>2039</v>
      </c>
      <c r="E816" t="s">
        <v>2038</v>
      </c>
    </row>
    <row r="817" spans="1:5" x14ac:dyDescent="0.25">
      <c r="A817">
        <v>23500365</v>
      </c>
      <c r="B817" t="s">
        <v>2040</v>
      </c>
      <c r="C817" t="s">
        <v>2041</v>
      </c>
      <c r="D817" t="s">
        <v>2041</v>
      </c>
      <c r="E817" t="s">
        <v>2040</v>
      </c>
    </row>
    <row r="818" spans="1:5" x14ac:dyDescent="0.25">
      <c r="A818">
        <v>23500366</v>
      </c>
      <c r="B818" t="s">
        <v>2042</v>
      </c>
      <c r="C818" t="s">
        <v>2043</v>
      </c>
      <c r="D818" t="s">
        <v>2043</v>
      </c>
      <c r="E818" t="s">
        <v>2042</v>
      </c>
    </row>
    <row r="819" spans="1:5" x14ac:dyDescent="0.25">
      <c r="A819">
        <v>23500367</v>
      </c>
      <c r="B819" t="s">
        <v>2044</v>
      </c>
      <c r="C819" t="s">
        <v>2045</v>
      </c>
      <c r="D819" t="s">
        <v>2045</v>
      </c>
      <c r="E819" t="s">
        <v>2044</v>
      </c>
    </row>
    <row r="820" spans="1:5" x14ac:dyDescent="0.25">
      <c r="A820">
        <v>23500368</v>
      </c>
      <c r="B820" t="s">
        <v>2046</v>
      </c>
      <c r="C820" t="s">
        <v>2047</v>
      </c>
      <c r="D820" t="s">
        <v>2047</v>
      </c>
      <c r="E820" t="s">
        <v>2046</v>
      </c>
    </row>
    <row r="821" spans="1:5" x14ac:dyDescent="0.25">
      <c r="A821">
        <v>23500369</v>
      </c>
      <c r="B821" t="s">
        <v>2048</v>
      </c>
      <c r="C821" t="s">
        <v>2049</v>
      </c>
      <c r="D821" t="s">
        <v>2049</v>
      </c>
      <c r="E821" t="s">
        <v>2048</v>
      </c>
    </row>
    <row r="822" spans="1:5" x14ac:dyDescent="0.25">
      <c r="A822">
        <v>23500370</v>
      </c>
      <c r="B822" t="s">
        <v>2050</v>
      </c>
      <c r="C822" t="s">
        <v>2051</v>
      </c>
      <c r="D822" t="s">
        <v>2051</v>
      </c>
      <c r="E822" t="s">
        <v>2050</v>
      </c>
    </row>
    <row r="823" spans="1:5" x14ac:dyDescent="0.25">
      <c r="A823">
        <v>23500371</v>
      </c>
      <c r="B823" t="s">
        <v>2052</v>
      </c>
      <c r="C823" t="s">
        <v>2053</v>
      </c>
      <c r="D823" t="s">
        <v>2053</v>
      </c>
      <c r="E823" t="s">
        <v>2052</v>
      </c>
    </row>
    <row r="824" spans="1:5" x14ac:dyDescent="0.25">
      <c r="A824">
        <v>23500372</v>
      </c>
      <c r="B824" t="s">
        <v>2054</v>
      </c>
      <c r="C824" t="s">
        <v>2055</v>
      </c>
      <c r="D824" t="s">
        <v>2055</v>
      </c>
      <c r="E824" t="s">
        <v>2054</v>
      </c>
    </row>
    <row r="825" spans="1:5" x14ac:dyDescent="0.25">
      <c r="A825">
        <v>23500373</v>
      </c>
      <c r="B825" t="s">
        <v>2056</v>
      </c>
      <c r="C825" t="s">
        <v>2057</v>
      </c>
      <c r="D825" t="s">
        <v>2057</v>
      </c>
      <c r="E825" t="s">
        <v>2056</v>
      </c>
    </row>
    <row r="826" spans="1:5" x14ac:dyDescent="0.25">
      <c r="A826">
        <v>23500374</v>
      </c>
      <c r="B826" t="s">
        <v>2058</v>
      </c>
      <c r="C826" t="s">
        <v>2059</v>
      </c>
      <c r="D826" t="s">
        <v>2059</v>
      </c>
      <c r="E826" t="s">
        <v>2058</v>
      </c>
    </row>
    <row r="827" spans="1:5" x14ac:dyDescent="0.25">
      <c r="A827">
        <v>23500375</v>
      </c>
      <c r="B827" t="s">
        <v>2060</v>
      </c>
      <c r="C827" t="s">
        <v>2061</v>
      </c>
      <c r="D827" t="s">
        <v>2061</v>
      </c>
      <c r="E827" t="s">
        <v>2060</v>
      </c>
    </row>
    <row r="828" spans="1:5" x14ac:dyDescent="0.25">
      <c r="A828">
        <v>23500376</v>
      </c>
      <c r="B828" t="s">
        <v>2062</v>
      </c>
      <c r="C828" t="s">
        <v>2063</v>
      </c>
      <c r="D828" t="s">
        <v>2063</v>
      </c>
      <c r="E828" t="s">
        <v>2062</v>
      </c>
    </row>
    <row r="829" spans="1:5" x14ac:dyDescent="0.25">
      <c r="A829">
        <v>23500377</v>
      </c>
      <c r="B829" t="s">
        <v>2064</v>
      </c>
      <c r="C829" t="s">
        <v>2065</v>
      </c>
      <c r="D829" t="s">
        <v>2065</v>
      </c>
      <c r="E829" t="s">
        <v>2064</v>
      </c>
    </row>
    <row r="830" spans="1:5" x14ac:dyDescent="0.25">
      <c r="A830">
        <v>23500378</v>
      </c>
      <c r="B830" t="s">
        <v>2066</v>
      </c>
      <c r="C830" t="s">
        <v>2067</v>
      </c>
      <c r="D830" t="s">
        <v>2067</v>
      </c>
      <c r="E830" t="s">
        <v>2066</v>
      </c>
    </row>
    <row r="831" spans="1:5" x14ac:dyDescent="0.25">
      <c r="A831">
        <v>23500379</v>
      </c>
      <c r="B831" t="s">
        <v>2068</v>
      </c>
      <c r="C831" t="s">
        <v>2069</v>
      </c>
      <c r="D831" t="s">
        <v>2069</v>
      </c>
      <c r="E831" t="s">
        <v>2068</v>
      </c>
    </row>
    <row r="832" spans="1:5" x14ac:dyDescent="0.25">
      <c r="A832">
        <v>23500380</v>
      </c>
      <c r="B832" t="s">
        <v>2070</v>
      </c>
      <c r="C832" t="s">
        <v>2071</v>
      </c>
      <c r="D832" t="s">
        <v>2071</v>
      </c>
      <c r="E832" t="s">
        <v>2070</v>
      </c>
    </row>
    <row r="833" spans="1:5" x14ac:dyDescent="0.25">
      <c r="A833">
        <v>23500381</v>
      </c>
      <c r="B833" t="s">
        <v>2072</v>
      </c>
      <c r="C833" t="s">
        <v>2073</v>
      </c>
      <c r="D833" t="s">
        <v>2073</v>
      </c>
      <c r="E833" t="s">
        <v>2072</v>
      </c>
    </row>
    <row r="834" spans="1:5" x14ac:dyDescent="0.25">
      <c r="A834">
        <v>23500385</v>
      </c>
      <c r="B834" t="s">
        <v>792</v>
      </c>
      <c r="C834" t="s">
        <v>792</v>
      </c>
      <c r="D834" t="s">
        <v>792</v>
      </c>
      <c r="E834" t="s">
        <v>792</v>
      </c>
    </row>
    <row r="835" spans="1:5" x14ac:dyDescent="0.25">
      <c r="A835">
        <v>23500386</v>
      </c>
      <c r="B835" t="s">
        <v>2074</v>
      </c>
      <c r="C835" t="s">
        <v>2074</v>
      </c>
      <c r="D835" t="s">
        <v>2074</v>
      </c>
      <c r="E835" t="s">
        <v>2074</v>
      </c>
    </row>
    <row r="836" spans="1:5" x14ac:dyDescent="0.25">
      <c r="A836">
        <v>23500387</v>
      </c>
      <c r="B836" t="s">
        <v>2075</v>
      </c>
      <c r="C836" t="s">
        <v>2075</v>
      </c>
      <c r="D836" t="s">
        <v>2075</v>
      </c>
      <c r="E836" t="s">
        <v>2075</v>
      </c>
    </row>
    <row r="837" spans="1:5" x14ac:dyDescent="0.25">
      <c r="A837">
        <v>23500389</v>
      </c>
      <c r="B837" t="s">
        <v>2076</v>
      </c>
      <c r="C837" t="s">
        <v>2076</v>
      </c>
      <c r="D837" t="s">
        <v>2076</v>
      </c>
      <c r="E837" t="s">
        <v>2076</v>
      </c>
    </row>
    <row r="838" spans="1:5" x14ac:dyDescent="0.25">
      <c r="A838">
        <v>23500391</v>
      </c>
      <c r="B838" t="s">
        <v>2077</v>
      </c>
      <c r="C838" t="s">
        <v>2078</v>
      </c>
      <c r="D838" t="s">
        <v>2078</v>
      </c>
      <c r="E838" t="s">
        <v>2077</v>
      </c>
    </row>
    <row r="839" spans="1:5" x14ac:dyDescent="0.25">
      <c r="A839">
        <v>23500392</v>
      </c>
      <c r="B839" t="s">
        <v>2079</v>
      </c>
      <c r="C839" t="s">
        <v>2080</v>
      </c>
      <c r="D839" t="s">
        <v>2080</v>
      </c>
      <c r="E839" t="s">
        <v>2079</v>
      </c>
    </row>
    <row r="840" spans="1:5" x14ac:dyDescent="0.25">
      <c r="A840">
        <v>23500393</v>
      </c>
      <c r="B840" t="s">
        <v>2081</v>
      </c>
      <c r="C840" t="s">
        <v>2082</v>
      </c>
      <c r="D840" t="s">
        <v>2082</v>
      </c>
      <c r="E840" t="s">
        <v>2081</v>
      </c>
    </row>
    <row r="841" spans="1:5" x14ac:dyDescent="0.25">
      <c r="A841">
        <v>23500394</v>
      </c>
      <c r="B841" t="s">
        <v>2083</v>
      </c>
      <c r="C841" t="s">
        <v>2083</v>
      </c>
      <c r="D841" t="s">
        <v>2083</v>
      </c>
      <c r="E841" t="s">
        <v>2083</v>
      </c>
    </row>
    <row r="842" spans="1:5" x14ac:dyDescent="0.25">
      <c r="A842">
        <v>23500395</v>
      </c>
      <c r="B842" t="s">
        <v>2084</v>
      </c>
      <c r="C842" t="s">
        <v>2085</v>
      </c>
      <c r="D842" t="s">
        <v>2085</v>
      </c>
      <c r="E842" t="s">
        <v>2084</v>
      </c>
    </row>
    <row r="843" spans="1:5" x14ac:dyDescent="0.25">
      <c r="A843">
        <v>23500396</v>
      </c>
      <c r="B843" t="s">
        <v>2086</v>
      </c>
      <c r="C843" t="s">
        <v>2086</v>
      </c>
      <c r="D843" t="s">
        <v>2086</v>
      </c>
      <c r="E843" t="s">
        <v>2086</v>
      </c>
    </row>
    <row r="844" spans="1:5" x14ac:dyDescent="0.25">
      <c r="A844">
        <v>23500397</v>
      </c>
      <c r="B844" t="s">
        <v>2087</v>
      </c>
      <c r="C844" t="s">
        <v>2087</v>
      </c>
      <c r="D844" t="s">
        <v>2087</v>
      </c>
      <c r="E844" t="s">
        <v>2087</v>
      </c>
    </row>
    <row r="845" spans="1:5" x14ac:dyDescent="0.25">
      <c r="A845">
        <v>23500398</v>
      </c>
      <c r="B845" t="s">
        <v>2088</v>
      </c>
      <c r="C845" t="s">
        <v>2088</v>
      </c>
      <c r="D845" t="s">
        <v>2088</v>
      </c>
      <c r="E845" t="s">
        <v>2088</v>
      </c>
    </row>
    <row r="846" spans="1:5" x14ac:dyDescent="0.25">
      <c r="A846">
        <v>23500399</v>
      </c>
      <c r="B846" t="s">
        <v>2089</v>
      </c>
      <c r="C846" t="s">
        <v>2089</v>
      </c>
      <c r="D846" t="s">
        <v>2089</v>
      </c>
      <c r="E846" t="s">
        <v>2089</v>
      </c>
    </row>
    <row r="847" spans="1:5" x14ac:dyDescent="0.25">
      <c r="A847">
        <v>23500400</v>
      </c>
      <c r="B847" t="s">
        <v>2090</v>
      </c>
      <c r="C847" t="s">
        <v>2090</v>
      </c>
      <c r="D847" t="s">
        <v>2090</v>
      </c>
      <c r="E847" t="s">
        <v>2090</v>
      </c>
    </row>
    <row r="848" spans="1:5" x14ac:dyDescent="0.25">
      <c r="A848">
        <v>23500401</v>
      </c>
      <c r="B848" t="s">
        <v>2091</v>
      </c>
      <c r="C848" t="s">
        <v>2091</v>
      </c>
      <c r="D848" t="s">
        <v>2091</v>
      </c>
      <c r="E848" t="s">
        <v>2091</v>
      </c>
    </row>
    <row r="849" spans="1:5" x14ac:dyDescent="0.25">
      <c r="A849">
        <v>23500402</v>
      </c>
      <c r="B849" t="s">
        <v>1117</v>
      </c>
      <c r="C849" t="s">
        <v>1117</v>
      </c>
      <c r="D849" t="s">
        <v>1117</v>
      </c>
      <c r="E849" t="s">
        <v>1117</v>
      </c>
    </row>
    <row r="850" spans="1:5" x14ac:dyDescent="0.25">
      <c r="A850">
        <v>23500403</v>
      </c>
      <c r="B850" t="s">
        <v>2092</v>
      </c>
      <c r="C850" t="s">
        <v>2092</v>
      </c>
      <c r="D850" t="s">
        <v>2092</v>
      </c>
      <c r="E850" t="s">
        <v>2092</v>
      </c>
    </row>
    <row r="851" spans="1:5" x14ac:dyDescent="0.25">
      <c r="A851">
        <v>23500404</v>
      </c>
      <c r="B851" t="s">
        <v>1918</v>
      </c>
      <c r="C851" t="s">
        <v>1918</v>
      </c>
      <c r="D851" t="s">
        <v>1918</v>
      </c>
      <c r="E851" t="s">
        <v>1918</v>
      </c>
    </row>
    <row r="852" spans="1:5" x14ac:dyDescent="0.25">
      <c r="A852">
        <v>23500405</v>
      </c>
      <c r="B852" t="s">
        <v>2093</v>
      </c>
      <c r="C852" t="s">
        <v>2093</v>
      </c>
      <c r="D852" t="s">
        <v>2093</v>
      </c>
      <c r="E852" t="s">
        <v>2093</v>
      </c>
    </row>
    <row r="853" spans="1:5" x14ac:dyDescent="0.25">
      <c r="A853">
        <v>23500406</v>
      </c>
      <c r="B853" t="s">
        <v>2094</v>
      </c>
      <c r="C853" t="s">
        <v>2094</v>
      </c>
      <c r="D853" t="s">
        <v>2094</v>
      </c>
      <c r="E853" t="s">
        <v>2094</v>
      </c>
    </row>
    <row r="854" spans="1:5" x14ac:dyDescent="0.25">
      <c r="A854">
        <v>23500407</v>
      </c>
      <c r="B854" t="s">
        <v>2095</v>
      </c>
      <c r="C854" t="s">
        <v>2095</v>
      </c>
      <c r="D854" t="s">
        <v>2095</v>
      </c>
      <c r="E854" t="s">
        <v>2095</v>
      </c>
    </row>
    <row r="855" spans="1:5" x14ac:dyDescent="0.25">
      <c r="A855">
        <v>23500408</v>
      </c>
      <c r="B855" t="s">
        <v>2096</v>
      </c>
      <c r="C855" t="s">
        <v>2096</v>
      </c>
      <c r="D855" t="s">
        <v>2096</v>
      </c>
      <c r="E855" t="s">
        <v>2096</v>
      </c>
    </row>
    <row r="856" spans="1:5" x14ac:dyDescent="0.25">
      <c r="A856">
        <v>23500409</v>
      </c>
      <c r="B856" t="s">
        <v>2097</v>
      </c>
      <c r="C856" t="s">
        <v>2097</v>
      </c>
      <c r="D856" t="s">
        <v>2097</v>
      </c>
      <c r="E856" t="s">
        <v>2097</v>
      </c>
    </row>
    <row r="857" spans="1:5" x14ac:dyDescent="0.25">
      <c r="A857">
        <v>23500410</v>
      </c>
      <c r="B857" t="s">
        <v>2098</v>
      </c>
      <c r="C857" t="s">
        <v>2098</v>
      </c>
      <c r="D857" t="s">
        <v>2098</v>
      </c>
      <c r="E857" t="s">
        <v>2098</v>
      </c>
    </row>
    <row r="858" spans="1:5" x14ac:dyDescent="0.25">
      <c r="A858">
        <v>23500411</v>
      </c>
      <c r="B858" t="s">
        <v>2099</v>
      </c>
      <c r="C858" t="s">
        <v>2099</v>
      </c>
      <c r="D858" t="s">
        <v>2099</v>
      </c>
      <c r="E858" t="s">
        <v>2099</v>
      </c>
    </row>
    <row r="859" spans="1:5" x14ac:dyDescent="0.25">
      <c r="A859">
        <v>23500412</v>
      </c>
      <c r="B859" t="s">
        <v>1926</v>
      </c>
      <c r="C859" t="s">
        <v>1926</v>
      </c>
      <c r="D859" t="s">
        <v>1926</v>
      </c>
      <c r="E859" t="s">
        <v>1926</v>
      </c>
    </row>
    <row r="860" spans="1:5" x14ac:dyDescent="0.25">
      <c r="A860">
        <v>23500413</v>
      </c>
      <c r="B860" t="s">
        <v>2100</v>
      </c>
      <c r="C860" t="s">
        <v>2100</v>
      </c>
      <c r="D860" t="s">
        <v>2100</v>
      </c>
      <c r="E860" t="s">
        <v>2100</v>
      </c>
    </row>
    <row r="861" spans="1:5" x14ac:dyDescent="0.25">
      <c r="A861">
        <v>23500414</v>
      </c>
      <c r="B861" t="s">
        <v>2101</v>
      </c>
      <c r="C861" t="s">
        <v>2101</v>
      </c>
      <c r="D861" t="s">
        <v>2101</v>
      </c>
      <c r="E861" t="s">
        <v>2101</v>
      </c>
    </row>
    <row r="862" spans="1:5" x14ac:dyDescent="0.25">
      <c r="A862">
        <v>23500415</v>
      </c>
      <c r="B862" t="s">
        <v>2102</v>
      </c>
      <c r="C862" t="s">
        <v>2102</v>
      </c>
      <c r="D862" t="s">
        <v>2102</v>
      </c>
      <c r="E862" t="s">
        <v>2102</v>
      </c>
    </row>
    <row r="863" spans="1:5" x14ac:dyDescent="0.25">
      <c r="A863">
        <v>23500418</v>
      </c>
      <c r="B863" t="s">
        <v>2103</v>
      </c>
      <c r="C863" t="s">
        <v>2103</v>
      </c>
      <c r="D863" t="s">
        <v>2103</v>
      </c>
      <c r="E863" t="s">
        <v>2103</v>
      </c>
    </row>
    <row r="864" spans="1:5" x14ac:dyDescent="0.25">
      <c r="A864">
        <v>23500419</v>
      </c>
      <c r="B864" t="s">
        <v>2104</v>
      </c>
      <c r="C864" t="s">
        <v>2105</v>
      </c>
      <c r="D864" t="s">
        <v>2105</v>
      </c>
      <c r="E864" t="s">
        <v>2104</v>
      </c>
    </row>
    <row r="865" spans="1:5" x14ac:dyDescent="0.25">
      <c r="A865">
        <v>23500420</v>
      </c>
      <c r="B865" t="s">
        <v>2106</v>
      </c>
      <c r="C865" t="s">
        <v>2106</v>
      </c>
      <c r="D865" t="s">
        <v>2106</v>
      </c>
      <c r="E865" t="s">
        <v>2106</v>
      </c>
    </row>
    <row r="866" spans="1:5" x14ac:dyDescent="0.25">
      <c r="A866">
        <v>23500421</v>
      </c>
      <c r="B866" t="s">
        <v>2107</v>
      </c>
      <c r="C866" t="s">
        <v>2107</v>
      </c>
      <c r="D866" t="s">
        <v>2107</v>
      </c>
      <c r="E866" t="s">
        <v>2107</v>
      </c>
    </row>
    <row r="867" spans="1:5" x14ac:dyDescent="0.25">
      <c r="A867">
        <v>23500422</v>
      </c>
      <c r="B867" t="s">
        <v>2108</v>
      </c>
      <c r="C867" t="s">
        <v>2108</v>
      </c>
      <c r="D867" t="s">
        <v>2108</v>
      </c>
      <c r="E867" t="s">
        <v>2108</v>
      </c>
    </row>
    <row r="868" spans="1:5" x14ac:dyDescent="0.25">
      <c r="A868">
        <v>23500423</v>
      </c>
      <c r="B868" t="s">
        <v>2109</v>
      </c>
      <c r="C868" t="s">
        <v>2109</v>
      </c>
      <c r="D868" t="s">
        <v>2109</v>
      </c>
      <c r="E868" t="s">
        <v>2109</v>
      </c>
    </row>
    <row r="869" spans="1:5" x14ac:dyDescent="0.25">
      <c r="A869">
        <v>23500424</v>
      </c>
      <c r="B869" t="s">
        <v>2110</v>
      </c>
      <c r="C869" t="s">
        <v>2111</v>
      </c>
      <c r="D869" t="s">
        <v>2111</v>
      </c>
      <c r="E869" t="s">
        <v>2110</v>
      </c>
    </row>
    <row r="870" spans="1:5" x14ac:dyDescent="0.25">
      <c r="A870">
        <v>23500425</v>
      </c>
      <c r="B870" t="s">
        <v>2112</v>
      </c>
      <c r="C870" t="s">
        <v>2112</v>
      </c>
      <c r="D870" t="s">
        <v>2112</v>
      </c>
      <c r="E870" t="s">
        <v>2112</v>
      </c>
    </row>
    <row r="871" spans="1:5" x14ac:dyDescent="0.25">
      <c r="A871">
        <v>23500426</v>
      </c>
      <c r="B871" t="s">
        <v>2113</v>
      </c>
      <c r="C871" t="s">
        <v>2114</v>
      </c>
      <c r="D871" t="s">
        <v>2114</v>
      </c>
      <c r="E871" t="s">
        <v>2113</v>
      </c>
    </row>
    <row r="872" spans="1:5" x14ac:dyDescent="0.25">
      <c r="A872">
        <v>23500427</v>
      </c>
      <c r="B872" t="s">
        <v>2115</v>
      </c>
      <c r="C872" t="s">
        <v>2115</v>
      </c>
      <c r="D872" t="s">
        <v>2115</v>
      </c>
      <c r="E872" t="s">
        <v>2115</v>
      </c>
    </row>
    <row r="873" spans="1:5" x14ac:dyDescent="0.25">
      <c r="A873">
        <v>23500428</v>
      </c>
      <c r="B873" t="s">
        <v>411</v>
      </c>
      <c r="C873" t="s">
        <v>411</v>
      </c>
      <c r="D873" t="s">
        <v>411</v>
      </c>
      <c r="E873" t="s">
        <v>411</v>
      </c>
    </row>
    <row r="874" spans="1:5" x14ac:dyDescent="0.25">
      <c r="A874">
        <v>23500430</v>
      </c>
      <c r="B874" t="s">
        <v>2116</v>
      </c>
      <c r="C874" t="s">
        <v>2116</v>
      </c>
      <c r="D874" t="s">
        <v>2116</v>
      </c>
      <c r="E874" t="s">
        <v>2116</v>
      </c>
    </row>
    <row r="875" spans="1:5" x14ac:dyDescent="0.25">
      <c r="A875">
        <v>23500431</v>
      </c>
      <c r="B875" t="s">
        <v>2117</v>
      </c>
      <c r="C875" t="s">
        <v>2118</v>
      </c>
      <c r="D875" t="s">
        <v>2118</v>
      </c>
      <c r="E875" t="s">
        <v>2117</v>
      </c>
    </row>
    <row r="876" spans="1:5" x14ac:dyDescent="0.25">
      <c r="A876">
        <v>23500434</v>
      </c>
      <c r="B876" t="s">
        <v>2119</v>
      </c>
      <c r="C876" t="s">
        <v>2120</v>
      </c>
      <c r="D876" t="s">
        <v>2120</v>
      </c>
      <c r="E876" t="s">
        <v>2119</v>
      </c>
    </row>
    <row r="877" spans="1:5" x14ac:dyDescent="0.25">
      <c r="A877">
        <v>23500435</v>
      </c>
      <c r="B877" t="s">
        <v>2121</v>
      </c>
      <c r="C877" t="s">
        <v>2121</v>
      </c>
      <c r="D877" t="s">
        <v>2121</v>
      </c>
      <c r="E877" t="s">
        <v>2121</v>
      </c>
    </row>
    <row r="878" spans="1:5" x14ac:dyDescent="0.25">
      <c r="A878">
        <v>23500436</v>
      </c>
      <c r="B878" t="s">
        <v>2122</v>
      </c>
      <c r="C878" t="s">
        <v>2123</v>
      </c>
      <c r="D878" t="s">
        <v>2123</v>
      </c>
      <c r="E878" t="s">
        <v>2122</v>
      </c>
    </row>
    <row r="879" spans="1:5" x14ac:dyDescent="0.25">
      <c r="A879">
        <v>23500437</v>
      </c>
      <c r="B879" t="s">
        <v>1957</v>
      </c>
      <c r="C879" t="s">
        <v>2124</v>
      </c>
      <c r="D879" t="s">
        <v>2124</v>
      </c>
      <c r="E879" t="s">
        <v>1957</v>
      </c>
    </row>
    <row r="880" spans="1:5" x14ac:dyDescent="0.25">
      <c r="A880">
        <v>23500438</v>
      </c>
      <c r="B880" t="s">
        <v>2125</v>
      </c>
      <c r="C880" t="s">
        <v>2125</v>
      </c>
      <c r="D880" t="s">
        <v>2125</v>
      </c>
      <c r="E880" t="s">
        <v>2125</v>
      </c>
    </row>
    <row r="881" spans="1:5" x14ac:dyDescent="0.25">
      <c r="A881">
        <v>23500439</v>
      </c>
      <c r="B881" t="s">
        <v>2126</v>
      </c>
      <c r="C881" t="s">
        <v>2127</v>
      </c>
      <c r="D881" t="s">
        <v>2127</v>
      </c>
      <c r="E881" t="s">
        <v>2126</v>
      </c>
    </row>
    <row r="882" spans="1:5" x14ac:dyDescent="0.25">
      <c r="A882">
        <v>23500440</v>
      </c>
      <c r="B882" t="s">
        <v>2126</v>
      </c>
      <c r="C882" t="s">
        <v>2128</v>
      </c>
      <c r="D882" t="s">
        <v>2128</v>
      </c>
      <c r="E882" t="s">
        <v>2126</v>
      </c>
    </row>
    <row r="883" spans="1:5" x14ac:dyDescent="0.25">
      <c r="A883">
        <v>23500441</v>
      </c>
      <c r="B883" t="s">
        <v>2129</v>
      </c>
      <c r="C883" t="s">
        <v>1748</v>
      </c>
      <c r="D883" t="s">
        <v>1748</v>
      </c>
      <c r="E883" t="s">
        <v>2129</v>
      </c>
    </row>
    <row r="884" spans="1:5" x14ac:dyDescent="0.25">
      <c r="A884">
        <v>23500442</v>
      </c>
      <c r="B884" t="s">
        <v>2130</v>
      </c>
      <c r="C884" t="s">
        <v>2130</v>
      </c>
      <c r="D884" t="s">
        <v>2130</v>
      </c>
      <c r="E884" t="s">
        <v>2130</v>
      </c>
    </row>
    <row r="885" spans="1:5" x14ac:dyDescent="0.25">
      <c r="A885">
        <v>23500443</v>
      </c>
      <c r="B885" t="s">
        <v>2131</v>
      </c>
      <c r="C885" t="s">
        <v>2131</v>
      </c>
      <c r="D885" t="s">
        <v>2131</v>
      </c>
      <c r="E885" t="s">
        <v>2131</v>
      </c>
    </row>
    <row r="886" spans="1:5" x14ac:dyDescent="0.25">
      <c r="A886">
        <v>23500444</v>
      </c>
      <c r="B886" t="s">
        <v>2132</v>
      </c>
      <c r="C886" t="s">
        <v>2132</v>
      </c>
      <c r="D886" t="s">
        <v>2132</v>
      </c>
      <c r="E886" t="s">
        <v>2132</v>
      </c>
    </row>
    <row r="887" spans="1:5" x14ac:dyDescent="0.25">
      <c r="A887">
        <v>23500445</v>
      </c>
      <c r="B887" t="s">
        <v>2133</v>
      </c>
      <c r="C887" t="s">
        <v>2133</v>
      </c>
      <c r="D887" t="s">
        <v>2133</v>
      </c>
      <c r="E887" t="s">
        <v>2133</v>
      </c>
    </row>
    <row r="888" spans="1:5" x14ac:dyDescent="0.25">
      <c r="A888">
        <v>23500446</v>
      </c>
      <c r="B888" t="s">
        <v>2134</v>
      </c>
      <c r="C888" t="s">
        <v>2134</v>
      </c>
      <c r="D888" t="s">
        <v>2134</v>
      </c>
      <c r="E888" t="s">
        <v>2134</v>
      </c>
    </row>
    <row r="889" spans="1:5" x14ac:dyDescent="0.25">
      <c r="A889">
        <v>23500447</v>
      </c>
      <c r="B889" t="s">
        <v>2135</v>
      </c>
      <c r="C889" t="s">
        <v>2135</v>
      </c>
      <c r="D889" t="s">
        <v>2135</v>
      </c>
      <c r="E889" t="s">
        <v>2135</v>
      </c>
    </row>
    <row r="890" spans="1:5" x14ac:dyDescent="0.25">
      <c r="A890">
        <v>23500448</v>
      </c>
      <c r="B890" t="s">
        <v>2136</v>
      </c>
      <c r="C890" t="s">
        <v>2136</v>
      </c>
      <c r="D890" t="s">
        <v>2136</v>
      </c>
      <c r="E890" t="s">
        <v>2136</v>
      </c>
    </row>
    <row r="891" spans="1:5" x14ac:dyDescent="0.25">
      <c r="A891">
        <v>23500449</v>
      </c>
      <c r="B891" t="s">
        <v>2137</v>
      </c>
      <c r="C891" t="s">
        <v>2137</v>
      </c>
      <c r="D891" t="s">
        <v>2137</v>
      </c>
      <c r="E891" t="s">
        <v>2137</v>
      </c>
    </row>
    <row r="892" spans="1:5" x14ac:dyDescent="0.25">
      <c r="A892">
        <v>23500450</v>
      </c>
      <c r="B892" t="s">
        <v>2138</v>
      </c>
      <c r="C892" t="s">
        <v>2138</v>
      </c>
      <c r="D892" t="s">
        <v>2138</v>
      </c>
      <c r="E892" t="s">
        <v>2138</v>
      </c>
    </row>
    <row r="893" spans="1:5" x14ac:dyDescent="0.25">
      <c r="A893">
        <v>23500451</v>
      </c>
      <c r="B893" t="s">
        <v>2139</v>
      </c>
      <c r="C893" t="s">
        <v>2139</v>
      </c>
      <c r="D893" t="s">
        <v>2139</v>
      </c>
      <c r="E893" t="s">
        <v>2139</v>
      </c>
    </row>
    <row r="894" spans="1:5" x14ac:dyDescent="0.25">
      <c r="A894">
        <v>23500452</v>
      </c>
      <c r="B894" t="s">
        <v>2140</v>
      </c>
      <c r="C894" t="s">
        <v>2140</v>
      </c>
      <c r="D894" t="s">
        <v>2140</v>
      </c>
      <c r="E894" t="s">
        <v>2140</v>
      </c>
    </row>
    <row r="895" spans="1:5" x14ac:dyDescent="0.25">
      <c r="A895">
        <v>23500453</v>
      </c>
      <c r="B895" t="s">
        <v>2141</v>
      </c>
      <c r="C895" t="s">
        <v>2141</v>
      </c>
      <c r="D895" t="s">
        <v>2141</v>
      </c>
      <c r="E895" t="s">
        <v>2141</v>
      </c>
    </row>
    <row r="896" spans="1:5" x14ac:dyDescent="0.25">
      <c r="A896">
        <v>23500454</v>
      </c>
      <c r="B896" t="s">
        <v>2142</v>
      </c>
      <c r="C896" t="s">
        <v>2142</v>
      </c>
      <c r="D896" t="s">
        <v>2142</v>
      </c>
      <c r="E896" t="s">
        <v>2142</v>
      </c>
    </row>
    <row r="897" spans="1:5" x14ac:dyDescent="0.25">
      <c r="A897">
        <v>23500455</v>
      </c>
      <c r="B897" t="s">
        <v>2143</v>
      </c>
      <c r="C897" t="s">
        <v>2143</v>
      </c>
      <c r="D897" t="s">
        <v>2143</v>
      </c>
      <c r="E897" t="s">
        <v>2143</v>
      </c>
    </row>
    <row r="898" spans="1:5" x14ac:dyDescent="0.25">
      <c r="A898">
        <v>23500456</v>
      </c>
      <c r="B898" t="s">
        <v>2144</v>
      </c>
      <c r="C898" t="s">
        <v>2144</v>
      </c>
      <c r="D898" t="s">
        <v>2144</v>
      </c>
      <c r="E898" t="s">
        <v>2144</v>
      </c>
    </row>
    <row r="899" spans="1:5" x14ac:dyDescent="0.25">
      <c r="A899">
        <v>23500457</v>
      </c>
      <c r="B899" t="s">
        <v>2145</v>
      </c>
      <c r="C899" t="s">
        <v>2145</v>
      </c>
      <c r="D899" t="s">
        <v>2145</v>
      </c>
      <c r="E899" t="s">
        <v>2145</v>
      </c>
    </row>
    <row r="900" spans="1:5" x14ac:dyDescent="0.25">
      <c r="A900">
        <v>23500458</v>
      </c>
      <c r="B900" t="s">
        <v>2146</v>
      </c>
      <c r="C900" t="s">
        <v>2146</v>
      </c>
      <c r="D900" t="s">
        <v>2146</v>
      </c>
      <c r="E900" t="s">
        <v>2146</v>
      </c>
    </row>
    <row r="901" spans="1:5" x14ac:dyDescent="0.25">
      <c r="A901">
        <v>23500459</v>
      </c>
      <c r="B901" t="s">
        <v>2147</v>
      </c>
      <c r="C901" t="s">
        <v>2147</v>
      </c>
      <c r="D901" t="s">
        <v>2147</v>
      </c>
      <c r="E901" t="s">
        <v>2147</v>
      </c>
    </row>
    <row r="902" spans="1:5" x14ac:dyDescent="0.25">
      <c r="A902">
        <v>23500460</v>
      </c>
      <c r="B902" t="s">
        <v>1898</v>
      </c>
      <c r="C902" t="s">
        <v>1898</v>
      </c>
      <c r="D902" t="s">
        <v>1898</v>
      </c>
      <c r="E902" t="s">
        <v>1898</v>
      </c>
    </row>
    <row r="903" spans="1:5" x14ac:dyDescent="0.25">
      <c r="A903">
        <v>23500461</v>
      </c>
      <c r="B903" t="s">
        <v>2148</v>
      </c>
      <c r="C903" t="s">
        <v>2148</v>
      </c>
      <c r="D903" t="s">
        <v>2148</v>
      </c>
      <c r="E903" t="s">
        <v>2148</v>
      </c>
    </row>
    <row r="904" spans="1:5" x14ac:dyDescent="0.25">
      <c r="A904">
        <v>23500462</v>
      </c>
      <c r="B904" t="s">
        <v>2149</v>
      </c>
      <c r="C904" t="s">
        <v>2150</v>
      </c>
      <c r="D904" t="s">
        <v>2150</v>
      </c>
      <c r="E904" t="s">
        <v>2149</v>
      </c>
    </row>
    <row r="905" spans="1:5" x14ac:dyDescent="0.25">
      <c r="A905">
        <v>23500463</v>
      </c>
      <c r="B905" t="s">
        <v>2151</v>
      </c>
      <c r="C905" t="s">
        <v>2152</v>
      </c>
      <c r="D905" t="s">
        <v>2152</v>
      </c>
      <c r="E905" t="s">
        <v>2151</v>
      </c>
    </row>
    <row r="906" spans="1:5" x14ac:dyDescent="0.25">
      <c r="A906">
        <v>23500464</v>
      </c>
      <c r="B906" t="s">
        <v>2153</v>
      </c>
      <c r="C906" t="s">
        <v>2153</v>
      </c>
      <c r="D906" t="s">
        <v>2153</v>
      </c>
      <c r="E906" t="s">
        <v>2153</v>
      </c>
    </row>
    <row r="907" spans="1:5" x14ac:dyDescent="0.25">
      <c r="A907">
        <v>23500465</v>
      </c>
      <c r="B907" t="s">
        <v>2154</v>
      </c>
      <c r="C907" t="s">
        <v>2154</v>
      </c>
      <c r="D907" t="s">
        <v>2154</v>
      </c>
      <c r="E907" t="s">
        <v>2154</v>
      </c>
    </row>
    <row r="908" spans="1:5" x14ac:dyDescent="0.25">
      <c r="A908">
        <v>23500466</v>
      </c>
      <c r="B908" t="s">
        <v>2155</v>
      </c>
      <c r="C908" t="s">
        <v>2156</v>
      </c>
      <c r="D908" t="s">
        <v>2156</v>
      </c>
      <c r="E908" t="s">
        <v>2155</v>
      </c>
    </row>
    <row r="909" spans="1:5" x14ac:dyDescent="0.25">
      <c r="A909">
        <v>23500467</v>
      </c>
      <c r="B909" t="s">
        <v>2157</v>
      </c>
      <c r="C909" t="s">
        <v>2157</v>
      </c>
      <c r="D909" t="s">
        <v>2157</v>
      </c>
      <c r="E909" t="s">
        <v>2157</v>
      </c>
    </row>
    <row r="910" spans="1:5" x14ac:dyDescent="0.25">
      <c r="A910">
        <v>23500468</v>
      </c>
      <c r="B910" t="s">
        <v>2158</v>
      </c>
      <c r="C910" t="s">
        <v>2158</v>
      </c>
      <c r="D910" t="s">
        <v>2158</v>
      </c>
      <c r="E910" t="s">
        <v>2158</v>
      </c>
    </row>
    <row r="911" spans="1:5" x14ac:dyDescent="0.25">
      <c r="A911">
        <v>23500469</v>
      </c>
      <c r="B911" t="s">
        <v>2159</v>
      </c>
      <c r="C911" t="s">
        <v>2160</v>
      </c>
      <c r="D911" t="s">
        <v>2160</v>
      </c>
      <c r="E911" t="s">
        <v>2159</v>
      </c>
    </row>
    <row r="912" spans="1:5" x14ac:dyDescent="0.25">
      <c r="A912">
        <v>23500470</v>
      </c>
      <c r="B912" t="s">
        <v>2161</v>
      </c>
      <c r="C912" t="s">
        <v>2160</v>
      </c>
      <c r="D912" t="s">
        <v>2160</v>
      </c>
      <c r="E912" t="s">
        <v>2161</v>
      </c>
    </row>
    <row r="913" spans="1:5" x14ac:dyDescent="0.25">
      <c r="A913">
        <v>23500471</v>
      </c>
      <c r="B913" t="s">
        <v>2162</v>
      </c>
      <c r="C913" t="s">
        <v>2162</v>
      </c>
      <c r="D913" t="s">
        <v>2162</v>
      </c>
      <c r="E913" t="s">
        <v>2162</v>
      </c>
    </row>
    <row r="914" spans="1:5" x14ac:dyDescent="0.25">
      <c r="A914">
        <v>23500472</v>
      </c>
      <c r="B914" t="s">
        <v>2163</v>
      </c>
      <c r="C914" t="s">
        <v>2164</v>
      </c>
      <c r="D914" t="s">
        <v>2164</v>
      </c>
      <c r="E914" t="s">
        <v>2163</v>
      </c>
    </row>
    <row r="915" spans="1:5" x14ac:dyDescent="0.25">
      <c r="A915">
        <v>23500473</v>
      </c>
      <c r="B915" t="s">
        <v>2165</v>
      </c>
      <c r="C915" t="s">
        <v>2165</v>
      </c>
      <c r="D915" t="s">
        <v>2165</v>
      </c>
      <c r="E915" t="s">
        <v>2165</v>
      </c>
    </row>
    <row r="916" spans="1:5" x14ac:dyDescent="0.25">
      <c r="A916">
        <v>23500474</v>
      </c>
      <c r="B916" t="s">
        <v>2166</v>
      </c>
      <c r="C916" t="s">
        <v>2166</v>
      </c>
      <c r="D916" t="s">
        <v>2166</v>
      </c>
      <c r="E916" t="s">
        <v>2166</v>
      </c>
    </row>
    <row r="917" spans="1:5" x14ac:dyDescent="0.25">
      <c r="A917">
        <v>23500475</v>
      </c>
      <c r="B917" t="s">
        <v>2167</v>
      </c>
      <c r="C917" t="s">
        <v>2167</v>
      </c>
      <c r="D917" t="s">
        <v>2167</v>
      </c>
      <c r="E917" t="s">
        <v>2167</v>
      </c>
    </row>
    <row r="918" spans="1:5" x14ac:dyDescent="0.25">
      <c r="A918">
        <v>23500476</v>
      </c>
      <c r="B918" t="s">
        <v>2168</v>
      </c>
      <c r="C918" t="s">
        <v>2169</v>
      </c>
      <c r="D918" t="s">
        <v>2169</v>
      </c>
      <c r="E918" t="s">
        <v>2168</v>
      </c>
    </row>
    <row r="919" spans="1:5" x14ac:dyDescent="0.25">
      <c r="A919">
        <v>23500477</v>
      </c>
      <c r="B919" t="s">
        <v>2170</v>
      </c>
      <c r="C919" t="s">
        <v>2171</v>
      </c>
      <c r="D919" t="s">
        <v>2171</v>
      </c>
      <c r="E919" t="s">
        <v>2170</v>
      </c>
    </row>
    <row r="920" spans="1:5" x14ac:dyDescent="0.25">
      <c r="A920">
        <v>23500478</v>
      </c>
      <c r="B920" t="s">
        <v>2172</v>
      </c>
      <c r="C920" t="s">
        <v>2173</v>
      </c>
      <c r="D920" t="s">
        <v>2173</v>
      </c>
      <c r="E920" t="s">
        <v>2172</v>
      </c>
    </row>
    <row r="921" spans="1:5" x14ac:dyDescent="0.25">
      <c r="A921">
        <v>23500479</v>
      </c>
      <c r="B921" t="s">
        <v>2174</v>
      </c>
      <c r="C921" t="s">
        <v>505</v>
      </c>
      <c r="D921" t="s">
        <v>505</v>
      </c>
      <c r="E921" t="s">
        <v>2174</v>
      </c>
    </row>
    <row r="922" spans="1:5" x14ac:dyDescent="0.25">
      <c r="A922">
        <v>23500480</v>
      </c>
      <c r="B922" t="s">
        <v>2174</v>
      </c>
      <c r="C922" t="s">
        <v>505</v>
      </c>
      <c r="D922" t="s">
        <v>505</v>
      </c>
      <c r="E922" t="s">
        <v>2174</v>
      </c>
    </row>
    <row r="923" spans="1:5" x14ac:dyDescent="0.25">
      <c r="A923">
        <v>23500481</v>
      </c>
      <c r="B923" t="s">
        <v>2175</v>
      </c>
      <c r="C923" t="s">
        <v>2176</v>
      </c>
      <c r="D923" t="s">
        <v>2176</v>
      </c>
      <c r="E923" t="s">
        <v>2175</v>
      </c>
    </row>
    <row r="924" spans="1:5" x14ac:dyDescent="0.25">
      <c r="A924">
        <v>23500482</v>
      </c>
      <c r="B924" t="s">
        <v>2177</v>
      </c>
      <c r="C924" t="s">
        <v>2177</v>
      </c>
      <c r="D924" t="s">
        <v>2177</v>
      </c>
      <c r="E924" t="s">
        <v>2177</v>
      </c>
    </row>
    <row r="925" spans="1:5" x14ac:dyDescent="0.25">
      <c r="A925">
        <v>23500483</v>
      </c>
      <c r="B925" t="s">
        <v>2178</v>
      </c>
      <c r="C925" t="s">
        <v>2179</v>
      </c>
      <c r="D925" t="s">
        <v>2179</v>
      </c>
      <c r="E925" t="s">
        <v>2178</v>
      </c>
    </row>
    <row r="926" spans="1:5" x14ac:dyDescent="0.25">
      <c r="A926">
        <v>23500484</v>
      </c>
      <c r="B926" t="s">
        <v>2180</v>
      </c>
      <c r="C926" t="s">
        <v>2180</v>
      </c>
      <c r="D926" t="s">
        <v>2180</v>
      </c>
      <c r="E926" t="s">
        <v>2180</v>
      </c>
    </row>
    <row r="927" spans="1:5" x14ac:dyDescent="0.25">
      <c r="A927">
        <v>23500485</v>
      </c>
      <c r="B927" t="s">
        <v>2181</v>
      </c>
      <c r="C927" t="s">
        <v>2181</v>
      </c>
      <c r="D927" t="s">
        <v>2181</v>
      </c>
      <c r="E927" t="s">
        <v>2181</v>
      </c>
    </row>
    <row r="928" spans="1:5" x14ac:dyDescent="0.25">
      <c r="A928">
        <v>23500486</v>
      </c>
      <c r="B928" t="s">
        <v>2182</v>
      </c>
      <c r="C928" t="s">
        <v>2182</v>
      </c>
      <c r="D928" t="s">
        <v>2182</v>
      </c>
      <c r="E928" t="s">
        <v>2182</v>
      </c>
    </row>
    <row r="929" spans="1:5" x14ac:dyDescent="0.25">
      <c r="A929">
        <v>23500487</v>
      </c>
      <c r="B929" t="s">
        <v>2183</v>
      </c>
      <c r="C929" t="s">
        <v>2183</v>
      </c>
      <c r="D929" t="s">
        <v>2183</v>
      </c>
      <c r="E929" t="s">
        <v>2183</v>
      </c>
    </row>
    <row r="930" spans="1:5" x14ac:dyDescent="0.25">
      <c r="A930">
        <v>23500488</v>
      </c>
      <c r="B930" t="s">
        <v>2184</v>
      </c>
      <c r="C930" t="s">
        <v>2185</v>
      </c>
      <c r="D930" t="s">
        <v>2185</v>
      </c>
      <c r="E930" t="s">
        <v>2184</v>
      </c>
    </row>
    <row r="931" spans="1:5" x14ac:dyDescent="0.25">
      <c r="A931">
        <v>23500489</v>
      </c>
      <c r="B931" t="s">
        <v>2186</v>
      </c>
      <c r="C931" t="s">
        <v>2186</v>
      </c>
      <c r="D931" t="s">
        <v>2186</v>
      </c>
      <c r="E931" t="s">
        <v>2186</v>
      </c>
    </row>
    <row r="932" spans="1:5" x14ac:dyDescent="0.25">
      <c r="A932">
        <v>23500490</v>
      </c>
      <c r="B932" t="s">
        <v>2187</v>
      </c>
      <c r="C932" t="s">
        <v>2188</v>
      </c>
      <c r="D932" t="s">
        <v>2188</v>
      </c>
      <c r="E932" t="s">
        <v>2187</v>
      </c>
    </row>
    <row r="933" spans="1:5" x14ac:dyDescent="0.25">
      <c r="A933">
        <v>23500491</v>
      </c>
      <c r="B933" t="s">
        <v>2189</v>
      </c>
      <c r="C933" t="s">
        <v>2190</v>
      </c>
      <c r="D933" t="s">
        <v>2190</v>
      </c>
      <c r="E933" t="s">
        <v>2189</v>
      </c>
    </row>
    <row r="934" spans="1:5" x14ac:dyDescent="0.25">
      <c r="A934">
        <v>23500492</v>
      </c>
      <c r="B934" t="s">
        <v>2191</v>
      </c>
      <c r="C934" t="s">
        <v>2192</v>
      </c>
      <c r="D934" t="s">
        <v>2192</v>
      </c>
      <c r="E934" t="s">
        <v>2191</v>
      </c>
    </row>
    <row r="935" spans="1:5" x14ac:dyDescent="0.25">
      <c r="A935">
        <v>23500493</v>
      </c>
      <c r="B935" t="s">
        <v>2193</v>
      </c>
      <c r="C935" t="s">
        <v>2194</v>
      </c>
      <c r="D935" t="s">
        <v>2194</v>
      </c>
      <c r="E935" t="s">
        <v>2193</v>
      </c>
    </row>
    <row r="936" spans="1:5" x14ac:dyDescent="0.25">
      <c r="A936">
        <v>23500494</v>
      </c>
      <c r="B936" t="s">
        <v>2195</v>
      </c>
      <c r="C936" t="s">
        <v>2195</v>
      </c>
      <c r="D936" t="s">
        <v>2195</v>
      </c>
      <c r="E936" t="s">
        <v>2195</v>
      </c>
    </row>
    <row r="937" spans="1:5" x14ac:dyDescent="0.25">
      <c r="A937">
        <v>23500495</v>
      </c>
      <c r="B937" t="s">
        <v>2196</v>
      </c>
      <c r="C937" t="s">
        <v>2196</v>
      </c>
      <c r="D937" t="s">
        <v>2196</v>
      </c>
      <c r="E937" t="s">
        <v>2196</v>
      </c>
    </row>
    <row r="938" spans="1:5" x14ac:dyDescent="0.25">
      <c r="A938">
        <v>23500496</v>
      </c>
      <c r="B938" t="s">
        <v>2197</v>
      </c>
      <c r="C938" t="s">
        <v>2197</v>
      </c>
      <c r="D938" t="s">
        <v>2197</v>
      </c>
      <c r="E938" t="s">
        <v>2197</v>
      </c>
    </row>
    <row r="939" spans="1:5" x14ac:dyDescent="0.25">
      <c r="A939">
        <v>23500497</v>
      </c>
      <c r="B939" t="s">
        <v>2198</v>
      </c>
      <c r="C939" t="s">
        <v>2198</v>
      </c>
      <c r="D939" t="s">
        <v>2198</v>
      </c>
      <c r="E939" t="s">
        <v>2198</v>
      </c>
    </row>
    <row r="940" spans="1:5" x14ac:dyDescent="0.25">
      <c r="A940">
        <v>23500498</v>
      </c>
      <c r="B940" t="s">
        <v>2175</v>
      </c>
      <c r="C940" t="s">
        <v>2199</v>
      </c>
      <c r="D940" t="s">
        <v>2199</v>
      </c>
      <c r="E940" t="s">
        <v>2175</v>
      </c>
    </row>
    <row r="941" spans="1:5" x14ac:dyDescent="0.25">
      <c r="A941">
        <v>23500499</v>
      </c>
      <c r="B941" t="s">
        <v>2200</v>
      </c>
      <c r="C941" t="s">
        <v>2200</v>
      </c>
      <c r="D941" t="s">
        <v>2200</v>
      </c>
      <c r="E941" t="s">
        <v>2200</v>
      </c>
    </row>
    <row r="942" spans="1:5" x14ac:dyDescent="0.25">
      <c r="A942">
        <v>23500500</v>
      </c>
      <c r="B942" t="s">
        <v>2201</v>
      </c>
      <c r="C942" t="s">
        <v>2202</v>
      </c>
      <c r="D942" t="s">
        <v>2202</v>
      </c>
      <c r="E942" t="s">
        <v>2201</v>
      </c>
    </row>
    <row r="943" spans="1:5" x14ac:dyDescent="0.25">
      <c r="A943">
        <v>23500501</v>
      </c>
      <c r="B943" t="s">
        <v>2203</v>
      </c>
      <c r="C943" t="s">
        <v>2203</v>
      </c>
      <c r="D943" t="s">
        <v>2203</v>
      </c>
      <c r="E943" t="s">
        <v>2203</v>
      </c>
    </row>
    <row r="944" spans="1:5" x14ac:dyDescent="0.25">
      <c r="A944">
        <v>23500502</v>
      </c>
      <c r="B944" t="s">
        <v>2204</v>
      </c>
      <c r="C944" t="s">
        <v>2204</v>
      </c>
      <c r="D944" t="s">
        <v>2204</v>
      </c>
      <c r="E944" t="s">
        <v>2204</v>
      </c>
    </row>
    <row r="945" spans="1:5" x14ac:dyDescent="0.25">
      <c r="A945">
        <v>23500503</v>
      </c>
      <c r="B945" t="s">
        <v>2205</v>
      </c>
      <c r="C945" t="s">
        <v>2205</v>
      </c>
      <c r="D945" t="s">
        <v>2205</v>
      </c>
      <c r="E945" t="s">
        <v>2205</v>
      </c>
    </row>
    <row r="946" spans="1:5" x14ac:dyDescent="0.25">
      <c r="A946">
        <v>23500504</v>
      </c>
      <c r="B946" t="s">
        <v>2206</v>
      </c>
      <c r="C946" t="s">
        <v>2206</v>
      </c>
      <c r="D946" t="s">
        <v>2206</v>
      </c>
      <c r="E946" t="s">
        <v>2206</v>
      </c>
    </row>
    <row r="947" spans="1:5" x14ac:dyDescent="0.25">
      <c r="A947">
        <v>23500505</v>
      </c>
      <c r="B947" t="s">
        <v>2207</v>
      </c>
      <c r="C947" t="s">
        <v>2207</v>
      </c>
      <c r="D947" t="s">
        <v>2207</v>
      </c>
      <c r="E947" t="s">
        <v>2207</v>
      </c>
    </row>
    <row r="948" spans="1:5" x14ac:dyDescent="0.25">
      <c r="A948">
        <v>23500506</v>
      </c>
      <c r="B948" t="s">
        <v>2208</v>
      </c>
      <c r="C948" t="s">
        <v>2209</v>
      </c>
      <c r="D948" t="s">
        <v>2209</v>
      </c>
      <c r="E948" t="s">
        <v>2208</v>
      </c>
    </row>
    <row r="949" spans="1:5" x14ac:dyDescent="0.25">
      <c r="A949">
        <v>23500507</v>
      </c>
      <c r="B949" t="s">
        <v>2210</v>
      </c>
      <c r="C949" t="s">
        <v>2211</v>
      </c>
      <c r="D949" t="s">
        <v>2211</v>
      </c>
      <c r="E949" t="s">
        <v>2210</v>
      </c>
    </row>
    <row r="950" spans="1:5" x14ac:dyDescent="0.25">
      <c r="A950">
        <v>23500508</v>
      </c>
      <c r="B950" t="s">
        <v>1794</v>
      </c>
      <c r="C950" t="s">
        <v>1794</v>
      </c>
      <c r="D950" t="s">
        <v>1794</v>
      </c>
      <c r="E950" t="s">
        <v>1794</v>
      </c>
    </row>
    <row r="951" spans="1:5" x14ac:dyDescent="0.25">
      <c r="A951">
        <v>23500509</v>
      </c>
      <c r="B951" t="s">
        <v>1795</v>
      </c>
      <c r="C951" t="s">
        <v>1795</v>
      </c>
      <c r="D951" t="s">
        <v>1795</v>
      </c>
      <c r="E951" t="s">
        <v>1795</v>
      </c>
    </row>
    <row r="952" spans="1:5" x14ac:dyDescent="0.25">
      <c r="A952">
        <v>23500510</v>
      </c>
      <c r="B952" t="s">
        <v>2212</v>
      </c>
      <c r="C952" t="s">
        <v>2212</v>
      </c>
      <c r="D952" t="s">
        <v>2212</v>
      </c>
      <c r="E952" t="s">
        <v>2212</v>
      </c>
    </row>
    <row r="953" spans="1:5" x14ac:dyDescent="0.25">
      <c r="A953">
        <v>23500511</v>
      </c>
      <c r="B953" t="s">
        <v>2213</v>
      </c>
      <c r="C953" t="s">
        <v>2213</v>
      </c>
      <c r="D953" t="s">
        <v>2213</v>
      </c>
      <c r="E953" t="s">
        <v>2213</v>
      </c>
    </row>
    <row r="954" spans="1:5" x14ac:dyDescent="0.25">
      <c r="A954">
        <v>23500512</v>
      </c>
      <c r="B954" t="s">
        <v>2214</v>
      </c>
      <c r="C954" t="s">
        <v>2215</v>
      </c>
      <c r="D954" t="s">
        <v>2215</v>
      </c>
      <c r="E954" t="s">
        <v>2214</v>
      </c>
    </row>
    <row r="955" spans="1:5" x14ac:dyDescent="0.25">
      <c r="A955">
        <v>23500513</v>
      </c>
      <c r="B955" t="s">
        <v>2216</v>
      </c>
      <c r="C955" t="s">
        <v>2217</v>
      </c>
      <c r="D955" t="s">
        <v>2217</v>
      </c>
      <c r="E955" t="s">
        <v>2216</v>
      </c>
    </row>
    <row r="956" spans="1:5" x14ac:dyDescent="0.25">
      <c r="A956">
        <v>23500514</v>
      </c>
      <c r="B956" t="s">
        <v>2218</v>
      </c>
      <c r="C956" t="s">
        <v>2219</v>
      </c>
      <c r="D956" t="s">
        <v>2219</v>
      </c>
      <c r="E956" t="s">
        <v>2218</v>
      </c>
    </row>
    <row r="957" spans="1:5" x14ac:dyDescent="0.25">
      <c r="A957">
        <v>23500515</v>
      </c>
      <c r="B957" t="s">
        <v>2220</v>
      </c>
      <c r="C957" t="s">
        <v>2221</v>
      </c>
      <c r="D957" t="s">
        <v>2221</v>
      </c>
      <c r="E957" t="s">
        <v>2220</v>
      </c>
    </row>
    <row r="958" spans="1:5" x14ac:dyDescent="0.25">
      <c r="A958">
        <v>23500516</v>
      </c>
      <c r="B958" t="s">
        <v>2222</v>
      </c>
      <c r="C958" t="s">
        <v>2223</v>
      </c>
      <c r="D958" t="s">
        <v>2223</v>
      </c>
      <c r="E958" t="s">
        <v>2222</v>
      </c>
    </row>
    <row r="959" spans="1:5" x14ac:dyDescent="0.25">
      <c r="A959">
        <v>23500517</v>
      </c>
      <c r="B959" t="s">
        <v>2224</v>
      </c>
      <c r="C959" t="s">
        <v>1919</v>
      </c>
      <c r="D959" t="s">
        <v>1919</v>
      </c>
      <c r="E959" t="s">
        <v>2224</v>
      </c>
    </row>
    <row r="960" spans="1:5" x14ac:dyDescent="0.25">
      <c r="A960">
        <v>23500518</v>
      </c>
      <c r="B960" t="s">
        <v>2225</v>
      </c>
      <c r="C960" t="s">
        <v>2226</v>
      </c>
      <c r="D960" t="s">
        <v>2226</v>
      </c>
      <c r="E960" t="s">
        <v>2225</v>
      </c>
    </row>
    <row r="961" spans="1:5" x14ac:dyDescent="0.25">
      <c r="A961">
        <v>23500519</v>
      </c>
      <c r="B961" t="s">
        <v>2222</v>
      </c>
      <c r="C961" t="s">
        <v>2223</v>
      </c>
      <c r="D961" t="s">
        <v>2223</v>
      </c>
      <c r="E961" t="s">
        <v>2222</v>
      </c>
    </row>
    <row r="962" spans="1:5" x14ac:dyDescent="0.25">
      <c r="A962">
        <v>23500520</v>
      </c>
      <c r="B962" t="s">
        <v>2227</v>
      </c>
      <c r="C962" t="s">
        <v>2227</v>
      </c>
      <c r="D962" t="s">
        <v>2227</v>
      </c>
      <c r="E962" t="s">
        <v>2227</v>
      </c>
    </row>
    <row r="963" spans="1:5" x14ac:dyDescent="0.25">
      <c r="A963">
        <v>23500521</v>
      </c>
      <c r="B963" t="s">
        <v>2228</v>
      </c>
      <c r="C963" t="s">
        <v>2229</v>
      </c>
      <c r="D963" t="s">
        <v>2229</v>
      </c>
      <c r="E963" t="s">
        <v>2228</v>
      </c>
    </row>
    <row r="964" spans="1:5" x14ac:dyDescent="0.25">
      <c r="A964">
        <v>23500522</v>
      </c>
      <c r="B964" t="s">
        <v>2230</v>
      </c>
      <c r="C964" t="s">
        <v>1840</v>
      </c>
      <c r="D964" t="s">
        <v>1840</v>
      </c>
      <c r="E964" t="s">
        <v>2230</v>
      </c>
    </row>
    <row r="965" spans="1:5" x14ac:dyDescent="0.25">
      <c r="A965">
        <v>23500523</v>
      </c>
      <c r="B965" t="s">
        <v>2231</v>
      </c>
      <c r="C965" t="s">
        <v>2232</v>
      </c>
      <c r="D965" t="s">
        <v>2232</v>
      </c>
      <c r="E965" t="s">
        <v>2231</v>
      </c>
    </row>
    <row r="966" spans="1:5" x14ac:dyDescent="0.25">
      <c r="A966">
        <v>23500524</v>
      </c>
      <c r="B966" t="s">
        <v>2233</v>
      </c>
      <c r="C966" t="s">
        <v>2233</v>
      </c>
      <c r="D966" t="s">
        <v>2233</v>
      </c>
      <c r="E966" t="s">
        <v>2233</v>
      </c>
    </row>
    <row r="967" spans="1:5" x14ac:dyDescent="0.25">
      <c r="A967">
        <v>23500525</v>
      </c>
      <c r="B967" t="s">
        <v>2234</v>
      </c>
      <c r="C967" t="s">
        <v>2235</v>
      </c>
      <c r="D967" t="s">
        <v>2235</v>
      </c>
      <c r="E967" t="s">
        <v>2234</v>
      </c>
    </row>
    <row r="968" spans="1:5" x14ac:dyDescent="0.25">
      <c r="A968">
        <v>23500526</v>
      </c>
      <c r="B968" t="s">
        <v>2236</v>
      </c>
      <c r="C968" t="s">
        <v>2237</v>
      </c>
      <c r="D968" t="s">
        <v>2237</v>
      </c>
      <c r="E968" t="s">
        <v>2236</v>
      </c>
    </row>
    <row r="969" spans="1:5" x14ac:dyDescent="0.25">
      <c r="A969">
        <v>23500527</v>
      </c>
      <c r="B969" t="s">
        <v>2182</v>
      </c>
      <c r="C969" t="s">
        <v>2182</v>
      </c>
      <c r="D969" t="s">
        <v>2182</v>
      </c>
      <c r="E969" t="s">
        <v>2182</v>
      </c>
    </row>
    <row r="970" spans="1:5" x14ac:dyDescent="0.25">
      <c r="A970">
        <v>23500528</v>
      </c>
      <c r="B970" t="s">
        <v>2238</v>
      </c>
      <c r="C970" t="s">
        <v>2238</v>
      </c>
      <c r="D970" t="s">
        <v>2238</v>
      </c>
      <c r="E970" t="s">
        <v>2238</v>
      </c>
    </row>
    <row r="971" spans="1:5" x14ac:dyDescent="0.25">
      <c r="A971">
        <v>23500529</v>
      </c>
      <c r="B971" t="s">
        <v>2034</v>
      </c>
      <c r="C971" t="s">
        <v>2034</v>
      </c>
      <c r="D971" t="s">
        <v>2034</v>
      </c>
      <c r="E971" t="s">
        <v>2034</v>
      </c>
    </row>
    <row r="972" spans="1:5" x14ac:dyDescent="0.25">
      <c r="A972">
        <v>23500530</v>
      </c>
      <c r="B972" t="s">
        <v>2239</v>
      </c>
      <c r="C972" t="s">
        <v>2240</v>
      </c>
      <c r="D972" t="s">
        <v>2240</v>
      </c>
      <c r="E972" t="s">
        <v>2239</v>
      </c>
    </row>
    <row r="973" spans="1:5" x14ac:dyDescent="0.25">
      <c r="A973">
        <v>23500531</v>
      </c>
      <c r="B973" t="s">
        <v>2241</v>
      </c>
      <c r="C973" t="s">
        <v>2242</v>
      </c>
      <c r="D973" t="s">
        <v>2242</v>
      </c>
      <c r="E973" t="s">
        <v>2241</v>
      </c>
    </row>
    <row r="974" spans="1:5" x14ac:dyDescent="0.25">
      <c r="A974">
        <v>23500532</v>
      </c>
      <c r="B974" t="s">
        <v>2243</v>
      </c>
      <c r="C974" t="s">
        <v>2244</v>
      </c>
      <c r="D974" t="s">
        <v>2244</v>
      </c>
      <c r="E974" t="s">
        <v>2243</v>
      </c>
    </row>
    <row r="975" spans="1:5" x14ac:dyDescent="0.25">
      <c r="A975">
        <v>23500533</v>
      </c>
      <c r="B975" t="s">
        <v>2245</v>
      </c>
      <c r="C975" t="s">
        <v>2246</v>
      </c>
      <c r="D975" t="s">
        <v>2246</v>
      </c>
      <c r="E975" t="s">
        <v>2245</v>
      </c>
    </row>
    <row r="976" spans="1:5" x14ac:dyDescent="0.25">
      <c r="A976">
        <v>23500534</v>
      </c>
      <c r="B976" t="s">
        <v>2247</v>
      </c>
      <c r="C976" t="s">
        <v>2247</v>
      </c>
      <c r="D976" t="s">
        <v>2247</v>
      </c>
      <c r="E976" t="s">
        <v>2247</v>
      </c>
    </row>
    <row r="977" spans="1:5" x14ac:dyDescent="0.25">
      <c r="A977">
        <v>23500535</v>
      </c>
      <c r="B977" t="s">
        <v>2248</v>
      </c>
      <c r="C977" t="s">
        <v>2248</v>
      </c>
      <c r="D977" t="s">
        <v>2248</v>
      </c>
      <c r="E977" t="s">
        <v>2248</v>
      </c>
    </row>
    <row r="978" spans="1:5" x14ac:dyDescent="0.25">
      <c r="A978">
        <v>23500536</v>
      </c>
      <c r="B978" t="s">
        <v>2249</v>
      </c>
      <c r="C978" t="s">
        <v>2249</v>
      </c>
      <c r="D978" t="s">
        <v>2249</v>
      </c>
      <c r="E978" t="s">
        <v>2249</v>
      </c>
    </row>
    <row r="979" spans="1:5" x14ac:dyDescent="0.25">
      <c r="A979">
        <v>23500537</v>
      </c>
      <c r="B979" t="s">
        <v>2250</v>
      </c>
      <c r="C979" t="s">
        <v>1853</v>
      </c>
      <c r="D979" t="s">
        <v>1853</v>
      </c>
      <c r="E979" t="s">
        <v>2250</v>
      </c>
    </row>
    <row r="980" spans="1:5" x14ac:dyDescent="0.25">
      <c r="A980">
        <v>23500538</v>
      </c>
      <c r="B980" t="s">
        <v>2181</v>
      </c>
      <c r="C980" t="s">
        <v>2181</v>
      </c>
      <c r="D980" t="s">
        <v>2181</v>
      </c>
      <c r="E980" t="s">
        <v>2181</v>
      </c>
    </row>
    <row r="981" spans="1:5" x14ac:dyDescent="0.25">
      <c r="A981">
        <v>23500539</v>
      </c>
      <c r="B981" t="s">
        <v>2251</v>
      </c>
      <c r="C981" t="s">
        <v>2251</v>
      </c>
      <c r="D981" t="s">
        <v>2251</v>
      </c>
      <c r="E981" t="s">
        <v>2251</v>
      </c>
    </row>
    <row r="982" spans="1:5" x14ac:dyDescent="0.25">
      <c r="A982">
        <v>23500540</v>
      </c>
      <c r="B982" t="s">
        <v>2252</v>
      </c>
      <c r="C982" t="s">
        <v>2253</v>
      </c>
      <c r="D982" t="s">
        <v>2253</v>
      </c>
      <c r="E982" t="s">
        <v>2252</v>
      </c>
    </row>
    <row r="983" spans="1:5" x14ac:dyDescent="0.25">
      <c r="A983">
        <v>23500541</v>
      </c>
      <c r="B983" t="s">
        <v>752</v>
      </c>
      <c r="C983" t="s">
        <v>752</v>
      </c>
      <c r="D983" t="s">
        <v>752</v>
      </c>
      <c r="E983" t="s">
        <v>752</v>
      </c>
    </row>
    <row r="984" spans="1:5" x14ac:dyDescent="0.25">
      <c r="A984">
        <v>23500542</v>
      </c>
      <c r="B984" t="s">
        <v>2254</v>
      </c>
      <c r="C984" t="s">
        <v>2254</v>
      </c>
      <c r="D984" t="s">
        <v>2254</v>
      </c>
      <c r="E984" t="s">
        <v>2254</v>
      </c>
    </row>
    <row r="985" spans="1:5" x14ac:dyDescent="0.25">
      <c r="A985">
        <v>23500543</v>
      </c>
      <c r="B985" t="s">
        <v>2255</v>
      </c>
      <c r="C985" t="s">
        <v>2256</v>
      </c>
      <c r="D985" t="s">
        <v>2256</v>
      </c>
      <c r="E985" t="s">
        <v>2255</v>
      </c>
    </row>
    <row r="986" spans="1:5" x14ac:dyDescent="0.25">
      <c r="A986">
        <v>23500544</v>
      </c>
      <c r="B986" t="s">
        <v>2257</v>
      </c>
      <c r="C986" t="s">
        <v>2258</v>
      </c>
      <c r="D986" t="s">
        <v>2258</v>
      </c>
      <c r="E986" t="s">
        <v>2257</v>
      </c>
    </row>
    <row r="987" spans="1:5" x14ac:dyDescent="0.25">
      <c r="A987">
        <v>23500545</v>
      </c>
      <c r="B987" t="s">
        <v>2259</v>
      </c>
      <c r="C987" t="s">
        <v>2259</v>
      </c>
      <c r="D987" t="s">
        <v>2259</v>
      </c>
      <c r="E987" t="s">
        <v>2259</v>
      </c>
    </row>
    <row r="988" spans="1:5" x14ac:dyDescent="0.25">
      <c r="A988">
        <v>23500546</v>
      </c>
      <c r="B988" t="s">
        <v>2260</v>
      </c>
      <c r="C988" t="s">
        <v>2260</v>
      </c>
      <c r="D988" t="s">
        <v>2260</v>
      </c>
      <c r="E988" t="s">
        <v>2260</v>
      </c>
    </row>
    <row r="989" spans="1:5" x14ac:dyDescent="0.25">
      <c r="A989">
        <v>23500547</v>
      </c>
      <c r="B989" t="s">
        <v>2261</v>
      </c>
      <c r="C989" t="s">
        <v>2261</v>
      </c>
      <c r="D989" t="s">
        <v>2261</v>
      </c>
      <c r="E989" t="s">
        <v>2261</v>
      </c>
    </row>
    <row r="990" spans="1:5" x14ac:dyDescent="0.25">
      <c r="A990">
        <v>23500548</v>
      </c>
      <c r="B990" t="s">
        <v>2262</v>
      </c>
      <c r="C990" t="s">
        <v>2263</v>
      </c>
      <c r="D990" t="s">
        <v>2263</v>
      </c>
      <c r="E990" t="s">
        <v>2262</v>
      </c>
    </row>
    <row r="991" spans="1:5" x14ac:dyDescent="0.25">
      <c r="A991">
        <v>23500549</v>
      </c>
      <c r="B991" t="s">
        <v>2264</v>
      </c>
      <c r="C991" t="s">
        <v>2265</v>
      </c>
      <c r="D991" t="s">
        <v>2265</v>
      </c>
      <c r="E991" t="s">
        <v>2264</v>
      </c>
    </row>
    <row r="992" spans="1:5" x14ac:dyDescent="0.25">
      <c r="A992">
        <v>23500550</v>
      </c>
      <c r="B992" t="s">
        <v>2266</v>
      </c>
      <c r="C992" t="s">
        <v>2267</v>
      </c>
      <c r="D992" t="s">
        <v>2267</v>
      </c>
      <c r="E992" t="s">
        <v>2266</v>
      </c>
    </row>
    <row r="993" spans="1:5" x14ac:dyDescent="0.25">
      <c r="A993">
        <v>23500551</v>
      </c>
      <c r="B993" t="s">
        <v>2268</v>
      </c>
      <c r="C993" t="s">
        <v>2268</v>
      </c>
      <c r="D993" t="s">
        <v>2268</v>
      </c>
      <c r="E993" t="s">
        <v>2268</v>
      </c>
    </row>
    <row r="994" spans="1:5" x14ac:dyDescent="0.25">
      <c r="A994">
        <v>23900001</v>
      </c>
      <c r="B994" t="s">
        <v>2269</v>
      </c>
      <c r="C994" t="s">
        <v>2269</v>
      </c>
      <c r="D994" t="s">
        <v>2269</v>
      </c>
      <c r="E994" t="s">
        <v>2269</v>
      </c>
    </row>
    <row r="995" spans="1:5" x14ac:dyDescent="0.25">
      <c r="A995">
        <v>23900002</v>
      </c>
      <c r="B995" t="s">
        <v>2270</v>
      </c>
      <c r="C995" t="s">
        <v>2271</v>
      </c>
      <c r="D995" t="s">
        <v>2271</v>
      </c>
      <c r="E995" t="s">
        <v>2270</v>
      </c>
    </row>
    <row r="996" spans="1:5" x14ac:dyDescent="0.25">
      <c r="A996">
        <v>23900003</v>
      </c>
      <c r="B996" t="s">
        <v>2272</v>
      </c>
      <c r="C996" t="s">
        <v>2273</v>
      </c>
      <c r="D996" t="s">
        <v>2273</v>
      </c>
      <c r="E996" t="s">
        <v>2272</v>
      </c>
    </row>
    <row r="997" spans="1:5" x14ac:dyDescent="0.25">
      <c r="A997">
        <v>24000001</v>
      </c>
      <c r="B997" t="s">
        <v>2274</v>
      </c>
      <c r="C997" t="s">
        <v>2275</v>
      </c>
      <c r="D997" t="s">
        <v>2275</v>
      </c>
      <c r="E997" t="s">
        <v>2274</v>
      </c>
    </row>
    <row r="998" spans="1:5" x14ac:dyDescent="0.25">
      <c r="A998">
        <v>24000002</v>
      </c>
      <c r="B998" t="s">
        <v>2276</v>
      </c>
      <c r="C998" t="s">
        <v>2277</v>
      </c>
      <c r="D998" t="s">
        <v>2277</v>
      </c>
      <c r="E998" t="s">
        <v>2276</v>
      </c>
    </row>
    <row r="999" spans="1:5" x14ac:dyDescent="0.25">
      <c r="A999">
        <v>24000003</v>
      </c>
      <c r="B999" t="s">
        <v>2278</v>
      </c>
      <c r="C999" t="s">
        <v>2279</v>
      </c>
      <c r="D999" t="s">
        <v>2279</v>
      </c>
      <c r="E999" t="s">
        <v>2278</v>
      </c>
    </row>
    <row r="1000" spans="1:5" x14ac:dyDescent="0.25">
      <c r="A1000">
        <v>24000004</v>
      </c>
      <c r="B1000" t="s">
        <v>2274</v>
      </c>
      <c r="C1000" t="s">
        <v>2280</v>
      </c>
      <c r="D1000" t="s">
        <v>2280</v>
      </c>
      <c r="E1000" t="s">
        <v>2274</v>
      </c>
    </row>
    <row r="1001" spans="1:5" x14ac:dyDescent="0.25">
      <c r="A1001">
        <v>24000005</v>
      </c>
      <c r="B1001" t="s">
        <v>2278</v>
      </c>
      <c r="C1001" t="s">
        <v>2281</v>
      </c>
      <c r="D1001" t="s">
        <v>2281</v>
      </c>
      <c r="E1001" t="s">
        <v>2278</v>
      </c>
    </row>
    <row r="1002" spans="1:5" x14ac:dyDescent="0.25">
      <c r="A1002">
        <v>24000006</v>
      </c>
      <c r="B1002" t="s">
        <v>2282</v>
      </c>
      <c r="C1002" t="s">
        <v>2283</v>
      </c>
      <c r="D1002" t="s">
        <v>2283</v>
      </c>
      <c r="E1002" t="s">
        <v>2282</v>
      </c>
    </row>
    <row r="1003" spans="1:5" x14ac:dyDescent="0.25">
      <c r="A1003">
        <v>24000007</v>
      </c>
      <c r="B1003" t="s">
        <v>2284</v>
      </c>
      <c r="C1003" t="s">
        <v>2285</v>
      </c>
      <c r="D1003" t="s">
        <v>2285</v>
      </c>
      <c r="E1003" t="s">
        <v>2284</v>
      </c>
    </row>
    <row r="1004" spans="1:5" x14ac:dyDescent="0.25">
      <c r="A1004">
        <v>24000008</v>
      </c>
      <c r="B1004" t="s">
        <v>2286</v>
      </c>
      <c r="C1004" t="s">
        <v>2287</v>
      </c>
      <c r="D1004" t="s">
        <v>2287</v>
      </c>
      <c r="E1004" t="s">
        <v>2286</v>
      </c>
    </row>
    <row r="1005" spans="1:5" x14ac:dyDescent="0.25">
      <c r="A1005">
        <v>24000009</v>
      </c>
      <c r="B1005" t="s">
        <v>2288</v>
      </c>
      <c r="C1005" t="s">
        <v>2289</v>
      </c>
      <c r="D1005" t="s">
        <v>2289</v>
      </c>
      <c r="E1005" t="s">
        <v>2288</v>
      </c>
    </row>
    <row r="1006" spans="1:5" x14ac:dyDescent="0.25">
      <c r="A1006">
        <v>24000010</v>
      </c>
      <c r="B1006" t="s">
        <v>2290</v>
      </c>
      <c r="C1006" t="s">
        <v>2291</v>
      </c>
      <c r="D1006" t="s">
        <v>2291</v>
      </c>
      <c r="E1006" t="s">
        <v>2290</v>
      </c>
    </row>
    <row r="1007" spans="1:5" x14ac:dyDescent="0.25">
      <c r="A1007">
        <v>24000011</v>
      </c>
      <c r="B1007" t="s">
        <v>2292</v>
      </c>
      <c r="C1007" t="s">
        <v>2293</v>
      </c>
      <c r="D1007" t="s">
        <v>2293</v>
      </c>
      <c r="E1007" t="s">
        <v>2292</v>
      </c>
    </row>
    <row r="1008" spans="1:5" x14ac:dyDescent="0.25">
      <c r="A1008">
        <v>24000012</v>
      </c>
      <c r="B1008" t="s">
        <v>2294</v>
      </c>
      <c r="C1008" t="s">
        <v>2295</v>
      </c>
      <c r="D1008" t="s">
        <v>2295</v>
      </c>
      <c r="E1008" t="s">
        <v>2294</v>
      </c>
    </row>
    <row r="1009" spans="1:5" x14ac:dyDescent="0.25">
      <c r="A1009">
        <v>24000013</v>
      </c>
      <c r="B1009" t="s">
        <v>2296</v>
      </c>
      <c r="C1009" t="s">
        <v>2297</v>
      </c>
      <c r="D1009" t="s">
        <v>2297</v>
      </c>
      <c r="E1009" t="s">
        <v>2296</v>
      </c>
    </row>
    <row r="1010" spans="1:5" x14ac:dyDescent="0.25">
      <c r="A1010">
        <v>24000014</v>
      </c>
      <c r="B1010" t="s">
        <v>2298</v>
      </c>
      <c r="C1010" t="s">
        <v>2299</v>
      </c>
      <c r="D1010" t="s">
        <v>2299</v>
      </c>
      <c r="E1010" t="s">
        <v>2298</v>
      </c>
    </row>
    <row r="1011" spans="1:5" x14ac:dyDescent="0.25">
      <c r="A1011">
        <v>24000015</v>
      </c>
      <c r="B1011" t="s">
        <v>2300</v>
      </c>
      <c r="C1011" t="s">
        <v>2301</v>
      </c>
      <c r="D1011" t="s">
        <v>2301</v>
      </c>
      <c r="E1011" t="s">
        <v>2300</v>
      </c>
    </row>
    <row r="1012" spans="1:5" x14ac:dyDescent="0.25">
      <c r="A1012">
        <v>24000016</v>
      </c>
      <c r="B1012" t="s">
        <v>2302</v>
      </c>
      <c r="C1012" t="s">
        <v>2303</v>
      </c>
      <c r="D1012" t="s">
        <v>2303</v>
      </c>
      <c r="E1012" t="s">
        <v>2302</v>
      </c>
    </row>
    <row r="1013" spans="1:5" x14ac:dyDescent="0.25">
      <c r="A1013">
        <v>24000017</v>
      </c>
      <c r="B1013" t="s">
        <v>2304</v>
      </c>
      <c r="C1013" t="s">
        <v>2305</v>
      </c>
      <c r="D1013" t="s">
        <v>2305</v>
      </c>
      <c r="E1013" t="s">
        <v>2304</v>
      </c>
    </row>
    <row r="1014" spans="1:5" x14ac:dyDescent="0.25">
      <c r="A1014">
        <v>24000018</v>
      </c>
      <c r="B1014" t="s">
        <v>2306</v>
      </c>
      <c r="C1014" t="s">
        <v>2307</v>
      </c>
      <c r="D1014" t="s">
        <v>2307</v>
      </c>
      <c r="E1014" t="s">
        <v>2306</v>
      </c>
    </row>
    <row r="1015" spans="1:5" x14ac:dyDescent="0.25">
      <c r="A1015">
        <v>24000019</v>
      </c>
      <c r="B1015" t="s">
        <v>2308</v>
      </c>
      <c r="C1015" t="s">
        <v>2309</v>
      </c>
      <c r="D1015" t="s">
        <v>2309</v>
      </c>
      <c r="E1015" t="s">
        <v>2308</v>
      </c>
    </row>
    <row r="1016" spans="1:5" x14ac:dyDescent="0.25">
      <c r="A1016">
        <v>24000020</v>
      </c>
      <c r="B1016" t="s">
        <v>2310</v>
      </c>
      <c r="C1016" t="s">
        <v>2311</v>
      </c>
      <c r="D1016" t="s">
        <v>2311</v>
      </c>
      <c r="E1016" t="s">
        <v>2310</v>
      </c>
    </row>
    <row r="1017" spans="1:5" x14ac:dyDescent="0.25">
      <c r="A1017">
        <v>24000021</v>
      </c>
      <c r="B1017" t="s">
        <v>2312</v>
      </c>
      <c r="C1017" t="s">
        <v>2313</v>
      </c>
      <c r="D1017" t="s">
        <v>2313</v>
      </c>
      <c r="E1017" t="s">
        <v>2312</v>
      </c>
    </row>
    <row r="1018" spans="1:5" x14ac:dyDescent="0.25">
      <c r="A1018">
        <v>24000022</v>
      </c>
      <c r="B1018" t="s">
        <v>2314</v>
      </c>
      <c r="C1018" t="s">
        <v>2315</v>
      </c>
      <c r="D1018" t="s">
        <v>2315</v>
      </c>
      <c r="E1018" t="s">
        <v>2314</v>
      </c>
    </row>
    <row r="1019" spans="1:5" x14ac:dyDescent="0.25">
      <c r="A1019">
        <v>24000023</v>
      </c>
      <c r="B1019" t="s">
        <v>2316</v>
      </c>
      <c r="C1019" t="s">
        <v>2317</v>
      </c>
      <c r="D1019" t="s">
        <v>2317</v>
      </c>
      <c r="E1019" t="s">
        <v>2316</v>
      </c>
    </row>
    <row r="1020" spans="1:5" x14ac:dyDescent="0.25">
      <c r="A1020">
        <v>24000024</v>
      </c>
      <c r="B1020" t="s">
        <v>2318</v>
      </c>
      <c r="C1020" t="s">
        <v>2319</v>
      </c>
      <c r="D1020" t="s">
        <v>2319</v>
      </c>
      <c r="E1020" t="s">
        <v>2318</v>
      </c>
    </row>
    <row r="1021" spans="1:5" x14ac:dyDescent="0.25">
      <c r="A1021">
        <v>24000025</v>
      </c>
      <c r="B1021" t="s">
        <v>2320</v>
      </c>
      <c r="C1021" t="s">
        <v>2321</v>
      </c>
      <c r="D1021" t="s">
        <v>2321</v>
      </c>
      <c r="E1021" t="s">
        <v>2320</v>
      </c>
    </row>
    <row r="1022" spans="1:5" x14ac:dyDescent="0.25">
      <c r="A1022">
        <v>24000026</v>
      </c>
      <c r="B1022" t="s">
        <v>2322</v>
      </c>
      <c r="C1022" t="s">
        <v>2323</v>
      </c>
      <c r="D1022" t="s">
        <v>2323</v>
      </c>
      <c r="E1022" t="s">
        <v>2322</v>
      </c>
    </row>
    <row r="1023" spans="1:5" x14ac:dyDescent="0.25">
      <c r="A1023">
        <v>24000027</v>
      </c>
      <c r="B1023" t="s">
        <v>2324</v>
      </c>
      <c r="C1023" t="s">
        <v>2325</v>
      </c>
      <c r="D1023" t="s">
        <v>2325</v>
      </c>
      <c r="E1023" t="s">
        <v>2324</v>
      </c>
    </row>
    <row r="1024" spans="1:5" x14ac:dyDescent="0.25">
      <c r="A1024">
        <v>24000028</v>
      </c>
      <c r="B1024" t="s">
        <v>2326</v>
      </c>
      <c r="C1024" t="s">
        <v>2327</v>
      </c>
      <c r="D1024" t="s">
        <v>2327</v>
      </c>
      <c r="E1024" t="s">
        <v>2326</v>
      </c>
    </row>
    <row r="1025" spans="1:5" x14ac:dyDescent="0.25">
      <c r="A1025">
        <v>24000029</v>
      </c>
      <c r="B1025" t="s">
        <v>2328</v>
      </c>
      <c r="C1025" t="s">
        <v>2329</v>
      </c>
      <c r="D1025" t="s">
        <v>2329</v>
      </c>
      <c r="E1025" t="s">
        <v>2328</v>
      </c>
    </row>
    <row r="1026" spans="1:5" x14ac:dyDescent="0.25">
      <c r="A1026">
        <v>24000030</v>
      </c>
      <c r="B1026" t="s">
        <v>2330</v>
      </c>
      <c r="C1026" t="s">
        <v>2331</v>
      </c>
      <c r="D1026" t="s">
        <v>2331</v>
      </c>
      <c r="E1026" t="s">
        <v>2330</v>
      </c>
    </row>
    <row r="1027" spans="1:5" x14ac:dyDescent="0.25">
      <c r="A1027">
        <v>24000031</v>
      </c>
      <c r="B1027" t="s">
        <v>2332</v>
      </c>
      <c r="C1027" t="s">
        <v>2332</v>
      </c>
      <c r="D1027" t="s">
        <v>2332</v>
      </c>
      <c r="E1027" t="s">
        <v>2332</v>
      </c>
    </row>
    <row r="1028" spans="1:5" x14ac:dyDescent="0.25">
      <c r="A1028">
        <v>24000032</v>
      </c>
      <c r="B1028" t="s">
        <v>2333</v>
      </c>
      <c r="C1028" t="s">
        <v>2333</v>
      </c>
      <c r="D1028" t="s">
        <v>2333</v>
      </c>
      <c r="E1028" t="s">
        <v>2333</v>
      </c>
    </row>
    <row r="1029" spans="1:5" x14ac:dyDescent="0.25">
      <c r="A1029">
        <v>24000033</v>
      </c>
      <c r="B1029" t="s">
        <v>2334</v>
      </c>
      <c r="C1029" t="s">
        <v>2335</v>
      </c>
      <c r="D1029" t="s">
        <v>2335</v>
      </c>
      <c r="E1029" t="s">
        <v>2334</v>
      </c>
    </row>
    <row r="1030" spans="1:5" x14ac:dyDescent="0.25">
      <c r="A1030">
        <v>24000034</v>
      </c>
      <c r="B1030" t="s">
        <v>2336</v>
      </c>
      <c r="C1030" t="s">
        <v>2337</v>
      </c>
      <c r="D1030" t="s">
        <v>2337</v>
      </c>
      <c r="E1030" t="s">
        <v>2336</v>
      </c>
    </row>
    <row r="1031" spans="1:5" x14ac:dyDescent="0.25">
      <c r="A1031">
        <v>24000035</v>
      </c>
      <c r="B1031" t="s">
        <v>2338</v>
      </c>
      <c r="C1031" t="s">
        <v>2339</v>
      </c>
      <c r="D1031" t="s">
        <v>2339</v>
      </c>
      <c r="E1031" t="s">
        <v>2338</v>
      </c>
    </row>
    <row r="1032" spans="1:5" x14ac:dyDescent="0.25">
      <c r="A1032">
        <v>24000036</v>
      </c>
      <c r="B1032" t="s">
        <v>2340</v>
      </c>
      <c r="C1032" t="s">
        <v>2341</v>
      </c>
      <c r="D1032" t="s">
        <v>2341</v>
      </c>
      <c r="E1032" t="s">
        <v>2340</v>
      </c>
    </row>
    <row r="1033" spans="1:5" x14ac:dyDescent="0.25">
      <c r="A1033">
        <v>24000037</v>
      </c>
      <c r="B1033" t="s">
        <v>2342</v>
      </c>
      <c r="C1033" t="s">
        <v>2343</v>
      </c>
      <c r="D1033" t="s">
        <v>2343</v>
      </c>
      <c r="E1033" t="s">
        <v>2342</v>
      </c>
    </row>
    <row r="1034" spans="1:5" x14ac:dyDescent="0.25">
      <c r="A1034">
        <v>24000038</v>
      </c>
      <c r="B1034" t="s">
        <v>2344</v>
      </c>
      <c r="C1034" t="s">
        <v>2345</v>
      </c>
      <c r="D1034" t="s">
        <v>2345</v>
      </c>
      <c r="E1034" t="s">
        <v>2344</v>
      </c>
    </row>
    <row r="1035" spans="1:5" x14ac:dyDescent="0.25">
      <c r="A1035">
        <v>24000039</v>
      </c>
      <c r="B1035" t="s">
        <v>2346</v>
      </c>
      <c r="C1035" t="s">
        <v>2346</v>
      </c>
      <c r="D1035" t="s">
        <v>2346</v>
      </c>
      <c r="E1035" t="s">
        <v>2346</v>
      </c>
    </row>
    <row r="1036" spans="1:5" x14ac:dyDescent="0.25">
      <c r="A1036">
        <v>24000040</v>
      </c>
      <c r="B1036" t="s">
        <v>2347</v>
      </c>
      <c r="C1036" t="s">
        <v>2348</v>
      </c>
      <c r="D1036" t="s">
        <v>2348</v>
      </c>
      <c r="E1036" t="s">
        <v>2347</v>
      </c>
    </row>
    <row r="1037" spans="1:5" x14ac:dyDescent="0.25">
      <c r="A1037">
        <v>24000041</v>
      </c>
      <c r="B1037" t="s">
        <v>2349</v>
      </c>
      <c r="C1037" t="s">
        <v>2350</v>
      </c>
      <c r="D1037" t="s">
        <v>2350</v>
      </c>
      <c r="E1037" t="s">
        <v>2349</v>
      </c>
    </row>
    <row r="1038" spans="1:5" x14ac:dyDescent="0.25">
      <c r="A1038">
        <v>24000042</v>
      </c>
      <c r="B1038" t="s">
        <v>2351</v>
      </c>
      <c r="C1038" t="s">
        <v>2352</v>
      </c>
      <c r="D1038" t="s">
        <v>2352</v>
      </c>
      <c r="E1038" t="s">
        <v>2351</v>
      </c>
    </row>
    <row r="1039" spans="1:5" x14ac:dyDescent="0.25">
      <c r="A1039">
        <v>24000043</v>
      </c>
      <c r="B1039" t="s">
        <v>2353</v>
      </c>
      <c r="C1039" t="s">
        <v>2354</v>
      </c>
      <c r="D1039" t="s">
        <v>2354</v>
      </c>
      <c r="E1039" t="s">
        <v>2353</v>
      </c>
    </row>
    <row r="1040" spans="1:5" x14ac:dyDescent="0.25">
      <c r="A1040">
        <v>24000044</v>
      </c>
      <c r="B1040" t="s">
        <v>2355</v>
      </c>
      <c r="C1040" t="s">
        <v>2356</v>
      </c>
      <c r="D1040" t="s">
        <v>2356</v>
      </c>
      <c r="E1040" t="s">
        <v>2355</v>
      </c>
    </row>
    <row r="1041" spans="1:5" x14ac:dyDescent="0.25">
      <c r="A1041">
        <v>24000045</v>
      </c>
      <c r="B1041" t="s">
        <v>2357</v>
      </c>
      <c r="C1041" t="s">
        <v>2358</v>
      </c>
      <c r="D1041" t="s">
        <v>2358</v>
      </c>
      <c r="E1041" t="s">
        <v>2357</v>
      </c>
    </row>
    <row r="1042" spans="1:5" x14ac:dyDescent="0.25">
      <c r="A1042">
        <v>24000046</v>
      </c>
      <c r="B1042" t="s">
        <v>2359</v>
      </c>
      <c r="C1042" t="s">
        <v>2360</v>
      </c>
      <c r="D1042" t="s">
        <v>2360</v>
      </c>
      <c r="E1042" t="s">
        <v>2359</v>
      </c>
    </row>
    <row r="1043" spans="1:5" x14ac:dyDescent="0.25">
      <c r="A1043">
        <v>24000047</v>
      </c>
      <c r="B1043" t="s">
        <v>2361</v>
      </c>
      <c r="C1043" t="s">
        <v>2362</v>
      </c>
      <c r="D1043" t="s">
        <v>2362</v>
      </c>
      <c r="E1043" t="s">
        <v>2361</v>
      </c>
    </row>
    <row r="1044" spans="1:5" x14ac:dyDescent="0.25">
      <c r="A1044">
        <v>24000048</v>
      </c>
      <c r="B1044" t="s">
        <v>2363</v>
      </c>
      <c r="C1044" t="s">
        <v>2364</v>
      </c>
      <c r="D1044" t="s">
        <v>2364</v>
      </c>
      <c r="E1044" t="s">
        <v>2363</v>
      </c>
    </row>
    <row r="1045" spans="1:5" x14ac:dyDescent="0.25">
      <c r="A1045">
        <v>24000049</v>
      </c>
      <c r="B1045" t="s">
        <v>2365</v>
      </c>
      <c r="C1045" t="s">
        <v>2366</v>
      </c>
      <c r="D1045" t="s">
        <v>2366</v>
      </c>
      <c r="E1045" t="s">
        <v>2365</v>
      </c>
    </row>
    <row r="1046" spans="1:5" x14ac:dyDescent="0.25">
      <c r="A1046">
        <v>24000050</v>
      </c>
      <c r="B1046" t="s">
        <v>2367</v>
      </c>
      <c r="C1046" t="s">
        <v>2368</v>
      </c>
      <c r="D1046" t="s">
        <v>2368</v>
      </c>
      <c r="E1046" t="s">
        <v>2367</v>
      </c>
    </row>
    <row r="1047" spans="1:5" x14ac:dyDescent="0.25">
      <c r="A1047">
        <v>24000051</v>
      </c>
      <c r="B1047" t="s">
        <v>2369</v>
      </c>
      <c r="C1047" t="s">
        <v>2369</v>
      </c>
      <c r="D1047" t="s">
        <v>2369</v>
      </c>
      <c r="E1047" t="s">
        <v>2369</v>
      </c>
    </row>
    <row r="1048" spans="1:5" x14ac:dyDescent="0.25">
      <c r="A1048">
        <v>24000052</v>
      </c>
      <c r="B1048" t="s">
        <v>2370</v>
      </c>
      <c r="C1048" t="s">
        <v>2371</v>
      </c>
      <c r="D1048" t="s">
        <v>2371</v>
      </c>
      <c r="E1048" t="s">
        <v>2370</v>
      </c>
    </row>
    <row r="1049" spans="1:5" x14ac:dyDescent="0.25">
      <c r="A1049">
        <v>24000053</v>
      </c>
      <c r="B1049" t="s">
        <v>2372</v>
      </c>
      <c r="C1049" t="s">
        <v>2373</v>
      </c>
      <c r="D1049" t="s">
        <v>2373</v>
      </c>
      <c r="E1049" t="s">
        <v>2372</v>
      </c>
    </row>
    <row r="1050" spans="1:5" x14ac:dyDescent="0.25">
      <c r="A1050">
        <v>24000054</v>
      </c>
      <c r="B1050" t="s">
        <v>2374</v>
      </c>
      <c r="C1050" t="s">
        <v>2375</v>
      </c>
      <c r="D1050" t="s">
        <v>2375</v>
      </c>
      <c r="E1050" t="s">
        <v>2374</v>
      </c>
    </row>
    <row r="1051" spans="1:5" x14ac:dyDescent="0.25">
      <c r="A1051">
        <v>24000055</v>
      </c>
      <c r="B1051" t="s">
        <v>2376</v>
      </c>
      <c r="C1051" t="s">
        <v>2377</v>
      </c>
      <c r="D1051" t="s">
        <v>2377</v>
      </c>
      <c r="E1051" t="s">
        <v>2376</v>
      </c>
    </row>
    <row r="1052" spans="1:5" x14ac:dyDescent="0.25">
      <c r="A1052">
        <v>24000056</v>
      </c>
      <c r="B1052" t="s">
        <v>2378</v>
      </c>
      <c r="C1052" t="s">
        <v>2379</v>
      </c>
      <c r="D1052" t="s">
        <v>2379</v>
      </c>
      <c r="E1052" t="s">
        <v>2378</v>
      </c>
    </row>
    <row r="1053" spans="1:5" x14ac:dyDescent="0.25">
      <c r="A1053">
        <v>24000057</v>
      </c>
      <c r="B1053" t="s">
        <v>2380</v>
      </c>
      <c r="C1053" t="s">
        <v>2381</v>
      </c>
      <c r="D1053" t="s">
        <v>2381</v>
      </c>
      <c r="E1053" t="s">
        <v>2380</v>
      </c>
    </row>
    <row r="1054" spans="1:5" x14ac:dyDescent="0.25">
      <c r="A1054">
        <v>24000058</v>
      </c>
      <c r="B1054" t="s">
        <v>2382</v>
      </c>
      <c r="C1054" t="s">
        <v>2383</v>
      </c>
      <c r="D1054" t="s">
        <v>2383</v>
      </c>
      <c r="E1054" t="s">
        <v>2382</v>
      </c>
    </row>
    <row r="1055" spans="1:5" x14ac:dyDescent="0.25">
      <c r="A1055">
        <v>24000059</v>
      </c>
      <c r="B1055" t="s">
        <v>2384</v>
      </c>
      <c r="C1055" t="s">
        <v>2385</v>
      </c>
      <c r="D1055" t="s">
        <v>2385</v>
      </c>
      <c r="E1055" t="s">
        <v>2384</v>
      </c>
    </row>
    <row r="1056" spans="1:5" x14ac:dyDescent="0.25">
      <c r="A1056">
        <v>24000060</v>
      </c>
      <c r="B1056" t="s">
        <v>2386</v>
      </c>
      <c r="C1056" t="s">
        <v>2387</v>
      </c>
      <c r="D1056" t="s">
        <v>2387</v>
      </c>
      <c r="E1056" t="s">
        <v>2386</v>
      </c>
    </row>
    <row r="1057" spans="1:5" x14ac:dyDescent="0.25">
      <c r="A1057">
        <v>24000061</v>
      </c>
      <c r="B1057" t="s">
        <v>2388</v>
      </c>
      <c r="C1057" t="s">
        <v>2389</v>
      </c>
      <c r="D1057" t="s">
        <v>2389</v>
      </c>
      <c r="E1057" t="s">
        <v>2388</v>
      </c>
    </row>
    <row r="1058" spans="1:5" x14ac:dyDescent="0.25">
      <c r="A1058">
        <v>24000062</v>
      </c>
      <c r="B1058" t="s">
        <v>2390</v>
      </c>
      <c r="E1058" t="s">
        <v>2390</v>
      </c>
    </row>
    <row r="1059" spans="1:5" x14ac:dyDescent="0.25">
      <c r="A1059">
        <v>24000063</v>
      </c>
      <c r="B1059" t="s">
        <v>2391</v>
      </c>
      <c r="C1059" t="s">
        <v>2392</v>
      </c>
      <c r="D1059" t="s">
        <v>2392</v>
      </c>
      <c r="E1059" t="s">
        <v>2391</v>
      </c>
    </row>
    <row r="1060" spans="1:5" x14ac:dyDescent="0.25">
      <c r="A1060">
        <v>24000064</v>
      </c>
      <c r="B1060" t="s">
        <v>2393</v>
      </c>
      <c r="C1060" t="s">
        <v>2394</v>
      </c>
      <c r="D1060" t="s">
        <v>2394</v>
      </c>
      <c r="E1060" t="s">
        <v>2393</v>
      </c>
    </row>
    <row r="1061" spans="1:5" x14ac:dyDescent="0.25">
      <c r="A1061">
        <v>24000065</v>
      </c>
      <c r="B1061" t="s">
        <v>2395</v>
      </c>
      <c r="C1061" t="s">
        <v>2396</v>
      </c>
      <c r="D1061" t="s">
        <v>2396</v>
      </c>
      <c r="E1061" t="s">
        <v>2395</v>
      </c>
    </row>
    <row r="1062" spans="1:5" x14ac:dyDescent="0.25">
      <c r="A1062">
        <v>24000066</v>
      </c>
      <c r="B1062" t="s">
        <v>2397</v>
      </c>
      <c r="C1062" t="s">
        <v>2398</v>
      </c>
      <c r="D1062" t="s">
        <v>2398</v>
      </c>
      <c r="E1062" t="s">
        <v>2397</v>
      </c>
    </row>
    <row r="1063" spans="1:5" x14ac:dyDescent="0.25">
      <c r="A1063">
        <v>24000067</v>
      </c>
      <c r="B1063" t="s">
        <v>1176</v>
      </c>
      <c r="C1063" t="s">
        <v>1176</v>
      </c>
      <c r="D1063" t="s">
        <v>1176</v>
      </c>
      <c r="E1063" t="s">
        <v>1176</v>
      </c>
    </row>
    <row r="1064" spans="1:5" x14ac:dyDescent="0.25">
      <c r="A1064">
        <v>24000068</v>
      </c>
      <c r="B1064" t="s">
        <v>2399</v>
      </c>
      <c r="C1064" t="s">
        <v>2400</v>
      </c>
      <c r="D1064" t="s">
        <v>2400</v>
      </c>
      <c r="E1064" t="s">
        <v>2399</v>
      </c>
    </row>
    <row r="1065" spans="1:5" x14ac:dyDescent="0.25">
      <c r="A1065">
        <v>24000069</v>
      </c>
      <c r="B1065" t="s">
        <v>2401</v>
      </c>
      <c r="C1065" t="s">
        <v>2402</v>
      </c>
      <c r="D1065" t="s">
        <v>2402</v>
      </c>
      <c r="E1065" t="s">
        <v>2401</v>
      </c>
    </row>
    <row r="1066" spans="1:5" x14ac:dyDescent="0.25">
      <c r="A1066">
        <v>24000070</v>
      </c>
      <c r="B1066" t="s">
        <v>2403</v>
      </c>
      <c r="C1066" t="s">
        <v>2404</v>
      </c>
      <c r="D1066" t="s">
        <v>2404</v>
      </c>
      <c r="E1066" t="s">
        <v>2403</v>
      </c>
    </row>
    <row r="1067" spans="1:5" x14ac:dyDescent="0.25">
      <c r="A1067">
        <v>24000071</v>
      </c>
      <c r="B1067" t="s">
        <v>2405</v>
      </c>
      <c r="C1067" t="s">
        <v>2406</v>
      </c>
      <c r="D1067" t="s">
        <v>2406</v>
      </c>
      <c r="E1067" t="s">
        <v>2405</v>
      </c>
    </row>
    <row r="1068" spans="1:5" x14ac:dyDescent="0.25">
      <c r="A1068">
        <v>24000072</v>
      </c>
      <c r="B1068" t="s">
        <v>2407</v>
      </c>
      <c r="C1068" t="s">
        <v>2408</v>
      </c>
      <c r="D1068" t="s">
        <v>2408</v>
      </c>
      <c r="E1068" t="s">
        <v>2407</v>
      </c>
    </row>
    <row r="1069" spans="1:5" x14ac:dyDescent="0.25">
      <c r="A1069">
        <v>24000073</v>
      </c>
      <c r="B1069" t="s">
        <v>2409</v>
      </c>
      <c r="C1069" t="s">
        <v>2410</v>
      </c>
      <c r="D1069" t="s">
        <v>2410</v>
      </c>
      <c r="E1069" t="s">
        <v>2409</v>
      </c>
    </row>
    <row r="1070" spans="1:5" x14ac:dyDescent="0.25">
      <c r="A1070">
        <v>24000074</v>
      </c>
      <c r="B1070" t="s">
        <v>2411</v>
      </c>
      <c r="C1070" t="s">
        <v>2412</v>
      </c>
      <c r="D1070" t="s">
        <v>2412</v>
      </c>
      <c r="E1070" t="s">
        <v>2411</v>
      </c>
    </row>
    <row r="1071" spans="1:5" x14ac:dyDescent="0.25">
      <c r="A1071">
        <v>24000075</v>
      </c>
      <c r="B1071" t="s">
        <v>2413</v>
      </c>
      <c r="C1071" t="s">
        <v>2414</v>
      </c>
      <c r="D1071" t="s">
        <v>2414</v>
      </c>
      <c r="E1071" t="s">
        <v>2413</v>
      </c>
    </row>
    <row r="1072" spans="1:5" x14ac:dyDescent="0.25">
      <c r="A1072">
        <v>24000076</v>
      </c>
      <c r="B1072" t="s">
        <v>2415</v>
      </c>
      <c r="C1072" t="s">
        <v>2416</v>
      </c>
      <c r="D1072" t="s">
        <v>2416</v>
      </c>
      <c r="E1072" t="s">
        <v>2415</v>
      </c>
    </row>
    <row r="1073" spans="1:5" x14ac:dyDescent="0.25">
      <c r="A1073">
        <v>24000077</v>
      </c>
      <c r="B1073" t="s">
        <v>2417</v>
      </c>
      <c r="C1073" t="s">
        <v>2418</v>
      </c>
      <c r="D1073" t="s">
        <v>2418</v>
      </c>
      <c r="E1073" t="s">
        <v>2417</v>
      </c>
    </row>
    <row r="1074" spans="1:5" x14ac:dyDescent="0.25">
      <c r="A1074">
        <v>24000078</v>
      </c>
      <c r="B1074" t="s">
        <v>2419</v>
      </c>
      <c r="C1074" t="s">
        <v>2420</v>
      </c>
      <c r="D1074" t="s">
        <v>2420</v>
      </c>
      <c r="E1074" t="s">
        <v>2419</v>
      </c>
    </row>
    <row r="1075" spans="1:5" x14ac:dyDescent="0.25">
      <c r="A1075">
        <v>24000079</v>
      </c>
      <c r="B1075" t="s">
        <v>2421</v>
      </c>
      <c r="C1075" t="s">
        <v>2422</v>
      </c>
      <c r="D1075" t="s">
        <v>2422</v>
      </c>
      <c r="E1075" t="s">
        <v>2421</v>
      </c>
    </row>
    <row r="1076" spans="1:5" x14ac:dyDescent="0.25">
      <c r="A1076">
        <v>24000080</v>
      </c>
      <c r="B1076" t="s">
        <v>2423</v>
      </c>
      <c r="C1076" t="s">
        <v>2424</v>
      </c>
      <c r="D1076" t="s">
        <v>2424</v>
      </c>
      <c r="E1076" t="s">
        <v>2423</v>
      </c>
    </row>
    <row r="1077" spans="1:5" x14ac:dyDescent="0.25">
      <c r="A1077">
        <v>24000081</v>
      </c>
      <c r="B1077" t="s">
        <v>2425</v>
      </c>
      <c r="C1077" t="s">
        <v>2425</v>
      </c>
      <c r="D1077" t="s">
        <v>2425</v>
      </c>
      <c r="E1077" t="s">
        <v>2425</v>
      </c>
    </row>
    <row r="1078" spans="1:5" x14ac:dyDescent="0.25">
      <c r="A1078">
        <v>24000082</v>
      </c>
      <c r="B1078" t="s">
        <v>2426</v>
      </c>
      <c r="C1078" t="s">
        <v>2427</v>
      </c>
      <c r="D1078" t="s">
        <v>2427</v>
      </c>
      <c r="E1078" t="s">
        <v>2426</v>
      </c>
    </row>
    <row r="1079" spans="1:5" x14ac:dyDescent="0.25">
      <c r="A1079">
        <v>24000083</v>
      </c>
      <c r="B1079" t="s">
        <v>2428</v>
      </c>
      <c r="C1079" t="s">
        <v>2429</v>
      </c>
      <c r="D1079" t="s">
        <v>2429</v>
      </c>
      <c r="E1079" t="s">
        <v>2428</v>
      </c>
    </row>
    <row r="1080" spans="1:5" x14ac:dyDescent="0.25">
      <c r="A1080">
        <v>24000084</v>
      </c>
      <c r="B1080" t="s">
        <v>2430</v>
      </c>
      <c r="C1080" t="s">
        <v>2431</v>
      </c>
      <c r="D1080" t="s">
        <v>2431</v>
      </c>
      <c r="E1080" t="s">
        <v>2430</v>
      </c>
    </row>
    <row r="1081" spans="1:5" x14ac:dyDescent="0.25">
      <c r="A1081">
        <v>24000085</v>
      </c>
      <c r="B1081" t="s">
        <v>2432</v>
      </c>
      <c r="C1081" t="s">
        <v>2433</v>
      </c>
      <c r="D1081" t="s">
        <v>2433</v>
      </c>
      <c r="E1081" t="s">
        <v>2432</v>
      </c>
    </row>
    <row r="1082" spans="1:5" x14ac:dyDescent="0.25">
      <c r="A1082">
        <v>24000086</v>
      </c>
      <c r="B1082" t="s">
        <v>2434</v>
      </c>
      <c r="C1082" t="s">
        <v>2435</v>
      </c>
      <c r="D1082" t="s">
        <v>2435</v>
      </c>
      <c r="E1082" t="s">
        <v>2434</v>
      </c>
    </row>
    <row r="1083" spans="1:5" x14ac:dyDescent="0.25">
      <c r="A1083">
        <v>24000087</v>
      </c>
      <c r="B1083" t="s">
        <v>2436</v>
      </c>
      <c r="C1083" t="s">
        <v>2437</v>
      </c>
      <c r="D1083" t="s">
        <v>2437</v>
      </c>
      <c r="E1083" t="s">
        <v>2436</v>
      </c>
    </row>
    <row r="1084" spans="1:5" x14ac:dyDescent="0.25">
      <c r="A1084">
        <v>24000088</v>
      </c>
      <c r="B1084" t="s">
        <v>2438</v>
      </c>
      <c r="C1084" t="s">
        <v>2438</v>
      </c>
      <c r="D1084" t="s">
        <v>2438</v>
      </c>
      <c r="E1084" t="s">
        <v>2438</v>
      </c>
    </row>
    <row r="1085" spans="1:5" x14ac:dyDescent="0.25">
      <c r="A1085">
        <v>24000089</v>
      </c>
      <c r="B1085" t="s">
        <v>2439</v>
      </c>
      <c r="C1085" t="s">
        <v>2440</v>
      </c>
      <c r="D1085" t="s">
        <v>2440</v>
      </c>
      <c r="E1085" t="s">
        <v>2439</v>
      </c>
    </row>
    <row r="1086" spans="1:5" x14ac:dyDescent="0.25">
      <c r="A1086">
        <v>24000090</v>
      </c>
      <c r="B1086" t="s">
        <v>2441</v>
      </c>
      <c r="C1086" t="s">
        <v>2442</v>
      </c>
      <c r="D1086" t="s">
        <v>2442</v>
      </c>
      <c r="E1086" t="s">
        <v>2441</v>
      </c>
    </row>
    <row r="1087" spans="1:5" x14ac:dyDescent="0.25">
      <c r="A1087">
        <v>24000091</v>
      </c>
      <c r="B1087" t="s">
        <v>2443</v>
      </c>
      <c r="C1087" t="s">
        <v>2444</v>
      </c>
      <c r="D1087" t="s">
        <v>2444</v>
      </c>
      <c r="E1087" t="s">
        <v>2443</v>
      </c>
    </row>
    <row r="1088" spans="1:5" x14ac:dyDescent="0.25">
      <c r="A1088">
        <v>24000092</v>
      </c>
      <c r="B1088" t="s">
        <v>2445</v>
      </c>
      <c r="C1088" t="s">
        <v>2446</v>
      </c>
      <c r="D1088" t="s">
        <v>2446</v>
      </c>
      <c r="E1088" t="s">
        <v>2445</v>
      </c>
    </row>
    <row r="1089" spans="1:5" x14ac:dyDescent="0.25">
      <c r="A1089">
        <v>24000093</v>
      </c>
      <c r="B1089" t="s">
        <v>2447</v>
      </c>
      <c r="C1089" t="s">
        <v>2448</v>
      </c>
      <c r="D1089" t="s">
        <v>2448</v>
      </c>
      <c r="E1089" t="s">
        <v>2447</v>
      </c>
    </row>
    <row r="1090" spans="1:5" x14ac:dyDescent="0.25">
      <c r="A1090">
        <v>24000094</v>
      </c>
      <c r="B1090" t="s">
        <v>2449</v>
      </c>
      <c r="C1090" t="s">
        <v>2450</v>
      </c>
      <c r="D1090" t="s">
        <v>2450</v>
      </c>
      <c r="E1090" t="s">
        <v>2449</v>
      </c>
    </row>
    <row r="1091" spans="1:5" x14ac:dyDescent="0.25">
      <c r="A1091">
        <v>24000095</v>
      </c>
      <c r="B1091" t="s">
        <v>2451</v>
      </c>
      <c r="C1091" t="s">
        <v>2452</v>
      </c>
      <c r="D1091" t="s">
        <v>2452</v>
      </c>
      <c r="E1091" t="s">
        <v>2451</v>
      </c>
    </row>
    <row r="1092" spans="1:5" x14ac:dyDescent="0.25">
      <c r="A1092">
        <v>24000096</v>
      </c>
      <c r="B1092" t="s">
        <v>2453</v>
      </c>
      <c r="C1092" t="s">
        <v>2454</v>
      </c>
      <c r="D1092" t="s">
        <v>2454</v>
      </c>
      <c r="E1092" t="s">
        <v>2453</v>
      </c>
    </row>
    <row r="1093" spans="1:5" x14ac:dyDescent="0.25">
      <c r="A1093">
        <v>24000097</v>
      </c>
      <c r="B1093" t="s">
        <v>2455</v>
      </c>
      <c r="C1093" t="s">
        <v>2456</v>
      </c>
      <c r="D1093" t="s">
        <v>2456</v>
      </c>
      <c r="E1093" t="s">
        <v>2455</v>
      </c>
    </row>
    <row r="1094" spans="1:5" x14ac:dyDescent="0.25">
      <c r="A1094">
        <v>24000098</v>
      </c>
      <c r="B1094" t="s">
        <v>2457</v>
      </c>
      <c r="C1094" t="s">
        <v>2458</v>
      </c>
      <c r="D1094" t="s">
        <v>2458</v>
      </c>
      <c r="E1094" t="s">
        <v>2457</v>
      </c>
    </row>
    <row r="1095" spans="1:5" x14ac:dyDescent="0.25">
      <c r="A1095">
        <v>24000099</v>
      </c>
      <c r="B1095" t="s">
        <v>2459</v>
      </c>
      <c r="C1095" t="s">
        <v>2460</v>
      </c>
      <c r="D1095" t="s">
        <v>2460</v>
      </c>
      <c r="E1095" t="s">
        <v>2459</v>
      </c>
    </row>
    <row r="1096" spans="1:5" x14ac:dyDescent="0.25">
      <c r="A1096">
        <v>24000100</v>
      </c>
      <c r="B1096" t="s">
        <v>2461</v>
      </c>
      <c r="C1096" t="s">
        <v>2462</v>
      </c>
      <c r="D1096" t="s">
        <v>2462</v>
      </c>
      <c r="E1096" t="s">
        <v>2461</v>
      </c>
    </row>
    <row r="1097" spans="1:5" x14ac:dyDescent="0.25">
      <c r="A1097">
        <v>24000101</v>
      </c>
      <c r="B1097" t="s">
        <v>2463</v>
      </c>
      <c r="C1097" t="s">
        <v>2464</v>
      </c>
      <c r="D1097" t="s">
        <v>2464</v>
      </c>
      <c r="E1097" t="s">
        <v>2463</v>
      </c>
    </row>
    <row r="1098" spans="1:5" x14ac:dyDescent="0.25">
      <c r="A1098">
        <v>24000102</v>
      </c>
      <c r="B1098" t="s">
        <v>2465</v>
      </c>
      <c r="C1098" t="s">
        <v>2466</v>
      </c>
      <c r="D1098" t="s">
        <v>2466</v>
      </c>
      <c r="E1098" t="s">
        <v>2465</v>
      </c>
    </row>
    <row r="1099" spans="1:5" x14ac:dyDescent="0.25">
      <c r="A1099">
        <v>24000103</v>
      </c>
      <c r="B1099" t="s">
        <v>2467</v>
      </c>
      <c r="C1099" t="s">
        <v>2468</v>
      </c>
      <c r="D1099" t="s">
        <v>2468</v>
      </c>
      <c r="E1099" t="s">
        <v>2467</v>
      </c>
    </row>
    <row r="1100" spans="1:5" x14ac:dyDescent="0.25">
      <c r="A1100">
        <v>24000104</v>
      </c>
      <c r="B1100" t="s">
        <v>2469</v>
      </c>
      <c r="C1100" t="s">
        <v>2469</v>
      </c>
      <c r="D1100" t="s">
        <v>2469</v>
      </c>
      <c r="E1100" t="s">
        <v>2469</v>
      </c>
    </row>
    <row r="1101" spans="1:5" x14ac:dyDescent="0.25">
      <c r="A1101">
        <v>24000105</v>
      </c>
      <c r="B1101" t="s">
        <v>2470</v>
      </c>
      <c r="C1101" t="s">
        <v>2470</v>
      </c>
      <c r="D1101" t="s">
        <v>2470</v>
      </c>
      <c r="E1101" t="s">
        <v>2470</v>
      </c>
    </row>
    <row r="1102" spans="1:5" x14ac:dyDescent="0.25">
      <c r="A1102">
        <v>24000106</v>
      </c>
      <c r="B1102" t="s">
        <v>2471</v>
      </c>
      <c r="C1102" t="s">
        <v>2471</v>
      </c>
      <c r="D1102" t="s">
        <v>2471</v>
      </c>
      <c r="E1102" t="s">
        <v>2471</v>
      </c>
    </row>
    <row r="1103" spans="1:5" x14ac:dyDescent="0.25">
      <c r="A1103">
        <v>24000107</v>
      </c>
      <c r="B1103" t="s">
        <v>2472</v>
      </c>
      <c r="C1103" t="s">
        <v>2473</v>
      </c>
      <c r="D1103" t="s">
        <v>2473</v>
      </c>
      <c r="E1103" t="s">
        <v>2472</v>
      </c>
    </row>
    <row r="1104" spans="1:5" x14ac:dyDescent="0.25">
      <c r="A1104">
        <v>24000108</v>
      </c>
      <c r="B1104" t="s">
        <v>2474</v>
      </c>
      <c r="C1104" t="s">
        <v>2474</v>
      </c>
      <c r="D1104" t="s">
        <v>2474</v>
      </c>
      <c r="E1104" t="s">
        <v>2474</v>
      </c>
    </row>
    <row r="1105" spans="1:5" x14ac:dyDescent="0.25">
      <c r="A1105">
        <v>24000109</v>
      </c>
      <c r="B1105" t="s">
        <v>2475</v>
      </c>
      <c r="C1105" t="s">
        <v>2476</v>
      </c>
      <c r="D1105" t="s">
        <v>2476</v>
      </c>
      <c r="E1105" t="s">
        <v>2475</v>
      </c>
    </row>
    <row r="1106" spans="1:5" x14ac:dyDescent="0.25">
      <c r="A1106">
        <v>24000110</v>
      </c>
      <c r="B1106" t="s">
        <v>2342</v>
      </c>
      <c r="C1106" t="s">
        <v>2477</v>
      </c>
      <c r="D1106" t="s">
        <v>2477</v>
      </c>
      <c r="E1106" t="s">
        <v>2342</v>
      </c>
    </row>
    <row r="1107" spans="1:5" x14ac:dyDescent="0.25">
      <c r="A1107">
        <v>24000111</v>
      </c>
      <c r="B1107" t="s">
        <v>2478</v>
      </c>
      <c r="C1107" t="s">
        <v>2479</v>
      </c>
      <c r="D1107" t="s">
        <v>2479</v>
      </c>
      <c r="E1107" t="s">
        <v>2478</v>
      </c>
    </row>
    <row r="1108" spans="1:5" x14ac:dyDescent="0.25">
      <c r="A1108">
        <v>24000112</v>
      </c>
      <c r="B1108" t="s">
        <v>2480</v>
      </c>
      <c r="C1108" t="s">
        <v>2480</v>
      </c>
      <c r="D1108" t="s">
        <v>2480</v>
      </c>
      <c r="E1108" t="s">
        <v>2480</v>
      </c>
    </row>
    <row r="1109" spans="1:5" x14ac:dyDescent="0.25">
      <c r="A1109">
        <v>24000113</v>
      </c>
      <c r="B1109" t="s">
        <v>2481</v>
      </c>
      <c r="C1109" t="s">
        <v>2481</v>
      </c>
      <c r="D1109" t="s">
        <v>2481</v>
      </c>
      <c r="E1109" t="s">
        <v>2481</v>
      </c>
    </row>
    <row r="1110" spans="1:5" x14ac:dyDescent="0.25">
      <c r="A1110">
        <v>24000114</v>
      </c>
      <c r="B1110" t="s">
        <v>2482</v>
      </c>
      <c r="C1110" t="s">
        <v>2483</v>
      </c>
      <c r="D1110" t="s">
        <v>2483</v>
      </c>
      <c r="E1110" t="s">
        <v>2482</v>
      </c>
    </row>
    <row r="1111" spans="1:5" x14ac:dyDescent="0.25">
      <c r="A1111">
        <v>24000115</v>
      </c>
      <c r="B1111" t="s">
        <v>2484</v>
      </c>
      <c r="C1111" t="s">
        <v>2485</v>
      </c>
      <c r="D1111" t="s">
        <v>2485</v>
      </c>
      <c r="E1111" t="s">
        <v>2484</v>
      </c>
    </row>
    <row r="1112" spans="1:5" x14ac:dyDescent="0.25">
      <c r="A1112">
        <v>24000116</v>
      </c>
      <c r="B1112" t="s">
        <v>2486</v>
      </c>
      <c r="C1112" t="s">
        <v>2487</v>
      </c>
      <c r="D1112" t="s">
        <v>2487</v>
      </c>
      <c r="E1112" t="s">
        <v>2486</v>
      </c>
    </row>
    <row r="1113" spans="1:5" x14ac:dyDescent="0.25">
      <c r="A1113">
        <v>24000117</v>
      </c>
      <c r="B1113" t="s">
        <v>2488</v>
      </c>
      <c r="C1113" t="s">
        <v>2489</v>
      </c>
      <c r="D1113" t="s">
        <v>2489</v>
      </c>
      <c r="E1113" t="s">
        <v>2488</v>
      </c>
    </row>
    <row r="1114" spans="1:5" x14ac:dyDescent="0.25">
      <c r="A1114">
        <v>24000118</v>
      </c>
      <c r="B1114" t="s">
        <v>2490</v>
      </c>
      <c r="C1114" t="s">
        <v>2491</v>
      </c>
      <c r="D1114" t="s">
        <v>2491</v>
      </c>
      <c r="E1114" t="s">
        <v>2490</v>
      </c>
    </row>
    <row r="1115" spans="1:5" x14ac:dyDescent="0.25">
      <c r="A1115">
        <v>24000119</v>
      </c>
      <c r="B1115" t="s">
        <v>2492</v>
      </c>
      <c r="C1115" t="s">
        <v>2493</v>
      </c>
      <c r="D1115" t="s">
        <v>2493</v>
      </c>
      <c r="E1115" t="s">
        <v>2492</v>
      </c>
    </row>
    <row r="1116" spans="1:5" x14ac:dyDescent="0.25">
      <c r="A1116">
        <v>24000120</v>
      </c>
      <c r="B1116" t="s">
        <v>2494</v>
      </c>
      <c r="C1116" t="s">
        <v>2495</v>
      </c>
      <c r="D1116" t="s">
        <v>2495</v>
      </c>
      <c r="E1116" t="s">
        <v>2494</v>
      </c>
    </row>
    <row r="1117" spans="1:5" x14ac:dyDescent="0.25">
      <c r="A1117">
        <v>24000121</v>
      </c>
      <c r="B1117" t="s">
        <v>2496</v>
      </c>
      <c r="C1117" t="s">
        <v>2496</v>
      </c>
      <c r="D1117" t="s">
        <v>2496</v>
      </c>
      <c r="E1117" t="s">
        <v>2496</v>
      </c>
    </row>
    <row r="1118" spans="1:5" x14ac:dyDescent="0.25">
      <c r="A1118">
        <v>24000122</v>
      </c>
      <c r="B1118" t="s">
        <v>2497</v>
      </c>
      <c r="C1118" t="s">
        <v>2498</v>
      </c>
      <c r="D1118" t="s">
        <v>2498</v>
      </c>
      <c r="E1118" t="s">
        <v>2497</v>
      </c>
    </row>
    <row r="1119" spans="1:5" x14ac:dyDescent="0.25">
      <c r="A1119">
        <v>24000123</v>
      </c>
      <c r="B1119" t="s">
        <v>2499</v>
      </c>
      <c r="C1119" t="s">
        <v>2500</v>
      </c>
      <c r="D1119" t="s">
        <v>2500</v>
      </c>
      <c r="E1119" t="s">
        <v>2499</v>
      </c>
    </row>
    <row r="1120" spans="1:5" x14ac:dyDescent="0.25">
      <c r="A1120">
        <v>24000124</v>
      </c>
      <c r="B1120" t="s">
        <v>2501</v>
      </c>
      <c r="C1120" t="s">
        <v>2501</v>
      </c>
      <c r="D1120" t="s">
        <v>2501</v>
      </c>
      <c r="E1120" t="s">
        <v>2501</v>
      </c>
    </row>
    <row r="1121" spans="1:5" x14ac:dyDescent="0.25">
      <c r="A1121">
        <v>24000125</v>
      </c>
      <c r="B1121" t="s">
        <v>2502</v>
      </c>
      <c r="C1121" t="s">
        <v>2503</v>
      </c>
      <c r="D1121" t="s">
        <v>2503</v>
      </c>
      <c r="E1121" t="s">
        <v>2502</v>
      </c>
    </row>
    <row r="1122" spans="1:5" x14ac:dyDescent="0.25">
      <c r="A1122">
        <v>24000126</v>
      </c>
      <c r="B1122" t="s">
        <v>2504</v>
      </c>
      <c r="C1122" t="s">
        <v>2505</v>
      </c>
      <c r="D1122" t="s">
        <v>2505</v>
      </c>
      <c r="E1122" t="s">
        <v>2504</v>
      </c>
    </row>
    <row r="1123" spans="1:5" x14ac:dyDescent="0.25">
      <c r="A1123">
        <v>24000127</v>
      </c>
      <c r="B1123" t="s">
        <v>2506</v>
      </c>
      <c r="C1123" t="s">
        <v>2507</v>
      </c>
      <c r="D1123" t="s">
        <v>2507</v>
      </c>
      <c r="E1123" t="s">
        <v>2506</v>
      </c>
    </row>
    <row r="1124" spans="1:5" x14ac:dyDescent="0.25">
      <c r="A1124">
        <v>24000128</v>
      </c>
      <c r="B1124" t="s">
        <v>2508</v>
      </c>
      <c r="C1124" t="s">
        <v>2509</v>
      </c>
      <c r="D1124" t="s">
        <v>2509</v>
      </c>
      <c r="E1124" t="s">
        <v>2508</v>
      </c>
    </row>
    <row r="1125" spans="1:5" x14ac:dyDescent="0.25">
      <c r="A1125">
        <v>24000129</v>
      </c>
      <c r="B1125" t="s">
        <v>2510</v>
      </c>
      <c r="C1125" t="s">
        <v>2511</v>
      </c>
      <c r="D1125" t="s">
        <v>2511</v>
      </c>
      <c r="E1125" t="s">
        <v>2510</v>
      </c>
    </row>
    <row r="1126" spans="1:5" x14ac:dyDescent="0.25">
      <c r="A1126">
        <v>24000130</v>
      </c>
      <c r="B1126" t="s">
        <v>2512</v>
      </c>
      <c r="C1126" t="s">
        <v>2513</v>
      </c>
      <c r="D1126" t="s">
        <v>2513</v>
      </c>
      <c r="E1126" t="s">
        <v>2512</v>
      </c>
    </row>
    <row r="1127" spans="1:5" x14ac:dyDescent="0.25">
      <c r="A1127">
        <v>24000131</v>
      </c>
      <c r="B1127" t="s">
        <v>2514</v>
      </c>
      <c r="C1127" t="s">
        <v>2515</v>
      </c>
      <c r="D1127" t="s">
        <v>2515</v>
      </c>
      <c r="E1127" t="s">
        <v>2514</v>
      </c>
    </row>
    <row r="1128" spans="1:5" x14ac:dyDescent="0.25">
      <c r="A1128">
        <v>24000132</v>
      </c>
      <c r="B1128" t="s">
        <v>2516</v>
      </c>
      <c r="C1128" t="s">
        <v>2517</v>
      </c>
      <c r="D1128" t="s">
        <v>2517</v>
      </c>
      <c r="E1128" t="s">
        <v>2516</v>
      </c>
    </row>
    <row r="1129" spans="1:5" x14ac:dyDescent="0.25">
      <c r="A1129">
        <v>24000133</v>
      </c>
      <c r="B1129" t="s">
        <v>2518</v>
      </c>
      <c r="C1129" t="s">
        <v>2519</v>
      </c>
      <c r="D1129" t="s">
        <v>2519</v>
      </c>
      <c r="E1129" t="s">
        <v>2518</v>
      </c>
    </row>
    <row r="1130" spans="1:5" x14ac:dyDescent="0.25">
      <c r="A1130">
        <v>24000134</v>
      </c>
      <c r="B1130" t="s">
        <v>2520</v>
      </c>
      <c r="C1130" t="s">
        <v>2521</v>
      </c>
      <c r="D1130" t="s">
        <v>2521</v>
      </c>
      <c r="E1130" t="s">
        <v>2520</v>
      </c>
    </row>
    <row r="1131" spans="1:5" x14ac:dyDescent="0.25">
      <c r="A1131">
        <v>24000135</v>
      </c>
      <c r="B1131" t="s">
        <v>2522</v>
      </c>
      <c r="C1131" t="s">
        <v>2523</v>
      </c>
      <c r="D1131" t="s">
        <v>2523</v>
      </c>
      <c r="E1131" t="s">
        <v>2522</v>
      </c>
    </row>
    <row r="1132" spans="1:5" x14ac:dyDescent="0.25">
      <c r="A1132">
        <v>24000136</v>
      </c>
      <c r="B1132" t="s">
        <v>2524</v>
      </c>
      <c r="C1132" t="s">
        <v>2525</v>
      </c>
      <c r="D1132" t="s">
        <v>2525</v>
      </c>
      <c r="E1132" t="s">
        <v>2524</v>
      </c>
    </row>
    <row r="1133" spans="1:5" x14ac:dyDescent="0.25">
      <c r="A1133">
        <v>24000137</v>
      </c>
      <c r="B1133" t="s">
        <v>2526</v>
      </c>
      <c r="C1133" t="s">
        <v>2527</v>
      </c>
      <c r="D1133" t="s">
        <v>2527</v>
      </c>
      <c r="E1133" t="s">
        <v>2526</v>
      </c>
    </row>
    <row r="1134" spans="1:5" x14ac:dyDescent="0.25">
      <c r="A1134">
        <v>24000138</v>
      </c>
      <c r="B1134" t="s">
        <v>2528</v>
      </c>
      <c r="C1134" t="s">
        <v>2529</v>
      </c>
      <c r="D1134" t="s">
        <v>2529</v>
      </c>
      <c r="E1134" t="s">
        <v>2528</v>
      </c>
    </row>
    <row r="1135" spans="1:5" x14ac:dyDescent="0.25">
      <c r="A1135">
        <v>24000139</v>
      </c>
      <c r="B1135" t="s">
        <v>2530</v>
      </c>
      <c r="C1135" t="s">
        <v>2530</v>
      </c>
      <c r="D1135" t="s">
        <v>2530</v>
      </c>
      <c r="E1135" t="s">
        <v>2530</v>
      </c>
    </row>
    <row r="1136" spans="1:5" x14ac:dyDescent="0.25">
      <c r="A1136">
        <v>24000140</v>
      </c>
      <c r="B1136" t="s">
        <v>2531</v>
      </c>
      <c r="C1136" t="s">
        <v>2532</v>
      </c>
      <c r="D1136" t="s">
        <v>2532</v>
      </c>
      <c r="E1136" t="s">
        <v>2531</v>
      </c>
    </row>
    <row r="1137" spans="1:5" x14ac:dyDescent="0.25">
      <c r="A1137">
        <v>24000141</v>
      </c>
      <c r="B1137" t="s">
        <v>2533</v>
      </c>
      <c r="C1137" t="s">
        <v>2534</v>
      </c>
      <c r="D1137" t="s">
        <v>2534</v>
      </c>
      <c r="E1137" t="s">
        <v>2533</v>
      </c>
    </row>
    <row r="1138" spans="1:5" x14ac:dyDescent="0.25">
      <c r="A1138">
        <v>24000142</v>
      </c>
      <c r="B1138" t="s">
        <v>2535</v>
      </c>
      <c r="C1138" t="s">
        <v>2535</v>
      </c>
      <c r="D1138" t="s">
        <v>2535</v>
      </c>
      <c r="E1138" t="s">
        <v>2535</v>
      </c>
    </row>
    <row r="1139" spans="1:5" x14ac:dyDescent="0.25">
      <c r="A1139">
        <v>24000143</v>
      </c>
      <c r="B1139" t="s">
        <v>2536</v>
      </c>
      <c r="C1139" t="s">
        <v>2537</v>
      </c>
      <c r="D1139" t="s">
        <v>2537</v>
      </c>
      <c r="E1139" t="s">
        <v>2536</v>
      </c>
    </row>
    <row r="1140" spans="1:5" x14ac:dyDescent="0.25">
      <c r="A1140">
        <v>24000144</v>
      </c>
      <c r="B1140" t="s">
        <v>2538</v>
      </c>
      <c r="C1140" t="s">
        <v>2539</v>
      </c>
      <c r="D1140" t="s">
        <v>2539</v>
      </c>
      <c r="E1140" t="s">
        <v>2538</v>
      </c>
    </row>
    <row r="1141" spans="1:5" x14ac:dyDescent="0.25">
      <c r="A1141">
        <v>24000145</v>
      </c>
      <c r="B1141" t="s">
        <v>2540</v>
      </c>
      <c r="C1141" t="s">
        <v>2541</v>
      </c>
      <c r="D1141" t="s">
        <v>2541</v>
      </c>
      <c r="E1141" t="s">
        <v>2540</v>
      </c>
    </row>
    <row r="1142" spans="1:5" x14ac:dyDescent="0.25">
      <c r="A1142">
        <v>24000146</v>
      </c>
      <c r="B1142" t="s">
        <v>2542</v>
      </c>
      <c r="C1142" t="s">
        <v>2543</v>
      </c>
      <c r="D1142" t="s">
        <v>2543</v>
      </c>
      <c r="E1142" t="s">
        <v>2542</v>
      </c>
    </row>
    <row r="1143" spans="1:5" x14ac:dyDescent="0.25">
      <c r="A1143">
        <v>24000147</v>
      </c>
      <c r="B1143" t="s">
        <v>2544</v>
      </c>
      <c r="C1143" t="s">
        <v>2545</v>
      </c>
      <c r="D1143" t="s">
        <v>2545</v>
      </c>
      <c r="E1143" t="s">
        <v>2544</v>
      </c>
    </row>
    <row r="1144" spans="1:5" x14ac:dyDescent="0.25">
      <c r="A1144">
        <v>24000148</v>
      </c>
      <c r="B1144" t="s">
        <v>2546</v>
      </c>
      <c r="C1144" t="s">
        <v>2547</v>
      </c>
      <c r="D1144" t="s">
        <v>2547</v>
      </c>
      <c r="E1144" t="s">
        <v>2546</v>
      </c>
    </row>
    <row r="1145" spans="1:5" x14ac:dyDescent="0.25">
      <c r="A1145">
        <v>24000149</v>
      </c>
      <c r="B1145" t="s">
        <v>2548</v>
      </c>
      <c r="C1145" t="s">
        <v>2549</v>
      </c>
      <c r="D1145" t="s">
        <v>2549</v>
      </c>
      <c r="E1145" t="s">
        <v>2548</v>
      </c>
    </row>
    <row r="1146" spans="1:5" x14ac:dyDescent="0.25">
      <c r="A1146">
        <v>24000150</v>
      </c>
      <c r="B1146" t="s">
        <v>2550</v>
      </c>
      <c r="C1146" t="s">
        <v>2551</v>
      </c>
      <c r="D1146" t="s">
        <v>2551</v>
      </c>
      <c r="E1146" t="s">
        <v>2550</v>
      </c>
    </row>
    <row r="1147" spans="1:5" x14ac:dyDescent="0.25">
      <c r="A1147">
        <v>24000151</v>
      </c>
      <c r="B1147" t="s">
        <v>2552</v>
      </c>
      <c r="C1147" t="s">
        <v>2553</v>
      </c>
      <c r="D1147" t="s">
        <v>2553</v>
      </c>
      <c r="E1147" t="s">
        <v>2552</v>
      </c>
    </row>
    <row r="1148" spans="1:5" x14ac:dyDescent="0.25">
      <c r="A1148">
        <v>24000152</v>
      </c>
      <c r="B1148" t="s">
        <v>2554</v>
      </c>
      <c r="C1148" t="s">
        <v>2555</v>
      </c>
      <c r="D1148" t="s">
        <v>2555</v>
      </c>
      <c r="E1148" t="s">
        <v>2554</v>
      </c>
    </row>
    <row r="1149" spans="1:5" x14ac:dyDescent="0.25">
      <c r="A1149">
        <v>24000153</v>
      </c>
      <c r="B1149" t="s">
        <v>2556</v>
      </c>
      <c r="C1149" t="s">
        <v>2557</v>
      </c>
      <c r="D1149" t="s">
        <v>2557</v>
      </c>
      <c r="E1149" t="s">
        <v>2556</v>
      </c>
    </row>
    <row r="1150" spans="1:5" x14ac:dyDescent="0.25">
      <c r="A1150">
        <v>24000154</v>
      </c>
      <c r="B1150" t="s">
        <v>2558</v>
      </c>
      <c r="C1150" t="s">
        <v>2559</v>
      </c>
      <c r="D1150" t="s">
        <v>2559</v>
      </c>
      <c r="E1150" t="s">
        <v>2558</v>
      </c>
    </row>
    <row r="1151" spans="1:5" x14ac:dyDescent="0.25">
      <c r="A1151">
        <v>24000155</v>
      </c>
      <c r="B1151" t="s">
        <v>2560</v>
      </c>
      <c r="C1151" t="s">
        <v>2561</v>
      </c>
      <c r="D1151" t="s">
        <v>2561</v>
      </c>
      <c r="E1151" t="s">
        <v>2560</v>
      </c>
    </row>
    <row r="1152" spans="1:5" x14ac:dyDescent="0.25">
      <c r="A1152">
        <v>24000156</v>
      </c>
      <c r="B1152" t="s">
        <v>2562</v>
      </c>
      <c r="C1152" t="s">
        <v>2563</v>
      </c>
      <c r="D1152" t="s">
        <v>2563</v>
      </c>
      <c r="E1152" t="s">
        <v>2562</v>
      </c>
    </row>
    <row r="1153" spans="1:5" x14ac:dyDescent="0.25">
      <c r="A1153">
        <v>24000157</v>
      </c>
      <c r="B1153" t="s">
        <v>2564</v>
      </c>
      <c r="C1153" t="s">
        <v>2565</v>
      </c>
      <c r="D1153" t="s">
        <v>2565</v>
      </c>
      <c r="E1153" t="s">
        <v>2564</v>
      </c>
    </row>
    <row r="1154" spans="1:5" x14ac:dyDescent="0.25">
      <c r="A1154">
        <v>24000158</v>
      </c>
      <c r="B1154" t="s">
        <v>2566</v>
      </c>
      <c r="C1154" t="s">
        <v>2567</v>
      </c>
      <c r="D1154" t="s">
        <v>2567</v>
      </c>
      <c r="E1154" t="s">
        <v>2566</v>
      </c>
    </row>
    <row r="1155" spans="1:5" x14ac:dyDescent="0.25">
      <c r="A1155">
        <v>24000159</v>
      </c>
      <c r="B1155" t="s">
        <v>2568</v>
      </c>
      <c r="C1155" t="s">
        <v>2569</v>
      </c>
      <c r="D1155" t="s">
        <v>2569</v>
      </c>
      <c r="E1155" t="s">
        <v>2568</v>
      </c>
    </row>
    <row r="1156" spans="1:5" x14ac:dyDescent="0.25">
      <c r="A1156">
        <v>24000160</v>
      </c>
      <c r="B1156" t="s">
        <v>2570</v>
      </c>
      <c r="C1156" t="s">
        <v>2570</v>
      </c>
      <c r="D1156" t="s">
        <v>2570</v>
      </c>
      <c r="E1156" t="s">
        <v>2570</v>
      </c>
    </row>
    <row r="1157" spans="1:5" x14ac:dyDescent="0.25">
      <c r="A1157">
        <v>24000161</v>
      </c>
      <c r="B1157" t="s">
        <v>2571</v>
      </c>
      <c r="C1157" t="s">
        <v>2572</v>
      </c>
      <c r="D1157" t="s">
        <v>2572</v>
      </c>
      <c r="E1157" t="s">
        <v>2571</v>
      </c>
    </row>
    <row r="1158" spans="1:5" x14ac:dyDescent="0.25">
      <c r="A1158">
        <v>24000162</v>
      </c>
      <c r="B1158" t="s">
        <v>2573</v>
      </c>
      <c r="C1158" t="s">
        <v>2574</v>
      </c>
      <c r="D1158" t="s">
        <v>2574</v>
      </c>
      <c r="E1158" t="s">
        <v>2573</v>
      </c>
    </row>
    <row r="1159" spans="1:5" x14ac:dyDescent="0.25">
      <c r="A1159">
        <v>24000164</v>
      </c>
      <c r="B1159" t="s">
        <v>2575</v>
      </c>
      <c r="C1159" t="s">
        <v>2576</v>
      </c>
      <c r="D1159" t="s">
        <v>2576</v>
      </c>
      <c r="E1159" t="s">
        <v>2575</v>
      </c>
    </row>
    <row r="1160" spans="1:5" x14ac:dyDescent="0.25">
      <c r="A1160">
        <v>24000165</v>
      </c>
      <c r="B1160" t="s">
        <v>2577</v>
      </c>
      <c r="C1160" t="s">
        <v>2578</v>
      </c>
      <c r="D1160" t="s">
        <v>2578</v>
      </c>
      <c r="E1160" t="s">
        <v>2577</v>
      </c>
    </row>
    <row r="1161" spans="1:5" x14ac:dyDescent="0.25">
      <c r="A1161">
        <v>24000166</v>
      </c>
      <c r="B1161" t="s">
        <v>2579</v>
      </c>
      <c r="C1161" t="s">
        <v>2580</v>
      </c>
      <c r="D1161" t="s">
        <v>2580</v>
      </c>
      <c r="E1161" t="s">
        <v>2579</v>
      </c>
    </row>
    <row r="1162" spans="1:5" x14ac:dyDescent="0.25">
      <c r="A1162">
        <v>24000167</v>
      </c>
      <c r="B1162" t="s">
        <v>2581</v>
      </c>
      <c r="C1162" t="s">
        <v>2582</v>
      </c>
      <c r="D1162" t="s">
        <v>2582</v>
      </c>
      <c r="E1162" t="s">
        <v>2581</v>
      </c>
    </row>
    <row r="1163" spans="1:5" x14ac:dyDescent="0.25">
      <c r="A1163">
        <v>24000168</v>
      </c>
      <c r="B1163" t="s">
        <v>2583</v>
      </c>
      <c r="C1163" t="s">
        <v>2584</v>
      </c>
      <c r="D1163" t="s">
        <v>2584</v>
      </c>
      <c r="E1163" t="s">
        <v>2583</v>
      </c>
    </row>
    <row r="1164" spans="1:5" x14ac:dyDescent="0.25">
      <c r="A1164">
        <v>24000169</v>
      </c>
      <c r="B1164" t="s">
        <v>2585</v>
      </c>
      <c r="C1164" t="s">
        <v>2586</v>
      </c>
      <c r="D1164" t="s">
        <v>2586</v>
      </c>
      <c r="E1164" t="s">
        <v>2585</v>
      </c>
    </row>
    <row r="1165" spans="1:5" x14ac:dyDescent="0.25">
      <c r="A1165">
        <v>24000170</v>
      </c>
      <c r="B1165" t="s">
        <v>2587</v>
      </c>
      <c r="C1165" t="s">
        <v>2588</v>
      </c>
      <c r="D1165" t="s">
        <v>2588</v>
      </c>
      <c r="E1165" t="s">
        <v>2587</v>
      </c>
    </row>
    <row r="1166" spans="1:5" x14ac:dyDescent="0.25">
      <c r="A1166">
        <v>24000171</v>
      </c>
      <c r="B1166" t="s">
        <v>2589</v>
      </c>
      <c r="C1166" t="s">
        <v>2590</v>
      </c>
      <c r="D1166" t="s">
        <v>2590</v>
      </c>
      <c r="E1166" t="s">
        <v>2589</v>
      </c>
    </row>
    <row r="1167" spans="1:5" x14ac:dyDescent="0.25">
      <c r="A1167">
        <v>24000172</v>
      </c>
      <c r="B1167" t="s">
        <v>2591</v>
      </c>
      <c r="C1167" t="s">
        <v>2592</v>
      </c>
      <c r="D1167" t="s">
        <v>2592</v>
      </c>
      <c r="E1167" t="s">
        <v>2591</v>
      </c>
    </row>
    <row r="1168" spans="1:5" x14ac:dyDescent="0.25">
      <c r="A1168">
        <v>24000173</v>
      </c>
      <c r="B1168" t="s">
        <v>2593</v>
      </c>
      <c r="C1168" t="s">
        <v>2594</v>
      </c>
      <c r="D1168" t="s">
        <v>2594</v>
      </c>
      <c r="E1168" t="s">
        <v>2593</v>
      </c>
    </row>
    <row r="1169" spans="1:5" x14ac:dyDescent="0.25">
      <c r="A1169">
        <v>24000174</v>
      </c>
      <c r="B1169" t="s">
        <v>2595</v>
      </c>
      <c r="C1169" t="s">
        <v>2596</v>
      </c>
      <c r="D1169" t="s">
        <v>2596</v>
      </c>
      <c r="E1169" t="s">
        <v>2595</v>
      </c>
    </row>
    <row r="1170" spans="1:5" x14ac:dyDescent="0.25">
      <c r="A1170">
        <v>24000175</v>
      </c>
      <c r="B1170" t="s">
        <v>2597</v>
      </c>
      <c r="C1170" t="s">
        <v>2598</v>
      </c>
      <c r="D1170" t="s">
        <v>2598</v>
      </c>
      <c r="E1170" t="s">
        <v>2597</v>
      </c>
    </row>
    <row r="1171" spans="1:5" x14ac:dyDescent="0.25">
      <c r="A1171">
        <v>24000176</v>
      </c>
      <c r="B1171" t="s">
        <v>2599</v>
      </c>
      <c r="C1171" t="s">
        <v>2600</v>
      </c>
      <c r="D1171" t="s">
        <v>2600</v>
      </c>
      <c r="E1171" t="s">
        <v>2599</v>
      </c>
    </row>
    <row r="1172" spans="1:5" x14ac:dyDescent="0.25">
      <c r="A1172">
        <v>24000177</v>
      </c>
      <c r="B1172" t="s">
        <v>2601</v>
      </c>
      <c r="C1172" t="s">
        <v>2602</v>
      </c>
      <c r="D1172" t="s">
        <v>2602</v>
      </c>
      <c r="E1172" t="s">
        <v>2601</v>
      </c>
    </row>
    <row r="1173" spans="1:5" x14ac:dyDescent="0.25">
      <c r="A1173">
        <v>24000178</v>
      </c>
      <c r="B1173" t="s">
        <v>2603</v>
      </c>
      <c r="C1173" t="s">
        <v>2604</v>
      </c>
      <c r="D1173" t="s">
        <v>2604</v>
      </c>
      <c r="E1173" t="s">
        <v>2603</v>
      </c>
    </row>
    <row r="1174" spans="1:5" x14ac:dyDescent="0.25">
      <c r="A1174">
        <v>24000179</v>
      </c>
      <c r="B1174" t="s">
        <v>2605</v>
      </c>
      <c r="C1174" t="s">
        <v>2606</v>
      </c>
      <c r="D1174" t="s">
        <v>2606</v>
      </c>
      <c r="E1174" t="s">
        <v>2605</v>
      </c>
    </row>
    <row r="1175" spans="1:5" x14ac:dyDescent="0.25">
      <c r="A1175">
        <v>24000180</v>
      </c>
      <c r="B1175" t="s">
        <v>2607</v>
      </c>
      <c r="C1175" t="s">
        <v>2608</v>
      </c>
      <c r="D1175" t="s">
        <v>2608</v>
      </c>
      <c r="E1175" t="s">
        <v>2607</v>
      </c>
    </row>
    <row r="1176" spans="1:5" x14ac:dyDescent="0.25">
      <c r="A1176">
        <v>24000181</v>
      </c>
      <c r="B1176" t="s">
        <v>2324</v>
      </c>
      <c r="C1176" t="s">
        <v>2609</v>
      </c>
      <c r="D1176" t="s">
        <v>2609</v>
      </c>
      <c r="E1176" t="s">
        <v>2324</v>
      </c>
    </row>
    <row r="1177" spans="1:5" x14ac:dyDescent="0.25">
      <c r="A1177">
        <v>24000182</v>
      </c>
      <c r="B1177" t="s">
        <v>2610</v>
      </c>
      <c r="C1177" t="s">
        <v>2611</v>
      </c>
      <c r="D1177" t="s">
        <v>2611</v>
      </c>
      <c r="E1177" t="s">
        <v>2610</v>
      </c>
    </row>
    <row r="1178" spans="1:5" x14ac:dyDescent="0.25">
      <c r="A1178">
        <v>24000183</v>
      </c>
      <c r="B1178" t="s">
        <v>2612</v>
      </c>
      <c r="C1178" t="s">
        <v>2613</v>
      </c>
      <c r="D1178" t="s">
        <v>2613</v>
      </c>
      <c r="E1178" t="s">
        <v>2612</v>
      </c>
    </row>
    <row r="1179" spans="1:5" x14ac:dyDescent="0.25">
      <c r="A1179">
        <v>24000184</v>
      </c>
      <c r="B1179" t="s">
        <v>2614</v>
      </c>
      <c r="C1179" t="s">
        <v>2615</v>
      </c>
      <c r="D1179" t="s">
        <v>2615</v>
      </c>
      <c r="E1179" t="s">
        <v>2614</v>
      </c>
    </row>
    <row r="1180" spans="1:5" x14ac:dyDescent="0.25">
      <c r="A1180">
        <v>24000185</v>
      </c>
      <c r="B1180" t="s">
        <v>2616</v>
      </c>
      <c r="C1180" t="s">
        <v>2617</v>
      </c>
      <c r="D1180" t="s">
        <v>2617</v>
      </c>
      <c r="E1180" t="s">
        <v>2616</v>
      </c>
    </row>
    <row r="1181" spans="1:5" x14ac:dyDescent="0.25">
      <c r="A1181">
        <v>24000186</v>
      </c>
      <c r="B1181" t="s">
        <v>2618</v>
      </c>
      <c r="C1181" t="s">
        <v>2619</v>
      </c>
      <c r="D1181" t="s">
        <v>2619</v>
      </c>
      <c r="E1181" t="s">
        <v>2618</v>
      </c>
    </row>
    <row r="1182" spans="1:5" x14ac:dyDescent="0.25">
      <c r="A1182">
        <v>24000187</v>
      </c>
      <c r="B1182" t="s">
        <v>2620</v>
      </c>
      <c r="C1182" t="s">
        <v>2621</v>
      </c>
      <c r="D1182" t="s">
        <v>2621</v>
      </c>
      <c r="E1182" t="s">
        <v>2620</v>
      </c>
    </row>
    <row r="1183" spans="1:5" x14ac:dyDescent="0.25">
      <c r="A1183">
        <v>24000188</v>
      </c>
      <c r="B1183" t="s">
        <v>2622</v>
      </c>
      <c r="C1183" t="s">
        <v>2623</v>
      </c>
      <c r="D1183" t="s">
        <v>2623</v>
      </c>
      <c r="E1183" t="s">
        <v>2622</v>
      </c>
    </row>
    <row r="1184" spans="1:5" x14ac:dyDescent="0.25">
      <c r="A1184">
        <v>24000189</v>
      </c>
      <c r="B1184" t="s">
        <v>2624</v>
      </c>
      <c r="C1184" t="s">
        <v>2625</v>
      </c>
      <c r="D1184" t="s">
        <v>2625</v>
      </c>
      <c r="E1184" t="s">
        <v>2624</v>
      </c>
    </row>
    <row r="1185" spans="1:5" x14ac:dyDescent="0.25">
      <c r="A1185">
        <v>24000190</v>
      </c>
      <c r="B1185" t="s">
        <v>2626</v>
      </c>
      <c r="C1185" t="s">
        <v>2627</v>
      </c>
      <c r="D1185" t="s">
        <v>2627</v>
      </c>
      <c r="E1185" t="s">
        <v>2626</v>
      </c>
    </row>
    <row r="1186" spans="1:5" x14ac:dyDescent="0.25">
      <c r="A1186">
        <v>24000191</v>
      </c>
      <c r="B1186" t="s">
        <v>2628</v>
      </c>
      <c r="C1186" t="s">
        <v>2628</v>
      </c>
      <c r="D1186" t="s">
        <v>2628</v>
      </c>
      <c r="E1186" t="s">
        <v>2628</v>
      </c>
    </row>
    <row r="1187" spans="1:5" x14ac:dyDescent="0.25">
      <c r="A1187">
        <v>24000192</v>
      </c>
      <c r="B1187" t="s">
        <v>2629</v>
      </c>
      <c r="C1187" t="s">
        <v>2630</v>
      </c>
      <c r="D1187" t="s">
        <v>2630</v>
      </c>
      <c r="E1187" t="s">
        <v>2629</v>
      </c>
    </row>
    <row r="1188" spans="1:5" x14ac:dyDescent="0.25">
      <c r="A1188">
        <v>24000193</v>
      </c>
      <c r="B1188" t="s">
        <v>2631</v>
      </c>
      <c r="C1188" t="s">
        <v>2598</v>
      </c>
      <c r="D1188" t="s">
        <v>2598</v>
      </c>
      <c r="E1188" t="s">
        <v>2631</v>
      </c>
    </row>
    <row r="1189" spans="1:5" x14ac:dyDescent="0.25">
      <c r="A1189">
        <v>24000194</v>
      </c>
      <c r="B1189" t="s">
        <v>2632</v>
      </c>
      <c r="C1189" t="s">
        <v>2633</v>
      </c>
      <c r="D1189" t="s">
        <v>2633</v>
      </c>
      <c r="E1189" t="s">
        <v>2632</v>
      </c>
    </row>
    <row r="1190" spans="1:5" x14ac:dyDescent="0.25">
      <c r="A1190">
        <v>24000195</v>
      </c>
      <c r="B1190" t="s">
        <v>2634</v>
      </c>
      <c r="C1190" t="s">
        <v>2635</v>
      </c>
      <c r="D1190" t="s">
        <v>2635</v>
      </c>
      <c r="E1190" t="s">
        <v>2634</v>
      </c>
    </row>
    <row r="1191" spans="1:5" x14ac:dyDescent="0.25">
      <c r="A1191">
        <v>24000196</v>
      </c>
      <c r="B1191" t="s">
        <v>2636</v>
      </c>
      <c r="C1191" t="s">
        <v>2637</v>
      </c>
      <c r="D1191" t="s">
        <v>2637</v>
      </c>
      <c r="E1191" t="s">
        <v>2636</v>
      </c>
    </row>
    <row r="1192" spans="1:5" x14ac:dyDescent="0.25">
      <c r="A1192">
        <v>24000197</v>
      </c>
      <c r="B1192" t="s">
        <v>2638</v>
      </c>
      <c r="C1192" t="s">
        <v>2639</v>
      </c>
      <c r="D1192" t="s">
        <v>2639</v>
      </c>
      <c r="E1192" t="s">
        <v>2638</v>
      </c>
    </row>
    <row r="1193" spans="1:5" x14ac:dyDescent="0.25">
      <c r="A1193">
        <v>24000198</v>
      </c>
      <c r="B1193" t="s">
        <v>2640</v>
      </c>
      <c r="C1193" t="s">
        <v>2641</v>
      </c>
      <c r="D1193" t="s">
        <v>2641</v>
      </c>
      <c r="E1193" t="s">
        <v>2640</v>
      </c>
    </row>
    <row r="1194" spans="1:5" x14ac:dyDescent="0.25">
      <c r="A1194">
        <v>24000199</v>
      </c>
      <c r="B1194" t="s">
        <v>2642</v>
      </c>
      <c r="C1194" t="s">
        <v>2643</v>
      </c>
      <c r="D1194" t="s">
        <v>2643</v>
      </c>
      <c r="E1194" t="s">
        <v>2642</v>
      </c>
    </row>
    <row r="1195" spans="1:5" x14ac:dyDescent="0.25">
      <c r="A1195">
        <v>24000200</v>
      </c>
      <c r="B1195" t="s">
        <v>2644</v>
      </c>
      <c r="C1195" t="s">
        <v>2645</v>
      </c>
      <c r="D1195" t="s">
        <v>2645</v>
      </c>
      <c r="E1195" t="s">
        <v>2644</v>
      </c>
    </row>
    <row r="1196" spans="1:5" x14ac:dyDescent="0.25">
      <c r="A1196">
        <v>24000201</v>
      </c>
      <c r="B1196" t="s">
        <v>2646</v>
      </c>
      <c r="C1196" t="s">
        <v>2647</v>
      </c>
      <c r="D1196" t="s">
        <v>2647</v>
      </c>
      <c r="E1196" t="s">
        <v>2646</v>
      </c>
    </row>
    <row r="1197" spans="1:5" x14ac:dyDescent="0.25">
      <c r="A1197">
        <v>24000202</v>
      </c>
      <c r="B1197" t="s">
        <v>2648</v>
      </c>
      <c r="C1197" t="s">
        <v>2649</v>
      </c>
      <c r="D1197" t="s">
        <v>2649</v>
      </c>
      <c r="E1197" t="s">
        <v>2648</v>
      </c>
    </row>
    <row r="1198" spans="1:5" x14ac:dyDescent="0.25">
      <c r="A1198">
        <v>24000203</v>
      </c>
      <c r="B1198" t="s">
        <v>2650</v>
      </c>
      <c r="C1198" t="s">
        <v>2649</v>
      </c>
      <c r="D1198" t="s">
        <v>2649</v>
      </c>
      <c r="E1198" t="s">
        <v>2650</v>
      </c>
    </row>
    <row r="1199" spans="1:5" x14ac:dyDescent="0.25">
      <c r="A1199">
        <v>24000204</v>
      </c>
      <c r="B1199" t="s">
        <v>2651</v>
      </c>
      <c r="C1199" t="s">
        <v>2652</v>
      </c>
      <c r="D1199" t="s">
        <v>2652</v>
      </c>
      <c r="E1199" t="s">
        <v>2651</v>
      </c>
    </row>
    <row r="1200" spans="1:5" x14ac:dyDescent="0.25">
      <c r="A1200">
        <v>24000205</v>
      </c>
      <c r="B1200" t="s">
        <v>2653</v>
      </c>
      <c r="C1200" t="s">
        <v>2654</v>
      </c>
      <c r="D1200" t="s">
        <v>2654</v>
      </c>
      <c r="E1200" t="s">
        <v>2653</v>
      </c>
    </row>
    <row r="1201" spans="1:5" x14ac:dyDescent="0.25">
      <c r="A1201">
        <v>24000206</v>
      </c>
      <c r="B1201" t="s">
        <v>2655</v>
      </c>
      <c r="C1201" t="s">
        <v>2656</v>
      </c>
      <c r="D1201" t="s">
        <v>2656</v>
      </c>
      <c r="E1201" t="s">
        <v>2655</v>
      </c>
    </row>
    <row r="1202" spans="1:5" x14ac:dyDescent="0.25">
      <c r="A1202">
        <v>24000207</v>
      </c>
      <c r="B1202" t="s">
        <v>2657</v>
      </c>
      <c r="C1202" t="s">
        <v>2658</v>
      </c>
      <c r="D1202" t="s">
        <v>2658</v>
      </c>
      <c r="E1202" t="s">
        <v>2657</v>
      </c>
    </row>
    <row r="1203" spans="1:5" x14ac:dyDescent="0.25">
      <c r="A1203">
        <v>24000208</v>
      </c>
      <c r="B1203" t="s">
        <v>2659</v>
      </c>
      <c r="C1203" t="s">
        <v>2660</v>
      </c>
      <c r="D1203" t="s">
        <v>2660</v>
      </c>
      <c r="E1203" t="s">
        <v>2659</v>
      </c>
    </row>
    <row r="1204" spans="1:5" x14ac:dyDescent="0.25">
      <c r="A1204">
        <v>24000209</v>
      </c>
      <c r="B1204" t="s">
        <v>2661</v>
      </c>
      <c r="C1204" t="s">
        <v>2662</v>
      </c>
      <c r="D1204" t="s">
        <v>2662</v>
      </c>
      <c r="E1204" t="s">
        <v>2661</v>
      </c>
    </row>
    <row r="1205" spans="1:5" x14ac:dyDescent="0.25">
      <c r="A1205">
        <v>24000210</v>
      </c>
      <c r="B1205" t="s">
        <v>2663</v>
      </c>
      <c r="C1205" t="s">
        <v>2664</v>
      </c>
      <c r="D1205" t="s">
        <v>2664</v>
      </c>
      <c r="E1205" t="s">
        <v>2663</v>
      </c>
    </row>
    <row r="1206" spans="1:5" x14ac:dyDescent="0.25">
      <c r="A1206">
        <v>24000211</v>
      </c>
      <c r="B1206" t="s">
        <v>2665</v>
      </c>
      <c r="C1206" t="s">
        <v>2666</v>
      </c>
      <c r="D1206" t="s">
        <v>2666</v>
      </c>
      <c r="E1206" t="s">
        <v>2665</v>
      </c>
    </row>
    <row r="1207" spans="1:5" x14ac:dyDescent="0.25">
      <c r="A1207">
        <v>24000213</v>
      </c>
      <c r="B1207" t="s">
        <v>2667</v>
      </c>
      <c r="C1207" t="s">
        <v>2668</v>
      </c>
      <c r="D1207" t="s">
        <v>2668</v>
      </c>
      <c r="E1207" t="s">
        <v>2667</v>
      </c>
    </row>
    <row r="1208" spans="1:5" x14ac:dyDescent="0.25">
      <c r="A1208">
        <v>24000214</v>
      </c>
      <c r="B1208" t="s">
        <v>2669</v>
      </c>
      <c r="C1208" t="s">
        <v>2670</v>
      </c>
      <c r="D1208" t="s">
        <v>2670</v>
      </c>
      <c r="E1208" t="s">
        <v>2669</v>
      </c>
    </row>
    <row r="1209" spans="1:5" x14ac:dyDescent="0.25">
      <c r="A1209">
        <v>24000215</v>
      </c>
      <c r="B1209" t="s">
        <v>2671</v>
      </c>
      <c r="C1209" t="s">
        <v>2672</v>
      </c>
      <c r="D1209" t="s">
        <v>2672</v>
      </c>
      <c r="E1209" t="s">
        <v>2671</v>
      </c>
    </row>
    <row r="1210" spans="1:5" x14ac:dyDescent="0.25">
      <c r="A1210">
        <v>24000216</v>
      </c>
      <c r="B1210" t="s">
        <v>2673</v>
      </c>
      <c r="C1210" t="s">
        <v>2608</v>
      </c>
      <c r="D1210" t="s">
        <v>2608</v>
      </c>
      <c r="E1210" t="s">
        <v>2673</v>
      </c>
    </row>
    <row r="1211" spans="1:5" x14ac:dyDescent="0.25">
      <c r="A1211">
        <v>24000217</v>
      </c>
      <c r="B1211" t="s">
        <v>2674</v>
      </c>
      <c r="C1211" t="s">
        <v>2675</v>
      </c>
      <c r="D1211" t="s">
        <v>2675</v>
      </c>
      <c r="E1211" t="s">
        <v>2674</v>
      </c>
    </row>
    <row r="1212" spans="1:5" x14ac:dyDescent="0.25">
      <c r="A1212">
        <v>24000218</v>
      </c>
      <c r="B1212" t="s">
        <v>2676</v>
      </c>
      <c r="C1212" t="s">
        <v>2551</v>
      </c>
      <c r="D1212" t="s">
        <v>2551</v>
      </c>
      <c r="E1212" t="s">
        <v>2676</v>
      </c>
    </row>
    <row r="1213" spans="1:5" x14ac:dyDescent="0.25">
      <c r="A1213">
        <v>24000219</v>
      </c>
      <c r="B1213" t="s">
        <v>2677</v>
      </c>
      <c r="C1213" t="s">
        <v>2678</v>
      </c>
      <c r="D1213" t="s">
        <v>2678</v>
      </c>
      <c r="E1213" t="s">
        <v>2677</v>
      </c>
    </row>
    <row r="1214" spans="1:5" x14ac:dyDescent="0.25">
      <c r="A1214">
        <v>24000220</v>
      </c>
      <c r="B1214" t="s">
        <v>2679</v>
      </c>
      <c r="C1214" t="s">
        <v>2680</v>
      </c>
      <c r="D1214" t="s">
        <v>2680</v>
      </c>
      <c r="E1214" t="s">
        <v>2679</v>
      </c>
    </row>
    <row r="1215" spans="1:5" x14ac:dyDescent="0.25">
      <c r="A1215">
        <v>24000221</v>
      </c>
      <c r="B1215" t="s">
        <v>2681</v>
      </c>
      <c r="C1215" t="s">
        <v>2682</v>
      </c>
      <c r="D1215" t="s">
        <v>2682</v>
      </c>
      <c r="E1215" t="s">
        <v>2681</v>
      </c>
    </row>
    <row r="1216" spans="1:5" x14ac:dyDescent="0.25">
      <c r="A1216">
        <v>24000222</v>
      </c>
      <c r="B1216" t="s">
        <v>2683</v>
      </c>
      <c r="C1216" t="s">
        <v>2684</v>
      </c>
      <c r="D1216" t="s">
        <v>2684</v>
      </c>
      <c r="E1216" t="s">
        <v>2683</v>
      </c>
    </row>
    <row r="1217" spans="1:5" x14ac:dyDescent="0.25">
      <c r="A1217">
        <v>24000223</v>
      </c>
      <c r="B1217" t="s">
        <v>1176</v>
      </c>
      <c r="C1217" t="s">
        <v>1176</v>
      </c>
      <c r="D1217" t="s">
        <v>1176</v>
      </c>
      <c r="E1217" t="s">
        <v>1176</v>
      </c>
    </row>
    <row r="1218" spans="1:5" x14ac:dyDescent="0.25">
      <c r="A1218">
        <v>24000225</v>
      </c>
      <c r="B1218" t="s">
        <v>2685</v>
      </c>
      <c r="C1218" t="s">
        <v>2686</v>
      </c>
      <c r="D1218" t="s">
        <v>2686</v>
      </c>
      <c r="E1218" t="s">
        <v>2685</v>
      </c>
    </row>
    <row r="1219" spans="1:5" x14ac:dyDescent="0.25">
      <c r="A1219">
        <v>24000226</v>
      </c>
      <c r="B1219" t="s">
        <v>2687</v>
      </c>
      <c r="C1219" t="s">
        <v>2688</v>
      </c>
      <c r="D1219" t="s">
        <v>2688</v>
      </c>
      <c r="E1219" t="s">
        <v>2687</v>
      </c>
    </row>
    <row r="1220" spans="1:5" x14ac:dyDescent="0.25">
      <c r="A1220">
        <v>24000227</v>
      </c>
      <c r="B1220" t="s">
        <v>2689</v>
      </c>
      <c r="C1220" t="s">
        <v>2690</v>
      </c>
      <c r="D1220" t="s">
        <v>2690</v>
      </c>
      <c r="E1220" t="s">
        <v>2689</v>
      </c>
    </row>
    <row r="1221" spans="1:5" x14ac:dyDescent="0.25">
      <c r="A1221">
        <v>24000228</v>
      </c>
      <c r="B1221" t="s">
        <v>2691</v>
      </c>
      <c r="C1221" t="s">
        <v>2692</v>
      </c>
      <c r="D1221" t="s">
        <v>2692</v>
      </c>
      <c r="E1221" t="s">
        <v>2691</v>
      </c>
    </row>
    <row r="1222" spans="1:5" x14ac:dyDescent="0.25">
      <c r="A1222">
        <v>24000229</v>
      </c>
      <c r="B1222" t="s">
        <v>2693</v>
      </c>
      <c r="C1222" t="s">
        <v>2694</v>
      </c>
      <c r="D1222" t="s">
        <v>2694</v>
      </c>
      <c r="E1222" t="s">
        <v>2693</v>
      </c>
    </row>
    <row r="1223" spans="1:5" x14ac:dyDescent="0.25">
      <c r="A1223">
        <v>24000230</v>
      </c>
      <c r="B1223" t="s">
        <v>2695</v>
      </c>
      <c r="C1223" t="s">
        <v>2696</v>
      </c>
      <c r="D1223" t="s">
        <v>2696</v>
      </c>
      <c r="E1223" t="s">
        <v>2695</v>
      </c>
    </row>
    <row r="1224" spans="1:5" x14ac:dyDescent="0.25">
      <c r="A1224">
        <v>24000231</v>
      </c>
      <c r="B1224" t="s">
        <v>2697</v>
      </c>
      <c r="C1224" t="s">
        <v>2698</v>
      </c>
      <c r="D1224" t="s">
        <v>2698</v>
      </c>
      <c r="E1224" t="s">
        <v>2697</v>
      </c>
    </row>
    <row r="1225" spans="1:5" x14ac:dyDescent="0.25">
      <c r="A1225">
        <v>24000232</v>
      </c>
      <c r="B1225" t="s">
        <v>2699</v>
      </c>
      <c r="C1225" t="s">
        <v>2699</v>
      </c>
      <c r="D1225" t="s">
        <v>2699</v>
      </c>
      <c r="E1225" t="s">
        <v>2699</v>
      </c>
    </row>
    <row r="1226" spans="1:5" x14ac:dyDescent="0.25">
      <c r="A1226">
        <v>24000233</v>
      </c>
      <c r="B1226" t="s">
        <v>2700</v>
      </c>
      <c r="C1226" t="s">
        <v>2701</v>
      </c>
      <c r="D1226" t="s">
        <v>2701</v>
      </c>
      <c r="E1226" t="s">
        <v>2700</v>
      </c>
    </row>
    <row r="1227" spans="1:5" x14ac:dyDescent="0.25">
      <c r="A1227">
        <v>24000234</v>
      </c>
      <c r="B1227" t="s">
        <v>2702</v>
      </c>
      <c r="C1227" t="s">
        <v>2703</v>
      </c>
      <c r="D1227" t="s">
        <v>2703</v>
      </c>
      <c r="E1227" t="s">
        <v>2702</v>
      </c>
    </row>
    <row r="1228" spans="1:5" x14ac:dyDescent="0.25">
      <c r="A1228">
        <v>24000235</v>
      </c>
      <c r="B1228" t="s">
        <v>2704</v>
      </c>
      <c r="C1228" t="s">
        <v>2705</v>
      </c>
      <c r="D1228" t="s">
        <v>2705</v>
      </c>
      <c r="E1228" t="s">
        <v>2704</v>
      </c>
    </row>
    <row r="1229" spans="1:5" x14ac:dyDescent="0.25">
      <c r="A1229">
        <v>24000236</v>
      </c>
      <c r="B1229" t="s">
        <v>2706</v>
      </c>
      <c r="C1229" t="s">
        <v>2707</v>
      </c>
      <c r="D1229" t="s">
        <v>2707</v>
      </c>
      <c r="E1229" t="s">
        <v>2706</v>
      </c>
    </row>
    <row r="1230" spans="1:5" x14ac:dyDescent="0.25">
      <c r="A1230">
        <v>24000237</v>
      </c>
      <c r="B1230" t="s">
        <v>2708</v>
      </c>
      <c r="C1230" t="s">
        <v>2709</v>
      </c>
      <c r="D1230" t="s">
        <v>2709</v>
      </c>
      <c r="E1230" t="s">
        <v>2708</v>
      </c>
    </row>
    <row r="1231" spans="1:5" x14ac:dyDescent="0.25">
      <c r="A1231">
        <v>24000238</v>
      </c>
      <c r="B1231" t="s">
        <v>2706</v>
      </c>
      <c r="C1231" t="s">
        <v>2707</v>
      </c>
      <c r="D1231" t="s">
        <v>2707</v>
      </c>
      <c r="E1231" t="s">
        <v>2706</v>
      </c>
    </row>
    <row r="1232" spans="1:5" x14ac:dyDescent="0.25">
      <c r="A1232">
        <v>24000239</v>
      </c>
      <c r="B1232" t="s">
        <v>2704</v>
      </c>
      <c r="C1232" t="s">
        <v>2705</v>
      </c>
      <c r="D1232" t="s">
        <v>2705</v>
      </c>
      <c r="E1232" t="s">
        <v>2704</v>
      </c>
    </row>
    <row r="1233" spans="1:5" x14ac:dyDescent="0.25">
      <c r="A1233">
        <v>24000240</v>
      </c>
      <c r="B1233" t="s">
        <v>2710</v>
      </c>
      <c r="C1233" t="s">
        <v>2711</v>
      </c>
      <c r="D1233" t="s">
        <v>2711</v>
      </c>
      <c r="E1233" t="s">
        <v>2710</v>
      </c>
    </row>
    <row r="1234" spans="1:5" x14ac:dyDescent="0.25">
      <c r="A1234">
        <v>24000241</v>
      </c>
      <c r="B1234" t="s">
        <v>2712</v>
      </c>
      <c r="C1234" t="s">
        <v>2713</v>
      </c>
      <c r="D1234" t="s">
        <v>2713</v>
      </c>
      <c r="E1234" t="s">
        <v>2712</v>
      </c>
    </row>
    <row r="1235" spans="1:5" x14ac:dyDescent="0.25">
      <c r="A1235">
        <v>24000242</v>
      </c>
      <c r="B1235" t="s">
        <v>2714</v>
      </c>
      <c r="C1235" t="s">
        <v>2715</v>
      </c>
      <c r="D1235" t="s">
        <v>2715</v>
      </c>
      <c r="E1235" t="s">
        <v>2714</v>
      </c>
    </row>
    <row r="1236" spans="1:5" x14ac:dyDescent="0.25">
      <c r="A1236">
        <v>24000243</v>
      </c>
      <c r="B1236" t="s">
        <v>2716</v>
      </c>
      <c r="C1236" t="s">
        <v>2717</v>
      </c>
      <c r="D1236" t="s">
        <v>2717</v>
      </c>
      <c r="E1236" t="s">
        <v>2716</v>
      </c>
    </row>
    <row r="1237" spans="1:5" x14ac:dyDescent="0.25">
      <c r="A1237">
        <v>24000244</v>
      </c>
      <c r="B1237" t="s">
        <v>2718</v>
      </c>
      <c r="C1237" t="s">
        <v>2719</v>
      </c>
      <c r="D1237" t="s">
        <v>2719</v>
      </c>
      <c r="E1237" t="s">
        <v>2718</v>
      </c>
    </row>
    <row r="1238" spans="1:5" x14ac:dyDescent="0.25">
      <c r="A1238">
        <v>24000245</v>
      </c>
      <c r="B1238" t="s">
        <v>2720</v>
      </c>
      <c r="C1238" t="s">
        <v>2721</v>
      </c>
      <c r="D1238" t="s">
        <v>2721</v>
      </c>
      <c r="E1238" t="s">
        <v>2720</v>
      </c>
    </row>
    <row r="1239" spans="1:5" x14ac:dyDescent="0.25">
      <c r="A1239">
        <v>24000246</v>
      </c>
      <c r="B1239" t="s">
        <v>2722</v>
      </c>
      <c r="C1239" t="s">
        <v>2723</v>
      </c>
      <c r="D1239" t="s">
        <v>2723</v>
      </c>
      <c r="E1239" t="s">
        <v>2722</v>
      </c>
    </row>
    <row r="1240" spans="1:5" x14ac:dyDescent="0.25">
      <c r="A1240">
        <v>24000247</v>
      </c>
      <c r="B1240" t="s">
        <v>2724</v>
      </c>
      <c r="C1240" t="s">
        <v>2725</v>
      </c>
      <c r="D1240" t="s">
        <v>2725</v>
      </c>
      <c r="E1240" t="s">
        <v>2724</v>
      </c>
    </row>
    <row r="1241" spans="1:5" x14ac:dyDescent="0.25">
      <c r="A1241">
        <v>24000248</v>
      </c>
      <c r="B1241" t="s">
        <v>2726</v>
      </c>
      <c r="C1241" t="s">
        <v>2727</v>
      </c>
      <c r="D1241" t="s">
        <v>2727</v>
      </c>
      <c r="E1241" t="s">
        <v>2726</v>
      </c>
    </row>
    <row r="1242" spans="1:5" x14ac:dyDescent="0.25">
      <c r="A1242">
        <v>24000249</v>
      </c>
      <c r="B1242" t="s">
        <v>2728</v>
      </c>
      <c r="C1242" t="s">
        <v>2729</v>
      </c>
      <c r="D1242" t="s">
        <v>2729</v>
      </c>
      <c r="E1242" t="s">
        <v>2728</v>
      </c>
    </row>
    <row r="1243" spans="1:5" x14ac:dyDescent="0.25">
      <c r="A1243">
        <v>24000250</v>
      </c>
      <c r="B1243" t="s">
        <v>2730</v>
      </c>
      <c r="C1243" t="s">
        <v>2731</v>
      </c>
      <c r="D1243" t="s">
        <v>2731</v>
      </c>
      <c r="E1243" t="s">
        <v>2730</v>
      </c>
    </row>
    <row r="1244" spans="1:5" x14ac:dyDescent="0.25">
      <c r="A1244">
        <v>24000251</v>
      </c>
      <c r="B1244" t="s">
        <v>2732</v>
      </c>
      <c r="C1244" t="s">
        <v>2733</v>
      </c>
      <c r="D1244" t="s">
        <v>2733</v>
      </c>
      <c r="E1244" t="s">
        <v>2732</v>
      </c>
    </row>
    <row r="1245" spans="1:5" x14ac:dyDescent="0.25">
      <c r="A1245">
        <v>24000252</v>
      </c>
      <c r="B1245" t="s">
        <v>2734</v>
      </c>
      <c r="C1245" t="s">
        <v>2735</v>
      </c>
      <c r="D1245" t="s">
        <v>2735</v>
      </c>
      <c r="E1245" t="s">
        <v>2734</v>
      </c>
    </row>
    <row r="1246" spans="1:5" x14ac:dyDescent="0.25">
      <c r="A1246">
        <v>24000253</v>
      </c>
      <c r="B1246" t="s">
        <v>2736</v>
      </c>
      <c r="C1246" t="s">
        <v>2737</v>
      </c>
      <c r="D1246" t="s">
        <v>2737</v>
      </c>
      <c r="E1246" t="s">
        <v>2736</v>
      </c>
    </row>
    <row r="1247" spans="1:5" x14ac:dyDescent="0.25">
      <c r="A1247">
        <v>24000254</v>
      </c>
      <c r="B1247" t="s">
        <v>2738</v>
      </c>
      <c r="C1247" t="s">
        <v>2739</v>
      </c>
      <c r="D1247" t="s">
        <v>2739</v>
      </c>
      <c r="E1247" t="s">
        <v>2738</v>
      </c>
    </row>
    <row r="1248" spans="1:5" x14ac:dyDescent="0.25">
      <c r="A1248">
        <v>24000255</v>
      </c>
      <c r="B1248" t="s">
        <v>2740</v>
      </c>
      <c r="C1248" t="s">
        <v>2741</v>
      </c>
      <c r="D1248" t="s">
        <v>2741</v>
      </c>
      <c r="E1248" t="s">
        <v>2740</v>
      </c>
    </row>
    <row r="1249" spans="1:5" x14ac:dyDescent="0.25">
      <c r="A1249">
        <v>24000256</v>
      </c>
      <c r="B1249" t="s">
        <v>2742</v>
      </c>
      <c r="C1249" t="s">
        <v>2743</v>
      </c>
      <c r="D1249" t="s">
        <v>2743</v>
      </c>
      <c r="E1249" t="s">
        <v>2742</v>
      </c>
    </row>
    <row r="1250" spans="1:5" x14ac:dyDescent="0.25">
      <c r="A1250">
        <v>24000257</v>
      </c>
      <c r="B1250" t="s">
        <v>2744</v>
      </c>
      <c r="C1250" t="s">
        <v>2745</v>
      </c>
      <c r="D1250" t="s">
        <v>2745</v>
      </c>
      <c r="E1250" t="s">
        <v>2744</v>
      </c>
    </row>
    <row r="1251" spans="1:5" x14ac:dyDescent="0.25">
      <c r="A1251">
        <v>24000258</v>
      </c>
      <c r="B1251" t="s">
        <v>2746</v>
      </c>
      <c r="C1251" t="s">
        <v>2746</v>
      </c>
      <c r="D1251" t="s">
        <v>2746</v>
      </c>
      <c r="E1251" t="s">
        <v>2746</v>
      </c>
    </row>
    <row r="1252" spans="1:5" x14ac:dyDescent="0.25">
      <c r="A1252">
        <v>24000259</v>
      </c>
      <c r="B1252" t="s">
        <v>2747</v>
      </c>
      <c r="C1252" t="s">
        <v>2748</v>
      </c>
      <c r="D1252" t="s">
        <v>2748</v>
      </c>
      <c r="E1252" t="s">
        <v>2747</v>
      </c>
    </row>
    <row r="1253" spans="1:5" x14ac:dyDescent="0.25">
      <c r="A1253">
        <v>24000260</v>
      </c>
      <c r="B1253" t="s">
        <v>2749</v>
      </c>
      <c r="C1253" t="s">
        <v>2750</v>
      </c>
      <c r="D1253" t="s">
        <v>2750</v>
      </c>
      <c r="E1253" t="s">
        <v>2749</v>
      </c>
    </row>
    <row r="1254" spans="1:5" x14ac:dyDescent="0.25">
      <c r="A1254">
        <v>24000261</v>
      </c>
      <c r="B1254" t="s">
        <v>2751</v>
      </c>
      <c r="C1254" t="s">
        <v>2752</v>
      </c>
      <c r="D1254" t="s">
        <v>2752</v>
      </c>
      <c r="E1254" t="s">
        <v>2751</v>
      </c>
    </row>
    <row r="1255" spans="1:5" x14ac:dyDescent="0.25">
      <c r="A1255">
        <v>24000262</v>
      </c>
      <c r="B1255" t="s">
        <v>2753</v>
      </c>
      <c r="C1255" t="s">
        <v>2754</v>
      </c>
      <c r="D1255" t="s">
        <v>2754</v>
      </c>
      <c r="E1255" t="s">
        <v>2753</v>
      </c>
    </row>
    <row r="1256" spans="1:5" x14ac:dyDescent="0.25">
      <c r="A1256">
        <v>24000263</v>
      </c>
      <c r="B1256" t="s">
        <v>2755</v>
      </c>
      <c r="C1256" t="s">
        <v>2756</v>
      </c>
      <c r="D1256" t="s">
        <v>2756</v>
      </c>
      <c r="E1256" t="s">
        <v>2755</v>
      </c>
    </row>
    <row r="1257" spans="1:5" x14ac:dyDescent="0.25">
      <c r="A1257">
        <v>24000264</v>
      </c>
      <c r="B1257" t="s">
        <v>2757</v>
      </c>
      <c r="C1257" t="s">
        <v>2758</v>
      </c>
      <c r="D1257" t="s">
        <v>2758</v>
      </c>
      <c r="E1257" t="s">
        <v>2757</v>
      </c>
    </row>
    <row r="1258" spans="1:5" x14ac:dyDescent="0.25">
      <c r="A1258">
        <v>24000265</v>
      </c>
      <c r="B1258" t="s">
        <v>2759</v>
      </c>
      <c r="C1258" t="s">
        <v>2760</v>
      </c>
      <c r="D1258" t="s">
        <v>2760</v>
      </c>
      <c r="E1258" t="s">
        <v>2759</v>
      </c>
    </row>
    <row r="1259" spans="1:5" x14ac:dyDescent="0.25">
      <c r="A1259">
        <v>24000266</v>
      </c>
      <c r="B1259" t="s">
        <v>2761</v>
      </c>
      <c r="C1259" t="s">
        <v>2762</v>
      </c>
      <c r="D1259" t="s">
        <v>2762</v>
      </c>
      <c r="E1259" t="s">
        <v>2761</v>
      </c>
    </row>
    <row r="1260" spans="1:5" x14ac:dyDescent="0.25">
      <c r="A1260">
        <v>24000267</v>
      </c>
      <c r="B1260" t="s">
        <v>2763</v>
      </c>
      <c r="C1260" t="s">
        <v>2764</v>
      </c>
      <c r="D1260" t="s">
        <v>2764</v>
      </c>
      <c r="E1260" t="s">
        <v>2763</v>
      </c>
    </row>
    <row r="1261" spans="1:5" x14ac:dyDescent="0.25">
      <c r="A1261">
        <v>24000268</v>
      </c>
      <c r="B1261" t="s">
        <v>2765</v>
      </c>
      <c r="C1261" t="s">
        <v>2766</v>
      </c>
      <c r="D1261" t="s">
        <v>2766</v>
      </c>
      <c r="E1261" t="s">
        <v>2765</v>
      </c>
    </row>
    <row r="1262" spans="1:5" x14ac:dyDescent="0.25">
      <c r="A1262">
        <v>24000269</v>
      </c>
      <c r="B1262" t="s">
        <v>2767</v>
      </c>
      <c r="C1262" t="s">
        <v>2768</v>
      </c>
      <c r="D1262" t="s">
        <v>2768</v>
      </c>
      <c r="E1262" t="s">
        <v>2767</v>
      </c>
    </row>
    <row r="1263" spans="1:5" x14ac:dyDescent="0.25">
      <c r="A1263">
        <v>24000270</v>
      </c>
      <c r="B1263" t="s">
        <v>2769</v>
      </c>
      <c r="C1263" t="s">
        <v>2770</v>
      </c>
      <c r="D1263" t="s">
        <v>2770</v>
      </c>
      <c r="E1263" t="s">
        <v>2769</v>
      </c>
    </row>
    <row r="1264" spans="1:5" x14ac:dyDescent="0.25">
      <c r="A1264">
        <v>24000271</v>
      </c>
      <c r="B1264" t="s">
        <v>2771</v>
      </c>
      <c r="C1264" t="s">
        <v>2772</v>
      </c>
      <c r="D1264" t="s">
        <v>2772</v>
      </c>
      <c r="E1264" t="s">
        <v>2771</v>
      </c>
    </row>
    <row r="1265" spans="1:5" x14ac:dyDescent="0.25">
      <c r="A1265">
        <v>24000272</v>
      </c>
      <c r="B1265" t="s">
        <v>2773</v>
      </c>
      <c r="C1265" t="s">
        <v>2774</v>
      </c>
      <c r="D1265" t="s">
        <v>2774</v>
      </c>
      <c r="E1265" t="s">
        <v>2773</v>
      </c>
    </row>
    <row r="1266" spans="1:5" x14ac:dyDescent="0.25">
      <c r="A1266">
        <v>24000273</v>
      </c>
      <c r="B1266" t="s">
        <v>2775</v>
      </c>
      <c r="C1266" t="s">
        <v>2776</v>
      </c>
      <c r="D1266" t="s">
        <v>2776</v>
      </c>
      <c r="E1266" t="s">
        <v>2775</v>
      </c>
    </row>
    <row r="1267" spans="1:5" x14ac:dyDescent="0.25">
      <c r="A1267">
        <v>24000274</v>
      </c>
      <c r="B1267" t="s">
        <v>2777</v>
      </c>
      <c r="C1267" t="s">
        <v>2778</v>
      </c>
      <c r="D1267" t="s">
        <v>2778</v>
      </c>
      <c r="E1267" t="s">
        <v>2777</v>
      </c>
    </row>
    <row r="1268" spans="1:5" x14ac:dyDescent="0.25">
      <c r="A1268">
        <v>24000275</v>
      </c>
      <c r="B1268" t="s">
        <v>2779</v>
      </c>
      <c r="C1268" t="s">
        <v>2780</v>
      </c>
      <c r="D1268" t="s">
        <v>2780</v>
      </c>
      <c r="E1268" t="s">
        <v>2779</v>
      </c>
    </row>
    <row r="1269" spans="1:5" x14ac:dyDescent="0.25">
      <c r="A1269">
        <v>24000276</v>
      </c>
      <c r="B1269" t="s">
        <v>2781</v>
      </c>
      <c r="C1269" t="s">
        <v>2781</v>
      </c>
      <c r="D1269" t="s">
        <v>2781</v>
      </c>
      <c r="E1269" t="s">
        <v>2781</v>
      </c>
    </row>
    <row r="1270" spans="1:5" x14ac:dyDescent="0.25">
      <c r="A1270">
        <v>24000277</v>
      </c>
      <c r="B1270" t="s">
        <v>2782</v>
      </c>
      <c r="C1270" t="s">
        <v>2782</v>
      </c>
      <c r="D1270" t="s">
        <v>2782</v>
      </c>
      <c r="E1270" t="s">
        <v>2782</v>
      </c>
    </row>
    <row r="1271" spans="1:5" x14ac:dyDescent="0.25">
      <c r="A1271">
        <v>24000278</v>
      </c>
      <c r="B1271" t="s">
        <v>2349</v>
      </c>
      <c r="C1271" t="s">
        <v>2783</v>
      </c>
      <c r="D1271" t="s">
        <v>2783</v>
      </c>
      <c r="E1271" t="s">
        <v>2349</v>
      </c>
    </row>
    <row r="1272" spans="1:5" x14ac:dyDescent="0.25">
      <c r="A1272">
        <v>24000279</v>
      </c>
      <c r="B1272" t="s">
        <v>2784</v>
      </c>
      <c r="C1272" t="s">
        <v>2785</v>
      </c>
      <c r="D1272" t="s">
        <v>2785</v>
      </c>
      <c r="E1272" t="s">
        <v>2784</v>
      </c>
    </row>
    <row r="1273" spans="1:5" x14ac:dyDescent="0.25">
      <c r="A1273">
        <v>24000280</v>
      </c>
      <c r="B1273" t="s">
        <v>2786</v>
      </c>
      <c r="C1273" t="s">
        <v>2435</v>
      </c>
      <c r="D1273" t="s">
        <v>2435</v>
      </c>
      <c r="E1273" t="s">
        <v>2786</v>
      </c>
    </row>
    <row r="1274" spans="1:5" x14ac:dyDescent="0.25">
      <c r="A1274">
        <v>24000281</v>
      </c>
      <c r="B1274" t="s">
        <v>2787</v>
      </c>
      <c r="C1274" t="s">
        <v>2788</v>
      </c>
      <c r="D1274" t="s">
        <v>2788</v>
      </c>
      <c r="E1274" t="s">
        <v>2787</v>
      </c>
    </row>
    <row r="1275" spans="1:5" x14ac:dyDescent="0.25">
      <c r="A1275">
        <v>24000282</v>
      </c>
      <c r="B1275" t="s">
        <v>2789</v>
      </c>
      <c r="C1275" t="s">
        <v>2790</v>
      </c>
      <c r="D1275" t="s">
        <v>2790</v>
      </c>
      <c r="E1275" t="s">
        <v>2789</v>
      </c>
    </row>
    <row r="1276" spans="1:5" x14ac:dyDescent="0.25">
      <c r="A1276">
        <v>24000283</v>
      </c>
      <c r="B1276" t="s">
        <v>2765</v>
      </c>
      <c r="C1276" t="s">
        <v>2766</v>
      </c>
      <c r="D1276" t="s">
        <v>2766</v>
      </c>
      <c r="E1276" t="s">
        <v>2765</v>
      </c>
    </row>
    <row r="1277" spans="1:5" x14ac:dyDescent="0.25">
      <c r="A1277">
        <v>24000284</v>
      </c>
      <c r="B1277" t="s">
        <v>2791</v>
      </c>
      <c r="C1277" t="s">
        <v>2792</v>
      </c>
      <c r="D1277" t="s">
        <v>2792</v>
      </c>
      <c r="E1277" t="s">
        <v>2791</v>
      </c>
    </row>
    <row r="1278" spans="1:5" x14ac:dyDescent="0.25">
      <c r="A1278">
        <v>24000285</v>
      </c>
      <c r="B1278" t="s">
        <v>2793</v>
      </c>
      <c r="C1278" t="s">
        <v>2793</v>
      </c>
      <c r="D1278" t="s">
        <v>2793</v>
      </c>
      <c r="E1278" t="s">
        <v>2793</v>
      </c>
    </row>
    <row r="1279" spans="1:5" x14ac:dyDescent="0.25">
      <c r="A1279">
        <v>24000286</v>
      </c>
      <c r="B1279" t="s">
        <v>2794</v>
      </c>
      <c r="C1279" t="s">
        <v>2795</v>
      </c>
      <c r="D1279" t="s">
        <v>2795</v>
      </c>
      <c r="E1279" t="s">
        <v>2794</v>
      </c>
    </row>
    <row r="1280" spans="1:5" x14ac:dyDescent="0.25">
      <c r="A1280">
        <v>24000287</v>
      </c>
      <c r="B1280" t="s">
        <v>2796</v>
      </c>
      <c r="C1280" t="s">
        <v>2797</v>
      </c>
      <c r="D1280" t="s">
        <v>2797</v>
      </c>
      <c r="E1280" t="s">
        <v>2796</v>
      </c>
    </row>
    <row r="1281" spans="1:5" x14ac:dyDescent="0.25">
      <c r="A1281">
        <v>24000288</v>
      </c>
      <c r="B1281" t="s">
        <v>2798</v>
      </c>
      <c r="C1281" t="s">
        <v>2799</v>
      </c>
      <c r="D1281" t="s">
        <v>2799</v>
      </c>
      <c r="E1281" t="s">
        <v>2798</v>
      </c>
    </row>
    <row r="1282" spans="1:5" x14ac:dyDescent="0.25">
      <c r="A1282">
        <v>24000289</v>
      </c>
      <c r="B1282" t="s">
        <v>2800</v>
      </c>
      <c r="C1282" t="s">
        <v>2801</v>
      </c>
      <c r="D1282" t="s">
        <v>2801</v>
      </c>
      <c r="E1282" t="s">
        <v>2800</v>
      </c>
    </row>
    <row r="1283" spans="1:5" x14ac:dyDescent="0.25">
      <c r="A1283">
        <v>24000290</v>
      </c>
      <c r="B1283" t="s">
        <v>2802</v>
      </c>
      <c r="C1283" t="s">
        <v>2803</v>
      </c>
      <c r="D1283" t="s">
        <v>2803</v>
      </c>
      <c r="E1283" t="s">
        <v>2802</v>
      </c>
    </row>
    <row r="1284" spans="1:5" x14ac:dyDescent="0.25">
      <c r="A1284">
        <v>24000291</v>
      </c>
      <c r="B1284" t="s">
        <v>2804</v>
      </c>
      <c r="C1284" t="s">
        <v>2805</v>
      </c>
      <c r="D1284" t="s">
        <v>2805</v>
      </c>
      <c r="E1284" t="s">
        <v>2804</v>
      </c>
    </row>
    <row r="1285" spans="1:5" x14ac:dyDescent="0.25">
      <c r="A1285">
        <v>24000292</v>
      </c>
      <c r="B1285" t="s">
        <v>2806</v>
      </c>
      <c r="C1285" t="s">
        <v>2807</v>
      </c>
      <c r="D1285" t="s">
        <v>2807</v>
      </c>
      <c r="E1285" t="s">
        <v>2806</v>
      </c>
    </row>
    <row r="1286" spans="1:5" x14ac:dyDescent="0.25">
      <c r="A1286">
        <v>24000293</v>
      </c>
      <c r="B1286" t="s">
        <v>2808</v>
      </c>
      <c r="C1286" t="s">
        <v>2809</v>
      </c>
      <c r="D1286" t="s">
        <v>2809</v>
      </c>
      <c r="E1286" t="s">
        <v>2808</v>
      </c>
    </row>
    <row r="1287" spans="1:5" x14ac:dyDescent="0.25">
      <c r="A1287">
        <v>24000294</v>
      </c>
      <c r="B1287" t="s">
        <v>2810</v>
      </c>
      <c r="C1287" t="s">
        <v>2811</v>
      </c>
      <c r="D1287" t="s">
        <v>2811</v>
      </c>
      <c r="E1287" t="s">
        <v>2810</v>
      </c>
    </row>
    <row r="1288" spans="1:5" x14ac:dyDescent="0.25">
      <c r="A1288">
        <v>24000295</v>
      </c>
      <c r="B1288" t="s">
        <v>2812</v>
      </c>
      <c r="C1288" t="s">
        <v>2813</v>
      </c>
      <c r="D1288" t="s">
        <v>2813</v>
      </c>
      <c r="E1288" t="s">
        <v>2812</v>
      </c>
    </row>
    <row r="1289" spans="1:5" x14ac:dyDescent="0.25">
      <c r="A1289">
        <v>24000296</v>
      </c>
      <c r="B1289" t="s">
        <v>2814</v>
      </c>
      <c r="C1289" t="s">
        <v>2815</v>
      </c>
      <c r="D1289" t="s">
        <v>2815</v>
      </c>
      <c r="E1289" t="s">
        <v>2814</v>
      </c>
    </row>
    <row r="1290" spans="1:5" x14ac:dyDescent="0.25">
      <c r="A1290">
        <v>24000297</v>
      </c>
      <c r="B1290" t="s">
        <v>2423</v>
      </c>
      <c r="C1290" t="s">
        <v>2816</v>
      </c>
      <c r="D1290" t="s">
        <v>2816</v>
      </c>
      <c r="E1290" t="s">
        <v>2423</v>
      </c>
    </row>
    <row r="1291" spans="1:5" x14ac:dyDescent="0.25">
      <c r="A1291">
        <v>24000298</v>
      </c>
      <c r="B1291" t="s">
        <v>2817</v>
      </c>
      <c r="C1291" t="s">
        <v>2818</v>
      </c>
      <c r="D1291" t="s">
        <v>2818</v>
      </c>
      <c r="E1291" t="s">
        <v>2817</v>
      </c>
    </row>
    <row r="1292" spans="1:5" x14ac:dyDescent="0.25">
      <c r="A1292">
        <v>24000299</v>
      </c>
      <c r="B1292" t="s">
        <v>2819</v>
      </c>
      <c r="C1292" t="s">
        <v>2820</v>
      </c>
      <c r="D1292" t="s">
        <v>2820</v>
      </c>
      <c r="E1292" t="s">
        <v>2819</v>
      </c>
    </row>
    <row r="1293" spans="1:5" x14ac:dyDescent="0.25">
      <c r="A1293">
        <v>24000300</v>
      </c>
      <c r="B1293" t="s">
        <v>2821</v>
      </c>
      <c r="C1293" t="s">
        <v>2822</v>
      </c>
      <c r="D1293" t="s">
        <v>2822</v>
      </c>
      <c r="E1293" t="s">
        <v>2821</v>
      </c>
    </row>
    <row r="1294" spans="1:5" x14ac:dyDescent="0.25">
      <c r="A1294">
        <v>24000301</v>
      </c>
      <c r="B1294" t="s">
        <v>2823</v>
      </c>
      <c r="C1294" t="s">
        <v>2824</v>
      </c>
      <c r="D1294" t="s">
        <v>2824</v>
      </c>
      <c r="E1294" t="s">
        <v>2823</v>
      </c>
    </row>
    <row r="1295" spans="1:5" x14ac:dyDescent="0.25">
      <c r="A1295">
        <v>24000302</v>
      </c>
      <c r="B1295" t="s">
        <v>2825</v>
      </c>
      <c r="C1295" t="s">
        <v>2826</v>
      </c>
      <c r="D1295" t="s">
        <v>2826</v>
      </c>
      <c r="E1295" t="s">
        <v>2825</v>
      </c>
    </row>
    <row r="1296" spans="1:5" x14ac:dyDescent="0.25">
      <c r="A1296">
        <v>24000303</v>
      </c>
      <c r="B1296" t="s">
        <v>2827</v>
      </c>
      <c r="C1296" t="s">
        <v>2828</v>
      </c>
      <c r="D1296" t="s">
        <v>2828</v>
      </c>
      <c r="E1296" t="s">
        <v>2827</v>
      </c>
    </row>
    <row r="1297" spans="1:5" x14ac:dyDescent="0.25">
      <c r="A1297">
        <v>24000304</v>
      </c>
      <c r="B1297" t="s">
        <v>2829</v>
      </c>
      <c r="C1297" t="s">
        <v>2830</v>
      </c>
      <c r="D1297" t="s">
        <v>2830</v>
      </c>
      <c r="E1297" t="s">
        <v>2829</v>
      </c>
    </row>
    <row r="1298" spans="1:5" x14ac:dyDescent="0.25">
      <c r="A1298">
        <v>24000305</v>
      </c>
      <c r="B1298" t="s">
        <v>2831</v>
      </c>
      <c r="C1298" t="s">
        <v>2832</v>
      </c>
      <c r="D1298" t="s">
        <v>2832</v>
      </c>
      <c r="E1298" t="s">
        <v>2831</v>
      </c>
    </row>
    <row r="1299" spans="1:5" x14ac:dyDescent="0.25">
      <c r="A1299">
        <v>24000306</v>
      </c>
      <c r="B1299" t="s">
        <v>2833</v>
      </c>
      <c r="C1299" t="s">
        <v>2834</v>
      </c>
      <c r="D1299" t="s">
        <v>2834</v>
      </c>
      <c r="E1299" t="s">
        <v>2833</v>
      </c>
    </row>
    <row r="1300" spans="1:5" x14ac:dyDescent="0.25">
      <c r="A1300">
        <v>24000307</v>
      </c>
      <c r="B1300" t="s">
        <v>2835</v>
      </c>
      <c r="C1300" t="s">
        <v>2836</v>
      </c>
      <c r="D1300" t="s">
        <v>2836</v>
      </c>
      <c r="E1300" t="s">
        <v>2835</v>
      </c>
    </row>
    <row r="1301" spans="1:5" x14ac:dyDescent="0.25">
      <c r="A1301">
        <v>24000308</v>
      </c>
      <c r="B1301" t="s">
        <v>2837</v>
      </c>
      <c r="C1301" t="s">
        <v>2838</v>
      </c>
      <c r="D1301" t="s">
        <v>2838</v>
      </c>
      <c r="E1301" t="s">
        <v>2837</v>
      </c>
    </row>
    <row r="1302" spans="1:5" x14ac:dyDescent="0.25">
      <c r="A1302">
        <v>24000309</v>
      </c>
      <c r="B1302" t="s">
        <v>2839</v>
      </c>
      <c r="C1302" t="s">
        <v>2840</v>
      </c>
      <c r="D1302" t="s">
        <v>2840</v>
      </c>
      <c r="E1302" t="s">
        <v>2839</v>
      </c>
    </row>
    <row r="1303" spans="1:5" x14ac:dyDescent="0.25">
      <c r="A1303">
        <v>24000310</v>
      </c>
      <c r="B1303" t="s">
        <v>2841</v>
      </c>
      <c r="C1303" t="s">
        <v>2842</v>
      </c>
      <c r="D1303" t="s">
        <v>2842</v>
      </c>
      <c r="E1303" t="s">
        <v>2841</v>
      </c>
    </row>
    <row r="1304" spans="1:5" x14ac:dyDescent="0.25">
      <c r="A1304">
        <v>24000311</v>
      </c>
      <c r="B1304" t="s">
        <v>2843</v>
      </c>
      <c r="C1304" t="s">
        <v>2844</v>
      </c>
      <c r="D1304" t="s">
        <v>2844</v>
      </c>
      <c r="E1304" t="s">
        <v>2843</v>
      </c>
    </row>
    <row r="1305" spans="1:5" x14ac:dyDescent="0.25">
      <c r="A1305">
        <v>24000312</v>
      </c>
      <c r="B1305" t="s">
        <v>2845</v>
      </c>
      <c r="C1305" t="s">
        <v>2846</v>
      </c>
      <c r="D1305" t="s">
        <v>2846</v>
      </c>
      <c r="E1305" t="s">
        <v>2845</v>
      </c>
    </row>
    <row r="1306" spans="1:5" x14ac:dyDescent="0.25">
      <c r="A1306">
        <v>24000313</v>
      </c>
      <c r="B1306" t="s">
        <v>2847</v>
      </c>
      <c r="C1306" t="s">
        <v>2848</v>
      </c>
      <c r="D1306" t="s">
        <v>2848</v>
      </c>
      <c r="E1306" t="s">
        <v>2847</v>
      </c>
    </row>
    <row r="1307" spans="1:5" x14ac:dyDescent="0.25">
      <c r="A1307">
        <v>24000314</v>
      </c>
      <c r="B1307" t="s">
        <v>2849</v>
      </c>
      <c r="C1307" t="s">
        <v>2850</v>
      </c>
      <c r="D1307" t="s">
        <v>2850</v>
      </c>
      <c r="E1307" t="s">
        <v>2849</v>
      </c>
    </row>
    <row r="1308" spans="1:5" x14ac:dyDescent="0.25">
      <c r="A1308">
        <v>24000315</v>
      </c>
      <c r="B1308" t="s">
        <v>2851</v>
      </c>
      <c r="C1308" t="s">
        <v>2852</v>
      </c>
      <c r="D1308" t="s">
        <v>2852</v>
      </c>
      <c r="E1308" t="s">
        <v>2851</v>
      </c>
    </row>
    <row r="1309" spans="1:5" x14ac:dyDescent="0.25">
      <c r="A1309">
        <v>24000316</v>
      </c>
      <c r="B1309" t="s">
        <v>2853</v>
      </c>
      <c r="C1309" t="s">
        <v>2854</v>
      </c>
      <c r="D1309" t="s">
        <v>2854</v>
      </c>
      <c r="E1309" t="s">
        <v>2853</v>
      </c>
    </row>
    <row r="1310" spans="1:5" x14ac:dyDescent="0.25">
      <c r="A1310">
        <v>24000317</v>
      </c>
      <c r="B1310" t="s">
        <v>2855</v>
      </c>
      <c r="C1310" t="s">
        <v>2856</v>
      </c>
      <c r="D1310" t="s">
        <v>2856</v>
      </c>
      <c r="E1310" t="s">
        <v>2855</v>
      </c>
    </row>
    <row r="1311" spans="1:5" x14ac:dyDescent="0.25">
      <c r="A1311">
        <v>24000318</v>
      </c>
      <c r="B1311" t="s">
        <v>2857</v>
      </c>
      <c r="C1311" t="s">
        <v>2858</v>
      </c>
      <c r="D1311" t="s">
        <v>2858</v>
      </c>
      <c r="E1311" t="s">
        <v>2857</v>
      </c>
    </row>
    <row r="1312" spans="1:5" x14ac:dyDescent="0.25">
      <c r="A1312">
        <v>24000319</v>
      </c>
      <c r="B1312" t="s">
        <v>2859</v>
      </c>
      <c r="C1312" t="s">
        <v>2860</v>
      </c>
      <c r="D1312" t="s">
        <v>2860</v>
      </c>
      <c r="E1312" t="s">
        <v>2859</v>
      </c>
    </row>
    <row r="1313" spans="1:5" x14ac:dyDescent="0.25">
      <c r="A1313">
        <v>24000320</v>
      </c>
      <c r="B1313" t="s">
        <v>2861</v>
      </c>
      <c r="C1313" t="s">
        <v>2862</v>
      </c>
      <c r="D1313" t="s">
        <v>2862</v>
      </c>
      <c r="E1313" t="s">
        <v>2861</v>
      </c>
    </row>
    <row r="1314" spans="1:5" x14ac:dyDescent="0.25">
      <c r="A1314">
        <v>24000321</v>
      </c>
      <c r="B1314" t="s">
        <v>2863</v>
      </c>
      <c r="C1314" t="s">
        <v>2864</v>
      </c>
      <c r="D1314" t="s">
        <v>2864</v>
      </c>
      <c r="E1314" t="s">
        <v>2863</v>
      </c>
    </row>
    <row r="1315" spans="1:5" x14ac:dyDescent="0.25">
      <c r="A1315">
        <v>24000322</v>
      </c>
      <c r="B1315" t="s">
        <v>2865</v>
      </c>
      <c r="C1315" t="s">
        <v>2866</v>
      </c>
      <c r="D1315" t="s">
        <v>2866</v>
      </c>
      <c r="E1315" t="s">
        <v>2865</v>
      </c>
    </row>
    <row r="1316" spans="1:5" x14ac:dyDescent="0.25">
      <c r="A1316">
        <v>24000323</v>
      </c>
      <c r="B1316" t="s">
        <v>2867</v>
      </c>
      <c r="C1316" t="s">
        <v>2868</v>
      </c>
      <c r="D1316" t="s">
        <v>2868</v>
      </c>
      <c r="E1316" t="s">
        <v>2867</v>
      </c>
    </row>
    <row r="1317" spans="1:5" x14ac:dyDescent="0.25">
      <c r="A1317">
        <v>24000324</v>
      </c>
      <c r="B1317" t="s">
        <v>2869</v>
      </c>
      <c r="C1317" t="s">
        <v>2870</v>
      </c>
      <c r="D1317" t="s">
        <v>2870</v>
      </c>
      <c r="E1317" t="s">
        <v>2869</v>
      </c>
    </row>
    <row r="1318" spans="1:5" x14ac:dyDescent="0.25">
      <c r="A1318">
        <v>24000325</v>
      </c>
      <c r="B1318" t="s">
        <v>2871</v>
      </c>
      <c r="C1318" t="s">
        <v>2872</v>
      </c>
      <c r="D1318" t="s">
        <v>2872</v>
      </c>
      <c r="E1318" t="s">
        <v>2871</v>
      </c>
    </row>
    <row r="1319" spans="1:5" x14ac:dyDescent="0.25">
      <c r="A1319">
        <v>24000326</v>
      </c>
      <c r="B1319" t="s">
        <v>2873</v>
      </c>
      <c r="C1319" t="s">
        <v>2873</v>
      </c>
      <c r="D1319" t="s">
        <v>2873</v>
      </c>
      <c r="E1319" t="s">
        <v>2873</v>
      </c>
    </row>
    <row r="1320" spans="1:5" x14ac:dyDescent="0.25">
      <c r="A1320">
        <v>24000327</v>
      </c>
      <c r="B1320" t="s">
        <v>2874</v>
      </c>
      <c r="C1320" t="s">
        <v>2875</v>
      </c>
      <c r="D1320" t="s">
        <v>2875</v>
      </c>
      <c r="E1320" t="s">
        <v>2874</v>
      </c>
    </row>
    <row r="1321" spans="1:5" x14ac:dyDescent="0.25">
      <c r="A1321">
        <v>24000328</v>
      </c>
      <c r="B1321" t="s">
        <v>2876</v>
      </c>
      <c r="C1321" t="s">
        <v>2876</v>
      </c>
      <c r="D1321" t="s">
        <v>2876</v>
      </c>
      <c r="E1321" t="s">
        <v>2876</v>
      </c>
    </row>
    <row r="1322" spans="1:5" x14ac:dyDescent="0.25">
      <c r="A1322">
        <v>24000329</v>
      </c>
      <c r="B1322" t="s">
        <v>2877</v>
      </c>
      <c r="C1322" t="s">
        <v>2877</v>
      </c>
      <c r="D1322" t="s">
        <v>2877</v>
      </c>
      <c r="E1322" t="s">
        <v>2877</v>
      </c>
    </row>
    <row r="1323" spans="1:5" x14ac:dyDescent="0.25">
      <c r="A1323">
        <v>24000330</v>
      </c>
      <c r="B1323" t="s">
        <v>2878</v>
      </c>
      <c r="C1323" t="s">
        <v>2878</v>
      </c>
      <c r="D1323" t="s">
        <v>2878</v>
      </c>
      <c r="E1323" t="s">
        <v>2878</v>
      </c>
    </row>
    <row r="1324" spans="1:5" x14ac:dyDescent="0.25">
      <c r="A1324">
        <v>24000331</v>
      </c>
      <c r="B1324" t="s">
        <v>2879</v>
      </c>
      <c r="C1324" t="s">
        <v>2880</v>
      </c>
      <c r="D1324" t="s">
        <v>2880</v>
      </c>
      <c r="E1324" t="s">
        <v>2879</v>
      </c>
    </row>
    <row r="1325" spans="1:5" x14ac:dyDescent="0.25">
      <c r="A1325">
        <v>24000332</v>
      </c>
      <c r="B1325" t="s">
        <v>2881</v>
      </c>
      <c r="C1325" t="s">
        <v>2882</v>
      </c>
      <c r="D1325" t="s">
        <v>2882</v>
      </c>
      <c r="E1325" t="s">
        <v>2881</v>
      </c>
    </row>
    <row r="1326" spans="1:5" x14ac:dyDescent="0.25">
      <c r="A1326">
        <v>24000333</v>
      </c>
      <c r="B1326" t="s">
        <v>2883</v>
      </c>
      <c r="C1326" t="s">
        <v>2884</v>
      </c>
      <c r="D1326" t="s">
        <v>2884</v>
      </c>
      <c r="E1326" t="s">
        <v>2883</v>
      </c>
    </row>
    <row r="1327" spans="1:5" x14ac:dyDescent="0.25">
      <c r="A1327">
        <v>24000334</v>
      </c>
      <c r="B1327" t="s">
        <v>2798</v>
      </c>
      <c r="C1327" t="s">
        <v>2799</v>
      </c>
      <c r="D1327" t="s">
        <v>2799</v>
      </c>
      <c r="E1327" t="s">
        <v>2798</v>
      </c>
    </row>
    <row r="1328" spans="1:5" x14ac:dyDescent="0.25">
      <c r="A1328">
        <v>24000335</v>
      </c>
      <c r="B1328" t="s">
        <v>2885</v>
      </c>
      <c r="C1328" t="s">
        <v>2886</v>
      </c>
      <c r="D1328" t="s">
        <v>2886</v>
      </c>
      <c r="E1328" t="s">
        <v>2885</v>
      </c>
    </row>
    <row r="1329" spans="1:5" x14ac:dyDescent="0.25">
      <c r="A1329">
        <v>24000336</v>
      </c>
      <c r="B1329" t="s">
        <v>2887</v>
      </c>
      <c r="C1329" t="s">
        <v>2888</v>
      </c>
      <c r="D1329" t="s">
        <v>2888</v>
      </c>
      <c r="E1329" t="s">
        <v>2887</v>
      </c>
    </row>
    <row r="1330" spans="1:5" x14ac:dyDescent="0.25">
      <c r="A1330">
        <v>24000337</v>
      </c>
      <c r="B1330" t="s">
        <v>2889</v>
      </c>
      <c r="C1330" t="s">
        <v>2890</v>
      </c>
      <c r="D1330" t="s">
        <v>2890</v>
      </c>
      <c r="E1330" t="s">
        <v>2889</v>
      </c>
    </row>
    <row r="1331" spans="1:5" x14ac:dyDescent="0.25">
      <c r="A1331">
        <v>24000338</v>
      </c>
      <c r="B1331" t="s">
        <v>2891</v>
      </c>
      <c r="C1331" t="s">
        <v>2892</v>
      </c>
      <c r="D1331" t="s">
        <v>2892</v>
      </c>
      <c r="E1331" t="s">
        <v>2891</v>
      </c>
    </row>
    <row r="1332" spans="1:5" x14ac:dyDescent="0.25">
      <c r="A1332">
        <v>24000339</v>
      </c>
      <c r="B1332" t="s">
        <v>2893</v>
      </c>
      <c r="C1332" t="s">
        <v>2894</v>
      </c>
      <c r="D1332" t="s">
        <v>2894</v>
      </c>
      <c r="E1332" t="s">
        <v>2893</v>
      </c>
    </row>
    <row r="1333" spans="1:5" x14ac:dyDescent="0.25">
      <c r="A1333">
        <v>24000340</v>
      </c>
      <c r="B1333" t="s">
        <v>2895</v>
      </c>
      <c r="C1333" t="s">
        <v>2896</v>
      </c>
      <c r="D1333" t="s">
        <v>2896</v>
      </c>
      <c r="E1333" t="s">
        <v>2895</v>
      </c>
    </row>
    <row r="1334" spans="1:5" x14ac:dyDescent="0.25">
      <c r="A1334">
        <v>24000341</v>
      </c>
      <c r="B1334" t="s">
        <v>2897</v>
      </c>
      <c r="C1334" t="s">
        <v>2898</v>
      </c>
      <c r="D1334" t="s">
        <v>2898</v>
      </c>
      <c r="E1334" t="s">
        <v>2897</v>
      </c>
    </row>
    <row r="1335" spans="1:5" x14ac:dyDescent="0.25">
      <c r="A1335">
        <v>24000342</v>
      </c>
      <c r="B1335" t="s">
        <v>2899</v>
      </c>
      <c r="C1335" t="s">
        <v>2900</v>
      </c>
      <c r="D1335" t="s">
        <v>2900</v>
      </c>
      <c r="E1335" t="s">
        <v>2899</v>
      </c>
    </row>
    <row r="1336" spans="1:5" x14ac:dyDescent="0.25">
      <c r="A1336">
        <v>24000343</v>
      </c>
      <c r="B1336" t="s">
        <v>2901</v>
      </c>
      <c r="C1336" t="s">
        <v>2456</v>
      </c>
      <c r="D1336" t="s">
        <v>2456</v>
      </c>
      <c r="E1336" t="s">
        <v>2901</v>
      </c>
    </row>
    <row r="1337" spans="1:5" x14ac:dyDescent="0.25">
      <c r="A1337">
        <v>24000344</v>
      </c>
      <c r="B1337" t="s">
        <v>2902</v>
      </c>
      <c r="C1337" t="s">
        <v>2903</v>
      </c>
      <c r="D1337" t="s">
        <v>2903</v>
      </c>
      <c r="E1337" t="s">
        <v>2902</v>
      </c>
    </row>
    <row r="1338" spans="1:5" x14ac:dyDescent="0.25">
      <c r="A1338">
        <v>24000345</v>
      </c>
      <c r="B1338" t="s">
        <v>2904</v>
      </c>
      <c r="C1338" t="s">
        <v>2905</v>
      </c>
      <c r="D1338" t="s">
        <v>2905</v>
      </c>
      <c r="E1338" t="s">
        <v>2904</v>
      </c>
    </row>
    <row r="1339" spans="1:5" x14ac:dyDescent="0.25">
      <c r="A1339">
        <v>24000346</v>
      </c>
      <c r="B1339" t="s">
        <v>2906</v>
      </c>
      <c r="C1339" t="s">
        <v>2907</v>
      </c>
      <c r="D1339" t="s">
        <v>2907</v>
      </c>
      <c r="E1339" t="s">
        <v>2906</v>
      </c>
    </row>
    <row r="1340" spans="1:5" x14ac:dyDescent="0.25">
      <c r="A1340">
        <v>24000347</v>
      </c>
      <c r="B1340" t="s">
        <v>2908</v>
      </c>
      <c r="C1340" t="s">
        <v>2909</v>
      </c>
      <c r="D1340" t="s">
        <v>2909</v>
      </c>
      <c r="E1340" t="s">
        <v>2908</v>
      </c>
    </row>
    <row r="1341" spans="1:5" x14ac:dyDescent="0.25">
      <c r="A1341">
        <v>24000348</v>
      </c>
      <c r="B1341" t="s">
        <v>2910</v>
      </c>
      <c r="C1341" t="s">
        <v>2911</v>
      </c>
      <c r="D1341" t="s">
        <v>2911</v>
      </c>
      <c r="E1341" t="s">
        <v>2910</v>
      </c>
    </row>
    <row r="1342" spans="1:5" x14ac:dyDescent="0.25">
      <c r="A1342">
        <v>24000349</v>
      </c>
      <c r="B1342" t="s">
        <v>2912</v>
      </c>
      <c r="C1342" t="s">
        <v>2913</v>
      </c>
      <c r="D1342" t="s">
        <v>2913</v>
      </c>
      <c r="E1342" t="s">
        <v>2912</v>
      </c>
    </row>
    <row r="1343" spans="1:5" x14ac:dyDescent="0.25">
      <c r="A1343">
        <v>24000350</v>
      </c>
      <c r="B1343" t="s">
        <v>2914</v>
      </c>
      <c r="C1343" t="s">
        <v>2915</v>
      </c>
      <c r="D1343" t="s">
        <v>2915</v>
      </c>
      <c r="E1343" t="s">
        <v>2914</v>
      </c>
    </row>
    <row r="1344" spans="1:5" x14ac:dyDescent="0.25">
      <c r="A1344">
        <v>24000351</v>
      </c>
      <c r="B1344" t="s">
        <v>2916</v>
      </c>
      <c r="C1344" t="s">
        <v>2916</v>
      </c>
      <c r="D1344" t="s">
        <v>2916</v>
      </c>
      <c r="E1344" t="s">
        <v>2916</v>
      </c>
    </row>
    <row r="1345" spans="1:5" x14ac:dyDescent="0.25">
      <c r="A1345">
        <v>24000352</v>
      </c>
      <c r="B1345" t="s">
        <v>2917</v>
      </c>
      <c r="C1345" t="s">
        <v>2285</v>
      </c>
      <c r="D1345" t="s">
        <v>2285</v>
      </c>
      <c r="E1345" t="s">
        <v>2917</v>
      </c>
    </row>
    <row r="1346" spans="1:5" x14ac:dyDescent="0.25">
      <c r="A1346">
        <v>24000353</v>
      </c>
      <c r="B1346" t="s">
        <v>2918</v>
      </c>
      <c r="C1346" t="s">
        <v>2919</v>
      </c>
      <c r="D1346" t="s">
        <v>2919</v>
      </c>
      <c r="E1346" t="s">
        <v>2918</v>
      </c>
    </row>
    <row r="1347" spans="1:5" x14ac:dyDescent="0.25">
      <c r="A1347">
        <v>24000354</v>
      </c>
      <c r="B1347" t="s">
        <v>2920</v>
      </c>
      <c r="C1347" t="s">
        <v>2289</v>
      </c>
      <c r="D1347" t="s">
        <v>2289</v>
      </c>
      <c r="E1347" t="s">
        <v>2920</v>
      </c>
    </row>
    <row r="1348" spans="1:5" x14ac:dyDescent="0.25">
      <c r="A1348">
        <v>24000355</v>
      </c>
      <c r="B1348" t="s">
        <v>2921</v>
      </c>
      <c r="C1348" t="s">
        <v>2291</v>
      </c>
      <c r="D1348" t="s">
        <v>2291</v>
      </c>
      <c r="E1348" t="s">
        <v>2921</v>
      </c>
    </row>
    <row r="1349" spans="1:5" x14ac:dyDescent="0.25">
      <c r="A1349">
        <v>24000356</v>
      </c>
      <c r="B1349" t="s">
        <v>2922</v>
      </c>
      <c r="C1349" t="s">
        <v>2293</v>
      </c>
      <c r="D1349" t="s">
        <v>2293</v>
      </c>
      <c r="E1349" t="s">
        <v>2922</v>
      </c>
    </row>
    <row r="1350" spans="1:5" x14ac:dyDescent="0.25">
      <c r="A1350">
        <v>24000357</v>
      </c>
      <c r="B1350" t="s">
        <v>2923</v>
      </c>
      <c r="C1350" t="s">
        <v>2924</v>
      </c>
      <c r="D1350" t="s">
        <v>2924</v>
      </c>
      <c r="E1350" t="s">
        <v>2923</v>
      </c>
    </row>
    <row r="1351" spans="1:5" x14ac:dyDescent="0.25">
      <c r="A1351">
        <v>24000358</v>
      </c>
      <c r="B1351" t="s">
        <v>2925</v>
      </c>
      <c r="C1351" t="s">
        <v>2926</v>
      </c>
      <c r="D1351" t="s">
        <v>2926</v>
      </c>
      <c r="E1351" t="s">
        <v>2925</v>
      </c>
    </row>
    <row r="1352" spans="1:5" x14ac:dyDescent="0.25">
      <c r="A1352">
        <v>24000359</v>
      </c>
      <c r="B1352" t="s">
        <v>2927</v>
      </c>
      <c r="C1352" t="s">
        <v>2928</v>
      </c>
      <c r="D1352" t="s">
        <v>2928</v>
      </c>
      <c r="E1352" t="s">
        <v>2927</v>
      </c>
    </row>
    <row r="1353" spans="1:5" x14ac:dyDescent="0.25">
      <c r="A1353">
        <v>24000360</v>
      </c>
      <c r="B1353" t="s">
        <v>2929</v>
      </c>
      <c r="C1353" t="s">
        <v>2930</v>
      </c>
      <c r="D1353" t="s">
        <v>2930</v>
      </c>
      <c r="E1353" t="s">
        <v>2929</v>
      </c>
    </row>
    <row r="1354" spans="1:5" x14ac:dyDescent="0.25">
      <c r="A1354">
        <v>24000361</v>
      </c>
      <c r="B1354" t="s">
        <v>2931</v>
      </c>
      <c r="C1354" t="s">
        <v>2932</v>
      </c>
      <c r="D1354" t="s">
        <v>2932</v>
      </c>
      <c r="E1354" t="s">
        <v>2931</v>
      </c>
    </row>
    <row r="1355" spans="1:5" x14ac:dyDescent="0.25">
      <c r="A1355">
        <v>24000362</v>
      </c>
      <c r="B1355" t="s">
        <v>2933</v>
      </c>
      <c r="C1355" t="s">
        <v>2933</v>
      </c>
      <c r="D1355" t="s">
        <v>2933</v>
      </c>
      <c r="E1355" t="s">
        <v>2933</v>
      </c>
    </row>
    <row r="1356" spans="1:5" x14ac:dyDescent="0.25">
      <c r="A1356">
        <v>24000363</v>
      </c>
      <c r="B1356" t="s">
        <v>2934</v>
      </c>
      <c r="C1356" t="s">
        <v>2935</v>
      </c>
      <c r="D1356" t="s">
        <v>2935</v>
      </c>
      <c r="E1356" t="s">
        <v>2934</v>
      </c>
    </row>
    <row r="1357" spans="1:5" x14ac:dyDescent="0.25">
      <c r="A1357">
        <v>24000364</v>
      </c>
      <c r="B1357" t="s">
        <v>2936</v>
      </c>
      <c r="C1357" t="s">
        <v>2937</v>
      </c>
      <c r="D1357" t="s">
        <v>2937</v>
      </c>
      <c r="E1357" t="s">
        <v>2936</v>
      </c>
    </row>
    <row r="1358" spans="1:5" x14ac:dyDescent="0.25">
      <c r="A1358">
        <v>24000365</v>
      </c>
      <c r="B1358" t="s">
        <v>2938</v>
      </c>
      <c r="C1358" t="s">
        <v>2939</v>
      </c>
      <c r="D1358" t="s">
        <v>2939</v>
      </c>
      <c r="E1358" t="s">
        <v>2938</v>
      </c>
    </row>
    <row r="1359" spans="1:5" x14ac:dyDescent="0.25">
      <c r="A1359">
        <v>24000366</v>
      </c>
      <c r="B1359" t="s">
        <v>2940</v>
      </c>
      <c r="C1359" t="s">
        <v>2941</v>
      </c>
      <c r="D1359" t="s">
        <v>2941</v>
      </c>
      <c r="E1359" t="s">
        <v>2940</v>
      </c>
    </row>
    <row r="1360" spans="1:5" x14ac:dyDescent="0.25">
      <c r="A1360">
        <v>24000367</v>
      </c>
      <c r="B1360" t="s">
        <v>2942</v>
      </c>
      <c r="C1360" t="s">
        <v>2943</v>
      </c>
      <c r="D1360" t="s">
        <v>2943</v>
      </c>
      <c r="E1360" t="s">
        <v>2942</v>
      </c>
    </row>
    <row r="1361" spans="1:5" x14ac:dyDescent="0.25">
      <c r="A1361">
        <v>24000368</v>
      </c>
      <c r="B1361" t="s">
        <v>2944</v>
      </c>
      <c r="C1361" t="s">
        <v>2945</v>
      </c>
      <c r="D1361" t="s">
        <v>2945</v>
      </c>
      <c r="E1361" t="s">
        <v>2944</v>
      </c>
    </row>
    <row r="1362" spans="1:5" x14ac:dyDescent="0.25">
      <c r="A1362">
        <v>24000369</v>
      </c>
      <c r="B1362" t="s">
        <v>2946</v>
      </c>
      <c r="C1362" t="s">
        <v>2947</v>
      </c>
      <c r="D1362" t="s">
        <v>2947</v>
      </c>
      <c r="E1362" t="s">
        <v>2946</v>
      </c>
    </row>
    <row r="1363" spans="1:5" x14ac:dyDescent="0.25">
      <c r="A1363">
        <v>24000370</v>
      </c>
      <c r="B1363" t="s">
        <v>2948</v>
      </c>
      <c r="C1363" t="s">
        <v>2949</v>
      </c>
      <c r="D1363" t="s">
        <v>2949</v>
      </c>
      <c r="E1363" t="s">
        <v>2948</v>
      </c>
    </row>
    <row r="1364" spans="1:5" x14ac:dyDescent="0.25">
      <c r="A1364">
        <v>24000371</v>
      </c>
      <c r="B1364" t="s">
        <v>2722</v>
      </c>
      <c r="C1364" t="s">
        <v>2950</v>
      </c>
      <c r="D1364" t="s">
        <v>2950</v>
      </c>
      <c r="E1364" t="s">
        <v>2722</v>
      </c>
    </row>
    <row r="1365" spans="1:5" x14ac:dyDescent="0.25">
      <c r="A1365">
        <v>24000372</v>
      </c>
      <c r="B1365" t="s">
        <v>2951</v>
      </c>
      <c r="C1365" t="s">
        <v>2952</v>
      </c>
      <c r="D1365" t="s">
        <v>2952</v>
      </c>
      <c r="E1365" t="s">
        <v>2951</v>
      </c>
    </row>
    <row r="1366" spans="1:5" x14ac:dyDescent="0.25">
      <c r="A1366">
        <v>24000373</v>
      </c>
      <c r="B1366" t="s">
        <v>2953</v>
      </c>
      <c r="C1366" t="s">
        <v>2954</v>
      </c>
      <c r="D1366" t="s">
        <v>2954</v>
      </c>
      <c r="E1366" t="s">
        <v>2953</v>
      </c>
    </row>
    <row r="1367" spans="1:5" x14ac:dyDescent="0.25">
      <c r="A1367">
        <v>24000374</v>
      </c>
      <c r="B1367" t="s">
        <v>2955</v>
      </c>
      <c r="C1367" t="s">
        <v>2956</v>
      </c>
      <c r="D1367" t="s">
        <v>2956</v>
      </c>
      <c r="E1367" t="s">
        <v>2955</v>
      </c>
    </row>
    <row r="1368" spans="1:5" x14ac:dyDescent="0.25">
      <c r="A1368">
        <v>24000375</v>
      </c>
      <c r="B1368" t="s">
        <v>2957</v>
      </c>
      <c r="C1368" t="s">
        <v>2958</v>
      </c>
      <c r="D1368" t="s">
        <v>2958</v>
      </c>
      <c r="E1368" t="s">
        <v>2957</v>
      </c>
    </row>
    <row r="1369" spans="1:5" x14ac:dyDescent="0.25">
      <c r="A1369">
        <v>24000376</v>
      </c>
      <c r="B1369" t="s">
        <v>2959</v>
      </c>
      <c r="C1369" t="s">
        <v>2960</v>
      </c>
      <c r="D1369" t="s">
        <v>2960</v>
      </c>
      <c r="E1369" t="s">
        <v>2959</v>
      </c>
    </row>
    <row r="1370" spans="1:5" x14ac:dyDescent="0.25">
      <c r="A1370">
        <v>24000377</v>
      </c>
      <c r="B1370" t="s">
        <v>2961</v>
      </c>
      <c r="C1370" t="s">
        <v>2962</v>
      </c>
      <c r="D1370" t="s">
        <v>2962</v>
      </c>
      <c r="E1370" t="s">
        <v>2961</v>
      </c>
    </row>
    <row r="1371" spans="1:5" x14ac:dyDescent="0.25">
      <c r="A1371">
        <v>24000378</v>
      </c>
      <c r="B1371" t="s">
        <v>2963</v>
      </c>
      <c r="C1371" t="s">
        <v>2493</v>
      </c>
      <c r="D1371" t="s">
        <v>2493</v>
      </c>
      <c r="E1371" t="s">
        <v>2963</v>
      </c>
    </row>
    <row r="1372" spans="1:5" x14ac:dyDescent="0.25">
      <c r="A1372">
        <v>24000379</v>
      </c>
      <c r="B1372" t="s">
        <v>2964</v>
      </c>
      <c r="C1372" t="s">
        <v>2965</v>
      </c>
      <c r="D1372" t="s">
        <v>2965</v>
      </c>
      <c r="E1372" t="s">
        <v>2964</v>
      </c>
    </row>
    <row r="1373" spans="1:5" x14ac:dyDescent="0.25">
      <c r="A1373">
        <v>24000380</v>
      </c>
      <c r="B1373" t="s">
        <v>2966</v>
      </c>
      <c r="C1373" t="s">
        <v>2967</v>
      </c>
      <c r="D1373" t="s">
        <v>2967</v>
      </c>
      <c r="E1373" t="s">
        <v>2966</v>
      </c>
    </row>
    <row r="1374" spans="1:5" x14ac:dyDescent="0.25">
      <c r="A1374">
        <v>24000381</v>
      </c>
      <c r="B1374" t="s">
        <v>2968</v>
      </c>
      <c r="C1374" t="s">
        <v>2969</v>
      </c>
      <c r="D1374" t="s">
        <v>2969</v>
      </c>
      <c r="E1374" t="s">
        <v>2968</v>
      </c>
    </row>
    <row r="1375" spans="1:5" x14ac:dyDescent="0.25">
      <c r="A1375">
        <v>24000382</v>
      </c>
      <c r="B1375" t="s">
        <v>2963</v>
      </c>
      <c r="C1375" t="s">
        <v>2970</v>
      </c>
      <c r="D1375" t="s">
        <v>2970</v>
      </c>
      <c r="E1375" t="s">
        <v>2963</v>
      </c>
    </row>
    <row r="1376" spans="1:5" x14ac:dyDescent="0.25">
      <c r="A1376">
        <v>24000383</v>
      </c>
      <c r="B1376" t="s">
        <v>2971</v>
      </c>
      <c r="C1376" t="s">
        <v>2972</v>
      </c>
      <c r="D1376" t="s">
        <v>2972</v>
      </c>
      <c r="E1376" t="s">
        <v>2971</v>
      </c>
    </row>
    <row r="1377" spans="1:5" x14ac:dyDescent="0.25">
      <c r="A1377">
        <v>24000384</v>
      </c>
      <c r="B1377" t="s">
        <v>2973</v>
      </c>
      <c r="C1377" t="s">
        <v>2974</v>
      </c>
      <c r="D1377" t="s">
        <v>2974</v>
      </c>
      <c r="E1377" t="s">
        <v>2973</v>
      </c>
    </row>
    <row r="1378" spans="1:5" x14ac:dyDescent="0.25">
      <c r="A1378">
        <v>24000385</v>
      </c>
      <c r="B1378" t="s">
        <v>2961</v>
      </c>
      <c r="C1378" t="s">
        <v>2975</v>
      </c>
      <c r="D1378" t="s">
        <v>2975</v>
      </c>
      <c r="E1378" t="s">
        <v>2961</v>
      </c>
    </row>
    <row r="1379" spans="1:5" x14ac:dyDescent="0.25">
      <c r="A1379">
        <v>24000386</v>
      </c>
      <c r="B1379" t="s">
        <v>2976</v>
      </c>
      <c r="C1379" t="s">
        <v>2977</v>
      </c>
      <c r="D1379" t="s">
        <v>2977</v>
      </c>
      <c r="E1379" t="s">
        <v>2976</v>
      </c>
    </row>
    <row r="1380" spans="1:5" x14ac:dyDescent="0.25">
      <c r="A1380">
        <v>24000387</v>
      </c>
      <c r="B1380" t="s">
        <v>2901</v>
      </c>
      <c r="C1380" t="s">
        <v>2978</v>
      </c>
      <c r="D1380" t="s">
        <v>2978</v>
      </c>
      <c r="E1380" t="s">
        <v>2901</v>
      </c>
    </row>
    <row r="1381" spans="1:5" x14ac:dyDescent="0.25">
      <c r="A1381">
        <v>24000388</v>
      </c>
      <c r="B1381" t="s">
        <v>2865</v>
      </c>
      <c r="C1381" t="s">
        <v>2979</v>
      </c>
      <c r="D1381" t="s">
        <v>2979</v>
      </c>
      <c r="E1381" t="s">
        <v>2865</v>
      </c>
    </row>
    <row r="1382" spans="1:5" x14ac:dyDescent="0.25">
      <c r="A1382">
        <v>24000389</v>
      </c>
      <c r="B1382" t="s">
        <v>2757</v>
      </c>
      <c r="C1382" t="s">
        <v>2980</v>
      </c>
      <c r="D1382" t="s">
        <v>2980</v>
      </c>
      <c r="E1382" t="s">
        <v>2757</v>
      </c>
    </row>
    <row r="1383" spans="1:5" x14ac:dyDescent="0.25">
      <c r="A1383">
        <v>24000390</v>
      </c>
      <c r="B1383" t="s">
        <v>2981</v>
      </c>
      <c r="C1383" t="s">
        <v>2982</v>
      </c>
      <c r="D1383" t="s">
        <v>2982</v>
      </c>
      <c r="E1383" t="s">
        <v>2981</v>
      </c>
    </row>
    <row r="1384" spans="1:5" x14ac:dyDescent="0.25">
      <c r="A1384">
        <v>24000391</v>
      </c>
      <c r="B1384" t="s">
        <v>2677</v>
      </c>
      <c r="C1384" t="s">
        <v>2983</v>
      </c>
      <c r="D1384" t="s">
        <v>2983</v>
      </c>
      <c r="E1384" t="s">
        <v>2677</v>
      </c>
    </row>
    <row r="1385" spans="1:5" x14ac:dyDescent="0.25">
      <c r="A1385">
        <v>24000392</v>
      </c>
      <c r="B1385" t="s">
        <v>2984</v>
      </c>
      <c r="C1385" t="s">
        <v>2985</v>
      </c>
      <c r="D1385" t="s">
        <v>2985</v>
      </c>
      <c r="E1385" t="s">
        <v>2984</v>
      </c>
    </row>
    <row r="1386" spans="1:5" x14ac:dyDescent="0.25">
      <c r="A1386">
        <v>24000393</v>
      </c>
      <c r="B1386" t="s">
        <v>2986</v>
      </c>
      <c r="E1386" t="s">
        <v>2986</v>
      </c>
    </row>
    <row r="1387" spans="1:5" x14ac:dyDescent="0.25">
      <c r="A1387">
        <v>24000394</v>
      </c>
      <c r="B1387" t="s">
        <v>2987</v>
      </c>
      <c r="C1387" t="s">
        <v>2988</v>
      </c>
      <c r="D1387" t="s">
        <v>2988</v>
      </c>
      <c r="E1387" t="s">
        <v>2987</v>
      </c>
    </row>
    <row r="1388" spans="1:5" x14ac:dyDescent="0.25">
      <c r="A1388">
        <v>24000395</v>
      </c>
      <c r="B1388" t="s">
        <v>2817</v>
      </c>
      <c r="C1388" t="s">
        <v>2989</v>
      </c>
      <c r="D1388" t="s">
        <v>2989</v>
      </c>
      <c r="E1388" t="s">
        <v>2817</v>
      </c>
    </row>
    <row r="1389" spans="1:5" x14ac:dyDescent="0.25">
      <c r="A1389">
        <v>24000397</v>
      </c>
      <c r="B1389" t="s">
        <v>2990</v>
      </c>
      <c r="C1389" t="s">
        <v>2991</v>
      </c>
      <c r="D1389" t="s">
        <v>2991</v>
      </c>
      <c r="E1389" t="s">
        <v>2990</v>
      </c>
    </row>
    <row r="1390" spans="1:5" x14ac:dyDescent="0.25">
      <c r="A1390">
        <v>24000398</v>
      </c>
      <c r="B1390" t="s">
        <v>2992</v>
      </c>
      <c r="C1390" t="s">
        <v>2992</v>
      </c>
      <c r="D1390" t="s">
        <v>2992</v>
      </c>
      <c r="E1390" t="s">
        <v>2992</v>
      </c>
    </row>
    <row r="1391" spans="1:5" x14ac:dyDescent="0.25">
      <c r="A1391">
        <v>24000399</v>
      </c>
      <c r="B1391" t="s">
        <v>2993</v>
      </c>
      <c r="C1391" t="s">
        <v>2994</v>
      </c>
      <c r="D1391" t="s">
        <v>2994</v>
      </c>
      <c r="E1391" t="s">
        <v>2993</v>
      </c>
    </row>
    <row r="1392" spans="1:5" x14ac:dyDescent="0.25">
      <c r="A1392">
        <v>24000400</v>
      </c>
      <c r="B1392" t="s">
        <v>2995</v>
      </c>
      <c r="C1392" t="s">
        <v>2996</v>
      </c>
      <c r="D1392" t="s">
        <v>2996</v>
      </c>
      <c r="E1392" t="s">
        <v>2995</v>
      </c>
    </row>
    <row r="1393" spans="1:5" x14ac:dyDescent="0.25">
      <c r="A1393">
        <v>24000401</v>
      </c>
      <c r="B1393" t="s">
        <v>2997</v>
      </c>
      <c r="C1393" t="s">
        <v>2998</v>
      </c>
      <c r="D1393" t="s">
        <v>2998</v>
      </c>
      <c r="E1393" t="s">
        <v>2997</v>
      </c>
    </row>
    <row r="1394" spans="1:5" x14ac:dyDescent="0.25">
      <c r="A1394">
        <v>24000402</v>
      </c>
      <c r="B1394" t="s">
        <v>2331</v>
      </c>
      <c r="C1394" t="s">
        <v>2331</v>
      </c>
      <c r="D1394" t="s">
        <v>2331</v>
      </c>
      <c r="E1394" t="s">
        <v>2331</v>
      </c>
    </row>
    <row r="1395" spans="1:5" x14ac:dyDescent="0.25">
      <c r="A1395">
        <v>24000403</v>
      </c>
      <c r="B1395" t="s">
        <v>2999</v>
      </c>
      <c r="C1395" t="s">
        <v>2999</v>
      </c>
      <c r="D1395" t="s">
        <v>2999</v>
      </c>
      <c r="E1395" t="s">
        <v>2999</v>
      </c>
    </row>
    <row r="1396" spans="1:5" x14ac:dyDescent="0.25">
      <c r="A1396">
        <v>24000404</v>
      </c>
      <c r="B1396" t="s">
        <v>3000</v>
      </c>
      <c r="C1396" t="s">
        <v>3001</v>
      </c>
      <c r="D1396" t="s">
        <v>3001</v>
      </c>
      <c r="E1396" t="s">
        <v>3000</v>
      </c>
    </row>
    <row r="1397" spans="1:5" x14ac:dyDescent="0.25">
      <c r="A1397">
        <v>24000405</v>
      </c>
      <c r="B1397" t="s">
        <v>3002</v>
      </c>
      <c r="C1397" t="s">
        <v>3003</v>
      </c>
      <c r="D1397" t="s">
        <v>3003</v>
      </c>
      <c r="E1397" t="s">
        <v>3002</v>
      </c>
    </row>
    <row r="1398" spans="1:5" x14ac:dyDescent="0.25">
      <c r="A1398">
        <v>24000406</v>
      </c>
      <c r="B1398" t="s">
        <v>3004</v>
      </c>
      <c r="C1398" t="s">
        <v>3005</v>
      </c>
      <c r="D1398" t="s">
        <v>3005</v>
      </c>
      <c r="E1398" t="s">
        <v>3004</v>
      </c>
    </row>
    <row r="1399" spans="1:5" x14ac:dyDescent="0.25">
      <c r="A1399">
        <v>24000407</v>
      </c>
      <c r="B1399" t="s">
        <v>3006</v>
      </c>
      <c r="C1399" t="s">
        <v>3007</v>
      </c>
      <c r="D1399" t="s">
        <v>3007</v>
      </c>
      <c r="E1399" t="s">
        <v>3006</v>
      </c>
    </row>
    <row r="1400" spans="1:5" x14ac:dyDescent="0.25">
      <c r="A1400">
        <v>24000408</v>
      </c>
      <c r="B1400" t="s">
        <v>3008</v>
      </c>
      <c r="C1400" t="s">
        <v>3009</v>
      </c>
      <c r="D1400" t="s">
        <v>3009</v>
      </c>
      <c r="E1400" t="s">
        <v>3008</v>
      </c>
    </row>
    <row r="1401" spans="1:5" x14ac:dyDescent="0.25">
      <c r="A1401">
        <v>24000409</v>
      </c>
      <c r="B1401" t="s">
        <v>3010</v>
      </c>
      <c r="C1401" t="s">
        <v>3010</v>
      </c>
      <c r="D1401" t="s">
        <v>3010</v>
      </c>
      <c r="E1401" t="s">
        <v>3010</v>
      </c>
    </row>
    <row r="1402" spans="1:5" x14ac:dyDescent="0.25">
      <c r="A1402">
        <v>24000410</v>
      </c>
      <c r="B1402" t="s">
        <v>3011</v>
      </c>
      <c r="C1402" t="s">
        <v>3012</v>
      </c>
      <c r="D1402" t="s">
        <v>3012</v>
      </c>
      <c r="E1402" t="s">
        <v>3011</v>
      </c>
    </row>
    <row r="1403" spans="1:5" x14ac:dyDescent="0.25">
      <c r="A1403">
        <v>24000411</v>
      </c>
      <c r="B1403" t="s">
        <v>3013</v>
      </c>
      <c r="C1403" t="s">
        <v>3014</v>
      </c>
      <c r="D1403" t="s">
        <v>3014</v>
      </c>
      <c r="E1403" t="s">
        <v>3013</v>
      </c>
    </row>
    <row r="1404" spans="1:5" x14ac:dyDescent="0.25">
      <c r="A1404">
        <v>24000412</v>
      </c>
      <c r="B1404" t="s">
        <v>3015</v>
      </c>
      <c r="C1404" t="s">
        <v>3016</v>
      </c>
      <c r="D1404" t="s">
        <v>3016</v>
      </c>
      <c r="E1404" t="s">
        <v>3015</v>
      </c>
    </row>
    <row r="1405" spans="1:5" x14ac:dyDescent="0.25">
      <c r="A1405">
        <v>24000413</v>
      </c>
      <c r="B1405" t="s">
        <v>3017</v>
      </c>
      <c r="C1405" t="s">
        <v>3018</v>
      </c>
      <c r="D1405" t="s">
        <v>3018</v>
      </c>
      <c r="E1405" t="s">
        <v>3017</v>
      </c>
    </row>
    <row r="1406" spans="1:5" x14ac:dyDescent="0.25">
      <c r="A1406">
        <v>24000414</v>
      </c>
      <c r="B1406" t="s">
        <v>3019</v>
      </c>
      <c r="C1406" t="s">
        <v>3020</v>
      </c>
      <c r="D1406" t="s">
        <v>3020</v>
      </c>
      <c r="E1406" t="s">
        <v>3019</v>
      </c>
    </row>
    <row r="1407" spans="1:5" x14ac:dyDescent="0.25">
      <c r="A1407">
        <v>24000415</v>
      </c>
      <c r="B1407" t="s">
        <v>3021</v>
      </c>
      <c r="C1407" t="s">
        <v>3021</v>
      </c>
      <c r="D1407" t="s">
        <v>3021</v>
      </c>
      <c r="E1407" t="s">
        <v>3021</v>
      </c>
    </row>
    <row r="1408" spans="1:5" x14ac:dyDescent="0.25">
      <c r="A1408">
        <v>24000416</v>
      </c>
      <c r="B1408" t="s">
        <v>3022</v>
      </c>
      <c r="C1408" t="s">
        <v>3023</v>
      </c>
      <c r="D1408" t="s">
        <v>3023</v>
      </c>
      <c r="E1408" t="s">
        <v>3022</v>
      </c>
    </row>
    <row r="1409" spans="1:5" x14ac:dyDescent="0.25">
      <c r="A1409">
        <v>24000417</v>
      </c>
      <c r="B1409" t="s">
        <v>3024</v>
      </c>
      <c r="C1409" t="s">
        <v>3025</v>
      </c>
      <c r="D1409" t="s">
        <v>3025</v>
      </c>
      <c r="E1409" t="s">
        <v>3024</v>
      </c>
    </row>
    <row r="1410" spans="1:5" x14ac:dyDescent="0.25">
      <c r="A1410">
        <v>24000418</v>
      </c>
      <c r="B1410" t="s">
        <v>3026</v>
      </c>
      <c r="C1410" t="s">
        <v>3027</v>
      </c>
      <c r="D1410" t="s">
        <v>3027</v>
      </c>
      <c r="E1410" t="s">
        <v>3026</v>
      </c>
    </row>
    <row r="1411" spans="1:5" x14ac:dyDescent="0.25">
      <c r="A1411">
        <v>24000419</v>
      </c>
      <c r="B1411" t="s">
        <v>3028</v>
      </c>
      <c r="C1411" t="s">
        <v>3029</v>
      </c>
      <c r="D1411" t="s">
        <v>3029</v>
      </c>
      <c r="E1411" t="s">
        <v>3028</v>
      </c>
    </row>
    <row r="1412" spans="1:5" x14ac:dyDescent="0.25">
      <c r="A1412">
        <v>24000420</v>
      </c>
      <c r="B1412" t="s">
        <v>3030</v>
      </c>
      <c r="C1412" t="s">
        <v>3030</v>
      </c>
      <c r="D1412" t="s">
        <v>3030</v>
      </c>
      <c r="E1412" t="s">
        <v>3030</v>
      </c>
    </row>
    <row r="1413" spans="1:5" x14ac:dyDescent="0.25">
      <c r="A1413">
        <v>24000421</v>
      </c>
      <c r="B1413" t="s">
        <v>3031</v>
      </c>
      <c r="C1413" t="s">
        <v>3032</v>
      </c>
      <c r="D1413" t="s">
        <v>3032</v>
      </c>
      <c r="E1413" t="s">
        <v>3031</v>
      </c>
    </row>
    <row r="1414" spans="1:5" x14ac:dyDescent="0.25">
      <c r="A1414">
        <v>24000422</v>
      </c>
      <c r="B1414" t="s">
        <v>3033</v>
      </c>
      <c r="C1414" t="s">
        <v>3034</v>
      </c>
      <c r="D1414" t="s">
        <v>3034</v>
      </c>
      <c r="E1414" t="s">
        <v>3033</v>
      </c>
    </row>
    <row r="1415" spans="1:5" x14ac:dyDescent="0.25">
      <c r="A1415">
        <v>24000423</v>
      </c>
      <c r="B1415" t="s">
        <v>3035</v>
      </c>
      <c r="C1415" t="s">
        <v>3036</v>
      </c>
      <c r="D1415" t="s">
        <v>3036</v>
      </c>
      <c r="E1415" t="s">
        <v>3035</v>
      </c>
    </row>
    <row r="1416" spans="1:5" x14ac:dyDescent="0.25">
      <c r="A1416">
        <v>24000424</v>
      </c>
      <c r="B1416" t="s">
        <v>2298</v>
      </c>
      <c r="C1416" t="s">
        <v>2298</v>
      </c>
      <c r="D1416" t="s">
        <v>2298</v>
      </c>
      <c r="E1416" t="s">
        <v>2298</v>
      </c>
    </row>
    <row r="1417" spans="1:5" x14ac:dyDescent="0.25">
      <c r="A1417">
        <v>24000425</v>
      </c>
      <c r="B1417" t="s">
        <v>3037</v>
      </c>
      <c r="C1417" t="s">
        <v>3038</v>
      </c>
      <c r="D1417" t="s">
        <v>3038</v>
      </c>
      <c r="E1417" t="s">
        <v>3037</v>
      </c>
    </row>
    <row r="1418" spans="1:5" x14ac:dyDescent="0.25">
      <c r="A1418">
        <v>24000426</v>
      </c>
      <c r="B1418" t="s">
        <v>3039</v>
      </c>
      <c r="C1418" t="s">
        <v>3040</v>
      </c>
      <c r="D1418" t="s">
        <v>3040</v>
      </c>
      <c r="E1418" t="s">
        <v>3039</v>
      </c>
    </row>
    <row r="1419" spans="1:5" x14ac:dyDescent="0.25">
      <c r="A1419">
        <v>24000427</v>
      </c>
      <c r="B1419" t="s">
        <v>3041</v>
      </c>
      <c r="C1419" t="s">
        <v>3041</v>
      </c>
      <c r="D1419" t="s">
        <v>3041</v>
      </c>
      <c r="E1419" t="s">
        <v>3041</v>
      </c>
    </row>
    <row r="1420" spans="1:5" x14ac:dyDescent="0.25">
      <c r="A1420">
        <v>24000428</v>
      </c>
      <c r="B1420" t="s">
        <v>2992</v>
      </c>
      <c r="C1420" t="s">
        <v>3042</v>
      </c>
      <c r="D1420" t="s">
        <v>3042</v>
      </c>
      <c r="E1420" t="s">
        <v>2992</v>
      </c>
    </row>
    <row r="1421" spans="1:5" x14ac:dyDescent="0.25">
      <c r="A1421">
        <v>24000429</v>
      </c>
      <c r="B1421" t="s">
        <v>3043</v>
      </c>
      <c r="C1421" t="s">
        <v>3043</v>
      </c>
      <c r="D1421" t="s">
        <v>3043</v>
      </c>
      <c r="E1421" t="s">
        <v>3043</v>
      </c>
    </row>
    <row r="1422" spans="1:5" x14ac:dyDescent="0.25">
      <c r="A1422">
        <v>24000430</v>
      </c>
      <c r="B1422" t="s">
        <v>3044</v>
      </c>
      <c r="C1422" t="s">
        <v>3045</v>
      </c>
      <c r="D1422" t="s">
        <v>3045</v>
      </c>
      <c r="E1422" t="s">
        <v>3044</v>
      </c>
    </row>
    <row r="1423" spans="1:5" x14ac:dyDescent="0.25">
      <c r="A1423">
        <v>24000431</v>
      </c>
      <c r="B1423" t="s">
        <v>3046</v>
      </c>
      <c r="C1423" t="s">
        <v>3047</v>
      </c>
      <c r="D1423" t="s">
        <v>3047</v>
      </c>
      <c r="E1423" t="s">
        <v>3046</v>
      </c>
    </row>
    <row r="1424" spans="1:5" x14ac:dyDescent="0.25">
      <c r="A1424">
        <v>24000432</v>
      </c>
      <c r="B1424" t="s">
        <v>3048</v>
      </c>
      <c r="C1424" t="s">
        <v>3049</v>
      </c>
      <c r="D1424" t="s">
        <v>3049</v>
      </c>
      <c r="E1424" t="s">
        <v>3048</v>
      </c>
    </row>
    <row r="1425" spans="1:5" x14ac:dyDescent="0.25">
      <c r="A1425">
        <v>24000433</v>
      </c>
      <c r="B1425" t="s">
        <v>3050</v>
      </c>
      <c r="C1425" t="s">
        <v>3051</v>
      </c>
      <c r="D1425" t="s">
        <v>3051</v>
      </c>
      <c r="E1425" t="s">
        <v>3050</v>
      </c>
    </row>
    <row r="1426" spans="1:5" x14ac:dyDescent="0.25">
      <c r="A1426">
        <v>24000434</v>
      </c>
      <c r="B1426" t="s">
        <v>3052</v>
      </c>
      <c r="C1426" t="s">
        <v>2440</v>
      </c>
      <c r="D1426" t="s">
        <v>2440</v>
      </c>
      <c r="E1426" t="s">
        <v>3052</v>
      </c>
    </row>
    <row r="1427" spans="1:5" x14ac:dyDescent="0.25">
      <c r="A1427">
        <v>24000435</v>
      </c>
      <c r="B1427" t="s">
        <v>3053</v>
      </c>
      <c r="C1427" t="s">
        <v>3053</v>
      </c>
      <c r="D1427" t="s">
        <v>3053</v>
      </c>
      <c r="E1427" t="s">
        <v>3053</v>
      </c>
    </row>
    <row r="1428" spans="1:5" x14ac:dyDescent="0.25">
      <c r="A1428">
        <v>24000436</v>
      </c>
      <c r="B1428" t="s">
        <v>3054</v>
      </c>
      <c r="C1428" t="s">
        <v>3054</v>
      </c>
      <c r="D1428" t="s">
        <v>3054</v>
      </c>
      <c r="E1428" t="s">
        <v>3054</v>
      </c>
    </row>
    <row r="1429" spans="1:5" x14ac:dyDescent="0.25">
      <c r="A1429">
        <v>24000437</v>
      </c>
      <c r="B1429" t="s">
        <v>3055</v>
      </c>
      <c r="C1429" t="s">
        <v>3056</v>
      </c>
      <c r="D1429" t="s">
        <v>3056</v>
      </c>
      <c r="E1429" t="s">
        <v>3055</v>
      </c>
    </row>
    <row r="1430" spans="1:5" x14ac:dyDescent="0.25">
      <c r="A1430">
        <v>24000438</v>
      </c>
      <c r="B1430" t="s">
        <v>3057</v>
      </c>
      <c r="C1430" t="s">
        <v>3058</v>
      </c>
      <c r="D1430" t="s">
        <v>3058</v>
      </c>
      <c r="E1430" t="s">
        <v>3057</v>
      </c>
    </row>
    <row r="1431" spans="1:5" x14ac:dyDescent="0.25">
      <c r="A1431">
        <v>24000439</v>
      </c>
      <c r="B1431" t="s">
        <v>3059</v>
      </c>
      <c r="C1431" t="s">
        <v>3060</v>
      </c>
      <c r="D1431" t="s">
        <v>3060</v>
      </c>
      <c r="E1431" t="s">
        <v>3059</v>
      </c>
    </row>
    <row r="1432" spans="1:5" x14ac:dyDescent="0.25">
      <c r="A1432">
        <v>24000440</v>
      </c>
      <c r="B1432" t="s">
        <v>3061</v>
      </c>
      <c r="C1432" t="s">
        <v>3062</v>
      </c>
      <c r="D1432" t="s">
        <v>3062</v>
      </c>
      <c r="E1432" t="s">
        <v>3061</v>
      </c>
    </row>
    <row r="1433" spans="1:5" x14ac:dyDescent="0.25">
      <c r="A1433">
        <v>24000441</v>
      </c>
      <c r="B1433" t="s">
        <v>3063</v>
      </c>
      <c r="C1433" t="s">
        <v>3064</v>
      </c>
      <c r="D1433" t="s">
        <v>3064</v>
      </c>
      <c r="E1433" t="s">
        <v>3063</v>
      </c>
    </row>
    <row r="1434" spans="1:5" x14ac:dyDescent="0.25">
      <c r="A1434">
        <v>24000442</v>
      </c>
      <c r="B1434" t="s">
        <v>3065</v>
      </c>
      <c r="C1434" t="s">
        <v>2402</v>
      </c>
      <c r="D1434" t="s">
        <v>2402</v>
      </c>
      <c r="E1434" t="s">
        <v>3065</v>
      </c>
    </row>
    <row r="1435" spans="1:5" x14ac:dyDescent="0.25">
      <c r="A1435">
        <v>24000443</v>
      </c>
      <c r="B1435" t="s">
        <v>3066</v>
      </c>
      <c r="C1435" t="s">
        <v>3067</v>
      </c>
      <c r="D1435" t="s">
        <v>3067</v>
      </c>
      <c r="E1435" t="s">
        <v>3066</v>
      </c>
    </row>
    <row r="1436" spans="1:5" x14ac:dyDescent="0.25">
      <c r="A1436">
        <v>24000444</v>
      </c>
      <c r="B1436" t="s">
        <v>3068</v>
      </c>
      <c r="C1436" t="s">
        <v>3068</v>
      </c>
      <c r="D1436" t="s">
        <v>3068</v>
      </c>
      <c r="E1436" t="s">
        <v>3068</v>
      </c>
    </row>
    <row r="1437" spans="1:5" x14ac:dyDescent="0.25">
      <c r="A1437">
        <v>24000445</v>
      </c>
      <c r="B1437" t="s">
        <v>3069</v>
      </c>
      <c r="C1437" t="s">
        <v>3070</v>
      </c>
      <c r="D1437" t="s">
        <v>3070</v>
      </c>
      <c r="E1437" t="s">
        <v>3069</v>
      </c>
    </row>
    <row r="1438" spans="1:5" x14ac:dyDescent="0.25">
      <c r="A1438">
        <v>24000446</v>
      </c>
      <c r="B1438" t="s">
        <v>3071</v>
      </c>
      <c r="C1438" t="s">
        <v>3072</v>
      </c>
      <c r="D1438" t="s">
        <v>3072</v>
      </c>
      <c r="E1438" t="s">
        <v>3071</v>
      </c>
    </row>
    <row r="1439" spans="1:5" x14ac:dyDescent="0.25">
      <c r="A1439">
        <v>24000447</v>
      </c>
      <c r="B1439" t="s">
        <v>2677</v>
      </c>
      <c r="C1439" t="s">
        <v>2471</v>
      </c>
      <c r="D1439" t="s">
        <v>2471</v>
      </c>
      <c r="E1439" t="s">
        <v>2677</v>
      </c>
    </row>
    <row r="1440" spans="1:5" x14ac:dyDescent="0.25">
      <c r="A1440">
        <v>24000448</v>
      </c>
      <c r="B1440" t="s">
        <v>3073</v>
      </c>
      <c r="C1440" t="s">
        <v>3074</v>
      </c>
      <c r="D1440" t="s">
        <v>3074</v>
      </c>
      <c r="E1440" t="s">
        <v>3073</v>
      </c>
    </row>
    <row r="1441" spans="1:5" x14ac:dyDescent="0.25">
      <c r="A1441">
        <v>24000449</v>
      </c>
      <c r="B1441" t="s">
        <v>3075</v>
      </c>
      <c r="C1441" t="s">
        <v>3075</v>
      </c>
      <c r="D1441" t="s">
        <v>3075</v>
      </c>
      <c r="E1441" t="s">
        <v>3075</v>
      </c>
    </row>
    <row r="1442" spans="1:5" x14ac:dyDescent="0.25">
      <c r="A1442">
        <v>24000450</v>
      </c>
      <c r="B1442" t="s">
        <v>3076</v>
      </c>
      <c r="C1442" t="s">
        <v>3077</v>
      </c>
      <c r="D1442" t="s">
        <v>3077</v>
      </c>
      <c r="E1442" t="s">
        <v>3076</v>
      </c>
    </row>
    <row r="1443" spans="1:5" x14ac:dyDescent="0.25">
      <c r="A1443">
        <v>24000451</v>
      </c>
      <c r="B1443" t="s">
        <v>3078</v>
      </c>
      <c r="C1443" t="s">
        <v>3079</v>
      </c>
      <c r="D1443" t="s">
        <v>3079</v>
      </c>
      <c r="E1443" t="s">
        <v>3078</v>
      </c>
    </row>
    <row r="1444" spans="1:5" x14ac:dyDescent="0.25">
      <c r="A1444">
        <v>24000452</v>
      </c>
      <c r="B1444" t="s">
        <v>3080</v>
      </c>
      <c r="C1444" t="s">
        <v>3081</v>
      </c>
      <c r="D1444" t="s">
        <v>3081</v>
      </c>
      <c r="E1444" t="s">
        <v>3080</v>
      </c>
    </row>
    <row r="1445" spans="1:5" x14ac:dyDescent="0.25">
      <c r="A1445">
        <v>24000453</v>
      </c>
      <c r="B1445" t="s">
        <v>3082</v>
      </c>
      <c r="C1445" t="s">
        <v>2305</v>
      </c>
      <c r="D1445" t="s">
        <v>2305</v>
      </c>
      <c r="E1445" t="s">
        <v>3082</v>
      </c>
    </row>
    <row r="1446" spans="1:5" x14ac:dyDescent="0.25">
      <c r="A1446">
        <v>24000454</v>
      </c>
      <c r="B1446" t="s">
        <v>3083</v>
      </c>
      <c r="C1446" t="s">
        <v>3083</v>
      </c>
      <c r="D1446" t="s">
        <v>3083</v>
      </c>
      <c r="E1446" t="s">
        <v>3083</v>
      </c>
    </row>
    <row r="1447" spans="1:5" x14ac:dyDescent="0.25">
      <c r="A1447">
        <v>24000455</v>
      </c>
      <c r="B1447" t="s">
        <v>3084</v>
      </c>
      <c r="C1447" t="s">
        <v>3085</v>
      </c>
      <c r="D1447" t="s">
        <v>3085</v>
      </c>
      <c r="E1447" t="s">
        <v>3084</v>
      </c>
    </row>
    <row r="1448" spans="1:5" x14ac:dyDescent="0.25">
      <c r="A1448">
        <v>24000456</v>
      </c>
      <c r="B1448" t="s">
        <v>2429</v>
      </c>
      <c r="C1448" t="s">
        <v>2429</v>
      </c>
      <c r="D1448" t="s">
        <v>2429</v>
      </c>
      <c r="E1448" t="s">
        <v>2429</v>
      </c>
    </row>
    <row r="1449" spans="1:5" x14ac:dyDescent="0.25">
      <c r="A1449">
        <v>24000457</v>
      </c>
      <c r="B1449" t="s">
        <v>3086</v>
      </c>
      <c r="C1449" t="s">
        <v>3087</v>
      </c>
      <c r="D1449" t="s">
        <v>3087</v>
      </c>
      <c r="E1449" t="s">
        <v>3086</v>
      </c>
    </row>
    <row r="1450" spans="1:5" x14ac:dyDescent="0.25">
      <c r="A1450">
        <v>24000458</v>
      </c>
      <c r="B1450" t="s">
        <v>2677</v>
      </c>
      <c r="C1450" t="s">
        <v>2677</v>
      </c>
      <c r="D1450" t="s">
        <v>2677</v>
      </c>
      <c r="E1450" t="s">
        <v>2677</v>
      </c>
    </row>
    <row r="1451" spans="1:5" x14ac:dyDescent="0.25">
      <c r="A1451">
        <v>24000459</v>
      </c>
      <c r="B1451" t="s">
        <v>3031</v>
      </c>
      <c r="C1451" t="s">
        <v>3088</v>
      </c>
      <c r="D1451" t="s">
        <v>3088</v>
      </c>
      <c r="E1451" t="s">
        <v>3031</v>
      </c>
    </row>
    <row r="1452" spans="1:5" x14ac:dyDescent="0.25">
      <c r="A1452">
        <v>24000460</v>
      </c>
      <c r="B1452" t="s">
        <v>2999</v>
      </c>
      <c r="C1452" t="s">
        <v>3089</v>
      </c>
      <c r="D1452" t="s">
        <v>3089</v>
      </c>
      <c r="E1452" t="s">
        <v>2999</v>
      </c>
    </row>
    <row r="1453" spans="1:5" x14ac:dyDescent="0.25">
      <c r="A1453">
        <v>24000461</v>
      </c>
      <c r="B1453" t="s">
        <v>3090</v>
      </c>
      <c r="C1453" t="s">
        <v>3091</v>
      </c>
      <c r="D1453" t="s">
        <v>3091</v>
      </c>
      <c r="E1453" t="s">
        <v>3090</v>
      </c>
    </row>
    <row r="1454" spans="1:5" x14ac:dyDescent="0.25">
      <c r="A1454">
        <v>24000462</v>
      </c>
      <c r="B1454" t="s">
        <v>3086</v>
      </c>
      <c r="C1454" t="s">
        <v>3092</v>
      </c>
      <c r="D1454" t="s">
        <v>3092</v>
      </c>
      <c r="E1454" t="s">
        <v>3086</v>
      </c>
    </row>
    <row r="1455" spans="1:5" x14ac:dyDescent="0.25">
      <c r="A1455">
        <v>24000463</v>
      </c>
      <c r="B1455" t="s">
        <v>3093</v>
      </c>
      <c r="C1455" t="s">
        <v>2972</v>
      </c>
      <c r="D1455" t="s">
        <v>2972</v>
      </c>
      <c r="E1455" t="s">
        <v>3093</v>
      </c>
    </row>
    <row r="1456" spans="1:5" x14ac:dyDescent="0.25">
      <c r="A1456">
        <v>24000464</v>
      </c>
      <c r="B1456" t="s">
        <v>3094</v>
      </c>
      <c r="C1456" t="s">
        <v>2974</v>
      </c>
      <c r="D1456" t="s">
        <v>2974</v>
      </c>
      <c r="E1456" t="s">
        <v>3094</v>
      </c>
    </row>
    <row r="1457" spans="1:5" x14ac:dyDescent="0.25">
      <c r="A1457">
        <v>24000465</v>
      </c>
      <c r="B1457" t="s">
        <v>3095</v>
      </c>
      <c r="C1457" t="s">
        <v>2975</v>
      </c>
      <c r="D1457" t="s">
        <v>2975</v>
      </c>
      <c r="E1457" t="s">
        <v>3095</v>
      </c>
    </row>
    <row r="1458" spans="1:5" x14ac:dyDescent="0.25">
      <c r="A1458">
        <v>24000466</v>
      </c>
      <c r="B1458" t="s">
        <v>2942</v>
      </c>
      <c r="C1458" t="s">
        <v>3096</v>
      </c>
      <c r="D1458" t="s">
        <v>3096</v>
      </c>
      <c r="E1458" t="s">
        <v>2942</v>
      </c>
    </row>
    <row r="1459" spans="1:5" x14ac:dyDescent="0.25">
      <c r="A1459">
        <v>24000467</v>
      </c>
      <c r="B1459" t="s">
        <v>2867</v>
      </c>
      <c r="C1459" t="s">
        <v>3097</v>
      </c>
      <c r="D1459" t="s">
        <v>3097</v>
      </c>
      <c r="E1459" t="s">
        <v>2867</v>
      </c>
    </row>
    <row r="1460" spans="1:5" x14ac:dyDescent="0.25">
      <c r="A1460">
        <v>24000468</v>
      </c>
      <c r="B1460" t="s">
        <v>3098</v>
      </c>
      <c r="C1460" t="s">
        <v>3099</v>
      </c>
      <c r="D1460" t="s">
        <v>3099</v>
      </c>
      <c r="E1460" t="s">
        <v>3098</v>
      </c>
    </row>
    <row r="1461" spans="1:5" x14ac:dyDescent="0.25">
      <c r="A1461">
        <v>24000469</v>
      </c>
      <c r="B1461" t="s">
        <v>3100</v>
      </c>
      <c r="C1461" t="s">
        <v>3101</v>
      </c>
      <c r="D1461" t="s">
        <v>3101</v>
      </c>
      <c r="E1461" t="s">
        <v>3100</v>
      </c>
    </row>
    <row r="1462" spans="1:5" x14ac:dyDescent="0.25">
      <c r="A1462">
        <v>24000470</v>
      </c>
      <c r="B1462" t="s">
        <v>3102</v>
      </c>
      <c r="C1462" t="s">
        <v>3103</v>
      </c>
      <c r="D1462" t="s">
        <v>3103</v>
      </c>
      <c r="E1462" t="s">
        <v>3102</v>
      </c>
    </row>
    <row r="1463" spans="1:5" x14ac:dyDescent="0.25">
      <c r="A1463">
        <v>24000471</v>
      </c>
      <c r="B1463" t="s">
        <v>3104</v>
      </c>
      <c r="C1463" t="s">
        <v>3104</v>
      </c>
      <c r="D1463" t="s">
        <v>3104</v>
      </c>
      <c r="E1463" t="s">
        <v>3104</v>
      </c>
    </row>
    <row r="1464" spans="1:5" x14ac:dyDescent="0.25">
      <c r="A1464">
        <v>24000472</v>
      </c>
      <c r="B1464" t="s">
        <v>3105</v>
      </c>
      <c r="C1464" t="s">
        <v>3106</v>
      </c>
      <c r="D1464" t="s">
        <v>3106</v>
      </c>
      <c r="E1464" t="s">
        <v>3105</v>
      </c>
    </row>
    <row r="1465" spans="1:5" x14ac:dyDescent="0.25">
      <c r="A1465">
        <v>24000473</v>
      </c>
      <c r="B1465" t="s">
        <v>3107</v>
      </c>
      <c r="C1465" t="s">
        <v>3107</v>
      </c>
      <c r="D1465" t="s">
        <v>3107</v>
      </c>
      <c r="E1465" t="s">
        <v>3107</v>
      </c>
    </row>
    <row r="1466" spans="1:5" x14ac:dyDescent="0.25">
      <c r="A1466">
        <v>24000474</v>
      </c>
      <c r="B1466" t="s">
        <v>3108</v>
      </c>
      <c r="C1466" t="s">
        <v>3109</v>
      </c>
      <c r="D1466" t="s">
        <v>3109</v>
      </c>
      <c r="E1466" t="s">
        <v>3108</v>
      </c>
    </row>
    <row r="1467" spans="1:5" x14ac:dyDescent="0.25">
      <c r="A1467">
        <v>24000475</v>
      </c>
      <c r="B1467" t="s">
        <v>3110</v>
      </c>
      <c r="C1467" t="s">
        <v>3111</v>
      </c>
      <c r="D1467" t="s">
        <v>3111</v>
      </c>
      <c r="E1467" t="s">
        <v>3110</v>
      </c>
    </row>
    <row r="1468" spans="1:5" x14ac:dyDescent="0.25">
      <c r="A1468">
        <v>24000476</v>
      </c>
      <c r="B1468" t="s">
        <v>3112</v>
      </c>
      <c r="C1468" t="s">
        <v>3113</v>
      </c>
      <c r="D1468" t="s">
        <v>3113</v>
      </c>
      <c r="E1468" t="s">
        <v>3112</v>
      </c>
    </row>
    <row r="1469" spans="1:5" x14ac:dyDescent="0.25">
      <c r="A1469">
        <v>24000477</v>
      </c>
      <c r="B1469" t="s">
        <v>3114</v>
      </c>
      <c r="C1469" t="s">
        <v>3115</v>
      </c>
      <c r="D1469" t="s">
        <v>3115</v>
      </c>
      <c r="E1469" t="s">
        <v>3114</v>
      </c>
    </row>
    <row r="1470" spans="1:5" x14ac:dyDescent="0.25">
      <c r="A1470">
        <v>24000478</v>
      </c>
      <c r="B1470" t="s">
        <v>3116</v>
      </c>
      <c r="C1470" t="s">
        <v>3117</v>
      </c>
      <c r="D1470" t="s">
        <v>3117</v>
      </c>
      <c r="E1470" t="s">
        <v>3116</v>
      </c>
    </row>
    <row r="1471" spans="1:5" x14ac:dyDescent="0.25">
      <c r="A1471">
        <v>24000479</v>
      </c>
      <c r="B1471" t="s">
        <v>3118</v>
      </c>
      <c r="C1471" t="s">
        <v>2756</v>
      </c>
      <c r="D1471" t="s">
        <v>2756</v>
      </c>
      <c r="E1471" t="s">
        <v>3118</v>
      </c>
    </row>
    <row r="1472" spans="1:5" x14ac:dyDescent="0.25">
      <c r="A1472">
        <v>24000480</v>
      </c>
      <c r="B1472" t="s">
        <v>2758</v>
      </c>
      <c r="C1472" t="s">
        <v>2758</v>
      </c>
      <c r="D1472" t="s">
        <v>2758</v>
      </c>
      <c r="E1472" t="s">
        <v>2758</v>
      </c>
    </row>
    <row r="1473" spans="1:5" x14ac:dyDescent="0.25">
      <c r="A1473">
        <v>24000481</v>
      </c>
      <c r="B1473" t="s">
        <v>3119</v>
      </c>
      <c r="C1473" t="s">
        <v>3120</v>
      </c>
      <c r="D1473" t="s">
        <v>3120</v>
      </c>
      <c r="E1473" t="s">
        <v>3119</v>
      </c>
    </row>
    <row r="1474" spans="1:5" x14ac:dyDescent="0.25">
      <c r="A1474">
        <v>24000482</v>
      </c>
      <c r="B1474" t="s">
        <v>3121</v>
      </c>
      <c r="C1474" t="s">
        <v>3122</v>
      </c>
      <c r="D1474" t="s">
        <v>3122</v>
      </c>
      <c r="E1474" t="s">
        <v>3121</v>
      </c>
    </row>
    <row r="1475" spans="1:5" x14ac:dyDescent="0.25">
      <c r="A1475">
        <v>24000483</v>
      </c>
      <c r="B1475" t="s">
        <v>3123</v>
      </c>
      <c r="C1475" t="s">
        <v>3124</v>
      </c>
      <c r="D1475" t="s">
        <v>3124</v>
      </c>
      <c r="E1475" t="s">
        <v>3123</v>
      </c>
    </row>
    <row r="1476" spans="1:5" x14ac:dyDescent="0.25">
      <c r="A1476">
        <v>24000484</v>
      </c>
      <c r="B1476" t="s">
        <v>3125</v>
      </c>
      <c r="C1476" t="s">
        <v>3126</v>
      </c>
      <c r="D1476" t="s">
        <v>3126</v>
      </c>
      <c r="E1476" t="s">
        <v>3125</v>
      </c>
    </row>
    <row r="1477" spans="1:5" x14ac:dyDescent="0.25">
      <c r="A1477">
        <v>24000485</v>
      </c>
      <c r="B1477" t="s">
        <v>3127</v>
      </c>
      <c r="C1477" t="s">
        <v>3128</v>
      </c>
      <c r="D1477" t="s">
        <v>3128</v>
      </c>
      <c r="E1477" t="s">
        <v>3127</v>
      </c>
    </row>
    <row r="1478" spans="1:5" x14ac:dyDescent="0.25">
      <c r="A1478">
        <v>24000486</v>
      </c>
      <c r="B1478" t="s">
        <v>3129</v>
      </c>
      <c r="C1478" t="s">
        <v>3130</v>
      </c>
      <c r="D1478" t="s">
        <v>3130</v>
      </c>
      <c r="E1478" t="s">
        <v>3129</v>
      </c>
    </row>
    <row r="1479" spans="1:5" x14ac:dyDescent="0.25">
      <c r="A1479">
        <v>24000487</v>
      </c>
      <c r="B1479" t="s">
        <v>3131</v>
      </c>
      <c r="C1479" t="s">
        <v>3131</v>
      </c>
      <c r="D1479" t="s">
        <v>3131</v>
      </c>
      <c r="E1479" t="s">
        <v>3131</v>
      </c>
    </row>
    <row r="1480" spans="1:5" x14ac:dyDescent="0.25">
      <c r="A1480">
        <v>24000488</v>
      </c>
      <c r="B1480" t="s">
        <v>3132</v>
      </c>
      <c r="C1480" t="s">
        <v>3133</v>
      </c>
      <c r="D1480" t="s">
        <v>3133</v>
      </c>
      <c r="E1480" t="s">
        <v>3132</v>
      </c>
    </row>
    <row r="1481" spans="1:5" x14ac:dyDescent="0.25">
      <c r="A1481">
        <v>24000489</v>
      </c>
      <c r="B1481" t="s">
        <v>3134</v>
      </c>
      <c r="C1481" t="s">
        <v>3135</v>
      </c>
      <c r="D1481" t="s">
        <v>3135</v>
      </c>
      <c r="E1481" t="s">
        <v>3134</v>
      </c>
    </row>
    <row r="1482" spans="1:5" x14ac:dyDescent="0.25">
      <c r="A1482">
        <v>24000490</v>
      </c>
      <c r="B1482" t="s">
        <v>3136</v>
      </c>
      <c r="C1482" t="s">
        <v>3137</v>
      </c>
      <c r="D1482" t="s">
        <v>3137</v>
      </c>
      <c r="E1482" t="s">
        <v>3136</v>
      </c>
    </row>
    <row r="1483" spans="1:5" x14ac:dyDescent="0.25">
      <c r="A1483">
        <v>24000491</v>
      </c>
      <c r="B1483" t="s">
        <v>3138</v>
      </c>
      <c r="C1483" t="s">
        <v>3138</v>
      </c>
      <c r="D1483" t="s">
        <v>3138</v>
      </c>
      <c r="E1483" t="s">
        <v>3138</v>
      </c>
    </row>
    <row r="1484" spans="1:5" x14ac:dyDescent="0.25">
      <c r="A1484">
        <v>24000492</v>
      </c>
      <c r="B1484" t="s">
        <v>3139</v>
      </c>
      <c r="C1484" t="s">
        <v>3139</v>
      </c>
      <c r="D1484" t="s">
        <v>3139</v>
      </c>
      <c r="E1484" t="s">
        <v>3139</v>
      </c>
    </row>
    <row r="1485" spans="1:5" x14ac:dyDescent="0.25">
      <c r="A1485">
        <v>24000493</v>
      </c>
      <c r="B1485" t="s">
        <v>3140</v>
      </c>
      <c r="C1485" t="s">
        <v>512</v>
      </c>
      <c r="D1485" t="s">
        <v>512</v>
      </c>
      <c r="E1485" t="s">
        <v>3140</v>
      </c>
    </row>
    <row r="1486" spans="1:5" x14ac:dyDescent="0.25">
      <c r="A1486">
        <v>24000494</v>
      </c>
      <c r="B1486" t="s">
        <v>3141</v>
      </c>
      <c r="C1486" t="s">
        <v>3142</v>
      </c>
      <c r="D1486" t="s">
        <v>3142</v>
      </c>
      <c r="E1486" t="s">
        <v>3141</v>
      </c>
    </row>
    <row r="1487" spans="1:5" x14ac:dyDescent="0.25">
      <c r="A1487">
        <v>24000495</v>
      </c>
      <c r="B1487" t="s">
        <v>2020</v>
      </c>
      <c r="C1487" t="s">
        <v>3143</v>
      </c>
      <c r="D1487" t="s">
        <v>3143</v>
      </c>
      <c r="E1487" t="s">
        <v>2020</v>
      </c>
    </row>
    <row r="1488" spans="1:5" x14ac:dyDescent="0.25">
      <c r="A1488">
        <v>24000497</v>
      </c>
      <c r="B1488" t="s">
        <v>3144</v>
      </c>
      <c r="C1488" t="s">
        <v>3145</v>
      </c>
      <c r="D1488" t="s">
        <v>3145</v>
      </c>
      <c r="E1488" t="s">
        <v>3144</v>
      </c>
    </row>
    <row r="1489" spans="1:5" x14ac:dyDescent="0.25">
      <c r="A1489">
        <v>24000498</v>
      </c>
      <c r="B1489" t="s">
        <v>3146</v>
      </c>
      <c r="C1489" t="s">
        <v>544</v>
      </c>
      <c r="D1489" t="s">
        <v>544</v>
      </c>
      <c r="E1489" t="s">
        <v>3146</v>
      </c>
    </row>
    <row r="1490" spans="1:5" x14ac:dyDescent="0.25">
      <c r="A1490">
        <v>24000499</v>
      </c>
      <c r="B1490" t="s">
        <v>3147</v>
      </c>
      <c r="C1490" t="s">
        <v>3148</v>
      </c>
      <c r="D1490" t="s">
        <v>3148</v>
      </c>
      <c r="E1490" t="s">
        <v>3147</v>
      </c>
    </row>
    <row r="1491" spans="1:5" x14ac:dyDescent="0.25">
      <c r="A1491">
        <v>24000538</v>
      </c>
      <c r="B1491" t="s">
        <v>3149</v>
      </c>
      <c r="C1491" t="s">
        <v>3150</v>
      </c>
      <c r="D1491" t="s">
        <v>3150</v>
      </c>
      <c r="E1491" t="s">
        <v>3149</v>
      </c>
    </row>
    <row r="1492" spans="1:5" x14ac:dyDescent="0.25">
      <c r="A1492">
        <v>24000539</v>
      </c>
      <c r="B1492" t="s">
        <v>3151</v>
      </c>
      <c r="C1492" t="s">
        <v>3152</v>
      </c>
      <c r="D1492" t="s">
        <v>3152</v>
      </c>
      <c r="E1492" t="s">
        <v>3151</v>
      </c>
    </row>
    <row r="1493" spans="1:5" x14ac:dyDescent="0.25">
      <c r="A1493">
        <v>24000540</v>
      </c>
      <c r="B1493" t="s">
        <v>3153</v>
      </c>
      <c r="C1493" t="s">
        <v>3154</v>
      </c>
      <c r="D1493" t="s">
        <v>3154</v>
      </c>
      <c r="E1493" t="s">
        <v>3153</v>
      </c>
    </row>
    <row r="1494" spans="1:5" x14ac:dyDescent="0.25">
      <c r="A1494">
        <v>24000541</v>
      </c>
      <c r="B1494" t="s">
        <v>3155</v>
      </c>
      <c r="C1494" t="s">
        <v>3156</v>
      </c>
      <c r="D1494" t="s">
        <v>3156</v>
      </c>
      <c r="E1494" t="s">
        <v>3155</v>
      </c>
    </row>
    <row r="1495" spans="1:5" x14ac:dyDescent="0.25">
      <c r="A1495">
        <v>24000542</v>
      </c>
      <c r="B1495" t="s">
        <v>3157</v>
      </c>
      <c r="C1495" t="s">
        <v>2440</v>
      </c>
      <c r="D1495" t="s">
        <v>2440</v>
      </c>
      <c r="E1495" t="s">
        <v>3157</v>
      </c>
    </row>
    <row r="1496" spans="1:5" x14ac:dyDescent="0.25">
      <c r="A1496">
        <v>24000543</v>
      </c>
      <c r="B1496" t="s">
        <v>3158</v>
      </c>
      <c r="C1496" t="s">
        <v>3159</v>
      </c>
      <c r="D1496" t="s">
        <v>3159</v>
      </c>
      <c r="E1496" t="s">
        <v>3158</v>
      </c>
    </row>
    <row r="1497" spans="1:5" x14ac:dyDescent="0.25">
      <c r="A1497">
        <v>24000544</v>
      </c>
      <c r="B1497" t="s">
        <v>3160</v>
      </c>
      <c r="C1497" t="s">
        <v>3161</v>
      </c>
      <c r="D1497" t="s">
        <v>3161</v>
      </c>
      <c r="E1497" t="s">
        <v>3160</v>
      </c>
    </row>
    <row r="1498" spans="1:5" x14ac:dyDescent="0.25">
      <c r="A1498">
        <v>24000545</v>
      </c>
      <c r="B1498" t="s">
        <v>3162</v>
      </c>
      <c r="C1498" t="s">
        <v>3163</v>
      </c>
      <c r="D1498" t="s">
        <v>3163</v>
      </c>
      <c r="E1498" t="s">
        <v>3162</v>
      </c>
    </row>
    <row r="1499" spans="1:5" x14ac:dyDescent="0.25">
      <c r="A1499">
        <v>24000546</v>
      </c>
      <c r="B1499" t="s">
        <v>3164</v>
      </c>
      <c r="C1499" t="s">
        <v>3165</v>
      </c>
      <c r="D1499" t="s">
        <v>3165</v>
      </c>
      <c r="E1499" t="s">
        <v>3164</v>
      </c>
    </row>
    <row r="1500" spans="1:5" x14ac:dyDescent="0.25">
      <c r="A1500">
        <v>24000547</v>
      </c>
      <c r="B1500" t="s">
        <v>3166</v>
      </c>
      <c r="C1500" t="s">
        <v>3167</v>
      </c>
      <c r="D1500" t="s">
        <v>3167</v>
      </c>
      <c r="E1500" t="s">
        <v>3166</v>
      </c>
    </row>
    <row r="1501" spans="1:5" x14ac:dyDescent="0.25">
      <c r="A1501">
        <v>24000548</v>
      </c>
      <c r="B1501" t="s">
        <v>3168</v>
      </c>
      <c r="E1501" t="s">
        <v>3168</v>
      </c>
    </row>
    <row r="1502" spans="1:5" x14ac:dyDescent="0.25">
      <c r="A1502">
        <v>24000549</v>
      </c>
      <c r="B1502" t="s">
        <v>3169</v>
      </c>
      <c r="C1502" t="s">
        <v>3170</v>
      </c>
      <c r="D1502" t="s">
        <v>3170</v>
      </c>
      <c r="E1502" t="s">
        <v>3169</v>
      </c>
    </row>
    <row r="1503" spans="1:5" x14ac:dyDescent="0.25">
      <c r="A1503">
        <v>24000550</v>
      </c>
      <c r="B1503" t="s">
        <v>3171</v>
      </c>
      <c r="C1503" t="s">
        <v>3152</v>
      </c>
      <c r="D1503" t="s">
        <v>3152</v>
      </c>
      <c r="E1503" t="s">
        <v>3171</v>
      </c>
    </row>
    <row r="1504" spans="1:5" x14ac:dyDescent="0.25">
      <c r="A1504">
        <v>24000551</v>
      </c>
      <c r="B1504" t="s">
        <v>3172</v>
      </c>
      <c r="C1504" t="s">
        <v>3173</v>
      </c>
      <c r="D1504" t="s">
        <v>3173</v>
      </c>
      <c r="E1504" t="s">
        <v>3172</v>
      </c>
    </row>
    <row r="1505" spans="1:5" x14ac:dyDescent="0.25">
      <c r="A1505">
        <v>24000552</v>
      </c>
      <c r="B1505" t="s">
        <v>3174</v>
      </c>
      <c r="C1505" t="s">
        <v>3173</v>
      </c>
      <c r="D1505" t="s">
        <v>3173</v>
      </c>
      <c r="E1505" t="s">
        <v>3174</v>
      </c>
    </row>
    <row r="1506" spans="1:5" x14ac:dyDescent="0.25">
      <c r="A1506">
        <v>24000553</v>
      </c>
      <c r="B1506" t="s">
        <v>3175</v>
      </c>
      <c r="C1506" t="s">
        <v>3176</v>
      </c>
      <c r="D1506" t="s">
        <v>3176</v>
      </c>
      <c r="E1506" t="s">
        <v>3175</v>
      </c>
    </row>
    <row r="1507" spans="1:5" x14ac:dyDescent="0.25">
      <c r="A1507">
        <v>24000554</v>
      </c>
      <c r="B1507" t="s">
        <v>3177</v>
      </c>
      <c r="C1507" t="s">
        <v>3178</v>
      </c>
      <c r="D1507" t="s">
        <v>3178</v>
      </c>
      <c r="E1507" t="s">
        <v>3177</v>
      </c>
    </row>
    <row r="1508" spans="1:5" x14ac:dyDescent="0.25">
      <c r="A1508">
        <v>24000555</v>
      </c>
      <c r="B1508" t="s">
        <v>3179</v>
      </c>
      <c r="C1508" t="s">
        <v>3180</v>
      </c>
      <c r="D1508" t="s">
        <v>3180</v>
      </c>
      <c r="E1508" t="s">
        <v>3179</v>
      </c>
    </row>
    <row r="1509" spans="1:5" x14ac:dyDescent="0.25">
      <c r="A1509">
        <v>24000556</v>
      </c>
      <c r="B1509" t="s">
        <v>3158</v>
      </c>
      <c r="C1509" t="s">
        <v>3159</v>
      </c>
      <c r="D1509" t="s">
        <v>3159</v>
      </c>
      <c r="E1509" t="s">
        <v>3158</v>
      </c>
    </row>
    <row r="1510" spans="1:5" x14ac:dyDescent="0.25">
      <c r="A1510">
        <v>24000557</v>
      </c>
      <c r="B1510" t="s">
        <v>3181</v>
      </c>
      <c r="C1510" t="s">
        <v>3181</v>
      </c>
      <c r="D1510" t="s">
        <v>3181</v>
      </c>
      <c r="E1510" t="s">
        <v>3181</v>
      </c>
    </row>
    <row r="1511" spans="1:5" x14ac:dyDescent="0.25">
      <c r="A1511">
        <v>24000558</v>
      </c>
      <c r="B1511" t="s">
        <v>3182</v>
      </c>
      <c r="C1511" t="s">
        <v>3152</v>
      </c>
      <c r="D1511" t="s">
        <v>3152</v>
      </c>
      <c r="E1511" t="s">
        <v>3182</v>
      </c>
    </row>
    <row r="1512" spans="1:5" x14ac:dyDescent="0.25">
      <c r="A1512">
        <v>24000559</v>
      </c>
      <c r="B1512" t="s">
        <v>3183</v>
      </c>
      <c r="C1512" t="s">
        <v>3183</v>
      </c>
      <c r="D1512" t="s">
        <v>3183</v>
      </c>
      <c r="E1512" t="s">
        <v>3183</v>
      </c>
    </row>
    <row r="1513" spans="1:5" x14ac:dyDescent="0.25">
      <c r="A1513">
        <v>24000560</v>
      </c>
      <c r="B1513" t="s">
        <v>3184</v>
      </c>
      <c r="C1513" t="s">
        <v>3184</v>
      </c>
      <c r="D1513" t="s">
        <v>3184</v>
      </c>
      <c r="E1513" t="s">
        <v>3184</v>
      </c>
    </row>
    <row r="1514" spans="1:5" x14ac:dyDescent="0.25">
      <c r="A1514">
        <v>24000561</v>
      </c>
      <c r="B1514" t="s">
        <v>3185</v>
      </c>
      <c r="C1514" t="s">
        <v>3185</v>
      </c>
      <c r="D1514" t="s">
        <v>3185</v>
      </c>
      <c r="E1514" t="s">
        <v>3185</v>
      </c>
    </row>
    <row r="1515" spans="1:5" x14ac:dyDescent="0.25">
      <c r="A1515">
        <v>24000562</v>
      </c>
      <c r="B1515" t="s">
        <v>3186</v>
      </c>
      <c r="C1515" t="s">
        <v>3186</v>
      </c>
      <c r="D1515" t="s">
        <v>3186</v>
      </c>
      <c r="E1515" t="s">
        <v>3186</v>
      </c>
    </row>
    <row r="1516" spans="1:5" x14ac:dyDescent="0.25">
      <c r="A1516">
        <v>24000563</v>
      </c>
      <c r="B1516" t="s">
        <v>3187</v>
      </c>
      <c r="C1516" t="s">
        <v>3187</v>
      </c>
      <c r="D1516" t="s">
        <v>3187</v>
      </c>
      <c r="E1516" t="s">
        <v>3187</v>
      </c>
    </row>
    <row r="1517" spans="1:5" x14ac:dyDescent="0.25">
      <c r="A1517">
        <v>24000564</v>
      </c>
      <c r="B1517" t="s">
        <v>3188</v>
      </c>
      <c r="C1517" t="s">
        <v>3188</v>
      </c>
      <c r="D1517" t="s">
        <v>3188</v>
      </c>
      <c r="E1517" t="s">
        <v>3188</v>
      </c>
    </row>
    <row r="1518" spans="1:5" x14ac:dyDescent="0.25">
      <c r="A1518">
        <v>24000565</v>
      </c>
      <c r="B1518" t="s">
        <v>3189</v>
      </c>
      <c r="C1518" t="s">
        <v>3189</v>
      </c>
      <c r="D1518" t="s">
        <v>3189</v>
      </c>
      <c r="E1518" t="s">
        <v>3189</v>
      </c>
    </row>
    <row r="1519" spans="1:5" x14ac:dyDescent="0.25">
      <c r="A1519">
        <v>24000566</v>
      </c>
      <c r="B1519" t="s">
        <v>3190</v>
      </c>
      <c r="C1519" t="s">
        <v>3190</v>
      </c>
      <c r="D1519" t="s">
        <v>3190</v>
      </c>
      <c r="E1519" t="s">
        <v>3190</v>
      </c>
    </row>
    <row r="1520" spans="1:5" x14ac:dyDescent="0.25">
      <c r="A1520">
        <v>24000567</v>
      </c>
      <c r="B1520" t="s">
        <v>3191</v>
      </c>
      <c r="C1520" t="s">
        <v>3191</v>
      </c>
      <c r="D1520" t="s">
        <v>3191</v>
      </c>
      <c r="E1520" t="s">
        <v>3191</v>
      </c>
    </row>
    <row r="1521" spans="1:5" x14ac:dyDescent="0.25">
      <c r="A1521">
        <v>24000568</v>
      </c>
      <c r="B1521" t="s">
        <v>3192</v>
      </c>
      <c r="C1521" t="s">
        <v>3192</v>
      </c>
      <c r="D1521" t="s">
        <v>3192</v>
      </c>
      <c r="E1521" t="s">
        <v>3192</v>
      </c>
    </row>
    <row r="1522" spans="1:5" x14ac:dyDescent="0.25">
      <c r="A1522">
        <v>24000569</v>
      </c>
      <c r="B1522" t="s">
        <v>3193</v>
      </c>
      <c r="C1522" t="s">
        <v>3193</v>
      </c>
      <c r="D1522" t="s">
        <v>3193</v>
      </c>
      <c r="E1522" t="s">
        <v>3193</v>
      </c>
    </row>
    <row r="1523" spans="1:5" x14ac:dyDescent="0.25">
      <c r="A1523">
        <v>24000570</v>
      </c>
      <c r="B1523" t="s">
        <v>3194</v>
      </c>
      <c r="C1523" t="s">
        <v>3195</v>
      </c>
      <c r="D1523" t="s">
        <v>3195</v>
      </c>
      <c r="E1523" t="s">
        <v>3194</v>
      </c>
    </row>
    <row r="1524" spans="1:5" x14ac:dyDescent="0.25">
      <c r="A1524">
        <v>24000571</v>
      </c>
      <c r="B1524" t="s">
        <v>3196</v>
      </c>
      <c r="C1524" t="s">
        <v>3196</v>
      </c>
      <c r="D1524" t="s">
        <v>3196</v>
      </c>
      <c r="E1524" t="s">
        <v>3196</v>
      </c>
    </row>
    <row r="1525" spans="1:5" x14ac:dyDescent="0.25">
      <c r="A1525">
        <v>24000572</v>
      </c>
      <c r="B1525" t="s">
        <v>3197</v>
      </c>
      <c r="C1525" t="s">
        <v>3197</v>
      </c>
      <c r="D1525" t="s">
        <v>3197</v>
      </c>
      <c r="E1525" t="s">
        <v>3197</v>
      </c>
    </row>
    <row r="1526" spans="1:5" x14ac:dyDescent="0.25">
      <c r="A1526">
        <v>24000573</v>
      </c>
      <c r="B1526" t="s">
        <v>3198</v>
      </c>
      <c r="C1526" t="s">
        <v>3199</v>
      </c>
      <c r="D1526" t="s">
        <v>3199</v>
      </c>
      <c r="E1526" t="s">
        <v>3198</v>
      </c>
    </row>
    <row r="1527" spans="1:5" x14ac:dyDescent="0.25">
      <c r="A1527">
        <v>24000574</v>
      </c>
      <c r="B1527" t="s">
        <v>3200</v>
      </c>
      <c r="C1527" t="s">
        <v>3201</v>
      </c>
      <c r="D1527" t="s">
        <v>3201</v>
      </c>
      <c r="E1527" t="s">
        <v>3200</v>
      </c>
    </row>
    <row r="1528" spans="1:5" x14ac:dyDescent="0.25">
      <c r="A1528">
        <v>24000575</v>
      </c>
      <c r="B1528" t="s">
        <v>3202</v>
      </c>
      <c r="C1528" t="s">
        <v>3203</v>
      </c>
      <c r="D1528" t="s">
        <v>3203</v>
      </c>
      <c r="E1528" t="s">
        <v>3202</v>
      </c>
    </row>
    <row r="1529" spans="1:5" x14ac:dyDescent="0.25">
      <c r="A1529">
        <v>24000576</v>
      </c>
      <c r="B1529" t="s">
        <v>3204</v>
      </c>
      <c r="C1529" t="s">
        <v>3205</v>
      </c>
      <c r="D1529" t="s">
        <v>3205</v>
      </c>
      <c r="E1529" t="s">
        <v>3204</v>
      </c>
    </row>
    <row r="1530" spans="1:5" x14ac:dyDescent="0.25">
      <c r="A1530">
        <v>24000577</v>
      </c>
      <c r="B1530" t="s">
        <v>3206</v>
      </c>
      <c r="C1530" t="s">
        <v>2780</v>
      </c>
      <c r="D1530" t="s">
        <v>2780</v>
      </c>
      <c r="E1530" t="s">
        <v>3206</v>
      </c>
    </row>
    <row r="1531" spans="1:5" x14ac:dyDescent="0.25">
      <c r="A1531">
        <v>24000578</v>
      </c>
      <c r="B1531" t="s">
        <v>3207</v>
      </c>
      <c r="C1531" t="s">
        <v>2984</v>
      </c>
      <c r="D1531" t="s">
        <v>2984</v>
      </c>
      <c r="E1531" t="s">
        <v>3207</v>
      </c>
    </row>
    <row r="1532" spans="1:5" x14ac:dyDescent="0.25">
      <c r="A1532">
        <v>24000579</v>
      </c>
      <c r="B1532" t="s">
        <v>3208</v>
      </c>
      <c r="C1532" t="s">
        <v>3209</v>
      </c>
      <c r="D1532" t="s">
        <v>3209</v>
      </c>
      <c r="E1532" t="s">
        <v>3208</v>
      </c>
    </row>
    <row r="1533" spans="1:5" x14ac:dyDescent="0.25">
      <c r="A1533">
        <v>24000580</v>
      </c>
      <c r="B1533" t="s">
        <v>3210</v>
      </c>
      <c r="C1533" t="s">
        <v>3211</v>
      </c>
      <c r="D1533" t="s">
        <v>3211</v>
      </c>
      <c r="E1533" t="s">
        <v>3210</v>
      </c>
    </row>
    <row r="1534" spans="1:5" x14ac:dyDescent="0.25">
      <c r="A1534">
        <v>24000581</v>
      </c>
      <c r="B1534" t="s">
        <v>3212</v>
      </c>
      <c r="C1534" t="s">
        <v>3213</v>
      </c>
      <c r="D1534" t="s">
        <v>3213</v>
      </c>
      <c r="E1534" t="s">
        <v>3212</v>
      </c>
    </row>
    <row r="1535" spans="1:5" x14ac:dyDescent="0.25">
      <c r="A1535">
        <v>24000582</v>
      </c>
      <c r="B1535" t="s">
        <v>3214</v>
      </c>
      <c r="C1535" t="s">
        <v>3215</v>
      </c>
      <c r="D1535" t="s">
        <v>3215</v>
      </c>
      <c r="E1535" t="s">
        <v>3214</v>
      </c>
    </row>
    <row r="1536" spans="1:5" x14ac:dyDescent="0.25">
      <c r="A1536">
        <v>24000583</v>
      </c>
      <c r="B1536" t="s">
        <v>3216</v>
      </c>
      <c r="C1536" t="s">
        <v>3217</v>
      </c>
      <c r="D1536" t="s">
        <v>3217</v>
      </c>
      <c r="E1536" t="s">
        <v>3216</v>
      </c>
    </row>
    <row r="1537" spans="1:5" x14ac:dyDescent="0.25">
      <c r="A1537">
        <v>24000584</v>
      </c>
      <c r="B1537" t="s">
        <v>3218</v>
      </c>
      <c r="C1537" t="s">
        <v>3219</v>
      </c>
      <c r="D1537" t="s">
        <v>3219</v>
      </c>
      <c r="E1537" t="s">
        <v>3218</v>
      </c>
    </row>
    <row r="1538" spans="1:5" x14ac:dyDescent="0.25">
      <c r="A1538">
        <v>24000585</v>
      </c>
      <c r="B1538" t="s">
        <v>3220</v>
      </c>
      <c r="C1538" t="s">
        <v>3221</v>
      </c>
      <c r="D1538" t="s">
        <v>3221</v>
      </c>
      <c r="E1538" t="s">
        <v>3220</v>
      </c>
    </row>
    <row r="1539" spans="1:5" x14ac:dyDescent="0.25">
      <c r="A1539">
        <v>24000586</v>
      </c>
      <c r="B1539" t="s">
        <v>3222</v>
      </c>
      <c r="C1539" t="s">
        <v>2894</v>
      </c>
      <c r="D1539" t="s">
        <v>2894</v>
      </c>
      <c r="E1539" t="s">
        <v>3222</v>
      </c>
    </row>
    <row r="1540" spans="1:5" x14ac:dyDescent="0.25">
      <c r="A1540">
        <v>24000587</v>
      </c>
      <c r="B1540" t="s">
        <v>3223</v>
      </c>
      <c r="C1540" t="s">
        <v>2666</v>
      </c>
      <c r="D1540" t="s">
        <v>2666</v>
      </c>
      <c r="E1540" t="s">
        <v>3223</v>
      </c>
    </row>
    <row r="1541" spans="1:5" x14ac:dyDescent="0.25">
      <c r="A1541">
        <v>24000588</v>
      </c>
      <c r="B1541" t="s">
        <v>3224</v>
      </c>
      <c r="C1541" t="s">
        <v>2756</v>
      </c>
      <c r="D1541" t="s">
        <v>2756</v>
      </c>
      <c r="E1541" t="s">
        <v>3224</v>
      </c>
    </row>
    <row r="1542" spans="1:5" x14ac:dyDescent="0.25">
      <c r="A1542">
        <v>24000589</v>
      </c>
      <c r="B1542" t="s">
        <v>3225</v>
      </c>
      <c r="C1542" t="s">
        <v>2758</v>
      </c>
      <c r="D1542" t="s">
        <v>2758</v>
      </c>
      <c r="E1542" t="s">
        <v>3225</v>
      </c>
    </row>
    <row r="1543" spans="1:5" x14ac:dyDescent="0.25">
      <c r="A1543">
        <v>24000591</v>
      </c>
      <c r="B1543" t="s">
        <v>3226</v>
      </c>
      <c r="C1543" t="s">
        <v>2780</v>
      </c>
      <c r="D1543" t="s">
        <v>2780</v>
      </c>
      <c r="E1543" t="s">
        <v>3226</v>
      </c>
    </row>
    <row r="1544" spans="1:5" x14ac:dyDescent="0.25">
      <c r="A1544">
        <v>24000592</v>
      </c>
      <c r="B1544" t="s">
        <v>3227</v>
      </c>
      <c r="C1544" t="s">
        <v>3228</v>
      </c>
      <c r="D1544" t="s">
        <v>3228</v>
      </c>
      <c r="E1544" t="s">
        <v>3227</v>
      </c>
    </row>
    <row r="1545" spans="1:5" x14ac:dyDescent="0.25">
      <c r="A1545">
        <v>24000593</v>
      </c>
      <c r="B1545" t="s">
        <v>3229</v>
      </c>
      <c r="C1545" t="s">
        <v>3230</v>
      </c>
      <c r="D1545" t="s">
        <v>3230</v>
      </c>
      <c r="E1545" t="s">
        <v>3229</v>
      </c>
    </row>
    <row r="1546" spans="1:5" x14ac:dyDescent="0.25">
      <c r="A1546">
        <v>24000594</v>
      </c>
      <c r="B1546" t="s">
        <v>3231</v>
      </c>
      <c r="C1546" t="s">
        <v>3232</v>
      </c>
      <c r="D1546" t="s">
        <v>3232</v>
      </c>
      <c r="E1546" t="s">
        <v>3231</v>
      </c>
    </row>
    <row r="1547" spans="1:5" x14ac:dyDescent="0.25">
      <c r="A1547">
        <v>24000595</v>
      </c>
      <c r="B1547" t="s">
        <v>3233</v>
      </c>
      <c r="C1547" t="s">
        <v>3234</v>
      </c>
      <c r="D1547" t="s">
        <v>3234</v>
      </c>
      <c r="E1547" t="s">
        <v>3233</v>
      </c>
    </row>
    <row r="1548" spans="1:5" x14ac:dyDescent="0.25">
      <c r="A1548">
        <v>24000596</v>
      </c>
      <c r="B1548" t="s">
        <v>2994</v>
      </c>
      <c r="C1548" t="s">
        <v>3235</v>
      </c>
      <c r="D1548" t="s">
        <v>3235</v>
      </c>
      <c r="E1548" t="s">
        <v>2994</v>
      </c>
    </row>
    <row r="1549" spans="1:5" x14ac:dyDescent="0.25">
      <c r="A1549">
        <v>24000597</v>
      </c>
      <c r="B1549" t="s">
        <v>3236</v>
      </c>
      <c r="C1549" t="s">
        <v>3236</v>
      </c>
      <c r="D1549" t="s">
        <v>3236</v>
      </c>
      <c r="E1549" t="s">
        <v>3236</v>
      </c>
    </row>
    <row r="1550" spans="1:5" x14ac:dyDescent="0.25">
      <c r="A1550">
        <v>24000598</v>
      </c>
      <c r="B1550" t="s">
        <v>3171</v>
      </c>
      <c r="C1550" t="s">
        <v>3152</v>
      </c>
      <c r="D1550" t="s">
        <v>3152</v>
      </c>
      <c r="E1550" t="s">
        <v>3171</v>
      </c>
    </row>
    <row r="1551" spans="1:5" x14ac:dyDescent="0.25">
      <c r="A1551">
        <v>24000599</v>
      </c>
      <c r="B1551" t="s">
        <v>419</v>
      </c>
      <c r="C1551" t="s">
        <v>419</v>
      </c>
      <c r="D1551" t="s">
        <v>419</v>
      </c>
      <c r="E1551" t="s">
        <v>419</v>
      </c>
    </row>
    <row r="1552" spans="1:5" x14ac:dyDescent="0.25">
      <c r="A1552">
        <v>24000600</v>
      </c>
      <c r="B1552" t="s">
        <v>2022</v>
      </c>
      <c r="C1552" t="s">
        <v>2022</v>
      </c>
      <c r="D1552" t="s">
        <v>2022</v>
      </c>
      <c r="E1552" t="s">
        <v>2022</v>
      </c>
    </row>
    <row r="1553" spans="1:5" x14ac:dyDescent="0.25">
      <c r="A1553">
        <v>24000601</v>
      </c>
      <c r="B1553" t="s">
        <v>2024</v>
      </c>
      <c r="C1553" t="s">
        <v>2024</v>
      </c>
      <c r="D1553" t="s">
        <v>2024</v>
      </c>
      <c r="E1553" t="s">
        <v>2024</v>
      </c>
    </row>
    <row r="1554" spans="1:5" x14ac:dyDescent="0.25">
      <c r="A1554">
        <v>24000602</v>
      </c>
      <c r="B1554" t="s">
        <v>3193</v>
      </c>
      <c r="C1554" t="s">
        <v>3193</v>
      </c>
      <c r="D1554" t="s">
        <v>3193</v>
      </c>
      <c r="E1554" t="s">
        <v>3193</v>
      </c>
    </row>
    <row r="1555" spans="1:5" x14ac:dyDescent="0.25">
      <c r="A1555">
        <v>24000603</v>
      </c>
      <c r="B1555" t="s">
        <v>3237</v>
      </c>
      <c r="C1555" t="s">
        <v>3237</v>
      </c>
      <c r="D1555" t="s">
        <v>3237</v>
      </c>
      <c r="E1555" t="s">
        <v>3237</v>
      </c>
    </row>
    <row r="1556" spans="1:5" x14ac:dyDescent="0.25">
      <c r="A1556">
        <v>24000604</v>
      </c>
      <c r="B1556" t="s">
        <v>3238</v>
      </c>
      <c r="C1556" t="s">
        <v>3239</v>
      </c>
      <c r="D1556" t="s">
        <v>3239</v>
      </c>
      <c r="E1556" t="s">
        <v>3238</v>
      </c>
    </row>
    <row r="1557" spans="1:5" x14ac:dyDescent="0.25">
      <c r="A1557">
        <v>24000605</v>
      </c>
      <c r="B1557" t="s">
        <v>3240</v>
      </c>
      <c r="C1557" t="s">
        <v>3240</v>
      </c>
      <c r="D1557" t="s">
        <v>3240</v>
      </c>
      <c r="E1557" t="s">
        <v>3240</v>
      </c>
    </row>
    <row r="1558" spans="1:5" x14ac:dyDescent="0.25">
      <c r="A1558">
        <v>24000606</v>
      </c>
      <c r="B1558" t="s">
        <v>3227</v>
      </c>
      <c r="C1558" t="s">
        <v>3241</v>
      </c>
      <c r="D1558" t="s">
        <v>3241</v>
      </c>
      <c r="E1558" t="s">
        <v>3227</v>
      </c>
    </row>
    <row r="1559" spans="1:5" x14ac:dyDescent="0.25">
      <c r="A1559">
        <v>24000607</v>
      </c>
      <c r="B1559" t="s">
        <v>3242</v>
      </c>
      <c r="C1559" t="s">
        <v>3243</v>
      </c>
      <c r="D1559" t="s">
        <v>3243</v>
      </c>
      <c r="E1559" t="s">
        <v>3242</v>
      </c>
    </row>
    <row r="1560" spans="1:5" x14ac:dyDescent="0.25">
      <c r="A1560">
        <v>24000608</v>
      </c>
      <c r="B1560" t="s">
        <v>3244</v>
      </c>
      <c r="C1560" t="s">
        <v>3245</v>
      </c>
      <c r="D1560" t="s">
        <v>3245</v>
      </c>
      <c r="E1560" t="s">
        <v>3244</v>
      </c>
    </row>
    <row r="1561" spans="1:5" x14ac:dyDescent="0.25">
      <c r="A1561">
        <v>24000609</v>
      </c>
      <c r="B1561" t="s">
        <v>3246</v>
      </c>
      <c r="C1561" t="s">
        <v>3247</v>
      </c>
      <c r="D1561" t="s">
        <v>3247</v>
      </c>
      <c r="E1561" t="s">
        <v>3246</v>
      </c>
    </row>
    <row r="1562" spans="1:5" x14ac:dyDescent="0.25">
      <c r="A1562">
        <v>24000610</v>
      </c>
      <c r="B1562" t="s">
        <v>2885</v>
      </c>
      <c r="C1562" t="s">
        <v>3248</v>
      </c>
      <c r="D1562" t="s">
        <v>3248</v>
      </c>
      <c r="E1562" t="s">
        <v>2885</v>
      </c>
    </row>
    <row r="1563" spans="1:5" x14ac:dyDescent="0.25">
      <c r="A1563">
        <v>24000611</v>
      </c>
      <c r="B1563" t="s">
        <v>2887</v>
      </c>
      <c r="C1563" t="s">
        <v>3249</v>
      </c>
      <c r="D1563" t="s">
        <v>3249</v>
      </c>
      <c r="E1563" t="s">
        <v>2887</v>
      </c>
    </row>
    <row r="1564" spans="1:5" x14ac:dyDescent="0.25">
      <c r="A1564">
        <v>24000612</v>
      </c>
      <c r="B1564" t="s">
        <v>3250</v>
      </c>
      <c r="C1564" t="s">
        <v>3251</v>
      </c>
      <c r="D1564" t="s">
        <v>3251</v>
      </c>
      <c r="E1564" t="s">
        <v>3250</v>
      </c>
    </row>
    <row r="1565" spans="1:5" x14ac:dyDescent="0.25">
      <c r="A1565">
        <v>24000613</v>
      </c>
      <c r="B1565" t="s">
        <v>3252</v>
      </c>
      <c r="C1565" t="s">
        <v>3253</v>
      </c>
      <c r="D1565" t="s">
        <v>3253</v>
      </c>
      <c r="E1565" t="s">
        <v>3252</v>
      </c>
    </row>
    <row r="1566" spans="1:5" x14ac:dyDescent="0.25">
      <c r="A1566">
        <v>24000614</v>
      </c>
      <c r="B1566" t="s">
        <v>3254</v>
      </c>
      <c r="C1566" t="s">
        <v>3255</v>
      </c>
      <c r="D1566" t="s">
        <v>3255</v>
      </c>
      <c r="E1566" t="s">
        <v>3254</v>
      </c>
    </row>
    <row r="1567" spans="1:5" x14ac:dyDescent="0.25">
      <c r="A1567">
        <v>24000615</v>
      </c>
      <c r="B1567" t="s">
        <v>3256</v>
      </c>
      <c r="E1567" t="s">
        <v>3256</v>
      </c>
    </row>
    <row r="1568" spans="1:5" x14ac:dyDescent="0.25">
      <c r="A1568">
        <v>24000616</v>
      </c>
      <c r="B1568" t="s">
        <v>3257</v>
      </c>
      <c r="C1568" t="s">
        <v>3258</v>
      </c>
      <c r="D1568" t="s">
        <v>3258</v>
      </c>
      <c r="E1568" t="s">
        <v>3257</v>
      </c>
    </row>
    <row r="1569" spans="1:5" x14ac:dyDescent="0.25">
      <c r="A1569">
        <v>24000617</v>
      </c>
      <c r="B1569" t="s">
        <v>3259</v>
      </c>
      <c r="C1569" t="s">
        <v>2911</v>
      </c>
      <c r="D1569" t="s">
        <v>2911</v>
      </c>
      <c r="E1569" t="s">
        <v>3259</v>
      </c>
    </row>
    <row r="1570" spans="1:5" x14ac:dyDescent="0.25">
      <c r="A1570">
        <v>24000618</v>
      </c>
      <c r="B1570" t="s">
        <v>3260</v>
      </c>
      <c r="C1570" t="s">
        <v>3261</v>
      </c>
      <c r="D1570" t="s">
        <v>3261</v>
      </c>
      <c r="E1570" t="s">
        <v>3260</v>
      </c>
    </row>
    <row r="1571" spans="1:5" x14ac:dyDescent="0.25">
      <c r="A1571">
        <v>24000619</v>
      </c>
      <c r="B1571" t="s">
        <v>3262</v>
      </c>
      <c r="C1571" t="s">
        <v>3263</v>
      </c>
      <c r="D1571" t="s">
        <v>3263</v>
      </c>
      <c r="E1571" t="s">
        <v>3262</v>
      </c>
    </row>
    <row r="1572" spans="1:5" x14ac:dyDescent="0.25">
      <c r="A1572">
        <v>24000620</v>
      </c>
      <c r="B1572" t="s">
        <v>3264</v>
      </c>
      <c r="C1572" t="s">
        <v>3265</v>
      </c>
      <c r="D1572" t="s">
        <v>3265</v>
      </c>
      <c r="E1572" t="s">
        <v>3264</v>
      </c>
    </row>
    <row r="1573" spans="1:5" x14ac:dyDescent="0.25">
      <c r="A1573">
        <v>24000621</v>
      </c>
      <c r="B1573" t="s">
        <v>3266</v>
      </c>
      <c r="C1573" t="s">
        <v>3267</v>
      </c>
      <c r="D1573" t="s">
        <v>3267</v>
      </c>
      <c r="E1573" t="s">
        <v>3266</v>
      </c>
    </row>
    <row r="1574" spans="1:5" x14ac:dyDescent="0.25">
      <c r="A1574">
        <v>24000622</v>
      </c>
      <c r="B1574" t="s">
        <v>3268</v>
      </c>
      <c r="C1574" t="s">
        <v>3269</v>
      </c>
      <c r="D1574" t="s">
        <v>3269</v>
      </c>
      <c r="E1574" t="s">
        <v>3268</v>
      </c>
    </row>
    <row r="1575" spans="1:5" x14ac:dyDescent="0.25">
      <c r="A1575">
        <v>24000623</v>
      </c>
      <c r="B1575" t="s">
        <v>3270</v>
      </c>
      <c r="C1575" t="s">
        <v>3271</v>
      </c>
      <c r="D1575" t="s">
        <v>3271</v>
      </c>
      <c r="E1575" t="s">
        <v>3270</v>
      </c>
    </row>
    <row r="1576" spans="1:5" x14ac:dyDescent="0.25">
      <c r="A1576">
        <v>24000624</v>
      </c>
      <c r="B1576" t="s">
        <v>3272</v>
      </c>
      <c r="E1576" t="s">
        <v>3272</v>
      </c>
    </row>
    <row r="1577" spans="1:5" x14ac:dyDescent="0.25">
      <c r="A1577">
        <v>24000625</v>
      </c>
      <c r="B1577" t="s">
        <v>3273</v>
      </c>
      <c r="E1577" t="s">
        <v>3273</v>
      </c>
    </row>
    <row r="1578" spans="1:5" x14ac:dyDescent="0.25">
      <c r="A1578">
        <v>24000626</v>
      </c>
      <c r="B1578" t="s">
        <v>3274</v>
      </c>
      <c r="C1578" t="s">
        <v>3275</v>
      </c>
      <c r="D1578" t="s">
        <v>3275</v>
      </c>
      <c r="E1578" t="s">
        <v>3274</v>
      </c>
    </row>
    <row r="1579" spans="1:5" x14ac:dyDescent="0.25">
      <c r="A1579">
        <v>24000627</v>
      </c>
      <c r="B1579" t="s">
        <v>3276</v>
      </c>
      <c r="C1579" t="s">
        <v>3277</v>
      </c>
      <c r="D1579" t="s">
        <v>3277</v>
      </c>
      <c r="E1579" t="s">
        <v>3276</v>
      </c>
    </row>
    <row r="1580" spans="1:5" x14ac:dyDescent="0.25">
      <c r="A1580">
        <v>24000628</v>
      </c>
      <c r="B1580" t="s">
        <v>3278</v>
      </c>
      <c r="C1580" t="s">
        <v>3279</v>
      </c>
      <c r="D1580" t="s">
        <v>3279</v>
      </c>
      <c r="E1580" t="s">
        <v>3278</v>
      </c>
    </row>
    <row r="1581" spans="1:5" x14ac:dyDescent="0.25">
      <c r="A1581">
        <v>24000629</v>
      </c>
      <c r="B1581" t="s">
        <v>3280</v>
      </c>
      <c r="C1581" t="s">
        <v>3281</v>
      </c>
      <c r="D1581" t="s">
        <v>3281</v>
      </c>
      <c r="E1581" t="s">
        <v>3280</v>
      </c>
    </row>
    <row r="1582" spans="1:5" x14ac:dyDescent="0.25">
      <c r="A1582">
        <v>24000630</v>
      </c>
      <c r="B1582" t="s">
        <v>3282</v>
      </c>
      <c r="C1582" t="s">
        <v>3283</v>
      </c>
      <c r="D1582" t="s">
        <v>3283</v>
      </c>
      <c r="E1582" t="s">
        <v>3282</v>
      </c>
    </row>
    <row r="1583" spans="1:5" x14ac:dyDescent="0.25">
      <c r="A1583">
        <v>24000631</v>
      </c>
      <c r="B1583" t="s">
        <v>3284</v>
      </c>
      <c r="C1583" t="s">
        <v>3265</v>
      </c>
      <c r="D1583" t="s">
        <v>3265</v>
      </c>
      <c r="E1583" t="s">
        <v>3284</v>
      </c>
    </row>
    <row r="1584" spans="1:5" x14ac:dyDescent="0.25">
      <c r="A1584">
        <v>24000632</v>
      </c>
      <c r="B1584" t="s">
        <v>3285</v>
      </c>
      <c r="C1584" t="s">
        <v>3286</v>
      </c>
      <c r="D1584" t="s">
        <v>3286</v>
      </c>
      <c r="E1584" t="s">
        <v>3285</v>
      </c>
    </row>
    <row r="1585" spans="1:5" x14ac:dyDescent="0.25">
      <c r="A1585">
        <v>24000633</v>
      </c>
      <c r="B1585" t="s">
        <v>3287</v>
      </c>
      <c r="C1585" t="s">
        <v>3288</v>
      </c>
      <c r="D1585" t="s">
        <v>3288</v>
      </c>
      <c r="E1585" t="s">
        <v>3287</v>
      </c>
    </row>
    <row r="1586" spans="1:5" x14ac:dyDescent="0.25">
      <c r="A1586">
        <v>24000634</v>
      </c>
      <c r="B1586" t="s">
        <v>3289</v>
      </c>
      <c r="C1586" t="s">
        <v>3290</v>
      </c>
      <c r="D1586" t="s">
        <v>3290</v>
      </c>
      <c r="E1586" t="s">
        <v>3289</v>
      </c>
    </row>
    <row r="1587" spans="1:5" x14ac:dyDescent="0.25">
      <c r="A1587">
        <v>24000635</v>
      </c>
      <c r="B1587" t="s">
        <v>3291</v>
      </c>
      <c r="C1587" t="s">
        <v>3292</v>
      </c>
      <c r="D1587" t="s">
        <v>3292</v>
      </c>
      <c r="E1587" t="s">
        <v>3291</v>
      </c>
    </row>
    <row r="1588" spans="1:5" x14ac:dyDescent="0.25">
      <c r="A1588">
        <v>24000636</v>
      </c>
      <c r="B1588" t="s">
        <v>3293</v>
      </c>
      <c r="C1588" t="s">
        <v>3294</v>
      </c>
      <c r="D1588" t="s">
        <v>3294</v>
      </c>
      <c r="E1588" t="s">
        <v>3293</v>
      </c>
    </row>
    <row r="1589" spans="1:5" x14ac:dyDescent="0.25">
      <c r="A1589">
        <v>24000637</v>
      </c>
      <c r="B1589" t="s">
        <v>3295</v>
      </c>
      <c r="C1589" t="s">
        <v>3296</v>
      </c>
      <c r="D1589" t="s">
        <v>3296</v>
      </c>
      <c r="E1589" t="s">
        <v>3295</v>
      </c>
    </row>
    <row r="1590" spans="1:5" x14ac:dyDescent="0.25">
      <c r="A1590">
        <v>24000638</v>
      </c>
      <c r="B1590" t="s">
        <v>3297</v>
      </c>
      <c r="C1590" t="s">
        <v>3298</v>
      </c>
      <c r="D1590" t="s">
        <v>3298</v>
      </c>
      <c r="E1590" t="s">
        <v>3297</v>
      </c>
    </row>
    <row r="1591" spans="1:5" x14ac:dyDescent="0.25">
      <c r="A1591">
        <v>24000639</v>
      </c>
      <c r="B1591" t="s">
        <v>3299</v>
      </c>
      <c r="C1591" t="s">
        <v>3300</v>
      </c>
      <c r="D1591" t="s">
        <v>3300</v>
      </c>
      <c r="E1591" t="s">
        <v>3299</v>
      </c>
    </row>
    <row r="1592" spans="1:5" x14ac:dyDescent="0.25">
      <c r="A1592">
        <v>24000640</v>
      </c>
      <c r="B1592" t="s">
        <v>3301</v>
      </c>
      <c r="C1592" t="s">
        <v>2746</v>
      </c>
      <c r="D1592" t="s">
        <v>2746</v>
      </c>
      <c r="E1592" t="s">
        <v>3301</v>
      </c>
    </row>
    <row r="1593" spans="1:5" x14ac:dyDescent="0.25">
      <c r="A1593">
        <v>24000641</v>
      </c>
      <c r="B1593" t="s">
        <v>3302</v>
      </c>
      <c r="C1593" t="s">
        <v>3303</v>
      </c>
      <c r="D1593" t="s">
        <v>3303</v>
      </c>
      <c r="E1593" t="s">
        <v>3302</v>
      </c>
    </row>
    <row r="1594" spans="1:5" x14ac:dyDescent="0.25">
      <c r="A1594">
        <v>24000642</v>
      </c>
      <c r="B1594" t="s">
        <v>3304</v>
      </c>
      <c r="C1594" t="s">
        <v>3305</v>
      </c>
      <c r="D1594" t="s">
        <v>3305</v>
      </c>
      <c r="E1594" t="s">
        <v>3304</v>
      </c>
    </row>
    <row r="1595" spans="1:5" x14ac:dyDescent="0.25">
      <c r="A1595">
        <v>24000643</v>
      </c>
      <c r="B1595" t="s">
        <v>3306</v>
      </c>
      <c r="C1595" t="s">
        <v>3307</v>
      </c>
      <c r="D1595" t="s">
        <v>3307</v>
      </c>
      <c r="E1595" t="s">
        <v>3306</v>
      </c>
    </row>
    <row r="1596" spans="1:5" x14ac:dyDescent="0.25">
      <c r="A1596">
        <v>24000644</v>
      </c>
      <c r="B1596" t="s">
        <v>3308</v>
      </c>
      <c r="C1596" t="s">
        <v>3309</v>
      </c>
      <c r="D1596" t="s">
        <v>3309</v>
      </c>
      <c r="E1596" t="s">
        <v>3308</v>
      </c>
    </row>
    <row r="1597" spans="1:5" x14ac:dyDescent="0.25">
      <c r="A1597">
        <v>24000645</v>
      </c>
      <c r="B1597" t="s">
        <v>3310</v>
      </c>
      <c r="C1597" t="s">
        <v>2717</v>
      </c>
      <c r="D1597" t="s">
        <v>2717</v>
      </c>
      <c r="E1597" t="s">
        <v>3310</v>
      </c>
    </row>
    <row r="1598" spans="1:5" x14ac:dyDescent="0.25">
      <c r="A1598">
        <v>24000646</v>
      </c>
      <c r="B1598" t="s">
        <v>3311</v>
      </c>
      <c r="C1598" t="s">
        <v>3311</v>
      </c>
      <c r="D1598" t="s">
        <v>3311</v>
      </c>
      <c r="E1598" t="s">
        <v>3311</v>
      </c>
    </row>
    <row r="1599" spans="1:5" x14ac:dyDescent="0.25">
      <c r="A1599">
        <v>24000647</v>
      </c>
      <c r="B1599" t="s">
        <v>3312</v>
      </c>
      <c r="C1599" t="s">
        <v>3312</v>
      </c>
      <c r="D1599" t="s">
        <v>3312</v>
      </c>
      <c r="E1599" t="s">
        <v>3312</v>
      </c>
    </row>
    <row r="1600" spans="1:5" x14ac:dyDescent="0.25">
      <c r="A1600">
        <v>24000648</v>
      </c>
      <c r="B1600" t="s">
        <v>3313</v>
      </c>
      <c r="C1600" t="s">
        <v>3314</v>
      </c>
      <c r="D1600" t="s">
        <v>3314</v>
      </c>
      <c r="E1600" t="s">
        <v>3313</v>
      </c>
    </row>
    <row r="1601" spans="1:5" x14ac:dyDescent="0.25">
      <c r="A1601">
        <v>24000649</v>
      </c>
      <c r="B1601" t="s">
        <v>3315</v>
      </c>
      <c r="C1601" t="s">
        <v>3296</v>
      </c>
      <c r="D1601" t="s">
        <v>3296</v>
      </c>
      <c r="E1601" t="s">
        <v>3315</v>
      </c>
    </row>
    <row r="1602" spans="1:5" x14ac:dyDescent="0.25">
      <c r="A1602">
        <v>24000650</v>
      </c>
      <c r="B1602" t="s">
        <v>3316</v>
      </c>
      <c r="C1602" t="s">
        <v>3316</v>
      </c>
      <c r="D1602" t="s">
        <v>3316</v>
      </c>
      <c r="E1602" t="s">
        <v>3316</v>
      </c>
    </row>
    <row r="1603" spans="1:5" x14ac:dyDescent="0.25">
      <c r="A1603">
        <v>24000651</v>
      </c>
      <c r="B1603" t="s">
        <v>3317</v>
      </c>
      <c r="C1603" t="s">
        <v>3317</v>
      </c>
      <c r="D1603" t="s">
        <v>3317</v>
      </c>
      <c r="E1603" t="s">
        <v>3317</v>
      </c>
    </row>
    <row r="1604" spans="1:5" x14ac:dyDescent="0.25">
      <c r="A1604">
        <v>24000652</v>
      </c>
      <c r="B1604" t="s">
        <v>3318</v>
      </c>
      <c r="C1604" t="s">
        <v>2717</v>
      </c>
      <c r="D1604" t="s">
        <v>2717</v>
      </c>
      <c r="E1604" t="s">
        <v>3318</v>
      </c>
    </row>
    <row r="1605" spans="1:5" x14ac:dyDescent="0.25">
      <c r="A1605">
        <v>24000653</v>
      </c>
      <c r="B1605" t="s">
        <v>3319</v>
      </c>
      <c r="C1605" t="s">
        <v>3320</v>
      </c>
      <c r="D1605" t="s">
        <v>3320</v>
      </c>
      <c r="E1605" t="s">
        <v>3319</v>
      </c>
    </row>
    <row r="1606" spans="1:5" x14ac:dyDescent="0.25">
      <c r="A1606">
        <v>24000654</v>
      </c>
      <c r="B1606" t="s">
        <v>3321</v>
      </c>
      <c r="C1606" t="s">
        <v>3322</v>
      </c>
      <c r="D1606" t="s">
        <v>3322</v>
      </c>
      <c r="E1606" t="s">
        <v>3321</v>
      </c>
    </row>
    <row r="1607" spans="1:5" x14ac:dyDescent="0.25">
      <c r="A1607">
        <v>24000655</v>
      </c>
      <c r="B1607" t="s">
        <v>2608</v>
      </c>
      <c r="C1607" t="s">
        <v>2608</v>
      </c>
      <c r="D1607" t="s">
        <v>2608</v>
      </c>
      <c r="E1607" t="s">
        <v>2608</v>
      </c>
    </row>
    <row r="1608" spans="1:5" x14ac:dyDescent="0.25">
      <c r="A1608">
        <v>24000656</v>
      </c>
      <c r="B1608" t="s">
        <v>3323</v>
      </c>
      <c r="C1608" t="s">
        <v>3323</v>
      </c>
      <c r="D1608" t="s">
        <v>3323</v>
      </c>
      <c r="E1608" t="s">
        <v>3323</v>
      </c>
    </row>
    <row r="1609" spans="1:5" x14ac:dyDescent="0.25">
      <c r="A1609">
        <v>24000657</v>
      </c>
      <c r="B1609" t="s">
        <v>3324</v>
      </c>
      <c r="C1609" t="s">
        <v>3325</v>
      </c>
      <c r="D1609" t="s">
        <v>3325</v>
      </c>
      <c r="E1609" t="s">
        <v>3324</v>
      </c>
    </row>
    <row r="1610" spans="1:5" x14ac:dyDescent="0.25">
      <c r="A1610">
        <v>24000658</v>
      </c>
      <c r="B1610" t="s">
        <v>3326</v>
      </c>
      <c r="C1610" t="s">
        <v>3327</v>
      </c>
      <c r="D1610" t="s">
        <v>3327</v>
      </c>
      <c r="E1610" t="s">
        <v>3326</v>
      </c>
    </row>
    <row r="1611" spans="1:5" x14ac:dyDescent="0.25">
      <c r="A1611">
        <v>24000659</v>
      </c>
      <c r="B1611" t="s">
        <v>3326</v>
      </c>
      <c r="C1611" t="s">
        <v>3328</v>
      </c>
      <c r="D1611" t="s">
        <v>3328</v>
      </c>
      <c r="E1611" t="s">
        <v>3326</v>
      </c>
    </row>
    <row r="1612" spans="1:5" x14ac:dyDescent="0.25">
      <c r="A1612">
        <v>24000660</v>
      </c>
      <c r="B1612" t="s">
        <v>3329</v>
      </c>
      <c r="C1612" t="s">
        <v>2617</v>
      </c>
      <c r="D1612" t="s">
        <v>2617</v>
      </c>
      <c r="E1612" t="s">
        <v>3329</v>
      </c>
    </row>
    <row r="1613" spans="1:5" x14ac:dyDescent="0.25">
      <c r="A1613">
        <v>24000661</v>
      </c>
      <c r="B1613" t="s">
        <v>3330</v>
      </c>
      <c r="C1613" t="s">
        <v>3331</v>
      </c>
      <c r="D1613" t="s">
        <v>3331</v>
      </c>
      <c r="E1613" t="s">
        <v>3330</v>
      </c>
    </row>
    <row r="1614" spans="1:5" x14ac:dyDescent="0.25">
      <c r="A1614">
        <v>24000662</v>
      </c>
      <c r="B1614" t="s">
        <v>3332</v>
      </c>
      <c r="C1614" t="s">
        <v>3333</v>
      </c>
      <c r="D1614" t="s">
        <v>3333</v>
      </c>
      <c r="E1614" t="s">
        <v>3332</v>
      </c>
    </row>
    <row r="1615" spans="1:5" x14ac:dyDescent="0.25">
      <c r="A1615">
        <v>24000663</v>
      </c>
      <c r="B1615" t="s">
        <v>3334</v>
      </c>
      <c r="C1615" t="s">
        <v>3334</v>
      </c>
      <c r="D1615" t="s">
        <v>3334</v>
      </c>
      <c r="E1615" t="s">
        <v>3334</v>
      </c>
    </row>
    <row r="1616" spans="1:5" x14ac:dyDescent="0.25">
      <c r="A1616">
        <v>24000664</v>
      </c>
      <c r="B1616" t="s">
        <v>3335</v>
      </c>
      <c r="E1616" t="s">
        <v>3335</v>
      </c>
    </row>
    <row r="1617" spans="1:5" x14ac:dyDescent="0.25">
      <c r="A1617">
        <v>24000665</v>
      </c>
      <c r="B1617" t="s">
        <v>3336</v>
      </c>
      <c r="C1617" t="s">
        <v>3336</v>
      </c>
      <c r="D1617" t="s">
        <v>3336</v>
      </c>
      <c r="E1617" t="s">
        <v>3336</v>
      </c>
    </row>
    <row r="1618" spans="1:5" x14ac:dyDescent="0.25">
      <c r="A1618">
        <v>24000666</v>
      </c>
      <c r="B1618" t="s">
        <v>3337</v>
      </c>
      <c r="C1618" t="s">
        <v>3337</v>
      </c>
      <c r="D1618" t="s">
        <v>3337</v>
      </c>
      <c r="E1618" t="s">
        <v>3337</v>
      </c>
    </row>
    <row r="1619" spans="1:5" x14ac:dyDescent="0.25">
      <c r="A1619">
        <v>24000667</v>
      </c>
      <c r="B1619" t="s">
        <v>3338</v>
      </c>
      <c r="C1619" t="s">
        <v>3339</v>
      </c>
      <c r="D1619" t="s">
        <v>3339</v>
      </c>
      <c r="E1619" t="s">
        <v>3338</v>
      </c>
    </row>
    <row r="1620" spans="1:5" x14ac:dyDescent="0.25">
      <c r="A1620">
        <v>24000668</v>
      </c>
      <c r="B1620" t="s">
        <v>3340</v>
      </c>
      <c r="C1620" t="s">
        <v>3341</v>
      </c>
      <c r="D1620" t="s">
        <v>3341</v>
      </c>
      <c r="E1620" t="s">
        <v>3340</v>
      </c>
    </row>
    <row r="1621" spans="1:5" x14ac:dyDescent="0.25">
      <c r="A1621">
        <v>24000669</v>
      </c>
      <c r="B1621" t="s">
        <v>3342</v>
      </c>
      <c r="C1621" t="s">
        <v>3343</v>
      </c>
      <c r="D1621" t="s">
        <v>3343</v>
      </c>
      <c r="E1621" t="s">
        <v>3342</v>
      </c>
    </row>
    <row r="1622" spans="1:5" x14ac:dyDescent="0.25">
      <c r="A1622">
        <v>24000670</v>
      </c>
      <c r="B1622" t="s">
        <v>3344</v>
      </c>
      <c r="C1622" t="s">
        <v>3345</v>
      </c>
      <c r="D1622" t="s">
        <v>3345</v>
      </c>
      <c r="E1622" t="s">
        <v>3344</v>
      </c>
    </row>
    <row r="1623" spans="1:5" x14ac:dyDescent="0.25">
      <c r="A1623">
        <v>24000671</v>
      </c>
      <c r="B1623" t="s">
        <v>3346</v>
      </c>
      <c r="C1623" t="s">
        <v>3347</v>
      </c>
      <c r="D1623" t="s">
        <v>3347</v>
      </c>
      <c r="E1623" t="s">
        <v>3346</v>
      </c>
    </row>
    <row r="1624" spans="1:5" x14ac:dyDescent="0.25">
      <c r="A1624">
        <v>24000672</v>
      </c>
      <c r="B1624" t="s">
        <v>3348</v>
      </c>
      <c r="C1624" t="s">
        <v>3349</v>
      </c>
      <c r="D1624" t="s">
        <v>3349</v>
      </c>
      <c r="E1624" t="s">
        <v>3348</v>
      </c>
    </row>
    <row r="1625" spans="1:5" x14ac:dyDescent="0.25">
      <c r="A1625">
        <v>24000674</v>
      </c>
      <c r="B1625" t="s">
        <v>3350</v>
      </c>
      <c r="C1625" t="s">
        <v>3351</v>
      </c>
      <c r="D1625" t="s">
        <v>3351</v>
      </c>
      <c r="E1625" t="s">
        <v>3350</v>
      </c>
    </row>
    <row r="1626" spans="1:5" x14ac:dyDescent="0.25">
      <c r="A1626">
        <v>24000675</v>
      </c>
      <c r="B1626" t="s">
        <v>3352</v>
      </c>
      <c r="C1626" t="s">
        <v>3353</v>
      </c>
      <c r="D1626" t="s">
        <v>3353</v>
      </c>
      <c r="E1626" t="s">
        <v>3352</v>
      </c>
    </row>
    <row r="1627" spans="1:5" x14ac:dyDescent="0.25">
      <c r="A1627">
        <v>24000676</v>
      </c>
      <c r="B1627" t="s">
        <v>3354</v>
      </c>
      <c r="E1627" t="s">
        <v>3354</v>
      </c>
    </row>
    <row r="1628" spans="1:5" x14ac:dyDescent="0.25">
      <c r="A1628">
        <v>24000677</v>
      </c>
      <c r="B1628" t="s">
        <v>3355</v>
      </c>
      <c r="E1628" t="s">
        <v>3355</v>
      </c>
    </row>
    <row r="1629" spans="1:5" x14ac:dyDescent="0.25">
      <c r="A1629">
        <v>24000678</v>
      </c>
      <c r="B1629" t="s">
        <v>3356</v>
      </c>
      <c r="C1629" t="s">
        <v>3356</v>
      </c>
      <c r="D1629" t="s">
        <v>3356</v>
      </c>
      <c r="E1629" t="s">
        <v>3356</v>
      </c>
    </row>
    <row r="1630" spans="1:5" x14ac:dyDescent="0.25">
      <c r="A1630">
        <v>24000679</v>
      </c>
      <c r="B1630" t="s">
        <v>3357</v>
      </c>
      <c r="C1630" t="s">
        <v>3357</v>
      </c>
      <c r="D1630" t="s">
        <v>3357</v>
      </c>
      <c r="E1630" t="s">
        <v>3357</v>
      </c>
    </row>
    <row r="1631" spans="1:5" x14ac:dyDescent="0.25">
      <c r="A1631">
        <v>24000680</v>
      </c>
      <c r="B1631" t="s">
        <v>3304</v>
      </c>
      <c r="C1631" t="s">
        <v>3358</v>
      </c>
      <c r="D1631" t="s">
        <v>3358</v>
      </c>
      <c r="E1631" t="s">
        <v>3304</v>
      </c>
    </row>
    <row r="1632" spans="1:5" x14ac:dyDescent="0.25">
      <c r="A1632">
        <v>24000681</v>
      </c>
      <c r="B1632" t="s">
        <v>3359</v>
      </c>
      <c r="C1632" t="s">
        <v>3360</v>
      </c>
      <c r="D1632" t="s">
        <v>3360</v>
      </c>
      <c r="E1632" t="s">
        <v>3359</v>
      </c>
    </row>
    <row r="1633" spans="1:5" x14ac:dyDescent="0.25">
      <c r="A1633">
        <v>24000682</v>
      </c>
      <c r="B1633" t="s">
        <v>3361</v>
      </c>
      <c r="C1633" t="s">
        <v>3362</v>
      </c>
      <c r="D1633" t="s">
        <v>3362</v>
      </c>
      <c r="E1633" t="s">
        <v>3361</v>
      </c>
    </row>
    <row r="1634" spans="1:5" x14ac:dyDescent="0.25">
      <c r="A1634">
        <v>24000683</v>
      </c>
      <c r="B1634" t="s">
        <v>3363</v>
      </c>
      <c r="C1634" t="s">
        <v>3364</v>
      </c>
      <c r="D1634" t="s">
        <v>3364</v>
      </c>
      <c r="E1634" t="s">
        <v>3363</v>
      </c>
    </row>
    <row r="1635" spans="1:5" x14ac:dyDescent="0.25">
      <c r="A1635">
        <v>24000684</v>
      </c>
      <c r="B1635" t="s">
        <v>3365</v>
      </c>
      <c r="C1635" t="s">
        <v>3366</v>
      </c>
      <c r="D1635" t="s">
        <v>3366</v>
      </c>
      <c r="E1635" t="s">
        <v>3365</v>
      </c>
    </row>
    <row r="1636" spans="1:5" x14ac:dyDescent="0.25">
      <c r="A1636">
        <v>24000685</v>
      </c>
      <c r="B1636" t="s">
        <v>3367</v>
      </c>
      <c r="C1636" t="s">
        <v>3368</v>
      </c>
      <c r="D1636" t="s">
        <v>3368</v>
      </c>
      <c r="E1636" t="s">
        <v>3367</v>
      </c>
    </row>
    <row r="1637" spans="1:5" x14ac:dyDescent="0.25">
      <c r="A1637">
        <v>24000686</v>
      </c>
      <c r="B1637" t="s">
        <v>3369</v>
      </c>
      <c r="C1637" t="s">
        <v>3370</v>
      </c>
      <c r="D1637" t="s">
        <v>3370</v>
      </c>
      <c r="E1637" t="s">
        <v>3369</v>
      </c>
    </row>
    <row r="1638" spans="1:5" x14ac:dyDescent="0.25">
      <c r="A1638">
        <v>24000687</v>
      </c>
      <c r="B1638" t="s">
        <v>3371</v>
      </c>
      <c r="C1638" t="s">
        <v>3372</v>
      </c>
      <c r="D1638" t="s">
        <v>3372</v>
      </c>
      <c r="E1638" t="s">
        <v>3371</v>
      </c>
    </row>
    <row r="1639" spans="1:5" x14ac:dyDescent="0.25">
      <c r="A1639">
        <v>24000688</v>
      </c>
      <c r="B1639" t="s">
        <v>3373</v>
      </c>
      <c r="C1639" t="s">
        <v>3374</v>
      </c>
      <c r="D1639" t="s">
        <v>3374</v>
      </c>
      <c r="E1639" t="s">
        <v>3373</v>
      </c>
    </row>
    <row r="1640" spans="1:5" x14ac:dyDescent="0.25">
      <c r="A1640">
        <v>24000689</v>
      </c>
      <c r="B1640" t="s">
        <v>3375</v>
      </c>
      <c r="C1640" t="s">
        <v>3376</v>
      </c>
      <c r="D1640" t="s">
        <v>3376</v>
      </c>
      <c r="E1640" t="s">
        <v>3375</v>
      </c>
    </row>
    <row r="1641" spans="1:5" x14ac:dyDescent="0.25">
      <c r="A1641">
        <v>24000690</v>
      </c>
      <c r="B1641" t="s">
        <v>3377</v>
      </c>
      <c r="C1641" t="s">
        <v>3378</v>
      </c>
      <c r="D1641" t="s">
        <v>3378</v>
      </c>
      <c r="E1641" t="s">
        <v>3377</v>
      </c>
    </row>
    <row r="1642" spans="1:5" x14ac:dyDescent="0.25">
      <c r="A1642">
        <v>24000691</v>
      </c>
      <c r="B1642" t="s">
        <v>3379</v>
      </c>
      <c r="C1642" t="s">
        <v>3380</v>
      </c>
      <c r="D1642" t="s">
        <v>3380</v>
      </c>
      <c r="E1642" t="s">
        <v>3379</v>
      </c>
    </row>
    <row r="1643" spans="1:5" x14ac:dyDescent="0.25">
      <c r="A1643">
        <v>24000692</v>
      </c>
      <c r="B1643" t="s">
        <v>3381</v>
      </c>
      <c r="C1643" t="s">
        <v>3382</v>
      </c>
      <c r="D1643" t="s">
        <v>3382</v>
      </c>
      <c r="E1643" t="s">
        <v>3381</v>
      </c>
    </row>
    <row r="1644" spans="1:5" x14ac:dyDescent="0.25">
      <c r="A1644">
        <v>24000693</v>
      </c>
      <c r="B1644" t="s">
        <v>3383</v>
      </c>
      <c r="C1644" t="s">
        <v>3384</v>
      </c>
      <c r="D1644" t="s">
        <v>3384</v>
      </c>
      <c r="E1644" t="s">
        <v>3383</v>
      </c>
    </row>
    <row r="1645" spans="1:5" x14ac:dyDescent="0.25">
      <c r="A1645">
        <v>24000694</v>
      </c>
      <c r="B1645" t="s">
        <v>3385</v>
      </c>
      <c r="C1645" t="s">
        <v>3386</v>
      </c>
      <c r="D1645" t="s">
        <v>3386</v>
      </c>
      <c r="E1645" t="s">
        <v>3385</v>
      </c>
    </row>
    <row r="1646" spans="1:5" x14ac:dyDescent="0.25">
      <c r="A1646">
        <v>24000695</v>
      </c>
      <c r="B1646" t="s">
        <v>3387</v>
      </c>
      <c r="C1646" t="s">
        <v>3387</v>
      </c>
      <c r="D1646" t="s">
        <v>3387</v>
      </c>
      <c r="E1646" t="s">
        <v>3387</v>
      </c>
    </row>
    <row r="1647" spans="1:5" x14ac:dyDescent="0.25">
      <c r="A1647">
        <v>24000696</v>
      </c>
      <c r="B1647" t="s">
        <v>3388</v>
      </c>
      <c r="C1647" t="s">
        <v>3389</v>
      </c>
      <c r="D1647" t="s">
        <v>3389</v>
      </c>
      <c r="E1647" t="s">
        <v>3388</v>
      </c>
    </row>
    <row r="1648" spans="1:5" x14ac:dyDescent="0.25">
      <c r="A1648">
        <v>24000697</v>
      </c>
      <c r="B1648" t="s">
        <v>3390</v>
      </c>
      <c r="E1648" t="s">
        <v>3390</v>
      </c>
    </row>
    <row r="1649" spans="1:5" x14ac:dyDescent="0.25">
      <c r="A1649">
        <v>24000698</v>
      </c>
      <c r="B1649" t="s">
        <v>3391</v>
      </c>
      <c r="C1649" t="s">
        <v>2617</v>
      </c>
      <c r="D1649" t="s">
        <v>2617</v>
      </c>
      <c r="E1649" t="s">
        <v>3391</v>
      </c>
    </row>
    <row r="1650" spans="1:5" x14ac:dyDescent="0.25">
      <c r="A1650">
        <v>24000699</v>
      </c>
      <c r="B1650" t="s">
        <v>3392</v>
      </c>
      <c r="C1650" t="s">
        <v>3392</v>
      </c>
      <c r="D1650" t="s">
        <v>3392</v>
      </c>
      <c r="E1650" t="s">
        <v>3392</v>
      </c>
    </row>
    <row r="1651" spans="1:5" x14ac:dyDescent="0.25">
      <c r="A1651">
        <v>24000700</v>
      </c>
      <c r="B1651" t="s">
        <v>3393</v>
      </c>
      <c r="C1651" t="s">
        <v>3394</v>
      </c>
      <c r="D1651" t="s">
        <v>3394</v>
      </c>
      <c r="E1651" t="s">
        <v>3393</v>
      </c>
    </row>
    <row r="1652" spans="1:5" x14ac:dyDescent="0.25">
      <c r="A1652">
        <v>24000701</v>
      </c>
      <c r="B1652" t="s">
        <v>3395</v>
      </c>
      <c r="C1652" t="s">
        <v>3395</v>
      </c>
      <c r="D1652" t="s">
        <v>3395</v>
      </c>
      <c r="E1652" t="s">
        <v>3395</v>
      </c>
    </row>
    <row r="1653" spans="1:5" x14ac:dyDescent="0.25">
      <c r="A1653">
        <v>24000702</v>
      </c>
      <c r="B1653" t="s">
        <v>3396</v>
      </c>
      <c r="C1653" t="s">
        <v>3397</v>
      </c>
      <c r="D1653" t="s">
        <v>3397</v>
      </c>
      <c r="E1653" t="s">
        <v>3396</v>
      </c>
    </row>
    <row r="1654" spans="1:5" x14ac:dyDescent="0.25">
      <c r="A1654">
        <v>24000703</v>
      </c>
      <c r="B1654" t="s">
        <v>3398</v>
      </c>
      <c r="C1654" t="s">
        <v>3399</v>
      </c>
      <c r="D1654" t="s">
        <v>3399</v>
      </c>
      <c r="E1654" t="s">
        <v>3398</v>
      </c>
    </row>
    <row r="1655" spans="1:5" x14ac:dyDescent="0.25">
      <c r="A1655">
        <v>24000704</v>
      </c>
      <c r="B1655" t="s">
        <v>3400</v>
      </c>
      <c r="C1655" t="s">
        <v>3401</v>
      </c>
      <c r="D1655" t="s">
        <v>3401</v>
      </c>
      <c r="E1655" t="s">
        <v>3400</v>
      </c>
    </row>
    <row r="1656" spans="1:5" x14ac:dyDescent="0.25">
      <c r="A1656">
        <v>24000705</v>
      </c>
      <c r="B1656" t="s">
        <v>3402</v>
      </c>
      <c r="C1656" t="s">
        <v>3403</v>
      </c>
      <c r="D1656" t="s">
        <v>3403</v>
      </c>
      <c r="E1656" t="s">
        <v>3402</v>
      </c>
    </row>
    <row r="1657" spans="1:5" x14ac:dyDescent="0.25">
      <c r="A1657">
        <v>24000706</v>
      </c>
      <c r="B1657" t="s">
        <v>3404</v>
      </c>
      <c r="C1657" t="s">
        <v>2790</v>
      </c>
      <c r="D1657" t="s">
        <v>2790</v>
      </c>
      <c r="E1657" t="s">
        <v>3404</v>
      </c>
    </row>
    <row r="1658" spans="1:5" x14ac:dyDescent="0.25">
      <c r="A1658">
        <v>24000707</v>
      </c>
      <c r="B1658" t="s">
        <v>3405</v>
      </c>
      <c r="C1658" t="s">
        <v>3405</v>
      </c>
      <c r="D1658" t="s">
        <v>3405</v>
      </c>
      <c r="E1658" t="s">
        <v>3405</v>
      </c>
    </row>
    <row r="1659" spans="1:5" x14ac:dyDescent="0.25">
      <c r="A1659">
        <v>24000708</v>
      </c>
      <c r="B1659" t="s">
        <v>3406</v>
      </c>
      <c r="C1659" t="s">
        <v>3407</v>
      </c>
      <c r="D1659" t="s">
        <v>3407</v>
      </c>
      <c r="E1659" t="s">
        <v>3406</v>
      </c>
    </row>
    <row r="1660" spans="1:5" x14ac:dyDescent="0.25">
      <c r="A1660">
        <v>24000709</v>
      </c>
      <c r="B1660" t="s">
        <v>3408</v>
      </c>
      <c r="C1660" t="s">
        <v>3409</v>
      </c>
      <c r="D1660" t="s">
        <v>3409</v>
      </c>
      <c r="E1660" t="s">
        <v>3408</v>
      </c>
    </row>
    <row r="1661" spans="1:5" x14ac:dyDescent="0.25">
      <c r="A1661">
        <v>24000710</v>
      </c>
      <c r="B1661" t="s">
        <v>3410</v>
      </c>
      <c r="C1661" t="s">
        <v>3411</v>
      </c>
      <c r="D1661" t="s">
        <v>3411</v>
      </c>
      <c r="E1661" t="s">
        <v>3410</v>
      </c>
    </row>
    <row r="1662" spans="1:5" x14ac:dyDescent="0.25">
      <c r="A1662">
        <v>24000711</v>
      </c>
      <c r="B1662" t="s">
        <v>3412</v>
      </c>
      <c r="E1662" t="s">
        <v>3412</v>
      </c>
    </row>
    <row r="1663" spans="1:5" x14ac:dyDescent="0.25">
      <c r="A1663">
        <v>24000712</v>
      </c>
      <c r="B1663" t="s">
        <v>3413</v>
      </c>
      <c r="E1663" t="s">
        <v>3413</v>
      </c>
    </row>
    <row r="1664" spans="1:5" x14ac:dyDescent="0.25">
      <c r="A1664">
        <v>24000713</v>
      </c>
      <c r="B1664" t="s">
        <v>3414</v>
      </c>
      <c r="C1664" t="s">
        <v>3415</v>
      </c>
      <c r="D1664" t="s">
        <v>3415</v>
      </c>
      <c r="E1664" t="s">
        <v>3414</v>
      </c>
    </row>
    <row r="1665" spans="1:5" x14ac:dyDescent="0.25">
      <c r="A1665">
        <v>24000714</v>
      </c>
      <c r="B1665" t="s">
        <v>3416</v>
      </c>
      <c r="C1665" t="s">
        <v>3417</v>
      </c>
      <c r="D1665" t="s">
        <v>3417</v>
      </c>
      <c r="E1665" t="s">
        <v>3416</v>
      </c>
    </row>
    <row r="1666" spans="1:5" x14ac:dyDescent="0.25">
      <c r="A1666">
        <v>24000715</v>
      </c>
      <c r="B1666" t="s">
        <v>3418</v>
      </c>
      <c r="C1666" t="s">
        <v>3418</v>
      </c>
      <c r="D1666" t="s">
        <v>3418</v>
      </c>
      <c r="E1666" t="s">
        <v>3418</v>
      </c>
    </row>
    <row r="1667" spans="1:5" x14ac:dyDescent="0.25">
      <c r="A1667">
        <v>24000716</v>
      </c>
      <c r="B1667" t="s">
        <v>3419</v>
      </c>
      <c r="C1667" t="s">
        <v>3419</v>
      </c>
      <c r="D1667" t="s">
        <v>3419</v>
      </c>
      <c r="E1667" t="s">
        <v>3419</v>
      </c>
    </row>
    <row r="1668" spans="1:5" x14ac:dyDescent="0.25">
      <c r="A1668">
        <v>24000717</v>
      </c>
      <c r="B1668" t="s">
        <v>3420</v>
      </c>
      <c r="C1668" t="s">
        <v>3421</v>
      </c>
      <c r="D1668" t="s">
        <v>3421</v>
      </c>
      <c r="E1668" t="s">
        <v>3420</v>
      </c>
    </row>
    <row r="1669" spans="1:5" x14ac:dyDescent="0.25">
      <c r="A1669">
        <v>24000718</v>
      </c>
      <c r="B1669" t="s">
        <v>3422</v>
      </c>
      <c r="C1669" t="s">
        <v>3423</v>
      </c>
      <c r="D1669" t="s">
        <v>3423</v>
      </c>
      <c r="E1669" t="s">
        <v>3422</v>
      </c>
    </row>
    <row r="1670" spans="1:5" x14ac:dyDescent="0.25">
      <c r="A1670">
        <v>24000719</v>
      </c>
      <c r="B1670" t="s">
        <v>3424</v>
      </c>
      <c r="C1670" t="s">
        <v>3425</v>
      </c>
      <c r="D1670" t="s">
        <v>3425</v>
      </c>
      <c r="E1670" t="s">
        <v>3424</v>
      </c>
    </row>
    <row r="1671" spans="1:5" x14ac:dyDescent="0.25">
      <c r="A1671">
        <v>24000720</v>
      </c>
      <c r="B1671" t="s">
        <v>3426</v>
      </c>
      <c r="C1671" t="s">
        <v>3427</v>
      </c>
      <c r="D1671" t="s">
        <v>3427</v>
      </c>
      <c r="E1671" t="s">
        <v>3426</v>
      </c>
    </row>
    <row r="1672" spans="1:5" x14ac:dyDescent="0.25">
      <c r="A1672">
        <v>24000721</v>
      </c>
      <c r="B1672" t="s">
        <v>3428</v>
      </c>
      <c r="C1672" t="s">
        <v>3429</v>
      </c>
      <c r="D1672" t="s">
        <v>3429</v>
      </c>
      <c r="E1672" t="s">
        <v>3428</v>
      </c>
    </row>
    <row r="1673" spans="1:5" x14ac:dyDescent="0.25">
      <c r="A1673">
        <v>24000722</v>
      </c>
      <c r="B1673" t="s">
        <v>3428</v>
      </c>
      <c r="C1673" t="s">
        <v>3430</v>
      </c>
      <c r="D1673" t="s">
        <v>3430</v>
      </c>
      <c r="E1673" t="s">
        <v>3428</v>
      </c>
    </row>
    <row r="1674" spans="1:5" x14ac:dyDescent="0.25">
      <c r="A1674">
        <v>24000723</v>
      </c>
      <c r="B1674" t="s">
        <v>3431</v>
      </c>
      <c r="C1674" t="s">
        <v>3431</v>
      </c>
      <c r="D1674" t="s">
        <v>3431</v>
      </c>
      <c r="E1674" t="s">
        <v>3431</v>
      </c>
    </row>
    <row r="1675" spans="1:5" x14ac:dyDescent="0.25">
      <c r="A1675">
        <v>24000724</v>
      </c>
      <c r="B1675" t="s">
        <v>3432</v>
      </c>
      <c r="C1675" t="s">
        <v>3433</v>
      </c>
      <c r="D1675" t="s">
        <v>3433</v>
      </c>
      <c r="E1675" t="s">
        <v>3432</v>
      </c>
    </row>
    <row r="1676" spans="1:5" x14ac:dyDescent="0.25">
      <c r="A1676">
        <v>24000725</v>
      </c>
      <c r="B1676" t="s">
        <v>3434</v>
      </c>
      <c r="C1676" t="s">
        <v>3386</v>
      </c>
      <c r="D1676" t="s">
        <v>3386</v>
      </c>
      <c r="E1676" t="s">
        <v>3434</v>
      </c>
    </row>
    <row r="1677" spans="1:5" x14ac:dyDescent="0.25">
      <c r="A1677">
        <v>24000726</v>
      </c>
      <c r="B1677" t="s">
        <v>3435</v>
      </c>
      <c r="C1677" t="s">
        <v>3436</v>
      </c>
      <c r="D1677" t="s">
        <v>3436</v>
      </c>
      <c r="E1677" t="s">
        <v>3435</v>
      </c>
    </row>
    <row r="1678" spans="1:5" x14ac:dyDescent="0.25">
      <c r="A1678">
        <v>24000727</v>
      </c>
      <c r="B1678" t="s">
        <v>3437</v>
      </c>
      <c r="C1678" t="s">
        <v>3438</v>
      </c>
      <c r="D1678" t="s">
        <v>3438</v>
      </c>
      <c r="E1678" t="s">
        <v>3437</v>
      </c>
    </row>
    <row r="1679" spans="1:5" x14ac:dyDescent="0.25">
      <c r="A1679">
        <v>24000728</v>
      </c>
      <c r="B1679" t="s">
        <v>3439</v>
      </c>
      <c r="C1679" t="s">
        <v>3440</v>
      </c>
      <c r="D1679" t="s">
        <v>3440</v>
      </c>
      <c r="E1679" t="s">
        <v>3439</v>
      </c>
    </row>
    <row r="1680" spans="1:5" x14ac:dyDescent="0.25">
      <c r="A1680">
        <v>24000729</v>
      </c>
      <c r="B1680" t="s">
        <v>2759</v>
      </c>
      <c r="C1680" t="s">
        <v>2760</v>
      </c>
      <c r="D1680" t="s">
        <v>2760</v>
      </c>
      <c r="E1680" t="s">
        <v>2759</v>
      </c>
    </row>
    <row r="1681" spans="1:5" x14ac:dyDescent="0.25">
      <c r="A1681">
        <v>25000001</v>
      </c>
      <c r="B1681" t="s">
        <v>3441</v>
      </c>
      <c r="C1681" t="s">
        <v>3442</v>
      </c>
      <c r="D1681" t="s">
        <v>3442</v>
      </c>
      <c r="E1681" t="s">
        <v>3441</v>
      </c>
    </row>
    <row r="1682" spans="1:5" x14ac:dyDescent="0.25">
      <c r="A1682">
        <v>25000002</v>
      </c>
      <c r="B1682" t="s">
        <v>3443</v>
      </c>
      <c r="C1682" t="s">
        <v>3444</v>
      </c>
      <c r="D1682" t="s">
        <v>3444</v>
      </c>
      <c r="E1682" t="s">
        <v>3443</v>
      </c>
    </row>
    <row r="1683" spans="1:5" x14ac:dyDescent="0.25">
      <c r="A1683">
        <v>25000003</v>
      </c>
      <c r="B1683" t="s">
        <v>3445</v>
      </c>
      <c r="C1683" t="s">
        <v>3446</v>
      </c>
      <c r="D1683" t="s">
        <v>3446</v>
      </c>
      <c r="E1683" t="s">
        <v>3445</v>
      </c>
    </row>
    <row r="1684" spans="1:5" x14ac:dyDescent="0.25">
      <c r="A1684">
        <v>25000004</v>
      </c>
      <c r="B1684" t="s">
        <v>3447</v>
      </c>
      <c r="C1684" t="s">
        <v>3448</v>
      </c>
      <c r="D1684" t="s">
        <v>3448</v>
      </c>
      <c r="E1684" t="s">
        <v>3447</v>
      </c>
    </row>
    <row r="1685" spans="1:5" x14ac:dyDescent="0.25">
      <c r="A1685">
        <v>25000005</v>
      </c>
      <c r="B1685" t="s">
        <v>3449</v>
      </c>
      <c r="C1685" t="s">
        <v>3450</v>
      </c>
      <c r="D1685" t="s">
        <v>3450</v>
      </c>
      <c r="E1685" t="s">
        <v>3449</v>
      </c>
    </row>
    <row r="1686" spans="1:5" x14ac:dyDescent="0.25">
      <c r="A1686">
        <v>25000006</v>
      </c>
      <c r="B1686" t="s">
        <v>3451</v>
      </c>
      <c r="C1686" t="s">
        <v>3452</v>
      </c>
      <c r="D1686" t="s">
        <v>3452</v>
      </c>
      <c r="E1686" t="s">
        <v>3451</v>
      </c>
    </row>
    <row r="1687" spans="1:5" x14ac:dyDescent="0.25">
      <c r="A1687">
        <v>25000007</v>
      </c>
      <c r="B1687" t="s">
        <v>3451</v>
      </c>
      <c r="C1687" t="s">
        <v>3452</v>
      </c>
      <c r="D1687" t="s">
        <v>3452</v>
      </c>
      <c r="E1687" t="s">
        <v>3451</v>
      </c>
    </row>
    <row r="1688" spans="1:5" x14ac:dyDescent="0.25">
      <c r="A1688">
        <v>25000008</v>
      </c>
      <c r="B1688" t="s">
        <v>3453</v>
      </c>
      <c r="C1688" t="s">
        <v>3454</v>
      </c>
      <c r="D1688" t="s">
        <v>3454</v>
      </c>
      <c r="E1688" t="s">
        <v>3453</v>
      </c>
    </row>
    <row r="1689" spans="1:5" x14ac:dyDescent="0.25">
      <c r="A1689">
        <v>25000009</v>
      </c>
      <c r="B1689" t="s">
        <v>3455</v>
      </c>
      <c r="C1689" t="s">
        <v>3456</v>
      </c>
      <c r="D1689" t="s">
        <v>3456</v>
      </c>
      <c r="E1689" t="s">
        <v>3455</v>
      </c>
    </row>
    <row r="1690" spans="1:5" x14ac:dyDescent="0.25">
      <c r="A1690">
        <v>29500477</v>
      </c>
      <c r="B1690" t="s">
        <v>3457</v>
      </c>
      <c r="C1690" t="s">
        <v>526</v>
      </c>
      <c r="D1690" t="s">
        <v>526</v>
      </c>
      <c r="E1690" t="s">
        <v>3457</v>
      </c>
    </row>
    <row r="1691" spans="1:5" x14ac:dyDescent="0.25">
      <c r="A1691">
        <v>29500478</v>
      </c>
      <c r="B1691" t="s">
        <v>3458</v>
      </c>
      <c r="C1691" t="s">
        <v>3459</v>
      </c>
      <c r="D1691" t="s">
        <v>3459</v>
      </c>
      <c r="E1691" t="s">
        <v>3458</v>
      </c>
    </row>
    <row r="1692" spans="1:5" x14ac:dyDescent="0.25">
      <c r="A1692">
        <v>29500480</v>
      </c>
      <c r="B1692" t="s">
        <v>3460</v>
      </c>
      <c r="C1692" t="s">
        <v>462</v>
      </c>
      <c r="D1692" t="s">
        <v>462</v>
      </c>
      <c r="E1692" t="s">
        <v>3460</v>
      </c>
    </row>
    <row r="1693" spans="1:5" x14ac:dyDescent="0.25">
      <c r="A1693">
        <v>29500481</v>
      </c>
      <c r="B1693" t="s">
        <v>3461</v>
      </c>
      <c r="C1693" t="s">
        <v>113</v>
      </c>
      <c r="D1693" t="s">
        <v>113</v>
      </c>
      <c r="E1693" t="s">
        <v>3461</v>
      </c>
    </row>
    <row r="1694" spans="1:5" x14ac:dyDescent="0.25">
      <c r="A1694">
        <v>29500482</v>
      </c>
      <c r="B1694" t="s">
        <v>3462</v>
      </c>
      <c r="C1694" t="s">
        <v>450</v>
      </c>
      <c r="D1694" t="s">
        <v>450</v>
      </c>
      <c r="E1694" t="s">
        <v>3462</v>
      </c>
    </row>
    <row r="1695" spans="1:5" x14ac:dyDescent="0.25">
      <c r="A1695">
        <v>29500483</v>
      </c>
      <c r="B1695" t="s">
        <v>3463</v>
      </c>
      <c r="C1695" t="s">
        <v>3464</v>
      </c>
      <c r="D1695" t="s">
        <v>3464</v>
      </c>
      <c r="E1695" t="s">
        <v>3463</v>
      </c>
    </row>
    <row r="1696" spans="1:5" x14ac:dyDescent="0.25">
      <c r="A1696">
        <v>29500484</v>
      </c>
      <c r="B1696" t="s">
        <v>3465</v>
      </c>
      <c r="C1696" t="s">
        <v>3466</v>
      </c>
      <c r="D1696" t="s">
        <v>3466</v>
      </c>
      <c r="E1696" t="s">
        <v>3465</v>
      </c>
    </row>
    <row r="1697" spans="1:5" x14ac:dyDescent="0.25">
      <c r="A1697">
        <v>29500487</v>
      </c>
      <c r="B1697" t="s">
        <v>3467</v>
      </c>
      <c r="C1697" t="s">
        <v>3468</v>
      </c>
      <c r="D1697" t="s">
        <v>3468</v>
      </c>
      <c r="E1697" t="s">
        <v>3467</v>
      </c>
    </row>
    <row r="1698" spans="1:5" x14ac:dyDescent="0.25">
      <c r="A1698">
        <v>29500488</v>
      </c>
      <c r="B1698" t="s">
        <v>3469</v>
      </c>
      <c r="C1698" t="s">
        <v>3470</v>
      </c>
      <c r="D1698" t="s">
        <v>3470</v>
      </c>
      <c r="E1698" t="s">
        <v>3469</v>
      </c>
    </row>
    <row r="1699" spans="1:5" x14ac:dyDescent="0.25">
      <c r="A1699">
        <v>29500489</v>
      </c>
      <c r="B1699" t="s">
        <v>3471</v>
      </c>
      <c r="C1699" t="s">
        <v>452</v>
      </c>
      <c r="D1699" t="s">
        <v>452</v>
      </c>
      <c r="E1699" t="s">
        <v>3471</v>
      </c>
    </row>
    <row r="1700" spans="1:5" x14ac:dyDescent="0.25">
      <c r="A1700">
        <v>29500490</v>
      </c>
      <c r="B1700" t="s">
        <v>3472</v>
      </c>
      <c r="C1700" t="s">
        <v>115</v>
      </c>
      <c r="D1700" t="s">
        <v>115</v>
      </c>
      <c r="E1700" t="s">
        <v>3472</v>
      </c>
    </row>
    <row r="1701" spans="1:5" x14ac:dyDescent="0.25">
      <c r="A1701">
        <v>29500491</v>
      </c>
      <c r="B1701" t="s">
        <v>3473</v>
      </c>
      <c r="C1701" t="s">
        <v>3474</v>
      </c>
      <c r="D1701" t="s">
        <v>3474</v>
      </c>
      <c r="E1701" t="s">
        <v>3473</v>
      </c>
    </row>
    <row r="1702" spans="1:5" x14ac:dyDescent="0.25">
      <c r="A1702">
        <v>29500493</v>
      </c>
      <c r="B1702" t="s">
        <v>3475</v>
      </c>
      <c r="C1702" t="s">
        <v>3476</v>
      </c>
      <c r="D1702" t="s">
        <v>3476</v>
      </c>
      <c r="E1702" t="s">
        <v>3475</v>
      </c>
    </row>
    <row r="1703" spans="1:5" x14ac:dyDescent="0.25">
      <c r="A1703">
        <v>29500494</v>
      </c>
      <c r="B1703" t="s">
        <v>3477</v>
      </c>
      <c r="C1703" t="s">
        <v>3478</v>
      </c>
      <c r="D1703" t="s">
        <v>3478</v>
      </c>
      <c r="E1703" t="s">
        <v>3477</v>
      </c>
    </row>
    <row r="1704" spans="1:5" x14ac:dyDescent="0.25">
      <c r="A1704">
        <v>29500498</v>
      </c>
      <c r="B1704" t="s">
        <v>3479</v>
      </c>
      <c r="C1704" t="s">
        <v>48</v>
      </c>
      <c r="D1704" t="s">
        <v>48</v>
      </c>
      <c r="E1704" t="s">
        <v>3479</v>
      </c>
    </row>
    <row r="1705" spans="1:5" x14ac:dyDescent="0.25">
      <c r="A1705">
        <v>29500500</v>
      </c>
      <c r="B1705" t="s">
        <v>3480</v>
      </c>
      <c r="C1705" t="s">
        <v>3481</v>
      </c>
      <c r="D1705" t="s">
        <v>3481</v>
      </c>
      <c r="E1705" t="s">
        <v>3480</v>
      </c>
    </row>
    <row r="1706" spans="1:5" x14ac:dyDescent="0.25">
      <c r="A1706">
        <v>29500501</v>
      </c>
      <c r="B1706" t="s">
        <v>3482</v>
      </c>
      <c r="C1706" t="s">
        <v>3483</v>
      </c>
      <c r="D1706" t="s">
        <v>3483</v>
      </c>
      <c r="E1706" t="s">
        <v>3482</v>
      </c>
    </row>
    <row r="1707" spans="1:5" x14ac:dyDescent="0.25">
      <c r="A1707">
        <v>29500502</v>
      </c>
      <c r="B1707" t="s">
        <v>3484</v>
      </c>
      <c r="C1707" t="s">
        <v>3485</v>
      </c>
      <c r="D1707" t="s">
        <v>3485</v>
      </c>
      <c r="E1707" t="s">
        <v>3484</v>
      </c>
    </row>
    <row r="1708" spans="1:5" x14ac:dyDescent="0.25">
      <c r="A1708">
        <v>29500503</v>
      </c>
      <c r="B1708" t="s">
        <v>3486</v>
      </c>
      <c r="C1708" t="s">
        <v>3487</v>
      </c>
      <c r="D1708" t="s">
        <v>3487</v>
      </c>
      <c r="E1708" t="s">
        <v>3486</v>
      </c>
    </row>
    <row r="1709" spans="1:5" x14ac:dyDescent="0.25">
      <c r="A1709">
        <v>29500507</v>
      </c>
      <c r="B1709" t="s">
        <v>3488</v>
      </c>
      <c r="C1709" t="s">
        <v>3489</v>
      </c>
      <c r="D1709" t="s">
        <v>3489</v>
      </c>
      <c r="E1709" t="s">
        <v>3488</v>
      </c>
    </row>
    <row r="1710" spans="1:5" x14ac:dyDescent="0.25">
      <c r="A1710">
        <v>29500511</v>
      </c>
      <c r="B1710" t="s">
        <v>3490</v>
      </c>
      <c r="C1710" t="s">
        <v>3483</v>
      </c>
      <c r="D1710" t="s">
        <v>3483</v>
      </c>
      <c r="E1710" t="s">
        <v>3490</v>
      </c>
    </row>
    <row r="1711" spans="1:5" x14ac:dyDescent="0.25">
      <c r="A1711">
        <v>29500512</v>
      </c>
      <c r="B1711" t="s">
        <v>3491</v>
      </c>
      <c r="C1711" t="s">
        <v>3492</v>
      </c>
      <c r="D1711" t="s">
        <v>3492</v>
      </c>
      <c r="E1711" t="s">
        <v>3491</v>
      </c>
    </row>
    <row r="1712" spans="1:5" x14ac:dyDescent="0.25">
      <c r="A1712">
        <v>29500514</v>
      </c>
      <c r="B1712" t="s">
        <v>3493</v>
      </c>
      <c r="C1712" t="s">
        <v>440</v>
      </c>
      <c r="D1712" t="s">
        <v>440</v>
      </c>
      <c r="E1712" t="s">
        <v>3493</v>
      </c>
    </row>
    <row r="1713" spans="1:5" x14ac:dyDescent="0.25">
      <c r="A1713">
        <v>29500515</v>
      </c>
      <c r="B1713" t="s">
        <v>3494</v>
      </c>
      <c r="C1713" t="s">
        <v>3495</v>
      </c>
      <c r="D1713" t="s">
        <v>3495</v>
      </c>
      <c r="E1713" t="s">
        <v>3494</v>
      </c>
    </row>
    <row r="1714" spans="1:5" x14ac:dyDescent="0.25">
      <c r="A1714">
        <v>29500516</v>
      </c>
      <c r="B1714" t="s">
        <v>3496</v>
      </c>
      <c r="C1714" t="s">
        <v>3497</v>
      </c>
      <c r="D1714" t="s">
        <v>3497</v>
      </c>
      <c r="E1714" t="s">
        <v>3496</v>
      </c>
    </row>
    <row r="1715" spans="1:5" x14ac:dyDescent="0.25">
      <c r="A1715">
        <v>29500520</v>
      </c>
      <c r="B1715" t="s">
        <v>3498</v>
      </c>
      <c r="C1715" t="s">
        <v>3499</v>
      </c>
      <c r="D1715" t="s">
        <v>3499</v>
      </c>
      <c r="E1715" t="s">
        <v>3498</v>
      </c>
    </row>
    <row r="1716" spans="1:5" x14ac:dyDescent="0.25">
      <c r="A1716">
        <v>29500521</v>
      </c>
      <c r="B1716" t="s">
        <v>3500</v>
      </c>
      <c r="C1716" t="s">
        <v>3501</v>
      </c>
      <c r="D1716" t="s">
        <v>3501</v>
      </c>
      <c r="E1716" t="s">
        <v>3500</v>
      </c>
    </row>
    <row r="1717" spans="1:5" x14ac:dyDescent="0.25">
      <c r="A1717">
        <v>29500523</v>
      </c>
      <c r="B1717" t="s">
        <v>3502</v>
      </c>
      <c r="C1717" t="s">
        <v>3503</v>
      </c>
      <c r="D1717" t="s">
        <v>3503</v>
      </c>
      <c r="E1717" t="s">
        <v>3502</v>
      </c>
    </row>
    <row r="1718" spans="1:5" x14ac:dyDescent="0.25">
      <c r="A1718">
        <v>29500524</v>
      </c>
      <c r="B1718" t="s">
        <v>3504</v>
      </c>
      <c r="C1718" t="s">
        <v>3505</v>
      </c>
      <c r="D1718" t="s">
        <v>3505</v>
      </c>
      <c r="E1718" t="s">
        <v>3504</v>
      </c>
    </row>
    <row r="1719" spans="1:5" x14ac:dyDescent="0.25">
      <c r="A1719">
        <v>29500525</v>
      </c>
      <c r="B1719" t="s">
        <v>3506</v>
      </c>
      <c r="C1719" t="s">
        <v>3507</v>
      </c>
      <c r="D1719" t="s">
        <v>3507</v>
      </c>
      <c r="E1719" t="s">
        <v>3506</v>
      </c>
    </row>
    <row r="1720" spans="1:5" x14ac:dyDescent="0.25">
      <c r="A1720">
        <v>29500526</v>
      </c>
      <c r="B1720" t="s">
        <v>3508</v>
      </c>
      <c r="C1720" t="s">
        <v>3509</v>
      </c>
      <c r="D1720" t="s">
        <v>3509</v>
      </c>
      <c r="E1720" t="s">
        <v>3508</v>
      </c>
    </row>
    <row r="1721" spans="1:5" x14ac:dyDescent="0.25">
      <c r="A1721">
        <v>29500527</v>
      </c>
      <c r="B1721" t="s">
        <v>3510</v>
      </c>
      <c r="C1721" t="s">
        <v>103</v>
      </c>
      <c r="D1721" t="s">
        <v>103</v>
      </c>
      <c r="E1721" t="s">
        <v>3510</v>
      </c>
    </row>
    <row r="1722" spans="1:5" x14ac:dyDescent="0.25">
      <c r="A1722">
        <v>29500528</v>
      </c>
      <c r="B1722" t="s">
        <v>3511</v>
      </c>
      <c r="C1722" t="s">
        <v>106</v>
      </c>
      <c r="D1722" t="s">
        <v>106</v>
      </c>
      <c r="E1722" t="s">
        <v>3511</v>
      </c>
    </row>
    <row r="1723" spans="1:5" x14ac:dyDescent="0.25">
      <c r="A1723">
        <v>29500529</v>
      </c>
      <c r="B1723" t="s">
        <v>3512</v>
      </c>
      <c r="C1723" t="s">
        <v>96</v>
      </c>
      <c r="D1723" t="s">
        <v>96</v>
      </c>
      <c r="E1723" t="s">
        <v>3512</v>
      </c>
    </row>
    <row r="1724" spans="1:5" x14ac:dyDescent="0.25">
      <c r="A1724">
        <v>29500530</v>
      </c>
      <c r="B1724" t="s">
        <v>3513</v>
      </c>
      <c r="C1724" t="s">
        <v>3514</v>
      </c>
      <c r="D1724" t="s">
        <v>3514</v>
      </c>
      <c r="E1724" t="s">
        <v>3513</v>
      </c>
    </row>
    <row r="1725" spans="1:5" x14ac:dyDescent="0.25">
      <c r="A1725">
        <v>29500531</v>
      </c>
      <c r="B1725" t="s">
        <v>3515</v>
      </c>
      <c r="C1725" t="s">
        <v>490</v>
      </c>
      <c r="D1725" t="s">
        <v>490</v>
      </c>
      <c r="E1725" t="s">
        <v>3515</v>
      </c>
    </row>
    <row r="1726" spans="1:5" x14ac:dyDescent="0.25">
      <c r="A1726">
        <v>29500532</v>
      </c>
      <c r="B1726" t="s">
        <v>3516</v>
      </c>
      <c r="C1726" t="s">
        <v>3517</v>
      </c>
      <c r="D1726" t="s">
        <v>3517</v>
      </c>
      <c r="E1726" t="s">
        <v>3516</v>
      </c>
    </row>
    <row r="1727" spans="1:5" x14ac:dyDescent="0.25">
      <c r="A1727">
        <v>29500533</v>
      </c>
      <c r="B1727" t="s">
        <v>3518</v>
      </c>
      <c r="C1727" t="s">
        <v>3519</v>
      </c>
      <c r="D1727" t="s">
        <v>3519</v>
      </c>
      <c r="E1727" t="s">
        <v>3518</v>
      </c>
    </row>
    <row r="1728" spans="1:5" x14ac:dyDescent="0.25">
      <c r="A1728">
        <v>29500534</v>
      </c>
      <c r="B1728" t="s">
        <v>3520</v>
      </c>
      <c r="C1728" t="s">
        <v>3521</v>
      </c>
      <c r="D1728" t="s">
        <v>3521</v>
      </c>
      <c r="E1728" t="s">
        <v>3520</v>
      </c>
    </row>
    <row r="1729" spans="1:5" x14ac:dyDescent="0.25">
      <c r="A1729">
        <v>29500537</v>
      </c>
      <c r="B1729" t="s">
        <v>3522</v>
      </c>
      <c r="C1729" t="s">
        <v>3523</v>
      </c>
      <c r="D1729" t="s">
        <v>3523</v>
      </c>
      <c r="E1729" t="s">
        <v>3522</v>
      </c>
    </row>
    <row r="1730" spans="1:5" x14ac:dyDescent="0.25">
      <c r="A1730">
        <v>29500538</v>
      </c>
      <c r="B1730" t="s">
        <v>3524</v>
      </c>
      <c r="C1730" t="s">
        <v>3525</v>
      </c>
      <c r="D1730" t="s">
        <v>3525</v>
      </c>
      <c r="E1730" t="s">
        <v>3524</v>
      </c>
    </row>
    <row r="1731" spans="1:5" x14ac:dyDescent="0.25">
      <c r="A1731">
        <v>29500539</v>
      </c>
      <c r="B1731" t="s">
        <v>3526</v>
      </c>
      <c r="C1731" t="s">
        <v>474</v>
      </c>
      <c r="D1731" t="s">
        <v>474</v>
      </c>
      <c r="E1731" t="s">
        <v>3526</v>
      </c>
    </row>
    <row r="1732" spans="1:5" x14ac:dyDescent="0.25">
      <c r="A1732">
        <v>29500540</v>
      </c>
      <c r="B1732" t="s">
        <v>3527</v>
      </c>
      <c r="C1732" t="s">
        <v>3528</v>
      </c>
      <c r="D1732" t="s">
        <v>3528</v>
      </c>
      <c r="E1732" t="s">
        <v>3527</v>
      </c>
    </row>
    <row r="1733" spans="1:5" x14ac:dyDescent="0.25">
      <c r="A1733">
        <v>29500541</v>
      </c>
      <c r="B1733" t="s">
        <v>3529</v>
      </c>
      <c r="C1733" t="s">
        <v>3530</v>
      </c>
      <c r="D1733" t="s">
        <v>3530</v>
      </c>
      <c r="E1733" t="s">
        <v>3529</v>
      </c>
    </row>
    <row r="1734" spans="1:5" x14ac:dyDescent="0.25">
      <c r="A1734">
        <v>29500542</v>
      </c>
      <c r="B1734" t="s">
        <v>3531</v>
      </c>
      <c r="C1734" t="s">
        <v>3532</v>
      </c>
      <c r="D1734" t="s">
        <v>3532</v>
      </c>
      <c r="E1734" t="s">
        <v>3531</v>
      </c>
    </row>
    <row r="1735" spans="1:5" x14ac:dyDescent="0.25">
      <c r="A1735">
        <v>29500545</v>
      </c>
      <c r="B1735" t="s">
        <v>3533</v>
      </c>
      <c r="C1735" t="s">
        <v>3534</v>
      </c>
      <c r="D1735" t="s">
        <v>3534</v>
      </c>
      <c r="E1735" t="s">
        <v>3533</v>
      </c>
    </row>
    <row r="1736" spans="1:5" x14ac:dyDescent="0.25">
      <c r="A1736">
        <v>29500547</v>
      </c>
      <c r="B1736" t="s">
        <v>3535</v>
      </c>
      <c r="C1736" t="s">
        <v>3536</v>
      </c>
      <c r="D1736" t="s">
        <v>3536</v>
      </c>
      <c r="E1736" t="s">
        <v>3535</v>
      </c>
    </row>
    <row r="1737" spans="1:5" x14ac:dyDescent="0.25">
      <c r="A1737">
        <v>29500548</v>
      </c>
      <c r="B1737" t="s">
        <v>3537</v>
      </c>
      <c r="C1737" t="s">
        <v>3538</v>
      </c>
      <c r="D1737" t="s">
        <v>3538</v>
      </c>
      <c r="E1737" t="s">
        <v>3537</v>
      </c>
    </row>
    <row r="1738" spans="1:5" x14ac:dyDescent="0.25">
      <c r="A1738">
        <v>29500549</v>
      </c>
      <c r="B1738" t="s">
        <v>3539</v>
      </c>
      <c r="C1738" t="s">
        <v>747</v>
      </c>
      <c r="D1738" t="s">
        <v>747</v>
      </c>
      <c r="E1738" t="s">
        <v>3539</v>
      </c>
    </row>
    <row r="1739" spans="1:5" x14ac:dyDescent="0.25">
      <c r="A1739">
        <v>29500550</v>
      </c>
      <c r="B1739" t="s">
        <v>3540</v>
      </c>
      <c r="C1739" t="s">
        <v>3541</v>
      </c>
      <c r="D1739" t="s">
        <v>3541</v>
      </c>
      <c r="E1739" t="s">
        <v>3540</v>
      </c>
    </row>
    <row r="1740" spans="1:5" x14ac:dyDescent="0.25">
      <c r="A1740">
        <v>29500552</v>
      </c>
      <c r="B1740" t="s">
        <v>3542</v>
      </c>
      <c r="C1740" t="s">
        <v>3543</v>
      </c>
      <c r="D1740" t="s">
        <v>3543</v>
      </c>
      <c r="E1740" t="s">
        <v>3542</v>
      </c>
    </row>
    <row r="1741" spans="1:5" x14ac:dyDescent="0.25">
      <c r="A1741">
        <v>29500553</v>
      </c>
      <c r="B1741" t="s">
        <v>3544</v>
      </c>
      <c r="C1741" t="s">
        <v>3545</v>
      </c>
      <c r="D1741" t="s">
        <v>3545</v>
      </c>
      <c r="E1741" t="s">
        <v>3544</v>
      </c>
    </row>
    <row r="1742" spans="1:5" x14ac:dyDescent="0.25">
      <c r="A1742">
        <v>29500556</v>
      </c>
      <c r="B1742" t="s">
        <v>3546</v>
      </c>
      <c r="C1742" t="s">
        <v>3547</v>
      </c>
      <c r="D1742" t="s">
        <v>3547</v>
      </c>
      <c r="E1742" t="s">
        <v>3546</v>
      </c>
    </row>
    <row r="1743" spans="1:5" x14ac:dyDescent="0.25">
      <c r="A1743">
        <v>29500558</v>
      </c>
      <c r="B1743" t="s">
        <v>3548</v>
      </c>
      <c r="C1743" t="s">
        <v>3549</v>
      </c>
      <c r="D1743" t="s">
        <v>3549</v>
      </c>
      <c r="E1743" t="s">
        <v>3548</v>
      </c>
    </row>
    <row r="1744" spans="1:5" x14ac:dyDescent="0.25">
      <c r="A1744">
        <v>29500561</v>
      </c>
      <c r="B1744" t="s">
        <v>3550</v>
      </c>
      <c r="C1744" t="s">
        <v>3551</v>
      </c>
      <c r="D1744" t="s">
        <v>3551</v>
      </c>
      <c r="E1744" t="s">
        <v>3550</v>
      </c>
    </row>
    <row r="1745" spans="1:5" x14ac:dyDescent="0.25">
      <c r="A1745">
        <v>29500562</v>
      </c>
      <c r="B1745" t="s">
        <v>3552</v>
      </c>
      <c r="C1745" t="s">
        <v>3553</v>
      </c>
      <c r="D1745" t="s">
        <v>3553</v>
      </c>
      <c r="E1745" t="s">
        <v>3552</v>
      </c>
    </row>
    <row r="1746" spans="1:5" x14ac:dyDescent="0.25">
      <c r="A1746">
        <v>29500563</v>
      </c>
      <c r="B1746" t="s">
        <v>3554</v>
      </c>
      <c r="C1746" t="s">
        <v>3555</v>
      </c>
      <c r="D1746" t="s">
        <v>3555</v>
      </c>
      <c r="E1746" t="s">
        <v>3554</v>
      </c>
    </row>
    <row r="1747" spans="1:5" x14ac:dyDescent="0.25">
      <c r="A1747">
        <v>29500565</v>
      </c>
      <c r="B1747" t="s">
        <v>3556</v>
      </c>
      <c r="C1747" t="s">
        <v>66</v>
      </c>
      <c r="D1747" t="s">
        <v>66</v>
      </c>
      <c r="E1747" t="s">
        <v>3556</v>
      </c>
    </row>
    <row r="1748" spans="1:5" x14ac:dyDescent="0.25">
      <c r="A1748">
        <v>29500566</v>
      </c>
      <c r="B1748" t="s">
        <v>3557</v>
      </c>
      <c r="C1748" t="s">
        <v>3558</v>
      </c>
      <c r="D1748" t="s">
        <v>3558</v>
      </c>
      <c r="E1748" t="s">
        <v>3557</v>
      </c>
    </row>
    <row r="1749" spans="1:5" x14ac:dyDescent="0.25">
      <c r="A1749">
        <v>29500567</v>
      </c>
      <c r="B1749" t="s">
        <v>3457</v>
      </c>
      <c r="C1749" t="s">
        <v>526</v>
      </c>
      <c r="D1749" t="s">
        <v>526</v>
      </c>
      <c r="E1749" t="s">
        <v>3457</v>
      </c>
    </row>
    <row r="1750" spans="1:5" x14ac:dyDescent="0.25">
      <c r="A1750">
        <v>29500568</v>
      </c>
      <c r="B1750" t="s">
        <v>3559</v>
      </c>
      <c r="C1750" t="s">
        <v>3560</v>
      </c>
      <c r="D1750" t="s">
        <v>3560</v>
      </c>
      <c r="E1750" t="s">
        <v>3559</v>
      </c>
    </row>
    <row r="1751" spans="1:5" x14ac:dyDescent="0.25">
      <c r="A1751">
        <v>29500569</v>
      </c>
      <c r="B1751" t="s">
        <v>3561</v>
      </c>
      <c r="C1751" t="s">
        <v>3562</v>
      </c>
      <c r="D1751" t="s">
        <v>3562</v>
      </c>
      <c r="E1751" t="s">
        <v>3561</v>
      </c>
    </row>
    <row r="1752" spans="1:5" x14ac:dyDescent="0.25">
      <c r="A1752">
        <v>29500570</v>
      </c>
      <c r="B1752" t="s">
        <v>3563</v>
      </c>
      <c r="C1752" t="s">
        <v>3564</v>
      </c>
      <c r="D1752" t="s">
        <v>3564</v>
      </c>
      <c r="E1752" t="s">
        <v>3563</v>
      </c>
    </row>
    <row r="1753" spans="1:5" x14ac:dyDescent="0.25">
      <c r="A1753">
        <v>29500574</v>
      </c>
      <c r="B1753" t="s">
        <v>3565</v>
      </c>
      <c r="C1753" t="s">
        <v>746</v>
      </c>
      <c r="D1753" t="s">
        <v>746</v>
      </c>
      <c r="E1753" t="s">
        <v>3565</v>
      </c>
    </row>
    <row r="1754" spans="1:5" x14ac:dyDescent="0.25">
      <c r="A1754">
        <v>29500575</v>
      </c>
      <c r="B1754" t="s">
        <v>3458</v>
      </c>
      <c r="C1754" t="s">
        <v>3459</v>
      </c>
      <c r="D1754" t="s">
        <v>3459</v>
      </c>
      <c r="E1754" t="s">
        <v>3458</v>
      </c>
    </row>
    <row r="1755" spans="1:5" x14ac:dyDescent="0.25">
      <c r="A1755">
        <v>29500576</v>
      </c>
      <c r="B1755" t="s">
        <v>3566</v>
      </c>
      <c r="C1755" t="s">
        <v>3567</v>
      </c>
      <c r="D1755" t="s">
        <v>3567</v>
      </c>
      <c r="E1755" t="s">
        <v>3566</v>
      </c>
    </row>
    <row r="1756" spans="1:5" x14ac:dyDescent="0.25">
      <c r="A1756">
        <v>29500577</v>
      </c>
      <c r="B1756" t="s">
        <v>3568</v>
      </c>
      <c r="C1756" t="s">
        <v>3569</v>
      </c>
      <c r="D1756" t="s">
        <v>3569</v>
      </c>
      <c r="E1756" t="s">
        <v>3568</v>
      </c>
    </row>
    <row r="1757" spans="1:5" x14ac:dyDescent="0.25">
      <c r="A1757">
        <v>29500578</v>
      </c>
      <c r="B1757" t="s">
        <v>3570</v>
      </c>
      <c r="C1757" t="s">
        <v>3571</v>
      </c>
      <c r="D1757" t="s">
        <v>3571</v>
      </c>
      <c r="E1757" t="s">
        <v>3570</v>
      </c>
    </row>
    <row r="1758" spans="1:5" x14ac:dyDescent="0.25">
      <c r="A1758">
        <v>29500579</v>
      </c>
      <c r="B1758" t="s">
        <v>3572</v>
      </c>
      <c r="C1758" t="s">
        <v>747</v>
      </c>
      <c r="D1758" t="s">
        <v>747</v>
      </c>
      <c r="E1758" t="s">
        <v>3572</v>
      </c>
    </row>
    <row r="1759" spans="1:5" x14ac:dyDescent="0.25">
      <c r="A1759">
        <v>29500580</v>
      </c>
      <c r="B1759" t="s">
        <v>3573</v>
      </c>
      <c r="C1759" t="s">
        <v>3574</v>
      </c>
      <c r="D1759" t="s">
        <v>3574</v>
      </c>
      <c r="E1759" t="s">
        <v>3573</v>
      </c>
    </row>
    <row r="1760" spans="1:5" x14ac:dyDescent="0.25">
      <c r="A1760">
        <v>29500581</v>
      </c>
      <c r="B1760" t="s">
        <v>3575</v>
      </c>
      <c r="C1760" t="s">
        <v>3576</v>
      </c>
      <c r="D1760" t="s">
        <v>3576</v>
      </c>
      <c r="E1760" t="s">
        <v>3575</v>
      </c>
    </row>
    <row r="1761" spans="1:5" x14ac:dyDescent="0.25">
      <c r="A1761">
        <v>29500582</v>
      </c>
      <c r="B1761" t="s">
        <v>3577</v>
      </c>
      <c r="C1761" t="s">
        <v>3578</v>
      </c>
      <c r="D1761" t="s">
        <v>3578</v>
      </c>
      <c r="E1761" t="s">
        <v>3577</v>
      </c>
    </row>
    <row r="1762" spans="1:5" x14ac:dyDescent="0.25">
      <c r="A1762">
        <v>29500583</v>
      </c>
      <c r="B1762" t="s">
        <v>3579</v>
      </c>
      <c r="C1762" t="s">
        <v>3580</v>
      </c>
      <c r="D1762" t="s">
        <v>3580</v>
      </c>
      <c r="E1762" t="s">
        <v>3579</v>
      </c>
    </row>
    <row r="1763" spans="1:5" x14ac:dyDescent="0.25">
      <c r="A1763">
        <v>29500584</v>
      </c>
      <c r="B1763" t="s">
        <v>3581</v>
      </c>
      <c r="C1763" t="s">
        <v>3582</v>
      </c>
      <c r="D1763" t="s">
        <v>3582</v>
      </c>
      <c r="E1763" t="s">
        <v>3581</v>
      </c>
    </row>
    <row r="1764" spans="1:5" x14ac:dyDescent="0.25">
      <c r="A1764">
        <v>29500585</v>
      </c>
      <c r="B1764" t="s">
        <v>3583</v>
      </c>
      <c r="C1764" t="s">
        <v>3584</v>
      </c>
      <c r="D1764" t="s">
        <v>3584</v>
      </c>
      <c r="E1764" t="s">
        <v>3583</v>
      </c>
    </row>
    <row r="1765" spans="1:5" x14ac:dyDescent="0.25">
      <c r="A1765">
        <v>29500586</v>
      </c>
      <c r="B1765" t="s">
        <v>3585</v>
      </c>
      <c r="C1765" t="s">
        <v>3586</v>
      </c>
      <c r="D1765" t="s">
        <v>3586</v>
      </c>
      <c r="E1765" t="s">
        <v>3585</v>
      </c>
    </row>
    <row r="1766" spans="1:5" x14ac:dyDescent="0.25">
      <c r="A1766">
        <v>29500587</v>
      </c>
      <c r="B1766" t="s">
        <v>3587</v>
      </c>
      <c r="C1766" t="s">
        <v>732</v>
      </c>
      <c r="D1766" t="s">
        <v>732</v>
      </c>
      <c r="E1766" t="s">
        <v>3587</v>
      </c>
    </row>
    <row r="1767" spans="1:5" x14ac:dyDescent="0.25">
      <c r="A1767">
        <v>29500588</v>
      </c>
      <c r="B1767" t="s">
        <v>3588</v>
      </c>
      <c r="C1767" t="s">
        <v>3589</v>
      </c>
      <c r="D1767" t="s">
        <v>3589</v>
      </c>
      <c r="E1767" t="s">
        <v>3588</v>
      </c>
    </row>
    <row r="1768" spans="1:5" x14ac:dyDescent="0.25">
      <c r="A1768">
        <v>29500589</v>
      </c>
      <c r="B1768" t="s">
        <v>3590</v>
      </c>
      <c r="C1768" t="s">
        <v>3591</v>
      </c>
      <c r="D1768" t="s">
        <v>3591</v>
      </c>
      <c r="E1768" t="s">
        <v>3590</v>
      </c>
    </row>
    <row r="1769" spans="1:5" x14ac:dyDescent="0.25">
      <c r="A1769">
        <v>29500590</v>
      </c>
      <c r="B1769" t="s">
        <v>3592</v>
      </c>
      <c r="C1769" t="s">
        <v>3593</v>
      </c>
      <c r="D1769" t="s">
        <v>3593</v>
      </c>
      <c r="E1769" t="s">
        <v>3592</v>
      </c>
    </row>
    <row r="1770" spans="1:5" x14ac:dyDescent="0.25">
      <c r="A1770">
        <v>29500591</v>
      </c>
      <c r="B1770" t="s">
        <v>3594</v>
      </c>
      <c r="C1770" t="s">
        <v>3595</v>
      </c>
      <c r="D1770" t="s">
        <v>3595</v>
      </c>
      <c r="E1770" t="s">
        <v>3594</v>
      </c>
    </row>
    <row r="1771" spans="1:5" x14ac:dyDescent="0.25">
      <c r="A1771">
        <v>29500592</v>
      </c>
      <c r="B1771" t="s">
        <v>3596</v>
      </c>
      <c r="C1771" t="s">
        <v>3597</v>
      </c>
      <c r="D1771" t="s">
        <v>3597</v>
      </c>
      <c r="E1771" t="s">
        <v>3596</v>
      </c>
    </row>
    <row r="1772" spans="1:5" x14ac:dyDescent="0.25">
      <c r="A1772">
        <v>29500593</v>
      </c>
      <c r="B1772" t="s">
        <v>3598</v>
      </c>
      <c r="C1772" t="s">
        <v>100</v>
      </c>
      <c r="D1772" t="s">
        <v>100</v>
      </c>
      <c r="E1772" t="s">
        <v>3598</v>
      </c>
    </row>
    <row r="1773" spans="1:5" x14ac:dyDescent="0.25">
      <c r="A1773">
        <v>29500594</v>
      </c>
      <c r="B1773" t="s">
        <v>3599</v>
      </c>
      <c r="C1773" t="s">
        <v>53</v>
      </c>
      <c r="D1773" t="s">
        <v>53</v>
      </c>
      <c r="E1773" t="s">
        <v>3599</v>
      </c>
    </row>
    <row r="1774" spans="1:5" x14ac:dyDescent="0.25">
      <c r="A1774">
        <v>29500598</v>
      </c>
      <c r="B1774" t="s">
        <v>3600</v>
      </c>
      <c r="C1774" t="s">
        <v>506</v>
      </c>
      <c r="D1774" t="s">
        <v>506</v>
      </c>
      <c r="E1774" t="s">
        <v>3600</v>
      </c>
    </row>
    <row r="1775" spans="1:5" x14ac:dyDescent="0.25">
      <c r="A1775">
        <v>29500599</v>
      </c>
      <c r="B1775" t="s">
        <v>3601</v>
      </c>
      <c r="C1775" t="s">
        <v>3602</v>
      </c>
      <c r="D1775" t="s">
        <v>3602</v>
      </c>
      <c r="E1775" t="s">
        <v>3601</v>
      </c>
    </row>
    <row r="1776" spans="1:5" x14ac:dyDescent="0.25">
      <c r="A1776">
        <v>29500600</v>
      </c>
      <c r="B1776" t="s">
        <v>3603</v>
      </c>
      <c r="C1776" t="s">
        <v>3604</v>
      </c>
      <c r="D1776" t="s">
        <v>3604</v>
      </c>
      <c r="E1776" t="s">
        <v>3603</v>
      </c>
    </row>
    <row r="1777" spans="1:5" x14ac:dyDescent="0.25">
      <c r="A1777">
        <v>29500601</v>
      </c>
      <c r="B1777" t="s">
        <v>3605</v>
      </c>
      <c r="C1777" t="s">
        <v>3606</v>
      </c>
      <c r="D1777" t="s">
        <v>3606</v>
      </c>
      <c r="E1777" t="s">
        <v>3605</v>
      </c>
    </row>
    <row r="1778" spans="1:5" x14ac:dyDescent="0.25">
      <c r="A1778">
        <v>29500602</v>
      </c>
      <c r="B1778" t="s">
        <v>3607</v>
      </c>
      <c r="C1778" t="s">
        <v>3608</v>
      </c>
      <c r="D1778" t="s">
        <v>3608</v>
      </c>
      <c r="E1778" t="s">
        <v>3607</v>
      </c>
    </row>
    <row r="1779" spans="1:5" x14ac:dyDescent="0.25">
      <c r="A1779">
        <v>29500604</v>
      </c>
      <c r="B1779" t="s">
        <v>3609</v>
      </c>
      <c r="C1779" t="s">
        <v>3610</v>
      </c>
      <c r="D1779" t="s">
        <v>3610</v>
      </c>
      <c r="E1779" t="s">
        <v>3609</v>
      </c>
    </row>
    <row r="1780" spans="1:5" x14ac:dyDescent="0.25">
      <c r="A1780">
        <v>29500605</v>
      </c>
      <c r="B1780" t="s">
        <v>3611</v>
      </c>
      <c r="C1780" t="s">
        <v>508</v>
      </c>
      <c r="D1780" t="s">
        <v>508</v>
      </c>
      <c r="E1780" t="s">
        <v>3611</v>
      </c>
    </row>
    <row r="1781" spans="1:5" x14ac:dyDescent="0.25">
      <c r="A1781">
        <v>29500606</v>
      </c>
      <c r="B1781" t="s">
        <v>3612</v>
      </c>
      <c r="C1781" t="s">
        <v>50</v>
      </c>
      <c r="D1781" t="s">
        <v>50</v>
      </c>
      <c r="E1781" t="s">
        <v>3612</v>
      </c>
    </row>
    <row r="1782" spans="1:5" x14ac:dyDescent="0.25">
      <c r="A1782">
        <v>29500607</v>
      </c>
      <c r="B1782" t="s">
        <v>3613</v>
      </c>
      <c r="C1782" t="s">
        <v>3614</v>
      </c>
      <c r="D1782" t="s">
        <v>3614</v>
      </c>
      <c r="E1782" t="s">
        <v>3613</v>
      </c>
    </row>
    <row r="1783" spans="1:5" x14ac:dyDescent="0.25">
      <c r="A1783">
        <v>29500608</v>
      </c>
      <c r="B1783" t="s">
        <v>3615</v>
      </c>
      <c r="C1783" t="s">
        <v>3616</v>
      </c>
      <c r="D1783" t="s">
        <v>3616</v>
      </c>
      <c r="E1783" t="s">
        <v>3615</v>
      </c>
    </row>
    <row r="1784" spans="1:5" x14ac:dyDescent="0.25">
      <c r="A1784">
        <v>29500609</v>
      </c>
      <c r="B1784" t="s">
        <v>3617</v>
      </c>
      <c r="C1784" t="s">
        <v>3618</v>
      </c>
      <c r="D1784" t="s">
        <v>3618</v>
      </c>
      <c r="E1784" t="s">
        <v>3617</v>
      </c>
    </row>
    <row r="1785" spans="1:5" x14ac:dyDescent="0.25">
      <c r="A1785">
        <v>29500612</v>
      </c>
      <c r="B1785" t="s">
        <v>3619</v>
      </c>
      <c r="C1785" t="s">
        <v>3620</v>
      </c>
      <c r="D1785" t="s">
        <v>3620</v>
      </c>
      <c r="E1785" t="s">
        <v>3619</v>
      </c>
    </row>
    <row r="1786" spans="1:5" x14ac:dyDescent="0.25">
      <c r="A1786">
        <v>29500613</v>
      </c>
      <c r="B1786" t="s">
        <v>3621</v>
      </c>
      <c r="C1786" t="s">
        <v>49</v>
      </c>
      <c r="D1786" t="s">
        <v>49</v>
      </c>
      <c r="E1786" t="s">
        <v>3621</v>
      </c>
    </row>
    <row r="1787" spans="1:5" x14ac:dyDescent="0.25">
      <c r="A1787">
        <v>29500614</v>
      </c>
      <c r="B1787" t="s">
        <v>3622</v>
      </c>
      <c r="C1787" t="s">
        <v>3623</v>
      </c>
      <c r="D1787" t="s">
        <v>3623</v>
      </c>
      <c r="E1787" t="s">
        <v>3622</v>
      </c>
    </row>
    <row r="1788" spans="1:5" x14ac:dyDescent="0.25">
      <c r="A1788">
        <v>29500615</v>
      </c>
      <c r="B1788" t="s">
        <v>3624</v>
      </c>
      <c r="C1788" t="s">
        <v>3625</v>
      </c>
      <c r="D1788" t="s">
        <v>3625</v>
      </c>
      <c r="E1788" t="s">
        <v>3624</v>
      </c>
    </row>
    <row r="1789" spans="1:5" x14ac:dyDescent="0.25">
      <c r="A1789">
        <v>29500616</v>
      </c>
      <c r="B1789" t="s">
        <v>3626</v>
      </c>
      <c r="C1789" t="s">
        <v>527</v>
      </c>
      <c r="D1789" t="s">
        <v>527</v>
      </c>
      <c r="E1789" t="s">
        <v>3626</v>
      </c>
    </row>
    <row r="1790" spans="1:5" x14ac:dyDescent="0.25">
      <c r="A1790">
        <v>29500617</v>
      </c>
      <c r="B1790" t="s">
        <v>3627</v>
      </c>
      <c r="C1790" t="s">
        <v>3628</v>
      </c>
      <c r="D1790" t="s">
        <v>3628</v>
      </c>
      <c r="E1790" t="s">
        <v>3627</v>
      </c>
    </row>
    <row r="1791" spans="1:5" x14ac:dyDescent="0.25">
      <c r="A1791">
        <v>29500618</v>
      </c>
      <c r="B1791" t="s">
        <v>3629</v>
      </c>
      <c r="C1791" t="s">
        <v>3630</v>
      </c>
      <c r="D1791" t="s">
        <v>3630</v>
      </c>
      <c r="E1791" t="s">
        <v>3629</v>
      </c>
    </row>
    <row r="1792" spans="1:5" x14ac:dyDescent="0.25">
      <c r="A1792">
        <v>29500619</v>
      </c>
      <c r="B1792" t="s">
        <v>3631</v>
      </c>
      <c r="C1792" t="s">
        <v>3632</v>
      </c>
      <c r="D1792" t="s">
        <v>3632</v>
      </c>
      <c r="E1792" t="s">
        <v>3631</v>
      </c>
    </row>
    <row r="1793" spans="1:5" x14ac:dyDescent="0.25">
      <c r="A1793">
        <v>29500620</v>
      </c>
      <c r="B1793" t="s">
        <v>3633</v>
      </c>
      <c r="C1793" t="s">
        <v>83</v>
      </c>
      <c r="D1793" t="s">
        <v>83</v>
      </c>
      <c r="E1793" t="s">
        <v>3633</v>
      </c>
    </row>
    <row r="1794" spans="1:5" x14ac:dyDescent="0.25">
      <c r="A1794">
        <v>29500621</v>
      </c>
      <c r="B1794" t="s">
        <v>3634</v>
      </c>
      <c r="C1794" t="s">
        <v>3635</v>
      </c>
      <c r="D1794" t="s">
        <v>3635</v>
      </c>
      <c r="E1794" t="s">
        <v>3634</v>
      </c>
    </row>
    <row r="1795" spans="1:5" x14ac:dyDescent="0.25">
      <c r="A1795">
        <v>29500622</v>
      </c>
      <c r="B1795" t="s">
        <v>3636</v>
      </c>
      <c r="C1795" t="s">
        <v>91</v>
      </c>
      <c r="D1795" t="s">
        <v>91</v>
      </c>
      <c r="E1795" t="s">
        <v>3636</v>
      </c>
    </row>
    <row r="1796" spans="1:5" x14ac:dyDescent="0.25">
      <c r="A1796">
        <v>29500623</v>
      </c>
      <c r="B1796" t="s">
        <v>3637</v>
      </c>
      <c r="C1796" t="s">
        <v>3638</v>
      </c>
      <c r="D1796" t="s">
        <v>3638</v>
      </c>
      <c r="E1796" t="s">
        <v>3637</v>
      </c>
    </row>
    <row r="1797" spans="1:5" x14ac:dyDescent="0.25">
      <c r="A1797">
        <v>29500624</v>
      </c>
      <c r="B1797" t="s">
        <v>3639</v>
      </c>
      <c r="C1797" t="s">
        <v>3640</v>
      </c>
      <c r="D1797" t="s">
        <v>3640</v>
      </c>
      <c r="E1797" t="s">
        <v>3639</v>
      </c>
    </row>
    <row r="1798" spans="1:5" x14ac:dyDescent="0.25">
      <c r="A1798">
        <v>29500658</v>
      </c>
      <c r="B1798" t="s">
        <v>3641</v>
      </c>
      <c r="C1798" t="s">
        <v>3642</v>
      </c>
      <c r="D1798" t="s">
        <v>3642</v>
      </c>
      <c r="E1798" t="s">
        <v>3641</v>
      </c>
    </row>
    <row r="1799" spans="1:5" x14ac:dyDescent="0.25">
      <c r="A1799">
        <v>29500693</v>
      </c>
      <c r="B1799" t="s">
        <v>3643</v>
      </c>
      <c r="C1799" t="s">
        <v>3644</v>
      </c>
      <c r="D1799" t="s">
        <v>3644</v>
      </c>
      <c r="E1799" t="s">
        <v>3643</v>
      </c>
    </row>
    <row r="1800" spans="1:5" x14ac:dyDescent="0.25">
      <c r="A1800">
        <v>29500697</v>
      </c>
      <c r="B1800" t="s">
        <v>3645</v>
      </c>
      <c r="C1800" t="s">
        <v>3646</v>
      </c>
      <c r="D1800" t="s">
        <v>3646</v>
      </c>
      <c r="E1800" t="s">
        <v>3645</v>
      </c>
    </row>
    <row r="1801" spans="1:5" x14ac:dyDescent="0.25">
      <c r="A1801">
        <v>29500698</v>
      </c>
      <c r="B1801" t="s">
        <v>3647</v>
      </c>
      <c r="C1801" t="s">
        <v>3648</v>
      </c>
      <c r="D1801" t="s">
        <v>3648</v>
      </c>
      <c r="E1801" t="s">
        <v>3647</v>
      </c>
    </row>
    <row r="1802" spans="1:5" x14ac:dyDescent="0.25">
      <c r="A1802">
        <v>29500719</v>
      </c>
      <c r="B1802" t="s">
        <v>3649</v>
      </c>
      <c r="C1802" t="s">
        <v>493</v>
      </c>
      <c r="D1802" t="s">
        <v>493</v>
      </c>
      <c r="E1802" t="s">
        <v>3649</v>
      </c>
    </row>
    <row r="1803" spans="1:5" x14ac:dyDescent="0.25">
      <c r="A1803">
        <v>29500721</v>
      </c>
      <c r="B1803" t="s">
        <v>3650</v>
      </c>
      <c r="C1803" t="s">
        <v>3651</v>
      </c>
      <c r="D1803" t="s">
        <v>3651</v>
      </c>
      <c r="E1803" t="s">
        <v>3650</v>
      </c>
    </row>
    <row r="1804" spans="1:5" x14ac:dyDescent="0.25">
      <c r="A1804">
        <v>29500722</v>
      </c>
      <c r="B1804" t="s">
        <v>3652</v>
      </c>
      <c r="C1804" t="s">
        <v>3653</v>
      </c>
      <c r="D1804" t="s">
        <v>3653</v>
      </c>
      <c r="E1804" t="s">
        <v>3652</v>
      </c>
    </row>
    <row r="1805" spans="1:5" x14ac:dyDescent="0.25">
      <c r="A1805">
        <v>29500723</v>
      </c>
      <c r="B1805" t="s">
        <v>3654</v>
      </c>
      <c r="C1805" t="s">
        <v>3655</v>
      </c>
      <c r="D1805" t="s">
        <v>3655</v>
      </c>
      <c r="E1805" t="s">
        <v>3654</v>
      </c>
    </row>
    <row r="1806" spans="1:5" x14ac:dyDescent="0.25">
      <c r="A1806">
        <v>29500724</v>
      </c>
      <c r="B1806" t="s">
        <v>3656</v>
      </c>
      <c r="C1806" t="s">
        <v>3657</v>
      </c>
      <c r="D1806" t="s">
        <v>3657</v>
      </c>
      <c r="E1806" t="s">
        <v>3656</v>
      </c>
    </row>
    <row r="1807" spans="1:5" x14ac:dyDescent="0.25">
      <c r="A1807">
        <v>29500725</v>
      </c>
      <c r="B1807" t="s">
        <v>3658</v>
      </c>
      <c r="C1807" t="s">
        <v>3659</v>
      </c>
      <c r="D1807" t="s">
        <v>3659</v>
      </c>
      <c r="E1807" t="s">
        <v>3658</v>
      </c>
    </row>
    <row r="1808" spans="1:5" x14ac:dyDescent="0.25">
      <c r="A1808">
        <v>29500726</v>
      </c>
      <c r="B1808" t="s">
        <v>3660</v>
      </c>
      <c r="C1808" t="s">
        <v>3661</v>
      </c>
      <c r="D1808" t="s">
        <v>3661</v>
      </c>
      <c r="E1808" t="s">
        <v>3660</v>
      </c>
    </row>
    <row r="1809" spans="1:5" x14ac:dyDescent="0.25">
      <c r="A1809">
        <v>29500728</v>
      </c>
      <c r="B1809" t="s">
        <v>3662</v>
      </c>
      <c r="C1809" t="s">
        <v>3663</v>
      </c>
      <c r="D1809" t="s">
        <v>3663</v>
      </c>
      <c r="E1809" t="s">
        <v>3662</v>
      </c>
    </row>
    <row r="1810" spans="1:5" x14ac:dyDescent="0.25">
      <c r="A1810">
        <v>29500729</v>
      </c>
      <c r="B1810" t="s">
        <v>3650</v>
      </c>
      <c r="C1810" t="s">
        <v>3664</v>
      </c>
      <c r="D1810" t="s">
        <v>3664</v>
      </c>
      <c r="E1810" t="s">
        <v>3650</v>
      </c>
    </row>
    <row r="1811" spans="1:5" x14ac:dyDescent="0.25">
      <c r="A1811">
        <v>29500730</v>
      </c>
      <c r="B1811" t="s">
        <v>3665</v>
      </c>
      <c r="C1811" t="s">
        <v>3666</v>
      </c>
      <c r="D1811" t="s">
        <v>3666</v>
      </c>
      <c r="E1811" t="s">
        <v>3665</v>
      </c>
    </row>
    <row r="1812" spans="1:5" x14ac:dyDescent="0.25">
      <c r="A1812">
        <v>29500731</v>
      </c>
      <c r="B1812" t="s">
        <v>3667</v>
      </c>
      <c r="C1812" t="s">
        <v>3668</v>
      </c>
      <c r="D1812" t="s">
        <v>3668</v>
      </c>
      <c r="E1812" t="s">
        <v>3667</v>
      </c>
    </row>
    <row r="1813" spans="1:5" x14ac:dyDescent="0.25">
      <c r="A1813">
        <v>29500733</v>
      </c>
      <c r="B1813" t="s">
        <v>3669</v>
      </c>
      <c r="C1813" t="s">
        <v>3670</v>
      </c>
      <c r="D1813" t="s">
        <v>3670</v>
      </c>
      <c r="E1813" t="s">
        <v>3669</v>
      </c>
    </row>
    <row r="1814" spans="1:5" x14ac:dyDescent="0.25">
      <c r="A1814">
        <v>29500734</v>
      </c>
      <c r="B1814" t="s">
        <v>3671</v>
      </c>
      <c r="C1814" t="s">
        <v>112</v>
      </c>
      <c r="D1814" t="s">
        <v>112</v>
      </c>
      <c r="E1814" t="s">
        <v>3671</v>
      </c>
    </row>
    <row r="1815" spans="1:5" x14ac:dyDescent="0.25">
      <c r="A1815">
        <v>29500735</v>
      </c>
      <c r="B1815" t="s">
        <v>3672</v>
      </c>
      <c r="C1815" t="s">
        <v>3673</v>
      </c>
      <c r="D1815" t="s">
        <v>3673</v>
      </c>
      <c r="E1815" t="s">
        <v>3672</v>
      </c>
    </row>
    <row r="1816" spans="1:5" x14ac:dyDescent="0.25">
      <c r="A1816">
        <v>29500736</v>
      </c>
      <c r="B1816" t="s">
        <v>3674</v>
      </c>
      <c r="C1816" t="s">
        <v>3675</v>
      </c>
      <c r="D1816" t="s">
        <v>3675</v>
      </c>
      <c r="E1816" t="s">
        <v>3674</v>
      </c>
    </row>
    <row r="1817" spans="1:5" x14ac:dyDescent="0.25">
      <c r="A1817">
        <v>29500737</v>
      </c>
      <c r="B1817" t="s">
        <v>3676</v>
      </c>
      <c r="C1817" t="s">
        <v>3677</v>
      </c>
      <c r="D1817" t="s">
        <v>3677</v>
      </c>
      <c r="E1817" t="s">
        <v>3676</v>
      </c>
    </row>
    <row r="1818" spans="1:5" x14ac:dyDescent="0.25">
      <c r="A1818">
        <v>29500738</v>
      </c>
      <c r="B1818" t="s">
        <v>3660</v>
      </c>
      <c r="C1818" t="s">
        <v>3678</v>
      </c>
      <c r="D1818" t="s">
        <v>3678</v>
      </c>
      <c r="E1818" t="s">
        <v>3660</v>
      </c>
    </row>
    <row r="1819" spans="1:5" x14ac:dyDescent="0.25">
      <c r="A1819">
        <v>29500739</v>
      </c>
      <c r="B1819" t="s">
        <v>3679</v>
      </c>
      <c r="C1819" t="s">
        <v>3680</v>
      </c>
      <c r="D1819" t="s">
        <v>3680</v>
      </c>
      <c r="E1819" t="s">
        <v>3679</v>
      </c>
    </row>
    <row r="1820" spans="1:5" x14ac:dyDescent="0.25">
      <c r="A1820">
        <v>29500740</v>
      </c>
      <c r="B1820" t="s">
        <v>3681</v>
      </c>
      <c r="C1820" t="s">
        <v>3682</v>
      </c>
      <c r="D1820" t="s">
        <v>3682</v>
      </c>
      <c r="E1820" t="s">
        <v>3681</v>
      </c>
    </row>
    <row r="1821" spans="1:5" x14ac:dyDescent="0.25">
      <c r="A1821">
        <v>29500743</v>
      </c>
      <c r="B1821" t="s">
        <v>3683</v>
      </c>
      <c r="C1821" t="s">
        <v>3684</v>
      </c>
      <c r="D1821" t="s">
        <v>3684</v>
      </c>
      <c r="E1821" t="s">
        <v>3683</v>
      </c>
    </row>
    <row r="1822" spans="1:5" x14ac:dyDescent="0.25">
      <c r="A1822">
        <v>29500744</v>
      </c>
      <c r="B1822" t="s">
        <v>3685</v>
      </c>
      <c r="C1822" t="s">
        <v>3686</v>
      </c>
      <c r="D1822" t="s">
        <v>3686</v>
      </c>
      <c r="E1822" t="s">
        <v>3685</v>
      </c>
    </row>
    <row r="1823" spans="1:5" x14ac:dyDescent="0.25">
      <c r="A1823">
        <v>29500745</v>
      </c>
      <c r="B1823" t="s">
        <v>3650</v>
      </c>
      <c r="C1823" t="s">
        <v>3687</v>
      </c>
      <c r="D1823" t="s">
        <v>3687</v>
      </c>
      <c r="E1823" t="s">
        <v>3650</v>
      </c>
    </row>
    <row r="1824" spans="1:5" x14ac:dyDescent="0.25">
      <c r="A1824">
        <v>29500746</v>
      </c>
      <c r="B1824" t="s">
        <v>3688</v>
      </c>
      <c r="C1824" t="s">
        <v>3689</v>
      </c>
      <c r="D1824" t="s">
        <v>3689</v>
      </c>
      <c r="E1824" t="s">
        <v>3688</v>
      </c>
    </row>
    <row r="1825" spans="1:5" x14ac:dyDescent="0.25">
      <c r="A1825">
        <v>29500747</v>
      </c>
      <c r="B1825" t="s">
        <v>3690</v>
      </c>
      <c r="C1825" t="s">
        <v>3691</v>
      </c>
      <c r="D1825" t="s">
        <v>3691</v>
      </c>
      <c r="E1825" t="s">
        <v>3690</v>
      </c>
    </row>
    <row r="1826" spans="1:5" x14ac:dyDescent="0.25">
      <c r="A1826">
        <v>29500748</v>
      </c>
      <c r="B1826" t="s">
        <v>3692</v>
      </c>
      <c r="C1826" t="s">
        <v>3693</v>
      </c>
      <c r="D1826" t="s">
        <v>3693</v>
      </c>
      <c r="E1826" t="s">
        <v>3692</v>
      </c>
    </row>
    <row r="1827" spans="1:5" x14ac:dyDescent="0.25">
      <c r="A1827">
        <v>29500753</v>
      </c>
      <c r="B1827" t="s">
        <v>3694</v>
      </c>
      <c r="C1827" t="s">
        <v>3695</v>
      </c>
      <c r="D1827" t="s">
        <v>3695</v>
      </c>
      <c r="E1827" t="s">
        <v>3694</v>
      </c>
    </row>
    <row r="1828" spans="1:5" x14ac:dyDescent="0.25">
      <c r="A1828">
        <v>29500754</v>
      </c>
      <c r="B1828" t="s">
        <v>3696</v>
      </c>
      <c r="C1828" t="s">
        <v>69</v>
      </c>
      <c r="D1828" t="s">
        <v>69</v>
      </c>
      <c r="E1828" t="s">
        <v>3696</v>
      </c>
    </row>
    <row r="1829" spans="1:5" x14ac:dyDescent="0.25">
      <c r="A1829">
        <v>29500755</v>
      </c>
      <c r="B1829" t="s">
        <v>3697</v>
      </c>
      <c r="C1829" t="s">
        <v>3698</v>
      </c>
      <c r="D1829" t="s">
        <v>3698</v>
      </c>
      <c r="E1829" t="s">
        <v>3697</v>
      </c>
    </row>
    <row r="1830" spans="1:5" x14ac:dyDescent="0.25">
      <c r="A1830">
        <v>29500756</v>
      </c>
      <c r="B1830" t="s">
        <v>3699</v>
      </c>
      <c r="C1830" t="s">
        <v>3700</v>
      </c>
      <c r="D1830" t="s">
        <v>3700</v>
      </c>
      <c r="E1830" t="s">
        <v>3699</v>
      </c>
    </row>
    <row r="1831" spans="1:5" x14ac:dyDescent="0.25">
      <c r="A1831">
        <v>29500762</v>
      </c>
      <c r="B1831" t="s">
        <v>3701</v>
      </c>
      <c r="C1831" t="s">
        <v>3702</v>
      </c>
      <c r="D1831" t="s">
        <v>3702</v>
      </c>
      <c r="E1831" t="s">
        <v>3701</v>
      </c>
    </row>
    <row r="1832" spans="1:5" x14ac:dyDescent="0.25">
      <c r="A1832">
        <v>29500771</v>
      </c>
      <c r="B1832" t="s">
        <v>3703</v>
      </c>
      <c r="C1832" t="s">
        <v>3704</v>
      </c>
      <c r="D1832" t="s">
        <v>3704</v>
      </c>
      <c r="E1832" t="s">
        <v>3703</v>
      </c>
    </row>
    <row r="1833" spans="1:5" x14ac:dyDescent="0.25">
      <c r="A1833">
        <v>29500774</v>
      </c>
      <c r="B1833" t="s">
        <v>3705</v>
      </c>
      <c r="C1833" t="s">
        <v>3706</v>
      </c>
      <c r="D1833" t="s">
        <v>3706</v>
      </c>
      <c r="E1833" t="s">
        <v>3705</v>
      </c>
    </row>
    <row r="1834" spans="1:5" x14ac:dyDescent="0.25">
      <c r="A1834">
        <v>29500775</v>
      </c>
      <c r="B1834" t="s">
        <v>3707</v>
      </c>
      <c r="C1834" t="s">
        <v>3708</v>
      </c>
      <c r="D1834" t="s">
        <v>3708</v>
      </c>
      <c r="E1834" t="s">
        <v>3707</v>
      </c>
    </row>
    <row r="1835" spans="1:5" x14ac:dyDescent="0.25">
      <c r="A1835">
        <v>29500776</v>
      </c>
      <c r="B1835" t="s">
        <v>3709</v>
      </c>
      <c r="C1835" t="s">
        <v>59</v>
      </c>
      <c r="D1835" t="s">
        <v>59</v>
      </c>
      <c r="E1835" t="s">
        <v>3709</v>
      </c>
    </row>
    <row r="1836" spans="1:5" x14ac:dyDescent="0.25">
      <c r="A1836">
        <v>29500790</v>
      </c>
      <c r="B1836" t="s">
        <v>3710</v>
      </c>
      <c r="C1836" t="s">
        <v>3711</v>
      </c>
      <c r="D1836" t="s">
        <v>3711</v>
      </c>
      <c r="E1836" t="s">
        <v>3710</v>
      </c>
    </row>
    <row r="1837" spans="1:5" x14ac:dyDescent="0.25">
      <c r="A1837">
        <v>29500791</v>
      </c>
      <c r="B1837" t="s">
        <v>3712</v>
      </c>
      <c r="C1837" t="s">
        <v>3713</v>
      </c>
      <c r="D1837" t="s">
        <v>3713</v>
      </c>
      <c r="E1837" t="s">
        <v>3712</v>
      </c>
    </row>
    <row r="1838" spans="1:5" x14ac:dyDescent="0.25">
      <c r="A1838">
        <v>29500792</v>
      </c>
      <c r="B1838" t="s">
        <v>3714</v>
      </c>
      <c r="C1838" t="s">
        <v>3715</v>
      </c>
      <c r="D1838" t="s">
        <v>3715</v>
      </c>
      <c r="E1838" t="s">
        <v>3714</v>
      </c>
    </row>
    <row r="1839" spans="1:5" x14ac:dyDescent="0.25">
      <c r="A1839">
        <v>29500793</v>
      </c>
      <c r="B1839" t="s">
        <v>3716</v>
      </c>
      <c r="C1839" t="s">
        <v>3717</v>
      </c>
      <c r="D1839" t="s">
        <v>3717</v>
      </c>
      <c r="E1839" t="s">
        <v>3716</v>
      </c>
    </row>
    <row r="1840" spans="1:5" x14ac:dyDescent="0.25">
      <c r="A1840">
        <v>29500797</v>
      </c>
      <c r="B1840" t="s">
        <v>3718</v>
      </c>
      <c r="C1840" t="s">
        <v>3719</v>
      </c>
      <c r="D1840" t="s">
        <v>3719</v>
      </c>
      <c r="E1840" t="s">
        <v>3718</v>
      </c>
    </row>
    <row r="1841" spans="1:5" x14ac:dyDescent="0.25">
      <c r="A1841">
        <v>29500798</v>
      </c>
      <c r="B1841" t="s">
        <v>3720</v>
      </c>
      <c r="C1841" t="s">
        <v>3721</v>
      </c>
      <c r="D1841" t="s">
        <v>3721</v>
      </c>
      <c r="E1841" t="s">
        <v>3720</v>
      </c>
    </row>
    <row r="1842" spans="1:5" x14ac:dyDescent="0.25">
      <c r="A1842">
        <v>29500799</v>
      </c>
      <c r="B1842" t="s">
        <v>3722</v>
      </c>
      <c r="C1842" t="s">
        <v>3723</v>
      </c>
      <c r="D1842" t="s">
        <v>3723</v>
      </c>
      <c r="E1842" t="s">
        <v>3722</v>
      </c>
    </row>
    <row r="1843" spans="1:5" x14ac:dyDescent="0.25">
      <c r="A1843">
        <v>29500800</v>
      </c>
      <c r="B1843" t="s">
        <v>3724</v>
      </c>
      <c r="C1843" t="s">
        <v>3725</v>
      </c>
      <c r="D1843" t="s">
        <v>3725</v>
      </c>
      <c r="E1843" t="s">
        <v>3724</v>
      </c>
    </row>
    <row r="1844" spans="1:5" x14ac:dyDescent="0.25">
      <c r="A1844">
        <v>29500801</v>
      </c>
      <c r="B1844" t="s">
        <v>3726</v>
      </c>
      <c r="C1844" t="s">
        <v>3727</v>
      </c>
      <c r="D1844" t="s">
        <v>3727</v>
      </c>
      <c r="E1844" t="s">
        <v>3726</v>
      </c>
    </row>
    <row r="1845" spans="1:5" x14ac:dyDescent="0.25">
      <c r="A1845">
        <v>29500802</v>
      </c>
      <c r="B1845" t="s">
        <v>3728</v>
      </c>
      <c r="C1845" t="s">
        <v>3729</v>
      </c>
      <c r="D1845" t="s">
        <v>3729</v>
      </c>
      <c r="E1845" t="s">
        <v>3728</v>
      </c>
    </row>
    <row r="1846" spans="1:5" x14ac:dyDescent="0.25">
      <c r="A1846">
        <v>29500803</v>
      </c>
      <c r="B1846" t="s">
        <v>3730</v>
      </c>
      <c r="C1846" t="s">
        <v>3731</v>
      </c>
      <c r="D1846" t="s">
        <v>3731</v>
      </c>
      <c r="E1846" t="s">
        <v>3730</v>
      </c>
    </row>
    <row r="1847" spans="1:5" x14ac:dyDescent="0.25">
      <c r="A1847">
        <v>29500804</v>
      </c>
      <c r="B1847" t="s">
        <v>3732</v>
      </c>
      <c r="C1847" t="s">
        <v>3733</v>
      </c>
      <c r="D1847" t="s">
        <v>3733</v>
      </c>
      <c r="E1847" t="s">
        <v>3732</v>
      </c>
    </row>
    <row r="1848" spans="1:5" x14ac:dyDescent="0.25">
      <c r="A1848">
        <v>29500805</v>
      </c>
      <c r="B1848" t="s">
        <v>3734</v>
      </c>
      <c r="C1848" t="s">
        <v>3735</v>
      </c>
      <c r="D1848" t="s">
        <v>3735</v>
      </c>
      <c r="E1848" t="s">
        <v>3734</v>
      </c>
    </row>
    <row r="1849" spans="1:5" x14ac:dyDescent="0.25">
      <c r="A1849">
        <v>29500806</v>
      </c>
      <c r="B1849" t="s">
        <v>3736</v>
      </c>
      <c r="C1849" t="s">
        <v>3737</v>
      </c>
      <c r="D1849" t="s">
        <v>3737</v>
      </c>
      <c r="E1849" t="s">
        <v>3736</v>
      </c>
    </row>
    <row r="1850" spans="1:5" x14ac:dyDescent="0.25">
      <c r="A1850">
        <v>29500807</v>
      </c>
      <c r="B1850" t="s">
        <v>3738</v>
      </c>
      <c r="C1850" t="s">
        <v>3739</v>
      </c>
      <c r="D1850" t="s">
        <v>3739</v>
      </c>
      <c r="E1850" t="s">
        <v>3738</v>
      </c>
    </row>
    <row r="1851" spans="1:5" x14ac:dyDescent="0.25">
      <c r="A1851">
        <v>29500808</v>
      </c>
      <c r="B1851" t="s">
        <v>3740</v>
      </c>
      <c r="C1851" t="s">
        <v>3741</v>
      </c>
      <c r="D1851" t="s">
        <v>3741</v>
      </c>
      <c r="E1851" t="s">
        <v>3740</v>
      </c>
    </row>
    <row r="1852" spans="1:5" x14ac:dyDescent="0.25">
      <c r="A1852">
        <v>29500809</v>
      </c>
      <c r="B1852" t="s">
        <v>3742</v>
      </c>
      <c r="C1852" t="s">
        <v>3743</v>
      </c>
      <c r="D1852" t="s">
        <v>3743</v>
      </c>
      <c r="E1852" t="s">
        <v>3742</v>
      </c>
    </row>
    <row r="1853" spans="1:5" x14ac:dyDescent="0.25">
      <c r="A1853">
        <v>29500810</v>
      </c>
      <c r="B1853" t="s">
        <v>3650</v>
      </c>
      <c r="C1853" t="s">
        <v>3744</v>
      </c>
      <c r="D1853" t="s">
        <v>3744</v>
      </c>
      <c r="E1853" t="s">
        <v>3650</v>
      </c>
    </row>
    <row r="1854" spans="1:5" x14ac:dyDescent="0.25">
      <c r="A1854">
        <v>29500811</v>
      </c>
      <c r="B1854" t="s">
        <v>3745</v>
      </c>
      <c r="C1854" t="s">
        <v>3746</v>
      </c>
      <c r="D1854" t="s">
        <v>3746</v>
      </c>
      <c r="E1854" t="s">
        <v>3745</v>
      </c>
    </row>
    <row r="1855" spans="1:5" x14ac:dyDescent="0.25">
      <c r="A1855">
        <v>29500812</v>
      </c>
      <c r="B1855" t="s">
        <v>3669</v>
      </c>
      <c r="C1855" t="s">
        <v>3747</v>
      </c>
      <c r="D1855" t="s">
        <v>3747</v>
      </c>
      <c r="E1855" t="s">
        <v>3669</v>
      </c>
    </row>
    <row r="1856" spans="1:5" x14ac:dyDescent="0.25">
      <c r="A1856">
        <v>29500813</v>
      </c>
      <c r="B1856" t="s">
        <v>3748</v>
      </c>
      <c r="C1856" t="s">
        <v>3749</v>
      </c>
      <c r="D1856" t="s">
        <v>3749</v>
      </c>
      <c r="E1856" t="s">
        <v>3748</v>
      </c>
    </row>
    <row r="1857" spans="1:5" x14ac:dyDescent="0.25">
      <c r="A1857">
        <v>29500814</v>
      </c>
      <c r="B1857" t="s">
        <v>3750</v>
      </c>
      <c r="C1857" t="s">
        <v>3751</v>
      </c>
      <c r="D1857" t="s">
        <v>3751</v>
      </c>
      <c r="E1857" t="s">
        <v>3750</v>
      </c>
    </row>
    <row r="1858" spans="1:5" x14ac:dyDescent="0.25">
      <c r="A1858">
        <v>29500816</v>
      </c>
      <c r="B1858" t="s">
        <v>3752</v>
      </c>
      <c r="C1858" t="s">
        <v>387</v>
      </c>
      <c r="D1858" t="s">
        <v>387</v>
      </c>
      <c r="E1858" t="s">
        <v>3752</v>
      </c>
    </row>
    <row r="1859" spans="1:5" x14ac:dyDescent="0.25">
      <c r="A1859">
        <v>29500817</v>
      </c>
      <c r="B1859" t="s">
        <v>3753</v>
      </c>
      <c r="C1859" t="s">
        <v>516</v>
      </c>
      <c r="D1859" t="s">
        <v>516</v>
      </c>
      <c r="E1859" t="s">
        <v>3753</v>
      </c>
    </row>
    <row r="1860" spans="1:5" x14ac:dyDescent="0.25">
      <c r="A1860">
        <v>29500819</v>
      </c>
      <c r="B1860" t="s">
        <v>3754</v>
      </c>
      <c r="C1860" t="s">
        <v>3755</v>
      </c>
      <c r="D1860" t="s">
        <v>3755</v>
      </c>
      <c r="E1860" t="s">
        <v>3754</v>
      </c>
    </row>
    <row r="1861" spans="1:5" x14ac:dyDescent="0.25">
      <c r="A1861">
        <v>29500820</v>
      </c>
      <c r="B1861" t="s">
        <v>3756</v>
      </c>
      <c r="C1861" t="s">
        <v>3757</v>
      </c>
      <c r="D1861" t="s">
        <v>3757</v>
      </c>
      <c r="E1861" t="s">
        <v>3756</v>
      </c>
    </row>
    <row r="1862" spans="1:5" x14ac:dyDescent="0.25">
      <c r="A1862">
        <v>29500821</v>
      </c>
      <c r="B1862" t="s">
        <v>3758</v>
      </c>
      <c r="C1862" t="s">
        <v>44</v>
      </c>
      <c r="D1862" t="s">
        <v>44</v>
      </c>
      <c r="E1862" t="s">
        <v>3758</v>
      </c>
    </row>
    <row r="1863" spans="1:5" x14ac:dyDescent="0.25">
      <c r="A1863">
        <v>29500822</v>
      </c>
      <c r="B1863" t="s">
        <v>3759</v>
      </c>
      <c r="C1863" t="s">
        <v>3760</v>
      </c>
      <c r="D1863" t="s">
        <v>3760</v>
      </c>
      <c r="E1863" t="s">
        <v>3759</v>
      </c>
    </row>
    <row r="1864" spans="1:5" x14ac:dyDescent="0.25">
      <c r="A1864">
        <v>29500823</v>
      </c>
      <c r="B1864" t="s">
        <v>3761</v>
      </c>
      <c r="C1864" t="s">
        <v>383</v>
      </c>
      <c r="D1864" t="s">
        <v>383</v>
      </c>
      <c r="E1864" t="s">
        <v>3761</v>
      </c>
    </row>
    <row r="1865" spans="1:5" x14ac:dyDescent="0.25">
      <c r="A1865">
        <v>29500824</v>
      </c>
      <c r="B1865" t="s">
        <v>3762</v>
      </c>
      <c r="C1865" t="s">
        <v>3763</v>
      </c>
      <c r="D1865" t="s">
        <v>3763</v>
      </c>
      <c r="E1865" t="s">
        <v>3762</v>
      </c>
    </row>
    <row r="1866" spans="1:5" x14ac:dyDescent="0.25">
      <c r="A1866">
        <v>29500825</v>
      </c>
      <c r="B1866" t="s">
        <v>3764</v>
      </c>
      <c r="C1866" t="s">
        <v>3765</v>
      </c>
      <c r="D1866" t="s">
        <v>3765</v>
      </c>
      <c r="E1866" t="s">
        <v>3764</v>
      </c>
    </row>
    <row r="1867" spans="1:5" x14ac:dyDescent="0.25">
      <c r="A1867">
        <v>29500827</v>
      </c>
      <c r="B1867" t="s">
        <v>3766</v>
      </c>
      <c r="C1867" t="s">
        <v>3767</v>
      </c>
      <c r="D1867" t="s">
        <v>3767</v>
      </c>
      <c r="E1867" t="s">
        <v>3766</v>
      </c>
    </row>
    <row r="1868" spans="1:5" x14ac:dyDescent="0.25">
      <c r="A1868">
        <v>29500828</v>
      </c>
      <c r="B1868" t="s">
        <v>3768</v>
      </c>
      <c r="C1868" t="s">
        <v>3769</v>
      </c>
      <c r="D1868" t="s">
        <v>3769</v>
      </c>
      <c r="E1868" t="s">
        <v>3768</v>
      </c>
    </row>
    <row r="1869" spans="1:5" x14ac:dyDescent="0.25">
      <c r="A1869">
        <v>29500829</v>
      </c>
      <c r="B1869" t="s">
        <v>3770</v>
      </c>
      <c r="C1869" t="s">
        <v>3770</v>
      </c>
      <c r="D1869" t="s">
        <v>3770</v>
      </c>
      <c r="E1869" t="s">
        <v>3770</v>
      </c>
    </row>
    <row r="1870" spans="1:5" x14ac:dyDescent="0.25">
      <c r="A1870">
        <v>29500830</v>
      </c>
      <c r="B1870" t="s">
        <v>3771</v>
      </c>
      <c r="C1870" t="s">
        <v>3772</v>
      </c>
      <c r="D1870" t="s">
        <v>3772</v>
      </c>
      <c r="E1870" t="s">
        <v>3771</v>
      </c>
    </row>
    <row r="1871" spans="1:5" x14ac:dyDescent="0.25">
      <c r="A1871">
        <v>29500831</v>
      </c>
      <c r="B1871" t="s">
        <v>3773</v>
      </c>
      <c r="C1871" t="s">
        <v>3773</v>
      </c>
      <c r="D1871" t="s">
        <v>3773</v>
      </c>
      <c r="E1871" t="s">
        <v>3773</v>
      </c>
    </row>
    <row r="1872" spans="1:5" x14ac:dyDescent="0.25">
      <c r="A1872">
        <v>29500832</v>
      </c>
      <c r="B1872" t="s">
        <v>3774</v>
      </c>
      <c r="C1872" t="s">
        <v>3774</v>
      </c>
      <c r="D1872" t="s">
        <v>3774</v>
      </c>
      <c r="E1872" t="s">
        <v>3774</v>
      </c>
    </row>
    <row r="1873" spans="1:5" x14ac:dyDescent="0.25">
      <c r="A1873">
        <v>29500833</v>
      </c>
      <c r="B1873" t="s">
        <v>3775</v>
      </c>
      <c r="C1873" t="s">
        <v>3775</v>
      </c>
      <c r="D1873" t="s">
        <v>3775</v>
      </c>
      <c r="E1873" t="s">
        <v>3775</v>
      </c>
    </row>
    <row r="1874" spans="1:5" x14ac:dyDescent="0.25">
      <c r="A1874">
        <v>29500834</v>
      </c>
      <c r="B1874" t="s">
        <v>3776</v>
      </c>
      <c r="C1874" t="s">
        <v>3776</v>
      </c>
      <c r="D1874" t="s">
        <v>3776</v>
      </c>
      <c r="E1874" t="s">
        <v>3776</v>
      </c>
    </row>
    <row r="1875" spans="1:5" x14ac:dyDescent="0.25">
      <c r="A1875">
        <v>29500835</v>
      </c>
      <c r="B1875" t="s">
        <v>3777</v>
      </c>
      <c r="C1875" t="s">
        <v>3777</v>
      </c>
      <c r="D1875" t="s">
        <v>3777</v>
      </c>
      <c r="E1875" t="s">
        <v>3777</v>
      </c>
    </row>
    <row r="1876" spans="1:5" x14ac:dyDescent="0.25">
      <c r="A1876">
        <v>29500836</v>
      </c>
      <c r="B1876" t="s">
        <v>3778</v>
      </c>
      <c r="C1876" t="s">
        <v>3778</v>
      </c>
      <c r="D1876" t="s">
        <v>3778</v>
      </c>
      <c r="E1876" t="s">
        <v>3778</v>
      </c>
    </row>
    <row r="1877" spans="1:5" x14ac:dyDescent="0.25">
      <c r="A1877">
        <v>29500837</v>
      </c>
      <c r="B1877" t="s">
        <v>3779</v>
      </c>
      <c r="C1877" t="s">
        <v>3779</v>
      </c>
      <c r="D1877" t="s">
        <v>3779</v>
      </c>
      <c r="E1877" t="s">
        <v>3779</v>
      </c>
    </row>
    <row r="1878" spans="1:5" x14ac:dyDescent="0.25">
      <c r="A1878">
        <v>29500838</v>
      </c>
      <c r="B1878" t="s">
        <v>3780</v>
      </c>
      <c r="C1878" t="s">
        <v>3780</v>
      </c>
      <c r="D1878" t="s">
        <v>3780</v>
      </c>
      <c r="E1878" t="s">
        <v>3780</v>
      </c>
    </row>
    <row r="1879" spans="1:5" x14ac:dyDescent="0.25">
      <c r="A1879">
        <v>29500839</v>
      </c>
      <c r="B1879" t="s">
        <v>3781</v>
      </c>
      <c r="C1879" t="s">
        <v>3781</v>
      </c>
      <c r="D1879" t="s">
        <v>3781</v>
      </c>
      <c r="E1879" t="s">
        <v>3781</v>
      </c>
    </row>
    <row r="1880" spans="1:5" x14ac:dyDescent="0.25">
      <c r="A1880">
        <v>29500840</v>
      </c>
      <c r="B1880" t="s">
        <v>3782</v>
      </c>
      <c r="C1880" t="s">
        <v>3782</v>
      </c>
      <c r="D1880" t="s">
        <v>3782</v>
      </c>
      <c r="E1880" t="s">
        <v>3782</v>
      </c>
    </row>
    <row r="1881" spans="1:5" x14ac:dyDescent="0.25">
      <c r="A1881">
        <v>29500841</v>
      </c>
      <c r="B1881" t="s">
        <v>3783</v>
      </c>
      <c r="C1881" t="s">
        <v>3784</v>
      </c>
      <c r="D1881" t="s">
        <v>3784</v>
      </c>
      <c r="E1881" t="s">
        <v>3783</v>
      </c>
    </row>
    <row r="1882" spans="1:5" x14ac:dyDescent="0.25">
      <c r="A1882">
        <v>29500842</v>
      </c>
      <c r="B1882" t="s">
        <v>3785</v>
      </c>
      <c r="C1882" t="s">
        <v>3785</v>
      </c>
      <c r="D1882" t="s">
        <v>3785</v>
      </c>
      <c r="E1882" t="s">
        <v>3785</v>
      </c>
    </row>
    <row r="1883" spans="1:5" x14ac:dyDescent="0.25">
      <c r="A1883">
        <v>29500843</v>
      </c>
      <c r="B1883" t="s">
        <v>3786</v>
      </c>
      <c r="C1883" t="s">
        <v>3786</v>
      </c>
      <c r="D1883" t="s">
        <v>3786</v>
      </c>
      <c r="E1883" t="s">
        <v>3786</v>
      </c>
    </row>
    <row r="1884" spans="1:5" x14ac:dyDescent="0.25">
      <c r="A1884">
        <v>29500844</v>
      </c>
      <c r="B1884" t="s">
        <v>3787</v>
      </c>
      <c r="C1884" t="s">
        <v>3787</v>
      </c>
      <c r="D1884" t="s">
        <v>3787</v>
      </c>
      <c r="E1884" t="s">
        <v>3787</v>
      </c>
    </row>
    <row r="1885" spans="1:5" x14ac:dyDescent="0.25">
      <c r="A1885">
        <v>29500845</v>
      </c>
      <c r="B1885" t="s">
        <v>3788</v>
      </c>
      <c r="C1885" t="s">
        <v>3788</v>
      </c>
      <c r="D1885" t="s">
        <v>3788</v>
      </c>
      <c r="E1885" t="s">
        <v>3788</v>
      </c>
    </row>
    <row r="1886" spans="1:5" x14ac:dyDescent="0.25">
      <c r="A1886">
        <v>29500846</v>
      </c>
      <c r="B1886" t="s">
        <v>3789</v>
      </c>
      <c r="C1886" t="s">
        <v>3789</v>
      </c>
      <c r="D1886" t="s">
        <v>3789</v>
      </c>
      <c r="E1886" t="s">
        <v>3789</v>
      </c>
    </row>
    <row r="1887" spans="1:5" x14ac:dyDescent="0.25">
      <c r="A1887">
        <v>29500847</v>
      </c>
      <c r="B1887" t="s">
        <v>3790</v>
      </c>
      <c r="C1887" t="s">
        <v>3790</v>
      </c>
      <c r="D1887" t="s">
        <v>3790</v>
      </c>
      <c r="E1887" t="s">
        <v>3790</v>
      </c>
    </row>
    <row r="1888" spans="1:5" x14ac:dyDescent="0.25">
      <c r="A1888">
        <v>29500848</v>
      </c>
      <c r="B1888" t="s">
        <v>3577</v>
      </c>
      <c r="C1888" t="s">
        <v>3577</v>
      </c>
      <c r="D1888" t="s">
        <v>3577</v>
      </c>
      <c r="E1888" t="s">
        <v>3577</v>
      </c>
    </row>
    <row r="1889" spans="1:5" x14ac:dyDescent="0.25">
      <c r="A1889">
        <v>29500849</v>
      </c>
      <c r="B1889" t="s">
        <v>3791</v>
      </c>
      <c r="C1889" t="s">
        <v>3791</v>
      </c>
      <c r="D1889" t="s">
        <v>3791</v>
      </c>
      <c r="E1889" t="s">
        <v>3791</v>
      </c>
    </row>
    <row r="1890" spans="1:5" x14ac:dyDescent="0.25">
      <c r="A1890">
        <v>29500850</v>
      </c>
      <c r="B1890" t="s">
        <v>3792</v>
      </c>
      <c r="C1890" t="s">
        <v>3792</v>
      </c>
      <c r="D1890" t="s">
        <v>3792</v>
      </c>
      <c r="E1890" t="s">
        <v>3792</v>
      </c>
    </row>
    <row r="1891" spans="1:5" x14ac:dyDescent="0.25">
      <c r="A1891">
        <v>29500851</v>
      </c>
      <c r="B1891" t="s">
        <v>3793</v>
      </c>
      <c r="C1891" t="s">
        <v>3793</v>
      </c>
      <c r="D1891" t="s">
        <v>3793</v>
      </c>
      <c r="E1891" t="s">
        <v>3793</v>
      </c>
    </row>
    <row r="1892" spans="1:5" x14ac:dyDescent="0.25">
      <c r="A1892">
        <v>29500852</v>
      </c>
      <c r="B1892" t="s">
        <v>3794</v>
      </c>
      <c r="C1892" t="s">
        <v>3794</v>
      </c>
      <c r="D1892" t="s">
        <v>3794</v>
      </c>
      <c r="E1892" t="s">
        <v>3794</v>
      </c>
    </row>
    <row r="1893" spans="1:5" x14ac:dyDescent="0.25">
      <c r="A1893">
        <v>29500853</v>
      </c>
      <c r="B1893" t="s">
        <v>3795</v>
      </c>
      <c r="C1893" t="s">
        <v>3795</v>
      </c>
      <c r="D1893" t="s">
        <v>3795</v>
      </c>
      <c r="E1893" t="s">
        <v>3795</v>
      </c>
    </row>
    <row r="1894" spans="1:5" x14ac:dyDescent="0.25">
      <c r="A1894">
        <v>29500854</v>
      </c>
      <c r="B1894" t="s">
        <v>3796</v>
      </c>
      <c r="C1894" t="s">
        <v>3796</v>
      </c>
      <c r="D1894" t="s">
        <v>3796</v>
      </c>
      <c r="E1894" t="s">
        <v>3796</v>
      </c>
    </row>
    <row r="1895" spans="1:5" x14ac:dyDescent="0.25">
      <c r="A1895">
        <v>29500855</v>
      </c>
      <c r="B1895" t="s">
        <v>3797</v>
      </c>
      <c r="C1895" t="s">
        <v>3797</v>
      </c>
      <c r="D1895" t="s">
        <v>3797</v>
      </c>
      <c r="E1895" t="s">
        <v>3797</v>
      </c>
    </row>
    <row r="1896" spans="1:5" x14ac:dyDescent="0.25">
      <c r="A1896">
        <v>29500856</v>
      </c>
      <c r="B1896" t="s">
        <v>3798</v>
      </c>
      <c r="C1896" t="s">
        <v>3799</v>
      </c>
      <c r="D1896" t="s">
        <v>3799</v>
      </c>
      <c r="E1896" t="s">
        <v>3798</v>
      </c>
    </row>
    <row r="1897" spans="1:5" x14ac:dyDescent="0.25">
      <c r="A1897">
        <v>29500857</v>
      </c>
      <c r="B1897" t="s">
        <v>3800</v>
      </c>
      <c r="C1897" t="s">
        <v>3800</v>
      </c>
      <c r="D1897" t="s">
        <v>3800</v>
      </c>
      <c r="E1897" t="s">
        <v>3800</v>
      </c>
    </row>
    <row r="1898" spans="1:5" x14ac:dyDescent="0.25">
      <c r="A1898">
        <v>29500858</v>
      </c>
      <c r="B1898" t="s">
        <v>3801</v>
      </c>
      <c r="C1898" t="s">
        <v>102</v>
      </c>
      <c r="D1898" t="s">
        <v>102</v>
      </c>
      <c r="E1898" t="s">
        <v>3801</v>
      </c>
    </row>
    <row r="1899" spans="1:5" x14ac:dyDescent="0.25">
      <c r="A1899">
        <v>29500859</v>
      </c>
      <c r="B1899" t="s">
        <v>3802</v>
      </c>
      <c r="C1899" t="s">
        <v>769</v>
      </c>
      <c r="D1899" t="s">
        <v>769</v>
      </c>
      <c r="E1899" t="s">
        <v>3802</v>
      </c>
    </row>
    <row r="1900" spans="1:5" x14ac:dyDescent="0.25">
      <c r="A1900">
        <v>29500860</v>
      </c>
      <c r="B1900" t="s">
        <v>3803</v>
      </c>
      <c r="C1900" t="s">
        <v>484</v>
      </c>
      <c r="D1900" t="s">
        <v>484</v>
      </c>
      <c r="E1900" t="s">
        <v>3803</v>
      </c>
    </row>
    <row r="1901" spans="1:5" x14ac:dyDescent="0.25">
      <c r="A1901">
        <v>29500861</v>
      </c>
      <c r="B1901" t="s">
        <v>3804</v>
      </c>
      <c r="C1901" t="s">
        <v>60</v>
      </c>
      <c r="D1901" t="s">
        <v>60</v>
      </c>
      <c r="E1901" t="s">
        <v>3804</v>
      </c>
    </row>
    <row r="1902" spans="1:5" x14ac:dyDescent="0.25">
      <c r="A1902">
        <v>29500869</v>
      </c>
      <c r="B1902" t="s">
        <v>3805</v>
      </c>
      <c r="C1902" t="s">
        <v>3805</v>
      </c>
      <c r="D1902" t="s">
        <v>3805</v>
      </c>
      <c r="E1902" t="s">
        <v>3805</v>
      </c>
    </row>
    <row r="1903" spans="1:5" x14ac:dyDescent="0.25">
      <c r="A1903">
        <v>29500870</v>
      </c>
      <c r="B1903" t="s">
        <v>3806</v>
      </c>
      <c r="C1903" t="s">
        <v>3807</v>
      </c>
      <c r="D1903" t="s">
        <v>3807</v>
      </c>
      <c r="E1903" t="s">
        <v>3806</v>
      </c>
    </row>
    <row r="1904" spans="1:5" x14ac:dyDescent="0.25">
      <c r="A1904">
        <v>29500871</v>
      </c>
      <c r="B1904" t="s">
        <v>3808</v>
      </c>
      <c r="C1904" t="s">
        <v>3808</v>
      </c>
      <c r="D1904" t="s">
        <v>3808</v>
      </c>
      <c r="E1904" t="s">
        <v>3808</v>
      </c>
    </row>
    <row r="1905" spans="1:5" x14ac:dyDescent="0.25">
      <c r="A1905">
        <v>29500872</v>
      </c>
      <c r="B1905" t="s">
        <v>3809</v>
      </c>
      <c r="C1905" t="s">
        <v>3809</v>
      </c>
      <c r="D1905" t="s">
        <v>3809</v>
      </c>
      <c r="E1905" t="s">
        <v>3809</v>
      </c>
    </row>
    <row r="1906" spans="1:5" x14ac:dyDescent="0.25">
      <c r="A1906">
        <v>29500873</v>
      </c>
      <c r="B1906" t="s">
        <v>3810</v>
      </c>
      <c r="C1906" t="s">
        <v>3811</v>
      </c>
      <c r="D1906" t="s">
        <v>3811</v>
      </c>
      <c r="E1906" t="s">
        <v>3810</v>
      </c>
    </row>
    <row r="1907" spans="1:5" x14ac:dyDescent="0.25">
      <c r="A1907">
        <v>29500874</v>
      </c>
      <c r="B1907" t="s">
        <v>3812</v>
      </c>
      <c r="C1907" t="s">
        <v>3812</v>
      </c>
      <c r="D1907" t="s">
        <v>3812</v>
      </c>
      <c r="E1907" t="s">
        <v>3812</v>
      </c>
    </row>
    <row r="1908" spans="1:5" x14ac:dyDescent="0.25">
      <c r="A1908">
        <v>29500875</v>
      </c>
      <c r="B1908" t="s">
        <v>3813</v>
      </c>
      <c r="C1908" t="s">
        <v>3813</v>
      </c>
      <c r="D1908" t="s">
        <v>3813</v>
      </c>
      <c r="E1908" t="s">
        <v>3813</v>
      </c>
    </row>
    <row r="1909" spans="1:5" x14ac:dyDescent="0.25">
      <c r="A1909">
        <v>29500876</v>
      </c>
      <c r="B1909" t="s">
        <v>3814</v>
      </c>
      <c r="C1909" t="s">
        <v>3814</v>
      </c>
      <c r="D1909" t="s">
        <v>3814</v>
      </c>
      <c r="E1909" t="s">
        <v>3814</v>
      </c>
    </row>
    <row r="1910" spans="1:5" x14ac:dyDescent="0.25">
      <c r="A1910">
        <v>29500877</v>
      </c>
      <c r="B1910" t="s">
        <v>3815</v>
      </c>
      <c r="C1910" t="s">
        <v>3815</v>
      </c>
      <c r="D1910" t="s">
        <v>3815</v>
      </c>
      <c r="E1910" t="s">
        <v>3815</v>
      </c>
    </row>
    <row r="1911" spans="1:5" x14ac:dyDescent="0.25">
      <c r="A1911">
        <v>29500878</v>
      </c>
      <c r="B1911" t="s">
        <v>149</v>
      </c>
      <c r="C1911" t="s">
        <v>149</v>
      </c>
      <c r="D1911" t="s">
        <v>149</v>
      </c>
      <c r="E1911" t="s">
        <v>149</v>
      </c>
    </row>
    <row r="1912" spans="1:5" x14ac:dyDescent="0.25">
      <c r="A1912">
        <v>29500879</v>
      </c>
      <c r="B1912" t="s">
        <v>451</v>
      </c>
      <c r="C1912" t="s">
        <v>451</v>
      </c>
      <c r="D1912" t="s">
        <v>451</v>
      </c>
      <c r="E1912" t="s">
        <v>451</v>
      </c>
    </row>
    <row r="1913" spans="1:5" x14ac:dyDescent="0.25">
      <c r="A1913">
        <v>29500880</v>
      </c>
      <c r="B1913" t="s">
        <v>3816</v>
      </c>
      <c r="C1913" t="s">
        <v>3816</v>
      </c>
      <c r="D1913" t="s">
        <v>3816</v>
      </c>
      <c r="E1913" t="s">
        <v>3816</v>
      </c>
    </row>
    <row r="1914" spans="1:5" x14ac:dyDescent="0.25">
      <c r="A1914">
        <v>29500881</v>
      </c>
      <c r="B1914" t="s">
        <v>3817</v>
      </c>
      <c r="C1914" t="s">
        <v>3817</v>
      </c>
      <c r="D1914" t="s">
        <v>3817</v>
      </c>
      <c r="E1914" t="s">
        <v>3817</v>
      </c>
    </row>
    <row r="1915" spans="1:5" x14ac:dyDescent="0.25">
      <c r="A1915">
        <v>29500882</v>
      </c>
      <c r="B1915" t="s">
        <v>3818</v>
      </c>
      <c r="C1915" t="s">
        <v>3818</v>
      </c>
      <c r="D1915" t="s">
        <v>3818</v>
      </c>
      <c r="E1915" t="s">
        <v>3818</v>
      </c>
    </row>
    <row r="1916" spans="1:5" x14ac:dyDescent="0.25">
      <c r="A1916">
        <v>29500883</v>
      </c>
      <c r="B1916" t="s">
        <v>3819</v>
      </c>
      <c r="C1916" t="s">
        <v>3819</v>
      </c>
      <c r="D1916" t="s">
        <v>3819</v>
      </c>
      <c r="E1916" t="s">
        <v>3819</v>
      </c>
    </row>
    <row r="1917" spans="1:5" x14ac:dyDescent="0.25">
      <c r="A1917">
        <v>29500884</v>
      </c>
      <c r="B1917" t="s">
        <v>3820</v>
      </c>
      <c r="C1917" t="s">
        <v>3820</v>
      </c>
      <c r="D1917" t="s">
        <v>3820</v>
      </c>
      <c r="E1917" t="s">
        <v>3820</v>
      </c>
    </row>
    <row r="1918" spans="1:5" x14ac:dyDescent="0.25">
      <c r="A1918">
        <v>29500885</v>
      </c>
      <c r="B1918" t="s">
        <v>133</v>
      </c>
      <c r="C1918" t="s">
        <v>133</v>
      </c>
      <c r="D1918" t="s">
        <v>133</v>
      </c>
      <c r="E1918" t="s">
        <v>133</v>
      </c>
    </row>
    <row r="1919" spans="1:5" x14ac:dyDescent="0.25">
      <c r="A1919">
        <v>29500886</v>
      </c>
      <c r="B1919" t="s">
        <v>369</v>
      </c>
      <c r="C1919" t="s">
        <v>369</v>
      </c>
      <c r="D1919" t="s">
        <v>369</v>
      </c>
      <c r="E1919" t="s">
        <v>369</v>
      </c>
    </row>
    <row r="1920" spans="1:5" x14ac:dyDescent="0.25">
      <c r="A1920">
        <v>29500887</v>
      </c>
      <c r="B1920" t="s">
        <v>152</v>
      </c>
      <c r="C1920" t="s">
        <v>152</v>
      </c>
      <c r="D1920" t="s">
        <v>152</v>
      </c>
      <c r="E1920" t="s">
        <v>152</v>
      </c>
    </row>
    <row r="1921" spans="1:5" x14ac:dyDescent="0.25">
      <c r="A1921">
        <v>29500891</v>
      </c>
      <c r="B1921" t="s">
        <v>372</v>
      </c>
      <c r="C1921" t="s">
        <v>372</v>
      </c>
      <c r="D1921" t="s">
        <v>372</v>
      </c>
      <c r="E1921" t="s">
        <v>372</v>
      </c>
    </row>
    <row r="1922" spans="1:5" x14ac:dyDescent="0.25">
      <c r="A1922">
        <v>29500892</v>
      </c>
      <c r="B1922" t="s">
        <v>132</v>
      </c>
      <c r="C1922" t="s">
        <v>132</v>
      </c>
      <c r="D1922" t="s">
        <v>132</v>
      </c>
      <c r="E1922" t="s">
        <v>132</v>
      </c>
    </row>
    <row r="1923" spans="1:5" x14ac:dyDescent="0.25">
      <c r="A1923">
        <v>29500893</v>
      </c>
      <c r="B1923" t="s">
        <v>141</v>
      </c>
      <c r="C1923" t="s">
        <v>141</v>
      </c>
      <c r="D1923" t="s">
        <v>141</v>
      </c>
      <c r="E1923" t="s">
        <v>141</v>
      </c>
    </row>
    <row r="1924" spans="1:5" x14ac:dyDescent="0.25">
      <c r="A1924">
        <v>29500894</v>
      </c>
      <c r="B1924" t="s">
        <v>502</v>
      </c>
      <c r="C1924" t="s">
        <v>502</v>
      </c>
      <c r="D1924" t="s">
        <v>502</v>
      </c>
      <c r="E1924" t="s">
        <v>502</v>
      </c>
    </row>
    <row r="1925" spans="1:5" x14ac:dyDescent="0.25">
      <c r="A1925">
        <v>29500895</v>
      </c>
      <c r="B1925" t="s">
        <v>154</v>
      </c>
      <c r="C1925" t="s">
        <v>154</v>
      </c>
      <c r="D1925" t="s">
        <v>154</v>
      </c>
      <c r="E1925" t="s">
        <v>154</v>
      </c>
    </row>
    <row r="1926" spans="1:5" x14ac:dyDescent="0.25">
      <c r="A1926">
        <v>29500896</v>
      </c>
      <c r="B1926" t="s">
        <v>3821</v>
      </c>
      <c r="C1926" t="s">
        <v>3821</v>
      </c>
      <c r="D1926" t="s">
        <v>3821</v>
      </c>
      <c r="E1926" t="s">
        <v>3821</v>
      </c>
    </row>
    <row r="1927" spans="1:5" x14ac:dyDescent="0.25">
      <c r="A1927">
        <v>29500897</v>
      </c>
      <c r="B1927" t="s">
        <v>3822</v>
      </c>
      <c r="C1927" t="s">
        <v>3822</v>
      </c>
      <c r="D1927" t="s">
        <v>3822</v>
      </c>
      <c r="E1927" t="s">
        <v>3822</v>
      </c>
    </row>
    <row r="1928" spans="1:5" x14ac:dyDescent="0.25">
      <c r="A1928">
        <v>29500899</v>
      </c>
      <c r="B1928" t="s">
        <v>3823</v>
      </c>
      <c r="C1928" t="s">
        <v>3824</v>
      </c>
      <c r="D1928" t="s">
        <v>3824</v>
      </c>
      <c r="E1928" t="s">
        <v>3823</v>
      </c>
    </row>
    <row r="1929" spans="1:5" x14ac:dyDescent="0.25">
      <c r="A1929">
        <v>29500900</v>
      </c>
      <c r="B1929" t="s">
        <v>373</v>
      </c>
      <c r="C1929" t="s">
        <v>373</v>
      </c>
      <c r="D1929" t="s">
        <v>373</v>
      </c>
      <c r="E1929" t="s">
        <v>373</v>
      </c>
    </row>
    <row r="1930" spans="1:5" x14ac:dyDescent="0.25">
      <c r="A1930">
        <v>29500901</v>
      </c>
      <c r="B1930" t="s">
        <v>3825</v>
      </c>
      <c r="C1930" t="s">
        <v>3825</v>
      </c>
      <c r="D1930" t="s">
        <v>3825</v>
      </c>
      <c r="E1930" t="s">
        <v>3825</v>
      </c>
    </row>
    <row r="1931" spans="1:5" x14ac:dyDescent="0.25">
      <c r="A1931">
        <v>29500902</v>
      </c>
      <c r="B1931" t="s">
        <v>3826</v>
      </c>
      <c r="C1931" t="s">
        <v>3826</v>
      </c>
      <c r="D1931" t="s">
        <v>3826</v>
      </c>
      <c r="E1931" t="s">
        <v>3826</v>
      </c>
    </row>
    <row r="1932" spans="1:5" x14ac:dyDescent="0.25">
      <c r="A1932">
        <v>29500903</v>
      </c>
      <c r="B1932" t="s">
        <v>3827</v>
      </c>
      <c r="C1932" t="s">
        <v>3827</v>
      </c>
      <c r="D1932" t="s">
        <v>3827</v>
      </c>
      <c r="E1932" t="s">
        <v>3827</v>
      </c>
    </row>
    <row r="1933" spans="1:5" x14ac:dyDescent="0.25">
      <c r="A1933">
        <v>29500904</v>
      </c>
      <c r="B1933" t="s">
        <v>126</v>
      </c>
      <c r="C1933" t="s">
        <v>126</v>
      </c>
      <c r="D1933" t="s">
        <v>126</v>
      </c>
      <c r="E1933" t="s">
        <v>126</v>
      </c>
    </row>
    <row r="1934" spans="1:5" x14ac:dyDescent="0.25">
      <c r="A1934">
        <v>29500905</v>
      </c>
      <c r="B1934" t="s">
        <v>3828</v>
      </c>
      <c r="C1934" t="s">
        <v>3828</v>
      </c>
      <c r="D1934" t="s">
        <v>3828</v>
      </c>
      <c r="E1934" t="s">
        <v>3828</v>
      </c>
    </row>
    <row r="1935" spans="1:5" x14ac:dyDescent="0.25">
      <c r="A1935">
        <v>29500906</v>
      </c>
      <c r="B1935" t="s">
        <v>135</v>
      </c>
      <c r="C1935" t="s">
        <v>135</v>
      </c>
      <c r="D1935" t="s">
        <v>135</v>
      </c>
      <c r="E1935" t="s">
        <v>135</v>
      </c>
    </row>
    <row r="1936" spans="1:5" x14ac:dyDescent="0.25">
      <c r="A1936">
        <v>29500907</v>
      </c>
      <c r="B1936" t="s">
        <v>3829</v>
      </c>
      <c r="C1936" t="s">
        <v>3830</v>
      </c>
      <c r="D1936" t="s">
        <v>3830</v>
      </c>
      <c r="E1936" t="s">
        <v>3829</v>
      </c>
    </row>
    <row r="1937" spans="1:5" x14ac:dyDescent="0.25">
      <c r="A1937">
        <v>29500908</v>
      </c>
      <c r="B1937" t="s">
        <v>497</v>
      </c>
      <c r="C1937" t="s">
        <v>497</v>
      </c>
      <c r="D1937" t="s">
        <v>497</v>
      </c>
      <c r="E1937" t="s">
        <v>497</v>
      </c>
    </row>
    <row r="1938" spans="1:5" x14ac:dyDescent="0.25">
      <c r="A1938">
        <v>29500909</v>
      </c>
      <c r="B1938" t="s">
        <v>364</v>
      </c>
      <c r="C1938" t="s">
        <v>364</v>
      </c>
      <c r="D1938" t="s">
        <v>364</v>
      </c>
      <c r="E1938" t="s">
        <v>364</v>
      </c>
    </row>
    <row r="1939" spans="1:5" x14ac:dyDescent="0.25">
      <c r="A1939">
        <v>29500910</v>
      </c>
      <c r="B1939" t="s">
        <v>3831</v>
      </c>
      <c r="C1939" t="s">
        <v>377</v>
      </c>
      <c r="D1939" t="s">
        <v>377</v>
      </c>
      <c r="E1939" t="s">
        <v>3831</v>
      </c>
    </row>
    <row r="1940" spans="1:5" x14ac:dyDescent="0.25">
      <c r="A1940">
        <v>29500911</v>
      </c>
      <c r="B1940" t="s">
        <v>3813</v>
      </c>
      <c r="C1940" t="s">
        <v>3813</v>
      </c>
      <c r="D1940" t="s">
        <v>3813</v>
      </c>
      <c r="E1940" t="s">
        <v>3813</v>
      </c>
    </row>
    <row r="1941" spans="1:5" x14ac:dyDescent="0.25">
      <c r="A1941">
        <v>29500912</v>
      </c>
      <c r="B1941" t="s">
        <v>3814</v>
      </c>
      <c r="C1941" t="s">
        <v>3814</v>
      </c>
      <c r="D1941" t="s">
        <v>3814</v>
      </c>
      <c r="E1941" t="s">
        <v>3814</v>
      </c>
    </row>
    <row r="1942" spans="1:5" x14ac:dyDescent="0.25">
      <c r="A1942">
        <v>29500913</v>
      </c>
      <c r="B1942" t="s">
        <v>150</v>
      </c>
      <c r="C1942" t="s">
        <v>150</v>
      </c>
      <c r="D1942" t="s">
        <v>150</v>
      </c>
      <c r="E1942" t="s">
        <v>150</v>
      </c>
    </row>
    <row r="1943" spans="1:5" x14ac:dyDescent="0.25">
      <c r="A1943">
        <v>29500915</v>
      </c>
      <c r="B1943" t="s">
        <v>3832</v>
      </c>
      <c r="C1943" t="s">
        <v>3832</v>
      </c>
      <c r="D1943" t="s">
        <v>3832</v>
      </c>
      <c r="E1943" t="s">
        <v>3832</v>
      </c>
    </row>
    <row r="1944" spans="1:5" x14ac:dyDescent="0.25">
      <c r="A1944">
        <v>29500917</v>
      </c>
      <c r="B1944" t="s">
        <v>448</v>
      </c>
      <c r="C1944" t="s">
        <v>448</v>
      </c>
      <c r="D1944" t="s">
        <v>448</v>
      </c>
      <c r="E1944" t="s">
        <v>448</v>
      </c>
    </row>
    <row r="1945" spans="1:5" x14ac:dyDescent="0.25">
      <c r="A1945">
        <v>29500918</v>
      </c>
      <c r="B1945" t="s">
        <v>466</v>
      </c>
      <c r="C1945" t="s">
        <v>466</v>
      </c>
      <c r="D1945" t="s">
        <v>466</v>
      </c>
      <c r="E1945" t="s">
        <v>466</v>
      </c>
    </row>
    <row r="1946" spans="1:5" x14ac:dyDescent="0.25">
      <c r="A1946">
        <v>29500919</v>
      </c>
      <c r="B1946" t="s">
        <v>3833</v>
      </c>
      <c r="C1946" t="s">
        <v>3833</v>
      </c>
      <c r="D1946" t="s">
        <v>3833</v>
      </c>
      <c r="E1946" t="s">
        <v>3833</v>
      </c>
    </row>
    <row r="1947" spans="1:5" x14ac:dyDescent="0.25">
      <c r="A1947">
        <v>29500920</v>
      </c>
      <c r="B1947" t="s">
        <v>3834</v>
      </c>
      <c r="C1947" t="s">
        <v>3834</v>
      </c>
      <c r="D1947" t="s">
        <v>3834</v>
      </c>
      <c r="E1947" t="s">
        <v>3834</v>
      </c>
    </row>
    <row r="1948" spans="1:5" x14ac:dyDescent="0.25">
      <c r="A1948">
        <v>29500921</v>
      </c>
      <c r="B1948" t="s">
        <v>3835</v>
      </c>
      <c r="C1948" t="s">
        <v>3835</v>
      </c>
      <c r="D1948" t="s">
        <v>3835</v>
      </c>
      <c r="E1948" t="s">
        <v>3835</v>
      </c>
    </row>
    <row r="1949" spans="1:5" x14ac:dyDescent="0.25">
      <c r="A1949">
        <v>29500922</v>
      </c>
      <c r="B1949" t="s">
        <v>3836</v>
      </c>
      <c r="C1949" t="s">
        <v>3836</v>
      </c>
      <c r="D1949" t="s">
        <v>3836</v>
      </c>
      <c r="E1949" t="s">
        <v>3836</v>
      </c>
    </row>
    <row r="1950" spans="1:5" x14ac:dyDescent="0.25">
      <c r="A1950">
        <v>29500923</v>
      </c>
      <c r="B1950" t="s">
        <v>3837</v>
      </c>
      <c r="C1950" t="s">
        <v>3837</v>
      </c>
      <c r="D1950" t="s">
        <v>3837</v>
      </c>
      <c r="E1950" t="s">
        <v>3837</v>
      </c>
    </row>
    <row r="1951" spans="1:5" x14ac:dyDescent="0.25">
      <c r="A1951">
        <v>29500924</v>
      </c>
      <c r="B1951" t="s">
        <v>3838</v>
      </c>
      <c r="C1951" t="s">
        <v>3838</v>
      </c>
      <c r="D1951" t="s">
        <v>3838</v>
      </c>
      <c r="E1951" t="s">
        <v>3838</v>
      </c>
    </row>
    <row r="1952" spans="1:5" x14ac:dyDescent="0.25">
      <c r="A1952">
        <v>29500925</v>
      </c>
      <c r="B1952" t="s">
        <v>3839</v>
      </c>
      <c r="C1952" t="s">
        <v>368</v>
      </c>
      <c r="D1952" t="s">
        <v>368</v>
      </c>
      <c r="E1952" t="s">
        <v>3839</v>
      </c>
    </row>
    <row r="1953" spans="1:5" x14ac:dyDescent="0.25">
      <c r="A1953">
        <v>29500926</v>
      </c>
      <c r="B1953" t="s">
        <v>3840</v>
      </c>
      <c r="C1953" t="s">
        <v>3841</v>
      </c>
      <c r="D1953" t="s">
        <v>3841</v>
      </c>
      <c r="E1953" t="s">
        <v>3840</v>
      </c>
    </row>
    <row r="1954" spans="1:5" x14ac:dyDescent="0.25">
      <c r="A1954">
        <v>29500927</v>
      </c>
      <c r="B1954" t="s">
        <v>3829</v>
      </c>
      <c r="C1954" t="s">
        <v>3842</v>
      </c>
      <c r="D1954" t="s">
        <v>3842</v>
      </c>
      <c r="E1954" t="s">
        <v>3829</v>
      </c>
    </row>
    <row r="1955" spans="1:5" x14ac:dyDescent="0.25">
      <c r="A1955">
        <v>29500928</v>
      </c>
      <c r="B1955" t="s">
        <v>3843</v>
      </c>
      <c r="C1955" t="s">
        <v>3844</v>
      </c>
      <c r="D1955" t="s">
        <v>3844</v>
      </c>
      <c r="E1955" t="s">
        <v>3843</v>
      </c>
    </row>
    <row r="1956" spans="1:5" x14ac:dyDescent="0.25">
      <c r="A1956">
        <v>29500929</v>
      </c>
      <c r="B1956" t="s">
        <v>470</v>
      </c>
      <c r="C1956" t="s">
        <v>470</v>
      </c>
      <c r="D1956" t="s">
        <v>470</v>
      </c>
      <c r="E1956" t="s">
        <v>470</v>
      </c>
    </row>
    <row r="1957" spans="1:5" x14ac:dyDescent="0.25">
      <c r="A1957">
        <v>29500930</v>
      </c>
      <c r="B1957" t="s">
        <v>471</v>
      </c>
      <c r="C1957" t="s">
        <v>471</v>
      </c>
      <c r="D1957" t="s">
        <v>471</v>
      </c>
      <c r="E1957" t="s">
        <v>471</v>
      </c>
    </row>
    <row r="1958" spans="1:5" x14ac:dyDescent="0.25">
      <c r="A1958">
        <v>29500931</v>
      </c>
      <c r="B1958" t="s">
        <v>3845</v>
      </c>
      <c r="C1958" t="s">
        <v>3845</v>
      </c>
      <c r="D1958" t="s">
        <v>3845</v>
      </c>
      <c r="E1958" t="s">
        <v>3845</v>
      </c>
    </row>
    <row r="1959" spans="1:5" x14ac:dyDescent="0.25">
      <c r="A1959">
        <v>29500932</v>
      </c>
      <c r="B1959" t="s">
        <v>3846</v>
      </c>
      <c r="C1959" t="s">
        <v>3846</v>
      </c>
      <c r="D1959" t="s">
        <v>3846</v>
      </c>
      <c r="E1959" t="s">
        <v>3846</v>
      </c>
    </row>
    <row r="1960" spans="1:5" x14ac:dyDescent="0.25">
      <c r="A1960">
        <v>29500933</v>
      </c>
      <c r="B1960" t="s">
        <v>3847</v>
      </c>
      <c r="C1960" t="s">
        <v>3847</v>
      </c>
      <c r="D1960" t="s">
        <v>3847</v>
      </c>
      <c r="E1960" t="s">
        <v>3847</v>
      </c>
    </row>
    <row r="1961" spans="1:5" x14ac:dyDescent="0.25">
      <c r="A1961">
        <v>29500934</v>
      </c>
      <c r="B1961" t="s">
        <v>3848</v>
      </c>
      <c r="C1961" t="s">
        <v>3848</v>
      </c>
      <c r="D1961" t="s">
        <v>3848</v>
      </c>
      <c r="E1961" t="s">
        <v>3848</v>
      </c>
    </row>
    <row r="1962" spans="1:5" x14ac:dyDescent="0.25">
      <c r="A1962">
        <v>29500935</v>
      </c>
      <c r="B1962" t="s">
        <v>3849</v>
      </c>
      <c r="C1962" t="s">
        <v>3849</v>
      </c>
      <c r="D1962" t="s">
        <v>3849</v>
      </c>
      <c r="E1962" t="s">
        <v>3849</v>
      </c>
    </row>
    <row r="1963" spans="1:5" x14ac:dyDescent="0.25">
      <c r="A1963">
        <v>29500936</v>
      </c>
      <c r="B1963" t="s">
        <v>3850</v>
      </c>
      <c r="C1963" t="s">
        <v>720</v>
      </c>
      <c r="D1963" t="s">
        <v>720</v>
      </c>
      <c r="E1963" t="s">
        <v>3850</v>
      </c>
    </row>
    <row r="1964" spans="1:5" x14ac:dyDescent="0.25">
      <c r="A1964">
        <v>29500937</v>
      </c>
      <c r="B1964" t="s">
        <v>3851</v>
      </c>
      <c r="C1964" t="s">
        <v>3852</v>
      </c>
      <c r="D1964" t="s">
        <v>3852</v>
      </c>
      <c r="E1964" t="s">
        <v>3851</v>
      </c>
    </row>
    <row r="1965" spans="1:5" x14ac:dyDescent="0.25">
      <c r="A1965">
        <v>29500938</v>
      </c>
      <c r="B1965" t="s">
        <v>3853</v>
      </c>
      <c r="C1965" t="s">
        <v>3854</v>
      </c>
      <c r="D1965" t="s">
        <v>3854</v>
      </c>
      <c r="E1965" t="s">
        <v>3853</v>
      </c>
    </row>
    <row r="1966" spans="1:5" x14ac:dyDescent="0.25">
      <c r="A1966">
        <v>29500939</v>
      </c>
      <c r="B1966" t="s">
        <v>3855</v>
      </c>
      <c r="C1966" t="s">
        <v>107</v>
      </c>
      <c r="D1966" t="s">
        <v>107</v>
      </c>
      <c r="E1966" t="s">
        <v>3855</v>
      </c>
    </row>
    <row r="1967" spans="1:5" x14ac:dyDescent="0.25">
      <c r="A1967">
        <v>29500940</v>
      </c>
      <c r="B1967" t="s">
        <v>470</v>
      </c>
      <c r="C1967" t="s">
        <v>3856</v>
      </c>
      <c r="D1967" t="s">
        <v>3856</v>
      </c>
      <c r="E1967" t="s">
        <v>470</v>
      </c>
    </row>
    <row r="1968" spans="1:5" x14ac:dyDescent="0.25">
      <c r="A1968">
        <v>29500941</v>
      </c>
      <c r="B1968" t="s">
        <v>471</v>
      </c>
      <c r="C1968" t="s">
        <v>734</v>
      </c>
      <c r="D1968" t="s">
        <v>734</v>
      </c>
      <c r="E1968" t="s">
        <v>471</v>
      </c>
    </row>
    <row r="1969" spans="1:5" x14ac:dyDescent="0.25">
      <c r="A1969">
        <v>29500942</v>
      </c>
      <c r="B1969" t="s">
        <v>3857</v>
      </c>
      <c r="C1969" t="s">
        <v>114</v>
      </c>
      <c r="D1969" t="s">
        <v>114</v>
      </c>
      <c r="E1969" t="s">
        <v>3857</v>
      </c>
    </row>
    <row r="1970" spans="1:5" x14ac:dyDescent="0.25">
      <c r="A1970">
        <v>29500943</v>
      </c>
      <c r="B1970" t="s">
        <v>3858</v>
      </c>
      <c r="C1970" t="s">
        <v>481</v>
      </c>
      <c r="D1970" t="s">
        <v>481</v>
      </c>
      <c r="E1970" t="s">
        <v>3858</v>
      </c>
    </row>
    <row r="1971" spans="1:5" x14ac:dyDescent="0.25">
      <c r="A1971">
        <v>29500944</v>
      </c>
      <c r="B1971" t="s">
        <v>3859</v>
      </c>
      <c r="C1971" t="s">
        <v>3859</v>
      </c>
      <c r="D1971" t="s">
        <v>3859</v>
      </c>
      <c r="E1971" t="s">
        <v>3859</v>
      </c>
    </row>
    <row r="1972" spans="1:5" x14ac:dyDescent="0.25">
      <c r="A1972">
        <v>29500945</v>
      </c>
      <c r="B1972" t="s">
        <v>477</v>
      </c>
      <c r="C1972" t="s">
        <v>477</v>
      </c>
      <c r="D1972" t="s">
        <v>477</v>
      </c>
      <c r="E1972" t="s">
        <v>477</v>
      </c>
    </row>
    <row r="1973" spans="1:5" x14ac:dyDescent="0.25">
      <c r="A1973">
        <v>29500946</v>
      </c>
      <c r="B1973" t="s">
        <v>495</v>
      </c>
      <c r="C1973" t="s">
        <v>495</v>
      </c>
      <c r="D1973" t="s">
        <v>495</v>
      </c>
      <c r="E1973" t="s">
        <v>495</v>
      </c>
    </row>
    <row r="1974" spans="1:5" x14ac:dyDescent="0.25">
      <c r="A1974">
        <v>29500947</v>
      </c>
      <c r="B1974" t="s">
        <v>480</v>
      </c>
      <c r="C1974" t="s">
        <v>480</v>
      </c>
      <c r="D1974" t="s">
        <v>480</v>
      </c>
      <c r="E1974" t="s">
        <v>480</v>
      </c>
    </row>
    <row r="1975" spans="1:5" x14ac:dyDescent="0.25">
      <c r="A1975">
        <v>29500948</v>
      </c>
      <c r="B1975" t="s">
        <v>647</v>
      </c>
      <c r="C1975" t="s">
        <v>465</v>
      </c>
      <c r="D1975" t="s">
        <v>465</v>
      </c>
      <c r="E1975" t="s">
        <v>647</v>
      </c>
    </row>
    <row r="1976" spans="1:5" x14ac:dyDescent="0.25">
      <c r="A1976">
        <v>29500949</v>
      </c>
      <c r="B1976" t="s">
        <v>455</v>
      </c>
      <c r="C1976" t="s">
        <v>455</v>
      </c>
      <c r="D1976" t="s">
        <v>455</v>
      </c>
      <c r="E1976" t="s">
        <v>455</v>
      </c>
    </row>
    <row r="1977" spans="1:5" x14ac:dyDescent="0.25">
      <c r="A1977">
        <v>29500950</v>
      </c>
      <c r="B1977" t="s">
        <v>483</v>
      </c>
      <c r="C1977" t="s">
        <v>483</v>
      </c>
      <c r="D1977" t="s">
        <v>483</v>
      </c>
      <c r="E1977" t="s">
        <v>483</v>
      </c>
    </row>
    <row r="1978" spans="1:5" x14ac:dyDescent="0.25">
      <c r="A1978">
        <v>29500951</v>
      </c>
      <c r="B1978" t="s">
        <v>3860</v>
      </c>
      <c r="C1978" t="s">
        <v>3861</v>
      </c>
      <c r="D1978" t="s">
        <v>3861</v>
      </c>
      <c r="E1978" t="s">
        <v>3860</v>
      </c>
    </row>
    <row r="1979" spans="1:5" x14ac:dyDescent="0.25">
      <c r="A1979">
        <v>29500952</v>
      </c>
      <c r="B1979" t="s">
        <v>378</v>
      </c>
      <c r="C1979" t="s">
        <v>378</v>
      </c>
      <c r="D1979" t="s">
        <v>378</v>
      </c>
      <c r="E1979" t="s">
        <v>378</v>
      </c>
    </row>
    <row r="1980" spans="1:5" x14ac:dyDescent="0.25">
      <c r="A1980">
        <v>29500953</v>
      </c>
      <c r="B1980" t="s">
        <v>3862</v>
      </c>
      <c r="C1980" t="s">
        <v>3862</v>
      </c>
      <c r="D1980" t="s">
        <v>3862</v>
      </c>
      <c r="E1980" t="s">
        <v>3862</v>
      </c>
    </row>
    <row r="1981" spans="1:5" x14ac:dyDescent="0.25">
      <c r="A1981">
        <v>29500954</v>
      </c>
      <c r="B1981" t="s">
        <v>3801</v>
      </c>
      <c r="C1981" t="s">
        <v>3863</v>
      </c>
      <c r="D1981" t="s">
        <v>3863</v>
      </c>
      <c r="E1981" t="s">
        <v>3801</v>
      </c>
    </row>
    <row r="1982" spans="1:5" x14ac:dyDescent="0.25">
      <c r="A1982">
        <v>29500955</v>
      </c>
      <c r="B1982" t="s">
        <v>3864</v>
      </c>
      <c r="C1982" t="s">
        <v>3865</v>
      </c>
      <c r="D1982" t="s">
        <v>3865</v>
      </c>
      <c r="E1982" t="s">
        <v>3864</v>
      </c>
    </row>
    <row r="1983" spans="1:5" x14ac:dyDescent="0.25">
      <c r="A1983">
        <v>29500956</v>
      </c>
      <c r="B1983" t="s">
        <v>3866</v>
      </c>
      <c r="C1983" t="s">
        <v>3867</v>
      </c>
      <c r="D1983" t="s">
        <v>3867</v>
      </c>
      <c r="E1983" t="s">
        <v>3866</v>
      </c>
    </row>
    <row r="1984" spans="1:5" x14ac:dyDescent="0.25">
      <c r="A1984">
        <v>29500957</v>
      </c>
      <c r="B1984" t="s">
        <v>3868</v>
      </c>
      <c r="C1984" t="s">
        <v>158</v>
      </c>
      <c r="D1984" t="s">
        <v>158</v>
      </c>
      <c r="E1984" t="s">
        <v>3868</v>
      </c>
    </row>
    <row r="1985" spans="1:5" x14ac:dyDescent="0.25">
      <c r="A1985">
        <v>29500958</v>
      </c>
      <c r="B1985" t="s">
        <v>3869</v>
      </c>
      <c r="C1985" t="s">
        <v>3870</v>
      </c>
      <c r="D1985" t="s">
        <v>3870</v>
      </c>
      <c r="E1985" t="s">
        <v>3869</v>
      </c>
    </row>
    <row r="1986" spans="1:5" x14ac:dyDescent="0.25">
      <c r="A1986">
        <v>29500959</v>
      </c>
      <c r="B1986" t="s">
        <v>3871</v>
      </c>
      <c r="C1986" t="s">
        <v>3872</v>
      </c>
      <c r="D1986" t="s">
        <v>3872</v>
      </c>
      <c r="E1986" t="s">
        <v>3871</v>
      </c>
    </row>
    <row r="1987" spans="1:5" x14ac:dyDescent="0.25">
      <c r="A1987">
        <v>29500960</v>
      </c>
      <c r="B1987" t="s">
        <v>3873</v>
      </c>
      <c r="C1987" t="s">
        <v>3873</v>
      </c>
      <c r="D1987" t="s">
        <v>3873</v>
      </c>
      <c r="E1987" t="s">
        <v>3873</v>
      </c>
    </row>
    <row r="1988" spans="1:5" x14ac:dyDescent="0.25">
      <c r="A1988">
        <v>29500961</v>
      </c>
      <c r="B1988" t="s">
        <v>3873</v>
      </c>
      <c r="C1988" t="s">
        <v>3873</v>
      </c>
      <c r="D1988" t="s">
        <v>3873</v>
      </c>
      <c r="E1988" t="s">
        <v>3873</v>
      </c>
    </row>
    <row r="1989" spans="1:5" x14ac:dyDescent="0.25">
      <c r="A1989">
        <v>29500962</v>
      </c>
      <c r="B1989" t="s">
        <v>3873</v>
      </c>
      <c r="C1989" t="s">
        <v>3873</v>
      </c>
      <c r="D1989" t="s">
        <v>3873</v>
      </c>
      <c r="E1989" t="s">
        <v>3873</v>
      </c>
    </row>
    <row r="1990" spans="1:5" x14ac:dyDescent="0.25">
      <c r="A1990">
        <v>29500963</v>
      </c>
      <c r="B1990" t="s">
        <v>3874</v>
      </c>
      <c r="C1990" t="s">
        <v>3875</v>
      </c>
      <c r="D1990" t="s">
        <v>3875</v>
      </c>
      <c r="E1990" t="s">
        <v>3874</v>
      </c>
    </row>
    <row r="1991" spans="1:5" x14ac:dyDescent="0.25">
      <c r="A1991">
        <v>29500964</v>
      </c>
      <c r="B1991" t="s">
        <v>3876</v>
      </c>
      <c r="C1991" t="s">
        <v>3877</v>
      </c>
      <c r="D1991" t="s">
        <v>3877</v>
      </c>
      <c r="E1991" t="s">
        <v>3876</v>
      </c>
    </row>
    <row r="1992" spans="1:5" x14ac:dyDescent="0.25">
      <c r="A1992">
        <v>29500965</v>
      </c>
      <c r="B1992" t="s">
        <v>3878</v>
      </c>
      <c r="C1992" t="s">
        <v>3878</v>
      </c>
      <c r="D1992" t="s">
        <v>3878</v>
      </c>
      <c r="E1992" t="s">
        <v>3878</v>
      </c>
    </row>
    <row r="1993" spans="1:5" x14ac:dyDescent="0.25">
      <c r="A1993">
        <v>29500966</v>
      </c>
      <c r="B1993" t="s">
        <v>365</v>
      </c>
      <c r="C1993" t="s">
        <v>365</v>
      </c>
      <c r="D1993" t="s">
        <v>365</v>
      </c>
      <c r="E1993" t="s">
        <v>365</v>
      </c>
    </row>
    <row r="1994" spans="1:5" x14ac:dyDescent="0.25">
      <c r="A1994">
        <v>29500967</v>
      </c>
      <c r="B1994" t="s">
        <v>84</v>
      </c>
      <c r="C1994" t="s">
        <v>84</v>
      </c>
      <c r="D1994" t="s">
        <v>84</v>
      </c>
      <c r="E1994" t="s">
        <v>84</v>
      </c>
    </row>
    <row r="1995" spans="1:5" x14ac:dyDescent="0.25">
      <c r="A1995">
        <v>29500968</v>
      </c>
      <c r="B1995" t="s">
        <v>3879</v>
      </c>
      <c r="C1995" t="s">
        <v>3880</v>
      </c>
      <c r="D1995" t="s">
        <v>3880</v>
      </c>
      <c r="E1995" t="s">
        <v>3879</v>
      </c>
    </row>
    <row r="1996" spans="1:5" x14ac:dyDescent="0.25">
      <c r="A1996">
        <v>29500969</v>
      </c>
      <c r="B1996" t="s">
        <v>3881</v>
      </c>
      <c r="C1996" t="s">
        <v>3882</v>
      </c>
      <c r="D1996" t="s">
        <v>3882</v>
      </c>
      <c r="E1996" t="s">
        <v>3881</v>
      </c>
    </row>
    <row r="1997" spans="1:5" x14ac:dyDescent="0.25">
      <c r="A1997">
        <v>29500970</v>
      </c>
      <c r="B1997" t="s">
        <v>3883</v>
      </c>
      <c r="C1997" t="s">
        <v>3883</v>
      </c>
      <c r="D1997" t="s">
        <v>3883</v>
      </c>
      <c r="E1997" t="s">
        <v>3883</v>
      </c>
    </row>
    <row r="1998" spans="1:5" x14ac:dyDescent="0.25">
      <c r="A1998">
        <v>29500971</v>
      </c>
      <c r="B1998" t="s">
        <v>3884</v>
      </c>
      <c r="C1998" t="s">
        <v>3884</v>
      </c>
      <c r="D1998" t="s">
        <v>3884</v>
      </c>
      <c r="E1998" t="s">
        <v>3884</v>
      </c>
    </row>
    <row r="1999" spans="1:5" x14ac:dyDescent="0.25">
      <c r="A1999">
        <v>29500972</v>
      </c>
      <c r="B1999" t="s">
        <v>3885</v>
      </c>
      <c r="C1999" t="s">
        <v>3885</v>
      </c>
      <c r="D1999" t="s">
        <v>3885</v>
      </c>
      <c r="E1999" t="s">
        <v>3885</v>
      </c>
    </row>
    <row r="2000" spans="1:5" x14ac:dyDescent="0.25">
      <c r="A2000">
        <v>29500973</v>
      </c>
      <c r="B2000" t="s">
        <v>3886</v>
      </c>
      <c r="C2000" t="s">
        <v>3886</v>
      </c>
      <c r="D2000" t="s">
        <v>3886</v>
      </c>
      <c r="E2000" t="s">
        <v>3886</v>
      </c>
    </row>
    <row r="2001" spans="1:5" x14ac:dyDescent="0.25">
      <c r="A2001">
        <v>29500974</v>
      </c>
      <c r="B2001" t="s">
        <v>3887</v>
      </c>
      <c r="C2001" t="s">
        <v>3887</v>
      </c>
      <c r="D2001" t="s">
        <v>3887</v>
      </c>
      <c r="E2001" t="s">
        <v>3887</v>
      </c>
    </row>
    <row r="2002" spans="1:5" x14ac:dyDescent="0.25">
      <c r="A2002">
        <v>29500975</v>
      </c>
      <c r="B2002" t="s">
        <v>3888</v>
      </c>
      <c r="C2002" t="s">
        <v>3888</v>
      </c>
      <c r="D2002" t="s">
        <v>3888</v>
      </c>
      <c r="E2002" t="s">
        <v>3888</v>
      </c>
    </row>
    <row r="2003" spans="1:5" x14ac:dyDescent="0.25">
      <c r="A2003">
        <v>29500976</v>
      </c>
      <c r="B2003" t="s">
        <v>3889</v>
      </c>
      <c r="C2003" t="s">
        <v>3889</v>
      </c>
      <c r="D2003" t="s">
        <v>3889</v>
      </c>
      <c r="E2003" t="s">
        <v>3889</v>
      </c>
    </row>
    <row r="2004" spans="1:5" x14ac:dyDescent="0.25">
      <c r="A2004">
        <v>29500977</v>
      </c>
      <c r="B2004" t="s">
        <v>3890</v>
      </c>
      <c r="C2004" t="s">
        <v>3890</v>
      </c>
      <c r="D2004" t="s">
        <v>3890</v>
      </c>
      <c r="E2004" t="s">
        <v>3890</v>
      </c>
    </row>
    <row r="2005" spans="1:5" x14ac:dyDescent="0.25">
      <c r="A2005">
        <v>29500978</v>
      </c>
      <c r="B2005" t="s">
        <v>3891</v>
      </c>
      <c r="C2005" t="s">
        <v>3891</v>
      </c>
      <c r="D2005" t="s">
        <v>3891</v>
      </c>
      <c r="E2005" t="s">
        <v>3891</v>
      </c>
    </row>
    <row r="2006" spans="1:5" x14ac:dyDescent="0.25">
      <c r="A2006">
        <v>29500979</v>
      </c>
      <c r="B2006" t="s">
        <v>3892</v>
      </c>
      <c r="C2006" t="s">
        <v>3892</v>
      </c>
      <c r="D2006" t="s">
        <v>3892</v>
      </c>
      <c r="E2006" t="s">
        <v>3892</v>
      </c>
    </row>
    <row r="2007" spans="1:5" x14ac:dyDescent="0.25">
      <c r="A2007">
        <v>29500980</v>
      </c>
      <c r="B2007" t="s">
        <v>3893</v>
      </c>
      <c r="C2007" t="s">
        <v>3893</v>
      </c>
      <c r="D2007" t="s">
        <v>3893</v>
      </c>
      <c r="E2007" t="s">
        <v>3893</v>
      </c>
    </row>
    <row r="2008" spans="1:5" x14ac:dyDescent="0.25">
      <c r="A2008">
        <v>29500981</v>
      </c>
      <c r="B2008" t="s">
        <v>3894</v>
      </c>
      <c r="C2008" t="s">
        <v>3894</v>
      </c>
      <c r="D2008" t="s">
        <v>3894</v>
      </c>
      <c r="E2008" t="s">
        <v>3894</v>
      </c>
    </row>
    <row r="2009" spans="1:5" x14ac:dyDescent="0.25">
      <c r="A2009">
        <v>29500982</v>
      </c>
      <c r="B2009" t="s">
        <v>3895</v>
      </c>
      <c r="C2009" t="s">
        <v>3895</v>
      </c>
      <c r="D2009" t="s">
        <v>3895</v>
      </c>
      <c r="E2009" t="s">
        <v>3895</v>
      </c>
    </row>
    <row r="2010" spans="1:5" x14ac:dyDescent="0.25">
      <c r="A2010">
        <v>29500983</v>
      </c>
      <c r="B2010" t="s">
        <v>3896</v>
      </c>
      <c r="C2010" t="s">
        <v>3896</v>
      </c>
      <c r="D2010" t="s">
        <v>3896</v>
      </c>
      <c r="E2010" t="s">
        <v>3896</v>
      </c>
    </row>
    <row r="2011" spans="1:5" x14ac:dyDescent="0.25">
      <c r="A2011">
        <v>29500984</v>
      </c>
      <c r="B2011" t="s">
        <v>3897</v>
      </c>
      <c r="C2011" t="s">
        <v>3897</v>
      </c>
      <c r="D2011" t="s">
        <v>3897</v>
      </c>
      <c r="E2011" t="s">
        <v>3897</v>
      </c>
    </row>
    <row r="2012" spans="1:5" x14ac:dyDescent="0.25">
      <c r="A2012">
        <v>29500985</v>
      </c>
      <c r="B2012" t="s">
        <v>3898</v>
      </c>
      <c r="C2012" t="s">
        <v>3898</v>
      </c>
      <c r="D2012" t="s">
        <v>3898</v>
      </c>
      <c r="E2012" t="s">
        <v>3898</v>
      </c>
    </row>
    <row r="2013" spans="1:5" x14ac:dyDescent="0.25">
      <c r="A2013">
        <v>29500986</v>
      </c>
      <c r="B2013" t="s">
        <v>3899</v>
      </c>
      <c r="C2013" t="s">
        <v>3899</v>
      </c>
      <c r="D2013" t="s">
        <v>3899</v>
      </c>
      <c r="E2013" t="s">
        <v>3899</v>
      </c>
    </row>
    <row r="2014" spans="1:5" x14ac:dyDescent="0.25">
      <c r="A2014">
        <v>29500987</v>
      </c>
      <c r="B2014" t="s">
        <v>3900</v>
      </c>
      <c r="C2014" t="s">
        <v>3900</v>
      </c>
      <c r="D2014" t="s">
        <v>3900</v>
      </c>
      <c r="E2014" t="s">
        <v>3900</v>
      </c>
    </row>
    <row r="2015" spans="1:5" x14ac:dyDescent="0.25">
      <c r="A2015">
        <v>29500988</v>
      </c>
      <c r="B2015" t="s">
        <v>3901</v>
      </c>
      <c r="C2015" t="s">
        <v>3901</v>
      </c>
      <c r="D2015" t="s">
        <v>3901</v>
      </c>
      <c r="E2015" t="s">
        <v>3901</v>
      </c>
    </row>
    <row r="2016" spans="1:5" x14ac:dyDescent="0.25">
      <c r="A2016">
        <v>29500989</v>
      </c>
      <c r="B2016" t="s">
        <v>3902</v>
      </c>
      <c r="C2016" t="s">
        <v>3902</v>
      </c>
      <c r="D2016" t="s">
        <v>3902</v>
      </c>
      <c r="E2016" t="s">
        <v>3902</v>
      </c>
    </row>
    <row r="2017" spans="1:5" x14ac:dyDescent="0.25">
      <c r="A2017">
        <v>29500990</v>
      </c>
      <c r="B2017" t="s">
        <v>3903</v>
      </c>
      <c r="C2017" t="s">
        <v>3903</v>
      </c>
      <c r="D2017" t="s">
        <v>3903</v>
      </c>
      <c r="E2017" t="s">
        <v>3903</v>
      </c>
    </row>
    <row r="2018" spans="1:5" x14ac:dyDescent="0.25">
      <c r="A2018">
        <v>29500991</v>
      </c>
      <c r="B2018" t="s">
        <v>3904</v>
      </c>
      <c r="C2018" t="s">
        <v>3904</v>
      </c>
      <c r="D2018" t="s">
        <v>3904</v>
      </c>
      <c r="E2018" t="s">
        <v>3904</v>
      </c>
    </row>
    <row r="2019" spans="1:5" x14ac:dyDescent="0.25">
      <c r="A2019">
        <v>29500992</v>
      </c>
      <c r="B2019" t="s">
        <v>3905</v>
      </c>
      <c r="C2019" t="s">
        <v>86</v>
      </c>
      <c r="D2019" t="s">
        <v>86</v>
      </c>
      <c r="E2019" t="s">
        <v>3905</v>
      </c>
    </row>
    <row r="2020" spans="1:5" x14ac:dyDescent="0.25">
      <c r="A2020">
        <v>29500993</v>
      </c>
      <c r="B2020" t="s">
        <v>3906</v>
      </c>
      <c r="C2020" t="s">
        <v>3907</v>
      </c>
      <c r="D2020" t="s">
        <v>3907</v>
      </c>
      <c r="E2020" t="s">
        <v>3906</v>
      </c>
    </row>
    <row r="2021" spans="1:5" x14ac:dyDescent="0.25">
      <c r="A2021">
        <v>29500994</v>
      </c>
      <c r="B2021" t="s">
        <v>3908</v>
      </c>
      <c r="C2021" t="s">
        <v>494</v>
      </c>
      <c r="D2021" t="s">
        <v>494</v>
      </c>
      <c r="E2021" t="s">
        <v>3908</v>
      </c>
    </row>
    <row r="2022" spans="1:5" x14ac:dyDescent="0.25">
      <c r="A2022">
        <v>29500995</v>
      </c>
      <c r="B2022" t="s">
        <v>3909</v>
      </c>
      <c r="C2022" t="s">
        <v>3910</v>
      </c>
      <c r="D2022" t="s">
        <v>3910</v>
      </c>
      <c r="E2022" t="s">
        <v>3909</v>
      </c>
    </row>
    <row r="2023" spans="1:5" x14ac:dyDescent="0.25">
      <c r="A2023">
        <v>29500996</v>
      </c>
      <c r="B2023" t="s">
        <v>3911</v>
      </c>
      <c r="C2023" t="s">
        <v>3911</v>
      </c>
      <c r="D2023" t="s">
        <v>3911</v>
      </c>
      <c r="E2023" t="s">
        <v>3911</v>
      </c>
    </row>
    <row r="2024" spans="1:5" x14ac:dyDescent="0.25">
      <c r="A2024">
        <v>29500997</v>
      </c>
      <c r="B2024" t="s">
        <v>3912</v>
      </c>
      <c r="C2024" t="s">
        <v>3913</v>
      </c>
      <c r="D2024" t="s">
        <v>3913</v>
      </c>
      <c r="E2024" t="s">
        <v>3912</v>
      </c>
    </row>
    <row r="2025" spans="1:5" x14ac:dyDescent="0.25">
      <c r="A2025">
        <v>29500998</v>
      </c>
      <c r="B2025" t="s">
        <v>3914</v>
      </c>
      <c r="C2025" t="s">
        <v>3914</v>
      </c>
      <c r="D2025" t="s">
        <v>3914</v>
      </c>
      <c r="E2025" t="s">
        <v>3914</v>
      </c>
    </row>
    <row r="2026" spans="1:5" x14ac:dyDescent="0.25">
      <c r="A2026">
        <v>29500999</v>
      </c>
      <c r="B2026" t="s">
        <v>3904</v>
      </c>
      <c r="C2026" t="s">
        <v>3915</v>
      </c>
      <c r="D2026" t="s">
        <v>3915</v>
      </c>
      <c r="E2026" t="s">
        <v>3904</v>
      </c>
    </row>
    <row r="2027" spans="1:5" x14ac:dyDescent="0.25">
      <c r="A2027">
        <v>29501000</v>
      </c>
      <c r="B2027" t="s">
        <v>3905</v>
      </c>
      <c r="C2027" t="s">
        <v>86</v>
      </c>
      <c r="D2027" t="s">
        <v>86</v>
      </c>
      <c r="E2027" t="s">
        <v>3905</v>
      </c>
    </row>
    <row r="2028" spans="1:5" x14ac:dyDescent="0.25">
      <c r="A2028">
        <v>29501001</v>
      </c>
      <c r="B2028" t="s">
        <v>3906</v>
      </c>
      <c r="C2028" t="s">
        <v>3906</v>
      </c>
      <c r="D2028" t="s">
        <v>3906</v>
      </c>
      <c r="E2028" t="s">
        <v>3906</v>
      </c>
    </row>
    <row r="2029" spans="1:5" x14ac:dyDescent="0.25">
      <c r="A2029">
        <v>29501002</v>
      </c>
      <c r="B2029" t="s">
        <v>3908</v>
      </c>
      <c r="C2029" t="s">
        <v>494</v>
      </c>
      <c r="D2029" t="s">
        <v>494</v>
      </c>
      <c r="E2029" t="s">
        <v>3908</v>
      </c>
    </row>
    <row r="2030" spans="1:5" x14ac:dyDescent="0.25">
      <c r="A2030">
        <v>29501003</v>
      </c>
      <c r="B2030" t="s">
        <v>3916</v>
      </c>
      <c r="C2030" t="s">
        <v>46</v>
      </c>
      <c r="D2030" t="s">
        <v>46</v>
      </c>
      <c r="E2030" t="s">
        <v>3916</v>
      </c>
    </row>
    <row r="2031" spans="1:5" x14ac:dyDescent="0.25">
      <c r="A2031">
        <v>29501004</v>
      </c>
      <c r="B2031" t="s">
        <v>3917</v>
      </c>
      <c r="C2031" t="s">
        <v>3917</v>
      </c>
      <c r="D2031" t="s">
        <v>3917</v>
      </c>
      <c r="E2031" t="s">
        <v>3917</v>
      </c>
    </row>
    <row r="2032" spans="1:5" x14ac:dyDescent="0.25">
      <c r="A2032">
        <v>29501005</v>
      </c>
      <c r="B2032" t="s">
        <v>3912</v>
      </c>
      <c r="C2032" t="s">
        <v>3912</v>
      </c>
      <c r="D2032" t="s">
        <v>3912</v>
      </c>
      <c r="E2032" t="s">
        <v>3912</v>
      </c>
    </row>
    <row r="2033" spans="1:5" x14ac:dyDescent="0.25">
      <c r="A2033">
        <v>29501006</v>
      </c>
      <c r="B2033" t="s">
        <v>3918</v>
      </c>
      <c r="C2033" t="s">
        <v>3919</v>
      </c>
      <c r="D2033" t="s">
        <v>3919</v>
      </c>
      <c r="E2033" t="s">
        <v>3918</v>
      </c>
    </row>
    <row r="2034" spans="1:5" x14ac:dyDescent="0.25">
      <c r="A2034">
        <v>29501007</v>
      </c>
      <c r="B2034" t="s">
        <v>3920</v>
      </c>
      <c r="C2034" t="s">
        <v>3920</v>
      </c>
      <c r="D2034" t="s">
        <v>3920</v>
      </c>
      <c r="E2034" t="s">
        <v>3920</v>
      </c>
    </row>
    <row r="2035" spans="1:5" x14ac:dyDescent="0.25">
      <c r="A2035">
        <v>29501008</v>
      </c>
      <c r="B2035" t="s">
        <v>3921</v>
      </c>
      <c r="C2035" t="s">
        <v>3921</v>
      </c>
      <c r="D2035" t="s">
        <v>3921</v>
      </c>
      <c r="E2035" t="s">
        <v>3921</v>
      </c>
    </row>
    <row r="2036" spans="1:5" x14ac:dyDescent="0.25">
      <c r="A2036">
        <v>29501009</v>
      </c>
      <c r="B2036" t="s">
        <v>3922</v>
      </c>
      <c r="C2036" t="s">
        <v>374</v>
      </c>
      <c r="D2036" t="s">
        <v>374</v>
      </c>
      <c r="E2036" t="s">
        <v>3922</v>
      </c>
    </row>
    <row r="2037" spans="1:5" x14ac:dyDescent="0.25">
      <c r="A2037">
        <v>29501010</v>
      </c>
      <c r="B2037" t="s">
        <v>3923</v>
      </c>
      <c r="C2037" t="s">
        <v>499</v>
      </c>
      <c r="D2037" t="s">
        <v>499</v>
      </c>
      <c r="E2037" t="s">
        <v>3923</v>
      </c>
    </row>
    <row r="2038" spans="1:5" x14ac:dyDescent="0.25">
      <c r="A2038">
        <v>29501011</v>
      </c>
      <c r="B2038" t="s">
        <v>3924</v>
      </c>
      <c r="C2038" t="s">
        <v>3925</v>
      </c>
      <c r="D2038" t="s">
        <v>3925</v>
      </c>
      <c r="E2038" t="s">
        <v>3924</v>
      </c>
    </row>
    <row r="2039" spans="1:5" x14ac:dyDescent="0.25">
      <c r="A2039">
        <v>29501012</v>
      </c>
      <c r="B2039" t="s">
        <v>3926</v>
      </c>
      <c r="C2039" t="s">
        <v>3927</v>
      </c>
      <c r="D2039" t="s">
        <v>3927</v>
      </c>
      <c r="E2039" t="s">
        <v>3926</v>
      </c>
    </row>
    <row r="2040" spans="1:5" x14ac:dyDescent="0.25">
      <c r="A2040">
        <v>29501013</v>
      </c>
      <c r="B2040" t="s">
        <v>144</v>
      </c>
      <c r="C2040" t="s">
        <v>144</v>
      </c>
      <c r="D2040" t="s">
        <v>144</v>
      </c>
      <c r="E2040" t="s">
        <v>144</v>
      </c>
    </row>
    <row r="2041" spans="1:5" x14ac:dyDescent="0.25">
      <c r="A2041">
        <v>29501014</v>
      </c>
      <c r="B2041" t="s">
        <v>3928</v>
      </c>
      <c r="C2041" t="s">
        <v>3929</v>
      </c>
      <c r="D2041" t="s">
        <v>3929</v>
      </c>
      <c r="E2041" t="s">
        <v>3928</v>
      </c>
    </row>
    <row r="2042" spans="1:5" x14ac:dyDescent="0.25">
      <c r="A2042">
        <v>29501015</v>
      </c>
      <c r="B2042" t="s">
        <v>3930</v>
      </c>
      <c r="C2042" t="s">
        <v>3931</v>
      </c>
      <c r="D2042" t="s">
        <v>3931</v>
      </c>
      <c r="E2042" t="s">
        <v>3930</v>
      </c>
    </row>
    <row r="2043" spans="1:5" x14ac:dyDescent="0.25">
      <c r="A2043">
        <v>29501016</v>
      </c>
      <c r="B2043" t="s">
        <v>3932</v>
      </c>
      <c r="C2043" t="s">
        <v>3933</v>
      </c>
      <c r="D2043" t="s">
        <v>3933</v>
      </c>
      <c r="E2043" t="s">
        <v>3932</v>
      </c>
    </row>
    <row r="2044" spans="1:5" x14ac:dyDescent="0.25">
      <c r="A2044">
        <v>29501017</v>
      </c>
      <c r="B2044" t="s">
        <v>3934</v>
      </c>
      <c r="C2044" t="s">
        <v>121</v>
      </c>
      <c r="D2044" t="s">
        <v>121</v>
      </c>
      <c r="E2044" t="s">
        <v>3934</v>
      </c>
    </row>
    <row r="2045" spans="1:5" x14ac:dyDescent="0.25">
      <c r="A2045">
        <v>29501018</v>
      </c>
      <c r="B2045" t="s">
        <v>3935</v>
      </c>
      <c r="C2045" t="s">
        <v>3935</v>
      </c>
      <c r="D2045" t="s">
        <v>3935</v>
      </c>
      <c r="E2045" t="s">
        <v>3935</v>
      </c>
    </row>
    <row r="2046" spans="1:5" x14ac:dyDescent="0.25">
      <c r="A2046">
        <v>29501019</v>
      </c>
      <c r="B2046" t="s">
        <v>3936</v>
      </c>
      <c r="C2046" t="s">
        <v>3937</v>
      </c>
      <c r="D2046" t="s">
        <v>3937</v>
      </c>
      <c r="E2046" t="s">
        <v>3936</v>
      </c>
    </row>
    <row r="2047" spans="1:5" x14ac:dyDescent="0.25">
      <c r="A2047">
        <v>29501020</v>
      </c>
      <c r="B2047" t="s">
        <v>137</v>
      </c>
      <c r="C2047" t="s">
        <v>137</v>
      </c>
      <c r="D2047" t="s">
        <v>137</v>
      </c>
      <c r="E2047" t="s">
        <v>137</v>
      </c>
    </row>
    <row r="2048" spans="1:5" x14ac:dyDescent="0.25">
      <c r="A2048">
        <v>29501021</v>
      </c>
      <c r="B2048" t="s">
        <v>3938</v>
      </c>
      <c r="C2048" t="s">
        <v>439</v>
      </c>
      <c r="D2048" t="s">
        <v>439</v>
      </c>
      <c r="E2048" t="s">
        <v>3938</v>
      </c>
    </row>
    <row r="2049" spans="1:5" x14ac:dyDescent="0.25">
      <c r="A2049">
        <v>29501022</v>
      </c>
      <c r="B2049" t="s">
        <v>3939</v>
      </c>
      <c r="C2049" t="s">
        <v>442</v>
      </c>
      <c r="D2049" t="s">
        <v>442</v>
      </c>
      <c r="E2049" t="s">
        <v>3939</v>
      </c>
    </row>
    <row r="2050" spans="1:5" x14ac:dyDescent="0.25">
      <c r="A2050">
        <v>29501023</v>
      </c>
      <c r="B2050" t="s">
        <v>130</v>
      </c>
      <c r="C2050" t="s">
        <v>130</v>
      </c>
      <c r="D2050" t="s">
        <v>130</v>
      </c>
      <c r="E2050" t="s">
        <v>130</v>
      </c>
    </row>
    <row r="2051" spans="1:5" x14ac:dyDescent="0.25">
      <c r="A2051">
        <v>29501024</v>
      </c>
      <c r="B2051" t="s">
        <v>3940</v>
      </c>
      <c r="C2051" t="s">
        <v>3940</v>
      </c>
      <c r="D2051" t="s">
        <v>3940</v>
      </c>
      <c r="E2051" t="s">
        <v>3940</v>
      </c>
    </row>
    <row r="2052" spans="1:5" x14ac:dyDescent="0.25">
      <c r="A2052">
        <v>29501025</v>
      </c>
      <c r="B2052" t="s">
        <v>735</v>
      </c>
      <c r="C2052" t="s">
        <v>735</v>
      </c>
      <c r="D2052" t="s">
        <v>735</v>
      </c>
      <c r="E2052" t="s">
        <v>735</v>
      </c>
    </row>
    <row r="2053" spans="1:5" x14ac:dyDescent="0.25">
      <c r="A2053">
        <v>29501026</v>
      </c>
      <c r="B2053" t="s">
        <v>3941</v>
      </c>
      <c r="C2053" t="s">
        <v>3941</v>
      </c>
      <c r="D2053" t="s">
        <v>3941</v>
      </c>
      <c r="E2053" t="s">
        <v>3941</v>
      </c>
    </row>
    <row r="2054" spans="1:5" x14ac:dyDescent="0.25">
      <c r="A2054">
        <v>29501027</v>
      </c>
      <c r="B2054" t="s">
        <v>3942</v>
      </c>
      <c r="C2054" t="s">
        <v>3942</v>
      </c>
      <c r="D2054" t="s">
        <v>3942</v>
      </c>
      <c r="E2054" t="s">
        <v>3942</v>
      </c>
    </row>
    <row r="2055" spans="1:5" x14ac:dyDescent="0.25">
      <c r="A2055">
        <v>29501028</v>
      </c>
      <c r="B2055" t="s">
        <v>142</v>
      </c>
      <c r="C2055" t="s">
        <v>142</v>
      </c>
      <c r="D2055" t="s">
        <v>142</v>
      </c>
      <c r="E2055" t="s">
        <v>142</v>
      </c>
    </row>
    <row r="2056" spans="1:5" x14ac:dyDescent="0.25">
      <c r="A2056">
        <v>29501029</v>
      </c>
      <c r="B2056" t="s">
        <v>366</v>
      </c>
      <c r="C2056" t="s">
        <v>366</v>
      </c>
      <c r="D2056" t="s">
        <v>366</v>
      </c>
      <c r="E2056" t="s">
        <v>366</v>
      </c>
    </row>
    <row r="2057" spans="1:5" x14ac:dyDescent="0.25">
      <c r="A2057">
        <v>29501030</v>
      </c>
      <c r="B2057" t="s">
        <v>371</v>
      </c>
      <c r="C2057" t="s">
        <v>371</v>
      </c>
      <c r="D2057" t="s">
        <v>371</v>
      </c>
      <c r="E2057" t="s">
        <v>371</v>
      </c>
    </row>
    <row r="2058" spans="1:5" x14ac:dyDescent="0.25">
      <c r="A2058">
        <v>29501031</v>
      </c>
      <c r="B2058" t="s">
        <v>3943</v>
      </c>
      <c r="C2058" t="s">
        <v>3943</v>
      </c>
      <c r="D2058" t="s">
        <v>3943</v>
      </c>
      <c r="E2058" t="s">
        <v>3943</v>
      </c>
    </row>
    <row r="2059" spans="1:5" x14ac:dyDescent="0.25">
      <c r="A2059">
        <v>29501032</v>
      </c>
      <c r="B2059" t="s">
        <v>652</v>
      </c>
      <c r="C2059" t="s">
        <v>88</v>
      </c>
      <c r="D2059" t="s">
        <v>88</v>
      </c>
      <c r="E2059" t="s">
        <v>652</v>
      </c>
    </row>
    <row r="2060" spans="1:5" x14ac:dyDescent="0.25">
      <c r="A2060">
        <v>29501033</v>
      </c>
      <c r="B2060" t="s">
        <v>3944</v>
      </c>
      <c r="C2060" t="s">
        <v>3944</v>
      </c>
      <c r="D2060" t="s">
        <v>3944</v>
      </c>
      <c r="E2060" t="s">
        <v>3944</v>
      </c>
    </row>
    <row r="2061" spans="1:5" x14ac:dyDescent="0.25">
      <c r="A2061">
        <v>29501034</v>
      </c>
      <c r="B2061" t="s">
        <v>3945</v>
      </c>
      <c r="C2061" t="s">
        <v>3946</v>
      </c>
      <c r="D2061" t="s">
        <v>3946</v>
      </c>
      <c r="E2061" t="s">
        <v>3945</v>
      </c>
    </row>
    <row r="2062" spans="1:5" x14ac:dyDescent="0.25">
      <c r="A2062">
        <v>29501035</v>
      </c>
      <c r="B2062" t="s">
        <v>3947</v>
      </c>
      <c r="C2062" t="s">
        <v>3947</v>
      </c>
      <c r="D2062" t="s">
        <v>3947</v>
      </c>
      <c r="E2062" t="s">
        <v>3947</v>
      </c>
    </row>
    <row r="2063" spans="1:5" x14ac:dyDescent="0.25">
      <c r="A2063">
        <v>29501036</v>
      </c>
      <c r="B2063" t="s">
        <v>376</v>
      </c>
      <c r="C2063" t="s">
        <v>376</v>
      </c>
      <c r="D2063" t="s">
        <v>376</v>
      </c>
      <c r="E2063" t="s">
        <v>376</v>
      </c>
    </row>
    <row r="2064" spans="1:5" x14ac:dyDescent="0.25">
      <c r="A2064">
        <v>29501037</v>
      </c>
      <c r="B2064" t="s">
        <v>3948</v>
      </c>
      <c r="C2064" t="s">
        <v>3949</v>
      </c>
      <c r="D2064" t="s">
        <v>3949</v>
      </c>
      <c r="E2064" t="s">
        <v>3948</v>
      </c>
    </row>
    <row r="2065" spans="1:5" x14ac:dyDescent="0.25">
      <c r="A2065">
        <v>29501038</v>
      </c>
      <c r="B2065" t="s">
        <v>3950</v>
      </c>
      <c r="C2065" t="s">
        <v>3951</v>
      </c>
      <c r="D2065" t="s">
        <v>3951</v>
      </c>
      <c r="E2065" t="s">
        <v>3950</v>
      </c>
    </row>
    <row r="2066" spans="1:5" x14ac:dyDescent="0.25">
      <c r="A2066">
        <v>29501039</v>
      </c>
      <c r="B2066" t="s">
        <v>370</v>
      </c>
      <c r="C2066" t="s">
        <v>370</v>
      </c>
      <c r="D2066" t="s">
        <v>370</v>
      </c>
      <c r="E2066" t="s">
        <v>370</v>
      </c>
    </row>
    <row r="2067" spans="1:5" x14ac:dyDescent="0.25">
      <c r="A2067">
        <v>29501040</v>
      </c>
      <c r="B2067" t="s">
        <v>385</v>
      </c>
      <c r="C2067" t="s">
        <v>385</v>
      </c>
      <c r="D2067" t="s">
        <v>385</v>
      </c>
      <c r="E2067" t="s">
        <v>385</v>
      </c>
    </row>
    <row r="2068" spans="1:5" x14ac:dyDescent="0.25">
      <c r="A2068">
        <v>29501041</v>
      </c>
      <c r="B2068" t="s">
        <v>367</v>
      </c>
      <c r="C2068" t="s">
        <v>367</v>
      </c>
      <c r="D2068" t="s">
        <v>367</v>
      </c>
      <c r="E2068" t="s">
        <v>367</v>
      </c>
    </row>
    <row r="2069" spans="1:5" x14ac:dyDescent="0.25">
      <c r="A2069">
        <v>29501042</v>
      </c>
      <c r="B2069" t="s">
        <v>3952</v>
      </c>
      <c r="C2069" t="s">
        <v>3953</v>
      </c>
      <c r="D2069" t="s">
        <v>3953</v>
      </c>
      <c r="E2069" t="s">
        <v>3952</v>
      </c>
    </row>
    <row r="2070" spans="1:5" x14ac:dyDescent="0.25">
      <c r="A2070">
        <v>29501043</v>
      </c>
      <c r="B2070" t="s">
        <v>3954</v>
      </c>
      <c r="C2070" t="s">
        <v>3955</v>
      </c>
      <c r="D2070" t="s">
        <v>3955</v>
      </c>
      <c r="E2070" t="s">
        <v>3954</v>
      </c>
    </row>
    <row r="2071" spans="1:5" x14ac:dyDescent="0.25">
      <c r="A2071">
        <v>29501044</v>
      </c>
      <c r="B2071" t="s">
        <v>3956</v>
      </c>
      <c r="C2071" t="s">
        <v>3956</v>
      </c>
      <c r="D2071" t="s">
        <v>3956</v>
      </c>
      <c r="E2071" t="s">
        <v>3956</v>
      </c>
    </row>
    <row r="2072" spans="1:5" x14ac:dyDescent="0.25">
      <c r="A2072">
        <v>29501045</v>
      </c>
      <c r="B2072" t="s">
        <v>3957</v>
      </c>
      <c r="C2072" t="s">
        <v>3957</v>
      </c>
      <c r="D2072" t="s">
        <v>3957</v>
      </c>
      <c r="E2072" t="s">
        <v>3957</v>
      </c>
    </row>
    <row r="2073" spans="1:5" x14ac:dyDescent="0.25">
      <c r="A2073">
        <v>29501046</v>
      </c>
      <c r="B2073" t="s">
        <v>3958</v>
      </c>
      <c r="C2073" t="s">
        <v>3958</v>
      </c>
      <c r="D2073" t="s">
        <v>3958</v>
      </c>
      <c r="E2073" t="s">
        <v>3958</v>
      </c>
    </row>
    <row r="2074" spans="1:5" x14ac:dyDescent="0.25">
      <c r="A2074">
        <v>29501047</v>
      </c>
      <c r="B2074" t="s">
        <v>3959</v>
      </c>
      <c r="C2074" t="s">
        <v>3959</v>
      </c>
      <c r="D2074" t="s">
        <v>3959</v>
      </c>
      <c r="E2074" t="s">
        <v>3959</v>
      </c>
    </row>
    <row r="2075" spans="1:5" x14ac:dyDescent="0.25">
      <c r="A2075">
        <v>29501048</v>
      </c>
      <c r="B2075" t="s">
        <v>3960</v>
      </c>
      <c r="C2075" t="s">
        <v>3960</v>
      </c>
      <c r="D2075" t="s">
        <v>3960</v>
      </c>
      <c r="E2075" t="s">
        <v>3960</v>
      </c>
    </row>
    <row r="2076" spans="1:5" x14ac:dyDescent="0.25">
      <c r="A2076">
        <v>29501049</v>
      </c>
      <c r="B2076" t="s">
        <v>504</v>
      </c>
      <c r="C2076" t="s">
        <v>504</v>
      </c>
      <c r="D2076" t="s">
        <v>504</v>
      </c>
      <c r="E2076" t="s">
        <v>504</v>
      </c>
    </row>
    <row r="2077" spans="1:5" x14ac:dyDescent="0.25">
      <c r="A2077">
        <v>29501050</v>
      </c>
      <c r="B2077" t="s">
        <v>3961</v>
      </c>
      <c r="C2077" t="s">
        <v>3961</v>
      </c>
      <c r="D2077" t="s">
        <v>3961</v>
      </c>
      <c r="E2077" t="s">
        <v>3961</v>
      </c>
    </row>
    <row r="2078" spans="1:5" x14ac:dyDescent="0.25">
      <c r="A2078">
        <v>29501051</v>
      </c>
      <c r="B2078" t="s">
        <v>3962</v>
      </c>
      <c r="C2078" t="s">
        <v>3963</v>
      </c>
      <c r="D2078" t="s">
        <v>3963</v>
      </c>
      <c r="E2078" t="s">
        <v>3962</v>
      </c>
    </row>
    <row r="2079" spans="1:5" x14ac:dyDescent="0.25">
      <c r="A2079">
        <v>29501052</v>
      </c>
      <c r="B2079" t="s">
        <v>695</v>
      </c>
      <c r="C2079" t="s">
        <v>438</v>
      </c>
      <c r="D2079" t="s">
        <v>438</v>
      </c>
      <c r="E2079" t="s">
        <v>695</v>
      </c>
    </row>
    <row r="2080" spans="1:5" x14ac:dyDescent="0.25">
      <c r="A2080">
        <v>29501053</v>
      </c>
      <c r="B2080" t="s">
        <v>653</v>
      </c>
      <c r="C2080" t="s">
        <v>443</v>
      </c>
      <c r="D2080" t="s">
        <v>443</v>
      </c>
      <c r="E2080" t="s">
        <v>653</v>
      </c>
    </row>
    <row r="2081" spans="1:5" x14ac:dyDescent="0.25">
      <c r="A2081">
        <v>29501054</v>
      </c>
      <c r="B2081" t="s">
        <v>479</v>
      </c>
      <c r="C2081" t="s">
        <v>479</v>
      </c>
      <c r="D2081" t="s">
        <v>479</v>
      </c>
      <c r="E2081" t="s">
        <v>479</v>
      </c>
    </row>
    <row r="2082" spans="1:5" x14ac:dyDescent="0.25">
      <c r="A2082">
        <v>29501055</v>
      </c>
      <c r="B2082" t="s">
        <v>3964</v>
      </c>
      <c r="C2082" t="s">
        <v>76</v>
      </c>
      <c r="D2082" t="s">
        <v>76</v>
      </c>
      <c r="E2082" t="s">
        <v>3964</v>
      </c>
    </row>
    <row r="2083" spans="1:5" x14ac:dyDescent="0.25">
      <c r="A2083">
        <v>29501056</v>
      </c>
      <c r="B2083" t="s">
        <v>3965</v>
      </c>
      <c r="C2083" t="s">
        <v>459</v>
      </c>
      <c r="D2083" t="s">
        <v>459</v>
      </c>
      <c r="E2083" t="s">
        <v>3965</v>
      </c>
    </row>
    <row r="2084" spans="1:5" x14ac:dyDescent="0.25">
      <c r="A2084">
        <v>29501057</v>
      </c>
      <c r="B2084" t="s">
        <v>3966</v>
      </c>
      <c r="C2084" t="s">
        <v>437</v>
      </c>
      <c r="D2084" t="s">
        <v>437</v>
      </c>
      <c r="E2084" t="s">
        <v>3966</v>
      </c>
    </row>
    <row r="2085" spans="1:5" x14ac:dyDescent="0.25">
      <c r="A2085">
        <v>29501058</v>
      </c>
      <c r="B2085" t="s">
        <v>3967</v>
      </c>
      <c r="C2085" t="s">
        <v>51</v>
      </c>
      <c r="D2085" t="s">
        <v>51</v>
      </c>
      <c r="E2085" t="s">
        <v>3967</v>
      </c>
    </row>
    <row r="2086" spans="1:5" x14ac:dyDescent="0.25">
      <c r="A2086">
        <v>29501059</v>
      </c>
      <c r="B2086" t="s">
        <v>3968</v>
      </c>
      <c r="C2086" t="s">
        <v>97</v>
      </c>
      <c r="D2086" t="s">
        <v>97</v>
      </c>
      <c r="E2086" t="s">
        <v>3968</v>
      </c>
    </row>
    <row r="2087" spans="1:5" x14ac:dyDescent="0.25">
      <c r="A2087">
        <v>29501060</v>
      </c>
      <c r="B2087" t="s">
        <v>3969</v>
      </c>
      <c r="C2087" t="s">
        <v>475</v>
      </c>
      <c r="D2087" t="s">
        <v>475</v>
      </c>
      <c r="E2087" t="s">
        <v>3969</v>
      </c>
    </row>
    <row r="2088" spans="1:5" x14ac:dyDescent="0.25">
      <c r="A2088">
        <v>29501061</v>
      </c>
      <c r="B2088" t="s">
        <v>3970</v>
      </c>
      <c r="C2088" t="s">
        <v>464</v>
      </c>
      <c r="D2088" t="s">
        <v>464</v>
      </c>
      <c r="E2088" t="s">
        <v>3970</v>
      </c>
    </row>
    <row r="2089" spans="1:5" x14ac:dyDescent="0.25">
      <c r="A2089">
        <v>29501062</v>
      </c>
      <c r="B2089" t="s">
        <v>520</v>
      </c>
      <c r="C2089" t="s">
        <v>520</v>
      </c>
      <c r="D2089" t="s">
        <v>520</v>
      </c>
      <c r="E2089" t="s">
        <v>520</v>
      </c>
    </row>
    <row r="2090" spans="1:5" x14ac:dyDescent="0.25">
      <c r="A2090">
        <v>29501063</v>
      </c>
      <c r="B2090" t="s">
        <v>3971</v>
      </c>
      <c r="C2090" t="s">
        <v>444</v>
      </c>
      <c r="D2090" t="s">
        <v>444</v>
      </c>
      <c r="E2090" t="s">
        <v>3971</v>
      </c>
    </row>
    <row r="2091" spans="1:5" x14ac:dyDescent="0.25">
      <c r="A2091">
        <v>29501064</v>
      </c>
      <c r="B2091" t="s">
        <v>3972</v>
      </c>
      <c r="C2091" t="s">
        <v>445</v>
      </c>
      <c r="D2091" t="s">
        <v>445</v>
      </c>
      <c r="E2091" t="s">
        <v>3972</v>
      </c>
    </row>
    <row r="2092" spans="1:5" x14ac:dyDescent="0.25">
      <c r="A2092">
        <v>29501065</v>
      </c>
      <c r="B2092" t="s">
        <v>472</v>
      </c>
      <c r="C2092" t="s">
        <v>472</v>
      </c>
      <c r="D2092" t="s">
        <v>472</v>
      </c>
      <c r="E2092" t="s">
        <v>472</v>
      </c>
    </row>
    <row r="2093" spans="1:5" x14ac:dyDescent="0.25">
      <c r="A2093">
        <v>29501066</v>
      </c>
      <c r="B2093" t="s">
        <v>3973</v>
      </c>
      <c r="C2093" t="s">
        <v>525</v>
      </c>
      <c r="D2093" t="s">
        <v>525</v>
      </c>
      <c r="E2093" t="s">
        <v>3973</v>
      </c>
    </row>
    <row r="2094" spans="1:5" x14ac:dyDescent="0.25">
      <c r="A2094">
        <v>29501067</v>
      </c>
      <c r="B2094" t="s">
        <v>3974</v>
      </c>
      <c r="C2094" t="s">
        <v>456</v>
      </c>
      <c r="D2094" t="s">
        <v>456</v>
      </c>
      <c r="E2094" t="s">
        <v>3974</v>
      </c>
    </row>
    <row r="2095" spans="1:5" x14ac:dyDescent="0.25">
      <c r="A2095">
        <v>29501068</v>
      </c>
      <c r="B2095" t="s">
        <v>683</v>
      </c>
      <c r="C2095" t="s">
        <v>3975</v>
      </c>
      <c r="D2095" t="s">
        <v>3975</v>
      </c>
      <c r="E2095" t="s">
        <v>683</v>
      </c>
    </row>
    <row r="2096" spans="1:5" x14ac:dyDescent="0.25">
      <c r="A2096">
        <v>29501069</v>
      </c>
      <c r="B2096" t="s">
        <v>463</v>
      </c>
      <c r="C2096" t="s">
        <v>463</v>
      </c>
      <c r="D2096" t="s">
        <v>463</v>
      </c>
      <c r="E2096" t="s">
        <v>463</v>
      </c>
    </row>
    <row r="2097" spans="1:5" x14ac:dyDescent="0.25">
      <c r="A2097">
        <v>29501070</v>
      </c>
      <c r="B2097" t="s">
        <v>3976</v>
      </c>
      <c r="C2097" t="s">
        <v>77</v>
      </c>
      <c r="D2097" t="s">
        <v>77</v>
      </c>
      <c r="E2097" t="s">
        <v>3976</v>
      </c>
    </row>
    <row r="2098" spans="1:5" x14ac:dyDescent="0.25">
      <c r="A2098">
        <v>29501071</v>
      </c>
      <c r="B2098" t="s">
        <v>3977</v>
      </c>
      <c r="C2098" t="s">
        <v>3978</v>
      </c>
      <c r="D2098" t="s">
        <v>3978</v>
      </c>
      <c r="E2098" t="s">
        <v>3977</v>
      </c>
    </row>
    <row r="2099" spans="1:5" x14ac:dyDescent="0.25">
      <c r="A2099">
        <v>29501072</v>
      </c>
      <c r="B2099" t="s">
        <v>458</v>
      </c>
      <c r="C2099" t="s">
        <v>458</v>
      </c>
      <c r="D2099" t="s">
        <v>458</v>
      </c>
      <c r="E2099" t="s">
        <v>458</v>
      </c>
    </row>
    <row r="2100" spans="1:5" x14ac:dyDescent="0.25">
      <c r="A2100">
        <v>29501073</v>
      </c>
      <c r="B2100" t="s">
        <v>491</v>
      </c>
      <c r="C2100" t="s">
        <v>491</v>
      </c>
      <c r="D2100" t="s">
        <v>491</v>
      </c>
      <c r="E2100" t="s">
        <v>491</v>
      </c>
    </row>
    <row r="2101" spans="1:5" x14ac:dyDescent="0.25">
      <c r="A2101">
        <v>29501074</v>
      </c>
      <c r="B2101" t="s">
        <v>468</v>
      </c>
      <c r="C2101" t="s">
        <v>468</v>
      </c>
      <c r="D2101" t="s">
        <v>468</v>
      </c>
      <c r="E2101" t="s">
        <v>468</v>
      </c>
    </row>
    <row r="2102" spans="1:5" x14ac:dyDescent="0.25">
      <c r="A2102">
        <v>29501075</v>
      </c>
      <c r="B2102" t="s">
        <v>460</v>
      </c>
      <c r="C2102" t="s">
        <v>460</v>
      </c>
      <c r="D2102" t="s">
        <v>460</v>
      </c>
      <c r="E2102" t="s">
        <v>460</v>
      </c>
    </row>
    <row r="2103" spans="1:5" x14ac:dyDescent="0.25">
      <c r="A2103">
        <v>29501076</v>
      </c>
      <c r="B2103" t="s">
        <v>660</v>
      </c>
      <c r="C2103" t="s">
        <v>660</v>
      </c>
      <c r="D2103" t="s">
        <v>660</v>
      </c>
      <c r="E2103" t="s">
        <v>660</v>
      </c>
    </row>
    <row r="2104" spans="1:5" x14ac:dyDescent="0.25">
      <c r="A2104">
        <v>29501077</v>
      </c>
      <c r="B2104" t="s">
        <v>78</v>
      </c>
      <c r="C2104" t="s">
        <v>78</v>
      </c>
      <c r="D2104" t="s">
        <v>78</v>
      </c>
      <c r="E2104" t="s">
        <v>78</v>
      </c>
    </row>
    <row r="2105" spans="1:5" x14ac:dyDescent="0.25">
      <c r="A2105">
        <v>29501078</v>
      </c>
      <c r="B2105" t="s">
        <v>661</v>
      </c>
      <c r="C2105" t="s">
        <v>80</v>
      </c>
      <c r="D2105" t="s">
        <v>80</v>
      </c>
      <c r="E2105" t="s">
        <v>661</v>
      </c>
    </row>
    <row r="2106" spans="1:5" x14ac:dyDescent="0.25">
      <c r="A2106">
        <v>29501079</v>
      </c>
      <c r="B2106" t="s">
        <v>662</v>
      </c>
      <c r="C2106" t="s">
        <v>453</v>
      </c>
      <c r="D2106" t="s">
        <v>453</v>
      </c>
      <c r="E2106" t="s">
        <v>662</v>
      </c>
    </row>
    <row r="2107" spans="1:5" x14ac:dyDescent="0.25">
      <c r="A2107">
        <v>29501080</v>
      </c>
      <c r="B2107" t="s">
        <v>699</v>
      </c>
      <c r="C2107" t="s">
        <v>699</v>
      </c>
      <c r="D2107" t="s">
        <v>699</v>
      </c>
      <c r="E2107" t="s">
        <v>699</v>
      </c>
    </row>
    <row r="2108" spans="1:5" x14ac:dyDescent="0.25">
      <c r="A2108">
        <v>29501081</v>
      </c>
      <c r="B2108" t="s">
        <v>684</v>
      </c>
      <c r="C2108" t="s">
        <v>492</v>
      </c>
      <c r="D2108" t="s">
        <v>492</v>
      </c>
      <c r="E2108" t="s">
        <v>684</v>
      </c>
    </row>
    <row r="2109" spans="1:5" x14ac:dyDescent="0.25">
      <c r="A2109">
        <v>29501082</v>
      </c>
      <c r="B2109" t="s">
        <v>685</v>
      </c>
      <c r="C2109" t="s">
        <v>461</v>
      </c>
      <c r="D2109" t="s">
        <v>461</v>
      </c>
      <c r="E2109" t="s">
        <v>685</v>
      </c>
    </row>
    <row r="2110" spans="1:5" x14ac:dyDescent="0.25">
      <c r="A2110">
        <v>29501083</v>
      </c>
      <c r="B2110" t="s">
        <v>700</v>
      </c>
      <c r="C2110" t="s">
        <v>518</v>
      </c>
      <c r="D2110" t="s">
        <v>518</v>
      </c>
      <c r="E2110" t="s">
        <v>700</v>
      </c>
    </row>
    <row r="2111" spans="1:5" x14ac:dyDescent="0.25">
      <c r="A2111">
        <v>29501084</v>
      </c>
      <c r="B2111" t="s">
        <v>722</v>
      </c>
      <c r="C2111" t="s">
        <v>722</v>
      </c>
      <c r="D2111" t="s">
        <v>722</v>
      </c>
      <c r="E2111" t="s">
        <v>722</v>
      </c>
    </row>
    <row r="2112" spans="1:5" x14ac:dyDescent="0.25">
      <c r="A2112">
        <v>29501085</v>
      </c>
      <c r="B2112" t="s">
        <v>737</v>
      </c>
      <c r="C2112" t="s">
        <v>519</v>
      </c>
      <c r="D2112" t="s">
        <v>519</v>
      </c>
      <c r="E2112" t="s">
        <v>737</v>
      </c>
    </row>
    <row r="2113" spans="1:5" x14ac:dyDescent="0.25">
      <c r="A2113">
        <v>29501086</v>
      </c>
      <c r="B2113" t="s">
        <v>446</v>
      </c>
      <c r="C2113" t="s">
        <v>446</v>
      </c>
      <c r="D2113" t="s">
        <v>446</v>
      </c>
      <c r="E2113" t="s">
        <v>446</v>
      </c>
    </row>
    <row r="2114" spans="1:5" x14ac:dyDescent="0.25">
      <c r="A2114">
        <v>29501087</v>
      </c>
      <c r="B2114" t="s">
        <v>447</v>
      </c>
      <c r="C2114" t="s">
        <v>447</v>
      </c>
      <c r="D2114" t="s">
        <v>447</v>
      </c>
      <c r="E2114" t="s">
        <v>447</v>
      </c>
    </row>
    <row r="2115" spans="1:5" x14ac:dyDescent="0.25">
      <c r="A2115">
        <v>29501088</v>
      </c>
      <c r="B2115" t="s">
        <v>3979</v>
      </c>
      <c r="C2115" t="s">
        <v>3979</v>
      </c>
      <c r="D2115" t="s">
        <v>3979</v>
      </c>
      <c r="E2115" t="s">
        <v>3979</v>
      </c>
    </row>
    <row r="2116" spans="1:5" x14ac:dyDescent="0.25">
      <c r="A2116">
        <v>29501089</v>
      </c>
      <c r="B2116" t="s">
        <v>521</v>
      </c>
      <c r="C2116" t="s">
        <v>521</v>
      </c>
      <c r="D2116" t="s">
        <v>521</v>
      </c>
      <c r="E2116" t="s">
        <v>521</v>
      </c>
    </row>
    <row r="2117" spans="1:5" x14ac:dyDescent="0.25">
      <c r="A2117">
        <v>29501090</v>
      </c>
      <c r="B2117" t="s">
        <v>701</v>
      </c>
      <c r="C2117" t="s">
        <v>701</v>
      </c>
      <c r="D2117" t="s">
        <v>701</v>
      </c>
      <c r="E2117" t="s">
        <v>701</v>
      </c>
    </row>
    <row r="2118" spans="1:5" x14ac:dyDescent="0.25">
      <c r="A2118">
        <v>29501091</v>
      </c>
      <c r="B2118" t="s">
        <v>3980</v>
      </c>
      <c r="C2118" t="s">
        <v>3981</v>
      </c>
      <c r="D2118" t="s">
        <v>3981</v>
      </c>
      <c r="E2118" t="s">
        <v>3980</v>
      </c>
    </row>
    <row r="2119" spans="1:5" x14ac:dyDescent="0.25">
      <c r="A2119">
        <v>29501092</v>
      </c>
      <c r="B2119" t="s">
        <v>3982</v>
      </c>
      <c r="C2119" t="s">
        <v>3982</v>
      </c>
      <c r="D2119" t="s">
        <v>3982</v>
      </c>
      <c r="E2119" t="s">
        <v>3982</v>
      </c>
    </row>
    <row r="2120" spans="1:5" x14ac:dyDescent="0.25">
      <c r="A2120">
        <v>29501093</v>
      </c>
      <c r="B2120" t="s">
        <v>702</v>
      </c>
      <c r="C2120" t="s">
        <v>702</v>
      </c>
      <c r="D2120" t="s">
        <v>702</v>
      </c>
      <c r="E2120" t="s">
        <v>702</v>
      </c>
    </row>
    <row r="2121" spans="1:5" x14ac:dyDescent="0.25">
      <c r="A2121">
        <v>29501094</v>
      </c>
      <c r="B2121" t="s">
        <v>703</v>
      </c>
      <c r="C2121" t="s">
        <v>703</v>
      </c>
      <c r="D2121" t="s">
        <v>703</v>
      </c>
      <c r="E2121" t="s">
        <v>703</v>
      </c>
    </row>
    <row r="2122" spans="1:5" x14ac:dyDescent="0.25">
      <c r="A2122">
        <v>29501095</v>
      </c>
      <c r="B2122" t="s">
        <v>3983</v>
      </c>
      <c r="C2122" t="s">
        <v>3984</v>
      </c>
      <c r="D2122" t="s">
        <v>3984</v>
      </c>
      <c r="E2122" t="s">
        <v>3983</v>
      </c>
    </row>
    <row r="2123" spans="1:5" x14ac:dyDescent="0.25">
      <c r="A2123">
        <v>29501096</v>
      </c>
      <c r="B2123" t="s">
        <v>3985</v>
      </c>
      <c r="C2123" t="s">
        <v>3985</v>
      </c>
      <c r="D2123" t="s">
        <v>3985</v>
      </c>
      <c r="E2123" t="s">
        <v>3985</v>
      </c>
    </row>
    <row r="2124" spans="1:5" x14ac:dyDescent="0.25">
      <c r="A2124">
        <v>29501097</v>
      </c>
      <c r="B2124" t="s">
        <v>704</v>
      </c>
      <c r="C2124" t="s">
        <v>704</v>
      </c>
      <c r="D2124" t="s">
        <v>704</v>
      </c>
      <c r="E2124" t="s">
        <v>704</v>
      </c>
    </row>
    <row r="2125" spans="1:5" x14ac:dyDescent="0.25">
      <c r="A2125">
        <v>29501098</v>
      </c>
      <c r="B2125" t="s">
        <v>3986</v>
      </c>
      <c r="C2125" t="s">
        <v>3986</v>
      </c>
      <c r="D2125" t="s">
        <v>3986</v>
      </c>
      <c r="E2125" t="s">
        <v>3986</v>
      </c>
    </row>
    <row r="2126" spans="1:5" x14ac:dyDescent="0.25">
      <c r="A2126">
        <v>29501099</v>
      </c>
      <c r="B2126" t="s">
        <v>3987</v>
      </c>
      <c r="C2126" t="s">
        <v>147</v>
      </c>
      <c r="D2126" t="s">
        <v>147</v>
      </c>
      <c r="E2126" t="s">
        <v>3987</v>
      </c>
    </row>
    <row r="2127" spans="1:5" x14ac:dyDescent="0.25">
      <c r="A2127">
        <v>29501100</v>
      </c>
      <c r="B2127" t="s">
        <v>3988</v>
      </c>
      <c r="C2127" t="s">
        <v>3989</v>
      </c>
      <c r="D2127" t="s">
        <v>3989</v>
      </c>
      <c r="E2127" t="s">
        <v>3988</v>
      </c>
    </row>
    <row r="2128" spans="1:5" x14ac:dyDescent="0.25">
      <c r="A2128">
        <v>29501101</v>
      </c>
      <c r="B2128" t="s">
        <v>148</v>
      </c>
      <c r="C2128" t="s">
        <v>148</v>
      </c>
      <c r="D2128" t="s">
        <v>148</v>
      </c>
      <c r="E2128" t="s">
        <v>148</v>
      </c>
    </row>
    <row r="2129" spans="1:5" x14ac:dyDescent="0.25">
      <c r="A2129">
        <v>29501102</v>
      </c>
      <c r="B2129" t="s">
        <v>3990</v>
      </c>
      <c r="C2129" t="s">
        <v>3990</v>
      </c>
      <c r="D2129" t="s">
        <v>3990</v>
      </c>
      <c r="E2129" t="s">
        <v>3990</v>
      </c>
    </row>
    <row r="2130" spans="1:5" x14ac:dyDescent="0.25">
      <c r="A2130">
        <v>29501103</v>
      </c>
      <c r="B2130" t="s">
        <v>3991</v>
      </c>
      <c r="C2130" t="s">
        <v>3991</v>
      </c>
      <c r="D2130" t="s">
        <v>3991</v>
      </c>
      <c r="E2130" t="s">
        <v>3991</v>
      </c>
    </row>
    <row r="2131" spans="1:5" x14ac:dyDescent="0.25">
      <c r="A2131">
        <v>29501104</v>
      </c>
      <c r="B2131" t="s">
        <v>3992</v>
      </c>
      <c r="C2131" t="s">
        <v>3992</v>
      </c>
      <c r="D2131" t="s">
        <v>3992</v>
      </c>
      <c r="E2131" t="s">
        <v>3992</v>
      </c>
    </row>
    <row r="2132" spans="1:5" x14ac:dyDescent="0.25">
      <c r="A2132">
        <v>29501105</v>
      </c>
      <c r="B2132" t="s">
        <v>754</v>
      </c>
      <c r="C2132" t="s">
        <v>754</v>
      </c>
      <c r="D2132" t="s">
        <v>754</v>
      </c>
      <c r="E2132" t="s">
        <v>754</v>
      </c>
    </row>
    <row r="2133" spans="1:5" x14ac:dyDescent="0.25">
      <c r="A2133">
        <v>29501106</v>
      </c>
      <c r="B2133" t="s">
        <v>3993</v>
      </c>
      <c r="C2133" t="s">
        <v>3993</v>
      </c>
      <c r="D2133" t="s">
        <v>3993</v>
      </c>
      <c r="E2133" t="s">
        <v>3993</v>
      </c>
    </row>
    <row r="2134" spans="1:5" x14ac:dyDescent="0.25">
      <c r="A2134">
        <v>29501107</v>
      </c>
      <c r="B2134" t="s">
        <v>3994</v>
      </c>
      <c r="C2134" t="s">
        <v>3994</v>
      </c>
      <c r="D2134" t="s">
        <v>3994</v>
      </c>
      <c r="E2134" t="s">
        <v>3994</v>
      </c>
    </row>
    <row r="2135" spans="1:5" x14ac:dyDescent="0.25">
      <c r="A2135">
        <v>29501108</v>
      </c>
      <c r="B2135" t="s">
        <v>3995</v>
      </c>
      <c r="C2135" t="s">
        <v>3995</v>
      </c>
      <c r="D2135" t="s">
        <v>3995</v>
      </c>
      <c r="E2135" t="s">
        <v>3995</v>
      </c>
    </row>
    <row r="2136" spans="1:5" x14ac:dyDescent="0.25">
      <c r="A2136">
        <v>29501109</v>
      </c>
      <c r="B2136" t="s">
        <v>3996</v>
      </c>
      <c r="C2136" t="s">
        <v>3996</v>
      </c>
      <c r="D2136" t="s">
        <v>3996</v>
      </c>
      <c r="E2136" t="s">
        <v>3996</v>
      </c>
    </row>
    <row r="2137" spans="1:5" x14ac:dyDescent="0.25">
      <c r="A2137">
        <v>29501110</v>
      </c>
      <c r="B2137" t="s">
        <v>3997</v>
      </c>
      <c r="C2137" t="s">
        <v>3997</v>
      </c>
      <c r="D2137" t="s">
        <v>3997</v>
      </c>
      <c r="E2137" t="s">
        <v>3997</v>
      </c>
    </row>
    <row r="2138" spans="1:5" x14ac:dyDescent="0.25">
      <c r="A2138">
        <v>29501111</v>
      </c>
      <c r="B2138" t="s">
        <v>3998</v>
      </c>
      <c r="C2138" t="s">
        <v>3998</v>
      </c>
      <c r="D2138" t="s">
        <v>3998</v>
      </c>
      <c r="E2138" t="s">
        <v>3998</v>
      </c>
    </row>
    <row r="2139" spans="1:5" x14ac:dyDescent="0.25">
      <c r="A2139">
        <v>29501112</v>
      </c>
      <c r="B2139" t="s">
        <v>3999</v>
      </c>
      <c r="C2139" t="s">
        <v>3999</v>
      </c>
      <c r="D2139" t="s">
        <v>3999</v>
      </c>
      <c r="E2139" t="s">
        <v>3999</v>
      </c>
    </row>
    <row r="2140" spans="1:5" x14ac:dyDescent="0.25">
      <c r="A2140">
        <v>29501113</v>
      </c>
      <c r="B2140" t="s">
        <v>4000</v>
      </c>
      <c r="C2140" t="s">
        <v>4000</v>
      </c>
      <c r="D2140" t="s">
        <v>4000</v>
      </c>
      <c r="E2140" t="s">
        <v>4000</v>
      </c>
    </row>
    <row r="2141" spans="1:5" x14ac:dyDescent="0.25">
      <c r="A2141">
        <v>29501114</v>
      </c>
      <c r="B2141" t="s">
        <v>4001</v>
      </c>
      <c r="C2141" t="s">
        <v>4001</v>
      </c>
      <c r="D2141" t="s">
        <v>4001</v>
      </c>
      <c r="E2141" t="s">
        <v>4001</v>
      </c>
    </row>
    <row r="2142" spans="1:5" x14ac:dyDescent="0.25">
      <c r="A2142">
        <v>29501115</v>
      </c>
      <c r="B2142" t="s">
        <v>4002</v>
      </c>
      <c r="C2142" t="s">
        <v>4003</v>
      </c>
      <c r="D2142" t="s">
        <v>4003</v>
      </c>
      <c r="E2142" t="s">
        <v>4002</v>
      </c>
    </row>
    <row r="2143" spans="1:5" x14ac:dyDescent="0.25">
      <c r="A2143">
        <v>29501116</v>
      </c>
      <c r="B2143" t="s">
        <v>4004</v>
      </c>
      <c r="C2143" t="s">
        <v>4004</v>
      </c>
      <c r="D2143" t="s">
        <v>4004</v>
      </c>
      <c r="E2143" t="s">
        <v>4004</v>
      </c>
    </row>
    <row r="2144" spans="1:5" x14ac:dyDescent="0.25">
      <c r="A2144">
        <v>29501117</v>
      </c>
      <c r="B2144" t="s">
        <v>4005</v>
      </c>
      <c r="C2144" t="s">
        <v>4006</v>
      </c>
      <c r="D2144" t="s">
        <v>4006</v>
      </c>
      <c r="E2144" t="s">
        <v>4005</v>
      </c>
    </row>
    <row r="2145" spans="1:5" x14ac:dyDescent="0.25">
      <c r="A2145">
        <v>29501118</v>
      </c>
      <c r="B2145" t="s">
        <v>82</v>
      </c>
      <c r="C2145" t="s">
        <v>82</v>
      </c>
      <c r="D2145" t="s">
        <v>82</v>
      </c>
      <c r="E2145" t="s">
        <v>82</v>
      </c>
    </row>
    <row r="2146" spans="1:5" x14ac:dyDescent="0.25">
      <c r="A2146">
        <v>29600001</v>
      </c>
      <c r="B2146" t="s">
        <v>379</v>
      </c>
      <c r="C2146" t="s">
        <v>379</v>
      </c>
      <c r="D2146" t="s">
        <v>379</v>
      </c>
      <c r="E2146" t="s">
        <v>379</v>
      </c>
    </row>
    <row r="2147" spans="1:5" x14ac:dyDescent="0.25">
      <c r="A2147">
        <v>29600002</v>
      </c>
      <c r="B2147" t="s">
        <v>663</v>
      </c>
      <c r="C2147" t="s">
        <v>386</v>
      </c>
      <c r="D2147" t="s">
        <v>386</v>
      </c>
      <c r="E2147" t="s">
        <v>663</v>
      </c>
    </row>
    <row r="2148" spans="1:5" x14ac:dyDescent="0.25">
      <c r="A2148">
        <v>29600003</v>
      </c>
      <c r="B2148" t="s">
        <v>510</v>
      </c>
      <c r="C2148" t="s">
        <v>510</v>
      </c>
      <c r="D2148" t="s">
        <v>510</v>
      </c>
      <c r="E2148" t="s">
        <v>510</v>
      </c>
    </row>
    <row r="2149" spans="1:5" x14ac:dyDescent="0.25">
      <c r="A2149">
        <v>29600004</v>
      </c>
      <c r="B2149" t="s">
        <v>755</v>
      </c>
      <c r="C2149" t="s">
        <v>389</v>
      </c>
      <c r="D2149" t="s">
        <v>389</v>
      </c>
      <c r="E2149" t="s">
        <v>755</v>
      </c>
    </row>
    <row r="2150" spans="1:5" x14ac:dyDescent="0.25">
      <c r="A2150">
        <v>29600005</v>
      </c>
      <c r="B2150" t="s">
        <v>738</v>
      </c>
      <c r="C2150" t="s">
        <v>738</v>
      </c>
      <c r="D2150" t="s">
        <v>738</v>
      </c>
      <c r="E2150" t="s">
        <v>738</v>
      </c>
    </row>
    <row r="2151" spans="1:5" x14ac:dyDescent="0.25">
      <c r="A2151">
        <v>29600006</v>
      </c>
      <c r="B2151" t="s">
        <v>4007</v>
      </c>
      <c r="C2151" t="s">
        <v>4008</v>
      </c>
      <c r="D2151" t="s">
        <v>4008</v>
      </c>
      <c r="E2151" t="s">
        <v>4007</v>
      </c>
    </row>
    <row r="2152" spans="1:5" x14ac:dyDescent="0.25">
      <c r="A2152">
        <v>29600007</v>
      </c>
      <c r="B2152" t="s">
        <v>4009</v>
      </c>
      <c r="C2152" t="s">
        <v>4010</v>
      </c>
      <c r="D2152" t="s">
        <v>4010</v>
      </c>
      <c r="E2152" t="s">
        <v>4009</v>
      </c>
    </row>
    <row r="2153" spans="1:5" x14ac:dyDescent="0.25">
      <c r="A2153">
        <v>29600008</v>
      </c>
      <c r="B2153" t="s">
        <v>4011</v>
      </c>
      <c r="C2153" t="s">
        <v>4010</v>
      </c>
      <c r="D2153" t="s">
        <v>4010</v>
      </c>
      <c r="E2153" t="s">
        <v>4011</v>
      </c>
    </row>
    <row r="2154" spans="1:5" x14ac:dyDescent="0.25">
      <c r="A2154">
        <v>29600009</v>
      </c>
      <c r="B2154" t="s">
        <v>81</v>
      </c>
      <c r="C2154" t="s">
        <v>81</v>
      </c>
      <c r="D2154" t="s">
        <v>81</v>
      </c>
      <c r="E2154" t="s">
        <v>81</v>
      </c>
    </row>
    <row r="2155" spans="1:5" x14ac:dyDescent="0.25">
      <c r="A2155">
        <v>29600010</v>
      </c>
      <c r="B2155" t="s">
        <v>4012</v>
      </c>
      <c r="C2155" t="s">
        <v>4013</v>
      </c>
      <c r="D2155" t="s">
        <v>4013</v>
      </c>
      <c r="E2155" t="s">
        <v>4012</v>
      </c>
    </row>
    <row r="2156" spans="1:5" x14ac:dyDescent="0.25">
      <c r="A2156">
        <v>29600011</v>
      </c>
      <c r="B2156" t="s">
        <v>705</v>
      </c>
      <c r="C2156" t="s">
        <v>467</v>
      </c>
      <c r="D2156" t="s">
        <v>467</v>
      </c>
      <c r="E2156" t="s">
        <v>705</v>
      </c>
    </row>
    <row r="2157" spans="1:5" x14ac:dyDescent="0.25">
      <c r="A2157">
        <v>29600012</v>
      </c>
      <c r="B2157" t="s">
        <v>4014</v>
      </c>
      <c r="C2157" t="s">
        <v>4015</v>
      </c>
      <c r="D2157" t="s">
        <v>4015</v>
      </c>
      <c r="E2157" t="s">
        <v>4014</v>
      </c>
    </row>
    <row r="2158" spans="1:5" x14ac:dyDescent="0.25">
      <c r="A2158">
        <v>29600013</v>
      </c>
      <c r="B2158" t="s">
        <v>706</v>
      </c>
      <c r="C2158" t="s">
        <v>441</v>
      </c>
      <c r="D2158" t="s">
        <v>441</v>
      </c>
      <c r="E2158" t="s">
        <v>706</v>
      </c>
    </row>
    <row r="2159" spans="1:5" x14ac:dyDescent="0.25">
      <c r="A2159">
        <v>29600015</v>
      </c>
      <c r="B2159" t="s">
        <v>4016</v>
      </c>
      <c r="C2159" t="s">
        <v>4017</v>
      </c>
      <c r="D2159" t="s">
        <v>4017</v>
      </c>
      <c r="E2159" t="s">
        <v>4016</v>
      </c>
    </row>
    <row r="2160" spans="1:5" x14ac:dyDescent="0.25">
      <c r="A2160">
        <v>29600016</v>
      </c>
      <c r="B2160" t="s">
        <v>4018</v>
      </c>
      <c r="C2160" t="s">
        <v>79</v>
      </c>
      <c r="D2160" t="s">
        <v>79</v>
      </c>
      <c r="E2160" t="s">
        <v>4018</v>
      </c>
    </row>
    <row r="2161" spans="1:5" x14ac:dyDescent="0.25">
      <c r="A2161">
        <v>29600017</v>
      </c>
      <c r="B2161" t="s">
        <v>664</v>
      </c>
      <c r="C2161" t="s">
        <v>73</v>
      </c>
      <c r="D2161" t="s">
        <v>73</v>
      </c>
      <c r="E2161" t="s">
        <v>664</v>
      </c>
    </row>
    <row r="2162" spans="1:5" x14ac:dyDescent="0.25">
      <c r="A2162">
        <v>29600018</v>
      </c>
      <c r="B2162" t="s">
        <v>4019</v>
      </c>
      <c r="C2162" t="s">
        <v>4017</v>
      </c>
      <c r="D2162" t="s">
        <v>4017</v>
      </c>
      <c r="E2162" t="s">
        <v>4019</v>
      </c>
    </row>
    <row r="2163" spans="1:5" x14ac:dyDescent="0.25">
      <c r="A2163">
        <v>29600019</v>
      </c>
      <c r="B2163" t="s">
        <v>4020</v>
      </c>
      <c r="C2163" t="s">
        <v>79</v>
      </c>
      <c r="D2163" t="s">
        <v>79</v>
      </c>
      <c r="E2163" t="s">
        <v>4020</v>
      </c>
    </row>
    <row r="2164" spans="1:5" x14ac:dyDescent="0.25">
      <c r="A2164">
        <v>29600020</v>
      </c>
      <c r="B2164" t="s">
        <v>756</v>
      </c>
      <c r="C2164" t="s">
        <v>73</v>
      </c>
      <c r="D2164" t="s">
        <v>73</v>
      </c>
      <c r="E2164" t="s">
        <v>756</v>
      </c>
    </row>
    <row r="2165" spans="1:5" x14ac:dyDescent="0.25">
      <c r="A2165">
        <v>29600021</v>
      </c>
      <c r="B2165" t="s">
        <v>4021</v>
      </c>
      <c r="C2165" t="s">
        <v>4022</v>
      </c>
      <c r="D2165" t="s">
        <v>4022</v>
      </c>
      <c r="E2165" t="s">
        <v>4021</v>
      </c>
    </row>
    <row r="2166" spans="1:5" x14ac:dyDescent="0.25">
      <c r="A2166">
        <v>29600022</v>
      </c>
      <c r="B2166" t="s">
        <v>665</v>
      </c>
      <c r="C2166" t="s">
        <v>4023</v>
      </c>
      <c r="D2166" t="s">
        <v>4023</v>
      </c>
      <c r="E2166" t="s">
        <v>665</v>
      </c>
    </row>
    <row r="2167" spans="1:5" x14ac:dyDescent="0.25">
      <c r="A2167">
        <v>29600023</v>
      </c>
      <c r="B2167" t="s">
        <v>478</v>
      </c>
      <c r="C2167" t="s">
        <v>478</v>
      </c>
      <c r="D2167" t="s">
        <v>478</v>
      </c>
      <c r="E2167" t="s">
        <v>478</v>
      </c>
    </row>
    <row r="2168" spans="1:5" x14ac:dyDescent="0.25">
      <c r="A2168">
        <v>29600024</v>
      </c>
      <c r="B2168" t="s">
        <v>686</v>
      </c>
      <c r="C2168" t="s">
        <v>686</v>
      </c>
      <c r="D2168" t="s">
        <v>686</v>
      </c>
      <c r="E2168" t="s">
        <v>686</v>
      </c>
    </row>
    <row r="2169" spans="1:5" x14ac:dyDescent="0.25">
      <c r="A2169">
        <v>29600025</v>
      </c>
      <c r="B2169" t="s">
        <v>449</v>
      </c>
      <c r="C2169" t="s">
        <v>449</v>
      </c>
      <c r="D2169" t="s">
        <v>449</v>
      </c>
      <c r="E2169" t="s">
        <v>449</v>
      </c>
    </row>
    <row r="2170" spans="1:5" x14ac:dyDescent="0.25">
      <c r="A2170">
        <v>29600026</v>
      </c>
      <c r="B2170" t="s">
        <v>507</v>
      </c>
      <c r="C2170" t="s">
        <v>507</v>
      </c>
      <c r="D2170" t="s">
        <v>507</v>
      </c>
      <c r="E2170" t="s">
        <v>507</v>
      </c>
    </row>
    <row r="2171" spans="1:5" x14ac:dyDescent="0.25">
      <c r="A2171">
        <v>29600027</v>
      </c>
      <c r="B2171" t="s">
        <v>436</v>
      </c>
      <c r="C2171" t="s">
        <v>436</v>
      </c>
      <c r="D2171" t="s">
        <v>436</v>
      </c>
      <c r="E2171" t="s">
        <v>436</v>
      </c>
    </row>
    <row r="2172" spans="1:5" x14ac:dyDescent="0.25">
      <c r="A2172">
        <v>29600028</v>
      </c>
      <c r="B2172" t="s">
        <v>105</v>
      </c>
      <c r="C2172" t="s">
        <v>105</v>
      </c>
      <c r="D2172" t="s">
        <v>105</v>
      </c>
      <c r="E2172" t="s">
        <v>105</v>
      </c>
    </row>
    <row r="2173" spans="1:5" x14ac:dyDescent="0.25">
      <c r="A2173">
        <v>29600029</v>
      </c>
      <c r="B2173" t="s">
        <v>381</v>
      </c>
      <c r="C2173" t="s">
        <v>381</v>
      </c>
      <c r="D2173" t="s">
        <v>381</v>
      </c>
      <c r="E2173" t="s">
        <v>381</v>
      </c>
    </row>
    <row r="2174" spans="1:5" x14ac:dyDescent="0.25">
      <c r="A2174">
        <v>29600030</v>
      </c>
      <c r="B2174" t="s">
        <v>111</v>
      </c>
      <c r="C2174" t="s">
        <v>111</v>
      </c>
      <c r="D2174" t="s">
        <v>111</v>
      </c>
      <c r="E2174" t="s">
        <v>111</v>
      </c>
    </row>
    <row r="2175" spans="1:5" x14ac:dyDescent="0.25">
      <c r="A2175">
        <v>29900001</v>
      </c>
      <c r="B2175" t="s">
        <v>4024</v>
      </c>
      <c r="C2175" t="s">
        <v>4025</v>
      </c>
      <c r="D2175" t="s">
        <v>4025</v>
      </c>
      <c r="E2175" t="s">
        <v>4024</v>
      </c>
    </row>
    <row r="2176" spans="1:5" x14ac:dyDescent="0.25">
      <c r="A2176">
        <v>29900002</v>
      </c>
      <c r="B2176" t="s">
        <v>116</v>
      </c>
      <c r="C2176" t="s">
        <v>116</v>
      </c>
      <c r="D2176" t="s">
        <v>116</v>
      </c>
      <c r="E2176" t="s">
        <v>116</v>
      </c>
    </row>
    <row r="2177" spans="1:5" x14ac:dyDescent="0.25">
      <c r="A2177">
        <v>29900003</v>
      </c>
      <c r="B2177" t="s">
        <v>117</v>
      </c>
      <c r="C2177" t="s">
        <v>117</v>
      </c>
      <c r="D2177" t="s">
        <v>117</v>
      </c>
      <c r="E2177" t="s">
        <v>117</v>
      </c>
    </row>
    <row r="2178" spans="1:5" x14ac:dyDescent="0.25">
      <c r="A2178">
        <v>29900004</v>
      </c>
      <c r="B2178" t="s">
        <v>4026</v>
      </c>
      <c r="C2178" t="s">
        <v>4026</v>
      </c>
      <c r="D2178" t="s">
        <v>4026</v>
      </c>
      <c r="E2178" t="s">
        <v>4026</v>
      </c>
    </row>
    <row r="2179" spans="1:5" x14ac:dyDescent="0.25">
      <c r="A2179">
        <v>29900005</v>
      </c>
      <c r="B2179" t="s">
        <v>4027</v>
      </c>
      <c r="C2179" t="s">
        <v>4027</v>
      </c>
      <c r="D2179" t="s">
        <v>4027</v>
      </c>
      <c r="E2179" t="s">
        <v>4027</v>
      </c>
    </row>
    <row r="2180" spans="1:5" x14ac:dyDescent="0.25">
      <c r="A2180">
        <v>29900006</v>
      </c>
      <c r="B2180" t="s">
        <v>4028</v>
      </c>
      <c r="C2180" t="s">
        <v>4029</v>
      </c>
      <c r="D2180" t="s">
        <v>4029</v>
      </c>
      <c r="E2180" t="s">
        <v>4028</v>
      </c>
    </row>
    <row r="2181" spans="1:5" x14ac:dyDescent="0.25">
      <c r="A2181">
        <v>31000068</v>
      </c>
      <c r="B2181" t="s">
        <v>4030</v>
      </c>
      <c r="C2181" t="s">
        <v>4031</v>
      </c>
      <c r="D2181" t="s">
        <v>4031</v>
      </c>
      <c r="E2181" t="s">
        <v>4030</v>
      </c>
    </row>
    <row r="2182" spans="1:5" x14ac:dyDescent="0.25">
      <c r="A2182">
        <v>31000069</v>
      </c>
      <c r="B2182" t="s">
        <v>4032</v>
      </c>
      <c r="C2182" t="s">
        <v>4033</v>
      </c>
      <c r="D2182" t="s">
        <v>4033</v>
      </c>
      <c r="E2182" t="s">
        <v>4032</v>
      </c>
    </row>
    <row r="2183" spans="1:5" x14ac:dyDescent="0.25">
      <c r="A2183">
        <v>31000070</v>
      </c>
      <c r="B2183" t="s">
        <v>4034</v>
      </c>
      <c r="C2183" t="s">
        <v>4035</v>
      </c>
      <c r="D2183" t="s">
        <v>4035</v>
      </c>
      <c r="E2183" t="s">
        <v>4034</v>
      </c>
    </row>
    <row r="2184" spans="1:5" x14ac:dyDescent="0.25">
      <c r="A2184">
        <v>31000071</v>
      </c>
      <c r="B2184" t="s">
        <v>4036</v>
      </c>
      <c r="C2184" t="s">
        <v>4037</v>
      </c>
      <c r="D2184" t="s">
        <v>4037</v>
      </c>
      <c r="E2184" t="s">
        <v>4036</v>
      </c>
    </row>
    <row r="2185" spans="1:5" x14ac:dyDescent="0.25">
      <c r="A2185">
        <v>31000072</v>
      </c>
      <c r="B2185" t="s">
        <v>4038</v>
      </c>
      <c r="C2185" t="s">
        <v>4039</v>
      </c>
      <c r="D2185" t="s">
        <v>4039</v>
      </c>
      <c r="E2185" t="s">
        <v>4038</v>
      </c>
    </row>
    <row r="2186" spans="1:5" x14ac:dyDescent="0.25">
      <c r="A2186">
        <v>31000076</v>
      </c>
      <c r="B2186" t="s">
        <v>4040</v>
      </c>
      <c r="C2186" t="s">
        <v>405</v>
      </c>
      <c r="D2186" t="s">
        <v>405</v>
      </c>
      <c r="E2186" t="s">
        <v>4040</v>
      </c>
    </row>
    <row r="2187" spans="1:5" x14ac:dyDescent="0.25">
      <c r="A2187">
        <v>31000077</v>
      </c>
      <c r="B2187" t="s">
        <v>4041</v>
      </c>
      <c r="C2187" t="s">
        <v>4042</v>
      </c>
      <c r="D2187" t="s">
        <v>4042</v>
      </c>
      <c r="E2187" t="s">
        <v>4041</v>
      </c>
    </row>
    <row r="2188" spans="1:5" x14ac:dyDescent="0.25">
      <c r="A2188">
        <v>31000078</v>
      </c>
      <c r="B2188" t="s">
        <v>4043</v>
      </c>
      <c r="C2188" t="s">
        <v>509</v>
      </c>
      <c r="D2188" t="s">
        <v>509</v>
      </c>
      <c r="E2188" t="s">
        <v>4043</v>
      </c>
    </row>
    <row r="2189" spans="1:5" x14ac:dyDescent="0.25">
      <c r="A2189">
        <v>31000079</v>
      </c>
      <c r="B2189" t="s">
        <v>4044</v>
      </c>
      <c r="C2189" t="s">
        <v>4045</v>
      </c>
      <c r="D2189" t="s">
        <v>4045</v>
      </c>
      <c r="E2189" t="s">
        <v>4044</v>
      </c>
    </row>
    <row r="2190" spans="1:5" x14ac:dyDescent="0.25">
      <c r="A2190">
        <v>31000083</v>
      </c>
      <c r="B2190" t="s">
        <v>4046</v>
      </c>
      <c r="C2190" t="s">
        <v>406</v>
      </c>
      <c r="D2190" t="s">
        <v>406</v>
      </c>
      <c r="E2190" t="s">
        <v>4046</v>
      </c>
    </row>
    <row r="2191" spans="1:5" x14ac:dyDescent="0.25">
      <c r="A2191">
        <v>31000084</v>
      </c>
      <c r="B2191" t="s">
        <v>4047</v>
      </c>
      <c r="C2191" t="s">
        <v>402</v>
      </c>
      <c r="D2191" t="s">
        <v>402</v>
      </c>
      <c r="E2191" t="s">
        <v>4047</v>
      </c>
    </row>
    <row r="2192" spans="1:5" x14ac:dyDescent="0.25">
      <c r="A2192">
        <v>31000085</v>
      </c>
      <c r="B2192" t="s">
        <v>4048</v>
      </c>
      <c r="C2192" t="s">
        <v>4049</v>
      </c>
      <c r="D2192" t="s">
        <v>4049</v>
      </c>
      <c r="E2192" t="s">
        <v>4048</v>
      </c>
    </row>
    <row r="2193" spans="1:5" x14ac:dyDescent="0.25">
      <c r="A2193">
        <v>31000086</v>
      </c>
      <c r="B2193" t="s">
        <v>4050</v>
      </c>
      <c r="C2193" t="s">
        <v>4051</v>
      </c>
      <c r="D2193" t="s">
        <v>4051</v>
      </c>
      <c r="E2193" t="s">
        <v>4050</v>
      </c>
    </row>
    <row r="2194" spans="1:5" x14ac:dyDescent="0.25">
      <c r="A2194">
        <v>31000087</v>
      </c>
      <c r="B2194" t="s">
        <v>4052</v>
      </c>
      <c r="C2194" t="s">
        <v>4053</v>
      </c>
      <c r="D2194" t="s">
        <v>4053</v>
      </c>
      <c r="E2194" t="s">
        <v>4052</v>
      </c>
    </row>
    <row r="2195" spans="1:5" x14ac:dyDescent="0.25">
      <c r="A2195">
        <v>31000089</v>
      </c>
      <c r="B2195" t="s">
        <v>4054</v>
      </c>
      <c r="C2195" t="s">
        <v>4055</v>
      </c>
      <c r="D2195" t="s">
        <v>4055</v>
      </c>
      <c r="E2195" t="s">
        <v>4054</v>
      </c>
    </row>
    <row r="2196" spans="1:5" x14ac:dyDescent="0.25">
      <c r="A2196">
        <v>31000090</v>
      </c>
      <c r="B2196" t="s">
        <v>4056</v>
      </c>
      <c r="C2196" t="s">
        <v>4057</v>
      </c>
      <c r="D2196" t="s">
        <v>4057</v>
      </c>
      <c r="E2196" t="s">
        <v>4056</v>
      </c>
    </row>
    <row r="2197" spans="1:5" x14ac:dyDescent="0.25">
      <c r="A2197">
        <v>31000091</v>
      </c>
      <c r="B2197" t="s">
        <v>4058</v>
      </c>
      <c r="C2197" t="s">
        <v>4059</v>
      </c>
      <c r="D2197" t="s">
        <v>4059</v>
      </c>
      <c r="E2197" t="s">
        <v>4058</v>
      </c>
    </row>
    <row r="2198" spans="1:5" x14ac:dyDescent="0.25">
      <c r="A2198">
        <v>31000092</v>
      </c>
      <c r="B2198" t="s">
        <v>4060</v>
      </c>
      <c r="C2198" t="s">
        <v>403</v>
      </c>
      <c r="D2198" t="s">
        <v>403</v>
      </c>
      <c r="E2198" t="s">
        <v>4060</v>
      </c>
    </row>
    <row r="2199" spans="1:5" x14ac:dyDescent="0.25">
      <c r="A2199">
        <v>31000093</v>
      </c>
      <c r="B2199" t="s">
        <v>4061</v>
      </c>
      <c r="C2199" t="s">
        <v>4062</v>
      </c>
      <c r="D2199" t="s">
        <v>4062</v>
      </c>
      <c r="E2199" t="s">
        <v>4061</v>
      </c>
    </row>
    <row r="2200" spans="1:5" x14ac:dyDescent="0.25">
      <c r="A2200">
        <v>31000094</v>
      </c>
      <c r="B2200" t="s">
        <v>4063</v>
      </c>
      <c r="C2200" t="s">
        <v>435</v>
      </c>
      <c r="D2200" t="s">
        <v>435</v>
      </c>
      <c r="E2200" t="s">
        <v>4063</v>
      </c>
    </row>
    <row r="2201" spans="1:5" x14ac:dyDescent="0.25">
      <c r="A2201">
        <v>31000095</v>
      </c>
      <c r="B2201" t="s">
        <v>4064</v>
      </c>
      <c r="C2201" t="s">
        <v>4065</v>
      </c>
      <c r="D2201" t="s">
        <v>4065</v>
      </c>
      <c r="E2201" t="s">
        <v>4064</v>
      </c>
    </row>
    <row r="2202" spans="1:5" x14ac:dyDescent="0.25">
      <c r="A2202">
        <v>31000097</v>
      </c>
      <c r="B2202" t="s">
        <v>4066</v>
      </c>
      <c r="C2202" t="s">
        <v>404</v>
      </c>
      <c r="D2202" t="s">
        <v>404</v>
      </c>
      <c r="E2202" t="s">
        <v>4066</v>
      </c>
    </row>
    <row r="2203" spans="1:5" x14ac:dyDescent="0.25">
      <c r="A2203">
        <v>31000098</v>
      </c>
      <c r="B2203" t="s">
        <v>4067</v>
      </c>
      <c r="C2203" t="s">
        <v>401</v>
      </c>
      <c r="D2203" t="s">
        <v>401</v>
      </c>
      <c r="E2203" t="s">
        <v>4067</v>
      </c>
    </row>
    <row r="2204" spans="1:5" x14ac:dyDescent="0.25">
      <c r="A2204">
        <v>31000106</v>
      </c>
      <c r="B2204" t="s">
        <v>4068</v>
      </c>
      <c r="C2204" t="s">
        <v>4069</v>
      </c>
      <c r="D2204" t="s">
        <v>4069</v>
      </c>
      <c r="E2204" t="s">
        <v>4068</v>
      </c>
    </row>
    <row r="2205" spans="1:5" x14ac:dyDescent="0.25">
      <c r="A2205">
        <v>31000107</v>
      </c>
      <c r="B2205" t="s">
        <v>4070</v>
      </c>
      <c r="C2205" t="s">
        <v>4071</v>
      </c>
      <c r="D2205" t="s">
        <v>4071</v>
      </c>
      <c r="E2205" t="s">
        <v>4070</v>
      </c>
    </row>
    <row r="2206" spans="1:5" x14ac:dyDescent="0.25">
      <c r="A2206">
        <v>31000108</v>
      </c>
      <c r="B2206" t="s">
        <v>4072</v>
      </c>
      <c r="C2206" t="s">
        <v>421</v>
      </c>
      <c r="D2206" t="s">
        <v>421</v>
      </c>
      <c r="E2206" t="s">
        <v>4072</v>
      </c>
    </row>
    <row r="2207" spans="1:5" x14ac:dyDescent="0.25">
      <c r="A2207">
        <v>31000119</v>
      </c>
      <c r="B2207" t="s">
        <v>4073</v>
      </c>
      <c r="C2207" t="s">
        <v>4074</v>
      </c>
      <c r="D2207" t="s">
        <v>4074</v>
      </c>
      <c r="E2207" t="s">
        <v>4073</v>
      </c>
    </row>
    <row r="2208" spans="1:5" x14ac:dyDescent="0.25">
      <c r="A2208">
        <v>31000120</v>
      </c>
      <c r="B2208" t="s">
        <v>4075</v>
      </c>
      <c r="C2208" t="s">
        <v>4075</v>
      </c>
      <c r="D2208" t="s">
        <v>4075</v>
      </c>
      <c r="E2208" t="s">
        <v>4075</v>
      </c>
    </row>
    <row r="2209" spans="1:5" x14ac:dyDescent="0.25">
      <c r="A2209">
        <v>31000121</v>
      </c>
      <c r="B2209" t="s">
        <v>4076</v>
      </c>
      <c r="C2209" t="s">
        <v>4076</v>
      </c>
      <c r="D2209" t="s">
        <v>4076</v>
      </c>
      <c r="E2209" t="s">
        <v>4076</v>
      </c>
    </row>
    <row r="2210" spans="1:5" x14ac:dyDescent="0.25">
      <c r="A2210">
        <v>31000122</v>
      </c>
      <c r="B2210" t="s">
        <v>4077</v>
      </c>
      <c r="C2210" t="s">
        <v>4078</v>
      </c>
      <c r="D2210" t="s">
        <v>4078</v>
      </c>
      <c r="E2210" t="s">
        <v>4077</v>
      </c>
    </row>
    <row r="2211" spans="1:5" x14ac:dyDescent="0.25">
      <c r="A2211">
        <v>31000123</v>
      </c>
      <c r="B2211" t="s">
        <v>4079</v>
      </c>
      <c r="C2211" t="s">
        <v>4079</v>
      </c>
      <c r="D2211" t="s">
        <v>4079</v>
      </c>
      <c r="E2211" t="s">
        <v>4079</v>
      </c>
    </row>
    <row r="2212" spans="1:5" x14ac:dyDescent="0.25">
      <c r="A2212">
        <v>31000124</v>
      </c>
      <c r="B2212" t="s">
        <v>4080</v>
      </c>
      <c r="C2212" t="s">
        <v>4080</v>
      </c>
      <c r="D2212" t="s">
        <v>4080</v>
      </c>
      <c r="E2212" t="s">
        <v>4080</v>
      </c>
    </row>
    <row r="2213" spans="1:5" x14ac:dyDescent="0.25">
      <c r="A2213">
        <v>31000125</v>
      </c>
      <c r="B2213" t="s">
        <v>4081</v>
      </c>
      <c r="C2213" t="s">
        <v>4081</v>
      </c>
      <c r="D2213" t="s">
        <v>4081</v>
      </c>
      <c r="E2213" t="s">
        <v>4081</v>
      </c>
    </row>
    <row r="2214" spans="1:5" x14ac:dyDescent="0.25">
      <c r="A2214">
        <v>31000126</v>
      </c>
      <c r="B2214" t="s">
        <v>4082</v>
      </c>
      <c r="C2214" t="s">
        <v>4082</v>
      </c>
      <c r="D2214" t="s">
        <v>4082</v>
      </c>
      <c r="E2214" t="s">
        <v>4082</v>
      </c>
    </row>
    <row r="2215" spans="1:5" x14ac:dyDescent="0.25">
      <c r="A2215">
        <v>31000127</v>
      </c>
      <c r="B2215" t="s">
        <v>4083</v>
      </c>
      <c r="C2215" t="s">
        <v>4084</v>
      </c>
      <c r="D2215" t="s">
        <v>4084</v>
      </c>
      <c r="E2215" t="s">
        <v>4083</v>
      </c>
    </row>
    <row r="2216" spans="1:5" x14ac:dyDescent="0.25">
      <c r="A2216">
        <v>31000128</v>
      </c>
      <c r="B2216" t="s">
        <v>4085</v>
      </c>
      <c r="C2216" t="s">
        <v>4086</v>
      </c>
      <c r="D2216" t="s">
        <v>4086</v>
      </c>
      <c r="E2216" t="s">
        <v>4085</v>
      </c>
    </row>
    <row r="2217" spans="1:5" x14ac:dyDescent="0.25">
      <c r="A2217">
        <v>31000129</v>
      </c>
      <c r="B2217" t="s">
        <v>4087</v>
      </c>
      <c r="C2217" t="s">
        <v>4088</v>
      </c>
      <c r="D2217" t="s">
        <v>4088</v>
      </c>
      <c r="E2217" t="s">
        <v>4087</v>
      </c>
    </row>
    <row r="2218" spans="1:5" x14ac:dyDescent="0.25">
      <c r="A2218">
        <v>31000130</v>
      </c>
      <c r="B2218" t="s">
        <v>4089</v>
      </c>
      <c r="C2218" t="s">
        <v>4090</v>
      </c>
      <c r="D2218" t="s">
        <v>4090</v>
      </c>
      <c r="E2218" t="s">
        <v>4089</v>
      </c>
    </row>
    <row r="2219" spans="1:5" x14ac:dyDescent="0.25">
      <c r="A2219">
        <v>31000131</v>
      </c>
      <c r="B2219" t="s">
        <v>4091</v>
      </c>
      <c r="C2219" t="s">
        <v>4091</v>
      </c>
      <c r="D2219" t="s">
        <v>4091</v>
      </c>
      <c r="E2219" t="s">
        <v>4091</v>
      </c>
    </row>
    <row r="2220" spans="1:5" x14ac:dyDescent="0.25">
      <c r="A2220">
        <v>31000132</v>
      </c>
      <c r="B2220" t="s">
        <v>4092</v>
      </c>
      <c r="C2220" t="s">
        <v>4093</v>
      </c>
      <c r="D2220" t="s">
        <v>4093</v>
      </c>
      <c r="E2220" t="s">
        <v>4092</v>
      </c>
    </row>
    <row r="2221" spans="1:5" x14ac:dyDescent="0.25">
      <c r="A2221">
        <v>31000133</v>
      </c>
      <c r="B2221" t="s">
        <v>4094</v>
      </c>
      <c r="C2221" t="s">
        <v>4095</v>
      </c>
      <c r="D2221" t="s">
        <v>4095</v>
      </c>
      <c r="E2221" t="s">
        <v>4094</v>
      </c>
    </row>
    <row r="2222" spans="1:5" x14ac:dyDescent="0.25">
      <c r="A2222">
        <v>31000134</v>
      </c>
      <c r="B2222" t="s">
        <v>4096</v>
      </c>
      <c r="C2222" t="s">
        <v>4096</v>
      </c>
      <c r="D2222" t="s">
        <v>4096</v>
      </c>
      <c r="E2222" t="s">
        <v>4096</v>
      </c>
    </row>
    <row r="2223" spans="1:5" x14ac:dyDescent="0.25">
      <c r="A2223">
        <v>31000135</v>
      </c>
      <c r="B2223" t="s">
        <v>4097</v>
      </c>
      <c r="C2223" t="s">
        <v>4098</v>
      </c>
      <c r="D2223" t="s">
        <v>4098</v>
      </c>
      <c r="E2223" t="s">
        <v>4097</v>
      </c>
    </row>
    <row r="2224" spans="1:5" x14ac:dyDescent="0.25">
      <c r="A2224">
        <v>31000136</v>
      </c>
      <c r="B2224" t="s">
        <v>4099</v>
      </c>
      <c r="C2224" t="s">
        <v>4100</v>
      </c>
      <c r="D2224" t="s">
        <v>4100</v>
      </c>
      <c r="E2224" t="s">
        <v>4099</v>
      </c>
    </row>
    <row r="2225" spans="1:5" x14ac:dyDescent="0.25">
      <c r="A2225">
        <v>31000137</v>
      </c>
      <c r="B2225" t="s">
        <v>4101</v>
      </c>
      <c r="C2225" t="s">
        <v>4101</v>
      </c>
      <c r="D2225" t="s">
        <v>4101</v>
      </c>
      <c r="E2225" t="s">
        <v>4101</v>
      </c>
    </row>
    <row r="2226" spans="1:5" x14ac:dyDescent="0.25">
      <c r="A2226">
        <v>31000141</v>
      </c>
      <c r="B2226" t="s">
        <v>4102</v>
      </c>
      <c r="C2226" t="s">
        <v>4102</v>
      </c>
      <c r="D2226" t="s">
        <v>4102</v>
      </c>
      <c r="E2226" t="s">
        <v>4102</v>
      </c>
    </row>
    <row r="2227" spans="1:5" x14ac:dyDescent="0.25">
      <c r="A2227">
        <v>31000142</v>
      </c>
      <c r="B2227" t="s">
        <v>4101</v>
      </c>
      <c r="C2227" t="s">
        <v>4101</v>
      </c>
      <c r="D2227" t="s">
        <v>4101</v>
      </c>
      <c r="E2227" t="s">
        <v>4101</v>
      </c>
    </row>
    <row r="2228" spans="1:5" x14ac:dyDescent="0.25">
      <c r="A2228">
        <v>31000143</v>
      </c>
      <c r="B2228" t="s">
        <v>4103</v>
      </c>
      <c r="C2228" t="s">
        <v>4103</v>
      </c>
      <c r="D2228" t="s">
        <v>4103</v>
      </c>
      <c r="E2228" t="s">
        <v>4103</v>
      </c>
    </row>
    <row r="2229" spans="1:5" x14ac:dyDescent="0.25">
      <c r="A2229">
        <v>31000144</v>
      </c>
      <c r="B2229" t="s">
        <v>4104</v>
      </c>
      <c r="C2229" t="s">
        <v>4104</v>
      </c>
      <c r="D2229" t="s">
        <v>4104</v>
      </c>
      <c r="E2229" t="s">
        <v>4104</v>
      </c>
    </row>
    <row r="2230" spans="1:5" x14ac:dyDescent="0.25">
      <c r="A2230">
        <v>31000145</v>
      </c>
      <c r="B2230" t="s">
        <v>4105</v>
      </c>
      <c r="C2230" t="s">
        <v>4106</v>
      </c>
      <c r="D2230" t="s">
        <v>4106</v>
      </c>
      <c r="E2230" t="s">
        <v>4105</v>
      </c>
    </row>
    <row r="2231" spans="1:5" x14ac:dyDescent="0.25">
      <c r="A2231">
        <v>31000146</v>
      </c>
      <c r="B2231" t="s">
        <v>4107</v>
      </c>
      <c r="C2231" t="s">
        <v>4108</v>
      </c>
      <c r="D2231" t="s">
        <v>4108</v>
      </c>
      <c r="E2231" t="s">
        <v>4107</v>
      </c>
    </row>
    <row r="2232" spans="1:5" x14ac:dyDescent="0.25">
      <c r="A2232">
        <v>31000147</v>
      </c>
      <c r="B2232" t="s">
        <v>4109</v>
      </c>
      <c r="C2232" t="s">
        <v>4109</v>
      </c>
      <c r="D2232" t="s">
        <v>4109</v>
      </c>
      <c r="E2232" t="s">
        <v>4109</v>
      </c>
    </row>
    <row r="2233" spans="1:5" x14ac:dyDescent="0.25">
      <c r="A2233">
        <v>31000149</v>
      </c>
      <c r="B2233" t="s">
        <v>4110</v>
      </c>
      <c r="C2233" t="s">
        <v>4111</v>
      </c>
      <c r="D2233" t="s">
        <v>4111</v>
      </c>
      <c r="E2233" t="s">
        <v>4110</v>
      </c>
    </row>
    <row r="2234" spans="1:5" x14ac:dyDescent="0.25">
      <c r="A2234">
        <v>31000150</v>
      </c>
      <c r="B2234" t="s">
        <v>4112</v>
      </c>
      <c r="C2234" t="s">
        <v>4113</v>
      </c>
      <c r="D2234" t="s">
        <v>4113</v>
      </c>
      <c r="E2234" t="s">
        <v>4112</v>
      </c>
    </row>
    <row r="2235" spans="1:5" x14ac:dyDescent="0.25">
      <c r="A2235">
        <v>31000151</v>
      </c>
      <c r="B2235" t="s">
        <v>4114</v>
      </c>
      <c r="C2235" t="s">
        <v>4114</v>
      </c>
      <c r="D2235" t="s">
        <v>4114</v>
      </c>
      <c r="E2235" t="s">
        <v>4114</v>
      </c>
    </row>
    <row r="2236" spans="1:5" x14ac:dyDescent="0.25">
      <c r="A2236">
        <v>31000152</v>
      </c>
      <c r="B2236" t="s">
        <v>4115</v>
      </c>
      <c r="C2236" t="s">
        <v>4115</v>
      </c>
      <c r="D2236" t="s">
        <v>4115</v>
      </c>
      <c r="E2236" t="s">
        <v>4115</v>
      </c>
    </row>
    <row r="2237" spans="1:5" x14ac:dyDescent="0.25">
      <c r="A2237">
        <v>31000153</v>
      </c>
      <c r="B2237" t="s">
        <v>4116</v>
      </c>
      <c r="C2237" t="s">
        <v>4116</v>
      </c>
      <c r="D2237" t="s">
        <v>4116</v>
      </c>
      <c r="E2237" t="s">
        <v>4116</v>
      </c>
    </row>
    <row r="2238" spans="1:5" x14ac:dyDescent="0.25">
      <c r="A2238">
        <v>31000154</v>
      </c>
      <c r="B2238" t="s">
        <v>4117</v>
      </c>
      <c r="C2238" t="s">
        <v>4117</v>
      </c>
      <c r="D2238" t="s">
        <v>4117</v>
      </c>
      <c r="E2238" t="s">
        <v>4117</v>
      </c>
    </row>
    <row r="2239" spans="1:5" x14ac:dyDescent="0.25">
      <c r="A2239">
        <v>31000155</v>
      </c>
      <c r="B2239" t="s">
        <v>4118</v>
      </c>
      <c r="C2239" t="s">
        <v>4119</v>
      </c>
      <c r="D2239" t="s">
        <v>4119</v>
      </c>
      <c r="E2239" t="s">
        <v>4118</v>
      </c>
    </row>
    <row r="2240" spans="1:5" x14ac:dyDescent="0.25">
      <c r="A2240">
        <v>31000156</v>
      </c>
      <c r="B2240" t="s">
        <v>4120</v>
      </c>
      <c r="C2240" t="s">
        <v>4121</v>
      </c>
      <c r="D2240" t="s">
        <v>4121</v>
      </c>
      <c r="E2240" t="s">
        <v>4120</v>
      </c>
    </row>
    <row r="2241" spans="1:5" x14ac:dyDescent="0.25">
      <c r="A2241">
        <v>31000157</v>
      </c>
      <c r="B2241" t="s">
        <v>4122</v>
      </c>
      <c r="C2241" t="s">
        <v>4122</v>
      </c>
      <c r="D2241" t="s">
        <v>4122</v>
      </c>
      <c r="E2241" t="s">
        <v>4122</v>
      </c>
    </row>
    <row r="2242" spans="1:5" x14ac:dyDescent="0.25">
      <c r="A2242">
        <v>31000158</v>
      </c>
      <c r="B2242" t="s">
        <v>4123</v>
      </c>
      <c r="C2242" t="s">
        <v>4123</v>
      </c>
      <c r="D2242" t="s">
        <v>4123</v>
      </c>
      <c r="E2242" t="s">
        <v>4123</v>
      </c>
    </row>
    <row r="2243" spans="1:5" x14ac:dyDescent="0.25">
      <c r="A2243">
        <v>31000159</v>
      </c>
      <c r="B2243" t="s">
        <v>4124</v>
      </c>
      <c r="C2243" t="s">
        <v>4124</v>
      </c>
      <c r="D2243" t="s">
        <v>4124</v>
      </c>
      <c r="E2243" t="s">
        <v>4124</v>
      </c>
    </row>
    <row r="2244" spans="1:5" x14ac:dyDescent="0.25">
      <c r="A2244">
        <v>31000160</v>
      </c>
      <c r="B2244" t="s">
        <v>4125</v>
      </c>
      <c r="C2244" t="s">
        <v>4125</v>
      </c>
      <c r="D2244" t="s">
        <v>4125</v>
      </c>
      <c r="E2244" t="s">
        <v>4125</v>
      </c>
    </row>
    <row r="2245" spans="1:5" x14ac:dyDescent="0.25">
      <c r="A2245">
        <v>31000161</v>
      </c>
      <c r="B2245" t="s">
        <v>770</v>
      </c>
      <c r="C2245" t="s">
        <v>770</v>
      </c>
      <c r="D2245" t="s">
        <v>770</v>
      </c>
      <c r="E2245" t="s">
        <v>770</v>
      </c>
    </row>
    <row r="2246" spans="1:5" x14ac:dyDescent="0.25">
      <c r="A2246">
        <v>31000162</v>
      </c>
      <c r="B2246" t="s">
        <v>4126</v>
      </c>
      <c r="C2246" t="s">
        <v>4126</v>
      </c>
      <c r="D2246" t="s">
        <v>4126</v>
      </c>
      <c r="E2246" t="s">
        <v>4126</v>
      </c>
    </row>
    <row r="2247" spans="1:5" x14ac:dyDescent="0.25">
      <c r="A2247">
        <v>31000163</v>
      </c>
      <c r="B2247" t="s">
        <v>4127</v>
      </c>
      <c r="C2247" t="s">
        <v>4127</v>
      </c>
      <c r="D2247" t="s">
        <v>4127</v>
      </c>
      <c r="E2247" t="s">
        <v>4127</v>
      </c>
    </row>
    <row r="2248" spans="1:5" x14ac:dyDescent="0.25">
      <c r="A2248">
        <v>31000164</v>
      </c>
      <c r="B2248" t="s">
        <v>4128</v>
      </c>
      <c r="C2248" t="s">
        <v>4128</v>
      </c>
      <c r="D2248" t="s">
        <v>4128</v>
      </c>
      <c r="E2248" t="s">
        <v>4128</v>
      </c>
    </row>
    <row r="2249" spans="1:5" x14ac:dyDescent="0.25">
      <c r="A2249">
        <v>31000165</v>
      </c>
      <c r="B2249" t="s">
        <v>4129</v>
      </c>
      <c r="C2249" t="s">
        <v>4130</v>
      </c>
      <c r="D2249" t="s">
        <v>4130</v>
      </c>
      <c r="E2249" t="s">
        <v>4129</v>
      </c>
    </row>
    <row r="2250" spans="1:5" x14ac:dyDescent="0.25">
      <c r="A2250">
        <v>31000166</v>
      </c>
      <c r="B2250" t="s">
        <v>4131</v>
      </c>
      <c r="C2250" t="s">
        <v>4132</v>
      </c>
      <c r="D2250" t="s">
        <v>4132</v>
      </c>
      <c r="E2250" t="s">
        <v>4131</v>
      </c>
    </row>
    <row r="2251" spans="1:5" x14ac:dyDescent="0.25">
      <c r="A2251">
        <v>31000167</v>
      </c>
      <c r="B2251" t="s">
        <v>4133</v>
      </c>
      <c r="C2251" t="s">
        <v>4134</v>
      </c>
      <c r="D2251" t="s">
        <v>4134</v>
      </c>
      <c r="E2251" t="s">
        <v>4133</v>
      </c>
    </row>
    <row r="2252" spans="1:5" x14ac:dyDescent="0.25">
      <c r="A2252">
        <v>31000168</v>
      </c>
      <c r="B2252" t="s">
        <v>4133</v>
      </c>
      <c r="C2252" t="s">
        <v>4134</v>
      </c>
      <c r="D2252" t="s">
        <v>4134</v>
      </c>
      <c r="E2252" t="s">
        <v>4133</v>
      </c>
    </row>
    <row r="2253" spans="1:5" x14ac:dyDescent="0.25">
      <c r="A2253">
        <v>31000169</v>
      </c>
      <c r="B2253" t="s">
        <v>4135</v>
      </c>
      <c r="C2253" t="s">
        <v>413</v>
      </c>
      <c r="D2253" t="s">
        <v>413</v>
      </c>
      <c r="E2253" t="s">
        <v>4135</v>
      </c>
    </row>
    <row r="2254" spans="1:5" x14ac:dyDescent="0.25">
      <c r="A2254">
        <v>31000170</v>
      </c>
      <c r="B2254" t="s">
        <v>4136</v>
      </c>
      <c r="C2254" t="s">
        <v>4136</v>
      </c>
      <c r="D2254" t="s">
        <v>4136</v>
      </c>
      <c r="E2254" t="s">
        <v>4136</v>
      </c>
    </row>
    <row r="2255" spans="1:5" x14ac:dyDescent="0.25">
      <c r="A2255">
        <v>31000171</v>
      </c>
      <c r="B2255" t="s">
        <v>748</v>
      </c>
      <c r="C2255" t="s">
        <v>748</v>
      </c>
      <c r="D2255" t="s">
        <v>748</v>
      </c>
      <c r="E2255" t="s">
        <v>748</v>
      </c>
    </row>
    <row r="2256" spans="1:5" x14ac:dyDescent="0.25">
      <c r="A2256">
        <v>31000172</v>
      </c>
      <c r="B2256" t="s">
        <v>4137</v>
      </c>
      <c r="C2256" t="s">
        <v>4137</v>
      </c>
      <c r="D2256" t="s">
        <v>4137</v>
      </c>
      <c r="E2256" t="s">
        <v>4137</v>
      </c>
    </row>
    <row r="2257" spans="1:5" x14ac:dyDescent="0.25">
      <c r="A2257">
        <v>31000173</v>
      </c>
      <c r="B2257" t="s">
        <v>4138</v>
      </c>
      <c r="C2257" t="s">
        <v>4139</v>
      </c>
      <c r="D2257" t="s">
        <v>4139</v>
      </c>
      <c r="E2257" t="s">
        <v>4138</v>
      </c>
    </row>
    <row r="2258" spans="1:5" x14ac:dyDescent="0.25">
      <c r="A2258">
        <v>31000174</v>
      </c>
      <c r="B2258" t="s">
        <v>4140</v>
      </c>
      <c r="C2258" t="s">
        <v>4141</v>
      </c>
      <c r="D2258" t="s">
        <v>4141</v>
      </c>
      <c r="E2258" t="s">
        <v>4140</v>
      </c>
    </row>
    <row r="2259" spans="1:5" x14ac:dyDescent="0.25">
      <c r="A2259">
        <v>31000175</v>
      </c>
      <c r="B2259" t="s">
        <v>4142</v>
      </c>
      <c r="C2259" t="s">
        <v>4143</v>
      </c>
      <c r="D2259" t="s">
        <v>4143</v>
      </c>
      <c r="E2259" t="s">
        <v>4142</v>
      </c>
    </row>
    <row r="2260" spans="1:5" x14ac:dyDescent="0.25">
      <c r="A2260">
        <v>31000176</v>
      </c>
      <c r="B2260" t="s">
        <v>4144</v>
      </c>
      <c r="C2260" t="s">
        <v>4145</v>
      </c>
      <c r="D2260" t="s">
        <v>4145</v>
      </c>
      <c r="E2260" t="s">
        <v>4144</v>
      </c>
    </row>
    <row r="2261" spans="1:5" x14ac:dyDescent="0.25">
      <c r="A2261">
        <v>31000177</v>
      </c>
      <c r="B2261" t="s">
        <v>4146</v>
      </c>
      <c r="C2261" t="s">
        <v>4146</v>
      </c>
      <c r="D2261" t="s">
        <v>4146</v>
      </c>
      <c r="E2261" t="s">
        <v>4146</v>
      </c>
    </row>
    <row r="2262" spans="1:5" x14ac:dyDescent="0.25">
      <c r="A2262">
        <v>31000178</v>
      </c>
      <c r="B2262" t="s">
        <v>4147</v>
      </c>
      <c r="C2262" t="s">
        <v>4147</v>
      </c>
      <c r="D2262" t="s">
        <v>4147</v>
      </c>
      <c r="E2262" t="s">
        <v>4147</v>
      </c>
    </row>
    <row r="2263" spans="1:5" x14ac:dyDescent="0.25">
      <c r="A2263">
        <v>31000179</v>
      </c>
      <c r="B2263" t="s">
        <v>4148</v>
      </c>
      <c r="C2263" t="s">
        <v>4148</v>
      </c>
      <c r="D2263" t="s">
        <v>4148</v>
      </c>
      <c r="E2263" t="s">
        <v>4148</v>
      </c>
    </row>
    <row r="2264" spans="1:5" x14ac:dyDescent="0.25">
      <c r="A2264">
        <v>31000180</v>
      </c>
      <c r="B2264" t="s">
        <v>4149</v>
      </c>
      <c r="C2264" t="s">
        <v>4149</v>
      </c>
      <c r="D2264" t="s">
        <v>4149</v>
      </c>
      <c r="E2264" t="s">
        <v>4149</v>
      </c>
    </row>
    <row r="2265" spans="1:5" x14ac:dyDescent="0.25">
      <c r="A2265">
        <v>31000181</v>
      </c>
      <c r="B2265" t="s">
        <v>4150</v>
      </c>
      <c r="C2265" t="s">
        <v>4150</v>
      </c>
      <c r="D2265" t="s">
        <v>4150</v>
      </c>
      <c r="E2265" t="s">
        <v>4150</v>
      </c>
    </row>
    <row r="2266" spans="1:5" x14ac:dyDescent="0.25">
      <c r="A2266">
        <v>31000182</v>
      </c>
      <c r="B2266" t="s">
        <v>4151</v>
      </c>
      <c r="C2266" t="s">
        <v>4151</v>
      </c>
      <c r="D2266" t="s">
        <v>4151</v>
      </c>
      <c r="E2266" t="s">
        <v>4151</v>
      </c>
    </row>
    <row r="2267" spans="1:5" x14ac:dyDescent="0.25">
      <c r="A2267">
        <v>31000183</v>
      </c>
      <c r="B2267" t="s">
        <v>4152</v>
      </c>
      <c r="C2267" t="s">
        <v>4152</v>
      </c>
      <c r="D2267" t="s">
        <v>4152</v>
      </c>
      <c r="E2267" t="s">
        <v>4152</v>
      </c>
    </row>
    <row r="2268" spans="1:5" x14ac:dyDescent="0.25">
      <c r="A2268">
        <v>31000184</v>
      </c>
      <c r="B2268" t="s">
        <v>4153</v>
      </c>
      <c r="C2268" t="s">
        <v>4153</v>
      </c>
      <c r="D2268" t="s">
        <v>4153</v>
      </c>
      <c r="E2268" t="s">
        <v>4153</v>
      </c>
    </row>
    <row r="2269" spans="1:5" x14ac:dyDescent="0.25">
      <c r="A2269">
        <v>31000185</v>
      </c>
      <c r="B2269" t="s">
        <v>4154</v>
      </c>
      <c r="C2269" t="s">
        <v>4154</v>
      </c>
      <c r="D2269" t="s">
        <v>4154</v>
      </c>
      <c r="E2269" t="s">
        <v>4154</v>
      </c>
    </row>
    <row r="2270" spans="1:5" x14ac:dyDescent="0.25">
      <c r="A2270">
        <v>31000186</v>
      </c>
      <c r="B2270" t="s">
        <v>4155</v>
      </c>
      <c r="C2270" t="s">
        <v>4155</v>
      </c>
      <c r="D2270" t="s">
        <v>4155</v>
      </c>
      <c r="E2270" t="s">
        <v>4155</v>
      </c>
    </row>
    <row r="2271" spans="1:5" x14ac:dyDescent="0.25">
      <c r="A2271">
        <v>31000187</v>
      </c>
      <c r="B2271" t="s">
        <v>4156</v>
      </c>
      <c r="C2271" t="s">
        <v>4156</v>
      </c>
      <c r="D2271" t="s">
        <v>4156</v>
      </c>
      <c r="E2271" t="s">
        <v>4156</v>
      </c>
    </row>
    <row r="2272" spans="1:5" x14ac:dyDescent="0.25">
      <c r="A2272">
        <v>31000188</v>
      </c>
      <c r="B2272" t="s">
        <v>4157</v>
      </c>
      <c r="C2272" t="s">
        <v>4157</v>
      </c>
      <c r="D2272" t="s">
        <v>4157</v>
      </c>
      <c r="E2272" t="s">
        <v>4157</v>
      </c>
    </row>
    <row r="2273" spans="1:5" x14ac:dyDescent="0.25">
      <c r="A2273">
        <v>31000189</v>
      </c>
      <c r="B2273" t="s">
        <v>4080</v>
      </c>
      <c r="C2273" t="s">
        <v>4080</v>
      </c>
      <c r="D2273" t="s">
        <v>4080</v>
      </c>
      <c r="E2273" t="s">
        <v>4080</v>
      </c>
    </row>
    <row r="2274" spans="1:5" x14ac:dyDescent="0.25">
      <c r="A2274">
        <v>31000190</v>
      </c>
      <c r="B2274" t="s">
        <v>4158</v>
      </c>
      <c r="C2274" t="s">
        <v>4159</v>
      </c>
      <c r="D2274" t="s">
        <v>4159</v>
      </c>
      <c r="E2274" t="s">
        <v>4158</v>
      </c>
    </row>
    <row r="2275" spans="1:5" x14ac:dyDescent="0.25">
      <c r="A2275">
        <v>31000191</v>
      </c>
      <c r="B2275" t="s">
        <v>4160</v>
      </c>
      <c r="C2275" t="s">
        <v>4160</v>
      </c>
      <c r="D2275" t="s">
        <v>4160</v>
      </c>
      <c r="E2275" t="s">
        <v>4160</v>
      </c>
    </row>
    <row r="2276" spans="1:5" x14ac:dyDescent="0.25">
      <c r="A2276">
        <v>31000192</v>
      </c>
      <c r="B2276" t="s">
        <v>4161</v>
      </c>
      <c r="C2276" t="s">
        <v>4161</v>
      </c>
      <c r="D2276" t="s">
        <v>4161</v>
      </c>
      <c r="E2276" t="s">
        <v>4161</v>
      </c>
    </row>
    <row r="2277" spans="1:5" x14ac:dyDescent="0.25">
      <c r="A2277">
        <v>31000193</v>
      </c>
      <c r="B2277" t="s">
        <v>4162</v>
      </c>
      <c r="C2277" t="s">
        <v>4163</v>
      </c>
      <c r="D2277" t="s">
        <v>4163</v>
      </c>
      <c r="E2277" t="s">
        <v>4162</v>
      </c>
    </row>
    <row r="2278" spans="1:5" x14ac:dyDescent="0.25">
      <c r="A2278">
        <v>31000194</v>
      </c>
      <c r="B2278" t="s">
        <v>4164</v>
      </c>
      <c r="C2278" t="s">
        <v>4164</v>
      </c>
      <c r="D2278" t="s">
        <v>4164</v>
      </c>
      <c r="E2278" t="s">
        <v>4164</v>
      </c>
    </row>
    <row r="2279" spans="1:5" x14ac:dyDescent="0.25">
      <c r="A2279">
        <v>31000195</v>
      </c>
      <c r="B2279" t="s">
        <v>3185</v>
      </c>
      <c r="C2279" t="s">
        <v>3185</v>
      </c>
      <c r="D2279" t="s">
        <v>3185</v>
      </c>
      <c r="E2279" t="s">
        <v>3185</v>
      </c>
    </row>
    <row r="2280" spans="1:5" x14ac:dyDescent="0.25">
      <c r="A2280">
        <v>31000196</v>
      </c>
      <c r="B2280" t="s">
        <v>3186</v>
      </c>
      <c r="C2280" t="s">
        <v>3186</v>
      </c>
      <c r="D2280" t="s">
        <v>3186</v>
      </c>
      <c r="E2280" t="s">
        <v>3186</v>
      </c>
    </row>
    <row r="2281" spans="1:5" x14ac:dyDescent="0.25">
      <c r="A2281">
        <v>31000197</v>
      </c>
      <c r="B2281" t="s">
        <v>3187</v>
      </c>
      <c r="C2281" t="s">
        <v>3187</v>
      </c>
      <c r="D2281" t="s">
        <v>3187</v>
      </c>
      <c r="E2281" t="s">
        <v>3187</v>
      </c>
    </row>
    <row r="2282" spans="1:5" x14ac:dyDescent="0.25">
      <c r="A2282">
        <v>31000198</v>
      </c>
      <c r="B2282" t="s">
        <v>3188</v>
      </c>
      <c r="C2282" t="s">
        <v>3188</v>
      </c>
      <c r="D2282" t="s">
        <v>3188</v>
      </c>
      <c r="E2282" t="s">
        <v>3188</v>
      </c>
    </row>
    <row r="2283" spans="1:5" x14ac:dyDescent="0.25">
      <c r="A2283">
        <v>31000199</v>
      </c>
      <c r="B2283" t="s">
        <v>2020</v>
      </c>
      <c r="C2283" t="s">
        <v>2020</v>
      </c>
      <c r="D2283" t="s">
        <v>2020</v>
      </c>
      <c r="E2283" t="s">
        <v>2020</v>
      </c>
    </row>
    <row r="2284" spans="1:5" x14ac:dyDescent="0.25">
      <c r="A2284">
        <v>31000200</v>
      </c>
      <c r="B2284" t="s">
        <v>3189</v>
      </c>
      <c r="C2284" t="s">
        <v>3189</v>
      </c>
      <c r="D2284" t="s">
        <v>3189</v>
      </c>
      <c r="E2284" t="s">
        <v>3189</v>
      </c>
    </row>
    <row r="2285" spans="1:5" x14ac:dyDescent="0.25">
      <c r="A2285">
        <v>31000201</v>
      </c>
      <c r="B2285" t="s">
        <v>2021</v>
      </c>
      <c r="C2285" t="s">
        <v>2021</v>
      </c>
      <c r="D2285" t="s">
        <v>2021</v>
      </c>
      <c r="E2285" t="s">
        <v>2021</v>
      </c>
    </row>
    <row r="2286" spans="1:5" x14ac:dyDescent="0.25">
      <c r="A2286">
        <v>31000202</v>
      </c>
      <c r="B2286" t="s">
        <v>419</v>
      </c>
      <c r="C2286" t="s">
        <v>419</v>
      </c>
      <c r="D2286" t="s">
        <v>419</v>
      </c>
      <c r="E2286" t="s">
        <v>419</v>
      </c>
    </row>
    <row r="2287" spans="1:5" x14ac:dyDescent="0.25">
      <c r="A2287">
        <v>31000203</v>
      </c>
      <c r="B2287" t="s">
        <v>2022</v>
      </c>
      <c r="C2287" t="s">
        <v>2022</v>
      </c>
      <c r="D2287" t="s">
        <v>2022</v>
      </c>
      <c r="E2287" t="s">
        <v>2022</v>
      </c>
    </row>
    <row r="2288" spans="1:5" x14ac:dyDescent="0.25">
      <c r="A2288">
        <v>31000204</v>
      </c>
      <c r="B2288" t="s">
        <v>4165</v>
      </c>
      <c r="C2288" t="s">
        <v>2024</v>
      </c>
      <c r="D2288" t="s">
        <v>2024</v>
      </c>
      <c r="E2288" t="s">
        <v>4165</v>
      </c>
    </row>
    <row r="2289" spans="1:5" x14ac:dyDescent="0.25">
      <c r="A2289">
        <v>31000205</v>
      </c>
      <c r="B2289" t="s">
        <v>4166</v>
      </c>
      <c r="C2289" t="s">
        <v>4167</v>
      </c>
      <c r="D2289" t="s">
        <v>4167</v>
      </c>
      <c r="E2289" t="s">
        <v>4166</v>
      </c>
    </row>
    <row r="2290" spans="1:5" x14ac:dyDescent="0.25">
      <c r="A2290">
        <v>31000206</v>
      </c>
      <c r="B2290" t="s">
        <v>4168</v>
      </c>
      <c r="C2290" t="s">
        <v>4168</v>
      </c>
      <c r="D2290" t="s">
        <v>4168</v>
      </c>
      <c r="E2290" t="s">
        <v>4168</v>
      </c>
    </row>
    <row r="2291" spans="1:5" x14ac:dyDescent="0.25">
      <c r="A2291">
        <v>31000207</v>
      </c>
      <c r="B2291" t="s">
        <v>4169</v>
      </c>
      <c r="C2291" t="s">
        <v>412</v>
      </c>
      <c r="D2291" t="s">
        <v>412</v>
      </c>
      <c r="E2291" t="s">
        <v>4169</v>
      </c>
    </row>
    <row r="2292" spans="1:5" x14ac:dyDescent="0.25">
      <c r="A2292">
        <v>31000208</v>
      </c>
      <c r="B2292" t="s">
        <v>4170</v>
      </c>
      <c r="C2292" t="s">
        <v>4171</v>
      </c>
      <c r="D2292" t="s">
        <v>4171</v>
      </c>
      <c r="E2292" t="s">
        <v>4170</v>
      </c>
    </row>
    <row r="2293" spans="1:5" x14ac:dyDescent="0.25">
      <c r="A2293">
        <v>31000209</v>
      </c>
      <c r="B2293" t="s">
        <v>4172</v>
      </c>
      <c r="C2293" t="s">
        <v>4173</v>
      </c>
      <c r="D2293" t="s">
        <v>4173</v>
      </c>
      <c r="E2293" t="s">
        <v>4172</v>
      </c>
    </row>
    <row r="2294" spans="1:5" x14ac:dyDescent="0.25">
      <c r="A2294">
        <v>31000210</v>
      </c>
      <c r="B2294" t="s">
        <v>4174</v>
      </c>
      <c r="C2294" t="s">
        <v>4174</v>
      </c>
      <c r="D2294" t="s">
        <v>4174</v>
      </c>
      <c r="E2294" t="s">
        <v>4174</v>
      </c>
    </row>
    <row r="2295" spans="1:5" x14ac:dyDescent="0.25">
      <c r="A2295">
        <v>31000211</v>
      </c>
      <c r="B2295" t="s">
        <v>4175</v>
      </c>
      <c r="C2295" t="s">
        <v>4175</v>
      </c>
      <c r="D2295" t="s">
        <v>4175</v>
      </c>
      <c r="E2295" t="s">
        <v>4175</v>
      </c>
    </row>
    <row r="2296" spans="1:5" x14ac:dyDescent="0.25">
      <c r="A2296">
        <v>31000214</v>
      </c>
      <c r="B2296" t="s">
        <v>4176</v>
      </c>
      <c r="C2296" t="s">
        <v>4176</v>
      </c>
      <c r="D2296" t="s">
        <v>4176</v>
      </c>
      <c r="E2296" t="s">
        <v>4176</v>
      </c>
    </row>
    <row r="2297" spans="1:5" x14ac:dyDescent="0.25">
      <c r="A2297">
        <v>31000216</v>
      </c>
      <c r="B2297" t="s">
        <v>2121</v>
      </c>
      <c r="C2297" t="s">
        <v>4177</v>
      </c>
      <c r="D2297" t="s">
        <v>4177</v>
      </c>
      <c r="E2297" t="s">
        <v>2121</v>
      </c>
    </row>
    <row r="2298" spans="1:5" x14ac:dyDescent="0.25">
      <c r="A2298">
        <v>31000217</v>
      </c>
      <c r="B2298" t="s">
        <v>4178</v>
      </c>
      <c r="C2298" t="s">
        <v>122</v>
      </c>
      <c r="D2298" t="s">
        <v>122</v>
      </c>
      <c r="E2298" t="s">
        <v>4178</v>
      </c>
    </row>
    <row r="2299" spans="1:5" x14ac:dyDescent="0.25">
      <c r="A2299">
        <v>31000218</v>
      </c>
      <c r="B2299" t="s">
        <v>4179</v>
      </c>
      <c r="C2299" t="s">
        <v>4179</v>
      </c>
      <c r="D2299" t="s">
        <v>4179</v>
      </c>
      <c r="E2299" t="s">
        <v>4179</v>
      </c>
    </row>
    <row r="2300" spans="1:5" x14ac:dyDescent="0.25">
      <c r="A2300">
        <v>31000221</v>
      </c>
      <c r="B2300" t="s">
        <v>4180</v>
      </c>
      <c r="C2300" t="s">
        <v>4180</v>
      </c>
      <c r="D2300" t="s">
        <v>4180</v>
      </c>
      <c r="E2300" t="s">
        <v>4180</v>
      </c>
    </row>
    <row r="2301" spans="1:5" x14ac:dyDescent="0.25">
      <c r="A2301">
        <v>31000222</v>
      </c>
      <c r="B2301" t="s">
        <v>4181</v>
      </c>
      <c r="C2301" t="s">
        <v>4182</v>
      </c>
      <c r="D2301" t="s">
        <v>4182</v>
      </c>
      <c r="E2301" t="s">
        <v>4181</v>
      </c>
    </row>
    <row r="2302" spans="1:5" x14ac:dyDescent="0.25">
      <c r="A2302">
        <v>31000223</v>
      </c>
      <c r="B2302" t="s">
        <v>4183</v>
      </c>
      <c r="C2302" t="s">
        <v>4184</v>
      </c>
      <c r="D2302" t="s">
        <v>4184</v>
      </c>
      <c r="E2302" t="s">
        <v>4183</v>
      </c>
    </row>
    <row r="2303" spans="1:5" x14ac:dyDescent="0.25">
      <c r="A2303">
        <v>31000224</v>
      </c>
      <c r="B2303" t="s">
        <v>4185</v>
      </c>
      <c r="C2303" t="s">
        <v>4186</v>
      </c>
      <c r="D2303" t="s">
        <v>4186</v>
      </c>
      <c r="E2303" t="s">
        <v>4185</v>
      </c>
    </row>
    <row r="2304" spans="1:5" x14ac:dyDescent="0.25">
      <c r="A2304">
        <v>31000225</v>
      </c>
      <c r="B2304" t="s">
        <v>4187</v>
      </c>
      <c r="C2304" t="s">
        <v>4188</v>
      </c>
      <c r="D2304" t="s">
        <v>4188</v>
      </c>
      <c r="E2304" t="s">
        <v>4187</v>
      </c>
    </row>
    <row r="2305" spans="1:5" x14ac:dyDescent="0.25">
      <c r="A2305">
        <v>31000226</v>
      </c>
      <c r="B2305" t="s">
        <v>4189</v>
      </c>
      <c r="C2305" t="s">
        <v>4190</v>
      </c>
      <c r="D2305" t="s">
        <v>4190</v>
      </c>
      <c r="E2305" t="s">
        <v>4189</v>
      </c>
    </row>
    <row r="2306" spans="1:5" x14ac:dyDescent="0.25">
      <c r="A2306">
        <v>31000227</v>
      </c>
      <c r="B2306" t="s">
        <v>4191</v>
      </c>
      <c r="C2306" t="s">
        <v>4191</v>
      </c>
      <c r="D2306" t="s">
        <v>4191</v>
      </c>
      <c r="E2306" t="s">
        <v>4191</v>
      </c>
    </row>
    <row r="2307" spans="1:5" x14ac:dyDescent="0.25">
      <c r="A2307">
        <v>31000228</v>
      </c>
      <c r="B2307" t="s">
        <v>4192</v>
      </c>
      <c r="C2307" t="s">
        <v>4193</v>
      </c>
      <c r="D2307" t="s">
        <v>4193</v>
      </c>
      <c r="E2307" t="s">
        <v>4192</v>
      </c>
    </row>
    <row r="2308" spans="1:5" x14ac:dyDescent="0.25">
      <c r="A2308">
        <v>31000229</v>
      </c>
      <c r="B2308" t="s">
        <v>4194</v>
      </c>
      <c r="C2308" t="s">
        <v>4195</v>
      </c>
      <c r="D2308" t="s">
        <v>4195</v>
      </c>
      <c r="E2308" t="s">
        <v>4194</v>
      </c>
    </row>
    <row r="2309" spans="1:5" x14ac:dyDescent="0.25">
      <c r="A2309">
        <v>31000230</v>
      </c>
      <c r="B2309" t="s">
        <v>4196</v>
      </c>
      <c r="C2309" t="s">
        <v>4196</v>
      </c>
      <c r="D2309" t="s">
        <v>4196</v>
      </c>
      <c r="E2309" t="s">
        <v>4196</v>
      </c>
    </row>
    <row r="2310" spans="1:5" x14ac:dyDescent="0.25">
      <c r="A2310">
        <v>31000231</v>
      </c>
      <c r="B2310" t="s">
        <v>4197</v>
      </c>
      <c r="C2310" t="s">
        <v>4197</v>
      </c>
      <c r="D2310" t="s">
        <v>4197</v>
      </c>
      <c r="E2310" t="s">
        <v>4197</v>
      </c>
    </row>
    <row r="2311" spans="1:5" x14ac:dyDescent="0.25">
      <c r="A2311">
        <v>31000232</v>
      </c>
      <c r="B2311" t="s">
        <v>4133</v>
      </c>
      <c r="C2311" t="s">
        <v>4133</v>
      </c>
      <c r="D2311" t="s">
        <v>4133</v>
      </c>
      <c r="E2311" t="s">
        <v>4133</v>
      </c>
    </row>
    <row r="2312" spans="1:5" x14ac:dyDescent="0.25">
      <c r="A2312">
        <v>31000233</v>
      </c>
      <c r="B2312" t="s">
        <v>4198</v>
      </c>
      <c r="C2312" t="s">
        <v>4198</v>
      </c>
      <c r="D2312" t="s">
        <v>4198</v>
      </c>
      <c r="E2312" t="s">
        <v>4198</v>
      </c>
    </row>
    <row r="2313" spans="1:5" x14ac:dyDescent="0.25">
      <c r="A2313">
        <v>31000234</v>
      </c>
      <c r="B2313" t="s">
        <v>4199</v>
      </c>
      <c r="C2313" t="s">
        <v>4200</v>
      </c>
      <c r="D2313" t="s">
        <v>4200</v>
      </c>
      <c r="E2313" t="s">
        <v>4199</v>
      </c>
    </row>
    <row r="2314" spans="1:5" x14ac:dyDescent="0.25">
      <c r="A2314">
        <v>31000235</v>
      </c>
      <c r="B2314" t="s">
        <v>4201</v>
      </c>
      <c r="C2314" t="s">
        <v>4201</v>
      </c>
      <c r="D2314" t="s">
        <v>4201</v>
      </c>
      <c r="E2314" t="s">
        <v>4201</v>
      </c>
    </row>
    <row r="2315" spans="1:5" x14ac:dyDescent="0.25">
      <c r="A2315">
        <v>31000236</v>
      </c>
      <c r="B2315" t="s">
        <v>4202</v>
      </c>
      <c r="C2315" t="s">
        <v>4202</v>
      </c>
      <c r="D2315" t="s">
        <v>4202</v>
      </c>
      <c r="E2315" t="s">
        <v>4202</v>
      </c>
    </row>
    <row r="2316" spans="1:5" x14ac:dyDescent="0.25">
      <c r="A2316">
        <v>31000237</v>
      </c>
      <c r="B2316" t="s">
        <v>4203</v>
      </c>
      <c r="C2316" t="s">
        <v>4203</v>
      </c>
      <c r="D2316" t="s">
        <v>4203</v>
      </c>
      <c r="E2316" t="s">
        <v>4203</v>
      </c>
    </row>
    <row r="2317" spans="1:5" x14ac:dyDescent="0.25">
      <c r="A2317">
        <v>31000238</v>
      </c>
      <c r="B2317" t="s">
        <v>4204</v>
      </c>
      <c r="C2317" t="s">
        <v>4204</v>
      </c>
      <c r="D2317" t="s">
        <v>4204</v>
      </c>
      <c r="E2317" t="s">
        <v>4204</v>
      </c>
    </row>
    <row r="2318" spans="1:5" x14ac:dyDescent="0.25">
      <c r="A2318">
        <v>31000239</v>
      </c>
      <c r="B2318" t="s">
        <v>4205</v>
      </c>
      <c r="C2318" t="s">
        <v>4206</v>
      </c>
      <c r="D2318" t="s">
        <v>4206</v>
      </c>
      <c r="E2318" t="s">
        <v>4205</v>
      </c>
    </row>
    <row r="2319" spans="1:5" x14ac:dyDescent="0.25">
      <c r="A2319">
        <v>31000240</v>
      </c>
      <c r="B2319" t="s">
        <v>4207</v>
      </c>
      <c r="C2319" t="s">
        <v>4207</v>
      </c>
      <c r="D2319" t="s">
        <v>4207</v>
      </c>
      <c r="E2319" t="s">
        <v>4207</v>
      </c>
    </row>
    <row r="2320" spans="1:5" x14ac:dyDescent="0.25">
      <c r="A2320">
        <v>31000241</v>
      </c>
      <c r="B2320" t="s">
        <v>4208</v>
      </c>
      <c r="C2320" t="s">
        <v>4208</v>
      </c>
      <c r="D2320" t="s">
        <v>4208</v>
      </c>
      <c r="E2320" t="s">
        <v>4208</v>
      </c>
    </row>
    <row r="2321" spans="1:5" x14ac:dyDescent="0.25">
      <c r="A2321">
        <v>31900001</v>
      </c>
      <c r="B2321" t="s">
        <v>414</v>
      </c>
      <c r="C2321" t="s">
        <v>414</v>
      </c>
      <c r="D2321" t="s">
        <v>414</v>
      </c>
      <c r="E2321" t="s">
        <v>414</v>
      </c>
    </row>
    <row r="2322" spans="1:5" x14ac:dyDescent="0.25">
      <c r="A2322">
        <v>31900002</v>
      </c>
      <c r="B2322" t="s">
        <v>415</v>
      </c>
      <c r="C2322" t="s">
        <v>415</v>
      </c>
      <c r="D2322" t="s">
        <v>415</v>
      </c>
      <c r="E2322" t="s">
        <v>415</v>
      </c>
    </row>
    <row r="2323" spans="1:5" x14ac:dyDescent="0.25">
      <c r="A2323">
        <v>32000001</v>
      </c>
      <c r="B2323" t="s">
        <v>4209</v>
      </c>
      <c r="C2323" t="s">
        <v>4210</v>
      </c>
      <c r="D2323" t="s">
        <v>4210</v>
      </c>
      <c r="E2323" t="s">
        <v>4209</v>
      </c>
    </row>
    <row r="2324" spans="1:5" x14ac:dyDescent="0.25">
      <c r="A2324">
        <v>32000002</v>
      </c>
      <c r="B2324" t="s">
        <v>4209</v>
      </c>
      <c r="C2324" t="s">
        <v>4210</v>
      </c>
      <c r="D2324" t="s">
        <v>4210</v>
      </c>
      <c r="E2324" t="s">
        <v>4209</v>
      </c>
    </row>
    <row r="2325" spans="1:5" x14ac:dyDescent="0.25">
      <c r="A2325">
        <v>32000005</v>
      </c>
      <c r="B2325" t="s">
        <v>4211</v>
      </c>
      <c r="C2325" t="s">
        <v>4212</v>
      </c>
      <c r="D2325" t="s">
        <v>4212</v>
      </c>
      <c r="E2325" t="s">
        <v>4211</v>
      </c>
    </row>
    <row r="2326" spans="1:5" x14ac:dyDescent="0.25">
      <c r="A2326">
        <v>32000006</v>
      </c>
      <c r="B2326" t="s">
        <v>4213</v>
      </c>
      <c r="C2326" t="s">
        <v>4212</v>
      </c>
      <c r="D2326" t="s">
        <v>4212</v>
      </c>
      <c r="E2326" t="s">
        <v>4213</v>
      </c>
    </row>
    <row r="2327" spans="1:5" x14ac:dyDescent="0.25">
      <c r="A2327">
        <v>32000007</v>
      </c>
      <c r="B2327" t="s">
        <v>4214</v>
      </c>
      <c r="C2327" t="s">
        <v>4212</v>
      </c>
      <c r="D2327" t="s">
        <v>4212</v>
      </c>
      <c r="E2327" t="s">
        <v>4214</v>
      </c>
    </row>
    <row r="2328" spans="1:5" x14ac:dyDescent="0.25">
      <c r="A2328">
        <v>32000011</v>
      </c>
      <c r="B2328" t="s">
        <v>4215</v>
      </c>
      <c r="C2328" t="s">
        <v>4069</v>
      </c>
      <c r="D2328" t="s">
        <v>4069</v>
      </c>
      <c r="E2328" t="s">
        <v>4215</v>
      </c>
    </row>
    <row r="2329" spans="1:5" x14ac:dyDescent="0.25">
      <c r="A2329">
        <v>32000012</v>
      </c>
      <c r="B2329" t="s">
        <v>4216</v>
      </c>
      <c r="C2329" t="s">
        <v>4071</v>
      </c>
      <c r="D2329" t="s">
        <v>4071</v>
      </c>
      <c r="E2329" t="s">
        <v>4216</v>
      </c>
    </row>
    <row r="2330" spans="1:5" x14ac:dyDescent="0.25">
      <c r="A2330">
        <v>32000013</v>
      </c>
      <c r="B2330" t="s">
        <v>4217</v>
      </c>
      <c r="C2330" t="s">
        <v>421</v>
      </c>
      <c r="D2330" t="s">
        <v>421</v>
      </c>
      <c r="E2330" t="s">
        <v>4217</v>
      </c>
    </row>
    <row r="2331" spans="1:5" x14ac:dyDescent="0.25">
      <c r="A2331">
        <v>32000014</v>
      </c>
      <c r="B2331" t="s">
        <v>4218</v>
      </c>
      <c r="C2331" t="s">
        <v>4219</v>
      </c>
      <c r="D2331" t="s">
        <v>4219</v>
      </c>
      <c r="E2331" t="s">
        <v>4218</v>
      </c>
    </row>
    <row r="2332" spans="1:5" x14ac:dyDescent="0.25">
      <c r="A2332">
        <v>32000016</v>
      </c>
      <c r="B2332" t="s">
        <v>2129</v>
      </c>
      <c r="C2332" t="s">
        <v>1748</v>
      </c>
      <c r="D2332" t="s">
        <v>1748</v>
      </c>
      <c r="E2332" t="s">
        <v>2129</v>
      </c>
    </row>
    <row r="2333" spans="1:5" x14ac:dyDescent="0.25">
      <c r="A2333">
        <v>32000017</v>
      </c>
      <c r="B2333" t="s">
        <v>4220</v>
      </c>
      <c r="C2333" t="s">
        <v>4221</v>
      </c>
      <c r="D2333" t="s">
        <v>4221</v>
      </c>
      <c r="E2333" t="s">
        <v>4220</v>
      </c>
    </row>
    <row r="2334" spans="1:5" x14ac:dyDescent="0.25">
      <c r="A2334">
        <v>32000018</v>
      </c>
      <c r="B2334" t="s">
        <v>4222</v>
      </c>
      <c r="C2334" t="s">
        <v>4223</v>
      </c>
      <c r="D2334" t="s">
        <v>4223</v>
      </c>
      <c r="E2334" t="s">
        <v>4222</v>
      </c>
    </row>
    <row r="2335" spans="1:5" x14ac:dyDescent="0.25">
      <c r="A2335">
        <v>32000019</v>
      </c>
      <c r="B2335" t="s">
        <v>4224</v>
      </c>
      <c r="C2335" t="s">
        <v>4225</v>
      </c>
      <c r="D2335" t="s">
        <v>4225</v>
      </c>
      <c r="E2335" t="s">
        <v>4224</v>
      </c>
    </row>
    <row r="2336" spans="1:5" x14ac:dyDescent="0.25">
      <c r="A2336">
        <v>32000020</v>
      </c>
      <c r="B2336" t="s">
        <v>4226</v>
      </c>
      <c r="C2336" t="s">
        <v>405</v>
      </c>
      <c r="D2336" t="s">
        <v>405</v>
      </c>
      <c r="E2336" t="s">
        <v>4226</v>
      </c>
    </row>
    <row r="2337" spans="1:5" x14ac:dyDescent="0.25">
      <c r="A2337">
        <v>32000021</v>
      </c>
      <c r="B2337" t="s">
        <v>4227</v>
      </c>
      <c r="C2337" t="s">
        <v>4042</v>
      </c>
      <c r="D2337" t="s">
        <v>4042</v>
      </c>
      <c r="E2337" t="s">
        <v>4227</v>
      </c>
    </row>
    <row r="2338" spans="1:5" x14ac:dyDescent="0.25">
      <c r="A2338">
        <v>32000022</v>
      </c>
      <c r="B2338" t="s">
        <v>4228</v>
      </c>
      <c r="C2338" t="s">
        <v>509</v>
      </c>
      <c r="D2338" t="s">
        <v>509</v>
      </c>
      <c r="E2338" t="s">
        <v>4228</v>
      </c>
    </row>
    <row r="2339" spans="1:5" x14ac:dyDescent="0.25">
      <c r="A2339">
        <v>32000023</v>
      </c>
      <c r="B2339" t="s">
        <v>4229</v>
      </c>
      <c r="C2339" t="s">
        <v>4045</v>
      </c>
      <c r="D2339" t="s">
        <v>4045</v>
      </c>
      <c r="E2339" t="s">
        <v>4229</v>
      </c>
    </row>
    <row r="2340" spans="1:5" x14ac:dyDescent="0.25">
      <c r="A2340">
        <v>32000027</v>
      </c>
      <c r="B2340" t="s">
        <v>4230</v>
      </c>
      <c r="C2340" t="s">
        <v>406</v>
      </c>
      <c r="D2340" t="s">
        <v>406</v>
      </c>
      <c r="E2340" t="s">
        <v>4230</v>
      </c>
    </row>
    <row r="2341" spans="1:5" x14ac:dyDescent="0.25">
      <c r="A2341">
        <v>32000028</v>
      </c>
      <c r="B2341" t="s">
        <v>4231</v>
      </c>
      <c r="C2341" t="s">
        <v>402</v>
      </c>
      <c r="D2341" t="s">
        <v>402</v>
      </c>
      <c r="E2341" t="s">
        <v>4231</v>
      </c>
    </row>
    <row r="2342" spans="1:5" x14ac:dyDescent="0.25">
      <c r="A2342">
        <v>32000029</v>
      </c>
      <c r="B2342" t="s">
        <v>4232</v>
      </c>
      <c r="C2342" t="s">
        <v>4049</v>
      </c>
      <c r="D2342" t="s">
        <v>4049</v>
      </c>
      <c r="E2342" t="s">
        <v>4232</v>
      </c>
    </row>
    <row r="2343" spans="1:5" x14ac:dyDescent="0.25">
      <c r="A2343">
        <v>32000030</v>
      </c>
      <c r="B2343" t="s">
        <v>4233</v>
      </c>
      <c r="C2343" t="s">
        <v>4051</v>
      </c>
      <c r="D2343" t="s">
        <v>4051</v>
      </c>
      <c r="E2343" t="s">
        <v>4233</v>
      </c>
    </row>
    <row r="2344" spans="1:5" x14ac:dyDescent="0.25">
      <c r="A2344">
        <v>32000032</v>
      </c>
      <c r="B2344" t="s">
        <v>4234</v>
      </c>
      <c r="C2344" t="s">
        <v>4235</v>
      </c>
      <c r="D2344" t="s">
        <v>4235</v>
      </c>
      <c r="E2344" t="s">
        <v>4234</v>
      </c>
    </row>
    <row r="2345" spans="1:5" x14ac:dyDescent="0.25">
      <c r="A2345">
        <v>32000033</v>
      </c>
      <c r="B2345" t="s">
        <v>4236</v>
      </c>
      <c r="C2345" t="s">
        <v>4055</v>
      </c>
      <c r="D2345" t="s">
        <v>4055</v>
      </c>
      <c r="E2345" t="s">
        <v>4236</v>
      </c>
    </row>
    <row r="2346" spans="1:5" x14ac:dyDescent="0.25">
      <c r="A2346">
        <v>32000034</v>
      </c>
      <c r="B2346" t="s">
        <v>4237</v>
      </c>
      <c r="C2346" t="s">
        <v>4057</v>
      </c>
      <c r="D2346" t="s">
        <v>4057</v>
      </c>
      <c r="E2346" t="s">
        <v>4237</v>
      </c>
    </row>
    <row r="2347" spans="1:5" x14ac:dyDescent="0.25">
      <c r="A2347">
        <v>32000035</v>
      </c>
      <c r="B2347" t="s">
        <v>4238</v>
      </c>
      <c r="C2347" t="s">
        <v>4059</v>
      </c>
      <c r="D2347" t="s">
        <v>4059</v>
      </c>
      <c r="E2347" t="s">
        <v>4238</v>
      </c>
    </row>
    <row r="2348" spans="1:5" x14ac:dyDescent="0.25">
      <c r="A2348">
        <v>32000036</v>
      </c>
      <c r="B2348" t="s">
        <v>4239</v>
      </c>
      <c r="C2348" t="s">
        <v>403</v>
      </c>
      <c r="D2348" t="s">
        <v>403</v>
      </c>
      <c r="E2348" t="s">
        <v>4239</v>
      </c>
    </row>
    <row r="2349" spans="1:5" x14ac:dyDescent="0.25">
      <c r="A2349">
        <v>32000037</v>
      </c>
      <c r="B2349" t="s">
        <v>4240</v>
      </c>
      <c r="C2349" t="s">
        <v>4062</v>
      </c>
      <c r="D2349" t="s">
        <v>4062</v>
      </c>
      <c r="E2349" t="s">
        <v>4240</v>
      </c>
    </row>
    <row r="2350" spans="1:5" x14ac:dyDescent="0.25">
      <c r="A2350">
        <v>32000038</v>
      </c>
      <c r="B2350" t="s">
        <v>4241</v>
      </c>
      <c r="C2350" t="s">
        <v>435</v>
      </c>
      <c r="D2350" t="s">
        <v>435</v>
      </c>
      <c r="E2350" t="s">
        <v>4241</v>
      </c>
    </row>
    <row r="2351" spans="1:5" x14ac:dyDescent="0.25">
      <c r="A2351">
        <v>32000039</v>
      </c>
      <c r="B2351" t="s">
        <v>4242</v>
      </c>
      <c r="C2351" t="s">
        <v>4065</v>
      </c>
      <c r="D2351" t="s">
        <v>4065</v>
      </c>
      <c r="E2351" t="s">
        <v>4242</v>
      </c>
    </row>
    <row r="2352" spans="1:5" x14ac:dyDescent="0.25">
      <c r="A2352">
        <v>32000041</v>
      </c>
      <c r="B2352" t="s">
        <v>4243</v>
      </c>
      <c r="C2352" t="s">
        <v>404</v>
      </c>
      <c r="D2352" t="s">
        <v>404</v>
      </c>
      <c r="E2352" t="s">
        <v>4243</v>
      </c>
    </row>
    <row r="2353" spans="1:5" x14ac:dyDescent="0.25">
      <c r="A2353">
        <v>32000042</v>
      </c>
      <c r="B2353" t="s">
        <v>4244</v>
      </c>
      <c r="C2353" t="s">
        <v>401</v>
      </c>
      <c r="D2353" t="s">
        <v>401</v>
      </c>
      <c r="E2353" t="s">
        <v>4244</v>
      </c>
    </row>
    <row r="2354" spans="1:5" x14ac:dyDescent="0.25">
      <c r="A2354">
        <v>32000049</v>
      </c>
      <c r="B2354" t="s">
        <v>424</v>
      </c>
      <c r="C2354" t="s">
        <v>424</v>
      </c>
      <c r="D2354" t="s">
        <v>424</v>
      </c>
      <c r="E2354" t="s">
        <v>424</v>
      </c>
    </row>
    <row r="2355" spans="1:5" x14ac:dyDescent="0.25">
      <c r="A2355">
        <v>32000050</v>
      </c>
      <c r="B2355" t="s">
        <v>4245</v>
      </c>
      <c r="C2355" t="s">
        <v>4245</v>
      </c>
      <c r="D2355" t="s">
        <v>4245</v>
      </c>
      <c r="E2355" t="s">
        <v>4245</v>
      </c>
    </row>
    <row r="2356" spans="1:5" x14ac:dyDescent="0.25">
      <c r="A2356">
        <v>32000051</v>
      </c>
      <c r="B2356" t="s">
        <v>4246</v>
      </c>
      <c r="C2356" t="s">
        <v>4246</v>
      </c>
      <c r="D2356" t="s">
        <v>4246</v>
      </c>
      <c r="E2356" t="s">
        <v>4246</v>
      </c>
    </row>
    <row r="2357" spans="1:5" x14ac:dyDescent="0.25">
      <c r="A2357">
        <v>32000052</v>
      </c>
      <c r="B2357" t="s">
        <v>4247</v>
      </c>
      <c r="C2357" t="s">
        <v>4247</v>
      </c>
      <c r="D2357" t="s">
        <v>4247</v>
      </c>
      <c r="E2357" t="s">
        <v>4247</v>
      </c>
    </row>
    <row r="2358" spans="1:5" x14ac:dyDescent="0.25">
      <c r="A2358">
        <v>32000053</v>
      </c>
      <c r="B2358" t="s">
        <v>4248</v>
      </c>
      <c r="C2358" t="s">
        <v>4248</v>
      </c>
      <c r="D2358" t="s">
        <v>4248</v>
      </c>
      <c r="E2358" t="s">
        <v>4248</v>
      </c>
    </row>
    <row r="2359" spans="1:5" x14ac:dyDescent="0.25">
      <c r="A2359">
        <v>32000054</v>
      </c>
      <c r="B2359" t="s">
        <v>4249</v>
      </c>
      <c r="C2359" t="s">
        <v>4249</v>
      </c>
      <c r="D2359" t="s">
        <v>4249</v>
      </c>
      <c r="E2359" t="s">
        <v>4249</v>
      </c>
    </row>
    <row r="2360" spans="1:5" x14ac:dyDescent="0.25">
      <c r="A2360">
        <v>32000055</v>
      </c>
      <c r="B2360" t="s">
        <v>4250</v>
      </c>
      <c r="C2360" t="s">
        <v>4250</v>
      </c>
      <c r="D2360" t="s">
        <v>4250</v>
      </c>
      <c r="E2360" t="s">
        <v>4250</v>
      </c>
    </row>
    <row r="2361" spans="1:5" x14ac:dyDescent="0.25">
      <c r="A2361">
        <v>32000056</v>
      </c>
      <c r="B2361" t="s">
        <v>427</v>
      </c>
      <c r="C2361" t="s">
        <v>4251</v>
      </c>
      <c r="D2361" t="s">
        <v>4251</v>
      </c>
      <c r="E2361" t="s">
        <v>427</v>
      </c>
    </row>
    <row r="2362" spans="1:5" x14ac:dyDescent="0.25">
      <c r="A2362">
        <v>32000057</v>
      </c>
      <c r="B2362" t="s">
        <v>4252</v>
      </c>
      <c r="C2362" t="s">
        <v>4253</v>
      </c>
      <c r="D2362" t="s">
        <v>4253</v>
      </c>
      <c r="E2362" t="s">
        <v>4252</v>
      </c>
    </row>
    <row r="2363" spans="1:5" x14ac:dyDescent="0.25">
      <c r="A2363">
        <v>32000058</v>
      </c>
      <c r="B2363" t="s">
        <v>4254</v>
      </c>
      <c r="C2363" t="s">
        <v>4254</v>
      </c>
      <c r="D2363" t="s">
        <v>4254</v>
      </c>
      <c r="E2363" t="s">
        <v>4254</v>
      </c>
    </row>
    <row r="2364" spans="1:5" x14ac:dyDescent="0.25">
      <c r="A2364">
        <v>32000059</v>
      </c>
      <c r="B2364" t="s">
        <v>425</v>
      </c>
      <c r="C2364" t="s">
        <v>425</v>
      </c>
      <c r="D2364" t="s">
        <v>425</v>
      </c>
      <c r="E2364" t="s">
        <v>425</v>
      </c>
    </row>
    <row r="2365" spans="1:5" x14ac:dyDescent="0.25">
      <c r="A2365">
        <v>32000060</v>
      </c>
      <c r="B2365" t="s">
        <v>4255</v>
      </c>
      <c r="C2365" t="s">
        <v>4255</v>
      </c>
      <c r="D2365" t="s">
        <v>4255</v>
      </c>
      <c r="E2365" t="s">
        <v>4255</v>
      </c>
    </row>
    <row r="2366" spans="1:5" x14ac:dyDescent="0.25">
      <c r="A2366">
        <v>32000061</v>
      </c>
      <c r="B2366" t="s">
        <v>4256</v>
      </c>
      <c r="C2366" t="s">
        <v>4256</v>
      </c>
      <c r="D2366" t="s">
        <v>4256</v>
      </c>
      <c r="E2366" t="s">
        <v>4256</v>
      </c>
    </row>
    <row r="2367" spans="1:5" x14ac:dyDescent="0.25">
      <c r="A2367">
        <v>32000064</v>
      </c>
      <c r="B2367" t="s">
        <v>4257</v>
      </c>
      <c r="C2367" t="s">
        <v>4258</v>
      </c>
      <c r="D2367" t="s">
        <v>4258</v>
      </c>
      <c r="E2367" t="s">
        <v>4257</v>
      </c>
    </row>
    <row r="2368" spans="1:5" x14ac:dyDescent="0.25">
      <c r="A2368">
        <v>32000065</v>
      </c>
      <c r="B2368" t="s">
        <v>4259</v>
      </c>
      <c r="C2368" t="s">
        <v>433</v>
      </c>
      <c r="D2368" t="s">
        <v>433</v>
      </c>
      <c r="E2368" t="s">
        <v>4259</v>
      </c>
    </row>
    <row r="2369" spans="1:5" x14ac:dyDescent="0.25">
      <c r="A2369">
        <v>32000066</v>
      </c>
      <c r="B2369" t="s">
        <v>4260</v>
      </c>
      <c r="C2369" t="s">
        <v>428</v>
      </c>
      <c r="D2369" t="s">
        <v>428</v>
      </c>
      <c r="E2369" t="s">
        <v>4260</v>
      </c>
    </row>
    <row r="2370" spans="1:5" x14ac:dyDescent="0.25">
      <c r="A2370">
        <v>32000067</v>
      </c>
      <c r="B2370" t="s">
        <v>85</v>
      </c>
      <c r="C2370" t="s">
        <v>85</v>
      </c>
      <c r="D2370" t="s">
        <v>85</v>
      </c>
      <c r="E2370" t="s">
        <v>85</v>
      </c>
    </row>
    <row r="2371" spans="1:5" x14ac:dyDescent="0.25">
      <c r="A2371">
        <v>32000068</v>
      </c>
      <c r="B2371" t="s">
        <v>4261</v>
      </c>
      <c r="C2371" t="s">
        <v>4261</v>
      </c>
      <c r="D2371" t="s">
        <v>4261</v>
      </c>
      <c r="E2371" t="s">
        <v>4261</v>
      </c>
    </row>
    <row r="2372" spans="1:5" x14ac:dyDescent="0.25">
      <c r="A2372">
        <v>32000069</v>
      </c>
      <c r="B2372" t="s">
        <v>4262</v>
      </c>
      <c r="C2372" t="s">
        <v>4262</v>
      </c>
      <c r="D2372" t="s">
        <v>4262</v>
      </c>
      <c r="E2372" t="s">
        <v>4262</v>
      </c>
    </row>
    <row r="2373" spans="1:5" x14ac:dyDescent="0.25">
      <c r="A2373">
        <v>32000070</v>
      </c>
      <c r="B2373" t="s">
        <v>108</v>
      </c>
      <c r="C2373" t="s">
        <v>108</v>
      </c>
      <c r="D2373" t="s">
        <v>108</v>
      </c>
      <c r="E2373" t="s">
        <v>108</v>
      </c>
    </row>
    <row r="2374" spans="1:5" x14ac:dyDescent="0.25">
      <c r="A2374">
        <v>32000071</v>
      </c>
      <c r="B2374" t="s">
        <v>4263</v>
      </c>
      <c r="C2374" t="s">
        <v>4263</v>
      </c>
      <c r="D2374" t="s">
        <v>4263</v>
      </c>
      <c r="E2374" t="s">
        <v>4263</v>
      </c>
    </row>
    <row r="2375" spans="1:5" x14ac:dyDescent="0.25">
      <c r="A2375">
        <v>32000072</v>
      </c>
      <c r="B2375" t="s">
        <v>4264</v>
      </c>
      <c r="C2375" t="s">
        <v>4265</v>
      </c>
      <c r="D2375" t="s">
        <v>4265</v>
      </c>
      <c r="E2375" t="s">
        <v>4264</v>
      </c>
    </row>
    <row r="2376" spans="1:5" x14ac:dyDescent="0.25">
      <c r="A2376">
        <v>32000073</v>
      </c>
      <c r="B2376" t="s">
        <v>411</v>
      </c>
      <c r="C2376" t="s">
        <v>411</v>
      </c>
      <c r="D2376" t="s">
        <v>411</v>
      </c>
      <c r="E2376" t="s">
        <v>411</v>
      </c>
    </row>
    <row r="2377" spans="1:5" x14ac:dyDescent="0.25">
      <c r="A2377">
        <v>32000074</v>
      </c>
      <c r="B2377" t="s">
        <v>410</v>
      </c>
      <c r="C2377" t="s">
        <v>410</v>
      </c>
      <c r="D2377" t="s">
        <v>410</v>
      </c>
      <c r="E2377" t="s">
        <v>410</v>
      </c>
    </row>
    <row r="2378" spans="1:5" x14ac:dyDescent="0.25">
      <c r="A2378">
        <v>32000075</v>
      </c>
      <c r="B2378" t="s">
        <v>4266</v>
      </c>
      <c r="C2378" t="s">
        <v>4266</v>
      </c>
      <c r="D2378" t="s">
        <v>4266</v>
      </c>
      <c r="E2378" t="s">
        <v>4266</v>
      </c>
    </row>
    <row r="2379" spans="1:5" x14ac:dyDescent="0.25">
      <c r="A2379">
        <v>32000076</v>
      </c>
      <c r="B2379" t="s">
        <v>4267</v>
      </c>
      <c r="C2379" t="s">
        <v>4267</v>
      </c>
      <c r="D2379" t="s">
        <v>4267</v>
      </c>
      <c r="E2379" t="s">
        <v>4267</v>
      </c>
    </row>
    <row r="2380" spans="1:5" x14ac:dyDescent="0.25">
      <c r="A2380">
        <v>32000077</v>
      </c>
      <c r="B2380" t="s">
        <v>4268</v>
      </c>
      <c r="C2380" t="s">
        <v>4269</v>
      </c>
      <c r="D2380" t="s">
        <v>4269</v>
      </c>
      <c r="E2380" t="s">
        <v>4268</v>
      </c>
    </row>
    <row r="2381" spans="1:5" x14ac:dyDescent="0.25">
      <c r="A2381">
        <v>32000078</v>
      </c>
      <c r="B2381" t="s">
        <v>4270</v>
      </c>
      <c r="C2381" t="s">
        <v>4271</v>
      </c>
      <c r="D2381" t="s">
        <v>4271</v>
      </c>
      <c r="E2381" t="s">
        <v>4270</v>
      </c>
    </row>
    <row r="2382" spans="1:5" x14ac:dyDescent="0.25">
      <c r="A2382">
        <v>32000079</v>
      </c>
      <c r="B2382" t="s">
        <v>4272</v>
      </c>
      <c r="C2382" t="s">
        <v>4273</v>
      </c>
      <c r="D2382" t="s">
        <v>4273</v>
      </c>
      <c r="E2382" t="s">
        <v>4272</v>
      </c>
    </row>
    <row r="2383" spans="1:5" x14ac:dyDescent="0.25">
      <c r="A2383">
        <v>32000081</v>
      </c>
      <c r="B2383" t="s">
        <v>4274</v>
      </c>
      <c r="C2383" t="s">
        <v>4275</v>
      </c>
      <c r="D2383" t="s">
        <v>4275</v>
      </c>
      <c r="E2383" t="s">
        <v>4274</v>
      </c>
    </row>
    <row r="2384" spans="1:5" x14ac:dyDescent="0.25">
      <c r="A2384">
        <v>32000082</v>
      </c>
      <c r="B2384" t="s">
        <v>4276</v>
      </c>
      <c r="C2384" t="s">
        <v>4277</v>
      </c>
      <c r="D2384" t="s">
        <v>4277</v>
      </c>
      <c r="E2384" t="s">
        <v>4276</v>
      </c>
    </row>
    <row r="2385" spans="1:5" x14ac:dyDescent="0.25">
      <c r="A2385">
        <v>32000083</v>
      </c>
      <c r="B2385" t="s">
        <v>4278</v>
      </c>
      <c r="C2385" t="s">
        <v>4278</v>
      </c>
      <c r="D2385" t="s">
        <v>4278</v>
      </c>
      <c r="E2385" t="s">
        <v>4278</v>
      </c>
    </row>
    <row r="2386" spans="1:5" x14ac:dyDescent="0.25">
      <c r="A2386">
        <v>32000084</v>
      </c>
      <c r="B2386" t="s">
        <v>4279</v>
      </c>
      <c r="C2386" t="s">
        <v>4279</v>
      </c>
      <c r="D2386" t="s">
        <v>4279</v>
      </c>
      <c r="E2386" t="s">
        <v>4279</v>
      </c>
    </row>
    <row r="2387" spans="1:5" x14ac:dyDescent="0.25">
      <c r="A2387">
        <v>32000085</v>
      </c>
      <c r="B2387" t="s">
        <v>4280</v>
      </c>
      <c r="C2387" t="s">
        <v>4280</v>
      </c>
      <c r="D2387" t="s">
        <v>4280</v>
      </c>
      <c r="E2387" t="s">
        <v>4280</v>
      </c>
    </row>
    <row r="2388" spans="1:5" x14ac:dyDescent="0.25">
      <c r="A2388">
        <v>32000086</v>
      </c>
      <c r="B2388" t="s">
        <v>4281</v>
      </c>
      <c r="C2388" t="s">
        <v>4281</v>
      </c>
      <c r="D2388" t="s">
        <v>4281</v>
      </c>
      <c r="E2388" t="s">
        <v>4281</v>
      </c>
    </row>
    <row r="2389" spans="1:5" x14ac:dyDescent="0.25">
      <c r="A2389">
        <v>32000087</v>
      </c>
      <c r="B2389" t="s">
        <v>4282</v>
      </c>
      <c r="C2389" t="s">
        <v>4282</v>
      </c>
      <c r="D2389" t="s">
        <v>4282</v>
      </c>
      <c r="E2389" t="s">
        <v>4282</v>
      </c>
    </row>
    <row r="2390" spans="1:5" x14ac:dyDescent="0.25">
      <c r="A2390">
        <v>32000088</v>
      </c>
      <c r="B2390" t="s">
        <v>4283</v>
      </c>
      <c r="C2390" t="s">
        <v>4283</v>
      </c>
      <c r="D2390" t="s">
        <v>4283</v>
      </c>
      <c r="E2390" t="s">
        <v>4283</v>
      </c>
    </row>
    <row r="2391" spans="1:5" x14ac:dyDescent="0.25">
      <c r="A2391">
        <v>32000089</v>
      </c>
      <c r="B2391" t="s">
        <v>4284</v>
      </c>
      <c r="C2391" t="s">
        <v>4284</v>
      </c>
      <c r="D2391" t="s">
        <v>4284</v>
      </c>
      <c r="E2391" t="s">
        <v>4284</v>
      </c>
    </row>
    <row r="2392" spans="1:5" x14ac:dyDescent="0.25">
      <c r="A2392">
        <v>32000090</v>
      </c>
      <c r="B2392" t="s">
        <v>4285</v>
      </c>
      <c r="C2392" t="s">
        <v>4285</v>
      </c>
      <c r="D2392" t="s">
        <v>4285</v>
      </c>
      <c r="E2392" t="s">
        <v>4285</v>
      </c>
    </row>
    <row r="2393" spans="1:5" x14ac:dyDescent="0.25">
      <c r="A2393">
        <v>32000091</v>
      </c>
      <c r="B2393" t="s">
        <v>411</v>
      </c>
      <c r="C2393" t="s">
        <v>411</v>
      </c>
      <c r="D2393" t="s">
        <v>411</v>
      </c>
      <c r="E2393" t="s">
        <v>411</v>
      </c>
    </row>
    <row r="2394" spans="1:5" x14ac:dyDescent="0.25">
      <c r="A2394">
        <v>32000092</v>
      </c>
      <c r="B2394" t="s">
        <v>410</v>
      </c>
      <c r="C2394" t="s">
        <v>410</v>
      </c>
      <c r="D2394" t="s">
        <v>410</v>
      </c>
      <c r="E2394" t="s">
        <v>410</v>
      </c>
    </row>
    <row r="2395" spans="1:5" x14ac:dyDescent="0.25">
      <c r="A2395">
        <v>32000093</v>
      </c>
      <c r="B2395" t="s">
        <v>4266</v>
      </c>
      <c r="C2395" t="s">
        <v>4266</v>
      </c>
      <c r="D2395" t="s">
        <v>4266</v>
      </c>
      <c r="E2395" t="s">
        <v>4266</v>
      </c>
    </row>
    <row r="2396" spans="1:5" x14ac:dyDescent="0.25">
      <c r="A2396">
        <v>32000094</v>
      </c>
      <c r="B2396" t="s">
        <v>4267</v>
      </c>
      <c r="C2396" t="s">
        <v>4267</v>
      </c>
      <c r="D2396" t="s">
        <v>4267</v>
      </c>
      <c r="E2396" t="s">
        <v>4267</v>
      </c>
    </row>
    <row r="2397" spans="1:5" x14ac:dyDescent="0.25">
      <c r="A2397">
        <v>32000095</v>
      </c>
      <c r="B2397" t="s">
        <v>4268</v>
      </c>
      <c r="C2397" t="s">
        <v>4269</v>
      </c>
      <c r="D2397" t="s">
        <v>4269</v>
      </c>
      <c r="E2397" t="s">
        <v>4268</v>
      </c>
    </row>
    <row r="2398" spans="1:5" x14ac:dyDescent="0.25">
      <c r="A2398">
        <v>32000096</v>
      </c>
      <c r="B2398" t="s">
        <v>4270</v>
      </c>
      <c r="C2398" t="s">
        <v>4271</v>
      </c>
      <c r="D2398" t="s">
        <v>4271</v>
      </c>
      <c r="E2398" t="s">
        <v>4270</v>
      </c>
    </row>
    <row r="2399" spans="1:5" x14ac:dyDescent="0.25">
      <c r="A2399">
        <v>32000097</v>
      </c>
      <c r="B2399" t="s">
        <v>4272</v>
      </c>
      <c r="C2399" t="s">
        <v>4273</v>
      </c>
      <c r="D2399" t="s">
        <v>4273</v>
      </c>
      <c r="E2399" t="s">
        <v>4272</v>
      </c>
    </row>
    <row r="2400" spans="1:5" x14ac:dyDescent="0.25">
      <c r="A2400">
        <v>32000098</v>
      </c>
      <c r="B2400" t="s">
        <v>4286</v>
      </c>
      <c r="C2400" t="s">
        <v>4286</v>
      </c>
      <c r="D2400" t="s">
        <v>4286</v>
      </c>
      <c r="E2400" t="s">
        <v>4286</v>
      </c>
    </row>
    <row r="2401" spans="1:5" x14ac:dyDescent="0.25">
      <c r="A2401">
        <v>32000099</v>
      </c>
      <c r="B2401" t="s">
        <v>4287</v>
      </c>
      <c r="C2401" t="s">
        <v>4287</v>
      </c>
      <c r="D2401" t="s">
        <v>4287</v>
      </c>
      <c r="E2401" t="s">
        <v>4287</v>
      </c>
    </row>
    <row r="2402" spans="1:5" x14ac:dyDescent="0.25">
      <c r="A2402">
        <v>32000100</v>
      </c>
      <c r="B2402" t="s">
        <v>4288</v>
      </c>
      <c r="C2402" t="s">
        <v>4288</v>
      </c>
      <c r="D2402" t="s">
        <v>4288</v>
      </c>
      <c r="E2402" t="s">
        <v>4288</v>
      </c>
    </row>
    <row r="2403" spans="1:5" x14ac:dyDescent="0.25">
      <c r="A2403">
        <v>32000101</v>
      </c>
      <c r="B2403" t="s">
        <v>4289</v>
      </c>
      <c r="C2403" t="s">
        <v>4289</v>
      </c>
      <c r="D2403" t="s">
        <v>4289</v>
      </c>
      <c r="E2403" t="s">
        <v>4289</v>
      </c>
    </row>
    <row r="2404" spans="1:5" x14ac:dyDescent="0.25">
      <c r="A2404">
        <v>32000102</v>
      </c>
      <c r="B2404" t="s">
        <v>4290</v>
      </c>
      <c r="C2404" t="s">
        <v>4291</v>
      </c>
      <c r="D2404" t="s">
        <v>4291</v>
      </c>
      <c r="E2404" t="s">
        <v>4290</v>
      </c>
    </row>
    <row r="2405" spans="1:5" x14ac:dyDescent="0.25">
      <c r="A2405">
        <v>32000103</v>
      </c>
      <c r="B2405" t="s">
        <v>4292</v>
      </c>
      <c r="C2405" t="s">
        <v>4292</v>
      </c>
      <c r="D2405" t="s">
        <v>4292</v>
      </c>
      <c r="E2405" t="s">
        <v>4292</v>
      </c>
    </row>
    <row r="2406" spans="1:5" x14ac:dyDescent="0.25">
      <c r="A2406">
        <v>32000104</v>
      </c>
      <c r="B2406" t="s">
        <v>4293</v>
      </c>
      <c r="C2406" t="s">
        <v>4293</v>
      </c>
      <c r="D2406" t="s">
        <v>4293</v>
      </c>
      <c r="E2406" t="s">
        <v>4293</v>
      </c>
    </row>
    <row r="2407" spans="1:5" x14ac:dyDescent="0.25">
      <c r="A2407">
        <v>32000105</v>
      </c>
      <c r="B2407" t="s">
        <v>4294</v>
      </c>
      <c r="C2407" t="s">
        <v>4294</v>
      </c>
      <c r="D2407" t="s">
        <v>4294</v>
      </c>
      <c r="E2407" t="s">
        <v>4294</v>
      </c>
    </row>
    <row r="2408" spans="1:5" x14ac:dyDescent="0.25">
      <c r="A2408">
        <v>32000106</v>
      </c>
      <c r="B2408" t="s">
        <v>4295</v>
      </c>
      <c r="C2408" t="s">
        <v>423</v>
      </c>
      <c r="D2408" t="s">
        <v>423</v>
      </c>
      <c r="E2408" t="s">
        <v>4295</v>
      </c>
    </row>
    <row r="2409" spans="1:5" x14ac:dyDescent="0.25">
      <c r="A2409">
        <v>32000107</v>
      </c>
      <c r="B2409" t="s">
        <v>4296</v>
      </c>
      <c r="C2409" t="s">
        <v>434</v>
      </c>
      <c r="D2409" t="s">
        <v>434</v>
      </c>
      <c r="E2409" t="s">
        <v>4296</v>
      </c>
    </row>
    <row r="2410" spans="1:5" x14ac:dyDescent="0.25">
      <c r="A2410">
        <v>32000108</v>
      </c>
      <c r="B2410" t="s">
        <v>739</v>
      </c>
      <c r="C2410" t="s">
        <v>739</v>
      </c>
      <c r="D2410" t="s">
        <v>739</v>
      </c>
      <c r="E2410" t="s">
        <v>739</v>
      </c>
    </row>
    <row r="2411" spans="1:5" x14ac:dyDescent="0.25">
      <c r="A2411">
        <v>32000109</v>
      </c>
      <c r="B2411" t="s">
        <v>4297</v>
      </c>
      <c r="C2411" t="s">
        <v>4297</v>
      </c>
      <c r="D2411" t="s">
        <v>4297</v>
      </c>
      <c r="E2411" t="s">
        <v>4297</v>
      </c>
    </row>
    <row r="2412" spans="1:5" x14ac:dyDescent="0.25">
      <c r="A2412">
        <v>32000110</v>
      </c>
      <c r="B2412" t="s">
        <v>4298</v>
      </c>
      <c r="C2412" t="s">
        <v>4298</v>
      </c>
      <c r="D2412" t="s">
        <v>4298</v>
      </c>
      <c r="E2412" t="s">
        <v>4298</v>
      </c>
    </row>
    <row r="2413" spans="1:5" x14ac:dyDescent="0.25">
      <c r="A2413">
        <v>32100011</v>
      </c>
      <c r="B2413" t="s">
        <v>4299</v>
      </c>
      <c r="C2413" t="s">
        <v>4300</v>
      </c>
      <c r="D2413" t="s">
        <v>4300</v>
      </c>
      <c r="E2413" t="s">
        <v>4299</v>
      </c>
    </row>
    <row r="2414" spans="1:5" x14ac:dyDescent="0.25">
      <c r="A2414">
        <v>32100013</v>
      </c>
      <c r="B2414" t="s">
        <v>4301</v>
      </c>
      <c r="C2414" t="s">
        <v>4302</v>
      </c>
      <c r="D2414" t="s">
        <v>4302</v>
      </c>
      <c r="E2414" t="s">
        <v>4301</v>
      </c>
    </row>
    <row r="2415" spans="1:5" x14ac:dyDescent="0.25">
      <c r="A2415">
        <v>32100020</v>
      </c>
      <c r="B2415" t="s">
        <v>4303</v>
      </c>
      <c r="C2415" t="s">
        <v>4304</v>
      </c>
      <c r="D2415" t="s">
        <v>4304</v>
      </c>
      <c r="E2415" t="s">
        <v>4303</v>
      </c>
    </row>
    <row r="2416" spans="1:5" x14ac:dyDescent="0.25">
      <c r="A2416">
        <v>32100021</v>
      </c>
      <c r="B2416" t="s">
        <v>4305</v>
      </c>
      <c r="C2416" t="s">
        <v>4306</v>
      </c>
      <c r="D2416" t="s">
        <v>4306</v>
      </c>
      <c r="E2416" t="s">
        <v>4305</v>
      </c>
    </row>
    <row r="2417" spans="1:5" x14ac:dyDescent="0.25">
      <c r="A2417">
        <v>32100022</v>
      </c>
      <c r="B2417" t="s">
        <v>4307</v>
      </c>
      <c r="C2417" t="s">
        <v>4307</v>
      </c>
      <c r="D2417" t="s">
        <v>4307</v>
      </c>
      <c r="E2417" t="s">
        <v>4307</v>
      </c>
    </row>
    <row r="2418" spans="1:5" x14ac:dyDescent="0.25">
      <c r="A2418">
        <v>32100028</v>
      </c>
      <c r="B2418" t="s">
        <v>4308</v>
      </c>
      <c r="C2418" t="s">
        <v>4308</v>
      </c>
      <c r="D2418" t="s">
        <v>4308</v>
      </c>
      <c r="E2418" t="s">
        <v>4308</v>
      </c>
    </row>
    <row r="2419" spans="1:5" x14ac:dyDescent="0.25">
      <c r="A2419">
        <v>32100029</v>
      </c>
      <c r="B2419" t="s">
        <v>4309</v>
      </c>
      <c r="C2419" t="s">
        <v>4309</v>
      </c>
      <c r="D2419" t="s">
        <v>4309</v>
      </c>
      <c r="E2419" t="s">
        <v>4309</v>
      </c>
    </row>
    <row r="2420" spans="1:5" x14ac:dyDescent="0.25">
      <c r="A2420">
        <v>32100033</v>
      </c>
      <c r="B2420" t="s">
        <v>4310</v>
      </c>
      <c r="C2420" t="s">
        <v>4311</v>
      </c>
      <c r="D2420" t="s">
        <v>4311</v>
      </c>
      <c r="E2420" t="s">
        <v>4310</v>
      </c>
    </row>
    <row r="2421" spans="1:5" x14ac:dyDescent="0.25">
      <c r="A2421">
        <v>32100034</v>
      </c>
      <c r="B2421" t="s">
        <v>4312</v>
      </c>
      <c r="C2421" t="s">
        <v>4313</v>
      </c>
      <c r="D2421" t="s">
        <v>4313</v>
      </c>
      <c r="E2421" t="s">
        <v>4312</v>
      </c>
    </row>
    <row r="2422" spans="1:5" x14ac:dyDescent="0.25">
      <c r="A2422">
        <v>32100035</v>
      </c>
      <c r="B2422" t="s">
        <v>4314</v>
      </c>
      <c r="C2422" t="s">
        <v>4315</v>
      </c>
      <c r="D2422" t="s">
        <v>4315</v>
      </c>
      <c r="E2422" t="s">
        <v>4314</v>
      </c>
    </row>
    <row r="2423" spans="1:5" x14ac:dyDescent="0.25">
      <c r="A2423">
        <v>32100036</v>
      </c>
      <c r="B2423" t="s">
        <v>4316</v>
      </c>
      <c r="C2423" t="s">
        <v>4316</v>
      </c>
      <c r="D2423" t="s">
        <v>4316</v>
      </c>
      <c r="E2423" t="s">
        <v>4316</v>
      </c>
    </row>
    <row r="2424" spans="1:5" x14ac:dyDescent="0.25">
      <c r="A2424">
        <v>32100037</v>
      </c>
      <c r="B2424" t="s">
        <v>4317</v>
      </c>
      <c r="C2424" t="s">
        <v>4317</v>
      </c>
      <c r="D2424" t="s">
        <v>4317</v>
      </c>
      <c r="E2424" t="s">
        <v>4317</v>
      </c>
    </row>
    <row r="2425" spans="1:5" x14ac:dyDescent="0.25">
      <c r="A2425">
        <v>32100038</v>
      </c>
      <c r="B2425" t="s">
        <v>4318</v>
      </c>
      <c r="C2425" t="s">
        <v>4319</v>
      </c>
      <c r="D2425" t="s">
        <v>4319</v>
      </c>
      <c r="E2425" t="s">
        <v>4318</v>
      </c>
    </row>
    <row r="2426" spans="1:5" x14ac:dyDescent="0.25">
      <c r="A2426">
        <v>32100039</v>
      </c>
      <c r="B2426" t="s">
        <v>4320</v>
      </c>
      <c r="C2426" t="s">
        <v>4321</v>
      </c>
      <c r="D2426" t="s">
        <v>4321</v>
      </c>
      <c r="E2426" t="s">
        <v>4320</v>
      </c>
    </row>
    <row r="2427" spans="1:5" x14ac:dyDescent="0.25">
      <c r="A2427">
        <v>32100041</v>
      </c>
      <c r="B2427" t="s">
        <v>4322</v>
      </c>
      <c r="C2427" t="s">
        <v>4323</v>
      </c>
      <c r="D2427" t="s">
        <v>4323</v>
      </c>
      <c r="E2427" t="s">
        <v>4322</v>
      </c>
    </row>
    <row r="2428" spans="1:5" x14ac:dyDescent="0.25">
      <c r="A2428">
        <v>32100042</v>
      </c>
      <c r="B2428" t="s">
        <v>4324</v>
      </c>
      <c r="C2428" t="s">
        <v>4324</v>
      </c>
      <c r="D2428" t="s">
        <v>4324</v>
      </c>
      <c r="E2428" t="s">
        <v>4324</v>
      </c>
    </row>
    <row r="2429" spans="1:5" x14ac:dyDescent="0.25">
      <c r="A2429">
        <v>32100053</v>
      </c>
      <c r="B2429" t="s">
        <v>4325</v>
      </c>
      <c r="C2429" t="s">
        <v>4326</v>
      </c>
      <c r="D2429" t="s">
        <v>4326</v>
      </c>
      <c r="E2429" t="s">
        <v>4325</v>
      </c>
    </row>
    <row r="2430" spans="1:5" x14ac:dyDescent="0.25">
      <c r="A2430">
        <v>32100064</v>
      </c>
      <c r="B2430" t="s">
        <v>4327</v>
      </c>
      <c r="C2430" t="s">
        <v>4328</v>
      </c>
      <c r="D2430" t="s">
        <v>4328</v>
      </c>
      <c r="E2430" t="s">
        <v>4327</v>
      </c>
    </row>
    <row r="2431" spans="1:5" x14ac:dyDescent="0.25">
      <c r="A2431">
        <v>32100081</v>
      </c>
      <c r="B2431" t="s">
        <v>4329</v>
      </c>
      <c r="C2431" t="s">
        <v>4330</v>
      </c>
      <c r="D2431" t="s">
        <v>4330</v>
      </c>
      <c r="E2431" t="s">
        <v>4329</v>
      </c>
    </row>
    <row r="2432" spans="1:5" x14ac:dyDescent="0.25">
      <c r="A2432">
        <v>32100091</v>
      </c>
      <c r="B2432" t="s">
        <v>4331</v>
      </c>
      <c r="C2432" t="s">
        <v>4332</v>
      </c>
      <c r="D2432" t="s">
        <v>4332</v>
      </c>
      <c r="E2432" t="s">
        <v>4331</v>
      </c>
    </row>
    <row r="2433" spans="1:5" x14ac:dyDescent="0.25">
      <c r="A2433">
        <v>32100092</v>
      </c>
      <c r="B2433" t="s">
        <v>4333</v>
      </c>
      <c r="C2433" t="s">
        <v>4334</v>
      </c>
      <c r="D2433" t="s">
        <v>4334</v>
      </c>
      <c r="E2433" t="s">
        <v>4333</v>
      </c>
    </row>
    <row r="2434" spans="1:5" x14ac:dyDescent="0.25">
      <c r="A2434">
        <v>32100095</v>
      </c>
      <c r="B2434" t="s">
        <v>4335</v>
      </c>
      <c r="C2434" t="s">
        <v>4336</v>
      </c>
      <c r="D2434" t="s">
        <v>4336</v>
      </c>
      <c r="E2434" t="s">
        <v>4335</v>
      </c>
    </row>
    <row r="2435" spans="1:5" x14ac:dyDescent="0.25">
      <c r="A2435">
        <v>32100096</v>
      </c>
      <c r="B2435" t="s">
        <v>4337</v>
      </c>
      <c r="C2435" t="s">
        <v>4337</v>
      </c>
      <c r="D2435" t="s">
        <v>4337</v>
      </c>
      <c r="E2435" t="s">
        <v>4337</v>
      </c>
    </row>
    <row r="2436" spans="1:5" x14ac:dyDescent="0.25">
      <c r="A2436">
        <v>32100099</v>
      </c>
      <c r="B2436" t="s">
        <v>4338</v>
      </c>
      <c r="C2436" t="s">
        <v>4338</v>
      </c>
      <c r="D2436" t="s">
        <v>4338</v>
      </c>
      <c r="E2436" t="s">
        <v>4338</v>
      </c>
    </row>
    <row r="2437" spans="1:5" x14ac:dyDescent="0.25">
      <c r="A2437">
        <v>32100100</v>
      </c>
      <c r="B2437" t="s">
        <v>4339</v>
      </c>
      <c r="C2437" t="s">
        <v>4340</v>
      </c>
      <c r="D2437" t="s">
        <v>4340</v>
      </c>
      <c r="E2437" t="s">
        <v>4339</v>
      </c>
    </row>
    <row r="2438" spans="1:5" x14ac:dyDescent="0.25">
      <c r="A2438">
        <v>32100101</v>
      </c>
      <c r="B2438" t="s">
        <v>4341</v>
      </c>
      <c r="C2438" t="s">
        <v>4342</v>
      </c>
      <c r="D2438" t="s">
        <v>4342</v>
      </c>
      <c r="E2438" t="s">
        <v>4341</v>
      </c>
    </row>
    <row r="2439" spans="1:5" x14ac:dyDescent="0.25">
      <c r="A2439">
        <v>32100102</v>
      </c>
      <c r="B2439" t="s">
        <v>4343</v>
      </c>
      <c r="C2439" t="s">
        <v>4344</v>
      </c>
      <c r="D2439" t="s">
        <v>4344</v>
      </c>
      <c r="E2439" t="s">
        <v>4343</v>
      </c>
    </row>
    <row r="2440" spans="1:5" x14ac:dyDescent="0.25">
      <c r="A2440">
        <v>32100103</v>
      </c>
      <c r="B2440" t="s">
        <v>4345</v>
      </c>
      <c r="C2440" t="s">
        <v>4346</v>
      </c>
      <c r="D2440" t="s">
        <v>4346</v>
      </c>
      <c r="E2440" t="s">
        <v>4345</v>
      </c>
    </row>
    <row r="2441" spans="1:5" x14ac:dyDescent="0.25">
      <c r="A2441">
        <v>32100108</v>
      </c>
      <c r="B2441" t="s">
        <v>724</v>
      </c>
      <c r="C2441" t="s">
        <v>426</v>
      </c>
      <c r="D2441" t="s">
        <v>426</v>
      </c>
      <c r="E2441" t="s">
        <v>724</v>
      </c>
    </row>
    <row r="2442" spans="1:5" x14ac:dyDescent="0.25">
      <c r="A2442">
        <v>32200029</v>
      </c>
      <c r="B2442" t="s">
        <v>4347</v>
      </c>
      <c r="C2442" t="s">
        <v>4348</v>
      </c>
      <c r="D2442" t="s">
        <v>4348</v>
      </c>
      <c r="E2442" t="s">
        <v>4347</v>
      </c>
    </row>
    <row r="2443" spans="1:5" x14ac:dyDescent="0.25">
      <c r="A2443">
        <v>35000010</v>
      </c>
      <c r="B2443" t="s">
        <v>4349</v>
      </c>
      <c r="C2443" t="s">
        <v>4350</v>
      </c>
      <c r="D2443" t="s">
        <v>4350</v>
      </c>
      <c r="E2443" t="s">
        <v>4349</v>
      </c>
    </row>
    <row r="2444" spans="1:5" x14ac:dyDescent="0.25">
      <c r="A2444">
        <v>35000015</v>
      </c>
      <c r="B2444" t="s">
        <v>4351</v>
      </c>
      <c r="C2444" t="s">
        <v>4352</v>
      </c>
      <c r="D2444" t="s">
        <v>4352</v>
      </c>
      <c r="E2444" t="s">
        <v>4351</v>
      </c>
    </row>
    <row r="2445" spans="1:5" x14ac:dyDescent="0.25">
      <c r="A2445">
        <v>35000027</v>
      </c>
      <c r="B2445" t="s">
        <v>4353</v>
      </c>
      <c r="C2445" t="s">
        <v>4354</v>
      </c>
      <c r="D2445" t="s">
        <v>4354</v>
      </c>
      <c r="E2445" t="s">
        <v>4353</v>
      </c>
    </row>
    <row r="2446" spans="1:5" x14ac:dyDescent="0.25">
      <c r="A2446">
        <v>35000031</v>
      </c>
      <c r="B2446" t="s">
        <v>4355</v>
      </c>
      <c r="C2446" t="s">
        <v>4356</v>
      </c>
      <c r="D2446" t="s">
        <v>4356</v>
      </c>
      <c r="E2446" t="s">
        <v>4355</v>
      </c>
    </row>
    <row r="2447" spans="1:5" x14ac:dyDescent="0.25">
      <c r="A2447">
        <v>35000038</v>
      </c>
      <c r="B2447" t="s">
        <v>4357</v>
      </c>
      <c r="C2447" t="s">
        <v>4358</v>
      </c>
      <c r="D2447" t="s">
        <v>4358</v>
      </c>
      <c r="E2447" t="s">
        <v>4357</v>
      </c>
    </row>
    <row r="2448" spans="1:5" x14ac:dyDescent="0.25">
      <c r="A2448">
        <v>35000040</v>
      </c>
      <c r="B2448" t="s">
        <v>4359</v>
      </c>
      <c r="C2448" t="s">
        <v>4359</v>
      </c>
      <c r="D2448" t="s">
        <v>4359</v>
      </c>
      <c r="E2448" t="s">
        <v>4359</v>
      </c>
    </row>
    <row r="2449" spans="1:5" x14ac:dyDescent="0.25">
      <c r="A2449">
        <v>35000161</v>
      </c>
      <c r="B2449" t="s">
        <v>4360</v>
      </c>
      <c r="C2449" t="s">
        <v>4361</v>
      </c>
      <c r="D2449" t="s">
        <v>4361</v>
      </c>
      <c r="E2449" t="s">
        <v>4360</v>
      </c>
    </row>
    <row r="2450" spans="1:5" x14ac:dyDescent="0.25">
      <c r="A2450">
        <v>35000163</v>
      </c>
      <c r="B2450" t="s">
        <v>4362</v>
      </c>
      <c r="C2450" t="s">
        <v>4363</v>
      </c>
      <c r="D2450" t="s">
        <v>4363</v>
      </c>
      <c r="E2450" t="s">
        <v>4362</v>
      </c>
    </row>
    <row r="2451" spans="1:5" x14ac:dyDescent="0.25">
      <c r="A2451">
        <v>35000164</v>
      </c>
      <c r="B2451" t="s">
        <v>4364</v>
      </c>
      <c r="C2451" t="s">
        <v>4365</v>
      </c>
      <c r="D2451" t="s">
        <v>4365</v>
      </c>
      <c r="E2451" t="s">
        <v>4364</v>
      </c>
    </row>
    <row r="2452" spans="1:5" x14ac:dyDescent="0.25">
      <c r="A2452">
        <v>35000165</v>
      </c>
      <c r="B2452" t="s">
        <v>4366</v>
      </c>
      <c r="C2452" t="s">
        <v>4367</v>
      </c>
      <c r="D2452" t="s">
        <v>4367</v>
      </c>
      <c r="E2452" t="s">
        <v>4366</v>
      </c>
    </row>
    <row r="2453" spans="1:5" x14ac:dyDescent="0.25">
      <c r="A2453">
        <v>35000166</v>
      </c>
      <c r="B2453" t="s">
        <v>4368</v>
      </c>
      <c r="C2453" t="s">
        <v>4369</v>
      </c>
      <c r="D2453" t="s">
        <v>4369</v>
      </c>
      <c r="E2453" t="s">
        <v>4368</v>
      </c>
    </row>
    <row r="2454" spans="1:5" x14ac:dyDescent="0.25">
      <c r="A2454">
        <v>35000167</v>
      </c>
      <c r="B2454" t="s">
        <v>4370</v>
      </c>
      <c r="C2454" t="s">
        <v>4371</v>
      </c>
      <c r="D2454" t="s">
        <v>4371</v>
      </c>
      <c r="E2454" t="s">
        <v>4370</v>
      </c>
    </row>
    <row r="2455" spans="1:5" x14ac:dyDescent="0.25">
      <c r="A2455">
        <v>35000168</v>
      </c>
      <c r="B2455" t="s">
        <v>4372</v>
      </c>
      <c r="C2455" t="s">
        <v>4372</v>
      </c>
      <c r="D2455" t="s">
        <v>4372</v>
      </c>
      <c r="E2455" t="s">
        <v>4372</v>
      </c>
    </row>
    <row r="2456" spans="1:5" x14ac:dyDescent="0.25">
      <c r="A2456">
        <v>35000169</v>
      </c>
      <c r="B2456" t="s">
        <v>4373</v>
      </c>
      <c r="C2456" t="s">
        <v>4374</v>
      </c>
      <c r="D2456" t="s">
        <v>4374</v>
      </c>
      <c r="E2456" t="s">
        <v>4373</v>
      </c>
    </row>
    <row r="2457" spans="1:5" x14ac:dyDescent="0.25">
      <c r="A2457">
        <v>35000170</v>
      </c>
      <c r="B2457" t="s">
        <v>4375</v>
      </c>
      <c r="C2457" t="s">
        <v>4376</v>
      </c>
      <c r="D2457" t="s">
        <v>4376</v>
      </c>
      <c r="E2457" t="s">
        <v>4375</v>
      </c>
    </row>
    <row r="2458" spans="1:5" x14ac:dyDescent="0.25">
      <c r="A2458">
        <v>35000171</v>
      </c>
      <c r="B2458" t="s">
        <v>4377</v>
      </c>
      <c r="C2458" t="s">
        <v>4378</v>
      </c>
      <c r="D2458" t="s">
        <v>4378</v>
      </c>
      <c r="E2458" t="s">
        <v>4377</v>
      </c>
    </row>
    <row r="2459" spans="1:5" x14ac:dyDescent="0.25">
      <c r="A2459">
        <v>35000172</v>
      </c>
      <c r="B2459" t="s">
        <v>4379</v>
      </c>
      <c r="C2459" t="s">
        <v>4378</v>
      </c>
      <c r="D2459" t="s">
        <v>4378</v>
      </c>
      <c r="E2459" t="s">
        <v>4379</v>
      </c>
    </row>
    <row r="2460" spans="1:5" x14ac:dyDescent="0.25">
      <c r="A2460">
        <v>35000174</v>
      </c>
      <c r="B2460" t="s">
        <v>4380</v>
      </c>
      <c r="C2460" t="s">
        <v>4381</v>
      </c>
      <c r="D2460" t="s">
        <v>4381</v>
      </c>
      <c r="E2460" t="s">
        <v>4380</v>
      </c>
    </row>
    <row r="2461" spans="1:5" x14ac:dyDescent="0.25">
      <c r="A2461">
        <v>35000175</v>
      </c>
      <c r="B2461" t="s">
        <v>4382</v>
      </c>
      <c r="C2461" t="s">
        <v>4371</v>
      </c>
      <c r="D2461" t="s">
        <v>4371</v>
      </c>
      <c r="E2461" t="s">
        <v>4382</v>
      </c>
    </row>
    <row r="2462" spans="1:5" x14ac:dyDescent="0.25">
      <c r="A2462">
        <v>35000176</v>
      </c>
      <c r="B2462" t="s">
        <v>4383</v>
      </c>
      <c r="C2462" t="s">
        <v>4384</v>
      </c>
      <c r="D2462" t="s">
        <v>4384</v>
      </c>
      <c r="E2462" t="s">
        <v>4383</v>
      </c>
    </row>
    <row r="2463" spans="1:5" x14ac:dyDescent="0.25">
      <c r="A2463">
        <v>35000177</v>
      </c>
      <c r="B2463" t="s">
        <v>4385</v>
      </c>
      <c r="C2463" t="s">
        <v>4386</v>
      </c>
      <c r="D2463" t="s">
        <v>4386</v>
      </c>
      <c r="E2463" t="s">
        <v>4385</v>
      </c>
    </row>
    <row r="2464" spans="1:5" x14ac:dyDescent="0.25">
      <c r="A2464">
        <v>35000178</v>
      </c>
      <c r="B2464" t="s">
        <v>4387</v>
      </c>
      <c r="C2464" t="s">
        <v>4388</v>
      </c>
      <c r="D2464" t="s">
        <v>4388</v>
      </c>
      <c r="E2464" t="s">
        <v>4387</v>
      </c>
    </row>
    <row r="2465" spans="1:5" x14ac:dyDescent="0.25">
      <c r="A2465">
        <v>35000179</v>
      </c>
      <c r="B2465" t="s">
        <v>4389</v>
      </c>
      <c r="C2465" t="s">
        <v>4390</v>
      </c>
      <c r="D2465" t="s">
        <v>4390</v>
      </c>
      <c r="E2465" t="s">
        <v>4389</v>
      </c>
    </row>
    <row r="2466" spans="1:5" x14ac:dyDescent="0.25">
      <c r="A2466">
        <v>35000181</v>
      </c>
      <c r="B2466" t="s">
        <v>4391</v>
      </c>
      <c r="C2466" t="s">
        <v>4392</v>
      </c>
      <c r="D2466" t="s">
        <v>4392</v>
      </c>
      <c r="E2466" t="s">
        <v>4391</v>
      </c>
    </row>
    <row r="2467" spans="1:5" x14ac:dyDescent="0.25">
      <c r="A2467">
        <v>35000183</v>
      </c>
      <c r="B2467" t="s">
        <v>4393</v>
      </c>
      <c r="C2467" t="s">
        <v>4394</v>
      </c>
      <c r="D2467" t="s">
        <v>4394</v>
      </c>
      <c r="E2467" t="s">
        <v>4393</v>
      </c>
    </row>
    <row r="2468" spans="1:5" x14ac:dyDescent="0.25">
      <c r="A2468">
        <v>35000184</v>
      </c>
      <c r="B2468" t="s">
        <v>4395</v>
      </c>
      <c r="C2468" t="s">
        <v>4395</v>
      </c>
      <c r="D2468" t="s">
        <v>4395</v>
      </c>
      <c r="E2468" t="s">
        <v>4395</v>
      </c>
    </row>
    <row r="2469" spans="1:5" x14ac:dyDescent="0.25">
      <c r="A2469">
        <v>35000186</v>
      </c>
      <c r="B2469" t="s">
        <v>4396</v>
      </c>
      <c r="C2469" t="s">
        <v>4397</v>
      </c>
      <c r="D2469" t="s">
        <v>4397</v>
      </c>
      <c r="E2469" t="s">
        <v>4396</v>
      </c>
    </row>
    <row r="2470" spans="1:5" x14ac:dyDescent="0.25">
      <c r="A2470">
        <v>35000188</v>
      </c>
      <c r="B2470" t="s">
        <v>4398</v>
      </c>
      <c r="C2470" t="s">
        <v>4399</v>
      </c>
      <c r="D2470" t="s">
        <v>4399</v>
      </c>
      <c r="E2470" t="s">
        <v>4398</v>
      </c>
    </row>
    <row r="2471" spans="1:5" x14ac:dyDescent="0.25">
      <c r="A2471">
        <v>35000190</v>
      </c>
      <c r="B2471" t="s">
        <v>4400</v>
      </c>
      <c r="C2471" t="s">
        <v>4401</v>
      </c>
      <c r="D2471" t="s">
        <v>4401</v>
      </c>
      <c r="E2471" t="s">
        <v>4400</v>
      </c>
    </row>
    <row r="2472" spans="1:5" x14ac:dyDescent="0.25">
      <c r="A2472">
        <v>35000191</v>
      </c>
      <c r="B2472" t="s">
        <v>4402</v>
      </c>
      <c r="C2472" t="s">
        <v>4403</v>
      </c>
      <c r="D2472" t="s">
        <v>4403</v>
      </c>
      <c r="E2472" t="s">
        <v>4402</v>
      </c>
    </row>
    <row r="2473" spans="1:5" x14ac:dyDescent="0.25">
      <c r="A2473">
        <v>35000192</v>
      </c>
      <c r="B2473" t="s">
        <v>4404</v>
      </c>
      <c r="C2473" t="s">
        <v>4405</v>
      </c>
      <c r="D2473" t="s">
        <v>4405</v>
      </c>
      <c r="E2473" t="s">
        <v>4404</v>
      </c>
    </row>
    <row r="2474" spans="1:5" x14ac:dyDescent="0.25">
      <c r="A2474">
        <v>35000193</v>
      </c>
      <c r="B2474" t="s">
        <v>4406</v>
      </c>
      <c r="C2474" t="s">
        <v>4407</v>
      </c>
      <c r="D2474" t="s">
        <v>4407</v>
      </c>
      <c r="E2474" t="s">
        <v>4406</v>
      </c>
    </row>
    <row r="2475" spans="1:5" x14ac:dyDescent="0.25">
      <c r="A2475">
        <v>35000194</v>
      </c>
      <c r="B2475" t="s">
        <v>4408</v>
      </c>
      <c r="C2475" t="s">
        <v>4409</v>
      </c>
      <c r="D2475" t="s">
        <v>4409</v>
      </c>
      <c r="E2475" t="s">
        <v>4408</v>
      </c>
    </row>
    <row r="2476" spans="1:5" x14ac:dyDescent="0.25">
      <c r="A2476">
        <v>35000195</v>
      </c>
      <c r="B2476" t="s">
        <v>4410</v>
      </c>
      <c r="C2476" t="s">
        <v>4405</v>
      </c>
      <c r="D2476" t="s">
        <v>4405</v>
      </c>
      <c r="E2476" t="s">
        <v>4410</v>
      </c>
    </row>
    <row r="2477" spans="1:5" x14ac:dyDescent="0.25">
      <c r="A2477">
        <v>35000196</v>
      </c>
      <c r="B2477" t="s">
        <v>4411</v>
      </c>
      <c r="C2477" t="s">
        <v>4405</v>
      </c>
      <c r="D2477" t="s">
        <v>4405</v>
      </c>
      <c r="E2477" t="s">
        <v>4411</v>
      </c>
    </row>
    <row r="2478" spans="1:5" x14ac:dyDescent="0.25">
      <c r="A2478">
        <v>35000198</v>
      </c>
      <c r="B2478" t="s">
        <v>4412</v>
      </c>
      <c r="C2478" t="s">
        <v>4413</v>
      </c>
      <c r="D2478" t="s">
        <v>4413</v>
      </c>
      <c r="E2478" t="s">
        <v>4412</v>
      </c>
    </row>
    <row r="2479" spans="1:5" x14ac:dyDescent="0.25">
      <c r="A2479">
        <v>35000199</v>
      </c>
      <c r="B2479" t="s">
        <v>4414</v>
      </c>
      <c r="C2479" t="s">
        <v>4415</v>
      </c>
      <c r="D2479" t="s">
        <v>4415</v>
      </c>
      <c r="E2479" t="s">
        <v>4414</v>
      </c>
    </row>
    <row r="2480" spans="1:5" x14ac:dyDescent="0.25">
      <c r="A2480">
        <v>35000200</v>
      </c>
      <c r="B2480" t="s">
        <v>4416</v>
      </c>
      <c r="C2480" t="s">
        <v>4417</v>
      </c>
      <c r="D2480" t="s">
        <v>4417</v>
      </c>
      <c r="E2480" t="s">
        <v>4416</v>
      </c>
    </row>
    <row r="2481" spans="1:5" x14ac:dyDescent="0.25">
      <c r="A2481">
        <v>35000201</v>
      </c>
      <c r="B2481" t="s">
        <v>4418</v>
      </c>
      <c r="C2481" t="s">
        <v>4419</v>
      </c>
      <c r="D2481" t="s">
        <v>4419</v>
      </c>
      <c r="E2481" t="s">
        <v>4418</v>
      </c>
    </row>
    <row r="2482" spans="1:5" x14ac:dyDescent="0.25">
      <c r="A2482">
        <v>35000202</v>
      </c>
      <c r="B2482" t="s">
        <v>4420</v>
      </c>
      <c r="C2482" t="s">
        <v>4421</v>
      </c>
      <c r="D2482" t="s">
        <v>4421</v>
      </c>
      <c r="E2482" t="s">
        <v>4420</v>
      </c>
    </row>
    <row r="2483" spans="1:5" x14ac:dyDescent="0.25">
      <c r="A2483">
        <v>35000203</v>
      </c>
      <c r="B2483" t="s">
        <v>4422</v>
      </c>
      <c r="C2483" t="s">
        <v>4423</v>
      </c>
      <c r="D2483" t="s">
        <v>4423</v>
      </c>
      <c r="E2483" t="s">
        <v>4422</v>
      </c>
    </row>
    <row r="2484" spans="1:5" x14ac:dyDescent="0.25">
      <c r="A2484">
        <v>35000204</v>
      </c>
      <c r="B2484" t="s">
        <v>4424</v>
      </c>
      <c r="C2484" t="s">
        <v>4425</v>
      </c>
      <c r="D2484" t="s">
        <v>4425</v>
      </c>
      <c r="E2484" t="s">
        <v>4424</v>
      </c>
    </row>
    <row r="2485" spans="1:5" x14ac:dyDescent="0.25">
      <c r="A2485">
        <v>35000207</v>
      </c>
      <c r="B2485" t="s">
        <v>4426</v>
      </c>
      <c r="C2485" t="s">
        <v>4427</v>
      </c>
      <c r="D2485" t="s">
        <v>4427</v>
      </c>
      <c r="E2485" t="s">
        <v>4426</v>
      </c>
    </row>
    <row r="2486" spans="1:5" x14ac:dyDescent="0.25">
      <c r="A2486">
        <v>35000208</v>
      </c>
      <c r="B2486" t="s">
        <v>4428</v>
      </c>
      <c r="C2486" t="s">
        <v>4428</v>
      </c>
      <c r="D2486" t="s">
        <v>4428</v>
      </c>
      <c r="E2486" t="s">
        <v>4428</v>
      </c>
    </row>
    <row r="2487" spans="1:5" x14ac:dyDescent="0.25">
      <c r="A2487">
        <v>35000209</v>
      </c>
      <c r="B2487" t="s">
        <v>4429</v>
      </c>
      <c r="C2487" t="s">
        <v>4430</v>
      </c>
      <c r="D2487" t="s">
        <v>4430</v>
      </c>
      <c r="E2487" t="s">
        <v>4429</v>
      </c>
    </row>
    <row r="2488" spans="1:5" x14ac:dyDescent="0.25">
      <c r="A2488">
        <v>35000210</v>
      </c>
      <c r="B2488" t="s">
        <v>4431</v>
      </c>
      <c r="C2488" t="s">
        <v>4432</v>
      </c>
      <c r="D2488" t="s">
        <v>4432</v>
      </c>
      <c r="E2488" t="s">
        <v>4431</v>
      </c>
    </row>
    <row r="2489" spans="1:5" x14ac:dyDescent="0.25">
      <c r="A2489">
        <v>35000211</v>
      </c>
      <c r="B2489" t="s">
        <v>4433</v>
      </c>
      <c r="C2489" t="s">
        <v>4434</v>
      </c>
      <c r="D2489" t="s">
        <v>4434</v>
      </c>
      <c r="E2489" t="s">
        <v>4433</v>
      </c>
    </row>
    <row r="2490" spans="1:5" x14ac:dyDescent="0.25">
      <c r="A2490">
        <v>35000212</v>
      </c>
      <c r="B2490" t="s">
        <v>4435</v>
      </c>
      <c r="C2490" t="s">
        <v>4436</v>
      </c>
      <c r="D2490" t="s">
        <v>4436</v>
      </c>
      <c r="E2490" t="s">
        <v>4435</v>
      </c>
    </row>
    <row r="2491" spans="1:5" x14ac:dyDescent="0.25">
      <c r="A2491">
        <v>35000213</v>
      </c>
      <c r="B2491" t="s">
        <v>4437</v>
      </c>
      <c r="C2491" t="s">
        <v>4438</v>
      </c>
      <c r="D2491" t="s">
        <v>4438</v>
      </c>
      <c r="E2491" t="s">
        <v>4437</v>
      </c>
    </row>
    <row r="2492" spans="1:5" x14ac:dyDescent="0.25">
      <c r="A2492">
        <v>35000214</v>
      </c>
      <c r="B2492" t="s">
        <v>4439</v>
      </c>
      <c r="C2492" t="s">
        <v>4439</v>
      </c>
      <c r="D2492" t="s">
        <v>4439</v>
      </c>
      <c r="E2492" t="s">
        <v>4439</v>
      </c>
    </row>
    <row r="2493" spans="1:5" x14ac:dyDescent="0.25">
      <c r="A2493">
        <v>35000215</v>
      </c>
      <c r="B2493" t="s">
        <v>4440</v>
      </c>
      <c r="C2493" t="s">
        <v>4441</v>
      </c>
      <c r="D2493" t="s">
        <v>4441</v>
      </c>
      <c r="E2493" t="s">
        <v>4440</v>
      </c>
    </row>
    <row r="2494" spans="1:5" x14ac:dyDescent="0.25">
      <c r="A2494">
        <v>35000216</v>
      </c>
      <c r="B2494" t="s">
        <v>4442</v>
      </c>
      <c r="C2494" t="s">
        <v>4443</v>
      </c>
      <c r="D2494" t="s">
        <v>4443</v>
      </c>
      <c r="E2494" t="s">
        <v>4442</v>
      </c>
    </row>
    <row r="2495" spans="1:5" x14ac:dyDescent="0.25">
      <c r="A2495">
        <v>35000217</v>
      </c>
      <c r="B2495" t="s">
        <v>4444</v>
      </c>
      <c r="C2495" t="s">
        <v>4445</v>
      </c>
      <c r="D2495" t="s">
        <v>4445</v>
      </c>
      <c r="E2495" t="s">
        <v>4444</v>
      </c>
    </row>
    <row r="2496" spans="1:5" x14ac:dyDescent="0.25">
      <c r="A2496">
        <v>35000218</v>
      </c>
      <c r="B2496" t="s">
        <v>4446</v>
      </c>
      <c r="C2496" t="s">
        <v>4447</v>
      </c>
      <c r="D2496" t="s">
        <v>4447</v>
      </c>
      <c r="E2496" t="s">
        <v>4446</v>
      </c>
    </row>
    <row r="2497" spans="1:5" x14ac:dyDescent="0.25">
      <c r="A2497">
        <v>35000221</v>
      </c>
      <c r="B2497" t="s">
        <v>4448</v>
      </c>
      <c r="C2497" t="s">
        <v>4449</v>
      </c>
      <c r="D2497" t="s">
        <v>4449</v>
      </c>
      <c r="E2497" t="s">
        <v>4448</v>
      </c>
    </row>
    <row r="2498" spans="1:5" x14ac:dyDescent="0.25">
      <c r="A2498">
        <v>35000222</v>
      </c>
      <c r="B2498" t="s">
        <v>4450</v>
      </c>
      <c r="C2498" t="s">
        <v>4451</v>
      </c>
      <c r="D2498" t="s">
        <v>4451</v>
      </c>
      <c r="E2498" t="s">
        <v>4450</v>
      </c>
    </row>
    <row r="2499" spans="1:5" x14ac:dyDescent="0.25">
      <c r="A2499">
        <v>35000223</v>
      </c>
      <c r="B2499" t="s">
        <v>4452</v>
      </c>
      <c r="C2499" t="s">
        <v>4453</v>
      </c>
      <c r="D2499" t="s">
        <v>4453</v>
      </c>
      <c r="E2499" t="s">
        <v>4452</v>
      </c>
    </row>
    <row r="2500" spans="1:5" x14ac:dyDescent="0.25">
      <c r="A2500">
        <v>35000224</v>
      </c>
      <c r="B2500" t="s">
        <v>4454</v>
      </c>
      <c r="C2500" t="s">
        <v>4455</v>
      </c>
      <c r="D2500" t="s">
        <v>4455</v>
      </c>
      <c r="E2500" t="s">
        <v>4454</v>
      </c>
    </row>
    <row r="2501" spans="1:5" x14ac:dyDescent="0.25">
      <c r="A2501">
        <v>35000225</v>
      </c>
      <c r="B2501" t="s">
        <v>4456</v>
      </c>
      <c r="C2501" t="s">
        <v>4457</v>
      </c>
      <c r="D2501" t="s">
        <v>4457</v>
      </c>
      <c r="E2501" t="s">
        <v>4456</v>
      </c>
    </row>
    <row r="2502" spans="1:5" x14ac:dyDescent="0.25">
      <c r="A2502">
        <v>35000226</v>
      </c>
      <c r="B2502" t="s">
        <v>4458</v>
      </c>
      <c r="C2502" t="s">
        <v>4459</v>
      </c>
      <c r="D2502" t="s">
        <v>4459</v>
      </c>
      <c r="E2502" t="s">
        <v>4458</v>
      </c>
    </row>
    <row r="2503" spans="1:5" x14ac:dyDescent="0.25">
      <c r="A2503">
        <v>35000227</v>
      </c>
      <c r="B2503" t="s">
        <v>4460</v>
      </c>
      <c r="C2503" t="s">
        <v>4461</v>
      </c>
      <c r="D2503" t="s">
        <v>4461</v>
      </c>
      <c r="E2503" t="s">
        <v>4460</v>
      </c>
    </row>
    <row r="2504" spans="1:5" x14ac:dyDescent="0.25">
      <c r="A2504">
        <v>35000228</v>
      </c>
      <c r="B2504" t="s">
        <v>4462</v>
      </c>
      <c r="C2504" t="s">
        <v>4463</v>
      </c>
      <c r="D2504" t="s">
        <v>4463</v>
      </c>
      <c r="E2504" t="s">
        <v>4462</v>
      </c>
    </row>
    <row r="2505" spans="1:5" x14ac:dyDescent="0.25">
      <c r="A2505">
        <v>35000230</v>
      </c>
      <c r="B2505" t="s">
        <v>4464</v>
      </c>
      <c r="C2505" t="s">
        <v>4465</v>
      </c>
      <c r="D2505" t="s">
        <v>4465</v>
      </c>
      <c r="E2505" t="s">
        <v>4464</v>
      </c>
    </row>
    <row r="2506" spans="1:5" x14ac:dyDescent="0.25">
      <c r="A2506">
        <v>35000231</v>
      </c>
      <c r="B2506" t="s">
        <v>4466</v>
      </c>
      <c r="C2506" t="s">
        <v>4467</v>
      </c>
      <c r="D2506" t="s">
        <v>4467</v>
      </c>
      <c r="E2506" t="s">
        <v>4466</v>
      </c>
    </row>
    <row r="2507" spans="1:5" x14ac:dyDescent="0.25">
      <c r="A2507">
        <v>35000232</v>
      </c>
      <c r="B2507" t="s">
        <v>4468</v>
      </c>
      <c r="C2507" t="s">
        <v>4469</v>
      </c>
      <c r="D2507" t="s">
        <v>4469</v>
      </c>
      <c r="E2507" t="s">
        <v>4468</v>
      </c>
    </row>
    <row r="2508" spans="1:5" x14ac:dyDescent="0.25">
      <c r="A2508">
        <v>35000233</v>
      </c>
      <c r="B2508" t="s">
        <v>4470</v>
      </c>
      <c r="C2508" t="s">
        <v>4471</v>
      </c>
      <c r="D2508" t="s">
        <v>4471</v>
      </c>
      <c r="E2508" t="s">
        <v>4470</v>
      </c>
    </row>
    <row r="2509" spans="1:5" x14ac:dyDescent="0.25">
      <c r="A2509">
        <v>35000234</v>
      </c>
      <c r="B2509" t="s">
        <v>4472</v>
      </c>
      <c r="C2509" t="s">
        <v>4473</v>
      </c>
      <c r="D2509" t="s">
        <v>4473</v>
      </c>
      <c r="E2509" t="s">
        <v>4472</v>
      </c>
    </row>
    <row r="2510" spans="1:5" x14ac:dyDescent="0.25">
      <c r="A2510">
        <v>35000235</v>
      </c>
      <c r="B2510" t="s">
        <v>4474</v>
      </c>
      <c r="C2510" t="s">
        <v>4475</v>
      </c>
      <c r="D2510" t="s">
        <v>4475</v>
      </c>
      <c r="E2510" t="s">
        <v>4474</v>
      </c>
    </row>
    <row r="2511" spans="1:5" x14ac:dyDescent="0.25">
      <c r="A2511">
        <v>35000239</v>
      </c>
      <c r="B2511" t="s">
        <v>4476</v>
      </c>
      <c r="C2511" t="s">
        <v>4477</v>
      </c>
      <c r="D2511" t="s">
        <v>4477</v>
      </c>
      <c r="E2511" t="s">
        <v>4476</v>
      </c>
    </row>
    <row r="2512" spans="1:5" x14ac:dyDescent="0.25">
      <c r="A2512">
        <v>35000241</v>
      </c>
      <c r="B2512" t="s">
        <v>4478</v>
      </c>
      <c r="C2512" t="s">
        <v>4479</v>
      </c>
      <c r="D2512" t="s">
        <v>4479</v>
      </c>
      <c r="E2512" t="s">
        <v>4478</v>
      </c>
    </row>
    <row r="2513" spans="1:5" x14ac:dyDescent="0.25">
      <c r="A2513">
        <v>35000242</v>
      </c>
      <c r="B2513" t="s">
        <v>4480</v>
      </c>
      <c r="C2513" t="s">
        <v>4479</v>
      </c>
      <c r="D2513" t="s">
        <v>4479</v>
      </c>
      <c r="E2513" t="s">
        <v>4480</v>
      </c>
    </row>
    <row r="2514" spans="1:5" x14ac:dyDescent="0.25">
      <c r="A2514">
        <v>35000243</v>
      </c>
      <c r="B2514" t="s">
        <v>4481</v>
      </c>
      <c r="C2514" t="s">
        <v>4482</v>
      </c>
      <c r="D2514" t="s">
        <v>4482</v>
      </c>
      <c r="E2514" t="s">
        <v>4481</v>
      </c>
    </row>
    <row r="2515" spans="1:5" x14ac:dyDescent="0.25">
      <c r="A2515">
        <v>35000244</v>
      </c>
      <c r="B2515" t="s">
        <v>4483</v>
      </c>
      <c r="C2515" t="s">
        <v>4479</v>
      </c>
      <c r="D2515" t="s">
        <v>4479</v>
      </c>
      <c r="E2515" t="s">
        <v>4483</v>
      </c>
    </row>
    <row r="2516" spans="1:5" x14ac:dyDescent="0.25">
      <c r="A2516">
        <v>35000245</v>
      </c>
      <c r="B2516" t="s">
        <v>4484</v>
      </c>
      <c r="C2516" t="s">
        <v>4485</v>
      </c>
      <c r="D2516" t="s">
        <v>4485</v>
      </c>
      <c r="E2516" t="s">
        <v>4484</v>
      </c>
    </row>
    <row r="2517" spans="1:5" x14ac:dyDescent="0.25">
      <c r="A2517">
        <v>35000246</v>
      </c>
      <c r="B2517" t="s">
        <v>4486</v>
      </c>
      <c r="C2517" t="s">
        <v>4487</v>
      </c>
      <c r="D2517" t="s">
        <v>4487</v>
      </c>
      <c r="E2517" t="s">
        <v>4486</v>
      </c>
    </row>
    <row r="2518" spans="1:5" x14ac:dyDescent="0.25">
      <c r="A2518">
        <v>35000247</v>
      </c>
      <c r="B2518" t="s">
        <v>4488</v>
      </c>
      <c r="C2518" t="s">
        <v>4489</v>
      </c>
      <c r="D2518" t="s">
        <v>4489</v>
      </c>
      <c r="E2518" t="s">
        <v>4488</v>
      </c>
    </row>
    <row r="2519" spans="1:5" x14ac:dyDescent="0.25">
      <c r="A2519">
        <v>35000252</v>
      </c>
      <c r="B2519" t="s">
        <v>4490</v>
      </c>
      <c r="C2519" t="s">
        <v>4491</v>
      </c>
      <c r="D2519" t="s">
        <v>4491</v>
      </c>
      <c r="E2519" t="s">
        <v>4490</v>
      </c>
    </row>
    <row r="2520" spans="1:5" x14ac:dyDescent="0.25">
      <c r="A2520">
        <v>35000253</v>
      </c>
      <c r="B2520" t="s">
        <v>4492</v>
      </c>
      <c r="C2520" t="s">
        <v>4493</v>
      </c>
      <c r="D2520" t="s">
        <v>4493</v>
      </c>
      <c r="E2520" t="s">
        <v>4492</v>
      </c>
    </row>
    <row r="2521" spans="1:5" x14ac:dyDescent="0.25">
      <c r="A2521">
        <v>35000255</v>
      </c>
      <c r="B2521" t="s">
        <v>4494</v>
      </c>
      <c r="C2521" t="s">
        <v>4495</v>
      </c>
      <c r="D2521" t="s">
        <v>4495</v>
      </c>
      <c r="E2521" t="s">
        <v>4494</v>
      </c>
    </row>
    <row r="2522" spans="1:5" x14ac:dyDescent="0.25">
      <c r="A2522">
        <v>35000256</v>
      </c>
      <c r="B2522" t="s">
        <v>4496</v>
      </c>
      <c r="C2522" t="s">
        <v>4497</v>
      </c>
      <c r="D2522" t="s">
        <v>4497</v>
      </c>
      <c r="E2522" t="s">
        <v>4496</v>
      </c>
    </row>
    <row r="2523" spans="1:5" x14ac:dyDescent="0.25">
      <c r="A2523">
        <v>35000257</v>
      </c>
      <c r="B2523" t="s">
        <v>4498</v>
      </c>
      <c r="C2523" t="s">
        <v>4499</v>
      </c>
      <c r="D2523" t="s">
        <v>4499</v>
      </c>
      <c r="E2523" t="s">
        <v>4498</v>
      </c>
    </row>
    <row r="2524" spans="1:5" x14ac:dyDescent="0.25">
      <c r="A2524">
        <v>35000258</v>
      </c>
      <c r="B2524" t="s">
        <v>4500</v>
      </c>
      <c r="C2524" t="s">
        <v>4501</v>
      </c>
      <c r="D2524" t="s">
        <v>4501</v>
      </c>
      <c r="E2524" t="s">
        <v>4500</v>
      </c>
    </row>
    <row r="2525" spans="1:5" x14ac:dyDescent="0.25">
      <c r="A2525">
        <v>35000259</v>
      </c>
      <c r="B2525" t="s">
        <v>4502</v>
      </c>
      <c r="C2525" t="s">
        <v>4503</v>
      </c>
      <c r="D2525" t="s">
        <v>4503</v>
      </c>
      <c r="E2525" t="s">
        <v>4502</v>
      </c>
    </row>
    <row r="2526" spans="1:5" x14ac:dyDescent="0.25">
      <c r="A2526">
        <v>35000260</v>
      </c>
      <c r="B2526" t="s">
        <v>4504</v>
      </c>
      <c r="C2526" t="s">
        <v>4505</v>
      </c>
      <c r="D2526" t="s">
        <v>4505</v>
      </c>
      <c r="E2526" t="s">
        <v>4504</v>
      </c>
    </row>
    <row r="2527" spans="1:5" x14ac:dyDescent="0.25">
      <c r="A2527">
        <v>35000261</v>
      </c>
      <c r="B2527" t="s">
        <v>4506</v>
      </c>
      <c r="C2527" t="s">
        <v>4507</v>
      </c>
      <c r="D2527" t="s">
        <v>4507</v>
      </c>
      <c r="E2527" t="s">
        <v>4506</v>
      </c>
    </row>
    <row r="2528" spans="1:5" x14ac:dyDescent="0.25">
      <c r="A2528">
        <v>35000263</v>
      </c>
      <c r="B2528" t="s">
        <v>4508</v>
      </c>
      <c r="C2528" t="s">
        <v>4509</v>
      </c>
      <c r="D2528" t="s">
        <v>4509</v>
      </c>
      <c r="E2528" t="s">
        <v>4508</v>
      </c>
    </row>
    <row r="2529" spans="1:5" x14ac:dyDescent="0.25">
      <c r="A2529">
        <v>35000264</v>
      </c>
      <c r="B2529" t="s">
        <v>4510</v>
      </c>
      <c r="C2529" t="s">
        <v>4511</v>
      </c>
      <c r="D2529" t="s">
        <v>4511</v>
      </c>
      <c r="E2529" t="s">
        <v>4510</v>
      </c>
    </row>
    <row r="2530" spans="1:5" x14ac:dyDescent="0.25">
      <c r="A2530">
        <v>35000265</v>
      </c>
      <c r="B2530" t="s">
        <v>4512</v>
      </c>
      <c r="C2530" t="s">
        <v>4513</v>
      </c>
      <c r="D2530" t="s">
        <v>4513</v>
      </c>
      <c r="E2530" t="s">
        <v>4512</v>
      </c>
    </row>
    <row r="2531" spans="1:5" x14ac:dyDescent="0.25">
      <c r="A2531">
        <v>35000266</v>
      </c>
      <c r="B2531" t="s">
        <v>4514</v>
      </c>
      <c r="C2531" t="s">
        <v>4515</v>
      </c>
      <c r="D2531" t="s">
        <v>4515</v>
      </c>
      <c r="E2531" t="s">
        <v>4514</v>
      </c>
    </row>
    <row r="2532" spans="1:5" x14ac:dyDescent="0.25">
      <c r="A2532">
        <v>35000267</v>
      </c>
      <c r="B2532" t="s">
        <v>4516</v>
      </c>
      <c r="C2532" t="s">
        <v>4517</v>
      </c>
      <c r="D2532" t="s">
        <v>4517</v>
      </c>
      <c r="E2532" t="s">
        <v>4516</v>
      </c>
    </row>
    <row r="2533" spans="1:5" x14ac:dyDescent="0.25">
      <c r="A2533">
        <v>35000268</v>
      </c>
      <c r="B2533" t="s">
        <v>4518</v>
      </c>
      <c r="C2533" t="s">
        <v>4519</v>
      </c>
      <c r="D2533" t="s">
        <v>4519</v>
      </c>
      <c r="E2533" t="s">
        <v>4518</v>
      </c>
    </row>
    <row r="2534" spans="1:5" x14ac:dyDescent="0.25">
      <c r="A2534">
        <v>35000270</v>
      </c>
      <c r="B2534" t="s">
        <v>4520</v>
      </c>
      <c r="C2534" t="s">
        <v>4521</v>
      </c>
      <c r="D2534" t="s">
        <v>4521</v>
      </c>
      <c r="E2534" t="s">
        <v>4520</v>
      </c>
    </row>
    <row r="2535" spans="1:5" x14ac:dyDescent="0.25">
      <c r="A2535">
        <v>35000271</v>
      </c>
      <c r="B2535" t="s">
        <v>4522</v>
      </c>
      <c r="C2535" t="s">
        <v>4523</v>
      </c>
      <c r="D2535" t="s">
        <v>4523</v>
      </c>
      <c r="E2535" t="s">
        <v>4522</v>
      </c>
    </row>
    <row r="2536" spans="1:5" x14ac:dyDescent="0.25">
      <c r="A2536">
        <v>35000272</v>
      </c>
      <c r="B2536" t="s">
        <v>4524</v>
      </c>
      <c r="C2536" t="s">
        <v>4525</v>
      </c>
      <c r="D2536" t="s">
        <v>4525</v>
      </c>
      <c r="E2536" t="s">
        <v>4524</v>
      </c>
    </row>
    <row r="2537" spans="1:5" x14ac:dyDescent="0.25">
      <c r="A2537">
        <v>35000273</v>
      </c>
      <c r="B2537" t="s">
        <v>4526</v>
      </c>
      <c r="C2537" t="s">
        <v>4527</v>
      </c>
      <c r="D2537" t="s">
        <v>4527</v>
      </c>
      <c r="E2537" t="s">
        <v>4526</v>
      </c>
    </row>
    <row r="2538" spans="1:5" x14ac:dyDescent="0.25">
      <c r="A2538">
        <v>35000274</v>
      </c>
      <c r="B2538" t="s">
        <v>4528</v>
      </c>
      <c r="C2538" t="s">
        <v>4529</v>
      </c>
      <c r="D2538" t="s">
        <v>4529</v>
      </c>
      <c r="E2538" t="s">
        <v>4528</v>
      </c>
    </row>
    <row r="2539" spans="1:5" x14ac:dyDescent="0.25">
      <c r="A2539">
        <v>35000275</v>
      </c>
      <c r="B2539" t="s">
        <v>4530</v>
      </c>
      <c r="C2539" t="s">
        <v>4531</v>
      </c>
      <c r="D2539" t="s">
        <v>4531</v>
      </c>
      <c r="E2539" t="s">
        <v>4530</v>
      </c>
    </row>
    <row r="2540" spans="1:5" x14ac:dyDescent="0.25">
      <c r="A2540">
        <v>35000276</v>
      </c>
      <c r="B2540" t="s">
        <v>4532</v>
      </c>
      <c r="C2540" t="s">
        <v>4533</v>
      </c>
      <c r="D2540" t="s">
        <v>4533</v>
      </c>
      <c r="E2540" t="s">
        <v>4532</v>
      </c>
    </row>
    <row r="2541" spans="1:5" x14ac:dyDescent="0.25">
      <c r="A2541">
        <v>35000277</v>
      </c>
      <c r="B2541" t="s">
        <v>4534</v>
      </c>
      <c r="C2541" t="s">
        <v>4535</v>
      </c>
      <c r="D2541" t="s">
        <v>4535</v>
      </c>
      <c r="E2541" t="s">
        <v>4534</v>
      </c>
    </row>
    <row r="2542" spans="1:5" x14ac:dyDescent="0.25">
      <c r="A2542">
        <v>35000278</v>
      </c>
      <c r="B2542" t="s">
        <v>4536</v>
      </c>
      <c r="C2542" t="s">
        <v>4537</v>
      </c>
      <c r="D2542" t="s">
        <v>4537</v>
      </c>
      <c r="E2542" t="s">
        <v>4536</v>
      </c>
    </row>
    <row r="2543" spans="1:5" x14ac:dyDescent="0.25">
      <c r="A2543">
        <v>35000279</v>
      </c>
      <c r="B2543" t="s">
        <v>4538</v>
      </c>
      <c r="C2543" t="s">
        <v>4539</v>
      </c>
      <c r="D2543" t="s">
        <v>4539</v>
      </c>
      <c r="E2543" t="s">
        <v>4538</v>
      </c>
    </row>
    <row r="2544" spans="1:5" x14ac:dyDescent="0.25">
      <c r="A2544">
        <v>35000280</v>
      </c>
      <c r="B2544" t="s">
        <v>4540</v>
      </c>
      <c r="C2544" t="s">
        <v>4541</v>
      </c>
      <c r="D2544" t="s">
        <v>4541</v>
      </c>
      <c r="E2544" t="s">
        <v>4540</v>
      </c>
    </row>
    <row r="2545" spans="1:5" x14ac:dyDescent="0.25">
      <c r="A2545">
        <v>35000282</v>
      </c>
      <c r="B2545" t="s">
        <v>4542</v>
      </c>
      <c r="C2545" t="s">
        <v>4542</v>
      </c>
      <c r="D2545" t="s">
        <v>4542</v>
      </c>
      <c r="E2545" t="s">
        <v>4542</v>
      </c>
    </row>
    <row r="2546" spans="1:5" x14ac:dyDescent="0.25">
      <c r="A2546">
        <v>35000283</v>
      </c>
      <c r="B2546" t="s">
        <v>4543</v>
      </c>
      <c r="C2546" t="s">
        <v>4543</v>
      </c>
      <c r="D2546" t="s">
        <v>4543</v>
      </c>
      <c r="E2546" t="s">
        <v>4543</v>
      </c>
    </row>
    <row r="2547" spans="1:5" x14ac:dyDescent="0.25">
      <c r="A2547">
        <v>35000284</v>
      </c>
      <c r="B2547" t="s">
        <v>4544</v>
      </c>
      <c r="C2547" t="s">
        <v>4544</v>
      </c>
      <c r="D2547" t="s">
        <v>4544</v>
      </c>
      <c r="E2547" t="s">
        <v>4544</v>
      </c>
    </row>
    <row r="2548" spans="1:5" x14ac:dyDescent="0.25">
      <c r="A2548">
        <v>35000285</v>
      </c>
      <c r="B2548" t="s">
        <v>4545</v>
      </c>
      <c r="C2548" t="s">
        <v>4545</v>
      </c>
      <c r="D2548" t="s">
        <v>4545</v>
      </c>
      <c r="E2548" t="s">
        <v>4545</v>
      </c>
    </row>
    <row r="2549" spans="1:5" x14ac:dyDescent="0.25">
      <c r="A2549">
        <v>35000286</v>
      </c>
      <c r="B2549" t="s">
        <v>4546</v>
      </c>
      <c r="C2549" t="s">
        <v>4547</v>
      </c>
      <c r="D2549" t="s">
        <v>4547</v>
      </c>
      <c r="E2549" t="s">
        <v>4546</v>
      </c>
    </row>
    <row r="2550" spans="1:5" x14ac:dyDescent="0.25">
      <c r="A2550">
        <v>35000287</v>
      </c>
      <c r="B2550" t="s">
        <v>4548</v>
      </c>
      <c r="C2550" t="s">
        <v>4548</v>
      </c>
      <c r="D2550" t="s">
        <v>4548</v>
      </c>
      <c r="E2550" t="s">
        <v>4548</v>
      </c>
    </row>
    <row r="2551" spans="1:5" x14ac:dyDescent="0.25">
      <c r="A2551">
        <v>35000288</v>
      </c>
      <c r="B2551" t="s">
        <v>4549</v>
      </c>
      <c r="C2551" t="s">
        <v>4549</v>
      </c>
      <c r="D2551" t="s">
        <v>4549</v>
      </c>
      <c r="E2551" t="s">
        <v>4549</v>
      </c>
    </row>
    <row r="2552" spans="1:5" x14ac:dyDescent="0.25">
      <c r="A2552">
        <v>35000289</v>
      </c>
      <c r="B2552" t="s">
        <v>4550</v>
      </c>
      <c r="C2552" t="s">
        <v>4550</v>
      </c>
      <c r="D2552" t="s">
        <v>4550</v>
      </c>
      <c r="E2552" t="s">
        <v>4550</v>
      </c>
    </row>
    <row r="2553" spans="1:5" x14ac:dyDescent="0.25">
      <c r="A2553">
        <v>35000290</v>
      </c>
      <c r="B2553" t="s">
        <v>4551</v>
      </c>
      <c r="C2553" t="s">
        <v>4551</v>
      </c>
      <c r="D2553" t="s">
        <v>4551</v>
      </c>
      <c r="E2553" t="s">
        <v>4551</v>
      </c>
    </row>
    <row r="2554" spans="1:5" x14ac:dyDescent="0.25">
      <c r="A2554">
        <v>35000291</v>
      </c>
      <c r="B2554" t="s">
        <v>4552</v>
      </c>
      <c r="C2554" t="s">
        <v>4552</v>
      </c>
      <c r="D2554" t="s">
        <v>4552</v>
      </c>
      <c r="E2554" t="s">
        <v>4552</v>
      </c>
    </row>
    <row r="2555" spans="1:5" x14ac:dyDescent="0.25">
      <c r="A2555">
        <v>35000292</v>
      </c>
      <c r="B2555" t="s">
        <v>4553</v>
      </c>
      <c r="C2555" t="s">
        <v>4554</v>
      </c>
      <c r="D2555" t="s">
        <v>4554</v>
      </c>
      <c r="E2555" t="s">
        <v>4553</v>
      </c>
    </row>
    <row r="2556" spans="1:5" x14ac:dyDescent="0.25">
      <c r="A2556">
        <v>35000293</v>
      </c>
      <c r="B2556" t="s">
        <v>4555</v>
      </c>
      <c r="C2556" t="s">
        <v>4555</v>
      </c>
      <c r="D2556" t="s">
        <v>4555</v>
      </c>
      <c r="E2556" t="s">
        <v>4555</v>
      </c>
    </row>
    <row r="2557" spans="1:5" x14ac:dyDescent="0.25">
      <c r="A2557">
        <v>35000294</v>
      </c>
      <c r="B2557" t="s">
        <v>4556</v>
      </c>
      <c r="C2557" t="s">
        <v>4556</v>
      </c>
      <c r="D2557" t="s">
        <v>4556</v>
      </c>
      <c r="E2557" t="s">
        <v>4556</v>
      </c>
    </row>
    <row r="2558" spans="1:5" x14ac:dyDescent="0.25">
      <c r="A2558">
        <v>35000295</v>
      </c>
      <c r="B2558" t="s">
        <v>4557</v>
      </c>
      <c r="C2558" t="s">
        <v>4557</v>
      </c>
      <c r="D2558" t="s">
        <v>4557</v>
      </c>
      <c r="E2558" t="s">
        <v>4557</v>
      </c>
    </row>
    <row r="2559" spans="1:5" x14ac:dyDescent="0.25">
      <c r="A2559">
        <v>35000297</v>
      </c>
      <c r="B2559" t="s">
        <v>4558</v>
      </c>
      <c r="C2559" t="s">
        <v>4558</v>
      </c>
      <c r="D2559" t="s">
        <v>4558</v>
      </c>
      <c r="E2559" t="s">
        <v>4558</v>
      </c>
    </row>
    <row r="2560" spans="1:5" x14ac:dyDescent="0.25">
      <c r="A2560">
        <v>35000298</v>
      </c>
      <c r="B2560" t="s">
        <v>4559</v>
      </c>
      <c r="C2560" t="s">
        <v>4560</v>
      </c>
      <c r="D2560" t="s">
        <v>4560</v>
      </c>
      <c r="E2560" t="s">
        <v>4559</v>
      </c>
    </row>
    <row r="2561" spans="1:5" x14ac:dyDescent="0.25">
      <c r="A2561">
        <v>35000299</v>
      </c>
      <c r="B2561" t="s">
        <v>4561</v>
      </c>
      <c r="C2561" t="s">
        <v>4561</v>
      </c>
      <c r="D2561" t="s">
        <v>4561</v>
      </c>
      <c r="E2561" t="s">
        <v>4561</v>
      </c>
    </row>
    <row r="2562" spans="1:5" x14ac:dyDescent="0.25">
      <c r="A2562">
        <v>35000300</v>
      </c>
      <c r="B2562" t="s">
        <v>4562</v>
      </c>
      <c r="C2562" t="s">
        <v>4562</v>
      </c>
      <c r="D2562" t="s">
        <v>4562</v>
      </c>
      <c r="E2562" t="s">
        <v>4562</v>
      </c>
    </row>
    <row r="2563" spans="1:5" x14ac:dyDescent="0.25">
      <c r="A2563">
        <v>35000303</v>
      </c>
      <c r="B2563" t="s">
        <v>4563</v>
      </c>
      <c r="C2563" t="s">
        <v>4563</v>
      </c>
      <c r="D2563" t="s">
        <v>4563</v>
      </c>
      <c r="E2563" t="s">
        <v>4563</v>
      </c>
    </row>
    <row r="2564" spans="1:5" x14ac:dyDescent="0.25">
      <c r="A2564">
        <v>35000310</v>
      </c>
      <c r="B2564" t="s">
        <v>4564</v>
      </c>
      <c r="C2564" t="s">
        <v>4564</v>
      </c>
      <c r="D2564" t="s">
        <v>4564</v>
      </c>
      <c r="E2564" t="s">
        <v>4564</v>
      </c>
    </row>
    <row r="2565" spans="1:5" x14ac:dyDescent="0.25">
      <c r="A2565">
        <v>35000313</v>
      </c>
      <c r="B2565" t="s">
        <v>4565</v>
      </c>
      <c r="C2565" t="s">
        <v>4565</v>
      </c>
      <c r="D2565" t="s">
        <v>4565</v>
      </c>
      <c r="E2565" t="s">
        <v>4565</v>
      </c>
    </row>
    <row r="2566" spans="1:5" x14ac:dyDescent="0.25">
      <c r="A2566">
        <v>35000314</v>
      </c>
      <c r="B2566" t="s">
        <v>4566</v>
      </c>
      <c r="C2566" t="s">
        <v>4566</v>
      </c>
      <c r="D2566" t="s">
        <v>4566</v>
      </c>
      <c r="E2566" t="s">
        <v>4566</v>
      </c>
    </row>
    <row r="2567" spans="1:5" x14ac:dyDescent="0.25">
      <c r="A2567">
        <v>35000315</v>
      </c>
      <c r="B2567" t="s">
        <v>4567</v>
      </c>
      <c r="C2567" t="s">
        <v>4567</v>
      </c>
      <c r="D2567" t="s">
        <v>4567</v>
      </c>
      <c r="E2567" t="s">
        <v>4567</v>
      </c>
    </row>
    <row r="2568" spans="1:5" x14ac:dyDescent="0.25">
      <c r="A2568">
        <v>35000316</v>
      </c>
      <c r="B2568" t="s">
        <v>4568</v>
      </c>
      <c r="C2568" t="s">
        <v>4568</v>
      </c>
      <c r="D2568" t="s">
        <v>4568</v>
      </c>
      <c r="E2568" t="s">
        <v>4568</v>
      </c>
    </row>
    <row r="2569" spans="1:5" x14ac:dyDescent="0.25">
      <c r="A2569">
        <v>35000319</v>
      </c>
      <c r="B2569" t="s">
        <v>4569</v>
      </c>
      <c r="C2569" t="s">
        <v>4569</v>
      </c>
      <c r="D2569" t="s">
        <v>4569</v>
      </c>
      <c r="E2569" t="s">
        <v>4569</v>
      </c>
    </row>
    <row r="2570" spans="1:5" x14ac:dyDescent="0.25">
      <c r="A2570">
        <v>35000321</v>
      </c>
      <c r="B2570" t="s">
        <v>4570</v>
      </c>
      <c r="C2570" t="s">
        <v>4570</v>
      </c>
      <c r="D2570" t="s">
        <v>4570</v>
      </c>
      <c r="E2570" t="s">
        <v>4570</v>
      </c>
    </row>
    <row r="2571" spans="1:5" x14ac:dyDescent="0.25">
      <c r="A2571">
        <v>35000322</v>
      </c>
      <c r="B2571" t="s">
        <v>4571</v>
      </c>
      <c r="C2571" t="s">
        <v>4571</v>
      </c>
      <c r="D2571" t="s">
        <v>4571</v>
      </c>
      <c r="E2571" t="s">
        <v>4571</v>
      </c>
    </row>
    <row r="2572" spans="1:5" x14ac:dyDescent="0.25">
      <c r="A2572">
        <v>35000323</v>
      </c>
      <c r="B2572" t="s">
        <v>4572</v>
      </c>
      <c r="C2572" t="s">
        <v>4572</v>
      </c>
      <c r="D2572" t="s">
        <v>4572</v>
      </c>
      <c r="E2572" t="s">
        <v>4572</v>
      </c>
    </row>
    <row r="2573" spans="1:5" x14ac:dyDescent="0.25">
      <c r="A2573">
        <v>35000324</v>
      </c>
      <c r="B2573" t="s">
        <v>4573</v>
      </c>
      <c r="C2573" t="s">
        <v>4573</v>
      </c>
      <c r="D2573" t="s">
        <v>4573</v>
      </c>
      <c r="E2573" t="s">
        <v>4573</v>
      </c>
    </row>
    <row r="2574" spans="1:5" x14ac:dyDescent="0.25">
      <c r="A2574">
        <v>35000325</v>
      </c>
      <c r="B2574" t="s">
        <v>4574</v>
      </c>
      <c r="C2574" t="s">
        <v>4575</v>
      </c>
      <c r="D2574" t="s">
        <v>4575</v>
      </c>
      <c r="E2574" t="s">
        <v>4574</v>
      </c>
    </row>
    <row r="2575" spans="1:5" x14ac:dyDescent="0.25">
      <c r="A2575">
        <v>35000326</v>
      </c>
      <c r="B2575" t="s">
        <v>4576</v>
      </c>
      <c r="C2575" t="s">
        <v>4577</v>
      </c>
      <c r="D2575" t="s">
        <v>4577</v>
      </c>
      <c r="E2575" t="s">
        <v>4576</v>
      </c>
    </row>
    <row r="2576" spans="1:5" x14ac:dyDescent="0.25">
      <c r="A2576">
        <v>35000327</v>
      </c>
      <c r="B2576" t="s">
        <v>4578</v>
      </c>
      <c r="C2576" t="s">
        <v>4579</v>
      </c>
      <c r="D2576" t="s">
        <v>4579</v>
      </c>
      <c r="E2576" t="s">
        <v>4578</v>
      </c>
    </row>
    <row r="2577" spans="1:5" x14ac:dyDescent="0.25">
      <c r="A2577">
        <v>35000331</v>
      </c>
      <c r="B2577" t="s">
        <v>4580</v>
      </c>
      <c r="C2577" t="s">
        <v>4581</v>
      </c>
      <c r="D2577" t="s">
        <v>4581</v>
      </c>
      <c r="E2577" t="s">
        <v>4580</v>
      </c>
    </row>
    <row r="2578" spans="1:5" x14ac:dyDescent="0.25">
      <c r="A2578">
        <v>35000332</v>
      </c>
      <c r="B2578" t="s">
        <v>4582</v>
      </c>
      <c r="C2578" t="s">
        <v>4583</v>
      </c>
      <c r="D2578" t="s">
        <v>4583</v>
      </c>
      <c r="E2578" t="s">
        <v>4582</v>
      </c>
    </row>
    <row r="2579" spans="1:5" x14ac:dyDescent="0.25">
      <c r="A2579">
        <v>35000333</v>
      </c>
      <c r="B2579" t="s">
        <v>4584</v>
      </c>
      <c r="C2579" t="s">
        <v>4584</v>
      </c>
      <c r="D2579" t="s">
        <v>4584</v>
      </c>
      <c r="E2579" t="s">
        <v>4584</v>
      </c>
    </row>
    <row r="2580" spans="1:5" x14ac:dyDescent="0.25">
      <c r="A2580">
        <v>35000334</v>
      </c>
      <c r="B2580" t="s">
        <v>4585</v>
      </c>
      <c r="C2580" t="s">
        <v>4586</v>
      </c>
      <c r="D2580" t="s">
        <v>4586</v>
      </c>
      <c r="E2580" t="s">
        <v>4585</v>
      </c>
    </row>
    <row r="2581" spans="1:5" x14ac:dyDescent="0.25">
      <c r="A2581">
        <v>35000335</v>
      </c>
      <c r="B2581" t="s">
        <v>4587</v>
      </c>
      <c r="C2581" t="s">
        <v>4588</v>
      </c>
      <c r="D2581" t="s">
        <v>4588</v>
      </c>
      <c r="E2581" t="s">
        <v>4587</v>
      </c>
    </row>
    <row r="2582" spans="1:5" x14ac:dyDescent="0.25">
      <c r="A2582">
        <v>35000336</v>
      </c>
      <c r="B2582" t="s">
        <v>4589</v>
      </c>
      <c r="C2582" t="s">
        <v>4590</v>
      </c>
      <c r="D2582" t="s">
        <v>4590</v>
      </c>
      <c r="E2582" t="s">
        <v>4589</v>
      </c>
    </row>
    <row r="2583" spans="1:5" x14ac:dyDescent="0.25">
      <c r="A2583">
        <v>35000337</v>
      </c>
      <c r="B2583" t="s">
        <v>4478</v>
      </c>
      <c r="C2583" t="s">
        <v>4591</v>
      </c>
      <c r="D2583" t="s">
        <v>4591</v>
      </c>
      <c r="E2583" t="s">
        <v>4478</v>
      </c>
    </row>
    <row r="2584" spans="1:5" x14ac:dyDescent="0.25">
      <c r="A2584">
        <v>35000338</v>
      </c>
      <c r="B2584" t="s">
        <v>4592</v>
      </c>
      <c r="C2584" t="s">
        <v>4593</v>
      </c>
      <c r="D2584" t="s">
        <v>4593</v>
      </c>
      <c r="E2584" t="s">
        <v>4592</v>
      </c>
    </row>
    <row r="2585" spans="1:5" x14ac:dyDescent="0.25">
      <c r="A2585">
        <v>35000339</v>
      </c>
      <c r="B2585" t="s">
        <v>4594</v>
      </c>
      <c r="C2585" t="s">
        <v>4595</v>
      </c>
      <c r="D2585" t="s">
        <v>4595</v>
      </c>
      <c r="E2585" t="s">
        <v>4594</v>
      </c>
    </row>
    <row r="2586" spans="1:5" x14ac:dyDescent="0.25">
      <c r="A2586">
        <v>35000340</v>
      </c>
      <c r="B2586" t="s">
        <v>4596</v>
      </c>
      <c r="C2586" t="s">
        <v>4596</v>
      </c>
      <c r="D2586" t="s">
        <v>4596</v>
      </c>
      <c r="E2586" t="s">
        <v>4596</v>
      </c>
    </row>
    <row r="2587" spans="1:5" x14ac:dyDescent="0.25">
      <c r="A2587">
        <v>35000341</v>
      </c>
      <c r="B2587" t="s">
        <v>4597</v>
      </c>
      <c r="C2587" t="s">
        <v>4597</v>
      </c>
      <c r="D2587" t="s">
        <v>4597</v>
      </c>
      <c r="E2587" t="s">
        <v>4597</v>
      </c>
    </row>
    <row r="2588" spans="1:5" x14ac:dyDescent="0.25">
      <c r="A2588">
        <v>35000342</v>
      </c>
      <c r="B2588" t="s">
        <v>4598</v>
      </c>
      <c r="C2588" t="s">
        <v>4599</v>
      </c>
      <c r="D2588" t="s">
        <v>4599</v>
      </c>
      <c r="E2588" t="s">
        <v>4598</v>
      </c>
    </row>
    <row r="2589" spans="1:5" x14ac:dyDescent="0.25">
      <c r="A2589">
        <v>35000343</v>
      </c>
      <c r="B2589" t="s">
        <v>400</v>
      </c>
      <c r="C2589" t="s">
        <v>400</v>
      </c>
      <c r="D2589" t="s">
        <v>400</v>
      </c>
      <c r="E2589" t="s">
        <v>400</v>
      </c>
    </row>
    <row r="2590" spans="1:5" x14ac:dyDescent="0.25">
      <c r="A2590">
        <v>35000344</v>
      </c>
      <c r="B2590" t="s">
        <v>4600</v>
      </c>
      <c r="C2590" t="s">
        <v>4600</v>
      </c>
      <c r="D2590" t="s">
        <v>4600</v>
      </c>
      <c r="E2590" t="s">
        <v>4600</v>
      </c>
    </row>
    <row r="2591" spans="1:5" x14ac:dyDescent="0.25">
      <c r="A2591">
        <v>35000345</v>
      </c>
      <c r="B2591" t="s">
        <v>4601</v>
      </c>
      <c r="C2591" t="s">
        <v>4602</v>
      </c>
      <c r="D2591" t="s">
        <v>4602</v>
      </c>
      <c r="E2591" t="s">
        <v>4601</v>
      </c>
    </row>
    <row r="2592" spans="1:5" x14ac:dyDescent="0.25">
      <c r="A2592">
        <v>35000346</v>
      </c>
      <c r="B2592" t="s">
        <v>4603</v>
      </c>
      <c r="C2592" t="s">
        <v>4603</v>
      </c>
      <c r="D2592" t="s">
        <v>4603</v>
      </c>
      <c r="E2592" t="s">
        <v>4603</v>
      </c>
    </row>
    <row r="2593" spans="1:5" x14ac:dyDescent="0.25">
      <c r="A2593">
        <v>35000347</v>
      </c>
      <c r="B2593" t="s">
        <v>4604</v>
      </c>
      <c r="C2593" t="s">
        <v>4604</v>
      </c>
      <c r="D2593" t="s">
        <v>4604</v>
      </c>
      <c r="E2593" t="s">
        <v>4604</v>
      </c>
    </row>
    <row r="2594" spans="1:5" x14ac:dyDescent="0.25">
      <c r="A2594">
        <v>35000348</v>
      </c>
      <c r="B2594" t="s">
        <v>4605</v>
      </c>
      <c r="C2594" t="s">
        <v>4605</v>
      </c>
      <c r="D2594" t="s">
        <v>4605</v>
      </c>
      <c r="E2594" t="s">
        <v>4605</v>
      </c>
    </row>
    <row r="2595" spans="1:5" x14ac:dyDescent="0.25">
      <c r="A2595">
        <v>35000349</v>
      </c>
      <c r="B2595" t="s">
        <v>4606</v>
      </c>
      <c r="C2595" t="s">
        <v>4606</v>
      </c>
      <c r="D2595" t="s">
        <v>4606</v>
      </c>
      <c r="E2595" t="s">
        <v>4606</v>
      </c>
    </row>
    <row r="2596" spans="1:5" x14ac:dyDescent="0.25">
      <c r="A2596">
        <v>35000350</v>
      </c>
      <c r="B2596" t="s">
        <v>4607</v>
      </c>
      <c r="C2596" t="s">
        <v>4607</v>
      </c>
      <c r="D2596" t="s">
        <v>4607</v>
      </c>
      <c r="E2596" t="s">
        <v>4607</v>
      </c>
    </row>
    <row r="2597" spans="1:5" x14ac:dyDescent="0.25">
      <c r="A2597">
        <v>35000351</v>
      </c>
      <c r="B2597" t="s">
        <v>4608</v>
      </c>
      <c r="C2597" t="s">
        <v>4608</v>
      </c>
      <c r="D2597" t="s">
        <v>4608</v>
      </c>
      <c r="E2597" t="s">
        <v>4608</v>
      </c>
    </row>
    <row r="2598" spans="1:5" x14ac:dyDescent="0.25">
      <c r="A2598">
        <v>35000352</v>
      </c>
      <c r="B2598" t="s">
        <v>4609</v>
      </c>
      <c r="C2598" t="s">
        <v>4609</v>
      </c>
      <c r="D2598" t="s">
        <v>4609</v>
      </c>
      <c r="E2598" t="s">
        <v>4609</v>
      </c>
    </row>
    <row r="2599" spans="1:5" x14ac:dyDescent="0.25">
      <c r="A2599">
        <v>35000353</v>
      </c>
      <c r="B2599" t="s">
        <v>4610</v>
      </c>
      <c r="C2599" t="s">
        <v>4611</v>
      </c>
      <c r="D2599" t="s">
        <v>4611</v>
      </c>
      <c r="E2599" t="s">
        <v>4610</v>
      </c>
    </row>
    <row r="2600" spans="1:5" x14ac:dyDescent="0.25">
      <c r="A2600">
        <v>35000354</v>
      </c>
      <c r="B2600" t="s">
        <v>4612</v>
      </c>
      <c r="C2600" t="s">
        <v>4612</v>
      </c>
      <c r="D2600" t="s">
        <v>4612</v>
      </c>
      <c r="E2600" t="s">
        <v>4612</v>
      </c>
    </row>
    <row r="2601" spans="1:5" x14ac:dyDescent="0.25">
      <c r="A2601">
        <v>35000355</v>
      </c>
      <c r="B2601" t="s">
        <v>4613</v>
      </c>
      <c r="C2601" t="s">
        <v>4425</v>
      </c>
      <c r="D2601" t="s">
        <v>4425</v>
      </c>
      <c r="E2601" t="s">
        <v>4613</v>
      </c>
    </row>
    <row r="2602" spans="1:5" x14ac:dyDescent="0.25">
      <c r="A2602">
        <v>35000356</v>
      </c>
      <c r="B2602" t="s">
        <v>4614</v>
      </c>
      <c r="C2602" t="s">
        <v>4615</v>
      </c>
      <c r="D2602" t="s">
        <v>4615</v>
      </c>
      <c r="E2602" t="s">
        <v>4614</v>
      </c>
    </row>
    <row r="2603" spans="1:5" x14ac:dyDescent="0.25">
      <c r="A2603">
        <v>35000357</v>
      </c>
      <c r="B2603" t="s">
        <v>4616</v>
      </c>
      <c r="C2603" t="s">
        <v>4617</v>
      </c>
      <c r="D2603" t="s">
        <v>4617</v>
      </c>
      <c r="E2603" t="s">
        <v>4616</v>
      </c>
    </row>
    <row r="2604" spans="1:5" x14ac:dyDescent="0.25">
      <c r="A2604">
        <v>35000358</v>
      </c>
      <c r="B2604" t="s">
        <v>4618</v>
      </c>
      <c r="C2604" t="s">
        <v>4618</v>
      </c>
      <c r="D2604" t="s">
        <v>4618</v>
      </c>
      <c r="E2604" t="s">
        <v>4618</v>
      </c>
    </row>
    <row r="2605" spans="1:5" x14ac:dyDescent="0.25">
      <c r="A2605">
        <v>35000359</v>
      </c>
      <c r="B2605" t="s">
        <v>4619</v>
      </c>
      <c r="C2605" t="s">
        <v>4619</v>
      </c>
      <c r="D2605" t="s">
        <v>4619</v>
      </c>
      <c r="E2605" t="s">
        <v>4619</v>
      </c>
    </row>
    <row r="2606" spans="1:5" x14ac:dyDescent="0.25">
      <c r="A2606">
        <v>35000360</v>
      </c>
      <c r="B2606" t="s">
        <v>4620</v>
      </c>
      <c r="C2606" t="s">
        <v>4620</v>
      </c>
      <c r="D2606" t="s">
        <v>4620</v>
      </c>
      <c r="E2606" t="s">
        <v>4620</v>
      </c>
    </row>
    <row r="2607" spans="1:5" x14ac:dyDescent="0.25">
      <c r="A2607">
        <v>35000361</v>
      </c>
      <c r="B2607" t="s">
        <v>4621</v>
      </c>
      <c r="C2607" t="s">
        <v>4621</v>
      </c>
      <c r="D2607" t="s">
        <v>4621</v>
      </c>
      <c r="E2607" t="s">
        <v>4621</v>
      </c>
    </row>
    <row r="2608" spans="1:5" x14ac:dyDescent="0.25">
      <c r="A2608">
        <v>35000362</v>
      </c>
      <c r="B2608" t="s">
        <v>4622</v>
      </c>
      <c r="C2608" t="s">
        <v>4623</v>
      </c>
      <c r="D2608" t="s">
        <v>4623</v>
      </c>
      <c r="E2608" t="s">
        <v>4622</v>
      </c>
    </row>
    <row r="2609" spans="1:5" x14ac:dyDescent="0.25">
      <c r="A2609">
        <v>35000363</v>
      </c>
      <c r="B2609" t="s">
        <v>4624</v>
      </c>
      <c r="C2609" t="s">
        <v>4624</v>
      </c>
      <c r="D2609" t="s">
        <v>4624</v>
      </c>
      <c r="E2609" t="s">
        <v>4624</v>
      </c>
    </row>
    <row r="2610" spans="1:5" x14ac:dyDescent="0.25">
      <c r="A2610">
        <v>35000364</v>
      </c>
      <c r="B2610" t="s">
        <v>4625</v>
      </c>
      <c r="C2610" t="s">
        <v>4626</v>
      </c>
      <c r="D2610" t="s">
        <v>4626</v>
      </c>
      <c r="E2610" t="s">
        <v>4625</v>
      </c>
    </row>
    <row r="2611" spans="1:5" x14ac:dyDescent="0.25">
      <c r="A2611">
        <v>35900001</v>
      </c>
      <c r="B2611" t="s">
        <v>4627</v>
      </c>
      <c r="C2611" t="s">
        <v>4627</v>
      </c>
      <c r="D2611" t="s">
        <v>4627</v>
      </c>
      <c r="E2611" t="s">
        <v>4627</v>
      </c>
    </row>
    <row r="2612" spans="1:5" x14ac:dyDescent="0.25">
      <c r="A2612">
        <v>35900002</v>
      </c>
      <c r="B2612" t="s">
        <v>4628</v>
      </c>
      <c r="C2612" t="s">
        <v>4628</v>
      </c>
      <c r="D2612" t="s">
        <v>4628</v>
      </c>
      <c r="E2612" t="s">
        <v>4628</v>
      </c>
    </row>
    <row r="2613" spans="1:5" x14ac:dyDescent="0.25">
      <c r="A2613">
        <v>35900003</v>
      </c>
      <c r="B2613" t="s">
        <v>4629</v>
      </c>
      <c r="C2613" t="s">
        <v>4629</v>
      </c>
      <c r="D2613" t="s">
        <v>4629</v>
      </c>
      <c r="E2613" t="s">
        <v>4629</v>
      </c>
    </row>
    <row r="2614" spans="1:5" x14ac:dyDescent="0.25">
      <c r="A2614">
        <v>35900004</v>
      </c>
      <c r="B2614" t="s">
        <v>4630</v>
      </c>
      <c r="C2614" t="s">
        <v>4630</v>
      </c>
      <c r="D2614" t="s">
        <v>4630</v>
      </c>
      <c r="E2614" t="s">
        <v>4630</v>
      </c>
    </row>
    <row r="2615" spans="1:5" x14ac:dyDescent="0.25">
      <c r="A2615">
        <v>35900005</v>
      </c>
      <c r="B2615" t="s">
        <v>4631</v>
      </c>
      <c r="C2615" t="s">
        <v>4631</v>
      </c>
      <c r="D2615" t="s">
        <v>4631</v>
      </c>
      <c r="E2615" t="s">
        <v>4631</v>
      </c>
    </row>
    <row r="2616" spans="1:5" x14ac:dyDescent="0.25">
      <c r="A2616">
        <v>35900006</v>
      </c>
      <c r="B2616" t="s">
        <v>4632</v>
      </c>
      <c r="C2616" t="s">
        <v>4632</v>
      </c>
      <c r="D2616" t="s">
        <v>4632</v>
      </c>
      <c r="E2616" t="s">
        <v>4632</v>
      </c>
    </row>
    <row r="2617" spans="1:5" x14ac:dyDescent="0.25">
      <c r="A2617">
        <v>36000001</v>
      </c>
      <c r="B2617" t="s">
        <v>4633</v>
      </c>
      <c r="C2617" t="s">
        <v>4634</v>
      </c>
      <c r="D2617" t="s">
        <v>4634</v>
      </c>
      <c r="E2617" t="s">
        <v>4633</v>
      </c>
    </row>
    <row r="2618" spans="1:5" x14ac:dyDescent="0.25">
      <c r="A2618">
        <v>36000002</v>
      </c>
      <c r="B2618" t="s">
        <v>4635</v>
      </c>
      <c r="C2618" t="s">
        <v>4636</v>
      </c>
      <c r="D2618" t="s">
        <v>4636</v>
      </c>
      <c r="E2618" t="s">
        <v>4635</v>
      </c>
    </row>
    <row r="2619" spans="1:5" x14ac:dyDescent="0.25">
      <c r="A2619">
        <v>36000003</v>
      </c>
      <c r="B2619" t="s">
        <v>4637</v>
      </c>
      <c r="C2619" t="s">
        <v>4638</v>
      </c>
      <c r="D2619" t="s">
        <v>4638</v>
      </c>
      <c r="E2619" t="s">
        <v>4637</v>
      </c>
    </row>
    <row r="2620" spans="1:5" x14ac:dyDescent="0.25">
      <c r="A2620">
        <v>36000004</v>
      </c>
      <c r="B2620" t="s">
        <v>4639</v>
      </c>
      <c r="C2620" t="s">
        <v>4640</v>
      </c>
      <c r="D2620" t="s">
        <v>4640</v>
      </c>
      <c r="E2620" t="s">
        <v>4639</v>
      </c>
    </row>
    <row r="2621" spans="1:5" x14ac:dyDescent="0.25">
      <c r="A2621">
        <v>36000005</v>
      </c>
      <c r="B2621" t="s">
        <v>4641</v>
      </c>
      <c r="C2621" t="s">
        <v>4642</v>
      </c>
      <c r="D2621" t="s">
        <v>4642</v>
      </c>
      <c r="E2621" t="s">
        <v>4641</v>
      </c>
    </row>
    <row r="2622" spans="1:5" x14ac:dyDescent="0.25">
      <c r="A2622">
        <v>36000006</v>
      </c>
      <c r="B2622" t="s">
        <v>4643</v>
      </c>
      <c r="C2622" t="s">
        <v>4644</v>
      </c>
      <c r="D2622" t="s">
        <v>4644</v>
      </c>
      <c r="E2622" t="s">
        <v>4643</v>
      </c>
    </row>
    <row r="2623" spans="1:5" x14ac:dyDescent="0.25">
      <c r="A2623">
        <v>36000007</v>
      </c>
      <c r="B2623" t="s">
        <v>4642</v>
      </c>
      <c r="C2623" t="s">
        <v>4642</v>
      </c>
      <c r="D2623" t="s">
        <v>4642</v>
      </c>
      <c r="E2623" t="s">
        <v>4642</v>
      </c>
    </row>
    <row r="2624" spans="1:5" x14ac:dyDescent="0.25">
      <c r="A2624">
        <v>36000008</v>
      </c>
      <c r="B2624" t="s">
        <v>4641</v>
      </c>
      <c r="C2624" t="s">
        <v>4642</v>
      </c>
      <c r="D2624" t="s">
        <v>4642</v>
      </c>
      <c r="E2624" t="s">
        <v>4641</v>
      </c>
    </row>
    <row r="2625" spans="1:5" x14ac:dyDescent="0.25">
      <c r="A2625">
        <v>36000009</v>
      </c>
      <c r="B2625" t="s">
        <v>4645</v>
      </c>
      <c r="C2625" t="s">
        <v>4646</v>
      </c>
      <c r="D2625" t="s">
        <v>4646</v>
      </c>
      <c r="E2625" t="s">
        <v>4645</v>
      </c>
    </row>
    <row r="2626" spans="1:5" x14ac:dyDescent="0.25">
      <c r="A2626">
        <v>36000010</v>
      </c>
      <c r="B2626" t="s">
        <v>4647</v>
      </c>
      <c r="C2626" t="s">
        <v>4648</v>
      </c>
      <c r="D2626" t="s">
        <v>4648</v>
      </c>
      <c r="E2626" t="s">
        <v>4647</v>
      </c>
    </row>
    <row r="2627" spans="1:5" x14ac:dyDescent="0.25">
      <c r="A2627">
        <v>36000011</v>
      </c>
      <c r="B2627" t="s">
        <v>4649</v>
      </c>
      <c r="C2627" t="s">
        <v>4650</v>
      </c>
      <c r="D2627" t="s">
        <v>4650</v>
      </c>
      <c r="E2627" t="s">
        <v>4649</v>
      </c>
    </row>
    <row r="2628" spans="1:5" x14ac:dyDescent="0.25">
      <c r="A2628">
        <v>36000012</v>
      </c>
      <c r="B2628" t="s">
        <v>4651</v>
      </c>
      <c r="C2628" t="s">
        <v>4652</v>
      </c>
      <c r="D2628" t="s">
        <v>4652</v>
      </c>
      <c r="E2628" t="s">
        <v>4651</v>
      </c>
    </row>
    <row r="2629" spans="1:5" x14ac:dyDescent="0.25">
      <c r="A2629">
        <v>36000013</v>
      </c>
      <c r="B2629" t="s">
        <v>4653</v>
      </c>
      <c r="C2629" t="s">
        <v>4654</v>
      </c>
      <c r="D2629" t="s">
        <v>4654</v>
      </c>
      <c r="E2629" t="s">
        <v>4653</v>
      </c>
    </row>
    <row r="2630" spans="1:5" x14ac:dyDescent="0.25">
      <c r="A2630">
        <v>36000014</v>
      </c>
      <c r="B2630" t="s">
        <v>4655</v>
      </c>
      <c r="C2630" t="s">
        <v>4656</v>
      </c>
      <c r="D2630" t="s">
        <v>4656</v>
      </c>
      <c r="E2630" t="s">
        <v>4655</v>
      </c>
    </row>
    <row r="2631" spans="1:5" x14ac:dyDescent="0.25">
      <c r="A2631">
        <v>36000015</v>
      </c>
      <c r="B2631" t="s">
        <v>4657</v>
      </c>
      <c r="C2631" t="s">
        <v>4658</v>
      </c>
      <c r="D2631" t="s">
        <v>4658</v>
      </c>
      <c r="E2631" t="s">
        <v>4657</v>
      </c>
    </row>
    <row r="2632" spans="1:5" x14ac:dyDescent="0.25">
      <c r="A2632">
        <v>36000016</v>
      </c>
      <c r="B2632" t="s">
        <v>4659</v>
      </c>
      <c r="C2632" t="s">
        <v>4660</v>
      </c>
      <c r="D2632" t="s">
        <v>4660</v>
      </c>
      <c r="E2632" t="s">
        <v>4659</v>
      </c>
    </row>
    <row r="2633" spans="1:5" x14ac:dyDescent="0.25">
      <c r="A2633">
        <v>36000017</v>
      </c>
      <c r="B2633" t="s">
        <v>4661</v>
      </c>
      <c r="C2633" t="s">
        <v>4661</v>
      </c>
      <c r="D2633" t="s">
        <v>4661</v>
      </c>
      <c r="E2633" t="s">
        <v>4661</v>
      </c>
    </row>
    <row r="2634" spans="1:5" x14ac:dyDescent="0.25">
      <c r="A2634">
        <v>36000018</v>
      </c>
      <c r="B2634" t="s">
        <v>4662</v>
      </c>
      <c r="C2634" t="s">
        <v>4662</v>
      </c>
      <c r="D2634" t="s">
        <v>4662</v>
      </c>
      <c r="E2634" t="s">
        <v>4662</v>
      </c>
    </row>
    <row r="2635" spans="1:5" x14ac:dyDescent="0.25">
      <c r="A2635">
        <v>36000019</v>
      </c>
      <c r="B2635" t="s">
        <v>4663</v>
      </c>
      <c r="C2635" t="s">
        <v>4660</v>
      </c>
      <c r="D2635" t="s">
        <v>4660</v>
      </c>
      <c r="E2635" t="s">
        <v>4663</v>
      </c>
    </row>
    <row r="2636" spans="1:5" x14ac:dyDescent="0.25">
      <c r="A2636">
        <v>36000020</v>
      </c>
      <c r="B2636" t="s">
        <v>4664</v>
      </c>
      <c r="C2636" t="s">
        <v>4665</v>
      </c>
      <c r="D2636" t="s">
        <v>4665</v>
      </c>
      <c r="E2636" t="s">
        <v>4664</v>
      </c>
    </row>
    <row r="2637" spans="1:5" x14ac:dyDescent="0.25">
      <c r="A2637">
        <v>36000021</v>
      </c>
      <c r="B2637" t="s">
        <v>4666</v>
      </c>
      <c r="C2637" t="s">
        <v>4667</v>
      </c>
      <c r="D2637" t="s">
        <v>4667</v>
      </c>
      <c r="E2637" t="s">
        <v>4666</v>
      </c>
    </row>
    <row r="2638" spans="1:5" x14ac:dyDescent="0.25">
      <c r="A2638">
        <v>36000022</v>
      </c>
      <c r="B2638" t="s">
        <v>4668</v>
      </c>
      <c r="C2638" t="s">
        <v>4669</v>
      </c>
      <c r="D2638" t="s">
        <v>4669</v>
      </c>
      <c r="E2638" t="s">
        <v>4668</v>
      </c>
    </row>
    <row r="2639" spans="1:5" x14ac:dyDescent="0.25">
      <c r="A2639">
        <v>36000024</v>
      </c>
      <c r="B2639" t="s">
        <v>4670</v>
      </c>
      <c r="C2639" t="s">
        <v>4671</v>
      </c>
      <c r="D2639" t="s">
        <v>4671</v>
      </c>
      <c r="E2639" t="s">
        <v>4670</v>
      </c>
    </row>
    <row r="2640" spans="1:5" x14ac:dyDescent="0.25">
      <c r="A2640">
        <v>36000025</v>
      </c>
      <c r="B2640" t="s">
        <v>4672</v>
      </c>
      <c r="C2640" t="s">
        <v>4672</v>
      </c>
      <c r="D2640" t="s">
        <v>4672</v>
      </c>
      <c r="E2640" t="s">
        <v>4672</v>
      </c>
    </row>
    <row r="2641" spans="1:5" x14ac:dyDescent="0.25">
      <c r="A2641">
        <v>36000026</v>
      </c>
      <c r="B2641" t="s">
        <v>4673</v>
      </c>
      <c r="C2641" t="s">
        <v>4674</v>
      </c>
      <c r="D2641" t="s">
        <v>4674</v>
      </c>
      <c r="E2641" t="s">
        <v>4673</v>
      </c>
    </row>
    <row r="2642" spans="1:5" x14ac:dyDescent="0.25">
      <c r="A2642">
        <v>36000027</v>
      </c>
      <c r="B2642" t="s">
        <v>4675</v>
      </c>
      <c r="C2642" t="s">
        <v>4675</v>
      </c>
      <c r="D2642" t="s">
        <v>4675</v>
      </c>
      <c r="E2642" t="s">
        <v>4675</v>
      </c>
    </row>
    <row r="2643" spans="1:5" x14ac:dyDescent="0.25">
      <c r="A2643">
        <v>36000028</v>
      </c>
      <c r="B2643" t="s">
        <v>4676</v>
      </c>
      <c r="C2643" t="s">
        <v>4674</v>
      </c>
      <c r="D2643" t="s">
        <v>4674</v>
      </c>
      <c r="E2643" t="s">
        <v>4676</v>
      </c>
    </row>
    <row r="2644" spans="1:5" x14ac:dyDescent="0.25">
      <c r="A2644">
        <v>36000029</v>
      </c>
      <c r="B2644" t="s">
        <v>4677</v>
      </c>
      <c r="C2644" t="s">
        <v>4677</v>
      </c>
      <c r="D2644" t="s">
        <v>4677</v>
      </c>
      <c r="E2644" t="s">
        <v>4677</v>
      </c>
    </row>
    <row r="2645" spans="1:5" x14ac:dyDescent="0.25">
      <c r="A2645">
        <v>36000030</v>
      </c>
      <c r="B2645" t="s">
        <v>4678</v>
      </c>
      <c r="C2645" t="s">
        <v>4679</v>
      </c>
      <c r="D2645" t="s">
        <v>4679</v>
      </c>
      <c r="E2645" t="s">
        <v>4678</v>
      </c>
    </row>
    <row r="2646" spans="1:5" x14ac:dyDescent="0.25">
      <c r="A2646">
        <v>36000031</v>
      </c>
      <c r="B2646" t="s">
        <v>4680</v>
      </c>
      <c r="C2646" t="s">
        <v>4680</v>
      </c>
      <c r="D2646" t="s">
        <v>4680</v>
      </c>
      <c r="E2646" t="s">
        <v>4680</v>
      </c>
    </row>
    <row r="2647" spans="1:5" x14ac:dyDescent="0.25">
      <c r="A2647">
        <v>36000032</v>
      </c>
      <c r="B2647" t="s">
        <v>4681</v>
      </c>
      <c r="C2647" t="s">
        <v>4681</v>
      </c>
      <c r="D2647" t="s">
        <v>4681</v>
      </c>
      <c r="E2647" t="s">
        <v>4681</v>
      </c>
    </row>
    <row r="2648" spans="1:5" x14ac:dyDescent="0.25">
      <c r="A2648">
        <v>36000033</v>
      </c>
      <c r="B2648" t="s">
        <v>4682</v>
      </c>
      <c r="C2648" t="s">
        <v>4683</v>
      </c>
      <c r="D2648" t="s">
        <v>4683</v>
      </c>
      <c r="E2648" t="s">
        <v>4682</v>
      </c>
    </row>
    <row r="2649" spans="1:5" x14ac:dyDescent="0.25">
      <c r="A2649">
        <v>36000034</v>
      </c>
      <c r="B2649" t="s">
        <v>4684</v>
      </c>
      <c r="C2649" t="s">
        <v>4685</v>
      </c>
      <c r="D2649" t="s">
        <v>4685</v>
      </c>
      <c r="E2649" t="s">
        <v>4684</v>
      </c>
    </row>
    <row r="2650" spans="1:5" x14ac:dyDescent="0.25">
      <c r="A2650">
        <v>36000035</v>
      </c>
      <c r="B2650" t="s">
        <v>4686</v>
      </c>
      <c r="C2650" t="s">
        <v>4687</v>
      </c>
      <c r="D2650" t="s">
        <v>4687</v>
      </c>
      <c r="E2650" t="s">
        <v>4686</v>
      </c>
    </row>
    <row r="2651" spans="1:5" x14ac:dyDescent="0.25">
      <c r="A2651">
        <v>36000036</v>
      </c>
      <c r="B2651" t="s">
        <v>4688</v>
      </c>
      <c r="C2651" t="s">
        <v>4689</v>
      </c>
      <c r="D2651" t="s">
        <v>4689</v>
      </c>
      <c r="E2651" t="s">
        <v>4688</v>
      </c>
    </row>
    <row r="2652" spans="1:5" x14ac:dyDescent="0.25">
      <c r="A2652">
        <v>36000037</v>
      </c>
      <c r="B2652" t="s">
        <v>4690</v>
      </c>
      <c r="C2652" t="s">
        <v>4690</v>
      </c>
      <c r="D2652" t="s">
        <v>4690</v>
      </c>
      <c r="E2652" t="s">
        <v>4690</v>
      </c>
    </row>
    <row r="2653" spans="1:5" x14ac:dyDescent="0.25">
      <c r="A2653">
        <v>36000038</v>
      </c>
      <c r="B2653" t="s">
        <v>4691</v>
      </c>
      <c r="C2653" t="s">
        <v>4691</v>
      </c>
      <c r="D2653" t="s">
        <v>4691</v>
      </c>
      <c r="E2653" t="s">
        <v>4691</v>
      </c>
    </row>
    <row r="2654" spans="1:5" x14ac:dyDescent="0.25">
      <c r="A2654">
        <v>36000039</v>
      </c>
      <c r="B2654" t="s">
        <v>4692</v>
      </c>
      <c r="C2654" t="s">
        <v>4692</v>
      </c>
      <c r="D2654" t="s">
        <v>4692</v>
      </c>
      <c r="E2654" t="s">
        <v>4692</v>
      </c>
    </row>
    <row r="2655" spans="1:5" x14ac:dyDescent="0.25">
      <c r="A2655">
        <v>36000040</v>
      </c>
      <c r="B2655" t="s">
        <v>4693</v>
      </c>
      <c r="C2655" t="s">
        <v>4693</v>
      </c>
      <c r="D2655" t="s">
        <v>4693</v>
      </c>
      <c r="E2655" t="s">
        <v>4693</v>
      </c>
    </row>
    <row r="2656" spans="1:5" x14ac:dyDescent="0.25">
      <c r="A2656">
        <v>36000041</v>
      </c>
      <c r="B2656" t="s">
        <v>4694</v>
      </c>
      <c r="C2656" t="s">
        <v>4694</v>
      </c>
      <c r="D2656" t="s">
        <v>4694</v>
      </c>
      <c r="E2656" t="s">
        <v>4694</v>
      </c>
    </row>
    <row r="2657" spans="1:5" x14ac:dyDescent="0.25">
      <c r="A2657">
        <v>36000042</v>
      </c>
      <c r="B2657" t="s">
        <v>4695</v>
      </c>
      <c r="C2657" t="s">
        <v>4695</v>
      </c>
      <c r="D2657" t="s">
        <v>4695</v>
      </c>
      <c r="E2657" t="s">
        <v>4695</v>
      </c>
    </row>
    <row r="2658" spans="1:5" x14ac:dyDescent="0.25">
      <c r="A2658">
        <v>36000043</v>
      </c>
      <c r="B2658" t="s">
        <v>4696</v>
      </c>
      <c r="C2658" t="s">
        <v>4696</v>
      </c>
      <c r="D2658" t="s">
        <v>4696</v>
      </c>
      <c r="E2658" t="s">
        <v>4696</v>
      </c>
    </row>
    <row r="2659" spans="1:5" x14ac:dyDescent="0.25">
      <c r="A2659">
        <v>36000044</v>
      </c>
      <c r="B2659" t="s">
        <v>4697</v>
      </c>
      <c r="C2659" t="s">
        <v>4698</v>
      </c>
      <c r="D2659" t="s">
        <v>4698</v>
      </c>
      <c r="E2659" t="s">
        <v>4697</v>
      </c>
    </row>
    <row r="2660" spans="1:5" x14ac:dyDescent="0.25">
      <c r="A2660">
        <v>36000045</v>
      </c>
      <c r="B2660" t="s">
        <v>4699</v>
      </c>
      <c r="C2660" t="s">
        <v>4700</v>
      </c>
      <c r="D2660" t="s">
        <v>4700</v>
      </c>
      <c r="E2660" t="s">
        <v>4699</v>
      </c>
    </row>
    <row r="2661" spans="1:5" x14ac:dyDescent="0.25">
      <c r="A2661">
        <v>36000046</v>
      </c>
      <c r="B2661" t="s">
        <v>4701</v>
      </c>
      <c r="C2661" t="s">
        <v>4701</v>
      </c>
      <c r="D2661" t="s">
        <v>4701</v>
      </c>
      <c r="E2661" t="s">
        <v>4701</v>
      </c>
    </row>
    <row r="2662" spans="1:5" x14ac:dyDescent="0.25">
      <c r="A2662">
        <v>36000047</v>
      </c>
      <c r="B2662" t="s">
        <v>4702</v>
      </c>
      <c r="C2662" t="s">
        <v>4702</v>
      </c>
      <c r="D2662" t="s">
        <v>4702</v>
      </c>
      <c r="E2662" t="s">
        <v>4702</v>
      </c>
    </row>
    <row r="2663" spans="1:5" x14ac:dyDescent="0.25">
      <c r="A2663">
        <v>36000048</v>
      </c>
      <c r="B2663" t="s">
        <v>4694</v>
      </c>
      <c r="C2663" t="s">
        <v>4694</v>
      </c>
      <c r="D2663" t="s">
        <v>4694</v>
      </c>
      <c r="E2663" t="s">
        <v>4694</v>
      </c>
    </row>
    <row r="2664" spans="1:5" x14ac:dyDescent="0.25">
      <c r="A2664">
        <v>36000049</v>
      </c>
      <c r="B2664" t="s">
        <v>4703</v>
      </c>
      <c r="C2664" t="s">
        <v>4704</v>
      </c>
      <c r="D2664" t="s">
        <v>4704</v>
      </c>
      <c r="E2664" t="s">
        <v>4703</v>
      </c>
    </row>
    <row r="2665" spans="1:5" x14ac:dyDescent="0.25">
      <c r="A2665">
        <v>36000050</v>
      </c>
      <c r="B2665" t="s">
        <v>4705</v>
      </c>
      <c r="C2665" t="s">
        <v>4705</v>
      </c>
      <c r="D2665" t="s">
        <v>4705</v>
      </c>
      <c r="E2665" t="s">
        <v>4705</v>
      </c>
    </row>
    <row r="2666" spans="1:5" x14ac:dyDescent="0.25">
      <c r="A2666">
        <v>36000051</v>
      </c>
      <c r="B2666" t="s">
        <v>4706</v>
      </c>
      <c r="C2666" t="s">
        <v>4706</v>
      </c>
      <c r="D2666" t="s">
        <v>4706</v>
      </c>
      <c r="E2666" t="s">
        <v>4706</v>
      </c>
    </row>
    <row r="2667" spans="1:5" x14ac:dyDescent="0.25">
      <c r="A2667">
        <v>36000052</v>
      </c>
      <c r="B2667" t="s">
        <v>4707</v>
      </c>
      <c r="C2667" t="s">
        <v>4708</v>
      </c>
      <c r="D2667" t="s">
        <v>4708</v>
      </c>
      <c r="E2667" t="s">
        <v>4707</v>
      </c>
    </row>
    <row r="2668" spans="1:5" x14ac:dyDescent="0.25">
      <c r="A2668">
        <v>36000053</v>
      </c>
      <c r="B2668" t="s">
        <v>4709</v>
      </c>
      <c r="C2668" t="s">
        <v>4710</v>
      </c>
      <c r="D2668" t="s">
        <v>4710</v>
      </c>
      <c r="E2668" t="s">
        <v>4709</v>
      </c>
    </row>
    <row r="2669" spans="1:5" x14ac:dyDescent="0.25">
      <c r="A2669">
        <v>36000054</v>
      </c>
      <c r="B2669" t="s">
        <v>4711</v>
      </c>
      <c r="C2669" t="s">
        <v>4712</v>
      </c>
      <c r="D2669" t="s">
        <v>4712</v>
      </c>
      <c r="E2669" t="s">
        <v>4711</v>
      </c>
    </row>
    <row r="2670" spans="1:5" x14ac:dyDescent="0.25">
      <c r="A2670">
        <v>36000055</v>
      </c>
      <c r="B2670" t="s">
        <v>4713</v>
      </c>
      <c r="C2670" t="s">
        <v>4714</v>
      </c>
      <c r="D2670" t="s">
        <v>4714</v>
      </c>
      <c r="E2670" t="s">
        <v>4713</v>
      </c>
    </row>
    <row r="2671" spans="1:5" x14ac:dyDescent="0.25">
      <c r="A2671">
        <v>36000056</v>
      </c>
      <c r="B2671" t="s">
        <v>4715</v>
      </c>
      <c r="C2671" t="s">
        <v>4716</v>
      </c>
      <c r="D2671" t="s">
        <v>4716</v>
      </c>
      <c r="E2671" t="s">
        <v>4715</v>
      </c>
    </row>
    <row r="2672" spans="1:5" x14ac:dyDescent="0.25">
      <c r="A2672">
        <v>36000057</v>
      </c>
      <c r="B2672" t="s">
        <v>4717</v>
      </c>
      <c r="C2672" t="s">
        <v>4718</v>
      </c>
      <c r="D2672" t="s">
        <v>4718</v>
      </c>
      <c r="E2672" t="s">
        <v>4717</v>
      </c>
    </row>
    <row r="2673" spans="1:5" x14ac:dyDescent="0.25">
      <c r="A2673">
        <v>36000058</v>
      </c>
      <c r="B2673" t="s">
        <v>4670</v>
      </c>
      <c r="C2673" t="s">
        <v>4671</v>
      </c>
      <c r="D2673" t="s">
        <v>4671</v>
      </c>
      <c r="E2673" t="s">
        <v>4670</v>
      </c>
    </row>
    <row r="2674" spans="1:5" x14ac:dyDescent="0.25">
      <c r="A2674">
        <v>40000001</v>
      </c>
      <c r="B2674" t="s">
        <v>4719</v>
      </c>
      <c r="C2674" t="s">
        <v>1232</v>
      </c>
      <c r="D2674" t="s">
        <v>1232</v>
      </c>
      <c r="E2674" t="s">
        <v>4719</v>
      </c>
    </row>
    <row r="2675" spans="1:5" x14ac:dyDescent="0.25">
      <c r="A2675">
        <v>40000002</v>
      </c>
      <c r="B2675" t="s">
        <v>4720</v>
      </c>
      <c r="C2675" t="s">
        <v>4721</v>
      </c>
      <c r="D2675" t="s">
        <v>4721</v>
      </c>
      <c r="E2675" t="s">
        <v>4720</v>
      </c>
    </row>
    <row r="2676" spans="1:5" x14ac:dyDescent="0.25">
      <c r="A2676">
        <v>40000003</v>
      </c>
      <c r="B2676" t="s">
        <v>4722</v>
      </c>
      <c r="C2676" t="s">
        <v>4723</v>
      </c>
      <c r="D2676" t="s">
        <v>4723</v>
      </c>
      <c r="E2676" t="s">
        <v>4722</v>
      </c>
    </row>
    <row r="2677" spans="1:5" x14ac:dyDescent="0.25">
      <c r="A2677">
        <v>40000004</v>
      </c>
      <c r="B2677" t="s">
        <v>4724</v>
      </c>
      <c r="C2677" t="s">
        <v>4725</v>
      </c>
      <c r="D2677" t="s">
        <v>4725</v>
      </c>
      <c r="E2677" t="s">
        <v>4724</v>
      </c>
    </row>
    <row r="2678" spans="1:5" x14ac:dyDescent="0.25">
      <c r="A2678">
        <v>40000005</v>
      </c>
      <c r="B2678" t="s">
        <v>4726</v>
      </c>
      <c r="C2678" t="s">
        <v>4727</v>
      </c>
      <c r="D2678" t="s">
        <v>4727</v>
      </c>
      <c r="E2678" t="s">
        <v>4726</v>
      </c>
    </row>
    <row r="2679" spans="1:5" x14ac:dyDescent="0.25">
      <c r="A2679">
        <v>40000006</v>
      </c>
      <c r="B2679" t="s">
        <v>4728</v>
      </c>
      <c r="C2679" t="s">
        <v>4729</v>
      </c>
      <c r="D2679" t="s">
        <v>4729</v>
      </c>
      <c r="E2679" t="s">
        <v>4728</v>
      </c>
    </row>
    <row r="2680" spans="1:5" x14ac:dyDescent="0.25">
      <c r="A2680">
        <v>40000007</v>
      </c>
      <c r="B2680" t="s">
        <v>4730</v>
      </c>
      <c r="C2680" t="s">
        <v>4731</v>
      </c>
      <c r="D2680" t="s">
        <v>4731</v>
      </c>
      <c r="E2680" t="s">
        <v>4730</v>
      </c>
    </row>
    <row r="2681" spans="1:5" x14ac:dyDescent="0.25">
      <c r="A2681">
        <v>40000008</v>
      </c>
      <c r="B2681" t="s">
        <v>4732</v>
      </c>
      <c r="C2681" t="s">
        <v>4733</v>
      </c>
      <c r="D2681" t="s">
        <v>4733</v>
      </c>
      <c r="E2681" t="s">
        <v>4732</v>
      </c>
    </row>
    <row r="2682" spans="1:5" x14ac:dyDescent="0.25">
      <c r="A2682">
        <v>40000009</v>
      </c>
      <c r="B2682" t="s">
        <v>4720</v>
      </c>
      <c r="C2682" t="s">
        <v>4721</v>
      </c>
      <c r="D2682" t="s">
        <v>4721</v>
      </c>
      <c r="E2682" t="s">
        <v>4720</v>
      </c>
    </row>
    <row r="2683" spans="1:5" x14ac:dyDescent="0.25">
      <c r="A2683">
        <v>40000010</v>
      </c>
      <c r="B2683" t="s">
        <v>4722</v>
      </c>
      <c r="C2683" t="s">
        <v>4723</v>
      </c>
      <c r="D2683" t="s">
        <v>4723</v>
      </c>
      <c r="E2683" t="s">
        <v>4722</v>
      </c>
    </row>
    <row r="2684" spans="1:5" x14ac:dyDescent="0.25">
      <c r="A2684">
        <v>40000011</v>
      </c>
      <c r="B2684" t="s">
        <v>4734</v>
      </c>
      <c r="C2684" t="s">
        <v>4735</v>
      </c>
      <c r="D2684" t="s">
        <v>4735</v>
      </c>
      <c r="E2684" t="s">
        <v>4734</v>
      </c>
    </row>
    <row r="2685" spans="1:5" x14ac:dyDescent="0.25">
      <c r="A2685">
        <v>40000012</v>
      </c>
      <c r="B2685" t="s">
        <v>4736</v>
      </c>
      <c r="C2685" t="s">
        <v>4737</v>
      </c>
      <c r="D2685" t="s">
        <v>4737</v>
      </c>
      <c r="E2685" t="s">
        <v>4736</v>
      </c>
    </row>
    <row r="2686" spans="1:5" x14ac:dyDescent="0.25">
      <c r="A2686">
        <v>40000013</v>
      </c>
      <c r="B2686" t="s">
        <v>4738</v>
      </c>
      <c r="C2686" t="s">
        <v>4729</v>
      </c>
      <c r="D2686" t="s">
        <v>4729</v>
      </c>
      <c r="E2686" t="s">
        <v>4738</v>
      </c>
    </row>
    <row r="2687" spans="1:5" x14ac:dyDescent="0.25">
      <c r="A2687">
        <v>40000014</v>
      </c>
      <c r="B2687" t="s">
        <v>4739</v>
      </c>
      <c r="C2687" t="s">
        <v>4740</v>
      </c>
      <c r="D2687" t="s">
        <v>4740</v>
      </c>
      <c r="E2687" t="s">
        <v>4739</v>
      </c>
    </row>
    <row r="2688" spans="1:5" x14ac:dyDescent="0.25">
      <c r="A2688">
        <v>40000015</v>
      </c>
      <c r="B2688" t="s">
        <v>4741</v>
      </c>
      <c r="C2688" t="s">
        <v>4740</v>
      </c>
      <c r="D2688" t="s">
        <v>4740</v>
      </c>
      <c r="E2688" t="s">
        <v>4741</v>
      </c>
    </row>
    <row r="2689" spans="1:5" x14ac:dyDescent="0.25">
      <c r="A2689">
        <v>40000016</v>
      </c>
      <c r="B2689" t="s">
        <v>4742</v>
      </c>
      <c r="C2689" t="s">
        <v>4729</v>
      </c>
      <c r="D2689" t="s">
        <v>4729</v>
      </c>
      <c r="E2689" t="s">
        <v>4742</v>
      </c>
    </row>
    <row r="2690" spans="1:5" x14ac:dyDescent="0.25">
      <c r="A2690">
        <v>40000017</v>
      </c>
      <c r="B2690" t="s">
        <v>4743</v>
      </c>
      <c r="C2690" t="s">
        <v>4744</v>
      </c>
      <c r="D2690" t="s">
        <v>4744</v>
      </c>
      <c r="E2690" t="s">
        <v>4743</v>
      </c>
    </row>
    <row r="2691" spans="1:5" x14ac:dyDescent="0.25">
      <c r="A2691">
        <v>40000035</v>
      </c>
      <c r="B2691" t="s">
        <v>4745</v>
      </c>
      <c r="C2691" t="s">
        <v>4746</v>
      </c>
      <c r="D2691" t="s">
        <v>4746</v>
      </c>
      <c r="E2691" t="s">
        <v>4745</v>
      </c>
    </row>
    <row r="2692" spans="1:5" x14ac:dyDescent="0.25">
      <c r="A2692">
        <v>40000036</v>
      </c>
      <c r="B2692" t="s">
        <v>4747</v>
      </c>
      <c r="C2692" t="s">
        <v>4748</v>
      </c>
      <c r="D2692" t="s">
        <v>4748</v>
      </c>
      <c r="E2692" t="s">
        <v>4747</v>
      </c>
    </row>
    <row r="2693" spans="1:5" x14ac:dyDescent="0.25">
      <c r="A2693">
        <v>40000037</v>
      </c>
      <c r="B2693" t="s">
        <v>4749</v>
      </c>
      <c r="C2693" t="s">
        <v>4750</v>
      </c>
      <c r="D2693" t="s">
        <v>4750</v>
      </c>
      <c r="E2693" t="s">
        <v>4749</v>
      </c>
    </row>
    <row r="2694" spans="1:5" x14ac:dyDescent="0.25">
      <c r="A2694">
        <v>40000040</v>
      </c>
      <c r="B2694" t="s">
        <v>4751</v>
      </c>
      <c r="C2694" t="s">
        <v>4752</v>
      </c>
      <c r="D2694" t="s">
        <v>4752</v>
      </c>
      <c r="E2694" t="s">
        <v>4751</v>
      </c>
    </row>
    <row r="2695" spans="1:5" x14ac:dyDescent="0.25">
      <c r="A2695">
        <v>40000043</v>
      </c>
      <c r="B2695" t="s">
        <v>4753</v>
      </c>
      <c r="C2695" t="s">
        <v>4754</v>
      </c>
      <c r="D2695" t="s">
        <v>4754</v>
      </c>
      <c r="E2695" t="s">
        <v>4753</v>
      </c>
    </row>
    <row r="2696" spans="1:5" x14ac:dyDescent="0.25">
      <c r="A2696">
        <v>40000052</v>
      </c>
      <c r="B2696" t="s">
        <v>4755</v>
      </c>
      <c r="C2696" t="s">
        <v>4756</v>
      </c>
      <c r="D2696" t="s">
        <v>4756</v>
      </c>
      <c r="E2696" t="s">
        <v>4755</v>
      </c>
    </row>
    <row r="2697" spans="1:5" x14ac:dyDescent="0.25">
      <c r="A2697">
        <v>40000053</v>
      </c>
      <c r="B2697" t="s">
        <v>4757</v>
      </c>
      <c r="C2697" t="s">
        <v>4756</v>
      </c>
      <c r="D2697" t="s">
        <v>4756</v>
      </c>
      <c r="E2697" t="s">
        <v>4757</v>
      </c>
    </row>
    <row r="2698" spans="1:5" x14ac:dyDescent="0.25">
      <c r="A2698">
        <v>40000054</v>
      </c>
      <c r="B2698" t="s">
        <v>4758</v>
      </c>
      <c r="C2698" t="s">
        <v>4756</v>
      </c>
      <c r="D2698" t="s">
        <v>4756</v>
      </c>
      <c r="E2698" t="s">
        <v>4758</v>
      </c>
    </row>
    <row r="2699" spans="1:5" x14ac:dyDescent="0.25">
      <c r="A2699">
        <v>40000059</v>
      </c>
      <c r="B2699" t="s">
        <v>4759</v>
      </c>
      <c r="C2699" t="s">
        <v>4754</v>
      </c>
      <c r="D2699" t="s">
        <v>4754</v>
      </c>
      <c r="E2699" t="s">
        <v>4759</v>
      </c>
    </row>
    <row r="2700" spans="1:5" x14ac:dyDescent="0.25">
      <c r="A2700">
        <v>40000068</v>
      </c>
      <c r="B2700" t="s">
        <v>4760</v>
      </c>
      <c r="C2700" t="s">
        <v>4761</v>
      </c>
      <c r="D2700" t="s">
        <v>4761</v>
      </c>
      <c r="E2700" t="s">
        <v>4760</v>
      </c>
    </row>
    <row r="2701" spans="1:5" x14ac:dyDescent="0.25">
      <c r="A2701">
        <v>40000069</v>
      </c>
      <c r="B2701" t="s">
        <v>4762</v>
      </c>
      <c r="C2701" t="s">
        <v>4763</v>
      </c>
      <c r="D2701" t="s">
        <v>4763</v>
      </c>
      <c r="E2701" t="s">
        <v>4762</v>
      </c>
    </row>
    <row r="2702" spans="1:5" x14ac:dyDescent="0.25">
      <c r="A2702">
        <v>40000070</v>
      </c>
      <c r="B2702" t="s">
        <v>4764</v>
      </c>
      <c r="C2702" t="s">
        <v>4754</v>
      </c>
      <c r="D2702" t="s">
        <v>4754</v>
      </c>
      <c r="E2702" t="s">
        <v>4764</v>
      </c>
    </row>
    <row r="2703" spans="1:5" x14ac:dyDescent="0.25">
      <c r="A2703">
        <v>40000071</v>
      </c>
      <c r="B2703" t="s">
        <v>4765</v>
      </c>
      <c r="C2703" t="s">
        <v>4766</v>
      </c>
      <c r="D2703" t="s">
        <v>4766</v>
      </c>
      <c r="E2703" t="s">
        <v>4765</v>
      </c>
    </row>
    <row r="2704" spans="1:5" x14ac:dyDescent="0.25">
      <c r="A2704">
        <v>40000072</v>
      </c>
      <c r="B2704" t="s">
        <v>4767</v>
      </c>
      <c r="C2704" t="s">
        <v>4768</v>
      </c>
      <c r="D2704" t="s">
        <v>4768</v>
      </c>
      <c r="E2704" t="s">
        <v>4767</v>
      </c>
    </row>
    <row r="2705" spans="1:5" x14ac:dyDescent="0.25">
      <c r="A2705">
        <v>40000073</v>
      </c>
      <c r="B2705" t="s">
        <v>4769</v>
      </c>
      <c r="C2705" t="s">
        <v>4770</v>
      </c>
      <c r="D2705" t="s">
        <v>4770</v>
      </c>
      <c r="E2705" t="s">
        <v>4769</v>
      </c>
    </row>
    <row r="2706" spans="1:5" x14ac:dyDescent="0.25">
      <c r="A2706">
        <v>40000074</v>
      </c>
      <c r="B2706" t="s">
        <v>4771</v>
      </c>
      <c r="C2706" t="s">
        <v>4772</v>
      </c>
      <c r="D2706" t="s">
        <v>4772</v>
      </c>
      <c r="E2706" t="s">
        <v>4771</v>
      </c>
    </row>
    <row r="2707" spans="1:5" x14ac:dyDescent="0.25">
      <c r="A2707">
        <v>40000086</v>
      </c>
      <c r="B2707" t="s">
        <v>4773</v>
      </c>
      <c r="C2707" t="s">
        <v>4756</v>
      </c>
      <c r="D2707" t="s">
        <v>4756</v>
      </c>
      <c r="E2707" t="s">
        <v>4773</v>
      </c>
    </row>
    <row r="2708" spans="1:5" x14ac:dyDescent="0.25">
      <c r="A2708">
        <v>40000087</v>
      </c>
      <c r="B2708" t="s">
        <v>4774</v>
      </c>
      <c r="C2708" t="s">
        <v>4756</v>
      </c>
      <c r="D2708" t="s">
        <v>4756</v>
      </c>
      <c r="E2708" t="s">
        <v>4774</v>
      </c>
    </row>
    <row r="2709" spans="1:5" x14ac:dyDescent="0.25">
      <c r="A2709">
        <v>40000088</v>
      </c>
      <c r="B2709" t="s">
        <v>4775</v>
      </c>
      <c r="C2709" t="s">
        <v>4776</v>
      </c>
      <c r="D2709" t="s">
        <v>4776</v>
      </c>
      <c r="E2709" t="s">
        <v>4775</v>
      </c>
    </row>
    <row r="2710" spans="1:5" x14ac:dyDescent="0.25">
      <c r="A2710">
        <v>40000089</v>
      </c>
      <c r="B2710" t="s">
        <v>4777</v>
      </c>
      <c r="C2710" t="s">
        <v>4778</v>
      </c>
      <c r="D2710" t="s">
        <v>4778</v>
      </c>
      <c r="E2710" t="s">
        <v>4777</v>
      </c>
    </row>
    <row r="2711" spans="1:5" x14ac:dyDescent="0.25">
      <c r="A2711">
        <v>40000090</v>
      </c>
      <c r="B2711" t="s">
        <v>4779</v>
      </c>
      <c r="C2711" t="s">
        <v>4780</v>
      </c>
      <c r="D2711" t="s">
        <v>4780</v>
      </c>
      <c r="E2711" t="s">
        <v>4779</v>
      </c>
    </row>
    <row r="2712" spans="1:5" x14ac:dyDescent="0.25">
      <c r="A2712">
        <v>40000091</v>
      </c>
      <c r="B2712" t="s">
        <v>4781</v>
      </c>
      <c r="C2712" t="s">
        <v>4782</v>
      </c>
      <c r="D2712" t="s">
        <v>4782</v>
      </c>
      <c r="E2712" t="s">
        <v>4781</v>
      </c>
    </row>
    <row r="2713" spans="1:5" x14ac:dyDescent="0.25">
      <c r="A2713">
        <v>40000092</v>
      </c>
      <c r="B2713" t="s">
        <v>4783</v>
      </c>
      <c r="C2713" t="s">
        <v>4784</v>
      </c>
      <c r="D2713" t="s">
        <v>4784</v>
      </c>
      <c r="E2713" t="s">
        <v>4783</v>
      </c>
    </row>
    <row r="2714" spans="1:5" x14ac:dyDescent="0.25">
      <c r="A2714">
        <v>40000093</v>
      </c>
      <c r="B2714" t="s">
        <v>4785</v>
      </c>
      <c r="C2714" t="s">
        <v>4786</v>
      </c>
      <c r="D2714" t="s">
        <v>4786</v>
      </c>
      <c r="E2714" t="s">
        <v>4785</v>
      </c>
    </row>
    <row r="2715" spans="1:5" x14ac:dyDescent="0.25">
      <c r="A2715">
        <v>40000094</v>
      </c>
      <c r="B2715" t="s">
        <v>4787</v>
      </c>
      <c r="C2715" t="s">
        <v>4788</v>
      </c>
      <c r="D2715" t="s">
        <v>4788</v>
      </c>
      <c r="E2715" t="s">
        <v>4787</v>
      </c>
    </row>
    <row r="2716" spans="1:5" x14ac:dyDescent="0.25">
      <c r="A2716">
        <v>40000095</v>
      </c>
      <c r="B2716" t="s">
        <v>4789</v>
      </c>
      <c r="C2716" t="s">
        <v>4789</v>
      </c>
      <c r="D2716" t="s">
        <v>4789</v>
      </c>
      <c r="E2716" t="s">
        <v>4789</v>
      </c>
    </row>
    <row r="2717" spans="1:5" x14ac:dyDescent="0.25">
      <c r="A2717">
        <v>40000096</v>
      </c>
      <c r="B2717" t="s">
        <v>4790</v>
      </c>
      <c r="C2717" t="s">
        <v>4790</v>
      </c>
      <c r="D2717" t="s">
        <v>4790</v>
      </c>
      <c r="E2717" t="s">
        <v>4790</v>
      </c>
    </row>
    <row r="2718" spans="1:5" x14ac:dyDescent="0.25">
      <c r="A2718">
        <v>40000097</v>
      </c>
      <c r="B2718" t="s">
        <v>4791</v>
      </c>
      <c r="C2718" t="s">
        <v>4791</v>
      </c>
      <c r="D2718" t="s">
        <v>4791</v>
      </c>
      <c r="E2718" t="s">
        <v>4791</v>
      </c>
    </row>
    <row r="2719" spans="1:5" x14ac:dyDescent="0.25">
      <c r="A2719">
        <v>40000098</v>
      </c>
      <c r="B2719" t="s">
        <v>4792</v>
      </c>
      <c r="C2719" t="s">
        <v>4792</v>
      </c>
      <c r="D2719" t="s">
        <v>4792</v>
      </c>
      <c r="E2719" t="s">
        <v>4792</v>
      </c>
    </row>
    <row r="2720" spans="1:5" x14ac:dyDescent="0.25">
      <c r="A2720">
        <v>40000099</v>
      </c>
      <c r="B2720" t="s">
        <v>4793</v>
      </c>
      <c r="C2720" t="s">
        <v>4793</v>
      </c>
      <c r="D2720" t="s">
        <v>4793</v>
      </c>
      <c r="E2720" t="s">
        <v>4793</v>
      </c>
    </row>
    <row r="2721" spans="1:5" x14ac:dyDescent="0.25">
      <c r="A2721">
        <v>40000100</v>
      </c>
      <c r="B2721" t="s">
        <v>4794</v>
      </c>
      <c r="C2721" t="s">
        <v>4794</v>
      </c>
      <c r="D2721" t="s">
        <v>4794</v>
      </c>
      <c r="E2721" t="s">
        <v>4794</v>
      </c>
    </row>
    <row r="2722" spans="1:5" x14ac:dyDescent="0.25">
      <c r="A2722">
        <v>40000101</v>
      </c>
      <c r="B2722" t="s">
        <v>4795</v>
      </c>
      <c r="C2722" t="s">
        <v>4796</v>
      </c>
      <c r="D2722" t="s">
        <v>4796</v>
      </c>
      <c r="E2722" t="s">
        <v>4795</v>
      </c>
    </row>
    <row r="2723" spans="1:5" x14ac:dyDescent="0.25">
      <c r="A2723">
        <v>40000102</v>
      </c>
      <c r="B2723" t="s">
        <v>4797</v>
      </c>
      <c r="C2723" t="s">
        <v>4797</v>
      </c>
      <c r="D2723" t="s">
        <v>4797</v>
      </c>
      <c r="E2723" t="s">
        <v>4797</v>
      </c>
    </row>
    <row r="2724" spans="1:5" x14ac:dyDescent="0.25">
      <c r="A2724">
        <v>40000104</v>
      </c>
      <c r="B2724" t="s">
        <v>4798</v>
      </c>
      <c r="C2724" t="s">
        <v>4798</v>
      </c>
      <c r="D2724" t="s">
        <v>4798</v>
      </c>
      <c r="E2724" t="s">
        <v>4798</v>
      </c>
    </row>
    <row r="2725" spans="1:5" x14ac:dyDescent="0.25">
      <c r="A2725">
        <v>40000105</v>
      </c>
      <c r="B2725" t="s">
        <v>4799</v>
      </c>
      <c r="C2725" t="s">
        <v>4799</v>
      </c>
      <c r="D2725" t="s">
        <v>4799</v>
      </c>
      <c r="E2725" t="s">
        <v>4799</v>
      </c>
    </row>
    <row r="2726" spans="1:5" x14ac:dyDescent="0.25">
      <c r="A2726">
        <v>40000106</v>
      </c>
      <c r="B2726" t="s">
        <v>4800</v>
      </c>
      <c r="C2726" t="s">
        <v>4800</v>
      </c>
      <c r="D2726" t="s">
        <v>4800</v>
      </c>
      <c r="E2726" t="s">
        <v>4800</v>
      </c>
    </row>
    <row r="2727" spans="1:5" x14ac:dyDescent="0.25">
      <c r="A2727">
        <v>40000107</v>
      </c>
      <c r="B2727" t="s">
        <v>4801</v>
      </c>
      <c r="C2727" t="s">
        <v>4801</v>
      </c>
      <c r="D2727" t="s">
        <v>4801</v>
      </c>
      <c r="E2727" t="s">
        <v>4801</v>
      </c>
    </row>
    <row r="2728" spans="1:5" x14ac:dyDescent="0.25">
      <c r="A2728">
        <v>40000108</v>
      </c>
      <c r="B2728" t="s">
        <v>4802</v>
      </c>
      <c r="C2728" t="s">
        <v>4802</v>
      </c>
      <c r="D2728" t="s">
        <v>4802</v>
      </c>
      <c r="E2728" t="s">
        <v>4802</v>
      </c>
    </row>
    <row r="2729" spans="1:5" x14ac:dyDescent="0.25">
      <c r="A2729">
        <v>40000109</v>
      </c>
      <c r="B2729" t="s">
        <v>4803</v>
      </c>
      <c r="C2729" t="s">
        <v>4803</v>
      </c>
      <c r="D2729" t="s">
        <v>4803</v>
      </c>
      <c r="E2729" t="s">
        <v>4803</v>
      </c>
    </row>
    <row r="2730" spans="1:5" x14ac:dyDescent="0.25">
      <c r="A2730">
        <v>40000110</v>
      </c>
      <c r="B2730" t="s">
        <v>4804</v>
      </c>
      <c r="C2730" t="s">
        <v>4804</v>
      </c>
      <c r="D2730" t="s">
        <v>4804</v>
      </c>
      <c r="E2730" t="s">
        <v>4804</v>
      </c>
    </row>
    <row r="2731" spans="1:5" x14ac:dyDescent="0.25">
      <c r="A2731">
        <v>40000111</v>
      </c>
      <c r="B2731" t="s">
        <v>4805</v>
      </c>
      <c r="C2731" t="s">
        <v>4805</v>
      </c>
      <c r="D2731" t="s">
        <v>4805</v>
      </c>
      <c r="E2731" t="s">
        <v>4805</v>
      </c>
    </row>
    <row r="2732" spans="1:5" x14ac:dyDescent="0.25">
      <c r="A2732">
        <v>40000112</v>
      </c>
      <c r="B2732" t="s">
        <v>4806</v>
      </c>
      <c r="C2732" t="s">
        <v>4806</v>
      </c>
      <c r="D2732" t="s">
        <v>4806</v>
      </c>
      <c r="E2732" t="s">
        <v>4806</v>
      </c>
    </row>
    <row r="2733" spans="1:5" x14ac:dyDescent="0.25">
      <c r="A2733">
        <v>40000113</v>
      </c>
      <c r="B2733" t="s">
        <v>4807</v>
      </c>
      <c r="C2733" t="s">
        <v>4807</v>
      </c>
      <c r="D2733" t="s">
        <v>4807</v>
      </c>
      <c r="E2733" t="s">
        <v>4807</v>
      </c>
    </row>
    <row r="2734" spans="1:5" x14ac:dyDescent="0.25">
      <c r="A2734">
        <v>40000114</v>
      </c>
      <c r="B2734" t="s">
        <v>4808</v>
      </c>
      <c r="C2734" t="s">
        <v>4808</v>
      </c>
      <c r="D2734" t="s">
        <v>4808</v>
      </c>
      <c r="E2734" t="s">
        <v>4808</v>
      </c>
    </row>
    <row r="2735" spans="1:5" x14ac:dyDescent="0.25">
      <c r="A2735">
        <v>40000115</v>
      </c>
      <c r="B2735" t="s">
        <v>4809</v>
      </c>
      <c r="C2735" t="s">
        <v>4809</v>
      </c>
      <c r="D2735" t="s">
        <v>4809</v>
      </c>
      <c r="E2735" t="s">
        <v>4809</v>
      </c>
    </row>
    <row r="2736" spans="1:5" x14ac:dyDescent="0.25">
      <c r="A2736">
        <v>40000116</v>
      </c>
      <c r="B2736" t="s">
        <v>4810</v>
      </c>
      <c r="C2736" t="s">
        <v>4811</v>
      </c>
      <c r="D2736" t="s">
        <v>4811</v>
      </c>
      <c r="E2736" t="s">
        <v>4810</v>
      </c>
    </row>
    <row r="2737" spans="1:5" x14ac:dyDescent="0.25">
      <c r="A2737">
        <v>40000117</v>
      </c>
      <c r="B2737" t="s">
        <v>4812</v>
      </c>
      <c r="C2737" t="s">
        <v>4812</v>
      </c>
      <c r="D2737" t="s">
        <v>4812</v>
      </c>
      <c r="E2737" t="s">
        <v>4812</v>
      </c>
    </row>
    <row r="2738" spans="1:5" x14ac:dyDescent="0.25">
      <c r="A2738">
        <v>40000118</v>
      </c>
      <c r="B2738" t="s">
        <v>4728</v>
      </c>
      <c r="C2738" t="s">
        <v>4728</v>
      </c>
      <c r="D2738" t="s">
        <v>4728</v>
      </c>
      <c r="E2738" t="s">
        <v>4728</v>
      </c>
    </row>
    <row r="2739" spans="1:5" x14ac:dyDescent="0.25">
      <c r="A2739">
        <v>40000119</v>
      </c>
      <c r="B2739" t="s">
        <v>4813</v>
      </c>
      <c r="C2739" t="s">
        <v>4813</v>
      </c>
      <c r="D2739" t="s">
        <v>4813</v>
      </c>
      <c r="E2739" t="s">
        <v>4813</v>
      </c>
    </row>
    <row r="2740" spans="1:5" x14ac:dyDescent="0.25">
      <c r="A2740">
        <v>40000120</v>
      </c>
      <c r="B2740" t="s">
        <v>4809</v>
      </c>
      <c r="C2740" t="s">
        <v>4809</v>
      </c>
      <c r="D2740" t="s">
        <v>4809</v>
      </c>
      <c r="E2740" t="s">
        <v>4809</v>
      </c>
    </row>
    <row r="2741" spans="1:5" x14ac:dyDescent="0.25">
      <c r="A2741">
        <v>40000121</v>
      </c>
      <c r="B2741" t="s">
        <v>4814</v>
      </c>
      <c r="C2741" t="s">
        <v>4814</v>
      </c>
      <c r="D2741" t="s">
        <v>4814</v>
      </c>
      <c r="E2741" t="s">
        <v>4814</v>
      </c>
    </row>
    <row r="2742" spans="1:5" x14ac:dyDescent="0.25">
      <c r="A2742">
        <v>40000122</v>
      </c>
      <c r="B2742" t="s">
        <v>4815</v>
      </c>
      <c r="C2742" t="s">
        <v>4815</v>
      </c>
      <c r="D2742" t="s">
        <v>4815</v>
      </c>
      <c r="E2742" t="s">
        <v>4815</v>
      </c>
    </row>
    <row r="2743" spans="1:5" x14ac:dyDescent="0.25">
      <c r="A2743">
        <v>40000123</v>
      </c>
      <c r="B2743" t="s">
        <v>4816</v>
      </c>
      <c r="C2743" t="s">
        <v>4816</v>
      </c>
      <c r="D2743" t="s">
        <v>4816</v>
      </c>
      <c r="E2743" t="s">
        <v>4816</v>
      </c>
    </row>
    <row r="2744" spans="1:5" x14ac:dyDescent="0.25">
      <c r="A2744">
        <v>40000124</v>
      </c>
      <c r="B2744" t="s">
        <v>4815</v>
      </c>
      <c r="C2744" t="s">
        <v>4815</v>
      </c>
      <c r="D2744" t="s">
        <v>4815</v>
      </c>
      <c r="E2744" t="s">
        <v>4815</v>
      </c>
    </row>
    <row r="2745" spans="1:5" x14ac:dyDescent="0.25">
      <c r="A2745">
        <v>40000125</v>
      </c>
      <c r="B2745" t="s">
        <v>4815</v>
      </c>
      <c r="C2745" t="s">
        <v>4815</v>
      </c>
      <c r="D2745" t="s">
        <v>4815</v>
      </c>
      <c r="E2745" t="s">
        <v>4815</v>
      </c>
    </row>
    <row r="2746" spans="1:5" x14ac:dyDescent="0.25">
      <c r="A2746">
        <v>40000126</v>
      </c>
      <c r="B2746" t="s">
        <v>4815</v>
      </c>
      <c r="C2746" t="s">
        <v>4815</v>
      </c>
      <c r="D2746" t="s">
        <v>4815</v>
      </c>
      <c r="E2746" t="s">
        <v>4815</v>
      </c>
    </row>
    <row r="2747" spans="1:5" x14ac:dyDescent="0.25">
      <c r="A2747">
        <v>40000127</v>
      </c>
      <c r="B2747" t="s">
        <v>4817</v>
      </c>
      <c r="C2747" t="s">
        <v>4818</v>
      </c>
      <c r="D2747" t="s">
        <v>4818</v>
      </c>
      <c r="E2747" t="s">
        <v>4817</v>
      </c>
    </row>
    <row r="2748" spans="1:5" x14ac:dyDescent="0.25">
      <c r="A2748">
        <v>40000128</v>
      </c>
      <c r="B2748" t="s">
        <v>4819</v>
      </c>
      <c r="C2748" t="s">
        <v>4819</v>
      </c>
      <c r="D2748" t="s">
        <v>4819</v>
      </c>
      <c r="E2748" t="s">
        <v>4819</v>
      </c>
    </row>
    <row r="2749" spans="1:5" x14ac:dyDescent="0.25">
      <c r="A2749">
        <v>40000129</v>
      </c>
      <c r="B2749" t="s">
        <v>4820</v>
      </c>
      <c r="C2749" t="s">
        <v>4820</v>
      </c>
      <c r="D2749" t="s">
        <v>4820</v>
      </c>
      <c r="E2749" t="s">
        <v>4820</v>
      </c>
    </row>
    <row r="2750" spans="1:5" x14ac:dyDescent="0.25">
      <c r="A2750">
        <v>40000130</v>
      </c>
      <c r="B2750" t="s">
        <v>4821</v>
      </c>
      <c r="C2750" t="s">
        <v>4821</v>
      </c>
      <c r="D2750" t="s">
        <v>4821</v>
      </c>
      <c r="E2750" t="s">
        <v>4821</v>
      </c>
    </row>
    <row r="2751" spans="1:5" x14ac:dyDescent="0.25">
      <c r="A2751">
        <v>40000131</v>
      </c>
      <c r="B2751" t="s">
        <v>4822</v>
      </c>
      <c r="C2751" t="s">
        <v>4822</v>
      </c>
      <c r="D2751" t="s">
        <v>4822</v>
      </c>
      <c r="E2751" t="s">
        <v>4822</v>
      </c>
    </row>
    <row r="2752" spans="1:5" x14ac:dyDescent="0.25">
      <c r="A2752">
        <v>40000132</v>
      </c>
      <c r="B2752" t="s">
        <v>4823</v>
      </c>
      <c r="C2752" t="s">
        <v>4824</v>
      </c>
      <c r="D2752" t="s">
        <v>4824</v>
      </c>
      <c r="E2752" t="s">
        <v>4823</v>
      </c>
    </row>
    <row r="2753" spans="1:5" x14ac:dyDescent="0.25">
      <c r="A2753">
        <v>40000133</v>
      </c>
      <c r="B2753" t="s">
        <v>4825</v>
      </c>
      <c r="C2753" t="s">
        <v>4825</v>
      </c>
      <c r="D2753" t="s">
        <v>4825</v>
      </c>
      <c r="E2753" t="s">
        <v>4825</v>
      </c>
    </row>
    <row r="2754" spans="1:5" x14ac:dyDescent="0.25">
      <c r="A2754">
        <v>40000134</v>
      </c>
      <c r="B2754" t="s">
        <v>4826</v>
      </c>
      <c r="C2754" t="s">
        <v>4826</v>
      </c>
      <c r="D2754" t="s">
        <v>4826</v>
      </c>
      <c r="E2754" t="s">
        <v>4826</v>
      </c>
    </row>
    <row r="2755" spans="1:5" x14ac:dyDescent="0.25">
      <c r="A2755">
        <v>40000136</v>
      </c>
      <c r="B2755" t="s">
        <v>4827</v>
      </c>
      <c r="C2755" t="s">
        <v>1260</v>
      </c>
      <c r="D2755" t="s">
        <v>1260</v>
      </c>
      <c r="E2755" t="s">
        <v>4827</v>
      </c>
    </row>
    <row r="2756" spans="1:5" x14ac:dyDescent="0.25">
      <c r="A2756">
        <v>40000137</v>
      </c>
      <c r="B2756" t="s">
        <v>4828</v>
      </c>
      <c r="C2756" t="s">
        <v>4829</v>
      </c>
      <c r="D2756" t="s">
        <v>4829</v>
      </c>
      <c r="E2756" t="s">
        <v>4828</v>
      </c>
    </row>
    <row r="2757" spans="1:5" x14ac:dyDescent="0.25">
      <c r="A2757">
        <v>40000138</v>
      </c>
      <c r="B2757" t="s">
        <v>4830</v>
      </c>
      <c r="C2757" t="s">
        <v>4830</v>
      </c>
      <c r="D2757" t="s">
        <v>4830</v>
      </c>
      <c r="E2757" t="s">
        <v>4830</v>
      </c>
    </row>
    <row r="2758" spans="1:5" x14ac:dyDescent="0.25">
      <c r="A2758">
        <v>40000139</v>
      </c>
      <c r="B2758" t="s">
        <v>4831</v>
      </c>
      <c r="C2758" t="s">
        <v>4832</v>
      </c>
      <c r="D2758" t="s">
        <v>4832</v>
      </c>
      <c r="E2758" t="s">
        <v>4831</v>
      </c>
    </row>
    <row r="2759" spans="1:5" x14ac:dyDescent="0.25">
      <c r="A2759">
        <v>40000140</v>
      </c>
      <c r="B2759" t="s">
        <v>4833</v>
      </c>
      <c r="C2759" t="s">
        <v>4833</v>
      </c>
      <c r="D2759" t="s">
        <v>4833</v>
      </c>
      <c r="E2759" t="s">
        <v>4833</v>
      </c>
    </row>
    <row r="2760" spans="1:5" x14ac:dyDescent="0.25">
      <c r="A2760">
        <v>40000141</v>
      </c>
      <c r="B2760" t="s">
        <v>4834</v>
      </c>
      <c r="C2760" t="s">
        <v>4834</v>
      </c>
      <c r="D2760" t="s">
        <v>4834</v>
      </c>
      <c r="E2760" t="s">
        <v>4834</v>
      </c>
    </row>
    <row r="2761" spans="1:5" x14ac:dyDescent="0.25">
      <c r="A2761">
        <v>40000142</v>
      </c>
      <c r="B2761" t="s">
        <v>4835</v>
      </c>
      <c r="C2761" t="s">
        <v>4835</v>
      </c>
      <c r="D2761" t="s">
        <v>4835</v>
      </c>
      <c r="E2761" t="s">
        <v>4835</v>
      </c>
    </row>
    <row r="2762" spans="1:5" x14ac:dyDescent="0.25">
      <c r="A2762">
        <v>40000143</v>
      </c>
      <c r="B2762" t="s">
        <v>4836</v>
      </c>
      <c r="C2762" t="s">
        <v>4837</v>
      </c>
      <c r="D2762" t="s">
        <v>4837</v>
      </c>
      <c r="E2762" t="s">
        <v>4836</v>
      </c>
    </row>
    <row r="2763" spans="1:5" x14ac:dyDescent="0.25">
      <c r="A2763">
        <v>40000144</v>
      </c>
      <c r="B2763" t="s">
        <v>4838</v>
      </c>
      <c r="C2763" t="s">
        <v>4839</v>
      </c>
      <c r="D2763" t="s">
        <v>4839</v>
      </c>
      <c r="E2763" t="s">
        <v>4838</v>
      </c>
    </row>
    <row r="2764" spans="1:5" x14ac:dyDescent="0.25">
      <c r="A2764">
        <v>40000145</v>
      </c>
      <c r="B2764" t="s">
        <v>4840</v>
      </c>
      <c r="C2764" t="s">
        <v>4841</v>
      </c>
      <c r="D2764" t="s">
        <v>4841</v>
      </c>
      <c r="E2764" t="s">
        <v>4840</v>
      </c>
    </row>
    <row r="2765" spans="1:5" x14ac:dyDescent="0.25">
      <c r="A2765">
        <v>40000146</v>
      </c>
      <c r="B2765" t="s">
        <v>4842</v>
      </c>
      <c r="C2765" t="s">
        <v>4841</v>
      </c>
      <c r="D2765" t="s">
        <v>4841</v>
      </c>
      <c r="E2765" t="s">
        <v>4842</v>
      </c>
    </row>
    <row r="2766" spans="1:5" x14ac:dyDescent="0.25">
      <c r="A2766">
        <v>40000147</v>
      </c>
      <c r="B2766" t="s">
        <v>4843</v>
      </c>
      <c r="C2766" t="s">
        <v>4841</v>
      </c>
      <c r="D2766" t="s">
        <v>4841</v>
      </c>
      <c r="E2766" t="s">
        <v>4843</v>
      </c>
    </row>
    <row r="2767" spans="1:5" x14ac:dyDescent="0.25">
      <c r="A2767">
        <v>40000148</v>
      </c>
      <c r="B2767" t="s">
        <v>4844</v>
      </c>
      <c r="C2767" t="s">
        <v>4845</v>
      </c>
      <c r="D2767" t="s">
        <v>4845</v>
      </c>
      <c r="E2767" t="s">
        <v>4844</v>
      </c>
    </row>
    <row r="2768" spans="1:5" x14ac:dyDescent="0.25">
      <c r="A2768">
        <v>40000149</v>
      </c>
      <c r="B2768" t="s">
        <v>4846</v>
      </c>
      <c r="C2768" t="s">
        <v>4847</v>
      </c>
      <c r="D2768" t="s">
        <v>4847</v>
      </c>
      <c r="E2768" t="s">
        <v>4846</v>
      </c>
    </row>
    <row r="2769" spans="1:5" x14ac:dyDescent="0.25">
      <c r="A2769">
        <v>40000150</v>
      </c>
      <c r="B2769" t="s">
        <v>1117</v>
      </c>
      <c r="C2769" t="s">
        <v>1117</v>
      </c>
      <c r="D2769" t="s">
        <v>1117</v>
      </c>
      <c r="E2769" t="s">
        <v>1117</v>
      </c>
    </row>
    <row r="2770" spans="1:5" x14ac:dyDescent="0.25">
      <c r="A2770">
        <v>40000151</v>
      </c>
      <c r="B2770" t="s">
        <v>4802</v>
      </c>
      <c r="C2770" t="s">
        <v>4802</v>
      </c>
      <c r="D2770" t="s">
        <v>4802</v>
      </c>
      <c r="E2770" t="s">
        <v>4802</v>
      </c>
    </row>
    <row r="2771" spans="1:5" x14ac:dyDescent="0.25">
      <c r="A2771">
        <v>40000152</v>
      </c>
      <c r="B2771" t="s">
        <v>4848</v>
      </c>
      <c r="C2771" t="s">
        <v>4849</v>
      </c>
      <c r="D2771" t="s">
        <v>4849</v>
      </c>
      <c r="E2771" t="s">
        <v>4848</v>
      </c>
    </row>
    <row r="2772" spans="1:5" x14ac:dyDescent="0.25">
      <c r="A2772">
        <v>40000153</v>
      </c>
      <c r="B2772" t="s">
        <v>4850</v>
      </c>
      <c r="C2772" t="s">
        <v>4851</v>
      </c>
      <c r="D2772" t="s">
        <v>4851</v>
      </c>
      <c r="E2772" t="s">
        <v>4850</v>
      </c>
    </row>
    <row r="2773" spans="1:5" x14ac:dyDescent="0.25">
      <c r="A2773">
        <v>40000154</v>
      </c>
      <c r="B2773" t="s">
        <v>4852</v>
      </c>
      <c r="C2773" t="s">
        <v>4853</v>
      </c>
      <c r="D2773" t="s">
        <v>4853</v>
      </c>
      <c r="E2773" t="s">
        <v>4852</v>
      </c>
    </row>
    <row r="2774" spans="1:5" x14ac:dyDescent="0.25">
      <c r="A2774">
        <v>40000155</v>
      </c>
      <c r="B2774" t="s">
        <v>4836</v>
      </c>
      <c r="C2774" t="s">
        <v>4836</v>
      </c>
      <c r="D2774" t="s">
        <v>4836</v>
      </c>
      <c r="E2774" t="s">
        <v>4836</v>
      </c>
    </row>
    <row r="2775" spans="1:5" x14ac:dyDescent="0.25">
      <c r="A2775">
        <v>40000156</v>
      </c>
      <c r="B2775" t="s">
        <v>4854</v>
      </c>
      <c r="C2775" t="s">
        <v>4854</v>
      </c>
      <c r="D2775" t="s">
        <v>4854</v>
      </c>
      <c r="E2775" t="s">
        <v>4854</v>
      </c>
    </row>
    <row r="2776" spans="1:5" x14ac:dyDescent="0.25">
      <c r="A2776">
        <v>40000157</v>
      </c>
      <c r="B2776" t="s">
        <v>4855</v>
      </c>
      <c r="C2776" t="s">
        <v>4855</v>
      </c>
      <c r="D2776" t="s">
        <v>4855</v>
      </c>
      <c r="E2776" t="s">
        <v>4855</v>
      </c>
    </row>
    <row r="2777" spans="1:5" x14ac:dyDescent="0.25">
      <c r="A2777">
        <v>40000158</v>
      </c>
      <c r="B2777" t="s">
        <v>4856</v>
      </c>
      <c r="C2777" t="s">
        <v>4856</v>
      </c>
      <c r="D2777" t="s">
        <v>4856</v>
      </c>
      <c r="E2777" t="s">
        <v>4856</v>
      </c>
    </row>
    <row r="2778" spans="1:5" x14ac:dyDescent="0.25">
      <c r="A2778">
        <v>40000159</v>
      </c>
      <c r="B2778" t="s">
        <v>4857</v>
      </c>
      <c r="C2778" t="s">
        <v>4858</v>
      </c>
      <c r="D2778" t="s">
        <v>4858</v>
      </c>
      <c r="E2778" t="s">
        <v>4857</v>
      </c>
    </row>
    <row r="2779" spans="1:5" x14ac:dyDescent="0.25">
      <c r="A2779">
        <v>40000160</v>
      </c>
      <c r="B2779" t="s">
        <v>4859</v>
      </c>
      <c r="C2779" t="s">
        <v>4860</v>
      </c>
      <c r="D2779" t="s">
        <v>4860</v>
      </c>
      <c r="E2779" t="s">
        <v>4859</v>
      </c>
    </row>
    <row r="2780" spans="1:5" x14ac:dyDescent="0.25">
      <c r="A2780">
        <v>40000161</v>
      </c>
      <c r="B2780" t="s">
        <v>4819</v>
      </c>
      <c r="C2780" t="s">
        <v>4861</v>
      </c>
      <c r="D2780" t="s">
        <v>4861</v>
      </c>
      <c r="E2780" t="s">
        <v>4819</v>
      </c>
    </row>
    <row r="2781" spans="1:5" x14ac:dyDescent="0.25">
      <c r="A2781">
        <v>40000162</v>
      </c>
      <c r="B2781" t="s">
        <v>4862</v>
      </c>
      <c r="C2781" t="s">
        <v>4862</v>
      </c>
      <c r="D2781" t="s">
        <v>4862</v>
      </c>
      <c r="E2781" t="s">
        <v>4862</v>
      </c>
    </row>
    <row r="2782" spans="1:5" x14ac:dyDescent="0.25">
      <c r="A2782">
        <v>40000163</v>
      </c>
      <c r="B2782" t="s">
        <v>4863</v>
      </c>
      <c r="C2782" t="s">
        <v>4863</v>
      </c>
      <c r="D2782" t="s">
        <v>4863</v>
      </c>
      <c r="E2782" t="s">
        <v>4863</v>
      </c>
    </row>
    <row r="2783" spans="1:5" x14ac:dyDescent="0.25">
      <c r="A2783">
        <v>40000164</v>
      </c>
      <c r="B2783" t="s">
        <v>4864</v>
      </c>
      <c r="C2783" t="s">
        <v>4841</v>
      </c>
      <c r="D2783" t="s">
        <v>4841</v>
      </c>
      <c r="E2783" t="s">
        <v>4864</v>
      </c>
    </row>
    <row r="2784" spans="1:5" x14ac:dyDescent="0.25">
      <c r="A2784">
        <v>40000165</v>
      </c>
      <c r="B2784" t="s">
        <v>4865</v>
      </c>
      <c r="C2784" t="s">
        <v>4866</v>
      </c>
      <c r="D2784" t="s">
        <v>4866</v>
      </c>
      <c r="E2784" t="s">
        <v>4865</v>
      </c>
    </row>
    <row r="2785" spans="1:5" x14ac:dyDescent="0.25">
      <c r="A2785">
        <v>40000166</v>
      </c>
      <c r="B2785" t="s">
        <v>4867</v>
      </c>
      <c r="C2785" t="s">
        <v>4867</v>
      </c>
      <c r="D2785" t="s">
        <v>4867</v>
      </c>
      <c r="E2785" t="s">
        <v>4867</v>
      </c>
    </row>
    <row r="2786" spans="1:5" x14ac:dyDescent="0.25">
      <c r="A2786">
        <v>40000167</v>
      </c>
      <c r="B2786" t="s">
        <v>4868</v>
      </c>
      <c r="C2786" t="s">
        <v>4868</v>
      </c>
      <c r="D2786" t="s">
        <v>4868</v>
      </c>
      <c r="E2786" t="s">
        <v>4868</v>
      </c>
    </row>
    <row r="2787" spans="1:5" x14ac:dyDescent="0.25">
      <c r="A2787">
        <v>40000168</v>
      </c>
      <c r="B2787" t="s">
        <v>4869</v>
      </c>
      <c r="C2787" t="s">
        <v>4869</v>
      </c>
      <c r="D2787" t="s">
        <v>4869</v>
      </c>
      <c r="E2787" t="s">
        <v>4869</v>
      </c>
    </row>
    <row r="2788" spans="1:5" x14ac:dyDescent="0.25">
      <c r="A2788">
        <v>40000169</v>
      </c>
      <c r="B2788" t="s">
        <v>4870</v>
      </c>
      <c r="C2788" t="s">
        <v>4871</v>
      </c>
      <c r="D2788" t="s">
        <v>4871</v>
      </c>
      <c r="E2788" t="s">
        <v>4870</v>
      </c>
    </row>
    <row r="2789" spans="1:5" x14ac:dyDescent="0.25">
      <c r="A2789">
        <v>40000170</v>
      </c>
      <c r="B2789" t="s">
        <v>4872</v>
      </c>
      <c r="C2789" t="s">
        <v>4873</v>
      </c>
      <c r="D2789" t="s">
        <v>4873</v>
      </c>
      <c r="E2789" t="s">
        <v>4872</v>
      </c>
    </row>
    <row r="2790" spans="1:5" x14ac:dyDescent="0.25">
      <c r="A2790">
        <v>40000171</v>
      </c>
      <c r="B2790" t="s">
        <v>4874</v>
      </c>
      <c r="C2790" t="s">
        <v>4874</v>
      </c>
      <c r="D2790" t="s">
        <v>4874</v>
      </c>
      <c r="E2790" t="s">
        <v>4874</v>
      </c>
    </row>
    <row r="2791" spans="1:5" x14ac:dyDescent="0.25">
      <c r="A2791">
        <v>40000172</v>
      </c>
      <c r="B2791" t="s">
        <v>4875</v>
      </c>
      <c r="C2791" t="s">
        <v>4875</v>
      </c>
      <c r="D2791" t="s">
        <v>4875</v>
      </c>
      <c r="E2791" t="s">
        <v>4875</v>
      </c>
    </row>
    <row r="2792" spans="1:5" x14ac:dyDescent="0.25">
      <c r="A2792">
        <v>40000173</v>
      </c>
      <c r="B2792" t="s">
        <v>4876</v>
      </c>
      <c r="C2792" t="s">
        <v>4876</v>
      </c>
      <c r="D2792" t="s">
        <v>4876</v>
      </c>
      <c r="E2792" t="s">
        <v>4876</v>
      </c>
    </row>
    <row r="2793" spans="1:5" x14ac:dyDescent="0.25">
      <c r="A2793">
        <v>40000174</v>
      </c>
      <c r="B2793" t="s">
        <v>4877</v>
      </c>
      <c r="C2793" t="s">
        <v>4878</v>
      </c>
      <c r="D2793" t="s">
        <v>4878</v>
      </c>
      <c r="E2793" t="s">
        <v>4877</v>
      </c>
    </row>
    <row r="2794" spans="1:5" x14ac:dyDescent="0.25">
      <c r="A2794">
        <v>40000175</v>
      </c>
      <c r="B2794" t="s">
        <v>4879</v>
      </c>
      <c r="C2794" t="s">
        <v>4879</v>
      </c>
      <c r="D2794" t="s">
        <v>4879</v>
      </c>
      <c r="E2794" t="s">
        <v>4879</v>
      </c>
    </row>
    <row r="2795" spans="1:5" x14ac:dyDescent="0.25">
      <c r="A2795">
        <v>40000176</v>
      </c>
      <c r="B2795" t="s">
        <v>4880</v>
      </c>
      <c r="C2795" t="s">
        <v>4881</v>
      </c>
      <c r="D2795" t="s">
        <v>4881</v>
      </c>
      <c r="E2795" t="s">
        <v>4880</v>
      </c>
    </row>
    <row r="2796" spans="1:5" x14ac:dyDescent="0.25">
      <c r="A2796">
        <v>40000177</v>
      </c>
      <c r="B2796" t="s">
        <v>4882</v>
      </c>
      <c r="C2796" t="s">
        <v>4882</v>
      </c>
      <c r="D2796" t="s">
        <v>4882</v>
      </c>
      <c r="E2796" t="s">
        <v>4882</v>
      </c>
    </row>
    <row r="2797" spans="1:5" x14ac:dyDescent="0.25">
      <c r="A2797">
        <v>40000178</v>
      </c>
      <c r="B2797" t="s">
        <v>4883</v>
      </c>
      <c r="C2797" t="s">
        <v>4883</v>
      </c>
      <c r="D2797" t="s">
        <v>4883</v>
      </c>
      <c r="E2797" t="s">
        <v>4883</v>
      </c>
    </row>
    <row r="2798" spans="1:5" x14ac:dyDescent="0.25">
      <c r="A2798">
        <v>40000179</v>
      </c>
      <c r="B2798" t="s">
        <v>4884</v>
      </c>
      <c r="C2798" t="s">
        <v>4885</v>
      </c>
      <c r="D2798" t="s">
        <v>4885</v>
      </c>
      <c r="E2798" t="s">
        <v>4884</v>
      </c>
    </row>
    <row r="2799" spans="1:5" x14ac:dyDescent="0.25">
      <c r="A2799">
        <v>40000180</v>
      </c>
      <c r="B2799" t="s">
        <v>4886</v>
      </c>
      <c r="C2799" t="s">
        <v>4885</v>
      </c>
      <c r="D2799" t="s">
        <v>4885</v>
      </c>
      <c r="E2799" t="s">
        <v>4886</v>
      </c>
    </row>
    <row r="2800" spans="1:5" x14ac:dyDescent="0.25">
      <c r="A2800">
        <v>40000181</v>
      </c>
      <c r="B2800" t="s">
        <v>4887</v>
      </c>
      <c r="C2800" t="s">
        <v>4888</v>
      </c>
      <c r="D2800" t="s">
        <v>4888</v>
      </c>
      <c r="E2800" t="s">
        <v>4887</v>
      </c>
    </row>
    <row r="2801" spans="1:5" x14ac:dyDescent="0.25">
      <c r="A2801">
        <v>40000182</v>
      </c>
      <c r="B2801" t="s">
        <v>4887</v>
      </c>
      <c r="C2801" t="s">
        <v>4888</v>
      </c>
      <c r="D2801" t="s">
        <v>4888</v>
      </c>
      <c r="E2801" t="s">
        <v>4887</v>
      </c>
    </row>
    <row r="2802" spans="1:5" x14ac:dyDescent="0.25">
      <c r="A2802">
        <v>40000183</v>
      </c>
      <c r="B2802" t="s">
        <v>4889</v>
      </c>
      <c r="C2802" t="s">
        <v>4890</v>
      </c>
      <c r="D2802" t="s">
        <v>4890</v>
      </c>
      <c r="E2802" t="s">
        <v>4889</v>
      </c>
    </row>
    <row r="2803" spans="1:5" x14ac:dyDescent="0.25">
      <c r="A2803">
        <v>40000184</v>
      </c>
      <c r="B2803" t="s">
        <v>4891</v>
      </c>
      <c r="C2803" t="s">
        <v>529</v>
      </c>
      <c r="D2803" t="s">
        <v>529</v>
      </c>
      <c r="E2803" t="s">
        <v>4891</v>
      </c>
    </row>
    <row r="2804" spans="1:5" x14ac:dyDescent="0.25">
      <c r="A2804">
        <v>40000185</v>
      </c>
      <c r="B2804" t="s">
        <v>4892</v>
      </c>
      <c r="C2804" t="s">
        <v>4893</v>
      </c>
      <c r="D2804" t="s">
        <v>4893</v>
      </c>
      <c r="E2804" t="s">
        <v>4892</v>
      </c>
    </row>
    <row r="2805" spans="1:5" x14ac:dyDescent="0.25">
      <c r="A2805">
        <v>40000186</v>
      </c>
      <c r="B2805" t="s">
        <v>4894</v>
      </c>
      <c r="C2805" t="s">
        <v>4893</v>
      </c>
      <c r="D2805" t="s">
        <v>4893</v>
      </c>
      <c r="E2805" t="s">
        <v>4894</v>
      </c>
    </row>
    <row r="2806" spans="1:5" x14ac:dyDescent="0.25">
      <c r="A2806">
        <v>40000187</v>
      </c>
      <c r="B2806" t="s">
        <v>4895</v>
      </c>
      <c r="C2806" t="s">
        <v>4896</v>
      </c>
      <c r="D2806" t="s">
        <v>4896</v>
      </c>
      <c r="E2806" t="s">
        <v>4895</v>
      </c>
    </row>
    <row r="2807" spans="1:5" x14ac:dyDescent="0.25">
      <c r="A2807">
        <v>40000188</v>
      </c>
      <c r="B2807" t="s">
        <v>4897</v>
      </c>
      <c r="C2807" t="s">
        <v>4898</v>
      </c>
      <c r="D2807" t="s">
        <v>4898</v>
      </c>
      <c r="E2807" t="s">
        <v>4897</v>
      </c>
    </row>
    <row r="2808" spans="1:5" x14ac:dyDescent="0.25">
      <c r="A2808">
        <v>40000189</v>
      </c>
      <c r="B2808" t="s">
        <v>4899</v>
      </c>
      <c r="C2808" t="s">
        <v>4900</v>
      </c>
      <c r="D2808" t="s">
        <v>4900</v>
      </c>
      <c r="E2808" t="s">
        <v>4899</v>
      </c>
    </row>
    <row r="2809" spans="1:5" x14ac:dyDescent="0.25">
      <c r="A2809">
        <v>40000190</v>
      </c>
      <c r="B2809" t="s">
        <v>4901</v>
      </c>
      <c r="C2809" t="s">
        <v>4902</v>
      </c>
      <c r="D2809" t="s">
        <v>4902</v>
      </c>
      <c r="E2809" t="s">
        <v>4901</v>
      </c>
    </row>
    <row r="2810" spans="1:5" x14ac:dyDescent="0.25">
      <c r="A2810">
        <v>40000191</v>
      </c>
      <c r="B2810" t="s">
        <v>4903</v>
      </c>
      <c r="C2810" t="s">
        <v>4904</v>
      </c>
      <c r="D2810" t="s">
        <v>4904</v>
      </c>
      <c r="E2810" t="s">
        <v>4903</v>
      </c>
    </row>
    <row r="2811" spans="1:5" x14ac:dyDescent="0.25">
      <c r="A2811">
        <v>40000192</v>
      </c>
      <c r="B2811" t="s">
        <v>4905</v>
      </c>
      <c r="C2811" t="s">
        <v>4905</v>
      </c>
      <c r="D2811" t="s">
        <v>4905</v>
      </c>
      <c r="E2811" t="s">
        <v>4905</v>
      </c>
    </row>
    <row r="2812" spans="1:5" x14ac:dyDescent="0.25">
      <c r="A2812">
        <v>40000193</v>
      </c>
      <c r="B2812" t="s">
        <v>4906</v>
      </c>
      <c r="C2812" t="s">
        <v>4907</v>
      </c>
      <c r="D2812" t="s">
        <v>4907</v>
      </c>
      <c r="E2812" t="s">
        <v>4906</v>
      </c>
    </row>
    <row r="2813" spans="1:5" x14ac:dyDescent="0.25">
      <c r="A2813">
        <v>40000194</v>
      </c>
      <c r="B2813" t="s">
        <v>4908</v>
      </c>
      <c r="C2813" t="s">
        <v>4909</v>
      </c>
      <c r="D2813" t="s">
        <v>4909</v>
      </c>
      <c r="E2813" t="s">
        <v>4908</v>
      </c>
    </row>
    <row r="2814" spans="1:5" x14ac:dyDescent="0.25">
      <c r="A2814">
        <v>40000195</v>
      </c>
      <c r="B2814" t="s">
        <v>4910</v>
      </c>
      <c r="C2814" t="s">
        <v>4910</v>
      </c>
      <c r="D2814" t="s">
        <v>4910</v>
      </c>
      <c r="E2814" t="s">
        <v>4910</v>
      </c>
    </row>
    <row r="2815" spans="1:5" x14ac:dyDescent="0.25">
      <c r="A2815">
        <v>40000196</v>
      </c>
      <c r="B2815" t="s">
        <v>4911</v>
      </c>
      <c r="C2815" t="s">
        <v>4912</v>
      </c>
      <c r="D2815" t="s">
        <v>4912</v>
      </c>
      <c r="E2815" t="s">
        <v>4911</v>
      </c>
    </row>
    <row r="2816" spans="1:5" x14ac:dyDescent="0.25">
      <c r="A2816">
        <v>40000197</v>
      </c>
      <c r="B2816" t="s">
        <v>4913</v>
      </c>
      <c r="C2816" t="s">
        <v>4912</v>
      </c>
      <c r="D2816" t="s">
        <v>4912</v>
      </c>
      <c r="E2816" t="s">
        <v>4913</v>
      </c>
    </row>
    <row r="2817" spans="1:5" x14ac:dyDescent="0.25">
      <c r="A2817">
        <v>40000198</v>
      </c>
      <c r="B2817" t="s">
        <v>4914</v>
      </c>
      <c r="C2817" t="s">
        <v>4915</v>
      </c>
      <c r="D2817" t="s">
        <v>4915</v>
      </c>
      <c r="E2817" t="s">
        <v>4914</v>
      </c>
    </row>
    <row r="2818" spans="1:5" x14ac:dyDescent="0.25">
      <c r="A2818">
        <v>40000199</v>
      </c>
      <c r="B2818" t="s">
        <v>4916</v>
      </c>
      <c r="C2818" t="s">
        <v>4917</v>
      </c>
      <c r="D2818" t="s">
        <v>4917</v>
      </c>
      <c r="E2818" t="s">
        <v>4916</v>
      </c>
    </row>
    <row r="2819" spans="1:5" x14ac:dyDescent="0.25">
      <c r="A2819">
        <v>40000200</v>
      </c>
      <c r="B2819" t="s">
        <v>4918</v>
      </c>
      <c r="C2819" t="s">
        <v>4919</v>
      </c>
      <c r="D2819" t="s">
        <v>4919</v>
      </c>
      <c r="E2819" t="s">
        <v>4918</v>
      </c>
    </row>
    <row r="2820" spans="1:5" x14ac:dyDescent="0.25">
      <c r="A2820">
        <v>40000201</v>
      </c>
      <c r="B2820" t="s">
        <v>4804</v>
      </c>
      <c r="C2820" t="s">
        <v>4804</v>
      </c>
      <c r="D2820" t="s">
        <v>4804</v>
      </c>
      <c r="E2820" t="s">
        <v>4804</v>
      </c>
    </row>
    <row r="2821" spans="1:5" x14ac:dyDescent="0.25">
      <c r="A2821">
        <v>40000202</v>
      </c>
      <c r="B2821" t="s">
        <v>4920</v>
      </c>
      <c r="C2821" t="s">
        <v>4920</v>
      </c>
      <c r="D2821" t="s">
        <v>4920</v>
      </c>
      <c r="E2821" t="s">
        <v>4920</v>
      </c>
    </row>
    <row r="2822" spans="1:5" x14ac:dyDescent="0.25">
      <c r="A2822">
        <v>40000203</v>
      </c>
      <c r="B2822" t="s">
        <v>4921</v>
      </c>
      <c r="C2822" t="s">
        <v>4921</v>
      </c>
      <c r="D2822" t="s">
        <v>4921</v>
      </c>
      <c r="E2822" t="s">
        <v>4921</v>
      </c>
    </row>
    <row r="2823" spans="1:5" x14ac:dyDescent="0.25">
      <c r="A2823">
        <v>40000204</v>
      </c>
      <c r="B2823" t="s">
        <v>4922</v>
      </c>
      <c r="C2823" t="s">
        <v>4922</v>
      </c>
      <c r="D2823" t="s">
        <v>4922</v>
      </c>
      <c r="E2823" t="s">
        <v>4922</v>
      </c>
    </row>
    <row r="2824" spans="1:5" x14ac:dyDescent="0.25">
      <c r="A2824">
        <v>40000205</v>
      </c>
      <c r="B2824" t="s">
        <v>4923</v>
      </c>
      <c r="C2824" t="s">
        <v>4924</v>
      </c>
      <c r="D2824" t="s">
        <v>4924</v>
      </c>
      <c r="E2824" t="s">
        <v>4923</v>
      </c>
    </row>
    <row r="2825" spans="1:5" x14ac:dyDescent="0.25">
      <c r="A2825">
        <v>40000206</v>
      </c>
      <c r="B2825" t="s">
        <v>4925</v>
      </c>
      <c r="C2825" t="s">
        <v>4926</v>
      </c>
      <c r="D2825" t="s">
        <v>4926</v>
      </c>
      <c r="E2825" t="s">
        <v>4925</v>
      </c>
    </row>
    <row r="2826" spans="1:5" x14ac:dyDescent="0.25">
      <c r="A2826">
        <v>40000207</v>
      </c>
      <c r="B2826" t="s">
        <v>4927</v>
      </c>
      <c r="C2826" t="s">
        <v>4928</v>
      </c>
      <c r="D2826" t="s">
        <v>4928</v>
      </c>
      <c r="E2826" t="s">
        <v>4927</v>
      </c>
    </row>
    <row r="2827" spans="1:5" x14ac:dyDescent="0.25">
      <c r="A2827">
        <v>40000208</v>
      </c>
      <c r="B2827" t="s">
        <v>4929</v>
      </c>
      <c r="C2827" t="s">
        <v>4930</v>
      </c>
      <c r="D2827" t="s">
        <v>4930</v>
      </c>
      <c r="E2827" t="s">
        <v>4929</v>
      </c>
    </row>
    <row r="2828" spans="1:5" x14ac:dyDescent="0.25">
      <c r="A2828">
        <v>40000209</v>
      </c>
      <c r="B2828" t="s">
        <v>4931</v>
      </c>
      <c r="C2828" t="s">
        <v>4932</v>
      </c>
      <c r="D2828" t="s">
        <v>4932</v>
      </c>
      <c r="E2828" t="s">
        <v>4931</v>
      </c>
    </row>
    <row r="2829" spans="1:5" x14ac:dyDescent="0.25">
      <c r="A2829">
        <v>40000210</v>
      </c>
      <c r="B2829" t="s">
        <v>4933</v>
      </c>
      <c r="C2829" t="s">
        <v>4932</v>
      </c>
      <c r="D2829" t="s">
        <v>4932</v>
      </c>
      <c r="E2829" t="s">
        <v>4933</v>
      </c>
    </row>
    <row r="2830" spans="1:5" x14ac:dyDescent="0.25">
      <c r="A2830">
        <v>40000211</v>
      </c>
      <c r="B2830" t="s">
        <v>4934</v>
      </c>
      <c r="C2830" t="s">
        <v>4934</v>
      </c>
      <c r="D2830" t="s">
        <v>4934</v>
      </c>
      <c r="E2830" t="s">
        <v>4934</v>
      </c>
    </row>
    <row r="2831" spans="1:5" x14ac:dyDescent="0.25">
      <c r="A2831">
        <v>40000212</v>
      </c>
      <c r="B2831" t="s">
        <v>4935</v>
      </c>
      <c r="C2831" t="s">
        <v>4936</v>
      </c>
      <c r="D2831" t="s">
        <v>4936</v>
      </c>
      <c r="E2831" t="s">
        <v>4935</v>
      </c>
    </row>
    <row r="2832" spans="1:5" x14ac:dyDescent="0.25">
      <c r="A2832">
        <v>40000213</v>
      </c>
      <c r="B2832" t="s">
        <v>4937</v>
      </c>
      <c r="C2832" t="s">
        <v>4937</v>
      </c>
      <c r="D2832" t="s">
        <v>4937</v>
      </c>
      <c r="E2832" t="s">
        <v>4937</v>
      </c>
    </row>
    <row r="2833" spans="1:5" x14ac:dyDescent="0.25">
      <c r="A2833">
        <v>40000214</v>
      </c>
      <c r="B2833" t="s">
        <v>4938</v>
      </c>
      <c r="C2833" t="s">
        <v>4939</v>
      </c>
      <c r="D2833" t="s">
        <v>4939</v>
      </c>
      <c r="E2833" t="s">
        <v>4938</v>
      </c>
    </row>
    <row r="2834" spans="1:5" x14ac:dyDescent="0.25">
      <c r="A2834">
        <v>40000215</v>
      </c>
      <c r="B2834" t="s">
        <v>4940</v>
      </c>
      <c r="C2834" t="s">
        <v>4940</v>
      </c>
      <c r="D2834" t="s">
        <v>4940</v>
      </c>
      <c r="E2834" t="s">
        <v>4940</v>
      </c>
    </row>
    <row r="2835" spans="1:5" x14ac:dyDescent="0.25">
      <c r="A2835">
        <v>40000216</v>
      </c>
      <c r="B2835" t="s">
        <v>4941</v>
      </c>
      <c r="C2835" t="s">
        <v>4841</v>
      </c>
      <c r="D2835" t="s">
        <v>4841</v>
      </c>
      <c r="E2835" t="s">
        <v>4941</v>
      </c>
    </row>
    <row r="2836" spans="1:5" x14ac:dyDescent="0.25">
      <c r="A2836">
        <v>40000217</v>
      </c>
      <c r="B2836" t="s">
        <v>4942</v>
      </c>
      <c r="C2836" t="s">
        <v>4943</v>
      </c>
      <c r="D2836" t="s">
        <v>4943</v>
      </c>
      <c r="E2836" t="s">
        <v>4942</v>
      </c>
    </row>
    <row r="2837" spans="1:5" x14ac:dyDescent="0.25">
      <c r="A2837">
        <v>40000218</v>
      </c>
      <c r="B2837" t="s">
        <v>4944</v>
      </c>
      <c r="C2837" t="s">
        <v>4944</v>
      </c>
      <c r="D2837" t="s">
        <v>4944</v>
      </c>
      <c r="E2837" t="s">
        <v>4944</v>
      </c>
    </row>
    <row r="2838" spans="1:5" x14ac:dyDescent="0.25">
      <c r="A2838">
        <v>40000219</v>
      </c>
      <c r="B2838" t="s">
        <v>4945</v>
      </c>
      <c r="C2838" t="s">
        <v>4945</v>
      </c>
      <c r="D2838" t="s">
        <v>4945</v>
      </c>
      <c r="E2838" t="s">
        <v>4945</v>
      </c>
    </row>
    <row r="2839" spans="1:5" x14ac:dyDescent="0.25">
      <c r="A2839">
        <v>40000220</v>
      </c>
      <c r="B2839" t="s">
        <v>4908</v>
      </c>
      <c r="C2839" t="s">
        <v>4909</v>
      </c>
      <c r="D2839" t="s">
        <v>4909</v>
      </c>
      <c r="E2839" t="s">
        <v>4908</v>
      </c>
    </row>
    <row r="2840" spans="1:5" x14ac:dyDescent="0.25">
      <c r="A2840">
        <v>40000221</v>
      </c>
      <c r="B2840" t="s">
        <v>4946</v>
      </c>
      <c r="C2840" t="s">
        <v>4947</v>
      </c>
      <c r="D2840" t="s">
        <v>4947</v>
      </c>
      <c r="E2840" t="s">
        <v>4946</v>
      </c>
    </row>
    <row r="2841" spans="1:5" x14ac:dyDescent="0.25">
      <c r="A2841">
        <v>40000222</v>
      </c>
      <c r="B2841" t="s">
        <v>4948</v>
      </c>
      <c r="C2841" t="s">
        <v>4949</v>
      </c>
      <c r="D2841" t="s">
        <v>4949</v>
      </c>
      <c r="E2841" t="s">
        <v>4948</v>
      </c>
    </row>
    <row r="2842" spans="1:5" x14ac:dyDescent="0.25">
      <c r="A2842">
        <v>40000223</v>
      </c>
      <c r="B2842" t="s">
        <v>4950</v>
      </c>
      <c r="C2842" t="s">
        <v>4951</v>
      </c>
      <c r="D2842" t="s">
        <v>4951</v>
      </c>
      <c r="E2842" t="s">
        <v>4950</v>
      </c>
    </row>
    <row r="2843" spans="1:5" x14ac:dyDescent="0.25">
      <c r="A2843">
        <v>40000224</v>
      </c>
      <c r="B2843" t="s">
        <v>4952</v>
      </c>
      <c r="C2843" t="s">
        <v>4928</v>
      </c>
      <c r="D2843" t="s">
        <v>4928</v>
      </c>
      <c r="E2843" t="s">
        <v>4952</v>
      </c>
    </row>
    <row r="2844" spans="1:5" x14ac:dyDescent="0.25">
      <c r="A2844">
        <v>40000225</v>
      </c>
      <c r="B2844" t="s">
        <v>4953</v>
      </c>
      <c r="C2844" t="s">
        <v>4954</v>
      </c>
      <c r="D2844" t="s">
        <v>4954</v>
      </c>
      <c r="E2844" t="s">
        <v>4953</v>
      </c>
    </row>
    <row r="2845" spans="1:5" x14ac:dyDescent="0.25">
      <c r="A2845">
        <v>40000226</v>
      </c>
      <c r="B2845" t="s">
        <v>4955</v>
      </c>
      <c r="C2845" t="s">
        <v>4956</v>
      </c>
      <c r="D2845" t="s">
        <v>4956</v>
      </c>
      <c r="E2845" t="s">
        <v>4955</v>
      </c>
    </row>
    <row r="2846" spans="1:5" x14ac:dyDescent="0.25">
      <c r="A2846">
        <v>40000227</v>
      </c>
      <c r="B2846" t="s">
        <v>4957</v>
      </c>
      <c r="C2846" t="s">
        <v>4930</v>
      </c>
      <c r="D2846" t="s">
        <v>4930</v>
      </c>
      <c r="E2846" t="s">
        <v>4957</v>
      </c>
    </row>
    <row r="2847" spans="1:5" x14ac:dyDescent="0.25">
      <c r="A2847">
        <v>40500001</v>
      </c>
      <c r="B2847" t="s">
        <v>4958</v>
      </c>
      <c r="C2847" t="s">
        <v>4959</v>
      </c>
      <c r="D2847" t="s">
        <v>4959</v>
      </c>
      <c r="E2847" t="s">
        <v>4958</v>
      </c>
    </row>
    <row r="2848" spans="1:5" x14ac:dyDescent="0.25">
      <c r="A2848">
        <v>40500002</v>
      </c>
      <c r="B2848" t="s">
        <v>4960</v>
      </c>
      <c r="C2848" t="s">
        <v>4961</v>
      </c>
      <c r="D2848" t="s">
        <v>4961</v>
      </c>
      <c r="E2848" t="s">
        <v>4960</v>
      </c>
    </row>
    <row r="2849" spans="1:5" x14ac:dyDescent="0.25">
      <c r="A2849">
        <v>40500003</v>
      </c>
      <c r="B2849" t="s">
        <v>4962</v>
      </c>
      <c r="C2849" t="s">
        <v>4963</v>
      </c>
      <c r="D2849" t="s">
        <v>4963</v>
      </c>
      <c r="E2849" t="s">
        <v>4962</v>
      </c>
    </row>
    <row r="2850" spans="1:5" x14ac:dyDescent="0.25">
      <c r="A2850">
        <v>40500004</v>
      </c>
      <c r="B2850" t="s">
        <v>4964</v>
      </c>
      <c r="C2850" t="s">
        <v>4965</v>
      </c>
      <c r="D2850" t="s">
        <v>4965</v>
      </c>
      <c r="E2850" t="s">
        <v>4964</v>
      </c>
    </row>
    <row r="2851" spans="1:5" x14ac:dyDescent="0.25">
      <c r="A2851">
        <v>40500005</v>
      </c>
      <c r="B2851" t="s">
        <v>4966</v>
      </c>
      <c r="C2851" t="s">
        <v>4965</v>
      </c>
      <c r="D2851" t="s">
        <v>4965</v>
      </c>
      <c r="E2851" t="s">
        <v>4966</v>
      </c>
    </row>
    <row r="2852" spans="1:5" x14ac:dyDescent="0.25">
      <c r="A2852">
        <v>40500006</v>
      </c>
      <c r="B2852" t="s">
        <v>4967</v>
      </c>
      <c r="C2852" t="s">
        <v>4965</v>
      </c>
      <c r="D2852" t="s">
        <v>4965</v>
      </c>
      <c r="E2852" t="s">
        <v>4967</v>
      </c>
    </row>
    <row r="2853" spans="1:5" x14ac:dyDescent="0.25">
      <c r="A2853">
        <v>40500007</v>
      </c>
      <c r="B2853" t="s">
        <v>4968</v>
      </c>
      <c r="C2853" t="s">
        <v>4969</v>
      </c>
      <c r="D2853" t="s">
        <v>4969</v>
      </c>
      <c r="E2853" t="s">
        <v>4968</v>
      </c>
    </row>
    <row r="2854" spans="1:5" x14ac:dyDescent="0.25">
      <c r="A2854">
        <v>40500008</v>
      </c>
      <c r="B2854" t="s">
        <v>4970</v>
      </c>
      <c r="C2854" t="s">
        <v>4971</v>
      </c>
      <c r="D2854" t="s">
        <v>4971</v>
      </c>
      <c r="E2854" t="s">
        <v>4970</v>
      </c>
    </row>
    <row r="2855" spans="1:5" x14ac:dyDescent="0.25">
      <c r="A2855">
        <v>40500009</v>
      </c>
      <c r="B2855" t="s">
        <v>4972</v>
      </c>
      <c r="C2855" t="s">
        <v>4973</v>
      </c>
      <c r="D2855" t="s">
        <v>4973</v>
      </c>
      <c r="E2855" t="s">
        <v>4972</v>
      </c>
    </row>
    <row r="2856" spans="1:5" x14ac:dyDescent="0.25">
      <c r="A2856">
        <v>40500010</v>
      </c>
      <c r="B2856" t="s">
        <v>4974</v>
      </c>
      <c r="C2856" t="s">
        <v>4975</v>
      </c>
      <c r="D2856" t="s">
        <v>4975</v>
      </c>
      <c r="E2856" t="s">
        <v>4974</v>
      </c>
    </row>
    <row r="2857" spans="1:5" x14ac:dyDescent="0.25">
      <c r="A2857">
        <v>40500011</v>
      </c>
      <c r="B2857" t="s">
        <v>4976</v>
      </c>
      <c r="C2857" t="s">
        <v>4971</v>
      </c>
      <c r="D2857" t="s">
        <v>4971</v>
      </c>
      <c r="E2857" t="s">
        <v>4976</v>
      </c>
    </row>
    <row r="2858" spans="1:5" x14ac:dyDescent="0.25">
      <c r="A2858">
        <v>40500012</v>
      </c>
      <c r="B2858" t="s">
        <v>4977</v>
      </c>
      <c r="C2858" t="s">
        <v>4978</v>
      </c>
      <c r="D2858" t="s">
        <v>4978</v>
      </c>
      <c r="E2858" t="s">
        <v>4977</v>
      </c>
    </row>
    <row r="2859" spans="1:5" x14ac:dyDescent="0.25">
      <c r="A2859">
        <v>40500013</v>
      </c>
      <c r="B2859" t="s">
        <v>4979</v>
      </c>
      <c r="C2859" t="s">
        <v>4978</v>
      </c>
      <c r="D2859" t="s">
        <v>4978</v>
      </c>
      <c r="E2859" t="s">
        <v>4979</v>
      </c>
    </row>
    <row r="2860" spans="1:5" x14ac:dyDescent="0.25">
      <c r="A2860">
        <v>40500014</v>
      </c>
      <c r="B2860" t="s">
        <v>4980</v>
      </c>
      <c r="C2860" t="s">
        <v>4981</v>
      </c>
      <c r="D2860" t="s">
        <v>4981</v>
      </c>
      <c r="E2860" t="s">
        <v>4980</v>
      </c>
    </row>
    <row r="2861" spans="1:5" x14ac:dyDescent="0.25">
      <c r="A2861">
        <v>40500015</v>
      </c>
      <c r="B2861" t="s">
        <v>4982</v>
      </c>
      <c r="C2861" t="s">
        <v>4983</v>
      </c>
      <c r="D2861" t="s">
        <v>4983</v>
      </c>
      <c r="E2861" t="s">
        <v>4982</v>
      </c>
    </row>
    <row r="2862" spans="1:5" x14ac:dyDescent="0.25">
      <c r="A2862">
        <v>40500016</v>
      </c>
      <c r="B2862" t="s">
        <v>4984</v>
      </c>
      <c r="C2862" t="s">
        <v>4985</v>
      </c>
      <c r="D2862" t="s">
        <v>4985</v>
      </c>
      <c r="E2862" t="s">
        <v>4984</v>
      </c>
    </row>
    <row r="2863" spans="1:5" x14ac:dyDescent="0.25">
      <c r="A2863">
        <v>40500017</v>
      </c>
      <c r="B2863" t="s">
        <v>4986</v>
      </c>
      <c r="C2863" t="s">
        <v>4987</v>
      </c>
      <c r="D2863" t="s">
        <v>4987</v>
      </c>
      <c r="E2863" t="s">
        <v>4986</v>
      </c>
    </row>
    <row r="2864" spans="1:5" x14ac:dyDescent="0.25">
      <c r="A2864">
        <v>40500018</v>
      </c>
      <c r="B2864" t="s">
        <v>4988</v>
      </c>
      <c r="C2864" t="s">
        <v>4988</v>
      </c>
      <c r="D2864" t="s">
        <v>4988</v>
      </c>
      <c r="E2864" t="s">
        <v>4988</v>
      </c>
    </row>
    <row r="2865" spans="1:5" x14ac:dyDescent="0.25">
      <c r="A2865">
        <v>40900001</v>
      </c>
      <c r="B2865" t="s">
        <v>4989</v>
      </c>
      <c r="C2865" t="s">
        <v>4990</v>
      </c>
      <c r="D2865" t="s">
        <v>4990</v>
      </c>
      <c r="E2865" t="s">
        <v>4989</v>
      </c>
    </row>
    <row r="2866" spans="1:5" x14ac:dyDescent="0.25">
      <c r="A2866">
        <v>40900002</v>
      </c>
      <c r="B2866" t="s">
        <v>4991</v>
      </c>
      <c r="C2866" t="s">
        <v>4992</v>
      </c>
      <c r="D2866" t="s">
        <v>4992</v>
      </c>
      <c r="E2866" t="s">
        <v>4991</v>
      </c>
    </row>
    <row r="2867" spans="1:5" x14ac:dyDescent="0.25">
      <c r="A2867">
        <v>40900003</v>
      </c>
      <c r="B2867" t="s">
        <v>4993</v>
      </c>
      <c r="C2867" t="s">
        <v>4994</v>
      </c>
      <c r="D2867" t="s">
        <v>4994</v>
      </c>
      <c r="E2867" t="s">
        <v>4993</v>
      </c>
    </row>
    <row r="2868" spans="1:5" x14ac:dyDescent="0.25">
      <c r="A2868">
        <v>40900004</v>
      </c>
      <c r="B2868" t="s">
        <v>4995</v>
      </c>
      <c r="C2868" t="s">
        <v>4990</v>
      </c>
      <c r="D2868" t="s">
        <v>4990</v>
      </c>
      <c r="E2868" t="s">
        <v>4995</v>
      </c>
    </row>
    <row r="2869" spans="1:5" x14ac:dyDescent="0.25">
      <c r="A2869">
        <v>40900005</v>
      </c>
      <c r="B2869" t="s">
        <v>4996</v>
      </c>
      <c r="C2869" t="s">
        <v>4994</v>
      </c>
      <c r="D2869" t="s">
        <v>4994</v>
      </c>
      <c r="E2869" t="s">
        <v>4996</v>
      </c>
    </row>
    <row r="2870" spans="1:5" x14ac:dyDescent="0.25">
      <c r="A2870">
        <v>40900006</v>
      </c>
      <c r="B2870" t="s">
        <v>4997</v>
      </c>
      <c r="C2870" t="s">
        <v>4992</v>
      </c>
      <c r="D2870" t="s">
        <v>4992</v>
      </c>
      <c r="E2870" t="s">
        <v>4997</v>
      </c>
    </row>
    <row r="2871" spans="1:5" x14ac:dyDescent="0.25">
      <c r="A2871">
        <v>41000001</v>
      </c>
      <c r="B2871" t="s">
        <v>4998</v>
      </c>
      <c r="C2871" t="s">
        <v>4999</v>
      </c>
      <c r="D2871" t="s">
        <v>4999</v>
      </c>
      <c r="E2871" t="s">
        <v>4998</v>
      </c>
    </row>
    <row r="2872" spans="1:5" x14ac:dyDescent="0.25">
      <c r="A2872">
        <v>41000002</v>
      </c>
      <c r="B2872" t="s">
        <v>5000</v>
      </c>
      <c r="C2872" t="s">
        <v>5001</v>
      </c>
      <c r="D2872" t="s">
        <v>5001</v>
      </c>
      <c r="E2872" t="s">
        <v>5000</v>
      </c>
    </row>
    <row r="2873" spans="1:5" x14ac:dyDescent="0.25">
      <c r="A2873">
        <v>41000003</v>
      </c>
      <c r="B2873" t="s">
        <v>5002</v>
      </c>
      <c r="C2873" t="s">
        <v>5003</v>
      </c>
      <c r="D2873" t="s">
        <v>5003</v>
      </c>
      <c r="E2873" t="s">
        <v>5002</v>
      </c>
    </row>
    <row r="2874" spans="1:5" x14ac:dyDescent="0.25">
      <c r="A2874">
        <v>41000004</v>
      </c>
      <c r="B2874" t="s">
        <v>5004</v>
      </c>
      <c r="C2874" t="s">
        <v>5005</v>
      </c>
      <c r="D2874" t="s">
        <v>5005</v>
      </c>
      <c r="E2874" t="s">
        <v>5004</v>
      </c>
    </row>
    <row r="2875" spans="1:5" x14ac:dyDescent="0.25">
      <c r="A2875">
        <v>41000005</v>
      </c>
      <c r="B2875" t="s">
        <v>5006</v>
      </c>
      <c r="C2875" t="s">
        <v>5007</v>
      </c>
      <c r="D2875" t="s">
        <v>5007</v>
      </c>
      <c r="E2875" t="s">
        <v>5006</v>
      </c>
    </row>
    <row r="2876" spans="1:5" x14ac:dyDescent="0.25">
      <c r="A2876">
        <v>41000006</v>
      </c>
      <c r="B2876" t="s">
        <v>5008</v>
      </c>
      <c r="C2876" t="s">
        <v>5007</v>
      </c>
      <c r="D2876" t="s">
        <v>5007</v>
      </c>
      <c r="E2876" t="s">
        <v>5008</v>
      </c>
    </row>
    <row r="2877" spans="1:5" x14ac:dyDescent="0.25">
      <c r="A2877">
        <v>41000007</v>
      </c>
      <c r="B2877" t="s">
        <v>5009</v>
      </c>
      <c r="C2877" t="s">
        <v>5010</v>
      </c>
      <c r="D2877" t="s">
        <v>5010</v>
      </c>
      <c r="E2877" t="s">
        <v>5009</v>
      </c>
    </row>
    <row r="2878" spans="1:5" x14ac:dyDescent="0.25">
      <c r="A2878">
        <v>41000008</v>
      </c>
      <c r="B2878" t="s">
        <v>5011</v>
      </c>
      <c r="C2878" t="s">
        <v>5012</v>
      </c>
      <c r="D2878" t="s">
        <v>5012</v>
      </c>
      <c r="E2878" t="s">
        <v>5011</v>
      </c>
    </row>
    <row r="2879" spans="1:5" x14ac:dyDescent="0.25">
      <c r="A2879">
        <v>41000009</v>
      </c>
      <c r="B2879" t="s">
        <v>5013</v>
      </c>
      <c r="C2879" t="s">
        <v>5014</v>
      </c>
      <c r="D2879" t="s">
        <v>5014</v>
      </c>
      <c r="E2879" t="s">
        <v>5013</v>
      </c>
    </row>
    <row r="2880" spans="1:5" x14ac:dyDescent="0.25">
      <c r="A2880">
        <v>41000010</v>
      </c>
      <c r="B2880" t="s">
        <v>5015</v>
      </c>
      <c r="C2880" t="s">
        <v>5016</v>
      </c>
      <c r="D2880" t="s">
        <v>5016</v>
      </c>
      <c r="E2880" t="s">
        <v>5015</v>
      </c>
    </row>
    <row r="2881" spans="1:5" x14ac:dyDescent="0.25">
      <c r="A2881">
        <v>41000011</v>
      </c>
      <c r="B2881" t="s">
        <v>5017</v>
      </c>
      <c r="C2881" t="s">
        <v>5018</v>
      </c>
      <c r="D2881" t="s">
        <v>5018</v>
      </c>
      <c r="E2881" t="s">
        <v>5017</v>
      </c>
    </row>
    <row r="2882" spans="1:5" x14ac:dyDescent="0.25">
      <c r="A2882">
        <v>41000012</v>
      </c>
      <c r="B2882" t="s">
        <v>5019</v>
      </c>
      <c r="C2882" t="s">
        <v>5018</v>
      </c>
      <c r="D2882" t="s">
        <v>5018</v>
      </c>
      <c r="E2882" t="s">
        <v>5019</v>
      </c>
    </row>
    <row r="2883" spans="1:5" x14ac:dyDescent="0.25">
      <c r="A2883">
        <v>41000013</v>
      </c>
      <c r="B2883" t="s">
        <v>5020</v>
      </c>
      <c r="C2883" t="s">
        <v>5021</v>
      </c>
      <c r="D2883" t="s">
        <v>5021</v>
      </c>
      <c r="E2883" t="s">
        <v>5020</v>
      </c>
    </row>
    <row r="2884" spans="1:5" x14ac:dyDescent="0.25">
      <c r="A2884">
        <v>41000014</v>
      </c>
      <c r="B2884" t="s">
        <v>5022</v>
      </c>
      <c r="C2884" t="s">
        <v>5023</v>
      </c>
      <c r="D2884" t="s">
        <v>5023</v>
      </c>
      <c r="E2884" t="s">
        <v>5022</v>
      </c>
    </row>
    <row r="2885" spans="1:5" x14ac:dyDescent="0.25">
      <c r="A2885">
        <v>41000015</v>
      </c>
      <c r="B2885" t="s">
        <v>5022</v>
      </c>
      <c r="C2885" t="s">
        <v>5022</v>
      </c>
      <c r="D2885" t="s">
        <v>5022</v>
      </c>
      <c r="E2885" t="s">
        <v>5022</v>
      </c>
    </row>
    <row r="2886" spans="1:5" x14ac:dyDescent="0.25">
      <c r="A2886">
        <v>41000016</v>
      </c>
      <c r="B2886" t="s">
        <v>4695</v>
      </c>
      <c r="C2886" t="s">
        <v>4695</v>
      </c>
      <c r="D2886" t="s">
        <v>4695</v>
      </c>
      <c r="E2886" t="s">
        <v>4695</v>
      </c>
    </row>
    <row r="2887" spans="1:5" x14ac:dyDescent="0.25">
      <c r="A2887">
        <v>41000017</v>
      </c>
      <c r="B2887" t="s">
        <v>4706</v>
      </c>
      <c r="C2887" t="s">
        <v>4706</v>
      </c>
      <c r="D2887" t="s">
        <v>4706</v>
      </c>
      <c r="E2887" t="s">
        <v>4706</v>
      </c>
    </row>
    <row r="2888" spans="1:5" x14ac:dyDescent="0.25">
      <c r="A2888">
        <v>41000018</v>
      </c>
      <c r="B2888" t="s">
        <v>4706</v>
      </c>
      <c r="C2888" t="s">
        <v>5023</v>
      </c>
      <c r="D2888" t="s">
        <v>5023</v>
      </c>
      <c r="E2888" t="s">
        <v>4706</v>
      </c>
    </row>
    <row r="2889" spans="1:5" x14ac:dyDescent="0.25">
      <c r="A2889">
        <v>41000019</v>
      </c>
      <c r="B2889" t="s">
        <v>5024</v>
      </c>
      <c r="C2889" t="s">
        <v>5025</v>
      </c>
      <c r="D2889" t="s">
        <v>5025</v>
      </c>
      <c r="E2889" t="s">
        <v>5024</v>
      </c>
    </row>
    <row r="2890" spans="1:5" x14ac:dyDescent="0.25">
      <c r="A2890">
        <v>41000020</v>
      </c>
      <c r="B2890" t="s">
        <v>5026</v>
      </c>
      <c r="C2890" t="s">
        <v>5027</v>
      </c>
      <c r="D2890" t="s">
        <v>5027</v>
      </c>
      <c r="E2890" t="s">
        <v>5026</v>
      </c>
    </row>
    <row r="2891" spans="1:5" x14ac:dyDescent="0.25">
      <c r="A2891">
        <v>41000021</v>
      </c>
      <c r="B2891" t="s">
        <v>5028</v>
      </c>
      <c r="C2891" t="s">
        <v>5028</v>
      </c>
      <c r="D2891" t="s">
        <v>5028</v>
      </c>
      <c r="E2891" t="s">
        <v>5028</v>
      </c>
    </row>
    <row r="2892" spans="1:5" x14ac:dyDescent="0.25">
      <c r="A2892">
        <v>41000022</v>
      </c>
      <c r="B2892" t="s">
        <v>5029</v>
      </c>
      <c r="C2892" t="s">
        <v>5030</v>
      </c>
      <c r="D2892" t="s">
        <v>5030</v>
      </c>
      <c r="E2892" t="s">
        <v>5029</v>
      </c>
    </row>
    <row r="2893" spans="1:5" x14ac:dyDescent="0.25">
      <c r="A2893">
        <v>41000023</v>
      </c>
      <c r="B2893" t="s">
        <v>5031</v>
      </c>
      <c r="C2893" t="s">
        <v>5032</v>
      </c>
      <c r="D2893" t="s">
        <v>5032</v>
      </c>
      <c r="E2893" t="s">
        <v>5031</v>
      </c>
    </row>
    <row r="2894" spans="1:5" x14ac:dyDescent="0.25">
      <c r="A2894">
        <v>41000024</v>
      </c>
      <c r="B2894" t="s">
        <v>5031</v>
      </c>
      <c r="C2894" t="s">
        <v>5032</v>
      </c>
      <c r="D2894" t="s">
        <v>5032</v>
      </c>
      <c r="E2894" t="s">
        <v>5031</v>
      </c>
    </row>
    <row r="2895" spans="1:5" x14ac:dyDescent="0.25">
      <c r="A2895">
        <v>41000025</v>
      </c>
      <c r="B2895" t="s">
        <v>5033</v>
      </c>
      <c r="C2895" t="s">
        <v>5034</v>
      </c>
      <c r="D2895" t="s">
        <v>5034</v>
      </c>
      <c r="E2895" t="s">
        <v>5033</v>
      </c>
    </row>
    <row r="2896" spans="1:5" x14ac:dyDescent="0.25">
      <c r="A2896">
        <v>41000026</v>
      </c>
      <c r="B2896" t="s">
        <v>5033</v>
      </c>
      <c r="C2896" t="s">
        <v>5035</v>
      </c>
      <c r="D2896" t="s">
        <v>5035</v>
      </c>
      <c r="E2896" t="s">
        <v>5033</v>
      </c>
    </row>
    <row r="2897" spans="1:5" x14ac:dyDescent="0.25">
      <c r="A2897">
        <v>41000027</v>
      </c>
      <c r="B2897" t="s">
        <v>5036</v>
      </c>
      <c r="C2897" t="s">
        <v>5023</v>
      </c>
      <c r="D2897" t="s">
        <v>5023</v>
      </c>
      <c r="E2897" t="s">
        <v>5036</v>
      </c>
    </row>
    <row r="2898" spans="1:5" x14ac:dyDescent="0.25">
      <c r="A2898">
        <v>41000028</v>
      </c>
      <c r="B2898" t="s">
        <v>5037</v>
      </c>
      <c r="C2898" t="s">
        <v>5037</v>
      </c>
      <c r="D2898" t="s">
        <v>5037</v>
      </c>
      <c r="E2898" t="s">
        <v>5037</v>
      </c>
    </row>
    <row r="2899" spans="1:5" x14ac:dyDescent="0.25">
      <c r="A2899">
        <v>42000017</v>
      </c>
      <c r="B2899" t="s">
        <v>5038</v>
      </c>
      <c r="C2899" t="s">
        <v>5038</v>
      </c>
      <c r="D2899" t="s">
        <v>5038</v>
      </c>
      <c r="E2899" t="s">
        <v>5038</v>
      </c>
    </row>
    <row r="2900" spans="1:5" x14ac:dyDescent="0.25">
      <c r="A2900">
        <v>42000018</v>
      </c>
      <c r="B2900" t="s">
        <v>5039</v>
      </c>
      <c r="C2900" t="s">
        <v>5040</v>
      </c>
      <c r="D2900" t="s">
        <v>5040</v>
      </c>
      <c r="E2900" t="s">
        <v>5039</v>
      </c>
    </row>
    <row r="2901" spans="1:5" x14ac:dyDescent="0.25">
      <c r="A2901">
        <v>42000019</v>
      </c>
      <c r="B2901" t="s">
        <v>5041</v>
      </c>
      <c r="C2901" t="s">
        <v>5041</v>
      </c>
      <c r="D2901" t="s">
        <v>5041</v>
      </c>
      <c r="E2901" t="s">
        <v>5041</v>
      </c>
    </row>
    <row r="2902" spans="1:5" x14ac:dyDescent="0.25">
      <c r="A2902">
        <v>42000020</v>
      </c>
      <c r="B2902" t="s">
        <v>5042</v>
      </c>
      <c r="C2902" t="s">
        <v>5043</v>
      </c>
      <c r="D2902" t="s">
        <v>5043</v>
      </c>
      <c r="E2902" t="s">
        <v>5042</v>
      </c>
    </row>
    <row r="2903" spans="1:5" x14ac:dyDescent="0.25">
      <c r="A2903">
        <v>42000021</v>
      </c>
      <c r="B2903" t="s">
        <v>5044</v>
      </c>
      <c r="C2903" t="s">
        <v>5045</v>
      </c>
      <c r="D2903" t="s">
        <v>5045</v>
      </c>
      <c r="E2903" t="s">
        <v>5044</v>
      </c>
    </row>
    <row r="2904" spans="1:5" x14ac:dyDescent="0.25">
      <c r="A2904">
        <v>42000022</v>
      </c>
      <c r="B2904" t="s">
        <v>5046</v>
      </c>
      <c r="C2904" t="s">
        <v>5047</v>
      </c>
      <c r="D2904" t="s">
        <v>5047</v>
      </c>
      <c r="E2904" t="s">
        <v>5046</v>
      </c>
    </row>
    <row r="2905" spans="1:5" x14ac:dyDescent="0.25">
      <c r="A2905">
        <v>42000024</v>
      </c>
      <c r="B2905" t="s">
        <v>4179</v>
      </c>
      <c r="C2905" t="s">
        <v>5048</v>
      </c>
      <c r="D2905" t="s">
        <v>5048</v>
      </c>
      <c r="E2905" t="s">
        <v>4179</v>
      </c>
    </row>
    <row r="2906" spans="1:5" x14ac:dyDescent="0.25">
      <c r="A2906">
        <v>42000045</v>
      </c>
      <c r="B2906" t="s">
        <v>5049</v>
      </c>
      <c r="C2906" t="s">
        <v>5049</v>
      </c>
      <c r="D2906" t="s">
        <v>5049</v>
      </c>
      <c r="E2906" t="s">
        <v>5049</v>
      </c>
    </row>
    <row r="2907" spans="1:5" x14ac:dyDescent="0.25">
      <c r="A2907">
        <v>42000046</v>
      </c>
      <c r="B2907" t="s">
        <v>5050</v>
      </c>
      <c r="C2907" t="s">
        <v>5050</v>
      </c>
      <c r="D2907" t="s">
        <v>5050</v>
      </c>
      <c r="E2907" t="s">
        <v>5050</v>
      </c>
    </row>
    <row r="2908" spans="1:5" x14ac:dyDescent="0.25">
      <c r="A2908">
        <v>42000047</v>
      </c>
      <c r="B2908" t="s">
        <v>5051</v>
      </c>
      <c r="C2908" t="s">
        <v>5051</v>
      </c>
      <c r="D2908" t="s">
        <v>5051</v>
      </c>
      <c r="E2908" t="s">
        <v>5051</v>
      </c>
    </row>
    <row r="2909" spans="1:5" x14ac:dyDescent="0.25">
      <c r="A2909">
        <v>42000048</v>
      </c>
      <c r="B2909" t="s">
        <v>5052</v>
      </c>
      <c r="C2909" t="s">
        <v>5052</v>
      </c>
      <c r="D2909" t="s">
        <v>5052</v>
      </c>
      <c r="E2909" t="s">
        <v>5052</v>
      </c>
    </row>
    <row r="2910" spans="1:5" x14ac:dyDescent="0.25">
      <c r="A2910">
        <v>42000049</v>
      </c>
      <c r="B2910" t="s">
        <v>5053</v>
      </c>
      <c r="C2910" t="s">
        <v>5053</v>
      </c>
      <c r="D2910" t="s">
        <v>5053</v>
      </c>
      <c r="E2910" t="s">
        <v>5053</v>
      </c>
    </row>
    <row r="2911" spans="1:5" x14ac:dyDescent="0.25">
      <c r="A2911">
        <v>42000050</v>
      </c>
      <c r="B2911" t="s">
        <v>5054</v>
      </c>
      <c r="C2911" t="s">
        <v>5054</v>
      </c>
      <c r="D2911" t="s">
        <v>5054</v>
      </c>
      <c r="E2911" t="s">
        <v>5054</v>
      </c>
    </row>
    <row r="2912" spans="1:5" x14ac:dyDescent="0.25">
      <c r="A2912">
        <v>42000051</v>
      </c>
      <c r="B2912" t="s">
        <v>5055</v>
      </c>
      <c r="C2912" t="s">
        <v>5055</v>
      </c>
      <c r="D2912" t="s">
        <v>5055</v>
      </c>
      <c r="E2912" t="s">
        <v>5055</v>
      </c>
    </row>
    <row r="2913" spans="1:5" x14ac:dyDescent="0.25">
      <c r="A2913">
        <v>42000052</v>
      </c>
      <c r="B2913" t="s">
        <v>5056</v>
      </c>
      <c r="C2913" t="s">
        <v>5056</v>
      </c>
      <c r="D2913" t="s">
        <v>5056</v>
      </c>
      <c r="E2913" t="s">
        <v>5056</v>
      </c>
    </row>
    <row r="2914" spans="1:5" x14ac:dyDescent="0.25">
      <c r="A2914">
        <v>42000055</v>
      </c>
      <c r="B2914" t="s">
        <v>5057</v>
      </c>
      <c r="C2914" t="s">
        <v>5058</v>
      </c>
      <c r="D2914" t="s">
        <v>5058</v>
      </c>
      <c r="E2914" t="s">
        <v>5057</v>
      </c>
    </row>
    <row r="2915" spans="1:5" x14ac:dyDescent="0.25">
      <c r="A2915">
        <v>42000056</v>
      </c>
      <c r="B2915" t="s">
        <v>5059</v>
      </c>
      <c r="C2915" t="s">
        <v>5059</v>
      </c>
      <c r="D2915" t="s">
        <v>5059</v>
      </c>
      <c r="E2915" t="s">
        <v>5059</v>
      </c>
    </row>
    <row r="2916" spans="1:5" x14ac:dyDescent="0.25">
      <c r="A2916">
        <v>42000057</v>
      </c>
      <c r="B2916" t="s">
        <v>5060</v>
      </c>
      <c r="C2916" t="s">
        <v>5061</v>
      </c>
      <c r="D2916" t="s">
        <v>5061</v>
      </c>
      <c r="E2916" t="s">
        <v>5060</v>
      </c>
    </row>
    <row r="2917" spans="1:5" x14ac:dyDescent="0.25">
      <c r="A2917">
        <v>42000058</v>
      </c>
      <c r="B2917" t="s">
        <v>5062</v>
      </c>
      <c r="C2917" t="s">
        <v>5062</v>
      </c>
      <c r="D2917" t="s">
        <v>5062</v>
      </c>
      <c r="E2917" t="s">
        <v>5062</v>
      </c>
    </row>
    <row r="2918" spans="1:5" x14ac:dyDescent="0.25">
      <c r="A2918">
        <v>42000059</v>
      </c>
      <c r="B2918" t="s">
        <v>5063</v>
      </c>
      <c r="C2918" t="s">
        <v>5063</v>
      </c>
      <c r="D2918" t="s">
        <v>5063</v>
      </c>
      <c r="E2918" t="s">
        <v>5063</v>
      </c>
    </row>
    <row r="2919" spans="1:5" x14ac:dyDescent="0.25">
      <c r="A2919">
        <v>42000060</v>
      </c>
      <c r="B2919" t="s">
        <v>5064</v>
      </c>
      <c r="C2919" t="s">
        <v>5065</v>
      </c>
      <c r="D2919" t="s">
        <v>5065</v>
      </c>
      <c r="E2919" t="s">
        <v>5064</v>
      </c>
    </row>
    <row r="2920" spans="1:5" x14ac:dyDescent="0.25">
      <c r="A2920">
        <v>42000061</v>
      </c>
      <c r="B2920" t="s">
        <v>5066</v>
      </c>
      <c r="C2920" t="s">
        <v>5066</v>
      </c>
      <c r="D2920" t="s">
        <v>5066</v>
      </c>
      <c r="E2920" t="s">
        <v>5066</v>
      </c>
    </row>
    <row r="2921" spans="1:5" x14ac:dyDescent="0.25">
      <c r="A2921">
        <v>42000062</v>
      </c>
      <c r="B2921" t="s">
        <v>5067</v>
      </c>
      <c r="C2921" t="s">
        <v>5067</v>
      </c>
      <c r="D2921" t="s">
        <v>5067</v>
      </c>
      <c r="E2921" t="s">
        <v>5067</v>
      </c>
    </row>
    <row r="2922" spans="1:5" x14ac:dyDescent="0.25">
      <c r="A2922">
        <v>42000063</v>
      </c>
      <c r="B2922" t="s">
        <v>5068</v>
      </c>
      <c r="C2922" t="s">
        <v>5068</v>
      </c>
      <c r="D2922" t="s">
        <v>5068</v>
      </c>
      <c r="E2922" t="s">
        <v>5068</v>
      </c>
    </row>
    <row r="2923" spans="1:5" x14ac:dyDescent="0.25">
      <c r="A2923">
        <v>42000064</v>
      </c>
      <c r="B2923" t="s">
        <v>5069</v>
      </c>
      <c r="C2923" t="s">
        <v>5069</v>
      </c>
      <c r="D2923" t="s">
        <v>5069</v>
      </c>
      <c r="E2923" t="s">
        <v>5069</v>
      </c>
    </row>
    <row r="2924" spans="1:5" x14ac:dyDescent="0.25">
      <c r="A2924">
        <v>42000065</v>
      </c>
      <c r="B2924" t="s">
        <v>5070</v>
      </c>
      <c r="C2924" t="s">
        <v>5070</v>
      </c>
      <c r="D2924" t="s">
        <v>5070</v>
      </c>
      <c r="E2924" t="s">
        <v>5070</v>
      </c>
    </row>
    <row r="2925" spans="1:5" x14ac:dyDescent="0.25">
      <c r="A2925">
        <v>42000066</v>
      </c>
      <c r="B2925" t="s">
        <v>5071</v>
      </c>
      <c r="C2925" t="s">
        <v>5071</v>
      </c>
      <c r="D2925" t="s">
        <v>5071</v>
      </c>
      <c r="E2925" t="s">
        <v>5071</v>
      </c>
    </row>
    <row r="2926" spans="1:5" x14ac:dyDescent="0.25">
      <c r="A2926">
        <v>42000067</v>
      </c>
      <c r="B2926" t="s">
        <v>5072</v>
      </c>
      <c r="C2926" t="s">
        <v>5072</v>
      </c>
      <c r="D2926" t="s">
        <v>5072</v>
      </c>
      <c r="E2926" t="s">
        <v>5072</v>
      </c>
    </row>
    <row r="2927" spans="1:5" x14ac:dyDescent="0.25">
      <c r="A2927">
        <v>42000069</v>
      </c>
      <c r="B2927" t="s">
        <v>411</v>
      </c>
      <c r="C2927" t="s">
        <v>411</v>
      </c>
      <c r="D2927" t="s">
        <v>411</v>
      </c>
      <c r="E2927" t="s">
        <v>411</v>
      </c>
    </row>
    <row r="2928" spans="1:5" x14ac:dyDescent="0.25">
      <c r="A2928">
        <v>42000070</v>
      </c>
      <c r="B2928" t="s">
        <v>410</v>
      </c>
      <c r="C2928" t="s">
        <v>410</v>
      </c>
      <c r="D2928" t="s">
        <v>410</v>
      </c>
      <c r="E2928" t="s">
        <v>410</v>
      </c>
    </row>
    <row r="2929" spans="1:5" x14ac:dyDescent="0.25">
      <c r="A2929">
        <v>42000071</v>
      </c>
      <c r="B2929" t="s">
        <v>411</v>
      </c>
      <c r="C2929" t="s">
        <v>411</v>
      </c>
      <c r="D2929" t="s">
        <v>411</v>
      </c>
      <c r="E2929" t="s">
        <v>411</v>
      </c>
    </row>
    <row r="2930" spans="1:5" x14ac:dyDescent="0.25">
      <c r="A2930">
        <v>42000072</v>
      </c>
      <c r="B2930" t="s">
        <v>410</v>
      </c>
      <c r="C2930" t="s">
        <v>410</v>
      </c>
      <c r="D2930" t="s">
        <v>410</v>
      </c>
      <c r="E2930" t="s">
        <v>410</v>
      </c>
    </row>
    <row r="2931" spans="1:5" x14ac:dyDescent="0.25">
      <c r="A2931">
        <v>42000073</v>
      </c>
      <c r="B2931" t="s">
        <v>5073</v>
      </c>
      <c r="C2931" t="s">
        <v>5074</v>
      </c>
      <c r="D2931" t="s">
        <v>5074</v>
      </c>
      <c r="E2931" t="s">
        <v>5073</v>
      </c>
    </row>
    <row r="2932" spans="1:5" x14ac:dyDescent="0.25">
      <c r="A2932">
        <v>42000074</v>
      </c>
      <c r="B2932" t="s">
        <v>5075</v>
      </c>
      <c r="C2932" t="s">
        <v>5074</v>
      </c>
      <c r="D2932" t="s">
        <v>5074</v>
      </c>
      <c r="E2932" t="s">
        <v>5075</v>
      </c>
    </row>
    <row r="2933" spans="1:5" x14ac:dyDescent="0.25">
      <c r="A2933">
        <v>42000075</v>
      </c>
      <c r="B2933" t="s">
        <v>5076</v>
      </c>
      <c r="C2933" t="s">
        <v>5077</v>
      </c>
      <c r="D2933" t="s">
        <v>5077</v>
      </c>
      <c r="E2933" t="s">
        <v>5076</v>
      </c>
    </row>
    <row r="2934" spans="1:5" x14ac:dyDescent="0.25">
      <c r="A2934">
        <v>44000001</v>
      </c>
      <c r="B2934" t="s">
        <v>5078</v>
      </c>
      <c r="C2934" t="s">
        <v>5079</v>
      </c>
      <c r="D2934" t="s">
        <v>5079</v>
      </c>
      <c r="E2934" t="s">
        <v>5078</v>
      </c>
    </row>
    <row r="2935" spans="1:5" x14ac:dyDescent="0.25">
      <c r="A2935">
        <v>44000002</v>
      </c>
      <c r="B2935" t="s">
        <v>5080</v>
      </c>
      <c r="C2935" t="s">
        <v>5081</v>
      </c>
      <c r="D2935" t="s">
        <v>5081</v>
      </c>
      <c r="E2935" t="s">
        <v>5080</v>
      </c>
    </row>
    <row r="2936" spans="1:5" x14ac:dyDescent="0.25">
      <c r="A2936">
        <v>44000003</v>
      </c>
      <c r="B2936" t="s">
        <v>4697</v>
      </c>
      <c r="C2936" t="s">
        <v>5082</v>
      </c>
      <c r="D2936" t="s">
        <v>5082</v>
      </c>
      <c r="E2936" t="s">
        <v>4697</v>
      </c>
    </row>
    <row r="2937" spans="1:5" x14ac:dyDescent="0.25">
      <c r="A2937">
        <v>44000004</v>
      </c>
      <c r="B2937" t="s">
        <v>4699</v>
      </c>
      <c r="C2937" t="s">
        <v>5083</v>
      </c>
      <c r="D2937" t="s">
        <v>5083</v>
      </c>
      <c r="E2937" t="s">
        <v>4699</v>
      </c>
    </row>
    <row r="2938" spans="1:5" x14ac:dyDescent="0.25">
      <c r="A2938">
        <v>44000005</v>
      </c>
      <c r="B2938" t="s">
        <v>5084</v>
      </c>
      <c r="C2938" t="s">
        <v>5085</v>
      </c>
      <c r="D2938" t="s">
        <v>5085</v>
      </c>
      <c r="E2938" t="s">
        <v>5084</v>
      </c>
    </row>
    <row r="2939" spans="1:5" x14ac:dyDescent="0.25">
      <c r="A2939">
        <v>44000006</v>
      </c>
      <c r="B2939" t="s">
        <v>5086</v>
      </c>
      <c r="C2939" t="s">
        <v>5087</v>
      </c>
      <c r="D2939" t="s">
        <v>5087</v>
      </c>
      <c r="E2939" t="s">
        <v>5086</v>
      </c>
    </row>
    <row r="2940" spans="1:5" x14ac:dyDescent="0.25">
      <c r="A2940">
        <v>44000007</v>
      </c>
      <c r="B2940" t="s">
        <v>5088</v>
      </c>
      <c r="C2940" t="s">
        <v>5089</v>
      </c>
      <c r="D2940" t="s">
        <v>5089</v>
      </c>
      <c r="E2940" t="s">
        <v>5088</v>
      </c>
    </row>
    <row r="2941" spans="1:5" x14ac:dyDescent="0.25">
      <c r="A2941">
        <v>44000008</v>
      </c>
      <c r="B2941" t="s">
        <v>5090</v>
      </c>
      <c r="C2941" t="s">
        <v>5091</v>
      </c>
      <c r="D2941" t="s">
        <v>5091</v>
      </c>
      <c r="E2941" t="s">
        <v>5090</v>
      </c>
    </row>
    <row r="2942" spans="1:5" x14ac:dyDescent="0.25">
      <c r="A2942">
        <v>44000009</v>
      </c>
      <c r="B2942" t="s">
        <v>5092</v>
      </c>
      <c r="C2942" t="s">
        <v>5093</v>
      </c>
      <c r="D2942" t="s">
        <v>5093</v>
      </c>
      <c r="E2942" t="s">
        <v>5092</v>
      </c>
    </row>
    <row r="2943" spans="1:5" x14ac:dyDescent="0.25">
      <c r="A2943">
        <v>44000010</v>
      </c>
      <c r="B2943" t="s">
        <v>5094</v>
      </c>
      <c r="C2943" t="s">
        <v>5095</v>
      </c>
      <c r="D2943" t="s">
        <v>5095</v>
      </c>
      <c r="E2943" t="s">
        <v>5094</v>
      </c>
    </row>
    <row r="2944" spans="1:5" x14ac:dyDescent="0.25">
      <c r="A2944">
        <v>44000011</v>
      </c>
      <c r="B2944" t="s">
        <v>5096</v>
      </c>
      <c r="C2944" t="s">
        <v>5097</v>
      </c>
      <c r="D2944" t="s">
        <v>5097</v>
      </c>
      <c r="E2944" t="s">
        <v>5096</v>
      </c>
    </row>
    <row r="2945" spans="1:5" x14ac:dyDescent="0.25">
      <c r="A2945">
        <v>44000012</v>
      </c>
      <c r="B2945" t="s">
        <v>5098</v>
      </c>
      <c r="C2945" t="s">
        <v>5097</v>
      </c>
      <c r="D2945" t="s">
        <v>5097</v>
      </c>
      <c r="E2945" t="s">
        <v>5098</v>
      </c>
    </row>
    <row r="2946" spans="1:5" x14ac:dyDescent="0.25">
      <c r="A2946">
        <v>44000013</v>
      </c>
      <c r="B2946" t="s">
        <v>5099</v>
      </c>
      <c r="C2946" t="s">
        <v>5097</v>
      </c>
      <c r="D2946" t="s">
        <v>5097</v>
      </c>
      <c r="E2946" t="s">
        <v>5099</v>
      </c>
    </row>
    <row r="2947" spans="1:5" x14ac:dyDescent="0.25">
      <c r="A2947">
        <v>44000014</v>
      </c>
      <c r="B2947" t="s">
        <v>5100</v>
      </c>
      <c r="C2947" t="s">
        <v>5097</v>
      </c>
      <c r="D2947" t="s">
        <v>5097</v>
      </c>
      <c r="E2947" t="s">
        <v>5100</v>
      </c>
    </row>
    <row r="2948" spans="1:5" x14ac:dyDescent="0.25">
      <c r="A2948">
        <v>44000015</v>
      </c>
      <c r="B2948" t="s">
        <v>5101</v>
      </c>
      <c r="C2948" t="s">
        <v>5097</v>
      </c>
      <c r="D2948" t="s">
        <v>5097</v>
      </c>
      <c r="E2948" t="s">
        <v>5101</v>
      </c>
    </row>
    <row r="2949" spans="1:5" x14ac:dyDescent="0.25">
      <c r="A2949">
        <v>44000016</v>
      </c>
      <c r="B2949" t="s">
        <v>5102</v>
      </c>
      <c r="C2949" t="s">
        <v>5103</v>
      </c>
      <c r="D2949" t="s">
        <v>5103</v>
      </c>
      <c r="E2949" t="s">
        <v>5102</v>
      </c>
    </row>
    <row r="2950" spans="1:5" x14ac:dyDescent="0.25">
      <c r="A2950">
        <v>44000017</v>
      </c>
      <c r="B2950" t="s">
        <v>5078</v>
      </c>
      <c r="C2950" t="s">
        <v>5103</v>
      </c>
      <c r="D2950" t="s">
        <v>5103</v>
      </c>
      <c r="E2950" t="s">
        <v>5078</v>
      </c>
    </row>
    <row r="2951" spans="1:5" x14ac:dyDescent="0.25">
      <c r="A2951">
        <v>44000018</v>
      </c>
      <c r="B2951" t="s">
        <v>5080</v>
      </c>
      <c r="C2951" t="s">
        <v>5103</v>
      </c>
      <c r="D2951" t="s">
        <v>5103</v>
      </c>
      <c r="E2951" t="s">
        <v>5080</v>
      </c>
    </row>
    <row r="2952" spans="1:5" x14ac:dyDescent="0.25">
      <c r="A2952">
        <v>44000019</v>
      </c>
      <c r="B2952" t="s">
        <v>4697</v>
      </c>
      <c r="C2952" t="s">
        <v>5103</v>
      </c>
      <c r="D2952" t="s">
        <v>5103</v>
      </c>
      <c r="E2952" t="s">
        <v>4697</v>
      </c>
    </row>
    <row r="2953" spans="1:5" x14ac:dyDescent="0.25">
      <c r="A2953">
        <v>44000020</v>
      </c>
      <c r="B2953" t="s">
        <v>5104</v>
      </c>
      <c r="C2953" t="s">
        <v>5105</v>
      </c>
      <c r="D2953" t="s">
        <v>5105</v>
      </c>
      <c r="E2953" t="s">
        <v>5104</v>
      </c>
    </row>
    <row r="2954" spans="1:5" x14ac:dyDescent="0.25">
      <c r="A2954">
        <v>44000021</v>
      </c>
      <c r="B2954" t="s">
        <v>5106</v>
      </c>
      <c r="C2954" t="s">
        <v>5105</v>
      </c>
      <c r="D2954" t="s">
        <v>5105</v>
      </c>
      <c r="E2954" t="s">
        <v>5106</v>
      </c>
    </row>
    <row r="2955" spans="1:5" x14ac:dyDescent="0.25">
      <c r="A2955">
        <v>44000022</v>
      </c>
      <c r="B2955" t="s">
        <v>5107</v>
      </c>
      <c r="C2955" t="s">
        <v>5105</v>
      </c>
      <c r="D2955" t="s">
        <v>5105</v>
      </c>
      <c r="E2955" t="s">
        <v>5107</v>
      </c>
    </row>
    <row r="2956" spans="1:5" x14ac:dyDescent="0.25">
      <c r="A2956">
        <v>44000023</v>
      </c>
      <c r="B2956" t="s">
        <v>5108</v>
      </c>
      <c r="C2956" t="s">
        <v>5109</v>
      </c>
      <c r="D2956" t="s">
        <v>5109</v>
      </c>
      <c r="E2956" t="s">
        <v>5108</v>
      </c>
    </row>
    <row r="2957" spans="1:5" x14ac:dyDescent="0.25">
      <c r="A2957">
        <v>44000024</v>
      </c>
      <c r="B2957" t="s">
        <v>5110</v>
      </c>
      <c r="C2957" t="s">
        <v>5110</v>
      </c>
      <c r="D2957" t="s">
        <v>5110</v>
      </c>
      <c r="E2957" t="s">
        <v>5110</v>
      </c>
    </row>
    <row r="2958" spans="1:5" x14ac:dyDescent="0.25">
      <c r="A2958">
        <v>44000025</v>
      </c>
      <c r="B2958" t="s">
        <v>5111</v>
      </c>
      <c r="C2958" t="s">
        <v>5112</v>
      </c>
      <c r="D2958" t="s">
        <v>5112</v>
      </c>
      <c r="E2958" t="s">
        <v>5111</v>
      </c>
    </row>
    <row r="2959" spans="1:5" x14ac:dyDescent="0.25">
      <c r="A2959">
        <v>44000026</v>
      </c>
      <c r="B2959" t="s">
        <v>5113</v>
      </c>
      <c r="C2959" t="s">
        <v>5109</v>
      </c>
      <c r="D2959" t="s">
        <v>5109</v>
      </c>
      <c r="E2959" t="s">
        <v>5113</v>
      </c>
    </row>
    <row r="2960" spans="1:5" x14ac:dyDescent="0.25">
      <c r="A2960">
        <v>44000027</v>
      </c>
      <c r="B2960" t="s">
        <v>5114</v>
      </c>
      <c r="C2960" t="s">
        <v>5109</v>
      </c>
      <c r="D2960" t="s">
        <v>5109</v>
      </c>
      <c r="E2960" t="s">
        <v>5114</v>
      </c>
    </row>
    <row r="2961" spans="1:5" x14ac:dyDescent="0.25">
      <c r="A2961">
        <v>44000028</v>
      </c>
      <c r="B2961" t="s">
        <v>5115</v>
      </c>
      <c r="C2961" t="s">
        <v>5109</v>
      </c>
      <c r="D2961" t="s">
        <v>5109</v>
      </c>
      <c r="E2961" t="s">
        <v>5115</v>
      </c>
    </row>
    <row r="2962" spans="1:5" x14ac:dyDescent="0.25">
      <c r="A2962">
        <v>44000029</v>
      </c>
      <c r="B2962" t="s">
        <v>5116</v>
      </c>
      <c r="C2962" t="s">
        <v>5109</v>
      </c>
      <c r="D2962" t="s">
        <v>5109</v>
      </c>
      <c r="E2962" t="s">
        <v>5116</v>
      </c>
    </row>
    <row r="2963" spans="1:5" x14ac:dyDescent="0.25">
      <c r="A2963">
        <v>44000030</v>
      </c>
      <c r="B2963" t="s">
        <v>5117</v>
      </c>
      <c r="C2963" t="s">
        <v>5109</v>
      </c>
      <c r="D2963" t="s">
        <v>5109</v>
      </c>
      <c r="E2963" t="s">
        <v>5117</v>
      </c>
    </row>
    <row r="2964" spans="1:5" x14ac:dyDescent="0.25">
      <c r="A2964">
        <v>44000031</v>
      </c>
      <c r="B2964" t="s">
        <v>5118</v>
      </c>
      <c r="C2964" t="s">
        <v>5109</v>
      </c>
      <c r="D2964" t="s">
        <v>5109</v>
      </c>
      <c r="E2964" t="s">
        <v>5118</v>
      </c>
    </row>
    <row r="2965" spans="1:5" x14ac:dyDescent="0.25">
      <c r="A2965">
        <v>44000032</v>
      </c>
      <c r="B2965" t="s">
        <v>5119</v>
      </c>
      <c r="C2965" t="s">
        <v>5109</v>
      </c>
      <c r="D2965" t="s">
        <v>5109</v>
      </c>
      <c r="E2965" t="s">
        <v>5119</v>
      </c>
    </row>
    <row r="2966" spans="1:5" x14ac:dyDescent="0.25">
      <c r="A2966">
        <v>44000033</v>
      </c>
      <c r="B2966" t="s">
        <v>5120</v>
      </c>
      <c r="C2966" t="s">
        <v>5109</v>
      </c>
      <c r="D2966" t="s">
        <v>5109</v>
      </c>
      <c r="E2966" t="s">
        <v>5120</v>
      </c>
    </row>
    <row r="2967" spans="1:5" x14ac:dyDescent="0.25">
      <c r="A2967">
        <v>44000034</v>
      </c>
      <c r="B2967" t="s">
        <v>5121</v>
      </c>
      <c r="C2967" t="s">
        <v>5121</v>
      </c>
      <c r="D2967" t="s">
        <v>5121</v>
      </c>
      <c r="E2967" t="s">
        <v>5121</v>
      </c>
    </row>
    <row r="2968" spans="1:5" x14ac:dyDescent="0.25">
      <c r="A2968">
        <v>44000035</v>
      </c>
      <c r="B2968" t="s">
        <v>5122</v>
      </c>
      <c r="C2968" t="s">
        <v>5122</v>
      </c>
      <c r="D2968" t="s">
        <v>5122</v>
      </c>
      <c r="E2968" t="s">
        <v>5122</v>
      </c>
    </row>
    <row r="2969" spans="1:5" x14ac:dyDescent="0.25">
      <c r="A2969">
        <v>44000036</v>
      </c>
      <c r="B2969" t="s">
        <v>5123</v>
      </c>
      <c r="C2969" t="s">
        <v>5124</v>
      </c>
      <c r="D2969" t="s">
        <v>5124</v>
      </c>
      <c r="E2969" t="s">
        <v>5123</v>
      </c>
    </row>
    <row r="2970" spans="1:5" x14ac:dyDescent="0.25">
      <c r="A2970">
        <v>44000037</v>
      </c>
      <c r="B2970" t="s">
        <v>5125</v>
      </c>
      <c r="C2970" t="s">
        <v>5125</v>
      </c>
      <c r="D2970" t="s">
        <v>5125</v>
      </c>
      <c r="E2970" t="s">
        <v>5125</v>
      </c>
    </row>
    <row r="2971" spans="1:5" x14ac:dyDescent="0.25">
      <c r="A2971">
        <v>44000038</v>
      </c>
      <c r="B2971" t="s">
        <v>5126</v>
      </c>
      <c r="C2971" t="s">
        <v>5126</v>
      </c>
      <c r="D2971" t="s">
        <v>5126</v>
      </c>
      <c r="E2971" t="s">
        <v>5126</v>
      </c>
    </row>
    <row r="2972" spans="1:5" x14ac:dyDescent="0.25">
      <c r="A2972">
        <v>44000039</v>
      </c>
      <c r="B2972" t="s">
        <v>5127</v>
      </c>
      <c r="C2972" t="s">
        <v>5127</v>
      </c>
      <c r="D2972" t="s">
        <v>5127</v>
      </c>
      <c r="E2972" t="s">
        <v>5127</v>
      </c>
    </row>
    <row r="2973" spans="1:5" x14ac:dyDescent="0.25">
      <c r="A2973">
        <v>44000040</v>
      </c>
      <c r="B2973" t="s">
        <v>5096</v>
      </c>
      <c r="C2973" t="s">
        <v>5128</v>
      </c>
      <c r="D2973" t="s">
        <v>5128</v>
      </c>
      <c r="E2973" t="s">
        <v>5096</v>
      </c>
    </row>
    <row r="2974" spans="1:5" x14ac:dyDescent="0.25">
      <c r="A2974">
        <v>44000041</v>
      </c>
      <c r="B2974" t="s">
        <v>5096</v>
      </c>
      <c r="C2974" t="s">
        <v>5128</v>
      </c>
      <c r="D2974" t="s">
        <v>5128</v>
      </c>
      <c r="E2974" t="s">
        <v>5096</v>
      </c>
    </row>
    <row r="2975" spans="1:5" x14ac:dyDescent="0.25">
      <c r="A2975">
        <v>44000042</v>
      </c>
      <c r="B2975" t="s">
        <v>5129</v>
      </c>
      <c r="C2975" t="s">
        <v>5129</v>
      </c>
      <c r="D2975" t="s">
        <v>5129</v>
      </c>
      <c r="E2975" t="s">
        <v>5129</v>
      </c>
    </row>
    <row r="2976" spans="1:5" x14ac:dyDescent="0.25">
      <c r="A2976">
        <v>44000043</v>
      </c>
      <c r="B2976" t="s">
        <v>5130</v>
      </c>
      <c r="C2976" t="s">
        <v>5130</v>
      </c>
      <c r="D2976" t="s">
        <v>5130</v>
      </c>
      <c r="E2976" t="s">
        <v>5130</v>
      </c>
    </row>
    <row r="2977" spans="1:5" x14ac:dyDescent="0.25">
      <c r="A2977">
        <v>44000044</v>
      </c>
      <c r="B2977" t="s">
        <v>5131</v>
      </c>
      <c r="C2977" t="s">
        <v>5132</v>
      </c>
      <c r="D2977" t="s">
        <v>5132</v>
      </c>
      <c r="E2977" t="s">
        <v>5131</v>
      </c>
    </row>
    <row r="2978" spans="1:5" x14ac:dyDescent="0.25">
      <c r="A2978">
        <v>44000045</v>
      </c>
      <c r="B2978" t="s">
        <v>5133</v>
      </c>
      <c r="C2978" t="s">
        <v>5133</v>
      </c>
      <c r="D2978" t="s">
        <v>5133</v>
      </c>
      <c r="E2978" t="s">
        <v>5133</v>
      </c>
    </row>
    <row r="2979" spans="1:5" x14ac:dyDescent="0.25">
      <c r="A2979">
        <v>44000046</v>
      </c>
      <c r="B2979" t="s">
        <v>5134</v>
      </c>
      <c r="C2979" t="s">
        <v>5134</v>
      </c>
      <c r="D2979" t="s">
        <v>5134</v>
      </c>
      <c r="E2979" t="s">
        <v>5134</v>
      </c>
    </row>
    <row r="2980" spans="1:5" x14ac:dyDescent="0.25">
      <c r="A2980">
        <v>44000047</v>
      </c>
      <c r="B2980" t="s">
        <v>5135</v>
      </c>
      <c r="C2980" t="s">
        <v>5135</v>
      </c>
      <c r="D2980" t="s">
        <v>5135</v>
      </c>
      <c r="E2980" t="s">
        <v>5135</v>
      </c>
    </row>
    <row r="2981" spans="1:5" x14ac:dyDescent="0.25">
      <c r="A2981">
        <v>44000048</v>
      </c>
      <c r="B2981" t="s">
        <v>5136</v>
      </c>
      <c r="C2981" t="s">
        <v>5136</v>
      </c>
      <c r="D2981" t="s">
        <v>5136</v>
      </c>
      <c r="E2981" t="s">
        <v>5136</v>
      </c>
    </row>
    <row r="2982" spans="1:5" x14ac:dyDescent="0.25">
      <c r="A2982">
        <v>44000049</v>
      </c>
      <c r="B2982" t="s">
        <v>5137</v>
      </c>
      <c r="C2982" t="s">
        <v>5137</v>
      </c>
      <c r="D2982" t="s">
        <v>5137</v>
      </c>
      <c r="E2982" t="s">
        <v>5137</v>
      </c>
    </row>
    <row r="2983" spans="1:5" x14ac:dyDescent="0.25">
      <c r="A2983">
        <v>44000050</v>
      </c>
      <c r="B2983" t="s">
        <v>5138</v>
      </c>
      <c r="C2983" t="s">
        <v>5138</v>
      </c>
      <c r="D2983" t="s">
        <v>5138</v>
      </c>
      <c r="E2983" t="s">
        <v>5138</v>
      </c>
    </row>
    <row r="2984" spans="1:5" x14ac:dyDescent="0.25">
      <c r="A2984">
        <v>44000051</v>
      </c>
      <c r="B2984" t="s">
        <v>5139</v>
      </c>
      <c r="C2984" t="s">
        <v>5139</v>
      </c>
      <c r="D2984" t="s">
        <v>5139</v>
      </c>
      <c r="E2984" t="s">
        <v>5139</v>
      </c>
    </row>
    <row r="2985" spans="1:5" x14ac:dyDescent="0.25">
      <c r="A2985">
        <v>44000052</v>
      </c>
      <c r="B2985" t="s">
        <v>5140</v>
      </c>
      <c r="C2985" t="s">
        <v>5128</v>
      </c>
      <c r="D2985" t="s">
        <v>5128</v>
      </c>
      <c r="E2985" t="s">
        <v>5140</v>
      </c>
    </row>
    <row r="2986" spans="1:5" x14ac:dyDescent="0.25">
      <c r="A2986">
        <v>44000053</v>
      </c>
      <c r="B2986" t="s">
        <v>5141</v>
      </c>
      <c r="C2986" t="s">
        <v>5128</v>
      </c>
      <c r="D2986" t="s">
        <v>5128</v>
      </c>
      <c r="E2986" t="s">
        <v>5141</v>
      </c>
    </row>
    <row r="2987" spans="1:5" x14ac:dyDescent="0.25">
      <c r="A2987">
        <v>44000054</v>
      </c>
      <c r="B2987" t="s">
        <v>5142</v>
      </c>
      <c r="C2987" t="s">
        <v>5128</v>
      </c>
      <c r="D2987" t="s">
        <v>5128</v>
      </c>
      <c r="E2987" t="s">
        <v>5142</v>
      </c>
    </row>
    <row r="2988" spans="1:5" x14ac:dyDescent="0.25">
      <c r="A2988">
        <v>44000055</v>
      </c>
      <c r="B2988" t="s">
        <v>5143</v>
      </c>
      <c r="C2988" t="s">
        <v>5097</v>
      </c>
      <c r="D2988" t="s">
        <v>5097</v>
      </c>
      <c r="E2988" t="s">
        <v>5143</v>
      </c>
    </row>
    <row r="2989" spans="1:5" x14ac:dyDescent="0.25">
      <c r="A2989">
        <v>44000056</v>
      </c>
      <c r="B2989" t="s">
        <v>5144</v>
      </c>
      <c r="C2989" t="s">
        <v>5097</v>
      </c>
      <c r="D2989" t="s">
        <v>5097</v>
      </c>
      <c r="E2989" t="s">
        <v>5144</v>
      </c>
    </row>
    <row r="2990" spans="1:5" x14ac:dyDescent="0.25">
      <c r="A2990">
        <v>44000057</v>
      </c>
      <c r="B2990" t="s">
        <v>5145</v>
      </c>
      <c r="C2990" t="s">
        <v>5097</v>
      </c>
      <c r="D2990" t="s">
        <v>5097</v>
      </c>
      <c r="E2990" t="s">
        <v>5145</v>
      </c>
    </row>
    <row r="2991" spans="1:5" x14ac:dyDescent="0.25">
      <c r="A2991">
        <v>46000001</v>
      </c>
      <c r="B2991" t="s">
        <v>5146</v>
      </c>
      <c r="C2991" t="s">
        <v>5147</v>
      </c>
      <c r="D2991" t="s">
        <v>5147</v>
      </c>
      <c r="E2991" t="s">
        <v>5146</v>
      </c>
    </row>
    <row r="2992" spans="1:5" x14ac:dyDescent="0.25">
      <c r="A2992">
        <v>46000002</v>
      </c>
      <c r="B2992" t="s">
        <v>5148</v>
      </c>
      <c r="C2992" t="s">
        <v>5149</v>
      </c>
      <c r="D2992" t="s">
        <v>5149</v>
      </c>
      <c r="E2992" t="s">
        <v>5148</v>
      </c>
    </row>
    <row r="2993" spans="1:5" x14ac:dyDescent="0.25">
      <c r="A2993">
        <v>46000003</v>
      </c>
      <c r="B2993" t="s">
        <v>5150</v>
      </c>
      <c r="C2993" t="s">
        <v>5151</v>
      </c>
      <c r="D2993" t="s">
        <v>5151</v>
      </c>
      <c r="E2993" t="s">
        <v>5150</v>
      </c>
    </row>
    <row r="2994" spans="1:5" x14ac:dyDescent="0.25">
      <c r="A2994">
        <v>46000004</v>
      </c>
      <c r="B2994" t="s">
        <v>5152</v>
      </c>
      <c r="C2994" t="s">
        <v>5153</v>
      </c>
      <c r="D2994" t="s">
        <v>5153</v>
      </c>
      <c r="E2994" t="s">
        <v>5152</v>
      </c>
    </row>
    <row r="2995" spans="1:5" x14ac:dyDescent="0.25">
      <c r="A2995">
        <v>46000005</v>
      </c>
      <c r="B2995" t="s">
        <v>5154</v>
      </c>
      <c r="C2995" t="s">
        <v>5155</v>
      </c>
      <c r="D2995" t="s">
        <v>5155</v>
      </c>
      <c r="E2995" t="s">
        <v>5154</v>
      </c>
    </row>
    <row r="2996" spans="1:5" x14ac:dyDescent="0.25">
      <c r="A2996">
        <v>46000006</v>
      </c>
      <c r="B2996" t="s">
        <v>5156</v>
      </c>
      <c r="C2996" t="s">
        <v>5153</v>
      </c>
      <c r="D2996" t="s">
        <v>5153</v>
      </c>
      <c r="E2996" t="s">
        <v>5156</v>
      </c>
    </row>
    <row r="2997" spans="1:5" x14ac:dyDescent="0.25">
      <c r="A2997">
        <v>46000007</v>
      </c>
      <c r="B2997" t="s">
        <v>5157</v>
      </c>
      <c r="C2997" t="s">
        <v>5155</v>
      </c>
      <c r="D2997" t="s">
        <v>5155</v>
      </c>
      <c r="E2997" t="s">
        <v>5157</v>
      </c>
    </row>
    <row r="2998" spans="1:5" x14ac:dyDescent="0.25">
      <c r="A2998">
        <v>46000008</v>
      </c>
      <c r="B2998" t="s">
        <v>5158</v>
      </c>
      <c r="C2998" t="s">
        <v>5159</v>
      </c>
      <c r="D2998" t="s">
        <v>5159</v>
      </c>
      <c r="E2998" t="s">
        <v>5158</v>
      </c>
    </row>
    <row r="2999" spans="1:5" x14ac:dyDescent="0.25">
      <c r="A2999">
        <v>46000009</v>
      </c>
      <c r="B2999" t="s">
        <v>5160</v>
      </c>
      <c r="C2999" t="s">
        <v>5161</v>
      </c>
      <c r="D2999" t="s">
        <v>5161</v>
      </c>
      <c r="E2999" t="s">
        <v>5160</v>
      </c>
    </row>
    <row r="3000" spans="1:5" x14ac:dyDescent="0.25">
      <c r="A3000">
        <v>46000010</v>
      </c>
      <c r="B3000" t="s">
        <v>5162</v>
      </c>
      <c r="C3000" t="s">
        <v>5163</v>
      </c>
      <c r="D3000" t="s">
        <v>5163</v>
      </c>
      <c r="E3000" t="s">
        <v>5162</v>
      </c>
    </row>
    <row r="3001" spans="1:5" x14ac:dyDescent="0.25">
      <c r="A3001">
        <v>46000011</v>
      </c>
      <c r="B3001" t="s">
        <v>5164</v>
      </c>
      <c r="C3001" t="s">
        <v>5165</v>
      </c>
      <c r="D3001" t="s">
        <v>5165</v>
      </c>
      <c r="E3001" t="s">
        <v>5164</v>
      </c>
    </row>
    <row r="3002" spans="1:5" x14ac:dyDescent="0.25">
      <c r="A3002">
        <v>46000012</v>
      </c>
      <c r="B3002" t="s">
        <v>5166</v>
      </c>
      <c r="C3002" t="s">
        <v>5167</v>
      </c>
      <c r="D3002" t="s">
        <v>5167</v>
      </c>
      <c r="E3002" t="s">
        <v>5166</v>
      </c>
    </row>
    <row r="3003" spans="1:5" x14ac:dyDescent="0.25">
      <c r="A3003">
        <v>46000013</v>
      </c>
      <c r="B3003" t="s">
        <v>5168</v>
      </c>
      <c r="C3003" t="s">
        <v>5169</v>
      </c>
      <c r="D3003" t="s">
        <v>5169</v>
      </c>
      <c r="E3003" t="s">
        <v>5168</v>
      </c>
    </row>
    <row r="3004" spans="1:5" x14ac:dyDescent="0.25">
      <c r="A3004">
        <v>46000014</v>
      </c>
      <c r="B3004" t="s">
        <v>5170</v>
      </c>
      <c r="C3004" t="s">
        <v>5171</v>
      </c>
      <c r="D3004" t="s">
        <v>5171</v>
      </c>
      <c r="E3004" t="s">
        <v>5170</v>
      </c>
    </row>
    <row r="3005" spans="1:5" x14ac:dyDescent="0.25">
      <c r="A3005">
        <v>46000015</v>
      </c>
      <c r="B3005" t="s">
        <v>5172</v>
      </c>
      <c r="C3005" t="s">
        <v>5172</v>
      </c>
      <c r="D3005" t="s">
        <v>5172</v>
      </c>
      <c r="E3005" t="s">
        <v>5172</v>
      </c>
    </row>
    <row r="3006" spans="1:5" x14ac:dyDescent="0.25">
      <c r="A3006">
        <v>46000016</v>
      </c>
      <c r="B3006" t="s">
        <v>5173</v>
      </c>
      <c r="C3006" t="s">
        <v>5173</v>
      </c>
      <c r="D3006" t="s">
        <v>5173</v>
      </c>
      <c r="E3006" t="s">
        <v>5173</v>
      </c>
    </row>
    <row r="3007" spans="1:5" x14ac:dyDescent="0.25">
      <c r="A3007">
        <v>46000017</v>
      </c>
      <c r="B3007" t="s">
        <v>5173</v>
      </c>
      <c r="C3007" t="s">
        <v>5173</v>
      </c>
      <c r="D3007" t="s">
        <v>5173</v>
      </c>
      <c r="E3007" t="s">
        <v>5173</v>
      </c>
    </row>
    <row r="3008" spans="1:5" x14ac:dyDescent="0.25">
      <c r="A3008">
        <v>46000018</v>
      </c>
      <c r="B3008" t="s">
        <v>5173</v>
      </c>
      <c r="C3008" t="s">
        <v>5173</v>
      </c>
      <c r="D3008" t="s">
        <v>5173</v>
      </c>
      <c r="E3008" t="s">
        <v>5173</v>
      </c>
    </row>
    <row r="3009" spans="1:5" x14ac:dyDescent="0.25">
      <c r="A3009">
        <v>46000019</v>
      </c>
      <c r="B3009" t="s">
        <v>5174</v>
      </c>
      <c r="C3009" t="s">
        <v>5175</v>
      </c>
      <c r="D3009" t="s">
        <v>5175</v>
      </c>
      <c r="E3009" t="s">
        <v>5174</v>
      </c>
    </row>
    <row r="3010" spans="1:5" x14ac:dyDescent="0.25">
      <c r="A3010">
        <v>46000020</v>
      </c>
      <c r="B3010" t="s">
        <v>5176</v>
      </c>
      <c r="C3010" t="s">
        <v>5177</v>
      </c>
      <c r="D3010" t="s">
        <v>5177</v>
      </c>
      <c r="E3010" t="s">
        <v>5176</v>
      </c>
    </row>
    <row r="3011" spans="1:5" x14ac:dyDescent="0.25">
      <c r="A3011">
        <v>46000021</v>
      </c>
      <c r="B3011" t="s">
        <v>5178</v>
      </c>
      <c r="C3011" t="s">
        <v>5177</v>
      </c>
      <c r="D3011" t="s">
        <v>5177</v>
      </c>
      <c r="E3011" t="s">
        <v>5178</v>
      </c>
    </row>
    <row r="3012" spans="1:5" x14ac:dyDescent="0.25">
      <c r="A3012">
        <v>46000022</v>
      </c>
      <c r="B3012" t="s">
        <v>5179</v>
      </c>
      <c r="C3012" t="s">
        <v>5177</v>
      </c>
      <c r="D3012" t="s">
        <v>5177</v>
      </c>
      <c r="E3012" t="s">
        <v>5179</v>
      </c>
    </row>
    <row r="3013" spans="1:5" x14ac:dyDescent="0.25">
      <c r="A3013">
        <v>46000023</v>
      </c>
      <c r="B3013" t="s">
        <v>5180</v>
      </c>
      <c r="C3013" t="s">
        <v>5180</v>
      </c>
      <c r="D3013" t="s">
        <v>5180</v>
      </c>
      <c r="E3013" t="s">
        <v>5180</v>
      </c>
    </row>
    <row r="3014" spans="1:5" x14ac:dyDescent="0.25">
      <c r="A3014">
        <v>46000024</v>
      </c>
      <c r="B3014" t="s">
        <v>5181</v>
      </c>
      <c r="C3014" t="s">
        <v>5177</v>
      </c>
      <c r="D3014" t="s">
        <v>5177</v>
      </c>
      <c r="E3014" t="s">
        <v>5181</v>
      </c>
    </row>
    <row r="3015" spans="1:5" x14ac:dyDescent="0.25">
      <c r="A3015">
        <v>46000025</v>
      </c>
      <c r="B3015" t="s">
        <v>5182</v>
      </c>
      <c r="C3015" t="s">
        <v>5182</v>
      </c>
      <c r="D3015" t="s">
        <v>5182</v>
      </c>
      <c r="E3015" t="s">
        <v>5182</v>
      </c>
    </row>
    <row r="3016" spans="1:5" x14ac:dyDescent="0.25">
      <c r="A3016">
        <v>46000026</v>
      </c>
      <c r="B3016" t="s">
        <v>5183</v>
      </c>
      <c r="C3016" t="s">
        <v>5184</v>
      </c>
      <c r="D3016" t="s">
        <v>5184</v>
      </c>
      <c r="E3016" t="s">
        <v>5183</v>
      </c>
    </row>
    <row r="3017" spans="1:5" x14ac:dyDescent="0.25">
      <c r="A3017">
        <v>46000027</v>
      </c>
      <c r="B3017" t="s">
        <v>5185</v>
      </c>
      <c r="C3017" t="s">
        <v>5185</v>
      </c>
      <c r="D3017" t="s">
        <v>5185</v>
      </c>
      <c r="E3017" t="s">
        <v>5185</v>
      </c>
    </row>
    <row r="3018" spans="1:5" x14ac:dyDescent="0.25">
      <c r="A3018">
        <v>46000028</v>
      </c>
      <c r="B3018" t="s">
        <v>5186</v>
      </c>
      <c r="C3018" t="s">
        <v>5187</v>
      </c>
      <c r="D3018" t="s">
        <v>5187</v>
      </c>
      <c r="E3018" t="s">
        <v>5186</v>
      </c>
    </row>
    <row r="3019" spans="1:5" x14ac:dyDescent="0.25">
      <c r="A3019">
        <v>46000029</v>
      </c>
      <c r="B3019" t="s">
        <v>5188</v>
      </c>
      <c r="C3019" t="s">
        <v>5187</v>
      </c>
      <c r="D3019" t="s">
        <v>5187</v>
      </c>
      <c r="E3019" t="s">
        <v>5188</v>
      </c>
    </row>
    <row r="3020" spans="1:5" x14ac:dyDescent="0.25">
      <c r="A3020">
        <v>46000030</v>
      </c>
      <c r="B3020" t="s">
        <v>5189</v>
      </c>
      <c r="C3020" t="s">
        <v>5187</v>
      </c>
      <c r="D3020" t="s">
        <v>5187</v>
      </c>
      <c r="E3020" t="s">
        <v>5189</v>
      </c>
    </row>
    <row r="3021" spans="1:5" x14ac:dyDescent="0.25">
      <c r="A3021">
        <v>46000031</v>
      </c>
      <c r="B3021" t="s">
        <v>5190</v>
      </c>
      <c r="C3021" t="s">
        <v>5187</v>
      </c>
      <c r="D3021" t="s">
        <v>5187</v>
      </c>
      <c r="E3021" t="s">
        <v>5190</v>
      </c>
    </row>
    <row r="3022" spans="1:5" x14ac:dyDescent="0.25">
      <c r="A3022">
        <v>46000032</v>
      </c>
      <c r="B3022" t="s">
        <v>5191</v>
      </c>
      <c r="C3022" t="s">
        <v>5192</v>
      </c>
      <c r="D3022" t="s">
        <v>5192</v>
      </c>
      <c r="E3022" t="s">
        <v>5191</v>
      </c>
    </row>
    <row r="3023" spans="1:5" x14ac:dyDescent="0.25">
      <c r="A3023">
        <v>46000033</v>
      </c>
      <c r="B3023" t="s">
        <v>5193</v>
      </c>
      <c r="C3023" t="s">
        <v>5194</v>
      </c>
      <c r="D3023" t="s">
        <v>5194</v>
      </c>
      <c r="E3023" t="s">
        <v>5193</v>
      </c>
    </row>
    <row r="3024" spans="1:5" x14ac:dyDescent="0.25">
      <c r="A3024">
        <v>46000034</v>
      </c>
      <c r="B3024" t="s">
        <v>5195</v>
      </c>
      <c r="C3024" t="s">
        <v>5196</v>
      </c>
      <c r="D3024" t="s">
        <v>5196</v>
      </c>
      <c r="E3024" t="s">
        <v>5195</v>
      </c>
    </row>
    <row r="3025" spans="1:5" x14ac:dyDescent="0.25">
      <c r="A3025">
        <v>46000035</v>
      </c>
      <c r="B3025" t="s">
        <v>5172</v>
      </c>
      <c r="C3025" t="s">
        <v>5197</v>
      </c>
      <c r="D3025" t="s">
        <v>5197</v>
      </c>
      <c r="E3025" t="s">
        <v>5172</v>
      </c>
    </row>
    <row r="3026" spans="1:5" x14ac:dyDescent="0.25">
      <c r="A3026">
        <v>47000064</v>
      </c>
      <c r="B3026" t="s">
        <v>5198</v>
      </c>
      <c r="C3026" t="s">
        <v>5199</v>
      </c>
      <c r="D3026" t="s">
        <v>5199</v>
      </c>
      <c r="E3026" t="s">
        <v>5198</v>
      </c>
    </row>
    <row r="3027" spans="1:5" x14ac:dyDescent="0.25">
      <c r="A3027">
        <v>47000070</v>
      </c>
      <c r="B3027" t="s">
        <v>5200</v>
      </c>
      <c r="C3027" t="s">
        <v>5201</v>
      </c>
      <c r="D3027" t="s">
        <v>5201</v>
      </c>
      <c r="E3027" t="s">
        <v>5200</v>
      </c>
    </row>
    <row r="3028" spans="1:5" x14ac:dyDescent="0.25">
      <c r="A3028">
        <v>47000071</v>
      </c>
      <c r="B3028" t="s">
        <v>5202</v>
      </c>
      <c r="C3028" t="s">
        <v>5203</v>
      </c>
      <c r="D3028" t="s">
        <v>5203</v>
      </c>
      <c r="E3028" t="s">
        <v>5202</v>
      </c>
    </row>
    <row r="3029" spans="1:5" x14ac:dyDescent="0.25">
      <c r="A3029">
        <v>47000081</v>
      </c>
      <c r="B3029" t="s">
        <v>5204</v>
      </c>
      <c r="C3029" t="s">
        <v>5205</v>
      </c>
      <c r="D3029" t="s">
        <v>5205</v>
      </c>
      <c r="E3029" t="s">
        <v>5204</v>
      </c>
    </row>
    <row r="3030" spans="1:5" x14ac:dyDescent="0.25">
      <c r="A3030">
        <v>47000082</v>
      </c>
      <c r="B3030" t="s">
        <v>5206</v>
      </c>
      <c r="C3030" t="s">
        <v>5205</v>
      </c>
      <c r="D3030" t="s">
        <v>5205</v>
      </c>
      <c r="E3030" t="s">
        <v>5206</v>
      </c>
    </row>
    <row r="3031" spans="1:5" x14ac:dyDescent="0.25">
      <c r="A3031">
        <v>47000083</v>
      </c>
      <c r="B3031" t="s">
        <v>5207</v>
      </c>
      <c r="C3031" t="s">
        <v>5208</v>
      </c>
      <c r="D3031" t="s">
        <v>5208</v>
      </c>
      <c r="E3031" t="s">
        <v>5207</v>
      </c>
    </row>
    <row r="3032" spans="1:5" x14ac:dyDescent="0.25">
      <c r="A3032">
        <v>47000084</v>
      </c>
      <c r="B3032" t="s">
        <v>5209</v>
      </c>
      <c r="C3032" t="s">
        <v>5210</v>
      </c>
      <c r="D3032" t="s">
        <v>5210</v>
      </c>
      <c r="E3032" t="s">
        <v>5209</v>
      </c>
    </row>
    <row r="3033" spans="1:5" x14ac:dyDescent="0.25">
      <c r="A3033">
        <v>47000104</v>
      </c>
      <c r="B3033" t="s">
        <v>5211</v>
      </c>
      <c r="C3033" t="s">
        <v>5212</v>
      </c>
      <c r="D3033" t="s">
        <v>5212</v>
      </c>
      <c r="E3033" t="s">
        <v>5211</v>
      </c>
    </row>
    <row r="3034" spans="1:5" x14ac:dyDescent="0.25">
      <c r="A3034">
        <v>47000105</v>
      </c>
      <c r="B3034" t="s">
        <v>5213</v>
      </c>
      <c r="C3034" t="s">
        <v>5214</v>
      </c>
      <c r="D3034" t="s">
        <v>5214</v>
      </c>
      <c r="E3034" t="s">
        <v>5213</v>
      </c>
    </row>
    <row r="3035" spans="1:5" x14ac:dyDescent="0.25">
      <c r="A3035">
        <v>47000106</v>
      </c>
      <c r="B3035" t="s">
        <v>5215</v>
      </c>
      <c r="C3035" t="s">
        <v>5216</v>
      </c>
      <c r="D3035" t="s">
        <v>5216</v>
      </c>
      <c r="E3035" t="s">
        <v>5215</v>
      </c>
    </row>
    <row r="3036" spans="1:5" x14ac:dyDescent="0.25">
      <c r="A3036">
        <v>47000107</v>
      </c>
      <c r="B3036" t="s">
        <v>5217</v>
      </c>
      <c r="C3036" t="s">
        <v>5218</v>
      </c>
      <c r="D3036" t="s">
        <v>5218</v>
      </c>
      <c r="E3036" t="s">
        <v>5217</v>
      </c>
    </row>
    <row r="3037" spans="1:5" x14ac:dyDescent="0.25">
      <c r="A3037">
        <v>47000108</v>
      </c>
      <c r="B3037" t="s">
        <v>5219</v>
      </c>
      <c r="C3037" t="s">
        <v>5214</v>
      </c>
      <c r="D3037" t="s">
        <v>5214</v>
      </c>
      <c r="E3037" t="s">
        <v>5219</v>
      </c>
    </row>
    <row r="3038" spans="1:5" x14ac:dyDescent="0.25">
      <c r="A3038">
        <v>47000109</v>
      </c>
      <c r="B3038" t="s">
        <v>5220</v>
      </c>
      <c r="C3038" t="s">
        <v>5221</v>
      </c>
      <c r="D3038" t="s">
        <v>5221</v>
      </c>
      <c r="E3038" t="s">
        <v>5220</v>
      </c>
    </row>
    <row r="3039" spans="1:5" x14ac:dyDescent="0.25">
      <c r="A3039">
        <v>47000111</v>
      </c>
      <c r="B3039" t="s">
        <v>5222</v>
      </c>
      <c r="C3039" t="s">
        <v>5223</v>
      </c>
      <c r="D3039" t="s">
        <v>5223</v>
      </c>
      <c r="E3039" t="s">
        <v>5222</v>
      </c>
    </row>
    <row r="3040" spans="1:5" x14ac:dyDescent="0.25">
      <c r="A3040">
        <v>47000112</v>
      </c>
      <c r="B3040" t="s">
        <v>5224</v>
      </c>
      <c r="C3040" t="s">
        <v>5225</v>
      </c>
      <c r="D3040" t="s">
        <v>5225</v>
      </c>
      <c r="E3040" t="s">
        <v>5224</v>
      </c>
    </row>
    <row r="3041" spans="1:5" x14ac:dyDescent="0.25">
      <c r="A3041">
        <v>47000117</v>
      </c>
      <c r="B3041" t="s">
        <v>5226</v>
      </c>
      <c r="C3041" t="s">
        <v>5227</v>
      </c>
      <c r="D3041" t="s">
        <v>5227</v>
      </c>
      <c r="E3041" t="s">
        <v>5226</v>
      </c>
    </row>
    <row r="3042" spans="1:5" x14ac:dyDescent="0.25">
      <c r="A3042">
        <v>47000118</v>
      </c>
      <c r="B3042" t="s">
        <v>5228</v>
      </c>
      <c r="C3042" t="s">
        <v>5229</v>
      </c>
      <c r="D3042" t="s">
        <v>5229</v>
      </c>
      <c r="E3042" t="s">
        <v>5228</v>
      </c>
    </row>
    <row r="3043" spans="1:5" x14ac:dyDescent="0.25">
      <c r="A3043">
        <v>47000119</v>
      </c>
      <c r="B3043" t="s">
        <v>5230</v>
      </c>
      <c r="C3043" t="s">
        <v>5231</v>
      </c>
      <c r="D3043" t="s">
        <v>5231</v>
      </c>
      <c r="E3043" t="s">
        <v>5230</v>
      </c>
    </row>
    <row r="3044" spans="1:5" x14ac:dyDescent="0.25">
      <c r="A3044">
        <v>47000120</v>
      </c>
      <c r="B3044" t="s">
        <v>5232</v>
      </c>
      <c r="C3044" t="s">
        <v>5233</v>
      </c>
      <c r="D3044" t="s">
        <v>5233</v>
      </c>
      <c r="E3044" t="s">
        <v>5232</v>
      </c>
    </row>
    <row r="3045" spans="1:5" x14ac:dyDescent="0.25">
      <c r="A3045">
        <v>47000121</v>
      </c>
      <c r="B3045" t="s">
        <v>5234</v>
      </c>
      <c r="C3045" t="s">
        <v>5235</v>
      </c>
      <c r="D3045" t="s">
        <v>5235</v>
      </c>
      <c r="E3045" t="s">
        <v>5234</v>
      </c>
    </row>
    <row r="3046" spans="1:5" x14ac:dyDescent="0.25">
      <c r="A3046">
        <v>47000122</v>
      </c>
      <c r="B3046" t="s">
        <v>5236</v>
      </c>
      <c r="C3046" t="s">
        <v>5237</v>
      </c>
      <c r="D3046" t="s">
        <v>5237</v>
      </c>
      <c r="E3046" t="s">
        <v>5236</v>
      </c>
    </row>
    <row r="3047" spans="1:5" x14ac:dyDescent="0.25">
      <c r="A3047">
        <v>47000130</v>
      </c>
      <c r="B3047" t="s">
        <v>5238</v>
      </c>
      <c r="C3047" t="s">
        <v>5225</v>
      </c>
      <c r="D3047" t="s">
        <v>5225</v>
      </c>
      <c r="E3047" t="s">
        <v>5238</v>
      </c>
    </row>
    <row r="3048" spans="1:5" x14ac:dyDescent="0.25">
      <c r="A3048">
        <v>47000132</v>
      </c>
      <c r="B3048" t="s">
        <v>5239</v>
      </c>
      <c r="C3048" t="s">
        <v>5240</v>
      </c>
      <c r="D3048" t="s">
        <v>5240</v>
      </c>
      <c r="E3048" t="s">
        <v>5239</v>
      </c>
    </row>
    <row r="3049" spans="1:5" x14ac:dyDescent="0.25">
      <c r="A3049">
        <v>47000142</v>
      </c>
      <c r="B3049" t="s">
        <v>5241</v>
      </c>
      <c r="C3049" t="s">
        <v>5242</v>
      </c>
      <c r="D3049" t="s">
        <v>5242</v>
      </c>
      <c r="E3049" t="s">
        <v>5241</v>
      </c>
    </row>
    <row r="3050" spans="1:5" x14ac:dyDescent="0.25">
      <c r="A3050">
        <v>47000143</v>
      </c>
      <c r="B3050" t="s">
        <v>5243</v>
      </c>
      <c r="C3050" t="s">
        <v>5244</v>
      </c>
      <c r="D3050" t="s">
        <v>5244</v>
      </c>
      <c r="E3050" t="s">
        <v>5243</v>
      </c>
    </row>
    <row r="3051" spans="1:5" x14ac:dyDescent="0.25">
      <c r="A3051">
        <v>47000144</v>
      </c>
      <c r="B3051" t="s">
        <v>5245</v>
      </c>
      <c r="C3051" t="s">
        <v>5246</v>
      </c>
      <c r="D3051" t="s">
        <v>5246</v>
      </c>
      <c r="E3051" t="s">
        <v>5245</v>
      </c>
    </row>
    <row r="3052" spans="1:5" x14ac:dyDescent="0.25">
      <c r="A3052">
        <v>47000154</v>
      </c>
      <c r="B3052" t="s">
        <v>5247</v>
      </c>
      <c r="C3052" t="s">
        <v>5248</v>
      </c>
      <c r="D3052" t="s">
        <v>5248</v>
      </c>
      <c r="E3052" t="s">
        <v>5247</v>
      </c>
    </row>
    <row r="3053" spans="1:5" x14ac:dyDescent="0.25">
      <c r="A3053">
        <v>47000155</v>
      </c>
      <c r="B3053" t="s">
        <v>5249</v>
      </c>
      <c r="C3053" t="s">
        <v>5250</v>
      </c>
      <c r="D3053" t="s">
        <v>5250</v>
      </c>
      <c r="E3053" t="s">
        <v>5249</v>
      </c>
    </row>
    <row r="3054" spans="1:5" x14ac:dyDescent="0.25">
      <c r="A3054">
        <v>47000159</v>
      </c>
      <c r="B3054" t="s">
        <v>5251</v>
      </c>
      <c r="C3054" t="s">
        <v>5252</v>
      </c>
      <c r="D3054" t="s">
        <v>5252</v>
      </c>
      <c r="E3054" t="s">
        <v>5251</v>
      </c>
    </row>
    <row r="3055" spans="1:5" x14ac:dyDescent="0.25">
      <c r="A3055">
        <v>47000169</v>
      </c>
      <c r="B3055" t="s">
        <v>5253</v>
      </c>
      <c r="C3055" t="s">
        <v>5254</v>
      </c>
      <c r="D3055" t="s">
        <v>5254</v>
      </c>
      <c r="E3055" t="s">
        <v>5253</v>
      </c>
    </row>
    <row r="3056" spans="1:5" x14ac:dyDescent="0.25">
      <c r="A3056">
        <v>47000170</v>
      </c>
      <c r="B3056" t="s">
        <v>5255</v>
      </c>
      <c r="C3056" t="s">
        <v>5256</v>
      </c>
      <c r="D3056" t="s">
        <v>5256</v>
      </c>
      <c r="E3056" t="s">
        <v>5255</v>
      </c>
    </row>
    <row r="3057" spans="1:5" x14ac:dyDescent="0.25">
      <c r="A3057">
        <v>47000174</v>
      </c>
      <c r="B3057" t="s">
        <v>5257</v>
      </c>
      <c r="C3057" t="s">
        <v>5258</v>
      </c>
      <c r="D3057" t="s">
        <v>5258</v>
      </c>
      <c r="E3057" t="s">
        <v>5257</v>
      </c>
    </row>
    <row r="3058" spans="1:5" x14ac:dyDescent="0.25">
      <c r="A3058">
        <v>47000175</v>
      </c>
      <c r="B3058" t="s">
        <v>5259</v>
      </c>
      <c r="C3058" t="s">
        <v>342</v>
      </c>
      <c r="D3058" t="s">
        <v>342</v>
      </c>
      <c r="E3058" t="s">
        <v>5259</v>
      </c>
    </row>
    <row r="3059" spans="1:5" x14ac:dyDescent="0.25">
      <c r="A3059">
        <v>47000178</v>
      </c>
      <c r="B3059" t="s">
        <v>5260</v>
      </c>
      <c r="C3059" t="s">
        <v>5261</v>
      </c>
      <c r="D3059" t="s">
        <v>5261</v>
      </c>
      <c r="E3059" t="s">
        <v>5260</v>
      </c>
    </row>
    <row r="3060" spans="1:5" x14ac:dyDescent="0.25">
      <c r="A3060">
        <v>47000179</v>
      </c>
      <c r="B3060" t="s">
        <v>5262</v>
      </c>
      <c r="C3060" t="s">
        <v>5263</v>
      </c>
      <c r="D3060" t="s">
        <v>5263</v>
      </c>
      <c r="E3060" t="s">
        <v>5262</v>
      </c>
    </row>
    <row r="3061" spans="1:5" x14ac:dyDescent="0.25">
      <c r="A3061">
        <v>47000185</v>
      </c>
      <c r="B3061" t="s">
        <v>5264</v>
      </c>
      <c r="C3061" t="s">
        <v>5265</v>
      </c>
      <c r="D3061" t="s">
        <v>5265</v>
      </c>
      <c r="E3061" t="s">
        <v>5264</v>
      </c>
    </row>
    <row r="3062" spans="1:5" x14ac:dyDescent="0.25">
      <c r="A3062">
        <v>47000192</v>
      </c>
      <c r="B3062" t="s">
        <v>5266</v>
      </c>
      <c r="C3062" t="s">
        <v>5267</v>
      </c>
      <c r="D3062" t="s">
        <v>5267</v>
      </c>
      <c r="E3062" t="s">
        <v>5266</v>
      </c>
    </row>
    <row r="3063" spans="1:5" x14ac:dyDescent="0.25">
      <c r="A3063">
        <v>47000193</v>
      </c>
      <c r="B3063" t="s">
        <v>5268</v>
      </c>
      <c r="C3063" t="s">
        <v>5269</v>
      </c>
      <c r="D3063" t="s">
        <v>5269</v>
      </c>
      <c r="E3063" t="s">
        <v>5268</v>
      </c>
    </row>
    <row r="3064" spans="1:5" x14ac:dyDescent="0.25">
      <c r="A3064">
        <v>47000194</v>
      </c>
      <c r="B3064" t="s">
        <v>5270</v>
      </c>
      <c r="C3064" t="s">
        <v>5271</v>
      </c>
      <c r="D3064" t="s">
        <v>5271</v>
      </c>
      <c r="E3064" t="s">
        <v>5270</v>
      </c>
    </row>
    <row r="3065" spans="1:5" x14ac:dyDescent="0.25">
      <c r="A3065">
        <v>47000195</v>
      </c>
      <c r="B3065" t="s">
        <v>5272</v>
      </c>
      <c r="C3065" t="s">
        <v>5272</v>
      </c>
      <c r="D3065" t="s">
        <v>5272</v>
      </c>
      <c r="E3065" t="s">
        <v>5272</v>
      </c>
    </row>
    <row r="3066" spans="1:5" x14ac:dyDescent="0.25">
      <c r="A3066">
        <v>47000198</v>
      </c>
      <c r="B3066" t="s">
        <v>5273</v>
      </c>
      <c r="C3066" t="s">
        <v>5274</v>
      </c>
      <c r="D3066" t="s">
        <v>5274</v>
      </c>
      <c r="E3066" t="s">
        <v>5273</v>
      </c>
    </row>
    <row r="3067" spans="1:5" x14ac:dyDescent="0.25">
      <c r="A3067">
        <v>47000200</v>
      </c>
      <c r="B3067" t="s">
        <v>5275</v>
      </c>
      <c r="C3067" t="s">
        <v>5276</v>
      </c>
      <c r="D3067" t="s">
        <v>5276</v>
      </c>
      <c r="E3067" t="s">
        <v>5275</v>
      </c>
    </row>
    <row r="3068" spans="1:5" x14ac:dyDescent="0.25">
      <c r="A3068">
        <v>47000227</v>
      </c>
      <c r="B3068" t="s">
        <v>5277</v>
      </c>
      <c r="C3068" t="s">
        <v>5278</v>
      </c>
      <c r="D3068" t="s">
        <v>5278</v>
      </c>
      <c r="E3068" t="s">
        <v>5277</v>
      </c>
    </row>
    <row r="3069" spans="1:5" x14ac:dyDescent="0.25">
      <c r="A3069">
        <v>47000228</v>
      </c>
      <c r="B3069" t="s">
        <v>5279</v>
      </c>
      <c r="C3069" t="s">
        <v>5280</v>
      </c>
      <c r="D3069" t="s">
        <v>5280</v>
      </c>
      <c r="E3069" t="s">
        <v>5279</v>
      </c>
    </row>
    <row r="3070" spans="1:5" x14ac:dyDescent="0.25">
      <c r="A3070">
        <v>47000229</v>
      </c>
      <c r="B3070" t="s">
        <v>5281</v>
      </c>
      <c r="C3070" t="s">
        <v>5282</v>
      </c>
      <c r="D3070" t="s">
        <v>5282</v>
      </c>
      <c r="E3070" t="s">
        <v>5281</v>
      </c>
    </row>
    <row r="3071" spans="1:5" x14ac:dyDescent="0.25">
      <c r="A3071">
        <v>47000230</v>
      </c>
      <c r="B3071" t="s">
        <v>5283</v>
      </c>
      <c r="C3071" t="s">
        <v>5284</v>
      </c>
      <c r="D3071" t="s">
        <v>5284</v>
      </c>
      <c r="E3071" t="s">
        <v>5283</v>
      </c>
    </row>
    <row r="3072" spans="1:5" x14ac:dyDescent="0.25">
      <c r="A3072">
        <v>47000231</v>
      </c>
      <c r="B3072" t="s">
        <v>5285</v>
      </c>
      <c r="C3072" t="s">
        <v>5286</v>
      </c>
      <c r="D3072" t="s">
        <v>5286</v>
      </c>
      <c r="E3072" t="s">
        <v>5285</v>
      </c>
    </row>
    <row r="3073" spans="1:5" x14ac:dyDescent="0.25">
      <c r="A3073">
        <v>47000232</v>
      </c>
      <c r="B3073" t="s">
        <v>5287</v>
      </c>
      <c r="C3073" t="s">
        <v>5288</v>
      </c>
      <c r="D3073" t="s">
        <v>5288</v>
      </c>
      <c r="E3073" t="s">
        <v>5287</v>
      </c>
    </row>
    <row r="3074" spans="1:5" x14ac:dyDescent="0.25">
      <c r="A3074">
        <v>47000233</v>
      </c>
      <c r="B3074" t="s">
        <v>5289</v>
      </c>
      <c r="C3074" t="s">
        <v>5290</v>
      </c>
      <c r="D3074" t="s">
        <v>5290</v>
      </c>
      <c r="E3074" t="s">
        <v>5289</v>
      </c>
    </row>
    <row r="3075" spans="1:5" x14ac:dyDescent="0.25">
      <c r="A3075">
        <v>47000234</v>
      </c>
      <c r="B3075" t="s">
        <v>5291</v>
      </c>
      <c r="C3075" t="s">
        <v>5292</v>
      </c>
      <c r="D3075" t="s">
        <v>5292</v>
      </c>
      <c r="E3075" t="s">
        <v>5291</v>
      </c>
    </row>
    <row r="3076" spans="1:5" x14ac:dyDescent="0.25">
      <c r="A3076">
        <v>47000235</v>
      </c>
      <c r="B3076" t="s">
        <v>5293</v>
      </c>
      <c r="C3076" t="s">
        <v>5294</v>
      </c>
      <c r="D3076" t="s">
        <v>5294</v>
      </c>
      <c r="E3076" t="s">
        <v>5293</v>
      </c>
    </row>
    <row r="3077" spans="1:5" x14ac:dyDescent="0.25">
      <c r="A3077">
        <v>47000237</v>
      </c>
      <c r="B3077" t="s">
        <v>5295</v>
      </c>
      <c r="C3077" t="s">
        <v>5296</v>
      </c>
      <c r="D3077" t="s">
        <v>5296</v>
      </c>
      <c r="E3077" t="s">
        <v>5295</v>
      </c>
    </row>
    <row r="3078" spans="1:5" x14ac:dyDescent="0.25">
      <c r="A3078">
        <v>47000256</v>
      </c>
      <c r="B3078" t="s">
        <v>5297</v>
      </c>
      <c r="C3078" t="s">
        <v>5280</v>
      </c>
      <c r="D3078" t="s">
        <v>5280</v>
      </c>
      <c r="E3078" t="s">
        <v>5297</v>
      </c>
    </row>
    <row r="3079" spans="1:5" x14ac:dyDescent="0.25">
      <c r="A3079">
        <v>47000259</v>
      </c>
      <c r="B3079" t="s">
        <v>5298</v>
      </c>
      <c r="C3079" t="s">
        <v>5299</v>
      </c>
      <c r="D3079" t="s">
        <v>5299</v>
      </c>
      <c r="E3079" t="s">
        <v>5298</v>
      </c>
    </row>
    <row r="3080" spans="1:5" x14ac:dyDescent="0.25">
      <c r="A3080">
        <v>47000260</v>
      </c>
      <c r="B3080" t="s">
        <v>5300</v>
      </c>
      <c r="C3080" t="s">
        <v>5278</v>
      </c>
      <c r="D3080" t="s">
        <v>5278</v>
      </c>
      <c r="E3080" t="s">
        <v>5300</v>
      </c>
    </row>
    <row r="3081" spans="1:5" x14ac:dyDescent="0.25">
      <c r="A3081">
        <v>47000261</v>
      </c>
      <c r="B3081" t="s">
        <v>5301</v>
      </c>
      <c r="C3081" t="s">
        <v>5282</v>
      </c>
      <c r="D3081" t="s">
        <v>5282</v>
      </c>
      <c r="E3081" t="s">
        <v>5301</v>
      </c>
    </row>
    <row r="3082" spans="1:5" x14ac:dyDescent="0.25">
      <c r="A3082">
        <v>47000262</v>
      </c>
      <c r="B3082" t="s">
        <v>5302</v>
      </c>
      <c r="C3082" t="s">
        <v>5284</v>
      </c>
      <c r="D3082" t="s">
        <v>5284</v>
      </c>
      <c r="E3082" t="s">
        <v>5302</v>
      </c>
    </row>
    <row r="3083" spans="1:5" x14ac:dyDescent="0.25">
      <c r="A3083">
        <v>47000263</v>
      </c>
      <c r="B3083" t="s">
        <v>5303</v>
      </c>
      <c r="C3083" t="s">
        <v>5286</v>
      </c>
      <c r="D3083" t="s">
        <v>5286</v>
      </c>
      <c r="E3083" t="s">
        <v>5303</v>
      </c>
    </row>
    <row r="3084" spans="1:5" x14ac:dyDescent="0.25">
      <c r="A3084">
        <v>47000264</v>
      </c>
      <c r="B3084" t="s">
        <v>5304</v>
      </c>
      <c r="C3084" t="s">
        <v>5280</v>
      </c>
      <c r="D3084" t="s">
        <v>5280</v>
      </c>
      <c r="E3084" t="s">
        <v>5304</v>
      </c>
    </row>
    <row r="3085" spans="1:5" x14ac:dyDescent="0.25">
      <c r="A3085">
        <v>47000295</v>
      </c>
      <c r="B3085" t="s">
        <v>5305</v>
      </c>
      <c r="C3085" t="s">
        <v>5306</v>
      </c>
      <c r="D3085" t="s">
        <v>5306</v>
      </c>
      <c r="E3085" t="s">
        <v>5305</v>
      </c>
    </row>
    <row r="3086" spans="1:5" x14ac:dyDescent="0.25">
      <c r="A3086">
        <v>47000296</v>
      </c>
      <c r="B3086" t="s">
        <v>5307</v>
      </c>
      <c r="C3086" t="s">
        <v>5308</v>
      </c>
      <c r="D3086" t="s">
        <v>5308</v>
      </c>
      <c r="E3086" t="s">
        <v>5307</v>
      </c>
    </row>
    <row r="3087" spans="1:5" x14ac:dyDescent="0.25">
      <c r="A3087">
        <v>47000302</v>
      </c>
      <c r="B3087" t="s">
        <v>5309</v>
      </c>
      <c r="C3087" t="s">
        <v>5310</v>
      </c>
      <c r="D3087" t="s">
        <v>5310</v>
      </c>
      <c r="E3087" t="s">
        <v>5309</v>
      </c>
    </row>
    <row r="3088" spans="1:5" x14ac:dyDescent="0.25">
      <c r="A3088">
        <v>47000317</v>
      </c>
      <c r="B3088" t="s">
        <v>5311</v>
      </c>
      <c r="C3088" t="s">
        <v>5312</v>
      </c>
      <c r="D3088" t="s">
        <v>5312</v>
      </c>
      <c r="E3088" t="s">
        <v>5311</v>
      </c>
    </row>
    <row r="3089" spans="1:5" x14ac:dyDescent="0.25">
      <c r="A3089">
        <v>47000318</v>
      </c>
      <c r="B3089" t="s">
        <v>5313</v>
      </c>
      <c r="C3089" t="s">
        <v>5314</v>
      </c>
      <c r="D3089" t="s">
        <v>5314</v>
      </c>
      <c r="E3089" t="s">
        <v>5313</v>
      </c>
    </row>
    <row r="3090" spans="1:5" x14ac:dyDescent="0.25">
      <c r="A3090">
        <v>47000319</v>
      </c>
      <c r="B3090" t="s">
        <v>5315</v>
      </c>
      <c r="C3090" t="s">
        <v>5316</v>
      </c>
      <c r="D3090" t="s">
        <v>5316</v>
      </c>
      <c r="E3090" t="s">
        <v>5315</v>
      </c>
    </row>
    <row r="3091" spans="1:5" x14ac:dyDescent="0.25">
      <c r="A3091">
        <v>47000320</v>
      </c>
      <c r="B3091" t="s">
        <v>5317</v>
      </c>
      <c r="C3091" t="s">
        <v>5318</v>
      </c>
      <c r="D3091" t="s">
        <v>5318</v>
      </c>
      <c r="E3091" t="s">
        <v>5317</v>
      </c>
    </row>
    <row r="3092" spans="1:5" x14ac:dyDescent="0.25">
      <c r="A3092">
        <v>47000322</v>
      </c>
      <c r="B3092" t="s">
        <v>4170</v>
      </c>
      <c r="C3092" t="s">
        <v>4171</v>
      </c>
      <c r="D3092" t="s">
        <v>4171</v>
      </c>
      <c r="E3092" t="s">
        <v>4170</v>
      </c>
    </row>
    <row r="3093" spans="1:5" x14ac:dyDescent="0.25">
      <c r="A3093">
        <v>47000323</v>
      </c>
      <c r="B3093" t="s">
        <v>5319</v>
      </c>
      <c r="C3093" t="s">
        <v>5320</v>
      </c>
      <c r="D3093" t="s">
        <v>5320</v>
      </c>
      <c r="E3093" t="s">
        <v>5319</v>
      </c>
    </row>
    <row r="3094" spans="1:5" x14ac:dyDescent="0.25">
      <c r="A3094">
        <v>47000324</v>
      </c>
      <c r="B3094" t="s">
        <v>5321</v>
      </c>
      <c r="C3094" t="s">
        <v>5322</v>
      </c>
      <c r="D3094" t="s">
        <v>5322</v>
      </c>
      <c r="E3094" t="s">
        <v>5321</v>
      </c>
    </row>
    <row r="3095" spans="1:5" x14ac:dyDescent="0.25">
      <c r="A3095">
        <v>47000325</v>
      </c>
      <c r="B3095" t="s">
        <v>5323</v>
      </c>
      <c r="C3095" t="s">
        <v>5324</v>
      </c>
      <c r="D3095" t="s">
        <v>5324</v>
      </c>
      <c r="E3095" t="s">
        <v>5323</v>
      </c>
    </row>
    <row r="3096" spans="1:5" x14ac:dyDescent="0.25">
      <c r="A3096">
        <v>47000326</v>
      </c>
      <c r="B3096" t="s">
        <v>5325</v>
      </c>
      <c r="C3096" t="s">
        <v>5326</v>
      </c>
      <c r="D3096" t="s">
        <v>5326</v>
      </c>
      <c r="E3096" t="s">
        <v>5325</v>
      </c>
    </row>
    <row r="3097" spans="1:5" x14ac:dyDescent="0.25">
      <c r="A3097">
        <v>47000327</v>
      </c>
      <c r="B3097" t="s">
        <v>5327</v>
      </c>
      <c r="C3097" t="s">
        <v>5328</v>
      </c>
      <c r="D3097" t="s">
        <v>5328</v>
      </c>
      <c r="E3097" t="s">
        <v>5327</v>
      </c>
    </row>
    <row r="3098" spans="1:5" x14ac:dyDescent="0.25">
      <c r="A3098">
        <v>47000329</v>
      </c>
      <c r="B3098" t="s">
        <v>5329</v>
      </c>
      <c r="C3098" t="s">
        <v>5330</v>
      </c>
      <c r="D3098" t="s">
        <v>5330</v>
      </c>
      <c r="E3098" t="s">
        <v>5329</v>
      </c>
    </row>
    <row r="3099" spans="1:5" x14ac:dyDescent="0.25">
      <c r="A3099">
        <v>47000330</v>
      </c>
      <c r="B3099" t="s">
        <v>5331</v>
      </c>
      <c r="C3099" t="s">
        <v>5330</v>
      </c>
      <c r="D3099" t="s">
        <v>5330</v>
      </c>
      <c r="E3099" t="s">
        <v>5331</v>
      </c>
    </row>
    <row r="3100" spans="1:5" x14ac:dyDescent="0.25">
      <c r="A3100">
        <v>47000331</v>
      </c>
      <c r="B3100" t="s">
        <v>5332</v>
      </c>
      <c r="C3100" t="s">
        <v>5330</v>
      </c>
      <c r="D3100" t="s">
        <v>5330</v>
      </c>
      <c r="E3100" t="s">
        <v>5332</v>
      </c>
    </row>
    <row r="3101" spans="1:5" x14ac:dyDescent="0.25">
      <c r="A3101">
        <v>47000332</v>
      </c>
      <c r="B3101" t="s">
        <v>5333</v>
      </c>
      <c r="C3101" t="s">
        <v>5330</v>
      </c>
      <c r="D3101" t="s">
        <v>5330</v>
      </c>
      <c r="E3101" t="s">
        <v>5333</v>
      </c>
    </row>
    <row r="3102" spans="1:5" x14ac:dyDescent="0.25">
      <c r="A3102">
        <v>47000339</v>
      </c>
      <c r="B3102" t="s">
        <v>5334</v>
      </c>
      <c r="C3102" t="s">
        <v>5335</v>
      </c>
      <c r="D3102" t="s">
        <v>5335</v>
      </c>
      <c r="E3102" t="s">
        <v>5334</v>
      </c>
    </row>
    <row r="3103" spans="1:5" x14ac:dyDescent="0.25">
      <c r="A3103">
        <v>47000340</v>
      </c>
      <c r="B3103" t="s">
        <v>5336</v>
      </c>
      <c r="C3103" t="s">
        <v>5337</v>
      </c>
      <c r="D3103" t="s">
        <v>5337</v>
      </c>
      <c r="E3103" t="s">
        <v>5336</v>
      </c>
    </row>
    <row r="3104" spans="1:5" x14ac:dyDescent="0.25">
      <c r="A3104">
        <v>47000341</v>
      </c>
      <c r="B3104" t="s">
        <v>5338</v>
      </c>
      <c r="C3104" t="s">
        <v>5339</v>
      </c>
      <c r="D3104" t="s">
        <v>5339</v>
      </c>
      <c r="E3104" t="s">
        <v>5338</v>
      </c>
    </row>
    <row r="3105" spans="1:5" x14ac:dyDescent="0.25">
      <c r="A3105">
        <v>47000342</v>
      </c>
      <c r="B3105" t="s">
        <v>5340</v>
      </c>
      <c r="C3105" t="s">
        <v>5341</v>
      </c>
      <c r="D3105" t="s">
        <v>5341</v>
      </c>
      <c r="E3105" t="s">
        <v>5340</v>
      </c>
    </row>
    <row r="3106" spans="1:5" x14ac:dyDescent="0.25">
      <c r="A3106">
        <v>47000343</v>
      </c>
      <c r="B3106" t="s">
        <v>5342</v>
      </c>
      <c r="C3106" t="s">
        <v>5343</v>
      </c>
      <c r="D3106" t="s">
        <v>5343</v>
      </c>
      <c r="E3106" t="s">
        <v>5342</v>
      </c>
    </row>
    <row r="3107" spans="1:5" x14ac:dyDescent="0.25">
      <c r="A3107">
        <v>47000344</v>
      </c>
      <c r="B3107" t="s">
        <v>5344</v>
      </c>
      <c r="C3107" t="s">
        <v>5345</v>
      </c>
      <c r="D3107" t="s">
        <v>5345</v>
      </c>
      <c r="E3107" t="s">
        <v>5344</v>
      </c>
    </row>
    <row r="3108" spans="1:5" x14ac:dyDescent="0.25">
      <c r="A3108">
        <v>47000345</v>
      </c>
      <c r="B3108" t="s">
        <v>5346</v>
      </c>
      <c r="C3108" t="s">
        <v>5347</v>
      </c>
      <c r="D3108" t="s">
        <v>5347</v>
      </c>
      <c r="E3108" t="s">
        <v>5346</v>
      </c>
    </row>
    <row r="3109" spans="1:5" x14ac:dyDescent="0.25">
      <c r="A3109">
        <v>47000346</v>
      </c>
      <c r="B3109" t="s">
        <v>5348</v>
      </c>
      <c r="C3109" t="s">
        <v>5349</v>
      </c>
      <c r="D3109" t="s">
        <v>5349</v>
      </c>
      <c r="E3109" t="s">
        <v>5348</v>
      </c>
    </row>
    <row r="3110" spans="1:5" x14ac:dyDescent="0.25">
      <c r="A3110">
        <v>47000347</v>
      </c>
      <c r="B3110" t="s">
        <v>5350</v>
      </c>
      <c r="C3110" t="s">
        <v>5351</v>
      </c>
      <c r="D3110" t="s">
        <v>5351</v>
      </c>
      <c r="E3110" t="s">
        <v>5350</v>
      </c>
    </row>
    <row r="3111" spans="1:5" x14ac:dyDescent="0.25">
      <c r="A3111">
        <v>47000348</v>
      </c>
      <c r="B3111" t="s">
        <v>5352</v>
      </c>
      <c r="C3111" t="s">
        <v>5353</v>
      </c>
      <c r="D3111" t="s">
        <v>5353</v>
      </c>
      <c r="E3111" t="s">
        <v>5352</v>
      </c>
    </row>
    <row r="3112" spans="1:5" x14ac:dyDescent="0.25">
      <c r="A3112">
        <v>47000594</v>
      </c>
      <c r="B3112" t="s">
        <v>5354</v>
      </c>
      <c r="C3112" t="s">
        <v>5355</v>
      </c>
      <c r="D3112" t="s">
        <v>5355</v>
      </c>
      <c r="E3112" t="s">
        <v>5354</v>
      </c>
    </row>
    <row r="3113" spans="1:5" x14ac:dyDescent="0.25">
      <c r="A3113">
        <v>47000595</v>
      </c>
      <c r="B3113" t="s">
        <v>5356</v>
      </c>
      <c r="C3113" t="s">
        <v>5357</v>
      </c>
      <c r="D3113" t="s">
        <v>5357</v>
      </c>
      <c r="E3113" t="s">
        <v>5356</v>
      </c>
    </row>
    <row r="3114" spans="1:5" x14ac:dyDescent="0.25">
      <c r="A3114">
        <v>47000596</v>
      </c>
      <c r="B3114" t="s">
        <v>5358</v>
      </c>
      <c r="C3114" t="s">
        <v>5359</v>
      </c>
      <c r="D3114" t="s">
        <v>5359</v>
      </c>
      <c r="E3114" t="s">
        <v>5358</v>
      </c>
    </row>
    <row r="3115" spans="1:5" x14ac:dyDescent="0.25">
      <c r="A3115">
        <v>47000597</v>
      </c>
      <c r="B3115" t="s">
        <v>5360</v>
      </c>
      <c r="C3115" t="s">
        <v>5361</v>
      </c>
      <c r="D3115" t="s">
        <v>5361</v>
      </c>
      <c r="E3115" t="s">
        <v>5360</v>
      </c>
    </row>
    <row r="3116" spans="1:5" x14ac:dyDescent="0.25">
      <c r="A3116">
        <v>47000598</v>
      </c>
      <c r="B3116" t="s">
        <v>5362</v>
      </c>
      <c r="C3116" t="s">
        <v>5363</v>
      </c>
      <c r="D3116" t="s">
        <v>5363</v>
      </c>
      <c r="E3116" t="s">
        <v>5362</v>
      </c>
    </row>
    <row r="3117" spans="1:5" x14ac:dyDescent="0.25">
      <c r="A3117">
        <v>47000599</v>
      </c>
      <c r="B3117" t="s">
        <v>5364</v>
      </c>
      <c r="C3117" t="s">
        <v>5365</v>
      </c>
      <c r="D3117" t="s">
        <v>5365</v>
      </c>
      <c r="E3117" t="s">
        <v>5364</v>
      </c>
    </row>
    <row r="3118" spans="1:5" x14ac:dyDescent="0.25">
      <c r="A3118">
        <v>47000600</v>
      </c>
      <c r="B3118" t="s">
        <v>5366</v>
      </c>
      <c r="C3118" t="s">
        <v>5367</v>
      </c>
      <c r="D3118" t="s">
        <v>5367</v>
      </c>
      <c r="E3118" t="s">
        <v>5366</v>
      </c>
    </row>
    <row r="3119" spans="1:5" x14ac:dyDescent="0.25">
      <c r="A3119">
        <v>47000601</v>
      </c>
      <c r="B3119" t="s">
        <v>5368</v>
      </c>
      <c r="C3119" t="s">
        <v>5369</v>
      </c>
      <c r="D3119" t="s">
        <v>5369</v>
      </c>
      <c r="E3119" t="s">
        <v>5368</v>
      </c>
    </row>
    <row r="3120" spans="1:5" x14ac:dyDescent="0.25">
      <c r="A3120">
        <v>47000602</v>
      </c>
      <c r="B3120" t="s">
        <v>5370</v>
      </c>
      <c r="C3120" t="s">
        <v>5371</v>
      </c>
      <c r="D3120" t="s">
        <v>5371</v>
      </c>
      <c r="E3120" t="s">
        <v>5370</v>
      </c>
    </row>
    <row r="3121" spans="1:5" x14ac:dyDescent="0.25">
      <c r="A3121">
        <v>47000603</v>
      </c>
      <c r="B3121" t="s">
        <v>5372</v>
      </c>
      <c r="C3121" t="s">
        <v>5372</v>
      </c>
      <c r="D3121" t="s">
        <v>5372</v>
      </c>
      <c r="E3121" t="s">
        <v>5372</v>
      </c>
    </row>
    <row r="3122" spans="1:5" x14ac:dyDescent="0.25">
      <c r="A3122">
        <v>47000604</v>
      </c>
      <c r="B3122" t="s">
        <v>5373</v>
      </c>
      <c r="C3122" t="s">
        <v>5373</v>
      </c>
      <c r="D3122" t="s">
        <v>5373</v>
      </c>
      <c r="E3122" t="s">
        <v>5373</v>
      </c>
    </row>
    <row r="3123" spans="1:5" x14ac:dyDescent="0.25">
      <c r="A3123">
        <v>47000605</v>
      </c>
      <c r="B3123" t="s">
        <v>5374</v>
      </c>
      <c r="C3123" t="s">
        <v>5375</v>
      </c>
      <c r="D3123" t="s">
        <v>5375</v>
      </c>
      <c r="E3123" t="s">
        <v>5374</v>
      </c>
    </row>
    <row r="3124" spans="1:5" x14ac:dyDescent="0.25">
      <c r="A3124">
        <v>47000606</v>
      </c>
      <c r="B3124" t="s">
        <v>5376</v>
      </c>
      <c r="C3124" t="s">
        <v>5377</v>
      </c>
      <c r="D3124" t="s">
        <v>5377</v>
      </c>
      <c r="E3124" t="s">
        <v>5376</v>
      </c>
    </row>
    <row r="3125" spans="1:5" x14ac:dyDescent="0.25">
      <c r="A3125">
        <v>47000607</v>
      </c>
      <c r="B3125" t="s">
        <v>5378</v>
      </c>
      <c r="C3125" t="s">
        <v>5379</v>
      </c>
      <c r="D3125" t="s">
        <v>5379</v>
      </c>
      <c r="E3125" t="s">
        <v>5378</v>
      </c>
    </row>
    <row r="3126" spans="1:5" x14ac:dyDescent="0.25">
      <c r="A3126">
        <v>47000608</v>
      </c>
      <c r="B3126" t="s">
        <v>5380</v>
      </c>
      <c r="C3126" t="s">
        <v>5381</v>
      </c>
      <c r="D3126" t="s">
        <v>5381</v>
      </c>
      <c r="E3126" t="s">
        <v>5380</v>
      </c>
    </row>
    <row r="3127" spans="1:5" x14ac:dyDescent="0.25">
      <c r="A3127">
        <v>47000609</v>
      </c>
      <c r="B3127" t="s">
        <v>5382</v>
      </c>
      <c r="C3127" t="s">
        <v>5383</v>
      </c>
      <c r="D3127" t="s">
        <v>5383</v>
      </c>
      <c r="E3127" t="s">
        <v>5382</v>
      </c>
    </row>
    <row r="3128" spans="1:5" x14ac:dyDescent="0.25">
      <c r="A3128">
        <v>47000610</v>
      </c>
      <c r="B3128" t="s">
        <v>5384</v>
      </c>
      <c r="C3128" t="s">
        <v>5385</v>
      </c>
      <c r="D3128" t="s">
        <v>5385</v>
      </c>
      <c r="E3128" t="s">
        <v>5384</v>
      </c>
    </row>
    <row r="3129" spans="1:5" x14ac:dyDescent="0.25">
      <c r="A3129">
        <v>47000611</v>
      </c>
      <c r="B3129" t="s">
        <v>5386</v>
      </c>
      <c r="C3129" t="s">
        <v>5387</v>
      </c>
      <c r="D3129" t="s">
        <v>5387</v>
      </c>
      <c r="E3129" t="s">
        <v>5386</v>
      </c>
    </row>
    <row r="3130" spans="1:5" x14ac:dyDescent="0.25">
      <c r="A3130">
        <v>47000612</v>
      </c>
      <c r="B3130" t="s">
        <v>5388</v>
      </c>
      <c r="C3130" t="s">
        <v>5389</v>
      </c>
      <c r="D3130" t="s">
        <v>5389</v>
      </c>
      <c r="E3130" t="s">
        <v>5388</v>
      </c>
    </row>
    <row r="3131" spans="1:5" x14ac:dyDescent="0.25">
      <c r="A3131">
        <v>47000618</v>
      </c>
      <c r="B3131" t="s">
        <v>5390</v>
      </c>
      <c r="C3131" t="s">
        <v>5390</v>
      </c>
      <c r="D3131" t="s">
        <v>5390</v>
      </c>
      <c r="E3131" t="s">
        <v>5390</v>
      </c>
    </row>
    <row r="3132" spans="1:5" x14ac:dyDescent="0.25">
      <c r="A3132">
        <v>47000619</v>
      </c>
      <c r="B3132" t="s">
        <v>5391</v>
      </c>
      <c r="C3132" t="s">
        <v>5391</v>
      </c>
      <c r="D3132" t="s">
        <v>5391</v>
      </c>
      <c r="E3132" t="s">
        <v>5391</v>
      </c>
    </row>
    <row r="3133" spans="1:5" x14ac:dyDescent="0.25">
      <c r="A3133">
        <v>47000620</v>
      </c>
      <c r="B3133" t="s">
        <v>5392</v>
      </c>
      <c r="C3133" t="s">
        <v>5392</v>
      </c>
      <c r="D3133" t="s">
        <v>5392</v>
      </c>
      <c r="E3133" t="s">
        <v>5392</v>
      </c>
    </row>
    <row r="3134" spans="1:5" x14ac:dyDescent="0.25">
      <c r="A3134">
        <v>47000621</v>
      </c>
      <c r="B3134" t="s">
        <v>5393</v>
      </c>
      <c r="C3134" t="s">
        <v>5393</v>
      </c>
      <c r="D3134" t="s">
        <v>5393</v>
      </c>
      <c r="E3134" t="s">
        <v>5393</v>
      </c>
    </row>
    <row r="3135" spans="1:5" x14ac:dyDescent="0.25">
      <c r="A3135">
        <v>47000622</v>
      </c>
      <c r="B3135" t="s">
        <v>5394</v>
      </c>
      <c r="C3135" t="s">
        <v>5394</v>
      </c>
      <c r="D3135" t="s">
        <v>5394</v>
      </c>
      <c r="E3135" t="s">
        <v>5394</v>
      </c>
    </row>
    <row r="3136" spans="1:5" x14ac:dyDescent="0.25">
      <c r="A3136">
        <v>47000623</v>
      </c>
      <c r="B3136" t="s">
        <v>5395</v>
      </c>
      <c r="C3136" t="s">
        <v>5395</v>
      </c>
      <c r="D3136" t="s">
        <v>5395</v>
      </c>
      <c r="E3136" t="s">
        <v>5395</v>
      </c>
    </row>
    <row r="3137" spans="1:5" x14ac:dyDescent="0.25">
      <c r="A3137">
        <v>47000625</v>
      </c>
      <c r="B3137" t="s">
        <v>5396</v>
      </c>
      <c r="C3137" t="s">
        <v>5396</v>
      </c>
      <c r="D3137" t="s">
        <v>5396</v>
      </c>
      <c r="E3137" t="s">
        <v>5396</v>
      </c>
    </row>
    <row r="3138" spans="1:5" x14ac:dyDescent="0.25">
      <c r="A3138">
        <v>47000626</v>
      </c>
      <c r="B3138" t="s">
        <v>5397</v>
      </c>
      <c r="C3138" t="s">
        <v>5397</v>
      </c>
      <c r="D3138" t="s">
        <v>5397</v>
      </c>
      <c r="E3138" t="s">
        <v>5397</v>
      </c>
    </row>
    <row r="3139" spans="1:5" x14ac:dyDescent="0.25">
      <c r="A3139">
        <v>47000627</v>
      </c>
      <c r="B3139" t="s">
        <v>5398</v>
      </c>
      <c r="C3139" t="s">
        <v>5398</v>
      </c>
      <c r="D3139" t="s">
        <v>5398</v>
      </c>
      <c r="E3139" t="s">
        <v>5398</v>
      </c>
    </row>
    <row r="3140" spans="1:5" x14ac:dyDescent="0.25">
      <c r="A3140">
        <v>47000628</v>
      </c>
      <c r="B3140" t="s">
        <v>5399</v>
      </c>
      <c r="C3140" t="s">
        <v>5399</v>
      </c>
      <c r="D3140" t="s">
        <v>5399</v>
      </c>
      <c r="E3140" t="s">
        <v>5399</v>
      </c>
    </row>
    <row r="3141" spans="1:5" x14ac:dyDescent="0.25">
      <c r="A3141">
        <v>47000629</v>
      </c>
      <c r="B3141" t="s">
        <v>5400</v>
      </c>
      <c r="C3141" t="s">
        <v>5401</v>
      </c>
      <c r="D3141" t="s">
        <v>5401</v>
      </c>
      <c r="E3141" t="s">
        <v>5400</v>
      </c>
    </row>
    <row r="3142" spans="1:5" x14ac:dyDescent="0.25">
      <c r="A3142">
        <v>47000630</v>
      </c>
      <c r="B3142" t="s">
        <v>5402</v>
      </c>
      <c r="C3142" t="s">
        <v>5402</v>
      </c>
      <c r="D3142" t="s">
        <v>5402</v>
      </c>
      <c r="E3142" t="s">
        <v>5402</v>
      </c>
    </row>
    <row r="3143" spans="1:5" x14ac:dyDescent="0.25">
      <c r="A3143">
        <v>47000631</v>
      </c>
      <c r="B3143" t="s">
        <v>5403</v>
      </c>
      <c r="C3143" t="s">
        <v>5403</v>
      </c>
      <c r="D3143" t="s">
        <v>5403</v>
      </c>
      <c r="E3143" t="s">
        <v>5403</v>
      </c>
    </row>
    <row r="3144" spans="1:5" x14ac:dyDescent="0.25">
      <c r="A3144">
        <v>47000632</v>
      </c>
      <c r="B3144" t="s">
        <v>5404</v>
      </c>
      <c r="C3144" t="s">
        <v>5404</v>
      </c>
      <c r="D3144" t="s">
        <v>5404</v>
      </c>
      <c r="E3144" t="s">
        <v>5404</v>
      </c>
    </row>
    <row r="3145" spans="1:5" x14ac:dyDescent="0.25">
      <c r="A3145">
        <v>47000633</v>
      </c>
      <c r="B3145" t="s">
        <v>5405</v>
      </c>
      <c r="C3145" t="s">
        <v>5405</v>
      </c>
      <c r="D3145" t="s">
        <v>5405</v>
      </c>
      <c r="E3145" t="s">
        <v>5405</v>
      </c>
    </row>
    <row r="3146" spans="1:5" x14ac:dyDescent="0.25">
      <c r="A3146">
        <v>47000634</v>
      </c>
      <c r="B3146" t="s">
        <v>5406</v>
      </c>
      <c r="C3146" t="s">
        <v>5406</v>
      </c>
      <c r="D3146" t="s">
        <v>5406</v>
      </c>
      <c r="E3146" t="s">
        <v>5406</v>
      </c>
    </row>
    <row r="3147" spans="1:5" x14ac:dyDescent="0.25">
      <c r="A3147">
        <v>47000635</v>
      </c>
      <c r="B3147" t="s">
        <v>5407</v>
      </c>
      <c r="C3147" t="s">
        <v>5407</v>
      </c>
      <c r="D3147" t="s">
        <v>5407</v>
      </c>
      <c r="E3147" t="s">
        <v>5407</v>
      </c>
    </row>
    <row r="3148" spans="1:5" x14ac:dyDescent="0.25">
      <c r="A3148">
        <v>47000636</v>
      </c>
      <c r="B3148" t="s">
        <v>5408</v>
      </c>
      <c r="C3148" t="s">
        <v>5409</v>
      </c>
      <c r="D3148" t="s">
        <v>5409</v>
      </c>
      <c r="E3148" t="s">
        <v>5408</v>
      </c>
    </row>
    <row r="3149" spans="1:5" x14ac:dyDescent="0.25">
      <c r="A3149">
        <v>47000637</v>
      </c>
      <c r="B3149" t="s">
        <v>5410</v>
      </c>
      <c r="C3149" t="s">
        <v>5411</v>
      </c>
      <c r="D3149" t="s">
        <v>5411</v>
      </c>
      <c r="E3149" t="s">
        <v>5410</v>
      </c>
    </row>
    <row r="3150" spans="1:5" x14ac:dyDescent="0.25">
      <c r="A3150">
        <v>47000638</v>
      </c>
      <c r="B3150" t="s">
        <v>5412</v>
      </c>
      <c r="C3150" t="s">
        <v>5412</v>
      </c>
      <c r="D3150" t="s">
        <v>5412</v>
      </c>
      <c r="E3150" t="s">
        <v>5412</v>
      </c>
    </row>
    <row r="3151" spans="1:5" x14ac:dyDescent="0.25">
      <c r="A3151">
        <v>47000639</v>
      </c>
      <c r="B3151" t="s">
        <v>5413</v>
      </c>
      <c r="C3151" t="s">
        <v>5413</v>
      </c>
      <c r="D3151" t="s">
        <v>5413</v>
      </c>
      <c r="E3151" t="s">
        <v>5413</v>
      </c>
    </row>
    <row r="3152" spans="1:5" x14ac:dyDescent="0.25">
      <c r="A3152">
        <v>47000640</v>
      </c>
      <c r="B3152" t="s">
        <v>5414</v>
      </c>
      <c r="C3152" t="s">
        <v>5414</v>
      </c>
      <c r="D3152" t="s">
        <v>5414</v>
      </c>
      <c r="E3152" t="s">
        <v>5414</v>
      </c>
    </row>
    <row r="3153" spans="1:5" x14ac:dyDescent="0.25">
      <c r="A3153">
        <v>47000641</v>
      </c>
      <c r="B3153" t="s">
        <v>5415</v>
      </c>
      <c r="C3153" t="s">
        <v>5415</v>
      </c>
      <c r="D3153" t="s">
        <v>5415</v>
      </c>
      <c r="E3153" t="s">
        <v>5415</v>
      </c>
    </row>
    <row r="3154" spans="1:5" x14ac:dyDescent="0.25">
      <c r="A3154">
        <v>47000642</v>
      </c>
      <c r="B3154" t="s">
        <v>5416</v>
      </c>
      <c r="C3154" t="s">
        <v>5416</v>
      </c>
      <c r="D3154" t="s">
        <v>5416</v>
      </c>
      <c r="E3154" t="s">
        <v>5416</v>
      </c>
    </row>
    <row r="3155" spans="1:5" x14ac:dyDescent="0.25">
      <c r="A3155">
        <v>47000643</v>
      </c>
      <c r="B3155" t="s">
        <v>5417</v>
      </c>
      <c r="C3155" t="s">
        <v>5418</v>
      </c>
      <c r="D3155" t="s">
        <v>5418</v>
      </c>
      <c r="E3155" t="s">
        <v>5417</v>
      </c>
    </row>
    <row r="3156" spans="1:5" x14ac:dyDescent="0.25">
      <c r="A3156">
        <v>47000644</v>
      </c>
      <c r="B3156" t="s">
        <v>5419</v>
      </c>
      <c r="C3156" t="s">
        <v>5420</v>
      </c>
      <c r="D3156" t="s">
        <v>5420</v>
      </c>
      <c r="E3156" t="s">
        <v>5419</v>
      </c>
    </row>
    <row r="3157" spans="1:5" x14ac:dyDescent="0.25">
      <c r="A3157">
        <v>47000645</v>
      </c>
      <c r="B3157" t="s">
        <v>5421</v>
      </c>
      <c r="C3157" t="s">
        <v>5422</v>
      </c>
      <c r="D3157" t="s">
        <v>5422</v>
      </c>
      <c r="E3157" t="s">
        <v>5421</v>
      </c>
    </row>
    <row r="3158" spans="1:5" x14ac:dyDescent="0.25">
      <c r="A3158">
        <v>47000646</v>
      </c>
      <c r="B3158" t="s">
        <v>5423</v>
      </c>
      <c r="C3158" t="s">
        <v>5424</v>
      </c>
      <c r="D3158" t="s">
        <v>5424</v>
      </c>
      <c r="E3158" t="s">
        <v>5423</v>
      </c>
    </row>
    <row r="3159" spans="1:5" x14ac:dyDescent="0.25">
      <c r="A3159">
        <v>47000652</v>
      </c>
      <c r="B3159" t="s">
        <v>5425</v>
      </c>
      <c r="C3159" t="s">
        <v>5426</v>
      </c>
      <c r="D3159" t="s">
        <v>5426</v>
      </c>
      <c r="E3159" t="s">
        <v>5425</v>
      </c>
    </row>
    <row r="3160" spans="1:5" x14ac:dyDescent="0.25">
      <c r="A3160">
        <v>47000653</v>
      </c>
      <c r="B3160" t="s">
        <v>5427</v>
      </c>
      <c r="C3160" t="s">
        <v>5428</v>
      </c>
      <c r="D3160" t="s">
        <v>5428</v>
      </c>
      <c r="E3160" t="s">
        <v>5427</v>
      </c>
    </row>
    <row r="3161" spans="1:5" x14ac:dyDescent="0.25">
      <c r="A3161">
        <v>47000654</v>
      </c>
      <c r="B3161" t="s">
        <v>5429</v>
      </c>
      <c r="C3161" t="s">
        <v>5429</v>
      </c>
      <c r="D3161" t="s">
        <v>5429</v>
      </c>
      <c r="E3161" t="s">
        <v>5429</v>
      </c>
    </row>
    <row r="3162" spans="1:5" x14ac:dyDescent="0.25">
      <c r="A3162">
        <v>47000655</v>
      </c>
      <c r="B3162" t="s">
        <v>5430</v>
      </c>
      <c r="C3162" t="s">
        <v>5430</v>
      </c>
      <c r="D3162" t="s">
        <v>5430</v>
      </c>
      <c r="E3162" t="s">
        <v>5430</v>
      </c>
    </row>
    <row r="3163" spans="1:5" x14ac:dyDescent="0.25">
      <c r="A3163">
        <v>47000656</v>
      </c>
      <c r="B3163" t="s">
        <v>5431</v>
      </c>
      <c r="C3163" t="s">
        <v>5431</v>
      </c>
      <c r="D3163" t="s">
        <v>5431</v>
      </c>
      <c r="E3163" t="s">
        <v>5431</v>
      </c>
    </row>
    <row r="3164" spans="1:5" x14ac:dyDescent="0.25">
      <c r="A3164">
        <v>47000657</v>
      </c>
      <c r="B3164" t="s">
        <v>5432</v>
      </c>
      <c r="C3164" t="s">
        <v>5432</v>
      </c>
      <c r="D3164" t="s">
        <v>5432</v>
      </c>
      <c r="E3164" t="s">
        <v>5432</v>
      </c>
    </row>
    <row r="3165" spans="1:5" x14ac:dyDescent="0.25">
      <c r="A3165">
        <v>47000658</v>
      </c>
      <c r="B3165" t="s">
        <v>5433</v>
      </c>
      <c r="C3165" t="s">
        <v>5433</v>
      </c>
      <c r="D3165" t="s">
        <v>5433</v>
      </c>
      <c r="E3165" t="s">
        <v>5433</v>
      </c>
    </row>
    <row r="3166" spans="1:5" x14ac:dyDescent="0.25">
      <c r="A3166">
        <v>47000659</v>
      </c>
      <c r="B3166" t="s">
        <v>5434</v>
      </c>
      <c r="C3166" t="s">
        <v>5434</v>
      </c>
      <c r="D3166" t="s">
        <v>5434</v>
      </c>
      <c r="E3166" t="s">
        <v>5434</v>
      </c>
    </row>
    <row r="3167" spans="1:5" x14ac:dyDescent="0.25">
      <c r="A3167">
        <v>47000660</v>
      </c>
      <c r="B3167" t="s">
        <v>5435</v>
      </c>
      <c r="C3167" t="s">
        <v>5435</v>
      </c>
      <c r="D3167" t="s">
        <v>5435</v>
      </c>
      <c r="E3167" t="s">
        <v>5435</v>
      </c>
    </row>
    <row r="3168" spans="1:5" x14ac:dyDescent="0.25">
      <c r="A3168">
        <v>47000661</v>
      </c>
      <c r="B3168" t="s">
        <v>5436</v>
      </c>
      <c r="C3168" t="s">
        <v>5436</v>
      </c>
      <c r="D3168" t="s">
        <v>5436</v>
      </c>
      <c r="E3168" t="s">
        <v>5436</v>
      </c>
    </row>
    <row r="3169" spans="1:5" x14ac:dyDescent="0.25">
      <c r="A3169">
        <v>47000662</v>
      </c>
      <c r="B3169" t="s">
        <v>5437</v>
      </c>
      <c r="C3169" t="s">
        <v>5437</v>
      </c>
      <c r="D3169" t="s">
        <v>5437</v>
      </c>
      <c r="E3169" t="s">
        <v>5437</v>
      </c>
    </row>
    <row r="3170" spans="1:5" x14ac:dyDescent="0.25">
      <c r="A3170">
        <v>47000663</v>
      </c>
      <c r="B3170" t="s">
        <v>5438</v>
      </c>
      <c r="C3170" t="s">
        <v>5438</v>
      </c>
      <c r="D3170" t="s">
        <v>5438</v>
      </c>
      <c r="E3170" t="s">
        <v>5438</v>
      </c>
    </row>
    <row r="3171" spans="1:5" x14ac:dyDescent="0.25">
      <c r="A3171">
        <v>47000664</v>
      </c>
      <c r="B3171" t="s">
        <v>5439</v>
      </c>
      <c r="C3171" t="s">
        <v>5439</v>
      </c>
      <c r="D3171" t="s">
        <v>5439</v>
      </c>
      <c r="E3171" t="s">
        <v>5439</v>
      </c>
    </row>
    <row r="3172" spans="1:5" x14ac:dyDescent="0.25">
      <c r="A3172">
        <v>47000665</v>
      </c>
      <c r="B3172" t="s">
        <v>5440</v>
      </c>
      <c r="C3172" t="s">
        <v>5440</v>
      </c>
      <c r="D3172" t="s">
        <v>5440</v>
      </c>
      <c r="E3172" t="s">
        <v>5440</v>
      </c>
    </row>
    <row r="3173" spans="1:5" x14ac:dyDescent="0.25">
      <c r="A3173">
        <v>47000666</v>
      </c>
      <c r="B3173" t="s">
        <v>5441</v>
      </c>
      <c r="C3173" t="s">
        <v>5441</v>
      </c>
      <c r="D3173" t="s">
        <v>5441</v>
      </c>
      <c r="E3173" t="s">
        <v>5441</v>
      </c>
    </row>
    <row r="3174" spans="1:5" x14ac:dyDescent="0.25">
      <c r="A3174">
        <v>47000669</v>
      </c>
      <c r="B3174" t="s">
        <v>5442</v>
      </c>
      <c r="C3174" t="s">
        <v>5443</v>
      </c>
      <c r="D3174" t="s">
        <v>5443</v>
      </c>
      <c r="E3174" t="s">
        <v>5442</v>
      </c>
    </row>
    <row r="3175" spans="1:5" x14ac:dyDescent="0.25">
      <c r="A3175">
        <v>47000670</v>
      </c>
      <c r="B3175" t="s">
        <v>5444</v>
      </c>
      <c r="C3175" t="s">
        <v>5445</v>
      </c>
      <c r="D3175" t="s">
        <v>5445</v>
      </c>
      <c r="E3175" t="s">
        <v>5444</v>
      </c>
    </row>
    <row r="3176" spans="1:5" x14ac:dyDescent="0.25">
      <c r="A3176">
        <v>47000671</v>
      </c>
      <c r="B3176" t="s">
        <v>5446</v>
      </c>
      <c r="C3176" t="s">
        <v>5447</v>
      </c>
      <c r="D3176" t="s">
        <v>5447</v>
      </c>
      <c r="E3176" t="s">
        <v>5446</v>
      </c>
    </row>
    <row r="3177" spans="1:5" x14ac:dyDescent="0.25">
      <c r="A3177">
        <v>47000672</v>
      </c>
      <c r="B3177" t="s">
        <v>5448</v>
      </c>
      <c r="C3177" t="s">
        <v>5449</v>
      </c>
      <c r="D3177" t="s">
        <v>5449</v>
      </c>
      <c r="E3177" t="s">
        <v>5448</v>
      </c>
    </row>
    <row r="3178" spans="1:5" x14ac:dyDescent="0.25">
      <c r="A3178">
        <v>47000673</v>
      </c>
      <c r="B3178" t="s">
        <v>5416</v>
      </c>
      <c r="C3178" t="s">
        <v>5416</v>
      </c>
      <c r="D3178" t="s">
        <v>5416</v>
      </c>
      <c r="E3178" t="s">
        <v>5416</v>
      </c>
    </row>
    <row r="3179" spans="1:5" x14ac:dyDescent="0.25">
      <c r="A3179">
        <v>47000674</v>
      </c>
      <c r="B3179" t="s">
        <v>5450</v>
      </c>
      <c r="C3179" t="s">
        <v>5450</v>
      </c>
      <c r="D3179" t="s">
        <v>5450</v>
      </c>
      <c r="E3179" t="s">
        <v>5450</v>
      </c>
    </row>
    <row r="3180" spans="1:5" x14ac:dyDescent="0.25">
      <c r="A3180">
        <v>47000675</v>
      </c>
      <c r="B3180" t="s">
        <v>5451</v>
      </c>
      <c r="C3180" t="s">
        <v>5451</v>
      </c>
      <c r="D3180" t="s">
        <v>5451</v>
      </c>
      <c r="E3180" t="s">
        <v>5451</v>
      </c>
    </row>
    <row r="3181" spans="1:5" x14ac:dyDescent="0.25">
      <c r="A3181">
        <v>47000676</v>
      </c>
      <c r="B3181" t="s">
        <v>5452</v>
      </c>
      <c r="C3181" t="s">
        <v>5452</v>
      </c>
      <c r="D3181" t="s">
        <v>5452</v>
      </c>
      <c r="E3181" t="s">
        <v>5452</v>
      </c>
    </row>
    <row r="3182" spans="1:5" x14ac:dyDescent="0.25">
      <c r="A3182">
        <v>47000677</v>
      </c>
      <c r="B3182" t="s">
        <v>5453</v>
      </c>
      <c r="C3182" t="s">
        <v>5453</v>
      </c>
      <c r="D3182" t="s">
        <v>5453</v>
      </c>
      <c r="E3182" t="s">
        <v>5453</v>
      </c>
    </row>
    <row r="3183" spans="1:5" x14ac:dyDescent="0.25">
      <c r="A3183">
        <v>47000678</v>
      </c>
      <c r="B3183" t="s">
        <v>5454</v>
      </c>
      <c r="C3183" t="s">
        <v>5454</v>
      </c>
      <c r="D3183" t="s">
        <v>5454</v>
      </c>
      <c r="E3183" t="s">
        <v>5454</v>
      </c>
    </row>
    <row r="3184" spans="1:5" x14ac:dyDescent="0.25">
      <c r="A3184">
        <v>47000679</v>
      </c>
      <c r="B3184" t="s">
        <v>5455</v>
      </c>
      <c r="C3184" t="s">
        <v>5455</v>
      </c>
      <c r="D3184" t="s">
        <v>5455</v>
      </c>
      <c r="E3184" t="s">
        <v>5455</v>
      </c>
    </row>
    <row r="3185" spans="1:5" x14ac:dyDescent="0.25">
      <c r="A3185">
        <v>47000680</v>
      </c>
      <c r="B3185" t="s">
        <v>5456</v>
      </c>
      <c r="C3185" t="s">
        <v>5456</v>
      </c>
      <c r="D3185" t="s">
        <v>5456</v>
      </c>
      <c r="E3185" t="s">
        <v>5456</v>
      </c>
    </row>
    <row r="3186" spans="1:5" x14ac:dyDescent="0.25">
      <c r="A3186">
        <v>47000681</v>
      </c>
      <c r="B3186" t="s">
        <v>5457</v>
      </c>
      <c r="C3186" t="s">
        <v>5457</v>
      </c>
      <c r="D3186" t="s">
        <v>5457</v>
      </c>
      <c r="E3186" t="s">
        <v>5457</v>
      </c>
    </row>
    <row r="3187" spans="1:5" x14ac:dyDescent="0.25">
      <c r="A3187">
        <v>47000682</v>
      </c>
      <c r="B3187" t="s">
        <v>5458</v>
      </c>
      <c r="C3187" t="s">
        <v>5458</v>
      </c>
      <c r="D3187" t="s">
        <v>5458</v>
      </c>
      <c r="E3187" t="s">
        <v>5458</v>
      </c>
    </row>
    <row r="3188" spans="1:5" x14ac:dyDescent="0.25">
      <c r="A3188">
        <v>47000683</v>
      </c>
      <c r="B3188" t="s">
        <v>5459</v>
      </c>
      <c r="C3188" t="s">
        <v>5459</v>
      </c>
      <c r="D3188" t="s">
        <v>5459</v>
      </c>
      <c r="E3188" t="s">
        <v>5459</v>
      </c>
    </row>
    <row r="3189" spans="1:5" x14ac:dyDescent="0.25">
      <c r="A3189">
        <v>47000684</v>
      </c>
      <c r="B3189" t="s">
        <v>5460</v>
      </c>
      <c r="C3189" t="s">
        <v>5460</v>
      </c>
      <c r="D3189" t="s">
        <v>5460</v>
      </c>
      <c r="E3189" t="s">
        <v>5460</v>
      </c>
    </row>
    <row r="3190" spans="1:5" x14ac:dyDescent="0.25">
      <c r="A3190">
        <v>47000685</v>
      </c>
      <c r="B3190" t="s">
        <v>5461</v>
      </c>
      <c r="C3190" t="s">
        <v>5461</v>
      </c>
      <c r="D3190" t="s">
        <v>5461</v>
      </c>
      <c r="E3190" t="s">
        <v>5461</v>
      </c>
    </row>
    <row r="3191" spans="1:5" x14ac:dyDescent="0.25">
      <c r="A3191">
        <v>47000686</v>
      </c>
      <c r="B3191" t="s">
        <v>5462</v>
      </c>
      <c r="C3191" t="s">
        <v>5462</v>
      </c>
      <c r="D3191" t="s">
        <v>5462</v>
      </c>
      <c r="E3191" t="s">
        <v>5462</v>
      </c>
    </row>
    <row r="3192" spans="1:5" x14ac:dyDescent="0.25">
      <c r="A3192">
        <v>47000687</v>
      </c>
      <c r="B3192" t="s">
        <v>5463</v>
      </c>
      <c r="C3192" t="s">
        <v>5463</v>
      </c>
      <c r="D3192" t="s">
        <v>5463</v>
      </c>
      <c r="E3192" t="s">
        <v>5463</v>
      </c>
    </row>
    <row r="3193" spans="1:5" x14ac:dyDescent="0.25">
      <c r="A3193">
        <v>47000688</v>
      </c>
      <c r="B3193" t="s">
        <v>5464</v>
      </c>
      <c r="C3193" t="s">
        <v>5464</v>
      </c>
      <c r="D3193" t="s">
        <v>5464</v>
      </c>
      <c r="E3193" t="s">
        <v>5464</v>
      </c>
    </row>
    <row r="3194" spans="1:5" x14ac:dyDescent="0.25">
      <c r="A3194">
        <v>47000689</v>
      </c>
      <c r="B3194" t="s">
        <v>5465</v>
      </c>
      <c r="C3194" t="s">
        <v>5465</v>
      </c>
      <c r="D3194" t="s">
        <v>5465</v>
      </c>
      <c r="E3194" t="s">
        <v>5465</v>
      </c>
    </row>
    <row r="3195" spans="1:5" x14ac:dyDescent="0.25">
      <c r="A3195">
        <v>47000690</v>
      </c>
      <c r="B3195" t="s">
        <v>5466</v>
      </c>
      <c r="C3195" t="s">
        <v>5466</v>
      </c>
      <c r="D3195" t="s">
        <v>5466</v>
      </c>
      <c r="E3195" t="s">
        <v>5466</v>
      </c>
    </row>
    <row r="3196" spans="1:5" x14ac:dyDescent="0.25">
      <c r="A3196">
        <v>47000691</v>
      </c>
      <c r="B3196" t="s">
        <v>5467</v>
      </c>
      <c r="C3196" t="s">
        <v>5467</v>
      </c>
      <c r="D3196" t="s">
        <v>5467</v>
      </c>
      <c r="E3196" t="s">
        <v>5467</v>
      </c>
    </row>
    <row r="3197" spans="1:5" x14ac:dyDescent="0.25">
      <c r="A3197">
        <v>47000692</v>
      </c>
      <c r="B3197" t="s">
        <v>5468</v>
      </c>
      <c r="C3197" t="s">
        <v>5468</v>
      </c>
      <c r="D3197" t="s">
        <v>5468</v>
      </c>
      <c r="E3197" t="s">
        <v>5468</v>
      </c>
    </row>
    <row r="3198" spans="1:5" x14ac:dyDescent="0.25">
      <c r="A3198">
        <v>47000693</v>
      </c>
      <c r="B3198" t="s">
        <v>5469</v>
      </c>
      <c r="C3198" t="s">
        <v>5469</v>
      </c>
      <c r="D3198" t="s">
        <v>5469</v>
      </c>
      <c r="E3198" t="s">
        <v>5469</v>
      </c>
    </row>
    <row r="3199" spans="1:5" x14ac:dyDescent="0.25">
      <c r="A3199">
        <v>47000694</v>
      </c>
      <c r="B3199" t="s">
        <v>5470</v>
      </c>
      <c r="C3199" t="s">
        <v>5470</v>
      </c>
      <c r="D3199" t="s">
        <v>5470</v>
      </c>
      <c r="E3199" t="s">
        <v>5470</v>
      </c>
    </row>
    <row r="3200" spans="1:5" x14ac:dyDescent="0.25">
      <c r="A3200">
        <v>47000695</v>
      </c>
      <c r="B3200" t="s">
        <v>5471</v>
      </c>
      <c r="C3200" t="s">
        <v>5471</v>
      </c>
      <c r="D3200" t="s">
        <v>5471</v>
      </c>
      <c r="E3200" t="s">
        <v>5471</v>
      </c>
    </row>
    <row r="3201" spans="1:5" x14ac:dyDescent="0.25">
      <c r="A3201">
        <v>47000696</v>
      </c>
      <c r="B3201" t="s">
        <v>5472</v>
      </c>
      <c r="C3201" t="s">
        <v>5472</v>
      </c>
      <c r="D3201" t="s">
        <v>5472</v>
      </c>
      <c r="E3201" t="s">
        <v>5472</v>
      </c>
    </row>
    <row r="3202" spans="1:5" x14ac:dyDescent="0.25">
      <c r="A3202">
        <v>47000697</v>
      </c>
      <c r="B3202" t="s">
        <v>5473</v>
      </c>
      <c r="C3202" t="s">
        <v>5473</v>
      </c>
      <c r="D3202" t="s">
        <v>5473</v>
      </c>
      <c r="E3202" t="s">
        <v>5473</v>
      </c>
    </row>
    <row r="3203" spans="1:5" x14ac:dyDescent="0.25">
      <c r="A3203">
        <v>47000698</v>
      </c>
      <c r="B3203" t="s">
        <v>5474</v>
      </c>
      <c r="C3203" t="s">
        <v>5474</v>
      </c>
      <c r="D3203" t="s">
        <v>5474</v>
      </c>
      <c r="E3203" t="s">
        <v>5474</v>
      </c>
    </row>
    <row r="3204" spans="1:5" x14ac:dyDescent="0.25">
      <c r="A3204">
        <v>47000699</v>
      </c>
      <c r="B3204" t="s">
        <v>5471</v>
      </c>
      <c r="C3204" t="s">
        <v>5471</v>
      </c>
      <c r="D3204" t="s">
        <v>5471</v>
      </c>
      <c r="E3204" t="s">
        <v>5471</v>
      </c>
    </row>
    <row r="3205" spans="1:5" x14ac:dyDescent="0.25">
      <c r="A3205">
        <v>47000700</v>
      </c>
      <c r="B3205" t="s">
        <v>5475</v>
      </c>
      <c r="C3205" t="s">
        <v>5475</v>
      </c>
      <c r="D3205" t="s">
        <v>5475</v>
      </c>
      <c r="E3205" t="s">
        <v>5475</v>
      </c>
    </row>
    <row r="3206" spans="1:5" x14ac:dyDescent="0.25">
      <c r="A3206">
        <v>47000701</v>
      </c>
      <c r="B3206" t="s">
        <v>5476</v>
      </c>
      <c r="C3206" t="s">
        <v>5476</v>
      </c>
      <c r="D3206" t="s">
        <v>5476</v>
      </c>
      <c r="E3206" t="s">
        <v>5476</v>
      </c>
    </row>
    <row r="3207" spans="1:5" x14ac:dyDescent="0.25">
      <c r="A3207">
        <v>47000702</v>
      </c>
      <c r="B3207" t="s">
        <v>5477</v>
      </c>
      <c r="C3207" t="s">
        <v>5477</v>
      </c>
      <c r="D3207" t="s">
        <v>5477</v>
      </c>
      <c r="E3207" t="s">
        <v>5477</v>
      </c>
    </row>
    <row r="3208" spans="1:5" x14ac:dyDescent="0.25">
      <c r="A3208">
        <v>47000703</v>
      </c>
      <c r="B3208" t="s">
        <v>5478</v>
      </c>
      <c r="C3208" t="s">
        <v>5478</v>
      </c>
      <c r="D3208" t="s">
        <v>5478</v>
      </c>
      <c r="E3208" t="s">
        <v>5478</v>
      </c>
    </row>
    <row r="3209" spans="1:5" x14ac:dyDescent="0.25">
      <c r="A3209">
        <v>47000704</v>
      </c>
      <c r="B3209" t="s">
        <v>5479</v>
      </c>
      <c r="C3209" t="s">
        <v>5479</v>
      </c>
      <c r="D3209" t="s">
        <v>5479</v>
      </c>
      <c r="E3209" t="s">
        <v>5479</v>
      </c>
    </row>
    <row r="3210" spans="1:5" x14ac:dyDescent="0.25">
      <c r="A3210">
        <v>47000705</v>
      </c>
      <c r="B3210" t="s">
        <v>5480</v>
      </c>
      <c r="C3210" t="s">
        <v>5480</v>
      </c>
      <c r="D3210" t="s">
        <v>5480</v>
      </c>
      <c r="E3210" t="s">
        <v>5480</v>
      </c>
    </row>
    <row r="3211" spans="1:5" x14ac:dyDescent="0.25">
      <c r="A3211">
        <v>47000706</v>
      </c>
      <c r="B3211" t="s">
        <v>5481</v>
      </c>
      <c r="C3211" t="s">
        <v>5481</v>
      </c>
      <c r="D3211" t="s">
        <v>5481</v>
      </c>
      <c r="E3211" t="s">
        <v>5481</v>
      </c>
    </row>
    <row r="3212" spans="1:5" x14ac:dyDescent="0.25">
      <c r="A3212">
        <v>47000707</v>
      </c>
      <c r="B3212" t="s">
        <v>5482</v>
      </c>
      <c r="C3212" t="s">
        <v>5482</v>
      </c>
      <c r="D3212" t="s">
        <v>5482</v>
      </c>
      <c r="E3212" t="s">
        <v>5482</v>
      </c>
    </row>
    <row r="3213" spans="1:5" x14ac:dyDescent="0.25">
      <c r="A3213">
        <v>47000708</v>
      </c>
      <c r="B3213" t="s">
        <v>5483</v>
      </c>
      <c r="C3213" t="s">
        <v>5483</v>
      </c>
      <c r="D3213" t="s">
        <v>5483</v>
      </c>
      <c r="E3213" t="s">
        <v>5483</v>
      </c>
    </row>
    <row r="3214" spans="1:5" x14ac:dyDescent="0.25">
      <c r="A3214">
        <v>47000709</v>
      </c>
      <c r="B3214" t="s">
        <v>5484</v>
      </c>
      <c r="C3214" t="s">
        <v>5484</v>
      </c>
      <c r="D3214" t="s">
        <v>5484</v>
      </c>
      <c r="E3214" t="s">
        <v>5484</v>
      </c>
    </row>
    <row r="3215" spans="1:5" x14ac:dyDescent="0.25">
      <c r="A3215">
        <v>47000710</v>
      </c>
      <c r="B3215" t="s">
        <v>5485</v>
      </c>
      <c r="C3215" t="s">
        <v>5485</v>
      </c>
      <c r="D3215" t="s">
        <v>5485</v>
      </c>
      <c r="E3215" t="s">
        <v>5485</v>
      </c>
    </row>
    <row r="3216" spans="1:5" x14ac:dyDescent="0.25">
      <c r="A3216">
        <v>47000711</v>
      </c>
      <c r="B3216" t="s">
        <v>5486</v>
      </c>
      <c r="C3216" t="s">
        <v>5486</v>
      </c>
      <c r="D3216" t="s">
        <v>5486</v>
      </c>
      <c r="E3216" t="s">
        <v>5486</v>
      </c>
    </row>
    <row r="3217" spans="1:5" x14ac:dyDescent="0.25">
      <c r="A3217">
        <v>47000712</v>
      </c>
      <c r="B3217" t="s">
        <v>5425</v>
      </c>
      <c r="C3217" t="s">
        <v>5425</v>
      </c>
      <c r="D3217" t="s">
        <v>5425</v>
      </c>
      <c r="E3217" t="s">
        <v>5425</v>
      </c>
    </row>
    <row r="3218" spans="1:5" x14ac:dyDescent="0.25">
      <c r="A3218">
        <v>47000713</v>
      </c>
      <c r="B3218" t="s">
        <v>5427</v>
      </c>
      <c r="C3218" t="s">
        <v>5427</v>
      </c>
      <c r="D3218" t="s">
        <v>5427</v>
      </c>
      <c r="E3218" t="s">
        <v>5427</v>
      </c>
    </row>
    <row r="3219" spans="1:5" x14ac:dyDescent="0.25">
      <c r="A3219">
        <v>47000714</v>
      </c>
      <c r="B3219" t="s">
        <v>5429</v>
      </c>
      <c r="C3219" t="s">
        <v>5429</v>
      </c>
      <c r="D3219" t="s">
        <v>5429</v>
      </c>
      <c r="E3219" t="s">
        <v>5429</v>
      </c>
    </row>
    <row r="3220" spans="1:5" x14ac:dyDescent="0.25">
      <c r="A3220">
        <v>47000715</v>
      </c>
      <c r="B3220" t="s">
        <v>5487</v>
      </c>
      <c r="C3220" t="s">
        <v>5487</v>
      </c>
      <c r="D3220" t="s">
        <v>5487</v>
      </c>
      <c r="E3220" t="s">
        <v>5487</v>
      </c>
    </row>
    <row r="3221" spans="1:5" x14ac:dyDescent="0.25">
      <c r="A3221">
        <v>47000716</v>
      </c>
      <c r="B3221" t="s">
        <v>5488</v>
      </c>
      <c r="C3221" t="s">
        <v>5488</v>
      </c>
      <c r="D3221" t="s">
        <v>5488</v>
      </c>
      <c r="E3221" t="s">
        <v>5488</v>
      </c>
    </row>
    <row r="3222" spans="1:5" x14ac:dyDescent="0.25">
      <c r="A3222">
        <v>47000717</v>
      </c>
      <c r="B3222" t="s">
        <v>5489</v>
      </c>
      <c r="C3222" t="s">
        <v>5489</v>
      </c>
      <c r="D3222" t="s">
        <v>5489</v>
      </c>
      <c r="E3222" t="s">
        <v>5489</v>
      </c>
    </row>
    <row r="3223" spans="1:5" x14ac:dyDescent="0.25">
      <c r="A3223">
        <v>47000718</v>
      </c>
      <c r="B3223" t="s">
        <v>5490</v>
      </c>
      <c r="C3223" t="s">
        <v>5490</v>
      </c>
      <c r="D3223" t="s">
        <v>5490</v>
      </c>
      <c r="E3223" t="s">
        <v>5490</v>
      </c>
    </row>
    <row r="3224" spans="1:5" x14ac:dyDescent="0.25">
      <c r="A3224">
        <v>47000719</v>
      </c>
      <c r="B3224" t="s">
        <v>5491</v>
      </c>
      <c r="C3224" t="s">
        <v>5491</v>
      </c>
      <c r="D3224" t="s">
        <v>5491</v>
      </c>
      <c r="E3224" t="s">
        <v>5491</v>
      </c>
    </row>
    <row r="3225" spans="1:5" x14ac:dyDescent="0.25">
      <c r="A3225">
        <v>47000720</v>
      </c>
      <c r="B3225" t="s">
        <v>5492</v>
      </c>
      <c r="C3225" t="s">
        <v>5492</v>
      </c>
      <c r="D3225" t="s">
        <v>5492</v>
      </c>
      <c r="E3225" t="s">
        <v>5492</v>
      </c>
    </row>
    <row r="3226" spans="1:5" x14ac:dyDescent="0.25">
      <c r="A3226">
        <v>47000721</v>
      </c>
      <c r="B3226" t="s">
        <v>5493</v>
      </c>
      <c r="C3226" t="s">
        <v>5493</v>
      </c>
      <c r="D3226" t="s">
        <v>5493</v>
      </c>
      <c r="E3226" t="s">
        <v>5493</v>
      </c>
    </row>
    <row r="3227" spans="1:5" x14ac:dyDescent="0.25">
      <c r="A3227">
        <v>47000722</v>
      </c>
      <c r="B3227" t="s">
        <v>5494</v>
      </c>
      <c r="C3227" t="s">
        <v>5494</v>
      </c>
      <c r="D3227" t="s">
        <v>5494</v>
      </c>
      <c r="E3227" t="s">
        <v>5494</v>
      </c>
    </row>
    <row r="3228" spans="1:5" x14ac:dyDescent="0.25">
      <c r="A3228">
        <v>47000723</v>
      </c>
      <c r="B3228" t="s">
        <v>5495</v>
      </c>
      <c r="C3228" t="s">
        <v>5495</v>
      </c>
      <c r="D3228" t="s">
        <v>5495</v>
      </c>
      <c r="E3228" t="s">
        <v>5495</v>
      </c>
    </row>
    <row r="3229" spans="1:5" x14ac:dyDescent="0.25">
      <c r="A3229">
        <v>47000724</v>
      </c>
      <c r="B3229" t="s">
        <v>5493</v>
      </c>
      <c r="C3229" t="s">
        <v>5493</v>
      </c>
      <c r="D3229" t="s">
        <v>5493</v>
      </c>
      <c r="E3229" t="s">
        <v>5493</v>
      </c>
    </row>
    <row r="3230" spans="1:5" x14ac:dyDescent="0.25">
      <c r="A3230">
        <v>47000725</v>
      </c>
      <c r="B3230" t="s">
        <v>5496</v>
      </c>
      <c r="C3230" t="s">
        <v>5496</v>
      </c>
      <c r="D3230" t="s">
        <v>5496</v>
      </c>
      <c r="E3230" t="s">
        <v>5496</v>
      </c>
    </row>
    <row r="3231" spans="1:5" x14ac:dyDescent="0.25">
      <c r="A3231">
        <v>47000726</v>
      </c>
      <c r="B3231" t="s">
        <v>5497</v>
      </c>
      <c r="C3231" t="s">
        <v>5497</v>
      </c>
      <c r="D3231" t="s">
        <v>5497</v>
      </c>
      <c r="E3231" t="s">
        <v>5497</v>
      </c>
    </row>
    <row r="3232" spans="1:5" x14ac:dyDescent="0.25">
      <c r="A3232">
        <v>47000727</v>
      </c>
      <c r="B3232" t="s">
        <v>5498</v>
      </c>
      <c r="C3232" t="s">
        <v>5498</v>
      </c>
      <c r="D3232" t="s">
        <v>5498</v>
      </c>
      <c r="E3232" t="s">
        <v>5498</v>
      </c>
    </row>
    <row r="3233" spans="1:5" x14ac:dyDescent="0.25">
      <c r="A3233">
        <v>47000728</v>
      </c>
      <c r="B3233" t="s">
        <v>5499</v>
      </c>
      <c r="C3233" t="s">
        <v>5499</v>
      </c>
      <c r="D3233" t="s">
        <v>5499</v>
      </c>
      <c r="E3233" t="s">
        <v>5499</v>
      </c>
    </row>
    <row r="3234" spans="1:5" x14ac:dyDescent="0.25">
      <c r="A3234">
        <v>47000729</v>
      </c>
      <c r="B3234" t="s">
        <v>5500</v>
      </c>
      <c r="C3234" t="s">
        <v>5500</v>
      </c>
      <c r="D3234" t="s">
        <v>5500</v>
      </c>
      <c r="E3234" t="s">
        <v>5500</v>
      </c>
    </row>
    <row r="3235" spans="1:5" x14ac:dyDescent="0.25">
      <c r="A3235">
        <v>47000732</v>
      </c>
      <c r="B3235" t="s">
        <v>5501</v>
      </c>
      <c r="C3235" t="s">
        <v>5501</v>
      </c>
      <c r="D3235" t="s">
        <v>5501</v>
      </c>
      <c r="E3235" t="s">
        <v>5501</v>
      </c>
    </row>
    <row r="3236" spans="1:5" x14ac:dyDescent="0.25">
      <c r="A3236">
        <v>47000733</v>
      </c>
      <c r="B3236" t="s">
        <v>5502</v>
      </c>
      <c r="C3236" t="s">
        <v>5502</v>
      </c>
      <c r="D3236" t="s">
        <v>5502</v>
      </c>
      <c r="E3236" t="s">
        <v>5502</v>
      </c>
    </row>
    <row r="3237" spans="1:5" x14ac:dyDescent="0.25">
      <c r="A3237">
        <v>47000734</v>
      </c>
      <c r="B3237" t="s">
        <v>5502</v>
      </c>
      <c r="C3237" t="s">
        <v>5502</v>
      </c>
      <c r="D3237" t="s">
        <v>5502</v>
      </c>
      <c r="E3237" t="s">
        <v>5502</v>
      </c>
    </row>
    <row r="3238" spans="1:5" x14ac:dyDescent="0.25">
      <c r="A3238">
        <v>47000735</v>
      </c>
      <c r="B3238" t="s">
        <v>5503</v>
      </c>
      <c r="C3238" t="s">
        <v>5503</v>
      </c>
      <c r="D3238" t="s">
        <v>5503</v>
      </c>
      <c r="E3238" t="s">
        <v>5503</v>
      </c>
    </row>
    <row r="3239" spans="1:5" x14ac:dyDescent="0.25">
      <c r="A3239">
        <v>47000736</v>
      </c>
      <c r="B3239" t="s">
        <v>5504</v>
      </c>
      <c r="C3239" t="s">
        <v>5504</v>
      </c>
      <c r="D3239" t="s">
        <v>5504</v>
      </c>
      <c r="E3239" t="s">
        <v>5504</v>
      </c>
    </row>
    <row r="3240" spans="1:5" x14ac:dyDescent="0.25">
      <c r="A3240">
        <v>47000737</v>
      </c>
      <c r="B3240" t="s">
        <v>5505</v>
      </c>
      <c r="C3240" t="s">
        <v>5505</v>
      </c>
      <c r="D3240" t="s">
        <v>5505</v>
      </c>
      <c r="E3240" t="s">
        <v>5505</v>
      </c>
    </row>
    <row r="3241" spans="1:5" x14ac:dyDescent="0.25">
      <c r="A3241">
        <v>47000738</v>
      </c>
      <c r="B3241" t="s">
        <v>5506</v>
      </c>
      <c r="C3241" t="s">
        <v>5506</v>
      </c>
      <c r="D3241" t="s">
        <v>5506</v>
      </c>
      <c r="E3241" t="s">
        <v>5506</v>
      </c>
    </row>
    <row r="3242" spans="1:5" x14ac:dyDescent="0.25">
      <c r="A3242">
        <v>47000739</v>
      </c>
      <c r="B3242" t="s">
        <v>5507</v>
      </c>
      <c r="C3242" t="s">
        <v>5507</v>
      </c>
      <c r="D3242" t="s">
        <v>5507</v>
      </c>
      <c r="E3242" t="s">
        <v>5507</v>
      </c>
    </row>
    <row r="3243" spans="1:5" x14ac:dyDescent="0.25">
      <c r="A3243">
        <v>47000740</v>
      </c>
      <c r="B3243" t="s">
        <v>5508</v>
      </c>
      <c r="C3243" t="s">
        <v>5508</v>
      </c>
      <c r="D3243" t="s">
        <v>5508</v>
      </c>
      <c r="E3243" t="s">
        <v>5508</v>
      </c>
    </row>
    <row r="3244" spans="1:5" x14ac:dyDescent="0.25">
      <c r="A3244">
        <v>47000741</v>
      </c>
      <c r="B3244" t="s">
        <v>5509</v>
      </c>
      <c r="C3244" t="s">
        <v>5509</v>
      </c>
      <c r="D3244" t="s">
        <v>5509</v>
      </c>
      <c r="E3244" t="s">
        <v>5509</v>
      </c>
    </row>
    <row r="3245" spans="1:5" x14ac:dyDescent="0.25">
      <c r="A3245">
        <v>47000742</v>
      </c>
      <c r="B3245" t="s">
        <v>5510</v>
      </c>
      <c r="C3245" t="s">
        <v>5510</v>
      </c>
      <c r="D3245" t="s">
        <v>5510</v>
      </c>
      <c r="E3245" t="s">
        <v>5510</v>
      </c>
    </row>
    <row r="3246" spans="1:5" x14ac:dyDescent="0.25">
      <c r="A3246">
        <v>47000743</v>
      </c>
      <c r="B3246" t="s">
        <v>5511</v>
      </c>
      <c r="C3246" t="s">
        <v>5511</v>
      </c>
      <c r="D3246" t="s">
        <v>5511</v>
      </c>
      <c r="E3246" t="s">
        <v>5511</v>
      </c>
    </row>
    <row r="3247" spans="1:5" x14ac:dyDescent="0.25">
      <c r="A3247">
        <v>47000744</v>
      </c>
      <c r="B3247" t="s">
        <v>5512</v>
      </c>
      <c r="C3247" t="s">
        <v>5512</v>
      </c>
      <c r="D3247" t="s">
        <v>5512</v>
      </c>
      <c r="E3247" t="s">
        <v>5512</v>
      </c>
    </row>
    <row r="3248" spans="1:5" x14ac:dyDescent="0.25">
      <c r="A3248">
        <v>47000745</v>
      </c>
      <c r="B3248" t="s">
        <v>5513</v>
      </c>
      <c r="C3248" t="s">
        <v>5514</v>
      </c>
      <c r="D3248" t="s">
        <v>5514</v>
      </c>
      <c r="E3248" t="s">
        <v>5513</v>
      </c>
    </row>
    <row r="3249" spans="1:5" x14ac:dyDescent="0.25">
      <c r="A3249">
        <v>47000746</v>
      </c>
      <c r="B3249" t="s">
        <v>5515</v>
      </c>
      <c r="C3249" t="s">
        <v>5515</v>
      </c>
      <c r="D3249" t="s">
        <v>5515</v>
      </c>
      <c r="E3249" t="s">
        <v>5515</v>
      </c>
    </row>
    <row r="3250" spans="1:5" x14ac:dyDescent="0.25">
      <c r="A3250">
        <v>47000747</v>
      </c>
      <c r="B3250" t="s">
        <v>5516</v>
      </c>
      <c r="C3250" t="s">
        <v>5516</v>
      </c>
      <c r="D3250" t="s">
        <v>5516</v>
      </c>
      <c r="E3250" t="s">
        <v>5516</v>
      </c>
    </row>
    <row r="3251" spans="1:5" x14ac:dyDescent="0.25">
      <c r="A3251">
        <v>47000748</v>
      </c>
      <c r="B3251" t="s">
        <v>5517</v>
      </c>
      <c r="C3251" t="s">
        <v>5517</v>
      </c>
      <c r="D3251" t="s">
        <v>5517</v>
      </c>
      <c r="E3251" t="s">
        <v>5517</v>
      </c>
    </row>
    <row r="3252" spans="1:5" x14ac:dyDescent="0.25">
      <c r="A3252">
        <v>47000749</v>
      </c>
      <c r="B3252" t="s">
        <v>5518</v>
      </c>
      <c r="C3252" t="s">
        <v>5518</v>
      </c>
      <c r="D3252" t="s">
        <v>5518</v>
      </c>
      <c r="E3252" t="s">
        <v>5518</v>
      </c>
    </row>
    <row r="3253" spans="1:5" x14ac:dyDescent="0.25">
      <c r="A3253">
        <v>47000750</v>
      </c>
      <c r="B3253" t="s">
        <v>5519</v>
      </c>
      <c r="C3253" t="s">
        <v>5519</v>
      </c>
      <c r="D3253" t="s">
        <v>5519</v>
      </c>
      <c r="E3253" t="s">
        <v>5519</v>
      </c>
    </row>
    <row r="3254" spans="1:5" x14ac:dyDescent="0.25">
      <c r="A3254">
        <v>47000751</v>
      </c>
      <c r="B3254" t="s">
        <v>5520</v>
      </c>
      <c r="C3254" t="s">
        <v>5520</v>
      </c>
      <c r="D3254" t="s">
        <v>5520</v>
      </c>
      <c r="E3254" t="s">
        <v>5520</v>
      </c>
    </row>
    <row r="3255" spans="1:5" x14ac:dyDescent="0.25">
      <c r="A3255">
        <v>47000752</v>
      </c>
      <c r="B3255" t="s">
        <v>5521</v>
      </c>
      <c r="C3255" t="s">
        <v>5521</v>
      </c>
      <c r="D3255" t="s">
        <v>5521</v>
      </c>
      <c r="E3255" t="s">
        <v>5521</v>
      </c>
    </row>
    <row r="3256" spans="1:5" x14ac:dyDescent="0.25">
      <c r="A3256">
        <v>47000753</v>
      </c>
      <c r="B3256" t="s">
        <v>5522</v>
      </c>
      <c r="C3256" t="s">
        <v>5522</v>
      </c>
      <c r="D3256" t="s">
        <v>5522</v>
      </c>
      <c r="E3256" t="s">
        <v>5522</v>
      </c>
    </row>
    <row r="3257" spans="1:5" x14ac:dyDescent="0.25">
      <c r="A3257">
        <v>47000754</v>
      </c>
      <c r="B3257" t="s">
        <v>5523</v>
      </c>
      <c r="C3257" t="s">
        <v>5523</v>
      </c>
      <c r="D3257" t="s">
        <v>5523</v>
      </c>
      <c r="E3257" t="s">
        <v>5523</v>
      </c>
    </row>
    <row r="3258" spans="1:5" x14ac:dyDescent="0.25">
      <c r="A3258">
        <v>47000755</v>
      </c>
      <c r="B3258" t="s">
        <v>5524</v>
      </c>
      <c r="C3258" t="s">
        <v>5524</v>
      </c>
      <c r="D3258" t="s">
        <v>5524</v>
      </c>
      <c r="E3258" t="s">
        <v>5524</v>
      </c>
    </row>
    <row r="3259" spans="1:5" x14ac:dyDescent="0.25">
      <c r="A3259">
        <v>47000756</v>
      </c>
      <c r="B3259" t="s">
        <v>5525</v>
      </c>
      <c r="C3259" t="s">
        <v>5525</v>
      </c>
      <c r="D3259" t="s">
        <v>5525</v>
      </c>
      <c r="E3259" t="s">
        <v>5525</v>
      </c>
    </row>
    <row r="3260" spans="1:5" x14ac:dyDescent="0.25">
      <c r="A3260">
        <v>47000757</v>
      </c>
      <c r="B3260" t="s">
        <v>5526</v>
      </c>
      <c r="C3260" t="s">
        <v>5526</v>
      </c>
      <c r="D3260" t="s">
        <v>5526</v>
      </c>
      <c r="E3260" t="s">
        <v>5526</v>
      </c>
    </row>
    <row r="3261" spans="1:5" x14ac:dyDescent="0.25">
      <c r="A3261">
        <v>47000758</v>
      </c>
      <c r="B3261" t="s">
        <v>5526</v>
      </c>
      <c r="C3261" t="s">
        <v>5526</v>
      </c>
      <c r="D3261" t="s">
        <v>5526</v>
      </c>
      <c r="E3261" t="s">
        <v>5526</v>
      </c>
    </row>
    <row r="3262" spans="1:5" x14ac:dyDescent="0.25">
      <c r="A3262">
        <v>47000759</v>
      </c>
      <c r="B3262" t="s">
        <v>5527</v>
      </c>
      <c r="C3262" t="s">
        <v>5527</v>
      </c>
      <c r="D3262" t="s">
        <v>5527</v>
      </c>
      <c r="E3262" t="s">
        <v>5527</v>
      </c>
    </row>
    <row r="3263" spans="1:5" x14ac:dyDescent="0.25">
      <c r="A3263">
        <v>47000760</v>
      </c>
      <c r="B3263" t="s">
        <v>5528</v>
      </c>
      <c r="C3263" t="s">
        <v>5528</v>
      </c>
      <c r="D3263" t="s">
        <v>5528</v>
      </c>
      <c r="E3263" t="s">
        <v>5528</v>
      </c>
    </row>
    <row r="3264" spans="1:5" x14ac:dyDescent="0.25">
      <c r="A3264">
        <v>47000763</v>
      </c>
      <c r="B3264" t="s">
        <v>5529</v>
      </c>
      <c r="C3264" t="s">
        <v>5529</v>
      </c>
      <c r="D3264" t="s">
        <v>5529</v>
      </c>
      <c r="E3264" t="s">
        <v>5529</v>
      </c>
    </row>
    <row r="3265" spans="1:5" x14ac:dyDescent="0.25">
      <c r="A3265">
        <v>47000764</v>
      </c>
      <c r="B3265" t="s">
        <v>5530</v>
      </c>
      <c r="C3265" t="s">
        <v>5530</v>
      </c>
      <c r="D3265" t="s">
        <v>5530</v>
      </c>
      <c r="E3265" t="s">
        <v>5530</v>
      </c>
    </row>
    <row r="3266" spans="1:5" x14ac:dyDescent="0.25">
      <c r="A3266">
        <v>47000765</v>
      </c>
      <c r="B3266" t="s">
        <v>5531</v>
      </c>
      <c r="C3266" t="s">
        <v>5531</v>
      </c>
      <c r="D3266" t="s">
        <v>5531</v>
      </c>
      <c r="E3266" t="s">
        <v>5531</v>
      </c>
    </row>
    <row r="3267" spans="1:5" x14ac:dyDescent="0.25">
      <c r="A3267">
        <v>47000766</v>
      </c>
      <c r="B3267" t="s">
        <v>5532</v>
      </c>
      <c r="C3267" t="s">
        <v>5532</v>
      </c>
      <c r="D3267" t="s">
        <v>5532</v>
      </c>
      <c r="E3267" t="s">
        <v>5532</v>
      </c>
    </row>
    <row r="3268" spans="1:5" x14ac:dyDescent="0.25">
      <c r="A3268">
        <v>47000767</v>
      </c>
      <c r="B3268" t="s">
        <v>5533</v>
      </c>
      <c r="C3268" t="s">
        <v>5533</v>
      </c>
      <c r="D3268" t="s">
        <v>5533</v>
      </c>
      <c r="E3268" t="s">
        <v>5533</v>
      </c>
    </row>
    <row r="3269" spans="1:5" x14ac:dyDescent="0.25">
      <c r="A3269">
        <v>47000768</v>
      </c>
      <c r="B3269" t="s">
        <v>5534</v>
      </c>
      <c r="C3269" t="s">
        <v>5534</v>
      </c>
      <c r="D3269" t="s">
        <v>5534</v>
      </c>
      <c r="E3269" t="s">
        <v>5534</v>
      </c>
    </row>
    <row r="3270" spans="1:5" x14ac:dyDescent="0.25">
      <c r="A3270">
        <v>47000769</v>
      </c>
      <c r="B3270" t="s">
        <v>5535</v>
      </c>
      <c r="C3270" t="s">
        <v>5535</v>
      </c>
      <c r="D3270" t="s">
        <v>5535</v>
      </c>
      <c r="E3270" t="s">
        <v>5535</v>
      </c>
    </row>
    <row r="3271" spans="1:5" x14ac:dyDescent="0.25">
      <c r="A3271">
        <v>47000770</v>
      </c>
      <c r="B3271" t="s">
        <v>5536</v>
      </c>
      <c r="C3271" t="s">
        <v>5536</v>
      </c>
      <c r="D3271" t="s">
        <v>5536</v>
      </c>
      <c r="E3271" t="s">
        <v>5536</v>
      </c>
    </row>
    <row r="3272" spans="1:5" x14ac:dyDescent="0.25">
      <c r="A3272">
        <v>47000771</v>
      </c>
      <c r="B3272" t="s">
        <v>5537</v>
      </c>
      <c r="C3272" t="s">
        <v>5537</v>
      </c>
      <c r="D3272" t="s">
        <v>5537</v>
      </c>
      <c r="E3272" t="s">
        <v>5537</v>
      </c>
    </row>
    <row r="3273" spans="1:5" x14ac:dyDescent="0.25">
      <c r="A3273">
        <v>47000772</v>
      </c>
      <c r="B3273" t="s">
        <v>5538</v>
      </c>
      <c r="C3273" t="s">
        <v>5538</v>
      </c>
      <c r="D3273" t="s">
        <v>5538</v>
      </c>
      <c r="E3273" t="s">
        <v>5538</v>
      </c>
    </row>
    <row r="3274" spans="1:5" x14ac:dyDescent="0.25">
      <c r="A3274">
        <v>47000773</v>
      </c>
      <c r="B3274" t="s">
        <v>5539</v>
      </c>
      <c r="C3274" t="s">
        <v>5539</v>
      </c>
      <c r="D3274" t="s">
        <v>5539</v>
      </c>
      <c r="E3274" t="s">
        <v>5539</v>
      </c>
    </row>
    <row r="3275" spans="1:5" x14ac:dyDescent="0.25">
      <c r="A3275">
        <v>47000774</v>
      </c>
      <c r="B3275" t="s">
        <v>5540</v>
      </c>
      <c r="C3275" t="s">
        <v>5540</v>
      </c>
      <c r="D3275" t="s">
        <v>5540</v>
      </c>
      <c r="E3275" t="s">
        <v>5540</v>
      </c>
    </row>
    <row r="3276" spans="1:5" x14ac:dyDescent="0.25">
      <c r="A3276">
        <v>47000775</v>
      </c>
      <c r="B3276" t="s">
        <v>5541</v>
      </c>
      <c r="C3276" t="s">
        <v>5541</v>
      </c>
      <c r="D3276" t="s">
        <v>5541</v>
      </c>
      <c r="E3276" t="s">
        <v>5541</v>
      </c>
    </row>
    <row r="3277" spans="1:5" x14ac:dyDescent="0.25">
      <c r="A3277">
        <v>47000776</v>
      </c>
      <c r="B3277" t="s">
        <v>5542</v>
      </c>
      <c r="C3277" t="s">
        <v>5542</v>
      </c>
      <c r="D3277" t="s">
        <v>5542</v>
      </c>
      <c r="E3277" t="s">
        <v>5542</v>
      </c>
    </row>
    <row r="3278" spans="1:5" x14ac:dyDescent="0.25">
      <c r="A3278">
        <v>47000777</v>
      </c>
      <c r="B3278" t="s">
        <v>5543</v>
      </c>
      <c r="C3278" t="s">
        <v>5543</v>
      </c>
      <c r="D3278" t="s">
        <v>5543</v>
      </c>
      <c r="E3278" t="s">
        <v>5543</v>
      </c>
    </row>
    <row r="3279" spans="1:5" x14ac:dyDescent="0.25">
      <c r="A3279">
        <v>47000778</v>
      </c>
      <c r="B3279" t="s">
        <v>5544</v>
      </c>
      <c r="C3279" t="s">
        <v>5544</v>
      </c>
      <c r="D3279" t="s">
        <v>5544</v>
      </c>
      <c r="E3279" t="s">
        <v>5544</v>
      </c>
    </row>
    <row r="3280" spans="1:5" x14ac:dyDescent="0.25">
      <c r="A3280">
        <v>47000779</v>
      </c>
      <c r="B3280" t="s">
        <v>5545</v>
      </c>
      <c r="C3280" t="s">
        <v>5545</v>
      </c>
      <c r="D3280" t="s">
        <v>5545</v>
      </c>
      <c r="E3280" t="s">
        <v>5545</v>
      </c>
    </row>
    <row r="3281" spans="1:5" x14ac:dyDescent="0.25">
      <c r="A3281">
        <v>47000780</v>
      </c>
      <c r="B3281" t="s">
        <v>5546</v>
      </c>
      <c r="C3281" t="s">
        <v>5546</v>
      </c>
      <c r="D3281" t="s">
        <v>5546</v>
      </c>
      <c r="E3281" t="s">
        <v>5546</v>
      </c>
    </row>
    <row r="3282" spans="1:5" x14ac:dyDescent="0.25">
      <c r="A3282">
        <v>47000781</v>
      </c>
      <c r="B3282" t="s">
        <v>5547</v>
      </c>
      <c r="C3282" t="s">
        <v>5547</v>
      </c>
      <c r="D3282" t="s">
        <v>5547</v>
      </c>
      <c r="E3282" t="s">
        <v>5547</v>
      </c>
    </row>
    <row r="3283" spans="1:5" x14ac:dyDescent="0.25">
      <c r="A3283">
        <v>47000782</v>
      </c>
      <c r="B3283" t="s">
        <v>5548</v>
      </c>
      <c r="C3283" t="s">
        <v>5548</v>
      </c>
      <c r="D3283" t="s">
        <v>5548</v>
      </c>
      <c r="E3283" t="s">
        <v>5548</v>
      </c>
    </row>
    <row r="3284" spans="1:5" x14ac:dyDescent="0.25">
      <c r="A3284">
        <v>47000783</v>
      </c>
      <c r="B3284" t="s">
        <v>5549</v>
      </c>
      <c r="C3284" t="s">
        <v>5549</v>
      </c>
      <c r="D3284" t="s">
        <v>5549</v>
      </c>
      <c r="E3284" t="s">
        <v>5549</v>
      </c>
    </row>
    <row r="3285" spans="1:5" x14ac:dyDescent="0.25">
      <c r="A3285">
        <v>47000784</v>
      </c>
      <c r="B3285" t="s">
        <v>5550</v>
      </c>
      <c r="C3285" t="s">
        <v>5550</v>
      </c>
      <c r="D3285" t="s">
        <v>5550</v>
      </c>
      <c r="E3285" t="s">
        <v>5550</v>
      </c>
    </row>
    <row r="3286" spans="1:5" x14ac:dyDescent="0.25">
      <c r="A3286">
        <v>47000785</v>
      </c>
      <c r="B3286" t="s">
        <v>5551</v>
      </c>
      <c r="C3286" t="s">
        <v>5551</v>
      </c>
      <c r="D3286" t="s">
        <v>5551</v>
      </c>
      <c r="E3286" t="s">
        <v>5551</v>
      </c>
    </row>
    <row r="3287" spans="1:5" x14ac:dyDescent="0.25">
      <c r="A3287">
        <v>47000786</v>
      </c>
      <c r="B3287" t="s">
        <v>5552</v>
      </c>
      <c r="C3287" t="s">
        <v>5552</v>
      </c>
      <c r="D3287" t="s">
        <v>5552</v>
      </c>
      <c r="E3287" t="s">
        <v>5552</v>
      </c>
    </row>
    <row r="3288" spans="1:5" x14ac:dyDescent="0.25">
      <c r="A3288">
        <v>47000787</v>
      </c>
      <c r="B3288" t="s">
        <v>5553</v>
      </c>
      <c r="C3288" t="s">
        <v>5553</v>
      </c>
      <c r="D3288" t="s">
        <v>5553</v>
      </c>
      <c r="E3288" t="s">
        <v>5553</v>
      </c>
    </row>
    <row r="3289" spans="1:5" x14ac:dyDescent="0.25">
      <c r="A3289">
        <v>47000788</v>
      </c>
      <c r="B3289" t="s">
        <v>5554</v>
      </c>
      <c r="C3289" t="s">
        <v>5554</v>
      </c>
      <c r="D3289" t="s">
        <v>5554</v>
      </c>
      <c r="E3289" t="s">
        <v>5554</v>
      </c>
    </row>
    <row r="3290" spans="1:5" x14ac:dyDescent="0.25">
      <c r="A3290">
        <v>47000789</v>
      </c>
      <c r="B3290" t="s">
        <v>5555</v>
      </c>
      <c r="C3290" t="s">
        <v>5555</v>
      </c>
      <c r="D3290" t="s">
        <v>5555</v>
      </c>
      <c r="E3290" t="s">
        <v>5555</v>
      </c>
    </row>
    <row r="3291" spans="1:5" x14ac:dyDescent="0.25">
      <c r="A3291">
        <v>47000790</v>
      </c>
      <c r="B3291" t="s">
        <v>5556</v>
      </c>
      <c r="C3291" t="s">
        <v>5556</v>
      </c>
      <c r="D3291" t="s">
        <v>5556</v>
      </c>
      <c r="E3291" t="s">
        <v>5556</v>
      </c>
    </row>
    <row r="3292" spans="1:5" x14ac:dyDescent="0.25">
      <c r="A3292">
        <v>47000791</v>
      </c>
      <c r="B3292" t="s">
        <v>5557</v>
      </c>
      <c r="C3292" t="s">
        <v>5557</v>
      </c>
      <c r="D3292" t="s">
        <v>5557</v>
      </c>
      <c r="E3292" t="s">
        <v>5557</v>
      </c>
    </row>
    <row r="3293" spans="1:5" x14ac:dyDescent="0.25">
      <c r="A3293">
        <v>47000792</v>
      </c>
      <c r="B3293" t="s">
        <v>5558</v>
      </c>
      <c r="C3293" t="s">
        <v>5558</v>
      </c>
      <c r="D3293" t="s">
        <v>5558</v>
      </c>
      <c r="E3293" t="s">
        <v>5558</v>
      </c>
    </row>
    <row r="3294" spans="1:5" x14ac:dyDescent="0.25">
      <c r="A3294">
        <v>47000793</v>
      </c>
      <c r="B3294" t="s">
        <v>5559</v>
      </c>
      <c r="C3294" t="s">
        <v>5559</v>
      </c>
      <c r="D3294" t="s">
        <v>5559</v>
      </c>
      <c r="E3294" t="s">
        <v>5559</v>
      </c>
    </row>
    <row r="3295" spans="1:5" x14ac:dyDescent="0.25">
      <c r="A3295">
        <v>47000794</v>
      </c>
      <c r="B3295" t="s">
        <v>5560</v>
      </c>
      <c r="C3295" t="s">
        <v>5560</v>
      </c>
      <c r="D3295" t="s">
        <v>5560</v>
      </c>
      <c r="E3295" t="s">
        <v>5560</v>
      </c>
    </row>
    <row r="3296" spans="1:5" x14ac:dyDescent="0.25">
      <c r="A3296">
        <v>47000795</v>
      </c>
      <c r="B3296" t="s">
        <v>5561</v>
      </c>
      <c r="C3296" t="s">
        <v>5561</v>
      </c>
      <c r="D3296" t="s">
        <v>5561</v>
      </c>
      <c r="E3296" t="s">
        <v>5561</v>
      </c>
    </row>
    <row r="3297" spans="1:5" x14ac:dyDescent="0.25">
      <c r="A3297">
        <v>47000796</v>
      </c>
      <c r="B3297" t="s">
        <v>5562</v>
      </c>
      <c r="C3297" t="s">
        <v>5562</v>
      </c>
      <c r="D3297" t="s">
        <v>5562</v>
      </c>
      <c r="E3297" t="s">
        <v>5562</v>
      </c>
    </row>
    <row r="3298" spans="1:5" x14ac:dyDescent="0.25">
      <c r="A3298">
        <v>47000800</v>
      </c>
      <c r="B3298" t="s">
        <v>5563</v>
      </c>
      <c r="C3298" t="s">
        <v>5563</v>
      </c>
      <c r="D3298" t="s">
        <v>5563</v>
      </c>
      <c r="E3298" t="s">
        <v>5563</v>
      </c>
    </row>
    <row r="3299" spans="1:5" x14ac:dyDescent="0.25">
      <c r="A3299">
        <v>47000801</v>
      </c>
      <c r="B3299" t="s">
        <v>5564</v>
      </c>
      <c r="C3299" t="s">
        <v>5564</v>
      </c>
      <c r="D3299" t="s">
        <v>5564</v>
      </c>
      <c r="E3299" t="s">
        <v>5564</v>
      </c>
    </row>
    <row r="3300" spans="1:5" x14ac:dyDescent="0.25">
      <c r="A3300">
        <v>47000806</v>
      </c>
      <c r="B3300" t="s">
        <v>5565</v>
      </c>
      <c r="C3300" t="s">
        <v>5565</v>
      </c>
      <c r="D3300" t="s">
        <v>5565</v>
      </c>
      <c r="E3300" t="s">
        <v>5565</v>
      </c>
    </row>
    <row r="3301" spans="1:5" x14ac:dyDescent="0.25">
      <c r="A3301">
        <v>47000807</v>
      </c>
      <c r="B3301" t="s">
        <v>5566</v>
      </c>
      <c r="C3301" t="s">
        <v>5566</v>
      </c>
      <c r="D3301" t="s">
        <v>5566</v>
      </c>
      <c r="E3301" t="s">
        <v>5566</v>
      </c>
    </row>
    <row r="3302" spans="1:5" x14ac:dyDescent="0.25">
      <c r="A3302">
        <v>47000808</v>
      </c>
      <c r="B3302" t="s">
        <v>5567</v>
      </c>
      <c r="C3302" t="s">
        <v>5567</v>
      </c>
      <c r="D3302" t="s">
        <v>5567</v>
      </c>
      <c r="E3302" t="s">
        <v>5567</v>
      </c>
    </row>
    <row r="3303" spans="1:5" x14ac:dyDescent="0.25">
      <c r="A3303">
        <v>47000810</v>
      </c>
      <c r="B3303" t="s">
        <v>5568</v>
      </c>
      <c r="C3303" t="s">
        <v>5569</v>
      </c>
      <c r="D3303" t="s">
        <v>5569</v>
      </c>
      <c r="E3303" t="s">
        <v>5568</v>
      </c>
    </row>
    <row r="3304" spans="1:5" x14ac:dyDescent="0.25">
      <c r="A3304">
        <v>47000811</v>
      </c>
      <c r="B3304" t="s">
        <v>5570</v>
      </c>
      <c r="C3304" t="s">
        <v>5571</v>
      </c>
      <c r="D3304" t="s">
        <v>5571</v>
      </c>
      <c r="E3304" t="s">
        <v>5570</v>
      </c>
    </row>
    <row r="3305" spans="1:5" x14ac:dyDescent="0.25">
      <c r="A3305">
        <v>47000812</v>
      </c>
      <c r="B3305" t="s">
        <v>5572</v>
      </c>
      <c r="C3305" t="s">
        <v>5572</v>
      </c>
      <c r="D3305" t="s">
        <v>5572</v>
      </c>
      <c r="E3305" t="s">
        <v>5572</v>
      </c>
    </row>
    <row r="3306" spans="1:5" x14ac:dyDescent="0.25">
      <c r="A3306">
        <v>47000813</v>
      </c>
      <c r="B3306" t="s">
        <v>5573</v>
      </c>
      <c r="C3306" t="s">
        <v>5573</v>
      </c>
      <c r="D3306" t="s">
        <v>5573</v>
      </c>
      <c r="E3306" t="s">
        <v>5573</v>
      </c>
    </row>
    <row r="3307" spans="1:5" x14ac:dyDescent="0.25">
      <c r="A3307">
        <v>47000814</v>
      </c>
      <c r="B3307" t="s">
        <v>5573</v>
      </c>
      <c r="C3307" t="s">
        <v>5573</v>
      </c>
      <c r="D3307" t="s">
        <v>5573</v>
      </c>
      <c r="E3307" t="s">
        <v>5573</v>
      </c>
    </row>
    <row r="3308" spans="1:5" x14ac:dyDescent="0.25">
      <c r="A3308">
        <v>47000815</v>
      </c>
      <c r="B3308" t="s">
        <v>5574</v>
      </c>
      <c r="C3308" t="s">
        <v>5574</v>
      </c>
      <c r="D3308" t="s">
        <v>5574</v>
      </c>
      <c r="E3308" t="s">
        <v>5574</v>
      </c>
    </row>
    <row r="3309" spans="1:5" x14ac:dyDescent="0.25">
      <c r="A3309">
        <v>47000817</v>
      </c>
      <c r="B3309" t="s">
        <v>5575</v>
      </c>
      <c r="C3309" t="s">
        <v>5575</v>
      </c>
      <c r="D3309" t="s">
        <v>5575</v>
      </c>
      <c r="E3309" t="s">
        <v>5575</v>
      </c>
    </row>
    <row r="3310" spans="1:5" x14ac:dyDescent="0.25">
      <c r="A3310">
        <v>47000818</v>
      </c>
      <c r="B3310" t="s">
        <v>5576</v>
      </c>
      <c r="C3310" t="s">
        <v>5576</v>
      </c>
      <c r="D3310" t="s">
        <v>5576</v>
      </c>
      <c r="E3310" t="s">
        <v>5576</v>
      </c>
    </row>
    <row r="3311" spans="1:5" x14ac:dyDescent="0.25">
      <c r="A3311">
        <v>47000819</v>
      </c>
      <c r="B3311" t="s">
        <v>5577</v>
      </c>
      <c r="C3311" t="s">
        <v>5577</v>
      </c>
      <c r="D3311" t="s">
        <v>5577</v>
      </c>
      <c r="E3311" t="s">
        <v>5577</v>
      </c>
    </row>
    <row r="3312" spans="1:5" x14ac:dyDescent="0.25">
      <c r="A3312">
        <v>47000820</v>
      </c>
      <c r="B3312" t="s">
        <v>5577</v>
      </c>
      <c r="C3312" t="s">
        <v>5577</v>
      </c>
      <c r="D3312" t="s">
        <v>5577</v>
      </c>
      <c r="E3312" t="s">
        <v>5577</v>
      </c>
    </row>
    <row r="3313" spans="1:5" x14ac:dyDescent="0.25">
      <c r="A3313">
        <v>47000821</v>
      </c>
      <c r="B3313" t="s">
        <v>5578</v>
      </c>
      <c r="C3313" t="s">
        <v>5578</v>
      </c>
      <c r="D3313" t="s">
        <v>5578</v>
      </c>
      <c r="E3313" t="s">
        <v>5578</v>
      </c>
    </row>
    <row r="3314" spans="1:5" x14ac:dyDescent="0.25">
      <c r="A3314">
        <v>47000822</v>
      </c>
      <c r="B3314" t="s">
        <v>5574</v>
      </c>
      <c r="C3314" t="s">
        <v>5574</v>
      </c>
      <c r="D3314" t="s">
        <v>5574</v>
      </c>
      <c r="E3314" t="s">
        <v>5574</v>
      </c>
    </row>
    <row r="3315" spans="1:5" x14ac:dyDescent="0.25">
      <c r="A3315">
        <v>47000823</v>
      </c>
      <c r="B3315" t="s">
        <v>5579</v>
      </c>
      <c r="C3315" t="s">
        <v>5580</v>
      </c>
      <c r="D3315" t="s">
        <v>5580</v>
      </c>
      <c r="E3315" t="s">
        <v>5579</v>
      </c>
    </row>
    <row r="3316" spans="1:5" x14ac:dyDescent="0.25">
      <c r="A3316">
        <v>47000824</v>
      </c>
      <c r="B3316" t="s">
        <v>5581</v>
      </c>
      <c r="C3316" t="s">
        <v>5582</v>
      </c>
      <c r="D3316" t="s">
        <v>5582</v>
      </c>
      <c r="E3316" t="s">
        <v>5581</v>
      </c>
    </row>
    <row r="3317" spans="1:5" x14ac:dyDescent="0.25">
      <c r="A3317">
        <v>47000825</v>
      </c>
      <c r="B3317" t="s">
        <v>5583</v>
      </c>
      <c r="C3317" t="s">
        <v>5584</v>
      </c>
      <c r="D3317" t="s">
        <v>5584</v>
      </c>
      <c r="E3317" t="s">
        <v>5583</v>
      </c>
    </row>
    <row r="3318" spans="1:5" x14ac:dyDescent="0.25">
      <c r="A3318">
        <v>47000826</v>
      </c>
      <c r="B3318" t="s">
        <v>5574</v>
      </c>
      <c r="C3318" t="s">
        <v>5574</v>
      </c>
      <c r="D3318" t="s">
        <v>5574</v>
      </c>
      <c r="E3318" t="s">
        <v>5574</v>
      </c>
    </row>
    <row r="3319" spans="1:5" x14ac:dyDescent="0.25">
      <c r="A3319">
        <v>47000827</v>
      </c>
      <c r="B3319" t="s">
        <v>5577</v>
      </c>
      <c r="C3319" t="s">
        <v>5577</v>
      </c>
      <c r="D3319" t="s">
        <v>5577</v>
      </c>
      <c r="E3319" t="s">
        <v>5577</v>
      </c>
    </row>
    <row r="3320" spans="1:5" x14ac:dyDescent="0.25">
      <c r="A3320">
        <v>47000828</v>
      </c>
      <c r="B3320" t="s">
        <v>5572</v>
      </c>
      <c r="C3320" t="s">
        <v>5572</v>
      </c>
      <c r="D3320" t="s">
        <v>5572</v>
      </c>
      <c r="E3320" t="s">
        <v>5572</v>
      </c>
    </row>
    <row r="3321" spans="1:5" x14ac:dyDescent="0.25">
      <c r="A3321">
        <v>47000829</v>
      </c>
      <c r="B3321" t="s">
        <v>5585</v>
      </c>
      <c r="C3321" t="s">
        <v>5585</v>
      </c>
      <c r="D3321" t="s">
        <v>5585</v>
      </c>
      <c r="E3321" t="s">
        <v>5585</v>
      </c>
    </row>
    <row r="3322" spans="1:5" x14ac:dyDescent="0.25">
      <c r="A3322">
        <v>47000830</v>
      </c>
      <c r="B3322" t="s">
        <v>5586</v>
      </c>
      <c r="C3322" t="s">
        <v>5587</v>
      </c>
      <c r="D3322" t="s">
        <v>5587</v>
      </c>
      <c r="E3322" t="s">
        <v>5586</v>
      </c>
    </row>
    <row r="3323" spans="1:5" x14ac:dyDescent="0.25">
      <c r="A3323">
        <v>47000831</v>
      </c>
      <c r="B3323" t="s">
        <v>5588</v>
      </c>
      <c r="C3323" t="s">
        <v>5573</v>
      </c>
      <c r="D3323" t="s">
        <v>5573</v>
      </c>
      <c r="E3323" t="s">
        <v>5588</v>
      </c>
    </row>
    <row r="3324" spans="1:5" x14ac:dyDescent="0.25">
      <c r="A3324">
        <v>47000835</v>
      </c>
      <c r="B3324" t="s">
        <v>5589</v>
      </c>
      <c r="C3324" t="s">
        <v>5589</v>
      </c>
      <c r="D3324" t="s">
        <v>5589</v>
      </c>
      <c r="E3324" t="s">
        <v>5589</v>
      </c>
    </row>
    <row r="3325" spans="1:5" x14ac:dyDescent="0.25">
      <c r="A3325">
        <v>47000836</v>
      </c>
      <c r="B3325" t="s">
        <v>5590</v>
      </c>
      <c r="C3325" t="s">
        <v>5590</v>
      </c>
      <c r="D3325" t="s">
        <v>5590</v>
      </c>
      <c r="E3325" t="s">
        <v>5590</v>
      </c>
    </row>
    <row r="3326" spans="1:5" x14ac:dyDescent="0.25">
      <c r="A3326">
        <v>47000837</v>
      </c>
      <c r="B3326" t="s">
        <v>5591</v>
      </c>
      <c r="C3326" t="s">
        <v>5591</v>
      </c>
      <c r="D3326" t="s">
        <v>5591</v>
      </c>
      <c r="E3326" t="s">
        <v>5591</v>
      </c>
    </row>
    <row r="3327" spans="1:5" x14ac:dyDescent="0.25">
      <c r="A3327">
        <v>47000838</v>
      </c>
      <c r="B3327" t="s">
        <v>5592</v>
      </c>
      <c r="C3327" t="s">
        <v>5593</v>
      </c>
      <c r="D3327" t="s">
        <v>5593</v>
      </c>
      <c r="E3327" t="s">
        <v>5592</v>
      </c>
    </row>
    <row r="3328" spans="1:5" x14ac:dyDescent="0.25">
      <c r="A3328">
        <v>47000839</v>
      </c>
      <c r="B3328" t="s">
        <v>5594</v>
      </c>
      <c r="C3328" t="s">
        <v>5595</v>
      </c>
      <c r="D3328" t="s">
        <v>5595</v>
      </c>
      <c r="E3328" t="s">
        <v>5594</v>
      </c>
    </row>
    <row r="3329" spans="1:5" x14ac:dyDescent="0.25">
      <c r="A3329">
        <v>47000840</v>
      </c>
      <c r="B3329" t="s">
        <v>5596</v>
      </c>
      <c r="C3329" t="s">
        <v>5596</v>
      </c>
      <c r="D3329" t="s">
        <v>5596</v>
      </c>
      <c r="E3329" t="s">
        <v>5596</v>
      </c>
    </row>
    <row r="3330" spans="1:5" x14ac:dyDescent="0.25">
      <c r="A3330">
        <v>47000841</v>
      </c>
      <c r="B3330" t="s">
        <v>5597</v>
      </c>
      <c r="C3330" t="s">
        <v>5598</v>
      </c>
      <c r="D3330" t="s">
        <v>5598</v>
      </c>
      <c r="E3330" t="s">
        <v>5597</v>
      </c>
    </row>
    <row r="3331" spans="1:5" x14ac:dyDescent="0.25">
      <c r="A3331">
        <v>47000842</v>
      </c>
      <c r="B3331" t="s">
        <v>5599</v>
      </c>
      <c r="C3331" t="s">
        <v>5599</v>
      </c>
      <c r="D3331" t="s">
        <v>5599</v>
      </c>
      <c r="E3331" t="s">
        <v>5599</v>
      </c>
    </row>
    <row r="3332" spans="1:5" x14ac:dyDescent="0.25">
      <c r="A3332">
        <v>47000843</v>
      </c>
      <c r="B3332" t="s">
        <v>5600</v>
      </c>
      <c r="C3332" t="s">
        <v>5601</v>
      </c>
      <c r="D3332" t="s">
        <v>5601</v>
      </c>
      <c r="E3332" t="s">
        <v>5600</v>
      </c>
    </row>
    <row r="3333" spans="1:5" x14ac:dyDescent="0.25">
      <c r="A3333">
        <v>47000844</v>
      </c>
      <c r="B3333" t="s">
        <v>5602</v>
      </c>
      <c r="C3333" t="s">
        <v>5602</v>
      </c>
      <c r="D3333" t="s">
        <v>5602</v>
      </c>
      <c r="E3333" t="s">
        <v>5602</v>
      </c>
    </row>
    <row r="3334" spans="1:5" x14ac:dyDescent="0.25">
      <c r="A3334">
        <v>47000845</v>
      </c>
      <c r="B3334" t="s">
        <v>5603</v>
      </c>
      <c r="C3334" t="s">
        <v>5603</v>
      </c>
      <c r="D3334" t="s">
        <v>5603</v>
      </c>
      <c r="E3334" t="s">
        <v>5603</v>
      </c>
    </row>
    <row r="3335" spans="1:5" x14ac:dyDescent="0.25">
      <c r="A3335">
        <v>47000846</v>
      </c>
      <c r="B3335" t="s">
        <v>5604</v>
      </c>
      <c r="C3335" t="s">
        <v>5604</v>
      </c>
      <c r="D3335" t="s">
        <v>5604</v>
      </c>
      <c r="E3335" t="s">
        <v>5604</v>
      </c>
    </row>
    <row r="3336" spans="1:5" x14ac:dyDescent="0.25">
      <c r="A3336">
        <v>47000849</v>
      </c>
      <c r="B3336" t="s">
        <v>5605</v>
      </c>
      <c r="C3336" t="s">
        <v>5605</v>
      </c>
      <c r="D3336" t="s">
        <v>5605</v>
      </c>
      <c r="E3336" t="s">
        <v>5605</v>
      </c>
    </row>
    <row r="3337" spans="1:5" x14ac:dyDescent="0.25">
      <c r="A3337">
        <v>47000850</v>
      </c>
      <c r="B3337" t="s">
        <v>5598</v>
      </c>
      <c r="C3337" t="s">
        <v>5598</v>
      </c>
      <c r="D3337" t="s">
        <v>5598</v>
      </c>
      <c r="E3337" t="s">
        <v>5598</v>
      </c>
    </row>
    <row r="3338" spans="1:5" x14ac:dyDescent="0.25">
      <c r="A3338">
        <v>47000853</v>
      </c>
      <c r="B3338" t="s">
        <v>5606</v>
      </c>
      <c r="C3338" t="s">
        <v>5606</v>
      </c>
      <c r="D3338" t="s">
        <v>5606</v>
      </c>
      <c r="E3338" t="s">
        <v>5606</v>
      </c>
    </row>
    <row r="3339" spans="1:5" x14ac:dyDescent="0.25">
      <c r="A3339">
        <v>47000854</v>
      </c>
      <c r="B3339" t="s">
        <v>5607</v>
      </c>
      <c r="C3339" t="s">
        <v>5607</v>
      </c>
      <c r="D3339" t="s">
        <v>5607</v>
      </c>
      <c r="E3339" t="s">
        <v>5607</v>
      </c>
    </row>
    <row r="3340" spans="1:5" x14ac:dyDescent="0.25">
      <c r="A3340">
        <v>47000855</v>
      </c>
      <c r="B3340" t="s">
        <v>5607</v>
      </c>
      <c r="C3340" t="s">
        <v>5607</v>
      </c>
      <c r="D3340" t="s">
        <v>5607</v>
      </c>
      <c r="E3340" t="s">
        <v>5607</v>
      </c>
    </row>
    <row r="3341" spans="1:5" x14ac:dyDescent="0.25">
      <c r="A3341">
        <v>47000856</v>
      </c>
      <c r="B3341" t="s">
        <v>5608</v>
      </c>
      <c r="C3341" t="s">
        <v>5608</v>
      </c>
      <c r="D3341" t="s">
        <v>5608</v>
      </c>
      <c r="E3341" t="s">
        <v>5608</v>
      </c>
    </row>
    <row r="3342" spans="1:5" x14ac:dyDescent="0.25">
      <c r="A3342">
        <v>47000857</v>
      </c>
      <c r="B3342" t="s">
        <v>5609</v>
      </c>
      <c r="C3342" t="s">
        <v>5609</v>
      </c>
      <c r="D3342" t="s">
        <v>5609</v>
      </c>
      <c r="E3342" t="s">
        <v>5609</v>
      </c>
    </row>
    <row r="3343" spans="1:5" x14ac:dyDescent="0.25">
      <c r="A3343">
        <v>47000858</v>
      </c>
      <c r="B3343" t="s">
        <v>5526</v>
      </c>
      <c r="C3343" t="s">
        <v>5526</v>
      </c>
      <c r="D3343" t="s">
        <v>5526</v>
      </c>
      <c r="E3343" t="s">
        <v>5526</v>
      </c>
    </row>
    <row r="3344" spans="1:5" x14ac:dyDescent="0.25">
      <c r="A3344">
        <v>47000859</v>
      </c>
      <c r="B3344" t="s">
        <v>5610</v>
      </c>
      <c r="C3344" t="s">
        <v>5610</v>
      </c>
      <c r="D3344" t="s">
        <v>5610</v>
      </c>
      <c r="E3344" t="s">
        <v>5610</v>
      </c>
    </row>
    <row r="3345" spans="1:5" x14ac:dyDescent="0.25">
      <c r="A3345">
        <v>47000860</v>
      </c>
      <c r="B3345" t="s">
        <v>5611</v>
      </c>
      <c r="C3345" t="s">
        <v>5612</v>
      </c>
      <c r="D3345" t="s">
        <v>5612</v>
      </c>
      <c r="E3345" t="s">
        <v>5611</v>
      </c>
    </row>
    <row r="3346" spans="1:5" x14ac:dyDescent="0.25">
      <c r="A3346">
        <v>47000861</v>
      </c>
      <c r="B3346" t="s">
        <v>5613</v>
      </c>
      <c r="C3346" t="s">
        <v>5613</v>
      </c>
      <c r="D3346" t="s">
        <v>5613</v>
      </c>
      <c r="E3346" t="s">
        <v>5613</v>
      </c>
    </row>
    <row r="3347" spans="1:5" x14ac:dyDescent="0.25">
      <c r="A3347">
        <v>47000862</v>
      </c>
      <c r="B3347" t="s">
        <v>4357</v>
      </c>
      <c r="C3347" t="s">
        <v>4357</v>
      </c>
      <c r="D3347" t="s">
        <v>4357</v>
      </c>
      <c r="E3347" t="s">
        <v>4357</v>
      </c>
    </row>
    <row r="3348" spans="1:5" x14ac:dyDescent="0.25">
      <c r="A3348">
        <v>47000863</v>
      </c>
      <c r="B3348" t="s">
        <v>5614</v>
      </c>
      <c r="C3348" t="s">
        <v>5614</v>
      </c>
      <c r="D3348" t="s">
        <v>5614</v>
      </c>
      <c r="E3348" t="s">
        <v>5614</v>
      </c>
    </row>
    <row r="3349" spans="1:5" x14ac:dyDescent="0.25">
      <c r="A3349">
        <v>47000864</v>
      </c>
      <c r="B3349" t="s">
        <v>5615</v>
      </c>
      <c r="C3349" t="s">
        <v>5615</v>
      </c>
      <c r="D3349" t="s">
        <v>5615</v>
      </c>
      <c r="E3349" t="s">
        <v>5615</v>
      </c>
    </row>
    <row r="3350" spans="1:5" x14ac:dyDescent="0.25">
      <c r="A3350">
        <v>47000865</v>
      </c>
      <c r="B3350" t="s">
        <v>5616</v>
      </c>
      <c r="C3350" t="s">
        <v>5616</v>
      </c>
      <c r="D3350" t="s">
        <v>5616</v>
      </c>
      <c r="E3350" t="s">
        <v>5616</v>
      </c>
    </row>
    <row r="3351" spans="1:5" x14ac:dyDescent="0.25">
      <c r="A3351">
        <v>47000867</v>
      </c>
      <c r="B3351" t="s">
        <v>5617</v>
      </c>
      <c r="C3351" t="s">
        <v>5617</v>
      </c>
      <c r="D3351" t="s">
        <v>5617</v>
      </c>
      <c r="E3351" t="s">
        <v>5617</v>
      </c>
    </row>
    <row r="3352" spans="1:5" x14ac:dyDescent="0.25">
      <c r="A3352">
        <v>47000868</v>
      </c>
      <c r="B3352" t="s">
        <v>5618</v>
      </c>
      <c r="C3352" t="s">
        <v>5618</v>
      </c>
      <c r="D3352" t="s">
        <v>5618</v>
      </c>
      <c r="E3352" t="s">
        <v>5618</v>
      </c>
    </row>
    <row r="3353" spans="1:5" x14ac:dyDescent="0.25">
      <c r="A3353">
        <v>47000869</v>
      </c>
      <c r="B3353" t="s">
        <v>5619</v>
      </c>
      <c r="C3353" t="s">
        <v>5620</v>
      </c>
      <c r="D3353" t="s">
        <v>5620</v>
      </c>
      <c r="E3353" t="s">
        <v>5619</v>
      </c>
    </row>
    <row r="3354" spans="1:5" x14ac:dyDescent="0.25">
      <c r="A3354">
        <v>47000870</v>
      </c>
      <c r="B3354" t="s">
        <v>5621</v>
      </c>
      <c r="C3354" t="s">
        <v>5622</v>
      </c>
      <c r="D3354" t="s">
        <v>5622</v>
      </c>
      <c r="E3354" t="s">
        <v>5621</v>
      </c>
    </row>
    <row r="3355" spans="1:5" x14ac:dyDescent="0.25">
      <c r="A3355">
        <v>47000871</v>
      </c>
      <c r="B3355" t="s">
        <v>5623</v>
      </c>
      <c r="C3355" t="s">
        <v>5624</v>
      </c>
      <c r="D3355" t="s">
        <v>5624</v>
      </c>
      <c r="E3355" t="s">
        <v>5623</v>
      </c>
    </row>
    <row r="3356" spans="1:5" x14ac:dyDescent="0.25">
      <c r="A3356">
        <v>47000872</v>
      </c>
      <c r="B3356" t="s">
        <v>5625</v>
      </c>
      <c r="C3356" t="s">
        <v>5626</v>
      </c>
      <c r="D3356" t="s">
        <v>5626</v>
      </c>
      <c r="E3356" t="s">
        <v>5625</v>
      </c>
    </row>
    <row r="3357" spans="1:5" x14ac:dyDescent="0.25">
      <c r="A3357">
        <v>47000873</v>
      </c>
      <c r="B3357" t="s">
        <v>5625</v>
      </c>
      <c r="C3357" t="s">
        <v>5625</v>
      </c>
      <c r="D3357" t="s">
        <v>5625</v>
      </c>
      <c r="E3357" t="s">
        <v>5625</v>
      </c>
    </row>
    <row r="3358" spans="1:5" x14ac:dyDescent="0.25">
      <c r="A3358">
        <v>47000874</v>
      </c>
      <c r="B3358" t="s">
        <v>5627</v>
      </c>
      <c r="C3358" t="s">
        <v>5627</v>
      </c>
      <c r="D3358" t="s">
        <v>5627</v>
      </c>
      <c r="E3358" t="s">
        <v>5627</v>
      </c>
    </row>
    <row r="3359" spans="1:5" x14ac:dyDescent="0.25">
      <c r="A3359">
        <v>47000875</v>
      </c>
      <c r="B3359" t="s">
        <v>5628</v>
      </c>
      <c r="C3359" t="s">
        <v>5628</v>
      </c>
      <c r="D3359" t="s">
        <v>5628</v>
      </c>
      <c r="E3359" t="s">
        <v>5628</v>
      </c>
    </row>
    <row r="3360" spans="1:5" x14ac:dyDescent="0.25">
      <c r="A3360">
        <v>47000876</v>
      </c>
      <c r="B3360" t="s">
        <v>5629</v>
      </c>
      <c r="C3360" t="s">
        <v>5630</v>
      </c>
      <c r="D3360" t="s">
        <v>5630</v>
      </c>
      <c r="E3360" t="s">
        <v>5629</v>
      </c>
    </row>
    <row r="3361" spans="1:5" x14ac:dyDescent="0.25">
      <c r="A3361">
        <v>47000877</v>
      </c>
      <c r="B3361" t="s">
        <v>5629</v>
      </c>
      <c r="C3361" t="s">
        <v>5631</v>
      </c>
      <c r="D3361" t="s">
        <v>5631</v>
      </c>
      <c r="E3361" t="s">
        <v>5629</v>
      </c>
    </row>
    <row r="3362" spans="1:5" x14ac:dyDescent="0.25">
      <c r="A3362">
        <v>47000878</v>
      </c>
      <c r="B3362" t="s">
        <v>5632</v>
      </c>
      <c r="C3362" t="s">
        <v>5633</v>
      </c>
      <c r="D3362" t="s">
        <v>5633</v>
      </c>
      <c r="E3362" t="s">
        <v>5632</v>
      </c>
    </row>
    <row r="3363" spans="1:5" x14ac:dyDescent="0.25">
      <c r="A3363">
        <v>47000879</v>
      </c>
      <c r="B3363" t="s">
        <v>5632</v>
      </c>
      <c r="C3363" t="s">
        <v>5634</v>
      </c>
      <c r="D3363" t="s">
        <v>5634</v>
      </c>
      <c r="E3363" t="s">
        <v>5632</v>
      </c>
    </row>
    <row r="3364" spans="1:5" x14ac:dyDescent="0.25">
      <c r="A3364">
        <v>47000880</v>
      </c>
      <c r="B3364" t="s">
        <v>5635</v>
      </c>
      <c r="C3364" t="s">
        <v>5636</v>
      </c>
      <c r="D3364" t="s">
        <v>5636</v>
      </c>
      <c r="E3364" t="s">
        <v>5635</v>
      </c>
    </row>
    <row r="3365" spans="1:5" x14ac:dyDescent="0.25">
      <c r="A3365">
        <v>47000881</v>
      </c>
      <c r="B3365" t="s">
        <v>5637</v>
      </c>
      <c r="C3365" t="s">
        <v>5637</v>
      </c>
      <c r="D3365" t="s">
        <v>5637</v>
      </c>
      <c r="E3365" t="s">
        <v>5637</v>
      </c>
    </row>
    <row r="3366" spans="1:5" x14ac:dyDescent="0.25">
      <c r="A3366">
        <v>47000883</v>
      </c>
      <c r="B3366" t="s">
        <v>5638</v>
      </c>
      <c r="C3366" t="s">
        <v>5638</v>
      </c>
      <c r="D3366" t="s">
        <v>5638</v>
      </c>
      <c r="E3366" t="s">
        <v>5638</v>
      </c>
    </row>
    <row r="3367" spans="1:5" x14ac:dyDescent="0.25">
      <c r="A3367">
        <v>47000884</v>
      </c>
      <c r="B3367" t="s">
        <v>5639</v>
      </c>
      <c r="C3367" t="s">
        <v>5639</v>
      </c>
      <c r="D3367" t="s">
        <v>5639</v>
      </c>
      <c r="E3367" t="s">
        <v>5639</v>
      </c>
    </row>
    <row r="3368" spans="1:5" x14ac:dyDescent="0.25">
      <c r="A3368">
        <v>47000885</v>
      </c>
      <c r="B3368" t="s">
        <v>5640</v>
      </c>
      <c r="C3368" t="s">
        <v>5640</v>
      </c>
      <c r="D3368" t="s">
        <v>5640</v>
      </c>
      <c r="E3368" t="s">
        <v>5640</v>
      </c>
    </row>
    <row r="3369" spans="1:5" x14ac:dyDescent="0.25">
      <c r="A3369">
        <v>47000886</v>
      </c>
      <c r="B3369" t="s">
        <v>5641</v>
      </c>
      <c r="C3369" t="s">
        <v>5641</v>
      </c>
      <c r="D3369" t="s">
        <v>5641</v>
      </c>
      <c r="E3369" t="s">
        <v>5641</v>
      </c>
    </row>
    <row r="3370" spans="1:5" x14ac:dyDescent="0.25">
      <c r="A3370">
        <v>47000887</v>
      </c>
      <c r="B3370" t="s">
        <v>5642</v>
      </c>
      <c r="C3370" t="s">
        <v>5643</v>
      </c>
      <c r="D3370" t="s">
        <v>5643</v>
      </c>
      <c r="E3370" t="s">
        <v>5642</v>
      </c>
    </row>
    <row r="3371" spans="1:5" x14ac:dyDescent="0.25">
      <c r="A3371">
        <v>47000888</v>
      </c>
      <c r="B3371" t="s">
        <v>5644</v>
      </c>
      <c r="C3371" t="s">
        <v>5645</v>
      </c>
      <c r="D3371" t="s">
        <v>5645</v>
      </c>
      <c r="E3371" t="s">
        <v>5644</v>
      </c>
    </row>
    <row r="3372" spans="1:5" x14ac:dyDescent="0.25">
      <c r="A3372">
        <v>47000889</v>
      </c>
      <c r="B3372" t="s">
        <v>5646</v>
      </c>
      <c r="C3372" t="s">
        <v>5647</v>
      </c>
      <c r="D3372" t="s">
        <v>5647</v>
      </c>
      <c r="E3372" t="s">
        <v>5646</v>
      </c>
    </row>
    <row r="3373" spans="1:5" x14ac:dyDescent="0.25">
      <c r="A3373">
        <v>47000890</v>
      </c>
      <c r="B3373" t="s">
        <v>5648</v>
      </c>
      <c r="C3373" t="s">
        <v>5648</v>
      </c>
      <c r="D3373" t="s">
        <v>5648</v>
      </c>
      <c r="E3373" t="s">
        <v>5648</v>
      </c>
    </row>
    <row r="3374" spans="1:5" x14ac:dyDescent="0.25">
      <c r="A3374">
        <v>47000891</v>
      </c>
      <c r="B3374" t="s">
        <v>5649</v>
      </c>
      <c r="C3374" t="s">
        <v>5649</v>
      </c>
      <c r="D3374" t="s">
        <v>5649</v>
      </c>
      <c r="E3374" t="s">
        <v>5649</v>
      </c>
    </row>
    <row r="3375" spans="1:5" x14ac:dyDescent="0.25">
      <c r="A3375">
        <v>47000892</v>
      </c>
      <c r="B3375" t="s">
        <v>5376</v>
      </c>
      <c r="C3375" t="s">
        <v>5650</v>
      </c>
      <c r="D3375" t="s">
        <v>5650</v>
      </c>
      <c r="E3375" t="s">
        <v>5376</v>
      </c>
    </row>
    <row r="3376" spans="1:5" x14ac:dyDescent="0.25">
      <c r="A3376">
        <v>47000893</v>
      </c>
      <c r="B3376" t="s">
        <v>5651</v>
      </c>
      <c r="C3376" t="s">
        <v>5652</v>
      </c>
      <c r="D3376" t="s">
        <v>5652</v>
      </c>
      <c r="E3376" t="s">
        <v>5651</v>
      </c>
    </row>
    <row r="3377" spans="1:5" x14ac:dyDescent="0.25">
      <c r="A3377">
        <v>47000894</v>
      </c>
      <c r="B3377" t="s">
        <v>5653</v>
      </c>
      <c r="C3377" t="s">
        <v>5654</v>
      </c>
      <c r="D3377" t="s">
        <v>5654</v>
      </c>
      <c r="E3377" t="s">
        <v>5653</v>
      </c>
    </row>
    <row r="3378" spans="1:5" x14ac:dyDescent="0.25">
      <c r="A3378">
        <v>47000895</v>
      </c>
      <c r="B3378" t="s">
        <v>5655</v>
      </c>
      <c r="C3378" t="s">
        <v>5656</v>
      </c>
      <c r="D3378" t="s">
        <v>5656</v>
      </c>
      <c r="E3378" t="s">
        <v>5655</v>
      </c>
    </row>
    <row r="3379" spans="1:5" x14ac:dyDescent="0.25">
      <c r="A3379">
        <v>47000896</v>
      </c>
      <c r="B3379" t="s">
        <v>5657</v>
      </c>
      <c r="C3379" t="s">
        <v>5658</v>
      </c>
      <c r="D3379" t="s">
        <v>5658</v>
      </c>
      <c r="E3379" t="s">
        <v>5657</v>
      </c>
    </row>
    <row r="3380" spans="1:5" x14ac:dyDescent="0.25">
      <c r="A3380">
        <v>47000897</v>
      </c>
      <c r="B3380" t="s">
        <v>5659</v>
      </c>
      <c r="C3380" t="s">
        <v>5660</v>
      </c>
      <c r="D3380" t="s">
        <v>5660</v>
      </c>
      <c r="E3380" t="s">
        <v>5659</v>
      </c>
    </row>
    <row r="3381" spans="1:5" x14ac:dyDescent="0.25">
      <c r="A3381">
        <v>47000898</v>
      </c>
      <c r="B3381" t="s">
        <v>5661</v>
      </c>
      <c r="C3381" t="s">
        <v>5662</v>
      </c>
      <c r="D3381" t="s">
        <v>5662</v>
      </c>
      <c r="E3381" t="s">
        <v>5661</v>
      </c>
    </row>
    <row r="3382" spans="1:5" x14ac:dyDescent="0.25">
      <c r="A3382">
        <v>47000899</v>
      </c>
      <c r="B3382" t="s">
        <v>5663</v>
      </c>
      <c r="C3382" t="s">
        <v>5663</v>
      </c>
      <c r="D3382" t="s">
        <v>5663</v>
      </c>
      <c r="E3382" t="s">
        <v>5663</v>
      </c>
    </row>
    <row r="3383" spans="1:5" x14ac:dyDescent="0.25">
      <c r="A3383">
        <v>47000900</v>
      </c>
      <c r="B3383" t="s">
        <v>5664</v>
      </c>
      <c r="C3383" t="s">
        <v>5664</v>
      </c>
      <c r="D3383" t="s">
        <v>5664</v>
      </c>
      <c r="E3383" t="s">
        <v>5664</v>
      </c>
    </row>
    <row r="3384" spans="1:5" x14ac:dyDescent="0.25">
      <c r="A3384">
        <v>47000901</v>
      </c>
      <c r="B3384" t="s">
        <v>5665</v>
      </c>
      <c r="C3384" t="s">
        <v>5666</v>
      </c>
      <c r="D3384" t="s">
        <v>5666</v>
      </c>
      <c r="E3384" t="s">
        <v>5665</v>
      </c>
    </row>
    <row r="3385" spans="1:5" x14ac:dyDescent="0.25">
      <c r="A3385">
        <v>47000902</v>
      </c>
      <c r="B3385" t="s">
        <v>5667</v>
      </c>
      <c r="C3385" t="s">
        <v>5668</v>
      </c>
      <c r="D3385" t="s">
        <v>5668</v>
      </c>
      <c r="E3385" t="s">
        <v>5667</v>
      </c>
    </row>
    <row r="3386" spans="1:5" x14ac:dyDescent="0.25">
      <c r="A3386">
        <v>47000903</v>
      </c>
      <c r="B3386" t="s">
        <v>5669</v>
      </c>
      <c r="C3386" t="s">
        <v>5669</v>
      </c>
      <c r="D3386" t="s">
        <v>5669</v>
      </c>
      <c r="E3386" t="s">
        <v>5669</v>
      </c>
    </row>
    <row r="3387" spans="1:5" x14ac:dyDescent="0.25">
      <c r="A3387">
        <v>47000904</v>
      </c>
      <c r="B3387" t="s">
        <v>5670</v>
      </c>
      <c r="C3387" t="s">
        <v>5670</v>
      </c>
      <c r="D3387" t="s">
        <v>5670</v>
      </c>
      <c r="E3387" t="s">
        <v>5670</v>
      </c>
    </row>
    <row r="3388" spans="1:5" x14ac:dyDescent="0.25">
      <c r="A3388">
        <v>47000905</v>
      </c>
      <c r="B3388" t="s">
        <v>5671</v>
      </c>
      <c r="C3388" t="s">
        <v>5672</v>
      </c>
      <c r="D3388" t="s">
        <v>5672</v>
      </c>
      <c r="E3388" t="s">
        <v>5671</v>
      </c>
    </row>
    <row r="3389" spans="1:5" x14ac:dyDescent="0.25">
      <c r="A3389">
        <v>47000906</v>
      </c>
      <c r="B3389" t="s">
        <v>5673</v>
      </c>
      <c r="C3389" t="s">
        <v>5674</v>
      </c>
      <c r="D3389" t="s">
        <v>5674</v>
      </c>
      <c r="E3389" t="s">
        <v>5673</v>
      </c>
    </row>
    <row r="3390" spans="1:5" x14ac:dyDescent="0.25">
      <c r="A3390">
        <v>47000907</v>
      </c>
      <c r="B3390" t="s">
        <v>5675</v>
      </c>
      <c r="C3390" t="s">
        <v>5676</v>
      </c>
      <c r="D3390" t="s">
        <v>5676</v>
      </c>
      <c r="E3390" t="s">
        <v>5675</v>
      </c>
    </row>
    <row r="3391" spans="1:5" x14ac:dyDescent="0.25">
      <c r="A3391">
        <v>47000908</v>
      </c>
      <c r="B3391" t="s">
        <v>5599</v>
      </c>
      <c r="C3391" t="s">
        <v>5599</v>
      </c>
      <c r="D3391" t="s">
        <v>5599</v>
      </c>
      <c r="E3391" t="s">
        <v>5599</v>
      </c>
    </row>
    <row r="3392" spans="1:5" x14ac:dyDescent="0.25">
      <c r="A3392">
        <v>47000909</v>
      </c>
      <c r="B3392" t="s">
        <v>5677</v>
      </c>
      <c r="C3392" t="s">
        <v>5677</v>
      </c>
      <c r="D3392" t="s">
        <v>5677</v>
      </c>
      <c r="E3392" t="s">
        <v>5677</v>
      </c>
    </row>
    <row r="3393" spans="1:5" x14ac:dyDescent="0.25">
      <c r="A3393">
        <v>47000910</v>
      </c>
      <c r="B3393" t="s">
        <v>5678</v>
      </c>
      <c r="C3393" t="s">
        <v>5679</v>
      </c>
      <c r="D3393" t="s">
        <v>5679</v>
      </c>
      <c r="E3393" t="s">
        <v>5678</v>
      </c>
    </row>
    <row r="3394" spans="1:5" x14ac:dyDescent="0.25">
      <c r="A3394">
        <v>47000911</v>
      </c>
      <c r="B3394" t="s">
        <v>5680</v>
      </c>
      <c r="C3394" t="s">
        <v>5681</v>
      </c>
      <c r="D3394" t="s">
        <v>5681</v>
      </c>
      <c r="E3394" t="s">
        <v>5680</v>
      </c>
    </row>
    <row r="3395" spans="1:5" x14ac:dyDescent="0.25">
      <c r="A3395">
        <v>47000912</v>
      </c>
      <c r="B3395" t="s">
        <v>5682</v>
      </c>
      <c r="C3395" t="s">
        <v>5683</v>
      </c>
      <c r="D3395" t="s">
        <v>5683</v>
      </c>
      <c r="E3395" t="s">
        <v>5682</v>
      </c>
    </row>
    <row r="3396" spans="1:5" x14ac:dyDescent="0.25">
      <c r="A3396">
        <v>47000913</v>
      </c>
      <c r="B3396" t="s">
        <v>5684</v>
      </c>
      <c r="C3396" t="s">
        <v>5685</v>
      </c>
      <c r="D3396" t="s">
        <v>5685</v>
      </c>
      <c r="E3396" t="s">
        <v>5684</v>
      </c>
    </row>
    <row r="3397" spans="1:5" x14ac:dyDescent="0.25">
      <c r="A3397">
        <v>47000914</v>
      </c>
      <c r="B3397" t="s">
        <v>5686</v>
      </c>
      <c r="C3397" t="s">
        <v>5687</v>
      </c>
      <c r="D3397" t="s">
        <v>5687</v>
      </c>
      <c r="E3397" t="s">
        <v>5686</v>
      </c>
    </row>
    <row r="3398" spans="1:5" x14ac:dyDescent="0.25">
      <c r="A3398">
        <v>47000915</v>
      </c>
      <c r="B3398" t="s">
        <v>5682</v>
      </c>
      <c r="C3398" t="s">
        <v>5688</v>
      </c>
      <c r="D3398" t="s">
        <v>5688</v>
      </c>
      <c r="E3398" t="s">
        <v>5682</v>
      </c>
    </row>
    <row r="3399" spans="1:5" x14ac:dyDescent="0.25">
      <c r="A3399">
        <v>47000916</v>
      </c>
      <c r="B3399" t="s">
        <v>5689</v>
      </c>
      <c r="C3399" t="s">
        <v>5689</v>
      </c>
      <c r="D3399" t="s">
        <v>5689</v>
      </c>
      <c r="E3399" t="s">
        <v>5689</v>
      </c>
    </row>
    <row r="3400" spans="1:5" x14ac:dyDescent="0.25">
      <c r="A3400">
        <v>47000917</v>
      </c>
      <c r="B3400" t="s">
        <v>5690</v>
      </c>
      <c r="C3400" t="s">
        <v>5691</v>
      </c>
      <c r="D3400" t="s">
        <v>5691</v>
      </c>
      <c r="E3400" t="s">
        <v>5690</v>
      </c>
    </row>
    <row r="3401" spans="1:5" x14ac:dyDescent="0.25">
      <c r="A3401">
        <v>47000918</v>
      </c>
      <c r="B3401" t="s">
        <v>5689</v>
      </c>
      <c r="C3401" t="s">
        <v>5692</v>
      </c>
      <c r="D3401" t="s">
        <v>5692</v>
      </c>
      <c r="E3401" t="s">
        <v>5689</v>
      </c>
    </row>
    <row r="3402" spans="1:5" x14ac:dyDescent="0.25">
      <c r="A3402">
        <v>47000919</v>
      </c>
      <c r="B3402" t="s">
        <v>5690</v>
      </c>
      <c r="C3402" t="s">
        <v>5693</v>
      </c>
      <c r="D3402" t="s">
        <v>5693</v>
      </c>
      <c r="E3402" t="s">
        <v>5690</v>
      </c>
    </row>
    <row r="3403" spans="1:5" x14ac:dyDescent="0.25">
      <c r="A3403">
        <v>47000920</v>
      </c>
      <c r="B3403" t="s">
        <v>5694</v>
      </c>
      <c r="C3403" t="s">
        <v>5695</v>
      </c>
      <c r="D3403" t="s">
        <v>5695</v>
      </c>
      <c r="E3403" t="s">
        <v>5694</v>
      </c>
    </row>
    <row r="3404" spans="1:5" x14ac:dyDescent="0.25">
      <c r="A3404">
        <v>47000921</v>
      </c>
      <c r="B3404" t="s">
        <v>5696</v>
      </c>
      <c r="C3404" t="s">
        <v>5697</v>
      </c>
      <c r="D3404" t="s">
        <v>5697</v>
      </c>
      <c r="E3404" t="s">
        <v>5696</v>
      </c>
    </row>
    <row r="3405" spans="1:5" x14ac:dyDescent="0.25">
      <c r="A3405">
        <v>47000922</v>
      </c>
      <c r="B3405" t="s">
        <v>5698</v>
      </c>
      <c r="C3405" t="s">
        <v>5699</v>
      </c>
      <c r="D3405" t="s">
        <v>5699</v>
      </c>
      <c r="E3405" t="s">
        <v>5698</v>
      </c>
    </row>
    <row r="3406" spans="1:5" x14ac:dyDescent="0.25">
      <c r="A3406">
        <v>47000923</v>
      </c>
      <c r="B3406" t="s">
        <v>5700</v>
      </c>
      <c r="C3406" t="s">
        <v>5701</v>
      </c>
      <c r="D3406" t="s">
        <v>5701</v>
      </c>
      <c r="E3406" t="s">
        <v>5700</v>
      </c>
    </row>
    <row r="3407" spans="1:5" x14ac:dyDescent="0.25">
      <c r="A3407">
        <v>47000924</v>
      </c>
      <c r="B3407" t="s">
        <v>5702</v>
      </c>
      <c r="C3407" t="s">
        <v>5703</v>
      </c>
      <c r="D3407" t="s">
        <v>5703</v>
      </c>
      <c r="E3407" t="s">
        <v>5702</v>
      </c>
    </row>
    <row r="3408" spans="1:5" x14ac:dyDescent="0.25">
      <c r="A3408">
        <v>47000925</v>
      </c>
      <c r="B3408" t="s">
        <v>5704</v>
      </c>
      <c r="C3408" t="s">
        <v>5704</v>
      </c>
      <c r="D3408" t="s">
        <v>5704</v>
      </c>
      <c r="E3408" t="s">
        <v>5704</v>
      </c>
    </row>
    <row r="3409" spans="1:5" x14ac:dyDescent="0.25">
      <c r="A3409">
        <v>47000926</v>
      </c>
      <c r="B3409" t="s">
        <v>5705</v>
      </c>
      <c r="C3409" t="s">
        <v>5706</v>
      </c>
      <c r="D3409" t="s">
        <v>5706</v>
      </c>
      <c r="E3409" t="s">
        <v>5705</v>
      </c>
    </row>
    <row r="3410" spans="1:5" x14ac:dyDescent="0.25">
      <c r="A3410">
        <v>47000927</v>
      </c>
      <c r="B3410" t="s">
        <v>5707</v>
      </c>
      <c r="C3410" t="s">
        <v>5708</v>
      </c>
      <c r="D3410" t="s">
        <v>5708</v>
      </c>
      <c r="E3410" t="s">
        <v>5707</v>
      </c>
    </row>
    <row r="3411" spans="1:5" x14ac:dyDescent="0.25">
      <c r="A3411">
        <v>47000928</v>
      </c>
      <c r="B3411" t="s">
        <v>5694</v>
      </c>
      <c r="C3411" t="s">
        <v>5695</v>
      </c>
      <c r="D3411" t="s">
        <v>5695</v>
      </c>
      <c r="E3411" t="s">
        <v>5694</v>
      </c>
    </row>
    <row r="3412" spans="1:5" x14ac:dyDescent="0.25">
      <c r="A3412">
        <v>47000929</v>
      </c>
      <c r="B3412" t="s">
        <v>5696</v>
      </c>
      <c r="C3412" t="s">
        <v>5697</v>
      </c>
      <c r="D3412" t="s">
        <v>5697</v>
      </c>
      <c r="E3412" t="s">
        <v>5696</v>
      </c>
    </row>
    <row r="3413" spans="1:5" x14ac:dyDescent="0.25">
      <c r="A3413">
        <v>47000930</v>
      </c>
      <c r="B3413" t="s">
        <v>5698</v>
      </c>
      <c r="C3413" t="s">
        <v>5699</v>
      </c>
      <c r="D3413" t="s">
        <v>5699</v>
      </c>
      <c r="E3413" t="s">
        <v>5698</v>
      </c>
    </row>
    <row r="3414" spans="1:5" x14ac:dyDescent="0.25">
      <c r="A3414">
        <v>47000931</v>
      </c>
      <c r="B3414" t="s">
        <v>5700</v>
      </c>
      <c r="C3414" t="s">
        <v>5709</v>
      </c>
      <c r="D3414" t="s">
        <v>5709</v>
      </c>
      <c r="E3414" t="s">
        <v>5700</v>
      </c>
    </row>
    <row r="3415" spans="1:5" x14ac:dyDescent="0.25">
      <c r="A3415">
        <v>47000932</v>
      </c>
      <c r="B3415" t="s">
        <v>5702</v>
      </c>
      <c r="C3415" t="s">
        <v>5703</v>
      </c>
      <c r="D3415" t="s">
        <v>5703</v>
      </c>
      <c r="E3415" t="s">
        <v>5702</v>
      </c>
    </row>
    <row r="3416" spans="1:5" x14ac:dyDescent="0.25">
      <c r="A3416">
        <v>47000933</v>
      </c>
      <c r="B3416" t="s">
        <v>5704</v>
      </c>
      <c r="C3416" t="s">
        <v>5710</v>
      </c>
      <c r="D3416" t="s">
        <v>5710</v>
      </c>
      <c r="E3416" t="s">
        <v>5704</v>
      </c>
    </row>
    <row r="3417" spans="1:5" x14ac:dyDescent="0.25">
      <c r="A3417">
        <v>47000934</v>
      </c>
      <c r="B3417" t="s">
        <v>5705</v>
      </c>
      <c r="C3417" t="s">
        <v>5711</v>
      </c>
      <c r="D3417" t="s">
        <v>5711</v>
      </c>
      <c r="E3417" t="s">
        <v>5705</v>
      </c>
    </row>
    <row r="3418" spans="1:5" x14ac:dyDescent="0.25">
      <c r="A3418">
        <v>47000935</v>
      </c>
      <c r="B3418" t="s">
        <v>5712</v>
      </c>
      <c r="C3418" t="s">
        <v>5713</v>
      </c>
      <c r="D3418" t="s">
        <v>5713</v>
      </c>
      <c r="E3418" t="s">
        <v>5712</v>
      </c>
    </row>
    <row r="3419" spans="1:5" x14ac:dyDescent="0.25">
      <c r="A3419">
        <v>47000936</v>
      </c>
      <c r="B3419" t="s">
        <v>5714</v>
      </c>
      <c r="C3419" t="s">
        <v>5715</v>
      </c>
      <c r="D3419" t="s">
        <v>5715</v>
      </c>
      <c r="E3419" t="s">
        <v>5714</v>
      </c>
    </row>
    <row r="3420" spans="1:5" x14ac:dyDescent="0.25">
      <c r="A3420">
        <v>47000937</v>
      </c>
      <c r="B3420" t="s">
        <v>5716</v>
      </c>
      <c r="C3420" t="s">
        <v>5717</v>
      </c>
      <c r="D3420" t="s">
        <v>5717</v>
      </c>
      <c r="E3420" t="s">
        <v>5716</v>
      </c>
    </row>
    <row r="3421" spans="1:5" x14ac:dyDescent="0.25">
      <c r="A3421">
        <v>47000938</v>
      </c>
      <c r="B3421" t="s">
        <v>5718</v>
      </c>
      <c r="C3421" t="s">
        <v>5719</v>
      </c>
      <c r="D3421" t="s">
        <v>5719</v>
      </c>
      <c r="E3421" t="s">
        <v>5718</v>
      </c>
    </row>
    <row r="3422" spans="1:5" x14ac:dyDescent="0.25">
      <c r="A3422">
        <v>47000939</v>
      </c>
      <c r="B3422" t="s">
        <v>5720</v>
      </c>
      <c r="C3422" t="s">
        <v>5721</v>
      </c>
      <c r="D3422" t="s">
        <v>5721</v>
      </c>
      <c r="E3422" t="s">
        <v>5720</v>
      </c>
    </row>
    <row r="3423" spans="1:5" x14ac:dyDescent="0.25">
      <c r="A3423">
        <v>47000940</v>
      </c>
      <c r="B3423" t="s">
        <v>5722</v>
      </c>
      <c r="C3423" t="s">
        <v>5722</v>
      </c>
      <c r="D3423" t="s">
        <v>5722</v>
      </c>
      <c r="E3423" t="s">
        <v>5722</v>
      </c>
    </row>
    <row r="3424" spans="1:5" x14ac:dyDescent="0.25">
      <c r="A3424">
        <v>47000941</v>
      </c>
      <c r="B3424" t="s">
        <v>5723</v>
      </c>
      <c r="C3424" t="s">
        <v>5724</v>
      </c>
      <c r="D3424" t="s">
        <v>5724</v>
      </c>
      <c r="E3424" t="s">
        <v>5723</v>
      </c>
    </row>
    <row r="3425" spans="1:5" x14ac:dyDescent="0.25">
      <c r="A3425">
        <v>47000942</v>
      </c>
      <c r="B3425" t="s">
        <v>5725</v>
      </c>
      <c r="C3425" t="s">
        <v>5726</v>
      </c>
      <c r="D3425" t="s">
        <v>5726</v>
      </c>
      <c r="E3425" t="s">
        <v>5725</v>
      </c>
    </row>
    <row r="3426" spans="1:5" x14ac:dyDescent="0.25">
      <c r="A3426">
        <v>47000943</v>
      </c>
      <c r="B3426" t="s">
        <v>5727</v>
      </c>
      <c r="C3426" t="s">
        <v>5728</v>
      </c>
      <c r="D3426" t="s">
        <v>5728</v>
      </c>
      <c r="E3426" t="s">
        <v>5727</v>
      </c>
    </row>
    <row r="3427" spans="1:5" x14ac:dyDescent="0.25">
      <c r="A3427">
        <v>47000944</v>
      </c>
      <c r="B3427" t="s">
        <v>5729</v>
      </c>
      <c r="C3427" t="s">
        <v>5730</v>
      </c>
      <c r="D3427" t="s">
        <v>5730</v>
      </c>
      <c r="E3427" t="s">
        <v>5729</v>
      </c>
    </row>
    <row r="3428" spans="1:5" x14ac:dyDescent="0.25">
      <c r="A3428">
        <v>47000945</v>
      </c>
      <c r="B3428" t="s">
        <v>5731</v>
      </c>
      <c r="C3428" t="s">
        <v>5732</v>
      </c>
      <c r="D3428" t="s">
        <v>5732</v>
      </c>
      <c r="E3428" t="s">
        <v>5731</v>
      </c>
    </row>
    <row r="3429" spans="1:5" x14ac:dyDescent="0.25">
      <c r="A3429">
        <v>47000946</v>
      </c>
      <c r="B3429" t="s">
        <v>5733</v>
      </c>
      <c r="C3429" t="s">
        <v>5734</v>
      </c>
      <c r="D3429" t="s">
        <v>5734</v>
      </c>
      <c r="E3429" t="s">
        <v>5733</v>
      </c>
    </row>
    <row r="3430" spans="1:5" x14ac:dyDescent="0.25">
      <c r="A3430">
        <v>47000947</v>
      </c>
      <c r="B3430" t="s">
        <v>5735</v>
      </c>
      <c r="C3430" t="s">
        <v>5736</v>
      </c>
      <c r="D3430" t="s">
        <v>5736</v>
      </c>
      <c r="E3430" t="s">
        <v>5735</v>
      </c>
    </row>
    <row r="3431" spans="1:5" x14ac:dyDescent="0.25">
      <c r="A3431">
        <v>47000948</v>
      </c>
      <c r="B3431" t="s">
        <v>5737</v>
      </c>
      <c r="C3431" t="s">
        <v>5738</v>
      </c>
      <c r="D3431" t="s">
        <v>5738</v>
      </c>
      <c r="E3431" t="s">
        <v>5737</v>
      </c>
    </row>
    <row r="3432" spans="1:5" x14ac:dyDescent="0.25">
      <c r="A3432">
        <v>47000949</v>
      </c>
      <c r="B3432" t="s">
        <v>5739</v>
      </c>
      <c r="C3432" t="s">
        <v>5740</v>
      </c>
      <c r="D3432" t="s">
        <v>5740</v>
      </c>
      <c r="E3432" t="s">
        <v>5739</v>
      </c>
    </row>
    <row r="3433" spans="1:5" x14ac:dyDescent="0.25">
      <c r="A3433">
        <v>47000950</v>
      </c>
      <c r="B3433" t="s">
        <v>5741</v>
      </c>
      <c r="C3433" t="s">
        <v>5742</v>
      </c>
      <c r="D3433" t="s">
        <v>5742</v>
      </c>
      <c r="E3433" t="s">
        <v>5741</v>
      </c>
    </row>
    <row r="3434" spans="1:5" x14ac:dyDescent="0.25">
      <c r="A3434">
        <v>47000951</v>
      </c>
      <c r="B3434" t="s">
        <v>5743</v>
      </c>
      <c r="C3434" t="s">
        <v>5744</v>
      </c>
      <c r="D3434" t="s">
        <v>5744</v>
      </c>
      <c r="E3434" t="s">
        <v>5743</v>
      </c>
    </row>
    <row r="3435" spans="1:5" x14ac:dyDescent="0.25">
      <c r="A3435">
        <v>47000952</v>
      </c>
      <c r="B3435" t="s">
        <v>5745</v>
      </c>
      <c r="C3435" t="s">
        <v>5746</v>
      </c>
      <c r="D3435" t="s">
        <v>5746</v>
      </c>
      <c r="E3435" t="s">
        <v>5745</v>
      </c>
    </row>
    <row r="3436" spans="1:5" x14ac:dyDescent="0.25">
      <c r="A3436">
        <v>47000953</v>
      </c>
      <c r="B3436" t="s">
        <v>5747</v>
      </c>
      <c r="C3436" t="s">
        <v>5748</v>
      </c>
      <c r="D3436" t="s">
        <v>5748</v>
      </c>
      <c r="E3436" t="s">
        <v>5747</v>
      </c>
    </row>
    <row r="3437" spans="1:5" x14ac:dyDescent="0.25">
      <c r="A3437">
        <v>47000954</v>
      </c>
      <c r="B3437" t="s">
        <v>5749</v>
      </c>
      <c r="C3437" t="s">
        <v>5750</v>
      </c>
      <c r="D3437" t="s">
        <v>5750</v>
      </c>
      <c r="E3437" t="s">
        <v>5749</v>
      </c>
    </row>
    <row r="3438" spans="1:5" x14ac:dyDescent="0.25">
      <c r="A3438">
        <v>47000955</v>
      </c>
      <c r="B3438" t="s">
        <v>5751</v>
      </c>
      <c r="C3438" t="s">
        <v>5752</v>
      </c>
      <c r="D3438" t="s">
        <v>5752</v>
      </c>
      <c r="E3438" t="s">
        <v>5751</v>
      </c>
    </row>
    <row r="3439" spans="1:5" x14ac:dyDescent="0.25">
      <c r="A3439">
        <v>47000956</v>
      </c>
      <c r="B3439" t="s">
        <v>5753</v>
      </c>
      <c r="C3439" t="s">
        <v>5754</v>
      </c>
      <c r="D3439" t="s">
        <v>5754</v>
      </c>
      <c r="E3439" t="s">
        <v>5753</v>
      </c>
    </row>
    <row r="3440" spans="1:5" x14ac:dyDescent="0.25">
      <c r="A3440">
        <v>47000957</v>
      </c>
      <c r="B3440" t="s">
        <v>5755</v>
      </c>
      <c r="C3440" t="s">
        <v>5756</v>
      </c>
      <c r="D3440" t="s">
        <v>5756</v>
      </c>
      <c r="E3440" t="s">
        <v>5755</v>
      </c>
    </row>
    <row r="3441" spans="1:5" x14ac:dyDescent="0.25">
      <c r="A3441">
        <v>47000958</v>
      </c>
      <c r="B3441" t="s">
        <v>5757</v>
      </c>
      <c r="C3441" t="s">
        <v>5758</v>
      </c>
      <c r="D3441" t="s">
        <v>5758</v>
      </c>
      <c r="E3441" t="s">
        <v>5757</v>
      </c>
    </row>
    <row r="3442" spans="1:5" x14ac:dyDescent="0.25">
      <c r="A3442">
        <v>47000959</v>
      </c>
      <c r="B3442" t="s">
        <v>5759</v>
      </c>
      <c r="C3442" t="s">
        <v>5760</v>
      </c>
      <c r="D3442" t="s">
        <v>5760</v>
      </c>
      <c r="E3442" t="s">
        <v>5759</v>
      </c>
    </row>
    <row r="3443" spans="1:5" x14ac:dyDescent="0.25">
      <c r="A3443">
        <v>47000960</v>
      </c>
      <c r="B3443" t="s">
        <v>5761</v>
      </c>
      <c r="C3443" t="s">
        <v>5762</v>
      </c>
      <c r="D3443" t="s">
        <v>5762</v>
      </c>
      <c r="E3443" t="s">
        <v>5761</v>
      </c>
    </row>
    <row r="3444" spans="1:5" x14ac:dyDescent="0.25">
      <c r="A3444">
        <v>47000961</v>
      </c>
      <c r="B3444" t="s">
        <v>5763</v>
      </c>
      <c r="C3444" t="s">
        <v>5764</v>
      </c>
      <c r="D3444" t="s">
        <v>5764</v>
      </c>
      <c r="E3444" t="s">
        <v>5763</v>
      </c>
    </row>
    <row r="3445" spans="1:5" x14ac:dyDescent="0.25">
      <c r="A3445">
        <v>47000962</v>
      </c>
      <c r="B3445" t="s">
        <v>5765</v>
      </c>
      <c r="C3445" t="s">
        <v>5766</v>
      </c>
      <c r="D3445" t="s">
        <v>5766</v>
      </c>
      <c r="E3445" t="s">
        <v>5765</v>
      </c>
    </row>
    <row r="3446" spans="1:5" x14ac:dyDescent="0.25">
      <c r="A3446">
        <v>47000963</v>
      </c>
      <c r="B3446" t="s">
        <v>5767</v>
      </c>
      <c r="C3446" t="s">
        <v>5768</v>
      </c>
      <c r="D3446" t="s">
        <v>5768</v>
      </c>
      <c r="E3446" t="s">
        <v>5767</v>
      </c>
    </row>
    <row r="3447" spans="1:5" x14ac:dyDescent="0.25">
      <c r="A3447">
        <v>47000964</v>
      </c>
      <c r="B3447" t="s">
        <v>5769</v>
      </c>
      <c r="C3447" t="s">
        <v>5770</v>
      </c>
      <c r="D3447" t="s">
        <v>5770</v>
      </c>
      <c r="E3447" t="s">
        <v>5769</v>
      </c>
    </row>
    <row r="3448" spans="1:5" x14ac:dyDescent="0.25">
      <c r="A3448">
        <v>47000965</v>
      </c>
      <c r="B3448" t="s">
        <v>5771</v>
      </c>
      <c r="C3448" t="s">
        <v>5772</v>
      </c>
      <c r="D3448" t="s">
        <v>5772</v>
      </c>
      <c r="E3448" t="s">
        <v>5771</v>
      </c>
    </row>
    <row r="3449" spans="1:5" x14ac:dyDescent="0.25">
      <c r="A3449">
        <v>47000966</v>
      </c>
      <c r="B3449" t="s">
        <v>5773</v>
      </c>
      <c r="C3449" t="s">
        <v>5774</v>
      </c>
      <c r="D3449" t="s">
        <v>5774</v>
      </c>
      <c r="E3449" t="s">
        <v>5773</v>
      </c>
    </row>
    <row r="3450" spans="1:5" x14ac:dyDescent="0.25">
      <c r="A3450">
        <v>47000967</v>
      </c>
      <c r="B3450" t="s">
        <v>5775</v>
      </c>
      <c r="C3450" t="s">
        <v>5776</v>
      </c>
      <c r="D3450" t="s">
        <v>5776</v>
      </c>
      <c r="E3450" t="s">
        <v>5775</v>
      </c>
    </row>
    <row r="3451" spans="1:5" x14ac:dyDescent="0.25">
      <c r="A3451">
        <v>47000968</v>
      </c>
      <c r="B3451" t="s">
        <v>5777</v>
      </c>
      <c r="C3451" t="s">
        <v>5778</v>
      </c>
      <c r="D3451" t="s">
        <v>5778</v>
      </c>
      <c r="E3451" t="s">
        <v>5777</v>
      </c>
    </row>
    <row r="3452" spans="1:5" x14ac:dyDescent="0.25">
      <c r="A3452">
        <v>47000969</v>
      </c>
      <c r="B3452" t="s">
        <v>5779</v>
      </c>
      <c r="C3452" t="s">
        <v>5779</v>
      </c>
      <c r="D3452" t="s">
        <v>5779</v>
      </c>
      <c r="E3452" t="s">
        <v>5779</v>
      </c>
    </row>
    <row r="3453" spans="1:5" x14ac:dyDescent="0.25">
      <c r="A3453">
        <v>47000970</v>
      </c>
      <c r="B3453" t="s">
        <v>5780</v>
      </c>
      <c r="C3453" t="s">
        <v>5781</v>
      </c>
      <c r="D3453" t="s">
        <v>5781</v>
      </c>
      <c r="E3453" t="s">
        <v>5780</v>
      </c>
    </row>
    <row r="3454" spans="1:5" x14ac:dyDescent="0.25">
      <c r="A3454">
        <v>47000971</v>
      </c>
      <c r="B3454" t="s">
        <v>5782</v>
      </c>
      <c r="C3454" t="s">
        <v>5783</v>
      </c>
      <c r="D3454" t="s">
        <v>5783</v>
      </c>
      <c r="E3454" t="s">
        <v>5782</v>
      </c>
    </row>
    <row r="3455" spans="1:5" x14ac:dyDescent="0.25">
      <c r="A3455">
        <v>47000972</v>
      </c>
      <c r="B3455" t="s">
        <v>5784</v>
      </c>
      <c r="C3455" t="s">
        <v>5785</v>
      </c>
      <c r="D3455" t="s">
        <v>5785</v>
      </c>
      <c r="E3455" t="s">
        <v>5784</v>
      </c>
    </row>
    <row r="3456" spans="1:5" x14ac:dyDescent="0.25">
      <c r="A3456">
        <v>47000973</v>
      </c>
      <c r="B3456" t="s">
        <v>5786</v>
      </c>
      <c r="C3456" t="s">
        <v>5787</v>
      </c>
      <c r="D3456" t="s">
        <v>5787</v>
      </c>
      <c r="E3456" t="s">
        <v>5786</v>
      </c>
    </row>
    <row r="3457" spans="1:5" x14ac:dyDescent="0.25">
      <c r="A3457">
        <v>47000974</v>
      </c>
      <c r="B3457" t="s">
        <v>5788</v>
      </c>
      <c r="C3457" t="s">
        <v>5789</v>
      </c>
      <c r="D3457" t="s">
        <v>5789</v>
      </c>
      <c r="E3457" t="s">
        <v>5788</v>
      </c>
    </row>
    <row r="3458" spans="1:5" x14ac:dyDescent="0.25">
      <c r="A3458">
        <v>47000975</v>
      </c>
      <c r="B3458" t="s">
        <v>5790</v>
      </c>
      <c r="C3458" t="s">
        <v>5791</v>
      </c>
      <c r="D3458" t="s">
        <v>5791</v>
      </c>
      <c r="E3458" t="s">
        <v>5790</v>
      </c>
    </row>
    <row r="3459" spans="1:5" x14ac:dyDescent="0.25">
      <c r="A3459">
        <v>47000976</v>
      </c>
      <c r="B3459" t="s">
        <v>5792</v>
      </c>
      <c r="C3459" t="s">
        <v>5793</v>
      </c>
      <c r="D3459" t="s">
        <v>5793</v>
      </c>
      <c r="E3459" t="s">
        <v>5792</v>
      </c>
    </row>
    <row r="3460" spans="1:5" x14ac:dyDescent="0.25">
      <c r="A3460">
        <v>47000977</v>
      </c>
      <c r="B3460" t="s">
        <v>5794</v>
      </c>
      <c r="C3460" t="s">
        <v>5795</v>
      </c>
      <c r="D3460" t="s">
        <v>5795</v>
      </c>
      <c r="E3460" t="s">
        <v>5794</v>
      </c>
    </row>
    <row r="3461" spans="1:5" x14ac:dyDescent="0.25">
      <c r="A3461">
        <v>47000978</v>
      </c>
      <c r="B3461" t="s">
        <v>5796</v>
      </c>
      <c r="C3461" t="s">
        <v>5797</v>
      </c>
      <c r="D3461" t="s">
        <v>5797</v>
      </c>
      <c r="E3461" t="s">
        <v>5796</v>
      </c>
    </row>
    <row r="3462" spans="1:5" x14ac:dyDescent="0.25">
      <c r="A3462">
        <v>47000979</v>
      </c>
      <c r="B3462" t="s">
        <v>5798</v>
      </c>
      <c r="C3462" t="s">
        <v>5799</v>
      </c>
      <c r="D3462" t="s">
        <v>5799</v>
      </c>
      <c r="E3462" t="s">
        <v>5798</v>
      </c>
    </row>
    <row r="3463" spans="1:5" x14ac:dyDescent="0.25">
      <c r="A3463">
        <v>47000980</v>
      </c>
      <c r="B3463" t="s">
        <v>5800</v>
      </c>
      <c r="C3463" t="s">
        <v>5800</v>
      </c>
      <c r="D3463" t="s">
        <v>5800</v>
      </c>
      <c r="E3463" t="s">
        <v>5800</v>
      </c>
    </row>
    <row r="3464" spans="1:5" x14ac:dyDescent="0.25">
      <c r="A3464">
        <v>47000981</v>
      </c>
      <c r="B3464" t="s">
        <v>5801</v>
      </c>
      <c r="C3464" t="s">
        <v>5801</v>
      </c>
      <c r="D3464" t="s">
        <v>5801</v>
      </c>
      <c r="E3464" t="s">
        <v>5801</v>
      </c>
    </row>
    <row r="3465" spans="1:5" x14ac:dyDescent="0.25">
      <c r="A3465">
        <v>47000982</v>
      </c>
      <c r="B3465" t="s">
        <v>5802</v>
      </c>
      <c r="C3465" t="s">
        <v>5802</v>
      </c>
      <c r="D3465" t="s">
        <v>5802</v>
      </c>
      <c r="E3465" t="s">
        <v>5802</v>
      </c>
    </row>
    <row r="3466" spans="1:5" x14ac:dyDescent="0.25">
      <c r="A3466">
        <v>47000983</v>
      </c>
      <c r="B3466" t="s">
        <v>5803</v>
      </c>
      <c r="C3466" t="s">
        <v>5803</v>
      </c>
      <c r="D3466" t="s">
        <v>5803</v>
      </c>
      <c r="E3466" t="s">
        <v>5803</v>
      </c>
    </row>
    <row r="3467" spans="1:5" x14ac:dyDescent="0.25">
      <c r="A3467">
        <v>47000984</v>
      </c>
      <c r="B3467" t="s">
        <v>5804</v>
      </c>
      <c r="C3467" t="s">
        <v>5804</v>
      </c>
      <c r="D3467" t="s">
        <v>5804</v>
      </c>
      <c r="E3467" t="s">
        <v>5804</v>
      </c>
    </row>
    <row r="3468" spans="1:5" x14ac:dyDescent="0.25">
      <c r="A3468">
        <v>47000985</v>
      </c>
      <c r="B3468" t="s">
        <v>5805</v>
      </c>
      <c r="C3468" t="s">
        <v>5806</v>
      </c>
      <c r="D3468" t="s">
        <v>5806</v>
      </c>
      <c r="E3468" t="s">
        <v>5805</v>
      </c>
    </row>
    <row r="3469" spans="1:5" x14ac:dyDescent="0.25">
      <c r="A3469">
        <v>47000986</v>
      </c>
      <c r="B3469" t="s">
        <v>5807</v>
      </c>
      <c r="C3469" t="s">
        <v>5807</v>
      </c>
      <c r="D3469" t="s">
        <v>5807</v>
      </c>
      <c r="E3469" t="s">
        <v>5807</v>
      </c>
    </row>
    <row r="3470" spans="1:5" x14ac:dyDescent="0.25">
      <c r="A3470">
        <v>47000987</v>
      </c>
      <c r="B3470" t="s">
        <v>5808</v>
      </c>
      <c r="C3470" t="s">
        <v>5808</v>
      </c>
      <c r="D3470" t="s">
        <v>5808</v>
      </c>
      <c r="E3470" t="s">
        <v>5808</v>
      </c>
    </row>
    <row r="3471" spans="1:5" x14ac:dyDescent="0.25">
      <c r="A3471">
        <v>47000988</v>
      </c>
      <c r="B3471" t="s">
        <v>5809</v>
      </c>
      <c r="C3471" t="s">
        <v>5810</v>
      </c>
      <c r="D3471" t="s">
        <v>5810</v>
      </c>
      <c r="E3471" t="s">
        <v>5809</v>
      </c>
    </row>
    <row r="3472" spans="1:5" x14ac:dyDescent="0.25">
      <c r="A3472">
        <v>47000989</v>
      </c>
      <c r="B3472" t="s">
        <v>5811</v>
      </c>
      <c r="C3472" t="s">
        <v>5811</v>
      </c>
      <c r="D3472" t="s">
        <v>5811</v>
      </c>
      <c r="E3472" t="s">
        <v>5811</v>
      </c>
    </row>
    <row r="3473" spans="1:5" x14ac:dyDescent="0.25">
      <c r="A3473">
        <v>47000990</v>
      </c>
      <c r="B3473" t="s">
        <v>5812</v>
      </c>
      <c r="C3473" t="s">
        <v>5813</v>
      </c>
      <c r="D3473" t="s">
        <v>5813</v>
      </c>
      <c r="E3473" t="s">
        <v>5812</v>
      </c>
    </row>
    <row r="3474" spans="1:5" x14ac:dyDescent="0.25">
      <c r="A3474">
        <v>47000991</v>
      </c>
      <c r="B3474" t="s">
        <v>5814</v>
      </c>
      <c r="C3474" t="s">
        <v>5814</v>
      </c>
      <c r="D3474" t="s">
        <v>5814</v>
      </c>
      <c r="E3474" t="s">
        <v>5814</v>
      </c>
    </row>
    <row r="3475" spans="1:5" x14ac:dyDescent="0.25">
      <c r="A3475">
        <v>47000992</v>
      </c>
      <c r="B3475" t="s">
        <v>5815</v>
      </c>
      <c r="C3475" t="s">
        <v>5815</v>
      </c>
      <c r="D3475" t="s">
        <v>5815</v>
      </c>
      <c r="E3475" t="s">
        <v>5815</v>
      </c>
    </row>
    <row r="3476" spans="1:5" x14ac:dyDescent="0.25">
      <c r="A3476">
        <v>47000993</v>
      </c>
      <c r="B3476" t="s">
        <v>5816</v>
      </c>
      <c r="C3476" t="s">
        <v>5817</v>
      </c>
      <c r="D3476" t="s">
        <v>5817</v>
      </c>
      <c r="E3476" t="s">
        <v>5816</v>
      </c>
    </row>
    <row r="3477" spans="1:5" x14ac:dyDescent="0.25">
      <c r="A3477">
        <v>47000994</v>
      </c>
      <c r="B3477" t="s">
        <v>5818</v>
      </c>
      <c r="C3477" t="s">
        <v>5818</v>
      </c>
      <c r="D3477" t="s">
        <v>5818</v>
      </c>
      <c r="E3477" t="s">
        <v>5818</v>
      </c>
    </row>
    <row r="3478" spans="1:5" x14ac:dyDescent="0.25">
      <c r="A3478">
        <v>47000995</v>
      </c>
      <c r="B3478" t="s">
        <v>5819</v>
      </c>
      <c r="C3478" t="s">
        <v>5820</v>
      </c>
      <c r="D3478" t="s">
        <v>5820</v>
      </c>
      <c r="E3478" t="s">
        <v>5819</v>
      </c>
    </row>
    <row r="3479" spans="1:5" x14ac:dyDescent="0.25">
      <c r="A3479">
        <v>47000996</v>
      </c>
      <c r="B3479" t="s">
        <v>5821</v>
      </c>
      <c r="C3479" t="s">
        <v>5822</v>
      </c>
      <c r="D3479" t="s">
        <v>5822</v>
      </c>
      <c r="E3479" t="s">
        <v>5821</v>
      </c>
    </row>
    <row r="3480" spans="1:5" x14ac:dyDescent="0.25">
      <c r="A3480">
        <v>47000997</v>
      </c>
      <c r="B3480" t="s">
        <v>5823</v>
      </c>
      <c r="C3480" t="s">
        <v>5823</v>
      </c>
      <c r="D3480" t="s">
        <v>5823</v>
      </c>
      <c r="E3480" t="s">
        <v>5823</v>
      </c>
    </row>
    <row r="3481" spans="1:5" x14ac:dyDescent="0.25">
      <c r="A3481">
        <v>47000998</v>
      </c>
      <c r="B3481" t="s">
        <v>5824</v>
      </c>
      <c r="C3481" t="s">
        <v>5824</v>
      </c>
      <c r="D3481" t="s">
        <v>5824</v>
      </c>
      <c r="E3481" t="s">
        <v>5824</v>
      </c>
    </row>
    <row r="3482" spans="1:5" x14ac:dyDescent="0.25">
      <c r="A3482">
        <v>47000999</v>
      </c>
      <c r="B3482" t="s">
        <v>5825</v>
      </c>
      <c r="C3482" t="s">
        <v>5825</v>
      </c>
      <c r="D3482" t="s">
        <v>5825</v>
      </c>
      <c r="E3482" t="s">
        <v>5825</v>
      </c>
    </row>
    <row r="3483" spans="1:5" x14ac:dyDescent="0.25">
      <c r="A3483">
        <v>47001000</v>
      </c>
      <c r="B3483" t="s">
        <v>5826</v>
      </c>
      <c r="C3483" t="s">
        <v>5826</v>
      </c>
      <c r="D3483" t="s">
        <v>5826</v>
      </c>
      <c r="E3483" t="s">
        <v>5826</v>
      </c>
    </row>
    <row r="3484" spans="1:5" x14ac:dyDescent="0.25">
      <c r="A3484">
        <v>47001001</v>
      </c>
      <c r="B3484" t="s">
        <v>5827</v>
      </c>
      <c r="C3484" t="s">
        <v>5827</v>
      </c>
      <c r="D3484" t="s">
        <v>5827</v>
      </c>
      <c r="E3484" t="s">
        <v>5827</v>
      </c>
    </row>
    <row r="3485" spans="1:5" x14ac:dyDescent="0.25">
      <c r="A3485">
        <v>47001002</v>
      </c>
      <c r="B3485" t="s">
        <v>5828</v>
      </c>
      <c r="C3485" t="s">
        <v>5828</v>
      </c>
      <c r="D3485" t="s">
        <v>5828</v>
      </c>
      <c r="E3485" t="s">
        <v>5828</v>
      </c>
    </row>
    <row r="3486" spans="1:5" x14ac:dyDescent="0.25">
      <c r="A3486">
        <v>47001003</v>
      </c>
      <c r="B3486" t="s">
        <v>5829</v>
      </c>
      <c r="C3486" t="s">
        <v>5829</v>
      </c>
      <c r="D3486" t="s">
        <v>5829</v>
      </c>
      <c r="E3486" t="s">
        <v>5829</v>
      </c>
    </row>
    <row r="3487" spans="1:5" x14ac:dyDescent="0.25">
      <c r="A3487">
        <v>47001004</v>
      </c>
      <c r="B3487" t="s">
        <v>5830</v>
      </c>
      <c r="C3487" t="s">
        <v>5830</v>
      </c>
      <c r="D3487" t="s">
        <v>5830</v>
      </c>
      <c r="E3487" t="s">
        <v>5830</v>
      </c>
    </row>
    <row r="3488" spans="1:5" x14ac:dyDescent="0.25">
      <c r="A3488">
        <v>47001005</v>
      </c>
      <c r="B3488" t="s">
        <v>5831</v>
      </c>
      <c r="C3488" t="s">
        <v>5831</v>
      </c>
      <c r="D3488" t="s">
        <v>5831</v>
      </c>
      <c r="E3488" t="s">
        <v>5831</v>
      </c>
    </row>
    <row r="3489" spans="1:5" x14ac:dyDescent="0.25">
      <c r="A3489">
        <v>47001006</v>
      </c>
      <c r="B3489" t="s">
        <v>5832</v>
      </c>
      <c r="C3489" t="s">
        <v>5832</v>
      </c>
      <c r="D3489" t="s">
        <v>5832</v>
      </c>
      <c r="E3489" t="s">
        <v>5832</v>
      </c>
    </row>
    <row r="3490" spans="1:5" x14ac:dyDescent="0.25">
      <c r="A3490">
        <v>47001007</v>
      </c>
      <c r="B3490" t="s">
        <v>5833</v>
      </c>
      <c r="C3490" t="s">
        <v>5833</v>
      </c>
      <c r="D3490" t="s">
        <v>5833</v>
      </c>
      <c r="E3490" t="s">
        <v>5833</v>
      </c>
    </row>
    <row r="3491" spans="1:5" x14ac:dyDescent="0.25">
      <c r="A3491">
        <v>47001008</v>
      </c>
      <c r="B3491" t="s">
        <v>5834</v>
      </c>
      <c r="C3491" t="s">
        <v>5835</v>
      </c>
      <c r="D3491" t="s">
        <v>5835</v>
      </c>
      <c r="E3491" t="s">
        <v>5834</v>
      </c>
    </row>
    <row r="3492" spans="1:5" x14ac:dyDescent="0.25">
      <c r="A3492">
        <v>47001009</v>
      </c>
      <c r="B3492" t="s">
        <v>5836</v>
      </c>
      <c r="C3492" t="s">
        <v>5836</v>
      </c>
      <c r="D3492" t="s">
        <v>5836</v>
      </c>
      <c r="E3492" t="s">
        <v>5836</v>
      </c>
    </row>
    <row r="3493" spans="1:5" x14ac:dyDescent="0.25">
      <c r="A3493">
        <v>47001010</v>
      </c>
      <c r="B3493" t="s">
        <v>5837</v>
      </c>
      <c r="C3493" t="s">
        <v>5837</v>
      </c>
      <c r="D3493" t="s">
        <v>5837</v>
      </c>
      <c r="E3493" t="s">
        <v>5837</v>
      </c>
    </row>
    <row r="3494" spans="1:5" x14ac:dyDescent="0.25">
      <c r="A3494">
        <v>47001011</v>
      </c>
      <c r="B3494" t="s">
        <v>5838</v>
      </c>
      <c r="C3494" t="s">
        <v>5838</v>
      </c>
      <c r="D3494" t="s">
        <v>5838</v>
      </c>
      <c r="E3494" t="s">
        <v>5838</v>
      </c>
    </row>
    <row r="3495" spans="1:5" x14ac:dyDescent="0.25">
      <c r="A3495">
        <v>47001012</v>
      </c>
      <c r="B3495" t="s">
        <v>5839</v>
      </c>
      <c r="C3495" t="s">
        <v>5840</v>
      </c>
      <c r="D3495" t="s">
        <v>5840</v>
      </c>
      <c r="E3495" t="s">
        <v>5839</v>
      </c>
    </row>
    <row r="3496" spans="1:5" x14ac:dyDescent="0.25">
      <c r="A3496">
        <v>47001013</v>
      </c>
      <c r="B3496" t="s">
        <v>5841</v>
      </c>
      <c r="C3496" t="s">
        <v>5842</v>
      </c>
      <c r="D3496" t="s">
        <v>5842</v>
      </c>
      <c r="E3496" t="s">
        <v>5841</v>
      </c>
    </row>
    <row r="3497" spans="1:5" x14ac:dyDescent="0.25">
      <c r="A3497">
        <v>47001014</v>
      </c>
      <c r="B3497" t="s">
        <v>5536</v>
      </c>
      <c r="C3497" t="s">
        <v>5536</v>
      </c>
      <c r="D3497" t="s">
        <v>5536</v>
      </c>
      <c r="E3497" t="s">
        <v>5536</v>
      </c>
    </row>
    <row r="3498" spans="1:5" x14ac:dyDescent="0.25">
      <c r="A3498">
        <v>47001015</v>
      </c>
      <c r="B3498" t="s">
        <v>5843</v>
      </c>
      <c r="C3498" t="s">
        <v>5843</v>
      </c>
      <c r="D3498" t="s">
        <v>5843</v>
      </c>
      <c r="E3498" t="s">
        <v>5843</v>
      </c>
    </row>
    <row r="3499" spans="1:5" x14ac:dyDescent="0.25">
      <c r="A3499">
        <v>47001016</v>
      </c>
      <c r="B3499" t="s">
        <v>5844</v>
      </c>
      <c r="C3499" t="s">
        <v>5844</v>
      </c>
      <c r="D3499" t="s">
        <v>5844</v>
      </c>
      <c r="E3499" t="s">
        <v>5844</v>
      </c>
    </row>
    <row r="3500" spans="1:5" x14ac:dyDescent="0.25">
      <c r="A3500">
        <v>47001017</v>
      </c>
      <c r="B3500" t="s">
        <v>5845</v>
      </c>
      <c r="C3500" t="s">
        <v>5845</v>
      </c>
      <c r="D3500" t="s">
        <v>5845</v>
      </c>
      <c r="E3500" t="s">
        <v>5845</v>
      </c>
    </row>
    <row r="3501" spans="1:5" x14ac:dyDescent="0.25">
      <c r="A3501">
        <v>47001018</v>
      </c>
      <c r="B3501" t="s">
        <v>5846</v>
      </c>
      <c r="C3501" t="s">
        <v>5846</v>
      </c>
      <c r="D3501" t="s">
        <v>5846</v>
      </c>
      <c r="E3501" t="s">
        <v>5846</v>
      </c>
    </row>
    <row r="3502" spans="1:5" x14ac:dyDescent="0.25">
      <c r="A3502">
        <v>47001019</v>
      </c>
      <c r="B3502" t="s">
        <v>5847</v>
      </c>
      <c r="C3502" t="s">
        <v>5847</v>
      </c>
      <c r="D3502" t="s">
        <v>5847</v>
      </c>
      <c r="E3502" t="s">
        <v>5847</v>
      </c>
    </row>
    <row r="3503" spans="1:5" x14ac:dyDescent="0.25">
      <c r="A3503">
        <v>47001020</v>
      </c>
      <c r="B3503" t="s">
        <v>5848</v>
      </c>
      <c r="C3503" t="s">
        <v>5849</v>
      </c>
      <c r="D3503" t="s">
        <v>5849</v>
      </c>
      <c r="E3503" t="s">
        <v>5848</v>
      </c>
    </row>
    <row r="3504" spans="1:5" x14ac:dyDescent="0.25">
      <c r="A3504">
        <v>47001021</v>
      </c>
      <c r="B3504" t="s">
        <v>5850</v>
      </c>
      <c r="C3504" t="s">
        <v>5851</v>
      </c>
      <c r="D3504" t="s">
        <v>5851</v>
      </c>
      <c r="E3504" t="s">
        <v>5850</v>
      </c>
    </row>
    <row r="3505" spans="1:5" x14ac:dyDescent="0.25">
      <c r="A3505">
        <v>47001022</v>
      </c>
      <c r="B3505" t="s">
        <v>5852</v>
      </c>
      <c r="C3505" t="s">
        <v>5853</v>
      </c>
      <c r="D3505" t="s">
        <v>5853</v>
      </c>
      <c r="E3505" t="s">
        <v>5852</v>
      </c>
    </row>
    <row r="3506" spans="1:5" x14ac:dyDescent="0.25">
      <c r="A3506">
        <v>47001023</v>
      </c>
      <c r="B3506" t="s">
        <v>5854</v>
      </c>
      <c r="C3506" t="s">
        <v>5855</v>
      </c>
      <c r="D3506" t="s">
        <v>5855</v>
      </c>
      <c r="E3506" t="s">
        <v>5854</v>
      </c>
    </row>
    <row r="3507" spans="1:5" x14ac:dyDescent="0.25">
      <c r="A3507">
        <v>47001024</v>
      </c>
      <c r="B3507" t="s">
        <v>5856</v>
      </c>
      <c r="C3507" t="s">
        <v>5857</v>
      </c>
      <c r="D3507" t="s">
        <v>5857</v>
      </c>
      <c r="E3507" t="s">
        <v>5856</v>
      </c>
    </row>
    <row r="3508" spans="1:5" x14ac:dyDescent="0.25">
      <c r="A3508">
        <v>47001025</v>
      </c>
      <c r="B3508" t="s">
        <v>5858</v>
      </c>
      <c r="C3508" t="s">
        <v>5859</v>
      </c>
      <c r="D3508" t="s">
        <v>5859</v>
      </c>
      <c r="E3508" t="s">
        <v>5858</v>
      </c>
    </row>
    <row r="3509" spans="1:5" x14ac:dyDescent="0.25">
      <c r="A3509">
        <v>47001026</v>
      </c>
      <c r="B3509" t="s">
        <v>5860</v>
      </c>
      <c r="C3509" t="s">
        <v>5861</v>
      </c>
      <c r="D3509" t="s">
        <v>5861</v>
      </c>
      <c r="E3509" t="s">
        <v>5860</v>
      </c>
    </row>
    <row r="3510" spans="1:5" x14ac:dyDescent="0.25">
      <c r="A3510">
        <v>47001027</v>
      </c>
      <c r="B3510" t="s">
        <v>5862</v>
      </c>
      <c r="C3510" t="s">
        <v>5863</v>
      </c>
      <c r="D3510" t="s">
        <v>5863</v>
      </c>
      <c r="E3510" t="s">
        <v>5862</v>
      </c>
    </row>
    <row r="3511" spans="1:5" x14ac:dyDescent="0.25">
      <c r="A3511">
        <v>47001028</v>
      </c>
      <c r="B3511" t="s">
        <v>5864</v>
      </c>
      <c r="C3511" t="s">
        <v>5865</v>
      </c>
      <c r="D3511" t="s">
        <v>5865</v>
      </c>
      <c r="E3511" t="s">
        <v>5864</v>
      </c>
    </row>
    <row r="3512" spans="1:5" x14ac:dyDescent="0.25">
      <c r="A3512">
        <v>47001029</v>
      </c>
      <c r="B3512" t="s">
        <v>5866</v>
      </c>
      <c r="C3512" t="s">
        <v>5867</v>
      </c>
      <c r="D3512" t="s">
        <v>5867</v>
      </c>
      <c r="E3512" t="s">
        <v>5866</v>
      </c>
    </row>
    <row r="3513" spans="1:5" x14ac:dyDescent="0.25">
      <c r="A3513">
        <v>47001030</v>
      </c>
      <c r="B3513" t="s">
        <v>5868</v>
      </c>
      <c r="C3513" t="s">
        <v>5869</v>
      </c>
      <c r="D3513" t="s">
        <v>5869</v>
      </c>
      <c r="E3513" t="s">
        <v>5868</v>
      </c>
    </row>
    <row r="3514" spans="1:5" x14ac:dyDescent="0.25">
      <c r="A3514">
        <v>47001031</v>
      </c>
      <c r="B3514" t="s">
        <v>5870</v>
      </c>
      <c r="C3514" t="s">
        <v>5871</v>
      </c>
      <c r="D3514" t="s">
        <v>5871</v>
      </c>
      <c r="E3514" t="s">
        <v>5870</v>
      </c>
    </row>
    <row r="3515" spans="1:5" x14ac:dyDescent="0.25">
      <c r="A3515">
        <v>47001032</v>
      </c>
      <c r="B3515" t="s">
        <v>5872</v>
      </c>
      <c r="C3515" t="s">
        <v>5873</v>
      </c>
      <c r="D3515" t="s">
        <v>5873</v>
      </c>
      <c r="E3515" t="s">
        <v>5872</v>
      </c>
    </row>
    <row r="3516" spans="1:5" x14ac:dyDescent="0.25">
      <c r="A3516">
        <v>47001033</v>
      </c>
      <c r="B3516" t="s">
        <v>5874</v>
      </c>
      <c r="C3516" t="s">
        <v>5874</v>
      </c>
      <c r="D3516" t="s">
        <v>5874</v>
      </c>
      <c r="E3516" t="s">
        <v>5874</v>
      </c>
    </row>
    <row r="3517" spans="1:5" x14ac:dyDescent="0.25">
      <c r="A3517">
        <v>47001034</v>
      </c>
      <c r="B3517" t="s">
        <v>5875</v>
      </c>
      <c r="C3517" t="s">
        <v>5875</v>
      </c>
      <c r="D3517" t="s">
        <v>5875</v>
      </c>
      <c r="E3517" t="s">
        <v>5875</v>
      </c>
    </row>
    <row r="3518" spans="1:5" x14ac:dyDescent="0.25">
      <c r="A3518">
        <v>47001035</v>
      </c>
      <c r="B3518" t="s">
        <v>5876</v>
      </c>
      <c r="C3518" t="s">
        <v>5876</v>
      </c>
      <c r="D3518" t="s">
        <v>5876</v>
      </c>
      <c r="E3518" t="s">
        <v>5876</v>
      </c>
    </row>
    <row r="3519" spans="1:5" x14ac:dyDescent="0.25">
      <c r="A3519">
        <v>47001036</v>
      </c>
      <c r="B3519" t="s">
        <v>5877</v>
      </c>
      <c r="C3519" t="s">
        <v>5877</v>
      </c>
      <c r="D3519" t="s">
        <v>5877</v>
      </c>
      <c r="E3519" t="s">
        <v>5877</v>
      </c>
    </row>
    <row r="3520" spans="1:5" x14ac:dyDescent="0.25">
      <c r="A3520">
        <v>47001037</v>
      </c>
      <c r="B3520" t="s">
        <v>5878</v>
      </c>
      <c r="C3520" t="s">
        <v>5878</v>
      </c>
      <c r="D3520" t="s">
        <v>5878</v>
      </c>
      <c r="E3520" t="s">
        <v>5878</v>
      </c>
    </row>
    <row r="3521" spans="1:5" x14ac:dyDescent="0.25">
      <c r="A3521">
        <v>47001038</v>
      </c>
      <c r="B3521" t="s">
        <v>5879</v>
      </c>
      <c r="C3521" t="s">
        <v>5879</v>
      </c>
      <c r="D3521" t="s">
        <v>5879</v>
      </c>
      <c r="E3521" t="s">
        <v>5879</v>
      </c>
    </row>
    <row r="3522" spans="1:5" x14ac:dyDescent="0.25">
      <c r="A3522">
        <v>47001039</v>
      </c>
      <c r="B3522" t="s">
        <v>5880</v>
      </c>
      <c r="C3522" t="s">
        <v>5880</v>
      </c>
      <c r="D3522" t="s">
        <v>5880</v>
      </c>
      <c r="E3522" t="s">
        <v>5880</v>
      </c>
    </row>
    <row r="3523" spans="1:5" x14ac:dyDescent="0.25">
      <c r="A3523">
        <v>47001040</v>
      </c>
      <c r="B3523" t="s">
        <v>5747</v>
      </c>
      <c r="C3523" t="s">
        <v>5747</v>
      </c>
      <c r="D3523" t="s">
        <v>5747</v>
      </c>
      <c r="E3523" t="s">
        <v>5747</v>
      </c>
    </row>
    <row r="3524" spans="1:5" x14ac:dyDescent="0.25">
      <c r="A3524">
        <v>47001041</v>
      </c>
      <c r="B3524" t="s">
        <v>5749</v>
      </c>
      <c r="C3524" t="s">
        <v>5749</v>
      </c>
      <c r="D3524" t="s">
        <v>5749</v>
      </c>
      <c r="E3524" t="s">
        <v>5749</v>
      </c>
    </row>
    <row r="3525" spans="1:5" x14ac:dyDescent="0.25">
      <c r="A3525">
        <v>47001042</v>
      </c>
      <c r="B3525" t="s">
        <v>5751</v>
      </c>
      <c r="C3525" t="s">
        <v>5751</v>
      </c>
      <c r="D3525" t="s">
        <v>5751</v>
      </c>
      <c r="E3525" t="s">
        <v>5751</v>
      </c>
    </row>
    <row r="3526" spans="1:5" x14ac:dyDescent="0.25">
      <c r="A3526">
        <v>47001043</v>
      </c>
      <c r="B3526" t="s">
        <v>5753</v>
      </c>
      <c r="C3526" t="s">
        <v>5753</v>
      </c>
      <c r="D3526" t="s">
        <v>5753</v>
      </c>
      <c r="E3526" t="s">
        <v>5753</v>
      </c>
    </row>
    <row r="3527" spans="1:5" x14ac:dyDescent="0.25">
      <c r="A3527">
        <v>47001044</v>
      </c>
      <c r="B3527" t="s">
        <v>5881</v>
      </c>
      <c r="C3527" t="s">
        <v>5881</v>
      </c>
      <c r="D3527" t="s">
        <v>5881</v>
      </c>
      <c r="E3527" t="s">
        <v>5881</v>
      </c>
    </row>
    <row r="3528" spans="1:5" x14ac:dyDescent="0.25">
      <c r="A3528">
        <v>47001045</v>
      </c>
      <c r="B3528" t="s">
        <v>5882</v>
      </c>
      <c r="C3528" t="s">
        <v>5882</v>
      </c>
      <c r="D3528" t="s">
        <v>5882</v>
      </c>
      <c r="E3528" t="s">
        <v>5882</v>
      </c>
    </row>
    <row r="3529" spans="1:5" x14ac:dyDescent="0.25">
      <c r="A3529">
        <v>47001046</v>
      </c>
      <c r="B3529" t="s">
        <v>5883</v>
      </c>
      <c r="C3529" t="s">
        <v>5883</v>
      </c>
      <c r="D3529" t="s">
        <v>5883</v>
      </c>
      <c r="E3529" t="s">
        <v>5883</v>
      </c>
    </row>
    <row r="3530" spans="1:5" x14ac:dyDescent="0.25">
      <c r="A3530">
        <v>47001047</v>
      </c>
      <c r="B3530" t="s">
        <v>5884</v>
      </c>
      <c r="C3530" t="s">
        <v>5884</v>
      </c>
      <c r="D3530" t="s">
        <v>5884</v>
      </c>
      <c r="E3530" t="s">
        <v>5884</v>
      </c>
    </row>
    <row r="3531" spans="1:5" x14ac:dyDescent="0.25">
      <c r="A3531">
        <v>47001048</v>
      </c>
      <c r="B3531" t="s">
        <v>5885</v>
      </c>
      <c r="C3531" t="s">
        <v>5885</v>
      </c>
      <c r="D3531" t="s">
        <v>5885</v>
      </c>
      <c r="E3531" t="s">
        <v>5885</v>
      </c>
    </row>
    <row r="3532" spans="1:5" x14ac:dyDescent="0.25">
      <c r="A3532">
        <v>47001049</v>
      </c>
      <c r="B3532" t="s">
        <v>5886</v>
      </c>
      <c r="C3532" t="s">
        <v>5886</v>
      </c>
      <c r="D3532" t="s">
        <v>5886</v>
      </c>
      <c r="E3532" t="s">
        <v>5886</v>
      </c>
    </row>
    <row r="3533" spans="1:5" x14ac:dyDescent="0.25">
      <c r="A3533">
        <v>47001050</v>
      </c>
      <c r="B3533" t="s">
        <v>5887</v>
      </c>
      <c r="C3533" t="s">
        <v>5887</v>
      </c>
      <c r="D3533" t="s">
        <v>5887</v>
      </c>
      <c r="E3533" t="s">
        <v>5887</v>
      </c>
    </row>
    <row r="3534" spans="1:5" x14ac:dyDescent="0.25">
      <c r="A3534">
        <v>47001051</v>
      </c>
      <c r="B3534" t="s">
        <v>5888</v>
      </c>
      <c r="C3534" t="s">
        <v>5888</v>
      </c>
      <c r="D3534" t="s">
        <v>5888</v>
      </c>
      <c r="E3534" t="s">
        <v>5888</v>
      </c>
    </row>
    <row r="3535" spans="1:5" x14ac:dyDescent="0.25">
      <c r="A3535">
        <v>47001052</v>
      </c>
      <c r="B3535" t="s">
        <v>5889</v>
      </c>
      <c r="C3535" t="s">
        <v>5889</v>
      </c>
      <c r="D3535" t="s">
        <v>5889</v>
      </c>
      <c r="E3535" t="s">
        <v>5889</v>
      </c>
    </row>
    <row r="3536" spans="1:5" x14ac:dyDescent="0.25">
      <c r="A3536">
        <v>47001053</v>
      </c>
      <c r="B3536" t="s">
        <v>5890</v>
      </c>
      <c r="C3536" t="s">
        <v>5890</v>
      </c>
      <c r="D3536" t="s">
        <v>5890</v>
      </c>
      <c r="E3536" t="s">
        <v>5890</v>
      </c>
    </row>
    <row r="3537" spans="1:5" x14ac:dyDescent="0.25">
      <c r="A3537">
        <v>47001054</v>
      </c>
      <c r="B3537" t="s">
        <v>5891</v>
      </c>
      <c r="C3537" t="s">
        <v>5891</v>
      </c>
      <c r="D3537" t="s">
        <v>5891</v>
      </c>
      <c r="E3537" t="s">
        <v>5891</v>
      </c>
    </row>
    <row r="3538" spans="1:5" x14ac:dyDescent="0.25">
      <c r="A3538">
        <v>47001055</v>
      </c>
      <c r="B3538" t="s">
        <v>5891</v>
      </c>
      <c r="C3538" t="s">
        <v>5892</v>
      </c>
      <c r="D3538" t="s">
        <v>5892</v>
      </c>
      <c r="E3538" t="s">
        <v>5891</v>
      </c>
    </row>
    <row r="3539" spans="1:5" x14ac:dyDescent="0.25">
      <c r="A3539">
        <v>47001056</v>
      </c>
      <c r="B3539" t="s">
        <v>5893</v>
      </c>
      <c r="C3539" t="s">
        <v>5893</v>
      </c>
      <c r="D3539" t="s">
        <v>5893</v>
      </c>
      <c r="E3539" t="s">
        <v>5893</v>
      </c>
    </row>
    <row r="3540" spans="1:5" x14ac:dyDescent="0.25">
      <c r="A3540">
        <v>47001057</v>
      </c>
      <c r="B3540" t="s">
        <v>5894</v>
      </c>
      <c r="C3540" t="s">
        <v>5894</v>
      </c>
      <c r="D3540" t="s">
        <v>5894</v>
      </c>
      <c r="E3540" t="s">
        <v>5894</v>
      </c>
    </row>
    <row r="3541" spans="1:5" x14ac:dyDescent="0.25">
      <c r="A3541">
        <v>47001058</v>
      </c>
      <c r="B3541" t="s">
        <v>5895</v>
      </c>
      <c r="C3541" t="s">
        <v>5895</v>
      </c>
      <c r="D3541" t="s">
        <v>5895</v>
      </c>
      <c r="E3541" t="s">
        <v>5895</v>
      </c>
    </row>
    <row r="3542" spans="1:5" x14ac:dyDescent="0.25">
      <c r="A3542">
        <v>47001059</v>
      </c>
      <c r="B3542" t="s">
        <v>5896</v>
      </c>
      <c r="C3542" t="s">
        <v>5896</v>
      </c>
      <c r="D3542" t="s">
        <v>5896</v>
      </c>
      <c r="E3542" t="s">
        <v>5896</v>
      </c>
    </row>
    <row r="3543" spans="1:5" x14ac:dyDescent="0.25">
      <c r="A3543">
        <v>47001060</v>
      </c>
      <c r="B3543" t="s">
        <v>5897</v>
      </c>
      <c r="C3543" t="s">
        <v>5897</v>
      </c>
      <c r="D3543" t="s">
        <v>5897</v>
      </c>
      <c r="E3543" t="s">
        <v>5897</v>
      </c>
    </row>
    <row r="3544" spans="1:5" x14ac:dyDescent="0.25">
      <c r="A3544">
        <v>47001061</v>
      </c>
      <c r="B3544" t="s">
        <v>5898</v>
      </c>
      <c r="C3544" t="s">
        <v>5898</v>
      </c>
      <c r="D3544" t="s">
        <v>5898</v>
      </c>
      <c r="E3544" t="s">
        <v>5898</v>
      </c>
    </row>
    <row r="3545" spans="1:5" x14ac:dyDescent="0.25">
      <c r="A3545">
        <v>47001062</v>
      </c>
      <c r="B3545" t="s">
        <v>5899</v>
      </c>
      <c r="C3545" t="s">
        <v>5899</v>
      </c>
      <c r="D3545" t="s">
        <v>5899</v>
      </c>
      <c r="E3545" t="s">
        <v>5899</v>
      </c>
    </row>
    <row r="3546" spans="1:5" x14ac:dyDescent="0.25">
      <c r="A3546">
        <v>47001063</v>
      </c>
      <c r="B3546" t="s">
        <v>5900</v>
      </c>
      <c r="C3546" t="s">
        <v>5900</v>
      </c>
      <c r="D3546" t="s">
        <v>5900</v>
      </c>
      <c r="E3546" t="s">
        <v>5900</v>
      </c>
    </row>
    <row r="3547" spans="1:5" x14ac:dyDescent="0.25">
      <c r="A3547">
        <v>47001064</v>
      </c>
      <c r="B3547" t="s">
        <v>5901</v>
      </c>
      <c r="C3547" t="s">
        <v>5901</v>
      </c>
      <c r="D3547" t="s">
        <v>5901</v>
      </c>
      <c r="E3547" t="s">
        <v>5901</v>
      </c>
    </row>
    <row r="3548" spans="1:5" x14ac:dyDescent="0.25">
      <c r="A3548">
        <v>47001065</v>
      </c>
      <c r="B3548" t="s">
        <v>5902</v>
      </c>
      <c r="C3548" t="s">
        <v>5902</v>
      </c>
      <c r="D3548" t="s">
        <v>5902</v>
      </c>
      <c r="E3548" t="s">
        <v>5902</v>
      </c>
    </row>
    <row r="3549" spans="1:5" x14ac:dyDescent="0.25">
      <c r="A3549">
        <v>47001066</v>
      </c>
      <c r="B3549" t="s">
        <v>5903</v>
      </c>
      <c r="C3549" t="s">
        <v>5904</v>
      </c>
      <c r="D3549" t="s">
        <v>5904</v>
      </c>
      <c r="E3549" t="s">
        <v>5903</v>
      </c>
    </row>
    <row r="3550" spans="1:5" x14ac:dyDescent="0.25">
      <c r="A3550">
        <v>47001067</v>
      </c>
      <c r="B3550" t="s">
        <v>5905</v>
      </c>
      <c r="C3550" t="s">
        <v>5905</v>
      </c>
      <c r="D3550" t="s">
        <v>5905</v>
      </c>
      <c r="E3550" t="s">
        <v>5905</v>
      </c>
    </row>
    <row r="3551" spans="1:5" x14ac:dyDescent="0.25">
      <c r="A3551">
        <v>47001068</v>
      </c>
      <c r="B3551" t="s">
        <v>5906</v>
      </c>
      <c r="C3551" t="s">
        <v>5907</v>
      </c>
      <c r="D3551" t="s">
        <v>5907</v>
      </c>
      <c r="E3551" t="s">
        <v>5906</v>
      </c>
    </row>
    <row r="3552" spans="1:5" x14ac:dyDescent="0.25">
      <c r="A3552">
        <v>47001069</v>
      </c>
      <c r="B3552" t="s">
        <v>5908</v>
      </c>
      <c r="C3552" t="s">
        <v>5908</v>
      </c>
      <c r="D3552" t="s">
        <v>5908</v>
      </c>
      <c r="E3552" t="s">
        <v>5908</v>
      </c>
    </row>
    <row r="3553" spans="1:5" x14ac:dyDescent="0.25">
      <c r="A3553">
        <v>47001070</v>
      </c>
      <c r="B3553" t="s">
        <v>5909</v>
      </c>
      <c r="C3553" t="s">
        <v>5909</v>
      </c>
      <c r="D3553" t="s">
        <v>5909</v>
      </c>
      <c r="E3553" t="s">
        <v>5909</v>
      </c>
    </row>
    <row r="3554" spans="1:5" x14ac:dyDescent="0.25">
      <c r="A3554">
        <v>47001071</v>
      </c>
      <c r="B3554" t="s">
        <v>5910</v>
      </c>
      <c r="C3554" t="s">
        <v>5910</v>
      </c>
      <c r="D3554" t="s">
        <v>5910</v>
      </c>
      <c r="E3554" t="s">
        <v>5910</v>
      </c>
    </row>
    <row r="3555" spans="1:5" x14ac:dyDescent="0.25">
      <c r="A3555">
        <v>47001072</v>
      </c>
      <c r="B3555" t="s">
        <v>4208</v>
      </c>
      <c r="C3555" t="s">
        <v>4208</v>
      </c>
      <c r="D3555" t="s">
        <v>4208</v>
      </c>
      <c r="E3555" t="s">
        <v>4208</v>
      </c>
    </row>
    <row r="3556" spans="1:5" x14ac:dyDescent="0.25">
      <c r="A3556">
        <v>47900001</v>
      </c>
      <c r="B3556" t="s">
        <v>5911</v>
      </c>
      <c r="C3556" t="s">
        <v>5912</v>
      </c>
      <c r="D3556" t="s">
        <v>5912</v>
      </c>
      <c r="E3556" t="s">
        <v>5911</v>
      </c>
    </row>
    <row r="3557" spans="1:5" x14ac:dyDescent="0.25">
      <c r="A3557">
        <v>47900002</v>
      </c>
      <c r="B3557" t="s">
        <v>5913</v>
      </c>
      <c r="C3557" t="s">
        <v>5913</v>
      </c>
      <c r="D3557" t="s">
        <v>5913</v>
      </c>
      <c r="E3557" t="s">
        <v>5913</v>
      </c>
    </row>
    <row r="3558" spans="1:5" x14ac:dyDescent="0.25">
      <c r="A3558">
        <v>47900003</v>
      </c>
      <c r="B3558" t="s">
        <v>5914</v>
      </c>
      <c r="C3558" t="s">
        <v>5914</v>
      </c>
      <c r="D3558" t="s">
        <v>5914</v>
      </c>
      <c r="E3558" t="s">
        <v>5914</v>
      </c>
    </row>
    <row r="3559" spans="1:5" x14ac:dyDescent="0.25">
      <c r="A3559">
        <v>48000007</v>
      </c>
      <c r="B3559" t="s">
        <v>5915</v>
      </c>
      <c r="C3559" t="s">
        <v>5916</v>
      </c>
      <c r="D3559" t="s">
        <v>5916</v>
      </c>
      <c r="E3559" t="s">
        <v>5915</v>
      </c>
    </row>
    <row r="3560" spans="1:5" x14ac:dyDescent="0.25">
      <c r="A3560">
        <v>48000021</v>
      </c>
      <c r="B3560" t="s">
        <v>5917</v>
      </c>
      <c r="C3560" t="s">
        <v>5918</v>
      </c>
      <c r="D3560" t="s">
        <v>5918</v>
      </c>
      <c r="E3560" t="s">
        <v>5917</v>
      </c>
    </row>
    <row r="3561" spans="1:5" x14ac:dyDescent="0.25">
      <c r="A3561">
        <v>48000023</v>
      </c>
      <c r="B3561" t="s">
        <v>5919</v>
      </c>
      <c r="C3561" t="s">
        <v>5920</v>
      </c>
      <c r="D3561" t="s">
        <v>5920</v>
      </c>
      <c r="E3561" t="s">
        <v>5919</v>
      </c>
    </row>
    <row r="3562" spans="1:5" x14ac:dyDescent="0.25">
      <c r="A3562">
        <v>48000024</v>
      </c>
      <c r="B3562" t="s">
        <v>5921</v>
      </c>
      <c r="C3562" t="s">
        <v>5922</v>
      </c>
      <c r="D3562" t="s">
        <v>5922</v>
      </c>
      <c r="E3562" t="s">
        <v>5921</v>
      </c>
    </row>
    <row r="3563" spans="1:5" x14ac:dyDescent="0.25">
      <c r="A3563">
        <v>48000025</v>
      </c>
      <c r="B3563" t="s">
        <v>5923</v>
      </c>
      <c r="C3563" t="s">
        <v>5924</v>
      </c>
      <c r="D3563" t="s">
        <v>5924</v>
      </c>
      <c r="E3563" t="s">
        <v>5923</v>
      </c>
    </row>
    <row r="3564" spans="1:5" x14ac:dyDescent="0.25">
      <c r="A3564">
        <v>48000042</v>
      </c>
      <c r="B3564" t="s">
        <v>5925</v>
      </c>
      <c r="C3564" t="s">
        <v>5926</v>
      </c>
      <c r="D3564" t="s">
        <v>5926</v>
      </c>
      <c r="E3564" t="s">
        <v>5925</v>
      </c>
    </row>
    <row r="3565" spans="1:5" x14ac:dyDescent="0.25">
      <c r="A3565">
        <v>48000043</v>
      </c>
      <c r="B3565" t="s">
        <v>5927</v>
      </c>
      <c r="C3565" t="s">
        <v>5928</v>
      </c>
      <c r="D3565" t="s">
        <v>5928</v>
      </c>
      <c r="E3565" t="s">
        <v>5927</v>
      </c>
    </row>
    <row r="3566" spans="1:5" x14ac:dyDescent="0.25">
      <c r="A3566">
        <v>48000044</v>
      </c>
      <c r="B3566" t="s">
        <v>5929</v>
      </c>
      <c r="C3566" t="s">
        <v>5930</v>
      </c>
      <c r="D3566" t="s">
        <v>5930</v>
      </c>
      <c r="E3566" t="s">
        <v>5929</v>
      </c>
    </row>
    <row r="3567" spans="1:5" x14ac:dyDescent="0.25">
      <c r="A3567">
        <v>48000045</v>
      </c>
      <c r="B3567" t="s">
        <v>5931</v>
      </c>
      <c r="C3567" t="s">
        <v>5932</v>
      </c>
      <c r="D3567" t="s">
        <v>5932</v>
      </c>
      <c r="E3567" t="s">
        <v>5931</v>
      </c>
    </row>
    <row r="3568" spans="1:5" x14ac:dyDescent="0.25">
      <c r="A3568">
        <v>48000046</v>
      </c>
      <c r="B3568" t="s">
        <v>5933</v>
      </c>
      <c r="C3568" t="s">
        <v>5934</v>
      </c>
      <c r="D3568" t="s">
        <v>5934</v>
      </c>
      <c r="E3568" t="s">
        <v>5933</v>
      </c>
    </row>
    <row r="3569" spans="1:5" x14ac:dyDescent="0.25">
      <c r="A3569">
        <v>48000049</v>
      </c>
      <c r="B3569" t="s">
        <v>5935</v>
      </c>
      <c r="C3569" t="s">
        <v>5936</v>
      </c>
      <c r="D3569" t="s">
        <v>5936</v>
      </c>
      <c r="E3569" t="s">
        <v>5935</v>
      </c>
    </row>
    <row r="3570" spans="1:5" x14ac:dyDescent="0.25">
      <c r="A3570">
        <v>48000050</v>
      </c>
      <c r="B3570" t="s">
        <v>5937</v>
      </c>
      <c r="C3570" t="s">
        <v>5938</v>
      </c>
      <c r="D3570" t="s">
        <v>5938</v>
      </c>
      <c r="E3570" t="s">
        <v>5937</v>
      </c>
    </row>
    <row r="3571" spans="1:5" x14ac:dyDescent="0.25">
      <c r="A3571">
        <v>48000051</v>
      </c>
      <c r="B3571" t="s">
        <v>5939</v>
      </c>
      <c r="C3571" t="s">
        <v>5940</v>
      </c>
      <c r="D3571" t="s">
        <v>5940</v>
      </c>
      <c r="E3571" t="s">
        <v>5939</v>
      </c>
    </row>
    <row r="3572" spans="1:5" x14ac:dyDescent="0.25">
      <c r="A3572">
        <v>48000052</v>
      </c>
      <c r="B3572" t="s">
        <v>5941</v>
      </c>
      <c r="C3572" t="s">
        <v>5942</v>
      </c>
      <c r="D3572" t="s">
        <v>5942</v>
      </c>
      <c r="E3572" t="s">
        <v>5941</v>
      </c>
    </row>
    <row r="3573" spans="1:5" x14ac:dyDescent="0.25">
      <c r="A3573">
        <v>48000054</v>
      </c>
      <c r="B3573" t="s">
        <v>5943</v>
      </c>
      <c r="C3573" t="s">
        <v>5944</v>
      </c>
      <c r="D3573" t="s">
        <v>5944</v>
      </c>
      <c r="E3573" t="s">
        <v>5943</v>
      </c>
    </row>
    <row r="3574" spans="1:5" x14ac:dyDescent="0.25">
      <c r="A3574">
        <v>48000055</v>
      </c>
      <c r="B3574" t="s">
        <v>5945</v>
      </c>
      <c r="C3574" t="s">
        <v>5946</v>
      </c>
      <c r="D3574" t="s">
        <v>5946</v>
      </c>
      <c r="E3574" t="s">
        <v>5945</v>
      </c>
    </row>
    <row r="3575" spans="1:5" x14ac:dyDescent="0.25">
      <c r="A3575">
        <v>48000056</v>
      </c>
      <c r="B3575" t="s">
        <v>5947</v>
      </c>
      <c r="C3575" t="s">
        <v>5948</v>
      </c>
      <c r="D3575" t="s">
        <v>5948</v>
      </c>
      <c r="E3575" t="s">
        <v>5947</v>
      </c>
    </row>
    <row r="3576" spans="1:5" x14ac:dyDescent="0.25">
      <c r="A3576">
        <v>48000057</v>
      </c>
      <c r="B3576" t="s">
        <v>5949</v>
      </c>
      <c r="C3576" t="s">
        <v>5946</v>
      </c>
      <c r="D3576" t="s">
        <v>5946</v>
      </c>
      <c r="E3576" t="s">
        <v>5949</v>
      </c>
    </row>
    <row r="3577" spans="1:5" x14ac:dyDescent="0.25">
      <c r="A3577">
        <v>48000058</v>
      </c>
      <c r="B3577" t="s">
        <v>5950</v>
      </c>
      <c r="C3577" t="s">
        <v>5948</v>
      </c>
      <c r="D3577" t="s">
        <v>5948</v>
      </c>
      <c r="E3577" t="s">
        <v>5950</v>
      </c>
    </row>
    <row r="3578" spans="1:5" x14ac:dyDescent="0.25">
      <c r="A3578">
        <v>48000060</v>
      </c>
      <c r="B3578" t="s">
        <v>5951</v>
      </c>
      <c r="C3578" t="s">
        <v>5942</v>
      </c>
      <c r="D3578" t="s">
        <v>5942</v>
      </c>
      <c r="E3578" t="s">
        <v>5951</v>
      </c>
    </row>
    <row r="3579" spans="1:5" x14ac:dyDescent="0.25">
      <c r="A3579">
        <v>48000061</v>
      </c>
      <c r="B3579" t="s">
        <v>5952</v>
      </c>
      <c r="C3579" t="s">
        <v>5953</v>
      </c>
      <c r="D3579" t="s">
        <v>5953</v>
      </c>
      <c r="E3579" t="s">
        <v>5952</v>
      </c>
    </row>
    <row r="3580" spans="1:5" x14ac:dyDescent="0.25">
      <c r="A3580">
        <v>48000063</v>
      </c>
      <c r="B3580" t="s">
        <v>5954</v>
      </c>
      <c r="C3580" t="s">
        <v>5942</v>
      </c>
      <c r="D3580" t="s">
        <v>5942</v>
      </c>
      <c r="E3580" t="s">
        <v>5954</v>
      </c>
    </row>
    <row r="3581" spans="1:5" x14ac:dyDescent="0.25">
      <c r="A3581">
        <v>48000064</v>
      </c>
      <c r="B3581" t="s">
        <v>5955</v>
      </c>
      <c r="C3581" t="s">
        <v>5944</v>
      </c>
      <c r="D3581" t="s">
        <v>5944</v>
      </c>
      <c r="E3581" t="s">
        <v>5955</v>
      </c>
    </row>
    <row r="3582" spans="1:5" x14ac:dyDescent="0.25">
      <c r="A3582">
        <v>48000066</v>
      </c>
      <c r="B3582" t="s">
        <v>5956</v>
      </c>
      <c r="C3582" t="s">
        <v>5942</v>
      </c>
      <c r="D3582" t="s">
        <v>5942</v>
      </c>
      <c r="E3582" t="s">
        <v>5956</v>
      </c>
    </row>
    <row r="3583" spans="1:5" x14ac:dyDescent="0.25">
      <c r="A3583">
        <v>48000067</v>
      </c>
      <c r="B3583" t="s">
        <v>5957</v>
      </c>
      <c r="C3583" t="s">
        <v>5944</v>
      </c>
      <c r="D3583" t="s">
        <v>5944</v>
      </c>
      <c r="E3583" t="s">
        <v>5957</v>
      </c>
    </row>
    <row r="3584" spans="1:5" x14ac:dyDescent="0.25">
      <c r="A3584">
        <v>48000068</v>
      </c>
      <c r="B3584" t="s">
        <v>5958</v>
      </c>
      <c r="C3584" t="s">
        <v>5959</v>
      </c>
      <c r="D3584" t="s">
        <v>5959</v>
      </c>
      <c r="E3584" t="s">
        <v>5958</v>
      </c>
    </row>
    <row r="3585" spans="1:5" x14ac:dyDescent="0.25">
      <c r="A3585">
        <v>48000069</v>
      </c>
      <c r="B3585" t="s">
        <v>5960</v>
      </c>
      <c r="C3585" t="s">
        <v>5961</v>
      </c>
      <c r="D3585" t="s">
        <v>5961</v>
      </c>
      <c r="E3585" t="s">
        <v>5960</v>
      </c>
    </row>
    <row r="3586" spans="1:5" x14ac:dyDescent="0.25">
      <c r="A3586">
        <v>48000071</v>
      </c>
      <c r="B3586" t="s">
        <v>5962</v>
      </c>
      <c r="C3586" t="s">
        <v>5963</v>
      </c>
      <c r="D3586" t="s">
        <v>5963</v>
      </c>
      <c r="E3586" t="s">
        <v>5962</v>
      </c>
    </row>
    <row r="3587" spans="1:5" x14ac:dyDescent="0.25">
      <c r="A3587">
        <v>48000072</v>
      </c>
      <c r="B3587" t="s">
        <v>5964</v>
      </c>
      <c r="C3587" t="s">
        <v>5961</v>
      </c>
      <c r="D3587" t="s">
        <v>5961</v>
      </c>
      <c r="E3587" t="s">
        <v>5964</v>
      </c>
    </row>
    <row r="3588" spans="1:5" x14ac:dyDescent="0.25">
      <c r="A3588">
        <v>48000073</v>
      </c>
      <c r="B3588" t="s">
        <v>5965</v>
      </c>
      <c r="C3588" t="s">
        <v>5963</v>
      </c>
      <c r="D3588" t="s">
        <v>5963</v>
      </c>
      <c r="E3588" t="s">
        <v>5965</v>
      </c>
    </row>
    <row r="3589" spans="1:5" x14ac:dyDescent="0.25">
      <c r="A3589">
        <v>48000074</v>
      </c>
      <c r="B3589" t="s">
        <v>5966</v>
      </c>
      <c r="C3589" t="s">
        <v>5961</v>
      </c>
      <c r="D3589" t="s">
        <v>5961</v>
      </c>
      <c r="E3589" t="s">
        <v>5966</v>
      </c>
    </row>
    <row r="3590" spans="1:5" x14ac:dyDescent="0.25">
      <c r="A3590">
        <v>48000076</v>
      </c>
      <c r="B3590" t="s">
        <v>5967</v>
      </c>
      <c r="C3590" t="s">
        <v>5942</v>
      </c>
      <c r="D3590" t="s">
        <v>5942</v>
      </c>
      <c r="E3590" t="s">
        <v>5967</v>
      </c>
    </row>
    <row r="3591" spans="1:5" x14ac:dyDescent="0.25">
      <c r="A3591">
        <v>48000077</v>
      </c>
      <c r="B3591" t="s">
        <v>5968</v>
      </c>
      <c r="C3591" t="s">
        <v>5944</v>
      </c>
      <c r="D3591" t="s">
        <v>5944</v>
      </c>
      <c r="E3591" t="s">
        <v>5968</v>
      </c>
    </row>
    <row r="3592" spans="1:5" x14ac:dyDescent="0.25">
      <c r="A3592">
        <v>48000078</v>
      </c>
      <c r="B3592" t="s">
        <v>5969</v>
      </c>
      <c r="C3592" t="s">
        <v>5970</v>
      </c>
      <c r="D3592" t="s">
        <v>5970</v>
      </c>
      <c r="E3592" t="s">
        <v>5969</v>
      </c>
    </row>
    <row r="3593" spans="1:5" x14ac:dyDescent="0.25">
      <c r="A3593">
        <v>48000079</v>
      </c>
      <c r="B3593" t="s">
        <v>5971</v>
      </c>
      <c r="C3593" t="s">
        <v>5972</v>
      </c>
      <c r="D3593" t="s">
        <v>5972</v>
      </c>
      <c r="E3593" t="s">
        <v>5971</v>
      </c>
    </row>
    <row r="3594" spans="1:5" x14ac:dyDescent="0.25">
      <c r="A3594">
        <v>48000080</v>
      </c>
      <c r="B3594" t="s">
        <v>5973</v>
      </c>
      <c r="C3594" t="s">
        <v>5942</v>
      </c>
      <c r="D3594" t="s">
        <v>5942</v>
      </c>
      <c r="E3594" t="s">
        <v>5973</v>
      </c>
    </row>
    <row r="3595" spans="1:5" x14ac:dyDescent="0.25">
      <c r="A3595">
        <v>48000082</v>
      </c>
      <c r="B3595" t="s">
        <v>5974</v>
      </c>
      <c r="C3595" t="s">
        <v>5944</v>
      </c>
      <c r="D3595" t="s">
        <v>5944</v>
      </c>
      <c r="E3595" t="s">
        <v>5974</v>
      </c>
    </row>
    <row r="3596" spans="1:5" x14ac:dyDescent="0.25">
      <c r="A3596">
        <v>48000089</v>
      </c>
      <c r="B3596" t="s">
        <v>5975</v>
      </c>
      <c r="C3596" t="s">
        <v>5976</v>
      </c>
      <c r="D3596" t="s">
        <v>5976</v>
      </c>
      <c r="E3596" t="s">
        <v>5975</v>
      </c>
    </row>
    <row r="3597" spans="1:5" x14ac:dyDescent="0.25">
      <c r="A3597">
        <v>48000090</v>
      </c>
      <c r="B3597" t="s">
        <v>5977</v>
      </c>
      <c r="C3597" t="s">
        <v>5978</v>
      </c>
      <c r="D3597" t="s">
        <v>5978</v>
      </c>
      <c r="E3597" t="s">
        <v>5977</v>
      </c>
    </row>
    <row r="3598" spans="1:5" x14ac:dyDescent="0.25">
      <c r="A3598">
        <v>48000091</v>
      </c>
      <c r="B3598" t="s">
        <v>5979</v>
      </c>
      <c r="C3598" t="s">
        <v>5980</v>
      </c>
      <c r="D3598" t="s">
        <v>5980</v>
      </c>
      <c r="E3598" t="s">
        <v>5979</v>
      </c>
    </row>
    <row r="3599" spans="1:5" x14ac:dyDescent="0.25">
      <c r="A3599">
        <v>48000092</v>
      </c>
      <c r="B3599" t="s">
        <v>5981</v>
      </c>
      <c r="C3599" t="s">
        <v>5982</v>
      </c>
      <c r="D3599" t="s">
        <v>5982</v>
      </c>
      <c r="E3599" t="s">
        <v>5981</v>
      </c>
    </row>
    <row r="3600" spans="1:5" x14ac:dyDescent="0.25">
      <c r="A3600">
        <v>48000093</v>
      </c>
      <c r="B3600" t="s">
        <v>5983</v>
      </c>
      <c r="C3600" t="s">
        <v>5984</v>
      </c>
      <c r="D3600" t="s">
        <v>5984</v>
      </c>
      <c r="E3600" t="s">
        <v>5983</v>
      </c>
    </row>
    <row r="3601" spans="1:5" x14ac:dyDescent="0.25">
      <c r="A3601">
        <v>48000094</v>
      </c>
      <c r="B3601" t="s">
        <v>5985</v>
      </c>
      <c r="C3601" t="s">
        <v>5986</v>
      </c>
      <c r="D3601" t="s">
        <v>5986</v>
      </c>
      <c r="E3601" t="s">
        <v>5985</v>
      </c>
    </row>
    <row r="3602" spans="1:5" x14ac:dyDescent="0.25">
      <c r="A3602">
        <v>48000095</v>
      </c>
      <c r="B3602" t="s">
        <v>5987</v>
      </c>
      <c r="C3602" t="s">
        <v>5986</v>
      </c>
      <c r="D3602" t="s">
        <v>5986</v>
      </c>
      <c r="E3602" t="s">
        <v>5987</v>
      </c>
    </row>
    <row r="3603" spans="1:5" x14ac:dyDescent="0.25">
      <c r="A3603">
        <v>48000105</v>
      </c>
      <c r="B3603" t="s">
        <v>5988</v>
      </c>
      <c r="C3603" t="s">
        <v>5989</v>
      </c>
      <c r="D3603" t="s">
        <v>5989</v>
      </c>
      <c r="E3603" t="s">
        <v>5988</v>
      </c>
    </row>
    <row r="3604" spans="1:5" x14ac:dyDescent="0.25">
      <c r="A3604">
        <v>48000107</v>
      </c>
      <c r="B3604" t="s">
        <v>5990</v>
      </c>
      <c r="C3604" t="s">
        <v>5990</v>
      </c>
      <c r="D3604" t="s">
        <v>5990</v>
      </c>
      <c r="E3604" t="s">
        <v>5990</v>
      </c>
    </row>
    <row r="3605" spans="1:5" x14ac:dyDescent="0.25">
      <c r="A3605">
        <v>48000110</v>
      </c>
      <c r="B3605" t="s">
        <v>5991</v>
      </c>
      <c r="C3605" t="s">
        <v>5992</v>
      </c>
      <c r="D3605" t="s">
        <v>5992</v>
      </c>
      <c r="E3605" t="s">
        <v>5991</v>
      </c>
    </row>
    <row r="3606" spans="1:5" x14ac:dyDescent="0.25">
      <c r="A3606">
        <v>48000111</v>
      </c>
      <c r="B3606" t="s">
        <v>5993</v>
      </c>
      <c r="C3606" t="s">
        <v>5994</v>
      </c>
      <c r="D3606" t="s">
        <v>5994</v>
      </c>
      <c r="E3606" t="s">
        <v>5993</v>
      </c>
    </row>
    <row r="3607" spans="1:5" x14ac:dyDescent="0.25">
      <c r="A3607">
        <v>48000112</v>
      </c>
      <c r="B3607" t="s">
        <v>5995</v>
      </c>
      <c r="C3607" t="s">
        <v>5996</v>
      </c>
      <c r="D3607" t="s">
        <v>5996</v>
      </c>
      <c r="E3607" t="s">
        <v>5995</v>
      </c>
    </row>
    <row r="3608" spans="1:5" x14ac:dyDescent="0.25">
      <c r="A3608">
        <v>48000113</v>
      </c>
      <c r="B3608" t="s">
        <v>5997</v>
      </c>
      <c r="C3608" t="s">
        <v>5998</v>
      </c>
      <c r="D3608" t="s">
        <v>5998</v>
      </c>
      <c r="E3608" t="s">
        <v>5997</v>
      </c>
    </row>
    <row r="3609" spans="1:5" x14ac:dyDescent="0.25">
      <c r="A3609">
        <v>48000114</v>
      </c>
      <c r="B3609" t="s">
        <v>5999</v>
      </c>
      <c r="C3609" t="s">
        <v>6000</v>
      </c>
      <c r="D3609" t="s">
        <v>6000</v>
      </c>
      <c r="E3609" t="s">
        <v>5999</v>
      </c>
    </row>
    <row r="3610" spans="1:5" x14ac:dyDescent="0.25">
      <c r="A3610">
        <v>48000115</v>
      </c>
      <c r="B3610" t="s">
        <v>6001</v>
      </c>
      <c r="C3610" t="s">
        <v>6002</v>
      </c>
      <c r="D3610" t="s">
        <v>6002</v>
      </c>
      <c r="E3610" t="s">
        <v>6001</v>
      </c>
    </row>
    <row r="3611" spans="1:5" x14ac:dyDescent="0.25">
      <c r="A3611">
        <v>48000116</v>
      </c>
      <c r="B3611" t="s">
        <v>6003</v>
      </c>
      <c r="C3611" t="s">
        <v>6004</v>
      </c>
      <c r="D3611" t="s">
        <v>6004</v>
      </c>
      <c r="E3611" t="s">
        <v>6003</v>
      </c>
    </row>
    <row r="3612" spans="1:5" x14ac:dyDescent="0.25">
      <c r="A3612">
        <v>48000117</v>
      </c>
      <c r="B3612" t="s">
        <v>6005</v>
      </c>
      <c r="C3612" t="s">
        <v>6006</v>
      </c>
      <c r="D3612" t="s">
        <v>6006</v>
      </c>
      <c r="E3612" t="s">
        <v>6005</v>
      </c>
    </row>
    <row r="3613" spans="1:5" x14ac:dyDescent="0.25">
      <c r="A3613">
        <v>48000118</v>
      </c>
      <c r="B3613" t="s">
        <v>6007</v>
      </c>
      <c r="C3613" t="s">
        <v>6008</v>
      </c>
      <c r="D3613" t="s">
        <v>6008</v>
      </c>
      <c r="E3613" t="s">
        <v>6007</v>
      </c>
    </row>
    <row r="3614" spans="1:5" x14ac:dyDescent="0.25">
      <c r="A3614">
        <v>48000123</v>
      </c>
      <c r="B3614" t="s">
        <v>6009</v>
      </c>
      <c r="C3614" t="s">
        <v>6010</v>
      </c>
      <c r="D3614" t="s">
        <v>6010</v>
      </c>
      <c r="E3614" t="s">
        <v>6009</v>
      </c>
    </row>
    <row r="3615" spans="1:5" x14ac:dyDescent="0.25">
      <c r="A3615">
        <v>48000124</v>
      </c>
      <c r="B3615" t="s">
        <v>6011</v>
      </c>
      <c r="C3615" t="s">
        <v>6012</v>
      </c>
      <c r="D3615" t="s">
        <v>6012</v>
      </c>
      <c r="E3615" t="s">
        <v>6011</v>
      </c>
    </row>
    <row r="3616" spans="1:5" x14ac:dyDescent="0.25">
      <c r="A3616">
        <v>48000125</v>
      </c>
      <c r="B3616" t="s">
        <v>6013</v>
      </c>
      <c r="C3616" t="s">
        <v>6014</v>
      </c>
      <c r="D3616" t="s">
        <v>6014</v>
      </c>
      <c r="E3616" t="s">
        <v>6013</v>
      </c>
    </row>
    <row r="3617" spans="1:5" x14ac:dyDescent="0.25">
      <c r="A3617">
        <v>48000126</v>
      </c>
      <c r="B3617" t="s">
        <v>6015</v>
      </c>
      <c r="C3617" t="s">
        <v>6015</v>
      </c>
      <c r="D3617" t="s">
        <v>6015</v>
      </c>
      <c r="E3617" t="s">
        <v>6015</v>
      </c>
    </row>
    <row r="3618" spans="1:5" x14ac:dyDescent="0.25">
      <c r="A3618">
        <v>48000127</v>
      </c>
      <c r="B3618" t="s">
        <v>6016</v>
      </c>
      <c r="C3618" t="s">
        <v>6016</v>
      </c>
      <c r="D3618" t="s">
        <v>6016</v>
      </c>
      <c r="E3618" t="s">
        <v>6016</v>
      </c>
    </row>
    <row r="3619" spans="1:5" x14ac:dyDescent="0.25">
      <c r="A3619">
        <v>48000128</v>
      </c>
      <c r="B3619" t="s">
        <v>6017</v>
      </c>
      <c r="C3619" t="s">
        <v>6017</v>
      </c>
      <c r="D3619" t="s">
        <v>6017</v>
      </c>
      <c r="E3619" t="s">
        <v>6017</v>
      </c>
    </row>
    <row r="3620" spans="1:5" x14ac:dyDescent="0.25">
      <c r="A3620">
        <v>48000129</v>
      </c>
      <c r="B3620" t="s">
        <v>6018</v>
      </c>
      <c r="C3620" t="s">
        <v>6019</v>
      </c>
      <c r="D3620" t="s">
        <v>6019</v>
      </c>
      <c r="E3620" t="s">
        <v>6018</v>
      </c>
    </row>
    <row r="3621" spans="1:5" x14ac:dyDescent="0.25">
      <c r="A3621">
        <v>48000130</v>
      </c>
      <c r="B3621" t="s">
        <v>6020</v>
      </c>
      <c r="C3621" t="s">
        <v>6021</v>
      </c>
      <c r="D3621" t="s">
        <v>6021</v>
      </c>
      <c r="E3621" t="s">
        <v>6020</v>
      </c>
    </row>
    <row r="3622" spans="1:5" x14ac:dyDescent="0.25">
      <c r="A3622">
        <v>48000131</v>
      </c>
      <c r="B3622" t="s">
        <v>6022</v>
      </c>
      <c r="C3622" t="s">
        <v>6023</v>
      </c>
      <c r="D3622" t="s">
        <v>6023</v>
      </c>
      <c r="E3622" t="s">
        <v>6022</v>
      </c>
    </row>
    <row r="3623" spans="1:5" x14ac:dyDescent="0.25">
      <c r="A3623">
        <v>48000132</v>
      </c>
      <c r="B3623" t="s">
        <v>6024</v>
      </c>
      <c r="C3623" t="s">
        <v>6025</v>
      </c>
      <c r="D3623" t="s">
        <v>6025</v>
      </c>
      <c r="E3623" t="s">
        <v>6024</v>
      </c>
    </row>
    <row r="3624" spans="1:5" x14ac:dyDescent="0.25">
      <c r="A3624">
        <v>48000133</v>
      </c>
      <c r="B3624" t="s">
        <v>6026</v>
      </c>
      <c r="C3624" t="s">
        <v>6027</v>
      </c>
      <c r="D3624" t="s">
        <v>6027</v>
      </c>
      <c r="E3624" t="s">
        <v>6026</v>
      </c>
    </row>
    <row r="3625" spans="1:5" x14ac:dyDescent="0.25">
      <c r="A3625">
        <v>48000134</v>
      </c>
      <c r="B3625" t="s">
        <v>6028</v>
      </c>
      <c r="C3625" t="s">
        <v>6029</v>
      </c>
      <c r="D3625" t="s">
        <v>6029</v>
      </c>
      <c r="E3625" t="s">
        <v>6028</v>
      </c>
    </row>
    <row r="3626" spans="1:5" x14ac:dyDescent="0.25">
      <c r="A3626">
        <v>48000135</v>
      </c>
      <c r="B3626" t="s">
        <v>6030</v>
      </c>
      <c r="C3626" t="s">
        <v>6031</v>
      </c>
      <c r="D3626" t="s">
        <v>6031</v>
      </c>
      <c r="E3626" t="s">
        <v>6030</v>
      </c>
    </row>
    <row r="3627" spans="1:5" x14ac:dyDescent="0.25">
      <c r="A3627">
        <v>48000136</v>
      </c>
      <c r="B3627" t="s">
        <v>6032</v>
      </c>
      <c r="C3627" t="s">
        <v>6032</v>
      </c>
      <c r="D3627" t="s">
        <v>6032</v>
      </c>
      <c r="E3627" t="s">
        <v>6032</v>
      </c>
    </row>
    <row r="3628" spans="1:5" x14ac:dyDescent="0.25">
      <c r="A3628">
        <v>48000137</v>
      </c>
      <c r="B3628" t="s">
        <v>6033</v>
      </c>
      <c r="C3628" t="s">
        <v>6034</v>
      </c>
      <c r="D3628" t="s">
        <v>6034</v>
      </c>
      <c r="E3628" t="s">
        <v>6033</v>
      </c>
    </row>
    <row r="3629" spans="1:5" x14ac:dyDescent="0.25">
      <c r="A3629">
        <v>48000143</v>
      </c>
      <c r="B3629" t="s">
        <v>6035</v>
      </c>
      <c r="C3629" t="s">
        <v>6036</v>
      </c>
      <c r="D3629" t="s">
        <v>6036</v>
      </c>
      <c r="E3629" t="s">
        <v>6035</v>
      </c>
    </row>
    <row r="3630" spans="1:5" x14ac:dyDescent="0.25">
      <c r="A3630">
        <v>48000150</v>
      </c>
      <c r="B3630" t="s">
        <v>6037</v>
      </c>
      <c r="C3630" t="s">
        <v>6038</v>
      </c>
      <c r="D3630" t="s">
        <v>6038</v>
      </c>
      <c r="E3630" t="s">
        <v>6037</v>
      </c>
    </row>
    <row r="3631" spans="1:5" x14ac:dyDescent="0.25">
      <c r="A3631">
        <v>48000152</v>
      </c>
      <c r="B3631" t="s">
        <v>6039</v>
      </c>
      <c r="C3631" t="s">
        <v>6040</v>
      </c>
      <c r="D3631" t="s">
        <v>6040</v>
      </c>
      <c r="E3631" t="s">
        <v>6039</v>
      </c>
    </row>
    <row r="3632" spans="1:5" x14ac:dyDescent="0.25">
      <c r="A3632">
        <v>48000161</v>
      </c>
      <c r="B3632" t="s">
        <v>6041</v>
      </c>
      <c r="C3632" t="s">
        <v>6042</v>
      </c>
      <c r="D3632" t="s">
        <v>6042</v>
      </c>
      <c r="E3632" t="s">
        <v>6041</v>
      </c>
    </row>
    <row r="3633" spans="1:5" x14ac:dyDescent="0.25">
      <c r="A3633">
        <v>48000166</v>
      </c>
      <c r="B3633" t="s">
        <v>6043</v>
      </c>
      <c r="C3633" t="s">
        <v>6044</v>
      </c>
      <c r="D3633" t="s">
        <v>6044</v>
      </c>
      <c r="E3633" t="s">
        <v>6043</v>
      </c>
    </row>
    <row r="3634" spans="1:5" x14ac:dyDescent="0.25">
      <c r="A3634">
        <v>48000170</v>
      </c>
      <c r="B3634" t="s">
        <v>6045</v>
      </c>
      <c r="C3634" t="s">
        <v>6046</v>
      </c>
      <c r="D3634" t="s">
        <v>6046</v>
      </c>
      <c r="E3634" t="s">
        <v>6045</v>
      </c>
    </row>
    <row r="3635" spans="1:5" x14ac:dyDescent="0.25">
      <c r="A3635">
        <v>48000172</v>
      </c>
      <c r="B3635" t="s">
        <v>6047</v>
      </c>
      <c r="C3635" t="s">
        <v>6048</v>
      </c>
      <c r="D3635" t="s">
        <v>6048</v>
      </c>
      <c r="E3635" t="s">
        <v>6047</v>
      </c>
    </row>
    <row r="3636" spans="1:5" x14ac:dyDescent="0.25">
      <c r="A3636">
        <v>48000174</v>
      </c>
      <c r="B3636" t="s">
        <v>6049</v>
      </c>
      <c r="C3636" t="s">
        <v>6050</v>
      </c>
      <c r="D3636" t="s">
        <v>6050</v>
      </c>
      <c r="E3636" t="s">
        <v>6049</v>
      </c>
    </row>
    <row r="3637" spans="1:5" x14ac:dyDescent="0.25">
      <c r="A3637">
        <v>48000177</v>
      </c>
      <c r="B3637" t="s">
        <v>6051</v>
      </c>
      <c r="C3637" t="s">
        <v>6052</v>
      </c>
      <c r="D3637" t="s">
        <v>6052</v>
      </c>
      <c r="E3637" t="s">
        <v>6051</v>
      </c>
    </row>
    <row r="3638" spans="1:5" x14ac:dyDescent="0.25">
      <c r="A3638">
        <v>48000178</v>
      </c>
      <c r="B3638" t="s">
        <v>6053</v>
      </c>
      <c r="C3638" t="s">
        <v>6054</v>
      </c>
      <c r="D3638" t="s">
        <v>6054</v>
      </c>
      <c r="E3638" t="s">
        <v>6053</v>
      </c>
    </row>
    <row r="3639" spans="1:5" x14ac:dyDescent="0.25">
      <c r="A3639">
        <v>48000182</v>
      </c>
      <c r="B3639" t="s">
        <v>6055</v>
      </c>
      <c r="C3639" t="s">
        <v>6056</v>
      </c>
      <c r="D3639" t="s">
        <v>6056</v>
      </c>
      <c r="E3639" t="s">
        <v>6055</v>
      </c>
    </row>
    <row r="3640" spans="1:5" x14ac:dyDescent="0.25">
      <c r="A3640">
        <v>48000193</v>
      </c>
      <c r="B3640" t="s">
        <v>6057</v>
      </c>
      <c r="C3640" t="s">
        <v>6058</v>
      </c>
      <c r="D3640" t="s">
        <v>6058</v>
      </c>
      <c r="E3640" t="s">
        <v>6057</v>
      </c>
    </row>
    <row r="3641" spans="1:5" x14ac:dyDescent="0.25">
      <c r="A3641">
        <v>48000194</v>
      </c>
      <c r="B3641" t="s">
        <v>6059</v>
      </c>
      <c r="C3641" t="s">
        <v>6060</v>
      </c>
      <c r="D3641" t="s">
        <v>6060</v>
      </c>
      <c r="E3641" t="s">
        <v>6059</v>
      </c>
    </row>
    <row r="3642" spans="1:5" x14ac:dyDescent="0.25">
      <c r="A3642">
        <v>48000195</v>
      </c>
      <c r="B3642" t="s">
        <v>6061</v>
      </c>
      <c r="C3642" t="s">
        <v>6062</v>
      </c>
      <c r="D3642" t="s">
        <v>6062</v>
      </c>
      <c r="E3642" t="s">
        <v>6061</v>
      </c>
    </row>
    <row r="3643" spans="1:5" x14ac:dyDescent="0.25">
      <c r="A3643">
        <v>48000196</v>
      </c>
      <c r="B3643" t="s">
        <v>6063</v>
      </c>
      <c r="C3643" t="s">
        <v>6064</v>
      </c>
      <c r="D3643" t="s">
        <v>6064</v>
      </c>
      <c r="E3643" t="s">
        <v>6063</v>
      </c>
    </row>
    <row r="3644" spans="1:5" x14ac:dyDescent="0.25">
      <c r="A3644">
        <v>48000197</v>
      </c>
      <c r="B3644" t="s">
        <v>6065</v>
      </c>
      <c r="C3644" t="s">
        <v>6066</v>
      </c>
      <c r="D3644" t="s">
        <v>6066</v>
      </c>
      <c r="E3644" t="s">
        <v>6065</v>
      </c>
    </row>
    <row r="3645" spans="1:5" x14ac:dyDescent="0.25">
      <c r="A3645">
        <v>48000198</v>
      </c>
      <c r="B3645" t="s">
        <v>6067</v>
      </c>
      <c r="C3645" t="s">
        <v>6068</v>
      </c>
      <c r="D3645" t="s">
        <v>6068</v>
      </c>
      <c r="E3645" t="s">
        <v>6067</v>
      </c>
    </row>
    <row r="3646" spans="1:5" x14ac:dyDescent="0.25">
      <c r="A3646">
        <v>48000199</v>
      </c>
      <c r="B3646" t="s">
        <v>6069</v>
      </c>
      <c r="C3646" t="s">
        <v>6070</v>
      </c>
      <c r="D3646" t="s">
        <v>6070</v>
      </c>
      <c r="E3646" t="s">
        <v>6069</v>
      </c>
    </row>
    <row r="3647" spans="1:5" x14ac:dyDescent="0.25">
      <c r="A3647">
        <v>48000200</v>
      </c>
      <c r="B3647" t="s">
        <v>6071</v>
      </c>
      <c r="C3647" t="s">
        <v>6072</v>
      </c>
      <c r="D3647" t="s">
        <v>6072</v>
      </c>
      <c r="E3647" t="s">
        <v>6071</v>
      </c>
    </row>
    <row r="3648" spans="1:5" x14ac:dyDescent="0.25">
      <c r="A3648">
        <v>48000203</v>
      </c>
      <c r="B3648" t="s">
        <v>6073</v>
      </c>
      <c r="C3648" t="s">
        <v>6074</v>
      </c>
      <c r="D3648" t="s">
        <v>6074</v>
      </c>
      <c r="E3648" t="s">
        <v>6073</v>
      </c>
    </row>
    <row r="3649" spans="1:5" x14ac:dyDescent="0.25">
      <c r="A3649">
        <v>48000209</v>
      </c>
      <c r="B3649" t="s">
        <v>6075</v>
      </c>
      <c r="C3649" t="s">
        <v>6076</v>
      </c>
      <c r="D3649" t="s">
        <v>6076</v>
      </c>
      <c r="E3649" t="s">
        <v>6075</v>
      </c>
    </row>
    <row r="3650" spans="1:5" x14ac:dyDescent="0.25">
      <c r="A3650">
        <v>48000210</v>
      </c>
      <c r="B3650" t="s">
        <v>6077</v>
      </c>
      <c r="C3650" t="s">
        <v>6078</v>
      </c>
      <c r="D3650" t="s">
        <v>6078</v>
      </c>
      <c r="E3650" t="s">
        <v>6077</v>
      </c>
    </row>
    <row r="3651" spans="1:5" x14ac:dyDescent="0.25">
      <c r="A3651">
        <v>48000212</v>
      </c>
      <c r="B3651" t="s">
        <v>6079</v>
      </c>
      <c r="C3651" t="s">
        <v>6080</v>
      </c>
      <c r="D3651" t="s">
        <v>6080</v>
      </c>
      <c r="E3651" t="s">
        <v>6079</v>
      </c>
    </row>
    <row r="3652" spans="1:5" x14ac:dyDescent="0.25">
      <c r="A3652">
        <v>48000219</v>
      </c>
      <c r="B3652" t="s">
        <v>6081</v>
      </c>
      <c r="C3652" t="s">
        <v>6082</v>
      </c>
      <c r="D3652" t="s">
        <v>6082</v>
      </c>
      <c r="E3652" t="s">
        <v>6081</v>
      </c>
    </row>
    <row r="3653" spans="1:5" x14ac:dyDescent="0.25">
      <c r="A3653">
        <v>48000220</v>
      </c>
      <c r="B3653" t="s">
        <v>6083</v>
      </c>
      <c r="C3653" t="s">
        <v>6084</v>
      </c>
      <c r="D3653" t="s">
        <v>6084</v>
      </c>
      <c r="E3653" t="s">
        <v>6083</v>
      </c>
    </row>
    <row r="3654" spans="1:5" x14ac:dyDescent="0.25">
      <c r="A3654">
        <v>48000224</v>
      </c>
      <c r="B3654" t="s">
        <v>6085</v>
      </c>
      <c r="C3654" t="s">
        <v>6086</v>
      </c>
      <c r="D3654" t="s">
        <v>6086</v>
      </c>
      <c r="E3654" t="s">
        <v>6085</v>
      </c>
    </row>
    <row r="3655" spans="1:5" x14ac:dyDescent="0.25">
      <c r="A3655">
        <v>48000225</v>
      </c>
      <c r="B3655" t="s">
        <v>6087</v>
      </c>
      <c r="C3655" t="s">
        <v>6088</v>
      </c>
      <c r="D3655" t="s">
        <v>6088</v>
      </c>
      <c r="E3655" t="s">
        <v>6087</v>
      </c>
    </row>
    <row r="3656" spans="1:5" x14ac:dyDescent="0.25">
      <c r="A3656">
        <v>48000226</v>
      </c>
      <c r="B3656" t="s">
        <v>6089</v>
      </c>
      <c r="C3656" t="s">
        <v>6089</v>
      </c>
      <c r="D3656" t="s">
        <v>6089</v>
      </c>
      <c r="E3656" t="s">
        <v>6089</v>
      </c>
    </row>
    <row r="3657" spans="1:5" x14ac:dyDescent="0.25">
      <c r="A3657">
        <v>48000227</v>
      </c>
      <c r="B3657" t="s">
        <v>6090</v>
      </c>
      <c r="C3657" t="s">
        <v>6090</v>
      </c>
      <c r="D3657" t="s">
        <v>6090</v>
      </c>
      <c r="E3657" t="s">
        <v>6090</v>
      </c>
    </row>
    <row r="3658" spans="1:5" x14ac:dyDescent="0.25">
      <c r="A3658">
        <v>48000228</v>
      </c>
      <c r="B3658" t="s">
        <v>6091</v>
      </c>
      <c r="C3658" t="s">
        <v>6091</v>
      </c>
      <c r="D3658" t="s">
        <v>6091</v>
      </c>
      <c r="E3658" t="s">
        <v>6091</v>
      </c>
    </row>
    <row r="3659" spans="1:5" x14ac:dyDescent="0.25">
      <c r="A3659">
        <v>48000230</v>
      </c>
      <c r="B3659" t="s">
        <v>6092</v>
      </c>
      <c r="C3659" t="s">
        <v>6092</v>
      </c>
      <c r="D3659" t="s">
        <v>6092</v>
      </c>
      <c r="E3659" t="s">
        <v>6092</v>
      </c>
    </row>
    <row r="3660" spans="1:5" x14ac:dyDescent="0.25">
      <c r="A3660">
        <v>48000231</v>
      </c>
      <c r="B3660" t="s">
        <v>6093</v>
      </c>
      <c r="C3660" t="s">
        <v>6094</v>
      </c>
      <c r="D3660" t="s">
        <v>6094</v>
      </c>
      <c r="E3660" t="s">
        <v>6093</v>
      </c>
    </row>
    <row r="3661" spans="1:5" x14ac:dyDescent="0.25">
      <c r="A3661">
        <v>48000232</v>
      </c>
      <c r="B3661" t="s">
        <v>6095</v>
      </c>
      <c r="C3661" t="s">
        <v>6096</v>
      </c>
      <c r="D3661" t="s">
        <v>6096</v>
      </c>
      <c r="E3661" t="s">
        <v>6095</v>
      </c>
    </row>
    <row r="3662" spans="1:5" x14ac:dyDescent="0.25">
      <c r="A3662">
        <v>48000233</v>
      </c>
      <c r="B3662" t="s">
        <v>6097</v>
      </c>
      <c r="C3662" t="s">
        <v>6097</v>
      </c>
      <c r="D3662" t="s">
        <v>6097</v>
      </c>
      <c r="E3662" t="s">
        <v>6097</v>
      </c>
    </row>
    <row r="3663" spans="1:5" x14ac:dyDescent="0.25">
      <c r="A3663">
        <v>48000234</v>
      </c>
      <c r="B3663" t="s">
        <v>6098</v>
      </c>
      <c r="C3663" t="s">
        <v>6098</v>
      </c>
      <c r="D3663" t="s">
        <v>6098</v>
      </c>
      <c r="E3663" t="s">
        <v>6098</v>
      </c>
    </row>
    <row r="3664" spans="1:5" x14ac:dyDescent="0.25">
      <c r="A3664">
        <v>48000235</v>
      </c>
      <c r="B3664" t="s">
        <v>6099</v>
      </c>
      <c r="C3664" t="s">
        <v>6099</v>
      </c>
      <c r="D3664" t="s">
        <v>6099</v>
      </c>
      <c r="E3664" t="s">
        <v>6099</v>
      </c>
    </row>
    <row r="3665" spans="1:5" x14ac:dyDescent="0.25">
      <c r="A3665">
        <v>48000236</v>
      </c>
      <c r="B3665" t="s">
        <v>6100</v>
      </c>
      <c r="C3665" t="s">
        <v>6101</v>
      </c>
      <c r="D3665" t="s">
        <v>6101</v>
      </c>
      <c r="E3665" t="s">
        <v>6100</v>
      </c>
    </row>
    <row r="3666" spans="1:5" x14ac:dyDescent="0.25">
      <c r="A3666">
        <v>48000237</v>
      </c>
      <c r="B3666" t="s">
        <v>6102</v>
      </c>
      <c r="C3666" t="s">
        <v>6103</v>
      </c>
      <c r="D3666" t="s">
        <v>6103</v>
      </c>
      <c r="E3666" t="s">
        <v>6102</v>
      </c>
    </row>
    <row r="3667" spans="1:5" x14ac:dyDescent="0.25">
      <c r="A3667">
        <v>48000240</v>
      </c>
      <c r="B3667" t="s">
        <v>6104</v>
      </c>
      <c r="C3667" t="s">
        <v>6104</v>
      </c>
      <c r="D3667" t="s">
        <v>6104</v>
      </c>
      <c r="E3667" t="s">
        <v>6104</v>
      </c>
    </row>
    <row r="3668" spans="1:5" x14ac:dyDescent="0.25">
      <c r="A3668">
        <v>48000241</v>
      </c>
      <c r="B3668" t="s">
        <v>6105</v>
      </c>
      <c r="C3668" t="s">
        <v>6105</v>
      </c>
      <c r="D3668" t="s">
        <v>6105</v>
      </c>
      <c r="E3668" t="s">
        <v>6105</v>
      </c>
    </row>
    <row r="3669" spans="1:5" x14ac:dyDescent="0.25">
      <c r="A3669">
        <v>48000242</v>
      </c>
      <c r="B3669" t="s">
        <v>6106</v>
      </c>
      <c r="C3669" t="s">
        <v>6107</v>
      </c>
      <c r="D3669" t="s">
        <v>6107</v>
      </c>
      <c r="E3669" t="s">
        <v>6106</v>
      </c>
    </row>
    <row r="3670" spans="1:5" x14ac:dyDescent="0.25">
      <c r="A3670">
        <v>48000243</v>
      </c>
      <c r="B3670" t="s">
        <v>6108</v>
      </c>
      <c r="C3670" t="s">
        <v>6109</v>
      </c>
      <c r="D3670" t="s">
        <v>6109</v>
      </c>
      <c r="E3670" t="s">
        <v>6108</v>
      </c>
    </row>
    <row r="3671" spans="1:5" x14ac:dyDescent="0.25">
      <c r="A3671">
        <v>48000244</v>
      </c>
      <c r="B3671" t="s">
        <v>6110</v>
      </c>
      <c r="C3671" t="s">
        <v>6110</v>
      </c>
      <c r="D3671" t="s">
        <v>6110</v>
      </c>
      <c r="E3671" t="s">
        <v>6110</v>
      </c>
    </row>
    <row r="3672" spans="1:5" x14ac:dyDescent="0.25">
      <c r="A3672">
        <v>48000245</v>
      </c>
      <c r="B3672" t="s">
        <v>6111</v>
      </c>
      <c r="C3672" t="s">
        <v>6111</v>
      </c>
      <c r="D3672" t="s">
        <v>6111</v>
      </c>
      <c r="E3672" t="s">
        <v>6111</v>
      </c>
    </row>
    <row r="3673" spans="1:5" x14ac:dyDescent="0.25">
      <c r="A3673">
        <v>48000246</v>
      </c>
      <c r="B3673" t="s">
        <v>6112</v>
      </c>
      <c r="C3673" t="s">
        <v>6112</v>
      </c>
      <c r="D3673" t="s">
        <v>6112</v>
      </c>
      <c r="E3673" t="s">
        <v>6112</v>
      </c>
    </row>
    <row r="3674" spans="1:5" x14ac:dyDescent="0.25">
      <c r="A3674">
        <v>48000247</v>
      </c>
      <c r="B3674" t="s">
        <v>6113</v>
      </c>
      <c r="C3674" t="s">
        <v>6113</v>
      </c>
      <c r="D3674" t="s">
        <v>6113</v>
      </c>
      <c r="E3674" t="s">
        <v>6113</v>
      </c>
    </row>
    <row r="3675" spans="1:5" x14ac:dyDescent="0.25">
      <c r="A3675">
        <v>48000248</v>
      </c>
      <c r="B3675" t="s">
        <v>6114</v>
      </c>
      <c r="C3675" t="s">
        <v>6114</v>
      </c>
      <c r="D3675" t="s">
        <v>6114</v>
      </c>
      <c r="E3675" t="s">
        <v>6114</v>
      </c>
    </row>
    <row r="3676" spans="1:5" x14ac:dyDescent="0.25">
      <c r="A3676">
        <v>48000249</v>
      </c>
      <c r="B3676" t="s">
        <v>6115</v>
      </c>
      <c r="C3676" t="s">
        <v>6115</v>
      </c>
      <c r="D3676" t="s">
        <v>6115</v>
      </c>
      <c r="E3676" t="s">
        <v>6115</v>
      </c>
    </row>
    <row r="3677" spans="1:5" x14ac:dyDescent="0.25">
      <c r="A3677">
        <v>48000250</v>
      </c>
      <c r="B3677" t="s">
        <v>6116</v>
      </c>
      <c r="C3677" t="s">
        <v>6117</v>
      </c>
      <c r="D3677" t="s">
        <v>6117</v>
      </c>
      <c r="E3677" t="s">
        <v>6116</v>
      </c>
    </row>
    <row r="3678" spans="1:5" x14ac:dyDescent="0.25">
      <c r="A3678">
        <v>48000251</v>
      </c>
      <c r="B3678" t="s">
        <v>6118</v>
      </c>
      <c r="C3678" t="s">
        <v>6118</v>
      </c>
      <c r="D3678" t="s">
        <v>6118</v>
      </c>
      <c r="E3678" t="s">
        <v>6118</v>
      </c>
    </row>
    <row r="3679" spans="1:5" x14ac:dyDescent="0.25">
      <c r="A3679">
        <v>48000252</v>
      </c>
      <c r="B3679" t="s">
        <v>6119</v>
      </c>
      <c r="C3679" t="s">
        <v>6119</v>
      </c>
      <c r="D3679" t="s">
        <v>6119</v>
      </c>
      <c r="E3679" t="s">
        <v>6119</v>
      </c>
    </row>
    <row r="3680" spans="1:5" x14ac:dyDescent="0.25">
      <c r="A3680">
        <v>48000253</v>
      </c>
      <c r="B3680" t="s">
        <v>6120</v>
      </c>
      <c r="C3680" t="s">
        <v>6120</v>
      </c>
      <c r="D3680" t="s">
        <v>6120</v>
      </c>
      <c r="E3680" t="s">
        <v>6120</v>
      </c>
    </row>
    <row r="3681" spans="1:5" x14ac:dyDescent="0.25">
      <c r="A3681">
        <v>48000254</v>
      </c>
      <c r="B3681" t="s">
        <v>6121</v>
      </c>
      <c r="C3681" t="s">
        <v>6121</v>
      </c>
      <c r="D3681" t="s">
        <v>6121</v>
      </c>
      <c r="E3681" t="s">
        <v>6121</v>
      </c>
    </row>
    <row r="3682" spans="1:5" x14ac:dyDescent="0.25">
      <c r="A3682">
        <v>48000255</v>
      </c>
      <c r="B3682" t="s">
        <v>6122</v>
      </c>
      <c r="C3682" t="s">
        <v>6122</v>
      </c>
      <c r="D3682" t="s">
        <v>6122</v>
      </c>
      <c r="E3682" t="s">
        <v>6122</v>
      </c>
    </row>
    <row r="3683" spans="1:5" x14ac:dyDescent="0.25">
      <c r="A3683">
        <v>48000256</v>
      </c>
      <c r="B3683" t="s">
        <v>6123</v>
      </c>
      <c r="C3683" t="s">
        <v>6123</v>
      </c>
      <c r="D3683" t="s">
        <v>6123</v>
      </c>
      <c r="E3683" t="s">
        <v>6123</v>
      </c>
    </row>
    <row r="3684" spans="1:5" x14ac:dyDescent="0.25">
      <c r="A3684">
        <v>48000257</v>
      </c>
      <c r="B3684" t="s">
        <v>6124</v>
      </c>
      <c r="C3684" t="s">
        <v>6124</v>
      </c>
      <c r="D3684" t="s">
        <v>6124</v>
      </c>
      <c r="E3684" t="s">
        <v>6124</v>
      </c>
    </row>
    <row r="3685" spans="1:5" x14ac:dyDescent="0.25">
      <c r="A3685">
        <v>48000258</v>
      </c>
      <c r="B3685" t="s">
        <v>6125</v>
      </c>
      <c r="C3685" t="s">
        <v>6125</v>
      </c>
      <c r="D3685" t="s">
        <v>6125</v>
      </c>
      <c r="E3685" t="s">
        <v>6125</v>
      </c>
    </row>
    <row r="3686" spans="1:5" x14ac:dyDescent="0.25">
      <c r="A3686">
        <v>48000259</v>
      </c>
      <c r="B3686" t="s">
        <v>6126</v>
      </c>
      <c r="C3686" t="s">
        <v>6126</v>
      </c>
      <c r="D3686" t="s">
        <v>6126</v>
      </c>
      <c r="E3686" t="s">
        <v>6126</v>
      </c>
    </row>
    <row r="3687" spans="1:5" x14ac:dyDescent="0.25">
      <c r="A3687">
        <v>48000260</v>
      </c>
      <c r="B3687" t="s">
        <v>6127</v>
      </c>
      <c r="C3687" t="s">
        <v>6127</v>
      </c>
      <c r="D3687" t="s">
        <v>6127</v>
      </c>
      <c r="E3687" t="s">
        <v>6127</v>
      </c>
    </row>
    <row r="3688" spans="1:5" x14ac:dyDescent="0.25">
      <c r="A3688">
        <v>48000261</v>
      </c>
      <c r="B3688" t="s">
        <v>6128</v>
      </c>
      <c r="C3688" t="s">
        <v>6128</v>
      </c>
      <c r="D3688" t="s">
        <v>6128</v>
      </c>
      <c r="E3688" t="s">
        <v>6128</v>
      </c>
    </row>
    <row r="3689" spans="1:5" x14ac:dyDescent="0.25">
      <c r="A3689">
        <v>48000262</v>
      </c>
      <c r="B3689" t="s">
        <v>6129</v>
      </c>
      <c r="C3689" t="s">
        <v>6129</v>
      </c>
      <c r="D3689" t="s">
        <v>6129</v>
      </c>
      <c r="E3689" t="s">
        <v>6129</v>
      </c>
    </row>
    <row r="3690" spans="1:5" x14ac:dyDescent="0.25">
      <c r="A3690">
        <v>48000263</v>
      </c>
      <c r="B3690" t="s">
        <v>6130</v>
      </c>
      <c r="C3690" t="s">
        <v>6130</v>
      </c>
      <c r="D3690" t="s">
        <v>6130</v>
      </c>
      <c r="E3690" t="s">
        <v>6130</v>
      </c>
    </row>
    <row r="3691" spans="1:5" x14ac:dyDescent="0.25">
      <c r="A3691">
        <v>48000264</v>
      </c>
      <c r="B3691" t="s">
        <v>6131</v>
      </c>
      <c r="C3691" t="s">
        <v>6131</v>
      </c>
      <c r="D3691" t="s">
        <v>6131</v>
      </c>
      <c r="E3691" t="s">
        <v>6131</v>
      </c>
    </row>
    <row r="3692" spans="1:5" x14ac:dyDescent="0.25">
      <c r="A3692">
        <v>48000265</v>
      </c>
      <c r="B3692" t="s">
        <v>6132</v>
      </c>
      <c r="C3692" t="s">
        <v>6132</v>
      </c>
      <c r="D3692" t="s">
        <v>6132</v>
      </c>
      <c r="E3692" t="s">
        <v>6132</v>
      </c>
    </row>
    <row r="3693" spans="1:5" x14ac:dyDescent="0.25">
      <c r="A3693">
        <v>48000266</v>
      </c>
      <c r="B3693" t="s">
        <v>6133</v>
      </c>
      <c r="C3693" t="s">
        <v>6133</v>
      </c>
      <c r="D3693" t="s">
        <v>6133</v>
      </c>
      <c r="E3693" t="s">
        <v>6133</v>
      </c>
    </row>
    <row r="3694" spans="1:5" x14ac:dyDescent="0.25">
      <c r="A3694">
        <v>48000267</v>
      </c>
      <c r="B3694" t="s">
        <v>6134</v>
      </c>
      <c r="C3694" t="s">
        <v>6134</v>
      </c>
      <c r="D3694" t="s">
        <v>6134</v>
      </c>
      <c r="E3694" t="s">
        <v>6134</v>
      </c>
    </row>
    <row r="3695" spans="1:5" x14ac:dyDescent="0.25">
      <c r="A3695">
        <v>48000268</v>
      </c>
      <c r="B3695" t="s">
        <v>6135</v>
      </c>
      <c r="C3695" t="s">
        <v>6135</v>
      </c>
      <c r="D3695" t="s">
        <v>6135</v>
      </c>
      <c r="E3695" t="s">
        <v>6135</v>
      </c>
    </row>
    <row r="3696" spans="1:5" x14ac:dyDescent="0.25">
      <c r="A3696">
        <v>48000269</v>
      </c>
      <c r="B3696" t="s">
        <v>6136</v>
      </c>
      <c r="C3696" t="s">
        <v>6136</v>
      </c>
      <c r="D3696" t="s">
        <v>6136</v>
      </c>
      <c r="E3696" t="s">
        <v>6136</v>
      </c>
    </row>
    <row r="3697" spans="1:5" x14ac:dyDescent="0.25">
      <c r="A3697">
        <v>48000270</v>
      </c>
      <c r="B3697" t="s">
        <v>6137</v>
      </c>
      <c r="C3697" t="s">
        <v>6137</v>
      </c>
      <c r="D3697" t="s">
        <v>6137</v>
      </c>
      <c r="E3697" t="s">
        <v>6137</v>
      </c>
    </row>
    <row r="3698" spans="1:5" x14ac:dyDescent="0.25">
      <c r="A3698">
        <v>48000271</v>
      </c>
      <c r="B3698" t="s">
        <v>6138</v>
      </c>
      <c r="C3698" t="s">
        <v>6138</v>
      </c>
      <c r="D3698" t="s">
        <v>6138</v>
      </c>
      <c r="E3698" t="s">
        <v>6138</v>
      </c>
    </row>
    <row r="3699" spans="1:5" x14ac:dyDescent="0.25">
      <c r="A3699">
        <v>48000272</v>
      </c>
      <c r="B3699" t="s">
        <v>6139</v>
      </c>
      <c r="C3699" t="s">
        <v>6139</v>
      </c>
      <c r="D3699" t="s">
        <v>6139</v>
      </c>
      <c r="E3699" t="s">
        <v>6139</v>
      </c>
    </row>
    <row r="3700" spans="1:5" x14ac:dyDescent="0.25">
      <c r="A3700">
        <v>48000273</v>
      </c>
      <c r="B3700" t="s">
        <v>6140</v>
      </c>
      <c r="C3700" t="s">
        <v>6140</v>
      </c>
      <c r="D3700" t="s">
        <v>6140</v>
      </c>
      <c r="E3700" t="s">
        <v>6140</v>
      </c>
    </row>
    <row r="3701" spans="1:5" x14ac:dyDescent="0.25">
      <c r="A3701">
        <v>48000274</v>
      </c>
      <c r="B3701" t="s">
        <v>6141</v>
      </c>
      <c r="C3701" t="s">
        <v>6141</v>
      </c>
      <c r="D3701" t="s">
        <v>6141</v>
      </c>
      <c r="E3701" t="s">
        <v>6141</v>
      </c>
    </row>
    <row r="3702" spans="1:5" x14ac:dyDescent="0.25">
      <c r="A3702">
        <v>48000275</v>
      </c>
      <c r="B3702" t="s">
        <v>6142</v>
      </c>
      <c r="C3702" t="s">
        <v>6142</v>
      </c>
      <c r="D3702" t="s">
        <v>6142</v>
      </c>
      <c r="E3702" t="s">
        <v>6142</v>
      </c>
    </row>
    <row r="3703" spans="1:5" x14ac:dyDescent="0.25">
      <c r="A3703">
        <v>48000276</v>
      </c>
      <c r="B3703" t="s">
        <v>6143</v>
      </c>
      <c r="C3703" t="s">
        <v>6143</v>
      </c>
      <c r="D3703" t="s">
        <v>6143</v>
      </c>
      <c r="E3703" t="s">
        <v>6143</v>
      </c>
    </row>
    <row r="3704" spans="1:5" x14ac:dyDescent="0.25">
      <c r="A3704">
        <v>48000277</v>
      </c>
      <c r="B3704" t="s">
        <v>6144</v>
      </c>
      <c r="C3704" t="s">
        <v>6144</v>
      </c>
      <c r="D3704" t="s">
        <v>6144</v>
      </c>
      <c r="E3704" t="s">
        <v>6144</v>
      </c>
    </row>
    <row r="3705" spans="1:5" x14ac:dyDescent="0.25">
      <c r="A3705">
        <v>48000278</v>
      </c>
      <c r="B3705" t="s">
        <v>6145</v>
      </c>
      <c r="C3705" t="s">
        <v>6145</v>
      </c>
      <c r="D3705" t="s">
        <v>6145</v>
      </c>
      <c r="E3705" t="s">
        <v>6145</v>
      </c>
    </row>
    <row r="3706" spans="1:5" x14ac:dyDescent="0.25">
      <c r="A3706">
        <v>48000279</v>
      </c>
      <c r="B3706" t="s">
        <v>6146</v>
      </c>
      <c r="C3706" t="s">
        <v>6146</v>
      </c>
      <c r="D3706" t="s">
        <v>6146</v>
      </c>
      <c r="E3706" t="s">
        <v>6146</v>
      </c>
    </row>
    <row r="3707" spans="1:5" x14ac:dyDescent="0.25">
      <c r="A3707">
        <v>48000280</v>
      </c>
      <c r="B3707" t="s">
        <v>6147</v>
      </c>
      <c r="C3707" t="s">
        <v>6147</v>
      </c>
      <c r="D3707" t="s">
        <v>6147</v>
      </c>
      <c r="E3707" t="s">
        <v>6147</v>
      </c>
    </row>
    <row r="3708" spans="1:5" x14ac:dyDescent="0.25">
      <c r="A3708">
        <v>48000281</v>
      </c>
      <c r="B3708" t="s">
        <v>6148</v>
      </c>
      <c r="C3708" t="s">
        <v>6148</v>
      </c>
      <c r="D3708" t="s">
        <v>6148</v>
      </c>
      <c r="E3708" t="s">
        <v>6148</v>
      </c>
    </row>
    <row r="3709" spans="1:5" x14ac:dyDescent="0.25">
      <c r="A3709">
        <v>48000282</v>
      </c>
      <c r="B3709" t="s">
        <v>6149</v>
      </c>
      <c r="C3709" t="s">
        <v>6149</v>
      </c>
      <c r="D3709" t="s">
        <v>6149</v>
      </c>
      <c r="E3709" t="s">
        <v>6149</v>
      </c>
    </row>
    <row r="3710" spans="1:5" x14ac:dyDescent="0.25">
      <c r="A3710">
        <v>48000283</v>
      </c>
      <c r="B3710" t="s">
        <v>6150</v>
      </c>
      <c r="C3710" t="s">
        <v>6150</v>
      </c>
      <c r="D3710" t="s">
        <v>6150</v>
      </c>
      <c r="E3710" t="s">
        <v>6150</v>
      </c>
    </row>
    <row r="3711" spans="1:5" x14ac:dyDescent="0.25">
      <c r="A3711">
        <v>48000284</v>
      </c>
      <c r="B3711" t="s">
        <v>6151</v>
      </c>
      <c r="C3711" t="s">
        <v>6151</v>
      </c>
      <c r="D3711" t="s">
        <v>6151</v>
      </c>
      <c r="E3711" t="s">
        <v>6151</v>
      </c>
    </row>
    <row r="3712" spans="1:5" x14ac:dyDescent="0.25">
      <c r="A3712">
        <v>48000285</v>
      </c>
      <c r="B3712" t="s">
        <v>6152</v>
      </c>
      <c r="C3712" t="s">
        <v>6152</v>
      </c>
      <c r="D3712" t="s">
        <v>6152</v>
      </c>
      <c r="E3712" t="s">
        <v>6152</v>
      </c>
    </row>
    <row r="3713" spans="1:5" x14ac:dyDescent="0.25">
      <c r="A3713">
        <v>48000286</v>
      </c>
      <c r="B3713" t="s">
        <v>6153</v>
      </c>
      <c r="C3713" t="s">
        <v>6153</v>
      </c>
      <c r="D3713" t="s">
        <v>6153</v>
      </c>
      <c r="E3713" t="s">
        <v>6153</v>
      </c>
    </row>
    <row r="3714" spans="1:5" x14ac:dyDescent="0.25">
      <c r="A3714">
        <v>48000287</v>
      </c>
      <c r="B3714" t="s">
        <v>6154</v>
      </c>
      <c r="C3714" t="s">
        <v>6154</v>
      </c>
      <c r="D3714" t="s">
        <v>6154</v>
      </c>
      <c r="E3714" t="s">
        <v>6154</v>
      </c>
    </row>
    <row r="3715" spans="1:5" x14ac:dyDescent="0.25">
      <c r="A3715">
        <v>48000288</v>
      </c>
      <c r="B3715" t="s">
        <v>6155</v>
      </c>
      <c r="C3715" t="s">
        <v>6155</v>
      </c>
      <c r="D3715" t="s">
        <v>6155</v>
      </c>
      <c r="E3715" t="s">
        <v>6155</v>
      </c>
    </row>
    <row r="3716" spans="1:5" x14ac:dyDescent="0.25">
      <c r="A3716">
        <v>48000289</v>
      </c>
      <c r="B3716" t="s">
        <v>6156</v>
      </c>
      <c r="C3716" t="s">
        <v>6156</v>
      </c>
      <c r="D3716" t="s">
        <v>6156</v>
      </c>
      <c r="E3716" t="s">
        <v>6156</v>
      </c>
    </row>
    <row r="3717" spans="1:5" x14ac:dyDescent="0.25">
      <c r="A3717">
        <v>48000290</v>
      </c>
      <c r="B3717" t="s">
        <v>6157</v>
      </c>
      <c r="C3717" t="s">
        <v>6157</v>
      </c>
      <c r="D3717" t="s">
        <v>6157</v>
      </c>
      <c r="E3717" t="s">
        <v>6157</v>
      </c>
    </row>
    <row r="3718" spans="1:5" x14ac:dyDescent="0.25">
      <c r="A3718">
        <v>48000291</v>
      </c>
      <c r="B3718" t="s">
        <v>6158</v>
      </c>
      <c r="C3718" t="s">
        <v>6158</v>
      </c>
      <c r="D3718" t="s">
        <v>6158</v>
      </c>
      <c r="E3718" t="s">
        <v>6158</v>
      </c>
    </row>
    <row r="3719" spans="1:5" x14ac:dyDescent="0.25">
      <c r="A3719">
        <v>48000292</v>
      </c>
      <c r="B3719" t="s">
        <v>6159</v>
      </c>
      <c r="C3719" t="s">
        <v>6159</v>
      </c>
      <c r="D3719" t="s">
        <v>6159</v>
      </c>
      <c r="E3719" t="s">
        <v>6159</v>
      </c>
    </row>
    <row r="3720" spans="1:5" x14ac:dyDescent="0.25">
      <c r="A3720">
        <v>48000293</v>
      </c>
      <c r="B3720" t="s">
        <v>6160</v>
      </c>
      <c r="C3720" t="s">
        <v>6160</v>
      </c>
      <c r="D3720" t="s">
        <v>6160</v>
      </c>
      <c r="E3720" t="s">
        <v>6160</v>
      </c>
    </row>
    <row r="3721" spans="1:5" x14ac:dyDescent="0.25">
      <c r="A3721">
        <v>48000294</v>
      </c>
      <c r="B3721" t="s">
        <v>6161</v>
      </c>
      <c r="C3721" t="s">
        <v>6161</v>
      </c>
      <c r="D3721" t="s">
        <v>6161</v>
      </c>
      <c r="E3721" t="s">
        <v>6161</v>
      </c>
    </row>
    <row r="3722" spans="1:5" x14ac:dyDescent="0.25">
      <c r="A3722">
        <v>48000295</v>
      </c>
      <c r="B3722" t="s">
        <v>6162</v>
      </c>
      <c r="C3722" t="s">
        <v>6162</v>
      </c>
      <c r="D3722" t="s">
        <v>6162</v>
      </c>
      <c r="E3722" t="s">
        <v>6162</v>
      </c>
    </row>
    <row r="3723" spans="1:5" x14ac:dyDescent="0.25">
      <c r="A3723">
        <v>48000296</v>
      </c>
      <c r="B3723" t="s">
        <v>6163</v>
      </c>
      <c r="C3723" t="s">
        <v>6163</v>
      </c>
      <c r="D3723" t="s">
        <v>6163</v>
      </c>
      <c r="E3723" t="s">
        <v>6163</v>
      </c>
    </row>
    <row r="3724" spans="1:5" x14ac:dyDescent="0.25">
      <c r="A3724">
        <v>48000297</v>
      </c>
      <c r="B3724" t="s">
        <v>6164</v>
      </c>
      <c r="C3724" t="s">
        <v>6164</v>
      </c>
      <c r="D3724" t="s">
        <v>6164</v>
      </c>
      <c r="E3724" t="s">
        <v>6164</v>
      </c>
    </row>
    <row r="3725" spans="1:5" x14ac:dyDescent="0.25">
      <c r="A3725">
        <v>48000298</v>
      </c>
      <c r="B3725" t="s">
        <v>6165</v>
      </c>
      <c r="C3725" t="s">
        <v>6165</v>
      </c>
      <c r="D3725" t="s">
        <v>6165</v>
      </c>
      <c r="E3725" t="s">
        <v>6165</v>
      </c>
    </row>
    <row r="3726" spans="1:5" x14ac:dyDescent="0.25">
      <c r="A3726">
        <v>48000299</v>
      </c>
      <c r="B3726" t="s">
        <v>6166</v>
      </c>
      <c r="C3726" t="s">
        <v>6166</v>
      </c>
      <c r="D3726" t="s">
        <v>6166</v>
      </c>
      <c r="E3726" t="s">
        <v>6166</v>
      </c>
    </row>
    <row r="3727" spans="1:5" x14ac:dyDescent="0.25">
      <c r="A3727">
        <v>48000300</v>
      </c>
      <c r="B3727" t="s">
        <v>6167</v>
      </c>
      <c r="C3727" t="s">
        <v>6167</v>
      </c>
      <c r="D3727" t="s">
        <v>6167</v>
      </c>
      <c r="E3727" t="s">
        <v>6167</v>
      </c>
    </row>
    <row r="3728" spans="1:5" x14ac:dyDescent="0.25">
      <c r="A3728">
        <v>48000301</v>
      </c>
      <c r="B3728" t="s">
        <v>6167</v>
      </c>
      <c r="C3728" t="s">
        <v>6167</v>
      </c>
      <c r="D3728" t="s">
        <v>6167</v>
      </c>
      <c r="E3728" t="s">
        <v>6167</v>
      </c>
    </row>
    <row r="3729" spans="1:5" x14ac:dyDescent="0.25">
      <c r="A3729">
        <v>48000302</v>
      </c>
      <c r="B3729" t="s">
        <v>6168</v>
      </c>
      <c r="C3729" t="s">
        <v>6168</v>
      </c>
      <c r="D3729" t="s">
        <v>6168</v>
      </c>
      <c r="E3729" t="s">
        <v>6168</v>
      </c>
    </row>
    <row r="3730" spans="1:5" x14ac:dyDescent="0.25">
      <c r="A3730">
        <v>48000303</v>
      </c>
      <c r="B3730" t="s">
        <v>6169</v>
      </c>
      <c r="C3730" t="s">
        <v>6169</v>
      </c>
      <c r="D3730" t="s">
        <v>6169</v>
      </c>
      <c r="E3730" t="s">
        <v>6169</v>
      </c>
    </row>
    <row r="3731" spans="1:5" x14ac:dyDescent="0.25">
      <c r="A3731">
        <v>48000304</v>
      </c>
      <c r="B3731" t="s">
        <v>6169</v>
      </c>
      <c r="C3731" t="s">
        <v>6169</v>
      </c>
      <c r="D3731" t="s">
        <v>6169</v>
      </c>
      <c r="E3731" t="s">
        <v>6169</v>
      </c>
    </row>
    <row r="3732" spans="1:5" x14ac:dyDescent="0.25">
      <c r="A3732">
        <v>48000305</v>
      </c>
      <c r="B3732" t="s">
        <v>6170</v>
      </c>
      <c r="C3732" t="s">
        <v>6170</v>
      </c>
      <c r="D3732" t="s">
        <v>6170</v>
      </c>
      <c r="E3732" t="s">
        <v>6170</v>
      </c>
    </row>
    <row r="3733" spans="1:5" x14ac:dyDescent="0.25">
      <c r="A3733">
        <v>48000306</v>
      </c>
      <c r="B3733" t="s">
        <v>6171</v>
      </c>
      <c r="C3733" t="s">
        <v>6171</v>
      </c>
      <c r="D3733" t="s">
        <v>6171</v>
      </c>
      <c r="E3733" t="s">
        <v>6171</v>
      </c>
    </row>
    <row r="3734" spans="1:5" x14ac:dyDescent="0.25">
      <c r="A3734">
        <v>48000307</v>
      </c>
      <c r="B3734" t="s">
        <v>6172</v>
      </c>
      <c r="C3734" t="s">
        <v>6172</v>
      </c>
      <c r="D3734" t="s">
        <v>6172</v>
      </c>
      <c r="E3734" t="s">
        <v>6172</v>
      </c>
    </row>
    <row r="3735" spans="1:5" x14ac:dyDescent="0.25">
      <c r="A3735">
        <v>48000308</v>
      </c>
      <c r="B3735" t="s">
        <v>6173</v>
      </c>
      <c r="C3735" t="s">
        <v>6173</v>
      </c>
      <c r="D3735" t="s">
        <v>6173</v>
      </c>
      <c r="E3735" t="s">
        <v>6173</v>
      </c>
    </row>
    <row r="3736" spans="1:5" x14ac:dyDescent="0.25">
      <c r="A3736">
        <v>48000309</v>
      </c>
      <c r="B3736" t="s">
        <v>6174</v>
      </c>
      <c r="C3736" t="s">
        <v>6174</v>
      </c>
      <c r="D3736" t="s">
        <v>6174</v>
      </c>
      <c r="E3736" t="s">
        <v>6174</v>
      </c>
    </row>
    <row r="3737" spans="1:5" x14ac:dyDescent="0.25">
      <c r="A3737">
        <v>48000310</v>
      </c>
      <c r="B3737" t="s">
        <v>6175</v>
      </c>
      <c r="C3737" t="s">
        <v>6176</v>
      </c>
      <c r="D3737" t="s">
        <v>6176</v>
      </c>
      <c r="E3737" t="s">
        <v>6175</v>
      </c>
    </row>
    <row r="3738" spans="1:5" x14ac:dyDescent="0.25">
      <c r="A3738">
        <v>48000311</v>
      </c>
      <c r="B3738" t="s">
        <v>6177</v>
      </c>
      <c r="C3738" t="s">
        <v>6177</v>
      </c>
      <c r="D3738" t="s">
        <v>6177</v>
      </c>
      <c r="E3738" t="s">
        <v>6177</v>
      </c>
    </row>
    <row r="3739" spans="1:5" x14ac:dyDescent="0.25">
      <c r="A3739">
        <v>48000312</v>
      </c>
      <c r="B3739" t="s">
        <v>6178</v>
      </c>
      <c r="C3739" t="s">
        <v>6178</v>
      </c>
      <c r="D3739" t="s">
        <v>6178</v>
      </c>
      <c r="E3739" t="s">
        <v>6178</v>
      </c>
    </row>
    <row r="3740" spans="1:5" x14ac:dyDescent="0.25">
      <c r="A3740">
        <v>48000313</v>
      </c>
      <c r="B3740" t="s">
        <v>6179</v>
      </c>
      <c r="C3740" t="s">
        <v>6179</v>
      </c>
      <c r="D3740" t="s">
        <v>6179</v>
      </c>
      <c r="E3740" t="s">
        <v>6179</v>
      </c>
    </row>
    <row r="3741" spans="1:5" x14ac:dyDescent="0.25">
      <c r="A3741">
        <v>48000314</v>
      </c>
      <c r="B3741" t="s">
        <v>6180</v>
      </c>
      <c r="C3741" t="s">
        <v>6180</v>
      </c>
      <c r="D3741" t="s">
        <v>6180</v>
      </c>
      <c r="E3741" t="s">
        <v>6180</v>
      </c>
    </row>
    <row r="3742" spans="1:5" x14ac:dyDescent="0.25">
      <c r="A3742">
        <v>48000315</v>
      </c>
      <c r="B3742" t="s">
        <v>6181</v>
      </c>
      <c r="C3742" t="s">
        <v>6181</v>
      </c>
      <c r="D3742" t="s">
        <v>6181</v>
      </c>
      <c r="E3742" t="s">
        <v>6181</v>
      </c>
    </row>
    <row r="3743" spans="1:5" x14ac:dyDescent="0.25">
      <c r="A3743">
        <v>48000316</v>
      </c>
      <c r="B3743" t="s">
        <v>6182</v>
      </c>
      <c r="C3743" t="s">
        <v>6182</v>
      </c>
      <c r="D3743" t="s">
        <v>6182</v>
      </c>
      <c r="E3743" t="s">
        <v>6182</v>
      </c>
    </row>
    <row r="3744" spans="1:5" x14ac:dyDescent="0.25">
      <c r="A3744">
        <v>48000317</v>
      </c>
      <c r="B3744" t="s">
        <v>6183</v>
      </c>
      <c r="C3744" t="s">
        <v>6183</v>
      </c>
      <c r="D3744" t="s">
        <v>6183</v>
      </c>
      <c r="E3744" t="s">
        <v>6183</v>
      </c>
    </row>
    <row r="3745" spans="1:5" x14ac:dyDescent="0.25">
      <c r="A3745">
        <v>48000318</v>
      </c>
      <c r="B3745" t="s">
        <v>6184</v>
      </c>
      <c r="C3745" t="s">
        <v>6185</v>
      </c>
      <c r="D3745" t="s">
        <v>6185</v>
      </c>
      <c r="E3745" t="s">
        <v>6184</v>
      </c>
    </row>
    <row r="3746" spans="1:5" x14ac:dyDescent="0.25">
      <c r="A3746">
        <v>48000319</v>
      </c>
      <c r="B3746" t="s">
        <v>6186</v>
      </c>
      <c r="C3746" t="s">
        <v>6187</v>
      </c>
      <c r="D3746" t="s">
        <v>6187</v>
      </c>
      <c r="E3746" t="s">
        <v>6186</v>
      </c>
    </row>
    <row r="3747" spans="1:5" x14ac:dyDescent="0.25">
      <c r="A3747">
        <v>48000320</v>
      </c>
      <c r="B3747" t="s">
        <v>6188</v>
      </c>
      <c r="C3747" t="s">
        <v>6188</v>
      </c>
      <c r="D3747" t="s">
        <v>6188</v>
      </c>
      <c r="E3747" t="s">
        <v>6188</v>
      </c>
    </row>
    <row r="3748" spans="1:5" x14ac:dyDescent="0.25">
      <c r="A3748">
        <v>48000321</v>
      </c>
      <c r="B3748" t="s">
        <v>6189</v>
      </c>
      <c r="C3748" t="s">
        <v>6189</v>
      </c>
      <c r="D3748" t="s">
        <v>6189</v>
      </c>
      <c r="E3748" t="s">
        <v>6189</v>
      </c>
    </row>
    <row r="3749" spans="1:5" x14ac:dyDescent="0.25">
      <c r="A3749">
        <v>48000322</v>
      </c>
      <c r="B3749" t="s">
        <v>6190</v>
      </c>
      <c r="C3749" t="s">
        <v>6190</v>
      </c>
      <c r="D3749" t="s">
        <v>6190</v>
      </c>
      <c r="E3749" t="s">
        <v>6190</v>
      </c>
    </row>
    <row r="3750" spans="1:5" x14ac:dyDescent="0.25">
      <c r="A3750">
        <v>48000323</v>
      </c>
      <c r="B3750" t="s">
        <v>6191</v>
      </c>
      <c r="C3750" t="s">
        <v>6191</v>
      </c>
      <c r="D3750" t="s">
        <v>6191</v>
      </c>
      <c r="E3750" t="s">
        <v>6191</v>
      </c>
    </row>
    <row r="3751" spans="1:5" x14ac:dyDescent="0.25">
      <c r="A3751">
        <v>48000324</v>
      </c>
      <c r="B3751" t="s">
        <v>6192</v>
      </c>
      <c r="C3751" t="s">
        <v>6192</v>
      </c>
      <c r="D3751" t="s">
        <v>6192</v>
      </c>
      <c r="E3751" t="s">
        <v>6192</v>
      </c>
    </row>
    <row r="3752" spans="1:5" x14ac:dyDescent="0.25">
      <c r="A3752">
        <v>48000333</v>
      </c>
      <c r="B3752" t="s">
        <v>6193</v>
      </c>
      <c r="C3752" t="s">
        <v>6193</v>
      </c>
      <c r="D3752" t="s">
        <v>6193</v>
      </c>
      <c r="E3752" t="s">
        <v>6193</v>
      </c>
    </row>
    <row r="3753" spans="1:5" x14ac:dyDescent="0.25">
      <c r="A3753">
        <v>48000334</v>
      </c>
      <c r="B3753" t="s">
        <v>6194</v>
      </c>
      <c r="C3753" t="s">
        <v>6194</v>
      </c>
      <c r="D3753" t="s">
        <v>6194</v>
      </c>
      <c r="E3753" t="s">
        <v>6194</v>
      </c>
    </row>
    <row r="3754" spans="1:5" x14ac:dyDescent="0.25">
      <c r="A3754">
        <v>48000336</v>
      </c>
      <c r="B3754" t="s">
        <v>6195</v>
      </c>
      <c r="C3754" t="s">
        <v>6196</v>
      </c>
      <c r="D3754" t="s">
        <v>6196</v>
      </c>
      <c r="E3754" t="s">
        <v>6195</v>
      </c>
    </row>
    <row r="3755" spans="1:5" x14ac:dyDescent="0.25">
      <c r="A3755">
        <v>48000337</v>
      </c>
      <c r="B3755" t="s">
        <v>6197</v>
      </c>
      <c r="C3755" t="s">
        <v>6197</v>
      </c>
      <c r="D3755" t="s">
        <v>6197</v>
      </c>
      <c r="E3755" t="s">
        <v>6197</v>
      </c>
    </row>
    <row r="3756" spans="1:5" x14ac:dyDescent="0.25">
      <c r="A3756">
        <v>48000338</v>
      </c>
      <c r="B3756" t="s">
        <v>6198</v>
      </c>
      <c r="C3756" t="s">
        <v>6198</v>
      </c>
      <c r="D3756" t="s">
        <v>6198</v>
      </c>
      <c r="E3756" t="s">
        <v>6198</v>
      </c>
    </row>
    <row r="3757" spans="1:5" x14ac:dyDescent="0.25">
      <c r="A3757">
        <v>48000371</v>
      </c>
      <c r="B3757" t="s">
        <v>6199</v>
      </c>
      <c r="C3757" t="s">
        <v>6199</v>
      </c>
      <c r="D3757" t="s">
        <v>6199</v>
      </c>
      <c r="E3757" t="s">
        <v>6199</v>
      </c>
    </row>
    <row r="3758" spans="1:5" x14ac:dyDescent="0.25">
      <c r="A3758">
        <v>48000379</v>
      </c>
      <c r="B3758" t="s">
        <v>6123</v>
      </c>
      <c r="C3758" t="s">
        <v>6123</v>
      </c>
      <c r="D3758" t="s">
        <v>6123</v>
      </c>
      <c r="E3758" t="s">
        <v>6123</v>
      </c>
    </row>
    <row r="3759" spans="1:5" x14ac:dyDescent="0.25">
      <c r="A3759">
        <v>48000382</v>
      </c>
      <c r="B3759" t="s">
        <v>6200</v>
      </c>
      <c r="C3759" t="s">
        <v>6201</v>
      </c>
      <c r="D3759" t="s">
        <v>6201</v>
      </c>
      <c r="E3759" t="s">
        <v>6200</v>
      </c>
    </row>
    <row r="3760" spans="1:5" x14ac:dyDescent="0.25">
      <c r="A3760">
        <v>48000383</v>
      </c>
      <c r="B3760" t="s">
        <v>6202</v>
      </c>
      <c r="C3760" t="s">
        <v>6202</v>
      </c>
      <c r="D3760" t="s">
        <v>6202</v>
      </c>
      <c r="E3760" t="s">
        <v>6202</v>
      </c>
    </row>
    <row r="3761" spans="1:5" x14ac:dyDescent="0.25">
      <c r="A3761">
        <v>48000384</v>
      </c>
      <c r="B3761" t="s">
        <v>6203</v>
      </c>
      <c r="C3761" t="s">
        <v>6203</v>
      </c>
      <c r="D3761" t="s">
        <v>6203</v>
      </c>
      <c r="E3761" t="s">
        <v>6203</v>
      </c>
    </row>
    <row r="3762" spans="1:5" x14ac:dyDescent="0.25">
      <c r="A3762">
        <v>48000385</v>
      </c>
      <c r="B3762" t="s">
        <v>6204</v>
      </c>
      <c r="C3762" t="s">
        <v>6204</v>
      </c>
      <c r="D3762" t="s">
        <v>6204</v>
      </c>
      <c r="E3762" t="s">
        <v>6204</v>
      </c>
    </row>
    <row r="3763" spans="1:5" x14ac:dyDescent="0.25">
      <c r="A3763">
        <v>48000386</v>
      </c>
      <c r="B3763" t="s">
        <v>6205</v>
      </c>
      <c r="C3763" t="s">
        <v>6205</v>
      </c>
      <c r="D3763" t="s">
        <v>6205</v>
      </c>
      <c r="E3763" t="s">
        <v>6205</v>
      </c>
    </row>
    <row r="3764" spans="1:5" x14ac:dyDescent="0.25">
      <c r="A3764">
        <v>48000387</v>
      </c>
      <c r="B3764" t="s">
        <v>6206</v>
      </c>
      <c r="C3764" t="s">
        <v>6207</v>
      </c>
      <c r="D3764" t="s">
        <v>6207</v>
      </c>
      <c r="E3764" t="s">
        <v>6206</v>
      </c>
    </row>
    <row r="3765" spans="1:5" x14ac:dyDescent="0.25">
      <c r="A3765">
        <v>48000388</v>
      </c>
      <c r="B3765" t="s">
        <v>6206</v>
      </c>
      <c r="C3765" t="s">
        <v>6208</v>
      </c>
      <c r="D3765" t="s">
        <v>6208</v>
      </c>
      <c r="E3765" t="s">
        <v>6206</v>
      </c>
    </row>
    <row r="3766" spans="1:5" x14ac:dyDescent="0.25">
      <c r="A3766">
        <v>48000389</v>
      </c>
      <c r="B3766" t="s">
        <v>6209</v>
      </c>
      <c r="C3766" t="s">
        <v>6210</v>
      </c>
      <c r="D3766" t="s">
        <v>6210</v>
      </c>
      <c r="E3766" t="s">
        <v>6209</v>
      </c>
    </row>
    <row r="3767" spans="1:5" x14ac:dyDescent="0.25">
      <c r="A3767">
        <v>48000390</v>
      </c>
      <c r="B3767" t="s">
        <v>6209</v>
      </c>
      <c r="C3767" t="s">
        <v>6211</v>
      </c>
      <c r="D3767" t="s">
        <v>6211</v>
      </c>
      <c r="E3767" t="s">
        <v>6209</v>
      </c>
    </row>
    <row r="3768" spans="1:5" x14ac:dyDescent="0.25">
      <c r="A3768">
        <v>48000391</v>
      </c>
      <c r="B3768" t="s">
        <v>6212</v>
      </c>
      <c r="C3768" t="s">
        <v>6213</v>
      </c>
      <c r="D3768" t="s">
        <v>6213</v>
      </c>
      <c r="E3768" t="s">
        <v>6212</v>
      </c>
    </row>
    <row r="3769" spans="1:5" x14ac:dyDescent="0.25">
      <c r="A3769">
        <v>48000392</v>
      </c>
      <c r="B3769" t="s">
        <v>6212</v>
      </c>
      <c r="C3769" t="s">
        <v>6214</v>
      </c>
      <c r="D3769" t="s">
        <v>6214</v>
      </c>
      <c r="E3769" t="s">
        <v>6212</v>
      </c>
    </row>
    <row r="3770" spans="1:5" x14ac:dyDescent="0.25">
      <c r="A3770">
        <v>48000393</v>
      </c>
      <c r="B3770" t="s">
        <v>6215</v>
      </c>
      <c r="C3770" t="s">
        <v>6216</v>
      </c>
      <c r="D3770" t="s">
        <v>6216</v>
      </c>
      <c r="E3770" t="s">
        <v>6215</v>
      </c>
    </row>
    <row r="3771" spans="1:5" x14ac:dyDescent="0.25">
      <c r="A3771">
        <v>48000394</v>
      </c>
      <c r="B3771" t="s">
        <v>6215</v>
      </c>
      <c r="C3771" t="s">
        <v>6217</v>
      </c>
      <c r="D3771" t="s">
        <v>6217</v>
      </c>
      <c r="E3771" t="s">
        <v>6215</v>
      </c>
    </row>
    <row r="3772" spans="1:5" x14ac:dyDescent="0.25">
      <c r="A3772">
        <v>48000395</v>
      </c>
      <c r="B3772" t="s">
        <v>6218</v>
      </c>
      <c r="C3772" t="s">
        <v>6219</v>
      </c>
      <c r="D3772" t="s">
        <v>6219</v>
      </c>
      <c r="E3772" t="s">
        <v>6218</v>
      </c>
    </row>
    <row r="3773" spans="1:5" x14ac:dyDescent="0.25">
      <c r="A3773">
        <v>48000396</v>
      </c>
      <c r="B3773" t="s">
        <v>6218</v>
      </c>
      <c r="C3773" t="s">
        <v>6220</v>
      </c>
      <c r="D3773" t="s">
        <v>6220</v>
      </c>
      <c r="E3773" t="s">
        <v>6218</v>
      </c>
    </row>
    <row r="3774" spans="1:5" x14ac:dyDescent="0.25">
      <c r="A3774">
        <v>48000397</v>
      </c>
      <c r="B3774" t="s">
        <v>6221</v>
      </c>
      <c r="C3774" t="s">
        <v>6221</v>
      </c>
      <c r="D3774" t="s">
        <v>6221</v>
      </c>
      <c r="E3774" t="s">
        <v>6221</v>
      </c>
    </row>
    <row r="3775" spans="1:5" x14ac:dyDescent="0.25">
      <c r="A3775">
        <v>48000398</v>
      </c>
      <c r="B3775" t="s">
        <v>6222</v>
      </c>
      <c r="C3775" t="s">
        <v>6223</v>
      </c>
      <c r="D3775" t="s">
        <v>6223</v>
      </c>
      <c r="E3775" t="s">
        <v>6222</v>
      </c>
    </row>
    <row r="3776" spans="1:5" x14ac:dyDescent="0.25">
      <c r="A3776">
        <v>48000399</v>
      </c>
      <c r="B3776" t="s">
        <v>6224</v>
      </c>
      <c r="C3776" t="s">
        <v>6225</v>
      </c>
      <c r="D3776" t="s">
        <v>6225</v>
      </c>
      <c r="E3776" t="s">
        <v>6224</v>
      </c>
    </row>
    <row r="3777" spans="1:5" x14ac:dyDescent="0.25">
      <c r="A3777">
        <v>48000401</v>
      </c>
      <c r="B3777" t="s">
        <v>6226</v>
      </c>
      <c r="C3777" t="s">
        <v>6227</v>
      </c>
      <c r="D3777" t="s">
        <v>6227</v>
      </c>
      <c r="E3777" t="s">
        <v>6226</v>
      </c>
    </row>
    <row r="3778" spans="1:5" x14ac:dyDescent="0.25">
      <c r="A3778">
        <v>48000404</v>
      </c>
      <c r="B3778" t="s">
        <v>6228</v>
      </c>
      <c r="C3778" t="s">
        <v>6228</v>
      </c>
      <c r="D3778" t="s">
        <v>6228</v>
      </c>
      <c r="E3778" t="s">
        <v>6228</v>
      </c>
    </row>
    <row r="3779" spans="1:5" x14ac:dyDescent="0.25">
      <c r="A3779">
        <v>48000405</v>
      </c>
      <c r="B3779" t="s">
        <v>6229</v>
      </c>
      <c r="C3779" t="s">
        <v>6230</v>
      </c>
      <c r="D3779" t="s">
        <v>6230</v>
      </c>
      <c r="E3779" t="s">
        <v>6229</v>
      </c>
    </row>
    <row r="3780" spans="1:5" x14ac:dyDescent="0.25">
      <c r="A3780">
        <v>48000406</v>
      </c>
      <c r="B3780" t="s">
        <v>6231</v>
      </c>
      <c r="C3780" t="s">
        <v>6232</v>
      </c>
      <c r="D3780" t="s">
        <v>6232</v>
      </c>
      <c r="E3780" t="s">
        <v>6231</v>
      </c>
    </row>
    <row r="3781" spans="1:5" x14ac:dyDescent="0.25">
      <c r="A3781">
        <v>48000407</v>
      </c>
      <c r="B3781" t="s">
        <v>6233</v>
      </c>
      <c r="C3781" t="s">
        <v>6233</v>
      </c>
      <c r="D3781" t="s">
        <v>6233</v>
      </c>
      <c r="E3781" t="s">
        <v>6233</v>
      </c>
    </row>
    <row r="3782" spans="1:5" x14ac:dyDescent="0.25">
      <c r="A3782">
        <v>48000408</v>
      </c>
      <c r="B3782" t="s">
        <v>6234</v>
      </c>
      <c r="C3782" t="s">
        <v>6234</v>
      </c>
      <c r="D3782" t="s">
        <v>6234</v>
      </c>
      <c r="E3782" t="s">
        <v>6234</v>
      </c>
    </row>
    <row r="3783" spans="1:5" x14ac:dyDescent="0.25">
      <c r="A3783">
        <v>48000409</v>
      </c>
      <c r="B3783" t="s">
        <v>6235</v>
      </c>
      <c r="C3783" t="s">
        <v>6235</v>
      </c>
      <c r="D3783" t="s">
        <v>6235</v>
      </c>
      <c r="E3783" t="s">
        <v>6235</v>
      </c>
    </row>
    <row r="3784" spans="1:5" x14ac:dyDescent="0.25">
      <c r="A3784">
        <v>48000410</v>
      </c>
      <c r="B3784" t="s">
        <v>6236</v>
      </c>
      <c r="C3784" t="s">
        <v>6237</v>
      </c>
      <c r="D3784" t="s">
        <v>6237</v>
      </c>
      <c r="E3784" t="s">
        <v>6236</v>
      </c>
    </row>
    <row r="3785" spans="1:5" x14ac:dyDescent="0.25">
      <c r="A3785">
        <v>48000412</v>
      </c>
      <c r="B3785" t="s">
        <v>6238</v>
      </c>
      <c r="C3785" t="s">
        <v>6239</v>
      </c>
      <c r="D3785" t="s">
        <v>6239</v>
      </c>
      <c r="E3785" t="s">
        <v>6238</v>
      </c>
    </row>
    <row r="3786" spans="1:5" x14ac:dyDescent="0.25">
      <c r="A3786">
        <v>48000413</v>
      </c>
      <c r="B3786" t="s">
        <v>6240</v>
      </c>
      <c r="C3786" t="s">
        <v>6240</v>
      </c>
      <c r="D3786" t="s">
        <v>6240</v>
      </c>
      <c r="E3786" t="s">
        <v>6240</v>
      </c>
    </row>
    <row r="3787" spans="1:5" x14ac:dyDescent="0.25">
      <c r="A3787">
        <v>48000414</v>
      </c>
      <c r="B3787" t="s">
        <v>6241</v>
      </c>
      <c r="C3787" t="s">
        <v>6241</v>
      </c>
      <c r="D3787" t="s">
        <v>6241</v>
      </c>
      <c r="E3787" t="s">
        <v>6241</v>
      </c>
    </row>
    <row r="3788" spans="1:5" x14ac:dyDescent="0.25">
      <c r="A3788">
        <v>48000415</v>
      </c>
      <c r="B3788" t="s">
        <v>6242</v>
      </c>
      <c r="C3788" t="s">
        <v>6243</v>
      </c>
      <c r="D3788" t="s">
        <v>6243</v>
      </c>
      <c r="E3788" t="s">
        <v>6242</v>
      </c>
    </row>
    <row r="3789" spans="1:5" x14ac:dyDescent="0.25">
      <c r="A3789">
        <v>48000416</v>
      </c>
      <c r="B3789" t="s">
        <v>6244</v>
      </c>
      <c r="C3789" t="s">
        <v>6244</v>
      </c>
      <c r="D3789" t="s">
        <v>6244</v>
      </c>
      <c r="E3789" t="s">
        <v>6244</v>
      </c>
    </row>
    <row r="3790" spans="1:5" x14ac:dyDescent="0.25">
      <c r="A3790">
        <v>48000417</v>
      </c>
      <c r="B3790" t="s">
        <v>6245</v>
      </c>
      <c r="C3790" t="s">
        <v>6245</v>
      </c>
      <c r="D3790" t="s">
        <v>6245</v>
      </c>
      <c r="E3790" t="s">
        <v>6245</v>
      </c>
    </row>
    <row r="3791" spans="1:5" x14ac:dyDescent="0.25">
      <c r="A3791">
        <v>48000418</v>
      </c>
      <c r="B3791" t="s">
        <v>6246</v>
      </c>
      <c r="C3791" t="s">
        <v>6246</v>
      </c>
      <c r="D3791" t="s">
        <v>6246</v>
      </c>
      <c r="E3791" t="s">
        <v>6246</v>
      </c>
    </row>
    <row r="3792" spans="1:5" x14ac:dyDescent="0.25">
      <c r="A3792">
        <v>48000419</v>
      </c>
      <c r="B3792" t="s">
        <v>6247</v>
      </c>
      <c r="C3792" t="s">
        <v>6248</v>
      </c>
      <c r="D3792" t="s">
        <v>6248</v>
      </c>
      <c r="E3792" t="s">
        <v>6247</v>
      </c>
    </row>
    <row r="3793" spans="1:5" x14ac:dyDescent="0.25">
      <c r="A3793">
        <v>48000420</v>
      </c>
      <c r="B3793" t="s">
        <v>6249</v>
      </c>
      <c r="C3793" t="s">
        <v>6249</v>
      </c>
      <c r="D3793" t="s">
        <v>6249</v>
      </c>
      <c r="E3793" t="s">
        <v>6249</v>
      </c>
    </row>
    <row r="3794" spans="1:5" x14ac:dyDescent="0.25">
      <c r="A3794">
        <v>48000421</v>
      </c>
      <c r="B3794" t="s">
        <v>6250</v>
      </c>
      <c r="C3794" t="s">
        <v>6250</v>
      </c>
      <c r="D3794" t="s">
        <v>6250</v>
      </c>
      <c r="E3794" t="s">
        <v>6250</v>
      </c>
    </row>
    <row r="3795" spans="1:5" x14ac:dyDescent="0.25">
      <c r="A3795">
        <v>48000422</v>
      </c>
      <c r="B3795" t="s">
        <v>6251</v>
      </c>
      <c r="C3795" t="s">
        <v>6251</v>
      </c>
      <c r="D3795" t="s">
        <v>6251</v>
      </c>
      <c r="E3795" t="s">
        <v>6251</v>
      </c>
    </row>
    <row r="3796" spans="1:5" x14ac:dyDescent="0.25">
      <c r="A3796">
        <v>48000430</v>
      </c>
      <c r="B3796" t="s">
        <v>6252</v>
      </c>
      <c r="C3796" t="s">
        <v>6253</v>
      </c>
      <c r="D3796" t="s">
        <v>6253</v>
      </c>
      <c r="E3796" t="s">
        <v>6252</v>
      </c>
    </row>
    <row r="3797" spans="1:5" x14ac:dyDescent="0.25">
      <c r="A3797">
        <v>48000431</v>
      </c>
      <c r="B3797" t="s">
        <v>6254</v>
      </c>
      <c r="C3797" t="s">
        <v>6255</v>
      </c>
      <c r="D3797" t="s">
        <v>6255</v>
      </c>
      <c r="E3797" t="s">
        <v>6254</v>
      </c>
    </row>
    <row r="3798" spans="1:5" x14ac:dyDescent="0.25">
      <c r="A3798">
        <v>48000432</v>
      </c>
      <c r="B3798" t="s">
        <v>6256</v>
      </c>
      <c r="C3798" t="s">
        <v>6257</v>
      </c>
      <c r="D3798" t="s">
        <v>6257</v>
      </c>
      <c r="E3798" t="s">
        <v>6256</v>
      </c>
    </row>
    <row r="3799" spans="1:5" x14ac:dyDescent="0.25">
      <c r="A3799">
        <v>48000433</v>
      </c>
      <c r="B3799" t="s">
        <v>6258</v>
      </c>
      <c r="C3799" t="s">
        <v>6258</v>
      </c>
      <c r="D3799" t="s">
        <v>6258</v>
      </c>
      <c r="E3799" t="s">
        <v>6258</v>
      </c>
    </row>
    <row r="3800" spans="1:5" x14ac:dyDescent="0.25">
      <c r="A3800">
        <v>48000434</v>
      </c>
      <c r="B3800" t="s">
        <v>6259</v>
      </c>
      <c r="C3800" t="s">
        <v>6260</v>
      </c>
      <c r="D3800" t="s">
        <v>6260</v>
      </c>
      <c r="E3800" t="s">
        <v>6259</v>
      </c>
    </row>
    <row r="3801" spans="1:5" x14ac:dyDescent="0.25">
      <c r="A3801">
        <v>48000435</v>
      </c>
      <c r="B3801" t="s">
        <v>6261</v>
      </c>
      <c r="C3801" t="s">
        <v>6262</v>
      </c>
      <c r="D3801" t="s">
        <v>6262</v>
      </c>
      <c r="E3801" t="s">
        <v>6261</v>
      </c>
    </row>
    <row r="3802" spans="1:5" x14ac:dyDescent="0.25">
      <c r="A3802">
        <v>48000436</v>
      </c>
      <c r="B3802" t="s">
        <v>4270</v>
      </c>
      <c r="C3802" t="s">
        <v>4271</v>
      </c>
      <c r="D3802" t="s">
        <v>4271</v>
      </c>
      <c r="E3802" t="s">
        <v>4270</v>
      </c>
    </row>
    <row r="3803" spans="1:5" x14ac:dyDescent="0.25">
      <c r="A3803">
        <v>48000437</v>
      </c>
      <c r="B3803" t="s">
        <v>6263</v>
      </c>
      <c r="C3803" t="s">
        <v>6264</v>
      </c>
      <c r="D3803" t="s">
        <v>6264</v>
      </c>
      <c r="E3803" t="s">
        <v>6263</v>
      </c>
    </row>
    <row r="3804" spans="1:5" x14ac:dyDescent="0.25">
      <c r="A3804">
        <v>48000438</v>
      </c>
      <c r="B3804" t="s">
        <v>6265</v>
      </c>
      <c r="C3804" t="s">
        <v>6265</v>
      </c>
      <c r="D3804" t="s">
        <v>6265</v>
      </c>
      <c r="E3804" t="s">
        <v>6265</v>
      </c>
    </row>
    <row r="3805" spans="1:5" x14ac:dyDescent="0.25">
      <c r="A3805">
        <v>48000439</v>
      </c>
      <c r="B3805" t="s">
        <v>6266</v>
      </c>
      <c r="C3805" t="s">
        <v>6266</v>
      </c>
      <c r="D3805" t="s">
        <v>6266</v>
      </c>
      <c r="E3805" t="s">
        <v>6266</v>
      </c>
    </row>
    <row r="3806" spans="1:5" x14ac:dyDescent="0.25">
      <c r="A3806">
        <v>48000440</v>
      </c>
      <c r="B3806" t="s">
        <v>6267</v>
      </c>
      <c r="C3806" t="s">
        <v>6268</v>
      </c>
      <c r="D3806" t="s">
        <v>6268</v>
      </c>
      <c r="E3806" t="s">
        <v>6267</v>
      </c>
    </row>
    <row r="3807" spans="1:5" x14ac:dyDescent="0.25">
      <c r="A3807">
        <v>48000441</v>
      </c>
      <c r="B3807" t="s">
        <v>6268</v>
      </c>
      <c r="C3807" t="s">
        <v>6268</v>
      </c>
      <c r="D3807" t="s">
        <v>6268</v>
      </c>
      <c r="E3807" t="s">
        <v>6268</v>
      </c>
    </row>
    <row r="3808" spans="1:5" x14ac:dyDescent="0.25">
      <c r="A3808">
        <v>48000442</v>
      </c>
      <c r="B3808" t="s">
        <v>6269</v>
      </c>
      <c r="C3808" t="s">
        <v>6269</v>
      </c>
      <c r="D3808" t="s">
        <v>6269</v>
      </c>
      <c r="E3808" t="s">
        <v>6269</v>
      </c>
    </row>
    <row r="3809" spans="1:5" x14ac:dyDescent="0.25">
      <c r="A3809">
        <v>48000444</v>
      </c>
      <c r="B3809" t="s">
        <v>6270</v>
      </c>
      <c r="C3809" t="s">
        <v>6270</v>
      </c>
      <c r="D3809" t="s">
        <v>6270</v>
      </c>
      <c r="E3809" t="s">
        <v>6270</v>
      </c>
    </row>
    <row r="3810" spans="1:5" x14ac:dyDescent="0.25">
      <c r="A3810">
        <v>48000445</v>
      </c>
      <c r="B3810" t="s">
        <v>6271</v>
      </c>
      <c r="C3810" t="s">
        <v>6272</v>
      </c>
      <c r="D3810" t="s">
        <v>6272</v>
      </c>
      <c r="E3810" t="s">
        <v>6271</v>
      </c>
    </row>
    <row r="3811" spans="1:5" x14ac:dyDescent="0.25">
      <c r="A3811">
        <v>48000446</v>
      </c>
      <c r="B3811" t="s">
        <v>6273</v>
      </c>
      <c r="C3811" t="s">
        <v>6274</v>
      </c>
      <c r="D3811" t="s">
        <v>6274</v>
      </c>
      <c r="E3811" t="s">
        <v>6273</v>
      </c>
    </row>
    <row r="3812" spans="1:5" x14ac:dyDescent="0.25">
      <c r="A3812">
        <v>48000447</v>
      </c>
      <c r="B3812" t="s">
        <v>6275</v>
      </c>
      <c r="C3812" t="s">
        <v>6275</v>
      </c>
      <c r="D3812" t="s">
        <v>6275</v>
      </c>
      <c r="E3812" t="s">
        <v>6275</v>
      </c>
    </row>
    <row r="3813" spans="1:5" x14ac:dyDescent="0.25">
      <c r="A3813">
        <v>48000448</v>
      </c>
      <c r="B3813" t="s">
        <v>6276</v>
      </c>
      <c r="C3813" t="s">
        <v>6276</v>
      </c>
      <c r="D3813" t="s">
        <v>6276</v>
      </c>
      <c r="E3813" t="s">
        <v>6276</v>
      </c>
    </row>
    <row r="3814" spans="1:5" x14ac:dyDescent="0.25">
      <c r="A3814">
        <v>48000449</v>
      </c>
      <c r="B3814" t="s">
        <v>6277</v>
      </c>
      <c r="C3814" t="s">
        <v>6278</v>
      </c>
      <c r="D3814" t="s">
        <v>6278</v>
      </c>
      <c r="E3814" t="s">
        <v>6277</v>
      </c>
    </row>
    <row r="3815" spans="1:5" x14ac:dyDescent="0.25">
      <c r="A3815">
        <v>48000450</v>
      </c>
      <c r="B3815" t="s">
        <v>6279</v>
      </c>
      <c r="C3815" t="s">
        <v>6280</v>
      </c>
      <c r="D3815" t="s">
        <v>6280</v>
      </c>
      <c r="E3815" t="s">
        <v>6279</v>
      </c>
    </row>
    <row r="3816" spans="1:5" x14ac:dyDescent="0.25">
      <c r="A3816">
        <v>48000451</v>
      </c>
      <c r="B3816" t="s">
        <v>6281</v>
      </c>
      <c r="C3816" t="s">
        <v>6282</v>
      </c>
      <c r="D3816" t="s">
        <v>6282</v>
      </c>
      <c r="E3816" t="s">
        <v>6281</v>
      </c>
    </row>
    <row r="3817" spans="1:5" x14ac:dyDescent="0.25">
      <c r="A3817">
        <v>48000452</v>
      </c>
      <c r="B3817" t="s">
        <v>6283</v>
      </c>
      <c r="C3817" t="s">
        <v>6283</v>
      </c>
      <c r="D3817" t="s">
        <v>6283</v>
      </c>
      <c r="E3817" t="s">
        <v>6283</v>
      </c>
    </row>
    <row r="3818" spans="1:5" x14ac:dyDescent="0.25">
      <c r="A3818">
        <v>48000453</v>
      </c>
      <c r="B3818" t="s">
        <v>6284</v>
      </c>
      <c r="C3818" t="s">
        <v>6284</v>
      </c>
      <c r="D3818" t="s">
        <v>6284</v>
      </c>
      <c r="E3818" t="s">
        <v>6284</v>
      </c>
    </row>
    <row r="3819" spans="1:5" x14ac:dyDescent="0.25">
      <c r="A3819">
        <v>48000454</v>
      </c>
      <c r="B3819" t="s">
        <v>6285</v>
      </c>
      <c r="C3819" t="s">
        <v>6286</v>
      </c>
      <c r="D3819" t="s">
        <v>6286</v>
      </c>
      <c r="E3819" t="s">
        <v>6285</v>
      </c>
    </row>
    <row r="3820" spans="1:5" x14ac:dyDescent="0.25">
      <c r="A3820">
        <v>48000455</v>
      </c>
      <c r="B3820" t="s">
        <v>6287</v>
      </c>
      <c r="C3820" t="s">
        <v>6288</v>
      </c>
      <c r="D3820" t="s">
        <v>6288</v>
      </c>
      <c r="E3820" t="s">
        <v>6287</v>
      </c>
    </row>
    <row r="3821" spans="1:5" x14ac:dyDescent="0.25">
      <c r="A3821">
        <v>48000456</v>
      </c>
      <c r="B3821" t="s">
        <v>6289</v>
      </c>
      <c r="C3821" t="s">
        <v>6290</v>
      </c>
      <c r="D3821" t="s">
        <v>6290</v>
      </c>
      <c r="E3821" t="s">
        <v>6289</v>
      </c>
    </row>
    <row r="3822" spans="1:5" x14ac:dyDescent="0.25">
      <c r="A3822">
        <v>48000457</v>
      </c>
      <c r="B3822" t="s">
        <v>6291</v>
      </c>
      <c r="C3822" t="s">
        <v>6291</v>
      </c>
      <c r="D3822" t="s">
        <v>6291</v>
      </c>
      <c r="E3822" t="s">
        <v>6291</v>
      </c>
    </row>
    <row r="3823" spans="1:5" x14ac:dyDescent="0.25">
      <c r="A3823">
        <v>48000458</v>
      </c>
      <c r="B3823" t="s">
        <v>6292</v>
      </c>
      <c r="C3823" t="s">
        <v>6292</v>
      </c>
      <c r="D3823" t="s">
        <v>6292</v>
      </c>
      <c r="E3823" t="s">
        <v>6292</v>
      </c>
    </row>
    <row r="3824" spans="1:5" x14ac:dyDescent="0.25">
      <c r="A3824">
        <v>48000459</v>
      </c>
      <c r="B3824" t="s">
        <v>6293</v>
      </c>
      <c r="C3824" t="s">
        <v>6293</v>
      </c>
      <c r="D3824" t="s">
        <v>6293</v>
      </c>
      <c r="E3824" t="s">
        <v>6293</v>
      </c>
    </row>
    <row r="3825" spans="1:5" x14ac:dyDescent="0.25">
      <c r="A3825">
        <v>48000460</v>
      </c>
      <c r="B3825" t="s">
        <v>6294</v>
      </c>
      <c r="C3825" t="s">
        <v>6295</v>
      </c>
      <c r="D3825" t="s">
        <v>6295</v>
      </c>
      <c r="E3825" t="s">
        <v>6294</v>
      </c>
    </row>
    <row r="3826" spans="1:5" x14ac:dyDescent="0.25">
      <c r="A3826">
        <v>48000461</v>
      </c>
      <c r="B3826" t="s">
        <v>6296</v>
      </c>
      <c r="C3826" t="s">
        <v>6296</v>
      </c>
      <c r="D3826" t="s">
        <v>6296</v>
      </c>
      <c r="E3826" t="s">
        <v>6296</v>
      </c>
    </row>
    <row r="3827" spans="1:5" x14ac:dyDescent="0.25">
      <c r="A3827">
        <v>48000462</v>
      </c>
      <c r="B3827" t="s">
        <v>4335</v>
      </c>
      <c r="C3827" t="s">
        <v>4336</v>
      </c>
      <c r="D3827" t="s">
        <v>4336</v>
      </c>
      <c r="E3827" t="s">
        <v>4335</v>
      </c>
    </row>
    <row r="3828" spans="1:5" x14ac:dyDescent="0.25">
      <c r="A3828">
        <v>48000463</v>
      </c>
      <c r="B3828" t="s">
        <v>6297</v>
      </c>
      <c r="C3828" t="s">
        <v>4337</v>
      </c>
      <c r="D3828" t="s">
        <v>4337</v>
      </c>
      <c r="E3828" t="s">
        <v>6297</v>
      </c>
    </row>
    <row r="3829" spans="1:5" x14ac:dyDescent="0.25">
      <c r="A3829">
        <v>48000464</v>
      </c>
      <c r="B3829" t="s">
        <v>6298</v>
      </c>
      <c r="C3829" t="s">
        <v>4337</v>
      </c>
      <c r="D3829" t="s">
        <v>4337</v>
      </c>
      <c r="E3829" t="s">
        <v>6298</v>
      </c>
    </row>
    <row r="3830" spans="1:5" x14ac:dyDescent="0.25">
      <c r="A3830">
        <v>48000465</v>
      </c>
      <c r="B3830" t="s">
        <v>6299</v>
      </c>
      <c r="C3830" t="s">
        <v>6300</v>
      </c>
      <c r="D3830" t="s">
        <v>6300</v>
      </c>
      <c r="E3830" t="s">
        <v>6299</v>
      </c>
    </row>
    <row r="3831" spans="1:5" x14ac:dyDescent="0.25">
      <c r="A3831">
        <v>48000466</v>
      </c>
      <c r="B3831" t="s">
        <v>6301</v>
      </c>
      <c r="C3831" t="s">
        <v>6302</v>
      </c>
      <c r="D3831" t="s">
        <v>6302</v>
      </c>
      <c r="E3831" t="s">
        <v>6301</v>
      </c>
    </row>
    <row r="3832" spans="1:5" x14ac:dyDescent="0.25">
      <c r="A3832">
        <v>48000468</v>
      </c>
      <c r="B3832" t="s">
        <v>6303</v>
      </c>
      <c r="C3832" t="s">
        <v>6304</v>
      </c>
      <c r="D3832" t="s">
        <v>6304</v>
      </c>
      <c r="E3832" t="s">
        <v>6303</v>
      </c>
    </row>
    <row r="3833" spans="1:5" x14ac:dyDescent="0.25">
      <c r="A3833">
        <v>48000470</v>
      </c>
      <c r="B3833" t="s">
        <v>6305</v>
      </c>
      <c r="C3833" t="s">
        <v>6306</v>
      </c>
      <c r="D3833" t="s">
        <v>6306</v>
      </c>
      <c r="E3833" t="s">
        <v>6305</v>
      </c>
    </row>
    <row r="3834" spans="1:5" x14ac:dyDescent="0.25">
      <c r="A3834">
        <v>48000471</v>
      </c>
      <c r="B3834" t="s">
        <v>6307</v>
      </c>
      <c r="C3834" t="s">
        <v>6308</v>
      </c>
      <c r="D3834" t="s">
        <v>6308</v>
      </c>
      <c r="E3834" t="s">
        <v>6307</v>
      </c>
    </row>
    <row r="3835" spans="1:5" x14ac:dyDescent="0.25">
      <c r="A3835">
        <v>48000472</v>
      </c>
      <c r="B3835" t="s">
        <v>6309</v>
      </c>
      <c r="C3835" t="s">
        <v>6309</v>
      </c>
      <c r="D3835" t="s">
        <v>6309</v>
      </c>
      <c r="E3835" t="s">
        <v>6309</v>
      </c>
    </row>
    <row r="3836" spans="1:5" x14ac:dyDescent="0.25">
      <c r="A3836">
        <v>48000473</v>
      </c>
      <c r="B3836" t="s">
        <v>6310</v>
      </c>
      <c r="C3836" t="s">
        <v>6310</v>
      </c>
      <c r="D3836" t="s">
        <v>6310</v>
      </c>
      <c r="E3836" t="s">
        <v>6310</v>
      </c>
    </row>
    <row r="3837" spans="1:5" x14ac:dyDescent="0.25">
      <c r="A3837">
        <v>48000474</v>
      </c>
      <c r="B3837" t="s">
        <v>6311</v>
      </c>
      <c r="C3837" t="s">
        <v>6312</v>
      </c>
      <c r="D3837" t="s">
        <v>6312</v>
      </c>
      <c r="E3837" t="s">
        <v>6311</v>
      </c>
    </row>
    <row r="3838" spans="1:5" x14ac:dyDescent="0.25">
      <c r="A3838">
        <v>48000475</v>
      </c>
      <c r="B3838" t="s">
        <v>1154</v>
      </c>
      <c r="C3838" t="s">
        <v>1154</v>
      </c>
      <c r="D3838" t="s">
        <v>1154</v>
      </c>
      <c r="E3838" t="s">
        <v>1154</v>
      </c>
    </row>
    <row r="3839" spans="1:5" x14ac:dyDescent="0.25">
      <c r="A3839">
        <v>48000476</v>
      </c>
      <c r="B3839" t="s">
        <v>6313</v>
      </c>
      <c r="C3839" t="s">
        <v>6313</v>
      </c>
      <c r="D3839" t="s">
        <v>6313</v>
      </c>
      <c r="E3839" t="s">
        <v>6313</v>
      </c>
    </row>
    <row r="3840" spans="1:5" x14ac:dyDescent="0.25">
      <c r="A3840">
        <v>48000477</v>
      </c>
      <c r="B3840" t="s">
        <v>6314</v>
      </c>
      <c r="C3840" t="s">
        <v>6315</v>
      </c>
      <c r="D3840" t="s">
        <v>6315</v>
      </c>
      <c r="E3840" t="s">
        <v>6314</v>
      </c>
    </row>
    <row r="3841" spans="1:5" x14ac:dyDescent="0.25">
      <c r="A3841">
        <v>48000478</v>
      </c>
      <c r="B3841" t="s">
        <v>6316</v>
      </c>
      <c r="C3841" t="s">
        <v>6317</v>
      </c>
      <c r="D3841" t="s">
        <v>6317</v>
      </c>
      <c r="E3841" t="s">
        <v>6316</v>
      </c>
    </row>
    <row r="3842" spans="1:5" x14ac:dyDescent="0.25">
      <c r="A3842">
        <v>48000479</v>
      </c>
      <c r="B3842" t="s">
        <v>6318</v>
      </c>
      <c r="C3842" t="s">
        <v>6319</v>
      </c>
      <c r="D3842" t="s">
        <v>6319</v>
      </c>
      <c r="E3842" t="s">
        <v>6318</v>
      </c>
    </row>
    <row r="3843" spans="1:5" x14ac:dyDescent="0.25">
      <c r="A3843">
        <v>48000480</v>
      </c>
      <c r="B3843" t="s">
        <v>6320</v>
      </c>
      <c r="C3843" t="s">
        <v>6321</v>
      </c>
      <c r="D3843" t="s">
        <v>6321</v>
      </c>
      <c r="E3843" t="s">
        <v>6320</v>
      </c>
    </row>
    <row r="3844" spans="1:5" x14ac:dyDescent="0.25">
      <c r="A3844">
        <v>48000481</v>
      </c>
      <c r="B3844" t="s">
        <v>6322</v>
      </c>
      <c r="C3844" t="s">
        <v>6323</v>
      </c>
      <c r="D3844" t="s">
        <v>6323</v>
      </c>
      <c r="E3844" t="s">
        <v>6322</v>
      </c>
    </row>
    <row r="3845" spans="1:5" x14ac:dyDescent="0.25">
      <c r="A3845">
        <v>48000482</v>
      </c>
      <c r="B3845" t="s">
        <v>6324</v>
      </c>
      <c r="C3845" t="s">
        <v>6325</v>
      </c>
      <c r="D3845" t="s">
        <v>6325</v>
      </c>
      <c r="E3845" t="s">
        <v>6324</v>
      </c>
    </row>
    <row r="3846" spans="1:5" x14ac:dyDescent="0.25">
      <c r="A3846">
        <v>48000483</v>
      </c>
      <c r="B3846" t="s">
        <v>6326</v>
      </c>
      <c r="C3846" t="s">
        <v>6327</v>
      </c>
      <c r="D3846" t="s">
        <v>6327</v>
      </c>
      <c r="E3846" t="s">
        <v>6326</v>
      </c>
    </row>
    <row r="3847" spans="1:5" x14ac:dyDescent="0.25">
      <c r="A3847">
        <v>48000484</v>
      </c>
      <c r="B3847" t="s">
        <v>6328</v>
      </c>
      <c r="C3847" t="s">
        <v>6329</v>
      </c>
      <c r="D3847" t="s">
        <v>6329</v>
      </c>
      <c r="E3847" t="s">
        <v>6328</v>
      </c>
    </row>
    <row r="3848" spans="1:5" x14ac:dyDescent="0.25">
      <c r="A3848">
        <v>48000485</v>
      </c>
      <c r="B3848" t="s">
        <v>6330</v>
      </c>
      <c r="C3848" t="s">
        <v>6331</v>
      </c>
      <c r="D3848" t="s">
        <v>6331</v>
      </c>
      <c r="E3848" t="s">
        <v>6330</v>
      </c>
    </row>
    <row r="3849" spans="1:5" x14ac:dyDescent="0.25">
      <c r="A3849">
        <v>48000486</v>
      </c>
      <c r="B3849" t="s">
        <v>6330</v>
      </c>
      <c r="C3849" t="s">
        <v>6332</v>
      </c>
      <c r="D3849" t="s">
        <v>6332</v>
      </c>
      <c r="E3849" t="s">
        <v>6330</v>
      </c>
    </row>
    <row r="3850" spans="1:5" x14ac:dyDescent="0.25">
      <c r="A3850">
        <v>48000487</v>
      </c>
      <c r="B3850" t="s">
        <v>6333</v>
      </c>
      <c r="C3850" t="s">
        <v>6334</v>
      </c>
      <c r="D3850" t="s">
        <v>6334</v>
      </c>
      <c r="E3850" t="s">
        <v>6333</v>
      </c>
    </row>
    <row r="3851" spans="1:5" x14ac:dyDescent="0.25">
      <c r="A3851">
        <v>48000488</v>
      </c>
      <c r="B3851" t="s">
        <v>6333</v>
      </c>
      <c r="C3851" t="s">
        <v>6335</v>
      </c>
      <c r="D3851" t="s">
        <v>6335</v>
      </c>
      <c r="E3851" t="s">
        <v>6333</v>
      </c>
    </row>
    <row r="3852" spans="1:5" x14ac:dyDescent="0.25">
      <c r="A3852">
        <v>48000489</v>
      </c>
      <c r="B3852" t="s">
        <v>6336</v>
      </c>
      <c r="C3852" t="s">
        <v>6337</v>
      </c>
      <c r="D3852" t="s">
        <v>6337</v>
      </c>
      <c r="E3852" t="s">
        <v>6336</v>
      </c>
    </row>
    <row r="3853" spans="1:5" x14ac:dyDescent="0.25">
      <c r="A3853">
        <v>48000490</v>
      </c>
      <c r="B3853" t="s">
        <v>6338</v>
      </c>
      <c r="C3853" t="s">
        <v>6339</v>
      </c>
      <c r="D3853" t="s">
        <v>6339</v>
      </c>
      <c r="E3853" t="s">
        <v>6338</v>
      </c>
    </row>
    <row r="3854" spans="1:5" x14ac:dyDescent="0.25">
      <c r="A3854">
        <v>48000491</v>
      </c>
      <c r="B3854" t="s">
        <v>6340</v>
      </c>
      <c r="C3854" t="s">
        <v>6341</v>
      </c>
      <c r="D3854" t="s">
        <v>6341</v>
      </c>
      <c r="E3854" t="s">
        <v>6340</v>
      </c>
    </row>
    <row r="3855" spans="1:5" x14ac:dyDescent="0.25">
      <c r="A3855">
        <v>48000492</v>
      </c>
      <c r="B3855" t="s">
        <v>6342</v>
      </c>
      <c r="C3855" t="s">
        <v>6343</v>
      </c>
      <c r="D3855" t="s">
        <v>6343</v>
      </c>
      <c r="E3855" t="s">
        <v>6342</v>
      </c>
    </row>
    <row r="3856" spans="1:5" x14ac:dyDescent="0.25">
      <c r="A3856">
        <v>48000493</v>
      </c>
      <c r="B3856" t="s">
        <v>6342</v>
      </c>
      <c r="C3856" t="s">
        <v>6344</v>
      </c>
      <c r="D3856" t="s">
        <v>6344</v>
      </c>
      <c r="E3856" t="s">
        <v>6342</v>
      </c>
    </row>
    <row r="3857" spans="1:5" x14ac:dyDescent="0.25">
      <c r="A3857">
        <v>48000494</v>
      </c>
      <c r="B3857" t="s">
        <v>6345</v>
      </c>
      <c r="C3857" t="s">
        <v>6346</v>
      </c>
      <c r="D3857" t="s">
        <v>6346</v>
      </c>
      <c r="E3857" t="s">
        <v>6345</v>
      </c>
    </row>
    <row r="3858" spans="1:5" x14ac:dyDescent="0.25">
      <c r="A3858">
        <v>48000495</v>
      </c>
      <c r="B3858" t="s">
        <v>6345</v>
      </c>
      <c r="C3858" t="s">
        <v>6347</v>
      </c>
      <c r="D3858" t="s">
        <v>6347</v>
      </c>
      <c r="E3858" t="s">
        <v>6345</v>
      </c>
    </row>
    <row r="3859" spans="1:5" x14ac:dyDescent="0.25">
      <c r="A3859">
        <v>48000496</v>
      </c>
      <c r="B3859" t="s">
        <v>6348</v>
      </c>
      <c r="C3859" t="s">
        <v>6349</v>
      </c>
      <c r="D3859" t="s">
        <v>6349</v>
      </c>
      <c r="E3859" t="s">
        <v>6348</v>
      </c>
    </row>
    <row r="3860" spans="1:5" x14ac:dyDescent="0.25">
      <c r="A3860">
        <v>48000497</v>
      </c>
      <c r="B3860" t="s">
        <v>6350</v>
      </c>
      <c r="C3860" t="s">
        <v>6351</v>
      </c>
      <c r="D3860" t="s">
        <v>6351</v>
      </c>
      <c r="E3860" t="s">
        <v>6350</v>
      </c>
    </row>
    <row r="3861" spans="1:5" x14ac:dyDescent="0.25">
      <c r="A3861">
        <v>48000498</v>
      </c>
      <c r="B3861" t="s">
        <v>6352</v>
      </c>
      <c r="C3861" t="s">
        <v>6353</v>
      </c>
      <c r="D3861" t="s">
        <v>6353</v>
      </c>
      <c r="E3861" t="s">
        <v>6352</v>
      </c>
    </row>
    <row r="3862" spans="1:5" x14ac:dyDescent="0.25">
      <c r="A3862">
        <v>48000499</v>
      </c>
      <c r="B3862" t="s">
        <v>6354</v>
      </c>
      <c r="C3862" t="s">
        <v>6354</v>
      </c>
      <c r="D3862" t="s">
        <v>6354</v>
      </c>
      <c r="E3862" t="s">
        <v>6354</v>
      </c>
    </row>
    <row r="3863" spans="1:5" x14ac:dyDescent="0.25">
      <c r="A3863">
        <v>48000500</v>
      </c>
      <c r="B3863" t="s">
        <v>6355</v>
      </c>
      <c r="C3863" t="s">
        <v>6356</v>
      </c>
      <c r="D3863" t="s">
        <v>6356</v>
      </c>
      <c r="E3863" t="s">
        <v>6355</v>
      </c>
    </row>
    <row r="3864" spans="1:5" x14ac:dyDescent="0.25">
      <c r="A3864">
        <v>48000501</v>
      </c>
      <c r="B3864" t="s">
        <v>6357</v>
      </c>
      <c r="C3864" t="s">
        <v>6358</v>
      </c>
      <c r="D3864" t="s">
        <v>6358</v>
      </c>
      <c r="E3864" t="s">
        <v>6357</v>
      </c>
    </row>
    <row r="3865" spans="1:5" x14ac:dyDescent="0.25">
      <c r="A3865">
        <v>48000502</v>
      </c>
      <c r="B3865" t="s">
        <v>6359</v>
      </c>
      <c r="C3865" t="s">
        <v>6360</v>
      </c>
      <c r="D3865" t="s">
        <v>6360</v>
      </c>
      <c r="E3865" t="s">
        <v>6359</v>
      </c>
    </row>
    <row r="3866" spans="1:5" x14ac:dyDescent="0.25">
      <c r="A3866">
        <v>48000503</v>
      </c>
      <c r="B3866" t="s">
        <v>6361</v>
      </c>
      <c r="C3866" t="s">
        <v>6361</v>
      </c>
      <c r="D3866" t="s">
        <v>6361</v>
      </c>
      <c r="E3866" t="s">
        <v>6361</v>
      </c>
    </row>
    <row r="3867" spans="1:5" x14ac:dyDescent="0.25">
      <c r="A3867">
        <v>48000504</v>
      </c>
      <c r="B3867" t="s">
        <v>6362</v>
      </c>
      <c r="C3867" t="s">
        <v>6362</v>
      </c>
      <c r="D3867" t="s">
        <v>6362</v>
      </c>
      <c r="E3867" t="s">
        <v>6362</v>
      </c>
    </row>
    <row r="3868" spans="1:5" x14ac:dyDescent="0.25">
      <c r="A3868">
        <v>48000505</v>
      </c>
      <c r="B3868" t="s">
        <v>6363</v>
      </c>
      <c r="C3868" t="s">
        <v>6363</v>
      </c>
      <c r="D3868" t="s">
        <v>6363</v>
      </c>
      <c r="E3868" t="s">
        <v>6363</v>
      </c>
    </row>
    <row r="3869" spans="1:5" x14ac:dyDescent="0.25">
      <c r="A3869">
        <v>48000506</v>
      </c>
      <c r="B3869" t="s">
        <v>6364</v>
      </c>
      <c r="C3869" t="s">
        <v>6364</v>
      </c>
      <c r="D3869" t="s">
        <v>6364</v>
      </c>
      <c r="E3869" t="s">
        <v>6364</v>
      </c>
    </row>
    <row r="3870" spans="1:5" x14ac:dyDescent="0.25">
      <c r="A3870">
        <v>48000507</v>
      </c>
      <c r="B3870" t="s">
        <v>6365</v>
      </c>
      <c r="C3870" t="s">
        <v>6365</v>
      </c>
      <c r="D3870" t="s">
        <v>6365</v>
      </c>
      <c r="E3870" t="s">
        <v>6365</v>
      </c>
    </row>
    <row r="3871" spans="1:5" x14ac:dyDescent="0.25">
      <c r="A3871">
        <v>48000508</v>
      </c>
      <c r="B3871" t="s">
        <v>6366</v>
      </c>
      <c r="C3871" t="s">
        <v>6366</v>
      </c>
      <c r="D3871" t="s">
        <v>6366</v>
      </c>
      <c r="E3871" t="s">
        <v>6366</v>
      </c>
    </row>
    <row r="3872" spans="1:5" x14ac:dyDescent="0.25">
      <c r="A3872">
        <v>48000509</v>
      </c>
      <c r="B3872" t="s">
        <v>6367</v>
      </c>
      <c r="C3872" t="s">
        <v>6367</v>
      </c>
      <c r="D3872" t="s">
        <v>6367</v>
      </c>
      <c r="E3872" t="s">
        <v>6367</v>
      </c>
    </row>
    <row r="3873" spans="1:5" x14ac:dyDescent="0.25">
      <c r="A3873">
        <v>48000510</v>
      </c>
      <c r="B3873" t="s">
        <v>6368</v>
      </c>
      <c r="C3873" t="s">
        <v>6368</v>
      </c>
      <c r="D3873" t="s">
        <v>6368</v>
      </c>
      <c r="E3873" t="s">
        <v>6368</v>
      </c>
    </row>
    <row r="3874" spans="1:5" x14ac:dyDescent="0.25">
      <c r="A3874">
        <v>48000511</v>
      </c>
      <c r="B3874" t="s">
        <v>6369</v>
      </c>
      <c r="C3874" t="s">
        <v>6370</v>
      </c>
      <c r="D3874" t="s">
        <v>6370</v>
      </c>
      <c r="E3874" t="s">
        <v>6369</v>
      </c>
    </row>
    <row r="3875" spans="1:5" x14ac:dyDescent="0.25">
      <c r="A3875">
        <v>48000512</v>
      </c>
      <c r="B3875" t="s">
        <v>6371</v>
      </c>
      <c r="C3875" t="s">
        <v>6371</v>
      </c>
      <c r="D3875" t="s">
        <v>6371</v>
      </c>
      <c r="E3875" t="s">
        <v>6371</v>
      </c>
    </row>
    <row r="3876" spans="1:5" x14ac:dyDescent="0.25">
      <c r="A3876">
        <v>48000513</v>
      </c>
      <c r="B3876" t="s">
        <v>6372</v>
      </c>
      <c r="C3876" t="s">
        <v>6373</v>
      </c>
      <c r="D3876" t="s">
        <v>6373</v>
      </c>
      <c r="E3876" t="s">
        <v>6372</v>
      </c>
    </row>
    <row r="3877" spans="1:5" x14ac:dyDescent="0.25">
      <c r="A3877">
        <v>48000514</v>
      </c>
      <c r="B3877" t="s">
        <v>6374</v>
      </c>
      <c r="C3877" t="s">
        <v>6374</v>
      </c>
      <c r="D3877" t="s">
        <v>6374</v>
      </c>
      <c r="E3877" t="s">
        <v>6374</v>
      </c>
    </row>
    <row r="3878" spans="1:5" x14ac:dyDescent="0.25">
      <c r="A3878">
        <v>48000515</v>
      </c>
      <c r="B3878" t="s">
        <v>6375</v>
      </c>
      <c r="C3878" t="s">
        <v>6375</v>
      </c>
      <c r="D3878" t="s">
        <v>6375</v>
      </c>
      <c r="E3878" t="s">
        <v>6375</v>
      </c>
    </row>
    <row r="3879" spans="1:5" x14ac:dyDescent="0.25">
      <c r="A3879">
        <v>48000516</v>
      </c>
      <c r="B3879" t="s">
        <v>6376</v>
      </c>
      <c r="C3879" t="s">
        <v>6376</v>
      </c>
      <c r="D3879" t="s">
        <v>6376</v>
      </c>
      <c r="E3879" t="s">
        <v>6376</v>
      </c>
    </row>
    <row r="3880" spans="1:5" x14ac:dyDescent="0.25">
      <c r="A3880">
        <v>48000517</v>
      </c>
      <c r="B3880" t="s">
        <v>6377</v>
      </c>
      <c r="C3880" t="s">
        <v>6378</v>
      </c>
      <c r="D3880" t="s">
        <v>6378</v>
      </c>
      <c r="E3880" t="s">
        <v>6377</v>
      </c>
    </row>
    <row r="3881" spans="1:5" x14ac:dyDescent="0.25">
      <c r="A3881">
        <v>48000518</v>
      </c>
      <c r="B3881" t="s">
        <v>6379</v>
      </c>
      <c r="C3881" t="s">
        <v>6379</v>
      </c>
      <c r="D3881" t="s">
        <v>6379</v>
      </c>
      <c r="E3881" t="s">
        <v>6379</v>
      </c>
    </row>
    <row r="3882" spans="1:5" x14ac:dyDescent="0.25">
      <c r="A3882">
        <v>48000519</v>
      </c>
      <c r="B3882" t="s">
        <v>6380</v>
      </c>
      <c r="C3882" t="s">
        <v>6381</v>
      </c>
      <c r="D3882" t="s">
        <v>6381</v>
      </c>
      <c r="E3882" t="s">
        <v>6380</v>
      </c>
    </row>
    <row r="3883" spans="1:5" x14ac:dyDescent="0.25">
      <c r="A3883">
        <v>48000520</v>
      </c>
      <c r="B3883" t="s">
        <v>6382</v>
      </c>
      <c r="C3883" t="s">
        <v>6382</v>
      </c>
      <c r="D3883" t="s">
        <v>6382</v>
      </c>
      <c r="E3883" t="s">
        <v>6382</v>
      </c>
    </row>
    <row r="3884" spans="1:5" x14ac:dyDescent="0.25">
      <c r="A3884">
        <v>48000521</v>
      </c>
      <c r="B3884" t="s">
        <v>6383</v>
      </c>
      <c r="C3884" t="s">
        <v>6384</v>
      </c>
      <c r="D3884" t="s">
        <v>6384</v>
      </c>
      <c r="E3884" t="s">
        <v>6383</v>
      </c>
    </row>
    <row r="3885" spans="1:5" x14ac:dyDescent="0.25">
      <c r="A3885">
        <v>48000522</v>
      </c>
      <c r="B3885" t="s">
        <v>6385</v>
      </c>
      <c r="C3885" t="s">
        <v>6385</v>
      </c>
      <c r="D3885" t="s">
        <v>6385</v>
      </c>
      <c r="E3885" t="s">
        <v>6385</v>
      </c>
    </row>
    <row r="3886" spans="1:5" x14ac:dyDescent="0.25">
      <c r="A3886">
        <v>48000523</v>
      </c>
      <c r="B3886" t="s">
        <v>6386</v>
      </c>
      <c r="C3886" t="s">
        <v>6386</v>
      </c>
      <c r="D3886" t="s">
        <v>6386</v>
      </c>
      <c r="E3886" t="s">
        <v>6386</v>
      </c>
    </row>
    <row r="3887" spans="1:5" x14ac:dyDescent="0.25">
      <c r="A3887">
        <v>48000524</v>
      </c>
      <c r="B3887" t="s">
        <v>6387</v>
      </c>
      <c r="C3887" t="s">
        <v>6387</v>
      </c>
      <c r="D3887" t="s">
        <v>6387</v>
      </c>
      <c r="E3887" t="s">
        <v>6387</v>
      </c>
    </row>
    <row r="3888" spans="1:5" x14ac:dyDescent="0.25">
      <c r="A3888">
        <v>48000525</v>
      </c>
      <c r="B3888" t="s">
        <v>6388</v>
      </c>
      <c r="C3888" t="s">
        <v>6389</v>
      </c>
      <c r="D3888" t="s">
        <v>6389</v>
      </c>
      <c r="E3888" t="s">
        <v>6388</v>
      </c>
    </row>
    <row r="3889" spans="1:5" x14ac:dyDescent="0.25">
      <c r="A3889">
        <v>48000526</v>
      </c>
      <c r="B3889" t="s">
        <v>6390</v>
      </c>
      <c r="C3889" t="s">
        <v>6390</v>
      </c>
      <c r="D3889" t="s">
        <v>6390</v>
      </c>
      <c r="E3889" t="s">
        <v>6390</v>
      </c>
    </row>
    <row r="3890" spans="1:5" x14ac:dyDescent="0.25">
      <c r="A3890">
        <v>48000527</v>
      </c>
      <c r="B3890" t="s">
        <v>6391</v>
      </c>
      <c r="C3890" t="s">
        <v>6392</v>
      </c>
      <c r="D3890" t="s">
        <v>6392</v>
      </c>
      <c r="E3890" t="s">
        <v>6391</v>
      </c>
    </row>
    <row r="3891" spans="1:5" x14ac:dyDescent="0.25">
      <c r="A3891">
        <v>48000528</v>
      </c>
      <c r="B3891" t="s">
        <v>6393</v>
      </c>
      <c r="C3891" t="s">
        <v>6394</v>
      </c>
      <c r="D3891" t="s">
        <v>6394</v>
      </c>
      <c r="E3891" t="s">
        <v>6393</v>
      </c>
    </row>
    <row r="3892" spans="1:5" x14ac:dyDescent="0.25">
      <c r="A3892">
        <v>48000529</v>
      </c>
      <c r="B3892" t="s">
        <v>6395</v>
      </c>
      <c r="C3892" t="s">
        <v>6396</v>
      </c>
      <c r="D3892" t="s">
        <v>6396</v>
      </c>
      <c r="E3892" t="s">
        <v>6395</v>
      </c>
    </row>
    <row r="3893" spans="1:5" x14ac:dyDescent="0.25">
      <c r="A3893">
        <v>48000530</v>
      </c>
      <c r="B3893" t="s">
        <v>6397</v>
      </c>
      <c r="C3893" t="s">
        <v>6398</v>
      </c>
      <c r="D3893" t="s">
        <v>6398</v>
      </c>
      <c r="E3893" t="s">
        <v>6397</v>
      </c>
    </row>
    <row r="3894" spans="1:5" x14ac:dyDescent="0.25">
      <c r="A3894">
        <v>48000531</v>
      </c>
      <c r="B3894" t="s">
        <v>6399</v>
      </c>
      <c r="C3894" t="s">
        <v>6400</v>
      </c>
      <c r="D3894" t="s">
        <v>6400</v>
      </c>
      <c r="E3894" t="s">
        <v>6399</v>
      </c>
    </row>
    <row r="3895" spans="1:5" x14ac:dyDescent="0.25">
      <c r="A3895">
        <v>48000532</v>
      </c>
      <c r="B3895" t="s">
        <v>6401</v>
      </c>
      <c r="C3895" t="s">
        <v>6402</v>
      </c>
      <c r="D3895" t="s">
        <v>6402</v>
      </c>
      <c r="E3895" t="s">
        <v>6401</v>
      </c>
    </row>
    <row r="3896" spans="1:5" x14ac:dyDescent="0.25">
      <c r="A3896">
        <v>48000533</v>
      </c>
      <c r="B3896" t="s">
        <v>6403</v>
      </c>
      <c r="C3896" t="s">
        <v>6404</v>
      </c>
      <c r="D3896" t="s">
        <v>6404</v>
      </c>
      <c r="E3896" t="s">
        <v>6403</v>
      </c>
    </row>
    <row r="3897" spans="1:5" x14ac:dyDescent="0.25">
      <c r="A3897">
        <v>48000534</v>
      </c>
      <c r="B3897" t="s">
        <v>6405</v>
      </c>
      <c r="C3897" t="s">
        <v>6406</v>
      </c>
      <c r="D3897" t="s">
        <v>6406</v>
      </c>
      <c r="E3897" t="s">
        <v>6405</v>
      </c>
    </row>
    <row r="3898" spans="1:5" x14ac:dyDescent="0.25">
      <c r="A3898">
        <v>48000535</v>
      </c>
      <c r="B3898" t="s">
        <v>6407</v>
      </c>
      <c r="C3898" t="s">
        <v>6408</v>
      </c>
      <c r="D3898" t="s">
        <v>6408</v>
      </c>
      <c r="E3898" t="s">
        <v>6407</v>
      </c>
    </row>
    <row r="3899" spans="1:5" x14ac:dyDescent="0.25">
      <c r="A3899">
        <v>48000536</v>
      </c>
      <c r="B3899" t="s">
        <v>6409</v>
      </c>
      <c r="C3899" t="s">
        <v>6381</v>
      </c>
      <c r="D3899" t="s">
        <v>6381</v>
      </c>
      <c r="E3899" t="s">
        <v>6409</v>
      </c>
    </row>
    <row r="3900" spans="1:5" x14ac:dyDescent="0.25">
      <c r="A3900">
        <v>48000537</v>
      </c>
      <c r="B3900" t="s">
        <v>6410</v>
      </c>
      <c r="C3900" t="s">
        <v>6411</v>
      </c>
      <c r="D3900" t="s">
        <v>6411</v>
      </c>
      <c r="E3900" t="s">
        <v>6410</v>
      </c>
    </row>
    <row r="3901" spans="1:5" x14ac:dyDescent="0.25">
      <c r="A3901">
        <v>48000538</v>
      </c>
      <c r="B3901" t="s">
        <v>6412</v>
      </c>
      <c r="C3901" t="s">
        <v>6413</v>
      </c>
      <c r="D3901" t="s">
        <v>6413</v>
      </c>
      <c r="E3901" t="s">
        <v>6412</v>
      </c>
    </row>
    <row r="3902" spans="1:5" x14ac:dyDescent="0.25">
      <c r="A3902">
        <v>48000539</v>
      </c>
      <c r="B3902" t="s">
        <v>6414</v>
      </c>
      <c r="C3902" t="s">
        <v>6396</v>
      </c>
      <c r="D3902" t="s">
        <v>6396</v>
      </c>
      <c r="E3902" t="s">
        <v>6414</v>
      </c>
    </row>
    <row r="3903" spans="1:5" x14ac:dyDescent="0.25">
      <c r="A3903">
        <v>48000540</v>
      </c>
      <c r="B3903" t="s">
        <v>6415</v>
      </c>
      <c r="C3903" t="s">
        <v>6416</v>
      </c>
      <c r="D3903" t="s">
        <v>6416</v>
      </c>
      <c r="E3903" t="s">
        <v>6415</v>
      </c>
    </row>
    <row r="3904" spans="1:5" x14ac:dyDescent="0.25">
      <c r="A3904">
        <v>48000541</v>
      </c>
      <c r="B3904" t="s">
        <v>6417</v>
      </c>
      <c r="C3904" t="s">
        <v>6418</v>
      </c>
      <c r="D3904" t="s">
        <v>6418</v>
      </c>
      <c r="E3904" t="s">
        <v>6417</v>
      </c>
    </row>
    <row r="3905" spans="1:5" x14ac:dyDescent="0.25">
      <c r="A3905">
        <v>48000542</v>
      </c>
      <c r="B3905" t="s">
        <v>6419</v>
      </c>
      <c r="C3905" t="s">
        <v>6420</v>
      </c>
      <c r="D3905" t="s">
        <v>6420</v>
      </c>
      <c r="E3905" t="s">
        <v>6419</v>
      </c>
    </row>
    <row r="3906" spans="1:5" x14ac:dyDescent="0.25">
      <c r="A3906">
        <v>48000543</v>
      </c>
      <c r="B3906" t="s">
        <v>6421</v>
      </c>
      <c r="C3906" t="s">
        <v>6422</v>
      </c>
      <c r="D3906" t="s">
        <v>6422</v>
      </c>
      <c r="E3906" t="s">
        <v>6421</v>
      </c>
    </row>
    <row r="3907" spans="1:5" x14ac:dyDescent="0.25">
      <c r="A3907">
        <v>48000544</v>
      </c>
      <c r="B3907" t="s">
        <v>6423</v>
      </c>
      <c r="C3907" t="s">
        <v>6424</v>
      </c>
      <c r="D3907" t="s">
        <v>6424</v>
      </c>
      <c r="E3907" t="s">
        <v>6423</v>
      </c>
    </row>
    <row r="3908" spans="1:5" x14ac:dyDescent="0.25">
      <c r="A3908">
        <v>48000545</v>
      </c>
      <c r="B3908" t="s">
        <v>6425</v>
      </c>
      <c r="C3908" t="s">
        <v>6381</v>
      </c>
      <c r="D3908" t="s">
        <v>6381</v>
      </c>
      <c r="E3908" t="s">
        <v>6425</v>
      </c>
    </row>
    <row r="3909" spans="1:5" x14ac:dyDescent="0.25">
      <c r="A3909">
        <v>48000546</v>
      </c>
      <c r="B3909" t="s">
        <v>6426</v>
      </c>
      <c r="C3909" t="s">
        <v>6427</v>
      </c>
      <c r="D3909" t="s">
        <v>6427</v>
      </c>
      <c r="E3909" t="s">
        <v>6426</v>
      </c>
    </row>
    <row r="3910" spans="1:5" x14ac:dyDescent="0.25">
      <c r="A3910">
        <v>48000547</v>
      </c>
      <c r="B3910" t="s">
        <v>6428</v>
      </c>
      <c r="C3910" t="s">
        <v>6429</v>
      </c>
      <c r="D3910" t="s">
        <v>6429</v>
      </c>
      <c r="E3910" t="s">
        <v>6428</v>
      </c>
    </row>
    <row r="3911" spans="1:5" x14ac:dyDescent="0.25">
      <c r="A3911">
        <v>48000548</v>
      </c>
      <c r="B3911" t="s">
        <v>6430</v>
      </c>
      <c r="C3911" t="s">
        <v>6370</v>
      </c>
      <c r="D3911" t="s">
        <v>6370</v>
      </c>
      <c r="E3911" t="s">
        <v>6430</v>
      </c>
    </row>
    <row r="3912" spans="1:5" x14ac:dyDescent="0.25">
      <c r="A3912">
        <v>48000549</v>
      </c>
      <c r="B3912" t="s">
        <v>6431</v>
      </c>
      <c r="C3912" t="s">
        <v>6432</v>
      </c>
      <c r="D3912" t="s">
        <v>6432</v>
      </c>
      <c r="E3912" t="s">
        <v>6431</v>
      </c>
    </row>
    <row r="3913" spans="1:5" x14ac:dyDescent="0.25">
      <c r="A3913">
        <v>48000550</v>
      </c>
      <c r="B3913" t="s">
        <v>6433</v>
      </c>
      <c r="C3913" t="s">
        <v>6434</v>
      </c>
      <c r="D3913" t="s">
        <v>6434</v>
      </c>
      <c r="E3913" t="s">
        <v>6433</v>
      </c>
    </row>
    <row r="3914" spans="1:5" x14ac:dyDescent="0.25">
      <c r="A3914">
        <v>48000551</v>
      </c>
      <c r="B3914" t="s">
        <v>6435</v>
      </c>
      <c r="C3914" t="s">
        <v>6436</v>
      </c>
      <c r="D3914" t="s">
        <v>6436</v>
      </c>
      <c r="E3914" t="s">
        <v>6435</v>
      </c>
    </row>
    <row r="3915" spans="1:5" x14ac:dyDescent="0.25">
      <c r="A3915">
        <v>48000552</v>
      </c>
      <c r="B3915" t="s">
        <v>6437</v>
      </c>
      <c r="C3915" t="s">
        <v>6438</v>
      </c>
      <c r="D3915" t="s">
        <v>6438</v>
      </c>
      <c r="E3915" t="s">
        <v>6437</v>
      </c>
    </row>
    <row r="3916" spans="1:5" x14ac:dyDescent="0.25">
      <c r="A3916">
        <v>48000553</v>
      </c>
      <c r="B3916" t="s">
        <v>6409</v>
      </c>
      <c r="C3916" t="s">
        <v>6381</v>
      </c>
      <c r="D3916" t="s">
        <v>6381</v>
      </c>
      <c r="E3916" t="s">
        <v>6409</v>
      </c>
    </row>
    <row r="3917" spans="1:5" x14ac:dyDescent="0.25">
      <c r="A3917">
        <v>48000554</v>
      </c>
      <c r="B3917" t="s">
        <v>6439</v>
      </c>
      <c r="C3917" t="s">
        <v>6365</v>
      </c>
      <c r="D3917" t="s">
        <v>6365</v>
      </c>
      <c r="E3917" t="s">
        <v>6439</v>
      </c>
    </row>
    <row r="3918" spans="1:5" x14ac:dyDescent="0.25">
      <c r="A3918">
        <v>48000555</v>
      </c>
      <c r="B3918" t="s">
        <v>6440</v>
      </c>
      <c r="C3918" t="s">
        <v>6441</v>
      </c>
      <c r="D3918" t="s">
        <v>6441</v>
      </c>
      <c r="E3918" t="s">
        <v>6440</v>
      </c>
    </row>
    <row r="3919" spans="1:5" x14ac:dyDescent="0.25">
      <c r="A3919">
        <v>48000556</v>
      </c>
      <c r="B3919" t="s">
        <v>6442</v>
      </c>
      <c r="C3919" t="s">
        <v>6443</v>
      </c>
      <c r="D3919" t="s">
        <v>6443</v>
      </c>
      <c r="E3919" t="s">
        <v>6442</v>
      </c>
    </row>
    <row r="3920" spans="1:5" x14ac:dyDescent="0.25">
      <c r="A3920">
        <v>48000557</v>
      </c>
      <c r="B3920" t="s">
        <v>6444</v>
      </c>
      <c r="C3920" t="s">
        <v>6444</v>
      </c>
      <c r="D3920" t="s">
        <v>6444</v>
      </c>
      <c r="E3920" t="s">
        <v>6444</v>
      </c>
    </row>
    <row r="3921" spans="1:5" x14ac:dyDescent="0.25">
      <c r="A3921">
        <v>48000558</v>
      </c>
      <c r="B3921" t="s">
        <v>6445</v>
      </c>
      <c r="C3921" t="s">
        <v>6446</v>
      </c>
      <c r="D3921" t="s">
        <v>6446</v>
      </c>
      <c r="E3921" t="s">
        <v>6445</v>
      </c>
    </row>
    <row r="3922" spans="1:5" x14ac:dyDescent="0.25">
      <c r="A3922">
        <v>48000559</v>
      </c>
      <c r="B3922" t="s">
        <v>6447</v>
      </c>
      <c r="C3922" t="s">
        <v>6448</v>
      </c>
      <c r="D3922" t="s">
        <v>6448</v>
      </c>
      <c r="E3922" t="s">
        <v>6447</v>
      </c>
    </row>
    <row r="3923" spans="1:5" x14ac:dyDescent="0.25">
      <c r="A3923">
        <v>48000560</v>
      </c>
      <c r="B3923" t="s">
        <v>6449</v>
      </c>
      <c r="C3923" t="s">
        <v>6450</v>
      </c>
      <c r="D3923" t="s">
        <v>6450</v>
      </c>
      <c r="E3923" t="s">
        <v>6449</v>
      </c>
    </row>
    <row r="3924" spans="1:5" x14ac:dyDescent="0.25">
      <c r="A3924">
        <v>48000561</v>
      </c>
      <c r="B3924" t="s">
        <v>6451</v>
      </c>
      <c r="C3924" t="s">
        <v>6452</v>
      </c>
      <c r="D3924" t="s">
        <v>6452</v>
      </c>
      <c r="E3924" t="s">
        <v>6451</v>
      </c>
    </row>
    <row r="3925" spans="1:5" x14ac:dyDescent="0.25">
      <c r="A3925">
        <v>48000562</v>
      </c>
      <c r="B3925" t="s">
        <v>6453</v>
      </c>
      <c r="C3925" t="s">
        <v>6454</v>
      </c>
      <c r="D3925" t="s">
        <v>6454</v>
      </c>
      <c r="E3925" t="s">
        <v>6453</v>
      </c>
    </row>
    <row r="3926" spans="1:5" x14ac:dyDescent="0.25">
      <c r="A3926">
        <v>48000563</v>
      </c>
      <c r="B3926" t="s">
        <v>6455</v>
      </c>
      <c r="C3926" t="s">
        <v>6456</v>
      </c>
      <c r="D3926" t="s">
        <v>6456</v>
      </c>
      <c r="E3926" t="s">
        <v>6455</v>
      </c>
    </row>
    <row r="3927" spans="1:5" x14ac:dyDescent="0.25">
      <c r="A3927">
        <v>48000564</v>
      </c>
      <c r="B3927" t="s">
        <v>6457</v>
      </c>
      <c r="C3927" t="s">
        <v>6365</v>
      </c>
      <c r="D3927" t="s">
        <v>6365</v>
      </c>
      <c r="E3927" t="s">
        <v>6457</v>
      </c>
    </row>
    <row r="3928" spans="1:5" x14ac:dyDescent="0.25">
      <c r="A3928">
        <v>48000565</v>
      </c>
      <c r="B3928" t="s">
        <v>6458</v>
      </c>
      <c r="C3928" t="s">
        <v>6459</v>
      </c>
      <c r="D3928" t="s">
        <v>6459</v>
      </c>
      <c r="E3928" t="s">
        <v>6458</v>
      </c>
    </row>
    <row r="3929" spans="1:5" x14ac:dyDescent="0.25">
      <c r="A3929">
        <v>48000566</v>
      </c>
      <c r="B3929" t="s">
        <v>6460</v>
      </c>
      <c r="C3929" t="s">
        <v>6373</v>
      </c>
      <c r="D3929" t="s">
        <v>6373</v>
      </c>
      <c r="E3929" t="s">
        <v>6460</v>
      </c>
    </row>
    <row r="3930" spans="1:5" x14ac:dyDescent="0.25">
      <c r="A3930">
        <v>48000567</v>
      </c>
      <c r="B3930" t="s">
        <v>6461</v>
      </c>
      <c r="C3930" t="s">
        <v>6462</v>
      </c>
      <c r="D3930" t="s">
        <v>6462</v>
      </c>
      <c r="E3930" t="s">
        <v>6461</v>
      </c>
    </row>
    <row r="3931" spans="1:5" x14ac:dyDescent="0.25">
      <c r="A3931">
        <v>48000568</v>
      </c>
      <c r="B3931" t="s">
        <v>6463</v>
      </c>
      <c r="C3931" t="s">
        <v>6464</v>
      </c>
      <c r="D3931" t="s">
        <v>6464</v>
      </c>
      <c r="E3931" t="s">
        <v>6463</v>
      </c>
    </row>
    <row r="3932" spans="1:5" x14ac:dyDescent="0.25">
      <c r="A3932">
        <v>48000569</v>
      </c>
      <c r="B3932" t="s">
        <v>6465</v>
      </c>
      <c r="C3932" t="s">
        <v>6466</v>
      </c>
      <c r="D3932" t="s">
        <v>6466</v>
      </c>
      <c r="E3932" t="s">
        <v>6465</v>
      </c>
    </row>
    <row r="3933" spans="1:5" x14ac:dyDescent="0.25">
      <c r="A3933">
        <v>48000570</v>
      </c>
      <c r="B3933" t="s">
        <v>6467</v>
      </c>
      <c r="C3933" t="s">
        <v>6468</v>
      </c>
      <c r="D3933" t="s">
        <v>6468</v>
      </c>
      <c r="E3933" t="s">
        <v>6467</v>
      </c>
    </row>
    <row r="3934" spans="1:5" x14ac:dyDescent="0.25">
      <c r="A3934">
        <v>48000571</v>
      </c>
      <c r="B3934" t="s">
        <v>6469</v>
      </c>
      <c r="C3934" t="s">
        <v>6470</v>
      </c>
      <c r="D3934" t="s">
        <v>6470</v>
      </c>
      <c r="E3934" t="s">
        <v>6469</v>
      </c>
    </row>
    <row r="3935" spans="1:5" x14ac:dyDescent="0.25">
      <c r="A3935">
        <v>48000572</v>
      </c>
      <c r="B3935" t="s">
        <v>6471</v>
      </c>
      <c r="C3935" t="s">
        <v>6472</v>
      </c>
      <c r="D3935" t="s">
        <v>6472</v>
      </c>
      <c r="E3935" t="s">
        <v>6471</v>
      </c>
    </row>
    <row r="3936" spans="1:5" x14ac:dyDescent="0.25">
      <c r="A3936">
        <v>48000573</v>
      </c>
      <c r="B3936" t="s">
        <v>6473</v>
      </c>
      <c r="C3936" t="s">
        <v>6474</v>
      </c>
      <c r="D3936" t="s">
        <v>6474</v>
      </c>
      <c r="E3936" t="s">
        <v>6473</v>
      </c>
    </row>
    <row r="3937" spans="1:5" x14ac:dyDescent="0.25">
      <c r="A3937">
        <v>48000574</v>
      </c>
      <c r="B3937" t="s">
        <v>6475</v>
      </c>
      <c r="C3937" t="s">
        <v>6476</v>
      </c>
      <c r="D3937" t="s">
        <v>6476</v>
      </c>
      <c r="E3937" t="s">
        <v>6475</v>
      </c>
    </row>
    <row r="3938" spans="1:5" x14ac:dyDescent="0.25">
      <c r="A3938">
        <v>48000575</v>
      </c>
      <c r="B3938" t="s">
        <v>6477</v>
      </c>
      <c r="C3938" t="s">
        <v>6478</v>
      </c>
      <c r="D3938" t="s">
        <v>6478</v>
      </c>
      <c r="E3938" t="s">
        <v>6477</v>
      </c>
    </row>
    <row r="3939" spans="1:5" x14ac:dyDescent="0.25">
      <c r="A3939">
        <v>48000576</v>
      </c>
      <c r="B3939" t="s">
        <v>6479</v>
      </c>
      <c r="C3939" t="s">
        <v>6480</v>
      </c>
      <c r="D3939" t="s">
        <v>6480</v>
      </c>
      <c r="E3939" t="s">
        <v>6479</v>
      </c>
    </row>
    <row r="3940" spans="1:5" x14ac:dyDescent="0.25">
      <c r="A3940">
        <v>48000577</v>
      </c>
      <c r="B3940" t="s">
        <v>6481</v>
      </c>
      <c r="C3940" t="s">
        <v>6482</v>
      </c>
      <c r="D3940" t="s">
        <v>6482</v>
      </c>
      <c r="E3940" t="s">
        <v>6481</v>
      </c>
    </row>
    <row r="3941" spans="1:5" x14ac:dyDescent="0.25">
      <c r="A3941">
        <v>48000578</v>
      </c>
      <c r="B3941" t="s">
        <v>6483</v>
      </c>
      <c r="C3941" t="s">
        <v>6484</v>
      </c>
      <c r="D3941" t="s">
        <v>6484</v>
      </c>
      <c r="E3941" t="s">
        <v>6483</v>
      </c>
    </row>
    <row r="3942" spans="1:5" x14ac:dyDescent="0.25">
      <c r="A3942">
        <v>48000579</v>
      </c>
      <c r="B3942" t="s">
        <v>6485</v>
      </c>
      <c r="C3942" t="s">
        <v>6486</v>
      </c>
      <c r="D3942" t="s">
        <v>6486</v>
      </c>
      <c r="E3942" t="s">
        <v>6485</v>
      </c>
    </row>
    <row r="3943" spans="1:5" x14ac:dyDescent="0.25">
      <c r="A3943">
        <v>48000580</v>
      </c>
      <c r="B3943" t="s">
        <v>6487</v>
      </c>
      <c r="C3943" t="s">
        <v>6488</v>
      </c>
      <c r="D3943" t="s">
        <v>6488</v>
      </c>
      <c r="E3943" t="s">
        <v>6487</v>
      </c>
    </row>
    <row r="3944" spans="1:5" x14ac:dyDescent="0.25">
      <c r="A3944">
        <v>48000581</v>
      </c>
      <c r="B3944" t="s">
        <v>6489</v>
      </c>
      <c r="C3944" t="s">
        <v>6490</v>
      </c>
      <c r="D3944" t="s">
        <v>6490</v>
      </c>
      <c r="E3944" t="s">
        <v>6489</v>
      </c>
    </row>
    <row r="3945" spans="1:5" x14ac:dyDescent="0.25">
      <c r="A3945">
        <v>48000582</v>
      </c>
      <c r="B3945" t="s">
        <v>6491</v>
      </c>
      <c r="C3945" t="s">
        <v>6492</v>
      </c>
      <c r="D3945" t="s">
        <v>6492</v>
      </c>
      <c r="E3945" t="s">
        <v>6491</v>
      </c>
    </row>
    <row r="3946" spans="1:5" x14ac:dyDescent="0.25">
      <c r="A3946">
        <v>48000583</v>
      </c>
      <c r="B3946" t="s">
        <v>6493</v>
      </c>
      <c r="C3946" t="s">
        <v>6494</v>
      </c>
      <c r="D3946" t="s">
        <v>6494</v>
      </c>
      <c r="E3946" t="s">
        <v>6493</v>
      </c>
    </row>
    <row r="3947" spans="1:5" x14ac:dyDescent="0.25">
      <c r="A3947">
        <v>48000584</v>
      </c>
      <c r="B3947" t="s">
        <v>6495</v>
      </c>
      <c r="C3947" t="s">
        <v>6496</v>
      </c>
      <c r="D3947" t="s">
        <v>6496</v>
      </c>
      <c r="E3947" t="s">
        <v>6495</v>
      </c>
    </row>
    <row r="3948" spans="1:5" x14ac:dyDescent="0.25">
      <c r="A3948">
        <v>48000585</v>
      </c>
      <c r="B3948" t="s">
        <v>6497</v>
      </c>
      <c r="C3948" t="s">
        <v>6498</v>
      </c>
      <c r="D3948" t="s">
        <v>6498</v>
      </c>
      <c r="E3948" t="s">
        <v>6497</v>
      </c>
    </row>
    <row r="3949" spans="1:5" x14ac:dyDescent="0.25">
      <c r="A3949">
        <v>48000586</v>
      </c>
      <c r="B3949" t="s">
        <v>6499</v>
      </c>
      <c r="C3949" t="s">
        <v>6500</v>
      </c>
      <c r="D3949" t="s">
        <v>6500</v>
      </c>
      <c r="E3949" t="s">
        <v>6499</v>
      </c>
    </row>
    <row r="3950" spans="1:5" x14ac:dyDescent="0.25">
      <c r="A3950">
        <v>48000587</v>
      </c>
      <c r="B3950" t="s">
        <v>6501</v>
      </c>
      <c r="C3950" t="s">
        <v>6502</v>
      </c>
      <c r="D3950" t="s">
        <v>6502</v>
      </c>
      <c r="E3950" t="s">
        <v>6501</v>
      </c>
    </row>
    <row r="3951" spans="1:5" x14ac:dyDescent="0.25">
      <c r="A3951">
        <v>48000588</v>
      </c>
      <c r="B3951" t="s">
        <v>6503</v>
      </c>
      <c r="C3951" t="s">
        <v>6504</v>
      </c>
      <c r="D3951" t="s">
        <v>6504</v>
      </c>
      <c r="E3951" t="s">
        <v>6503</v>
      </c>
    </row>
    <row r="3952" spans="1:5" x14ac:dyDescent="0.25">
      <c r="A3952">
        <v>48000589</v>
      </c>
      <c r="B3952" t="s">
        <v>6505</v>
      </c>
      <c r="C3952" t="s">
        <v>6506</v>
      </c>
      <c r="D3952" t="s">
        <v>6506</v>
      </c>
      <c r="E3952" t="s">
        <v>6505</v>
      </c>
    </row>
    <row r="3953" spans="1:5" x14ac:dyDescent="0.25">
      <c r="A3953">
        <v>48000590</v>
      </c>
      <c r="B3953" t="s">
        <v>6507</v>
      </c>
      <c r="C3953" t="s">
        <v>6508</v>
      </c>
      <c r="D3953" t="s">
        <v>6508</v>
      </c>
      <c r="E3953" t="s">
        <v>6507</v>
      </c>
    </row>
    <row r="3954" spans="1:5" x14ac:dyDescent="0.25">
      <c r="A3954">
        <v>48000591</v>
      </c>
      <c r="B3954" t="s">
        <v>6509</v>
      </c>
      <c r="C3954" t="s">
        <v>6510</v>
      </c>
      <c r="D3954" t="s">
        <v>6510</v>
      </c>
      <c r="E3954" t="s">
        <v>6509</v>
      </c>
    </row>
    <row r="3955" spans="1:5" x14ac:dyDescent="0.25">
      <c r="A3955">
        <v>48000592</v>
      </c>
      <c r="B3955" t="s">
        <v>6511</v>
      </c>
      <c r="C3955" t="s">
        <v>6512</v>
      </c>
      <c r="D3955" t="s">
        <v>6512</v>
      </c>
      <c r="E3955" t="s">
        <v>6511</v>
      </c>
    </row>
    <row r="3956" spans="1:5" x14ac:dyDescent="0.25">
      <c r="A3956">
        <v>48000593</v>
      </c>
      <c r="B3956" t="s">
        <v>6513</v>
      </c>
      <c r="C3956" t="s">
        <v>6514</v>
      </c>
      <c r="D3956" t="s">
        <v>6514</v>
      </c>
      <c r="E3956" t="s">
        <v>6513</v>
      </c>
    </row>
    <row r="3957" spans="1:5" x14ac:dyDescent="0.25">
      <c r="A3957">
        <v>48000594</v>
      </c>
      <c r="B3957" t="s">
        <v>6515</v>
      </c>
      <c r="C3957" t="s">
        <v>6516</v>
      </c>
      <c r="D3957" t="s">
        <v>6516</v>
      </c>
      <c r="E3957" t="s">
        <v>6515</v>
      </c>
    </row>
    <row r="3958" spans="1:5" x14ac:dyDescent="0.25">
      <c r="A3958">
        <v>48000595</v>
      </c>
      <c r="B3958" t="s">
        <v>6517</v>
      </c>
      <c r="C3958" t="s">
        <v>6518</v>
      </c>
      <c r="D3958" t="s">
        <v>6518</v>
      </c>
      <c r="E3958" t="s">
        <v>6517</v>
      </c>
    </row>
    <row r="3959" spans="1:5" x14ac:dyDescent="0.25">
      <c r="A3959">
        <v>48000596</v>
      </c>
      <c r="B3959" t="s">
        <v>6519</v>
      </c>
      <c r="C3959" t="s">
        <v>6520</v>
      </c>
      <c r="D3959" t="s">
        <v>6520</v>
      </c>
      <c r="E3959" t="s">
        <v>6519</v>
      </c>
    </row>
    <row r="3960" spans="1:5" x14ac:dyDescent="0.25">
      <c r="A3960">
        <v>48000597</v>
      </c>
      <c r="B3960" t="s">
        <v>6521</v>
      </c>
      <c r="C3960" t="s">
        <v>6522</v>
      </c>
      <c r="D3960" t="s">
        <v>6522</v>
      </c>
      <c r="E3960" t="s">
        <v>6521</v>
      </c>
    </row>
    <row r="3961" spans="1:5" x14ac:dyDescent="0.25">
      <c r="A3961">
        <v>48000598</v>
      </c>
      <c r="B3961" t="s">
        <v>6523</v>
      </c>
      <c r="C3961" t="s">
        <v>6524</v>
      </c>
      <c r="D3961" t="s">
        <v>6524</v>
      </c>
      <c r="E3961" t="s">
        <v>6523</v>
      </c>
    </row>
    <row r="3962" spans="1:5" x14ac:dyDescent="0.25">
      <c r="A3962">
        <v>48000599</v>
      </c>
      <c r="B3962" t="s">
        <v>6525</v>
      </c>
      <c r="C3962" t="s">
        <v>6526</v>
      </c>
      <c r="D3962" t="s">
        <v>6526</v>
      </c>
      <c r="E3962" t="s">
        <v>6525</v>
      </c>
    </row>
    <row r="3963" spans="1:5" x14ac:dyDescent="0.25">
      <c r="A3963">
        <v>48000600</v>
      </c>
      <c r="B3963" t="s">
        <v>6527</v>
      </c>
      <c r="C3963" t="s">
        <v>6528</v>
      </c>
      <c r="D3963" t="s">
        <v>6528</v>
      </c>
      <c r="E3963" t="s">
        <v>6527</v>
      </c>
    </row>
    <row r="3964" spans="1:5" x14ac:dyDescent="0.25">
      <c r="A3964">
        <v>48000601</v>
      </c>
      <c r="B3964" t="s">
        <v>6529</v>
      </c>
      <c r="C3964" t="s">
        <v>6530</v>
      </c>
      <c r="D3964" t="s">
        <v>6530</v>
      </c>
      <c r="E3964" t="s">
        <v>6529</v>
      </c>
    </row>
    <row r="3965" spans="1:5" x14ac:dyDescent="0.25">
      <c r="A3965">
        <v>48000602</v>
      </c>
      <c r="B3965" t="s">
        <v>6531</v>
      </c>
      <c r="C3965" t="s">
        <v>6532</v>
      </c>
      <c r="D3965" t="s">
        <v>6532</v>
      </c>
      <c r="E3965" t="s">
        <v>6531</v>
      </c>
    </row>
    <row r="3966" spans="1:5" x14ac:dyDescent="0.25">
      <c r="A3966">
        <v>48000603</v>
      </c>
      <c r="B3966" t="s">
        <v>6533</v>
      </c>
      <c r="C3966" t="s">
        <v>6534</v>
      </c>
      <c r="D3966" t="s">
        <v>6534</v>
      </c>
      <c r="E3966" t="s">
        <v>6533</v>
      </c>
    </row>
    <row r="3967" spans="1:5" x14ac:dyDescent="0.25">
      <c r="A3967">
        <v>48000604</v>
      </c>
      <c r="B3967" t="s">
        <v>6535</v>
      </c>
      <c r="C3967" t="s">
        <v>6536</v>
      </c>
      <c r="D3967" t="s">
        <v>6536</v>
      </c>
      <c r="E3967" t="s">
        <v>6535</v>
      </c>
    </row>
    <row r="3968" spans="1:5" x14ac:dyDescent="0.25">
      <c r="A3968">
        <v>48000605</v>
      </c>
      <c r="B3968" t="s">
        <v>6537</v>
      </c>
      <c r="C3968" t="s">
        <v>6538</v>
      </c>
      <c r="D3968" t="s">
        <v>6538</v>
      </c>
      <c r="E3968" t="s">
        <v>6537</v>
      </c>
    </row>
    <row r="3969" spans="1:5" x14ac:dyDescent="0.25">
      <c r="A3969">
        <v>48000606</v>
      </c>
      <c r="B3969" t="s">
        <v>6539</v>
      </c>
      <c r="C3969" t="s">
        <v>6540</v>
      </c>
      <c r="D3969" t="s">
        <v>6540</v>
      </c>
      <c r="E3969" t="s">
        <v>6539</v>
      </c>
    </row>
    <row r="3970" spans="1:5" x14ac:dyDescent="0.25">
      <c r="A3970">
        <v>48000607</v>
      </c>
      <c r="B3970" t="s">
        <v>6541</v>
      </c>
      <c r="C3970" t="s">
        <v>6542</v>
      </c>
      <c r="D3970" t="s">
        <v>6542</v>
      </c>
      <c r="E3970" t="s">
        <v>6541</v>
      </c>
    </row>
    <row r="3971" spans="1:5" x14ac:dyDescent="0.25">
      <c r="A3971">
        <v>48000608</v>
      </c>
      <c r="B3971" t="s">
        <v>6543</v>
      </c>
      <c r="C3971" t="s">
        <v>6544</v>
      </c>
      <c r="D3971" t="s">
        <v>6544</v>
      </c>
      <c r="E3971" t="s">
        <v>6543</v>
      </c>
    </row>
    <row r="3972" spans="1:5" x14ac:dyDescent="0.25">
      <c r="A3972">
        <v>48000609</v>
      </c>
      <c r="B3972" t="s">
        <v>6545</v>
      </c>
      <c r="C3972" t="s">
        <v>6546</v>
      </c>
      <c r="D3972" t="s">
        <v>6546</v>
      </c>
      <c r="E3972" t="s">
        <v>6545</v>
      </c>
    </row>
    <row r="3973" spans="1:5" x14ac:dyDescent="0.25">
      <c r="A3973">
        <v>48000610</v>
      </c>
      <c r="B3973" t="s">
        <v>6547</v>
      </c>
      <c r="C3973" t="s">
        <v>6548</v>
      </c>
      <c r="D3973" t="s">
        <v>6548</v>
      </c>
      <c r="E3973" t="s">
        <v>6547</v>
      </c>
    </row>
    <row r="3974" spans="1:5" x14ac:dyDescent="0.25">
      <c r="A3974">
        <v>48000611</v>
      </c>
      <c r="B3974" t="s">
        <v>6549</v>
      </c>
      <c r="C3974" t="s">
        <v>6550</v>
      </c>
      <c r="D3974" t="s">
        <v>6550</v>
      </c>
      <c r="E3974" t="s">
        <v>6549</v>
      </c>
    </row>
    <row r="3975" spans="1:5" x14ac:dyDescent="0.25">
      <c r="A3975">
        <v>48000612</v>
      </c>
      <c r="B3975" t="s">
        <v>6551</v>
      </c>
      <c r="C3975" t="s">
        <v>6552</v>
      </c>
      <c r="D3975" t="s">
        <v>6552</v>
      </c>
      <c r="E3975" t="s">
        <v>6551</v>
      </c>
    </row>
    <row r="3976" spans="1:5" x14ac:dyDescent="0.25">
      <c r="A3976">
        <v>48000613</v>
      </c>
      <c r="B3976" t="s">
        <v>6553</v>
      </c>
      <c r="C3976" t="s">
        <v>6554</v>
      </c>
      <c r="D3976" t="s">
        <v>6554</v>
      </c>
      <c r="E3976" t="s">
        <v>6553</v>
      </c>
    </row>
    <row r="3977" spans="1:5" x14ac:dyDescent="0.25">
      <c r="A3977">
        <v>48000614</v>
      </c>
      <c r="B3977" t="s">
        <v>6555</v>
      </c>
      <c r="C3977" t="s">
        <v>6556</v>
      </c>
      <c r="D3977" t="s">
        <v>6556</v>
      </c>
      <c r="E3977" t="s">
        <v>6555</v>
      </c>
    </row>
    <row r="3978" spans="1:5" x14ac:dyDescent="0.25">
      <c r="A3978">
        <v>48000615</v>
      </c>
      <c r="B3978" t="s">
        <v>6557</v>
      </c>
      <c r="C3978" t="s">
        <v>6558</v>
      </c>
      <c r="D3978" t="s">
        <v>6558</v>
      </c>
      <c r="E3978" t="s">
        <v>6557</v>
      </c>
    </row>
    <row r="3979" spans="1:5" x14ac:dyDescent="0.25">
      <c r="A3979">
        <v>48000616</v>
      </c>
      <c r="B3979" t="s">
        <v>6559</v>
      </c>
      <c r="C3979" t="s">
        <v>6560</v>
      </c>
      <c r="D3979" t="s">
        <v>6560</v>
      </c>
      <c r="E3979" t="s">
        <v>6559</v>
      </c>
    </row>
    <row r="3980" spans="1:5" x14ac:dyDescent="0.25">
      <c r="A3980">
        <v>48000617</v>
      </c>
      <c r="B3980" t="s">
        <v>6561</v>
      </c>
      <c r="C3980" t="s">
        <v>6562</v>
      </c>
      <c r="D3980" t="s">
        <v>6562</v>
      </c>
      <c r="E3980" t="s">
        <v>6561</v>
      </c>
    </row>
    <row r="3981" spans="1:5" x14ac:dyDescent="0.25">
      <c r="A3981">
        <v>48000618</v>
      </c>
      <c r="B3981" t="s">
        <v>6563</v>
      </c>
      <c r="C3981" t="s">
        <v>6564</v>
      </c>
      <c r="D3981" t="s">
        <v>6564</v>
      </c>
      <c r="E3981" t="s">
        <v>6563</v>
      </c>
    </row>
    <row r="3982" spans="1:5" x14ac:dyDescent="0.25">
      <c r="A3982">
        <v>48000619</v>
      </c>
      <c r="B3982" t="s">
        <v>6565</v>
      </c>
      <c r="C3982" t="s">
        <v>6566</v>
      </c>
      <c r="D3982" t="s">
        <v>6566</v>
      </c>
      <c r="E3982" t="s">
        <v>6565</v>
      </c>
    </row>
    <row r="3983" spans="1:5" x14ac:dyDescent="0.25">
      <c r="A3983">
        <v>48000620</v>
      </c>
      <c r="B3983" t="s">
        <v>6567</v>
      </c>
      <c r="C3983" t="s">
        <v>6568</v>
      </c>
      <c r="D3983" t="s">
        <v>6568</v>
      </c>
      <c r="E3983" t="s">
        <v>6567</v>
      </c>
    </row>
    <row r="3984" spans="1:5" x14ac:dyDescent="0.25">
      <c r="A3984">
        <v>48000621</v>
      </c>
      <c r="B3984" t="s">
        <v>6569</v>
      </c>
      <c r="C3984" t="s">
        <v>6570</v>
      </c>
      <c r="D3984" t="s">
        <v>6570</v>
      </c>
      <c r="E3984" t="s">
        <v>6569</v>
      </c>
    </row>
    <row r="3985" spans="1:5" x14ac:dyDescent="0.25">
      <c r="A3985">
        <v>48000622</v>
      </c>
      <c r="B3985" t="s">
        <v>6571</v>
      </c>
      <c r="C3985" t="s">
        <v>6572</v>
      </c>
      <c r="D3985" t="s">
        <v>6572</v>
      </c>
      <c r="E3985" t="s">
        <v>6571</v>
      </c>
    </row>
    <row r="3986" spans="1:5" x14ac:dyDescent="0.25">
      <c r="A3986">
        <v>48000623</v>
      </c>
      <c r="B3986" t="s">
        <v>6573</v>
      </c>
      <c r="C3986" t="s">
        <v>6574</v>
      </c>
      <c r="D3986" t="s">
        <v>6574</v>
      </c>
      <c r="E3986" t="s">
        <v>6573</v>
      </c>
    </row>
    <row r="3987" spans="1:5" x14ac:dyDescent="0.25">
      <c r="A3987">
        <v>48000624</v>
      </c>
      <c r="B3987" t="s">
        <v>6575</v>
      </c>
      <c r="C3987" t="s">
        <v>6576</v>
      </c>
      <c r="D3987" t="s">
        <v>6576</v>
      </c>
      <c r="E3987" t="s">
        <v>6575</v>
      </c>
    </row>
    <row r="3988" spans="1:5" x14ac:dyDescent="0.25">
      <c r="A3988">
        <v>48000625</v>
      </c>
      <c r="B3988" t="s">
        <v>6577</v>
      </c>
      <c r="C3988" t="s">
        <v>6578</v>
      </c>
      <c r="D3988" t="s">
        <v>6578</v>
      </c>
      <c r="E3988" t="s">
        <v>6577</v>
      </c>
    </row>
    <row r="3989" spans="1:5" x14ac:dyDescent="0.25">
      <c r="A3989">
        <v>48000626</v>
      </c>
      <c r="B3989" t="s">
        <v>6579</v>
      </c>
      <c r="C3989" t="s">
        <v>6580</v>
      </c>
      <c r="D3989" t="s">
        <v>6580</v>
      </c>
      <c r="E3989" t="s">
        <v>6579</v>
      </c>
    </row>
    <row r="3990" spans="1:5" x14ac:dyDescent="0.25">
      <c r="A3990">
        <v>48000627</v>
      </c>
      <c r="B3990" t="s">
        <v>6581</v>
      </c>
      <c r="C3990" t="s">
        <v>6582</v>
      </c>
      <c r="D3990" t="s">
        <v>6582</v>
      </c>
      <c r="E3990" t="s">
        <v>6581</v>
      </c>
    </row>
    <row r="3991" spans="1:5" x14ac:dyDescent="0.25">
      <c r="A3991">
        <v>48000628</v>
      </c>
      <c r="B3991" t="s">
        <v>6583</v>
      </c>
      <c r="C3991" t="s">
        <v>6584</v>
      </c>
      <c r="D3991" t="s">
        <v>6584</v>
      </c>
      <c r="E3991" t="s">
        <v>6583</v>
      </c>
    </row>
    <row r="3992" spans="1:5" x14ac:dyDescent="0.25">
      <c r="A3992">
        <v>48000629</v>
      </c>
      <c r="B3992" t="s">
        <v>6585</v>
      </c>
      <c r="C3992" t="s">
        <v>6394</v>
      </c>
      <c r="D3992" t="s">
        <v>6394</v>
      </c>
      <c r="E3992" t="s">
        <v>6585</v>
      </c>
    </row>
    <row r="3993" spans="1:5" x14ac:dyDescent="0.25">
      <c r="A3993">
        <v>48000630</v>
      </c>
      <c r="B3993" t="s">
        <v>6586</v>
      </c>
      <c r="C3993" t="s">
        <v>6587</v>
      </c>
      <c r="D3993" t="s">
        <v>6587</v>
      </c>
      <c r="E3993" t="s">
        <v>6586</v>
      </c>
    </row>
    <row r="3994" spans="1:5" x14ac:dyDescent="0.25">
      <c r="A3994">
        <v>48000631</v>
      </c>
      <c r="B3994" t="s">
        <v>6588</v>
      </c>
      <c r="C3994" t="s">
        <v>6589</v>
      </c>
      <c r="D3994" t="s">
        <v>6589</v>
      </c>
      <c r="E3994" t="s">
        <v>6588</v>
      </c>
    </row>
    <row r="3995" spans="1:5" x14ac:dyDescent="0.25">
      <c r="A3995">
        <v>48000632</v>
      </c>
      <c r="B3995" t="s">
        <v>6590</v>
      </c>
      <c r="C3995" t="s">
        <v>6591</v>
      </c>
      <c r="D3995" t="s">
        <v>6591</v>
      </c>
      <c r="E3995" t="s">
        <v>6590</v>
      </c>
    </row>
    <row r="3996" spans="1:5" x14ac:dyDescent="0.25">
      <c r="A3996">
        <v>48000633</v>
      </c>
      <c r="B3996" t="s">
        <v>6592</v>
      </c>
      <c r="C3996" t="s">
        <v>6593</v>
      </c>
      <c r="D3996" t="s">
        <v>6593</v>
      </c>
      <c r="E3996" t="s">
        <v>6592</v>
      </c>
    </row>
    <row r="3997" spans="1:5" x14ac:dyDescent="0.25">
      <c r="A3997">
        <v>48000634</v>
      </c>
      <c r="B3997" t="s">
        <v>6594</v>
      </c>
      <c r="C3997" t="s">
        <v>6595</v>
      </c>
      <c r="D3997" t="s">
        <v>6595</v>
      </c>
      <c r="E3997" t="s">
        <v>6594</v>
      </c>
    </row>
    <row r="3998" spans="1:5" x14ac:dyDescent="0.25">
      <c r="A3998">
        <v>48000635</v>
      </c>
      <c r="B3998" t="s">
        <v>6596</v>
      </c>
      <c r="C3998" t="s">
        <v>6597</v>
      </c>
      <c r="D3998" t="s">
        <v>6597</v>
      </c>
      <c r="E3998" t="s">
        <v>6596</v>
      </c>
    </row>
    <row r="3999" spans="1:5" x14ac:dyDescent="0.25">
      <c r="A3999">
        <v>48000636</v>
      </c>
      <c r="B3999" t="s">
        <v>6598</v>
      </c>
      <c r="C3999" t="s">
        <v>6599</v>
      </c>
      <c r="D3999" t="s">
        <v>6599</v>
      </c>
      <c r="E3999" t="s">
        <v>6598</v>
      </c>
    </row>
    <row r="4000" spans="1:5" x14ac:dyDescent="0.25">
      <c r="A4000">
        <v>48000637</v>
      </c>
      <c r="B4000" t="s">
        <v>6600</v>
      </c>
      <c r="C4000" t="s">
        <v>6601</v>
      </c>
      <c r="D4000" t="s">
        <v>6601</v>
      </c>
      <c r="E4000" t="s">
        <v>6600</v>
      </c>
    </row>
    <row r="4001" spans="1:5" x14ac:dyDescent="0.25">
      <c r="A4001">
        <v>48000638</v>
      </c>
      <c r="B4001" t="s">
        <v>6602</v>
      </c>
      <c r="C4001" t="s">
        <v>6603</v>
      </c>
      <c r="D4001" t="s">
        <v>6603</v>
      </c>
      <c r="E4001" t="s">
        <v>6602</v>
      </c>
    </row>
    <row r="4002" spans="1:5" x14ac:dyDescent="0.25">
      <c r="A4002">
        <v>48000639</v>
      </c>
      <c r="B4002" t="s">
        <v>6604</v>
      </c>
      <c r="C4002" t="s">
        <v>6605</v>
      </c>
      <c r="D4002" t="s">
        <v>6605</v>
      </c>
      <c r="E4002" t="s">
        <v>6604</v>
      </c>
    </row>
    <row r="4003" spans="1:5" x14ac:dyDescent="0.25">
      <c r="A4003">
        <v>48000640</v>
      </c>
      <c r="B4003" t="s">
        <v>6606</v>
      </c>
      <c r="C4003" t="s">
        <v>6607</v>
      </c>
      <c r="D4003" t="s">
        <v>6607</v>
      </c>
      <c r="E4003" t="s">
        <v>6606</v>
      </c>
    </row>
    <row r="4004" spans="1:5" x14ac:dyDescent="0.25">
      <c r="A4004">
        <v>48000641</v>
      </c>
      <c r="B4004" t="s">
        <v>6608</v>
      </c>
      <c r="C4004" t="s">
        <v>6609</v>
      </c>
      <c r="D4004" t="s">
        <v>6609</v>
      </c>
      <c r="E4004" t="s">
        <v>6608</v>
      </c>
    </row>
    <row r="4005" spans="1:5" x14ac:dyDescent="0.25">
      <c r="A4005">
        <v>48000642</v>
      </c>
      <c r="B4005" t="s">
        <v>6610</v>
      </c>
      <c r="C4005" t="s">
        <v>6394</v>
      </c>
      <c r="D4005" t="s">
        <v>6394</v>
      </c>
      <c r="E4005" t="s">
        <v>6610</v>
      </c>
    </row>
    <row r="4006" spans="1:5" x14ac:dyDescent="0.25">
      <c r="A4006">
        <v>48000643</v>
      </c>
      <c r="B4006" t="s">
        <v>6611</v>
      </c>
      <c r="C4006" t="s">
        <v>6612</v>
      </c>
      <c r="D4006" t="s">
        <v>6612</v>
      </c>
      <c r="E4006" t="s">
        <v>6611</v>
      </c>
    </row>
    <row r="4007" spans="1:5" x14ac:dyDescent="0.25">
      <c r="A4007">
        <v>48000644</v>
      </c>
      <c r="B4007" t="s">
        <v>6613</v>
      </c>
      <c r="C4007" t="s">
        <v>6614</v>
      </c>
      <c r="D4007" t="s">
        <v>6614</v>
      </c>
      <c r="E4007" t="s">
        <v>6613</v>
      </c>
    </row>
    <row r="4008" spans="1:5" x14ac:dyDescent="0.25">
      <c r="A4008">
        <v>48000645</v>
      </c>
      <c r="B4008" t="s">
        <v>6615</v>
      </c>
      <c r="C4008" t="s">
        <v>6616</v>
      </c>
      <c r="D4008" t="s">
        <v>6616</v>
      </c>
      <c r="E4008" t="s">
        <v>6615</v>
      </c>
    </row>
    <row r="4009" spans="1:5" x14ac:dyDescent="0.25">
      <c r="A4009">
        <v>48000646</v>
      </c>
      <c r="B4009" t="s">
        <v>6617</v>
      </c>
      <c r="C4009" t="s">
        <v>6618</v>
      </c>
      <c r="D4009" t="s">
        <v>6618</v>
      </c>
      <c r="E4009" t="s">
        <v>6617</v>
      </c>
    </row>
    <row r="4010" spans="1:5" x14ac:dyDescent="0.25">
      <c r="A4010">
        <v>48000647</v>
      </c>
      <c r="B4010" t="s">
        <v>6619</v>
      </c>
      <c r="C4010" t="s">
        <v>6620</v>
      </c>
      <c r="D4010" t="s">
        <v>6620</v>
      </c>
      <c r="E4010" t="s">
        <v>6619</v>
      </c>
    </row>
    <row r="4011" spans="1:5" x14ac:dyDescent="0.25">
      <c r="A4011">
        <v>48000648</v>
      </c>
      <c r="B4011" t="s">
        <v>6621</v>
      </c>
      <c r="C4011" t="s">
        <v>6622</v>
      </c>
      <c r="D4011" t="s">
        <v>6622</v>
      </c>
      <c r="E4011" t="s">
        <v>6621</v>
      </c>
    </row>
    <row r="4012" spans="1:5" x14ac:dyDescent="0.25">
      <c r="A4012">
        <v>48000649</v>
      </c>
      <c r="B4012" t="s">
        <v>6623</v>
      </c>
      <c r="C4012" t="s">
        <v>6624</v>
      </c>
      <c r="D4012" t="s">
        <v>6624</v>
      </c>
      <c r="E4012" t="s">
        <v>6623</v>
      </c>
    </row>
    <row r="4013" spans="1:5" x14ac:dyDescent="0.25">
      <c r="A4013">
        <v>48000650</v>
      </c>
      <c r="B4013" t="s">
        <v>6625</v>
      </c>
      <c r="C4013" t="s">
        <v>6626</v>
      </c>
      <c r="D4013" t="s">
        <v>6626</v>
      </c>
      <c r="E4013" t="s">
        <v>6625</v>
      </c>
    </row>
    <row r="4014" spans="1:5" x14ac:dyDescent="0.25">
      <c r="A4014">
        <v>48000651</v>
      </c>
      <c r="B4014" t="s">
        <v>6581</v>
      </c>
      <c r="C4014" t="s">
        <v>6582</v>
      </c>
      <c r="D4014" t="s">
        <v>6582</v>
      </c>
      <c r="E4014" t="s">
        <v>6581</v>
      </c>
    </row>
    <row r="4015" spans="1:5" x14ac:dyDescent="0.25">
      <c r="A4015">
        <v>48000652</v>
      </c>
      <c r="B4015" t="s">
        <v>6627</v>
      </c>
      <c r="C4015" t="s">
        <v>6584</v>
      </c>
      <c r="D4015" t="s">
        <v>6584</v>
      </c>
      <c r="E4015" t="s">
        <v>6627</v>
      </c>
    </row>
    <row r="4016" spans="1:5" x14ac:dyDescent="0.25">
      <c r="A4016">
        <v>48000653</v>
      </c>
      <c r="B4016" t="s">
        <v>6628</v>
      </c>
      <c r="C4016" t="s">
        <v>6629</v>
      </c>
      <c r="D4016" t="s">
        <v>6629</v>
      </c>
      <c r="E4016" t="s">
        <v>6628</v>
      </c>
    </row>
    <row r="4017" spans="1:5" x14ac:dyDescent="0.25">
      <c r="A4017">
        <v>48000654</v>
      </c>
      <c r="B4017" t="s">
        <v>6586</v>
      </c>
      <c r="C4017" t="s">
        <v>6587</v>
      </c>
      <c r="D4017" t="s">
        <v>6587</v>
      </c>
      <c r="E4017" t="s">
        <v>6586</v>
      </c>
    </row>
    <row r="4018" spans="1:5" x14ac:dyDescent="0.25">
      <c r="A4018">
        <v>48000655</v>
      </c>
      <c r="B4018" t="s">
        <v>6588</v>
      </c>
      <c r="C4018" t="s">
        <v>6589</v>
      </c>
      <c r="D4018" t="s">
        <v>6589</v>
      </c>
      <c r="E4018" t="s">
        <v>6588</v>
      </c>
    </row>
    <row r="4019" spans="1:5" x14ac:dyDescent="0.25">
      <c r="A4019">
        <v>48000656</v>
      </c>
      <c r="B4019" t="s">
        <v>6630</v>
      </c>
      <c r="C4019" t="s">
        <v>6631</v>
      </c>
      <c r="D4019" t="s">
        <v>6631</v>
      </c>
      <c r="E4019" t="s">
        <v>6630</v>
      </c>
    </row>
    <row r="4020" spans="1:5" x14ac:dyDescent="0.25">
      <c r="A4020">
        <v>48000657</v>
      </c>
      <c r="B4020" t="s">
        <v>6592</v>
      </c>
      <c r="C4020" t="s">
        <v>6593</v>
      </c>
      <c r="D4020" t="s">
        <v>6593</v>
      </c>
      <c r="E4020" t="s">
        <v>6592</v>
      </c>
    </row>
    <row r="4021" spans="1:5" x14ac:dyDescent="0.25">
      <c r="A4021">
        <v>48000658</v>
      </c>
      <c r="B4021" t="s">
        <v>6632</v>
      </c>
      <c r="C4021" t="s">
        <v>6633</v>
      </c>
      <c r="D4021" t="s">
        <v>6633</v>
      </c>
      <c r="E4021" t="s">
        <v>6632</v>
      </c>
    </row>
    <row r="4022" spans="1:5" x14ac:dyDescent="0.25">
      <c r="A4022">
        <v>48000659</v>
      </c>
      <c r="B4022" t="s">
        <v>6596</v>
      </c>
      <c r="C4022" t="s">
        <v>6597</v>
      </c>
      <c r="D4022" t="s">
        <v>6597</v>
      </c>
      <c r="E4022" t="s">
        <v>6596</v>
      </c>
    </row>
    <row r="4023" spans="1:5" x14ac:dyDescent="0.25">
      <c r="A4023">
        <v>48000660</v>
      </c>
      <c r="B4023" t="s">
        <v>6634</v>
      </c>
      <c r="C4023" t="s">
        <v>6635</v>
      </c>
      <c r="D4023" t="s">
        <v>6635</v>
      </c>
      <c r="E4023" t="s">
        <v>6634</v>
      </c>
    </row>
    <row r="4024" spans="1:5" x14ac:dyDescent="0.25">
      <c r="A4024">
        <v>48000661</v>
      </c>
      <c r="B4024" t="s">
        <v>6636</v>
      </c>
      <c r="C4024" t="s">
        <v>6637</v>
      </c>
      <c r="D4024" t="s">
        <v>6637</v>
      </c>
      <c r="E4024" t="s">
        <v>6636</v>
      </c>
    </row>
    <row r="4025" spans="1:5" x14ac:dyDescent="0.25">
      <c r="A4025">
        <v>48000662</v>
      </c>
      <c r="B4025" t="s">
        <v>6602</v>
      </c>
      <c r="C4025" t="s">
        <v>6603</v>
      </c>
      <c r="D4025" t="s">
        <v>6603</v>
      </c>
      <c r="E4025" t="s">
        <v>6602</v>
      </c>
    </row>
    <row r="4026" spans="1:5" x14ac:dyDescent="0.25">
      <c r="A4026">
        <v>48000663</v>
      </c>
      <c r="B4026" t="s">
        <v>6638</v>
      </c>
      <c r="C4026" t="s">
        <v>6605</v>
      </c>
      <c r="D4026" t="s">
        <v>6605</v>
      </c>
      <c r="E4026" t="s">
        <v>6638</v>
      </c>
    </row>
    <row r="4027" spans="1:5" x14ac:dyDescent="0.25">
      <c r="A4027">
        <v>48000664</v>
      </c>
      <c r="B4027" t="s">
        <v>6606</v>
      </c>
      <c r="C4027" t="s">
        <v>6607</v>
      </c>
      <c r="D4027" t="s">
        <v>6607</v>
      </c>
      <c r="E4027" t="s">
        <v>6606</v>
      </c>
    </row>
    <row r="4028" spans="1:5" x14ac:dyDescent="0.25">
      <c r="A4028">
        <v>48000665</v>
      </c>
      <c r="B4028" t="s">
        <v>6639</v>
      </c>
      <c r="C4028" t="s">
        <v>6640</v>
      </c>
      <c r="D4028" t="s">
        <v>6640</v>
      </c>
      <c r="E4028" t="s">
        <v>6639</v>
      </c>
    </row>
    <row r="4029" spans="1:5" x14ac:dyDescent="0.25">
      <c r="A4029">
        <v>48000666</v>
      </c>
      <c r="B4029" t="s">
        <v>6641</v>
      </c>
      <c r="C4029" t="s">
        <v>6642</v>
      </c>
      <c r="D4029" t="s">
        <v>6642</v>
      </c>
      <c r="E4029" t="s">
        <v>6641</v>
      </c>
    </row>
    <row r="4030" spans="1:5" x14ac:dyDescent="0.25">
      <c r="A4030">
        <v>48000667</v>
      </c>
      <c r="B4030" t="s">
        <v>6611</v>
      </c>
      <c r="C4030" t="s">
        <v>6643</v>
      </c>
      <c r="D4030" t="s">
        <v>6643</v>
      </c>
      <c r="E4030" t="s">
        <v>6611</v>
      </c>
    </row>
    <row r="4031" spans="1:5" x14ac:dyDescent="0.25">
      <c r="A4031">
        <v>48000668</v>
      </c>
      <c r="B4031" t="s">
        <v>6644</v>
      </c>
      <c r="C4031" t="s">
        <v>6644</v>
      </c>
      <c r="D4031" t="s">
        <v>6644</v>
      </c>
      <c r="E4031" t="s">
        <v>6644</v>
      </c>
    </row>
    <row r="4032" spans="1:5" x14ac:dyDescent="0.25">
      <c r="A4032">
        <v>48000669</v>
      </c>
      <c r="B4032" t="s">
        <v>6615</v>
      </c>
      <c r="C4032" t="s">
        <v>6645</v>
      </c>
      <c r="D4032" t="s">
        <v>6645</v>
      </c>
      <c r="E4032" t="s">
        <v>6615</v>
      </c>
    </row>
    <row r="4033" spans="1:5" x14ac:dyDescent="0.25">
      <c r="A4033">
        <v>48000670</v>
      </c>
      <c r="B4033" t="s">
        <v>6646</v>
      </c>
      <c r="C4033" t="s">
        <v>6647</v>
      </c>
      <c r="D4033" t="s">
        <v>6647</v>
      </c>
      <c r="E4033" t="s">
        <v>6646</v>
      </c>
    </row>
    <row r="4034" spans="1:5" x14ac:dyDescent="0.25">
      <c r="A4034">
        <v>48000671</v>
      </c>
      <c r="B4034" t="s">
        <v>6619</v>
      </c>
      <c r="C4034" t="s">
        <v>6648</v>
      </c>
      <c r="D4034" t="s">
        <v>6648</v>
      </c>
      <c r="E4034" t="s">
        <v>6619</v>
      </c>
    </row>
    <row r="4035" spans="1:5" x14ac:dyDescent="0.25">
      <c r="A4035">
        <v>48000672</v>
      </c>
      <c r="B4035" t="s">
        <v>6621</v>
      </c>
      <c r="C4035" t="s">
        <v>6649</v>
      </c>
      <c r="D4035" t="s">
        <v>6649</v>
      </c>
      <c r="E4035" t="s">
        <v>6621</v>
      </c>
    </row>
    <row r="4036" spans="1:5" x14ac:dyDescent="0.25">
      <c r="A4036">
        <v>48000673</v>
      </c>
      <c r="B4036" t="s">
        <v>6623</v>
      </c>
      <c r="C4036" t="s">
        <v>6650</v>
      </c>
      <c r="D4036" t="s">
        <v>6650</v>
      </c>
      <c r="E4036" t="s">
        <v>6623</v>
      </c>
    </row>
    <row r="4037" spans="1:5" x14ac:dyDescent="0.25">
      <c r="A4037">
        <v>48000674</v>
      </c>
      <c r="B4037" t="s">
        <v>6651</v>
      </c>
      <c r="C4037" t="s">
        <v>6652</v>
      </c>
      <c r="D4037" t="s">
        <v>6652</v>
      </c>
      <c r="E4037" t="s">
        <v>6651</v>
      </c>
    </row>
    <row r="4038" spans="1:5" x14ac:dyDescent="0.25">
      <c r="A4038">
        <v>48000675</v>
      </c>
      <c r="B4038" t="s">
        <v>6653</v>
      </c>
      <c r="C4038" t="s">
        <v>6653</v>
      </c>
      <c r="D4038" t="s">
        <v>6653</v>
      </c>
      <c r="E4038" t="s">
        <v>6653</v>
      </c>
    </row>
    <row r="4039" spans="1:5" x14ac:dyDescent="0.25">
      <c r="A4039">
        <v>48000676</v>
      </c>
      <c r="B4039" t="s">
        <v>6654</v>
      </c>
      <c r="C4039" t="s">
        <v>6655</v>
      </c>
      <c r="D4039" t="s">
        <v>6655</v>
      </c>
      <c r="E4039" t="s">
        <v>6654</v>
      </c>
    </row>
    <row r="4040" spans="1:5" x14ac:dyDescent="0.25">
      <c r="A4040">
        <v>48000677</v>
      </c>
      <c r="B4040" t="s">
        <v>6656</v>
      </c>
      <c r="C4040" t="s">
        <v>6394</v>
      </c>
      <c r="D4040" t="s">
        <v>6394</v>
      </c>
      <c r="E4040" t="s">
        <v>6656</v>
      </c>
    </row>
    <row r="4041" spans="1:5" x14ac:dyDescent="0.25">
      <c r="A4041">
        <v>48000678</v>
      </c>
      <c r="B4041" t="s">
        <v>6657</v>
      </c>
      <c r="C4041" t="s">
        <v>6657</v>
      </c>
      <c r="D4041" t="s">
        <v>6657</v>
      </c>
      <c r="E4041" t="s">
        <v>6657</v>
      </c>
    </row>
    <row r="4042" spans="1:5" x14ac:dyDescent="0.25">
      <c r="A4042">
        <v>48000679</v>
      </c>
      <c r="B4042" t="s">
        <v>6658</v>
      </c>
      <c r="C4042" t="s">
        <v>6658</v>
      </c>
      <c r="D4042" t="s">
        <v>6658</v>
      </c>
      <c r="E4042" t="s">
        <v>6658</v>
      </c>
    </row>
    <row r="4043" spans="1:5" x14ac:dyDescent="0.25">
      <c r="A4043">
        <v>48000680</v>
      </c>
      <c r="B4043" t="s">
        <v>6659</v>
      </c>
      <c r="C4043" t="s">
        <v>6659</v>
      </c>
      <c r="D4043" t="s">
        <v>6659</v>
      </c>
      <c r="E4043" t="s">
        <v>6659</v>
      </c>
    </row>
    <row r="4044" spans="1:5" x14ac:dyDescent="0.25">
      <c r="A4044">
        <v>48000681</v>
      </c>
      <c r="B4044" t="s">
        <v>6660</v>
      </c>
      <c r="C4044" t="s">
        <v>6661</v>
      </c>
      <c r="D4044" t="s">
        <v>6661</v>
      </c>
      <c r="E4044" t="s">
        <v>6660</v>
      </c>
    </row>
    <row r="4045" spans="1:5" x14ac:dyDescent="0.25">
      <c r="A4045">
        <v>48000682</v>
      </c>
      <c r="B4045" t="s">
        <v>6662</v>
      </c>
      <c r="C4045" t="s">
        <v>6663</v>
      </c>
      <c r="D4045" t="s">
        <v>6663</v>
      </c>
      <c r="E4045" t="s">
        <v>6662</v>
      </c>
    </row>
    <row r="4046" spans="1:5" x14ac:dyDescent="0.25">
      <c r="A4046">
        <v>48000683</v>
      </c>
      <c r="B4046" t="s">
        <v>6664</v>
      </c>
      <c r="C4046" t="s">
        <v>6665</v>
      </c>
      <c r="D4046" t="s">
        <v>6665</v>
      </c>
      <c r="E4046" t="s">
        <v>6664</v>
      </c>
    </row>
    <row r="4047" spans="1:5" x14ac:dyDescent="0.25">
      <c r="A4047">
        <v>48000684</v>
      </c>
      <c r="B4047" t="s">
        <v>6666</v>
      </c>
      <c r="C4047" t="s">
        <v>6667</v>
      </c>
      <c r="D4047" t="s">
        <v>6667</v>
      </c>
      <c r="E4047" t="s">
        <v>6666</v>
      </c>
    </row>
    <row r="4048" spans="1:5" x14ac:dyDescent="0.25">
      <c r="A4048">
        <v>48000685</v>
      </c>
      <c r="B4048" t="s">
        <v>6668</v>
      </c>
      <c r="C4048" t="s">
        <v>6669</v>
      </c>
      <c r="D4048" t="s">
        <v>6669</v>
      </c>
      <c r="E4048" t="s">
        <v>6668</v>
      </c>
    </row>
    <row r="4049" spans="1:5" x14ac:dyDescent="0.25">
      <c r="A4049">
        <v>48000686</v>
      </c>
      <c r="B4049" t="s">
        <v>6670</v>
      </c>
      <c r="C4049" t="s">
        <v>6671</v>
      </c>
      <c r="D4049" t="s">
        <v>6671</v>
      </c>
      <c r="E4049" t="s">
        <v>6670</v>
      </c>
    </row>
    <row r="4050" spans="1:5" x14ac:dyDescent="0.25">
      <c r="A4050">
        <v>48000687</v>
      </c>
      <c r="B4050" t="s">
        <v>6672</v>
      </c>
      <c r="C4050" t="s">
        <v>6673</v>
      </c>
      <c r="D4050" t="s">
        <v>6673</v>
      </c>
      <c r="E4050" t="s">
        <v>6672</v>
      </c>
    </row>
    <row r="4051" spans="1:5" x14ac:dyDescent="0.25">
      <c r="A4051">
        <v>48000688</v>
      </c>
      <c r="B4051" t="s">
        <v>6674</v>
      </c>
      <c r="C4051" t="s">
        <v>6675</v>
      </c>
      <c r="D4051" t="s">
        <v>6675</v>
      </c>
      <c r="E4051" t="s">
        <v>6674</v>
      </c>
    </row>
    <row r="4052" spans="1:5" x14ac:dyDescent="0.25">
      <c r="A4052">
        <v>48000689</v>
      </c>
      <c r="B4052" t="s">
        <v>6676</v>
      </c>
      <c r="C4052" t="s">
        <v>6677</v>
      </c>
      <c r="D4052" t="s">
        <v>6677</v>
      </c>
      <c r="E4052" t="s">
        <v>6676</v>
      </c>
    </row>
    <row r="4053" spans="1:5" x14ac:dyDescent="0.25">
      <c r="A4053">
        <v>48000690</v>
      </c>
      <c r="B4053" t="s">
        <v>6678</v>
      </c>
      <c r="C4053" t="s">
        <v>6679</v>
      </c>
      <c r="D4053" t="s">
        <v>6679</v>
      </c>
      <c r="E4053" t="s">
        <v>6678</v>
      </c>
    </row>
    <row r="4054" spans="1:5" x14ac:dyDescent="0.25">
      <c r="A4054">
        <v>48000691</v>
      </c>
      <c r="B4054" t="s">
        <v>6680</v>
      </c>
      <c r="C4054" t="s">
        <v>6394</v>
      </c>
      <c r="D4054" t="s">
        <v>6394</v>
      </c>
      <c r="E4054" t="s">
        <v>6680</v>
      </c>
    </row>
    <row r="4055" spans="1:5" x14ac:dyDescent="0.25">
      <c r="A4055">
        <v>48000692</v>
      </c>
      <c r="B4055" t="s">
        <v>6681</v>
      </c>
      <c r="C4055" t="s">
        <v>6682</v>
      </c>
      <c r="D4055" t="s">
        <v>6682</v>
      </c>
      <c r="E4055" t="s">
        <v>6681</v>
      </c>
    </row>
    <row r="4056" spans="1:5" x14ac:dyDescent="0.25">
      <c r="A4056">
        <v>48000693</v>
      </c>
      <c r="B4056" t="s">
        <v>6683</v>
      </c>
      <c r="C4056" t="s">
        <v>6684</v>
      </c>
      <c r="D4056" t="s">
        <v>6684</v>
      </c>
      <c r="E4056" t="s">
        <v>6683</v>
      </c>
    </row>
    <row r="4057" spans="1:5" x14ac:dyDescent="0.25">
      <c r="A4057">
        <v>48000694</v>
      </c>
      <c r="B4057" t="s">
        <v>6685</v>
      </c>
      <c r="C4057" t="s">
        <v>6686</v>
      </c>
      <c r="D4057" t="s">
        <v>6686</v>
      </c>
      <c r="E4057" t="s">
        <v>6685</v>
      </c>
    </row>
    <row r="4058" spans="1:5" x14ac:dyDescent="0.25">
      <c r="A4058">
        <v>48000695</v>
      </c>
      <c r="B4058" t="s">
        <v>6687</v>
      </c>
      <c r="C4058" t="s">
        <v>6688</v>
      </c>
      <c r="D4058" t="s">
        <v>6688</v>
      </c>
      <c r="E4058" t="s">
        <v>6687</v>
      </c>
    </row>
    <row r="4059" spans="1:5" x14ac:dyDescent="0.25">
      <c r="A4059">
        <v>48000696</v>
      </c>
      <c r="B4059" t="s">
        <v>6689</v>
      </c>
      <c r="C4059" t="s">
        <v>6690</v>
      </c>
      <c r="D4059" t="s">
        <v>6690</v>
      </c>
      <c r="E4059" t="s">
        <v>6689</v>
      </c>
    </row>
    <row r="4060" spans="1:5" x14ac:dyDescent="0.25">
      <c r="A4060">
        <v>48000697</v>
      </c>
      <c r="B4060" t="s">
        <v>6691</v>
      </c>
      <c r="C4060" t="s">
        <v>6692</v>
      </c>
      <c r="D4060" t="s">
        <v>6692</v>
      </c>
      <c r="E4060" t="s">
        <v>6691</v>
      </c>
    </row>
    <row r="4061" spans="1:5" x14ac:dyDescent="0.25">
      <c r="A4061">
        <v>48000698</v>
      </c>
      <c r="B4061" t="s">
        <v>6693</v>
      </c>
      <c r="C4061" t="s">
        <v>6694</v>
      </c>
      <c r="D4061" t="s">
        <v>6694</v>
      </c>
      <c r="E4061" t="s">
        <v>6693</v>
      </c>
    </row>
    <row r="4062" spans="1:5" x14ac:dyDescent="0.25">
      <c r="A4062">
        <v>48000699</v>
      </c>
      <c r="B4062" t="s">
        <v>6695</v>
      </c>
      <c r="C4062" t="s">
        <v>6696</v>
      </c>
      <c r="D4062" t="s">
        <v>6696</v>
      </c>
      <c r="E4062" t="s">
        <v>6695</v>
      </c>
    </row>
    <row r="4063" spans="1:5" x14ac:dyDescent="0.25">
      <c r="A4063">
        <v>48000700</v>
      </c>
      <c r="B4063" t="s">
        <v>6697</v>
      </c>
      <c r="C4063" t="s">
        <v>6698</v>
      </c>
      <c r="D4063" t="s">
        <v>6698</v>
      </c>
      <c r="E4063" t="s">
        <v>6697</v>
      </c>
    </row>
    <row r="4064" spans="1:5" x14ac:dyDescent="0.25">
      <c r="A4064">
        <v>48000701</v>
      </c>
      <c r="B4064" t="s">
        <v>6699</v>
      </c>
      <c r="C4064" t="s">
        <v>6700</v>
      </c>
      <c r="D4064" t="s">
        <v>6700</v>
      </c>
      <c r="E4064" t="s">
        <v>6699</v>
      </c>
    </row>
    <row r="4065" spans="1:5" x14ac:dyDescent="0.25">
      <c r="A4065">
        <v>48000702</v>
      </c>
      <c r="B4065" t="s">
        <v>6701</v>
      </c>
      <c r="C4065" t="s">
        <v>6702</v>
      </c>
      <c r="D4065" t="s">
        <v>6702</v>
      </c>
      <c r="E4065" t="s">
        <v>6701</v>
      </c>
    </row>
    <row r="4066" spans="1:5" x14ac:dyDescent="0.25">
      <c r="A4066">
        <v>48000703</v>
      </c>
      <c r="B4066" t="s">
        <v>6655</v>
      </c>
      <c r="C4066" t="s">
        <v>6703</v>
      </c>
      <c r="D4066" t="s">
        <v>6703</v>
      </c>
      <c r="E4066" t="s">
        <v>6655</v>
      </c>
    </row>
    <row r="4067" spans="1:5" x14ac:dyDescent="0.25">
      <c r="A4067">
        <v>48000704</v>
      </c>
      <c r="B4067" t="s">
        <v>6704</v>
      </c>
      <c r="C4067" t="s">
        <v>6705</v>
      </c>
      <c r="D4067" t="s">
        <v>6705</v>
      </c>
      <c r="E4067" t="s">
        <v>6704</v>
      </c>
    </row>
    <row r="4068" spans="1:5" x14ac:dyDescent="0.25">
      <c r="A4068">
        <v>48000705</v>
      </c>
      <c r="B4068" t="s">
        <v>6706</v>
      </c>
      <c r="C4068" t="s">
        <v>6707</v>
      </c>
      <c r="D4068" t="s">
        <v>6707</v>
      </c>
      <c r="E4068" t="s">
        <v>6706</v>
      </c>
    </row>
    <row r="4069" spans="1:5" x14ac:dyDescent="0.25">
      <c r="A4069">
        <v>48000706</v>
      </c>
      <c r="B4069" t="s">
        <v>6658</v>
      </c>
      <c r="C4069" t="s">
        <v>6708</v>
      </c>
      <c r="D4069" t="s">
        <v>6708</v>
      </c>
      <c r="E4069" t="s">
        <v>6658</v>
      </c>
    </row>
    <row r="4070" spans="1:5" x14ac:dyDescent="0.25">
      <c r="A4070">
        <v>48000707</v>
      </c>
      <c r="B4070" t="s">
        <v>6659</v>
      </c>
      <c r="C4070" t="s">
        <v>6709</v>
      </c>
      <c r="D4070" t="s">
        <v>6709</v>
      </c>
      <c r="E4070" t="s">
        <v>6659</v>
      </c>
    </row>
    <row r="4071" spans="1:5" x14ac:dyDescent="0.25">
      <c r="A4071">
        <v>48000708</v>
      </c>
      <c r="B4071" t="s">
        <v>6661</v>
      </c>
      <c r="C4071" t="s">
        <v>6710</v>
      </c>
      <c r="D4071" t="s">
        <v>6710</v>
      </c>
      <c r="E4071" t="s">
        <v>6661</v>
      </c>
    </row>
    <row r="4072" spans="1:5" x14ac:dyDescent="0.25">
      <c r="A4072">
        <v>48000709</v>
      </c>
      <c r="B4072" t="s">
        <v>6711</v>
      </c>
      <c r="C4072" t="s">
        <v>6712</v>
      </c>
      <c r="D4072" t="s">
        <v>6712</v>
      </c>
      <c r="E4072" t="s">
        <v>6711</v>
      </c>
    </row>
    <row r="4073" spans="1:5" x14ac:dyDescent="0.25">
      <c r="A4073">
        <v>48000710</v>
      </c>
      <c r="B4073" t="s">
        <v>6664</v>
      </c>
      <c r="C4073" t="s">
        <v>6665</v>
      </c>
      <c r="D4073" t="s">
        <v>6665</v>
      </c>
      <c r="E4073" t="s">
        <v>6664</v>
      </c>
    </row>
    <row r="4074" spans="1:5" x14ac:dyDescent="0.25">
      <c r="A4074">
        <v>48000711</v>
      </c>
      <c r="B4074" t="s">
        <v>6713</v>
      </c>
      <c r="C4074" t="s">
        <v>6714</v>
      </c>
      <c r="D4074" t="s">
        <v>6714</v>
      </c>
      <c r="E4074" t="s">
        <v>6713</v>
      </c>
    </row>
    <row r="4075" spans="1:5" x14ac:dyDescent="0.25">
      <c r="A4075">
        <v>48000712</v>
      </c>
      <c r="B4075" t="s">
        <v>6668</v>
      </c>
      <c r="C4075" t="s">
        <v>6669</v>
      </c>
      <c r="D4075" t="s">
        <v>6669</v>
      </c>
      <c r="E4075" t="s">
        <v>6668</v>
      </c>
    </row>
    <row r="4076" spans="1:5" x14ac:dyDescent="0.25">
      <c r="A4076">
        <v>48000713</v>
      </c>
      <c r="B4076" t="s">
        <v>6715</v>
      </c>
      <c r="C4076" t="s">
        <v>6716</v>
      </c>
      <c r="D4076" t="s">
        <v>6716</v>
      </c>
      <c r="E4076" t="s">
        <v>6715</v>
      </c>
    </row>
    <row r="4077" spans="1:5" x14ac:dyDescent="0.25">
      <c r="A4077">
        <v>48000714</v>
      </c>
      <c r="B4077" t="s">
        <v>6672</v>
      </c>
      <c r="C4077" t="s">
        <v>6673</v>
      </c>
      <c r="D4077" t="s">
        <v>6673</v>
      </c>
      <c r="E4077" t="s">
        <v>6672</v>
      </c>
    </row>
    <row r="4078" spans="1:5" x14ac:dyDescent="0.25">
      <c r="A4078">
        <v>48000715</v>
      </c>
      <c r="B4078" t="s">
        <v>6674</v>
      </c>
      <c r="C4078" t="s">
        <v>6675</v>
      </c>
      <c r="D4078" t="s">
        <v>6675</v>
      </c>
      <c r="E4078" t="s">
        <v>6674</v>
      </c>
    </row>
    <row r="4079" spans="1:5" x14ac:dyDescent="0.25">
      <c r="A4079">
        <v>48000716</v>
      </c>
      <c r="B4079" t="s">
        <v>6676</v>
      </c>
      <c r="C4079" t="s">
        <v>6677</v>
      </c>
      <c r="D4079" t="s">
        <v>6677</v>
      </c>
      <c r="E4079" t="s">
        <v>6676</v>
      </c>
    </row>
    <row r="4080" spans="1:5" x14ac:dyDescent="0.25">
      <c r="A4080">
        <v>48000717</v>
      </c>
      <c r="B4080" t="s">
        <v>6717</v>
      </c>
      <c r="C4080" t="s">
        <v>6679</v>
      </c>
      <c r="D4080" t="s">
        <v>6679</v>
      </c>
      <c r="E4080" t="s">
        <v>6717</v>
      </c>
    </row>
    <row r="4081" spans="1:5" x14ac:dyDescent="0.25">
      <c r="A4081">
        <v>48000718</v>
      </c>
      <c r="B4081" t="s">
        <v>6718</v>
      </c>
      <c r="C4081" t="s">
        <v>6719</v>
      </c>
      <c r="D4081" t="s">
        <v>6719</v>
      </c>
      <c r="E4081" t="s">
        <v>6718</v>
      </c>
    </row>
    <row r="4082" spans="1:5" x14ac:dyDescent="0.25">
      <c r="A4082">
        <v>48000719</v>
      </c>
      <c r="B4082" t="s">
        <v>6681</v>
      </c>
      <c r="C4082" t="s">
        <v>6682</v>
      </c>
      <c r="D4082" t="s">
        <v>6682</v>
      </c>
      <c r="E4082" t="s">
        <v>6681</v>
      </c>
    </row>
    <row r="4083" spans="1:5" x14ac:dyDescent="0.25">
      <c r="A4083">
        <v>48000720</v>
      </c>
      <c r="B4083" t="s">
        <v>6720</v>
      </c>
      <c r="C4083" t="s">
        <v>6684</v>
      </c>
      <c r="D4083" t="s">
        <v>6684</v>
      </c>
      <c r="E4083" t="s">
        <v>6720</v>
      </c>
    </row>
    <row r="4084" spans="1:5" x14ac:dyDescent="0.25">
      <c r="A4084">
        <v>48000721</v>
      </c>
      <c r="B4084" t="s">
        <v>6721</v>
      </c>
      <c r="C4084" t="s">
        <v>6722</v>
      </c>
      <c r="D4084" t="s">
        <v>6722</v>
      </c>
      <c r="E4084" t="s">
        <v>6721</v>
      </c>
    </row>
    <row r="4085" spans="1:5" x14ac:dyDescent="0.25">
      <c r="A4085">
        <v>48000722</v>
      </c>
      <c r="B4085" t="s">
        <v>6687</v>
      </c>
      <c r="C4085" t="s">
        <v>6688</v>
      </c>
      <c r="D4085" t="s">
        <v>6688</v>
      </c>
      <c r="E4085" t="s">
        <v>6687</v>
      </c>
    </row>
    <row r="4086" spans="1:5" x14ac:dyDescent="0.25">
      <c r="A4086">
        <v>48000723</v>
      </c>
      <c r="B4086" t="s">
        <v>6723</v>
      </c>
      <c r="C4086" t="s">
        <v>6724</v>
      </c>
      <c r="D4086" t="s">
        <v>6724</v>
      </c>
      <c r="E4086" t="s">
        <v>6723</v>
      </c>
    </row>
    <row r="4087" spans="1:5" x14ac:dyDescent="0.25">
      <c r="A4087">
        <v>48000724</v>
      </c>
      <c r="B4087" t="s">
        <v>6691</v>
      </c>
      <c r="C4087" t="s">
        <v>6692</v>
      </c>
      <c r="D4087" t="s">
        <v>6692</v>
      </c>
      <c r="E4087" t="s">
        <v>6691</v>
      </c>
    </row>
    <row r="4088" spans="1:5" x14ac:dyDescent="0.25">
      <c r="A4088">
        <v>48000725</v>
      </c>
      <c r="B4088" t="s">
        <v>6693</v>
      </c>
      <c r="C4088" t="s">
        <v>6694</v>
      </c>
      <c r="D4088" t="s">
        <v>6694</v>
      </c>
      <c r="E4088" t="s">
        <v>6693</v>
      </c>
    </row>
    <row r="4089" spans="1:5" x14ac:dyDescent="0.25">
      <c r="A4089">
        <v>48000726</v>
      </c>
      <c r="B4089" t="s">
        <v>6695</v>
      </c>
      <c r="C4089" t="s">
        <v>6696</v>
      </c>
      <c r="D4089" t="s">
        <v>6696</v>
      </c>
      <c r="E4089" t="s">
        <v>6695</v>
      </c>
    </row>
    <row r="4090" spans="1:5" x14ac:dyDescent="0.25">
      <c r="A4090">
        <v>48000727</v>
      </c>
      <c r="B4090" t="s">
        <v>6725</v>
      </c>
      <c r="C4090" t="s">
        <v>6726</v>
      </c>
      <c r="D4090" t="s">
        <v>6726</v>
      </c>
      <c r="E4090" t="s">
        <v>6725</v>
      </c>
    </row>
    <row r="4091" spans="1:5" x14ac:dyDescent="0.25">
      <c r="A4091">
        <v>48000728</v>
      </c>
      <c r="B4091" t="s">
        <v>6727</v>
      </c>
      <c r="C4091" t="s">
        <v>6728</v>
      </c>
      <c r="D4091" t="s">
        <v>6728</v>
      </c>
      <c r="E4091" t="s">
        <v>6727</v>
      </c>
    </row>
    <row r="4092" spans="1:5" x14ac:dyDescent="0.25">
      <c r="A4092">
        <v>48000729</v>
      </c>
      <c r="B4092" t="s">
        <v>6729</v>
      </c>
      <c r="C4092" t="s">
        <v>6730</v>
      </c>
      <c r="D4092" t="s">
        <v>6730</v>
      </c>
      <c r="E4092" t="s">
        <v>6729</v>
      </c>
    </row>
    <row r="4093" spans="1:5" x14ac:dyDescent="0.25">
      <c r="A4093">
        <v>48000730</v>
      </c>
      <c r="B4093" t="s">
        <v>6731</v>
      </c>
      <c r="C4093" t="s">
        <v>6732</v>
      </c>
      <c r="D4093" t="s">
        <v>6732</v>
      </c>
      <c r="E4093" t="s">
        <v>6731</v>
      </c>
    </row>
    <row r="4094" spans="1:5" x14ac:dyDescent="0.25">
      <c r="A4094">
        <v>48000731</v>
      </c>
      <c r="B4094" t="s">
        <v>6733</v>
      </c>
      <c r="C4094" t="s">
        <v>6394</v>
      </c>
      <c r="D4094" t="s">
        <v>6394</v>
      </c>
      <c r="E4094" t="s">
        <v>6733</v>
      </c>
    </row>
    <row r="4095" spans="1:5" x14ac:dyDescent="0.25">
      <c r="A4095">
        <v>48000732</v>
      </c>
      <c r="B4095" t="s">
        <v>6734</v>
      </c>
      <c r="C4095" t="s">
        <v>6735</v>
      </c>
      <c r="D4095" t="s">
        <v>6735</v>
      </c>
      <c r="E4095" t="s">
        <v>6734</v>
      </c>
    </row>
    <row r="4096" spans="1:5" x14ac:dyDescent="0.25">
      <c r="A4096">
        <v>48000733</v>
      </c>
      <c r="B4096" t="s">
        <v>6736</v>
      </c>
      <c r="C4096" t="s">
        <v>6737</v>
      </c>
      <c r="D4096" t="s">
        <v>6737</v>
      </c>
      <c r="E4096" t="s">
        <v>6736</v>
      </c>
    </row>
    <row r="4097" spans="1:5" x14ac:dyDescent="0.25">
      <c r="A4097">
        <v>48000734</v>
      </c>
      <c r="B4097" t="s">
        <v>6738</v>
      </c>
      <c r="C4097" t="s">
        <v>6739</v>
      </c>
      <c r="D4097" t="s">
        <v>6739</v>
      </c>
      <c r="E4097" t="s">
        <v>6738</v>
      </c>
    </row>
    <row r="4098" spans="1:5" x14ac:dyDescent="0.25">
      <c r="A4098">
        <v>48000735</v>
      </c>
      <c r="B4098" t="s">
        <v>6740</v>
      </c>
      <c r="C4098" t="s">
        <v>6741</v>
      </c>
      <c r="D4098" t="s">
        <v>6741</v>
      </c>
      <c r="E4098" t="s">
        <v>6740</v>
      </c>
    </row>
    <row r="4099" spans="1:5" x14ac:dyDescent="0.25">
      <c r="A4099">
        <v>48000736</v>
      </c>
      <c r="B4099" t="s">
        <v>6742</v>
      </c>
      <c r="C4099" t="s">
        <v>6743</v>
      </c>
      <c r="D4099" t="s">
        <v>6743</v>
      </c>
      <c r="E4099" t="s">
        <v>6742</v>
      </c>
    </row>
    <row r="4100" spans="1:5" x14ac:dyDescent="0.25">
      <c r="A4100">
        <v>48000737</v>
      </c>
      <c r="B4100" t="s">
        <v>6744</v>
      </c>
      <c r="C4100" t="s">
        <v>6745</v>
      </c>
      <c r="D4100" t="s">
        <v>6745</v>
      </c>
      <c r="E4100" t="s">
        <v>6744</v>
      </c>
    </row>
    <row r="4101" spans="1:5" x14ac:dyDescent="0.25">
      <c r="A4101">
        <v>48000738</v>
      </c>
      <c r="B4101" t="s">
        <v>6746</v>
      </c>
      <c r="C4101" t="s">
        <v>6747</v>
      </c>
      <c r="D4101" t="s">
        <v>6747</v>
      </c>
      <c r="E4101" t="s">
        <v>6746</v>
      </c>
    </row>
    <row r="4102" spans="1:5" x14ac:dyDescent="0.25">
      <c r="A4102">
        <v>48000739</v>
      </c>
      <c r="B4102" t="s">
        <v>6748</v>
      </c>
      <c r="C4102" t="s">
        <v>6749</v>
      </c>
      <c r="D4102" t="s">
        <v>6749</v>
      </c>
      <c r="E4102" t="s">
        <v>6748</v>
      </c>
    </row>
    <row r="4103" spans="1:5" x14ac:dyDescent="0.25">
      <c r="A4103">
        <v>48000740</v>
      </c>
      <c r="B4103" t="s">
        <v>6750</v>
      </c>
      <c r="C4103" t="s">
        <v>6751</v>
      </c>
      <c r="D4103" t="s">
        <v>6751</v>
      </c>
      <c r="E4103" t="s">
        <v>6750</v>
      </c>
    </row>
    <row r="4104" spans="1:5" x14ac:dyDescent="0.25">
      <c r="A4104">
        <v>48000741</v>
      </c>
      <c r="B4104" t="s">
        <v>6752</v>
      </c>
      <c r="C4104" t="s">
        <v>6753</v>
      </c>
      <c r="D4104" t="s">
        <v>6753</v>
      </c>
      <c r="E4104" t="s">
        <v>6752</v>
      </c>
    </row>
    <row r="4105" spans="1:5" x14ac:dyDescent="0.25">
      <c r="A4105">
        <v>48000742</v>
      </c>
      <c r="B4105" t="s">
        <v>6754</v>
      </c>
      <c r="C4105" t="s">
        <v>6755</v>
      </c>
      <c r="D4105" t="s">
        <v>6755</v>
      </c>
      <c r="E4105" t="s">
        <v>6754</v>
      </c>
    </row>
    <row r="4106" spans="1:5" x14ac:dyDescent="0.25">
      <c r="A4106">
        <v>48000743</v>
      </c>
      <c r="B4106" t="s">
        <v>6756</v>
      </c>
      <c r="C4106" t="s">
        <v>6757</v>
      </c>
      <c r="D4106" t="s">
        <v>6757</v>
      </c>
      <c r="E4106" t="s">
        <v>6756</v>
      </c>
    </row>
    <row r="4107" spans="1:5" x14ac:dyDescent="0.25">
      <c r="A4107">
        <v>48000744</v>
      </c>
      <c r="B4107" t="s">
        <v>6758</v>
      </c>
      <c r="C4107" t="s">
        <v>6759</v>
      </c>
      <c r="D4107" t="s">
        <v>6759</v>
      </c>
      <c r="E4107" t="s">
        <v>6758</v>
      </c>
    </row>
    <row r="4108" spans="1:5" x14ac:dyDescent="0.25">
      <c r="A4108">
        <v>48000745</v>
      </c>
      <c r="B4108" t="s">
        <v>6760</v>
      </c>
      <c r="C4108" t="s">
        <v>6394</v>
      </c>
      <c r="D4108" t="s">
        <v>6394</v>
      </c>
      <c r="E4108" t="s">
        <v>6760</v>
      </c>
    </row>
    <row r="4109" spans="1:5" x14ac:dyDescent="0.25">
      <c r="A4109">
        <v>48000746</v>
      </c>
      <c r="B4109" t="s">
        <v>6761</v>
      </c>
      <c r="C4109" t="s">
        <v>6762</v>
      </c>
      <c r="D4109" t="s">
        <v>6762</v>
      </c>
      <c r="E4109" t="s">
        <v>6761</v>
      </c>
    </row>
    <row r="4110" spans="1:5" x14ac:dyDescent="0.25">
      <c r="A4110">
        <v>48000747</v>
      </c>
      <c r="B4110" t="s">
        <v>6763</v>
      </c>
      <c r="C4110" t="s">
        <v>6764</v>
      </c>
      <c r="D4110" t="s">
        <v>6764</v>
      </c>
      <c r="E4110" t="s">
        <v>6763</v>
      </c>
    </row>
    <row r="4111" spans="1:5" x14ac:dyDescent="0.25">
      <c r="A4111">
        <v>48000748</v>
      </c>
      <c r="B4111" t="s">
        <v>6765</v>
      </c>
      <c r="C4111" t="s">
        <v>6766</v>
      </c>
      <c r="D4111" t="s">
        <v>6766</v>
      </c>
      <c r="E4111" t="s">
        <v>6765</v>
      </c>
    </row>
    <row r="4112" spans="1:5" x14ac:dyDescent="0.25">
      <c r="A4112">
        <v>48000749</v>
      </c>
      <c r="B4112" t="s">
        <v>6767</v>
      </c>
      <c r="C4112" t="s">
        <v>6768</v>
      </c>
      <c r="D4112" t="s">
        <v>6768</v>
      </c>
      <c r="E4112" t="s">
        <v>6767</v>
      </c>
    </row>
    <row r="4113" spans="1:5" x14ac:dyDescent="0.25">
      <c r="A4113">
        <v>48000750</v>
      </c>
      <c r="B4113" t="s">
        <v>6769</v>
      </c>
      <c r="C4113" t="s">
        <v>6770</v>
      </c>
      <c r="D4113" t="s">
        <v>6770</v>
      </c>
      <c r="E4113" t="s">
        <v>6769</v>
      </c>
    </row>
    <row r="4114" spans="1:5" x14ac:dyDescent="0.25">
      <c r="A4114">
        <v>48000751</v>
      </c>
      <c r="B4114" t="s">
        <v>6771</v>
      </c>
      <c r="C4114" t="s">
        <v>6772</v>
      </c>
      <c r="D4114" t="s">
        <v>6772</v>
      </c>
      <c r="E4114" t="s">
        <v>6771</v>
      </c>
    </row>
    <row r="4115" spans="1:5" x14ac:dyDescent="0.25">
      <c r="A4115">
        <v>48000752</v>
      </c>
      <c r="B4115" t="s">
        <v>6773</v>
      </c>
      <c r="C4115" t="s">
        <v>6774</v>
      </c>
      <c r="D4115" t="s">
        <v>6774</v>
      </c>
      <c r="E4115" t="s">
        <v>6773</v>
      </c>
    </row>
    <row r="4116" spans="1:5" x14ac:dyDescent="0.25">
      <c r="A4116">
        <v>48000753</v>
      </c>
      <c r="B4116" t="s">
        <v>6775</v>
      </c>
      <c r="C4116" t="s">
        <v>6776</v>
      </c>
      <c r="D4116" t="s">
        <v>6776</v>
      </c>
      <c r="E4116" t="s">
        <v>6775</v>
      </c>
    </row>
    <row r="4117" spans="1:5" x14ac:dyDescent="0.25">
      <c r="A4117">
        <v>48000754</v>
      </c>
      <c r="B4117" t="s">
        <v>6777</v>
      </c>
      <c r="C4117" t="s">
        <v>6778</v>
      </c>
      <c r="D4117" t="s">
        <v>6778</v>
      </c>
      <c r="E4117" t="s">
        <v>6777</v>
      </c>
    </row>
    <row r="4118" spans="1:5" x14ac:dyDescent="0.25">
      <c r="A4118">
        <v>48000755</v>
      </c>
      <c r="B4118" t="s">
        <v>6779</v>
      </c>
      <c r="C4118" t="s">
        <v>6780</v>
      </c>
      <c r="D4118" t="s">
        <v>6780</v>
      </c>
      <c r="E4118" t="s">
        <v>6779</v>
      </c>
    </row>
    <row r="4119" spans="1:5" x14ac:dyDescent="0.25">
      <c r="A4119">
        <v>48000756</v>
      </c>
      <c r="B4119" t="s">
        <v>6781</v>
      </c>
      <c r="C4119" t="s">
        <v>6782</v>
      </c>
      <c r="D4119" t="s">
        <v>6782</v>
      </c>
      <c r="E4119" t="s">
        <v>6781</v>
      </c>
    </row>
    <row r="4120" spans="1:5" x14ac:dyDescent="0.25">
      <c r="A4120">
        <v>48000757</v>
      </c>
      <c r="B4120" t="s">
        <v>6783</v>
      </c>
      <c r="C4120" t="s">
        <v>6784</v>
      </c>
      <c r="D4120" t="s">
        <v>6784</v>
      </c>
      <c r="E4120" t="s">
        <v>6783</v>
      </c>
    </row>
    <row r="4121" spans="1:5" x14ac:dyDescent="0.25">
      <c r="A4121">
        <v>48000758</v>
      </c>
      <c r="B4121" t="s">
        <v>6785</v>
      </c>
      <c r="C4121" t="s">
        <v>6786</v>
      </c>
      <c r="D4121" t="s">
        <v>6786</v>
      </c>
      <c r="E4121" t="s">
        <v>6785</v>
      </c>
    </row>
    <row r="4122" spans="1:5" x14ac:dyDescent="0.25">
      <c r="A4122">
        <v>48000759</v>
      </c>
      <c r="B4122" t="s">
        <v>6787</v>
      </c>
      <c r="C4122" t="s">
        <v>6730</v>
      </c>
      <c r="D4122" t="s">
        <v>6730</v>
      </c>
      <c r="E4122" t="s">
        <v>6787</v>
      </c>
    </row>
    <row r="4123" spans="1:5" x14ac:dyDescent="0.25">
      <c r="A4123">
        <v>48000760</v>
      </c>
      <c r="B4123" t="s">
        <v>6788</v>
      </c>
      <c r="C4123" t="s">
        <v>6732</v>
      </c>
      <c r="D4123" t="s">
        <v>6732</v>
      </c>
      <c r="E4123" t="s">
        <v>6788</v>
      </c>
    </row>
    <row r="4124" spans="1:5" x14ac:dyDescent="0.25">
      <c r="A4124">
        <v>48000761</v>
      </c>
      <c r="B4124" t="s">
        <v>6789</v>
      </c>
      <c r="C4124" t="s">
        <v>6790</v>
      </c>
      <c r="D4124" t="s">
        <v>6790</v>
      </c>
      <c r="E4124" t="s">
        <v>6789</v>
      </c>
    </row>
    <row r="4125" spans="1:5" x14ac:dyDescent="0.25">
      <c r="A4125">
        <v>48000762</v>
      </c>
      <c r="B4125" t="s">
        <v>6734</v>
      </c>
      <c r="C4125" t="s">
        <v>6735</v>
      </c>
      <c r="D4125" t="s">
        <v>6735</v>
      </c>
      <c r="E4125" t="s">
        <v>6734</v>
      </c>
    </row>
    <row r="4126" spans="1:5" x14ac:dyDescent="0.25">
      <c r="A4126">
        <v>48000763</v>
      </c>
      <c r="B4126" t="s">
        <v>6736</v>
      </c>
      <c r="C4126" t="s">
        <v>6737</v>
      </c>
      <c r="D4126" t="s">
        <v>6737</v>
      </c>
      <c r="E4126" t="s">
        <v>6736</v>
      </c>
    </row>
    <row r="4127" spans="1:5" x14ac:dyDescent="0.25">
      <c r="A4127">
        <v>48000764</v>
      </c>
      <c r="B4127" t="s">
        <v>6738</v>
      </c>
      <c r="C4127" t="s">
        <v>6739</v>
      </c>
      <c r="D4127" t="s">
        <v>6739</v>
      </c>
      <c r="E4127" t="s">
        <v>6738</v>
      </c>
    </row>
    <row r="4128" spans="1:5" x14ac:dyDescent="0.25">
      <c r="A4128">
        <v>48000765</v>
      </c>
      <c r="B4128" t="s">
        <v>6791</v>
      </c>
      <c r="C4128" t="s">
        <v>6741</v>
      </c>
      <c r="D4128" t="s">
        <v>6741</v>
      </c>
      <c r="E4128" t="s">
        <v>6791</v>
      </c>
    </row>
    <row r="4129" spans="1:5" x14ac:dyDescent="0.25">
      <c r="A4129">
        <v>48000766</v>
      </c>
      <c r="B4129" t="s">
        <v>6742</v>
      </c>
      <c r="C4129" t="s">
        <v>6743</v>
      </c>
      <c r="D4129" t="s">
        <v>6743</v>
      </c>
      <c r="E4129" t="s">
        <v>6742</v>
      </c>
    </row>
    <row r="4130" spans="1:5" x14ac:dyDescent="0.25">
      <c r="A4130">
        <v>48000767</v>
      </c>
      <c r="B4130" t="s">
        <v>6792</v>
      </c>
      <c r="C4130" t="s">
        <v>6793</v>
      </c>
      <c r="D4130" t="s">
        <v>6793</v>
      </c>
      <c r="E4130" t="s">
        <v>6792</v>
      </c>
    </row>
    <row r="4131" spans="1:5" x14ac:dyDescent="0.25">
      <c r="A4131">
        <v>48000768</v>
      </c>
      <c r="B4131" t="s">
        <v>6746</v>
      </c>
      <c r="C4131" t="s">
        <v>6747</v>
      </c>
      <c r="D4131" t="s">
        <v>6747</v>
      </c>
      <c r="E4131" t="s">
        <v>6746</v>
      </c>
    </row>
    <row r="4132" spans="1:5" x14ac:dyDescent="0.25">
      <c r="A4132">
        <v>48000769</v>
      </c>
      <c r="B4132" t="s">
        <v>6748</v>
      </c>
      <c r="C4132" t="s">
        <v>6749</v>
      </c>
      <c r="D4132" t="s">
        <v>6749</v>
      </c>
      <c r="E4132" t="s">
        <v>6748</v>
      </c>
    </row>
    <row r="4133" spans="1:5" x14ac:dyDescent="0.25">
      <c r="A4133">
        <v>48000770</v>
      </c>
      <c r="B4133" t="s">
        <v>6750</v>
      </c>
      <c r="C4133" t="s">
        <v>6751</v>
      </c>
      <c r="D4133" t="s">
        <v>6751</v>
      </c>
      <c r="E4133" t="s">
        <v>6750</v>
      </c>
    </row>
    <row r="4134" spans="1:5" x14ac:dyDescent="0.25">
      <c r="A4134">
        <v>48000771</v>
      </c>
      <c r="B4134" t="s">
        <v>6794</v>
      </c>
      <c r="C4134" t="s">
        <v>6753</v>
      </c>
      <c r="D4134" t="s">
        <v>6753</v>
      </c>
      <c r="E4134" t="s">
        <v>6794</v>
      </c>
    </row>
    <row r="4135" spans="1:5" x14ac:dyDescent="0.25">
      <c r="A4135">
        <v>48000772</v>
      </c>
      <c r="B4135" t="s">
        <v>6795</v>
      </c>
      <c r="C4135" t="s">
        <v>6755</v>
      </c>
      <c r="D4135" t="s">
        <v>6755</v>
      </c>
      <c r="E4135" t="s">
        <v>6795</v>
      </c>
    </row>
    <row r="4136" spans="1:5" x14ac:dyDescent="0.25">
      <c r="A4136">
        <v>48000773</v>
      </c>
      <c r="B4136" t="s">
        <v>6756</v>
      </c>
      <c r="C4136" t="s">
        <v>6757</v>
      </c>
      <c r="D4136" t="s">
        <v>6757</v>
      </c>
      <c r="E4136" t="s">
        <v>6756</v>
      </c>
    </row>
    <row r="4137" spans="1:5" x14ac:dyDescent="0.25">
      <c r="A4137">
        <v>48000774</v>
      </c>
      <c r="B4137" t="s">
        <v>6796</v>
      </c>
      <c r="C4137" t="s">
        <v>6759</v>
      </c>
      <c r="D4137" t="s">
        <v>6759</v>
      </c>
      <c r="E4137" t="s">
        <v>6796</v>
      </c>
    </row>
    <row r="4138" spans="1:5" x14ac:dyDescent="0.25">
      <c r="A4138">
        <v>48000775</v>
      </c>
      <c r="B4138" t="s">
        <v>6797</v>
      </c>
      <c r="C4138" t="s">
        <v>6798</v>
      </c>
      <c r="D4138" t="s">
        <v>6798</v>
      </c>
      <c r="E4138" t="s">
        <v>6797</v>
      </c>
    </row>
    <row r="4139" spans="1:5" x14ac:dyDescent="0.25">
      <c r="A4139">
        <v>48000776</v>
      </c>
      <c r="B4139" t="s">
        <v>6761</v>
      </c>
      <c r="C4139" t="s">
        <v>6762</v>
      </c>
      <c r="D4139" t="s">
        <v>6762</v>
      </c>
      <c r="E4139" t="s">
        <v>6761</v>
      </c>
    </row>
    <row r="4140" spans="1:5" x14ac:dyDescent="0.25">
      <c r="A4140">
        <v>48000777</v>
      </c>
      <c r="B4140" t="s">
        <v>6799</v>
      </c>
      <c r="C4140" t="s">
        <v>6764</v>
      </c>
      <c r="D4140" t="s">
        <v>6764</v>
      </c>
      <c r="E4140" t="s">
        <v>6799</v>
      </c>
    </row>
    <row r="4141" spans="1:5" x14ac:dyDescent="0.25">
      <c r="A4141">
        <v>48000778</v>
      </c>
      <c r="B4141" t="s">
        <v>6800</v>
      </c>
      <c r="C4141" t="s">
        <v>6801</v>
      </c>
      <c r="D4141" t="s">
        <v>6801</v>
      </c>
      <c r="E4141" t="s">
        <v>6800</v>
      </c>
    </row>
    <row r="4142" spans="1:5" x14ac:dyDescent="0.25">
      <c r="A4142">
        <v>48000779</v>
      </c>
      <c r="B4142" t="s">
        <v>6767</v>
      </c>
      <c r="C4142" t="s">
        <v>6768</v>
      </c>
      <c r="D4142" t="s">
        <v>6768</v>
      </c>
      <c r="E4142" t="s">
        <v>6767</v>
      </c>
    </row>
    <row r="4143" spans="1:5" x14ac:dyDescent="0.25">
      <c r="A4143">
        <v>48000780</v>
      </c>
      <c r="B4143" t="s">
        <v>6802</v>
      </c>
      <c r="C4143" t="s">
        <v>6803</v>
      </c>
      <c r="D4143" t="s">
        <v>6803</v>
      </c>
      <c r="E4143" t="s">
        <v>6802</v>
      </c>
    </row>
    <row r="4144" spans="1:5" x14ac:dyDescent="0.25">
      <c r="A4144">
        <v>48000781</v>
      </c>
      <c r="B4144" t="s">
        <v>6771</v>
      </c>
      <c r="C4144" t="s">
        <v>6772</v>
      </c>
      <c r="D4144" t="s">
        <v>6772</v>
      </c>
      <c r="E4144" t="s">
        <v>6771</v>
      </c>
    </row>
    <row r="4145" spans="1:5" x14ac:dyDescent="0.25">
      <c r="A4145">
        <v>48000782</v>
      </c>
      <c r="B4145" t="s">
        <v>6773</v>
      </c>
      <c r="C4145" t="s">
        <v>6774</v>
      </c>
      <c r="D4145" t="s">
        <v>6774</v>
      </c>
      <c r="E4145" t="s">
        <v>6773</v>
      </c>
    </row>
    <row r="4146" spans="1:5" x14ac:dyDescent="0.25">
      <c r="A4146">
        <v>48000783</v>
      </c>
      <c r="B4146" t="s">
        <v>6804</v>
      </c>
      <c r="C4146" t="s">
        <v>6805</v>
      </c>
      <c r="D4146" t="s">
        <v>6805</v>
      </c>
      <c r="E4146" t="s">
        <v>6804</v>
      </c>
    </row>
    <row r="4147" spans="1:5" x14ac:dyDescent="0.25">
      <c r="A4147">
        <v>48000784</v>
      </c>
      <c r="B4147" t="s">
        <v>6777</v>
      </c>
      <c r="C4147" t="s">
        <v>6778</v>
      </c>
      <c r="D4147" t="s">
        <v>6778</v>
      </c>
      <c r="E4147" t="s">
        <v>6777</v>
      </c>
    </row>
    <row r="4148" spans="1:5" x14ac:dyDescent="0.25">
      <c r="A4148">
        <v>48000785</v>
      </c>
      <c r="B4148" t="s">
        <v>6779</v>
      </c>
      <c r="C4148" t="s">
        <v>6780</v>
      </c>
      <c r="D4148" t="s">
        <v>6780</v>
      </c>
      <c r="E4148" t="s">
        <v>6779</v>
      </c>
    </row>
    <row r="4149" spans="1:5" x14ac:dyDescent="0.25">
      <c r="A4149">
        <v>48000786</v>
      </c>
      <c r="B4149" t="s">
        <v>6806</v>
      </c>
      <c r="C4149" t="s">
        <v>6782</v>
      </c>
      <c r="D4149" t="s">
        <v>6782</v>
      </c>
      <c r="E4149" t="s">
        <v>6806</v>
      </c>
    </row>
    <row r="4150" spans="1:5" x14ac:dyDescent="0.25">
      <c r="A4150">
        <v>48000787</v>
      </c>
      <c r="B4150" t="s">
        <v>6783</v>
      </c>
      <c r="C4150" t="s">
        <v>6784</v>
      </c>
      <c r="D4150" t="s">
        <v>6784</v>
      </c>
      <c r="E4150" t="s">
        <v>6783</v>
      </c>
    </row>
    <row r="4151" spans="1:5" x14ac:dyDescent="0.25">
      <c r="A4151">
        <v>48000788</v>
      </c>
      <c r="B4151" t="s">
        <v>6785</v>
      </c>
      <c r="C4151" t="s">
        <v>6786</v>
      </c>
      <c r="D4151" t="s">
        <v>6786</v>
      </c>
      <c r="E4151" t="s">
        <v>6785</v>
      </c>
    </row>
    <row r="4152" spans="1:5" x14ac:dyDescent="0.25">
      <c r="A4152">
        <v>48000789</v>
      </c>
      <c r="B4152" t="s">
        <v>6807</v>
      </c>
      <c r="C4152" t="s">
        <v>6808</v>
      </c>
      <c r="D4152" t="s">
        <v>6808</v>
      </c>
      <c r="E4152" t="s">
        <v>6807</v>
      </c>
    </row>
    <row r="4153" spans="1:5" x14ac:dyDescent="0.25">
      <c r="A4153">
        <v>48000790</v>
      </c>
      <c r="B4153" t="s">
        <v>6809</v>
      </c>
      <c r="C4153" t="s">
        <v>6810</v>
      </c>
      <c r="D4153" t="s">
        <v>6810</v>
      </c>
      <c r="E4153" t="s">
        <v>6809</v>
      </c>
    </row>
    <row r="4154" spans="1:5" x14ac:dyDescent="0.25">
      <c r="A4154">
        <v>48000791</v>
      </c>
      <c r="B4154" t="s">
        <v>6811</v>
      </c>
      <c r="C4154" t="s">
        <v>6812</v>
      </c>
      <c r="D4154" t="s">
        <v>6812</v>
      </c>
      <c r="E4154" t="s">
        <v>6811</v>
      </c>
    </row>
    <row r="4155" spans="1:5" x14ac:dyDescent="0.25">
      <c r="A4155">
        <v>48000792</v>
      </c>
      <c r="B4155" t="s">
        <v>6813</v>
      </c>
      <c r="C4155" t="s">
        <v>6814</v>
      </c>
      <c r="D4155" t="s">
        <v>6814</v>
      </c>
      <c r="E4155" t="s">
        <v>6813</v>
      </c>
    </row>
    <row r="4156" spans="1:5" x14ac:dyDescent="0.25">
      <c r="A4156">
        <v>48000793</v>
      </c>
      <c r="B4156" t="s">
        <v>6815</v>
      </c>
      <c r="C4156" t="s">
        <v>6816</v>
      </c>
      <c r="D4156" t="s">
        <v>6816</v>
      </c>
      <c r="E4156" t="s">
        <v>6815</v>
      </c>
    </row>
    <row r="4157" spans="1:5" x14ac:dyDescent="0.25">
      <c r="A4157">
        <v>48000794</v>
      </c>
      <c r="B4157" t="s">
        <v>6817</v>
      </c>
      <c r="C4157" t="s">
        <v>6818</v>
      </c>
      <c r="D4157" t="s">
        <v>6818</v>
      </c>
      <c r="E4157" t="s">
        <v>6817</v>
      </c>
    </row>
    <row r="4158" spans="1:5" x14ac:dyDescent="0.25">
      <c r="A4158">
        <v>48000795</v>
      </c>
      <c r="B4158" t="s">
        <v>6819</v>
      </c>
      <c r="C4158" t="s">
        <v>6820</v>
      </c>
      <c r="D4158" t="s">
        <v>6820</v>
      </c>
      <c r="E4158" t="s">
        <v>6819</v>
      </c>
    </row>
    <row r="4159" spans="1:5" x14ac:dyDescent="0.25">
      <c r="A4159">
        <v>48000796</v>
      </c>
      <c r="B4159" t="s">
        <v>6821</v>
      </c>
      <c r="C4159" t="s">
        <v>6822</v>
      </c>
      <c r="D4159" t="s">
        <v>6822</v>
      </c>
      <c r="E4159" t="s">
        <v>6821</v>
      </c>
    </row>
    <row r="4160" spans="1:5" x14ac:dyDescent="0.25">
      <c r="A4160">
        <v>48000797</v>
      </c>
      <c r="B4160" t="s">
        <v>6823</v>
      </c>
      <c r="C4160" t="s">
        <v>6824</v>
      </c>
      <c r="D4160" t="s">
        <v>6824</v>
      </c>
      <c r="E4160" t="s">
        <v>6823</v>
      </c>
    </row>
    <row r="4161" spans="1:5" x14ac:dyDescent="0.25">
      <c r="A4161">
        <v>48000798</v>
      </c>
      <c r="B4161" t="s">
        <v>6825</v>
      </c>
      <c r="C4161" t="s">
        <v>6394</v>
      </c>
      <c r="D4161" t="s">
        <v>6394</v>
      </c>
      <c r="E4161" t="s">
        <v>6825</v>
      </c>
    </row>
    <row r="4162" spans="1:5" x14ac:dyDescent="0.25">
      <c r="A4162">
        <v>48000799</v>
      </c>
      <c r="B4162" t="s">
        <v>6826</v>
      </c>
      <c r="C4162" t="s">
        <v>6827</v>
      </c>
      <c r="D4162" t="s">
        <v>6827</v>
      </c>
      <c r="E4162" t="s">
        <v>6826</v>
      </c>
    </row>
    <row r="4163" spans="1:5" x14ac:dyDescent="0.25">
      <c r="A4163">
        <v>48000800</v>
      </c>
      <c r="B4163" t="s">
        <v>6828</v>
      </c>
      <c r="C4163" t="s">
        <v>6829</v>
      </c>
      <c r="D4163" t="s">
        <v>6829</v>
      </c>
      <c r="E4163" t="s">
        <v>6828</v>
      </c>
    </row>
    <row r="4164" spans="1:5" x14ac:dyDescent="0.25">
      <c r="A4164">
        <v>48000801</v>
      </c>
      <c r="B4164" t="s">
        <v>6830</v>
      </c>
      <c r="C4164" t="s">
        <v>6831</v>
      </c>
      <c r="D4164" t="s">
        <v>6831</v>
      </c>
      <c r="E4164" t="s">
        <v>6830</v>
      </c>
    </row>
    <row r="4165" spans="1:5" x14ac:dyDescent="0.25">
      <c r="A4165">
        <v>48000802</v>
      </c>
      <c r="B4165" t="s">
        <v>6832</v>
      </c>
      <c r="C4165" t="s">
        <v>6833</v>
      </c>
      <c r="D4165" t="s">
        <v>6833</v>
      </c>
      <c r="E4165" t="s">
        <v>6832</v>
      </c>
    </row>
    <row r="4166" spans="1:5" x14ac:dyDescent="0.25">
      <c r="A4166">
        <v>48000803</v>
      </c>
      <c r="B4166" t="s">
        <v>6834</v>
      </c>
      <c r="C4166" t="s">
        <v>6835</v>
      </c>
      <c r="D4166" t="s">
        <v>6835</v>
      </c>
      <c r="E4166" t="s">
        <v>6834</v>
      </c>
    </row>
    <row r="4167" spans="1:5" x14ac:dyDescent="0.25">
      <c r="A4167">
        <v>48000804</v>
      </c>
      <c r="B4167" t="s">
        <v>6836</v>
      </c>
      <c r="C4167" t="s">
        <v>6837</v>
      </c>
      <c r="D4167" t="s">
        <v>6837</v>
      </c>
      <c r="E4167" t="s">
        <v>6836</v>
      </c>
    </row>
    <row r="4168" spans="1:5" x14ac:dyDescent="0.25">
      <c r="A4168">
        <v>48000805</v>
      </c>
      <c r="B4168" t="s">
        <v>6838</v>
      </c>
      <c r="C4168" t="s">
        <v>6839</v>
      </c>
      <c r="D4168" t="s">
        <v>6839</v>
      </c>
      <c r="E4168" t="s">
        <v>6838</v>
      </c>
    </row>
    <row r="4169" spans="1:5" x14ac:dyDescent="0.25">
      <c r="A4169">
        <v>48000806</v>
      </c>
      <c r="B4169" t="s">
        <v>6840</v>
      </c>
      <c r="C4169" t="s">
        <v>6841</v>
      </c>
      <c r="D4169" t="s">
        <v>6841</v>
      </c>
      <c r="E4169" t="s">
        <v>6840</v>
      </c>
    </row>
    <row r="4170" spans="1:5" x14ac:dyDescent="0.25">
      <c r="A4170">
        <v>48000807</v>
      </c>
      <c r="B4170" t="s">
        <v>6842</v>
      </c>
      <c r="C4170" t="s">
        <v>6843</v>
      </c>
      <c r="D4170" t="s">
        <v>6843</v>
      </c>
      <c r="E4170" t="s">
        <v>6842</v>
      </c>
    </row>
    <row r="4171" spans="1:5" x14ac:dyDescent="0.25">
      <c r="A4171">
        <v>48000808</v>
      </c>
      <c r="B4171" t="s">
        <v>6844</v>
      </c>
      <c r="C4171" t="s">
        <v>6845</v>
      </c>
      <c r="D4171" t="s">
        <v>6845</v>
      </c>
      <c r="E4171" t="s">
        <v>6844</v>
      </c>
    </row>
    <row r="4172" spans="1:5" x14ac:dyDescent="0.25">
      <c r="A4172">
        <v>48000809</v>
      </c>
      <c r="B4172" t="s">
        <v>6846</v>
      </c>
      <c r="C4172" t="s">
        <v>6847</v>
      </c>
      <c r="D4172" t="s">
        <v>6847</v>
      </c>
      <c r="E4172" t="s">
        <v>6846</v>
      </c>
    </row>
    <row r="4173" spans="1:5" x14ac:dyDescent="0.25">
      <c r="A4173">
        <v>48000810</v>
      </c>
      <c r="B4173" t="s">
        <v>6848</v>
      </c>
      <c r="C4173" t="s">
        <v>6849</v>
      </c>
      <c r="D4173" t="s">
        <v>6849</v>
      </c>
      <c r="E4173" t="s">
        <v>6848</v>
      </c>
    </row>
    <row r="4174" spans="1:5" x14ac:dyDescent="0.25">
      <c r="A4174">
        <v>48000811</v>
      </c>
      <c r="B4174" t="s">
        <v>6850</v>
      </c>
      <c r="C4174" t="s">
        <v>6851</v>
      </c>
      <c r="D4174" t="s">
        <v>6851</v>
      </c>
      <c r="E4174" t="s">
        <v>6850</v>
      </c>
    </row>
    <row r="4175" spans="1:5" x14ac:dyDescent="0.25">
      <c r="A4175">
        <v>48000812</v>
      </c>
      <c r="B4175" t="s">
        <v>6852</v>
      </c>
      <c r="C4175" t="s">
        <v>6853</v>
      </c>
      <c r="D4175" t="s">
        <v>6853</v>
      </c>
      <c r="E4175" t="s">
        <v>6852</v>
      </c>
    </row>
    <row r="4176" spans="1:5" x14ac:dyDescent="0.25">
      <c r="A4176">
        <v>48000813</v>
      </c>
      <c r="B4176" t="s">
        <v>6854</v>
      </c>
      <c r="C4176" t="s">
        <v>6855</v>
      </c>
      <c r="D4176" t="s">
        <v>6855</v>
      </c>
      <c r="E4176" t="s">
        <v>6854</v>
      </c>
    </row>
    <row r="4177" spans="1:5" x14ac:dyDescent="0.25">
      <c r="A4177">
        <v>48000814</v>
      </c>
      <c r="B4177" t="s">
        <v>6856</v>
      </c>
      <c r="C4177" t="s">
        <v>6857</v>
      </c>
      <c r="D4177" t="s">
        <v>6857</v>
      </c>
      <c r="E4177" t="s">
        <v>6856</v>
      </c>
    </row>
    <row r="4178" spans="1:5" x14ac:dyDescent="0.25">
      <c r="A4178">
        <v>48000815</v>
      </c>
      <c r="B4178" t="s">
        <v>6858</v>
      </c>
      <c r="C4178" t="s">
        <v>6859</v>
      </c>
      <c r="D4178" t="s">
        <v>6859</v>
      </c>
      <c r="E4178" t="s">
        <v>6858</v>
      </c>
    </row>
    <row r="4179" spans="1:5" x14ac:dyDescent="0.25">
      <c r="A4179">
        <v>48000816</v>
      </c>
      <c r="B4179" t="s">
        <v>6860</v>
      </c>
      <c r="C4179" t="s">
        <v>6861</v>
      </c>
      <c r="D4179" t="s">
        <v>6861</v>
      </c>
      <c r="E4179" t="s">
        <v>6860</v>
      </c>
    </row>
    <row r="4180" spans="1:5" x14ac:dyDescent="0.25">
      <c r="A4180">
        <v>48000817</v>
      </c>
      <c r="B4180" t="s">
        <v>6862</v>
      </c>
      <c r="C4180" t="s">
        <v>6863</v>
      </c>
      <c r="D4180" t="s">
        <v>6863</v>
      </c>
      <c r="E4180" t="s">
        <v>6862</v>
      </c>
    </row>
    <row r="4181" spans="1:5" x14ac:dyDescent="0.25">
      <c r="A4181">
        <v>48000818</v>
      </c>
      <c r="B4181" t="s">
        <v>6807</v>
      </c>
      <c r="C4181" t="s">
        <v>6864</v>
      </c>
      <c r="D4181" t="s">
        <v>6864</v>
      </c>
      <c r="E4181" t="s">
        <v>6807</v>
      </c>
    </row>
    <row r="4182" spans="1:5" x14ac:dyDescent="0.25">
      <c r="A4182">
        <v>48000819</v>
      </c>
      <c r="B4182" t="s">
        <v>6865</v>
      </c>
      <c r="C4182" t="s">
        <v>6866</v>
      </c>
      <c r="D4182" t="s">
        <v>6866</v>
      </c>
      <c r="E4182" t="s">
        <v>6865</v>
      </c>
    </row>
    <row r="4183" spans="1:5" x14ac:dyDescent="0.25">
      <c r="A4183">
        <v>48000820</v>
      </c>
      <c r="B4183" t="s">
        <v>6867</v>
      </c>
      <c r="C4183" t="s">
        <v>6868</v>
      </c>
      <c r="D4183" t="s">
        <v>6868</v>
      </c>
      <c r="E4183" t="s">
        <v>6867</v>
      </c>
    </row>
    <row r="4184" spans="1:5" x14ac:dyDescent="0.25">
      <c r="A4184">
        <v>48000821</v>
      </c>
      <c r="B4184" t="s">
        <v>6813</v>
      </c>
      <c r="C4184" t="s">
        <v>6814</v>
      </c>
      <c r="D4184" t="s">
        <v>6814</v>
      </c>
      <c r="E4184" t="s">
        <v>6813</v>
      </c>
    </row>
    <row r="4185" spans="1:5" x14ac:dyDescent="0.25">
      <c r="A4185">
        <v>48000822</v>
      </c>
      <c r="B4185" t="s">
        <v>6815</v>
      </c>
      <c r="C4185" t="s">
        <v>6816</v>
      </c>
      <c r="D4185" t="s">
        <v>6816</v>
      </c>
      <c r="E4185" t="s">
        <v>6815</v>
      </c>
    </row>
    <row r="4186" spans="1:5" x14ac:dyDescent="0.25">
      <c r="A4186">
        <v>48000823</v>
      </c>
      <c r="B4186" t="s">
        <v>6869</v>
      </c>
      <c r="C4186" t="s">
        <v>6870</v>
      </c>
      <c r="D4186" t="s">
        <v>6870</v>
      </c>
      <c r="E4186" t="s">
        <v>6869</v>
      </c>
    </row>
    <row r="4187" spans="1:5" x14ac:dyDescent="0.25">
      <c r="A4187">
        <v>48000824</v>
      </c>
      <c r="B4187" t="s">
        <v>6819</v>
      </c>
      <c r="C4187" t="s">
        <v>6871</v>
      </c>
      <c r="D4187" t="s">
        <v>6871</v>
      </c>
      <c r="E4187" t="s">
        <v>6819</v>
      </c>
    </row>
    <row r="4188" spans="1:5" x14ac:dyDescent="0.25">
      <c r="A4188">
        <v>48000825</v>
      </c>
      <c r="B4188" t="s">
        <v>6872</v>
      </c>
      <c r="C4188" t="s">
        <v>6873</v>
      </c>
      <c r="D4188" t="s">
        <v>6873</v>
      </c>
      <c r="E4188" t="s">
        <v>6872</v>
      </c>
    </row>
    <row r="4189" spans="1:5" x14ac:dyDescent="0.25">
      <c r="A4189">
        <v>48000826</v>
      </c>
      <c r="B4189" t="s">
        <v>6874</v>
      </c>
      <c r="C4189" t="s">
        <v>6875</v>
      </c>
      <c r="D4189" t="s">
        <v>6875</v>
      </c>
      <c r="E4189" t="s">
        <v>6874</v>
      </c>
    </row>
    <row r="4190" spans="1:5" x14ac:dyDescent="0.25">
      <c r="A4190">
        <v>48000827</v>
      </c>
      <c r="B4190" t="s">
        <v>6876</v>
      </c>
      <c r="C4190" t="s">
        <v>6877</v>
      </c>
      <c r="D4190" t="s">
        <v>6877</v>
      </c>
      <c r="E4190" t="s">
        <v>6876</v>
      </c>
    </row>
    <row r="4191" spans="1:5" x14ac:dyDescent="0.25">
      <c r="A4191">
        <v>48000828</v>
      </c>
      <c r="B4191" t="s">
        <v>6878</v>
      </c>
      <c r="C4191" t="s">
        <v>6879</v>
      </c>
      <c r="D4191" t="s">
        <v>6879</v>
      </c>
      <c r="E4191" t="s">
        <v>6878</v>
      </c>
    </row>
    <row r="4192" spans="1:5" x14ac:dyDescent="0.25">
      <c r="A4192">
        <v>48000829</v>
      </c>
      <c r="B4192" t="s">
        <v>6828</v>
      </c>
      <c r="C4192" t="s">
        <v>6829</v>
      </c>
      <c r="D4192" t="s">
        <v>6829</v>
      </c>
      <c r="E4192" t="s">
        <v>6828</v>
      </c>
    </row>
    <row r="4193" spans="1:5" x14ac:dyDescent="0.25">
      <c r="A4193">
        <v>48000830</v>
      </c>
      <c r="B4193" t="s">
        <v>6830</v>
      </c>
      <c r="C4193" t="s">
        <v>6831</v>
      </c>
      <c r="D4193" t="s">
        <v>6831</v>
      </c>
      <c r="E4193" t="s">
        <v>6830</v>
      </c>
    </row>
    <row r="4194" spans="1:5" x14ac:dyDescent="0.25">
      <c r="A4194">
        <v>48000831</v>
      </c>
      <c r="B4194" t="s">
        <v>6880</v>
      </c>
      <c r="C4194" t="s">
        <v>6833</v>
      </c>
      <c r="D4194" t="s">
        <v>6833</v>
      </c>
      <c r="E4194" t="s">
        <v>6880</v>
      </c>
    </row>
    <row r="4195" spans="1:5" x14ac:dyDescent="0.25">
      <c r="A4195">
        <v>48000832</v>
      </c>
      <c r="B4195" t="s">
        <v>6881</v>
      </c>
      <c r="C4195" t="s">
        <v>6882</v>
      </c>
      <c r="D4195" t="s">
        <v>6882</v>
      </c>
      <c r="E4195" t="s">
        <v>6881</v>
      </c>
    </row>
    <row r="4196" spans="1:5" x14ac:dyDescent="0.25">
      <c r="A4196">
        <v>48000833</v>
      </c>
      <c r="B4196" t="s">
        <v>6836</v>
      </c>
      <c r="C4196" t="s">
        <v>6837</v>
      </c>
      <c r="D4196" t="s">
        <v>6837</v>
      </c>
      <c r="E4196" t="s">
        <v>6836</v>
      </c>
    </row>
    <row r="4197" spans="1:5" x14ac:dyDescent="0.25">
      <c r="A4197">
        <v>48000834</v>
      </c>
      <c r="B4197" t="s">
        <v>6883</v>
      </c>
      <c r="C4197" t="s">
        <v>6884</v>
      </c>
      <c r="D4197" t="s">
        <v>6884</v>
      </c>
      <c r="E4197" t="s">
        <v>6883</v>
      </c>
    </row>
    <row r="4198" spans="1:5" x14ac:dyDescent="0.25">
      <c r="A4198">
        <v>48000835</v>
      </c>
      <c r="B4198" t="s">
        <v>6840</v>
      </c>
      <c r="C4198" t="s">
        <v>6841</v>
      </c>
      <c r="D4198" t="s">
        <v>6841</v>
      </c>
      <c r="E4198" t="s">
        <v>6840</v>
      </c>
    </row>
    <row r="4199" spans="1:5" x14ac:dyDescent="0.25">
      <c r="A4199">
        <v>48000836</v>
      </c>
      <c r="B4199" t="s">
        <v>6885</v>
      </c>
      <c r="C4199" t="s">
        <v>6843</v>
      </c>
      <c r="D4199" t="s">
        <v>6843</v>
      </c>
      <c r="E4199" t="s">
        <v>6885</v>
      </c>
    </row>
    <row r="4200" spans="1:5" x14ac:dyDescent="0.25">
      <c r="A4200">
        <v>48000837</v>
      </c>
      <c r="B4200" t="s">
        <v>6844</v>
      </c>
      <c r="C4200" t="s">
        <v>6845</v>
      </c>
      <c r="D4200" t="s">
        <v>6845</v>
      </c>
      <c r="E4200" t="s">
        <v>6844</v>
      </c>
    </row>
    <row r="4201" spans="1:5" x14ac:dyDescent="0.25">
      <c r="A4201">
        <v>48000838</v>
      </c>
      <c r="B4201" t="s">
        <v>6886</v>
      </c>
      <c r="C4201" t="s">
        <v>6887</v>
      </c>
      <c r="D4201" t="s">
        <v>6887</v>
      </c>
      <c r="E4201" t="s">
        <v>6886</v>
      </c>
    </row>
    <row r="4202" spans="1:5" x14ac:dyDescent="0.25">
      <c r="A4202">
        <v>48000839</v>
      </c>
      <c r="B4202" t="s">
        <v>6888</v>
      </c>
      <c r="C4202" t="s">
        <v>6889</v>
      </c>
      <c r="D4202" t="s">
        <v>6889</v>
      </c>
      <c r="E4202" t="s">
        <v>6888</v>
      </c>
    </row>
    <row r="4203" spans="1:5" x14ac:dyDescent="0.25">
      <c r="A4203">
        <v>48000840</v>
      </c>
      <c r="B4203" t="s">
        <v>6850</v>
      </c>
      <c r="C4203" t="s">
        <v>6851</v>
      </c>
      <c r="D4203" t="s">
        <v>6851</v>
      </c>
      <c r="E4203" t="s">
        <v>6850</v>
      </c>
    </row>
    <row r="4204" spans="1:5" x14ac:dyDescent="0.25">
      <c r="A4204">
        <v>48000841</v>
      </c>
      <c r="B4204" t="s">
        <v>6852</v>
      </c>
      <c r="C4204" t="s">
        <v>6853</v>
      </c>
      <c r="D4204" t="s">
        <v>6853</v>
      </c>
      <c r="E4204" t="s">
        <v>6852</v>
      </c>
    </row>
    <row r="4205" spans="1:5" x14ac:dyDescent="0.25">
      <c r="A4205">
        <v>48000842</v>
      </c>
      <c r="B4205" t="s">
        <v>6854</v>
      </c>
      <c r="C4205" t="s">
        <v>6855</v>
      </c>
      <c r="D4205" t="s">
        <v>6855</v>
      </c>
      <c r="E4205" t="s">
        <v>6854</v>
      </c>
    </row>
    <row r="4206" spans="1:5" x14ac:dyDescent="0.25">
      <c r="A4206">
        <v>48000843</v>
      </c>
      <c r="B4206" t="s">
        <v>6856</v>
      </c>
      <c r="C4206" t="s">
        <v>6857</v>
      </c>
      <c r="D4206" t="s">
        <v>6857</v>
      </c>
      <c r="E4206" t="s">
        <v>6856</v>
      </c>
    </row>
    <row r="4207" spans="1:5" x14ac:dyDescent="0.25">
      <c r="A4207">
        <v>48000844</v>
      </c>
      <c r="B4207" t="s">
        <v>6890</v>
      </c>
      <c r="C4207" t="s">
        <v>6859</v>
      </c>
      <c r="D4207" t="s">
        <v>6859</v>
      </c>
      <c r="E4207" t="s">
        <v>6890</v>
      </c>
    </row>
    <row r="4208" spans="1:5" x14ac:dyDescent="0.25">
      <c r="A4208">
        <v>48000845</v>
      </c>
      <c r="B4208" t="s">
        <v>6860</v>
      </c>
      <c r="C4208" t="s">
        <v>6861</v>
      </c>
      <c r="D4208" t="s">
        <v>6861</v>
      </c>
      <c r="E4208" t="s">
        <v>6860</v>
      </c>
    </row>
    <row r="4209" spans="1:5" x14ac:dyDescent="0.25">
      <c r="A4209">
        <v>48000846</v>
      </c>
      <c r="B4209" t="s">
        <v>6862</v>
      </c>
      <c r="C4209" t="s">
        <v>6863</v>
      </c>
      <c r="D4209" t="s">
        <v>6863</v>
      </c>
      <c r="E4209" t="s">
        <v>6862</v>
      </c>
    </row>
    <row r="4210" spans="1:5" x14ac:dyDescent="0.25">
      <c r="A4210">
        <v>48000847</v>
      </c>
      <c r="B4210" t="s">
        <v>6891</v>
      </c>
      <c r="C4210" t="s">
        <v>6892</v>
      </c>
      <c r="D4210" t="s">
        <v>6892</v>
      </c>
      <c r="E4210" t="s">
        <v>6891</v>
      </c>
    </row>
    <row r="4211" spans="1:5" x14ac:dyDescent="0.25">
      <c r="A4211">
        <v>48000848</v>
      </c>
      <c r="B4211" t="s">
        <v>6893</v>
      </c>
      <c r="C4211" t="s">
        <v>6894</v>
      </c>
      <c r="D4211" t="s">
        <v>6894</v>
      </c>
      <c r="E4211" t="s">
        <v>6893</v>
      </c>
    </row>
    <row r="4212" spans="1:5" x14ac:dyDescent="0.25">
      <c r="A4212">
        <v>48000849</v>
      </c>
      <c r="B4212" t="s">
        <v>6895</v>
      </c>
      <c r="C4212" t="s">
        <v>6896</v>
      </c>
      <c r="D4212" t="s">
        <v>6896</v>
      </c>
      <c r="E4212" t="s">
        <v>6895</v>
      </c>
    </row>
    <row r="4213" spans="1:5" x14ac:dyDescent="0.25">
      <c r="A4213">
        <v>48000850</v>
      </c>
      <c r="B4213" t="s">
        <v>6897</v>
      </c>
      <c r="C4213" t="s">
        <v>6898</v>
      </c>
      <c r="D4213" t="s">
        <v>6898</v>
      </c>
      <c r="E4213" t="s">
        <v>6897</v>
      </c>
    </row>
    <row r="4214" spans="1:5" x14ac:dyDescent="0.25">
      <c r="A4214">
        <v>48000851</v>
      </c>
      <c r="B4214" t="s">
        <v>6899</v>
      </c>
      <c r="C4214" t="s">
        <v>6900</v>
      </c>
      <c r="D4214" t="s">
        <v>6900</v>
      </c>
      <c r="E4214" t="s">
        <v>6899</v>
      </c>
    </row>
    <row r="4215" spans="1:5" x14ac:dyDescent="0.25">
      <c r="A4215">
        <v>48000852</v>
      </c>
      <c r="B4215" t="s">
        <v>6901</v>
      </c>
      <c r="C4215" t="s">
        <v>6901</v>
      </c>
      <c r="D4215" t="s">
        <v>6901</v>
      </c>
      <c r="E4215" t="s">
        <v>6901</v>
      </c>
    </row>
    <row r="4216" spans="1:5" x14ac:dyDescent="0.25">
      <c r="A4216">
        <v>48000853</v>
      </c>
      <c r="B4216" t="s">
        <v>6902</v>
      </c>
      <c r="C4216" t="s">
        <v>6394</v>
      </c>
      <c r="D4216" t="s">
        <v>6394</v>
      </c>
      <c r="E4216" t="s">
        <v>6902</v>
      </c>
    </row>
    <row r="4217" spans="1:5" x14ac:dyDescent="0.25">
      <c r="A4217">
        <v>48000854</v>
      </c>
      <c r="B4217" t="s">
        <v>6903</v>
      </c>
      <c r="C4217" t="s">
        <v>6904</v>
      </c>
      <c r="D4217" t="s">
        <v>6904</v>
      </c>
      <c r="E4217" t="s">
        <v>6903</v>
      </c>
    </row>
    <row r="4218" spans="1:5" x14ac:dyDescent="0.25">
      <c r="A4218">
        <v>48000855</v>
      </c>
      <c r="B4218" t="s">
        <v>6905</v>
      </c>
      <c r="C4218" t="s">
        <v>6905</v>
      </c>
      <c r="D4218" t="s">
        <v>6905</v>
      </c>
      <c r="E4218" t="s">
        <v>6905</v>
      </c>
    </row>
    <row r="4219" spans="1:5" x14ac:dyDescent="0.25">
      <c r="A4219">
        <v>48000856</v>
      </c>
      <c r="B4219" t="s">
        <v>6906</v>
      </c>
      <c r="C4219" t="s">
        <v>6907</v>
      </c>
      <c r="D4219" t="s">
        <v>6907</v>
      </c>
      <c r="E4219" t="s">
        <v>6906</v>
      </c>
    </row>
    <row r="4220" spans="1:5" x14ac:dyDescent="0.25">
      <c r="A4220">
        <v>48000857</v>
      </c>
      <c r="B4220" t="s">
        <v>6908</v>
      </c>
      <c r="C4220" t="s">
        <v>6909</v>
      </c>
      <c r="D4220" t="s">
        <v>6909</v>
      </c>
      <c r="E4220" t="s">
        <v>6908</v>
      </c>
    </row>
    <row r="4221" spans="1:5" x14ac:dyDescent="0.25">
      <c r="A4221">
        <v>48000858</v>
      </c>
      <c r="B4221" t="s">
        <v>6910</v>
      </c>
      <c r="C4221" t="s">
        <v>6911</v>
      </c>
      <c r="D4221" t="s">
        <v>6911</v>
      </c>
      <c r="E4221" t="s">
        <v>6910</v>
      </c>
    </row>
    <row r="4222" spans="1:5" x14ac:dyDescent="0.25">
      <c r="A4222">
        <v>48000859</v>
      </c>
      <c r="B4222" t="s">
        <v>6912</v>
      </c>
      <c r="C4222" t="s">
        <v>6912</v>
      </c>
      <c r="D4222" t="s">
        <v>6912</v>
      </c>
      <c r="E4222" t="s">
        <v>6912</v>
      </c>
    </row>
    <row r="4223" spans="1:5" x14ac:dyDescent="0.25">
      <c r="A4223">
        <v>48000860</v>
      </c>
      <c r="B4223" t="s">
        <v>6913</v>
      </c>
      <c r="C4223" t="s">
        <v>6914</v>
      </c>
      <c r="D4223" t="s">
        <v>6914</v>
      </c>
      <c r="E4223" t="s">
        <v>6913</v>
      </c>
    </row>
    <row r="4224" spans="1:5" x14ac:dyDescent="0.25">
      <c r="A4224">
        <v>48000861</v>
      </c>
      <c r="B4224" t="s">
        <v>6915</v>
      </c>
      <c r="C4224" t="s">
        <v>6916</v>
      </c>
      <c r="D4224" t="s">
        <v>6916</v>
      </c>
      <c r="E4224" t="s">
        <v>6915</v>
      </c>
    </row>
    <row r="4225" spans="1:5" x14ac:dyDescent="0.25">
      <c r="A4225">
        <v>48000862</v>
      </c>
      <c r="B4225" t="s">
        <v>6917</v>
      </c>
      <c r="C4225" t="s">
        <v>6918</v>
      </c>
      <c r="D4225" t="s">
        <v>6918</v>
      </c>
      <c r="E4225" t="s">
        <v>6917</v>
      </c>
    </row>
    <row r="4226" spans="1:5" x14ac:dyDescent="0.25">
      <c r="A4226">
        <v>48000863</v>
      </c>
      <c r="B4226" t="s">
        <v>6919</v>
      </c>
      <c r="C4226" t="s">
        <v>6225</v>
      </c>
      <c r="D4226" t="s">
        <v>6225</v>
      </c>
      <c r="E4226" t="s">
        <v>6919</v>
      </c>
    </row>
    <row r="4227" spans="1:5" x14ac:dyDescent="0.25">
      <c r="A4227">
        <v>48000864</v>
      </c>
      <c r="B4227" t="s">
        <v>6920</v>
      </c>
      <c r="C4227" t="s">
        <v>6921</v>
      </c>
      <c r="D4227" t="s">
        <v>6921</v>
      </c>
      <c r="E4227" t="s">
        <v>6920</v>
      </c>
    </row>
    <row r="4228" spans="1:5" x14ac:dyDescent="0.25">
      <c r="A4228">
        <v>48000865</v>
      </c>
      <c r="B4228" t="s">
        <v>6922</v>
      </c>
      <c r="C4228" t="s">
        <v>6923</v>
      </c>
      <c r="D4228" t="s">
        <v>6923</v>
      </c>
      <c r="E4228" t="s">
        <v>6922</v>
      </c>
    </row>
    <row r="4229" spans="1:5" x14ac:dyDescent="0.25">
      <c r="A4229">
        <v>48000866</v>
      </c>
      <c r="B4229" t="s">
        <v>6924</v>
      </c>
      <c r="C4229" t="s">
        <v>6925</v>
      </c>
      <c r="D4229" t="s">
        <v>6925</v>
      </c>
      <c r="E4229" t="s">
        <v>6924</v>
      </c>
    </row>
    <row r="4230" spans="1:5" x14ac:dyDescent="0.25">
      <c r="A4230">
        <v>48000867</v>
      </c>
      <c r="B4230" t="s">
        <v>6926</v>
      </c>
      <c r="C4230" t="s">
        <v>6927</v>
      </c>
      <c r="D4230" t="s">
        <v>6927</v>
      </c>
      <c r="E4230" t="s">
        <v>6926</v>
      </c>
    </row>
    <row r="4231" spans="1:5" x14ac:dyDescent="0.25">
      <c r="A4231">
        <v>48000868</v>
      </c>
      <c r="B4231" t="s">
        <v>6928</v>
      </c>
      <c r="C4231" t="s">
        <v>6901</v>
      </c>
      <c r="D4231" t="s">
        <v>6901</v>
      </c>
      <c r="E4231" t="s">
        <v>6928</v>
      </c>
    </row>
    <row r="4232" spans="1:5" x14ac:dyDescent="0.25">
      <c r="A4232">
        <v>48000869</v>
      </c>
      <c r="B4232" t="s">
        <v>6929</v>
      </c>
      <c r="C4232" t="s">
        <v>6930</v>
      </c>
      <c r="D4232" t="s">
        <v>6930</v>
      </c>
      <c r="E4232" t="s">
        <v>6929</v>
      </c>
    </row>
    <row r="4233" spans="1:5" x14ac:dyDescent="0.25">
      <c r="A4233">
        <v>48000870</v>
      </c>
      <c r="B4233" t="s">
        <v>6931</v>
      </c>
      <c r="C4233" t="s">
        <v>6904</v>
      </c>
      <c r="D4233" t="s">
        <v>6904</v>
      </c>
      <c r="E4233" t="s">
        <v>6931</v>
      </c>
    </row>
    <row r="4234" spans="1:5" x14ac:dyDescent="0.25">
      <c r="A4234">
        <v>48000871</v>
      </c>
      <c r="B4234" t="s">
        <v>6932</v>
      </c>
      <c r="C4234" t="s">
        <v>6933</v>
      </c>
      <c r="D4234" t="s">
        <v>6933</v>
      </c>
      <c r="E4234" t="s">
        <v>6932</v>
      </c>
    </row>
    <row r="4235" spans="1:5" x14ac:dyDescent="0.25">
      <c r="A4235">
        <v>48000872</v>
      </c>
      <c r="B4235" t="s">
        <v>6906</v>
      </c>
      <c r="C4235" t="s">
        <v>6907</v>
      </c>
      <c r="D4235" t="s">
        <v>6907</v>
      </c>
      <c r="E4235" t="s">
        <v>6906</v>
      </c>
    </row>
    <row r="4236" spans="1:5" x14ac:dyDescent="0.25">
      <c r="A4236">
        <v>48000873</v>
      </c>
      <c r="B4236" t="s">
        <v>6908</v>
      </c>
      <c r="C4236" t="s">
        <v>6934</v>
      </c>
      <c r="D4236" t="s">
        <v>6934</v>
      </c>
      <c r="E4236" t="s">
        <v>6908</v>
      </c>
    </row>
    <row r="4237" spans="1:5" x14ac:dyDescent="0.25">
      <c r="A4237">
        <v>48000874</v>
      </c>
      <c r="B4237" t="s">
        <v>6910</v>
      </c>
      <c r="C4237" t="s">
        <v>6911</v>
      </c>
      <c r="D4237" t="s">
        <v>6911</v>
      </c>
      <c r="E4237" t="s">
        <v>6910</v>
      </c>
    </row>
    <row r="4238" spans="1:5" x14ac:dyDescent="0.25">
      <c r="A4238">
        <v>48000875</v>
      </c>
      <c r="B4238" t="s">
        <v>6935</v>
      </c>
      <c r="C4238" t="s">
        <v>6936</v>
      </c>
      <c r="D4238" t="s">
        <v>6936</v>
      </c>
      <c r="E4238" t="s">
        <v>6935</v>
      </c>
    </row>
    <row r="4239" spans="1:5" x14ac:dyDescent="0.25">
      <c r="A4239">
        <v>48000876</v>
      </c>
      <c r="B4239" t="s">
        <v>6937</v>
      </c>
      <c r="C4239" t="s">
        <v>6914</v>
      </c>
      <c r="D4239" t="s">
        <v>6914</v>
      </c>
      <c r="E4239" t="s">
        <v>6937</v>
      </c>
    </row>
    <row r="4240" spans="1:5" x14ac:dyDescent="0.25">
      <c r="A4240">
        <v>48000877</v>
      </c>
      <c r="B4240" t="s">
        <v>6938</v>
      </c>
      <c r="C4240" t="s">
        <v>6939</v>
      </c>
      <c r="D4240" t="s">
        <v>6939</v>
      </c>
      <c r="E4240" t="s">
        <v>6938</v>
      </c>
    </row>
    <row r="4241" spans="1:5" x14ac:dyDescent="0.25">
      <c r="A4241">
        <v>48000878</v>
      </c>
      <c r="B4241" t="s">
        <v>6917</v>
      </c>
      <c r="C4241" t="s">
        <v>6940</v>
      </c>
      <c r="D4241" t="s">
        <v>6940</v>
      </c>
      <c r="E4241" t="s">
        <v>6917</v>
      </c>
    </row>
    <row r="4242" spans="1:5" x14ac:dyDescent="0.25">
      <c r="A4242">
        <v>48000879</v>
      </c>
      <c r="B4242" t="s">
        <v>6941</v>
      </c>
      <c r="C4242" t="s">
        <v>6942</v>
      </c>
      <c r="D4242" t="s">
        <v>6942</v>
      </c>
      <c r="E4242" t="s">
        <v>6941</v>
      </c>
    </row>
    <row r="4243" spans="1:5" x14ac:dyDescent="0.25">
      <c r="A4243">
        <v>48000880</v>
      </c>
      <c r="B4243" t="s">
        <v>6943</v>
      </c>
      <c r="C4243" t="s">
        <v>6944</v>
      </c>
      <c r="D4243" t="s">
        <v>6944</v>
      </c>
      <c r="E4243" t="s">
        <v>6943</v>
      </c>
    </row>
    <row r="4244" spans="1:5" x14ac:dyDescent="0.25">
      <c r="A4244">
        <v>48000881</v>
      </c>
      <c r="B4244" t="s">
        <v>6922</v>
      </c>
      <c r="C4244" t="s">
        <v>6945</v>
      </c>
      <c r="D4244" t="s">
        <v>6945</v>
      </c>
      <c r="E4244" t="s">
        <v>6922</v>
      </c>
    </row>
    <row r="4245" spans="1:5" x14ac:dyDescent="0.25">
      <c r="A4245">
        <v>48000882</v>
      </c>
      <c r="B4245" t="s">
        <v>6924</v>
      </c>
      <c r="C4245" t="s">
        <v>6946</v>
      </c>
      <c r="D4245" t="s">
        <v>6946</v>
      </c>
      <c r="E4245" t="s">
        <v>6924</v>
      </c>
    </row>
    <row r="4246" spans="1:5" x14ac:dyDescent="0.25">
      <c r="A4246">
        <v>48000883</v>
      </c>
      <c r="B4246" t="s">
        <v>6947</v>
      </c>
      <c r="C4246" t="s">
        <v>6948</v>
      </c>
      <c r="D4246" t="s">
        <v>6948</v>
      </c>
      <c r="E4246" t="s">
        <v>6947</v>
      </c>
    </row>
    <row r="4247" spans="1:5" x14ac:dyDescent="0.25">
      <c r="A4247">
        <v>48000884</v>
      </c>
      <c r="B4247" t="s">
        <v>6949</v>
      </c>
      <c r="C4247" t="s">
        <v>6950</v>
      </c>
      <c r="D4247" t="s">
        <v>6950</v>
      </c>
      <c r="E4247" t="s">
        <v>6949</v>
      </c>
    </row>
    <row r="4248" spans="1:5" x14ac:dyDescent="0.25">
      <c r="A4248">
        <v>48000885</v>
      </c>
      <c r="B4248" t="s">
        <v>6951</v>
      </c>
      <c r="C4248" t="s">
        <v>6952</v>
      </c>
      <c r="D4248" t="s">
        <v>6952</v>
      </c>
      <c r="E4248" t="s">
        <v>6951</v>
      </c>
    </row>
    <row r="4249" spans="1:5" x14ac:dyDescent="0.25">
      <c r="A4249">
        <v>48000886</v>
      </c>
      <c r="B4249" t="s">
        <v>6953</v>
      </c>
      <c r="C4249" t="s">
        <v>6954</v>
      </c>
      <c r="D4249" t="s">
        <v>6954</v>
      </c>
      <c r="E4249" t="s">
        <v>6953</v>
      </c>
    </row>
    <row r="4250" spans="1:5" x14ac:dyDescent="0.25">
      <c r="A4250">
        <v>48000887</v>
      </c>
      <c r="B4250" t="s">
        <v>6955</v>
      </c>
      <c r="C4250" t="s">
        <v>6956</v>
      </c>
      <c r="D4250" t="s">
        <v>6956</v>
      </c>
      <c r="E4250" t="s">
        <v>6955</v>
      </c>
    </row>
    <row r="4251" spans="1:5" x14ac:dyDescent="0.25">
      <c r="A4251">
        <v>48000888</v>
      </c>
      <c r="B4251" t="s">
        <v>6957</v>
      </c>
      <c r="C4251" t="s">
        <v>6958</v>
      </c>
      <c r="D4251" t="s">
        <v>6958</v>
      </c>
      <c r="E4251" t="s">
        <v>6957</v>
      </c>
    </row>
    <row r="4252" spans="1:5" x14ac:dyDescent="0.25">
      <c r="A4252">
        <v>48000889</v>
      </c>
      <c r="B4252" t="s">
        <v>6959</v>
      </c>
      <c r="C4252" t="s">
        <v>6960</v>
      </c>
      <c r="D4252" t="s">
        <v>6960</v>
      </c>
      <c r="E4252" t="s">
        <v>6959</v>
      </c>
    </row>
    <row r="4253" spans="1:5" x14ac:dyDescent="0.25">
      <c r="A4253">
        <v>48000890</v>
      </c>
      <c r="B4253" t="s">
        <v>6961</v>
      </c>
      <c r="C4253" t="s">
        <v>6962</v>
      </c>
      <c r="D4253" t="s">
        <v>6962</v>
      </c>
      <c r="E4253" t="s">
        <v>6961</v>
      </c>
    </row>
    <row r="4254" spans="1:5" x14ac:dyDescent="0.25">
      <c r="A4254">
        <v>48000891</v>
      </c>
      <c r="B4254" t="s">
        <v>6963</v>
      </c>
      <c r="C4254" t="s">
        <v>6964</v>
      </c>
      <c r="D4254" t="s">
        <v>6964</v>
      </c>
      <c r="E4254" t="s">
        <v>6963</v>
      </c>
    </row>
    <row r="4255" spans="1:5" x14ac:dyDescent="0.25">
      <c r="A4255">
        <v>48000892</v>
      </c>
      <c r="B4255" t="s">
        <v>6965</v>
      </c>
      <c r="C4255" t="s">
        <v>6966</v>
      </c>
      <c r="D4255" t="s">
        <v>6966</v>
      </c>
      <c r="E4255" t="s">
        <v>6965</v>
      </c>
    </row>
    <row r="4256" spans="1:5" x14ac:dyDescent="0.25">
      <c r="A4256">
        <v>48000893</v>
      </c>
      <c r="B4256" t="s">
        <v>6967</v>
      </c>
      <c r="C4256" t="s">
        <v>6968</v>
      </c>
      <c r="D4256" t="s">
        <v>6968</v>
      </c>
      <c r="E4256" t="s">
        <v>6967</v>
      </c>
    </row>
    <row r="4257" spans="1:5" x14ac:dyDescent="0.25">
      <c r="A4257">
        <v>48000894</v>
      </c>
      <c r="B4257" t="s">
        <v>6969</v>
      </c>
      <c r="C4257" t="s">
        <v>6970</v>
      </c>
      <c r="D4257" t="s">
        <v>6970</v>
      </c>
      <c r="E4257" t="s">
        <v>6969</v>
      </c>
    </row>
    <row r="4258" spans="1:5" x14ac:dyDescent="0.25">
      <c r="A4258">
        <v>48000895</v>
      </c>
      <c r="B4258" t="s">
        <v>6971</v>
      </c>
      <c r="C4258" t="s">
        <v>6050</v>
      </c>
      <c r="D4258" t="s">
        <v>6050</v>
      </c>
      <c r="E4258" t="s">
        <v>6971</v>
      </c>
    </row>
    <row r="4259" spans="1:5" x14ac:dyDescent="0.25">
      <c r="A4259">
        <v>48000896</v>
      </c>
      <c r="B4259" t="s">
        <v>6972</v>
      </c>
      <c r="C4259" t="s">
        <v>6973</v>
      </c>
      <c r="D4259" t="s">
        <v>6973</v>
      </c>
      <c r="E4259" t="s">
        <v>6972</v>
      </c>
    </row>
    <row r="4260" spans="1:5" x14ac:dyDescent="0.25">
      <c r="A4260">
        <v>48000897</v>
      </c>
      <c r="B4260" t="s">
        <v>6974</v>
      </c>
      <c r="C4260" t="s">
        <v>6975</v>
      </c>
      <c r="D4260" t="s">
        <v>6975</v>
      </c>
      <c r="E4260" t="s">
        <v>6974</v>
      </c>
    </row>
    <row r="4261" spans="1:5" x14ac:dyDescent="0.25">
      <c r="A4261">
        <v>48000898</v>
      </c>
      <c r="B4261" t="s">
        <v>6976</v>
      </c>
      <c r="C4261" t="s">
        <v>6977</v>
      </c>
      <c r="D4261" t="s">
        <v>6977</v>
      </c>
      <c r="E4261" t="s">
        <v>6976</v>
      </c>
    </row>
    <row r="4262" spans="1:5" x14ac:dyDescent="0.25">
      <c r="A4262">
        <v>48000899</v>
      </c>
      <c r="B4262" t="s">
        <v>6978</v>
      </c>
      <c r="C4262" t="s">
        <v>6979</v>
      </c>
      <c r="D4262" t="s">
        <v>6979</v>
      </c>
      <c r="E4262" t="s">
        <v>6978</v>
      </c>
    </row>
    <row r="4263" spans="1:5" x14ac:dyDescent="0.25">
      <c r="A4263">
        <v>48000900</v>
      </c>
      <c r="B4263" t="s">
        <v>6980</v>
      </c>
      <c r="C4263" t="s">
        <v>6981</v>
      </c>
      <c r="D4263" t="s">
        <v>6981</v>
      </c>
      <c r="E4263" t="s">
        <v>6980</v>
      </c>
    </row>
    <row r="4264" spans="1:5" x14ac:dyDescent="0.25">
      <c r="A4264">
        <v>48000901</v>
      </c>
      <c r="B4264" t="s">
        <v>6982</v>
      </c>
      <c r="C4264" t="s">
        <v>6983</v>
      </c>
      <c r="D4264" t="s">
        <v>6983</v>
      </c>
      <c r="E4264" t="s">
        <v>6982</v>
      </c>
    </row>
    <row r="4265" spans="1:5" x14ac:dyDescent="0.25">
      <c r="A4265">
        <v>48000902</v>
      </c>
      <c r="B4265" t="s">
        <v>6984</v>
      </c>
      <c r="C4265" t="s">
        <v>6985</v>
      </c>
      <c r="D4265" t="s">
        <v>6985</v>
      </c>
      <c r="E4265" t="s">
        <v>6984</v>
      </c>
    </row>
    <row r="4266" spans="1:5" x14ac:dyDescent="0.25">
      <c r="A4266">
        <v>48000903</v>
      </c>
      <c r="B4266" t="s">
        <v>6971</v>
      </c>
      <c r="C4266" t="s">
        <v>6050</v>
      </c>
      <c r="D4266" t="s">
        <v>6050</v>
      </c>
      <c r="E4266" t="s">
        <v>6971</v>
      </c>
    </row>
    <row r="4267" spans="1:5" x14ac:dyDescent="0.25">
      <c r="A4267">
        <v>48000904</v>
      </c>
      <c r="B4267" t="s">
        <v>6967</v>
      </c>
      <c r="C4267" t="s">
        <v>6986</v>
      </c>
      <c r="D4267" t="s">
        <v>6986</v>
      </c>
      <c r="E4267" t="s">
        <v>6967</v>
      </c>
    </row>
    <row r="4268" spans="1:5" x14ac:dyDescent="0.25">
      <c r="A4268">
        <v>48000905</v>
      </c>
      <c r="B4268" t="s">
        <v>6987</v>
      </c>
      <c r="C4268" t="s">
        <v>6988</v>
      </c>
      <c r="D4268" t="s">
        <v>6988</v>
      </c>
      <c r="E4268" t="s">
        <v>6987</v>
      </c>
    </row>
    <row r="4269" spans="1:5" x14ac:dyDescent="0.25">
      <c r="A4269">
        <v>48000906</v>
      </c>
      <c r="B4269" t="s">
        <v>6989</v>
      </c>
      <c r="C4269" t="s">
        <v>6990</v>
      </c>
      <c r="D4269" t="s">
        <v>6990</v>
      </c>
      <c r="E4269" t="s">
        <v>6989</v>
      </c>
    </row>
    <row r="4270" spans="1:5" x14ac:dyDescent="0.25">
      <c r="A4270">
        <v>48000907</v>
      </c>
      <c r="B4270" t="s">
        <v>6991</v>
      </c>
      <c r="C4270" t="s">
        <v>6992</v>
      </c>
      <c r="D4270" t="s">
        <v>6992</v>
      </c>
      <c r="E4270" t="s">
        <v>6991</v>
      </c>
    </row>
    <row r="4271" spans="1:5" x14ac:dyDescent="0.25">
      <c r="A4271">
        <v>48000908</v>
      </c>
      <c r="B4271" t="s">
        <v>6993</v>
      </c>
      <c r="C4271" t="s">
        <v>6994</v>
      </c>
      <c r="D4271" t="s">
        <v>6994</v>
      </c>
      <c r="E4271" t="s">
        <v>6993</v>
      </c>
    </row>
    <row r="4272" spans="1:5" x14ac:dyDescent="0.25">
      <c r="A4272">
        <v>48000909</v>
      </c>
      <c r="B4272" t="s">
        <v>6995</v>
      </c>
      <c r="C4272" t="s">
        <v>6996</v>
      </c>
      <c r="D4272" t="s">
        <v>6996</v>
      </c>
      <c r="E4272" t="s">
        <v>6995</v>
      </c>
    </row>
    <row r="4273" spans="1:5" x14ac:dyDescent="0.25">
      <c r="A4273">
        <v>48000910</v>
      </c>
      <c r="B4273" t="s">
        <v>6997</v>
      </c>
      <c r="C4273" t="s">
        <v>6998</v>
      </c>
      <c r="D4273" t="s">
        <v>6998</v>
      </c>
      <c r="E4273" t="s">
        <v>6997</v>
      </c>
    </row>
    <row r="4274" spans="1:5" x14ac:dyDescent="0.25">
      <c r="A4274">
        <v>48000911</v>
      </c>
      <c r="B4274" t="s">
        <v>6999</v>
      </c>
      <c r="C4274" t="s">
        <v>7000</v>
      </c>
      <c r="D4274" t="s">
        <v>7000</v>
      </c>
      <c r="E4274" t="s">
        <v>6999</v>
      </c>
    </row>
    <row r="4275" spans="1:5" x14ac:dyDescent="0.25">
      <c r="A4275">
        <v>48000912</v>
      </c>
      <c r="B4275" t="s">
        <v>7001</v>
      </c>
      <c r="C4275" t="s">
        <v>7002</v>
      </c>
      <c r="D4275" t="s">
        <v>7002</v>
      </c>
      <c r="E4275" t="s">
        <v>7001</v>
      </c>
    </row>
    <row r="4276" spans="1:5" x14ac:dyDescent="0.25">
      <c r="A4276">
        <v>48000913</v>
      </c>
      <c r="B4276" t="s">
        <v>7003</v>
      </c>
      <c r="C4276" t="s">
        <v>7004</v>
      </c>
      <c r="D4276" t="s">
        <v>7004</v>
      </c>
      <c r="E4276" t="s">
        <v>7003</v>
      </c>
    </row>
    <row r="4277" spans="1:5" x14ac:dyDescent="0.25">
      <c r="A4277">
        <v>48000914</v>
      </c>
      <c r="B4277" t="s">
        <v>7005</v>
      </c>
      <c r="C4277" t="s">
        <v>7006</v>
      </c>
      <c r="D4277" t="s">
        <v>7006</v>
      </c>
      <c r="E4277" t="s">
        <v>7005</v>
      </c>
    </row>
    <row r="4278" spans="1:5" x14ac:dyDescent="0.25">
      <c r="A4278">
        <v>48000915</v>
      </c>
      <c r="B4278" t="s">
        <v>7007</v>
      </c>
      <c r="C4278" t="s">
        <v>7008</v>
      </c>
      <c r="D4278" t="s">
        <v>7008</v>
      </c>
      <c r="E4278" t="s">
        <v>7007</v>
      </c>
    </row>
    <row r="4279" spans="1:5" x14ac:dyDescent="0.25">
      <c r="A4279">
        <v>48000916</v>
      </c>
      <c r="B4279" t="s">
        <v>7009</v>
      </c>
      <c r="C4279" t="s">
        <v>7010</v>
      </c>
      <c r="D4279" t="s">
        <v>7010</v>
      </c>
      <c r="E4279" t="s">
        <v>7009</v>
      </c>
    </row>
    <row r="4280" spans="1:5" x14ac:dyDescent="0.25">
      <c r="A4280">
        <v>48000917</v>
      </c>
      <c r="B4280" t="s">
        <v>7011</v>
      </c>
      <c r="C4280" t="s">
        <v>7012</v>
      </c>
      <c r="D4280" t="s">
        <v>7012</v>
      </c>
      <c r="E4280" t="s">
        <v>7011</v>
      </c>
    </row>
    <row r="4281" spans="1:5" x14ac:dyDescent="0.25">
      <c r="A4281">
        <v>48000918</v>
      </c>
      <c r="B4281" t="s">
        <v>7013</v>
      </c>
      <c r="C4281" t="s">
        <v>7014</v>
      </c>
      <c r="D4281" t="s">
        <v>7014</v>
      </c>
      <c r="E4281" t="s">
        <v>7013</v>
      </c>
    </row>
    <row r="4282" spans="1:5" x14ac:dyDescent="0.25">
      <c r="A4282">
        <v>48000919</v>
      </c>
      <c r="B4282" t="s">
        <v>7015</v>
      </c>
      <c r="C4282" t="s">
        <v>7016</v>
      </c>
      <c r="D4282" t="s">
        <v>7016</v>
      </c>
      <c r="E4282" t="s">
        <v>7015</v>
      </c>
    </row>
    <row r="4283" spans="1:5" x14ac:dyDescent="0.25">
      <c r="A4283">
        <v>48000920</v>
      </c>
      <c r="B4283" t="s">
        <v>7017</v>
      </c>
      <c r="C4283" t="s">
        <v>7018</v>
      </c>
      <c r="D4283" t="s">
        <v>7018</v>
      </c>
      <c r="E4283" t="s">
        <v>7017</v>
      </c>
    </row>
    <row r="4284" spans="1:5" x14ac:dyDescent="0.25">
      <c r="A4284">
        <v>48000921</v>
      </c>
      <c r="B4284" t="s">
        <v>7019</v>
      </c>
      <c r="C4284" t="s">
        <v>7020</v>
      </c>
      <c r="D4284" t="s">
        <v>7020</v>
      </c>
      <c r="E4284" t="s">
        <v>7019</v>
      </c>
    </row>
    <row r="4285" spans="1:5" x14ac:dyDescent="0.25">
      <c r="A4285">
        <v>48000922</v>
      </c>
      <c r="B4285" t="s">
        <v>7021</v>
      </c>
      <c r="C4285" t="s">
        <v>7022</v>
      </c>
      <c r="D4285" t="s">
        <v>7022</v>
      </c>
      <c r="E4285" t="s">
        <v>7021</v>
      </c>
    </row>
    <row r="4286" spans="1:5" x14ac:dyDescent="0.25">
      <c r="A4286">
        <v>48000923</v>
      </c>
      <c r="B4286" t="s">
        <v>7023</v>
      </c>
      <c r="C4286" t="s">
        <v>7024</v>
      </c>
      <c r="D4286" t="s">
        <v>7024</v>
      </c>
      <c r="E4286" t="s">
        <v>7023</v>
      </c>
    </row>
    <row r="4287" spans="1:5" x14ac:dyDescent="0.25">
      <c r="A4287">
        <v>48000924</v>
      </c>
      <c r="B4287" t="s">
        <v>7025</v>
      </c>
      <c r="C4287" t="s">
        <v>7026</v>
      </c>
      <c r="D4287" t="s">
        <v>7026</v>
      </c>
      <c r="E4287" t="s">
        <v>7025</v>
      </c>
    </row>
    <row r="4288" spans="1:5" x14ac:dyDescent="0.25">
      <c r="A4288">
        <v>48000925</v>
      </c>
      <c r="B4288" t="s">
        <v>7027</v>
      </c>
      <c r="C4288" t="s">
        <v>7028</v>
      </c>
      <c r="D4288" t="s">
        <v>7028</v>
      </c>
      <c r="E4288" t="s">
        <v>7027</v>
      </c>
    </row>
    <row r="4289" spans="1:5" x14ac:dyDescent="0.25">
      <c r="A4289">
        <v>48000926</v>
      </c>
      <c r="B4289" t="s">
        <v>7029</v>
      </c>
      <c r="C4289" t="s">
        <v>7030</v>
      </c>
      <c r="D4289" t="s">
        <v>7030</v>
      </c>
      <c r="E4289" t="s">
        <v>7029</v>
      </c>
    </row>
    <row r="4290" spans="1:5" x14ac:dyDescent="0.25">
      <c r="A4290">
        <v>48000927</v>
      </c>
      <c r="B4290" t="s">
        <v>7031</v>
      </c>
      <c r="C4290" t="s">
        <v>7032</v>
      </c>
      <c r="D4290" t="s">
        <v>7032</v>
      </c>
      <c r="E4290" t="s">
        <v>7031</v>
      </c>
    </row>
    <row r="4291" spans="1:5" x14ac:dyDescent="0.25">
      <c r="A4291">
        <v>48000928</v>
      </c>
      <c r="B4291" t="s">
        <v>7033</v>
      </c>
      <c r="C4291" t="s">
        <v>7034</v>
      </c>
      <c r="D4291" t="s">
        <v>7034</v>
      </c>
      <c r="E4291" t="s">
        <v>7033</v>
      </c>
    </row>
    <row r="4292" spans="1:5" x14ac:dyDescent="0.25">
      <c r="A4292">
        <v>48000929</v>
      </c>
      <c r="B4292" t="s">
        <v>7035</v>
      </c>
      <c r="C4292" t="s">
        <v>7036</v>
      </c>
      <c r="D4292" t="s">
        <v>7036</v>
      </c>
      <c r="E4292" t="s">
        <v>7035</v>
      </c>
    </row>
    <row r="4293" spans="1:5" x14ac:dyDescent="0.25">
      <c r="A4293">
        <v>48000930</v>
      </c>
      <c r="B4293" t="s">
        <v>7037</v>
      </c>
      <c r="C4293" t="s">
        <v>7038</v>
      </c>
      <c r="D4293" t="s">
        <v>7038</v>
      </c>
      <c r="E4293" t="s">
        <v>7037</v>
      </c>
    </row>
    <row r="4294" spans="1:5" x14ac:dyDescent="0.25">
      <c r="A4294">
        <v>48000931</v>
      </c>
      <c r="B4294" t="s">
        <v>7039</v>
      </c>
      <c r="C4294" t="s">
        <v>7040</v>
      </c>
      <c r="D4294" t="s">
        <v>7040</v>
      </c>
      <c r="E4294" t="s">
        <v>7039</v>
      </c>
    </row>
    <row r="4295" spans="1:5" x14ac:dyDescent="0.25">
      <c r="A4295">
        <v>48000932</v>
      </c>
      <c r="B4295" t="s">
        <v>6097</v>
      </c>
      <c r="C4295" t="s">
        <v>6097</v>
      </c>
      <c r="D4295" t="s">
        <v>6097</v>
      </c>
      <c r="E4295" t="s">
        <v>6097</v>
      </c>
    </row>
    <row r="4296" spans="1:5" x14ac:dyDescent="0.25">
      <c r="A4296">
        <v>48000933</v>
      </c>
      <c r="B4296" t="s">
        <v>6092</v>
      </c>
      <c r="C4296" t="s">
        <v>6092</v>
      </c>
      <c r="D4296" t="s">
        <v>6092</v>
      </c>
      <c r="E4296" t="s">
        <v>6092</v>
      </c>
    </row>
    <row r="4297" spans="1:5" x14ac:dyDescent="0.25">
      <c r="A4297">
        <v>48000934</v>
      </c>
      <c r="B4297" t="s">
        <v>5939</v>
      </c>
      <c r="C4297" t="s">
        <v>5940</v>
      </c>
      <c r="D4297" t="s">
        <v>5940</v>
      </c>
      <c r="E4297" t="s">
        <v>5939</v>
      </c>
    </row>
    <row r="4298" spans="1:5" x14ac:dyDescent="0.25">
      <c r="A4298">
        <v>48000935</v>
      </c>
      <c r="B4298" t="s">
        <v>5925</v>
      </c>
      <c r="C4298" t="s">
        <v>7041</v>
      </c>
      <c r="D4298" t="s">
        <v>7041</v>
      </c>
      <c r="E4298" t="s">
        <v>5925</v>
      </c>
    </row>
    <row r="4299" spans="1:5" x14ac:dyDescent="0.25">
      <c r="A4299">
        <v>48000936</v>
      </c>
      <c r="B4299" t="s">
        <v>7017</v>
      </c>
      <c r="C4299" t="s">
        <v>7018</v>
      </c>
      <c r="D4299" t="s">
        <v>7018</v>
      </c>
      <c r="E4299" t="s">
        <v>7017</v>
      </c>
    </row>
    <row r="4300" spans="1:5" x14ac:dyDescent="0.25">
      <c r="A4300">
        <v>48000937</v>
      </c>
      <c r="B4300" t="s">
        <v>7042</v>
      </c>
      <c r="C4300" t="s">
        <v>7043</v>
      </c>
      <c r="D4300" t="s">
        <v>7043</v>
      </c>
      <c r="E4300" t="s">
        <v>7042</v>
      </c>
    </row>
    <row r="4301" spans="1:5" x14ac:dyDescent="0.25">
      <c r="A4301">
        <v>48000938</v>
      </c>
      <c r="B4301" t="s">
        <v>7044</v>
      </c>
      <c r="C4301" t="s">
        <v>7045</v>
      </c>
      <c r="D4301" t="s">
        <v>7045</v>
      </c>
      <c r="E4301" t="s">
        <v>7044</v>
      </c>
    </row>
    <row r="4302" spans="1:5" x14ac:dyDescent="0.25">
      <c r="A4302">
        <v>48000939</v>
      </c>
      <c r="B4302" t="s">
        <v>7046</v>
      </c>
      <c r="C4302" t="s">
        <v>7047</v>
      </c>
      <c r="D4302" t="s">
        <v>7047</v>
      </c>
      <c r="E4302" t="s">
        <v>7046</v>
      </c>
    </row>
    <row r="4303" spans="1:5" x14ac:dyDescent="0.25">
      <c r="A4303">
        <v>48000940</v>
      </c>
      <c r="B4303" t="s">
        <v>7048</v>
      </c>
      <c r="C4303" t="s">
        <v>7049</v>
      </c>
      <c r="D4303" t="s">
        <v>7049</v>
      </c>
      <c r="E4303" t="s">
        <v>7048</v>
      </c>
    </row>
    <row r="4304" spans="1:5" x14ac:dyDescent="0.25">
      <c r="A4304">
        <v>48000941</v>
      </c>
      <c r="B4304" t="s">
        <v>7050</v>
      </c>
      <c r="C4304" t="s">
        <v>7051</v>
      </c>
      <c r="D4304" t="s">
        <v>7051</v>
      </c>
      <c r="E4304" t="s">
        <v>7050</v>
      </c>
    </row>
    <row r="4305" spans="1:5" x14ac:dyDescent="0.25">
      <c r="A4305">
        <v>48000942</v>
      </c>
      <c r="B4305" t="s">
        <v>7052</v>
      </c>
      <c r="C4305" t="s">
        <v>7040</v>
      </c>
      <c r="D4305" t="s">
        <v>7040</v>
      </c>
      <c r="E4305" t="s">
        <v>7052</v>
      </c>
    </row>
    <row r="4306" spans="1:5" x14ac:dyDescent="0.25">
      <c r="A4306">
        <v>48000943</v>
      </c>
      <c r="B4306" t="s">
        <v>7053</v>
      </c>
      <c r="C4306" t="s">
        <v>7054</v>
      </c>
      <c r="D4306" t="s">
        <v>7054</v>
      </c>
      <c r="E4306" t="s">
        <v>7053</v>
      </c>
    </row>
    <row r="4307" spans="1:5" x14ac:dyDescent="0.25">
      <c r="A4307">
        <v>48000945</v>
      </c>
      <c r="B4307" t="s">
        <v>7055</v>
      </c>
      <c r="C4307" t="s">
        <v>7056</v>
      </c>
      <c r="D4307" t="s">
        <v>7056</v>
      </c>
      <c r="E4307" t="s">
        <v>7055</v>
      </c>
    </row>
    <row r="4308" spans="1:5" x14ac:dyDescent="0.25">
      <c r="A4308">
        <v>48000946</v>
      </c>
      <c r="B4308" t="s">
        <v>7057</v>
      </c>
      <c r="C4308" t="s">
        <v>7058</v>
      </c>
      <c r="D4308" t="s">
        <v>7058</v>
      </c>
      <c r="E4308" t="s">
        <v>7057</v>
      </c>
    </row>
    <row r="4309" spans="1:5" x14ac:dyDescent="0.25">
      <c r="A4309">
        <v>48000947</v>
      </c>
      <c r="B4309" t="s">
        <v>7059</v>
      </c>
      <c r="C4309" t="s">
        <v>7060</v>
      </c>
      <c r="D4309" t="s">
        <v>7060</v>
      </c>
      <c r="E4309" t="s">
        <v>7059</v>
      </c>
    </row>
    <row r="4310" spans="1:5" x14ac:dyDescent="0.25">
      <c r="A4310">
        <v>48000948</v>
      </c>
      <c r="B4310" t="s">
        <v>7061</v>
      </c>
      <c r="C4310" t="s">
        <v>7040</v>
      </c>
      <c r="D4310" t="s">
        <v>7040</v>
      </c>
      <c r="E4310" t="s">
        <v>7061</v>
      </c>
    </row>
    <row r="4311" spans="1:5" x14ac:dyDescent="0.25">
      <c r="A4311">
        <v>48000949</v>
      </c>
      <c r="B4311" t="s">
        <v>7062</v>
      </c>
      <c r="C4311" t="s">
        <v>6086</v>
      </c>
      <c r="D4311" t="s">
        <v>6086</v>
      </c>
      <c r="E4311" t="s">
        <v>7062</v>
      </c>
    </row>
    <row r="4312" spans="1:5" x14ac:dyDescent="0.25">
      <c r="A4312">
        <v>48000950</v>
      </c>
      <c r="B4312" t="s">
        <v>7063</v>
      </c>
      <c r="C4312" t="s">
        <v>6088</v>
      </c>
      <c r="D4312" t="s">
        <v>6088</v>
      </c>
      <c r="E4312" t="s">
        <v>7063</v>
      </c>
    </row>
    <row r="4313" spans="1:5" x14ac:dyDescent="0.25">
      <c r="A4313">
        <v>48000951</v>
      </c>
      <c r="B4313" t="s">
        <v>7064</v>
      </c>
      <c r="C4313" t="s">
        <v>6000</v>
      </c>
      <c r="D4313" t="s">
        <v>6000</v>
      </c>
      <c r="E4313" t="s">
        <v>7064</v>
      </c>
    </row>
    <row r="4314" spans="1:5" x14ac:dyDescent="0.25">
      <c r="A4314">
        <v>48000952</v>
      </c>
      <c r="B4314" t="s">
        <v>6089</v>
      </c>
      <c r="C4314" t="s">
        <v>7065</v>
      </c>
      <c r="D4314" t="s">
        <v>7065</v>
      </c>
      <c r="E4314" t="s">
        <v>6089</v>
      </c>
    </row>
    <row r="4315" spans="1:5" x14ac:dyDescent="0.25">
      <c r="A4315">
        <v>48000953</v>
      </c>
      <c r="B4315" t="s">
        <v>6091</v>
      </c>
      <c r="C4315" t="s">
        <v>7066</v>
      </c>
      <c r="D4315" t="s">
        <v>7066</v>
      </c>
      <c r="E4315" t="s">
        <v>6091</v>
      </c>
    </row>
    <row r="4316" spans="1:5" x14ac:dyDescent="0.25">
      <c r="A4316">
        <v>48000954</v>
      </c>
      <c r="B4316" t="s">
        <v>6090</v>
      </c>
      <c r="C4316" t="s">
        <v>7067</v>
      </c>
      <c r="D4316" t="s">
        <v>7067</v>
      </c>
      <c r="E4316" t="s">
        <v>6090</v>
      </c>
    </row>
    <row r="4317" spans="1:5" x14ac:dyDescent="0.25">
      <c r="A4317">
        <v>48000955</v>
      </c>
      <c r="B4317" t="s">
        <v>7068</v>
      </c>
      <c r="C4317" t="s">
        <v>7069</v>
      </c>
      <c r="D4317" t="s">
        <v>7069</v>
      </c>
      <c r="E4317" t="s">
        <v>7068</v>
      </c>
    </row>
    <row r="4318" spans="1:5" x14ac:dyDescent="0.25">
      <c r="A4318">
        <v>48000956</v>
      </c>
      <c r="B4318" t="s">
        <v>7070</v>
      </c>
      <c r="C4318" t="s">
        <v>7071</v>
      </c>
      <c r="D4318" t="s">
        <v>7071</v>
      </c>
      <c r="E4318" t="s">
        <v>7070</v>
      </c>
    </row>
    <row r="4319" spans="1:5" x14ac:dyDescent="0.25">
      <c r="A4319">
        <v>48000957</v>
      </c>
      <c r="B4319" t="s">
        <v>7072</v>
      </c>
      <c r="C4319" t="s">
        <v>7073</v>
      </c>
      <c r="D4319" t="s">
        <v>7073</v>
      </c>
      <c r="E4319" t="s">
        <v>7072</v>
      </c>
    </row>
    <row r="4320" spans="1:5" x14ac:dyDescent="0.25">
      <c r="A4320">
        <v>48000958</v>
      </c>
      <c r="B4320" t="s">
        <v>7074</v>
      </c>
      <c r="C4320" t="s">
        <v>7075</v>
      </c>
      <c r="D4320" t="s">
        <v>7075</v>
      </c>
      <c r="E4320" t="s">
        <v>7074</v>
      </c>
    </row>
    <row r="4321" spans="1:5" x14ac:dyDescent="0.25">
      <c r="A4321">
        <v>48000959</v>
      </c>
      <c r="B4321" t="s">
        <v>7076</v>
      </c>
      <c r="C4321" t="s">
        <v>7077</v>
      </c>
      <c r="D4321" t="s">
        <v>7077</v>
      </c>
      <c r="E4321" t="s">
        <v>7076</v>
      </c>
    </row>
    <row r="4322" spans="1:5" x14ac:dyDescent="0.25">
      <c r="A4322">
        <v>48000960</v>
      </c>
      <c r="B4322" t="s">
        <v>7078</v>
      </c>
      <c r="C4322" t="s">
        <v>7079</v>
      </c>
      <c r="D4322" t="s">
        <v>7079</v>
      </c>
      <c r="E4322" t="s">
        <v>7078</v>
      </c>
    </row>
    <row r="4323" spans="1:5" x14ac:dyDescent="0.25">
      <c r="A4323">
        <v>48000961</v>
      </c>
      <c r="B4323" t="s">
        <v>7080</v>
      </c>
      <c r="C4323" t="s">
        <v>7081</v>
      </c>
      <c r="D4323" t="s">
        <v>7081</v>
      </c>
      <c r="E4323" t="s">
        <v>7080</v>
      </c>
    </row>
    <row r="4324" spans="1:5" x14ac:dyDescent="0.25">
      <c r="A4324">
        <v>48000962</v>
      </c>
      <c r="B4324" t="s">
        <v>7082</v>
      </c>
      <c r="C4324" t="s">
        <v>7083</v>
      </c>
      <c r="D4324" t="s">
        <v>7083</v>
      </c>
      <c r="E4324" t="s">
        <v>7082</v>
      </c>
    </row>
    <row r="4325" spans="1:5" x14ac:dyDescent="0.25">
      <c r="A4325">
        <v>48000963</v>
      </c>
      <c r="B4325" t="s">
        <v>7084</v>
      </c>
      <c r="C4325" t="s">
        <v>7085</v>
      </c>
      <c r="D4325" t="s">
        <v>7085</v>
      </c>
      <c r="E4325" t="s">
        <v>7084</v>
      </c>
    </row>
    <row r="4326" spans="1:5" x14ac:dyDescent="0.25">
      <c r="A4326">
        <v>48000964</v>
      </c>
      <c r="B4326" t="s">
        <v>7086</v>
      </c>
      <c r="C4326" t="s">
        <v>7087</v>
      </c>
      <c r="D4326" t="s">
        <v>7087</v>
      </c>
      <c r="E4326" t="s">
        <v>7086</v>
      </c>
    </row>
    <row r="4327" spans="1:5" x14ac:dyDescent="0.25">
      <c r="A4327">
        <v>48000965</v>
      </c>
      <c r="B4327" t="s">
        <v>7088</v>
      </c>
      <c r="C4327" t="s">
        <v>6243</v>
      </c>
      <c r="D4327" t="s">
        <v>6243</v>
      </c>
      <c r="E4327" t="s">
        <v>7088</v>
      </c>
    </row>
    <row r="4328" spans="1:5" x14ac:dyDescent="0.25">
      <c r="A4328">
        <v>48000966</v>
      </c>
      <c r="B4328" t="s">
        <v>7089</v>
      </c>
      <c r="C4328" t="s">
        <v>7089</v>
      </c>
      <c r="D4328" t="s">
        <v>7089</v>
      </c>
      <c r="E4328" t="s">
        <v>7089</v>
      </c>
    </row>
    <row r="4329" spans="1:5" x14ac:dyDescent="0.25">
      <c r="A4329">
        <v>48000967</v>
      </c>
      <c r="B4329" t="s">
        <v>7090</v>
      </c>
      <c r="C4329" t="s">
        <v>7091</v>
      </c>
      <c r="D4329" t="s">
        <v>7091</v>
      </c>
      <c r="E4329" t="s">
        <v>7090</v>
      </c>
    </row>
    <row r="4330" spans="1:5" x14ac:dyDescent="0.25">
      <c r="A4330">
        <v>48000968</v>
      </c>
      <c r="B4330" t="s">
        <v>7092</v>
      </c>
      <c r="C4330" t="s">
        <v>7093</v>
      </c>
      <c r="D4330" t="s">
        <v>7093</v>
      </c>
      <c r="E4330" t="s">
        <v>7092</v>
      </c>
    </row>
    <row r="4331" spans="1:5" x14ac:dyDescent="0.25">
      <c r="A4331">
        <v>48000969</v>
      </c>
      <c r="B4331" t="s">
        <v>7094</v>
      </c>
      <c r="C4331" t="s">
        <v>7095</v>
      </c>
      <c r="D4331" t="s">
        <v>7095</v>
      </c>
      <c r="E4331" t="s">
        <v>7094</v>
      </c>
    </row>
    <row r="4332" spans="1:5" x14ac:dyDescent="0.25">
      <c r="A4332">
        <v>48000970</v>
      </c>
      <c r="B4332" t="s">
        <v>7096</v>
      </c>
      <c r="C4332" t="s">
        <v>7097</v>
      </c>
      <c r="D4332" t="s">
        <v>7097</v>
      </c>
      <c r="E4332" t="s">
        <v>7096</v>
      </c>
    </row>
    <row r="4333" spans="1:5" x14ac:dyDescent="0.25">
      <c r="A4333">
        <v>48000971</v>
      </c>
      <c r="B4333" t="s">
        <v>7098</v>
      </c>
      <c r="C4333" t="s">
        <v>6703</v>
      </c>
      <c r="D4333" t="s">
        <v>6703</v>
      </c>
      <c r="E4333" t="s">
        <v>7098</v>
      </c>
    </row>
    <row r="4334" spans="1:5" x14ac:dyDescent="0.25">
      <c r="A4334">
        <v>48000972</v>
      </c>
      <c r="B4334" t="s">
        <v>7099</v>
      </c>
      <c r="C4334" t="s">
        <v>7100</v>
      </c>
      <c r="D4334" t="s">
        <v>7100</v>
      </c>
      <c r="E4334" t="s">
        <v>7099</v>
      </c>
    </row>
    <row r="4335" spans="1:5" x14ac:dyDescent="0.25">
      <c r="A4335">
        <v>48000973</v>
      </c>
      <c r="B4335" t="s">
        <v>7101</v>
      </c>
      <c r="C4335" t="s">
        <v>7102</v>
      </c>
      <c r="D4335" t="s">
        <v>7102</v>
      </c>
      <c r="E4335" t="s">
        <v>7101</v>
      </c>
    </row>
    <row r="4336" spans="1:5" x14ac:dyDescent="0.25">
      <c r="A4336">
        <v>48000974</v>
      </c>
      <c r="B4336" t="s">
        <v>7103</v>
      </c>
      <c r="C4336" t="s">
        <v>7104</v>
      </c>
      <c r="D4336" t="s">
        <v>7104</v>
      </c>
      <c r="E4336" t="s">
        <v>7103</v>
      </c>
    </row>
    <row r="4337" spans="1:5" x14ac:dyDescent="0.25">
      <c r="A4337">
        <v>48000975</v>
      </c>
      <c r="B4337" t="s">
        <v>7105</v>
      </c>
      <c r="C4337" t="s">
        <v>7106</v>
      </c>
      <c r="D4337" t="s">
        <v>7106</v>
      </c>
      <c r="E4337" t="s">
        <v>7105</v>
      </c>
    </row>
    <row r="4338" spans="1:5" x14ac:dyDescent="0.25">
      <c r="A4338">
        <v>48000976</v>
      </c>
      <c r="B4338" t="s">
        <v>7107</v>
      </c>
      <c r="C4338" t="s">
        <v>7108</v>
      </c>
      <c r="D4338" t="s">
        <v>7108</v>
      </c>
      <c r="E4338" t="s">
        <v>7107</v>
      </c>
    </row>
    <row r="4339" spans="1:5" x14ac:dyDescent="0.25">
      <c r="A4339">
        <v>48000977</v>
      </c>
      <c r="B4339" t="s">
        <v>7109</v>
      </c>
      <c r="C4339" t="s">
        <v>7110</v>
      </c>
      <c r="D4339" t="s">
        <v>7110</v>
      </c>
      <c r="E4339" t="s">
        <v>7109</v>
      </c>
    </row>
    <row r="4340" spans="1:5" x14ac:dyDescent="0.25">
      <c r="A4340">
        <v>48000978</v>
      </c>
      <c r="B4340" t="s">
        <v>7111</v>
      </c>
      <c r="C4340" t="s">
        <v>7112</v>
      </c>
      <c r="D4340" t="s">
        <v>7112</v>
      </c>
      <c r="E4340" t="s">
        <v>7111</v>
      </c>
    </row>
    <row r="4341" spans="1:5" x14ac:dyDescent="0.25">
      <c r="A4341">
        <v>48000979</v>
      </c>
      <c r="B4341" t="s">
        <v>7113</v>
      </c>
      <c r="C4341" t="s">
        <v>7114</v>
      </c>
      <c r="D4341" t="s">
        <v>7114</v>
      </c>
      <c r="E4341" t="s">
        <v>7113</v>
      </c>
    </row>
    <row r="4342" spans="1:5" x14ac:dyDescent="0.25">
      <c r="A4342">
        <v>48000980</v>
      </c>
      <c r="B4342" t="s">
        <v>7115</v>
      </c>
      <c r="C4342" t="s">
        <v>7116</v>
      </c>
      <c r="D4342" t="s">
        <v>7116</v>
      </c>
      <c r="E4342" t="s">
        <v>7115</v>
      </c>
    </row>
    <row r="4343" spans="1:5" x14ac:dyDescent="0.25">
      <c r="A4343">
        <v>48000981</v>
      </c>
      <c r="B4343" t="s">
        <v>7117</v>
      </c>
      <c r="C4343" t="s">
        <v>7118</v>
      </c>
      <c r="D4343" t="s">
        <v>7118</v>
      </c>
      <c r="E4343" t="s">
        <v>7117</v>
      </c>
    </row>
    <row r="4344" spans="1:5" x14ac:dyDescent="0.25">
      <c r="A4344">
        <v>48000982</v>
      </c>
      <c r="B4344" t="s">
        <v>7119</v>
      </c>
      <c r="C4344" t="s">
        <v>7120</v>
      </c>
      <c r="D4344" t="s">
        <v>7120</v>
      </c>
      <c r="E4344" t="s">
        <v>7119</v>
      </c>
    </row>
    <row r="4345" spans="1:5" x14ac:dyDescent="0.25">
      <c r="A4345">
        <v>48000983</v>
      </c>
      <c r="B4345" t="s">
        <v>7121</v>
      </c>
      <c r="C4345" t="s">
        <v>7122</v>
      </c>
      <c r="D4345" t="s">
        <v>7122</v>
      </c>
      <c r="E4345" t="s">
        <v>7121</v>
      </c>
    </row>
    <row r="4346" spans="1:5" x14ac:dyDescent="0.25">
      <c r="A4346">
        <v>48000984</v>
      </c>
      <c r="B4346" t="s">
        <v>7123</v>
      </c>
      <c r="C4346" t="s">
        <v>7124</v>
      </c>
      <c r="D4346" t="s">
        <v>7124</v>
      </c>
      <c r="E4346" t="s">
        <v>7123</v>
      </c>
    </row>
    <row r="4347" spans="1:5" x14ac:dyDescent="0.25">
      <c r="A4347">
        <v>48000985</v>
      </c>
      <c r="B4347" t="s">
        <v>7125</v>
      </c>
      <c r="C4347" t="s">
        <v>7126</v>
      </c>
      <c r="D4347" t="s">
        <v>7126</v>
      </c>
      <c r="E4347" t="s">
        <v>7125</v>
      </c>
    </row>
    <row r="4348" spans="1:5" x14ac:dyDescent="0.25">
      <c r="A4348">
        <v>48000986</v>
      </c>
      <c r="B4348" t="s">
        <v>7127</v>
      </c>
      <c r="C4348" t="s">
        <v>7128</v>
      </c>
      <c r="D4348" t="s">
        <v>7128</v>
      </c>
      <c r="E4348" t="s">
        <v>7127</v>
      </c>
    </row>
    <row r="4349" spans="1:5" x14ac:dyDescent="0.25">
      <c r="A4349">
        <v>48000987</v>
      </c>
      <c r="B4349" t="s">
        <v>7129</v>
      </c>
      <c r="C4349" t="s">
        <v>7130</v>
      </c>
      <c r="D4349" t="s">
        <v>7130</v>
      </c>
      <c r="E4349" t="s">
        <v>7129</v>
      </c>
    </row>
    <row r="4350" spans="1:5" x14ac:dyDescent="0.25">
      <c r="A4350">
        <v>48000988</v>
      </c>
      <c r="B4350" t="s">
        <v>7131</v>
      </c>
      <c r="C4350" t="s">
        <v>7132</v>
      </c>
      <c r="D4350" t="s">
        <v>7132</v>
      </c>
      <c r="E4350" t="s">
        <v>7131</v>
      </c>
    </row>
    <row r="4351" spans="1:5" x14ac:dyDescent="0.25">
      <c r="A4351">
        <v>48000989</v>
      </c>
      <c r="B4351" t="s">
        <v>7133</v>
      </c>
      <c r="C4351" t="s">
        <v>7134</v>
      </c>
      <c r="D4351" t="s">
        <v>7134</v>
      </c>
      <c r="E4351" t="s">
        <v>7133</v>
      </c>
    </row>
    <row r="4352" spans="1:5" x14ac:dyDescent="0.25">
      <c r="A4352">
        <v>48000990</v>
      </c>
      <c r="B4352" t="s">
        <v>7135</v>
      </c>
      <c r="C4352" t="s">
        <v>7136</v>
      </c>
      <c r="D4352" t="s">
        <v>7136</v>
      </c>
      <c r="E4352" t="s">
        <v>7135</v>
      </c>
    </row>
    <row r="4353" spans="1:5" x14ac:dyDescent="0.25">
      <c r="A4353">
        <v>48000991</v>
      </c>
      <c r="B4353" t="s">
        <v>7137</v>
      </c>
      <c r="C4353" t="s">
        <v>7134</v>
      </c>
      <c r="D4353" t="s">
        <v>7134</v>
      </c>
      <c r="E4353" t="s">
        <v>7137</v>
      </c>
    </row>
    <row r="4354" spans="1:5" x14ac:dyDescent="0.25">
      <c r="A4354">
        <v>48000992</v>
      </c>
      <c r="B4354" t="s">
        <v>7138</v>
      </c>
      <c r="C4354" t="s">
        <v>7136</v>
      </c>
      <c r="D4354" t="s">
        <v>7136</v>
      </c>
      <c r="E4354" t="s">
        <v>7138</v>
      </c>
    </row>
    <row r="4355" spans="1:5" x14ac:dyDescent="0.25">
      <c r="A4355">
        <v>48000993</v>
      </c>
      <c r="B4355" t="s">
        <v>7139</v>
      </c>
      <c r="C4355" t="s">
        <v>7134</v>
      </c>
      <c r="D4355" t="s">
        <v>7134</v>
      </c>
      <c r="E4355" t="s">
        <v>7139</v>
      </c>
    </row>
    <row r="4356" spans="1:5" x14ac:dyDescent="0.25">
      <c r="A4356">
        <v>48000994</v>
      </c>
      <c r="B4356" t="s">
        <v>7140</v>
      </c>
      <c r="C4356" t="s">
        <v>7136</v>
      </c>
      <c r="D4356" t="s">
        <v>7136</v>
      </c>
      <c r="E4356" t="s">
        <v>7140</v>
      </c>
    </row>
    <row r="4357" spans="1:5" x14ac:dyDescent="0.25">
      <c r="A4357">
        <v>48000995</v>
      </c>
      <c r="B4357" t="s">
        <v>7141</v>
      </c>
      <c r="C4357" t="s">
        <v>7141</v>
      </c>
      <c r="D4357" t="s">
        <v>7141</v>
      </c>
      <c r="E4357" t="s">
        <v>7141</v>
      </c>
    </row>
    <row r="4358" spans="1:5" x14ac:dyDescent="0.25">
      <c r="A4358">
        <v>48000996</v>
      </c>
      <c r="B4358" t="s">
        <v>7142</v>
      </c>
      <c r="C4358" t="s">
        <v>7142</v>
      </c>
      <c r="D4358" t="s">
        <v>7142</v>
      </c>
      <c r="E4358" t="s">
        <v>7142</v>
      </c>
    </row>
    <row r="4359" spans="1:5" x14ac:dyDescent="0.25">
      <c r="A4359">
        <v>48000997</v>
      </c>
      <c r="B4359" t="s">
        <v>7143</v>
      </c>
      <c r="C4359" t="s">
        <v>7144</v>
      </c>
      <c r="D4359" t="s">
        <v>7144</v>
      </c>
      <c r="E4359" t="s">
        <v>7143</v>
      </c>
    </row>
    <row r="4360" spans="1:5" x14ac:dyDescent="0.25">
      <c r="A4360">
        <v>48000998</v>
      </c>
      <c r="B4360" t="s">
        <v>7145</v>
      </c>
      <c r="C4360" t="s">
        <v>7146</v>
      </c>
      <c r="D4360" t="s">
        <v>7146</v>
      </c>
      <c r="E4360" t="s">
        <v>7145</v>
      </c>
    </row>
    <row r="4361" spans="1:5" x14ac:dyDescent="0.25">
      <c r="A4361">
        <v>48000999</v>
      </c>
      <c r="B4361" t="s">
        <v>7147</v>
      </c>
      <c r="C4361" t="s">
        <v>7148</v>
      </c>
      <c r="D4361" t="s">
        <v>7148</v>
      </c>
      <c r="E4361" t="s">
        <v>7147</v>
      </c>
    </row>
    <row r="4362" spans="1:5" x14ac:dyDescent="0.25">
      <c r="A4362">
        <v>48001000</v>
      </c>
      <c r="B4362" t="s">
        <v>7149</v>
      </c>
      <c r="C4362" t="s">
        <v>7150</v>
      </c>
      <c r="D4362" t="s">
        <v>7150</v>
      </c>
      <c r="E4362" t="s">
        <v>7149</v>
      </c>
    </row>
    <row r="4363" spans="1:5" x14ac:dyDescent="0.25">
      <c r="A4363">
        <v>48001001</v>
      </c>
      <c r="B4363" t="s">
        <v>7151</v>
      </c>
      <c r="C4363" t="s">
        <v>7152</v>
      </c>
      <c r="D4363" t="s">
        <v>7152</v>
      </c>
      <c r="E4363" t="s">
        <v>7151</v>
      </c>
    </row>
    <row r="4364" spans="1:5" x14ac:dyDescent="0.25">
      <c r="A4364">
        <v>48001002</v>
      </c>
      <c r="B4364" t="s">
        <v>7153</v>
      </c>
      <c r="C4364" t="s">
        <v>7154</v>
      </c>
      <c r="D4364" t="s">
        <v>7154</v>
      </c>
      <c r="E4364" t="s">
        <v>7153</v>
      </c>
    </row>
    <row r="4365" spans="1:5" x14ac:dyDescent="0.25">
      <c r="A4365">
        <v>48001003</v>
      </c>
      <c r="B4365" t="s">
        <v>7155</v>
      </c>
      <c r="C4365" t="s">
        <v>7156</v>
      </c>
      <c r="D4365" t="s">
        <v>7156</v>
      </c>
      <c r="E4365" t="s">
        <v>7155</v>
      </c>
    </row>
    <row r="4366" spans="1:5" x14ac:dyDescent="0.25">
      <c r="A4366">
        <v>48001004</v>
      </c>
      <c r="B4366" t="s">
        <v>7157</v>
      </c>
      <c r="C4366" t="s">
        <v>7158</v>
      </c>
      <c r="D4366" t="s">
        <v>7158</v>
      </c>
      <c r="E4366" t="s">
        <v>7157</v>
      </c>
    </row>
    <row r="4367" spans="1:5" x14ac:dyDescent="0.25">
      <c r="A4367">
        <v>48001005</v>
      </c>
      <c r="B4367" t="s">
        <v>7159</v>
      </c>
      <c r="C4367" t="s">
        <v>7160</v>
      </c>
      <c r="D4367" t="s">
        <v>7160</v>
      </c>
      <c r="E4367" t="s">
        <v>7159</v>
      </c>
    </row>
    <row r="4368" spans="1:5" x14ac:dyDescent="0.25">
      <c r="A4368">
        <v>48001006</v>
      </c>
      <c r="B4368" t="s">
        <v>7161</v>
      </c>
      <c r="C4368" t="s">
        <v>7162</v>
      </c>
      <c r="D4368" t="s">
        <v>7162</v>
      </c>
      <c r="E4368" t="s">
        <v>7161</v>
      </c>
    </row>
    <row r="4369" spans="1:5" x14ac:dyDescent="0.25">
      <c r="A4369">
        <v>48001007</v>
      </c>
      <c r="B4369" t="s">
        <v>7163</v>
      </c>
      <c r="C4369" t="s">
        <v>7164</v>
      </c>
      <c r="D4369" t="s">
        <v>7164</v>
      </c>
      <c r="E4369" t="s">
        <v>7163</v>
      </c>
    </row>
    <row r="4370" spans="1:5" x14ac:dyDescent="0.25">
      <c r="A4370">
        <v>48001008</v>
      </c>
      <c r="B4370" t="s">
        <v>7165</v>
      </c>
      <c r="C4370" t="s">
        <v>7166</v>
      </c>
      <c r="D4370" t="s">
        <v>7166</v>
      </c>
      <c r="E4370" t="s">
        <v>7165</v>
      </c>
    </row>
    <row r="4371" spans="1:5" x14ac:dyDescent="0.25">
      <c r="A4371">
        <v>48001009</v>
      </c>
      <c r="B4371" t="s">
        <v>7167</v>
      </c>
      <c r="C4371" t="s">
        <v>7168</v>
      </c>
      <c r="D4371" t="s">
        <v>7168</v>
      </c>
      <c r="E4371" t="s">
        <v>7167</v>
      </c>
    </row>
    <row r="4372" spans="1:5" x14ac:dyDescent="0.25">
      <c r="A4372">
        <v>48001010</v>
      </c>
      <c r="B4372" t="s">
        <v>7169</v>
      </c>
      <c r="C4372" t="s">
        <v>7170</v>
      </c>
      <c r="D4372" t="s">
        <v>7170</v>
      </c>
      <c r="E4372" t="s">
        <v>7169</v>
      </c>
    </row>
    <row r="4373" spans="1:5" x14ac:dyDescent="0.25">
      <c r="A4373">
        <v>48001011</v>
      </c>
      <c r="B4373" t="s">
        <v>7171</v>
      </c>
      <c r="C4373" t="s">
        <v>7172</v>
      </c>
      <c r="D4373" t="s">
        <v>7172</v>
      </c>
      <c r="E4373" t="s">
        <v>7171</v>
      </c>
    </row>
    <row r="4374" spans="1:5" x14ac:dyDescent="0.25">
      <c r="A4374">
        <v>48001012</v>
      </c>
      <c r="B4374" t="s">
        <v>7173</v>
      </c>
      <c r="C4374" t="s">
        <v>7174</v>
      </c>
      <c r="D4374" t="s">
        <v>7174</v>
      </c>
      <c r="E4374" t="s">
        <v>7173</v>
      </c>
    </row>
    <row r="4375" spans="1:5" x14ac:dyDescent="0.25">
      <c r="A4375">
        <v>48001013</v>
      </c>
      <c r="B4375" t="s">
        <v>7175</v>
      </c>
      <c r="C4375" t="s">
        <v>7176</v>
      </c>
      <c r="D4375" t="s">
        <v>7176</v>
      </c>
      <c r="E4375" t="s">
        <v>7175</v>
      </c>
    </row>
    <row r="4376" spans="1:5" x14ac:dyDescent="0.25">
      <c r="A4376">
        <v>48001014</v>
      </c>
      <c r="B4376" t="s">
        <v>7177</v>
      </c>
      <c r="C4376" t="s">
        <v>7178</v>
      </c>
      <c r="D4376" t="s">
        <v>7178</v>
      </c>
      <c r="E4376" t="s">
        <v>7177</v>
      </c>
    </row>
    <row r="4377" spans="1:5" x14ac:dyDescent="0.25">
      <c r="A4377">
        <v>48001015</v>
      </c>
      <c r="B4377" t="s">
        <v>7179</v>
      </c>
      <c r="C4377" t="s">
        <v>7180</v>
      </c>
      <c r="D4377" t="s">
        <v>7180</v>
      </c>
      <c r="E4377" t="s">
        <v>7179</v>
      </c>
    </row>
    <row r="4378" spans="1:5" x14ac:dyDescent="0.25">
      <c r="A4378">
        <v>48001016</v>
      </c>
      <c r="B4378" t="s">
        <v>7181</v>
      </c>
      <c r="C4378" t="s">
        <v>7182</v>
      </c>
      <c r="D4378" t="s">
        <v>7182</v>
      </c>
      <c r="E4378" t="s">
        <v>7181</v>
      </c>
    </row>
    <row r="4379" spans="1:5" x14ac:dyDescent="0.25">
      <c r="A4379">
        <v>48001017</v>
      </c>
      <c r="B4379" t="s">
        <v>7183</v>
      </c>
      <c r="C4379" t="s">
        <v>7184</v>
      </c>
      <c r="D4379" t="s">
        <v>7184</v>
      </c>
      <c r="E4379" t="s">
        <v>7183</v>
      </c>
    </row>
    <row r="4380" spans="1:5" x14ac:dyDescent="0.25">
      <c r="A4380">
        <v>48001018</v>
      </c>
      <c r="B4380" t="s">
        <v>6872</v>
      </c>
      <c r="C4380" t="s">
        <v>6873</v>
      </c>
      <c r="D4380" t="s">
        <v>6873</v>
      </c>
      <c r="E4380" t="s">
        <v>6872</v>
      </c>
    </row>
    <row r="4381" spans="1:5" x14ac:dyDescent="0.25">
      <c r="A4381">
        <v>48001019</v>
      </c>
      <c r="B4381" t="s">
        <v>7185</v>
      </c>
      <c r="C4381" t="s">
        <v>7186</v>
      </c>
      <c r="D4381" t="s">
        <v>7186</v>
      </c>
      <c r="E4381" t="s">
        <v>7185</v>
      </c>
    </row>
    <row r="4382" spans="1:5" x14ac:dyDescent="0.25">
      <c r="A4382">
        <v>48001020</v>
      </c>
      <c r="B4382" t="s">
        <v>7187</v>
      </c>
      <c r="C4382" t="s">
        <v>7188</v>
      </c>
      <c r="D4382" t="s">
        <v>7188</v>
      </c>
      <c r="E4382" t="s">
        <v>7187</v>
      </c>
    </row>
    <row r="4383" spans="1:5" x14ac:dyDescent="0.25">
      <c r="A4383">
        <v>48001021</v>
      </c>
      <c r="B4383" t="s">
        <v>7189</v>
      </c>
      <c r="C4383" t="s">
        <v>7190</v>
      </c>
      <c r="D4383" t="s">
        <v>7190</v>
      </c>
      <c r="E4383" t="s">
        <v>7189</v>
      </c>
    </row>
    <row r="4384" spans="1:5" x14ac:dyDescent="0.25">
      <c r="A4384">
        <v>48001022</v>
      </c>
      <c r="B4384" t="s">
        <v>7191</v>
      </c>
      <c r="C4384" t="s">
        <v>7192</v>
      </c>
      <c r="D4384" t="s">
        <v>7192</v>
      </c>
      <c r="E4384" t="s">
        <v>7191</v>
      </c>
    </row>
    <row r="4385" spans="1:5" x14ac:dyDescent="0.25">
      <c r="A4385">
        <v>48001023</v>
      </c>
      <c r="B4385" t="s">
        <v>7193</v>
      </c>
      <c r="C4385" t="s">
        <v>7194</v>
      </c>
      <c r="D4385" t="s">
        <v>7194</v>
      </c>
      <c r="E4385" t="s">
        <v>7193</v>
      </c>
    </row>
    <row r="4386" spans="1:5" x14ac:dyDescent="0.25">
      <c r="A4386">
        <v>48001024</v>
      </c>
      <c r="B4386" t="s">
        <v>7195</v>
      </c>
      <c r="C4386" t="s">
        <v>7196</v>
      </c>
      <c r="D4386" t="s">
        <v>7196</v>
      </c>
      <c r="E4386" t="s">
        <v>7195</v>
      </c>
    </row>
    <row r="4387" spans="1:5" x14ac:dyDescent="0.25">
      <c r="A4387">
        <v>48001025</v>
      </c>
      <c r="B4387" t="s">
        <v>7197</v>
      </c>
      <c r="C4387" t="s">
        <v>7198</v>
      </c>
      <c r="D4387" t="s">
        <v>7198</v>
      </c>
      <c r="E4387" t="s">
        <v>7197</v>
      </c>
    </row>
    <row r="4388" spans="1:5" x14ac:dyDescent="0.25">
      <c r="A4388">
        <v>48001026</v>
      </c>
      <c r="B4388" t="s">
        <v>7199</v>
      </c>
      <c r="C4388" t="s">
        <v>7200</v>
      </c>
      <c r="D4388" t="s">
        <v>7200</v>
      </c>
      <c r="E4388" t="s">
        <v>7199</v>
      </c>
    </row>
    <row r="4389" spans="1:5" x14ac:dyDescent="0.25">
      <c r="A4389">
        <v>48001027</v>
      </c>
      <c r="B4389" t="s">
        <v>7201</v>
      </c>
      <c r="C4389" t="s">
        <v>7202</v>
      </c>
      <c r="D4389" t="s">
        <v>7202</v>
      </c>
      <c r="E4389" t="s">
        <v>7201</v>
      </c>
    </row>
    <row r="4390" spans="1:5" x14ac:dyDescent="0.25">
      <c r="A4390">
        <v>48001028</v>
      </c>
      <c r="B4390" t="s">
        <v>7203</v>
      </c>
      <c r="C4390" t="s">
        <v>7204</v>
      </c>
      <c r="D4390" t="s">
        <v>7204</v>
      </c>
      <c r="E4390" t="s">
        <v>7203</v>
      </c>
    </row>
    <row r="4391" spans="1:5" x14ac:dyDescent="0.25">
      <c r="A4391">
        <v>48001029</v>
      </c>
      <c r="B4391" t="s">
        <v>7205</v>
      </c>
      <c r="C4391" t="s">
        <v>7206</v>
      </c>
      <c r="D4391" t="s">
        <v>7206</v>
      </c>
      <c r="E4391" t="s">
        <v>7205</v>
      </c>
    </row>
    <row r="4392" spans="1:5" x14ac:dyDescent="0.25">
      <c r="A4392">
        <v>48001030</v>
      </c>
      <c r="B4392" t="s">
        <v>7207</v>
      </c>
      <c r="C4392" t="s">
        <v>7208</v>
      </c>
      <c r="D4392" t="s">
        <v>7208</v>
      </c>
      <c r="E4392" t="s">
        <v>7207</v>
      </c>
    </row>
    <row r="4393" spans="1:5" x14ac:dyDescent="0.25">
      <c r="A4393">
        <v>48001031</v>
      </c>
      <c r="B4393" t="s">
        <v>7209</v>
      </c>
      <c r="C4393" t="s">
        <v>7210</v>
      </c>
      <c r="D4393" t="s">
        <v>7210</v>
      </c>
      <c r="E4393" t="s">
        <v>7209</v>
      </c>
    </row>
    <row r="4394" spans="1:5" x14ac:dyDescent="0.25">
      <c r="A4394">
        <v>48001032</v>
      </c>
      <c r="B4394" t="s">
        <v>7211</v>
      </c>
      <c r="C4394" t="s">
        <v>7212</v>
      </c>
      <c r="D4394" t="s">
        <v>7212</v>
      </c>
      <c r="E4394" t="s">
        <v>7211</v>
      </c>
    </row>
    <row r="4395" spans="1:5" x14ac:dyDescent="0.25">
      <c r="A4395">
        <v>48001033</v>
      </c>
      <c r="B4395" t="s">
        <v>7213</v>
      </c>
      <c r="C4395" t="s">
        <v>7214</v>
      </c>
      <c r="D4395" t="s">
        <v>7214</v>
      </c>
      <c r="E4395" t="s">
        <v>7213</v>
      </c>
    </row>
    <row r="4396" spans="1:5" x14ac:dyDescent="0.25">
      <c r="A4396">
        <v>48001034</v>
      </c>
      <c r="B4396" t="s">
        <v>7215</v>
      </c>
      <c r="C4396" t="s">
        <v>7216</v>
      </c>
      <c r="D4396" t="s">
        <v>7216</v>
      </c>
      <c r="E4396" t="s">
        <v>7215</v>
      </c>
    </row>
    <row r="4397" spans="1:5" x14ac:dyDescent="0.25">
      <c r="A4397">
        <v>48001035</v>
      </c>
      <c r="B4397" t="s">
        <v>7217</v>
      </c>
      <c r="C4397" t="s">
        <v>7218</v>
      </c>
      <c r="D4397" t="s">
        <v>7218</v>
      </c>
      <c r="E4397" t="s">
        <v>7217</v>
      </c>
    </row>
    <row r="4398" spans="1:5" x14ac:dyDescent="0.25">
      <c r="A4398">
        <v>48001036</v>
      </c>
      <c r="B4398" t="s">
        <v>7219</v>
      </c>
      <c r="C4398" t="s">
        <v>7220</v>
      </c>
      <c r="D4398" t="s">
        <v>7220</v>
      </c>
      <c r="E4398" t="s">
        <v>7219</v>
      </c>
    </row>
    <row r="4399" spans="1:5" x14ac:dyDescent="0.25">
      <c r="A4399">
        <v>48001037</v>
      </c>
      <c r="B4399" t="s">
        <v>7221</v>
      </c>
      <c r="C4399" t="s">
        <v>7222</v>
      </c>
      <c r="D4399" t="s">
        <v>7222</v>
      </c>
      <c r="E4399" t="s">
        <v>7221</v>
      </c>
    </row>
    <row r="4400" spans="1:5" x14ac:dyDescent="0.25">
      <c r="A4400">
        <v>48001038</v>
      </c>
      <c r="B4400" t="s">
        <v>7223</v>
      </c>
      <c r="C4400" t="s">
        <v>7028</v>
      </c>
      <c r="D4400" t="s">
        <v>7028</v>
      </c>
      <c r="E4400" t="s">
        <v>7223</v>
      </c>
    </row>
    <row r="4401" spans="1:5" x14ac:dyDescent="0.25">
      <c r="A4401">
        <v>48001039</v>
      </c>
      <c r="B4401" t="s">
        <v>7224</v>
      </c>
      <c r="C4401" t="s">
        <v>7225</v>
      </c>
      <c r="D4401" t="s">
        <v>7225</v>
      </c>
      <c r="E4401" t="s">
        <v>7224</v>
      </c>
    </row>
    <row r="4402" spans="1:5" x14ac:dyDescent="0.25">
      <c r="A4402">
        <v>48001040</v>
      </c>
      <c r="B4402" t="s">
        <v>7226</v>
      </c>
      <c r="C4402" t="s">
        <v>7227</v>
      </c>
      <c r="D4402" t="s">
        <v>7227</v>
      </c>
      <c r="E4402" t="s">
        <v>7226</v>
      </c>
    </row>
    <row r="4403" spans="1:5" x14ac:dyDescent="0.25">
      <c r="A4403">
        <v>48001041</v>
      </c>
      <c r="B4403" t="s">
        <v>7228</v>
      </c>
      <c r="C4403" t="s">
        <v>7229</v>
      </c>
      <c r="D4403" t="s">
        <v>7229</v>
      </c>
      <c r="E4403" t="s">
        <v>7228</v>
      </c>
    </row>
    <row r="4404" spans="1:5" x14ac:dyDescent="0.25">
      <c r="A4404">
        <v>48001042</v>
      </c>
      <c r="B4404" t="s">
        <v>7230</v>
      </c>
      <c r="C4404" t="s">
        <v>7231</v>
      </c>
      <c r="D4404" t="s">
        <v>7231</v>
      </c>
      <c r="E4404" t="s">
        <v>7230</v>
      </c>
    </row>
    <row r="4405" spans="1:5" x14ac:dyDescent="0.25">
      <c r="A4405">
        <v>48001043</v>
      </c>
      <c r="B4405" t="s">
        <v>7232</v>
      </c>
      <c r="C4405" t="s">
        <v>7233</v>
      </c>
      <c r="D4405" t="s">
        <v>7233</v>
      </c>
      <c r="E4405" t="s">
        <v>7232</v>
      </c>
    </row>
    <row r="4406" spans="1:5" x14ac:dyDescent="0.25">
      <c r="A4406">
        <v>48001044</v>
      </c>
      <c r="B4406" t="s">
        <v>7234</v>
      </c>
      <c r="C4406" t="s">
        <v>7235</v>
      </c>
      <c r="D4406" t="s">
        <v>7235</v>
      </c>
      <c r="E4406" t="s">
        <v>7234</v>
      </c>
    </row>
    <row r="4407" spans="1:5" x14ac:dyDescent="0.25">
      <c r="A4407">
        <v>48001045</v>
      </c>
      <c r="B4407" t="s">
        <v>7236</v>
      </c>
      <c r="C4407" t="s">
        <v>7237</v>
      </c>
      <c r="D4407" t="s">
        <v>7237</v>
      </c>
      <c r="E4407" t="s">
        <v>7236</v>
      </c>
    </row>
    <row r="4408" spans="1:5" x14ac:dyDescent="0.25">
      <c r="A4408">
        <v>48001046</v>
      </c>
      <c r="B4408" t="s">
        <v>7238</v>
      </c>
      <c r="C4408" t="s">
        <v>7239</v>
      </c>
      <c r="D4408" t="s">
        <v>7239</v>
      </c>
      <c r="E4408" t="s">
        <v>7238</v>
      </c>
    </row>
    <row r="4409" spans="1:5" x14ac:dyDescent="0.25">
      <c r="A4409">
        <v>48001047</v>
      </c>
      <c r="B4409" t="s">
        <v>7240</v>
      </c>
      <c r="C4409" t="s">
        <v>7241</v>
      </c>
      <c r="D4409" t="s">
        <v>7241</v>
      </c>
      <c r="E4409" t="s">
        <v>7240</v>
      </c>
    </row>
    <row r="4410" spans="1:5" x14ac:dyDescent="0.25">
      <c r="A4410">
        <v>48001048</v>
      </c>
      <c r="B4410" t="s">
        <v>7242</v>
      </c>
      <c r="C4410" t="s">
        <v>7243</v>
      </c>
      <c r="D4410" t="s">
        <v>7243</v>
      </c>
      <c r="E4410" t="s">
        <v>7242</v>
      </c>
    </row>
    <row r="4411" spans="1:5" x14ac:dyDescent="0.25">
      <c r="A4411">
        <v>48001049</v>
      </c>
      <c r="B4411" t="s">
        <v>7244</v>
      </c>
      <c r="C4411" t="s">
        <v>7244</v>
      </c>
      <c r="D4411" t="s">
        <v>7244</v>
      </c>
      <c r="E4411" t="s">
        <v>7244</v>
      </c>
    </row>
    <row r="4412" spans="1:5" x14ac:dyDescent="0.25">
      <c r="A4412">
        <v>48001050</v>
      </c>
      <c r="B4412" t="s">
        <v>7245</v>
      </c>
      <c r="C4412" t="s">
        <v>7246</v>
      </c>
      <c r="D4412" t="s">
        <v>7246</v>
      </c>
      <c r="E4412" t="s">
        <v>7245</v>
      </c>
    </row>
    <row r="4413" spans="1:5" x14ac:dyDescent="0.25">
      <c r="A4413">
        <v>48001051</v>
      </c>
      <c r="B4413" t="s">
        <v>7247</v>
      </c>
      <c r="C4413" t="s">
        <v>7247</v>
      </c>
      <c r="D4413" t="s">
        <v>7247</v>
      </c>
      <c r="E4413" t="s">
        <v>7247</v>
      </c>
    </row>
    <row r="4414" spans="1:5" x14ac:dyDescent="0.25">
      <c r="A4414">
        <v>48001052</v>
      </c>
      <c r="B4414" t="s">
        <v>7248</v>
      </c>
      <c r="C4414" t="s">
        <v>7248</v>
      </c>
      <c r="D4414" t="s">
        <v>7248</v>
      </c>
      <c r="E4414" t="s">
        <v>7248</v>
      </c>
    </row>
    <row r="4415" spans="1:5" x14ac:dyDescent="0.25">
      <c r="A4415">
        <v>48001053</v>
      </c>
      <c r="B4415" t="s">
        <v>7249</v>
      </c>
      <c r="C4415" t="s">
        <v>7250</v>
      </c>
      <c r="D4415" t="s">
        <v>7250</v>
      </c>
      <c r="E4415" t="s">
        <v>7249</v>
      </c>
    </row>
    <row r="4416" spans="1:5" x14ac:dyDescent="0.25">
      <c r="A4416">
        <v>48001054</v>
      </c>
      <c r="B4416" t="s">
        <v>7251</v>
      </c>
      <c r="C4416" t="s">
        <v>7252</v>
      </c>
      <c r="D4416" t="s">
        <v>7252</v>
      </c>
      <c r="E4416" t="s">
        <v>7251</v>
      </c>
    </row>
    <row r="4417" spans="1:5" x14ac:dyDescent="0.25">
      <c r="A4417">
        <v>48001055</v>
      </c>
      <c r="B4417" t="s">
        <v>7253</v>
      </c>
      <c r="C4417" t="s">
        <v>7254</v>
      </c>
      <c r="D4417" t="s">
        <v>7254</v>
      </c>
      <c r="E4417" t="s">
        <v>7253</v>
      </c>
    </row>
    <row r="4418" spans="1:5" x14ac:dyDescent="0.25">
      <c r="A4418">
        <v>48001056</v>
      </c>
      <c r="B4418" t="s">
        <v>7255</v>
      </c>
      <c r="C4418" t="s">
        <v>7256</v>
      </c>
      <c r="D4418" t="s">
        <v>7256</v>
      </c>
      <c r="E4418" t="s">
        <v>7255</v>
      </c>
    </row>
    <row r="4419" spans="1:5" x14ac:dyDescent="0.25">
      <c r="A4419">
        <v>48001057</v>
      </c>
      <c r="B4419" t="s">
        <v>7257</v>
      </c>
      <c r="C4419" t="s">
        <v>7257</v>
      </c>
      <c r="D4419" t="s">
        <v>7257</v>
      </c>
      <c r="E4419" t="s">
        <v>7257</v>
      </c>
    </row>
    <row r="4420" spans="1:5" x14ac:dyDescent="0.25">
      <c r="A4420">
        <v>48001058</v>
      </c>
      <c r="B4420" t="s">
        <v>7258</v>
      </c>
      <c r="C4420" t="s">
        <v>7259</v>
      </c>
      <c r="D4420" t="s">
        <v>7259</v>
      </c>
      <c r="E4420" t="s">
        <v>7258</v>
      </c>
    </row>
    <row r="4421" spans="1:5" x14ac:dyDescent="0.25">
      <c r="A4421">
        <v>48001059</v>
      </c>
      <c r="B4421" t="s">
        <v>7260</v>
      </c>
      <c r="C4421" t="s">
        <v>7260</v>
      </c>
      <c r="D4421" t="s">
        <v>7260</v>
      </c>
      <c r="E4421" t="s">
        <v>7260</v>
      </c>
    </row>
    <row r="4422" spans="1:5" x14ac:dyDescent="0.25">
      <c r="A4422">
        <v>48001060</v>
      </c>
      <c r="B4422" t="s">
        <v>7261</v>
      </c>
      <c r="C4422" t="s">
        <v>7261</v>
      </c>
      <c r="D4422" t="s">
        <v>7261</v>
      </c>
      <c r="E4422" t="s">
        <v>7261</v>
      </c>
    </row>
    <row r="4423" spans="1:5" x14ac:dyDescent="0.25">
      <c r="A4423">
        <v>48001061</v>
      </c>
      <c r="B4423" t="s">
        <v>7262</v>
      </c>
      <c r="C4423" t="s">
        <v>7262</v>
      </c>
      <c r="D4423" t="s">
        <v>7262</v>
      </c>
      <c r="E4423" t="s">
        <v>7262</v>
      </c>
    </row>
    <row r="4424" spans="1:5" x14ac:dyDescent="0.25">
      <c r="A4424">
        <v>48001062</v>
      </c>
      <c r="B4424" t="s">
        <v>7263</v>
      </c>
      <c r="C4424" t="s">
        <v>7263</v>
      </c>
      <c r="D4424" t="s">
        <v>7263</v>
      </c>
      <c r="E4424" t="s">
        <v>7263</v>
      </c>
    </row>
    <row r="4425" spans="1:5" x14ac:dyDescent="0.25">
      <c r="A4425">
        <v>48001063</v>
      </c>
      <c r="B4425" t="s">
        <v>7264</v>
      </c>
      <c r="C4425" t="s">
        <v>7265</v>
      </c>
      <c r="D4425" t="s">
        <v>7265</v>
      </c>
      <c r="E4425" t="s">
        <v>7264</v>
      </c>
    </row>
    <row r="4426" spans="1:5" x14ac:dyDescent="0.25">
      <c r="A4426">
        <v>48001064</v>
      </c>
      <c r="B4426" t="s">
        <v>7266</v>
      </c>
      <c r="C4426" t="s">
        <v>7267</v>
      </c>
      <c r="D4426" t="s">
        <v>7267</v>
      </c>
      <c r="E4426" t="s">
        <v>7266</v>
      </c>
    </row>
    <row r="4427" spans="1:5" x14ac:dyDescent="0.25">
      <c r="A4427">
        <v>48001065</v>
      </c>
      <c r="B4427" t="s">
        <v>7268</v>
      </c>
      <c r="C4427" t="s">
        <v>7268</v>
      </c>
      <c r="D4427" t="s">
        <v>7268</v>
      </c>
      <c r="E4427" t="s">
        <v>7268</v>
      </c>
    </row>
    <row r="4428" spans="1:5" x14ac:dyDescent="0.25">
      <c r="A4428">
        <v>48001066</v>
      </c>
      <c r="B4428" t="s">
        <v>7269</v>
      </c>
      <c r="C4428" t="s">
        <v>7269</v>
      </c>
      <c r="D4428" t="s">
        <v>7269</v>
      </c>
      <c r="E4428" t="s">
        <v>7269</v>
      </c>
    </row>
    <row r="4429" spans="1:5" x14ac:dyDescent="0.25">
      <c r="A4429">
        <v>48001067</v>
      </c>
      <c r="B4429" t="s">
        <v>7270</v>
      </c>
      <c r="C4429" t="s">
        <v>7271</v>
      </c>
      <c r="D4429" t="s">
        <v>7271</v>
      </c>
      <c r="E4429" t="s">
        <v>7270</v>
      </c>
    </row>
    <row r="4430" spans="1:5" x14ac:dyDescent="0.25">
      <c r="A4430">
        <v>48001068</v>
      </c>
      <c r="B4430" t="s">
        <v>7272</v>
      </c>
      <c r="C4430" t="s">
        <v>7273</v>
      </c>
      <c r="D4430" t="s">
        <v>7273</v>
      </c>
      <c r="E4430" t="s">
        <v>7272</v>
      </c>
    </row>
    <row r="4431" spans="1:5" x14ac:dyDescent="0.25">
      <c r="A4431">
        <v>48001069</v>
      </c>
      <c r="B4431" t="s">
        <v>7274</v>
      </c>
      <c r="C4431" t="s">
        <v>7275</v>
      </c>
      <c r="D4431" t="s">
        <v>7275</v>
      </c>
      <c r="E4431" t="s">
        <v>7274</v>
      </c>
    </row>
    <row r="4432" spans="1:5" x14ac:dyDescent="0.25">
      <c r="A4432">
        <v>48001070</v>
      </c>
      <c r="B4432" t="s">
        <v>7276</v>
      </c>
      <c r="C4432" t="s">
        <v>7277</v>
      </c>
      <c r="D4432" t="s">
        <v>7277</v>
      </c>
      <c r="E4432" t="s">
        <v>7276</v>
      </c>
    </row>
    <row r="4433" spans="1:5" x14ac:dyDescent="0.25">
      <c r="A4433">
        <v>48001071</v>
      </c>
      <c r="B4433" t="s">
        <v>7278</v>
      </c>
      <c r="C4433" t="s">
        <v>7278</v>
      </c>
      <c r="D4433" t="s">
        <v>7278</v>
      </c>
      <c r="E4433" t="s">
        <v>7278</v>
      </c>
    </row>
    <row r="4434" spans="1:5" x14ac:dyDescent="0.25">
      <c r="A4434">
        <v>48001072</v>
      </c>
      <c r="B4434" t="s">
        <v>7279</v>
      </c>
      <c r="C4434" t="s">
        <v>7280</v>
      </c>
      <c r="D4434" t="s">
        <v>7280</v>
      </c>
      <c r="E4434" t="s">
        <v>7279</v>
      </c>
    </row>
    <row r="4435" spans="1:5" x14ac:dyDescent="0.25">
      <c r="A4435">
        <v>48001073</v>
      </c>
      <c r="B4435" t="s">
        <v>7281</v>
      </c>
      <c r="C4435" t="s">
        <v>7282</v>
      </c>
      <c r="D4435" t="s">
        <v>7282</v>
      </c>
      <c r="E4435" t="s">
        <v>7281</v>
      </c>
    </row>
    <row r="4436" spans="1:5" x14ac:dyDescent="0.25">
      <c r="A4436">
        <v>48001074</v>
      </c>
      <c r="B4436" t="s">
        <v>7283</v>
      </c>
      <c r="C4436" t="s">
        <v>7284</v>
      </c>
      <c r="D4436" t="s">
        <v>7284</v>
      </c>
      <c r="E4436" t="s">
        <v>7283</v>
      </c>
    </row>
    <row r="4437" spans="1:5" x14ac:dyDescent="0.25">
      <c r="A4437">
        <v>48001075</v>
      </c>
      <c r="B4437" t="s">
        <v>7285</v>
      </c>
      <c r="C4437" t="s">
        <v>6710</v>
      </c>
      <c r="D4437" t="s">
        <v>6710</v>
      </c>
      <c r="E4437" t="s">
        <v>7285</v>
      </c>
    </row>
    <row r="4438" spans="1:5" x14ac:dyDescent="0.25">
      <c r="A4438">
        <v>48001076</v>
      </c>
      <c r="B4438" t="s">
        <v>7286</v>
      </c>
      <c r="C4438" t="s">
        <v>7286</v>
      </c>
      <c r="D4438" t="s">
        <v>7286</v>
      </c>
      <c r="E4438" t="s">
        <v>7286</v>
      </c>
    </row>
    <row r="4439" spans="1:5" x14ac:dyDescent="0.25">
      <c r="A4439">
        <v>48001077</v>
      </c>
      <c r="B4439" t="s">
        <v>7287</v>
      </c>
      <c r="C4439" t="s">
        <v>7287</v>
      </c>
      <c r="D4439" t="s">
        <v>7287</v>
      </c>
      <c r="E4439" t="s">
        <v>7287</v>
      </c>
    </row>
    <row r="4440" spans="1:5" x14ac:dyDescent="0.25">
      <c r="A4440">
        <v>48001078</v>
      </c>
      <c r="B4440" t="s">
        <v>7288</v>
      </c>
      <c r="C4440" t="s">
        <v>7289</v>
      </c>
      <c r="D4440" t="s">
        <v>7289</v>
      </c>
      <c r="E4440" t="s">
        <v>7288</v>
      </c>
    </row>
    <row r="4441" spans="1:5" x14ac:dyDescent="0.25">
      <c r="A4441">
        <v>48001079</v>
      </c>
      <c r="B4441" t="s">
        <v>7290</v>
      </c>
      <c r="C4441" t="s">
        <v>7290</v>
      </c>
      <c r="D4441" t="s">
        <v>7290</v>
      </c>
      <c r="E4441" t="s">
        <v>7290</v>
      </c>
    </row>
    <row r="4442" spans="1:5" x14ac:dyDescent="0.25">
      <c r="A4442">
        <v>48001080</v>
      </c>
      <c r="B4442" t="s">
        <v>7291</v>
      </c>
      <c r="C4442" t="s">
        <v>7292</v>
      </c>
      <c r="D4442" t="s">
        <v>7292</v>
      </c>
      <c r="E4442" t="s">
        <v>7291</v>
      </c>
    </row>
    <row r="4443" spans="1:5" x14ac:dyDescent="0.25">
      <c r="A4443">
        <v>48001081</v>
      </c>
      <c r="B4443" t="s">
        <v>7293</v>
      </c>
      <c r="C4443" t="s">
        <v>7294</v>
      </c>
      <c r="D4443" t="s">
        <v>7294</v>
      </c>
      <c r="E4443" t="s">
        <v>7293</v>
      </c>
    </row>
    <row r="4444" spans="1:5" x14ac:dyDescent="0.25">
      <c r="A4444">
        <v>48001082</v>
      </c>
      <c r="B4444" t="s">
        <v>7295</v>
      </c>
      <c r="C4444" t="s">
        <v>7296</v>
      </c>
      <c r="D4444" t="s">
        <v>7296</v>
      </c>
      <c r="E4444" t="s">
        <v>7295</v>
      </c>
    </row>
    <row r="4445" spans="1:5" x14ac:dyDescent="0.25">
      <c r="A4445">
        <v>48001083</v>
      </c>
      <c r="B4445" t="s">
        <v>7297</v>
      </c>
      <c r="C4445" t="s">
        <v>7297</v>
      </c>
      <c r="D4445" t="s">
        <v>7297</v>
      </c>
      <c r="E4445" t="s">
        <v>7297</v>
      </c>
    </row>
    <row r="4446" spans="1:5" x14ac:dyDescent="0.25">
      <c r="A4446">
        <v>48001084</v>
      </c>
      <c r="B4446" t="s">
        <v>7298</v>
      </c>
      <c r="C4446" t="s">
        <v>7298</v>
      </c>
      <c r="D4446" t="s">
        <v>7298</v>
      </c>
      <c r="E4446" t="s">
        <v>7298</v>
      </c>
    </row>
    <row r="4447" spans="1:5" x14ac:dyDescent="0.25">
      <c r="A4447">
        <v>48001085</v>
      </c>
      <c r="B4447" t="s">
        <v>7299</v>
      </c>
      <c r="C4447" t="s">
        <v>7299</v>
      </c>
      <c r="D4447" t="s">
        <v>7299</v>
      </c>
      <c r="E4447" t="s">
        <v>7299</v>
      </c>
    </row>
    <row r="4448" spans="1:5" x14ac:dyDescent="0.25">
      <c r="A4448">
        <v>48001086</v>
      </c>
      <c r="B4448" t="s">
        <v>7300</v>
      </c>
      <c r="C4448" t="s">
        <v>7301</v>
      </c>
      <c r="D4448" t="s">
        <v>7301</v>
      </c>
      <c r="E4448" t="s">
        <v>7300</v>
      </c>
    </row>
    <row r="4449" spans="1:5" x14ac:dyDescent="0.25">
      <c r="A4449">
        <v>48001087</v>
      </c>
      <c r="B4449" t="s">
        <v>7302</v>
      </c>
      <c r="C4449" t="s">
        <v>7302</v>
      </c>
      <c r="D4449" t="s">
        <v>7302</v>
      </c>
      <c r="E4449" t="s">
        <v>7302</v>
      </c>
    </row>
    <row r="4450" spans="1:5" x14ac:dyDescent="0.25">
      <c r="A4450">
        <v>48001088</v>
      </c>
      <c r="B4450" t="s">
        <v>7303</v>
      </c>
      <c r="C4450" t="s">
        <v>7303</v>
      </c>
      <c r="D4450" t="s">
        <v>7303</v>
      </c>
      <c r="E4450" t="s">
        <v>7303</v>
      </c>
    </row>
    <row r="4451" spans="1:5" x14ac:dyDescent="0.25">
      <c r="A4451">
        <v>48001089</v>
      </c>
      <c r="B4451" t="s">
        <v>7304</v>
      </c>
      <c r="C4451" t="s">
        <v>7304</v>
      </c>
      <c r="D4451" t="s">
        <v>7304</v>
      </c>
      <c r="E4451" t="s">
        <v>7304</v>
      </c>
    </row>
    <row r="4452" spans="1:5" x14ac:dyDescent="0.25">
      <c r="A4452">
        <v>48001090</v>
      </c>
      <c r="B4452" t="s">
        <v>7305</v>
      </c>
      <c r="C4452" t="s">
        <v>7306</v>
      </c>
      <c r="D4452" t="s">
        <v>7306</v>
      </c>
      <c r="E4452" t="s">
        <v>7305</v>
      </c>
    </row>
    <row r="4453" spans="1:5" x14ac:dyDescent="0.25">
      <c r="A4453">
        <v>48001091</v>
      </c>
      <c r="B4453" t="s">
        <v>7307</v>
      </c>
      <c r="C4453" t="s">
        <v>7306</v>
      </c>
      <c r="D4453" t="s">
        <v>7306</v>
      </c>
      <c r="E4453" t="s">
        <v>7307</v>
      </c>
    </row>
    <row r="4454" spans="1:5" x14ac:dyDescent="0.25">
      <c r="A4454">
        <v>48001092</v>
      </c>
      <c r="B4454" t="s">
        <v>7308</v>
      </c>
      <c r="C4454" t="s">
        <v>7309</v>
      </c>
      <c r="D4454" t="s">
        <v>7309</v>
      </c>
      <c r="E4454" t="s">
        <v>7308</v>
      </c>
    </row>
    <row r="4455" spans="1:5" x14ac:dyDescent="0.25">
      <c r="A4455">
        <v>48001093</v>
      </c>
      <c r="B4455" t="s">
        <v>7310</v>
      </c>
      <c r="C4455" t="s">
        <v>7306</v>
      </c>
      <c r="D4455" t="s">
        <v>7306</v>
      </c>
      <c r="E4455" t="s">
        <v>7310</v>
      </c>
    </row>
    <row r="4456" spans="1:5" x14ac:dyDescent="0.25">
      <c r="A4456">
        <v>48001094</v>
      </c>
      <c r="B4456" t="s">
        <v>7311</v>
      </c>
      <c r="C4456" t="s">
        <v>7312</v>
      </c>
      <c r="D4456" t="s">
        <v>7312</v>
      </c>
      <c r="E4456" t="s">
        <v>7311</v>
      </c>
    </row>
    <row r="4457" spans="1:5" x14ac:dyDescent="0.25">
      <c r="A4457">
        <v>48001095</v>
      </c>
      <c r="B4457" t="s">
        <v>7313</v>
      </c>
      <c r="C4457" t="s">
        <v>7312</v>
      </c>
      <c r="D4457" t="s">
        <v>7312</v>
      </c>
      <c r="E4457" t="s">
        <v>7313</v>
      </c>
    </row>
    <row r="4458" spans="1:5" x14ac:dyDescent="0.25">
      <c r="A4458">
        <v>48001096</v>
      </c>
      <c r="B4458" t="s">
        <v>7314</v>
      </c>
      <c r="C4458" t="s">
        <v>7315</v>
      </c>
      <c r="D4458" t="s">
        <v>7315</v>
      </c>
      <c r="E4458" t="s">
        <v>7314</v>
      </c>
    </row>
    <row r="4459" spans="1:5" x14ac:dyDescent="0.25">
      <c r="A4459">
        <v>48001097</v>
      </c>
      <c r="B4459" t="s">
        <v>7316</v>
      </c>
      <c r="C4459" t="s">
        <v>7317</v>
      </c>
      <c r="D4459" t="s">
        <v>7317</v>
      </c>
      <c r="E4459" t="s">
        <v>7316</v>
      </c>
    </row>
    <row r="4460" spans="1:5" x14ac:dyDescent="0.25">
      <c r="A4460">
        <v>48001098</v>
      </c>
      <c r="B4460" t="s">
        <v>7318</v>
      </c>
      <c r="C4460" t="s">
        <v>7319</v>
      </c>
      <c r="D4460" t="s">
        <v>7319</v>
      </c>
      <c r="E4460" t="s">
        <v>7318</v>
      </c>
    </row>
    <row r="4461" spans="1:5" x14ac:dyDescent="0.25">
      <c r="A4461">
        <v>48001099</v>
      </c>
      <c r="B4461" t="s">
        <v>7320</v>
      </c>
      <c r="C4461" t="s">
        <v>7321</v>
      </c>
      <c r="D4461" t="s">
        <v>7321</v>
      </c>
      <c r="E4461" t="s">
        <v>7320</v>
      </c>
    </row>
    <row r="4462" spans="1:5" x14ac:dyDescent="0.25">
      <c r="A4462">
        <v>48001100</v>
      </c>
      <c r="B4462" t="s">
        <v>7322</v>
      </c>
      <c r="C4462" t="s">
        <v>7323</v>
      </c>
      <c r="D4462" t="s">
        <v>7323</v>
      </c>
      <c r="E4462" t="s">
        <v>7322</v>
      </c>
    </row>
    <row r="4463" spans="1:5" x14ac:dyDescent="0.25">
      <c r="A4463">
        <v>48001101</v>
      </c>
      <c r="B4463" t="s">
        <v>7324</v>
      </c>
      <c r="C4463" t="s">
        <v>7319</v>
      </c>
      <c r="D4463" t="s">
        <v>7319</v>
      </c>
      <c r="E4463" t="s">
        <v>7324</v>
      </c>
    </row>
    <row r="4464" spans="1:5" x14ac:dyDescent="0.25">
      <c r="A4464">
        <v>48001102</v>
      </c>
      <c r="B4464" t="s">
        <v>7325</v>
      </c>
      <c r="C4464" t="s">
        <v>7326</v>
      </c>
      <c r="D4464" t="s">
        <v>7326</v>
      </c>
      <c r="E4464" t="s">
        <v>7325</v>
      </c>
    </row>
    <row r="4465" spans="1:5" x14ac:dyDescent="0.25">
      <c r="A4465">
        <v>48001103</v>
      </c>
      <c r="B4465" t="s">
        <v>7327</v>
      </c>
      <c r="C4465" t="s">
        <v>7326</v>
      </c>
      <c r="D4465" t="s">
        <v>7326</v>
      </c>
      <c r="E4465" t="s">
        <v>7327</v>
      </c>
    </row>
    <row r="4466" spans="1:5" x14ac:dyDescent="0.25">
      <c r="A4466">
        <v>48001104</v>
      </c>
      <c r="B4466" t="s">
        <v>7328</v>
      </c>
      <c r="C4466" t="s">
        <v>7326</v>
      </c>
      <c r="D4466" t="s">
        <v>7326</v>
      </c>
      <c r="E4466" t="s">
        <v>7328</v>
      </c>
    </row>
    <row r="4467" spans="1:5" x14ac:dyDescent="0.25">
      <c r="A4467">
        <v>48001105</v>
      </c>
      <c r="B4467" t="s">
        <v>7329</v>
      </c>
      <c r="C4467" t="s">
        <v>7326</v>
      </c>
      <c r="D4467" t="s">
        <v>7326</v>
      </c>
      <c r="E4467" t="s">
        <v>7329</v>
      </c>
    </row>
    <row r="4468" spans="1:5" x14ac:dyDescent="0.25">
      <c r="A4468">
        <v>48001106</v>
      </c>
      <c r="B4468" t="s">
        <v>7330</v>
      </c>
      <c r="C4468" t="s">
        <v>7331</v>
      </c>
      <c r="D4468" t="s">
        <v>7331</v>
      </c>
      <c r="E4468" t="s">
        <v>7330</v>
      </c>
    </row>
    <row r="4469" spans="1:5" x14ac:dyDescent="0.25">
      <c r="A4469">
        <v>48001107</v>
      </c>
      <c r="B4469" t="s">
        <v>7332</v>
      </c>
      <c r="C4469" t="s">
        <v>7333</v>
      </c>
      <c r="D4469" t="s">
        <v>7333</v>
      </c>
      <c r="E4469" t="s">
        <v>7332</v>
      </c>
    </row>
    <row r="4470" spans="1:5" x14ac:dyDescent="0.25">
      <c r="A4470">
        <v>48001108</v>
      </c>
      <c r="B4470" t="s">
        <v>7334</v>
      </c>
      <c r="C4470" t="s">
        <v>7335</v>
      </c>
      <c r="D4470" t="s">
        <v>7335</v>
      </c>
      <c r="E4470" t="s">
        <v>7334</v>
      </c>
    </row>
    <row r="4471" spans="1:5" x14ac:dyDescent="0.25">
      <c r="A4471">
        <v>48001109</v>
      </c>
      <c r="B4471" t="s">
        <v>7336</v>
      </c>
      <c r="C4471" t="s">
        <v>7337</v>
      </c>
      <c r="D4471" t="s">
        <v>7337</v>
      </c>
      <c r="E4471" t="s">
        <v>7336</v>
      </c>
    </row>
    <row r="4472" spans="1:5" x14ac:dyDescent="0.25">
      <c r="A4472">
        <v>48001110</v>
      </c>
      <c r="B4472" t="s">
        <v>7338</v>
      </c>
      <c r="C4472" t="s">
        <v>7339</v>
      </c>
      <c r="D4472" t="s">
        <v>7339</v>
      </c>
      <c r="E4472" t="s">
        <v>7338</v>
      </c>
    </row>
    <row r="4473" spans="1:5" x14ac:dyDescent="0.25">
      <c r="A4473">
        <v>48001111</v>
      </c>
      <c r="B4473" t="s">
        <v>7340</v>
      </c>
      <c r="C4473" t="s">
        <v>7341</v>
      </c>
      <c r="D4473" t="s">
        <v>7341</v>
      </c>
      <c r="E4473" t="s">
        <v>7340</v>
      </c>
    </row>
    <row r="4474" spans="1:5" x14ac:dyDescent="0.25">
      <c r="A4474">
        <v>48001112</v>
      </c>
      <c r="B4474" t="s">
        <v>7342</v>
      </c>
      <c r="C4474" t="s">
        <v>7343</v>
      </c>
      <c r="D4474" t="s">
        <v>7343</v>
      </c>
      <c r="E4474" t="s">
        <v>7342</v>
      </c>
    </row>
    <row r="4475" spans="1:5" x14ac:dyDescent="0.25">
      <c r="A4475">
        <v>48001113</v>
      </c>
      <c r="B4475" t="s">
        <v>7344</v>
      </c>
      <c r="C4475" t="s">
        <v>7345</v>
      </c>
      <c r="D4475" t="s">
        <v>7345</v>
      </c>
      <c r="E4475" t="s">
        <v>7344</v>
      </c>
    </row>
    <row r="4476" spans="1:5" x14ac:dyDescent="0.25">
      <c r="A4476">
        <v>48001114</v>
      </c>
      <c r="B4476" t="s">
        <v>7346</v>
      </c>
      <c r="C4476" t="s">
        <v>7200</v>
      </c>
      <c r="D4476" t="s">
        <v>7200</v>
      </c>
      <c r="E4476" t="s">
        <v>7346</v>
      </c>
    </row>
    <row r="4477" spans="1:5" x14ac:dyDescent="0.25">
      <c r="A4477">
        <v>48001115</v>
      </c>
      <c r="B4477" t="s">
        <v>7347</v>
      </c>
      <c r="C4477" t="s">
        <v>7347</v>
      </c>
      <c r="D4477" t="s">
        <v>7347</v>
      </c>
      <c r="E4477" t="s">
        <v>7347</v>
      </c>
    </row>
    <row r="4478" spans="1:5" x14ac:dyDescent="0.25">
      <c r="A4478">
        <v>48001116</v>
      </c>
      <c r="B4478" t="s">
        <v>7348</v>
      </c>
      <c r="C4478" t="s">
        <v>7348</v>
      </c>
      <c r="D4478" t="s">
        <v>7348</v>
      </c>
      <c r="E4478" t="s">
        <v>7348</v>
      </c>
    </row>
    <row r="4479" spans="1:5" x14ac:dyDescent="0.25">
      <c r="A4479">
        <v>48001117</v>
      </c>
      <c r="B4479" t="s">
        <v>7349</v>
      </c>
      <c r="C4479" t="s">
        <v>7349</v>
      </c>
      <c r="D4479" t="s">
        <v>7349</v>
      </c>
      <c r="E4479" t="s">
        <v>7349</v>
      </c>
    </row>
    <row r="4480" spans="1:5" x14ac:dyDescent="0.25">
      <c r="A4480">
        <v>48001118</v>
      </c>
      <c r="B4480" t="s">
        <v>7350</v>
      </c>
      <c r="C4480" t="s">
        <v>7350</v>
      </c>
      <c r="D4480" t="s">
        <v>7350</v>
      </c>
      <c r="E4480" t="s">
        <v>7350</v>
      </c>
    </row>
    <row r="4481" spans="1:5" x14ac:dyDescent="0.25">
      <c r="A4481">
        <v>48001119</v>
      </c>
      <c r="B4481" t="s">
        <v>7351</v>
      </c>
      <c r="C4481" t="s">
        <v>7351</v>
      </c>
      <c r="D4481" t="s">
        <v>7351</v>
      </c>
      <c r="E4481" t="s">
        <v>7351</v>
      </c>
    </row>
    <row r="4482" spans="1:5" x14ac:dyDescent="0.25">
      <c r="A4482">
        <v>48001120</v>
      </c>
      <c r="B4482" t="s">
        <v>7352</v>
      </c>
      <c r="C4482" t="s">
        <v>7352</v>
      </c>
      <c r="D4482" t="s">
        <v>7352</v>
      </c>
      <c r="E4482" t="s">
        <v>7352</v>
      </c>
    </row>
    <row r="4483" spans="1:5" x14ac:dyDescent="0.25">
      <c r="A4483">
        <v>48001121</v>
      </c>
      <c r="B4483" t="s">
        <v>7353</v>
      </c>
      <c r="C4483" t="s">
        <v>7353</v>
      </c>
      <c r="D4483" t="s">
        <v>7353</v>
      </c>
      <c r="E4483" t="s">
        <v>7353</v>
      </c>
    </row>
    <row r="4484" spans="1:5" x14ac:dyDescent="0.25">
      <c r="A4484">
        <v>48001122</v>
      </c>
      <c r="B4484" t="s">
        <v>7354</v>
      </c>
      <c r="C4484" t="s">
        <v>7354</v>
      </c>
      <c r="D4484" t="s">
        <v>7354</v>
      </c>
      <c r="E4484" t="s">
        <v>7354</v>
      </c>
    </row>
    <row r="4485" spans="1:5" x14ac:dyDescent="0.25">
      <c r="A4485">
        <v>48001123</v>
      </c>
      <c r="B4485" t="s">
        <v>7355</v>
      </c>
      <c r="C4485" t="s">
        <v>7355</v>
      </c>
      <c r="D4485" t="s">
        <v>7355</v>
      </c>
      <c r="E4485" t="s">
        <v>7355</v>
      </c>
    </row>
    <row r="4486" spans="1:5" x14ac:dyDescent="0.25">
      <c r="A4486">
        <v>48001124</v>
      </c>
      <c r="B4486" t="s">
        <v>7356</v>
      </c>
      <c r="C4486" t="s">
        <v>7357</v>
      </c>
      <c r="D4486" t="s">
        <v>7357</v>
      </c>
      <c r="E4486" t="s">
        <v>7356</v>
      </c>
    </row>
    <row r="4487" spans="1:5" x14ac:dyDescent="0.25">
      <c r="A4487">
        <v>48001125</v>
      </c>
      <c r="B4487" t="s">
        <v>7358</v>
      </c>
      <c r="C4487" t="s">
        <v>7359</v>
      </c>
      <c r="D4487" t="s">
        <v>7359</v>
      </c>
      <c r="E4487" t="s">
        <v>7358</v>
      </c>
    </row>
    <row r="4488" spans="1:5" x14ac:dyDescent="0.25">
      <c r="A4488">
        <v>48001126</v>
      </c>
      <c r="B4488" t="s">
        <v>7360</v>
      </c>
      <c r="C4488" t="s">
        <v>7361</v>
      </c>
      <c r="D4488" t="s">
        <v>7361</v>
      </c>
      <c r="E4488" t="s">
        <v>7360</v>
      </c>
    </row>
    <row r="4489" spans="1:5" x14ac:dyDescent="0.25">
      <c r="A4489">
        <v>48001127</v>
      </c>
      <c r="B4489" t="s">
        <v>7362</v>
      </c>
      <c r="C4489" t="s">
        <v>7362</v>
      </c>
      <c r="D4489" t="s">
        <v>7362</v>
      </c>
      <c r="E4489" t="s">
        <v>7362</v>
      </c>
    </row>
    <row r="4490" spans="1:5" x14ac:dyDescent="0.25">
      <c r="A4490">
        <v>48001128</v>
      </c>
      <c r="B4490" t="s">
        <v>7363</v>
      </c>
      <c r="C4490" t="s">
        <v>7363</v>
      </c>
      <c r="D4490" t="s">
        <v>7363</v>
      </c>
      <c r="E4490" t="s">
        <v>7363</v>
      </c>
    </row>
    <row r="4491" spans="1:5" x14ac:dyDescent="0.25">
      <c r="A4491">
        <v>48001129</v>
      </c>
      <c r="B4491" t="s">
        <v>7364</v>
      </c>
      <c r="C4491" t="s">
        <v>7364</v>
      </c>
      <c r="D4491" t="s">
        <v>7364</v>
      </c>
      <c r="E4491" t="s">
        <v>7364</v>
      </c>
    </row>
    <row r="4492" spans="1:5" x14ac:dyDescent="0.25">
      <c r="A4492">
        <v>48001130</v>
      </c>
      <c r="B4492" t="s">
        <v>7365</v>
      </c>
      <c r="C4492" t="s">
        <v>7365</v>
      </c>
      <c r="D4492" t="s">
        <v>7365</v>
      </c>
      <c r="E4492" t="s">
        <v>7365</v>
      </c>
    </row>
    <row r="4493" spans="1:5" x14ac:dyDescent="0.25">
      <c r="A4493">
        <v>48001131</v>
      </c>
      <c r="B4493" t="s">
        <v>7366</v>
      </c>
      <c r="C4493" t="s">
        <v>7366</v>
      </c>
      <c r="D4493" t="s">
        <v>7366</v>
      </c>
      <c r="E4493" t="s">
        <v>7366</v>
      </c>
    </row>
    <row r="4494" spans="1:5" x14ac:dyDescent="0.25">
      <c r="A4494">
        <v>48001132</v>
      </c>
      <c r="B4494" t="s">
        <v>7367</v>
      </c>
      <c r="C4494" t="s">
        <v>7367</v>
      </c>
      <c r="D4494" t="s">
        <v>7367</v>
      </c>
      <c r="E4494" t="s">
        <v>7367</v>
      </c>
    </row>
    <row r="4495" spans="1:5" x14ac:dyDescent="0.25">
      <c r="A4495">
        <v>48001133</v>
      </c>
      <c r="B4495" t="s">
        <v>7368</v>
      </c>
      <c r="C4495" t="s">
        <v>7301</v>
      </c>
      <c r="D4495" t="s">
        <v>7301</v>
      </c>
      <c r="E4495" t="s">
        <v>7368</v>
      </c>
    </row>
    <row r="4496" spans="1:5" x14ac:dyDescent="0.25">
      <c r="A4496">
        <v>48001134</v>
      </c>
      <c r="B4496" t="s">
        <v>7369</v>
      </c>
      <c r="C4496" t="s">
        <v>7369</v>
      </c>
      <c r="D4496" t="s">
        <v>7369</v>
      </c>
      <c r="E4496" t="s">
        <v>7369</v>
      </c>
    </row>
    <row r="4497" spans="1:5" x14ac:dyDescent="0.25">
      <c r="A4497">
        <v>48001135</v>
      </c>
      <c r="B4497" t="s">
        <v>7370</v>
      </c>
      <c r="C4497" t="s">
        <v>7370</v>
      </c>
      <c r="D4497" t="s">
        <v>7370</v>
      </c>
      <c r="E4497" t="s">
        <v>7370</v>
      </c>
    </row>
    <row r="4498" spans="1:5" x14ac:dyDescent="0.25">
      <c r="A4498">
        <v>48001136</v>
      </c>
      <c r="B4498" t="s">
        <v>7371</v>
      </c>
      <c r="C4498" t="s">
        <v>7371</v>
      </c>
      <c r="D4498" t="s">
        <v>7371</v>
      </c>
      <c r="E4498" t="s">
        <v>7371</v>
      </c>
    </row>
    <row r="4499" spans="1:5" x14ac:dyDescent="0.25">
      <c r="A4499">
        <v>48001137</v>
      </c>
      <c r="B4499" t="s">
        <v>7372</v>
      </c>
      <c r="C4499" t="s">
        <v>7373</v>
      </c>
      <c r="D4499" t="s">
        <v>7373</v>
      </c>
      <c r="E4499" t="s">
        <v>7372</v>
      </c>
    </row>
    <row r="4500" spans="1:5" x14ac:dyDescent="0.25">
      <c r="A4500">
        <v>48001138</v>
      </c>
      <c r="B4500" t="s">
        <v>7374</v>
      </c>
      <c r="C4500" t="s">
        <v>7375</v>
      </c>
      <c r="D4500" t="s">
        <v>7375</v>
      </c>
      <c r="E4500" t="s">
        <v>7374</v>
      </c>
    </row>
    <row r="4501" spans="1:5" x14ac:dyDescent="0.25">
      <c r="A4501">
        <v>48001139</v>
      </c>
      <c r="B4501" t="s">
        <v>7376</v>
      </c>
      <c r="C4501" t="s">
        <v>7377</v>
      </c>
      <c r="D4501" t="s">
        <v>7377</v>
      </c>
      <c r="E4501" t="s">
        <v>7376</v>
      </c>
    </row>
    <row r="4502" spans="1:5" x14ac:dyDescent="0.25">
      <c r="A4502">
        <v>48001140</v>
      </c>
      <c r="B4502" t="s">
        <v>7378</v>
      </c>
      <c r="C4502" t="s">
        <v>7379</v>
      </c>
      <c r="D4502" t="s">
        <v>7379</v>
      </c>
      <c r="E4502" t="s">
        <v>7378</v>
      </c>
    </row>
    <row r="4503" spans="1:5" x14ac:dyDescent="0.25">
      <c r="A4503">
        <v>48001141</v>
      </c>
      <c r="B4503" t="s">
        <v>7380</v>
      </c>
      <c r="C4503" t="s">
        <v>7380</v>
      </c>
      <c r="D4503" t="s">
        <v>7380</v>
      </c>
      <c r="E4503" t="s">
        <v>7380</v>
      </c>
    </row>
    <row r="4504" spans="1:5" x14ac:dyDescent="0.25">
      <c r="A4504">
        <v>48001142</v>
      </c>
      <c r="B4504" t="s">
        <v>7381</v>
      </c>
      <c r="C4504" t="s">
        <v>7381</v>
      </c>
      <c r="D4504" t="s">
        <v>7381</v>
      </c>
      <c r="E4504" t="s">
        <v>7381</v>
      </c>
    </row>
    <row r="4505" spans="1:5" x14ac:dyDescent="0.25">
      <c r="A4505">
        <v>48001143</v>
      </c>
      <c r="B4505" t="s">
        <v>7382</v>
      </c>
      <c r="C4505" t="s">
        <v>7382</v>
      </c>
      <c r="D4505" t="s">
        <v>7382</v>
      </c>
      <c r="E4505" t="s">
        <v>7382</v>
      </c>
    </row>
    <row r="4506" spans="1:5" x14ac:dyDescent="0.25">
      <c r="A4506">
        <v>48001144</v>
      </c>
      <c r="B4506" t="s">
        <v>7383</v>
      </c>
      <c r="C4506" t="s">
        <v>7383</v>
      </c>
      <c r="D4506" t="s">
        <v>7383</v>
      </c>
      <c r="E4506" t="s">
        <v>7383</v>
      </c>
    </row>
    <row r="4507" spans="1:5" x14ac:dyDescent="0.25">
      <c r="A4507">
        <v>48001145</v>
      </c>
      <c r="B4507" t="s">
        <v>7384</v>
      </c>
      <c r="C4507" t="s">
        <v>7385</v>
      </c>
      <c r="D4507" t="s">
        <v>7385</v>
      </c>
      <c r="E4507" t="s">
        <v>7384</v>
      </c>
    </row>
    <row r="4508" spans="1:5" x14ac:dyDescent="0.25">
      <c r="A4508">
        <v>48001146</v>
      </c>
      <c r="B4508" t="s">
        <v>7386</v>
      </c>
      <c r="C4508" t="s">
        <v>7386</v>
      </c>
      <c r="D4508" t="s">
        <v>7386</v>
      </c>
      <c r="E4508" t="s">
        <v>7386</v>
      </c>
    </row>
    <row r="4509" spans="1:5" x14ac:dyDescent="0.25">
      <c r="A4509">
        <v>48001147</v>
      </c>
      <c r="B4509" t="s">
        <v>7387</v>
      </c>
      <c r="C4509" t="s">
        <v>7387</v>
      </c>
      <c r="D4509" t="s">
        <v>7387</v>
      </c>
      <c r="E4509" t="s">
        <v>7387</v>
      </c>
    </row>
    <row r="4510" spans="1:5" x14ac:dyDescent="0.25">
      <c r="A4510">
        <v>48001148</v>
      </c>
      <c r="B4510" t="s">
        <v>7388</v>
      </c>
      <c r="C4510" t="s">
        <v>7388</v>
      </c>
      <c r="D4510" t="s">
        <v>7388</v>
      </c>
      <c r="E4510" t="s">
        <v>7388</v>
      </c>
    </row>
    <row r="4511" spans="1:5" x14ac:dyDescent="0.25">
      <c r="A4511">
        <v>48001149</v>
      </c>
      <c r="B4511" t="s">
        <v>7389</v>
      </c>
      <c r="C4511" t="s">
        <v>7389</v>
      </c>
      <c r="D4511" t="s">
        <v>7389</v>
      </c>
      <c r="E4511" t="s">
        <v>7389</v>
      </c>
    </row>
    <row r="4512" spans="1:5" x14ac:dyDescent="0.25">
      <c r="A4512">
        <v>48001150</v>
      </c>
      <c r="B4512" t="s">
        <v>7390</v>
      </c>
      <c r="C4512" t="s">
        <v>7390</v>
      </c>
      <c r="D4512" t="s">
        <v>7390</v>
      </c>
      <c r="E4512" t="s">
        <v>7390</v>
      </c>
    </row>
    <row r="4513" spans="1:5" x14ac:dyDescent="0.25">
      <c r="A4513">
        <v>48001151</v>
      </c>
      <c r="B4513" t="s">
        <v>7391</v>
      </c>
      <c r="C4513" t="s">
        <v>7391</v>
      </c>
      <c r="D4513" t="s">
        <v>7391</v>
      </c>
      <c r="E4513" t="s">
        <v>7391</v>
      </c>
    </row>
    <row r="4514" spans="1:5" x14ac:dyDescent="0.25">
      <c r="A4514">
        <v>48001152</v>
      </c>
      <c r="B4514" t="s">
        <v>7392</v>
      </c>
      <c r="C4514" t="s">
        <v>7392</v>
      </c>
      <c r="D4514" t="s">
        <v>7392</v>
      </c>
      <c r="E4514" t="s">
        <v>7392</v>
      </c>
    </row>
    <row r="4515" spans="1:5" x14ac:dyDescent="0.25">
      <c r="A4515">
        <v>48001153</v>
      </c>
      <c r="B4515" t="s">
        <v>7393</v>
      </c>
      <c r="C4515" t="s">
        <v>7393</v>
      </c>
      <c r="D4515" t="s">
        <v>7393</v>
      </c>
      <c r="E4515" t="s">
        <v>7393</v>
      </c>
    </row>
    <row r="4516" spans="1:5" x14ac:dyDescent="0.25">
      <c r="A4516">
        <v>48001154</v>
      </c>
      <c r="B4516" t="s">
        <v>7394</v>
      </c>
      <c r="C4516" t="s">
        <v>7394</v>
      </c>
      <c r="D4516" t="s">
        <v>7394</v>
      </c>
      <c r="E4516" t="s">
        <v>7394</v>
      </c>
    </row>
    <row r="4517" spans="1:5" x14ac:dyDescent="0.25">
      <c r="A4517">
        <v>48001155</v>
      </c>
      <c r="B4517" t="s">
        <v>7395</v>
      </c>
      <c r="C4517" t="s">
        <v>7395</v>
      </c>
      <c r="D4517" t="s">
        <v>7395</v>
      </c>
      <c r="E4517" t="s">
        <v>7395</v>
      </c>
    </row>
    <row r="4518" spans="1:5" x14ac:dyDescent="0.25">
      <c r="A4518">
        <v>48001156</v>
      </c>
      <c r="B4518" t="s">
        <v>7396</v>
      </c>
      <c r="C4518" t="s">
        <v>7396</v>
      </c>
      <c r="D4518" t="s">
        <v>7396</v>
      </c>
      <c r="E4518" t="s">
        <v>7396</v>
      </c>
    </row>
    <row r="4519" spans="1:5" x14ac:dyDescent="0.25">
      <c r="A4519">
        <v>48001157</v>
      </c>
      <c r="B4519" t="s">
        <v>7397</v>
      </c>
      <c r="C4519" t="s">
        <v>7397</v>
      </c>
      <c r="D4519" t="s">
        <v>7397</v>
      </c>
      <c r="E4519" t="s">
        <v>7397</v>
      </c>
    </row>
    <row r="4520" spans="1:5" x14ac:dyDescent="0.25">
      <c r="A4520">
        <v>48001158</v>
      </c>
      <c r="B4520" t="s">
        <v>7398</v>
      </c>
      <c r="C4520" t="s">
        <v>7398</v>
      </c>
      <c r="D4520" t="s">
        <v>7398</v>
      </c>
      <c r="E4520" t="s">
        <v>7398</v>
      </c>
    </row>
    <row r="4521" spans="1:5" x14ac:dyDescent="0.25">
      <c r="A4521">
        <v>48001159</v>
      </c>
      <c r="B4521" t="s">
        <v>7399</v>
      </c>
      <c r="C4521" t="s">
        <v>7399</v>
      </c>
      <c r="D4521" t="s">
        <v>7399</v>
      </c>
      <c r="E4521" t="s">
        <v>7399</v>
      </c>
    </row>
    <row r="4522" spans="1:5" x14ac:dyDescent="0.25">
      <c r="A4522">
        <v>48001160</v>
      </c>
      <c r="B4522" t="s">
        <v>7400</v>
      </c>
      <c r="C4522" t="s">
        <v>7400</v>
      </c>
      <c r="D4522" t="s">
        <v>7400</v>
      </c>
      <c r="E4522" t="s">
        <v>7400</v>
      </c>
    </row>
    <row r="4523" spans="1:5" x14ac:dyDescent="0.25">
      <c r="A4523">
        <v>48001161</v>
      </c>
      <c r="B4523" t="s">
        <v>7401</v>
      </c>
      <c r="C4523" t="s">
        <v>7401</v>
      </c>
      <c r="D4523" t="s">
        <v>7401</v>
      </c>
      <c r="E4523" t="s">
        <v>7401</v>
      </c>
    </row>
    <row r="4524" spans="1:5" x14ac:dyDescent="0.25">
      <c r="A4524">
        <v>48001162</v>
      </c>
      <c r="B4524" t="s">
        <v>7402</v>
      </c>
      <c r="C4524" t="s">
        <v>7402</v>
      </c>
      <c r="D4524" t="s">
        <v>7402</v>
      </c>
      <c r="E4524" t="s">
        <v>7402</v>
      </c>
    </row>
    <row r="4525" spans="1:5" x14ac:dyDescent="0.25">
      <c r="A4525">
        <v>48001163</v>
      </c>
      <c r="B4525" t="s">
        <v>7403</v>
      </c>
      <c r="C4525" t="s">
        <v>7404</v>
      </c>
      <c r="D4525" t="s">
        <v>7404</v>
      </c>
      <c r="E4525" t="s">
        <v>7403</v>
      </c>
    </row>
    <row r="4526" spans="1:5" x14ac:dyDescent="0.25">
      <c r="A4526">
        <v>48001164</v>
      </c>
      <c r="B4526" t="s">
        <v>7405</v>
      </c>
      <c r="C4526" t="s">
        <v>7405</v>
      </c>
      <c r="D4526" t="s">
        <v>7405</v>
      </c>
      <c r="E4526" t="s">
        <v>7405</v>
      </c>
    </row>
    <row r="4527" spans="1:5" x14ac:dyDescent="0.25">
      <c r="A4527">
        <v>48001165</v>
      </c>
      <c r="B4527" t="s">
        <v>7406</v>
      </c>
      <c r="C4527" t="s">
        <v>7406</v>
      </c>
      <c r="D4527" t="s">
        <v>7406</v>
      </c>
      <c r="E4527" t="s">
        <v>7406</v>
      </c>
    </row>
    <row r="4528" spans="1:5" x14ac:dyDescent="0.25">
      <c r="A4528">
        <v>48001166</v>
      </c>
      <c r="B4528" t="s">
        <v>7407</v>
      </c>
      <c r="C4528" t="s">
        <v>7357</v>
      </c>
      <c r="D4528" t="s">
        <v>7357</v>
      </c>
      <c r="E4528" t="s">
        <v>7407</v>
      </c>
    </row>
    <row r="4529" spans="1:5" x14ac:dyDescent="0.25">
      <c r="A4529">
        <v>48001167</v>
      </c>
      <c r="B4529" t="s">
        <v>7408</v>
      </c>
      <c r="C4529" t="s">
        <v>7408</v>
      </c>
      <c r="D4529" t="s">
        <v>7408</v>
      </c>
      <c r="E4529" t="s">
        <v>7408</v>
      </c>
    </row>
    <row r="4530" spans="1:5" x14ac:dyDescent="0.25">
      <c r="A4530">
        <v>48001168</v>
      </c>
      <c r="B4530" t="s">
        <v>7409</v>
      </c>
      <c r="C4530" t="s">
        <v>7409</v>
      </c>
      <c r="D4530" t="s">
        <v>7409</v>
      </c>
      <c r="E4530" t="s">
        <v>7409</v>
      </c>
    </row>
    <row r="4531" spans="1:5" x14ac:dyDescent="0.25">
      <c r="A4531">
        <v>48001169</v>
      </c>
      <c r="B4531" t="s">
        <v>7410</v>
      </c>
      <c r="C4531" t="s">
        <v>7410</v>
      </c>
      <c r="D4531" t="s">
        <v>7410</v>
      </c>
      <c r="E4531" t="s">
        <v>7410</v>
      </c>
    </row>
    <row r="4532" spans="1:5" x14ac:dyDescent="0.25">
      <c r="A4532">
        <v>48001170</v>
      </c>
      <c r="B4532" t="s">
        <v>7411</v>
      </c>
      <c r="C4532" t="s">
        <v>7412</v>
      </c>
      <c r="D4532" t="s">
        <v>7412</v>
      </c>
      <c r="E4532" t="s">
        <v>7411</v>
      </c>
    </row>
    <row r="4533" spans="1:5" x14ac:dyDescent="0.25">
      <c r="A4533">
        <v>48001171</v>
      </c>
      <c r="B4533" t="s">
        <v>7413</v>
      </c>
      <c r="C4533" t="s">
        <v>7414</v>
      </c>
      <c r="D4533" t="s">
        <v>7414</v>
      </c>
      <c r="E4533" t="s">
        <v>7413</v>
      </c>
    </row>
    <row r="4534" spans="1:5" x14ac:dyDescent="0.25">
      <c r="A4534">
        <v>48001172</v>
      </c>
      <c r="B4534" t="s">
        <v>7415</v>
      </c>
      <c r="C4534" t="s">
        <v>7416</v>
      </c>
      <c r="D4534" t="s">
        <v>7416</v>
      </c>
      <c r="E4534" t="s">
        <v>7415</v>
      </c>
    </row>
    <row r="4535" spans="1:5" x14ac:dyDescent="0.25">
      <c r="A4535">
        <v>48001173</v>
      </c>
      <c r="B4535" t="s">
        <v>7417</v>
      </c>
      <c r="C4535" t="s">
        <v>7417</v>
      </c>
      <c r="D4535" t="s">
        <v>7417</v>
      </c>
      <c r="E4535" t="s">
        <v>7417</v>
      </c>
    </row>
    <row r="4536" spans="1:5" x14ac:dyDescent="0.25">
      <c r="A4536">
        <v>48001174</v>
      </c>
      <c r="B4536" t="s">
        <v>7418</v>
      </c>
      <c r="C4536" t="s">
        <v>7419</v>
      </c>
      <c r="D4536" t="s">
        <v>7419</v>
      </c>
      <c r="E4536" t="s">
        <v>7418</v>
      </c>
    </row>
    <row r="4537" spans="1:5" x14ac:dyDescent="0.25">
      <c r="A4537">
        <v>48001175</v>
      </c>
      <c r="B4537" t="s">
        <v>7420</v>
      </c>
      <c r="C4537" t="s">
        <v>7420</v>
      </c>
      <c r="D4537" t="s">
        <v>7420</v>
      </c>
      <c r="E4537" t="s">
        <v>7420</v>
      </c>
    </row>
    <row r="4538" spans="1:5" x14ac:dyDescent="0.25">
      <c r="A4538">
        <v>48001176</v>
      </c>
      <c r="B4538" t="s">
        <v>7421</v>
      </c>
      <c r="C4538" t="s">
        <v>7421</v>
      </c>
      <c r="D4538" t="s">
        <v>7421</v>
      </c>
      <c r="E4538" t="s">
        <v>7421</v>
      </c>
    </row>
    <row r="4539" spans="1:5" x14ac:dyDescent="0.25">
      <c r="A4539">
        <v>48001177</v>
      </c>
      <c r="B4539" t="s">
        <v>7422</v>
      </c>
      <c r="C4539" t="s">
        <v>7422</v>
      </c>
      <c r="D4539" t="s">
        <v>7422</v>
      </c>
      <c r="E4539" t="s">
        <v>7422</v>
      </c>
    </row>
    <row r="4540" spans="1:5" x14ac:dyDescent="0.25">
      <c r="A4540">
        <v>48001178</v>
      </c>
      <c r="B4540" t="s">
        <v>7423</v>
      </c>
      <c r="C4540" t="s">
        <v>7423</v>
      </c>
      <c r="D4540" t="s">
        <v>7423</v>
      </c>
      <c r="E4540" t="s">
        <v>7423</v>
      </c>
    </row>
    <row r="4541" spans="1:5" x14ac:dyDescent="0.25">
      <c r="A4541">
        <v>48001179</v>
      </c>
      <c r="B4541" t="s">
        <v>7424</v>
      </c>
      <c r="C4541" t="s">
        <v>7424</v>
      </c>
      <c r="D4541" t="s">
        <v>7424</v>
      </c>
      <c r="E4541" t="s">
        <v>7424</v>
      </c>
    </row>
    <row r="4542" spans="1:5" x14ac:dyDescent="0.25">
      <c r="A4542">
        <v>48001180</v>
      </c>
      <c r="B4542" t="s">
        <v>7425</v>
      </c>
      <c r="C4542" t="s">
        <v>7425</v>
      </c>
      <c r="D4542" t="s">
        <v>7425</v>
      </c>
      <c r="E4542" t="s">
        <v>7425</v>
      </c>
    </row>
    <row r="4543" spans="1:5" x14ac:dyDescent="0.25">
      <c r="A4543">
        <v>48001181</v>
      </c>
      <c r="B4543" t="s">
        <v>7426</v>
      </c>
      <c r="C4543" t="s">
        <v>7426</v>
      </c>
      <c r="D4543" t="s">
        <v>7426</v>
      </c>
      <c r="E4543" t="s">
        <v>7426</v>
      </c>
    </row>
    <row r="4544" spans="1:5" x14ac:dyDescent="0.25">
      <c r="A4544">
        <v>48001182</v>
      </c>
      <c r="B4544" t="s">
        <v>7427</v>
      </c>
      <c r="C4544" t="s">
        <v>7427</v>
      </c>
      <c r="D4544" t="s">
        <v>7427</v>
      </c>
      <c r="E4544" t="s">
        <v>7427</v>
      </c>
    </row>
    <row r="4545" spans="1:5" x14ac:dyDescent="0.25">
      <c r="A4545">
        <v>48001183</v>
      </c>
      <c r="B4545" t="s">
        <v>7428</v>
      </c>
      <c r="C4545" t="s">
        <v>7428</v>
      </c>
      <c r="D4545" t="s">
        <v>7428</v>
      </c>
      <c r="E4545" t="s">
        <v>7428</v>
      </c>
    </row>
    <row r="4546" spans="1:5" x14ac:dyDescent="0.25">
      <c r="A4546">
        <v>48001184</v>
      </c>
      <c r="B4546" t="s">
        <v>7429</v>
      </c>
      <c r="C4546" t="s">
        <v>7429</v>
      </c>
      <c r="D4546" t="s">
        <v>7429</v>
      </c>
      <c r="E4546" t="s">
        <v>7429</v>
      </c>
    </row>
    <row r="4547" spans="1:5" x14ac:dyDescent="0.25">
      <c r="A4547">
        <v>48001185</v>
      </c>
      <c r="B4547" t="s">
        <v>7430</v>
      </c>
      <c r="C4547" t="s">
        <v>7430</v>
      </c>
      <c r="D4547" t="s">
        <v>7430</v>
      </c>
      <c r="E4547" t="s">
        <v>7430</v>
      </c>
    </row>
    <row r="4548" spans="1:5" x14ac:dyDescent="0.25">
      <c r="A4548">
        <v>48001186</v>
      </c>
      <c r="B4548" t="s">
        <v>7431</v>
      </c>
      <c r="C4548" t="s">
        <v>7431</v>
      </c>
      <c r="D4548" t="s">
        <v>7431</v>
      </c>
      <c r="E4548" t="s">
        <v>7431</v>
      </c>
    </row>
    <row r="4549" spans="1:5" x14ac:dyDescent="0.25">
      <c r="A4549">
        <v>48001187</v>
      </c>
      <c r="B4549" t="s">
        <v>7432</v>
      </c>
      <c r="C4549" t="s">
        <v>7432</v>
      </c>
      <c r="D4549" t="s">
        <v>7432</v>
      </c>
      <c r="E4549" t="s">
        <v>7432</v>
      </c>
    </row>
    <row r="4550" spans="1:5" x14ac:dyDescent="0.25">
      <c r="A4550">
        <v>48001188</v>
      </c>
      <c r="B4550" t="s">
        <v>7433</v>
      </c>
      <c r="C4550" t="s">
        <v>7433</v>
      </c>
      <c r="D4550" t="s">
        <v>7433</v>
      </c>
      <c r="E4550" t="s">
        <v>7433</v>
      </c>
    </row>
    <row r="4551" spans="1:5" x14ac:dyDescent="0.25">
      <c r="A4551">
        <v>48001189</v>
      </c>
      <c r="B4551" t="s">
        <v>7434</v>
      </c>
      <c r="C4551" t="s">
        <v>7434</v>
      </c>
      <c r="D4551" t="s">
        <v>7434</v>
      </c>
      <c r="E4551" t="s">
        <v>7434</v>
      </c>
    </row>
    <row r="4552" spans="1:5" x14ac:dyDescent="0.25">
      <c r="A4552">
        <v>48001190</v>
      </c>
      <c r="B4552" t="s">
        <v>7435</v>
      </c>
      <c r="C4552" t="s">
        <v>7134</v>
      </c>
      <c r="D4552" t="s">
        <v>7134</v>
      </c>
      <c r="E4552" t="s">
        <v>7435</v>
      </c>
    </row>
    <row r="4553" spans="1:5" x14ac:dyDescent="0.25">
      <c r="A4553">
        <v>48001191</v>
      </c>
      <c r="B4553" t="s">
        <v>7436</v>
      </c>
      <c r="C4553" t="s">
        <v>7437</v>
      </c>
      <c r="D4553" t="s">
        <v>7437</v>
      </c>
      <c r="E4553" t="s">
        <v>7436</v>
      </c>
    </row>
    <row r="4554" spans="1:5" x14ac:dyDescent="0.25">
      <c r="A4554">
        <v>48001192</v>
      </c>
      <c r="B4554" t="s">
        <v>7438</v>
      </c>
      <c r="C4554" t="s">
        <v>7437</v>
      </c>
      <c r="D4554" t="s">
        <v>7437</v>
      </c>
      <c r="E4554" t="s">
        <v>7438</v>
      </c>
    </row>
    <row r="4555" spans="1:5" x14ac:dyDescent="0.25">
      <c r="A4555">
        <v>48001193</v>
      </c>
      <c r="B4555" t="s">
        <v>7439</v>
      </c>
      <c r="C4555" t="s">
        <v>7440</v>
      </c>
      <c r="D4555" t="s">
        <v>7440</v>
      </c>
      <c r="E4555" t="s">
        <v>7439</v>
      </c>
    </row>
    <row r="4556" spans="1:5" x14ac:dyDescent="0.25">
      <c r="A4556">
        <v>48001194</v>
      </c>
      <c r="B4556" t="s">
        <v>7441</v>
      </c>
      <c r="C4556" t="s">
        <v>7441</v>
      </c>
      <c r="D4556" t="s">
        <v>7441</v>
      </c>
      <c r="E4556" t="s">
        <v>7441</v>
      </c>
    </row>
    <row r="4557" spans="1:5" x14ac:dyDescent="0.25">
      <c r="A4557">
        <v>48001195</v>
      </c>
      <c r="B4557" t="s">
        <v>7442</v>
      </c>
      <c r="C4557" t="s">
        <v>7442</v>
      </c>
      <c r="D4557" t="s">
        <v>7442</v>
      </c>
      <c r="E4557" t="s">
        <v>7442</v>
      </c>
    </row>
    <row r="4558" spans="1:5" x14ac:dyDescent="0.25">
      <c r="A4558">
        <v>48001196</v>
      </c>
      <c r="B4558" t="s">
        <v>7443</v>
      </c>
      <c r="C4558" t="s">
        <v>7443</v>
      </c>
      <c r="D4558" t="s">
        <v>7443</v>
      </c>
      <c r="E4558" t="s">
        <v>7443</v>
      </c>
    </row>
    <row r="4559" spans="1:5" x14ac:dyDescent="0.25">
      <c r="A4559">
        <v>48001197</v>
      </c>
      <c r="B4559" t="s">
        <v>7444</v>
      </c>
      <c r="C4559" t="s">
        <v>7445</v>
      </c>
      <c r="D4559" t="s">
        <v>7445</v>
      </c>
      <c r="E4559" t="s">
        <v>7444</v>
      </c>
    </row>
    <row r="4560" spans="1:5" x14ac:dyDescent="0.25">
      <c r="A4560">
        <v>48001198</v>
      </c>
      <c r="B4560" t="s">
        <v>7446</v>
      </c>
      <c r="C4560" t="s">
        <v>7447</v>
      </c>
      <c r="D4560" t="s">
        <v>7447</v>
      </c>
      <c r="E4560" t="s">
        <v>7446</v>
      </c>
    </row>
    <row r="4561" spans="1:5" x14ac:dyDescent="0.25">
      <c r="A4561">
        <v>48001199</v>
      </c>
      <c r="B4561" t="s">
        <v>7448</v>
      </c>
      <c r="C4561" t="s">
        <v>7448</v>
      </c>
      <c r="D4561" t="s">
        <v>7448</v>
      </c>
      <c r="E4561" t="s">
        <v>7448</v>
      </c>
    </row>
    <row r="4562" spans="1:5" x14ac:dyDescent="0.25">
      <c r="A4562">
        <v>48001200</v>
      </c>
      <c r="B4562" t="s">
        <v>7449</v>
      </c>
      <c r="C4562" t="s">
        <v>7449</v>
      </c>
      <c r="D4562" t="s">
        <v>7449</v>
      </c>
      <c r="E4562" t="s">
        <v>7449</v>
      </c>
    </row>
    <row r="4563" spans="1:5" x14ac:dyDescent="0.25">
      <c r="A4563">
        <v>48001201</v>
      </c>
      <c r="B4563" t="s">
        <v>7450</v>
      </c>
      <c r="C4563" t="s">
        <v>7450</v>
      </c>
      <c r="D4563" t="s">
        <v>7450</v>
      </c>
      <c r="E4563" t="s">
        <v>7450</v>
      </c>
    </row>
    <row r="4564" spans="1:5" x14ac:dyDescent="0.25">
      <c r="A4564">
        <v>48001202</v>
      </c>
      <c r="B4564" t="s">
        <v>7451</v>
      </c>
      <c r="C4564" t="s">
        <v>7451</v>
      </c>
      <c r="D4564" t="s">
        <v>7451</v>
      </c>
      <c r="E4564" t="s">
        <v>7451</v>
      </c>
    </row>
    <row r="4565" spans="1:5" x14ac:dyDescent="0.25">
      <c r="A4565">
        <v>48001203</v>
      </c>
      <c r="B4565" t="s">
        <v>7452</v>
      </c>
      <c r="C4565" t="s">
        <v>7452</v>
      </c>
      <c r="D4565" t="s">
        <v>7452</v>
      </c>
      <c r="E4565" t="s">
        <v>7452</v>
      </c>
    </row>
    <row r="4566" spans="1:5" x14ac:dyDescent="0.25">
      <c r="A4566">
        <v>48001204</v>
      </c>
      <c r="B4566" t="s">
        <v>7453</v>
      </c>
      <c r="C4566" t="s">
        <v>7453</v>
      </c>
      <c r="D4566" t="s">
        <v>7453</v>
      </c>
      <c r="E4566" t="s">
        <v>7453</v>
      </c>
    </row>
    <row r="4567" spans="1:5" x14ac:dyDescent="0.25">
      <c r="A4567">
        <v>48001205</v>
      </c>
      <c r="B4567" t="s">
        <v>7454</v>
      </c>
      <c r="C4567" t="s">
        <v>7454</v>
      </c>
      <c r="D4567" t="s">
        <v>7454</v>
      </c>
      <c r="E4567" t="s">
        <v>7454</v>
      </c>
    </row>
    <row r="4568" spans="1:5" x14ac:dyDescent="0.25">
      <c r="A4568">
        <v>48001206</v>
      </c>
      <c r="B4568" t="s">
        <v>7455</v>
      </c>
      <c r="C4568" t="s">
        <v>7455</v>
      </c>
      <c r="D4568" t="s">
        <v>7455</v>
      </c>
      <c r="E4568" t="s">
        <v>7455</v>
      </c>
    </row>
    <row r="4569" spans="1:5" x14ac:dyDescent="0.25">
      <c r="A4569">
        <v>48001207</v>
      </c>
      <c r="B4569" t="s">
        <v>7456</v>
      </c>
      <c r="C4569" t="s">
        <v>7457</v>
      </c>
      <c r="D4569" t="s">
        <v>7457</v>
      </c>
      <c r="E4569" t="s">
        <v>7456</v>
      </c>
    </row>
    <row r="4570" spans="1:5" x14ac:dyDescent="0.25">
      <c r="A4570">
        <v>48001208</v>
      </c>
      <c r="B4570" t="s">
        <v>7458</v>
      </c>
      <c r="C4570" t="s">
        <v>7459</v>
      </c>
      <c r="D4570" t="s">
        <v>7459</v>
      </c>
      <c r="E4570" t="s">
        <v>7458</v>
      </c>
    </row>
    <row r="4571" spans="1:5" x14ac:dyDescent="0.25">
      <c r="A4571">
        <v>49500002</v>
      </c>
      <c r="B4571" t="s">
        <v>7460</v>
      </c>
      <c r="C4571" t="s">
        <v>7461</v>
      </c>
      <c r="D4571" t="s">
        <v>7461</v>
      </c>
      <c r="E4571" t="s">
        <v>7460</v>
      </c>
    </row>
    <row r="4572" spans="1:5" x14ac:dyDescent="0.25">
      <c r="A4572">
        <v>49500003</v>
      </c>
      <c r="B4572" t="s">
        <v>7462</v>
      </c>
      <c r="C4572" t="s">
        <v>7463</v>
      </c>
      <c r="D4572" t="s">
        <v>7463</v>
      </c>
      <c r="E4572" t="s">
        <v>7462</v>
      </c>
    </row>
    <row r="4573" spans="1:5" x14ac:dyDescent="0.25">
      <c r="A4573">
        <v>49500004</v>
      </c>
      <c r="B4573" t="s">
        <v>7464</v>
      </c>
      <c r="C4573" t="s">
        <v>7465</v>
      </c>
      <c r="D4573" t="s">
        <v>7465</v>
      </c>
      <c r="E4573" t="s">
        <v>7464</v>
      </c>
    </row>
    <row r="4574" spans="1:5" x14ac:dyDescent="0.25">
      <c r="A4574">
        <v>49500005</v>
      </c>
      <c r="B4574" t="s">
        <v>7466</v>
      </c>
      <c r="C4574" t="s">
        <v>7467</v>
      </c>
      <c r="D4574" t="s">
        <v>7467</v>
      </c>
      <c r="E4574" t="s">
        <v>7466</v>
      </c>
    </row>
    <row r="4575" spans="1:5" x14ac:dyDescent="0.25">
      <c r="A4575">
        <v>49500006</v>
      </c>
      <c r="B4575" t="s">
        <v>7468</v>
      </c>
      <c r="C4575" t="s">
        <v>7463</v>
      </c>
      <c r="D4575" t="s">
        <v>7463</v>
      </c>
      <c r="E4575" t="s">
        <v>7468</v>
      </c>
    </row>
    <row r="4576" spans="1:5" x14ac:dyDescent="0.25">
      <c r="A4576">
        <v>49500007</v>
      </c>
      <c r="B4576" t="s">
        <v>7469</v>
      </c>
      <c r="C4576" t="s">
        <v>7470</v>
      </c>
      <c r="D4576" t="s">
        <v>7470</v>
      </c>
      <c r="E4576" t="s">
        <v>7469</v>
      </c>
    </row>
    <row r="4577" spans="1:5" x14ac:dyDescent="0.25">
      <c r="A4577">
        <v>49500008</v>
      </c>
      <c r="B4577" t="s">
        <v>7471</v>
      </c>
      <c r="C4577" t="s">
        <v>7472</v>
      </c>
      <c r="D4577" t="s">
        <v>7472</v>
      </c>
      <c r="E4577" t="s">
        <v>7471</v>
      </c>
    </row>
    <row r="4578" spans="1:5" x14ac:dyDescent="0.25">
      <c r="A4578">
        <v>49500009</v>
      </c>
      <c r="B4578" t="s">
        <v>7473</v>
      </c>
      <c r="C4578" t="s">
        <v>7463</v>
      </c>
      <c r="D4578" t="s">
        <v>7463</v>
      </c>
      <c r="E4578" t="s">
        <v>7473</v>
      </c>
    </row>
    <row r="4579" spans="1:5" x14ac:dyDescent="0.25">
      <c r="A4579">
        <v>49500014</v>
      </c>
      <c r="B4579" t="s">
        <v>7474</v>
      </c>
      <c r="C4579" t="s">
        <v>7474</v>
      </c>
      <c r="D4579" t="s">
        <v>7474</v>
      </c>
      <c r="E4579" t="s">
        <v>7474</v>
      </c>
    </row>
    <row r="4580" spans="1:5" x14ac:dyDescent="0.25">
      <c r="A4580">
        <v>49500015</v>
      </c>
      <c r="B4580" t="s">
        <v>7475</v>
      </c>
      <c r="C4580" t="s">
        <v>7475</v>
      </c>
      <c r="D4580" t="s">
        <v>7475</v>
      </c>
      <c r="E4580" t="s">
        <v>7475</v>
      </c>
    </row>
    <row r="4581" spans="1:5" x14ac:dyDescent="0.25">
      <c r="A4581">
        <v>49500016</v>
      </c>
      <c r="B4581" t="s">
        <v>7476</v>
      </c>
      <c r="C4581" t="s">
        <v>7476</v>
      </c>
      <c r="D4581" t="s">
        <v>7476</v>
      </c>
      <c r="E4581" t="s">
        <v>7476</v>
      </c>
    </row>
    <row r="4582" spans="1:5" x14ac:dyDescent="0.25">
      <c r="A4582">
        <v>49500018</v>
      </c>
      <c r="B4582" t="s">
        <v>7477</v>
      </c>
      <c r="C4582" t="s">
        <v>7478</v>
      </c>
      <c r="D4582" t="s">
        <v>7478</v>
      </c>
      <c r="E4582" t="s">
        <v>7477</v>
      </c>
    </row>
    <row r="4583" spans="1:5" x14ac:dyDescent="0.25">
      <c r="A4583">
        <v>49500019</v>
      </c>
      <c r="B4583" t="s">
        <v>7479</v>
      </c>
      <c r="C4583" t="s">
        <v>7479</v>
      </c>
      <c r="D4583" t="s">
        <v>7479</v>
      </c>
      <c r="E4583" t="s">
        <v>7479</v>
      </c>
    </row>
    <row r="4584" spans="1:5" x14ac:dyDescent="0.25">
      <c r="A4584">
        <v>49500020</v>
      </c>
      <c r="B4584" t="s">
        <v>7480</v>
      </c>
      <c r="C4584" t="s">
        <v>7480</v>
      </c>
      <c r="D4584" t="s">
        <v>7480</v>
      </c>
      <c r="E4584" t="s">
        <v>7480</v>
      </c>
    </row>
    <row r="4585" spans="1:5" x14ac:dyDescent="0.25">
      <c r="A4585">
        <v>49500021</v>
      </c>
      <c r="B4585" t="s">
        <v>7481</v>
      </c>
      <c r="C4585" t="s">
        <v>7481</v>
      </c>
      <c r="D4585" t="s">
        <v>7481</v>
      </c>
      <c r="E4585" t="s">
        <v>7481</v>
      </c>
    </row>
    <row r="4586" spans="1:5" x14ac:dyDescent="0.25">
      <c r="A4586">
        <v>49500022</v>
      </c>
      <c r="B4586" t="s">
        <v>7482</v>
      </c>
      <c r="C4586" t="s">
        <v>7482</v>
      </c>
      <c r="D4586" t="s">
        <v>7482</v>
      </c>
      <c r="E4586" t="s">
        <v>7482</v>
      </c>
    </row>
    <row r="4587" spans="1:5" x14ac:dyDescent="0.25">
      <c r="A4587">
        <v>49500023</v>
      </c>
      <c r="B4587" t="s">
        <v>7483</v>
      </c>
      <c r="C4587" t="s">
        <v>7484</v>
      </c>
      <c r="D4587" t="s">
        <v>7484</v>
      </c>
      <c r="E4587" t="s">
        <v>7483</v>
      </c>
    </row>
    <row r="4588" spans="1:5" x14ac:dyDescent="0.25">
      <c r="A4588">
        <v>49500024</v>
      </c>
      <c r="B4588" t="s">
        <v>7485</v>
      </c>
      <c r="C4588" t="s">
        <v>7486</v>
      </c>
      <c r="D4588" t="s">
        <v>7486</v>
      </c>
      <c r="E4588" t="s">
        <v>7485</v>
      </c>
    </row>
    <row r="4589" spans="1:5" x14ac:dyDescent="0.25">
      <c r="A4589">
        <v>49500025</v>
      </c>
      <c r="B4589" t="s">
        <v>7487</v>
      </c>
      <c r="C4589" t="s">
        <v>7488</v>
      </c>
      <c r="D4589" t="s">
        <v>7488</v>
      </c>
      <c r="E4589" t="s">
        <v>7487</v>
      </c>
    </row>
    <row r="4590" spans="1:5" x14ac:dyDescent="0.25">
      <c r="A4590">
        <v>49500026</v>
      </c>
      <c r="B4590" t="s">
        <v>7489</v>
      </c>
      <c r="C4590" t="s">
        <v>7490</v>
      </c>
      <c r="D4590" t="s">
        <v>7490</v>
      </c>
      <c r="E4590" t="s">
        <v>7489</v>
      </c>
    </row>
    <row r="4591" spans="1:5" x14ac:dyDescent="0.25">
      <c r="A4591">
        <v>49500027</v>
      </c>
      <c r="B4591" t="s">
        <v>7491</v>
      </c>
      <c r="C4591" t="s">
        <v>7492</v>
      </c>
      <c r="D4591" t="s">
        <v>7492</v>
      </c>
      <c r="E4591" t="s">
        <v>7491</v>
      </c>
    </row>
    <row r="4592" spans="1:5" x14ac:dyDescent="0.25">
      <c r="A4592">
        <v>49500028</v>
      </c>
      <c r="B4592" t="s">
        <v>7493</v>
      </c>
      <c r="C4592" t="s">
        <v>7494</v>
      </c>
      <c r="D4592" t="s">
        <v>7494</v>
      </c>
      <c r="E4592" t="s">
        <v>7493</v>
      </c>
    </row>
    <row r="4593" spans="1:5" x14ac:dyDescent="0.25">
      <c r="A4593">
        <v>49500029</v>
      </c>
      <c r="B4593" t="s">
        <v>7495</v>
      </c>
      <c r="C4593" t="s">
        <v>7495</v>
      </c>
      <c r="D4593" t="s">
        <v>7495</v>
      </c>
      <c r="E4593" t="s">
        <v>7495</v>
      </c>
    </row>
    <row r="4594" spans="1:5" x14ac:dyDescent="0.25">
      <c r="A4594">
        <v>49500030</v>
      </c>
      <c r="B4594" t="s">
        <v>7496</v>
      </c>
      <c r="C4594" t="s">
        <v>7497</v>
      </c>
      <c r="D4594" t="s">
        <v>7497</v>
      </c>
      <c r="E4594" t="s">
        <v>7496</v>
      </c>
    </row>
    <row r="4595" spans="1:5" x14ac:dyDescent="0.25">
      <c r="A4595">
        <v>49500031</v>
      </c>
      <c r="B4595" t="s">
        <v>7498</v>
      </c>
      <c r="C4595" t="s">
        <v>7499</v>
      </c>
      <c r="D4595" t="s">
        <v>7499</v>
      </c>
      <c r="E4595" t="s">
        <v>7498</v>
      </c>
    </row>
    <row r="4596" spans="1:5" x14ac:dyDescent="0.25">
      <c r="A4596">
        <v>49500032</v>
      </c>
      <c r="B4596" t="s">
        <v>7500</v>
      </c>
      <c r="C4596" t="s">
        <v>3843</v>
      </c>
      <c r="D4596" t="s">
        <v>3843</v>
      </c>
      <c r="E4596" t="s">
        <v>7500</v>
      </c>
    </row>
    <row r="4597" spans="1:5" x14ac:dyDescent="0.25">
      <c r="A4597">
        <v>49500033</v>
      </c>
      <c r="B4597" t="s">
        <v>7501</v>
      </c>
      <c r="C4597" t="s">
        <v>7502</v>
      </c>
      <c r="D4597" t="s">
        <v>7502</v>
      </c>
      <c r="E4597" t="s">
        <v>7501</v>
      </c>
    </row>
    <row r="4598" spans="1:5" x14ac:dyDescent="0.25">
      <c r="A4598">
        <v>49500034</v>
      </c>
      <c r="B4598" t="s">
        <v>71</v>
      </c>
      <c r="C4598" t="s">
        <v>71</v>
      </c>
      <c r="D4598" t="s">
        <v>71</v>
      </c>
      <c r="E4598" t="s">
        <v>71</v>
      </c>
    </row>
    <row r="4599" spans="1:5" x14ac:dyDescent="0.25">
      <c r="A4599">
        <v>49500035</v>
      </c>
      <c r="B4599" t="s">
        <v>7503</v>
      </c>
      <c r="C4599" t="s">
        <v>7504</v>
      </c>
      <c r="D4599" t="s">
        <v>7504</v>
      </c>
      <c r="E4599" t="s">
        <v>7503</v>
      </c>
    </row>
    <row r="4600" spans="1:5" x14ac:dyDescent="0.25">
      <c r="A4600">
        <v>49500036</v>
      </c>
      <c r="B4600" t="s">
        <v>7505</v>
      </c>
      <c r="C4600" t="s">
        <v>7506</v>
      </c>
      <c r="D4600" t="s">
        <v>7506</v>
      </c>
      <c r="E4600" t="s">
        <v>7505</v>
      </c>
    </row>
    <row r="4601" spans="1:5" x14ac:dyDescent="0.25">
      <c r="A4601">
        <v>49500037</v>
      </c>
      <c r="B4601" t="s">
        <v>7507</v>
      </c>
      <c r="C4601" t="s">
        <v>7508</v>
      </c>
      <c r="D4601" t="s">
        <v>7508</v>
      </c>
      <c r="E4601" t="s">
        <v>7507</v>
      </c>
    </row>
    <row r="4602" spans="1:5" x14ac:dyDescent="0.25">
      <c r="A4602">
        <v>49500038</v>
      </c>
      <c r="B4602" t="s">
        <v>7509</v>
      </c>
      <c r="C4602" t="s">
        <v>7510</v>
      </c>
      <c r="D4602" t="s">
        <v>7510</v>
      </c>
      <c r="E4602" t="s">
        <v>7509</v>
      </c>
    </row>
    <row r="4603" spans="1:5" x14ac:dyDescent="0.25">
      <c r="A4603">
        <v>49500039</v>
      </c>
      <c r="B4603" t="s">
        <v>7511</v>
      </c>
      <c r="C4603" t="s">
        <v>384</v>
      </c>
      <c r="D4603" t="s">
        <v>384</v>
      </c>
      <c r="E4603" t="s">
        <v>7511</v>
      </c>
    </row>
    <row r="4604" spans="1:5" x14ac:dyDescent="0.25">
      <c r="A4604">
        <v>49500040</v>
      </c>
      <c r="B4604" t="s">
        <v>7512</v>
      </c>
      <c r="C4604" t="s">
        <v>7513</v>
      </c>
      <c r="D4604" t="s">
        <v>7513</v>
      </c>
      <c r="E4604" t="s">
        <v>7512</v>
      </c>
    </row>
    <row r="4605" spans="1:5" x14ac:dyDescent="0.25">
      <c r="A4605">
        <v>49500041</v>
      </c>
      <c r="B4605" t="s">
        <v>7514</v>
      </c>
      <c r="C4605" t="s">
        <v>7515</v>
      </c>
      <c r="D4605" t="s">
        <v>7515</v>
      </c>
      <c r="E4605" t="s">
        <v>7514</v>
      </c>
    </row>
    <row r="4606" spans="1:5" x14ac:dyDescent="0.25">
      <c r="A4606">
        <v>49500042</v>
      </c>
      <c r="B4606" t="s">
        <v>7516</v>
      </c>
      <c r="C4606" t="s">
        <v>3697</v>
      </c>
      <c r="D4606" t="s">
        <v>3697</v>
      </c>
      <c r="E4606" t="s">
        <v>7516</v>
      </c>
    </row>
    <row r="4607" spans="1:5" x14ac:dyDescent="0.25">
      <c r="A4607">
        <v>49500043</v>
      </c>
      <c r="B4607" t="s">
        <v>7517</v>
      </c>
      <c r="C4607" t="s">
        <v>7518</v>
      </c>
      <c r="D4607" t="s">
        <v>7518</v>
      </c>
      <c r="E4607" t="s">
        <v>7517</v>
      </c>
    </row>
    <row r="4608" spans="1:5" x14ac:dyDescent="0.25">
      <c r="A4608">
        <v>49500044</v>
      </c>
      <c r="B4608" t="s">
        <v>7519</v>
      </c>
      <c r="C4608" t="s">
        <v>7519</v>
      </c>
      <c r="D4608" t="s">
        <v>7519</v>
      </c>
      <c r="E4608" t="s">
        <v>7519</v>
      </c>
    </row>
    <row r="4609" spans="1:5" x14ac:dyDescent="0.25">
      <c r="A4609">
        <v>49500045</v>
      </c>
      <c r="B4609" t="s">
        <v>7520</v>
      </c>
      <c r="C4609" t="s">
        <v>7520</v>
      </c>
      <c r="D4609" t="s">
        <v>7520</v>
      </c>
      <c r="E4609" t="s">
        <v>7520</v>
      </c>
    </row>
    <row r="4610" spans="1:5" x14ac:dyDescent="0.25">
      <c r="A4610">
        <v>49500046</v>
      </c>
      <c r="B4610" t="s">
        <v>7521</v>
      </c>
      <c r="C4610" t="s">
        <v>7521</v>
      </c>
      <c r="D4610" t="s">
        <v>7521</v>
      </c>
      <c r="E4610" t="s">
        <v>7521</v>
      </c>
    </row>
    <row r="4611" spans="1:5" x14ac:dyDescent="0.25">
      <c r="A4611">
        <v>49500047</v>
      </c>
      <c r="B4611" t="s">
        <v>7522</v>
      </c>
      <c r="C4611" t="s">
        <v>7522</v>
      </c>
      <c r="D4611" t="s">
        <v>7522</v>
      </c>
      <c r="E4611" t="s">
        <v>7522</v>
      </c>
    </row>
    <row r="4612" spans="1:5" x14ac:dyDescent="0.25">
      <c r="A4612">
        <v>49500048</v>
      </c>
      <c r="B4612" t="s">
        <v>7523</v>
      </c>
      <c r="C4612" t="s">
        <v>7523</v>
      </c>
      <c r="D4612" t="s">
        <v>7523</v>
      </c>
      <c r="E4612" t="s">
        <v>7523</v>
      </c>
    </row>
    <row r="4613" spans="1:5" x14ac:dyDescent="0.25">
      <c r="A4613">
        <v>49500049</v>
      </c>
      <c r="B4613" t="s">
        <v>7524</v>
      </c>
      <c r="C4613" t="s">
        <v>7524</v>
      </c>
      <c r="D4613" t="s">
        <v>7524</v>
      </c>
      <c r="E4613" t="s">
        <v>7524</v>
      </c>
    </row>
    <row r="4614" spans="1:5" x14ac:dyDescent="0.25">
      <c r="A4614">
        <v>49500050</v>
      </c>
      <c r="B4614" t="s">
        <v>7525</v>
      </c>
      <c r="C4614" t="s">
        <v>7525</v>
      </c>
      <c r="D4614" t="s">
        <v>7525</v>
      </c>
      <c r="E4614" t="s">
        <v>7525</v>
      </c>
    </row>
    <row r="4615" spans="1:5" x14ac:dyDescent="0.25">
      <c r="A4615">
        <v>49500051</v>
      </c>
      <c r="B4615" t="s">
        <v>7526</v>
      </c>
      <c r="C4615" t="s">
        <v>7526</v>
      </c>
      <c r="D4615" t="s">
        <v>7526</v>
      </c>
      <c r="E4615" t="s">
        <v>7526</v>
      </c>
    </row>
    <row r="4616" spans="1:5" x14ac:dyDescent="0.25">
      <c r="A4616">
        <v>49500052</v>
      </c>
      <c r="B4616" t="s">
        <v>98</v>
      </c>
      <c r="C4616" t="s">
        <v>98</v>
      </c>
      <c r="D4616" t="s">
        <v>98</v>
      </c>
      <c r="E4616" t="s">
        <v>98</v>
      </c>
    </row>
    <row r="4617" spans="1:5" x14ac:dyDescent="0.25">
      <c r="A4617">
        <v>49500053</v>
      </c>
      <c r="B4617" t="s">
        <v>7527</v>
      </c>
      <c r="C4617" t="s">
        <v>7527</v>
      </c>
      <c r="D4617" t="s">
        <v>7527</v>
      </c>
      <c r="E4617" t="s">
        <v>7527</v>
      </c>
    </row>
    <row r="4618" spans="1:5" x14ac:dyDescent="0.25">
      <c r="A4618">
        <v>49500054</v>
      </c>
      <c r="B4618" t="s">
        <v>7528</v>
      </c>
      <c r="C4618" t="s">
        <v>7528</v>
      </c>
      <c r="D4618" t="s">
        <v>7528</v>
      </c>
      <c r="E4618" t="s">
        <v>7528</v>
      </c>
    </row>
    <row r="4619" spans="1:5" x14ac:dyDescent="0.25">
      <c r="A4619">
        <v>49500055</v>
      </c>
      <c r="B4619" t="s">
        <v>72</v>
      </c>
      <c r="C4619" t="s">
        <v>72</v>
      </c>
      <c r="D4619" t="s">
        <v>72</v>
      </c>
      <c r="E4619" t="s">
        <v>72</v>
      </c>
    </row>
    <row r="4620" spans="1:5" x14ac:dyDescent="0.25">
      <c r="A4620">
        <v>49500056</v>
      </c>
      <c r="B4620" t="s">
        <v>375</v>
      </c>
      <c r="C4620" t="s">
        <v>375</v>
      </c>
      <c r="D4620" t="s">
        <v>375</v>
      </c>
      <c r="E4620" t="s">
        <v>375</v>
      </c>
    </row>
    <row r="4621" spans="1:5" x14ac:dyDescent="0.25">
      <c r="A4621">
        <v>49500057</v>
      </c>
      <c r="B4621" t="s">
        <v>7529</v>
      </c>
      <c r="C4621" t="s">
        <v>7529</v>
      </c>
      <c r="D4621" t="s">
        <v>7529</v>
      </c>
      <c r="E4621" t="s">
        <v>7529</v>
      </c>
    </row>
    <row r="4622" spans="1:5" x14ac:dyDescent="0.25">
      <c r="A4622">
        <v>49500058</v>
      </c>
      <c r="B4622" t="s">
        <v>7521</v>
      </c>
      <c r="C4622" t="s">
        <v>7530</v>
      </c>
      <c r="D4622" t="s">
        <v>7530</v>
      </c>
      <c r="E4622" t="s">
        <v>7521</v>
      </c>
    </row>
    <row r="4623" spans="1:5" x14ac:dyDescent="0.25">
      <c r="A4623">
        <v>49500059</v>
      </c>
      <c r="B4623" t="s">
        <v>7531</v>
      </c>
      <c r="C4623" t="s">
        <v>7531</v>
      </c>
      <c r="D4623" t="s">
        <v>7531</v>
      </c>
      <c r="E4623" t="s">
        <v>7531</v>
      </c>
    </row>
    <row r="4624" spans="1:5" x14ac:dyDescent="0.25">
      <c r="A4624">
        <v>49500060</v>
      </c>
      <c r="B4624" t="s">
        <v>7524</v>
      </c>
      <c r="C4624" t="s">
        <v>7524</v>
      </c>
      <c r="D4624" t="s">
        <v>7524</v>
      </c>
      <c r="E4624" t="s">
        <v>7524</v>
      </c>
    </row>
    <row r="4625" spans="1:5" x14ac:dyDescent="0.25">
      <c r="A4625">
        <v>49500061</v>
      </c>
      <c r="B4625" t="s">
        <v>7532</v>
      </c>
      <c r="C4625" t="s">
        <v>7533</v>
      </c>
      <c r="D4625" t="s">
        <v>7533</v>
      </c>
      <c r="E4625" t="s">
        <v>7532</v>
      </c>
    </row>
    <row r="4626" spans="1:5" x14ac:dyDescent="0.25">
      <c r="A4626">
        <v>49500062</v>
      </c>
      <c r="B4626" t="s">
        <v>7534</v>
      </c>
      <c r="C4626" t="s">
        <v>7534</v>
      </c>
      <c r="D4626" t="s">
        <v>7534</v>
      </c>
      <c r="E4626" t="s">
        <v>7534</v>
      </c>
    </row>
    <row r="4627" spans="1:5" x14ac:dyDescent="0.25">
      <c r="A4627">
        <v>49500063</v>
      </c>
      <c r="B4627" t="s">
        <v>7535</v>
      </c>
      <c r="C4627" t="s">
        <v>7535</v>
      </c>
      <c r="D4627" t="s">
        <v>7535</v>
      </c>
      <c r="E4627" t="s">
        <v>7535</v>
      </c>
    </row>
    <row r="4628" spans="1:5" x14ac:dyDescent="0.25">
      <c r="A4628">
        <v>49500064</v>
      </c>
      <c r="B4628" t="s">
        <v>7536</v>
      </c>
      <c r="C4628" t="s">
        <v>7536</v>
      </c>
      <c r="D4628" t="s">
        <v>7536</v>
      </c>
      <c r="E4628" t="s">
        <v>7536</v>
      </c>
    </row>
    <row r="4629" spans="1:5" x14ac:dyDescent="0.25">
      <c r="A4629">
        <v>49500065</v>
      </c>
      <c r="B4629" t="s">
        <v>7521</v>
      </c>
      <c r="C4629" t="s">
        <v>7537</v>
      </c>
      <c r="D4629" t="s">
        <v>7537</v>
      </c>
      <c r="E4629" t="s">
        <v>7521</v>
      </c>
    </row>
    <row r="4630" spans="1:5" x14ac:dyDescent="0.25">
      <c r="A4630">
        <v>49500066</v>
      </c>
      <c r="B4630" t="s">
        <v>7522</v>
      </c>
      <c r="C4630" t="s">
        <v>7538</v>
      </c>
      <c r="D4630" t="s">
        <v>7538</v>
      </c>
      <c r="E4630" t="s">
        <v>7522</v>
      </c>
    </row>
    <row r="4631" spans="1:5" x14ac:dyDescent="0.25">
      <c r="A4631">
        <v>49500067</v>
      </c>
      <c r="B4631" t="s">
        <v>7524</v>
      </c>
      <c r="C4631" t="s">
        <v>7539</v>
      </c>
      <c r="D4631" t="s">
        <v>7539</v>
      </c>
      <c r="E4631" t="s">
        <v>7524</v>
      </c>
    </row>
    <row r="4632" spans="1:5" x14ac:dyDescent="0.25">
      <c r="A4632">
        <v>49500068</v>
      </c>
      <c r="B4632" t="s">
        <v>375</v>
      </c>
      <c r="C4632" t="s">
        <v>375</v>
      </c>
      <c r="D4632" t="s">
        <v>375</v>
      </c>
      <c r="E4632" t="s">
        <v>375</v>
      </c>
    </row>
    <row r="4633" spans="1:5" x14ac:dyDescent="0.25">
      <c r="A4633">
        <v>49500069</v>
      </c>
      <c r="B4633" t="s">
        <v>7523</v>
      </c>
      <c r="C4633" t="s">
        <v>7523</v>
      </c>
      <c r="D4633" t="s">
        <v>7523</v>
      </c>
      <c r="E4633" t="s">
        <v>7523</v>
      </c>
    </row>
    <row r="4634" spans="1:5" x14ac:dyDescent="0.25">
      <c r="A4634">
        <v>49500070</v>
      </c>
      <c r="B4634" t="s">
        <v>7519</v>
      </c>
      <c r="C4634" t="s">
        <v>7519</v>
      </c>
      <c r="D4634" t="s">
        <v>7519</v>
      </c>
      <c r="E4634" t="s">
        <v>7519</v>
      </c>
    </row>
    <row r="4635" spans="1:5" x14ac:dyDescent="0.25">
      <c r="A4635">
        <v>49500071</v>
      </c>
      <c r="B4635" t="s">
        <v>7540</v>
      </c>
      <c r="C4635" t="s">
        <v>7520</v>
      </c>
      <c r="D4635" t="s">
        <v>7520</v>
      </c>
      <c r="E4635" t="s">
        <v>7540</v>
      </c>
    </row>
    <row r="4636" spans="1:5" x14ac:dyDescent="0.25">
      <c r="A4636">
        <v>49500072</v>
      </c>
      <c r="B4636" t="s">
        <v>7524</v>
      </c>
      <c r="C4636" t="s">
        <v>7524</v>
      </c>
      <c r="D4636" t="s">
        <v>7524</v>
      </c>
      <c r="E4636" t="s">
        <v>7524</v>
      </c>
    </row>
    <row r="4637" spans="1:5" x14ac:dyDescent="0.25">
      <c r="A4637">
        <v>49500073</v>
      </c>
      <c r="B4637" t="s">
        <v>7541</v>
      </c>
      <c r="C4637" t="s">
        <v>7541</v>
      </c>
      <c r="D4637" t="s">
        <v>7541</v>
      </c>
      <c r="E4637" t="s">
        <v>7541</v>
      </c>
    </row>
    <row r="4638" spans="1:5" x14ac:dyDescent="0.25">
      <c r="A4638">
        <v>49500074</v>
      </c>
      <c r="B4638" t="s">
        <v>7542</v>
      </c>
      <c r="C4638" t="s">
        <v>7542</v>
      </c>
      <c r="D4638" t="s">
        <v>7542</v>
      </c>
      <c r="E4638" t="s">
        <v>7542</v>
      </c>
    </row>
    <row r="4639" spans="1:5" x14ac:dyDescent="0.25">
      <c r="A4639">
        <v>49500075</v>
      </c>
      <c r="B4639" t="s">
        <v>7543</v>
      </c>
      <c r="C4639" t="s">
        <v>7543</v>
      </c>
      <c r="D4639" t="s">
        <v>7543</v>
      </c>
      <c r="E4639" t="s">
        <v>7543</v>
      </c>
    </row>
    <row r="4640" spans="1:5" x14ac:dyDescent="0.25">
      <c r="A4640">
        <v>49500076</v>
      </c>
      <c r="B4640" t="s">
        <v>7544</v>
      </c>
      <c r="C4640" t="s">
        <v>7544</v>
      </c>
      <c r="D4640" t="s">
        <v>7544</v>
      </c>
      <c r="E4640" t="s">
        <v>7544</v>
      </c>
    </row>
    <row r="4641" spans="1:5" x14ac:dyDescent="0.25">
      <c r="A4641">
        <v>49500077</v>
      </c>
      <c r="B4641" t="s">
        <v>7545</v>
      </c>
      <c r="C4641" t="s">
        <v>7546</v>
      </c>
      <c r="D4641" t="s">
        <v>7546</v>
      </c>
      <c r="E4641" t="s">
        <v>7545</v>
      </c>
    </row>
    <row r="4642" spans="1:5" x14ac:dyDescent="0.25">
      <c r="A4642">
        <v>49500078</v>
      </c>
      <c r="B4642" t="s">
        <v>7547</v>
      </c>
      <c r="C4642" t="s">
        <v>7547</v>
      </c>
      <c r="D4642" t="s">
        <v>7547</v>
      </c>
      <c r="E4642" t="s">
        <v>7547</v>
      </c>
    </row>
    <row r="4643" spans="1:5" x14ac:dyDescent="0.25">
      <c r="A4643">
        <v>49500079</v>
      </c>
      <c r="B4643" t="s">
        <v>7548</v>
      </c>
      <c r="C4643" t="s">
        <v>7549</v>
      </c>
      <c r="D4643" t="s">
        <v>7549</v>
      </c>
      <c r="E4643" t="s">
        <v>7548</v>
      </c>
    </row>
    <row r="4644" spans="1:5" x14ac:dyDescent="0.25">
      <c r="A4644">
        <v>49500080</v>
      </c>
      <c r="B4644" t="s">
        <v>7550</v>
      </c>
      <c r="C4644" t="s">
        <v>7550</v>
      </c>
      <c r="D4644" t="s">
        <v>7550</v>
      </c>
      <c r="E4644" t="s">
        <v>7550</v>
      </c>
    </row>
    <row r="4645" spans="1:5" x14ac:dyDescent="0.25">
      <c r="A4645">
        <v>49500081</v>
      </c>
      <c r="B4645" t="s">
        <v>7551</v>
      </c>
      <c r="C4645" t="s">
        <v>7551</v>
      </c>
      <c r="D4645" t="s">
        <v>7551</v>
      </c>
      <c r="E4645" t="s">
        <v>7551</v>
      </c>
    </row>
    <row r="4646" spans="1:5" x14ac:dyDescent="0.25">
      <c r="A4646">
        <v>49500082</v>
      </c>
      <c r="B4646" t="s">
        <v>7552</v>
      </c>
      <c r="C4646" t="s">
        <v>7552</v>
      </c>
      <c r="D4646" t="s">
        <v>7552</v>
      </c>
      <c r="E4646" t="s">
        <v>7552</v>
      </c>
    </row>
    <row r="4647" spans="1:5" x14ac:dyDescent="0.25">
      <c r="A4647">
        <v>49500083</v>
      </c>
      <c r="B4647" t="s">
        <v>7553</v>
      </c>
      <c r="C4647" t="s">
        <v>7554</v>
      </c>
      <c r="D4647" t="s">
        <v>7554</v>
      </c>
      <c r="E4647" t="s">
        <v>7553</v>
      </c>
    </row>
    <row r="4648" spans="1:5" x14ac:dyDescent="0.25">
      <c r="A4648">
        <v>49500084</v>
      </c>
      <c r="B4648" t="s">
        <v>101</v>
      </c>
      <c r="C4648" t="s">
        <v>101</v>
      </c>
      <c r="D4648" t="s">
        <v>101</v>
      </c>
      <c r="E4648" t="s">
        <v>101</v>
      </c>
    </row>
    <row r="4649" spans="1:5" x14ac:dyDescent="0.25">
      <c r="A4649">
        <v>49500085</v>
      </c>
      <c r="B4649" t="s">
        <v>7541</v>
      </c>
      <c r="C4649" t="s">
        <v>7541</v>
      </c>
      <c r="D4649" t="s">
        <v>7541</v>
      </c>
      <c r="E4649" t="s">
        <v>7541</v>
      </c>
    </row>
    <row r="4650" spans="1:5" x14ac:dyDescent="0.25">
      <c r="A4650">
        <v>49500086</v>
      </c>
      <c r="B4650" t="s">
        <v>7542</v>
      </c>
      <c r="C4650" t="s">
        <v>7542</v>
      </c>
      <c r="D4650" t="s">
        <v>7542</v>
      </c>
      <c r="E4650" t="s">
        <v>7542</v>
      </c>
    </row>
    <row r="4651" spans="1:5" x14ac:dyDescent="0.25">
      <c r="A4651">
        <v>49500087</v>
      </c>
      <c r="B4651" t="s">
        <v>7555</v>
      </c>
      <c r="C4651" t="s">
        <v>7555</v>
      </c>
      <c r="D4651" t="s">
        <v>7555</v>
      </c>
      <c r="E4651" t="s">
        <v>7555</v>
      </c>
    </row>
    <row r="4652" spans="1:5" x14ac:dyDescent="0.25">
      <c r="A4652">
        <v>49500088</v>
      </c>
      <c r="B4652" t="s">
        <v>70</v>
      </c>
      <c r="C4652" t="s">
        <v>70</v>
      </c>
      <c r="D4652" t="s">
        <v>70</v>
      </c>
      <c r="E4652" t="s">
        <v>70</v>
      </c>
    </row>
    <row r="4653" spans="1:5" x14ac:dyDescent="0.25">
      <c r="A4653">
        <v>49500089</v>
      </c>
      <c r="B4653" t="s">
        <v>94</v>
      </c>
      <c r="C4653" t="s">
        <v>94</v>
      </c>
      <c r="D4653" t="s">
        <v>94</v>
      </c>
      <c r="E4653" t="s">
        <v>94</v>
      </c>
    </row>
    <row r="4654" spans="1:5" x14ac:dyDescent="0.25">
      <c r="A4654">
        <v>49500090</v>
      </c>
      <c r="B4654" t="s">
        <v>104</v>
      </c>
      <c r="C4654" t="s">
        <v>104</v>
      </c>
      <c r="D4654" t="s">
        <v>104</v>
      </c>
      <c r="E4654" t="s">
        <v>104</v>
      </c>
    </row>
    <row r="4655" spans="1:5" x14ac:dyDescent="0.25">
      <c r="A4655">
        <v>49500091</v>
      </c>
      <c r="B4655" t="s">
        <v>92</v>
      </c>
      <c r="C4655" t="s">
        <v>92</v>
      </c>
      <c r="D4655" t="s">
        <v>92</v>
      </c>
      <c r="E4655" t="s">
        <v>92</v>
      </c>
    </row>
    <row r="4656" spans="1:5" x14ac:dyDescent="0.25">
      <c r="A4656">
        <v>49500092</v>
      </c>
      <c r="B4656" t="s">
        <v>90</v>
      </c>
      <c r="C4656" t="s">
        <v>90</v>
      </c>
      <c r="D4656" t="s">
        <v>90</v>
      </c>
      <c r="E4656" t="s">
        <v>90</v>
      </c>
    </row>
    <row r="4657" spans="1:5" x14ac:dyDescent="0.25">
      <c r="A4657">
        <v>49500093</v>
      </c>
      <c r="B4657" t="s">
        <v>7556</v>
      </c>
      <c r="C4657" t="s">
        <v>7556</v>
      </c>
      <c r="D4657" t="s">
        <v>7556</v>
      </c>
      <c r="E4657" t="s">
        <v>7556</v>
      </c>
    </row>
    <row r="4658" spans="1:5" x14ac:dyDescent="0.25">
      <c r="A4658">
        <v>49500094</v>
      </c>
      <c r="B4658" t="s">
        <v>7557</v>
      </c>
      <c r="C4658" t="s">
        <v>7557</v>
      </c>
      <c r="D4658" t="s">
        <v>7557</v>
      </c>
      <c r="E4658" t="s">
        <v>7557</v>
      </c>
    </row>
    <row r="4659" spans="1:5" x14ac:dyDescent="0.25">
      <c r="A4659">
        <v>49500095</v>
      </c>
      <c r="B4659" t="s">
        <v>7558</v>
      </c>
      <c r="C4659" t="s">
        <v>7558</v>
      </c>
      <c r="D4659" t="s">
        <v>7558</v>
      </c>
      <c r="E4659" t="s">
        <v>7558</v>
      </c>
    </row>
    <row r="4660" spans="1:5" x14ac:dyDescent="0.25">
      <c r="A4660">
        <v>49500096</v>
      </c>
      <c r="B4660" t="s">
        <v>7559</v>
      </c>
      <c r="C4660" t="s">
        <v>7559</v>
      </c>
      <c r="D4660" t="s">
        <v>7559</v>
      </c>
      <c r="E4660" t="s">
        <v>7559</v>
      </c>
    </row>
    <row r="4661" spans="1:5" x14ac:dyDescent="0.25">
      <c r="A4661">
        <v>49500097</v>
      </c>
      <c r="B4661" t="s">
        <v>7560</v>
      </c>
      <c r="C4661" t="s">
        <v>7560</v>
      </c>
      <c r="D4661" t="s">
        <v>7560</v>
      </c>
      <c r="E4661" t="s">
        <v>7560</v>
      </c>
    </row>
    <row r="4662" spans="1:5" x14ac:dyDescent="0.25">
      <c r="A4662">
        <v>49500098</v>
      </c>
      <c r="B4662" t="s">
        <v>7561</v>
      </c>
      <c r="C4662" t="s">
        <v>7561</v>
      </c>
      <c r="D4662" t="s">
        <v>7561</v>
      </c>
      <c r="E4662" t="s">
        <v>7561</v>
      </c>
    </row>
    <row r="4663" spans="1:5" x14ac:dyDescent="0.25">
      <c r="A4663">
        <v>49500099</v>
      </c>
      <c r="B4663" t="s">
        <v>7523</v>
      </c>
      <c r="C4663" t="s">
        <v>7523</v>
      </c>
      <c r="D4663" t="s">
        <v>7523</v>
      </c>
      <c r="E4663" t="s">
        <v>7523</v>
      </c>
    </row>
    <row r="4664" spans="1:5" x14ac:dyDescent="0.25">
      <c r="A4664">
        <v>49500100</v>
      </c>
      <c r="B4664" t="s">
        <v>7562</v>
      </c>
      <c r="C4664" t="s">
        <v>7562</v>
      </c>
      <c r="D4664" t="s">
        <v>7562</v>
      </c>
      <c r="E4664" t="s">
        <v>7562</v>
      </c>
    </row>
    <row r="4665" spans="1:5" x14ac:dyDescent="0.25">
      <c r="A4665">
        <v>49500101</v>
      </c>
      <c r="B4665" t="s">
        <v>7563</v>
      </c>
      <c r="C4665" t="s">
        <v>7563</v>
      </c>
      <c r="D4665" t="s">
        <v>7563</v>
      </c>
      <c r="E4665" t="s">
        <v>7563</v>
      </c>
    </row>
    <row r="4666" spans="1:5" x14ac:dyDescent="0.25">
      <c r="A4666">
        <v>49500102</v>
      </c>
      <c r="B4666" t="s">
        <v>7564</v>
      </c>
      <c r="C4666" t="s">
        <v>7564</v>
      </c>
      <c r="D4666" t="s">
        <v>7564</v>
      </c>
      <c r="E4666" t="s">
        <v>7564</v>
      </c>
    </row>
    <row r="4667" spans="1:5" x14ac:dyDescent="0.25">
      <c r="A4667">
        <v>49500103</v>
      </c>
      <c r="B4667" t="s">
        <v>7565</v>
      </c>
      <c r="C4667" t="s">
        <v>109</v>
      </c>
      <c r="D4667" t="s">
        <v>109</v>
      </c>
      <c r="E4667" t="s">
        <v>7565</v>
      </c>
    </row>
    <row r="4668" spans="1:5" x14ac:dyDescent="0.25">
      <c r="A4668">
        <v>49500104</v>
      </c>
      <c r="B4668" t="s">
        <v>7566</v>
      </c>
      <c r="C4668" t="s">
        <v>7567</v>
      </c>
      <c r="D4668" t="s">
        <v>7567</v>
      </c>
      <c r="E4668" t="s">
        <v>7566</v>
      </c>
    </row>
    <row r="4669" spans="1:5" x14ac:dyDescent="0.25">
      <c r="A4669">
        <v>49500105</v>
      </c>
      <c r="B4669" t="s">
        <v>7568</v>
      </c>
      <c r="C4669" t="s">
        <v>7569</v>
      </c>
      <c r="D4669" t="s">
        <v>7569</v>
      </c>
      <c r="E4669" t="s">
        <v>7568</v>
      </c>
    </row>
    <row r="4670" spans="1:5" x14ac:dyDescent="0.25">
      <c r="A4670">
        <v>49500106</v>
      </c>
      <c r="B4670" t="s">
        <v>7570</v>
      </c>
      <c r="C4670" t="s">
        <v>7571</v>
      </c>
      <c r="D4670" t="s">
        <v>7571</v>
      </c>
      <c r="E4670" t="s">
        <v>7570</v>
      </c>
    </row>
    <row r="4671" spans="1:5" x14ac:dyDescent="0.25">
      <c r="A4671">
        <v>49500107</v>
      </c>
      <c r="B4671" t="s">
        <v>7572</v>
      </c>
      <c r="C4671" t="s">
        <v>7573</v>
      </c>
      <c r="D4671" t="s">
        <v>7573</v>
      </c>
      <c r="E4671" t="s">
        <v>7572</v>
      </c>
    </row>
    <row r="4672" spans="1:5" x14ac:dyDescent="0.25">
      <c r="A4672">
        <v>49500108</v>
      </c>
      <c r="B4672" t="s">
        <v>7574</v>
      </c>
      <c r="C4672" t="s">
        <v>7575</v>
      </c>
      <c r="D4672" t="s">
        <v>7575</v>
      </c>
      <c r="E4672" t="s">
        <v>7574</v>
      </c>
    </row>
    <row r="4673" spans="1:5" x14ac:dyDescent="0.25">
      <c r="A4673">
        <v>49500109</v>
      </c>
      <c r="B4673" t="s">
        <v>7576</v>
      </c>
      <c r="C4673" t="s">
        <v>7577</v>
      </c>
      <c r="D4673" t="s">
        <v>7577</v>
      </c>
      <c r="E4673" t="s">
        <v>7576</v>
      </c>
    </row>
    <row r="4674" spans="1:5" x14ac:dyDescent="0.25">
      <c r="A4674">
        <v>49500110</v>
      </c>
      <c r="B4674" t="s">
        <v>7578</v>
      </c>
      <c r="C4674" t="s">
        <v>7579</v>
      </c>
      <c r="D4674" t="s">
        <v>7579</v>
      </c>
      <c r="E4674" t="s">
        <v>7578</v>
      </c>
    </row>
    <row r="4675" spans="1:5" x14ac:dyDescent="0.25">
      <c r="A4675">
        <v>49500111</v>
      </c>
      <c r="B4675" t="s">
        <v>7580</v>
      </c>
      <c r="C4675" t="s">
        <v>7581</v>
      </c>
      <c r="D4675" t="s">
        <v>7581</v>
      </c>
      <c r="E4675" t="s">
        <v>7580</v>
      </c>
    </row>
    <row r="4676" spans="1:5" x14ac:dyDescent="0.25">
      <c r="A4676">
        <v>49500112</v>
      </c>
      <c r="B4676" t="s">
        <v>7582</v>
      </c>
      <c r="C4676" t="s">
        <v>7583</v>
      </c>
      <c r="D4676" t="s">
        <v>7583</v>
      </c>
      <c r="E4676" t="s">
        <v>7582</v>
      </c>
    </row>
    <row r="4677" spans="1:5" x14ac:dyDescent="0.25">
      <c r="A4677">
        <v>49500113</v>
      </c>
      <c r="B4677" t="s">
        <v>7584</v>
      </c>
      <c r="C4677" t="s">
        <v>7585</v>
      </c>
      <c r="D4677" t="s">
        <v>7585</v>
      </c>
      <c r="E4677" t="s">
        <v>7584</v>
      </c>
    </row>
    <row r="4678" spans="1:5" x14ac:dyDescent="0.25">
      <c r="A4678">
        <v>49500114</v>
      </c>
      <c r="B4678" t="s">
        <v>7586</v>
      </c>
      <c r="C4678" t="s">
        <v>109</v>
      </c>
      <c r="D4678" t="s">
        <v>109</v>
      </c>
      <c r="E4678" t="s">
        <v>7586</v>
      </c>
    </row>
    <row r="4679" spans="1:5" x14ac:dyDescent="0.25">
      <c r="A4679">
        <v>49500115</v>
      </c>
      <c r="B4679" t="s">
        <v>7587</v>
      </c>
      <c r="C4679" t="s">
        <v>7588</v>
      </c>
      <c r="D4679" t="s">
        <v>7588</v>
      </c>
      <c r="E4679" t="s">
        <v>7587</v>
      </c>
    </row>
    <row r="4680" spans="1:5" x14ac:dyDescent="0.25">
      <c r="A4680">
        <v>49500116</v>
      </c>
      <c r="B4680" t="s">
        <v>7589</v>
      </c>
      <c r="C4680" t="s">
        <v>7590</v>
      </c>
      <c r="D4680" t="s">
        <v>7590</v>
      </c>
      <c r="E4680" t="s">
        <v>7589</v>
      </c>
    </row>
    <row r="4681" spans="1:5" x14ac:dyDescent="0.25">
      <c r="A4681">
        <v>49500117</v>
      </c>
      <c r="B4681" t="s">
        <v>7591</v>
      </c>
      <c r="C4681" t="s">
        <v>7592</v>
      </c>
      <c r="D4681" t="s">
        <v>7592</v>
      </c>
      <c r="E4681" t="s">
        <v>7591</v>
      </c>
    </row>
    <row r="4682" spans="1:5" x14ac:dyDescent="0.25">
      <c r="A4682">
        <v>49500118</v>
      </c>
      <c r="B4682" t="s">
        <v>7593</v>
      </c>
      <c r="C4682" t="s">
        <v>7594</v>
      </c>
      <c r="D4682" t="s">
        <v>7594</v>
      </c>
      <c r="E4682" t="s">
        <v>7593</v>
      </c>
    </row>
    <row r="4683" spans="1:5" x14ac:dyDescent="0.25">
      <c r="A4683">
        <v>49500119</v>
      </c>
      <c r="B4683" t="s">
        <v>7595</v>
      </c>
      <c r="C4683" t="s">
        <v>7596</v>
      </c>
      <c r="D4683" t="s">
        <v>7596</v>
      </c>
      <c r="E4683" t="s">
        <v>7595</v>
      </c>
    </row>
    <row r="4684" spans="1:5" x14ac:dyDescent="0.25">
      <c r="A4684">
        <v>49500120</v>
      </c>
      <c r="B4684" t="s">
        <v>7597</v>
      </c>
      <c r="C4684" t="s">
        <v>7598</v>
      </c>
      <c r="D4684" t="s">
        <v>7598</v>
      </c>
      <c r="E4684" t="s">
        <v>7597</v>
      </c>
    </row>
    <row r="4685" spans="1:5" x14ac:dyDescent="0.25">
      <c r="A4685">
        <v>49500121</v>
      </c>
      <c r="B4685" t="s">
        <v>7599</v>
      </c>
      <c r="C4685" t="s">
        <v>7600</v>
      </c>
      <c r="D4685" t="s">
        <v>7600</v>
      </c>
      <c r="E4685" t="s">
        <v>7599</v>
      </c>
    </row>
    <row r="4686" spans="1:5" x14ac:dyDescent="0.25">
      <c r="A4686">
        <v>49500122</v>
      </c>
      <c r="B4686" t="s">
        <v>7601</v>
      </c>
      <c r="C4686" t="s">
        <v>7602</v>
      </c>
      <c r="D4686" t="s">
        <v>7602</v>
      </c>
      <c r="E4686" t="s">
        <v>7601</v>
      </c>
    </row>
    <row r="4687" spans="1:5" x14ac:dyDescent="0.25">
      <c r="A4687">
        <v>49500123</v>
      </c>
      <c r="B4687" t="s">
        <v>7603</v>
      </c>
      <c r="C4687" t="s">
        <v>7604</v>
      </c>
      <c r="D4687" t="s">
        <v>7604</v>
      </c>
      <c r="E4687" t="s">
        <v>7603</v>
      </c>
    </row>
    <row r="4688" spans="1:5" x14ac:dyDescent="0.25">
      <c r="A4688">
        <v>49500124</v>
      </c>
      <c r="B4688" t="s">
        <v>7605</v>
      </c>
      <c r="C4688" t="s">
        <v>7606</v>
      </c>
      <c r="D4688" t="s">
        <v>7606</v>
      </c>
      <c r="E4688" t="s">
        <v>7605</v>
      </c>
    </row>
    <row r="4689" spans="1:5" x14ac:dyDescent="0.25">
      <c r="A4689">
        <v>49500125</v>
      </c>
      <c r="B4689" t="s">
        <v>7607</v>
      </c>
      <c r="C4689" t="s">
        <v>7608</v>
      </c>
      <c r="D4689" t="s">
        <v>7608</v>
      </c>
      <c r="E4689" t="s">
        <v>7607</v>
      </c>
    </row>
    <row r="4690" spans="1:5" x14ac:dyDescent="0.25">
      <c r="A4690">
        <v>49500126</v>
      </c>
      <c r="B4690" t="s">
        <v>7607</v>
      </c>
      <c r="C4690" t="s">
        <v>454</v>
      </c>
      <c r="D4690" t="s">
        <v>454</v>
      </c>
      <c r="E4690" t="s">
        <v>7607</v>
      </c>
    </row>
    <row r="4691" spans="1:5" x14ac:dyDescent="0.25">
      <c r="A4691">
        <v>49500127</v>
      </c>
      <c r="B4691" t="s">
        <v>7609</v>
      </c>
      <c r="C4691" t="s">
        <v>7610</v>
      </c>
      <c r="D4691" t="s">
        <v>7610</v>
      </c>
      <c r="E4691" t="s">
        <v>7609</v>
      </c>
    </row>
    <row r="4692" spans="1:5" x14ac:dyDescent="0.25">
      <c r="A4692">
        <v>49500128</v>
      </c>
      <c r="B4692" t="s">
        <v>7611</v>
      </c>
      <c r="C4692" t="s">
        <v>7612</v>
      </c>
      <c r="D4692" t="s">
        <v>7612</v>
      </c>
      <c r="E4692" t="s">
        <v>7611</v>
      </c>
    </row>
    <row r="4693" spans="1:5" x14ac:dyDescent="0.25">
      <c r="A4693">
        <v>49500129</v>
      </c>
      <c r="B4693" t="s">
        <v>7613</v>
      </c>
      <c r="C4693" t="s">
        <v>7613</v>
      </c>
      <c r="D4693" t="s">
        <v>7613</v>
      </c>
      <c r="E4693" t="s">
        <v>7613</v>
      </c>
    </row>
    <row r="4694" spans="1:5" x14ac:dyDescent="0.25">
      <c r="A4694">
        <v>49500130</v>
      </c>
      <c r="B4694" t="s">
        <v>7614</v>
      </c>
      <c r="C4694" t="s">
        <v>7615</v>
      </c>
      <c r="D4694" t="s">
        <v>7615</v>
      </c>
      <c r="E4694" t="s">
        <v>7614</v>
      </c>
    </row>
    <row r="4695" spans="1:5" x14ac:dyDescent="0.25">
      <c r="A4695">
        <v>49500131</v>
      </c>
      <c r="B4695" t="s">
        <v>7616</v>
      </c>
      <c r="C4695" t="s">
        <v>7617</v>
      </c>
      <c r="D4695" t="s">
        <v>7617</v>
      </c>
      <c r="E4695" t="s">
        <v>7616</v>
      </c>
    </row>
    <row r="4696" spans="1:5" x14ac:dyDescent="0.25">
      <c r="A4696">
        <v>49500132</v>
      </c>
      <c r="B4696" t="s">
        <v>7618</v>
      </c>
      <c r="C4696" t="s">
        <v>7619</v>
      </c>
      <c r="D4696" t="s">
        <v>7619</v>
      </c>
      <c r="E4696" t="s">
        <v>7618</v>
      </c>
    </row>
    <row r="4697" spans="1:5" x14ac:dyDescent="0.25">
      <c r="A4697">
        <v>49500133</v>
      </c>
      <c r="B4697" t="s">
        <v>7620</v>
      </c>
      <c r="C4697" t="s">
        <v>7620</v>
      </c>
      <c r="D4697" t="s">
        <v>7620</v>
      </c>
      <c r="E4697" t="s">
        <v>7620</v>
      </c>
    </row>
    <row r="4698" spans="1:5" x14ac:dyDescent="0.25">
      <c r="A4698">
        <v>49500134</v>
      </c>
      <c r="B4698" t="s">
        <v>7621</v>
      </c>
      <c r="C4698" t="s">
        <v>7621</v>
      </c>
      <c r="D4698" t="s">
        <v>7621</v>
      </c>
      <c r="E4698" t="s">
        <v>7621</v>
      </c>
    </row>
    <row r="4699" spans="1:5" x14ac:dyDescent="0.25">
      <c r="A4699">
        <v>49500135</v>
      </c>
      <c r="B4699" t="s">
        <v>759</v>
      </c>
      <c r="C4699" t="s">
        <v>759</v>
      </c>
      <c r="D4699" t="s">
        <v>759</v>
      </c>
      <c r="E4699" t="s">
        <v>759</v>
      </c>
    </row>
    <row r="4700" spans="1:5" x14ac:dyDescent="0.25">
      <c r="A4700">
        <v>49500136</v>
      </c>
      <c r="B4700" t="s">
        <v>7622</v>
      </c>
      <c r="C4700" t="s">
        <v>7622</v>
      </c>
      <c r="D4700" t="s">
        <v>7622</v>
      </c>
      <c r="E4700" t="s">
        <v>7622</v>
      </c>
    </row>
    <row r="4701" spans="1:5" x14ac:dyDescent="0.25">
      <c r="A4701">
        <v>49500137</v>
      </c>
      <c r="B4701" t="s">
        <v>7623</v>
      </c>
      <c r="C4701" t="s">
        <v>7624</v>
      </c>
      <c r="D4701" t="s">
        <v>7624</v>
      </c>
      <c r="E4701" t="s">
        <v>7623</v>
      </c>
    </row>
    <row r="4702" spans="1:5" x14ac:dyDescent="0.25">
      <c r="A4702">
        <v>49500138</v>
      </c>
      <c r="B4702" t="s">
        <v>7519</v>
      </c>
      <c r="C4702" t="s">
        <v>7625</v>
      </c>
      <c r="D4702" t="s">
        <v>7625</v>
      </c>
      <c r="E4702" t="s">
        <v>7519</v>
      </c>
    </row>
    <row r="4703" spans="1:5" x14ac:dyDescent="0.25">
      <c r="A4703">
        <v>49500139</v>
      </c>
      <c r="B4703" t="s">
        <v>7519</v>
      </c>
      <c r="C4703" t="s">
        <v>7626</v>
      </c>
      <c r="D4703" t="s">
        <v>7626</v>
      </c>
      <c r="E4703" t="s">
        <v>7519</v>
      </c>
    </row>
    <row r="4704" spans="1:5" x14ac:dyDescent="0.25">
      <c r="A4704">
        <v>49500140</v>
      </c>
      <c r="B4704" t="s">
        <v>7521</v>
      </c>
      <c r="C4704" t="s">
        <v>7627</v>
      </c>
      <c r="D4704" t="s">
        <v>7627</v>
      </c>
      <c r="E4704" t="s">
        <v>7521</v>
      </c>
    </row>
    <row r="4705" spans="1:5" x14ac:dyDescent="0.25">
      <c r="A4705">
        <v>49500141</v>
      </c>
      <c r="B4705" t="s">
        <v>375</v>
      </c>
      <c r="C4705" t="s">
        <v>7628</v>
      </c>
      <c r="D4705" t="s">
        <v>7628</v>
      </c>
      <c r="E4705" t="s">
        <v>375</v>
      </c>
    </row>
    <row r="4706" spans="1:5" x14ac:dyDescent="0.25">
      <c r="A4706">
        <v>49500142</v>
      </c>
      <c r="B4706" t="s">
        <v>7545</v>
      </c>
      <c r="C4706" t="s">
        <v>7545</v>
      </c>
      <c r="D4706" t="s">
        <v>7545</v>
      </c>
      <c r="E4706" t="s">
        <v>7545</v>
      </c>
    </row>
    <row r="4707" spans="1:5" x14ac:dyDescent="0.25">
      <c r="A4707">
        <v>49500143</v>
      </c>
      <c r="B4707" t="s">
        <v>7551</v>
      </c>
      <c r="C4707" t="s">
        <v>74</v>
      </c>
      <c r="D4707" t="s">
        <v>74</v>
      </c>
      <c r="E4707" t="s">
        <v>7551</v>
      </c>
    </row>
    <row r="4708" spans="1:5" x14ac:dyDescent="0.25">
      <c r="A4708">
        <v>49500144</v>
      </c>
      <c r="B4708" t="s">
        <v>7552</v>
      </c>
      <c r="C4708" t="s">
        <v>476</v>
      </c>
      <c r="D4708" t="s">
        <v>476</v>
      </c>
      <c r="E4708" t="s">
        <v>7552</v>
      </c>
    </row>
    <row r="4709" spans="1:5" x14ac:dyDescent="0.25">
      <c r="A4709">
        <v>49500145</v>
      </c>
      <c r="B4709" t="s">
        <v>7553</v>
      </c>
      <c r="C4709" t="s">
        <v>7629</v>
      </c>
      <c r="D4709" t="s">
        <v>7629</v>
      </c>
      <c r="E4709" t="s">
        <v>7553</v>
      </c>
    </row>
    <row r="4710" spans="1:5" x14ac:dyDescent="0.25">
      <c r="A4710">
        <v>49500146</v>
      </c>
      <c r="B4710" t="s">
        <v>7542</v>
      </c>
      <c r="C4710" t="s">
        <v>7630</v>
      </c>
      <c r="D4710" t="s">
        <v>7630</v>
      </c>
      <c r="E4710" t="s">
        <v>7542</v>
      </c>
    </row>
    <row r="4711" spans="1:5" x14ac:dyDescent="0.25">
      <c r="A4711">
        <v>49500147</v>
      </c>
      <c r="B4711" t="s">
        <v>90</v>
      </c>
      <c r="C4711" t="s">
        <v>90</v>
      </c>
      <c r="D4711" t="s">
        <v>90</v>
      </c>
      <c r="E4711" t="s">
        <v>90</v>
      </c>
    </row>
    <row r="4712" spans="1:5" x14ac:dyDescent="0.25">
      <c r="A4712">
        <v>49500148</v>
      </c>
      <c r="B4712" t="s">
        <v>7631</v>
      </c>
      <c r="C4712" t="s">
        <v>7631</v>
      </c>
      <c r="D4712" t="s">
        <v>7631</v>
      </c>
      <c r="E4712" t="s">
        <v>7631</v>
      </c>
    </row>
    <row r="4713" spans="1:5" x14ac:dyDescent="0.25">
      <c r="A4713">
        <v>49500149</v>
      </c>
      <c r="B4713" t="s">
        <v>99</v>
      </c>
      <c r="C4713" t="s">
        <v>99</v>
      </c>
      <c r="D4713" t="s">
        <v>99</v>
      </c>
      <c r="E4713" t="s">
        <v>99</v>
      </c>
    </row>
    <row r="4714" spans="1:5" x14ac:dyDescent="0.25">
      <c r="A4714">
        <v>49500150</v>
      </c>
      <c r="B4714" t="s">
        <v>7632</v>
      </c>
      <c r="C4714" t="s">
        <v>7632</v>
      </c>
      <c r="D4714" t="s">
        <v>7632</v>
      </c>
      <c r="E4714" t="s">
        <v>7632</v>
      </c>
    </row>
    <row r="4715" spans="1:5" x14ac:dyDescent="0.25">
      <c r="A4715">
        <v>49500151</v>
      </c>
      <c r="B4715" t="s">
        <v>7633</v>
      </c>
      <c r="C4715" t="s">
        <v>7633</v>
      </c>
      <c r="D4715" t="s">
        <v>7633</v>
      </c>
      <c r="E4715" t="s">
        <v>7633</v>
      </c>
    </row>
    <row r="4716" spans="1:5" x14ac:dyDescent="0.25">
      <c r="A4716">
        <v>49500152</v>
      </c>
      <c r="B4716" t="s">
        <v>7634</v>
      </c>
      <c r="C4716" t="s">
        <v>7634</v>
      </c>
      <c r="D4716" t="s">
        <v>7634</v>
      </c>
      <c r="E4716" t="s">
        <v>7634</v>
      </c>
    </row>
    <row r="4717" spans="1:5" x14ac:dyDescent="0.25">
      <c r="A4717">
        <v>49500153</v>
      </c>
      <c r="B4717" t="s">
        <v>7635</v>
      </c>
      <c r="C4717" t="s">
        <v>7635</v>
      </c>
      <c r="D4717" t="s">
        <v>7635</v>
      </c>
      <c r="E4717" t="s">
        <v>7635</v>
      </c>
    </row>
    <row r="4718" spans="1:5" x14ac:dyDescent="0.25">
      <c r="A4718">
        <v>49500154</v>
      </c>
      <c r="B4718" t="s">
        <v>7636</v>
      </c>
      <c r="C4718" t="s">
        <v>469</v>
      </c>
      <c r="D4718" t="s">
        <v>469</v>
      </c>
      <c r="E4718" t="s">
        <v>7636</v>
      </c>
    </row>
    <row r="4719" spans="1:5" x14ac:dyDescent="0.25">
      <c r="A4719">
        <v>49500155</v>
      </c>
      <c r="B4719" t="s">
        <v>7637</v>
      </c>
      <c r="C4719" t="s">
        <v>7638</v>
      </c>
      <c r="D4719" t="s">
        <v>7638</v>
      </c>
      <c r="E4719" t="s">
        <v>7637</v>
      </c>
    </row>
    <row r="4720" spans="1:5" x14ac:dyDescent="0.25">
      <c r="A4720">
        <v>49500156</v>
      </c>
      <c r="B4720" t="s">
        <v>7639</v>
      </c>
      <c r="C4720" t="s">
        <v>7639</v>
      </c>
      <c r="D4720" t="s">
        <v>7639</v>
      </c>
      <c r="E4720" t="s">
        <v>7639</v>
      </c>
    </row>
    <row r="4721" spans="1:5" x14ac:dyDescent="0.25">
      <c r="A4721">
        <v>49500157</v>
      </c>
      <c r="B4721" t="s">
        <v>7640</v>
      </c>
      <c r="C4721" t="s">
        <v>7640</v>
      </c>
      <c r="D4721" t="s">
        <v>7640</v>
      </c>
      <c r="E4721" t="s">
        <v>7640</v>
      </c>
    </row>
    <row r="4722" spans="1:5" x14ac:dyDescent="0.25">
      <c r="A4722">
        <v>49500158</v>
      </c>
      <c r="B4722" t="s">
        <v>7641</v>
      </c>
      <c r="C4722" t="s">
        <v>7641</v>
      </c>
      <c r="D4722" t="s">
        <v>7641</v>
      </c>
      <c r="E4722" t="s">
        <v>7641</v>
      </c>
    </row>
    <row r="4723" spans="1:5" x14ac:dyDescent="0.25">
      <c r="A4723">
        <v>49500159</v>
      </c>
      <c r="B4723" t="s">
        <v>7636</v>
      </c>
      <c r="C4723" t="s">
        <v>469</v>
      </c>
      <c r="D4723" t="s">
        <v>469</v>
      </c>
      <c r="E4723" t="s">
        <v>7636</v>
      </c>
    </row>
    <row r="4724" spans="1:5" x14ac:dyDescent="0.25">
      <c r="A4724">
        <v>49500160</v>
      </c>
      <c r="B4724" t="s">
        <v>7642</v>
      </c>
      <c r="C4724" t="s">
        <v>7642</v>
      </c>
      <c r="D4724" t="s">
        <v>7642</v>
      </c>
      <c r="E4724" t="s">
        <v>7642</v>
      </c>
    </row>
    <row r="4725" spans="1:5" x14ac:dyDescent="0.25">
      <c r="A4725">
        <v>49500161</v>
      </c>
      <c r="B4725" t="s">
        <v>7640</v>
      </c>
      <c r="C4725" t="s">
        <v>7640</v>
      </c>
      <c r="D4725" t="s">
        <v>7640</v>
      </c>
      <c r="E4725" t="s">
        <v>7640</v>
      </c>
    </row>
    <row r="4726" spans="1:5" x14ac:dyDescent="0.25">
      <c r="A4726">
        <v>49500162</v>
      </c>
      <c r="B4726" t="s">
        <v>7643</v>
      </c>
      <c r="C4726" t="s">
        <v>3919</v>
      </c>
      <c r="D4726" t="s">
        <v>3919</v>
      </c>
      <c r="E4726" t="s">
        <v>7643</v>
      </c>
    </row>
    <row r="4727" spans="1:5" x14ac:dyDescent="0.25">
      <c r="A4727">
        <v>49500163</v>
      </c>
      <c r="B4727" t="s">
        <v>7644</v>
      </c>
      <c r="C4727" t="s">
        <v>3586</v>
      </c>
      <c r="D4727" t="s">
        <v>3586</v>
      </c>
      <c r="E4727" t="s">
        <v>7644</v>
      </c>
    </row>
    <row r="4728" spans="1:5" x14ac:dyDescent="0.25">
      <c r="A4728">
        <v>49500164</v>
      </c>
      <c r="B4728" t="s">
        <v>7645</v>
      </c>
      <c r="C4728" t="s">
        <v>7646</v>
      </c>
      <c r="D4728" t="s">
        <v>7646</v>
      </c>
      <c r="E4728" t="s">
        <v>7645</v>
      </c>
    </row>
    <row r="4729" spans="1:5" x14ac:dyDescent="0.25">
      <c r="A4729">
        <v>49500165</v>
      </c>
      <c r="B4729" t="s">
        <v>7647</v>
      </c>
      <c r="C4729" t="s">
        <v>3905</v>
      </c>
      <c r="D4729" t="s">
        <v>3905</v>
      </c>
      <c r="E4729" t="s">
        <v>7647</v>
      </c>
    </row>
    <row r="4730" spans="1:5" x14ac:dyDescent="0.25">
      <c r="A4730">
        <v>49500166</v>
      </c>
      <c r="B4730" t="s">
        <v>7648</v>
      </c>
      <c r="C4730" t="s">
        <v>380</v>
      </c>
      <c r="D4730" t="s">
        <v>380</v>
      </c>
      <c r="E4730" t="s">
        <v>7648</v>
      </c>
    </row>
    <row r="4731" spans="1:5" x14ac:dyDescent="0.25">
      <c r="A4731">
        <v>49500167</v>
      </c>
      <c r="B4731" t="s">
        <v>7649</v>
      </c>
      <c r="C4731" t="s">
        <v>7650</v>
      </c>
      <c r="D4731" t="s">
        <v>7650</v>
      </c>
      <c r="E4731" t="s">
        <v>7649</v>
      </c>
    </row>
    <row r="4732" spans="1:5" x14ac:dyDescent="0.25">
      <c r="A4732">
        <v>49500168</v>
      </c>
      <c r="B4732" t="s">
        <v>7651</v>
      </c>
      <c r="C4732" t="s">
        <v>7651</v>
      </c>
      <c r="D4732" t="s">
        <v>7651</v>
      </c>
      <c r="E4732" t="s">
        <v>7651</v>
      </c>
    </row>
    <row r="4733" spans="1:5" x14ac:dyDescent="0.25">
      <c r="A4733">
        <v>49500169</v>
      </c>
      <c r="B4733" t="s">
        <v>7652</v>
      </c>
      <c r="C4733" t="s">
        <v>7653</v>
      </c>
      <c r="D4733" t="s">
        <v>7653</v>
      </c>
      <c r="E4733" t="s">
        <v>7652</v>
      </c>
    </row>
    <row r="4734" spans="1:5" x14ac:dyDescent="0.25">
      <c r="A4734">
        <v>49500170</v>
      </c>
      <c r="B4734" t="s">
        <v>7548</v>
      </c>
      <c r="C4734" t="s">
        <v>7549</v>
      </c>
      <c r="D4734" t="s">
        <v>7549</v>
      </c>
      <c r="E4734" t="s">
        <v>7548</v>
      </c>
    </row>
    <row r="4735" spans="1:5" x14ac:dyDescent="0.25">
      <c r="A4735">
        <v>49500171</v>
      </c>
      <c r="B4735" t="s">
        <v>7654</v>
      </c>
      <c r="C4735" t="s">
        <v>489</v>
      </c>
      <c r="D4735" t="s">
        <v>489</v>
      </c>
      <c r="E4735" t="s">
        <v>7654</v>
      </c>
    </row>
    <row r="4736" spans="1:5" x14ac:dyDescent="0.25">
      <c r="A4736">
        <v>49500172</v>
      </c>
      <c r="B4736" t="s">
        <v>7655</v>
      </c>
      <c r="C4736" t="s">
        <v>7655</v>
      </c>
      <c r="D4736" t="s">
        <v>7655</v>
      </c>
      <c r="E4736" t="s">
        <v>7655</v>
      </c>
    </row>
    <row r="4737" spans="1:5" x14ac:dyDescent="0.25">
      <c r="A4737">
        <v>49500173</v>
      </c>
      <c r="B4737" t="s">
        <v>382</v>
      </c>
      <c r="C4737" t="s">
        <v>382</v>
      </c>
      <c r="D4737" t="s">
        <v>382</v>
      </c>
      <c r="E4737" t="s">
        <v>382</v>
      </c>
    </row>
    <row r="4738" spans="1:5" x14ac:dyDescent="0.25">
      <c r="A4738">
        <v>49500174</v>
      </c>
      <c r="B4738" t="s">
        <v>156</v>
      </c>
      <c r="C4738" t="s">
        <v>156</v>
      </c>
      <c r="D4738" t="s">
        <v>156</v>
      </c>
      <c r="E4738" t="s">
        <v>156</v>
      </c>
    </row>
    <row r="4739" spans="1:5" x14ac:dyDescent="0.25">
      <c r="A4739">
        <v>49500175</v>
      </c>
      <c r="B4739" t="s">
        <v>7656</v>
      </c>
      <c r="C4739" t="s">
        <v>7656</v>
      </c>
      <c r="D4739" t="s">
        <v>7656</v>
      </c>
      <c r="E4739" t="s">
        <v>7656</v>
      </c>
    </row>
    <row r="4740" spans="1:5" x14ac:dyDescent="0.25">
      <c r="A4740">
        <v>49500176</v>
      </c>
      <c r="B4740" t="s">
        <v>7657</v>
      </c>
      <c r="C4740" t="s">
        <v>7658</v>
      </c>
      <c r="D4740" t="s">
        <v>7658</v>
      </c>
      <c r="E4740" t="s">
        <v>7657</v>
      </c>
    </row>
    <row r="4741" spans="1:5" x14ac:dyDescent="0.25">
      <c r="A4741">
        <v>49500177</v>
      </c>
      <c r="B4741" t="s">
        <v>7659</v>
      </c>
      <c r="C4741" t="s">
        <v>7660</v>
      </c>
      <c r="D4741" t="s">
        <v>7660</v>
      </c>
      <c r="E4741" t="s">
        <v>7659</v>
      </c>
    </row>
    <row r="4742" spans="1:5" x14ac:dyDescent="0.25">
      <c r="A4742">
        <v>49500178</v>
      </c>
      <c r="B4742" t="s">
        <v>7661</v>
      </c>
      <c r="C4742" t="s">
        <v>7662</v>
      </c>
      <c r="D4742" t="s">
        <v>7662</v>
      </c>
      <c r="E4742" t="s">
        <v>7661</v>
      </c>
    </row>
    <row r="4743" spans="1:5" x14ac:dyDescent="0.25">
      <c r="A4743">
        <v>49500179</v>
      </c>
      <c r="B4743" t="s">
        <v>7663</v>
      </c>
      <c r="C4743" t="s">
        <v>7664</v>
      </c>
      <c r="D4743" t="s">
        <v>7664</v>
      </c>
      <c r="E4743" t="s">
        <v>7663</v>
      </c>
    </row>
    <row r="4744" spans="1:5" x14ac:dyDescent="0.25">
      <c r="A4744">
        <v>49500180</v>
      </c>
      <c r="B4744" t="s">
        <v>7665</v>
      </c>
      <c r="C4744" t="s">
        <v>7665</v>
      </c>
      <c r="D4744" t="s">
        <v>7665</v>
      </c>
      <c r="E4744" t="s">
        <v>7665</v>
      </c>
    </row>
    <row r="4745" spans="1:5" x14ac:dyDescent="0.25">
      <c r="A4745">
        <v>49500181</v>
      </c>
      <c r="B4745" t="s">
        <v>7666</v>
      </c>
      <c r="C4745" t="s">
        <v>7667</v>
      </c>
      <c r="D4745" t="s">
        <v>7667</v>
      </c>
      <c r="E4745" t="s">
        <v>7666</v>
      </c>
    </row>
    <row r="4746" spans="1:5" x14ac:dyDescent="0.25">
      <c r="A4746">
        <v>49500182</v>
      </c>
      <c r="B4746" t="s">
        <v>7668</v>
      </c>
      <c r="C4746" t="s">
        <v>7669</v>
      </c>
      <c r="D4746" t="s">
        <v>7669</v>
      </c>
      <c r="E4746" t="s">
        <v>7668</v>
      </c>
    </row>
    <row r="4747" spans="1:5" x14ac:dyDescent="0.25">
      <c r="A4747">
        <v>49500183</v>
      </c>
      <c r="B4747" t="s">
        <v>7670</v>
      </c>
      <c r="C4747" t="s">
        <v>7671</v>
      </c>
      <c r="D4747" t="s">
        <v>7671</v>
      </c>
      <c r="E4747" t="s">
        <v>7670</v>
      </c>
    </row>
    <row r="4748" spans="1:5" x14ac:dyDescent="0.25">
      <c r="A4748">
        <v>49500184</v>
      </c>
      <c r="B4748" t="s">
        <v>7672</v>
      </c>
      <c r="C4748" t="s">
        <v>7672</v>
      </c>
      <c r="D4748" t="s">
        <v>7672</v>
      </c>
      <c r="E4748" t="s">
        <v>7672</v>
      </c>
    </row>
    <row r="4749" spans="1:5" x14ac:dyDescent="0.25">
      <c r="A4749">
        <v>49500185</v>
      </c>
      <c r="B4749" t="s">
        <v>7673</v>
      </c>
      <c r="C4749" t="s">
        <v>399</v>
      </c>
      <c r="D4749" t="s">
        <v>399</v>
      </c>
      <c r="E4749" t="s">
        <v>7673</v>
      </c>
    </row>
    <row r="4750" spans="1:5" x14ac:dyDescent="0.25">
      <c r="A4750">
        <v>49500186</v>
      </c>
      <c r="B4750" t="s">
        <v>7674</v>
      </c>
      <c r="C4750" t="s">
        <v>7675</v>
      </c>
      <c r="D4750" t="s">
        <v>7675</v>
      </c>
      <c r="E4750" t="s">
        <v>7674</v>
      </c>
    </row>
    <row r="4751" spans="1:5" x14ac:dyDescent="0.25">
      <c r="A4751">
        <v>49500187</v>
      </c>
      <c r="B4751" t="s">
        <v>7676</v>
      </c>
      <c r="C4751" t="s">
        <v>7677</v>
      </c>
      <c r="D4751" t="s">
        <v>7677</v>
      </c>
      <c r="E4751" t="s">
        <v>7676</v>
      </c>
    </row>
    <row r="4752" spans="1:5" x14ac:dyDescent="0.25">
      <c r="A4752">
        <v>49500188</v>
      </c>
      <c r="B4752" t="s">
        <v>711</v>
      </c>
      <c r="C4752" t="s">
        <v>395</v>
      </c>
      <c r="D4752" t="s">
        <v>395</v>
      </c>
      <c r="E4752" t="s">
        <v>711</v>
      </c>
    </row>
    <row r="4753" spans="1:5" x14ac:dyDescent="0.25">
      <c r="A4753">
        <v>49500189</v>
      </c>
      <c r="B4753" t="s">
        <v>7678</v>
      </c>
      <c r="C4753" t="s">
        <v>517</v>
      </c>
      <c r="D4753" t="s">
        <v>517</v>
      </c>
      <c r="E4753" t="s">
        <v>7678</v>
      </c>
    </row>
    <row r="4754" spans="1:5" x14ac:dyDescent="0.25">
      <c r="A4754">
        <v>49500190</v>
      </c>
      <c r="B4754" t="s">
        <v>146</v>
      </c>
      <c r="C4754" t="s">
        <v>146</v>
      </c>
      <c r="D4754" t="s">
        <v>146</v>
      </c>
      <c r="E4754" t="s">
        <v>146</v>
      </c>
    </row>
    <row r="4755" spans="1:5" x14ac:dyDescent="0.25">
      <c r="A4755">
        <v>49500191</v>
      </c>
      <c r="B4755" t="s">
        <v>7679</v>
      </c>
      <c r="C4755" t="s">
        <v>7679</v>
      </c>
      <c r="D4755" t="s">
        <v>7679</v>
      </c>
      <c r="E4755" t="s">
        <v>7679</v>
      </c>
    </row>
    <row r="4756" spans="1:5" x14ac:dyDescent="0.25">
      <c r="A4756">
        <v>49500192</v>
      </c>
      <c r="B4756" t="s">
        <v>503</v>
      </c>
      <c r="C4756" t="s">
        <v>503</v>
      </c>
      <c r="D4756" t="s">
        <v>503</v>
      </c>
      <c r="E4756" t="s">
        <v>503</v>
      </c>
    </row>
    <row r="4757" spans="1:5" x14ac:dyDescent="0.25">
      <c r="A4757">
        <v>49500193</v>
      </c>
      <c r="B4757" t="s">
        <v>7680</v>
      </c>
      <c r="C4757" t="s">
        <v>7680</v>
      </c>
      <c r="D4757" t="s">
        <v>7680</v>
      </c>
      <c r="E4757" t="s">
        <v>7680</v>
      </c>
    </row>
    <row r="4758" spans="1:5" x14ac:dyDescent="0.25">
      <c r="A4758">
        <v>49500194</v>
      </c>
      <c r="B4758" t="s">
        <v>139</v>
      </c>
      <c r="C4758" t="s">
        <v>139</v>
      </c>
      <c r="D4758" t="s">
        <v>139</v>
      </c>
      <c r="E4758" t="s">
        <v>139</v>
      </c>
    </row>
    <row r="4759" spans="1:5" x14ac:dyDescent="0.25">
      <c r="A4759">
        <v>49500195</v>
      </c>
      <c r="B4759" t="s">
        <v>7681</v>
      </c>
      <c r="C4759" t="s">
        <v>7681</v>
      </c>
      <c r="D4759" t="s">
        <v>7681</v>
      </c>
      <c r="E4759" t="s">
        <v>7681</v>
      </c>
    </row>
    <row r="4760" spans="1:5" x14ac:dyDescent="0.25">
      <c r="A4760">
        <v>49500196</v>
      </c>
      <c r="B4760" t="s">
        <v>140</v>
      </c>
      <c r="C4760" t="s">
        <v>140</v>
      </c>
      <c r="D4760" t="s">
        <v>140</v>
      </c>
      <c r="E4760" t="s">
        <v>140</v>
      </c>
    </row>
    <row r="4761" spans="1:5" x14ac:dyDescent="0.25">
      <c r="A4761">
        <v>49500197</v>
      </c>
      <c r="B4761" t="s">
        <v>7682</v>
      </c>
      <c r="C4761" t="s">
        <v>7682</v>
      </c>
      <c r="D4761" t="s">
        <v>7682</v>
      </c>
      <c r="E4761" t="s">
        <v>7682</v>
      </c>
    </row>
    <row r="4762" spans="1:5" x14ac:dyDescent="0.25">
      <c r="A4762">
        <v>49500198</v>
      </c>
      <c r="B4762" t="s">
        <v>7683</v>
      </c>
      <c r="C4762" t="s">
        <v>7683</v>
      </c>
      <c r="D4762" t="s">
        <v>7683</v>
      </c>
      <c r="E4762" t="s">
        <v>7683</v>
      </c>
    </row>
    <row r="4763" spans="1:5" x14ac:dyDescent="0.25">
      <c r="A4763">
        <v>49500199</v>
      </c>
      <c r="B4763" t="s">
        <v>7684</v>
      </c>
      <c r="C4763" t="s">
        <v>7684</v>
      </c>
      <c r="D4763" t="s">
        <v>7684</v>
      </c>
      <c r="E4763" t="s">
        <v>7684</v>
      </c>
    </row>
    <row r="4764" spans="1:5" x14ac:dyDescent="0.25">
      <c r="A4764">
        <v>49500200</v>
      </c>
      <c r="B4764" t="s">
        <v>7685</v>
      </c>
      <c r="C4764" t="s">
        <v>7685</v>
      </c>
      <c r="D4764" t="s">
        <v>7685</v>
      </c>
      <c r="E4764" t="s">
        <v>7685</v>
      </c>
    </row>
    <row r="4765" spans="1:5" x14ac:dyDescent="0.25">
      <c r="A4765">
        <v>49500201</v>
      </c>
      <c r="B4765" t="s">
        <v>7686</v>
      </c>
      <c r="C4765" t="s">
        <v>7686</v>
      </c>
      <c r="D4765" t="s">
        <v>7686</v>
      </c>
      <c r="E4765" t="s">
        <v>7686</v>
      </c>
    </row>
    <row r="4766" spans="1:5" x14ac:dyDescent="0.25">
      <c r="A4766">
        <v>49500202</v>
      </c>
      <c r="B4766" t="s">
        <v>7687</v>
      </c>
      <c r="C4766" t="s">
        <v>7687</v>
      </c>
      <c r="D4766" t="s">
        <v>7687</v>
      </c>
      <c r="E4766" t="s">
        <v>7687</v>
      </c>
    </row>
    <row r="4767" spans="1:5" x14ac:dyDescent="0.25">
      <c r="A4767">
        <v>49500203</v>
      </c>
      <c r="B4767" t="s">
        <v>7688</v>
      </c>
      <c r="C4767" t="s">
        <v>7688</v>
      </c>
      <c r="D4767" t="s">
        <v>7688</v>
      </c>
      <c r="E4767" t="s">
        <v>7688</v>
      </c>
    </row>
    <row r="4768" spans="1:5" x14ac:dyDescent="0.25">
      <c r="A4768">
        <v>49500204</v>
      </c>
      <c r="B4768" t="s">
        <v>95</v>
      </c>
      <c r="C4768" t="s">
        <v>95</v>
      </c>
      <c r="D4768" t="s">
        <v>95</v>
      </c>
      <c r="E4768" t="s">
        <v>95</v>
      </c>
    </row>
    <row r="4769" spans="1:5" x14ac:dyDescent="0.25">
      <c r="A4769">
        <v>49500205</v>
      </c>
      <c r="B4769" t="s">
        <v>75</v>
      </c>
      <c r="C4769" t="s">
        <v>75</v>
      </c>
      <c r="D4769" t="s">
        <v>75</v>
      </c>
      <c r="E4769" t="s">
        <v>75</v>
      </c>
    </row>
    <row r="4770" spans="1:5" x14ac:dyDescent="0.25">
      <c r="A4770">
        <v>49500206</v>
      </c>
      <c r="B4770" t="s">
        <v>7689</v>
      </c>
      <c r="C4770" t="s">
        <v>7690</v>
      </c>
      <c r="D4770" t="s">
        <v>7690</v>
      </c>
      <c r="E4770" t="s">
        <v>7689</v>
      </c>
    </row>
    <row r="4771" spans="1:5" x14ac:dyDescent="0.25">
      <c r="A4771">
        <v>49500207</v>
      </c>
      <c r="B4771" t="s">
        <v>7691</v>
      </c>
      <c r="C4771" t="s">
        <v>7692</v>
      </c>
      <c r="D4771" t="s">
        <v>7692</v>
      </c>
      <c r="E4771" t="s">
        <v>7691</v>
      </c>
    </row>
    <row r="4772" spans="1:5" x14ac:dyDescent="0.25">
      <c r="A4772">
        <v>49500208</v>
      </c>
      <c r="B4772" t="s">
        <v>7505</v>
      </c>
      <c r="C4772" t="s">
        <v>7693</v>
      </c>
      <c r="D4772" t="s">
        <v>7693</v>
      </c>
      <c r="E4772" t="s">
        <v>7505</v>
      </c>
    </row>
    <row r="4773" spans="1:5" x14ac:dyDescent="0.25">
      <c r="A4773">
        <v>49500210</v>
      </c>
      <c r="B4773" t="s">
        <v>7694</v>
      </c>
      <c r="C4773" t="s">
        <v>7695</v>
      </c>
      <c r="D4773" t="s">
        <v>7695</v>
      </c>
      <c r="E4773" t="s">
        <v>7694</v>
      </c>
    </row>
    <row r="4774" spans="1:5" x14ac:dyDescent="0.25">
      <c r="A4774">
        <v>49500211</v>
      </c>
      <c r="B4774" t="s">
        <v>7496</v>
      </c>
      <c r="C4774" t="s">
        <v>7696</v>
      </c>
      <c r="D4774" t="s">
        <v>7696</v>
      </c>
      <c r="E4774" t="s">
        <v>7496</v>
      </c>
    </row>
    <row r="4775" spans="1:5" x14ac:dyDescent="0.25">
      <c r="A4775">
        <v>49500212</v>
      </c>
      <c r="B4775" t="s">
        <v>7697</v>
      </c>
      <c r="C4775" t="s">
        <v>7698</v>
      </c>
      <c r="D4775" t="s">
        <v>7698</v>
      </c>
      <c r="E4775" t="s">
        <v>7697</v>
      </c>
    </row>
    <row r="4776" spans="1:5" x14ac:dyDescent="0.25">
      <c r="A4776">
        <v>49500213</v>
      </c>
      <c r="B4776" t="s">
        <v>712</v>
      </c>
      <c r="C4776" t="s">
        <v>396</v>
      </c>
      <c r="D4776" t="s">
        <v>396</v>
      </c>
      <c r="E4776" t="s">
        <v>712</v>
      </c>
    </row>
    <row r="4777" spans="1:5" x14ac:dyDescent="0.25">
      <c r="A4777">
        <v>49500214</v>
      </c>
      <c r="B4777" t="s">
        <v>713</v>
      </c>
      <c r="C4777" t="s">
        <v>398</v>
      </c>
      <c r="D4777" t="s">
        <v>398</v>
      </c>
      <c r="E4777" t="s">
        <v>713</v>
      </c>
    </row>
    <row r="4778" spans="1:5" x14ac:dyDescent="0.25">
      <c r="A4778">
        <v>49500215</v>
      </c>
      <c r="B4778" t="s">
        <v>714</v>
      </c>
      <c r="C4778" t="s">
        <v>393</v>
      </c>
      <c r="D4778" t="s">
        <v>393</v>
      </c>
      <c r="E4778" t="s">
        <v>714</v>
      </c>
    </row>
    <row r="4779" spans="1:5" x14ac:dyDescent="0.25">
      <c r="A4779">
        <v>49500216</v>
      </c>
      <c r="B4779" t="s">
        <v>715</v>
      </c>
      <c r="C4779" t="s">
        <v>397</v>
      </c>
      <c r="D4779" t="s">
        <v>397</v>
      </c>
      <c r="E4779" t="s">
        <v>715</v>
      </c>
    </row>
    <row r="4780" spans="1:5" x14ac:dyDescent="0.25">
      <c r="A4780">
        <v>49500217</v>
      </c>
      <c r="B4780" t="s">
        <v>716</v>
      </c>
      <c r="C4780" t="s">
        <v>7699</v>
      </c>
      <c r="D4780" t="s">
        <v>7699</v>
      </c>
      <c r="E4780" t="s">
        <v>716</v>
      </c>
    </row>
    <row r="4781" spans="1:5" x14ac:dyDescent="0.25">
      <c r="A4781">
        <v>49500218</v>
      </c>
      <c r="B4781" t="s">
        <v>717</v>
      </c>
      <c r="C4781" t="s">
        <v>394</v>
      </c>
      <c r="D4781" t="s">
        <v>394</v>
      </c>
      <c r="E4781" t="s">
        <v>717</v>
      </c>
    </row>
    <row r="4782" spans="1:5" x14ac:dyDescent="0.25">
      <c r="A4782">
        <v>49500219</v>
      </c>
      <c r="B4782" t="s">
        <v>7700</v>
      </c>
      <c r="C4782" t="s">
        <v>7700</v>
      </c>
      <c r="D4782" t="s">
        <v>7700</v>
      </c>
      <c r="E4782" t="s">
        <v>7700</v>
      </c>
    </row>
    <row r="4783" spans="1:5" x14ac:dyDescent="0.25">
      <c r="A4783">
        <v>49500220</v>
      </c>
      <c r="B4783" t="s">
        <v>7701</v>
      </c>
      <c r="C4783" t="s">
        <v>7700</v>
      </c>
      <c r="D4783" t="s">
        <v>7700</v>
      </c>
      <c r="E4783" t="s">
        <v>7701</v>
      </c>
    </row>
    <row r="4784" spans="1:5" x14ac:dyDescent="0.25">
      <c r="A4784">
        <v>49500221</v>
      </c>
      <c r="B4784" t="s">
        <v>145</v>
      </c>
      <c r="C4784" t="s">
        <v>145</v>
      </c>
      <c r="D4784" t="s">
        <v>145</v>
      </c>
      <c r="E4784" t="s">
        <v>145</v>
      </c>
    </row>
    <row r="4785" spans="1:5" x14ac:dyDescent="0.25">
      <c r="A4785">
        <v>49500222</v>
      </c>
      <c r="B4785" t="s">
        <v>761</v>
      </c>
      <c r="C4785" t="s">
        <v>761</v>
      </c>
      <c r="D4785" t="s">
        <v>761</v>
      </c>
      <c r="E4785" t="s">
        <v>761</v>
      </c>
    </row>
    <row r="4786" spans="1:5" x14ac:dyDescent="0.25">
      <c r="A4786">
        <v>49500223</v>
      </c>
      <c r="B4786" t="s">
        <v>7702</v>
      </c>
      <c r="C4786" t="s">
        <v>7702</v>
      </c>
      <c r="D4786" t="s">
        <v>7702</v>
      </c>
      <c r="E4786" t="s">
        <v>7702</v>
      </c>
    </row>
    <row r="4787" spans="1:5" x14ac:dyDescent="0.25">
      <c r="A4787">
        <v>49500224</v>
      </c>
      <c r="B4787" t="s">
        <v>7703</v>
      </c>
      <c r="C4787" t="s">
        <v>7703</v>
      </c>
      <c r="D4787" t="s">
        <v>7703</v>
      </c>
      <c r="E4787" t="s">
        <v>7703</v>
      </c>
    </row>
    <row r="4788" spans="1:5" x14ac:dyDescent="0.25">
      <c r="A4788">
        <v>49500225</v>
      </c>
      <c r="B4788" t="s">
        <v>7704</v>
      </c>
      <c r="C4788" t="s">
        <v>4003</v>
      </c>
      <c r="D4788" t="s">
        <v>4003</v>
      </c>
      <c r="E4788" t="s">
        <v>7704</v>
      </c>
    </row>
    <row r="4789" spans="1:5" x14ac:dyDescent="0.25">
      <c r="A4789">
        <v>49900001</v>
      </c>
      <c r="B4789" t="s">
        <v>118</v>
      </c>
      <c r="C4789" t="s">
        <v>118</v>
      </c>
      <c r="D4789" t="s">
        <v>118</v>
      </c>
      <c r="E4789" t="s">
        <v>118</v>
      </c>
    </row>
    <row r="4790" spans="1:5" x14ac:dyDescent="0.25">
      <c r="A4790">
        <v>49900002</v>
      </c>
      <c r="B4790" t="s">
        <v>89</v>
      </c>
      <c r="C4790" t="s">
        <v>89</v>
      </c>
      <c r="D4790" t="s">
        <v>89</v>
      </c>
      <c r="E4790" t="s">
        <v>89</v>
      </c>
    </row>
    <row r="4791" spans="1:5" x14ac:dyDescent="0.25">
      <c r="A4791">
        <v>50000001</v>
      </c>
      <c r="B4791" t="s">
        <v>7705</v>
      </c>
      <c r="C4791" t="s">
        <v>7706</v>
      </c>
      <c r="D4791" t="s">
        <v>7706</v>
      </c>
      <c r="E4791" t="s">
        <v>7705</v>
      </c>
    </row>
    <row r="4792" spans="1:5" x14ac:dyDescent="0.25">
      <c r="A4792">
        <v>50000003</v>
      </c>
      <c r="B4792" t="s">
        <v>7707</v>
      </c>
      <c r="C4792" t="s">
        <v>7708</v>
      </c>
      <c r="D4792" t="s">
        <v>7708</v>
      </c>
      <c r="E4792" t="s">
        <v>7707</v>
      </c>
    </row>
    <row r="4793" spans="1:5" x14ac:dyDescent="0.25">
      <c r="A4793">
        <v>50000004</v>
      </c>
      <c r="B4793" t="s">
        <v>4798</v>
      </c>
      <c r="C4793" t="s">
        <v>4798</v>
      </c>
      <c r="D4793" t="s">
        <v>4798</v>
      </c>
      <c r="E4793" t="s">
        <v>4798</v>
      </c>
    </row>
    <row r="4794" spans="1:5" x14ac:dyDescent="0.25">
      <c r="A4794">
        <v>50000005</v>
      </c>
      <c r="B4794" t="s">
        <v>7707</v>
      </c>
      <c r="C4794" t="s">
        <v>7709</v>
      </c>
      <c r="D4794" t="s">
        <v>7709</v>
      </c>
      <c r="E4794" t="s">
        <v>7707</v>
      </c>
    </row>
    <row r="4795" spans="1:5" x14ac:dyDescent="0.25">
      <c r="A4795">
        <v>50000006</v>
      </c>
      <c r="B4795" t="s">
        <v>4799</v>
      </c>
      <c r="C4795" t="s">
        <v>7710</v>
      </c>
      <c r="D4795" t="s">
        <v>7710</v>
      </c>
      <c r="E4795" t="s">
        <v>4799</v>
      </c>
    </row>
    <row r="4796" spans="1:5" x14ac:dyDescent="0.25">
      <c r="A4796">
        <v>50000007</v>
      </c>
      <c r="B4796" t="s">
        <v>4800</v>
      </c>
      <c r="C4796" t="s">
        <v>7711</v>
      </c>
      <c r="D4796" t="s">
        <v>7711</v>
      </c>
      <c r="E4796" t="s">
        <v>4800</v>
      </c>
    </row>
    <row r="4797" spans="1:5" x14ac:dyDescent="0.25">
      <c r="A4797">
        <v>50000009</v>
      </c>
      <c r="B4797" t="s">
        <v>4801</v>
      </c>
      <c r="C4797" t="s">
        <v>529</v>
      </c>
      <c r="D4797" t="s">
        <v>529</v>
      </c>
      <c r="E4797" t="s">
        <v>4801</v>
      </c>
    </row>
    <row r="4798" spans="1:5" x14ac:dyDescent="0.25">
      <c r="A4798">
        <v>50000010</v>
      </c>
      <c r="B4798" t="s">
        <v>4802</v>
      </c>
      <c r="C4798" t="s">
        <v>529</v>
      </c>
      <c r="D4798" t="s">
        <v>529</v>
      </c>
      <c r="E4798" t="s">
        <v>4802</v>
      </c>
    </row>
    <row r="4799" spans="1:5" x14ac:dyDescent="0.25">
      <c r="A4799">
        <v>50000011</v>
      </c>
      <c r="B4799" t="s">
        <v>4803</v>
      </c>
      <c r="C4799" t="s">
        <v>485</v>
      </c>
      <c r="D4799" t="s">
        <v>485</v>
      </c>
      <c r="E4799" t="s">
        <v>4803</v>
      </c>
    </row>
    <row r="4800" spans="1:5" x14ac:dyDescent="0.25">
      <c r="A4800">
        <v>50000014</v>
      </c>
      <c r="B4800" t="s">
        <v>4804</v>
      </c>
      <c r="C4800" t="s">
        <v>7712</v>
      </c>
      <c r="D4800" t="s">
        <v>7712</v>
      </c>
      <c r="E4800" t="s">
        <v>4804</v>
      </c>
    </row>
    <row r="4801" spans="1:5" x14ac:dyDescent="0.25">
      <c r="A4801">
        <v>50000016</v>
      </c>
      <c r="B4801" t="s">
        <v>7713</v>
      </c>
      <c r="C4801" t="s">
        <v>7714</v>
      </c>
      <c r="D4801" t="s">
        <v>7714</v>
      </c>
      <c r="E4801" t="s">
        <v>7713</v>
      </c>
    </row>
    <row r="4802" spans="1:5" x14ac:dyDescent="0.25">
      <c r="A4802">
        <v>50000017</v>
      </c>
      <c r="B4802" t="s">
        <v>7715</v>
      </c>
      <c r="C4802" t="s">
        <v>4909</v>
      </c>
      <c r="D4802" t="s">
        <v>4909</v>
      </c>
      <c r="E4802" t="s">
        <v>7715</v>
      </c>
    </row>
    <row r="4803" spans="1:5" x14ac:dyDescent="0.25">
      <c r="A4803">
        <v>50000018</v>
      </c>
      <c r="B4803" t="s">
        <v>4808</v>
      </c>
      <c r="C4803" t="s">
        <v>1196</v>
      </c>
      <c r="D4803" t="s">
        <v>1196</v>
      </c>
      <c r="E4803" t="s">
        <v>4808</v>
      </c>
    </row>
    <row r="4804" spans="1:5" x14ac:dyDescent="0.25">
      <c r="A4804">
        <v>50000019</v>
      </c>
      <c r="B4804" t="s">
        <v>7716</v>
      </c>
      <c r="C4804" t="s">
        <v>7717</v>
      </c>
      <c r="D4804" t="s">
        <v>7717</v>
      </c>
      <c r="E4804" t="s">
        <v>7716</v>
      </c>
    </row>
    <row r="4805" spans="1:5" x14ac:dyDescent="0.25">
      <c r="A4805">
        <v>50000020</v>
      </c>
      <c r="B4805" t="s">
        <v>4728</v>
      </c>
      <c r="C4805" t="s">
        <v>4729</v>
      </c>
      <c r="D4805" t="s">
        <v>4729</v>
      </c>
      <c r="E4805" t="s">
        <v>4728</v>
      </c>
    </row>
    <row r="4806" spans="1:5" x14ac:dyDescent="0.25">
      <c r="A4806">
        <v>50000021</v>
      </c>
      <c r="B4806" t="s">
        <v>7718</v>
      </c>
      <c r="C4806" t="s">
        <v>4909</v>
      </c>
      <c r="D4806" t="s">
        <v>4909</v>
      </c>
      <c r="E4806" t="s">
        <v>7718</v>
      </c>
    </row>
    <row r="4807" spans="1:5" x14ac:dyDescent="0.25">
      <c r="A4807">
        <v>50000022</v>
      </c>
      <c r="B4807" t="s">
        <v>4805</v>
      </c>
      <c r="C4807" t="s">
        <v>7719</v>
      </c>
      <c r="D4807" t="s">
        <v>7719</v>
      </c>
      <c r="E4807" t="s">
        <v>4805</v>
      </c>
    </row>
    <row r="4808" spans="1:5" x14ac:dyDescent="0.25">
      <c r="A4808">
        <v>50000024</v>
      </c>
      <c r="B4808" t="s">
        <v>4806</v>
      </c>
      <c r="C4808" t="s">
        <v>7719</v>
      </c>
      <c r="D4808" t="s">
        <v>7719</v>
      </c>
      <c r="E4808" t="s">
        <v>4806</v>
      </c>
    </row>
    <row r="4809" spans="1:5" x14ac:dyDescent="0.25">
      <c r="A4809">
        <v>50000026</v>
      </c>
      <c r="B4809" t="s">
        <v>7720</v>
      </c>
      <c r="C4809" t="s">
        <v>7721</v>
      </c>
      <c r="D4809" t="s">
        <v>7721</v>
      </c>
      <c r="E4809" t="s">
        <v>7720</v>
      </c>
    </row>
    <row r="4810" spans="1:5" x14ac:dyDescent="0.25">
      <c r="A4810">
        <v>50000027</v>
      </c>
      <c r="B4810" t="s">
        <v>4809</v>
      </c>
      <c r="C4810" t="s">
        <v>7722</v>
      </c>
      <c r="D4810" t="s">
        <v>7722</v>
      </c>
      <c r="E4810" t="s">
        <v>4809</v>
      </c>
    </row>
    <row r="4811" spans="1:5" x14ac:dyDescent="0.25">
      <c r="A4811">
        <v>50000028</v>
      </c>
      <c r="B4811" t="s">
        <v>7723</v>
      </c>
      <c r="C4811" t="s">
        <v>4756</v>
      </c>
      <c r="D4811" t="s">
        <v>4756</v>
      </c>
      <c r="E4811" t="s">
        <v>7723</v>
      </c>
    </row>
    <row r="4812" spans="1:5" x14ac:dyDescent="0.25">
      <c r="A4812">
        <v>50000029</v>
      </c>
      <c r="B4812" t="s">
        <v>4812</v>
      </c>
      <c r="C4812" t="s">
        <v>7724</v>
      </c>
      <c r="D4812" t="s">
        <v>7724</v>
      </c>
      <c r="E4812" t="s">
        <v>4812</v>
      </c>
    </row>
    <row r="4813" spans="1:5" x14ac:dyDescent="0.25">
      <c r="A4813">
        <v>50000030</v>
      </c>
      <c r="B4813" t="s">
        <v>4728</v>
      </c>
      <c r="C4813" t="s">
        <v>4729</v>
      </c>
      <c r="D4813" t="s">
        <v>4729</v>
      </c>
      <c r="E4813" t="s">
        <v>4728</v>
      </c>
    </row>
    <row r="4814" spans="1:5" x14ac:dyDescent="0.25">
      <c r="A4814">
        <v>50000031</v>
      </c>
      <c r="B4814" t="s">
        <v>4728</v>
      </c>
      <c r="C4814" t="s">
        <v>4729</v>
      </c>
      <c r="D4814" t="s">
        <v>4729</v>
      </c>
      <c r="E4814" t="s">
        <v>4728</v>
      </c>
    </row>
    <row r="4815" spans="1:5" x14ac:dyDescent="0.25">
      <c r="A4815">
        <v>50000032</v>
      </c>
      <c r="B4815" t="s">
        <v>4813</v>
      </c>
      <c r="C4815" t="s">
        <v>7725</v>
      </c>
      <c r="D4815" t="s">
        <v>7725</v>
      </c>
      <c r="E4815" t="s">
        <v>4813</v>
      </c>
    </row>
    <row r="4816" spans="1:5" x14ac:dyDescent="0.25">
      <c r="A4816">
        <v>50000033</v>
      </c>
      <c r="B4816" t="s">
        <v>4866</v>
      </c>
      <c r="C4816" t="s">
        <v>7726</v>
      </c>
      <c r="D4816" t="s">
        <v>7726</v>
      </c>
      <c r="E4816" t="s">
        <v>4866</v>
      </c>
    </row>
    <row r="4817" spans="1:5" x14ac:dyDescent="0.25">
      <c r="A4817">
        <v>50000035</v>
      </c>
      <c r="B4817" t="s">
        <v>4814</v>
      </c>
      <c r="C4817" t="s">
        <v>7727</v>
      </c>
      <c r="D4817" t="s">
        <v>7727</v>
      </c>
      <c r="E4817" t="s">
        <v>4814</v>
      </c>
    </row>
    <row r="4818" spans="1:5" x14ac:dyDescent="0.25">
      <c r="A4818">
        <v>50000036</v>
      </c>
      <c r="B4818" t="s">
        <v>4882</v>
      </c>
      <c r="C4818" t="s">
        <v>7728</v>
      </c>
      <c r="D4818" t="s">
        <v>7728</v>
      </c>
      <c r="E4818" t="s">
        <v>4882</v>
      </c>
    </row>
    <row r="4819" spans="1:5" x14ac:dyDescent="0.25">
      <c r="A4819">
        <v>50000037</v>
      </c>
      <c r="B4819" t="s">
        <v>4817</v>
      </c>
      <c r="C4819" t="s">
        <v>4818</v>
      </c>
      <c r="D4819" t="s">
        <v>4818</v>
      </c>
      <c r="E4819" t="s">
        <v>4817</v>
      </c>
    </row>
    <row r="4820" spans="1:5" x14ac:dyDescent="0.25">
      <c r="A4820">
        <v>50000038</v>
      </c>
      <c r="B4820" t="s">
        <v>7729</v>
      </c>
      <c r="C4820" t="s">
        <v>4861</v>
      </c>
      <c r="D4820" t="s">
        <v>4861</v>
      </c>
      <c r="E4820" t="s">
        <v>7729</v>
      </c>
    </row>
    <row r="4821" spans="1:5" x14ac:dyDescent="0.25">
      <c r="A4821">
        <v>50000040</v>
      </c>
      <c r="B4821" t="s">
        <v>4820</v>
      </c>
      <c r="C4821" t="s">
        <v>7730</v>
      </c>
      <c r="D4821" t="s">
        <v>7730</v>
      </c>
      <c r="E4821" t="s">
        <v>4820</v>
      </c>
    </row>
    <row r="4822" spans="1:5" x14ac:dyDescent="0.25">
      <c r="A4822">
        <v>50000041</v>
      </c>
      <c r="B4822" t="s">
        <v>4787</v>
      </c>
      <c r="C4822" t="s">
        <v>4788</v>
      </c>
      <c r="D4822" t="s">
        <v>4788</v>
      </c>
      <c r="E4822" t="s">
        <v>4787</v>
      </c>
    </row>
    <row r="4823" spans="1:5" x14ac:dyDescent="0.25">
      <c r="A4823">
        <v>50000042</v>
      </c>
      <c r="B4823" t="s">
        <v>4789</v>
      </c>
      <c r="C4823" t="s">
        <v>7731</v>
      </c>
      <c r="D4823" t="s">
        <v>7731</v>
      </c>
      <c r="E4823" t="s">
        <v>4789</v>
      </c>
    </row>
    <row r="4824" spans="1:5" x14ac:dyDescent="0.25">
      <c r="A4824">
        <v>50000043</v>
      </c>
      <c r="B4824" t="s">
        <v>4791</v>
      </c>
      <c r="C4824" t="s">
        <v>7730</v>
      </c>
      <c r="D4824" t="s">
        <v>7730</v>
      </c>
      <c r="E4824" t="s">
        <v>4791</v>
      </c>
    </row>
    <row r="4825" spans="1:5" x14ac:dyDescent="0.25">
      <c r="A4825">
        <v>50000044</v>
      </c>
      <c r="B4825" t="s">
        <v>4880</v>
      </c>
      <c r="C4825" t="s">
        <v>7731</v>
      </c>
      <c r="D4825" t="s">
        <v>7731</v>
      </c>
      <c r="E4825" t="s">
        <v>4880</v>
      </c>
    </row>
    <row r="4826" spans="1:5" x14ac:dyDescent="0.25">
      <c r="A4826">
        <v>50000046</v>
      </c>
      <c r="B4826" t="s">
        <v>4821</v>
      </c>
      <c r="C4826" t="s">
        <v>4788</v>
      </c>
      <c r="D4826" t="s">
        <v>4788</v>
      </c>
      <c r="E4826" t="s">
        <v>4821</v>
      </c>
    </row>
    <row r="4827" spans="1:5" x14ac:dyDescent="0.25">
      <c r="A4827">
        <v>50000048</v>
      </c>
      <c r="B4827" t="s">
        <v>4822</v>
      </c>
      <c r="C4827" t="s">
        <v>7732</v>
      </c>
      <c r="D4827" t="s">
        <v>7732</v>
      </c>
      <c r="E4827" t="s">
        <v>4822</v>
      </c>
    </row>
    <row r="4828" spans="1:5" x14ac:dyDescent="0.25">
      <c r="A4828">
        <v>50000050</v>
      </c>
      <c r="B4828" t="s">
        <v>7733</v>
      </c>
      <c r="C4828" t="s">
        <v>7734</v>
      </c>
      <c r="D4828" t="s">
        <v>7734</v>
      </c>
      <c r="E4828" t="s">
        <v>7733</v>
      </c>
    </row>
    <row r="4829" spans="1:5" x14ac:dyDescent="0.25">
      <c r="A4829">
        <v>50000051</v>
      </c>
      <c r="B4829" t="s">
        <v>7735</v>
      </c>
      <c r="C4829" t="s">
        <v>7736</v>
      </c>
      <c r="D4829" t="s">
        <v>7736</v>
      </c>
      <c r="E4829" t="s">
        <v>7735</v>
      </c>
    </row>
    <row r="4830" spans="1:5" x14ac:dyDescent="0.25">
      <c r="A4830">
        <v>50000052</v>
      </c>
      <c r="B4830" t="s">
        <v>7737</v>
      </c>
      <c r="C4830" t="s">
        <v>7738</v>
      </c>
      <c r="D4830" t="s">
        <v>7738</v>
      </c>
      <c r="E4830" t="s">
        <v>7737</v>
      </c>
    </row>
    <row r="4831" spans="1:5" x14ac:dyDescent="0.25">
      <c r="A4831">
        <v>50000053</v>
      </c>
      <c r="B4831" t="s">
        <v>7739</v>
      </c>
      <c r="C4831" t="s">
        <v>7740</v>
      </c>
      <c r="D4831" t="s">
        <v>7740</v>
      </c>
      <c r="E4831" t="s">
        <v>7739</v>
      </c>
    </row>
    <row r="4832" spans="1:5" x14ac:dyDescent="0.25">
      <c r="A4832">
        <v>50000054</v>
      </c>
      <c r="B4832" t="s">
        <v>7741</v>
      </c>
      <c r="C4832" t="s">
        <v>7742</v>
      </c>
      <c r="D4832" t="s">
        <v>7742</v>
      </c>
      <c r="E4832" t="s">
        <v>7741</v>
      </c>
    </row>
    <row r="4833" spans="1:5" x14ac:dyDescent="0.25">
      <c r="A4833">
        <v>50000055</v>
      </c>
      <c r="B4833" t="s">
        <v>7743</v>
      </c>
      <c r="C4833" t="s">
        <v>7744</v>
      </c>
      <c r="D4833" t="s">
        <v>7744</v>
      </c>
      <c r="E4833" t="s">
        <v>7743</v>
      </c>
    </row>
    <row r="4834" spans="1:5" x14ac:dyDescent="0.25">
      <c r="A4834">
        <v>50000056</v>
      </c>
      <c r="B4834" t="s">
        <v>7745</v>
      </c>
      <c r="C4834" t="s">
        <v>7736</v>
      </c>
      <c r="D4834" t="s">
        <v>7736</v>
      </c>
      <c r="E4834" t="s">
        <v>7745</v>
      </c>
    </row>
    <row r="4835" spans="1:5" x14ac:dyDescent="0.25">
      <c r="A4835">
        <v>50000057</v>
      </c>
      <c r="B4835" t="s">
        <v>7739</v>
      </c>
      <c r="C4835" t="s">
        <v>7746</v>
      </c>
      <c r="D4835" t="s">
        <v>7746</v>
      </c>
      <c r="E4835" t="s">
        <v>7739</v>
      </c>
    </row>
    <row r="4836" spans="1:5" x14ac:dyDescent="0.25">
      <c r="A4836">
        <v>50000058</v>
      </c>
      <c r="B4836" t="s">
        <v>7747</v>
      </c>
      <c r="C4836" t="s">
        <v>7748</v>
      </c>
      <c r="D4836" t="s">
        <v>7748</v>
      </c>
      <c r="E4836" t="s">
        <v>7747</v>
      </c>
    </row>
    <row r="4837" spans="1:5" x14ac:dyDescent="0.25">
      <c r="A4837">
        <v>50000060</v>
      </c>
      <c r="B4837" t="s">
        <v>7739</v>
      </c>
      <c r="C4837" t="s">
        <v>7738</v>
      </c>
      <c r="D4837" t="s">
        <v>7738</v>
      </c>
      <c r="E4837" t="s">
        <v>7739</v>
      </c>
    </row>
    <row r="4838" spans="1:5" x14ac:dyDescent="0.25">
      <c r="A4838">
        <v>50000062</v>
      </c>
      <c r="B4838" t="s">
        <v>7749</v>
      </c>
      <c r="C4838" t="s">
        <v>7746</v>
      </c>
      <c r="D4838" t="s">
        <v>7746</v>
      </c>
      <c r="E4838" t="s">
        <v>7749</v>
      </c>
    </row>
    <row r="4839" spans="1:5" x14ac:dyDescent="0.25">
      <c r="A4839">
        <v>50000063</v>
      </c>
      <c r="B4839" t="s">
        <v>7750</v>
      </c>
      <c r="C4839" t="s">
        <v>7751</v>
      </c>
      <c r="D4839" t="s">
        <v>7751</v>
      </c>
      <c r="E4839" t="s">
        <v>7750</v>
      </c>
    </row>
    <row r="4840" spans="1:5" x14ac:dyDescent="0.25">
      <c r="A4840">
        <v>50000064</v>
      </c>
      <c r="B4840" t="s">
        <v>7752</v>
      </c>
      <c r="C4840" t="s">
        <v>7753</v>
      </c>
      <c r="D4840" t="s">
        <v>7753</v>
      </c>
      <c r="E4840" t="s">
        <v>7752</v>
      </c>
    </row>
    <row r="4841" spans="1:5" x14ac:dyDescent="0.25">
      <c r="A4841">
        <v>50000065</v>
      </c>
      <c r="B4841" t="s">
        <v>7754</v>
      </c>
      <c r="C4841" t="s">
        <v>7755</v>
      </c>
      <c r="D4841" t="s">
        <v>7755</v>
      </c>
      <c r="E4841" t="s">
        <v>7754</v>
      </c>
    </row>
    <row r="4842" spans="1:5" x14ac:dyDescent="0.25">
      <c r="A4842">
        <v>50000066</v>
      </c>
      <c r="B4842" t="s">
        <v>4124</v>
      </c>
      <c r="C4842" t="s">
        <v>7756</v>
      </c>
      <c r="D4842" t="s">
        <v>7756</v>
      </c>
      <c r="E4842" t="s">
        <v>4124</v>
      </c>
    </row>
    <row r="4843" spans="1:5" x14ac:dyDescent="0.25">
      <c r="A4843">
        <v>50000068</v>
      </c>
      <c r="B4843" t="s">
        <v>7757</v>
      </c>
      <c r="C4843" t="s">
        <v>7758</v>
      </c>
      <c r="D4843" t="s">
        <v>7758</v>
      </c>
      <c r="E4843" t="s">
        <v>7757</v>
      </c>
    </row>
    <row r="4844" spans="1:5" x14ac:dyDescent="0.25">
      <c r="A4844">
        <v>50000069</v>
      </c>
      <c r="B4844" t="s">
        <v>7759</v>
      </c>
      <c r="C4844" t="s">
        <v>7758</v>
      </c>
      <c r="D4844" t="s">
        <v>7758</v>
      </c>
      <c r="E4844" t="s">
        <v>7759</v>
      </c>
    </row>
    <row r="4845" spans="1:5" x14ac:dyDescent="0.25">
      <c r="A4845">
        <v>50000070</v>
      </c>
      <c r="B4845" t="s">
        <v>7760</v>
      </c>
      <c r="C4845" t="s">
        <v>4756</v>
      </c>
      <c r="D4845" t="s">
        <v>4756</v>
      </c>
      <c r="E4845" t="s">
        <v>7760</v>
      </c>
    </row>
    <row r="4846" spans="1:5" x14ac:dyDescent="0.25">
      <c r="A4846">
        <v>50000071</v>
      </c>
      <c r="B4846" t="s">
        <v>7761</v>
      </c>
      <c r="C4846" t="s">
        <v>4756</v>
      </c>
      <c r="D4846" t="s">
        <v>4756</v>
      </c>
      <c r="E4846" t="s">
        <v>7761</v>
      </c>
    </row>
    <row r="4847" spans="1:5" x14ac:dyDescent="0.25">
      <c r="A4847">
        <v>50000072</v>
      </c>
      <c r="B4847" t="s">
        <v>7762</v>
      </c>
      <c r="C4847" t="s">
        <v>7755</v>
      </c>
      <c r="D4847" t="s">
        <v>7755</v>
      </c>
      <c r="E4847" t="s">
        <v>7762</v>
      </c>
    </row>
    <row r="4848" spans="1:5" x14ac:dyDescent="0.25">
      <c r="A4848">
        <v>50000074</v>
      </c>
      <c r="B4848" t="s">
        <v>7763</v>
      </c>
      <c r="C4848" t="s">
        <v>7764</v>
      </c>
      <c r="D4848" t="s">
        <v>7764</v>
      </c>
      <c r="E4848" t="s">
        <v>7763</v>
      </c>
    </row>
    <row r="4849" spans="1:5" x14ac:dyDescent="0.25">
      <c r="A4849">
        <v>50000076</v>
      </c>
      <c r="B4849" t="s">
        <v>7763</v>
      </c>
      <c r="C4849" t="s">
        <v>7764</v>
      </c>
      <c r="D4849" t="s">
        <v>7764</v>
      </c>
      <c r="E4849" t="s">
        <v>7763</v>
      </c>
    </row>
    <row r="4850" spans="1:5" x14ac:dyDescent="0.25">
      <c r="A4850">
        <v>50000077</v>
      </c>
      <c r="B4850" t="s">
        <v>7765</v>
      </c>
      <c r="C4850" t="s">
        <v>7764</v>
      </c>
      <c r="D4850" t="s">
        <v>7764</v>
      </c>
      <c r="E4850" t="s">
        <v>7765</v>
      </c>
    </row>
    <row r="4851" spans="1:5" x14ac:dyDescent="0.25">
      <c r="A4851">
        <v>50000079</v>
      </c>
      <c r="B4851" t="s">
        <v>7763</v>
      </c>
      <c r="C4851" t="s">
        <v>7764</v>
      </c>
      <c r="D4851" t="s">
        <v>7764</v>
      </c>
      <c r="E4851" t="s">
        <v>7763</v>
      </c>
    </row>
    <row r="4852" spans="1:5" x14ac:dyDescent="0.25">
      <c r="A4852">
        <v>50000083</v>
      </c>
      <c r="B4852" t="s">
        <v>7766</v>
      </c>
      <c r="C4852" t="s">
        <v>4756</v>
      </c>
      <c r="D4852" t="s">
        <v>4756</v>
      </c>
      <c r="E4852" t="s">
        <v>7766</v>
      </c>
    </row>
    <row r="4853" spans="1:5" x14ac:dyDescent="0.25">
      <c r="A4853">
        <v>50000085</v>
      </c>
      <c r="B4853" t="s">
        <v>7767</v>
      </c>
      <c r="C4853" t="s">
        <v>7768</v>
      </c>
      <c r="D4853" t="s">
        <v>7768</v>
      </c>
      <c r="E4853" t="s">
        <v>7767</v>
      </c>
    </row>
    <row r="4854" spans="1:5" x14ac:dyDescent="0.25">
      <c r="A4854">
        <v>50000086</v>
      </c>
      <c r="B4854" t="s">
        <v>4194</v>
      </c>
      <c r="C4854" t="s">
        <v>7758</v>
      </c>
      <c r="D4854" t="s">
        <v>7758</v>
      </c>
      <c r="E4854" t="s">
        <v>4194</v>
      </c>
    </row>
    <row r="4855" spans="1:5" x14ac:dyDescent="0.25">
      <c r="A4855">
        <v>50000090</v>
      </c>
      <c r="B4855" t="s">
        <v>7769</v>
      </c>
      <c r="C4855" t="s">
        <v>7770</v>
      </c>
      <c r="D4855" t="s">
        <v>7770</v>
      </c>
      <c r="E4855" t="s">
        <v>7769</v>
      </c>
    </row>
    <row r="4856" spans="1:5" x14ac:dyDescent="0.25">
      <c r="A4856">
        <v>50000093</v>
      </c>
      <c r="B4856" t="s">
        <v>7771</v>
      </c>
      <c r="C4856" t="s">
        <v>7772</v>
      </c>
      <c r="D4856" t="s">
        <v>7772</v>
      </c>
      <c r="E4856" t="s">
        <v>7771</v>
      </c>
    </row>
    <row r="4857" spans="1:5" x14ac:dyDescent="0.25">
      <c r="A4857">
        <v>50000094</v>
      </c>
      <c r="B4857" t="s">
        <v>7771</v>
      </c>
      <c r="C4857" t="s">
        <v>7772</v>
      </c>
      <c r="D4857" t="s">
        <v>7772</v>
      </c>
      <c r="E4857" t="s">
        <v>7771</v>
      </c>
    </row>
    <row r="4858" spans="1:5" x14ac:dyDescent="0.25">
      <c r="A4858">
        <v>50000096</v>
      </c>
      <c r="B4858" t="s">
        <v>4762</v>
      </c>
      <c r="C4858" t="s">
        <v>7773</v>
      </c>
      <c r="D4858" t="s">
        <v>7773</v>
      </c>
      <c r="E4858" t="s">
        <v>4762</v>
      </c>
    </row>
    <row r="4859" spans="1:5" x14ac:dyDescent="0.25">
      <c r="A4859">
        <v>50000097</v>
      </c>
      <c r="B4859" t="s">
        <v>7774</v>
      </c>
      <c r="C4859" t="s">
        <v>7775</v>
      </c>
      <c r="D4859" t="s">
        <v>7775</v>
      </c>
      <c r="E4859" t="s">
        <v>7774</v>
      </c>
    </row>
    <row r="4860" spans="1:5" x14ac:dyDescent="0.25">
      <c r="A4860">
        <v>50000099</v>
      </c>
      <c r="B4860" t="s">
        <v>7776</v>
      </c>
      <c r="C4860" t="s">
        <v>7777</v>
      </c>
      <c r="D4860" t="s">
        <v>7777</v>
      </c>
      <c r="E4860" t="s">
        <v>7776</v>
      </c>
    </row>
    <row r="4861" spans="1:5" x14ac:dyDescent="0.25">
      <c r="A4861">
        <v>50000100</v>
      </c>
      <c r="B4861" t="s">
        <v>7778</v>
      </c>
      <c r="C4861" t="s">
        <v>7779</v>
      </c>
      <c r="D4861" t="s">
        <v>7779</v>
      </c>
      <c r="E4861" t="s">
        <v>7778</v>
      </c>
    </row>
    <row r="4862" spans="1:5" x14ac:dyDescent="0.25">
      <c r="A4862">
        <v>50000102</v>
      </c>
      <c r="B4862" t="s">
        <v>7780</v>
      </c>
      <c r="C4862" t="s">
        <v>7779</v>
      </c>
      <c r="D4862" t="s">
        <v>7779</v>
      </c>
      <c r="E4862" t="s">
        <v>7780</v>
      </c>
    </row>
    <row r="4863" spans="1:5" x14ac:dyDescent="0.25">
      <c r="A4863">
        <v>50000103</v>
      </c>
      <c r="B4863" t="s">
        <v>7781</v>
      </c>
      <c r="C4863" t="s">
        <v>7777</v>
      </c>
      <c r="D4863" t="s">
        <v>7777</v>
      </c>
      <c r="E4863" t="s">
        <v>7781</v>
      </c>
    </row>
    <row r="4864" spans="1:5" x14ac:dyDescent="0.25">
      <c r="A4864">
        <v>50000104</v>
      </c>
      <c r="B4864" t="s">
        <v>7782</v>
      </c>
      <c r="C4864" t="s">
        <v>7783</v>
      </c>
      <c r="D4864" t="s">
        <v>7783</v>
      </c>
      <c r="E4864" t="s">
        <v>7782</v>
      </c>
    </row>
    <row r="4865" spans="1:5" x14ac:dyDescent="0.25">
      <c r="A4865">
        <v>50000107</v>
      </c>
      <c r="B4865" t="s">
        <v>7784</v>
      </c>
      <c r="C4865" t="s">
        <v>7784</v>
      </c>
      <c r="D4865" t="s">
        <v>7784</v>
      </c>
      <c r="E4865" t="s">
        <v>7784</v>
      </c>
    </row>
    <row r="4866" spans="1:5" x14ac:dyDescent="0.25">
      <c r="A4866">
        <v>50000108</v>
      </c>
      <c r="B4866" t="s">
        <v>7785</v>
      </c>
      <c r="C4866" t="s">
        <v>7786</v>
      </c>
      <c r="D4866" t="s">
        <v>7786</v>
      </c>
      <c r="E4866" t="s">
        <v>7785</v>
      </c>
    </row>
    <row r="4867" spans="1:5" x14ac:dyDescent="0.25">
      <c r="A4867">
        <v>50000110</v>
      </c>
      <c r="B4867" t="s">
        <v>7787</v>
      </c>
      <c r="C4867" t="s">
        <v>7786</v>
      </c>
      <c r="D4867" t="s">
        <v>7786</v>
      </c>
      <c r="E4867" t="s">
        <v>7787</v>
      </c>
    </row>
    <row r="4868" spans="1:5" x14ac:dyDescent="0.25">
      <c r="A4868">
        <v>50000111</v>
      </c>
      <c r="B4868" t="s">
        <v>7788</v>
      </c>
      <c r="C4868" t="s">
        <v>7789</v>
      </c>
      <c r="D4868" t="s">
        <v>7789</v>
      </c>
      <c r="E4868" t="s">
        <v>7788</v>
      </c>
    </row>
    <row r="4869" spans="1:5" x14ac:dyDescent="0.25">
      <c r="A4869">
        <v>50000113</v>
      </c>
      <c r="B4869" t="s">
        <v>7788</v>
      </c>
      <c r="C4869" t="s">
        <v>7789</v>
      </c>
      <c r="D4869" t="s">
        <v>7789</v>
      </c>
      <c r="E4869" t="s">
        <v>7788</v>
      </c>
    </row>
    <row r="4870" spans="1:5" x14ac:dyDescent="0.25">
      <c r="A4870">
        <v>50000114</v>
      </c>
      <c r="B4870" t="s">
        <v>7788</v>
      </c>
      <c r="C4870" t="s">
        <v>7790</v>
      </c>
      <c r="D4870" t="s">
        <v>7790</v>
      </c>
      <c r="E4870" t="s">
        <v>7788</v>
      </c>
    </row>
    <row r="4871" spans="1:5" x14ac:dyDescent="0.25">
      <c r="A4871">
        <v>50000118</v>
      </c>
      <c r="B4871" t="s">
        <v>7791</v>
      </c>
      <c r="C4871" t="s">
        <v>7792</v>
      </c>
      <c r="D4871" t="s">
        <v>7792</v>
      </c>
      <c r="E4871" t="s">
        <v>7791</v>
      </c>
    </row>
    <row r="4872" spans="1:5" x14ac:dyDescent="0.25">
      <c r="A4872">
        <v>50000119</v>
      </c>
      <c r="B4872" t="s">
        <v>7793</v>
      </c>
      <c r="C4872" t="s">
        <v>7794</v>
      </c>
      <c r="D4872" t="s">
        <v>7794</v>
      </c>
      <c r="E4872" t="s">
        <v>7793</v>
      </c>
    </row>
    <row r="4873" spans="1:5" x14ac:dyDescent="0.25">
      <c r="A4873">
        <v>50000120</v>
      </c>
      <c r="B4873" t="s">
        <v>7795</v>
      </c>
      <c r="C4873" t="s">
        <v>7796</v>
      </c>
      <c r="D4873" t="s">
        <v>7796</v>
      </c>
      <c r="E4873" t="s">
        <v>7795</v>
      </c>
    </row>
    <row r="4874" spans="1:5" x14ac:dyDescent="0.25">
      <c r="A4874">
        <v>50000121</v>
      </c>
      <c r="B4874" t="s">
        <v>7797</v>
      </c>
      <c r="C4874" t="s">
        <v>7798</v>
      </c>
      <c r="D4874" t="s">
        <v>7798</v>
      </c>
      <c r="E4874" t="s">
        <v>7797</v>
      </c>
    </row>
    <row r="4875" spans="1:5" x14ac:dyDescent="0.25">
      <c r="A4875">
        <v>50000128</v>
      </c>
      <c r="B4875" t="s">
        <v>7797</v>
      </c>
      <c r="C4875" t="s">
        <v>7798</v>
      </c>
      <c r="D4875" t="s">
        <v>7798</v>
      </c>
      <c r="E4875" t="s">
        <v>7797</v>
      </c>
    </row>
    <row r="4876" spans="1:5" x14ac:dyDescent="0.25">
      <c r="A4876">
        <v>50000129</v>
      </c>
      <c r="B4876" t="s">
        <v>7799</v>
      </c>
      <c r="C4876" t="s">
        <v>7800</v>
      </c>
      <c r="D4876" t="s">
        <v>7800</v>
      </c>
      <c r="E4876" t="s">
        <v>7799</v>
      </c>
    </row>
    <row r="4877" spans="1:5" x14ac:dyDescent="0.25">
      <c r="A4877">
        <v>50000132</v>
      </c>
      <c r="B4877" t="s">
        <v>7801</v>
      </c>
      <c r="C4877" t="s">
        <v>7777</v>
      </c>
      <c r="D4877" t="s">
        <v>7777</v>
      </c>
      <c r="E4877" t="s">
        <v>7801</v>
      </c>
    </row>
    <row r="4878" spans="1:5" x14ac:dyDescent="0.25">
      <c r="A4878">
        <v>50000133</v>
      </c>
      <c r="B4878" t="s">
        <v>7802</v>
      </c>
      <c r="C4878" t="s">
        <v>7803</v>
      </c>
      <c r="D4878" t="s">
        <v>7803</v>
      </c>
      <c r="E4878" t="s">
        <v>7802</v>
      </c>
    </row>
    <row r="4879" spans="1:5" x14ac:dyDescent="0.25">
      <c r="A4879">
        <v>50000136</v>
      </c>
      <c r="B4879" t="s">
        <v>7804</v>
      </c>
      <c r="C4879" t="s">
        <v>7805</v>
      </c>
      <c r="D4879" t="s">
        <v>7805</v>
      </c>
      <c r="E4879" t="s">
        <v>7804</v>
      </c>
    </row>
    <row r="4880" spans="1:5" x14ac:dyDescent="0.25">
      <c r="A4880">
        <v>50000138</v>
      </c>
      <c r="B4880" t="s">
        <v>7806</v>
      </c>
      <c r="C4880" t="s">
        <v>7807</v>
      </c>
      <c r="D4880" t="s">
        <v>7807</v>
      </c>
      <c r="E4880" t="s">
        <v>7806</v>
      </c>
    </row>
    <row r="4881" spans="1:5" x14ac:dyDescent="0.25">
      <c r="A4881">
        <v>50000139</v>
      </c>
      <c r="B4881" t="s">
        <v>7806</v>
      </c>
      <c r="C4881" t="s">
        <v>7807</v>
      </c>
      <c r="D4881" t="s">
        <v>7807</v>
      </c>
      <c r="E4881" t="s">
        <v>7806</v>
      </c>
    </row>
    <row r="4882" spans="1:5" x14ac:dyDescent="0.25">
      <c r="A4882">
        <v>50000140</v>
      </c>
      <c r="B4882" t="s">
        <v>7806</v>
      </c>
      <c r="C4882" t="s">
        <v>7807</v>
      </c>
      <c r="D4882" t="s">
        <v>7807</v>
      </c>
      <c r="E4882" t="s">
        <v>7806</v>
      </c>
    </row>
    <row r="4883" spans="1:5" x14ac:dyDescent="0.25">
      <c r="A4883">
        <v>50000141</v>
      </c>
      <c r="B4883" t="s">
        <v>7806</v>
      </c>
      <c r="C4883" t="s">
        <v>7807</v>
      </c>
      <c r="D4883" t="s">
        <v>7807</v>
      </c>
      <c r="E4883" t="s">
        <v>7806</v>
      </c>
    </row>
    <row r="4884" spans="1:5" x14ac:dyDescent="0.25">
      <c r="A4884">
        <v>50000142</v>
      </c>
      <c r="B4884" t="s">
        <v>7806</v>
      </c>
      <c r="C4884" t="s">
        <v>7808</v>
      </c>
      <c r="D4884" t="s">
        <v>7808</v>
      </c>
      <c r="E4884" t="s">
        <v>7806</v>
      </c>
    </row>
    <row r="4885" spans="1:5" x14ac:dyDescent="0.25">
      <c r="A4885">
        <v>50000143</v>
      </c>
      <c r="B4885" t="s">
        <v>7809</v>
      </c>
      <c r="C4885" t="s">
        <v>7810</v>
      </c>
      <c r="D4885" t="s">
        <v>7810</v>
      </c>
      <c r="E4885" t="s">
        <v>7809</v>
      </c>
    </row>
    <row r="4886" spans="1:5" x14ac:dyDescent="0.25">
      <c r="A4886">
        <v>50000150</v>
      </c>
      <c r="B4886" t="s">
        <v>7811</v>
      </c>
      <c r="C4886" t="s">
        <v>7812</v>
      </c>
      <c r="D4886" t="s">
        <v>7812</v>
      </c>
      <c r="E4886" t="s">
        <v>7811</v>
      </c>
    </row>
    <row r="4887" spans="1:5" x14ac:dyDescent="0.25">
      <c r="A4887">
        <v>50000151</v>
      </c>
      <c r="B4887" t="s">
        <v>7811</v>
      </c>
      <c r="C4887" t="s">
        <v>7812</v>
      </c>
      <c r="D4887" t="s">
        <v>7812</v>
      </c>
      <c r="E4887" t="s">
        <v>7811</v>
      </c>
    </row>
    <row r="4888" spans="1:5" x14ac:dyDescent="0.25">
      <c r="A4888">
        <v>50000152</v>
      </c>
      <c r="B4888" t="s">
        <v>7813</v>
      </c>
      <c r="C4888" t="s">
        <v>7814</v>
      </c>
      <c r="D4888" t="s">
        <v>7814</v>
      </c>
      <c r="E4888" t="s">
        <v>7813</v>
      </c>
    </row>
    <row r="4889" spans="1:5" x14ac:dyDescent="0.25">
      <c r="A4889">
        <v>50000154</v>
      </c>
      <c r="B4889" t="s">
        <v>7815</v>
      </c>
      <c r="C4889" t="s">
        <v>7816</v>
      </c>
      <c r="D4889" t="s">
        <v>7816</v>
      </c>
      <c r="E4889" t="s">
        <v>7815</v>
      </c>
    </row>
    <row r="4890" spans="1:5" x14ac:dyDescent="0.25">
      <c r="A4890">
        <v>50000160</v>
      </c>
      <c r="B4890" t="s">
        <v>7817</v>
      </c>
      <c r="C4890" t="s">
        <v>7818</v>
      </c>
      <c r="D4890" t="s">
        <v>7818</v>
      </c>
      <c r="E4890" t="s">
        <v>7817</v>
      </c>
    </row>
    <row r="4891" spans="1:5" x14ac:dyDescent="0.25">
      <c r="A4891">
        <v>50000161</v>
      </c>
      <c r="B4891" t="s">
        <v>7819</v>
      </c>
      <c r="C4891" t="s">
        <v>7820</v>
      </c>
      <c r="D4891" t="s">
        <v>7820</v>
      </c>
      <c r="E4891" t="s">
        <v>7819</v>
      </c>
    </row>
    <row r="4892" spans="1:5" x14ac:dyDescent="0.25">
      <c r="A4892">
        <v>50000162</v>
      </c>
      <c r="B4892" t="s">
        <v>7821</v>
      </c>
      <c r="C4892" t="s">
        <v>7822</v>
      </c>
      <c r="D4892" t="s">
        <v>7822</v>
      </c>
      <c r="E4892" t="s">
        <v>7821</v>
      </c>
    </row>
    <row r="4893" spans="1:5" x14ac:dyDescent="0.25">
      <c r="A4893">
        <v>50000165</v>
      </c>
      <c r="B4893" t="s">
        <v>7823</v>
      </c>
      <c r="C4893" t="s">
        <v>7824</v>
      </c>
      <c r="D4893" t="s">
        <v>7824</v>
      </c>
      <c r="E4893" t="s">
        <v>7823</v>
      </c>
    </row>
    <row r="4894" spans="1:5" x14ac:dyDescent="0.25">
      <c r="A4894">
        <v>50000166</v>
      </c>
      <c r="B4894" t="s">
        <v>7825</v>
      </c>
      <c r="C4894" t="s">
        <v>4885</v>
      </c>
      <c r="D4894" t="s">
        <v>4885</v>
      </c>
      <c r="E4894" t="s">
        <v>7825</v>
      </c>
    </row>
    <row r="4895" spans="1:5" x14ac:dyDescent="0.25">
      <c r="A4895">
        <v>50000167</v>
      </c>
      <c r="B4895" t="s">
        <v>4815</v>
      </c>
      <c r="C4895" t="s">
        <v>4885</v>
      </c>
      <c r="D4895" t="s">
        <v>4885</v>
      </c>
      <c r="E4895" t="s">
        <v>4815</v>
      </c>
    </row>
    <row r="4896" spans="1:5" x14ac:dyDescent="0.25">
      <c r="A4896">
        <v>50000168</v>
      </c>
      <c r="B4896" t="s">
        <v>4816</v>
      </c>
      <c r="C4896" t="s">
        <v>4885</v>
      </c>
      <c r="D4896" t="s">
        <v>4885</v>
      </c>
      <c r="E4896" t="s">
        <v>4816</v>
      </c>
    </row>
    <row r="4897" spans="1:5" x14ac:dyDescent="0.25">
      <c r="A4897">
        <v>50000169</v>
      </c>
      <c r="B4897" t="s">
        <v>4815</v>
      </c>
      <c r="C4897" t="s">
        <v>4885</v>
      </c>
      <c r="D4897" t="s">
        <v>4885</v>
      </c>
      <c r="E4897" t="s">
        <v>4815</v>
      </c>
    </row>
    <row r="4898" spans="1:5" x14ac:dyDescent="0.25">
      <c r="A4898">
        <v>50000170</v>
      </c>
      <c r="B4898" t="s">
        <v>4816</v>
      </c>
      <c r="C4898" t="s">
        <v>4885</v>
      </c>
      <c r="D4898" t="s">
        <v>4885</v>
      </c>
      <c r="E4898" t="s">
        <v>4816</v>
      </c>
    </row>
    <row r="4899" spans="1:5" x14ac:dyDescent="0.25">
      <c r="A4899">
        <v>50000171</v>
      </c>
      <c r="B4899" t="s">
        <v>4819</v>
      </c>
      <c r="C4899" t="s">
        <v>4861</v>
      </c>
      <c r="D4899" t="s">
        <v>4861</v>
      </c>
      <c r="E4899" t="s">
        <v>4819</v>
      </c>
    </row>
    <row r="4900" spans="1:5" x14ac:dyDescent="0.25">
      <c r="A4900">
        <v>50000172</v>
      </c>
      <c r="B4900" t="s">
        <v>7826</v>
      </c>
      <c r="C4900" t="s">
        <v>7827</v>
      </c>
      <c r="D4900" t="s">
        <v>7827</v>
      </c>
      <c r="E4900" t="s">
        <v>7826</v>
      </c>
    </row>
    <row r="4901" spans="1:5" x14ac:dyDescent="0.25">
      <c r="A4901">
        <v>50000173</v>
      </c>
      <c r="B4901" t="s">
        <v>7828</v>
      </c>
      <c r="C4901" t="s">
        <v>7829</v>
      </c>
      <c r="D4901" t="s">
        <v>7829</v>
      </c>
      <c r="E4901" t="s">
        <v>7828</v>
      </c>
    </row>
    <row r="4902" spans="1:5" x14ac:dyDescent="0.25">
      <c r="A4902">
        <v>50000174</v>
      </c>
      <c r="B4902" t="s">
        <v>7830</v>
      </c>
      <c r="C4902" t="s">
        <v>7829</v>
      </c>
      <c r="D4902" t="s">
        <v>7829</v>
      </c>
      <c r="E4902" t="s">
        <v>7830</v>
      </c>
    </row>
    <row r="4903" spans="1:5" x14ac:dyDescent="0.25">
      <c r="A4903">
        <v>50000175</v>
      </c>
      <c r="B4903" t="s">
        <v>7831</v>
      </c>
      <c r="C4903" t="s">
        <v>7832</v>
      </c>
      <c r="D4903" t="s">
        <v>7832</v>
      </c>
      <c r="E4903" t="s">
        <v>7831</v>
      </c>
    </row>
    <row r="4904" spans="1:5" x14ac:dyDescent="0.25">
      <c r="A4904">
        <v>50000176</v>
      </c>
      <c r="B4904" t="s">
        <v>7833</v>
      </c>
      <c r="C4904" t="s">
        <v>7834</v>
      </c>
      <c r="D4904" t="s">
        <v>7834</v>
      </c>
      <c r="E4904" t="s">
        <v>7833</v>
      </c>
    </row>
    <row r="4905" spans="1:5" x14ac:dyDescent="0.25">
      <c r="A4905">
        <v>50000177</v>
      </c>
      <c r="B4905" t="s">
        <v>7833</v>
      </c>
      <c r="C4905" t="s">
        <v>7835</v>
      </c>
      <c r="D4905" t="s">
        <v>7835</v>
      </c>
      <c r="E4905" t="s">
        <v>7833</v>
      </c>
    </row>
    <row r="4906" spans="1:5" x14ac:dyDescent="0.25">
      <c r="A4906">
        <v>50000178</v>
      </c>
      <c r="B4906" t="s">
        <v>7836</v>
      </c>
      <c r="C4906" t="s">
        <v>7837</v>
      </c>
      <c r="D4906" t="s">
        <v>7837</v>
      </c>
      <c r="E4906" t="s">
        <v>7836</v>
      </c>
    </row>
    <row r="4907" spans="1:5" x14ac:dyDescent="0.25">
      <c r="A4907">
        <v>50000179</v>
      </c>
      <c r="B4907" t="s">
        <v>7838</v>
      </c>
      <c r="C4907" t="s">
        <v>7839</v>
      </c>
      <c r="D4907" t="s">
        <v>7839</v>
      </c>
      <c r="E4907" t="s">
        <v>7838</v>
      </c>
    </row>
    <row r="4908" spans="1:5" x14ac:dyDescent="0.25">
      <c r="A4908">
        <v>50000180</v>
      </c>
      <c r="B4908" t="s">
        <v>7838</v>
      </c>
      <c r="C4908" t="s">
        <v>7827</v>
      </c>
      <c r="D4908" t="s">
        <v>7827</v>
      </c>
      <c r="E4908" t="s">
        <v>7838</v>
      </c>
    </row>
    <row r="4909" spans="1:5" x14ac:dyDescent="0.25">
      <c r="A4909">
        <v>50000181</v>
      </c>
      <c r="B4909" t="s">
        <v>4856</v>
      </c>
      <c r="C4909" t="s">
        <v>7840</v>
      </c>
      <c r="D4909" t="s">
        <v>7840</v>
      </c>
      <c r="E4909" t="s">
        <v>4856</v>
      </c>
    </row>
    <row r="4910" spans="1:5" x14ac:dyDescent="0.25">
      <c r="A4910">
        <v>50000182</v>
      </c>
      <c r="B4910" t="s">
        <v>7841</v>
      </c>
      <c r="C4910" t="s">
        <v>7827</v>
      </c>
      <c r="D4910" t="s">
        <v>7827</v>
      </c>
      <c r="E4910" t="s">
        <v>7841</v>
      </c>
    </row>
    <row r="4911" spans="1:5" x14ac:dyDescent="0.25">
      <c r="A4911">
        <v>50000183</v>
      </c>
      <c r="B4911" t="s">
        <v>7842</v>
      </c>
      <c r="C4911" t="s">
        <v>7843</v>
      </c>
      <c r="D4911" t="s">
        <v>7843</v>
      </c>
      <c r="E4911" t="s">
        <v>7842</v>
      </c>
    </row>
    <row r="4912" spans="1:5" x14ac:dyDescent="0.25">
      <c r="A4912">
        <v>50000184</v>
      </c>
      <c r="B4912" t="s">
        <v>7844</v>
      </c>
      <c r="C4912" t="s">
        <v>7845</v>
      </c>
      <c r="D4912" t="s">
        <v>7845</v>
      </c>
      <c r="E4912" t="s">
        <v>7844</v>
      </c>
    </row>
    <row r="4913" spans="1:5" x14ac:dyDescent="0.25">
      <c r="A4913">
        <v>50000185</v>
      </c>
      <c r="B4913" t="s">
        <v>7846</v>
      </c>
      <c r="C4913" t="s">
        <v>7827</v>
      </c>
      <c r="D4913" t="s">
        <v>7827</v>
      </c>
      <c r="E4913" t="s">
        <v>7846</v>
      </c>
    </row>
    <row r="4914" spans="1:5" x14ac:dyDescent="0.25">
      <c r="A4914">
        <v>50000186</v>
      </c>
      <c r="B4914" t="s">
        <v>7847</v>
      </c>
      <c r="C4914" t="s">
        <v>7827</v>
      </c>
      <c r="D4914" t="s">
        <v>7827</v>
      </c>
      <c r="E4914" t="s">
        <v>7847</v>
      </c>
    </row>
    <row r="4915" spans="1:5" x14ac:dyDescent="0.25">
      <c r="A4915">
        <v>50000187</v>
      </c>
      <c r="B4915" t="s">
        <v>7848</v>
      </c>
      <c r="C4915" t="s">
        <v>7827</v>
      </c>
      <c r="D4915" t="s">
        <v>7827</v>
      </c>
      <c r="E4915" t="s">
        <v>7848</v>
      </c>
    </row>
    <row r="4916" spans="1:5" x14ac:dyDescent="0.25">
      <c r="A4916">
        <v>50000188</v>
      </c>
      <c r="B4916" t="s">
        <v>7849</v>
      </c>
      <c r="C4916" t="s">
        <v>7827</v>
      </c>
      <c r="D4916" t="s">
        <v>7827</v>
      </c>
      <c r="E4916" t="s">
        <v>7849</v>
      </c>
    </row>
    <row r="4917" spans="1:5" x14ac:dyDescent="0.25">
      <c r="A4917">
        <v>50000189</v>
      </c>
      <c r="B4917" t="s">
        <v>7850</v>
      </c>
      <c r="C4917" t="s">
        <v>7827</v>
      </c>
      <c r="D4917" t="s">
        <v>7827</v>
      </c>
      <c r="E4917" t="s">
        <v>7850</v>
      </c>
    </row>
    <row r="4918" spans="1:5" x14ac:dyDescent="0.25">
      <c r="A4918">
        <v>50000190</v>
      </c>
      <c r="B4918" t="s">
        <v>7851</v>
      </c>
      <c r="C4918" t="s">
        <v>4885</v>
      </c>
      <c r="D4918" t="s">
        <v>4885</v>
      </c>
      <c r="E4918" t="s">
        <v>7851</v>
      </c>
    </row>
    <row r="4919" spans="1:5" x14ac:dyDescent="0.25">
      <c r="A4919">
        <v>50000191</v>
      </c>
      <c r="B4919" t="s">
        <v>7852</v>
      </c>
      <c r="C4919" t="s">
        <v>4885</v>
      </c>
      <c r="D4919" t="s">
        <v>4885</v>
      </c>
      <c r="E4919" t="s">
        <v>7852</v>
      </c>
    </row>
    <row r="4920" spans="1:5" x14ac:dyDescent="0.25">
      <c r="A4920">
        <v>50000192</v>
      </c>
      <c r="B4920" t="s">
        <v>7853</v>
      </c>
      <c r="C4920" t="s">
        <v>7854</v>
      </c>
      <c r="D4920" t="s">
        <v>7854</v>
      </c>
      <c r="E4920" t="s">
        <v>7853</v>
      </c>
    </row>
    <row r="4921" spans="1:5" x14ac:dyDescent="0.25">
      <c r="A4921">
        <v>50000193</v>
      </c>
      <c r="B4921" t="s">
        <v>7806</v>
      </c>
      <c r="C4921" t="s">
        <v>7855</v>
      </c>
      <c r="D4921" t="s">
        <v>7855</v>
      </c>
      <c r="E4921" t="s">
        <v>7806</v>
      </c>
    </row>
    <row r="4922" spans="1:5" x14ac:dyDescent="0.25">
      <c r="A4922">
        <v>50000194</v>
      </c>
      <c r="B4922" t="s">
        <v>4759</v>
      </c>
      <c r="C4922" t="s">
        <v>7805</v>
      </c>
      <c r="D4922" t="s">
        <v>7805</v>
      </c>
      <c r="E4922" t="s">
        <v>4759</v>
      </c>
    </row>
    <row r="4923" spans="1:5" x14ac:dyDescent="0.25">
      <c r="A4923">
        <v>50000195</v>
      </c>
      <c r="B4923" t="s">
        <v>7856</v>
      </c>
      <c r="C4923" t="s">
        <v>7857</v>
      </c>
      <c r="D4923" t="s">
        <v>7857</v>
      </c>
      <c r="E4923" t="s">
        <v>7856</v>
      </c>
    </row>
    <row r="4924" spans="1:5" x14ac:dyDescent="0.25">
      <c r="A4924">
        <v>50000196</v>
      </c>
      <c r="B4924" t="s">
        <v>7858</v>
      </c>
      <c r="C4924" t="s">
        <v>7859</v>
      </c>
      <c r="D4924" t="s">
        <v>7859</v>
      </c>
      <c r="E4924" t="s">
        <v>7858</v>
      </c>
    </row>
    <row r="4925" spans="1:5" x14ac:dyDescent="0.25">
      <c r="A4925">
        <v>50000197</v>
      </c>
      <c r="B4925" t="s">
        <v>4855</v>
      </c>
      <c r="C4925" t="s">
        <v>7860</v>
      </c>
      <c r="D4925" t="s">
        <v>7860</v>
      </c>
      <c r="E4925" t="s">
        <v>4855</v>
      </c>
    </row>
    <row r="4926" spans="1:5" x14ac:dyDescent="0.25">
      <c r="A4926">
        <v>50000200</v>
      </c>
      <c r="B4926" t="s">
        <v>7861</v>
      </c>
      <c r="C4926" t="s">
        <v>7862</v>
      </c>
      <c r="D4926" t="s">
        <v>7862</v>
      </c>
      <c r="E4926" t="s">
        <v>7861</v>
      </c>
    </row>
    <row r="4927" spans="1:5" x14ac:dyDescent="0.25">
      <c r="A4927">
        <v>50000201</v>
      </c>
      <c r="B4927" t="s">
        <v>7863</v>
      </c>
      <c r="C4927" t="s">
        <v>7864</v>
      </c>
      <c r="D4927" t="s">
        <v>7864</v>
      </c>
      <c r="E4927" t="s">
        <v>7863</v>
      </c>
    </row>
    <row r="4928" spans="1:5" x14ac:dyDescent="0.25">
      <c r="A4928">
        <v>50000202</v>
      </c>
      <c r="B4928" t="s">
        <v>7865</v>
      </c>
      <c r="C4928" t="s">
        <v>7866</v>
      </c>
      <c r="D4928" t="s">
        <v>7866</v>
      </c>
      <c r="E4928" t="s">
        <v>7865</v>
      </c>
    </row>
    <row r="4929" spans="1:5" x14ac:dyDescent="0.25">
      <c r="A4929">
        <v>50000203</v>
      </c>
      <c r="B4929" t="s">
        <v>7867</v>
      </c>
      <c r="C4929" t="s">
        <v>7868</v>
      </c>
      <c r="D4929" t="s">
        <v>7868</v>
      </c>
      <c r="E4929" t="s">
        <v>7867</v>
      </c>
    </row>
    <row r="4930" spans="1:5" x14ac:dyDescent="0.25">
      <c r="A4930">
        <v>50000204</v>
      </c>
      <c r="B4930" t="s">
        <v>4891</v>
      </c>
      <c r="C4930" t="s">
        <v>529</v>
      </c>
      <c r="D4930" t="s">
        <v>529</v>
      </c>
      <c r="E4930" t="s">
        <v>4891</v>
      </c>
    </row>
    <row r="4931" spans="1:5" x14ac:dyDescent="0.25">
      <c r="A4931">
        <v>50000205</v>
      </c>
      <c r="B4931" t="s">
        <v>4810</v>
      </c>
      <c r="C4931" t="s">
        <v>4811</v>
      </c>
      <c r="D4931" t="s">
        <v>4811</v>
      </c>
      <c r="E4931" t="s">
        <v>4810</v>
      </c>
    </row>
    <row r="4932" spans="1:5" x14ac:dyDescent="0.25">
      <c r="A4932">
        <v>50000206</v>
      </c>
      <c r="B4932" t="s">
        <v>4790</v>
      </c>
      <c r="C4932" t="s">
        <v>7869</v>
      </c>
      <c r="D4932" t="s">
        <v>7869</v>
      </c>
      <c r="E4932" t="s">
        <v>4790</v>
      </c>
    </row>
    <row r="4933" spans="1:5" x14ac:dyDescent="0.25">
      <c r="A4933">
        <v>50000207</v>
      </c>
      <c r="B4933" t="s">
        <v>4854</v>
      </c>
      <c r="C4933" t="s">
        <v>4854</v>
      </c>
      <c r="D4933" t="s">
        <v>4854</v>
      </c>
      <c r="E4933" t="s">
        <v>4854</v>
      </c>
    </row>
    <row r="4934" spans="1:5" x14ac:dyDescent="0.25">
      <c r="A4934">
        <v>50000208</v>
      </c>
      <c r="B4934" t="s">
        <v>4836</v>
      </c>
      <c r="C4934" t="s">
        <v>4837</v>
      </c>
      <c r="D4934" t="s">
        <v>4837</v>
      </c>
      <c r="E4934" t="s">
        <v>4836</v>
      </c>
    </row>
    <row r="4935" spans="1:5" x14ac:dyDescent="0.25">
      <c r="A4935">
        <v>50000209</v>
      </c>
      <c r="B4935" t="s">
        <v>4852</v>
      </c>
      <c r="C4935" t="s">
        <v>4853</v>
      </c>
      <c r="D4935" t="s">
        <v>4853</v>
      </c>
      <c r="E4935" t="s">
        <v>4852</v>
      </c>
    </row>
    <row r="4936" spans="1:5" x14ac:dyDescent="0.25">
      <c r="A4936">
        <v>50000210</v>
      </c>
      <c r="B4936" t="s">
        <v>7870</v>
      </c>
      <c r="C4936" t="s">
        <v>7871</v>
      </c>
      <c r="D4936" t="s">
        <v>7871</v>
      </c>
      <c r="E4936" t="s">
        <v>7870</v>
      </c>
    </row>
    <row r="4937" spans="1:5" x14ac:dyDescent="0.25">
      <c r="A4937">
        <v>50000211</v>
      </c>
      <c r="B4937" t="s">
        <v>4872</v>
      </c>
      <c r="C4937" t="s">
        <v>7872</v>
      </c>
      <c r="D4937" t="s">
        <v>7872</v>
      </c>
      <c r="E4937" t="s">
        <v>4872</v>
      </c>
    </row>
    <row r="4938" spans="1:5" x14ac:dyDescent="0.25">
      <c r="A4938">
        <v>50000212</v>
      </c>
      <c r="B4938" t="s">
        <v>7873</v>
      </c>
      <c r="C4938" t="s">
        <v>7874</v>
      </c>
      <c r="D4938" t="s">
        <v>7874</v>
      </c>
      <c r="E4938" t="s">
        <v>7873</v>
      </c>
    </row>
    <row r="4939" spans="1:5" x14ac:dyDescent="0.25">
      <c r="A4939">
        <v>50000213</v>
      </c>
      <c r="B4939" t="s">
        <v>7875</v>
      </c>
      <c r="C4939" t="s">
        <v>7874</v>
      </c>
      <c r="D4939" t="s">
        <v>7874</v>
      </c>
      <c r="E4939" t="s">
        <v>7875</v>
      </c>
    </row>
    <row r="4940" spans="1:5" x14ac:dyDescent="0.25">
      <c r="A4940">
        <v>50000214</v>
      </c>
      <c r="B4940" t="s">
        <v>7876</v>
      </c>
      <c r="C4940" t="s">
        <v>7877</v>
      </c>
      <c r="D4940" t="s">
        <v>7877</v>
      </c>
      <c r="E4940" t="s">
        <v>7876</v>
      </c>
    </row>
    <row r="4941" spans="1:5" x14ac:dyDescent="0.25">
      <c r="A4941">
        <v>50000215</v>
      </c>
      <c r="B4941" t="s">
        <v>4848</v>
      </c>
      <c r="C4941" t="s">
        <v>4849</v>
      </c>
      <c r="D4941" t="s">
        <v>4849</v>
      </c>
      <c r="E4941" t="s">
        <v>4848</v>
      </c>
    </row>
    <row r="4942" spans="1:5" x14ac:dyDescent="0.25">
      <c r="A4942">
        <v>50000216</v>
      </c>
      <c r="B4942" t="s">
        <v>4790</v>
      </c>
      <c r="C4942" t="s">
        <v>7869</v>
      </c>
      <c r="D4942" t="s">
        <v>7869</v>
      </c>
      <c r="E4942" t="s">
        <v>4790</v>
      </c>
    </row>
    <row r="4943" spans="1:5" x14ac:dyDescent="0.25">
      <c r="A4943">
        <v>50000217</v>
      </c>
      <c r="B4943" t="s">
        <v>4886</v>
      </c>
      <c r="C4943" t="s">
        <v>4885</v>
      </c>
      <c r="D4943" t="s">
        <v>4885</v>
      </c>
      <c r="E4943" t="s">
        <v>4886</v>
      </c>
    </row>
    <row r="4944" spans="1:5" x14ac:dyDescent="0.25">
      <c r="A4944">
        <v>50000218</v>
      </c>
      <c r="B4944" t="s">
        <v>7878</v>
      </c>
      <c r="C4944" t="s">
        <v>4885</v>
      </c>
      <c r="D4944" t="s">
        <v>4885</v>
      </c>
      <c r="E4944" t="s">
        <v>7878</v>
      </c>
    </row>
    <row r="4945" spans="1:5" x14ac:dyDescent="0.25">
      <c r="A4945">
        <v>50000219</v>
      </c>
      <c r="B4945" t="s">
        <v>4883</v>
      </c>
      <c r="C4945" t="s">
        <v>4885</v>
      </c>
      <c r="D4945" t="s">
        <v>4885</v>
      </c>
      <c r="E4945" t="s">
        <v>4883</v>
      </c>
    </row>
    <row r="4946" spans="1:5" x14ac:dyDescent="0.25">
      <c r="A4946">
        <v>50000220</v>
      </c>
      <c r="B4946" t="s">
        <v>4887</v>
      </c>
      <c r="C4946" t="s">
        <v>4888</v>
      </c>
      <c r="D4946" t="s">
        <v>4888</v>
      </c>
      <c r="E4946" t="s">
        <v>4887</v>
      </c>
    </row>
    <row r="4947" spans="1:5" x14ac:dyDescent="0.25">
      <c r="A4947">
        <v>50000221</v>
      </c>
      <c r="B4947" t="s">
        <v>4844</v>
      </c>
      <c r="C4947" t="s">
        <v>4845</v>
      </c>
      <c r="D4947" t="s">
        <v>4845</v>
      </c>
      <c r="E4947" t="s">
        <v>4844</v>
      </c>
    </row>
    <row r="4948" spans="1:5" x14ac:dyDescent="0.25">
      <c r="A4948">
        <v>50000222</v>
      </c>
      <c r="B4948" t="s">
        <v>4846</v>
      </c>
      <c r="C4948" t="s">
        <v>4847</v>
      </c>
      <c r="D4948" t="s">
        <v>4847</v>
      </c>
      <c r="E4948" t="s">
        <v>4846</v>
      </c>
    </row>
    <row r="4949" spans="1:5" x14ac:dyDescent="0.25">
      <c r="A4949">
        <v>50000223</v>
      </c>
      <c r="B4949" t="s">
        <v>7879</v>
      </c>
      <c r="C4949" t="s">
        <v>7832</v>
      </c>
      <c r="D4949" t="s">
        <v>7832</v>
      </c>
      <c r="E4949" t="s">
        <v>7879</v>
      </c>
    </row>
    <row r="4950" spans="1:5" x14ac:dyDescent="0.25">
      <c r="A4950">
        <v>50000224</v>
      </c>
      <c r="B4950" t="s">
        <v>4884</v>
      </c>
      <c r="C4950" t="s">
        <v>4885</v>
      </c>
      <c r="D4950" t="s">
        <v>4885</v>
      </c>
      <c r="E4950" t="s">
        <v>4884</v>
      </c>
    </row>
    <row r="4951" spans="1:5" x14ac:dyDescent="0.25">
      <c r="A4951">
        <v>50000225</v>
      </c>
      <c r="B4951" t="s">
        <v>7880</v>
      </c>
      <c r="C4951" t="s">
        <v>4885</v>
      </c>
      <c r="D4951" t="s">
        <v>4885</v>
      </c>
      <c r="E4951" t="s">
        <v>7880</v>
      </c>
    </row>
    <row r="4952" spans="1:5" x14ac:dyDescent="0.25">
      <c r="A4952">
        <v>50000226</v>
      </c>
      <c r="B4952" t="s">
        <v>7881</v>
      </c>
      <c r="C4952" t="s">
        <v>4885</v>
      </c>
      <c r="D4952" t="s">
        <v>4885</v>
      </c>
      <c r="E4952" t="s">
        <v>7881</v>
      </c>
    </row>
    <row r="4953" spans="1:5" x14ac:dyDescent="0.25">
      <c r="A4953">
        <v>50000227</v>
      </c>
      <c r="B4953" t="s">
        <v>7882</v>
      </c>
      <c r="C4953" t="s">
        <v>4885</v>
      </c>
      <c r="D4953" t="s">
        <v>4885</v>
      </c>
      <c r="E4953" t="s">
        <v>7882</v>
      </c>
    </row>
    <row r="4954" spans="1:5" x14ac:dyDescent="0.25">
      <c r="A4954">
        <v>50000228</v>
      </c>
      <c r="B4954" t="s">
        <v>4883</v>
      </c>
      <c r="C4954" t="s">
        <v>4885</v>
      </c>
      <c r="D4954" t="s">
        <v>4885</v>
      </c>
      <c r="E4954" t="s">
        <v>4883</v>
      </c>
    </row>
    <row r="4955" spans="1:5" x14ac:dyDescent="0.25">
      <c r="A4955">
        <v>50000229</v>
      </c>
      <c r="B4955" t="s">
        <v>7883</v>
      </c>
      <c r="C4955" t="s">
        <v>7884</v>
      </c>
      <c r="D4955" t="s">
        <v>7884</v>
      </c>
      <c r="E4955" t="s">
        <v>7883</v>
      </c>
    </row>
    <row r="4956" spans="1:5" x14ac:dyDescent="0.25">
      <c r="A4956">
        <v>50000230</v>
      </c>
      <c r="B4956" t="s">
        <v>4877</v>
      </c>
      <c r="C4956" t="s">
        <v>4878</v>
      </c>
      <c r="D4956" t="s">
        <v>4878</v>
      </c>
      <c r="E4956" t="s">
        <v>4877</v>
      </c>
    </row>
    <row r="4957" spans="1:5" x14ac:dyDescent="0.25">
      <c r="A4957">
        <v>50000231</v>
      </c>
      <c r="B4957" t="s">
        <v>7885</v>
      </c>
      <c r="C4957" t="s">
        <v>4839</v>
      </c>
      <c r="D4957" t="s">
        <v>4839</v>
      </c>
      <c r="E4957" t="s">
        <v>7885</v>
      </c>
    </row>
    <row r="4958" spans="1:5" x14ac:dyDescent="0.25">
      <c r="A4958">
        <v>50000232</v>
      </c>
      <c r="B4958" t="s">
        <v>7886</v>
      </c>
      <c r="C4958" t="s">
        <v>4878</v>
      </c>
      <c r="D4958" t="s">
        <v>4878</v>
      </c>
      <c r="E4958" t="s">
        <v>7886</v>
      </c>
    </row>
    <row r="4959" spans="1:5" x14ac:dyDescent="0.25">
      <c r="A4959">
        <v>50000233</v>
      </c>
      <c r="B4959" t="s">
        <v>7887</v>
      </c>
      <c r="C4959" t="s">
        <v>7808</v>
      </c>
      <c r="D4959" t="s">
        <v>7808</v>
      </c>
      <c r="E4959" t="s">
        <v>7887</v>
      </c>
    </row>
    <row r="4960" spans="1:5" x14ac:dyDescent="0.25">
      <c r="A4960">
        <v>50000234</v>
      </c>
      <c r="B4960" t="s">
        <v>7888</v>
      </c>
      <c r="C4960" t="s">
        <v>4890</v>
      </c>
      <c r="D4960" t="s">
        <v>4890</v>
      </c>
      <c r="E4960" t="s">
        <v>7888</v>
      </c>
    </row>
    <row r="4961" spans="1:5" x14ac:dyDescent="0.25">
      <c r="A4961">
        <v>50000235</v>
      </c>
      <c r="B4961" t="s">
        <v>7799</v>
      </c>
      <c r="C4961" t="s">
        <v>7800</v>
      </c>
      <c r="D4961" t="s">
        <v>7800</v>
      </c>
      <c r="E4961" t="s">
        <v>7799</v>
      </c>
    </row>
    <row r="4962" spans="1:5" x14ac:dyDescent="0.25">
      <c r="A4962">
        <v>50000236</v>
      </c>
      <c r="B4962" t="s">
        <v>7889</v>
      </c>
      <c r="C4962" t="s">
        <v>7890</v>
      </c>
      <c r="D4962" t="s">
        <v>7890</v>
      </c>
      <c r="E4962" t="s">
        <v>7889</v>
      </c>
    </row>
    <row r="4963" spans="1:5" x14ac:dyDescent="0.25">
      <c r="A4963">
        <v>50000237</v>
      </c>
      <c r="B4963" t="s">
        <v>7891</v>
      </c>
      <c r="C4963" t="s">
        <v>7892</v>
      </c>
      <c r="D4963" t="s">
        <v>7892</v>
      </c>
      <c r="E4963" t="s">
        <v>7891</v>
      </c>
    </row>
    <row r="4964" spans="1:5" x14ac:dyDescent="0.25">
      <c r="A4964">
        <v>50000238</v>
      </c>
      <c r="B4964" t="s">
        <v>4895</v>
      </c>
      <c r="C4964" t="s">
        <v>4896</v>
      </c>
      <c r="D4964" t="s">
        <v>4896</v>
      </c>
      <c r="E4964" t="s">
        <v>4895</v>
      </c>
    </row>
    <row r="4965" spans="1:5" x14ac:dyDescent="0.25">
      <c r="A4965">
        <v>50000239</v>
      </c>
      <c r="B4965" t="s">
        <v>7893</v>
      </c>
      <c r="C4965" t="s">
        <v>7894</v>
      </c>
      <c r="D4965" t="s">
        <v>7894</v>
      </c>
      <c r="E4965" t="s">
        <v>7893</v>
      </c>
    </row>
    <row r="4966" spans="1:5" x14ac:dyDescent="0.25">
      <c r="A4966">
        <v>50000240</v>
      </c>
      <c r="B4966" t="s">
        <v>7895</v>
      </c>
      <c r="C4966" t="s">
        <v>7896</v>
      </c>
      <c r="D4966" t="s">
        <v>7896</v>
      </c>
      <c r="E4966" t="s">
        <v>7895</v>
      </c>
    </row>
    <row r="4967" spans="1:5" x14ac:dyDescent="0.25">
      <c r="A4967">
        <v>50000241</v>
      </c>
      <c r="B4967" t="s">
        <v>7897</v>
      </c>
      <c r="C4967" t="s">
        <v>7898</v>
      </c>
      <c r="D4967" t="s">
        <v>7898</v>
      </c>
      <c r="E4967" t="s">
        <v>7897</v>
      </c>
    </row>
    <row r="4968" spans="1:5" x14ac:dyDescent="0.25">
      <c r="A4968">
        <v>50000242</v>
      </c>
      <c r="B4968" t="s">
        <v>4899</v>
      </c>
      <c r="C4968" t="s">
        <v>4900</v>
      </c>
      <c r="D4968" t="s">
        <v>4900</v>
      </c>
      <c r="E4968" t="s">
        <v>4899</v>
      </c>
    </row>
    <row r="4969" spans="1:5" x14ac:dyDescent="0.25">
      <c r="A4969">
        <v>50000243</v>
      </c>
      <c r="B4969" t="s">
        <v>7899</v>
      </c>
      <c r="C4969" t="s">
        <v>7900</v>
      </c>
      <c r="D4969" t="s">
        <v>7900</v>
      </c>
      <c r="E4969" t="s">
        <v>7899</v>
      </c>
    </row>
    <row r="4970" spans="1:5" x14ac:dyDescent="0.25">
      <c r="A4970">
        <v>50000244</v>
      </c>
      <c r="B4970" t="s">
        <v>7901</v>
      </c>
      <c r="C4970" t="s">
        <v>7783</v>
      </c>
      <c r="D4970" t="s">
        <v>7783</v>
      </c>
      <c r="E4970" t="s">
        <v>7901</v>
      </c>
    </row>
    <row r="4971" spans="1:5" x14ac:dyDescent="0.25">
      <c r="A4971">
        <v>50000245</v>
      </c>
      <c r="B4971" t="s">
        <v>7902</v>
      </c>
      <c r="C4971" t="s">
        <v>4885</v>
      </c>
      <c r="D4971" t="s">
        <v>4885</v>
      </c>
      <c r="E4971" t="s">
        <v>7902</v>
      </c>
    </row>
    <row r="4972" spans="1:5" x14ac:dyDescent="0.25">
      <c r="A4972">
        <v>50000246</v>
      </c>
      <c r="B4972" t="s">
        <v>4854</v>
      </c>
      <c r="C4972" t="s">
        <v>4854</v>
      </c>
      <c r="D4972" t="s">
        <v>4854</v>
      </c>
      <c r="E4972" t="s">
        <v>4854</v>
      </c>
    </row>
    <row r="4973" spans="1:5" x14ac:dyDescent="0.25">
      <c r="A4973">
        <v>50000247</v>
      </c>
      <c r="B4973" t="s">
        <v>7903</v>
      </c>
      <c r="C4973" t="s">
        <v>7904</v>
      </c>
      <c r="D4973" t="s">
        <v>7904</v>
      </c>
      <c r="E4973" t="s">
        <v>7903</v>
      </c>
    </row>
    <row r="4974" spans="1:5" x14ac:dyDescent="0.25">
      <c r="A4974">
        <v>50000248</v>
      </c>
      <c r="B4974" t="s">
        <v>7851</v>
      </c>
      <c r="C4974" t="s">
        <v>4885</v>
      </c>
      <c r="D4974" t="s">
        <v>4885</v>
      </c>
      <c r="E4974" t="s">
        <v>7851</v>
      </c>
    </row>
    <row r="4975" spans="1:5" x14ac:dyDescent="0.25">
      <c r="A4975">
        <v>50000249</v>
      </c>
      <c r="B4975" t="s">
        <v>7905</v>
      </c>
      <c r="C4975" t="s">
        <v>4885</v>
      </c>
      <c r="D4975" t="s">
        <v>4885</v>
      </c>
      <c r="E4975" t="s">
        <v>7905</v>
      </c>
    </row>
    <row r="4976" spans="1:5" x14ac:dyDescent="0.25">
      <c r="A4976">
        <v>50000250</v>
      </c>
      <c r="B4976" t="s">
        <v>7841</v>
      </c>
      <c r="C4976" t="s">
        <v>4885</v>
      </c>
      <c r="D4976" t="s">
        <v>4885</v>
      </c>
      <c r="E4976" t="s">
        <v>7841</v>
      </c>
    </row>
    <row r="4977" spans="1:5" x14ac:dyDescent="0.25">
      <c r="A4977">
        <v>50000251</v>
      </c>
      <c r="B4977" t="s">
        <v>7906</v>
      </c>
      <c r="C4977" t="s">
        <v>4909</v>
      </c>
      <c r="D4977" t="s">
        <v>4909</v>
      </c>
      <c r="E4977" t="s">
        <v>7906</v>
      </c>
    </row>
    <row r="4978" spans="1:5" x14ac:dyDescent="0.25">
      <c r="A4978">
        <v>50000252</v>
      </c>
      <c r="B4978" t="s">
        <v>7743</v>
      </c>
      <c r="C4978" t="s">
        <v>7744</v>
      </c>
      <c r="D4978" t="s">
        <v>7744</v>
      </c>
      <c r="E4978" t="s">
        <v>7743</v>
      </c>
    </row>
    <row r="4979" spans="1:5" x14ac:dyDescent="0.25">
      <c r="A4979">
        <v>50000253</v>
      </c>
      <c r="B4979" t="s">
        <v>7907</v>
      </c>
      <c r="C4979" t="s">
        <v>7908</v>
      </c>
      <c r="D4979" t="s">
        <v>7908</v>
      </c>
      <c r="E4979" t="s">
        <v>7907</v>
      </c>
    </row>
    <row r="4980" spans="1:5" x14ac:dyDescent="0.25">
      <c r="A4980">
        <v>50000254</v>
      </c>
      <c r="B4980" t="s">
        <v>4911</v>
      </c>
      <c r="C4980" t="s">
        <v>4912</v>
      </c>
      <c r="D4980" t="s">
        <v>4912</v>
      </c>
      <c r="E4980" t="s">
        <v>4911</v>
      </c>
    </row>
    <row r="4981" spans="1:5" x14ac:dyDescent="0.25">
      <c r="A4981">
        <v>50000255</v>
      </c>
      <c r="B4981" t="s">
        <v>4913</v>
      </c>
      <c r="C4981" t="s">
        <v>4912</v>
      </c>
      <c r="D4981" t="s">
        <v>4912</v>
      </c>
      <c r="E4981" t="s">
        <v>4913</v>
      </c>
    </row>
    <row r="4982" spans="1:5" x14ac:dyDescent="0.25">
      <c r="A4982">
        <v>50000256</v>
      </c>
      <c r="B4982" t="s">
        <v>7909</v>
      </c>
      <c r="C4982" t="s">
        <v>7910</v>
      </c>
      <c r="D4982" t="s">
        <v>7910</v>
      </c>
      <c r="E4982" t="s">
        <v>7909</v>
      </c>
    </row>
    <row r="4983" spans="1:5" x14ac:dyDescent="0.25">
      <c r="A4983">
        <v>50000257</v>
      </c>
      <c r="B4983" t="s">
        <v>7806</v>
      </c>
      <c r="C4983" t="s">
        <v>7807</v>
      </c>
      <c r="D4983" t="s">
        <v>7807</v>
      </c>
      <c r="E4983" t="s">
        <v>7806</v>
      </c>
    </row>
    <row r="4984" spans="1:5" x14ac:dyDescent="0.25">
      <c r="A4984">
        <v>50000258</v>
      </c>
      <c r="B4984" t="s">
        <v>7806</v>
      </c>
      <c r="C4984" t="s">
        <v>7807</v>
      </c>
      <c r="D4984" t="s">
        <v>7807</v>
      </c>
      <c r="E4984" t="s">
        <v>7806</v>
      </c>
    </row>
    <row r="4985" spans="1:5" x14ac:dyDescent="0.25">
      <c r="A4985">
        <v>50000259</v>
      </c>
      <c r="B4985" t="s">
        <v>7806</v>
      </c>
      <c r="C4985" t="s">
        <v>7807</v>
      </c>
      <c r="D4985" t="s">
        <v>7807</v>
      </c>
      <c r="E4985" t="s">
        <v>7806</v>
      </c>
    </row>
    <row r="4986" spans="1:5" x14ac:dyDescent="0.25">
      <c r="A4986">
        <v>50000260</v>
      </c>
      <c r="B4986" t="s">
        <v>7806</v>
      </c>
      <c r="C4986" t="s">
        <v>7807</v>
      </c>
      <c r="D4986" t="s">
        <v>7807</v>
      </c>
      <c r="E4986" t="s">
        <v>7806</v>
      </c>
    </row>
    <row r="4987" spans="1:5" x14ac:dyDescent="0.25">
      <c r="A4987">
        <v>50000261</v>
      </c>
      <c r="B4987" t="s">
        <v>7911</v>
      </c>
      <c r="C4987" t="s">
        <v>7912</v>
      </c>
      <c r="D4987" t="s">
        <v>7912</v>
      </c>
      <c r="E4987" t="s">
        <v>7911</v>
      </c>
    </row>
    <row r="4988" spans="1:5" x14ac:dyDescent="0.25">
      <c r="A4988">
        <v>50000262</v>
      </c>
      <c r="B4988" t="s">
        <v>7913</v>
      </c>
      <c r="C4988" t="s">
        <v>7738</v>
      </c>
      <c r="D4988" t="s">
        <v>7738</v>
      </c>
      <c r="E4988" t="s">
        <v>7913</v>
      </c>
    </row>
    <row r="4989" spans="1:5" x14ac:dyDescent="0.25">
      <c r="A4989">
        <v>50000263</v>
      </c>
      <c r="B4989" t="s">
        <v>7914</v>
      </c>
      <c r="C4989" t="s">
        <v>7808</v>
      </c>
      <c r="D4989" t="s">
        <v>7808</v>
      </c>
      <c r="E4989" t="s">
        <v>7914</v>
      </c>
    </row>
    <row r="4990" spans="1:5" x14ac:dyDescent="0.25">
      <c r="A4990">
        <v>50000264</v>
      </c>
      <c r="B4990" t="s">
        <v>7705</v>
      </c>
      <c r="C4990" t="s">
        <v>7706</v>
      </c>
      <c r="D4990" t="s">
        <v>7706</v>
      </c>
      <c r="E4990" t="s">
        <v>7705</v>
      </c>
    </row>
    <row r="4991" spans="1:5" x14ac:dyDescent="0.25">
      <c r="A4991">
        <v>50000265</v>
      </c>
      <c r="B4991" t="s">
        <v>7915</v>
      </c>
      <c r="E4991" t="s">
        <v>7915</v>
      </c>
    </row>
    <row r="4992" spans="1:5" x14ac:dyDescent="0.25">
      <c r="A4992">
        <v>50000266</v>
      </c>
      <c r="B4992" t="s">
        <v>4798</v>
      </c>
      <c r="C4992" t="s">
        <v>4798</v>
      </c>
      <c r="D4992" t="s">
        <v>4798</v>
      </c>
      <c r="E4992" t="s">
        <v>4798</v>
      </c>
    </row>
    <row r="4993" spans="1:5" x14ac:dyDescent="0.25">
      <c r="A4993">
        <v>50000267</v>
      </c>
      <c r="B4993" t="s">
        <v>7916</v>
      </c>
      <c r="C4993" t="s">
        <v>4798</v>
      </c>
      <c r="D4993" t="s">
        <v>4798</v>
      </c>
      <c r="E4993" t="s">
        <v>7916</v>
      </c>
    </row>
    <row r="4994" spans="1:5" x14ac:dyDescent="0.25">
      <c r="A4994">
        <v>50000268</v>
      </c>
      <c r="B4994" t="s">
        <v>7917</v>
      </c>
      <c r="C4994" t="s">
        <v>7918</v>
      </c>
      <c r="D4994" t="s">
        <v>7918</v>
      </c>
      <c r="E4994" t="s">
        <v>7917</v>
      </c>
    </row>
    <row r="4995" spans="1:5" x14ac:dyDescent="0.25">
      <c r="A4995">
        <v>50000270</v>
      </c>
      <c r="B4995" t="s">
        <v>4798</v>
      </c>
      <c r="C4995" t="s">
        <v>7919</v>
      </c>
      <c r="D4995" t="s">
        <v>7919</v>
      </c>
      <c r="E4995" t="s">
        <v>4798</v>
      </c>
    </row>
    <row r="4996" spans="1:5" x14ac:dyDescent="0.25">
      <c r="A4996">
        <v>50000271</v>
      </c>
      <c r="B4996" t="s">
        <v>7707</v>
      </c>
      <c r="C4996" t="s">
        <v>7709</v>
      </c>
      <c r="D4996" t="s">
        <v>7709</v>
      </c>
      <c r="E4996" t="s">
        <v>7707</v>
      </c>
    </row>
    <row r="4997" spans="1:5" x14ac:dyDescent="0.25">
      <c r="A4997">
        <v>50000272</v>
      </c>
      <c r="B4997" t="s">
        <v>7920</v>
      </c>
      <c r="C4997" t="s">
        <v>7920</v>
      </c>
      <c r="D4997" t="s">
        <v>7920</v>
      </c>
      <c r="E4997" t="s">
        <v>7920</v>
      </c>
    </row>
    <row r="4998" spans="1:5" x14ac:dyDescent="0.25">
      <c r="A4998">
        <v>50000273</v>
      </c>
      <c r="B4998" t="s">
        <v>4800</v>
      </c>
      <c r="C4998" t="s">
        <v>7711</v>
      </c>
      <c r="D4998" t="s">
        <v>7711</v>
      </c>
      <c r="E4998" t="s">
        <v>4800</v>
      </c>
    </row>
    <row r="4999" spans="1:5" x14ac:dyDescent="0.25">
      <c r="A4999">
        <v>50000274</v>
      </c>
      <c r="B4999" t="s">
        <v>4803</v>
      </c>
      <c r="C4999" t="s">
        <v>485</v>
      </c>
      <c r="D4999" t="s">
        <v>485</v>
      </c>
      <c r="E4999" t="s">
        <v>4803</v>
      </c>
    </row>
    <row r="5000" spans="1:5" x14ac:dyDescent="0.25">
      <c r="A5000">
        <v>50000275</v>
      </c>
      <c r="B5000" t="s">
        <v>4802</v>
      </c>
      <c r="C5000" t="s">
        <v>529</v>
      </c>
      <c r="D5000" t="s">
        <v>529</v>
      </c>
      <c r="E5000" t="s">
        <v>4802</v>
      </c>
    </row>
    <row r="5001" spans="1:5" x14ac:dyDescent="0.25">
      <c r="A5001">
        <v>50000276</v>
      </c>
      <c r="B5001" t="s">
        <v>4801</v>
      </c>
      <c r="C5001" t="s">
        <v>529</v>
      </c>
      <c r="D5001" t="s">
        <v>529</v>
      </c>
      <c r="E5001" t="s">
        <v>4801</v>
      </c>
    </row>
    <row r="5002" spans="1:5" x14ac:dyDescent="0.25">
      <c r="A5002">
        <v>50000277</v>
      </c>
      <c r="B5002" t="s">
        <v>4918</v>
      </c>
      <c r="C5002" t="s">
        <v>7921</v>
      </c>
      <c r="D5002" t="s">
        <v>7921</v>
      </c>
      <c r="E5002" t="s">
        <v>4918</v>
      </c>
    </row>
    <row r="5003" spans="1:5" x14ac:dyDescent="0.25">
      <c r="A5003">
        <v>50000278</v>
      </c>
      <c r="B5003" t="s">
        <v>4916</v>
      </c>
      <c r="C5003" t="s">
        <v>7921</v>
      </c>
      <c r="D5003" t="s">
        <v>7921</v>
      </c>
      <c r="E5003" t="s">
        <v>4916</v>
      </c>
    </row>
    <row r="5004" spans="1:5" x14ac:dyDescent="0.25">
      <c r="A5004">
        <v>50000279</v>
      </c>
      <c r="B5004" t="s">
        <v>4914</v>
      </c>
      <c r="C5004" t="s">
        <v>7922</v>
      </c>
      <c r="D5004" t="s">
        <v>7922</v>
      </c>
      <c r="E5004" t="s">
        <v>4914</v>
      </c>
    </row>
    <row r="5005" spans="1:5" x14ac:dyDescent="0.25">
      <c r="A5005">
        <v>50000280</v>
      </c>
      <c r="B5005" t="s">
        <v>7923</v>
      </c>
      <c r="C5005" t="s">
        <v>7924</v>
      </c>
      <c r="D5005" t="s">
        <v>7924</v>
      </c>
      <c r="E5005" t="s">
        <v>7923</v>
      </c>
    </row>
    <row r="5006" spans="1:5" x14ac:dyDescent="0.25">
      <c r="A5006">
        <v>50000281</v>
      </c>
      <c r="B5006" t="s">
        <v>7925</v>
      </c>
      <c r="C5006" t="s">
        <v>7926</v>
      </c>
      <c r="D5006" t="s">
        <v>7926</v>
      </c>
      <c r="E5006" t="s">
        <v>7925</v>
      </c>
    </row>
    <row r="5007" spans="1:5" x14ac:dyDescent="0.25">
      <c r="A5007">
        <v>50000282</v>
      </c>
      <c r="B5007" t="s">
        <v>7927</v>
      </c>
      <c r="C5007" t="s">
        <v>4930</v>
      </c>
      <c r="D5007" t="s">
        <v>4930</v>
      </c>
      <c r="E5007" t="s">
        <v>7927</v>
      </c>
    </row>
    <row r="5008" spans="1:5" x14ac:dyDescent="0.25">
      <c r="A5008">
        <v>50000283</v>
      </c>
      <c r="B5008" t="s">
        <v>4931</v>
      </c>
      <c r="C5008" t="s">
        <v>7928</v>
      </c>
      <c r="D5008" t="s">
        <v>7928</v>
      </c>
      <c r="E5008" t="s">
        <v>4931</v>
      </c>
    </row>
    <row r="5009" spans="1:5" x14ac:dyDescent="0.25">
      <c r="A5009">
        <v>50000284</v>
      </c>
      <c r="B5009" t="s">
        <v>4933</v>
      </c>
      <c r="C5009" t="s">
        <v>4932</v>
      </c>
      <c r="D5009" t="s">
        <v>4932</v>
      </c>
      <c r="E5009" t="s">
        <v>4933</v>
      </c>
    </row>
    <row r="5010" spans="1:5" x14ac:dyDescent="0.25">
      <c r="A5010">
        <v>50000285</v>
      </c>
      <c r="B5010" t="s">
        <v>4877</v>
      </c>
      <c r="C5010" t="s">
        <v>4878</v>
      </c>
      <c r="D5010" t="s">
        <v>4878</v>
      </c>
      <c r="E5010" t="s">
        <v>4877</v>
      </c>
    </row>
    <row r="5011" spans="1:5" x14ac:dyDescent="0.25">
      <c r="A5011">
        <v>50000286</v>
      </c>
      <c r="B5011" t="s">
        <v>7929</v>
      </c>
      <c r="C5011" t="s">
        <v>7930</v>
      </c>
      <c r="D5011" t="s">
        <v>7930</v>
      </c>
      <c r="E5011" t="s">
        <v>7929</v>
      </c>
    </row>
    <row r="5012" spans="1:5" x14ac:dyDescent="0.25">
      <c r="A5012">
        <v>50000287</v>
      </c>
      <c r="B5012" t="s">
        <v>7931</v>
      </c>
      <c r="C5012" t="s">
        <v>7932</v>
      </c>
      <c r="D5012" t="s">
        <v>7932</v>
      </c>
      <c r="E5012" t="s">
        <v>7931</v>
      </c>
    </row>
    <row r="5013" spans="1:5" x14ac:dyDescent="0.25">
      <c r="A5013">
        <v>50000288</v>
      </c>
      <c r="B5013" t="s">
        <v>4925</v>
      </c>
      <c r="C5013" t="s">
        <v>4926</v>
      </c>
      <c r="D5013" t="s">
        <v>4926</v>
      </c>
      <c r="E5013" t="s">
        <v>4925</v>
      </c>
    </row>
    <row r="5014" spans="1:5" x14ac:dyDescent="0.25">
      <c r="A5014">
        <v>50000289</v>
      </c>
      <c r="B5014" t="s">
        <v>7933</v>
      </c>
      <c r="C5014" t="s">
        <v>7827</v>
      </c>
      <c r="D5014" t="s">
        <v>7827</v>
      </c>
      <c r="E5014" t="s">
        <v>7933</v>
      </c>
    </row>
    <row r="5015" spans="1:5" x14ac:dyDescent="0.25">
      <c r="A5015">
        <v>50000290</v>
      </c>
      <c r="B5015" t="s">
        <v>7933</v>
      </c>
      <c r="C5015" t="s">
        <v>7827</v>
      </c>
      <c r="D5015" t="s">
        <v>7827</v>
      </c>
      <c r="E5015" t="s">
        <v>7933</v>
      </c>
    </row>
    <row r="5016" spans="1:5" x14ac:dyDescent="0.25">
      <c r="A5016">
        <v>50000291</v>
      </c>
      <c r="B5016" t="s">
        <v>7934</v>
      </c>
      <c r="C5016" t="s">
        <v>4928</v>
      </c>
      <c r="D5016" t="s">
        <v>4928</v>
      </c>
      <c r="E5016" t="s">
        <v>7934</v>
      </c>
    </row>
    <row r="5017" spans="1:5" x14ac:dyDescent="0.25">
      <c r="A5017">
        <v>50000292</v>
      </c>
      <c r="B5017" t="s">
        <v>7935</v>
      </c>
      <c r="C5017" t="s">
        <v>7783</v>
      </c>
      <c r="D5017" t="s">
        <v>7783</v>
      </c>
      <c r="E5017" t="s">
        <v>7935</v>
      </c>
    </row>
    <row r="5018" spans="1:5" x14ac:dyDescent="0.25">
      <c r="A5018">
        <v>50000293</v>
      </c>
      <c r="B5018" t="s">
        <v>4783</v>
      </c>
      <c r="C5018" t="s">
        <v>7779</v>
      </c>
      <c r="D5018" t="s">
        <v>7779</v>
      </c>
      <c r="E5018" t="s">
        <v>4783</v>
      </c>
    </row>
    <row r="5019" spans="1:5" x14ac:dyDescent="0.25">
      <c r="A5019">
        <v>50000294</v>
      </c>
      <c r="B5019" t="s">
        <v>7936</v>
      </c>
      <c r="C5019" t="s">
        <v>7786</v>
      </c>
      <c r="D5019" t="s">
        <v>7786</v>
      </c>
      <c r="E5019" t="s">
        <v>7936</v>
      </c>
    </row>
    <row r="5020" spans="1:5" x14ac:dyDescent="0.25">
      <c r="A5020">
        <v>50000295</v>
      </c>
      <c r="B5020" t="s">
        <v>4934</v>
      </c>
      <c r="C5020" t="s">
        <v>7937</v>
      </c>
      <c r="D5020" t="s">
        <v>7937</v>
      </c>
      <c r="E5020" t="s">
        <v>4934</v>
      </c>
    </row>
    <row r="5021" spans="1:5" x14ac:dyDescent="0.25">
      <c r="A5021">
        <v>50000296</v>
      </c>
      <c r="B5021" t="s">
        <v>7806</v>
      </c>
      <c r="C5021" t="s">
        <v>7807</v>
      </c>
      <c r="D5021" t="s">
        <v>7807</v>
      </c>
      <c r="E5021" t="s">
        <v>7806</v>
      </c>
    </row>
    <row r="5022" spans="1:5" x14ac:dyDescent="0.25">
      <c r="A5022">
        <v>50000297</v>
      </c>
      <c r="B5022" t="s">
        <v>7938</v>
      </c>
      <c r="C5022" t="s">
        <v>7939</v>
      </c>
      <c r="D5022" t="s">
        <v>7939</v>
      </c>
      <c r="E5022" t="s">
        <v>7938</v>
      </c>
    </row>
    <row r="5023" spans="1:5" x14ac:dyDescent="0.25">
      <c r="A5023">
        <v>50000298</v>
      </c>
      <c r="B5023" t="s">
        <v>4938</v>
      </c>
      <c r="C5023" t="s">
        <v>4939</v>
      </c>
      <c r="D5023" t="s">
        <v>4939</v>
      </c>
      <c r="E5023" t="s">
        <v>4938</v>
      </c>
    </row>
    <row r="5024" spans="1:5" x14ac:dyDescent="0.25">
      <c r="A5024">
        <v>50000299</v>
      </c>
      <c r="B5024" t="s">
        <v>7729</v>
      </c>
      <c r="C5024" t="s">
        <v>4861</v>
      </c>
      <c r="D5024" t="s">
        <v>4861</v>
      </c>
      <c r="E5024" t="s">
        <v>7729</v>
      </c>
    </row>
    <row r="5025" spans="1:5" x14ac:dyDescent="0.25">
      <c r="A5025">
        <v>50000300</v>
      </c>
      <c r="B5025" t="s">
        <v>7940</v>
      </c>
      <c r="C5025" t="s">
        <v>4885</v>
      </c>
      <c r="D5025" t="s">
        <v>4885</v>
      </c>
      <c r="E5025" t="s">
        <v>7940</v>
      </c>
    </row>
    <row r="5026" spans="1:5" x14ac:dyDescent="0.25">
      <c r="A5026">
        <v>50000301</v>
      </c>
      <c r="B5026" t="s">
        <v>4946</v>
      </c>
      <c r="C5026" t="s">
        <v>4947</v>
      </c>
      <c r="D5026" t="s">
        <v>4947</v>
      </c>
      <c r="E5026" t="s">
        <v>4946</v>
      </c>
    </row>
    <row r="5027" spans="1:5" x14ac:dyDescent="0.25">
      <c r="A5027">
        <v>50000302</v>
      </c>
      <c r="B5027" t="s">
        <v>7941</v>
      </c>
      <c r="C5027" t="s">
        <v>7800</v>
      </c>
      <c r="D5027" t="s">
        <v>7800</v>
      </c>
      <c r="E5027" t="s">
        <v>7941</v>
      </c>
    </row>
    <row r="5028" spans="1:5" x14ac:dyDescent="0.25">
      <c r="A5028">
        <v>50000303</v>
      </c>
      <c r="B5028" t="s">
        <v>7942</v>
      </c>
      <c r="C5028" t="s">
        <v>7783</v>
      </c>
      <c r="D5028" t="s">
        <v>7783</v>
      </c>
      <c r="E5028" t="s">
        <v>7942</v>
      </c>
    </row>
    <row r="5029" spans="1:5" x14ac:dyDescent="0.25">
      <c r="A5029">
        <v>50000304</v>
      </c>
      <c r="B5029" t="s">
        <v>7943</v>
      </c>
      <c r="C5029" t="s">
        <v>7779</v>
      </c>
      <c r="D5029" t="s">
        <v>7779</v>
      </c>
      <c r="E5029" t="s">
        <v>7943</v>
      </c>
    </row>
    <row r="5030" spans="1:5" x14ac:dyDescent="0.25">
      <c r="A5030">
        <v>50000305</v>
      </c>
      <c r="B5030" t="s">
        <v>7944</v>
      </c>
      <c r="C5030" t="s">
        <v>7786</v>
      </c>
      <c r="D5030" t="s">
        <v>7786</v>
      </c>
      <c r="E5030" t="s">
        <v>7944</v>
      </c>
    </row>
    <row r="5031" spans="1:5" x14ac:dyDescent="0.25">
      <c r="A5031">
        <v>50000306</v>
      </c>
      <c r="B5031" t="s">
        <v>4908</v>
      </c>
      <c r="C5031" t="s">
        <v>4909</v>
      </c>
      <c r="D5031" t="s">
        <v>4909</v>
      </c>
      <c r="E5031" t="s">
        <v>4908</v>
      </c>
    </row>
    <row r="5032" spans="1:5" x14ac:dyDescent="0.25">
      <c r="A5032">
        <v>50000307</v>
      </c>
      <c r="B5032" t="s">
        <v>7905</v>
      </c>
      <c r="C5032" t="s">
        <v>7827</v>
      </c>
      <c r="D5032" t="s">
        <v>7827</v>
      </c>
      <c r="E5032" t="s">
        <v>7905</v>
      </c>
    </row>
    <row r="5033" spans="1:5" x14ac:dyDescent="0.25">
      <c r="A5033">
        <v>50000308</v>
      </c>
      <c r="B5033" t="s">
        <v>4948</v>
      </c>
      <c r="C5033" t="s">
        <v>4949</v>
      </c>
      <c r="D5033" t="s">
        <v>4949</v>
      </c>
      <c r="E5033" t="s">
        <v>4948</v>
      </c>
    </row>
    <row r="5034" spans="1:5" x14ac:dyDescent="0.25">
      <c r="A5034">
        <v>50000309</v>
      </c>
      <c r="B5034" t="s">
        <v>4950</v>
      </c>
      <c r="C5034" t="s">
        <v>4951</v>
      </c>
      <c r="D5034" t="s">
        <v>4951</v>
      </c>
      <c r="E5034" t="s">
        <v>4950</v>
      </c>
    </row>
    <row r="5035" spans="1:5" x14ac:dyDescent="0.25">
      <c r="A5035">
        <v>50500001</v>
      </c>
      <c r="B5035" t="s">
        <v>7945</v>
      </c>
      <c r="C5035" t="s">
        <v>7945</v>
      </c>
      <c r="D5035" t="s">
        <v>7945</v>
      </c>
      <c r="E5035" t="s">
        <v>7945</v>
      </c>
    </row>
    <row r="5036" spans="1:5" x14ac:dyDescent="0.25">
      <c r="A5036">
        <v>50500002</v>
      </c>
      <c r="B5036" t="s">
        <v>4958</v>
      </c>
      <c r="C5036" t="s">
        <v>7946</v>
      </c>
      <c r="D5036" t="s">
        <v>7946</v>
      </c>
      <c r="E5036" t="s">
        <v>4958</v>
      </c>
    </row>
    <row r="5037" spans="1:5" x14ac:dyDescent="0.25">
      <c r="A5037">
        <v>50500003</v>
      </c>
      <c r="B5037" t="s">
        <v>4960</v>
      </c>
      <c r="C5037" t="s">
        <v>7947</v>
      </c>
      <c r="D5037" t="s">
        <v>7947</v>
      </c>
      <c r="E5037" t="s">
        <v>4960</v>
      </c>
    </row>
    <row r="5038" spans="1:5" x14ac:dyDescent="0.25">
      <c r="A5038">
        <v>50500004</v>
      </c>
      <c r="B5038" t="s">
        <v>4962</v>
      </c>
      <c r="C5038" t="s">
        <v>7947</v>
      </c>
      <c r="D5038" t="s">
        <v>7947</v>
      </c>
      <c r="E5038" t="s">
        <v>4962</v>
      </c>
    </row>
    <row r="5039" spans="1:5" x14ac:dyDescent="0.25">
      <c r="A5039">
        <v>50500005</v>
      </c>
      <c r="B5039" t="s">
        <v>7948</v>
      </c>
      <c r="C5039" t="s">
        <v>4965</v>
      </c>
      <c r="D5039" t="s">
        <v>4965</v>
      </c>
      <c r="E5039" t="s">
        <v>7948</v>
      </c>
    </row>
    <row r="5040" spans="1:5" x14ac:dyDescent="0.25">
      <c r="A5040">
        <v>50500006</v>
      </c>
      <c r="B5040" t="s">
        <v>4976</v>
      </c>
      <c r="C5040" t="s">
        <v>4971</v>
      </c>
      <c r="D5040" t="s">
        <v>4971</v>
      </c>
      <c r="E5040" t="s">
        <v>4976</v>
      </c>
    </row>
    <row r="5041" spans="1:5" x14ac:dyDescent="0.25">
      <c r="A5041">
        <v>50500007</v>
      </c>
      <c r="B5041" t="s">
        <v>4977</v>
      </c>
      <c r="C5041" t="s">
        <v>4978</v>
      </c>
      <c r="D5041" t="s">
        <v>4978</v>
      </c>
      <c r="E5041" t="s">
        <v>4977</v>
      </c>
    </row>
    <row r="5042" spans="1:5" x14ac:dyDescent="0.25">
      <c r="A5042">
        <v>50500008</v>
      </c>
      <c r="B5042" t="s">
        <v>4980</v>
      </c>
      <c r="C5042" t="s">
        <v>7949</v>
      </c>
      <c r="D5042" t="s">
        <v>7949</v>
      </c>
      <c r="E5042" t="s">
        <v>4980</v>
      </c>
    </row>
    <row r="5043" spans="1:5" x14ac:dyDescent="0.25">
      <c r="A5043">
        <v>50500009</v>
      </c>
      <c r="B5043" t="s">
        <v>4982</v>
      </c>
      <c r="C5043" t="s">
        <v>7950</v>
      </c>
      <c r="D5043" t="s">
        <v>7950</v>
      </c>
      <c r="E5043" t="s">
        <v>4982</v>
      </c>
    </row>
    <row r="5044" spans="1:5" x14ac:dyDescent="0.25">
      <c r="A5044">
        <v>50500010</v>
      </c>
      <c r="B5044" t="s">
        <v>4984</v>
      </c>
      <c r="C5044" t="s">
        <v>4985</v>
      </c>
      <c r="D5044" t="s">
        <v>4985</v>
      </c>
      <c r="E5044" t="s">
        <v>4984</v>
      </c>
    </row>
    <row r="5045" spans="1:5" x14ac:dyDescent="0.25">
      <c r="A5045">
        <v>50500011</v>
      </c>
      <c r="B5045" t="s">
        <v>7951</v>
      </c>
      <c r="C5045" t="s">
        <v>7952</v>
      </c>
      <c r="D5045" t="s">
        <v>7952</v>
      </c>
      <c r="E5045" t="s">
        <v>7951</v>
      </c>
    </row>
    <row r="5046" spans="1:5" x14ac:dyDescent="0.25">
      <c r="A5046">
        <v>50500012</v>
      </c>
      <c r="B5046" t="s">
        <v>4968</v>
      </c>
      <c r="C5046" t="s">
        <v>4969</v>
      </c>
      <c r="D5046" t="s">
        <v>4969</v>
      </c>
      <c r="E5046" t="s">
        <v>4968</v>
      </c>
    </row>
    <row r="5047" spans="1:5" x14ac:dyDescent="0.25">
      <c r="A5047">
        <v>50500013</v>
      </c>
      <c r="B5047" t="s">
        <v>4986</v>
      </c>
      <c r="C5047" t="s">
        <v>4987</v>
      </c>
      <c r="D5047" t="s">
        <v>4987</v>
      </c>
      <c r="E5047" t="s">
        <v>4986</v>
      </c>
    </row>
    <row r="5048" spans="1:5" x14ac:dyDescent="0.25">
      <c r="A5048">
        <v>50500014</v>
      </c>
      <c r="B5048" t="s">
        <v>4974</v>
      </c>
      <c r="C5048" t="s">
        <v>7953</v>
      </c>
      <c r="D5048" t="s">
        <v>7953</v>
      </c>
      <c r="E5048" t="s">
        <v>4974</v>
      </c>
    </row>
    <row r="5049" spans="1:5" x14ac:dyDescent="0.25">
      <c r="A5049">
        <v>50500015</v>
      </c>
      <c r="B5049" t="s">
        <v>4972</v>
      </c>
      <c r="C5049" t="s">
        <v>7954</v>
      </c>
      <c r="D5049" t="s">
        <v>7954</v>
      </c>
      <c r="E5049" t="s">
        <v>4972</v>
      </c>
    </row>
    <row r="5050" spans="1:5" x14ac:dyDescent="0.25">
      <c r="A5050">
        <v>50500016</v>
      </c>
      <c r="B5050" t="s">
        <v>4970</v>
      </c>
      <c r="C5050" t="s">
        <v>7955</v>
      </c>
      <c r="D5050" t="s">
        <v>7955</v>
      </c>
      <c r="E5050" t="s">
        <v>4970</v>
      </c>
    </row>
    <row r="5051" spans="1:5" x14ac:dyDescent="0.25">
      <c r="A5051">
        <v>50500017</v>
      </c>
      <c r="B5051" t="s">
        <v>7956</v>
      </c>
      <c r="C5051" t="s">
        <v>4978</v>
      </c>
      <c r="D5051" t="s">
        <v>4978</v>
      </c>
      <c r="E5051" t="s">
        <v>7956</v>
      </c>
    </row>
    <row r="5052" spans="1:5" x14ac:dyDescent="0.25">
      <c r="A5052">
        <v>50500018</v>
      </c>
      <c r="B5052" t="s">
        <v>7957</v>
      </c>
      <c r="C5052" t="s">
        <v>4978</v>
      </c>
      <c r="D5052" t="s">
        <v>4978</v>
      </c>
      <c r="E5052" t="s">
        <v>7957</v>
      </c>
    </row>
    <row r="5053" spans="1:5" x14ac:dyDescent="0.25">
      <c r="A5053">
        <v>50500019</v>
      </c>
      <c r="B5053" t="s">
        <v>7958</v>
      </c>
      <c r="C5053" t="s">
        <v>7959</v>
      </c>
      <c r="D5053" t="s">
        <v>7959</v>
      </c>
      <c r="E5053" t="s">
        <v>7958</v>
      </c>
    </row>
    <row r="5054" spans="1:5" x14ac:dyDescent="0.25">
      <c r="A5054">
        <v>50500020</v>
      </c>
      <c r="B5054" t="s">
        <v>7960</v>
      </c>
      <c r="C5054" t="s">
        <v>7959</v>
      </c>
      <c r="D5054" t="s">
        <v>7959</v>
      </c>
      <c r="E5054" t="s">
        <v>7960</v>
      </c>
    </row>
    <row r="5055" spans="1:5" x14ac:dyDescent="0.25">
      <c r="A5055">
        <v>50500021</v>
      </c>
      <c r="B5055" t="s">
        <v>4988</v>
      </c>
      <c r="C5055" t="s">
        <v>4978</v>
      </c>
      <c r="D5055" t="s">
        <v>4978</v>
      </c>
      <c r="E5055" t="s">
        <v>4988</v>
      </c>
    </row>
    <row r="5056" spans="1:5" x14ac:dyDescent="0.25">
      <c r="A5056">
        <v>50500022</v>
      </c>
      <c r="B5056" t="s">
        <v>4988</v>
      </c>
      <c r="C5056" t="s">
        <v>4978</v>
      </c>
      <c r="D5056" t="s">
        <v>4978</v>
      </c>
      <c r="E5056" t="s">
        <v>4988</v>
      </c>
    </row>
    <row r="5057" spans="1:5" x14ac:dyDescent="0.25">
      <c r="A5057">
        <v>50500023</v>
      </c>
      <c r="B5057" t="s">
        <v>7961</v>
      </c>
      <c r="C5057" t="s">
        <v>7962</v>
      </c>
      <c r="D5057" t="s">
        <v>7962</v>
      </c>
      <c r="E5057" t="s">
        <v>7961</v>
      </c>
    </row>
    <row r="5058" spans="1:5" x14ac:dyDescent="0.25">
      <c r="A5058">
        <v>50500024</v>
      </c>
      <c r="B5058" t="s">
        <v>7963</v>
      </c>
      <c r="C5058" t="s">
        <v>7964</v>
      </c>
      <c r="D5058" t="s">
        <v>7964</v>
      </c>
      <c r="E5058" t="s">
        <v>7963</v>
      </c>
    </row>
    <row r="5059" spans="1:5" x14ac:dyDescent="0.25">
      <c r="A5059">
        <v>50500025</v>
      </c>
      <c r="B5059" t="s">
        <v>7965</v>
      </c>
      <c r="C5059" t="s">
        <v>7966</v>
      </c>
      <c r="D5059" t="s">
        <v>7966</v>
      </c>
      <c r="E5059" t="s">
        <v>7965</v>
      </c>
    </row>
    <row r="5060" spans="1:5" x14ac:dyDescent="0.25">
      <c r="A5060">
        <v>50500026</v>
      </c>
      <c r="B5060" t="s">
        <v>7967</v>
      </c>
      <c r="C5060" t="s">
        <v>7968</v>
      </c>
      <c r="D5060" t="s">
        <v>7968</v>
      </c>
      <c r="E5060" t="s">
        <v>7967</v>
      </c>
    </row>
    <row r="5061" spans="1:5" x14ac:dyDescent="0.25">
      <c r="A5061">
        <v>50500027</v>
      </c>
      <c r="B5061" t="s">
        <v>7956</v>
      </c>
      <c r="C5061" t="s">
        <v>4978</v>
      </c>
      <c r="D5061" t="s">
        <v>4978</v>
      </c>
      <c r="E5061" t="s">
        <v>7956</v>
      </c>
    </row>
    <row r="5062" spans="1:5" x14ac:dyDescent="0.25">
      <c r="A5062">
        <v>50500028</v>
      </c>
      <c r="B5062" t="s">
        <v>4976</v>
      </c>
      <c r="C5062" t="s">
        <v>4971</v>
      </c>
      <c r="D5062" t="s">
        <v>4971</v>
      </c>
      <c r="E5062" t="s">
        <v>4976</v>
      </c>
    </row>
    <row r="5063" spans="1:5" x14ac:dyDescent="0.25">
      <c r="A5063">
        <v>50500029</v>
      </c>
      <c r="B5063" t="s">
        <v>7969</v>
      </c>
      <c r="C5063" t="s">
        <v>7970</v>
      </c>
      <c r="D5063" t="s">
        <v>7970</v>
      </c>
      <c r="E5063" t="s">
        <v>7969</v>
      </c>
    </row>
    <row r="5064" spans="1:5" x14ac:dyDescent="0.25">
      <c r="A5064">
        <v>50900001</v>
      </c>
      <c r="B5064" t="s">
        <v>7971</v>
      </c>
      <c r="C5064" t="s">
        <v>7972</v>
      </c>
      <c r="D5064" t="s">
        <v>7972</v>
      </c>
      <c r="E5064" t="s">
        <v>7971</v>
      </c>
    </row>
    <row r="5065" spans="1:5" x14ac:dyDescent="0.25">
      <c r="A5065">
        <v>50900002</v>
      </c>
      <c r="B5065" t="s">
        <v>7973</v>
      </c>
      <c r="C5065" t="s">
        <v>7974</v>
      </c>
      <c r="D5065" t="s">
        <v>7974</v>
      </c>
      <c r="E5065" t="s">
        <v>7973</v>
      </c>
    </row>
    <row r="5066" spans="1:5" x14ac:dyDescent="0.25">
      <c r="A5066">
        <v>50900003</v>
      </c>
      <c r="B5066" t="s">
        <v>7975</v>
      </c>
      <c r="C5066" t="s">
        <v>7974</v>
      </c>
      <c r="D5066" t="s">
        <v>7974</v>
      </c>
      <c r="E5066" t="s">
        <v>7975</v>
      </c>
    </row>
    <row r="5067" spans="1:5" x14ac:dyDescent="0.25">
      <c r="A5067">
        <v>50900004</v>
      </c>
      <c r="B5067" t="s">
        <v>4997</v>
      </c>
      <c r="C5067" t="s">
        <v>7976</v>
      </c>
      <c r="D5067" t="s">
        <v>7976</v>
      </c>
      <c r="E5067" t="s">
        <v>4997</v>
      </c>
    </row>
    <row r="5068" spans="1:5" x14ac:dyDescent="0.25">
      <c r="A5068">
        <v>51000001</v>
      </c>
      <c r="B5068" t="s">
        <v>7977</v>
      </c>
      <c r="C5068" t="s">
        <v>7978</v>
      </c>
      <c r="D5068" t="s">
        <v>7978</v>
      </c>
      <c r="E5068" t="s">
        <v>7977</v>
      </c>
    </row>
    <row r="5069" spans="1:5" x14ac:dyDescent="0.25">
      <c r="A5069">
        <v>51000002</v>
      </c>
      <c r="B5069" t="s">
        <v>7979</v>
      </c>
      <c r="C5069" t="s">
        <v>7980</v>
      </c>
      <c r="D5069" t="s">
        <v>7980</v>
      </c>
      <c r="E5069" t="s">
        <v>7979</v>
      </c>
    </row>
    <row r="5070" spans="1:5" x14ac:dyDescent="0.25">
      <c r="A5070">
        <v>51000003</v>
      </c>
      <c r="B5070" t="s">
        <v>7981</v>
      </c>
      <c r="C5070" t="s">
        <v>7982</v>
      </c>
      <c r="D5070" t="s">
        <v>7982</v>
      </c>
      <c r="E5070" t="s">
        <v>7981</v>
      </c>
    </row>
    <row r="5071" spans="1:5" x14ac:dyDescent="0.25">
      <c r="A5071">
        <v>51000004</v>
      </c>
      <c r="B5071" t="s">
        <v>5011</v>
      </c>
      <c r="C5071" t="s">
        <v>7982</v>
      </c>
      <c r="D5071" t="s">
        <v>7982</v>
      </c>
      <c r="E5071" t="s">
        <v>5011</v>
      </c>
    </row>
    <row r="5072" spans="1:5" x14ac:dyDescent="0.25">
      <c r="A5072">
        <v>51000005</v>
      </c>
      <c r="B5072" t="s">
        <v>5013</v>
      </c>
      <c r="C5072" t="s">
        <v>7982</v>
      </c>
      <c r="D5072" t="s">
        <v>7982</v>
      </c>
      <c r="E5072" t="s">
        <v>5013</v>
      </c>
    </row>
    <row r="5073" spans="1:5" x14ac:dyDescent="0.25">
      <c r="A5073">
        <v>51000006</v>
      </c>
      <c r="B5073" t="s">
        <v>5015</v>
      </c>
      <c r="C5073" t="s">
        <v>7982</v>
      </c>
      <c r="D5073" t="s">
        <v>7982</v>
      </c>
      <c r="E5073" t="s">
        <v>5015</v>
      </c>
    </row>
    <row r="5074" spans="1:5" x14ac:dyDescent="0.25">
      <c r="A5074">
        <v>51000007</v>
      </c>
      <c r="B5074" t="s">
        <v>5020</v>
      </c>
      <c r="C5074" t="s">
        <v>5021</v>
      </c>
      <c r="D5074" t="s">
        <v>5021</v>
      </c>
      <c r="E5074" t="s">
        <v>5020</v>
      </c>
    </row>
    <row r="5075" spans="1:5" x14ac:dyDescent="0.25">
      <c r="A5075">
        <v>51000008</v>
      </c>
      <c r="B5075" t="s">
        <v>5022</v>
      </c>
      <c r="C5075" t="s">
        <v>5023</v>
      </c>
      <c r="D5075" t="s">
        <v>5023</v>
      </c>
      <c r="E5075" t="s">
        <v>5022</v>
      </c>
    </row>
    <row r="5076" spans="1:5" x14ac:dyDescent="0.25">
      <c r="A5076">
        <v>51000009</v>
      </c>
      <c r="B5076" t="s">
        <v>4695</v>
      </c>
      <c r="C5076" t="s">
        <v>7983</v>
      </c>
      <c r="D5076" t="s">
        <v>7983</v>
      </c>
      <c r="E5076" t="s">
        <v>4695</v>
      </c>
    </row>
    <row r="5077" spans="1:5" x14ac:dyDescent="0.25">
      <c r="A5077">
        <v>51000010</v>
      </c>
      <c r="B5077" t="s">
        <v>7984</v>
      </c>
      <c r="C5077" t="s">
        <v>5023</v>
      </c>
      <c r="D5077" t="s">
        <v>5023</v>
      </c>
      <c r="E5077" t="s">
        <v>7984</v>
      </c>
    </row>
    <row r="5078" spans="1:5" x14ac:dyDescent="0.25">
      <c r="A5078">
        <v>51000011</v>
      </c>
      <c r="B5078" t="s">
        <v>7985</v>
      </c>
      <c r="C5078" t="s">
        <v>5023</v>
      </c>
      <c r="D5078" t="s">
        <v>5023</v>
      </c>
      <c r="E5078" t="s">
        <v>7985</v>
      </c>
    </row>
    <row r="5079" spans="1:5" x14ac:dyDescent="0.25">
      <c r="A5079">
        <v>51000012</v>
      </c>
      <c r="B5079" t="s">
        <v>7986</v>
      </c>
      <c r="C5079" t="s">
        <v>5023</v>
      </c>
      <c r="D5079" t="s">
        <v>5023</v>
      </c>
      <c r="E5079" t="s">
        <v>7986</v>
      </c>
    </row>
    <row r="5080" spans="1:5" x14ac:dyDescent="0.25">
      <c r="A5080">
        <v>51000014</v>
      </c>
      <c r="B5080" t="s">
        <v>7987</v>
      </c>
      <c r="C5080" t="s">
        <v>7988</v>
      </c>
      <c r="D5080" t="s">
        <v>7988</v>
      </c>
      <c r="E5080" t="s">
        <v>7987</v>
      </c>
    </row>
    <row r="5081" spans="1:5" x14ac:dyDescent="0.25">
      <c r="A5081">
        <v>51000015</v>
      </c>
      <c r="B5081" t="s">
        <v>7989</v>
      </c>
      <c r="C5081" t="s">
        <v>7988</v>
      </c>
      <c r="D5081" t="s">
        <v>7988</v>
      </c>
      <c r="E5081" t="s">
        <v>7989</v>
      </c>
    </row>
    <row r="5082" spans="1:5" x14ac:dyDescent="0.25">
      <c r="A5082">
        <v>51000016</v>
      </c>
      <c r="B5082" t="s">
        <v>5024</v>
      </c>
      <c r="C5082" t="s">
        <v>5025</v>
      </c>
      <c r="D5082" t="s">
        <v>5025</v>
      </c>
      <c r="E5082" t="s">
        <v>5024</v>
      </c>
    </row>
    <row r="5083" spans="1:5" x14ac:dyDescent="0.25">
      <c r="A5083">
        <v>51000017</v>
      </c>
      <c r="B5083" t="s">
        <v>7990</v>
      </c>
      <c r="C5083" t="s">
        <v>7991</v>
      </c>
      <c r="D5083" t="s">
        <v>7991</v>
      </c>
      <c r="E5083" t="s">
        <v>7990</v>
      </c>
    </row>
    <row r="5084" spans="1:5" x14ac:dyDescent="0.25">
      <c r="A5084">
        <v>51000018</v>
      </c>
      <c r="B5084" t="s">
        <v>7992</v>
      </c>
      <c r="C5084" t="s">
        <v>7993</v>
      </c>
      <c r="D5084" t="s">
        <v>7993</v>
      </c>
      <c r="E5084" t="s">
        <v>7992</v>
      </c>
    </row>
    <row r="5085" spans="1:5" x14ac:dyDescent="0.25">
      <c r="A5085">
        <v>51000019</v>
      </c>
      <c r="B5085" t="s">
        <v>7994</v>
      </c>
      <c r="C5085" t="s">
        <v>7995</v>
      </c>
      <c r="D5085" t="s">
        <v>7995</v>
      </c>
      <c r="E5085" t="s">
        <v>7994</v>
      </c>
    </row>
    <row r="5086" spans="1:5" x14ac:dyDescent="0.25">
      <c r="A5086">
        <v>51000023</v>
      </c>
      <c r="B5086" t="s">
        <v>7996</v>
      </c>
      <c r="C5086" t="s">
        <v>7997</v>
      </c>
      <c r="D5086" t="s">
        <v>7997</v>
      </c>
      <c r="E5086" t="s">
        <v>7996</v>
      </c>
    </row>
    <row r="5087" spans="1:5" x14ac:dyDescent="0.25">
      <c r="A5087">
        <v>51000024</v>
      </c>
      <c r="B5087" t="s">
        <v>7996</v>
      </c>
      <c r="C5087" t="s">
        <v>7997</v>
      </c>
      <c r="D5087" t="s">
        <v>7997</v>
      </c>
      <c r="E5087" t="s">
        <v>7996</v>
      </c>
    </row>
    <row r="5088" spans="1:5" x14ac:dyDescent="0.25">
      <c r="A5088">
        <v>51000025</v>
      </c>
      <c r="B5088" t="s">
        <v>7998</v>
      </c>
      <c r="C5088" t="s">
        <v>7999</v>
      </c>
      <c r="D5088" t="s">
        <v>7999</v>
      </c>
      <c r="E5088" t="s">
        <v>7998</v>
      </c>
    </row>
    <row r="5089" spans="1:5" x14ac:dyDescent="0.25">
      <c r="A5089">
        <v>51000026</v>
      </c>
      <c r="B5089" t="s">
        <v>4706</v>
      </c>
      <c r="C5089" t="s">
        <v>5023</v>
      </c>
      <c r="D5089" t="s">
        <v>5023</v>
      </c>
      <c r="E5089" t="s">
        <v>4706</v>
      </c>
    </row>
    <row r="5090" spans="1:5" x14ac:dyDescent="0.25">
      <c r="A5090">
        <v>51000027</v>
      </c>
      <c r="B5090" t="s">
        <v>4707</v>
      </c>
      <c r="C5090" t="s">
        <v>5023</v>
      </c>
      <c r="D5090" t="s">
        <v>5023</v>
      </c>
      <c r="E5090" t="s">
        <v>4707</v>
      </c>
    </row>
    <row r="5091" spans="1:5" x14ac:dyDescent="0.25">
      <c r="A5091">
        <v>51000028</v>
      </c>
      <c r="B5091" t="s">
        <v>8000</v>
      </c>
      <c r="C5091" t="s">
        <v>8001</v>
      </c>
      <c r="D5091" t="s">
        <v>8001</v>
      </c>
      <c r="E5091" t="s">
        <v>8000</v>
      </c>
    </row>
    <row r="5092" spans="1:5" x14ac:dyDescent="0.25">
      <c r="A5092">
        <v>51000029</v>
      </c>
      <c r="B5092" t="s">
        <v>8002</v>
      </c>
      <c r="C5092" t="s">
        <v>8003</v>
      </c>
      <c r="D5092" t="s">
        <v>8003</v>
      </c>
      <c r="E5092" t="s">
        <v>8002</v>
      </c>
    </row>
    <row r="5093" spans="1:5" x14ac:dyDescent="0.25">
      <c r="A5093">
        <v>51000030</v>
      </c>
      <c r="B5093" t="s">
        <v>5031</v>
      </c>
      <c r="C5093" t="s">
        <v>5032</v>
      </c>
      <c r="D5093" t="s">
        <v>5032</v>
      </c>
      <c r="E5093" t="s">
        <v>5031</v>
      </c>
    </row>
    <row r="5094" spans="1:5" x14ac:dyDescent="0.25">
      <c r="A5094">
        <v>51000031</v>
      </c>
      <c r="B5094" t="s">
        <v>8004</v>
      </c>
      <c r="C5094" t="s">
        <v>8005</v>
      </c>
      <c r="D5094" t="s">
        <v>8005</v>
      </c>
      <c r="E5094" t="s">
        <v>8004</v>
      </c>
    </row>
    <row r="5095" spans="1:5" x14ac:dyDescent="0.25">
      <c r="A5095">
        <v>51000034</v>
      </c>
      <c r="B5095" t="s">
        <v>8006</v>
      </c>
      <c r="C5095" t="s">
        <v>8006</v>
      </c>
      <c r="D5095" t="s">
        <v>8006</v>
      </c>
      <c r="E5095" t="s">
        <v>8006</v>
      </c>
    </row>
    <row r="5096" spans="1:5" x14ac:dyDescent="0.25">
      <c r="A5096">
        <v>51000035</v>
      </c>
      <c r="B5096" t="s">
        <v>8007</v>
      </c>
      <c r="C5096" t="s">
        <v>8007</v>
      </c>
      <c r="D5096" t="s">
        <v>8007</v>
      </c>
      <c r="E5096" t="s">
        <v>8007</v>
      </c>
    </row>
    <row r="5097" spans="1:5" x14ac:dyDescent="0.25">
      <c r="A5097">
        <v>51000036</v>
      </c>
      <c r="B5097" t="s">
        <v>8008</v>
      </c>
      <c r="C5097" t="s">
        <v>8009</v>
      </c>
      <c r="D5097" t="s">
        <v>8009</v>
      </c>
      <c r="E5097" t="s">
        <v>8008</v>
      </c>
    </row>
    <row r="5098" spans="1:5" x14ac:dyDescent="0.25">
      <c r="A5098">
        <v>51000037</v>
      </c>
      <c r="B5098" t="s">
        <v>5033</v>
      </c>
      <c r="C5098" t="s">
        <v>5034</v>
      </c>
      <c r="D5098" t="s">
        <v>5034</v>
      </c>
      <c r="E5098" t="s">
        <v>5033</v>
      </c>
    </row>
    <row r="5099" spans="1:5" x14ac:dyDescent="0.25">
      <c r="A5099">
        <v>51000038</v>
      </c>
      <c r="B5099" t="s">
        <v>8010</v>
      </c>
      <c r="C5099" t="s">
        <v>5032</v>
      </c>
      <c r="D5099" t="s">
        <v>5032</v>
      </c>
      <c r="E5099" t="s">
        <v>8010</v>
      </c>
    </row>
    <row r="5100" spans="1:5" x14ac:dyDescent="0.25">
      <c r="A5100">
        <v>51000039</v>
      </c>
      <c r="B5100" t="s">
        <v>5036</v>
      </c>
      <c r="C5100" t="s">
        <v>5023</v>
      </c>
      <c r="D5100" t="s">
        <v>5023</v>
      </c>
      <c r="E5100" t="s">
        <v>5036</v>
      </c>
    </row>
    <row r="5101" spans="1:5" x14ac:dyDescent="0.25">
      <c r="A5101">
        <v>51000040</v>
      </c>
      <c r="B5101" t="s">
        <v>5037</v>
      </c>
      <c r="C5101" t="s">
        <v>5023</v>
      </c>
      <c r="D5101" t="s">
        <v>5023</v>
      </c>
      <c r="E5101" t="s">
        <v>5037</v>
      </c>
    </row>
    <row r="5102" spans="1:5" x14ac:dyDescent="0.25">
      <c r="A5102">
        <v>52000003</v>
      </c>
      <c r="B5102" t="s">
        <v>8011</v>
      </c>
      <c r="C5102" t="s">
        <v>8012</v>
      </c>
      <c r="D5102" t="s">
        <v>8012</v>
      </c>
      <c r="E5102" t="s">
        <v>8011</v>
      </c>
    </row>
    <row r="5103" spans="1:5" x14ac:dyDescent="0.25">
      <c r="A5103">
        <v>52000004</v>
      </c>
      <c r="B5103" t="s">
        <v>8013</v>
      </c>
      <c r="C5103" t="s">
        <v>8012</v>
      </c>
      <c r="D5103" t="s">
        <v>8012</v>
      </c>
      <c r="E5103" t="s">
        <v>8013</v>
      </c>
    </row>
    <row r="5104" spans="1:5" x14ac:dyDescent="0.25">
      <c r="A5104">
        <v>52000005</v>
      </c>
      <c r="B5104" t="s">
        <v>8014</v>
      </c>
      <c r="C5104" t="s">
        <v>8012</v>
      </c>
      <c r="D5104" t="s">
        <v>8012</v>
      </c>
      <c r="E5104" t="s">
        <v>8014</v>
      </c>
    </row>
    <row r="5105" spans="1:5" x14ac:dyDescent="0.25">
      <c r="A5105">
        <v>52000006</v>
      </c>
      <c r="B5105" t="s">
        <v>8014</v>
      </c>
      <c r="C5105" t="s">
        <v>8012</v>
      </c>
      <c r="D5105" t="s">
        <v>8012</v>
      </c>
      <c r="E5105" t="s">
        <v>8014</v>
      </c>
    </row>
    <row r="5106" spans="1:5" x14ac:dyDescent="0.25">
      <c r="A5106">
        <v>52000008</v>
      </c>
      <c r="B5106" t="s">
        <v>8015</v>
      </c>
      <c r="C5106" t="s">
        <v>8012</v>
      </c>
      <c r="D5106" t="s">
        <v>8012</v>
      </c>
      <c r="E5106" t="s">
        <v>8015</v>
      </c>
    </row>
    <row r="5107" spans="1:5" x14ac:dyDescent="0.25">
      <c r="A5107">
        <v>52000009</v>
      </c>
      <c r="B5107" t="s">
        <v>8014</v>
      </c>
      <c r="C5107" t="s">
        <v>8012</v>
      </c>
      <c r="D5107" t="s">
        <v>8012</v>
      </c>
      <c r="E5107" t="s">
        <v>8014</v>
      </c>
    </row>
    <row r="5108" spans="1:5" x14ac:dyDescent="0.25">
      <c r="A5108">
        <v>52000021</v>
      </c>
      <c r="B5108" t="s">
        <v>8016</v>
      </c>
      <c r="C5108" t="s">
        <v>8017</v>
      </c>
      <c r="D5108" t="s">
        <v>8017</v>
      </c>
      <c r="E5108" t="s">
        <v>8016</v>
      </c>
    </row>
    <row r="5109" spans="1:5" x14ac:dyDescent="0.25">
      <c r="A5109">
        <v>52000022</v>
      </c>
      <c r="B5109" t="s">
        <v>8016</v>
      </c>
      <c r="C5109" t="s">
        <v>8018</v>
      </c>
      <c r="D5109" t="s">
        <v>8018</v>
      </c>
      <c r="E5109" t="s">
        <v>8016</v>
      </c>
    </row>
    <row r="5110" spans="1:5" x14ac:dyDescent="0.25">
      <c r="A5110">
        <v>52000023</v>
      </c>
      <c r="B5110" t="s">
        <v>8016</v>
      </c>
      <c r="C5110" t="s">
        <v>8018</v>
      </c>
      <c r="D5110" t="s">
        <v>8018</v>
      </c>
      <c r="E5110" t="s">
        <v>8016</v>
      </c>
    </row>
    <row r="5111" spans="1:5" x14ac:dyDescent="0.25">
      <c r="A5111">
        <v>52000024</v>
      </c>
      <c r="B5111" t="s">
        <v>8016</v>
      </c>
      <c r="C5111" t="s">
        <v>8017</v>
      </c>
      <c r="D5111" t="s">
        <v>8017</v>
      </c>
      <c r="E5111" t="s">
        <v>8016</v>
      </c>
    </row>
    <row r="5112" spans="1:5" x14ac:dyDescent="0.25">
      <c r="A5112">
        <v>52000025</v>
      </c>
      <c r="B5112" t="s">
        <v>8016</v>
      </c>
      <c r="C5112" t="s">
        <v>8017</v>
      </c>
      <c r="D5112" t="s">
        <v>8017</v>
      </c>
      <c r="E5112" t="s">
        <v>8016</v>
      </c>
    </row>
    <row r="5113" spans="1:5" x14ac:dyDescent="0.25">
      <c r="A5113">
        <v>52000028</v>
      </c>
      <c r="B5113" t="s">
        <v>5069</v>
      </c>
      <c r="C5113" t="s">
        <v>8019</v>
      </c>
      <c r="D5113" t="s">
        <v>8019</v>
      </c>
      <c r="E5113" t="s">
        <v>5069</v>
      </c>
    </row>
    <row r="5114" spans="1:5" x14ac:dyDescent="0.25">
      <c r="A5114">
        <v>52000029</v>
      </c>
      <c r="B5114" t="s">
        <v>5070</v>
      </c>
      <c r="C5114" t="s">
        <v>8019</v>
      </c>
      <c r="D5114" t="s">
        <v>8019</v>
      </c>
      <c r="E5114" t="s">
        <v>5070</v>
      </c>
    </row>
    <row r="5115" spans="1:5" x14ac:dyDescent="0.25">
      <c r="A5115">
        <v>52000030</v>
      </c>
      <c r="B5115" t="s">
        <v>5071</v>
      </c>
      <c r="C5115" t="s">
        <v>8019</v>
      </c>
      <c r="D5115" t="s">
        <v>8019</v>
      </c>
      <c r="E5115" t="s">
        <v>5071</v>
      </c>
    </row>
    <row r="5116" spans="1:5" x14ac:dyDescent="0.25">
      <c r="A5116">
        <v>52000031</v>
      </c>
      <c r="B5116" t="s">
        <v>8020</v>
      </c>
      <c r="C5116" t="s">
        <v>8021</v>
      </c>
      <c r="D5116" t="s">
        <v>8021</v>
      </c>
      <c r="E5116" t="s">
        <v>8020</v>
      </c>
    </row>
    <row r="5117" spans="1:5" x14ac:dyDescent="0.25">
      <c r="A5117">
        <v>52000032</v>
      </c>
      <c r="B5117" t="s">
        <v>8022</v>
      </c>
      <c r="C5117" t="s">
        <v>8023</v>
      </c>
      <c r="D5117" t="s">
        <v>8023</v>
      </c>
      <c r="E5117" t="s">
        <v>8022</v>
      </c>
    </row>
    <row r="5118" spans="1:5" x14ac:dyDescent="0.25">
      <c r="A5118">
        <v>52000033</v>
      </c>
      <c r="B5118" t="s">
        <v>8024</v>
      </c>
      <c r="C5118" t="s">
        <v>8025</v>
      </c>
      <c r="D5118" t="s">
        <v>8025</v>
      </c>
      <c r="E5118" t="s">
        <v>8024</v>
      </c>
    </row>
    <row r="5119" spans="1:5" x14ac:dyDescent="0.25">
      <c r="A5119">
        <v>52000034</v>
      </c>
      <c r="B5119" t="s">
        <v>8026</v>
      </c>
      <c r="C5119" t="s">
        <v>8027</v>
      </c>
      <c r="D5119" t="s">
        <v>8027</v>
      </c>
      <c r="E5119" t="s">
        <v>8026</v>
      </c>
    </row>
    <row r="5120" spans="1:5" x14ac:dyDescent="0.25">
      <c r="A5120">
        <v>52000035</v>
      </c>
      <c r="B5120" t="s">
        <v>5072</v>
      </c>
      <c r="C5120" t="s">
        <v>8019</v>
      </c>
      <c r="D5120" t="s">
        <v>8019</v>
      </c>
      <c r="E5120" t="s">
        <v>5072</v>
      </c>
    </row>
    <row r="5121" spans="1:5" x14ac:dyDescent="0.25">
      <c r="A5121">
        <v>52000036</v>
      </c>
      <c r="B5121" t="s">
        <v>8028</v>
      </c>
      <c r="C5121" t="s">
        <v>8017</v>
      </c>
      <c r="D5121" t="s">
        <v>8017</v>
      </c>
      <c r="E5121" t="s">
        <v>8028</v>
      </c>
    </row>
    <row r="5122" spans="1:5" x14ac:dyDescent="0.25">
      <c r="A5122">
        <v>52000037</v>
      </c>
      <c r="B5122" t="s">
        <v>8028</v>
      </c>
      <c r="C5122" t="s">
        <v>8017</v>
      </c>
      <c r="D5122" t="s">
        <v>8017</v>
      </c>
      <c r="E5122" t="s">
        <v>8028</v>
      </c>
    </row>
    <row r="5123" spans="1:5" x14ac:dyDescent="0.25">
      <c r="A5123">
        <v>52000038</v>
      </c>
      <c r="B5123" t="s">
        <v>8029</v>
      </c>
      <c r="C5123" t="s">
        <v>8030</v>
      </c>
      <c r="D5123" t="s">
        <v>8030</v>
      </c>
      <c r="E5123" t="s">
        <v>8029</v>
      </c>
    </row>
    <row r="5124" spans="1:5" x14ac:dyDescent="0.25">
      <c r="A5124">
        <v>52000039</v>
      </c>
      <c r="B5124" t="s">
        <v>8028</v>
      </c>
      <c r="C5124" t="s">
        <v>8017</v>
      </c>
      <c r="D5124" t="s">
        <v>8017</v>
      </c>
      <c r="E5124" t="s">
        <v>8028</v>
      </c>
    </row>
    <row r="5125" spans="1:5" x14ac:dyDescent="0.25">
      <c r="A5125">
        <v>52000040</v>
      </c>
      <c r="B5125" t="s">
        <v>8029</v>
      </c>
      <c r="C5125" t="s">
        <v>8017</v>
      </c>
      <c r="D5125" t="s">
        <v>8017</v>
      </c>
      <c r="E5125" t="s">
        <v>8029</v>
      </c>
    </row>
    <row r="5126" spans="1:5" x14ac:dyDescent="0.25">
      <c r="A5126">
        <v>52000041</v>
      </c>
      <c r="B5126" t="s">
        <v>8031</v>
      </c>
      <c r="C5126" t="s">
        <v>8018</v>
      </c>
      <c r="D5126" t="s">
        <v>8018</v>
      </c>
      <c r="E5126" t="s">
        <v>8031</v>
      </c>
    </row>
    <row r="5127" spans="1:5" x14ac:dyDescent="0.25">
      <c r="A5127">
        <v>52000042</v>
      </c>
      <c r="B5127" t="s">
        <v>5067</v>
      </c>
      <c r="C5127" t="s">
        <v>5067</v>
      </c>
      <c r="D5127" t="s">
        <v>5067</v>
      </c>
      <c r="E5127" t="s">
        <v>5067</v>
      </c>
    </row>
    <row r="5128" spans="1:5" x14ac:dyDescent="0.25">
      <c r="A5128">
        <v>52000043</v>
      </c>
      <c r="B5128" t="s">
        <v>5068</v>
      </c>
      <c r="C5128" t="s">
        <v>5068</v>
      </c>
      <c r="D5128" t="s">
        <v>5068</v>
      </c>
      <c r="E5128" t="s">
        <v>5068</v>
      </c>
    </row>
    <row r="5129" spans="1:5" x14ac:dyDescent="0.25">
      <c r="A5129">
        <v>52000044</v>
      </c>
      <c r="B5129" t="s">
        <v>8016</v>
      </c>
      <c r="C5129" t="s">
        <v>8017</v>
      </c>
      <c r="D5129" t="s">
        <v>8017</v>
      </c>
      <c r="E5129" t="s">
        <v>8016</v>
      </c>
    </row>
    <row r="5130" spans="1:5" x14ac:dyDescent="0.25">
      <c r="A5130">
        <v>52000045</v>
      </c>
      <c r="B5130" t="s">
        <v>8032</v>
      </c>
      <c r="C5130" t="s">
        <v>8033</v>
      </c>
      <c r="D5130" t="s">
        <v>8033</v>
      </c>
      <c r="E5130" t="s">
        <v>8032</v>
      </c>
    </row>
    <row r="5131" spans="1:5" x14ac:dyDescent="0.25">
      <c r="A5131">
        <v>52000046</v>
      </c>
      <c r="B5131" t="s">
        <v>8034</v>
      </c>
      <c r="C5131" t="s">
        <v>8035</v>
      </c>
      <c r="D5131" t="s">
        <v>8035</v>
      </c>
      <c r="E5131" t="s">
        <v>8034</v>
      </c>
    </row>
    <row r="5132" spans="1:5" x14ac:dyDescent="0.25">
      <c r="A5132">
        <v>54000005</v>
      </c>
      <c r="B5132" t="s">
        <v>5096</v>
      </c>
      <c r="C5132" t="s">
        <v>8036</v>
      </c>
      <c r="D5132" t="s">
        <v>8036</v>
      </c>
      <c r="E5132" t="s">
        <v>5096</v>
      </c>
    </row>
    <row r="5133" spans="1:5" x14ac:dyDescent="0.25">
      <c r="A5133">
        <v>54000006</v>
      </c>
      <c r="B5133" t="s">
        <v>5098</v>
      </c>
      <c r="C5133" t="s">
        <v>8036</v>
      </c>
      <c r="D5133" t="s">
        <v>8036</v>
      </c>
      <c r="E5133" t="s">
        <v>5098</v>
      </c>
    </row>
    <row r="5134" spans="1:5" x14ac:dyDescent="0.25">
      <c r="A5134">
        <v>54000007</v>
      </c>
      <c r="B5134" t="s">
        <v>5099</v>
      </c>
      <c r="C5134" t="s">
        <v>8036</v>
      </c>
      <c r="D5134" t="s">
        <v>8036</v>
      </c>
      <c r="E5134" t="s">
        <v>5099</v>
      </c>
    </row>
    <row r="5135" spans="1:5" x14ac:dyDescent="0.25">
      <c r="A5135">
        <v>54000008</v>
      </c>
      <c r="B5135" t="s">
        <v>5100</v>
      </c>
      <c r="C5135" t="s">
        <v>8036</v>
      </c>
      <c r="D5135" t="s">
        <v>8036</v>
      </c>
      <c r="E5135" t="s">
        <v>5100</v>
      </c>
    </row>
    <row r="5136" spans="1:5" x14ac:dyDescent="0.25">
      <c r="A5136">
        <v>54000009</v>
      </c>
      <c r="B5136" t="s">
        <v>5101</v>
      </c>
      <c r="C5136" t="s">
        <v>8036</v>
      </c>
      <c r="D5136" t="s">
        <v>8036</v>
      </c>
      <c r="E5136" t="s">
        <v>5101</v>
      </c>
    </row>
    <row r="5137" spans="1:5" x14ac:dyDescent="0.25">
      <c r="A5137">
        <v>54000011</v>
      </c>
      <c r="B5137" t="s">
        <v>5113</v>
      </c>
      <c r="C5137" t="s">
        <v>5109</v>
      </c>
      <c r="D5137" t="s">
        <v>5109</v>
      </c>
      <c r="E5137" t="s">
        <v>5113</v>
      </c>
    </row>
    <row r="5138" spans="1:5" x14ac:dyDescent="0.25">
      <c r="A5138">
        <v>54000012</v>
      </c>
      <c r="B5138" t="s">
        <v>5108</v>
      </c>
      <c r="C5138" t="s">
        <v>5109</v>
      </c>
      <c r="D5138" t="s">
        <v>5109</v>
      </c>
      <c r="E5138" t="s">
        <v>5108</v>
      </c>
    </row>
    <row r="5139" spans="1:5" x14ac:dyDescent="0.25">
      <c r="A5139">
        <v>54000013</v>
      </c>
      <c r="B5139" t="s">
        <v>5114</v>
      </c>
      <c r="C5139" t="s">
        <v>5109</v>
      </c>
      <c r="D5139" t="s">
        <v>5109</v>
      </c>
      <c r="E5139" t="s">
        <v>5114</v>
      </c>
    </row>
    <row r="5140" spans="1:5" x14ac:dyDescent="0.25">
      <c r="A5140">
        <v>54000014</v>
      </c>
      <c r="B5140" t="s">
        <v>5115</v>
      </c>
      <c r="C5140" t="s">
        <v>5109</v>
      </c>
      <c r="D5140" t="s">
        <v>5109</v>
      </c>
      <c r="E5140" t="s">
        <v>5115</v>
      </c>
    </row>
    <row r="5141" spans="1:5" x14ac:dyDescent="0.25">
      <c r="A5141">
        <v>54000015</v>
      </c>
      <c r="B5141" t="s">
        <v>5116</v>
      </c>
      <c r="C5141" t="s">
        <v>5109</v>
      </c>
      <c r="D5141" t="s">
        <v>5109</v>
      </c>
      <c r="E5141" t="s">
        <v>5116</v>
      </c>
    </row>
    <row r="5142" spans="1:5" x14ac:dyDescent="0.25">
      <c r="A5142">
        <v>54000016</v>
      </c>
      <c r="B5142" t="s">
        <v>5117</v>
      </c>
      <c r="C5142" t="s">
        <v>5109</v>
      </c>
      <c r="D5142" t="s">
        <v>5109</v>
      </c>
      <c r="E5142" t="s">
        <v>5117</v>
      </c>
    </row>
    <row r="5143" spans="1:5" x14ac:dyDescent="0.25">
      <c r="A5143">
        <v>54000017</v>
      </c>
      <c r="B5143" t="s">
        <v>5135</v>
      </c>
      <c r="C5143" t="s">
        <v>5109</v>
      </c>
      <c r="D5143" t="s">
        <v>5109</v>
      </c>
      <c r="E5143" t="s">
        <v>5135</v>
      </c>
    </row>
    <row r="5144" spans="1:5" x14ac:dyDescent="0.25">
      <c r="A5144">
        <v>54000018</v>
      </c>
      <c r="B5144" t="s">
        <v>5134</v>
      </c>
      <c r="C5144" t="s">
        <v>5109</v>
      </c>
      <c r="D5144" t="s">
        <v>5109</v>
      </c>
      <c r="E5144" t="s">
        <v>5134</v>
      </c>
    </row>
    <row r="5145" spans="1:5" x14ac:dyDescent="0.25">
      <c r="A5145">
        <v>54000019</v>
      </c>
      <c r="B5145" t="s">
        <v>5133</v>
      </c>
      <c r="C5145" t="s">
        <v>5109</v>
      </c>
      <c r="D5145" t="s">
        <v>5109</v>
      </c>
      <c r="E5145" t="s">
        <v>5133</v>
      </c>
    </row>
    <row r="5146" spans="1:5" x14ac:dyDescent="0.25">
      <c r="A5146">
        <v>54000020</v>
      </c>
      <c r="B5146" t="s">
        <v>5118</v>
      </c>
      <c r="C5146" t="s">
        <v>5109</v>
      </c>
      <c r="D5146" t="s">
        <v>5109</v>
      </c>
      <c r="E5146" t="s">
        <v>5118</v>
      </c>
    </row>
    <row r="5147" spans="1:5" x14ac:dyDescent="0.25">
      <c r="A5147">
        <v>54000021</v>
      </c>
      <c r="B5147" t="s">
        <v>5119</v>
      </c>
      <c r="C5147" t="s">
        <v>5109</v>
      </c>
      <c r="D5147" t="s">
        <v>5109</v>
      </c>
      <c r="E5147" t="s">
        <v>5119</v>
      </c>
    </row>
    <row r="5148" spans="1:5" x14ac:dyDescent="0.25">
      <c r="A5148">
        <v>54000022</v>
      </c>
      <c r="B5148" t="s">
        <v>8037</v>
      </c>
      <c r="C5148" t="s">
        <v>5109</v>
      </c>
      <c r="D5148" t="s">
        <v>5109</v>
      </c>
      <c r="E5148" t="s">
        <v>8037</v>
      </c>
    </row>
    <row r="5149" spans="1:5" x14ac:dyDescent="0.25">
      <c r="A5149">
        <v>54000023</v>
      </c>
      <c r="B5149" t="s">
        <v>5120</v>
      </c>
      <c r="C5149" t="s">
        <v>5109</v>
      </c>
      <c r="D5149" t="s">
        <v>5109</v>
      </c>
      <c r="E5149" t="s">
        <v>5120</v>
      </c>
    </row>
    <row r="5150" spans="1:5" x14ac:dyDescent="0.25">
      <c r="A5150">
        <v>54000024</v>
      </c>
      <c r="B5150" t="s">
        <v>8038</v>
      </c>
      <c r="C5150" t="s">
        <v>5109</v>
      </c>
      <c r="D5150" t="s">
        <v>5109</v>
      </c>
      <c r="E5150" t="s">
        <v>8038</v>
      </c>
    </row>
    <row r="5151" spans="1:5" x14ac:dyDescent="0.25">
      <c r="A5151">
        <v>54000026</v>
      </c>
      <c r="B5151" t="s">
        <v>5121</v>
      </c>
      <c r="C5151" t="s">
        <v>5109</v>
      </c>
      <c r="D5151" t="s">
        <v>5109</v>
      </c>
      <c r="E5151" t="s">
        <v>5121</v>
      </c>
    </row>
    <row r="5152" spans="1:5" x14ac:dyDescent="0.25">
      <c r="A5152">
        <v>54000027</v>
      </c>
      <c r="B5152" t="s">
        <v>8039</v>
      </c>
      <c r="C5152" t="s">
        <v>5109</v>
      </c>
      <c r="D5152" t="s">
        <v>5109</v>
      </c>
      <c r="E5152" t="s">
        <v>8039</v>
      </c>
    </row>
    <row r="5153" spans="1:5" x14ac:dyDescent="0.25">
      <c r="A5153">
        <v>54000028</v>
      </c>
      <c r="B5153" t="s">
        <v>8040</v>
      </c>
      <c r="C5153" t="s">
        <v>5109</v>
      </c>
      <c r="D5153" t="s">
        <v>5109</v>
      </c>
      <c r="E5153" t="s">
        <v>8040</v>
      </c>
    </row>
    <row r="5154" spans="1:5" x14ac:dyDescent="0.25">
      <c r="A5154">
        <v>54000029</v>
      </c>
      <c r="B5154" t="s">
        <v>5129</v>
      </c>
      <c r="C5154" t="s">
        <v>5109</v>
      </c>
      <c r="D5154" t="s">
        <v>5109</v>
      </c>
      <c r="E5154" t="s">
        <v>5129</v>
      </c>
    </row>
    <row r="5155" spans="1:5" x14ac:dyDescent="0.25">
      <c r="A5155">
        <v>54000031</v>
      </c>
      <c r="B5155" t="s">
        <v>5122</v>
      </c>
      <c r="C5155" t="s">
        <v>8041</v>
      </c>
      <c r="D5155" t="s">
        <v>8041</v>
      </c>
      <c r="E5155" t="s">
        <v>5122</v>
      </c>
    </row>
    <row r="5156" spans="1:5" x14ac:dyDescent="0.25">
      <c r="A5156">
        <v>54000032</v>
      </c>
      <c r="B5156" t="s">
        <v>8042</v>
      </c>
      <c r="C5156" t="s">
        <v>8043</v>
      </c>
      <c r="D5156" t="s">
        <v>8043</v>
      </c>
      <c r="E5156" t="s">
        <v>8042</v>
      </c>
    </row>
    <row r="5157" spans="1:5" x14ac:dyDescent="0.25">
      <c r="A5157">
        <v>54000033</v>
      </c>
      <c r="B5157" t="s">
        <v>5123</v>
      </c>
      <c r="C5157" t="s">
        <v>5124</v>
      </c>
      <c r="D5157" t="s">
        <v>5124</v>
      </c>
      <c r="E5157" t="s">
        <v>5123</v>
      </c>
    </row>
    <row r="5158" spans="1:5" x14ac:dyDescent="0.25">
      <c r="A5158">
        <v>54000036</v>
      </c>
      <c r="B5158" t="s">
        <v>5130</v>
      </c>
      <c r="C5158" t="s">
        <v>8044</v>
      </c>
      <c r="D5158" t="s">
        <v>8044</v>
      </c>
      <c r="E5158" t="s">
        <v>5130</v>
      </c>
    </row>
    <row r="5159" spans="1:5" x14ac:dyDescent="0.25">
      <c r="A5159">
        <v>54000037</v>
      </c>
      <c r="B5159" t="s">
        <v>8045</v>
      </c>
      <c r="C5159" t="s">
        <v>8046</v>
      </c>
      <c r="D5159" t="s">
        <v>8046</v>
      </c>
      <c r="E5159" t="s">
        <v>8045</v>
      </c>
    </row>
    <row r="5160" spans="1:5" x14ac:dyDescent="0.25">
      <c r="A5160">
        <v>54000039</v>
      </c>
      <c r="B5160" t="s">
        <v>5111</v>
      </c>
      <c r="C5160" t="s">
        <v>8047</v>
      </c>
      <c r="D5160" t="s">
        <v>8047</v>
      </c>
      <c r="E5160" t="s">
        <v>5111</v>
      </c>
    </row>
    <row r="5161" spans="1:5" x14ac:dyDescent="0.25">
      <c r="A5161">
        <v>54000040</v>
      </c>
      <c r="B5161" t="s">
        <v>5126</v>
      </c>
      <c r="C5161" t="s">
        <v>8048</v>
      </c>
      <c r="D5161" t="s">
        <v>8048</v>
      </c>
      <c r="E5161" t="s">
        <v>5126</v>
      </c>
    </row>
    <row r="5162" spans="1:5" x14ac:dyDescent="0.25">
      <c r="A5162">
        <v>54000041</v>
      </c>
      <c r="B5162" t="s">
        <v>5127</v>
      </c>
      <c r="C5162" t="s">
        <v>8049</v>
      </c>
      <c r="D5162" t="s">
        <v>8049</v>
      </c>
      <c r="E5162" t="s">
        <v>5127</v>
      </c>
    </row>
    <row r="5163" spans="1:5" x14ac:dyDescent="0.25">
      <c r="A5163">
        <v>54000044</v>
      </c>
      <c r="B5163" t="s">
        <v>8050</v>
      </c>
      <c r="C5163" t="s">
        <v>8051</v>
      </c>
      <c r="D5163" t="s">
        <v>8051</v>
      </c>
      <c r="E5163" t="s">
        <v>8050</v>
      </c>
    </row>
    <row r="5164" spans="1:5" x14ac:dyDescent="0.25">
      <c r="A5164">
        <v>54000045</v>
      </c>
      <c r="B5164" t="s">
        <v>8052</v>
      </c>
      <c r="C5164" t="s">
        <v>8051</v>
      </c>
      <c r="D5164" t="s">
        <v>8051</v>
      </c>
      <c r="E5164" t="s">
        <v>8052</v>
      </c>
    </row>
    <row r="5165" spans="1:5" x14ac:dyDescent="0.25">
      <c r="A5165">
        <v>54000046</v>
      </c>
      <c r="B5165" t="s">
        <v>8053</v>
      </c>
      <c r="C5165" t="s">
        <v>8051</v>
      </c>
      <c r="D5165" t="s">
        <v>8051</v>
      </c>
      <c r="E5165" t="s">
        <v>8053</v>
      </c>
    </row>
    <row r="5166" spans="1:5" x14ac:dyDescent="0.25">
      <c r="A5166">
        <v>54000048</v>
      </c>
      <c r="B5166" t="s">
        <v>8054</v>
      </c>
      <c r="C5166" t="s">
        <v>8051</v>
      </c>
      <c r="D5166" t="s">
        <v>8051</v>
      </c>
      <c r="E5166" t="s">
        <v>8054</v>
      </c>
    </row>
    <row r="5167" spans="1:5" x14ac:dyDescent="0.25">
      <c r="A5167">
        <v>54000049</v>
      </c>
      <c r="B5167" t="s">
        <v>8055</v>
      </c>
      <c r="C5167" t="s">
        <v>8051</v>
      </c>
      <c r="D5167" t="s">
        <v>8051</v>
      </c>
      <c r="E5167" t="s">
        <v>8055</v>
      </c>
    </row>
    <row r="5168" spans="1:5" x14ac:dyDescent="0.25">
      <c r="A5168">
        <v>54000050</v>
      </c>
      <c r="B5168" t="s">
        <v>8056</v>
      </c>
      <c r="C5168" t="s">
        <v>8051</v>
      </c>
      <c r="D5168" t="s">
        <v>8051</v>
      </c>
      <c r="E5168" t="s">
        <v>8056</v>
      </c>
    </row>
    <row r="5169" spans="1:5" x14ac:dyDescent="0.25">
      <c r="A5169">
        <v>54000051</v>
      </c>
      <c r="B5169" t="s">
        <v>8057</v>
      </c>
      <c r="C5169" t="s">
        <v>8051</v>
      </c>
      <c r="D5169" t="s">
        <v>8051</v>
      </c>
      <c r="E5169" t="s">
        <v>8057</v>
      </c>
    </row>
    <row r="5170" spans="1:5" x14ac:dyDescent="0.25">
      <c r="A5170">
        <v>54000052</v>
      </c>
      <c r="B5170" t="s">
        <v>8058</v>
      </c>
      <c r="C5170" t="s">
        <v>8051</v>
      </c>
      <c r="D5170" t="s">
        <v>8051</v>
      </c>
      <c r="E5170" t="s">
        <v>8058</v>
      </c>
    </row>
    <row r="5171" spans="1:5" x14ac:dyDescent="0.25">
      <c r="A5171">
        <v>54000053</v>
      </c>
      <c r="B5171" t="s">
        <v>8059</v>
      </c>
      <c r="C5171" t="s">
        <v>8051</v>
      </c>
      <c r="D5171" t="s">
        <v>8051</v>
      </c>
      <c r="E5171" t="s">
        <v>8059</v>
      </c>
    </row>
    <row r="5172" spans="1:5" x14ac:dyDescent="0.25">
      <c r="A5172">
        <v>54000054</v>
      </c>
      <c r="B5172" t="s">
        <v>8060</v>
      </c>
      <c r="C5172" t="s">
        <v>8051</v>
      </c>
      <c r="D5172" t="s">
        <v>8051</v>
      </c>
      <c r="E5172" t="s">
        <v>8060</v>
      </c>
    </row>
    <row r="5173" spans="1:5" x14ac:dyDescent="0.25">
      <c r="A5173">
        <v>54000055</v>
      </c>
      <c r="B5173" t="s">
        <v>8050</v>
      </c>
      <c r="C5173" t="s">
        <v>8051</v>
      </c>
      <c r="D5173" t="s">
        <v>8051</v>
      </c>
      <c r="E5173" t="s">
        <v>8050</v>
      </c>
    </row>
    <row r="5174" spans="1:5" x14ac:dyDescent="0.25">
      <c r="A5174">
        <v>54000056</v>
      </c>
      <c r="B5174" t="s">
        <v>8061</v>
      </c>
      <c r="C5174" t="s">
        <v>8062</v>
      </c>
      <c r="D5174" t="s">
        <v>8062</v>
      </c>
      <c r="E5174" t="s">
        <v>8061</v>
      </c>
    </row>
    <row r="5175" spans="1:5" x14ac:dyDescent="0.25">
      <c r="A5175">
        <v>54000059</v>
      </c>
      <c r="B5175" t="s">
        <v>8063</v>
      </c>
      <c r="C5175" t="s">
        <v>8064</v>
      </c>
      <c r="D5175" t="s">
        <v>8064</v>
      </c>
      <c r="E5175" t="s">
        <v>8063</v>
      </c>
    </row>
    <row r="5176" spans="1:5" x14ac:dyDescent="0.25">
      <c r="A5176">
        <v>54000060</v>
      </c>
      <c r="B5176" t="s">
        <v>8065</v>
      </c>
      <c r="C5176" t="s">
        <v>8066</v>
      </c>
      <c r="D5176" t="s">
        <v>8066</v>
      </c>
      <c r="E5176" t="s">
        <v>8065</v>
      </c>
    </row>
    <row r="5177" spans="1:5" x14ac:dyDescent="0.25">
      <c r="A5177">
        <v>54000061</v>
      </c>
      <c r="B5177" t="s">
        <v>8067</v>
      </c>
      <c r="C5177" t="s">
        <v>8068</v>
      </c>
      <c r="D5177" t="s">
        <v>8068</v>
      </c>
      <c r="E5177" t="s">
        <v>8067</v>
      </c>
    </row>
    <row r="5178" spans="1:5" x14ac:dyDescent="0.25">
      <c r="A5178">
        <v>54000062</v>
      </c>
      <c r="B5178" t="s">
        <v>8050</v>
      </c>
      <c r="C5178" t="s">
        <v>8069</v>
      </c>
      <c r="D5178" t="s">
        <v>8069</v>
      </c>
      <c r="E5178" t="s">
        <v>8050</v>
      </c>
    </row>
    <row r="5179" spans="1:5" x14ac:dyDescent="0.25">
      <c r="A5179">
        <v>54000063</v>
      </c>
      <c r="B5179" t="s">
        <v>8070</v>
      </c>
      <c r="C5179" t="s">
        <v>8051</v>
      </c>
      <c r="D5179" t="s">
        <v>8051</v>
      </c>
      <c r="E5179" t="s">
        <v>8070</v>
      </c>
    </row>
    <row r="5180" spans="1:5" x14ac:dyDescent="0.25">
      <c r="A5180">
        <v>54000064</v>
      </c>
      <c r="B5180" t="s">
        <v>8053</v>
      </c>
      <c r="C5180" t="s">
        <v>8051</v>
      </c>
      <c r="D5180" t="s">
        <v>8051</v>
      </c>
      <c r="E5180" t="s">
        <v>8053</v>
      </c>
    </row>
    <row r="5181" spans="1:5" x14ac:dyDescent="0.25">
      <c r="A5181">
        <v>54000065</v>
      </c>
      <c r="B5181" t="s">
        <v>8058</v>
      </c>
      <c r="C5181" t="s">
        <v>8051</v>
      </c>
      <c r="D5181" t="s">
        <v>8051</v>
      </c>
      <c r="E5181" t="s">
        <v>8058</v>
      </c>
    </row>
    <row r="5182" spans="1:5" x14ac:dyDescent="0.25">
      <c r="A5182">
        <v>54000066</v>
      </c>
      <c r="B5182" t="s">
        <v>8071</v>
      </c>
      <c r="C5182" t="s">
        <v>8051</v>
      </c>
      <c r="D5182" t="s">
        <v>8051</v>
      </c>
      <c r="E5182" t="s">
        <v>8071</v>
      </c>
    </row>
    <row r="5183" spans="1:5" x14ac:dyDescent="0.25">
      <c r="A5183">
        <v>54000067</v>
      </c>
      <c r="B5183" t="s">
        <v>8072</v>
      </c>
      <c r="C5183" t="s">
        <v>8073</v>
      </c>
      <c r="D5183" t="s">
        <v>8073</v>
      </c>
      <c r="E5183" t="s">
        <v>8072</v>
      </c>
    </row>
    <row r="5184" spans="1:5" x14ac:dyDescent="0.25">
      <c r="A5184">
        <v>54000068</v>
      </c>
      <c r="B5184" t="s">
        <v>5113</v>
      </c>
      <c r="C5184" t="s">
        <v>5109</v>
      </c>
      <c r="D5184" t="s">
        <v>5109</v>
      </c>
      <c r="E5184" t="s">
        <v>5113</v>
      </c>
    </row>
    <row r="5185" spans="1:5" x14ac:dyDescent="0.25">
      <c r="A5185">
        <v>55000002</v>
      </c>
      <c r="B5185" t="s">
        <v>8074</v>
      </c>
      <c r="C5185" t="s">
        <v>8075</v>
      </c>
      <c r="D5185" t="s">
        <v>8075</v>
      </c>
      <c r="E5185" t="s">
        <v>8074</v>
      </c>
    </row>
    <row r="5186" spans="1:5" x14ac:dyDescent="0.25">
      <c r="A5186">
        <v>55000003</v>
      </c>
      <c r="B5186" t="s">
        <v>8076</v>
      </c>
      <c r="C5186" t="s">
        <v>8075</v>
      </c>
      <c r="D5186" t="s">
        <v>8075</v>
      </c>
      <c r="E5186" t="s">
        <v>8076</v>
      </c>
    </row>
    <row r="5187" spans="1:5" x14ac:dyDescent="0.25">
      <c r="A5187">
        <v>55000004</v>
      </c>
      <c r="B5187" t="s">
        <v>8077</v>
      </c>
      <c r="C5187" t="s">
        <v>8075</v>
      </c>
      <c r="D5187" t="s">
        <v>8075</v>
      </c>
      <c r="E5187" t="s">
        <v>8077</v>
      </c>
    </row>
    <row r="5188" spans="1:5" x14ac:dyDescent="0.25">
      <c r="A5188">
        <v>55000005</v>
      </c>
      <c r="B5188" t="s">
        <v>5131</v>
      </c>
      <c r="C5188" t="s">
        <v>5132</v>
      </c>
      <c r="D5188" t="s">
        <v>5132</v>
      </c>
      <c r="E5188" t="s">
        <v>5131</v>
      </c>
    </row>
    <row r="5189" spans="1:5" x14ac:dyDescent="0.25">
      <c r="A5189">
        <v>55000006</v>
      </c>
      <c r="B5189" t="s">
        <v>5139</v>
      </c>
      <c r="C5189" t="s">
        <v>5132</v>
      </c>
      <c r="D5189" t="s">
        <v>5132</v>
      </c>
      <c r="E5189" t="s">
        <v>5139</v>
      </c>
    </row>
    <row r="5190" spans="1:5" x14ac:dyDescent="0.25">
      <c r="A5190">
        <v>56000001</v>
      </c>
      <c r="B5190" t="s">
        <v>5173</v>
      </c>
      <c r="C5190" t="s">
        <v>8078</v>
      </c>
      <c r="D5190" t="s">
        <v>8078</v>
      </c>
      <c r="E5190" t="s">
        <v>5173</v>
      </c>
    </row>
    <row r="5191" spans="1:5" x14ac:dyDescent="0.25">
      <c r="A5191">
        <v>56000002</v>
      </c>
      <c r="B5191" t="s">
        <v>5172</v>
      </c>
      <c r="C5191" t="s">
        <v>8079</v>
      </c>
      <c r="D5191" t="s">
        <v>8079</v>
      </c>
      <c r="E5191" t="s">
        <v>5172</v>
      </c>
    </row>
    <row r="5192" spans="1:5" x14ac:dyDescent="0.25">
      <c r="A5192">
        <v>56000003</v>
      </c>
      <c r="B5192" t="s">
        <v>8080</v>
      </c>
      <c r="C5192" t="s">
        <v>8081</v>
      </c>
      <c r="D5192" t="s">
        <v>8081</v>
      </c>
      <c r="E5192" t="s">
        <v>8080</v>
      </c>
    </row>
    <row r="5193" spans="1:5" x14ac:dyDescent="0.25">
      <c r="A5193">
        <v>56000007</v>
      </c>
      <c r="B5193" t="s">
        <v>8082</v>
      </c>
      <c r="C5193" t="s">
        <v>5175</v>
      </c>
      <c r="D5193" t="s">
        <v>5175</v>
      </c>
      <c r="E5193" t="s">
        <v>8082</v>
      </c>
    </row>
    <row r="5194" spans="1:5" x14ac:dyDescent="0.25">
      <c r="A5194">
        <v>56000008</v>
      </c>
      <c r="B5194" t="s">
        <v>5174</v>
      </c>
      <c r="C5194" t="s">
        <v>5175</v>
      </c>
      <c r="D5194" t="s">
        <v>5175</v>
      </c>
      <c r="E5194" t="s">
        <v>5174</v>
      </c>
    </row>
    <row r="5195" spans="1:5" x14ac:dyDescent="0.25">
      <c r="A5195">
        <v>56000011</v>
      </c>
      <c r="B5195" t="s">
        <v>8083</v>
      </c>
      <c r="C5195" t="s">
        <v>8084</v>
      </c>
      <c r="D5195" t="s">
        <v>8084</v>
      </c>
      <c r="E5195" t="s">
        <v>8083</v>
      </c>
    </row>
    <row r="5196" spans="1:5" x14ac:dyDescent="0.25">
      <c r="A5196">
        <v>56000012</v>
      </c>
      <c r="B5196" t="s">
        <v>8085</v>
      </c>
      <c r="C5196" t="s">
        <v>8084</v>
      </c>
      <c r="D5196" t="s">
        <v>8084</v>
      </c>
      <c r="E5196" t="s">
        <v>8085</v>
      </c>
    </row>
    <row r="5197" spans="1:5" x14ac:dyDescent="0.25">
      <c r="A5197">
        <v>56000013</v>
      </c>
      <c r="B5197" t="s">
        <v>8086</v>
      </c>
      <c r="C5197" t="s">
        <v>8084</v>
      </c>
      <c r="D5197" t="s">
        <v>8084</v>
      </c>
      <c r="E5197" t="s">
        <v>8086</v>
      </c>
    </row>
    <row r="5198" spans="1:5" x14ac:dyDescent="0.25">
      <c r="A5198">
        <v>56000014</v>
      </c>
      <c r="B5198" t="s">
        <v>8087</v>
      </c>
      <c r="C5198" t="s">
        <v>8084</v>
      </c>
      <c r="D5198" t="s">
        <v>8084</v>
      </c>
      <c r="E5198" t="s">
        <v>8087</v>
      </c>
    </row>
    <row r="5199" spans="1:5" x14ac:dyDescent="0.25">
      <c r="A5199">
        <v>56000015</v>
      </c>
      <c r="B5199" t="s">
        <v>8088</v>
      </c>
      <c r="C5199" t="s">
        <v>8084</v>
      </c>
      <c r="D5199" t="s">
        <v>8084</v>
      </c>
      <c r="E5199" t="s">
        <v>8088</v>
      </c>
    </row>
    <row r="5200" spans="1:5" x14ac:dyDescent="0.25">
      <c r="A5200">
        <v>56000016</v>
      </c>
      <c r="B5200" t="s">
        <v>5176</v>
      </c>
      <c r="C5200" t="s">
        <v>5177</v>
      </c>
      <c r="D5200" t="s">
        <v>5177</v>
      </c>
      <c r="E5200" t="s">
        <v>5176</v>
      </c>
    </row>
    <row r="5201" spans="1:5" x14ac:dyDescent="0.25">
      <c r="A5201">
        <v>56000017</v>
      </c>
      <c r="B5201" t="s">
        <v>5178</v>
      </c>
      <c r="C5201" t="s">
        <v>5177</v>
      </c>
      <c r="D5201" t="s">
        <v>5177</v>
      </c>
      <c r="E5201" t="s">
        <v>5178</v>
      </c>
    </row>
    <row r="5202" spans="1:5" x14ac:dyDescent="0.25">
      <c r="A5202">
        <v>56000018</v>
      </c>
      <c r="B5202" t="s">
        <v>5179</v>
      </c>
      <c r="C5202" t="s">
        <v>5177</v>
      </c>
      <c r="D5202" t="s">
        <v>5177</v>
      </c>
      <c r="E5202" t="s">
        <v>5179</v>
      </c>
    </row>
    <row r="5203" spans="1:5" x14ac:dyDescent="0.25">
      <c r="A5203">
        <v>56000019</v>
      </c>
      <c r="B5203" t="s">
        <v>5180</v>
      </c>
      <c r="C5203" t="s">
        <v>5177</v>
      </c>
      <c r="D5203" t="s">
        <v>5177</v>
      </c>
      <c r="E5203" t="s">
        <v>5180</v>
      </c>
    </row>
    <row r="5204" spans="1:5" x14ac:dyDescent="0.25">
      <c r="A5204">
        <v>56000020</v>
      </c>
      <c r="B5204" t="s">
        <v>5181</v>
      </c>
      <c r="C5204" t="s">
        <v>5177</v>
      </c>
      <c r="D5204" t="s">
        <v>5177</v>
      </c>
      <c r="E5204" t="s">
        <v>5181</v>
      </c>
    </row>
    <row r="5205" spans="1:5" x14ac:dyDescent="0.25">
      <c r="A5205">
        <v>56000024</v>
      </c>
      <c r="B5205" t="s">
        <v>8004</v>
      </c>
      <c r="C5205" t="s">
        <v>8005</v>
      </c>
      <c r="D5205" t="s">
        <v>8005</v>
      </c>
      <c r="E5205" t="s">
        <v>8004</v>
      </c>
    </row>
    <row r="5206" spans="1:5" x14ac:dyDescent="0.25">
      <c r="A5206">
        <v>56000025</v>
      </c>
      <c r="B5206" t="s">
        <v>8089</v>
      </c>
      <c r="C5206" t="s">
        <v>5147</v>
      </c>
      <c r="D5206" t="s">
        <v>5147</v>
      </c>
      <c r="E5206" t="s">
        <v>8089</v>
      </c>
    </row>
    <row r="5207" spans="1:5" x14ac:dyDescent="0.25">
      <c r="A5207">
        <v>56000026</v>
      </c>
      <c r="B5207" t="s">
        <v>8090</v>
      </c>
      <c r="C5207" t="s">
        <v>5149</v>
      </c>
      <c r="D5207" t="s">
        <v>5149</v>
      </c>
      <c r="E5207" t="s">
        <v>8090</v>
      </c>
    </row>
    <row r="5208" spans="1:5" x14ac:dyDescent="0.25">
      <c r="A5208">
        <v>56000027</v>
      </c>
      <c r="B5208" t="s">
        <v>8091</v>
      </c>
      <c r="C5208" t="s">
        <v>8005</v>
      </c>
      <c r="D5208" t="s">
        <v>8005</v>
      </c>
      <c r="E5208" t="s">
        <v>8091</v>
      </c>
    </row>
    <row r="5209" spans="1:5" x14ac:dyDescent="0.25">
      <c r="A5209">
        <v>56000028</v>
      </c>
      <c r="B5209" t="s">
        <v>8092</v>
      </c>
      <c r="C5209" t="s">
        <v>8092</v>
      </c>
      <c r="D5209" t="s">
        <v>8092</v>
      </c>
      <c r="E5209" t="s">
        <v>8092</v>
      </c>
    </row>
    <row r="5210" spans="1:5" x14ac:dyDescent="0.25">
      <c r="A5210">
        <v>56000029</v>
      </c>
      <c r="B5210" t="s">
        <v>8093</v>
      </c>
      <c r="C5210" t="s">
        <v>8094</v>
      </c>
      <c r="D5210" t="s">
        <v>8094</v>
      </c>
      <c r="E5210" t="s">
        <v>8093</v>
      </c>
    </row>
    <row r="5211" spans="1:5" x14ac:dyDescent="0.25">
      <c r="A5211">
        <v>56000030</v>
      </c>
      <c r="B5211" t="s">
        <v>8093</v>
      </c>
      <c r="C5211" t="s">
        <v>8094</v>
      </c>
      <c r="D5211" t="s">
        <v>8094</v>
      </c>
      <c r="E5211" t="s">
        <v>8093</v>
      </c>
    </row>
    <row r="5212" spans="1:5" x14ac:dyDescent="0.25">
      <c r="A5212">
        <v>56000031</v>
      </c>
      <c r="B5212" t="s">
        <v>8095</v>
      </c>
      <c r="C5212" t="s">
        <v>8096</v>
      </c>
      <c r="D5212" t="s">
        <v>8096</v>
      </c>
      <c r="E5212" t="s">
        <v>8095</v>
      </c>
    </row>
    <row r="5213" spans="1:5" x14ac:dyDescent="0.25">
      <c r="A5213">
        <v>56000032</v>
      </c>
      <c r="B5213" t="s">
        <v>8097</v>
      </c>
      <c r="C5213" t="s">
        <v>8096</v>
      </c>
      <c r="D5213" t="s">
        <v>8096</v>
      </c>
      <c r="E5213" t="s">
        <v>8097</v>
      </c>
    </row>
    <row r="5214" spans="1:5" x14ac:dyDescent="0.25">
      <c r="A5214">
        <v>56000033</v>
      </c>
      <c r="B5214" t="s">
        <v>8098</v>
      </c>
      <c r="C5214" t="s">
        <v>8096</v>
      </c>
      <c r="D5214" t="s">
        <v>8096</v>
      </c>
      <c r="E5214" t="s">
        <v>8098</v>
      </c>
    </row>
    <row r="5215" spans="1:5" x14ac:dyDescent="0.25">
      <c r="A5215">
        <v>56000034</v>
      </c>
      <c r="B5215" t="s">
        <v>5195</v>
      </c>
      <c r="C5215" t="s">
        <v>8099</v>
      </c>
      <c r="D5215" t="s">
        <v>8099</v>
      </c>
      <c r="E5215" t="s">
        <v>5195</v>
      </c>
    </row>
    <row r="5216" spans="1:5" x14ac:dyDescent="0.25">
      <c r="A5216">
        <v>56000035</v>
      </c>
      <c r="B5216" t="s">
        <v>5191</v>
      </c>
      <c r="C5216" t="s">
        <v>8100</v>
      </c>
      <c r="D5216" t="s">
        <v>8100</v>
      </c>
      <c r="E5216" t="s">
        <v>5191</v>
      </c>
    </row>
    <row r="5217" spans="1:5" x14ac:dyDescent="0.25">
      <c r="A5217">
        <v>56000036</v>
      </c>
      <c r="B5217" t="s">
        <v>5193</v>
      </c>
      <c r="C5217" t="s">
        <v>8101</v>
      </c>
      <c r="D5217" t="s">
        <v>8101</v>
      </c>
      <c r="E5217" t="s">
        <v>5193</v>
      </c>
    </row>
    <row r="5218" spans="1:5" x14ac:dyDescent="0.25">
      <c r="A5218">
        <v>56000037</v>
      </c>
      <c r="B5218" t="s">
        <v>5172</v>
      </c>
      <c r="C5218" t="s">
        <v>5197</v>
      </c>
      <c r="D5218" t="s">
        <v>5197</v>
      </c>
      <c r="E5218" t="s">
        <v>5172</v>
      </c>
    </row>
    <row r="5219" spans="1:5" x14ac:dyDescent="0.25">
      <c r="A5219">
        <v>56000038</v>
      </c>
      <c r="B5219" t="s">
        <v>3903</v>
      </c>
      <c r="C5219" t="s">
        <v>8102</v>
      </c>
      <c r="D5219" t="s">
        <v>8102</v>
      </c>
      <c r="E5219" t="s">
        <v>3903</v>
      </c>
    </row>
    <row r="5220" spans="1:5" x14ac:dyDescent="0.25">
      <c r="A5220">
        <v>56000039</v>
      </c>
      <c r="B5220" t="s">
        <v>8091</v>
      </c>
      <c r="C5220" t="s">
        <v>8005</v>
      </c>
      <c r="D5220" t="s">
        <v>8005</v>
      </c>
      <c r="E5220" t="s">
        <v>8091</v>
      </c>
    </row>
    <row r="5221" spans="1:5" x14ac:dyDescent="0.25">
      <c r="A5221">
        <v>56000040</v>
      </c>
      <c r="B5221" t="s">
        <v>8103</v>
      </c>
      <c r="C5221" t="s">
        <v>5177</v>
      </c>
      <c r="D5221" t="s">
        <v>5177</v>
      </c>
      <c r="E5221" t="s">
        <v>8103</v>
      </c>
    </row>
    <row r="5222" spans="1:5" x14ac:dyDescent="0.25">
      <c r="A5222">
        <v>56000041</v>
      </c>
      <c r="B5222" t="s">
        <v>8103</v>
      </c>
      <c r="C5222" t="s">
        <v>5177</v>
      </c>
      <c r="D5222" t="s">
        <v>5177</v>
      </c>
      <c r="E5222" t="s">
        <v>8103</v>
      </c>
    </row>
    <row r="5223" spans="1:5" x14ac:dyDescent="0.25">
      <c r="A5223">
        <v>56000042</v>
      </c>
      <c r="B5223" t="s">
        <v>8104</v>
      </c>
      <c r="C5223" t="s">
        <v>5177</v>
      </c>
      <c r="D5223" t="s">
        <v>5177</v>
      </c>
      <c r="E5223" t="s">
        <v>8104</v>
      </c>
    </row>
    <row r="5224" spans="1:5" x14ac:dyDescent="0.25">
      <c r="A5224">
        <v>56000043</v>
      </c>
      <c r="B5224" t="s">
        <v>8105</v>
      </c>
      <c r="C5224" t="s">
        <v>5177</v>
      </c>
      <c r="D5224" t="s">
        <v>5177</v>
      </c>
      <c r="E5224" t="s">
        <v>8105</v>
      </c>
    </row>
    <row r="5225" spans="1:5" x14ac:dyDescent="0.25">
      <c r="A5225">
        <v>56000044</v>
      </c>
      <c r="B5225" t="s">
        <v>8106</v>
      </c>
      <c r="C5225" t="s">
        <v>5177</v>
      </c>
      <c r="D5225" t="s">
        <v>5177</v>
      </c>
      <c r="E5225" t="s">
        <v>8106</v>
      </c>
    </row>
    <row r="5226" spans="1:5" x14ac:dyDescent="0.25">
      <c r="A5226">
        <v>56000045</v>
      </c>
      <c r="B5226" t="s">
        <v>8107</v>
      </c>
      <c r="C5226" t="s">
        <v>8102</v>
      </c>
      <c r="D5226" t="s">
        <v>8102</v>
      </c>
      <c r="E5226" t="s">
        <v>8107</v>
      </c>
    </row>
    <row r="5227" spans="1:5" x14ac:dyDescent="0.25">
      <c r="A5227">
        <v>5600</v>
      </c>
      <c r="B5227" t="s">
        <v>8108</v>
      </c>
      <c r="C5227" t="s">
        <v>8108</v>
      </c>
      <c r="D5227" t="s">
        <v>8108</v>
      </c>
      <c r="E5227" t="s">
        <v>8108</v>
      </c>
    </row>
    <row r="5228" spans="1:5" x14ac:dyDescent="0.25">
      <c r="A5228">
        <v>57000002</v>
      </c>
      <c r="B5228" t="s">
        <v>8109</v>
      </c>
      <c r="C5228" t="s">
        <v>8110</v>
      </c>
      <c r="D5228" t="s">
        <v>8110</v>
      </c>
      <c r="E5228" t="s">
        <v>8109</v>
      </c>
    </row>
    <row r="5229" spans="1:5" x14ac:dyDescent="0.25">
      <c r="A5229">
        <v>57000003</v>
      </c>
      <c r="B5229" t="s">
        <v>8111</v>
      </c>
      <c r="C5229" t="s">
        <v>342</v>
      </c>
      <c r="D5229" t="s">
        <v>342</v>
      </c>
      <c r="E5229" t="s">
        <v>8111</v>
      </c>
    </row>
    <row r="5230" spans="1:5" x14ac:dyDescent="0.25">
      <c r="A5230">
        <v>57000006</v>
      </c>
      <c r="B5230" t="s">
        <v>8112</v>
      </c>
      <c r="C5230" t="s">
        <v>8113</v>
      </c>
      <c r="D5230" t="s">
        <v>8113</v>
      </c>
      <c r="E5230" t="s">
        <v>8112</v>
      </c>
    </row>
    <row r="5231" spans="1:5" x14ac:dyDescent="0.25">
      <c r="A5231">
        <v>57000008</v>
      </c>
      <c r="B5231" t="s">
        <v>8114</v>
      </c>
      <c r="C5231" t="s">
        <v>8113</v>
      </c>
      <c r="D5231" t="s">
        <v>8113</v>
      </c>
      <c r="E5231" t="s">
        <v>8114</v>
      </c>
    </row>
    <row r="5232" spans="1:5" x14ac:dyDescent="0.25">
      <c r="A5232">
        <v>57000011</v>
      </c>
      <c r="B5232" t="s">
        <v>8115</v>
      </c>
      <c r="C5232" t="s">
        <v>8116</v>
      </c>
      <c r="D5232" t="s">
        <v>8116</v>
      </c>
      <c r="E5232" t="s">
        <v>8115</v>
      </c>
    </row>
    <row r="5233" spans="1:5" x14ac:dyDescent="0.25">
      <c r="A5233">
        <v>57000012</v>
      </c>
      <c r="B5233" t="s">
        <v>5493</v>
      </c>
      <c r="C5233" t="s">
        <v>8117</v>
      </c>
      <c r="D5233" t="s">
        <v>8117</v>
      </c>
      <c r="E5233" t="s">
        <v>5493</v>
      </c>
    </row>
    <row r="5234" spans="1:5" x14ac:dyDescent="0.25">
      <c r="A5234">
        <v>57000014</v>
      </c>
      <c r="B5234" t="s">
        <v>8118</v>
      </c>
      <c r="C5234" t="s">
        <v>8119</v>
      </c>
      <c r="D5234" t="s">
        <v>8119</v>
      </c>
      <c r="E5234" t="s">
        <v>8118</v>
      </c>
    </row>
    <row r="5235" spans="1:5" x14ac:dyDescent="0.25">
      <c r="A5235">
        <v>57000015</v>
      </c>
      <c r="B5235" t="s">
        <v>8120</v>
      </c>
      <c r="C5235" t="s">
        <v>8121</v>
      </c>
      <c r="D5235" t="s">
        <v>8121</v>
      </c>
      <c r="E5235" t="s">
        <v>8120</v>
      </c>
    </row>
    <row r="5236" spans="1:5" x14ac:dyDescent="0.25">
      <c r="A5236">
        <v>57000026</v>
      </c>
      <c r="B5236" t="s">
        <v>4353</v>
      </c>
      <c r="C5236" t="s">
        <v>8122</v>
      </c>
      <c r="D5236" t="s">
        <v>8122</v>
      </c>
      <c r="E5236" t="s">
        <v>4353</v>
      </c>
    </row>
    <row r="5237" spans="1:5" x14ac:dyDescent="0.25">
      <c r="A5237">
        <v>57000029</v>
      </c>
      <c r="B5237" t="s">
        <v>8123</v>
      </c>
      <c r="C5237" t="s">
        <v>8122</v>
      </c>
      <c r="D5237" t="s">
        <v>8122</v>
      </c>
      <c r="E5237" t="s">
        <v>8123</v>
      </c>
    </row>
    <row r="5238" spans="1:5" x14ac:dyDescent="0.25">
      <c r="A5238">
        <v>57000046</v>
      </c>
      <c r="B5238" t="s">
        <v>8124</v>
      </c>
      <c r="C5238" t="s">
        <v>8125</v>
      </c>
      <c r="D5238" t="s">
        <v>8125</v>
      </c>
      <c r="E5238" t="s">
        <v>8124</v>
      </c>
    </row>
    <row r="5239" spans="1:5" x14ac:dyDescent="0.25">
      <c r="A5239">
        <v>57000047</v>
      </c>
      <c r="B5239" t="s">
        <v>8126</v>
      </c>
      <c r="C5239" t="s">
        <v>8127</v>
      </c>
      <c r="D5239" t="s">
        <v>8127</v>
      </c>
      <c r="E5239" t="s">
        <v>8126</v>
      </c>
    </row>
    <row r="5240" spans="1:5" x14ac:dyDescent="0.25">
      <c r="A5240">
        <v>57000049</v>
      </c>
      <c r="B5240" t="s">
        <v>8128</v>
      </c>
      <c r="C5240" t="s">
        <v>8129</v>
      </c>
      <c r="D5240" t="s">
        <v>8129</v>
      </c>
      <c r="E5240" t="s">
        <v>8128</v>
      </c>
    </row>
    <row r="5241" spans="1:5" x14ac:dyDescent="0.25">
      <c r="A5241">
        <v>57000050</v>
      </c>
      <c r="B5241" t="s">
        <v>8130</v>
      </c>
      <c r="C5241" t="s">
        <v>8131</v>
      </c>
      <c r="D5241" t="s">
        <v>8131</v>
      </c>
      <c r="E5241" t="s">
        <v>8130</v>
      </c>
    </row>
    <row r="5242" spans="1:5" x14ac:dyDescent="0.25">
      <c r="A5242">
        <v>57000052</v>
      </c>
      <c r="B5242" t="s">
        <v>8132</v>
      </c>
      <c r="C5242" t="s">
        <v>8133</v>
      </c>
      <c r="D5242" t="s">
        <v>8133</v>
      </c>
      <c r="E5242" t="s">
        <v>8132</v>
      </c>
    </row>
    <row r="5243" spans="1:5" x14ac:dyDescent="0.25">
      <c r="A5243">
        <v>57000054</v>
      </c>
      <c r="B5243" t="s">
        <v>8132</v>
      </c>
      <c r="C5243" t="s">
        <v>8133</v>
      </c>
      <c r="D5243" t="s">
        <v>8133</v>
      </c>
      <c r="E5243" t="s">
        <v>8132</v>
      </c>
    </row>
    <row r="5244" spans="1:5" x14ac:dyDescent="0.25">
      <c r="A5244">
        <v>57000055</v>
      </c>
      <c r="B5244" t="s">
        <v>8132</v>
      </c>
      <c r="C5244" t="s">
        <v>8133</v>
      </c>
      <c r="D5244" t="s">
        <v>8133</v>
      </c>
      <c r="E5244" t="s">
        <v>8132</v>
      </c>
    </row>
    <row r="5245" spans="1:5" x14ac:dyDescent="0.25">
      <c r="A5245">
        <v>57000056</v>
      </c>
      <c r="B5245" t="s">
        <v>8134</v>
      </c>
      <c r="C5245" t="s">
        <v>8135</v>
      </c>
      <c r="D5245" t="s">
        <v>8135</v>
      </c>
      <c r="E5245" t="s">
        <v>8134</v>
      </c>
    </row>
    <row r="5246" spans="1:5" x14ac:dyDescent="0.25">
      <c r="A5246">
        <v>57000057</v>
      </c>
      <c r="B5246" t="s">
        <v>8134</v>
      </c>
      <c r="C5246" t="s">
        <v>8135</v>
      </c>
      <c r="D5246" t="s">
        <v>8135</v>
      </c>
      <c r="E5246" t="s">
        <v>8134</v>
      </c>
    </row>
    <row r="5247" spans="1:5" x14ac:dyDescent="0.25">
      <c r="A5247">
        <v>57000059</v>
      </c>
      <c r="B5247" t="s">
        <v>8136</v>
      </c>
      <c r="C5247" t="s">
        <v>8137</v>
      </c>
      <c r="D5247" t="s">
        <v>8137</v>
      </c>
      <c r="E5247" t="s">
        <v>8136</v>
      </c>
    </row>
    <row r="5248" spans="1:5" x14ac:dyDescent="0.25">
      <c r="A5248">
        <v>57000060</v>
      </c>
      <c r="B5248" t="s">
        <v>8136</v>
      </c>
      <c r="C5248" t="s">
        <v>8137</v>
      </c>
      <c r="D5248" t="s">
        <v>8137</v>
      </c>
      <c r="E5248" t="s">
        <v>8136</v>
      </c>
    </row>
    <row r="5249" spans="1:5" x14ac:dyDescent="0.25">
      <c r="A5249">
        <v>57000062</v>
      </c>
      <c r="B5249" t="s">
        <v>8136</v>
      </c>
      <c r="C5249" t="s">
        <v>8137</v>
      </c>
      <c r="D5249" t="s">
        <v>8137</v>
      </c>
      <c r="E5249" t="s">
        <v>8136</v>
      </c>
    </row>
    <row r="5250" spans="1:5" x14ac:dyDescent="0.25">
      <c r="A5250">
        <v>57000063</v>
      </c>
      <c r="B5250" t="s">
        <v>8138</v>
      </c>
      <c r="C5250" t="s">
        <v>8139</v>
      </c>
      <c r="D5250" t="s">
        <v>8139</v>
      </c>
      <c r="E5250" t="s">
        <v>8138</v>
      </c>
    </row>
    <row r="5251" spans="1:5" x14ac:dyDescent="0.25">
      <c r="A5251">
        <v>57000065</v>
      </c>
      <c r="B5251" t="s">
        <v>8140</v>
      </c>
      <c r="C5251" t="s">
        <v>8141</v>
      </c>
      <c r="D5251" t="s">
        <v>8141</v>
      </c>
      <c r="E5251" t="s">
        <v>8140</v>
      </c>
    </row>
    <row r="5252" spans="1:5" x14ac:dyDescent="0.25">
      <c r="A5252">
        <v>57000066</v>
      </c>
      <c r="B5252" t="s">
        <v>8140</v>
      </c>
      <c r="C5252" t="s">
        <v>8141</v>
      </c>
      <c r="D5252" t="s">
        <v>8141</v>
      </c>
      <c r="E5252" t="s">
        <v>8140</v>
      </c>
    </row>
    <row r="5253" spans="1:5" x14ac:dyDescent="0.25">
      <c r="A5253">
        <v>57000067</v>
      </c>
      <c r="B5253" t="s">
        <v>5275</v>
      </c>
      <c r="C5253" t="s">
        <v>8142</v>
      </c>
      <c r="D5253" t="s">
        <v>8142</v>
      </c>
      <c r="E5253" t="s">
        <v>5275</v>
      </c>
    </row>
    <row r="5254" spans="1:5" x14ac:dyDescent="0.25">
      <c r="A5254">
        <v>57000069</v>
      </c>
      <c r="B5254" t="s">
        <v>5275</v>
      </c>
      <c r="C5254" t="s">
        <v>8142</v>
      </c>
      <c r="D5254" t="s">
        <v>8142</v>
      </c>
      <c r="E5254" t="s">
        <v>5275</v>
      </c>
    </row>
    <row r="5255" spans="1:5" x14ac:dyDescent="0.25">
      <c r="A5255">
        <v>57000070</v>
      </c>
      <c r="B5255" t="s">
        <v>8143</v>
      </c>
      <c r="C5255" t="s">
        <v>8144</v>
      </c>
      <c r="D5255" t="s">
        <v>8144</v>
      </c>
      <c r="E5255" t="s">
        <v>8143</v>
      </c>
    </row>
    <row r="5256" spans="1:5" x14ac:dyDescent="0.25">
      <c r="A5256">
        <v>57000072</v>
      </c>
      <c r="B5256" t="s">
        <v>8145</v>
      </c>
      <c r="C5256" t="s">
        <v>8146</v>
      </c>
      <c r="D5256" t="s">
        <v>8146</v>
      </c>
      <c r="E5256" t="s">
        <v>8145</v>
      </c>
    </row>
    <row r="5257" spans="1:5" x14ac:dyDescent="0.25">
      <c r="A5257">
        <v>57000073</v>
      </c>
      <c r="B5257" t="s">
        <v>5275</v>
      </c>
      <c r="C5257" t="s">
        <v>8147</v>
      </c>
      <c r="D5257" t="s">
        <v>8147</v>
      </c>
      <c r="E5257" t="s">
        <v>5275</v>
      </c>
    </row>
    <row r="5258" spans="1:5" x14ac:dyDescent="0.25">
      <c r="A5258">
        <v>57000074</v>
      </c>
      <c r="B5258" t="s">
        <v>8148</v>
      </c>
      <c r="C5258" t="s">
        <v>8149</v>
      </c>
      <c r="D5258" t="s">
        <v>8149</v>
      </c>
      <c r="E5258" t="s">
        <v>8148</v>
      </c>
    </row>
    <row r="5259" spans="1:5" x14ac:dyDescent="0.25">
      <c r="A5259">
        <v>57000075</v>
      </c>
      <c r="B5259" t="s">
        <v>8150</v>
      </c>
      <c r="C5259" t="s">
        <v>8149</v>
      </c>
      <c r="D5259" t="s">
        <v>8149</v>
      </c>
      <c r="E5259" t="s">
        <v>8150</v>
      </c>
    </row>
    <row r="5260" spans="1:5" x14ac:dyDescent="0.25">
      <c r="A5260">
        <v>57000087</v>
      </c>
      <c r="B5260" t="s">
        <v>5264</v>
      </c>
      <c r="C5260" t="s">
        <v>8151</v>
      </c>
      <c r="D5260" t="s">
        <v>8151</v>
      </c>
      <c r="E5260" t="s">
        <v>5264</v>
      </c>
    </row>
    <row r="5261" spans="1:5" x14ac:dyDescent="0.25">
      <c r="A5261">
        <v>57000088</v>
      </c>
      <c r="B5261" t="s">
        <v>5264</v>
      </c>
      <c r="C5261" t="s">
        <v>8151</v>
      </c>
      <c r="D5261" t="s">
        <v>8151</v>
      </c>
      <c r="E5261" t="s">
        <v>5264</v>
      </c>
    </row>
    <row r="5262" spans="1:5" x14ac:dyDescent="0.25">
      <c r="A5262">
        <v>57000089</v>
      </c>
      <c r="B5262" t="s">
        <v>5264</v>
      </c>
      <c r="C5262" t="s">
        <v>8151</v>
      </c>
      <c r="D5262" t="s">
        <v>8151</v>
      </c>
      <c r="E5262" t="s">
        <v>5264</v>
      </c>
    </row>
    <row r="5263" spans="1:5" x14ac:dyDescent="0.25">
      <c r="A5263">
        <v>57000092</v>
      </c>
      <c r="B5263" t="s">
        <v>5264</v>
      </c>
      <c r="C5263" t="s">
        <v>8151</v>
      </c>
      <c r="D5263" t="s">
        <v>8151</v>
      </c>
      <c r="E5263" t="s">
        <v>5264</v>
      </c>
    </row>
    <row r="5264" spans="1:5" x14ac:dyDescent="0.25">
      <c r="A5264">
        <v>57000093</v>
      </c>
      <c r="B5264" t="s">
        <v>8152</v>
      </c>
      <c r="C5264" t="s">
        <v>8151</v>
      </c>
      <c r="D5264" t="s">
        <v>8151</v>
      </c>
      <c r="E5264" t="s">
        <v>8152</v>
      </c>
    </row>
    <row r="5265" spans="1:5" x14ac:dyDescent="0.25">
      <c r="A5265">
        <v>57000095</v>
      </c>
      <c r="B5265" t="s">
        <v>5264</v>
      </c>
      <c r="C5265" t="s">
        <v>8151</v>
      </c>
      <c r="D5265" t="s">
        <v>8151</v>
      </c>
      <c r="E5265" t="s">
        <v>5264</v>
      </c>
    </row>
    <row r="5266" spans="1:5" x14ac:dyDescent="0.25">
      <c r="A5266">
        <v>57000096</v>
      </c>
      <c r="B5266" t="s">
        <v>5264</v>
      </c>
      <c r="C5266" t="s">
        <v>8151</v>
      </c>
      <c r="D5266" t="s">
        <v>8151</v>
      </c>
      <c r="E5266" t="s">
        <v>5264</v>
      </c>
    </row>
    <row r="5267" spans="1:5" x14ac:dyDescent="0.25">
      <c r="A5267">
        <v>57000097</v>
      </c>
      <c r="B5267" t="s">
        <v>8153</v>
      </c>
      <c r="C5267" t="s">
        <v>8154</v>
      </c>
      <c r="D5267" t="s">
        <v>8154</v>
      </c>
      <c r="E5267" t="s">
        <v>8153</v>
      </c>
    </row>
    <row r="5268" spans="1:5" x14ac:dyDescent="0.25">
      <c r="A5268">
        <v>57000098</v>
      </c>
      <c r="B5268" t="s">
        <v>8155</v>
      </c>
      <c r="C5268" t="s">
        <v>8156</v>
      </c>
      <c r="D5268" t="s">
        <v>8156</v>
      </c>
      <c r="E5268" t="s">
        <v>8155</v>
      </c>
    </row>
    <row r="5269" spans="1:5" x14ac:dyDescent="0.25">
      <c r="A5269">
        <v>57000099</v>
      </c>
      <c r="B5269" t="s">
        <v>8157</v>
      </c>
      <c r="C5269" t="s">
        <v>8158</v>
      </c>
      <c r="D5269" t="s">
        <v>8158</v>
      </c>
      <c r="E5269" t="s">
        <v>8157</v>
      </c>
    </row>
    <row r="5270" spans="1:5" x14ac:dyDescent="0.25">
      <c r="A5270">
        <v>57000100</v>
      </c>
      <c r="B5270" t="s">
        <v>8159</v>
      </c>
      <c r="C5270" t="s">
        <v>8160</v>
      </c>
      <c r="D5270" t="s">
        <v>8160</v>
      </c>
      <c r="E5270" t="s">
        <v>8159</v>
      </c>
    </row>
    <row r="5271" spans="1:5" x14ac:dyDescent="0.25">
      <c r="A5271">
        <v>57000101</v>
      </c>
      <c r="B5271" t="s">
        <v>5466</v>
      </c>
      <c r="C5271" t="s">
        <v>8161</v>
      </c>
      <c r="D5271" t="s">
        <v>8161</v>
      </c>
      <c r="E5271" t="s">
        <v>5466</v>
      </c>
    </row>
    <row r="5272" spans="1:5" x14ac:dyDescent="0.25">
      <c r="A5272">
        <v>57000102</v>
      </c>
      <c r="B5272" t="s">
        <v>8162</v>
      </c>
      <c r="C5272" t="s">
        <v>8163</v>
      </c>
      <c r="D5272" t="s">
        <v>8163</v>
      </c>
      <c r="E5272" t="s">
        <v>8162</v>
      </c>
    </row>
    <row r="5273" spans="1:5" x14ac:dyDescent="0.25">
      <c r="A5273">
        <v>57000103</v>
      </c>
      <c r="B5273" t="s">
        <v>8164</v>
      </c>
      <c r="C5273" t="s">
        <v>8165</v>
      </c>
      <c r="D5273" t="s">
        <v>8165</v>
      </c>
      <c r="E5273" t="s">
        <v>8164</v>
      </c>
    </row>
    <row r="5274" spans="1:5" x14ac:dyDescent="0.25">
      <c r="A5274">
        <v>57000104</v>
      </c>
      <c r="B5274" t="s">
        <v>8164</v>
      </c>
      <c r="C5274" t="s">
        <v>8165</v>
      </c>
      <c r="D5274" t="s">
        <v>8165</v>
      </c>
      <c r="E5274" t="s">
        <v>8164</v>
      </c>
    </row>
    <row r="5275" spans="1:5" x14ac:dyDescent="0.25">
      <c r="A5275">
        <v>57000105</v>
      </c>
      <c r="B5275" t="s">
        <v>8164</v>
      </c>
      <c r="C5275" t="s">
        <v>8165</v>
      </c>
      <c r="D5275" t="s">
        <v>8165</v>
      </c>
      <c r="E5275" t="s">
        <v>8164</v>
      </c>
    </row>
    <row r="5276" spans="1:5" x14ac:dyDescent="0.25">
      <c r="A5276">
        <v>57000106</v>
      </c>
      <c r="B5276" t="s">
        <v>8164</v>
      </c>
      <c r="C5276" t="s">
        <v>8165</v>
      </c>
      <c r="D5276" t="s">
        <v>8165</v>
      </c>
      <c r="E5276" t="s">
        <v>8164</v>
      </c>
    </row>
    <row r="5277" spans="1:5" x14ac:dyDescent="0.25">
      <c r="A5277">
        <v>57000107</v>
      </c>
      <c r="B5277" t="s">
        <v>8164</v>
      </c>
      <c r="C5277" t="s">
        <v>8165</v>
      </c>
      <c r="D5277" t="s">
        <v>8165</v>
      </c>
      <c r="E5277" t="s">
        <v>8164</v>
      </c>
    </row>
    <row r="5278" spans="1:5" x14ac:dyDescent="0.25">
      <c r="A5278">
        <v>57000108</v>
      </c>
      <c r="B5278" t="s">
        <v>8164</v>
      </c>
      <c r="C5278" t="s">
        <v>8165</v>
      </c>
      <c r="D5278" t="s">
        <v>8165</v>
      </c>
      <c r="E5278" t="s">
        <v>8164</v>
      </c>
    </row>
    <row r="5279" spans="1:5" x14ac:dyDescent="0.25">
      <c r="A5279">
        <v>57000109</v>
      </c>
      <c r="B5279" t="s">
        <v>8166</v>
      </c>
      <c r="C5279" t="s">
        <v>8167</v>
      </c>
      <c r="D5279" t="s">
        <v>8167</v>
      </c>
      <c r="E5279" t="s">
        <v>8166</v>
      </c>
    </row>
    <row r="5280" spans="1:5" x14ac:dyDescent="0.25">
      <c r="A5280">
        <v>57000110</v>
      </c>
      <c r="B5280" t="s">
        <v>8166</v>
      </c>
      <c r="C5280" t="s">
        <v>8167</v>
      </c>
      <c r="D5280" t="s">
        <v>8167</v>
      </c>
      <c r="E5280" t="s">
        <v>8166</v>
      </c>
    </row>
    <row r="5281" spans="1:5" x14ac:dyDescent="0.25">
      <c r="A5281">
        <v>57000111</v>
      </c>
      <c r="B5281" t="s">
        <v>8166</v>
      </c>
      <c r="C5281" t="s">
        <v>8167</v>
      </c>
      <c r="D5281" t="s">
        <v>8167</v>
      </c>
      <c r="E5281" t="s">
        <v>8166</v>
      </c>
    </row>
    <row r="5282" spans="1:5" x14ac:dyDescent="0.25">
      <c r="A5282">
        <v>57000112</v>
      </c>
      <c r="B5282" t="s">
        <v>8166</v>
      </c>
      <c r="C5282" t="s">
        <v>8167</v>
      </c>
      <c r="D5282" t="s">
        <v>8167</v>
      </c>
      <c r="E5282" t="s">
        <v>8166</v>
      </c>
    </row>
    <row r="5283" spans="1:5" x14ac:dyDescent="0.25">
      <c r="A5283">
        <v>57000113</v>
      </c>
      <c r="B5283" t="s">
        <v>8166</v>
      </c>
      <c r="C5283" t="s">
        <v>8167</v>
      </c>
      <c r="D5283" t="s">
        <v>8167</v>
      </c>
      <c r="E5283" t="s">
        <v>8166</v>
      </c>
    </row>
    <row r="5284" spans="1:5" x14ac:dyDescent="0.25">
      <c r="A5284">
        <v>57000114</v>
      </c>
      <c r="B5284" t="s">
        <v>8166</v>
      </c>
      <c r="C5284" t="s">
        <v>8167</v>
      </c>
      <c r="D5284" t="s">
        <v>8167</v>
      </c>
      <c r="E5284" t="s">
        <v>8166</v>
      </c>
    </row>
    <row r="5285" spans="1:5" x14ac:dyDescent="0.25">
      <c r="A5285">
        <v>57000116</v>
      </c>
      <c r="B5285" t="s">
        <v>8168</v>
      </c>
      <c r="C5285" t="s">
        <v>8169</v>
      </c>
      <c r="D5285" t="s">
        <v>8169</v>
      </c>
      <c r="E5285" t="s">
        <v>8168</v>
      </c>
    </row>
    <row r="5286" spans="1:5" x14ac:dyDescent="0.25">
      <c r="A5286">
        <v>57000117</v>
      </c>
      <c r="B5286" t="s">
        <v>5469</v>
      </c>
      <c r="C5286" t="s">
        <v>8170</v>
      </c>
      <c r="D5286" t="s">
        <v>8170</v>
      </c>
      <c r="E5286" t="s">
        <v>5469</v>
      </c>
    </row>
    <row r="5287" spans="1:5" x14ac:dyDescent="0.25">
      <c r="A5287">
        <v>57000118</v>
      </c>
      <c r="B5287" t="s">
        <v>8171</v>
      </c>
      <c r="C5287" t="s">
        <v>8172</v>
      </c>
      <c r="D5287" t="s">
        <v>8172</v>
      </c>
      <c r="E5287" t="s">
        <v>8171</v>
      </c>
    </row>
    <row r="5288" spans="1:5" x14ac:dyDescent="0.25">
      <c r="A5288">
        <v>57000129</v>
      </c>
      <c r="B5288" t="s">
        <v>8173</v>
      </c>
      <c r="C5288" t="s">
        <v>8174</v>
      </c>
      <c r="D5288" t="s">
        <v>8174</v>
      </c>
      <c r="E5288" t="s">
        <v>8173</v>
      </c>
    </row>
    <row r="5289" spans="1:5" x14ac:dyDescent="0.25">
      <c r="A5289">
        <v>57000130</v>
      </c>
      <c r="B5289" t="s">
        <v>8175</v>
      </c>
      <c r="C5289" t="s">
        <v>8176</v>
      </c>
      <c r="D5289" t="s">
        <v>8176</v>
      </c>
      <c r="E5289" t="s">
        <v>8175</v>
      </c>
    </row>
    <row r="5290" spans="1:5" x14ac:dyDescent="0.25">
      <c r="A5290">
        <v>57000134</v>
      </c>
      <c r="B5290" t="s">
        <v>8177</v>
      </c>
      <c r="C5290" t="s">
        <v>8178</v>
      </c>
      <c r="D5290" t="s">
        <v>8178</v>
      </c>
      <c r="E5290" t="s">
        <v>8177</v>
      </c>
    </row>
    <row r="5291" spans="1:5" x14ac:dyDescent="0.25">
      <c r="A5291">
        <v>57000137</v>
      </c>
      <c r="B5291" t="s">
        <v>8179</v>
      </c>
      <c r="C5291" t="s">
        <v>8180</v>
      </c>
      <c r="D5291" t="s">
        <v>8180</v>
      </c>
      <c r="E5291" t="s">
        <v>8179</v>
      </c>
    </row>
    <row r="5292" spans="1:5" x14ac:dyDescent="0.25">
      <c r="A5292">
        <v>57000139</v>
      </c>
      <c r="B5292" t="s">
        <v>5502</v>
      </c>
      <c r="C5292" t="s">
        <v>8181</v>
      </c>
      <c r="D5292" t="s">
        <v>8181</v>
      </c>
      <c r="E5292" t="s">
        <v>5502</v>
      </c>
    </row>
    <row r="5293" spans="1:5" x14ac:dyDescent="0.25">
      <c r="A5293">
        <v>57000140</v>
      </c>
      <c r="B5293" t="s">
        <v>8182</v>
      </c>
      <c r="C5293" t="s">
        <v>8183</v>
      </c>
      <c r="D5293" t="s">
        <v>8183</v>
      </c>
      <c r="E5293" t="s">
        <v>8182</v>
      </c>
    </row>
    <row r="5294" spans="1:5" x14ac:dyDescent="0.25">
      <c r="A5294">
        <v>57000141</v>
      </c>
      <c r="B5294" t="s">
        <v>5503</v>
      </c>
      <c r="C5294" t="s">
        <v>8184</v>
      </c>
      <c r="D5294" t="s">
        <v>8184</v>
      </c>
      <c r="E5294" t="s">
        <v>5503</v>
      </c>
    </row>
    <row r="5295" spans="1:5" x14ac:dyDescent="0.25">
      <c r="A5295">
        <v>57000142</v>
      </c>
      <c r="B5295" t="s">
        <v>8185</v>
      </c>
      <c r="C5295" t="s">
        <v>8184</v>
      </c>
      <c r="D5295" t="s">
        <v>8184</v>
      </c>
      <c r="E5295" t="s">
        <v>8185</v>
      </c>
    </row>
    <row r="5296" spans="1:5" x14ac:dyDescent="0.25">
      <c r="A5296">
        <v>57000143</v>
      </c>
      <c r="B5296" t="s">
        <v>8186</v>
      </c>
      <c r="C5296" t="s">
        <v>8184</v>
      </c>
      <c r="D5296" t="s">
        <v>8184</v>
      </c>
      <c r="E5296" t="s">
        <v>8186</v>
      </c>
    </row>
    <row r="5297" spans="1:5" x14ac:dyDescent="0.25">
      <c r="A5297">
        <v>57000144</v>
      </c>
      <c r="B5297" t="s">
        <v>8186</v>
      </c>
      <c r="C5297" t="s">
        <v>8121</v>
      </c>
      <c r="D5297" t="s">
        <v>8121</v>
      </c>
      <c r="E5297" t="s">
        <v>8186</v>
      </c>
    </row>
    <row r="5298" spans="1:5" x14ac:dyDescent="0.25">
      <c r="A5298">
        <v>57000147</v>
      </c>
      <c r="B5298" t="s">
        <v>5507</v>
      </c>
      <c r="C5298" t="s">
        <v>8184</v>
      </c>
      <c r="D5298" t="s">
        <v>8184</v>
      </c>
      <c r="E5298" t="s">
        <v>5507</v>
      </c>
    </row>
    <row r="5299" spans="1:5" x14ac:dyDescent="0.25">
      <c r="A5299">
        <v>57000148</v>
      </c>
      <c r="B5299" t="s">
        <v>8187</v>
      </c>
      <c r="C5299" t="s">
        <v>8121</v>
      </c>
      <c r="D5299" t="s">
        <v>8121</v>
      </c>
      <c r="E5299" t="s">
        <v>8187</v>
      </c>
    </row>
    <row r="5300" spans="1:5" x14ac:dyDescent="0.25">
      <c r="A5300">
        <v>57000150</v>
      </c>
      <c r="B5300" t="s">
        <v>8188</v>
      </c>
      <c r="C5300" t="s">
        <v>8184</v>
      </c>
      <c r="D5300" t="s">
        <v>8184</v>
      </c>
      <c r="E5300" t="s">
        <v>8188</v>
      </c>
    </row>
    <row r="5301" spans="1:5" x14ac:dyDescent="0.25">
      <c r="A5301">
        <v>57000152</v>
      </c>
      <c r="B5301" t="s">
        <v>8189</v>
      </c>
      <c r="C5301" t="s">
        <v>8190</v>
      </c>
      <c r="D5301" t="s">
        <v>8190</v>
      </c>
      <c r="E5301" t="s">
        <v>8189</v>
      </c>
    </row>
    <row r="5302" spans="1:5" x14ac:dyDescent="0.25">
      <c r="A5302">
        <v>57000153</v>
      </c>
      <c r="B5302" t="s">
        <v>8191</v>
      </c>
      <c r="C5302" t="s">
        <v>8190</v>
      </c>
      <c r="D5302" t="s">
        <v>8190</v>
      </c>
      <c r="E5302" t="s">
        <v>8191</v>
      </c>
    </row>
    <row r="5303" spans="1:5" x14ac:dyDescent="0.25">
      <c r="A5303">
        <v>57000154</v>
      </c>
      <c r="B5303" t="s">
        <v>8192</v>
      </c>
      <c r="C5303" t="s">
        <v>8190</v>
      </c>
      <c r="D5303" t="s">
        <v>8190</v>
      </c>
      <c r="E5303" t="s">
        <v>8192</v>
      </c>
    </row>
    <row r="5304" spans="1:5" x14ac:dyDescent="0.25">
      <c r="A5304">
        <v>57000156</v>
      </c>
      <c r="B5304" t="s">
        <v>8193</v>
      </c>
      <c r="C5304" t="s">
        <v>8194</v>
      </c>
      <c r="D5304" t="s">
        <v>8194</v>
      </c>
      <c r="E5304" t="s">
        <v>8193</v>
      </c>
    </row>
    <row r="5305" spans="1:5" x14ac:dyDescent="0.25">
      <c r="A5305">
        <v>57000160</v>
      </c>
      <c r="B5305" t="s">
        <v>8195</v>
      </c>
      <c r="C5305" t="s">
        <v>8196</v>
      </c>
      <c r="D5305" t="s">
        <v>8196</v>
      </c>
      <c r="E5305" t="s">
        <v>8195</v>
      </c>
    </row>
    <row r="5306" spans="1:5" x14ac:dyDescent="0.25">
      <c r="A5306">
        <v>57000161</v>
      </c>
      <c r="B5306" t="s">
        <v>5431</v>
      </c>
      <c r="C5306" t="s">
        <v>8197</v>
      </c>
      <c r="D5306" t="s">
        <v>8197</v>
      </c>
      <c r="E5306" t="s">
        <v>5431</v>
      </c>
    </row>
    <row r="5307" spans="1:5" x14ac:dyDescent="0.25">
      <c r="A5307">
        <v>57000162</v>
      </c>
      <c r="B5307" t="s">
        <v>8198</v>
      </c>
      <c r="C5307" t="s">
        <v>8199</v>
      </c>
      <c r="D5307" t="s">
        <v>8199</v>
      </c>
      <c r="E5307" t="s">
        <v>8198</v>
      </c>
    </row>
    <row r="5308" spans="1:5" x14ac:dyDescent="0.25">
      <c r="A5308">
        <v>57000163</v>
      </c>
      <c r="B5308" t="s">
        <v>5433</v>
      </c>
      <c r="C5308" t="s">
        <v>8200</v>
      </c>
      <c r="D5308" t="s">
        <v>8200</v>
      </c>
      <c r="E5308" t="s">
        <v>5433</v>
      </c>
    </row>
    <row r="5309" spans="1:5" x14ac:dyDescent="0.25">
      <c r="A5309">
        <v>57000164</v>
      </c>
      <c r="B5309" t="s">
        <v>8201</v>
      </c>
      <c r="C5309" t="s">
        <v>8202</v>
      </c>
      <c r="D5309" t="s">
        <v>8202</v>
      </c>
      <c r="E5309" t="s">
        <v>8201</v>
      </c>
    </row>
    <row r="5310" spans="1:5" x14ac:dyDescent="0.25">
      <c r="A5310">
        <v>57000165</v>
      </c>
      <c r="B5310" t="s">
        <v>5437</v>
      </c>
      <c r="C5310" t="s">
        <v>8203</v>
      </c>
      <c r="D5310" t="s">
        <v>8203</v>
      </c>
      <c r="E5310" t="s">
        <v>5437</v>
      </c>
    </row>
    <row r="5311" spans="1:5" x14ac:dyDescent="0.25">
      <c r="A5311">
        <v>57000166</v>
      </c>
      <c r="B5311" t="s">
        <v>5438</v>
      </c>
      <c r="C5311" t="s">
        <v>8203</v>
      </c>
      <c r="D5311" t="s">
        <v>8203</v>
      </c>
      <c r="E5311" t="s">
        <v>5438</v>
      </c>
    </row>
    <row r="5312" spans="1:5" x14ac:dyDescent="0.25">
      <c r="A5312">
        <v>57000167</v>
      </c>
      <c r="B5312" t="s">
        <v>5439</v>
      </c>
      <c r="C5312" t="s">
        <v>8203</v>
      </c>
      <c r="D5312" t="s">
        <v>8203</v>
      </c>
      <c r="E5312" t="s">
        <v>5439</v>
      </c>
    </row>
    <row r="5313" spans="1:5" x14ac:dyDescent="0.25">
      <c r="A5313">
        <v>57000168</v>
      </c>
      <c r="B5313" t="s">
        <v>5436</v>
      </c>
      <c r="C5313" t="s">
        <v>8203</v>
      </c>
      <c r="D5313" t="s">
        <v>8203</v>
      </c>
      <c r="E5313" t="s">
        <v>5436</v>
      </c>
    </row>
    <row r="5314" spans="1:5" x14ac:dyDescent="0.25">
      <c r="A5314">
        <v>57000170</v>
      </c>
      <c r="B5314" t="s">
        <v>8204</v>
      </c>
      <c r="C5314" t="s">
        <v>8205</v>
      </c>
      <c r="D5314" t="s">
        <v>8205</v>
      </c>
      <c r="E5314" t="s">
        <v>8204</v>
      </c>
    </row>
    <row r="5315" spans="1:5" x14ac:dyDescent="0.25">
      <c r="A5315">
        <v>57000171</v>
      </c>
      <c r="B5315" t="s">
        <v>8206</v>
      </c>
      <c r="C5315" t="s">
        <v>8207</v>
      </c>
      <c r="D5315" t="s">
        <v>8207</v>
      </c>
      <c r="E5315" t="s">
        <v>8206</v>
      </c>
    </row>
    <row r="5316" spans="1:5" x14ac:dyDescent="0.25">
      <c r="A5316">
        <v>57000173</v>
      </c>
      <c r="B5316" t="s">
        <v>5435</v>
      </c>
      <c r="C5316" t="s">
        <v>8207</v>
      </c>
      <c r="D5316" t="s">
        <v>8207</v>
      </c>
      <c r="E5316" t="s">
        <v>5435</v>
      </c>
    </row>
    <row r="5317" spans="1:5" x14ac:dyDescent="0.25">
      <c r="A5317">
        <v>57000174</v>
      </c>
      <c r="B5317" t="s">
        <v>5516</v>
      </c>
      <c r="C5317" t="s">
        <v>8208</v>
      </c>
      <c r="D5317" t="s">
        <v>8208</v>
      </c>
      <c r="E5317" t="s">
        <v>5516</v>
      </c>
    </row>
    <row r="5318" spans="1:5" x14ac:dyDescent="0.25">
      <c r="A5318">
        <v>57000175</v>
      </c>
      <c r="B5318" t="s">
        <v>8209</v>
      </c>
      <c r="C5318" t="s">
        <v>8210</v>
      </c>
      <c r="D5318" t="s">
        <v>8210</v>
      </c>
      <c r="E5318" t="s">
        <v>8209</v>
      </c>
    </row>
    <row r="5319" spans="1:5" x14ac:dyDescent="0.25">
      <c r="A5319">
        <v>57000176</v>
      </c>
      <c r="B5319" t="s">
        <v>8211</v>
      </c>
      <c r="C5319" t="s">
        <v>8184</v>
      </c>
      <c r="D5319" t="s">
        <v>8184</v>
      </c>
      <c r="E5319" t="s">
        <v>8211</v>
      </c>
    </row>
    <row r="5320" spans="1:5" x14ac:dyDescent="0.25">
      <c r="A5320">
        <v>57000177</v>
      </c>
      <c r="B5320" t="s">
        <v>8212</v>
      </c>
      <c r="C5320" t="s">
        <v>8213</v>
      </c>
      <c r="D5320" t="s">
        <v>8213</v>
      </c>
      <c r="E5320" t="s">
        <v>8212</v>
      </c>
    </row>
    <row r="5321" spans="1:5" x14ac:dyDescent="0.25">
      <c r="A5321">
        <v>57000178</v>
      </c>
      <c r="B5321" t="s">
        <v>8214</v>
      </c>
      <c r="C5321" t="s">
        <v>8213</v>
      </c>
      <c r="D5321" t="s">
        <v>8213</v>
      </c>
      <c r="E5321" t="s">
        <v>8214</v>
      </c>
    </row>
    <row r="5322" spans="1:5" x14ac:dyDescent="0.25">
      <c r="A5322">
        <v>57000179</v>
      </c>
      <c r="B5322" t="s">
        <v>8215</v>
      </c>
      <c r="C5322" t="s">
        <v>8213</v>
      </c>
      <c r="D5322" t="s">
        <v>8213</v>
      </c>
      <c r="E5322" t="s">
        <v>8215</v>
      </c>
    </row>
    <row r="5323" spans="1:5" x14ac:dyDescent="0.25">
      <c r="A5323">
        <v>57000181</v>
      </c>
      <c r="B5323" t="s">
        <v>5522</v>
      </c>
      <c r="C5323" t="s">
        <v>8213</v>
      </c>
      <c r="D5323" t="s">
        <v>8213</v>
      </c>
      <c r="E5323" t="s">
        <v>5522</v>
      </c>
    </row>
    <row r="5324" spans="1:5" x14ac:dyDescent="0.25">
      <c r="A5324">
        <v>57000182</v>
      </c>
      <c r="B5324" t="s">
        <v>5523</v>
      </c>
      <c r="C5324" t="s">
        <v>8213</v>
      </c>
      <c r="D5324" t="s">
        <v>8213</v>
      </c>
      <c r="E5324" t="s">
        <v>5523</v>
      </c>
    </row>
    <row r="5325" spans="1:5" x14ac:dyDescent="0.25">
      <c r="A5325">
        <v>57000183</v>
      </c>
      <c r="B5325" t="s">
        <v>8214</v>
      </c>
      <c r="C5325" t="s">
        <v>8184</v>
      </c>
      <c r="D5325" t="s">
        <v>8184</v>
      </c>
      <c r="E5325" t="s">
        <v>8214</v>
      </c>
    </row>
    <row r="5326" spans="1:5" x14ac:dyDescent="0.25">
      <c r="A5326">
        <v>57000184</v>
      </c>
      <c r="B5326" t="s">
        <v>8216</v>
      </c>
      <c r="C5326" t="s">
        <v>8217</v>
      </c>
      <c r="D5326" t="s">
        <v>8217</v>
      </c>
      <c r="E5326" t="s">
        <v>8216</v>
      </c>
    </row>
    <row r="5327" spans="1:5" x14ac:dyDescent="0.25">
      <c r="A5327">
        <v>57000185</v>
      </c>
      <c r="B5327" t="s">
        <v>8218</v>
      </c>
      <c r="C5327" t="s">
        <v>8213</v>
      </c>
      <c r="D5327" t="s">
        <v>8213</v>
      </c>
      <c r="E5327" t="s">
        <v>8218</v>
      </c>
    </row>
    <row r="5328" spans="1:5" x14ac:dyDescent="0.25">
      <c r="A5328">
        <v>57000186</v>
      </c>
      <c r="B5328" t="s">
        <v>8219</v>
      </c>
      <c r="C5328" t="s">
        <v>8220</v>
      </c>
      <c r="D5328" t="s">
        <v>8220</v>
      </c>
      <c r="E5328" t="s">
        <v>8219</v>
      </c>
    </row>
    <row r="5329" spans="1:5" x14ac:dyDescent="0.25">
      <c r="A5329">
        <v>57000187</v>
      </c>
      <c r="B5329" t="s">
        <v>8221</v>
      </c>
      <c r="C5329" t="s">
        <v>8220</v>
      </c>
      <c r="D5329" t="s">
        <v>8220</v>
      </c>
      <c r="E5329" t="s">
        <v>8221</v>
      </c>
    </row>
    <row r="5330" spans="1:5" x14ac:dyDescent="0.25">
      <c r="A5330">
        <v>57000188</v>
      </c>
      <c r="B5330" t="s">
        <v>8222</v>
      </c>
      <c r="C5330" t="s">
        <v>8220</v>
      </c>
      <c r="D5330" t="s">
        <v>8220</v>
      </c>
      <c r="E5330" t="s">
        <v>8222</v>
      </c>
    </row>
    <row r="5331" spans="1:5" x14ac:dyDescent="0.25">
      <c r="A5331">
        <v>57000189</v>
      </c>
      <c r="B5331" t="s">
        <v>8223</v>
      </c>
      <c r="C5331" t="s">
        <v>342</v>
      </c>
      <c r="D5331" t="s">
        <v>342</v>
      </c>
      <c r="E5331" t="s">
        <v>8223</v>
      </c>
    </row>
    <row r="5332" spans="1:5" x14ac:dyDescent="0.25">
      <c r="A5332">
        <v>57000190</v>
      </c>
      <c r="B5332" t="s">
        <v>8224</v>
      </c>
      <c r="C5332" t="s">
        <v>8225</v>
      </c>
      <c r="D5332" t="s">
        <v>8225</v>
      </c>
      <c r="E5332" t="s">
        <v>8224</v>
      </c>
    </row>
    <row r="5333" spans="1:5" x14ac:dyDescent="0.25">
      <c r="A5333">
        <v>57000191</v>
      </c>
      <c r="B5333" t="s">
        <v>5273</v>
      </c>
      <c r="C5333" t="s">
        <v>8226</v>
      </c>
      <c r="D5333" t="s">
        <v>8226</v>
      </c>
      <c r="E5333" t="s">
        <v>5273</v>
      </c>
    </row>
    <row r="5334" spans="1:5" x14ac:dyDescent="0.25">
      <c r="A5334">
        <v>57000192</v>
      </c>
      <c r="B5334" t="s">
        <v>5273</v>
      </c>
      <c r="C5334" t="s">
        <v>8226</v>
      </c>
      <c r="D5334" t="s">
        <v>8226</v>
      </c>
      <c r="E5334" t="s">
        <v>5273</v>
      </c>
    </row>
    <row r="5335" spans="1:5" x14ac:dyDescent="0.25">
      <c r="A5335">
        <v>57000193</v>
      </c>
      <c r="B5335" t="s">
        <v>5273</v>
      </c>
      <c r="C5335" t="s">
        <v>8226</v>
      </c>
      <c r="D5335" t="s">
        <v>8226</v>
      </c>
      <c r="E5335" t="s">
        <v>5273</v>
      </c>
    </row>
    <row r="5336" spans="1:5" x14ac:dyDescent="0.25">
      <c r="A5336">
        <v>57000196</v>
      </c>
      <c r="B5336" t="s">
        <v>5273</v>
      </c>
      <c r="C5336" t="s">
        <v>8226</v>
      </c>
      <c r="D5336" t="s">
        <v>8226</v>
      </c>
      <c r="E5336" t="s">
        <v>5273</v>
      </c>
    </row>
    <row r="5337" spans="1:5" x14ac:dyDescent="0.25">
      <c r="A5337">
        <v>57000197</v>
      </c>
      <c r="B5337" t="s">
        <v>8227</v>
      </c>
      <c r="C5337" t="s">
        <v>8228</v>
      </c>
      <c r="D5337" t="s">
        <v>8228</v>
      </c>
      <c r="E5337" t="s">
        <v>8227</v>
      </c>
    </row>
    <row r="5338" spans="1:5" x14ac:dyDescent="0.25">
      <c r="A5338">
        <v>57000198</v>
      </c>
      <c r="B5338" t="s">
        <v>5273</v>
      </c>
      <c r="C5338" t="s">
        <v>8229</v>
      </c>
      <c r="D5338" t="s">
        <v>8229</v>
      </c>
      <c r="E5338" t="s">
        <v>5273</v>
      </c>
    </row>
    <row r="5339" spans="1:5" x14ac:dyDescent="0.25">
      <c r="A5339">
        <v>57000202</v>
      </c>
      <c r="B5339" t="s">
        <v>5273</v>
      </c>
      <c r="C5339" t="s">
        <v>8226</v>
      </c>
      <c r="D5339" t="s">
        <v>8226</v>
      </c>
      <c r="E5339" t="s">
        <v>5273</v>
      </c>
    </row>
    <row r="5340" spans="1:5" x14ac:dyDescent="0.25">
      <c r="A5340">
        <v>57000203</v>
      </c>
      <c r="B5340" t="s">
        <v>5273</v>
      </c>
      <c r="C5340" t="s">
        <v>8226</v>
      </c>
      <c r="D5340" t="s">
        <v>8226</v>
      </c>
      <c r="E5340" t="s">
        <v>5273</v>
      </c>
    </row>
    <row r="5341" spans="1:5" x14ac:dyDescent="0.25">
      <c r="A5341">
        <v>57000204</v>
      </c>
      <c r="B5341" t="s">
        <v>8230</v>
      </c>
      <c r="C5341" t="s">
        <v>8231</v>
      </c>
      <c r="D5341" t="s">
        <v>8231</v>
      </c>
      <c r="E5341" t="s">
        <v>8230</v>
      </c>
    </row>
    <row r="5342" spans="1:5" x14ac:dyDescent="0.25">
      <c r="A5342">
        <v>57000205</v>
      </c>
      <c r="B5342" t="s">
        <v>8230</v>
      </c>
      <c r="C5342" t="s">
        <v>8232</v>
      </c>
      <c r="D5342" t="s">
        <v>8232</v>
      </c>
      <c r="E5342" t="s">
        <v>8230</v>
      </c>
    </row>
    <row r="5343" spans="1:5" x14ac:dyDescent="0.25">
      <c r="A5343">
        <v>57000206</v>
      </c>
      <c r="B5343" t="s">
        <v>8230</v>
      </c>
      <c r="C5343" t="s">
        <v>8232</v>
      </c>
      <c r="D5343" t="s">
        <v>8232</v>
      </c>
      <c r="E5343" t="s">
        <v>8230</v>
      </c>
    </row>
    <row r="5344" spans="1:5" x14ac:dyDescent="0.25">
      <c r="A5344">
        <v>57000207</v>
      </c>
      <c r="B5344" t="s">
        <v>8230</v>
      </c>
      <c r="C5344" t="s">
        <v>8232</v>
      </c>
      <c r="D5344" t="s">
        <v>8232</v>
      </c>
      <c r="E5344" t="s">
        <v>8230</v>
      </c>
    </row>
    <row r="5345" spans="1:5" x14ac:dyDescent="0.25">
      <c r="A5345">
        <v>57000208</v>
      </c>
      <c r="B5345" t="s">
        <v>8230</v>
      </c>
      <c r="C5345" t="s">
        <v>8232</v>
      </c>
      <c r="D5345" t="s">
        <v>8232</v>
      </c>
      <c r="E5345" t="s">
        <v>8230</v>
      </c>
    </row>
    <row r="5346" spans="1:5" x14ac:dyDescent="0.25">
      <c r="A5346">
        <v>57000209</v>
      </c>
      <c r="B5346" t="s">
        <v>8233</v>
      </c>
      <c r="C5346" t="s">
        <v>8234</v>
      </c>
      <c r="D5346" t="s">
        <v>8234</v>
      </c>
      <c r="E5346" t="s">
        <v>8233</v>
      </c>
    </row>
    <row r="5347" spans="1:5" x14ac:dyDescent="0.25">
      <c r="A5347">
        <v>57000211</v>
      </c>
      <c r="B5347" t="s">
        <v>8230</v>
      </c>
      <c r="C5347" t="s">
        <v>8231</v>
      </c>
      <c r="D5347" t="s">
        <v>8231</v>
      </c>
      <c r="E5347" t="s">
        <v>8230</v>
      </c>
    </row>
    <row r="5348" spans="1:5" x14ac:dyDescent="0.25">
      <c r="A5348">
        <v>57000212</v>
      </c>
      <c r="B5348" t="s">
        <v>8233</v>
      </c>
      <c r="C5348" t="s">
        <v>8234</v>
      </c>
      <c r="D5348" t="s">
        <v>8234</v>
      </c>
      <c r="E5348" t="s">
        <v>8233</v>
      </c>
    </row>
    <row r="5349" spans="1:5" x14ac:dyDescent="0.25">
      <c r="A5349">
        <v>57000213</v>
      </c>
      <c r="B5349" t="s">
        <v>8235</v>
      </c>
      <c r="C5349" t="s">
        <v>8236</v>
      </c>
      <c r="D5349" t="s">
        <v>8236</v>
      </c>
      <c r="E5349" t="s">
        <v>8235</v>
      </c>
    </row>
    <row r="5350" spans="1:5" x14ac:dyDescent="0.25">
      <c r="A5350">
        <v>57000214</v>
      </c>
      <c r="B5350" t="s">
        <v>5472</v>
      </c>
      <c r="C5350" t="s">
        <v>8237</v>
      </c>
      <c r="D5350" t="s">
        <v>8237</v>
      </c>
      <c r="E5350" t="s">
        <v>5472</v>
      </c>
    </row>
    <row r="5351" spans="1:5" x14ac:dyDescent="0.25">
      <c r="A5351">
        <v>57000215</v>
      </c>
      <c r="B5351" t="s">
        <v>5473</v>
      </c>
      <c r="C5351" t="s">
        <v>8238</v>
      </c>
      <c r="D5351" t="s">
        <v>8238</v>
      </c>
      <c r="E5351" t="s">
        <v>5473</v>
      </c>
    </row>
    <row r="5352" spans="1:5" x14ac:dyDescent="0.25">
      <c r="A5352">
        <v>57000217</v>
      </c>
      <c r="B5352" t="s">
        <v>8239</v>
      </c>
      <c r="C5352" t="s">
        <v>8240</v>
      </c>
      <c r="D5352" t="s">
        <v>8240</v>
      </c>
      <c r="E5352" t="s">
        <v>8239</v>
      </c>
    </row>
    <row r="5353" spans="1:5" x14ac:dyDescent="0.25">
      <c r="A5353">
        <v>57000218</v>
      </c>
      <c r="B5353" t="s">
        <v>8241</v>
      </c>
      <c r="C5353" t="s">
        <v>8242</v>
      </c>
      <c r="D5353" t="s">
        <v>8242</v>
      </c>
      <c r="E5353" t="s">
        <v>8241</v>
      </c>
    </row>
    <row r="5354" spans="1:5" x14ac:dyDescent="0.25">
      <c r="A5354">
        <v>57000221</v>
      </c>
      <c r="B5354" t="s">
        <v>8243</v>
      </c>
      <c r="C5354" t="s">
        <v>8244</v>
      </c>
      <c r="D5354" t="s">
        <v>8244</v>
      </c>
      <c r="E5354" t="s">
        <v>8243</v>
      </c>
    </row>
    <row r="5355" spans="1:5" x14ac:dyDescent="0.25">
      <c r="A5355">
        <v>57000224</v>
      </c>
      <c r="B5355" t="s">
        <v>8245</v>
      </c>
      <c r="C5355" t="s">
        <v>8246</v>
      </c>
      <c r="D5355" t="s">
        <v>8246</v>
      </c>
      <c r="E5355" t="s">
        <v>8245</v>
      </c>
    </row>
    <row r="5356" spans="1:5" x14ac:dyDescent="0.25">
      <c r="A5356">
        <v>57000225</v>
      </c>
      <c r="B5356" t="s">
        <v>8247</v>
      </c>
      <c r="C5356" t="s">
        <v>8248</v>
      </c>
      <c r="D5356" t="s">
        <v>8248</v>
      </c>
      <c r="E5356" t="s">
        <v>8247</v>
      </c>
    </row>
    <row r="5357" spans="1:5" x14ac:dyDescent="0.25">
      <c r="A5357">
        <v>57000230</v>
      </c>
      <c r="B5357" t="s">
        <v>8249</v>
      </c>
      <c r="C5357" t="s">
        <v>8250</v>
      </c>
      <c r="D5357" t="s">
        <v>8250</v>
      </c>
      <c r="E5357" t="s">
        <v>8249</v>
      </c>
    </row>
    <row r="5358" spans="1:5" x14ac:dyDescent="0.25">
      <c r="A5358">
        <v>57000231</v>
      </c>
      <c r="B5358" t="s">
        <v>8251</v>
      </c>
      <c r="C5358" t="s">
        <v>8244</v>
      </c>
      <c r="D5358" t="s">
        <v>8244</v>
      </c>
      <c r="E5358" t="s">
        <v>8251</v>
      </c>
    </row>
    <row r="5359" spans="1:5" x14ac:dyDescent="0.25">
      <c r="A5359">
        <v>57000232</v>
      </c>
      <c r="B5359" t="s">
        <v>8252</v>
      </c>
      <c r="C5359" t="s">
        <v>8250</v>
      </c>
      <c r="D5359" t="s">
        <v>8250</v>
      </c>
      <c r="E5359" t="s">
        <v>8252</v>
      </c>
    </row>
    <row r="5360" spans="1:5" x14ac:dyDescent="0.25">
      <c r="A5360">
        <v>57000233</v>
      </c>
      <c r="B5360" t="s">
        <v>8253</v>
      </c>
      <c r="C5360" t="s">
        <v>8254</v>
      </c>
      <c r="D5360" t="s">
        <v>8254</v>
      </c>
      <c r="E5360" t="s">
        <v>8253</v>
      </c>
    </row>
    <row r="5361" spans="1:5" x14ac:dyDescent="0.25">
      <c r="A5361">
        <v>57000234</v>
      </c>
      <c r="B5361" t="s">
        <v>8252</v>
      </c>
      <c r="C5361" t="s">
        <v>8250</v>
      </c>
      <c r="D5361" t="s">
        <v>8250</v>
      </c>
      <c r="E5361" t="s">
        <v>8252</v>
      </c>
    </row>
    <row r="5362" spans="1:5" x14ac:dyDescent="0.25">
      <c r="A5362">
        <v>57000235</v>
      </c>
      <c r="B5362" t="s">
        <v>8255</v>
      </c>
      <c r="C5362" t="s">
        <v>8250</v>
      </c>
      <c r="D5362" t="s">
        <v>8250</v>
      </c>
      <c r="E5362" t="s">
        <v>8255</v>
      </c>
    </row>
    <row r="5363" spans="1:5" x14ac:dyDescent="0.25">
      <c r="A5363">
        <v>57000237</v>
      </c>
      <c r="B5363" t="s">
        <v>8256</v>
      </c>
      <c r="C5363" t="s">
        <v>8250</v>
      </c>
      <c r="D5363" t="s">
        <v>8250</v>
      </c>
      <c r="E5363" t="s">
        <v>8256</v>
      </c>
    </row>
    <row r="5364" spans="1:5" x14ac:dyDescent="0.25">
      <c r="A5364">
        <v>57000238</v>
      </c>
      <c r="B5364" t="s">
        <v>8257</v>
      </c>
      <c r="C5364" t="s">
        <v>8250</v>
      </c>
      <c r="D5364" t="s">
        <v>8250</v>
      </c>
      <c r="E5364" t="s">
        <v>8257</v>
      </c>
    </row>
    <row r="5365" spans="1:5" x14ac:dyDescent="0.25">
      <c r="A5365">
        <v>57000243</v>
      </c>
      <c r="B5365" t="s">
        <v>8258</v>
      </c>
      <c r="C5365" t="s">
        <v>8259</v>
      </c>
      <c r="D5365" t="s">
        <v>8259</v>
      </c>
      <c r="E5365" t="s">
        <v>8258</v>
      </c>
    </row>
    <row r="5366" spans="1:5" x14ac:dyDescent="0.25">
      <c r="A5366">
        <v>57000247</v>
      </c>
      <c r="B5366" t="s">
        <v>8260</v>
      </c>
      <c r="C5366" t="s">
        <v>8261</v>
      </c>
      <c r="D5366" t="s">
        <v>8261</v>
      </c>
      <c r="E5366" t="s">
        <v>8260</v>
      </c>
    </row>
    <row r="5367" spans="1:5" x14ac:dyDescent="0.25">
      <c r="A5367">
        <v>57000248</v>
      </c>
      <c r="B5367" t="s">
        <v>8262</v>
      </c>
      <c r="C5367" t="s">
        <v>8263</v>
      </c>
      <c r="D5367" t="s">
        <v>8263</v>
      </c>
      <c r="E5367" t="s">
        <v>8262</v>
      </c>
    </row>
    <row r="5368" spans="1:5" x14ac:dyDescent="0.25">
      <c r="A5368">
        <v>57000249</v>
      </c>
      <c r="B5368" t="s">
        <v>8216</v>
      </c>
      <c r="C5368" t="s">
        <v>8264</v>
      </c>
      <c r="D5368" t="s">
        <v>8264</v>
      </c>
      <c r="E5368" t="s">
        <v>8216</v>
      </c>
    </row>
    <row r="5369" spans="1:5" x14ac:dyDescent="0.25">
      <c r="A5369">
        <v>57000250</v>
      </c>
      <c r="B5369" t="s">
        <v>8265</v>
      </c>
      <c r="C5369" t="s">
        <v>8266</v>
      </c>
      <c r="D5369" t="s">
        <v>8266</v>
      </c>
      <c r="E5369" t="s">
        <v>8265</v>
      </c>
    </row>
    <row r="5370" spans="1:5" x14ac:dyDescent="0.25">
      <c r="A5370">
        <v>57000252</v>
      </c>
      <c r="B5370" t="s">
        <v>8267</v>
      </c>
      <c r="C5370" t="s">
        <v>8268</v>
      </c>
      <c r="D5370" t="s">
        <v>8268</v>
      </c>
      <c r="E5370" t="s">
        <v>8267</v>
      </c>
    </row>
    <row r="5371" spans="1:5" x14ac:dyDescent="0.25">
      <c r="A5371">
        <v>57000253</v>
      </c>
      <c r="B5371" t="s">
        <v>8269</v>
      </c>
      <c r="C5371" t="s">
        <v>8268</v>
      </c>
      <c r="D5371" t="s">
        <v>8268</v>
      </c>
      <c r="E5371" t="s">
        <v>8269</v>
      </c>
    </row>
    <row r="5372" spans="1:5" x14ac:dyDescent="0.25">
      <c r="A5372">
        <v>57000254</v>
      </c>
      <c r="B5372" t="s">
        <v>8270</v>
      </c>
      <c r="C5372" t="s">
        <v>8268</v>
      </c>
      <c r="D5372" t="s">
        <v>8268</v>
      </c>
      <c r="E5372" t="s">
        <v>8270</v>
      </c>
    </row>
    <row r="5373" spans="1:5" x14ac:dyDescent="0.25">
      <c r="A5373">
        <v>57000255</v>
      </c>
      <c r="B5373" t="s">
        <v>8271</v>
      </c>
      <c r="C5373" t="s">
        <v>8272</v>
      </c>
      <c r="D5373" t="s">
        <v>8272</v>
      </c>
      <c r="E5373" t="s">
        <v>8271</v>
      </c>
    </row>
    <row r="5374" spans="1:5" x14ac:dyDescent="0.25">
      <c r="A5374">
        <v>57000258</v>
      </c>
      <c r="B5374" t="s">
        <v>8273</v>
      </c>
      <c r="C5374" t="s">
        <v>8274</v>
      </c>
      <c r="D5374" t="s">
        <v>8274</v>
      </c>
      <c r="E5374" t="s">
        <v>8273</v>
      </c>
    </row>
    <row r="5375" spans="1:5" x14ac:dyDescent="0.25">
      <c r="A5375">
        <v>57000259</v>
      </c>
      <c r="B5375" t="s">
        <v>8275</v>
      </c>
      <c r="C5375" t="s">
        <v>8276</v>
      </c>
      <c r="D5375" t="s">
        <v>8276</v>
      </c>
      <c r="E5375" t="s">
        <v>8275</v>
      </c>
    </row>
    <row r="5376" spans="1:5" x14ac:dyDescent="0.25">
      <c r="A5376">
        <v>57000260</v>
      </c>
      <c r="B5376" t="s">
        <v>8277</v>
      </c>
      <c r="C5376" t="s">
        <v>8278</v>
      </c>
      <c r="D5376" t="s">
        <v>8278</v>
      </c>
      <c r="E5376" t="s">
        <v>8277</v>
      </c>
    </row>
    <row r="5377" spans="1:5" x14ac:dyDescent="0.25">
      <c r="A5377">
        <v>57000261</v>
      </c>
      <c r="B5377" t="s">
        <v>8279</v>
      </c>
      <c r="C5377" t="s">
        <v>8280</v>
      </c>
      <c r="D5377" t="s">
        <v>8280</v>
      </c>
      <c r="E5377" t="s">
        <v>8279</v>
      </c>
    </row>
    <row r="5378" spans="1:5" x14ac:dyDescent="0.25">
      <c r="A5378">
        <v>57000262</v>
      </c>
      <c r="B5378" t="s">
        <v>8281</v>
      </c>
      <c r="C5378" t="s">
        <v>8278</v>
      </c>
      <c r="D5378" t="s">
        <v>8278</v>
      </c>
      <c r="E5378" t="s">
        <v>8281</v>
      </c>
    </row>
    <row r="5379" spans="1:5" x14ac:dyDescent="0.25">
      <c r="A5379">
        <v>57000263</v>
      </c>
      <c r="B5379" t="s">
        <v>8282</v>
      </c>
      <c r="C5379" t="s">
        <v>8278</v>
      </c>
      <c r="D5379" t="s">
        <v>8278</v>
      </c>
      <c r="E5379" t="s">
        <v>8282</v>
      </c>
    </row>
    <row r="5380" spans="1:5" x14ac:dyDescent="0.25">
      <c r="A5380">
        <v>57000264</v>
      </c>
      <c r="B5380" t="s">
        <v>8283</v>
      </c>
      <c r="C5380" t="s">
        <v>8284</v>
      </c>
      <c r="D5380" t="s">
        <v>8284</v>
      </c>
      <c r="E5380" t="s">
        <v>8283</v>
      </c>
    </row>
    <row r="5381" spans="1:5" x14ac:dyDescent="0.25">
      <c r="A5381">
        <v>57000265</v>
      </c>
      <c r="B5381" t="s">
        <v>8285</v>
      </c>
      <c r="C5381" t="s">
        <v>8278</v>
      </c>
      <c r="D5381" t="s">
        <v>8278</v>
      </c>
      <c r="E5381" t="s">
        <v>8285</v>
      </c>
    </row>
    <row r="5382" spans="1:5" x14ac:dyDescent="0.25">
      <c r="A5382">
        <v>57000266</v>
      </c>
      <c r="B5382" t="s">
        <v>8286</v>
      </c>
      <c r="C5382" t="s">
        <v>8278</v>
      </c>
      <c r="D5382" t="s">
        <v>8278</v>
      </c>
      <c r="E5382" t="s">
        <v>8286</v>
      </c>
    </row>
    <row r="5383" spans="1:5" x14ac:dyDescent="0.25">
      <c r="A5383">
        <v>57000267</v>
      </c>
      <c r="B5383" t="s">
        <v>8287</v>
      </c>
      <c r="C5383" t="s">
        <v>8288</v>
      </c>
      <c r="D5383" t="s">
        <v>8288</v>
      </c>
      <c r="E5383" t="s">
        <v>8287</v>
      </c>
    </row>
    <row r="5384" spans="1:5" x14ac:dyDescent="0.25">
      <c r="A5384">
        <v>57000268</v>
      </c>
      <c r="B5384" t="s">
        <v>8289</v>
      </c>
      <c r="C5384" t="s">
        <v>8290</v>
      </c>
      <c r="D5384" t="s">
        <v>8290</v>
      </c>
      <c r="E5384" t="s">
        <v>8289</v>
      </c>
    </row>
    <row r="5385" spans="1:5" x14ac:dyDescent="0.25">
      <c r="A5385">
        <v>57000269</v>
      </c>
      <c r="B5385" t="s">
        <v>8291</v>
      </c>
      <c r="C5385" t="s">
        <v>8292</v>
      </c>
      <c r="D5385" t="s">
        <v>8292</v>
      </c>
      <c r="E5385" t="s">
        <v>8291</v>
      </c>
    </row>
    <row r="5386" spans="1:5" x14ac:dyDescent="0.25">
      <c r="A5386">
        <v>57000270</v>
      </c>
      <c r="B5386" t="s">
        <v>8293</v>
      </c>
      <c r="C5386" t="s">
        <v>8288</v>
      </c>
      <c r="D5386" t="s">
        <v>8288</v>
      </c>
      <c r="E5386" t="s">
        <v>8293</v>
      </c>
    </row>
    <row r="5387" spans="1:5" x14ac:dyDescent="0.25">
      <c r="A5387">
        <v>57000271</v>
      </c>
      <c r="B5387" t="s">
        <v>8294</v>
      </c>
      <c r="C5387" t="s">
        <v>8288</v>
      </c>
      <c r="D5387" t="s">
        <v>8288</v>
      </c>
      <c r="E5387" t="s">
        <v>8294</v>
      </c>
    </row>
    <row r="5388" spans="1:5" x14ac:dyDescent="0.25">
      <c r="A5388">
        <v>57000272</v>
      </c>
      <c r="B5388" t="s">
        <v>8295</v>
      </c>
      <c r="C5388" t="s">
        <v>8288</v>
      </c>
      <c r="D5388" t="s">
        <v>8288</v>
      </c>
      <c r="E5388" t="s">
        <v>8295</v>
      </c>
    </row>
    <row r="5389" spans="1:5" x14ac:dyDescent="0.25">
      <c r="A5389">
        <v>57000274</v>
      </c>
      <c r="B5389" t="s">
        <v>8296</v>
      </c>
      <c r="C5389" t="s">
        <v>8121</v>
      </c>
      <c r="D5389" t="s">
        <v>8121</v>
      </c>
      <c r="E5389" t="s">
        <v>8296</v>
      </c>
    </row>
    <row r="5390" spans="1:5" x14ac:dyDescent="0.25">
      <c r="A5390">
        <v>57000275</v>
      </c>
      <c r="B5390" t="s">
        <v>8297</v>
      </c>
      <c r="C5390" t="s">
        <v>8298</v>
      </c>
      <c r="D5390" t="s">
        <v>8298</v>
      </c>
      <c r="E5390" t="s">
        <v>8297</v>
      </c>
    </row>
    <row r="5391" spans="1:5" x14ac:dyDescent="0.25">
      <c r="A5391">
        <v>57000277</v>
      </c>
      <c r="B5391" t="s">
        <v>8299</v>
      </c>
      <c r="C5391" t="s">
        <v>420</v>
      </c>
      <c r="D5391" t="s">
        <v>420</v>
      </c>
      <c r="E5391" t="s">
        <v>8299</v>
      </c>
    </row>
    <row r="5392" spans="1:5" x14ac:dyDescent="0.25">
      <c r="A5392">
        <v>57000279</v>
      </c>
      <c r="B5392" t="s">
        <v>8300</v>
      </c>
      <c r="C5392" t="s">
        <v>8301</v>
      </c>
      <c r="D5392" t="s">
        <v>8301</v>
      </c>
      <c r="E5392" t="s">
        <v>8300</v>
      </c>
    </row>
    <row r="5393" spans="1:5" x14ac:dyDescent="0.25">
      <c r="A5393">
        <v>57000280</v>
      </c>
      <c r="B5393" t="s">
        <v>8302</v>
      </c>
      <c r="C5393" t="s">
        <v>8303</v>
      </c>
      <c r="D5393" t="s">
        <v>8303</v>
      </c>
      <c r="E5393" t="s">
        <v>8302</v>
      </c>
    </row>
    <row r="5394" spans="1:5" x14ac:dyDescent="0.25">
      <c r="A5394">
        <v>57000281</v>
      </c>
      <c r="B5394" t="s">
        <v>8304</v>
      </c>
      <c r="C5394" t="s">
        <v>8305</v>
      </c>
      <c r="D5394" t="s">
        <v>8305</v>
      </c>
      <c r="E5394" t="s">
        <v>8304</v>
      </c>
    </row>
    <row r="5395" spans="1:5" x14ac:dyDescent="0.25">
      <c r="A5395">
        <v>57000283</v>
      </c>
      <c r="B5395" t="s">
        <v>8306</v>
      </c>
      <c r="C5395" t="s">
        <v>8301</v>
      </c>
      <c r="D5395" t="s">
        <v>8301</v>
      </c>
      <c r="E5395" t="s">
        <v>8306</v>
      </c>
    </row>
    <row r="5396" spans="1:5" x14ac:dyDescent="0.25">
      <c r="A5396">
        <v>57000284</v>
      </c>
      <c r="B5396" t="s">
        <v>8307</v>
      </c>
      <c r="C5396" t="s">
        <v>8303</v>
      </c>
      <c r="D5396" t="s">
        <v>8303</v>
      </c>
      <c r="E5396" t="s">
        <v>8307</v>
      </c>
    </row>
    <row r="5397" spans="1:5" x14ac:dyDescent="0.25">
      <c r="A5397">
        <v>57000286</v>
      </c>
      <c r="B5397" t="s">
        <v>5551</v>
      </c>
      <c r="C5397" t="s">
        <v>420</v>
      </c>
      <c r="D5397" t="s">
        <v>420</v>
      </c>
      <c r="E5397" t="s">
        <v>5551</v>
      </c>
    </row>
    <row r="5398" spans="1:5" x14ac:dyDescent="0.25">
      <c r="A5398">
        <v>57000287</v>
      </c>
      <c r="B5398" t="s">
        <v>8308</v>
      </c>
      <c r="C5398" t="s">
        <v>420</v>
      </c>
      <c r="D5398" t="s">
        <v>420</v>
      </c>
      <c r="E5398" t="s">
        <v>8308</v>
      </c>
    </row>
    <row r="5399" spans="1:5" x14ac:dyDescent="0.25">
      <c r="A5399">
        <v>57000289</v>
      </c>
      <c r="B5399" t="s">
        <v>8309</v>
      </c>
      <c r="C5399" t="s">
        <v>8310</v>
      </c>
      <c r="D5399" t="s">
        <v>8310</v>
      </c>
      <c r="E5399" t="s">
        <v>8309</v>
      </c>
    </row>
    <row r="5400" spans="1:5" x14ac:dyDescent="0.25">
      <c r="A5400">
        <v>57000290</v>
      </c>
      <c r="B5400" t="s">
        <v>8311</v>
      </c>
      <c r="C5400" t="s">
        <v>8312</v>
      </c>
      <c r="D5400" t="s">
        <v>8312</v>
      </c>
      <c r="E5400" t="s">
        <v>8311</v>
      </c>
    </row>
    <row r="5401" spans="1:5" x14ac:dyDescent="0.25">
      <c r="A5401">
        <v>57000297</v>
      </c>
      <c r="B5401" t="s">
        <v>8313</v>
      </c>
      <c r="C5401" t="s">
        <v>8314</v>
      </c>
      <c r="D5401" t="s">
        <v>8314</v>
      </c>
      <c r="E5401" t="s">
        <v>8313</v>
      </c>
    </row>
    <row r="5402" spans="1:5" x14ac:dyDescent="0.25">
      <c r="A5402">
        <v>57000299</v>
      </c>
      <c r="B5402" t="s">
        <v>8315</v>
      </c>
      <c r="C5402" t="s">
        <v>8316</v>
      </c>
      <c r="D5402" t="s">
        <v>8316</v>
      </c>
      <c r="E5402" t="s">
        <v>8315</v>
      </c>
    </row>
    <row r="5403" spans="1:5" x14ac:dyDescent="0.25">
      <c r="A5403">
        <v>57000300</v>
      </c>
      <c r="B5403" t="s">
        <v>8317</v>
      </c>
      <c r="C5403" t="s">
        <v>8318</v>
      </c>
      <c r="D5403" t="s">
        <v>8318</v>
      </c>
      <c r="E5403" t="s">
        <v>8317</v>
      </c>
    </row>
    <row r="5404" spans="1:5" x14ac:dyDescent="0.25">
      <c r="A5404">
        <v>57000301</v>
      </c>
      <c r="B5404" t="s">
        <v>5553</v>
      </c>
      <c r="C5404" t="s">
        <v>420</v>
      </c>
      <c r="D5404" t="s">
        <v>420</v>
      </c>
      <c r="E5404" t="s">
        <v>5553</v>
      </c>
    </row>
    <row r="5405" spans="1:5" x14ac:dyDescent="0.25">
      <c r="A5405">
        <v>57000303</v>
      </c>
      <c r="B5405" t="s">
        <v>8319</v>
      </c>
      <c r="C5405" t="s">
        <v>8320</v>
      </c>
      <c r="D5405" t="s">
        <v>8320</v>
      </c>
      <c r="E5405" t="s">
        <v>8319</v>
      </c>
    </row>
    <row r="5406" spans="1:5" x14ac:dyDescent="0.25">
      <c r="A5406">
        <v>57000305</v>
      </c>
      <c r="B5406" t="s">
        <v>5557</v>
      </c>
      <c r="C5406" t="s">
        <v>8321</v>
      </c>
      <c r="D5406" t="s">
        <v>8321</v>
      </c>
      <c r="E5406" t="s">
        <v>5557</v>
      </c>
    </row>
    <row r="5407" spans="1:5" x14ac:dyDescent="0.25">
      <c r="A5407">
        <v>57000306</v>
      </c>
      <c r="B5407" t="s">
        <v>5558</v>
      </c>
      <c r="C5407" t="s">
        <v>8288</v>
      </c>
      <c r="D5407" t="s">
        <v>8288</v>
      </c>
      <c r="E5407" t="s">
        <v>5558</v>
      </c>
    </row>
    <row r="5408" spans="1:5" x14ac:dyDescent="0.25">
      <c r="A5408">
        <v>57000307</v>
      </c>
      <c r="B5408" t="s">
        <v>5559</v>
      </c>
      <c r="C5408" t="s">
        <v>8321</v>
      </c>
      <c r="D5408" t="s">
        <v>8321</v>
      </c>
      <c r="E5408" t="s">
        <v>5559</v>
      </c>
    </row>
    <row r="5409" spans="1:5" x14ac:dyDescent="0.25">
      <c r="A5409">
        <v>57000310</v>
      </c>
      <c r="B5409" t="s">
        <v>8322</v>
      </c>
      <c r="C5409" t="s">
        <v>8323</v>
      </c>
      <c r="D5409" t="s">
        <v>8323</v>
      </c>
      <c r="E5409" t="s">
        <v>8322</v>
      </c>
    </row>
    <row r="5410" spans="1:5" x14ac:dyDescent="0.25">
      <c r="A5410">
        <v>57000313</v>
      </c>
      <c r="B5410" t="s">
        <v>8324</v>
      </c>
      <c r="C5410" t="s">
        <v>8325</v>
      </c>
      <c r="D5410" t="s">
        <v>8325</v>
      </c>
      <c r="E5410" t="s">
        <v>8324</v>
      </c>
    </row>
    <row r="5411" spans="1:5" x14ac:dyDescent="0.25">
      <c r="A5411">
        <v>57000315</v>
      </c>
      <c r="B5411" t="s">
        <v>5561</v>
      </c>
      <c r="C5411" t="s">
        <v>8278</v>
      </c>
      <c r="D5411" t="s">
        <v>8278</v>
      </c>
      <c r="E5411" t="s">
        <v>5561</v>
      </c>
    </row>
    <row r="5412" spans="1:5" x14ac:dyDescent="0.25">
      <c r="A5412">
        <v>57000316</v>
      </c>
      <c r="B5412" t="s">
        <v>5562</v>
      </c>
      <c r="C5412" t="s">
        <v>8278</v>
      </c>
      <c r="D5412" t="s">
        <v>8278</v>
      </c>
      <c r="E5412" t="s">
        <v>5562</v>
      </c>
    </row>
    <row r="5413" spans="1:5" x14ac:dyDescent="0.25">
      <c r="A5413">
        <v>57000323</v>
      </c>
      <c r="B5413" t="s">
        <v>8326</v>
      </c>
      <c r="C5413" t="s">
        <v>8327</v>
      </c>
      <c r="D5413" t="s">
        <v>8327</v>
      </c>
      <c r="E5413" t="s">
        <v>8326</v>
      </c>
    </row>
    <row r="5414" spans="1:5" x14ac:dyDescent="0.25">
      <c r="A5414">
        <v>57000324</v>
      </c>
      <c r="B5414" t="s">
        <v>8328</v>
      </c>
      <c r="C5414" t="s">
        <v>8117</v>
      </c>
      <c r="D5414" t="s">
        <v>8117</v>
      </c>
      <c r="E5414" t="s">
        <v>8328</v>
      </c>
    </row>
    <row r="5415" spans="1:5" x14ac:dyDescent="0.25">
      <c r="A5415">
        <v>57000326</v>
      </c>
      <c r="B5415" t="s">
        <v>8329</v>
      </c>
      <c r="C5415" t="s">
        <v>8303</v>
      </c>
      <c r="D5415" t="s">
        <v>8303</v>
      </c>
      <c r="E5415" t="s">
        <v>8329</v>
      </c>
    </row>
    <row r="5416" spans="1:5" x14ac:dyDescent="0.25">
      <c r="A5416">
        <v>57000327</v>
      </c>
      <c r="B5416" t="s">
        <v>8330</v>
      </c>
      <c r="C5416" t="s">
        <v>8331</v>
      </c>
      <c r="D5416" t="s">
        <v>8331</v>
      </c>
      <c r="E5416" t="s">
        <v>8330</v>
      </c>
    </row>
    <row r="5417" spans="1:5" x14ac:dyDescent="0.25">
      <c r="A5417">
        <v>57000328</v>
      </c>
      <c r="B5417" t="s">
        <v>8332</v>
      </c>
      <c r="C5417" t="s">
        <v>8333</v>
      </c>
      <c r="D5417" t="s">
        <v>8333</v>
      </c>
      <c r="E5417" t="s">
        <v>8332</v>
      </c>
    </row>
    <row r="5418" spans="1:5" x14ac:dyDescent="0.25">
      <c r="A5418">
        <v>57000333</v>
      </c>
      <c r="B5418" t="s">
        <v>8334</v>
      </c>
      <c r="C5418" t="s">
        <v>8335</v>
      </c>
      <c r="D5418" t="s">
        <v>8335</v>
      </c>
      <c r="E5418" t="s">
        <v>8334</v>
      </c>
    </row>
    <row r="5419" spans="1:5" x14ac:dyDescent="0.25">
      <c r="A5419">
        <v>57000341</v>
      </c>
      <c r="B5419" t="s">
        <v>8336</v>
      </c>
      <c r="C5419" t="s">
        <v>8337</v>
      </c>
      <c r="D5419" t="s">
        <v>8337</v>
      </c>
      <c r="E5419" t="s">
        <v>8336</v>
      </c>
    </row>
    <row r="5420" spans="1:5" x14ac:dyDescent="0.25">
      <c r="A5420">
        <v>57000344</v>
      </c>
      <c r="B5420" t="s">
        <v>8338</v>
      </c>
      <c r="C5420" t="s">
        <v>8339</v>
      </c>
      <c r="D5420" t="s">
        <v>8339</v>
      </c>
      <c r="E5420" t="s">
        <v>8338</v>
      </c>
    </row>
    <row r="5421" spans="1:5" x14ac:dyDescent="0.25">
      <c r="A5421">
        <v>57000346</v>
      </c>
      <c r="B5421" t="s">
        <v>8340</v>
      </c>
      <c r="C5421" t="s">
        <v>8341</v>
      </c>
      <c r="D5421" t="s">
        <v>8341</v>
      </c>
      <c r="E5421" t="s">
        <v>8340</v>
      </c>
    </row>
    <row r="5422" spans="1:5" x14ac:dyDescent="0.25">
      <c r="A5422">
        <v>57000349</v>
      </c>
      <c r="B5422" t="s">
        <v>5767</v>
      </c>
      <c r="C5422" t="s">
        <v>5768</v>
      </c>
      <c r="D5422" t="s">
        <v>5768</v>
      </c>
      <c r="E5422" t="s">
        <v>5767</v>
      </c>
    </row>
    <row r="5423" spans="1:5" x14ac:dyDescent="0.25">
      <c r="A5423">
        <v>57000350</v>
      </c>
      <c r="B5423" t="s">
        <v>8342</v>
      </c>
      <c r="C5423" t="s">
        <v>8343</v>
      </c>
      <c r="D5423" t="s">
        <v>8343</v>
      </c>
      <c r="E5423" t="s">
        <v>8342</v>
      </c>
    </row>
    <row r="5424" spans="1:5" x14ac:dyDescent="0.25">
      <c r="A5424">
        <v>57000351</v>
      </c>
      <c r="B5424" t="s">
        <v>8344</v>
      </c>
      <c r="C5424" t="s">
        <v>8345</v>
      </c>
      <c r="D5424" t="s">
        <v>8345</v>
      </c>
      <c r="E5424" t="s">
        <v>8344</v>
      </c>
    </row>
    <row r="5425" spans="1:5" x14ac:dyDescent="0.25">
      <c r="A5425">
        <v>57000352</v>
      </c>
      <c r="B5425" t="s">
        <v>8346</v>
      </c>
      <c r="C5425" t="s">
        <v>8347</v>
      </c>
      <c r="D5425" t="s">
        <v>8347</v>
      </c>
      <c r="E5425" t="s">
        <v>8346</v>
      </c>
    </row>
    <row r="5426" spans="1:5" x14ac:dyDescent="0.25">
      <c r="A5426">
        <v>57000363</v>
      </c>
      <c r="B5426" t="s">
        <v>8348</v>
      </c>
      <c r="C5426" t="s">
        <v>8349</v>
      </c>
      <c r="D5426" t="s">
        <v>8349</v>
      </c>
      <c r="E5426" t="s">
        <v>8348</v>
      </c>
    </row>
    <row r="5427" spans="1:5" x14ac:dyDescent="0.25">
      <c r="A5427">
        <v>57000365</v>
      </c>
      <c r="B5427" t="s">
        <v>8350</v>
      </c>
      <c r="C5427" t="s">
        <v>8349</v>
      </c>
      <c r="D5427" t="s">
        <v>8349</v>
      </c>
      <c r="E5427" t="s">
        <v>8350</v>
      </c>
    </row>
    <row r="5428" spans="1:5" x14ac:dyDescent="0.25">
      <c r="A5428">
        <v>57000366</v>
      </c>
      <c r="B5428" t="s">
        <v>8350</v>
      </c>
      <c r="C5428" t="s">
        <v>8349</v>
      </c>
      <c r="D5428" t="s">
        <v>8349</v>
      </c>
      <c r="E5428" t="s">
        <v>8350</v>
      </c>
    </row>
    <row r="5429" spans="1:5" x14ac:dyDescent="0.25">
      <c r="A5429">
        <v>57000367</v>
      </c>
      <c r="B5429" t="s">
        <v>8350</v>
      </c>
      <c r="C5429" t="s">
        <v>8349</v>
      </c>
      <c r="D5429" t="s">
        <v>8349</v>
      </c>
      <c r="E5429" t="s">
        <v>8350</v>
      </c>
    </row>
    <row r="5430" spans="1:5" x14ac:dyDescent="0.25">
      <c r="A5430">
        <v>57000368</v>
      </c>
      <c r="B5430" t="s">
        <v>8351</v>
      </c>
      <c r="C5430" t="s">
        <v>8352</v>
      </c>
      <c r="D5430" t="s">
        <v>8352</v>
      </c>
      <c r="E5430" t="s">
        <v>8351</v>
      </c>
    </row>
    <row r="5431" spans="1:5" x14ac:dyDescent="0.25">
      <c r="A5431">
        <v>57000369</v>
      </c>
      <c r="B5431" t="s">
        <v>8350</v>
      </c>
      <c r="C5431" t="s">
        <v>8349</v>
      </c>
      <c r="D5431" t="s">
        <v>8349</v>
      </c>
      <c r="E5431" t="s">
        <v>8350</v>
      </c>
    </row>
    <row r="5432" spans="1:5" x14ac:dyDescent="0.25">
      <c r="A5432">
        <v>57000370</v>
      </c>
      <c r="B5432" t="s">
        <v>8348</v>
      </c>
      <c r="C5432" t="s">
        <v>8349</v>
      </c>
      <c r="D5432" t="s">
        <v>8349</v>
      </c>
      <c r="E5432" t="s">
        <v>8348</v>
      </c>
    </row>
    <row r="5433" spans="1:5" x14ac:dyDescent="0.25">
      <c r="A5433">
        <v>57000371</v>
      </c>
      <c r="B5433" t="s">
        <v>8353</v>
      </c>
      <c r="C5433" t="s">
        <v>8354</v>
      </c>
      <c r="D5433" t="s">
        <v>8354</v>
      </c>
      <c r="E5433" t="s">
        <v>8353</v>
      </c>
    </row>
    <row r="5434" spans="1:5" x14ac:dyDescent="0.25">
      <c r="A5434">
        <v>57000372</v>
      </c>
      <c r="B5434" t="s">
        <v>8355</v>
      </c>
      <c r="C5434" t="s">
        <v>8352</v>
      </c>
      <c r="D5434" t="s">
        <v>8352</v>
      </c>
      <c r="E5434" t="s">
        <v>8355</v>
      </c>
    </row>
    <row r="5435" spans="1:5" x14ac:dyDescent="0.25">
      <c r="A5435">
        <v>57000373</v>
      </c>
      <c r="B5435" t="s">
        <v>8356</v>
      </c>
      <c r="C5435" t="s">
        <v>8357</v>
      </c>
      <c r="D5435" t="s">
        <v>8357</v>
      </c>
      <c r="E5435" t="s">
        <v>8356</v>
      </c>
    </row>
    <row r="5436" spans="1:5" x14ac:dyDescent="0.25">
      <c r="A5436">
        <v>57000374</v>
      </c>
      <c r="B5436" t="s">
        <v>8358</v>
      </c>
      <c r="C5436" t="s">
        <v>8359</v>
      </c>
      <c r="D5436" t="s">
        <v>8359</v>
      </c>
      <c r="E5436" t="s">
        <v>8358</v>
      </c>
    </row>
    <row r="5437" spans="1:5" x14ac:dyDescent="0.25">
      <c r="A5437">
        <v>57000376</v>
      </c>
      <c r="B5437" t="s">
        <v>8360</v>
      </c>
      <c r="C5437" t="s">
        <v>8361</v>
      </c>
      <c r="D5437" t="s">
        <v>8361</v>
      </c>
      <c r="E5437" t="s">
        <v>8360</v>
      </c>
    </row>
    <row r="5438" spans="1:5" x14ac:dyDescent="0.25">
      <c r="A5438">
        <v>57000379</v>
      </c>
      <c r="B5438" t="s">
        <v>8362</v>
      </c>
      <c r="C5438" t="s">
        <v>8363</v>
      </c>
      <c r="D5438" t="s">
        <v>8363</v>
      </c>
      <c r="E5438" t="s">
        <v>8362</v>
      </c>
    </row>
    <row r="5439" spans="1:5" x14ac:dyDescent="0.25">
      <c r="A5439">
        <v>57000381</v>
      </c>
      <c r="B5439" t="s">
        <v>8364</v>
      </c>
      <c r="C5439" t="s">
        <v>8365</v>
      </c>
      <c r="D5439" t="s">
        <v>8365</v>
      </c>
      <c r="E5439" t="s">
        <v>8364</v>
      </c>
    </row>
    <row r="5440" spans="1:5" x14ac:dyDescent="0.25">
      <c r="A5440">
        <v>57000382</v>
      </c>
      <c r="B5440" t="s">
        <v>8366</v>
      </c>
      <c r="C5440" t="s">
        <v>8367</v>
      </c>
      <c r="D5440" t="s">
        <v>8367</v>
      </c>
      <c r="E5440" t="s">
        <v>8366</v>
      </c>
    </row>
    <row r="5441" spans="1:5" x14ac:dyDescent="0.25">
      <c r="A5441">
        <v>57000383</v>
      </c>
      <c r="B5441" t="s">
        <v>5272</v>
      </c>
      <c r="C5441" t="s">
        <v>342</v>
      </c>
      <c r="D5441" t="s">
        <v>342</v>
      </c>
      <c r="E5441" t="s">
        <v>5272</v>
      </c>
    </row>
    <row r="5442" spans="1:5" x14ac:dyDescent="0.25">
      <c r="A5442">
        <v>57000384</v>
      </c>
      <c r="B5442" t="s">
        <v>8368</v>
      </c>
      <c r="C5442" t="s">
        <v>8369</v>
      </c>
      <c r="D5442" t="s">
        <v>8369</v>
      </c>
      <c r="E5442" t="s">
        <v>8368</v>
      </c>
    </row>
    <row r="5443" spans="1:5" x14ac:dyDescent="0.25">
      <c r="A5443">
        <v>57000387</v>
      </c>
      <c r="B5443" t="s">
        <v>8370</v>
      </c>
      <c r="C5443" t="s">
        <v>8371</v>
      </c>
      <c r="D5443" t="s">
        <v>8371</v>
      </c>
      <c r="E5443" t="s">
        <v>8370</v>
      </c>
    </row>
    <row r="5444" spans="1:5" x14ac:dyDescent="0.25">
      <c r="A5444">
        <v>57000390</v>
      </c>
      <c r="B5444" t="s">
        <v>4122</v>
      </c>
      <c r="C5444" t="s">
        <v>8372</v>
      </c>
      <c r="D5444" t="s">
        <v>8372</v>
      </c>
      <c r="E5444" t="s">
        <v>4122</v>
      </c>
    </row>
    <row r="5445" spans="1:5" x14ac:dyDescent="0.25">
      <c r="A5445">
        <v>57000392</v>
      </c>
      <c r="B5445" t="s">
        <v>8373</v>
      </c>
      <c r="C5445" t="s">
        <v>8374</v>
      </c>
      <c r="D5445" t="s">
        <v>8374</v>
      </c>
      <c r="E5445" t="s">
        <v>8373</v>
      </c>
    </row>
    <row r="5446" spans="1:5" x14ac:dyDescent="0.25">
      <c r="A5446">
        <v>57000394</v>
      </c>
      <c r="B5446" t="s">
        <v>8375</v>
      </c>
      <c r="C5446" t="s">
        <v>8376</v>
      </c>
      <c r="D5446" t="s">
        <v>8376</v>
      </c>
      <c r="E5446" t="s">
        <v>8375</v>
      </c>
    </row>
    <row r="5447" spans="1:5" x14ac:dyDescent="0.25">
      <c r="A5447">
        <v>57000395</v>
      </c>
      <c r="B5447" t="s">
        <v>8377</v>
      </c>
      <c r="C5447" t="s">
        <v>8378</v>
      </c>
      <c r="D5447" t="s">
        <v>8378</v>
      </c>
      <c r="E5447" t="s">
        <v>8377</v>
      </c>
    </row>
    <row r="5448" spans="1:5" x14ac:dyDescent="0.25">
      <c r="A5448">
        <v>57000397</v>
      </c>
      <c r="B5448" t="s">
        <v>8379</v>
      </c>
      <c r="C5448" t="s">
        <v>8380</v>
      </c>
      <c r="D5448" t="s">
        <v>8380</v>
      </c>
      <c r="E5448" t="s">
        <v>8379</v>
      </c>
    </row>
    <row r="5449" spans="1:5" x14ac:dyDescent="0.25">
      <c r="A5449">
        <v>57000398</v>
      </c>
      <c r="B5449" t="s">
        <v>8381</v>
      </c>
      <c r="C5449" t="s">
        <v>8380</v>
      </c>
      <c r="D5449" t="s">
        <v>8380</v>
      </c>
      <c r="E5449" t="s">
        <v>8381</v>
      </c>
    </row>
    <row r="5450" spans="1:5" x14ac:dyDescent="0.25">
      <c r="A5450">
        <v>57000402</v>
      </c>
      <c r="B5450" t="s">
        <v>8382</v>
      </c>
      <c r="C5450" t="s">
        <v>8323</v>
      </c>
      <c r="D5450" t="s">
        <v>8323</v>
      </c>
      <c r="E5450" t="s">
        <v>8382</v>
      </c>
    </row>
    <row r="5451" spans="1:5" x14ac:dyDescent="0.25">
      <c r="A5451">
        <v>57000405</v>
      </c>
      <c r="B5451" t="s">
        <v>8383</v>
      </c>
      <c r="C5451" t="s">
        <v>8384</v>
      </c>
      <c r="D5451" t="s">
        <v>8384</v>
      </c>
      <c r="E5451" t="s">
        <v>8383</v>
      </c>
    </row>
    <row r="5452" spans="1:5" x14ac:dyDescent="0.25">
      <c r="A5452">
        <v>57000411</v>
      </c>
      <c r="B5452" t="s">
        <v>8385</v>
      </c>
      <c r="C5452" t="s">
        <v>8386</v>
      </c>
      <c r="D5452" t="s">
        <v>8386</v>
      </c>
      <c r="E5452" t="s">
        <v>8385</v>
      </c>
    </row>
    <row r="5453" spans="1:5" x14ac:dyDescent="0.25">
      <c r="A5453">
        <v>57000412</v>
      </c>
      <c r="B5453" t="s">
        <v>8387</v>
      </c>
      <c r="C5453" t="s">
        <v>8388</v>
      </c>
      <c r="D5453" t="s">
        <v>8388</v>
      </c>
      <c r="E5453" t="s">
        <v>8387</v>
      </c>
    </row>
    <row r="5454" spans="1:5" x14ac:dyDescent="0.25">
      <c r="A5454">
        <v>57000413</v>
      </c>
      <c r="B5454" t="s">
        <v>8389</v>
      </c>
      <c r="C5454" t="s">
        <v>8390</v>
      </c>
      <c r="D5454" t="s">
        <v>8390</v>
      </c>
      <c r="E5454" t="s">
        <v>8389</v>
      </c>
    </row>
    <row r="5455" spans="1:5" x14ac:dyDescent="0.25">
      <c r="A5455">
        <v>57000417</v>
      </c>
      <c r="B5455" t="s">
        <v>8391</v>
      </c>
      <c r="C5455" t="s">
        <v>8174</v>
      </c>
      <c r="D5455" t="s">
        <v>8174</v>
      </c>
      <c r="E5455" t="s">
        <v>8391</v>
      </c>
    </row>
    <row r="5456" spans="1:5" x14ac:dyDescent="0.25">
      <c r="A5456">
        <v>57000419</v>
      </c>
      <c r="B5456" t="s">
        <v>8392</v>
      </c>
      <c r="C5456" t="s">
        <v>8393</v>
      </c>
      <c r="D5456" t="s">
        <v>8393</v>
      </c>
      <c r="E5456" t="s">
        <v>8392</v>
      </c>
    </row>
    <row r="5457" spans="1:5" x14ac:dyDescent="0.25">
      <c r="A5457">
        <v>57000420</v>
      </c>
      <c r="B5457" t="s">
        <v>8392</v>
      </c>
      <c r="C5457" t="s">
        <v>8393</v>
      </c>
      <c r="D5457" t="s">
        <v>8393</v>
      </c>
      <c r="E5457" t="s">
        <v>8392</v>
      </c>
    </row>
    <row r="5458" spans="1:5" x14ac:dyDescent="0.25">
      <c r="A5458">
        <v>57000423</v>
      </c>
      <c r="B5458" t="s">
        <v>8394</v>
      </c>
      <c r="C5458" t="s">
        <v>8395</v>
      </c>
      <c r="D5458" t="s">
        <v>8395</v>
      </c>
      <c r="E5458" t="s">
        <v>8394</v>
      </c>
    </row>
    <row r="5459" spans="1:5" x14ac:dyDescent="0.25">
      <c r="A5459">
        <v>57000424</v>
      </c>
      <c r="B5459" t="s">
        <v>8396</v>
      </c>
      <c r="C5459" t="s">
        <v>8397</v>
      </c>
      <c r="D5459" t="s">
        <v>8397</v>
      </c>
      <c r="E5459" t="s">
        <v>8396</v>
      </c>
    </row>
    <row r="5460" spans="1:5" x14ac:dyDescent="0.25">
      <c r="A5460">
        <v>57000425</v>
      </c>
      <c r="B5460" t="s">
        <v>8396</v>
      </c>
      <c r="C5460" t="s">
        <v>8397</v>
      </c>
      <c r="D5460" t="s">
        <v>8397</v>
      </c>
      <c r="E5460" t="s">
        <v>8396</v>
      </c>
    </row>
    <row r="5461" spans="1:5" x14ac:dyDescent="0.25">
      <c r="A5461">
        <v>57000426</v>
      </c>
      <c r="B5461" t="s">
        <v>8396</v>
      </c>
      <c r="C5461" t="s">
        <v>8397</v>
      </c>
      <c r="D5461" t="s">
        <v>8397</v>
      </c>
      <c r="E5461" t="s">
        <v>8396</v>
      </c>
    </row>
    <row r="5462" spans="1:5" x14ac:dyDescent="0.25">
      <c r="A5462">
        <v>57000427</v>
      </c>
      <c r="B5462" t="s">
        <v>8398</v>
      </c>
      <c r="C5462" t="s">
        <v>8399</v>
      </c>
      <c r="D5462" t="s">
        <v>8399</v>
      </c>
      <c r="E5462" t="s">
        <v>8398</v>
      </c>
    </row>
    <row r="5463" spans="1:5" x14ac:dyDescent="0.25">
      <c r="A5463">
        <v>57000428</v>
      </c>
      <c r="B5463" t="s">
        <v>8400</v>
      </c>
      <c r="C5463" t="s">
        <v>8401</v>
      </c>
      <c r="D5463" t="s">
        <v>8401</v>
      </c>
      <c r="E5463" t="s">
        <v>8400</v>
      </c>
    </row>
    <row r="5464" spans="1:5" x14ac:dyDescent="0.25">
      <c r="A5464">
        <v>57000439</v>
      </c>
      <c r="B5464" t="s">
        <v>8402</v>
      </c>
      <c r="C5464" t="s">
        <v>8250</v>
      </c>
      <c r="D5464" t="s">
        <v>8250</v>
      </c>
      <c r="E5464" t="s">
        <v>8402</v>
      </c>
    </row>
    <row r="5465" spans="1:5" x14ac:dyDescent="0.25">
      <c r="A5465">
        <v>57000440</v>
      </c>
      <c r="B5465" t="s">
        <v>8403</v>
      </c>
      <c r="C5465" t="s">
        <v>8352</v>
      </c>
      <c r="D5465" t="s">
        <v>8352</v>
      </c>
      <c r="E5465" t="s">
        <v>8403</v>
      </c>
    </row>
    <row r="5466" spans="1:5" x14ac:dyDescent="0.25">
      <c r="A5466">
        <v>57000441</v>
      </c>
      <c r="B5466" t="s">
        <v>8404</v>
      </c>
      <c r="C5466" t="s">
        <v>8405</v>
      </c>
      <c r="D5466" t="s">
        <v>8405</v>
      </c>
      <c r="E5466" t="s">
        <v>8404</v>
      </c>
    </row>
    <row r="5467" spans="1:5" x14ac:dyDescent="0.25">
      <c r="A5467">
        <v>57000442</v>
      </c>
      <c r="B5467" t="s">
        <v>8406</v>
      </c>
      <c r="C5467" t="s">
        <v>8407</v>
      </c>
      <c r="D5467" t="s">
        <v>8407</v>
      </c>
      <c r="E5467" t="s">
        <v>8406</v>
      </c>
    </row>
    <row r="5468" spans="1:5" x14ac:dyDescent="0.25">
      <c r="A5468">
        <v>57000443</v>
      </c>
      <c r="B5468" t="s">
        <v>8408</v>
      </c>
      <c r="C5468" t="s">
        <v>8409</v>
      </c>
      <c r="D5468" t="s">
        <v>8409</v>
      </c>
      <c r="E5468" t="s">
        <v>8408</v>
      </c>
    </row>
    <row r="5469" spans="1:5" x14ac:dyDescent="0.25">
      <c r="A5469">
        <v>57000444</v>
      </c>
      <c r="B5469" t="s">
        <v>8410</v>
      </c>
      <c r="C5469" t="s">
        <v>8411</v>
      </c>
      <c r="D5469" t="s">
        <v>8411</v>
      </c>
      <c r="E5469" t="s">
        <v>8410</v>
      </c>
    </row>
    <row r="5470" spans="1:5" x14ac:dyDescent="0.25">
      <c r="A5470">
        <v>57000445</v>
      </c>
      <c r="B5470" t="s">
        <v>8412</v>
      </c>
      <c r="C5470" t="s">
        <v>8413</v>
      </c>
      <c r="D5470" t="s">
        <v>8413</v>
      </c>
      <c r="E5470" t="s">
        <v>8412</v>
      </c>
    </row>
    <row r="5471" spans="1:5" x14ac:dyDescent="0.25">
      <c r="A5471">
        <v>57000446</v>
      </c>
      <c r="B5471" t="s">
        <v>8414</v>
      </c>
      <c r="C5471" t="s">
        <v>8415</v>
      </c>
      <c r="D5471" t="s">
        <v>8415</v>
      </c>
      <c r="E5471" t="s">
        <v>8414</v>
      </c>
    </row>
    <row r="5472" spans="1:5" x14ac:dyDescent="0.25">
      <c r="A5472">
        <v>57000447</v>
      </c>
      <c r="B5472" t="s">
        <v>8416</v>
      </c>
      <c r="C5472" t="s">
        <v>8380</v>
      </c>
      <c r="D5472" t="s">
        <v>8380</v>
      </c>
      <c r="E5472" t="s">
        <v>8416</v>
      </c>
    </row>
    <row r="5473" spans="1:5" x14ac:dyDescent="0.25">
      <c r="A5473">
        <v>57000448</v>
      </c>
      <c r="B5473" t="s">
        <v>8417</v>
      </c>
      <c r="C5473" t="s">
        <v>8380</v>
      </c>
      <c r="D5473" t="s">
        <v>8380</v>
      </c>
      <c r="E5473" t="s">
        <v>8417</v>
      </c>
    </row>
    <row r="5474" spans="1:5" x14ac:dyDescent="0.25">
      <c r="A5474">
        <v>57000449</v>
      </c>
      <c r="B5474" t="s">
        <v>8418</v>
      </c>
      <c r="C5474" t="s">
        <v>8419</v>
      </c>
      <c r="D5474" t="s">
        <v>8419</v>
      </c>
      <c r="E5474" t="s">
        <v>8418</v>
      </c>
    </row>
    <row r="5475" spans="1:5" x14ac:dyDescent="0.25">
      <c r="A5475">
        <v>57000451</v>
      </c>
      <c r="B5475" t="s">
        <v>5554</v>
      </c>
      <c r="C5475" t="s">
        <v>8181</v>
      </c>
      <c r="D5475" t="s">
        <v>8181</v>
      </c>
      <c r="E5475" t="s">
        <v>5554</v>
      </c>
    </row>
    <row r="5476" spans="1:5" x14ac:dyDescent="0.25">
      <c r="A5476">
        <v>57000452</v>
      </c>
      <c r="B5476" t="s">
        <v>8420</v>
      </c>
      <c r="C5476" t="s">
        <v>8421</v>
      </c>
      <c r="D5476" t="s">
        <v>8421</v>
      </c>
      <c r="E5476" t="s">
        <v>8420</v>
      </c>
    </row>
    <row r="5477" spans="1:5" x14ac:dyDescent="0.25">
      <c r="A5477">
        <v>57000454</v>
      </c>
      <c r="B5477" t="s">
        <v>8373</v>
      </c>
      <c r="C5477" t="s">
        <v>8374</v>
      </c>
      <c r="D5477" t="s">
        <v>8374</v>
      </c>
      <c r="E5477" t="s">
        <v>8373</v>
      </c>
    </row>
    <row r="5478" spans="1:5" x14ac:dyDescent="0.25">
      <c r="A5478">
        <v>57000456</v>
      </c>
      <c r="B5478" t="s">
        <v>8422</v>
      </c>
      <c r="C5478" t="s">
        <v>8384</v>
      </c>
      <c r="D5478" t="s">
        <v>8384</v>
      </c>
      <c r="E5478" t="s">
        <v>8422</v>
      </c>
    </row>
    <row r="5479" spans="1:5" x14ac:dyDescent="0.25">
      <c r="A5479">
        <v>57000457</v>
      </c>
      <c r="B5479" t="s">
        <v>8423</v>
      </c>
      <c r="C5479" t="s">
        <v>8424</v>
      </c>
      <c r="D5479" t="s">
        <v>8424</v>
      </c>
      <c r="E5479" t="s">
        <v>8423</v>
      </c>
    </row>
    <row r="5480" spans="1:5" x14ac:dyDescent="0.25">
      <c r="A5480">
        <v>57000458</v>
      </c>
      <c r="B5480" t="s">
        <v>8425</v>
      </c>
      <c r="C5480" t="s">
        <v>8424</v>
      </c>
      <c r="D5480" t="s">
        <v>8424</v>
      </c>
      <c r="E5480" t="s">
        <v>8425</v>
      </c>
    </row>
    <row r="5481" spans="1:5" x14ac:dyDescent="0.25">
      <c r="A5481">
        <v>57000459</v>
      </c>
      <c r="B5481" t="s">
        <v>8426</v>
      </c>
      <c r="C5481" t="s">
        <v>8424</v>
      </c>
      <c r="D5481" t="s">
        <v>8424</v>
      </c>
      <c r="E5481" t="s">
        <v>8426</v>
      </c>
    </row>
    <row r="5482" spans="1:5" x14ac:dyDescent="0.25">
      <c r="A5482">
        <v>57000460</v>
      </c>
      <c r="B5482" t="s">
        <v>8427</v>
      </c>
      <c r="C5482" t="s">
        <v>8428</v>
      </c>
      <c r="D5482" t="s">
        <v>8428</v>
      </c>
      <c r="E5482" t="s">
        <v>8427</v>
      </c>
    </row>
    <row r="5483" spans="1:5" x14ac:dyDescent="0.25">
      <c r="A5483">
        <v>57000461</v>
      </c>
      <c r="B5483" t="s">
        <v>8429</v>
      </c>
      <c r="C5483" t="s">
        <v>8430</v>
      </c>
      <c r="D5483" t="s">
        <v>8430</v>
      </c>
      <c r="E5483" t="s">
        <v>8429</v>
      </c>
    </row>
    <row r="5484" spans="1:5" x14ac:dyDescent="0.25">
      <c r="A5484">
        <v>57000462</v>
      </c>
      <c r="B5484" t="s">
        <v>8431</v>
      </c>
      <c r="C5484" t="s">
        <v>8432</v>
      </c>
      <c r="D5484" t="s">
        <v>8432</v>
      </c>
      <c r="E5484" t="s">
        <v>8431</v>
      </c>
    </row>
    <row r="5485" spans="1:5" x14ac:dyDescent="0.25">
      <c r="A5485">
        <v>57000465</v>
      </c>
      <c r="B5485" t="s">
        <v>8433</v>
      </c>
      <c r="C5485" t="s">
        <v>8434</v>
      </c>
      <c r="D5485" t="s">
        <v>8434</v>
      </c>
      <c r="E5485" t="s">
        <v>8433</v>
      </c>
    </row>
    <row r="5486" spans="1:5" x14ac:dyDescent="0.25">
      <c r="A5486">
        <v>57000466</v>
      </c>
      <c r="B5486" t="s">
        <v>4353</v>
      </c>
      <c r="C5486" t="s">
        <v>4353</v>
      </c>
      <c r="D5486" t="s">
        <v>4353</v>
      </c>
      <c r="E5486" t="s">
        <v>4353</v>
      </c>
    </row>
    <row r="5487" spans="1:5" x14ac:dyDescent="0.25">
      <c r="A5487">
        <v>57000467</v>
      </c>
      <c r="B5487" t="s">
        <v>5635</v>
      </c>
      <c r="C5487" t="s">
        <v>5636</v>
      </c>
      <c r="D5487" t="s">
        <v>5636</v>
      </c>
      <c r="E5487" t="s">
        <v>5635</v>
      </c>
    </row>
    <row r="5488" spans="1:5" x14ac:dyDescent="0.25">
      <c r="A5488">
        <v>57000469</v>
      </c>
      <c r="B5488" t="s">
        <v>8435</v>
      </c>
      <c r="C5488" t="s">
        <v>8435</v>
      </c>
      <c r="D5488" t="s">
        <v>8435</v>
      </c>
      <c r="E5488" t="s">
        <v>8435</v>
      </c>
    </row>
    <row r="5489" spans="1:5" x14ac:dyDescent="0.25">
      <c r="A5489">
        <v>57000470</v>
      </c>
      <c r="B5489" t="s">
        <v>5598</v>
      </c>
      <c r="C5489" t="s">
        <v>5598</v>
      </c>
      <c r="D5489" t="s">
        <v>5598</v>
      </c>
      <c r="E5489" t="s">
        <v>5598</v>
      </c>
    </row>
    <row r="5490" spans="1:5" x14ac:dyDescent="0.25">
      <c r="A5490">
        <v>57000471</v>
      </c>
      <c r="B5490" t="s">
        <v>8436</v>
      </c>
      <c r="C5490" t="s">
        <v>8437</v>
      </c>
      <c r="D5490" t="s">
        <v>8437</v>
      </c>
      <c r="E5490" t="s">
        <v>8436</v>
      </c>
    </row>
    <row r="5491" spans="1:5" x14ac:dyDescent="0.25">
      <c r="A5491">
        <v>57000472</v>
      </c>
      <c r="B5491" t="s">
        <v>5495</v>
      </c>
      <c r="C5491" t="s">
        <v>5495</v>
      </c>
      <c r="D5491" t="s">
        <v>5495</v>
      </c>
      <c r="E5491" t="s">
        <v>5495</v>
      </c>
    </row>
    <row r="5492" spans="1:5" x14ac:dyDescent="0.25">
      <c r="A5492">
        <v>57000473</v>
      </c>
      <c r="B5492" t="s">
        <v>8438</v>
      </c>
      <c r="C5492" t="s">
        <v>8174</v>
      </c>
      <c r="D5492" t="s">
        <v>8174</v>
      </c>
      <c r="E5492" t="s">
        <v>8438</v>
      </c>
    </row>
    <row r="5493" spans="1:5" x14ac:dyDescent="0.25">
      <c r="A5493">
        <v>57000474</v>
      </c>
      <c r="B5493" t="s">
        <v>8439</v>
      </c>
      <c r="C5493" t="s">
        <v>8121</v>
      </c>
      <c r="D5493" t="s">
        <v>8121</v>
      </c>
      <c r="E5493" t="s">
        <v>8439</v>
      </c>
    </row>
    <row r="5494" spans="1:5" x14ac:dyDescent="0.25">
      <c r="A5494">
        <v>57000475</v>
      </c>
      <c r="B5494" t="s">
        <v>8440</v>
      </c>
      <c r="C5494" t="s">
        <v>8121</v>
      </c>
      <c r="D5494" t="s">
        <v>8121</v>
      </c>
      <c r="E5494" t="s">
        <v>8440</v>
      </c>
    </row>
    <row r="5495" spans="1:5" x14ac:dyDescent="0.25">
      <c r="A5495">
        <v>57000476</v>
      </c>
      <c r="B5495" t="s">
        <v>5618</v>
      </c>
      <c r="C5495" t="s">
        <v>5618</v>
      </c>
      <c r="D5495" t="s">
        <v>5618</v>
      </c>
      <c r="E5495" t="s">
        <v>5618</v>
      </c>
    </row>
    <row r="5496" spans="1:5" x14ac:dyDescent="0.25">
      <c r="A5496">
        <v>57000477</v>
      </c>
      <c r="B5496" t="s">
        <v>8441</v>
      </c>
      <c r="C5496" t="s">
        <v>8442</v>
      </c>
      <c r="D5496" t="s">
        <v>8442</v>
      </c>
      <c r="E5496" t="s">
        <v>8441</v>
      </c>
    </row>
    <row r="5497" spans="1:5" x14ac:dyDescent="0.25">
      <c r="A5497">
        <v>57000478</v>
      </c>
      <c r="B5497" t="s">
        <v>8443</v>
      </c>
      <c r="C5497" t="s">
        <v>8442</v>
      </c>
      <c r="D5497" t="s">
        <v>8442</v>
      </c>
      <c r="E5497" t="s">
        <v>8443</v>
      </c>
    </row>
    <row r="5498" spans="1:5" x14ac:dyDescent="0.25">
      <c r="A5498">
        <v>57000479</v>
      </c>
      <c r="B5498" t="s">
        <v>8444</v>
      </c>
      <c r="C5498" t="s">
        <v>8445</v>
      </c>
      <c r="D5498" t="s">
        <v>8445</v>
      </c>
      <c r="E5498" t="s">
        <v>8444</v>
      </c>
    </row>
    <row r="5499" spans="1:5" x14ac:dyDescent="0.25">
      <c r="A5499">
        <v>57000480</v>
      </c>
      <c r="B5499" t="s">
        <v>8446</v>
      </c>
      <c r="C5499" t="s">
        <v>8447</v>
      </c>
      <c r="D5499" t="s">
        <v>8447</v>
      </c>
      <c r="E5499" t="s">
        <v>8446</v>
      </c>
    </row>
    <row r="5500" spans="1:5" x14ac:dyDescent="0.25">
      <c r="A5500">
        <v>57000481</v>
      </c>
      <c r="B5500" t="s">
        <v>8448</v>
      </c>
      <c r="C5500" t="s">
        <v>8449</v>
      </c>
      <c r="D5500" t="s">
        <v>8449</v>
      </c>
      <c r="E5500" t="s">
        <v>8448</v>
      </c>
    </row>
    <row r="5501" spans="1:5" x14ac:dyDescent="0.25">
      <c r="A5501">
        <v>57000482</v>
      </c>
      <c r="B5501" t="s">
        <v>8450</v>
      </c>
      <c r="C5501" t="s">
        <v>8449</v>
      </c>
      <c r="D5501" t="s">
        <v>8449</v>
      </c>
      <c r="E5501" t="s">
        <v>8450</v>
      </c>
    </row>
    <row r="5502" spans="1:5" x14ac:dyDescent="0.25">
      <c r="A5502">
        <v>57000483</v>
      </c>
      <c r="B5502" t="s">
        <v>8451</v>
      </c>
      <c r="C5502" t="s">
        <v>8452</v>
      </c>
      <c r="D5502" t="s">
        <v>8452</v>
      </c>
      <c r="E5502" t="s">
        <v>8451</v>
      </c>
    </row>
    <row r="5503" spans="1:5" x14ac:dyDescent="0.25">
      <c r="A5503">
        <v>57000486</v>
      </c>
      <c r="B5503" t="s">
        <v>8453</v>
      </c>
      <c r="C5503" t="s">
        <v>8454</v>
      </c>
      <c r="D5503" t="s">
        <v>8454</v>
      </c>
      <c r="E5503" t="s">
        <v>8453</v>
      </c>
    </row>
    <row r="5504" spans="1:5" x14ac:dyDescent="0.25">
      <c r="A5504">
        <v>57000487</v>
      </c>
      <c r="B5504" t="s">
        <v>8455</v>
      </c>
      <c r="C5504" t="s">
        <v>8454</v>
      </c>
      <c r="D5504" t="s">
        <v>8454</v>
      </c>
      <c r="E5504" t="s">
        <v>8455</v>
      </c>
    </row>
    <row r="5505" spans="1:5" x14ac:dyDescent="0.25">
      <c r="A5505">
        <v>57000488</v>
      </c>
      <c r="B5505" t="s">
        <v>8396</v>
      </c>
      <c r="C5505" t="s">
        <v>8397</v>
      </c>
      <c r="D5505" t="s">
        <v>8397</v>
      </c>
      <c r="E5505" t="s">
        <v>8396</v>
      </c>
    </row>
    <row r="5506" spans="1:5" x14ac:dyDescent="0.25">
      <c r="A5506">
        <v>57000489</v>
      </c>
      <c r="B5506" t="s">
        <v>8426</v>
      </c>
      <c r="C5506" t="s">
        <v>8424</v>
      </c>
      <c r="D5506" t="s">
        <v>8424</v>
      </c>
      <c r="E5506" t="s">
        <v>8426</v>
      </c>
    </row>
    <row r="5507" spans="1:5" x14ac:dyDescent="0.25">
      <c r="A5507">
        <v>57000490</v>
      </c>
      <c r="B5507" t="s">
        <v>8456</v>
      </c>
      <c r="C5507" t="s">
        <v>8424</v>
      </c>
      <c r="D5507" t="s">
        <v>8424</v>
      </c>
      <c r="E5507" t="s">
        <v>8456</v>
      </c>
    </row>
    <row r="5508" spans="1:5" x14ac:dyDescent="0.25">
      <c r="A5508">
        <v>57000491</v>
      </c>
      <c r="B5508" t="s">
        <v>8423</v>
      </c>
      <c r="C5508" t="s">
        <v>8424</v>
      </c>
      <c r="D5508" t="s">
        <v>8424</v>
      </c>
      <c r="E5508" t="s">
        <v>8423</v>
      </c>
    </row>
    <row r="5509" spans="1:5" x14ac:dyDescent="0.25">
      <c r="A5509">
        <v>57000492</v>
      </c>
      <c r="B5509" t="s">
        <v>8375</v>
      </c>
      <c r="C5509" t="s">
        <v>8376</v>
      </c>
      <c r="D5509" t="s">
        <v>8376</v>
      </c>
      <c r="E5509" t="s">
        <v>8375</v>
      </c>
    </row>
    <row r="5510" spans="1:5" x14ac:dyDescent="0.25">
      <c r="A5510">
        <v>57000493</v>
      </c>
      <c r="B5510" t="s">
        <v>8457</v>
      </c>
      <c r="C5510" t="s">
        <v>8458</v>
      </c>
      <c r="D5510" t="s">
        <v>8458</v>
      </c>
      <c r="E5510" t="s">
        <v>8457</v>
      </c>
    </row>
    <row r="5511" spans="1:5" x14ac:dyDescent="0.25">
      <c r="A5511">
        <v>57000494</v>
      </c>
      <c r="B5511" t="s">
        <v>8457</v>
      </c>
      <c r="C5511" t="s">
        <v>8459</v>
      </c>
      <c r="D5511" t="s">
        <v>8459</v>
      </c>
      <c r="E5511" t="s">
        <v>8457</v>
      </c>
    </row>
    <row r="5512" spans="1:5" x14ac:dyDescent="0.25">
      <c r="A5512">
        <v>57000495</v>
      </c>
      <c r="B5512" t="s">
        <v>8460</v>
      </c>
      <c r="C5512" t="s">
        <v>8352</v>
      </c>
      <c r="D5512" t="s">
        <v>8352</v>
      </c>
      <c r="E5512" t="s">
        <v>8460</v>
      </c>
    </row>
    <row r="5513" spans="1:5" x14ac:dyDescent="0.25">
      <c r="A5513">
        <v>57000496</v>
      </c>
      <c r="B5513" t="s">
        <v>8461</v>
      </c>
      <c r="C5513" t="s">
        <v>8352</v>
      </c>
      <c r="D5513" t="s">
        <v>8352</v>
      </c>
      <c r="E5513" t="s">
        <v>8461</v>
      </c>
    </row>
    <row r="5514" spans="1:5" x14ac:dyDescent="0.25">
      <c r="A5514">
        <v>57000497</v>
      </c>
      <c r="B5514" t="s">
        <v>5598</v>
      </c>
      <c r="C5514" t="s">
        <v>8462</v>
      </c>
      <c r="D5514" t="s">
        <v>8462</v>
      </c>
      <c r="E5514" t="s">
        <v>5598</v>
      </c>
    </row>
    <row r="5515" spans="1:5" x14ac:dyDescent="0.25">
      <c r="A5515">
        <v>57000498</v>
      </c>
      <c r="B5515" t="s">
        <v>8463</v>
      </c>
      <c r="C5515" t="s">
        <v>8464</v>
      </c>
      <c r="D5515" t="s">
        <v>8464</v>
      </c>
      <c r="E5515" t="s">
        <v>8463</v>
      </c>
    </row>
    <row r="5516" spans="1:5" x14ac:dyDescent="0.25">
      <c r="A5516">
        <v>57000499</v>
      </c>
      <c r="B5516" t="s">
        <v>8465</v>
      </c>
      <c r="C5516" t="s">
        <v>8226</v>
      </c>
      <c r="D5516" t="s">
        <v>8226</v>
      </c>
      <c r="E5516" t="s">
        <v>8465</v>
      </c>
    </row>
    <row r="5517" spans="1:5" x14ac:dyDescent="0.25">
      <c r="A5517">
        <v>57000500</v>
      </c>
      <c r="B5517" t="s">
        <v>8466</v>
      </c>
      <c r="C5517" t="s">
        <v>8184</v>
      </c>
      <c r="D5517" t="s">
        <v>8184</v>
      </c>
      <c r="E5517" t="s">
        <v>8466</v>
      </c>
    </row>
    <row r="5518" spans="1:5" x14ac:dyDescent="0.25">
      <c r="A5518">
        <v>57000501</v>
      </c>
      <c r="B5518" t="s">
        <v>8467</v>
      </c>
      <c r="C5518" t="s">
        <v>8468</v>
      </c>
      <c r="D5518" t="s">
        <v>8468</v>
      </c>
      <c r="E5518" t="s">
        <v>8467</v>
      </c>
    </row>
    <row r="5519" spans="1:5" x14ac:dyDescent="0.25">
      <c r="A5519">
        <v>57000502</v>
      </c>
      <c r="B5519" t="s">
        <v>8467</v>
      </c>
      <c r="C5519" t="s">
        <v>8468</v>
      </c>
      <c r="D5519" t="s">
        <v>8468</v>
      </c>
      <c r="E5519" t="s">
        <v>8467</v>
      </c>
    </row>
    <row r="5520" spans="1:5" x14ac:dyDescent="0.25">
      <c r="A5520">
        <v>57000503</v>
      </c>
      <c r="B5520" t="s">
        <v>8467</v>
      </c>
      <c r="C5520" t="s">
        <v>8468</v>
      </c>
      <c r="D5520" t="s">
        <v>8468</v>
      </c>
      <c r="E5520" t="s">
        <v>8467</v>
      </c>
    </row>
    <row r="5521" spans="1:5" x14ac:dyDescent="0.25">
      <c r="A5521">
        <v>57000504</v>
      </c>
      <c r="B5521" t="s">
        <v>8467</v>
      </c>
      <c r="C5521" t="s">
        <v>8468</v>
      </c>
      <c r="D5521" t="s">
        <v>8468</v>
      </c>
      <c r="E5521" t="s">
        <v>8467</v>
      </c>
    </row>
    <row r="5522" spans="1:5" x14ac:dyDescent="0.25">
      <c r="A5522">
        <v>57000505</v>
      </c>
      <c r="B5522" t="s">
        <v>8467</v>
      </c>
      <c r="C5522" t="s">
        <v>8468</v>
      </c>
      <c r="D5522" t="s">
        <v>8468</v>
      </c>
      <c r="E5522" t="s">
        <v>8467</v>
      </c>
    </row>
    <row r="5523" spans="1:5" x14ac:dyDescent="0.25">
      <c r="A5523">
        <v>57000506</v>
      </c>
      <c r="B5523" t="s">
        <v>8469</v>
      </c>
      <c r="C5523" t="s">
        <v>8151</v>
      </c>
      <c r="D5523" t="s">
        <v>8151</v>
      </c>
      <c r="E5523" t="s">
        <v>8469</v>
      </c>
    </row>
    <row r="5524" spans="1:5" x14ac:dyDescent="0.25">
      <c r="A5524">
        <v>57000507</v>
      </c>
      <c r="B5524" t="s">
        <v>8470</v>
      </c>
      <c r="C5524" t="s">
        <v>8471</v>
      </c>
      <c r="D5524" t="s">
        <v>8471</v>
      </c>
      <c r="E5524" t="s">
        <v>8470</v>
      </c>
    </row>
    <row r="5525" spans="1:5" x14ac:dyDescent="0.25">
      <c r="A5525">
        <v>57000508</v>
      </c>
      <c r="B5525" t="s">
        <v>8472</v>
      </c>
      <c r="C5525" t="s">
        <v>8147</v>
      </c>
      <c r="D5525" t="s">
        <v>8147</v>
      </c>
      <c r="E5525" t="s">
        <v>8472</v>
      </c>
    </row>
    <row r="5526" spans="1:5" x14ac:dyDescent="0.25">
      <c r="A5526">
        <v>57000509</v>
      </c>
      <c r="B5526" t="s">
        <v>8473</v>
      </c>
      <c r="C5526" t="s">
        <v>8474</v>
      </c>
      <c r="D5526" t="s">
        <v>8474</v>
      </c>
      <c r="E5526" t="s">
        <v>8473</v>
      </c>
    </row>
    <row r="5527" spans="1:5" x14ac:dyDescent="0.25">
      <c r="A5527">
        <v>57000510</v>
      </c>
      <c r="B5527" t="s">
        <v>8475</v>
      </c>
      <c r="C5527" t="s">
        <v>8121</v>
      </c>
      <c r="D5527" t="s">
        <v>8121</v>
      </c>
      <c r="E5527" t="s">
        <v>8475</v>
      </c>
    </row>
    <row r="5528" spans="1:5" x14ac:dyDescent="0.25">
      <c r="A5528">
        <v>57000511</v>
      </c>
      <c r="B5528" t="s">
        <v>8476</v>
      </c>
      <c r="C5528" t="s">
        <v>8476</v>
      </c>
      <c r="D5528" t="s">
        <v>8476</v>
      </c>
      <c r="E5528" t="s">
        <v>8476</v>
      </c>
    </row>
    <row r="5529" spans="1:5" x14ac:dyDescent="0.25">
      <c r="A5529">
        <v>57000512</v>
      </c>
      <c r="B5529" t="s">
        <v>5607</v>
      </c>
      <c r="C5529" t="s">
        <v>5607</v>
      </c>
      <c r="D5529" t="s">
        <v>5607</v>
      </c>
      <c r="E5529" t="s">
        <v>5607</v>
      </c>
    </row>
    <row r="5530" spans="1:5" x14ac:dyDescent="0.25">
      <c r="A5530">
        <v>57000513</v>
      </c>
      <c r="B5530" t="s">
        <v>8477</v>
      </c>
      <c r="C5530" t="s">
        <v>1152</v>
      </c>
      <c r="D5530" t="s">
        <v>1152</v>
      </c>
      <c r="E5530" t="s">
        <v>8477</v>
      </c>
    </row>
    <row r="5531" spans="1:5" x14ac:dyDescent="0.25">
      <c r="A5531">
        <v>57000514</v>
      </c>
      <c r="B5531" t="s">
        <v>5607</v>
      </c>
      <c r="C5531" t="s">
        <v>5607</v>
      </c>
      <c r="D5531" t="s">
        <v>5607</v>
      </c>
      <c r="E5531" t="s">
        <v>5607</v>
      </c>
    </row>
    <row r="5532" spans="1:5" x14ac:dyDescent="0.25">
      <c r="A5532">
        <v>57000515</v>
      </c>
      <c r="B5532" t="s">
        <v>8478</v>
      </c>
      <c r="C5532" t="s">
        <v>1152</v>
      </c>
      <c r="D5532" t="s">
        <v>1152</v>
      </c>
      <c r="E5532" t="s">
        <v>8478</v>
      </c>
    </row>
    <row r="5533" spans="1:5" x14ac:dyDescent="0.25">
      <c r="A5533">
        <v>57000516</v>
      </c>
      <c r="B5533" t="s">
        <v>8340</v>
      </c>
      <c r="C5533" t="s">
        <v>8479</v>
      </c>
      <c r="D5533" t="s">
        <v>8479</v>
      </c>
      <c r="E5533" t="s">
        <v>8340</v>
      </c>
    </row>
    <row r="5534" spans="1:5" x14ac:dyDescent="0.25">
      <c r="A5534">
        <v>57000517</v>
      </c>
      <c r="B5534" t="s">
        <v>5479</v>
      </c>
      <c r="C5534" t="s">
        <v>8318</v>
      </c>
      <c r="D5534" t="s">
        <v>8318</v>
      </c>
      <c r="E5534" t="s">
        <v>5479</v>
      </c>
    </row>
    <row r="5535" spans="1:5" x14ac:dyDescent="0.25">
      <c r="A5535">
        <v>57000518</v>
      </c>
      <c r="B5535" t="s">
        <v>8480</v>
      </c>
      <c r="C5535" t="s">
        <v>8184</v>
      </c>
      <c r="D5535" t="s">
        <v>8184</v>
      </c>
      <c r="E5535" t="s">
        <v>8480</v>
      </c>
    </row>
    <row r="5536" spans="1:5" x14ac:dyDescent="0.25">
      <c r="A5536">
        <v>57000519</v>
      </c>
      <c r="B5536" t="s">
        <v>8481</v>
      </c>
      <c r="C5536" t="s">
        <v>8482</v>
      </c>
      <c r="D5536" t="s">
        <v>8482</v>
      </c>
      <c r="E5536" t="s">
        <v>8481</v>
      </c>
    </row>
    <row r="5537" spans="1:5" x14ac:dyDescent="0.25">
      <c r="A5537">
        <v>57000520</v>
      </c>
      <c r="B5537" t="s">
        <v>5588</v>
      </c>
      <c r="C5537" t="s">
        <v>5573</v>
      </c>
      <c r="D5537" t="s">
        <v>5573</v>
      </c>
      <c r="E5537" t="s">
        <v>5588</v>
      </c>
    </row>
    <row r="5538" spans="1:5" x14ac:dyDescent="0.25">
      <c r="A5538">
        <v>57000521</v>
      </c>
      <c r="B5538" t="s">
        <v>5588</v>
      </c>
      <c r="C5538" t="s">
        <v>8409</v>
      </c>
      <c r="D5538" t="s">
        <v>8409</v>
      </c>
      <c r="E5538" t="s">
        <v>5588</v>
      </c>
    </row>
    <row r="5539" spans="1:5" x14ac:dyDescent="0.25">
      <c r="A5539">
        <v>57000522</v>
      </c>
      <c r="B5539" t="s">
        <v>8483</v>
      </c>
      <c r="C5539" t="s">
        <v>5574</v>
      </c>
      <c r="D5539" t="s">
        <v>5574</v>
      </c>
      <c r="E5539" t="s">
        <v>8483</v>
      </c>
    </row>
    <row r="5540" spans="1:5" x14ac:dyDescent="0.25">
      <c r="A5540">
        <v>57000523</v>
      </c>
      <c r="B5540" t="s">
        <v>8483</v>
      </c>
      <c r="C5540" t="s">
        <v>8411</v>
      </c>
      <c r="D5540" t="s">
        <v>8411</v>
      </c>
      <c r="E5540" t="s">
        <v>8483</v>
      </c>
    </row>
    <row r="5541" spans="1:5" x14ac:dyDescent="0.25">
      <c r="A5541">
        <v>57000524</v>
      </c>
      <c r="B5541" t="s">
        <v>8484</v>
      </c>
      <c r="C5541" t="s">
        <v>8485</v>
      </c>
      <c r="D5541" t="s">
        <v>8485</v>
      </c>
      <c r="E5541" t="s">
        <v>8484</v>
      </c>
    </row>
    <row r="5542" spans="1:5" x14ac:dyDescent="0.25">
      <c r="A5542">
        <v>57000525</v>
      </c>
      <c r="B5542" t="s">
        <v>8486</v>
      </c>
      <c r="C5542" t="s">
        <v>8487</v>
      </c>
      <c r="D5542" t="s">
        <v>8487</v>
      </c>
      <c r="E5542" t="s">
        <v>8486</v>
      </c>
    </row>
    <row r="5543" spans="1:5" x14ac:dyDescent="0.25">
      <c r="A5543">
        <v>57000526</v>
      </c>
      <c r="B5543" t="s">
        <v>8488</v>
      </c>
      <c r="C5543" t="s">
        <v>5577</v>
      </c>
      <c r="D5543" t="s">
        <v>5577</v>
      </c>
      <c r="E5543" t="s">
        <v>8488</v>
      </c>
    </row>
    <row r="5544" spans="1:5" x14ac:dyDescent="0.25">
      <c r="A5544">
        <v>57000527</v>
      </c>
      <c r="B5544" t="s">
        <v>8488</v>
      </c>
      <c r="C5544" t="s">
        <v>8489</v>
      </c>
      <c r="D5544" t="s">
        <v>8489</v>
      </c>
      <c r="E5544" t="s">
        <v>8488</v>
      </c>
    </row>
    <row r="5545" spans="1:5" x14ac:dyDescent="0.25">
      <c r="A5545">
        <v>57000528</v>
      </c>
      <c r="B5545" t="s">
        <v>8490</v>
      </c>
      <c r="C5545" t="s">
        <v>8413</v>
      </c>
      <c r="D5545" t="s">
        <v>8413</v>
      </c>
      <c r="E5545" t="s">
        <v>8490</v>
      </c>
    </row>
    <row r="5546" spans="1:5" x14ac:dyDescent="0.25">
      <c r="A5546">
        <v>57000529</v>
      </c>
      <c r="B5546" t="s">
        <v>4353</v>
      </c>
      <c r="C5546" t="s">
        <v>4353</v>
      </c>
      <c r="D5546" t="s">
        <v>4353</v>
      </c>
      <c r="E5546" t="s">
        <v>4353</v>
      </c>
    </row>
    <row r="5547" spans="1:5" x14ac:dyDescent="0.25">
      <c r="A5547">
        <v>57000530</v>
      </c>
      <c r="B5547" t="s">
        <v>8491</v>
      </c>
      <c r="C5547" t="s">
        <v>8492</v>
      </c>
      <c r="D5547" t="s">
        <v>8492</v>
      </c>
      <c r="E5547" t="s">
        <v>8491</v>
      </c>
    </row>
    <row r="5548" spans="1:5" x14ac:dyDescent="0.25">
      <c r="A5548">
        <v>57000531</v>
      </c>
      <c r="B5548" t="s">
        <v>8493</v>
      </c>
      <c r="C5548" t="s">
        <v>8142</v>
      </c>
      <c r="D5548" t="s">
        <v>8142</v>
      </c>
      <c r="E5548" t="s">
        <v>8493</v>
      </c>
    </row>
    <row r="5549" spans="1:5" x14ac:dyDescent="0.25">
      <c r="A5549">
        <v>57000532</v>
      </c>
      <c r="B5549" t="s">
        <v>8494</v>
      </c>
      <c r="C5549" t="s">
        <v>8151</v>
      </c>
      <c r="D5549" t="s">
        <v>8151</v>
      </c>
      <c r="E5549" t="s">
        <v>8494</v>
      </c>
    </row>
    <row r="5550" spans="1:5" x14ac:dyDescent="0.25">
      <c r="A5550">
        <v>57000533</v>
      </c>
      <c r="B5550" t="s">
        <v>8495</v>
      </c>
      <c r="C5550" t="s">
        <v>8226</v>
      </c>
      <c r="D5550" t="s">
        <v>8226</v>
      </c>
      <c r="E5550" t="s">
        <v>8495</v>
      </c>
    </row>
    <row r="5551" spans="1:5" x14ac:dyDescent="0.25">
      <c r="A5551">
        <v>57000534</v>
      </c>
      <c r="B5551" t="s">
        <v>8224</v>
      </c>
      <c r="C5551" t="s">
        <v>8229</v>
      </c>
      <c r="D5551" t="s">
        <v>8229</v>
      </c>
      <c r="E5551" t="s">
        <v>8224</v>
      </c>
    </row>
    <row r="5552" spans="1:5" x14ac:dyDescent="0.25">
      <c r="A5552">
        <v>57000535</v>
      </c>
      <c r="B5552" t="s">
        <v>8496</v>
      </c>
      <c r="C5552" t="s">
        <v>8496</v>
      </c>
      <c r="D5552" t="s">
        <v>8496</v>
      </c>
      <c r="E5552" t="s">
        <v>8496</v>
      </c>
    </row>
    <row r="5553" spans="1:5" x14ac:dyDescent="0.25">
      <c r="A5553">
        <v>57000536</v>
      </c>
      <c r="B5553" t="s">
        <v>8497</v>
      </c>
      <c r="C5553" t="s">
        <v>8497</v>
      </c>
      <c r="D5553" t="s">
        <v>8497</v>
      </c>
      <c r="E5553" t="s">
        <v>8497</v>
      </c>
    </row>
    <row r="5554" spans="1:5" x14ac:dyDescent="0.25">
      <c r="A5554">
        <v>57000537</v>
      </c>
      <c r="B5554" t="s">
        <v>8498</v>
      </c>
      <c r="C5554" t="s">
        <v>8250</v>
      </c>
      <c r="D5554" t="s">
        <v>8250</v>
      </c>
      <c r="E5554" t="s">
        <v>8498</v>
      </c>
    </row>
    <row r="5555" spans="1:5" x14ac:dyDescent="0.25">
      <c r="A5555">
        <v>57000538</v>
      </c>
      <c r="B5555" t="s">
        <v>8499</v>
      </c>
      <c r="C5555" t="s">
        <v>8500</v>
      </c>
      <c r="D5555" t="s">
        <v>8500</v>
      </c>
      <c r="E5555" t="s">
        <v>8499</v>
      </c>
    </row>
    <row r="5556" spans="1:5" x14ac:dyDescent="0.25">
      <c r="A5556">
        <v>57000539</v>
      </c>
      <c r="B5556" t="s">
        <v>8501</v>
      </c>
      <c r="C5556" t="s">
        <v>8502</v>
      </c>
      <c r="D5556" t="s">
        <v>8502</v>
      </c>
      <c r="E5556" t="s">
        <v>8501</v>
      </c>
    </row>
    <row r="5557" spans="1:5" x14ac:dyDescent="0.25">
      <c r="A5557">
        <v>57000540</v>
      </c>
      <c r="B5557" t="s">
        <v>8503</v>
      </c>
      <c r="C5557" t="s">
        <v>8504</v>
      </c>
      <c r="D5557" t="s">
        <v>8504</v>
      </c>
      <c r="E5557" t="s">
        <v>8503</v>
      </c>
    </row>
    <row r="5558" spans="1:5" x14ac:dyDescent="0.25">
      <c r="A5558">
        <v>57000541</v>
      </c>
      <c r="B5558" t="s">
        <v>8505</v>
      </c>
      <c r="C5558" t="s">
        <v>8506</v>
      </c>
      <c r="D5558" t="s">
        <v>8506</v>
      </c>
      <c r="E5558" t="s">
        <v>8505</v>
      </c>
    </row>
    <row r="5559" spans="1:5" x14ac:dyDescent="0.25">
      <c r="A5559">
        <v>57000542</v>
      </c>
      <c r="B5559" t="s">
        <v>8507</v>
      </c>
      <c r="C5559" t="s">
        <v>8508</v>
      </c>
      <c r="D5559" t="s">
        <v>8508</v>
      </c>
      <c r="E5559" t="s">
        <v>8507</v>
      </c>
    </row>
    <row r="5560" spans="1:5" x14ac:dyDescent="0.25">
      <c r="A5560">
        <v>57000543</v>
      </c>
      <c r="B5560" t="s">
        <v>8509</v>
      </c>
      <c r="C5560" t="s">
        <v>8510</v>
      </c>
      <c r="D5560" t="s">
        <v>8510</v>
      </c>
      <c r="E5560" t="s">
        <v>8509</v>
      </c>
    </row>
    <row r="5561" spans="1:5" x14ac:dyDescent="0.25">
      <c r="A5561">
        <v>57000544</v>
      </c>
      <c r="B5561" t="s">
        <v>8511</v>
      </c>
      <c r="C5561" t="s">
        <v>8512</v>
      </c>
      <c r="D5561" t="s">
        <v>8512</v>
      </c>
      <c r="E5561" t="s">
        <v>8511</v>
      </c>
    </row>
    <row r="5562" spans="1:5" x14ac:dyDescent="0.25">
      <c r="A5562">
        <v>57000545</v>
      </c>
      <c r="B5562" t="s">
        <v>8513</v>
      </c>
      <c r="C5562" t="s">
        <v>8513</v>
      </c>
      <c r="D5562" t="s">
        <v>8513</v>
      </c>
      <c r="E5562" t="s">
        <v>8513</v>
      </c>
    </row>
    <row r="5563" spans="1:5" x14ac:dyDescent="0.25">
      <c r="A5563">
        <v>57000546</v>
      </c>
      <c r="B5563" t="s">
        <v>8392</v>
      </c>
      <c r="C5563" t="s">
        <v>8392</v>
      </c>
      <c r="D5563" t="s">
        <v>8392</v>
      </c>
      <c r="E5563" t="s">
        <v>8392</v>
      </c>
    </row>
    <row r="5564" spans="1:5" x14ac:dyDescent="0.25">
      <c r="A5564">
        <v>57000547</v>
      </c>
      <c r="B5564" t="s">
        <v>5611</v>
      </c>
      <c r="C5564" t="s">
        <v>5612</v>
      </c>
      <c r="D5564" t="s">
        <v>5612</v>
      </c>
      <c r="E5564" t="s">
        <v>5611</v>
      </c>
    </row>
    <row r="5565" spans="1:5" x14ac:dyDescent="0.25">
      <c r="A5565">
        <v>57000548</v>
      </c>
      <c r="B5565" t="s">
        <v>8481</v>
      </c>
      <c r="C5565" t="s">
        <v>5572</v>
      </c>
      <c r="D5565" t="s">
        <v>5572</v>
      </c>
      <c r="E5565" t="s">
        <v>8481</v>
      </c>
    </row>
    <row r="5566" spans="1:5" x14ac:dyDescent="0.25">
      <c r="A5566">
        <v>57000549</v>
      </c>
      <c r="B5566" t="s">
        <v>8514</v>
      </c>
      <c r="C5566" t="s">
        <v>8515</v>
      </c>
      <c r="D5566" t="s">
        <v>8515</v>
      </c>
      <c r="E5566" t="s">
        <v>8514</v>
      </c>
    </row>
    <row r="5567" spans="1:5" x14ac:dyDescent="0.25">
      <c r="A5567">
        <v>57000550</v>
      </c>
      <c r="B5567" t="s">
        <v>8516</v>
      </c>
      <c r="C5567" t="s">
        <v>8517</v>
      </c>
      <c r="D5567" t="s">
        <v>8517</v>
      </c>
      <c r="E5567" t="s">
        <v>8516</v>
      </c>
    </row>
    <row r="5568" spans="1:5" x14ac:dyDescent="0.25">
      <c r="A5568">
        <v>57000551</v>
      </c>
      <c r="B5568" t="s">
        <v>8518</v>
      </c>
      <c r="C5568" t="s">
        <v>8517</v>
      </c>
      <c r="D5568" t="s">
        <v>8517</v>
      </c>
      <c r="E5568" t="s">
        <v>8518</v>
      </c>
    </row>
    <row r="5569" spans="1:5" x14ac:dyDescent="0.25">
      <c r="A5569">
        <v>57000552</v>
      </c>
      <c r="B5569" t="s">
        <v>8519</v>
      </c>
      <c r="C5569" t="s">
        <v>8517</v>
      </c>
      <c r="D5569" t="s">
        <v>8517</v>
      </c>
      <c r="E5569" t="s">
        <v>8519</v>
      </c>
    </row>
    <row r="5570" spans="1:5" x14ac:dyDescent="0.25">
      <c r="A5570">
        <v>57000553</v>
      </c>
      <c r="B5570" t="s">
        <v>8520</v>
      </c>
      <c r="C5570" t="s">
        <v>8517</v>
      </c>
      <c r="D5570" t="s">
        <v>8517</v>
      </c>
      <c r="E5570" t="s">
        <v>8520</v>
      </c>
    </row>
    <row r="5571" spans="1:5" x14ac:dyDescent="0.25">
      <c r="A5571">
        <v>57000554</v>
      </c>
      <c r="B5571" t="s">
        <v>8521</v>
      </c>
      <c r="C5571" t="s">
        <v>8522</v>
      </c>
      <c r="D5571" t="s">
        <v>8522</v>
      </c>
      <c r="E5571" t="s">
        <v>8521</v>
      </c>
    </row>
    <row r="5572" spans="1:5" x14ac:dyDescent="0.25">
      <c r="A5572">
        <v>57000555</v>
      </c>
      <c r="B5572" t="s">
        <v>8523</v>
      </c>
      <c r="C5572" t="s">
        <v>8524</v>
      </c>
      <c r="D5572" t="s">
        <v>8524</v>
      </c>
      <c r="E5572" t="s">
        <v>8523</v>
      </c>
    </row>
    <row r="5573" spans="1:5" x14ac:dyDescent="0.25">
      <c r="A5573">
        <v>57000556</v>
      </c>
      <c r="B5573" t="s">
        <v>8525</v>
      </c>
      <c r="C5573" t="s">
        <v>8278</v>
      </c>
      <c r="D5573" t="s">
        <v>8278</v>
      </c>
      <c r="E5573" t="s">
        <v>8525</v>
      </c>
    </row>
    <row r="5574" spans="1:5" x14ac:dyDescent="0.25">
      <c r="A5574">
        <v>57000557</v>
      </c>
      <c r="B5574" t="s">
        <v>8526</v>
      </c>
      <c r="C5574" t="s">
        <v>420</v>
      </c>
      <c r="D5574" t="s">
        <v>420</v>
      </c>
      <c r="E5574" t="s">
        <v>8526</v>
      </c>
    </row>
    <row r="5575" spans="1:5" x14ac:dyDescent="0.25">
      <c r="A5575">
        <v>57000558</v>
      </c>
      <c r="B5575" t="s">
        <v>8527</v>
      </c>
      <c r="C5575" t="s">
        <v>8527</v>
      </c>
      <c r="D5575" t="s">
        <v>8527</v>
      </c>
      <c r="E5575" t="s">
        <v>8527</v>
      </c>
    </row>
    <row r="5576" spans="1:5" x14ac:dyDescent="0.25">
      <c r="A5576">
        <v>57000559</v>
      </c>
      <c r="B5576" t="s">
        <v>8528</v>
      </c>
      <c r="C5576" t="s">
        <v>8528</v>
      </c>
      <c r="D5576" t="s">
        <v>8528</v>
      </c>
      <c r="E5576" t="s">
        <v>8528</v>
      </c>
    </row>
    <row r="5577" spans="1:5" x14ac:dyDescent="0.25">
      <c r="A5577">
        <v>57000560</v>
      </c>
      <c r="B5577" t="s">
        <v>8529</v>
      </c>
      <c r="C5577" t="s">
        <v>8530</v>
      </c>
      <c r="D5577" t="s">
        <v>8530</v>
      </c>
      <c r="E5577" t="s">
        <v>8529</v>
      </c>
    </row>
    <row r="5578" spans="1:5" x14ac:dyDescent="0.25">
      <c r="A5578">
        <v>57000561</v>
      </c>
      <c r="B5578" t="s">
        <v>8531</v>
      </c>
      <c r="C5578" t="s">
        <v>8531</v>
      </c>
      <c r="D5578" t="s">
        <v>8531</v>
      </c>
      <c r="E5578" t="s">
        <v>8531</v>
      </c>
    </row>
    <row r="5579" spans="1:5" x14ac:dyDescent="0.25">
      <c r="A5579">
        <v>57000562</v>
      </c>
      <c r="B5579" t="s">
        <v>8532</v>
      </c>
      <c r="C5579" t="s">
        <v>8532</v>
      </c>
      <c r="D5579" t="s">
        <v>8532</v>
      </c>
      <c r="E5579" t="s">
        <v>8532</v>
      </c>
    </row>
    <row r="5580" spans="1:5" x14ac:dyDescent="0.25">
      <c r="A5580">
        <v>57000563</v>
      </c>
      <c r="B5580" t="s">
        <v>8533</v>
      </c>
      <c r="C5580" t="s">
        <v>8517</v>
      </c>
      <c r="D5580" t="s">
        <v>8517</v>
      </c>
      <c r="E5580" t="s">
        <v>8533</v>
      </c>
    </row>
    <row r="5581" spans="1:5" x14ac:dyDescent="0.25">
      <c r="A5581">
        <v>57000564</v>
      </c>
      <c r="B5581" t="s">
        <v>8534</v>
      </c>
      <c r="C5581" t="s">
        <v>8517</v>
      </c>
      <c r="D5581" t="s">
        <v>8517</v>
      </c>
      <c r="E5581" t="s">
        <v>8534</v>
      </c>
    </row>
    <row r="5582" spans="1:5" x14ac:dyDescent="0.25">
      <c r="A5582">
        <v>57000565</v>
      </c>
      <c r="B5582" t="s">
        <v>8535</v>
      </c>
      <c r="C5582" t="s">
        <v>8517</v>
      </c>
      <c r="D5582" t="s">
        <v>8517</v>
      </c>
      <c r="E5582" t="s">
        <v>8535</v>
      </c>
    </row>
    <row r="5583" spans="1:5" x14ac:dyDescent="0.25">
      <c r="A5583">
        <v>57000566</v>
      </c>
      <c r="B5583" t="s">
        <v>8536</v>
      </c>
      <c r="C5583" t="s">
        <v>8517</v>
      </c>
      <c r="D5583" t="s">
        <v>8517</v>
      </c>
      <c r="E5583" t="s">
        <v>8536</v>
      </c>
    </row>
    <row r="5584" spans="1:5" x14ac:dyDescent="0.25">
      <c r="A5584">
        <v>57000567</v>
      </c>
      <c r="B5584" t="s">
        <v>8537</v>
      </c>
      <c r="C5584" t="s">
        <v>8517</v>
      </c>
      <c r="D5584" t="s">
        <v>8517</v>
      </c>
      <c r="E5584" t="s">
        <v>8537</v>
      </c>
    </row>
    <row r="5585" spans="1:5" x14ac:dyDescent="0.25">
      <c r="A5585">
        <v>57000568</v>
      </c>
      <c r="B5585" t="s">
        <v>8538</v>
      </c>
      <c r="C5585" t="s">
        <v>8539</v>
      </c>
      <c r="D5585" t="s">
        <v>8539</v>
      </c>
      <c r="E5585" t="s">
        <v>8538</v>
      </c>
    </row>
    <row r="5586" spans="1:5" x14ac:dyDescent="0.25">
      <c r="A5586">
        <v>57000569</v>
      </c>
      <c r="B5586" t="s">
        <v>8540</v>
      </c>
      <c r="C5586" t="s">
        <v>8541</v>
      </c>
      <c r="D5586" t="s">
        <v>8541</v>
      </c>
      <c r="E5586" t="s">
        <v>8540</v>
      </c>
    </row>
    <row r="5587" spans="1:5" x14ac:dyDescent="0.25">
      <c r="A5587">
        <v>57000570</v>
      </c>
      <c r="B5587" t="s">
        <v>8497</v>
      </c>
      <c r="C5587" t="s">
        <v>8131</v>
      </c>
      <c r="D5587" t="s">
        <v>8131</v>
      </c>
      <c r="E5587" t="s">
        <v>8497</v>
      </c>
    </row>
    <row r="5588" spans="1:5" x14ac:dyDescent="0.25">
      <c r="A5588">
        <v>57000571</v>
      </c>
      <c r="B5588" t="s">
        <v>8542</v>
      </c>
      <c r="C5588" t="s">
        <v>8543</v>
      </c>
      <c r="D5588" t="s">
        <v>8543</v>
      </c>
      <c r="E5588" t="s">
        <v>8542</v>
      </c>
    </row>
    <row r="5589" spans="1:5" x14ac:dyDescent="0.25">
      <c r="A5589">
        <v>57000573</v>
      </c>
      <c r="B5589" t="s">
        <v>8544</v>
      </c>
      <c r="C5589" t="s">
        <v>8544</v>
      </c>
      <c r="D5589" t="s">
        <v>8544</v>
      </c>
      <c r="E5589" t="s">
        <v>8544</v>
      </c>
    </row>
    <row r="5590" spans="1:5" x14ac:dyDescent="0.25">
      <c r="A5590">
        <v>57000574</v>
      </c>
      <c r="B5590" t="s">
        <v>4133</v>
      </c>
      <c r="C5590" t="s">
        <v>4133</v>
      </c>
      <c r="D5590" t="s">
        <v>4133</v>
      </c>
      <c r="E5590" t="s">
        <v>4133</v>
      </c>
    </row>
    <row r="5591" spans="1:5" x14ac:dyDescent="0.25">
      <c r="A5591">
        <v>57000575</v>
      </c>
      <c r="B5591" t="s">
        <v>4133</v>
      </c>
      <c r="C5591" t="s">
        <v>4134</v>
      </c>
      <c r="D5591" t="s">
        <v>4134</v>
      </c>
      <c r="E5591" t="s">
        <v>4133</v>
      </c>
    </row>
    <row r="5592" spans="1:5" x14ac:dyDescent="0.25">
      <c r="A5592">
        <v>57000576</v>
      </c>
      <c r="B5592" t="s">
        <v>8545</v>
      </c>
      <c r="C5592" t="s">
        <v>8371</v>
      </c>
      <c r="D5592" t="s">
        <v>8371</v>
      </c>
      <c r="E5592" t="s">
        <v>8545</v>
      </c>
    </row>
    <row r="5593" spans="1:5" x14ac:dyDescent="0.25">
      <c r="A5593">
        <v>57000577</v>
      </c>
      <c r="B5593" t="s">
        <v>8546</v>
      </c>
      <c r="C5593" t="s">
        <v>8547</v>
      </c>
      <c r="D5593" t="s">
        <v>8547</v>
      </c>
      <c r="E5593" t="s">
        <v>8546</v>
      </c>
    </row>
    <row r="5594" spans="1:5" x14ac:dyDescent="0.25">
      <c r="A5594">
        <v>57000578</v>
      </c>
      <c r="B5594" t="s">
        <v>8548</v>
      </c>
      <c r="C5594" t="s">
        <v>8549</v>
      </c>
      <c r="D5594" t="s">
        <v>8549</v>
      </c>
      <c r="E5594" t="s">
        <v>8548</v>
      </c>
    </row>
    <row r="5595" spans="1:5" x14ac:dyDescent="0.25">
      <c r="A5595">
        <v>57000579</v>
      </c>
      <c r="B5595" t="s">
        <v>8550</v>
      </c>
      <c r="C5595" t="s">
        <v>8551</v>
      </c>
      <c r="D5595" t="s">
        <v>8551</v>
      </c>
      <c r="E5595" t="s">
        <v>8550</v>
      </c>
    </row>
    <row r="5596" spans="1:5" x14ac:dyDescent="0.25">
      <c r="A5596">
        <v>57000580</v>
      </c>
      <c r="B5596" t="s">
        <v>8552</v>
      </c>
      <c r="C5596" t="s">
        <v>8352</v>
      </c>
      <c r="D5596" t="s">
        <v>8352</v>
      </c>
      <c r="E5596" t="s">
        <v>8552</v>
      </c>
    </row>
    <row r="5597" spans="1:5" x14ac:dyDescent="0.25">
      <c r="A5597">
        <v>57000581</v>
      </c>
      <c r="B5597" t="s">
        <v>8460</v>
      </c>
      <c r="C5597" t="s">
        <v>8352</v>
      </c>
      <c r="D5597" t="s">
        <v>8352</v>
      </c>
      <c r="E5597" t="s">
        <v>8460</v>
      </c>
    </row>
    <row r="5598" spans="1:5" x14ac:dyDescent="0.25">
      <c r="A5598">
        <v>57000582</v>
      </c>
      <c r="B5598" t="s">
        <v>8553</v>
      </c>
      <c r="C5598" t="s">
        <v>8352</v>
      </c>
      <c r="D5598" t="s">
        <v>8352</v>
      </c>
      <c r="E5598" t="s">
        <v>8553</v>
      </c>
    </row>
    <row r="5599" spans="1:5" x14ac:dyDescent="0.25">
      <c r="A5599">
        <v>57000583</v>
      </c>
      <c r="B5599" t="s">
        <v>8498</v>
      </c>
      <c r="C5599" t="s">
        <v>8250</v>
      </c>
      <c r="D5599" t="s">
        <v>8250</v>
      </c>
      <c r="E5599" t="s">
        <v>8498</v>
      </c>
    </row>
    <row r="5600" spans="1:5" x14ac:dyDescent="0.25">
      <c r="A5600">
        <v>57000584</v>
      </c>
      <c r="B5600" t="s">
        <v>8554</v>
      </c>
      <c r="C5600" t="s">
        <v>8337</v>
      </c>
      <c r="D5600" t="s">
        <v>8337</v>
      </c>
      <c r="E5600" t="s">
        <v>8554</v>
      </c>
    </row>
    <row r="5601" spans="1:5" x14ac:dyDescent="0.25">
      <c r="A5601">
        <v>57000585</v>
      </c>
      <c r="B5601" t="s">
        <v>8555</v>
      </c>
      <c r="C5601" t="s">
        <v>8556</v>
      </c>
      <c r="D5601" t="s">
        <v>8556</v>
      </c>
      <c r="E5601" t="s">
        <v>8555</v>
      </c>
    </row>
    <row r="5602" spans="1:5" x14ac:dyDescent="0.25">
      <c r="A5602">
        <v>57000586</v>
      </c>
      <c r="B5602" t="s">
        <v>8557</v>
      </c>
      <c r="C5602" t="s">
        <v>420</v>
      </c>
      <c r="D5602" t="s">
        <v>420</v>
      </c>
      <c r="E5602" t="s">
        <v>8557</v>
      </c>
    </row>
    <row r="5603" spans="1:5" x14ac:dyDescent="0.25">
      <c r="A5603">
        <v>57000587</v>
      </c>
      <c r="B5603" t="s">
        <v>8558</v>
      </c>
      <c r="C5603" t="s">
        <v>5074</v>
      </c>
      <c r="D5603" t="s">
        <v>5074</v>
      </c>
      <c r="E5603" t="s">
        <v>8558</v>
      </c>
    </row>
    <row r="5604" spans="1:5" x14ac:dyDescent="0.25">
      <c r="A5604">
        <v>57000588</v>
      </c>
      <c r="B5604" t="s">
        <v>8559</v>
      </c>
      <c r="C5604" t="s">
        <v>5074</v>
      </c>
      <c r="D5604" t="s">
        <v>5074</v>
      </c>
      <c r="E5604" t="s">
        <v>8559</v>
      </c>
    </row>
    <row r="5605" spans="1:5" x14ac:dyDescent="0.25">
      <c r="A5605">
        <v>57000589</v>
      </c>
      <c r="B5605" t="s">
        <v>5073</v>
      </c>
      <c r="C5605" t="s">
        <v>5074</v>
      </c>
      <c r="D5605" t="s">
        <v>5074</v>
      </c>
      <c r="E5605" t="s">
        <v>5073</v>
      </c>
    </row>
    <row r="5606" spans="1:5" x14ac:dyDescent="0.25">
      <c r="A5606">
        <v>57000590</v>
      </c>
      <c r="B5606" t="s">
        <v>8560</v>
      </c>
      <c r="C5606" t="s">
        <v>8561</v>
      </c>
      <c r="D5606" t="s">
        <v>8561</v>
      </c>
      <c r="E5606" t="s">
        <v>8560</v>
      </c>
    </row>
    <row r="5607" spans="1:5" x14ac:dyDescent="0.25">
      <c r="A5607">
        <v>57000591</v>
      </c>
      <c r="B5607" t="s">
        <v>8562</v>
      </c>
      <c r="C5607" t="s">
        <v>8561</v>
      </c>
      <c r="D5607" t="s">
        <v>8561</v>
      </c>
      <c r="E5607" t="s">
        <v>8562</v>
      </c>
    </row>
    <row r="5608" spans="1:5" x14ac:dyDescent="0.25">
      <c r="A5608">
        <v>57000592</v>
      </c>
      <c r="B5608" t="s">
        <v>8563</v>
      </c>
      <c r="C5608" t="s">
        <v>8564</v>
      </c>
      <c r="D5608" t="s">
        <v>8564</v>
      </c>
      <c r="E5608" t="s">
        <v>8563</v>
      </c>
    </row>
    <row r="5609" spans="1:5" x14ac:dyDescent="0.25">
      <c r="A5609">
        <v>57000593</v>
      </c>
      <c r="B5609" t="s">
        <v>8128</v>
      </c>
      <c r="C5609" t="s">
        <v>8129</v>
      </c>
      <c r="D5609" t="s">
        <v>8129</v>
      </c>
      <c r="E5609" t="s">
        <v>8128</v>
      </c>
    </row>
    <row r="5610" spans="1:5" x14ac:dyDescent="0.25">
      <c r="A5610">
        <v>57000594</v>
      </c>
      <c r="B5610" t="s">
        <v>8565</v>
      </c>
      <c r="C5610" t="s">
        <v>7859</v>
      </c>
      <c r="D5610" t="s">
        <v>7859</v>
      </c>
      <c r="E5610" t="s">
        <v>8565</v>
      </c>
    </row>
    <row r="5611" spans="1:5" x14ac:dyDescent="0.25">
      <c r="A5611">
        <v>57000595</v>
      </c>
      <c r="B5611" t="s">
        <v>8566</v>
      </c>
      <c r="C5611" t="s">
        <v>8512</v>
      </c>
      <c r="D5611" t="s">
        <v>8512</v>
      </c>
      <c r="E5611" t="s">
        <v>8566</v>
      </c>
    </row>
    <row r="5612" spans="1:5" x14ac:dyDescent="0.25">
      <c r="A5612">
        <v>57000596</v>
      </c>
      <c r="B5612" t="s">
        <v>8567</v>
      </c>
      <c r="C5612" t="s">
        <v>8122</v>
      </c>
      <c r="D5612" t="s">
        <v>8122</v>
      </c>
      <c r="E5612" t="s">
        <v>8567</v>
      </c>
    </row>
    <row r="5613" spans="1:5" x14ac:dyDescent="0.25">
      <c r="A5613">
        <v>57000597</v>
      </c>
      <c r="B5613" t="s">
        <v>8568</v>
      </c>
      <c r="C5613" t="s">
        <v>8569</v>
      </c>
      <c r="D5613" t="s">
        <v>8569</v>
      </c>
      <c r="E5613" t="s">
        <v>8568</v>
      </c>
    </row>
    <row r="5614" spans="1:5" x14ac:dyDescent="0.25">
      <c r="A5614">
        <v>57000598</v>
      </c>
      <c r="B5614" t="s">
        <v>8570</v>
      </c>
      <c r="C5614" t="s">
        <v>8571</v>
      </c>
      <c r="D5614" t="s">
        <v>8571</v>
      </c>
      <c r="E5614" t="s">
        <v>8570</v>
      </c>
    </row>
    <row r="5615" spans="1:5" x14ac:dyDescent="0.25">
      <c r="A5615">
        <v>57000599</v>
      </c>
      <c r="B5615" t="s">
        <v>8448</v>
      </c>
      <c r="C5615" t="s">
        <v>8449</v>
      </c>
      <c r="D5615" t="s">
        <v>8449</v>
      </c>
      <c r="E5615" t="s">
        <v>8448</v>
      </c>
    </row>
    <row r="5616" spans="1:5" x14ac:dyDescent="0.25">
      <c r="A5616">
        <v>57000600</v>
      </c>
      <c r="B5616" t="s">
        <v>8572</v>
      </c>
      <c r="C5616" t="s">
        <v>8573</v>
      </c>
      <c r="D5616" t="s">
        <v>8573</v>
      </c>
      <c r="E5616" t="s">
        <v>8572</v>
      </c>
    </row>
    <row r="5617" spans="1:5" x14ac:dyDescent="0.25">
      <c r="A5617">
        <v>57000601</v>
      </c>
      <c r="B5617" t="s">
        <v>8574</v>
      </c>
      <c r="C5617" t="s">
        <v>8575</v>
      </c>
      <c r="D5617" t="s">
        <v>8575</v>
      </c>
      <c r="E5617" t="s">
        <v>8574</v>
      </c>
    </row>
    <row r="5618" spans="1:5" x14ac:dyDescent="0.25">
      <c r="A5618">
        <v>57000602</v>
      </c>
      <c r="B5618" t="s">
        <v>8576</v>
      </c>
      <c r="C5618" t="s">
        <v>8577</v>
      </c>
      <c r="D5618" t="s">
        <v>8577</v>
      </c>
      <c r="E5618" t="s">
        <v>8576</v>
      </c>
    </row>
    <row r="5619" spans="1:5" x14ac:dyDescent="0.25">
      <c r="A5619">
        <v>57000603</v>
      </c>
      <c r="B5619" t="s">
        <v>8578</v>
      </c>
      <c r="C5619" t="s">
        <v>8579</v>
      </c>
      <c r="D5619" t="s">
        <v>8579</v>
      </c>
      <c r="E5619" t="s">
        <v>8578</v>
      </c>
    </row>
    <row r="5620" spans="1:5" x14ac:dyDescent="0.25">
      <c r="A5620">
        <v>57000604</v>
      </c>
      <c r="B5620" t="s">
        <v>8580</v>
      </c>
      <c r="C5620" t="s">
        <v>8581</v>
      </c>
      <c r="D5620" t="s">
        <v>8581</v>
      </c>
      <c r="E5620" t="s">
        <v>8580</v>
      </c>
    </row>
    <row r="5621" spans="1:5" x14ac:dyDescent="0.25">
      <c r="A5621">
        <v>57000605</v>
      </c>
      <c r="B5621" t="s">
        <v>8582</v>
      </c>
      <c r="C5621" t="s">
        <v>8583</v>
      </c>
      <c r="D5621" t="s">
        <v>8583</v>
      </c>
      <c r="E5621" t="s">
        <v>8582</v>
      </c>
    </row>
    <row r="5622" spans="1:5" x14ac:dyDescent="0.25">
      <c r="A5622">
        <v>57000606</v>
      </c>
      <c r="B5622" t="s">
        <v>8584</v>
      </c>
      <c r="C5622" t="s">
        <v>8585</v>
      </c>
      <c r="D5622" t="s">
        <v>8585</v>
      </c>
      <c r="E5622" t="s">
        <v>8584</v>
      </c>
    </row>
    <row r="5623" spans="1:5" x14ac:dyDescent="0.25">
      <c r="A5623">
        <v>57000607</v>
      </c>
      <c r="B5623" t="s">
        <v>8586</v>
      </c>
      <c r="C5623" t="s">
        <v>8587</v>
      </c>
      <c r="D5623" t="s">
        <v>8587</v>
      </c>
      <c r="E5623" t="s">
        <v>8586</v>
      </c>
    </row>
    <row r="5624" spans="1:5" x14ac:dyDescent="0.25">
      <c r="A5624">
        <v>57000608</v>
      </c>
      <c r="B5624" t="s">
        <v>8588</v>
      </c>
      <c r="C5624" t="s">
        <v>8589</v>
      </c>
      <c r="D5624" t="s">
        <v>8589</v>
      </c>
      <c r="E5624" t="s">
        <v>8588</v>
      </c>
    </row>
    <row r="5625" spans="1:5" x14ac:dyDescent="0.25">
      <c r="A5625">
        <v>57000609</v>
      </c>
      <c r="B5625" t="s">
        <v>8590</v>
      </c>
      <c r="C5625" t="s">
        <v>8591</v>
      </c>
      <c r="D5625" t="s">
        <v>8591</v>
      </c>
      <c r="E5625" t="s">
        <v>8590</v>
      </c>
    </row>
    <row r="5626" spans="1:5" x14ac:dyDescent="0.25">
      <c r="A5626">
        <v>57000610</v>
      </c>
      <c r="B5626" t="s">
        <v>8592</v>
      </c>
      <c r="C5626" t="s">
        <v>8593</v>
      </c>
      <c r="D5626" t="s">
        <v>8593</v>
      </c>
      <c r="E5626" t="s">
        <v>8592</v>
      </c>
    </row>
    <row r="5627" spans="1:5" x14ac:dyDescent="0.25">
      <c r="A5627">
        <v>57000611</v>
      </c>
      <c r="B5627" t="s">
        <v>8594</v>
      </c>
      <c r="C5627" t="s">
        <v>8595</v>
      </c>
      <c r="D5627" t="s">
        <v>8595</v>
      </c>
      <c r="E5627" t="s">
        <v>8594</v>
      </c>
    </row>
    <row r="5628" spans="1:5" x14ac:dyDescent="0.25">
      <c r="A5628">
        <v>57000612</v>
      </c>
      <c r="B5628" t="s">
        <v>8446</v>
      </c>
      <c r="C5628" t="s">
        <v>8447</v>
      </c>
      <c r="D5628" t="s">
        <v>8447</v>
      </c>
      <c r="E5628" t="s">
        <v>8446</v>
      </c>
    </row>
    <row r="5629" spans="1:5" x14ac:dyDescent="0.25">
      <c r="A5629">
        <v>57000613</v>
      </c>
      <c r="B5629" t="s">
        <v>8563</v>
      </c>
      <c r="C5629" t="s">
        <v>8564</v>
      </c>
      <c r="D5629" t="s">
        <v>8564</v>
      </c>
      <c r="E5629" t="s">
        <v>8563</v>
      </c>
    </row>
    <row r="5630" spans="1:5" x14ac:dyDescent="0.25">
      <c r="A5630">
        <v>57000614</v>
      </c>
      <c r="B5630" t="s">
        <v>4185</v>
      </c>
      <c r="C5630" t="s">
        <v>342</v>
      </c>
      <c r="D5630" t="s">
        <v>342</v>
      </c>
      <c r="E5630" t="s">
        <v>4185</v>
      </c>
    </row>
    <row r="5631" spans="1:5" x14ac:dyDescent="0.25">
      <c r="A5631">
        <v>57000615</v>
      </c>
      <c r="B5631" t="s">
        <v>8596</v>
      </c>
      <c r="C5631" t="s">
        <v>8407</v>
      </c>
      <c r="D5631" t="s">
        <v>8407</v>
      </c>
      <c r="E5631" t="s">
        <v>8596</v>
      </c>
    </row>
    <row r="5632" spans="1:5" x14ac:dyDescent="0.25">
      <c r="A5632">
        <v>57000616</v>
      </c>
      <c r="B5632" t="s">
        <v>8597</v>
      </c>
      <c r="C5632" t="s">
        <v>8409</v>
      </c>
      <c r="D5632" t="s">
        <v>8409</v>
      </c>
      <c r="E5632" t="s">
        <v>8597</v>
      </c>
    </row>
    <row r="5633" spans="1:5" x14ac:dyDescent="0.25">
      <c r="A5633">
        <v>57000617</v>
      </c>
      <c r="B5633" t="s">
        <v>8598</v>
      </c>
      <c r="C5633" t="s">
        <v>8250</v>
      </c>
      <c r="D5633" t="s">
        <v>8250</v>
      </c>
      <c r="E5633" t="s">
        <v>8598</v>
      </c>
    </row>
    <row r="5634" spans="1:5" x14ac:dyDescent="0.25">
      <c r="A5634">
        <v>57000618</v>
      </c>
      <c r="B5634" t="s">
        <v>8599</v>
      </c>
      <c r="C5634" t="s">
        <v>8380</v>
      </c>
      <c r="D5634" t="s">
        <v>8380</v>
      </c>
      <c r="E5634" t="s">
        <v>8599</v>
      </c>
    </row>
    <row r="5635" spans="1:5" x14ac:dyDescent="0.25">
      <c r="A5635">
        <v>57000619</v>
      </c>
      <c r="B5635" t="s">
        <v>8600</v>
      </c>
      <c r="C5635" t="s">
        <v>5074</v>
      </c>
      <c r="D5635" t="s">
        <v>5074</v>
      </c>
      <c r="E5635" t="s">
        <v>8600</v>
      </c>
    </row>
    <row r="5636" spans="1:5" x14ac:dyDescent="0.25">
      <c r="A5636">
        <v>57000620</v>
      </c>
      <c r="B5636" t="s">
        <v>8601</v>
      </c>
      <c r="C5636" t="s">
        <v>5074</v>
      </c>
      <c r="D5636" t="s">
        <v>5074</v>
      </c>
      <c r="E5636" t="s">
        <v>8601</v>
      </c>
    </row>
    <row r="5637" spans="1:5" x14ac:dyDescent="0.25">
      <c r="A5637">
        <v>57000621</v>
      </c>
      <c r="B5637" t="s">
        <v>8026</v>
      </c>
      <c r="C5637" t="s">
        <v>5074</v>
      </c>
      <c r="D5637" t="s">
        <v>5074</v>
      </c>
      <c r="E5637" t="s">
        <v>8026</v>
      </c>
    </row>
    <row r="5638" spans="1:5" x14ac:dyDescent="0.25">
      <c r="A5638">
        <v>57000622</v>
      </c>
      <c r="B5638" t="s">
        <v>8602</v>
      </c>
      <c r="C5638" t="s">
        <v>5074</v>
      </c>
      <c r="D5638" t="s">
        <v>5074</v>
      </c>
      <c r="E5638" t="s">
        <v>8602</v>
      </c>
    </row>
    <row r="5639" spans="1:5" x14ac:dyDescent="0.25">
      <c r="A5639">
        <v>57000623</v>
      </c>
      <c r="B5639" t="s">
        <v>8603</v>
      </c>
      <c r="C5639" t="s">
        <v>8604</v>
      </c>
      <c r="D5639" t="s">
        <v>8604</v>
      </c>
      <c r="E5639" t="s">
        <v>8603</v>
      </c>
    </row>
    <row r="5640" spans="1:5" x14ac:dyDescent="0.25">
      <c r="A5640">
        <v>57000624</v>
      </c>
      <c r="B5640" t="s">
        <v>8605</v>
      </c>
      <c r="C5640" t="s">
        <v>8606</v>
      </c>
      <c r="D5640" t="s">
        <v>8606</v>
      </c>
      <c r="E5640" t="s">
        <v>8605</v>
      </c>
    </row>
    <row r="5641" spans="1:5" x14ac:dyDescent="0.25">
      <c r="A5641">
        <v>57000625</v>
      </c>
      <c r="B5641" t="s">
        <v>8607</v>
      </c>
      <c r="C5641" t="s">
        <v>8337</v>
      </c>
      <c r="D5641" t="s">
        <v>8337</v>
      </c>
      <c r="E5641" t="s">
        <v>8607</v>
      </c>
    </row>
    <row r="5642" spans="1:5" x14ac:dyDescent="0.25">
      <c r="A5642">
        <v>57000626</v>
      </c>
      <c r="B5642" t="s">
        <v>8608</v>
      </c>
      <c r="C5642" t="s">
        <v>8609</v>
      </c>
      <c r="D5642" t="s">
        <v>8609</v>
      </c>
      <c r="E5642" t="s">
        <v>8608</v>
      </c>
    </row>
    <row r="5643" spans="1:5" x14ac:dyDescent="0.25">
      <c r="A5643">
        <v>57000627</v>
      </c>
      <c r="B5643" t="s">
        <v>8610</v>
      </c>
      <c r="C5643" t="s">
        <v>8290</v>
      </c>
      <c r="D5643" t="s">
        <v>8290</v>
      </c>
      <c r="E5643" t="s">
        <v>8610</v>
      </c>
    </row>
    <row r="5644" spans="1:5" x14ac:dyDescent="0.25">
      <c r="A5644">
        <v>57000628</v>
      </c>
      <c r="B5644" t="s">
        <v>5436</v>
      </c>
      <c r="C5644" t="s">
        <v>8202</v>
      </c>
      <c r="D5644" t="s">
        <v>8202</v>
      </c>
      <c r="E5644" t="s">
        <v>5436</v>
      </c>
    </row>
    <row r="5645" spans="1:5" x14ac:dyDescent="0.25">
      <c r="A5645">
        <v>57000629</v>
      </c>
      <c r="B5645" t="s">
        <v>8611</v>
      </c>
      <c r="C5645" t="s">
        <v>8411</v>
      </c>
      <c r="D5645" t="s">
        <v>8411</v>
      </c>
      <c r="E5645" t="s">
        <v>8611</v>
      </c>
    </row>
    <row r="5646" spans="1:5" x14ac:dyDescent="0.25">
      <c r="A5646">
        <v>57000630</v>
      </c>
      <c r="B5646" t="s">
        <v>8612</v>
      </c>
      <c r="C5646" t="s">
        <v>8419</v>
      </c>
      <c r="D5646" t="s">
        <v>8419</v>
      </c>
      <c r="E5646" t="s">
        <v>8612</v>
      </c>
    </row>
    <row r="5647" spans="1:5" x14ac:dyDescent="0.25">
      <c r="A5647">
        <v>57000631</v>
      </c>
      <c r="B5647" t="s">
        <v>8613</v>
      </c>
      <c r="C5647" t="s">
        <v>8380</v>
      </c>
      <c r="D5647" t="s">
        <v>8380</v>
      </c>
      <c r="E5647" t="s">
        <v>8613</v>
      </c>
    </row>
    <row r="5648" spans="1:5" x14ac:dyDescent="0.25">
      <c r="A5648">
        <v>57000632</v>
      </c>
      <c r="B5648" t="s">
        <v>8614</v>
      </c>
      <c r="C5648" t="s">
        <v>8250</v>
      </c>
      <c r="D5648" t="s">
        <v>8250</v>
      </c>
      <c r="E5648" t="s">
        <v>8614</v>
      </c>
    </row>
    <row r="5649" spans="1:5" x14ac:dyDescent="0.25">
      <c r="A5649">
        <v>57000633</v>
      </c>
      <c r="B5649" t="s">
        <v>8615</v>
      </c>
      <c r="C5649" t="s">
        <v>8616</v>
      </c>
      <c r="D5649" t="s">
        <v>8616</v>
      </c>
      <c r="E5649" t="s">
        <v>8615</v>
      </c>
    </row>
    <row r="5650" spans="1:5" x14ac:dyDescent="0.25">
      <c r="A5650">
        <v>57000634</v>
      </c>
      <c r="B5650" t="s">
        <v>5722</v>
      </c>
      <c r="C5650" t="s">
        <v>420</v>
      </c>
      <c r="D5650" t="s">
        <v>420</v>
      </c>
      <c r="E5650" t="s">
        <v>5722</v>
      </c>
    </row>
    <row r="5651" spans="1:5" x14ac:dyDescent="0.25">
      <c r="A5651">
        <v>57000635</v>
      </c>
      <c r="B5651" t="s">
        <v>8617</v>
      </c>
      <c r="C5651" t="s">
        <v>8125</v>
      </c>
      <c r="D5651" t="s">
        <v>8125</v>
      </c>
      <c r="E5651" t="s">
        <v>8617</v>
      </c>
    </row>
    <row r="5652" spans="1:5" x14ac:dyDescent="0.25">
      <c r="A5652">
        <v>57000636</v>
      </c>
      <c r="B5652" t="s">
        <v>8618</v>
      </c>
      <c r="C5652" t="s">
        <v>8619</v>
      </c>
      <c r="D5652" t="s">
        <v>8619</v>
      </c>
      <c r="E5652" t="s">
        <v>8618</v>
      </c>
    </row>
    <row r="5653" spans="1:5" x14ac:dyDescent="0.25">
      <c r="A5653">
        <v>57000637</v>
      </c>
      <c r="B5653" t="s">
        <v>8620</v>
      </c>
      <c r="C5653" t="s">
        <v>8621</v>
      </c>
      <c r="D5653" t="s">
        <v>8621</v>
      </c>
      <c r="E5653" t="s">
        <v>8620</v>
      </c>
    </row>
    <row r="5654" spans="1:5" x14ac:dyDescent="0.25">
      <c r="A5654">
        <v>57000638</v>
      </c>
      <c r="B5654" t="s">
        <v>8622</v>
      </c>
      <c r="C5654" t="s">
        <v>8442</v>
      </c>
      <c r="D5654" t="s">
        <v>8442</v>
      </c>
      <c r="E5654" t="s">
        <v>8622</v>
      </c>
    </row>
    <row r="5655" spans="1:5" x14ac:dyDescent="0.25">
      <c r="A5655">
        <v>57000639</v>
      </c>
      <c r="B5655" t="s">
        <v>8249</v>
      </c>
      <c r="C5655" t="s">
        <v>8250</v>
      </c>
      <c r="D5655" t="s">
        <v>8250</v>
      </c>
      <c r="E5655" t="s">
        <v>8249</v>
      </c>
    </row>
    <row r="5656" spans="1:5" x14ac:dyDescent="0.25">
      <c r="A5656">
        <v>57000640</v>
      </c>
      <c r="B5656" t="s">
        <v>8623</v>
      </c>
      <c r="C5656" t="s">
        <v>8624</v>
      </c>
      <c r="D5656" t="s">
        <v>8624</v>
      </c>
      <c r="E5656" t="s">
        <v>8623</v>
      </c>
    </row>
    <row r="5657" spans="1:5" x14ac:dyDescent="0.25">
      <c r="A5657">
        <v>57000641</v>
      </c>
      <c r="B5657" t="s">
        <v>8625</v>
      </c>
      <c r="C5657" t="s">
        <v>8626</v>
      </c>
      <c r="D5657" t="s">
        <v>8626</v>
      </c>
      <c r="E5657" t="s">
        <v>8625</v>
      </c>
    </row>
    <row r="5658" spans="1:5" x14ac:dyDescent="0.25">
      <c r="A5658">
        <v>57000642</v>
      </c>
      <c r="B5658" t="s">
        <v>8627</v>
      </c>
      <c r="C5658" t="s">
        <v>8628</v>
      </c>
      <c r="D5658" t="s">
        <v>8628</v>
      </c>
      <c r="E5658" t="s">
        <v>8627</v>
      </c>
    </row>
    <row r="5659" spans="1:5" x14ac:dyDescent="0.25">
      <c r="A5659">
        <v>57000643</v>
      </c>
      <c r="B5659" t="s">
        <v>8629</v>
      </c>
      <c r="C5659" t="s">
        <v>8220</v>
      </c>
      <c r="D5659" t="s">
        <v>8220</v>
      </c>
      <c r="E5659" t="s">
        <v>8629</v>
      </c>
    </row>
    <row r="5660" spans="1:5" x14ac:dyDescent="0.25">
      <c r="A5660">
        <v>57000644</v>
      </c>
      <c r="B5660" t="s">
        <v>8630</v>
      </c>
      <c r="C5660" t="s">
        <v>8378</v>
      </c>
      <c r="D5660" t="s">
        <v>8378</v>
      </c>
      <c r="E5660" t="s">
        <v>8630</v>
      </c>
    </row>
    <row r="5661" spans="1:5" x14ac:dyDescent="0.25">
      <c r="A5661">
        <v>57000645</v>
      </c>
      <c r="B5661" t="s">
        <v>8631</v>
      </c>
      <c r="C5661" t="s">
        <v>8352</v>
      </c>
      <c r="D5661" t="s">
        <v>8352</v>
      </c>
      <c r="E5661" t="s">
        <v>8631</v>
      </c>
    </row>
    <row r="5662" spans="1:5" x14ac:dyDescent="0.25">
      <c r="A5662">
        <v>57000646</v>
      </c>
      <c r="B5662" t="s">
        <v>8632</v>
      </c>
      <c r="C5662" t="s">
        <v>8633</v>
      </c>
      <c r="D5662" t="s">
        <v>8633</v>
      </c>
      <c r="E5662" t="s">
        <v>8632</v>
      </c>
    </row>
    <row r="5663" spans="1:5" x14ac:dyDescent="0.25">
      <c r="A5663">
        <v>57000647</v>
      </c>
      <c r="B5663" t="s">
        <v>8634</v>
      </c>
      <c r="C5663" t="s">
        <v>4193</v>
      </c>
      <c r="D5663" t="s">
        <v>4193</v>
      </c>
      <c r="E5663" t="s">
        <v>8634</v>
      </c>
    </row>
    <row r="5664" spans="1:5" x14ac:dyDescent="0.25">
      <c r="A5664">
        <v>57000648</v>
      </c>
      <c r="B5664" t="s">
        <v>8635</v>
      </c>
      <c r="C5664" t="s">
        <v>8352</v>
      </c>
      <c r="D5664" t="s">
        <v>8352</v>
      </c>
      <c r="E5664" t="s">
        <v>8635</v>
      </c>
    </row>
    <row r="5665" spans="1:5" x14ac:dyDescent="0.25">
      <c r="A5665">
        <v>57000649</v>
      </c>
      <c r="B5665" t="s">
        <v>8636</v>
      </c>
      <c r="C5665" t="s">
        <v>8637</v>
      </c>
      <c r="D5665" t="s">
        <v>8637</v>
      </c>
      <c r="E5665" t="s">
        <v>8636</v>
      </c>
    </row>
    <row r="5666" spans="1:5" x14ac:dyDescent="0.25">
      <c r="A5666">
        <v>57000650</v>
      </c>
      <c r="B5666" t="s">
        <v>8638</v>
      </c>
      <c r="C5666" t="s">
        <v>8639</v>
      </c>
      <c r="D5666" t="s">
        <v>8639</v>
      </c>
      <c r="E5666" t="s">
        <v>8638</v>
      </c>
    </row>
    <row r="5667" spans="1:5" x14ac:dyDescent="0.25">
      <c r="A5667">
        <v>57000651</v>
      </c>
      <c r="B5667" t="s">
        <v>8640</v>
      </c>
      <c r="C5667" t="s">
        <v>8641</v>
      </c>
      <c r="D5667" t="s">
        <v>8641</v>
      </c>
      <c r="E5667" t="s">
        <v>8640</v>
      </c>
    </row>
    <row r="5668" spans="1:5" x14ac:dyDescent="0.25">
      <c r="A5668">
        <v>57000652</v>
      </c>
      <c r="B5668" t="s">
        <v>8642</v>
      </c>
      <c r="C5668" t="s">
        <v>8643</v>
      </c>
      <c r="D5668" t="s">
        <v>8643</v>
      </c>
      <c r="E5668" t="s">
        <v>8642</v>
      </c>
    </row>
    <row r="5669" spans="1:5" x14ac:dyDescent="0.25">
      <c r="A5669">
        <v>57000653</v>
      </c>
      <c r="B5669" t="s">
        <v>8644</v>
      </c>
      <c r="C5669" t="s">
        <v>8645</v>
      </c>
      <c r="D5669" t="s">
        <v>8645</v>
      </c>
      <c r="E5669" t="s">
        <v>8644</v>
      </c>
    </row>
    <row r="5670" spans="1:5" x14ac:dyDescent="0.25">
      <c r="A5670">
        <v>57000654</v>
      </c>
      <c r="B5670" t="s">
        <v>8646</v>
      </c>
      <c r="C5670" t="s">
        <v>8647</v>
      </c>
      <c r="D5670" t="s">
        <v>8647</v>
      </c>
      <c r="E5670" t="s">
        <v>8646</v>
      </c>
    </row>
    <row r="5671" spans="1:5" x14ac:dyDescent="0.25">
      <c r="A5671">
        <v>57000655</v>
      </c>
      <c r="B5671" t="s">
        <v>8648</v>
      </c>
      <c r="C5671" t="s">
        <v>8649</v>
      </c>
      <c r="D5671" t="s">
        <v>8649</v>
      </c>
      <c r="E5671" t="s">
        <v>8648</v>
      </c>
    </row>
    <row r="5672" spans="1:5" x14ac:dyDescent="0.25">
      <c r="A5672">
        <v>57000656</v>
      </c>
      <c r="B5672" t="s">
        <v>8650</v>
      </c>
      <c r="C5672" t="s">
        <v>8363</v>
      </c>
      <c r="D5672" t="s">
        <v>8363</v>
      </c>
      <c r="E5672" t="s">
        <v>8650</v>
      </c>
    </row>
    <row r="5673" spans="1:5" x14ac:dyDescent="0.25">
      <c r="A5673">
        <v>57000657</v>
      </c>
      <c r="B5673" t="s">
        <v>8651</v>
      </c>
      <c r="C5673" t="s">
        <v>8652</v>
      </c>
      <c r="D5673" t="s">
        <v>8652</v>
      </c>
      <c r="E5673" t="s">
        <v>8651</v>
      </c>
    </row>
    <row r="5674" spans="1:5" x14ac:dyDescent="0.25">
      <c r="A5674">
        <v>57000658</v>
      </c>
      <c r="B5674" t="s">
        <v>5767</v>
      </c>
      <c r="C5674" t="s">
        <v>5768</v>
      </c>
      <c r="D5674" t="s">
        <v>5768</v>
      </c>
      <c r="E5674" t="s">
        <v>5767</v>
      </c>
    </row>
    <row r="5675" spans="1:5" x14ac:dyDescent="0.25">
      <c r="A5675">
        <v>57000659</v>
      </c>
      <c r="B5675" t="s">
        <v>8653</v>
      </c>
      <c r="C5675" t="s">
        <v>8654</v>
      </c>
      <c r="D5675" t="s">
        <v>8654</v>
      </c>
      <c r="E5675" t="s">
        <v>8653</v>
      </c>
    </row>
    <row r="5676" spans="1:5" x14ac:dyDescent="0.25">
      <c r="A5676">
        <v>57000660</v>
      </c>
      <c r="B5676" t="s">
        <v>8655</v>
      </c>
      <c r="C5676" t="s">
        <v>8656</v>
      </c>
      <c r="D5676" t="s">
        <v>8656</v>
      </c>
      <c r="E5676" t="s">
        <v>8655</v>
      </c>
    </row>
    <row r="5677" spans="1:5" x14ac:dyDescent="0.25">
      <c r="A5677">
        <v>57000661</v>
      </c>
      <c r="B5677" t="s">
        <v>8657</v>
      </c>
      <c r="C5677" t="s">
        <v>8658</v>
      </c>
      <c r="D5677" t="s">
        <v>8658</v>
      </c>
      <c r="E5677" t="s">
        <v>8657</v>
      </c>
    </row>
    <row r="5678" spans="1:5" x14ac:dyDescent="0.25">
      <c r="A5678">
        <v>57000662</v>
      </c>
      <c r="B5678" t="s">
        <v>8659</v>
      </c>
      <c r="C5678" t="s">
        <v>420</v>
      </c>
      <c r="D5678" t="s">
        <v>420</v>
      </c>
      <c r="E5678" t="s">
        <v>8659</v>
      </c>
    </row>
    <row r="5679" spans="1:5" x14ac:dyDescent="0.25">
      <c r="A5679">
        <v>57000663</v>
      </c>
      <c r="B5679" t="s">
        <v>8660</v>
      </c>
      <c r="C5679" t="s">
        <v>8661</v>
      </c>
      <c r="D5679" t="s">
        <v>8661</v>
      </c>
      <c r="E5679" t="s">
        <v>8660</v>
      </c>
    </row>
    <row r="5680" spans="1:5" x14ac:dyDescent="0.25">
      <c r="A5680">
        <v>57000664</v>
      </c>
      <c r="B5680" t="s">
        <v>8662</v>
      </c>
      <c r="C5680" t="s">
        <v>8663</v>
      </c>
      <c r="D5680" t="s">
        <v>8663</v>
      </c>
      <c r="E5680" t="s">
        <v>8662</v>
      </c>
    </row>
    <row r="5681" spans="1:5" x14ac:dyDescent="0.25">
      <c r="A5681">
        <v>57000665</v>
      </c>
      <c r="B5681" t="s">
        <v>8664</v>
      </c>
      <c r="C5681" t="s">
        <v>8665</v>
      </c>
      <c r="D5681" t="s">
        <v>8665</v>
      </c>
      <c r="E5681" t="s">
        <v>8664</v>
      </c>
    </row>
    <row r="5682" spans="1:5" x14ac:dyDescent="0.25">
      <c r="A5682">
        <v>57000666</v>
      </c>
      <c r="B5682" t="s">
        <v>8666</v>
      </c>
      <c r="C5682" t="s">
        <v>8667</v>
      </c>
      <c r="D5682" t="s">
        <v>8667</v>
      </c>
      <c r="E5682" t="s">
        <v>8666</v>
      </c>
    </row>
    <row r="5683" spans="1:5" x14ac:dyDescent="0.25">
      <c r="A5683">
        <v>57000667</v>
      </c>
      <c r="B5683" t="s">
        <v>8668</v>
      </c>
      <c r="C5683" t="s">
        <v>420</v>
      </c>
      <c r="D5683" t="s">
        <v>420</v>
      </c>
      <c r="E5683" t="s">
        <v>8668</v>
      </c>
    </row>
    <row r="5684" spans="1:5" x14ac:dyDescent="0.25">
      <c r="A5684">
        <v>57000668</v>
      </c>
      <c r="B5684" t="s">
        <v>8669</v>
      </c>
      <c r="C5684" t="s">
        <v>420</v>
      </c>
      <c r="D5684" t="s">
        <v>420</v>
      </c>
      <c r="E5684" t="s">
        <v>8669</v>
      </c>
    </row>
    <row r="5685" spans="1:5" x14ac:dyDescent="0.25">
      <c r="A5685">
        <v>57000669</v>
      </c>
      <c r="B5685" t="s">
        <v>8670</v>
      </c>
      <c r="C5685" t="s">
        <v>420</v>
      </c>
      <c r="D5685" t="s">
        <v>420</v>
      </c>
      <c r="E5685" t="s">
        <v>8670</v>
      </c>
    </row>
    <row r="5686" spans="1:5" x14ac:dyDescent="0.25">
      <c r="A5686">
        <v>57000670</v>
      </c>
      <c r="B5686" t="s">
        <v>8671</v>
      </c>
      <c r="C5686" t="s">
        <v>8672</v>
      </c>
      <c r="D5686" t="s">
        <v>8672</v>
      </c>
      <c r="E5686" t="s">
        <v>8671</v>
      </c>
    </row>
    <row r="5687" spans="1:5" x14ac:dyDescent="0.25">
      <c r="A5687">
        <v>57000671</v>
      </c>
      <c r="B5687" t="s">
        <v>8673</v>
      </c>
      <c r="C5687" t="s">
        <v>8674</v>
      </c>
      <c r="D5687" t="s">
        <v>8674</v>
      </c>
      <c r="E5687" t="s">
        <v>8673</v>
      </c>
    </row>
    <row r="5688" spans="1:5" x14ac:dyDescent="0.25">
      <c r="A5688">
        <v>57000672</v>
      </c>
      <c r="B5688" t="s">
        <v>8675</v>
      </c>
      <c r="C5688" t="s">
        <v>8676</v>
      </c>
      <c r="D5688" t="s">
        <v>8676</v>
      </c>
      <c r="E5688" t="s">
        <v>8675</v>
      </c>
    </row>
    <row r="5689" spans="1:5" x14ac:dyDescent="0.25">
      <c r="A5689">
        <v>57000673</v>
      </c>
      <c r="B5689" t="s">
        <v>8677</v>
      </c>
      <c r="C5689" t="s">
        <v>8678</v>
      </c>
      <c r="D5689" t="s">
        <v>8678</v>
      </c>
      <c r="E5689" t="s">
        <v>8677</v>
      </c>
    </row>
    <row r="5690" spans="1:5" x14ac:dyDescent="0.25">
      <c r="A5690">
        <v>57000674</v>
      </c>
      <c r="B5690" t="s">
        <v>8679</v>
      </c>
      <c r="C5690" t="s">
        <v>8680</v>
      </c>
      <c r="D5690" t="s">
        <v>8680</v>
      </c>
      <c r="E5690" t="s">
        <v>8679</v>
      </c>
    </row>
    <row r="5691" spans="1:5" x14ac:dyDescent="0.25">
      <c r="A5691">
        <v>57000675</v>
      </c>
      <c r="B5691" t="s">
        <v>8681</v>
      </c>
      <c r="C5691" t="s">
        <v>8680</v>
      </c>
      <c r="D5691" t="s">
        <v>8680</v>
      </c>
      <c r="E5691" t="s">
        <v>8681</v>
      </c>
    </row>
    <row r="5692" spans="1:5" x14ac:dyDescent="0.25">
      <c r="A5692">
        <v>57000676</v>
      </c>
      <c r="B5692" t="s">
        <v>8218</v>
      </c>
      <c r="C5692" t="s">
        <v>8682</v>
      </c>
      <c r="D5692" t="s">
        <v>8682</v>
      </c>
      <c r="E5692" t="s">
        <v>8218</v>
      </c>
    </row>
    <row r="5693" spans="1:5" x14ac:dyDescent="0.25">
      <c r="A5693">
        <v>57000677</v>
      </c>
      <c r="B5693" t="s">
        <v>8683</v>
      </c>
      <c r="C5693" t="s">
        <v>420</v>
      </c>
      <c r="D5693" t="s">
        <v>420</v>
      </c>
      <c r="E5693" t="s">
        <v>8683</v>
      </c>
    </row>
    <row r="5694" spans="1:5" x14ac:dyDescent="0.25">
      <c r="A5694">
        <v>57000678</v>
      </c>
      <c r="B5694" t="s">
        <v>8684</v>
      </c>
      <c r="C5694" t="s">
        <v>420</v>
      </c>
      <c r="D5694" t="s">
        <v>420</v>
      </c>
      <c r="E5694" t="s">
        <v>8684</v>
      </c>
    </row>
    <row r="5695" spans="1:5" x14ac:dyDescent="0.25">
      <c r="A5695">
        <v>57000679</v>
      </c>
      <c r="B5695" t="s">
        <v>8685</v>
      </c>
      <c r="C5695" t="s">
        <v>420</v>
      </c>
      <c r="D5695" t="s">
        <v>420</v>
      </c>
      <c r="E5695" t="s">
        <v>8685</v>
      </c>
    </row>
    <row r="5696" spans="1:5" x14ac:dyDescent="0.25">
      <c r="A5696">
        <v>57000680</v>
      </c>
      <c r="B5696" t="s">
        <v>8243</v>
      </c>
      <c r="C5696" t="s">
        <v>8244</v>
      </c>
      <c r="D5696" t="s">
        <v>8244</v>
      </c>
      <c r="E5696" t="s">
        <v>8243</v>
      </c>
    </row>
    <row r="5697" spans="1:5" x14ac:dyDescent="0.25">
      <c r="A5697">
        <v>57000681</v>
      </c>
      <c r="B5697" t="s">
        <v>8686</v>
      </c>
      <c r="C5697" t="s">
        <v>8687</v>
      </c>
      <c r="D5697" t="s">
        <v>8687</v>
      </c>
      <c r="E5697" t="s">
        <v>8686</v>
      </c>
    </row>
    <row r="5698" spans="1:5" x14ac:dyDescent="0.25">
      <c r="A5698">
        <v>57000682</v>
      </c>
      <c r="B5698" t="s">
        <v>8688</v>
      </c>
      <c r="C5698" t="s">
        <v>8689</v>
      </c>
      <c r="D5698" t="s">
        <v>8689</v>
      </c>
      <c r="E5698" t="s">
        <v>8688</v>
      </c>
    </row>
    <row r="5699" spans="1:5" x14ac:dyDescent="0.25">
      <c r="A5699">
        <v>57000683</v>
      </c>
      <c r="B5699" t="s">
        <v>8690</v>
      </c>
      <c r="C5699" t="s">
        <v>8278</v>
      </c>
      <c r="D5699" t="s">
        <v>8278</v>
      </c>
      <c r="E5699" t="s">
        <v>8690</v>
      </c>
    </row>
    <row r="5700" spans="1:5" x14ac:dyDescent="0.25">
      <c r="A5700">
        <v>57000684</v>
      </c>
      <c r="B5700" t="s">
        <v>8691</v>
      </c>
      <c r="C5700" t="s">
        <v>8288</v>
      </c>
      <c r="D5700" t="s">
        <v>8288</v>
      </c>
      <c r="E5700" t="s">
        <v>8691</v>
      </c>
    </row>
    <row r="5701" spans="1:5" x14ac:dyDescent="0.25">
      <c r="A5701">
        <v>57000685</v>
      </c>
      <c r="B5701" t="s">
        <v>8692</v>
      </c>
      <c r="C5701" t="s">
        <v>8693</v>
      </c>
      <c r="D5701" t="s">
        <v>8693</v>
      </c>
      <c r="E5701" t="s">
        <v>8692</v>
      </c>
    </row>
    <row r="5702" spans="1:5" x14ac:dyDescent="0.25">
      <c r="A5702">
        <v>57000686</v>
      </c>
      <c r="B5702" t="s">
        <v>8694</v>
      </c>
      <c r="C5702" t="s">
        <v>8695</v>
      </c>
      <c r="D5702" t="s">
        <v>8695</v>
      </c>
      <c r="E5702" t="s">
        <v>8694</v>
      </c>
    </row>
    <row r="5703" spans="1:5" x14ac:dyDescent="0.25">
      <c r="A5703">
        <v>57000687</v>
      </c>
      <c r="B5703" t="s">
        <v>8696</v>
      </c>
      <c r="C5703" t="s">
        <v>8619</v>
      </c>
      <c r="D5703" t="s">
        <v>8619</v>
      </c>
      <c r="E5703" t="s">
        <v>8696</v>
      </c>
    </row>
    <row r="5704" spans="1:5" x14ac:dyDescent="0.25">
      <c r="A5704">
        <v>57000688</v>
      </c>
      <c r="B5704" t="s">
        <v>8697</v>
      </c>
      <c r="C5704" t="s">
        <v>8698</v>
      </c>
      <c r="D5704" t="s">
        <v>8698</v>
      </c>
      <c r="E5704" t="s">
        <v>8697</v>
      </c>
    </row>
    <row r="5705" spans="1:5" x14ac:dyDescent="0.25">
      <c r="A5705">
        <v>57000689</v>
      </c>
      <c r="B5705" t="s">
        <v>8699</v>
      </c>
      <c r="C5705" t="s">
        <v>8698</v>
      </c>
      <c r="D5705" t="s">
        <v>8698</v>
      </c>
      <c r="E5705" t="s">
        <v>8699</v>
      </c>
    </row>
    <row r="5706" spans="1:5" x14ac:dyDescent="0.25">
      <c r="A5706">
        <v>57000690</v>
      </c>
      <c r="B5706" t="s">
        <v>8700</v>
      </c>
      <c r="C5706" t="s">
        <v>8698</v>
      </c>
      <c r="D5706" t="s">
        <v>8698</v>
      </c>
      <c r="E5706" t="s">
        <v>8700</v>
      </c>
    </row>
    <row r="5707" spans="1:5" x14ac:dyDescent="0.25">
      <c r="A5707">
        <v>57000691</v>
      </c>
      <c r="B5707" t="s">
        <v>8699</v>
      </c>
      <c r="C5707" t="s">
        <v>8698</v>
      </c>
      <c r="D5707" t="s">
        <v>8698</v>
      </c>
      <c r="E5707" t="s">
        <v>8699</v>
      </c>
    </row>
    <row r="5708" spans="1:5" x14ac:dyDescent="0.25">
      <c r="A5708">
        <v>57000692</v>
      </c>
      <c r="B5708" t="s">
        <v>8701</v>
      </c>
      <c r="C5708" t="s">
        <v>8698</v>
      </c>
      <c r="D5708" t="s">
        <v>8698</v>
      </c>
      <c r="E5708" t="s">
        <v>8701</v>
      </c>
    </row>
    <row r="5709" spans="1:5" x14ac:dyDescent="0.25">
      <c r="A5709">
        <v>57000693</v>
      </c>
      <c r="B5709" t="s">
        <v>8702</v>
      </c>
      <c r="C5709" t="s">
        <v>8698</v>
      </c>
      <c r="D5709" t="s">
        <v>8698</v>
      </c>
      <c r="E5709" t="s">
        <v>8702</v>
      </c>
    </row>
    <row r="5710" spans="1:5" x14ac:dyDescent="0.25">
      <c r="A5710">
        <v>57000694</v>
      </c>
      <c r="B5710" t="s">
        <v>8703</v>
      </c>
      <c r="C5710" t="s">
        <v>8698</v>
      </c>
      <c r="D5710" t="s">
        <v>8698</v>
      </c>
      <c r="E5710" t="s">
        <v>8703</v>
      </c>
    </row>
    <row r="5711" spans="1:5" x14ac:dyDescent="0.25">
      <c r="A5711">
        <v>57000695</v>
      </c>
      <c r="B5711" t="s">
        <v>8704</v>
      </c>
      <c r="C5711" t="s">
        <v>8705</v>
      </c>
      <c r="D5711" t="s">
        <v>8705</v>
      </c>
      <c r="E5711" t="s">
        <v>8704</v>
      </c>
    </row>
    <row r="5712" spans="1:5" x14ac:dyDescent="0.25">
      <c r="A5712">
        <v>57000696</v>
      </c>
      <c r="B5712" t="s">
        <v>4133</v>
      </c>
      <c r="C5712" t="s">
        <v>4134</v>
      </c>
      <c r="D5712" t="s">
        <v>4134</v>
      </c>
      <c r="E5712" t="s">
        <v>4133</v>
      </c>
    </row>
    <row r="5713" spans="1:5" x14ac:dyDescent="0.25">
      <c r="A5713">
        <v>57000697</v>
      </c>
      <c r="B5713" t="s">
        <v>8706</v>
      </c>
      <c r="C5713" t="s">
        <v>8707</v>
      </c>
      <c r="D5713" t="s">
        <v>8707</v>
      </c>
      <c r="E5713" t="s">
        <v>8706</v>
      </c>
    </row>
    <row r="5714" spans="1:5" x14ac:dyDescent="0.25">
      <c r="A5714">
        <v>57000698</v>
      </c>
      <c r="B5714" t="s">
        <v>8708</v>
      </c>
      <c r="C5714" t="s">
        <v>8244</v>
      </c>
      <c r="D5714" t="s">
        <v>8244</v>
      </c>
      <c r="E5714" t="s">
        <v>8708</v>
      </c>
    </row>
    <row r="5715" spans="1:5" x14ac:dyDescent="0.25">
      <c r="A5715">
        <v>57000699</v>
      </c>
      <c r="B5715" t="s">
        <v>8709</v>
      </c>
      <c r="C5715" t="s">
        <v>8384</v>
      </c>
      <c r="D5715" t="s">
        <v>8384</v>
      </c>
      <c r="E5715" t="s">
        <v>8709</v>
      </c>
    </row>
    <row r="5716" spans="1:5" x14ac:dyDescent="0.25">
      <c r="A5716">
        <v>57000700</v>
      </c>
      <c r="B5716" t="s">
        <v>8710</v>
      </c>
      <c r="C5716" t="s">
        <v>8711</v>
      </c>
      <c r="D5716" t="s">
        <v>8711</v>
      </c>
      <c r="E5716" t="s">
        <v>8710</v>
      </c>
    </row>
    <row r="5717" spans="1:5" x14ac:dyDescent="0.25">
      <c r="A5717">
        <v>57000701</v>
      </c>
      <c r="B5717" t="s">
        <v>8712</v>
      </c>
      <c r="C5717" t="s">
        <v>8266</v>
      </c>
      <c r="D5717" t="s">
        <v>8266</v>
      </c>
      <c r="E5717" t="s">
        <v>8712</v>
      </c>
    </row>
    <row r="5718" spans="1:5" x14ac:dyDescent="0.25">
      <c r="A5718">
        <v>57000702</v>
      </c>
      <c r="B5718" t="s">
        <v>8713</v>
      </c>
      <c r="C5718" t="s">
        <v>8274</v>
      </c>
      <c r="D5718" t="s">
        <v>8274</v>
      </c>
      <c r="E5718" t="s">
        <v>8713</v>
      </c>
    </row>
    <row r="5719" spans="1:5" x14ac:dyDescent="0.25">
      <c r="A5719">
        <v>57000703</v>
      </c>
      <c r="B5719" t="s">
        <v>8714</v>
      </c>
      <c r="C5719" t="s">
        <v>8276</v>
      </c>
      <c r="D5719" t="s">
        <v>8276</v>
      </c>
      <c r="E5719" t="s">
        <v>8714</v>
      </c>
    </row>
    <row r="5720" spans="1:5" x14ac:dyDescent="0.25">
      <c r="A5720">
        <v>57000704</v>
      </c>
      <c r="B5720" t="s">
        <v>8114</v>
      </c>
      <c r="C5720" t="s">
        <v>8113</v>
      </c>
      <c r="D5720" t="s">
        <v>8113</v>
      </c>
      <c r="E5720" t="s">
        <v>8114</v>
      </c>
    </row>
    <row r="5721" spans="1:5" x14ac:dyDescent="0.25">
      <c r="A5721">
        <v>57000705</v>
      </c>
      <c r="B5721" t="s">
        <v>8128</v>
      </c>
      <c r="C5721" t="s">
        <v>8129</v>
      </c>
      <c r="D5721" t="s">
        <v>8129</v>
      </c>
      <c r="E5721" t="s">
        <v>8128</v>
      </c>
    </row>
    <row r="5722" spans="1:5" x14ac:dyDescent="0.25">
      <c r="A5722">
        <v>57000706</v>
      </c>
      <c r="B5722" t="s">
        <v>8375</v>
      </c>
      <c r="C5722" t="s">
        <v>8376</v>
      </c>
      <c r="D5722" t="s">
        <v>8376</v>
      </c>
      <c r="E5722" t="s">
        <v>8375</v>
      </c>
    </row>
    <row r="5723" spans="1:5" x14ac:dyDescent="0.25">
      <c r="A5723">
        <v>57000707</v>
      </c>
      <c r="B5723" t="s">
        <v>8650</v>
      </c>
      <c r="C5723" t="s">
        <v>8363</v>
      </c>
      <c r="D5723" t="s">
        <v>8363</v>
      </c>
      <c r="E5723" t="s">
        <v>8650</v>
      </c>
    </row>
    <row r="5724" spans="1:5" x14ac:dyDescent="0.25">
      <c r="A5724">
        <v>57000708</v>
      </c>
      <c r="B5724" t="s">
        <v>8715</v>
      </c>
      <c r="C5724" t="s">
        <v>342</v>
      </c>
      <c r="D5724" t="s">
        <v>342</v>
      </c>
      <c r="E5724" t="s">
        <v>8715</v>
      </c>
    </row>
    <row r="5725" spans="1:5" x14ac:dyDescent="0.25">
      <c r="A5725">
        <v>57000709</v>
      </c>
      <c r="B5725" t="s">
        <v>8716</v>
      </c>
      <c r="C5725" t="s">
        <v>8717</v>
      </c>
      <c r="D5725" t="s">
        <v>8717</v>
      </c>
      <c r="E5725" t="s">
        <v>8716</v>
      </c>
    </row>
    <row r="5726" spans="1:5" x14ac:dyDescent="0.25">
      <c r="A5726">
        <v>57000710</v>
      </c>
      <c r="B5726" t="s">
        <v>8718</v>
      </c>
      <c r="C5726" t="s">
        <v>8719</v>
      </c>
      <c r="D5726" t="s">
        <v>8719</v>
      </c>
      <c r="E5726" t="s">
        <v>8718</v>
      </c>
    </row>
    <row r="5727" spans="1:5" x14ac:dyDescent="0.25">
      <c r="A5727">
        <v>57000711</v>
      </c>
      <c r="B5727" t="s">
        <v>8720</v>
      </c>
      <c r="C5727" t="s">
        <v>8721</v>
      </c>
      <c r="D5727" t="s">
        <v>8721</v>
      </c>
      <c r="E5727" t="s">
        <v>8720</v>
      </c>
    </row>
    <row r="5728" spans="1:5" x14ac:dyDescent="0.25">
      <c r="A5728">
        <v>57000712</v>
      </c>
      <c r="B5728" t="s">
        <v>8499</v>
      </c>
      <c r="C5728" t="s">
        <v>8500</v>
      </c>
      <c r="D5728" t="s">
        <v>8500</v>
      </c>
      <c r="E5728" t="s">
        <v>8499</v>
      </c>
    </row>
    <row r="5729" spans="1:5" x14ac:dyDescent="0.25">
      <c r="A5729">
        <v>57000713</v>
      </c>
      <c r="B5729" t="s">
        <v>8501</v>
      </c>
      <c r="C5729" t="s">
        <v>8502</v>
      </c>
      <c r="D5729" t="s">
        <v>8502</v>
      </c>
      <c r="E5729" t="s">
        <v>8501</v>
      </c>
    </row>
    <row r="5730" spans="1:5" x14ac:dyDescent="0.25">
      <c r="A5730">
        <v>57000714</v>
      </c>
      <c r="B5730" t="s">
        <v>8722</v>
      </c>
      <c r="C5730" t="s">
        <v>8723</v>
      </c>
      <c r="D5730" t="s">
        <v>8723</v>
      </c>
      <c r="E5730" t="s">
        <v>8722</v>
      </c>
    </row>
    <row r="5731" spans="1:5" x14ac:dyDescent="0.25">
      <c r="A5731">
        <v>57000715</v>
      </c>
      <c r="B5731" t="s">
        <v>8422</v>
      </c>
      <c r="C5731" t="s">
        <v>8384</v>
      </c>
      <c r="D5731" t="s">
        <v>8384</v>
      </c>
      <c r="E5731" t="s">
        <v>8422</v>
      </c>
    </row>
    <row r="5732" spans="1:5" x14ac:dyDescent="0.25">
      <c r="A5732">
        <v>57000716</v>
      </c>
      <c r="B5732" t="s">
        <v>8426</v>
      </c>
      <c r="C5732" t="s">
        <v>8424</v>
      </c>
      <c r="D5732" t="s">
        <v>8424</v>
      </c>
      <c r="E5732" t="s">
        <v>8426</v>
      </c>
    </row>
    <row r="5733" spans="1:5" x14ac:dyDescent="0.25">
      <c r="A5733">
        <v>57000717</v>
      </c>
      <c r="B5733" t="s">
        <v>8456</v>
      </c>
      <c r="C5733" t="s">
        <v>8424</v>
      </c>
      <c r="D5733" t="s">
        <v>8424</v>
      </c>
      <c r="E5733" t="s">
        <v>8456</v>
      </c>
    </row>
    <row r="5734" spans="1:5" x14ac:dyDescent="0.25">
      <c r="A5734">
        <v>57000718</v>
      </c>
      <c r="B5734" t="s">
        <v>8423</v>
      </c>
      <c r="C5734" t="s">
        <v>8424</v>
      </c>
      <c r="D5734" t="s">
        <v>8424</v>
      </c>
      <c r="E5734" t="s">
        <v>8423</v>
      </c>
    </row>
    <row r="5735" spans="1:5" x14ac:dyDescent="0.25">
      <c r="A5735">
        <v>57000719</v>
      </c>
      <c r="B5735" t="s">
        <v>8724</v>
      </c>
      <c r="C5735" t="s">
        <v>8725</v>
      </c>
      <c r="D5735" t="s">
        <v>8725</v>
      </c>
      <c r="E5735" t="s">
        <v>8724</v>
      </c>
    </row>
    <row r="5736" spans="1:5" x14ac:dyDescent="0.25">
      <c r="A5736">
        <v>57000720</v>
      </c>
      <c r="B5736" t="s">
        <v>8457</v>
      </c>
      <c r="C5736" t="s">
        <v>8458</v>
      </c>
      <c r="D5736" t="s">
        <v>8458</v>
      </c>
      <c r="E5736" t="s">
        <v>8457</v>
      </c>
    </row>
    <row r="5737" spans="1:5" x14ac:dyDescent="0.25">
      <c r="A5737">
        <v>57000721</v>
      </c>
      <c r="B5737" t="s">
        <v>8353</v>
      </c>
      <c r="C5737" t="s">
        <v>8354</v>
      </c>
      <c r="D5737" t="s">
        <v>8354</v>
      </c>
      <c r="E5737" t="s">
        <v>8353</v>
      </c>
    </row>
    <row r="5738" spans="1:5" x14ac:dyDescent="0.25">
      <c r="A5738">
        <v>57000722</v>
      </c>
      <c r="B5738" t="s">
        <v>8552</v>
      </c>
      <c r="C5738" t="s">
        <v>8352</v>
      </c>
      <c r="D5738" t="s">
        <v>8352</v>
      </c>
      <c r="E5738" t="s">
        <v>8552</v>
      </c>
    </row>
    <row r="5739" spans="1:5" x14ac:dyDescent="0.25">
      <c r="A5739">
        <v>57000723</v>
      </c>
      <c r="B5739" t="s">
        <v>8460</v>
      </c>
      <c r="C5739" t="s">
        <v>8352</v>
      </c>
      <c r="D5739" t="s">
        <v>8352</v>
      </c>
      <c r="E5739" t="s">
        <v>8460</v>
      </c>
    </row>
    <row r="5740" spans="1:5" x14ac:dyDescent="0.25">
      <c r="A5740">
        <v>57000724</v>
      </c>
      <c r="B5740" t="s">
        <v>8553</v>
      </c>
      <c r="C5740" t="s">
        <v>8352</v>
      </c>
      <c r="D5740" t="s">
        <v>8352</v>
      </c>
      <c r="E5740" t="s">
        <v>8553</v>
      </c>
    </row>
    <row r="5741" spans="1:5" x14ac:dyDescent="0.25">
      <c r="A5741">
        <v>57000725</v>
      </c>
      <c r="B5741" t="s">
        <v>8635</v>
      </c>
      <c r="C5741" t="s">
        <v>8352</v>
      </c>
      <c r="D5741" t="s">
        <v>8352</v>
      </c>
      <c r="E5741" t="s">
        <v>8635</v>
      </c>
    </row>
    <row r="5742" spans="1:5" x14ac:dyDescent="0.25">
      <c r="A5742">
        <v>57000726</v>
      </c>
      <c r="B5742" t="s">
        <v>8631</v>
      </c>
      <c r="C5742" t="s">
        <v>8352</v>
      </c>
      <c r="D5742" t="s">
        <v>8352</v>
      </c>
      <c r="E5742" t="s">
        <v>8631</v>
      </c>
    </row>
    <row r="5743" spans="1:5" x14ac:dyDescent="0.25">
      <c r="A5743">
        <v>57000727</v>
      </c>
      <c r="B5743" t="s">
        <v>8603</v>
      </c>
      <c r="C5743" t="s">
        <v>8604</v>
      </c>
      <c r="D5743" t="s">
        <v>8604</v>
      </c>
      <c r="E5743" t="s">
        <v>8603</v>
      </c>
    </row>
    <row r="5744" spans="1:5" x14ac:dyDescent="0.25">
      <c r="A5744">
        <v>57000728</v>
      </c>
      <c r="B5744" t="s">
        <v>8726</v>
      </c>
      <c r="C5744" t="s">
        <v>8727</v>
      </c>
      <c r="D5744" t="s">
        <v>8727</v>
      </c>
      <c r="E5744" t="s">
        <v>8726</v>
      </c>
    </row>
    <row r="5745" spans="1:5" x14ac:dyDescent="0.25">
      <c r="A5745">
        <v>57000729</v>
      </c>
      <c r="B5745" t="s">
        <v>8728</v>
      </c>
      <c r="C5745" t="s">
        <v>8729</v>
      </c>
      <c r="D5745" t="s">
        <v>8729</v>
      </c>
      <c r="E5745" t="s">
        <v>8728</v>
      </c>
    </row>
    <row r="5746" spans="1:5" x14ac:dyDescent="0.25">
      <c r="A5746">
        <v>57000730</v>
      </c>
      <c r="B5746" t="s">
        <v>8730</v>
      </c>
      <c r="C5746" t="s">
        <v>5768</v>
      </c>
      <c r="D5746" t="s">
        <v>5768</v>
      </c>
      <c r="E5746" t="s">
        <v>8730</v>
      </c>
    </row>
    <row r="5747" spans="1:5" x14ac:dyDescent="0.25">
      <c r="A5747">
        <v>57000731</v>
      </c>
      <c r="B5747" t="s">
        <v>8731</v>
      </c>
      <c r="C5747" t="s">
        <v>5768</v>
      </c>
      <c r="D5747" t="s">
        <v>5768</v>
      </c>
      <c r="E5747" t="s">
        <v>8731</v>
      </c>
    </row>
    <row r="5748" spans="1:5" x14ac:dyDescent="0.25">
      <c r="A5748">
        <v>57000732</v>
      </c>
      <c r="B5748" t="s">
        <v>8732</v>
      </c>
      <c r="C5748" t="s">
        <v>8733</v>
      </c>
      <c r="D5748" t="s">
        <v>8733</v>
      </c>
      <c r="E5748" t="s">
        <v>8732</v>
      </c>
    </row>
    <row r="5749" spans="1:5" x14ac:dyDescent="0.25">
      <c r="A5749">
        <v>57000733</v>
      </c>
      <c r="B5749" t="s">
        <v>8734</v>
      </c>
      <c r="C5749" t="s">
        <v>8468</v>
      </c>
      <c r="D5749" t="s">
        <v>8468</v>
      </c>
      <c r="E5749" t="s">
        <v>8734</v>
      </c>
    </row>
    <row r="5750" spans="1:5" x14ac:dyDescent="0.25">
      <c r="A5750">
        <v>57000734</v>
      </c>
      <c r="B5750" t="s">
        <v>8734</v>
      </c>
      <c r="C5750" t="s">
        <v>8468</v>
      </c>
      <c r="D5750" t="s">
        <v>8468</v>
      </c>
      <c r="E5750" t="s">
        <v>8734</v>
      </c>
    </row>
    <row r="5751" spans="1:5" x14ac:dyDescent="0.25">
      <c r="A5751">
        <v>57000735</v>
      </c>
      <c r="B5751" t="s">
        <v>8734</v>
      </c>
      <c r="C5751" t="s">
        <v>8468</v>
      </c>
      <c r="D5751" t="s">
        <v>8468</v>
      </c>
      <c r="E5751" t="s">
        <v>8734</v>
      </c>
    </row>
    <row r="5752" spans="1:5" x14ac:dyDescent="0.25">
      <c r="A5752">
        <v>57000736</v>
      </c>
      <c r="B5752" t="s">
        <v>8734</v>
      </c>
      <c r="C5752" t="s">
        <v>8468</v>
      </c>
      <c r="D5752" t="s">
        <v>8468</v>
      </c>
      <c r="E5752" t="s">
        <v>8734</v>
      </c>
    </row>
    <row r="5753" spans="1:5" x14ac:dyDescent="0.25">
      <c r="A5753">
        <v>57000737</v>
      </c>
      <c r="B5753" t="s">
        <v>8734</v>
      </c>
      <c r="C5753" t="s">
        <v>8468</v>
      </c>
      <c r="D5753" t="s">
        <v>8468</v>
      </c>
      <c r="E5753" t="s">
        <v>8734</v>
      </c>
    </row>
    <row r="5754" spans="1:5" x14ac:dyDescent="0.25">
      <c r="A5754">
        <v>57000738</v>
      </c>
      <c r="B5754" t="s">
        <v>8735</v>
      </c>
      <c r="C5754" t="s">
        <v>8736</v>
      </c>
      <c r="D5754" t="s">
        <v>8736</v>
      </c>
      <c r="E5754" t="s">
        <v>8735</v>
      </c>
    </row>
    <row r="5755" spans="1:5" x14ac:dyDescent="0.25">
      <c r="A5755">
        <v>57000739</v>
      </c>
      <c r="B5755" t="s">
        <v>8737</v>
      </c>
      <c r="C5755" t="s">
        <v>8738</v>
      </c>
      <c r="D5755" t="s">
        <v>8738</v>
      </c>
      <c r="E5755" t="s">
        <v>8737</v>
      </c>
    </row>
    <row r="5756" spans="1:5" x14ac:dyDescent="0.25">
      <c r="A5756">
        <v>57000740</v>
      </c>
      <c r="B5756" t="s">
        <v>8739</v>
      </c>
      <c r="C5756" t="s">
        <v>8633</v>
      </c>
      <c r="D5756" t="s">
        <v>8633</v>
      </c>
      <c r="E5756" t="s">
        <v>8739</v>
      </c>
    </row>
    <row r="5757" spans="1:5" x14ac:dyDescent="0.25">
      <c r="A5757">
        <v>57000741</v>
      </c>
      <c r="B5757" t="s">
        <v>8740</v>
      </c>
      <c r="C5757" t="s">
        <v>8741</v>
      </c>
      <c r="D5757" t="s">
        <v>8741</v>
      </c>
      <c r="E5757" t="s">
        <v>8740</v>
      </c>
    </row>
    <row r="5758" spans="1:5" x14ac:dyDescent="0.25">
      <c r="A5758">
        <v>57000742</v>
      </c>
      <c r="B5758" t="s">
        <v>8706</v>
      </c>
      <c r="C5758" t="s">
        <v>8707</v>
      </c>
      <c r="D5758" t="s">
        <v>8707</v>
      </c>
      <c r="E5758" t="s">
        <v>8706</v>
      </c>
    </row>
    <row r="5759" spans="1:5" x14ac:dyDescent="0.25">
      <c r="A5759">
        <v>57000743</v>
      </c>
      <c r="B5759" t="s">
        <v>8262</v>
      </c>
      <c r="C5759" t="s">
        <v>8217</v>
      </c>
      <c r="D5759" t="s">
        <v>8217</v>
      </c>
      <c r="E5759" t="s">
        <v>8262</v>
      </c>
    </row>
    <row r="5760" spans="1:5" x14ac:dyDescent="0.25">
      <c r="A5760">
        <v>57000744</v>
      </c>
      <c r="B5760" t="s">
        <v>8742</v>
      </c>
      <c r="C5760" t="s">
        <v>8743</v>
      </c>
      <c r="D5760" t="s">
        <v>8743</v>
      </c>
      <c r="E5760" t="s">
        <v>8742</v>
      </c>
    </row>
    <row r="5761" spans="1:5" x14ac:dyDescent="0.25">
      <c r="A5761">
        <v>57000745</v>
      </c>
      <c r="B5761" t="s">
        <v>5902</v>
      </c>
      <c r="C5761" t="s">
        <v>8744</v>
      </c>
      <c r="D5761" t="s">
        <v>8744</v>
      </c>
      <c r="E5761" t="s">
        <v>5902</v>
      </c>
    </row>
    <row r="5762" spans="1:5" x14ac:dyDescent="0.25">
      <c r="A5762">
        <v>57000746</v>
      </c>
      <c r="B5762" t="s">
        <v>8745</v>
      </c>
      <c r="C5762" t="s">
        <v>8746</v>
      </c>
      <c r="D5762" t="s">
        <v>8746</v>
      </c>
      <c r="E5762" t="s">
        <v>8745</v>
      </c>
    </row>
    <row r="5763" spans="1:5" x14ac:dyDescent="0.25">
      <c r="A5763">
        <v>57000747</v>
      </c>
      <c r="B5763" t="s">
        <v>8597</v>
      </c>
      <c r="C5763" t="s">
        <v>8409</v>
      </c>
      <c r="D5763" t="s">
        <v>8409</v>
      </c>
      <c r="E5763" t="s">
        <v>8597</v>
      </c>
    </row>
    <row r="5764" spans="1:5" x14ac:dyDescent="0.25">
      <c r="A5764">
        <v>57000748</v>
      </c>
      <c r="B5764" t="s">
        <v>8611</v>
      </c>
      <c r="C5764" t="s">
        <v>8411</v>
      </c>
      <c r="D5764" t="s">
        <v>8411</v>
      </c>
      <c r="E5764" t="s">
        <v>8611</v>
      </c>
    </row>
    <row r="5765" spans="1:5" x14ac:dyDescent="0.25">
      <c r="A5765">
        <v>57000749</v>
      </c>
      <c r="B5765" t="s">
        <v>8596</v>
      </c>
      <c r="C5765" t="s">
        <v>8407</v>
      </c>
      <c r="D5765" t="s">
        <v>8407</v>
      </c>
      <c r="E5765" t="s">
        <v>8596</v>
      </c>
    </row>
    <row r="5766" spans="1:5" x14ac:dyDescent="0.25">
      <c r="A5766">
        <v>57000750</v>
      </c>
      <c r="B5766" t="s">
        <v>8747</v>
      </c>
      <c r="C5766" t="s">
        <v>8748</v>
      </c>
      <c r="D5766" t="s">
        <v>8748</v>
      </c>
      <c r="E5766" t="s">
        <v>8747</v>
      </c>
    </row>
    <row r="5767" spans="1:5" x14ac:dyDescent="0.25">
      <c r="A5767">
        <v>57000751</v>
      </c>
      <c r="B5767" t="s">
        <v>8749</v>
      </c>
      <c r="C5767" t="s">
        <v>8750</v>
      </c>
      <c r="D5767" t="s">
        <v>8750</v>
      </c>
      <c r="E5767" t="s">
        <v>8749</v>
      </c>
    </row>
    <row r="5768" spans="1:5" x14ac:dyDescent="0.25">
      <c r="A5768">
        <v>57000752</v>
      </c>
      <c r="B5768" t="s">
        <v>8751</v>
      </c>
      <c r="C5768" t="s">
        <v>342</v>
      </c>
      <c r="D5768" t="s">
        <v>342</v>
      </c>
      <c r="E5768" t="s">
        <v>8751</v>
      </c>
    </row>
    <row r="5769" spans="1:5" x14ac:dyDescent="0.25">
      <c r="A5769">
        <v>57000753</v>
      </c>
      <c r="B5769" t="s">
        <v>8408</v>
      </c>
      <c r="C5769" t="s">
        <v>8409</v>
      </c>
      <c r="D5769" t="s">
        <v>8409</v>
      </c>
      <c r="E5769" t="s">
        <v>8408</v>
      </c>
    </row>
    <row r="5770" spans="1:5" x14ac:dyDescent="0.25">
      <c r="A5770">
        <v>57000754</v>
      </c>
      <c r="B5770" t="s">
        <v>8410</v>
      </c>
      <c r="C5770" t="s">
        <v>8411</v>
      </c>
      <c r="D5770" t="s">
        <v>8411</v>
      </c>
      <c r="E5770" t="s">
        <v>8410</v>
      </c>
    </row>
    <row r="5771" spans="1:5" x14ac:dyDescent="0.25">
      <c r="A5771">
        <v>57000755</v>
      </c>
      <c r="B5771" t="s">
        <v>8752</v>
      </c>
      <c r="C5771" t="s">
        <v>8753</v>
      </c>
      <c r="D5771" t="s">
        <v>8753</v>
      </c>
      <c r="E5771" t="s">
        <v>8752</v>
      </c>
    </row>
    <row r="5772" spans="1:5" x14ac:dyDescent="0.25">
      <c r="A5772">
        <v>57000756</v>
      </c>
      <c r="B5772" t="s">
        <v>8754</v>
      </c>
      <c r="C5772" t="s">
        <v>342</v>
      </c>
      <c r="D5772" t="s">
        <v>342</v>
      </c>
      <c r="E5772" t="s">
        <v>8754</v>
      </c>
    </row>
    <row r="5773" spans="1:5" x14ac:dyDescent="0.25">
      <c r="A5773">
        <v>57000757</v>
      </c>
      <c r="B5773" t="s">
        <v>8755</v>
      </c>
      <c r="C5773" t="s">
        <v>8756</v>
      </c>
      <c r="D5773" t="s">
        <v>8756</v>
      </c>
      <c r="E5773" t="s">
        <v>8755</v>
      </c>
    </row>
    <row r="5774" spans="1:5" x14ac:dyDescent="0.25">
      <c r="A5774">
        <v>57000758</v>
      </c>
      <c r="B5774" t="s">
        <v>8757</v>
      </c>
      <c r="C5774" t="s">
        <v>8556</v>
      </c>
      <c r="D5774" t="s">
        <v>8556</v>
      </c>
      <c r="E5774" t="s">
        <v>8757</v>
      </c>
    </row>
    <row r="5775" spans="1:5" x14ac:dyDescent="0.25">
      <c r="A5775">
        <v>57000759</v>
      </c>
      <c r="B5775" t="s">
        <v>8758</v>
      </c>
      <c r="C5775" t="s">
        <v>8759</v>
      </c>
      <c r="D5775" t="s">
        <v>8759</v>
      </c>
      <c r="E5775" t="s">
        <v>8758</v>
      </c>
    </row>
    <row r="5776" spans="1:5" x14ac:dyDescent="0.25">
      <c r="A5776">
        <v>57000760</v>
      </c>
      <c r="B5776" t="s">
        <v>8760</v>
      </c>
      <c r="C5776" t="s">
        <v>8759</v>
      </c>
      <c r="D5776" t="s">
        <v>8759</v>
      </c>
      <c r="E5776" t="s">
        <v>8760</v>
      </c>
    </row>
    <row r="5777" spans="1:5" x14ac:dyDescent="0.25">
      <c r="A5777">
        <v>57000761</v>
      </c>
      <c r="B5777" t="s">
        <v>8761</v>
      </c>
      <c r="C5777" t="s">
        <v>8759</v>
      </c>
      <c r="D5777" t="s">
        <v>8759</v>
      </c>
      <c r="E5777" t="s">
        <v>8761</v>
      </c>
    </row>
    <row r="5778" spans="1:5" x14ac:dyDescent="0.25">
      <c r="A5778">
        <v>57000762</v>
      </c>
      <c r="B5778" t="s">
        <v>8762</v>
      </c>
      <c r="C5778" t="s">
        <v>8759</v>
      </c>
      <c r="D5778" t="s">
        <v>8759</v>
      </c>
      <c r="E5778" t="s">
        <v>8762</v>
      </c>
    </row>
    <row r="5779" spans="1:5" x14ac:dyDescent="0.25">
      <c r="A5779">
        <v>57000763</v>
      </c>
      <c r="B5779" t="s">
        <v>8763</v>
      </c>
      <c r="C5779" t="s">
        <v>8220</v>
      </c>
      <c r="D5779" t="s">
        <v>8220</v>
      </c>
      <c r="E5779" t="s">
        <v>8763</v>
      </c>
    </row>
    <row r="5780" spans="1:5" x14ac:dyDescent="0.25">
      <c r="A5780">
        <v>57000764</v>
      </c>
      <c r="B5780" t="s">
        <v>8764</v>
      </c>
      <c r="C5780" t="s">
        <v>8220</v>
      </c>
      <c r="D5780" t="s">
        <v>8220</v>
      </c>
      <c r="E5780" t="s">
        <v>8764</v>
      </c>
    </row>
    <row r="5781" spans="1:5" x14ac:dyDescent="0.25">
      <c r="A5781">
        <v>57000765</v>
      </c>
      <c r="B5781" t="s">
        <v>8112</v>
      </c>
      <c r="C5781" t="s">
        <v>8113</v>
      </c>
      <c r="D5781" t="s">
        <v>8113</v>
      </c>
      <c r="E5781" t="s">
        <v>8112</v>
      </c>
    </row>
    <row r="5782" spans="1:5" x14ac:dyDescent="0.25">
      <c r="A5782">
        <v>57900001</v>
      </c>
      <c r="B5782" t="s">
        <v>5911</v>
      </c>
      <c r="C5782" t="s">
        <v>5912</v>
      </c>
      <c r="D5782" t="s">
        <v>5912</v>
      </c>
      <c r="E5782" t="s">
        <v>5911</v>
      </c>
    </row>
    <row r="5783" spans="1:5" x14ac:dyDescent="0.25">
      <c r="A5783">
        <v>57900002</v>
      </c>
      <c r="B5783" t="s">
        <v>8765</v>
      </c>
      <c r="C5783" t="s">
        <v>8766</v>
      </c>
      <c r="D5783" t="s">
        <v>8766</v>
      </c>
      <c r="E5783" t="s">
        <v>8765</v>
      </c>
    </row>
    <row r="5784" spans="1:5" x14ac:dyDescent="0.25">
      <c r="A5784">
        <v>58000003</v>
      </c>
      <c r="B5784" t="s">
        <v>6183</v>
      </c>
      <c r="C5784" t="s">
        <v>8767</v>
      </c>
      <c r="D5784" t="s">
        <v>8767</v>
      </c>
      <c r="E5784" t="s">
        <v>6183</v>
      </c>
    </row>
    <row r="5785" spans="1:5" x14ac:dyDescent="0.25">
      <c r="A5785">
        <v>58000007</v>
      </c>
      <c r="B5785" t="s">
        <v>8768</v>
      </c>
      <c r="C5785" t="s">
        <v>8769</v>
      </c>
      <c r="D5785" t="s">
        <v>8769</v>
      </c>
      <c r="E5785" t="s">
        <v>8768</v>
      </c>
    </row>
    <row r="5786" spans="1:5" x14ac:dyDescent="0.25">
      <c r="A5786">
        <v>58000016</v>
      </c>
      <c r="B5786" t="s">
        <v>6178</v>
      </c>
      <c r="C5786" t="s">
        <v>8770</v>
      </c>
      <c r="D5786" t="s">
        <v>8770</v>
      </c>
      <c r="E5786" t="s">
        <v>6178</v>
      </c>
    </row>
    <row r="5787" spans="1:5" x14ac:dyDescent="0.25">
      <c r="A5787">
        <v>58000017</v>
      </c>
      <c r="B5787" t="s">
        <v>8771</v>
      </c>
      <c r="C5787" t="s">
        <v>8772</v>
      </c>
      <c r="D5787" t="s">
        <v>8772</v>
      </c>
      <c r="E5787" t="s">
        <v>8771</v>
      </c>
    </row>
    <row r="5788" spans="1:5" x14ac:dyDescent="0.25">
      <c r="A5788">
        <v>58000018</v>
      </c>
      <c r="B5788" t="s">
        <v>6179</v>
      </c>
      <c r="C5788" t="s">
        <v>8773</v>
      </c>
      <c r="D5788" t="s">
        <v>8773</v>
      </c>
      <c r="E5788" t="s">
        <v>6179</v>
      </c>
    </row>
    <row r="5789" spans="1:5" x14ac:dyDescent="0.25">
      <c r="A5789">
        <v>58000019</v>
      </c>
      <c r="B5789" t="s">
        <v>6175</v>
      </c>
      <c r="C5789" t="s">
        <v>8774</v>
      </c>
      <c r="D5789" t="s">
        <v>8774</v>
      </c>
      <c r="E5789" t="s">
        <v>6175</v>
      </c>
    </row>
    <row r="5790" spans="1:5" x14ac:dyDescent="0.25">
      <c r="A5790">
        <v>58000031</v>
      </c>
      <c r="B5790" t="s">
        <v>8775</v>
      </c>
      <c r="C5790" t="s">
        <v>8776</v>
      </c>
      <c r="D5790" t="s">
        <v>8776</v>
      </c>
      <c r="E5790" t="s">
        <v>8775</v>
      </c>
    </row>
    <row r="5791" spans="1:5" x14ac:dyDescent="0.25">
      <c r="A5791">
        <v>58000035</v>
      </c>
      <c r="B5791" t="s">
        <v>6197</v>
      </c>
      <c r="C5791" t="s">
        <v>8777</v>
      </c>
      <c r="D5791" t="s">
        <v>8777</v>
      </c>
      <c r="E5791" t="s">
        <v>6197</v>
      </c>
    </row>
    <row r="5792" spans="1:5" x14ac:dyDescent="0.25">
      <c r="A5792">
        <v>58000036</v>
      </c>
      <c r="B5792" t="s">
        <v>6198</v>
      </c>
      <c r="C5792" t="s">
        <v>8778</v>
      </c>
      <c r="D5792" t="s">
        <v>8778</v>
      </c>
      <c r="E5792" t="s">
        <v>6198</v>
      </c>
    </row>
    <row r="5793" spans="1:5" x14ac:dyDescent="0.25">
      <c r="A5793">
        <v>58000039</v>
      </c>
      <c r="B5793" t="s">
        <v>8779</v>
      </c>
      <c r="C5793" t="s">
        <v>8780</v>
      </c>
      <c r="D5793" t="s">
        <v>8780</v>
      </c>
      <c r="E5793" t="s">
        <v>8779</v>
      </c>
    </row>
    <row r="5794" spans="1:5" x14ac:dyDescent="0.25">
      <c r="A5794">
        <v>58000042</v>
      </c>
      <c r="B5794" t="s">
        <v>8779</v>
      </c>
      <c r="C5794" t="s">
        <v>8780</v>
      </c>
      <c r="D5794" t="s">
        <v>8780</v>
      </c>
      <c r="E5794" t="s">
        <v>8779</v>
      </c>
    </row>
    <row r="5795" spans="1:5" x14ac:dyDescent="0.25">
      <c r="A5795">
        <v>58000043</v>
      </c>
      <c r="B5795" t="s">
        <v>8781</v>
      </c>
      <c r="C5795" t="s">
        <v>8782</v>
      </c>
      <c r="D5795" t="s">
        <v>8782</v>
      </c>
      <c r="E5795" t="s">
        <v>8781</v>
      </c>
    </row>
    <row r="5796" spans="1:5" x14ac:dyDescent="0.25">
      <c r="A5796">
        <v>58000048</v>
      </c>
      <c r="B5796" t="s">
        <v>8783</v>
      </c>
      <c r="C5796" t="s">
        <v>8782</v>
      </c>
      <c r="D5796" t="s">
        <v>8782</v>
      </c>
      <c r="E5796" t="s">
        <v>8783</v>
      </c>
    </row>
    <row r="5797" spans="1:5" x14ac:dyDescent="0.25">
      <c r="A5797">
        <v>58000049</v>
      </c>
      <c r="B5797" t="s">
        <v>8784</v>
      </c>
      <c r="C5797" t="s">
        <v>8784</v>
      </c>
      <c r="D5797" t="s">
        <v>8784</v>
      </c>
      <c r="E5797" t="s">
        <v>8784</v>
      </c>
    </row>
    <row r="5798" spans="1:5" x14ac:dyDescent="0.25">
      <c r="A5798">
        <v>58000052</v>
      </c>
      <c r="B5798" t="s">
        <v>8785</v>
      </c>
      <c r="C5798" t="s">
        <v>8782</v>
      </c>
      <c r="D5798" t="s">
        <v>8782</v>
      </c>
      <c r="E5798" t="s">
        <v>8785</v>
      </c>
    </row>
    <row r="5799" spans="1:5" x14ac:dyDescent="0.25">
      <c r="A5799">
        <v>58000053</v>
      </c>
      <c r="B5799" t="s">
        <v>8786</v>
      </c>
      <c r="C5799" t="s">
        <v>8786</v>
      </c>
      <c r="D5799" t="s">
        <v>8786</v>
      </c>
      <c r="E5799" t="s">
        <v>8786</v>
      </c>
    </row>
    <row r="5800" spans="1:5" x14ac:dyDescent="0.25">
      <c r="A5800">
        <v>58000054</v>
      </c>
      <c r="B5800" t="s">
        <v>8787</v>
      </c>
      <c r="C5800" t="s">
        <v>8788</v>
      </c>
      <c r="D5800" t="s">
        <v>8788</v>
      </c>
      <c r="E5800" t="s">
        <v>8787</v>
      </c>
    </row>
    <row r="5801" spans="1:5" x14ac:dyDescent="0.25">
      <c r="A5801">
        <v>58000059</v>
      </c>
      <c r="B5801" t="s">
        <v>8789</v>
      </c>
      <c r="C5801" t="s">
        <v>8789</v>
      </c>
      <c r="D5801" t="s">
        <v>8789</v>
      </c>
      <c r="E5801" t="s">
        <v>8789</v>
      </c>
    </row>
    <row r="5802" spans="1:5" x14ac:dyDescent="0.25">
      <c r="A5802">
        <v>58000061</v>
      </c>
      <c r="B5802" t="s">
        <v>8779</v>
      </c>
      <c r="C5802" t="s">
        <v>8780</v>
      </c>
      <c r="D5802" t="s">
        <v>8780</v>
      </c>
      <c r="E5802" t="s">
        <v>8779</v>
      </c>
    </row>
    <row r="5803" spans="1:5" x14ac:dyDescent="0.25">
      <c r="A5803">
        <v>58000062</v>
      </c>
      <c r="B5803" t="s">
        <v>8781</v>
      </c>
      <c r="C5803" t="s">
        <v>8782</v>
      </c>
      <c r="D5803" t="s">
        <v>8782</v>
      </c>
      <c r="E5803" t="s">
        <v>8781</v>
      </c>
    </row>
    <row r="5804" spans="1:5" x14ac:dyDescent="0.25">
      <c r="A5804">
        <v>58000063</v>
      </c>
      <c r="B5804" t="s">
        <v>8779</v>
      </c>
      <c r="C5804" t="s">
        <v>8790</v>
      </c>
      <c r="D5804" t="s">
        <v>8790</v>
      </c>
      <c r="E5804" t="s">
        <v>8779</v>
      </c>
    </row>
    <row r="5805" spans="1:5" x14ac:dyDescent="0.25">
      <c r="A5805">
        <v>58000064</v>
      </c>
      <c r="B5805" t="s">
        <v>8781</v>
      </c>
      <c r="C5805" t="s">
        <v>8782</v>
      </c>
      <c r="D5805" t="s">
        <v>8782</v>
      </c>
      <c r="E5805" t="s">
        <v>8781</v>
      </c>
    </row>
    <row r="5806" spans="1:5" x14ac:dyDescent="0.25">
      <c r="A5806">
        <v>58000067</v>
      </c>
      <c r="B5806" t="s">
        <v>6110</v>
      </c>
      <c r="C5806" t="s">
        <v>8791</v>
      </c>
      <c r="D5806" t="s">
        <v>8791</v>
      </c>
      <c r="E5806" t="s">
        <v>6110</v>
      </c>
    </row>
    <row r="5807" spans="1:5" x14ac:dyDescent="0.25">
      <c r="A5807">
        <v>58000068</v>
      </c>
      <c r="B5807" t="s">
        <v>8792</v>
      </c>
      <c r="C5807" t="s">
        <v>8793</v>
      </c>
      <c r="D5807" t="s">
        <v>8793</v>
      </c>
      <c r="E5807" t="s">
        <v>8792</v>
      </c>
    </row>
    <row r="5808" spans="1:5" x14ac:dyDescent="0.25">
      <c r="A5808">
        <v>58000069</v>
      </c>
      <c r="B5808" t="s">
        <v>8794</v>
      </c>
      <c r="C5808" t="s">
        <v>8795</v>
      </c>
      <c r="D5808" t="s">
        <v>8795</v>
      </c>
      <c r="E5808" t="s">
        <v>8794</v>
      </c>
    </row>
    <row r="5809" spans="1:5" x14ac:dyDescent="0.25">
      <c r="A5809">
        <v>58000070</v>
      </c>
      <c r="B5809" t="s">
        <v>8796</v>
      </c>
      <c r="C5809" t="s">
        <v>8797</v>
      </c>
      <c r="D5809" t="s">
        <v>8797</v>
      </c>
      <c r="E5809" t="s">
        <v>8796</v>
      </c>
    </row>
    <row r="5810" spans="1:5" x14ac:dyDescent="0.25">
      <c r="A5810">
        <v>58000071</v>
      </c>
      <c r="B5810" t="s">
        <v>8798</v>
      </c>
      <c r="C5810" t="s">
        <v>8795</v>
      </c>
      <c r="D5810" t="s">
        <v>8795</v>
      </c>
      <c r="E5810" t="s">
        <v>8798</v>
      </c>
    </row>
    <row r="5811" spans="1:5" x14ac:dyDescent="0.25">
      <c r="A5811">
        <v>58000074</v>
      </c>
      <c r="B5811" t="s">
        <v>8799</v>
      </c>
      <c r="C5811" t="s">
        <v>8795</v>
      </c>
      <c r="D5811" t="s">
        <v>8795</v>
      </c>
      <c r="E5811" t="s">
        <v>8799</v>
      </c>
    </row>
    <row r="5812" spans="1:5" x14ac:dyDescent="0.25">
      <c r="A5812">
        <v>58000075</v>
      </c>
      <c r="B5812" t="s">
        <v>8794</v>
      </c>
      <c r="C5812" t="s">
        <v>8795</v>
      </c>
      <c r="D5812" t="s">
        <v>8795</v>
      </c>
      <c r="E5812" t="s">
        <v>8794</v>
      </c>
    </row>
    <row r="5813" spans="1:5" x14ac:dyDescent="0.25">
      <c r="A5813">
        <v>58000076</v>
      </c>
      <c r="B5813" t="s">
        <v>8794</v>
      </c>
      <c r="C5813" t="s">
        <v>8795</v>
      </c>
      <c r="D5813" t="s">
        <v>8795</v>
      </c>
      <c r="E5813" t="s">
        <v>8794</v>
      </c>
    </row>
    <row r="5814" spans="1:5" x14ac:dyDescent="0.25">
      <c r="A5814">
        <v>58000077</v>
      </c>
      <c r="B5814" t="s">
        <v>8800</v>
      </c>
      <c r="C5814" t="s">
        <v>8801</v>
      </c>
      <c r="D5814" t="s">
        <v>8801</v>
      </c>
      <c r="E5814" t="s">
        <v>8800</v>
      </c>
    </row>
    <row r="5815" spans="1:5" x14ac:dyDescent="0.25">
      <c r="A5815">
        <v>58000078</v>
      </c>
      <c r="B5815" t="s">
        <v>8802</v>
      </c>
      <c r="C5815" t="s">
        <v>8803</v>
      </c>
      <c r="D5815" t="s">
        <v>8803</v>
      </c>
      <c r="E5815" t="s">
        <v>8802</v>
      </c>
    </row>
    <row r="5816" spans="1:5" x14ac:dyDescent="0.25">
      <c r="A5816">
        <v>58000079</v>
      </c>
      <c r="B5816" t="s">
        <v>8804</v>
      </c>
      <c r="C5816" t="s">
        <v>8805</v>
      </c>
      <c r="D5816" t="s">
        <v>8805</v>
      </c>
      <c r="E5816" t="s">
        <v>8804</v>
      </c>
    </row>
    <row r="5817" spans="1:5" x14ac:dyDescent="0.25">
      <c r="A5817">
        <v>58000080</v>
      </c>
      <c r="B5817" t="s">
        <v>8806</v>
      </c>
      <c r="C5817" t="s">
        <v>8807</v>
      </c>
      <c r="D5817" t="s">
        <v>8807</v>
      </c>
      <c r="E5817" t="s">
        <v>8806</v>
      </c>
    </row>
    <row r="5818" spans="1:5" x14ac:dyDescent="0.25">
      <c r="A5818">
        <v>58000081</v>
      </c>
      <c r="B5818" t="s">
        <v>8808</v>
      </c>
      <c r="C5818" t="s">
        <v>8805</v>
      </c>
      <c r="D5818" t="s">
        <v>8805</v>
      </c>
      <c r="E5818" t="s">
        <v>8808</v>
      </c>
    </row>
    <row r="5819" spans="1:5" x14ac:dyDescent="0.25">
      <c r="A5819">
        <v>58000084</v>
      </c>
      <c r="B5819" t="s">
        <v>8809</v>
      </c>
      <c r="C5819" t="s">
        <v>8805</v>
      </c>
      <c r="D5819" t="s">
        <v>8805</v>
      </c>
      <c r="E5819" t="s">
        <v>8809</v>
      </c>
    </row>
    <row r="5820" spans="1:5" x14ac:dyDescent="0.25">
      <c r="A5820">
        <v>58000085</v>
      </c>
      <c r="B5820" t="s">
        <v>8810</v>
      </c>
      <c r="C5820" t="s">
        <v>8805</v>
      </c>
      <c r="D5820" t="s">
        <v>8805</v>
      </c>
      <c r="E5820" t="s">
        <v>8810</v>
      </c>
    </row>
    <row r="5821" spans="1:5" x14ac:dyDescent="0.25">
      <c r="A5821">
        <v>58000086</v>
      </c>
      <c r="B5821" t="s">
        <v>8804</v>
      </c>
      <c r="C5821" t="s">
        <v>8805</v>
      </c>
      <c r="D5821" t="s">
        <v>8805</v>
      </c>
      <c r="E5821" t="s">
        <v>8804</v>
      </c>
    </row>
    <row r="5822" spans="1:5" x14ac:dyDescent="0.25">
      <c r="A5822">
        <v>58000087</v>
      </c>
      <c r="B5822" t="s">
        <v>8811</v>
      </c>
      <c r="C5822" t="s">
        <v>8812</v>
      </c>
      <c r="D5822" t="s">
        <v>8812</v>
      </c>
      <c r="E5822" t="s">
        <v>8811</v>
      </c>
    </row>
    <row r="5823" spans="1:5" x14ac:dyDescent="0.25">
      <c r="A5823">
        <v>58000088</v>
      </c>
      <c r="B5823" t="s">
        <v>8813</v>
      </c>
      <c r="C5823" t="s">
        <v>8814</v>
      </c>
      <c r="D5823" t="s">
        <v>8814</v>
      </c>
      <c r="E5823" t="s">
        <v>8813</v>
      </c>
    </row>
    <row r="5824" spans="1:5" x14ac:dyDescent="0.25">
      <c r="A5824">
        <v>58000089</v>
      </c>
      <c r="B5824" t="s">
        <v>8815</v>
      </c>
      <c r="C5824" t="s">
        <v>8816</v>
      </c>
      <c r="D5824" t="s">
        <v>8816</v>
      </c>
      <c r="E5824" t="s">
        <v>8815</v>
      </c>
    </row>
    <row r="5825" spans="1:5" x14ac:dyDescent="0.25">
      <c r="A5825">
        <v>58000090</v>
      </c>
      <c r="B5825" t="s">
        <v>8817</v>
      </c>
      <c r="C5825" t="s">
        <v>8816</v>
      </c>
      <c r="D5825" t="s">
        <v>8816</v>
      </c>
      <c r="E5825" t="s">
        <v>8817</v>
      </c>
    </row>
    <row r="5826" spans="1:5" x14ac:dyDescent="0.25">
      <c r="A5826">
        <v>58000092</v>
      </c>
      <c r="B5826" t="s">
        <v>6125</v>
      </c>
      <c r="C5826" t="s">
        <v>8816</v>
      </c>
      <c r="D5826" t="s">
        <v>8816</v>
      </c>
      <c r="E5826" t="s">
        <v>6125</v>
      </c>
    </row>
    <row r="5827" spans="1:5" x14ac:dyDescent="0.25">
      <c r="A5827">
        <v>58000094</v>
      </c>
      <c r="B5827" t="s">
        <v>6126</v>
      </c>
      <c r="C5827" t="s">
        <v>8816</v>
      </c>
      <c r="D5827" t="s">
        <v>8816</v>
      </c>
      <c r="E5827" t="s">
        <v>6126</v>
      </c>
    </row>
    <row r="5828" spans="1:5" x14ac:dyDescent="0.25">
      <c r="A5828">
        <v>58000095</v>
      </c>
      <c r="B5828" t="s">
        <v>8815</v>
      </c>
      <c r="C5828" t="s">
        <v>8816</v>
      </c>
      <c r="D5828" t="s">
        <v>8816</v>
      </c>
      <c r="E5828" t="s">
        <v>8815</v>
      </c>
    </row>
    <row r="5829" spans="1:5" x14ac:dyDescent="0.25">
      <c r="A5829">
        <v>58000096</v>
      </c>
      <c r="B5829" t="s">
        <v>8815</v>
      </c>
      <c r="C5829" t="s">
        <v>8816</v>
      </c>
      <c r="D5829" t="s">
        <v>8816</v>
      </c>
      <c r="E5829" t="s">
        <v>8815</v>
      </c>
    </row>
    <row r="5830" spans="1:5" x14ac:dyDescent="0.25">
      <c r="A5830">
        <v>58000097</v>
      </c>
      <c r="B5830" t="s">
        <v>8818</v>
      </c>
      <c r="C5830" t="s">
        <v>8819</v>
      </c>
      <c r="D5830" t="s">
        <v>8819</v>
      </c>
      <c r="E5830" t="s">
        <v>8818</v>
      </c>
    </row>
    <row r="5831" spans="1:5" x14ac:dyDescent="0.25">
      <c r="A5831">
        <v>58000098</v>
      </c>
      <c r="B5831" t="s">
        <v>8820</v>
      </c>
      <c r="C5831" t="s">
        <v>8821</v>
      </c>
      <c r="D5831" t="s">
        <v>8821</v>
      </c>
      <c r="E5831" t="s">
        <v>8820</v>
      </c>
    </row>
    <row r="5832" spans="1:5" x14ac:dyDescent="0.25">
      <c r="A5832">
        <v>58000099</v>
      </c>
      <c r="B5832" t="s">
        <v>8822</v>
      </c>
      <c r="C5832" t="s">
        <v>8823</v>
      </c>
      <c r="D5832" t="s">
        <v>8823</v>
      </c>
      <c r="E5832" t="s">
        <v>8822</v>
      </c>
    </row>
    <row r="5833" spans="1:5" x14ac:dyDescent="0.25">
      <c r="A5833">
        <v>58000100</v>
      </c>
      <c r="B5833" t="s">
        <v>6132</v>
      </c>
      <c r="C5833" t="s">
        <v>8823</v>
      </c>
      <c r="D5833" t="s">
        <v>8823</v>
      </c>
      <c r="E5833" t="s">
        <v>6132</v>
      </c>
    </row>
    <row r="5834" spans="1:5" x14ac:dyDescent="0.25">
      <c r="A5834">
        <v>58000101</v>
      </c>
      <c r="B5834" t="s">
        <v>8824</v>
      </c>
      <c r="C5834" t="s">
        <v>8823</v>
      </c>
      <c r="D5834" t="s">
        <v>8823</v>
      </c>
      <c r="E5834" t="s">
        <v>8824</v>
      </c>
    </row>
    <row r="5835" spans="1:5" x14ac:dyDescent="0.25">
      <c r="A5835">
        <v>58000103</v>
      </c>
      <c r="B5835" t="s">
        <v>8825</v>
      </c>
      <c r="C5835" t="s">
        <v>8823</v>
      </c>
      <c r="D5835" t="s">
        <v>8823</v>
      </c>
      <c r="E5835" t="s">
        <v>8825</v>
      </c>
    </row>
    <row r="5836" spans="1:5" x14ac:dyDescent="0.25">
      <c r="A5836">
        <v>58000105</v>
      </c>
      <c r="B5836" t="s">
        <v>8826</v>
      </c>
      <c r="C5836" t="s">
        <v>8827</v>
      </c>
      <c r="D5836" t="s">
        <v>8827</v>
      </c>
      <c r="E5836" t="s">
        <v>8826</v>
      </c>
    </row>
    <row r="5837" spans="1:5" x14ac:dyDescent="0.25">
      <c r="A5837">
        <v>58000106</v>
      </c>
      <c r="B5837" t="s">
        <v>8826</v>
      </c>
      <c r="C5837" t="s">
        <v>8827</v>
      </c>
      <c r="D5837" t="s">
        <v>8827</v>
      </c>
      <c r="E5837" t="s">
        <v>8826</v>
      </c>
    </row>
    <row r="5838" spans="1:5" x14ac:dyDescent="0.25">
      <c r="A5838">
        <v>58000107</v>
      </c>
      <c r="B5838" t="s">
        <v>8828</v>
      </c>
      <c r="C5838" t="s">
        <v>8827</v>
      </c>
      <c r="D5838" t="s">
        <v>8827</v>
      </c>
      <c r="E5838" t="s">
        <v>8828</v>
      </c>
    </row>
    <row r="5839" spans="1:5" x14ac:dyDescent="0.25">
      <c r="A5839">
        <v>58000108</v>
      </c>
      <c r="B5839" t="s">
        <v>8829</v>
      </c>
      <c r="C5839" t="s">
        <v>8830</v>
      </c>
      <c r="D5839" t="s">
        <v>8830</v>
      </c>
      <c r="E5839" t="s">
        <v>8829</v>
      </c>
    </row>
    <row r="5840" spans="1:5" x14ac:dyDescent="0.25">
      <c r="A5840">
        <v>58000110</v>
      </c>
      <c r="B5840" t="s">
        <v>8831</v>
      </c>
      <c r="C5840" t="s">
        <v>8827</v>
      </c>
      <c r="D5840" t="s">
        <v>8827</v>
      </c>
      <c r="E5840" t="s">
        <v>8831</v>
      </c>
    </row>
    <row r="5841" spans="1:5" x14ac:dyDescent="0.25">
      <c r="A5841">
        <v>58000111</v>
      </c>
      <c r="B5841" t="s">
        <v>6141</v>
      </c>
      <c r="C5841" t="s">
        <v>8832</v>
      </c>
      <c r="D5841" t="s">
        <v>8832</v>
      </c>
      <c r="E5841" t="s">
        <v>6141</v>
      </c>
    </row>
    <row r="5842" spans="1:5" x14ac:dyDescent="0.25">
      <c r="A5842">
        <v>58000112</v>
      </c>
      <c r="B5842" t="s">
        <v>8833</v>
      </c>
      <c r="C5842" t="s">
        <v>8834</v>
      </c>
      <c r="D5842" t="s">
        <v>8834</v>
      </c>
      <c r="E5842" t="s">
        <v>8833</v>
      </c>
    </row>
    <row r="5843" spans="1:5" x14ac:dyDescent="0.25">
      <c r="A5843">
        <v>58000113</v>
      </c>
      <c r="B5843" t="s">
        <v>8826</v>
      </c>
      <c r="C5843" t="s">
        <v>8827</v>
      </c>
      <c r="D5843" t="s">
        <v>8827</v>
      </c>
      <c r="E5843" t="s">
        <v>8826</v>
      </c>
    </row>
    <row r="5844" spans="1:5" x14ac:dyDescent="0.25">
      <c r="A5844">
        <v>58000114</v>
      </c>
      <c r="B5844" t="s">
        <v>6141</v>
      </c>
      <c r="C5844" t="s">
        <v>8835</v>
      </c>
      <c r="D5844" t="s">
        <v>8835</v>
      </c>
      <c r="E5844" t="s">
        <v>6141</v>
      </c>
    </row>
    <row r="5845" spans="1:5" x14ac:dyDescent="0.25">
      <c r="A5845">
        <v>58000115</v>
      </c>
      <c r="B5845" t="s">
        <v>6142</v>
      </c>
      <c r="C5845" t="s">
        <v>8827</v>
      </c>
      <c r="D5845" t="s">
        <v>8827</v>
      </c>
      <c r="E5845" t="s">
        <v>6142</v>
      </c>
    </row>
    <row r="5846" spans="1:5" x14ac:dyDescent="0.25">
      <c r="A5846">
        <v>58000116</v>
      </c>
      <c r="B5846" t="s">
        <v>8836</v>
      </c>
      <c r="C5846" t="s">
        <v>8837</v>
      </c>
      <c r="D5846" t="s">
        <v>8837</v>
      </c>
      <c r="E5846" t="s">
        <v>8836</v>
      </c>
    </row>
    <row r="5847" spans="1:5" x14ac:dyDescent="0.25">
      <c r="A5847">
        <v>58000117</v>
      </c>
      <c r="B5847" t="s">
        <v>8838</v>
      </c>
      <c r="C5847" t="s">
        <v>8839</v>
      </c>
      <c r="D5847" t="s">
        <v>8839</v>
      </c>
      <c r="E5847" t="s">
        <v>8838</v>
      </c>
    </row>
    <row r="5848" spans="1:5" x14ac:dyDescent="0.25">
      <c r="A5848">
        <v>58000118</v>
      </c>
      <c r="B5848" t="s">
        <v>8840</v>
      </c>
      <c r="C5848" t="s">
        <v>8841</v>
      </c>
      <c r="D5848" t="s">
        <v>8841</v>
      </c>
      <c r="E5848" t="s">
        <v>8840</v>
      </c>
    </row>
    <row r="5849" spans="1:5" x14ac:dyDescent="0.25">
      <c r="A5849">
        <v>58000119</v>
      </c>
      <c r="B5849" t="s">
        <v>8842</v>
      </c>
      <c r="C5849" t="s">
        <v>8843</v>
      </c>
      <c r="D5849" t="s">
        <v>8843</v>
      </c>
      <c r="E5849" t="s">
        <v>8842</v>
      </c>
    </row>
    <row r="5850" spans="1:5" x14ac:dyDescent="0.25">
      <c r="A5850">
        <v>58000120</v>
      </c>
      <c r="B5850" t="s">
        <v>8844</v>
      </c>
      <c r="C5850" t="s">
        <v>8845</v>
      </c>
      <c r="D5850" t="s">
        <v>8845</v>
      </c>
      <c r="E5850" t="s">
        <v>8844</v>
      </c>
    </row>
    <row r="5851" spans="1:5" x14ac:dyDescent="0.25">
      <c r="A5851">
        <v>58000127</v>
      </c>
      <c r="B5851" t="s">
        <v>8846</v>
      </c>
      <c r="C5851" t="s">
        <v>8847</v>
      </c>
      <c r="D5851" t="s">
        <v>8847</v>
      </c>
      <c r="E5851" t="s">
        <v>8846</v>
      </c>
    </row>
    <row r="5852" spans="1:5" x14ac:dyDescent="0.25">
      <c r="A5852">
        <v>58000130</v>
      </c>
      <c r="B5852" t="s">
        <v>8848</v>
      </c>
      <c r="C5852" t="s">
        <v>8849</v>
      </c>
      <c r="D5852" t="s">
        <v>8849</v>
      </c>
      <c r="E5852" t="s">
        <v>8848</v>
      </c>
    </row>
    <row r="5853" spans="1:5" x14ac:dyDescent="0.25">
      <c r="A5853">
        <v>58000131</v>
      </c>
      <c r="B5853" t="s">
        <v>8850</v>
      </c>
      <c r="C5853" t="s">
        <v>8851</v>
      </c>
      <c r="D5853" t="s">
        <v>8851</v>
      </c>
      <c r="E5853" t="s">
        <v>8850</v>
      </c>
    </row>
    <row r="5854" spans="1:5" x14ac:dyDescent="0.25">
      <c r="A5854">
        <v>58000133</v>
      </c>
      <c r="B5854" t="s">
        <v>8852</v>
      </c>
      <c r="C5854" t="s">
        <v>8853</v>
      </c>
      <c r="D5854" t="s">
        <v>8853</v>
      </c>
      <c r="E5854" t="s">
        <v>8852</v>
      </c>
    </row>
    <row r="5855" spans="1:5" x14ac:dyDescent="0.25">
      <c r="A5855">
        <v>58000134</v>
      </c>
      <c r="B5855" t="s">
        <v>5985</v>
      </c>
      <c r="C5855" t="s">
        <v>8854</v>
      </c>
      <c r="D5855" t="s">
        <v>8854</v>
      </c>
      <c r="E5855" t="s">
        <v>5985</v>
      </c>
    </row>
    <row r="5856" spans="1:5" x14ac:dyDescent="0.25">
      <c r="A5856">
        <v>58000135</v>
      </c>
      <c r="B5856" t="s">
        <v>8855</v>
      </c>
      <c r="C5856" t="s">
        <v>8856</v>
      </c>
      <c r="D5856" t="s">
        <v>8856</v>
      </c>
      <c r="E5856" t="s">
        <v>8855</v>
      </c>
    </row>
    <row r="5857" spans="1:5" x14ac:dyDescent="0.25">
      <c r="A5857">
        <v>58000136</v>
      </c>
      <c r="B5857" t="s">
        <v>8857</v>
      </c>
      <c r="C5857" t="s">
        <v>8858</v>
      </c>
      <c r="D5857" t="s">
        <v>8858</v>
      </c>
      <c r="E5857" t="s">
        <v>8857</v>
      </c>
    </row>
    <row r="5858" spans="1:5" x14ac:dyDescent="0.25">
      <c r="A5858">
        <v>58000137</v>
      </c>
      <c r="B5858" t="s">
        <v>8859</v>
      </c>
      <c r="C5858" t="s">
        <v>8858</v>
      </c>
      <c r="D5858" t="s">
        <v>8858</v>
      </c>
      <c r="E5858" t="s">
        <v>8859</v>
      </c>
    </row>
    <row r="5859" spans="1:5" x14ac:dyDescent="0.25">
      <c r="A5859">
        <v>58000138</v>
      </c>
      <c r="B5859" t="s">
        <v>8859</v>
      </c>
      <c r="C5859" t="s">
        <v>8858</v>
      </c>
      <c r="D5859" t="s">
        <v>8858</v>
      </c>
      <c r="E5859" t="s">
        <v>8859</v>
      </c>
    </row>
    <row r="5860" spans="1:5" x14ac:dyDescent="0.25">
      <c r="A5860">
        <v>58000139</v>
      </c>
      <c r="B5860" t="s">
        <v>6151</v>
      </c>
      <c r="C5860" t="s">
        <v>8860</v>
      </c>
      <c r="D5860" t="s">
        <v>8860</v>
      </c>
      <c r="E5860" t="s">
        <v>6151</v>
      </c>
    </row>
    <row r="5861" spans="1:5" x14ac:dyDescent="0.25">
      <c r="A5861">
        <v>58000143</v>
      </c>
      <c r="B5861" t="s">
        <v>8861</v>
      </c>
      <c r="C5861" t="s">
        <v>8862</v>
      </c>
      <c r="D5861" t="s">
        <v>8862</v>
      </c>
      <c r="E5861" t="s">
        <v>8861</v>
      </c>
    </row>
    <row r="5862" spans="1:5" x14ac:dyDescent="0.25">
      <c r="A5862">
        <v>58000145</v>
      </c>
      <c r="B5862" t="s">
        <v>8863</v>
      </c>
      <c r="C5862" t="s">
        <v>8862</v>
      </c>
      <c r="D5862" t="s">
        <v>8862</v>
      </c>
      <c r="E5862" t="s">
        <v>8863</v>
      </c>
    </row>
    <row r="5863" spans="1:5" x14ac:dyDescent="0.25">
      <c r="A5863">
        <v>58000153</v>
      </c>
      <c r="B5863" t="s">
        <v>8864</v>
      </c>
      <c r="C5863" t="s">
        <v>8865</v>
      </c>
      <c r="D5863" t="s">
        <v>8865</v>
      </c>
      <c r="E5863" t="s">
        <v>8864</v>
      </c>
    </row>
    <row r="5864" spans="1:5" x14ac:dyDescent="0.25">
      <c r="A5864">
        <v>58000155</v>
      </c>
      <c r="B5864" t="s">
        <v>8866</v>
      </c>
      <c r="C5864" t="s">
        <v>8858</v>
      </c>
      <c r="D5864" t="s">
        <v>8858</v>
      </c>
      <c r="E5864" t="s">
        <v>8866</v>
      </c>
    </row>
    <row r="5865" spans="1:5" x14ac:dyDescent="0.25">
      <c r="A5865">
        <v>58000158</v>
      </c>
      <c r="B5865" t="s">
        <v>8867</v>
      </c>
      <c r="C5865" t="s">
        <v>8868</v>
      </c>
      <c r="D5865" t="s">
        <v>8868</v>
      </c>
      <c r="E5865" t="s">
        <v>8867</v>
      </c>
    </row>
    <row r="5866" spans="1:5" x14ac:dyDescent="0.25">
      <c r="A5866">
        <v>58000160</v>
      </c>
      <c r="B5866" t="s">
        <v>6203</v>
      </c>
      <c r="C5866" t="s">
        <v>8869</v>
      </c>
      <c r="D5866" t="s">
        <v>8869</v>
      </c>
      <c r="E5866" t="s">
        <v>6203</v>
      </c>
    </row>
    <row r="5867" spans="1:5" x14ac:dyDescent="0.25">
      <c r="A5867">
        <v>58000161</v>
      </c>
      <c r="B5867" t="s">
        <v>8870</v>
      </c>
      <c r="C5867" t="s">
        <v>8871</v>
      </c>
      <c r="D5867" t="s">
        <v>8871</v>
      </c>
      <c r="E5867" t="s">
        <v>8870</v>
      </c>
    </row>
    <row r="5868" spans="1:5" x14ac:dyDescent="0.25">
      <c r="A5868">
        <v>58000163</v>
      </c>
      <c r="B5868" t="s">
        <v>8872</v>
      </c>
      <c r="C5868" t="s">
        <v>8873</v>
      </c>
      <c r="D5868" t="s">
        <v>8873</v>
      </c>
      <c r="E5868" t="s">
        <v>8872</v>
      </c>
    </row>
    <row r="5869" spans="1:5" x14ac:dyDescent="0.25">
      <c r="A5869">
        <v>58000164</v>
      </c>
      <c r="B5869" t="s">
        <v>8874</v>
      </c>
      <c r="C5869" t="s">
        <v>8873</v>
      </c>
      <c r="D5869" t="s">
        <v>8873</v>
      </c>
      <c r="E5869" t="s">
        <v>8874</v>
      </c>
    </row>
    <row r="5870" spans="1:5" x14ac:dyDescent="0.25">
      <c r="A5870">
        <v>58000166</v>
      </c>
      <c r="B5870" t="s">
        <v>8875</v>
      </c>
      <c r="C5870" t="s">
        <v>8876</v>
      </c>
      <c r="D5870" t="s">
        <v>8876</v>
      </c>
      <c r="E5870" t="s">
        <v>8875</v>
      </c>
    </row>
    <row r="5871" spans="1:5" x14ac:dyDescent="0.25">
      <c r="A5871">
        <v>58000167</v>
      </c>
      <c r="B5871" t="s">
        <v>8877</v>
      </c>
      <c r="C5871" t="s">
        <v>8878</v>
      </c>
      <c r="D5871" t="s">
        <v>8878</v>
      </c>
      <c r="E5871" t="s">
        <v>8877</v>
      </c>
    </row>
    <row r="5872" spans="1:5" x14ac:dyDescent="0.25">
      <c r="A5872">
        <v>58000169</v>
      </c>
      <c r="B5872" t="s">
        <v>8879</v>
      </c>
      <c r="C5872" t="s">
        <v>8880</v>
      </c>
      <c r="D5872" t="s">
        <v>8880</v>
      </c>
      <c r="E5872" t="s">
        <v>8879</v>
      </c>
    </row>
    <row r="5873" spans="1:5" x14ac:dyDescent="0.25">
      <c r="A5873">
        <v>58000170</v>
      </c>
      <c r="B5873" t="s">
        <v>8881</v>
      </c>
      <c r="C5873" t="s">
        <v>8882</v>
      </c>
      <c r="D5873" t="s">
        <v>8882</v>
      </c>
      <c r="E5873" t="s">
        <v>8881</v>
      </c>
    </row>
    <row r="5874" spans="1:5" x14ac:dyDescent="0.25">
      <c r="A5874">
        <v>58000171</v>
      </c>
      <c r="B5874" t="s">
        <v>8881</v>
      </c>
      <c r="C5874" t="s">
        <v>8882</v>
      </c>
      <c r="D5874" t="s">
        <v>8882</v>
      </c>
      <c r="E5874" t="s">
        <v>8881</v>
      </c>
    </row>
    <row r="5875" spans="1:5" x14ac:dyDescent="0.25">
      <c r="A5875">
        <v>58000172</v>
      </c>
      <c r="B5875" t="s">
        <v>8883</v>
      </c>
      <c r="C5875" t="s">
        <v>8884</v>
      </c>
      <c r="D5875" t="s">
        <v>8884</v>
      </c>
      <c r="E5875" t="s">
        <v>8883</v>
      </c>
    </row>
    <row r="5876" spans="1:5" x14ac:dyDescent="0.25">
      <c r="A5876">
        <v>58000173</v>
      </c>
      <c r="B5876" t="s">
        <v>8883</v>
      </c>
      <c r="C5876" t="s">
        <v>8884</v>
      </c>
      <c r="D5876" t="s">
        <v>8884</v>
      </c>
      <c r="E5876" t="s">
        <v>8883</v>
      </c>
    </row>
    <row r="5877" spans="1:5" x14ac:dyDescent="0.25">
      <c r="A5877">
        <v>58000174</v>
      </c>
      <c r="B5877" t="s">
        <v>8885</v>
      </c>
      <c r="C5877" t="s">
        <v>8886</v>
      </c>
      <c r="D5877" t="s">
        <v>8886</v>
      </c>
      <c r="E5877" t="s">
        <v>8885</v>
      </c>
    </row>
    <row r="5878" spans="1:5" x14ac:dyDescent="0.25">
      <c r="A5878">
        <v>58000175</v>
      </c>
      <c r="B5878" t="s">
        <v>8885</v>
      </c>
      <c r="C5878" t="s">
        <v>8887</v>
      </c>
      <c r="D5878" t="s">
        <v>8887</v>
      </c>
      <c r="E5878" t="s">
        <v>8885</v>
      </c>
    </row>
    <row r="5879" spans="1:5" x14ac:dyDescent="0.25">
      <c r="A5879">
        <v>58000179</v>
      </c>
      <c r="B5879" t="s">
        <v>8888</v>
      </c>
      <c r="C5879" t="s">
        <v>8889</v>
      </c>
      <c r="D5879" t="s">
        <v>8889</v>
      </c>
      <c r="E5879" t="s">
        <v>8888</v>
      </c>
    </row>
    <row r="5880" spans="1:5" x14ac:dyDescent="0.25">
      <c r="A5880">
        <v>58000180</v>
      </c>
      <c r="B5880" t="s">
        <v>8890</v>
      </c>
      <c r="C5880" t="s">
        <v>8889</v>
      </c>
      <c r="D5880" t="s">
        <v>8889</v>
      </c>
      <c r="E5880" t="s">
        <v>8890</v>
      </c>
    </row>
    <row r="5881" spans="1:5" x14ac:dyDescent="0.25">
      <c r="A5881">
        <v>58000181</v>
      </c>
      <c r="B5881" t="s">
        <v>8891</v>
      </c>
      <c r="C5881" t="s">
        <v>8892</v>
      </c>
      <c r="D5881" t="s">
        <v>8892</v>
      </c>
      <c r="E5881" t="s">
        <v>8891</v>
      </c>
    </row>
    <row r="5882" spans="1:5" x14ac:dyDescent="0.25">
      <c r="A5882">
        <v>58000183</v>
      </c>
      <c r="B5882" t="s">
        <v>8893</v>
      </c>
      <c r="C5882" t="s">
        <v>8894</v>
      </c>
      <c r="D5882" t="s">
        <v>8894</v>
      </c>
      <c r="E5882" t="s">
        <v>8893</v>
      </c>
    </row>
    <row r="5883" spans="1:5" x14ac:dyDescent="0.25">
      <c r="A5883">
        <v>58000185</v>
      </c>
      <c r="B5883" t="s">
        <v>8895</v>
      </c>
      <c r="C5883" t="s">
        <v>8896</v>
      </c>
      <c r="D5883" t="s">
        <v>8896</v>
      </c>
      <c r="E5883" t="s">
        <v>8895</v>
      </c>
    </row>
    <row r="5884" spans="1:5" x14ac:dyDescent="0.25">
      <c r="A5884">
        <v>58000187</v>
      </c>
      <c r="B5884" t="s">
        <v>8897</v>
      </c>
      <c r="C5884" t="s">
        <v>8898</v>
      </c>
      <c r="D5884" t="s">
        <v>8898</v>
      </c>
      <c r="E5884" t="s">
        <v>8897</v>
      </c>
    </row>
    <row r="5885" spans="1:5" x14ac:dyDescent="0.25">
      <c r="A5885">
        <v>58000188</v>
      </c>
      <c r="B5885" t="s">
        <v>8899</v>
      </c>
      <c r="C5885" t="s">
        <v>8898</v>
      </c>
      <c r="D5885" t="s">
        <v>8898</v>
      </c>
      <c r="E5885" t="s">
        <v>8899</v>
      </c>
    </row>
    <row r="5886" spans="1:5" x14ac:dyDescent="0.25">
      <c r="A5886">
        <v>58000189</v>
      </c>
      <c r="B5886" t="s">
        <v>8900</v>
      </c>
      <c r="C5886" t="s">
        <v>8901</v>
      </c>
      <c r="D5886" t="s">
        <v>8901</v>
      </c>
      <c r="E5886" t="s">
        <v>8900</v>
      </c>
    </row>
    <row r="5887" spans="1:5" x14ac:dyDescent="0.25">
      <c r="A5887">
        <v>58000190</v>
      </c>
      <c r="B5887" t="s">
        <v>8902</v>
      </c>
      <c r="C5887" t="s">
        <v>8903</v>
      </c>
      <c r="D5887" t="s">
        <v>8903</v>
      </c>
      <c r="E5887" t="s">
        <v>8902</v>
      </c>
    </row>
    <row r="5888" spans="1:5" x14ac:dyDescent="0.25">
      <c r="A5888">
        <v>58000191</v>
      </c>
      <c r="B5888" t="s">
        <v>6204</v>
      </c>
      <c r="C5888" t="s">
        <v>8851</v>
      </c>
      <c r="D5888" t="s">
        <v>8851</v>
      </c>
      <c r="E5888" t="s">
        <v>6204</v>
      </c>
    </row>
    <row r="5889" spans="1:5" x14ac:dyDescent="0.25">
      <c r="A5889">
        <v>58000192</v>
      </c>
      <c r="B5889" t="s">
        <v>8904</v>
      </c>
      <c r="C5889" t="s">
        <v>8905</v>
      </c>
      <c r="D5889" t="s">
        <v>8905</v>
      </c>
      <c r="E5889" t="s">
        <v>8904</v>
      </c>
    </row>
    <row r="5890" spans="1:5" x14ac:dyDescent="0.25">
      <c r="A5890">
        <v>58000201</v>
      </c>
      <c r="B5890" t="s">
        <v>8906</v>
      </c>
      <c r="C5890" t="s">
        <v>8862</v>
      </c>
      <c r="D5890" t="s">
        <v>8862</v>
      </c>
      <c r="E5890" t="s">
        <v>8906</v>
      </c>
    </row>
    <row r="5891" spans="1:5" x14ac:dyDescent="0.25">
      <c r="A5891">
        <v>58000203</v>
      </c>
      <c r="B5891" t="s">
        <v>8907</v>
      </c>
      <c r="C5891" t="s">
        <v>8908</v>
      </c>
      <c r="D5891" t="s">
        <v>8908</v>
      </c>
      <c r="E5891" t="s">
        <v>8907</v>
      </c>
    </row>
    <row r="5892" spans="1:5" x14ac:dyDescent="0.25">
      <c r="A5892">
        <v>58000204</v>
      </c>
      <c r="B5892" t="s">
        <v>8907</v>
      </c>
      <c r="C5892" t="s">
        <v>8908</v>
      </c>
      <c r="D5892" t="s">
        <v>8908</v>
      </c>
      <c r="E5892" t="s">
        <v>8907</v>
      </c>
    </row>
    <row r="5893" spans="1:5" x14ac:dyDescent="0.25">
      <c r="A5893">
        <v>58000215</v>
      </c>
      <c r="B5893" t="s">
        <v>6162</v>
      </c>
      <c r="C5893" t="s">
        <v>8909</v>
      </c>
      <c r="D5893" t="s">
        <v>8909</v>
      </c>
      <c r="E5893" t="s">
        <v>6162</v>
      </c>
    </row>
    <row r="5894" spans="1:5" x14ac:dyDescent="0.25">
      <c r="A5894">
        <v>58000216</v>
      </c>
      <c r="B5894" t="s">
        <v>6163</v>
      </c>
      <c r="C5894" t="s">
        <v>8910</v>
      </c>
      <c r="D5894" t="s">
        <v>8910</v>
      </c>
      <c r="E5894" t="s">
        <v>6163</v>
      </c>
    </row>
    <row r="5895" spans="1:5" x14ac:dyDescent="0.25">
      <c r="A5895">
        <v>58000230</v>
      </c>
      <c r="B5895" t="s">
        <v>8911</v>
      </c>
      <c r="C5895" t="s">
        <v>8912</v>
      </c>
      <c r="D5895" t="s">
        <v>8912</v>
      </c>
      <c r="E5895" t="s">
        <v>8911</v>
      </c>
    </row>
    <row r="5896" spans="1:5" x14ac:dyDescent="0.25">
      <c r="A5896">
        <v>58000231</v>
      </c>
      <c r="B5896" t="s">
        <v>8913</v>
      </c>
      <c r="C5896" t="s">
        <v>8914</v>
      </c>
      <c r="D5896" t="s">
        <v>8914</v>
      </c>
      <c r="E5896" t="s">
        <v>8913</v>
      </c>
    </row>
    <row r="5897" spans="1:5" x14ac:dyDescent="0.25">
      <c r="A5897">
        <v>58000235</v>
      </c>
      <c r="B5897" t="s">
        <v>8915</v>
      </c>
      <c r="C5897" t="s">
        <v>8916</v>
      </c>
      <c r="D5897" t="s">
        <v>8916</v>
      </c>
      <c r="E5897" t="s">
        <v>8915</v>
      </c>
    </row>
    <row r="5898" spans="1:5" x14ac:dyDescent="0.25">
      <c r="A5898">
        <v>58000237</v>
      </c>
      <c r="B5898" t="s">
        <v>8917</v>
      </c>
      <c r="C5898" t="s">
        <v>8918</v>
      </c>
      <c r="D5898" t="s">
        <v>8918</v>
      </c>
      <c r="E5898" t="s">
        <v>8917</v>
      </c>
    </row>
    <row r="5899" spans="1:5" x14ac:dyDescent="0.25">
      <c r="A5899">
        <v>58000244</v>
      </c>
      <c r="B5899" t="s">
        <v>6205</v>
      </c>
      <c r="C5899" t="s">
        <v>8919</v>
      </c>
      <c r="D5899" t="s">
        <v>8919</v>
      </c>
      <c r="E5899" t="s">
        <v>6205</v>
      </c>
    </row>
    <row r="5900" spans="1:5" x14ac:dyDescent="0.25">
      <c r="A5900">
        <v>58000254</v>
      </c>
      <c r="B5900" t="s">
        <v>8920</v>
      </c>
      <c r="C5900" t="s">
        <v>8921</v>
      </c>
      <c r="D5900" t="s">
        <v>8921</v>
      </c>
      <c r="E5900" t="s">
        <v>8920</v>
      </c>
    </row>
    <row r="5901" spans="1:5" x14ac:dyDescent="0.25">
      <c r="A5901">
        <v>58000255</v>
      </c>
      <c r="B5901" t="s">
        <v>8920</v>
      </c>
      <c r="C5901" t="s">
        <v>8921</v>
      </c>
      <c r="D5901" t="s">
        <v>8921</v>
      </c>
      <c r="E5901" t="s">
        <v>8920</v>
      </c>
    </row>
    <row r="5902" spans="1:5" x14ac:dyDescent="0.25">
      <c r="A5902">
        <v>58000259</v>
      </c>
      <c r="B5902" t="s">
        <v>8922</v>
      </c>
      <c r="C5902" t="s">
        <v>8923</v>
      </c>
      <c r="D5902" t="s">
        <v>8923</v>
      </c>
      <c r="E5902" t="s">
        <v>8922</v>
      </c>
    </row>
    <row r="5903" spans="1:5" x14ac:dyDescent="0.25">
      <c r="A5903">
        <v>58000260</v>
      </c>
      <c r="B5903" t="s">
        <v>8922</v>
      </c>
      <c r="C5903" t="s">
        <v>8923</v>
      </c>
      <c r="D5903" t="s">
        <v>8923</v>
      </c>
      <c r="E5903" t="s">
        <v>8922</v>
      </c>
    </row>
    <row r="5904" spans="1:5" x14ac:dyDescent="0.25">
      <c r="A5904">
        <v>58000264</v>
      </c>
      <c r="B5904" t="s">
        <v>8924</v>
      </c>
      <c r="C5904" t="s">
        <v>8925</v>
      </c>
      <c r="D5904" t="s">
        <v>8925</v>
      </c>
      <c r="E5904" t="s">
        <v>8924</v>
      </c>
    </row>
    <row r="5905" spans="1:5" x14ac:dyDescent="0.25">
      <c r="A5905">
        <v>58000265</v>
      </c>
      <c r="B5905" t="s">
        <v>8924</v>
      </c>
      <c r="C5905" t="s">
        <v>8925</v>
      </c>
      <c r="D5905" t="s">
        <v>8925</v>
      </c>
      <c r="E5905" t="s">
        <v>8924</v>
      </c>
    </row>
    <row r="5906" spans="1:5" x14ac:dyDescent="0.25">
      <c r="A5906">
        <v>58000283</v>
      </c>
      <c r="B5906" t="s">
        <v>8926</v>
      </c>
      <c r="C5906" t="s">
        <v>8927</v>
      </c>
      <c r="D5906" t="s">
        <v>8927</v>
      </c>
      <c r="E5906" t="s">
        <v>8926</v>
      </c>
    </row>
    <row r="5907" spans="1:5" x14ac:dyDescent="0.25">
      <c r="A5907">
        <v>58000287</v>
      </c>
      <c r="B5907" t="s">
        <v>8928</v>
      </c>
      <c r="C5907" t="s">
        <v>8929</v>
      </c>
      <c r="D5907" t="s">
        <v>8929</v>
      </c>
      <c r="E5907" t="s">
        <v>8928</v>
      </c>
    </row>
    <row r="5908" spans="1:5" x14ac:dyDescent="0.25">
      <c r="A5908">
        <v>58000297</v>
      </c>
      <c r="B5908" t="s">
        <v>8930</v>
      </c>
      <c r="C5908" t="s">
        <v>8931</v>
      </c>
      <c r="D5908" t="s">
        <v>8931</v>
      </c>
      <c r="E5908" t="s">
        <v>8930</v>
      </c>
    </row>
    <row r="5909" spans="1:5" x14ac:dyDescent="0.25">
      <c r="A5909">
        <v>58000299</v>
      </c>
      <c r="B5909" t="s">
        <v>8932</v>
      </c>
      <c r="C5909" t="s">
        <v>8931</v>
      </c>
      <c r="D5909" t="s">
        <v>8931</v>
      </c>
      <c r="E5909" t="s">
        <v>8932</v>
      </c>
    </row>
    <row r="5910" spans="1:5" x14ac:dyDescent="0.25">
      <c r="A5910">
        <v>58000300</v>
      </c>
      <c r="B5910" t="s">
        <v>8933</v>
      </c>
      <c r="C5910" t="s">
        <v>8934</v>
      </c>
      <c r="D5910" t="s">
        <v>8934</v>
      </c>
      <c r="E5910" t="s">
        <v>8933</v>
      </c>
    </row>
    <row r="5911" spans="1:5" x14ac:dyDescent="0.25">
      <c r="A5911">
        <v>58000321</v>
      </c>
      <c r="B5911" t="s">
        <v>8935</v>
      </c>
      <c r="C5911" t="s">
        <v>8936</v>
      </c>
      <c r="D5911" t="s">
        <v>8936</v>
      </c>
      <c r="E5911" t="s">
        <v>8935</v>
      </c>
    </row>
    <row r="5912" spans="1:5" x14ac:dyDescent="0.25">
      <c r="A5912">
        <v>58000324</v>
      </c>
      <c r="B5912" t="s">
        <v>8937</v>
      </c>
      <c r="C5912" t="s">
        <v>8938</v>
      </c>
      <c r="D5912" t="s">
        <v>8938</v>
      </c>
      <c r="E5912" t="s">
        <v>8937</v>
      </c>
    </row>
    <row r="5913" spans="1:5" x14ac:dyDescent="0.25">
      <c r="A5913">
        <v>58000328</v>
      </c>
      <c r="B5913" t="s">
        <v>8939</v>
      </c>
      <c r="C5913" t="s">
        <v>8940</v>
      </c>
      <c r="D5913" t="s">
        <v>8940</v>
      </c>
      <c r="E5913" t="s">
        <v>8939</v>
      </c>
    </row>
    <row r="5914" spans="1:5" x14ac:dyDescent="0.25">
      <c r="A5914">
        <v>58000337</v>
      </c>
      <c r="B5914" t="s">
        <v>8941</v>
      </c>
      <c r="C5914" t="s">
        <v>8942</v>
      </c>
      <c r="D5914" t="s">
        <v>8942</v>
      </c>
      <c r="E5914" t="s">
        <v>8941</v>
      </c>
    </row>
    <row r="5915" spans="1:5" x14ac:dyDescent="0.25">
      <c r="A5915">
        <v>58000338</v>
      </c>
      <c r="B5915" t="s">
        <v>8943</v>
      </c>
      <c r="C5915" t="s">
        <v>8944</v>
      </c>
      <c r="D5915" t="s">
        <v>8944</v>
      </c>
      <c r="E5915" t="s">
        <v>8943</v>
      </c>
    </row>
    <row r="5916" spans="1:5" x14ac:dyDescent="0.25">
      <c r="A5916">
        <v>58000339</v>
      </c>
      <c r="B5916" t="s">
        <v>8945</v>
      </c>
      <c r="C5916" t="s">
        <v>8946</v>
      </c>
      <c r="D5916" t="s">
        <v>8946</v>
      </c>
      <c r="E5916" t="s">
        <v>8945</v>
      </c>
    </row>
    <row r="5917" spans="1:5" x14ac:dyDescent="0.25">
      <c r="A5917">
        <v>58000341</v>
      </c>
      <c r="B5917" t="s">
        <v>8947</v>
      </c>
      <c r="C5917" t="s">
        <v>8948</v>
      </c>
      <c r="D5917" t="s">
        <v>8948</v>
      </c>
      <c r="E5917" t="s">
        <v>8947</v>
      </c>
    </row>
    <row r="5918" spans="1:5" x14ac:dyDescent="0.25">
      <c r="A5918">
        <v>58000345</v>
      </c>
      <c r="B5918" t="s">
        <v>8949</v>
      </c>
      <c r="C5918" t="s">
        <v>8950</v>
      </c>
      <c r="D5918" t="s">
        <v>8950</v>
      </c>
      <c r="E5918" t="s">
        <v>8949</v>
      </c>
    </row>
    <row r="5919" spans="1:5" x14ac:dyDescent="0.25">
      <c r="A5919">
        <v>58000346</v>
      </c>
      <c r="B5919" t="s">
        <v>8949</v>
      </c>
      <c r="C5919" t="s">
        <v>8950</v>
      </c>
      <c r="D5919" t="s">
        <v>8950</v>
      </c>
      <c r="E5919" t="s">
        <v>8949</v>
      </c>
    </row>
    <row r="5920" spans="1:5" x14ac:dyDescent="0.25">
      <c r="A5920">
        <v>58000355</v>
      </c>
      <c r="B5920" t="s">
        <v>8951</v>
      </c>
      <c r="C5920" t="s">
        <v>8952</v>
      </c>
      <c r="D5920" t="s">
        <v>8952</v>
      </c>
      <c r="E5920" t="s">
        <v>8951</v>
      </c>
    </row>
    <row r="5921" spans="1:5" x14ac:dyDescent="0.25">
      <c r="A5921">
        <v>58000357</v>
      </c>
      <c r="B5921" t="s">
        <v>8951</v>
      </c>
      <c r="C5921" t="s">
        <v>8952</v>
      </c>
      <c r="D5921" t="s">
        <v>8952</v>
      </c>
      <c r="E5921" t="s">
        <v>8951</v>
      </c>
    </row>
    <row r="5922" spans="1:5" x14ac:dyDescent="0.25">
      <c r="A5922">
        <v>58000358</v>
      </c>
      <c r="B5922" t="s">
        <v>8951</v>
      </c>
      <c r="C5922" t="s">
        <v>8952</v>
      </c>
      <c r="D5922" t="s">
        <v>8952</v>
      </c>
      <c r="E5922" t="s">
        <v>8951</v>
      </c>
    </row>
    <row r="5923" spans="1:5" x14ac:dyDescent="0.25">
      <c r="A5923">
        <v>58000368</v>
      </c>
      <c r="B5923" t="s">
        <v>8953</v>
      </c>
      <c r="C5923" t="s">
        <v>8954</v>
      </c>
      <c r="D5923" t="s">
        <v>8954</v>
      </c>
      <c r="E5923" t="s">
        <v>8953</v>
      </c>
    </row>
    <row r="5924" spans="1:5" x14ac:dyDescent="0.25">
      <c r="A5924">
        <v>58000369</v>
      </c>
      <c r="B5924" t="s">
        <v>8953</v>
      </c>
      <c r="C5924" t="s">
        <v>8954</v>
      </c>
      <c r="D5924" t="s">
        <v>8954</v>
      </c>
      <c r="E5924" t="s">
        <v>8953</v>
      </c>
    </row>
    <row r="5925" spans="1:5" x14ac:dyDescent="0.25">
      <c r="A5925">
        <v>58000373</v>
      </c>
      <c r="B5925" t="s">
        <v>5577</v>
      </c>
      <c r="C5925" t="s">
        <v>8419</v>
      </c>
      <c r="D5925" t="s">
        <v>8419</v>
      </c>
      <c r="E5925" t="s">
        <v>5577</v>
      </c>
    </row>
    <row r="5926" spans="1:5" x14ac:dyDescent="0.25">
      <c r="A5926">
        <v>58000380</v>
      </c>
      <c r="B5926" t="s">
        <v>8955</v>
      </c>
      <c r="C5926" t="s">
        <v>8956</v>
      </c>
      <c r="D5926" t="s">
        <v>8956</v>
      </c>
      <c r="E5926" t="s">
        <v>8955</v>
      </c>
    </row>
    <row r="5927" spans="1:5" x14ac:dyDescent="0.25">
      <c r="A5927">
        <v>58000382</v>
      </c>
      <c r="B5927" t="s">
        <v>8957</v>
      </c>
      <c r="C5927" t="s">
        <v>8958</v>
      </c>
      <c r="D5927" t="s">
        <v>8958</v>
      </c>
      <c r="E5927" t="s">
        <v>8957</v>
      </c>
    </row>
    <row r="5928" spans="1:5" x14ac:dyDescent="0.25">
      <c r="A5928">
        <v>58000389</v>
      </c>
      <c r="B5928" t="s">
        <v>8959</v>
      </c>
      <c r="C5928" t="s">
        <v>8960</v>
      </c>
      <c r="D5928" t="s">
        <v>8960</v>
      </c>
      <c r="E5928" t="s">
        <v>8959</v>
      </c>
    </row>
    <row r="5929" spans="1:5" x14ac:dyDescent="0.25">
      <c r="A5929">
        <v>58000390</v>
      </c>
      <c r="B5929" t="s">
        <v>8961</v>
      </c>
      <c r="C5929" t="s">
        <v>8962</v>
      </c>
      <c r="D5929" t="s">
        <v>8962</v>
      </c>
      <c r="E5929" t="s">
        <v>8961</v>
      </c>
    </row>
    <row r="5930" spans="1:5" x14ac:dyDescent="0.25">
      <c r="A5930">
        <v>58000393</v>
      </c>
      <c r="B5930" t="s">
        <v>8963</v>
      </c>
      <c r="C5930" t="s">
        <v>8964</v>
      </c>
      <c r="D5930" t="s">
        <v>8964</v>
      </c>
      <c r="E5930" t="s">
        <v>8963</v>
      </c>
    </row>
    <row r="5931" spans="1:5" x14ac:dyDescent="0.25">
      <c r="A5931">
        <v>58000396</v>
      </c>
      <c r="B5931" t="s">
        <v>8965</v>
      </c>
      <c r="C5931" t="s">
        <v>8966</v>
      </c>
      <c r="D5931" t="s">
        <v>8966</v>
      </c>
      <c r="E5931" t="s">
        <v>8965</v>
      </c>
    </row>
    <row r="5932" spans="1:5" x14ac:dyDescent="0.25">
      <c r="A5932">
        <v>58000397</v>
      </c>
      <c r="B5932" t="s">
        <v>8967</v>
      </c>
      <c r="C5932" t="s">
        <v>8968</v>
      </c>
      <c r="D5932" t="s">
        <v>8968</v>
      </c>
      <c r="E5932" t="s">
        <v>8967</v>
      </c>
    </row>
    <row r="5933" spans="1:5" x14ac:dyDescent="0.25">
      <c r="A5933">
        <v>58000399</v>
      </c>
      <c r="B5933" t="s">
        <v>8969</v>
      </c>
      <c r="C5933" t="s">
        <v>8970</v>
      </c>
      <c r="D5933" t="s">
        <v>8970</v>
      </c>
      <c r="E5933" t="s">
        <v>8969</v>
      </c>
    </row>
    <row r="5934" spans="1:5" x14ac:dyDescent="0.25">
      <c r="A5934">
        <v>58000400</v>
      </c>
      <c r="B5934" t="s">
        <v>8971</v>
      </c>
      <c r="C5934" t="s">
        <v>8972</v>
      </c>
      <c r="D5934" t="s">
        <v>8972</v>
      </c>
      <c r="E5934" t="s">
        <v>8971</v>
      </c>
    </row>
    <row r="5935" spans="1:5" x14ac:dyDescent="0.25">
      <c r="A5935">
        <v>58000401</v>
      </c>
      <c r="B5935" t="s">
        <v>8973</v>
      </c>
      <c r="C5935" t="s">
        <v>8974</v>
      </c>
      <c r="D5935" t="s">
        <v>8974</v>
      </c>
      <c r="E5935" t="s">
        <v>8973</v>
      </c>
    </row>
    <row r="5936" spans="1:5" x14ac:dyDescent="0.25">
      <c r="A5936">
        <v>58000403</v>
      </c>
      <c r="B5936" t="s">
        <v>8975</v>
      </c>
      <c r="C5936" t="s">
        <v>8976</v>
      </c>
      <c r="D5936" t="s">
        <v>8976</v>
      </c>
      <c r="E5936" t="s">
        <v>8975</v>
      </c>
    </row>
    <row r="5937" spans="1:5" x14ac:dyDescent="0.25">
      <c r="A5937">
        <v>58000405</v>
      </c>
      <c r="B5937" t="s">
        <v>8977</v>
      </c>
      <c r="C5937" t="s">
        <v>8978</v>
      </c>
      <c r="D5937" t="s">
        <v>8978</v>
      </c>
      <c r="E5937" t="s">
        <v>8977</v>
      </c>
    </row>
    <row r="5938" spans="1:5" x14ac:dyDescent="0.25">
      <c r="A5938">
        <v>58000406</v>
      </c>
      <c r="B5938" t="s">
        <v>6183</v>
      </c>
      <c r="C5938" t="s">
        <v>8767</v>
      </c>
      <c r="D5938" t="s">
        <v>8767</v>
      </c>
      <c r="E5938" t="s">
        <v>6183</v>
      </c>
    </row>
    <row r="5939" spans="1:5" x14ac:dyDescent="0.25">
      <c r="A5939">
        <v>58000407</v>
      </c>
      <c r="B5939" t="s">
        <v>8979</v>
      </c>
      <c r="C5939" t="s">
        <v>8980</v>
      </c>
      <c r="D5939" t="s">
        <v>8980</v>
      </c>
      <c r="E5939" t="s">
        <v>8979</v>
      </c>
    </row>
    <row r="5940" spans="1:5" x14ac:dyDescent="0.25">
      <c r="A5940">
        <v>58000410</v>
      </c>
      <c r="B5940" t="s">
        <v>8981</v>
      </c>
      <c r="C5940" t="s">
        <v>8982</v>
      </c>
      <c r="D5940" t="s">
        <v>8982</v>
      </c>
      <c r="E5940" t="s">
        <v>8981</v>
      </c>
    </row>
    <row r="5941" spans="1:5" x14ac:dyDescent="0.25">
      <c r="A5941">
        <v>58000411</v>
      </c>
      <c r="B5941" t="s">
        <v>8983</v>
      </c>
      <c r="C5941" t="s">
        <v>8984</v>
      </c>
      <c r="D5941" t="s">
        <v>8984</v>
      </c>
      <c r="E5941" t="s">
        <v>8983</v>
      </c>
    </row>
    <row r="5942" spans="1:5" x14ac:dyDescent="0.25">
      <c r="A5942">
        <v>58000413</v>
      </c>
      <c r="B5942" t="s">
        <v>8985</v>
      </c>
      <c r="C5942" t="s">
        <v>8986</v>
      </c>
      <c r="D5942" t="s">
        <v>8986</v>
      </c>
      <c r="E5942" t="s">
        <v>8985</v>
      </c>
    </row>
    <row r="5943" spans="1:5" x14ac:dyDescent="0.25">
      <c r="A5943">
        <v>58000414</v>
      </c>
      <c r="B5943" t="s">
        <v>8987</v>
      </c>
      <c r="C5943" t="s">
        <v>8986</v>
      </c>
      <c r="D5943" t="s">
        <v>8986</v>
      </c>
      <c r="E5943" t="s">
        <v>8987</v>
      </c>
    </row>
    <row r="5944" spans="1:5" x14ac:dyDescent="0.25">
      <c r="A5944">
        <v>58000447</v>
      </c>
      <c r="B5944" t="s">
        <v>6113</v>
      </c>
      <c r="C5944" t="s">
        <v>8795</v>
      </c>
      <c r="D5944" t="s">
        <v>8795</v>
      </c>
      <c r="E5944" t="s">
        <v>6113</v>
      </c>
    </row>
    <row r="5945" spans="1:5" x14ac:dyDescent="0.25">
      <c r="A5945">
        <v>58000448</v>
      </c>
      <c r="B5945" t="s">
        <v>8988</v>
      </c>
      <c r="C5945" t="s">
        <v>8805</v>
      </c>
      <c r="D5945" t="s">
        <v>8805</v>
      </c>
      <c r="E5945" t="s">
        <v>8988</v>
      </c>
    </row>
    <row r="5946" spans="1:5" x14ac:dyDescent="0.25">
      <c r="A5946">
        <v>58000449</v>
      </c>
      <c r="B5946" t="s">
        <v>8989</v>
      </c>
      <c r="C5946" t="s">
        <v>8816</v>
      </c>
      <c r="D5946" t="s">
        <v>8816</v>
      </c>
      <c r="E5946" t="s">
        <v>8989</v>
      </c>
    </row>
    <row r="5947" spans="1:5" x14ac:dyDescent="0.25">
      <c r="A5947">
        <v>58000450</v>
      </c>
      <c r="B5947" t="s">
        <v>6192</v>
      </c>
      <c r="C5947" t="s">
        <v>8990</v>
      </c>
      <c r="D5947" t="s">
        <v>8990</v>
      </c>
      <c r="E5947" t="s">
        <v>6192</v>
      </c>
    </row>
    <row r="5948" spans="1:5" x14ac:dyDescent="0.25">
      <c r="A5948">
        <v>58000451</v>
      </c>
      <c r="B5948" t="s">
        <v>6287</v>
      </c>
      <c r="C5948" t="s">
        <v>8991</v>
      </c>
      <c r="D5948" t="s">
        <v>8991</v>
      </c>
      <c r="E5948" t="s">
        <v>6287</v>
      </c>
    </row>
    <row r="5949" spans="1:5" x14ac:dyDescent="0.25">
      <c r="A5949">
        <v>58000452</v>
      </c>
      <c r="B5949" t="s">
        <v>6289</v>
      </c>
      <c r="C5949" t="s">
        <v>8992</v>
      </c>
      <c r="D5949" t="s">
        <v>8992</v>
      </c>
      <c r="E5949" t="s">
        <v>6289</v>
      </c>
    </row>
    <row r="5950" spans="1:5" x14ac:dyDescent="0.25">
      <c r="A5950">
        <v>58000453</v>
      </c>
      <c r="B5950" t="s">
        <v>8993</v>
      </c>
      <c r="C5950" t="s">
        <v>8994</v>
      </c>
      <c r="D5950" t="s">
        <v>8994</v>
      </c>
      <c r="E5950" t="s">
        <v>8993</v>
      </c>
    </row>
    <row r="5951" spans="1:5" x14ac:dyDescent="0.25">
      <c r="A5951">
        <v>58000455</v>
      </c>
      <c r="B5951" t="s">
        <v>8995</v>
      </c>
      <c r="C5951" t="s">
        <v>8996</v>
      </c>
      <c r="D5951" t="s">
        <v>8996</v>
      </c>
      <c r="E5951" t="s">
        <v>8995</v>
      </c>
    </row>
    <row r="5952" spans="1:5" x14ac:dyDescent="0.25">
      <c r="A5952">
        <v>58000456</v>
      </c>
      <c r="B5952" t="s">
        <v>8997</v>
      </c>
      <c r="C5952" t="s">
        <v>8998</v>
      </c>
      <c r="D5952" t="s">
        <v>8998</v>
      </c>
      <c r="E5952" t="s">
        <v>8997</v>
      </c>
    </row>
    <row r="5953" spans="1:5" x14ac:dyDescent="0.25">
      <c r="A5953">
        <v>58000457</v>
      </c>
      <c r="B5953" t="s">
        <v>8999</v>
      </c>
      <c r="C5953" t="s">
        <v>9000</v>
      </c>
      <c r="D5953" t="s">
        <v>9000</v>
      </c>
      <c r="E5953" t="s">
        <v>8999</v>
      </c>
    </row>
    <row r="5954" spans="1:5" x14ac:dyDescent="0.25">
      <c r="A5954">
        <v>58000458</v>
      </c>
      <c r="B5954" t="s">
        <v>9001</v>
      </c>
      <c r="C5954" t="s">
        <v>9002</v>
      </c>
      <c r="D5954" t="s">
        <v>9002</v>
      </c>
      <c r="E5954" t="s">
        <v>9001</v>
      </c>
    </row>
    <row r="5955" spans="1:5" x14ac:dyDescent="0.25">
      <c r="A5955">
        <v>58000459</v>
      </c>
      <c r="B5955" t="s">
        <v>8957</v>
      </c>
      <c r="C5955" t="s">
        <v>9003</v>
      </c>
      <c r="D5955" t="s">
        <v>9003</v>
      </c>
      <c r="E5955" t="s">
        <v>8957</v>
      </c>
    </row>
    <row r="5956" spans="1:5" x14ac:dyDescent="0.25">
      <c r="A5956">
        <v>58000460</v>
      </c>
      <c r="B5956" t="s">
        <v>8957</v>
      </c>
      <c r="C5956" t="s">
        <v>9003</v>
      </c>
      <c r="D5956" t="s">
        <v>9003</v>
      </c>
      <c r="E5956" t="s">
        <v>8957</v>
      </c>
    </row>
    <row r="5957" spans="1:5" x14ac:dyDescent="0.25">
      <c r="A5957">
        <v>58000461</v>
      </c>
      <c r="B5957" t="s">
        <v>8957</v>
      </c>
      <c r="C5957" t="s">
        <v>9003</v>
      </c>
      <c r="D5957" t="s">
        <v>9003</v>
      </c>
      <c r="E5957" t="s">
        <v>8957</v>
      </c>
    </row>
    <row r="5958" spans="1:5" x14ac:dyDescent="0.25">
      <c r="A5958">
        <v>58000462</v>
      </c>
      <c r="B5958" t="s">
        <v>8957</v>
      </c>
      <c r="C5958" t="s">
        <v>9003</v>
      </c>
      <c r="D5958" t="s">
        <v>9003</v>
      </c>
      <c r="E5958" t="s">
        <v>8957</v>
      </c>
    </row>
    <row r="5959" spans="1:5" x14ac:dyDescent="0.25">
      <c r="A5959">
        <v>58000463</v>
      </c>
      <c r="B5959" t="s">
        <v>9004</v>
      </c>
      <c r="C5959" t="s">
        <v>9005</v>
      </c>
      <c r="D5959" t="s">
        <v>9005</v>
      </c>
      <c r="E5959" t="s">
        <v>9004</v>
      </c>
    </row>
    <row r="5960" spans="1:5" x14ac:dyDescent="0.25">
      <c r="A5960">
        <v>58000465</v>
      </c>
      <c r="B5960" t="s">
        <v>9006</v>
      </c>
      <c r="C5960" t="s">
        <v>9007</v>
      </c>
      <c r="D5960" t="s">
        <v>9007</v>
      </c>
      <c r="E5960" t="s">
        <v>9006</v>
      </c>
    </row>
    <row r="5961" spans="1:5" x14ac:dyDescent="0.25">
      <c r="A5961">
        <v>58000466</v>
      </c>
      <c r="B5961" t="s">
        <v>9008</v>
      </c>
      <c r="C5961" t="s">
        <v>9009</v>
      </c>
      <c r="D5961" t="s">
        <v>9009</v>
      </c>
      <c r="E5961" t="s">
        <v>9008</v>
      </c>
    </row>
    <row r="5962" spans="1:5" x14ac:dyDescent="0.25">
      <c r="A5962">
        <v>58000467</v>
      </c>
      <c r="B5962" t="s">
        <v>6184</v>
      </c>
      <c r="C5962" t="s">
        <v>9010</v>
      </c>
      <c r="D5962" t="s">
        <v>9010</v>
      </c>
      <c r="E5962" t="s">
        <v>6184</v>
      </c>
    </row>
    <row r="5963" spans="1:5" x14ac:dyDescent="0.25">
      <c r="A5963">
        <v>58000468</v>
      </c>
      <c r="B5963" t="s">
        <v>6186</v>
      </c>
      <c r="C5963" t="s">
        <v>6187</v>
      </c>
      <c r="D5963" t="s">
        <v>6187</v>
      </c>
      <c r="E5963" t="s">
        <v>6186</v>
      </c>
    </row>
    <row r="5964" spans="1:5" x14ac:dyDescent="0.25">
      <c r="A5964">
        <v>58000469</v>
      </c>
      <c r="B5964" t="s">
        <v>9011</v>
      </c>
      <c r="C5964" t="s">
        <v>9012</v>
      </c>
      <c r="D5964" t="s">
        <v>9012</v>
      </c>
      <c r="E5964" t="s">
        <v>9011</v>
      </c>
    </row>
    <row r="5965" spans="1:5" x14ac:dyDescent="0.25">
      <c r="A5965">
        <v>58000470</v>
      </c>
      <c r="B5965" t="s">
        <v>9013</v>
      </c>
      <c r="C5965" t="s">
        <v>9014</v>
      </c>
      <c r="D5965" t="s">
        <v>9014</v>
      </c>
      <c r="E5965" t="s">
        <v>9013</v>
      </c>
    </row>
    <row r="5966" spans="1:5" x14ac:dyDescent="0.25">
      <c r="A5966">
        <v>58000471</v>
      </c>
      <c r="B5966" t="s">
        <v>6190</v>
      </c>
      <c r="C5966" t="s">
        <v>6190</v>
      </c>
      <c r="D5966" t="s">
        <v>6190</v>
      </c>
      <c r="E5966" t="s">
        <v>6190</v>
      </c>
    </row>
    <row r="5967" spans="1:5" x14ac:dyDescent="0.25">
      <c r="A5967">
        <v>58000474</v>
      </c>
      <c r="B5967" t="s">
        <v>6195</v>
      </c>
      <c r="C5967" t="s">
        <v>9015</v>
      </c>
      <c r="D5967" t="s">
        <v>9015</v>
      </c>
      <c r="E5967" t="s">
        <v>6195</v>
      </c>
    </row>
    <row r="5968" spans="1:5" x14ac:dyDescent="0.25">
      <c r="A5968">
        <v>58000475</v>
      </c>
      <c r="B5968" t="s">
        <v>6168</v>
      </c>
      <c r="C5968" t="s">
        <v>6168</v>
      </c>
      <c r="D5968" t="s">
        <v>6168</v>
      </c>
      <c r="E5968" t="s">
        <v>6168</v>
      </c>
    </row>
    <row r="5969" spans="1:5" x14ac:dyDescent="0.25">
      <c r="A5969">
        <v>58000476</v>
      </c>
      <c r="B5969" t="s">
        <v>9016</v>
      </c>
      <c r="C5969" t="s">
        <v>9016</v>
      </c>
      <c r="D5969" t="s">
        <v>9016</v>
      </c>
      <c r="E5969" t="s">
        <v>9016</v>
      </c>
    </row>
    <row r="5970" spans="1:5" x14ac:dyDescent="0.25">
      <c r="A5970">
        <v>58000477</v>
      </c>
      <c r="B5970" t="s">
        <v>9017</v>
      </c>
      <c r="C5970" t="s">
        <v>9018</v>
      </c>
      <c r="D5970" t="s">
        <v>9018</v>
      </c>
      <c r="E5970" t="s">
        <v>9017</v>
      </c>
    </row>
    <row r="5971" spans="1:5" x14ac:dyDescent="0.25">
      <c r="A5971">
        <v>58000485</v>
      </c>
      <c r="B5971" t="s">
        <v>9019</v>
      </c>
      <c r="C5971" t="s">
        <v>9019</v>
      </c>
      <c r="D5971" t="s">
        <v>9019</v>
      </c>
      <c r="E5971" t="s">
        <v>9019</v>
      </c>
    </row>
    <row r="5972" spans="1:5" x14ac:dyDescent="0.25">
      <c r="A5972">
        <v>58000486</v>
      </c>
      <c r="B5972" t="s">
        <v>1158</v>
      </c>
      <c r="C5972" t="s">
        <v>9020</v>
      </c>
      <c r="D5972" t="s">
        <v>9020</v>
      </c>
      <c r="E5972" t="s">
        <v>1158</v>
      </c>
    </row>
    <row r="5973" spans="1:5" x14ac:dyDescent="0.25">
      <c r="A5973">
        <v>58000487</v>
      </c>
      <c r="B5973" t="s">
        <v>6354</v>
      </c>
      <c r="C5973" t="s">
        <v>9021</v>
      </c>
      <c r="D5973" t="s">
        <v>9021</v>
      </c>
      <c r="E5973" t="s">
        <v>6354</v>
      </c>
    </row>
    <row r="5974" spans="1:5" x14ac:dyDescent="0.25">
      <c r="A5974">
        <v>58000488</v>
      </c>
      <c r="B5974" t="s">
        <v>9022</v>
      </c>
      <c r="C5974" t="s">
        <v>9023</v>
      </c>
      <c r="D5974" t="s">
        <v>9023</v>
      </c>
      <c r="E5974" t="s">
        <v>9022</v>
      </c>
    </row>
    <row r="5975" spans="1:5" x14ac:dyDescent="0.25">
      <c r="A5975">
        <v>58000489</v>
      </c>
      <c r="B5975" t="s">
        <v>9022</v>
      </c>
      <c r="C5975" t="s">
        <v>9023</v>
      </c>
      <c r="D5975" t="s">
        <v>9023</v>
      </c>
      <c r="E5975" t="s">
        <v>9022</v>
      </c>
    </row>
    <row r="5976" spans="1:5" x14ac:dyDescent="0.25">
      <c r="A5976">
        <v>58000490</v>
      </c>
      <c r="B5976" t="s">
        <v>9024</v>
      </c>
      <c r="C5976" t="s">
        <v>9025</v>
      </c>
      <c r="D5976" t="s">
        <v>9025</v>
      </c>
      <c r="E5976" t="s">
        <v>9024</v>
      </c>
    </row>
    <row r="5977" spans="1:5" x14ac:dyDescent="0.25">
      <c r="A5977">
        <v>58000491</v>
      </c>
      <c r="B5977" t="s">
        <v>9024</v>
      </c>
      <c r="C5977" t="s">
        <v>9025</v>
      </c>
      <c r="D5977" t="s">
        <v>9025</v>
      </c>
      <c r="E5977" t="s">
        <v>9024</v>
      </c>
    </row>
    <row r="5978" spans="1:5" x14ac:dyDescent="0.25">
      <c r="A5978">
        <v>58000492</v>
      </c>
      <c r="B5978" t="s">
        <v>9026</v>
      </c>
      <c r="C5978" t="s">
        <v>9027</v>
      </c>
      <c r="D5978" t="s">
        <v>9027</v>
      </c>
      <c r="E5978" t="s">
        <v>9026</v>
      </c>
    </row>
    <row r="5979" spans="1:5" x14ac:dyDescent="0.25">
      <c r="A5979">
        <v>58000493</v>
      </c>
      <c r="B5979" t="s">
        <v>9026</v>
      </c>
      <c r="C5979" t="s">
        <v>9027</v>
      </c>
      <c r="D5979" t="s">
        <v>9027</v>
      </c>
      <c r="E5979" t="s">
        <v>9026</v>
      </c>
    </row>
    <row r="5980" spans="1:5" x14ac:dyDescent="0.25">
      <c r="A5980">
        <v>58000494</v>
      </c>
      <c r="B5980" t="s">
        <v>9028</v>
      </c>
      <c r="C5980" t="s">
        <v>9029</v>
      </c>
      <c r="D5980" t="s">
        <v>9029</v>
      </c>
      <c r="E5980" t="s">
        <v>9028</v>
      </c>
    </row>
    <row r="5981" spans="1:5" x14ac:dyDescent="0.25">
      <c r="A5981">
        <v>58000495</v>
      </c>
      <c r="B5981" t="s">
        <v>9028</v>
      </c>
      <c r="C5981" t="s">
        <v>9029</v>
      </c>
      <c r="D5981" t="s">
        <v>9029</v>
      </c>
      <c r="E5981" t="s">
        <v>9028</v>
      </c>
    </row>
    <row r="5982" spans="1:5" x14ac:dyDescent="0.25">
      <c r="A5982">
        <v>58000496</v>
      </c>
      <c r="B5982" t="s">
        <v>9030</v>
      </c>
      <c r="C5982" t="s">
        <v>9031</v>
      </c>
      <c r="D5982" t="s">
        <v>9031</v>
      </c>
      <c r="E5982" t="s">
        <v>9030</v>
      </c>
    </row>
    <row r="5983" spans="1:5" x14ac:dyDescent="0.25">
      <c r="A5983">
        <v>58000497</v>
      </c>
      <c r="B5983" t="s">
        <v>9030</v>
      </c>
      <c r="C5983" t="s">
        <v>9031</v>
      </c>
      <c r="D5983" t="s">
        <v>9031</v>
      </c>
      <c r="E5983" t="s">
        <v>9030</v>
      </c>
    </row>
    <row r="5984" spans="1:5" x14ac:dyDescent="0.25">
      <c r="A5984">
        <v>58000498</v>
      </c>
      <c r="B5984" t="s">
        <v>9032</v>
      </c>
      <c r="C5984" t="s">
        <v>9033</v>
      </c>
      <c r="D5984" t="s">
        <v>9033</v>
      </c>
      <c r="E5984" t="s">
        <v>9032</v>
      </c>
    </row>
    <row r="5985" spans="1:5" x14ac:dyDescent="0.25">
      <c r="A5985">
        <v>58000499</v>
      </c>
      <c r="B5985" t="s">
        <v>6309</v>
      </c>
      <c r="C5985" t="s">
        <v>9034</v>
      </c>
      <c r="D5985" t="s">
        <v>9034</v>
      </c>
      <c r="E5985" t="s">
        <v>6309</v>
      </c>
    </row>
    <row r="5986" spans="1:5" x14ac:dyDescent="0.25">
      <c r="A5986">
        <v>58000501</v>
      </c>
      <c r="B5986" t="s">
        <v>9035</v>
      </c>
      <c r="C5986" t="s">
        <v>9036</v>
      </c>
      <c r="D5986" t="s">
        <v>9036</v>
      </c>
      <c r="E5986" t="s">
        <v>9035</v>
      </c>
    </row>
    <row r="5987" spans="1:5" x14ac:dyDescent="0.25">
      <c r="A5987">
        <v>58000502</v>
      </c>
      <c r="B5987" t="s">
        <v>9037</v>
      </c>
      <c r="C5987" t="s">
        <v>9038</v>
      </c>
      <c r="D5987" t="s">
        <v>9038</v>
      </c>
      <c r="E5987" t="s">
        <v>9037</v>
      </c>
    </row>
    <row r="5988" spans="1:5" x14ac:dyDescent="0.25">
      <c r="A5988">
        <v>58000503</v>
      </c>
      <c r="B5988" t="s">
        <v>9039</v>
      </c>
      <c r="C5988" t="s">
        <v>9040</v>
      </c>
      <c r="D5988" t="s">
        <v>9040</v>
      </c>
      <c r="E5988" t="s">
        <v>9039</v>
      </c>
    </row>
    <row r="5989" spans="1:5" x14ac:dyDescent="0.25">
      <c r="A5989">
        <v>58000504</v>
      </c>
      <c r="B5989" t="s">
        <v>9041</v>
      </c>
      <c r="C5989" t="s">
        <v>9042</v>
      </c>
      <c r="D5989" t="s">
        <v>9042</v>
      </c>
      <c r="E5989" t="s">
        <v>9041</v>
      </c>
    </row>
    <row r="5990" spans="1:5" x14ac:dyDescent="0.25">
      <c r="A5990">
        <v>58000505</v>
      </c>
      <c r="B5990" t="s">
        <v>9043</v>
      </c>
      <c r="C5990" t="s">
        <v>9044</v>
      </c>
      <c r="D5990" t="s">
        <v>9044</v>
      </c>
      <c r="E5990" t="s">
        <v>9043</v>
      </c>
    </row>
    <row r="5991" spans="1:5" x14ac:dyDescent="0.25">
      <c r="A5991">
        <v>58000506</v>
      </c>
      <c r="B5991" t="s">
        <v>9045</v>
      </c>
      <c r="C5991" t="s">
        <v>9046</v>
      </c>
      <c r="D5991" t="s">
        <v>9046</v>
      </c>
      <c r="E5991" t="s">
        <v>9045</v>
      </c>
    </row>
    <row r="5992" spans="1:5" x14ac:dyDescent="0.25">
      <c r="A5992">
        <v>58000507</v>
      </c>
      <c r="B5992" t="s">
        <v>9047</v>
      </c>
      <c r="C5992" t="s">
        <v>9048</v>
      </c>
      <c r="D5992" t="s">
        <v>9048</v>
      </c>
      <c r="E5992" t="s">
        <v>9047</v>
      </c>
    </row>
    <row r="5993" spans="1:5" x14ac:dyDescent="0.25">
      <c r="A5993">
        <v>58000509</v>
      </c>
      <c r="B5993" t="s">
        <v>9049</v>
      </c>
      <c r="C5993" t="s">
        <v>9050</v>
      </c>
      <c r="D5993" t="s">
        <v>9050</v>
      </c>
      <c r="E5993" t="s">
        <v>9049</v>
      </c>
    </row>
    <row r="5994" spans="1:5" x14ac:dyDescent="0.25">
      <c r="A5994">
        <v>58000510</v>
      </c>
      <c r="B5994" t="s">
        <v>9051</v>
      </c>
      <c r="C5994" t="s">
        <v>9052</v>
      </c>
      <c r="D5994" t="s">
        <v>9052</v>
      </c>
      <c r="E5994" t="s">
        <v>9051</v>
      </c>
    </row>
    <row r="5995" spans="1:5" x14ac:dyDescent="0.25">
      <c r="A5995">
        <v>58000511</v>
      </c>
      <c r="B5995" t="s">
        <v>9053</v>
      </c>
      <c r="C5995" t="s">
        <v>9054</v>
      </c>
      <c r="D5995" t="s">
        <v>9054</v>
      </c>
      <c r="E5995" t="s">
        <v>9053</v>
      </c>
    </row>
    <row r="5996" spans="1:5" x14ac:dyDescent="0.25">
      <c r="A5996">
        <v>58000513</v>
      </c>
      <c r="B5996" t="s">
        <v>9055</v>
      </c>
      <c r="C5996" t="s">
        <v>9056</v>
      </c>
      <c r="D5996" t="s">
        <v>9056</v>
      </c>
      <c r="E5996" t="s">
        <v>9055</v>
      </c>
    </row>
    <row r="5997" spans="1:5" x14ac:dyDescent="0.25">
      <c r="A5997">
        <v>58000514</v>
      </c>
      <c r="B5997" t="s">
        <v>9057</v>
      </c>
      <c r="C5997" t="s">
        <v>9058</v>
      </c>
      <c r="D5997" t="s">
        <v>9058</v>
      </c>
      <c r="E5997" t="s">
        <v>9057</v>
      </c>
    </row>
    <row r="5998" spans="1:5" x14ac:dyDescent="0.25">
      <c r="A5998">
        <v>58000516</v>
      </c>
      <c r="B5998" t="s">
        <v>9059</v>
      </c>
      <c r="C5998" t="s">
        <v>9060</v>
      </c>
      <c r="D5998" t="s">
        <v>9060</v>
      </c>
      <c r="E5998" t="s">
        <v>9059</v>
      </c>
    </row>
    <row r="5999" spans="1:5" x14ac:dyDescent="0.25">
      <c r="A5999">
        <v>58000517</v>
      </c>
      <c r="B5999" t="s">
        <v>9061</v>
      </c>
      <c r="C5999" t="s">
        <v>9062</v>
      </c>
      <c r="D5999" t="s">
        <v>9062</v>
      </c>
      <c r="E5999" t="s">
        <v>9061</v>
      </c>
    </row>
    <row r="6000" spans="1:5" x14ac:dyDescent="0.25">
      <c r="A6000">
        <v>58000518</v>
      </c>
      <c r="B6000" t="s">
        <v>9063</v>
      </c>
      <c r="C6000" t="s">
        <v>9064</v>
      </c>
      <c r="D6000" t="s">
        <v>9064</v>
      </c>
      <c r="E6000" t="s">
        <v>9063</v>
      </c>
    </row>
    <row r="6001" spans="1:5" x14ac:dyDescent="0.25">
      <c r="A6001">
        <v>58000519</v>
      </c>
      <c r="B6001" t="s">
        <v>9065</v>
      </c>
      <c r="C6001" t="s">
        <v>9066</v>
      </c>
      <c r="D6001" t="s">
        <v>9066</v>
      </c>
      <c r="E6001" t="s">
        <v>9065</v>
      </c>
    </row>
    <row r="6002" spans="1:5" x14ac:dyDescent="0.25">
      <c r="A6002">
        <v>58000520</v>
      </c>
      <c r="B6002" t="s">
        <v>9067</v>
      </c>
      <c r="C6002" t="s">
        <v>9068</v>
      </c>
      <c r="D6002" t="s">
        <v>9068</v>
      </c>
      <c r="E6002" t="s">
        <v>9067</v>
      </c>
    </row>
    <row r="6003" spans="1:5" x14ac:dyDescent="0.25">
      <c r="A6003">
        <v>58000521</v>
      </c>
      <c r="B6003" t="s">
        <v>9069</v>
      </c>
      <c r="C6003" t="s">
        <v>9070</v>
      </c>
      <c r="D6003" t="s">
        <v>9070</v>
      </c>
      <c r="E6003" t="s">
        <v>9069</v>
      </c>
    </row>
    <row r="6004" spans="1:5" x14ac:dyDescent="0.25">
      <c r="A6004">
        <v>58000523</v>
      </c>
      <c r="B6004" t="s">
        <v>9071</v>
      </c>
      <c r="C6004" t="s">
        <v>9072</v>
      </c>
      <c r="D6004" t="s">
        <v>9072</v>
      </c>
      <c r="E6004" t="s">
        <v>9071</v>
      </c>
    </row>
    <row r="6005" spans="1:5" x14ac:dyDescent="0.25">
      <c r="A6005">
        <v>58000524</v>
      </c>
      <c r="B6005" t="s">
        <v>9073</v>
      </c>
      <c r="C6005" t="s">
        <v>9074</v>
      </c>
      <c r="D6005" t="s">
        <v>9074</v>
      </c>
      <c r="E6005" t="s">
        <v>9073</v>
      </c>
    </row>
    <row r="6006" spans="1:5" x14ac:dyDescent="0.25">
      <c r="A6006">
        <v>58000525</v>
      </c>
      <c r="B6006" t="s">
        <v>9075</v>
      </c>
      <c r="C6006" t="s">
        <v>9076</v>
      </c>
      <c r="D6006" t="s">
        <v>9076</v>
      </c>
      <c r="E6006" t="s">
        <v>9075</v>
      </c>
    </row>
    <row r="6007" spans="1:5" x14ac:dyDescent="0.25">
      <c r="A6007">
        <v>58000526</v>
      </c>
      <c r="B6007" t="s">
        <v>9077</v>
      </c>
      <c r="C6007" t="s">
        <v>9078</v>
      </c>
      <c r="D6007" t="s">
        <v>9078</v>
      </c>
      <c r="E6007" t="s">
        <v>9077</v>
      </c>
    </row>
    <row r="6008" spans="1:5" x14ac:dyDescent="0.25">
      <c r="A6008">
        <v>58000527</v>
      </c>
      <c r="B6008" t="s">
        <v>7053</v>
      </c>
      <c r="C6008" t="s">
        <v>9079</v>
      </c>
      <c r="D6008" t="s">
        <v>9079</v>
      </c>
      <c r="E6008" t="s">
        <v>7053</v>
      </c>
    </row>
    <row r="6009" spans="1:5" x14ac:dyDescent="0.25">
      <c r="A6009">
        <v>58000528</v>
      </c>
      <c r="B6009" t="s">
        <v>9080</v>
      </c>
      <c r="C6009" t="s">
        <v>9081</v>
      </c>
      <c r="D6009" t="s">
        <v>9081</v>
      </c>
      <c r="E6009" t="s">
        <v>9080</v>
      </c>
    </row>
    <row r="6010" spans="1:5" x14ac:dyDescent="0.25">
      <c r="A6010">
        <v>58000529</v>
      </c>
      <c r="B6010" t="s">
        <v>9082</v>
      </c>
      <c r="C6010" t="s">
        <v>9083</v>
      </c>
      <c r="D6010" t="s">
        <v>9083</v>
      </c>
      <c r="E6010" t="s">
        <v>9082</v>
      </c>
    </row>
    <row r="6011" spans="1:5" x14ac:dyDescent="0.25">
      <c r="A6011">
        <v>58000530</v>
      </c>
      <c r="B6011" t="s">
        <v>9084</v>
      </c>
      <c r="C6011" t="s">
        <v>9085</v>
      </c>
      <c r="D6011" t="s">
        <v>9085</v>
      </c>
      <c r="E6011" t="s">
        <v>9084</v>
      </c>
    </row>
    <row r="6012" spans="1:5" x14ac:dyDescent="0.25">
      <c r="A6012">
        <v>58000531</v>
      </c>
      <c r="B6012" t="s">
        <v>9086</v>
      </c>
      <c r="C6012" t="s">
        <v>7840</v>
      </c>
      <c r="D6012" t="s">
        <v>7840</v>
      </c>
      <c r="E6012" t="s">
        <v>9086</v>
      </c>
    </row>
    <row r="6013" spans="1:5" x14ac:dyDescent="0.25">
      <c r="A6013">
        <v>58000532</v>
      </c>
      <c r="B6013" t="s">
        <v>9087</v>
      </c>
      <c r="C6013" t="s">
        <v>7840</v>
      </c>
      <c r="D6013" t="s">
        <v>7840</v>
      </c>
      <c r="E6013" t="s">
        <v>9087</v>
      </c>
    </row>
    <row r="6014" spans="1:5" x14ac:dyDescent="0.25">
      <c r="A6014">
        <v>58000533</v>
      </c>
      <c r="B6014" t="s">
        <v>9088</v>
      </c>
      <c r="C6014" t="s">
        <v>9089</v>
      </c>
      <c r="D6014" t="s">
        <v>9089</v>
      </c>
      <c r="E6014" t="s">
        <v>9088</v>
      </c>
    </row>
    <row r="6015" spans="1:5" x14ac:dyDescent="0.25">
      <c r="A6015">
        <v>58000534</v>
      </c>
      <c r="B6015" t="s">
        <v>9090</v>
      </c>
      <c r="C6015" t="s">
        <v>9085</v>
      </c>
      <c r="D6015" t="s">
        <v>9085</v>
      </c>
      <c r="E6015" t="s">
        <v>9090</v>
      </c>
    </row>
    <row r="6016" spans="1:5" x14ac:dyDescent="0.25">
      <c r="A6016">
        <v>58000535</v>
      </c>
      <c r="B6016" t="s">
        <v>9091</v>
      </c>
      <c r="C6016" t="s">
        <v>8980</v>
      </c>
      <c r="D6016" t="s">
        <v>8980</v>
      </c>
      <c r="E6016" t="s">
        <v>9091</v>
      </c>
    </row>
    <row r="6017" spans="1:5" x14ac:dyDescent="0.25">
      <c r="A6017">
        <v>58000536</v>
      </c>
      <c r="B6017" t="s">
        <v>9092</v>
      </c>
      <c r="C6017" t="s">
        <v>8982</v>
      </c>
      <c r="D6017" t="s">
        <v>8982</v>
      </c>
      <c r="E6017" t="s">
        <v>9092</v>
      </c>
    </row>
    <row r="6018" spans="1:5" x14ac:dyDescent="0.25">
      <c r="A6018">
        <v>58000537</v>
      </c>
      <c r="B6018" t="s">
        <v>8967</v>
      </c>
      <c r="C6018" t="s">
        <v>9093</v>
      </c>
      <c r="D6018" t="s">
        <v>9093</v>
      </c>
      <c r="E6018" t="s">
        <v>8967</v>
      </c>
    </row>
    <row r="6019" spans="1:5" x14ac:dyDescent="0.25">
      <c r="A6019">
        <v>58000538</v>
      </c>
      <c r="B6019" t="s">
        <v>8967</v>
      </c>
      <c r="C6019" t="s">
        <v>8968</v>
      </c>
      <c r="D6019" t="s">
        <v>8968</v>
      </c>
      <c r="E6019" t="s">
        <v>8967</v>
      </c>
    </row>
    <row r="6020" spans="1:5" x14ac:dyDescent="0.25">
      <c r="A6020">
        <v>58000539</v>
      </c>
      <c r="B6020" t="s">
        <v>9094</v>
      </c>
      <c r="C6020" t="s">
        <v>9095</v>
      </c>
      <c r="D6020" t="s">
        <v>9095</v>
      </c>
      <c r="E6020" t="s">
        <v>9094</v>
      </c>
    </row>
    <row r="6021" spans="1:5" x14ac:dyDescent="0.25">
      <c r="A6021">
        <v>58000540</v>
      </c>
      <c r="B6021" t="s">
        <v>6289</v>
      </c>
      <c r="C6021" t="s">
        <v>8992</v>
      </c>
      <c r="D6021" t="s">
        <v>8992</v>
      </c>
      <c r="E6021" t="s">
        <v>6289</v>
      </c>
    </row>
    <row r="6022" spans="1:5" x14ac:dyDescent="0.25">
      <c r="A6022">
        <v>58000541</v>
      </c>
      <c r="B6022" t="s">
        <v>6287</v>
      </c>
      <c r="C6022" t="s">
        <v>8991</v>
      </c>
      <c r="D6022" t="s">
        <v>8991</v>
      </c>
      <c r="E6022" t="s">
        <v>6287</v>
      </c>
    </row>
    <row r="6023" spans="1:5" x14ac:dyDescent="0.25">
      <c r="A6023">
        <v>58000542</v>
      </c>
      <c r="B6023" t="s">
        <v>8951</v>
      </c>
      <c r="C6023" t="s">
        <v>9096</v>
      </c>
      <c r="D6023" t="s">
        <v>9096</v>
      </c>
      <c r="E6023" t="s">
        <v>8951</v>
      </c>
    </row>
    <row r="6024" spans="1:5" x14ac:dyDescent="0.25">
      <c r="A6024">
        <v>58000543</v>
      </c>
      <c r="B6024" t="s">
        <v>8951</v>
      </c>
      <c r="C6024" t="s">
        <v>8952</v>
      </c>
      <c r="D6024" t="s">
        <v>8952</v>
      </c>
      <c r="E6024" t="s">
        <v>8951</v>
      </c>
    </row>
    <row r="6025" spans="1:5" x14ac:dyDescent="0.25">
      <c r="A6025">
        <v>58000544</v>
      </c>
      <c r="B6025" t="s">
        <v>8951</v>
      </c>
      <c r="C6025" t="s">
        <v>9097</v>
      </c>
      <c r="D6025" t="s">
        <v>9097</v>
      </c>
      <c r="E6025" t="s">
        <v>8951</v>
      </c>
    </row>
    <row r="6026" spans="1:5" x14ac:dyDescent="0.25">
      <c r="A6026">
        <v>58000545</v>
      </c>
      <c r="B6026" t="s">
        <v>8951</v>
      </c>
      <c r="C6026" t="s">
        <v>8952</v>
      </c>
      <c r="D6026" t="s">
        <v>8952</v>
      </c>
      <c r="E6026" t="s">
        <v>8951</v>
      </c>
    </row>
    <row r="6027" spans="1:5" x14ac:dyDescent="0.25">
      <c r="A6027">
        <v>58000546</v>
      </c>
      <c r="B6027" t="s">
        <v>8951</v>
      </c>
      <c r="C6027" t="s">
        <v>8952</v>
      </c>
      <c r="D6027" t="s">
        <v>8952</v>
      </c>
      <c r="E6027" t="s">
        <v>8951</v>
      </c>
    </row>
    <row r="6028" spans="1:5" x14ac:dyDescent="0.25">
      <c r="A6028">
        <v>58000547</v>
      </c>
      <c r="B6028" t="s">
        <v>8951</v>
      </c>
      <c r="C6028" t="s">
        <v>8952</v>
      </c>
      <c r="D6028" t="s">
        <v>8952</v>
      </c>
      <c r="E6028" t="s">
        <v>8951</v>
      </c>
    </row>
    <row r="6029" spans="1:5" x14ac:dyDescent="0.25">
      <c r="A6029">
        <v>58000548</v>
      </c>
      <c r="B6029" t="s">
        <v>8947</v>
      </c>
      <c r="C6029" t="s">
        <v>8948</v>
      </c>
      <c r="D6029" t="s">
        <v>8948</v>
      </c>
      <c r="E6029" t="s">
        <v>8947</v>
      </c>
    </row>
    <row r="6030" spans="1:5" x14ac:dyDescent="0.25">
      <c r="A6030">
        <v>58000550</v>
      </c>
      <c r="B6030" t="s">
        <v>9098</v>
      </c>
      <c r="C6030" t="s">
        <v>9099</v>
      </c>
      <c r="D6030" t="s">
        <v>9099</v>
      </c>
      <c r="E6030" t="s">
        <v>9098</v>
      </c>
    </row>
    <row r="6031" spans="1:5" x14ac:dyDescent="0.25">
      <c r="A6031">
        <v>58000552</v>
      </c>
      <c r="B6031" t="s">
        <v>9100</v>
      </c>
      <c r="C6031" t="s">
        <v>9101</v>
      </c>
      <c r="D6031" t="s">
        <v>9101</v>
      </c>
      <c r="E6031" t="s">
        <v>9100</v>
      </c>
    </row>
    <row r="6032" spans="1:5" x14ac:dyDescent="0.25">
      <c r="A6032">
        <v>58000553</v>
      </c>
      <c r="B6032" t="s">
        <v>9102</v>
      </c>
      <c r="C6032" t="s">
        <v>9103</v>
      </c>
      <c r="D6032" t="s">
        <v>9103</v>
      </c>
      <c r="E6032" t="s">
        <v>9102</v>
      </c>
    </row>
    <row r="6033" spans="1:5" x14ac:dyDescent="0.25">
      <c r="A6033">
        <v>58000554</v>
      </c>
      <c r="B6033" t="s">
        <v>6310</v>
      </c>
      <c r="C6033" t="s">
        <v>9104</v>
      </c>
      <c r="D6033" t="s">
        <v>9104</v>
      </c>
      <c r="E6033" t="s">
        <v>6310</v>
      </c>
    </row>
    <row r="6034" spans="1:5" x14ac:dyDescent="0.25">
      <c r="A6034">
        <v>58000555</v>
      </c>
      <c r="B6034" t="s">
        <v>6311</v>
      </c>
      <c r="C6034" t="s">
        <v>9105</v>
      </c>
      <c r="D6034" t="s">
        <v>9105</v>
      </c>
      <c r="E6034" t="s">
        <v>6311</v>
      </c>
    </row>
    <row r="6035" spans="1:5" x14ac:dyDescent="0.25">
      <c r="A6035">
        <v>58000556</v>
      </c>
      <c r="B6035" t="s">
        <v>9106</v>
      </c>
      <c r="C6035" t="s">
        <v>9107</v>
      </c>
      <c r="D6035" t="s">
        <v>9107</v>
      </c>
      <c r="E6035" t="s">
        <v>9106</v>
      </c>
    </row>
    <row r="6036" spans="1:5" x14ac:dyDescent="0.25">
      <c r="A6036">
        <v>58000557</v>
      </c>
      <c r="B6036" t="s">
        <v>9108</v>
      </c>
      <c r="C6036" t="s">
        <v>9109</v>
      </c>
      <c r="D6036" t="s">
        <v>9109</v>
      </c>
      <c r="E6036" t="s">
        <v>9108</v>
      </c>
    </row>
    <row r="6037" spans="1:5" x14ac:dyDescent="0.25">
      <c r="A6037">
        <v>58000558</v>
      </c>
      <c r="B6037" t="s">
        <v>9110</v>
      </c>
      <c r="C6037" t="s">
        <v>9111</v>
      </c>
      <c r="D6037" t="s">
        <v>9111</v>
      </c>
      <c r="E6037" t="s">
        <v>9110</v>
      </c>
    </row>
    <row r="6038" spans="1:5" x14ac:dyDescent="0.25">
      <c r="A6038">
        <v>58000559</v>
      </c>
      <c r="B6038" t="s">
        <v>9112</v>
      </c>
      <c r="C6038" t="s">
        <v>9113</v>
      </c>
      <c r="D6038" t="s">
        <v>9113</v>
      </c>
      <c r="E6038" t="s">
        <v>9112</v>
      </c>
    </row>
    <row r="6039" spans="1:5" x14ac:dyDescent="0.25">
      <c r="A6039">
        <v>58000560</v>
      </c>
      <c r="B6039" t="s">
        <v>9114</v>
      </c>
      <c r="C6039" t="s">
        <v>9115</v>
      </c>
      <c r="D6039" t="s">
        <v>9115</v>
      </c>
      <c r="E6039" t="s">
        <v>9114</v>
      </c>
    </row>
    <row r="6040" spans="1:5" x14ac:dyDescent="0.25">
      <c r="A6040">
        <v>58000561</v>
      </c>
      <c r="B6040" t="s">
        <v>6269</v>
      </c>
      <c r="C6040" t="s">
        <v>9116</v>
      </c>
      <c r="D6040" t="s">
        <v>9116</v>
      </c>
      <c r="E6040" t="s">
        <v>6269</v>
      </c>
    </row>
    <row r="6041" spans="1:5" x14ac:dyDescent="0.25">
      <c r="A6041">
        <v>58000562</v>
      </c>
      <c r="B6041" t="s">
        <v>9117</v>
      </c>
      <c r="C6041" t="s">
        <v>9118</v>
      </c>
      <c r="D6041" t="s">
        <v>9118</v>
      </c>
      <c r="E6041" t="s">
        <v>9117</v>
      </c>
    </row>
    <row r="6042" spans="1:5" x14ac:dyDescent="0.25">
      <c r="A6042">
        <v>58000563</v>
      </c>
      <c r="B6042" t="s">
        <v>9119</v>
      </c>
      <c r="C6042" t="s">
        <v>9119</v>
      </c>
      <c r="D6042" t="s">
        <v>9119</v>
      </c>
      <c r="E6042" t="s">
        <v>9119</v>
      </c>
    </row>
    <row r="6043" spans="1:5" x14ac:dyDescent="0.25">
      <c r="A6043">
        <v>58000564</v>
      </c>
      <c r="B6043" t="s">
        <v>9120</v>
      </c>
      <c r="C6043" t="s">
        <v>9120</v>
      </c>
      <c r="D6043" t="s">
        <v>9120</v>
      </c>
      <c r="E6043" t="s">
        <v>9120</v>
      </c>
    </row>
    <row r="6044" spans="1:5" x14ac:dyDescent="0.25">
      <c r="A6044">
        <v>58000565</v>
      </c>
      <c r="B6044" t="s">
        <v>6147</v>
      </c>
      <c r="C6044" t="s">
        <v>6147</v>
      </c>
      <c r="D6044" t="s">
        <v>6147</v>
      </c>
      <c r="E6044" t="s">
        <v>6147</v>
      </c>
    </row>
    <row r="6045" spans="1:5" x14ac:dyDescent="0.25">
      <c r="A6045">
        <v>58000566</v>
      </c>
      <c r="B6045" t="s">
        <v>9121</v>
      </c>
      <c r="C6045" t="s">
        <v>9122</v>
      </c>
      <c r="D6045" t="s">
        <v>9122</v>
      </c>
      <c r="E6045" t="s">
        <v>9121</v>
      </c>
    </row>
    <row r="6046" spans="1:5" x14ac:dyDescent="0.25">
      <c r="A6046">
        <v>58000567</v>
      </c>
      <c r="B6046" t="s">
        <v>9123</v>
      </c>
      <c r="C6046" t="s">
        <v>9124</v>
      </c>
      <c r="D6046" t="s">
        <v>9124</v>
      </c>
      <c r="E6046" t="s">
        <v>9123</v>
      </c>
    </row>
    <row r="6047" spans="1:5" x14ac:dyDescent="0.25">
      <c r="A6047">
        <v>58000568</v>
      </c>
      <c r="B6047" t="s">
        <v>9125</v>
      </c>
      <c r="C6047" t="s">
        <v>8790</v>
      </c>
      <c r="D6047" t="s">
        <v>8790</v>
      </c>
      <c r="E6047" t="s">
        <v>9125</v>
      </c>
    </row>
    <row r="6048" spans="1:5" x14ac:dyDescent="0.25">
      <c r="A6048">
        <v>58000569</v>
      </c>
      <c r="B6048" t="s">
        <v>9126</v>
      </c>
      <c r="C6048" t="s">
        <v>5916</v>
      </c>
      <c r="D6048" t="s">
        <v>5916</v>
      </c>
      <c r="E6048" t="s">
        <v>9126</v>
      </c>
    </row>
    <row r="6049" spans="1:5" x14ac:dyDescent="0.25">
      <c r="A6049">
        <v>58000570</v>
      </c>
      <c r="B6049" t="s">
        <v>1154</v>
      </c>
      <c r="C6049" t="s">
        <v>9127</v>
      </c>
      <c r="D6049" t="s">
        <v>9127</v>
      </c>
      <c r="E6049" t="s">
        <v>1154</v>
      </c>
    </row>
    <row r="6050" spans="1:5" x14ac:dyDescent="0.25">
      <c r="A6050">
        <v>58000571</v>
      </c>
      <c r="B6050" t="s">
        <v>9128</v>
      </c>
      <c r="C6050" t="s">
        <v>9129</v>
      </c>
      <c r="D6050" t="s">
        <v>9129</v>
      </c>
      <c r="E6050" t="s">
        <v>9128</v>
      </c>
    </row>
    <row r="6051" spans="1:5" x14ac:dyDescent="0.25">
      <c r="A6051">
        <v>58000572</v>
      </c>
      <c r="B6051" t="s">
        <v>9130</v>
      </c>
      <c r="C6051" t="s">
        <v>8962</v>
      </c>
      <c r="D6051" t="s">
        <v>8962</v>
      </c>
      <c r="E6051" t="s">
        <v>9130</v>
      </c>
    </row>
    <row r="6052" spans="1:5" x14ac:dyDescent="0.25">
      <c r="A6052">
        <v>58000573</v>
      </c>
      <c r="B6052" t="s">
        <v>9131</v>
      </c>
      <c r="C6052" t="s">
        <v>8782</v>
      </c>
      <c r="D6052" t="s">
        <v>8782</v>
      </c>
      <c r="E6052" t="s">
        <v>9131</v>
      </c>
    </row>
    <row r="6053" spans="1:5" x14ac:dyDescent="0.25">
      <c r="A6053">
        <v>58000574</v>
      </c>
      <c r="B6053" t="s">
        <v>4209</v>
      </c>
      <c r="C6053" t="s">
        <v>9132</v>
      </c>
      <c r="D6053" t="s">
        <v>9132</v>
      </c>
      <c r="E6053" t="s">
        <v>4209</v>
      </c>
    </row>
    <row r="6054" spans="1:5" x14ac:dyDescent="0.25">
      <c r="A6054">
        <v>58000575</v>
      </c>
      <c r="B6054" t="s">
        <v>8957</v>
      </c>
      <c r="C6054" t="s">
        <v>9133</v>
      </c>
      <c r="D6054" t="s">
        <v>9133</v>
      </c>
      <c r="E6054" t="s">
        <v>8957</v>
      </c>
    </row>
    <row r="6055" spans="1:5" x14ac:dyDescent="0.25">
      <c r="A6055">
        <v>58000578</v>
      </c>
      <c r="B6055" t="s">
        <v>8957</v>
      </c>
      <c r="C6055" t="s">
        <v>8958</v>
      </c>
      <c r="D6055" t="s">
        <v>8958</v>
      </c>
      <c r="E6055" t="s">
        <v>8957</v>
      </c>
    </row>
    <row r="6056" spans="1:5" x14ac:dyDescent="0.25">
      <c r="A6056">
        <v>58000579</v>
      </c>
      <c r="B6056" t="s">
        <v>9134</v>
      </c>
      <c r="C6056" t="s">
        <v>9101</v>
      </c>
      <c r="D6056" t="s">
        <v>9101</v>
      </c>
      <c r="E6056" t="s">
        <v>9134</v>
      </c>
    </row>
    <row r="6057" spans="1:5" x14ac:dyDescent="0.25">
      <c r="A6057">
        <v>58000580</v>
      </c>
      <c r="B6057" t="s">
        <v>9135</v>
      </c>
      <c r="C6057" t="s">
        <v>9136</v>
      </c>
      <c r="D6057" t="s">
        <v>9136</v>
      </c>
      <c r="E6057" t="s">
        <v>9135</v>
      </c>
    </row>
    <row r="6058" spans="1:5" x14ac:dyDescent="0.25">
      <c r="A6058">
        <v>58000581</v>
      </c>
      <c r="B6058" t="s">
        <v>9137</v>
      </c>
      <c r="C6058" t="s">
        <v>9136</v>
      </c>
      <c r="D6058" t="s">
        <v>9136</v>
      </c>
      <c r="E6058" t="s">
        <v>9137</v>
      </c>
    </row>
    <row r="6059" spans="1:5" x14ac:dyDescent="0.25">
      <c r="A6059">
        <v>58000582</v>
      </c>
      <c r="B6059" t="s">
        <v>6184</v>
      </c>
      <c r="C6059" t="s">
        <v>9138</v>
      </c>
      <c r="D6059" t="s">
        <v>9138</v>
      </c>
      <c r="E6059" t="s">
        <v>6184</v>
      </c>
    </row>
    <row r="6060" spans="1:5" x14ac:dyDescent="0.25">
      <c r="A6060">
        <v>58000583</v>
      </c>
      <c r="B6060" t="s">
        <v>6186</v>
      </c>
      <c r="C6060" t="s">
        <v>9138</v>
      </c>
      <c r="D6060" t="s">
        <v>9138</v>
      </c>
      <c r="E6060" t="s">
        <v>6186</v>
      </c>
    </row>
    <row r="6061" spans="1:5" x14ac:dyDescent="0.25">
      <c r="A6061">
        <v>58000584</v>
      </c>
      <c r="B6061" t="s">
        <v>9139</v>
      </c>
      <c r="C6061" t="s">
        <v>9140</v>
      </c>
      <c r="D6061" t="s">
        <v>9140</v>
      </c>
      <c r="E6061" t="s">
        <v>9139</v>
      </c>
    </row>
    <row r="6062" spans="1:5" x14ac:dyDescent="0.25">
      <c r="A6062">
        <v>58000585</v>
      </c>
      <c r="B6062" t="s">
        <v>9139</v>
      </c>
      <c r="C6062" t="s">
        <v>9140</v>
      </c>
      <c r="D6062" t="s">
        <v>9140</v>
      </c>
      <c r="E6062" t="s">
        <v>9139</v>
      </c>
    </row>
    <row r="6063" spans="1:5" x14ac:dyDescent="0.25">
      <c r="A6063">
        <v>58000586</v>
      </c>
      <c r="B6063" t="s">
        <v>8951</v>
      </c>
      <c r="C6063" t="s">
        <v>8952</v>
      </c>
      <c r="D6063" t="s">
        <v>8952</v>
      </c>
      <c r="E6063" t="s">
        <v>8951</v>
      </c>
    </row>
    <row r="6064" spans="1:5" x14ac:dyDescent="0.25">
      <c r="A6064">
        <v>58000587</v>
      </c>
      <c r="B6064" t="s">
        <v>9141</v>
      </c>
      <c r="C6064" t="s">
        <v>8782</v>
      </c>
      <c r="D6064" t="s">
        <v>8782</v>
      </c>
      <c r="E6064" t="s">
        <v>9141</v>
      </c>
    </row>
    <row r="6065" spans="1:5" x14ac:dyDescent="0.25">
      <c r="A6065">
        <v>58000588</v>
      </c>
      <c r="B6065" t="s">
        <v>9142</v>
      </c>
      <c r="C6065" t="s">
        <v>8790</v>
      </c>
      <c r="D6065" t="s">
        <v>8790</v>
      </c>
      <c r="E6065" t="s">
        <v>9142</v>
      </c>
    </row>
    <row r="6066" spans="1:5" x14ac:dyDescent="0.25">
      <c r="A6066">
        <v>58000589</v>
      </c>
      <c r="B6066" t="s">
        <v>9143</v>
      </c>
      <c r="C6066" t="s">
        <v>8980</v>
      </c>
      <c r="D6066" t="s">
        <v>8980</v>
      </c>
      <c r="E6066" t="s">
        <v>9143</v>
      </c>
    </row>
    <row r="6067" spans="1:5" x14ac:dyDescent="0.25">
      <c r="A6067">
        <v>58000590</v>
      </c>
      <c r="B6067" t="s">
        <v>9143</v>
      </c>
      <c r="C6067" t="s">
        <v>8980</v>
      </c>
      <c r="D6067" t="s">
        <v>8980</v>
      </c>
      <c r="E6067" t="s">
        <v>9143</v>
      </c>
    </row>
    <row r="6068" spans="1:5" x14ac:dyDescent="0.25">
      <c r="A6068">
        <v>58000591</v>
      </c>
      <c r="B6068" t="s">
        <v>9144</v>
      </c>
      <c r="C6068" t="s">
        <v>9081</v>
      </c>
      <c r="D6068" t="s">
        <v>9081</v>
      </c>
      <c r="E6068" t="s">
        <v>9144</v>
      </c>
    </row>
    <row r="6069" spans="1:5" x14ac:dyDescent="0.25">
      <c r="A6069">
        <v>58000592</v>
      </c>
      <c r="B6069" t="s">
        <v>9144</v>
      </c>
      <c r="C6069" t="s">
        <v>9081</v>
      </c>
      <c r="D6069" t="s">
        <v>9081</v>
      </c>
      <c r="E6069" t="s">
        <v>9144</v>
      </c>
    </row>
    <row r="6070" spans="1:5" x14ac:dyDescent="0.25">
      <c r="A6070">
        <v>58000593</v>
      </c>
      <c r="B6070" t="s">
        <v>9145</v>
      </c>
      <c r="C6070" t="s">
        <v>8980</v>
      </c>
      <c r="D6070" t="s">
        <v>8980</v>
      </c>
      <c r="E6070" t="s">
        <v>9145</v>
      </c>
    </row>
    <row r="6071" spans="1:5" x14ac:dyDescent="0.25">
      <c r="A6071">
        <v>58000594</v>
      </c>
      <c r="B6071" t="s">
        <v>9145</v>
      </c>
      <c r="C6071" t="s">
        <v>8980</v>
      </c>
      <c r="D6071" t="s">
        <v>8980</v>
      </c>
      <c r="E6071" t="s">
        <v>9145</v>
      </c>
    </row>
    <row r="6072" spans="1:5" x14ac:dyDescent="0.25">
      <c r="A6072">
        <v>58000595</v>
      </c>
      <c r="B6072" t="s">
        <v>9146</v>
      </c>
      <c r="C6072" t="s">
        <v>9081</v>
      </c>
      <c r="D6072" t="s">
        <v>9081</v>
      </c>
      <c r="E6072" t="s">
        <v>9146</v>
      </c>
    </row>
    <row r="6073" spans="1:5" x14ac:dyDescent="0.25">
      <c r="A6073">
        <v>58000596</v>
      </c>
      <c r="B6073" t="s">
        <v>9146</v>
      </c>
      <c r="C6073" t="s">
        <v>9081</v>
      </c>
      <c r="D6073" t="s">
        <v>9081</v>
      </c>
      <c r="E6073" t="s">
        <v>9146</v>
      </c>
    </row>
    <row r="6074" spans="1:5" x14ac:dyDescent="0.25">
      <c r="A6074">
        <v>58000597</v>
      </c>
      <c r="B6074" t="s">
        <v>9147</v>
      </c>
      <c r="C6074" t="s">
        <v>9148</v>
      </c>
      <c r="D6074" t="s">
        <v>9148</v>
      </c>
      <c r="E6074" t="s">
        <v>9147</v>
      </c>
    </row>
    <row r="6075" spans="1:5" x14ac:dyDescent="0.25">
      <c r="A6075">
        <v>58000598</v>
      </c>
      <c r="B6075" t="s">
        <v>9149</v>
      </c>
      <c r="C6075" t="s">
        <v>9150</v>
      </c>
      <c r="D6075" t="s">
        <v>9150</v>
      </c>
      <c r="E6075" t="s">
        <v>9149</v>
      </c>
    </row>
    <row r="6076" spans="1:5" x14ac:dyDescent="0.25">
      <c r="A6076">
        <v>58000599</v>
      </c>
      <c r="B6076" t="s">
        <v>9151</v>
      </c>
      <c r="C6076" t="s">
        <v>9152</v>
      </c>
      <c r="D6076" t="s">
        <v>9152</v>
      </c>
      <c r="E6076" t="s">
        <v>9151</v>
      </c>
    </row>
    <row r="6077" spans="1:5" x14ac:dyDescent="0.25">
      <c r="A6077">
        <v>58000600</v>
      </c>
      <c r="B6077" t="s">
        <v>9153</v>
      </c>
      <c r="C6077" t="s">
        <v>9154</v>
      </c>
      <c r="D6077" t="s">
        <v>9154</v>
      </c>
      <c r="E6077" t="s">
        <v>9153</v>
      </c>
    </row>
    <row r="6078" spans="1:5" x14ac:dyDescent="0.25">
      <c r="A6078">
        <v>58000601</v>
      </c>
      <c r="B6078" t="s">
        <v>9155</v>
      </c>
      <c r="C6078" t="s">
        <v>9156</v>
      </c>
      <c r="D6078" t="s">
        <v>9156</v>
      </c>
      <c r="E6078" t="s">
        <v>9155</v>
      </c>
    </row>
    <row r="6079" spans="1:5" x14ac:dyDescent="0.25">
      <c r="A6079">
        <v>58000602</v>
      </c>
      <c r="B6079" t="s">
        <v>9157</v>
      </c>
      <c r="C6079" t="s">
        <v>9158</v>
      </c>
      <c r="D6079" t="s">
        <v>9158</v>
      </c>
      <c r="E6079" t="s">
        <v>9157</v>
      </c>
    </row>
    <row r="6080" spans="1:5" x14ac:dyDescent="0.25">
      <c r="A6080">
        <v>58000603</v>
      </c>
      <c r="B6080" t="s">
        <v>9157</v>
      </c>
      <c r="C6080" t="s">
        <v>9158</v>
      </c>
      <c r="D6080" t="s">
        <v>9158</v>
      </c>
      <c r="E6080" t="s">
        <v>9157</v>
      </c>
    </row>
    <row r="6081" spans="1:5" x14ac:dyDescent="0.25">
      <c r="A6081">
        <v>58000604</v>
      </c>
      <c r="B6081" t="s">
        <v>8907</v>
      </c>
      <c r="C6081" t="s">
        <v>8908</v>
      </c>
      <c r="D6081" t="s">
        <v>8908</v>
      </c>
      <c r="E6081" t="s">
        <v>8907</v>
      </c>
    </row>
    <row r="6082" spans="1:5" x14ac:dyDescent="0.25">
      <c r="A6082">
        <v>58000605</v>
      </c>
      <c r="B6082" t="s">
        <v>8907</v>
      </c>
      <c r="C6082" t="s">
        <v>8908</v>
      </c>
      <c r="D6082" t="s">
        <v>8908</v>
      </c>
      <c r="E6082" t="s">
        <v>8907</v>
      </c>
    </row>
    <row r="6083" spans="1:5" x14ac:dyDescent="0.25">
      <c r="A6083">
        <v>58000606</v>
      </c>
      <c r="B6083" t="s">
        <v>9159</v>
      </c>
      <c r="C6083" t="s">
        <v>9160</v>
      </c>
      <c r="D6083" t="s">
        <v>9160</v>
      </c>
      <c r="E6083" t="s">
        <v>9159</v>
      </c>
    </row>
    <row r="6084" spans="1:5" x14ac:dyDescent="0.25">
      <c r="A6084">
        <v>58000607</v>
      </c>
      <c r="B6084" t="s">
        <v>9161</v>
      </c>
      <c r="C6084" t="s">
        <v>9162</v>
      </c>
      <c r="D6084" t="s">
        <v>9162</v>
      </c>
      <c r="E6084" t="s">
        <v>9161</v>
      </c>
    </row>
    <row r="6085" spans="1:5" x14ac:dyDescent="0.25">
      <c r="A6085">
        <v>58000608</v>
      </c>
      <c r="B6085" t="s">
        <v>9163</v>
      </c>
      <c r="C6085" t="s">
        <v>9164</v>
      </c>
      <c r="D6085" t="s">
        <v>9164</v>
      </c>
      <c r="E6085" t="s">
        <v>9163</v>
      </c>
    </row>
    <row r="6086" spans="1:5" x14ac:dyDescent="0.25">
      <c r="A6086">
        <v>58000609</v>
      </c>
      <c r="B6086" t="s">
        <v>9117</v>
      </c>
      <c r="C6086" t="s">
        <v>9165</v>
      </c>
      <c r="D6086" t="s">
        <v>9165</v>
      </c>
      <c r="E6086" t="s">
        <v>9117</v>
      </c>
    </row>
    <row r="6087" spans="1:5" x14ac:dyDescent="0.25">
      <c r="A6087">
        <v>58000610</v>
      </c>
      <c r="B6087" t="s">
        <v>8781</v>
      </c>
      <c r="C6087" t="s">
        <v>8782</v>
      </c>
      <c r="D6087" t="s">
        <v>8782</v>
      </c>
      <c r="E6087" t="s">
        <v>8781</v>
      </c>
    </row>
    <row r="6088" spans="1:5" x14ac:dyDescent="0.25">
      <c r="A6088">
        <v>58000611</v>
      </c>
      <c r="B6088" t="s">
        <v>9166</v>
      </c>
      <c r="C6088" t="s">
        <v>9167</v>
      </c>
      <c r="D6088" t="s">
        <v>9167</v>
      </c>
      <c r="E6088" t="s">
        <v>9166</v>
      </c>
    </row>
    <row r="6089" spans="1:5" x14ac:dyDescent="0.25">
      <c r="A6089">
        <v>58000612</v>
      </c>
      <c r="B6089" t="s">
        <v>9168</v>
      </c>
      <c r="C6089" t="s">
        <v>9167</v>
      </c>
      <c r="D6089" t="s">
        <v>9167</v>
      </c>
      <c r="E6089" t="s">
        <v>9168</v>
      </c>
    </row>
    <row r="6090" spans="1:5" x14ac:dyDescent="0.25">
      <c r="A6090">
        <v>58000613</v>
      </c>
      <c r="B6090" t="s">
        <v>9169</v>
      </c>
      <c r="C6090" t="s">
        <v>9170</v>
      </c>
      <c r="D6090" t="s">
        <v>9170</v>
      </c>
      <c r="E6090" t="s">
        <v>9169</v>
      </c>
    </row>
    <row r="6091" spans="1:5" x14ac:dyDescent="0.25">
      <c r="A6091">
        <v>58000614</v>
      </c>
      <c r="B6091" t="s">
        <v>9171</v>
      </c>
      <c r="C6091" t="s">
        <v>9172</v>
      </c>
      <c r="D6091" t="s">
        <v>9172</v>
      </c>
      <c r="E6091" t="s">
        <v>9171</v>
      </c>
    </row>
    <row r="6092" spans="1:5" x14ac:dyDescent="0.25">
      <c r="A6092">
        <v>58000615</v>
      </c>
      <c r="B6092" t="s">
        <v>9173</v>
      </c>
      <c r="C6092" t="s">
        <v>9174</v>
      </c>
      <c r="D6092" t="s">
        <v>9174</v>
      </c>
      <c r="E6092" t="s">
        <v>9173</v>
      </c>
    </row>
    <row r="6093" spans="1:5" x14ac:dyDescent="0.25">
      <c r="A6093">
        <v>58000616</v>
      </c>
      <c r="B6093" t="s">
        <v>9175</v>
      </c>
      <c r="C6093" t="s">
        <v>9176</v>
      </c>
      <c r="D6093" t="s">
        <v>9176</v>
      </c>
      <c r="E6093" t="s">
        <v>9175</v>
      </c>
    </row>
    <row r="6094" spans="1:5" x14ac:dyDescent="0.25">
      <c r="A6094">
        <v>58000617</v>
      </c>
      <c r="B6094" t="s">
        <v>9177</v>
      </c>
      <c r="C6094" t="s">
        <v>9178</v>
      </c>
      <c r="D6094" t="s">
        <v>9178</v>
      </c>
      <c r="E6094" t="s">
        <v>9177</v>
      </c>
    </row>
    <row r="6095" spans="1:5" x14ac:dyDescent="0.25">
      <c r="A6095">
        <v>58000618</v>
      </c>
      <c r="B6095" t="s">
        <v>9179</v>
      </c>
      <c r="C6095" t="s">
        <v>9180</v>
      </c>
      <c r="D6095" t="s">
        <v>9180</v>
      </c>
      <c r="E6095" t="s">
        <v>9179</v>
      </c>
    </row>
    <row r="6096" spans="1:5" x14ac:dyDescent="0.25">
      <c r="A6096">
        <v>58000619</v>
      </c>
      <c r="B6096" t="s">
        <v>9181</v>
      </c>
      <c r="C6096" t="s">
        <v>9180</v>
      </c>
      <c r="D6096" t="s">
        <v>9180</v>
      </c>
      <c r="E6096" t="s">
        <v>9181</v>
      </c>
    </row>
    <row r="6097" spans="1:5" x14ac:dyDescent="0.25">
      <c r="A6097">
        <v>58000620</v>
      </c>
      <c r="B6097" t="s">
        <v>9182</v>
      </c>
      <c r="C6097" t="s">
        <v>9180</v>
      </c>
      <c r="D6097" t="s">
        <v>9180</v>
      </c>
      <c r="E6097" t="s">
        <v>9182</v>
      </c>
    </row>
    <row r="6098" spans="1:5" x14ac:dyDescent="0.25">
      <c r="A6098">
        <v>58000621</v>
      </c>
      <c r="B6098" t="s">
        <v>9183</v>
      </c>
      <c r="C6098" t="s">
        <v>9180</v>
      </c>
      <c r="D6098" t="s">
        <v>9180</v>
      </c>
      <c r="E6098" t="s">
        <v>9183</v>
      </c>
    </row>
    <row r="6099" spans="1:5" x14ac:dyDescent="0.25">
      <c r="A6099">
        <v>58000622</v>
      </c>
      <c r="B6099" t="s">
        <v>9184</v>
      </c>
      <c r="C6099" t="s">
        <v>9180</v>
      </c>
      <c r="D6099" t="s">
        <v>9180</v>
      </c>
      <c r="E6099" t="s">
        <v>9184</v>
      </c>
    </row>
    <row r="6100" spans="1:5" x14ac:dyDescent="0.25">
      <c r="A6100">
        <v>58000623</v>
      </c>
      <c r="B6100" t="s">
        <v>9185</v>
      </c>
      <c r="C6100" t="s">
        <v>9186</v>
      </c>
      <c r="D6100" t="s">
        <v>9186</v>
      </c>
      <c r="E6100" t="s">
        <v>9185</v>
      </c>
    </row>
    <row r="6101" spans="1:5" x14ac:dyDescent="0.25">
      <c r="A6101">
        <v>58000624</v>
      </c>
      <c r="B6101" t="s">
        <v>9187</v>
      </c>
      <c r="C6101" t="s">
        <v>9186</v>
      </c>
      <c r="D6101" t="s">
        <v>9186</v>
      </c>
      <c r="E6101" t="s">
        <v>9187</v>
      </c>
    </row>
    <row r="6102" spans="1:5" x14ac:dyDescent="0.25">
      <c r="A6102">
        <v>58000625</v>
      </c>
      <c r="B6102" t="s">
        <v>9188</v>
      </c>
      <c r="C6102" t="s">
        <v>9186</v>
      </c>
      <c r="D6102" t="s">
        <v>9186</v>
      </c>
      <c r="E6102" t="s">
        <v>9188</v>
      </c>
    </row>
    <row r="6103" spans="1:5" x14ac:dyDescent="0.25">
      <c r="A6103">
        <v>58000626</v>
      </c>
      <c r="B6103" t="s">
        <v>9189</v>
      </c>
      <c r="C6103" t="s">
        <v>9186</v>
      </c>
      <c r="D6103" t="s">
        <v>9186</v>
      </c>
      <c r="E6103" t="s">
        <v>9189</v>
      </c>
    </row>
    <row r="6104" spans="1:5" x14ac:dyDescent="0.25">
      <c r="A6104">
        <v>58000627</v>
      </c>
      <c r="B6104" t="s">
        <v>9190</v>
      </c>
      <c r="C6104" t="s">
        <v>9186</v>
      </c>
      <c r="D6104" t="s">
        <v>9186</v>
      </c>
      <c r="E6104" t="s">
        <v>9190</v>
      </c>
    </row>
    <row r="6105" spans="1:5" x14ac:dyDescent="0.25">
      <c r="A6105">
        <v>58000628</v>
      </c>
      <c r="B6105" t="s">
        <v>9191</v>
      </c>
      <c r="C6105" t="s">
        <v>9186</v>
      </c>
      <c r="D6105" t="s">
        <v>9186</v>
      </c>
      <c r="E6105" t="s">
        <v>9191</v>
      </c>
    </row>
    <row r="6106" spans="1:5" x14ac:dyDescent="0.25">
      <c r="A6106">
        <v>58000629</v>
      </c>
      <c r="B6106" t="s">
        <v>9192</v>
      </c>
      <c r="C6106" t="s">
        <v>9186</v>
      </c>
      <c r="D6106" t="s">
        <v>9186</v>
      </c>
      <c r="E6106" t="s">
        <v>9192</v>
      </c>
    </row>
    <row r="6107" spans="1:5" x14ac:dyDescent="0.25">
      <c r="A6107">
        <v>58000630</v>
      </c>
      <c r="B6107" t="s">
        <v>9193</v>
      </c>
      <c r="C6107" t="s">
        <v>9186</v>
      </c>
      <c r="D6107" t="s">
        <v>9186</v>
      </c>
      <c r="E6107" t="s">
        <v>9193</v>
      </c>
    </row>
    <row r="6108" spans="1:5" x14ac:dyDescent="0.25">
      <c r="A6108">
        <v>58000631</v>
      </c>
      <c r="B6108" t="s">
        <v>9194</v>
      </c>
      <c r="C6108" t="s">
        <v>9195</v>
      </c>
      <c r="D6108" t="s">
        <v>9195</v>
      </c>
      <c r="E6108" t="s">
        <v>9194</v>
      </c>
    </row>
    <row r="6109" spans="1:5" x14ac:dyDescent="0.25">
      <c r="A6109">
        <v>58000632</v>
      </c>
      <c r="B6109" t="s">
        <v>9196</v>
      </c>
      <c r="C6109" t="s">
        <v>9197</v>
      </c>
      <c r="D6109" t="s">
        <v>9197</v>
      </c>
      <c r="E6109" t="s">
        <v>9196</v>
      </c>
    </row>
    <row r="6110" spans="1:5" x14ac:dyDescent="0.25">
      <c r="A6110">
        <v>58000633</v>
      </c>
      <c r="B6110" t="s">
        <v>9198</v>
      </c>
      <c r="C6110" t="s">
        <v>9199</v>
      </c>
      <c r="D6110" t="s">
        <v>9199</v>
      </c>
      <c r="E6110" t="s">
        <v>9198</v>
      </c>
    </row>
    <row r="6111" spans="1:5" x14ac:dyDescent="0.25">
      <c r="A6111">
        <v>58000634</v>
      </c>
      <c r="B6111" t="s">
        <v>9200</v>
      </c>
      <c r="C6111" t="s">
        <v>9201</v>
      </c>
      <c r="D6111" t="s">
        <v>9201</v>
      </c>
      <c r="E6111" t="s">
        <v>9200</v>
      </c>
    </row>
    <row r="6112" spans="1:5" x14ac:dyDescent="0.25">
      <c r="A6112">
        <v>58000635</v>
      </c>
      <c r="B6112" t="s">
        <v>9202</v>
      </c>
      <c r="C6112" t="s">
        <v>9203</v>
      </c>
      <c r="D6112" t="s">
        <v>9203</v>
      </c>
      <c r="E6112" t="s">
        <v>9202</v>
      </c>
    </row>
    <row r="6113" spans="1:5" x14ac:dyDescent="0.25">
      <c r="A6113">
        <v>58000636</v>
      </c>
      <c r="B6113" t="s">
        <v>9204</v>
      </c>
      <c r="C6113" t="s">
        <v>9205</v>
      </c>
      <c r="D6113" t="s">
        <v>9205</v>
      </c>
      <c r="E6113" t="s">
        <v>9204</v>
      </c>
    </row>
    <row r="6114" spans="1:5" x14ac:dyDescent="0.25">
      <c r="A6114">
        <v>58000637</v>
      </c>
      <c r="B6114" t="s">
        <v>9206</v>
      </c>
      <c r="C6114" t="s">
        <v>9207</v>
      </c>
      <c r="D6114" t="s">
        <v>9207</v>
      </c>
      <c r="E6114" t="s">
        <v>9206</v>
      </c>
    </row>
    <row r="6115" spans="1:5" x14ac:dyDescent="0.25">
      <c r="A6115">
        <v>58000638</v>
      </c>
      <c r="B6115" t="s">
        <v>9208</v>
      </c>
      <c r="C6115" t="s">
        <v>9209</v>
      </c>
      <c r="D6115" t="s">
        <v>9209</v>
      </c>
      <c r="E6115" t="s">
        <v>9208</v>
      </c>
    </row>
    <row r="6116" spans="1:5" x14ac:dyDescent="0.25">
      <c r="A6116">
        <v>58000639</v>
      </c>
      <c r="B6116" t="s">
        <v>9210</v>
      </c>
      <c r="C6116" t="s">
        <v>9211</v>
      </c>
      <c r="D6116" t="s">
        <v>9211</v>
      </c>
      <c r="E6116" t="s">
        <v>9210</v>
      </c>
    </row>
    <row r="6117" spans="1:5" x14ac:dyDescent="0.25">
      <c r="A6117">
        <v>58000640</v>
      </c>
      <c r="B6117" t="s">
        <v>9212</v>
      </c>
      <c r="C6117" t="s">
        <v>9213</v>
      </c>
      <c r="D6117" t="s">
        <v>9213</v>
      </c>
      <c r="E6117" t="s">
        <v>9212</v>
      </c>
    </row>
    <row r="6118" spans="1:5" x14ac:dyDescent="0.25">
      <c r="A6118">
        <v>58000641</v>
      </c>
      <c r="B6118" t="s">
        <v>9214</v>
      </c>
      <c r="C6118" t="s">
        <v>9215</v>
      </c>
      <c r="D6118" t="s">
        <v>9215</v>
      </c>
      <c r="E6118" t="s">
        <v>9214</v>
      </c>
    </row>
    <row r="6119" spans="1:5" x14ac:dyDescent="0.25">
      <c r="A6119">
        <v>58000642</v>
      </c>
      <c r="B6119" t="s">
        <v>9216</v>
      </c>
      <c r="C6119" t="s">
        <v>9217</v>
      </c>
      <c r="D6119" t="s">
        <v>9217</v>
      </c>
      <c r="E6119" t="s">
        <v>9216</v>
      </c>
    </row>
    <row r="6120" spans="1:5" x14ac:dyDescent="0.25">
      <c r="A6120">
        <v>58000643</v>
      </c>
      <c r="B6120" t="s">
        <v>9218</v>
      </c>
      <c r="C6120" t="s">
        <v>9219</v>
      </c>
      <c r="D6120" t="s">
        <v>9219</v>
      </c>
      <c r="E6120" t="s">
        <v>9218</v>
      </c>
    </row>
    <row r="6121" spans="1:5" x14ac:dyDescent="0.25">
      <c r="A6121">
        <v>58000644</v>
      </c>
      <c r="B6121" t="s">
        <v>9220</v>
      </c>
      <c r="C6121" t="s">
        <v>9221</v>
      </c>
      <c r="D6121" t="s">
        <v>9221</v>
      </c>
      <c r="E6121" t="s">
        <v>9220</v>
      </c>
    </row>
    <row r="6122" spans="1:5" x14ac:dyDescent="0.25">
      <c r="A6122">
        <v>58000645</v>
      </c>
      <c r="B6122" t="s">
        <v>9222</v>
      </c>
      <c r="C6122" t="s">
        <v>9223</v>
      </c>
      <c r="D6122" t="s">
        <v>9223</v>
      </c>
      <c r="E6122" t="s">
        <v>9222</v>
      </c>
    </row>
    <row r="6123" spans="1:5" x14ac:dyDescent="0.25">
      <c r="A6123">
        <v>58000646</v>
      </c>
      <c r="B6123" t="s">
        <v>9224</v>
      </c>
      <c r="C6123" t="s">
        <v>9225</v>
      </c>
      <c r="D6123" t="s">
        <v>9225</v>
      </c>
      <c r="E6123" t="s">
        <v>9224</v>
      </c>
    </row>
    <row r="6124" spans="1:5" x14ac:dyDescent="0.25">
      <c r="A6124">
        <v>58000647</v>
      </c>
      <c r="B6124" t="s">
        <v>9226</v>
      </c>
      <c r="C6124" t="s">
        <v>9227</v>
      </c>
      <c r="D6124" t="s">
        <v>9227</v>
      </c>
      <c r="E6124" t="s">
        <v>9226</v>
      </c>
    </row>
    <row r="6125" spans="1:5" x14ac:dyDescent="0.25">
      <c r="A6125">
        <v>58000648</v>
      </c>
      <c r="B6125" t="s">
        <v>9228</v>
      </c>
      <c r="C6125" t="s">
        <v>9229</v>
      </c>
      <c r="D6125" t="s">
        <v>9229</v>
      </c>
      <c r="E6125" t="s">
        <v>9228</v>
      </c>
    </row>
    <row r="6126" spans="1:5" x14ac:dyDescent="0.25">
      <c r="A6126">
        <v>58000649</v>
      </c>
      <c r="B6126" t="s">
        <v>9230</v>
      </c>
      <c r="C6126" t="s">
        <v>9231</v>
      </c>
      <c r="D6126" t="s">
        <v>9231</v>
      </c>
      <c r="E6126" t="s">
        <v>9230</v>
      </c>
    </row>
    <row r="6127" spans="1:5" x14ac:dyDescent="0.25">
      <c r="A6127">
        <v>58000650</v>
      </c>
      <c r="B6127" t="s">
        <v>9232</v>
      </c>
      <c r="C6127" t="s">
        <v>9233</v>
      </c>
      <c r="D6127" t="s">
        <v>9233</v>
      </c>
      <c r="E6127" t="s">
        <v>9232</v>
      </c>
    </row>
    <row r="6128" spans="1:5" x14ac:dyDescent="0.25">
      <c r="A6128">
        <v>58000651</v>
      </c>
      <c r="B6128" t="s">
        <v>9234</v>
      </c>
      <c r="C6128" t="s">
        <v>9235</v>
      </c>
      <c r="D6128" t="s">
        <v>9235</v>
      </c>
      <c r="E6128" t="s">
        <v>9234</v>
      </c>
    </row>
    <row r="6129" spans="1:5" x14ac:dyDescent="0.25">
      <c r="A6129">
        <v>58000652</v>
      </c>
      <c r="B6129" t="s">
        <v>9236</v>
      </c>
      <c r="C6129" t="s">
        <v>9237</v>
      </c>
      <c r="D6129" t="s">
        <v>9237</v>
      </c>
      <c r="E6129" t="s">
        <v>9236</v>
      </c>
    </row>
    <row r="6130" spans="1:5" x14ac:dyDescent="0.25">
      <c r="A6130">
        <v>58000653</v>
      </c>
      <c r="B6130" t="s">
        <v>9238</v>
      </c>
      <c r="C6130" t="s">
        <v>9239</v>
      </c>
      <c r="D6130" t="s">
        <v>9239</v>
      </c>
      <c r="E6130" t="s">
        <v>9238</v>
      </c>
    </row>
    <row r="6131" spans="1:5" x14ac:dyDescent="0.25">
      <c r="A6131">
        <v>58000654</v>
      </c>
      <c r="B6131" t="s">
        <v>9240</v>
      </c>
      <c r="C6131" t="s">
        <v>9241</v>
      </c>
      <c r="D6131" t="s">
        <v>9241</v>
      </c>
      <c r="E6131" t="s">
        <v>9240</v>
      </c>
    </row>
    <row r="6132" spans="1:5" x14ac:dyDescent="0.25">
      <c r="A6132">
        <v>58000655</v>
      </c>
      <c r="B6132" t="s">
        <v>9242</v>
      </c>
      <c r="C6132" t="s">
        <v>9243</v>
      </c>
      <c r="D6132" t="s">
        <v>9243</v>
      </c>
      <c r="E6132" t="s">
        <v>9242</v>
      </c>
    </row>
    <row r="6133" spans="1:5" x14ac:dyDescent="0.25">
      <c r="A6133">
        <v>58000656</v>
      </c>
      <c r="B6133" t="s">
        <v>9244</v>
      </c>
      <c r="C6133" t="s">
        <v>9245</v>
      </c>
      <c r="D6133" t="s">
        <v>9245</v>
      </c>
      <c r="E6133" t="s">
        <v>9244</v>
      </c>
    </row>
    <row r="6134" spans="1:5" x14ac:dyDescent="0.25">
      <c r="A6134">
        <v>58000657</v>
      </c>
      <c r="B6134" t="s">
        <v>9246</v>
      </c>
      <c r="C6134" t="s">
        <v>9247</v>
      </c>
      <c r="D6134" t="s">
        <v>9247</v>
      </c>
      <c r="E6134" t="s">
        <v>9246</v>
      </c>
    </row>
    <row r="6135" spans="1:5" x14ac:dyDescent="0.25">
      <c r="A6135">
        <v>58000658</v>
      </c>
      <c r="B6135" t="s">
        <v>9248</v>
      </c>
      <c r="C6135" t="s">
        <v>9249</v>
      </c>
      <c r="D6135" t="s">
        <v>9249</v>
      </c>
      <c r="E6135" t="s">
        <v>9248</v>
      </c>
    </row>
    <row r="6136" spans="1:5" x14ac:dyDescent="0.25">
      <c r="A6136">
        <v>58000659</v>
      </c>
      <c r="B6136" t="s">
        <v>9250</v>
      </c>
      <c r="C6136" t="s">
        <v>9251</v>
      </c>
      <c r="D6136" t="s">
        <v>9251</v>
      </c>
      <c r="E6136" t="s">
        <v>9250</v>
      </c>
    </row>
    <row r="6137" spans="1:5" x14ac:dyDescent="0.25">
      <c r="A6137">
        <v>58000660</v>
      </c>
      <c r="B6137" t="s">
        <v>9252</v>
      </c>
      <c r="C6137" t="s">
        <v>9253</v>
      </c>
      <c r="D6137" t="s">
        <v>9253</v>
      </c>
      <c r="E6137" t="s">
        <v>9252</v>
      </c>
    </row>
    <row r="6138" spans="1:5" x14ac:dyDescent="0.25">
      <c r="A6138">
        <v>58000661</v>
      </c>
      <c r="B6138" t="s">
        <v>9254</v>
      </c>
      <c r="C6138" t="s">
        <v>9255</v>
      </c>
      <c r="D6138" t="s">
        <v>9255</v>
      </c>
      <c r="E6138" t="s">
        <v>9254</v>
      </c>
    </row>
    <row r="6139" spans="1:5" x14ac:dyDescent="0.25">
      <c r="A6139">
        <v>58000662</v>
      </c>
      <c r="B6139" t="s">
        <v>9256</v>
      </c>
      <c r="C6139" t="s">
        <v>9257</v>
      </c>
      <c r="D6139" t="s">
        <v>9257</v>
      </c>
      <c r="E6139" t="s">
        <v>9256</v>
      </c>
    </row>
    <row r="6140" spans="1:5" x14ac:dyDescent="0.25">
      <c r="A6140">
        <v>58000663</v>
      </c>
      <c r="B6140" t="s">
        <v>9258</v>
      </c>
      <c r="C6140" t="s">
        <v>9259</v>
      </c>
      <c r="D6140" t="s">
        <v>9259</v>
      </c>
      <c r="E6140" t="s">
        <v>9258</v>
      </c>
    </row>
    <row r="6141" spans="1:5" x14ac:dyDescent="0.25">
      <c r="A6141">
        <v>58000664</v>
      </c>
      <c r="B6141" t="s">
        <v>9260</v>
      </c>
      <c r="C6141" t="s">
        <v>9261</v>
      </c>
      <c r="D6141" t="s">
        <v>9261</v>
      </c>
      <c r="E6141" t="s">
        <v>9260</v>
      </c>
    </row>
    <row r="6142" spans="1:5" x14ac:dyDescent="0.25">
      <c r="A6142">
        <v>58000665</v>
      </c>
      <c r="B6142" t="s">
        <v>9262</v>
      </c>
      <c r="C6142" t="s">
        <v>9263</v>
      </c>
      <c r="D6142" t="s">
        <v>9263</v>
      </c>
      <c r="E6142" t="s">
        <v>9262</v>
      </c>
    </row>
    <row r="6143" spans="1:5" x14ac:dyDescent="0.25">
      <c r="A6143">
        <v>58000666</v>
      </c>
      <c r="B6143" t="s">
        <v>9264</v>
      </c>
      <c r="C6143" t="s">
        <v>9265</v>
      </c>
      <c r="D6143" t="s">
        <v>9265</v>
      </c>
      <c r="E6143" t="s">
        <v>9264</v>
      </c>
    </row>
    <row r="6144" spans="1:5" x14ac:dyDescent="0.25">
      <c r="A6144">
        <v>58000667</v>
      </c>
      <c r="B6144" t="s">
        <v>9266</v>
      </c>
      <c r="C6144" t="s">
        <v>9267</v>
      </c>
      <c r="D6144" t="s">
        <v>9267</v>
      </c>
      <c r="E6144" t="s">
        <v>9266</v>
      </c>
    </row>
    <row r="6145" spans="1:5" x14ac:dyDescent="0.25">
      <c r="A6145">
        <v>58000668</v>
      </c>
      <c r="B6145" t="s">
        <v>9268</v>
      </c>
      <c r="C6145" t="s">
        <v>9269</v>
      </c>
      <c r="D6145" t="s">
        <v>9269</v>
      </c>
      <c r="E6145" t="s">
        <v>9268</v>
      </c>
    </row>
    <row r="6146" spans="1:5" x14ac:dyDescent="0.25">
      <c r="A6146">
        <v>58000669</v>
      </c>
      <c r="B6146" t="s">
        <v>9270</v>
      </c>
      <c r="C6146" t="s">
        <v>9271</v>
      </c>
      <c r="D6146" t="s">
        <v>9271</v>
      </c>
      <c r="E6146" t="s">
        <v>9270</v>
      </c>
    </row>
    <row r="6147" spans="1:5" x14ac:dyDescent="0.25">
      <c r="A6147">
        <v>58000670</v>
      </c>
      <c r="B6147" t="s">
        <v>9272</v>
      </c>
      <c r="C6147" t="s">
        <v>9273</v>
      </c>
      <c r="D6147" t="s">
        <v>9273</v>
      </c>
      <c r="E6147" t="s">
        <v>9272</v>
      </c>
    </row>
    <row r="6148" spans="1:5" x14ac:dyDescent="0.25">
      <c r="A6148">
        <v>58000671</v>
      </c>
      <c r="B6148" t="s">
        <v>9274</v>
      </c>
      <c r="C6148" t="s">
        <v>9275</v>
      </c>
      <c r="D6148" t="s">
        <v>9275</v>
      </c>
      <c r="E6148" t="s">
        <v>9274</v>
      </c>
    </row>
    <row r="6149" spans="1:5" x14ac:dyDescent="0.25">
      <c r="A6149">
        <v>58000672</v>
      </c>
      <c r="B6149" t="s">
        <v>9276</v>
      </c>
      <c r="C6149" t="s">
        <v>9277</v>
      </c>
      <c r="D6149" t="s">
        <v>9277</v>
      </c>
      <c r="E6149" t="s">
        <v>9276</v>
      </c>
    </row>
    <row r="6150" spans="1:5" x14ac:dyDescent="0.25">
      <c r="A6150">
        <v>58000673</v>
      </c>
      <c r="B6150" t="s">
        <v>9278</v>
      </c>
      <c r="C6150" t="s">
        <v>9279</v>
      </c>
      <c r="D6150" t="s">
        <v>9279</v>
      </c>
      <c r="E6150" t="s">
        <v>9278</v>
      </c>
    </row>
    <row r="6151" spans="1:5" x14ac:dyDescent="0.25">
      <c r="A6151">
        <v>58000674</v>
      </c>
      <c r="B6151" t="s">
        <v>9280</v>
      </c>
      <c r="C6151" t="s">
        <v>9281</v>
      </c>
      <c r="D6151" t="s">
        <v>9281</v>
      </c>
      <c r="E6151" t="s">
        <v>9280</v>
      </c>
    </row>
    <row r="6152" spans="1:5" x14ac:dyDescent="0.25">
      <c r="A6152">
        <v>58000675</v>
      </c>
      <c r="B6152" t="s">
        <v>9282</v>
      </c>
      <c r="C6152" t="s">
        <v>9283</v>
      </c>
      <c r="D6152" t="s">
        <v>9283</v>
      </c>
      <c r="E6152" t="s">
        <v>9282</v>
      </c>
    </row>
    <row r="6153" spans="1:5" x14ac:dyDescent="0.25">
      <c r="A6153">
        <v>58000676</v>
      </c>
      <c r="B6153" t="s">
        <v>9284</v>
      </c>
      <c r="C6153" t="s">
        <v>9285</v>
      </c>
      <c r="D6153" t="s">
        <v>9285</v>
      </c>
      <c r="E6153" t="s">
        <v>9284</v>
      </c>
    </row>
    <row r="6154" spans="1:5" x14ac:dyDescent="0.25">
      <c r="A6154">
        <v>58000677</v>
      </c>
      <c r="B6154" t="s">
        <v>9286</v>
      </c>
      <c r="C6154" t="s">
        <v>9287</v>
      </c>
      <c r="D6154" t="s">
        <v>9287</v>
      </c>
      <c r="E6154" t="s">
        <v>9286</v>
      </c>
    </row>
    <row r="6155" spans="1:5" x14ac:dyDescent="0.25">
      <c r="A6155">
        <v>58000678</v>
      </c>
      <c r="B6155" t="s">
        <v>9288</v>
      </c>
      <c r="C6155" t="s">
        <v>9289</v>
      </c>
      <c r="D6155" t="s">
        <v>9289</v>
      </c>
      <c r="E6155" t="s">
        <v>9288</v>
      </c>
    </row>
    <row r="6156" spans="1:5" x14ac:dyDescent="0.25">
      <c r="A6156">
        <v>58000679</v>
      </c>
      <c r="B6156" t="s">
        <v>9290</v>
      </c>
      <c r="C6156" t="s">
        <v>9291</v>
      </c>
      <c r="D6156" t="s">
        <v>9291</v>
      </c>
      <c r="E6156" t="s">
        <v>9290</v>
      </c>
    </row>
    <row r="6157" spans="1:5" x14ac:dyDescent="0.25">
      <c r="A6157">
        <v>58000680</v>
      </c>
      <c r="B6157" t="s">
        <v>9292</v>
      </c>
      <c r="C6157" t="s">
        <v>9293</v>
      </c>
      <c r="D6157" t="s">
        <v>9293</v>
      </c>
      <c r="E6157" t="s">
        <v>9292</v>
      </c>
    </row>
    <row r="6158" spans="1:5" x14ac:dyDescent="0.25">
      <c r="A6158">
        <v>58000681</v>
      </c>
      <c r="B6158" t="s">
        <v>9294</v>
      </c>
      <c r="C6158" t="s">
        <v>9295</v>
      </c>
      <c r="D6158" t="s">
        <v>9295</v>
      </c>
      <c r="E6158" t="s">
        <v>9294</v>
      </c>
    </row>
    <row r="6159" spans="1:5" x14ac:dyDescent="0.25">
      <c r="A6159">
        <v>58000682</v>
      </c>
      <c r="B6159" t="s">
        <v>9296</v>
      </c>
      <c r="C6159" t="s">
        <v>9297</v>
      </c>
      <c r="D6159" t="s">
        <v>9297</v>
      </c>
      <c r="E6159" t="s">
        <v>9296</v>
      </c>
    </row>
    <row r="6160" spans="1:5" x14ac:dyDescent="0.25">
      <c r="A6160">
        <v>58000683</v>
      </c>
      <c r="B6160" t="s">
        <v>9298</v>
      </c>
      <c r="C6160" t="s">
        <v>9299</v>
      </c>
      <c r="D6160" t="s">
        <v>9299</v>
      </c>
      <c r="E6160" t="s">
        <v>9298</v>
      </c>
    </row>
    <row r="6161" spans="1:5" x14ac:dyDescent="0.25">
      <c r="A6161">
        <v>58000684</v>
      </c>
      <c r="B6161" t="s">
        <v>9300</v>
      </c>
      <c r="C6161" t="s">
        <v>9301</v>
      </c>
      <c r="D6161" t="s">
        <v>9301</v>
      </c>
      <c r="E6161" t="s">
        <v>9300</v>
      </c>
    </row>
    <row r="6162" spans="1:5" x14ac:dyDescent="0.25">
      <c r="A6162">
        <v>58000685</v>
      </c>
      <c r="B6162" t="s">
        <v>9302</v>
      </c>
      <c r="C6162" t="s">
        <v>9303</v>
      </c>
      <c r="D6162" t="s">
        <v>9303</v>
      </c>
      <c r="E6162" t="s">
        <v>9302</v>
      </c>
    </row>
    <row r="6163" spans="1:5" x14ac:dyDescent="0.25">
      <c r="A6163">
        <v>58000686</v>
      </c>
      <c r="B6163" t="s">
        <v>9304</v>
      </c>
      <c r="C6163" t="s">
        <v>9305</v>
      </c>
      <c r="D6163" t="s">
        <v>9305</v>
      </c>
      <c r="E6163" t="s">
        <v>9304</v>
      </c>
    </row>
    <row r="6164" spans="1:5" x14ac:dyDescent="0.25">
      <c r="A6164">
        <v>58000687</v>
      </c>
      <c r="B6164" t="s">
        <v>9306</v>
      </c>
      <c r="C6164" t="s">
        <v>9307</v>
      </c>
      <c r="D6164" t="s">
        <v>9307</v>
      </c>
      <c r="E6164" t="s">
        <v>9306</v>
      </c>
    </row>
    <row r="6165" spans="1:5" x14ac:dyDescent="0.25">
      <c r="A6165">
        <v>58000688</v>
      </c>
      <c r="B6165" t="s">
        <v>9308</v>
      </c>
      <c r="C6165" t="s">
        <v>9309</v>
      </c>
      <c r="D6165" t="s">
        <v>9309</v>
      </c>
      <c r="E6165" t="s">
        <v>9308</v>
      </c>
    </row>
    <row r="6166" spans="1:5" x14ac:dyDescent="0.25">
      <c r="A6166">
        <v>58000689</v>
      </c>
      <c r="B6166" t="s">
        <v>9310</v>
      </c>
      <c r="C6166" t="s">
        <v>9311</v>
      </c>
      <c r="D6166" t="s">
        <v>9311</v>
      </c>
      <c r="E6166" t="s">
        <v>9310</v>
      </c>
    </row>
    <row r="6167" spans="1:5" x14ac:dyDescent="0.25">
      <c r="A6167">
        <v>58000690</v>
      </c>
      <c r="B6167" t="s">
        <v>9312</v>
      </c>
      <c r="C6167" t="s">
        <v>9313</v>
      </c>
      <c r="D6167" t="s">
        <v>9313</v>
      </c>
      <c r="E6167" t="s">
        <v>9312</v>
      </c>
    </row>
    <row r="6168" spans="1:5" x14ac:dyDescent="0.25">
      <c r="A6168">
        <v>58000691</v>
      </c>
      <c r="B6168" t="s">
        <v>9314</v>
      </c>
      <c r="C6168" t="s">
        <v>9315</v>
      </c>
      <c r="D6168" t="s">
        <v>9315</v>
      </c>
      <c r="E6168" t="s">
        <v>9314</v>
      </c>
    </row>
    <row r="6169" spans="1:5" x14ac:dyDescent="0.25">
      <c r="A6169">
        <v>58000692</v>
      </c>
      <c r="B6169" t="s">
        <v>9316</v>
      </c>
      <c r="C6169" t="s">
        <v>9317</v>
      </c>
      <c r="D6169" t="s">
        <v>9317</v>
      </c>
      <c r="E6169" t="s">
        <v>9316</v>
      </c>
    </row>
    <row r="6170" spans="1:5" x14ac:dyDescent="0.25">
      <c r="A6170">
        <v>58000693</v>
      </c>
      <c r="B6170" t="s">
        <v>9318</v>
      </c>
      <c r="C6170" t="s">
        <v>9319</v>
      </c>
      <c r="D6170" t="s">
        <v>9319</v>
      </c>
      <c r="E6170" t="s">
        <v>9318</v>
      </c>
    </row>
    <row r="6171" spans="1:5" x14ac:dyDescent="0.25">
      <c r="A6171">
        <v>58000694</v>
      </c>
      <c r="B6171" t="s">
        <v>9320</v>
      </c>
      <c r="C6171" t="s">
        <v>9321</v>
      </c>
      <c r="D6171" t="s">
        <v>9321</v>
      </c>
      <c r="E6171" t="s">
        <v>9320</v>
      </c>
    </row>
    <row r="6172" spans="1:5" x14ac:dyDescent="0.25">
      <c r="A6172">
        <v>58000695</v>
      </c>
      <c r="B6172" t="s">
        <v>9322</v>
      </c>
      <c r="C6172" t="s">
        <v>9323</v>
      </c>
      <c r="D6172" t="s">
        <v>9323</v>
      </c>
      <c r="E6172" t="s">
        <v>9322</v>
      </c>
    </row>
    <row r="6173" spans="1:5" x14ac:dyDescent="0.25">
      <c r="A6173">
        <v>58000696</v>
      </c>
      <c r="B6173" t="s">
        <v>9324</v>
      </c>
      <c r="C6173" t="s">
        <v>9325</v>
      </c>
      <c r="D6173" t="s">
        <v>9325</v>
      </c>
      <c r="E6173" t="s">
        <v>9324</v>
      </c>
    </row>
    <row r="6174" spans="1:5" x14ac:dyDescent="0.25">
      <c r="A6174">
        <v>58000697</v>
      </c>
      <c r="B6174" t="s">
        <v>9326</v>
      </c>
      <c r="C6174" t="s">
        <v>9327</v>
      </c>
      <c r="D6174" t="s">
        <v>9327</v>
      </c>
      <c r="E6174" t="s">
        <v>9326</v>
      </c>
    </row>
    <row r="6175" spans="1:5" x14ac:dyDescent="0.25">
      <c r="A6175">
        <v>58000698</v>
      </c>
      <c r="B6175" t="s">
        <v>9328</v>
      </c>
      <c r="C6175" t="s">
        <v>9329</v>
      </c>
      <c r="D6175" t="s">
        <v>9329</v>
      </c>
      <c r="E6175" t="s">
        <v>9328</v>
      </c>
    </row>
    <row r="6176" spans="1:5" x14ac:dyDescent="0.25">
      <c r="A6176">
        <v>58000699</v>
      </c>
      <c r="B6176" t="s">
        <v>9330</v>
      </c>
      <c r="C6176" t="s">
        <v>9331</v>
      </c>
      <c r="D6176" t="s">
        <v>9331</v>
      </c>
      <c r="E6176" t="s">
        <v>9330</v>
      </c>
    </row>
    <row r="6177" spans="1:5" x14ac:dyDescent="0.25">
      <c r="A6177">
        <v>58000700</v>
      </c>
      <c r="B6177" t="s">
        <v>9332</v>
      </c>
      <c r="C6177" t="s">
        <v>9333</v>
      </c>
      <c r="D6177" t="s">
        <v>9333</v>
      </c>
      <c r="E6177" t="s">
        <v>9332</v>
      </c>
    </row>
    <row r="6178" spans="1:5" x14ac:dyDescent="0.25">
      <c r="A6178">
        <v>58000701</v>
      </c>
      <c r="B6178" t="s">
        <v>9334</v>
      </c>
      <c r="C6178" t="s">
        <v>9335</v>
      </c>
      <c r="D6178" t="s">
        <v>9335</v>
      </c>
      <c r="E6178" t="s">
        <v>9334</v>
      </c>
    </row>
    <row r="6179" spans="1:5" x14ac:dyDescent="0.25">
      <c r="A6179">
        <v>58000702</v>
      </c>
      <c r="B6179" t="s">
        <v>9336</v>
      </c>
      <c r="C6179" t="s">
        <v>9337</v>
      </c>
      <c r="D6179" t="s">
        <v>9337</v>
      </c>
      <c r="E6179" t="s">
        <v>9336</v>
      </c>
    </row>
    <row r="6180" spans="1:5" x14ac:dyDescent="0.25">
      <c r="A6180">
        <v>58000703</v>
      </c>
      <c r="B6180" t="s">
        <v>9338</v>
      </c>
      <c r="C6180" t="s">
        <v>9339</v>
      </c>
      <c r="D6180" t="s">
        <v>9339</v>
      </c>
      <c r="E6180" t="s">
        <v>9338</v>
      </c>
    </row>
    <row r="6181" spans="1:5" x14ac:dyDescent="0.25">
      <c r="A6181">
        <v>58000704</v>
      </c>
      <c r="B6181" t="s">
        <v>9340</v>
      </c>
      <c r="C6181" t="s">
        <v>9341</v>
      </c>
      <c r="D6181" t="s">
        <v>9341</v>
      </c>
      <c r="E6181" t="s">
        <v>9340</v>
      </c>
    </row>
    <row r="6182" spans="1:5" x14ac:dyDescent="0.25">
      <c r="A6182">
        <v>58000705</v>
      </c>
      <c r="B6182" t="s">
        <v>9342</v>
      </c>
      <c r="C6182" t="s">
        <v>9343</v>
      </c>
      <c r="D6182" t="s">
        <v>9343</v>
      </c>
      <c r="E6182" t="s">
        <v>9342</v>
      </c>
    </row>
    <row r="6183" spans="1:5" x14ac:dyDescent="0.25">
      <c r="A6183">
        <v>58000706</v>
      </c>
      <c r="B6183" t="s">
        <v>9344</v>
      </c>
      <c r="C6183" t="s">
        <v>9345</v>
      </c>
      <c r="D6183" t="s">
        <v>9345</v>
      </c>
      <c r="E6183" t="s">
        <v>9344</v>
      </c>
    </row>
    <row r="6184" spans="1:5" x14ac:dyDescent="0.25">
      <c r="A6184">
        <v>58000707</v>
      </c>
      <c r="B6184" t="s">
        <v>9346</v>
      </c>
      <c r="C6184" t="s">
        <v>9347</v>
      </c>
      <c r="D6184" t="s">
        <v>9347</v>
      </c>
      <c r="E6184" t="s">
        <v>9346</v>
      </c>
    </row>
    <row r="6185" spans="1:5" x14ac:dyDescent="0.25">
      <c r="A6185">
        <v>58000708</v>
      </c>
      <c r="B6185" t="s">
        <v>9348</v>
      </c>
      <c r="C6185" t="s">
        <v>9349</v>
      </c>
      <c r="D6185" t="s">
        <v>9349</v>
      </c>
      <c r="E6185" t="s">
        <v>9348</v>
      </c>
    </row>
    <row r="6186" spans="1:5" x14ac:dyDescent="0.25">
      <c r="A6186">
        <v>58000709</v>
      </c>
      <c r="B6186" t="s">
        <v>9350</v>
      </c>
      <c r="C6186" t="s">
        <v>9351</v>
      </c>
      <c r="D6186" t="s">
        <v>9351</v>
      </c>
      <c r="E6186" t="s">
        <v>9350</v>
      </c>
    </row>
    <row r="6187" spans="1:5" x14ac:dyDescent="0.25">
      <c r="A6187">
        <v>58000710</v>
      </c>
      <c r="B6187" t="s">
        <v>9352</v>
      </c>
      <c r="C6187" t="s">
        <v>9353</v>
      </c>
      <c r="D6187" t="s">
        <v>9353</v>
      </c>
      <c r="E6187" t="s">
        <v>9352</v>
      </c>
    </row>
    <row r="6188" spans="1:5" x14ac:dyDescent="0.25">
      <c r="A6188">
        <v>58000711</v>
      </c>
      <c r="B6188" t="s">
        <v>9354</v>
      </c>
      <c r="C6188" t="s">
        <v>9355</v>
      </c>
      <c r="D6188" t="s">
        <v>9355</v>
      </c>
      <c r="E6188" t="s">
        <v>9354</v>
      </c>
    </row>
    <row r="6189" spans="1:5" x14ac:dyDescent="0.25">
      <c r="A6189">
        <v>58000712</v>
      </c>
      <c r="B6189" t="s">
        <v>9356</v>
      </c>
      <c r="C6189" t="s">
        <v>9357</v>
      </c>
      <c r="D6189" t="s">
        <v>9357</v>
      </c>
      <c r="E6189" t="s">
        <v>9356</v>
      </c>
    </row>
    <row r="6190" spans="1:5" x14ac:dyDescent="0.25">
      <c r="A6190">
        <v>58000713</v>
      </c>
      <c r="B6190" t="s">
        <v>9358</v>
      </c>
      <c r="C6190" t="s">
        <v>9359</v>
      </c>
      <c r="D6190" t="s">
        <v>9359</v>
      </c>
      <c r="E6190" t="s">
        <v>9358</v>
      </c>
    </row>
    <row r="6191" spans="1:5" x14ac:dyDescent="0.25">
      <c r="A6191">
        <v>58000714</v>
      </c>
      <c r="B6191" t="s">
        <v>9360</v>
      </c>
      <c r="C6191" t="s">
        <v>9361</v>
      </c>
      <c r="D6191" t="s">
        <v>9361</v>
      </c>
      <c r="E6191" t="s">
        <v>9360</v>
      </c>
    </row>
    <row r="6192" spans="1:5" x14ac:dyDescent="0.25">
      <c r="A6192">
        <v>58000715</v>
      </c>
      <c r="B6192" t="s">
        <v>9362</v>
      </c>
      <c r="C6192" t="s">
        <v>9363</v>
      </c>
      <c r="D6192" t="s">
        <v>9363</v>
      </c>
      <c r="E6192" t="s">
        <v>9362</v>
      </c>
    </row>
    <row r="6193" spans="1:5" x14ac:dyDescent="0.25">
      <c r="A6193">
        <v>58000716</v>
      </c>
      <c r="B6193" t="s">
        <v>9364</v>
      </c>
      <c r="C6193" t="s">
        <v>9365</v>
      </c>
      <c r="D6193" t="s">
        <v>9365</v>
      </c>
      <c r="E6193" t="s">
        <v>9364</v>
      </c>
    </row>
    <row r="6194" spans="1:5" x14ac:dyDescent="0.25">
      <c r="A6194">
        <v>58000717</v>
      </c>
      <c r="B6194" t="s">
        <v>9366</v>
      </c>
      <c r="C6194" t="s">
        <v>9367</v>
      </c>
      <c r="D6194" t="s">
        <v>9367</v>
      </c>
      <c r="E6194" t="s">
        <v>9366</v>
      </c>
    </row>
    <row r="6195" spans="1:5" x14ac:dyDescent="0.25">
      <c r="A6195">
        <v>58000718</v>
      </c>
      <c r="B6195" t="s">
        <v>9368</v>
      </c>
      <c r="C6195" t="s">
        <v>9369</v>
      </c>
      <c r="D6195" t="s">
        <v>9369</v>
      </c>
      <c r="E6195" t="s">
        <v>9368</v>
      </c>
    </row>
    <row r="6196" spans="1:5" x14ac:dyDescent="0.25">
      <c r="A6196">
        <v>58000719</v>
      </c>
      <c r="B6196" t="s">
        <v>9370</v>
      </c>
      <c r="C6196" t="s">
        <v>9371</v>
      </c>
      <c r="D6196" t="s">
        <v>9371</v>
      </c>
      <c r="E6196" t="s">
        <v>9370</v>
      </c>
    </row>
    <row r="6197" spans="1:5" x14ac:dyDescent="0.25">
      <c r="A6197">
        <v>58000720</v>
      </c>
      <c r="B6197" t="s">
        <v>9372</v>
      </c>
      <c r="C6197" t="s">
        <v>9373</v>
      </c>
      <c r="D6197" t="s">
        <v>9373</v>
      </c>
      <c r="E6197" t="s">
        <v>9372</v>
      </c>
    </row>
    <row r="6198" spans="1:5" x14ac:dyDescent="0.25">
      <c r="A6198">
        <v>58000721</v>
      </c>
      <c r="B6198" t="s">
        <v>9374</v>
      </c>
      <c r="C6198" t="s">
        <v>9375</v>
      </c>
      <c r="D6198" t="s">
        <v>9375</v>
      </c>
      <c r="E6198" t="s">
        <v>9374</v>
      </c>
    </row>
    <row r="6199" spans="1:5" x14ac:dyDescent="0.25">
      <c r="A6199">
        <v>58000722</v>
      </c>
      <c r="B6199" t="s">
        <v>9376</v>
      </c>
      <c r="C6199" t="s">
        <v>9377</v>
      </c>
      <c r="D6199" t="s">
        <v>9377</v>
      </c>
      <c r="E6199" t="s">
        <v>9376</v>
      </c>
    </row>
    <row r="6200" spans="1:5" x14ac:dyDescent="0.25">
      <c r="A6200">
        <v>58000723</v>
      </c>
      <c r="B6200" t="s">
        <v>9378</v>
      </c>
      <c r="C6200" t="s">
        <v>9379</v>
      </c>
      <c r="D6200" t="s">
        <v>9379</v>
      </c>
      <c r="E6200" t="s">
        <v>9378</v>
      </c>
    </row>
    <row r="6201" spans="1:5" x14ac:dyDescent="0.25">
      <c r="A6201">
        <v>58000724</v>
      </c>
      <c r="B6201" t="s">
        <v>9380</v>
      </c>
      <c r="C6201" t="s">
        <v>9381</v>
      </c>
      <c r="D6201" t="s">
        <v>9381</v>
      </c>
      <c r="E6201" t="s">
        <v>9380</v>
      </c>
    </row>
    <row r="6202" spans="1:5" x14ac:dyDescent="0.25">
      <c r="A6202">
        <v>58000725</v>
      </c>
      <c r="B6202" t="s">
        <v>9382</v>
      </c>
      <c r="C6202" t="s">
        <v>9383</v>
      </c>
      <c r="D6202" t="s">
        <v>9383</v>
      </c>
      <c r="E6202" t="s">
        <v>9382</v>
      </c>
    </row>
    <row r="6203" spans="1:5" x14ac:dyDescent="0.25">
      <c r="A6203">
        <v>58000726</v>
      </c>
      <c r="B6203" t="s">
        <v>9384</v>
      </c>
      <c r="C6203" t="s">
        <v>9385</v>
      </c>
      <c r="D6203" t="s">
        <v>9385</v>
      </c>
      <c r="E6203" t="s">
        <v>9384</v>
      </c>
    </row>
    <row r="6204" spans="1:5" x14ac:dyDescent="0.25">
      <c r="A6204">
        <v>58000727</v>
      </c>
      <c r="B6204" t="s">
        <v>9386</v>
      </c>
      <c r="C6204" t="s">
        <v>9387</v>
      </c>
      <c r="D6204" t="s">
        <v>9387</v>
      </c>
      <c r="E6204" t="s">
        <v>9386</v>
      </c>
    </row>
    <row r="6205" spans="1:5" x14ac:dyDescent="0.25">
      <c r="A6205">
        <v>58000728</v>
      </c>
      <c r="B6205" t="s">
        <v>9388</v>
      </c>
      <c r="C6205" t="s">
        <v>9389</v>
      </c>
      <c r="D6205" t="s">
        <v>9389</v>
      </c>
      <c r="E6205" t="s">
        <v>9388</v>
      </c>
    </row>
    <row r="6206" spans="1:5" x14ac:dyDescent="0.25">
      <c r="A6206">
        <v>58000729</v>
      </c>
      <c r="B6206" t="s">
        <v>9390</v>
      </c>
      <c r="C6206" t="s">
        <v>9391</v>
      </c>
      <c r="D6206" t="s">
        <v>9391</v>
      </c>
      <c r="E6206" t="s">
        <v>9390</v>
      </c>
    </row>
    <row r="6207" spans="1:5" x14ac:dyDescent="0.25">
      <c r="A6207">
        <v>58000730</v>
      </c>
      <c r="B6207" t="s">
        <v>9392</v>
      </c>
      <c r="C6207" t="s">
        <v>9393</v>
      </c>
      <c r="D6207" t="s">
        <v>9393</v>
      </c>
      <c r="E6207" t="s">
        <v>9392</v>
      </c>
    </row>
    <row r="6208" spans="1:5" x14ac:dyDescent="0.25">
      <c r="A6208">
        <v>58000731</v>
      </c>
      <c r="B6208" t="s">
        <v>9394</v>
      </c>
      <c r="C6208" t="s">
        <v>9395</v>
      </c>
      <c r="D6208" t="s">
        <v>9395</v>
      </c>
      <c r="E6208" t="s">
        <v>9394</v>
      </c>
    </row>
    <row r="6209" spans="1:5" x14ac:dyDescent="0.25">
      <c r="A6209">
        <v>58000732</v>
      </c>
      <c r="B6209" t="s">
        <v>9396</v>
      </c>
      <c r="C6209" t="s">
        <v>9397</v>
      </c>
      <c r="D6209" t="s">
        <v>9397</v>
      </c>
      <c r="E6209" t="s">
        <v>9396</v>
      </c>
    </row>
    <row r="6210" spans="1:5" x14ac:dyDescent="0.25">
      <c r="A6210">
        <v>58000733</v>
      </c>
      <c r="B6210" t="s">
        <v>9398</v>
      </c>
      <c r="C6210" t="s">
        <v>9399</v>
      </c>
      <c r="D6210" t="s">
        <v>9399</v>
      </c>
      <c r="E6210" t="s">
        <v>9398</v>
      </c>
    </row>
    <row r="6211" spans="1:5" x14ac:dyDescent="0.25">
      <c r="A6211">
        <v>58000734</v>
      </c>
      <c r="B6211" t="s">
        <v>9400</v>
      </c>
      <c r="C6211" t="s">
        <v>9401</v>
      </c>
      <c r="D6211" t="s">
        <v>9401</v>
      </c>
      <c r="E6211" t="s">
        <v>9400</v>
      </c>
    </row>
    <row r="6212" spans="1:5" x14ac:dyDescent="0.25">
      <c r="A6212">
        <v>58000735</v>
      </c>
      <c r="B6212" t="s">
        <v>9402</v>
      </c>
      <c r="C6212" t="s">
        <v>9403</v>
      </c>
      <c r="D6212" t="s">
        <v>9403</v>
      </c>
      <c r="E6212" t="s">
        <v>9402</v>
      </c>
    </row>
    <row r="6213" spans="1:5" x14ac:dyDescent="0.25">
      <c r="A6213">
        <v>58000736</v>
      </c>
      <c r="B6213" t="s">
        <v>9404</v>
      </c>
      <c r="C6213" t="s">
        <v>9405</v>
      </c>
      <c r="D6213" t="s">
        <v>9405</v>
      </c>
      <c r="E6213" t="s">
        <v>9404</v>
      </c>
    </row>
    <row r="6214" spans="1:5" x14ac:dyDescent="0.25">
      <c r="A6214">
        <v>58000737</v>
      </c>
      <c r="B6214" t="s">
        <v>9406</v>
      </c>
      <c r="C6214" t="s">
        <v>9407</v>
      </c>
      <c r="D6214" t="s">
        <v>9407</v>
      </c>
      <c r="E6214" t="s">
        <v>9406</v>
      </c>
    </row>
    <row r="6215" spans="1:5" x14ac:dyDescent="0.25">
      <c r="A6215">
        <v>58000738</v>
      </c>
      <c r="B6215" t="s">
        <v>9408</v>
      </c>
      <c r="C6215" t="s">
        <v>9409</v>
      </c>
      <c r="D6215" t="s">
        <v>9409</v>
      </c>
      <c r="E6215" t="s">
        <v>9408</v>
      </c>
    </row>
    <row r="6216" spans="1:5" x14ac:dyDescent="0.25">
      <c r="A6216">
        <v>58000739</v>
      </c>
      <c r="B6216" t="s">
        <v>9410</v>
      </c>
      <c r="C6216" t="s">
        <v>9411</v>
      </c>
      <c r="D6216" t="s">
        <v>9411</v>
      </c>
      <c r="E6216" t="s">
        <v>9410</v>
      </c>
    </row>
    <row r="6217" spans="1:5" x14ac:dyDescent="0.25">
      <c r="A6217">
        <v>58000740</v>
      </c>
      <c r="B6217" t="s">
        <v>9412</v>
      </c>
      <c r="C6217" t="s">
        <v>9413</v>
      </c>
      <c r="D6217" t="s">
        <v>9413</v>
      </c>
      <c r="E6217" t="s">
        <v>9412</v>
      </c>
    </row>
    <row r="6218" spans="1:5" x14ac:dyDescent="0.25">
      <c r="A6218">
        <v>58000741</v>
      </c>
      <c r="B6218" t="s">
        <v>9414</v>
      </c>
      <c r="C6218" t="s">
        <v>9415</v>
      </c>
      <c r="D6218" t="s">
        <v>9415</v>
      </c>
      <c r="E6218" t="s">
        <v>9414</v>
      </c>
    </row>
    <row r="6219" spans="1:5" x14ac:dyDescent="0.25">
      <c r="A6219">
        <v>58000742</v>
      </c>
      <c r="B6219" t="s">
        <v>9416</v>
      </c>
      <c r="C6219" t="s">
        <v>9417</v>
      </c>
      <c r="D6219" t="s">
        <v>9417</v>
      </c>
      <c r="E6219" t="s">
        <v>9416</v>
      </c>
    </row>
    <row r="6220" spans="1:5" x14ac:dyDescent="0.25">
      <c r="A6220">
        <v>58000743</v>
      </c>
      <c r="B6220" t="s">
        <v>9418</v>
      </c>
      <c r="C6220" t="s">
        <v>9419</v>
      </c>
      <c r="D6220" t="s">
        <v>9419</v>
      </c>
      <c r="E6220" t="s">
        <v>9418</v>
      </c>
    </row>
    <row r="6221" spans="1:5" x14ac:dyDescent="0.25">
      <c r="A6221">
        <v>58000744</v>
      </c>
      <c r="B6221" t="s">
        <v>9420</v>
      </c>
      <c r="C6221" t="s">
        <v>9421</v>
      </c>
      <c r="D6221" t="s">
        <v>9421</v>
      </c>
      <c r="E6221" t="s">
        <v>9420</v>
      </c>
    </row>
    <row r="6222" spans="1:5" x14ac:dyDescent="0.25">
      <c r="A6222">
        <v>58000745</v>
      </c>
      <c r="B6222" t="s">
        <v>9422</v>
      </c>
      <c r="C6222" t="s">
        <v>9423</v>
      </c>
      <c r="D6222" t="s">
        <v>9423</v>
      </c>
      <c r="E6222" t="s">
        <v>9422</v>
      </c>
    </row>
    <row r="6223" spans="1:5" x14ac:dyDescent="0.25">
      <c r="A6223">
        <v>58000746</v>
      </c>
      <c r="B6223" t="s">
        <v>9424</v>
      </c>
      <c r="C6223" t="s">
        <v>9425</v>
      </c>
      <c r="D6223" t="s">
        <v>9425</v>
      </c>
      <c r="E6223" t="s">
        <v>9424</v>
      </c>
    </row>
    <row r="6224" spans="1:5" x14ac:dyDescent="0.25">
      <c r="A6224">
        <v>58000747</v>
      </c>
      <c r="B6224" t="s">
        <v>9426</v>
      </c>
      <c r="C6224" t="s">
        <v>9427</v>
      </c>
      <c r="D6224" t="s">
        <v>9427</v>
      </c>
      <c r="E6224" t="s">
        <v>9426</v>
      </c>
    </row>
    <row r="6225" spans="1:5" x14ac:dyDescent="0.25">
      <c r="A6225">
        <v>58000748</v>
      </c>
      <c r="B6225" t="s">
        <v>9428</v>
      </c>
      <c r="C6225" t="s">
        <v>9429</v>
      </c>
      <c r="D6225" t="s">
        <v>9429</v>
      </c>
      <c r="E6225" t="s">
        <v>9428</v>
      </c>
    </row>
    <row r="6226" spans="1:5" x14ac:dyDescent="0.25">
      <c r="A6226">
        <v>58000749</v>
      </c>
      <c r="B6226" t="s">
        <v>9430</v>
      </c>
      <c r="C6226" t="s">
        <v>9431</v>
      </c>
      <c r="D6226" t="s">
        <v>9431</v>
      </c>
      <c r="E6226" t="s">
        <v>9430</v>
      </c>
    </row>
    <row r="6227" spans="1:5" x14ac:dyDescent="0.25">
      <c r="A6227">
        <v>58000750</v>
      </c>
      <c r="B6227" t="s">
        <v>9432</v>
      </c>
      <c r="C6227" t="s">
        <v>9433</v>
      </c>
      <c r="D6227" t="s">
        <v>9433</v>
      </c>
      <c r="E6227" t="s">
        <v>9432</v>
      </c>
    </row>
    <row r="6228" spans="1:5" x14ac:dyDescent="0.25">
      <c r="A6228">
        <v>58000751</v>
      </c>
      <c r="B6228" t="s">
        <v>9434</v>
      </c>
      <c r="C6228" t="s">
        <v>9435</v>
      </c>
      <c r="D6228" t="s">
        <v>9435</v>
      </c>
      <c r="E6228" t="s">
        <v>9434</v>
      </c>
    </row>
    <row r="6229" spans="1:5" x14ac:dyDescent="0.25">
      <c r="A6229">
        <v>58000752</v>
      </c>
      <c r="B6229" t="s">
        <v>9436</v>
      </c>
      <c r="C6229" t="s">
        <v>9437</v>
      </c>
      <c r="D6229" t="s">
        <v>9437</v>
      </c>
      <c r="E6229" t="s">
        <v>9436</v>
      </c>
    </row>
    <row r="6230" spans="1:5" x14ac:dyDescent="0.25">
      <c r="A6230">
        <v>58000753</v>
      </c>
      <c r="B6230" t="s">
        <v>9438</v>
      </c>
      <c r="C6230" t="s">
        <v>9439</v>
      </c>
      <c r="D6230" t="s">
        <v>9439</v>
      </c>
      <c r="E6230" t="s">
        <v>9438</v>
      </c>
    </row>
    <row r="6231" spans="1:5" x14ac:dyDescent="0.25">
      <c r="A6231">
        <v>58000754</v>
      </c>
      <c r="B6231" t="s">
        <v>9440</v>
      </c>
      <c r="C6231" t="s">
        <v>9441</v>
      </c>
      <c r="D6231" t="s">
        <v>9441</v>
      </c>
      <c r="E6231" t="s">
        <v>9440</v>
      </c>
    </row>
    <row r="6232" spans="1:5" x14ac:dyDescent="0.25">
      <c r="A6232">
        <v>58000755</v>
      </c>
      <c r="B6232" t="s">
        <v>9442</v>
      </c>
      <c r="C6232" t="s">
        <v>9443</v>
      </c>
      <c r="D6232" t="s">
        <v>9443</v>
      </c>
      <c r="E6232" t="s">
        <v>9442</v>
      </c>
    </row>
    <row r="6233" spans="1:5" x14ac:dyDescent="0.25">
      <c r="A6233">
        <v>58000756</v>
      </c>
      <c r="B6233" t="s">
        <v>9444</v>
      </c>
      <c r="C6233" t="s">
        <v>9445</v>
      </c>
      <c r="D6233" t="s">
        <v>9445</v>
      </c>
      <c r="E6233" t="s">
        <v>9444</v>
      </c>
    </row>
    <row r="6234" spans="1:5" x14ac:dyDescent="0.25">
      <c r="A6234">
        <v>58000757</v>
      </c>
      <c r="B6234" t="s">
        <v>9446</v>
      </c>
      <c r="C6234" t="s">
        <v>9447</v>
      </c>
      <c r="D6234" t="s">
        <v>9447</v>
      </c>
      <c r="E6234" t="s">
        <v>9446</v>
      </c>
    </row>
    <row r="6235" spans="1:5" x14ac:dyDescent="0.25">
      <c r="A6235">
        <v>58000758</v>
      </c>
      <c r="B6235" t="s">
        <v>9448</v>
      </c>
      <c r="C6235" t="s">
        <v>9449</v>
      </c>
      <c r="D6235" t="s">
        <v>9449</v>
      </c>
      <c r="E6235" t="s">
        <v>9448</v>
      </c>
    </row>
    <row r="6236" spans="1:5" x14ac:dyDescent="0.25">
      <c r="A6236">
        <v>58000759</v>
      </c>
      <c r="B6236" t="s">
        <v>9450</v>
      </c>
      <c r="C6236" t="s">
        <v>9451</v>
      </c>
      <c r="D6236" t="s">
        <v>9451</v>
      </c>
      <c r="E6236" t="s">
        <v>9450</v>
      </c>
    </row>
    <row r="6237" spans="1:5" x14ac:dyDescent="0.25">
      <c r="A6237">
        <v>58000760</v>
      </c>
      <c r="B6237" t="s">
        <v>9452</v>
      </c>
      <c r="C6237" t="s">
        <v>9453</v>
      </c>
      <c r="D6237" t="s">
        <v>9453</v>
      </c>
      <c r="E6237" t="s">
        <v>9452</v>
      </c>
    </row>
    <row r="6238" spans="1:5" x14ac:dyDescent="0.25">
      <c r="A6238">
        <v>58000761</v>
      </c>
      <c r="B6238" t="s">
        <v>9454</v>
      </c>
      <c r="C6238" t="s">
        <v>9455</v>
      </c>
      <c r="D6238" t="s">
        <v>9455</v>
      </c>
      <c r="E6238" t="s">
        <v>9454</v>
      </c>
    </row>
    <row r="6239" spans="1:5" x14ac:dyDescent="0.25">
      <c r="A6239">
        <v>58000762</v>
      </c>
      <c r="B6239" t="s">
        <v>9456</v>
      </c>
      <c r="C6239" t="s">
        <v>9457</v>
      </c>
      <c r="D6239" t="s">
        <v>9457</v>
      </c>
      <c r="E6239" t="s">
        <v>9456</v>
      </c>
    </row>
    <row r="6240" spans="1:5" x14ac:dyDescent="0.25">
      <c r="A6240">
        <v>58000763</v>
      </c>
      <c r="B6240" t="s">
        <v>9458</v>
      </c>
      <c r="C6240" t="s">
        <v>9459</v>
      </c>
      <c r="D6240" t="s">
        <v>9459</v>
      </c>
      <c r="E6240" t="s">
        <v>9458</v>
      </c>
    </row>
    <row r="6241" spans="1:5" x14ac:dyDescent="0.25">
      <c r="A6241">
        <v>58000764</v>
      </c>
      <c r="B6241" t="s">
        <v>9460</v>
      </c>
      <c r="C6241" t="s">
        <v>9461</v>
      </c>
      <c r="D6241" t="s">
        <v>9461</v>
      </c>
      <c r="E6241" t="s">
        <v>9460</v>
      </c>
    </row>
    <row r="6242" spans="1:5" x14ac:dyDescent="0.25">
      <c r="A6242">
        <v>58000765</v>
      </c>
      <c r="B6242" t="s">
        <v>9462</v>
      </c>
      <c r="C6242" t="s">
        <v>9463</v>
      </c>
      <c r="D6242" t="s">
        <v>9463</v>
      </c>
      <c r="E6242" t="s">
        <v>9462</v>
      </c>
    </row>
    <row r="6243" spans="1:5" x14ac:dyDescent="0.25">
      <c r="A6243">
        <v>58000766</v>
      </c>
      <c r="B6243" t="s">
        <v>9464</v>
      </c>
      <c r="C6243" t="s">
        <v>9465</v>
      </c>
      <c r="D6243" t="s">
        <v>9465</v>
      </c>
      <c r="E6243" t="s">
        <v>9464</v>
      </c>
    </row>
    <row r="6244" spans="1:5" x14ac:dyDescent="0.25">
      <c r="A6244">
        <v>58000767</v>
      </c>
      <c r="B6244" t="s">
        <v>9466</v>
      </c>
      <c r="C6244" t="s">
        <v>9467</v>
      </c>
      <c r="D6244" t="s">
        <v>9467</v>
      </c>
      <c r="E6244" t="s">
        <v>9466</v>
      </c>
    </row>
    <row r="6245" spans="1:5" x14ac:dyDescent="0.25">
      <c r="A6245">
        <v>58000768</v>
      </c>
      <c r="B6245" t="s">
        <v>9468</v>
      </c>
      <c r="C6245" t="s">
        <v>9469</v>
      </c>
      <c r="D6245" t="s">
        <v>9469</v>
      </c>
      <c r="E6245" t="s">
        <v>9468</v>
      </c>
    </row>
    <row r="6246" spans="1:5" x14ac:dyDescent="0.25">
      <c r="A6246">
        <v>58000769</v>
      </c>
      <c r="B6246" t="s">
        <v>9470</v>
      </c>
      <c r="C6246" t="s">
        <v>9471</v>
      </c>
      <c r="D6246" t="s">
        <v>9471</v>
      </c>
      <c r="E6246" t="s">
        <v>9470</v>
      </c>
    </row>
    <row r="6247" spans="1:5" x14ac:dyDescent="0.25">
      <c r="A6247">
        <v>58000770</v>
      </c>
      <c r="B6247" t="s">
        <v>9472</v>
      </c>
      <c r="C6247" t="s">
        <v>9473</v>
      </c>
      <c r="D6247" t="s">
        <v>9473</v>
      </c>
      <c r="E6247" t="s">
        <v>9472</v>
      </c>
    </row>
    <row r="6248" spans="1:5" x14ac:dyDescent="0.25">
      <c r="A6248">
        <v>58000771</v>
      </c>
      <c r="B6248" t="s">
        <v>9474</v>
      </c>
      <c r="C6248" t="s">
        <v>9475</v>
      </c>
      <c r="D6248" t="s">
        <v>9475</v>
      </c>
      <c r="E6248" t="s">
        <v>9474</v>
      </c>
    </row>
    <row r="6249" spans="1:5" x14ac:dyDescent="0.25">
      <c r="A6249">
        <v>58000772</v>
      </c>
      <c r="B6249" t="s">
        <v>9476</v>
      </c>
      <c r="C6249" t="s">
        <v>9477</v>
      </c>
      <c r="D6249" t="s">
        <v>9477</v>
      </c>
      <c r="E6249" t="s">
        <v>9476</v>
      </c>
    </row>
    <row r="6250" spans="1:5" x14ac:dyDescent="0.25">
      <c r="A6250">
        <v>58000773</v>
      </c>
      <c r="B6250" t="s">
        <v>9478</v>
      </c>
      <c r="C6250" t="s">
        <v>9479</v>
      </c>
      <c r="D6250" t="s">
        <v>9479</v>
      </c>
      <c r="E6250" t="s">
        <v>9478</v>
      </c>
    </row>
    <row r="6251" spans="1:5" x14ac:dyDescent="0.25">
      <c r="A6251">
        <v>58000774</v>
      </c>
      <c r="B6251" t="s">
        <v>9480</v>
      </c>
      <c r="C6251" t="s">
        <v>9481</v>
      </c>
      <c r="D6251" t="s">
        <v>9481</v>
      </c>
      <c r="E6251" t="s">
        <v>9480</v>
      </c>
    </row>
    <row r="6252" spans="1:5" x14ac:dyDescent="0.25">
      <c r="A6252">
        <v>58000775</v>
      </c>
      <c r="B6252" t="s">
        <v>9482</v>
      </c>
      <c r="C6252" t="s">
        <v>9483</v>
      </c>
      <c r="D6252" t="s">
        <v>9483</v>
      </c>
      <c r="E6252" t="s">
        <v>9482</v>
      </c>
    </row>
    <row r="6253" spans="1:5" x14ac:dyDescent="0.25">
      <c r="A6253">
        <v>58000776</v>
      </c>
      <c r="B6253" t="s">
        <v>9484</v>
      </c>
      <c r="C6253" t="s">
        <v>9485</v>
      </c>
      <c r="D6253" t="s">
        <v>9485</v>
      </c>
      <c r="E6253" t="s">
        <v>9484</v>
      </c>
    </row>
    <row r="6254" spans="1:5" x14ac:dyDescent="0.25">
      <c r="A6254">
        <v>58000777</v>
      </c>
      <c r="B6254" t="s">
        <v>9486</v>
      </c>
      <c r="C6254" t="s">
        <v>9487</v>
      </c>
      <c r="D6254" t="s">
        <v>9487</v>
      </c>
      <c r="E6254" t="s">
        <v>9486</v>
      </c>
    </row>
    <row r="6255" spans="1:5" x14ac:dyDescent="0.25">
      <c r="A6255">
        <v>58000778</v>
      </c>
      <c r="B6255" t="s">
        <v>9488</v>
      </c>
      <c r="C6255" t="s">
        <v>9483</v>
      </c>
      <c r="D6255" t="s">
        <v>9483</v>
      </c>
      <c r="E6255" t="s">
        <v>9488</v>
      </c>
    </row>
    <row r="6256" spans="1:5" x14ac:dyDescent="0.25">
      <c r="A6256">
        <v>58000779</v>
      </c>
      <c r="B6256" t="s">
        <v>9489</v>
      </c>
      <c r="C6256" t="s">
        <v>9490</v>
      </c>
      <c r="D6256" t="s">
        <v>9490</v>
      </c>
      <c r="E6256" t="s">
        <v>9489</v>
      </c>
    </row>
    <row r="6257" spans="1:5" x14ac:dyDescent="0.25">
      <c r="A6257">
        <v>58000780</v>
      </c>
      <c r="B6257" t="s">
        <v>9491</v>
      </c>
      <c r="C6257" t="s">
        <v>9492</v>
      </c>
      <c r="D6257" t="s">
        <v>9492</v>
      </c>
      <c r="E6257" t="s">
        <v>9491</v>
      </c>
    </row>
    <row r="6258" spans="1:5" x14ac:dyDescent="0.25">
      <c r="A6258">
        <v>58000781</v>
      </c>
      <c r="B6258" t="s">
        <v>9493</v>
      </c>
      <c r="C6258" t="s">
        <v>9494</v>
      </c>
      <c r="D6258" t="s">
        <v>9494</v>
      </c>
      <c r="E6258" t="s">
        <v>9493</v>
      </c>
    </row>
    <row r="6259" spans="1:5" x14ac:dyDescent="0.25">
      <c r="A6259">
        <v>58000782</v>
      </c>
      <c r="B6259" t="s">
        <v>9495</v>
      </c>
      <c r="C6259" t="s">
        <v>9496</v>
      </c>
      <c r="D6259" t="s">
        <v>9496</v>
      </c>
      <c r="E6259" t="s">
        <v>9495</v>
      </c>
    </row>
    <row r="6260" spans="1:5" x14ac:dyDescent="0.25">
      <c r="A6260">
        <v>58000783</v>
      </c>
      <c r="B6260" t="s">
        <v>9497</v>
      </c>
      <c r="C6260" t="s">
        <v>8782</v>
      </c>
      <c r="D6260" t="s">
        <v>8782</v>
      </c>
      <c r="E6260" t="s">
        <v>9497</v>
      </c>
    </row>
    <row r="6261" spans="1:5" x14ac:dyDescent="0.25">
      <c r="A6261">
        <v>58000784</v>
      </c>
      <c r="B6261" t="s">
        <v>9498</v>
      </c>
      <c r="C6261" t="s">
        <v>9070</v>
      </c>
      <c r="D6261" t="s">
        <v>9070</v>
      </c>
      <c r="E6261" t="s">
        <v>9498</v>
      </c>
    </row>
    <row r="6262" spans="1:5" x14ac:dyDescent="0.25">
      <c r="A6262">
        <v>58000785</v>
      </c>
      <c r="B6262" t="s">
        <v>9499</v>
      </c>
      <c r="C6262" t="s">
        <v>9068</v>
      </c>
      <c r="D6262" t="s">
        <v>9068</v>
      </c>
      <c r="E6262" t="s">
        <v>9499</v>
      </c>
    </row>
    <row r="6263" spans="1:5" x14ac:dyDescent="0.25">
      <c r="A6263">
        <v>58000786</v>
      </c>
      <c r="B6263" t="s">
        <v>9500</v>
      </c>
      <c r="C6263" t="s">
        <v>9064</v>
      </c>
      <c r="D6263" t="s">
        <v>9064</v>
      </c>
      <c r="E6263" t="s">
        <v>9500</v>
      </c>
    </row>
    <row r="6264" spans="1:5" x14ac:dyDescent="0.25">
      <c r="A6264">
        <v>58000787</v>
      </c>
      <c r="B6264" t="s">
        <v>9501</v>
      </c>
      <c r="C6264" t="s">
        <v>9062</v>
      </c>
      <c r="D6264" t="s">
        <v>9062</v>
      </c>
      <c r="E6264" t="s">
        <v>9501</v>
      </c>
    </row>
    <row r="6265" spans="1:5" x14ac:dyDescent="0.25">
      <c r="A6265">
        <v>58000788</v>
      </c>
      <c r="B6265" t="s">
        <v>9502</v>
      </c>
      <c r="C6265" t="s">
        <v>9060</v>
      </c>
      <c r="D6265" t="s">
        <v>9060</v>
      </c>
      <c r="E6265" t="s">
        <v>9502</v>
      </c>
    </row>
    <row r="6266" spans="1:5" x14ac:dyDescent="0.25">
      <c r="A6266">
        <v>58000789</v>
      </c>
      <c r="B6266" t="s">
        <v>9503</v>
      </c>
      <c r="C6266" t="s">
        <v>9058</v>
      </c>
      <c r="D6266" t="s">
        <v>9058</v>
      </c>
      <c r="E6266" t="s">
        <v>9503</v>
      </c>
    </row>
    <row r="6267" spans="1:5" x14ac:dyDescent="0.25">
      <c r="A6267">
        <v>58000790</v>
      </c>
      <c r="B6267" t="s">
        <v>9504</v>
      </c>
      <c r="C6267" t="s">
        <v>9056</v>
      </c>
      <c r="D6267" t="s">
        <v>9056</v>
      </c>
      <c r="E6267" t="s">
        <v>9504</v>
      </c>
    </row>
    <row r="6268" spans="1:5" x14ac:dyDescent="0.25">
      <c r="A6268">
        <v>58000791</v>
      </c>
      <c r="B6268" t="s">
        <v>9505</v>
      </c>
      <c r="C6268" t="s">
        <v>9054</v>
      </c>
      <c r="D6268" t="s">
        <v>9054</v>
      </c>
      <c r="E6268" t="s">
        <v>9505</v>
      </c>
    </row>
    <row r="6269" spans="1:5" x14ac:dyDescent="0.25">
      <c r="A6269">
        <v>58000792</v>
      </c>
      <c r="B6269" t="s">
        <v>9506</v>
      </c>
      <c r="C6269" t="s">
        <v>9052</v>
      </c>
      <c r="D6269" t="s">
        <v>9052</v>
      </c>
      <c r="E6269" t="s">
        <v>9506</v>
      </c>
    </row>
    <row r="6270" spans="1:5" x14ac:dyDescent="0.25">
      <c r="A6270">
        <v>58000793</v>
      </c>
      <c r="B6270" t="s">
        <v>9507</v>
      </c>
      <c r="C6270" t="s">
        <v>9048</v>
      </c>
      <c r="D6270" t="s">
        <v>9048</v>
      </c>
      <c r="E6270" t="s">
        <v>9507</v>
      </c>
    </row>
    <row r="6271" spans="1:5" x14ac:dyDescent="0.25">
      <c r="A6271">
        <v>58000794</v>
      </c>
      <c r="B6271" t="s">
        <v>9508</v>
      </c>
      <c r="C6271" t="s">
        <v>9046</v>
      </c>
      <c r="D6271" t="s">
        <v>9046</v>
      </c>
      <c r="E6271" t="s">
        <v>9508</v>
      </c>
    </row>
    <row r="6272" spans="1:5" x14ac:dyDescent="0.25">
      <c r="A6272">
        <v>58000795</v>
      </c>
      <c r="B6272" t="s">
        <v>9043</v>
      </c>
      <c r="C6272" t="s">
        <v>9044</v>
      </c>
      <c r="D6272" t="s">
        <v>9044</v>
      </c>
      <c r="E6272" t="s">
        <v>9043</v>
      </c>
    </row>
    <row r="6273" spans="1:5" x14ac:dyDescent="0.25">
      <c r="A6273">
        <v>58000796</v>
      </c>
      <c r="B6273" t="s">
        <v>9039</v>
      </c>
      <c r="C6273" t="s">
        <v>9040</v>
      </c>
      <c r="D6273" t="s">
        <v>9040</v>
      </c>
      <c r="E6273" t="s">
        <v>9039</v>
      </c>
    </row>
    <row r="6274" spans="1:5" x14ac:dyDescent="0.25">
      <c r="A6274">
        <v>58000797</v>
      </c>
      <c r="B6274" t="s">
        <v>9037</v>
      </c>
      <c r="C6274" t="s">
        <v>9038</v>
      </c>
      <c r="D6274" t="s">
        <v>9038</v>
      </c>
      <c r="E6274" t="s">
        <v>9037</v>
      </c>
    </row>
    <row r="6275" spans="1:5" x14ac:dyDescent="0.25">
      <c r="A6275">
        <v>58000798</v>
      </c>
      <c r="B6275" t="s">
        <v>9035</v>
      </c>
      <c r="C6275" t="s">
        <v>9036</v>
      </c>
      <c r="D6275" t="s">
        <v>9036</v>
      </c>
      <c r="E6275" t="s">
        <v>9035</v>
      </c>
    </row>
    <row r="6276" spans="1:5" x14ac:dyDescent="0.25">
      <c r="A6276">
        <v>58000799</v>
      </c>
      <c r="B6276" t="s">
        <v>9509</v>
      </c>
      <c r="C6276" t="s">
        <v>9107</v>
      </c>
      <c r="D6276" t="s">
        <v>9107</v>
      </c>
      <c r="E6276" t="s">
        <v>9509</v>
      </c>
    </row>
    <row r="6277" spans="1:5" x14ac:dyDescent="0.25">
      <c r="A6277">
        <v>58000800</v>
      </c>
      <c r="B6277" t="s">
        <v>9510</v>
      </c>
      <c r="C6277" t="s">
        <v>9511</v>
      </c>
      <c r="D6277" t="s">
        <v>9511</v>
      </c>
      <c r="E6277" t="s">
        <v>9510</v>
      </c>
    </row>
    <row r="6278" spans="1:5" x14ac:dyDescent="0.25">
      <c r="A6278">
        <v>58000801</v>
      </c>
      <c r="B6278" t="s">
        <v>9512</v>
      </c>
      <c r="C6278" t="s">
        <v>9111</v>
      </c>
      <c r="D6278" t="s">
        <v>9111</v>
      </c>
      <c r="E6278" t="s">
        <v>9512</v>
      </c>
    </row>
    <row r="6279" spans="1:5" x14ac:dyDescent="0.25">
      <c r="A6279">
        <v>58000802</v>
      </c>
      <c r="B6279" t="s">
        <v>9513</v>
      </c>
      <c r="C6279" t="s">
        <v>9124</v>
      </c>
      <c r="D6279" t="s">
        <v>9124</v>
      </c>
      <c r="E6279" t="s">
        <v>9513</v>
      </c>
    </row>
    <row r="6280" spans="1:5" x14ac:dyDescent="0.25">
      <c r="A6280">
        <v>58000803</v>
      </c>
      <c r="B6280" t="s">
        <v>9514</v>
      </c>
      <c r="C6280" t="s">
        <v>9154</v>
      </c>
      <c r="D6280" t="s">
        <v>9154</v>
      </c>
      <c r="E6280" t="s">
        <v>9514</v>
      </c>
    </row>
    <row r="6281" spans="1:5" x14ac:dyDescent="0.25">
      <c r="A6281">
        <v>58000804</v>
      </c>
      <c r="B6281" t="s">
        <v>9515</v>
      </c>
      <c r="C6281" t="s">
        <v>9156</v>
      </c>
      <c r="D6281" t="s">
        <v>9156</v>
      </c>
      <c r="E6281" t="s">
        <v>9515</v>
      </c>
    </row>
    <row r="6282" spans="1:5" x14ac:dyDescent="0.25">
      <c r="A6282">
        <v>58000805</v>
      </c>
      <c r="B6282" t="s">
        <v>9516</v>
      </c>
      <c r="C6282" t="s">
        <v>9164</v>
      </c>
      <c r="D6282" t="s">
        <v>9164</v>
      </c>
      <c r="E6282" t="s">
        <v>9516</v>
      </c>
    </row>
    <row r="6283" spans="1:5" x14ac:dyDescent="0.25">
      <c r="A6283">
        <v>58000806</v>
      </c>
      <c r="B6283" t="s">
        <v>9168</v>
      </c>
      <c r="C6283" t="s">
        <v>9167</v>
      </c>
      <c r="D6283" t="s">
        <v>9167</v>
      </c>
      <c r="E6283" t="s">
        <v>9168</v>
      </c>
    </row>
    <row r="6284" spans="1:5" x14ac:dyDescent="0.25">
      <c r="A6284">
        <v>58000807</v>
      </c>
      <c r="B6284" t="s">
        <v>9517</v>
      </c>
      <c r="C6284" t="s">
        <v>9167</v>
      </c>
      <c r="D6284" t="s">
        <v>9167</v>
      </c>
      <c r="E6284" t="s">
        <v>9517</v>
      </c>
    </row>
    <row r="6285" spans="1:5" x14ac:dyDescent="0.25">
      <c r="A6285">
        <v>58000808</v>
      </c>
      <c r="B6285" t="s">
        <v>9518</v>
      </c>
      <c r="C6285" t="s">
        <v>9167</v>
      </c>
      <c r="D6285" t="s">
        <v>9167</v>
      </c>
      <c r="E6285" t="s">
        <v>9518</v>
      </c>
    </row>
    <row r="6286" spans="1:5" x14ac:dyDescent="0.25">
      <c r="A6286">
        <v>58000809</v>
      </c>
      <c r="B6286" t="s">
        <v>8786</v>
      </c>
      <c r="C6286" t="s">
        <v>9519</v>
      </c>
      <c r="D6286" t="s">
        <v>9519</v>
      </c>
      <c r="E6286" t="s">
        <v>8786</v>
      </c>
    </row>
    <row r="6287" spans="1:5" x14ac:dyDescent="0.25">
      <c r="A6287">
        <v>58000810</v>
      </c>
      <c r="B6287" t="s">
        <v>9520</v>
      </c>
      <c r="C6287" t="s">
        <v>9521</v>
      </c>
      <c r="D6287" t="s">
        <v>9521</v>
      </c>
      <c r="E6287" t="s">
        <v>9520</v>
      </c>
    </row>
    <row r="6288" spans="1:5" x14ac:dyDescent="0.25">
      <c r="A6288">
        <v>58000811</v>
      </c>
      <c r="B6288" t="s">
        <v>9131</v>
      </c>
      <c r="C6288" t="s">
        <v>8782</v>
      </c>
      <c r="D6288" t="s">
        <v>8782</v>
      </c>
      <c r="E6288" t="s">
        <v>9131</v>
      </c>
    </row>
    <row r="6289" spans="1:5" x14ac:dyDescent="0.25">
      <c r="A6289">
        <v>58000812</v>
      </c>
      <c r="B6289" t="s">
        <v>9522</v>
      </c>
      <c r="C6289" t="s">
        <v>8782</v>
      </c>
      <c r="D6289" t="s">
        <v>8782</v>
      </c>
      <c r="E6289" t="s">
        <v>9522</v>
      </c>
    </row>
    <row r="6290" spans="1:5" x14ac:dyDescent="0.25">
      <c r="A6290">
        <v>58000813</v>
      </c>
      <c r="B6290" t="s">
        <v>9523</v>
      </c>
      <c r="C6290" t="s">
        <v>8782</v>
      </c>
      <c r="D6290" t="s">
        <v>8782</v>
      </c>
      <c r="E6290" t="s">
        <v>9523</v>
      </c>
    </row>
    <row r="6291" spans="1:5" x14ac:dyDescent="0.25">
      <c r="A6291">
        <v>58000814</v>
      </c>
      <c r="B6291" t="s">
        <v>8783</v>
      </c>
      <c r="C6291" t="s">
        <v>8782</v>
      </c>
      <c r="D6291" t="s">
        <v>8782</v>
      </c>
      <c r="E6291" t="s">
        <v>8783</v>
      </c>
    </row>
    <row r="6292" spans="1:5" x14ac:dyDescent="0.25">
      <c r="A6292">
        <v>58000815</v>
      </c>
      <c r="B6292" t="s">
        <v>9524</v>
      </c>
      <c r="C6292" t="s">
        <v>8782</v>
      </c>
      <c r="D6292" t="s">
        <v>8782</v>
      </c>
      <c r="E6292" t="s">
        <v>9524</v>
      </c>
    </row>
    <row r="6293" spans="1:5" x14ac:dyDescent="0.25">
      <c r="A6293">
        <v>58000816</v>
      </c>
      <c r="B6293" t="s">
        <v>1156</v>
      </c>
      <c r="C6293" t="s">
        <v>1157</v>
      </c>
      <c r="D6293" t="s">
        <v>1157</v>
      </c>
      <c r="E6293" t="s">
        <v>1156</v>
      </c>
    </row>
    <row r="6294" spans="1:5" x14ac:dyDescent="0.25">
      <c r="A6294">
        <v>58000817</v>
      </c>
      <c r="B6294" t="s">
        <v>9525</v>
      </c>
      <c r="C6294" t="s">
        <v>8816</v>
      </c>
      <c r="D6294" t="s">
        <v>8816</v>
      </c>
      <c r="E6294" t="s">
        <v>9525</v>
      </c>
    </row>
    <row r="6295" spans="1:5" x14ac:dyDescent="0.25">
      <c r="A6295">
        <v>58000818</v>
      </c>
      <c r="B6295" t="s">
        <v>9526</v>
      </c>
      <c r="C6295" t="s">
        <v>9101</v>
      </c>
      <c r="D6295" t="s">
        <v>9101</v>
      </c>
      <c r="E6295" t="s">
        <v>9526</v>
      </c>
    </row>
    <row r="6296" spans="1:5" x14ac:dyDescent="0.25">
      <c r="A6296">
        <v>58000819</v>
      </c>
      <c r="B6296" t="s">
        <v>8784</v>
      </c>
      <c r="C6296" t="s">
        <v>9101</v>
      </c>
      <c r="D6296" t="s">
        <v>9101</v>
      </c>
      <c r="E6296" t="s">
        <v>8784</v>
      </c>
    </row>
    <row r="6297" spans="1:5" x14ac:dyDescent="0.25">
      <c r="A6297">
        <v>58000820</v>
      </c>
      <c r="B6297" t="s">
        <v>9527</v>
      </c>
      <c r="C6297" t="s">
        <v>9101</v>
      </c>
      <c r="D6297" t="s">
        <v>9101</v>
      </c>
      <c r="E6297" t="s">
        <v>9527</v>
      </c>
    </row>
    <row r="6298" spans="1:5" x14ac:dyDescent="0.25">
      <c r="A6298">
        <v>58000821</v>
      </c>
      <c r="B6298" t="s">
        <v>9528</v>
      </c>
      <c r="C6298" t="s">
        <v>9101</v>
      </c>
      <c r="D6298" t="s">
        <v>9101</v>
      </c>
      <c r="E6298" t="s">
        <v>9528</v>
      </c>
    </row>
    <row r="6299" spans="1:5" x14ac:dyDescent="0.25">
      <c r="A6299">
        <v>58000822</v>
      </c>
      <c r="B6299" t="s">
        <v>9529</v>
      </c>
      <c r="C6299" t="s">
        <v>9101</v>
      </c>
      <c r="D6299" t="s">
        <v>9101</v>
      </c>
      <c r="E6299" t="s">
        <v>9529</v>
      </c>
    </row>
    <row r="6300" spans="1:5" x14ac:dyDescent="0.25">
      <c r="A6300">
        <v>58000823</v>
      </c>
      <c r="B6300" t="s">
        <v>9530</v>
      </c>
      <c r="C6300" t="s">
        <v>9101</v>
      </c>
      <c r="D6300" t="s">
        <v>9101</v>
      </c>
      <c r="E6300" t="s">
        <v>9530</v>
      </c>
    </row>
    <row r="6301" spans="1:5" x14ac:dyDescent="0.25">
      <c r="A6301">
        <v>58000824</v>
      </c>
      <c r="B6301" t="s">
        <v>9531</v>
      </c>
      <c r="C6301" t="s">
        <v>9101</v>
      </c>
      <c r="D6301" t="s">
        <v>9101</v>
      </c>
      <c r="E6301" t="s">
        <v>9531</v>
      </c>
    </row>
    <row r="6302" spans="1:5" x14ac:dyDescent="0.25">
      <c r="A6302">
        <v>58000825</v>
      </c>
      <c r="B6302" t="s">
        <v>8788</v>
      </c>
      <c r="C6302" t="s">
        <v>9101</v>
      </c>
      <c r="D6302" t="s">
        <v>9101</v>
      </c>
      <c r="E6302" t="s">
        <v>8788</v>
      </c>
    </row>
    <row r="6303" spans="1:5" x14ac:dyDescent="0.25">
      <c r="A6303">
        <v>58000826</v>
      </c>
      <c r="B6303" t="s">
        <v>9532</v>
      </c>
      <c r="C6303" t="s">
        <v>9533</v>
      </c>
      <c r="D6303" t="s">
        <v>9533</v>
      </c>
      <c r="E6303" t="s">
        <v>9532</v>
      </c>
    </row>
    <row r="6304" spans="1:5" x14ac:dyDescent="0.25">
      <c r="A6304">
        <v>58000827</v>
      </c>
      <c r="B6304" t="s">
        <v>9534</v>
      </c>
      <c r="C6304" t="s">
        <v>9535</v>
      </c>
      <c r="D6304" t="s">
        <v>9535</v>
      </c>
      <c r="E6304" t="s">
        <v>9534</v>
      </c>
    </row>
    <row r="6305" spans="1:5" x14ac:dyDescent="0.25">
      <c r="A6305">
        <v>58000828</v>
      </c>
      <c r="B6305" t="s">
        <v>9536</v>
      </c>
      <c r="C6305" t="s">
        <v>9537</v>
      </c>
      <c r="D6305" t="s">
        <v>9537</v>
      </c>
      <c r="E6305" t="s">
        <v>9536</v>
      </c>
    </row>
    <row r="6306" spans="1:5" x14ac:dyDescent="0.25">
      <c r="A6306">
        <v>58000829</v>
      </c>
      <c r="B6306" t="s">
        <v>9538</v>
      </c>
      <c r="C6306" t="s">
        <v>9539</v>
      </c>
      <c r="D6306" t="s">
        <v>9539</v>
      </c>
      <c r="E6306" t="s">
        <v>9538</v>
      </c>
    </row>
    <row r="6307" spans="1:5" x14ac:dyDescent="0.25">
      <c r="A6307">
        <v>58000830</v>
      </c>
      <c r="B6307" t="s">
        <v>9540</v>
      </c>
      <c r="C6307" t="s">
        <v>9541</v>
      </c>
      <c r="D6307" t="s">
        <v>9541</v>
      </c>
      <c r="E6307" t="s">
        <v>9540</v>
      </c>
    </row>
    <row r="6308" spans="1:5" x14ac:dyDescent="0.25">
      <c r="A6308">
        <v>58000831</v>
      </c>
      <c r="B6308" t="s">
        <v>9542</v>
      </c>
      <c r="C6308" t="s">
        <v>9543</v>
      </c>
      <c r="D6308" t="s">
        <v>9543</v>
      </c>
      <c r="E6308" t="s">
        <v>9542</v>
      </c>
    </row>
    <row r="6309" spans="1:5" x14ac:dyDescent="0.25">
      <c r="A6309">
        <v>58000832</v>
      </c>
      <c r="B6309" t="s">
        <v>9544</v>
      </c>
      <c r="C6309" t="s">
        <v>9545</v>
      </c>
      <c r="D6309" t="s">
        <v>9545</v>
      </c>
      <c r="E6309" t="s">
        <v>9544</v>
      </c>
    </row>
    <row r="6310" spans="1:5" x14ac:dyDescent="0.25">
      <c r="A6310">
        <v>58000833</v>
      </c>
      <c r="B6310" t="s">
        <v>9546</v>
      </c>
      <c r="C6310" t="s">
        <v>9547</v>
      </c>
      <c r="D6310" t="s">
        <v>9547</v>
      </c>
      <c r="E6310" t="s">
        <v>9546</v>
      </c>
    </row>
    <row r="6311" spans="1:5" x14ac:dyDescent="0.25">
      <c r="A6311">
        <v>58000834</v>
      </c>
      <c r="B6311" t="s">
        <v>9548</v>
      </c>
      <c r="C6311" t="s">
        <v>9549</v>
      </c>
      <c r="D6311" t="s">
        <v>9549</v>
      </c>
      <c r="E6311" t="s">
        <v>9548</v>
      </c>
    </row>
    <row r="6312" spans="1:5" x14ac:dyDescent="0.25">
      <c r="A6312">
        <v>58000835</v>
      </c>
      <c r="B6312" t="s">
        <v>9550</v>
      </c>
      <c r="C6312" t="s">
        <v>9551</v>
      </c>
      <c r="D6312" t="s">
        <v>9551</v>
      </c>
      <c r="E6312" t="s">
        <v>9550</v>
      </c>
    </row>
    <row r="6313" spans="1:5" x14ac:dyDescent="0.25">
      <c r="A6313">
        <v>58000836</v>
      </c>
      <c r="B6313" t="s">
        <v>9552</v>
      </c>
      <c r="C6313" t="s">
        <v>9553</v>
      </c>
      <c r="D6313" t="s">
        <v>9553</v>
      </c>
      <c r="E6313" t="s">
        <v>9552</v>
      </c>
    </row>
    <row r="6314" spans="1:5" x14ac:dyDescent="0.25">
      <c r="A6314">
        <v>58000837</v>
      </c>
      <c r="B6314" t="s">
        <v>9554</v>
      </c>
      <c r="C6314" t="s">
        <v>9555</v>
      </c>
      <c r="D6314" t="s">
        <v>9555</v>
      </c>
      <c r="E6314" t="s">
        <v>9554</v>
      </c>
    </row>
    <row r="6315" spans="1:5" x14ac:dyDescent="0.25">
      <c r="A6315">
        <v>58000838</v>
      </c>
      <c r="B6315" t="s">
        <v>9556</v>
      </c>
      <c r="C6315" t="s">
        <v>9557</v>
      </c>
      <c r="D6315" t="s">
        <v>9557</v>
      </c>
      <c r="E6315" t="s">
        <v>9556</v>
      </c>
    </row>
    <row r="6316" spans="1:5" x14ac:dyDescent="0.25">
      <c r="A6316">
        <v>58000839</v>
      </c>
      <c r="B6316" t="s">
        <v>9516</v>
      </c>
      <c r="C6316" t="s">
        <v>9558</v>
      </c>
      <c r="D6316" t="s">
        <v>9558</v>
      </c>
      <c r="E6316" t="s">
        <v>9516</v>
      </c>
    </row>
    <row r="6317" spans="1:5" x14ac:dyDescent="0.25">
      <c r="A6317">
        <v>58000840</v>
      </c>
      <c r="B6317" t="s">
        <v>9559</v>
      </c>
      <c r="C6317" t="s">
        <v>9560</v>
      </c>
      <c r="D6317" t="s">
        <v>9560</v>
      </c>
      <c r="E6317" t="s">
        <v>9559</v>
      </c>
    </row>
    <row r="6318" spans="1:5" x14ac:dyDescent="0.25">
      <c r="A6318">
        <v>58000841</v>
      </c>
      <c r="B6318" t="s">
        <v>9561</v>
      </c>
      <c r="C6318" t="s">
        <v>9562</v>
      </c>
      <c r="D6318" t="s">
        <v>9562</v>
      </c>
      <c r="E6318" t="s">
        <v>9561</v>
      </c>
    </row>
    <row r="6319" spans="1:5" x14ac:dyDescent="0.25">
      <c r="A6319">
        <v>58000842</v>
      </c>
      <c r="B6319" t="s">
        <v>9043</v>
      </c>
      <c r="C6319" t="s">
        <v>9563</v>
      </c>
      <c r="D6319" t="s">
        <v>9563</v>
      </c>
      <c r="E6319" t="s">
        <v>9043</v>
      </c>
    </row>
    <row r="6320" spans="1:5" x14ac:dyDescent="0.25">
      <c r="A6320">
        <v>58000843</v>
      </c>
      <c r="B6320" t="s">
        <v>9564</v>
      </c>
      <c r="C6320" t="s">
        <v>9565</v>
      </c>
      <c r="D6320" t="s">
        <v>9565</v>
      </c>
      <c r="E6320" t="s">
        <v>9564</v>
      </c>
    </row>
    <row r="6321" spans="1:5" x14ac:dyDescent="0.25">
      <c r="A6321">
        <v>58000844</v>
      </c>
      <c r="B6321" t="s">
        <v>9037</v>
      </c>
      <c r="C6321" t="s">
        <v>9566</v>
      </c>
      <c r="D6321" t="s">
        <v>9566</v>
      </c>
      <c r="E6321" t="s">
        <v>9037</v>
      </c>
    </row>
    <row r="6322" spans="1:5" x14ac:dyDescent="0.25">
      <c r="A6322">
        <v>58000845</v>
      </c>
      <c r="B6322" t="s">
        <v>9567</v>
      </c>
      <c r="C6322" t="s">
        <v>9568</v>
      </c>
      <c r="D6322" t="s">
        <v>9568</v>
      </c>
      <c r="E6322" t="s">
        <v>9567</v>
      </c>
    </row>
    <row r="6323" spans="1:5" x14ac:dyDescent="0.25">
      <c r="A6323">
        <v>58000846</v>
      </c>
      <c r="B6323" t="s">
        <v>9569</v>
      </c>
      <c r="C6323" t="s">
        <v>9570</v>
      </c>
      <c r="D6323" t="s">
        <v>9570</v>
      </c>
      <c r="E6323" t="s">
        <v>9569</v>
      </c>
    </row>
    <row r="6324" spans="1:5" x14ac:dyDescent="0.25">
      <c r="A6324">
        <v>58000847</v>
      </c>
      <c r="B6324" t="s">
        <v>9571</v>
      </c>
      <c r="C6324" t="s">
        <v>9572</v>
      </c>
      <c r="D6324" t="s">
        <v>9572</v>
      </c>
      <c r="E6324" t="s">
        <v>9571</v>
      </c>
    </row>
    <row r="6325" spans="1:5" x14ac:dyDescent="0.25">
      <c r="A6325">
        <v>58000848</v>
      </c>
      <c r="B6325" t="s">
        <v>9573</v>
      </c>
      <c r="C6325" t="s">
        <v>9574</v>
      </c>
      <c r="D6325" t="s">
        <v>9574</v>
      </c>
      <c r="E6325" t="s">
        <v>9573</v>
      </c>
    </row>
    <row r="6326" spans="1:5" x14ac:dyDescent="0.25">
      <c r="A6326">
        <v>58000849</v>
      </c>
      <c r="B6326" t="s">
        <v>9575</v>
      </c>
      <c r="C6326" t="s">
        <v>9576</v>
      </c>
      <c r="D6326" t="s">
        <v>9576</v>
      </c>
      <c r="E6326" t="s">
        <v>9575</v>
      </c>
    </row>
    <row r="6327" spans="1:5" x14ac:dyDescent="0.25">
      <c r="A6327">
        <v>58000850</v>
      </c>
      <c r="B6327" t="s">
        <v>9518</v>
      </c>
      <c r="C6327" t="s">
        <v>9577</v>
      </c>
      <c r="D6327" t="s">
        <v>9577</v>
      </c>
      <c r="E6327" t="s">
        <v>9518</v>
      </c>
    </row>
    <row r="6328" spans="1:5" x14ac:dyDescent="0.25">
      <c r="A6328">
        <v>58000851</v>
      </c>
      <c r="B6328" t="s">
        <v>9173</v>
      </c>
      <c r="C6328" t="s">
        <v>9578</v>
      </c>
      <c r="D6328" t="s">
        <v>9578</v>
      </c>
      <c r="E6328" t="s">
        <v>9173</v>
      </c>
    </row>
    <row r="6329" spans="1:5" x14ac:dyDescent="0.25">
      <c r="A6329">
        <v>58000852</v>
      </c>
      <c r="B6329" t="s">
        <v>9579</v>
      </c>
      <c r="C6329" t="s">
        <v>9176</v>
      </c>
      <c r="D6329" t="s">
        <v>9176</v>
      </c>
      <c r="E6329" t="s">
        <v>9579</v>
      </c>
    </row>
    <row r="6330" spans="1:5" x14ac:dyDescent="0.25">
      <c r="A6330">
        <v>58000853</v>
      </c>
      <c r="B6330" t="s">
        <v>9177</v>
      </c>
      <c r="C6330" t="s">
        <v>9580</v>
      </c>
      <c r="D6330" t="s">
        <v>9580</v>
      </c>
      <c r="E6330" t="s">
        <v>9177</v>
      </c>
    </row>
    <row r="6331" spans="1:5" x14ac:dyDescent="0.25">
      <c r="A6331">
        <v>58000854</v>
      </c>
      <c r="B6331" t="s">
        <v>9581</v>
      </c>
      <c r="C6331" t="s">
        <v>9582</v>
      </c>
      <c r="D6331" t="s">
        <v>9582</v>
      </c>
      <c r="E6331" t="s">
        <v>9581</v>
      </c>
    </row>
    <row r="6332" spans="1:5" x14ac:dyDescent="0.25">
      <c r="A6332">
        <v>58000855</v>
      </c>
      <c r="B6332" t="s">
        <v>9583</v>
      </c>
      <c r="C6332" t="s">
        <v>9584</v>
      </c>
      <c r="D6332" t="s">
        <v>9584</v>
      </c>
      <c r="E6332" t="s">
        <v>9583</v>
      </c>
    </row>
    <row r="6333" spans="1:5" x14ac:dyDescent="0.25">
      <c r="A6333">
        <v>58000856</v>
      </c>
      <c r="B6333" t="s">
        <v>9585</v>
      </c>
      <c r="C6333" t="s">
        <v>9586</v>
      </c>
      <c r="D6333" t="s">
        <v>9586</v>
      </c>
      <c r="E6333" t="s">
        <v>9585</v>
      </c>
    </row>
    <row r="6334" spans="1:5" x14ac:dyDescent="0.25">
      <c r="A6334">
        <v>58000857</v>
      </c>
      <c r="B6334" t="s">
        <v>9587</v>
      </c>
      <c r="C6334" t="s">
        <v>9588</v>
      </c>
      <c r="D6334" t="s">
        <v>9588</v>
      </c>
      <c r="E6334" t="s">
        <v>9587</v>
      </c>
    </row>
    <row r="6335" spans="1:5" x14ac:dyDescent="0.25">
      <c r="A6335">
        <v>58000858</v>
      </c>
      <c r="B6335" t="s">
        <v>9589</v>
      </c>
      <c r="C6335" t="s">
        <v>9590</v>
      </c>
      <c r="D6335" t="s">
        <v>9590</v>
      </c>
      <c r="E6335" t="s">
        <v>9589</v>
      </c>
    </row>
    <row r="6336" spans="1:5" x14ac:dyDescent="0.25">
      <c r="A6336">
        <v>58000859</v>
      </c>
      <c r="B6336" t="s">
        <v>9591</v>
      </c>
      <c r="C6336" t="s">
        <v>9592</v>
      </c>
      <c r="D6336" t="s">
        <v>9592</v>
      </c>
      <c r="E6336" t="s">
        <v>9591</v>
      </c>
    </row>
    <row r="6337" spans="1:5" x14ac:dyDescent="0.25">
      <c r="A6337">
        <v>58000860</v>
      </c>
      <c r="B6337" t="s">
        <v>9593</v>
      </c>
      <c r="C6337" t="s">
        <v>9594</v>
      </c>
      <c r="D6337" t="s">
        <v>9594</v>
      </c>
      <c r="E6337" t="s">
        <v>9593</v>
      </c>
    </row>
    <row r="6338" spans="1:5" x14ac:dyDescent="0.25">
      <c r="A6338">
        <v>58000861</v>
      </c>
      <c r="B6338" t="s">
        <v>9595</v>
      </c>
      <c r="C6338" t="s">
        <v>9596</v>
      </c>
      <c r="D6338" t="s">
        <v>9596</v>
      </c>
      <c r="E6338" t="s">
        <v>9595</v>
      </c>
    </row>
    <row r="6339" spans="1:5" x14ac:dyDescent="0.25">
      <c r="A6339">
        <v>58000862</v>
      </c>
      <c r="B6339" t="s">
        <v>9597</v>
      </c>
      <c r="C6339" t="s">
        <v>9598</v>
      </c>
      <c r="D6339" t="s">
        <v>9598</v>
      </c>
      <c r="E6339" t="s">
        <v>9597</v>
      </c>
    </row>
    <row r="6340" spans="1:5" x14ac:dyDescent="0.25">
      <c r="A6340">
        <v>58000863</v>
      </c>
      <c r="B6340" t="s">
        <v>9599</v>
      </c>
      <c r="C6340" t="s">
        <v>9600</v>
      </c>
      <c r="D6340" t="s">
        <v>9600</v>
      </c>
      <c r="E6340" t="s">
        <v>9599</v>
      </c>
    </row>
    <row r="6341" spans="1:5" x14ac:dyDescent="0.25">
      <c r="A6341">
        <v>58000864</v>
      </c>
      <c r="B6341" t="s">
        <v>9601</v>
      </c>
      <c r="C6341" t="s">
        <v>9602</v>
      </c>
      <c r="D6341" t="s">
        <v>9602</v>
      </c>
      <c r="E6341" t="s">
        <v>9601</v>
      </c>
    </row>
    <row r="6342" spans="1:5" x14ac:dyDescent="0.25">
      <c r="A6342">
        <v>58000865</v>
      </c>
      <c r="B6342" t="s">
        <v>9603</v>
      </c>
      <c r="C6342" t="s">
        <v>9604</v>
      </c>
      <c r="D6342" t="s">
        <v>9604</v>
      </c>
      <c r="E6342" t="s">
        <v>9603</v>
      </c>
    </row>
    <row r="6343" spans="1:5" x14ac:dyDescent="0.25">
      <c r="A6343">
        <v>58000866</v>
      </c>
      <c r="B6343" t="s">
        <v>9605</v>
      </c>
      <c r="C6343" t="s">
        <v>9606</v>
      </c>
      <c r="D6343" t="s">
        <v>9606</v>
      </c>
      <c r="E6343" t="s">
        <v>9605</v>
      </c>
    </row>
    <row r="6344" spans="1:5" x14ac:dyDescent="0.25">
      <c r="A6344">
        <v>58000867</v>
      </c>
      <c r="B6344" t="s">
        <v>9607</v>
      </c>
      <c r="C6344" t="s">
        <v>8805</v>
      </c>
      <c r="D6344" t="s">
        <v>8805</v>
      </c>
      <c r="E6344" t="s">
        <v>9607</v>
      </c>
    </row>
    <row r="6345" spans="1:5" x14ac:dyDescent="0.25">
      <c r="A6345">
        <v>58000868</v>
      </c>
      <c r="B6345" t="s">
        <v>8826</v>
      </c>
      <c r="C6345" t="s">
        <v>8827</v>
      </c>
      <c r="D6345" t="s">
        <v>8827</v>
      </c>
      <c r="E6345" t="s">
        <v>8826</v>
      </c>
    </row>
    <row r="6346" spans="1:5" x14ac:dyDescent="0.25">
      <c r="A6346">
        <v>58000869</v>
      </c>
      <c r="B6346" t="s">
        <v>9608</v>
      </c>
      <c r="C6346" t="s">
        <v>9233</v>
      </c>
      <c r="D6346" t="s">
        <v>9233</v>
      </c>
      <c r="E6346" t="s">
        <v>9608</v>
      </c>
    </row>
    <row r="6347" spans="1:5" x14ac:dyDescent="0.25">
      <c r="A6347">
        <v>58000870</v>
      </c>
      <c r="B6347" t="s">
        <v>9609</v>
      </c>
      <c r="C6347" t="s">
        <v>9389</v>
      </c>
      <c r="D6347" t="s">
        <v>9389</v>
      </c>
      <c r="E6347" t="s">
        <v>9609</v>
      </c>
    </row>
    <row r="6348" spans="1:5" x14ac:dyDescent="0.25">
      <c r="A6348">
        <v>58000871</v>
      </c>
      <c r="B6348" t="s">
        <v>9610</v>
      </c>
      <c r="C6348" t="s">
        <v>9604</v>
      </c>
      <c r="D6348" t="s">
        <v>9604</v>
      </c>
      <c r="E6348" t="s">
        <v>9610</v>
      </c>
    </row>
    <row r="6349" spans="1:5" x14ac:dyDescent="0.25">
      <c r="A6349">
        <v>58000872</v>
      </c>
      <c r="B6349" t="s">
        <v>8967</v>
      </c>
      <c r="C6349" t="s">
        <v>9611</v>
      </c>
      <c r="D6349" t="s">
        <v>9611</v>
      </c>
      <c r="E6349" t="s">
        <v>8967</v>
      </c>
    </row>
    <row r="6350" spans="1:5" x14ac:dyDescent="0.25">
      <c r="A6350">
        <v>58000873</v>
      </c>
      <c r="B6350" t="s">
        <v>9612</v>
      </c>
      <c r="C6350" t="s">
        <v>9613</v>
      </c>
      <c r="D6350" t="s">
        <v>9613</v>
      </c>
      <c r="E6350" t="s">
        <v>9612</v>
      </c>
    </row>
    <row r="6351" spans="1:5" x14ac:dyDescent="0.25">
      <c r="A6351">
        <v>58000874</v>
      </c>
      <c r="B6351" t="s">
        <v>8949</v>
      </c>
      <c r="C6351" t="s">
        <v>8950</v>
      </c>
      <c r="D6351" t="s">
        <v>8950</v>
      </c>
      <c r="E6351" t="s">
        <v>8949</v>
      </c>
    </row>
    <row r="6352" spans="1:5" x14ac:dyDescent="0.25">
      <c r="A6352">
        <v>58000875</v>
      </c>
      <c r="B6352" t="s">
        <v>8951</v>
      </c>
      <c r="C6352" t="s">
        <v>8952</v>
      </c>
      <c r="D6352" t="s">
        <v>8952</v>
      </c>
      <c r="E6352" t="s">
        <v>8951</v>
      </c>
    </row>
    <row r="6353" spans="1:5" x14ac:dyDescent="0.25">
      <c r="A6353">
        <v>58000876</v>
      </c>
      <c r="B6353" t="s">
        <v>6969</v>
      </c>
      <c r="C6353" t="s">
        <v>8837</v>
      </c>
      <c r="D6353" t="s">
        <v>8837</v>
      </c>
      <c r="E6353" t="s">
        <v>6969</v>
      </c>
    </row>
    <row r="6354" spans="1:5" x14ac:dyDescent="0.25">
      <c r="A6354">
        <v>58000877</v>
      </c>
      <c r="B6354" t="s">
        <v>9157</v>
      </c>
      <c r="C6354" t="s">
        <v>9614</v>
      </c>
      <c r="D6354" t="s">
        <v>9614</v>
      </c>
      <c r="E6354" t="s">
        <v>9157</v>
      </c>
    </row>
    <row r="6355" spans="1:5" x14ac:dyDescent="0.25">
      <c r="A6355">
        <v>58000878</v>
      </c>
      <c r="B6355" t="s">
        <v>9615</v>
      </c>
      <c r="C6355" t="s">
        <v>9136</v>
      </c>
      <c r="D6355" t="s">
        <v>9136</v>
      </c>
      <c r="E6355" t="s">
        <v>9615</v>
      </c>
    </row>
    <row r="6356" spans="1:5" x14ac:dyDescent="0.25">
      <c r="A6356">
        <v>58000879</v>
      </c>
      <c r="B6356" t="s">
        <v>9616</v>
      </c>
      <c r="C6356" t="s">
        <v>9617</v>
      </c>
      <c r="D6356" t="s">
        <v>9617</v>
      </c>
      <c r="E6356" t="s">
        <v>9616</v>
      </c>
    </row>
    <row r="6357" spans="1:5" x14ac:dyDescent="0.25">
      <c r="A6357">
        <v>58000880</v>
      </c>
      <c r="B6357" t="s">
        <v>9117</v>
      </c>
      <c r="C6357" t="s">
        <v>9165</v>
      </c>
      <c r="D6357" t="s">
        <v>9165</v>
      </c>
      <c r="E6357" t="s">
        <v>9117</v>
      </c>
    </row>
    <row r="6358" spans="1:5" x14ac:dyDescent="0.25">
      <c r="A6358">
        <v>58000881</v>
      </c>
      <c r="B6358" t="s">
        <v>9618</v>
      </c>
      <c r="C6358" t="s">
        <v>9619</v>
      </c>
      <c r="D6358" t="s">
        <v>9619</v>
      </c>
      <c r="E6358" t="s">
        <v>9618</v>
      </c>
    </row>
    <row r="6359" spans="1:5" x14ac:dyDescent="0.25">
      <c r="A6359">
        <v>58000882</v>
      </c>
      <c r="B6359" t="s">
        <v>9620</v>
      </c>
      <c r="C6359" t="s">
        <v>9621</v>
      </c>
      <c r="D6359" t="s">
        <v>9621</v>
      </c>
      <c r="E6359" t="s">
        <v>9620</v>
      </c>
    </row>
    <row r="6360" spans="1:5" x14ac:dyDescent="0.25">
      <c r="A6360">
        <v>58000883</v>
      </c>
      <c r="B6360" t="s">
        <v>9622</v>
      </c>
      <c r="C6360" t="s">
        <v>9623</v>
      </c>
      <c r="D6360" t="s">
        <v>9623</v>
      </c>
      <c r="E6360" t="s">
        <v>9622</v>
      </c>
    </row>
    <row r="6361" spans="1:5" x14ac:dyDescent="0.25">
      <c r="A6361">
        <v>58000884</v>
      </c>
      <c r="B6361" t="s">
        <v>9624</v>
      </c>
      <c r="C6361" t="s">
        <v>9625</v>
      </c>
      <c r="D6361" t="s">
        <v>9625</v>
      </c>
      <c r="E6361" t="s">
        <v>9624</v>
      </c>
    </row>
    <row r="6362" spans="1:5" x14ac:dyDescent="0.25">
      <c r="A6362">
        <v>58000885</v>
      </c>
      <c r="B6362" t="s">
        <v>9626</v>
      </c>
      <c r="C6362" t="s">
        <v>9627</v>
      </c>
      <c r="D6362" t="s">
        <v>9627</v>
      </c>
      <c r="E6362" t="s">
        <v>9626</v>
      </c>
    </row>
    <row r="6363" spans="1:5" x14ac:dyDescent="0.25">
      <c r="A6363">
        <v>58000886</v>
      </c>
      <c r="B6363" t="s">
        <v>9628</v>
      </c>
      <c r="C6363" t="s">
        <v>9629</v>
      </c>
      <c r="D6363" t="s">
        <v>9629</v>
      </c>
      <c r="E6363" t="s">
        <v>9628</v>
      </c>
    </row>
    <row r="6364" spans="1:5" x14ac:dyDescent="0.25">
      <c r="A6364">
        <v>58000887</v>
      </c>
      <c r="B6364" t="s">
        <v>9630</v>
      </c>
      <c r="C6364" t="s">
        <v>9631</v>
      </c>
      <c r="D6364" t="s">
        <v>9631</v>
      </c>
      <c r="E6364" t="s">
        <v>9630</v>
      </c>
    </row>
    <row r="6365" spans="1:5" x14ac:dyDescent="0.25">
      <c r="A6365">
        <v>58000888</v>
      </c>
      <c r="B6365" t="s">
        <v>9632</v>
      </c>
      <c r="C6365" t="s">
        <v>9633</v>
      </c>
      <c r="D6365" t="s">
        <v>9633</v>
      </c>
      <c r="E6365" t="s">
        <v>9632</v>
      </c>
    </row>
    <row r="6366" spans="1:5" x14ac:dyDescent="0.25">
      <c r="A6366">
        <v>58000889</v>
      </c>
      <c r="B6366" t="s">
        <v>9634</v>
      </c>
      <c r="C6366" t="s">
        <v>9635</v>
      </c>
      <c r="D6366" t="s">
        <v>9635</v>
      </c>
      <c r="E6366" t="s">
        <v>9634</v>
      </c>
    </row>
    <row r="6367" spans="1:5" x14ac:dyDescent="0.25">
      <c r="A6367">
        <v>58000890</v>
      </c>
      <c r="B6367" t="s">
        <v>9636</v>
      </c>
      <c r="C6367" t="s">
        <v>9637</v>
      </c>
      <c r="D6367" t="s">
        <v>9637</v>
      </c>
      <c r="E6367" t="s">
        <v>9636</v>
      </c>
    </row>
    <row r="6368" spans="1:5" x14ac:dyDescent="0.25">
      <c r="A6368">
        <v>58000891</v>
      </c>
      <c r="B6368" t="s">
        <v>9638</v>
      </c>
      <c r="C6368" t="s">
        <v>9639</v>
      </c>
      <c r="D6368" t="s">
        <v>9639</v>
      </c>
      <c r="E6368" t="s">
        <v>9638</v>
      </c>
    </row>
    <row r="6369" spans="1:5" x14ac:dyDescent="0.25">
      <c r="A6369">
        <v>58000892</v>
      </c>
      <c r="B6369" t="s">
        <v>9640</v>
      </c>
      <c r="C6369" t="s">
        <v>9641</v>
      </c>
      <c r="D6369" t="s">
        <v>9641</v>
      </c>
      <c r="E6369" t="s">
        <v>9640</v>
      </c>
    </row>
    <row r="6370" spans="1:5" x14ac:dyDescent="0.25">
      <c r="A6370">
        <v>58000893</v>
      </c>
      <c r="B6370" t="s">
        <v>9642</v>
      </c>
      <c r="C6370" t="s">
        <v>9643</v>
      </c>
      <c r="D6370" t="s">
        <v>9643</v>
      </c>
      <c r="E6370" t="s">
        <v>9642</v>
      </c>
    </row>
    <row r="6371" spans="1:5" x14ac:dyDescent="0.25">
      <c r="A6371">
        <v>58000894</v>
      </c>
      <c r="B6371" t="s">
        <v>9644</v>
      </c>
      <c r="C6371" t="s">
        <v>9645</v>
      </c>
      <c r="D6371" t="s">
        <v>9645</v>
      </c>
      <c r="E6371" t="s">
        <v>9644</v>
      </c>
    </row>
    <row r="6372" spans="1:5" x14ac:dyDescent="0.25">
      <c r="A6372">
        <v>58000895</v>
      </c>
      <c r="B6372" t="s">
        <v>9646</v>
      </c>
      <c r="C6372" t="s">
        <v>9647</v>
      </c>
      <c r="D6372" t="s">
        <v>9647</v>
      </c>
      <c r="E6372" t="s">
        <v>9646</v>
      </c>
    </row>
    <row r="6373" spans="1:5" x14ac:dyDescent="0.25">
      <c r="A6373">
        <v>58000896</v>
      </c>
      <c r="B6373" t="s">
        <v>9648</v>
      </c>
      <c r="C6373" t="s">
        <v>9649</v>
      </c>
      <c r="D6373" t="s">
        <v>9649</v>
      </c>
      <c r="E6373" t="s">
        <v>9648</v>
      </c>
    </row>
    <row r="6374" spans="1:5" x14ac:dyDescent="0.25">
      <c r="A6374">
        <v>58000897</v>
      </c>
      <c r="B6374" t="s">
        <v>9650</v>
      </c>
      <c r="C6374" t="s">
        <v>9651</v>
      </c>
      <c r="D6374" t="s">
        <v>9651</v>
      </c>
      <c r="E6374" t="s">
        <v>9650</v>
      </c>
    </row>
    <row r="6375" spans="1:5" x14ac:dyDescent="0.25">
      <c r="A6375">
        <v>58000898</v>
      </c>
      <c r="B6375" t="s">
        <v>9652</v>
      </c>
      <c r="C6375" t="s">
        <v>9653</v>
      </c>
      <c r="D6375" t="s">
        <v>9653</v>
      </c>
      <c r="E6375" t="s">
        <v>9652</v>
      </c>
    </row>
    <row r="6376" spans="1:5" x14ac:dyDescent="0.25">
      <c r="A6376">
        <v>58000899</v>
      </c>
      <c r="B6376" t="s">
        <v>9654</v>
      </c>
      <c r="C6376" t="s">
        <v>9655</v>
      </c>
      <c r="D6376" t="s">
        <v>9655</v>
      </c>
      <c r="E6376" t="s">
        <v>9654</v>
      </c>
    </row>
    <row r="6377" spans="1:5" x14ac:dyDescent="0.25">
      <c r="A6377">
        <v>58000900</v>
      </c>
      <c r="B6377" t="s">
        <v>9114</v>
      </c>
      <c r="C6377" t="s">
        <v>9656</v>
      </c>
      <c r="D6377" t="s">
        <v>9656</v>
      </c>
      <c r="E6377" t="s">
        <v>9114</v>
      </c>
    </row>
    <row r="6378" spans="1:5" x14ac:dyDescent="0.25">
      <c r="A6378">
        <v>58000901</v>
      </c>
      <c r="B6378" t="s">
        <v>9657</v>
      </c>
      <c r="C6378" t="s">
        <v>8994</v>
      </c>
      <c r="D6378" t="s">
        <v>8994</v>
      </c>
      <c r="E6378" t="s">
        <v>9657</v>
      </c>
    </row>
    <row r="6379" spans="1:5" x14ac:dyDescent="0.25">
      <c r="A6379">
        <v>58000902</v>
      </c>
      <c r="B6379" t="s">
        <v>9658</v>
      </c>
      <c r="C6379" t="s">
        <v>511</v>
      </c>
      <c r="D6379" t="s">
        <v>511</v>
      </c>
      <c r="E6379" t="s">
        <v>9658</v>
      </c>
    </row>
    <row r="6380" spans="1:5" x14ac:dyDescent="0.25">
      <c r="A6380">
        <v>58000903</v>
      </c>
      <c r="B6380" t="s">
        <v>9659</v>
      </c>
      <c r="C6380" t="s">
        <v>9660</v>
      </c>
      <c r="D6380" t="s">
        <v>9660</v>
      </c>
      <c r="E6380" t="s">
        <v>9659</v>
      </c>
    </row>
    <row r="6381" spans="1:5" x14ac:dyDescent="0.25">
      <c r="A6381">
        <v>58000904</v>
      </c>
      <c r="B6381" t="s">
        <v>9661</v>
      </c>
      <c r="C6381" t="s">
        <v>9662</v>
      </c>
      <c r="D6381" t="s">
        <v>9662</v>
      </c>
      <c r="E6381" t="s">
        <v>9661</v>
      </c>
    </row>
    <row r="6382" spans="1:5" x14ac:dyDescent="0.25">
      <c r="A6382">
        <v>58000905</v>
      </c>
      <c r="B6382" t="s">
        <v>9663</v>
      </c>
      <c r="C6382" t="s">
        <v>9664</v>
      </c>
      <c r="D6382" t="s">
        <v>9664</v>
      </c>
      <c r="E6382" t="s">
        <v>9663</v>
      </c>
    </row>
    <row r="6383" spans="1:5" x14ac:dyDescent="0.25">
      <c r="A6383">
        <v>58000906</v>
      </c>
      <c r="B6383" t="s">
        <v>9665</v>
      </c>
      <c r="C6383" t="s">
        <v>9666</v>
      </c>
      <c r="D6383" t="s">
        <v>9666</v>
      </c>
      <c r="E6383" t="s">
        <v>9665</v>
      </c>
    </row>
    <row r="6384" spans="1:5" x14ac:dyDescent="0.25">
      <c r="A6384">
        <v>58000907</v>
      </c>
      <c r="B6384" t="s">
        <v>9667</v>
      </c>
      <c r="C6384" t="s">
        <v>9668</v>
      </c>
      <c r="D6384" t="s">
        <v>9668</v>
      </c>
      <c r="E6384" t="s">
        <v>9667</v>
      </c>
    </row>
    <row r="6385" spans="1:5" x14ac:dyDescent="0.25">
      <c r="A6385">
        <v>58000908</v>
      </c>
      <c r="B6385" t="s">
        <v>9669</v>
      </c>
      <c r="C6385" t="s">
        <v>9670</v>
      </c>
      <c r="D6385" t="s">
        <v>9670</v>
      </c>
      <c r="E6385" t="s">
        <v>9669</v>
      </c>
    </row>
    <row r="6386" spans="1:5" x14ac:dyDescent="0.25">
      <c r="A6386">
        <v>58000909</v>
      </c>
      <c r="B6386" t="s">
        <v>9671</v>
      </c>
      <c r="C6386" t="s">
        <v>9672</v>
      </c>
      <c r="D6386" t="s">
        <v>9672</v>
      </c>
      <c r="E6386" t="s">
        <v>9671</v>
      </c>
    </row>
    <row r="6387" spans="1:5" x14ac:dyDescent="0.25">
      <c r="A6387">
        <v>58000910</v>
      </c>
      <c r="B6387" t="s">
        <v>9673</v>
      </c>
      <c r="C6387" t="s">
        <v>9674</v>
      </c>
      <c r="D6387" t="s">
        <v>9674</v>
      </c>
      <c r="E6387" t="s">
        <v>9673</v>
      </c>
    </row>
    <row r="6388" spans="1:5" x14ac:dyDescent="0.25">
      <c r="A6388">
        <v>58000911</v>
      </c>
      <c r="B6388" t="s">
        <v>9675</v>
      </c>
      <c r="C6388" t="s">
        <v>9676</v>
      </c>
      <c r="D6388" t="s">
        <v>9676</v>
      </c>
      <c r="E6388" t="s">
        <v>9675</v>
      </c>
    </row>
    <row r="6389" spans="1:5" x14ac:dyDescent="0.25">
      <c r="A6389">
        <v>58000912</v>
      </c>
      <c r="B6389" t="s">
        <v>9677</v>
      </c>
      <c r="C6389" t="s">
        <v>9678</v>
      </c>
      <c r="D6389" t="s">
        <v>9678</v>
      </c>
      <c r="E6389" t="s">
        <v>9677</v>
      </c>
    </row>
    <row r="6390" spans="1:5" x14ac:dyDescent="0.25">
      <c r="A6390">
        <v>58000913</v>
      </c>
      <c r="B6390" t="s">
        <v>9679</v>
      </c>
      <c r="C6390" t="s">
        <v>9680</v>
      </c>
      <c r="D6390" t="s">
        <v>9680</v>
      </c>
      <c r="E6390" t="s">
        <v>9679</v>
      </c>
    </row>
    <row r="6391" spans="1:5" x14ac:dyDescent="0.25">
      <c r="A6391">
        <v>58000914</v>
      </c>
      <c r="B6391" t="s">
        <v>9681</v>
      </c>
      <c r="C6391" t="s">
        <v>9682</v>
      </c>
      <c r="D6391" t="s">
        <v>9682</v>
      </c>
      <c r="E6391" t="s">
        <v>9681</v>
      </c>
    </row>
    <row r="6392" spans="1:5" x14ac:dyDescent="0.25">
      <c r="A6392">
        <v>58000915</v>
      </c>
      <c r="B6392" t="s">
        <v>9683</v>
      </c>
      <c r="C6392" t="s">
        <v>9684</v>
      </c>
      <c r="D6392" t="s">
        <v>9684</v>
      </c>
      <c r="E6392" t="s">
        <v>9683</v>
      </c>
    </row>
    <row r="6393" spans="1:5" x14ac:dyDescent="0.25">
      <c r="A6393">
        <v>58000916</v>
      </c>
      <c r="B6393" t="s">
        <v>9685</v>
      </c>
      <c r="C6393" t="s">
        <v>9686</v>
      </c>
      <c r="D6393" t="s">
        <v>9686</v>
      </c>
      <c r="E6393" t="s">
        <v>9685</v>
      </c>
    </row>
    <row r="6394" spans="1:5" x14ac:dyDescent="0.25">
      <c r="A6394">
        <v>58000917</v>
      </c>
      <c r="B6394" t="s">
        <v>9008</v>
      </c>
      <c r="C6394" t="s">
        <v>9009</v>
      </c>
      <c r="D6394" t="s">
        <v>9009</v>
      </c>
      <c r="E6394" t="s">
        <v>9008</v>
      </c>
    </row>
    <row r="6395" spans="1:5" x14ac:dyDescent="0.25">
      <c r="A6395">
        <v>58000918</v>
      </c>
      <c r="B6395" t="s">
        <v>5925</v>
      </c>
      <c r="C6395" t="s">
        <v>9104</v>
      </c>
      <c r="D6395" t="s">
        <v>9104</v>
      </c>
      <c r="E6395" t="s">
        <v>5925</v>
      </c>
    </row>
    <row r="6396" spans="1:5" x14ac:dyDescent="0.25">
      <c r="A6396">
        <v>58000919</v>
      </c>
      <c r="B6396" t="s">
        <v>9687</v>
      </c>
      <c r="C6396" t="s">
        <v>9688</v>
      </c>
      <c r="D6396" t="s">
        <v>9688</v>
      </c>
      <c r="E6396" t="s">
        <v>9687</v>
      </c>
    </row>
    <row r="6397" spans="1:5" x14ac:dyDescent="0.25">
      <c r="A6397">
        <v>58000920</v>
      </c>
      <c r="B6397" t="s">
        <v>9689</v>
      </c>
      <c r="C6397" t="s">
        <v>9690</v>
      </c>
      <c r="D6397" t="s">
        <v>9690</v>
      </c>
      <c r="E6397" t="s">
        <v>9689</v>
      </c>
    </row>
    <row r="6398" spans="1:5" x14ac:dyDescent="0.25">
      <c r="A6398">
        <v>58000921</v>
      </c>
      <c r="B6398" t="s">
        <v>9691</v>
      </c>
      <c r="C6398" t="s">
        <v>9692</v>
      </c>
      <c r="D6398" t="s">
        <v>9692</v>
      </c>
      <c r="E6398" t="s">
        <v>9691</v>
      </c>
    </row>
    <row r="6399" spans="1:5" x14ac:dyDescent="0.25">
      <c r="A6399">
        <v>58000922</v>
      </c>
      <c r="B6399" t="s">
        <v>9693</v>
      </c>
      <c r="C6399" t="s">
        <v>9694</v>
      </c>
      <c r="D6399" t="s">
        <v>9694</v>
      </c>
      <c r="E6399" t="s">
        <v>9693</v>
      </c>
    </row>
    <row r="6400" spans="1:5" x14ac:dyDescent="0.25">
      <c r="A6400">
        <v>58000923</v>
      </c>
      <c r="B6400" t="s">
        <v>9695</v>
      </c>
      <c r="C6400" t="s">
        <v>9696</v>
      </c>
      <c r="D6400" t="s">
        <v>9696</v>
      </c>
      <c r="E6400" t="s">
        <v>9695</v>
      </c>
    </row>
    <row r="6401" spans="1:5" x14ac:dyDescent="0.25">
      <c r="A6401">
        <v>58000924</v>
      </c>
      <c r="B6401" t="s">
        <v>9697</v>
      </c>
      <c r="C6401" t="s">
        <v>9698</v>
      </c>
      <c r="D6401" t="s">
        <v>9698</v>
      </c>
      <c r="E6401" t="s">
        <v>9697</v>
      </c>
    </row>
    <row r="6402" spans="1:5" x14ac:dyDescent="0.25">
      <c r="A6402">
        <v>58000925</v>
      </c>
      <c r="B6402" t="s">
        <v>9699</v>
      </c>
      <c r="C6402" t="s">
        <v>8908</v>
      </c>
      <c r="D6402" t="s">
        <v>8908</v>
      </c>
      <c r="E6402" t="s">
        <v>9699</v>
      </c>
    </row>
    <row r="6403" spans="1:5" x14ac:dyDescent="0.25">
      <c r="A6403">
        <v>58000926</v>
      </c>
      <c r="B6403" t="s">
        <v>9700</v>
      </c>
      <c r="C6403" t="s">
        <v>9701</v>
      </c>
      <c r="D6403" t="s">
        <v>9701</v>
      </c>
      <c r="E6403" t="s">
        <v>9700</v>
      </c>
    </row>
    <row r="6404" spans="1:5" x14ac:dyDescent="0.25">
      <c r="A6404">
        <v>58000927</v>
      </c>
      <c r="B6404" t="s">
        <v>9702</v>
      </c>
      <c r="C6404" t="s">
        <v>9703</v>
      </c>
      <c r="D6404" t="s">
        <v>9703</v>
      </c>
      <c r="E6404" t="s">
        <v>9702</v>
      </c>
    </row>
    <row r="6405" spans="1:5" x14ac:dyDescent="0.25">
      <c r="A6405">
        <v>58000928</v>
      </c>
      <c r="B6405" t="s">
        <v>9704</v>
      </c>
      <c r="C6405" t="s">
        <v>9705</v>
      </c>
      <c r="D6405" t="s">
        <v>9705</v>
      </c>
      <c r="E6405" t="s">
        <v>9704</v>
      </c>
    </row>
    <row r="6406" spans="1:5" x14ac:dyDescent="0.25">
      <c r="A6406">
        <v>58000929</v>
      </c>
      <c r="B6406" t="s">
        <v>9706</v>
      </c>
      <c r="C6406" t="s">
        <v>9707</v>
      </c>
      <c r="D6406" t="s">
        <v>9707</v>
      </c>
      <c r="E6406" t="s">
        <v>9706</v>
      </c>
    </row>
    <row r="6407" spans="1:5" x14ac:dyDescent="0.25">
      <c r="A6407">
        <v>58000931</v>
      </c>
      <c r="B6407" t="s">
        <v>9708</v>
      </c>
      <c r="C6407" t="s">
        <v>9347</v>
      </c>
      <c r="D6407" t="s">
        <v>9347</v>
      </c>
      <c r="E6407" t="s">
        <v>9708</v>
      </c>
    </row>
    <row r="6408" spans="1:5" x14ac:dyDescent="0.25">
      <c r="A6408">
        <v>58000932</v>
      </c>
      <c r="B6408" t="s">
        <v>9709</v>
      </c>
      <c r="C6408" t="s">
        <v>9710</v>
      </c>
      <c r="D6408" t="s">
        <v>9710</v>
      </c>
      <c r="E6408" t="s">
        <v>9709</v>
      </c>
    </row>
    <row r="6409" spans="1:5" x14ac:dyDescent="0.25">
      <c r="A6409">
        <v>58000933</v>
      </c>
      <c r="B6409" t="s">
        <v>9711</v>
      </c>
      <c r="C6409" t="s">
        <v>9712</v>
      </c>
      <c r="D6409" t="s">
        <v>9712</v>
      </c>
      <c r="E6409" t="s">
        <v>9711</v>
      </c>
    </row>
    <row r="6410" spans="1:5" x14ac:dyDescent="0.25">
      <c r="A6410">
        <v>58000934</v>
      </c>
      <c r="B6410" t="s">
        <v>9713</v>
      </c>
      <c r="C6410" t="s">
        <v>9714</v>
      </c>
      <c r="D6410" t="s">
        <v>9714</v>
      </c>
      <c r="E6410" t="s">
        <v>9713</v>
      </c>
    </row>
    <row r="6411" spans="1:5" x14ac:dyDescent="0.25">
      <c r="A6411">
        <v>58000935</v>
      </c>
      <c r="B6411" t="s">
        <v>9715</v>
      </c>
      <c r="C6411" t="s">
        <v>9714</v>
      </c>
      <c r="D6411" t="s">
        <v>9714</v>
      </c>
      <c r="E6411" t="s">
        <v>9715</v>
      </c>
    </row>
    <row r="6412" spans="1:5" x14ac:dyDescent="0.25">
      <c r="A6412">
        <v>58000936</v>
      </c>
      <c r="B6412" t="s">
        <v>9713</v>
      </c>
      <c r="C6412" t="s">
        <v>9716</v>
      </c>
      <c r="D6412" t="s">
        <v>9716</v>
      </c>
      <c r="E6412" t="s">
        <v>9713</v>
      </c>
    </row>
    <row r="6413" spans="1:5" x14ac:dyDescent="0.25">
      <c r="A6413">
        <v>58000937</v>
      </c>
      <c r="B6413" t="s">
        <v>9717</v>
      </c>
      <c r="C6413" t="s">
        <v>9714</v>
      </c>
      <c r="D6413" t="s">
        <v>9714</v>
      </c>
      <c r="E6413" t="s">
        <v>9717</v>
      </c>
    </row>
    <row r="6414" spans="1:5" x14ac:dyDescent="0.25">
      <c r="A6414">
        <v>58000938</v>
      </c>
      <c r="B6414" t="s">
        <v>9718</v>
      </c>
      <c r="C6414" t="s">
        <v>9719</v>
      </c>
      <c r="D6414" t="s">
        <v>9719</v>
      </c>
      <c r="E6414" t="s">
        <v>9718</v>
      </c>
    </row>
    <row r="6415" spans="1:5" x14ac:dyDescent="0.25">
      <c r="A6415">
        <v>58000939</v>
      </c>
      <c r="B6415" t="s">
        <v>9720</v>
      </c>
      <c r="C6415" t="s">
        <v>9721</v>
      </c>
      <c r="D6415" t="s">
        <v>9721</v>
      </c>
      <c r="E6415" t="s">
        <v>9720</v>
      </c>
    </row>
    <row r="6416" spans="1:5" x14ac:dyDescent="0.25">
      <c r="A6416">
        <v>58000940</v>
      </c>
      <c r="B6416" t="s">
        <v>9722</v>
      </c>
      <c r="C6416" t="s">
        <v>9723</v>
      </c>
      <c r="D6416" t="s">
        <v>9723</v>
      </c>
      <c r="E6416" t="s">
        <v>9722</v>
      </c>
    </row>
    <row r="6417" spans="1:5" x14ac:dyDescent="0.25">
      <c r="A6417">
        <v>58000941</v>
      </c>
      <c r="B6417" t="s">
        <v>9724</v>
      </c>
      <c r="C6417" t="s">
        <v>9725</v>
      </c>
      <c r="D6417" t="s">
        <v>9725</v>
      </c>
      <c r="E6417" t="s">
        <v>9724</v>
      </c>
    </row>
    <row r="6418" spans="1:5" x14ac:dyDescent="0.25">
      <c r="A6418">
        <v>58000942</v>
      </c>
      <c r="B6418" t="s">
        <v>9726</v>
      </c>
      <c r="C6418" t="s">
        <v>9727</v>
      </c>
      <c r="D6418" t="s">
        <v>9727</v>
      </c>
      <c r="E6418" t="s">
        <v>9726</v>
      </c>
    </row>
    <row r="6419" spans="1:5" x14ac:dyDescent="0.25">
      <c r="A6419">
        <v>58000943</v>
      </c>
      <c r="B6419" t="s">
        <v>9728</v>
      </c>
      <c r="C6419" t="s">
        <v>9729</v>
      </c>
      <c r="D6419" t="s">
        <v>9729</v>
      </c>
      <c r="E6419" t="s">
        <v>9728</v>
      </c>
    </row>
    <row r="6420" spans="1:5" x14ac:dyDescent="0.25">
      <c r="A6420">
        <v>58000944</v>
      </c>
      <c r="B6420" t="s">
        <v>9730</v>
      </c>
      <c r="C6420" t="s">
        <v>9731</v>
      </c>
      <c r="D6420" t="s">
        <v>9731</v>
      </c>
      <c r="E6420" t="s">
        <v>9730</v>
      </c>
    </row>
    <row r="6421" spans="1:5" x14ac:dyDescent="0.25">
      <c r="A6421">
        <v>58000945</v>
      </c>
      <c r="B6421" t="s">
        <v>9732</v>
      </c>
      <c r="C6421" t="s">
        <v>9733</v>
      </c>
      <c r="D6421" t="s">
        <v>9733</v>
      </c>
      <c r="E6421" t="s">
        <v>9732</v>
      </c>
    </row>
    <row r="6422" spans="1:5" x14ac:dyDescent="0.25">
      <c r="A6422">
        <v>58000946</v>
      </c>
      <c r="B6422" t="s">
        <v>9734</v>
      </c>
      <c r="C6422" t="s">
        <v>9735</v>
      </c>
      <c r="D6422" t="s">
        <v>9735</v>
      </c>
      <c r="E6422" t="s">
        <v>9734</v>
      </c>
    </row>
    <row r="6423" spans="1:5" x14ac:dyDescent="0.25">
      <c r="A6423">
        <v>58000947</v>
      </c>
      <c r="B6423" t="s">
        <v>9736</v>
      </c>
      <c r="C6423" t="s">
        <v>9737</v>
      </c>
      <c r="D6423" t="s">
        <v>9737</v>
      </c>
      <c r="E6423" t="s">
        <v>9736</v>
      </c>
    </row>
    <row r="6424" spans="1:5" x14ac:dyDescent="0.25">
      <c r="A6424">
        <v>58000948</v>
      </c>
      <c r="B6424" t="s">
        <v>9738</v>
      </c>
      <c r="C6424" t="s">
        <v>9739</v>
      </c>
      <c r="D6424" t="s">
        <v>9739</v>
      </c>
      <c r="E6424" t="s">
        <v>9738</v>
      </c>
    </row>
    <row r="6425" spans="1:5" x14ac:dyDescent="0.25">
      <c r="A6425">
        <v>58000949</v>
      </c>
      <c r="B6425" t="s">
        <v>9740</v>
      </c>
      <c r="C6425" t="s">
        <v>9741</v>
      </c>
      <c r="D6425" t="s">
        <v>9741</v>
      </c>
      <c r="E6425" t="s">
        <v>9740</v>
      </c>
    </row>
    <row r="6426" spans="1:5" x14ac:dyDescent="0.25">
      <c r="A6426">
        <v>58000950</v>
      </c>
      <c r="B6426" t="s">
        <v>9742</v>
      </c>
      <c r="C6426" t="s">
        <v>9743</v>
      </c>
      <c r="D6426" t="s">
        <v>9743</v>
      </c>
      <c r="E6426" t="s">
        <v>9742</v>
      </c>
    </row>
    <row r="6427" spans="1:5" x14ac:dyDescent="0.25">
      <c r="A6427">
        <v>58000951</v>
      </c>
      <c r="B6427" t="s">
        <v>9744</v>
      </c>
      <c r="C6427" t="s">
        <v>9745</v>
      </c>
      <c r="D6427" t="s">
        <v>9745</v>
      </c>
      <c r="E6427" t="s">
        <v>9744</v>
      </c>
    </row>
    <row r="6428" spans="1:5" x14ac:dyDescent="0.25">
      <c r="A6428">
        <v>58000952</v>
      </c>
      <c r="B6428" t="s">
        <v>9746</v>
      </c>
      <c r="C6428" t="s">
        <v>9747</v>
      </c>
      <c r="D6428" t="s">
        <v>9747</v>
      </c>
      <c r="E6428" t="s">
        <v>9746</v>
      </c>
    </row>
    <row r="6429" spans="1:5" x14ac:dyDescent="0.25">
      <c r="A6429">
        <v>58000953</v>
      </c>
      <c r="B6429" t="s">
        <v>9748</v>
      </c>
      <c r="C6429" t="s">
        <v>9749</v>
      </c>
      <c r="D6429" t="s">
        <v>9749</v>
      </c>
      <c r="E6429" t="s">
        <v>9748</v>
      </c>
    </row>
    <row r="6430" spans="1:5" x14ac:dyDescent="0.25">
      <c r="A6430">
        <v>58000954</v>
      </c>
      <c r="B6430" t="s">
        <v>9750</v>
      </c>
      <c r="C6430" t="s">
        <v>9751</v>
      </c>
      <c r="D6430" t="s">
        <v>9751</v>
      </c>
      <c r="E6430" t="s">
        <v>9750</v>
      </c>
    </row>
    <row r="6431" spans="1:5" x14ac:dyDescent="0.25">
      <c r="A6431">
        <v>58000955</v>
      </c>
      <c r="B6431" t="s">
        <v>9752</v>
      </c>
      <c r="C6431" t="s">
        <v>9753</v>
      </c>
      <c r="D6431" t="s">
        <v>9753</v>
      </c>
      <c r="E6431" t="s">
        <v>9752</v>
      </c>
    </row>
    <row r="6432" spans="1:5" x14ac:dyDescent="0.25">
      <c r="A6432">
        <v>58000956</v>
      </c>
      <c r="B6432" t="s">
        <v>9754</v>
      </c>
      <c r="C6432" t="s">
        <v>9755</v>
      </c>
      <c r="D6432" t="s">
        <v>9755</v>
      </c>
      <c r="E6432" t="s">
        <v>9754</v>
      </c>
    </row>
    <row r="6433" spans="1:5" x14ac:dyDescent="0.25">
      <c r="A6433">
        <v>58000957</v>
      </c>
      <c r="B6433" t="s">
        <v>9756</v>
      </c>
      <c r="C6433" t="s">
        <v>9757</v>
      </c>
      <c r="D6433" t="s">
        <v>9757</v>
      </c>
      <c r="E6433" t="s">
        <v>9756</v>
      </c>
    </row>
    <row r="6434" spans="1:5" x14ac:dyDescent="0.25">
      <c r="A6434">
        <v>58000958</v>
      </c>
      <c r="B6434" t="s">
        <v>9758</v>
      </c>
      <c r="C6434" t="s">
        <v>9759</v>
      </c>
      <c r="D6434" t="s">
        <v>9759</v>
      </c>
      <c r="E6434" t="s">
        <v>9758</v>
      </c>
    </row>
    <row r="6435" spans="1:5" x14ac:dyDescent="0.25">
      <c r="A6435">
        <v>58000959</v>
      </c>
      <c r="B6435" t="s">
        <v>9760</v>
      </c>
      <c r="C6435" t="s">
        <v>9761</v>
      </c>
      <c r="D6435" t="s">
        <v>9761</v>
      </c>
      <c r="E6435" t="s">
        <v>9760</v>
      </c>
    </row>
    <row r="6436" spans="1:5" x14ac:dyDescent="0.25">
      <c r="A6436">
        <v>58000960</v>
      </c>
      <c r="B6436" t="s">
        <v>9762</v>
      </c>
      <c r="C6436" t="s">
        <v>9763</v>
      </c>
      <c r="D6436" t="s">
        <v>9763</v>
      </c>
      <c r="E6436" t="s">
        <v>9762</v>
      </c>
    </row>
    <row r="6437" spans="1:5" x14ac:dyDescent="0.25">
      <c r="A6437">
        <v>58000961</v>
      </c>
      <c r="B6437" t="s">
        <v>9764</v>
      </c>
      <c r="C6437" t="s">
        <v>9765</v>
      </c>
      <c r="D6437" t="s">
        <v>9765</v>
      </c>
      <c r="E6437" t="s">
        <v>9764</v>
      </c>
    </row>
    <row r="6438" spans="1:5" x14ac:dyDescent="0.25">
      <c r="A6438">
        <v>58000962</v>
      </c>
      <c r="B6438" t="s">
        <v>9766</v>
      </c>
      <c r="C6438" t="s">
        <v>9767</v>
      </c>
      <c r="D6438" t="s">
        <v>9767</v>
      </c>
      <c r="E6438" t="s">
        <v>9766</v>
      </c>
    </row>
    <row r="6439" spans="1:5" x14ac:dyDescent="0.25">
      <c r="A6439">
        <v>58000963</v>
      </c>
      <c r="B6439" t="s">
        <v>9768</v>
      </c>
      <c r="C6439" t="s">
        <v>9769</v>
      </c>
      <c r="D6439" t="s">
        <v>9769</v>
      </c>
      <c r="E6439" t="s">
        <v>9768</v>
      </c>
    </row>
    <row r="6440" spans="1:5" x14ac:dyDescent="0.25">
      <c r="A6440">
        <v>58000964</v>
      </c>
      <c r="B6440" t="s">
        <v>9770</v>
      </c>
      <c r="C6440" t="s">
        <v>9771</v>
      </c>
      <c r="D6440" t="s">
        <v>9771</v>
      </c>
      <c r="E6440" t="s">
        <v>9770</v>
      </c>
    </row>
    <row r="6441" spans="1:5" x14ac:dyDescent="0.25">
      <c r="A6441">
        <v>58000965</v>
      </c>
      <c r="B6441" t="s">
        <v>9772</v>
      </c>
      <c r="C6441" t="s">
        <v>9773</v>
      </c>
      <c r="D6441" t="s">
        <v>9773</v>
      </c>
      <c r="E6441" t="s">
        <v>9772</v>
      </c>
    </row>
    <row r="6442" spans="1:5" x14ac:dyDescent="0.25">
      <c r="A6442">
        <v>58000966</v>
      </c>
      <c r="B6442" t="s">
        <v>7236</v>
      </c>
      <c r="C6442" t="s">
        <v>9774</v>
      </c>
      <c r="D6442" t="s">
        <v>9774</v>
      </c>
      <c r="E6442" t="s">
        <v>7236</v>
      </c>
    </row>
    <row r="6443" spans="1:5" x14ac:dyDescent="0.25">
      <c r="A6443">
        <v>58000967</v>
      </c>
      <c r="B6443" t="s">
        <v>7238</v>
      </c>
      <c r="C6443" t="s">
        <v>9775</v>
      </c>
      <c r="D6443" t="s">
        <v>9775</v>
      </c>
      <c r="E6443" t="s">
        <v>7238</v>
      </c>
    </row>
    <row r="6444" spans="1:5" x14ac:dyDescent="0.25">
      <c r="A6444">
        <v>58000968</v>
      </c>
      <c r="B6444" t="s">
        <v>9776</v>
      </c>
      <c r="C6444" t="s">
        <v>9775</v>
      </c>
      <c r="D6444" t="s">
        <v>9775</v>
      </c>
      <c r="E6444" t="s">
        <v>9776</v>
      </c>
    </row>
    <row r="6445" spans="1:5" x14ac:dyDescent="0.25">
      <c r="A6445">
        <v>58000969</v>
      </c>
      <c r="B6445" t="s">
        <v>9777</v>
      </c>
      <c r="C6445" t="s">
        <v>9778</v>
      </c>
      <c r="D6445" t="s">
        <v>9778</v>
      </c>
      <c r="E6445" t="s">
        <v>9777</v>
      </c>
    </row>
    <row r="6446" spans="1:5" x14ac:dyDescent="0.25">
      <c r="A6446">
        <v>58000970</v>
      </c>
      <c r="B6446" t="s">
        <v>9142</v>
      </c>
      <c r="C6446" t="s">
        <v>8790</v>
      </c>
      <c r="D6446" t="s">
        <v>8790</v>
      </c>
      <c r="E6446" t="s">
        <v>9142</v>
      </c>
    </row>
    <row r="6447" spans="1:5" x14ac:dyDescent="0.25">
      <c r="A6447">
        <v>58000971</v>
      </c>
      <c r="B6447" t="s">
        <v>9779</v>
      </c>
      <c r="C6447" t="s">
        <v>9780</v>
      </c>
      <c r="D6447" t="s">
        <v>9780</v>
      </c>
      <c r="E6447" t="s">
        <v>9779</v>
      </c>
    </row>
    <row r="6448" spans="1:5" x14ac:dyDescent="0.25">
      <c r="A6448">
        <v>58000972</v>
      </c>
      <c r="B6448" t="s">
        <v>9781</v>
      </c>
      <c r="C6448" t="s">
        <v>9782</v>
      </c>
      <c r="D6448" t="s">
        <v>9782</v>
      </c>
      <c r="E6448" t="s">
        <v>9781</v>
      </c>
    </row>
    <row r="6449" spans="1:5" x14ac:dyDescent="0.25">
      <c r="A6449">
        <v>58000973</v>
      </c>
      <c r="B6449" t="s">
        <v>9783</v>
      </c>
      <c r="C6449" t="s">
        <v>9784</v>
      </c>
      <c r="D6449" t="s">
        <v>9784</v>
      </c>
      <c r="E6449" t="s">
        <v>9783</v>
      </c>
    </row>
    <row r="6450" spans="1:5" x14ac:dyDescent="0.25">
      <c r="A6450">
        <v>58000974</v>
      </c>
      <c r="B6450" t="s">
        <v>9785</v>
      </c>
      <c r="C6450" t="s">
        <v>9786</v>
      </c>
      <c r="D6450" t="s">
        <v>9786</v>
      </c>
      <c r="E6450" t="s">
        <v>9785</v>
      </c>
    </row>
    <row r="6451" spans="1:5" x14ac:dyDescent="0.25">
      <c r="A6451">
        <v>58000975</v>
      </c>
      <c r="B6451" t="s">
        <v>9787</v>
      </c>
      <c r="C6451" t="s">
        <v>9788</v>
      </c>
      <c r="D6451" t="s">
        <v>9788</v>
      </c>
      <c r="E6451" t="s">
        <v>9787</v>
      </c>
    </row>
    <row r="6452" spans="1:5" x14ac:dyDescent="0.25">
      <c r="A6452">
        <v>58000976</v>
      </c>
      <c r="B6452" t="s">
        <v>9143</v>
      </c>
      <c r="C6452" t="s">
        <v>8980</v>
      </c>
      <c r="D6452" t="s">
        <v>8980</v>
      </c>
      <c r="E6452" t="s">
        <v>9143</v>
      </c>
    </row>
    <row r="6453" spans="1:5" x14ac:dyDescent="0.25">
      <c r="A6453">
        <v>58000977</v>
      </c>
      <c r="B6453" t="s">
        <v>9789</v>
      </c>
      <c r="C6453" t="s">
        <v>9790</v>
      </c>
      <c r="D6453" t="s">
        <v>9790</v>
      </c>
      <c r="E6453" t="s">
        <v>9789</v>
      </c>
    </row>
    <row r="6454" spans="1:5" x14ac:dyDescent="0.25">
      <c r="A6454">
        <v>58000978</v>
      </c>
      <c r="B6454" t="s">
        <v>9791</v>
      </c>
      <c r="C6454" t="s">
        <v>9792</v>
      </c>
      <c r="D6454" t="s">
        <v>9792</v>
      </c>
      <c r="E6454" t="s">
        <v>9791</v>
      </c>
    </row>
    <row r="6455" spans="1:5" x14ac:dyDescent="0.25">
      <c r="A6455">
        <v>58000979</v>
      </c>
      <c r="B6455" t="s">
        <v>9793</v>
      </c>
      <c r="C6455" t="s">
        <v>9614</v>
      </c>
      <c r="D6455" t="s">
        <v>9614</v>
      </c>
      <c r="E6455" t="s">
        <v>9793</v>
      </c>
    </row>
    <row r="6456" spans="1:5" x14ac:dyDescent="0.25">
      <c r="A6456">
        <v>58000980</v>
      </c>
      <c r="B6456" t="s">
        <v>9794</v>
      </c>
      <c r="C6456" t="s">
        <v>9795</v>
      </c>
      <c r="D6456" t="s">
        <v>9795</v>
      </c>
      <c r="E6456" t="s">
        <v>9794</v>
      </c>
    </row>
    <row r="6457" spans="1:5" x14ac:dyDescent="0.25">
      <c r="A6457">
        <v>58000981</v>
      </c>
      <c r="B6457" t="s">
        <v>9796</v>
      </c>
      <c r="C6457" t="s">
        <v>9795</v>
      </c>
      <c r="D6457" t="s">
        <v>9795</v>
      </c>
      <c r="E6457" t="s">
        <v>9796</v>
      </c>
    </row>
    <row r="6458" spans="1:5" x14ac:dyDescent="0.25">
      <c r="A6458">
        <v>58000982</v>
      </c>
      <c r="B6458" t="s">
        <v>9797</v>
      </c>
      <c r="C6458" t="s">
        <v>8663</v>
      </c>
      <c r="D6458" t="s">
        <v>8663</v>
      </c>
      <c r="E6458" t="s">
        <v>9797</v>
      </c>
    </row>
    <row r="6459" spans="1:5" x14ac:dyDescent="0.25">
      <c r="A6459">
        <v>58000983</v>
      </c>
      <c r="B6459" t="s">
        <v>9798</v>
      </c>
      <c r="C6459" t="s">
        <v>9795</v>
      </c>
      <c r="D6459" t="s">
        <v>9795</v>
      </c>
      <c r="E6459" t="s">
        <v>9798</v>
      </c>
    </row>
    <row r="6460" spans="1:5" x14ac:dyDescent="0.25">
      <c r="A6460">
        <v>58000984</v>
      </c>
      <c r="B6460" t="s">
        <v>9799</v>
      </c>
      <c r="C6460" t="s">
        <v>9800</v>
      </c>
      <c r="D6460" t="s">
        <v>9800</v>
      </c>
      <c r="E6460" t="s">
        <v>9799</v>
      </c>
    </row>
    <row r="6461" spans="1:5" x14ac:dyDescent="0.25">
      <c r="A6461">
        <v>58000985</v>
      </c>
      <c r="B6461" t="s">
        <v>9801</v>
      </c>
      <c r="C6461" t="s">
        <v>9802</v>
      </c>
      <c r="D6461" t="s">
        <v>9802</v>
      </c>
      <c r="E6461" t="s">
        <v>9801</v>
      </c>
    </row>
    <row r="6462" spans="1:5" x14ac:dyDescent="0.25">
      <c r="A6462">
        <v>58000986</v>
      </c>
      <c r="B6462" t="s">
        <v>9803</v>
      </c>
      <c r="C6462" t="s">
        <v>9804</v>
      </c>
      <c r="D6462" t="s">
        <v>9804</v>
      </c>
      <c r="E6462" t="s">
        <v>9803</v>
      </c>
    </row>
    <row r="6463" spans="1:5" x14ac:dyDescent="0.25">
      <c r="A6463">
        <v>58000987</v>
      </c>
      <c r="B6463" t="s">
        <v>9805</v>
      </c>
      <c r="C6463" t="s">
        <v>9806</v>
      </c>
      <c r="D6463" t="s">
        <v>9806</v>
      </c>
      <c r="E6463" t="s">
        <v>9805</v>
      </c>
    </row>
    <row r="6464" spans="1:5" x14ac:dyDescent="0.25">
      <c r="A6464">
        <v>58000988</v>
      </c>
      <c r="B6464" t="s">
        <v>9807</v>
      </c>
      <c r="C6464" t="s">
        <v>9808</v>
      </c>
      <c r="D6464" t="s">
        <v>9808</v>
      </c>
      <c r="E6464" t="s">
        <v>9807</v>
      </c>
    </row>
    <row r="6465" spans="1:5" x14ac:dyDescent="0.25">
      <c r="A6465">
        <v>58000989</v>
      </c>
      <c r="B6465" t="s">
        <v>9809</v>
      </c>
      <c r="C6465" t="s">
        <v>9810</v>
      </c>
      <c r="D6465" t="s">
        <v>9810</v>
      </c>
      <c r="E6465" t="s">
        <v>9809</v>
      </c>
    </row>
    <row r="6466" spans="1:5" x14ac:dyDescent="0.25">
      <c r="A6466">
        <v>58000990</v>
      </c>
      <c r="B6466" t="s">
        <v>9811</v>
      </c>
      <c r="C6466" t="s">
        <v>9812</v>
      </c>
      <c r="D6466" t="s">
        <v>9812</v>
      </c>
      <c r="E6466" t="s">
        <v>9811</v>
      </c>
    </row>
    <row r="6467" spans="1:5" x14ac:dyDescent="0.25">
      <c r="A6467">
        <v>58000991</v>
      </c>
      <c r="B6467" t="s">
        <v>9813</v>
      </c>
      <c r="C6467" t="s">
        <v>9814</v>
      </c>
      <c r="D6467" t="s">
        <v>9814</v>
      </c>
      <c r="E6467" t="s">
        <v>9813</v>
      </c>
    </row>
    <row r="6468" spans="1:5" x14ac:dyDescent="0.25">
      <c r="A6468">
        <v>58000992</v>
      </c>
      <c r="B6468" t="s">
        <v>9815</v>
      </c>
      <c r="C6468" t="s">
        <v>9816</v>
      </c>
      <c r="D6468" t="s">
        <v>9816</v>
      </c>
      <c r="E6468" t="s">
        <v>9815</v>
      </c>
    </row>
    <row r="6469" spans="1:5" x14ac:dyDescent="0.25">
      <c r="A6469">
        <v>58000993</v>
      </c>
      <c r="B6469" t="s">
        <v>9817</v>
      </c>
      <c r="C6469" t="s">
        <v>9818</v>
      </c>
      <c r="D6469" t="s">
        <v>9818</v>
      </c>
      <c r="E6469" t="s">
        <v>9817</v>
      </c>
    </row>
    <row r="6470" spans="1:5" x14ac:dyDescent="0.25">
      <c r="A6470">
        <v>58000994</v>
      </c>
      <c r="B6470" t="s">
        <v>9819</v>
      </c>
      <c r="C6470" t="s">
        <v>9820</v>
      </c>
      <c r="D6470" t="s">
        <v>9820</v>
      </c>
      <c r="E6470" t="s">
        <v>9819</v>
      </c>
    </row>
    <row r="6471" spans="1:5" x14ac:dyDescent="0.25">
      <c r="A6471">
        <v>58000995</v>
      </c>
      <c r="B6471" t="s">
        <v>9821</v>
      </c>
      <c r="C6471" t="s">
        <v>9822</v>
      </c>
      <c r="D6471" t="s">
        <v>9822</v>
      </c>
      <c r="E6471" t="s">
        <v>9821</v>
      </c>
    </row>
    <row r="6472" spans="1:5" x14ac:dyDescent="0.25">
      <c r="A6472">
        <v>58000996</v>
      </c>
      <c r="B6472" t="s">
        <v>9823</v>
      </c>
      <c r="C6472" t="s">
        <v>9824</v>
      </c>
      <c r="D6472" t="s">
        <v>9824</v>
      </c>
      <c r="E6472" t="s">
        <v>9823</v>
      </c>
    </row>
    <row r="6473" spans="1:5" x14ac:dyDescent="0.25">
      <c r="A6473">
        <v>58000997</v>
      </c>
      <c r="B6473" t="s">
        <v>9825</v>
      </c>
      <c r="C6473" t="s">
        <v>9826</v>
      </c>
      <c r="D6473" t="s">
        <v>9826</v>
      </c>
      <c r="E6473" t="s">
        <v>9825</v>
      </c>
    </row>
    <row r="6474" spans="1:5" x14ac:dyDescent="0.25">
      <c r="A6474">
        <v>58000998</v>
      </c>
      <c r="B6474" t="s">
        <v>9827</v>
      </c>
      <c r="C6474" t="s">
        <v>9828</v>
      </c>
      <c r="D6474" t="s">
        <v>9828</v>
      </c>
      <c r="E6474" t="s">
        <v>9827</v>
      </c>
    </row>
    <row r="6475" spans="1:5" x14ac:dyDescent="0.25">
      <c r="A6475">
        <v>58000999</v>
      </c>
      <c r="B6475" t="s">
        <v>9829</v>
      </c>
      <c r="C6475" t="s">
        <v>9830</v>
      </c>
      <c r="D6475" t="s">
        <v>9830</v>
      </c>
      <c r="E6475" t="s">
        <v>9829</v>
      </c>
    </row>
    <row r="6476" spans="1:5" x14ac:dyDescent="0.25">
      <c r="A6476">
        <v>58001000</v>
      </c>
      <c r="B6476" t="s">
        <v>9831</v>
      </c>
      <c r="C6476" t="s">
        <v>9832</v>
      </c>
      <c r="D6476" t="s">
        <v>9832</v>
      </c>
      <c r="E6476" t="s">
        <v>9831</v>
      </c>
    </row>
    <row r="6477" spans="1:5" x14ac:dyDescent="0.25">
      <c r="A6477">
        <v>58001001</v>
      </c>
      <c r="B6477" t="s">
        <v>9833</v>
      </c>
      <c r="C6477" t="s">
        <v>9834</v>
      </c>
      <c r="D6477" t="s">
        <v>9834</v>
      </c>
      <c r="E6477" t="s">
        <v>9833</v>
      </c>
    </row>
    <row r="6478" spans="1:5" x14ac:dyDescent="0.25">
      <c r="A6478">
        <v>58001002</v>
      </c>
      <c r="B6478" t="s">
        <v>9835</v>
      </c>
      <c r="C6478" t="s">
        <v>9836</v>
      </c>
      <c r="D6478" t="s">
        <v>9836</v>
      </c>
      <c r="E6478" t="s">
        <v>9835</v>
      </c>
    </row>
    <row r="6479" spans="1:5" x14ac:dyDescent="0.25">
      <c r="A6479">
        <v>58001003</v>
      </c>
      <c r="B6479" t="s">
        <v>9837</v>
      </c>
      <c r="C6479" t="s">
        <v>9836</v>
      </c>
      <c r="D6479" t="s">
        <v>9836</v>
      </c>
      <c r="E6479" t="s">
        <v>9837</v>
      </c>
    </row>
    <row r="6480" spans="1:5" x14ac:dyDescent="0.25">
      <c r="A6480">
        <v>58001004</v>
      </c>
      <c r="B6480" t="s">
        <v>9838</v>
      </c>
      <c r="C6480" t="s">
        <v>9839</v>
      </c>
      <c r="D6480" t="s">
        <v>9839</v>
      </c>
      <c r="E6480" t="s">
        <v>9838</v>
      </c>
    </row>
    <row r="6481" spans="1:5" x14ac:dyDescent="0.25">
      <c r="A6481">
        <v>58001005</v>
      </c>
      <c r="B6481" t="s">
        <v>9840</v>
      </c>
      <c r="C6481" t="s">
        <v>9841</v>
      </c>
      <c r="D6481" t="s">
        <v>9841</v>
      </c>
      <c r="E6481" t="s">
        <v>9840</v>
      </c>
    </row>
    <row r="6482" spans="1:5" x14ac:dyDescent="0.25">
      <c r="A6482">
        <v>58001006</v>
      </c>
      <c r="B6482" t="s">
        <v>9842</v>
      </c>
      <c r="C6482" t="s">
        <v>9843</v>
      </c>
      <c r="D6482" t="s">
        <v>9843</v>
      </c>
      <c r="E6482" t="s">
        <v>9842</v>
      </c>
    </row>
    <row r="6483" spans="1:5" x14ac:dyDescent="0.25">
      <c r="A6483">
        <v>58001007</v>
      </c>
      <c r="B6483" t="s">
        <v>9844</v>
      </c>
      <c r="C6483" t="s">
        <v>9845</v>
      </c>
      <c r="D6483" t="s">
        <v>9845</v>
      </c>
      <c r="E6483" t="s">
        <v>9844</v>
      </c>
    </row>
    <row r="6484" spans="1:5" x14ac:dyDescent="0.25">
      <c r="A6484">
        <v>58001008</v>
      </c>
      <c r="B6484" t="s">
        <v>9846</v>
      </c>
      <c r="C6484" t="s">
        <v>9847</v>
      </c>
      <c r="D6484" t="s">
        <v>9847</v>
      </c>
      <c r="E6484" t="s">
        <v>9846</v>
      </c>
    </row>
    <row r="6485" spans="1:5" x14ac:dyDescent="0.25">
      <c r="A6485">
        <v>58001009</v>
      </c>
      <c r="B6485" t="s">
        <v>9848</v>
      </c>
      <c r="C6485" t="s">
        <v>9849</v>
      </c>
      <c r="D6485" t="s">
        <v>9849</v>
      </c>
      <c r="E6485" t="s">
        <v>9848</v>
      </c>
    </row>
    <row r="6486" spans="1:5" x14ac:dyDescent="0.25">
      <c r="A6486">
        <v>58001010</v>
      </c>
      <c r="B6486" t="s">
        <v>9850</v>
      </c>
      <c r="C6486" t="s">
        <v>9851</v>
      </c>
      <c r="D6486" t="s">
        <v>9851</v>
      </c>
      <c r="E6486" t="s">
        <v>9850</v>
      </c>
    </row>
    <row r="6487" spans="1:5" x14ac:dyDescent="0.25">
      <c r="A6487">
        <v>58001011</v>
      </c>
      <c r="B6487" t="s">
        <v>9852</v>
      </c>
      <c r="C6487" t="s">
        <v>9853</v>
      </c>
      <c r="D6487" t="s">
        <v>9853</v>
      </c>
      <c r="E6487" t="s">
        <v>9852</v>
      </c>
    </row>
    <row r="6488" spans="1:5" x14ac:dyDescent="0.25">
      <c r="A6488">
        <v>58001012</v>
      </c>
      <c r="B6488" t="s">
        <v>9854</v>
      </c>
      <c r="C6488" t="s">
        <v>9855</v>
      </c>
      <c r="D6488" t="s">
        <v>9855</v>
      </c>
      <c r="E6488" t="s">
        <v>9854</v>
      </c>
    </row>
    <row r="6489" spans="1:5" x14ac:dyDescent="0.25">
      <c r="A6489">
        <v>58001013</v>
      </c>
      <c r="B6489" t="s">
        <v>9856</v>
      </c>
      <c r="C6489" t="s">
        <v>9857</v>
      </c>
      <c r="D6489" t="s">
        <v>9857</v>
      </c>
      <c r="E6489" t="s">
        <v>9856</v>
      </c>
    </row>
    <row r="6490" spans="1:5" x14ac:dyDescent="0.25">
      <c r="A6490">
        <v>58001014</v>
      </c>
      <c r="B6490" t="s">
        <v>9858</v>
      </c>
      <c r="C6490" t="s">
        <v>9859</v>
      </c>
      <c r="D6490" t="s">
        <v>9859</v>
      </c>
      <c r="E6490" t="s">
        <v>9858</v>
      </c>
    </row>
    <row r="6491" spans="1:5" x14ac:dyDescent="0.25">
      <c r="A6491">
        <v>58001015</v>
      </c>
      <c r="B6491" t="s">
        <v>9860</v>
      </c>
      <c r="C6491" t="s">
        <v>9861</v>
      </c>
      <c r="D6491" t="s">
        <v>9861</v>
      </c>
      <c r="E6491" t="s">
        <v>9860</v>
      </c>
    </row>
    <row r="6492" spans="1:5" x14ac:dyDescent="0.25">
      <c r="A6492">
        <v>58001016</v>
      </c>
      <c r="B6492" t="s">
        <v>9862</v>
      </c>
      <c r="C6492" t="s">
        <v>9863</v>
      </c>
      <c r="D6492" t="s">
        <v>9863</v>
      </c>
      <c r="E6492" t="s">
        <v>9862</v>
      </c>
    </row>
    <row r="6493" spans="1:5" x14ac:dyDescent="0.25">
      <c r="A6493">
        <v>58001017</v>
      </c>
      <c r="B6493" t="s">
        <v>9864</v>
      </c>
      <c r="C6493" t="s">
        <v>9865</v>
      </c>
      <c r="D6493" t="s">
        <v>9865</v>
      </c>
      <c r="E6493" t="s">
        <v>9864</v>
      </c>
    </row>
    <row r="6494" spans="1:5" x14ac:dyDescent="0.25">
      <c r="A6494">
        <v>58001018</v>
      </c>
      <c r="B6494" t="s">
        <v>9866</v>
      </c>
      <c r="C6494" t="s">
        <v>9867</v>
      </c>
      <c r="D6494" t="s">
        <v>9867</v>
      </c>
      <c r="E6494" t="s">
        <v>9866</v>
      </c>
    </row>
    <row r="6495" spans="1:5" x14ac:dyDescent="0.25">
      <c r="A6495">
        <v>58001019</v>
      </c>
      <c r="B6495" t="s">
        <v>9868</v>
      </c>
      <c r="C6495" t="s">
        <v>9869</v>
      </c>
      <c r="D6495" t="s">
        <v>9869</v>
      </c>
      <c r="E6495" t="s">
        <v>9868</v>
      </c>
    </row>
    <row r="6496" spans="1:5" x14ac:dyDescent="0.25">
      <c r="A6496">
        <v>58001020</v>
      </c>
      <c r="B6496" t="s">
        <v>9870</v>
      </c>
      <c r="C6496" t="s">
        <v>9871</v>
      </c>
      <c r="D6496" t="s">
        <v>9871</v>
      </c>
      <c r="E6496" t="s">
        <v>9870</v>
      </c>
    </row>
    <row r="6497" spans="1:5" x14ac:dyDescent="0.25">
      <c r="A6497">
        <v>58001021</v>
      </c>
      <c r="B6497" t="s">
        <v>9872</v>
      </c>
      <c r="C6497" t="s">
        <v>9873</v>
      </c>
      <c r="D6497" t="s">
        <v>9873</v>
      </c>
      <c r="E6497" t="s">
        <v>9872</v>
      </c>
    </row>
    <row r="6498" spans="1:5" x14ac:dyDescent="0.25">
      <c r="A6498">
        <v>58001022</v>
      </c>
      <c r="B6498" t="s">
        <v>9874</v>
      </c>
      <c r="C6498" t="s">
        <v>9875</v>
      </c>
      <c r="D6498" t="s">
        <v>9875</v>
      </c>
      <c r="E6498" t="s">
        <v>9874</v>
      </c>
    </row>
    <row r="6499" spans="1:5" x14ac:dyDescent="0.25">
      <c r="A6499">
        <v>58001023</v>
      </c>
      <c r="B6499" t="s">
        <v>9876</v>
      </c>
      <c r="C6499" t="s">
        <v>9877</v>
      </c>
      <c r="D6499" t="s">
        <v>9877</v>
      </c>
      <c r="E6499" t="s">
        <v>9876</v>
      </c>
    </row>
    <row r="6500" spans="1:5" x14ac:dyDescent="0.25">
      <c r="A6500">
        <v>58001024</v>
      </c>
      <c r="B6500" t="s">
        <v>9878</v>
      </c>
      <c r="C6500" t="s">
        <v>9710</v>
      </c>
      <c r="D6500" t="s">
        <v>9710</v>
      </c>
      <c r="E6500" t="s">
        <v>9878</v>
      </c>
    </row>
    <row r="6501" spans="1:5" x14ac:dyDescent="0.25">
      <c r="A6501">
        <v>58001025</v>
      </c>
      <c r="B6501" t="s">
        <v>9879</v>
      </c>
      <c r="C6501" t="s">
        <v>9880</v>
      </c>
      <c r="D6501" t="s">
        <v>9880</v>
      </c>
      <c r="E6501" t="s">
        <v>9879</v>
      </c>
    </row>
    <row r="6502" spans="1:5" x14ac:dyDescent="0.25">
      <c r="A6502">
        <v>58001026</v>
      </c>
      <c r="B6502" t="s">
        <v>9881</v>
      </c>
      <c r="C6502" t="s">
        <v>9769</v>
      </c>
      <c r="D6502" t="s">
        <v>9769</v>
      </c>
      <c r="E6502" t="s">
        <v>9881</v>
      </c>
    </row>
    <row r="6503" spans="1:5" x14ac:dyDescent="0.25">
      <c r="A6503">
        <v>58001027</v>
      </c>
      <c r="B6503" t="s">
        <v>9882</v>
      </c>
      <c r="C6503" t="s">
        <v>9883</v>
      </c>
      <c r="D6503" t="s">
        <v>9883</v>
      </c>
      <c r="E6503" t="s">
        <v>9882</v>
      </c>
    </row>
    <row r="6504" spans="1:5" x14ac:dyDescent="0.25">
      <c r="A6504">
        <v>58001028</v>
      </c>
      <c r="B6504" t="s">
        <v>9884</v>
      </c>
      <c r="C6504" t="s">
        <v>9885</v>
      </c>
      <c r="D6504" t="s">
        <v>9885</v>
      </c>
      <c r="E6504" t="s">
        <v>9884</v>
      </c>
    </row>
    <row r="6505" spans="1:5" x14ac:dyDescent="0.25">
      <c r="A6505">
        <v>58001029</v>
      </c>
      <c r="B6505" t="s">
        <v>9886</v>
      </c>
      <c r="C6505" t="s">
        <v>9887</v>
      </c>
      <c r="D6505" t="s">
        <v>9887</v>
      </c>
      <c r="E6505" t="s">
        <v>9886</v>
      </c>
    </row>
    <row r="6506" spans="1:5" x14ac:dyDescent="0.25">
      <c r="A6506">
        <v>58001030</v>
      </c>
      <c r="B6506" t="s">
        <v>9888</v>
      </c>
      <c r="C6506" t="s">
        <v>9889</v>
      </c>
      <c r="D6506" t="s">
        <v>9889</v>
      </c>
      <c r="E6506" t="s">
        <v>9888</v>
      </c>
    </row>
    <row r="6507" spans="1:5" x14ac:dyDescent="0.25">
      <c r="A6507">
        <v>58001031</v>
      </c>
      <c r="B6507" t="s">
        <v>9890</v>
      </c>
      <c r="C6507" t="s">
        <v>9891</v>
      </c>
      <c r="D6507" t="s">
        <v>9891</v>
      </c>
      <c r="E6507" t="s">
        <v>9890</v>
      </c>
    </row>
    <row r="6508" spans="1:5" x14ac:dyDescent="0.25">
      <c r="A6508">
        <v>58001032</v>
      </c>
      <c r="B6508" t="s">
        <v>9892</v>
      </c>
      <c r="C6508" t="s">
        <v>9893</v>
      </c>
      <c r="D6508" t="s">
        <v>9893</v>
      </c>
      <c r="E6508" t="s">
        <v>9892</v>
      </c>
    </row>
    <row r="6509" spans="1:5" x14ac:dyDescent="0.25">
      <c r="A6509">
        <v>58001033</v>
      </c>
      <c r="B6509" t="s">
        <v>9894</v>
      </c>
      <c r="C6509" t="s">
        <v>9895</v>
      </c>
      <c r="D6509" t="s">
        <v>9895</v>
      </c>
      <c r="E6509" t="s">
        <v>9894</v>
      </c>
    </row>
    <row r="6510" spans="1:5" x14ac:dyDescent="0.25">
      <c r="A6510">
        <v>58001034</v>
      </c>
      <c r="B6510" t="s">
        <v>9896</v>
      </c>
      <c r="C6510" t="s">
        <v>9897</v>
      </c>
      <c r="D6510" t="s">
        <v>9897</v>
      </c>
      <c r="E6510" t="s">
        <v>9896</v>
      </c>
    </row>
    <row r="6511" spans="1:5" x14ac:dyDescent="0.25">
      <c r="A6511">
        <v>58001035</v>
      </c>
      <c r="B6511" t="s">
        <v>9898</v>
      </c>
      <c r="C6511" t="s">
        <v>9899</v>
      </c>
      <c r="D6511" t="s">
        <v>9899</v>
      </c>
      <c r="E6511" t="s">
        <v>9898</v>
      </c>
    </row>
    <row r="6512" spans="1:5" x14ac:dyDescent="0.25">
      <c r="A6512">
        <v>58001036</v>
      </c>
      <c r="B6512" t="s">
        <v>9900</v>
      </c>
      <c r="C6512" t="s">
        <v>9901</v>
      </c>
      <c r="D6512" t="s">
        <v>9901</v>
      </c>
      <c r="E6512" t="s">
        <v>9900</v>
      </c>
    </row>
    <row r="6513" spans="1:5" x14ac:dyDescent="0.25">
      <c r="A6513">
        <v>58001037</v>
      </c>
      <c r="B6513" t="s">
        <v>9902</v>
      </c>
      <c r="C6513" t="s">
        <v>9903</v>
      </c>
      <c r="D6513" t="s">
        <v>9903</v>
      </c>
      <c r="E6513" t="s">
        <v>9902</v>
      </c>
    </row>
    <row r="6514" spans="1:5" x14ac:dyDescent="0.25">
      <c r="A6514">
        <v>58001038</v>
      </c>
      <c r="B6514" t="s">
        <v>9904</v>
      </c>
      <c r="C6514" t="s">
        <v>9905</v>
      </c>
      <c r="D6514" t="s">
        <v>9905</v>
      </c>
      <c r="E6514" t="s">
        <v>9904</v>
      </c>
    </row>
    <row r="6515" spans="1:5" x14ac:dyDescent="0.25">
      <c r="A6515">
        <v>58001039</v>
      </c>
      <c r="B6515" t="s">
        <v>9906</v>
      </c>
      <c r="C6515" t="s">
        <v>9907</v>
      </c>
      <c r="D6515" t="s">
        <v>9907</v>
      </c>
      <c r="E6515" t="s">
        <v>9906</v>
      </c>
    </row>
    <row r="6516" spans="1:5" x14ac:dyDescent="0.25">
      <c r="A6516">
        <v>58001040</v>
      </c>
      <c r="B6516" t="s">
        <v>9908</v>
      </c>
      <c r="C6516" t="s">
        <v>9909</v>
      </c>
      <c r="D6516" t="s">
        <v>9909</v>
      </c>
      <c r="E6516" t="s">
        <v>9908</v>
      </c>
    </row>
    <row r="6517" spans="1:5" x14ac:dyDescent="0.25">
      <c r="A6517">
        <v>58001041</v>
      </c>
      <c r="B6517" t="s">
        <v>9910</v>
      </c>
      <c r="C6517" t="s">
        <v>9911</v>
      </c>
      <c r="D6517" t="s">
        <v>9911</v>
      </c>
      <c r="E6517" t="s">
        <v>9910</v>
      </c>
    </row>
    <row r="6518" spans="1:5" x14ac:dyDescent="0.25">
      <c r="A6518">
        <v>58001042</v>
      </c>
      <c r="B6518" t="s">
        <v>9912</v>
      </c>
      <c r="C6518" t="s">
        <v>9913</v>
      </c>
      <c r="D6518" t="s">
        <v>9913</v>
      </c>
      <c r="E6518" t="s">
        <v>9912</v>
      </c>
    </row>
    <row r="6519" spans="1:5" x14ac:dyDescent="0.25">
      <c r="A6519">
        <v>58001043</v>
      </c>
      <c r="B6519" t="s">
        <v>9914</v>
      </c>
      <c r="C6519" t="s">
        <v>9915</v>
      </c>
      <c r="D6519" t="s">
        <v>9915</v>
      </c>
      <c r="E6519" t="s">
        <v>9914</v>
      </c>
    </row>
    <row r="6520" spans="1:5" x14ac:dyDescent="0.25">
      <c r="A6520">
        <v>58001044</v>
      </c>
      <c r="B6520" t="s">
        <v>9916</v>
      </c>
      <c r="C6520" t="s">
        <v>9917</v>
      </c>
      <c r="D6520" t="s">
        <v>9917</v>
      </c>
      <c r="E6520" t="s">
        <v>9916</v>
      </c>
    </row>
    <row r="6521" spans="1:5" x14ac:dyDescent="0.25">
      <c r="A6521">
        <v>58001045</v>
      </c>
      <c r="B6521" t="s">
        <v>9918</v>
      </c>
      <c r="C6521" t="s">
        <v>9919</v>
      </c>
      <c r="D6521" t="s">
        <v>9919</v>
      </c>
      <c r="E6521" t="s">
        <v>9918</v>
      </c>
    </row>
    <row r="6522" spans="1:5" x14ac:dyDescent="0.25">
      <c r="A6522">
        <v>58001046</v>
      </c>
      <c r="B6522" t="s">
        <v>9920</v>
      </c>
      <c r="C6522" t="s">
        <v>9921</v>
      </c>
      <c r="D6522" t="s">
        <v>9921</v>
      </c>
      <c r="E6522" t="s">
        <v>9920</v>
      </c>
    </row>
    <row r="6523" spans="1:5" x14ac:dyDescent="0.25">
      <c r="A6523">
        <v>58001047</v>
      </c>
      <c r="B6523" t="s">
        <v>9922</v>
      </c>
      <c r="C6523" t="s">
        <v>9923</v>
      </c>
      <c r="D6523" t="s">
        <v>9923</v>
      </c>
      <c r="E6523" t="s">
        <v>9922</v>
      </c>
    </row>
    <row r="6524" spans="1:5" x14ac:dyDescent="0.25">
      <c r="A6524">
        <v>58001048</v>
      </c>
      <c r="B6524" t="s">
        <v>9924</v>
      </c>
      <c r="C6524" t="s">
        <v>9925</v>
      </c>
      <c r="D6524" t="s">
        <v>9925</v>
      </c>
      <c r="E6524" t="s">
        <v>9924</v>
      </c>
    </row>
    <row r="6525" spans="1:5" x14ac:dyDescent="0.25">
      <c r="A6525">
        <v>58001049</v>
      </c>
      <c r="B6525" t="s">
        <v>9926</v>
      </c>
      <c r="C6525" t="s">
        <v>9927</v>
      </c>
      <c r="D6525" t="s">
        <v>9927</v>
      </c>
      <c r="E6525" t="s">
        <v>9926</v>
      </c>
    </row>
    <row r="6526" spans="1:5" x14ac:dyDescent="0.25">
      <c r="A6526">
        <v>58001050</v>
      </c>
      <c r="B6526" t="s">
        <v>9928</v>
      </c>
      <c r="C6526" t="s">
        <v>9929</v>
      </c>
      <c r="D6526" t="s">
        <v>9929</v>
      </c>
      <c r="E6526" t="s">
        <v>9928</v>
      </c>
    </row>
    <row r="6527" spans="1:5" x14ac:dyDescent="0.25">
      <c r="A6527">
        <v>58001051</v>
      </c>
      <c r="B6527" t="s">
        <v>9930</v>
      </c>
      <c r="C6527" t="s">
        <v>9931</v>
      </c>
      <c r="D6527" t="s">
        <v>9931</v>
      </c>
      <c r="E6527" t="s">
        <v>9930</v>
      </c>
    </row>
    <row r="6528" spans="1:5" x14ac:dyDescent="0.25">
      <c r="A6528">
        <v>58001052</v>
      </c>
      <c r="B6528" t="s">
        <v>9932</v>
      </c>
      <c r="C6528" t="s">
        <v>9933</v>
      </c>
      <c r="D6528" t="s">
        <v>9933</v>
      </c>
      <c r="E6528" t="s">
        <v>9932</v>
      </c>
    </row>
    <row r="6529" spans="1:5" x14ac:dyDescent="0.25">
      <c r="A6529">
        <v>58001053</v>
      </c>
      <c r="B6529" t="s">
        <v>9934</v>
      </c>
      <c r="C6529" t="s">
        <v>9935</v>
      </c>
      <c r="D6529" t="s">
        <v>9935</v>
      </c>
      <c r="E6529" t="s">
        <v>9934</v>
      </c>
    </row>
    <row r="6530" spans="1:5" x14ac:dyDescent="0.25">
      <c r="A6530">
        <v>58001054</v>
      </c>
      <c r="B6530" t="s">
        <v>9936</v>
      </c>
      <c r="C6530" t="s">
        <v>9937</v>
      </c>
      <c r="D6530" t="s">
        <v>9937</v>
      </c>
      <c r="E6530" t="s">
        <v>9936</v>
      </c>
    </row>
    <row r="6531" spans="1:5" x14ac:dyDescent="0.25">
      <c r="A6531">
        <v>58001055</v>
      </c>
      <c r="B6531" t="s">
        <v>9938</v>
      </c>
      <c r="C6531" t="s">
        <v>9935</v>
      </c>
      <c r="D6531" t="s">
        <v>9935</v>
      </c>
      <c r="E6531" t="s">
        <v>9938</v>
      </c>
    </row>
    <row r="6532" spans="1:5" x14ac:dyDescent="0.25">
      <c r="A6532">
        <v>58001056</v>
      </c>
      <c r="B6532" t="s">
        <v>9939</v>
      </c>
      <c r="C6532" t="s">
        <v>9940</v>
      </c>
      <c r="D6532" t="s">
        <v>9940</v>
      </c>
      <c r="E6532" t="s">
        <v>9939</v>
      </c>
    </row>
    <row r="6533" spans="1:5" x14ac:dyDescent="0.25">
      <c r="A6533">
        <v>58001057</v>
      </c>
      <c r="B6533" t="s">
        <v>9941</v>
      </c>
      <c r="C6533" t="s">
        <v>9942</v>
      </c>
      <c r="D6533" t="s">
        <v>9942</v>
      </c>
      <c r="E6533" t="s">
        <v>9941</v>
      </c>
    </row>
    <row r="6534" spans="1:5" x14ac:dyDescent="0.25">
      <c r="A6534">
        <v>58001058</v>
      </c>
      <c r="B6534" t="s">
        <v>9943</v>
      </c>
      <c r="C6534" t="s">
        <v>9104</v>
      </c>
      <c r="D6534" t="s">
        <v>9104</v>
      </c>
      <c r="E6534" t="s">
        <v>9943</v>
      </c>
    </row>
    <row r="6535" spans="1:5" x14ac:dyDescent="0.25">
      <c r="A6535">
        <v>58001059</v>
      </c>
      <c r="B6535" t="s">
        <v>9944</v>
      </c>
      <c r="C6535" t="s">
        <v>9945</v>
      </c>
      <c r="D6535" t="s">
        <v>9945</v>
      </c>
      <c r="E6535" t="s">
        <v>9944</v>
      </c>
    </row>
    <row r="6536" spans="1:5" x14ac:dyDescent="0.25">
      <c r="A6536">
        <v>58001060</v>
      </c>
      <c r="B6536" t="s">
        <v>9946</v>
      </c>
      <c r="C6536" t="s">
        <v>9947</v>
      </c>
      <c r="D6536" t="s">
        <v>9947</v>
      </c>
      <c r="E6536" t="s">
        <v>9946</v>
      </c>
    </row>
    <row r="6537" spans="1:5" x14ac:dyDescent="0.25">
      <c r="A6537">
        <v>58001061</v>
      </c>
      <c r="B6537" t="s">
        <v>9948</v>
      </c>
      <c r="C6537" t="s">
        <v>9949</v>
      </c>
      <c r="D6537" t="s">
        <v>9949</v>
      </c>
      <c r="E6537" t="s">
        <v>9948</v>
      </c>
    </row>
    <row r="6538" spans="1:5" x14ac:dyDescent="0.25">
      <c r="A6538">
        <v>58001062</v>
      </c>
      <c r="B6538" t="s">
        <v>9950</v>
      </c>
      <c r="C6538" t="s">
        <v>9951</v>
      </c>
      <c r="D6538" t="s">
        <v>9951</v>
      </c>
      <c r="E6538" t="s">
        <v>9950</v>
      </c>
    </row>
    <row r="6539" spans="1:5" x14ac:dyDescent="0.25">
      <c r="A6539">
        <v>58001063</v>
      </c>
      <c r="B6539" t="s">
        <v>9952</v>
      </c>
      <c r="C6539" t="s">
        <v>9953</v>
      </c>
      <c r="D6539" t="s">
        <v>9953</v>
      </c>
      <c r="E6539" t="s">
        <v>9952</v>
      </c>
    </row>
    <row r="6540" spans="1:5" x14ac:dyDescent="0.25">
      <c r="A6540">
        <v>58001064</v>
      </c>
      <c r="B6540" t="s">
        <v>9954</v>
      </c>
      <c r="C6540" t="s">
        <v>9955</v>
      </c>
      <c r="D6540" t="s">
        <v>9955</v>
      </c>
      <c r="E6540" t="s">
        <v>9954</v>
      </c>
    </row>
    <row r="6541" spans="1:5" x14ac:dyDescent="0.25">
      <c r="A6541">
        <v>58001065</v>
      </c>
      <c r="B6541" t="s">
        <v>9956</v>
      </c>
      <c r="C6541" t="s">
        <v>9957</v>
      </c>
      <c r="D6541" t="s">
        <v>9957</v>
      </c>
      <c r="E6541" t="s">
        <v>9956</v>
      </c>
    </row>
    <row r="6542" spans="1:5" x14ac:dyDescent="0.25">
      <c r="A6542">
        <v>58001066</v>
      </c>
      <c r="B6542" t="s">
        <v>9958</v>
      </c>
      <c r="C6542" t="s">
        <v>9959</v>
      </c>
      <c r="D6542" t="s">
        <v>9959</v>
      </c>
      <c r="E6542" t="s">
        <v>9958</v>
      </c>
    </row>
    <row r="6543" spans="1:5" x14ac:dyDescent="0.25">
      <c r="A6543">
        <v>58001067</v>
      </c>
      <c r="B6543" t="s">
        <v>9960</v>
      </c>
      <c r="C6543" t="s">
        <v>9961</v>
      </c>
      <c r="D6543" t="s">
        <v>9961</v>
      </c>
      <c r="E6543" t="s">
        <v>9960</v>
      </c>
    </row>
    <row r="6544" spans="1:5" x14ac:dyDescent="0.25">
      <c r="A6544">
        <v>58001068</v>
      </c>
      <c r="B6544" t="s">
        <v>9962</v>
      </c>
      <c r="C6544" t="s">
        <v>9963</v>
      </c>
      <c r="D6544" t="s">
        <v>9963</v>
      </c>
      <c r="E6544" t="s">
        <v>9962</v>
      </c>
    </row>
    <row r="6545" spans="1:5" x14ac:dyDescent="0.25">
      <c r="A6545">
        <v>58001069</v>
      </c>
      <c r="B6545" t="s">
        <v>9964</v>
      </c>
      <c r="C6545" t="s">
        <v>9965</v>
      </c>
      <c r="D6545" t="s">
        <v>9965</v>
      </c>
      <c r="E6545" t="s">
        <v>9964</v>
      </c>
    </row>
    <row r="6546" spans="1:5" x14ac:dyDescent="0.25">
      <c r="A6546">
        <v>58001070</v>
      </c>
      <c r="B6546" t="s">
        <v>9966</v>
      </c>
      <c r="C6546" t="s">
        <v>9967</v>
      </c>
      <c r="D6546" t="s">
        <v>9967</v>
      </c>
      <c r="E6546" t="s">
        <v>9966</v>
      </c>
    </row>
    <row r="6547" spans="1:5" x14ac:dyDescent="0.25">
      <c r="A6547">
        <v>58001071</v>
      </c>
      <c r="B6547" t="s">
        <v>9968</v>
      </c>
      <c r="C6547" t="s">
        <v>9969</v>
      </c>
      <c r="D6547" t="s">
        <v>9969</v>
      </c>
      <c r="E6547" t="s">
        <v>9968</v>
      </c>
    </row>
    <row r="6548" spans="1:5" x14ac:dyDescent="0.25">
      <c r="A6548">
        <v>58001072</v>
      </c>
      <c r="B6548" t="s">
        <v>9970</v>
      </c>
      <c r="C6548" t="s">
        <v>9971</v>
      </c>
      <c r="D6548" t="s">
        <v>9971</v>
      </c>
      <c r="E6548" t="s">
        <v>9970</v>
      </c>
    </row>
    <row r="6549" spans="1:5" x14ac:dyDescent="0.25">
      <c r="A6549">
        <v>58001073</v>
      </c>
      <c r="B6549" t="s">
        <v>9972</v>
      </c>
      <c r="C6549" t="s">
        <v>9973</v>
      </c>
      <c r="D6549" t="s">
        <v>9973</v>
      </c>
      <c r="E6549" t="s">
        <v>9972</v>
      </c>
    </row>
    <row r="6550" spans="1:5" x14ac:dyDescent="0.25">
      <c r="A6550">
        <v>58001074</v>
      </c>
      <c r="B6550" t="s">
        <v>9974</v>
      </c>
      <c r="C6550" t="s">
        <v>9975</v>
      </c>
      <c r="D6550" t="s">
        <v>9975</v>
      </c>
      <c r="E6550" t="s">
        <v>9974</v>
      </c>
    </row>
    <row r="6551" spans="1:5" x14ac:dyDescent="0.25">
      <c r="A6551">
        <v>58001075</v>
      </c>
      <c r="B6551" t="s">
        <v>9976</v>
      </c>
      <c r="C6551" t="s">
        <v>9977</v>
      </c>
      <c r="D6551" t="s">
        <v>9977</v>
      </c>
      <c r="E6551" t="s">
        <v>9976</v>
      </c>
    </row>
    <row r="6552" spans="1:5" x14ac:dyDescent="0.25">
      <c r="A6552">
        <v>58001076</v>
      </c>
      <c r="B6552" t="s">
        <v>9978</v>
      </c>
      <c r="C6552" t="s">
        <v>9979</v>
      </c>
      <c r="D6552" t="s">
        <v>9979</v>
      </c>
      <c r="E6552" t="s">
        <v>9978</v>
      </c>
    </row>
    <row r="6553" spans="1:5" x14ac:dyDescent="0.25">
      <c r="A6553">
        <v>58001077</v>
      </c>
      <c r="B6553" t="s">
        <v>9980</v>
      </c>
      <c r="C6553" t="s">
        <v>9981</v>
      </c>
      <c r="D6553" t="s">
        <v>9981</v>
      </c>
      <c r="E6553" t="s">
        <v>9980</v>
      </c>
    </row>
    <row r="6554" spans="1:5" x14ac:dyDescent="0.25">
      <c r="A6554">
        <v>58001078</v>
      </c>
      <c r="B6554" t="s">
        <v>9982</v>
      </c>
      <c r="C6554" t="s">
        <v>9983</v>
      </c>
      <c r="D6554" t="s">
        <v>9983</v>
      </c>
      <c r="E6554" t="s">
        <v>9982</v>
      </c>
    </row>
    <row r="6555" spans="1:5" x14ac:dyDescent="0.25">
      <c r="A6555">
        <v>58001079</v>
      </c>
      <c r="B6555" t="s">
        <v>9984</v>
      </c>
      <c r="C6555" t="s">
        <v>9985</v>
      </c>
      <c r="D6555" t="s">
        <v>9985</v>
      </c>
      <c r="E6555" t="s">
        <v>9984</v>
      </c>
    </row>
    <row r="6556" spans="1:5" x14ac:dyDescent="0.25">
      <c r="A6556">
        <v>58001080</v>
      </c>
      <c r="B6556" t="s">
        <v>9986</v>
      </c>
      <c r="C6556" t="s">
        <v>9987</v>
      </c>
      <c r="D6556" t="s">
        <v>9987</v>
      </c>
      <c r="E6556" t="s">
        <v>9986</v>
      </c>
    </row>
    <row r="6557" spans="1:5" x14ac:dyDescent="0.25">
      <c r="A6557">
        <v>58001081</v>
      </c>
      <c r="B6557" t="s">
        <v>9988</v>
      </c>
      <c r="C6557" t="s">
        <v>9989</v>
      </c>
      <c r="D6557" t="s">
        <v>9989</v>
      </c>
      <c r="E6557" t="s">
        <v>9988</v>
      </c>
    </row>
    <row r="6558" spans="1:5" x14ac:dyDescent="0.25">
      <c r="A6558">
        <v>58001082</v>
      </c>
      <c r="B6558" t="s">
        <v>9990</v>
      </c>
      <c r="C6558" t="s">
        <v>9991</v>
      </c>
      <c r="D6558" t="s">
        <v>9991</v>
      </c>
      <c r="E6558" t="s">
        <v>9990</v>
      </c>
    </row>
    <row r="6559" spans="1:5" x14ac:dyDescent="0.25">
      <c r="A6559">
        <v>58001083</v>
      </c>
      <c r="B6559" t="s">
        <v>9992</v>
      </c>
      <c r="C6559" t="s">
        <v>9993</v>
      </c>
      <c r="D6559" t="s">
        <v>9993</v>
      </c>
      <c r="E6559" t="s">
        <v>9992</v>
      </c>
    </row>
    <row r="6560" spans="1:5" x14ac:dyDescent="0.25">
      <c r="A6560">
        <v>58001084</v>
      </c>
      <c r="B6560" t="s">
        <v>9994</v>
      </c>
      <c r="C6560" t="s">
        <v>9995</v>
      </c>
      <c r="D6560" t="s">
        <v>9995</v>
      </c>
      <c r="E6560" t="s">
        <v>9994</v>
      </c>
    </row>
    <row r="6561" spans="1:5" x14ac:dyDescent="0.25">
      <c r="A6561">
        <v>58001085</v>
      </c>
      <c r="B6561" t="s">
        <v>9996</v>
      </c>
      <c r="C6561" t="s">
        <v>9997</v>
      </c>
      <c r="D6561" t="s">
        <v>9997</v>
      </c>
      <c r="E6561" t="s">
        <v>9996</v>
      </c>
    </row>
    <row r="6562" spans="1:5" x14ac:dyDescent="0.25">
      <c r="A6562">
        <v>58001086</v>
      </c>
      <c r="B6562" t="s">
        <v>9998</v>
      </c>
      <c r="C6562" t="s">
        <v>9997</v>
      </c>
      <c r="D6562" t="s">
        <v>9997</v>
      </c>
      <c r="E6562" t="s">
        <v>9998</v>
      </c>
    </row>
    <row r="6563" spans="1:5" x14ac:dyDescent="0.25">
      <c r="A6563">
        <v>58001087</v>
      </c>
      <c r="B6563" t="s">
        <v>9999</v>
      </c>
      <c r="C6563" t="s">
        <v>9997</v>
      </c>
      <c r="D6563" t="s">
        <v>9997</v>
      </c>
      <c r="E6563" t="s">
        <v>9999</v>
      </c>
    </row>
    <row r="6564" spans="1:5" x14ac:dyDescent="0.25">
      <c r="A6564">
        <v>58001088</v>
      </c>
      <c r="B6564" t="s">
        <v>10000</v>
      </c>
      <c r="C6564" t="s">
        <v>9997</v>
      </c>
      <c r="D6564" t="s">
        <v>9997</v>
      </c>
      <c r="E6564" t="s">
        <v>10000</v>
      </c>
    </row>
    <row r="6565" spans="1:5" x14ac:dyDescent="0.25">
      <c r="A6565">
        <v>58001089</v>
      </c>
      <c r="B6565" t="s">
        <v>10001</v>
      </c>
      <c r="C6565" t="s">
        <v>10002</v>
      </c>
      <c r="D6565" t="s">
        <v>10002</v>
      </c>
      <c r="E6565" t="s">
        <v>10001</v>
      </c>
    </row>
    <row r="6566" spans="1:5" x14ac:dyDescent="0.25">
      <c r="A6566">
        <v>58001090</v>
      </c>
      <c r="B6566" t="s">
        <v>9657</v>
      </c>
      <c r="C6566" t="s">
        <v>8994</v>
      </c>
      <c r="D6566" t="s">
        <v>8994</v>
      </c>
      <c r="E6566" t="s">
        <v>9657</v>
      </c>
    </row>
    <row r="6567" spans="1:5" x14ac:dyDescent="0.25">
      <c r="A6567">
        <v>58001091</v>
      </c>
      <c r="B6567" t="s">
        <v>10003</v>
      </c>
      <c r="C6567" t="s">
        <v>10004</v>
      </c>
      <c r="D6567" t="s">
        <v>10004</v>
      </c>
      <c r="E6567" t="s">
        <v>10003</v>
      </c>
    </row>
    <row r="6568" spans="1:5" x14ac:dyDescent="0.25">
      <c r="A6568">
        <v>58001092</v>
      </c>
      <c r="B6568" t="s">
        <v>10005</v>
      </c>
      <c r="C6568" t="s">
        <v>10006</v>
      </c>
      <c r="D6568" t="s">
        <v>10006</v>
      </c>
      <c r="E6568" t="s">
        <v>10005</v>
      </c>
    </row>
    <row r="6569" spans="1:5" x14ac:dyDescent="0.25">
      <c r="A6569">
        <v>58001093</v>
      </c>
      <c r="B6569" t="s">
        <v>10007</v>
      </c>
      <c r="C6569" t="s">
        <v>10008</v>
      </c>
      <c r="D6569" t="s">
        <v>10008</v>
      </c>
      <c r="E6569" t="s">
        <v>10007</v>
      </c>
    </row>
    <row r="6570" spans="1:5" x14ac:dyDescent="0.25">
      <c r="A6570">
        <v>58001094</v>
      </c>
      <c r="B6570" t="s">
        <v>10009</v>
      </c>
      <c r="C6570" t="s">
        <v>10010</v>
      </c>
      <c r="D6570" t="s">
        <v>10010</v>
      </c>
      <c r="E6570" t="s">
        <v>10009</v>
      </c>
    </row>
    <row r="6571" spans="1:5" x14ac:dyDescent="0.25">
      <c r="A6571">
        <v>58001095</v>
      </c>
      <c r="B6571" t="s">
        <v>10011</v>
      </c>
      <c r="C6571" t="s">
        <v>10012</v>
      </c>
      <c r="D6571" t="s">
        <v>10012</v>
      </c>
      <c r="E6571" t="s">
        <v>10011</v>
      </c>
    </row>
    <row r="6572" spans="1:5" x14ac:dyDescent="0.25">
      <c r="A6572">
        <v>58001096</v>
      </c>
      <c r="B6572" t="s">
        <v>10013</v>
      </c>
      <c r="C6572" t="s">
        <v>10014</v>
      </c>
      <c r="D6572" t="s">
        <v>10014</v>
      </c>
      <c r="E6572" t="s">
        <v>10013</v>
      </c>
    </row>
    <row r="6573" spans="1:5" x14ac:dyDescent="0.25">
      <c r="A6573">
        <v>58001097</v>
      </c>
      <c r="B6573" t="s">
        <v>10015</v>
      </c>
      <c r="C6573" t="s">
        <v>10016</v>
      </c>
      <c r="D6573" t="s">
        <v>10016</v>
      </c>
      <c r="E6573" t="s">
        <v>10015</v>
      </c>
    </row>
    <row r="6574" spans="1:5" x14ac:dyDescent="0.25">
      <c r="A6574">
        <v>58001098</v>
      </c>
      <c r="B6574" t="s">
        <v>10017</v>
      </c>
      <c r="C6574" t="s">
        <v>10018</v>
      </c>
      <c r="D6574" t="s">
        <v>10018</v>
      </c>
      <c r="E6574" t="s">
        <v>10017</v>
      </c>
    </row>
    <row r="6575" spans="1:5" x14ac:dyDescent="0.25">
      <c r="A6575">
        <v>58001099</v>
      </c>
      <c r="B6575" t="s">
        <v>10019</v>
      </c>
      <c r="C6575" t="s">
        <v>10020</v>
      </c>
      <c r="D6575" t="s">
        <v>10020</v>
      </c>
      <c r="E6575" t="s">
        <v>10019</v>
      </c>
    </row>
    <row r="6576" spans="1:5" x14ac:dyDescent="0.25">
      <c r="A6576">
        <v>58001100</v>
      </c>
      <c r="B6576" t="s">
        <v>10021</v>
      </c>
      <c r="C6576" t="s">
        <v>10022</v>
      </c>
      <c r="D6576" t="s">
        <v>10022</v>
      </c>
      <c r="E6576" t="s">
        <v>10021</v>
      </c>
    </row>
    <row r="6577" spans="1:5" x14ac:dyDescent="0.25">
      <c r="A6577">
        <v>58001101</v>
      </c>
      <c r="B6577" t="s">
        <v>10023</v>
      </c>
      <c r="C6577" t="s">
        <v>10024</v>
      </c>
      <c r="D6577" t="s">
        <v>10024</v>
      </c>
      <c r="E6577" t="s">
        <v>10023</v>
      </c>
    </row>
    <row r="6578" spans="1:5" x14ac:dyDescent="0.25">
      <c r="A6578">
        <v>58001102</v>
      </c>
      <c r="B6578" t="s">
        <v>10025</v>
      </c>
      <c r="C6578" t="s">
        <v>10026</v>
      </c>
      <c r="D6578" t="s">
        <v>10026</v>
      </c>
      <c r="E6578" t="s">
        <v>10025</v>
      </c>
    </row>
    <row r="6579" spans="1:5" x14ac:dyDescent="0.25">
      <c r="A6579">
        <v>58001103</v>
      </c>
      <c r="B6579" t="s">
        <v>10027</v>
      </c>
      <c r="C6579" t="s">
        <v>9104</v>
      </c>
      <c r="D6579" t="s">
        <v>9104</v>
      </c>
      <c r="E6579" t="s">
        <v>10027</v>
      </c>
    </row>
    <row r="6580" spans="1:5" x14ac:dyDescent="0.25">
      <c r="A6580">
        <v>58001104</v>
      </c>
      <c r="B6580" t="s">
        <v>10028</v>
      </c>
      <c r="C6580" t="s">
        <v>10029</v>
      </c>
      <c r="D6580" t="s">
        <v>10029</v>
      </c>
      <c r="E6580" t="s">
        <v>10028</v>
      </c>
    </row>
    <row r="6581" spans="1:5" x14ac:dyDescent="0.25">
      <c r="A6581">
        <v>58001105</v>
      </c>
      <c r="B6581" t="s">
        <v>10030</v>
      </c>
      <c r="C6581" t="s">
        <v>4885</v>
      </c>
      <c r="D6581" t="s">
        <v>4885</v>
      </c>
      <c r="E6581" t="s">
        <v>10030</v>
      </c>
    </row>
    <row r="6582" spans="1:5" x14ac:dyDescent="0.25">
      <c r="A6582">
        <v>58001106</v>
      </c>
      <c r="B6582" t="s">
        <v>10031</v>
      </c>
      <c r="C6582" t="s">
        <v>10032</v>
      </c>
      <c r="D6582" t="s">
        <v>10032</v>
      </c>
      <c r="E6582" t="s">
        <v>10031</v>
      </c>
    </row>
    <row r="6583" spans="1:5" x14ac:dyDescent="0.25">
      <c r="A6583">
        <v>58001107</v>
      </c>
      <c r="B6583" t="s">
        <v>10003</v>
      </c>
      <c r="C6583" t="s">
        <v>10004</v>
      </c>
      <c r="D6583" t="s">
        <v>10004</v>
      </c>
      <c r="E6583" t="s">
        <v>10003</v>
      </c>
    </row>
    <row r="6584" spans="1:5" x14ac:dyDescent="0.25">
      <c r="A6584">
        <v>58001108</v>
      </c>
      <c r="B6584" t="s">
        <v>10033</v>
      </c>
      <c r="C6584" t="s">
        <v>10034</v>
      </c>
      <c r="D6584" t="s">
        <v>10034</v>
      </c>
      <c r="E6584" t="s">
        <v>10033</v>
      </c>
    </row>
    <row r="6585" spans="1:5" x14ac:dyDescent="0.25">
      <c r="A6585">
        <v>58001109</v>
      </c>
      <c r="B6585" t="s">
        <v>10035</v>
      </c>
      <c r="C6585" t="s">
        <v>10036</v>
      </c>
      <c r="D6585" t="s">
        <v>10036</v>
      </c>
      <c r="E6585" t="s">
        <v>10035</v>
      </c>
    </row>
    <row r="6586" spans="1:5" x14ac:dyDescent="0.25">
      <c r="A6586">
        <v>58001110</v>
      </c>
      <c r="B6586" t="s">
        <v>10037</v>
      </c>
      <c r="C6586" t="s">
        <v>10038</v>
      </c>
      <c r="D6586" t="s">
        <v>10038</v>
      </c>
      <c r="E6586" t="s">
        <v>10037</v>
      </c>
    </row>
    <row r="6587" spans="1:5" x14ac:dyDescent="0.25">
      <c r="A6587">
        <v>58001111</v>
      </c>
      <c r="B6587" t="s">
        <v>10039</v>
      </c>
      <c r="C6587" t="s">
        <v>10040</v>
      </c>
      <c r="D6587" t="s">
        <v>10040</v>
      </c>
      <c r="E6587" t="s">
        <v>10039</v>
      </c>
    </row>
    <row r="6588" spans="1:5" x14ac:dyDescent="0.25">
      <c r="A6588">
        <v>58001112</v>
      </c>
      <c r="B6588" t="s">
        <v>10041</v>
      </c>
      <c r="C6588" t="s">
        <v>10042</v>
      </c>
      <c r="D6588" t="s">
        <v>10042</v>
      </c>
      <c r="E6588" t="s">
        <v>10041</v>
      </c>
    </row>
    <row r="6589" spans="1:5" x14ac:dyDescent="0.25">
      <c r="A6589">
        <v>58001113</v>
      </c>
      <c r="B6589" t="s">
        <v>10043</v>
      </c>
      <c r="C6589" t="s">
        <v>10044</v>
      </c>
      <c r="D6589" t="s">
        <v>10044</v>
      </c>
      <c r="E6589" t="s">
        <v>10043</v>
      </c>
    </row>
    <row r="6590" spans="1:5" x14ac:dyDescent="0.25">
      <c r="A6590">
        <v>58001114</v>
      </c>
      <c r="B6590" t="s">
        <v>10045</v>
      </c>
      <c r="C6590" t="s">
        <v>10046</v>
      </c>
      <c r="D6590" t="s">
        <v>10046</v>
      </c>
      <c r="E6590" t="s">
        <v>10045</v>
      </c>
    </row>
    <row r="6591" spans="1:5" x14ac:dyDescent="0.25">
      <c r="A6591">
        <v>58001115</v>
      </c>
      <c r="B6591" t="s">
        <v>10047</v>
      </c>
      <c r="C6591" t="s">
        <v>10048</v>
      </c>
      <c r="D6591" t="s">
        <v>10048</v>
      </c>
      <c r="E6591" t="s">
        <v>10047</v>
      </c>
    </row>
    <row r="6592" spans="1:5" x14ac:dyDescent="0.25">
      <c r="A6592">
        <v>58001116</v>
      </c>
      <c r="B6592" t="s">
        <v>10049</v>
      </c>
      <c r="C6592" t="s">
        <v>10050</v>
      </c>
      <c r="D6592" t="s">
        <v>10050</v>
      </c>
      <c r="E6592" t="s">
        <v>10049</v>
      </c>
    </row>
    <row r="6593" spans="1:5" x14ac:dyDescent="0.25">
      <c r="A6593">
        <v>58001117</v>
      </c>
      <c r="B6593" t="s">
        <v>10051</v>
      </c>
      <c r="C6593" t="s">
        <v>10052</v>
      </c>
      <c r="D6593" t="s">
        <v>10052</v>
      </c>
      <c r="E6593" t="s">
        <v>10051</v>
      </c>
    </row>
    <row r="6594" spans="1:5" x14ac:dyDescent="0.25">
      <c r="A6594">
        <v>58001118</v>
      </c>
      <c r="B6594" t="s">
        <v>10053</v>
      </c>
      <c r="C6594" t="s">
        <v>10054</v>
      </c>
      <c r="D6594" t="s">
        <v>10054</v>
      </c>
      <c r="E6594" t="s">
        <v>10053</v>
      </c>
    </row>
    <row r="6595" spans="1:5" x14ac:dyDescent="0.25">
      <c r="A6595">
        <v>58001119</v>
      </c>
      <c r="B6595" t="s">
        <v>10055</v>
      </c>
      <c r="C6595" t="s">
        <v>10056</v>
      </c>
      <c r="D6595" t="s">
        <v>10056</v>
      </c>
      <c r="E6595" t="s">
        <v>10055</v>
      </c>
    </row>
    <row r="6596" spans="1:5" x14ac:dyDescent="0.25">
      <c r="A6596">
        <v>58001120</v>
      </c>
      <c r="B6596" t="s">
        <v>10057</v>
      </c>
      <c r="C6596" t="s">
        <v>10058</v>
      </c>
      <c r="D6596" t="s">
        <v>10058</v>
      </c>
      <c r="E6596" t="s">
        <v>10057</v>
      </c>
    </row>
    <row r="6597" spans="1:5" x14ac:dyDescent="0.25">
      <c r="A6597">
        <v>58001121</v>
      </c>
      <c r="B6597" t="s">
        <v>10059</v>
      </c>
      <c r="C6597" t="s">
        <v>10060</v>
      </c>
      <c r="D6597" t="s">
        <v>10060</v>
      </c>
      <c r="E6597" t="s">
        <v>10059</v>
      </c>
    </row>
    <row r="6598" spans="1:5" x14ac:dyDescent="0.25">
      <c r="A6598">
        <v>58001122</v>
      </c>
      <c r="B6598" t="s">
        <v>10061</v>
      </c>
      <c r="C6598" t="s">
        <v>10062</v>
      </c>
      <c r="D6598" t="s">
        <v>10062</v>
      </c>
      <c r="E6598" t="s">
        <v>10061</v>
      </c>
    </row>
    <row r="6599" spans="1:5" x14ac:dyDescent="0.25">
      <c r="A6599">
        <v>58001123</v>
      </c>
      <c r="B6599" t="s">
        <v>10063</v>
      </c>
      <c r="C6599" t="s">
        <v>10064</v>
      </c>
      <c r="D6599" t="s">
        <v>10064</v>
      </c>
      <c r="E6599" t="s">
        <v>10063</v>
      </c>
    </row>
    <row r="6600" spans="1:5" x14ac:dyDescent="0.25">
      <c r="A6600">
        <v>58001124</v>
      </c>
      <c r="B6600" t="s">
        <v>10065</v>
      </c>
      <c r="C6600" t="s">
        <v>10066</v>
      </c>
      <c r="D6600" t="s">
        <v>10066</v>
      </c>
      <c r="E6600" t="s">
        <v>10065</v>
      </c>
    </row>
    <row r="6601" spans="1:5" x14ac:dyDescent="0.25">
      <c r="A6601">
        <v>58001125</v>
      </c>
      <c r="B6601" t="s">
        <v>10067</v>
      </c>
      <c r="C6601" t="s">
        <v>10068</v>
      </c>
      <c r="D6601" t="s">
        <v>10068</v>
      </c>
      <c r="E6601" t="s">
        <v>10067</v>
      </c>
    </row>
    <row r="6602" spans="1:5" x14ac:dyDescent="0.25">
      <c r="A6602">
        <v>58001126</v>
      </c>
      <c r="B6602" t="s">
        <v>10069</v>
      </c>
      <c r="C6602" t="s">
        <v>10070</v>
      </c>
      <c r="D6602" t="s">
        <v>10070</v>
      </c>
      <c r="E6602" t="s">
        <v>10069</v>
      </c>
    </row>
    <row r="6603" spans="1:5" x14ac:dyDescent="0.25">
      <c r="A6603">
        <v>58001127</v>
      </c>
      <c r="B6603" t="s">
        <v>10071</v>
      </c>
      <c r="C6603" t="s">
        <v>10072</v>
      </c>
      <c r="D6603" t="s">
        <v>10072</v>
      </c>
      <c r="E6603" t="s">
        <v>10071</v>
      </c>
    </row>
    <row r="6604" spans="1:5" x14ac:dyDescent="0.25">
      <c r="A6604">
        <v>58001128</v>
      </c>
      <c r="B6604" t="s">
        <v>10071</v>
      </c>
      <c r="C6604" t="s">
        <v>10072</v>
      </c>
      <c r="D6604" t="s">
        <v>10072</v>
      </c>
      <c r="E6604" t="s">
        <v>10071</v>
      </c>
    </row>
    <row r="6605" spans="1:5" x14ac:dyDescent="0.25">
      <c r="A6605">
        <v>58001129</v>
      </c>
      <c r="B6605" t="s">
        <v>10071</v>
      </c>
      <c r="C6605" t="s">
        <v>10072</v>
      </c>
      <c r="D6605" t="s">
        <v>10072</v>
      </c>
      <c r="E6605" t="s">
        <v>10071</v>
      </c>
    </row>
    <row r="6606" spans="1:5" x14ac:dyDescent="0.25">
      <c r="A6606">
        <v>58001130</v>
      </c>
      <c r="B6606" t="s">
        <v>10071</v>
      </c>
      <c r="C6606" t="s">
        <v>10072</v>
      </c>
      <c r="D6606" t="s">
        <v>10072</v>
      </c>
      <c r="E6606" t="s">
        <v>10071</v>
      </c>
    </row>
    <row r="6607" spans="1:5" x14ac:dyDescent="0.25">
      <c r="A6607">
        <v>58001131</v>
      </c>
      <c r="B6607" t="s">
        <v>10073</v>
      </c>
      <c r="C6607" t="s">
        <v>10074</v>
      </c>
      <c r="D6607" t="s">
        <v>10074</v>
      </c>
      <c r="E6607" t="s">
        <v>10073</v>
      </c>
    </row>
    <row r="6608" spans="1:5" x14ac:dyDescent="0.25">
      <c r="A6608">
        <v>58001132</v>
      </c>
      <c r="B6608" t="s">
        <v>10075</v>
      </c>
      <c r="C6608" t="s">
        <v>10076</v>
      </c>
      <c r="D6608" t="s">
        <v>10076</v>
      </c>
      <c r="E6608" t="s">
        <v>10075</v>
      </c>
    </row>
    <row r="6609" spans="1:5" x14ac:dyDescent="0.25">
      <c r="A6609">
        <v>58001133</v>
      </c>
      <c r="B6609" t="s">
        <v>10077</v>
      </c>
      <c r="C6609" t="s">
        <v>10078</v>
      </c>
      <c r="D6609" t="s">
        <v>10078</v>
      </c>
      <c r="E6609" t="s">
        <v>10077</v>
      </c>
    </row>
    <row r="6610" spans="1:5" x14ac:dyDescent="0.25">
      <c r="A6610">
        <v>58001134</v>
      </c>
      <c r="B6610" t="s">
        <v>10079</v>
      </c>
      <c r="C6610" t="s">
        <v>10080</v>
      </c>
      <c r="D6610" t="s">
        <v>10080</v>
      </c>
      <c r="E6610" t="s">
        <v>10079</v>
      </c>
    </row>
    <row r="6611" spans="1:5" x14ac:dyDescent="0.25">
      <c r="A6611">
        <v>58001135</v>
      </c>
      <c r="B6611" t="s">
        <v>10081</v>
      </c>
      <c r="C6611" t="s">
        <v>10082</v>
      </c>
      <c r="D6611" t="s">
        <v>10082</v>
      </c>
      <c r="E6611" t="s">
        <v>10081</v>
      </c>
    </row>
    <row r="6612" spans="1:5" x14ac:dyDescent="0.25">
      <c r="A6612">
        <v>58001136</v>
      </c>
      <c r="B6612" t="s">
        <v>10083</v>
      </c>
      <c r="C6612" t="s">
        <v>10084</v>
      </c>
      <c r="D6612" t="s">
        <v>10084</v>
      </c>
      <c r="E6612" t="s">
        <v>10083</v>
      </c>
    </row>
    <row r="6613" spans="1:5" x14ac:dyDescent="0.25">
      <c r="A6613">
        <v>58001137</v>
      </c>
      <c r="B6613" t="s">
        <v>10085</v>
      </c>
      <c r="C6613" t="s">
        <v>10086</v>
      </c>
      <c r="D6613" t="s">
        <v>10086</v>
      </c>
      <c r="E6613" t="s">
        <v>10085</v>
      </c>
    </row>
    <row r="6614" spans="1:5" x14ac:dyDescent="0.25">
      <c r="A6614">
        <v>58001138</v>
      </c>
      <c r="B6614" t="s">
        <v>10087</v>
      </c>
      <c r="C6614" t="s">
        <v>10088</v>
      </c>
      <c r="D6614" t="s">
        <v>10088</v>
      </c>
      <c r="E6614" t="s">
        <v>10087</v>
      </c>
    </row>
    <row r="6615" spans="1:5" x14ac:dyDescent="0.25">
      <c r="A6615">
        <v>58001139</v>
      </c>
      <c r="B6615" t="s">
        <v>10089</v>
      </c>
      <c r="C6615" t="s">
        <v>10090</v>
      </c>
      <c r="D6615" t="s">
        <v>10090</v>
      </c>
      <c r="E6615" t="s">
        <v>10089</v>
      </c>
    </row>
    <row r="6616" spans="1:5" x14ac:dyDescent="0.25">
      <c r="A6616">
        <v>58001140</v>
      </c>
      <c r="B6616" t="s">
        <v>10091</v>
      </c>
      <c r="C6616" t="s">
        <v>10092</v>
      </c>
      <c r="D6616" t="s">
        <v>10092</v>
      </c>
      <c r="E6616" t="s">
        <v>10091</v>
      </c>
    </row>
    <row r="6617" spans="1:5" x14ac:dyDescent="0.25">
      <c r="A6617">
        <v>58001141</v>
      </c>
      <c r="B6617" t="s">
        <v>10093</v>
      </c>
      <c r="C6617" t="s">
        <v>10094</v>
      </c>
      <c r="D6617" t="s">
        <v>10094</v>
      </c>
      <c r="E6617" t="s">
        <v>10093</v>
      </c>
    </row>
    <row r="6618" spans="1:5" x14ac:dyDescent="0.25">
      <c r="A6618">
        <v>58001142</v>
      </c>
      <c r="B6618" t="s">
        <v>10095</v>
      </c>
      <c r="C6618" t="s">
        <v>10096</v>
      </c>
      <c r="D6618" t="s">
        <v>10096</v>
      </c>
      <c r="E6618" t="s">
        <v>10095</v>
      </c>
    </row>
    <row r="6619" spans="1:5" x14ac:dyDescent="0.25">
      <c r="A6619">
        <v>58001143</v>
      </c>
      <c r="B6619" t="s">
        <v>10097</v>
      </c>
      <c r="C6619" t="s">
        <v>10098</v>
      </c>
      <c r="D6619" t="s">
        <v>10098</v>
      </c>
      <c r="E6619" t="s">
        <v>10097</v>
      </c>
    </row>
    <row r="6620" spans="1:5" x14ac:dyDescent="0.25">
      <c r="A6620">
        <v>58001144</v>
      </c>
      <c r="B6620" t="s">
        <v>10099</v>
      </c>
      <c r="C6620" t="s">
        <v>10100</v>
      </c>
      <c r="D6620" t="s">
        <v>10100</v>
      </c>
      <c r="E6620" t="s">
        <v>10099</v>
      </c>
    </row>
    <row r="6621" spans="1:5" x14ac:dyDescent="0.25">
      <c r="A6621">
        <v>58001145</v>
      </c>
      <c r="B6621" t="s">
        <v>10101</v>
      </c>
      <c r="C6621" t="s">
        <v>10102</v>
      </c>
      <c r="D6621" t="s">
        <v>10102</v>
      </c>
      <c r="E6621" t="s">
        <v>10101</v>
      </c>
    </row>
    <row r="6622" spans="1:5" x14ac:dyDescent="0.25">
      <c r="A6622">
        <v>58001146</v>
      </c>
      <c r="B6622" t="s">
        <v>10103</v>
      </c>
      <c r="C6622" t="s">
        <v>10104</v>
      </c>
      <c r="D6622" t="s">
        <v>10104</v>
      </c>
      <c r="E6622" t="s">
        <v>10103</v>
      </c>
    </row>
    <row r="6623" spans="1:5" x14ac:dyDescent="0.25">
      <c r="A6623">
        <v>58001147</v>
      </c>
      <c r="B6623" t="s">
        <v>10105</v>
      </c>
      <c r="C6623" t="s">
        <v>10106</v>
      </c>
      <c r="D6623" t="s">
        <v>10106</v>
      </c>
      <c r="E6623" t="s">
        <v>10105</v>
      </c>
    </row>
    <row r="6624" spans="1:5" x14ac:dyDescent="0.25">
      <c r="A6624">
        <v>58001148</v>
      </c>
      <c r="B6624" t="s">
        <v>9713</v>
      </c>
      <c r="C6624" t="s">
        <v>9714</v>
      </c>
      <c r="D6624" t="s">
        <v>9714</v>
      </c>
      <c r="E6624" t="s">
        <v>9713</v>
      </c>
    </row>
    <row r="6625" spans="1:5" x14ac:dyDescent="0.25">
      <c r="A6625">
        <v>58001149</v>
      </c>
      <c r="B6625" t="s">
        <v>10107</v>
      </c>
      <c r="C6625" t="s">
        <v>9714</v>
      </c>
      <c r="D6625" t="s">
        <v>9714</v>
      </c>
      <c r="E6625" t="s">
        <v>10107</v>
      </c>
    </row>
    <row r="6626" spans="1:5" x14ac:dyDescent="0.25">
      <c r="A6626">
        <v>58001150</v>
      </c>
      <c r="B6626" t="s">
        <v>10108</v>
      </c>
      <c r="C6626" t="s">
        <v>9136</v>
      </c>
      <c r="D6626" t="s">
        <v>9136</v>
      </c>
      <c r="E6626" t="s">
        <v>10108</v>
      </c>
    </row>
    <row r="6627" spans="1:5" x14ac:dyDescent="0.25">
      <c r="A6627">
        <v>58001151</v>
      </c>
      <c r="B6627" t="s">
        <v>10109</v>
      </c>
      <c r="C6627" t="s">
        <v>9136</v>
      </c>
      <c r="D6627" t="s">
        <v>9136</v>
      </c>
      <c r="E6627" t="s">
        <v>10109</v>
      </c>
    </row>
    <row r="6628" spans="1:5" x14ac:dyDescent="0.25">
      <c r="A6628">
        <v>58001152</v>
      </c>
      <c r="B6628" t="s">
        <v>10110</v>
      </c>
      <c r="C6628" t="s">
        <v>9136</v>
      </c>
      <c r="D6628" t="s">
        <v>9136</v>
      </c>
      <c r="E6628" t="s">
        <v>10110</v>
      </c>
    </row>
    <row r="6629" spans="1:5" x14ac:dyDescent="0.25">
      <c r="A6629">
        <v>58001153</v>
      </c>
      <c r="B6629" t="s">
        <v>10111</v>
      </c>
      <c r="C6629" t="s">
        <v>9136</v>
      </c>
      <c r="D6629" t="s">
        <v>9136</v>
      </c>
      <c r="E6629" t="s">
        <v>10111</v>
      </c>
    </row>
    <row r="6630" spans="1:5" x14ac:dyDescent="0.25">
      <c r="A6630">
        <v>58001154</v>
      </c>
      <c r="B6630" t="s">
        <v>10112</v>
      </c>
      <c r="C6630" t="s">
        <v>9136</v>
      </c>
      <c r="D6630" t="s">
        <v>9136</v>
      </c>
      <c r="E6630" t="s">
        <v>10112</v>
      </c>
    </row>
    <row r="6631" spans="1:5" x14ac:dyDescent="0.25">
      <c r="A6631">
        <v>58001155</v>
      </c>
      <c r="B6631" t="s">
        <v>10113</v>
      </c>
      <c r="C6631" t="s">
        <v>10114</v>
      </c>
      <c r="D6631" t="s">
        <v>10114</v>
      </c>
      <c r="E6631" t="s">
        <v>10113</v>
      </c>
    </row>
    <row r="6632" spans="1:5" x14ac:dyDescent="0.25">
      <c r="A6632">
        <v>58001156</v>
      </c>
      <c r="B6632" t="s">
        <v>10115</v>
      </c>
      <c r="C6632" t="s">
        <v>10116</v>
      </c>
      <c r="D6632" t="s">
        <v>10116</v>
      </c>
      <c r="E6632" t="s">
        <v>10115</v>
      </c>
    </row>
    <row r="6633" spans="1:5" x14ac:dyDescent="0.25">
      <c r="A6633">
        <v>58001157</v>
      </c>
      <c r="B6633" t="s">
        <v>10117</v>
      </c>
      <c r="C6633" t="s">
        <v>10118</v>
      </c>
      <c r="D6633" t="s">
        <v>10118</v>
      </c>
      <c r="E6633" t="s">
        <v>10117</v>
      </c>
    </row>
    <row r="6634" spans="1:5" x14ac:dyDescent="0.25">
      <c r="A6634">
        <v>58001158</v>
      </c>
      <c r="B6634" t="s">
        <v>10119</v>
      </c>
      <c r="C6634" t="s">
        <v>10120</v>
      </c>
      <c r="D6634" t="s">
        <v>10120</v>
      </c>
      <c r="E6634" t="s">
        <v>10119</v>
      </c>
    </row>
    <row r="6635" spans="1:5" x14ac:dyDescent="0.25">
      <c r="A6635">
        <v>58001159</v>
      </c>
      <c r="B6635" t="s">
        <v>10121</v>
      </c>
      <c r="C6635" t="s">
        <v>10122</v>
      </c>
      <c r="D6635" t="s">
        <v>10122</v>
      </c>
      <c r="E6635" t="s">
        <v>10121</v>
      </c>
    </row>
    <row r="6636" spans="1:5" x14ac:dyDescent="0.25">
      <c r="A6636">
        <v>58001160</v>
      </c>
      <c r="B6636" t="s">
        <v>10123</v>
      </c>
      <c r="C6636" t="s">
        <v>10124</v>
      </c>
      <c r="D6636" t="s">
        <v>10124</v>
      </c>
      <c r="E6636" t="s">
        <v>10123</v>
      </c>
    </row>
    <row r="6637" spans="1:5" x14ac:dyDescent="0.25">
      <c r="A6637">
        <v>58001161</v>
      </c>
      <c r="B6637" t="s">
        <v>10125</v>
      </c>
      <c r="C6637" t="s">
        <v>10126</v>
      </c>
      <c r="D6637" t="s">
        <v>10126</v>
      </c>
      <c r="E6637" t="s">
        <v>10125</v>
      </c>
    </row>
    <row r="6638" spans="1:5" x14ac:dyDescent="0.25">
      <c r="A6638">
        <v>58001162</v>
      </c>
      <c r="B6638" t="s">
        <v>10127</v>
      </c>
      <c r="C6638" t="s">
        <v>10128</v>
      </c>
      <c r="D6638" t="s">
        <v>10128</v>
      </c>
      <c r="E6638" t="s">
        <v>10127</v>
      </c>
    </row>
    <row r="6639" spans="1:5" x14ac:dyDescent="0.25">
      <c r="A6639">
        <v>58001163</v>
      </c>
      <c r="B6639" t="s">
        <v>10129</v>
      </c>
      <c r="C6639" t="s">
        <v>10130</v>
      </c>
      <c r="D6639" t="s">
        <v>10130</v>
      </c>
      <c r="E6639" t="s">
        <v>10129</v>
      </c>
    </row>
    <row r="6640" spans="1:5" x14ac:dyDescent="0.25">
      <c r="A6640">
        <v>58001164</v>
      </c>
      <c r="B6640" t="s">
        <v>7236</v>
      </c>
      <c r="C6640" t="s">
        <v>10131</v>
      </c>
      <c r="D6640" t="s">
        <v>10131</v>
      </c>
      <c r="E6640" t="s">
        <v>7236</v>
      </c>
    </row>
    <row r="6641" spans="1:5" x14ac:dyDescent="0.25">
      <c r="A6641">
        <v>58001165</v>
      </c>
      <c r="B6641" t="s">
        <v>7238</v>
      </c>
      <c r="C6641" t="s">
        <v>10132</v>
      </c>
      <c r="D6641" t="s">
        <v>10132</v>
      </c>
      <c r="E6641" t="s">
        <v>7238</v>
      </c>
    </row>
    <row r="6642" spans="1:5" x14ac:dyDescent="0.25">
      <c r="A6642">
        <v>58001166</v>
      </c>
      <c r="B6642" t="s">
        <v>9776</v>
      </c>
      <c r="C6642" t="s">
        <v>10133</v>
      </c>
      <c r="D6642" t="s">
        <v>10133</v>
      </c>
      <c r="E6642" t="s">
        <v>9776</v>
      </c>
    </row>
    <row r="6643" spans="1:5" x14ac:dyDescent="0.25">
      <c r="A6643">
        <v>58001167</v>
      </c>
      <c r="B6643" t="s">
        <v>10134</v>
      </c>
      <c r="C6643" t="s">
        <v>10135</v>
      </c>
      <c r="D6643" t="s">
        <v>10135</v>
      </c>
      <c r="E6643" t="s">
        <v>10134</v>
      </c>
    </row>
    <row r="6644" spans="1:5" x14ac:dyDescent="0.25">
      <c r="A6644">
        <v>58001168</v>
      </c>
      <c r="B6644" t="s">
        <v>10136</v>
      </c>
      <c r="C6644" t="s">
        <v>10137</v>
      </c>
      <c r="D6644" t="s">
        <v>10137</v>
      </c>
      <c r="E6644" t="s">
        <v>10136</v>
      </c>
    </row>
    <row r="6645" spans="1:5" x14ac:dyDescent="0.25">
      <c r="A6645">
        <v>58001169</v>
      </c>
      <c r="B6645" t="s">
        <v>10138</v>
      </c>
      <c r="C6645" t="s">
        <v>10139</v>
      </c>
      <c r="D6645" t="s">
        <v>10139</v>
      </c>
      <c r="E6645" t="s">
        <v>10138</v>
      </c>
    </row>
    <row r="6646" spans="1:5" x14ac:dyDescent="0.25">
      <c r="A6646">
        <v>58001170</v>
      </c>
      <c r="B6646" t="s">
        <v>10140</v>
      </c>
      <c r="C6646" t="s">
        <v>10141</v>
      </c>
      <c r="D6646" t="s">
        <v>10141</v>
      </c>
      <c r="E6646" t="s">
        <v>10140</v>
      </c>
    </row>
    <row r="6647" spans="1:5" x14ac:dyDescent="0.25">
      <c r="A6647">
        <v>58001171</v>
      </c>
      <c r="B6647" t="s">
        <v>10142</v>
      </c>
      <c r="C6647" t="s">
        <v>10143</v>
      </c>
      <c r="D6647" t="s">
        <v>10143</v>
      </c>
      <c r="E6647" t="s">
        <v>10142</v>
      </c>
    </row>
    <row r="6648" spans="1:5" x14ac:dyDescent="0.25">
      <c r="A6648">
        <v>58001172</v>
      </c>
      <c r="B6648" t="s">
        <v>10144</v>
      </c>
      <c r="C6648" t="s">
        <v>10145</v>
      </c>
      <c r="D6648" t="s">
        <v>10145</v>
      </c>
      <c r="E6648" t="s">
        <v>10144</v>
      </c>
    </row>
    <row r="6649" spans="1:5" x14ac:dyDescent="0.25">
      <c r="A6649">
        <v>58001173</v>
      </c>
      <c r="B6649" t="s">
        <v>10146</v>
      </c>
      <c r="C6649" t="s">
        <v>10147</v>
      </c>
      <c r="D6649" t="s">
        <v>10147</v>
      </c>
      <c r="E6649" t="s">
        <v>10146</v>
      </c>
    </row>
    <row r="6650" spans="1:5" x14ac:dyDescent="0.25">
      <c r="A6650">
        <v>58001174</v>
      </c>
      <c r="B6650" t="s">
        <v>10148</v>
      </c>
      <c r="C6650" t="s">
        <v>10016</v>
      </c>
      <c r="D6650" t="s">
        <v>10016</v>
      </c>
      <c r="E6650" t="s">
        <v>10148</v>
      </c>
    </row>
    <row r="6651" spans="1:5" x14ac:dyDescent="0.25">
      <c r="A6651">
        <v>58001175</v>
      </c>
      <c r="B6651" t="s">
        <v>10149</v>
      </c>
      <c r="C6651" t="s">
        <v>8918</v>
      </c>
      <c r="D6651" t="s">
        <v>8918</v>
      </c>
      <c r="E6651" t="s">
        <v>10149</v>
      </c>
    </row>
    <row r="6652" spans="1:5" x14ac:dyDescent="0.25">
      <c r="A6652">
        <v>58001176</v>
      </c>
      <c r="B6652" t="s">
        <v>10150</v>
      </c>
      <c r="C6652" t="s">
        <v>10151</v>
      </c>
      <c r="D6652" t="s">
        <v>10151</v>
      </c>
      <c r="E6652" t="s">
        <v>10150</v>
      </c>
    </row>
    <row r="6653" spans="1:5" x14ac:dyDescent="0.25">
      <c r="A6653">
        <v>58001177</v>
      </c>
      <c r="B6653" t="s">
        <v>10152</v>
      </c>
      <c r="C6653" t="s">
        <v>10153</v>
      </c>
      <c r="D6653" t="s">
        <v>10153</v>
      </c>
      <c r="E6653" t="s">
        <v>10152</v>
      </c>
    </row>
    <row r="6654" spans="1:5" x14ac:dyDescent="0.25">
      <c r="A6654">
        <v>59000001</v>
      </c>
      <c r="B6654" t="s">
        <v>10154</v>
      </c>
      <c r="C6654" t="s">
        <v>10155</v>
      </c>
      <c r="D6654" t="s">
        <v>10155</v>
      </c>
      <c r="E6654" t="s">
        <v>10154</v>
      </c>
    </row>
    <row r="6655" spans="1:5" x14ac:dyDescent="0.25">
      <c r="A6655">
        <v>59000002</v>
      </c>
      <c r="B6655" t="s">
        <v>10156</v>
      </c>
      <c r="C6655" t="s">
        <v>10155</v>
      </c>
      <c r="D6655" t="s">
        <v>10155</v>
      </c>
      <c r="E6655" t="s">
        <v>10156</v>
      </c>
    </row>
    <row r="6656" spans="1:5" x14ac:dyDescent="0.25">
      <c r="A6656">
        <v>59000009</v>
      </c>
      <c r="B6656" t="s">
        <v>10157</v>
      </c>
      <c r="C6656" t="s">
        <v>10155</v>
      </c>
      <c r="D6656" t="s">
        <v>10155</v>
      </c>
      <c r="E6656" t="s">
        <v>10157</v>
      </c>
    </row>
    <row r="6657" spans="1:5" x14ac:dyDescent="0.25">
      <c r="A6657">
        <v>59000012</v>
      </c>
      <c r="B6657" t="s">
        <v>10158</v>
      </c>
      <c r="C6657" t="s">
        <v>10159</v>
      </c>
      <c r="D6657" t="s">
        <v>10159</v>
      </c>
      <c r="E6657" t="s">
        <v>10158</v>
      </c>
    </row>
    <row r="6658" spans="1:5" x14ac:dyDescent="0.25">
      <c r="A6658">
        <v>59000013</v>
      </c>
      <c r="B6658" t="s">
        <v>10160</v>
      </c>
      <c r="C6658" t="s">
        <v>10161</v>
      </c>
      <c r="D6658" t="s">
        <v>10161</v>
      </c>
      <c r="E6658" t="s">
        <v>10160</v>
      </c>
    </row>
    <row r="6659" spans="1:5" x14ac:dyDescent="0.25">
      <c r="A6659">
        <v>59000017</v>
      </c>
      <c r="B6659" t="s">
        <v>1533</v>
      </c>
      <c r="C6659" t="s">
        <v>10162</v>
      </c>
      <c r="D6659" t="s">
        <v>10162</v>
      </c>
      <c r="E6659" t="s">
        <v>1533</v>
      </c>
    </row>
    <row r="6660" spans="1:5" x14ac:dyDescent="0.25">
      <c r="A6660">
        <v>59000019</v>
      </c>
      <c r="B6660" t="s">
        <v>10163</v>
      </c>
      <c r="C6660" t="s">
        <v>10164</v>
      </c>
      <c r="D6660" t="s">
        <v>10164</v>
      </c>
      <c r="E6660" t="s">
        <v>10163</v>
      </c>
    </row>
    <row r="6661" spans="1:5" x14ac:dyDescent="0.25">
      <c r="A6661">
        <v>59000020</v>
      </c>
      <c r="B6661" t="s">
        <v>1533</v>
      </c>
      <c r="C6661" t="s">
        <v>10165</v>
      </c>
      <c r="D6661" t="s">
        <v>10165</v>
      </c>
      <c r="E6661" t="s">
        <v>1533</v>
      </c>
    </row>
    <row r="6662" spans="1:5" x14ac:dyDescent="0.25">
      <c r="A6662">
        <v>59000021</v>
      </c>
      <c r="B6662" t="s">
        <v>10166</v>
      </c>
      <c r="C6662" t="s">
        <v>10167</v>
      </c>
      <c r="D6662" t="s">
        <v>10167</v>
      </c>
      <c r="E6662" t="s">
        <v>10166</v>
      </c>
    </row>
    <row r="6663" spans="1:5" x14ac:dyDescent="0.25">
      <c r="A6663">
        <v>59000022</v>
      </c>
      <c r="B6663" t="s">
        <v>10168</v>
      </c>
      <c r="C6663" t="s">
        <v>10159</v>
      </c>
      <c r="D6663" t="s">
        <v>10159</v>
      </c>
      <c r="E6663" t="s">
        <v>10168</v>
      </c>
    </row>
    <row r="6664" spans="1:5" x14ac:dyDescent="0.25">
      <c r="A6664">
        <v>59000023</v>
      </c>
      <c r="B6664" t="s">
        <v>10169</v>
      </c>
      <c r="C6664" t="s">
        <v>10167</v>
      </c>
      <c r="D6664" t="s">
        <v>10167</v>
      </c>
      <c r="E6664" t="s">
        <v>10169</v>
      </c>
    </row>
    <row r="6665" spans="1:5" x14ac:dyDescent="0.25">
      <c r="A6665">
        <v>59000024</v>
      </c>
      <c r="B6665" t="s">
        <v>10170</v>
      </c>
      <c r="C6665" t="s">
        <v>10167</v>
      </c>
      <c r="D6665" t="s">
        <v>10167</v>
      </c>
      <c r="E6665" t="s">
        <v>10170</v>
      </c>
    </row>
    <row r="6666" spans="1:5" x14ac:dyDescent="0.25">
      <c r="A6666">
        <v>59000025</v>
      </c>
      <c r="B6666" t="s">
        <v>10171</v>
      </c>
      <c r="C6666" t="s">
        <v>10167</v>
      </c>
      <c r="D6666" t="s">
        <v>10167</v>
      </c>
      <c r="E6666" t="s">
        <v>10171</v>
      </c>
    </row>
    <row r="6667" spans="1:5" x14ac:dyDescent="0.25">
      <c r="A6667">
        <v>59000026</v>
      </c>
      <c r="B6667" t="s">
        <v>4828</v>
      </c>
      <c r="C6667" t="s">
        <v>4829</v>
      </c>
      <c r="D6667" t="s">
        <v>4829</v>
      </c>
      <c r="E6667" t="s">
        <v>4828</v>
      </c>
    </row>
    <row r="6668" spans="1:5" x14ac:dyDescent="0.25">
      <c r="A6668">
        <v>59000027</v>
      </c>
      <c r="B6668" t="s">
        <v>10172</v>
      </c>
      <c r="C6668" t="s">
        <v>10173</v>
      </c>
      <c r="D6668" t="s">
        <v>10173</v>
      </c>
      <c r="E6668" t="s">
        <v>10172</v>
      </c>
    </row>
    <row r="6669" spans="1:5" x14ac:dyDescent="0.25">
      <c r="A6669">
        <v>59000028</v>
      </c>
      <c r="B6669" t="s">
        <v>5919</v>
      </c>
      <c r="C6669" t="s">
        <v>10174</v>
      </c>
      <c r="D6669" t="s">
        <v>10174</v>
      </c>
      <c r="E6669" t="s">
        <v>5919</v>
      </c>
    </row>
    <row r="6670" spans="1:5" x14ac:dyDescent="0.25">
      <c r="A6670">
        <v>59000029</v>
      </c>
      <c r="B6670" t="s">
        <v>10175</v>
      </c>
      <c r="C6670" t="s">
        <v>10176</v>
      </c>
      <c r="D6670" t="s">
        <v>10176</v>
      </c>
      <c r="E6670" t="s">
        <v>10175</v>
      </c>
    </row>
    <row r="6671" spans="1:5" x14ac:dyDescent="0.25">
      <c r="A6671">
        <v>59000030</v>
      </c>
      <c r="B6671" t="s">
        <v>10177</v>
      </c>
      <c r="C6671" t="s">
        <v>10178</v>
      </c>
      <c r="D6671" t="s">
        <v>10178</v>
      </c>
      <c r="E6671" t="s">
        <v>10177</v>
      </c>
    </row>
    <row r="6672" spans="1:5" x14ac:dyDescent="0.25">
      <c r="A6672">
        <v>59000031</v>
      </c>
      <c r="B6672" t="s">
        <v>1158</v>
      </c>
      <c r="C6672" t="s">
        <v>9020</v>
      </c>
      <c r="D6672" t="s">
        <v>9020</v>
      </c>
      <c r="E6672" t="s">
        <v>1158</v>
      </c>
    </row>
    <row r="6673" spans="1:5" x14ac:dyDescent="0.25">
      <c r="A6673">
        <v>59000032</v>
      </c>
      <c r="B6673" t="s">
        <v>1154</v>
      </c>
      <c r="C6673" t="s">
        <v>1155</v>
      </c>
      <c r="D6673" t="s">
        <v>1155</v>
      </c>
      <c r="E6673" t="s">
        <v>1154</v>
      </c>
    </row>
    <row r="6674" spans="1:5" x14ac:dyDescent="0.25">
      <c r="A6674">
        <v>59000033</v>
      </c>
      <c r="B6674" t="s">
        <v>8870</v>
      </c>
      <c r="C6674" t="s">
        <v>10179</v>
      </c>
      <c r="D6674" t="s">
        <v>10179</v>
      </c>
      <c r="E6674" t="s">
        <v>8870</v>
      </c>
    </row>
    <row r="6675" spans="1:5" x14ac:dyDescent="0.25">
      <c r="A6675">
        <v>59000034</v>
      </c>
      <c r="B6675" t="s">
        <v>8872</v>
      </c>
      <c r="C6675" t="s">
        <v>8873</v>
      </c>
      <c r="D6675" t="s">
        <v>8873</v>
      </c>
      <c r="E6675" t="s">
        <v>8872</v>
      </c>
    </row>
    <row r="6676" spans="1:5" x14ac:dyDescent="0.25">
      <c r="A6676">
        <v>59000035</v>
      </c>
      <c r="B6676" t="s">
        <v>8874</v>
      </c>
      <c r="C6676" t="s">
        <v>8873</v>
      </c>
      <c r="D6676" t="s">
        <v>8873</v>
      </c>
      <c r="E6676" t="s">
        <v>8874</v>
      </c>
    </row>
    <row r="6677" spans="1:5" x14ac:dyDescent="0.25">
      <c r="A6677">
        <v>59000036</v>
      </c>
      <c r="B6677" t="s">
        <v>6205</v>
      </c>
      <c r="C6677" t="s">
        <v>10180</v>
      </c>
      <c r="D6677" t="s">
        <v>10180</v>
      </c>
      <c r="E6677" t="s">
        <v>6205</v>
      </c>
    </row>
    <row r="6678" spans="1:5" x14ac:dyDescent="0.25">
      <c r="A6678">
        <v>59000037</v>
      </c>
      <c r="B6678" t="s">
        <v>8928</v>
      </c>
      <c r="C6678" t="s">
        <v>8929</v>
      </c>
      <c r="D6678" t="s">
        <v>8929</v>
      </c>
      <c r="E6678" t="s">
        <v>8928</v>
      </c>
    </row>
    <row r="6679" spans="1:5" x14ac:dyDescent="0.25">
      <c r="A6679">
        <v>59000038</v>
      </c>
      <c r="B6679" t="s">
        <v>5272</v>
      </c>
      <c r="C6679" t="s">
        <v>342</v>
      </c>
      <c r="D6679" t="s">
        <v>342</v>
      </c>
      <c r="E6679" t="s">
        <v>5272</v>
      </c>
    </row>
    <row r="6680" spans="1:5" x14ac:dyDescent="0.25">
      <c r="A6680">
        <v>59000039</v>
      </c>
      <c r="B6680" t="s">
        <v>10181</v>
      </c>
      <c r="C6680" t="s">
        <v>10182</v>
      </c>
      <c r="D6680" t="s">
        <v>10182</v>
      </c>
      <c r="E6680" t="s">
        <v>10181</v>
      </c>
    </row>
    <row r="6681" spans="1:5" x14ac:dyDescent="0.25">
      <c r="A6681">
        <v>59000040</v>
      </c>
      <c r="B6681" t="s">
        <v>10183</v>
      </c>
      <c r="C6681" t="s">
        <v>10184</v>
      </c>
      <c r="D6681" t="s">
        <v>10184</v>
      </c>
      <c r="E6681" t="s">
        <v>10183</v>
      </c>
    </row>
    <row r="6682" spans="1:5" x14ac:dyDescent="0.25">
      <c r="A6682">
        <v>59000041</v>
      </c>
      <c r="B6682" t="s">
        <v>1156</v>
      </c>
      <c r="C6682" t="s">
        <v>10185</v>
      </c>
      <c r="D6682" t="s">
        <v>10185</v>
      </c>
      <c r="E6682" t="s">
        <v>1156</v>
      </c>
    </row>
    <row r="6683" spans="1:5" x14ac:dyDescent="0.25">
      <c r="A6683">
        <v>59000042</v>
      </c>
      <c r="B6683" t="s">
        <v>1154</v>
      </c>
      <c r="C6683" t="s">
        <v>1155</v>
      </c>
      <c r="D6683" t="s">
        <v>1155</v>
      </c>
      <c r="E6683" t="s">
        <v>1154</v>
      </c>
    </row>
    <row r="6684" spans="1:5" x14ac:dyDescent="0.25">
      <c r="A6684">
        <v>59000043</v>
      </c>
      <c r="B6684" t="s">
        <v>10186</v>
      </c>
      <c r="C6684" t="s">
        <v>522</v>
      </c>
      <c r="D6684" t="s">
        <v>522</v>
      </c>
      <c r="E6684" t="s">
        <v>10186</v>
      </c>
    </row>
    <row r="6685" spans="1:5" x14ac:dyDescent="0.25">
      <c r="A6685">
        <v>59000044</v>
      </c>
      <c r="B6685" t="s">
        <v>10175</v>
      </c>
      <c r="C6685" t="s">
        <v>10176</v>
      </c>
      <c r="D6685" t="s">
        <v>10176</v>
      </c>
      <c r="E6685" t="s">
        <v>10175</v>
      </c>
    </row>
    <row r="6686" spans="1:5" x14ac:dyDescent="0.25">
      <c r="A6686">
        <v>59500001</v>
      </c>
      <c r="B6686" t="s">
        <v>10187</v>
      </c>
      <c r="C6686" t="s">
        <v>10188</v>
      </c>
      <c r="D6686" t="s">
        <v>10188</v>
      </c>
      <c r="E6686" t="s">
        <v>10187</v>
      </c>
    </row>
    <row r="6687" spans="1:5" x14ac:dyDescent="0.25">
      <c r="A6687">
        <v>59500002</v>
      </c>
      <c r="B6687" t="s">
        <v>10189</v>
      </c>
      <c r="C6687" t="s">
        <v>10190</v>
      </c>
      <c r="D6687" t="s">
        <v>10190</v>
      </c>
      <c r="E6687" t="s">
        <v>10189</v>
      </c>
    </row>
    <row r="6688" spans="1:5" x14ac:dyDescent="0.25">
      <c r="A6688">
        <v>59500004</v>
      </c>
      <c r="B6688" t="s">
        <v>10191</v>
      </c>
      <c r="C6688" t="s">
        <v>10192</v>
      </c>
      <c r="D6688" t="s">
        <v>10192</v>
      </c>
      <c r="E6688" t="s">
        <v>10191</v>
      </c>
    </row>
    <row r="6689" spans="1:5" x14ac:dyDescent="0.25">
      <c r="A6689">
        <v>59500005</v>
      </c>
      <c r="B6689" t="s">
        <v>10193</v>
      </c>
      <c r="C6689" t="s">
        <v>10194</v>
      </c>
      <c r="D6689" t="s">
        <v>10194</v>
      </c>
      <c r="E6689" t="s">
        <v>10193</v>
      </c>
    </row>
    <row r="6690" spans="1:5" x14ac:dyDescent="0.25">
      <c r="A6690">
        <v>59500008</v>
      </c>
      <c r="B6690" t="s">
        <v>10195</v>
      </c>
      <c r="C6690" t="s">
        <v>10196</v>
      </c>
      <c r="D6690" t="s">
        <v>10196</v>
      </c>
      <c r="E6690" t="s">
        <v>10195</v>
      </c>
    </row>
    <row r="6691" spans="1:5" x14ac:dyDescent="0.25">
      <c r="A6691">
        <v>59500020</v>
      </c>
      <c r="B6691" t="s">
        <v>10197</v>
      </c>
      <c r="C6691" t="s">
        <v>10198</v>
      </c>
      <c r="D6691" t="s">
        <v>10198</v>
      </c>
      <c r="E6691" t="s">
        <v>10197</v>
      </c>
    </row>
    <row r="6692" spans="1:5" x14ac:dyDescent="0.25">
      <c r="A6692">
        <v>59500021</v>
      </c>
      <c r="B6692" t="s">
        <v>10199</v>
      </c>
      <c r="C6692" t="s">
        <v>528</v>
      </c>
      <c r="D6692" t="s">
        <v>528</v>
      </c>
      <c r="E6692" t="s">
        <v>10199</v>
      </c>
    </row>
    <row r="6693" spans="1:5" x14ac:dyDescent="0.25">
      <c r="A6693">
        <v>59500022</v>
      </c>
      <c r="B6693" t="s">
        <v>10200</v>
      </c>
      <c r="C6693" t="s">
        <v>10201</v>
      </c>
      <c r="D6693" t="s">
        <v>10201</v>
      </c>
      <c r="E6693" t="s">
        <v>10200</v>
      </c>
    </row>
    <row r="6694" spans="1:5" x14ac:dyDescent="0.25">
      <c r="A6694">
        <v>59500023</v>
      </c>
      <c r="B6694" t="s">
        <v>10202</v>
      </c>
      <c r="C6694" t="s">
        <v>10192</v>
      </c>
      <c r="D6694" t="s">
        <v>10192</v>
      </c>
      <c r="E6694" t="s">
        <v>10202</v>
      </c>
    </row>
    <row r="6695" spans="1:5" x14ac:dyDescent="0.25">
      <c r="A6695">
        <v>59500024</v>
      </c>
      <c r="B6695" t="s">
        <v>10203</v>
      </c>
      <c r="C6695" t="s">
        <v>10204</v>
      </c>
      <c r="D6695" t="s">
        <v>10204</v>
      </c>
      <c r="E6695" t="s">
        <v>10203</v>
      </c>
    </row>
    <row r="6696" spans="1:5" x14ac:dyDescent="0.25">
      <c r="A6696">
        <v>59500025</v>
      </c>
      <c r="B6696" t="s">
        <v>10205</v>
      </c>
      <c r="C6696" t="s">
        <v>10205</v>
      </c>
      <c r="D6696" t="s">
        <v>10205</v>
      </c>
      <c r="E6696" t="s">
        <v>10205</v>
      </c>
    </row>
    <row r="6697" spans="1:5" x14ac:dyDescent="0.25">
      <c r="A6697">
        <v>59500026</v>
      </c>
      <c r="B6697" t="s">
        <v>10206</v>
      </c>
      <c r="C6697" t="s">
        <v>10206</v>
      </c>
      <c r="D6697" t="s">
        <v>10206</v>
      </c>
      <c r="E6697" t="s">
        <v>10206</v>
      </c>
    </row>
    <row r="6698" spans="1:5" x14ac:dyDescent="0.25">
      <c r="A6698">
        <v>59500027</v>
      </c>
      <c r="B6698" t="s">
        <v>3843</v>
      </c>
      <c r="C6698" t="s">
        <v>10207</v>
      </c>
      <c r="D6698" t="s">
        <v>10207</v>
      </c>
      <c r="E6698" t="s">
        <v>3843</v>
      </c>
    </row>
    <row r="6699" spans="1:5" x14ac:dyDescent="0.25">
      <c r="A6699">
        <v>59500028</v>
      </c>
      <c r="B6699" t="s">
        <v>10208</v>
      </c>
      <c r="C6699" t="s">
        <v>10209</v>
      </c>
      <c r="D6699" t="s">
        <v>10209</v>
      </c>
      <c r="E6699" t="s">
        <v>10208</v>
      </c>
    </row>
    <row r="6700" spans="1:5" x14ac:dyDescent="0.25">
      <c r="A6700">
        <v>59500029</v>
      </c>
      <c r="B6700" t="s">
        <v>3650</v>
      </c>
      <c r="C6700" t="s">
        <v>10210</v>
      </c>
      <c r="D6700" t="s">
        <v>10210</v>
      </c>
      <c r="E6700" t="s">
        <v>3650</v>
      </c>
    </row>
    <row r="6701" spans="1:5" x14ac:dyDescent="0.25">
      <c r="A6701">
        <v>59500030</v>
      </c>
      <c r="B6701" t="s">
        <v>3641</v>
      </c>
      <c r="C6701" t="s">
        <v>10211</v>
      </c>
      <c r="D6701" t="s">
        <v>10211</v>
      </c>
      <c r="E6701" t="s">
        <v>3641</v>
      </c>
    </row>
    <row r="6702" spans="1:5" x14ac:dyDescent="0.25">
      <c r="A6702">
        <v>59500031</v>
      </c>
      <c r="B6702" t="s">
        <v>3829</v>
      </c>
      <c r="C6702" t="s">
        <v>10212</v>
      </c>
      <c r="D6702" t="s">
        <v>10212</v>
      </c>
      <c r="E6702" t="s">
        <v>3829</v>
      </c>
    </row>
    <row r="6703" spans="1:5" x14ac:dyDescent="0.25">
      <c r="A6703">
        <v>59500032</v>
      </c>
      <c r="B6703" t="s">
        <v>3681</v>
      </c>
      <c r="C6703" t="s">
        <v>10213</v>
      </c>
      <c r="D6703" t="s">
        <v>10213</v>
      </c>
      <c r="E6703" t="s">
        <v>3681</v>
      </c>
    </row>
    <row r="6704" spans="1:5" x14ac:dyDescent="0.25">
      <c r="A6704">
        <v>59500033</v>
      </c>
      <c r="B6704" t="s">
        <v>10214</v>
      </c>
      <c r="C6704" t="s">
        <v>10215</v>
      </c>
      <c r="D6704" t="s">
        <v>10215</v>
      </c>
      <c r="E6704" t="s">
        <v>10214</v>
      </c>
    </row>
    <row r="6705" spans="1:5" x14ac:dyDescent="0.25">
      <c r="A6705">
        <v>59500034</v>
      </c>
      <c r="B6705" t="s">
        <v>3669</v>
      </c>
      <c r="C6705" t="s">
        <v>10216</v>
      </c>
      <c r="D6705" t="s">
        <v>10216</v>
      </c>
      <c r="E6705" t="s">
        <v>3669</v>
      </c>
    </row>
    <row r="6706" spans="1:5" x14ac:dyDescent="0.25">
      <c r="A6706">
        <v>59500035</v>
      </c>
      <c r="B6706" t="s">
        <v>10217</v>
      </c>
      <c r="C6706" t="s">
        <v>10218</v>
      </c>
      <c r="D6706" t="s">
        <v>10218</v>
      </c>
      <c r="E6706" t="s">
        <v>10217</v>
      </c>
    </row>
    <row r="6707" spans="1:5" x14ac:dyDescent="0.25">
      <c r="A6707">
        <v>59500036</v>
      </c>
      <c r="B6707" t="s">
        <v>10219</v>
      </c>
      <c r="C6707" t="s">
        <v>10219</v>
      </c>
      <c r="D6707" t="s">
        <v>10219</v>
      </c>
      <c r="E6707" t="s">
        <v>10219</v>
      </c>
    </row>
    <row r="6708" spans="1:5" x14ac:dyDescent="0.25">
      <c r="A6708">
        <v>59500037</v>
      </c>
      <c r="B6708" t="s">
        <v>10220</v>
      </c>
      <c r="C6708" t="s">
        <v>10221</v>
      </c>
      <c r="D6708" t="s">
        <v>10221</v>
      </c>
      <c r="E6708" t="s">
        <v>10220</v>
      </c>
    </row>
    <row r="6709" spans="1:5" x14ac:dyDescent="0.25">
      <c r="A6709">
        <v>59500038</v>
      </c>
      <c r="B6709" t="s">
        <v>10222</v>
      </c>
      <c r="C6709" t="s">
        <v>10222</v>
      </c>
      <c r="D6709" t="s">
        <v>10222</v>
      </c>
      <c r="E6709" t="s">
        <v>10222</v>
      </c>
    </row>
    <row r="6710" spans="1:5" x14ac:dyDescent="0.25">
      <c r="A6710">
        <v>59500039</v>
      </c>
      <c r="B6710" t="s">
        <v>10223</v>
      </c>
      <c r="C6710" t="s">
        <v>10224</v>
      </c>
      <c r="D6710" t="s">
        <v>10224</v>
      </c>
      <c r="E6710" t="s">
        <v>10223</v>
      </c>
    </row>
    <row r="6711" spans="1:5" x14ac:dyDescent="0.25">
      <c r="A6711">
        <v>59500040</v>
      </c>
      <c r="B6711" t="s">
        <v>10225</v>
      </c>
      <c r="C6711" t="s">
        <v>10226</v>
      </c>
      <c r="D6711" t="s">
        <v>10226</v>
      </c>
      <c r="E6711" t="s">
        <v>10225</v>
      </c>
    </row>
    <row r="6712" spans="1:5" x14ac:dyDescent="0.25">
      <c r="A6712">
        <v>59500041</v>
      </c>
      <c r="B6712" t="s">
        <v>3641</v>
      </c>
      <c r="C6712" t="s">
        <v>10227</v>
      </c>
      <c r="D6712" t="s">
        <v>10227</v>
      </c>
      <c r="E6712" t="s">
        <v>3641</v>
      </c>
    </row>
    <row r="6713" spans="1:5" x14ac:dyDescent="0.25">
      <c r="A6713">
        <v>59500042</v>
      </c>
      <c r="B6713" t="s">
        <v>10228</v>
      </c>
      <c r="C6713" t="s">
        <v>3678</v>
      </c>
      <c r="D6713" t="s">
        <v>3678</v>
      </c>
      <c r="E6713" t="s">
        <v>10228</v>
      </c>
    </row>
    <row r="6714" spans="1:5" x14ac:dyDescent="0.25">
      <c r="A6714">
        <v>59500043</v>
      </c>
      <c r="B6714" t="s">
        <v>3654</v>
      </c>
      <c r="C6714" t="s">
        <v>10229</v>
      </c>
      <c r="D6714" t="s">
        <v>10229</v>
      </c>
      <c r="E6714" t="s">
        <v>3654</v>
      </c>
    </row>
    <row r="6715" spans="1:5" x14ac:dyDescent="0.25">
      <c r="A6715">
        <v>59500044</v>
      </c>
      <c r="B6715" t="s">
        <v>3681</v>
      </c>
      <c r="C6715" t="s">
        <v>10230</v>
      </c>
      <c r="D6715" t="s">
        <v>10230</v>
      </c>
      <c r="E6715" t="s">
        <v>3681</v>
      </c>
    </row>
    <row r="6716" spans="1:5" x14ac:dyDescent="0.25">
      <c r="A6716">
        <v>59500045</v>
      </c>
      <c r="B6716" t="s">
        <v>3641</v>
      </c>
      <c r="C6716" t="s">
        <v>10231</v>
      </c>
      <c r="D6716" t="s">
        <v>10231</v>
      </c>
      <c r="E6716" t="s">
        <v>3641</v>
      </c>
    </row>
    <row r="6717" spans="1:5" x14ac:dyDescent="0.25">
      <c r="A6717">
        <v>59500046</v>
      </c>
      <c r="B6717" t="s">
        <v>3669</v>
      </c>
      <c r="C6717" t="s">
        <v>10216</v>
      </c>
      <c r="D6717" t="s">
        <v>10216</v>
      </c>
      <c r="E6717" t="s">
        <v>3669</v>
      </c>
    </row>
    <row r="6718" spans="1:5" x14ac:dyDescent="0.25">
      <c r="A6718">
        <v>59500047</v>
      </c>
      <c r="B6718" t="s">
        <v>10228</v>
      </c>
      <c r="C6718" t="s">
        <v>10232</v>
      </c>
      <c r="D6718" t="s">
        <v>10232</v>
      </c>
      <c r="E6718" t="s">
        <v>10228</v>
      </c>
    </row>
    <row r="6719" spans="1:5" x14ac:dyDescent="0.25">
      <c r="A6719">
        <v>59500048</v>
      </c>
      <c r="B6719" t="s">
        <v>3650</v>
      </c>
      <c r="C6719" t="s">
        <v>10233</v>
      </c>
      <c r="D6719" t="s">
        <v>10233</v>
      </c>
      <c r="E6719" t="s">
        <v>3650</v>
      </c>
    </row>
    <row r="6720" spans="1:5" x14ac:dyDescent="0.25">
      <c r="A6720">
        <v>59500049</v>
      </c>
      <c r="B6720" t="s">
        <v>10234</v>
      </c>
      <c r="C6720" t="s">
        <v>10235</v>
      </c>
      <c r="D6720" t="s">
        <v>10235</v>
      </c>
      <c r="E6720" t="s">
        <v>10234</v>
      </c>
    </row>
    <row r="6721" spans="1:5" x14ac:dyDescent="0.25">
      <c r="A6721">
        <v>59500050</v>
      </c>
      <c r="B6721" t="s">
        <v>10236</v>
      </c>
      <c r="C6721" t="s">
        <v>10237</v>
      </c>
      <c r="D6721" t="s">
        <v>10237</v>
      </c>
      <c r="E6721" t="s">
        <v>10236</v>
      </c>
    </row>
    <row r="6722" spans="1:5" x14ac:dyDescent="0.25">
      <c r="A6722">
        <v>59500051</v>
      </c>
      <c r="B6722" t="s">
        <v>10238</v>
      </c>
      <c r="C6722" t="s">
        <v>488</v>
      </c>
      <c r="D6722" t="s">
        <v>488</v>
      </c>
      <c r="E6722" t="s">
        <v>10238</v>
      </c>
    </row>
    <row r="6723" spans="1:5" x14ac:dyDescent="0.25">
      <c r="A6723">
        <v>59500052</v>
      </c>
      <c r="B6723" t="s">
        <v>10239</v>
      </c>
      <c r="C6723" t="s">
        <v>10240</v>
      </c>
      <c r="D6723" t="s">
        <v>10240</v>
      </c>
      <c r="E6723" t="s">
        <v>10239</v>
      </c>
    </row>
    <row r="6724" spans="1:5" x14ac:dyDescent="0.25">
      <c r="A6724">
        <v>59500053</v>
      </c>
      <c r="B6724" t="s">
        <v>10241</v>
      </c>
      <c r="C6724" t="s">
        <v>10242</v>
      </c>
      <c r="D6724" t="s">
        <v>10242</v>
      </c>
      <c r="E6724" t="s">
        <v>10241</v>
      </c>
    </row>
    <row r="6725" spans="1:5" x14ac:dyDescent="0.25">
      <c r="A6725">
        <v>59500054</v>
      </c>
      <c r="B6725" t="s">
        <v>3829</v>
      </c>
      <c r="C6725" t="s">
        <v>10243</v>
      </c>
      <c r="D6725" t="s">
        <v>10243</v>
      </c>
      <c r="E6725" t="s">
        <v>3829</v>
      </c>
    </row>
    <row r="6726" spans="1:5" x14ac:dyDescent="0.25">
      <c r="A6726">
        <v>59500055</v>
      </c>
      <c r="B6726" t="s">
        <v>10244</v>
      </c>
      <c r="C6726" t="s">
        <v>10245</v>
      </c>
      <c r="D6726" t="s">
        <v>10245</v>
      </c>
      <c r="E6726" t="s">
        <v>10244</v>
      </c>
    </row>
    <row r="6727" spans="1:5" x14ac:dyDescent="0.25">
      <c r="A6727">
        <v>59500056</v>
      </c>
      <c r="B6727" t="s">
        <v>10246</v>
      </c>
      <c r="C6727" t="s">
        <v>10247</v>
      </c>
      <c r="D6727" t="s">
        <v>10247</v>
      </c>
      <c r="E6727" t="s">
        <v>10246</v>
      </c>
    </row>
    <row r="6728" spans="1:5" x14ac:dyDescent="0.25">
      <c r="A6728">
        <v>59500057</v>
      </c>
      <c r="B6728" t="s">
        <v>10248</v>
      </c>
      <c r="C6728" t="s">
        <v>10249</v>
      </c>
      <c r="D6728" t="s">
        <v>10249</v>
      </c>
      <c r="E6728" t="s">
        <v>10248</v>
      </c>
    </row>
    <row r="6729" spans="1:5" x14ac:dyDescent="0.25">
      <c r="A6729">
        <v>59500058</v>
      </c>
      <c r="B6729" t="s">
        <v>10250</v>
      </c>
      <c r="C6729" t="s">
        <v>10251</v>
      </c>
      <c r="D6729" t="s">
        <v>10251</v>
      </c>
      <c r="E6729" t="s">
        <v>10250</v>
      </c>
    </row>
    <row r="6730" spans="1:5" x14ac:dyDescent="0.25">
      <c r="A6730">
        <v>59500059</v>
      </c>
      <c r="B6730" t="s">
        <v>10252</v>
      </c>
      <c r="C6730" t="s">
        <v>10253</v>
      </c>
      <c r="D6730" t="s">
        <v>10253</v>
      </c>
      <c r="E6730" t="s">
        <v>10252</v>
      </c>
    </row>
    <row r="6731" spans="1:5" x14ac:dyDescent="0.25">
      <c r="A6731">
        <v>59500060</v>
      </c>
      <c r="B6731" t="s">
        <v>366</v>
      </c>
      <c r="C6731" t="s">
        <v>10254</v>
      </c>
      <c r="D6731" t="s">
        <v>10254</v>
      </c>
      <c r="E6731" t="s">
        <v>366</v>
      </c>
    </row>
    <row r="6732" spans="1:5" x14ac:dyDescent="0.25">
      <c r="A6732">
        <v>59500061</v>
      </c>
      <c r="B6732" t="s">
        <v>10255</v>
      </c>
      <c r="C6732" t="s">
        <v>10256</v>
      </c>
      <c r="D6732" t="s">
        <v>10256</v>
      </c>
      <c r="E6732" t="s">
        <v>10255</v>
      </c>
    </row>
    <row r="6733" spans="1:5" x14ac:dyDescent="0.25">
      <c r="A6733">
        <v>59500062</v>
      </c>
      <c r="B6733" t="s">
        <v>10257</v>
      </c>
      <c r="C6733" t="s">
        <v>10258</v>
      </c>
      <c r="D6733" t="s">
        <v>10258</v>
      </c>
      <c r="E6733" t="s">
        <v>10257</v>
      </c>
    </row>
    <row r="6734" spans="1:5" x14ac:dyDescent="0.25">
      <c r="A6734">
        <v>59500063</v>
      </c>
      <c r="B6734" t="s">
        <v>10259</v>
      </c>
      <c r="C6734" t="s">
        <v>10260</v>
      </c>
      <c r="D6734" t="s">
        <v>10260</v>
      </c>
      <c r="E6734" t="s">
        <v>10259</v>
      </c>
    </row>
    <row r="6735" spans="1:5" x14ac:dyDescent="0.25">
      <c r="A6735">
        <v>59500064</v>
      </c>
      <c r="B6735" t="s">
        <v>10261</v>
      </c>
      <c r="C6735" t="s">
        <v>10262</v>
      </c>
      <c r="D6735" t="s">
        <v>10262</v>
      </c>
      <c r="E6735" t="s">
        <v>10261</v>
      </c>
    </row>
    <row r="6736" spans="1:5" x14ac:dyDescent="0.25">
      <c r="A6736">
        <v>59500065</v>
      </c>
      <c r="B6736" t="s">
        <v>10263</v>
      </c>
      <c r="C6736" t="s">
        <v>10262</v>
      </c>
      <c r="D6736" t="s">
        <v>10262</v>
      </c>
      <c r="E6736" t="s">
        <v>10263</v>
      </c>
    </row>
    <row r="6737" spans="1:5" x14ac:dyDescent="0.25">
      <c r="A6737">
        <v>59500066</v>
      </c>
      <c r="B6737" t="s">
        <v>10264</v>
      </c>
      <c r="C6737" t="s">
        <v>10192</v>
      </c>
      <c r="D6737" t="s">
        <v>10192</v>
      </c>
      <c r="E6737" t="s">
        <v>10264</v>
      </c>
    </row>
    <row r="6738" spans="1:5" x14ac:dyDescent="0.25">
      <c r="A6738">
        <v>59500067</v>
      </c>
      <c r="B6738" t="s">
        <v>10265</v>
      </c>
      <c r="C6738" t="s">
        <v>10266</v>
      </c>
      <c r="D6738" t="s">
        <v>10266</v>
      </c>
      <c r="E6738" t="s">
        <v>10265</v>
      </c>
    </row>
    <row r="6739" spans="1:5" x14ac:dyDescent="0.25">
      <c r="A6739">
        <v>59500068</v>
      </c>
      <c r="B6739" t="s">
        <v>10267</v>
      </c>
      <c r="C6739" t="s">
        <v>10268</v>
      </c>
      <c r="D6739" t="s">
        <v>10268</v>
      </c>
      <c r="E6739" t="s">
        <v>10267</v>
      </c>
    </row>
    <row r="6740" spans="1:5" x14ac:dyDescent="0.25">
      <c r="A6740">
        <v>59500069</v>
      </c>
      <c r="B6740" t="s">
        <v>10269</v>
      </c>
      <c r="C6740" t="s">
        <v>10268</v>
      </c>
      <c r="D6740" t="s">
        <v>10268</v>
      </c>
      <c r="E6740" t="s">
        <v>10269</v>
      </c>
    </row>
    <row r="6741" spans="1:5" x14ac:dyDescent="0.25">
      <c r="A6741">
        <v>59500070</v>
      </c>
      <c r="B6741" t="s">
        <v>10270</v>
      </c>
      <c r="C6741" t="s">
        <v>10271</v>
      </c>
      <c r="D6741" t="s">
        <v>10271</v>
      </c>
      <c r="E6741" t="s">
        <v>10270</v>
      </c>
    </row>
    <row r="6742" spans="1:5" x14ac:dyDescent="0.25">
      <c r="A6742">
        <v>59500071</v>
      </c>
      <c r="B6742" t="s">
        <v>10272</v>
      </c>
      <c r="C6742" t="s">
        <v>10201</v>
      </c>
      <c r="D6742" t="s">
        <v>10201</v>
      </c>
      <c r="E6742" t="s">
        <v>10272</v>
      </c>
    </row>
    <row r="6743" spans="1:5" x14ac:dyDescent="0.25">
      <c r="A6743">
        <v>59500072</v>
      </c>
      <c r="B6743" t="s">
        <v>10273</v>
      </c>
      <c r="C6743" t="s">
        <v>10201</v>
      </c>
      <c r="D6743" t="s">
        <v>10201</v>
      </c>
      <c r="E6743" t="s">
        <v>10273</v>
      </c>
    </row>
    <row r="6744" spans="1:5" x14ac:dyDescent="0.25">
      <c r="A6744">
        <v>59500073</v>
      </c>
      <c r="B6744" t="s">
        <v>10274</v>
      </c>
      <c r="C6744" t="s">
        <v>10275</v>
      </c>
      <c r="D6744" t="s">
        <v>10275</v>
      </c>
      <c r="E6744" t="s">
        <v>10274</v>
      </c>
    </row>
    <row r="6745" spans="1:5" x14ac:dyDescent="0.25">
      <c r="A6745">
        <v>59500074</v>
      </c>
      <c r="B6745" t="s">
        <v>10276</v>
      </c>
      <c r="C6745" t="s">
        <v>10275</v>
      </c>
      <c r="D6745" t="s">
        <v>10275</v>
      </c>
      <c r="E6745" t="s">
        <v>10276</v>
      </c>
    </row>
    <row r="6746" spans="1:5" x14ac:dyDescent="0.25">
      <c r="A6746">
        <v>59500075</v>
      </c>
      <c r="B6746" t="s">
        <v>10277</v>
      </c>
      <c r="C6746" t="s">
        <v>10278</v>
      </c>
      <c r="D6746" t="s">
        <v>10278</v>
      </c>
      <c r="E6746" t="s">
        <v>10277</v>
      </c>
    </row>
    <row r="6747" spans="1:5" x14ac:dyDescent="0.25">
      <c r="A6747">
        <v>59500076</v>
      </c>
      <c r="B6747" t="s">
        <v>10279</v>
      </c>
      <c r="C6747" t="s">
        <v>10278</v>
      </c>
      <c r="D6747" t="s">
        <v>10278</v>
      </c>
      <c r="E6747" t="s">
        <v>10279</v>
      </c>
    </row>
    <row r="6748" spans="1:5" x14ac:dyDescent="0.25">
      <c r="A6748">
        <v>59500077</v>
      </c>
      <c r="B6748" t="s">
        <v>10280</v>
      </c>
      <c r="C6748" t="s">
        <v>10281</v>
      </c>
      <c r="D6748" t="s">
        <v>10281</v>
      </c>
      <c r="E6748" t="s">
        <v>10280</v>
      </c>
    </row>
    <row r="6749" spans="1:5" x14ac:dyDescent="0.25">
      <c r="A6749">
        <v>59500078</v>
      </c>
      <c r="B6749" t="s">
        <v>10282</v>
      </c>
      <c r="C6749" t="s">
        <v>10281</v>
      </c>
      <c r="D6749" t="s">
        <v>10281</v>
      </c>
      <c r="E6749" t="s">
        <v>10282</v>
      </c>
    </row>
    <row r="6750" spans="1:5" x14ac:dyDescent="0.25">
      <c r="A6750">
        <v>59500079</v>
      </c>
      <c r="B6750" t="s">
        <v>10283</v>
      </c>
      <c r="C6750" t="s">
        <v>10284</v>
      </c>
      <c r="D6750" t="s">
        <v>10284</v>
      </c>
      <c r="E6750" t="s">
        <v>10283</v>
      </c>
    </row>
    <row r="6751" spans="1:5" x14ac:dyDescent="0.25">
      <c r="A6751">
        <v>70000001</v>
      </c>
      <c r="B6751" t="s">
        <v>10285</v>
      </c>
      <c r="C6751" t="s">
        <v>10286</v>
      </c>
      <c r="D6751" t="s">
        <v>10286</v>
      </c>
      <c r="E6751" t="s">
        <v>10285</v>
      </c>
    </row>
    <row r="6752" spans="1:5" x14ac:dyDescent="0.25">
      <c r="A6752">
        <v>70000002</v>
      </c>
      <c r="B6752" t="s">
        <v>10287</v>
      </c>
      <c r="C6752" t="s">
        <v>10288</v>
      </c>
      <c r="D6752" t="s">
        <v>10288</v>
      </c>
      <c r="E6752" t="s">
        <v>10287</v>
      </c>
    </row>
    <row r="6753" spans="1:5" x14ac:dyDescent="0.25">
      <c r="A6753">
        <v>70000003</v>
      </c>
      <c r="B6753" t="s">
        <v>10289</v>
      </c>
      <c r="C6753" t="s">
        <v>10290</v>
      </c>
      <c r="D6753" t="s">
        <v>10290</v>
      </c>
      <c r="E6753" t="s">
        <v>10289</v>
      </c>
    </row>
    <row r="6754" spans="1:5" x14ac:dyDescent="0.25">
      <c r="A6754">
        <v>70000004</v>
      </c>
      <c r="B6754" t="s">
        <v>10291</v>
      </c>
      <c r="C6754" t="s">
        <v>10292</v>
      </c>
      <c r="D6754" t="s">
        <v>10292</v>
      </c>
      <c r="E6754" t="s">
        <v>10291</v>
      </c>
    </row>
    <row r="6755" spans="1:5" x14ac:dyDescent="0.25">
      <c r="A6755">
        <v>70000005</v>
      </c>
      <c r="B6755" t="s">
        <v>10293</v>
      </c>
      <c r="C6755" t="s">
        <v>10294</v>
      </c>
      <c r="D6755" t="s">
        <v>10294</v>
      </c>
      <c r="E6755" t="s">
        <v>10293</v>
      </c>
    </row>
    <row r="6756" spans="1:5" x14ac:dyDescent="0.25">
      <c r="A6756">
        <v>70000006</v>
      </c>
      <c r="B6756" t="s">
        <v>10295</v>
      </c>
      <c r="C6756" t="s">
        <v>10296</v>
      </c>
      <c r="D6756" t="s">
        <v>10296</v>
      </c>
      <c r="E6756" t="s">
        <v>10295</v>
      </c>
    </row>
    <row r="6757" spans="1:5" x14ac:dyDescent="0.25">
      <c r="A6757">
        <v>70000007</v>
      </c>
      <c r="B6757" t="s">
        <v>10297</v>
      </c>
      <c r="C6757" t="s">
        <v>10298</v>
      </c>
      <c r="D6757" t="s">
        <v>10298</v>
      </c>
      <c r="E6757" t="s">
        <v>10297</v>
      </c>
    </row>
    <row r="6758" spans="1:5" x14ac:dyDescent="0.25">
      <c r="A6758">
        <v>70000008</v>
      </c>
      <c r="B6758" t="s">
        <v>10299</v>
      </c>
      <c r="C6758" t="s">
        <v>10300</v>
      </c>
      <c r="D6758" t="s">
        <v>10300</v>
      </c>
      <c r="E6758" t="s">
        <v>10299</v>
      </c>
    </row>
    <row r="6759" spans="1:5" x14ac:dyDescent="0.25">
      <c r="A6759">
        <v>70000009</v>
      </c>
      <c r="B6759" t="s">
        <v>10301</v>
      </c>
      <c r="C6759" t="s">
        <v>10302</v>
      </c>
      <c r="D6759" t="s">
        <v>10302</v>
      </c>
      <c r="E6759" t="s">
        <v>10301</v>
      </c>
    </row>
    <row r="6760" spans="1:5" x14ac:dyDescent="0.25">
      <c r="A6760">
        <v>70000010</v>
      </c>
      <c r="B6760" t="s">
        <v>10303</v>
      </c>
      <c r="C6760" t="s">
        <v>10304</v>
      </c>
      <c r="D6760" t="s">
        <v>10304</v>
      </c>
      <c r="E6760" t="s">
        <v>10303</v>
      </c>
    </row>
    <row r="6761" spans="1:5" x14ac:dyDescent="0.25">
      <c r="A6761">
        <v>70000011</v>
      </c>
      <c r="B6761" t="s">
        <v>10289</v>
      </c>
      <c r="C6761" t="s">
        <v>10305</v>
      </c>
      <c r="D6761" t="s">
        <v>10305</v>
      </c>
      <c r="E6761" t="s">
        <v>10289</v>
      </c>
    </row>
    <row r="6762" spans="1:5" x14ac:dyDescent="0.25">
      <c r="A6762">
        <v>70000012</v>
      </c>
      <c r="B6762" t="s">
        <v>10306</v>
      </c>
      <c r="C6762" t="s">
        <v>10307</v>
      </c>
      <c r="D6762" t="s">
        <v>10307</v>
      </c>
      <c r="E6762" t="s">
        <v>10306</v>
      </c>
    </row>
    <row r="6763" spans="1:5" x14ac:dyDescent="0.25">
      <c r="A6763">
        <v>70000013</v>
      </c>
      <c r="B6763" t="s">
        <v>10308</v>
      </c>
      <c r="C6763" t="s">
        <v>10309</v>
      </c>
      <c r="D6763" t="s">
        <v>10309</v>
      </c>
      <c r="E6763" t="s">
        <v>10308</v>
      </c>
    </row>
    <row r="6764" spans="1:5" x14ac:dyDescent="0.25">
      <c r="A6764">
        <v>70000014</v>
      </c>
      <c r="B6764" t="s">
        <v>10310</v>
      </c>
      <c r="C6764" t="s">
        <v>10311</v>
      </c>
      <c r="D6764" t="s">
        <v>10311</v>
      </c>
      <c r="E6764" t="s">
        <v>10310</v>
      </c>
    </row>
    <row r="6765" spans="1:5" x14ac:dyDescent="0.25">
      <c r="A6765">
        <v>70000015</v>
      </c>
      <c r="B6765" t="s">
        <v>10295</v>
      </c>
      <c r="C6765" t="s">
        <v>10312</v>
      </c>
      <c r="D6765" t="s">
        <v>10312</v>
      </c>
      <c r="E6765" t="s">
        <v>10295</v>
      </c>
    </row>
    <row r="6766" spans="1:5" x14ac:dyDescent="0.25">
      <c r="A6766">
        <v>70000016</v>
      </c>
      <c r="B6766" t="s">
        <v>10297</v>
      </c>
      <c r="C6766" t="s">
        <v>10313</v>
      </c>
      <c r="D6766" t="s">
        <v>10313</v>
      </c>
      <c r="E6766" t="s">
        <v>10297</v>
      </c>
    </row>
    <row r="6767" spans="1:5" x14ac:dyDescent="0.25">
      <c r="A6767">
        <v>70000017</v>
      </c>
      <c r="B6767" t="s">
        <v>10299</v>
      </c>
      <c r="C6767" t="s">
        <v>10314</v>
      </c>
      <c r="D6767" t="s">
        <v>10314</v>
      </c>
      <c r="E6767" t="s">
        <v>10299</v>
      </c>
    </row>
    <row r="6768" spans="1:5" x14ac:dyDescent="0.25">
      <c r="A6768">
        <v>70000018</v>
      </c>
      <c r="B6768" t="s">
        <v>10315</v>
      </c>
      <c r="C6768" t="s">
        <v>10316</v>
      </c>
      <c r="D6768" t="s">
        <v>10316</v>
      </c>
      <c r="E6768" t="s">
        <v>10315</v>
      </c>
    </row>
    <row r="6769" spans="1:5" x14ac:dyDescent="0.25">
      <c r="A6769">
        <v>70000019</v>
      </c>
      <c r="B6769" t="s">
        <v>10317</v>
      </c>
      <c r="C6769" t="s">
        <v>10318</v>
      </c>
      <c r="D6769" t="s">
        <v>10318</v>
      </c>
      <c r="E6769" t="s">
        <v>10317</v>
      </c>
    </row>
    <row r="6770" spans="1:5" x14ac:dyDescent="0.25">
      <c r="A6770">
        <v>70000020</v>
      </c>
      <c r="B6770" t="s">
        <v>10319</v>
      </c>
      <c r="C6770" t="s">
        <v>10320</v>
      </c>
      <c r="D6770" t="s">
        <v>10320</v>
      </c>
      <c r="E6770" t="s">
        <v>10319</v>
      </c>
    </row>
    <row r="6771" spans="1:5" x14ac:dyDescent="0.25">
      <c r="A6771">
        <v>70000021</v>
      </c>
      <c r="B6771" t="s">
        <v>10321</v>
      </c>
      <c r="C6771" t="s">
        <v>10322</v>
      </c>
      <c r="D6771" t="s">
        <v>10322</v>
      </c>
      <c r="E6771" t="s">
        <v>10321</v>
      </c>
    </row>
    <row r="6772" spans="1:5" x14ac:dyDescent="0.25">
      <c r="A6772">
        <v>70000022</v>
      </c>
      <c r="B6772" t="s">
        <v>10323</v>
      </c>
      <c r="C6772" t="s">
        <v>10324</v>
      </c>
      <c r="D6772" t="s">
        <v>10324</v>
      </c>
      <c r="E6772" t="s">
        <v>10323</v>
      </c>
    </row>
    <row r="6773" spans="1:5" x14ac:dyDescent="0.25">
      <c r="A6773">
        <v>70000023</v>
      </c>
      <c r="B6773" t="s">
        <v>10325</v>
      </c>
      <c r="C6773" t="s">
        <v>10326</v>
      </c>
      <c r="D6773" t="s">
        <v>10326</v>
      </c>
      <c r="E6773" t="s">
        <v>10325</v>
      </c>
    </row>
    <row r="6774" spans="1:5" x14ac:dyDescent="0.25">
      <c r="A6774">
        <v>70000024</v>
      </c>
      <c r="B6774" t="s">
        <v>10327</v>
      </c>
      <c r="C6774" t="s">
        <v>10328</v>
      </c>
      <c r="D6774" t="s">
        <v>10328</v>
      </c>
      <c r="E6774" t="s">
        <v>10327</v>
      </c>
    </row>
    <row r="6775" spans="1:5" x14ac:dyDescent="0.25">
      <c r="A6775">
        <v>70000025</v>
      </c>
      <c r="B6775" t="s">
        <v>10329</v>
      </c>
      <c r="C6775" t="s">
        <v>10330</v>
      </c>
      <c r="D6775" t="s">
        <v>10330</v>
      </c>
      <c r="E6775" t="s">
        <v>10329</v>
      </c>
    </row>
    <row r="6776" spans="1:5" x14ac:dyDescent="0.25">
      <c r="A6776">
        <v>70000026</v>
      </c>
      <c r="B6776" t="s">
        <v>10331</v>
      </c>
      <c r="C6776" t="s">
        <v>10332</v>
      </c>
      <c r="D6776" t="s">
        <v>10332</v>
      </c>
      <c r="E6776" t="s">
        <v>10331</v>
      </c>
    </row>
    <row r="6777" spans="1:5" x14ac:dyDescent="0.25">
      <c r="A6777">
        <v>70000027</v>
      </c>
      <c r="B6777" t="s">
        <v>10333</v>
      </c>
      <c r="C6777" t="s">
        <v>10334</v>
      </c>
      <c r="D6777" t="s">
        <v>10334</v>
      </c>
      <c r="E6777" t="s">
        <v>10333</v>
      </c>
    </row>
    <row r="6778" spans="1:5" x14ac:dyDescent="0.25">
      <c r="A6778">
        <v>70000028</v>
      </c>
      <c r="B6778" t="s">
        <v>10335</v>
      </c>
      <c r="C6778" t="s">
        <v>10336</v>
      </c>
      <c r="D6778" t="s">
        <v>10336</v>
      </c>
      <c r="E6778" t="s">
        <v>10335</v>
      </c>
    </row>
    <row r="6779" spans="1:5" x14ac:dyDescent="0.25">
      <c r="A6779">
        <v>70000029</v>
      </c>
      <c r="B6779" t="s">
        <v>10337</v>
      </c>
      <c r="C6779" t="s">
        <v>10336</v>
      </c>
      <c r="D6779" t="s">
        <v>10336</v>
      </c>
      <c r="E6779" t="s">
        <v>10337</v>
      </c>
    </row>
    <row r="6780" spans="1:5" x14ac:dyDescent="0.25">
      <c r="A6780">
        <v>70000030</v>
      </c>
      <c r="B6780" t="s">
        <v>10338</v>
      </c>
      <c r="C6780" t="s">
        <v>10336</v>
      </c>
      <c r="D6780" t="s">
        <v>10336</v>
      </c>
      <c r="E6780" t="s">
        <v>10338</v>
      </c>
    </row>
    <row r="6781" spans="1:5" x14ac:dyDescent="0.25">
      <c r="A6781">
        <v>70000031</v>
      </c>
      <c r="B6781" t="s">
        <v>10339</v>
      </c>
      <c r="C6781" t="s">
        <v>10336</v>
      </c>
      <c r="D6781" t="s">
        <v>10336</v>
      </c>
      <c r="E6781" t="s">
        <v>10339</v>
      </c>
    </row>
    <row r="6782" spans="1:5" x14ac:dyDescent="0.25">
      <c r="A6782">
        <v>70000032</v>
      </c>
      <c r="B6782" t="s">
        <v>10340</v>
      </c>
      <c r="C6782" t="s">
        <v>10341</v>
      </c>
      <c r="D6782" t="s">
        <v>10341</v>
      </c>
      <c r="E6782" t="s">
        <v>10340</v>
      </c>
    </row>
    <row r="6783" spans="1:5" x14ac:dyDescent="0.25">
      <c r="A6783">
        <v>70000033</v>
      </c>
      <c r="B6783" t="s">
        <v>10339</v>
      </c>
      <c r="C6783" t="s">
        <v>10341</v>
      </c>
      <c r="D6783" t="s">
        <v>10341</v>
      </c>
      <c r="E6783" t="s">
        <v>10339</v>
      </c>
    </row>
    <row r="6784" spans="1:5" x14ac:dyDescent="0.25">
      <c r="A6784">
        <v>70000034</v>
      </c>
      <c r="B6784" t="s">
        <v>10342</v>
      </c>
      <c r="C6784" t="s">
        <v>10343</v>
      </c>
      <c r="D6784" t="s">
        <v>10343</v>
      </c>
      <c r="E6784" t="s">
        <v>10342</v>
      </c>
    </row>
    <row r="6785" spans="1:5" x14ac:dyDescent="0.25">
      <c r="A6785">
        <v>70000035</v>
      </c>
      <c r="B6785" t="s">
        <v>10344</v>
      </c>
      <c r="C6785" t="s">
        <v>10343</v>
      </c>
      <c r="D6785" t="s">
        <v>10343</v>
      </c>
      <c r="E6785" t="s">
        <v>10344</v>
      </c>
    </row>
    <row r="6786" spans="1:5" x14ac:dyDescent="0.25">
      <c r="A6786">
        <v>70000040</v>
      </c>
      <c r="B6786" t="s">
        <v>10345</v>
      </c>
      <c r="C6786" t="s">
        <v>10346</v>
      </c>
      <c r="D6786" t="s">
        <v>10346</v>
      </c>
      <c r="E6786" t="s">
        <v>10345</v>
      </c>
    </row>
    <row r="6787" spans="1:5" x14ac:dyDescent="0.25">
      <c r="A6787">
        <v>70000042</v>
      </c>
      <c r="B6787" t="s">
        <v>10347</v>
      </c>
      <c r="C6787" t="s">
        <v>10348</v>
      </c>
      <c r="D6787" t="s">
        <v>10348</v>
      </c>
      <c r="E6787" t="s">
        <v>10347</v>
      </c>
    </row>
    <row r="6788" spans="1:5" x14ac:dyDescent="0.25">
      <c r="A6788">
        <v>70000043</v>
      </c>
      <c r="B6788" t="s">
        <v>10339</v>
      </c>
      <c r="C6788" t="s">
        <v>10349</v>
      </c>
      <c r="D6788" t="s">
        <v>10349</v>
      </c>
      <c r="E6788" t="s">
        <v>10339</v>
      </c>
    </row>
    <row r="6789" spans="1:5" x14ac:dyDescent="0.25">
      <c r="A6789">
        <v>70000044</v>
      </c>
      <c r="B6789" t="s">
        <v>10350</v>
      </c>
      <c r="C6789" t="s">
        <v>10349</v>
      </c>
      <c r="D6789" t="s">
        <v>10349</v>
      </c>
      <c r="E6789" t="s">
        <v>10350</v>
      </c>
    </row>
    <row r="6790" spans="1:5" x14ac:dyDescent="0.25">
      <c r="A6790">
        <v>70000045</v>
      </c>
      <c r="B6790" t="s">
        <v>10340</v>
      </c>
      <c r="C6790" t="s">
        <v>10341</v>
      </c>
      <c r="D6790" t="s">
        <v>10341</v>
      </c>
      <c r="E6790" t="s">
        <v>10340</v>
      </c>
    </row>
    <row r="6791" spans="1:5" x14ac:dyDescent="0.25">
      <c r="A6791">
        <v>70000047</v>
      </c>
      <c r="B6791" t="s">
        <v>10351</v>
      </c>
      <c r="C6791" t="s">
        <v>10352</v>
      </c>
      <c r="D6791" t="s">
        <v>10352</v>
      </c>
      <c r="E6791" t="s">
        <v>10351</v>
      </c>
    </row>
    <row r="6792" spans="1:5" x14ac:dyDescent="0.25">
      <c r="A6792">
        <v>70000049</v>
      </c>
      <c r="B6792" t="s">
        <v>10353</v>
      </c>
      <c r="C6792" t="s">
        <v>10343</v>
      </c>
      <c r="D6792" t="s">
        <v>10343</v>
      </c>
      <c r="E6792" t="s">
        <v>10353</v>
      </c>
    </row>
    <row r="6793" spans="1:5" x14ac:dyDescent="0.25">
      <c r="A6793">
        <v>70000050</v>
      </c>
      <c r="B6793" t="s">
        <v>10354</v>
      </c>
      <c r="C6793" t="s">
        <v>10355</v>
      </c>
      <c r="D6793" t="s">
        <v>10355</v>
      </c>
      <c r="E6793" t="s">
        <v>10354</v>
      </c>
    </row>
    <row r="6794" spans="1:5" x14ac:dyDescent="0.25">
      <c r="A6794">
        <v>70000051</v>
      </c>
      <c r="B6794" t="s">
        <v>10356</v>
      </c>
      <c r="C6794" t="s">
        <v>10341</v>
      </c>
      <c r="D6794" t="s">
        <v>10341</v>
      </c>
      <c r="E6794" t="s">
        <v>10356</v>
      </c>
    </row>
    <row r="6795" spans="1:5" x14ac:dyDescent="0.25">
      <c r="A6795">
        <v>70000057</v>
      </c>
      <c r="B6795" t="s">
        <v>10357</v>
      </c>
      <c r="C6795" t="s">
        <v>10358</v>
      </c>
      <c r="D6795" t="s">
        <v>10358</v>
      </c>
      <c r="E6795" t="s">
        <v>10357</v>
      </c>
    </row>
    <row r="6796" spans="1:5" x14ac:dyDescent="0.25">
      <c r="A6796">
        <v>70000058</v>
      </c>
      <c r="B6796" t="s">
        <v>10359</v>
      </c>
      <c r="C6796" t="s">
        <v>10358</v>
      </c>
      <c r="D6796" t="s">
        <v>10358</v>
      </c>
      <c r="E6796" t="s">
        <v>10359</v>
      </c>
    </row>
    <row r="6797" spans="1:5" x14ac:dyDescent="0.25">
      <c r="A6797">
        <v>70000059</v>
      </c>
      <c r="B6797" t="s">
        <v>10360</v>
      </c>
      <c r="C6797" t="s">
        <v>10358</v>
      </c>
      <c r="D6797" t="s">
        <v>10358</v>
      </c>
      <c r="E6797" t="s">
        <v>10360</v>
      </c>
    </row>
    <row r="6798" spans="1:5" x14ac:dyDescent="0.25">
      <c r="A6798">
        <v>70000060</v>
      </c>
      <c r="B6798" t="s">
        <v>10361</v>
      </c>
      <c r="C6798" t="s">
        <v>10358</v>
      </c>
      <c r="D6798" t="s">
        <v>10358</v>
      </c>
      <c r="E6798" t="s">
        <v>10361</v>
      </c>
    </row>
    <row r="6799" spans="1:5" x14ac:dyDescent="0.25">
      <c r="A6799">
        <v>70000061</v>
      </c>
      <c r="B6799" t="s">
        <v>10362</v>
      </c>
      <c r="C6799" t="s">
        <v>10363</v>
      </c>
      <c r="D6799" t="s">
        <v>10363</v>
      </c>
      <c r="E6799" t="s">
        <v>10362</v>
      </c>
    </row>
    <row r="6800" spans="1:5" x14ac:dyDescent="0.25">
      <c r="A6800">
        <v>70000063</v>
      </c>
      <c r="B6800" t="s">
        <v>10340</v>
      </c>
      <c r="C6800" t="s">
        <v>10364</v>
      </c>
      <c r="D6800" t="s">
        <v>10364</v>
      </c>
      <c r="E6800" t="s">
        <v>10340</v>
      </c>
    </row>
    <row r="6801" spans="1:5" x14ac:dyDescent="0.25">
      <c r="A6801">
        <v>70000066</v>
      </c>
      <c r="B6801" t="s">
        <v>10365</v>
      </c>
      <c r="C6801" t="s">
        <v>10366</v>
      </c>
      <c r="D6801" t="s">
        <v>10366</v>
      </c>
      <c r="E6801" t="s">
        <v>10365</v>
      </c>
    </row>
    <row r="6802" spans="1:5" x14ac:dyDescent="0.25">
      <c r="A6802">
        <v>70000072</v>
      </c>
      <c r="B6802" t="s">
        <v>10367</v>
      </c>
      <c r="C6802" t="s">
        <v>10368</v>
      </c>
      <c r="D6802" t="s">
        <v>10368</v>
      </c>
      <c r="E6802" t="s">
        <v>10367</v>
      </c>
    </row>
    <row r="6803" spans="1:5" x14ac:dyDescent="0.25">
      <c r="A6803">
        <v>70000073</v>
      </c>
      <c r="B6803" t="s">
        <v>10369</v>
      </c>
      <c r="C6803" t="s">
        <v>10368</v>
      </c>
      <c r="D6803" t="s">
        <v>10368</v>
      </c>
      <c r="E6803" t="s">
        <v>10369</v>
      </c>
    </row>
    <row r="6804" spans="1:5" x14ac:dyDescent="0.25">
      <c r="A6804">
        <v>70000076</v>
      </c>
      <c r="B6804" t="s">
        <v>10370</v>
      </c>
      <c r="C6804" t="s">
        <v>10371</v>
      </c>
      <c r="D6804" t="s">
        <v>10371</v>
      </c>
      <c r="E6804" t="s">
        <v>10370</v>
      </c>
    </row>
    <row r="6805" spans="1:5" x14ac:dyDescent="0.25">
      <c r="A6805">
        <v>70000077</v>
      </c>
      <c r="B6805" t="s">
        <v>10372</v>
      </c>
      <c r="C6805" t="s">
        <v>10373</v>
      </c>
      <c r="D6805" t="s">
        <v>10373</v>
      </c>
      <c r="E6805" t="s">
        <v>10372</v>
      </c>
    </row>
    <row r="6806" spans="1:5" x14ac:dyDescent="0.25">
      <c r="A6806">
        <v>70000078</v>
      </c>
      <c r="B6806" t="s">
        <v>10374</v>
      </c>
      <c r="C6806" t="s">
        <v>10373</v>
      </c>
      <c r="D6806" t="s">
        <v>10373</v>
      </c>
      <c r="E6806" t="s">
        <v>10374</v>
      </c>
    </row>
    <row r="6807" spans="1:5" x14ac:dyDescent="0.25">
      <c r="A6807">
        <v>70000079</v>
      </c>
      <c r="B6807" t="s">
        <v>10375</v>
      </c>
      <c r="C6807" t="s">
        <v>10373</v>
      </c>
      <c r="D6807" t="s">
        <v>10373</v>
      </c>
      <c r="E6807" t="s">
        <v>10375</v>
      </c>
    </row>
    <row r="6808" spans="1:5" x14ac:dyDescent="0.25">
      <c r="A6808">
        <v>70000080</v>
      </c>
      <c r="B6808" t="s">
        <v>10376</v>
      </c>
      <c r="C6808" t="s">
        <v>10373</v>
      </c>
      <c r="D6808" t="s">
        <v>10373</v>
      </c>
      <c r="E6808" t="s">
        <v>10376</v>
      </c>
    </row>
    <row r="6809" spans="1:5" x14ac:dyDescent="0.25">
      <c r="A6809">
        <v>70000081</v>
      </c>
      <c r="B6809" t="s">
        <v>10377</v>
      </c>
      <c r="C6809" t="s">
        <v>10373</v>
      </c>
      <c r="D6809" t="s">
        <v>10373</v>
      </c>
      <c r="E6809" t="s">
        <v>10377</v>
      </c>
    </row>
    <row r="6810" spans="1:5" x14ac:dyDescent="0.25">
      <c r="A6810">
        <v>70000082</v>
      </c>
      <c r="B6810" t="s">
        <v>10378</v>
      </c>
      <c r="C6810" t="s">
        <v>10373</v>
      </c>
      <c r="D6810" t="s">
        <v>10373</v>
      </c>
      <c r="E6810" t="s">
        <v>10378</v>
      </c>
    </row>
    <row r="6811" spans="1:5" x14ac:dyDescent="0.25">
      <c r="A6811">
        <v>70000083</v>
      </c>
      <c r="B6811" t="s">
        <v>10379</v>
      </c>
      <c r="C6811" t="s">
        <v>10373</v>
      </c>
      <c r="D6811" t="s">
        <v>10373</v>
      </c>
      <c r="E6811" t="s">
        <v>10379</v>
      </c>
    </row>
    <row r="6812" spans="1:5" x14ac:dyDescent="0.25">
      <c r="A6812">
        <v>70000084</v>
      </c>
      <c r="B6812" t="s">
        <v>10380</v>
      </c>
      <c r="C6812" t="s">
        <v>10373</v>
      </c>
      <c r="D6812" t="s">
        <v>10373</v>
      </c>
      <c r="E6812" t="s">
        <v>10380</v>
      </c>
    </row>
    <row r="6813" spans="1:5" x14ac:dyDescent="0.25">
      <c r="A6813">
        <v>70000085</v>
      </c>
      <c r="B6813" t="s">
        <v>10381</v>
      </c>
      <c r="C6813" t="s">
        <v>10373</v>
      </c>
      <c r="D6813" t="s">
        <v>10373</v>
      </c>
      <c r="E6813" t="s">
        <v>10381</v>
      </c>
    </row>
    <row r="6814" spans="1:5" x14ac:dyDescent="0.25">
      <c r="A6814">
        <v>70000086</v>
      </c>
      <c r="B6814" t="s">
        <v>10382</v>
      </c>
      <c r="C6814" t="s">
        <v>10373</v>
      </c>
      <c r="D6814" t="s">
        <v>10373</v>
      </c>
      <c r="E6814" t="s">
        <v>10382</v>
      </c>
    </row>
    <row r="6815" spans="1:5" x14ac:dyDescent="0.25">
      <c r="A6815">
        <v>70000087</v>
      </c>
      <c r="B6815" t="s">
        <v>10383</v>
      </c>
      <c r="C6815" t="s">
        <v>10373</v>
      </c>
      <c r="D6815" t="s">
        <v>10373</v>
      </c>
      <c r="E6815" t="s">
        <v>10383</v>
      </c>
    </row>
    <row r="6816" spans="1:5" x14ac:dyDescent="0.25">
      <c r="A6816">
        <v>70000088</v>
      </c>
      <c r="B6816" t="s">
        <v>10384</v>
      </c>
      <c r="C6816" t="s">
        <v>10373</v>
      </c>
      <c r="D6816" t="s">
        <v>10373</v>
      </c>
      <c r="E6816" t="s">
        <v>10384</v>
      </c>
    </row>
    <row r="6817" spans="1:5" x14ac:dyDescent="0.25">
      <c r="A6817">
        <v>70000089</v>
      </c>
      <c r="B6817" t="s">
        <v>10385</v>
      </c>
      <c r="C6817" t="s">
        <v>10386</v>
      </c>
      <c r="D6817" t="s">
        <v>10386</v>
      </c>
      <c r="E6817" t="s">
        <v>10385</v>
      </c>
    </row>
    <row r="6818" spans="1:5" x14ac:dyDescent="0.25">
      <c r="A6818">
        <v>70000090</v>
      </c>
      <c r="B6818" t="s">
        <v>10351</v>
      </c>
      <c r="C6818" t="s">
        <v>10352</v>
      </c>
      <c r="D6818" t="s">
        <v>10352</v>
      </c>
      <c r="E6818" t="s">
        <v>10351</v>
      </c>
    </row>
    <row r="6819" spans="1:5" x14ac:dyDescent="0.25">
      <c r="A6819">
        <v>70000091</v>
      </c>
      <c r="B6819" t="s">
        <v>10387</v>
      </c>
      <c r="C6819" t="s">
        <v>10352</v>
      </c>
      <c r="D6819" t="s">
        <v>10352</v>
      </c>
      <c r="E6819" t="s">
        <v>10387</v>
      </c>
    </row>
    <row r="6820" spans="1:5" x14ac:dyDescent="0.25">
      <c r="A6820">
        <v>70000092</v>
      </c>
      <c r="B6820" t="s">
        <v>10388</v>
      </c>
      <c r="C6820" t="s">
        <v>10389</v>
      </c>
      <c r="D6820" t="s">
        <v>10389</v>
      </c>
      <c r="E6820" t="s">
        <v>10388</v>
      </c>
    </row>
    <row r="6821" spans="1:5" x14ac:dyDescent="0.25">
      <c r="A6821">
        <v>70000093</v>
      </c>
      <c r="B6821" t="s">
        <v>10390</v>
      </c>
      <c r="C6821" t="s">
        <v>10391</v>
      </c>
      <c r="D6821" t="s">
        <v>10391</v>
      </c>
      <c r="E6821" t="s">
        <v>10390</v>
      </c>
    </row>
    <row r="6822" spans="1:5" x14ac:dyDescent="0.25">
      <c r="A6822">
        <v>70000094</v>
      </c>
      <c r="B6822" t="s">
        <v>10385</v>
      </c>
      <c r="C6822" t="s">
        <v>10386</v>
      </c>
      <c r="D6822" t="s">
        <v>10386</v>
      </c>
      <c r="E6822" t="s">
        <v>10385</v>
      </c>
    </row>
    <row r="6823" spans="1:5" x14ac:dyDescent="0.25">
      <c r="A6823">
        <v>70000095</v>
      </c>
      <c r="B6823" t="s">
        <v>10351</v>
      </c>
      <c r="C6823" t="s">
        <v>10352</v>
      </c>
      <c r="D6823" t="s">
        <v>10352</v>
      </c>
      <c r="E6823" t="s">
        <v>10351</v>
      </c>
    </row>
    <row r="6824" spans="1:5" x14ac:dyDescent="0.25">
      <c r="A6824">
        <v>70000096</v>
      </c>
      <c r="B6824" t="s">
        <v>10387</v>
      </c>
      <c r="C6824" t="s">
        <v>10352</v>
      </c>
      <c r="D6824" t="s">
        <v>10352</v>
      </c>
      <c r="E6824" t="s">
        <v>10387</v>
      </c>
    </row>
    <row r="6825" spans="1:5" x14ac:dyDescent="0.25">
      <c r="A6825">
        <v>70000097</v>
      </c>
      <c r="B6825" t="s">
        <v>10392</v>
      </c>
      <c r="C6825" t="s">
        <v>10393</v>
      </c>
      <c r="D6825" t="s">
        <v>10393</v>
      </c>
      <c r="E6825" t="s">
        <v>10392</v>
      </c>
    </row>
    <row r="6826" spans="1:5" x14ac:dyDescent="0.25">
      <c r="A6826">
        <v>70000098</v>
      </c>
      <c r="B6826" t="s">
        <v>10394</v>
      </c>
      <c r="C6826" t="s">
        <v>10393</v>
      </c>
      <c r="D6826" t="s">
        <v>10393</v>
      </c>
      <c r="E6826" t="s">
        <v>10394</v>
      </c>
    </row>
    <row r="6827" spans="1:5" x14ac:dyDescent="0.25">
      <c r="A6827">
        <v>70000099</v>
      </c>
      <c r="B6827" t="s">
        <v>10395</v>
      </c>
      <c r="C6827" t="s">
        <v>10393</v>
      </c>
      <c r="D6827" t="s">
        <v>10393</v>
      </c>
      <c r="E6827" t="s">
        <v>10395</v>
      </c>
    </row>
    <row r="6828" spans="1:5" x14ac:dyDescent="0.25">
      <c r="A6828">
        <v>70000100</v>
      </c>
      <c r="B6828" t="s">
        <v>10396</v>
      </c>
      <c r="C6828" t="s">
        <v>10397</v>
      </c>
      <c r="D6828" t="s">
        <v>10397</v>
      </c>
      <c r="E6828" t="s">
        <v>10396</v>
      </c>
    </row>
    <row r="6829" spans="1:5" x14ac:dyDescent="0.25">
      <c r="A6829">
        <v>70000101</v>
      </c>
      <c r="B6829" t="s">
        <v>10398</v>
      </c>
      <c r="C6829" t="s">
        <v>10397</v>
      </c>
      <c r="D6829" t="s">
        <v>10397</v>
      </c>
      <c r="E6829" t="s">
        <v>10398</v>
      </c>
    </row>
    <row r="6830" spans="1:5" x14ac:dyDescent="0.25">
      <c r="A6830">
        <v>70000102</v>
      </c>
      <c r="B6830" t="s">
        <v>10399</v>
      </c>
      <c r="C6830" t="s">
        <v>10397</v>
      </c>
      <c r="D6830" t="s">
        <v>10397</v>
      </c>
      <c r="E6830" t="s">
        <v>10399</v>
      </c>
    </row>
    <row r="6831" spans="1:5" x14ac:dyDescent="0.25">
      <c r="A6831">
        <v>70000103</v>
      </c>
      <c r="B6831" t="s">
        <v>10400</v>
      </c>
      <c r="C6831" t="s">
        <v>10373</v>
      </c>
      <c r="D6831" t="s">
        <v>10373</v>
      </c>
      <c r="E6831" t="s">
        <v>10400</v>
      </c>
    </row>
    <row r="6832" spans="1:5" x14ac:dyDescent="0.25">
      <c r="A6832">
        <v>70000104</v>
      </c>
      <c r="B6832" t="s">
        <v>10401</v>
      </c>
      <c r="C6832" t="s">
        <v>10373</v>
      </c>
      <c r="D6832" t="s">
        <v>10373</v>
      </c>
      <c r="E6832" t="s">
        <v>10401</v>
      </c>
    </row>
    <row r="6833" spans="1:5" x14ac:dyDescent="0.25">
      <c r="A6833">
        <v>70000105</v>
      </c>
      <c r="B6833" t="s">
        <v>10390</v>
      </c>
      <c r="C6833" t="s">
        <v>10391</v>
      </c>
      <c r="D6833" t="s">
        <v>10391</v>
      </c>
      <c r="E6833" t="s">
        <v>10390</v>
      </c>
    </row>
    <row r="6834" spans="1:5" x14ac:dyDescent="0.25">
      <c r="A6834">
        <v>70000106</v>
      </c>
      <c r="B6834" t="s">
        <v>10402</v>
      </c>
      <c r="C6834" t="s">
        <v>10403</v>
      </c>
      <c r="D6834" t="s">
        <v>10403</v>
      </c>
      <c r="E6834" t="s">
        <v>10402</v>
      </c>
    </row>
    <row r="6835" spans="1:5" x14ac:dyDescent="0.25">
      <c r="A6835">
        <v>70000107</v>
      </c>
      <c r="B6835" t="s">
        <v>10404</v>
      </c>
      <c r="C6835" t="s">
        <v>10405</v>
      </c>
      <c r="D6835" t="s">
        <v>10405</v>
      </c>
      <c r="E6835" t="s">
        <v>10404</v>
      </c>
    </row>
    <row r="6836" spans="1:5" x14ac:dyDescent="0.25">
      <c r="A6836">
        <v>70000108</v>
      </c>
      <c r="B6836" t="s">
        <v>10406</v>
      </c>
      <c r="C6836" t="s">
        <v>10368</v>
      </c>
      <c r="D6836" t="s">
        <v>10368</v>
      </c>
      <c r="E6836" t="s">
        <v>10406</v>
      </c>
    </row>
    <row r="6837" spans="1:5" x14ac:dyDescent="0.25">
      <c r="A6837">
        <v>70000109</v>
      </c>
      <c r="B6837" t="s">
        <v>10407</v>
      </c>
      <c r="C6837" t="s">
        <v>10368</v>
      </c>
      <c r="D6837" t="s">
        <v>10368</v>
      </c>
      <c r="E6837" t="s">
        <v>10407</v>
      </c>
    </row>
    <row r="6838" spans="1:5" x14ac:dyDescent="0.25">
      <c r="A6838">
        <v>70000110</v>
      </c>
      <c r="B6838" t="s">
        <v>10408</v>
      </c>
      <c r="C6838" t="s">
        <v>10368</v>
      </c>
      <c r="D6838" t="s">
        <v>10368</v>
      </c>
      <c r="E6838" t="s">
        <v>10408</v>
      </c>
    </row>
    <row r="6839" spans="1:5" x14ac:dyDescent="0.25">
      <c r="A6839">
        <v>70000111</v>
      </c>
      <c r="B6839" t="s">
        <v>10409</v>
      </c>
      <c r="C6839" t="s">
        <v>10410</v>
      </c>
      <c r="D6839" t="s">
        <v>10410</v>
      </c>
      <c r="E6839" t="s">
        <v>10409</v>
      </c>
    </row>
    <row r="6840" spans="1:5" x14ac:dyDescent="0.25">
      <c r="A6840">
        <v>70000112</v>
      </c>
      <c r="B6840" t="s">
        <v>10411</v>
      </c>
      <c r="C6840" t="s">
        <v>10410</v>
      </c>
      <c r="D6840" t="s">
        <v>10410</v>
      </c>
      <c r="E6840" t="s">
        <v>10411</v>
      </c>
    </row>
    <row r="6841" spans="1:5" x14ac:dyDescent="0.25">
      <c r="A6841">
        <v>70000113</v>
      </c>
      <c r="B6841" t="s">
        <v>10412</v>
      </c>
      <c r="C6841" t="s">
        <v>10410</v>
      </c>
      <c r="D6841" t="s">
        <v>10410</v>
      </c>
      <c r="E6841" t="s">
        <v>10412</v>
      </c>
    </row>
    <row r="6842" spans="1:5" x14ac:dyDescent="0.25">
      <c r="A6842">
        <v>70000114</v>
      </c>
      <c r="B6842" t="s">
        <v>10413</v>
      </c>
      <c r="C6842" t="s">
        <v>10373</v>
      </c>
      <c r="D6842" t="s">
        <v>10373</v>
      </c>
      <c r="E6842" t="s">
        <v>10413</v>
      </c>
    </row>
    <row r="6843" spans="1:5" x14ac:dyDescent="0.25">
      <c r="A6843">
        <v>70000115</v>
      </c>
      <c r="B6843" t="s">
        <v>10414</v>
      </c>
      <c r="C6843" t="s">
        <v>10373</v>
      </c>
      <c r="D6843" t="s">
        <v>10373</v>
      </c>
      <c r="E6843" t="s">
        <v>10414</v>
      </c>
    </row>
    <row r="6844" spans="1:5" x14ac:dyDescent="0.25">
      <c r="A6844">
        <v>70000116</v>
      </c>
      <c r="B6844" t="s">
        <v>10415</v>
      </c>
      <c r="C6844" t="s">
        <v>10373</v>
      </c>
      <c r="D6844" t="s">
        <v>10373</v>
      </c>
      <c r="E6844" t="s">
        <v>10415</v>
      </c>
    </row>
    <row r="6845" spans="1:5" x14ac:dyDescent="0.25">
      <c r="A6845">
        <v>70000117</v>
      </c>
      <c r="B6845" t="s">
        <v>10416</v>
      </c>
      <c r="C6845" t="s">
        <v>10373</v>
      </c>
      <c r="D6845" t="s">
        <v>10373</v>
      </c>
      <c r="E6845" t="s">
        <v>10416</v>
      </c>
    </row>
    <row r="6846" spans="1:5" x14ac:dyDescent="0.25">
      <c r="A6846">
        <v>70000118</v>
      </c>
      <c r="B6846" t="s">
        <v>10417</v>
      </c>
      <c r="C6846" t="s">
        <v>10373</v>
      </c>
      <c r="D6846" t="s">
        <v>10373</v>
      </c>
      <c r="E6846" t="s">
        <v>10417</v>
      </c>
    </row>
    <row r="6847" spans="1:5" x14ac:dyDescent="0.25">
      <c r="A6847">
        <v>70000119</v>
      </c>
      <c r="B6847" t="s">
        <v>10418</v>
      </c>
      <c r="C6847" t="s">
        <v>10373</v>
      </c>
      <c r="D6847" t="s">
        <v>10373</v>
      </c>
      <c r="E6847" t="s">
        <v>10418</v>
      </c>
    </row>
    <row r="6848" spans="1:5" x14ac:dyDescent="0.25">
      <c r="A6848">
        <v>70000120</v>
      </c>
      <c r="B6848" t="s">
        <v>10379</v>
      </c>
      <c r="C6848" t="s">
        <v>10373</v>
      </c>
      <c r="D6848" t="s">
        <v>10373</v>
      </c>
      <c r="E6848" t="s">
        <v>10379</v>
      </c>
    </row>
    <row r="6849" spans="1:5" x14ac:dyDescent="0.25">
      <c r="A6849">
        <v>70000121</v>
      </c>
      <c r="B6849" t="s">
        <v>10380</v>
      </c>
      <c r="C6849" t="s">
        <v>10373</v>
      </c>
      <c r="D6849" t="s">
        <v>10373</v>
      </c>
      <c r="E6849" t="s">
        <v>10380</v>
      </c>
    </row>
    <row r="6850" spans="1:5" x14ac:dyDescent="0.25">
      <c r="A6850">
        <v>70000122</v>
      </c>
      <c r="B6850" t="s">
        <v>10360</v>
      </c>
      <c r="C6850" t="s">
        <v>10358</v>
      </c>
      <c r="D6850" t="s">
        <v>10358</v>
      </c>
      <c r="E6850" t="s">
        <v>10360</v>
      </c>
    </row>
    <row r="6851" spans="1:5" x14ac:dyDescent="0.25">
      <c r="A6851">
        <v>70000123</v>
      </c>
      <c r="B6851" t="s">
        <v>10359</v>
      </c>
      <c r="C6851" t="s">
        <v>10358</v>
      </c>
      <c r="D6851" t="s">
        <v>10358</v>
      </c>
      <c r="E6851" t="s">
        <v>10359</v>
      </c>
    </row>
    <row r="6852" spans="1:5" x14ac:dyDescent="0.25">
      <c r="A6852">
        <v>70000124</v>
      </c>
      <c r="B6852" t="s">
        <v>10419</v>
      </c>
      <c r="C6852" t="s">
        <v>10358</v>
      </c>
      <c r="D6852" t="s">
        <v>10358</v>
      </c>
      <c r="E6852" t="s">
        <v>10419</v>
      </c>
    </row>
    <row r="6853" spans="1:5" x14ac:dyDescent="0.25">
      <c r="A6853">
        <v>70000125</v>
      </c>
      <c r="B6853" t="s">
        <v>10344</v>
      </c>
      <c r="C6853" t="s">
        <v>10358</v>
      </c>
      <c r="D6853" t="s">
        <v>10358</v>
      </c>
      <c r="E6853" t="s">
        <v>10344</v>
      </c>
    </row>
    <row r="6854" spans="1:5" x14ac:dyDescent="0.25">
      <c r="A6854">
        <v>70000126</v>
      </c>
      <c r="B6854" t="s">
        <v>10353</v>
      </c>
      <c r="C6854" t="s">
        <v>10343</v>
      </c>
      <c r="D6854" t="s">
        <v>10343</v>
      </c>
      <c r="E6854" t="s">
        <v>10353</v>
      </c>
    </row>
    <row r="6855" spans="1:5" x14ac:dyDescent="0.25">
      <c r="A6855">
        <v>70000127</v>
      </c>
      <c r="B6855" t="s">
        <v>10385</v>
      </c>
      <c r="C6855" t="s">
        <v>10386</v>
      </c>
      <c r="D6855" t="s">
        <v>10386</v>
      </c>
      <c r="E6855" t="s">
        <v>10385</v>
      </c>
    </row>
    <row r="6856" spans="1:5" x14ac:dyDescent="0.25">
      <c r="A6856">
        <v>70000128</v>
      </c>
      <c r="B6856" t="s">
        <v>10351</v>
      </c>
      <c r="C6856" t="s">
        <v>10352</v>
      </c>
      <c r="D6856" t="s">
        <v>10352</v>
      </c>
      <c r="E6856" t="s">
        <v>10351</v>
      </c>
    </row>
    <row r="6857" spans="1:5" x14ac:dyDescent="0.25">
      <c r="A6857">
        <v>70000129</v>
      </c>
      <c r="B6857" t="s">
        <v>10387</v>
      </c>
      <c r="C6857" t="s">
        <v>10352</v>
      </c>
      <c r="D6857" t="s">
        <v>10352</v>
      </c>
      <c r="E6857" t="s">
        <v>10387</v>
      </c>
    </row>
    <row r="6858" spans="1:5" x14ac:dyDescent="0.25">
      <c r="A6858">
        <v>70000133</v>
      </c>
      <c r="B6858" t="s">
        <v>10420</v>
      </c>
      <c r="C6858" t="s">
        <v>10421</v>
      </c>
      <c r="D6858" t="s">
        <v>10421</v>
      </c>
      <c r="E6858" t="s">
        <v>10420</v>
      </c>
    </row>
    <row r="6859" spans="1:5" x14ac:dyDescent="0.25">
      <c r="A6859">
        <v>70000134</v>
      </c>
      <c r="B6859" t="s">
        <v>10422</v>
      </c>
      <c r="C6859" t="s">
        <v>10423</v>
      </c>
      <c r="D6859" t="s">
        <v>10423</v>
      </c>
      <c r="E6859" t="s">
        <v>10422</v>
      </c>
    </row>
    <row r="6860" spans="1:5" x14ac:dyDescent="0.25">
      <c r="A6860">
        <v>70000135</v>
      </c>
      <c r="B6860" t="s">
        <v>10424</v>
      </c>
      <c r="C6860" t="s">
        <v>10423</v>
      </c>
      <c r="D6860" t="s">
        <v>10423</v>
      </c>
      <c r="E6860" t="s">
        <v>10424</v>
      </c>
    </row>
    <row r="6861" spans="1:5" x14ac:dyDescent="0.25">
      <c r="A6861">
        <v>70000136</v>
      </c>
      <c r="B6861" t="s">
        <v>10425</v>
      </c>
      <c r="C6861" t="s">
        <v>10423</v>
      </c>
      <c r="D6861" t="s">
        <v>10423</v>
      </c>
      <c r="E6861" t="s">
        <v>10425</v>
      </c>
    </row>
    <row r="6862" spans="1:5" x14ac:dyDescent="0.25">
      <c r="A6862">
        <v>70000141</v>
      </c>
      <c r="B6862" t="s">
        <v>10426</v>
      </c>
      <c r="C6862" t="s">
        <v>10427</v>
      </c>
      <c r="D6862" t="s">
        <v>10427</v>
      </c>
      <c r="E6862" t="s">
        <v>10426</v>
      </c>
    </row>
    <row r="6863" spans="1:5" x14ac:dyDescent="0.25">
      <c r="A6863">
        <v>70000142</v>
      </c>
      <c r="B6863" t="s">
        <v>10428</v>
      </c>
      <c r="C6863" t="s">
        <v>10429</v>
      </c>
      <c r="D6863" t="s">
        <v>10429</v>
      </c>
      <c r="E6863" t="s">
        <v>10428</v>
      </c>
    </row>
    <row r="6864" spans="1:5" x14ac:dyDescent="0.25">
      <c r="A6864">
        <v>70000143</v>
      </c>
      <c r="B6864" t="s">
        <v>10430</v>
      </c>
      <c r="C6864" t="s">
        <v>10427</v>
      </c>
      <c r="D6864" t="s">
        <v>10427</v>
      </c>
      <c r="E6864" t="s">
        <v>10430</v>
      </c>
    </row>
    <row r="6865" spans="1:5" x14ac:dyDescent="0.25">
      <c r="A6865">
        <v>70000144</v>
      </c>
      <c r="B6865" t="s">
        <v>10431</v>
      </c>
      <c r="C6865" t="s">
        <v>10432</v>
      </c>
      <c r="D6865" t="s">
        <v>10432</v>
      </c>
      <c r="E6865" t="s">
        <v>10431</v>
      </c>
    </row>
    <row r="6866" spans="1:5" x14ac:dyDescent="0.25">
      <c r="A6866">
        <v>70000147</v>
      </c>
      <c r="B6866" t="s">
        <v>10433</v>
      </c>
      <c r="C6866" t="s">
        <v>10434</v>
      </c>
      <c r="D6866" t="s">
        <v>10434</v>
      </c>
      <c r="E6866" t="s">
        <v>10433</v>
      </c>
    </row>
    <row r="6867" spans="1:5" x14ac:dyDescent="0.25">
      <c r="A6867">
        <v>70000148</v>
      </c>
      <c r="B6867" t="s">
        <v>10435</v>
      </c>
      <c r="C6867" t="s">
        <v>10436</v>
      </c>
      <c r="D6867" t="s">
        <v>10436</v>
      </c>
      <c r="E6867" t="s">
        <v>10435</v>
      </c>
    </row>
    <row r="6868" spans="1:5" x14ac:dyDescent="0.25">
      <c r="A6868">
        <v>70000149</v>
      </c>
      <c r="B6868" t="s">
        <v>10437</v>
      </c>
      <c r="C6868" t="s">
        <v>10438</v>
      </c>
      <c r="D6868" t="s">
        <v>10438</v>
      </c>
      <c r="E6868" t="s">
        <v>10437</v>
      </c>
    </row>
    <row r="6869" spans="1:5" x14ac:dyDescent="0.25">
      <c r="A6869">
        <v>70000150</v>
      </c>
      <c r="B6869" t="s">
        <v>10439</v>
      </c>
      <c r="C6869" t="s">
        <v>10440</v>
      </c>
      <c r="D6869" t="s">
        <v>10440</v>
      </c>
      <c r="E6869" t="s">
        <v>10439</v>
      </c>
    </row>
    <row r="6870" spans="1:5" x14ac:dyDescent="0.25">
      <c r="A6870">
        <v>70000151</v>
      </c>
      <c r="B6870" t="s">
        <v>10441</v>
      </c>
      <c r="C6870" t="s">
        <v>10442</v>
      </c>
      <c r="D6870" t="s">
        <v>10442</v>
      </c>
      <c r="E6870" t="s">
        <v>10441</v>
      </c>
    </row>
    <row r="6871" spans="1:5" x14ac:dyDescent="0.25">
      <c r="A6871">
        <v>70000152</v>
      </c>
      <c r="B6871" t="s">
        <v>10443</v>
      </c>
      <c r="C6871" t="s">
        <v>10444</v>
      </c>
      <c r="D6871" t="s">
        <v>10444</v>
      </c>
      <c r="E6871" t="s">
        <v>10443</v>
      </c>
    </row>
    <row r="6872" spans="1:5" x14ac:dyDescent="0.25">
      <c r="A6872">
        <v>70000153</v>
      </c>
      <c r="B6872" t="s">
        <v>10445</v>
      </c>
      <c r="C6872" t="s">
        <v>10446</v>
      </c>
      <c r="D6872" t="s">
        <v>10446</v>
      </c>
      <c r="E6872" t="s">
        <v>10445</v>
      </c>
    </row>
    <row r="6873" spans="1:5" x14ac:dyDescent="0.25">
      <c r="A6873">
        <v>70000154</v>
      </c>
      <c r="B6873" t="s">
        <v>10447</v>
      </c>
      <c r="C6873" t="s">
        <v>10448</v>
      </c>
      <c r="D6873" t="s">
        <v>10448</v>
      </c>
      <c r="E6873" t="s">
        <v>10447</v>
      </c>
    </row>
    <row r="6874" spans="1:5" x14ac:dyDescent="0.25">
      <c r="A6874">
        <v>70000155</v>
      </c>
      <c r="B6874" t="s">
        <v>10449</v>
      </c>
      <c r="C6874" t="s">
        <v>10450</v>
      </c>
      <c r="D6874" t="s">
        <v>10450</v>
      </c>
      <c r="E6874" t="s">
        <v>10449</v>
      </c>
    </row>
    <row r="6875" spans="1:5" x14ac:dyDescent="0.25">
      <c r="A6875">
        <v>70000157</v>
      </c>
      <c r="B6875" t="s">
        <v>10451</v>
      </c>
      <c r="C6875" t="s">
        <v>10452</v>
      </c>
      <c r="D6875" t="s">
        <v>10452</v>
      </c>
      <c r="E6875" t="s">
        <v>10451</v>
      </c>
    </row>
    <row r="6876" spans="1:5" x14ac:dyDescent="0.25">
      <c r="A6876">
        <v>70000158</v>
      </c>
      <c r="B6876" t="s">
        <v>10453</v>
      </c>
      <c r="C6876" t="s">
        <v>10454</v>
      </c>
      <c r="D6876" t="s">
        <v>10454</v>
      </c>
      <c r="E6876" t="s">
        <v>10453</v>
      </c>
    </row>
    <row r="6877" spans="1:5" x14ac:dyDescent="0.25">
      <c r="A6877">
        <v>70000159</v>
      </c>
      <c r="B6877" t="s">
        <v>10455</v>
      </c>
      <c r="C6877" t="s">
        <v>10454</v>
      </c>
      <c r="D6877" t="s">
        <v>10454</v>
      </c>
      <c r="E6877" t="s">
        <v>10455</v>
      </c>
    </row>
    <row r="6878" spans="1:5" x14ac:dyDescent="0.25">
      <c r="A6878">
        <v>70000161</v>
      </c>
      <c r="B6878" t="s">
        <v>10456</v>
      </c>
      <c r="C6878" t="s">
        <v>10457</v>
      </c>
      <c r="D6878" t="s">
        <v>10457</v>
      </c>
      <c r="E6878" t="s">
        <v>10456</v>
      </c>
    </row>
    <row r="6879" spans="1:5" x14ac:dyDescent="0.25">
      <c r="A6879">
        <v>70000162</v>
      </c>
      <c r="B6879" t="s">
        <v>10458</v>
      </c>
      <c r="C6879" t="s">
        <v>10459</v>
      </c>
      <c r="D6879" t="s">
        <v>10459</v>
      </c>
      <c r="E6879" t="s">
        <v>10458</v>
      </c>
    </row>
    <row r="6880" spans="1:5" x14ac:dyDescent="0.25">
      <c r="A6880">
        <v>70000163</v>
      </c>
      <c r="B6880" t="s">
        <v>10460</v>
      </c>
      <c r="C6880" t="s">
        <v>10461</v>
      </c>
      <c r="D6880" t="s">
        <v>10461</v>
      </c>
      <c r="E6880" t="s">
        <v>10460</v>
      </c>
    </row>
    <row r="6881" spans="1:5" x14ac:dyDescent="0.25">
      <c r="A6881">
        <v>70000164</v>
      </c>
      <c r="B6881" t="s">
        <v>10462</v>
      </c>
      <c r="C6881" t="s">
        <v>10463</v>
      </c>
      <c r="D6881" t="s">
        <v>10463</v>
      </c>
      <c r="E6881" t="s">
        <v>10462</v>
      </c>
    </row>
    <row r="6882" spans="1:5" x14ac:dyDescent="0.25">
      <c r="A6882">
        <v>70000165</v>
      </c>
      <c r="B6882" t="s">
        <v>10464</v>
      </c>
      <c r="C6882" t="s">
        <v>10465</v>
      </c>
      <c r="D6882" t="s">
        <v>10465</v>
      </c>
      <c r="E6882" t="s">
        <v>10464</v>
      </c>
    </row>
    <row r="6883" spans="1:5" x14ac:dyDescent="0.25">
      <c r="A6883">
        <v>70000166</v>
      </c>
      <c r="B6883" t="s">
        <v>10466</v>
      </c>
      <c r="C6883" t="s">
        <v>10463</v>
      </c>
      <c r="D6883" t="s">
        <v>10463</v>
      </c>
      <c r="E6883" t="s">
        <v>10466</v>
      </c>
    </row>
    <row r="6884" spans="1:5" x14ac:dyDescent="0.25">
      <c r="A6884">
        <v>70000168</v>
      </c>
      <c r="B6884" t="s">
        <v>10372</v>
      </c>
      <c r="C6884" t="s">
        <v>10373</v>
      </c>
      <c r="D6884" t="s">
        <v>10373</v>
      </c>
      <c r="E6884" t="s">
        <v>10372</v>
      </c>
    </row>
    <row r="6885" spans="1:5" x14ac:dyDescent="0.25">
      <c r="A6885">
        <v>70000169</v>
      </c>
      <c r="B6885" t="s">
        <v>10374</v>
      </c>
      <c r="C6885" t="s">
        <v>10373</v>
      </c>
      <c r="D6885" t="s">
        <v>10373</v>
      </c>
      <c r="E6885" t="s">
        <v>10374</v>
      </c>
    </row>
    <row r="6886" spans="1:5" x14ac:dyDescent="0.25">
      <c r="A6886">
        <v>70000171</v>
      </c>
      <c r="B6886" t="s">
        <v>10467</v>
      </c>
      <c r="C6886" t="s">
        <v>10468</v>
      </c>
      <c r="D6886" t="s">
        <v>10468</v>
      </c>
      <c r="E6886" t="s">
        <v>10467</v>
      </c>
    </row>
    <row r="6887" spans="1:5" x14ac:dyDescent="0.25">
      <c r="A6887">
        <v>70000172</v>
      </c>
      <c r="B6887" t="s">
        <v>10469</v>
      </c>
      <c r="C6887" t="s">
        <v>10470</v>
      </c>
      <c r="D6887" t="s">
        <v>10470</v>
      </c>
      <c r="E6887" t="s">
        <v>10469</v>
      </c>
    </row>
    <row r="6888" spans="1:5" x14ac:dyDescent="0.25">
      <c r="A6888">
        <v>70000173</v>
      </c>
      <c r="B6888" t="s">
        <v>10471</v>
      </c>
      <c r="C6888" t="s">
        <v>10472</v>
      </c>
      <c r="D6888" t="s">
        <v>10472</v>
      </c>
      <c r="E6888" t="s">
        <v>10471</v>
      </c>
    </row>
    <row r="6889" spans="1:5" x14ac:dyDescent="0.25">
      <c r="A6889">
        <v>70000174</v>
      </c>
      <c r="B6889" t="s">
        <v>10473</v>
      </c>
      <c r="C6889" t="s">
        <v>10474</v>
      </c>
      <c r="D6889" t="s">
        <v>10474</v>
      </c>
      <c r="E6889" t="s">
        <v>10473</v>
      </c>
    </row>
    <row r="6890" spans="1:5" x14ac:dyDescent="0.25">
      <c r="A6890">
        <v>70000175</v>
      </c>
      <c r="B6890" t="s">
        <v>10475</v>
      </c>
      <c r="C6890" t="s">
        <v>10476</v>
      </c>
      <c r="D6890" t="s">
        <v>10476</v>
      </c>
      <c r="E6890" t="s">
        <v>10475</v>
      </c>
    </row>
    <row r="6891" spans="1:5" x14ac:dyDescent="0.25">
      <c r="A6891">
        <v>70000176</v>
      </c>
      <c r="B6891" t="s">
        <v>10477</v>
      </c>
      <c r="C6891" t="s">
        <v>10478</v>
      </c>
      <c r="D6891" t="s">
        <v>10478</v>
      </c>
      <c r="E6891" t="s">
        <v>10477</v>
      </c>
    </row>
    <row r="6892" spans="1:5" x14ac:dyDescent="0.25">
      <c r="A6892">
        <v>70000177</v>
      </c>
      <c r="B6892" t="s">
        <v>10479</v>
      </c>
      <c r="C6892" t="s">
        <v>10480</v>
      </c>
      <c r="D6892" t="s">
        <v>10480</v>
      </c>
      <c r="E6892" t="s">
        <v>10479</v>
      </c>
    </row>
    <row r="6893" spans="1:5" x14ac:dyDescent="0.25">
      <c r="A6893">
        <v>70000178</v>
      </c>
      <c r="B6893" t="s">
        <v>10481</v>
      </c>
      <c r="C6893" t="s">
        <v>10482</v>
      </c>
      <c r="D6893" t="s">
        <v>10482</v>
      </c>
      <c r="E6893" t="s">
        <v>10481</v>
      </c>
    </row>
    <row r="6894" spans="1:5" x14ac:dyDescent="0.25">
      <c r="A6894">
        <v>70000179</v>
      </c>
      <c r="B6894" t="s">
        <v>10483</v>
      </c>
      <c r="C6894" t="s">
        <v>10484</v>
      </c>
      <c r="D6894" t="s">
        <v>10484</v>
      </c>
      <c r="E6894" t="s">
        <v>10483</v>
      </c>
    </row>
    <row r="6895" spans="1:5" x14ac:dyDescent="0.25">
      <c r="A6895">
        <v>70000180</v>
      </c>
      <c r="B6895" t="s">
        <v>10485</v>
      </c>
      <c r="C6895" t="s">
        <v>10484</v>
      </c>
      <c r="D6895" t="s">
        <v>10484</v>
      </c>
      <c r="E6895" t="s">
        <v>10485</v>
      </c>
    </row>
    <row r="6896" spans="1:5" x14ac:dyDescent="0.25">
      <c r="A6896">
        <v>70000181</v>
      </c>
      <c r="B6896" t="s">
        <v>10486</v>
      </c>
      <c r="C6896" t="s">
        <v>10484</v>
      </c>
      <c r="D6896" t="s">
        <v>10484</v>
      </c>
      <c r="E6896" t="s">
        <v>10486</v>
      </c>
    </row>
    <row r="6897" spans="1:5" x14ac:dyDescent="0.25">
      <c r="A6897">
        <v>70000182</v>
      </c>
      <c r="B6897" t="s">
        <v>10487</v>
      </c>
      <c r="C6897" t="s">
        <v>10488</v>
      </c>
      <c r="D6897" t="s">
        <v>10488</v>
      </c>
      <c r="E6897" t="s">
        <v>10487</v>
      </c>
    </row>
    <row r="6898" spans="1:5" x14ac:dyDescent="0.25">
      <c r="A6898">
        <v>70000183</v>
      </c>
      <c r="B6898" t="s">
        <v>10489</v>
      </c>
      <c r="C6898" t="s">
        <v>10488</v>
      </c>
      <c r="D6898" t="s">
        <v>10488</v>
      </c>
      <c r="E6898" t="s">
        <v>10489</v>
      </c>
    </row>
    <row r="6899" spans="1:5" x14ac:dyDescent="0.25">
      <c r="A6899">
        <v>70000184</v>
      </c>
      <c r="B6899" t="s">
        <v>10490</v>
      </c>
      <c r="C6899" t="s">
        <v>10488</v>
      </c>
      <c r="D6899" t="s">
        <v>10488</v>
      </c>
      <c r="E6899" t="s">
        <v>10490</v>
      </c>
    </row>
    <row r="6900" spans="1:5" x14ac:dyDescent="0.25">
      <c r="A6900">
        <v>70000186</v>
      </c>
      <c r="B6900" t="s">
        <v>10491</v>
      </c>
      <c r="C6900" t="s">
        <v>10492</v>
      </c>
      <c r="D6900" t="s">
        <v>10492</v>
      </c>
      <c r="E6900" t="s">
        <v>10491</v>
      </c>
    </row>
    <row r="6901" spans="1:5" x14ac:dyDescent="0.25">
      <c r="A6901">
        <v>70000187</v>
      </c>
      <c r="B6901" t="s">
        <v>10493</v>
      </c>
      <c r="C6901" t="s">
        <v>10494</v>
      </c>
      <c r="D6901" t="s">
        <v>10494</v>
      </c>
      <c r="E6901" t="s">
        <v>10493</v>
      </c>
    </row>
    <row r="6902" spans="1:5" x14ac:dyDescent="0.25">
      <c r="A6902">
        <v>70000189</v>
      </c>
      <c r="B6902" t="s">
        <v>10495</v>
      </c>
      <c r="C6902" t="s">
        <v>10496</v>
      </c>
      <c r="D6902" t="s">
        <v>10496</v>
      </c>
      <c r="E6902" t="s">
        <v>10495</v>
      </c>
    </row>
    <row r="6903" spans="1:5" x14ac:dyDescent="0.25">
      <c r="A6903">
        <v>70000190</v>
      </c>
      <c r="B6903" t="s">
        <v>10497</v>
      </c>
      <c r="C6903" t="s">
        <v>10496</v>
      </c>
      <c r="D6903" t="s">
        <v>10496</v>
      </c>
      <c r="E6903" t="s">
        <v>10497</v>
      </c>
    </row>
    <row r="6904" spans="1:5" x14ac:dyDescent="0.25">
      <c r="A6904">
        <v>70000191</v>
      </c>
      <c r="B6904" t="s">
        <v>10498</v>
      </c>
      <c r="C6904" t="s">
        <v>10496</v>
      </c>
      <c r="D6904" t="s">
        <v>10496</v>
      </c>
      <c r="E6904" t="s">
        <v>10498</v>
      </c>
    </row>
    <row r="6905" spans="1:5" x14ac:dyDescent="0.25">
      <c r="A6905">
        <v>70000192</v>
      </c>
      <c r="B6905" t="s">
        <v>10499</v>
      </c>
      <c r="C6905" t="s">
        <v>10496</v>
      </c>
      <c r="D6905" t="s">
        <v>10496</v>
      </c>
      <c r="E6905" t="s">
        <v>10499</v>
      </c>
    </row>
    <row r="6906" spans="1:5" x14ac:dyDescent="0.25">
      <c r="A6906">
        <v>70000193</v>
      </c>
      <c r="B6906" t="s">
        <v>10500</v>
      </c>
      <c r="C6906" t="s">
        <v>10501</v>
      </c>
      <c r="D6906" t="s">
        <v>10501</v>
      </c>
      <c r="E6906" t="s">
        <v>10500</v>
      </c>
    </row>
    <row r="6907" spans="1:5" x14ac:dyDescent="0.25">
      <c r="A6907">
        <v>70000195</v>
      </c>
      <c r="B6907" t="s">
        <v>10502</v>
      </c>
      <c r="C6907" t="s">
        <v>10503</v>
      </c>
      <c r="D6907" t="s">
        <v>10503</v>
      </c>
      <c r="E6907" t="s">
        <v>10502</v>
      </c>
    </row>
    <row r="6908" spans="1:5" x14ac:dyDescent="0.25">
      <c r="A6908">
        <v>70000196</v>
      </c>
      <c r="B6908" t="s">
        <v>10504</v>
      </c>
      <c r="C6908" t="s">
        <v>10505</v>
      </c>
      <c r="D6908" t="s">
        <v>10505</v>
      </c>
      <c r="E6908" t="s">
        <v>10504</v>
      </c>
    </row>
    <row r="6909" spans="1:5" x14ac:dyDescent="0.25">
      <c r="A6909">
        <v>70000197</v>
      </c>
      <c r="B6909" t="s">
        <v>10506</v>
      </c>
      <c r="C6909" t="s">
        <v>10507</v>
      </c>
      <c r="D6909" t="s">
        <v>10507</v>
      </c>
      <c r="E6909" t="s">
        <v>10506</v>
      </c>
    </row>
    <row r="6910" spans="1:5" x14ac:dyDescent="0.25">
      <c r="A6910">
        <v>70000198</v>
      </c>
      <c r="B6910" t="s">
        <v>10508</v>
      </c>
      <c r="C6910" t="s">
        <v>10509</v>
      </c>
      <c r="D6910" t="s">
        <v>10509</v>
      </c>
      <c r="E6910" t="s">
        <v>10508</v>
      </c>
    </row>
    <row r="6911" spans="1:5" x14ac:dyDescent="0.25">
      <c r="A6911">
        <v>70000199</v>
      </c>
      <c r="B6911" t="s">
        <v>10510</v>
      </c>
      <c r="C6911" t="s">
        <v>10511</v>
      </c>
      <c r="D6911" t="s">
        <v>10511</v>
      </c>
      <c r="E6911" t="s">
        <v>10510</v>
      </c>
    </row>
    <row r="6912" spans="1:5" x14ac:dyDescent="0.25">
      <c r="A6912">
        <v>70000200</v>
      </c>
      <c r="B6912" t="s">
        <v>10512</v>
      </c>
      <c r="C6912" t="s">
        <v>10511</v>
      </c>
      <c r="D6912" t="s">
        <v>10511</v>
      </c>
      <c r="E6912" t="s">
        <v>10512</v>
      </c>
    </row>
    <row r="6913" spans="1:5" x14ac:dyDescent="0.25">
      <c r="A6913">
        <v>70000201</v>
      </c>
      <c r="B6913" t="s">
        <v>10513</v>
      </c>
      <c r="C6913" t="s">
        <v>10511</v>
      </c>
      <c r="D6913" t="s">
        <v>10511</v>
      </c>
      <c r="E6913" t="s">
        <v>10513</v>
      </c>
    </row>
    <row r="6914" spans="1:5" x14ac:dyDescent="0.25">
      <c r="A6914">
        <v>70000202</v>
      </c>
      <c r="B6914" t="s">
        <v>10514</v>
      </c>
      <c r="C6914" t="s">
        <v>10511</v>
      </c>
      <c r="D6914" t="s">
        <v>10511</v>
      </c>
      <c r="E6914" t="s">
        <v>10514</v>
      </c>
    </row>
    <row r="6915" spans="1:5" x14ac:dyDescent="0.25">
      <c r="A6915">
        <v>70000203</v>
      </c>
      <c r="B6915" t="s">
        <v>10515</v>
      </c>
      <c r="C6915" t="s">
        <v>10516</v>
      </c>
      <c r="D6915" t="s">
        <v>10516</v>
      </c>
      <c r="E6915" t="s">
        <v>10515</v>
      </c>
    </row>
    <row r="6916" spans="1:5" x14ac:dyDescent="0.25">
      <c r="A6916">
        <v>70000204</v>
      </c>
      <c r="B6916" t="s">
        <v>10517</v>
      </c>
      <c r="C6916" t="s">
        <v>10516</v>
      </c>
      <c r="D6916" t="s">
        <v>10516</v>
      </c>
      <c r="E6916" t="s">
        <v>10517</v>
      </c>
    </row>
    <row r="6917" spans="1:5" x14ac:dyDescent="0.25">
      <c r="A6917">
        <v>70000205</v>
      </c>
      <c r="B6917" t="s">
        <v>10518</v>
      </c>
      <c r="C6917" t="s">
        <v>10516</v>
      </c>
      <c r="D6917" t="s">
        <v>10516</v>
      </c>
      <c r="E6917" t="s">
        <v>10518</v>
      </c>
    </row>
    <row r="6918" spans="1:5" x14ac:dyDescent="0.25">
      <c r="A6918">
        <v>70000206</v>
      </c>
      <c r="B6918" t="s">
        <v>10519</v>
      </c>
      <c r="C6918" t="s">
        <v>10516</v>
      </c>
      <c r="D6918" t="s">
        <v>10516</v>
      </c>
      <c r="E6918" t="s">
        <v>10519</v>
      </c>
    </row>
    <row r="6919" spans="1:5" x14ac:dyDescent="0.25">
      <c r="A6919">
        <v>70000207</v>
      </c>
      <c r="B6919" t="s">
        <v>10520</v>
      </c>
      <c r="C6919" t="s">
        <v>10521</v>
      </c>
      <c r="D6919" t="s">
        <v>10521</v>
      </c>
      <c r="E6919" t="s">
        <v>10520</v>
      </c>
    </row>
    <row r="6920" spans="1:5" x14ac:dyDescent="0.25">
      <c r="A6920">
        <v>70000208</v>
      </c>
      <c r="B6920" t="s">
        <v>10522</v>
      </c>
      <c r="C6920" t="s">
        <v>10523</v>
      </c>
      <c r="D6920" t="s">
        <v>10523</v>
      </c>
      <c r="E6920" t="s">
        <v>10522</v>
      </c>
    </row>
    <row r="6921" spans="1:5" x14ac:dyDescent="0.25">
      <c r="A6921">
        <v>70000209</v>
      </c>
      <c r="B6921" t="s">
        <v>10524</v>
      </c>
      <c r="C6921" t="s">
        <v>10525</v>
      </c>
      <c r="D6921" t="s">
        <v>10525</v>
      </c>
      <c r="E6921" t="s">
        <v>10524</v>
      </c>
    </row>
    <row r="6922" spans="1:5" x14ac:dyDescent="0.25">
      <c r="A6922">
        <v>70000210</v>
      </c>
      <c r="B6922" t="s">
        <v>10526</v>
      </c>
      <c r="C6922" t="s">
        <v>10527</v>
      </c>
      <c r="D6922" t="s">
        <v>10527</v>
      </c>
      <c r="E6922" t="s">
        <v>10526</v>
      </c>
    </row>
    <row r="6923" spans="1:5" x14ac:dyDescent="0.25">
      <c r="A6923">
        <v>70000211</v>
      </c>
      <c r="B6923" t="s">
        <v>10528</v>
      </c>
      <c r="C6923" t="s">
        <v>10529</v>
      </c>
      <c r="D6923" t="s">
        <v>10529</v>
      </c>
      <c r="E6923" t="s">
        <v>10528</v>
      </c>
    </row>
    <row r="6924" spans="1:5" x14ac:dyDescent="0.25">
      <c r="A6924">
        <v>70000212</v>
      </c>
      <c r="B6924" t="s">
        <v>10530</v>
      </c>
      <c r="C6924" t="s">
        <v>10531</v>
      </c>
      <c r="D6924" t="s">
        <v>10531</v>
      </c>
      <c r="E6924" t="s">
        <v>10530</v>
      </c>
    </row>
    <row r="6925" spans="1:5" x14ac:dyDescent="0.25">
      <c r="A6925">
        <v>70000213</v>
      </c>
      <c r="B6925" t="s">
        <v>10532</v>
      </c>
      <c r="C6925" t="s">
        <v>10533</v>
      </c>
      <c r="D6925" t="s">
        <v>10533</v>
      </c>
      <c r="E6925" t="s">
        <v>10532</v>
      </c>
    </row>
    <row r="6926" spans="1:5" x14ac:dyDescent="0.25">
      <c r="A6926">
        <v>70000214</v>
      </c>
      <c r="B6926" t="s">
        <v>10534</v>
      </c>
      <c r="C6926" t="s">
        <v>10535</v>
      </c>
      <c r="D6926" t="s">
        <v>10535</v>
      </c>
      <c r="E6926" t="s">
        <v>10534</v>
      </c>
    </row>
    <row r="6927" spans="1:5" x14ac:dyDescent="0.25">
      <c r="A6927">
        <v>70000216</v>
      </c>
      <c r="B6927" t="s">
        <v>10536</v>
      </c>
      <c r="C6927" t="s">
        <v>10537</v>
      </c>
      <c r="D6927" t="s">
        <v>10537</v>
      </c>
      <c r="E6927" t="s">
        <v>10536</v>
      </c>
    </row>
    <row r="6928" spans="1:5" x14ac:dyDescent="0.25">
      <c r="A6928">
        <v>70000218</v>
      </c>
      <c r="B6928" t="s">
        <v>10538</v>
      </c>
      <c r="C6928" t="s">
        <v>10539</v>
      </c>
      <c r="D6928" t="s">
        <v>10539</v>
      </c>
      <c r="E6928" t="s">
        <v>10538</v>
      </c>
    </row>
    <row r="6929" spans="1:5" x14ac:dyDescent="0.25">
      <c r="A6929">
        <v>70000219</v>
      </c>
      <c r="B6929" t="s">
        <v>10540</v>
      </c>
      <c r="C6929" t="s">
        <v>10541</v>
      </c>
      <c r="D6929" t="s">
        <v>10541</v>
      </c>
      <c r="E6929" t="s">
        <v>10540</v>
      </c>
    </row>
    <row r="6930" spans="1:5" x14ac:dyDescent="0.25">
      <c r="A6930">
        <v>70000220</v>
      </c>
      <c r="B6930" t="s">
        <v>10542</v>
      </c>
      <c r="C6930" t="s">
        <v>10541</v>
      </c>
      <c r="D6930" t="s">
        <v>10541</v>
      </c>
      <c r="E6930" t="s">
        <v>10542</v>
      </c>
    </row>
    <row r="6931" spans="1:5" x14ac:dyDescent="0.25">
      <c r="A6931">
        <v>70000221</v>
      </c>
      <c r="B6931" t="s">
        <v>10543</v>
      </c>
      <c r="C6931" t="s">
        <v>10544</v>
      </c>
      <c r="D6931" t="s">
        <v>10544</v>
      </c>
      <c r="E6931" t="s">
        <v>10543</v>
      </c>
    </row>
    <row r="6932" spans="1:5" x14ac:dyDescent="0.25">
      <c r="A6932">
        <v>70000222</v>
      </c>
      <c r="B6932" t="s">
        <v>10545</v>
      </c>
      <c r="C6932" t="s">
        <v>10511</v>
      </c>
      <c r="D6932" t="s">
        <v>10511</v>
      </c>
      <c r="E6932" t="s">
        <v>10545</v>
      </c>
    </row>
    <row r="6933" spans="1:5" x14ac:dyDescent="0.25">
      <c r="A6933">
        <v>70000223</v>
      </c>
      <c r="B6933" t="s">
        <v>10546</v>
      </c>
      <c r="C6933" t="s">
        <v>10511</v>
      </c>
      <c r="D6933" t="s">
        <v>10511</v>
      </c>
      <c r="E6933" t="s">
        <v>10546</v>
      </c>
    </row>
    <row r="6934" spans="1:5" x14ac:dyDescent="0.25">
      <c r="A6934">
        <v>70000224</v>
      </c>
      <c r="B6934" t="s">
        <v>10547</v>
      </c>
      <c r="C6934" t="s">
        <v>10511</v>
      </c>
      <c r="D6934" t="s">
        <v>10511</v>
      </c>
      <c r="E6934" t="s">
        <v>10547</v>
      </c>
    </row>
    <row r="6935" spans="1:5" x14ac:dyDescent="0.25">
      <c r="A6935">
        <v>70000225</v>
      </c>
      <c r="B6935" t="s">
        <v>10548</v>
      </c>
      <c r="C6935" t="s">
        <v>10511</v>
      </c>
      <c r="D6935" t="s">
        <v>10511</v>
      </c>
      <c r="E6935" t="s">
        <v>10548</v>
      </c>
    </row>
    <row r="6936" spans="1:5" x14ac:dyDescent="0.25">
      <c r="A6936">
        <v>70000226</v>
      </c>
      <c r="B6936" t="s">
        <v>10549</v>
      </c>
      <c r="C6936" t="s">
        <v>10511</v>
      </c>
      <c r="D6936" t="s">
        <v>10511</v>
      </c>
      <c r="E6936" t="s">
        <v>10549</v>
      </c>
    </row>
    <row r="6937" spans="1:5" x14ac:dyDescent="0.25">
      <c r="A6937">
        <v>70000227</v>
      </c>
      <c r="B6937" t="s">
        <v>10550</v>
      </c>
      <c r="C6937" t="s">
        <v>10511</v>
      </c>
      <c r="D6937" t="s">
        <v>10511</v>
      </c>
      <c r="E6937" t="s">
        <v>10550</v>
      </c>
    </row>
    <row r="6938" spans="1:5" x14ac:dyDescent="0.25">
      <c r="A6938">
        <v>70000228</v>
      </c>
      <c r="B6938" t="s">
        <v>10551</v>
      </c>
      <c r="C6938" t="s">
        <v>10511</v>
      </c>
      <c r="D6938" t="s">
        <v>10511</v>
      </c>
      <c r="E6938" t="s">
        <v>10551</v>
      </c>
    </row>
    <row r="6939" spans="1:5" x14ac:dyDescent="0.25">
      <c r="A6939">
        <v>70000229</v>
      </c>
      <c r="B6939" t="s">
        <v>10552</v>
      </c>
      <c r="C6939" t="s">
        <v>10511</v>
      </c>
      <c r="D6939" t="s">
        <v>10511</v>
      </c>
      <c r="E6939" t="s">
        <v>10552</v>
      </c>
    </row>
    <row r="6940" spans="1:5" x14ac:dyDescent="0.25">
      <c r="A6940">
        <v>70000230</v>
      </c>
      <c r="B6940" t="s">
        <v>10510</v>
      </c>
      <c r="C6940" t="s">
        <v>10511</v>
      </c>
      <c r="D6940" t="s">
        <v>10511</v>
      </c>
      <c r="E6940" t="s">
        <v>10510</v>
      </c>
    </row>
    <row r="6941" spans="1:5" x14ac:dyDescent="0.25">
      <c r="A6941">
        <v>70000231</v>
      </c>
      <c r="B6941" t="s">
        <v>10553</v>
      </c>
      <c r="C6941" t="s">
        <v>10511</v>
      </c>
      <c r="D6941" t="s">
        <v>10511</v>
      </c>
      <c r="E6941" t="s">
        <v>10553</v>
      </c>
    </row>
    <row r="6942" spans="1:5" x14ac:dyDescent="0.25">
      <c r="A6942">
        <v>70000232</v>
      </c>
      <c r="B6942" t="s">
        <v>10554</v>
      </c>
      <c r="C6942" t="s">
        <v>10516</v>
      </c>
      <c r="D6942" t="s">
        <v>10516</v>
      </c>
      <c r="E6942" t="s">
        <v>10554</v>
      </c>
    </row>
    <row r="6943" spans="1:5" x14ac:dyDescent="0.25">
      <c r="A6943">
        <v>70000233</v>
      </c>
      <c r="B6943" t="s">
        <v>10555</v>
      </c>
      <c r="C6943" t="s">
        <v>10516</v>
      </c>
      <c r="D6943" t="s">
        <v>10516</v>
      </c>
      <c r="E6943" t="s">
        <v>10555</v>
      </c>
    </row>
    <row r="6944" spans="1:5" x14ac:dyDescent="0.25">
      <c r="A6944">
        <v>70000234</v>
      </c>
      <c r="B6944" t="s">
        <v>10556</v>
      </c>
      <c r="C6944" t="s">
        <v>10516</v>
      </c>
      <c r="D6944" t="s">
        <v>10516</v>
      </c>
      <c r="E6944" t="s">
        <v>10556</v>
      </c>
    </row>
    <row r="6945" spans="1:5" x14ac:dyDescent="0.25">
      <c r="A6945">
        <v>70000235</v>
      </c>
      <c r="B6945" t="s">
        <v>10557</v>
      </c>
      <c r="C6945" t="s">
        <v>10516</v>
      </c>
      <c r="D6945" t="s">
        <v>10516</v>
      </c>
      <c r="E6945" t="s">
        <v>10557</v>
      </c>
    </row>
    <row r="6946" spans="1:5" x14ac:dyDescent="0.25">
      <c r="A6946">
        <v>70000236</v>
      </c>
      <c r="B6946" t="s">
        <v>10558</v>
      </c>
      <c r="C6946" t="s">
        <v>10516</v>
      </c>
      <c r="D6946" t="s">
        <v>10516</v>
      </c>
      <c r="E6946" t="s">
        <v>10558</v>
      </c>
    </row>
    <row r="6947" spans="1:5" x14ac:dyDescent="0.25">
      <c r="A6947">
        <v>70000237</v>
      </c>
      <c r="B6947" t="s">
        <v>10558</v>
      </c>
      <c r="C6947" t="s">
        <v>10516</v>
      </c>
      <c r="D6947" t="s">
        <v>10516</v>
      </c>
      <c r="E6947" t="s">
        <v>10558</v>
      </c>
    </row>
    <row r="6948" spans="1:5" x14ac:dyDescent="0.25">
      <c r="A6948">
        <v>70000238</v>
      </c>
      <c r="B6948" t="s">
        <v>10559</v>
      </c>
      <c r="C6948" t="s">
        <v>10516</v>
      </c>
      <c r="D6948" t="s">
        <v>10516</v>
      </c>
      <c r="E6948" t="s">
        <v>10559</v>
      </c>
    </row>
    <row r="6949" spans="1:5" x14ac:dyDescent="0.25">
      <c r="A6949">
        <v>70000239</v>
      </c>
      <c r="B6949" t="s">
        <v>10560</v>
      </c>
      <c r="C6949" t="s">
        <v>10516</v>
      </c>
      <c r="D6949" t="s">
        <v>10516</v>
      </c>
      <c r="E6949" t="s">
        <v>10560</v>
      </c>
    </row>
    <row r="6950" spans="1:5" x14ac:dyDescent="0.25">
      <c r="A6950">
        <v>70000240</v>
      </c>
      <c r="B6950" t="s">
        <v>10561</v>
      </c>
      <c r="C6950" t="s">
        <v>10516</v>
      </c>
      <c r="D6950" t="s">
        <v>10516</v>
      </c>
      <c r="E6950" t="s">
        <v>10561</v>
      </c>
    </row>
    <row r="6951" spans="1:5" x14ac:dyDescent="0.25">
      <c r="A6951">
        <v>70000241</v>
      </c>
      <c r="B6951" t="s">
        <v>10515</v>
      </c>
      <c r="C6951" t="s">
        <v>10516</v>
      </c>
      <c r="D6951" t="s">
        <v>10516</v>
      </c>
      <c r="E6951" t="s">
        <v>10515</v>
      </c>
    </row>
    <row r="6952" spans="1:5" x14ac:dyDescent="0.25">
      <c r="A6952">
        <v>70000243</v>
      </c>
      <c r="B6952" t="s">
        <v>10562</v>
      </c>
      <c r="C6952" t="s">
        <v>10563</v>
      </c>
      <c r="D6952" t="s">
        <v>10563</v>
      </c>
      <c r="E6952" t="s">
        <v>10562</v>
      </c>
    </row>
    <row r="6953" spans="1:5" x14ac:dyDescent="0.25">
      <c r="A6953">
        <v>70000244</v>
      </c>
      <c r="B6953" t="s">
        <v>10564</v>
      </c>
      <c r="C6953" t="s">
        <v>10565</v>
      </c>
      <c r="D6953" t="s">
        <v>10565</v>
      </c>
      <c r="E6953" t="s">
        <v>10564</v>
      </c>
    </row>
    <row r="6954" spans="1:5" x14ac:dyDescent="0.25">
      <c r="A6954">
        <v>70000245</v>
      </c>
      <c r="B6954" t="s">
        <v>10566</v>
      </c>
      <c r="C6954" t="s">
        <v>10567</v>
      </c>
      <c r="D6954" t="s">
        <v>10567</v>
      </c>
      <c r="E6954" t="s">
        <v>10566</v>
      </c>
    </row>
    <row r="6955" spans="1:5" x14ac:dyDescent="0.25">
      <c r="A6955">
        <v>70000246</v>
      </c>
      <c r="B6955" t="s">
        <v>10568</v>
      </c>
      <c r="C6955" t="s">
        <v>10569</v>
      </c>
      <c r="D6955" t="s">
        <v>10569</v>
      </c>
      <c r="E6955" t="s">
        <v>10568</v>
      </c>
    </row>
    <row r="6956" spans="1:5" x14ac:dyDescent="0.25">
      <c r="A6956">
        <v>70000247</v>
      </c>
      <c r="B6956" t="s">
        <v>10570</v>
      </c>
      <c r="C6956" t="s">
        <v>10571</v>
      </c>
      <c r="D6956" t="s">
        <v>10571</v>
      </c>
      <c r="E6956" t="s">
        <v>10570</v>
      </c>
    </row>
    <row r="6957" spans="1:5" x14ac:dyDescent="0.25">
      <c r="A6957">
        <v>70000248</v>
      </c>
      <c r="B6957" t="s">
        <v>10572</v>
      </c>
      <c r="C6957" t="s">
        <v>10573</v>
      </c>
      <c r="D6957" t="s">
        <v>10573</v>
      </c>
      <c r="E6957" t="s">
        <v>10572</v>
      </c>
    </row>
    <row r="6958" spans="1:5" x14ac:dyDescent="0.25">
      <c r="A6958">
        <v>70000249</v>
      </c>
      <c r="B6958" t="s">
        <v>10574</v>
      </c>
      <c r="C6958" t="s">
        <v>10575</v>
      </c>
      <c r="D6958" t="s">
        <v>10575</v>
      </c>
      <c r="E6958" t="s">
        <v>10574</v>
      </c>
    </row>
    <row r="6959" spans="1:5" x14ac:dyDescent="0.25">
      <c r="A6959">
        <v>70000250</v>
      </c>
      <c r="B6959" t="s">
        <v>10576</v>
      </c>
      <c r="C6959" t="s">
        <v>10577</v>
      </c>
      <c r="D6959" t="s">
        <v>10577</v>
      </c>
      <c r="E6959" t="s">
        <v>10576</v>
      </c>
    </row>
    <row r="6960" spans="1:5" x14ac:dyDescent="0.25">
      <c r="A6960">
        <v>70000251</v>
      </c>
      <c r="B6960" t="s">
        <v>10578</v>
      </c>
      <c r="C6960" t="s">
        <v>10579</v>
      </c>
      <c r="D6960" t="s">
        <v>10579</v>
      </c>
      <c r="E6960" t="s">
        <v>10578</v>
      </c>
    </row>
    <row r="6961" spans="1:5" x14ac:dyDescent="0.25">
      <c r="A6961">
        <v>70000252</v>
      </c>
      <c r="B6961" t="s">
        <v>10580</v>
      </c>
      <c r="C6961" t="s">
        <v>10579</v>
      </c>
      <c r="D6961" t="s">
        <v>10579</v>
      </c>
      <c r="E6961" t="s">
        <v>10580</v>
      </c>
    </row>
    <row r="6962" spans="1:5" x14ac:dyDescent="0.25">
      <c r="A6962">
        <v>70000253</v>
      </c>
      <c r="B6962" t="s">
        <v>10581</v>
      </c>
      <c r="C6962" t="s">
        <v>10582</v>
      </c>
      <c r="D6962" t="s">
        <v>10582</v>
      </c>
      <c r="E6962" t="s">
        <v>10581</v>
      </c>
    </row>
    <row r="6963" spans="1:5" x14ac:dyDescent="0.25">
      <c r="A6963">
        <v>70000254</v>
      </c>
      <c r="B6963" t="s">
        <v>10583</v>
      </c>
      <c r="C6963" t="s">
        <v>10584</v>
      </c>
      <c r="D6963" t="s">
        <v>10584</v>
      </c>
      <c r="E6963" t="s">
        <v>10583</v>
      </c>
    </row>
    <row r="6964" spans="1:5" x14ac:dyDescent="0.25">
      <c r="A6964">
        <v>70000255</v>
      </c>
      <c r="B6964" t="s">
        <v>10585</v>
      </c>
      <c r="C6964" t="s">
        <v>10586</v>
      </c>
      <c r="D6964" t="s">
        <v>10586</v>
      </c>
      <c r="E6964" t="s">
        <v>10585</v>
      </c>
    </row>
    <row r="6965" spans="1:5" x14ac:dyDescent="0.25">
      <c r="A6965">
        <v>70000270</v>
      </c>
      <c r="B6965" t="s">
        <v>10587</v>
      </c>
      <c r="C6965" t="s">
        <v>10588</v>
      </c>
      <c r="D6965" t="s">
        <v>10588</v>
      </c>
      <c r="E6965" t="s">
        <v>10587</v>
      </c>
    </row>
    <row r="6966" spans="1:5" x14ac:dyDescent="0.25">
      <c r="A6966">
        <v>70000271</v>
      </c>
      <c r="B6966" t="s">
        <v>10589</v>
      </c>
      <c r="C6966" t="s">
        <v>10588</v>
      </c>
      <c r="D6966" t="s">
        <v>10588</v>
      </c>
      <c r="E6966" t="s">
        <v>10589</v>
      </c>
    </row>
    <row r="6967" spans="1:5" x14ac:dyDescent="0.25">
      <c r="A6967">
        <v>70000272</v>
      </c>
      <c r="B6967" t="s">
        <v>10590</v>
      </c>
      <c r="C6967" t="s">
        <v>10591</v>
      </c>
      <c r="D6967" t="s">
        <v>10591</v>
      </c>
      <c r="E6967" t="s">
        <v>10590</v>
      </c>
    </row>
    <row r="6968" spans="1:5" x14ac:dyDescent="0.25">
      <c r="A6968">
        <v>70000273</v>
      </c>
      <c r="B6968" t="s">
        <v>10592</v>
      </c>
      <c r="C6968" t="s">
        <v>10593</v>
      </c>
      <c r="D6968" t="s">
        <v>10593</v>
      </c>
      <c r="E6968" t="s">
        <v>10592</v>
      </c>
    </row>
    <row r="6969" spans="1:5" x14ac:dyDescent="0.25">
      <c r="A6969">
        <v>70000274</v>
      </c>
      <c r="B6969" t="s">
        <v>10594</v>
      </c>
      <c r="C6969" t="s">
        <v>10593</v>
      </c>
      <c r="D6969" t="s">
        <v>10593</v>
      </c>
      <c r="E6969" t="s">
        <v>10594</v>
      </c>
    </row>
    <row r="6970" spans="1:5" x14ac:dyDescent="0.25">
      <c r="A6970">
        <v>70000275</v>
      </c>
      <c r="B6970" t="s">
        <v>10595</v>
      </c>
      <c r="C6970" t="s">
        <v>10596</v>
      </c>
      <c r="D6970" t="s">
        <v>10596</v>
      </c>
      <c r="E6970" t="s">
        <v>10595</v>
      </c>
    </row>
    <row r="6971" spans="1:5" x14ac:dyDescent="0.25">
      <c r="A6971">
        <v>70000276</v>
      </c>
      <c r="B6971" t="s">
        <v>10597</v>
      </c>
      <c r="C6971" t="s">
        <v>10598</v>
      </c>
      <c r="D6971" t="s">
        <v>10598</v>
      </c>
      <c r="E6971" t="s">
        <v>10597</v>
      </c>
    </row>
    <row r="6972" spans="1:5" x14ac:dyDescent="0.25">
      <c r="A6972">
        <v>70000277</v>
      </c>
      <c r="B6972" t="s">
        <v>10599</v>
      </c>
      <c r="C6972" t="s">
        <v>10598</v>
      </c>
      <c r="D6972" t="s">
        <v>10598</v>
      </c>
      <c r="E6972" t="s">
        <v>10599</v>
      </c>
    </row>
    <row r="6973" spans="1:5" x14ac:dyDescent="0.25">
      <c r="A6973">
        <v>70000278</v>
      </c>
      <c r="B6973" t="s">
        <v>10600</v>
      </c>
      <c r="C6973" t="s">
        <v>10598</v>
      </c>
      <c r="D6973" t="s">
        <v>10598</v>
      </c>
      <c r="E6973" t="s">
        <v>10600</v>
      </c>
    </row>
    <row r="6974" spans="1:5" x14ac:dyDescent="0.25">
      <c r="A6974">
        <v>70000279</v>
      </c>
      <c r="B6974" t="s">
        <v>10601</v>
      </c>
      <c r="C6974" t="s">
        <v>10371</v>
      </c>
      <c r="D6974" t="s">
        <v>10371</v>
      </c>
      <c r="E6974" t="s">
        <v>10601</v>
      </c>
    </row>
    <row r="6975" spans="1:5" x14ac:dyDescent="0.25">
      <c r="A6975">
        <v>70000280</v>
      </c>
      <c r="B6975" t="s">
        <v>10602</v>
      </c>
      <c r="C6975" t="s">
        <v>10603</v>
      </c>
      <c r="D6975" t="s">
        <v>10603</v>
      </c>
      <c r="E6975" t="s">
        <v>10602</v>
      </c>
    </row>
    <row r="6976" spans="1:5" x14ac:dyDescent="0.25">
      <c r="A6976">
        <v>70000281</v>
      </c>
      <c r="B6976" t="s">
        <v>10604</v>
      </c>
      <c r="C6976" t="s">
        <v>10371</v>
      </c>
      <c r="D6976" t="s">
        <v>10371</v>
      </c>
      <c r="E6976" t="s">
        <v>10604</v>
      </c>
    </row>
    <row r="6977" spans="1:5" x14ac:dyDescent="0.25">
      <c r="A6977">
        <v>70000282</v>
      </c>
      <c r="B6977" t="s">
        <v>10605</v>
      </c>
      <c r="C6977" t="s">
        <v>10371</v>
      </c>
      <c r="D6977" t="s">
        <v>10371</v>
      </c>
      <c r="E6977" t="s">
        <v>10605</v>
      </c>
    </row>
    <row r="6978" spans="1:5" x14ac:dyDescent="0.25">
      <c r="A6978">
        <v>70000283</v>
      </c>
      <c r="B6978" t="s">
        <v>10606</v>
      </c>
      <c r="C6978" t="s">
        <v>10371</v>
      </c>
      <c r="D6978" t="s">
        <v>10371</v>
      </c>
      <c r="E6978" t="s">
        <v>10606</v>
      </c>
    </row>
    <row r="6979" spans="1:5" x14ac:dyDescent="0.25">
      <c r="A6979">
        <v>70000285</v>
      </c>
      <c r="B6979" t="s">
        <v>10607</v>
      </c>
      <c r="C6979" t="s">
        <v>10608</v>
      </c>
      <c r="D6979" t="s">
        <v>10608</v>
      </c>
      <c r="E6979" t="s">
        <v>10607</v>
      </c>
    </row>
    <row r="6980" spans="1:5" x14ac:dyDescent="0.25">
      <c r="A6980">
        <v>70000286</v>
      </c>
      <c r="B6980" t="s">
        <v>10609</v>
      </c>
      <c r="C6980" t="s">
        <v>10610</v>
      </c>
      <c r="D6980" t="s">
        <v>10610</v>
      </c>
      <c r="E6980" t="s">
        <v>10609</v>
      </c>
    </row>
    <row r="6981" spans="1:5" x14ac:dyDescent="0.25">
      <c r="A6981">
        <v>70000288</v>
      </c>
      <c r="B6981" t="s">
        <v>10611</v>
      </c>
      <c r="C6981" t="s">
        <v>10610</v>
      </c>
      <c r="D6981" t="s">
        <v>10610</v>
      </c>
      <c r="E6981" t="s">
        <v>10611</v>
      </c>
    </row>
    <row r="6982" spans="1:5" x14ac:dyDescent="0.25">
      <c r="A6982">
        <v>70000289</v>
      </c>
      <c r="B6982" t="s">
        <v>10612</v>
      </c>
      <c r="C6982" t="s">
        <v>10613</v>
      </c>
      <c r="D6982" t="s">
        <v>10613</v>
      </c>
      <c r="E6982" t="s">
        <v>10612</v>
      </c>
    </row>
    <row r="6983" spans="1:5" x14ac:dyDescent="0.25">
      <c r="A6983">
        <v>70000290</v>
      </c>
      <c r="B6983" t="s">
        <v>10614</v>
      </c>
      <c r="C6983" t="s">
        <v>10613</v>
      </c>
      <c r="D6983" t="s">
        <v>10613</v>
      </c>
      <c r="E6983" t="s">
        <v>10614</v>
      </c>
    </row>
    <row r="6984" spans="1:5" x14ac:dyDescent="0.25">
      <c r="A6984">
        <v>70000291</v>
      </c>
      <c r="B6984" t="s">
        <v>10615</v>
      </c>
      <c r="C6984" t="s">
        <v>10613</v>
      </c>
      <c r="D6984" t="s">
        <v>10613</v>
      </c>
      <c r="E6984" t="s">
        <v>10615</v>
      </c>
    </row>
    <row r="6985" spans="1:5" x14ac:dyDescent="0.25">
      <c r="A6985">
        <v>70000292</v>
      </c>
      <c r="B6985" t="s">
        <v>10616</v>
      </c>
      <c r="C6985" t="s">
        <v>10617</v>
      </c>
      <c r="D6985" t="s">
        <v>10617</v>
      </c>
      <c r="E6985" t="s">
        <v>10616</v>
      </c>
    </row>
    <row r="6986" spans="1:5" x14ac:dyDescent="0.25">
      <c r="A6986">
        <v>70000293</v>
      </c>
      <c r="B6986" t="s">
        <v>10618</v>
      </c>
      <c r="C6986" t="s">
        <v>10617</v>
      </c>
      <c r="D6986" t="s">
        <v>10617</v>
      </c>
      <c r="E6986" t="s">
        <v>10618</v>
      </c>
    </row>
    <row r="6987" spans="1:5" x14ac:dyDescent="0.25">
      <c r="A6987">
        <v>70000294</v>
      </c>
      <c r="B6987" t="s">
        <v>10619</v>
      </c>
      <c r="C6987" t="s">
        <v>10617</v>
      </c>
      <c r="D6987" t="s">
        <v>10617</v>
      </c>
      <c r="E6987" t="s">
        <v>10619</v>
      </c>
    </row>
    <row r="6988" spans="1:5" x14ac:dyDescent="0.25">
      <c r="A6988">
        <v>70000295</v>
      </c>
      <c r="B6988" t="s">
        <v>10620</v>
      </c>
      <c r="C6988" t="s">
        <v>10621</v>
      </c>
      <c r="D6988" t="s">
        <v>10621</v>
      </c>
      <c r="E6988" t="s">
        <v>10620</v>
      </c>
    </row>
    <row r="6989" spans="1:5" x14ac:dyDescent="0.25">
      <c r="A6989">
        <v>70000296</v>
      </c>
      <c r="B6989" t="s">
        <v>10622</v>
      </c>
      <c r="C6989" t="s">
        <v>10621</v>
      </c>
      <c r="D6989" t="s">
        <v>10621</v>
      </c>
      <c r="E6989" t="s">
        <v>10622</v>
      </c>
    </row>
    <row r="6990" spans="1:5" x14ac:dyDescent="0.25">
      <c r="A6990">
        <v>70000297</v>
      </c>
      <c r="B6990" t="s">
        <v>10623</v>
      </c>
      <c r="C6990" t="s">
        <v>10621</v>
      </c>
      <c r="D6990" t="s">
        <v>10621</v>
      </c>
      <c r="E6990" t="s">
        <v>10623</v>
      </c>
    </row>
    <row r="6991" spans="1:5" x14ac:dyDescent="0.25">
      <c r="A6991">
        <v>70000298</v>
      </c>
      <c r="B6991" t="s">
        <v>10624</v>
      </c>
      <c r="C6991" t="s">
        <v>10621</v>
      </c>
      <c r="D6991" t="s">
        <v>10621</v>
      </c>
      <c r="E6991" t="s">
        <v>10624</v>
      </c>
    </row>
    <row r="6992" spans="1:5" x14ac:dyDescent="0.25">
      <c r="A6992">
        <v>70000299</v>
      </c>
      <c r="B6992" t="s">
        <v>10625</v>
      </c>
      <c r="C6992" t="s">
        <v>10621</v>
      </c>
      <c r="D6992" t="s">
        <v>10621</v>
      </c>
      <c r="E6992" t="s">
        <v>10625</v>
      </c>
    </row>
    <row r="6993" spans="1:5" x14ac:dyDescent="0.25">
      <c r="A6993">
        <v>70000300</v>
      </c>
      <c r="B6993" t="s">
        <v>10626</v>
      </c>
      <c r="C6993" t="s">
        <v>10627</v>
      </c>
      <c r="D6993" t="s">
        <v>10627</v>
      </c>
      <c r="E6993" t="s">
        <v>10626</v>
      </c>
    </row>
    <row r="6994" spans="1:5" x14ac:dyDescent="0.25">
      <c r="A6994">
        <v>70000301</v>
      </c>
      <c r="B6994" t="s">
        <v>10628</v>
      </c>
      <c r="C6994" t="s">
        <v>10627</v>
      </c>
      <c r="D6994" t="s">
        <v>10627</v>
      </c>
      <c r="E6994" t="s">
        <v>10628</v>
      </c>
    </row>
    <row r="6995" spans="1:5" x14ac:dyDescent="0.25">
      <c r="A6995">
        <v>70000302</v>
      </c>
      <c r="B6995" t="s">
        <v>10629</v>
      </c>
      <c r="C6995" t="s">
        <v>10627</v>
      </c>
      <c r="D6995" t="s">
        <v>10627</v>
      </c>
      <c r="E6995" t="s">
        <v>10629</v>
      </c>
    </row>
    <row r="6996" spans="1:5" x14ac:dyDescent="0.25">
      <c r="A6996">
        <v>70000303</v>
      </c>
      <c r="B6996" t="s">
        <v>10630</v>
      </c>
      <c r="C6996" t="s">
        <v>10631</v>
      </c>
      <c r="D6996" t="s">
        <v>10631</v>
      </c>
      <c r="E6996" t="s">
        <v>10630</v>
      </c>
    </row>
    <row r="6997" spans="1:5" x14ac:dyDescent="0.25">
      <c r="A6997">
        <v>70000304</v>
      </c>
      <c r="B6997" t="s">
        <v>10467</v>
      </c>
      <c r="C6997" t="s">
        <v>10632</v>
      </c>
      <c r="D6997" t="s">
        <v>10632</v>
      </c>
      <c r="E6997" t="s">
        <v>10467</v>
      </c>
    </row>
    <row r="6998" spans="1:5" x14ac:dyDescent="0.25">
      <c r="A6998">
        <v>70000305</v>
      </c>
      <c r="B6998" t="s">
        <v>10469</v>
      </c>
      <c r="C6998" t="s">
        <v>10633</v>
      </c>
      <c r="D6998" t="s">
        <v>10633</v>
      </c>
      <c r="E6998" t="s">
        <v>10469</v>
      </c>
    </row>
    <row r="6999" spans="1:5" x14ac:dyDescent="0.25">
      <c r="A6999">
        <v>70000306</v>
      </c>
      <c r="B6999" t="s">
        <v>10473</v>
      </c>
      <c r="C6999" t="s">
        <v>10634</v>
      </c>
      <c r="D6999" t="s">
        <v>10634</v>
      </c>
      <c r="E6999" t="s">
        <v>10473</v>
      </c>
    </row>
    <row r="7000" spans="1:5" x14ac:dyDescent="0.25">
      <c r="A7000">
        <v>70000307</v>
      </c>
      <c r="B7000" t="s">
        <v>10635</v>
      </c>
      <c r="C7000" t="s">
        <v>10636</v>
      </c>
      <c r="D7000" t="s">
        <v>10636</v>
      </c>
      <c r="E7000" t="s">
        <v>10635</v>
      </c>
    </row>
    <row r="7001" spans="1:5" x14ac:dyDescent="0.25">
      <c r="A7001">
        <v>70000308</v>
      </c>
      <c r="B7001" t="s">
        <v>10477</v>
      </c>
      <c r="C7001" t="s">
        <v>10637</v>
      </c>
      <c r="D7001" t="s">
        <v>10637</v>
      </c>
      <c r="E7001" t="s">
        <v>10477</v>
      </c>
    </row>
    <row r="7002" spans="1:5" x14ac:dyDescent="0.25">
      <c r="A7002">
        <v>70000309</v>
      </c>
      <c r="B7002" t="s">
        <v>10638</v>
      </c>
      <c r="C7002" t="s">
        <v>10639</v>
      </c>
      <c r="D7002" t="s">
        <v>10639</v>
      </c>
      <c r="E7002" t="s">
        <v>10638</v>
      </c>
    </row>
    <row r="7003" spans="1:5" x14ac:dyDescent="0.25">
      <c r="A7003">
        <v>70000310</v>
      </c>
      <c r="B7003" t="s">
        <v>10640</v>
      </c>
      <c r="C7003" t="s">
        <v>10641</v>
      </c>
      <c r="D7003" t="s">
        <v>10641</v>
      </c>
      <c r="E7003" t="s">
        <v>10640</v>
      </c>
    </row>
    <row r="7004" spans="1:5" x14ac:dyDescent="0.25">
      <c r="A7004">
        <v>70000311</v>
      </c>
      <c r="B7004" t="s">
        <v>10642</v>
      </c>
      <c r="C7004" t="s">
        <v>10643</v>
      </c>
      <c r="D7004" t="s">
        <v>10643</v>
      </c>
      <c r="E7004" t="s">
        <v>10642</v>
      </c>
    </row>
    <row r="7005" spans="1:5" x14ac:dyDescent="0.25">
      <c r="A7005">
        <v>70000312</v>
      </c>
      <c r="B7005" t="s">
        <v>10644</v>
      </c>
      <c r="C7005" t="s">
        <v>10645</v>
      </c>
      <c r="D7005" t="s">
        <v>10645</v>
      </c>
      <c r="E7005" t="s">
        <v>10644</v>
      </c>
    </row>
    <row r="7006" spans="1:5" x14ac:dyDescent="0.25">
      <c r="A7006">
        <v>70000313</v>
      </c>
      <c r="B7006" t="s">
        <v>10646</v>
      </c>
      <c r="C7006" t="s">
        <v>10643</v>
      </c>
      <c r="D7006" t="s">
        <v>10643</v>
      </c>
      <c r="E7006" t="s">
        <v>10646</v>
      </c>
    </row>
    <row r="7007" spans="1:5" x14ac:dyDescent="0.25">
      <c r="A7007">
        <v>70000314</v>
      </c>
      <c r="B7007" t="s">
        <v>10647</v>
      </c>
      <c r="C7007" t="s">
        <v>10648</v>
      </c>
      <c r="D7007" t="s">
        <v>10648</v>
      </c>
      <c r="E7007" t="s">
        <v>10647</v>
      </c>
    </row>
    <row r="7008" spans="1:5" x14ac:dyDescent="0.25">
      <c r="A7008">
        <v>70000315</v>
      </c>
      <c r="B7008" t="s">
        <v>10649</v>
      </c>
      <c r="C7008" t="s">
        <v>10643</v>
      </c>
      <c r="D7008" t="s">
        <v>10643</v>
      </c>
      <c r="E7008" t="s">
        <v>10649</v>
      </c>
    </row>
    <row r="7009" spans="1:5" x14ac:dyDescent="0.25">
      <c r="A7009">
        <v>70000316</v>
      </c>
      <c r="B7009" t="s">
        <v>10650</v>
      </c>
      <c r="C7009" t="s">
        <v>10645</v>
      </c>
      <c r="D7009" t="s">
        <v>10645</v>
      </c>
      <c r="E7009" t="s">
        <v>10650</v>
      </c>
    </row>
    <row r="7010" spans="1:5" x14ac:dyDescent="0.25">
      <c r="A7010">
        <v>70000317</v>
      </c>
      <c r="B7010" t="s">
        <v>10651</v>
      </c>
      <c r="C7010" t="s">
        <v>10652</v>
      </c>
      <c r="D7010" t="s">
        <v>10652</v>
      </c>
      <c r="E7010" t="s">
        <v>10651</v>
      </c>
    </row>
    <row r="7011" spans="1:5" x14ac:dyDescent="0.25">
      <c r="A7011">
        <v>70000318</v>
      </c>
      <c r="B7011" t="s">
        <v>10653</v>
      </c>
      <c r="C7011" t="s">
        <v>10654</v>
      </c>
      <c r="D7011" t="s">
        <v>10654</v>
      </c>
      <c r="E7011" t="s">
        <v>10653</v>
      </c>
    </row>
    <row r="7012" spans="1:5" x14ac:dyDescent="0.25">
      <c r="A7012">
        <v>70000319</v>
      </c>
      <c r="B7012" t="s">
        <v>10655</v>
      </c>
      <c r="C7012" t="s">
        <v>10656</v>
      </c>
      <c r="D7012" t="s">
        <v>10656</v>
      </c>
      <c r="E7012" t="s">
        <v>10655</v>
      </c>
    </row>
    <row r="7013" spans="1:5" x14ac:dyDescent="0.25">
      <c r="A7013">
        <v>70000320</v>
      </c>
      <c r="B7013" t="s">
        <v>10374</v>
      </c>
      <c r="C7013" t="s">
        <v>10657</v>
      </c>
      <c r="D7013" t="s">
        <v>10657</v>
      </c>
      <c r="E7013" t="s">
        <v>10374</v>
      </c>
    </row>
    <row r="7014" spans="1:5" x14ac:dyDescent="0.25">
      <c r="A7014">
        <v>70000321</v>
      </c>
      <c r="B7014" t="s">
        <v>10372</v>
      </c>
      <c r="C7014" t="s">
        <v>10657</v>
      </c>
      <c r="D7014" t="s">
        <v>10657</v>
      </c>
      <c r="E7014" t="s">
        <v>10372</v>
      </c>
    </row>
    <row r="7015" spans="1:5" x14ac:dyDescent="0.25">
      <c r="A7015">
        <v>70000322</v>
      </c>
      <c r="B7015" t="s">
        <v>10619</v>
      </c>
      <c r="C7015" t="s">
        <v>10617</v>
      </c>
      <c r="D7015" t="s">
        <v>10617</v>
      </c>
      <c r="E7015" t="s">
        <v>10619</v>
      </c>
    </row>
    <row r="7016" spans="1:5" x14ac:dyDescent="0.25">
      <c r="A7016">
        <v>70000323</v>
      </c>
      <c r="B7016" t="s">
        <v>10618</v>
      </c>
      <c r="C7016" t="s">
        <v>10617</v>
      </c>
      <c r="D7016" t="s">
        <v>10617</v>
      </c>
      <c r="E7016" t="s">
        <v>10618</v>
      </c>
    </row>
    <row r="7017" spans="1:5" x14ac:dyDescent="0.25">
      <c r="A7017">
        <v>70000324</v>
      </c>
      <c r="B7017" t="s">
        <v>10658</v>
      </c>
      <c r="C7017" t="s">
        <v>10617</v>
      </c>
      <c r="D7017" t="s">
        <v>10617</v>
      </c>
      <c r="E7017" t="s">
        <v>10658</v>
      </c>
    </row>
    <row r="7018" spans="1:5" x14ac:dyDescent="0.25">
      <c r="A7018">
        <v>70000325</v>
      </c>
      <c r="B7018" t="s">
        <v>10659</v>
      </c>
      <c r="C7018" t="s">
        <v>10537</v>
      </c>
      <c r="D7018" t="s">
        <v>10537</v>
      </c>
      <c r="E7018" t="s">
        <v>10659</v>
      </c>
    </row>
    <row r="7019" spans="1:5" x14ac:dyDescent="0.25">
      <c r="A7019">
        <v>70000326</v>
      </c>
      <c r="B7019" t="s">
        <v>10660</v>
      </c>
      <c r="C7019" t="s">
        <v>10537</v>
      </c>
      <c r="D7019" t="s">
        <v>10537</v>
      </c>
      <c r="E7019" t="s">
        <v>10660</v>
      </c>
    </row>
    <row r="7020" spans="1:5" x14ac:dyDescent="0.25">
      <c r="A7020">
        <v>70000327</v>
      </c>
      <c r="B7020" t="s">
        <v>10661</v>
      </c>
      <c r="C7020" t="s">
        <v>10537</v>
      </c>
      <c r="D7020" t="s">
        <v>10537</v>
      </c>
      <c r="E7020" t="s">
        <v>10661</v>
      </c>
    </row>
    <row r="7021" spans="1:5" x14ac:dyDescent="0.25">
      <c r="A7021">
        <v>70000328</v>
      </c>
      <c r="B7021" t="s">
        <v>10576</v>
      </c>
      <c r="C7021" t="s">
        <v>10577</v>
      </c>
      <c r="D7021" t="s">
        <v>10577</v>
      </c>
      <c r="E7021" t="s">
        <v>10576</v>
      </c>
    </row>
    <row r="7022" spans="1:5" x14ac:dyDescent="0.25">
      <c r="A7022">
        <v>70000329</v>
      </c>
      <c r="B7022" t="s">
        <v>10572</v>
      </c>
      <c r="C7022" t="s">
        <v>10573</v>
      </c>
      <c r="D7022" t="s">
        <v>10573</v>
      </c>
      <c r="E7022" t="s">
        <v>10572</v>
      </c>
    </row>
    <row r="7023" spans="1:5" x14ac:dyDescent="0.25">
      <c r="A7023">
        <v>70000330</v>
      </c>
      <c r="B7023" t="s">
        <v>10574</v>
      </c>
      <c r="C7023" t="s">
        <v>10575</v>
      </c>
      <c r="D7023" t="s">
        <v>10575</v>
      </c>
      <c r="E7023" t="s">
        <v>10574</v>
      </c>
    </row>
    <row r="7024" spans="1:5" x14ac:dyDescent="0.25">
      <c r="A7024">
        <v>70000331</v>
      </c>
      <c r="B7024" t="s">
        <v>10662</v>
      </c>
      <c r="C7024" t="s">
        <v>10663</v>
      </c>
      <c r="D7024" t="s">
        <v>10663</v>
      </c>
      <c r="E7024" t="s">
        <v>10662</v>
      </c>
    </row>
    <row r="7025" spans="1:5" x14ac:dyDescent="0.25">
      <c r="A7025">
        <v>70000332</v>
      </c>
      <c r="B7025" t="s">
        <v>10664</v>
      </c>
      <c r="C7025" t="s">
        <v>10665</v>
      </c>
      <c r="D7025" t="s">
        <v>10665</v>
      </c>
      <c r="E7025" t="s">
        <v>10664</v>
      </c>
    </row>
    <row r="7026" spans="1:5" x14ac:dyDescent="0.25">
      <c r="A7026">
        <v>70000333</v>
      </c>
      <c r="B7026" t="s">
        <v>10666</v>
      </c>
      <c r="C7026" t="s">
        <v>10667</v>
      </c>
      <c r="D7026" t="s">
        <v>10667</v>
      </c>
      <c r="E7026" t="s">
        <v>10666</v>
      </c>
    </row>
    <row r="7027" spans="1:5" x14ac:dyDescent="0.25">
      <c r="A7027">
        <v>70000334</v>
      </c>
      <c r="B7027" t="s">
        <v>10668</v>
      </c>
      <c r="C7027" t="s">
        <v>10457</v>
      </c>
      <c r="D7027" t="s">
        <v>10457</v>
      </c>
      <c r="E7027" t="s">
        <v>10668</v>
      </c>
    </row>
    <row r="7028" spans="1:5" x14ac:dyDescent="0.25">
      <c r="A7028">
        <v>70000335</v>
      </c>
      <c r="B7028" t="s">
        <v>10669</v>
      </c>
      <c r="C7028" t="s">
        <v>10670</v>
      </c>
      <c r="D7028" t="s">
        <v>10670</v>
      </c>
      <c r="E7028" t="s">
        <v>10669</v>
      </c>
    </row>
    <row r="7029" spans="1:5" x14ac:dyDescent="0.25">
      <c r="A7029">
        <v>70000336</v>
      </c>
      <c r="B7029" t="s">
        <v>10671</v>
      </c>
      <c r="C7029" t="s">
        <v>10672</v>
      </c>
      <c r="D7029" t="s">
        <v>10672</v>
      </c>
      <c r="E7029" t="s">
        <v>10671</v>
      </c>
    </row>
    <row r="7030" spans="1:5" x14ac:dyDescent="0.25">
      <c r="A7030">
        <v>70000337</v>
      </c>
      <c r="B7030" t="s">
        <v>10673</v>
      </c>
      <c r="C7030" t="s">
        <v>10674</v>
      </c>
      <c r="D7030" t="s">
        <v>10674</v>
      </c>
      <c r="E7030" t="s">
        <v>10673</v>
      </c>
    </row>
    <row r="7031" spans="1:5" x14ac:dyDescent="0.25">
      <c r="A7031">
        <v>70000338</v>
      </c>
      <c r="B7031" t="s">
        <v>10675</v>
      </c>
      <c r="C7031" t="s">
        <v>10676</v>
      </c>
      <c r="D7031" t="s">
        <v>10676</v>
      </c>
      <c r="E7031" t="s">
        <v>10675</v>
      </c>
    </row>
    <row r="7032" spans="1:5" x14ac:dyDescent="0.25">
      <c r="A7032">
        <v>70000339</v>
      </c>
      <c r="B7032" t="s">
        <v>10677</v>
      </c>
      <c r="C7032" t="s">
        <v>10678</v>
      </c>
      <c r="D7032" t="s">
        <v>10678</v>
      </c>
      <c r="E7032" t="s">
        <v>10677</v>
      </c>
    </row>
    <row r="7033" spans="1:5" x14ac:dyDescent="0.25">
      <c r="A7033">
        <v>70000343</v>
      </c>
      <c r="B7033" t="s">
        <v>10473</v>
      </c>
      <c r="C7033" t="s">
        <v>10474</v>
      </c>
      <c r="D7033" t="s">
        <v>10474</v>
      </c>
      <c r="E7033" t="s">
        <v>10473</v>
      </c>
    </row>
    <row r="7034" spans="1:5" x14ac:dyDescent="0.25">
      <c r="A7034">
        <v>70000344</v>
      </c>
      <c r="B7034" t="s">
        <v>10679</v>
      </c>
      <c r="C7034" t="s">
        <v>10680</v>
      </c>
      <c r="D7034" t="s">
        <v>10680</v>
      </c>
      <c r="E7034" t="s">
        <v>10679</v>
      </c>
    </row>
    <row r="7035" spans="1:5" x14ac:dyDescent="0.25">
      <c r="A7035">
        <v>70000345</v>
      </c>
      <c r="B7035" t="s">
        <v>10681</v>
      </c>
      <c r="C7035" t="s">
        <v>10682</v>
      </c>
      <c r="D7035" t="s">
        <v>10682</v>
      </c>
      <c r="E7035" t="s">
        <v>10681</v>
      </c>
    </row>
    <row r="7036" spans="1:5" x14ac:dyDescent="0.25">
      <c r="A7036">
        <v>70000346</v>
      </c>
      <c r="B7036" t="s">
        <v>10449</v>
      </c>
      <c r="C7036" t="s">
        <v>10450</v>
      </c>
      <c r="D7036" t="s">
        <v>10450</v>
      </c>
      <c r="E7036" t="s">
        <v>10449</v>
      </c>
    </row>
    <row r="7037" spans="1:5" x14ac:dyDescent="0.25">
      <c r="A7037">
        <v>70000347</v>
      </c>
      <c r="B7037" t="s">
        <v>10683</v>
      </c>
      <c r="C7037" t="s">
        <v>10621</v>
      </c>
      <c r="D7037" t="s">
        <v>10621</v>
      </c>
      <c r="E7037" t="s">
        <v>10683</v>
      </c>
    </row>
    <row r="7038" spans="1:5" x14ac:dyDescent="0.25">
      <c r="A7038">
        <v>70000348</v>
      </c>
      <c r="B7038" t="s">
        <v>10684</v>
      </c>
      <c r="C7038" t="s">
        <v>10685</v>
      </c>
      <c r="D7038" t="s">
        <v>10685</v>
      </c>
      <c r="E7038" t="s">
        <v>10684</v>
      </c>
    </row>
    <row r="7039" spans="1:5" x14ac:dyDescent="0.25">
      <c r="A7039">
        <v>70000349</v>
      </c>
      <c r="B7039" t="s">
        <v>10686</v>
      </c>
      <c r="C7039" t="s">
        <v>10685</v>
      </c>
      <c r="D7039" t="s">
        <v>10685</v>
      </c>
      <c r="E7039" t="s">
        <v>10686</v>
      </c>
    </row>
    <row r="7040" spans="1:5" x14ac:dyDescent="0.25">
      <c r="A7040">
        <v>70000350</v>
      </c>
      <c r="B7040" t="s">
        <v>10687</v>
      </c>
      <c r="C7040" t="s">
        <v>10685</v>
      </c>
      <c r="D7040" t="s">
        <v>10685</v>
      </c>
      <c r="E7040" t="s">
        <v>10687</v>
      </c>
    </row>
    <row r="7041" spans="1:5" x14ac:dyDescent="0.25">
      <c r="A7041">
        <v>70000351</v>
      </c>
      <c r="B7041" t="s">
        <v>10688</v>
      </c>
      <c r="C7041" t="s">
        <v>10685</v>
      </c>
      <c r="D7041" t="s">
        <v>10685</v>
      </c>
      <c r="E7041" t="s">
        <v>10688</v>
      </c>
    </row>
    <row r="7042" spans="1:5" x14ac:dyDescent="0.25">
      <c r="A7042">
        <v>70000352</v>
      </c>
      <c r="B7042" t="s">
        <v>10689</v>
      </c>
      <c r="C7042" t="s">
        <v>10690</v>
      </c>
      <c r="D7042" t="s">
        <v>10690</v>
      </c>
      <c r="E7042" t="s">
        <v>10689</v>
      </c>
    </row>
    <row r="7043" spans="1:5" x14ac:dyDescent="0.25">
      <c r="A7043">
        <v>70000353</v>
      </c>
      <c r="B7043" t="s">
        <v>10691</v>
      </c>
      <c r="C7043" t="s">
        <v>10690</v>
      </c>
      <c r="D7043" t="s">
        <v>10690</v>
      </c>
      <c r="E7043" t="s">
        <v>10691</v>
      </c>
    </row>
    <row r="7044" spans="1:5" x14ac:dyDescent="0.25">
      <c r="A7044">
        <v>70000354</v>
      </c>
      <c r="B7044" t="s">
        <v>10692</v>
      </c>
      <c r="C7044" t="s">
        <v>10690</v>
      </c>
      <c r="D7044" t="s">
        <v>10690</v>
      </c>
      <c r="E7044" t="s">
        <v>10692</v>
      </c>
    </row>
    <row r="7045" spans="1:5" x14ac:dyDescent="0.25">
      <c r="A7045">
        <v>70000355</v>
      </c>
      <c r="B7045" t="s">
        <v>10693</v>
      </c>
      <c r="C7045" t="s">
        <v>10690</v>
      </c>
      <c r="D7045" t="s">
        <v>10690</v>
      </c>
      <c r="E7045" t="s">
        <v>10693</v>
      </c>
    </row>
    <row r="7046" spans="1:5" x14ac:dyDescent="0.25">
      <c r="A7046">
        <v>70000356</v>
      </c>
      <c r="B7046" t="s">
        <v>10694</v>
      </c>
      <c r="C7046" t="s">
        <v>10695</v>
      </c>
      <c r="D7046" t="s">
        <v>10695</v>
      </c>
      <c r="E7046" t="s">
        <v>10694</v>
      </c>
    </row>
    <row r="7047" spans="1:5" x14ac:dyDescent="0.25">
      <c r="A7047">
        <v>70000357</v>
      </c>
      <c r="B7047" t="s">
        <v>10696</v>
      </c>
      <c r="C7047" t="s">
        <v>10697</v>
      </c>
      <c r="D7047" t="s">
        <v>10697</v>
      </c>
      <c r="E7047" t="s">
        <v>10696</v>
      </c>
    </row>
    <row r="7048" spans="1:5" x14ac:dyDescent="0.25">
      <c r="A7048">
        <v>70000358</v>
      </c>
      <c r="B7048" t="s">
        <v>10698</v>
      </c>
      <c r="C7048" t="s">
        <v>10699</v>
      </c>
      <c r="D7048" t="s">
        <v>10699</v>
      </c>
      <c r="E7048" t="s">
        <v>10698</v>
      </c>
    </row>
    <row r="7049" spans="1:5" x14ac:dyDescent="0.25">
      <c r="A7049">
        <v>70000359</v>
      </c>
      <c r="B7049" t="s">
        <v>10700</v>
      </c>
      <c r="C7049" t="s">
        <v>10701</v>
      </c>
      <c r="D7049" t="s">
        <v>10701</v>
      </c>
      <c r="E7049" t="s">
        <v>10700</v>
      </c>
    </row>
    <row r="7050" spans="1:5" x14ac:dyDescent="0.25">
      <c r="A7050">
        <v>70000360</v>
      </c>
      <c r="B7050" t="s">
        <v>10702</v>
      </c>
      <c r="C7050" t="s">
        <v>10703</v>
      </c>
      <c r="D7050" t="s">
        <v>10703</v>
      </c>
      <c r="E7050" t="s">
        <v>10702</v>
      </c>
    </row>
    <row r="7051" spans="1:5" x14ac:dyDescent="0.25">
      <c r="A7051">
        <v>70000361</v>
      </c>
      <c r="B7051" t="s">
        <v>10704</v>
      </c>
      <c r="C7051" t="s">
        <v>10705</v>
      </c>
      <c r="D7051" t="s">
        <v>10705</v>
      </c>
      <c r="E7051" t="s">
        <v>10704</v>
      </c>
    </row>
    <row r="7052" spans="1:5" x14ac:dyDescent="0.25">
      <c r="A7052">
        <v>70000362</v>
      </c>
      <c r="B7052" t="s">
        <v>10706</v>
      </c>
      <c r="C7052" t="s">
        <v>10707</v>
      </c>
      <c r="D7052" t="s">
        <v>10707</v>
      </c>
      <c r="E7052" t="s">
        <v>10706</v>
      </c>
    </row>
    <row r="7053" spans="1:5" x14ac:dyDescent="0.25">
      <c r="A7053">
        <v>70000363</v>
      </c>
      <c r="B7053" t="s">
        <v>10708</v>
      </c>
      <c r="C7053" t="s">
        <v>10667</v>
      </c>
      <c r="D7053" t="s">
        <v>10667</v>
      </c>
      <c r="E7053" t="s">
        <v>10708</v>
      </c>
    </row>
    <row r="7054" spans="1:5" x14ac:dyDescent="0.25">
      <c r="A7054">
        <v>70000365</v>
      </c>
      <c r="B7054" t="s">
        <v>10709</v>
      </c>
      <c r="C7054" t="s">
        <v>10710</v>
      </c>
      <c r="D7054" t="s">
        <v>10710</v>
      </c>
      <c r="E7054" t="s">
        <v>10709</v>
      </c>
    </row>
    <row r="7055" spans="1:5" x14ac:dyDescent="0.25">
      <c r="A7055">
        <v>70000366</v>
      </c>
      <c r="B7055" t="s">
        <v>10711</v>
      </c>
      <c r="C7055" t="s">
        <v>10712</v>
      </c>
      <c r="D7055" t="s">
        <v>10712</v>
      </c>
      <c r="E7055" t="s">
        <v>10711</v>
      </c>
    </row>
    <row r="7056" spans="1:5" x14ac:dyDescent="0.25">
      <c r="A7056">
        <v>70000367</v>
      </c>
      <c r="B7056" t="s">
        <v>10713</v>
      </c>
      <c r="C7056" t="s">
        <v>10714</v>
      </c>
      <c r="D7056" t="s">
        <v>10714</v>
      </c>
      <c r="E7056" t="s">
        <v>10713</v>
      </c>
    </row>
    <row r="7057" spans="1:5" x14ac:dyDescent="0.25">
      <c r="A7057">
        <v>70000368</v>
      </c>
      <c r="B7057" t="s">
        <v>10715</v>
      </c>
      <c r="C7057" t="s">
        <v>10716</v>
      </c>
      <c r="D7057" t="s">
        <v>10716</v>
      </c>
      <c r="E7057" t="s">
        <v>10715</v>
      </c>
    </row>
    <row r="7058" spans="1:5" x14ac:dyDescent="0.25">
      <c r="A7058">
        <v>70000369</v>
      </c>
      <c r="B7058" t="s">
        <v>10717</v>
      </c>
      <c r="C7058" t="s">
        <v>10718</v>
      </c>
      <c r="D7058" t="s">
        <v>10718</v>
      </c>
      <c r="E7058" t="s">
        <v>10717</v>
      </c>
    </row>
    <row r="7059" spans="1:5" x14ac:dyDescent="0.25">
      <c r="A7059">
        <v>70000370</v>
      </c>
      <c r="B7059" t="s">
        <v>10719</v>
      </c>
      <c r="C7059" t="s">
        <v>10720</v>
      </c>
      <c r="D7059" t="s">
        <v>10720</v>
      </c>
      <c r="E7059" t="s">
        <v>10719</v>
      </c>
    </row>
    <row r="7060" spans="1:5" x14ac:dyDescent="0.25">
      <c r="A7060">
        <v>70000371</v>
      </c>
      <c r="B7060" t="s">
        <v>10721</v>
      </c>
      <c r="C7060" t="s">
        <v>10722</v>
      </c>
      <c r="D7060" t="s">
        <v>10722</v>
      </c>
      <c r="E7060" t="s">
        <v>10721</v>
      </c>
    </row>
    <row r="7061" spans="1:5" x14ac:dyDescent="0.25">
      <c r="A7061">
        <v>70000372</v>
      </c>
      <c r="B7061" t="s">
        <v>10723</v>
      </c>
      <c r="C7061" t="s">
        <v>10724</v>
      </c>
      <c r="D7061" t="s">
        <v>10724</v>
      </c>
      <c r="E7061" t="s">
        <v>10723</v>
      </c>
    </row>
    <row r="7062" spans="1:5" x14ac:dyDescent="0.25">
      <c r="A7062">
        <v>70000373</v>
      </c>
      <c r="B7062" t="s">
        <v>10725</v>
      </c>
      <c r="C7062" t="s">
        <v>10726</v>
      </c>
      <c r="D7062" t="s">
        <v>10726</v>
      </c>
      <c r="E7062" t="s">
        <v>10725</v>
      </c>
    </row>
    <row r="7063" spans="1:5" x14ac:dyDescent="0.25">
      <c r="A7063">
        <v>70000374</v>
      </c>
      <c r="B7063" t="s">
        <v>10727</v>
      </c>
      <c r="C7063" t="s">
        <v>10728</v>
      </c>
      <c r="D7063" t="s">
        <v>10728</v>
      </c>
      <c r="E7063" t="s">
        <v>10727</v>
      </c>
    </row>
    <row r="7064" spans="1:5" x14ac:dyDescent="0.25">
      <c r="A7064">
        <v>70000375</v>
      </c>
      <c r="B7064" t="s">
        <v>10729</v>
      </c>
      <c r="C7064" t="s">
        <v>10678</v>
      </c>
      <c r="D7064" t="s">
        <v>10678</v>
      </c>
      <c r="E7064" t="s">
        <v>10729</v>
      </c>
    </row>
    <row r="7065" spans="1:5" x14ac:dyDescent="0.25">
      <c r="A7065">
        <v>70000376</v>
      </c>
      <c r="B7065" t="s">
        <v>10730</v>
      </c>
      <c r="C7065" t="s">
        <v>10678</v>
      </c>
      <c r="D7065" t="s">
        <v>10678</v>
      </c>
      <c r="E7065" t="s">
        <v>10730</v>
      </c>
    </row>
    <row r="7066" spans="1:5" x14ac:dyDescent="0.25">
      <c r="A7066">
        <v>70000377</v>
      </c>
      <c r="B7066" t="s">
        <v>10677</v>
      </c>
      <c r="C7066" t="s">
        <v>10678</v>
      </c>
      <c r="D7066" t="s">
        <v>10678</v>
      </c>
      <c r="E7066" t="s">
        <v>10677</v>
      </c>
    </row>
    <row r="7067" spans="1:5" x14ac:dyDescent="0.25">
      <c r="A7067">
        <v>70000378</v>
      </c>
      <c r="B7067" t="s">
        <v>10731</v>
      </c>
      <c r="C7067" t="s">
        <v>10732</v>
      </c>
      <c r="D7067" t="s">
        <v>10732</v>
      </c>
      <c r="E7067" t="s">
        <v>10731</v>
      </c>
    </row>
    <row r="7068" spans="1:5" x14ac:dyDescent="0.25">
      <c r="A7068">
        <v>70000379</v>
      </c>
      <c r="B7068" t="s">
        <v>10733</v>
      </c>
      <c r="C7068" t="s">
        <v>10734</v>
      </c>
      <c r="D7068" t="s">
        <v>10734</v>
      </c>
      <c r="E7068" t="s">
        <v>10733</v>
      </c>
    </row>
    <row r="7069" spans="1:5" x14ac:dyDescent="0.25">
      <c r="A7069">
        <v>70000380</v>
      </c>
      <c r="B7069" t="s">
        <v>10735</v>
      </c>
      <c r="C7069" t="s">
        <v>10736</v>
      </c>
      <c r="D7069" t="s">
        <v>10736</v>
      </c>
      <c r="E7069" t="s">
        <v>10735</v>
      </c>
    </row>
    <row r="7070" spans="1:5" x14ac:dyDescent="0.25">
      <c r="A7070">
        <v>70000381</v>
      </c>
      <c r="B7070" t="s">
        <v>10737</v>
      </c>
      <c r="C7070" t="s">
        <v>10738</v>
      </c>
      <c r="D7070" t="s">
        <v>10738</v>
      </c>
      <c r="E7070" t="s">
        <v>10737</v>
      </c>
    </row>
    <row r="7071" spans="1:5" x14ac:dyDescent="0.25">
      <c r="A7071">
        <v>70000382</v>
      </c>
      <c r="B7071" t="s">
        <v>10739</v>
      </c>
      <c r="C7071" t="s">
        <v>10740</v>
      </c>
      <c r="D7071" t="s">
        <v>10740</v>
      </c>
      <c r="E7071" t="s">
        <v>10739</v>
      </c>
    </row>
    <row r="7072" spans="1:5" x14ac:dyDescent="0.25">
      <c r="A7072">
        <v>70000383</v>
      </c>
      <c r="B7072" t="s">
        <v>10741</v>
      </c>
      <c r="C7072" t="s">
        <v>10742</v>
      </c>
      <c r="D7072" t="s">
        <v>10742</v>
      </c>
      <c r="E7072" t="s">
        <v>10741</v>
      </c>
    </row>
    <row r="7073" spans="1:5" x14ac:dyDescent="0.25">
      <c r="A7073">
        <v>70000384</v>
      </c>
      <c r="B7073" t="s">
        <v>10743</v>
      </c>
      <c r="C7073" t="s">
        <v>10732</v>
      </c>
      <c r="D7073" t="s">
        <v>10732</v>
      </c>
      <c r="E7073" t="s">
        <v>10743</v>
      </c>
    </row>
    <row r="7074" spans="1:5" x14ac:dyDescent="0.25">
      <c r="A7074">
        <v>70000385</v>
      </c>
      <c r="B7074" t="s">
        <v>10744</v>
      </c>
      <c r="C7074" t="s">
        <v>10734</v>
      </c>
      <c r="D7074" t="s">
        <v>10734</v>
      </c>
      <c r="E7074" t="s">
        <v>10744</v>
      </c>
    </row>
    <row r="7075" spans="1:5" x14ac:dyDescent="0.25">
      <c r="A7075">
        <v>70000386</v>
      </c>
      <c r="B7075" t="s">
        <v>10745</v>
      </c>
      <c r="C7075" t="s">
        <v>10736</v>
      </c>
      <c r="D7075" t="s">
        <v>10736</v>
      </c>
      <c r="E7075" t="s">
        <v>10745</v>
      </c>
    </row>
    <row r="7076" spans="1:5" x14ac:dyDescent="0.25">
      <c r="A7076">
        <v>70000387</v>
      </c>
      <c r="B7076" t="s">
        <v>10746</v>
      </c>
      <c r="C7076" t="s">
        <v>10588</v>
      </c>
      <c r="D7076" t="s">
        <v>10588</v>
      </c>
      <c r="E7076" t="s">
        <v>10746</v>
      </c>
    </row>
    <row r="7077" spans="1:5" x14ac:dyDescent="0.25">
      <c r="A7077">
        <v>70000388</v>
      </c>
      <c r="B7077" t="s">
        <v>10747</v>
      </c>
      <c r="C7077" t="s">
        <v>10588</v>
      </c>
      <c r="D7077" t="s">
        <v>10588</v>
      </c>
      <c r="E7077" t="s">
        <v>10747</v>
      </c>
    </row>
    <row r="7078" spans="1:5" x14ac:dyDescent="0.25">
      <c r="A7078">
        <v>70000389</v>
      </c>
      <c r="B7078" t="s">
        <v>10748</v>
      </c>
      <c r="C7078" t="s">
        <v>10749</v>
      </c>
      <c r="D7078" t="s">
        <v>10749</v>
      </c>
      <c r="E7078" t="s">
        <v>10748</v>
      </c>
    </row>
    <row r="7079" spans="1:5" x14ac:dyDescent="0.25">
      <c r="A7079">
        <v>70000390</v>
      </c>
      <c r="B7079" t="s">
        <v>10750</v>
      </c>
      <c r="C7079" t="s">
        <v>10751</v>
      </c>
      <c r="D7079" t="s">
        <v>10751</v>
      </c>
      <c r="E7079" t="s">
        <v>10750</v>
      </c>
    </row>
    <row r="7080" spans="1:5" x14ac:dyDescent="0.25">
      <c r="A7080">
        <v>70000391</v>
      </c>
      <c r="B7080" t="s">
        <v>10752</v>
      </c>
      <c r="C7080" t="s">
        <v>10753</v>
      </c>
      <c r="D7080" t="s">
        <v>10753</v>
      </c>
      <c r="E7080" t="s">
        <v>10752</v>
      </c>
    </row>
    <row r="7081" spans="1:5" x14ac:dyDescent="0.25">
      <c r="A7081">
        <v>70000393</v>
      </c>
      <c r="B7081" t="s">
        <v>10754</v>
      </c>
      <c r="C7081" t="s">
        <v>10755</v>
      </c>
      <c r="D7081" t="s">
        <v>10755</v>
      </c>
      <c r="E7081" t="s">
        <v>10754</v>
      </c>
    </row>
    <row r="7082" spans="1:5" x14ac:dyDescent="0.25">
      <c r="A7082">
        <v>70000394</v>
      </c>
      <c r="B7082" t="s">
        <v>10756</v>
      </c>
      <c r="C7082" t="s">
        <v>10757</v>
      </c>
      <c r="D7082" t="s">
        <v>10757</v>
      </c>
      <c r="E7082" t="s">
        <v>10756</v>
      </c>
    </row>
    <row r="7083" spans="1:5" x14ac:dyDescent="0.25">
      <c r="A7083">
        <v>70000395</v>
      </c>
      <c r="B7083" t="s">
        <v>10758</v>
      </c>
      <c r="C7083" t="s">
        <v>10759</v>
      </c>
      <c r="D7083" t="s">
        <v>10759</v>
      </c>
      <c r="E7083" t="s">
        <v>10758</v>
      </c>
    </row>
    <row r="7084" spans="1:5" x14ac:dyDescent="0.25">
      <c r="A7084">
        <v>70000396</v>
      </c>
      <c r="B7084" t="s">
        <v>10760</v>
      </c>
      <c r="C7084" t="s">
        <v>10761</v>
      </c>
      <c r="D7084" t="s">
        <v>10761</v>
      </c>
      <c r="E7084" t="s">
        <v>10760</v>
      </c>
    </row>
    <row r="7085" spans="1:5" x14ac:dyDescent="0.25">
      <c r="A7085">
        <v>70000397</v>
      </c>
      <c r="B7085" t="s">
        <v>10762</v>
      </c>
      <c r="C7085" t="s">
        <v>10763</v>
      </c>
      <c r="D7085" t="s">
        <v>10763</v>
      </c>
      <c r="E7085" t="s">
        <v>10762</v>
      </c>
    </row>
    <row r="7086" spans="1:5" x14ac:dyDescent="0.25">
      <c r="A7086">
        <v>70000398</v>
      </c>
      <c r="B7086" t="s">
        <v>10764</v>
      </c>
      <c r="C7086" t="s">
        <v>10563</v>
      </c>
      <c r="D7086" t="s">
        <v>10563</v>
      </c>
      <c r="E7086" t="s">
        <v>10764</v>
      </c>
    </row>
    <row r="7087" spans="1:5" x14ac:dyDescent="0.25">
      <c r="A7087">
        <v>70000399</v>
      </c>
      <c r="B7087" t="s">
        <v>10765</v>
      </c>
      <c r="C7087" t="s">
        <v>10766</v>
      </c>
      <c r="D7087" t="s">
        <v>10766</v>
      </c>
      <c r="E7087" t="s">
        <v>10765</v>
      </c>
    </row>
    <row r="7088" spans="1:5" x14ac:dyDescent="0.25">
      <c r="A7088">
        <v>70000400</v>
      </c>
      <c r="B7088" t="s">
        <v>10767</v>
      </c>
      <c r="C7088" t="s">
        <v>10768</v>
      </c>
      <c r="D7088" t="s">
        <v>10768</v>
      </c>
      <c r="E7088" t="s">
        <v>10767</v>
      </c>
    </row>
    <row r="7089" spans="1:5" x14ac:dyDescent="0.25">
      <c r="A7089">
        <v>70000401</v>
      </c>
      <c r="B7089" t="s">
        <v>10769</v>
      </c>
      <c r="C7089" t="s">
        <v>10766</v>
      </c>
      <c r="D7089" t="s">
        <v>10766</v>
      </c>
      <c r="E7089" t="s">
        <v>10769</v>
      </c>
    </row>
    <row r="7090" spans="1:5" x14ac:dyDescent="0.25">
      <c r="A7090">
        <v>70000402</v>
      </c>
      <c r="B7090" t="s">
        <v>10770</v>
      </c>
      <c r="C7090" t="s">
        <v>10768</v>
      </c>
      <c r="D7090" t="s">
        <v>10768</v>
      </c>
      <c r="E7090" t="s">
        <v>10770</v>
      </c>
    </row>
    <row r="7091" spans="1:5" x14ac:dyDescent="0.25">
      <c r="A7091">
        <v>70000403</v>
      </c>
      <c r="B7091" t="s">
        <v>10771</v>
      </c>
      <c r="C7091" t="s">
        <v>10772</v>
      </c>
      <c r="D7091" t="s">
        <v>10772</v>
      </c>
      <c r="E7091" t="s">
        <v>10771</v>
      </c>
    </row>
    <row r="7092" spans="1:5" x14ac:dyDescent="0.25">
      <c r="A7092">
        <v>70000404</v>
      </c>
      <c r="B7092" t="s">
        <v>10773</v>
      </c>
      <c r="C7092" t="s">
        <v>10774</v>
      </c>
      <c r="D7092" t="s">
        <v>10774</v>
      </c>
      <c r="E7092" t="s">
        <v>10773</v>
      </c>
    </row>
    <row r="7093" spans="1:5" x14ac:dyDescent="0.25">
      <c r="A7093">
        <v>70000405</v>
      </c>
      <c r="B7093" t="s">
        <v>10775</v>
      </c>
      <c r="C7093" t="s">
        <v>10776</v>
      </c>
      <c r="D7093" t="s">
        <v>10776</v>
      </c>
      <c r="E7093" t="s">
        <v>10775</v>
      </c>
    </row>
    <row r="7094" spans="1:5" x14ac:dyDescent="0.25">
      <c r="A7094">
        <v>70000406</v>
      </c>
      <c r="B7094" t="s">
        <v>10647</v>
      </c>
      <c r="C7094" t="s">
        <v>10777</v>
      </c>
      <c r="D7094" t="s">
        <v>10777</v>
      </c>
      <c r="E7094" t="s">
        <v>10647</v>
      </c>
    </row>
    <row r="7095" spans="1:5" x14ac:dyDescent="0.25">
      <c r="A7095">
        <v>70000407</v>
      </c>
      <c r="B7095" t="s">
        <v>10778</v>
      </c>
      <c r="C7095" t="s">
        <v>10779</v>
      </c>
      <c r="D7095" t="s">
        <v>10779</v>
      </c>
      <c r="E7095" t="s">
        <v>10778</v>
      </c>
    </row>
    <row r="7096" spans="1:5" x14ac:dyDescent="0.25">
      <c r="A7096">
        <v>70000408</v>
      </c>
      <c r="B7096" t="s">
        <v>10780</v>
      </c>
      <c r="C7096" t="s">
        <v>10781</v>
      </c>
      <c r="D7096" t="s">
        <v>10781</v>
      </c>
      <c r="E7096" t="s">
        <v>10780</v>
      </c>
    </row>
    <row r="7097" spans="1:5" x14ac:dyDescent="0.25">
      <c r="A7097">
        <v>70000409</v>
      </c>
      <c r="B7097" t="s">
        <v>10782</v>
      </c>
      <c r="C7097" t="s">
        <v>10783</v>
      </c>
      <c r="D7097" t="s">
        <v>10783</v>
      </c>
      <c r="E7097" t="s">
        <v>10782</v>
      </c>
    </row>
    <row r="7098" spans="1:5" x14ac:dyDescent="0.25">
      <c r="A7098">
        <v>70000410</v>
      </c>
      <c r="B7098" t="s">
        <v>10784</v>
      </c>
      <c r="C7098" t="s">
        <v>10783</v>
      </c>
      <c r="D7098" t="s">
        <v>10783</v>
      </c>
      <c r="E7098" t="s">
        <v>10784</v>
      </c>
    </row>
    <row r="7099" spans="1:5" x14ac:dyDescent="0.25">
      <c r="A7099">
        <v>70000411</v>
      </c>
      <c r="B7099" t="s">
        <v>10785</v>
      </c>
      <c r="C7099" t="s">
        <v>10783</v>
      </c>
      <c r="D7099" t="s">
        <v>10783</v>
      </c>
      <c r="E7099" t="s">
        <v>10785</v>
      </c>
    </row>
    <row r="7100" spans="1:5" x14ac:dyDescent="0.25">
      <c r="A7100">
        <v>70000412</v>
      </c>
      <c r="B7100" t="s">
        <v>10786</v>
      </c>
      <c r="C7100" t="s">
        <v>10783</v>
      </c>
      <c r="D7100" t="s">
        <v>10783</v>
      </c>
      <c r="E7100" t="s">
        <v>10786</v>
      </c>
    </row>
    <row r="7101" spans="1:5" x14ac:dyDescent="0.25">
      <c r="A7101">
        <v>70000413</v>
      </c>
      <c r="B7101" t="s">
        <v>10787</v>
      </c>
      <c r="C7101" t="s">
        <v>10783</v>
      </c>
      <c r="D7101" t="s">
        <v>10783</v>
      </c>
      <c r="E7101" t="s">
        <v>10787</v>
      </c>
    </row>
    <row r="7102" spans="1:5" x14ac:dyDescent="0.25">
      <c r="A7102">
        <v>70000414</v>
      </c>
      <c r="B7102" t="s">
        <v>10788</v>
      </c>
      <c r="C7102" t="s">
        <v>10789</v>
      </c>
      <c r="D7102" t="s">
        <v>10789</v>
      </c>
      <c r="E7102" t="s">
        <v>10788</v>
      </c>
    </row>
    <row r="7103" spans="1:5" x14ac:dyDescent="0.25">
      <c r="A7103">
        <v>70000415</v>
      </c>
      <c r="B7103" t="s">
        <v>10669</v>
      </c>
      <c r="C7103" t="s">
        <v>10699</v>
      </c>
      <c r="D7103" t="s">
        <v>10699</v>
      </c>
      <c r="E7103" t="s">
        <v>10669</v>
      </c>
    </row>
    <row r="7104" spans="1:5" x14ac:dyDescent="0.25">
      <c r="A7104">
        <v>70000416</v>
      </c>
      <c r="B7104" t="s">
        <v>10671</v>
      </c>
      <c r="C7104" t="s">
        <v>10699</v>
      </c>
      <c r="D7104" t="s">
        <v>10699</v>
      </c>
      <c r="E7104" t="s">
        <v>10671</v>
      </c>
    </row>
    <row r="7105" spans="1:5" x14ac:dyDescent="0.25">
      <c r="A7105">
        <v>70000417</v>
      </c>
      <c r="B7105" t="s">
        <v>10673</v>
      </c>
      <c r="C7105" t="s">
        <v>10699</v>
      </c>
      <c r="D7105" t="s">
        <v>10699</v>
      </c>
      <c r="E7105" t="s">
        <v>10673</v>
      </c>
    </row>
    <row r="7106" spans="1:5" x14ac:dyDescent="0.25">
      <c r="A7106">
        <v>70000418</v>
      </c>
      <c r="B7106" t="s">
        <v>10677</v>
      </c>
      <c r="C7106" t="s">
        <v>10678</v>
      </c>
      <c r="D7106" t="s">
        <v>10678</v>
      </c>
      <c r="E7106" t="s">
        <v>10677</v>
      </c>
    </row>
    <row r="7107" spans="1:5" x14ac:dyDescent="0.25">
      <c r="A7107">
        <v>70000419</v>
      </c>
      <c r="B7107" t="s">
        <v>10790</v>
      </c>
      <c r="C7107" t="s">
        <v>10373</v>
      </c>
      <c r="D7107" t="s">
        <v>10373</v>
      </c>
      <c r="E7107" t="s">
        <v>10790</v>
      </c>
    </row>
    <row r="7108" spans="1:5" x14ac:dyDescent="0.25">
      <c r="A7108">
        <v>70000420</v>
      </c>
      <c r="B7108" t="s">
        <v>10372</v>
      </c>
      <c r="C7108" t="s">
        <v>10373</v>
      </c>
      <c r="D7108" t="s">
        <v>10373</v>
      </c>
      <c r="E7108" t="s">
        <v>10372</v>
      </c>
    </row>
    <row r="7109" spans="1:5" x14ac:dyDescent="0.25">
      <c r="A7109">
        <v>70000421</v>
      </c>
      <c r="B7109" t="s">
        <v>10592</v>
      </c>
      <c r="C7109" t="s">
        <v>10593</v>
      </c>
      <c r="D7109" t="s">
        <v>10593</v>
      </c>
      <c r="E7109" t="s">
        <v>10592</v>
      </c>
    </row>
    <row r="7110" spans="1:5" x14ac:dyDescent="0.25">
      <c r="A7110">
        <v>70000422</v>
      </c>
      <c r="B7110" t="s">
        <v>10594</v>
      </c>
      <c r="C7110" t="s">
        <v>10593</v>
      </c>
      <c r="D7110" t="s">
        <v>10593</v>
      </c>
      <c r="E7110" t="s">
        <v>10594</v>
      </c>
    </row>
    <row r="7111" spans="1:5" x14ac:dyDescent="0.25">
      <c r="A7111">
        <v>70000423</v>
      </c>
      <c r="B7111" t="s">
        <v>10595</v>
      </c>
      <c r="C7111" t="s">
        <v>10596</v>
      </c>
      <c r="D7111" t="s">
        <v>10596</v>
      </c>
      <c r="E7111" t="s">
        <v>10595</v>
      </c>
    </row>
    <row r="7112" spans="1:5" x14ac:dyDescent="0.25">
      <c r="A7112">
        <v>70000424</v>
      </c>
      <c r="B7112" t="s">
        <v>10791</v>
      </c>
      <c r="C7112" t="s">
        <v>10792</v>
      </c>
      <c r="D7112" t="s">
        <v>10792</v>
      </c>
      <c r="E7112" t="s">
        <v>10791</v>
      </c>
    </row>
    <row r="7113" spans="1:5" x14ac:dyDescent="0.25">
      <c r="A7113">
        <v>70000425</v>
      </c>
      <c r="B7113" t="s">
        <v>10793</v>
      </c>
      <c r="C7113" t="s">
        <v>10794</v>
      </c>
      <c r="D7113" t="s">
        <v>10794</v>
      </c>
      <c r="E7113" t="s">
        <v>10793</v>
      </c>
    </row>
    <row r="7114" spans="1:5" x14ac:dyDescent="0.25">
      <c r="A7114">
        <v>70000426</v>
      </c>
      <c r="B7114" t="s">
        <v>10795</v>
      </c>
      <c r="C7114" t="s">
        <v>10796</v>
      </c>
      <c r="D7114" t="s">
        <v>10796</v>
      </c>
      <c r="E7114" t="s">
        <v>10795</v>
      </c>
    </row>
    <row r="7115" spans="1:5" x14ac:dyDescent="0.25">
      <c r="A7115">
        <v>70000427</v>
      </c>
      <c r="B7115" t="s">
        <v>10797</v>
      </c>
      <c r="C7115" t="s">
        <v>10798</v>
      </c>
      <c r="D7115" t="s">
        <v>10798</v>
      </c>
      <c r="E7115" t="s">
        <v>10797</v>
      </c>
    </row>
    <row r="7116" spans="1:5" x14ac:dyDescent="0.25">
      <c r="A7116">
        <v>70000428</v>
      </c>
      <c r="B7116" t="s">
        <v>10799</v>
      </c>
      <c r="C7116" t="s">
        <v>10800</v>
      </c>
      <c r="D7116" t="s">
        <v>10800</v>
      </c>
      <c r="E7116" t="s">
        <v>10799</v>
      </c>
    </row>
    <row r="7117" spans="1:5" x14ac:dyDescent="0.25">
      <c r="A7117">
        <v>70000429</v>
      </c>
      <c r="B7117" t="s">
        <v>10801</v>
      </c>
      <c r="C7117" t="s">
        <v>10802</v>
      </c>
      <c r="D7117" t="s">
        <v>10802</v>
      </c>
      <c r="E7117" t="s">
        <v>10801</v>
      </c>
    </row>
    <row r="7118" spans="1:5" x14ac:dyDescent="0.25">
      <c r="A7118">
        <v>70000430</v>
      </c>
      <c r="B7118" t="s">
        <v>10451</v>
      </c>
      <c r="C7118" t="s">
        <v>10803</v>
      </c>
      <c r="D7118" t="s">
        <v>10803</v>
      </c>
      <c r="E7118" t="s">
        <v>10451</v>
      </c>
    </row>
    <row r="7119" spans="1:5" x14ac:dyDescent="0.25">
      <c r="A7119">
        <v>70000431</v>
      </c>
      <c r="B7119" t="s">
        <v>10804</v>
      </c>
      <c r="C7119" t="s">
        <v>10805</v>
      </c>
      <c r="D7119" t="s">
        <v>10805</v>
      </c>
      <c r="E7119" t="s">
        <v>10804</v>
      </c>
    </row>
    <row r="7120" spans="1:5" x14ac:dyDescent="0.25">
      <c r="A7120">
        <v>70000432</v>
      </c>
      <c r="B7120" t="s">
        <v>10806</v>
      </c>
      <c r="C7120" t="s">
        <v>10807</v>
      </c>
      <c r="D7120" t="s">
        <v>10807</v>
      </c>
      <c r="E7120" t="s">
        <v>10806</v>
      </c>
    </row>
    <row r="7121" spans="1:5" x14ac:dyDescent="0.25">
      <c r="A7121">
        <v>70000433</v>
      </c>
      <c r="B7121" t="s">
        <v>10808</v>
      </c>
      <c r="C7121" t="s">
        <v>10792</v>
      </c>
      <c r="D7121" t="s">
        <v>10792</v>
      </c>
      <c r="E7121" t="s">
        <v>10808</v>
      </c>
    </row>
    <row r="7122" spans="1:5" x14ac:dyDescent="0.25">
      <c r="A7122">
        <v>70000434</v>
      </c>
      <c r="B7122" t="s">
        <v>10809</v>
      </c>
      <c r="C7122" t="s">
        <v>10810</v>
      </c>
      <c r="D7122" t="s">
        <v>10810</v>
      </c>
      <c r="E7122" t="s">
        <v>10809</v>
      </c>
    </row>
    <row r="7123" spans="1:5" x14ac:dyDescent="0.25">
      <c r="A7123">
        <v>70000435</v>
      </c>
      <c r="B7123" t="s">
        <v>10811</v>
      </c>
      <c r="C7123" t="s">
        <v>10812</v>
      </c>
      <c r="D7123" t="s">
        <v>10812</v>
      </c>
      <c r="E7123" t="s">
        <v>10811</v>
      </c>
    </row>
    <row r="7124" spans="1:5" x14ac:dyDescent="0.25">
      <c r="A7124">
        <v>70000436</v>
      </c>
      <c r="B7124" t="s">
        <v>10813</v>
      </c>
      <c r="C7124" t="s">
        <v>10371</v>
      </c>
      <c r="D7124" t="s">
        <v>10371</v>
      </c>
      <c r="E7124" t="s">
        <v>10813</v>
      </c>
    </row>
    <row r="7125" spans="1:5" x14ac:dyDescent="0.25">
      <c r="A7125">
        <v>70000437</v>
      </c>
      <c r="B7125" t="s">
        <v>10814</v>
      </c>
      <c r="C7125" t="s">
        <v>10815</v>
      </c>
      <c r="D7125" t="s">
        <v>10815</v>
      </c>
      <c r="E7125" t="s">
        <v>10814</v>
      </c>
    </row>
    <row r="7126" spans="1:5" x14ac:dyDescent="0.25">
      <c r="A7126">
        <v>70000438</v>
      </c>
      <c r="B7126" t="s">
        <v>10374</v>
      </c>
      <c r="C7126" t="s">
        <v>10816</v>
      </c>
      <c r="D7126" t="s">
        <v>10816</v>
      </c>
      <c r="E7126" t="s">
        <v>10374</v>
      </c>
    </row>
    <row r="7127" spans="1:5" x14ac:dyDescent="0.25">
      <c r="A7127">
        <v>70000439</v>
      </c>
      <c r="B7127" t="s">
        <v>10372</v>
      </c>
      <c r="C7127" t="s">
        <v>10817</v>
      </c>
      <c r="D7127" t="s">
        <v>10817</v>
      </c>
      <c r="E7127" t="s">
        <v>10372</v>
      </c>
    </row>
    <row r="7128" spans="1:5" x14ac:dyDescent="0.25">
      <c r="A7128">
        <v>70000440</v>
      </c>
      <c r="B7128" t="s">
        <v>10797</v>
      </c>
      <c r="C7128" t="s">
        <v>10818</v>
      </c>
      <c r="D7128" t="s">
        <v>10818</v>
      </c>
      <c r="E7128" t="s">
        <v>10797</v>
      </c>
    </row>
    <row r="7129" spans="1:5" x14ac:dyDescent="0.25">
      <c r="A7129">
        <v>70000441</v>
      </c>
      <c r="B7129" t="s">
        <v>10799</v>
      </c>
      <c r="C7129" t="s">
        <v>10819</v>
      </c>
      <c r="D7129" t="s">
        <v>10819</v>
      </c>
      <c r="E7129" t="s">
        <v>10799</v>
      </c>
    </row>
    <row r="7130" spans="1:5" x14ac:dyDescent="0.25">
      <c r="A7130">
        <v>70000442</v>
      </c>
      <c r="B7130" t="s">
        <v>10801</v>
      </c>
      <c r="C7130" t="s">
        <v>10820</v>
      </c>
      <c r="D7130" t="s">
        <v>10820</v>
      </c>
      <c r="E7130" t="s">
        <v>10801</v>
      </c>
    </row>
    <row r="7131" spans="1:5" x14ac:dyDescent="0.25">
      <c r="A7131">
        <v>70000443</v>
      </c>
      <c r="B7131" t="s">
        <v>10451</v>
      </c>
      <c r="C7131" t="s">
        <v>10821</v>
      </c>
      <c r="D7131" t="s">
        <v>10821</v>
      </c>
      <c r="E7131" t="s">
        <v>10451</v>
      </c>
    </row>
    <row r="7132" spans="1:5" x14ac:dyDescent="0.25">
      <c r="A7132">
        <v>70000444</v>
      </c>
      <c r="B7132" t="s">
        <v>10822</v>
      </c>
      <c r="C7132" t="s">
        <v>10823</v>
      </c>
      <c r="D7132" t="s">
        <v>10823</v>
      </c>
      <c r="E7132" t="s">
        <v>10822</v>
      </c>
    </row>
    <row r="7133" spans="1:5" x14ac:dyDescent="0.25">
      <c r="A7133">
        <v>70000445</v>
      </c>
      <c r="B7133" t="s">
        <v>10824</v>
      </c>
      <c r="C7133" t="s">
        <v>10823</v>
      </c>
      <c r="D7133" t="s">
        <v>10823</v>
      </c>
      <c r="E7133" t="s">
        <v>10824</v>
      </c>
    </row>
    <row r="7134" spans="1:5" x14ac:dyDescent="0.25">
      <c r="A7134">
        <v>70000446</v>
      </c>
      <c r="B7134" t="s">
        <v>10825</v>
      </c>
      <c r="C7134" t="s">
        <v>10823</v>
      </c>
      <c r="D7134" t="s">
        <v>10823</v>
      </c>
      <c r="E7134" t="s">
        <v>10825</v>
      </c>
    </row>
    <row r="7135" spans="1:5" x14ac:dyDescent="0.25">
      <c r="A7135">
        <v>70000447</v>
      </c>
      <c r="B7135" t="s">
        <v>10826</v>
      </c>
      <c r="C7135" t="s">
        <v>10827</v>
      </c>
      <c r="D7135" t="s">
        <v>10827</v>
      </c>
      <c r="E7135" t="s">
        <v>10826</v>
      </c>
    </row>
    <row r="7136" spans="1:5" x14ac:dyDescent="0.25">
      <c r="A7136">
        <v>70000448</v>
      </c>
      <c r="B7136" t="s">
        <v>10828</v>
      </c>
      <c r="C7136" t="s">
        <v>10827</v>
      </c>
      <c r="D7136" t="s">
        <v>10827</v>
      </c>
      <c r="E7136" t="s">
        <v>10828</v>
      </c>
    </row>
    <row r="7137" spans="1:5" x14ac:dyDescent="0.25">
      <c r="A7137">
        <v>70000449</v>
      </c>
      <c r="B7137" t="s">
        <v>10829</v>
      </c>
      <c r="C7137" t="s">
        <v>10827</v>
      </c>
      <c r="D7137" t="s">
        <v>10827</v>
      </c>
      <c r="E7137" t="s">
        <v>10829</v>
      </c>
    </row>
    <row r="7138" spans="1:5" x14ac:dyDescent="0.25">
      <c r="A7138">
        <v>70000451</v>
      </c>
      <c r="B7138" t="s">
        <v>10830</v>
      </c>
      <c r="C7138" t="s">
        <v>10831</v>
      </c>
      <c r="D7138" t="s">
        <v>10831</v>
      </c>
      <c r="E7138" t="s">
        <v>10830</v>
      </c>
    </row>
    <row r="7139" spans="1:5" x14ac:dyDescent="0.25">
      <c r="A7139">
        <v>70000452</v>
      </c>
      <c r="B7139" t="s">
        <v>10832</v>
      </c>
      <c r="C7139" t="s">
        <v>10833</v>
      </c>
      <c r="D7139" t="s">
        <v>10833</v>
      </c>
      <c r="E7139" t="s">
        <v>10832</v>
      </c>
    </row>
    <row r="7140" spans="1:5" x14ac:dyDescent="0.25">
      <c r="A7140">
        <v>70000453</v>
      </c>
      <c r="B7140" t="s">
        <v>10834</v>
      </c>
      <c r="C7140" t="s">
        <v>10835</v>
      </c>
      <c r="D7140" t="s">
        <v>10835</v>
      </c>
      <c r="E7140" t="s">
        <v>10834</v>
      </c>
    </row>
    <row r="7141" spans="1:5" x14ac:dyDescent="0.25">
      <c r="A7141">
        <v>70000454</v>
      </c>
      <c r="B7141" t="s">
        <v>10836</v>
      </c>
      <c r="C7141" t="s">
        <v>10837</v>
      </c>
      <c r="D7141" t="s">
        <v>10837</v>
      </c>
      <c r="E7141" t="s">
        <v>10836</v>
      </c>
    </row>
    <row r="7142" spans="1:5" x14ac:dyDescent="0.25">
      <c r="A7142">
        <v>70000455</v>
      </c>
      <c r="B7142" t="s">
        <v>10838</v>
      </c>
      <c r="C7142" t="s">
        <v>10839</v>
      </c>
      <c r="D7142" t="s">
        <v>10839</v>
      </c>
      <c r="E7142" t="s">
        <v>10838</v>
      </c>
    </row>
    <row r="7143" spans="1:5" x14ac:dyDescent="0.25">
      <c r="A7143">
        <v>70000456</v>
      </c>
      <c r="B7143" t="s">
        <v>10840</v>
      </c>
      <c r="C7143" t="s">
        <v>10841</v>
      </c>
      <c r="D7143" t="s">
        <v>10841</v>
      </c>
      <c r="E7143" t="s">
        <v>10840</v>
      </c>
    </row>
    <row r="7144" spans="1:5" x14ac:dyDescent="0.25">
      <c r="A7144">
        <v>70000462</v>
      </c>
      <c r="B7144" t="s">
        <v>10842</v>
      </c>
      <c r="C7144" t="s">
        <v>10843</v>
      </c>
      <c r="D7144" t="s">
        <v>10843</v>
      </c>
      <c r="E7144" t="s">
        <v>10842</v>
      </c>
    </row>
    <row r="7145" spans="1:5" x14ac:dyDescent="0.25">
      <c r="A7145">
        <v>70000463</v>
      </c>
      <c r="B7145" t="s">
        <v>10844</v>
      </c>
      <c r="C7145" t="s">
        <v>10845</v>
      </c>
      <c r="D7145" t="s">
        <v>10845</v>
      </c>
      <c r="E7145" t="s">
        <v>10844</v>
      </c>
    </row>
    <row r="7146" spans="1:5" x14ac:dyDescent="0.25">
      <c r="A7146">
        <v>70000466</v>
      </c>
      <c r="B7146" t="s">
        <v>10846</v>
      </c>
      <c r="C7146" t="s">
        <v>10847</v>
      </c>
      <c r="D7146" t="s">
        <v>10847</v>
      </c>
      <c r="E7146" t="s">
        <v>10846</v>
      </c>
    </row>
    <row r="7147" spans="1:5" x14ac:dyDescent="0.25">
      <c r="A7147">
        <v>70000467</v>
      </c>
      <c r="B7147" t="s">
        <v>10848</v>
      </c>
      <c r="C7147" t="s">
        <v>10849</v>
      </c>
      <c r="D7147" t="s">
        <v>10849</v>
      </c>
      <c r="E7147" t="s">
        <v>10848</v>
      </c>
    </row>
    <row r="7148" spans="1:5" x14ac:dyDescent="0.25">
      <c r="A7148">
        <v>70000468</v>
      </c>
      <c r="B7148" t="s">
        <v>10850</v>
      </c>
      <c r="C7148" t="s">
        <v>10849</v>
      </c>
      <c r="D7148" t="s">
        <v>10849</v>
      </c>
      <c r="E7148" t="s">
        <v>10850</v>
      </c>
    </row>
    <row r="7149" spans="1:5" x14ac:dyDescent="0.25">
      <c r="A7149">
        <v>70000469</v>
      </c>
      <c r="B7149" t="s">
        <v>10851</v>
      </c>
      <c r="C7149" t="s">
        <v>10849</v>
      </c>
      <c r="D7149" t="s">
        <v>10849</v>
      </c>
      <c r="E7149" t="s">
        <v>10851</v>
      </c>
    </row>
    <row r="7150" spans="1:5" x14ac:dyDescent="0.25">
      <c r="A7150">
        <v>70000470</v>
      </c>
      <c r="B7150" t="s">
        <v>10852</v>
      </c>
      <c r="C7150" t="s">
        <v>10849</v>
      </c>
      <c r="D7150" t="s">
        <v>10849</v>
      </c>
      <c r="E7150" t="s">
        <v>10852</v>
      </c>
    </row>
    <row r="7151" spans="1:5" x14ac:dyDescent="0.25">
      <c r="A7151">
        <v>70000471</v>
      </c>
      <c r="B7151" t="s">
        <v>10853</v>
      </c>
      <c r="C7151" t="s">
        <v>10854</v>
      </c>
      <c r="D7151" t="s">
        <v>10854</v>
      </c>
      <c r="E7151" t="s">
        <v>10853</v>
      </c>
    </row>
    <row r="7152" spans="1:5" x14ac:dyDescent="0.25">
      <c r="A7152">
        <v>70000472</v>
      </c>
      <c r="B7152" t="s">
        <v>10855</v>
      </c>
      <c r="C7152" t="s">
        <v>10854</v>
      </c>
      <c r="D7152" t="s">
        <v>10854</v>
      </c>
      <c r="E7152" t="s">
        <v>10855</v>
      </c>
    </row>
    <row r="7153" spans="1:5" x14ac:dyDescent="0.25">
      <c r="A7153">
        <v>70000473</v>
      </c>
      <c r="B7153" t="s">
        <v>10856</v>
      </c>
      <c r="C7153" t="s">
        <v>10854</v>
      </c>
      <c r="D7153" t="s">
        <v>10854</v>
      </c>
      <c r="E7153" t="s">
        <v>10856</v>
      </c>
    </row>
    <row r="7154" spans="1:5" x14ac:dyDescent="0.25">
      <c r="A7154">
        <v>70000474</v>
      </c>
      <c r="B7154" t="s">
        <v>10857</v>
      </c>
      <c r="C7154" t="s">
        <v>10854</v>
      </c>
      <c r="D7154" t="s">
        <v>10854</v>
      </c>
      <c r="E7154" t="s">
        <v>10857</v>
      </c>
    </row>
    <row r="7155" spans="1:5" x14ac:dyDescent="0.25">
      <c r="A7155">
        <v>70000475</v>
      </c>
      <c r="B7155" t="s">
        <v>10858</v>
      </c>
      <c r="C7155" t="s">
        <v>10859</v>
      </c>
      <c r="D7155" t="s">
        <v>10859</v>
      </c>
      <c r="E7155" t="s">
        <v>10858</v>
      </c>
    </row>
    <row r="7156" spans="1:5" x14ac:dyDescent="0.25">
      <c r="A7156">
        <v>70000476</v>
      </c>
      <c r="B7156" t="s">
        <v>10860</v>
      </c>
      <c r="C7156" t="s">
        <v>10861</v>
      </c>
      <c r="D7156" t="s">
        <v>10861</v>
      </c>
      <c r="E7156" t="s">
        <v>10860</v>
      </c>
    </row>
    <row r="7157" spans="1:5" x14ac:dyDescent="0.25">
      <c r="A7157">
        <v>70000477</v>
      </c>
      <c r="B7157" t="s">
        <v>10862</v>
      </c>
      <c r="C7157" t="s">
        <v>10863</v>
      </c>
      <c r="D7157" t="s">
        <v>10863</v>
      </c>
      <c r="E7157" t="s">
        <v>10862</v>
      </c>
    </row>
    <row r="7158" spans="1:5" x14ac:dyDescent="0.25">
      <c r="A7158">
        <v>70000478</v>
      </c>
      <c r="B7158" t="s">
        <v>10864</v>
      </c>
      <c r="C7158" t="s">
        <v>10865</v>
      </c>
      <c r="D7158" t="s">
        <v>10865</v>
      </c>
      <c r="E7158" t="s">
        <v>10864</v>
      </c>
    </row>
    <row r="7159" spans="1:5" x14ac:dyDescent="0.25">
      <c r="A7159">
        <v>70000479</v>
      </c>
      <c r="B7159" t="s">
        <v>10866</v>
      </c>
      <c r="C7159" t="s">
        <v>10867</v>
      </c>
      <c r="D7159" t="s">
        <v>10867</v>
      </c>
      <c r="E7159" t="s">
        <v>10866</v>
      </c>
    </row>
    <row r="7160" spans="1:5" x14ac:dyDescent="0.25">
      <c r="A7160">
        <v>70000480</v>
      </c>
      <c r="B7160" t="s">
        <v>10868</v>
      </c>
      <c r="C7160" t="s">
        <v>10869</v>
      </c>
      <c r="D7160" t="s">
        <v>10869</v>
      </c>
      <c r="E7160" t="s">
        <v>10868</v>
      </c>
    </row>
    <row r="7161" spans="1:5" x14ac:dyDescent="0.25">
      <c r="A7161">
        <v>70000481</v>
      </c>
      <c r="B7161" t="s">
        <v>10870</v>
      </c>
      <c r="C7161" t="s">
        <v>10871</v>
      </c>
      <c r="D7161" t="s">
        <v>10871</v>
      </c>
      <c r="E7161" t="s">
        <v>10870</v>
      </c>
    </row>
    <row r="7162" spans="1:5" x14ac:dyDescent="0.25">
      <c r="A7162">
        <v>70000482</v>
      </c>
      <c r="B7162" t="s">
        <v>10872</v>
      </c>
      <c r="C7162" t="s">
        <v>10873</v>
      </c>
      <c r="D7162" t="s">
        <v>10873</v>
      </c>
      <c r="E7162" t="s">
        <v>10872</v>
      </c>
    </row>
    <row r="7163" spans="1:5" x14ac:dyDescent="0.25">
      <c r="A7163">
        <v>70000483</v>
      </c>
      <c r="B7163" t="s">
        <v>10874</v>
      </c>
      <c r="C7163" t="s">
        <v>10875</v>
      </c>
      <c r="D7163" t="s">
        <v>10875</v>
      </c>
      <c r="E7163" t="s">
        <v>10874</v>
      </c>
    </row>
    <row r="7164" spans="1:5" x14ac:dyDescent="0.25">
      <c r="A7164">
        <v>70000484</v>
      </c>
      <c r="B7164" t="s">
        <v>10876</v>
      </c>
      <c r="C7164" t="s">
        <v>10877</v>
      </c>
      <c r="D7164" t="s">
        <v>10877</v>
      </c>
      <c r="E7164" t="s">
        <v>10876</v>
      </c>
    </row>
    <row r="7165" spans="1:5" x14ac:dyDescent="0.25">
      <c r="A7165">
        <v>70000485</v>
      </c>
      <c r="B7165" t="s">
        <v>10878</v>
      </c>
      <c r="C7165" t="s">
        <v>10879</v>
      </c>
      <c r="D7165" t="s">
        <v>10879</v>
      </c>
      <c r="E7165" t="s">
        <v>10878</v>
      </c>
    </row>
    <row r="7166" spans="1:5" x14ac:dyDescent="0.25">
      <c r="A7166">
        <v>70000486</v>
      </c>
      <c r="B7166" t="s">
        <v>10880</v>
      </c>
      <c r="C7166" t="s">
        <v>10881</v>
      </c>
      <c r="D7166" t="s">
        <v>10881</v>
      </c>
      <c r="E7166" t="s">
        <v>10880</v>
      </c>
    </row>
    <row r="7167" spans="1:5" x14ac:dyDescent="0.25">
      <c r="A7167">
        <v>70000487</v>
      </c>
      <c r="B7167" t="s">
        <v>10882</v>
      </c>
      <c r="C7167" t="s">
        <v>10883</v>
      </c>
      <c r="D7167" t="s">
        <v>10883</v>
      </c>
      <c r="E7167" t="s">
        <v>10882</v>
      </c>
    </row>
    <row r="7168" spans="1:5" x14ac:dyDescent="0.25">
      <c r="A7168">
        <v>70000488</v>
      </c>
      <c r="B7168" t="s">
        <v>10884</v>
      </c>
      <c r="C7168" t="s">
        <v>10885</v>
      </c>
      <c r="D7168" t="s">
        <v>10885</v>
      </c>
      <c r="E7168" t="s">
        <v>10884</v>
      </c>
    </row>
    <row r="7169" spans="1:5" x14ac:dyDescent="0.25">
      <c r="A7169">
        <v>70000489</v>
      </c>
      <c r="B7169" t="s">
        <v>10886</v>
      </c>
      <c r="C7169" t="s">
        <v>10887</v>
      </c>
      <c r="D7169" t="s">
        <v>10887</v>
      </c>
      <c r="E7169" t="s">
        <v>10886</v>
      </c>
    </row>
    <row r="7170" spans="1:5" x14ac:dyDescent="0.25">
      <c r="A7170">
        <v>70000490</v>
      </c>
      <c r="B7170" t="s">
        <v>10888</v>
      </c>
      <c r="C7170" t="s">
        <v>10889</v>
      </c>
      <c r="D7170" t="s">
        <v>10889</v>
      </c>
      <c r="E7170" t="s">
        <v>10888</v>
      </c>
    </row>
    <row r="7171" spans="1:5" x14ac:dyDescent="0.25">
      <c r="A7171">
        <v>70000491</v>
      </c>
      <c r="B7171" t="s">
        <v>10890</v>
      </c>
      <c r="C7171" t="s">
        <v>10891</v>
      </c>
      <c r="D7171" t="s">
        <v>10891</v>
      </c>
      <c r="E7171" t="s">
        <v>10890</v>
      </c>
    </row>
    <row r="7172" spans="1:5" x14ac:dyDescent="0.25">
      <c r="A7172">
        <v>70000492</v>
      </c>
      <c r="B7172" t="s">
        <v>10892</v>
      </c>
      <c r="C7172" t="s">
        <v>10893</v>
      </c>
      <c r="D7172" t="s">
        <v>10893</v>
      </c>
      <c r="E7172" t="s">
        <v>10892</v>
      </c>
    </row>
    <row r="7173" spans="1:5" x14ac:dyDescent="0.25">
      <c r="A7173">
        <v>70000493</v>
      </c>
      <c r="B7173" t="s">
        <v>10894</v>
      </c>
      <c r="C7173" t="s">
        <v>10895</v>
      </c>
      <c r="D7173" t="s">
        <v>10895</v>
      </c>
      <c r="E7173" t="s">
        <v>10894</v>
      </c>
    </row>
    <row r="7174" spans="1:5" x14ac:dyDescent="0.25">
      <c r="A7174">
        <v>70000494</v>
      </c>
      <c r="B7174" t="s">
        <v>10876</v>
      </c>
      <c r="C7174" t="s">
        <v>10896</v>
      </c>
      <c r="D7174" t="s">
        <v>10896</v>
      </c>
      <c r="E7174" t="s">
        <v>10876</v>
      </c>
    </row>
    <row r="7175" spans="1:5" x14ac:dyDescent="0.25">
      <c r="A7175">
        <v>70000495</v>
      </c>
      <c r="B7175" t="s">
        <v>10897</v>
      </c>
      <c r="C7175" t="s">
        <v>10898</v>
      </c>
      <c r="D7175" t="s">
        <v>10898</v>
      </c>
      <c r="E7175" t="s">
        <v>10897</v>
      </c>
    </row>
    <row r="7176" spans="1:5" x14ac:dyDescent="0.25">
      <c r="A7176">
        <v>70000496</v>
      </c>
      <c r="B7176" t="s">
        <v>10899</v>
      </c>
      <c r="C7176" t="s">
        <v>10900</v>
      </c>
      <c r="D7176" t="s">
        <v>10900</v>
      </c>
      <c r="E7176" t="s">
        <v>10899</v>
      </c>
    </row>
    <row r="7177" spans="1:5" x14ac:dyDescent="0.25">
      <c r="A7177">
        <v>70000497</v>
      </c>
      <c r="B7177" t="s">
        <v>10901</v>
      </c>
      <c r="C7177" t="s">
        <v>10902</v>
      </c>
      <c r="D7177" t="s">
        <v>10902</v>
      </c>
      <c r="E7177" t="s">
        <v>10901</v>
      </c>
    </row>
    <row r="7178" spans="1:5" x14ac:dyDescent="0.25">
      <c r="A7178">
        <v>70000498</v>
      </c>
      <c r="B7178" t="s">
        <v>10903</v>
      </c>
      <c r="C7178" t="s">
        <v>10904</v>
      </c>
      <c r="D7178" t="s">
        <v>10904</v>
      </c>
      <c r="E7178" t="s">
        <v>10903</v>
      </c>
    </row>
    <row r="7179" spans="1:5" x14ac:dyDescent="0.25">
      <c r="A7179">
        <v>70000499</v>
      </c>
      <c r="B7179" t="s">
        <v>10905</v>
      </c>
      <c r="C7179" t="s">
        <v>10906</v>
      </c>
      <c r="D7179" t="s">
        <v>10906</v>
      </c>
      <c r="E7179" t="s">
        <v>10905</v>
      </c>
    </row>
    <row r="7180" spans="1:5" x14ac:dyDescent="0.25">
      <c r="A7180">
        <v>70000500</v>
      </c>
      <c r="B7180" t="s">
        <v>10907</v>
      </c>
      <c r="C7180" t="s">
        <v>10908</v>
      </c>
      <c r="D7180" t="s">
        <v>10908</v>
      </c>
      <c r="E7180" t="s">
        <v>10907</v>
      </c>
    </row>
    <row r="7181" spans="1:5" x14ac:dyDescent="0.25">
      <c r="A7181">
        <v>70000501</v>
      </c>
      <c r="B7181" t="s">
        <v>10909</v>
      </c>
      <c r="C7181" t="s">
        <v>10908</v>
      </c>
      <c r="D7181" t="s">
        <v>10908</v>
      </c>
      <c r="E7181" t="s">
        <v>10909</v>
      </c>
    </row>
    <row r="7182" spans="1:5" x14ac:dyDescent="0.25">
      <c r="A7182">
        <v>70000502</v>
      </c>
      <c r="B7182" t="s">
        <v>10910</v>
      </c>
      <c r="C7182" t="s">
        <v>10908</v>
      </c>
      <c r="D7182" t="s">
        <v>10908</v>
      </c>
      <c r="E7182" t="s">
        <v>10910</v>
      </c>
    </row>
    <row r="7183" spans="1:5" x14ac:dyDescent="0.25">
      <c r="A7183">
        <v>70000503</v>
      </c>
      <c r="B7183" t="s">
        <v>10911</v>
      </c>
      <c r="C7183" t="s">
        <v>10912</v>
      </c>
      <c r="D7183" t="s">
        <v>10912</v>
      </c>
      <c r="E7183" t="s">
        <v>10911</v>
      </c>
    </row>
    <row r="7184" spans="1:5" x14ac:dyDescent="0.25">
      <c r="A7184">
        <v>70000504</v>
      </c>
      <c r="B7184" t="s">
        <v>10913</v>
      </c>
      <c r="C7184" t="s">
        <v>10914</v>
      </c>
      <c r="D7184" t="s">
        <v>10914</v>
      </c>
      <c r="E7184" t="s">
        <v>10913</v>
      </c>
    </row>
    <row r="7185" spans="1:5" x14ac:dyDescent="0.25">
      <c r="A7185">
        <v>70000505</v>
      </c>
      <c r="B7185" t="s">
        <v>10915</v>
      </c>
      <c r="C7185" t="s">
        <v>10916</v>
      </c>
      <c r="D7185" t="s">
        <v>10916</v>
      </c>
      <c r="E7185" t="s">
        <v>10915</v>
      </c>
    </row>
    <row r="7186" spans="1:5" x14ac:dyDescent="0.25">
      <c r="A7186">
        <v>70000506</v>
      </c>
      <c r="B7186" t="s">
        <v>10917</v>
      </c>
      <c r="C7186" t="s">
        <v>10918</v>
      </c>
      <c r="D7186" t="s">
        <v>10918</v>
      </c>
      <c r="E7186" t="s">
        <v>10917</v>
      </c>
    </row>
    <row r="7187" spans="1:5" x14ac:dyDescent="0.25">
      <c r="A7187">
        <v>70000507</v>
      </c>
      <c r="B7187" t="s">
        <v>10919</v>
      </c>
      <c r="C7187" t="s">
        <v>10912</v>
      </c>
      <c r="D7187" t="s">
        <v>10912</v>
      </c>
      <c r="E7187" t="s">
        <v>10919</v>
      </c>
    </row>
    <row r="7188" spans="1:5" x14ac:dyDescent="0.25">
      <c r="A7188">
        <v>70000508</v>
      </c>
      <c r="B7188" t="s">
        <v>10920</v>
      </c>
      <c r="C7188" t="s">
        <v>10921</v>
      </c>
      <c r="D7188" t="s">
        <v>10921</v>
      </c>
      <c r="E7188" t="s">
        <v>10920</v>
      </c>
    </row>
    <row r="7189" spans="1:5" x14ac:dyDescent="0.25">
      <c r="A7189">
        <v>70000513</v>
      </c>
      <c r="B7189" t="s">
        <v>10922</v>
      </c>
      <c r="C7189" t="s">
        <v>10923</v>
      </c>
      <c r="D7189" t="s">
        <v>10923</v>
      </c>
      <c r="E7189" t="s">
        <v>10922</v>
      </c>
    </row>
    <row r="7190" spans="1:5" x14ac:dyDescent="0.25">
      <c r="A7190">
        <v>70000514</v>
      </c>
      <c r="B7190" t="s">
        <v>10924</v>
      </c>
      <c r="C7190" t="s">
        <v>10925</v>
      </c>
      <c r="D7190" t="s">
        <v>10925</v>
      </c>
      <c r="E7190" t="s">
        <v>10924</v>
      </c>
    </row>
    <row r="7191" spans="1:5" x14ac:dyDescent="0.25">
      <c r="A7191">
        <v>70000515</v>
      </c>
      <c r="B7191" t="s">
        <v>10926</v>
      </c>
      <c r="C7191" t="s">
        <v>10923</v>
      </c>
      <c r="D7191" t="s">
        <v>10923</v>
      </c>
      <c r="E7191" t="s">
        <v>10926</v>
      </c>
    </row>
    <row r="7192" spans="1:5" x14ac:dyDescent="0.25">
      <c r="A7192">
        <v>70000516</v>
      </c>
      <c r="B7192" t="s">
        <v>10927</v>
      </c>
      <c r="C7192" t="s">
        <v>10925</v>
      </c>
      <c r="D7192" t="s">
        <v>10925</v>
      </c>
      <c r="E7192" t="s">
        <v>10927</v>
      </c>
    </row>
    <row r="7193" spans="1:5" x14ac:dyDescent="0.25">
      <c r="A7193">
        <v>70000519</v>
      </c>
      <c r="B7193" t="s">
        <v>10928</v>
      </c>
      <c r="C7193" t="s">
        <v>10929</v>
      </c>
      <c r="D7193" t="s">
        <v>10929</v>
      </c>
      <c r="E7193" t="s">
        <v>10928</v>
      </c>
    </row>
    <row r="7194" spans="1:5" x14ac:dyDescent="0.25">
      <c r="A7194">
        <v>70000526</v>
      </c>
      <c r="B7194" t="s">
        <v>10930</v>
      </c>
      <c r="C7194" t="s">
        <v>10929</v>
      </c>
      <c r="D7194" t="s">
        <v>10929</v>
      </c>
      <c r="E7194" t="s">
        <v>10930</v>
      </c>
    </row>
    <row r="7195" spans="1:5" x14ac:dyDescent="0.25">
      <c r="A7195">
        <v>70000528</v>
      </c>
      <c r="B7195" t="s">
        <v>10931</v>
      </c>
      <c r="C7195" t="s">
        <v>10929</v>
      </c>
      <c r="D7195" t="s">
        <v>10929</v>
      </c>
      <c r="E7195" t="s">
        <v>10931</v>
      </c>
    </row>
    <row r="7196" spans="1:5" x14ac:dyDescent="0.25">
      <c r="A7196">
        <v>70000530</v>
      </c>
      <c r="B7196" t="s">
        <v>10932</v>
      </c>
      <c r="C7196" t="s">
        <v>10933</v>
      </c>
      <c r="D7196" t="s">
        <v>10933</v>
      </c>
      <c r="E7196" t="s">
        <v>10932</v>
      </c>
    </row>
    <row r="7197" spans="1:5" x14ac:dyDescent="0.25">
      <c r="A7197">
        <v>70000532</v>
      </c>
      <c r="B7197" t="s">
        <v>10934</v>
      </c>
      <c r="C7197" t="s">
        <v>10935</v>
      </c>
      <c r="D7197" t="s">
        <v>10935</v>
      </c>
      <c r="E7197" t="s">
        <v>10934</v>
      </c>
    </row>
    <row r="7198" spans="1:5" x14ac:dyDescent="0.25">
      <c r="A7198">
        <v>70000533</v>
      </c>
      <c r="B7198" t="s">
        <v>10936</v>
      </c>
      <c r="C7198" t="s">
        <v>10937</v>
      </c>
      <c r="D7198" t="s">
        <v>10937</v>
      </c>
      <c r="E7198" t="s">
        <v>10936</v>
      </c>
    </row>
    <row r="7199" spans="1:5" x14ac:dyDescent="0.25">
      <c r="A7199">
        <v>70000539</v>
      </c>
      <c r="B7199" t="s">
        <v>10938</v>
      </c>
      <c r="C7199" t="s">
        <v>10939</v>
      </c>
      <c r="D7199" t="s">
        <v>10939</v>
      </c>
      <c r="E7199" t="s">
        <v>10938</v>
      </c>
    </row>
    <row r="7200" spans="1:5" x14ac:dyDescent="0.25">
      <c r="A7200">
        <v>70000541</v>
      </c>
      <c r="B7200" t="s">
        <v>10940</v>
      </c>
      <c r="C7200" t="s">
        <v>10935</v>
      </c>
      <c r="D7200" t="s">
        <v>10935</v>
      </c>
      <c r="E7200" t="s">
        <v>10940</v>
      </c>
    </row>
    <row r="7201" spans="1:5" x14ac:dyDescent="0.25">
      <c r="A7201">
        <v>70000542</v>
      </c>
      <c r="B7201" t="s">
        <v>10941</v>
      </c>
      <c r="C7201" t="s">
        <v>10942</v>
      </c>
      <c r="D7201" t="s">
        <v>10942</v>
      </c>
      <c r="E7201" t="s">
        <v>10941</v>
      </c>
    </row>
    <row r="7202" spans="1:5" x14ac:dyDescent="0.25">
      <c r="A7202">
        <v>70000543</v>
      </c>
      <c r="B7202" t="s">
        <v>10943</v>
      </c>
      <c r="C7202" t="s">
        <v>10944</v>
      </c>
      <c r="D7202" t="s">
        <v>10944</v>
      </c>
      <c r="E7202" t="s">
        <v>10943</v>
      </c>
    </row>
    <row r="7203" spans="1:5" x14ac:dyDescent="0.25">
      <c r="A7203">
        <v>70000544</v>
      </c>
      <c r="B7203" t="s">
        <v>10945</v>
      </c>
      <c r="C7203" t="s">
        <v>10946</v>
      </c>
      <c r="D7203" t="s">
        <v>10946</v>
      </c>
      <c r="E7203" t="s">
        <v>10945</v>
      </c>
    </row>
    <row r="7204" spans="1:5" x14ac:dyDescent="0.25">
      <c r="A7204">
        <v>70000547</v>
      </c>
      <c r="B7204" t="s">
        <v>10947</v>
      </c>
      <c r="C7204" t="s">
        <v>10948</v>
      </c>
      <c r="D7204" t="s">
        <v>10948</v>
      </c>
      <c r="E7204" t="s">
        <v>10947</v>
      </c>
    </row>
    <row r="7205" spans="1:5" x14ac:dyDescent="0.25">
      <c r="A7205">
        <v>70000548</v>
      </c>
      <c r="B7205" t="s">
        <v>10949</v>
      </c>
      <c r="C7205" t="s">
        <v>10948</v>
      </c>
      <c r="D7205" t="s">
        <v>10948</v>
      </c>
      <c r="E7205" t="s">
        <v>10949</v>
      </c>
    </row>
    <row r="7206" spans="1:5" x14ac:dyDescent="0.25">
      <c r="A7206">
        <v>70000549</v>
      </c>
      <c r="B7206" t="s">
        <v>10950</v>
      </c>
      <c r="C7206" t="s">
        <v>10951</v>
      </c>
      <c r="D7206" t="s">
        <v>10951</v>
      </c>
      <c r="E7206" t="s">
        <v>10950</v>
      </c>
    </row>
    <row r="7207" spans="1:5" x14ac:dyDescent="0.25">
      <c r="A7207">
        <v>70000550</v>
      </c>
      <c r="B7207" t="s">
        <v>10952</v>
      </c>
      <c r="C7207" t="s">
        <v>10953</v>
      </c>
      <c r="D7207" t="s">
        <v>10953</v>
      </c>
      <c r="E7207" t="s">
        <v>10952</v>
      </c>
    </row>
    <row r="7208" spans="1:5" x14ac:dyDescent="0.25">
      <c r="A7208">
        <v>70000551</v>
      </c>
      <c r="B7208" t="s">
        <v>10954</v>
      </c>
      <c r="C7208" t="s">
        <v>10955</v>
      </c>
      <c r="D7208" t="s">
        <v>10955</v>
      </c>
      <c r="E7208" t="s">
        <v>10954</v>
      </c>
    </row>
    <row r="7209" spans="1:5" x14ac:dyDescent="0.25">
      <c r="A7209">
        <v>70000553</v>
      </c>
      <c r="B7209" t="s">
        <v>10956</v>
      </c>
      <c r="C7209" t="s">
        <v>10957</v>
      </c>
      <c r="D7209" t="s">
        <v>10957</v>
      </c>
      <c r="E7209" t="s">
        <v>10956</v>
      </c>
    </row>
    <row r="7210" spans="1:5" x14ac:dyDescent="0.25">
      <c r="A7210">
        <v>70000554</v>
      </c>
      <c r="B7210" t="s">
        <v>10958</v>
      </c>
      <c r="C7210" t="s">
        <v>10959</v>
      </c>
      <c r="D7210" t="s">
        <v>10959</v>
      </c>
      <c r="E7210" t="s">
        <v>10958</v>
      </c>
    </row>
    <row r="7211" spans="1:5" x14ac:dyDescent="0.25">
      <c r="A7211">
        <v>70000555</v>
      </c>
      <c r="B7211" t="s">
        <v>10960</v>
      </c>
      <c r="C7211" t="s">
        <v>10961</v>
      </c>
      <c r="D7211" t="s">
        <v>10961</v>
      </c>
      <c r="E7211" t="s">
        <v>10960</v>
      </c>
    </row>
    <row r="7212" spans="1:5" x14ac:dyDescent="0.25">
      <c r="A7212">
        <v>70000558</v>
      </c>
      <c r="B7212" t="s">
        <v>10962</v>
      </c>
      <c r="C7212" t="s">
        <v>10963</v>
      </c>
      <c r="D7212" t="s">
        <v>10963</v>
      </c>
      <c r="E7212" t="s">
        <v>10962</v>
      </c>
    </row>
    <row r="7213" spans="1:5" x14ac:dyDescent="0.25">
      <c r="A7213">
        <v>70000562</v>
      </c>
      <c r="B7213" t="s">
        <v>10964</v>
      </c>
      <c r="C7213" t="s">
        <v>10965</v>
      </c>
      <c r="D7213" t="s">
        <v>10965</v>
      </c>
      <c r="E7213" t="s">
        <v>10964</v>
      </c>
    </row>
    <row r="7214" spans="1:5" x14ac:dyDescent="0.25">
      <c r="A7214">
        <v>70000563</v>
      </c>
      <c r="B7214" t="s">
        <v>10966</v>
      </c>
      <c r="C7214" t="s">
        <v>10967</v>
      </c>
      <c r="D7214" t="s">
        <v>10967</v>
      </c>
      <c r="E7214" t="s">
        <v>10966</v>
      </c>
    </row>
    <row r="7215" spans="1:5" x14ac:dyDescent="0.25">
      <c r="A7215">
        <v>70000564</v>
      </c>
      <c r="B7215" t="s">
        <v>10968</v>
      </c>
      <c r="C7215" t="s">
        <v>10967</v>
      </c>
      <c r="D7215" t="s">
        <v>10967</v>
      </c>
      <c r="E7215" t="s">
        <v>10968</v>
      </c>
    </row>
    <row r="7216" spans="1:5" x14ac:dyDescent="0.25">
      <c r="A7216">
        <v>70000565</v>
      </c>
      <c r="B7216" t="s">
        <v>10969</v>
      </c>
      <c r="C7216" t="s">
        <v>10970</v>
      </c>
      <c r="D7216" t="s">
        <v>10970</v>
      </c>
      <c r="E7216" t="s">
        <v>10969</v>
      </c>
    </row>
    <row r="7217" spans="1:5" x14ac:dyDescent="0.25">
      <c r="A7217">
        <v>70000566</v>
      </c>
      <c r="B7217" t="s">
        <v>10971</v>
      </c>
      <c r="C7217" t="s">
        <v>10972</v>
      </c>
      <c r="D7217" t="s">
        <v>10972</v>
      </c>
      <c r="E7217" t="s">
        <v>10971</v>
      </c>
    </row>
    <row r="7218" spans="1:5" x14ac:dyDescent="0.25">
      <c r="A7218">
        <v>70000567</v>
      </c>
      <c r="B7218" t="s">
        <v>10973</v>
      </c>
      <c r="C7218" t="s">
        <v>10974</v>
      </c>
      <c r="D7218" t="s">
        <v>10974</v>
      </c>
      <c r="E7218" t="s">
        <v>10973</v>
      </c>
    </row>
    <row r="7219" spans="1:5" x14ac:dyDescent="0.25">
      <c r="A7219">
        <v>70000568</v>
      </c>
      <c r="B7219" t="s">
        <v>10975</v>
      </c>
      <c r="C7219" t="s">
        <v>10974</v>
      </c>
      <c r="D7219" t="s">
        <v>10974</v>
      </c>
      <c r="E7219" t="s">
        <v>10975</v>
      </c>
    </row>
    <row r="7220" spans="1:5" x14ac:dyDescent="0.25">
      <c r="A7220">
        <v>70000569</v>
      </c>
      <c r="B7220" t="s">
        <v>10976</v>
      </c>
      <c r="C7220" t="s">
        <v>10974</v>
      </c>
      <c r="D7220" t="s">
        <v>10974</v>
      </c>
      <c r="E7220" t="s">
        <v>10976</v>
      </c>
    </row>
    <row r="7221" spans="1:5" x14ac:dyDescent="0.25">
      <c r="A7221">
        <v>70000570</v>
      </c>
      <c r="B7221" t="s">
        <v>10977</v>
      </c>
      <c r="C7221" t="s">
        <v>10974</v>
      </c>
      <c r="D7221" t="s">
        <v>10974</v>
      </c>
      <c r="E7221" t="s">
        <v>10977</v>
      </c>
    </row>
    <row r="7222" spans="1:5" x14ac:dyDescent="0.25">
      <c r="A7222">
        <v>70000571</v>
      </c>
      <c r="B7222" t="s">
        <v>10978</v>
      </c>
      <c r="C7222" t="s">
        <v>10974</v>
      </c>
      <c r="D7222" t="s">
        <v>10974</v>
      </c>
      <c r="E7222" t="s">
        <v>10978</v>
      </c>
    </row>
    <row r="7223" spans="1:5" x14ac:dyDescent="0.25">
      <c r="A7223">
        <v>70000572</v>
      </c>
      <c r="B7223" t="s">
        <v>10979</v>
      </c>
      <c r="C7223" t="s">
        <v>10980</v>
      </c>
      <c r="D7223" t="s">
        <v>10980</v>
      </c>
      <c r="E7223" t="s">
        <v>10979</v>
      </c>
    </row>
    <row r="7224" spans="1:5" x14ac:dyDescent="0.25">
      <c r="A7224">
        <v>70000573</v>
      </c>
      <c r="B7224" t="s">
        <v>10977</v>
      </c>
      <c r="C7224" t="s">
        <v>10974</v>
      </c>
      <c r="D7224" t="s">
        <v>10974</v>
      </c>
      <c r="E7224" t="s">
        <v>10977</v>
      </c>
    </row>
    <row r="7225" spans="1:5" x14ac:dyDescent="0.25">
      <c r="A7225">
        <v>70000574</v>
      </c>
      <c r="B7225" t="s">
        <v>10981</v>
      </c>
      <c r="C7225" t="s">
        <v>10948</v>
      </c>
      <c r="D7225" t="s">
        <v>10948</v>
      </c>
      <c r="E7225" t="s">
        <v>10981</v>
      </c>
    </row>
    <row r="7226" spans="1:5" x14ac:dyDescent="0.25">
      <c r="A7226">
        <v>70000575</v>
      </c>
      <c r="B7226" t="s">
        <v>10982</v>
      </c>
      <c r="C7226" t="s">
        <v>10948</v>
      </c>
      <c r="D7226" t="s">
        <v>10948</v>
      </c>
      <c r="E7226" t="s">
        <v>10982</v>
      </c>
    </row>
    <row r="7227" spans="1:5" x14ac:dyDescent="0.25">
      <c r="A7227">
        <v>70000576</v>
      </c>
      <c r="B7227" t="s">
        <v>10983</v>
      </c>
      <c r="C7227" t="s">
        <v>10984</v>
      </c>
      <c r="D7227" t="s">
        <v>10984</v>
      </c>
      <c r="E7227" t="s">
        <v>10983</v>
      </c>
    </row>
    <row r="7228" spans="1:5" x14ac:dyDescent="0.25">
      <c r="A7228">
        <v>70000577</v>
      </c>
      <c r="B7228" t="s">
        <v>10985</v>
      </c>
      <c r="C7228" t="s">
        <v>10986</v>
      </c>
      <c r="D7228" t="s">
        <v>10986</v>
      </c>
      <c r="E7228" t="s">
        <v>10985</v>
      </c>
    </row>
    <row r="7229" spans="1:5" x14ac:dyDescent="0.25">
      <c r="A7229">
        <v>70000578</v>
      </c>
      <c r="B7229" t="s">
        <v>10987</v>
      </c>
      <c r="C7229" t="s">
        <v>10988</v>
      </c>
      <c r="D7229" t="s">
        <v>10988</v>
      </c>
      <c r="E7229" t="s">
        <v>10987</v>
      </c>
    </row>
    <row r="7230" spans="1:5" x14ac:dyDescent="0.25">
      <c r="A7230">
        <v>70000579</v>
      </c>
      <c r="B7230" t="s">
        <v>10989</v>
      </c>
      <c r="C7230" t="s">
        <v>10988</v>
      </c>
      <c r="D7230" t="s">
        <v>10988</v>
      </c>
      <c r="E7230" t="s">
        <v>10989</v>
      </c>
    </row>
    <row r="7231" spans="1:5" x14ac:dyDescent="0.25">
      <c r="A7231">
        <v>70000580</v>
      </c>
      <c r="B7231" t="s">
        <v>10990</v>
      </c>
      <c r="C7231" t="s">
        <v>10988</v>
      </c>
      <c r="D7231" t="s">
        <v>10988</v>
      </c>
      <c r="E7231" t="s">
        <v>10990</v>
      </c>
    </row>
    <row r="7232" spans="1:5" x14ac:dyDescent="0.25">
      <c r="A7232">
        <v>70000581</v>
      </c>
      <c r="B7232" t="s">
        <v>10991</v>
      </c>
      <c r="C7232" t="s">
        <v>10988</v>
      </c>
      <c r="D7232" t="s">
        <v>10988</v>
      </c>
      <c r="E7232" t="s">
        <v>10991</v>
      </c>
    </row>
    <row r="7233" spans="1:5" x14ac:dyDescent="0.25">
      <c r="A7233">
        <v>70000582</v>
      </c>
      <c r="B7233" t="s">
        <v>10992</v>
      </c>
      <c r="C7233" t="s">
        <v>10988</v>
      </c>
      <c r="D7233" t="s">
        <v>10988</v>
      </c>
      <c r="E7233" t="s">
        <v>10992</v>
      </c>
    </row>
    <row r="7234" spans="1:5" x14ac:dyDescent="0.25">
      <c r="A7234">
        <v>70000583</v>
      </c>
      <c r="B7234" t="s">
        <v>10993</v>
      </c>
      <c r="C7234" t="s">
        <v>10988</v>
      </c>
      <c r="D7234" t="s">
        <v>10988</v>
      </c>
      <c r="E7234" t="s">
        <v>10993</v>
      </c>
    </row>
    <row r="7235" spans="1:5" x14ac:dyDescent="0.25">
      <c r="A7235">
        <v>70000584</v>
      </c>
      <c r="B7235" t="s">
        <v>10994</v>
      </c>
      <c r="C7235" t="s">
        <v>10988</v>
      </c>
      <c r="D7235" t="s">
        <v>10988</v>
      </c>
      <c r="E7235" t="s">
        <v>10994</v>
      </c>
    </row>
    <row r="7236" spans="1:5" x14ac:dyDescent="0.25">
      <c r="A7236">
        <v>70000585</v>
      </c>
      <c r="B7236" t="s">
        <v>10995</v>
      </c>
      <c r="C7236" t="s">
        <v>10988</v>
      </c>
      <c r="D7236" t="s">
        <v>10988</v>
      </c>
      <c r="E7236" t="s">
        <v>10995</v>
      </c>
    </row>
    <row r="7237" spans="1:5" x14ac:dyDescent="0.25">
      <c r="A7237">
        <v>70000586</v>
      </c>
      <c r="B7237" t="s">
        <v>10996</v>
      </c>
      <c r="C7237" t="s">
        <v>10935</v>
      </c>
      <c r="D7237" t="s">
        <v>10935</v>
      </c>
      <c r="E7237" t="s">
        <v>10996</v>
      </c>
    </row>
    <row r="7238" spans="1:5" x14ac:dyDescent="0.25">
      <c r="A7238">
        <v>70000587</v>
      </c>
      <c r="B7238" t="s">
        <v>10997</v>
      </c>
      <c r="C7238" t="s">
        <v>10935</v>
      </c>
      <c r="D7238" t="s">
        <v>10935</v>
      </c>
      <c r="E7238" t="s">
        <v>10997</v>
      </c>
    </row>
    <row r="7239" spans="1:5" x14ac:dyDescent="0.25">
      <c r="A7239">
        <v>70000588</v>
      </c>
      <c r="B7239" t="s">
        <v>10998</v>
      </c>
      <c r="C7239" t="s">
        <v>10935</v>
      </c>
      <c r="D7239" t="s">
        <v>10935</v>
      </c>
      <c r="E7239" t="s">
        <v>10998</v>
      </c>
    </row>
    <row r="7240" spans="1:5" x14ac:dyDescent="0.25">
      <c r="A7240">
        <v>70000589</v>
      </c>
      <c r="B7240" t="s">
        <v>10934</v>
      </c>
      <c r="C7240" t="s">
        <v>10935</v>
      </c>
      <c r="D7240" t="s">
        <v>10935</v>
      </c>
      <c r="E7240" t="s">
        <v>10934</v>
      </c>
    </row>
    <row r="7241" spans="1:5" x14ac:dyDescent="0.25">
      <c r="A7241">
        <v>70000590</v>
      </c>
      <c r="B7241" t="s">
        <v>10999</v>
      </c>
      <c r="C7241" t="s">
        <v>10935</v>
      </c>
      <c r="D7241" t="s">
        <v>10935</v>
      </c>
      <c r="E7241" t="s">
        <v>10999</v>
      </c>
    </row>
    <row r="7242" spans="1:5" x14ac:dyDescent="0.25">
      <c r="A7242">
        <v>70000591</v>
      </c>
      <c r="B7242" t="s">
        <v>11000</v>
      </c>
      <c r="C7242" t="s">
        <v>10935</v>
      </c>
      <c r="D7242" t="s">
        <v>10935</v>
      </c>
      <c r="E7242" t="s">
        <v>11000</v>
      </c>
    </row>
    <row r="7243" spans="1:5" x14ac:dyDescent="0.25">
      <c r="A7243">
        <v>70000592</v>
      </c>
      <c r="B7243" t="s">
        <v>11001</v>
      </c>
      <c r="C7243" t="s">
        <v>10935</v>
      </c>
      <c r="D7243" t="s">
        <v>10935</v>
      </c>
      <c r="E7243" t="s">
        <v>11001</v>
      </c>
    </row>
    <row r="7244" spans="1:5" x14ac:dyDescent="0.25">
      <c r="A7244">
        <v>70000593</v>
      </c>
      <c r="B7244" t="s">
        <v>11002</v>
      </c>
      <c r="C7244" t="s">
        <v>10935</v>
      </c>
      <c r="D7244" t="s">
        <v>10935</v>
      </c>
      <c r="E7244" t="s">
        <v>11002</v>
      </c>
    </row>
    <row r="7245" spans="1:5" x14ac:dyDescent="0.25">
      <c r="A7245">
        <v>70000594</v>
      </c>
      <c r="B7245" t="s">
        <v>11003</v>
      </c>
      <c r="C7245" t="s">
        <v>10939</v>
      </c>
      <c r="D7245" t="s">
        <v>10939</v>
      </c>
      <c r="E7245" t="s">
        <v>11003</v>
      </c>
    </row>
    <row r="7246" spans="1:5" x14ac:dyDescent="0.25">
      <c r="A7246">
        <v>70000595</v>
      </c>
      <c r="B7246" t="s">
        <v>11004</v>
      </c>
      <c r="C7246" t="s">
        <v>11005</v>
      </c>
      <c r="D7246" t="s">
        <v>11005</v>
      </c>
      <c r="E7246" t="s">
        <v>11004</v>
      </c>
    </row>
    <row r="7247" spans="1:5" x14ac:dyDescent="0.25">
      <c r="A7247">
        <v>70000596</v>
      </c>
      <c r="B7247" t="s">
        <v>11006</v>
      </c>
      <c r="C7247" t="s">
        <v>11005</v>
      </c>
      <c r="D7247" t="s">
        <v>11005</v>
      </c>
      <c r="E7247" t="s">
        <v>11006</v>
      </c>
    </row>
    <row r="7248" spans="1:5" x14ac:dyDescent="0.25">
      <c r="A7248">
        <v>70000597</v>
      </c>
      <c r="B7248" t="s">
        <v>11007</v>
      </c>
      <c r="C7248" t="s">
        <v>11008</v>
      </c>
      <c r="D7248" t="s">
        <v>11008</v>
      </c>
      <c r="E7248" t="s">
        <v>11007</v>
      </c>
    </row>
    <row r="7249" spans="1:5" x14ac:dyDescent="0.25">
      <c r="A7249">
        <v>70000598</v>
      </c>
      <c r="B7249" t="s">
        <v>11009</v>
      </c>
      <c r="C7249" t="s">
        <v>11008</v>
      </c>
      <c r="D7249" t="s">
        <v>11008</v>
      </c>
      <c r="E7249" t="s">
        <v>11009</v>
      </c>
    </row>
    <row r="7250" spans="1:5" x14ac:dyDescent="0.25">
      <c r="A7250">
        <v>70000599</v>
      </c>
      <c r="B7250" t="s">
        <v>11010</v>
      </c>
      <c r="C7250" t="s">
        <v>11011</v>
      </c>
      <c r="D7250" t="s">
        <v>11011</v>
      </c>
      <c r="E7250" t="s">
        <v>11010</v>
      </c>
    </row>
    <row r="7251" spans="1:5" x14ac:dyDescent="0.25">
      <c r="A7251">
        <v>70000600</v>
      </c>
      <c r="B7251" t="s">
        <v>11012</v>
      </c>
      <c r="C7251" t="s">
        <v>11013</v>
      </c>
      <c r="D7251" t="s">
        <v>11013</v>
      </c>
      <c r="E7251" t="s">
        <v>11012</v>
      </c>
    </row>
    <row r="7252" spans="1:5" x14ac:dyDescent="0.25">
      <c r="A7252">
        <v>70000601</v>
      </c>
      <c r="B7252" t="s">
        <v>11014</v>
      </c>
      <c r="C7252" t="s">
        <v>10974</v>
      </c>
      <c r="D7252" t="s">
        <v>10974</v>
      </c>
      <c r="E7252" t="s">
        <v>11014</v>
      </c>
    </row>
    <row r="7253" spans="1:5" x14ac:dyDescent="0.25">
      <c r="A7253">
        <v>70000602</v>
      </c>
      <c r="B7253" t="s">
        <v>11015</v>
      </c>
      <c r="C7253" t="s">
        <v>10974</v>
      </c>
      <c r="D7253" t="s">
        <v>10974</v>
      </c>
      <c r="E7253" t="s">
        <v>11015</v>
      </c>
    </row>
    <row r="7254" spans="1:5" x14ac:dyDescent="0.25">
      <c r="A7254">
        <v>70000603</v>
      </c>
      <c r="B7254" t="s">
        <v>11016</v>
      </c>
      <c r="C7254" t="s">
        <v>10974</v>
      </c>
      <c r="D7254" t="s">
        <v>10974</v>
      </c>
      <c r="E7254" t="s">
        <v>11016</v>
      </c>
    </row>
    <row r="7255" spans="1:5" x14ac:dyDescent="0.25">
      <c r="A7255">
        <v>70000604</v>
      </c>
      <c r="B7255" t="s">
        <v>11017</v>
      </c>
      <c r="C7255" t="s">
        <v>10974</v>
      </c>
      <c r="D7255" t="s">
        <v>10974</v>
      </c>
      <c r="E7255" t="s">
        <v>11017</v>
      </c>
    </row>
    <row r="7256" spans="1:5" x14ac:dyDescent="0.25">
      <c r="A7256">
        <v>70000605</v>
      </c>
      <c r="B7256" t="s">
        <v>11018</v>
      </c>
      <c r="C7256" t="s">
        <v>10974</v>
      </c>
      <c r="D7256" t="s">
        <v>10974</v>
      </c>
      <c r="E7256" t="s">
        <v>11018</v>
      </c>
    </row>
    <row r="7257" spans="1:5" x14ac:dyDescent="0.25">
      <c r="A7257">
        <v>70000606</v>
      </c>
      <c r="B7257" t="s">
        <v>11019</v>
      </c>
      <c r="C7257" t="s">
        <v>10974</v>
      </c>
      <c r="D7257" t="s">
        <v>10974</v>
      </c>
      <c r="E7257" t="s">
        <v>11019</v>
      </c>
    </row>
    <row r="7258" spans="1:5" x14ac:dyDescent="0.25">
      <c r="A7258">
        <v>70000607</v>
      </c>
      <c r="B7258" t="s">
        <v>11020</v>
      </c>
      <c r="C7258" t="s">
        <v>11021</v>
      </c>
      <c r="D7258" t="s">
        <v>11021</v>
      </c>
      <c r="E7258" t="s">
        <v>11020</v>
      </c>
    </row>
    <row r="7259" spans="1:5" x14ac:dyDescent="0.25">
      <c r="A7259">
        <v>70000608</v>
      </c>
      <c r="B7259" t="s">
        <v>11022</v>
      </c>
      <c r="C7259" t="s">
        <v>11023</v>
      </c>
      <c r="D7259" t="s">
        <v>11023</v>
      </c>
      <c r="E7259" t="s">
        <v>11022</v>
      </c>
    </row>
    <row r="7260" spans="1:5" x14ac:dyDescent="0.25">
      <c r="A7260">
        <v>70000609</v>
      </c>
      <c r="B7260" t="s">
        <v>11024</v>
      </c>
      <c r="C7260" t="s">
        <v>11023</v>
      </c>
      <c r="D7260" t="s">
        <v>11023</v>
      </c>
      <c r="E7260" t="s">
        <v>11024</v>
      </c>
    </row>
    <row r="7261" spans="1:5" x14ac:dyDescent="0.25">
      <c r="A7261">
        <v>70000610</v>
      </c>
      <c r="B7261" t="s">
        <v>11025</v>
      </c>
      <c r="C7261" t="s">
        <v>11023</v>
      </c>
      <c r="D7261" t="s">
        <v>11023</v>
      </c>
      <c r="E7261" t="s">
        <v>11025</v>
      </c>
    </row>
    <row r="7262" spans="1:5" x14ac:dyDescent="0.25">
      <c r="A7262">
        <v>70000611</v>
      </c>
      <c r="B7262" t="s">
        <v>10822</v>
      </c>
      <c r="C7262" t="s">
        <v>10823</v>
      </c>
      <c r="D7262" t="s">
        <v>10823</v>
      </c>
      <c r="E7262" t="s">
        <v>10822</v>
      </c>
    </row>
    <row r="7263" spans="1:5" x14ac:dyDescent="0.25">
      <c r="A7263">
        <v>70000612</v>
      </c>
      <c r="B7263" t="s">
        <v>10824</v>
      </c>
      <c r="C7263" t="s">
        <v>10823</v>
      </c>
      <c r="D7263" t="s">
        <v>10823</v>
      </c>
      <c r="E7263" t="s">
        <v>10824</v>
      </c>
    </row>
    <row r="7264" spans="1:5" x14ac:dyDescent="0.25">
      <c r="A7264">
        <v>70000613</v>
      </c>
      <c r="B7264" t="s">
        <v>10825</v>
      </c>
      <c r="C7264" t="s">
        <v>10823</v>
      </c>
      <c r="D7264" t="s">
        <v>10823</v>
      </c>
      <c r="E7264" t="s">
        <v>10825</v>
      </c>
    </row>
    <row r="7265" spans="1:5" x14ac:dyDescent="0.25">
      <c r="A7265">
        <v>70000614</v>
      </c>
      <c r="B7265" t="s">
        <v>10977</v>
      </c>
      <c r="C7265" t="s">
        <v>10974</v>
      </c>
      <c r="D7265" t="s">
        <v>10974</v>
      </c>
      <c r="E7265" t="s">
        <v>10977</v>
      </c>
    </row>
    <row r="7266" spans="1:5" x14ac:dyDescent="0.25">
      <c r="A7266">
        <v>70000615</v>
      </c>
      <c r="B7266" t="s">
        <v>11026</v>
      </c>
      <c r="C7266" t="s">
        <v>10933</v>
      </c>
      <c r="D7266" t="s">
        <v>10933</v>
      </c>
      <c r="E7266" t="s">
        <v>11026</v>
      </c>
    </row>
    <row r="7267" spans="1:5" x14ac:dyDescent="0.25">
      <c r="A7267">
        <v>70000616</v>
      </c>
      <c r="B7267" t="s">
        <v>11027</v>
      </c>
      <c r="C7267" t="s">
        <v>10933</v>
      </c>
      <c r="D7267" t="s">
        <v>10933</v>
      </c>
      <c r="E7267" t="s">
        <v>11027</v>
      </c>
    </row>
    <row r="7268" spans="1:5" x14ac:dyDescent="0.25">
      <c r="A7268">
        <v>70000617</v>
      </c>
      <c r="B7268" t="s">
        <v>10910</v>
      </c>
      <c r="C7268" t="s">
        <v>10908</v>
      </c>
      <c r="D7268" t="s">
        <v>10908</v>
      </c>
      <c r="E7268" t="s">
        <v>10910</v>
      </c>
    </row>
    <row r="7269" spans="1:5" x14ac:dyDescent="0.25">
      <c r="A7269">
        <v>70000618</v>
      </c>
      <c r="B7269" t="s">
        <v>11028</v>
      </c>
      <c r="C7269" t="s">
        <v>10908</v>
      </c>
      <c r="D7269" t="s">
        <v>10908</v>
      </c>
      <c r="E7269" t="s">
        <v>11028</v>
      </c>
    </row>
    <row r="7270" spans="1:5" x14ac:dyDescent="0.25">
      <c r="A7270">
        <v>70000619</v>
      </c>
      <c r="B7270" t="s">
        <v>10909</v>
      </c>
      <c r="C7270" t="s">
        <v>10908</v>
      </c>
      <c r="D7270" t="s">
        <v>10908</v>
      </c>
      <c r="E7270" t="s">
        <v>10909</v>
      </c>
    </row>
    <row r="7271" spans="1:5" x14ac:dyDescent="0.25">
      <c r="A7271">
        <v>70000620</v>
      </c>
      <c r="B7271" t="s">
        <v>11029</v>
      </c>
      <c r="C7271" t="s">
        <v>11030</v>
      </c>
      <c r="D7271" t="s">
        <v>11030</v>
      </c>
      <c r="E7271" t="s">
        <v>11029</v>
      </c>
    </row>
    <row r="7272" spans="1:5" x14ac:dyDescent="0.25">
      <c r="A7272">
        <v>70000621</v>
      </c>
      <c r="B7272" t="s">
        <v>11031</v>
      </c>
      <c r="C7272" t="s">
        <v>11032</v>
      </c>
      <c r="D7272" t="s">
        <v>11032</v>
      </c>
      <c r="E7272" t="s">
        <v>11031</v>
      </c>
    </row>
    <row r="7273" spans="1:5" x14ac:dyDescent="0.25">
      <c r="A7273">
        <v>70000622</v>
      </c>
      <c r="B7273" t="s">
        <v>11033</v>
      </c>
      <c r="C7273" t="s">
        <v>11034</v>
      </c>
      <c r="D7273" t="s">
        <v>11034</v>
      </c>
      <c r="E7273" t="s">
        <v>11033</v>
      </c>
    </row>
    <row r="7274" spans="1:5" x14ac:dyDescent="0.25">
      <c r="A7274">
        <v>70000623</v>
      </c>
      <c r="B7274" t="s">
        <v>11035</v>
      </c>
      <c r="C7274" t="s">
        <v>11036</v>
      </c>
      <c r="D7274" t="s">
        <v>11036</v>
      </c>
      <c r="E7274" t="s">
        <v>11035</v>
      </c>
    </row>
    <row r="7275" spans="1:5" x14ac:dyDescent="0.25">
      <c r="A7275">
        <v>70000624</v>
      </c>
      <c r="B7275" t="s">
        <v>11037</v>
      </c>
      <c r="C7275" t="s">
        <v>11038</v>
      </c>
      <c r="D7275" t="s">
        <v>11038</v>
      </c>
      <c r="E7275" t="s">
        <v>11037</v>
      </c>
    </row>
    <row r="7276" spans="1:5" x14ac:dyDescent="0.25">
      <c r="A7276">
        <v>70000625</v>
      </c>
      <c r="B7276" t="s">
        <v>11039</v>
      </c>
      <c r="C7276" t="s">
        <v>11040</v>
      </c>
      <c r="D7276" t="s">
        <v>11040</v>
      </c>
      <c r="E7276" t="s">
        <v>11039</v>
      </c>
    </row>
    <row r="7277" spans="1:5" x14ac:dyDescent="0.25">
      <c r="A7277">
        <v>70000626</v>
      </c>
      <c r="B7277" t="s">
        <v>11041</v>
      </c>
      <c r="C7277" t="s">
        <v>667</v>
      </c>
      <c r="D7277" t="s">
        <v>667</v>
      </c>
      <c r="E7277" t="s">
        <v>11041</v>
      </c>
    </row>
    <row r="7278" spans="1:5" x14ac:dyDescent="0.25">
      <c r="A7278">
        <v>70000627</v>
      </c>
      <c r="B7278" t="s">
        <v>11042</v>
      </c>
      <c r="C7278" t="s">
        <v>11043</v>
      </c>
      <c r="D7278" t="s">
        <v>11043</v>
      </c>
      <c r="E7278" t="s">
        <v>11042</v>
      </c>
    </row>
    <row r="7279" spans="1:5" x14ac:dyDescent="0.25">
      <c r="A7279">
        <v>70000628</v>
      </c>
      <c r="B7279" t="s">
        <v>10976</v>
      </c>
      <c r="C7279" t="s">
        <v>10974</v>
      </c>
      <c r="D7279" t="s">
        <v>10974</v>
      </c>
      <c r="E7279" t="s">
        <v>10976</v>
      </c>
    </row>
    <row r="7280" spans="1:5" x14ac:dyDescent="0.25">
      <c r="A7280">
        <v>70000629</v>
      </c>
      <c r="B7280" t="s">
        <v>11044</v>
      </c>
      <c r="C7280" t="s">
        <v>11045</v>
      </c>
      <c r="D7280" t="s">
        <v>11045</v>
      </c>
      <c r="E7280" t="s">
        <v>11044</v>
      </c>
    </row>
    <row r="7281" spans="1:5" x14ac:dyDescent="0.25">
      <c r="A7281">
        <v>70000630</v>
      </c>
      <c r="B7281" t="s">
        <v>11046</v>
      </c>
      <c r="C7281" t="s">
        <v>11047</v>
      </c>
      <c r="D7281" t="s">
        <v>11047</v>
      </c>
      <c r="E7281" t="s">
        <v>11046</v>
      </c>
    </row>
    <row r="7282" spans="1:5" x14ac:dyDescent="0.25">
      <c r="A7282">
        <v>70000631</v>
      </c>
      <c r="B7282" t="s">
        <v>11048</v>
      </c>
      <c r="C7282" t="s">
        <v>11049</v>
      </c>
      <c r="D7282" t="s">
        <v>11049</v>
      </c>
      <c r="E7282" t="s">
        <v>11048</v>
      </c>
    </row>
    <row r="7283" spans="1:5" x14ac:dyDescent="0.25">
      <c r="A7283">
        <v>70000632</v>
      </c>
      <c r="B7283" t="s">
        <v>11050</v>
      </c>
      <c r="C7283" t="s">
        <v>11051</v>
      </c>
      <c r="D7283" t="s">
        <v>11051</v>
      </c>
      <c r="E7283" t="s">
        <v>11050</v>
      </c>
    </row>
    <row r="7284" spans="1:5" x14ac:dyDescent="0.25">
      <c r="A7284">
        <v>70000633</v>
      </c>
      <c r="B7284" t="s">
        <v>11052</v>
      </c>
      <c r="C7284" t="s">
        <v>11053</v>
      </c>
      <c r="D7284" t="s">
        <v>11053</v>
      </c>
      <c r="E7284" t="s">
        <v>11052</v>
      </c>
    </row>
    <row r="7285" spans="1:5" x14ac:dyDescent="0.25">
      <c r="A7285">
        <v>70000634</v>
      </c>
      <c r="B7285" t="s">
        <v>11054</v>
      </c>
      <c r="C7285" t="s">
        <v>10942</v>
      </c>
      <c r="D7285" t="s">
        <v>10942</v>
      </c>
      <c r="E7285" t="s">
        <v>11054</v>
      </c>
    </row>
    <row r="7286" spans="1:5" x14ac:dyDescent="0.25">
      <c r="A7286">
        <v>70000635</v>
      </c>
      <c r="B7286" t="s">
        <v>11055</v>
      </c>
      <c r="C7286" t="s">
        <v>11056</v>
      </c>
      <c r="D7286" t="s">
        <v>11056</v>
      </c>
      <c r="E7286" t="s">
        <v>11055</v>
      </c>
    </row>
    <row r="7287" spans="1:5" x14ac:dyDescent="0.25">
      <c r="A7287">
        <v>70000636</v>
      </c>
      <c r="B7287" t="s">
        <v>11057</v>
      </c>
      <c r="C7287" t="s">
        <v>10916</v>
      </c>
      <c r="D7287" t="s">
        <v>10916</v>
      </c>
      <c r="E7287" t="s">
        <v>11057</v>
      </c>
    </row>
    <row r="7288" spans="1:5" x14ac:dyDescent="0.25">
      <c r="A7288">
        <v>70000637</v>
      </c>
      <c r="B7288" t="s">
        <v>11058</v>
      </c>
      <c r="C7288" t="s">
        <v>10914</v>
      </c>
      <c r="D7288" t="s">
        <v>10914</v>
      </c>
      <c r="E7288" t="s">
        <v>11058</v>
      </c>
    </row>
    <row r="7289" spans="1:5" x14ac:dyDescent="0.25">
      <c r="A7289">
        <v>70000638</v>
      </c>
      <c r="B7289" t="s">
        <v>11059</v>
      </c>
      <c r="C7289" t="s">
        <v>11051</v>
      </c>
      <c r="D7289" t="s">
        <v>11051</v>
      </c>
      <c r="E7289" t="s">
        <v>11059</v>
      </c>
    </row>
    <row r="7290" spans="1:5" x14ac:dyDescent="0.25">
      <c r="A7290">
        <v>70000639</v>
      </c>
      <c r="B7290" t="s">
        <v>11060</v>
      </c>
      <c r="C7290" t="s">
        <v>11061</v>
      </c>
      <c r="D7290" t="s">
        <v>11061</v>
      </c>
      <c r="E7290" t="s">
        <v>11060</v>
      </c>
    </row>
    <row r="7291" spans="1:5" x14ac:dyDescent="0.25">
      <c r="A7291">
        <v>70000640</v>
      </c>
      <c r="B7291" t="s">
        <v>11062</v>
      </c>
      <c r="C7291" t="s">
        <v>11063</v>
      </c>
      <c r="D7291" t="s">
        <v>11063</v>
      </c>
      <c r="E7291" t="s">
        <v>11062</v>
      </c>
    </row>
    <row r="7292" spans="1:5" x14ac:dyDescent="0.25">
      <c r="A7292">
        <v>70000641</v>
      </c>
      <c r="B7292" t="s">
        <v>11064</v>
      </c>
      <c r="C7292" t="s">
        <v>11065</v>
      </c>
      <c r="D7292" t="s">
        <v>11065</v>
      </c>
      <c r="E7292" t="s">
        <v>11064</v>
      </c>
    </row>
    <row r="7293" spans="1:5" x14ac:dyDescent="0.25">
      <c r="A7293">
        <v>70000642</v>
      </c>
      <c r="B7293" t="s">
        <v>11066</v>
      </c>
      <c r="C7293" t="s">
        <v>11067</v>
      </c>
      <c r="D7293" t="s">
        <v>11067</v>
      </c>
      <c r="E7293" t="s">
        <v>11066</v>
      </c>
    </row>
    <row r="7294" spans="1:5" x14ac:dyDescent="0.25">
      <c r="A7294">
        <v>70000643</v>
      </c>
      <c r="B7294" t="s">
        <v>11068</v>
      </c>
      <c r="C7294" t="s">
        <v>10918</v>
      </c>
      <c r="D7294" t="s">
        <v>10918</v>
      </c>
      <c r="E7294" t="s">
        <v>11068</v>
      </c>
    </row>
    <row r="7295" spans="1:5" x14ac:dyDescent="0.25">
      <c r="A7295">
        <v>70000644</v>
      </c>
      <c r="B7295" t="s">
        <v>11069</v>
      </c>
      <c r="C7295" t="s">
        <v>11070</v>
      </c>
      <c r="D7295" t="s">
        <v>11070</v>
      </c>
      <c r="E7295" t="s">
        <v>11069</v>
      </c>
    </row>
    <row r="7296" spans="1:5" x14ac:dyDescent="0.25">
      <c r="A7296">
        <v>70000645</v>
      </c>
      <c r="B7296" t="s">
        <v>11071</v>
      </c>
      <c r="C7296" t="s">
        <v>11070</v>
      </c>
      <c r="D7296" t="s">
        <v>11070</v>
      </c>
      <c r="E7296" t="s">
        <v>11071</v>
      </c>
    </row>
    <row r="7297" spans="1:5" x14ac:dyDescent="0.25">
      <c r="A7297">
        <v>70000646</v>
      </c>
      <c r="B7297" t="s">
        <v>11072</v>
      </c>
      <c r="C7297" t="s">
        <v>11070</v>
      </c>
      <c r="D7297" t="s">
        <v>11070</v>
      </c>
      <c r="E7297" t="s">
        <v>11072</v>
      </c>
    </row>
    <row r="7298" spans="1:5" x14ac:dyDescent="0.25">
      <c r="A7298">
        <v>70000647</v>
      </c>
      <c r="B7298" t="s">
        <v>11073</v>
      </c>
      <c r="C7298" t="s">
        <v>11074</v>
      </c>
      <c r="D7298" t="s">
        <v>11074</v>
      </c>
      <c r="E7298" t="s">
        <v>11073</v>
      </c>
    </row>
    <row r="7299" spans="1:5" x14ac:dyDescent="0.25">
      <c r="A7299">
        <v>70000648</v>
      </c>
      <c r="B7299" t="s">
        <v>11075</v>
      </c>
      <c r="C7299" t="s">
        <v>11076</v>
      </c>
      <c r="D7299" t="s">
        <v>11076</v>
      </c>
      <c r="E7299" t="s">
        <v>11075</v>
      </c>
    </row>
    <row r="7300" spans="1:5" x14ac:dyDescent="0.25">
      <c r="A7300">
        <v>70000649</v>
      </c>
      <c r="B7300" t="s">
        <v>11077</v>
      </c>
      <c r="C7300" t="s">
        <v>11078</v>
      </c>
      <c r="D7300" t="s">
        <v>11078</v>
      </c>
      <c r="E7300" t="s">
        <v>11077</v>
      </c>
    </row>
    <row r="7301" spans="1:5" x14ac:dyDescent="0.25">
      <c r="A7301">
        <v>70000650</v>
      </c>
      <c r="B7301" t="s">
        <v>11079</v>
      </c>
      <c r="C7301" t="s">
        <v>11078</v>
      </c>
      <c r="D7301" t="s">
        <v>11078</v>
      </c>
      <c r="E7301" t="s">
        <v>11079</v>
      </c>
    </row>
    <row r="7302" spans="1:5" x14ac:dyDescent="0.25">
      <c r="A7302">
        <v>70000651</v>
      </c>
      <c r="B7302" t="s">
        <v>11080</v>
      </c>
      <c r="C7302" t="s">
        <v>11078</v>
      </c>
      <c r="D7302" t="s">
        <v>11078</v>
      </c>
      <c r="E7302" t="s">
        <v>11080</v>
      </c>
    </row>
    <row r="7303" spans="1:5" x14ac:dyDescent="0.25">
      <c r="A7303">
        <v>70000652</v>
      </c>
      <c r="B7303" t="s">
        <v>11081</v>
      </c>
      <c r="C7303" t="s">
        <v>11078</v>
      </c>
      <c r="D7303" t="s">
        <v>11078</v>
      </c>
      <c r="E7303" t="s">
        <v>11081</v>
      </c>
    </row>
    <row r="7304" spans="1:5" x14ac:dyDescent="0.25">
      <c r="A7304">
        <v>70000653</v>
      </c>
      <c r="B7304" t="s">
        <v>11082</v>
      </c>
      <c r="C7304" t="s">
        <v>11078</v>
      </c>
      <c r="D7304" t="s">
        <v>11078</v>
      </c>
      <c r="E7304" t="s">
        <v>11082</v>
      </c>
    </row>
    <row r="7305" spans="1:5" x14ac:dyDescent="0.25">
      <c r="A7305">
        <v>70000654</v>
      </c>
      <c r="B7305" t="s">
        <v>11083</v>
      </c>
      <c r="C7305" t="s">
        <v>11078</v>
      </c>
      <c r="D7305" t="s">
        <v>11078</v>
      </c>
      <c r="E7305" t="s">
        <v>11083</v>
      </c>
    </row>
    <row r="7306" spans="1:5" x14ac:dyDescent="0.25">
      <c r="A7306">
        <v>70000655</v>
      </c>
      <c r="B7306" t="s">
        <v>11084</v>
      </c>
      <c r="C7306" t="s">
        <v>11085</v>
      </c>
      <c r="D7306" t="s">
        <v>11085</v>
      </c>
      <c r="E7306" t="s">
        <v>11084</v>
      </c>
    </row>
    <row r="7307" spans="1:5" x14ac:dyDescent="0.25">
      <c r="A7307">
        <v>70000656</v>
      </c>
      <c r="B7307" t="s">
        <v>11086</v>
      </c>
      <c r="C7307" t="s">
        <v>11087</v>
      </c>
      <c r="D7307" t="s">
        <v>11087</v>
      </c>
      <c r="E7307" t="s">
        <v>11086</v>
      </c>
    </row>
    <row r="7308" spans="1:5" x14ac:dyDescent="0.25">
      <c r="A7308">
        <v>70000657</v>
      </c>
      <c r="B7308" t="s">
        <v>11088</v>
      </c>
      <c r="C7308" t="s">
        <v>11089</v>
      </c>
      <c r="D7308" t="s">
        <v>11089</v>
      </c>
      <c r="E7308" t="s">
        <v>11088</v>
      </c>
    </row>
    <row r="7309" spans="1:5" x14ac:dyDescent="0.25">
      <c r="A7309">
        <v>70000658</v>
      </c>
      <c r="B7309" t="s">
        <v>11090</v>
      </c>
      <c r="C7309" t="s">
        <v>11091</v>
      </c>
      <c r="D7309" t="s">
        <v>11091</v>
      </c>
      <c r="E7309" t="s">
        <v>11090</v>
      </c>
    </row>
    <row r="7310" spans="1:5" x14ac:dyDescent="0.25">
      <c r="A7310">
        <v>70000659</v>
      </c>
      <c r="B7310" t="s">
        <v>11092</v>
      </c>
      <c r="C7310" t="s">
        <v>11093</v>
      </c>
      <c r="D7310" t="s">
        <v>11093</v>
      </c>
      <c r="E7310" t="s">
        <v>11092</v>
      </c>
    </row>
    <row r="7311" spans="1:5" x14ac:dyDescent="0.25">
      <c r="A7311">
        <v>70000660</v>
      </c>
      <c r="B7311" t="s">
        <v>11094</v>
      </c>
      <c r="C7311" t="s">
        <v>11095</v>
      </c>
      <c r="D7311" t="s">
        <v>11095</v>
      </c>
      <c r="E7311" t="s">
        <v>11094</v>
      </c>
    </row>
    <row r="7312" spans="1:5" x14ac:dyDescent="0.25">
      <c r="A7312">
        <v>70000661</v>
      </c>
      <c r="B7312" t="s">
        <v>11096</v>
      </c>
      <c r="C7312" t="s">
        <v>11095</v>
      </c>
      <c r="D7312" t="s">
        <v>11095</v>
      </c>
      <c r="E7312" t="s">
        <v>11096</v>
      </c>
    </row>
    <row r="7313" spans="1:5" x14ac:dyDescent="0.25">
      <c r="A7313">
        <v>70000662</v>
      </c>
      <c r="B7313" t="s">
        <v>11097</v>
      </c>
      <c r="C7313" t="s">
        <v>11098</v>
      </c>
      <c r="D7313" t="s">
        <v>11098</v>
      </c>
      <c r="E7313" t="s">
        <v>11097</v>
      </c>
    </row>
    <row r="7314" spans="1:5" x14ac:dyDescent="0.25">
      <c r="A7314">
        <v>70000663</v>
      </c>
      <c r="B7314" t="s">
        <v>11099</v>
      </c>
      <c r="C7314" t="s">
        <v>11098</v>
      </c>
      <c r="D7314" t="s">
        <v>11098</v>
      </c>
      <c r="E7314" t="s">
        <v>11099</v>
      </c>
    </row>
    <row r="7315" spans="1:5" x14ac:dyDescent="0.25">
      <c r="A7315">
        <v>70000664</v>
      </c>
      <c r="B7315" t="s">
        <v>11100</v>
      </c>
      <c r="C7315" t="s">
        <v>11101</v>
      </c>
      <c r="D7315" t="s">
        <v>11101</v>
      </c>
      <c r="E7315" t="s">
        <v>11100</v>
      </c>
    </row>
    <row r="7316" spans="1:5" x14ac:dyDescent="0.25">
      <c r="A7316">
        <v>70000665</v>
      </c>
      <c r="B7316" t="s">
        <v>11102</v>
      </c>
      <c r="C7316" t="s">
        <v>11101</v>
      </c>
      <c r="D7316" t="s">
        <v>11101</v>
      </c>
      <c r="E7316" t="s">
        <v>11102</v>
      </c>
    </row>
    <row r="7317" spans="1:5" x14ac:dyDescent="0.25">
      <c r="A7317">
        <v>70000666</v>
      </c>
      <c r="B7317" t="s">
        <v>11103</v>
      </c>
      <c r="C7317" t="s">
        <v>11101</v>
      </c>
      <c r="D7317" t="s">
        <v>11101</v>
      </c>
      <c r="E7317" t="s">
        <v>11103</v>
      </c>
    </row>
    <row r="7318" spans="1:5" x14ac:dyDescent="0.25">
      <c r="A7318">
        <v>70000667</v>
      </c>
      <c r="B7318" t="s">
        <v>11104</v>
      </c>
      <c r="C7318" t="s">
        <v>11101</v>
      </c>
      <c r="D7318" t="s">
        <v>11101</v>
      </c>
      <c r="E7318" t="s">
        <v>11104</v>
      </c>
    </row>
    <row r="7319" spans="1:5" x14ac:dyDescent="0.25">
      <c r="A7319">
        <v>70000668</v>
      </c>
      <c r="B7319" t="s">
        <v>11105</v>
      </c>
      <c r="C7319" t="s">
        <v>11101</v>
      </c>
      <c r="D7319" t="s">
        <v>11101</v>
      </c>
      <c r="E7319" t="s">
        <v>11105</v>
      </c>
    </row>
    <row r="7320" spans="1:5" x14ac:dyDescent="0.25">
      <c r="A7320">
        <v>70000669</v>
      </c>
      <c r="B7320" t="s">
        <v>11106</v>
      </c>
      <c r="C7320" t="s">
        <v>11101</v>
      </c>
      <c r="D7320" t="s">
        <v>11101</v>
      </c>
      <c r="E7320" t="s">
        <v>11106</v>
      </c>
    </row>
    <row r="7321" spans="1:5" x14ac:dyDescent="0.25">
      <c r="A7321">
        <v>70000670</v>
      </c>
      <c r="B7321" t="s">
        <v>11107</v>
      </c>
      <c r="C7321" t="s">
        <v>11101</v>
      </c>
      <c r="D7321" t="s">
        <v>11101</v>
      </c>
      <c r="E7321" t="s">
        <v>11107</v>
      </c>
    </row>
    <row r="7322" spans="1:5" x14ac:dyDescent="0.25">
      <c r="A7322">
        <v>70000671</v>
      </c>
      <c r="B7322" t="s">
        <v>11108</v>
      </c>
      <c r="C7322" t="s">
        <v>11101</v>
      </c>
      <c r="D7322" t="s">
        <v>11101</v>
      </c>
      <c r="E7322" t="s">
        <v>11108</v>
      </c>
    </row>
    <row r="7323" spans="1:5" x14ac:dyDescent="0.25">
      <c r="A7323">
        <v>70000672</v>
      </c>
      <c r="B7323" t="s">
        <v>11109</v>
      </c>
      <c r="C7323" t="s">
        <v>11110</v>
      </c>
      <c r="D7323" t="s">
        <v>11110</v>
      </c>
      <c r="E7323" t="s">
        <v>11109</v>
      </c>
    </row>
    <row r="7324" spans="1:5" x14ac:dyDescent="0.25">
      <c r="A7324">
        <v>70000673</v>
      </c>
      <c r="B7324" t="s">
        <v>11111</v>
      </c>
      <c r="C7324" t="s">
        <v>11112</v>
      </c>
      <c r="D7324" t="s">
        <v>11112</v>
      </c>
      <c r="E7324" t="s">
        <v>11111</v>
      </c>
    </row>
    <row r="7325" spans="1:5" x14ac:dyDescent="0.25">
      <c r="A7325">
        <v>70000674</v>
      </c>
      <c r="B7325" t="s">
        <v>11113</v>
      </c>
      <c r="C7325" t="s">
        <v>11114</v>
      </c>
      <c r="D7325" t="s">
        <v>11114</v>
      </c>
      <c r="E7325" t="s">
        <v>11113</v>
      </c>
    </row>
    <row r="7326" spans="1:5" x14ac:dyDescent="0.25">
      <c r="A7326">
        <v>70000675</v>
      </c>
      <c r="B7326" t="s">
        <v>11115</v>
      </c>
      <c r="C7326" t="s">
        <v>11116</v>
      </c>
      <c r="D7326" t="s">
        <v>11116</v>
      </c>
      <c r="E7326" t="s">
        <v>11115</v>
      </c>
    </row>
    <row r="7327" spans="1:5" x14ac:dyDescent="0.25">
      <c r="A7327">
        <v>70000676</v>
      </c>
      <c r="B7327" t="s">
        <v>11084</v>
      </c>
      <c r="C7327" t="s">
        <v>11085</v>
      </c>
      <c r="D7327" t="s">
        <v>11085</v>
      </c>
      <c r="E7327" t="s">
        <v>11084</v>
      </c>
    </row>
    <row r="7328" spans="1:5" x14ac:dyDescent="0.25">
      <c r="A7328">
        <v>70000677</v>
      </c>
      <c r="B7328" t="s">
        <v>11117</v>
      </c>
      <c r="C7328" t="s">
        <v>11118</v>
      </c>
      <c r="D7328" t="s">
        <v>11118</v>
      </c>
      <c r="E7328" t="s">
        <v>11117</v>
      </c>
    </row>
    <row r="7329" spans="1:5" x14ac:dyDescent="0.25">
      <c r="A7329">
        <v>70000678</v>
      </c>
      <c r="B7329" t="s">
        <v>11119</v>
      </c>
      <c r="C7329" t="s">
        <v>11120</v>
      </c>
      <c r="D7329" t="s">
        <v>11120</v>
      </c>
      <c r="E7329" t="s">
        <v>11119</v>
      </c>
    </row>
    <row r="7330" spans="1:5" x14ac:dyDescent="0.25">
      <c r="A7330">
        <v>70000679</v>
      </c>
      <c r="B7330" t="s">
        <v>11121</v>
      </c>
      <c r="C7330" t="s">
        <v>11122</v>
      </c>
      <c r="D7330" t="s">
        <v>11122</v>
      </c>
      <c r="E7330" t="s">
        <v>11121</v>
      </c>
    </row>
    <row r="7331" spans="1:5" x14ac:dyDescent="0.25">
      <c r="A7331">
        <v>70000680</v>
      </c>
      <c r="B7331" t="s">
        <v>11123</v>
      </c>
      <c r="C7331" t="s">
        <v>11124</v>
      </c>
      <c r="D7331" t="s">
        <v>11124</v>
      </c>
      <c r="E7331" t="s">
        <v>11123</v>
      </c>
    </row>
    <row r="7332" spans="1:5" x14ac:dyDescent="0.25">
      <c r="A7332">
        <v>70000681</v>
      </c>
      <c r="B7332" t="s">
        <v>11125</v>
      </c>
      <c r="C7332" t="s">
        <v>11126</v>
      </c>
      <c r="D7332" t="s">
        <v>11126</v>
      </c>
      <c r="E7332" t="s">
        <v>11125</v>
      </c>
    </row>
    <row r="7333" spans="1:5" x14ac:dyDescent="0.25">
      <c r="A7333">
        <v>70000682</v>
      </c>
      <c r="B7333" t="s">
        <v>11127</v>
      </c>
      <c r="C7333" t="s">
        <v>11128</v>
      </c>
      <c r="D7333" t="s">
        <v>11128</v>
      </c>
      <c r="E7333" t="s">
        <v>11127</v>
      </c>
    </row>
    <row r="7334" spans="1:5" x14ac:dyDescent="0.25">
      <c r="A7334">
        <v>70000683</v>
      </c>
      <c r="B7334" t="s">
        <v>11119</v>
      </c>
      <c r="C7334" t="s">
        <v>11129</v>
      </c>
      <c r="D7334" t="s">
        <v>11129</v>
      </c>
      <c r="E7334" t="s">
        <v>11119</v>
      </c>
    </row>
    <row r="7335" spans="1:5" x14ac:dyDescent="0.25">
      <c r="A7335">
        <v>70000684</v>
      </c>
      <c r="B7335" t="s">
        <v>11130</v>
      </c>
      <c r="C7335" t="s">
        <v>11131</v>
      </c>
      <c r="D7335" t="s">
        <v>11131</v>
      </c>
      <c r="E7335" t="s">
        <v>11130</v>
      </c>
    </row>
    <row r="7336" spans="1:5" x14ac:dyDescent="0.25">
      <c r="A7336">
        <v>70000685</v>
      </c>
      <c r="B7336" t="s">
        <v>11121</v>
      </c>
      <c r="C7336" t="s">
        <v>11132</v>
      </c>
      <c r="D7336" t="s">
        <v>11132</v>
      </c>
      <c r="E7336" t="s">
        <v>11121</v>
      </c>
    </row>
    <row r="7337" spans="1:5" x14ac:dyDescent="0.25">
      <c r="A7337">
        <v>70000686</v>
      </c>
      <c r="B7337" t="s">
        <v>11133</v>
      </c>
      <c r="C7337" t="s">
        <v>11134</v>
      </c>
      <c r="D7337" t="s">
        <v>11134</v>
      </c>
      <c r="E7337" t="s">
        <v>11133</v>
      </c>
    </row>
    <row r="7338" spans="1:5" x14ac:dyDescent="0.25">
      <c r="A7338">
        <v>70000687</v>
      </c>
      <c r="B7338" t="s">
        <v>11135</v>
      </c>
      <c r="C7338" t="s">
        <v>11136</v>
      </c>
      <c r="D7338" t="s">
        <v>11136</v>
      </c>
      <c r="E7338" t="s">
        <v>11135</v>
      </c>
    </row>
    <row r="7339" spans="1:5" x14ac:dyDescent="0.25">
      <c r="A7339">
        <v>70000688</v>
      </c>
      <c r="B7339" t="s">
        <v>11137</v>
      </c>
      <c r="C7339" t="s">
        <v>11138</v>
      </c>
      <c r="D7339" t="s">
        <v>11138</v>
      </c>
      <c r="E7339" t="s">
        <v>11137</v>
      </c>
    </row>
    <row r="7340" spans="1:5" x14ac:dyDescent="0.25">
      <c r="A7340">
        <v>70000689</v>
      </c>
      <c r="B7340" t="s">
        <v>11139</v>
      </c>
      <c r="C7340" t="s">
        <v>11005</v>
      </c>
      <c r="D7340" t="s">
        <v>11005</v>
      </c>
      <c r="E7340" t="s">
        <v>11139</v>
      </c>
    </row>
    <row r="7341" spans="1:5" x14ac:dyDescent="0.25">
      <c r="A7341">
        <v>70000690</v>
      </c>
      <c r="B7341" t="s">
        <v>11139</v>
      </c>
      <c r="C7341" t="s">
        <v>11005</v>
      </c>
      <c r="D7341" t="s">
        <v>11005</v>
      </c>
      <c r="E7341" t="s">
        <v>11139</v>
      </c>
    </row>
    <row r="7342" spans="1:5" x14ac:dyDescent="0.25">
      <c r="A7342">
        <v>70000691</v>
      </c>
      <c r="B7342" t="s">
        <v>11140</v>
      </c>
      <c r="C7342" t="s">
        <v>10305</v>
      </c>
      <c r="D7342" t="s">
        <v>10305</v>
      </c>
      <c r="E7342" t="s">
        <v>11140</v>
      </c>
    </row>
    <row r="7343" spans="1:5" x14ac:dyDescent="0.25">
      <c r="A7343">
        <v>70000692</v>
      </c>
      <c r="B7343" t="s">
        <v>11141</v>
      </c>
      <c r="C7343" t="s">
        <v>10324</v>
      </c>
      <c r="D7343" t="s">
        <v>10324</v>
      </c>
      <c r="E7343" t="s">
        <v>11141</v>
      </c>
    </row>
    <row r="7344" spans="1:5" x14ac:dyDescent="0.25">
      <c r="A7344">
        <v>70000693</v>
      </c>
      <c r="B7344" t="s">
        <v>11142</v>
      </c>
      <c r="C7344" t="s">
        <v>11143</v>
      </c>
      <c r="D7344" t="s">
        <v>11143</v>
      </c>
      <c r="E7344" t="s">
        <v>11142</v>
      </c>
    </row>
    <row r="7345" spans="1:5" x14ac:dyDescent="0.25">
      <c r="A7345">
        <v>70000694</v>
      </c>
      <c r="B7345" t="s">
        <v>11144</v>
      </c>
      <c r="C7345" t="s">
        <v>11145</v>
      </c>
      <c r="D7345" t="s">
        <v>11145</v>
      </c>
      <c r="E7345" t="s">
        <v>11144</v>
      </c>
    </row>
    <row r="7346" spans="1:5" x14ac:dyDescent="0.25">
      <c r="A7346">
        <v>70000695</v>
      </c>
      <c r="B7346" t="s">
        <v>11146</v>
      </c>
      <c r="C7346" t="s">
        <v>11147</v>
      </c>
      <c r="D7346" t="s">
        <v>11147</v>
      </c>
      <c r="E7346" t="s">
        <v>11146</v>
      </c>
    </row>
    <row r="7347" spans="1:5" x14ac:dyDescent="0.25">
      <c r="A7347">
        <v>70000696</v>
      </c>
      <c r="B7347" t="s">
        <v>11148</v>
      </c>
      <c r="C7347" t="s">
        <v>11149</v>
      </c>
      <c r="D7347" t="s">
        <v>11149</v>
      </c>
      <c r="E7347" t="s">
        <v>11148</v>
      </c>
    </row>
    <row r="7348" spans="1:5" x14ac:dyDescent="0.25">
      <c r="A7348">
        <v>70000697</v>
      </c>
      <c r="B7348" t="s">
        <v>11150</v>
      </c>
      <c r="C7348" t="s">
        <v>11151</v>
      </c>
      <c r="D7348" t="s">
        <v>11151</v>
      </c>
      <c r="E7348" t="s">
        <v>11150</v>
      </c>
    </row>
    <row r="7349" spans="1:5" x14ac:dyDescent="0.25">
      <c r="A7349">
        <v>70000698</v>
      </c>
      <c r="B7349" t="s">
        <v>11152</v>
      </c>
      <c r="C7349" t="s">
        <v>10288</v>
      </c>
      <c r="D7349" t="s">
        <v>10288</v>
      </c>
      <c r="E7349" t="s">
        <v>11152</v>
      </c>
    </row>
    <row r="7350" spans="1:5" x14ac:dyDescent="0.25">
      <c r="A7350">
        <v>70000699</v>
      </c>
      <c r="B7350" t="s">
        <v>11153</v>
      </c>
      <c r="C7350" t="s">
        <v>10305</v>
      </c>
      <c r="D7350" t="s">
        <v>10305</v>
      </c>
      <c r="E7350" t="s">
        <v>11153</v>
      </c>
    </row>
    <row r="7351" spans="1:5" x14ac:dyDescent="0.25">
      <c r="A7351">
        <v>70000700</v>
      </c>
      <c r="B7351" t="s">
        <v>11142</v>
      </c>
      <c r="C7351" t="s">
        <v>11143</v>
      </c>
      <c r="D7351" t="s">
        <v>11143</v>
      </c>
      <c r="E7351" t="s">
        <v>11142</v>
      </c>
    </row>
    <row r="7352" spans="1:5" x14ac:dyDescent="0.25">
      <c r="A7352">
        <v>70000701</v>
      </c>
      <c r="B7352" t="s">
        <v>11154</v>
      </c>
      <c r="C7352" t="s">
        <v>11155</v>
      </c>
      <c r="D7352" t="s">
        <v>11155</v>
      </c>
      <c r="E7352" t="s">
        <v>11154</v>
      </c>
    </row>
    <row r="7353" spans="1:5" x14ac:dyDescent="0.25">
      <c r="A7353">
        <v>70000702</v>
      </c>
      <c r="B7353" t="s">
        <v>11156</v>
      </c>
      <c r="C7353" t="s">
        <v>11157</v>
      </c>
      <c r="D7353" t="s">
        <v>11157</v>
      </c>
      <c r="E7353" t="s">
        <v>11156</v>
      </c>
    </row>
    <row r="7354" spans="1:5" x14ac:dyDescent="0.25">
      <c r="A7354">
        <v>70000703</v>
      </c>
      <c r="B7354" t="s">
        <v>11158</v>
      </c>
      <c r="C7354" t="s">
        <v>11159</v>
      </c>
      <c r="D7354" t="s">
        <v>11159</v>
      </c>
      <c r="E7354" t="s">
        <v>11158</v>
      </c>
    </row>
    <row r="7355" spans="1:5" x14ac:dyDescent="0.25">
      <c r="A7355">
        <v>70000704</v>
      </c>
      <c r="B7355" t="s">
        <v>11160</v>
      </c>
      <c r="C7355" t="s">
        <v>11161</v>
      </c>
      <c r="D7355" t="s">
        <v>11161</v>
      </c>
      <c r="E7355" t="s">
        <v>11160</v>
      </c>
    </row>
    <row r="7356" spans="1:5" x14ac:dyDescent="0.25">
      <c r="A7356">
        <v>70000705</v>
      </c>
      <c r="B7356" t="s">
        <v>11162</v>
      </c>
      <c r="C7356" t="s">
        <v>11163</v>
      </c>
      <c r="D7356" t="s">
        <v>11163</v>
      </c>
      <c r="E7356" t="s">
        <v>11162</v>
      </c>
    </row>
    <row r="7357" spans="1:5" x14ac:dyDescent="0.25">
      <c r="A7357">
        <v>70000706</v>
      </c>
      <c r="B7357" t="s">
        <v>11164</v>
      </c>
      <c r="C7357" t="s">
        <v>11165</v>
      </c>
      <c r="D7357" t="s">
        <v>11165</v>
      </c>
      <c r="E7357" t="s">
        <v>11164</v>
      </c>
    </row>
    <row r="7358" spans="1:5" x14ac:dyDescent="0.25">
      <c r="A7358">
        <v>70000707</v>
      </c>
      <c r="B7358" t="s">
        <v>11166</v>
      </c>
      <c r="C7358" t="s">
        <v>11167</v>
      </c>
      <c r="D7358" t="s">
        <v>11167</v>
      </c>
      <c r="E7358" t="s">
        <v>11166</v>
      </c>
    </row>
    <row r="7359" spans="1:5" x14ac:dyDescent="0.25">
      <c r="A7359">
        <v>70000708</v>
      </c>
      <c r="B7359" t="s">
        <v>11168</v>
      </c>
      <c r="C7359" t="s">
        <v>11169</v>
      </c>
      <c r="D7359" t="s">
        <v>11169</v>
      </c>
      <c r="E7359" t="s">
        <v>11168</v>
      </c>
    </row>
    <row r="7360" spans="1:5" x14ac:dyDescent="0.25">
      <c r="A7360">
        <v>70000709</v>
      </c>
      <c r="B7360" t="s">
        <v>11170</v>
      </c>
      <c r="C7360" t="s">
        <v>10330</v>
      </c>
      <c r="D7360" t="s">
        <v>10330</v>
      </c>
      <c r="E7360" t="s">
        <v>11170</v>
      </c>
    </row>
    <row r="7361" spans="1:5" x14ac:dyDescent="0.25">
      <c r="A7361">
        <v>70000710</v>
      </c>
      <c r="B7361" t="s">
        <v>11171</v>
      </c>
      <c r="C7361" t="s">
        <v>11172</v>
      </c>
      <c r="D7361" t="s">
        <v>11172</v>
      </c>
      <c r="E7361" t="s">
        <v>11171</v>
      </c>
    </row>
    <row r="7362" spans="1:5" x14ac:dyDescent="0.25">
      <c r="A7362">
        <v>70000711</v>
      </c>
      <c r="B7362" t="s">
        <v>11173</v>
      </c>
      <c r="C7362" t="s">
        <v>11174</v>
      </c>
      <c r="D7362" t="s">
        <v>11174</v>
      </c>
      <c r="E7362" t="s">
        <v>11173</v>
      </c>
    </row>
    <row r="7363" spans="1:5" x14ac:dyDescent="0.25">
      <c r="A7363">
        <v>70000718</v>
      </c>
      <c r="B7363" t="s">
        <v>11175</v>
      </c>
      <c r="C7363" t="s">
        <v>11176</v>
      </c>
      <c r="D7363" t="s">
        <v>11176</v>
      </c>
      <c r="E7363" t="s">
        <v>11175</v>
      </c>
    </row>
    <row r="7364" spans="1:5" x14ac:dyDescent="0.25">
      <c r="A7364">
        <v>70000722</v>
      </c>
      <c r="B7364" t="s">
        <v>11177</v>
      </c>
      <c r="C7364" t="s">
        <v>11178</v>
      </c>
      <c r="D7364" t="s">
        <v>11178</v>
      </c>
      <c r="E7364" t="s">
        <v>11177</v>
      </c>
    </row>
    <row r="7365" spans="1:5" x14ac:dyDescent="0.25">
      <c r="A7365">
        <v>70000723</v>
      </c>
      <c r="B7365" t="s">
        <v>11179</v>
      </c>
      <c r="C7365" t="s">
        <v>11180</v>
      </c>
      <c r="D7365" t="s">
        <v>11180</v>
      </c>
      <c r="E7365" t="s">
        <v>11179</v>
      </c>
    </row>
    <row r="7366" spans="1:5" x14ac:dyDescent="0.25">
      <c r="A7366">
        <v>70000724</v>
      </c>
      <c r="B7366" t="s">
        <v>11181</v>
      </c>
      <c r="C7366" t="s">
        <v>11182</v>
      </c>
      <c r="D7366" t="s">
        <v>11182</v>
      </c>
      <c r="E7366" t="s">
        <v>11181</v>
      </c>
    </row>
    <row r="7367" spans="1:5" x14ac:dyDescent="0.25">
      <c r="A7367">
        <v>70000725</v>
      </c>
      <c r="B7367" t="s">
        <v>11183</v>
      </c>
      <c r="C7367" t="s">
        <v>11184</v>
      </c>
      <c r="D7367" t="s">
        <v>11184</v>
      </c>
      <c r="E7367" t="s">
        <v>11183</v>
      </c>
    </row>
    <row r="7368" spans="1:5" x14ac:dyDescent="0.25">
      <c r="A7368">
        <v>70000726</v>
      </c>
      <c r="B7368" t="s">
        <v>11185</v>
      </c>
      <c r="C7368" t="s">
        <v>11186</v>
      </c>
      <c r="D7368" t="s">
        <v>11186</v>
      </c>
      <c r="E7368" t="s">
        <v>11185</v>
      </c>
    </row>
    <row r="7369" spans="1:5" x14ac:dyDescent="0.25">
      <c r="A7369">
        <v>70000728</v>
      </c>
      <c r="B7369" t="s">
        <v>11187</v>
      </c>
      <c r="C7369" t="s">
        <v>11188</v>
      </c>
      <c r="D7369" t="s">
        <v>11188</v>
      </c>
      <c r="E7369" t="s">
        <v>11187</v>
      </c>
    </row>
    <row r="7370" spans="1:5" x14ac:dyDescent="0.25">
      <c r="A7370">
        <v>70000729</v>
      </c>
      <c r="B7370" t="s">
        <v>11189</v>
      </c>
      <c r="C7370" t="s">
        <v>11190</v>
      </c>
      <c r="D7370" t="s">
        <v>11190</v>
      </c>
      <c r="E7370" t="s">
        <v>11189</v>
      </c>
    </row>
    <row r="7371" spans="1:5" x14ac:dyDescent="0.25">
      <c r="A7371">
        <v>70000730</v>
      </c>
      <c r="B7371" t="s">
        <v>11191</v>
      </c>
      <c r="C7371" t="s">
        <v>11192</v>
      </c>
      <c r="D7371" t="s">
        <v>11192</v>
      </c>
      <c r="E7371" t="s">
        <v>11191</v>
      </c>
    </row>
    <row r="7372" spans="1:5" x14ac:dyDescent="0.25">
      <c r="A7372">
        <v>70000731</v>
      </c>
      <c r="B7372" t="s">
        <v>11193</v>
      </c>
      <c r="C7372" t="s">
        <v>11194</v>
      </c>
      <c r="D7372" t="s">
        <v>11194</v>
      </c>
      <c r="E7372" t="s">
        <v>11193</v>
      </c>
    </row>
    <row r="7373" spans="1:5" x14ac:dyDescent="0.25">
      <c r="A7373">
        <v>70000732</v>
      </c>
      <c r="B7373" t="s">
        <v>11195</v>
      </c>
      <c r="C7373" t="s">
        <v>11196</v>
      </c>
      <c r="D7373" t="s">
        <v>11196</v>
      </c>
      <c r="E7373" t="s">
        <v>11195</v>
      </c>
    </row>
    <row r="7374" spans="1:5" x14ac:dyDescent="0.25">
      <c r="A7374">
        <v>70000733</v>
      </c>
      <c r="B7374" t="s">
        <v>11197</v>
      </c>
      <c r="C7374" t="s">
        <v>11190</v>
      </c>
      <c r="D7374" t="s">
        <v>11190</v>
      </c>
      <c r="E7374" t="s">
        <v>11197</v>
      </c>
    </row>
    <row r="7375" spans="1:5" x14ac:dyDescent="0.25">
      <c r="A7375">
        <v>70000734</v>
      </c>
      <c r="B7375" t="s">
        <v>11198</v>
      </c>
      <c r="C7375" t="s">
        <v>11192</v>
      </c>
      <c r="D7375" t="s">
        <v>11192</v>
      </c>
      <c r="E7375" t="s">
        <v>11198</v>
      </c>
    </row>
    <row r="7376" spans="1:5" x14ac:dyDescent="0.25">
      <c r="A7376">
        <v>70000735</v>
      </c>
      <c r="B7376" t="s">
        <v>11199</v>
      </c>
      <c r="C7376" t="s">
        <v>11194</v>
      </c>
      <c r="D7376" t="s">
        <v>11194</v>
      </c>
      <c r="E7376" t="s">
        <v>11199</v>
      </c>
    </row>
    <row r="7377" spans="1:5" x14ac:dyDescent="0.25">
      <c r="A7377">
        <v>70000736</v>
      </c>
      <c r="B7377" t="s">
        <v>11200</v>
      </c>
      <c r="C7377" t="s">
        <v>11196</v>
      </c>
      <c r="D7377" t="s">
        <v>11196</v>
      </c>
      <c r="E7377" t="s">
        <v>11200</v>
      </c>
    </row>
    <row r="7378" spans="1:5" x14ac:dyDescent="0.25">
      <c r="A7378">
        <v>70000737</v>
      </c>
      <c r="B7378" t="s">
        <v>11201</v>
      </c>
      <c r="C7378" t="s">
        <v>11202</v>
      </c>
      <c r="D7378" t="s">
        <v>11202</v>
      </c>
      <c r="E7378" t="s">
        <v>11201</v>
      </c>
    </row>
    <row r="7379" spans="1:5" x14ac:dyDescent="0.25">
      <c r="A7379">
        <v>70000738</v>
      </c>
      <c r="B7379" t="s">
        <v>11203</v>
      </c>
      <c r="C7379" t="s">
        <v>11204</v>
      </c>
      <c r="D7379" t="s">
        <v>11204</v>
      </c>
      <c r="E7379" t="s">
        <v>11203</v>
      </c>
    </row>
    <row r="7380" spans="1:5" x14ac:dyDescent="0.25">
      <c r="A7380">
        <v>70000739</v>
      </c>
      <c r="B7380" t="s">
        <v>11205</v>
      </c>
      <c r="C7380" t="s">
        <v>11206</v>
      </c>
      <c r="D7380" t="s">
        <v>11206</v>
      </c>
      <c r="E7380" t="s">
        <v>11205</v>
      </c>
    </row>
    <row r="7381" spans="1:5" x14ac:dyDescent="0.25">
      <c r="A7381">
        <v>70000740</v>
      </c>
      <c r="B7381" t="s">
        <v>11207</v>
      </c>
      <c r="C7381" t="s">
        <v>11208</v>
      </c>
      <c r="D7381" t="s">
        <v>11208</v>
      </c>
      <c r="E7381" t="s">
        <v>11207</v>
      </c>
    </row>
    <row r="7382" spans="1:5" x14ac:dyDescent="0.25">
      <c r="A7382">
        <v>70000741</v>
      </c>
      <c r="B7382" t="s">
        <v>11209</v>
      </c>
      <c r="C7382" t="s">
        <v>11210</v>
      </c>
      <c r="D7382" t="s">
        <v>11210</v>
      </c>
      <c r="E7382" t="s">
        <v>11209</v>
      </c>
    </row>
    <row r="7383" spans="1:5" x14ac:dyDescent="0.25">
      <c r="A7383">
        <v>70000742</v>
      </c>
      <c r="B7383" t="s">
        <v>11211</v>
      </c>
      <c r="C7383" t="s">
        <v>11212</v>
      </c>
      <c r="D7383" t="s">
        <v>11212</v>
      </c>
      <c r="E7383" t="s">
        <v>11211</v>
      </c>
    </row>
    <row r="7384" spans="1:5" x14ac:dyDescent="0.25">
      <c r="A7384">
        <v>70000743</v>
      </c>
      <c r="B7384" t="s">
        <v>11213</v>
      </c>
      <c r="C7384" t="s">
        <v>11214</v>
      </c>
      <c r="D7384" t="s">
        <v>11214</v>
      </c>
      <c r="E7384" t="s">
        <v>11213</v>
      </c>
    </row>
    <row r="7385" spans="1:5" x14ac:dyDescent="0.25">
      <c r="A7385">
        <v>70000744</v>
      </c>
      <c r="B7385" t="s">
        <v>11215</v>
      </c>
      <c r="C7385" t="s">
        <v>11216</v>
      </c>
      <c r="D7385" t="s">
        <v>11216</v>
      </c>
      <c r="E7385" t="s">
        <v>11215</v>
      </c>
    </row>
    <row r="7386" spans="1:5" x14ac:dyDescent="0.25">
      <c r="A7386">
        <v>70000745</v>
      </c>
      <c r="B7386" t="s">
        <v>11217</v>
      </c>
      <c r="C7386" t="s">
        <v>11218</v>
      </c>
      <c r="D7386" t="s">
        <v>11218</v>
      </c>
      <c r="E7386" t="s">
        <v>11217</v>
      </c>
    </row>
    <row r="7387" spans="1:5" x14ac:dyDescent="0.25">
      <c r="A7387">
        <v>70000746</v>
      </c>
      <c r="B7387" t="s">
        <v>11173</v>
      </c>
      <c r="C7387" t="s">
        <v>11174</v>
      </c>
      <c r="D7387" t="s">
        <v>11174</v>
      </c>
      <c r="E7387" t="s">
        <v>11173</v>
      </c>
    </row>
    <row r="7388" spans="1:5" x14ac:dyDescent="0.25">
      <c r="A7388">
        <v>70000747</v>
      </c>
      <c r="B7388" t="s">
        <v>11219</v>
      </c>
      <c r="C7388" t="s">
        <v>11220</v>
      </c>
      <c r="D7388" t="s">
        <v>11220</v>
      </c>
      <c r="E7388" t="s">
        <v>11219</v>
      </c>
    </row>
    <row r="7389" spans="1:5" x14ac:dyDescent="0.25">
      <c r="A7389">
        <v>70000748</v>
      </c>
      <c r="B7389" t="s">
        <v>11221</v>
      </c>
      <c r="C7389" t="s">
        <v>11222</v>
      </c>
      <c r="D7389" t="s">
        <v>11222</v>
      </c>
      <c r="E7389" t="s">
        <v>11221</v>
      </c>
    </row>
    <row r="7390" spans="1:5" x14ac:dyDescent="0.25">
      <c r="A7390">
        <v>70000749</v>
      </c>
      <c r="B7390" t="s">
        <v>11223</v>
      </c>
      <c r="C7390" t="s">
        <v>11224</v>
      </c>
      <c r="D7390" t="s">
        <v>11224</v>
      </c>
      <c r="E7390" t="s">
        <v>11223</v>
      </c>
    </row>
    <row r="7391" spans="1:5" x14ac:dyDescent="0.25">
      <c r="A7391">
        <v>70000750</v>
      </c>
      <c r="B7391" t="s">
        <v>11225</v>
      </c>
      <c r="C7391" t="s">
        <v>11226</v>
      </c>
      <c r="D7391" t="s">
        <v>11226</v>
      </c>
      <c r="E7391" t="s">
        <v>11225</v>
      </c>
    </row>
    <row r="7392" spans="1:5" x14ac:dyDescent="0.25">
      <c r="A7392">
        <v>70000751</v>
      </c>
      <c r="B7392" t="s">
        <v>11227</v>
      </c>
      <c r="C7392" t="s">
        <v>11228</v>
      </c>
      <c r="D7392" t="s">
        <v>11228</v>
      </c>
      <c r="E7392" t="s">
        <v>11227</v>
      </c>
    </row>
    <row r="7393" spans="1:5" x14ac:dyDescent="0.25">
      <c r="A7393">
        <v>70000752</v>
      </c>
      <c r="B7393" t="s">
        <v>11229</v>
      </c>
      <c r="C7393" t="s">
        <v>11230</v>
      </c>
      <c r="D7393" t="s">
        <v>11230</v>
      </c>
      <c r="E7393" t="s">
        <v>11229</v>
      </c>
    </row>
    <row r="7394" spans="1:5" x14ac:dyDescent="0.25">
      <c r="A7394">
        <v>70000753</v>
      </c>
      <c r="B7394" t="s">
        <v>11231</v>
      </c>
      <c r="C7394" t="s">
        <v>11230</v>
      </c>
      <c r="D7394" t="s">
        <v>11230</v>
      </c>
      <c r="E7394" t="s">
        <v>11231</v>
      </c>
    </row>
    <row r="7395" spans="1:5" x14ac:dyDescent="0.25">
      <c r="A7395">
        <v>70000754</v>
      </c>
      <c r="B7395" t="s">
        <v>11232</v>
      </c>
      <c r="C7395" t="s">
        <v>11230</v>
      </c>
      <c r="D7395" t="s">
        <v>11230</v>
      </c>
      <c r="E7395" t="s">
        <v>11232</v>
      </c>
    </row>
    <row r="7396" spans="1:5" x14ac:dyDescent="0.25">
      <c r="A7396">
        <v>70000755</v>
      </c>
      <c r="B7396" t="s">
        <v>11233</v>
      </c>
      <c r="C7396" t="s">
        <v>11230</v>
      </c>
      <c r="D7396" t="s">
        <v>11230</v>
      </c>
      <c r="E7396" t="s">
        <v>11233</v>
      </c>
    </row>
    <row r="7397" spans="1:5" x14ac:dyDescent="0.25">
      <c r="A7397">
        <v>70000756</v>
      </c>
      <c r="B7397" t="s">
        <v>11234</v>
      </c>
      <c r="C7397" t="s">
        <v>11235</v>
      </c>
      <c r="D7397" t="s">
        <v>11235</v>
      </c>
      <c r="E7397" t="s">
        <v>11234</v>
      </c>
    </row>
    <row r="7398" spans="1:5" x14ac:dyDescent="0.25">
      <c r="A7398">
        <v>70000757</v>
      </c>
      <c r="B7398" t="s">
        <v>11234</v>
      </c>
      <c r="C7398" t="s">
        <v>11235</v>
      </c>
      <c r="D7398" t="s">
        <v>11235</v>
      </c>
      <c r="E7398" t="s">
        <v>11234</v>
      </c>
    </row>
    <row r="7399" spans="1:5" x14ac:dyDescent="0.25">
      <c r="A7399">
        <v>70000758</v>
      </c>
      <c r="B7399" t="s">
        <v>11236</v>
      </c>
      <c r="C7399" t="s">
        <v>11210</v>
      </c>
      <c r="D7399" t="s">
        <v>11210</v>
      </c>
      <c r="E7399" t="s">
        <v>11236</v>
      </c>
    </row>
    <row r="7400" spans="1:5" x14ac:dyDescent="0.25">
      <c r="A7400">
        <v>70000759</v>
      </c>
      <c r="B7400" t="s">
        <v>11237</v>
      </c>
      <c r="C7400" t="s">
        <v>11238</v>
      </c>
      <c r="D7400" t="s">
        <v>11238</v>
      </c>
      <c r="E7400" t="s">
        <v>11237</v>
      </c>
    </row>
    <row r="7401" spans="1:5" x14ac:dyDescent="0.25">
      <c r="A7401">
        <v>70000760</v>
      </c>
      <c r="B7401" t="s">
        <v>11239</v>
      </c>
      <c r="C7401" t="s">
        <v>11240</v>
      </c>
      <c r="D7401" t="s">
        <v>11240</v>
      </c>
      <c r="E7401" t="s">
        <v>11239</v>
      </c>
    </row>
    <row r="7402" spans="1:5" x14ac:dyDescent="0.25">
      <c r="A7402">
        <v>70000761</v>
      </c>
      <c r="B7402" t="s">
        <v>11241</v>
      </c>
      <c r="C7402" t="s">
        <v>11240</v>
      </c>
      <c r="D7402" t="s">
        <v>11240</v>
      </c>
      <c r="E7402" t="s">
        <v>11241</v>
      </c>
    </row>
    <row r="7403" spans="1:5" x14ac:dyDescent="0.25">
      <c r="A7403">
        <v>70000762</v>
      </c>
      <c r="B7403" t="s">
        <v>11242</v>
      </c>
      <c r="C7403" t="s">
        <v>11202</v>
      </c>
      <c r="D7403" t="s">
        <v>11202</v>
      </c>
      <c r="E7403" t="s">
        <v>11242</v>
      </c>
    </row>
    <row r="7404" spans="1:5" x14ac:dyDescent="0.25">
      <c r="A7404">
        <v>70000763</v>
      </c>
      <c r="B7404" t="s">
        <v>11243</v>
      </c>
      <c r="C7404" t="s">
        <v>11244</v>
      </c>
      <c r="D7404" t="s">
        <v>11244</v>
      </c>
      <c r="E7404" t="s">
        <v>11243</v>
      </c>
    </row>
    <row r="7405" spans="1:5" x14ac:dyDescent="0.25">
      <c r="A7405">
        <v>70000764</v>
      </c>
      <c r="B7405" t="s">
        <v>11245</v>
      </c>
      <c r="C7405" t="s">
        <v>11244</v>
      </c>
      <c r="D7405" t="s">
        <v>11244</v>
      </c>
      <c r="E7405" t="s">
        <v>11245</v>
      </c>
    </row>
    <row r="7406" spans="1:5" x14ac:dyDescent="0.25">
      <c r="A7406">
        <v>70000765</v>
      </c>
      <c r="B7406" t="s">
        <v>11246</v>
      </c>
      <c r="C7406" t="s">
        <v>11244</v>
      </c>
      <c r="D7406" t="s">
        <v>11244</v>
      </c>
      <c r="E7406" t="s">
        <v>11246</v>
      </c>
    </row>
    <row r="7407" spans="1:5" x14ac:dyDescent="0.25">
      <c r="A7407">
        <v>70000766</v>
      </c>
      <c r="B7407" t="s">
        <v>11247</v>
      </c>
      <c r="C7407" t="s">
        <v>11244</v>
      </c>
      <c r="D7407" t="s">
        <v>11244</v>
      </c>
      <c r="E7407" t="s">
        <v>11247</v>
      </c>
    </row>
    <row r="7408" spans="1:5" x14ac:dyDescent="0.25">
      <c r="A7408">
        <v>70000767</v>
      </c>
      <c r="B7408" t="s">
        <v>11248</v>
      </c>
      <c r="C7408" t="s">
        <v>11188</v>
      </c>
      <c r="D7408" t="s">
        <v>11188</v>
      </c>
      <c r="E7408" t="s">
        <v>11248</v>
      </c>
    </row>
    <row r="7409" spans="1:5" x14ac:dyDescent="0.25">
      <c r="A7409">
        <v>70000768</v>
      </c>
      <c r="B7409" t="s">
        <v>11249</v>
      </c>
      <c r="C7409" t="s">
        <v>11250</v>
      </c>
      <c r="D7409" t="s">
        <v>11250</v>
      </c>
      <c r="E7409" t="s">
        <v>11249</v>
      </c>
    </row>
    <row r="7410" spans="1:5" x14ac:dyDescent="0.25">
      <c r="A7410">
        <v>70000769</v>
      </c>
      <c r="B7410" t="s">
        <v>11251</v>
      </c>
      <c r="C7410" t="s">
        <v>11250</v>
      </c>
      <c r="D7410" t="s">
        <v>11250</v>
      </c>
      <c r="E7410" t="s">
        <v>11251</v>
      </c>
    </row>
    <row r="7411" spans="1:5" x14ac:dyDescent="0.25">
      <c r="A7411">
        <v>70000770</v>
      </c>
      <c r="B7411" t="s">
        <v>11252</v>
      </c>
      <c r="C7411" t="s">
        <v>11178</v>
      </c>
      <c r="D7411" t="s">
        <v>11178</v>
      </c>
      <c r="E7411" t="s">
        <v>11252</v>
      </c>
    </row>
    <row r="7412" spans="1:5" x14ac:dyDescent="0.25">
      <c r="A7412">
        <v>70000771</v>
      </c>
      <c r="B7412" t="s">
        <v>11253</v>
      </c>
      <c r="C7412" t="s">
        <v>11178</v>
      </c>
      <c r="D7412" t="s">
        <v>11178</v>
      </c>
      <c r="E7412" t="s">
        <v>11253</v>
      </c>
    </row>
    <row r="7413" spans="1:5" x14ac:dyDescent="0.25">
      <c r="A7413">
        <v>70000772</v>
      </c>
      <c r="B7413" t="s">
        <v>11254</v>
      </c>
      <c r="C7413" t="s">
        <v>11178</v>
      </c>
      <c r="D7413" t="s">
        <v>11178</v>
      </c>
      <c r="E7413" t="s">
        <v>11254</v>
      </c>
    </row>
    <row r="7414" spans="1:5" x14ac:dyDescent="0.25">
      <c r="A7414">
        <v>70000773</v>
      </c>
      <c r="B7414" t="s">
        <v>11255</v>
      </c>
      <c r="C7414" t="s">
        <v>10332</v>
      </c>
      <c r="D7414" t="s">
        <v>10332</v>
      </c>
      <c r="E7414" t="s">
        <v>11255</v>
      </c>
    </row>
    <row r="7415" spans="1:5" x14ac:dyDescent="0.25">
      <c r="A7415">
        <v>70000774</v>
      </c>
      <c r="B7415" t="s">
        <v>11256</v>
      </c>
      <c r="C7415" t="s">
        <v>11257</v>
      </c>
      <c r="D7415" t="s">
        <v>11257</v>
      </c>
      <c r="E7415" t="s">
        <v>11256</v>
      </c>
    </row>
    <row r="7416" spans="1:5" x14ac:dyDescent="0.25">
      <c r="A7416">
        <v>70000775</v>
      </c>
      <c r="B7416" t="s">
        <v>11258</v>
      </c>
      <c r="C7416" t="s">
        <v>11259</v>
      </c>
      <c r="D7416" t="s">
        <v>11259</v>
      </c>
      <c r="E7416" t="s">
        <v>11258</v>
      </c>
    </row>
    <row r="7417" spans="1:5" x14ac:dyDescent="0.25">
      <c r="A7417">
        <v>70000776</v>
      </c>
      <c r="B7417" t="s">
        <v>11260</v>
      </c>
      <c r="C7417" t="s">
        <v>11261</v>
      </c>
      <c r="D7417" t="s">
        <v>11261</v>
      </c>
      <c r="E7417" t="s">
        <v>11260</v>
      </c>
    </row>
    <row r="7418" spans="1:5" x14ac:dyDescent="0.25">
      <c r="A7418">
        <v>70000777</v>
      </c>
      <c r="B7418" t="s">
        <v>11262</v>
      </c>
      <c r="C7418" t="s">
        <v>11244</v>
      </c>
      <c r="D7418" t="s">
        <v>11244</v>
      </c>
      <c r="E7418" t="s">
        <v>11262</v>
      </c>
    </row>
    <row r="7419" spans="1:5" x14ac:dyDescent="0.25">
      <c r="A7419">
        <v>70000778</v>
      </c>
      <c r="B7419" t="s">
        <v>11263</v>
      </c>
      <c r="C7419" t="s">
        <v>11244</v>
      </c>
      <c r="D7419" t="s">
        <v>11244</v>
      </c>
      <c r="E7419" t="s">
        <v>11263</v>
      </c>
    </row>
    <row r="7420" spans="1:5" x14ac:dyDescent="0.25">
      <c r="A7420">
        <v>70000779</v>
      </c>
      <c r="B7420" t="s">
        <v>11264</v>
      </c>
      <c r="C7420" t="s">
        <v>11244</v>
      </c>
      <c r="D7420" t="s">
        <v>11244</v>
      </c>
      <c r="E7420" t="s">
        <v>11264</v>
      </c>
    </row>
    <row r="7421" spans="1:5" x14ac:dyDescent="0.25">
      <c r="A7421">
        <v>70000780</v>
      </c>
      <c r="B7421" t="s">
        <v>11265</v>
      </c>
      <c r="C7421" t="s">
        <v>11244</v>
      </c>
      <c r="D7421" t="s">
        <v>11244</v>
      </c>
      <c r="E7421" t="s">
        <v>11265</v>
      </c>
    </row>
    <row r="7422" spans="1:5" x14ac:dyDescent="0.25">
      <c r="A7422">
        <v>70000781</v>
      </c>
      <c r="B7422" t="s">
        <v>11266</v>
      </c>
      <c r="C7422" t="s">
        <v>11267</v>
      </c>
      <c r="D7422" t="s">
        <v>11267</v>
      </c>
      <c r="E7422" t="s">
        <v>11266</v>
      </c>
    </row>
    <row r="7423" spans="1:5" x14ac:dyDescent="0.25">
      <c r="A7423">
        <v>70000782</v>
      </c>
      <c r="B7423" t="s">
        <v>11223</v>
      </c>
      <c r="C7423" t="s">
        <v>11224</v>
      </c>
      <c r="D7423" t="s">
        <v>11224</v>
      </c>
      <c r="E7423" t="s">
        <v>11223</v>
      </c>
    </row>
    <row r="7424" spans="1:5" x14ac:dyDescent="0.25">
      <c r="A7424">
        <v>70000783</v>
      </c>
      <c r="B7424" t="s">
        <v>11268</v>
      </c>
      <c r="C7424" t="s">
        <v>11269</v>
      </c>
      <c r="D7424" t="s">
        <v>11269</v>
      </c>
      <c r="E7424" t="s">
        <v>11268</v>
      </c>
    </row>
    <row r="7425" spans="1:5" x14ac:dyDescent="0.25">
      <c r="A7425">
        <v>70000784</v>
      </c>
      <c r="B7425" t="s">
        <v>11270</v>
      </c>
      <c r="C7425" t="s">
        <v>11269</v>
      </c>
      <c r="D7425" t="s">
        <v>11269</v>
      </c>
      <c r="E7425" t="s">
        <v>11270</v>
      </c>
    </row>
    <row r="7426" spans="1:5" x14ac:dyDescent="0.25">
      <c r="A7426">
        <v>70000785</v>
      </c>
      <c r="B7426" t="s">
        <v>11271</v>
      </c>
      <c r="C7426" t="s">
        <v>11272</v>
      </c>
      <c r="D7426" t="s">
        <v>11272</v>
      </c>
      <c r="E7426" t="s">
        <v>11271</v>
      </c>
    </row>
    <row r="7427" spans="1:5" x14ac:dyDescent="0.25">
      <c r="A7427">
        <v>70000786</v>
      </c>
      <c r="B7427" t="s">
        <v>11273</v>
      </c>
      <c r="C7427" t="s">
        <v>11220</v>
      </c>
      <c r="D7427" t="s">
        <v>11220</v>
      </c>
      <c r="E7427" t="s">
        <v>11273</v>
      </c>
    </row>
    <row r="7428" spans="1:5" x14ac:dyDescent="0.25">
      <c r="A7428">
        <v>70000787</v>
      </c>
      <c r="B7428" t="s">
        <v>11274</v>
      </c>
      <c r="C7428" t="s">
        <v>11275</v>
      </c>
      <c r="D7428" t="s">
        <v>11275</v>
      </c>
      <c r="E7428" t="s">
        <v>11274</v>
      </c>
    </row>
    <row r="7429" spans="1:5" x14ac:dyDescent="0.25">
      <c r="A7429">
        <v>70000788</v>
      </c>
      <c r="B7429" t="s">
        <v>11276</v>
      </c>
      <c r="C7429" t="s">
        <v>11277</v>
      </c>
      <c r="D7429" t="s">
        <v>11277</v>
      </c>
      <c r="E7429" t="s">
        <v>11276</v>
      </c>
    </row>
    <row r="7430" spans="1:5" x14ac:dyDescent="0.25">
      <c r="A7430">
        <v>70000789</v>
      </c>
      <c r="B7430" t="s">
        <v>11278</v>
      </c>
      <c r="C7430" t="s">
        <v>11224</v>
      </c>
      <c r="D7430" t="s">
        <v>11224</v>
      </c>
      <c r="E7430" t="s">
        <v>11278</v>
      </c>
    </row>
    <row r="7431" spans="1:5" x14ac:dyDescent="0.25">
      <c r="A7431">
        <v>70000790</v>
      </c>
      <c r="B7431" t="s">
        <v>11225</v>
      </c>
      <c r="C7431" t="s">
        <v>11272</v>
      </c>
      <c r="D7431" t="s">
        <v>11272</v>
      </c>
      <c r="E7431" t="s">
        <v>11225</v>
      </c>
    </row>
    <row r="7432" spans="1:5" x14ac:dyDescent="0.25">
      <c r="A7432">
        <v>70000791</v>
      </c>
      <c r="B7432" t="s">
        <v>11219</v>
      </c>
      <c r="C7432" t="s">
        <v>11220</v>
      </c>
      <c r="D7432" t="s">
        <v>11220</v>
      </c>
      <c r="E7432" t="s">
        <v>11219</v>
      </c>
    </row>
    <row r="7433" spans="1:5" x14ac:dyDescent="0.25">
      <c r="A7433">
        <v>70000792</v>
      </c>
      <c r="B7433" t="s">
        <v>11279</v>
      </c>
      <c r="C7433" t="s">
        <v>11280</v>
      </c>
      <c r="D7433" t="s">
        <v>11280</v>
      </c>
      <c r="E7433" t="s">
        <v>11279</v>
      </c>
    </row>
    <row r="7434" spans="1:5" x14ac:dyDescent="0.25">
      <c r="A7434">
        <v>70000793</v>
      </c>
      <c r="B7434" t="s">
        <v>11281</v>
      </c>
      <c r="C7434" t="s">
        <v>11282</v>
      </c>
      <c r="D7434" t="s">
        <v>11282</v>
      </c>
      <c r="E7434" t="s">
        <v>11281</v>
      </c>
    </row>
    <row r="7435" spans="1:5" x14ac:dyDescent="0.25">
      <c r="A7435">
        <v>70000794</v>
      </c>
      <c r="B7435" t="s">
        <v>11283</v>
      </c>
      <c r="C7435" t="s">
        <v>11284</v>
      </c>
      <c r="D7435" t="s">
        <v>11284</v>
      </c>
      <c r="E7435" t="s">
        <v>11283</v>
      </c>
    </row>
    <row r="7436" spans="1:5" x14ac:dyDescent="0.25">
      <c r="A7436">
        <v>70000795</v>
      </c>
      <c r="B7436" t="s">
        <v>11285</v>
      </c>
      <c r="C7436" t="s">
        <v>11269</v>
      </c>
      <c r="D7436" t="s">
        <v>11269</v>
      </c>
      <c r="E7436" t="s">
        <v>11285</v>
      </c>
    </row>
    <row r="7437" spans="1:5" x14ac:dyDescent="0.25">
      <c r="A7437">
        <v>70000796</v>
      </c>
      <c r="B7437" t="s">
        <v>11286</v>
      </c>
      <c r="E7437" t="s">
        <v>11286</v>
      </c>
    </row>
    <row r="7438" spans="1:5" x14ac:dyDescent="0.25">
      <c r="A7438">
        <v>70000797</v>
      </c>
      <c r="B7438" t="s">
        <v>11287</v>
      </c>
      <c r="E7438" t="s">
        <v>11287</v>
      </c>
    </row>
    <row r="7439" spans="1:5" x14ac:dyDescent="0.25">
      <c r="A7439">
        <v>70000798</v>
      </c>
      <c r="B7439" t="s">
        <v>11288</v>
      </c>
      <c r="C7439" t="s">
        <v>11289</v>
      </c>
      <c r="D7439" t="s">
        <v>11289</v>
      </c>
      <c r="E7439" t="s">
        <v>11288</v>
      </c>
    </row>
    <row r="7440" spans="1:5" x14ac:dyDescent="0.25">
      <c r="A7440">
        <v>70000799</v>
      </c>
      <c r="B7440" t="s">
        <v>11290</v>
      </c>
      <c r="C7440" t="s">
        <v>11291</v>
      </c>
      <c r="D7440" t="s">
        <v>11291</v>
      </c>
      <c r="E7440" t="s">
        <v>11290</v>
      </c>
    </row>
    <row r="7441" spans="1:5" x14ac:dyDescent="0.25">
      <c r="A7441">
        <v>70000800</v>
      </c>
      <c r="B7441" t="s">
        <v>11292</v>
      </c>
      <c r="C7441" t="s">
        <v>11293</v>
      </c>
      <c r="D7441" t="s">
        <v>11293</v>
      </c>
      <c r="E7441" t="s">
        <v>11292</v>
      </c>
    </row>
    <row r="7442" spans="1:5" x14ac:dyDescent="0.25">
      <c r="A7442">
        <v>70000801</v>
      </c>
      <c r="B7442" t="s">
        <v>11294</v>
      </c>
      <c r="C7442" t="s">
        <v>11295</v>
      </c>
      <c r="D7442" t="s">
        <v>11295</v>
      </c>
      <c r="E7442" t="s">
        <v>11294</v>
      </c>
    </row>
    <row r="7443" spans="1:5" x14ac:dyDescent="0.25">
      <c r="A7443">
        <v>70000802</v>
      </c>
      <c r="B7443" t="s">
        <v>11296</v>
      </c>
      <c r="C7443" t="s">
        <v>11297</v>
      </c>
      <c r="D7443" t="s">
        <v>11297</v>
      </c>
      <c r="E7443" t="s">
        <v>11296</v>
      </c>
    </row>
    <row r="7444" spans="1:5" x14ac:dyDescent="0.25">
      <c r="A7444">
        <v>70000803</v>
      </c>
      <c r="B7444" t="s">
        <v>11298</v>
      </c>
      <c r="C7444" t="s">
        <v>11299</v>
      </c>
      <c r="D7444" t="s">
        <v>11299</v>
      </c>
      <c r="E7444" t="s">
        <v>11298</v>
      </c>
    </row>
    <row r="7445" spans="1:5" x14ac:dyDescent="0.25">
      <c r="A7445">
        <v>70000804</v>
      </c>
      <c r="B7445" t="s">
        <v>11298</v>
      </c>
      <c r="C7445" t="s">
        <v>11300</v>
      </c>
      <c r="D7445" t="s">
        <v>11300</v>
      </c>
      <c r="E7445" t="s">
        <v>11298</v>
      </c>
    </row>
    <row r="7446" spans="1:5" x14ac:dyDescent="0.25">
      <c r="A7446">
        <v>70000812</v>
      </c>
      <c r="B7446" t="s">
        <v>10677</v>
      </c>
      <c r="C7446" t="s">
        <v>10678</v>
      </c>
      <c r="D7446" t="s">
        <v>10678</v>
      </c>
      <c r="E7446" t="s">
        <v>10677</v>
      </c>
    </row>
    <row r="7447" spans="1:5" x14ac:dyDescent="0.25">
      <c r="A7447">
        <v>70000813</v>
      </c>
      <c r="B7447" t="s">
        <v>10764</v>
      </c>
      <c r="C7447" t="s">
        <v>10641</v>
      </c>
      <c r="D7447" t="s">
        <v>10641</v>
      </c>
      <c r="E7447" t="s">
        <v>10764</v>
      </c>
    </row>
    <row r="7448" spans="1:5" x14ac:dyDescent="0.25">
      <c r="A7448">
        <v>70000815</v>
      </c>
      <c r="B7448" t="s">
        <v>10694</v>
      </c>
      <c r="C7448" t="s">
        <v>10695</v>
      </c>
      <c r="D7448" t="s">
        <v>10695</v>
      </c>
      <c r="E7448" t="s">
        <v>10694</v>
      </c>
    </row>
    <row r="7449" spans="1:5" x14ac:dyDescent="0.25">
      <c r="A7449">
        <v>70000816</v>
      </c>
      <c r="B7449" t="s">
        <v>10696</v>
      </c>
      <c r="C7449" t="s">
        <v>10697</v>
      </c>
      <c r="D7449" t="s">
        <v>10697</v>
      </c>
      <c r="E7449" t="s">
        <v>10696</v>
      </c>
    </row>
    <row r="7450" spans="1:5" x14ac:dyDescent="0.25">
      <c r="A7450">
        <v>70000817</v>
      </c>
      <c r="B7450" t="s">
        <v>10826</v>
      </c>
      <c r="C7450" t="s">
        <v>11301</v>
      </c>
      <c r="D7450" t="s">
        <v>11301</v>
      </c>
      <c r="E7450" t="s">
        <v>10826</v>
      </c>
    </row>
    <row r="7451" spans="1:5" x14ac:dyDescent="0.25">
      <c r="A7451">
        <v>70000818</v>
      </c>
      <c r="B7451" t="s">
        <v>10828</v>
      </c>
      <c r="C7451" t="s">
        <v>10701</v>
      </c>
      <c r="D7451" t="s">
        <v>10701</v>
      </c>
      <c r="E7451" t="s">
        <v>10828</v>
      </c>
    </row>
    <row r="7452" spans="1:5" x14ac:dyDescent="0.25">
      <c r="A7452">
        <v>70000819</v>
      </c>
      <c r="B7452" t="s">
        <v>11302</v>
      </c>
      <c r="C7452" t="s">
        <v>11303</v>
      </c>
      <c r="D7452" t="s">
        <v>11303</v>
      </c>
      <c r="E7452" t="s">
        <v>11302</v>
      </c>
    </row>
    <row r="7453" spans="1:5" x14ac:dyDescent="0.25">
      <c r="A7453">
        <v>70000820</v>
      </c>
      <c r="B7453" t="s">
        <v>11304</v>
      </c>
      <c r="C7453" t="s">
        <v>11305</v>
      </c>
      <c r="D7453" t="s">
        <v>11305</v>
      </c>
      <c r="E7453" t="s">
        <v>11304</v>
      </c>
    </row>
    <row r="7454" spans="1:5" x14ac:dyDescent="0.25">
      <c r="A7454">
        <v>70000821</v>
      </c>
      <c r="B7454" t="s">
        <v>11306</v>
      </c>
      <c r="C7454" t="s">
        <v>11307</v>
      </c>
      <c r="D7454" t="s">
        <v>11307</v>
      </c>
      <c r="E7454" t="s">
        <v>11306</v>
      </c>
    </row>
    <row r="7455" spans="1:5" x14ac:dyDescent="0.25">
      <c r="A7455">
        <v>70000822</v>
      </c>
      <c r="B7455" t="s">
        <v>11308</v>
      </c>
      <c r="C7455" t="s">
        <v>11309</v>
      </c>
      <c r="D7455" t="s">
        <v>11309</v>
      </c>
      <c r="E7455" t="s">
        <v>11308</v>
      </c>
    </row>
    <row r="7456" spans="1:5" x14ac:dyDescent="0.25">
      <c r="A7456">
        <v>70000823</v>
      </c>
      <c r="B7456" t="s">
        <v>11310</v>
      </c>
      <c r="C7456" t="s">
        <v>11311</v>
      </c>
      <c r="D7456" t="s">
        <v>11311</v>
      </c>
      <c r="E7456" t="s">
        <v>11310</v>
      </c>
    </row>
    <row r="7457" spans="1:5" x14ac:dyDescent="0.25">
      <c r="A7457">
        <v>70000824</v>
      </c>
      <c r="B7457" t="s">
        <v>11310</v>
      </c>
      <c r="C7457" t="s">
        <v>11312</v>
      </c>
      <c r="D7457" t="s">
        <v>11312</v>
      </c>
      <c r="E7457" t="s">
        <v>11310</v>
      </c>
    </row>
    <row r="7458" spans="1:5" x14ac:dyDescent="0.25">
      <c r="A7458">
        <v>70000825</v>
      </c>
      <c r="B7458" t="s">
        <v>11313</v>
      </c>
      <c r="C7458" t="s">
        <v>10663</v>
      </c>
      <c r="D7458" t="s">
        <v>10663</v>
      </c>
      <c r="E7458" t="s">
        <v>11313</v>
      </c>
    </row>
    <row r="7459" spans="1:5" x14ac:dyDescent="0.25">
      <c r="A7459">
        <v>70000826</v>
      </c>
      <c r="B7459" t="s">
        <v>11314</v>
      </c>
      <c r="C7459" t="s">
        <v>10665</v>
      </c>
      <c r="D7459" t="s">
        <v>10665</v>
      </c>
      <c r="E7459" t="s">
        <v>11314</v>
      </c>
    </row>
    <row r="7460" spans="1:5" x14ac:dyDescent="0.25">
      <c r="A7460">
        <v>70000827</v>
      </c>
      <c r="B7460" t="s">
        <v>11315</v>
      </c>
      <c r="C7460" t="s">
        <v>11316</v>
      </c>
      <c r="D7460" t="s">
        <v>11316</v>
      </c>
      <c r="E7460" t="s">
        <v>11315</v>
      </c>
    </row>
    <row r="7461" spans="1:5" x14ac:dyDescent="0.25">
      <c r="A7461">
        <v>70000828</v>
      </c>
      <c r="B7461" t="s">
        <v>11317</v>
      </c>
      <c r="C7461" t="s">
        <v>11318</v>
      </c>
      <c r="D7461" t="s">
        <v>11318</v>
      </c>
      <c r="E7461" t="s">
        <v>11317</v>
      </c>
    </row>
    <row r="7462" spans="1:5" x14ac:dyDescent="0.25">
      <c r="A7462">
        <v>70000829</v>
      </c>
      <c r="B7462" t="s">
        <v>11319</v>
      </c>
      <c r="C7462" t="s">
        <v>11320</v>
      </c>
      <c r="D7462" t="s">
        <v>11320</v>
      </c>
      <c r="E7462" t="s">
        <v>11319</v>
      </c>
    </row>
    <row r="7463" spans="1:5" x14ac:dyDescent="0.25">
      <c r="A7463">
        <v>70000830</v>
      </c>
      <c r="B7463" t="s">
        <v>11321</v>
      </c>
      <c r="C7463" t="s">
        <v>11322</v>
      </c>
      <c r="D7463" t="s">
        <v>11322</v>
      </c>
      <c r="E7463" t="s">
        <v>11321</v>
      </c>
    </row>
    <row r="7464" spans="1:5" x14ac:dyDescent="0.25">
      <c r="A7464">
        <v>70000831</v>
      </c>
      <c r="B7464" t="s">
        <v>10677</v>
      </c>
      <c r="C7464" t="s">
        <v>10678</v>
      </c>
      <c r="D7464" t="s">
        <v>10678</v>
      </c>
      <c r="E7464" t="s">
        <v>10677</v>
      </c>
    </row>
    <row r="7465" spans="1:5" x14ac:dyDescent="0.25">
      <c r="A7465">
        <v>70000832</v>
      </c>
      <c r="B7465" t="s">
        <v>10677</v>
      </c>
      <c r="C7465" t="s">
        <v>10678</v>
      </c>
      <c r="D7465" t="s">
        <v>10678</v>
      </c>
      <c r="E7465" t="s">
        <v>10677</v>
      </c>
    </row>
    <row r="7466" spans="1:5" x14ac:dyDescent="0.25">
      <c r="A7466">
        <v>70000833</v>
      </c>
      <c r="B7466" t="s">
        <v>11323</v>
      </c>
      <c r="C7466" t="s">
        <v>10588</v>
      </c>
      <c r="D7466" t="s">
        <v>10588</v>
      </c>
      <c r="E7466" t="s">
        <v>11323</v>
      </c>
    </row>
    <row r="7467" spans="1:5" x14ac:dyDescent="0.25">
      <c r="A7467">
        <v>70000834</v>
      </c>
      <c r="B7467" t="s">
        <v>11324</v>
      </c>
      <c r="C7467" t="s">
        <v>10608</v>
      </c>
      <c r="D7467" t="s">
        <v>10608</v>
      </c>
      <c r="E7467" t="s">
        <v>11324</v>
      </c>
    </row>
    <row r="7468" spans="1:5" x14ac:dyDescent="0.25">
      <c r="A7468">
        <v>70000837</v>
      </c>
      <c r="B7468" t="s">
        <v>11325</v>
      </c>
      <c r="C7468" t="s">
        <v>11326</v>
      </c>
      <c r="D7468" t="s">
        <v>11326</v>
      </c>
      <c r="E7468" t="s">
        <v>11325</v>
      </c>
    </row>
    <row r="7469" spans="1:5" x14ac:dyDescent="0.25">
      <c r="A7469">
        <v>70000838</v>
      </c>
      <c r="B7469" t="s">
        <v>11327</v>
      </c>
      <c r="C7469" t="s">
        <v>11328</v>
      </c>
      <c r="D7469" t="s">
        <v>11328</v>
      </c>
      <c r="E7469" t="s">
        <v>11327</v>
      </c>
    </row>
    <row r="7470" spans="1:5" x14ac:dyDescent="0.25">
      <c r="A7470">
        <v>70000839</v>
      </c>
      <c r="B7470" t="s">
        <v>11329</v>
      </c>
      <c r="C7470" t="s">
        <v>11330</v>
      </c>
      <c r="D7470" t="s">
        <v>11330</v>
      </c>
      <c r="E7470" t="s">
        <v>11329</v>
      </c>
    </row>
    <row r="7471" spans="1:5" x14ac:dyDescent="0.25">
      <c r="A7471">
        <v>70000840</v>
      </c>
      <c r="B7471" t="s">
        <v>11331</v>
      </c>
      <c r="C7471" t="s">
        <v>11332</v>
      </c>
      <c r="D7471" t="s">
        <v>11332</v>
      </c>
      <c r="E7471" t="s">
        <v>11331</v>
      </c>
    </row>
    <row r="7472" spans="1:5" x14ac:dyDescent="0.25">
      <c r="A7472">
        <v>70000841</v>
      </c>
      <c r="B7472" t="s">
        <v>11333</v>
      </c>
      <c r="C7472" t="s">
        <v>11334</v>
      </c>
      <c r="D7472" t="s">
        <v>11334</v>
      </c>
      <c r="E7472" t="s">
        <v>11333</v>
      </c>
    </row>
    <row r="7473" spans="1:5" x14ac:dyDescent="0.25">
      <c r="A7473">
        <v>70000842</v>
      </c>
      <c r="B7473" t="s">
        <v>11335</v>
      </c>
      <c r="C7473" t="s">
        <v>11336</v>
      </c>
      <c r="D7473" t="s">
        <v>11336</v>
      </c>
      <c r="E7473" t="s">
        <v>11335</v>
      </c>
    </row>
    <row r="7474" spans="1:5" x14ac:dyDescent="0.25">
      <c r="A7474">
        <v>70000843</v>
      </c>
      <c r="B7474" t="s">
        <v>11337</v>
      </c>
      <c r="C7474" t="s">
        <v>11338</v>
      </c>
      <c r="D7474" t="s">
        <v>11338</v>
      </c>
      <c r="E7474" t="s">
        <v>11337</v>
      </c>
    </row>
    <row r="7475" spans="1:5" x14ac:dyDescent="0.25">
      <c r="A7475">
        <v>70000844</v>
      </c>
      <c r="B7475" t="s">
        <v>11339</v>
      </c>
      <c r="C7475" t="s">
        <v>11340</v>
      </c>
      <c r="D7475" t="s">
        <v>11340</v>
      </c>
      <c r="E7475" t="s">
        <v>11339</v>
      </c>
    </row>
    <row r="7476" spans="1:5" x14ac:dyDescent="0.25">
      <c r="A7476">
        <v>70000845</v>
      </c>
      <c r="B7476" t="s">
        <v>11341</v>
      </c>
      <c r="C7476" t="s">
        <v>11342</v>
      </c>
      <c r="D7476" t="s">
        <v>11342</v>
      </c>
      <c r="E7476" t="s">
        <v>11341</v>
      </c>
    </row>
    <row r="7477" spans="1:5" x14ac:dyDescent="0.25">
      <c r="A7477">
        <v>70000846</v>
      </c>
      <c r="B7477" t="s">
        <v>11343</v>
      </c>
      <c r="C7477" t="s">
        <v>11344</v>
      </c>
      <c r="D7477" t="s">
        <v>11344</v>
      </c>
      <c r="E7477" t="s">
        <v>11343</v>
      </c>
    </row>
    <row r="7478" spans="1:5" x14ac:dyDescent="0.25">
      <c r="A7478">
        <v>70000847</v>
      </c>
      <c r="B7478" t="s">
        <v>11345</v>
      </c>
      <c r="C7478" t="s">
        <v>11344</v>
      </c>
      <c r="D7478" t="s">
        <v>11344</v>
      </c>
      <c r="E7478" t="s">
        <v>11345</v>
      </c>
    </row>
    <row r="7479" spans="1:5" x14ac:dyDescent="0.25">
      <c r="A7479">
        <v>70000848</v>
      </c>
      <c r="B7479" t="s">
        <v>11346</v>
      </c>
      <c r="C7479" t="s">
        <v>11344</v>
      </c>
      <c r="D7479" t="s">
        <v>11344</v>
      </c>
      <c r="E7479" t="s">
        <v>11346</v>
      </c>
    </row>
    <row r="7480" spans="1:5" x14ac:dyDescent="0.25">
      <c r="A7480">
        <v>70000849</v>
      </c>
      <c r="B7480" t="s">
        <v>11347</v>
      </c>
      <c r="C7480" t="s">
        <v>11344</v>
      </c>
      <c r="D7480" t="s">
        <v>11344</v>
      </c>
      <c r="E7480" t="s">
        <v>11347</v>
      </c>
    </row>
    <row r="7481" spans="1:5" x14ac:dyDescent="0.25">
      <c r="A7481">
        <v>70000852</v>
      </c>
      <c r="B7481" t="s">
        <v>11348</v>
      </c>
      <c r="C7481" t="s">
        <v>10984</v>
      </c>
      <c r="D7481" t="s">
        <v>10984</v>
      </c>
      <c r="E7481" t="s">
        <v>11348</v>
      </c>
    </row>
    <row r="7482" spans="1:5" x14ac:dyDescent="0.25">
      <c r="A7482">
        <v>70000857</v>
      </c>
      <c r="B7482" t="s">
        <v>11349</v>
      </c>
      <c r="C7482" t="s">
        <v>11350</v>
      </c>
      <c r="D7482" t="s">
        <v>11350</v>
      </c>
      <c r="E7482" t="s">
        <v>11349</v>
      </c>
    </row>
    <row r="7483" spans="1:5" x14ac:dyDescent="0.25">
      <c r="A7483">
        <v>70000858</v>
      </c>
      <c r="B7483" t="s">
        <v>11351</v>
      </c>
      <c r="C7483" t="s">
        <v>11053</v>
      </c>
      <c r="D7483" t="s">
        <v>11053</v>
      </c>
      <c r="E7483" t="s">
        <v>11351</v>
      </c>
    </row>
    <row r="7484" spans="1:5" x14ac:dyDescent="0.25">
      <c r="A7484">
        <v>70000859</v>
      </c>
      <c r="B7484" t="s">
        <v>11352</v>
      </c>
      <c r="C7484" t="s">
        <v>11353</v>
      </c>
      <c r="D7484" t="s">
        <v>11353</v>
      </c>
      <c r="E7484" t="s">
        <v>11352</v>
      </c>
    </row>
    <row r="7485" spans="1:5" x14ac:dyDescent="0.25">
      <c r="A7485">
        <v>70000860</v>
      </c>
      <c r="B7485" t="s">
        <v>11354</v>
      </c>
      <c r="C7485" t="s">
        <v>11056</v>
      </c>
      <c r="D7485" t="s">
        <v>11056</v>
      </c>
      <c r="E7485" t="s">
        <v>11354</v>
      </c>
    </row>
    <row r="7486" spans="1:5" x14ac:dyDescent="0.25">
      <c r="A7486">
        <v>70000861</v>
      </c>
      <c r="B7486" t="s">
        <v>11355</v>
      </c>
      <c r="C7486" t="s">
        <v>11063</v>
      </c>
      <c r="D7486" t="s">
        <v>11063</v>
      </c>
      <c r="E7486" t="s">
        <v>11355</v>
      </c>
    </row>
    <row r="7487" spans="1:5" x14ac:dyDescent="0.25">
      <c r="A7487">
        <v>70000863</v>
      </c>
      <c r="B7487" t="s">
        <v>11356</v>
      </c>
      <c r="C7487" t="s">
        <v>11357</v>
      </c>
      <c r="D7487" t="s">
        <v>11357</v>
      </c>
      <c r="E7487" t="s">
        <v>11356</v>
      </c>
    </row>
    <row r="7488" spans="1:5" x14ac:dyDescent="0.25">
      <c r="A7488">
        <v>70000871</v>
      </c>
      <c r="B7488" t="s">
        <v>11358</v>
      </c>
      <c r="C7488" t="s">
        <v>11359</v>
      </c>
      <c r="D7488" t="s">
        <v>11359</v>
      </c>
      <c r="E7488" t="s">
        <v>11358</v>
      </c>
    </row>
    <row r="7489" spans="1:5" x14ac:dyDescent="0.25">
      <c r="A7489">
        <v>70000884</v>
      </c>
      <c r="B7489" t="s">
        <v>11360</v>
      </c>
      <c r="C7489" t="s">
        <v>10343</v>
      </c>
      <c r="D7489" t="s">
        <v>10343</v>
      </c>
      <c r="E7489" t="s">
        <v>11360</v>
      </c>
    </row>
    <row r="7490" spans="1:5" x14ac:dyDescent="0.25">
      <c r="A7490">
        <v>70000912</v>
      </c>
      <c r="B7490" t="s">
        <v>11361</v>
      </c>
      <c r="C7490" t="s">
        <v>11295</v>
      </c>
      <c r="D7490" t="s">
        <v>11295</v>
      </c>
      <c r="E7490" t="s">
        <v>11361</v>
      </c>
    </row>
    <row r="7491" spans="1:5" x14ac:dyDescent="0.25">
      <c r="A7491">
        <v>70000913</v>
      </c>
      <c r="B7491" t="s">
        <v>11362</v>
      </c>
      <c r="C7491" t="s">
        <v>11363</v>
      </c>
      <c r="D7491" t="s">
        <v>11363</v>
      </c>
      <c r="E7491" t="s">
        <v>11362</v>
      </c>
    </row>
    <row r="7492" spans="1:5" x14ac:dyDescent="0.25">
      <c r="A7492">
        <v>70000914</v>
      </c>
      <c r="B7492" t="s">
        <v>11364</v>
      </c>
      <c r="C7492" t="s">
        <v>11365</v>
      </c>
      <c r="D7492" t="s">
        <v>11365</v>
      </c>
      <c r="E7492" t="s">
        <v>11364</v>
      </c>
    </row>
    <row r="7493" spans="1:5" x14ac:dyDescent="0.25">
      <c r="A7493">
        <v>70000916</v>
      </c>
      <c r="B7493" t="s">
        <v>11366</v>
      </c>
      <c r="C7493" t="s">
        <v>11367</v>
      </c>
      <c r="D7493" t="s">
        <v>11367</v>
      </c>
      <c r="E7493" t="s">
        <v>11366</v>
      </c>
    </row>
    <row r="7494" spans="1:5" x14ac:dyDescent="0.25">
      <c r="A7494">
        <v>70000917</v>
      </c>
      <c r="B7494" t="s">
        <v>11368</v>
      </c>
      <c r="C7494" t="s">
        <v>11369</v>
      </c>
      <c r="D7494" t="s">
        <v>11369</v>
      </c>
      <c r="E7494" t="s">
        <v>11368</v>
      </c>
    </row>
    <row r="7495" spans="1:5" x14ac:dyDescent="0.25">
      <c r="A7495">
        <v>70000918</v>
      </c>
      <c r="B7495" t="s">
        <v>11370</v>
      </c>
      <c r="C7495" t="s">
        <v>11295</v>
      </c>
      <c r="D7495" t="s">
        <v>11295</v>
      </c>
      <c r="E7495" t="s">
        <v>11370</v>
      </c>
    </row>
    <row r="7496" spans="1:5" x14ac:dyDescent="0.25">
      <c r="A7496">
        <v>70000919</v>
      </c>
      <c r="B7496" t="s">
        <v>11371</v>
      </c>
      <c r="C7496" t="s">
        <v>11295</v>
      </c>
      <c r="D7496" t="s">
        <v>11295</v>
      </c>
      <c r="E7496" t="s">
        <v>11371</v>
      </c>
    </row>
    <row r="7497" spans="1:5" x14ac:dyDescent="0.25">
      <c r="A7497">
        <v>70000921</v>
      </c>
      <c r="B7497" t="s">
        <v>11372</v>
      </c>
      <c r="C7497" t="s">
        <v>11295</v>
      </c>
      <c r="D7497" t="s">
        <v>11295</v>
      </c>
      <c r="E7497" t="s">
        <v>11372</v>
      </c>
    </row>
    <row r="7498" spans="1:5" x14ac:dyDescent="0.25">
      <c r="A7498">
        <v>70000923</v>
      </c>
      <c r="B7498" t="s">
        <v>11373</v>
      </c>
      <c r="C7498" t="s">
        <v>11295</v>
      </c>
      <c r="D7498" t="s">
        <v>11295</v>
      </c>
      <c r="E7498" t="s">
        <v>11373</v>
      </c>
    </row>
    <row r="7499" spans="1:5" x14ac:dyDescent="0.25">
      <c r="A7499">
        <v>70000924</v>
      </c>
      <c r="B7499" t="s">
        <v>11374</v>
      </c>
      <c r="C7499" t="s">
        <v>11291</v>
      </c>
      <c r="D7499" t="s">
        <v>11291</v>
      </c>
      <c r="E7499" t="s">
        <v>11374</v>
      </c>
    </row>
    <row r="7500" spans="1:5" x14ac:dyDescent="0.25">
      <c r="A7500">
        <v>70000925</v>
      </c>
      <c r="B7500" t="s">
        <v>11375</v>
      </c>
      <c r="C7500" t="s">
        <v>11291</v>
      </c>
      <c r="D7500" t="s">
        <v>11291</v>
      </c>
      <c r="E7500" t="s">
        <v>11375</v>
      </c>
    </row>
    <row r="7501" spans="1:5" x14ac:dyDescent="0.25">
      <c r="A7501">
        <v>70000926</v>
      </c>
      <c r="B7501" t="s">
        <v>11376</v>
      </c>
      <c r="C7501" t="s">
        <v>11291</v>
      </c>
      <c r="D7501" t="s">
        <v>11291</v>
      </c>
      <c r="E7501" t="s">
        <v>11376</v>
      </c>
    </row>
    <row r="7502" spans="1:5" x14ac:dyDescent="0.25">
      <c r="A7502">
        <v>70000927</v>
      </c>
      <c r="B7502" t="s">
        <v>11377</v>
      </c>
      <c r="C7502" t="s">
        <v>11291</v>
      </c>
      <c r="D7502" t="s">
        <v>11291</v>
      </c>
      <c r="E7502" t="s">
        <v>11377</v>
      </c>
    </row>
    <row r="7503" spans="1:5" x14ac:dyDescent="0.25">
      <c r="A7503">
        <v>70000928</v>
      </c>
      <c r="B7503" t="s">
        <v>11378</v>
      </c>
      <c r="C7503" t="s">
        <v>11379</v>
      </c>
      <c r="D7503" t="s">
        <v>11379</v>
      </c>
      <c r="E7503" t="s">
        <v>11378</v>
      </c>
    </row>
    <row r="7504" spans="1:5" x14ac:dyDescent="0.25">
      <c r="A7504">
        <v>70000929</v>
      </c>
      <c r="B7504" t="s">
        <v>11380</v>
      </c>
      <c r="C7504" t="s">
        <v>11381</v>
      </c>
      <c r="D7504" t="s">
        <v>11381</v>
      </c>
      <c r="E7504" t="s">
        <v>11380</v>
      </c>
    </row>
    <row r="7505" spans="1:5" x14ac:dyDescent="0.25">
      <c r="A7505">
        <v>70000930</v>
      </c>
      <c r="B7505" t="s">
        <v>11382</v>
      </c>
      <c r="C7505" t="s">
        <v>11381</v>
      </c>
      <c r="D7505" t="s">
        <v>11381</v>
      </c>
      <c r="E7505" t="s">
        <v>11382</v>
      </c>
    </row>
    <row r="7506" spans="1:5" x14ac:dyDescent="0.25">
      <c r="A7506">
        <v>70000931</v>
      </c>
      <c r="B7506" t="s">
        <v>11383</v>
      </c>
      <c r="C7506" t="s">
        <v>11381</v>
      </c>
      <c r="D7506" t="s">
        <v>11381</v>
      </c>
      <c r="E7506" t="s">
        <v>11383</v>
      </c>
    </row>
    <row r="7507" spans="1:5" x14ac:dyDescent="0.25">
      <c r="A7507">
        <v>70000933</v>
      </c>
      <c r="B7507" t="s">
        <v>11384</v>
      </c>
      <c r="C7507" t="s">
        <v>10588</v>
      </c>
      <c r="D7507" t="s">
        <v>10588</v>
      </c>
      <c r="E7507" t="s">
        <v>11384</v>
      </c>
    </row>
    <row r="7508" spans="1:5" x14ac:dyDescent="0.25">
      <c r="A7508">
        <v>70000936</v>
      </c>
      <c r="B7508" t="s">
        <v>11385</v>
      </c>
      <c r="C7508" t="s">
        <v>11386</v>
      </c>
      <c r="D7508" t="s">
        <v>11386</v>
      </c>
      <c r="E7508" t="s">
        <v>11385</v>
      </c>
    </row>
    <row r="7509" spans="1:5" x14ac:dyDescent="0.25">
      <c r="A7509">
        <v>70000937</v>
      </c>
      <c r="B7509" t="s">
        <v>11387</v>
      </c>
      <c r="C7509" t="s">
        <v>11386</v>
      </c>
      <c r="D7509" t="s">
        <v>11386</v>
      </c>
      <c r="E7509" t="s">
        <v>11387</v>
      </c>
    </row>
    <row r="7510" spans="1:5" x14ac:dyDescent="0.25">
      <c r="A7510">
        <v>70000938</v>
      </c>
      <c r="B7510" t="s">
        <v>11388</v>
      </c>
      <c r="C7510" t="s">
        <v>11386</v>
      </c>
      <c r="D7510" t="s">
        <v>11386</v>
      </c>
      <c r="E7510" t="s">
        <v>11388</v>
      </c>
    </row>
    <row r="7511" spans="1:5" x14ac:dyDescent="0.25">
      <c r="A7511">
        <v>70000939</v>
      </c>
      <c r="B7511" t="s">
        <v>11389</v>
      </c>
      <c r="C7511" t="s">
        <v>11390</v>
      </c>
      <c r="D7511" t="s">
        <v>11390</v>
      </c>
      <c r="E7511" t="s">
        <v>11389</v>
      </c>
    </row>
    <row r="7512" spans="1:5" x14ac:dyDescent="0.25">
      <c r="A7512">
        <v>70000940</v>
      </c>
      <c r="B7512" t="s">
        <v>11391</v>
      </c>
      <c r="C7512" t="s">
        <v>11392</v>
      </c>
      <c r="D7512" t="s">
        <v>11392</v>
      </c>
      <c r="E7512" t="s">
        <v>11391</v>
      </c>
    </row>
    <row r="7513" spans="1:5" x14ac:dyDescent="0.25">
      <c r="A7513">
        <v>70000941</v>
      </c>
      <c r="B7513" t="s">
        <v>11393</v>
      </c>
      <c r="C7513" t="s">
        <v>11394</v>
      </c>
      <c r="D7513" t="s">
        <v>11394</v>
      </c>
      <c r="E7513" t="s">
        <v>11393</v>
      </c>
    </row>
    <row r="7514" spans="1:5" x14ac:dyDescent="0.25">
      <c r="A7514">
        <v>70000942</v>
      </c>
      <c r="B7514" t="s">
        <v>11395</v>
      </c>
      <c r="C7514" t="s">
        <v>11396</v>
      </c>
      <c r="D7514" t="s">
        <v>11396</v>
      </c>
      <c r="E7514" t="s">
        <v>11395</v>
      </c>
    </row>
    <row r="7515" spans="1:5" x14ac:dyDescent="0.25">
      <c r="A7515">
        <v>70000944</v>
      </c>
      <c r="B7515" t="s">
        <v>11397</v>
      </c>
      <c r="C7515" t="s">
        <v>10598</v>
      </c>
      <c r="D7515" t="s">
        <v>10598</v>
      </c>
      <c r="E7515" t="s">
        <v>11397</v>
      </c>
    </row>
    <row r="7516" spans="1:5" x14ac:dyDescent="0.25">
      <c r="A7516">
        <v>70000945</v>
      </c>
      <c r="B7516" t="s">
        <v>11398</v>
      </c>
      <c r="C7516" t="s">
        <v>10598</v>
      </c>
      <c r="D7516" t="s">
        <v>10598</v>
      </c>
      <c r="E7516" t="s">
        <v>11398</v>
      </c>
    </row>
    <row r="7517" spans="1:5" x14ac:dyDescent="0.25">
      <c r="A7517">
        <v>70000946</v>
      </c>
      <c r="B7517" t="s">
        <v>11399</v>
      </c>
      <c r="C7517" t="s">
        <v>10598</v>
      </c>
      <c r="D7517" t="s">
        <v>10598</v>
      </c>
      <c r="E7517" t="s">
        <v>11399</v>
      </c>
    </row>
    <row r="7518" spans="1:5" x14ac:dyDescent="0.25">
      <c r="A7518">
        <v>70000951</v>
      </c>
      <c r="B7518" t="s">
        <v>11400</v>
      </c>
      <c r="C7518" t="s">
        <v>11401</v>
      </c>
      <c r="D7518" t="s">
        <v>11401</v>
      </c>
      <c r="E7518" t="s">
        <v>11400</v>
      </c>
    </row>
    <row r="7519" spans="1:5" x14ac:dyDescent="0.25">
      <c r="A7519">
        <v>70000953</v>
      </c>
      <c r="B7519" t="s">
        <v>11402</v>
      </c>
      <c r="C7519" t="s">
        <v>10454</v>
      </c>
      <c r="D7519" t="s">
        <v>10454</v>
      </c>
      <c r="E7519" t="s">
        <v>11402</v>
      </c>
    </row>
    <row r="7520" spans="1:5" x14ac:dyDescent="0.25">
      <c r="A7520">
        <v>70000954</v>
      </c>
      <c r="B7520" t="s">
        <v>11403</v>
      </c>
      <c r="C7520" t="s">
        <v>10454</v>
      </c>
      <c r="D7520" t="s">
        <v>10454</v>
      </c>
      <c r="E7520" t="s">
        <v>11403</v>
      </c>
    </row>
    <row r="7521" spans="1:5" x14ac:dyDescent="0.25">
      <c r="A7521">
        <v>70000958</v>
      </c>
      <c r="B7521" t="s">
        <v>11404</v>
      </c>
      <c r="C7521" t="s">
        <v>10457</v>
      </c>
      <c r="D7521" t="s">
        <v>10457</v>
      </c>
      <c r="E7521" t="s">
        <v>11404</v>
      </c>
    </row>
    <row r="7522" spans="1:5" x14ac:dyDescent="0.25">
      <c r="A7522">
        <v>70000959</v>
      </c>
      <c r="B7522" t="s">
        <v>11405</v>
      </c>
      <c r="C7522" t="s">
        <v>10457</v>
      </c>
      <c r="D7522" t="s">
        <v>10457</v>
      </c>
      <c r="E7522" t="s">
        <v>11405</v>
      </c>
    </row>
    <row r="7523" spans="1:5" x14ac:dyDescent="0.25">
      <c r="A7523">
        <v>70000961</v>
      </c>
      <c r="B7523" t="s">
        <v>10578</v>
      </c>
      <c r="C7523" t="s">
        <v>10579</v>
      </c>
      <c r="D7523" t="s">
        <v>10579</v>
      </c>
      <c r="E7523" t="s">
        <v>10578</v>
      </c>
    </row>
    <row r="7524" spans="1:5" x14ac:dyDescent="0.25">
      <c r="A7524">
        <v>70000962</v>
      </c>
      <c r="B7524" t="s">
        <v>11406</v>
      </c>
      <c r="C7524" t="s">
        <v>10579</v>
      </c>
      <c r="D7524" t="s">
        <v>10579</v>
      </c>
      <c r="E7524" t="s">
        <v>11406</v>
      </c>
    </row>
    <row r="7525" spans="1:5" x14ac:dyDescent="0.25">
      <c r="A7525">
        <v>70000963</v>
      </c>
      <c r="B7525" t="s">
        <v>10580</v>
      </c>
      <c r="C7525" t="s">
        <v>10579</v>
      </c>
      <c r="D7525" t="s">
        <v>10579</v>
      </c>
      <c r="E7525" t="s">
        <v>10580</v>
      </c>
    </row>
    <row r="7526" spans="1:5" x14ac:dyDescent="0.25">
      <c r="A7526">
        <v>70000968</v>
      </c>
      <c r="B7526" t="s">
        <v>11407</v>
      </c>
      <c r="C7526" t="s">
        <v>10701</v>
      </c>
      <c r="D7526" t="s">
        <v>10701</v>
      </c>
      <c r="E7526" t="s">
        <v>11407</v>
      </c>
    </row>
    <row r="7527" spans="1:5" x14ac:dyDescent="0.25">
      <c r="A7527">
        <v>70000969</v>
      </c>
      <c r="B7527" t="s">
        <v>10500</v>
      </c>
      <c r="C7527" t="s">
        <v>10707</v>
      </c>
      <c r="D7527" t="s">
        <v>10707</v>
      </c>
      <c r="E7527" t="s">
        <v>10500</v>
      </c>
    </row>
    <row r="7528" spans="1:5" x14ac:dyDescent="0.25">
      <c r="A7528">
        <v>70000972</v>
      </c>
      <c r="B7528" t="s">
        <v>11408</v>
      </c>
      <c r="C7528" t="s">
        <v>10667</v>
      </c>
      <c r="D7528" t="s">
        <v>10667</v>
      </c>
      <c r="E7528" t="s">
        <v>11408</v>
      </c>
    </row>
    <row r="7529" spans="1:5" x14ac:dyDescent="0.25">
      <c r="A7529">
        <v>70000973</v>
      </c>
      <c r="B7529" t="s">
        <v>11409</v>
      </c>
      <c r="C7529" t="s">
        <v>11410</v>
      </c>
      <c r="D7529" t="s">
        <v>11410</v>
      </c>
      <c r="E7529" t="s">
        <v>11409</v>
      </c>
    </row>
    <row r="7530" spans="1:5" x14ac:dyDescent="0.25">
      <c r="A7530">
        <v>70000974</v>
      </c>
      <c r="B7530" t="s">
        <v>11411</v>
      </c>
      <c r="C7530" t="s">
        <v>11410</v>
      </c>
      <c r="D7530" t="s">
        <v>11410</v>
      </c>
      <c r="E7530" t="s">
        <v>11411</v>
      </c>
    </row>
    <row r="7531" spans="1:5" x14ac:dyDescent="0.25">
      <c r="A7531">
        <v>70000975</v>
      </c>
      <c r="B7531" t="s">
        <v>10669</v>
      </c>
      <c r="C7531" t="s">
        <v>10670</v>
      </c>
      <c r="D7531" t="s">
        <v>10670</v>
      </c>
      <c r="E7531" t="s">
        <v>10669</v>
      </c>
    </row>
    <row r="7532" spans="1:5" x14ac:dyDescent="0.25">
      <c r="A7532">
        <v>70000976</v>
      </c>
      <c r="B7532" t="s">
        <v>10671</v>
      </c>
      <c r="C7532" t="s">
        <v>10672</v>
      </c>
      <c r="D7532" t="s">
        <v>10672</v>
      </c>
      <c r="E7532" t="s">
        <v>10671</v>
      </c>
    </row>
    <row r="7533" spans="1:5" x14ac:dyDescent="0.25">
      <c r="A7533">
        <v>70000977</v>
      </c>
      <c r="B7533" t="s">
        <v>10673</v>
      </c>
      <c r="C7533" t="s">
        <v>10674</v>
      </c>
      <c r="D7533" t="s">
        <v>10674</v>
      </c>
      <c r="E7533" t="s">
        <v>10673</v>
      </c>
    </row>
    <row r="7534" spans="1:5" x14ac:dyDescent="0.25">
      <c r="A7534">
        <v>70000978</v>
      </c>
      <c r="B7534" t="s">
        <v>11412</v>
      </c>
      <c r="C7534" t="s">
        <v>10608</v>
      </c>
      <c r="D7534" t="s">
        <v>10608</v>
      </c>
      <c r="E7534" t="s">
        <v>11412</v>
      </c>
    </row>
    <row r="7535" spans="1:5" x14ac:dyDescent="0.25">
      <c r="A7535">
        <v>70000980</v>
      </c>
      <c r="B7535" t="s">
        <v>11413</v>
      </c>
      <c r="C7535" t="s">
        <v>11414</v>
      </c>
      <c r="D7535" t="s">
        <v>11414</v>
      </c>
      <c r="E7535" t="s">
        <v>11413</v>
      </c>
    </row>
    <row r="7536" spans="1:5" x14ac:dyDescent="0.25">
      <c r="A7536">
        <v>70000981</v>
      </c>
      <c r="B7536" t="s">
        <v>11415</v>
      </c>
      <c r="C7536" t="s">
        <v>11416</v>
      </c>
      <c r="D7536" t="s">
        <v>11416</v>
      </c>
      <c r="E7536" t="s">
        <v>11415</v>
      </c>
    </row>
    <row r="7537" spans="1:5" x14ac:dyDescent="0.25">
      <c r="A7537">
        <v>70000982</v>
      </c>
      <c r="B7537" t="s">
        <v>11417</v>
      </c>
      <c r="C7537" t="s">
        <v>11418</v>
      </c>
      <c r="D7537" t="s">
        <v>11418</v>
      </c>
      <c r="E7537" t="s">
        <v>11417</v>
      </c>
    </row>
    <row r="7538" spans="1:5" x14ac:dyDescent="0.25">
      <c r="A7538">
        <v>70000983</v>
      </c>
      <c r="B7538" t="s">
        <v>11419</v>
      </c>
      <c r="C7538" t="s">
        <v>11420</v>
      </c>
      <c r="D7538" t="s">
        <v>11420</v>
      </c>
      <c r="E7538" t="s">
        <v>11419</v>
      </c>
    </row>
    <row r="7539" spans="1:5" x14ac:dyDescent="0.25">
      <c r="A7539">
        <v>70000985</v>
      </c>
      <c r="B7539" t="s">
        <v>11421</v>
      </c>
      <c r="C7539" t="s">
        <v>11422</v>
      </c>
      <c r="D7539" t="s">
        <v>11422</v>
      </c>
      <c r="E7539" t="s">
        <v>11421</v>
      </c>
    </row>
    <row r="7540" spans="1:5" x14ac:dyDescent="0.25">
      <c r="A7540">
        <v>70000986</v>
      </c>
      <c r="B7540" t="s">
        <v>11423</v>
      </c>
      <c r="C7540" t="s">
        <v>11424</v>
      </c>
      <c r="D7540" t="s">
        <v>11424</v>
      </c>
      <c r="E7540" t="s">
        <v>11423</v>
      </c>
    </row>
    <row r="7541" spans="1:5" x14ac:dyDescent="0.25">
      <c r="A7541">
        <v>70000987</v>
      </c>
      <c r="B7541" t="s">
        <v>11425</v>
      </c>
      <c r="C7541" t="s">
        <v>11426</v>
      </c>
      <c r="D7541" t="s">
        <v>11426</v>
      </c>
      <c r="E7541" t="s">
        <v>11425</v>
      </c>
    </row>
    <row r="7542" spans="1:5" x14ac:dyDescent="0.25">
      <c r="A7542">
        <v>70000988</v>
      </c>
      <c r="B7542" t="s">
        <v>11427</v>
      </c>
      <c r="C7542" t="s">
        <v>11428</v>
      </c>
      <c r="D7542" t="s">
        <v>11428</v>
      </c>
      <c r="E7542" t="s">
        <v>11427</v>
      </c>
    </row>
    <row r="7543" spans="1:5" x14ac:dyDescent="0.25">
      <c r="A7543">
        <v>70000989</v>
      </c>
      <c r="B7543" t="s">
        <v>11429</v>
      </c>
      <c r="C7543" t="s">
        <v>11430</v>
      </c>
      <c r="D7543" t="s">
        <v>11430</v>
      </c>
      <c r="E7543" t="s">
        <v>11429</v>
      </c>
    </row>
    <row r="7544" spans="1:5" x14ac:dyDescent="0.25">
      <c r="A7544">
        <v>70000990</v>
      </c>
      <c r="B7544" t="s">
        <v>11431</v>
      </c>
      <c r="C7544" t="s">
        <v>11430</v>
      </c>
      <c r="D7544" t="s">
        <v>11430</v>
      </c>
      <c r="E7544" t="s">
        <v>11431</v>
      </c>
    </row>
    <row r="7545" spans="1:5" x14ac:dyDescent="0.25">
      <c r="A7545">
        <v>70000991</v>
      </c>
      <c r="B7545" t="s">
        <v>11432</v>
      </c>
      <c r="C7545" t="s">
        <v>11430</v>
      </c>
      <c r="D7545" t="s">
        <v>11430</v>
      </c>
      <c r="E7545" t="s">
        <v>11432</v>
      </c>
    </row>
    <row r="7546" spans="1:5" x14ac:dyDescent="0.25">
      <c r="A7546">
        <v>70000992</v>
      </c>
      <c r="B7546" t="s">
        <v>11433</v>
      </c>
      <c r="C7546" t="s">
        <v>11434</v>
      </c>
      <c r="D7546" t="s">
        <v>11434</v>
      </c>
      <c r="E7546" t="s">
        <v>11433</v>
      </c>
    </row>
    <row r="7547" spans="1:5" x14ac:dyDescent="0.25">
      <c r="A7547">
        <v>70000993</v>
      </c>
      <c r="B7547" t="s">
        <v>11435</v>
      </c>
      <c r="C7547" t="s">
        <v>11436</v>
      </c>
      <c r="D7547" t="s">
        <v>11436</v>
      </c>
      <c r="E7547" t="s">
        <v>11435</v>
      </c>
    </row>
    <row r="7548" spans="1:5" x14ac:dyDescent="0.25">
      <c r="A7548">
        <v>70000994</v>
      </c>
      <c r="B7548" t="s">
        <v>11437</v>
      </c>
      <c r="C7548" t="s">
        <v>11438</v>
      </c>
      <c r="D7548" t="s">
        <v>11438</v>
      </c>
      <c r="E7548" t="s">
        <v>11437</v>
      </c>
    </row>
    <row r="7549" spans="1:5" x14ac:dyDescent="0.25">
      <c r="A7549">
        <v>70000995</v>
      </c>
      <c r="B7549" t="s">
        <v>11439</v>
      </c>
      <c r="C7549" t="s">
        <v>11440</v>
      </c>
      <c r="D7549" t="s">
        <v>11440</v>
      </c>
      <c r="E7549" t="s">
        <v>11439</v>
      </c>
    </row>
    <row r="7550" spans="1:5" x14ac:dyDescent="0.25">
      <c r="A7550">
        <v>70000996</v>
      </c>
      <c r="B7550" t="s">
        <v>11441</v>
      </c>
      <c r="C7550" t="s">
        <v>11442</v>
      </c>
      <c r="D7550" t="s">
        <v>11442</v>
      </c>
      <c r="E7550" t="s">
        <v>11441</v>
      </c>
    </row>
    <row r="7551" spans="1:5" x14ac:dyDescent="0.25">
      <c r="A7551">
        <v>70001001</v>
      </c>
      <c r="B7551" t="s">
        <v>11443</v>
      </c>
      <c r="C7551" t="s">
        <v>11070</v>
      </c>
      <c r="D7551" t="s">
        <v>11070</v>
      </c>
      <c r="E7551" t="s">
        <v>11443</v>
      </c>
    </row>
    <row r="7552" spans="1:5" x14ac:dyDescent="0.25">
      <c r="A7552">
        <v>70001002</v>
      </c>
      <c r="B7552" t="s">
        <v>11069</v>
      </c>
      <c r="C7552" t="s">
        <v>11070</v>
      </c>
      <c r="D7552" t="s">
        <v>11070</v>
      </c>
      <c r="E7552" t="s">
        <v>11069</v>
      </c>
    </row>
    <row r="7553" spans="1:5" x14ac:dyDescent="0.25">
      <c r="A7553">
        <v>70001003</v>
      </c>
      <c r="B7553" t="s">
        <v>11444</v>
      </c>
      <c r="C7553" t="s">
        <v>11070</v>
      </c>
      <c r="D7553" t="s">
        <v>11070</v>
      </c>
      <c r="E7553" t="s">
        <v>11444</v>
      </c>
    </row>
    <row r="7554" spans="1:5" x14ac:dyDescent="0.25">
      <c r="A7554">
        <v>70001004</v>
      </c>
      <c r="B7554" t="s">
        <v>11072</v>
      </c>
      <c r="C7554" t="s">
        <v>11070</v>
      </c>
      <c r="D7554" t="s">
        <v>11070</v>
      </c>
      <c r="E7554" t="s">
        <v>11072</v>
      </c>
    </row>
    <row r="7555" spans="1:5" x14ac:dyDescent="0.25">
      <c r="A7555">
        <v>70001010</v>
      </c>
      <c r="B7555" t="s">
        <v>11445</v>
      </c>
      <c r="C7555" t="s">
        <v>11446</v>
      </c>
      <c r="D7555" t="s">
        <v>11446</v>
      </c>
      <c r="E7555" t="s">
        <v>11445</v>
      </c>
    </row>
    <row r="7556" spans="1:5" x14ac:dyDescent="0.25">
      <c r="A7556">
        <v>70001025</v>
      </c>
      <c r="B7556" t="s">
        <v>11447</v>
      </c>
      <c r="C7556" t="s">
        <v>11448</v>
      </c>
      <c r="D7556" t="s">
        <v>11448</v>
      </c>
      <c r="E7556" t="s">
        <v>11447</v>
      </c>
    </row>
    <row r="7557" spans="1:5" x14ac:dyDescent="0.25">
      <c r="A7557">
        <v>70001028</v>
      </c>
      <c r="B7557" t="s">
        <v>11449</v>
      </c>
      <c r="C7557" t="s">
        <v>11021</v>
      </c>
      <c r="D7557" t="s">
        <v>11021</v>
      </c>
      <c r="E7557" t="s">
        <v>11449</v>
      </c>
    </row>
    <row r="7558" spans="1:5" x14ac:dyDescent="0.25">
      <c r="A7558">
        <v>70001029</v>
      </c>
      <c r="B7558" t="s">
        <v>11450</v>
      </c>
      <c r="C7558" t="s">
        <v>11451</v>
      </c>
      <c r="D7558" t="s">
        <v>11451</v>
      </c>
      <c r="E7558" t="s">
        <v>11450</v>
      </c>
    </row>
    <row r="7559" spans="1:5" x14ac:dyDescent="0.25">
      <c r="A7559">
        <v>70001030</v>
      </c>
      <c r="B7559" t="s">
        <v>11452</v>
      </c>
      <c r="C7559" t="s">
        <v>11453</v>
      </c>
      <c r="D7559" t="s">
        <v>11453</v>
      </c>
      <c r="E7559" t="s">
        <v>11452</v>
      </c>
    </row>
    <row r="7560" spans="1:5" x14ac:dyDescent="0.25">
      <c r="A7560">
        <v>70001035</v>
      </c>
      <c r="B7560" t="s">
        <v>11454</v>
      </c>
      <c r="C7560" t="s">
        <v>11455</v>
      </c>
      <c r="D7560" t="s">
        <v>11455</v>
      </c>
      <c r="E7560" t="s">
        <v>11454</v>
      </c>
    </row>
    <row r="7561" spans="1:5" x14ac:dyDescent="0.25">
      <c r="A7561">
        <v>70001037</v>
      </c>
      <c r="B7561" t="s">
        <v>11075</v>
      </c>
      <c r="C7561" t="s">
        <v>11456</v>
      </c>
      <c r="D7561" t="s">
        <v>11456</v>
      </c>
      <c r="E7561" t="s">
        <v>11075</v>
      </c>
    </row>
    <row r="7562" spans="1:5" x14ac:dyDescent="0.25">
      <c r="A7562">
        <v>70001038</v>
      </c>
      <c r="B7562" t="s">
        <v>11073</v>
      </c>
      <c r="C7562" t="s">
        <v>11457</v>
      </c>
      <c r="D7562" t="s">
        <v>11457</v>
      </c>
      <c r="E7562" t="s">
        <v>11073</v>
      </c>
    </row>
    <row r="7563" spans="1:5" x14ac:dyDescent="0.25">
      <c r="A7563">
        <v>70001039</v>
      </c>
      <c r="B7563" t="s">
        <v>11458</v>
      </c>
      <c r="C7563" t="s">
        <v>11459</v>
      </c>
      <c r="D7563" t="s">
        <v>11459</v>
      </c>
      <c r="E7563" t="s">
        <v>11458</v>
      </c>
    </row>
    <row r="7564" spans="1:5" x14ac:dyDescent="0.25">
      <c r="A7564">
        <v>70001056</v>
      </c>
      <c r="B7564" t="s">
        <v>11035</v>
      </c>
      <c r="C7564" t="s">
        <v>11036</v>
      </c>
      <c r="D7564" t="s">
        <v>11036</v>
      </c>
      <c r="E7564" t="s">
        <v>11035</v>
      </c>
    </row>
    <row r="7565" spans="1:5" x14ac:dyDescent="0.25">
      <c r="A7565">
        <v>70001057</v>
      </c>
      <c r="B7565" t="s">
        <v>11037</v>
      </c>
      <c r="C7565" t="s">
        <v>11038</v>
      </c>
      <c r="D7565" t="s">
        <v>11038</v>
      </c>
      <c r="E7565" t="s">
        <v>11037</v>
      </c>
    </row>
    <row r="7566" spans="1:5" x14ac:dyDescent="0.25">
      <c r="A7566">
        <v>70001058</v>
      </c>
      <c r="B7566" t="s">
        <v>11039</v>
      </c>
      <c r="C7566" t="s">
        <v>11040</v>
      </c>
      <c r="D7566" t="s">
        <v>11040</v>
      </c>
      <c r="E7566" t="s">
        <v>11039</v>
      </c>
    </row>
    <row r="7567" spans="1:5" x14ac:dyDescent="0.25">
      <c r="A7567">
        <v>70001059</v>
      </c>
      <c r="B7567" t="s">
        <v>11041</v>
      </c>
      <c r="C7567" t="s">
        <v>667</v>
      </c>
      <c r="D7567" t="s">
        <v>667</v>
      </c>
      <c r="E7567" t="s">
        <v>11041</v>
      </c>
    </row>
    <row r="7568" spans="1:5" x14ac:dyDescent="0.25">
      <c r="A7568">
        <v>70001063</v>
      </c>
      <c r="B7568" t="s">
        <v>11460</v>
      </c>
      <c r="C7568" t="s">
        <v>11011</v>
      </c>
      <c r="D7568" t="s">
        <v>11011</v>
      </c>
      <c r="E7568" t="s">
        <v>11460</v>
      </c>
    </row>
    <row r="7569" spans="1:5" x14ac:dyDescent="0.25">
      <c r="A7569">
        <v>70001064</v>
      </c>
      <c r="B7569" t="s">
        <v>11461</v>
      </c>
      <c r="C7569" t="s">
        <v>11462</v>
      </c>
      <c r="D7569" t="s">
        <v>11462</v>
      </c>
      <c r="E7569" t="s">
        <v>11461</v>
      </c>
    </row>
    <row r="7570" spans="1:5" x14ac:dyDescent="0.25">
      <c r="A7570">
        <v>70001065</v>
      </c>
      <c r="B7570" t="s">
        <v>10975</v>
      </c>
      <c r="C7570" t="s">
        <v>10974</v>
      </c>
      <c r="D7570" t="s">
        <v>10974</v>
      </c>
      <c r="E7570" t="s">
        <v>10975</v>
      </c>
    </row>
    <row r="7571" spans="1:5" x14ac:dyDescent="0.25">
      <c r="A7571">
        <v>70001066</v>
      </c>
      <c r="B7571" t="s">
        <v>10976</v>
      </c>
      <c r="C7571" t="s">
        <v>10974</v>
      </c>
      <c r="D7571" t="s">
        <v>10974</v>
      </c>
      <c r="E7571" t="s">
        <v>10976</v>
      </c>
    </row>
    <row r="7572" spans="1:5" x14ac:dyDescent="0.25">
      <c r="A7572">
        <v>70001067</v>
      </c>
      <c r="B7572" t="s">
        <v>10977</v>
      </c>
      <c r="C7572" t="s">
        <v>10974</v>
      </c>
      <c r="D7572" t="s">
        <v>10974</v>
      </c>
      <c r="E7572" t="s">
        <v>10977</v>
      </c>
    </row>
    <row r="7573" spans="1:5" x14ac:dyDescent="0.25">
      <c r="A7573">
        <v>70001068</v>
      </c>
      <c r="B7573" t="s">
        <v>10978</v>
      </c>
      <c r="C7573" t="s">
        <v>10974</v>
      </c>
      <c r="D7573" t="s">
        <v>10974</v>
      </c>
      <c r="E7573" t="s">
        <v>10978</v>
      </c>
    </row>
    <row r="7574" spans="1:5" x14ac:dyDescent="0.25">
      <c r="A7574">
        <v>70001072</v>
      </c>
      <c r="B7574" t="s">
        <v>11463</v>
      </c>
      <c r="C7574" t="s">
        <v>11267</v>
      </c>
      <c r="D7574" t="s">
        <v>11267</v>
      </c>
      <c r="E7574" t="s">
        <v>11463</v>
      </c>
    </row>
    <row r="7575" spans="1:5" x14ac:dyDescent="0.25">
      <c r="A7575">
        <v>70001073</v>
      </c>
      <c r="B7575" t="s">
        <v>11464</v>
      </c>
      <c r="C7575" t="s">
        <v>11465</v>
      </c>
      <c r="D7575" t="s">
        <v>11465</v>
      </c>
      <c r="E7575" t="s">
        <v>11464</v>
      </c>
    </row>
    <row r="7576" spans="1:5" x14ac:dyDescent="0.25">
      <c r="A7576">
        <v>70001074</v>
      </c>
      <c r="B7576" t="s">
        <v>11466</v>
      </c>
      <c r="C7576" t="s">
        <v>11467</v>
      </c>
      <c r="D7576" t="s">
        <v>11467</v>
      </c>
      <c r="E7576" t="s">
        <v>11466</v>
      </c>
    </row>
    <row r="7577" spans="1:5" x14ac:dyDescent="0.25">
      <c r="A7577">
        <v>70001077</v>
      </c>
      <c r="B7577" t="s">
        <v>11468</v>
      </c>
      <c r="C7577" t="s">
        <v>11261</v>
      </c>
      <c r="D7577" t="s">
        <v>11261</v>
      </c>
      <c r="E7577" t="s">
        <v>11468</v>
      </c>
    </row>
    <row r="7578" spans="1:5" x14ac:dyDescent="0.25">
      <c r="A7578">
        <v>70001078</v>
      </c>
      <c r="B7578" t="s">
        <v>11469</v>
      </c>
      <c r="C7578" t="s">
        <v>11470</v>
      </c>
      <c r="D7578" t="s">
        <v>11470</v>
      </c>
      <c r="E7578" t="s">
        <v>11469</v>
      </c>
    </row>
    <row r="7579" spans="1:5" x14ac:dyDescent="0.25">
      <c r="A7579">
        <v>70001079</v>
      </c>
      <c r="B7579" t="s">
        <v>11471</v>
      </c>
      <c r="C7579" t="s">
        <v>11472</v>
      </c>
      <c r="D7579" t="s">
        <v>11472</v>
      </c>
      <c r="E7579" t="s">
        <v>11471</v>
      </c>
    </row>
    <row r="7580" spans="1:5" x14ac:dyDescent="0.25">
      <c r="A7580">
        <v>70001082</v>
      </c>
      <c r="B7580" t="s">
        <v>11473</v>
      </c>
      <c r="C7580" t="s">
        <v>11474</v>
      </c>
      <c r="D7580" t="s">
        <v>11474</v>
      </c>
      <c r="E7580" t="s">
        <v>11473</v>
      </c>
    </row>
    <row r="7581" spans="1:5" x14ac:dyDescent="0.25">
      <c r="A7581">
        <v>70001085</v>
      </c>
      <c r="B7581" t="s">
        <v>11475</v>
      </c>
      <c r="C7581" t="s">
        <v>11476</v>
      </c>
      <c r="D7581" t="s">
        <v>11476</v>
      </c>
      <c r="E7581" t="s">
        <v>11475</v>
      </c>
    </row>
    <row r="7582" spans="1:5" x14ac:dyDescent="0.25">
      <c r="A7582">
        <v>70001086</v>
      </c>
      <c r="B7582" t="s">
        <v>11477</v>
      </c>
      <c r="C7582" t="s">
        <v>11478</v>
      </c>
      <c r="D7582" t="s">
        <v>11478</v>
      </c>
      <c r="E7582" t="s">
        <v>11477</v>
      </c>
    </row>
    <row r="7583" spans="1:5" x14ac:dyDescent="0.25">
      <c r="A7583">
        <v>70001093</v>
      </c>
      <c r="B7583" t="s">
        <v>11479</v>
      </c>
      <c r="C7583" t="s">
        <v>11316</v>
      </c>
      <c r="D7583" t="s">
        <v>11316</v>
      </c>
      <c r="E7583" t="s">
        <v>11479</v>
      </c>
    </row>
    <row r="7584" spans="1:5" x14ac:dyDescent="0.25">
      <c r="A7584">
        <v>70001095</v>
      </c>
      <c r="B7584" t="s">
        <v>11480</v>
      </c>
      <c r="C7584" t="s">
        <v>11481</v>
      </c>
      <c r="D7584" t="s">
        <v>11481</v>
      </c>
      <c r="E7584" t="s">
        <v>11480</v>
      </c>
    </row>
    <row r="7585" spans="1:5" x14ac:dyDescent="0.25">
      <c r="A7585">
        <v>70001102</v>
      </c>
      <c r="B7585" t="s">
        <v>10526</v>
      </c>
      <c r="C7585" t="s">
        <v>10527</v>
      </c>
      <c r="D7585" t="s">
        <v>10527</v>
      </c>
      <c r="E7585" t="s">
        <v>10526</v>
      </c>
    </row>
    <row r="7586" spans="1:5" x14ac:dyDescent="0.25">
      <c r="A7586">
        <v>70001103</v>
      </c>
      <c r="B7586" t="s">
        <v>10528</v>
      </c>
      <c r="C7586" t="s">
        <v>10529</v>
      </c>
      <c r="D7586" t="s">
        <v>10529</v>
      </c>
      <c r="E7586" t="s">
        <v>10528</v>
      </c>
    </row>
    <row r="7587" spans="1:5" x14ac:dyDescent="0.25">
      <c r="A7587">
        <v>70001104</v>
      </c>
      <c r="B7587" t="s">
        <v>10530</v>
      </c>
      <c r="C7587" t="s">
        <v>10531</v>
      </c>
      <c r="D7587" t="s">
        <v>10531</v>
      </c>
      <c r="E7587" t="s">
        <v>10530</v>
      </c>
    </row>
    <row r="7588" spans="1:5" x14ac:dyDescent="0.25">
      <c r="A7588">
        <v>70001108</v>
      </c>
      <c r="B7588" t="s">
        <v>11482</v>
      </c>
      <c r="C7588" t="s">
        <v>11483</v>
      </c>
      <c r="D7588" t="s">
        <v>11483</v>
      </c>
      <c r="E7588" t="s">
        <v>11482</v>
      </c>
    </row>
    <row r="7589" spans="1:5" x14ac:dyDescent="0.25">
      <c r="A7589">
        <v>70001109</v>
      </c>
      <c r="B7589" t="s">
        <v>11484</v>
      </c>
      <c r="C7589" t="s">
        <v>11483</v>
      </c>
      <c r="D7589" t="s">
        <v>11483</v>
      </c>
      <c r="E7589" t="s">
        <v>11484</v>
      </c>
    </row>
    <row r="7590" spans="1:5" x14ac:dyDescent="0.25">
      <c r="A7590">
        <v>70001110</v>
      </c>
      <c r="B7590" t="s">
        <v>11485</v>
      </c>
      <c r="C7590" t="s">
        <v>11483</v>
      </c>
      <c r="D7590" t="s">
        <v>11483</v>
      </c>
      <c r="E7590" t="s">
        <v>11485</v>
      </c>
    </row>
    <row r="7591" spans="1:5" x14ac:dyDescent="0.25">
      <c r="A7591">
        <v>70001128</v>
      </c>
      <c r="B7591" t="s">
        <v>11022</v>
      </c>
      <c r="C7591" t="s">
        <v>11023</v>
      </c>
      <c r="D7591" t="s">
        <v>11023</v>
      </c>
      <c r="E7591" t="s">
        <v>11022</v>
      </c>
    </row>
    <row r="7592" spans="1:5" x14ac:dyDescent="0.25">
      <c r="A7592">
        <v>70001129</v>
      </c>
      <c r="B7592" t="s">
        <v>11024</v>
      </c>
      <c r="C7592" t="s">
        <v>11023</v>
      </c>
      <c r="D7592" t="s">
        <v>11023</v>
      </c>
      <c r="E7592" t="s">
        <v>11024</v>
      </c>
    </row>
    <row r="7593" spans="1:5" x14ac:dyDescent="0.25">
      <c r="A7593">
        <v>70001130</v>
      </c>
      <c r="B7593" t="s">
        <v>11025</v>
      </c>
      <c r="C7593" t="s">
        <v>11023</v>
      </c>
      <c r="D7593" t="s">
        <v>11023</v>
      </c>
      <c r="E7593" t="s">
        <v>11025</v>
      </c>
    </row>
    <row r="7594" spans="1:5" x14ac:dyDescent="0.25">
      <c r="A7594">
        <v>70001131</v>
      </c>
      <c r="B7594" t="s">
        <v>11029</v>
      </c>
      <c r="C7594" t="s">
        <v>11486</v>
      </c>
      <c r="D7594" t="s">
        <v>11486</v>
      </c>
      <c r="E7594" t="s">
        <v>11029</v>
      </c>
    </row>
    <row r="7595" spans="1:5" x14ac:dyDescent="0.25">
      <c r="A7595">
        <v>70001132</v>
      </c>
      <c r="B7595" t="s">
        <v>11033</v>
      </c>
      <c r="C7595" t="s">
        <v>11034</v>
      </c>
      <c r="D7595" t="s">
        <v>11034</v>
      </c>
      <c r="E7595" t="s">
        <v>11033</v>
      </c>
    </row>
    <row r="7596" spans="1:5" x14ac:dyDescent="0.25">
      <c r="A7596">
        <v>70001133</v>
      </c>
      <c r="B7596" t="s">
        <v>11031</v>
      </c>
      <c r="C7596" t="s">
        <v>11487</v>
      </c>
      <c r="D7596" t="s">
        <v>11487</v>
      </c>
      <c r="E7596" t="s">
        <v>11031</v>
      </c>
    </row>
    <row r="7597" spans="1:5" x14ac:dyDescent="0.25">
      <c r="A7597">
        <v>70001134</v>
      </c>
      <c r="B7597" t="s">
        <v>11488</v>
      </c>
      <c r="C7597" t="s">
        <v>11489</v>
      </c>
      <c r="D7597" t="s">
        <v>11489</v>
      </c>
      <c r="E7597" t="s">
        <v>11488</v>
      </c>
    </row>
    <row r="7598" spans="1:5" x14ac:dyDescent="0.25">
      <c r="A7598">
        <v>70001135</v>
      </c>
      <c r="B7598" t="s">
        <v>11449</v>
      </c>
      <c r="C7598" t="s">
        <v>11021</v>
      </c>
      <c r="D7598" t="s">
        <v>11021</v>
      </c>
      <c r="E7598" t="s">
        <v>11449</v>
      </c>
    </row>
    <row r="7599" spans="1:5" x14ac:dyDescent="0.25">
      <c r="A7599">
        <v>70001136</v>
      </c>
      <c r="B7599" t="s">
        <v>10964</v>
      </c>
      <c r="C7599" t="s">
        <v>10965</v>
      </c>
      <c r="D7599" t="s">
        <v>10965</v>
      </c>
      <c r="E7599" t="s">
        <v>10964</v>
      </c>
    </row>
    <row r="7600" spans="1:5" x14ac:dyDescent="0.25">
      <c r="A7600">
        <v>70001137</v>
      </c>
      <c r="B7600" t="s">
        <v>11490</v>
      </c>
      <c r="C7600" t="s">
        <v>10705</v>
      </c>
      <c r="D7600" t="s">
        <v>10705</v>
      </c>
      <c r="E7600" t="s">
        <v>11490</v>
      </c>
    </row>
    <row r="7601" spans="1:5" x14ac:dyDescent="0.25">
      <c r="A7601">
        <v>70001138</v>
      </c>
      <c r="B7601" t="s">
        <v>11491</v>
      </c>
      <c r="C7601" t="s">
        <v>10703</v>
      </c>
      <c r="D7601" t="s">
        <v>10703</v>
      </c>
      <c r="E7601" t="s">
        <v>11491</v>
      </c>
    </row>
    <row r="7602" spans="1:5" x14ac:dyDescent="0.25">
      <c r="A7602">
        <v>70001139</v>
      </c>
      <c r="B7602" t="s">
        <v>11492</v>
      </c>
      <c r="C7602" t="s">
        <v>11493</v>
      </c>
      <c r="D7602" t="s">
        <v>11493</v>
      </c>
      <c r="E7602" t="s">
        <v>11492</v>
      </c>
    </row>
    <row r="7603" spans="1:5" x14ac:dyDescent="0.25">
      <c r="A7603">
        <v>70001140</v>
      </c>
      <c r="B7603" t="s">
        <v>11494</v>
      </c>
      <c r="C7603" t="s">
        <v>11495</v>
      </c>
      <c r="D7603" t="s">
        <v>11495</v>
      </c>
      <c r="E7603" t="s">
        <v>11494</v>
      </c>
    </row>
    <row r="7604" spans="1:5" x14ac:dyDescent="0.25">
      <c r="A7604">
        <v>70001141</v>
      </c>
      <c r="B7604" t="s">
        <v>11496</v>
      </c>
      <c r="C7604" t="s">
        <v>11495</v>
      </c>
      <c r="D7604" t="s">
        <v>11495</v>
      </c>
      <c r="E7604" t="s">
        <v>11496</v>
      </c>
    </row>
    <row r="7605" spans="1:5" x14ac:dyDescent="0.25">
      <c r="A7605">
        <v>70001142</v>
      </c>
      <c r="B7605" t="s">
        <v>11497</v>
      </c>
      <c r="C7605" t="s">
        <v>11498</v>
      </c>
      <c r="D7605" t="s">
        <v>11498</v>
      </c>
      <c r="E7605" t="s">
        <v>11497</v>
      </c>
    </row>
    <row r="7606" spans="1:5" x14ac:dyDescent="0.25">
      <c r="A7606">
        <v>70001143</v>
      </c>
      <c r="B7606" t="s">
        <v>11499</v>
      </c>
      <c r="C7606" t="s">
        <v>11500</v>
      </c>
      <c r="D7606" t="s">
        <v>11500</v>
      </c>
      <c r="E7606" t="s">
        <v>11499</v>
      </c>
    </row>
    <row r="7607" spans="1:5" x14ac:dyDescent="0.25">
      <c r="A7607">
        <v>70001144</v>
      </c>
      <c r="B7607" t="s">
        <v>11501</v>
      </c>
      <c r="C7607" t="s">
        <v>10810</v>
      </c>
      <c r="D7607" t="s">
        <v>10810</v>
      </c>
      <c r="E7607" t="s">
        <v>11501</v>
      </c>
    </row>
    <row r="7608" spans="1:5" x14ac:dyDescent="0.25">
      <c r="A7608">
        <v>70001145</v>
      </c>
      <c r="B7608" t="s">
        <v>11502</v>
      </c>
      <c r="C7608" t="s">
        <v>10810</v>
      </c>
      <c r="D7608" t="s">
        <v>10810</v>
      </c>
      <c r="E7608" t="s">
        <v>11502</v>
      </c>
    </row>
    <row r="7609" spans="1:5" x14ac:dyDescent="0.25">
      <c r="A7609">
        <v>70001146</v>
      </c>
      <c r="B7609" t="s">
        <v>11503</v>
      </c>
      <c r="C7609" t="s">
        <v>10810</v>
      </c>
      <c r="D7609" t="s">
        <v>10810</v>
      </c>
      <c r="E7609" t="s">
        <v>11503</v>
      </c>
    </row>
    <row r="7610" spans="1:5" x14ac:dyDescent="0.25">
      <c r="A7610">
        <v>70001147</v>
      </c>
      <c r="B7610" t="s">
        <v>11504</v>
      </c>
      <c r="C7610" t="s">
        <v>10810</v>
      </c>
      <c r="D7610" t="s">
        <v>10810</v>
      </c>
      <c r="E7610" t="s">
        <v>11504</v>
      </c>
    </row>
    <row r="7611" spans="1:5" x14ac:dyDescent="0.25">
      <c r="A7611">
        <v>70001148</v>
      </c>
      <c r="B7611" t="s">
        <v>11505</v>
      </c>
      <c r="C7611" t="s">
        <v>10810</v>
      </c>
      <c r="D7611" t="s">
        <v>10810</v>
      </c>
      <c r="E7611" t="s">
        <v>11505</v>
      </c>
    </row>
    <row r="7612" spans="1:5" x14ac:dyDescent="0.25">
      <c r="A7612">
        <v>70001149</v>
      </c>
      <c r="B7612" t="s">
        <v>11506</v>
      </c>
      <c r="C7612" t="s">
        <v>10810</v>
      </c>
      <c r="D7612" t="s">
        <v>10810</v>
      </c>
      <c r="E7612" t="s">
        <v>11506</v>
      </c>
    </row>
    <row r="7613" spans="1:5" x14ac:dyDescent="0.25">
      <c r="A7613">
        <v>70001150</v>
      </c>
      <c r="B7613" t="s">
        <v>11507</v>
      </c>
      <c r="C7613" t="s">
        <v>10810</v>
      </c>
      <c r="D7613" t="s">
        <v>10810</v>
      </c>
      <c r="E7613" t="s">
        <v>11507</v>
      </c>
    </row>
    <row r="7614" spans="1:5" x14ac:dyDescent="0.25">
      <c r="A7614">
        <v>70001151</v>
      </c>
      <c r="B7614" t="s">
        <v>11508</v>
      </c>
      <c r="C7614" t="s">
        <v>11509</v>
      </c>
      <c r="D7614" t="s">
        <v>11509</v>
      </c>
      <c r="E7614" t="s">
        <v>11508</v>
      </c>
    </row>
    <row r="7615" spans="1:5" x14ac:dyDescent="0.25">
      <c r="A7615">
        <v>70001152</v>
      </c>
      <c r="B7615" t="s">
        <v>11510</v>
      </c>
      <c r="C7615" t="s">
        <v>11511</v>
      </c>
      <c r="D7615" t="s">
        <v>11511</v>
      </c>
      <c r="E7615" t="s">
        <v>11510</v>
      </c>
    </row>
    <row r="7616" spans="1:5" x14ac:dyDescent="0.25">
      <c r="A7616">
        <v>70001153</v>
      </c>
      <c r="B7616" t="s">
        <v>11512</v>
      </c>
      <c r="C7616" t="s">
        <v>11513</v>
      </c>
      <c r="D7616" t="s">
        <v>11513</v>
      </c>
      <c r="E7616" t="s">
        <v>11512</v>
      </c>
    </row>
    <row r="7617" spans="1:5" x14ac:dyDescent="0.25">
      <c r="A7617">
        <v>70001154</v>
      </c>
      <c r="B7617" t="s">
        <v>11514</v>
      </c>
      <c r="C7617" t="s">
        <v>11515</v>
      </c>
      <c r="D7617" t="s">
        <v>11515</v>
      </c>
      <c r="E7617" t="s">
        <v>11514</v>
      </c>
    </row>
    <row r="7618" spans="1:5" x14ac:dyDescent="0.25">
      <c r="A7618">
        <v>70001155</v>
      </c>
      <c r="B7618" t="s">
        <v>11516</v>
      </c>
      <c r="C7618" t="s">
        <v>11515</v>
      </c>
      <c r="D7618" t="s">
        <v>11515</v>
      </c>
      <c r="E7618" t="s">
        <v>11516</v>
      </c>
    </row>
    <row r="7619" spans="1:5" x14ac:dyDescent="0.25">
      <c r="A7619">
        <v>70001156</v>
      </c>
      <c r="B7619" t="s">
        <v>11517</v>
      </c>
      <c r="C7619" t="s">
        <v>10373</v>
      </c>
      <c r="D7619" t="s">
        <v>10373</v>
      </c>
      <c r="E7619" t="s">
        <v>11517</v>
      </c>
    </row>
    <row r="7620" spans="1:5" x14ac:dyDescent="0.25">
      <c r="A7620">
        <v>70001157</v>
      </c>
      <c r="B7620" t="s">
        <v>11518</v>
      </c>
      <c r="C7620" t="s">
        <v>10373</v>
      </c>
      <c r="D7620" t="s">
        <v>10373</v>
      </c>
      <c r="E7620" t="s">
        <v>11518</v>
      </c>
    </row>
    <row r="7621" spans="1:5" x14ac:dyDescent="0.25">
      <c r="A7621">
        <v>70001158</v>
      </c>
      <c r="B7621" t="s">
        <v>11519</v>
      </c>
      <c r="C7621" t="s">
        <v>11453</v>
      </c>
      <c r="D7621" t="s">
        <v>11453</v>
      </c>
      <c r="E7621" t="s">
        <v>11519</v>
      </c>
    </row>
    <row r="7622" spans="1:5" x14ac:dyDescent="0.25">
      <c r="A7622">
        <v>70001159</v>
      </c>
      <c r="B7622" t="s">
        <v>11520</v>
      </c>
      <c r="C7622" t="s">
        <v>10783</v>
      </c>
      <c r="D7622" t="s">
        <v>10783</v>
      </c>
      <c r="E7622" t="s">
        <v>11520</v>
      </c>
    </row>
    <row r="7623" spans="1:5" x14ac:dyDescent="0.25">
      <c r="A7623">
        <v>70001160</v>
      </c>
      <c r="B7623" t="s">
        <v>11521</v>
      </c>
      <c r="C7623" t="s">
        <v>11522</v>
      </c>
      <c r="D7623" t="s">
        <v>11522</v>
      </c>
      <c r="E7623" t="s">
        <v>11521</v>
      </c>
    </row>
    <row r="7624" spans="1:5" x14ac:dyDescent="0.25">
      <c r="A7624">
        <v>70001161</v>
      </c>
      <c r="B7624" t="s">
        <v>11523</v>
      </c>
      <c r="C7624" t="s">
        <v>11524</v>
      </c>
      <c r="D7624" t="s">
        <v>11524</v>
      </c>
      <c r="E7624" t="s">
        <v>11523</v>
      </c>
    </row>
    <row r="7625" spans="1:5" x14ac:dyDescent="0.25">
      <c r="A7625">
        <v>70001162</v>
      </c>
      <c r="B7625" t="s">
        <v>11525</v>
      </c>
      <c r="C7625" t="s">
        <v>11526</v>
      </c>
      <c r="D7625" t="s">
        <v>11526</v>
      </c>
      <c r="E7625" t="s">
        <v>11525</v>
      </c>
    </row>
    <row r="7626" spans="1:5" x14ac:dyDescent="0.25">
      <c r="A7626">
        <v>70001163</v>
      </c>
      <c r="B7626" t="s">
        <v>11527</v>
      </c>
      <c r="C7626" t="s">
        <v>11524</v>
      </c>
      <c r="D7626" t="s">
        <v>11524</v>
      </c>
      <c r="E7626" t="s">
        <v>11527</v>
      </c>
    </row>
    <row r="7627" spans="1:5" x14ac:dyDescent="0.25">
      <c r="A7627">
        <v>70001164</v>
      </c>
      <c r="B7627" t="s">
        <v>11528</v>
      </c>
      <c r="C7627" t="s">
        <v>11526</v>
      </c>
      <c r="D7627" t="s">
        <v>11526</v>
      </c>
      <c r="E7627" t="s">
        <v>11528</v>
      </c>
    </row>
    <row r="7628" spans="1:5" x14ac:dyDescent="0.25">
      <c r="A7628">
        <v>70001165</v>
      </c>
      <c r="B7628" t="s">
        <v>11529</v>
      </c>
      <c r="C7628" t="s">
        <v>11524</v>
      </c>
      <c r="D7628" t="s">
        <v>11524</v>
      </c>
      <c r="E7628" t="s">
        <v>11529</v>
      </c>
    </row>
    <row r="7629" spans="1:5" x14ac:dyDescent="0.25">
      <c r="A7629">
        <v>70001166</v>
      </c>
      <c r="B7629" t="s">
        <v>11530</v>
      </c>
      <c r="C7629" t="s">
        <v>11526</v>
      </c>
      <c r="D7629" t="s">
        <v>11526</v>
      </c>
      <c r="E7629" t="s">
        <v>11530</v>
      </c>
    </row>
    <row r="7630" spans="1:5" x14ac:dyDescent="0.25">
      <c r="A7630">
        <v>70001167</v>
      </c>
      <c r="B7630" t="s">
        <v>11531</v>
      </c>
      <c r="C7630" t="s">
        <v>11524</v>
      </c>
      <c r="D7630" t="s">
        <v>11524</v>
      </c>
      <c r="E7630" t="s">
        <v>11531</v>
      </c>
    </row>
    <row r="7631" spans="1:5" x14ac:dyDescent="0.25">
      <c r="A7631">
        <v>70001168</v>
      </c>
      <c r="B7631" t="s">
        <v>11532</v>
      </c>
      <c r="C7631" t="s">
        <v>11526</v>
      </c>
      <c r="D7631" t="s">
        <v>11526</v>
      </c>
      <c r="E7631" t="s">
        <v>11532</v>
      </c>
    </row>
    <row r="7632" spans="1:5" x14ac:dyDescent="0.25">
      <c r="A7632">
        <v>70001169</v>
      </c>
      <c r="B7632" t="s">
        <v>11236</v>
      </c>
      <c r="C7632" t="s">
        <v>11524</v>
      </c>
      <c r="D7632" t="s">
        <v>11524</v>
      </c>
      <c r="E7632" t="s">
        <v>11236</v>
      </c>
    </row>
    <row r="7633" spans="1:5" x14ac:dyDescent="0.25">
      <c r="A7633">
        <v>70001170</v>
      </c>
      <c r="B7633" t="s">
        <v>11242</v>
      </c>
      <c r="C7633" t="s">
        <v>11526</v>
      </c>
      <c r="D7633" t="s">
        <v>11526</v>
      </c>
      <c r="E7633" t="s">
        <v>11242</v>
      </c>
    </row>
    <row r="7634" spans="1:5" x14ac:dyDescent="0.25">
      <c r="A7634">
        <v>70001171</v>
      </c>
      <c r="B7634" t="s">
        <v>11533</v>
      </c>
      <c r="C7634" t="s">
        <v>11524</v>
      </c>
      <c r="D7634" t="s">
        <v>11524</v>
      </c>
      <c r="E7634" t="s">
        <v>11533</v>
      </c>
    </row>
    <row r="7635" spans="1:5" x14ac:dyDescent="0.25">
      <c r="A7635">
        <v>70001172</v>
      </c>
      <c r="B7635" t="s">
        <v>11534</v>
      </c>
      <c r="C7635" t="s">
        <v>11526</v>
      </c>
      <c r="D7635" t="s">
        <v>11526</v>
      </c>
      <c r="E7635" t="s">
        <v>11534</v>
      </c>
    </row>
    <row r="7636" spans="1:5" x14ac:dyDescent="0.25">
      <c r="A7636">
        <v>70001174</v>
      </c>
      <c r="B7636" t="s">
        <v>11535</v>
      </c>
      <c r="C7636" t="s">
        <v>11495</v>
      </c>
      <c r="D7636" t="s">
        <v>11495</v>
      </c>
      <c r="E7636" t="s">
        <v>11535</v>
      </c>
    </row>
    <row r="7637" spans="1:5" x14ac:dyDescent="0.25">
      <c r="A7637">
        <v>70001175</v>
      </c>
      <c r="B7637" t="s">
        <v>11536</v>
      </c>
      <c r="C7637" t="s">
        <v>11495</v>
      </c>
      <c r="D7637" t="s">
        <v>11495</v>
      </c>
      <c r="E7637" t="s">
        <v>11536</v>
      </c>
    </row>
    <row r="7638" spans="1:5" x14ac:dyDescent="0.25">
      <c r="A7638">
        <v>70001177</v>
      </c>
      <c r="B7638" t="s">
        <v>11537</v>
      </c>
      <c r="C7638" t="s">
        <v>10678</v>
      </c>
      <c r="D7638" t="s">
        <v>10678</v>
      </c>
      <c r="E7638" t="s">
        <v>11537</v>
      </c>
    </row>
    <row r="7639" spans="1:5" x14ac:dyDescent="0.25">
      <c r="A7639">
        <v>70001178</v>
      </c>
      <c r="B7639" t="s">
        <v>11538</v>
      </c>
      <c r="C7639" t="s">
        <v>10678</v>
      </c>
      <c r="D7639" t="s">
        <v>10678</v>
      </c>
      <c r="E7639" t="s">
        <v>11538</v>
      </c>
    </row>
    <row r="7640" spans="1:5" x14ac:dyDescent="0.25">
      <c r="A7640">
        <v>70001179</v>
      </c>
      <c r="B7640" t="s">
        <v>11539</v>
      </c>
      <c r="C7640" t="s">
        <v>10567</v>
      </c>
      <c r="D7640" t="s">
        <v>10567</v>
      </c>
      <c r="E7640" t="s">
        <v>11539</v>
      </c>
    </row>
    <row r="7641" spans="1:5" x14ac:dyDescent="0.25">
      <c r="A7641">
        <v>70001180</v>
      </c>
      <c r="B7641" t="s">
        <v>11540</v>
      </c>
      <c r="C7641" t="s">
        <v>10569</v>
      </c>
      <c r="D7641" t="s">
        <v>10569</v>
      </c>
      <c r="E7641" t="s">
        <v>11540</v>
      </c>
    </row>
    <row r="7642" spans="1:5" x14ac:dyDescent="0.25">
      <c r="A7642">
        <v>70001181</v>
      </c>
      <c r="B7642" t="s">
        <v>11541</v>
      </c>
      <c r="C7642" t="s">
        <v>10571</v>
      </c>
      <c r="D7642" t="s">
        <v>10571</v>
      </c>
      <c r="E7642" t="s">
        <v>11541</v>
      </c>
    </row>
    <row r="7643" spans="1:5" x14ac:dyDescent="0.25">
      <c r="A7643">
        <v>70001182</v>
      </c>
      <c r="B7643" t="s">
        <v>11542</v>
      </c>
      <c r="C7643" t="s">
        <v>11543</v>
      </c>
      <c r="D7643" t="s">
        <v>11543</v>
      </c>
      <c r="E7643" t="s">
        <v>11542</v>
      </c>
    </row>
    <row r="7644" spans="1:5" x14ac:dyDescent="0.25">
      <c r="A7644">
        <v>70001183</v>
      </c>
      <c r="B7644" t="s">
        <v>11544</v>
      </c>
      <c r="C7644" t="s">
        <v>10593</v>
      </c>
      <c r="D7644" t="s">
        <v>10593</v>
      </c>
      <c r="E7644" t="s">
        <v>11544</v>
      </c>
    </row>
    <row r="7645" spans="1:5" x14ac:dyDescent="0.25">
      <c r="A7645">
        <v>70001184</v>
      </c>
      <c r="B7645" t="s">
        <v>11544</v>
      </c>
      <c r="C7645" t="s">
        <v>10593</v>
      </c>
      <c r="D7645" t="s">
        <v>10593</v>
      </c>
      <c r="E7645" t="s">
        <v>11544</v>
      </c>
    </row>
    <row r="7646" spans="1:5" x14ac:dyDescent="0.25">
      <c r="A7646">
        <v>70001185</v>
      </c>
      <c r="B7646" t="s">
        <v>10595</v>
      </c>
      <c r="C7646" t="s">
        <v>10596</v>
      </c>
      <c r="D7646" t="s">
        <v>10596</v>
      </c>
      <c r="E7646" t="s">
        <v>10595</v>
      </c>
    </row>
    <row r="7647" spans="1:5" x14ac:dyDescent="0.25">
      <c r="A7647">
        <v>70001186</v>
      </c>
      <c r="B7647" t="s">
        <v>11539</v>
      </c>
      <c r="C7647" t="s">
        <v>10573</v>
      </c>
      <c r="D7647" t="s">
        <v>10573</v>
      </c>
      <c r="E7647" t="s">
        <v>11539</v>
      </c>
    </row>
    <row r="7648" spans="1:5" x14ac:dyDescent="0.25">
      <c r="A7648">
        <v>70001187</v>
      </c>
      <c r="B7648" t="s">
        <v>11545</v>
      </c>
      <c r="C7648" t="s">
        <v>10575</v>
      </c>
      <c r="D7648" t="s">
        <v>10575</v>
      </c>
      <c r="E7648" t="s">
        <v>11545</v>
      </c>
    </row>
    <row r="7649" spans="1:5" x14ac:dyDescent="0.25">
      <c r="A7649">
        <v>70001188</v>
      </c>
      <c r="B7649" t="s">
        <v>11546</v>
      </c>
      <c r="C7649" t="s">
        <v>10577</v>
      </c>
      <c r="D7649" t="s">
        <v>10577</v>
      </c>
      <c r="E7649" t="s">
        <v>11546</v>
      </c>
    </row>
    <row r="7650" spans="1:5" x14ac:dyDescent="0.25">
      <c r="A7650">
        <v>70001189</v>
      </c>
      <c r="B7650" t="s">
        <v>11547</v>
      </c>
      <c r="C7650" t="s">
        <v>11548</v>
      </c>
      <c r="D7650" t="s">
        <v>11548</v>
      </c>
      <c r="E7650" t="s">
        <v>11547</v>
      </c>
    </row>
    <row r="7651" spans="1:5" x14ac:dyDescent="0.25">
      <c r="A7651">
        <v>70001190</v>
      </c>
      <c r="B7651" t="s">
        <v>11549</v>
      </c>
      <c r="C7651" t="s">
        <v>10588</v>
      </c>
      <c r="D7651" t="s">
        <v>10588</v>
      </c>
      <c r="E7651" t="s">
        <v>11549</v>
      </c>
    </row>
    <row r="7652" spans="1:5" x14ac:dyDescent="0.25">
      <c r="A7652">
        <v>70001191</v>
      </c>
      <c r="B7652" t="s">
        <v>11550</v>
      </c>
      <c r="C7652" t="s">
        <v>10588</v>
      </c>
      <c r="D7652" t="s">
        <v>10588</v>
      </c>
      <c r="E7652" t="s">
        <v>11550</v>
      </c>
    </row>
    <row r="7653" spans="1:5" x14ac:dyDescent="0.25">
      <c r="A7653">
        <v>70001192</v>
      </c>
      <c r="B7653" t="s">
        <v>11551</v>
      </c>
      <c r="C7653" t="s">
        <v>10588</v>
      </c>
      <c r="D7653" t="s">
        <v>10588</v>
      </c>
      <c r="E7653" t="s">
        <v>11551</v>
      </c>
    </row>
    <row r="7654" spans="1:5" x14ac:dyDescent="0.25">
      <c r="A7654">
        <v>70001193</v>
      </c>
      <c r="B7654" t="s">
        <v>11234</v>
      </c>
      <c r="C7654" t="s">
        <v>11235</v>
      </c>
      <c r="D7654" t="s">
        <v>11235</v>
      </c>
      <c r="E7654" t="s">
        <v>11234</v>
      </c>
    </row>
    <row r="7655" spans="1:5" x14ac:dyDescent="0.25">
      <c r="A7655">
        <v>70001194</v>
      </c>
      <c r="B7655" t="s">
        <v>11552</v>
      </c>
      <c r="C7655" t="s">
        <v>11553</v>
      </c>
      <c r="D7655" t="s">
        <v>11553</v>
      </c>
      <c r="E7655" t="s">
        <v>11552</v>
      </c>
    </row>
    <row r="7656" spans="1:5" x14ac:dyDescent="0.25">
      <c r="A7656">
        <v>70001196</v>
      </c>
      <c r="B7656" t="s">
        <v>10750</v>
      </c>
      <c r="C7656" t="s">
        <v>10751</v>
      </c>
      <c r="D7656" t="s">
        <v>10751</v>
      </c>
      <c r="E7656" t="s">
        <v>10750</v>
      </c>
    </row>
    <row r="7657" spans="1:5" x14ac:dyDescent="0.25">
      <c r="A7657">
        <v>70001197</v>
      </c>
      <c r="B7657" t="s">
        <v>10752</v>
      </c>
      <c r="C7657" t="s">
        <v>10753</v>
      </c>
      <c r="D7657" t="s">
        <v>10753</v>
      </c>
      <c r="E7657" t="s">
        <v>10752</v>
      </c>
    </row>
    <row r="7658" spans="1:5" x14ac:dyDescent="0.25">
      <c r="A7658">
        <v>70001198</v>
      </c>
      <c r="B7658" t="s">
        <v>11488</v>
      </c>
      <c r="C7658" t="s">
        <v>11489</v>
      </c>
      <c r="D7658" t="s">
        <v>11489</v>
      </c>
      <c r="E7658" t="s">
        <v>11488</v>
      </c>
    </row>
    <row r="7659" spans="1:5" x14ac:dyDescent="0.25">
      <c r="A7659">
        <v>70001199</v>
      </c>
      <c r="B7659" t="s">
        <v>11542</v>
      </c>
      <c r="C7659" t="s">
        <v>11543</v>
      </c>
      <c r="D7659" t="s">
        <v>11543</v>
      </c>
      <c r="E7659" t="s">
        <v>11542</v>
      </c>
    </row>
    <row r="7660" spans="1:5" x14ac:dyDescent="0.25">
      <c r="A7660">
        <v>70001200</v>
      </c>
      <c r="B7660" t="s">
        <v>11554</v>
      </c>
      <c r="C7660" t="s">
        <v>10627</v>
      </c>
      <c r="D7660" t="s">
        <v>10627</v>
      </c>
      <c r="E7660" t="s">
        <v>11554</v>
      </c>
    </row>
    <row r="7661" spans="1:5" x14ac:dyDescent="0.25">
      <c r="A7661">
        <v>70001201</v>
      </c>
      <c r="B7661" t="s">
        <v>11555</v>
      </c>
      <c r="C7661" t="s">
        <v>10627</v>
      </c>
      <c r="D7661" t="s">
        <v>10627</v>
      </c>
      <c r="E7661" t="s">
        <v>11555</v>
      </c>
    </row>
    <row r="7662" spans="1:5" x14ac:dyDescent="0.25">
      <c r="A7662">
        <v>70001202</v>
      </c>
      <c r="B7662" t="s">
        <v>11556</v>
      </c>
      <c r="C7662" t="s">
        <v>10627</v>
      </c>
      <c r="D7662" t="s">
        <v>10627</v>
      </c>
      <c r="E7662" t="s">
        <v>11556</v>
      </c>
    </row>
    <row r="7663" spans="1:5" x14ac:dyDescent="0.25">
      <c r="A7663">
        <v>70001203</v>
      </c>
      <c r="B7663" t="s">
        <v>11087</v>
      </c>
      <c r="C7663" t="s">
        <v>11087</v>
      </c>
      <c r="D7663" t="s">
        <v>11087</v>
      </c>
      <c r="E7663" t="s">
        <v>11087</v>
      </c>
    </row>
    <row r="7664" spans="1:5" x14ac:dyDescent="0.25">
      <c r="A7664">
        <v>70001204</v>
      </c>
      <c r="B7664" t="s">
        <v>11557</v>
      </c>
      <c r="C7664" t="s">
        <v>10305</v>
      </c>
      <c r="D7664" t="s">
        <v>10305</v>
      </c>
      <c r="E7664" t="s">
        <v>11557</v>
      </c>
    </row>
    <row r="7665" spans="1:5" x14ac:dyDescent="0.25">
      <c r="A7665">
        <v>70001205</v>
      </c>
      <c r="B7665" t="s">
        <v>10954</v>
      </c>
      <c r="C7665" t="s">
        <v>10955</v>
      </c>
      <c r="D7665" t="s">
        <v>10955</v>
      </c>
      <c r="E7665" t="s">
        <v>10954</v>
      </c>
    </row>
    <row r="7666" spans="1:5" x14ac:dyDescent="0.25">
      <c r="A7666">
        <v>70001206</v>
      </c>
      <c r="B7666" t="s">
        <v>10950</v>
      </c>
      <c r="C7666" t="s">
        <v>10951</v>
      </c>
      <c r="D7666" t="s">
        <v>10951</v>
      </c>
      <c r="E7666" t="s">
        <v>10950</v>
      </c>
    </row>
    <row r="7667" spans="1:5" x14ac:dyDescent="0.25">
      <c r="A7667">
        <v>70001207</v>
      </c>
      <c r="B7667" t="s">
        <v>10952</v>
      </c>
      <c r="C7667" t="s">
        <v>10953</v>
      </c>
      <c r="D7667" t="s">
        <v>10953</v>
      </c>
      <c r="E7667" t="s">
        <v>10952</v>
      </c>
    </row>
    <row r="7668" spans="1:5" x14ac:dyDescent="0.25">
      <c r="A7668">
        <v>70001208</v>
      </c>
      <c r="B7668" t="s">
        <v>11558</v>
      </c>
      <c r="C7668" t="s">
        <v>11559</v>
      </c>
      <c r="D7668" t="s">
        <v>11559</v>
      </c>
      <c r="E7668" t="s">
        <v>11558</v>
      </c>
    </row>
    <row r="7669" spans="1:5" x14ac:dyDescent="0.25">
      <c r="A7669">
        <v>70001209</v>
      </c>
      <c r="B7669" t="s">
        <v>11406</v>
      </c>
      <c r="C7669" t="s">
        <v>10579</v>
      </c>
      <c r="D7669" t="s">
        <v>10579</v>
      </c>
      <c r="E7669" t="s">
        <v>11406</v>
      </c>
    </row>
    <row r="7670" spans="1:5" x14ac:dyDescent="0.25">
      <c r="A7670">
        <v>70001210</v>
      </c>
      <c r="B7670" t="s">
        <v>11069</v>
      </c>
      <c r="C7670" t="s">
        <v>11070</v>
      </c>
      <c r="D7670" t="s">
        <v>11070</v>
      </c>
      <c r="E7670" t="s">
        <v>11069</v>
      </c>
    </row>
    <row r="7671" spans="1:5" x14ac:dyDescent="0.25">
      <c r="A7671">
        <v>70001211</v>
      </c>
      <c r="B7671" t="s">
        <v>11560</v>
      </c>
      <c r="C7671" t="s">
        <v>11561</v>
      </c>
      <c r="D7671" t="s">
        <v>11561</v>
      </c>
      <c r="E7671" t="s">
        <v>11560</v>
      </c>
    </row>
    <row r="7672" spans="1:5" x14ac:dyDescent="0.25">
      <c r="A7672">
        <v>70001212</v>
      </c>
      <c r="B7672" t="s">
        <v>11075</v>
      </c>
      <c r="C7672" t="s">
        <v>11076</v>
      </c>
      <c r="D7672" t="s">
        <v>11076</v>
      </c>
      <c r="E7672" t="s">
        <v>11075</v>
      </c>
    </row>
    <row r="7673" spans="1:5" x14ac:dyDescent="0.25">
      <c r="A7673">
        <v>70001213</v>
      </c>
      <c r="B7673" t="s">
        <v>11073</v>
      </c>
      <c r="C7673" t="s">
        <v>11074</v>
      </c>
      <c r="D7673" t="s">
        <v>11074</v>
      </c>
      <c r="E7673" t="s">
        <v>11073</v>
      </c>
    </row>
    <row r="7674" spans="1:5" x14ac:dyDescent="0.25">
      <c r="A7674">
        <v>70001214</v>
      </c>
      <c r="B7674" t="s">
        <v>11562</v>
      </c>
      <c r="C7674" t="s">
        <v>11446</v>
      </c>
      <c r="D7674" t="s">
        <v>11446</v>
      </c>
      <c r="E7674" t="s">
        <v>11562</v>
      </c>
    </row>
    <row r="7675" spans="1:5" x14ac:dyDescent="0.25">
      <c r="A7675">
        <v>70001215</v>
      </c>
      <c r="B7675" t="s">
        <v>11563</v>
      </c>
      <c r="C7675" t="s">
        <v>10957</v>
      </c>
      <c r="D7675" t="s">
        <v>10957</v>
      </c>
      <c r="E7675" t="s">
        <v>11563</v>
      </c>
    </row>
    <row r="7676" spans="1:5" x14ac:dyDescent="0.25">
      <c r="A7676">
        <v>70001216</v>
      </c>
      <c r="B7676" t="s">
        <v>11564</v>
      </c>
      <c r="C7676" t="s">
        <v>11565</v>
      </c>
      <c r="D7676" t="s">
        <v>11565</v>
      </c>
      <c r="E7676" t="s">
        <v>11564</v>
      </c>
    </row>
    <row r="7677" spans="1:5" x14ac:dyDescent="0.25">
      <c r="A7677">
        <v>70001217</v>
      </c>
      <c r="B7677" t="s">
        <v>11566</v>
      </c>
      <c r="C7677" t="s">
        <v>11567</v>
      </c>
      <c r="D7677" t="s">
        <v>11567</v>
      </c>
      <c r="E7677" t="s">
        <v>11566</v>
      </c>
    </row>
    <row r="7678" spans="1:5" x14ac:dyDescent="0.25">
      <c r="A7678">
        <v>70001218</v>
      </c>
      <c r="B7678" t="s">
        <v>11568</v>
      </c>
      <c r="C7678" t="s">
        <v>10368</v>
      </c>
      <c r="D7678" t="s">
        <v>10368</v>
      </c>
      <c r="E7678" t="s">
        <v>11568</v>
      </c>
    </row>
    <row r="7679" spans="1:5" x14ac:dyDescent="0.25">
      <c r="A7679">
        <v>70001219</v>
      </c>
      <c r="B7679" t="s">
        <v>11569</v>
      </c>
      <c r="C7679" t="s">
        <v>10336</v>
      </c>
      <c r="D7679" t="s">
        <v>10336</v>
      </c>
      <c r="E7679" t="s">
        <v>11569</v>
      </c>
    </row>
    <row r="7680" spans="1:5" x14ac:dyDescent="0.25">
      <c r="A7680">
        <v>70001220</v>
      </c>
      <c r="B7680" t="s">
        <v>11570</v>
      </c>
      <c r="C7680" t="s">
        <v>11571</v>
      </c>
      <c r="D7680" t="s">
        <v>11571</v>
      </c>
      <c r="E7680" t="s">
        <v>11570</v>
      </c>
    </row>
    <row r="7681" spans="1:5" x14ac:dyDescent="0.25">
      <c r="A7681">
        <v>70001221</v>
      </c>
      <c r="B7681" t="s">
        <v>11572</v>
      </c>
      <c r="C7681" t="s">
        <v>11573</v>
      </c>
      <c r="D7681" t="s">
        <v>11573</v>
      </c>
      <c r="E7681" t="s">
        <v>11572</v>
      </c>
    </row>
    <row r="7682" spans="1:5" x14ac:dyDescent="0.25">
      <c r="A7682">
        <v>70001234</v>
      </c>
      <c r="B7682" t="s">
        <v>11574</v>
      </c>
      <c r="C7682" t="s">
        <v>11575</v>
      </c>
      <c r="D7682" t="s">
        <v>11575</v>
      </c>
      <c r="E7682" t="s">
        <v>11574</v>
      </c>
    </row>
    <row r="7683" spans="1:5" x14ac:dyDescent="0.25">
      <c r="A7683">
        <v>70001235</v>
      </c>
      <c r="B7683" t="s">
        <v>10756</v>
      </c>
      <c r="C7683" t="s">
        <v>10757</v>
      </c>
      <c r="D7683" t="s">
        <v>10757</v>
      </c>
      <c r="E7683" t="s">
        <v>10756</v>
      </c>
    </row>
    <row r="7684" spans="1:5" x14ac:dyDescent="0.25">
      <c r="A7684">
        <v>70001236</v>
      </c>
      <c r="B7684" t="s">
        <v>10758</v>
      </c>
      <c r="C7684" t="s">
        <v>11576</v>
      </c>
      <c r="D7684" t="s">
        <v>11576</v>
      </c>
      <c r="E7684" t="s">
        <v>10758</v>
      </c>
    </row>
    <row r="7685" spans="1:5" x14ac:dyDescent="0.25">
      <c r="A7685">
        <v>70001237</v>
      </c>
      <c r="B7685" t="s">
        <v>10760</v>
      </c>
      <c r="C7685" t="s">
        <v>10761</v>
      </c>
      <c r="D7685" t="s">
        <v>10761</v>
      </c>
      <c r="E7685" t="s">
        <v>10760</v>
      </c>
    </row>
    <row r="7686" spans="1:5" x14ac:dyDescent="0.25">
      <c r="A7686">
        <v>70001238</v>
      </c>
      <c r="B7686" t="s">
        <v>11577</v>
      </c>
      <c r="C7686" t="s">
        <v>11578</v>
      </c>
      <c r="D7686" t="s">
        <v>11578</v>
      </c>
      <c r="E7686" t="s">
        <v>11577</v>
      </c>
    </row>
    <row r="7687" spans="1:5" x14ac:dyDescent="0.25">
      <c r="A7687">
        <v>70001239</v>
      </c>
      <c r="B7687" t="s">
        <v>10677</v>
      </c>
      <c r="C7687" t="s">
        <v>10678</v>
      </c>
      <c r="D7687" t="s">
        <v>10678</v>
      </c>
      <c r="E7687" t="s">
        <v>10677</v>
      </c>
    </row>
    <row r="7688" spans="1:5" x14ac:dyDescent="0.25">
      <c r="A7688">
        <v>70001240</v>
      </c>
      <c r="B7688" t="s">
        <v>11579</v>
      </c>
      <c r="C7688" t="s">
        <v>10678</v>
      </c>
      <c r="D7688" t="s">
        <v>10678</v>
      </c>
      <c r="E7688" t="s">
        <v>11579</v>
      </c>
    </row>
    <row r="7689" spans="1:5" x14ac:dyDescent="0.25">
      <c r="A7689">
        <v>70001241</v>
      </c>
      <c r="B7689" t="s">
        <v>11580</v>
      </c>
      <c r="C7689" t="s">
        <v>11581</v>
      </c>
      <c r="D7689" t="s">
        <v>11581</v>
      </c>
      <c r="E7689" t="s">
        <v>11580</v>
      </c>
    </row>
    <row r="7690" spans="1:5" x14ac:dyDescent="0.25">
      <c r="A7690">
        <v>70001242</v>
      </c>
      <c r="B7690" t="s">
        <v>11582</v>
      </c>
      <c r="C7690" t="s">
        <v>11583</v>
      </c>
      <c r="D7690" t="s">
        <v>11583</v>
      </c>
      <c r="E7690" t="s">
        <v>11582</v>
      </c>
    </row>
    <row r="7691" spans="1:5" x14ac:dyDescent="0.25">
      <c r="A7691">
        <v>70001243</v>
      </c>
      <c r="B7691" t="s">
        <v>11584</v>
      </c>
      <c r="C7691" t="s">
        <v>11585</v>
      </c>
      <c r="D7691" t="s">
        <v>11585</v>
      </c>
      <c r="E7691" t="s">
        <v>11584</v>
      </c>
    </row>
    <row r="7692" spans="1:5" x14ac:dyDescent="0.25">
      <c r="A7692">
        <v>70001244</v>
      </c>
      <c r="B7692" t="s">
        <v>11586</v>
      </c>
      <c r="C7692" t="s">
        <v>10957</v>
      </c>
      <c r="D7692" t="s">
        <v>10957</v>
      </c>
      <c r="E7692" t="s">
        <v>11586</v>
      </c>
    </row>
    <row r="7693" spans="1:5" x14ac:dyDescent="0.25">
      <c r="A7693">
        <v>70001245</v>
      </c>
      <c r="B7693" t="s">
        <v>11587</v>
      </c>
      <c r="C7693" t="s">
        <v>11588</v>
      </c>
      <c r="D7693" t="s">
        <v>11588</v>
      </c>
      <c r="E7693" t="s">
        <v>11587</v>
      </c>
    </row>
    <row r="7694" spans="1:5" x14ac:dyDescent="0.25">
      <c r="A7694">
        <v>70001246</v>
      </c>
      <c r="B7694" t="s">
        <v>11589</v>
      </c>
      <c r="C7694" t="s">
        <v>11588</v>
      </c>
      <c r="D7694" t="s">
        <v>11588</v>
      </c>
      <c r="E7694" t="s">
        <v>11589</v>
      </c>
    </row>
    <row r="7695" spans="1:5" x14ac:dyDescent="0.25">
      <c r="A7695">
        <v>70001247</v>
      </c>
      <c r="B7695" t="s">
        <v>11590</v>
      </c>
      <c r="C7695" t="s">
        <v>11588</v>
      </c>
      <c r="D7695" t="s">
        <v>11588</v>
      </c>
      <c r="E7695" t="s">
        <v>11590</v>
      </c>
    </row>
    <row r="7696" spans="1:5" x14ac:dyDescent="0.25">
      <c r="A7696">
        <v>70001248</v>
      </c>
      <c r="B7696" t="s">
        <v>11591</v>
      </c>
      <c r="C7696" t="s">
        <v>11588</v>
      </c>
      <c r="D7696" t="s">
        <v>11588</v>
      </c>
      <c r="E7696" t="s">
        <v>11591</v>
      </c>
    </row>
    <row r="7697" spans="1:5" x14ac:dyDescent="0.25">
      <c r="A7697">
        <v>70001249</v>
      </c>
      <c r="B7697" t="s">
        <v>11592</v>
      </c>
      <c r="C7697" t="s">
        <v>11588</v>
      </c>
      <c r="D7697" t="s">
        <v>11588</v>
      </c>
      <c r="E7697" t="s">
        <v>11592</v>
      </c>
    </row>
    <row r="7698" spans="1:5" x14ac:dyDescent="0.25">
      <c r="A7698">
        <v>70001250</v>
      </c>
      <c r="B7698" t="s">
        <v>11593</v>
      </c>
      <c r="C7698" t="s">
        <v>11594</v>
      </c>
      <c r="D7698" t="s">
        <v>11594</v>
      </c>
      <c r="E7698" t="s">
        <v>11593</v>
      </c>
    </row>
    <row r="7699" spans="1:5" x14ac:dyDescent="0.25">
      <c r="A7699">
        <v>70001251</v>
      </c>
      <c r="B7699" t="s">
        <v>11595</v>
      </c>
      <c r="C7699" t="s">
        <v>11594</v>
      </c>
      <c r="D7699" t="s">
        <v>11594</v>
      </c>
      <c r="E7699" t="s">
        <v>11595</v>
      </c>
    </row>
    <row r="7700" spans="1:5" x14ac:dyDescent="0.25">
      <c r="A7700">
        <v>70001252</v>
      </c>
      <c r="B7700" t="s">
        <v>11596</v>
      </c>
      <c r="C7700" t="s">
        <v>11594</v>
      </c>
      <c r="D7700" t="s">
        <v>11594</v>
      </c>
      <c r="E7700" t="s">
        <v>11596</v>
      </c>
    </row>
    <row r="7701" spans="1:5" x14ac:dyDescent="0.25">
      <c r="A7701">
        <v>70001253</v>
      </c>
      <c r="B7701" t="s">
        <v>11597</v>
      </c>
      <c r="C7701" t="s">
        <v>11594</v>
      </c>
      <c r="D7701" t="s">
        <v>11594</v>
      </c>
      <c r="E7701" t="s">
        <v>11597</v>
      </c>
    </row>
    <row r="7702" spans="1:5" x14ac:dyDescent="0.25">
      <c r="A7702">
        <v>70001254</v>
      </c>
      <c r="B7702" t="s">
        <v>11598</v>
      </c>
      <c r="C7702" t="s">
        <v>11594</v>
      </c>
      <c r="D7702" t="s">
        <v>11594</v>
      </c>
      <c r="E7702" t="s">
        <v>11598</v>
      </c>
    </row>
    <row r="7703" spans="1:5" x14ac:dyDescent="0.25">
      <c r="A7703">
        <v>70001255</v>
      </c>
      <c r="B7703" t="s">
        <v>10748</v>
      </c>
      <c r="C7703" t="s">
        <v>10749</v>
      </c>
      <c r="D7703" t="s">
        <v>10749</v>
      </c>
      <c r="E7703" t="s">
        <v>10748</v>
      </c>
    </row>
    <row r="7704" spans="1:5" x14ac:dyDescent="0.25">
      <c r="A7704">
        <v>70001256</v>
      </c>
      <c r="B7704" t="s">
        <v>11041</v>
      </c>
      <c r="C7704" t="s">
        <v>667</v>
      </c>
      <c r="D7704" t="s">
        <v>667</v>
      </c>
      <c r="E7704" t="s">
        <v>11041</v>
      </c>
    </row>
    <row r="7705" spans="1:5" x14ac:dyDescent="0.25">
      <c r="A7705">
        <v>70001257</v>
      </c>
      <c r="B7705" t="s">
        <v>11599</v>
      </c>
      <c r="C7705" t="s">
        <v>11600</v>
      </c>
      <c r="D7705" t="s">
        <v>11600</v>
      </c>
      <c r="E7705" t="s">
        <v>11599</v>
      </c>
    </row>
    <row r="7706" spans="1:5" x14ac:dyDescent="0.25">
      <c r="A7706">
        <v>70001258</v>
      </c>
      <c r="B7706" t="s">
        <v>11601</v>
      </c>
      <c r="C7706" t="s">
        <v>11602</v>
      </c>
      <c r="D7706" t="s">
        <v>11602</v>
      </c>
      <c r="E7706" t="s">
        <v>11601</v>
      </c>
    </row>
    <row r="7707" spans="1:5" x14ac:dyDescent="0.25">
      <c r="A7707">
        <v>70001259</v>
      </c>
      <c r="B7707" t="s">
        <v>11603</v>
      </c>
      <c r="C7707" t="s">
        <v>11600</v>
      </c>
      <c r="D7707" t="s">
        <v>11600</v>
      </c>
      <c r="E7707" t="s">
        <v>11603</v>
      </c>
    </row>
    <row r="7708" spans="1:5" x14ac:dyDescent="0.25">
      <c r="A7708">
        <v>70001260</v>
      </c>
      <c r="B7708" t="s">
        <v>11604</v>
      </c>
      <c r="C7708" t="s">
        <v>11602</v>
      </c>
      <c r="D7708" t="s">
        <v>11602</v>
      </c>
      <c r="E7708" t="s">
        <v>11604</v>
      </c>
    </row>
    <row r="7709" spans="1:5" x14ac:dyDescent="0.25">
      <c r="A7709">
        <v>70001261</v>
      </c>
      <c r="B7709" t="s">
        <v>11605</v>
      </c>
      <c r="C7709" t="s">
        <v>11600</v>
      </c>
      <c r="D7709" t="s">
        <v>11600</v>
      </c>
      <c r="E7709" t="s">
        <v>11605</v>
      </c>
    </row>
    <row r="7710" spans="1:5" x14ac:dyDescent="0.25">
      <c r="A7710">
        <v>70001262</v>
      </c>
      <c r="B7710" t="s">
        <v>11606</v>
      </c>
      <c r="C7710" t="s">
        <v>11602</v>
      </c>
      <c r="D7710" t="s">
        <v>11602</v>
      </c>
      <c r="E7710" t="s">
        <v>11606</v>
      </c>
    </row>
    <row r="7711" spans="1:5" x14ac:dyDescent="0.25">
      <c r="A7711">
        <v>70001263</v>
      </c>
      <c r="B7711" t="s">
        <v>11607</v>
      </c>
      <c r="C7711" t="s">
        <v>11608</v>
      </c>
      <c r="D7711" t="s">
        <v>11608</v>
      </c>
      <c r="E7711" t="s">
        <v>11607</v>
      </c>
    </row>
    <row r="7712" spans="1:5" x14ac:dyDescent="0.25">
      <c r="A7712">
        <v>70001264</v>
      </c>
      <c r="B7712" t="s">
        <v>11254</v>
      </c>
      <c r="C7712" t="s">
        <v>11178</v>
      </c>
      <c r="D7712" t="s">
        <v>11178</v>
      </c>
      <c r="E7712" t="s">
        <v>11254</v>
      </c>
    </row>
    <row r="7713" spans="1:5" x14ac:dyDescent="0.25">
      <c r="A7713">
        <v>70001265</v>
      </c>
      <c r="B7713" t="s">
        <v>11252</v>
      </c>
      <c r="C7713" t="s">
        <v>11178</v>
      </c>
      <c r="D7713" t="s">
        <v>11178</v>
      </c>
      <c r="E7713" t="s">
        <v>11252</v>
      </c>
    </row>
    <row r="7714" spans="1:5" x14ac:dyDescent="0.25">
      <c r="A7714">
        <v>70001266</v>
      </c>
      <c r="B7714" t="s">
        <v>11253</v>
      </c>
      <c r="C7714" t="s">
        <v>11178</v>
      </c>
      <c r="D7714" t="s">
        <v>11178</v>
      </c>
      <c r="E7714" t="s">
        <v>11253</v>
      </c>
    </row>
    <row r="7715" spans="1:5" x14ac:dyDescent="0.25">
      <c r="A7715">
        <v>70001268</v>
      </c>
      <c r="B7715" t="s">
        <v>11609</v>
      </c>
      <c r="C7715" t="s">
        <v>11178</v>
      </c>
      <c r="D7715" t="s">
        <v>11178</v>
      </c>
      <c r="E7715" t="s">
        <v>11609</v>
      </c>
    </row>
    <row r="7716" spans="1:5" x14ac:dyDescent="0.25">
      <c r="A7716">
        <v>70001270</v>
      </c>
      <c r="B7716" t="s">
        <v>11610</v>
      </c>
      <c r="C7716" t="s">
        <v>11611</v>
      </c>
      <c r="D7716" t="s">
        <v>11611</v>
      </c>
      <c r="E7716" t="s">
        <v>11610</v>
      </c>
    </row>
    <row r="7717" spans="1:5" x14ac:dyDescent="0.25">
      <c r="A7717">
        <v>70001271</v>
      </c>
      <c r="B7717" t="s">
        <v>11612</v>
      </c>
      <c r="C7717" t="s">
        <v>11613</v>
      </c>
      <c r="D7717" t="s">
        <v>11613</v>
      </c>
      <c r="E7717" t="s">
        <v>11612</v>
      </c>
    </row>
    <row r="7718" spans="1:5" x14ac:dyDescent="0.25">
      <c r="A7718">
        <v>70001272</v>
      </c>
      <c r="B7718" t="s">
        <v>11614</v>
      </c>
      <c r="C7718" t="s">
        <v>11615</v>
      </c>
      <c r="D7718" t="s">
        <v>11615</v>
      </c>
      <c r="E7718" t="s">
        <v>11614</v>
      </c>
    </row>
    <row r="7719" spans="1:5" x14ac:dyDescent="0.25">
      <c r="A7719">
        <v>70001273</v>
      </c>
      <c r="B7719" t="s">
        <v>11616</v>
      </c>
      <c r="C7719" t="s">
        <v>11615</v>
      </c>
      <c r="D7719" t="s">
        <v>11615</v>
      </c>
      <c r="E7719" t="s">
        <v>11616</v>
      </c>
    </row>
    <row r="7720" spans="1:5" x14ac:dyDescent="0.25">
      <c r="A7720">
        <v>70001274</v>
      </c>
      <c r="B7720" t="s">
        <v>11617</v>
      </c>
      <c r="C7720" t="s">
        <v>11618</v>
      </c>
      <c r="D7720" t="s">
        <v>11618</v>
      </c>
      <c r="E7720" t="s">
        <v>11617</v>
      </c>
    </row>
    <row r="7721" spans="1:5" x14ac:dyDescent="0.25">
      <c r="A7721">
        <v>70001275</v>
      </c>
      <c r="B7721" t="s">
        <v>11619</v>
      </c>
      <c r="C7721" t="s">
        <v>10705</v>
      </c>
      <c r="D7721" t="s">
        <v>10705</v>
      </c>
      <c r="E7721" t="s">
        <v>11619</v>
      </c>
    </row>
    <row r="7722" spans="1:5" x14ac:dyDescent="0.25">
      <c r="A7722">
        <v>70001276</v>
      </c>
      <c r="B7722" t="s">
        <v>11620</v>
      </c>
      <c r="C7722" t="s">
        <v>10703</v>
      </c>
      <c r="D7722" t="s">
        <v>10703</v>
      </c>
      <c r="E7722" t="s">
        <v>11620</v>
      </c>
    </row>
    <row r="7723" spans="1:5" x14ac:dyDescent="0.25">
      <c r="A7723">
        <v>70001277</v>
      </c>
      <c r="B7723" t="s">
        <v>11621</v>
      </c>
      <c r="C7723" t="s">
        <v>10984</v>
      </c>
      <c r="D7723" t="s">
        <v>10984</v>
      </c>
      <c r="E7723" t="s">
        <v>11621</v>
      </c>
    </row>
    <row r="7724" spans="1:5" x14ac:dyDescent="0.25">
      <c r="A7724">
        <v>70001278</v>
      </c>
      <c r="B7724" t="s">
        <v>11622</v>
      </c>
      <c r="C7724" t="s">
        <v>10588</v>
      </c>
      <c r="D7724" t="s">
        <v>10588</v>
      </c>
      <c r="E7724" t="s">
        <v>11622</v>
      </c>
    </row>
    <row r="7725" spans="1:5" x14ac:dyDescent="0.25">
      <c r="A7725">
        <v>70001279</v>
      </c>
      <c r="B7725" t="s">
        <v>11623</v>
      </c>
      <c r="C7725" t="s">
        <v>11624</v>
      </c>
      <c r="D7725" t="s">
        <v>11624</v>
      </c>
      <c r="E7725" t="s">
        <v>11623</v>
      </c>
    </row>
    <row r="7726" spans="1:5" x14ac:dyDescent="0.25">
      <c r="A7726">
        <v>70001280</v>
      </c>
      <c r="B7726" t="s">
        <v>11625</v>
      </c>
      <c r="C7726" t="s">
        <v>11626</v>
      </c>
      <c r="D7726" t="s">
        <v>11626</v>
      </c>
      <c r="E7726" t="s">
        <v>11625</v>
      </c>
    </row>
    <row r="7727" spans="1:5" x14ac:dyDescent="0.25">
      <c r="A7727">
        <v>70001281</v>
      </c>
      <c r="B7727" t="s">
        <v>11627</v>
      </c>
      <c r="C7727" t="s">
        <v>11628</v>
      </c>
      <c r="D7727" t="s">
        <v>11628</v>
      </c>
      <c r="E7727" t="s">
        <v>11627</v>
      </c>
    </row>
    <row r="7728" spans="1:5" x14ac:dyDescent="0.25">
      <c r="A7728">
        <v>70001282</v>
      </c>
      <c r="B7728" t="s">
        <v>11629</v>
      </c>
      <c r="C7728" t="s">
        <v>11630</v>
      </c>
      <c r="D7728" t="s">
        <v>11630</v>
      </c>
      <c r="E7728" t="s">
        <v>11629</v>
      </c>
    </row>
    <row r="7729" spans="1:5" x14ac:dyDescent="0.25">
      <c r="A7729">
        <v>70001283</v>
      </c>
      <c r="B7729" t="s">
        <v>10340</v>
      </c>
      <c r="C7729" t="s">
        <v>10349</v>
      </c>
      <c r="D7729" t="s">
        <v>10349</v>
      </c>
      <c r="E7729" t="s">
        <v>10340</v>
      </c>
    </row>
    <row r="7730" spans="1:5" x14ac:dyDescent="0.25">
      <c r="A7730">
        <v>70001284</v>
      </c>
      <c r="B7730" t="s">
        <v>11631</v>
      </c>
      <c r="C7730" t="s">
        <v>11630</v>
      </c>
      <c r="D7730" t="s">
        <v>11630</v>
      </c>
      <c r="E7730" t="s">
        <v>11631</v>
      </c>
    </row>
    <row r="7731" spans="1:5" x14ac:dyDescent="0.25">
      <c r="A7731">
        <v>70001285</v>
      </c>
      <c r="B7731" t="s">
        <v>11632</v>
      </c>
      <c r="C7731" t="s">
        <v>11633</v>
      </c>
      <c r="D7731" t="s">
        <v>11633</v>
      </c>
      <c r="E7731" t="s">
        <v>11632</v>
      </c>
    </row>
    <row r="7732" spans="1:5" x14ac:dyDescent="0.25">
      <c r="A7732">
        <v>70001286</v>
      </c>
      <c r="B7732" t="s">
        <v>10975</v>
      </c>
      <c r="C7732" t="s">
        <v>10974</v>
      </c>
      <c r="D7732" t="s">
        <v>10974</v>
      </c>
      <c r="E7732" t="s">
        <v>10975</v>
      </c>
    </row>
    <row r="7733" spans="1:5" x14ac:dyDescent="0.25">
      <c r="A7733">
        <v>70001287</v>
      </c>
      <c r="B7733" t="s">
        <v>10976</v>
      </c>
      <c r="C7733" t="s">
        <v>10974</v>
      </c>
      <c r="D7733" t="s">
        <v>10974</v>
      </c>
      <c r="E7733" t="s">
        <v>10976</v>
      </c>
    </row>
    <row r="7734" spans="1:5" x14ac:dyDescent="0.25">
      <c r="A7734">
        <v>70001288</v>
      </c>
      <c r="B7734" t="s">
        <v>10977</v>
      </c>
      <c r="C7734" t="s">
        <v>10974</v>
      </c>
      <c r="D7734" t="s">
        <v>10974</v>
      </c>
      <c r="E7734" t="s">
        <v>10977</v>
      </c>
    </row>
    <row r="7735" spans="1:5" x14ac:dyDescent="0.25">
      <c r="A7735">
        <v>70001289</v>
      </c>
      <c r="B7735" t="s">
        <v>10973</v>
      </c>
      <c r="C7735" t="s">
        <v>10974</v>
      </c>
      <c r="D7735" t="s">
        <v>10974</v>
      </c>
      <c r="E7735" t="s">
        <v>10973</v>
      </c>
    </row>
    <row r="7736" spans="1:5" x14ac:dyDescent="0.25">
      <c r="A7736">
        <v>70001290</v>
      </c>
      <c r="B7736" t="s">
        <v>11634</v>
      </c>
      <c r="C7736" t="s">
        <v>11635</v>
      </c>
      <c r="D7736" t="s">
        <v>11635</v>
      </c>
      <c r="E7736" t="s">
        <v>11634</v>
      </c>
    </row>
    <row r="7737" spans="1:5" x14ac:dyDescent="0.25">
      <c r="A7737">
        <v>70001291</v>
      </c>
      <c r="B7737" t="s">
        <v>10694</v>
      </c>
      <c r="C7737" t="s">
        <v>11636</v>
      </c>
      <c r="D7737" t="s">
        <v>11636</v>
      </c>
      <c r="E7737" t="s">
        <v>10694</v>
      </c>
    </row>
    <row r="7738" spans="1:5" x14ac:dyDescent="0.25">
      <c r="A7738">
        <v>70001292</v>
      </c>
      <c r="B7738" t="s">
        <v>11637</v>
      </c>
      <c r="C7738" t="s">
        <v>10678</v>
      </c>
      <c r="D7738" t="s">
        <v>10678</v>
      </c>
      <c r="E7738" t="s">
        <v>11637</v>
      </c>
    </row>
    <row r="7739" spans="1:5" x14ac:dyDescent="0.25">
      <c r="A7739">
        <v>70001293</v>
      </c>
      <c r="B7739" t="s">
        <v>11638</v>
      </c>
      <c r="C7739" t="s">
        <v>11639</v>
      </c>
      <c r="D7739" t="s">
        <v>11639</v>
      </c>
      <c r="E7739" t="s">
        <v>11638</v>
      </c>
    </row>
    <row r="7740" spans="1:5" x14ac:dyDescent="0.25">
      <c r="A7740">
        <v>70001294</v>
      </c>
      <c r="B7740" t="s">
        <v>11640</v>
      </c>
      <c r="C7740" t="s">
        <v>11641</v>
      </c>
      <c r="D7740" t="s">
        <v>11641</v>
      </c>
      <c r="E7740" t="s">
        <v>11640</v>
      </c>
    </row>
    <row r="7741" spans="1:5" x14ac:dyDescent="0.25">
      <c r="A7741">
        <v>70001295</v>
      </c>
      <c r="B7741" t="s">
        <v>11642</v>
      </c>
      <c r="C7741" t="s">
        <v>11643</v>
      </c>
      <c r="D7741" t="s">
        <v>11643</v>
      </c>
      <c r="E7741" t="s">
        <v>11642</v>
      </c>
    </row>
    <row r="7742" spans="1:5" x14ac:dyDescent="0.25">
      <c r="A7742">
        <v>70001296</v>
      </c>
      <c r="B7742" t="s">
        <v>11644</v>
      </c>
      <c r="C7742" t="s">
        <v>11645</v>
      </c>
      <c r="D7742" t="s">
        <v>11645</v>
      </c>
      <c r="E7742" t="s">
        <v>11644</v>
      </c>
    </row>
    <row r="7743" spans="1:5" x14ac:dyDescent="0.25">
      <c r="A7743">
        <v>70001297</v>
      </c>
      <c r="B7743" t="s">
        <v>11640</v>
      </c>
      <c r="C7743" t="s">
        <v>11641</v>
      </c>
      <c r="D7743" t="s">
        <v>11641</v>
      </c>
      <c r="E7743" t="s">
        <v>11640</v>
      </c>
    </row>
    <row r="7744" spans="1:5" x14ac:dyDescent="0.25">
      <c r="A7744">
        <v>70001298</v>
      </c>
      <c r="B7744" t="s">
        <v>11646</v>
      </c>
      <c r="C7744" t="s">
        <v>11647</v>
      </c>
      <c r="D7744" t="s">
        <v>11647</v>
      </c>
      <c r="E7744" t="s">
        <v>11646</v>
      </c>
    </row>
    <row r="7745" spans="1:5" x14ac:dyDescent="0.25">
      <c r="A7745">
        <v>70001299</v>
      </c>
      <c r="B7745" t="s">
        <v>11648</v>
      </c>
      <c r="C7745" t="s">
        <v>11649</v>
      </c>
      <c r="D7745" t="s">
        <v>11649</v>
      </c>
      <c r="E7745" t="s">
        <v>11648</v>
      </c>
    </row>
    <row r="7746" spans="1:5" x14ac:dyDescent="0.25">
      <c r="A7746">
        <v>70001300</v>
      </c>
      <c r="B7746" t="s">
        <v>11650</v>
      </c>
      <c r="C7746" t="s">
        <v>11651</v>
      </c>
      <c r="D7746" t="s">
        <v>11651</v>
      </c>
      <c r="E7746" t="s">
        <v>11650</v>
      </c>
    </row>
    <row r="7747" spans="1:5" x14ac:dyDescent="0.25">
      <c r="A7747">
        <v>70001301</v>
      </c>
      <c r="B7747" t="s">
        <v>11648</v>
      </c>
      <c r="C7747" t="s">
        <v>11649</v>
      </c>
      <c r="D7747" t="s">
        <v>11649</v>
      </c>
      <c r="E7747" t="s">
        <v>11648</v>
      </c>
    </row>
    <row r="7748" spans="1:5" x14ac:dyDescent="0.25">
      <c r="A7748">
        <v>70001302</v>
      </c>
      <c r="B7748" t="s">
        <v>11652</v>
      </c>
      <c r="C7748" t="s">
        <v>11653</v>
      </c>
      <c r="D7748" t="s">
        <v>11653</v>
      </c>
      <c r="E7748" t="s">
        <v>11652</v>
      </c>
    </row>
    <row r="7749" spans="1:5" x14ac:dyDescent="0.25">
      <c r="A7749">
        <v>70001303</v>
      </c>
      <c r="B7749" t="s">
        <v>11654</v>
      </c>
      <c r="C7749" t="s">
        <v>11655</v>
      </c>
      <c r="D7749" t="s">
        <v>11655</v>
      </c>
      <c r="E7749" t="s">
        <v>11654</v>
      </c>
    </row>
    <row r="7750" spans="1:5" x14ac:dyDescent="0.25">
      <c r="A7750">
        <v>70001304</v>
      </c>
      <c r="B7750" t="s">
        <v>11654</v>
      </c>
      <c r="C7750" t="s">
        <v>11655</v>
      </c>
      <c r="D7750" t="s">
        <v>11655</v>
      </c>
      <c r="E7750" t="s">
        <v>11654</v>
      </c>
    </row>
    <row r="7751" spans="1:5" x14ac:dyDescent="0.25">
      <c r="A7751">
        <v>70001305</v>
      </c>
      <c r="B7751" t="s">
        <v>11656</v>
      </c>
      <c r="C7751" t="s">
        <v>11657</v>
      </c>
      <c r="D7751" t="s">
        <v>11657</v>
      </c>
      <c r="E7751" t="s">
        <v>11656</v>
      </c>
    </row>
    <row r="7752" spans="1:5" x14ac:dyDescent="0.25">
      <c r="A7752">
        <v>70001306</v>
      </c>
      <c r="B7752" t="s">
        <v>11658</v>
      </c>
      <c r="C7752" t="s">
        <v>11659</v>
      </c>
      <c r="D7752" t="s">
        <v>11659</v>
      </c>
      <c r="E7752" t="s">
        <v>11658</v>
      </c>
    </row>
    <row r="7753" spans="1:5" x14ac:dyDescent="0.25">
      <c r="A7753">
        <v>70001307</v>
      </c>
      <c r="B7753" t="s">
        <v>11660</v>
      </c>
      <c r="C7753" t="s">
        <v>11661</v>
      </c>
      <c r="D7753" t="s">
        <v>11661</v>
      </c>
      <c r="E7753" t="s">
        <v>11660</v>
      </c>
    </row>
    <row r="7754" spans="1:5" x14ac:dyDescent="0.25">
      <c r="A7754">
        <v>70001308</v>
      </c>
      <c r="B7754" t="s">
        <v>11660</v>
      </c>
      <c r="C7754" t="s">
        <v>11661</v>
      </c>
      <c r="D7754" t="s">
        <v>11661</v>
      </c>
      <c r="E7754" t="s">
        <v>11660</v>
      </c>
    </row>
    <row r="7755" spans="1:5" x14ac:dyDescent="0.25">
      <c r="A7755">
        <v>70001309</v>
      </c>
      <c r="B7755" t="s">
        <v>11662</v>
      </c>
      <c r="C7755" t="s">
        <v>11663</v>
      </c>
      <c r="D7755" t="s">
        <v>11663</v>
      </c>
      <c r="E7755" t="s">
        <v>11662</v>
      </c>
    </row>
    <row r="7756" spans="1:5" x14ac:dyDescent="0.25">
      <c r="A7756">
        <v>70001310</v>
      </c>
      <c r="B7756" t="s">
        <v>11664</v>
      </c>
      <c r="C7756" t="s">
        <v>11665</v>
      </c>
      <c r="D7756" t="s">
        <v>11665</v>
      </c>
      <c r="E7756" t="s">
        <v>11664</v>
      </c>
    </row>
    <row r="7757" spans="1:5" x14ac:dyDescent="0.25">
      <c r="A7757">
        <v>70001311</v>
      </c>
      <c r="B7757" t="s">
        <v>11666</v>
      </c>
      <c r="C7757" t="s">
        <v>11667</v>
      </c>
      <c r="D7757" t="s">
        <v>11667</v>
      </c>
      <c r="E7757" t="s">
        <v>11666</v>
      </c>
    </row>
    <row r="7758" spans="1:5" x14ac:dyDescent="0.25">
      <c r="A7758">
        <v>70001312</v>
      </c>
      <c r="B7758" t="s">
        <v>11666</v>
      </c>
      <c r="C7758" t="s">
        <v>11667</v>
      </c>
      <c r="D7758" t="s">
        <v>11667</v>
      </c>
      <c r="E7758" t="s">
        <v>11666</v>
      </c>
    </row>
    <row r="7759" spans="1:5" x14ac:dyDescent="0.25">
      <c r="A7759">
        <v>70001313</v>
      </c>
      <c r="B7759" t="s">
        <v>11668</v>
      </c>
      <c r="C7759" t="s">
        <v>11669</v>
      </c>
      <c r="D7759" t="s">
        <v>11669</v>
      </c>
      <c r="E7759" t="s">
        <v>11668</v>
      </c>
    </row>
    <row r="7760" spans="1:5" x14ac:dyDescent="0.25">
      <c r="A7760">
        <v>70001316</v>
      </c>
      <c r="B7760" t="s">
        <v>11670</v>
      </c>
      <c r="C7760" t="s">
        <v>11670</v>
      </c>
      <c r="D7760" t="s">
        <v>11670</v>
      </c>
      <c r="E7760" t="s">
        <v>11670</v>
      </c>
    </row>
    <row r="7761" spans="1:5" x14ac:dyDescent="0.25">
      <c r="A7761">
        <v>70001317</v>
      </c>
      <c r="B7761" t="s">
        <v>11671</v>
      </c>
      <c r="C7761" t="s">
        <v>11671</v>
      </c>
      <c r="D7761" t="s">
        <v>11671</v>
      </c>
      <c r="E7761" t="s">
        <v>11671</v>
      </c>
    </row>
    <row r="7762" spans="1:5" x14ac:dyDescent="0.25">
      <c r="A7762">
        <v>70001318</v>
      </c>
      <c r="B7762" t="s">
        <v>11672</v>
      </c>
      <c r="C7762" t="s">
        <v>11672</v>
      </c>
      <c r="D7762" t="s">
        <v>11672</v>
      </c>
      <c r="E7762" t="s">
        <v>11672</v>
      </c>
    </row>
    <row r="7763" spans="1:5" x14ac:dyDescent="0.25">
      <c r="A7763">
        <v>70001319</v>
      </c>
      <c r="B7763" t="s">
        <v>11673</v>
      </c>
      <c r="C7763" t="s">
        <v>11673</v>
      </c>
      <c r="D7763" t="s">
        <v>11673</v>
      </c>
      <c r="E7763" t="s">
        <v>11673</v>
      </c>
    </row>
    <row r="7764" spans="1:5" x14ac:dyDescent="0.25">
      <c r="A7764">
        <v>70001320</v>
      </c>
      <c r="B7764" t="s">
        <v>11674</v>
      </c>
      <c r="C7764" t="s">
        <v>11674</v>
      </c>
      <c r="D7764" t="s">
        <v>11674</v>
      </c>
      <c r="E7764" t="s">
        <v>11674</v>
      </c>
    </row>
    <row r="7765" spans="1:5" x14ac:dyDescent="0.25">
      <c r="A7765">
        <v>70001321</v>
      </c>
      <c r="B7765" t="s">
        <v>11675</v>
      </c>
      <c r="C7765" t="s">
        <v>11676</v>
      </c>
      <c r="D7765" t="s">
        <v>11676</v>
      </c>
      <c r="E7765" t="s">
        <v>11675</v>
      </c>
    </row>
    <row r="7766" spans="1:5" x14ac:dyDescent="0.25">
      <c r="A7766">
        <v>70001322</v>
      </c>
      <c r="B7766" t="s">
        <v>11677</v>
      </c>
      <c r="C7766" t="s">
        <v>11677</v>
      </c>
      <c r="D7766" t="s">
        <v>11677</v>
      </c>
      <c r="E7766" t="s">
        <v>11677</v>
      </c>
    </row>
    <row r="7767" spans="1:5" x14ac:dyDescent="0.25">
      <c r="A7767">
        <v>70001323</v>
      </c>
      <c r="B7767" t="s">
        <v>11678</v>
      </c>
      <c r="C7767" t="s">
        <v>11678</v>
      </c>
      <c r="D7767" t="s">
        <v>11678</v>
      </c>
      <c r="E7767" t="s">
        <v>11678</v>
      </c>
    </row>
    <row r="7768" spans="1:5" x14ac:dyDescent="0.25">
      <c r="A7768">
        <v>70001324</v>
      </c>
      <c r="B7768" t="s">
        <v>11679</v>
      </c>
      <c r="C7768" t="s">
        <v>11680</v>
      </c>
      <c r="D7768" t="s">
        <v>11680</v>
      </c>
      <c r="E7768" t="s">
        <v>11679</v>
      </c>
    </row>
    <row r="7769" spans="1:5" x14ac:dyDescent="0.25">
      <c r="A7769">
        <v>70001325</v>
      </c>
      <c r="B7769" t="s">
        <v>11681</v>
      </c>
      <c r="C7769" t="s">
        <v>11681</v>
      </c>
      <c r="D7769" t="s">
        <v>11681</v>
      </c>
      <c r="E7769" t="s">
        <v>11681</v>
      </c>
    </row>
    <row r="7770" spans="1:5" x14ac:dyDescent="0.25">
      <c r="A7770">
        <v>70001326</v>
      </c>
      <c r="B7770" t="s">
        <v>11682</v>
      </c>
      <c r="C7770" t="s">
        <v>11682</v>
      </c>
      <c r="D7770" t="s">
        <v>11682</v>
      </c>
      <c r="E7770" t="s">
        <v>11682</v>
      </c>
    </row>
    <row r="7771" spans="1:5" x14ac:dyDescent="0.25">
      <c r="A7771">
        <v>70001327</v>
      </c>
      <c r="B7771" t="s">
        <v>11683</v>
      </c>
      <c r="C7771" t="s">
        <v>11683</v>
      </c>
      <c r="D7771" t="s">
        <v>11683</v>
      </c>
      <c r="E7771" t="s">
        <v>11683</v>
      </c>
    </row>
    <row r="7772" spans="1:5" x14ac:dyDescent="0.25">
      <c r="A7772">
        <v>70001328</v>
      </c>
      <c r="B7772" t="s">
        <v>11684</v>
      </c>
      <c r="C7772" t="s">
        <v>11684</v>
      </c>
      <c r="D7772" t="s">
        <v>11684</v>
      </c>
      <c r="E7772" t="s">
        <v>11684</v>
      </c>
    </row>
    <row r="7773" spans="1:5" x14ac:dyDescent="0.25">
      <c r="A7773">
        <v>70001329</v>
      </c>
      <c r="B7773" t="s">
        <v>11685</v>
      </c>
      <c r="C7773" t="s">
        <v>11686</v>
      </c>
      <c r="D7773" t="s">
        <v>11686</v>
      </c>
      <c r="E7773" t="s">
        <v>11685</v>
      </c>
    </row>
    <row r="7774" spans="1:5" x14ac:dyDescent="0.25">
      <c r="A7774">
        <v>70001330</v>
      </c>
      <c r="B7774" t="s">
        <v>11687</v>
      </c>
      <c r="C7774" t="s">
        <v>11688</v>
      </c>
      <c r="D7774" t="s">
        <v>11688</v>
      </c>
      <c r="E7774" t="s">
        <v>11687</v>
      </c>
    </row>
    <row r="7775" spans="1:5" x14ac:dyDescent="0.25">
      <c r="A7775">
        <v>70001331</v>
      </c>
      <c r="B7775" t="s">
        <v>11689</v>
      </c>
      <c r="C7775" t="s">
        <v>11690</v>
      </c>
      <c r="D7775" t="s">
        <v>11690</v>
      </c>
      <c r="E7775" t="s">
        <v>11689</v>
      </c>
    </row>
    <row r="7776" spans="1:5" x14ac:dyDescent="0.25">
      <c r="A7776">
        <v>70001332</v>
      </c>
      <c r="B7776" t="s">
        <v>11691</v>
      </c>
      <c r="C7776" t="s">
        <v>11691</v>
      </c>
      <c r="D7776" t="s">
        <v>11691</v>
      </c>
      <c r="E7776" t="s">
        <v>11691</v>
      </c>
    </row>
    <row r="7777" spans="1:5" x14ac:dyDescent="0.25">
      <c r="A7777">
        <v>70001333</v>
      </c>
      <c r="B7777" t="s">
        <v>11692</v>
      </c>
      <c r="C7777" t="s">
        <v>11692</v>
      </c>
      <c r="D7777" t="s">
        <v>11692</v>
      </c>
      <c r="E7777" t="s">
        <v>11692</v>
      </c>
    </row>
    <row r="7778" spans="1:5" x14ac:dyDescent="0.25">
      <c r="A7778">
        <v>70001334</v>
      </c>
      <c r="B7778" t="s">
        <v>11693</v>
      </c>
      <c r="C7778" t="s">
        <v>11693</v>
      </c>
      <c r="D7778" t="s">
        <v>11693</v>
      </c>
      <c r="E7778" t="s">
        <v>11693</v>
      </c>
    </row>
    <row r="7779" spans="1:5" x14ac:dyDescent="0.25">
      <c r="A7779">
        <v>70001335</v>
      </c>
      <c r="B7779" t="s">
        <v>11694</v>
      </c>
      <c r="C7779" t="s">
        <v>11694</v>
      </c>
      <c r="D7779" t="s">
        <v>11694</v>
      </c>
      <c r="E7779" t="s">
        <v>11694</v>
      </c>
    </row>
    <row r="7780" spans="1:5" x14ac:dyDescent="0.25">
      <c r="A7780">
        <v>70001336</v>
      </c>
      <c r="B7780" t="s">
        <v>11695</v>
      </c>
      <c r="C7780" t="s">
        <v>10373</v>
      </c>
      <c r="D7780" t="s">
        <v>10373</v>
      </c>
      <c r="E7780" t="s">
        <v>11695</v>
      </c>
    </row>
    <row r="7781" spans="1:5" x14ac:dyDescent="0.25">
      <c r="A7781">
        <v>70001337</v>
      </c>
      <c r="B7781" t="s">
        <v>11696</v>
      </c>
      <c r="C7781" t="s">
        <v>11697</v>
      </c>
      <c r="D7781" t="s">
        <v>11697</v>
      </c>
      <c r="E7781" t="s">
        <v>11696</v>
      </c>
    </row>
    <row r="7782" spans="1:5" x14ac:dyDescent="0.25">
      <c r="A7782">
        <v>70001338</v>
      </c>
      <c r="B7782" t="s">
        <v>11698</v>
      </c>
      <c r="C7782" t="s">
        <v>11699</v>
      </c>
      <c r="D7782" t="s">
        <v>11699</v>
      </c>
      <c r="E7782" t="s">
        <v>11698</v>
      </c>
    </row>
    <row r="7783" spans="1:5" x14ac:dyDescent="0.25">
      <c r="A7783">
        <v>70001339</v>
      </c>
      <c r="B7783" t="s">
        <v>11700</v>
      </c>
      <c r="C7783" t="s">
        <v>11701</v>
      </c>
      <c r="D7783" t="s">
        <v>11701</v>
      </c>
      <c r="E7783" t="s">
        <v>11700</v>
      </c>
    </row>
    <row r="7784" spans="1:5" x14ac:dyDescent="0.25">
      <c r="A7784">
        <v>70001340</v>
      </c>
      <c r="B7784" t="s">
        <v>11702</v>
      </c>
      <c r="C7784" t="s">
        <v>11703</v>
      </c>
      <c r="D7784" t="s">
        <v>11703</v>
      </c>
      <c r="E7784" t="s">
        <v>11702</v>
      </c>
    </row>
    <row r="7785" spans="1:5" x14ac:dyDescent="0.25">
      <c r="A7785">
        <v>70001341</v>
      </c>
      <c r="B7785" t="s">
        <v>11704</v>
      </c>
      <c r="C7785" t="s">
        <v>11701</v>
      </c>
      <c r="D7785" t="s">
        <v>11701</v>
      </c>
      <c r="E7785" t="s">
        <v>11704</v>
      </c>
    </row>
    <row r="7786" spans="1:5" x14ac:dyDescent="0.25">
      <c r="A7786">
        <v>70001342</v>
      </c>
      <c r="B7786" t="s">
        <v>11705</v>
      </c>
      <c r="C7786" t="s">
        <v>11706</v>
      </c>
      <c r="D7786" t="s">
        <v>11706</v>
      </c>
      <c r="E7786" t="s">
        <v>11705</v>
      </c>
    </row>
    <row r="7787" spans="1:5" x14ac:dyDescent="0.25">
      <c r="A7787">
        <v>70001343</v>
      </c>
      <c r="B7787" t="s">
        <v>11707</v>
      </c>
      <c r="C7787" t="s">
        <v>11708</v>
      </c>
      <c r="D7787" t="s">
        <v>11708</v>
      </c>
      <c r="E7787" t="s">
        <v>11707</v>
      </c>
    </row>
    <row r="7788" spans="1:5" x14ac:dyDescent="0.25">
      <c r="A7788">
        <v>70001344</v>
      </c>
      <c r="B7788" t="s">
        <v>11709</v>
      </c>
      <c r="C7788" t="s">
        <v>11583</v>
      </c>
      <c r="D7788" t="s">
        <v>11583</v>
      </c>
      <c r="E7788" t="s">
        <v>11709</v>
      </c>
    </row>
    <row r="7789" spans="1:5" x14ac:dyDescent="0.25">
      <c r="A7789">
        <v>70001345</v>
      </c>
      <c r="B7789" t="s">
        <v>11710</v>
      </c>
      <c r="C7789" t="s">
        <v>10974</v>
      </c>
      <c r="D7789" t="s">
        <v>10974</v>
      </c>
      <c r="E7789" t="s">
        <v>11710</v>
      </c>
    </row>
    <row r="7790" spans="1:5" x14ac:dyDescent="0.25">
      <c r="A7790">
        <v>70001346</v>
      </c>
      <c r="B7790" t="s">
        <v>11711</v>
      </c>
      <c r="C7790" t="s">
        <v>10974</v>
      </c>
      <c r="D7790" t="s">
        <v>10974</v>
      </c>
      <c r="E7790" t="s">
        <v>11711</v>
      </c>
    </row>
    <row r="7791" spans="1:5" x14ac:dyDescent="0.25">
      <c r="A7791">
        <v>70001347</v>
      </c>
      <c r="B7791" t="s">
        <v>11712</v>
      </c>
      <c r="C7791" t="s">
        <v>10974</v>
      </c>
      <c r="D7791" t="s">
        <v>10974</v>
      </c>
      <c r="E7791" t="s">
        <v>11712</v>
      </c>
    </row>
    <row r="7792" spans="1:5" x14ac:dyDescent="0.25">
      <c r="A7792">
        <v>70001348</v>
      </c>
      <c r="B7792" t="s">
        <v>11713</v>
      </c>
      <c r="C7792" t="s">
        <v>10974</v>
      </c>
      <c r="D7792" t="s">
        <v>10974</v>
      </c>
      <c r="E7792" t="s">
        <v>11713</v>
      </c>
    </row>
    <row r="7793" spans="1:5" x14ac:dyDescent="0.25">
      <c r="A7793">
        <v>70001349</v>
      </c>
      <c r="B7793" t="s">
        <v>11714</v>
      </c>
      <c r="C7793" t="s">
        <v>10588</v>
      </c>
      <c r="D7793" t="s">
        <v>10588</v>
      </c>
      <c r="E7793" t="s">
        <v>11714</v>
      </c>
    </row>
    <row r="7794" spans="1:5" x14ac:dyDescent="0.25">
      <c r="A7794">
        <v>70001350</v>
      </c>
      <c r="B7794" t="s">
        <v>11715</v>
      </c>
      <c r="C7794" t="s">
        <v>11602</v>
      </c>
      <c r="D7794" t="s">
        <v>11602</v>
      </c>
      <c r="E7794" t="s">
        <v>11715</v>
      </c>
    </row>
    <row r="7795" spans="1:5" x14ac:dyDescent="0.25">
      <c r="A7795">
        <v>70001351</v>
      </c>
      <c r="B7795" t="s">
        <v>11716</v>
      </c>
      <c r="C7795" t="s">
        <v>11600</v>
      </c>
      <c r="D7795" t="s">
        <v>11600</v>
      </c>
      <c r="E7795" t="s">
        <v>11716</v>
      </c>
    </row>
    <row r="7796" spans="1:5" x14ac:dyDescent="0.25">
      <c r="A7796">
        <v>70001352</v>
      </c>
      <c r="B7796" t="s">
        <v>11717</v>
      </c>
      <c r="C7796" t="s">
        <v>10972</v>
      </c>
      <c r="D7796" t="s">
        <v>10972</v>
      </c>
      <c r="E7796" t="s">
        <v>11717</v>
      </c>
    </row>
    <row r="7797" spans="1:5" x14ac:dyDescent="0.25">
      <c r="A7797">
        <v>70001353</v>
      </c>
      <c r="B7797" t="s">
        <v>11718</v>
      </c>
      <c r="C7797" t="s">
        <v>11486</v>
      </c>
      <c r="D7797" t="s">
        <v>11486</v>
      </c>
      <c r="E7797" t="s">
        <v>11718</v>
      </c>
    </row>
    <row r="7798" spans="1:5" x14ac:dyDescent="0.25">
      <c r="A7798">
        <v>70001354</v>
      </c>
      <c r="B7798" t="s">
        <v>11719</v>
      </c>
      <c r="C7798" t="s">
        <v>11034</v>
      </c>
      <c r="D7798" t="s">
        <v>11034</v>
      </c>
      <c r="E7798" t="s">
        <v>11719</v>
      </c>
    </row>
    <row r="7799" spans="1:5" x14ac:dyDescent="0.25">
      <c r="A7799">
        <v>70001355</v>
      </c>
      <c r="B7799" t="s">
        <v>11720</v>
      </c>
      <c r="C7799" t="s">
        <v>11487</v>
      </c>
      <c r="D7799" t="s">
        <v>11487</v>
      </c>
      <c r="E7799" t="s">
        <v>11720</v>
      </c>
    </row>
    <row r="7800" spans="1:5" x14ac:dyDescent="0.25">
      <c r="A7800">
        <v>70001356</v>
      </c>
      <c r="B7800" t="s">
        <v>11721</v>
      </c>
      <c r="C7800" t="s">
        <v>11311</v>
      </c>
      <c r="D7800" t="s">
        <v>11311</v>
      </c>
      <c r="E7800" t="s">
        <v>11721</v>
      </c>
    </row>
    <row r="7801" spans="1:5" x14ac:dyDescent="0.25">
      <c r="A7801">
        <v>70001357</v>
      </c>
      <c r="B7801" t="s">
        <v>11722</v>
      </c>
      <c r="C7801" t="s">
        <v>11309</v>
      </c>
      <c r="D7801" t="s">
        <v>11309</v>
      </c>
      <c r="E7801" t="s">
        <v>11722</v>
      </c>
    </row>
    <row r="7802" spans="1:5" x14ac:dyDescent="0.25">
      <c r="A7802">
        <v>70001358</v>
      </c>
      <c r="B7802" t="s">
        <v>11723</v>
      </c>
      <c r="C7802" t="s">
        <v>10707</v>
      </c>
      <c r="D7802" t="s">
        <v>10707</v>
      </c>
      <c r="E7802" t="s">
        <v>11723</v>
      </c>
    </row>
    <row r="7803" spans="1:5" x14ac:dyDescent="0.25">
      <c r="A7803">
        <v>70001359</v>
      </c>
      <c r="B7803" t="s">
        <v>11587</v>
      </c>
      <c r="C7803" t="s">
        <v>11588</v>
      </c>
      <c r="D7803" t="s">
        <v>11588</v>
      </c>
      <c r="E7803" t="s">
        <v>11587</v>
      </c>
    </row>
    <row r="7804" spans="1:5" x14ac:dyDescent="0.25">
      <c r="A7804">
        <v>70001360</v>
      </c>
      <c r="B7804" t="s">
        <v>11589</v>
      </c>
      <c r="C7804" t="s">
        <v>11588</v>
      </c>
      <c r="D7804" t="s">
        <v>11588</v>
      </c>
      <c r="E7804" t="s">
        <v>11589</v>
      </c>
    </row>
    <row r="7805" spans="1:5" x14ac:dyDescent="0.25">
      <c r="A7805">
        <v>70001361</v>
      </c>
      <c r="B7805" t="s">
        <v>11724</v>
      </c>
      <c r="C7805" t="s">
        <v>11588</v>
      </c>
      <c r="D7805" t="s">
        <v>11588</v>
      </c>
      <c r="E7805" t="s">
        <v>11724</v>
      </c>
    </row>
    <row r="7806" spans="1:5" x14ac:dyDescent="0.25">
      <c r="A7806">
        <v>70001362</v>
      </c>
      <c r="B7806" t="s">
        <v>11725</v>
      </c>
      <c r="C7806" t="s">
        <v>11588</v>
      </c>
      <c r="D7806" t="s">
        <v>11588</v>
      </c>
      <c r="E7806" t="s">
        <v>11725</v>
      </c>
    </row>
    <row r="7807" spans="1:5" x14ac:dyDescent="0.25">
      <c r="A7807">
        <v>70001363</v>
      </c>
      <c r="B7807" t="s">
        <v>11592</v>
      </c>
      <c r="C7807" t="s">
        <v>11588</v>
      </c>
      <c r="D7807" t="s">
        <v>11588</v>
      </c>
      <c r="E7807" t="s">
        <v>11592</v>
      </c>
    </row>
    <row r="7808" spans="1:5" x14ac:dyDescent="0.25">
      <c r="A7808">
        <v>70001364</v>
      </c>
      <c r="B7808" t="s">
        <v>11726</v>
      </c>
      <c r="C7808" t="s">
        <v>10816</v>
      </c>
      <c r="D7808" t="s">
        <v>10816</v>
      </c>
      <c r="E7808" t="s">
        <v>11726</v>
      </c>
    </row>
    <row r="7809" spans="1:5" x14ac:dyDescent="0.25">
      <c r="A7809">
        <v>70001365</v>
      </c>
      <c r="B7809" t="s">
        <v>11727</v>
      </c>
      <c r="C7809" t="s">
        <v>10817</v>
      </c>
      <c r="D7809" t="s">
        <v>10817</v>
      </c>
      <c r="E7809" t="s">
        <v>11727</v>
      </c>
    </row>
    <row r="7810" spans="1:5" x14ac:dyDescent="0.25">
      <c r="A7810">
        <v>70001366</v>
      </c>
      <c r="B7810" t="s">
        <v>11728</v>
      </c>
      <c r="C7810" t="s">
        <v>11581</v>
      </c>
      <c r="D7810" t="s">
        <v>11581</v>
      </c>
      <c r="E7810" t="s">
        <v>11728</v>
      </c>
    </row>
    <row r="7811" spans="1:5" x14ac:dyDescent="0.25">
      <c r="A7811">
        <v>70001367</v>
      </c>
      <c r="B7811" t="s">
        <v>11598</v>
      </c>
      <c r="C7811" t="s">
        <v>11594</v>
      </c>
      <c r="D7811" t="s">
        <v>11594</v>
      </c>
      <c r="E7811" t="s">
        <v>11598</v>
      </c>
    </row>
    <row r="7812" spans="1:5" x14ac:dyDescent="0.25">
      <c r="A7812">
        <v>70001368</v>
      </c>
      <c r="B7812" t="s">
        <v>11729</v>
      </c>
      <c r="C7812" t="s">
        <v>11730</v>
      </c>
      <c r="D7812" t="s">
        <v>11730</v>
      </c>
      <c r="E7812" t="s">
        <v>11729</v>
      </c>
    </row>
    <row r="7813" spans="1:5" x14ac:dyDescent="0.25">
      <c r="A7813">
        <v>70001369</v>
      </c>
      <c r="B7813" t="s">
        <v>11731</v>
      </c>
      <c r="C7813" t="s">
        <v>11708</v>
      </c>
      <c r="D7813" t="s">
        <v>11708</v>
      </c>
      <c r="E7813" t="s">
        <v>11731</v>
      </c>
    </row>
    <row r="7814" spans="1:5" x14ac:dyDescent="0.25">
      <c r="A7814">
        <v>70001370</v>
      </c>
      <c r="B7814" t="s">
        <v>11732</v>
      </c>
      <c r="C7814" t="s">
        <v>11509</v>
      </c>
      <c r="D7814" t="s">
        <v>11509</v>
      </c>
      <c r="E7814" t="s">
        <v>11732</v>
      </c>
    </row>
    <row r="7815" spans="1:5" x14ac:dyDescent="0.25">
      <c r="A7815">
        <v>70001371</v>
      </c>
      <c r="B7815" t="s">
        <v>11037</v>
      </c>
      <c r="C7815" t="s">
        <v>11038</v>
      </c>
      <c r="D7815" t="s">
        <v>11038</v>
      </c>
      <c r="E7815" t="s">
        <v>11037</v>
      </c>
    </row>
    <row r="7816" spans="1:5" x14ac:dyDescent="0.25">
      <c r="A7816">
        <v>70001372</v>
      </c>
      <c r="B7816" t="s">
        <v>11733</v>
      </c>
      <c r="C7816" t="s">
        <v>11734</v>
      </c>
      <c r="D7816" t="s">
        <v>11734</v>
      </c>
      <c r="E7816" t="s">
        <v>11733</v>
      </c>
    </row>
    <row r="7817" spans="1:5" x14ac:dyDescent="0.25">
      <c r="A7817">
        <v>70001373</v>
      </c>
      <c r="B7817" t="s">
        <v>11735</v>
      </c>
      <c r="C7817" t="s">
        <v>11736</v>
      </c>
      <c r="D7817" t="s">
        <v>11736</v>
      </c>
      <c r="E7817" t="s">
        <v>11735</v>
      </c>
    </row>
    <row r="7818" spans="1:5" x14ac:dyDescent="0.25">
      <c r="A7818">
        <v>70001374</v>
      </c>
      <c r="B7818" t="s">
        <v>11737</v>
      </c>
      <c r="C7818" t="s">
        <v>11738</v>
      </c>
      <c r="D7818" t="s">
        <v>11738</v>
      </c>
      <c r="E7818" t="s">
        <v>11737</v>
      </c>
    </row>
    <row r="7819" spans="1:5" x14ac:dyDescent="0.25">
      <c r="A7819">
        <v>70001375</v>
      </c>
      <c r="B7819" t="s">
        <v>11739</v>
      </c>
      <c r="C7819" t="s">
        <v>11736</v>
      </c>
      <c r="D7819" t="s">
        <v>11736</v>
      </c>
      <c r="E7819" t="s">
        <v>11739</v>
      </c>
    </row>
    <row r="7820" spans="1:5" x14ac:dyDescent="0.25">
      <c r="A7820">
        <v>70001376</v>
      </c>
      <c r="B7820" t="s">
        <v>11740</v>
      </c>
      <c r="C7820" t="s">
        <v>11741</v>
      </c>
      <c r="D7820" t="s">
        <v>11741</v>
      </c>
      <c r="E7820" t="s">
        <v>11740</v>
      </c>
    </row>
    <row r="7821" spans="1:5" x14ac:dyDescent="0.25">
      <c r="A7821">
        <v>70001377</v>
      </c>
      <c r="B7821" t="s">
        <v>11742</v>
      </c>
      <c r="C7821" t="s">
        <v>11741</v>
      </c>
      <c r="D7821" t="s">
        <v>11741</v>
      </c>
      <c r="E7821" t="s">
        <v>11742</v>
      </c>
    </row>
    <row r="7822" spans="1:5" x14ac:dyDescent="0.25">
      <c r="A7822">
        <v>70001378</v>
      </c>
      <c r="B7822" t="s">
        <v>11743</v>
      </c>
      <c r="C7822" t="s">
        <v>11741</v>
      </c>
      <c r="D7822" t="s">
        <v>11741</v>
      </c>
      <c r="E7822" t="s">
        <v>11743</v>
      </c>
    </row>
    <row r="7823" spans="1:5" x14ac:dyDescent="0.25">
      <c r="A7823">
        <v>70001379</v>
      </c>
      <c r="B7823" t="s">
        <v>11744</v>
      </c>
      <c r="C7823" t="s">
        <v>11741</v>
      </c>
      <c r="D7823" t="s">
        <v>11741</v>
      </c>
      <c r="E7823" t="s">
        <v>11744</v>
      </c>
    </row>
    <row r="7824" spans="1:5" x14ac:dyDescent="0.25">
      <c r="A7824">
        <v>70001380</v>
      </c>
      <c r="B7824" t="s">
        <v>11745</v>
      </c>
      <c r="C7824" t="s">
        <v>11741</v>
      </c>
      <c r="D7824" t="s">
        <v>11741</v>
      </c>
      <c r="E7824" t="s">
        <v>11745</v>
      </c>
    </row>
    <row r="7825" spans="1:5" x14ac:dyDescent="0.25">
      <c r="A7825">
        <v>70001381</v>
      </c>
      <c r="B7825" t="s">
        <v>11746</v>
      </c>
      <c r="C7825" t="s">
        <v>11741</v>
      </c>
      <c r="D7825" t="s">
        <v>11741</v>
      </c>
      <c r="E7825" t="s">
        <v>11746</v>
      </c>
    </row>
    <row r="7826" spans="1:5" x14ac:dyDescent="0.25">
      <c r="A7826">
        <v>70001382</v>
      </c>
      <c r="B7826" t="s">
        <v>11747</v>
      </c>
      <c r="C7826" t="s">
        <v>11741</v>
      </c>
      <c r="D7826" t="s">
        <v>11741</v>
      </c>
      <c r="E7826" t="s">
        <v>11747</v>
      </c>
    </row>
    <row r="7827" spans="1:5" x14ac:dyDescent="0.25">
      <c r="A7827">
        <v>70001383</v>
      </c>
      <c r="B7827" t="s">
        <v>11748</v>
      </c>
      <c r="C7827" t="s">
        <v>11741</v>
      </c>
      <c r="D7827" t="s">
        <v>11741</v>
      </c>
      <c r="E7827" t="s">
        <v>11748</v>
      </c>
    </row>
    <row r="7828" spans="1:5" x14ac:dyDescent="0.25">
      <c r="A7828">
        <v>70001384</v>
      </c>
      <c r="B7828" t="s">
        <v>11749</v>
      </c>
      <c r="C7828" t="s">
        <v>11750</v>
      </c>
      <c r="D7828" t="s">
        <v>11750</v>
      </c>
      <c r="E7828" t="s">
        <v>11749</v>
      </c>
    </row>
    <row r="7829" spans="1:5" x14ac:dyDescent="0.25">
      <c r="A7829">
        <v>70001385</v>
      </c>
      <c r="B7829" t="s">
        <v>11751</v>
      </c>
      <c r="C7829" t="s">
        <v>11750</v>
      </c>
      <c r="D7829" t="s">
        <v>11750</v>
      </c>
      <c r="E7829" t="s">
        <v>11751</v>
      </c>
    </row>
    <row r="7830" spans="1:5" x14ac:dyDescent="0.25">
      <c r="A7830">
        <v>70001386</v>
      </c>
      <c r="B7830" t="s">
        <v>11752</v>
      </c>
      <c r="C7830" t="s">
        <v>11753</v>
      </c>
      <c r="D7830" t="s">
        <v>11753</v>
      </c>
      <c r="E7830" t="s">
        <v>11752</v>
      </c>
    </row>
    <row r="7831" spans="1:5" x14ac:dyDescent="0.25">
      <c r="A7831">
        <v>70001387</v>
      </c>
      <c r="B7831" t="s">
        <v>11754</v>
      </c>
      <c r="C7831" t="s">
        <v>11753</v>
      </c>
      <c r="D7831" t="s">
        <v>11753</v>
      </c>
      <c r="E7831" t="s">
        <v>11754</v>
      </c>
    </row>
    <row r="7832" spans="1:5" x14ac:dyDescent="0.25">
      <c r="A7832">
        <v>70001388</v>
      </c>
      <c r="B7832" t="s">
        <v>11755</v>
      </c>
      <c r="C7832" t="s">
        <v>10294</v>
      </c>
      <c r="D7832" t="s">
        <v>10294</v>
      </c>
      <c r="E7832" t="s">
        <v>11755</v>
      </c>
    </row>
    <row r="7833" spans="1:5" x14ac:dyDescent="0.25">
      <c r="A7833">
        <v>70001389</v>
      </c>
      <c r="B7833" t="s">
        <v>11756</v>
      </c>
      <c r="C7833" t="s">
        <v>10313</v>
      </c>
      <c r="D7833" t="s">
        <v>10313</v>
      </c>
      <c r="E7833" t="s">
        <v>11756</v>
      </c>
    </row>
    <row r="7834" spans="1:5" x14ac:dyDescent="0.25">
      <c r="A7834">
        <v>70001390</v>
      </c>
      <c r="B7834" t="s">
        <v>11757</v>
      </c>
      <c r="C7834" t="s">
        <v>10312</v>
      </c>
      <c r="D7834" t="s">
        <v>10312</v>
      </c>
      <c r="E7834" t="s">
        <v>11757</v>
      </c>
    </row>
    <row r="7835" spans="1:5" x14ac:dyDescent="0.25">
      <c r="A7835">
        <v>70001392</v>
      </c>
      <c r="B7835" t="s">
        <v>11758</v>
      </c>
      <c r="C7835" t="s">
        <v>11706</v>
      </c>
      <c r="D7835" t="s">
        <v>11706</v>
      </c>
      <c r="E7835" t="s">
        <v>11758</v>
      </c>
    </row>
    <row r="7836" spans="1:5" x14ac:dyDescent="0.25">
      <c r="A7836">
        <v>70001393</v>
      </c>
      <c r="B7836" t="s">
        <v>11759</v>
      </c>
      <c r="C7836" t="s">
        <v>11760</v>
      </c>
      <c r="D7836" t="s">
        <v>11760</v>
      </c>
      <c r="E7836" t="s">
        <v>11759</v>
      </c>
    </row>
    <row r="7837" spans="1:5" x14ac:dyDescent="0.25">
      <c r="A7837">
        <v>70001394</v>
      </c>
      <c r="B7837" t="s">
        <v>11761</v>
      </c>
      <c r="C7837" t="s">
        <v>11762</v>
      </c>
      <c r="D7837" t="s">
        <v>11762</v>
      </c>
      <c r="E7837" t="s">
        <v>11761</v>
      </c>
    </row>
    <row r="7838" spans="1:5" x14ac:dyDescent="0.25">
      <c r="A7838">
        <v>70001395</v>
      </c>
      <c r="B7838" t="s">
        <v>11761</v>
      </c>
      <c r="C7838" t="s">
        <v>11762</v>
      </c>
      <c r="D7838" t="s">
        <v>11762</v>
      </c>
      <c r="E7838" t="s">
        <v>11761</v>
      </c>
    </row>
    <row r="7839" spans="1:5" x14ac:dyDescent="0.25">
      <c r="A7839">
        <v>70001396</v>
      </c>
      <c r="B7839" t="s">
        <v>11763</v>
      </c>
      <c r="C7839" t="s">
        <v>10757</v>
      </c>
      <c r="D7839" t="s">
        <v>10757</v>
      </c>
      <c r="E7839" t="s">
        <v>11763</v>
      </c>
    </row>
    <row r="7840" spans="1:5" x14ac:dyDescent="0.25">
      <c r="A7840">
        <v>70001397</v>
      </c>
      <c r="B7840" t="s">
        <v>11763</v>
      </c>
      <c r="C7840" t="s">
        <v>10757</v>
      </c>
      <c r="D7840" t="s">
        <v>10757</v>
      </c>
      <c r="E7840" t="s">
        <v>11763</v>
      </c>
    </row>
    <row r="7841" spans="1:5" x14ac:dyDescent="0.25">
      <c r="A7841">
        <v>70001398</v>
      </c>
      <c r="B7841" t="s">
        <v>11764</v>
      </c>
      <c r="C7841" t="s">
        <v>11765</v>
      </c>
      <c r="D7841" t="s">
        <v>11765</v>
      </c>
      <c r="E7841" t="s">
        <v>11764</v>
      </c>
    </row>
    <row r="7842" spans="1:5" x14ac:dyDescent="0.25">
      <c r="A7842">
        <v>70001399</v>
      </c>
      <c r="B7842" t="s">
        <v>11766</v>
      </c>
      <c r="C7842" t="s">
        <v>11280</v>
      </c>
      <c r="D7842" t="s">
        <v>11280</v>
      </c>
      <c r="E7842" t="s">
        <v>11766</v>
      </c>
    </row>
    <row r="7843" spans="1:5" x14ac:dyDescent="0.25">
      <c r="A7843">
        <v>70001400</v>
      </c>
      <c r="B7843" t="s">
        <v>11767</v>
      </c>
      <c r="C7843" t="s">
        <v>11282</v>
      </c>
      <c r="D7843" t="s">
        <v>11282</v>
      </c>
      <c r="E7843" t="s">
        <v>11767</v>
      </c>
    </row>
    <row r="7844" spans="1:5" x14ac:dyDescent="0.25">
      <c r="A7844">
        <v>70001401</v>
      </c>
      <c r="B7844" t="s">
        <v>11768</v>
      </c>
      <c r="C7844" t="s">
        <v>11769</v>
      </c>
      <c r="D7844" t="s">
        <v>11769</v>
      </c>
      <c r="E7844" t="s">
        <v>11768</v>
      </c>
    </row>
    <row r="7845" spans="1:5" x14ac:dyDescent="0.25">
      <c r="A7845">
        <v>70001402</v>
      </c>
      <c r="B7845" t="s">
        <v>11770</v>
      </c>
      <c r="C7845" t="s">
        <v>11269</v>
      </c>
      <c r="D7845" t="s">
        <v>11269</v>
      </c>
      <c r="E7845" t="s">
        <v>11770</v>
      </c>
    </row>
    <row r="7846" spans="1:5" x14ac:dyDescent="0.25">
      <c r="A7846">
        <v>70001403</v>
      </c>
      <c r="B7846" t="s">
        <v>11771</v>
      </c>
      <c r="C7846" t="s">
        <v>11269</v>
      </c>
      <c r="D7846" t="s">
        <v>11269</v>
      </c>
      <c r="E7846" t="s">
        <v>11771</v>
      </c>
    </row>
    <row r="7847" spans="1:5" x14ac:dyDescent="0.25">
      <c r="A7847">
        <v>70001404</v>
      </c>
      <c r="B7847" t="s">
        <v>11772</v>
      </c>
      <c r="C7847" t="s">
        <v>11220</v>
      </c>
      <c r="D7847" t="s">
        <v>11220</v>
      </c>
      <c r="E7847" t="s">
        <v>11772</v>
      </c>
    </row>
    <row r="7848" spans="1:5" x14ac:dyDescent="0.25">
      <c r="A7848">
        <v>70001405</v>
      </c>
      <c r="B7848" t="s">
        <v>11773</v>
      </c>
      <c r="C7848" t="s">
        <v>11224</v>
      </c>
      <c r="D7848" t="s">
        <v>11224</v>
      </c>
      <c r="E7848" t="s">
        <v>11773</v>
      </c>
    </row>
    <row r="7849" spans="1:5" x14ac:dyDescent="0.25">
      <c r="A7849">
        <v>70001406</v>
      </c>
      <c r="B7849" t="s">
        <v>11774</v>
      </c>
      <c r="C7849" t="s">
        <v>11272</v>
      </c>
      <c r="D7849" t="s">
        <v>11272</v>
      </c>
      <c r="E7849" t="s">
        <v>11774</v>
      </c>
    </row>
    <row r="7850" spans="1:5" x14ac:dyDescent="0.25">
      <c r="A7850">
        <v>70001407</v>
      </c>
      <c r="B7850" t="s">
        <v>11775</v>
      </c>
      <c r="C7850" t="s">
        <v>11277</v>
      </c>
      <c r="D7850" t="s">
        <v>11277</v>
      </c>
      <c r="E7850" t="s">
        <v>11775</v>
      </c>
    </row>
    <row r="7851" spans="1:5" x14ac:dyDescent="0.25">
      <c r="A7851">
        <v>70001409</v>
      </c>
      <c r="B7851" t="s">
        <v>11776</v>
      </c>
      <c r="C7851" t="s">
        <v>11228</v>
      </c>
      <c r="D7851" t="s">
        <v>11228</v>
      </c>
      <c r="E7851" t="s">
        <v>11776</v>
      </c>
    </row>
    <row r="7852" spans="1:5" x14ac:dyDescent="0.25">
      <c r="A7852">
        <v>70001410</v>
      </c>
      <c r="B7852" t="s">
        <v>11777</v>
      </c>
      <c r="C7852" t="s">
        <v>11272</v>
      </c>
      <c r="D7852" t="s">
        <v>11272</v>
      </c>
      <c r="E7852" t="s">
        <v>11777</v>
      </c>
    </row>
    <row r="7853" spans="1:5" x14ac:dyDescent="0.25">
      <c r="A7853">
        <v>70001411</v>
      </c>
      <c r="B7853" t="s">
        <v>11778</v>
      </c>
      <c r="C7853" t="s">
        <v>11224</v>
      </c>
      <c r="D7853" t="s">
        <v>11224</v>
      </c>
      <c r="E7853" t="s">
        <v>11778</v>
      </c>
    </row>
    <row r="7854" spans="1:5" x14ac:dyDescent="0.25">
      <c r="A7854">
        <v>70001412</v>
      </c>
      <c r="B7854" t="s">
        <v>11779</v>
      </c>
      <c r="C7854" t="s">
        <v>11220</v>
      </c>
      <c r="D7854" t="s">
        <v>11220</v>
      </c>
      <c r="E7854" t="s">
        <v>11779</v>
      </c>
    </row>
    <row r="7855" spans="1:5" x14ac:dyDescent="0.25">
      <c r="A7855">
        <v>70001413</v>
      </c>
      <c r="B7855" t="s">
        <v>11780</v>
      </c>
      <c r="C7855" t="s">
        <v>11559</v>
      </c>
      <c r="D7855" t="s">
        <v>11559</v>
      </c>
      <c r="E7855" t="s">
        <v>11780</v>
      </c>
    </row>
    <row r="7856" spans="1:5" x14ac:dyDescent="0.25">
      <c r="A7856">
        <v>70001414</v>
      </c>
      <c r="B7856" t="s">
        <v>11781</v>
      </c>
      <c r="C7856" t="s">
        <v>11782</v>
      </c>
      <c r="D7856" t="s">
        <v>11782</v>
      </c>
      <c r="E7856" t="s">
        <v>11781</v>
      </c>
    </row>
    <row r="7857" spans="1:5" x14ac:dyDescent="0.25">
      <c r="A7857">
        <v>70001415</v>
      </c>
      <c r="B7857" t="s">
        <v>11783</v>
      </c>
      <c r="C7857" t="s">
        <v>11784</v>
      </c>
      <c r="D7857" t="s">
        <v>11784</v>
      </c>
      <c r="E7857" t="s">
        <v>11783</v>
      </c>
    </row>
    <row r="7858" spans="1:5" x14ac:dyDescent="0.25">
      <c r="A7858">
        <v>70001416</v>
      </c>
      <c r="B7858" t="s">
        <v>11785</v>
      </c>
      <c r="C7858" t="s">
        <v>10393</v>
      </c>
      <c r="D7858" t="s">
        <v>10393</v>
      </c>
      <c r="E7858" t="s">
        <v>11785</v>
      </c>
    </row>
    <row r="7859" spans="1:5" x14ac:dyDescent="0.25">
      <c r="A7859">
        <v>70001417</v>
      </c>
      <c r="B7859" t="s">
        <v>11786</v>
      </c>
      <c r="C7859" t="s">
        <v>10393</v>
      </c>
      <c r="D7859" t="s">
        <v>10393</v>
      </c>
      <c r="E7859" t="s">
        <v>11786</v>
      </c>
    </row>
    <row r="7860" spans="1:5" x14ac:dyDescent="0.25">
      <c r="A7860">
        <v>70001419</v>
      </c>
      <c r="B7860" t="s">
        <v>11787</v>
      </c>
      <c r="C7860" t="s">
        <v>11573</v>
      </c>
      <c r="D7860" t="s">
        <v>11573</v>
      </c>
      <c r="E7860" t="s">
        <v>11787</v>
      </c>
    </row>
    <row r="7861" spans="1:5" x14ac:dyDescent="0.25">
      <c r="A7861">
        <v>70001420</v>
      </c>
      <c r="B7861" t="s">
        <v>11788</v>
      </c>
      <c r="C7861" t="s">
        <v>10716</v>
      </c>
      <c r="D7861" t="s">
        <v>10716</v>
      </c>
      <c r="E7861" t="s">
        <v>11788</v>
      </c>
    </row>
    <row r="7862" spans="1:5" x14ac:dyDescent="0.25">
      <c r="A7862">
        <v>70001421</v>
      </c>
      <c r="B7862" t="s">
        <v>11789</v>
      </c>
      <c r="C7862" t="s">
        <v>11789</v>
      </c>
      <c r="D7862" t="s">
        <v>11789</v>
      </c>
      <c r="E7862" t="s">
        <v>11789</v>
      </c>
    </row>
    <row r="7863" spans="1:5" x14ac:dyDescent="0.25">
      <c r="A7863">
        <v>70001422</v>
      </c>
      <c r="B7863" t="s">
        <v>11790</v>
      </c>
      <c r="C7863" t="s">
        <v>11791</v>
      </c>
      <c r="D7863" t="s">
        <v>11791</v>
      </c>
      <c r="E7863" t="s">
        <v>11790</v>
      </c>
    </row>
    <row r="7864" spans="1:5" x14ac:dyDescent="0.25">
      <c r="A7864">
        <v>70001423</v>
      </c>
      <c r="B7864" t="s">
        <v>11792</v>
      </c>
      <c r="C7864" t="s">
        <v>11793</v>
      </c>
      <c r="D7864" t="s">
        <v>11793</v>
      </c>
      <c r="E7864" t="s">
        <v>11792</v>
      </c>
    </row>
    <row r="7865" spans="1:5" x14ac:dyDescent="0.25">
      <c r="A7865">
        <v>70001424</v>
      </c>
      <c r="B7865" t="s">
        <v>11794</v>
      </c>
      <c r="C7865" t="s">
        <v>11793</v>
      </c>
      <c r="D7865" t="s">
        <v>11793</v>
      </c>
      <c r="E7865" t="s">
        <v>11794</v>
      </c>
    </row>
    <row r="7866" spans="1:5" x14ac:dyDescent="0.25">
      <c r="A7866">
        <v>70001425</v>
      </c>
      <c r="B7866" t="s">
        <v>11795</v>
      </c>
      <c r="C7866" t="s">
        <v>11796</v>
      </c>
      <c r="D7866" t="s">
        <v>11796</v>
      </c>
      <c r="E7866" t="s">
        <v>11795</v>
      </c>
    </row>
    <row r="7867" spans="1:5" x14ac:dyDescent="0.25">
      <c r="A7867">
        <v>70001426</v>
      </c>
      <c r="B7867" t="s">
        <v>11797</v>
      </c>
      <c r="C7867" t="s">
        <v>11798</v>
      </c>
      <c r="D7867" t="s">
        <v>11798</v>
      </c>
      <c r="E7867" t="s">
        <v>11797</v>
      </c>
    </row>
    <row r="7868" spans="1:5" x14ac:dyDescent="0.25">
      <c r="A7868">
        <v>70001427</v>
      </c>
      <c r="B7868" t="s">
        <v>11799</v>
      </c>
      <c r="C7868" t="s">
        <v>11798</v>
      </c>
      <c r="D7868" t="s">
        <v>11798</v>
      </c>
      <c r="E7868" t="s">
        <v>11799</v>
      </c>
    </row>
    <row r="7869" spans="1:5" x14ac:dyDescent="0.25">
      <c r="A7869">
        <v>70001428</v>
      </c>
      <c r="B7869" t="s">
        <v>11800</v>
      </c>
      <c r="C7869" t="s">
        <v>11798</v>
      </c>
      <c r="D7869" t="s">
        <v>11798</v>
      </c>
      <c r="E7869" t="s">
        <v>11800</v>
      </c>
    </row>
    <row r="7870" spans="1:5" x14ac:dyDescent="0.25">
      <c r="A7870">
        <v>70001429</v>
      </c>
      <c r="B7870" t="s">
        <v>11801</v>
      </c>
      <c r="C7870" t="s">
        <v>11802</v>
      </c>
      <c r="D7870" t="s">
        <v>11802</v>
      </c>
      <c r="E7870" t="s">
        <v>11801</v>
      </c>
    </row>
    <row r="7871" spans="1:5" x14ac:dyDescent="0.25">
      <c r="A7871">
        <v>70001430</v>
      </c>
      <c r="B7871" t="s">
        <v>11803</v>
      </c>
      <c r="C7871" t="s">
        <v>11804</v>
      </c>
      <c r="D7871" t="s">
        <v>11804</v>
      </c>
      <c r="E7871" t="s">
        <v>11803</v>
      </c>
    </row>
    <row r="7872" spans="1:5" x14ac:dyDescent="0.25">
      <c r="A7872">
        <v>70001431</v>
      </c>
      <c r="B7872" t="s">
        <v>11805</v>
      </c>
      <c r="C7872" t="s">
        <v>11802</v>
      </c>
      <c r="D7872" t="s">
        <v>11802</v>
      </c>
      <c r="E7872" t="s">
        <v>11805</v>
      </c>
    </row>
    <row r="7873" spans="1:5" x14ac:dyDescent="0.25">
      <c r="A7873">
        <v>70001432</v>
      </c>
      <c r="B7873" t="s">
        <v>11806</v>
      </c>
      <c r="C7873" t="s">
        <v>11804</v>
      </c>
      <c r="D7873" t="s">
        <v>11804</v>
      </c>
      <c r="E7873" t="s">
        <v>11806</v>
      </c>
    </row>
    <row r="7874" spans="1:5" x14ac:dyDescent="0.25">
      <c r="A7874">
        <v>70001433</v>
      </c>
      <c r="B7874" t="s">
        <v>11807</v>
      </c>
      <c r="C7874" t="s">
        <v>11053</v>
      </c>
      <c r="D7874" t="s">
        <v>11053</v>
      </c>
      <c r="E7874" t="s">
        <v>11807</v>
      </c>
    </row>
    <row r="7875" spans="1:5" x14ac:dyDescent="0.25">
      <c r="A7875">
        <v>70001434</v>
      </c>
      <c r="B7875" t="s">
        <v>11808</v>
      </c>
      <c r="C7875" t="s">
        <v>11615</v>
      </c>
      <c r="D7875" t="s">
        <v>11615</v>
      </c>
      <c r="E7875" t="s">
        <v>11808</v>
      </c>
    </row>
    <row r="7876" spans="1:5" x14ac:dyDescent="0.25">
      <c r="A7876">
        <v>70001435</v>
      </c>
      <c r="B7876" t="s">
        <v>11809</v>
      </c>
      <c r="C7876" t="s">
        <v>11615</v>
      </c>
      <c r="D7876" t="s">
        <v>11615</v>
      </c>
      <c r="E7876" t="s">
        <v>11809</v>
      </c>
    </row>
    <row r="7877" spans="1:5" x14ac:dyDescent="0.25">
      <c r="A7877">
        <v>70001436</v>
      </c>
      <c r="B7877" t="s">
        <v>11810</v>
      </c>
      <c r="C7877" t="s">
        <v>11615</v>
      </c>
      <c r="D7877" t="s">
        <v>11615</v>
      </c>
      <c r="E7877" t="s">
        <v>11810</v>
      </c>
    </row>
    <row r="7878" spans="1:5" x14ac:dyDescent="0.25">
      <c r="A7878">
        <v>70001437</v>
      </c>
      <c r="B7878" t="s">
        <v>11811</v>
      </c>
      <c r="C7878" t="s">
        <v>11615</v>
      </c>
      <c r="D7878" t="s">
        <v>11615</v>
      </c>
      <c r="E7878" t="s">
        <v>11811</v>
      </c>
    </row>
    <row r="7879" spans="1:5" x14ac:dyDescent="0.25">
      <c r="A7879">
        <v>70001438</v>
      </c>
      <c r="B7879" t="s">
        <v>11812</v>
      </c>
      <c r="C7879" t="s">
        <v>11813</v>
      </c>
      <c r="D7879" t="s">
        <v>11813</v>
      </c>
      <c r="E7879" t="s">
        <v>11812</v>
      </c>
    </row>
    <row r="7880" spans="1:5" x14ac:dyDescent="0.25">
      <c r="A7880">
        <v>70001439</v>
      </c>
      <c r="B7880" t="s">
        <v>11814</v>
      </c>
      <c r="C7880" t="s">
        <v>11813</v>
      </c>
      <c r="D7880" t="s">
        <v>11813</v>
      </c>
      <c r="E7880" t="s">
        <v>11814</v>
      </c>
    </row>
    <row r="7881" spans="1:5" x14ac:dyDescent="0.25">
      <c r="A7881">
        <v>70001440</v>
      </c>
      <c r="B7881" t="s">
        <v>11815</v>
      </c>
      <c r="C7881" t="s">
        <v>11813</v>
      </c>
      <c r="D7881" t="s">
        <v>11813</v>
      </c>
      <c r="E7881" t="s">
        <v>11815</v>
      </c>
    </row>
    <row r="7882" spans="1:5" x14ac:dyDescent="0.25">
      <c r="A7882">
        <v>70001441</v>
      </c>
      <c r="B7882" t="s">
        <v>11816</v>
      </c>
      <c r="C7882" t="s">
        <v>11813</v>
      </c>
      <c r="D7882" t="s">
        <v>11813</v>
      </c>
      <c r="E7882" t="s">
        <v>11816</v>
      </c>
    </row>
    <row r="7883" spans="1:5" x14ac:dyDescent="0.25">
      <c r="A7883">
        <v>70001442</v>
      </c>
      <c r="B7883" t="s">
        <v>11817</v>
      </c>
      <c r="C7883" t="s">
        <v>11818</v>
      </c>
      <c r="D7883" t="s">
        <v>11818</v>
      </c>
      <c r="E7883" t="s">
        <v>11817</v>
      </c>
    </row>
    <row r="7884" spans="1:5" x14ac:dyDescent="0.25">
      <c r="A7884">
        <v>70001443</v>
      </c>
      <c r="B7884" t="s">
        <v>11819</v>
      </c>
      <c r="C7884" t="s">
        <v>11820</v>
      </c>
      <c r="D7884" t="s">
        <v>11820</v>
      </c>
      <c r="E7884" t="s">
        <v>11819</v>
      </c>
    </row>
    <row r="7885" spans="1:5" x14ac:dyDescent="0.25">
      <c r="A7885">
        <v>70001444</v>
      </c>
      <c r="B7885" t="s">
        <v>11821</v>
      </c>
      <c r="C7885" t="s">
        <v>11672</v>
      </c>
      <c r="D7885" t="s">
        <v>11672</v>
      </c>
      <c r="E7885" t="s">
        <v>11821</v>
      </c>
    </row>
    <row r="7886" spans="1:5" x14ac:dyDescent="0.25">
      <c r="A7886">
        <v>70001445</v>
      </c>
      <c r="B7886" t="s">
        <v>11822</v>
      </c>
      <c r="C7886" t="s">
        <v>11823</v>
      </c>
      <c r="D7886" t="s">
        <v>11823</v>
      </c>
      <c r="E7886" t="s">
        <v>11822</v>
      </c>
    </row>
    <row r="7887" spans="1:5" x14ac:dyDescent="0.25">
      <c r="A7887">
        <v>70001446</v>
      </c>
      <c r="B7887" t="s">
        <v>11824</v>
      </c>
      <c r="C7887" t="s">
        <v>11673</v>
      </c>
      <c r="D7887" t="s">
        <v>11673</v>
      </c>
      <c r="E7887" t="s">
        <v>11824</v>
      </c>
    </row>
    <row r="7888" spans="1:5" x14ac:dyDescent="0.25">
      <c r="A7888">
        <v>70001447</v>
      </c>
      <c r="B7888" t="s">
        <v>11825</v>
      </c>
      <c r="C7888" t="s">
        <v>11670</v>
      </c>
      <c r="D7888" t="s">
        <v>11670</v>
      </c>
      <c r="E7888" t="s">
        <v>11825</v>
      </c>
    </row>
    <row r="7889" spans="1:5" x14ac:dyDescent="0.25">
      <c r="A7889">
        <v>70001448</v>
      </c>
      <c r="B7889" t="s">
        <v>11826</v>
      </c>
      <c r="C7889" t="s">
        <v>11697</v>
      </c>
      <c r="D7889" t="s">
        <v>11697</v>
      </c>
      <c r="E7889" t="s">
        <v>11826</v>
      </c>
    </row>
    <row r="7890" spans="1:5" x14ac:dyDescent="0.25">
      <c r="A7890">
        <v>70001449</v>
      </c>
      <c r="B7890" t="s">
        <v>11827</v>
      </c>
      <c r="C7890" t="s">
        <v>11677</v>
      </c>
      <c r="D7890" t="s">
        <v>11677</v>
      </c>
      <c r="E7890" t="s">
        <v>11827</v>
      </c>
    </row>
    <row r="7891" spans="1:5" x14ac:dyDescent="0.25">
      <c r="A7891">
        <v>70001450</v>
      </c>
      <c r="B7891" t="s">
        <v>11828</v>
      </c>
      <c r="C7891" t="s">
        <v>11676</v>
      </c>
      <c r="D7891" t="s">
        <v>11676</v>
      </c>
      <c r="E7891" t="s">
        <v>11828</v>
      </c>
    </row>
    <row r="7892" spans="1:5" x14ac:dyDescent="0.25">
      <c r="A7892">
        <v>70001451</v>
      </c>
      <c r="B7892" t="s">
        <v>11829</v>
      </c>
      <c r="C7892" t="s">
        <v>11830</v>
      </c>
      <c r="D7892" t="s">
        <v>11830</v>
      </c>
      <c r="E7892" t="s">
        <v>11829</v>
      </c>
    </row>
    <row r="7893" spans="1:5" x14ac:dyDescent="0.25">
      <c r="A7893">
        <v>70001452</v>
      </c>
      <c r="B7893" t="s">
        <v>11831</v>
      </c>
      <c r="C7893" t="s">
        <v>11703</v>
      </c>
      <c r="D7893" t="s">
        <v>11703</v>
      </c>
      <c r="E7893" t="s">
        <v>11831</v>
      </c>
    </row>
    <row r="7894" spans="1:5" x14ac:dyDescent="0.25">
      <c r="A7894">
        <v>70001453</v>
      </c>
      <c r="B7894" t="s">
        <v>11832</v>
      </c>
      <c r="C7894" t="s">
        <v>11694</v>
      </c>
      <c r="D7894" t="s">
        <v>11694</v>
      </c>
      <c r="E7894" t="s">
        <v>11832</v>
      </c>
    </row>
    <row r="7895" spans="1:5" x14ac:dyDescent="0.25">
      <c r="A7895">
        <v>70001454</v>
      </c>
      <c r="B7895" t="s">
        <v>11833</v>
      </c>
      <c r="C7895" t="s">
        <v>11701</v>
      </c>
      <c r="D7895" t="s">
        <v>11701</v>
      </c>
      <c r="E7895" t="s">
        <v>11833</v>
      </c>
    </row>
    <row r="7896" spans="1:5" x14ac:dyDescent="0.25">
      <c r="A7896">
        <v>70001455</v>
      </c>
      <c r="B7896" t="s">
        <v>11834</v>
      </c>
      <c r="C7896" t="s">
        <v>11699</v>
      </c>
      <c r="D7896" t="s">
        <v>11699</v>
      </c>
      <c r="E7896" t="s">
        <v>11834</v>
      </c>
    </row>
    <row r="7897" spans="1:5" x14ac:dyDescent="0.25">
      <c r="A7897">
        <v>70001456</v>
      </c>
      <c r="B7897" t="s">
        <v>11835</v>
      </c>
      <c r="C7897" t="s">
        <v>11693</v>
      </c>
      <c r="D7897" t="s">
        <v>11693</v>
      </c>
      <c r="E7897" t="s">
        <v>11835</v>
      </c>
    </row>
    <row r="7898" spans="1:5" x14ac:dyDescent="0.25">
      <c r="A7898">
        <v>70001457</v>
      </c>
      <c r="B7898" t="s">
        <v>11836</v>
      </c>
      <c r="C7898" t="s">
        <v>11680</v>
      </c>
      <c r="D7898" t="s">
        <v>11680</v>
      </c>
      <c r="E7898" t="s">
        <v>11836</v>
      </c>
    </row>
    <row r="7899" spans="1:5" x14ac:dyDescent="0.25">
      <c r="A7899">
        <v>70001458</v>
      </c>
      <c r="B7899" t="s">
        <v>11837</v>
      </c>
      <c r="C7899" t="s">
        <v>11682</v>
      </c>
      <c r="D7899" t="s">
        <v>11682</v>
      </c>
      <c r="E7899" t="s">
        <v>11837</v>
      </c>
    </row>
    <row r="7900" spans="1:5" x14ac:dyDescent="0.25">
      <c r="A7900">
        <v>70001459</v>
      </c>
      <c r="B7900" t="s">
        <v>11838</v>
      </c>
      <c r="C7900" t="s">
        <v>11683</v>
      </c>
      <c r="D7900" t="s">
        <v>11683</v>
      </c>
      <c r="E7900" t="s">
        <v>11838</v>
      </c>
    </row>
    <row r="7901" spans="1:5" x14ac:dyDescent="0.25">
      <c r="A7901">
        <v>70001460</v>
      </c>
      <c r="B7901" t="s">
        <v>11839</v>
      </c>
      <c r="C7901" t="s">
        <v>11681</v>
      </c>
      <c r="D7901" t="s">
        <v>11681</v>
      </c>
      <c r="E7901" t="s">
        <v>11839</v>
      </c>
    </row>
    <row r="7902" spans="1:5" x14ac:dyDescent="0.25">
      <c r="A7902">
        <v>70001461</v>
      </c>
      <c r="B7902" t="s">
        <v>11840</v>
      </c>
      <c r="C7902" t="s">
        <v>11841</v>
      </c>
      <c r="D7902" t="s">
        <v>11841</v>
      </c>
      <c r="E7902" t="s">
        <v>11840</v>
      </c>
    </row>
    <row r="7903" spans="1:5" x14ac:dyDescent="0.25">
      <c r="A7903">
        <v>70001462</v>
      </c>
      <c r="B7903" t="s">
        <v>11842</v>
      </c>
      <c r="C7903" t="s">
        <v>11843</v>
      </c>
      <c r="D7903" t="s">
        <v>11843</v>
      </c>
      <c r="E7903" t="s">
        <v>11842</v>
      </c>
    </row>
    <row r="7904" spans="1:5" x14ac:dyDescent="0.25">
      <c r="A7904">
        <v>70001463</v>
      </c>
      <c r="B7904" t="s">
        <v>11844</v>
      </c>
      <c r="C7904" t="s">
        <v>11684</v>
      </c>
      <c r="D7904" t="s">
        <v>11684</v>
      </c>
      <c r="E7904" t="s">
        <v>11844</v>
      </c>
    </row>
    <row r="7905" spans="1:5" x14ac:dyDescent="0.25">
      <c r="A7905">
        <v>70001464</v>
      </c>
      <c r="B7905" t="s">
        <v>11845</v>
      </c>
      <c r="C7905" t="s">
        <v>11692</v>
      </c>
      <c r="D7905" t="s">
        <v>11692</v>
      </c>
      <c r="E7905" t="s">
        <v>11845</v>
      </c>
    </row>
    <row r="7906" spans="1:5" x14ac:dyDescent="0.25">
      <c r="A7906">
        <v>70001465</v>
      </c>
      <c r="B7906" t="s">
        <v>11846</v>
      </c>
      <c r="C7906" t="s">
        <v>11691</v>
      </c>
      <c r="D7906" t="s">
        <v>11691</v>
      </c>
      <c r="E7906" t="s">
        <v>11846</v>
      </c>
    </row>
    <row r="7907" spans="1:5" x14ac:dyDescent="0.25">
      <c r="A7907">
        <v>70001466</v>
      </c>
      <c r="B7907" t="s">
        <v>11847</v>
      </c>
      <c r="C7907" t="s">
        <v>11686</v>
      </c>
      <c r="D7907" t="s">
        <v>11686</v>
      </c>
      <c r="E7907" t="s">
        <v>11847</v>
      </c>
    </row>
    <row r="7908" spans="1:5" x14ac:dyDescent="0.25">
      <c r="A7908">
        <v>70001467</v>
      </c>
      <c r="B7908" t="s">
        <v>11848</v>
      </c>
      <c r="C7908" t="s">
        <v>11671</v>
      </c>
      <c r="D7908" t="s">
        <v>11671</v>
      </c>
      <c r="E7908" t="s">
        <v>11848</v>
      </c>
    </row>
    <row r="7909" spans="1:5" x14ac:dyDescent="0.25">
      <c r="A7909">
        <v>70001468</v>
      </c>
      <c r="B7909" t="s">
        <v>11849</v>
      </c>
      <c r="C7909" t="s">
        <v>11678</v>
      </c>
      <c r="D7909" t="s">
        <v>11678</v>
      </c>
      <c r="E7909" t="s">
        <v>11849</v>
      </c>
    </row>
    <row r="7910" spans="1:5" x14ac:dyDescent="0.25">
      <c r="A7910">
        <v>70001469</v>
      </c>
      <c r="B7910" t="s">
        <v>11850</v>
      </c>
      <c r="C7910" t="s">
        <v>11673</v>
      </c>
      <c r="D7910" t="s">
        <v>11673</v>
      </c>
      <c r="E7910" t="s">
        <v>11850</v>
      </c>
    </row>
    <row r="7911" spans="1:5" x14ac:dyDescent="0.25">
      <c r="A7911">
        <v>70001470</v>
      </c>
      <c r="B7911" t="s">
        <v>11851</v>
      </c>
      <c r="C7911" t="s">
        <v>11670</v>
      </c>
      <c r="D7911" t="s">
        <v>11670</v>
      </c>
      <c r="E7911" t="s">
        <v>11851</v>
      </c>
    </row>
    <row r="7912" spans="1:5" x14ac:dyDescent="0.25">
      <c r="A7912">
        <v>70001471</v>
      </c>
      <c r="B7912" t="s">
        <v>11852</v>
      </c>
      <c r="C7912" t="s">
        <v>11697</v>
      </c>
      <c r="D7912" t="s">
        <v>11697</v>
      </c>
      <c r="E7912" t="s">
        <v>11852</v>
      </c>
    </row>
    <row r="7913" spans="1:5" x14ac:dyDescent="0.25">
      <c r="A7913">
        <v>70001472</v>
      </c>
      <c r="B7913" t="s">
        <v>11853</v>
      </c>
      <c r="C7913" t="s">
        <v>11677</v>
      </c>
      <c r="D7913" t="s">
        <v>11677</v>
      </c>
      <c r="E7913" t="s">
        <v>11853</v>
      </c>
    </row>
    <row r="7914" spans="1:5" x14ac:dyDescent="0.25">
      <c r="A7914">
        <v>70001473</v>
      </c>
      <c r="B7914" t="s">
        <v>11854</v>
      </c>
      <c r="C7914" t="s">
        <v>11676</v>
      </c>
      <c r="D7914" t="s">
        <v>11676</v>
      </c>
      <c r="E7914" t="s">
        <v>11854</v>
      </c>
    </row>
    <row r="7915" spans="1:5" x14ac:dyDescent="0.25">
      <c r="A7915">
        <v>70001474</v>
      </c>
      <c r="B7915" t="s">
        <v>11855</v>
      </c>
      <c r="C7915" t="s">
        <v>11703</v>
      </c>
      <c r="D7915" t="s">
        <v>11703</v>
      </c>
      <c r="E7915" t="s">
        <v>11855</v>
      </c>
    </row>
    <row r="7916" spans="1:5" x14ac:dyDescent="0.25">
      <c r="A7916">
        <v>70001475</v>
      </c>
      <c r="B7916" t="s">
        <v>11856</v>
      </c>
      <c r="C7916" t="s">
        <v>11701</v>
      </c>
      <c r="D7916" t="s">
        <v>11701</v>
      </c>
      <c r="E7916" t="s">
        <v>11856</v>
      </c>
    </row>
    <row r="7917" spans="1:5" x14ac:dyDescent="0.25">
      <c r="A7917">
        <v>70001476</v>
      </c>
      <c r="B7917" t="s">
        <v>11857</v>
      </c>
      <c r="C7917" t="s">
        <v>11699</v>
      </c>
      <c r="D7917" t="s">
        <v>11699</v>
      </c>
      <c r="E7917" t="s">
        <v>11857</v>
      </c>
    </row>
    <row r="7918" spans="1:5" x14ac:dyDescent="0.25">
      <c r="A7918">
        <v>70001477</v>
      </c>
      <c r="B7918" t="s">
        <v>11858</v>
      </c>
      <c r="C7918" t="s">
        <v>11680</v>
      </c>
      <c r="D7918" t="s">
        <v>11680</v>
      </c>
      <c r="E7918" t="s">
        <v>11858</v>
      </c>
    </row>
    <row r="7919" spans="1:5" x14ac:dyDescent="0.25">
      <c r="A7919">
        <v>70001478</v>
      </c>
      <c r="B7919" t="s">
        <v>11859</v>
      </c>
      <c r="C7919" t="s">
        <v>11682</v>
      </c>
      <c r="D7919" t="s">
        <v>11682</v>
      </c>
      <c r="E7919" t="s">
        <v>11859</v>
      </c>
    </row>
    <row r="7920" spans="1:5" x14ac:dyDescent="0.25">
      <c r="A7920">
        <v>70001479</v>
      </c>
      <c r="B7920" t="s">
        <v>11860</v>
      </c>
      <c r="C7920" t="s">
        <v>11683</v>
      </c>
      <c r="D7920" t="s">
        <v>11683</v>
      </c>
      <c r="E7920" t="s">
        <v>11860</v>
      </c>
    </row>
    <row r="7921" spans="1:5" x14ac:dyDescent="0.25">
      <c r="A7921">
        <v>70001480</v>
      </c>
      <c r="B7921" t="s">
        <v>11861</v>
      </c>
      <c r="C7921" t="s">
        <v>11684</v>
      </c>
      <c r="D7921" t="s">
        <v>11684</v>
      </c>
      <c r="E7921" t="s">
        <v>11861</v>
      </c>
    </row>
    <row r="7922" spans="1:5" x14ac:dyDescent="0.25">
      <c r="A7922">
        <v>70001481</v>
      </c>
      <c r="B7922" t="s">
        <v>11862</v>
      </c>
      <c r="C7922" t="s">
        <v>11692</v>
      </c>
      <c r="D7922" t="s">
        <v>11692</v>
      </c>
      <c r="E7922" t="s">
        <v>11862</v>
      </c>
    </row>
    <row r="7923" spans="1:5" x14ac:dyDescent="0.25">
      <c r="A7923">
        <v>70001482</v>
      </c>
      <c r="B7923" t="s">
        <v>11863</v>
      </c>
      <c r="C7923" t="s">
        <v>11686</v>
      </c>
      <c r="D7923" t="s">
        <v>11686</v>
      </c>
      <c r="E7923" t="s">
        <v>11863</v>
      </c>
    </row>
    <row r="7924" spans="1:5" x14ac:dyDescent="0.25">
      <c r="A7924">
        <v>70001483</v>
      </c>
      <c r="B7924" t="s">
        <v>11864</v>
      </c>
      <c r="C7924" t="s">
        <v>11865</v>
      </c>
      <c r="D7924" t="s">
        <v>11865</v>
      </c>
      <c r="E7924" t="s">
        <v>11864</v>
      </c>
    </row>
    <row r="7925" spans="1:5" x14ac:dyDescent="0.25">
      <c r="A7925">
        <v>70001484</v>
      </c>
      <c r="B7925" t="s">
        <v>11866</v>
      </c>
      <c r="C7925" t="s">
        <v>11867</v>
      </c>
      <c r="D7925" t="s">
        <v>11867</v>
      </c>
      <c r="E7925" t="s">
        <v>11866</v>
      </c>
    </row>
    <row r="7926" spans="1:5" x14ac:dyDescent="0.25">
      <c r="A7926">
        <v>70001485</v>
      </c>
      <c r="B7926" t="s">
        <v>11868</v>
      </c>
      <c r="C7926" t="s">
        <v>11869</v>
      </c>
      <c r="D7926" t="s">
        <v>11869</v>
      </c>
      <c r="E7926" t="s">
        <v>11868</v>
      </c>
    </row>
    <row r="7927" spans="1:5" x14ac:dyDescent="0.25">
      <c r="A7927">
        <v>70001486</v>
      </c>
      <c r="B7927" t="s">
        <v>11870</v>
      </c>
      <c r="C7927" t="s">
        <v>11871</v>
      </c>
      <c r="D7927" t="s">
        <v>11871</v>
      </c>
      <c r="E7927" t="s">
        <v>11870</v>
      </c>
    </row>
    <row r="7928" spans="1:5" x14ac:dyDescent="0.25">
      <c r="A7928">
        <v>70001487</v>
      </c>
      <c r="B7928" t="s">
        <v>11872</v>
      </c>
      <c r="C7928" t="s">
        <v>11873</v>
      </c>
      <c r="D7928" t="s">
        <v>11873</v>
      </c>
      <c r="E7928" t="s">
        <v>11872</v>
      </c>
    </row>
    <row r="7929" spans="1:5" x14ac:dyDescent="0.25">
      <c r="A7929">
        <v>70001488</v>
      </c>
      <c r="B7929" t="s">
        <v>11874</v>
      </c>
      <c r="C7929" t="s">
        <v>11178</v>
      </c>
      <c r="D7929" t="s">
        <v>11178</v>
      </c>
      <c r="E7929" t="s">
        <v>11874</v>
      </c>
    </row>
    <row r="7930" spans="1:5" x14ac:dyDescent="0.25">
      <c r="A7930">
        <v>70001493</v>
      </c>
      <c r="B7930" t="s">
        <v>11458</v>
      </c>
      <c r="C7930" t="s">
        <v>11459</v>
      </c>
      <c r="D7930" t="s">
        <v>11459</v>
      </c>
      <c r="E7930" t="s">
        <v>11458</v>
      </c>
    </row>
    <row r="7931" spans="1:5" x14ac:dyDescent="0.25">
      <c r="A7931">
        <v>70001494</v>
      </c>
      <c r="B7931" t="s">
        <v>10976</v>
      </c>
      <c r="C7931" t="s">
        <v>10974</v>
      </c>
      <c r="D7931" t="s">
        <v>10974</v>
      </c>
      <c r="E7931" t="s">
        <v>10976</v>
      </c>
    </row>
    <row r="7932" spans="1:5" x14ac:dyDescent="0.25">
      <c r="A7932">
        <v>70001495</v>
      </c>
      <c r="B7932" t="s">
        <v>11458</v>
      </c>
      <c r="C7932" t="s">
        <v>11459</v>
      </c>
      <c r="D7932" t="s">
        <v>11459</v>
      </c>
      <c r="E7932" t="s">
        <v>11458</v>
      </c>
    </row>
    <row r="7933" spans="1:5" x14ac:dyDescent="0.25">
      <c r="A7933">
        <v>70001496</v>
      </c>
      <c r="B7933" t="s">
        <v>11875</v>
      </c>
      <c r="C7933" t="s">
        <v>11876</v>
      </c>
      <c r="D7933" t="s">
        <v>11876</v>
      </c>
      <c r="E7933" t="s">
        <v>11875</v>
      </c>
    </row>
    <row r="7934" spans="1:5" x14ac:dyDescent="0.25">
      <c r="A7934">
        <v>70001497</v>
      </c>
      <c r="B7934" t="s">
        <v>11877</v>
      </c>
      <c r="C7934" t="s">
        <v>11878</v>
      </c>
      <c r="D7934" t="s">
        <v>11878</v>
      </c>
      <c r="E7934" t="s">
        <v>11877</v>
      </c>
    </row>
    <row r="7935" spans="1:5" x14ac:dyDescent="0.25">
      <c r="A7935">
        <v>70001498</v>
      </c>
      <c r="B7935" t="s">
        <v>11879</v>
      </c>
      <c r="C7935" t="s">
        <v>11880</v>
      </c>
      <c r="D7935" t="s">
        <v>11880</v>
      </c>
      <c r="E7935" t="s">
        <v>11879</v>
      </c>
    </row>
    <row r="7936" spans="1:5" x14ac:dyDescent="0.25">
      <c r="A7936">
        <v>70001499</v>
      </c>
      <c r="B7936" t="s">
        <v>11881</v>
      </c>
      <c r="C7936" t="s">
        <v>11736</v>
      </c>
      <c r="D7936" t="s">
        <v>11736</v>
      </c>
      <c r="E7936" t="s">
        <v>11881</v>
      </c>
    </row>
    <row r="7937" spans="1:5" x14ac:dyDescent="0.25">
      <c r="A7937">
        <v>70001500</v>
      </c>
      <c r="B7937" t="s">
        <v>11882</v>
      </c>
      <c r="C7937" t="s">
        <v>11798</v>
      </c>
      <c r="D7937" t="s">
        <v>11798</v>
      </c>
      <c r="E7937" t="s">
        <v>11882</v>
      </c>
    </row>
    <row r="7938" spans="1:5" x14ac:dyDescent="0.25">
      <c r="A7938">
        <v>70001501</v>
      </c>
      <c r="B7938" t="s">
        <v>11883</v>
      </c>
      <c r="C7938" t="s">
        <v>11884</v>
      </c>
      <c r="D7938" t="s">
        <v>11884</v>
      </c>
      <c r="E7938" t="s">
        <v>11883</v>
      </c>
    </row>
    <row r="7939" spans="1:5" x14ac:dyDescent="0.25">
      <c r="A7939">
        <v>70001502</v>
      </c>
      <c r="B7939" t="s">
        <v>11885</v>
      </c>
      <c r="C7939" t="s">
        <v>11885</v>
      </c>
      <c r="D7939" t="s">
        <v>11885</v>
      </c>
      <c r="E7939" t="s">
        <v>11885</v>
      </c>
    </row>
    <row r="7940" spans="1:5" x14ac:dyDescent="0.25">
      <c r="A7940">
        <v>70001503</v>
      </c>
      <c r="B7940" t="s">
        <v>11886</v>
      </c>
      <c r="C7940" t="s">
        <v>11887</v>
      </c>
      <c r="D7940" t="s">
        <v>11887</v>
      </c>
      <c r="E7940" t="s">
        <v>11886</v>
      </c>
    </row>
    <row r="7941" spans="1:5" x14ac:dyDescent="0.25">
      <c r="A7941">
        <v>70001504</v>
      </c>
      <c r="B7941" t="s">
        <v>11888</v>
      </c>
      <c r="C7941" t="s">
        <v>10373</v>
      </c>
      <c r="D7941" t="s">
        <v>10373</v>
      </c>
      <c r="E7941" t="s">
        <v>11888</v>
      </c>
    </row>
    <row r="7942" spans="1:5" x14ac:dyDescent="0.25">
      <c r="A7942">
        <v>70001505</v>
      </c>
      <c r="B7942" t="s">
        <v>11889</v>
      </c>
      <c r="C7942" t="s">
        <v>10373</v>
      </c>
      <c r="D7942" t="s">
        <v>10373</v>
      </c>
      <c r="E7942" t="s">
        <v>11889</v>
      </c>
    </row>
    <row r="7943" spans="1:5" x14ac:dyDescent="0.25">
      <c r="A7943">
        <v>70001506</v>
      </c>
      <c r="B7943" t="s">
        <v>11890</v>
      </c>
      <c r="C7943" t="s">
        <v>10373</v>
      </c>
      <c r="D7943" t="s">
        <v>10373</v>
      </c>
      <c r="E7943" t="s">
        <v>11890</v>
      </c>
    </row>
    <row r="7944" spans="1:5" x14ac:dyDescent="0.25">
      <c r="A7944">
        <v>70001507</v>
      </c>
      <c r="B7944" t="s">
        <v>11891</v>
      </c>
      <c r="C7944" t="s">
        <v>10373</v>
      </c>
      <c r="D7944" t="s">
        <v>10373</v>
      </c>
      <c r="E7944" t="s">
        <v>11891</v>
      </c>
    </row>
    <row r="7945" spans="1:5" x14ac:dyDescent="0.25">
      <c r="A7945">
        <v>70001508</v>
      </c>
      <c r="B7945" t="s">
        <v>11892</v>
      </c>
      <c r="C7945" t="s">
        <v>10373</v>
      </c>
      <c r="D7945" t="s">
        <v>10373</v>
      </c>
      <c r="E7945" t="s">
        <v>11892</v>
      </c>
    </row>
    <row r="7946" spans="1:5" x14ac:dyDescent="0.25">
      <c r="A7946">
        <v>70001509</v>
      </c>
      <c r="B7946" t="s">
        <v>11893</v>
      </c>
      <c r="C7946" t="s">
        <v>10373</v>
      </c>
      <c r="D7946" t="s">
        <v>10373</v>
      </c>
      <c r="E7946" t="s">
        <v>11893</v>
      </c>
    </row>
    <row r="7947" spans="1:5" x14ac:dyDescent="0.25">
      <c r="A7947">
        <v>70001510</v>
      </c>
      <c r="B7947" t="s">
        <v>10374</v>
      </c>
      <c r="C7947" t="s">
        <v>10373</v>
      </c>
      <c r="D7947" t="s">
        <v>10373</v>
      </c>
      <c r="E7947" t="s">
        <v>10374</v>
      </c>
    </row>
    <row r="7948" spans="1:5" x14ac:dyDescent="0.25">
      <c r="A7948">
        <v>70001511</v>
      </c>
      <c r="B7948" t="s">
        <v>11894</v>
      </c>
      <c r="C7948" t="s">
        <v>11895</v>
      </c>
      <c r="D7948" t="s">
        <v>11895</v>
      </c>
      <c r="E7948" t="s">
        <v>11894</v>
      </c>
    </row>
    <row r="7949" spans="1:5" x14ac:dyDescent="0.25">
      <c r="A7949">
        <v>70001512</v>
      </c>
      <c r="B7949" t="s">
        <v>11896</v>
      </c>
      <c r="C7949" t="s">
        <v>797</v>
      </c>
      <c r="D7949" t="s">
        <v>797</v>
      </c>
      <c r="E7949" t="s">
        <v>11896</v>
      </c>
    </row>
    <row r="7950" spans="1:5" x14ac:dyDescent="0.25">
      <c r="A7950">
        <v>70001513</v>
      </c>
      <c r="B7950" t="s">
        <v>11897</v>
      </c>
      <c r="C7950" t="s">
        <v>11898</v>
      </c>
      <c r="D7950" t="s">
        <v>11898</v>
      </c>
      <c r="E7950" t="s">
        <v>11897</v>
      </c>
    </row>
    <row r="7951" spans="1:5" x14ac:dyDescent="0.25">
      <c r="A7951">
        <v>70001514</v>
      </c>
      <c r="B7951" t="s">
        <v>11899</v>
      </c>
      <c r="C7951" t="s">
        <v>11900</v>
      </c>
      <c r="D7951" t="s">
        <v>11900</v>
      </c>
      <c r="E7951" t="s">
        <v>11899</v>
      </c>
    </row>
    <row r="7952" spans="1:5" x14ac:dyDescent="0.25">
      <c r="A7952">
        <v>70001515</v>
      </c>
      <c r="B7952" t="s">
        <v>11901</v>
      </c>
      <c r="C7952" t="s">
        <v>11902</v>
      </c>
      <c r="D7952" t="s">
        <v>11902</v>
      </c>
      <c r="E7952" t="s">
        <v>11901</v>
      </c>
    </row>
    <row r="7953" spans="1:5" x14ac:dyDescent="0.25">
      <c r="A7953">
        <v>70001516</v>
      </c>
      <c r="B7953" t="s">
        <v>11903</v>
      </c>
      <c r="C7953" t="s">
        <v>11904</v>
      </c>
      <c r="D7953" t="s">
        <v>11904</v>
      </c>
      <c r="E7953" t="s">
        <v>11903</v>
      </c>
    </row>
    <row r="7954" spans="1:5" x14ac:dyDescent="0.25">
      <c r="A7954">
        <v>70001517</v>
      </c>
      <c r="B7954" t="s">
        <v>11905</v>
      </c>
      <c r="C7954" t="s">
        <v>11906</v>
      </c>
      <c r="D7954" t="s">
        <v>11906</v>
      </c>
      <c r="E7954" t="s">
        <v>11905</v>
      </c>
    </row>
    <row r="7955" spans="1:5" x14ac:dyDescent="0.25">
      <c r="A7955">
        <v>70001518</v>
      </c>
      <c r="B7955" t="s">
        <v>11907</v>
      </c>
      <c r="C7955" t="s">
        <v>11908</v>
      </c>
      <c r="D7955" t="s">
        <v>11908</v>
      </c>
      <c r="E7955" t="s">
        <v>11907</v>
      </c>
    </row>
    <row r="7956" spans="1:5" x14ac:dyDescent="0.25">
      <c r="A7956">
        <v>70001519</v>
      </c>
      <c r="B7956" t="s">
        <v>11909</v>
      </c>
      <c r="C7956" t="s">
        <v>11910</v>
      </c>
      <c r="D7956" t="s">
        <v>11910</v>
      </c>
      <c r="E7956" t="s">
        <v>11909</v>
      </c>
    </row>
    <row r="7957" spans="1:5" x14ac:dyDescent="0.25">
      <c r="A7957">
        <v>70001520</v>
      </c>
      <c r="B7957" t="s">
        <v>11911</v>
      </c>
      <c r="C7957" t="s">
        <v>11912</v>
      </c>
      <c r="D7957" t="s">
        <v>11912</v>
      </c>
      <c r="E7957" t="s">
        <v>11911</v>
      </c>
    </row>
    <row r="7958" spans="1:5" x14ac:dyDescent="0.25">
      <c r="A7958">
        <v>70001521</v>
      </c>
      <c r="B7958" t="s">
        <v>11913</v>
      </c>
      <c r="C7958" t="s">
        <v>11914</v>
      </c>
      <c r="D7958" t="s">
        <v>11914</v>
      </c>
      <c r="E7958" t="s">
        <v>11913</v>
      </c>
    </row>
    <row r="7959" spans="1:5" x14ac:dyDescent="0.25">
      <c r="A7959">
        <v>70001522</v>
      </c>
      <c r="B7959" t="s">
        <v>11915</v>
      </c>
      <c r="C7959" t="s">
        <v>11916</v>
      </c>
      <c r="D7959" t="s">
        <v>11916</v>
      </c>
      <c r="E7959" t="s">
        <v>11915</v>
      </c>
    </row>
    <row r="7960" spans="1:5" x14ac:dyDescent="0.25">
      <c r="A7960">
        <v>70001523</v>
      </c>
      <c r="B7960" t="s">
        <v>11917</v>
      </c>
      <c r="C7960" t="s">
        <v>11918</v>
      </c>
      <c r="D7960" t="s">
        <v>11918</v>
      </c>
      <c r="E7960" t="s">
        <v>11917</v>
      </c>
    </row>
    <row r="7961" spans="1:5" x14ac:dyDescent="0.25">
      <c r="A7961">
        <v>70001524</v>
      </c>
      <c r="B7961" t="s">
        <v>11919</v>
      </c>
      <c r="C7961" t="s">
        <v>11920</v>
      </c>
      <c r="D7961" t="s">
        <v>11920</v>
      </c>
      <c r="E7961" t="s">
        <v>11919</v>
      </c>
    </row>
    <row r="7962" spans="1:5" x14ac:dyDescent="0.25">
      <c r="A7962">
        <v>70001525</v>
      </c>
      <c r="B7962" t="s">
        <v>11921</v>
      </c>
      <c r="C7962" t="s">
        <v>11922</v>
      </c>
      <c r="D7962" t="s">
        <v>11922</v>
      </c>
      <c r="E7962" t="s">
        <v>11921</v>
      </c>
    </row>
    <row r="7963" spans="1:5" x14ac:dyDescent="0.25">
      <c r="A7963">
        <v>70001526</v>
      </c>
      <c r="B7963" t="s">
        <v>11923</v>
      </c>
      <c r="C7963" t="s">
        <v>11924</v>
      </c>
      <c r="D7963" t="s">
        <v>11924</v>
      </c>
      <c r="E7963" t="s">
        <v>11923</v>
      </c>
    </row>
    <row r="7964" spans="1:5" x14ac:dyDescent="0.25">
      <c r="A7964">
        <v>70001527</v>
      </c>
      <c r="B7964" t="s">
        <v>11925</v>
      </c>
      <c r="C7964" t="s">
        <v>11926</v>
      </c>
      <c r="D7964" t="s">
        <v>11926</v>
      </c>
      <c r="E7964" t="s">
        <v>11925</v>
      </c>
    </row>
    <row r="7965" spans="1:5" x14ac:dyDescent="0.25">
      <c r="A7965">
        <v>70001528</v>
      </c>
      <c r="B7965" t="s">
        <v>11927</v>
      </c>
      <c r="C7965" t="s">
        <v>11928</v>
      </c>
      <c r="D7965" t="s">
        <v>11928</v>
      </c>
      <c r="E7965" t="s">
        <v>11927</v>
      </c>
    </row>
    <row r="7966" spans="1:5" x14ac:dyDescent="0.25">
      <c r="A7966">
        <v>70001529</v>
      </c>
      <c r="B7966" t="s">
        <v>11634</v>
      </c>
      <c r="C7966" t="s">
        <v>11635</v>
      </c>
      <c r="D7966" t="s">
        <v>11635</v>
      </c>
      <c r="E7966" t="s">
        <v>11634</v>
      </c>
    </row>
    <row r="7967" spans="1:5" x14ac:dyDescent="0.25">
      <c r="A7967">
        <v>70001530</v>
      </c>
      <c r="B7967" t="s">
        <v>11929</v>
      </c>
      <c r="C7967" t="s">
        <v>11930</v>
      </c>
      <c r="D7967" t="s">
        <v>11930</v>
      </c>
      <c r="E7967" t="s">
        <v>11929</v>
      </c>
    </row>
    <row r="7968" spans="1:5" x14ac:dyDescent="0.25">
      <c r="A7968">
        <v>70001531</v>
      </c>
      <c r="B7968" t="s">
        <v>11931</v>
      </c>
      <c r="C7968" t="s">
        <v>11932</v>
      </c>
      <c r="D7968" t="s">
        <v>11932</v>
      </c>
      <c r="E7968" t="s">
        <v>11931</v>
      </c>
    </row>
    <row r="7969" spans="1:5" x14ac:dyDescent="0.25">
      <c r="A7969">
        <v>70001532</v>
      </c>
      <c r="B7969" t="s">
        <v>11933</v>
      </c>
      <c r="C7969" t="s">
        <v>11898</v>
      </c>
      <c r="D7969" t="s">
        <v>11898</v>
      </c>
      <c r="E7969" t="s">
        <v>11933</v>
      </c>
    </row>
    <row r="7970" spans="1:5" x14ac:dyDescent="0.25">
      <c r="A7970">
        <v>70001533</v>
      </c>
      <c r="B7970" t="s">
        <v>11934</v>
      </c>
      <c r="C7970" t="s">
        <v>11935</v>
      </c>
      <c r="D7970" t="s">
        <v>11935</v>
      </c>
      <c r="E7970" t="s">
        <v>11934</v>
      </c>
    </row>
    <row r="7971" spans="1:5" x14ac:dyDescent="0.25">
      <c r="A7971">
        <v>70001534</v>
      </c>
      <c r="B7971" t="s">
        <v>11936</v>
      </c>
      <c r="C7971" t="s">
        <v>11937</v>
      </c>
      <c r="D7971" t="s">
        <v>11937</v>
      </c>
      <c r="E7971" t="s">
        <v>11936</v>
      </c>
    </row>
    <row r="7972" spans="1:5" x14ac:dyDescent="0.25">
      <c r="A7972">
        <v>70001535</v>
      </c>
      <c r="B7972" t="s">
        <v>11938</v>
      </c>
      <c r="C7972" t="s">
        <v>11939</v>
      </c>
      <c r="D7972" t="s">
        <v>11939</v>
      </c>
      <c r="E7972" t="s">
        <v>11938</v>
      </c>
    </row>
    <row r="7973" spans="1:5" x14ac:dyDescent="0.25">
      <c r="A7973">
        <v>70001536</v>
      </c>
      <c r="B7973" t="s">
        <v>11940</v>
      </c>
      <c r="C7973" t="s">
        <v>11941</v>
      </c>
      <c r="D7973" t="s">
        <v>11941</v>
      </c>
      <c r="E7973" t="s">
        <v>11940</v>
      </c>
    </row>
    <row r="7974" spans="1:5" x14ac:dyDescent="0.25">
      <c r="A7974">
        <v>70001537</v>
      </c>
      <c r="B7974" t="s">
        <v>11942</v>
      </c>
      <c r="C7974" t="s">
        <v>11943</v>
      </c>
      <c r="D7974" t="s">
        <v>11943</v>
      </c>
      <c r="E7974" t="s">
        <v>11942</v>
      </c>
    </row>
    <row r="7975" spans="1:5" x14ac:dyDescent="0.25">
      <c r="A7975">
        <v>70001538</v>
      </c>
      <c r="B7975" t="s">
        <v>11944</v>
      </c>
      <c r="C7975" t="s">
        <v>11945</v>
      </c>
      <c r="D7975" t="s">
        <v>11945</v>
      </c>
      <c r="E7975" t="s">
        <v>11944</v>
      </c>
    </row>
    <row r="7976" spans="1:5" x14ac:dyDescent="0.25">
      <c r="A7976">
        <v>70001539</v>
      </c>
      <c r="B7976" t="s">
        <v>11946</v>
      </c>
      <c r="C7976" t="s">
        <v>11947</v>
      </c>
      <c r="D7976" t="s">
        <v>11947</v>
      </c>
      <c r="E7976" t="s">
        <v>11946</v>
      </c>
    </row>
    <row r="7977" spans="1:5" x14ac:dyDescent="0.25">
      <c r="A7977">
        <v>70001540</v>
      </c>
      <c r="B7977" t="s">
        <v>11948</v>
      </c>
      <c r="C7977" t="s">
        <v>11949</v>
      </c>
      <c r="D7977" t="s">
        <v>11949</v>
      </c>
      <c r="E7977" t="s">
        <v>11948</v>
      </c>
    </row>
    <row r="7978" spans="1:5" x14ac:dyDescent="0.25">
      <c r="A7978">
        <v>70001541</v>
      </c>
      <c r="B7978" t="s">
        <v>11950</v>
      </c>
      <c r="C7978" t="s">
        <v>11951</v>
      </c>
      <c r="D7978" t="s">
        <v>11951</v>
      </c>
      <c r="E7978" t="s">
        <v>11950</v>
      </c>
    </row>
    <row r="7979" spans="1:5" x14ac:dyDescent="0.25">
      <c r="A7979">
        <v>70001542</v>
      </c>
      <c r="B7979" t="s">
        <v>11952</v>
      </c>
      <c r="C7979" t="s">
        <v>11953</v>
      </c>
      <c r="D7979" t="s">
        <v>11953</v>
      </c>
      <c r="E7979" t="s">
        <v>11952</v>
      </c>
    </row>
    <row r="7980" spans="1:5" x14ac:dyDescent="0.25">
      <c r="A7980">
        <v>70001543</v>
      </c>
      <c r="B7980" t="s">
        <v>11954</v>
      </c>
      <c r="C7980" t="s">
        <v>11955</v>
      </c>
      <c r="D7980" t="s">
        <v>11955</v>
      </c>
      <c r="E7980" t="s">
        <v>11954</v>
      </c>
    </row>
    <row r="7981" spans="1:5" x14ac:dyDescent="0.25">
      <c r="A7981">
        <v>70001544</v>
      </c>
      <c r="B7981" t="s">
        <v>11956</v>
      </c>
      <c r="C7981" t="s">
        <v>11957</v>
      </c>
      <c r="D7981" t="s">
        <v>11957</v>
      </c>
      <c r="E7981" t="s">
        <v>11956</v>
      </c>
    </row>
    <row r="7982" spans="1:5" x14ac:dyDescent="0.25">
      <c r="A7982">
        <v>70001545</v>
      </c>
      <c r="B7982" t="s">
        <v>11958</v>
      </c>
      <c r="C7982" t="s">
        <v>11959</v>
      </c>
      <c r="D7982" t="s">
        <v>11959</v>
      </c>
      <c r="E7982" t="s">
        <v>11958</v>
      </c>
    </row>
    <row r="7983" spans="1:5" x14ac:dyDescent="0.25">
      <c r="A7983">
        <v>70001546</v>
      </c>
      <c r="B7983" t="s">
        <v>11960</v>
      </c>
      <c r="C7983" t="s">
        <v>11961</v>
      </c>
      <c r="D7983" t="s">
        <v>11961</v>
      </c>
      <c r="E7983" t="s">
        <v>11960</v>
      </c>
    </row>
    <row r="7984" spans="1:5" x14ac:dyDescent="0.25">
      <c r="A7984">
        <v>70001547</v>
      </c>
      <c r="B7984" t="s">
        <v>11962</v>
      </c>
      <c r="C7984" t="s">
        <v>11902</v>
      </c>
      <c r="D7984" t="s">
        <v>11902</v>
      </c>
      <c r="E7984" t="s">
        <v>11962</v>
      </c>
    </row>
    <row r="7985" spans="1:5" x14ac:dyDescent="0.25">
      <c r="A7985">
        <v>70001548</v>
      </c>
      <c r="B7985" t="s">
        <v>11963</v>
      </c>
      <c r="C7985" t="s">
        <v>11964</v>
      </c>
      <c r="D7985" t="s">
        <v>11964</v>
      </c>
      <c r="E7985" t="s">
        <v>11963</v>
      </c>
    </row>
    <row r="7986" spans="1:5" x14ac:dyDescent="0.25">
      <c r="A7986">
        <v>70001549</v>
      </c>
      <c r="B7986" t="s">
        <v>11965</v>
      </c>
      <c r="C7986" t="s">
        <v>11966</v>
      </c>
      <c r="D7986" t="s">
        <v>11966</v>
      </c>
      <c r="E7986" t="s">
        <v>11965</v>
      </c>
    </row>
    <row r="7987" spans="1:5" x14ac:dyDescent="0.25">
      <c r="A7987">
        <v>70001550</v>
      </c>
      <c r="B7987" t="s">
        <v>11967</v>
      </c>
      <c r="C7987" t="s">
        <v>11968</v>
      </c>
      <c r="D7987" t="s">
        <v>11968</v>
      </c>
      <c r="E7987" t="s">
        <v>11967</v>
      </c>
    </row>
    <row r="7988" spans="1:5" x14ac:dyDescent="0.25">
      <c r="A7988">
        <v>70001551</v>
      </c>
      <c r="B7988" t="s">
        <v>11969</v>
      </c>
      <c r="C7988" t="s">
        <v>11970</v>
      </c>
      <c r="D7988" t="s">
        <v>11970</v>
      </c>
      <c r="E7988" t="s">
        <v>11969</v>
      </c>
    </row>
    <row r="7989" spans="1:5" x14ac:dyDescent="0.25">
      <c r="A7989">
        <v>70001552</v>
      </c>
      <c r="B7989" t="s">
        <v>11971</v>
      </c>
      <c r="C7989" t="s">
        <v>11972</v>
      </c>
      <c r="D7989" t="s">
        <v>11972</v>
      </c>
      <c r="E7989" t="s">
        <v>11971</v>
      </c>
    </row>
    <row r="7990" spans="1:5" x14ac:dyDescent="0.25">
      <c r="A7990">
        <v>70001553</v>
      </c>
      <c r="B7990" t="s">
        <v>11973</v>
      </c>
      <c r="C7990" t="s">
        <v>11974</v>
      </c>
      <c r="D7990" t="s">
        <v>11974</v>
      </c>
      <c r="E7990" t="s">
        <v>11973</v>
      </c>
    </row>
    <row r="7991" spans="1:5" x14ac:dyDescent="0.25">
      <c r="A7991">
        <v>70001554</v>
      </c>
      <c r="B7991" t="s">
        <v>11975</v>
      </c>
      <c r="C7991" t="s">
        <v>11976</v>
      </c>
      <c r="D7991" t="s">
        <v>11976</v>
      </c>
      <c r="E7991" t="s">
        <v>11975</v>
      </c>
    </row>
    <row r="7992" spans="1:5" x14ac:dyDescent="0.25">
      <c r="A7992">
        <v>70001555</v>
      </c>
      <c r="B7992" t="s">
        <v>11977</v>
      </c>
      <c r="C7992" t="s">
        <v>11978</v>
      </c>
      <c r="D7992" t="s">
        <v>11978</v>
      </c>
      <c r="E7992" t="s">
        <v>11977</v>
      </c>
    </row>
    <row r="7993" spans="1:5" x14ac:dyDescent="0.25">
      <c r="A7993">
        <v>70001556</v>
      </c>
      <c r="B7993" t="s">
        <v>11979</v>
      </c>
      <c r="C7993" t="s">
        <v>11980</v>
      </c>
      <c r="D7993" t="s">
        <v>11980</v>
      </c>
      <c r="E7993" t="s">
        <v>11979</v>
      </c>
    </row>
    <row r="7994" spans="1:5" x14ac:dyDescent="0.25">
      <c r="A7994">
        <v>70001557</v>
      </c>
      <c r="B7994" t="s">
        <v>11981</v>
      </c>
      <c r="C7994" t="s">
        <v>11982</v>
      </c>
      <c r="D7994" t="s">
        <v>11982</v>
      </c>
      <c r="E7994" t="s">
        <v>11981</v>
      </c>
    </row>
    <row r="7995" spans="1:5" x14ac:dyDescent="0.25">
      <c r="A7995">
        <v>70001558</v>
      </c>
      <c r="B7995" t="s">
        <v>11983</v>
      </c>
      <c r="C7995" t="s">
        <v>11984</v>
      </c>
      <c r="D7995" t="s">
        <v>11984</v>
      </c>
      <c r="E7995" t="s">
        <v>11983</v>
      </c>
    </row>
    <row r="7996" spans="1:5" x14ac:dyDescent="0.25">
      <c r="A7996">
        <v>70001559</v>
      </c>
      <c r="B7996" t="s">
        <v>11985</v>
      </c>
      <c r="C7996" t="s">
        <v>11986</v>
      </c>
      <c r="D7996" t="s">
        <v>11986</v>
      </c>
      <c r="E7996" t="s">
        <v>11985</v>
      </c>
    </row>
    <row r="7997" spans="1:5" x14ac:dyDescent="0.25">
      <c r="A7997">
        <v>70001560</v>
      </c>
      <c r="B7997" t="s">
        <v>11987</v>
      </c>
      <c r="C7997" t="s">
        <v>11988</v>
      </c>
      <c r="D7997" t="s">
        <v>11988</v>
      </c>
      <c r="E7997" t="s">
        <v>11987</v>
      </c>
    </row>
    <row r="7998" spans="1:5" x14ac:dyDescent="0.25">
      <c r="A7998">
        <v>70001561</v>
      </c>
      <c r="B7998" t="s">
        <v>11989</v>
      </c>
      <c r="C7998" t="s">
        <v>11990</v>
      </c>
      <c r="D7998" t="s">
        <v>11990</v>
      </c>
      <c r="E7998" t="s">
        <v>11989</v>
      </c>
    </row>
    <row r="7999" spans="1:5" x14ac:dyDescent="0.25">
      <c r="A7999">
        <v>70001562</v>
      </c>
      <c r="B7999" t="s">
        <v>11991</v>
      </c>
      <c r="C7999" t="s">
        <v>11992</v>
      </c>
      <c r="D7999" t="s">
        <v>11992</v>
      </c>
      <c r="E7999" t="s">
        <v>11991</v>
      </c>
    </row>
    <row r="8000" spans="1:5" x14ac:dyDescent="0.25">
      <c r="A8000">
        <v>70001563</v>
      </c>
      <c r="B8000" t="s">
        <v>11993</v>
      </c>
      <c r="C8000" t="s">
        <v>11902</v>
      </c>
      <c r="D8000" t="s">
        <v>11902</v>
      </c>
      <c r="E8000" t="s">
        <v>11993</v>
      </c>
    </row>
    <row r="8001" spans="1:5" x14ac:dyDescent="0.25">
      <c r="A8001">
        <v>70001564</v>
      </c>
      <c r="B8001" t="s">
        <v>11994</v>
      </c>
      <c r="C8001" t="s">
        <v>11995</v>
      </c>
      <c r="D8001" t="s">
        <v>11995</v>
      </c>
      <c r="E8001" t="s">
        <v>11994</v>
      </c>
    </row>
    <row r="8002" spans="1:5" x14ac:dyDescent="0.25">
      <c r="A8002">
        <v>70001565</v>
      </c>
      <c r="B8002" t="s">
        <v>11996</v>
      </c>
      <c r="C8002" t="s">
        <v>11997</v>
      </c>
      <c r="D8002" t="s">
        <v>11997</v>
      </c>
      <c r="E8002" t="s">
        <v>11996</v>
      </c>
    </row>
    <row r="8003" spans="1:5" x14ac:dyDescent="0.25">
      <c r="A8003">
        <v>70001566</v>
      </c>
      <c r="B8003" t="s">
        <v>11998</v>
      </c>
      <c r="C8003" t="s">
        <v>11999</v>
      </c>
      <c r="D8003" t="s">
        <v>11999</v>
      </c>
      <c r="E8003" t="s">
        <v>11998</v>
      </c>
    </row>
    <row r="8004" spans="1:5" x14ac:dyDescent="0.25">
      <c r="A8004">
        <v>70001567</v>
      </c>
      <c r="B8004" t="s">
        <v>12000</v>
      </c>
      <c r="C8004" t="s">
        <v>12001</v>
      </c>
      <c r="D8004" t="s">
        <v>12001</v>
      </c>
      <c r="E8004" t="s">
        <v>12000</v>
      </c>
    </row>
    <row r="8005" spans="1:5" x14ac:dyDescent="0.25">
      <c r="A8005">
        <v>70001568</v>
      </c>
      <c r="B8005" t="s">
        <v>12002</v>
      </c>
      <c r="C8005" t="s">
        <v>12003</v>
      </c>
      <c r="D8005" t="s">
        <v>12003</v>
      </c>
      <c r="E8005" t="s">
        <v>12002</v>
      </c>
    </row>
    <row r="8006" spans="1:5" x14ac:dyDescent="0.25">
      <c r="A8006">
        <v>70001569</v>
      </c>
      <c r="B8006" t="s">
        <v>12004</v>
      </c>
      <c r="C8006" t="s">
        <v>11898</v>
      </c>
      <c r="D8006" t="s">
        <v>11898</v>
      </c>
      <c r="E8006" t="s">
        <v>12004</v>
      </c>
    </row>
    <row r="8007" spans="1:5" x14ac:dyDescent="0.25">
      <c r="A8007">
        <v>70001570</v>
      </c>
      <c r="B8007" t="s">
        <v>12005</v>
      </c>
      <c r="C8007" t="s">
        <v>12006</v>
      </c>
      <c r="D8007" t="s">
        <v>12006</v>
      </c>
      <c r="E8007" t="s">
        <v>12005</v>
      </c>
    </row>
    <row r="8008" spans="1:5" x14ac:dyDescent="0.25">
      <c r="A8008">
        <v>70001571</v>
      </c>
      <c r="B8008" t="s">
        <v>12007</v>
      </c>
      <c r="C8008" t="s">
        <v>12008</v>
      </c>
      <c r="D8008" t="s">
        <v>12008</v>
      </c>
      <c r="E8008" t="s">
        <v>12007</v>
      </c>
    </row>
    <row r="8009" spans="1:5" x14ac:dyDescent="0.25">
      <c r="A8009">
        <v>70001572</v>
      </c>
      <c r="B8009" t="s">
        <v>12009</v>
      </c>
      <c r="C8009" t="s">
        <v>12010</v>
      </c>
      <c r="D8009" t="s">
        <v>12010</v>
      </c>
      <c r="E8009" t="s">
        <v>12009</v>
      </c>
    </row>
    <row r="8010" spans="1:5" x14ac:dyDescent="0.25">
      <c r="A8010">
        <v>70001573</v>
      </c>
      <c r="B8010" t="s">
        <v>12011</v>
      </c>
      <c r="C8010" t="s">
        <v>12012</v>
      </c>
      <c r="D8010" t="s">
        <v>12012</v>
      </c>
      <c r="E8010" t="s">
        <v>12011</v>
      </c>
    </row>
    <row r="8011" spans="1:5" x14ac:dyDescent="0.25">
      <c r="A8011">
        <v>70001574</v>
      </c>
      <c r="B8011" t="s">
        <v>12013</v>
      </c>
      <c r="C8011" t="s">
        <v>12014</v>
      </c>
      <c r="D8011" t="s">
        <v>12014</v>
      </c>
      <c r="E8011" t="s">
        <v>12013</v>
      </c>
    </row>
    <row r="8012" spans="1:5" x14ac:dyDescent="0.25">
      <c r="A8012">
        <v>70001575</v>
      </c>
      <c r="B8012" t="s">
        <v>12015</v>
      </c>
      <c r="C8012" t="s">
        <v>12016</v>
      </c>
      <c r="D8012" t="s">
        <v>12016</v>
      </c>
      <c r="E8012" t="s">
        <v>12015</v>
      </c>
    </row>
    <row r="8013" spans="1:5" x14ac:dyDescent="0.25">
      <c r="A8013">
        <v>70001576</v>
      </c>
      <c r="B8013" t="s">
        <v>12017</v>
      </c>
      <c r="C8013" t="s">
        <v>12018</v>
      </c>
      <c r="D8013" t="s">
        <v>12018</v>
      </c>
      <c r="E8013" t="s">
        <v>12017</v>
      </c>
    </row>
    <row r="8014" spans="1:5" x14ac:dyDescent="0.25">
      <c r="A8014">
        <v>70001577</v>
      </c>
      <c r="B8014" t="s">
        <v>12019</v>
      </c>
      <c r="C8014" t="s">
        <v>12020</v>
      </c>
      <c r="D8014" t="s">
        <v>12020</v>
      </c>
      <c r="E8014" t="s">
        <v>12019</v>
      </c>
    </row>
    <row r="8015" spans="1:5" x14ac:dyDescent="0.25">
      <c r="A8015">
        <v>70001578</v>
      </c>
      <c r="B8015" t="s">
        <v>12021</v>
      </c>
      <c r="C8015" t="s">
        <v>12022</v>
      </c>
      <c r="D8015" t="s">
        <v>12022</v>
      </c>
      <c r="E8015" t="s">
        <v>12021</v>
      </c>
    </row>
    <row r="8016" spans="1:5" x14ac:dyDescent="0.25">
      <c r="A8016">
        <v>70001579</v>
      </c>
      <c r="B8016" t="s">
        <v>12023</v>
      </c>
      <c r="C8016" t="s">
        <v>12024</v>
      </c>
      <c r="D8016" t="s">
        <v>12024</v>
      </c>
      <c r="E8016" t="s">
        <v>12023</v>
      </c>
    </row>
    <row r="8017" spans="1:5" x14ac:dyDescent="0.25">
      <c r="A8017">
        <v>70001580</v>
      </c>
      <c r="B8017" t="s">
        <v>12025</v>
      </c>
      <c r="C8017" t="s">
        <v>12026</v>
      </c>
      <c r="D8017" t="s">
        <v>12026</v>
      </c>
      <c r="E8017" t="s">
        <v>12025</v>
      </c>
    </row>
    <row r="8018" spans="1:5" x14ac:dyDescent="0.25">
      <c r="A8018">
        <v>70001581</v>
      </c>
      <c r="B8018" t="s">
        <v>12027</v>
      </c>
      <c r="C8018" t="s">
        <v>12028</v>
      </c>
      <c r="D8018" t="s">
        <v>12028</v>
      </c>
      <c r="E8018" t="s">
        <v>12027</v>
      </c>
    </row>
    <row r="8019" spans="1:5" x14ac:dyDescent="0.25">
      <c r="A8019">
        <v>70001582</v>
      </c>
      <c r="B8019" t="s">
        <v>12029</v>
      </c>
      <c r="C8019" t="s">
        <v>12030</v>
      </c>
      <c r="D8019" t="s">
        <v>12030</v>
      </c>
      <c r="E8019" t="s">
        <v>12029</v>
      </c>
    </row>
    <row r="8020" spans="1:5" x14ac:dyDescent="0.25">
      <c r="A8020">
        <v>70001583</v>
      </c>
      <c r="B8020" t="s">
        <v>12031</v>
      </c>
      <c r="C8020" t="s">
        <v>11898</v>
      </c>
      <c r="D8020" t="s">
        <v>11898</v>
      </c>
      <c r="E8020" t="s">
        <v>12031</v>
      </c>
    </row>
    <row r="8021" spans="1:5" x14ac:dyDescent="0.25">
      <c r="A8021">
        <v>70001584</v>
      </c>
      <c r="B8021" t="s">
        <v>12032</v>
      </c>
      <c r="C8021" t="s">
        <v>12033</v>
      </c>
      <c r="D8021" t="s">
        <v>12033</v>
      </c>
      <c r="E8021" t="s">
        <v>12032</v>
      </c>
    </row>
    <row r="8022" spans="1:5" x14ac:dyDescent="0.25">
      <c r="A8022">
        <v>70001585</v>
      </c>
      <c r="B8022" t="s">
        <v>12034</v>
      </c>
      <c r="C8022" t="s">
        <v>12035</v>
      </c>
      <c r="D8022" t="s">
        <v>12035</v>
      </c>
      <c r="E8022" t="s">
        <v>12034</v>
      </c>
    </row>
    <row r="8023" spans="1:5" x14ac:dyDescent="0.25">
      <c r="A8023">
        <v>70001586</v>
      </c>
      <c r="B8023" t="s">
        <v>12036</v>
      </c>
      <c r="C8023" t="s">
        <v>12037</v>
      </c>
      <c r="D8023" t="s">
        <v>12037</v>
      </c>
      <c r="E8023" t="s">
        <v>12036</v>
      </c>
    </row>
    <row r="8024" spans="1:5" x14ac:dyDescent="0.25">
      <c r="A8024">
        <v>70001587</v>
      </c>
      <c r="B8024" t="s">
        <v>12038</v>
      </c>
      <c r="C8024" t="s">
        <v>12039</v>
      </c>
      <c r="D8024" t="s">
        <v>12039</v>
      </c>
      <c r="E8024" t="s">
        <v>12038</v>
      </c>
    </row>
    <row r="8025" spans="1:5" x14ac:dyDescent="0.25">
      <c r="A8025">
        <v>70001588</v>
      </c>
      <c r="B8025" t="s">
        <v>12040</v>
      </c>
      <c r="C8025" t="s">
        <v>12041</v>
      </c>
      <c r="D8025" t="s">
        <v>12041</v>
      </c>
      <c r="E8025" t="s">
        <v>12040</v>
      </c>
    </row>
    <row r="8026" spans="1:5" x14ac:dyDescent="0.25">
      <c r="A8026">
        <v>70001589</v>
      </c>
      <c r="B8026" t="s">
        <v>12042</v>
      </c>
      <c r="C8026" t="s">
        <v>12043</v>
      </c>
      <c r="D8026" t="s">
        <v>12043</v>
      </c>
      <c r="E8026" t="s">
        <v>12042</v>
      </c>
    </row>
    <row r="8027" spans="1:5" x14ac:dyDescent="0.25">
      <c r="A8027">
        <v>70001590</v>
      </c>
      <c r="B8027" t="s">
        <v>12044</v>
      </c>
      <c r="C8027" t="s">
        <v>12045</v>
      </c>
      <c r="D8027" t="s">
        <v>12045</v>
      </c>
      <c r="E8027" t="s">
        <v>12044</v>
      </c>
    </row>
    <row r="8028" spans="1:5" x14ac:dyDescent="0.25">
      <c r="A8028">
        <v>70001591</v>
      </c>
      <c r="B8028" t="s">
        <v>12046</v>
      </c>
      <c r="C8028" t="s">
        <v>12047</v>
      </c>
      <c r="D8028" t="s">
        <v>12047</v>
      </c>
      <c r="E8028" t="s">
        <v>12046</v>
      </c>
    </row>
    <row r="8029" spans="1:5" x14ac:dyDescent="0.25">
      <c r="A8029">
        <v>70001592</v>
      </c>
      <c r="B8029" t="s">
        <v>12048</v>
      </c>
      <c r="C8029" t="s">
        <v>12049</v>
      </c>
      <c r="D8029" t="s">
        <v>12049</v>
      </c>
      <c r="E8029" t="s">
        <v>12048</v>
      </c>
    </row>
    <row r="8030" spans="1:5" x14ac:dyDescent="0.25">
      <c r="A8030">
        <v>70001593</v>
      </c>
      <c r="B8030" t="s">
        <v>12050</v>
      </c>
      <c r="C8030" t="s">
        <v>12051</v>
      </c>
      <c r="D8030" t="s">
        <v>12051</v>
      </c>
      <c r="E8030" t="s">
        <v>12050</v>
      </c>
    </row>
    <row r="8031" spans="1:5" x14ac:dyDescent="0.25">
      <c r="A8031">
        <v>70001594</v>
      </c>
      <c r="B8031" t="s">
        <v>12052</v>
      </c>
      <c r="C8031" t="s">
        <v>12053</v>
      </c>
      <c r="D8031" t="s">
        <v>12053</v>
      </c>
      <c r="E8031" t="s">
        <v>12052</v>
      </c>
    </row>
    <row r="8032" spans="1:5" x14ac:dyDescent="0.25">
      <c r="A8032">
        <v>70001595</v>
      </c>
      <c r="B8032" t="s">
        <v>12054</v>
      </c>
      <c r="C8032" t="s">
        <v>11898</v>
      </c>
      <c r="D8032" t="s">
        <v>11898</v>
      </c>
      <c r="E8032" t="s">
        <v>12054</v>
      </c>
    </row>
    <row r="8033" spans="1:5" x14ac:dyDescent="0.25">
      <c r="A8033">
        <v>70001596</v>
      </c>
      <c r="B8033" t="s">
        <v>12055</v>
      </c>
      <c r="C8033" t="s">
        <v>12056</v>
      </c>
      <c r="D8033" t="s">
        <v>12056</v>
      </c>
      <c r="E8033" t="s">
        <v>12055</v>
      </c>
    </row>
    <row r="8034" spans="1:5" x14ac:dyDescent="0.25">
      <c r="A8034">
        <v>70001597</v>
      </c>
      <c r="B8034" t="s">
        <v>12057</v>
      </c>
      <c r="C8034" t="s">
        <v>12058</v>
      </c>
      <c r="D8034" t="s">
        <v>12058</v>
      </c>
      <c r="E8034" t="s">
        <v>12057</v>
      </c>
    </row>
    <row r="8035" spans="1:5" x14ac:dyDescent="0.25">
      <c r="A8035">
        <v>70001598</v>
      </c>
      <c r="B8035" t="s">
        <v>12059</v>
      </c>
      <c r="C8035" t="s">
        <v>12060</v>
      </c>
      <c r="D8035" t="s">
        <v>12060</v>
      </c>
      <c r="E8035" t="s">
        <v>12059</v>
      </c>
    </row>
    <row r="8036" spans="1:5" x14ac:dyDescent="0.25">
      <c r="A8036">
        <v>70001599</v>
      </c>
      <c r="B8036" t="s">
        <v>12061</v>
      </c>
      <c r="C8036" t="s">
        <v>12062</v>
      </c>
      <c r="D8036" t="s">
        <v>12062</v>
      </c>
      <c r="E8036" t="s">
        <v>12061</v>
      </c>
    </row>
    <row r="8037" spans="1:5" x14ac:dyDescent="0.25">
      <c r="A8037">
        <v>70001600</v>
      </c>
      <c r="B8037" t="s">
        <v>12063</v>
      </c>
      <c r="C8037" t="s">
        <v>12064</v>
      </c>
      <c r="D8037" t="s">
        <v>12064</v>
      </c>
      <c r="E8037" t="s">
        <v>12063</v>
      </c>
    </row>
    <row r="8038" spans="1:5" x14ac:dyDescent="0.25">
      <c r="A8038">
        <v>70001601</v>
      </c>
      <c r="B8038" t="s">
        <v>12065</v>
      </c>
      <c r="C8038" t="s">
        <v>12066</v>
      </c>
      <c r="D8038" t="s">
        <v>12066</v>
      </c>
      <c r="E8038" t="s">
        <v>12065</v>
      </c>
    </row>
    <row r="8039" spans="1:5" x14ac:dyDescent="0.25">
      <c r="A8039">
        <v>70001602</v>
      </c>
      <c r="B8039" t="s">
        <v>12067</v>
      </c>
      <c r="C8039" t="s">
        <v>12068</v>
      </c>
      <c r="D8039" t="s">
        <v>12068</v>
      </c>
      <c r="E8039" t="s">
        <v>12067</v>
      </c>
    </row>
    <row r="8040" spans="1:5" x14ac:dyDescent="0.25">
      <c r="A8040">
        <v>70001603</v>
      </c>
      <c r="B8040" t="s">
        <v>12069</v>
      </c>
      <c r="C8040" t="s">
        <v>12070</v>
      </c>
      <c r="D8040" t="s">
        <v>12070</v>
      </c>
      <c r="E8040" t="s">
        <v>12069</v>
      </c>
    </row>
    <row r="8041" spans="1:5" x14ac:dyDescent="0.25">
      <c r="A8041">
        <v>70001604</v>
      </c>
      <c r="B8041" t="s">
        <v>12071</v>
      </c>
      <c r="C8041" t="s">
        <v>12072</v>
      </c>
      <c r="D8041" t="s">
        <v>12072</v>
      </c>
      <c r="E8041" t="s">
        <v>12071</v>
      </c>
    </row>
    <row r="8042" spans="1:5" x14ac:dyDescent="0.25">
      <c r="A8042">
        <v>70001605</v>
      </c>
      <c r="B8042" t="s">
        <v>12073</v>
      </c>
      <c r="C8042" t="s">
        <v>12074</v>
      </c>
      <c r="D8042" t="s">
        <v>12074</v>
      </c>
      <c r="E8042" t="s">
        <v>12073</v>
      </c>
    </row>
    <row r="8043" spans="1:5" x14ac:dyDescent="0.25">
      <c r="A8043">
        <v>70001606</v>
      </c>
      <c r="B8043" t="s">
        <v>12075</v>
      </c>
      <c r="C8043" t="s">
        <v>12076</v>
      </c>
      <c r="D8043" t="s">
        <v>12076</v>
      </c>
      <c r="E8043" t="s">
        <v>12075</v>
      </c>
    </row>
    <row r="8044" spans="1:5" x14ac:dyDescent="0.25">
      <c r="A8044">
        <v>70001607</v>
      </c>
      <c r="B8044" t="s">
        <v>12077</v>
      </c>
      <c r="C8044" t="s">
        <v>11902</v>
      </c>
      <c r="D8044" t="s">
        <v>11902</v>
      </c>
      <c r="E8044" t="s">
        <v>12077</v>
      </c>
    </row>
    <row r="8045" spans="1:5" x14ac:dyDescent="0.25">
      <c r="A8045">
        <v>70001608</v>
      </c>
      <c r="B8045" t="s">
        <v>12078</v>
      </c>
      <c r="C8045" t="s">
        <v>12079</v>
      </c>
      <c r="D8045" t="s">
        <v>12079</v>
      </c>
      <c r="E8045" t="s">
        <v>12078</v>
      </c>
    </row>
    <row r="8046" spans="1:5" x14ac:dyDescent="0.25">
      <c r="A8046">
        <v>70001609</v>
      </c>
      <c r="B8046" t="s">
        <v>12080</v>
      </c>
      <c r="C8046" t="s">
        <v>11898</v>
      </c>
      <c r="D8046" t="s">
        <v>11898</v>
      </c>
      <c r="E8046" t="s">
        <v>12080</v>
      </c>
    </row>
    <row r="8047" spans="1:5" x14ac:dyDescent="0.25">
      <c r="A8047">
        <v>70001610</v>
      </c>
      <c r="B8047" t="s">
        <v>12081</v>
      </c>
      <c r="C8047" t="s">
        <v>12082</v>
      </c>
      <c r="D8047" t="s">
        <v>12082</v>
      </c>
      <c r="E8047" t="s">
        <v>12081</v>
      </c>
    </row>
    <row r="8048" spans="1:5" x14ac:dyDescent="0.25">
      <c r="A8048">
        <v>70001611</v>
      </c>
      <c r="B8048" t="s">
        <v>12083</v>
      </c>
      <c r="C8048" t="s">
        <v>12084</v>
      </c>
      <c r="D8048" t="s">
        <v>12084</v>
      </c>
      <c r="E8048" t="s">
        <v>12083</v>
      </c>
    </row>
    <row r="8049" spans="1:5" x14ac:dyDescent="0.25">
      <c r="A8049">
        <v>70001612</v>
      </c>
      <c r="B8049" t="s">
        <v>12085</v>
      </c>
      <c r="C8049" t="s">
        <v>12086</v>
      </c>
      <c r="D8049" t="s">
        <v>12086</v>
      </c>
      <c r="E8049" t="s">
        <v>12085</v>
      </c>
    </row>
    <row r="8050" spans="1:5" x14ac:dyDescent="0.25">
      <c r="A8050">
        <v>70001613</v>
      </c>
      <c r="B8050" t="s">
        <v>12087</v>
      </c>
      <c r="C8050" t="s">
        <v>12088</v>
      </c>
      <c r="D8050" t="s">
        <v>12088</v>
      </c>
      <c r="E8050" t="s">
        <v>12087</v>
      </c>
    </row>
    <row r="8051" spans="1:5" x14ac:dyDescent="0.25">
      <c r="A8051">
        <v>70001614</v>
      </c>
      <c r="B8051" t="s">
        <v>12089</v>
      </c>
      <c r="C8051" t="s">
        <v>12090</v>
      </c>
      <c r="D8051" t="s">
        <v>12090</v>
      </c>
      <c r="E8051" t="s">
        <v>12089</v>
      </c>
    </row>
    <row r="8052" spans="1:5" x14ac:dyDescent="0.25">
      <c r="A8052">
        <v>70001615</v>
      </c>
      <c r="B8052" t="s">
        <v>12091</v>
      </c>
      <c r="C8052" t="s">
        <v>12092</v>
      </c>
      <c r="D8052" t="s">
        <v>12092</v>
      </c>
      <c r="E8052" t="s">
        <v>12091</v>
      </c>
    </row>
    <row r="8053" spans="1:5" x14ac:dyDescent="0.25">
      <c r="A8053">
        <v>70001616</v>
      </c>
      <c r="B8053" t="s">
        <v>12093</v>
      </c>
      <c r="C8053" t="s">
        <v>12093</v>
      </c>
      <c r="D8053" t="s">
        <v>12093</v>
      </c>
      <c r="E8053" t="s">
        <v>12093</v>
      </c>
    </row>
    <row r="8054" spans="1:5" x14ac:dyDescent="0.25">
      <c r="A8054">
        <v>70001617</v>
      </c>
      <c r="B8054" t="s">
        <v>12094</v>
      </c>
      <c r="C8054" t="s">
        <v>12095</v>
      </c>
      <c r="D8054" t="s">
        <v>12095</v>
      </c>
      <c r="E8054" t="s">
        <v>12094</v>
      </c>
    </row>
    <row r="8055" spans="1:5" x14ac:dyDescent="0.25">
      <c r="A8055">
        <v>70001618</v>
      </c>
      <c r="B8055" t="s">
        <v>12096</v>
      </c>
      <c r="C8055" t="s">
        <v>12096</v>
      </c>
      <c r="D8055" t="s">
        <v>12096</v>
      </c>
      <c r="E8055" t="s">
        <v>12096</v>
      </c>
    </row>
    <row r="8056" spans="1:5" x14ac:dyDescent="0.25">
      <c r="A8056">
        <v>70001619</v>
      </c>
      <c r="B8056" t="s">
        <v>12097</v>
      </c>
      <c r="C8056" t="s">
        <v>12098</v>
      </c>
      <c r="D8056" t="s">
        <v>12098</v>
      </c>
      <c r="E8056" t="s">
        <v>12097</v>
      </c>
    </row>
    <row r="8057" spans="1:5" x14ac:dyDescent="0.25">
      <c r="A8057">
        <v>70001620</v>
      </c>
      <c r="B8057" t="s">
        <v>12099</v>
      </c>
      <c r="C8057" t="s">
        <v>12100</v>
      </c>
      <c r="D8057" t="s">
        <v>12100</v>
      </c>
      <c r="E8057" t="s">
        <v>12099</v>
      </c>
    </row>
    <row r="8058" spans="1:5" x14ac:dyDescent="0.25">
      <c r="A8058">
        <v>70001621</v>
      </c>
      <c r="B8058" t="s">
        <v>12101</v>
      </c>
      <c r="C8058" t="s">
        <v>12102</v>
      </c>
      <c r="D8058" t="s">
        <v>12102</v>
      </c>
      <c r="E8058" t="s">
        <v>12101</v>
      </c>
    </row>
    <row r="8059" spans="1:5" x14ac:dyDescent="0.25">
      <c r="A8059">
        <v>70001622</v>
      </c>
      <c r="B8059" t="s">
        <v>12103</v>
      </c>
      <c r="C8059" t="s">
        <v>12104</v>
      </c>
      <c r="D8059" t="s">
        <v>12104</v>
      </c>
      <c r="E8059" t="s">
        <v>12103</v>
      </c>
    </row>
    <row r="8060" spans="1:5" x14ac:dyDescent="0.25">
      <c r="A8060">
        <v>70001623</v>
      </c>
      <c r="B8060" t="s">
        <v>12105</v>
      </c>
      <c r="C8060" t="s">
        <v>11898</v>
      </c>
      <c r="D8060" t="s">
        <v>11898</v>
      </c>
      <c r="E8060" t="s">
        <v>12105</v>
      </c>
    </row>
    <row r="8061" spans="1:5" x14ac:dyDescent="0.25">
      <c r="A8061">
        <v>70001624</v>
      </c>
      <c r="B8061" t="s">
        <v>12106</v>
      </c>
      <c r="C8061" t="s">
        <v>12107</v>
      </c>
      <c r="D8061" t="s">
        <v>12107</v>
      </c>
      <c r="E8061" t="s">
        <v>12106</v>
      </c>
    </row>
    <row r="8062" spans="1:5" x14ac:dyDescent="0.25">
      <c r="A8062">
        <v>70001625</v>
      </c>
      <c r="B8062" t="s">
        <v>12108</v>
      </c>
      <c r="C8062" t="s">
        <v>12109</v>
      </c>
      <c r="D8062" t="s">
        <v>12109</v>
      </c>
      <c r="E8062" t="s">
        <v>12108</v>
      </c>
    </row>
    <row r="8063" spans="1:5" x14ac:dyDescent="0.25">
      <c r="A8063">
        <v>70001626</v>
      </c>
      <c r="B8063" t="s">
        <v>12110</v>
      </c>
      <c r="C8063" t="s">
        <v>12111</v>
      </c>
      <c r="D8063" t="s">
        <v>12111</v>
      </c>
      <c r="E8063" t="s">
        <v>12110</v>
      </c>
    </row>
    <row r="8064" spans="1:5" x14ac:dyDescent="0.25">
      <c r="A8064">
        <v>70001627</v>
      </c>
      <c r="B8064" t="s">
        <v>12112</v>
      </c>
      <c r="C8064" t="s">
        <v>12113</v>
      </c>
      <c r="D8064" t="s">
        <v>12113</v>
      </c>
      <c r="E8064" t="s">
        <v>12112</v>
      </c>
    </row>
    <row r="8065" spans="1:5" x14ac:dyDescent="0.25">
      <c r="A8065">
        <v>70001628</v>
      </c>
      <c r="B8065" t="s">
        <v>12114</v>
      </c>
      <c r="C8065" t="s">
        <v>12115</v>
      </c>
      <c r="D8065" t="s">
        <v>12115</v>
      </c>
      <c r="E8065" t="s">
        <v>12114</v>
      </c>
    </row>
    <row r="8066" spans="1:5" x14ac:dyDescent="0.25">
      <c r="A8066">
        <v>70001629</v>
      </c>
      <c r="B8066" t="s">
        <v>12116</v>
      </c>
      <c r="C8066" t="s">
        <v>12117</v>
      </c>
      <c r="D8066" t="s">
        <v>12117</v>
      </c>
      <c r="E8066" t="s">
        <v>12116</v>
      </c>
    </row>
    <row r="8067" spans="1:5" x14ac:dyDescent="0.25">
      <c r="A8067">
        <v>70001630</v>
      </c>
      <c r="B8067" t="s">
        <v>12118</v>
      </c>
      <c r="C8067" t="s">
        <v>12119</v>
      </c>
      <c r="D8067" t="s">
        <v>12119</v>
      </c>
      <c r="E8067" t="s">
        <v>12118</v>
      </c>
    </row>
    <row r="8068" spans="1:5" x14ac:dyDescent="0.25">
      <c r="A8068">
        <v>70001631</v>
      </c>
      <c r="B8068" t="s">
        <v>12120</v>
      </c>
      <c r="C8068" t="s">
        <v>12121</v>
      </c>
      <c r="D8068" t="s">
        <v>12121</v>
      </c>
      <c r="E8068" t="s">
        <v>12120</v>
      </c>
    </row>
    <row r="8069" spans="1:5" x14ac:dyDescent="0.25">
      <c r="A8069">
        <v>70001632</v>
      </c>
      <c r="B8069" t="s">
        <v>12122</v>
      </c>
      <c r="C8069" t="s">
        <v>12123</v>
      </c>
      <c r="D8069" t="s">
        <v>12123</v>
      </c>
      <c r="E8069" t="s">
        <v>12122</v>
      </c>
    </row>
    <row r="8070" spans="1:5" x14ac:dyDescent="0.25">
      <c r="A8070">
        <v>70001633</v>
      </c>
      <c r="B8070" t="s">
        <v>12124</v>
      </c>
      <c r="C8070" t="s">
        <v>12125</v>
      </c>
      <c r="D8070" t="s">
        <v>12125</v>
      </c>
      <c r="E8070" t="s">
        <v>12124</v>
      </c>
    </row>
    <row r="8071" spans="1:5" x14ac:dyDescent="0.25">
      <c r="A8071">
        <v>70001634</v>
      </c>
      <c r="B8071" t="s">
        <v>12126</v>
      </c>
      <c r="C8071" t="s">
        <v>12127</v>
      </c>
      <c r="D8071" t="s">
        <v>12127</v>
      </c>
      <c r="E8071" t="s">
        <v>12126</v>
      </c>
    </row>
    <row r="8072" spans="1:5" x14ac:dyDescent="0.25">
      <c r="A8072">
        <v>70001635</v>
      </c>
      <c r="B8072" t="s">
        <v>12128</v>
      </c>
      <c r="C8072" t="s">
        <v>12129</v>
      </c>
      <c r="D8072" t="s">
        <v>12129</v>
      </c>
      <c r="E8072" t="s">
        <v>12128</v>
      </c>
    </row>
    <row r="8073" spans="1:5" x14ac:dyDescent="0.25">
      <c r="A8073">
        <v>70001636</v>
      </c>
      <c r="B8073" t="s">
        <v>12130</v>
      </c>
      <c r="C8073" t="s">
        <v>12131</v>
      </c>
      <c r="D8073" t="s">
        <v>12131</v>
      </c>
      <c r="E8073" t="s">
        <v>12130</v>
      </c>
    </row>
    <row r="8074" spans="1:5" x14ac:dyDescent="0.25">
      <c r="A8074">
        <v>70001637</v>
      </c>
      <c r="B8074" t="s">
        <v>12132</v>
      </c>
      <c r="C8074" t="s">
        <v>12133</v>
      </c>
      <c r="D8074" t="s">
        <v>12133</v>
      </c>
      <c r="E8074" t="s">
        <v>12132</v>
      </c>
    </row>
    <row r="8075" spans="1:5" x14ac:dyDescent="0.25">
      <c r="A8075">
        <v>70001638</v>
      </c>
      <c r="B8075" t="s">
        <v>12134</v>
      </c>
      <c r="C8075" t="s">
        <v>11898</v>
      </c>
      <c r="D8075" t="s">
        <v>11898</v>
      </c>
      <c r="E8075" t="s">
        <v>12134</v>
      </c>
    </row>
    <row r="8076" spans="1:5" x14ac:dyDescent="0.25">
      <c r="A8076">
        <v>70001639</v>
      </c>
      <c r="B8076" t="s">
        <v>12135</v>
      </c>
      <c r="C8076" t="s">
        <v>12136</v>
      </c>
      <c r="D8076" t="s">
        <v>12136</v>
      </c>
      <c r="E8076" t="s">
        <v>12135</v>
      </c>
    </row>
    <row r="8077" spans="1:5" x14ac:dyDescent="0.25">
      <c r="A8077">
        <v>70001640</v>
      </c>
      <c r="B8077" t="s">
        <v>12137</v>
      </c>
      <c r="C8077" t="s">
        <v>12138</v>
      </c>
      <c r="D8077" t="s">
        <v>12138</v>
      </c>
      <c r="E8077" t="s">
        <v>12137</v>
      </c>
    </row>
    <row r="8078" spans="1:5" x14ac:dyDescent="0.25">
      <c r="A8078">
        <v>70001641</v>
      </c>
      <c r="B8078" t="s">
        <v>12139</v>
      </c>
      <c r="C8078" t="s">
        <v>12140</v>
      </c>
      <c r="D8078" t="s">
        <v>12140</v>
      </c>
      <c r="E8078" t="s">
        <v>12139</v>
      </c>
    </row>
    <row r="8079" spans="1:5" x14ac:dyDescent="0.25">
      <c r="A8079">
        <v>70001642</v>
      </c>
      <c r="B8079" t="s">
        <v>12141</v>
      </c>
      <c r="C8079" t="s">
        <v>12142</v>
      </c>
      <c r="D8079" t="s">
        <v>12142</v>
      </c>
      <c r="E8079" t="s">
        <v>12141</v>
      </c>
    </row>
    <row r="8080" spans="1:5" x14ac:dyDescent="0.25">
      <c r="A8080">
        <v>70001643</v>
      </c>
      <c r="B8080" t="s">
        <v>12143</v>
      </c>
      <c r="C8080" t="s">
        <v>12144</v>
      </c>
      <c r="D8080" t="s">
        <v>12144</v>
      </c>
      <c r="E8080" t="s">
        <v>12143</v>
      </c>
    </row>
    <row r="8081" spans="1:5" x14ac:dyDescent="0.25">
      <c r="A8081">
        <v>70001644</v>
      </c>
      <c r="B8081" t="s">
        <v>12145</v>
      </c>
      <c r="C8081" t="s">
        <v>12146</v>
      </c>
      <c r="D8081" t="s">
        <v>12146</v>
      </c>
      <c r="E8081" t="s">
        <v>12145</v>
      </c>
    </row>
    <row r="8082" spans="1:5" x14ac:dyDescent="0.25">
      <c r="A8082">
        <v>70001645</v>
      </c>
      <c r="B8082" t="s">
        <v>12147</v>
      </c>
      <c r="C8082" t="s">
        <v>12148</v>
      </c>
      <c r="D8082" t="s">
        <v>12148</v>
      </c>
      <c r="E8082" t="s">
        <v>12147</v>
      </c>
    </row>
    <row r="8083" spans="1:5" x14ac:dyDescent="0.25">
      <c r="A8083">
        <v>70001646</v>
      </c>
      <c r="B8083" t="s">
        <v>12149</v>
      </c>
      <c r="C8083" t="s">
        <v>12150</v>
      </c>
      <c r="D8083" t="s">
        <v>12150</v>
      </c>
      <c r="E8083" t="s">
        <v>12149</v>
      </c>
    </row>
    <row r="8084" spans="1:5" x14ac:dyDescent="0.25">
      <c r="A8084">
        <v>70001647</v>
      </c>
      <c r="B8084" t="s">
        <v>12151</v>
      </c>
      <c r="C8084" t="s">
        <v>12152</v>
      </c>
      <c r="D8084" t="s">
        <v>12152</v>
      </c>
      <c r="E8084" t="s">
        <v>12151</v>
      </c>
    </row>
    <row r="8085" spans="1:5" x14ac:dyDescent="0.25">
      <c r="A8085">
        <v>70001648</v>
      </c>
      <c r="B8085" t="s">
        <v>12153</v>
      </c>
      <c r="C8085" t="s">
        <v>12154</v>
      </c>
      <c r="D8085" t="s">
        <v>12154</v>
      </c>
      <c r="E8085" t="s">
        <v>12153</v>
      </c>
    </row>
    <row r="8086" spans="1:5" x14ac:dyDescent="0.25">
      <c r="A8086">
        <v>70001649</v>
      </c>
      <c r="B8086" t="s">
        <v>12155</v>
      </c>
      <c r="C8086" t="s">
        <v>11902</v>
      </c>
      <c r="D8086" t="s">
        <v>11902</v>
      </c>
      <c r="E8086" t="s">
        <v>12155</v>
      </c>
    </row>
    <row r="8087" spans="1:5" x14ac:dyDescent="0.25">
      <c r="A8087">
        <v>70001650</v>
      </c>
      <c r="B8087" t="s">
        <v>12156</v>
      </c>
      <c r="C8087" t="s">
        <v>12157</v>
      </c>
      <c r="D8087" t="s">
        <v>12157</v>
      </c>
      <c r="E8087" t="s">
        <v>12156</v>
      </c>
    </row>
    <row r="8088" spans="1:5" x14ac:dyDescent="0.25">
      <c r="A8088">
        <v>70001651</v>
      </c>
      <c r="B8088" t="s">
        <v>12158</v>
      </c>
      <c r="C8088" t="s">
        <v>12159</v>
      </c>
      <c r="D8088" t="s">
        <v>12159</v>
      </c>
      <c r="E8088" t="s">
        <v>12158</v>
      </c>
    </row>
    <row r="8089" spans="1:5" x14ac:dyDescent="0.25">
      <c r="A8089">
        <v>70001652</v>
      </c>
      <c r="B8089" t="s">
        <v>12160</v>
      </c>
      <c r="C8089" t="s">
        <v>12161</v>
      </c>
      <c r="D8089" t="s">
        <v>12161</v>
      </c>
      <c r="E8089" t="s">
        <v>12160</v>
      </c>
    </row>
    <row r="8090" spans="1:5" x14ac:dyDescent="0.25">
      <c r="A8090">
        <v>70001653</v>
      </c>
      <c r="B8090" t="s">
        <v>12162</v>
      </c>
      <c r="C8090" t="s">
        <v>12163</v>
      </c>
      <c r="D8090" t="s">
        <v>12163</v>
      </c>
      <c r="E8090" t="s">
        <v>12162</v>
      </c>
    </row>
    <row r="8091" spans="1:5" x14ac:dyDescent="0.25">
      <c r="A8091">
        <v>70001654</v>
      </c>
      <c r="B8091" t="s">
        <v>12164</v>
      </c>
      <c r="C8091" t="s">
        <v>12165</v>
      </c>
      <c r="D8091" t="s">
        <v>12165</v>
      </c>
      <c r="E8091" t="s">
        <v>12164</v>
      </c>
    </row>
    <row r="8092" spans="1:5" x14ac:dyDescent="0.25">
      <c r="A8092">
        <v>70001655</v>
      </c>
      <c r="B8092" t="s">
        <v>12166</v>
      </c>
      <c r="C8092" t="s">
        <v>12167</v>
      </c>
      <c r="D8092" t="s">
        <v>12167</v>
      </c>
      <c r="E8092" t="s">
        <v>12166</v>
      </c>
    </row>
    <row r="8093" spans="1:5" x14ac:dyDescent="0.25">
      <c r="A8093">
        <v>70001656</v>
      </c>
      <c r="B8093" t="s">
        <v>12168</v>
      </c>
      <c r="C8093" t="s">
        <v>12169</v>
      </c>
      <c r="D8093" t="s">
        <v>12169</v>
      </c>
      <c r="E8093" t="s">
        <v>12168</v>
      </c>
    </row>
    <row r="8094" spans="1:5" x14ac:dyDescent="0.25">
      <c r="A8094">
        <v>70001657</v>
      </c>
      <c r="B8094" t="s">
        <v>12170</v>
      </c>
      <c r="C8094" t="s">
        <v>798</v>
      </c>
      <c r="D8094" t="s">
        <v>798</v>
      </c>
      <c r="E8094" t="s">
        <v>12170</v>
      </c>
    </row>
    <row r="8095" spans="1:5" x14ac:dyDescent="0.25">
      <c r="A8095">
        <v>70001658</v>
      </c>
      <c r="B8095" t="s">
        <v>12171</v>
      </c>
      <c r="C8095" t="s">
        <v>12172</v>
      </c>
      <c r="D8095" t="s">
        <v>12172</v>
      </c>
      <c r="E8095" t="s">
        <v>12171</v>
      </c>
    </row>
    <row r="8096" spans="1:5" x14ac:dyDescent="0.25">
      <c r="A8096">
        <v>70001659</v>
      </c>
      <c r="B8096" t="s">
        <v>12173</v>
      </c>
      <c r="C8096" t="s">
        <v>12174</v>
      </c>
      <c r="D8096" t="s">
        <v>12174</v>
      </c>
      <c r="E8096" t="s">
        <v>12173</v>
      </c>
    </row>
    <row r="8097" spans="1:5" x14ac:dyDescent="0.25">
      <c r="A8097">
        <v>70001660</v>
      </c>
      <c r="B8097" t="s">
        <v>12175</v>
      </c>
      <c r="C8097" t="s">
        <v>11672</v>
      </c>
      <c r="D8097" t="s">
        <v>11672</v>
      </c>
      <c r="E8097" t="s">
        <v>12175</v>
      </c>
    </row>
    <row r="8098" spans="1:5" x14ac:dyDescent="0.25">
      <c r="A8098">
        <v>70001661</v>
      </c>
      <c r="B8098" t="s">
        <v>12176</v>
      </c>
      <c r="C8098" t="s">
        <v>11818</v>
      </c>
      <c r="D8098" t="s">
        <v>11818</v>
      </c>
      <c r="E8098" t="s">
        <v>12176</v>
      </c>
    </row>
    <row r="8099" spans="1:5" x14ac:dyDescent="0.25">
      <c r="A8099">
        <v>70001662</v>
      </c>
      <c r="B8099" t="s">
        <v>12177</v>
      </c>
      <c r="C8099" t="s">
        <v>10305</v>
      </c>
      <c r="D8099" t="s">
        <v>10305</v>
      </c>
      <c r="E8099" t="s">
        <v>12177</v>
      </c>
    </row>
    <row r="8100" spans="1:5" x14ac:dyDescent="0.25">
      <c r="A8100">
        <v>70001663</v>
      </c>
      <c r="B8100" t="s">
        <v>11292</v>
      </c>
      <c r="C8100" t="s">
        <v>11293</v>
      </c>
      <c r="D8100" t="s">
        <v>11293</v>
      </c>
      <c r="E8100" t="s">
        <v>11292</v>
      </c>
    </row>
    <row r="8101" spans="1:5" x14ac:dyDescent="0.25">
      <c r="A8101">
        <v>70001664</v>
      </c>
      <c r="B8101" t="s">
        <v>12178</v>
      </c>
      <c r="E8101" t="s">
        <v>12178</v>
      </c>
    </row>
    <row r="8102" spans="1:5" x14ac:dyDescent="0.25">
      <c r="A8102">
        <v>70001665</v>
      </c>
      <c r="B8102" t="s">
        <v>12179</v>
      </c>
      <c r="E8102" t="s">
        <v>12179</v>
      </c>
    </row>
    <row r="8103" spans="1:5" x14ac:dyDescent="0.25">
      <c r="A8103">
        <v>70001666</v>
      </c>
      <c r="B8103" t="s">
        <v>12180</v>
      </c>
      <c r="E8103" t="s">
        <v>12180</v>
      </c>
    </row>
    <row r="8104" spans="1:5" x14ac:dyDescent="0.25">
      <c r="A8104">
        <v>70001667</v>
      </c>
      <c r="B8104" t="s">
        <v>12181</v>
      </c>
      <c r="C8104" t="s">
        <v>11143</v>
      </c>
      <c r="D8104" t="s">
        <v>11143</v>
      </c>
      <c r="E8104" t="s">
        <v>12181</v>
      </c>
    </row>
    <row r="8105" spans="1:5" x14ac:dyDescent="0.25">
      <c r="A8105">
        <v>70001668</v>
      </c>
      <c r="B8105" t="s">
        <v>12182</v>
      </c>
      <c r="C8105" t="s">
        <v>11630</v>
      </c>
      <c r="D8105" t="s">
        <v>11630</v>
      </c>
      <c r="E8105" t="s">
        <v>12182</v>
      </c>
    </row>
    <row r="8106" spans="1:5" x14ac:dyDescent="0.25">
      <c r="A8106">
        <v>70001669</v>
      </c>
      <c r="B8106" t="s">
        <v>10594</v>
      </c>
      <c r="C8106" t="s">
        <v>10593</v>
      </c>
      <c r="D8106" t="s">
        <v>10593</v>
      </c>
      <c r="E8106" t="s">
        <v>10594</v>
      </c>
    </row>
    <row r="8107" spans="1:5" x14ac:dyDescent="0.25">
      <c r="A8107">
        <v>70001670</v>
      </c>
      <c r="B8107" t="s">
        <v>12183</v>
      </c>
      <c r="E8107" t="s">
        <v>12183</v>
      </c>
    </row>
    <row r="8108" spans="1:5" x14ac:dyDescent="0.25">
      <c r="A8108">
        <v>70001671</v>
      </c>
      <c r="B8108" t="s">
        <v>12184</v>
      </c>
      <c r="C8108" t="s">
        <v>11143</v>
      </c>
      <c r="D8108" t="s">
        <v>11143</v>
      </c>
      <c r="E8108" t="s">
        <v>12184</v>
      </c>
    </row>
    <row r="8109" spans="1:5" x14ac:dyDescent="0.25">
      <c r="A8109">
        <v>70001672</v>
      </c>
      <c r="B8109" t="s">
        <v>11538</v>
      </c>
      <c r="C8109" t="s">
        <v>10678</v>
      </c>
      <c r="D8109" t="s">
        <v>10678</v>
      </c>
      <c r="E8109" t="s">
        <v>11538</v>
      </c>
    </row>
    <row r="8110" spans="1:5" x14ac:dyDescent="0.25">
      <c r="A8110">
        <v>70001673</v>
      </c>
      <c r="B8110" t="s">
        <v>12185</v>
      </c>
      <c r="C8110" t="s">
        <v>12186</v>
      </c>
      <c r="D8110" t="s">
        <v>12186</v>
      </c>
      <c r="E8110" t="s">
        <v>12185</v>
      </c>
    </row>
    <row r="8111" spans="1:5" x14ac:dyDescent="0.25">
      <c r="A8111">
        <v>70001674</v>
      </c>
      <c r="B8111" t="s">
        <v>12187</v>
      </c>
      <c r="C8111" t="s">
        <v>11895</v>
      </c>
      <c r="D8111" t="s">
        <v>11895</v>
      </c>
      <c r="E8111" t="s">
        <v>12187</v>
      </c>
    </row>
    <row r="8112" spans="1:5" x14ac:dyDescent="0.25">
      <c r="A8112">
        <v>70001675</v>
      </c>
      <c r="B8112" t="s">
        <v>12188</v>
      </c>
      <c r="C8112" t="s">
        <v>11910</v>
      </c>
      <c r="D8112" t="s">
        <v>11910</v>
      </c>
      <c r="E8112" t="s">
        <v>12188</v>
      </c>
    </row>
    <row r="8113" spans="1:5" x14ac:dyDescent="0.25">
      <c r="A8113">
        <v>70001676</v>
      </c>
      <c r="B8113" t="s">
        <v>12189</v>
      </c>
      <c r="C8113" t="s">
        <v>12190</v>
      </c>
      <c r="D8113" t="s">
        <v>12190</v>
      </c>
      <c r="E8113" t="s">
        <v>12189</v>
      </c>
    </row>
    <row r="8114" spans="1:5" x14ac:dyDescent="0.25">
      <c r="A8114">
        <v>70001677</v>
      </c>
      <c r="B8114" t="s">
        <v>12191</v>
      </c>
      <c r="C8114" t="s">
        <v>12192</v>
      </c>
      <c r="D8114" t="s">
        <v>12192</v>
      </c>
      <c r="E8114" t="s">
        <v>12191</v>
      </c>
    </row>
    <row r="8115" spans="1:5" x14ac:dyDescent="0.25">
      <c r="A8115">
        <v>70001678</v>
      </c>
      <c r="B8115" t="s">
        <v>12193</v>
      </c>
      <c r="C8115" t="s">
        <v>12194</v>
      </c>
      <c r="D8115" t="s">
        <v>12194</v>
      </c>
      <c r="E8115" t="s">
        <v>12193</v>
      </c>
    </row>
    <row r="8116" spans="1:5" x14ac:dyDescent="0.25">
      <c r="A8116">
        <v>70001679</v>
      </c>
      <c r="B8116" t="s">
        <v>12195</v>
      </c>
      <c r="C8116" t="s">
        <v>12196</v>
      </c>
      <c r="D8116" t="s">
        <v>12196</v>
      </c>
      <c r="E8116" t="s">
        <v>12195</v>
      </c>
    </row>
    <row r="8117" spans="1:5" x14ac:dyDescent="0.25">
      <c r="A8117">
        <v>70001680</v>
      </c>
      <c r="B8117" t="s">
        <v>12197</v>
      </c>
      <c r="C8117" t="s">
        <v>12003</v>
      </c>
      <c r="D8117" t="s">
        <v>12003</v>
      </c>
      <c r="E8117" t="s">
        <v>12197</v>
      </c>
    </row>
    <row r="8118" spans="1:5" x14ac:dyDescent="0.25">
      <c r="A8118">
        <v>70001681</v>
      </c>
      <c r="B8118" t="s">
        <v>12198</v>
      </c>
      <c r="C8118" t="s">
        <v>12199</v>
      </c>
      <c r="D8118" t="s">
        <v>12199</v>
      </c>
      <c r="E8118" t="s">
        <v>12198</v>
      </c>
    </row>
    <row r="8119" spans="1:5" x14ac:dyDescent="0.25">
      <c r="A8119">
        <v>70001682</v>
      </c>
      <c r="B8119" t="s">
        <v>12200</v>
      </c>
      <c r="C8119" t="s">
        <v>12201</v>
      </c>
      <c r="D8119" t="s">
        <v>12201</v>
      </c>
      <c r="E8119" t="s">
        <v>12200</v>
      </c>
    </row>
    <row r="8120" spans="1:5" x14ac:dyDescent="0.25">
      <c r="A8120">
        <v>70001683</v>
      </c>
      <c r="B8120" t="s">
        <v>12202</v>
      </c>
      <c r="C8120" t="s">
        <v>12203</v>
      </c>
      <c r="D8120" t="s">
        <v>12203</v>
      </c>
      <c r="E8120" t="s">
        <v>12202</v>
      </c>
    </row>
    <row r="8121" spans="1:5" x14ac:dyDescent="0.25">
      <c r="A8121">
        <v>70001684</v>
      </c>
      <c r="B8121" t="s">
        <v>12204</v>
      </c>
      <c r="C8121" t="s">
        <v>11898</v>
      </c>
      <c r="D8121" t="s">
        <v>11898</v>
      </c>
      <c r="E8121" t="s">
        <v>12204</v>
      </c>
    </row>
    <row r="8122" spans="1:5" x14ac:dyDescent="0.25">
      <c r="A8122">
        <v>70001685</v>
      </c>
      <c r="B8122" t="s">
        <v>12205</v>
      </c>
      <c r="C8122" t="s">
        <v>11898</v>
      </c>
      <c r="D8122" t="s">
        <v>11898</v>
      </c>
      <c r="E8122" t="s">
        <v>12205</v>
      </c>
    </row>
    <row r="8123" spans="1:5" x14ac:dyDescent="0.25">
      <c r="A8123">
        <v>70001686</v>
      </c>
      <c r="B8123" t="s">
        <v>12206</v>
      </c>
      <c r="C8123" t="s">
        <v>11898</v>
      </c>
      <c r="D8123" t="s">
        <v>11898</v>
      </c>
      <c r="E8123" t="s">
        <v>12206</v>
      </c>
    </row>
    <row r="8124" spans="1:5" x14ac:dyDescent="0.25">
      <c r="A8124">
        <v>70001687</v>
      </c>
      <c r="B8124" t="s">
        <v>12207</v>
      </c>
      <c r="C8124" t="s">
        <v>11898</v>
      </c>
      <c r="D8124" t="s">
        <v>11898</v>
      </c>
      <c r="E8124" t="s">
        <v>12207</v>
      </c>
    </row>
    <row r="8125" spans="1:5" x14ac:dyDescent="0.25">
      <c r="A8125">
        <v>70001688</v>
      </c>
      <c r="B8125" t="s">
        <v>12208</v>
      </c>
      <c r="E8125" t="s">
        <v>12208</v>
      </c>
    </row>
    <row r="8126" spans="1:5" x14ac:dyDescent="0.25">
      <c r="A8126">
        <v>70001689</v>
      </c>
      <c r="B8126" t="s">
        <v>12209</v>
      </c>
      <c r="C8126" t="s">
        <v>11635</v>
      </c>
      <c r="D8126" t="s">
        <v>11635</v>
      </c>
      <c r="E8126" t="s">
        <v>12209</v>
      </c>
    </row>
    <row r="8127" spans="1:5" x14ac:dyDescent="0.25">
      <c r="A8127">
        <v>70001690</v>
      </c>
      <c r="B8127" t="s">
        <v>12210</v>
      </c>
      <c r="C8127" t="s">
        <v>11635</v>
      </c>
      <c r="D8127" t="s">
        <v>11635</v>
      </c>
      <c r="E8127" t="s">
        <v>12210</v>
      </c>
    </row>
    <row r="8128" spans="1:5" x14ac:dyDescent="0.25">
      <c r="A8128">
        <v>70001691</v>
      </c>
      <c r="B8128" t="s">
        <v>11617</v>
      </c>
      <c r="C8128" t="s">
        <v>11618</v>
      </c>
      <c r="D8128" t="s">
        <v>11618</v>
      </c>
      <c r="E8128" t="s">
        <v>11617</v>
      </c>
    </row>
    <row r="8129" spans="1:5" x14ac:dyDescent="0.25">
      <c r="A8129">
        <v>70001692</v>
      </c>
      <c r="B8129" t="s">
        <v>12211</v>
      </c>
      <c r="C8129" t="s">
        <v>11575</v>
      </c>
      <c r="D8129" t="s">
        <v>11575</v>
      </c>
      <c r="E8129" t="s">
        <v>12211</v>
      </c>
    </row>
    <row r="8130" spans="1:5" x14ac:dyDescent="0.25">
      <c r="A8130">
        <v>70001693</v>
      </c>
      <c r="B8130" t="s">
        <v>12212</v>
      </c>
      <c r="C8130" t="s">
        <v>12213</v>
      </c>
      <c r="D8130" t="s">
        <v>12213</v>
      </c>
      <c r="E8130" t="s">
        <v>12212</v>
      </c>
    </row>
    <row r="8131" spans="1:5" x14ac:dyDescent="0.25">
      <c r="A8131">
        <v>70001694</v>
      </c>
      <c r="B8131" t="s">
        <v>12214</v>
      </c>
      <c r="C8131" t="s">
        <v>12215</v>
      </c>
      <c r="D8131" t="s">
        <v>12215</v>
      </c>
      <c r="E8131" t="s">
        <v>12214</v>
      </c>
    </row>
    <row r="8132" spans="1:5" x14ac:dyDescent="0.25">
      <c r="A8132">
        <v>70001695</v>
      </c>
      <c r="B8132" t="s">
        <v>10306</v>
      </c>
      <c r="C8132" t="s">
        <v>10307</v>
      </c>
      <c r="D8132" t="s">
        <v>10307</v>
      </c>
      <c r="E8132" t="s">
        <v>10306</v>
      </c>
    </row>
    <row r="8133" spans="1:5" x14ac:dyDescent="0.25">
      <c r="A8133">
        <v>70001696</v>
      </c>
      <c r="B8133" t="s">
        <v>12216</v>
      </c>
      <c r="C8133" t="s">
        <v>12217</v>
      </c>
      <c r="D8133" t="s">
        <v>12217</v>
      </c>
      <c r="E8133" t="s">
        <v>12216</v>
      </c>
    </row>
    <row r="8134" spans="1:5" x14ac:dyDescent="0.25">
      <c r="A8134">
        <v>70001697</v>
      </c>
      <c r="B8134" t="s">
        <v>12218</v>
      </c>
      <c r="C8134" t="s">
        <v>12215</v>
      </c>
      <c r="D8134" t="s">
        <v>12215</v>
      </c>
      <c r="E8134" t="s">
        <v>12218</v>
      </c>
    </row>
    <row r="8135" spans="1:5" x14ac:dyDescent="0.25">
      <c r="A8135">
        <v>70001698</v>
      </c>
      <c r="B8135" t="s">
        <v>12219</v>
      </c>
      <c r="C8135" t="s">
        <v>12220</v>
      </c>
      <c r="D8135" t="s">
        <v>12220</v>
      </c>
      <c r="E8135" t="s">
        <v>12219</v>
      </c>
    </row>
    <row r="8136" spans="1:5" x14ac:dyDescent="0.25">
      <c r="A8136">
        <v>70001699</v>
      </c>
      <c r="B8136" t="s">
        <v>12221</v>
      </c>
      <c r="C8136" t="s">
        <v>12222</v>
      </c>
      <c r="D8136" t="s">
        <v>12222</v>
      </c>
      <c r="E8136" t="s">
        <v>12221</v>
      </c>
    </row>
    <row r="8137" spans="1:5" x14ac:dyDescent="0.25">
      <c r="A8137">
        <v>70001700</v>
      </c>
      <c r="B8137" t="s">
        <v>12223</v>
      </c>
      <c r="C8137" t="s">
        <v>12224</v>
      </c>
      <c r="D8137" t="s">
        <v>12224</v>
      </c>
      <c r="E8137" t="s">
        <v>12223</v>
      </c>
    </row>
    <row r="8138" spans="1:5" x14ac:dyDescent="0.25">
      <c r="A8138">
        <v>70001701</v>
      </c>
      <c r="B8138" t="s">
        <v>12225</v>
      </c>
      <c r="C8138" t="s">
        <v>11686</v>
      </c>
      <c r="D8138" t="s">
        <v>11686</v>
      </c>
      <c r="E8138" t="s">
        <v>12225</v>
      </c>
    </row>
    <row r="8139" spans="1:5" x14ac:dyDescent="0.25">
      <c r="A8139">
        <v>70001702</v>
      </c>
      <c r="B8139" t="s">
        <v>12226</v>
      </c>
      <c r="C8139" t="s">
        <v>11686</v>
      </c>
      <c r="D8139" t="s">
        <v>11686</v>
      </c>
      <c r="E8139" t="s">
        <v>12226</v>
      </c>
    </row>
    <row r="8140" spans="1:5" x14ac:dyDescent="0.25">
      <c r="A8140">
        <v>70001703</v>
      </c>
      <c r="B8140" t="s">
        <v>12227</v>
      </c>
      <c r="C8140" t="s">
        <v>12228</v>
      </c>
      <c r="D8140" t="s">
        <v>12228</v>
      </c>
      <c r="E8140" t="s">
        <v>12227</v>
      </c>
    </row>
    <row r="8141" spans="1:5" x14ac:dyDescent="0.25">
      <c r="A8141">
        <v>70001704</v>
      </c>
      <c r="B8141" t="s">
        <v>12229</v>
      </c>
      <c r="C8141" t="s">
        <v>12230</v>
      </c>
      <c r="D8141" t="s">
        <v>12230</v>
      </c>
      <c r="E8141" t="s">
        <v>12229</v>
      </c>
    </row>
    <row r="8142" spans="1:5" x14ac:dyDescent="0.25">
      <c r="A8142">
        <v>70001705</v>
      </c>
      <c r="B8142" t="s">
        <v>12231</v>
      </c>
      <c r="C8142" t="s">
        <v>12232</v>
      </c>
      <c r="D8142" t="s">
        <v>12232</v>
      </c>
      <c r="E8142" t="s">
        <v>12231</v>
      </c>
    </row>
    <row r="8143" spans="1:5" x14ac:dyDescent="0.25">
      <c r="A8143">
        <v>70001706</v>
      </c>
      <c r="B8143" t="s">
        <v>12233</v>
      </c>
      <c r="C8143" t="s">
        <v>12234</v>
      </c>
      <c r="D8143" t="s">
        <v>12234</v>
      </c>
      <c r="E8143" t="s">
        <v>12233</v>
      </c>
    </row>
    <row r="8144" spans="1:5" x14ac:dyDescent="0.25">
      <c r="A8144">
        <v>70001707</v>
      </c>
      <c r="B8144" t="s">
        <v>12235</v>
      </c>
      <c r="C8144" t="s">
        <v>12236</v>
      </c>
      <c r="D8144" t="s">
        <v>12236</v>
      </c>
      <c r="E8144" t="s">
        <v>12235</v>
      </c>
    </row>
    <row r="8145" spans="1:5" x14ac:dyDescent="0.25">
      <c r="A8145">
        <v>70001708</v>
      </c>
      <c r="B8145" t="s">
        <v>12237</v>
      </c>
      <c r="C8145" t="s">
        <v>12238</v>
      </c>
      <c r="D8145" t="s">
        <v>12238</v>
      </c>
      <c r="E8145" t="s">
        <v>12237</v>
      </c>
    </row>
    <row r="8146" spans="1:5" x14ac:dyDescent="0.25">
      <c r="A8146">
        <v>70001709</v>
      </c>
      <c r="B8146" t="s">
        <v>12239</v>
      </c>
      <c r="C8146" t="s">
        <v>12240</v>
      </c>
      <c r="D8146" t="s">
        <v>12240</v>
      </c>
      <c r="E8146" t="s">
        <v>12239</v>
      </c>
    </row>
    <row r="8147" spans="1:5" x14ac:dyDescent="0.25">
      <c r="A8147">
        <v>70001710</v>
      </c>
      <c r="B8147" t="s">
        <v>12241</v>
      </c>
      <c r="C8147" t="s">
        <v>12242</v>
      </c>
      <c r="D8147" t="s">
        <v>12242</v>
      </c>
      <c r="E8147" t="s">
        <v>12241</v>
      </c>
    </row>
    <row r="8148" spans="1:5" x14ac:dyDescent="0.25">
      <c r="A8148">
        <v>70001711</v>
      </c>
      <c r="B8148" t="s">
        <v>12243</v>
      </c>
      <c r="C8148" t="s">
        <v>12244</v>
      </c>
      <c r="D8148" t="s">
        <v>12244</v>
      </c>
      <c r="E8148" t="s">
        <v>12243</v>
      </c>
    </row>
    <row r="8149" spans="1:5" x14ac:dyDescent="0.25">
      <c r="A8149">
        <v>70001712</v>
      </c>
      <c r="B8149" t="s">
        <v>12245</v>
      </c>
      <c r="C8149" t="s">
        <v>12246</v>
      </c>
      <c r="D8149" t="s">
        <v>12246</v>
      </c>
      <c r="E8149" t="s">
        <v>12245</v>
      </c>
    </row>
    <row r="8150" spans="1:5" x14ac:dyDescent="0.25">
      <c r="A8150">
        <v>70001713</v>
      </c>
      <c r="B8150" t="s">
        <v>12247</v>
      </c>
      <c r="C8150" t="s">
        <v>12248</v>
      </c>
      <c r="D8150" t="s">
        <v>12248</v>
      </c>
      <c r="E8150" t="s">
        <v>12247</v>
      </c>
    </row>
    <row r="8151" spans="1:5" x14ac:dyDescent="0.25">
      <c r="A8151">
        <v>70001714</v>
      </c>
      <c r="B8151" t="s">
        <v>12249</v>
      </c>
      <c r="C8151" t="s">
        <v>12250</v>
      </c>
      <c r="D8151" t="s">
        <v>12250</v>
      </c>
      <c r="E8151" t="s">
        <v>12249</v>
      </c>
    </row>
    <row r="8152" spans="1:5" x14ac:dyDescent="0.25">
      <c r="A8152">
        <v>70001715</v>
      </c>
      <c r="B8152" t="s">
        <v>12251</v>
      </c>
      <c r="C8152" t="s">
        <v>10961</v>
      </c>
      <c r="D8152" t="s">
        <v>10961</v>
      </c>
      <c r="E8152" t="s">
        <v>12251</v>
      </c>
    </row>
    <row r="8153" spans="1:5" x14ac:dyDescent="0.25">
      <c r="A8153">
        <v>70001716</v>
      </c>
      <c r="B8153" t="s">
        <v>11217</v>
      </c>
      <c r="C8153" t="s">
        <v>11218</v>
      </c>
      <c r="D8153" t="s">
        <v>11218</v>
      </c>
      <c r="E8153" t="s">
        <v>11217</v>
      </c>
    </row>
    <row r="8154" spans="1:5" x14ac:dyDescent="0.25">
      <c r="A8154">
        <v>70001717</v>
      </c>
      <c r="B8154" t="s">
        <v>10968</v>
      </c>
      <c r="C8154" t="s">
        <v>10967</v>
      </c>
      <c r="D8154" t="s">
        <v>10967</v>
      </c>
      <c r="E8154" t="s">
        <v>10968</v>
      </c>
    </row>
    <row r="8155" spans="1:5" x14ac:dyDescent="0.25">
      <c r="A8155">
        <v>70001718</v>
      </c>
      <c r="B8155" t="s">
        <v>11614</v>
      </c>
      <c r="C8155" t="s">
        <v>11615</v>
      </c>
      <c r="D8155" t="s">
        <v>11615</v>
      </c>
      <c r="E8155" t="s">
        <v>11614</v>
      </c>
    </row>
    <row r="8156" spans="1:5" x14ac:dyDescent="0.25">
      <c r="A8156">
        <v>70001719</v>
      </c>
      <c r="B8156" t="s">
        <v>11616</v>
      </c>
      <c r="C8156" t="s">
        <v>11615</v>
      </c>
      <c r="D8156" t="s">
        <v>11615</v>
      </c>
      <c r="E8156" t="s">
        <v>11616</v>
      </c>
    </row>
    <row r="8157" spans="1:5" x14ac:dyDescent="0.25">
      <c r="A8157">
        <v>70001720</v>
      </c>
      <c r="B8157" t="s">
        <v>11035</v>
      </c>
      <c r="C8157" t="s">
        <v>11036</v>
      </c>
      <c r="D8157" t="s">
        <v>11036</v>
      </c>
      <c r="E8157" t="s">
        <v>11035</v>
      </c>
    </row>
    <row r="8158" spans="1:5" x14ac:dyDescent="0.25">
      <c r="A8158">
        <v>70001721</v>
      </c>
      <c r="B8158" t="s">
        <v>11039</v>
      </c>
      <c r="C8158" t="s">
        <v>11040</v>
      </c>
      <c r="D8158" t="s">
        <v>11040</v>
      </c>
      <c r="E8158" t="s">
        <v>11039</v>
      </c>
    </row>
    <row r="8159" spans="1:5" x14ac:dyDescent="0.25">
      <c r="A8159">
        <v>70001722</v>
      </c>
      <c r="B8159" t="s">
        <v>11041</v>
      </c>
      <c r="C8159" t="s">
        <v>667</v>
      </c>
      <c r="D8159" t="s">
        <v>667</v>
      </c>
      <c r="E8159" t="s">
        <v>11041</v>
      </c>
    </row>
    <row r="8160" spans="1:5" x14ac:dyDescent="0.25">
      <c r="A8160">
        <v>70001723</v>
      </c>
      <c r="B8160" t="s">
        <v>12252</v>
      </c>
      <c r="C8160" t="s">
        <v>12253</v>
      </c>
      <c r="D8160" t="s">
        <v>12253</v>
      </c>
      <c r="E8160" t="s">
        <v>12252</v>
      </c>
    </row>
    <row r="8161" spans="1:5" x14ac:dyDescent="0.25">
      <c r="A8161">
        <v>70001724</v>
      </c>
      <c r="B8161" t="s">
        <v>10412</v>
      </c>
      <c r="C8161" t="s">
        <v>10410</v>
      </c>
      <c r="D8161" t="s">
        <v>10410</v>
      </c>
      <c r="E8161" t="s">
        <v>10412</v>
      </c>
    </row>
    <row r="8162" spans="1:5" x14ac:dyDescent="0.25">
      <c r="A8162">
        <v>70001725</v>
      </c>
      <c r="B8162" t="s">
        <v>10409</v>
      </c>
      <c r="C8162" t="s">
        <v>10410</v>
      </c>
      <c r="D8162" t="s">
        <v>10410</v>
      </c>
      <c r="E8162" t="s">
        <v>10409</v>
      </c>
    </row>
    <row r="8163" spans="1:5" x14ac:dyDescent="0.25">
      <c r="A8163">
        <v>70001726</v>
      </c>
      <c r="B8163" t="s">
        <v>10411</v>
      </c>
      <c r="C8163" t="s">
        <v>10410</v>
      </c>
      <c r="D8163" t="s">
        <v>10410</v>
      </c>
      <c r="E8163" t="s">
        <v>10411</v>
      </c>
    </row>
    <row r="8164" spans="1:5" x14ac:dyDescent="0.25">
      <c r="A8164">
        <v>70001727</v>
      </c>
      <c r="B8164" t="s">
        <v>12254</v>
      </c>
      <c r="C8164" t="s">
        <v>12224</v>
      </c>
      <c r="D8164" t="s">
        <v>12224</v>
      </c>
      <c r="E8164" t="s">
        <v>12254</v>
      </c>
    </row>
    <row r="8165" spans="1:5" x14ac:dyDescent="0.25">
      <c r="A8165">
        <v>70001728</v>
      </c>
      <c r="B8165" t="s">
        <v>11637</v>
      </c>
      <c r="C8165" t="s">
        <v>10678</v>
      </c>
      <c r="D8165" t="s">
        <v>10678</v>
      </c>
      <c r="E8165" t="s">
        <v>11637</v>
      </c>
    </row>
    <row r="8166" spans="1:5" x14ac:dyDescent="0.25">
      <c r="A8166">
        <v>70001729</v>
      </c>
      <c r="B8166" t="s">
        <v>11579</v>
      </c>
      <c r="C8166" t="s">
        <v>10678</v>
      </c>
      <c r="D8166" t="s">
        <v>10678</v>
      </c>
      <c r="E8166" t="s">
        <v>11579</v>
      </c>
    </row>
    <row r="8167" spans="1:5" x14ac:dyDescent="0.25">
      <c r="A8167">
        <v>70001730</v>
      </c>
      <c r="B8167" t="s">
        <v>12255</v>
      </c>
      <c r="C8167" t="s">
        <v>11681</v>
      </c>
      <c r="D8167" t="s">
        <v>11681</v>
      </c>
      <c r="E8167" t="s">
        <v>12255</v>
      </c>
    </row>
    <row r="8168" spans="1:5" x14ac:dyDescent="0.25">
      <c r="A8168">
        <v>70001731</v>
      </c>
      <c r="B8168" t="s">
        <v>12256</v>
      </c>
      <c r="C8168" t="s">
        <v>12257</v>
      </c>
      <c r="D8168" t="s">
        <v>12257</v>
      </c>
      <c r="E8168" t="s">
        <v>12256</v>
      </c>
    </row>
    <row r="8169" spans="1:5" x14ac:dyDescent="0.25">
      <c r="A8169">
        <v>70001732</v>
      </c>
      <c r="B8169" t="s">
        <v>10922</v>
      </c>
      <c r="C8169" t="s">
        <v>10923</v>
      </c>
      <c r="D8169" t="s">
        <v>10923</v>
      </c>
      <c r="E8169" t="s">
        <v>10922</v>
      </c>
    </row>
    <row r="8170" spans="1:5" x14ac:dyDescent="0.25">
      <c r="A8170">
        <v>70001733</v>
      </c>
      <c r="B8170" t="s">
        <v>10924</v>
      </c>
      <c r="C8170" t="s">
        <v>10925</v>
      </c>
      <c r="D8170" t="s">
        <v>10925</v>
      </c>
      <c r="E8170" t="s">
        <v>10924</v>
      </c>
    </row>
    <row r="8171" spans="1:5" x14ac:dyDescent="0.25">
      <c r="A8171">
        <v>70001734</v>
      </c>
      <c r="B8171" t="s">
        <v>10306</v>
      </c>
      <c r="C8171" t="s">
        <v>10307</v>
      </c>
      <c r="D8171" t="s">
        <v>10307</v>
      </c>
      <c r="E8171" t="s">
        <v>10306</v>
      </c>
    </row>
    <row r="8172" spans="1:5" x14ac:dyDescent="0.25">
      <c r="A8172">
        <v>70001735</v>
      </c>
      <c r="B8172" t="s">
        <v>11062</v>
      </c>
      <c r="C8172" t="s">
        <v>11063</v>
      </c>
      <c r="D8172" t="s">
        <v>11063</v>
      </c>
      <c r="E8172" t="s">
        <v>11062</v>
      </c>
    </row>
    <row r="8173" spans="1:5" x14ac:dyDescent="0.25">
      <c r="A8173">
        <v>70001736</v>
      </c>
      <c r="B8173" t="s">
        <v>10398</v>
      </c>
      <c r="C8173" t="s">
        <v>10397</v>
      </c>
      <c r="D8173" t="s">
        <v>10397</v>
      </c>
      <c r="E8173" t="s">
        <v>10398</v>
      </c>
    </row>
    <row r="8174" spans="1:5" x14ac:dyDescent="0.25">
      <c r="A8174">
        <v>70001737</v>
      </c>
      <c r="B8174" t="s">
        <v>11785</v>
      </c>
      <c r="C8174" t="s">
        <v>10393</v>
      </c>
      <c r="D8174" t="s">
        <v>10393</v>
      </c>
      <c r="E8174" t="s">
        <v>11785</v>
      </c>
    </row>
    <row r="8175" spans="1:5" x14ac:dyDescent="0.25">
      <c r="A8175">
        <v>70001738</v>
      </c>
      <c r="B8175" t="s">
        <v>12258</v>
      </c>
      <c r="C8175" t="s">
        <v>12259</v>
      </c>
      <c r="D8175" t="s">
        <v>12259</v>
      </c>
      <c r="E8175" t="s">
        <v>12258</v>
      </c>
    </row>
    <row r="8176" spans="1:5" x14ac:dyDescent="0.25">
      <c r="A8176">
        <v>70001739</v>
      </c>
      <c r="B8176" t="s">
        <v>12260</v>
      </c>
      <c r="C8176" t="s">
        <v>12260</v>
      </c>
      <c r="D8176" t="s">
        <v>12260</v>
      </c>
      <c r="E8176" t="s">
        <v>12260</v>
      </c>
    </row>
    <row r="8177" spans="1:5" x14ac:dyDescent="0.25">
      <c r="A8177">
        <v>70001740</v>
      </c>
      <c r="B8177" t="s">
        <v>12261</v>
      </c>
      <c r="C8177" t="s">
        <v>12261</v>
      </c>
      <c r="D8177" t="s">
        <v>12261</v>
      </c>
      <c r="E8177" t="s">
        <v>12261</v>
      </c>
    </row>
    <row r="8178" spans="1:5" x14ac:dyDescent="0.25">
      <c r="A8178">
        <v>70001741</v>
      </c>
      <c r="B8178" t="s">
        <v>12262</v>
      </c>
      <c r="C8178" t="s">
        <v>12262</v>
      </c>
      <c r="D8178" t="s">
        <v>12262</v>
      </c>
      <c r="E8178" t="s">
        <v>12262</v>
      </c>
    </row>
    <row r="8179" spans="1:5" x14ac:dyDescent="0.25">
      <c r="A8179">
        <v>70001742</v>
      </c>
      <c r="B8179" t="s">
        <v>12263</v>
      </c>
      <c r="C8179" t="s">
        <v>12263</v>
      </c>
      <c r="D8179" t="s">
        <v>12263</v>
      </c>
      <c r="E8179" t="s">
        <v>12263</v>
      </c>
    </row>
    <row r="8180" spans="1:5" x14ac:dyDescent="0.25">
      <c r="A8180">
        <v>70001743</v>
      </c>
      <c r="B8180" t="s">
        <v>12264</v>
      </c>
      <c r="C8180" t="s">
        <v>12264</v>
      </c>
      <c r="D8180" t="s">
        <v>12264</v>
      </c>
      <c r="E8180" t="s">
        <v>12264</v>
      </c>
    </row>
    <row r="8181" spans="1:5" x14ac:dyDescent="0.25">
      <c r="A8181">
        <v>70001744</v>
      </c>
      <c r="B8181" t="s">
        <v>12265</v>
      </c>
      <c r="C8181" t="s">
        <v>12265</v>
      </c>
      <c r="D8181" t="s">
        <v>12265</v>
      </c>
      <c r="E8181" t="s">
        <v>12265</v>
      </c>
    </row>
    <row r="8182" spans="1:5" x14ac:dyDescent="0.25">
      <c r="A8182">
        <v>70001745</v>
      </c>
      <c r="B8182" t="s">
        <v>12266</v>
      </c>
      <c r="C8182" t="s">
        <v>12266</v>
      </c>
      <c r="D8182" t="s">
        <v>12266</v>
      </c>
      <c r="E8182" t="s">
        <v>12266</v>
      </c>
    </row>
    <row r="8183" spans="1:5" x14ac:dyDescent="0.25">
      <c r="A8183">
        <v>70001746</v>
      </c>
      <c r="B8183" t="s">
        <v>11634</v>
      </c>
      <c r="C8183" t="s">
        <v>11635</v>
      </c>
      <c r="D8183" t="s">
        <v>11635</v>
      </c>
      <c r="E8183" t="s">
        <v>11634</v>
      </c>
    </row>
    <row r="8184" spans="1:5" x14ac:dyDescent="0.25">
      <c r="A8184">
        <v>70001747</v>
      </c>
      <c r="B8184" t="s">
        <v>12209</v>
      </c>
      <c r="C8184" t="s">
        <v>11635</v>
      </c>
      <c r="D8184" t="s">
        <v>11635</v>
      </c>
      <c r="E8184" t="s">
        <v>12209</v>
      </c>
    </row>
    <row r="8185" spans="1:5" x14ac:dyDescent="0.25">
      <c r="A8185">
        <v>70001748</v>
      </c>
      <c r="B8185" t="s">
        <v>12267</v>
      </c>
      <c r="C8185" t="s">
        <v>10823</v>
      </c>
      <c r="D8185" t="s">
        <v>10823</v>
      </c>
      <c r="E8185" t="s">
        <v>12267</v>
      </c>
    </row>
    <row r="8186" spans="1:5" x14ac:dyDescent="0.25">
      <c r="A8186">
        <v>70001749</v>
      </c>
      <c r="B8186" t="s">
        <v>12268</v>
      </c>
      <c r="C8186" t="s">
        <v>10823</v>
      </c>
      <c r="D8186" t="s">
        <v>10823</v>
      </c>
      <c r="E8186" t="s">
        <v>12268</v>
      </c>
    </row>
    <row r="8187" spans="1:5" x14ac:dyDescent="0.25">
      <c r="A8187">
        <v>70001750</v>
      </c>
      <c r="B8187" t="s">
        <v>12269</v>
      </c>
      <c r="C8187" t="s">
        <v>10823</v>
      </c>
      <c r="D8187" t="s">
        <v>10823</v>
      </c>
      <c r="E8187" t="s">
        <v>12269</v>
      </c>
    </row>
    <row r="8188" spans="1:5" x14ac:dyDescent="0.25">
      <c r="A8188">
        <v>70001751</v>
      </c>
      <c r="B8188" t="s">
        <v>12270</v>
      </c>
      <c r="C8188" t="s">
        <v>12271</v>
      </c>
      <c r="D8188" t="s">
        <v>12271</v>
      </c>
      <c r="E8188" t="s">
        <v>12270</v>
      </c>
    </row>
    <row r="8189" spans="1:5" x14ac:dyDescent="0.25">
      <c r="A8189">
        <v>70001752</v>
      </c>
      <c r="B8189" t="s">
        <v>12272</v>
      </c>
      <c r="C8189" t="s">
        <v>12273</v>
      </c>
      <c r="D8189" t="s">
        <v>12273</v>
      </c>
      <c r="E8189" t="s">
        <v>12272</v>
      </c>
    </row>
    <row r="8190" spans="1:5" x14ac:dyDescent="0.25">
      <c r="A8190">
        <v>70001753</v>
      </c>
      <c r="B8190" t="s">
        <v>12274</v>
      </c>
      <c r="C8190" t="s">
        <v>12273</v>
      </c>
      <c r="D8190" t="s">
        <v>12273</v>
      </c>
      <c r="E8190" t="s">
        <v>12274</v>
      </c>
    </row>
    <row r="8191" spans="1:5" x14ac:dyDescent="0.25">
      <c r="A8191">
        <v>70001754</v>
      </c>
      <c r="B8191" t="s">
        <v>12275</v>
      </c>
      <c r="C8191" t="s">
        <v>12273</v>
      </c>
      <c r="D8191" t="s">
        <v>12273</v>
      </c>
      <c r="E8191" t="s">
        <v>12275</v>
      </c>
    </row>
    <row r="8192" spans="1:5" x14ac:dyDescent="0.25">
      <c r="A8192">
        <v>70001755</v>
      </c>
      <c r="B8192" t="s">
        <v>11877</v>
      </c>
      <c r="C8192" t="s">
        <v>11878</v>
      </c>
      <c r="D8192" t="s">
        <v>11878</v>
      </c>
      <c r="E8192" t="s">
        <v>11877</v>
      </c>
    </row>
    <row r="8193" spans="1:5" x14ac:dyDescent="0.25">
      <c r="A8193">
        <v>70001756</v>
      </c>
      <c r="B8193" t="s">
        <v>11879</v>
      </c>
      <c r="C8193" t="s">
        <v>11880</v>
      </c>
      <c r="D8193" t="s">
        <v>11880</v>
      </c>
      <c r="E8193" t="s">
        <v>11879</v>
      </c>
    </row>
    <row r="8194" spans="1:5" x14ac:dyDescent="0.25">
      <c r="A8194">
        <v>70001758</v>
      </c>
      <c r="B8194" t="s">
        <v>12276</v>
      </c>
      <c r="C8194" t="s">
        <v>12277</v>
      </c>
      <c r="D8194" t="s">
        <v>12277</v>
      </c>
      <c r="E8194" t="s">
        <v>12276</v>
      </c>
    </row>
    <row r="8195" spans="1:5" x14ac:dyDescent="0.25">
      <c r="A8195">
        <v>70001759</v>
      </c>
      <c r="B8195" t="s">
        <v>12278</v>
      </c>
      <c r="C8195" t="s">
        <v>12279</v>
      </c>
      <c r="D8195" t="s">
        <v>12279</v>
      </c>
      <c r="E8195" t="s">
        <v>12278</v>
      </c>
    </row>
    <row r="8196" spans="1:5" x14ac:dyDescent="0.25">
      <c r="A8196">
        <v>70001760</v>
      </c>
      <c r="B8196" t="s">
        <v>12280</v>
      </c>
      <c r="C8196" t="s">
        <v>12281</v>
      </c>
      <c r="D8196" t="s">
        <v>12281</v>
      </c>
      <c r="E8196" t="s">
        <v>12280</v>
      </c>
    </row>
    <row r="8197" spans="1:5" x14ac:dyDescent="0.25">
      <c r="A8197">
        <v>70001761</v>
      </c>
      <c r="B8197" t="s">
        <v>12282</v>
      </c>
      <c r="C8197" t="s">
        <v>12283</v>
      </c>
      <c r="D8197" t="s">
        <v>12283</v>
      </c>
      <c r="E8197" t="s">
        <v>12282</v>
      </c>
    </row>
    <row r="8198" spans="1:5" x14ac:dyDescent="0.25">
      <c r="A8198">
        <v>70001762</v>
      </c>
      <c r="B8198" t="s">
        <v>12284</v>
      </c>
      <c r="C8198" t="s">
        <v>12285</v>
      </c>
      <c r="D8198" t="s">
        <v>12285</v>
      </c>
      <c r="E8198" t="s">
        <v>12284</v>
      </c>
    </row>
    <row r="8199" spans="1:5" x14ac:dyDescent="0.25">
      <c r="A8199">
        <v>70001763</v>
      </c>
      <c r="B8199" t="s">
        <v>12286</v>
      </c>
      <c r="C8199" t="s">
        <v>12287</v>
      </c>
      <c r="D8199" t="s">
        <v>12287</v>
      </c>
      <c r="E8199" t="s">
        <v>12286</v>
      </c>
    </row>
    <row r="8200" spans="1:5" x14ac:dyDescent="0.25">
      <c r="A8200">
        <v>70001764</v>
      </c>
      <c r="B8200" t="s">
        <v>12288</v>
      </c>
      <c r="C8200" t="s">
        <v>12289</v>
      </c>
      <c r="D8200" t="s">
        <v>12289</v>
      </c>
      <c r="E8200" t="s">
        <v>12288</v>
      </c>
    </row>
    <row r="8201" spans="1:5" x14ac:dyDescent="0.25">
      <c r="A8201">
        <v>70001765</v>
      </c>
      <c r="B8201" t="s">
        <v>12237</v>
      </c>
      <c r="C8201" t="s">
        <v>12290</v>
      </c>
      <c r="D8201" t="s">
        <v>12290</v>
      </c>
      <c r="E8201" t="s">
        <v>12237</v>
      </c>
    </row>
    <row r="8202" spans="1:5" x14ac:dyDescent="0.25">
      <c r="A8202">
        <v>70001766</v>
      </c>
      <c r="B8202" t="s">
        <v>12291</v>
      </c>
      <c r="C8202" t="s">
        <v>12292</v>
      </c>
      <c r="D8202" t="s">
        <v>12292</v>
      </c>
      <c r="E8202" t="s">
        <v>12291</v>
      </c>
    </row>
    <row r="8203" spans="1:5" x14ac:dyDescent="0.25">
      <c r="A8203">
        <v>70001767</v>
      </c>
      <c r="B8203" t="s">
        <v>12293</v>
      </c>
      <c r="C8203" t="s">
        <v>12294</v>
      </c>
      <c r="D8203" t="s">
        <v>12294</v>
      </c>
      <c r="E8203" t="s">
        <v>12293</v>
      </c>
    </row>
    <row r="8204" spans="1:5" x14ac:dyDescent="0.25">
      <c r="A8204">
        <v>70001768</v>
      </c>
      <c r="B8204" t="s">
        <v>800</v>
      </c>
      <c r="C8204" t="s">
        <v>12295</v>
      </c>
      <c r="D8204" t="s">
        <v>12295</v>
      </c>
      <c r="E8204" t="s">
        <v>800</v>
      </c>
    </row>
    <row r="8205" spans="1:5" x14ac:dyDescent="0.25">
      <c r="A8205">
        <v>70001769</v>
      </c>
      <c r="B8205" t="s">
        <v>12296</v>
      </c>
      <c r="C8205" t="s">
        <v>12277</v>
      </c>
      <c r="D8205" t="s">
        <v>12277</v>
      </c>
      <c r="E8205" t="s">
        <v>12296</v>
      </c>
    </row>
    <row r="8206" spans="1:5" x14ac:dyDescent="0.25">
      <c r="A8206">
        <v>70001770</v>
      </c>
      <c r="B8206" t="s">
        <v>12297</v>
      </c>
      <c r="C8206" t="s">
        <v>12279</v>
      </c>
      <c r="D8206" t="s">
        <v>12279</v>
      </c>
      <c r="E8206" t="s">
        <v>12297</v>
      </c>
    </row>
    <row r="8207" spans="1:5" x14ac:dyDescent="0.25">
      <c r="A8207">
        <v>70001771</v>
      </c>
      <c r="B8207" t="s">
        <v>12298</v>
      </c>
      <c r="C8207" t="s">
        <v>12285</v>
      </c>
      <c r="D8207" t="s">
        <v>12285</v>
      </c>
      <c r="E8207" t="s">
        <v>12298</v>
      </c>
    </row>
    <row r="8208" spans="1:5" x14ac:dyDescent="0.25">
      <c r="A8208">
        <v>70001772</v>
      </c>
      <c r="B8208" t="s">
        <v>12299</v>
      </c>
      <c r="C8208" t="s">
        <v>12287</v>
      </c>
      <c r="D8208" t="s">
        <v>12287</v>
      </c>
      <c r="E8208" t="s">
        <v>12299</v>
      </c>
    </row>
    <row r="8209" spans="1:5" x14ac:dyDescent="0.25">
      <c r="A8209">
        <v>70001773</v>
      </c>
      <c r="B8209" t="s">
        <v>12300</v>
      </c>
      <c r="C8209" t="s">
        <v>12301</v>
      </c>
      <c r="D8209" t="s">
        <v>12301</v>
      </c>
      <c r="E8209" t="s">
        <v>12300</v>
      </c>
    </row>
    <row r="8210" spans="1:5" x14ac:dyDescent="0.25">
      <c r="A8210">
        <v>70001774</v>
      </c>
      <c r="B8210" t="s">
        <v>12302</v>
      </c>
      <c r="C8210" t="s">
        <v>12289</v>
      </c>
      <c r="D8210" t="s">
        <v>12289</v>
      </c>
      <c r="E8210" t="s">
        <v>12302</v>
      </c>
    </row>
    <row r="8211" spans="1:5" x14ac:dyDescent="0.25">
      <c r="A8211">
        <v>70001775</v>
      </c>
      <c r="B8211" t="s">
        <v>12303</v>
      </c>
      <c r="C8211" t="s">
        <v>12294</v>
      </c>
      <c r="D8211" t="s">
        <v>12294</v>
      </c>
      <c r="E8211" t="s">
        <v>12303</v>
      </c>
    </row>
    <row r="8212" spans="1:5" x14ac:dyDescent="0.25">
      <c r="A8212">
        <v>70001776</v>
      </c>
      <c r="B8212" t="s">
        <v>12304</v>
      </c>
      <c r="C8212" t="s">
        <v>12305</v>
      </c>
      <c r="D8212" t="s">
        <v>12305</v>
      </c>
      <c r="E8212" t="s">
        <v>12304</v>
      </c>
    </row>
    <row r="8213" spans="1:5" x14ac:dyDescent="0.25">
      <c r="A8213">
        <v>70001777</v>
      </c>
      <c r="B8213" t="s">
        <v>12306</v>
      </c>
      <c r="C8213" t="s">
        <v>12277</v>
      </c>
      <c r="D8213" t="s">
        <v>12277</v>
      </c>
      <c r="E8213" t="s">
        <v>12306</v>
      </c>
    </row>
    <row r="8214" spans="1:5" x14ac:dyDescent="0.25">
      <c r="A8214">
        <v>70001778</v>
      </c>
      <c r="B8214" t="s">
        <v>12307</v>
      </c>
      <c r="C8214" t="s">
        <v>12285</v>
      </c>
      <c r="D8214" t="s">
        <v>12285</v>
      </c>
      <c r="E8214" t="s">
        <v>12307</v>
      </c>
    </row>
    <row r="8215" spans="1:5" x14ac:dyDescent="0.25">
      <c r="A8215">
        <v>70001779</v>
      </c>
      <c r="B8215" t="s">
        <v>12308</v>
      </c>
      <c r="C8215" t="s">
        <v>12301</v>
      </c>
      <c r="D8215" t="s">
        <v>12301</v>
      </c>
      <c r="E8215" t="s">
        <v>12308</v>
      </c>
    </row>
    <row r="8216" spans="1:5" x14ac:dyDescent="0.25">
      <c r="A8216">
        <v>70001780</v>
      </c>
      <c r="B8216" t="s">
        <v>790</v>
      </c>
      <c r="C8216" t="s">
        <v>12279</v>
      </c>
      <c r="D8216" t="s">
        <v>12279</v>
      </c>
      <c r="E8216" t="s">
        <v>790</v>
      </c>
    </row>
    <row r="8217" spans="1:5" x14ac:dyDescent="0.25">
      <c r="A8217">
        <v>70001781</v>
      </c>
      <c r="B8217" t="s">
        <v>789</v>
      </c>
      <c r="C8217" t="s">
        <v>12285</v>
      </c>
      <c r="D8217" t="s">
        <v>12285</v>
      </c>
      <c r="E8217" t="s">
        <v>789</v>
      </c>
    </row>
    <row r="8218" spans="1:5" x14ac:dyDescent="0.25">
      <c r="A8218">
        <v>70001782</v>
      </c>
      <c r="B8218" t="s">
        <v>12309</v>
      </c>
      <c r="C8218" t="s">
        <v>12277</v>
      </c>
      <c r="D8218" t="s">
        <v>12277</v>
      </c>
      <c r="E8218" t="s">
        <v>12309</v>
      </c>
    </row>
    <row r="8219" spans="1:5" x14ac:dyDescent="0.25">
      <c r="A8219">
        <v>70001783</v>
      </c>
      <c r="B8219" t="s">
        <v>12310</v>
      </c>
      <c r="C8219" t="s">
        <v>12279</v>
      </c>
      <c r="D8219" t="s">
        <v>12279</v>
      </c>
      <c r="E8219" t="s">
        <v>12310</v>
      </c>
    </row>
    <row r="8220" spans="1:5" x14ac:dyDescent="0.25">
      <c r="A8220">
        <v>70001784</v>
      </c>
      <c r="B8220" t="s">
        <v>12311</v>
      </c>
      <c r="C8220" t="s">
        <v>12287</v>
      </c>
      <c r="D8220" t="s">
        <v>12287</v>
      </c>
      <c r="E8220" t="s">
        <v>12311</v>
      </c>
    </row>
    <row r="8221" spans="1:5" x14ac:dyDescent="0.25">
      <c r="A8221">
        <v>70001785</v>
      </c>
      <c r="B8221" t="s">
        <v>12312</v>
      </c>
      <c r="C8221" t="s">
        <v>12285</v>
      </c>
      <c r="D8221" t="s">
        <v>12285</v>
      </c>
      <c r="E8221" t="s">
        <v>12312</v>
      </c>
    </row>
    <row r="8222" spans="1:5" x14ac:dyDescent="0.25">
      <c r="A8222">
        <v>70001786</v>
      </c>
      <c r="B8222" t="s">
        <v>12313</v>
      </c>
      <c r="C8222" t="s">
        <v>12279</v>
      </c>
      <c r="D8222" t="s">
        <v>12279</v>
      </c>
      <c r="E8222" t="s">
        <v>12313</v>
      </c>
    </row>
    <row r="8223" spans="1:5" x14ac:dyDescent="0.25">
      <c r="A8223">
        <v>70001787</v>
      </c>
      <c r="B8223" t="s">
        <v>12314</v>
      </c>
      <c r="C8223" t="s">
        <v>12287</v>
      </c>
      <c r="D8223" t="s">
        <v>12287</v>
      </c>
      <c r="E8223" t="s">
        <v>12314</v>
      </c>
    </row>
    <row r="8224" spans="1:5" x14ac:dyDescent="0.25">
      <c r="A8224">
        <v>70001788</v>
      </c>
      <c r="B8224" t="s">
        <v>12315</v>
      </c>
      <c r="C8224" t="s">
        <v>12285</v>
      </c>
      <c r="D8224" t="s">
        <v>12285</v>
      </c>
      <c r="E8224" t="s">
        <v>12315</v>
      </c>
    </row>
    <row r="8225" spans="1:5" x14ac:dyDescent="0.25">
      <c r="A8225">
        <v>70001789</v>
      </c>
      <c r="B8225" t="s">
        <v>12316</v>
      </c>
      <c r="C8225" t="s">
        <v>12279</v>
      </c>
      <c r="D8225" t="s">
        <v>12279</v>
      </c>
      <c r="E8225" t="s">
        <v>12316</v>
      </c>
    </row>
    <row r="8226" spans="1:5" x14ac:dyDescent="0.25">
      <c r="A8226">
        <v>70001790</v>
      </c>
      <c r="B8226" t="s">
        <v>12317</v>
      </c>
      <c r="C8226" t="s">
        <v>12287</v>
      </c>
      <c r="D8226" t="s">
        <v>12287</v>
      </c>
      <c r="E8226" t="s">
        <v>12317</v>
      </c>
    </row>
    <row r="8227" spans="1:5" x14ac:dyDescent="0.25">
      <c r="A8227">
        <v>70001791</v>
      </c>
      <c r="B8227" t="s">
        <v>12318</v>
      </c>
      <c r="C8227" t="s">
        <v>12285</v>
      </c>
      <c r="D8227" t="s">
        <v>12285</v>
      </c>
      <c r="E8227" t="s">
        <v>12318</v>
      </c>
    </row>
    <row r="8228" spans="1:5" x14ac:dyDescent="0.25">
      <c r="A8228">
        <v>70001792</v>
      </c>
      <c r="B8228" t="s">
        <v>12319</v>
      </c>
      <c r="C8228" t="s">
        <v>12279</v>
      </c>
      <c r="D8228" t="s">
        <v>12279</v>
      </c>
      <c r="E8228" t="s">
        <v>12319</v>
      </c>
    </row>
    <row r="8229" spans="1:5" x14ac:dyDescent="0.25">
      <c r="A8229">
        <v>70001793</v>
      </c>
      <c r="B8229" t="s">
        <v>12320</v>
      </c>
      <c r="C8229" t="s">
        <v>12285</v>
      </c>
      <c r="D8229" t="s">
        <v>12285</v>
      </c>
      <c r="E8229" t="s">
        <v>12320</v>
      </c>
    </row>
    <row r="8230" spans="1:5" x14ac:dyDescent="0.25">
      <c r="A8230">
        <v>70001794</v>
      </c>
      <c r="B8230" t="s">
        <v>12321</v>
      </c>
      <c r="C8230" t="s">
        <v>12287</v>
      </c>
      <c r="D8230" t="s">
        <v>12287</v>
      </c>
      <c r="E8230" t="s">
        <v>12321</v>
      </c>
    </row>
    <row r="8231" spans="1:5" x14ac:dyDescent="0.25">
      <c r="A8231">
        <v>70001795</v>
      </c>
      <c r="B8231" t="s">
        <v>12322</v>
      </c>
      <c r="C8231" t="s">
        <v>12289</v>
      </c>
      <c r="D8231" t="s">
        <v>12289</v>
      </c>
      <c r="E8231" t="s">
        <v>12322</v>
      </c>
    </row>
    <row r="8232" spans="1:5" x14ac:dyDescent="0.25">
      <c r="A8232">
        <v>70001796</v>
      </c>
      <c r="B8232" t="s">
        <v>12227</v>
      </c>
      <c r="C8232" t="s">
        <v>12323</v>
      </c>
      <c r="D8232" t="s">
        <v>12323</v>
      </c>
      <c r="E8232" t="s">
        <v>12227</v>
      </c>
    </row>
    <row r="8233" spans="1:5" x14ac:dyDescent="0.25">
      <c r="A8233">
        <v>70001797</v>
      </c>
      <c r="B8233" t="s">
        <v>12324</v>
      </c>
      <c r="C8233" t="s">
        <v>12325</v>
      </c>
      <c r="D8233" t="s">
        <v>12325</v>
      </c>
      <c r="E8233" t="s">
        <v>12324</v>
      </c>
    </row>
    <row r="8234" spans="1:5" x14ac:dyDescent="0.25">
      <c r="A8234">
        <v>70001798</v>
      </c>
      <c r="B8234" t="s">
        <v>12231</v>
      </c>
      <c r="C8234" t="s">
        <v>12326</v>
      </c>
      <c r="D8234" t="s">
        <v>12326</v>
      </c>
      <c r="E8234" t="s">
        <v>12231</v>
      </c>
    </row>
    <row r="8235" spans="1:5" x14ac:dyDescent="0.25">
      <c r="A8235">
        <v>70001799</v>
      </c>
      <c r="B8235" t="s">
        <v>12327</v>
      </c>
      <c r="C8235" t="s">
        <v>12285</v>
      </c>
      <c r="D8235" t="s">
        <v>12285</v>
      </c>
      <c r="E8235" t="s">
        <v>12327</v>
      </c>
    </row>
    <row r="8236" spans="1:5" x14ac:dyDescent="0.25">
      <c r="A8236">
        <v>70001800</v>
      </c>
      <c r="B8236" t="s">
        <v>12328</v>
      </c>
      <c r="C8236" t="s">
        <v>12287</v>
      </c>
      <c r="D8236" t="s">
        <v>12287</v>
      </c>
      <c r="E8236" t="s">
        <v>12328</v>
      </c>
    </row>
    <row r="8237" spans="1:5" x14ac:dyDescent="0.25">
      <c r="A8237">
        <v>70001801</v>
      </c>
      <c r="B8237" t="s">
        <v>12329</v>
      </c>
      <c r="C8237" t="s">
        <v>12326</v>
      </c>
      <c r="D8237" t="s">
        <v>12326</v>
      </c>
      <c r="E8237" t="s">
        <v>12329</v>
      </c>
    </row>
    <row r="8238" spans="1:5" x14ac:dyDescent="0.25">
      <c r="A8238">
        <v>70001802</v>
      </c>
      <c r="B8238" t="s">
        <v>12330</v>
      </c>
      <c r="C8238" t="s">
        <v>12294</v>
      </c>
      <c r="D8238" t="s">
        <v>12294</v>
      </c>
      <c r="E8238" t="s">
        <v>12330</v>
      </c>
    </row>
    <row r="8239" spans="1:5" x14ac:dyDescent="0.25">
      <c r="A8239">
        <v>70001803</v>
      </c>
      <c r="B8239" t="s">
        <v>12331</v>
      </c>
      <c r="C8239" t="s">
        <v>12285</v>
      </c>
      <c r="D8239" t="s">
        <v>12285</v>
      </c>
      <c r="E8239" t="s">
        <v>12331</v>
      </c>
    </row>
    <row r="8240" spans="1:5" x14ac:dyDescent="0.25">
      <c r="A8240">
        <v>70001804</v>
      </c>
      <c r="B8240" t="s">
        <v>12332</v>
      </c>
      <c r="C8240" t="s">
        <v>12279</v>
      </c>
      <c r="D8240" t="s">
        <v>12279</v>
      </c>
      <c r="E8240" t="s">
        <v>12332</v>
      </c>
    </row>
    <row r="8241" spans="1:5" x14ac:dyDescent="0.25">
      <c r="A8241">
        <v>70001805</v>
      </c>
      <c r="B8241" t="s">
        <v>12333</v>
      </c>
      <c r="C8241" t="s">
        <v>12287</v>
      </c>
      <c r="D8241" t="s">
        <v>12287</v>
      </c>
      <c r="E8241" t="s">
        <v>12333</v>
      </c>
    </row>
    <row r="8242" spans="1:5" x14ac:dyDescent="0.25">
      <c r="A8242">
        <v>70001806</v>
      </c>
      <c r="B8242" t="s">
        <v>12334</v>
      </c>
      <c r="C8242" t="s">
        <v>12335</v>
      </c>
      <c r="D8242" t="s">
        <v>12335</v>
      </c>
      <c r="E8242" t="s">
        <v>12334</v>
      </c>
    </row>
    <row r="8243" spans="1:5" x14ac:dyDescent="0.25">
      <c r="A8243">
        <v>70001807</v>
      </c>
      <c r="B8243" t="s">
        <v>12336</v>
      </c>
      <c r="C8243" t="s">
        <v>12285</v>
      </c>
      <c r="D8243" t="s">
        <v>12285</v>
      </c>
      <c r="E8243" t="s">
        <v>12336</v>
      </c>
    </row>
    <row r="8244" spans="1:5" x14ac:dyDescent="0.25">
      <c r="A8244">
        <v>70001808</v>
      </c>
      <c r="B8244" t="s">
        <v>12337</v>
      </c>
      <c r="C8244" t="s">
        <v>12279</v>
      </c>
      <c r="D8244" t="s">
        <v>12279</v>
      </c>
      <c r="E8244" t="s">
        <v>12337</v>
      </c>
    </row>
    <row r="8245" spans="1:5" x14ac:dyDescent="0.25">
      <c r="A8245">
        <v>70001809</v>
      </c>
      <c r="B8245" t="s">
        <v>12338</v>
      </c>
      <c r="C8245" t="s">
        <v>12287</v>
      </c>
      <c r="D8245" t="s">
        <v>12287</v>
      </c>
      <c r="E8245" t="s">
        <v>12338</v>
      </c>
    </row>
    <row r="8246" spans="1:5" x14ac:dyDescent="0.25">
      <c r="A8246">
        <v>70001810</v>
      </c>
      <c r="B8246" t="s">
        <v>12339</v>
      </c>
      <c r="C8246" t="s">
        <v>12335</v>
      </c>
      <c r="D8246" t="s">
        <v>12335</v>
      </c>
      <c r="E8246" t="s">
        <v>12339</v>
      </c>
    </row>
    <row r="8247" spans="1:5" x14ac:dyDescent="0.25">
      <c r="A8247">
        <v>70001811</v>
      </c>
      <c r="B8247" t="s">
        <v>12340</v>
      </c>
      <c r="C8247" t="s">
        <v>10588</v>
      </c>
      <c r="D8247" t="s">
        <v>10588</v>
      </c>
      <c r="E8247" t="s">
        <v>12340</v>
      </c>
    </row>
    <row r="8248" spans="1:5" x14ac:dyDescent="0.25">
      <c r="A8248">
        <v>70001812</v>
      </c>
      <c r="B8248" t="s">
        <v>12341</v>
      </c>
      <c r="C8248" t="s">
        <v>10588</v>
      </c>
      <c r="D8248" t="s">
        <v>10588</v>
      </c>
      <c r="E8248" t="s">
        <v>12341</v>
      </c>
    </row>
    <row r="8249" spans="1:5" x14ac:dyDescent="0.25">
      <c r="A8249">
        <v>70001813</v>
      </c>
      <c r="B8249" t="s">
        <v>12342</v>
      </c>
      <c r="C8249" t="s">
        <v>10588</v>
      </c>
      <c r="D8249" t="s">
        <v>10588</v>
      </c>
      <c r="E8249" t="s">
        <v>12342</v>
      </c>
    </row>
    <row r="8250" spans="1:5" x14ac:dyDescent="0.25">
      <c r="A8250">
        <v>70001814</v>
      </c>
      <c r="B8250" t="s">
        <v>11728</v>
      </c>
      <c r="C8250" t="s">
        <v>11581</v>
      </c>
      <c r="D8250" t="s">
        <v>11581</v>
      </c>
      <c r="E8250" t="s">
        <v>11728</v>
      </c>
    </row>
    <row r="8251" spans="1:5" x14ac:dyDescent="0.25">
      <c r="A8251">
        <v>70001815</v>
      </c>
      <c r="B8251" t="s">
        <v>11888</v>
      </c>
      <c r="C8251" t="s">
        <v>10373</v>
      </c>
      <c r="D8251" t="s">
        <v>10373</v>
      </c>
      <c r="E8251" t="s">
        <v>11888</v>
      </c>
    </row>
    <row r="8252" spans="1:5" x14ac:dyDescent="0.25">
      <c r="A8252">
        <v>70001816</v>
      </c>
      <c r="B8252" t="s">
        <v>11889</v>
      </c>
      <c r="C8252" t="s">
        <v>10373</v>
      </c>
      <c r="D8252" t="s">
        <v>10373</v>
      </c>
      <c r="E8252" t="s">
        <v>11889</v>
      </c>
    </row>
    <row r="8253" spans="1:5" x14ac:dyDescent="0.25">
      <c r="A8253">
        <v>70001817</v>
      </c>
      <c r="B8253" t="s">
        <v>11891</v>
      </c>
      <c r="C8253" t="s">
        <v>10373</v>
      </c>
      <c r="D8253" t="s">
        <v>10373</v>
      </c>
      <c r="E8253" t="s">
        <v>11891</v>
      </c>
    </row>
    <row r="8254" spans="1:5" x14ac:dyDescent="0.25">
      <c r="A8254">
        <v>70001818</v>
      </c>
      <c r="B8254" t="s">
        <v>11890</v>
      </c>
      <c r="C8254" t="s">
        <v>10373</v>
      </c>
      <c r="D8254" t="s">
        <v>10373</v>
      </c>
      <c r="E8254" t="s">
        <v>11890</v>
      </c>
    </row>
    <row r="8255" spans="1:5" x14ac:dyDescent="0.25">
      <c r="A8255">
        <v>70001819</v>
      </c>
      <c r="B8255" t="s">
        <v>11726</v>
      </c>
      <c r="C8255" t="s">
        <v>10816</v>
      </c>
      <c r="D8255" t="s">
        <v>10816</v>
      </c>
      <c r="E8255" t="s">
        <v>11726</v>
      </c>
    </row>
    <row r="8256" spans="1:5" x14ac:dyDescent="0.25">
      <c r="A8256">
        <v>70001820</v>
      </c>
      <c r="B8256" t="s">
        <v>11727</v>
      </c>
      <c r="C8256" t="s">
        <v>10817</v>
      </c>
      <c r="D8256" t="s">
        <v>10817</v>
      </c>
      <c r="E8256" t="s">
        <v>11727</v>
      </c>
    </row>
    <row r="8257" spans="1:5" x14ac:dyDescent="0.25">
      <c r="A8257">
        <v>70001821</v>
      </c>
      <c r="B8257" t="s">
        <v>11248</v>
      </c>
      <c r="C8257" t="s">
        <v>11188</v>
      </c>
      <c r="D8257" t="s">
        <v>11188</v>
      </c>
      <c r="E8257" t="s">
        <v>11248</v>
      </c>
    </row>
    <row r="8258" spans="1:5" x14ac:dyDescent="0.25">
      <c r="A8258">
        <v>70001822</v>
      </c>
      <c r="B8258" t="s">
        <v>11044</v>
      </c>
      <c r="C8258" t="s">
        <v>11045</v>
      </c>
      <c r="D8258" t="s">
        <v>11045</v>
      </c>
      <c r="E8258" t="s">
        <v>11044</v>
      </c>
    </row>
    <row r="8259" spans="1:5" x14ac:dyDescent="0.25">
      <c r="A8259">
        <v>70001823</v>
      </c>
      <c r="B8259" t="s">
        <v>11046</v>
      </c>
      <c r="C8259" t="s">
        <v>11047</v>
      </c>
      <c r="D8259" t="s">
        <v>11047</v>
      </c>
      <c r="E8259" t="s">
        <v>11046</v>
      </c>
    </row>
    <row r="8260" spans="1:5" x14ac:dyDescent="0.25">
      <c r="A8260">
        <v>70001824</v>
      </c>
      <c r="B8260" t="s">
        <v>11010</v>
      </c>
      <c r="C8260" t="s">
        <v>11011</v>
      </c>
      <c r="D8260" t="s">
        <v>11011</v>
      </c>
      <c r="E8260" t="s">
        <v>11010</v>
      </c>
    </row>
    <row r="8261" spans="1:5" x14ac:dyDescent="0.25">
      <c r="A8261">
        <v>70001825</v>
      </c>
      <c r="B8261" t="s">
        <v>12210</v>
      </c>
      <c r="C8261" t="s">
        <v>11635</v>
      </c>
      <c r="D8261" t="s">
        <v>11635</v>
      </c>
      <c r="E8261" t="s">
        <v>12210</v>
      </c>
    </row>
    <row r="8262" spans="1:5" x14ac:dyDescent="0.25">
      <c r="A8262">
        <v>70001826</v>
      </c>
      <c r="B8262" t="s">
        <v>12343</v>
      </c>
      <c r="C8262" t="s">
        <v>12344</v>
      </c>
      <c r="D8262" t="s">
        <v>12344</v>
      </c>
      <c r="E8262" t="s">
        <v>12343</v>
      </c>
    </row>
    <row r="8263" spans="1:5" x14ac:dyDescent="0.25">
      <c r="A8263">
        <v>70001827</v>
      </c>
      <c r="B8263" t="s">
        <v>12345</v>
      </c>
      <c r="C8263" t="s">
        <v>12346</v>
      </c>
      <c r="D8263" t="s">
        <v>12346</v>
      </c>
      <c r="E8263" t="s">
        <v>12345</v>
      </c>
    </row>
    <row r="8264" spans="1:5" x14ac:dyDescent="0.25">
      <c r="A8264">
        <v>70001828</v>
      </c>
      <c r="B8264" t="s">
        <v>10771</v>
      </c>
      <c r="C8264" t="s">
        <v>10772</v>
      </c>
      <c r="D8264" t="s">
        <v>10772</v>
      </c>
      <c r="E8264" t="s">
        <v>10771</v>
      </c>
    </row>
    <row r="8265" spans="1:5" x14ac:dyDescent="0.25">
      <c r="A8265">
        <v>70001829</v>
      </c>
      <c r="B8265" t="s">
        <v>10773</v>
      </c>
      <c r="C8265" t="s">
        <v>10774</v>
      </c>
      <c r="D8265" t="s">
        <v>10774</v>
      </c>
      <c r="E8265" t="s">
        <v>10773</v>
      </c>
    </row>
    <row r="8266" spans="1:5" x14ac:dyDescent="0.25">
      <c r="A8266">
        <v>70001830</v>
      </c>
      <c r="B8266" t="s">
        <v>11173</v>
      </c>
      <c r="C8266" t="s">
        <v>11174</v>
      </c>
      <c r="D8266" t="s">
        <v>11174</v>
      </c>
      <c r="E8266" t="s">
        <v>11173</v>
      </c>
    </row>
    <row r="8267" spans="1:5" x14ac:dyDescent="0.25">
      <c r="A8267">
        <v>70001831</v>
      </c>
      <c r="B8267" t="s">
        <v>11623</v>
      </c>
      <c r="C8267" t="s">
        <v>11624</v>
      </c>
      <c r="D8267" t="s">
        <v>11624</v>
      </c>
      <c r="E8267" t="s">
        <v>11623</v>
      </c>
    </row>
    <row r="8268" spans="1:5" x14ac:dyDescent="0.25">
      <c r="A8268">
        <v>70001832</v>
      </c>
      <c r="B8268" t="s">
        <v>12347</v>
      </c>
      <c r="C8268" t="s">
        <v>11357</v>
      </c>
      <c r="D8268" t="s">
        <v>11357</v>
      </c>
      <c r="E8268" t="s">
        <v>12347</v>
      </c>
    </row>
    <row r="8269" spans="1:5" x14ac:dyDescent="0.25">
      <c r="A8269">
        <v>70001833</v>
      </c>
      <c r="B8269" t="s">
        <v>10385</v>
      </c>
      <c r="C8269" t="s">
        <v>10386</v>
      </c>
      <c r="D8269" t="s">
        <v>10386</v>
      </c>
      <c r="E8269" t="s">
        <v>10385</v>
      </c>
    </row>
    <row r="8270" spans="1:5" x14ac:dyDescent="0.25">
      <c r="A8270">
        <v>70001834</v>
      </c>
      <c r="B8270" t="s">
        <v>10351</v>
      </c>
      <c r="C8270" t="s">
        <v>10352</v>
      </c>
      <c r="D8270" t="s">
        <v>10352</v>
      </c>
      <c r="E8270" t="s">
        <v>10351</v>
      </c>
    </row>
    <row r="8271" spans="1:5" x14ac:dyDescent="0.25">
      <c r="A8271">
        <v>70001835</v>
      </c>
      <c r="B8271" t="s">
        <v>11022</v>
      </c>
      <c r="C8271" t="s">
        <v>11023</v>
      </c>
      <c r="D8271" t="s">
        <v>11023</v>
      </c>
      <c r="E8271" t="s">
        <v>11022</v>
      </c>
    </row>
    <row r="8272" spans="1:5" x14ac:dyDescent="0.25">
      <c r="A8272">
        <v>70001836</v>
      </c>
      <c r="B8272" t="s">
        <v>11024</v>
      </c>
      <c r="C8272" t="s">
        <v>11023</v>
      </c>
      <c r="D8272" t="s">
        <v>11023</v>
      </c>
      <c r="E8272" t="s">
        <v>11024</v>
      </c>
    </row>
    <row r="8273" spans="1:5" x14ac:dyDescent="0.25">
      <c r="A8273">
        <v>70001837</v>
      </c>
      <c r="B8273" t="s">
        <v>11025</v>
      </c>
      <c r="C8273" t="s">
        <v>11023</v>
      </c>
      <c r="D8273" t="s">
        <v>11023</v>
      </c>
      <c r="E8273" t="s">
        <v>11025</v>
      </c>
    </row>
    <row r="8274" spans="1:5" x14ac:dyDescent="0.25">
      <c r="A8274">
        <v>70001838</v>
      </c>
      <c r="B8274" t="s">
        <v>10669</v>
      </c>
      <c r="C8274" t="s">
        <v>10670</v>
      </c>
      <c r="D8274" t="s">
        <v>10670</v>
      </c>
      <c r="E8274" t="s">
        <v>10669</v>
      </c>
    </row>
    <row r="8275" spans="1:5" x14ac:dyDescent="0.25">
      <c r="A8275">
        <v>70001839</v>
      </c>
      <c r="B8275" t="s">
        <v>10671</v>
      </c>
      <c r="C8275" t="s">
        <v>10672</v>
      </c>
      <c r="D8275" t="s">
        <v>10672</v>
      </c>
      <c r="E8275" t="s">
        <v>10671</v>
      </c>
    </row>
    <row r="8276" spans="1:5" x14ac:dyDescent="0.25">
      <c r="A8276">
        <v>70001840</v>
      </c>
      <c r="B8276" t="s">
        <v>10673</v>
      </c>
      <c r="C8276" t="s">
        <v>10674</v>
      </c>
      <c r="D8276" t="s">
        <v>10674</v>
      </c>
      <c r="E8276" t="s">
        <v>10673</v>
      </c>
    </row>
    <row r="8277" spans="1:5" x14ac:dyDescent="0.25">
      <c r="A8277">
        <v>70001841</v>
      </c>
      <c r="B8277" t="s">
        <v>10698</v>
      </c>
      <c r="C8277" t="s">
        <v>12348</v>
      </c>
      <c r="D8277" t="s">
        <v>12348</v>
      </c>
      <c r="E8277" t="s">
        <v>10698</v>
      </c>
    </row>
    <row r="8278" spans="1:5" x14ac:dyDescent="0.25">
      <c r="A8278">
        <v>70001842</v>
      </c>
      <c r="B8278" t="s">
        <v>12349</v>
      </c>
      <c r="C8278" t="s">
        <v>12325</v>
      </c>
      <c r="D8278" t="s">
        <v>12325</v>
      </c>
      <c r="E8278" t="s">
        <v>12349</v>
      </c>
    </row>
    <row r="8279" spans="1:5" x14ac:dyDescent="0.25">
      <c r="A8279">
        <v>70001843</v>
      </c>
      <c r="B8279" t="s">
        <v>12350</v>
      </c>
      <c r="C8279" t="s">
        <v>12350</v>
      </c>
      <c r="D8279" t="s">
        <v>12350</v>
      </c>
      <c r="E8279" t="s">
        <v>12350</v>
      </c>
    </row>
    <row r="8280" spans="1:5" x14ac:dyDescent="0.25">
      <c r="A8280">
        <v>70001844</v>
      </c>
      <c r="B8280" t="s">
        <v>12351</v>
      </c>
      <c r="C8280" t="s">
        <v>12351</v>
      </c>
      <c r="D8280" t="s">
        <v>12351</v>
      </c>
      <c r="E8280" t="s">
        <v>12351</v>
      </c>
    </row>
    <row r="8281" spans="1:5" x14ac:dyDescent="0.25">
      <c r="A8281">
        <v>70001845</v>
      </c>
      <c r="B8281" t="s">
        <v>12352</v>
      </c>
      <c r="C8281" t="s">
        <v>12352</v>
      </c>
      <c r="D8281" t="s">
        <v>12352</v>
      </c>
      <c r="E8281" t="s">
        <v>12352</v>
      </c>
    </row>
    <row r="8282" spans="1:5" x14ac:dyDescent="0.25">
      <c r="A8282">
        <v>70001846</v>
      </c>
      <c r="B8282" t="s">
        <v>12353</v>
      </c>
      <c r="C8282" t="s">
        <v>12353</v>
      </c>
      <c r="D8282" t="s">
        <v>12353</v>
      </c>
      <c r="E8282" t="s">
        <v>12353</v>
      </c>
    </row>
    <row r="8283" spans="1:5" x14ac:dyDescent="0.25">
      <c r="A8283">
        <v>70001847</v>
      </c>
      <c r="B8283" t="s">
        <v>12354</v>
      </c>
      <c r="C8283" t="s">
        <v>12354</v>
      </c>
      <c r="D8283" t="s">
        <v>12354</v>
      </c>
      <c r="E8283" t="s">
        <v>12354</v>
      </c>
    </row>
    <row r="8284" spans="1:5" x14ac:dyDescent="0.25">
      <c r="A8284">
        <v>70001848</v>
      </c>
      <c r="B8284" t="s">
        <v>12355</v>
      </c>
      <c r="C8284" t="s">
        <v>12355</v>
      </c>
      <c r="D8284" t="s">
        <v>12355</v>
      </c>
      <c r="E8284" t="s">
        <v>12355</v>
      </c>
    </row>
    <row r="8285" spans="1:5" x14ac:dyDescent="0.25">
      <c r="A8285">
        <v>70001849</v>
      </c>
      <c r="B8285" t="s">
        <v>12356</v>
      </c>
      <c r="C8285" t="s">
        <v>12356</v>
      </c>
      <c r="D8285" t="s">
        <v>12356</v>
      </c>
      <c r="E8285" t="s">
        <v>12356</v>
      </c>
    </row>
    <row r="8286" spans="1:5" x14ac:dyDescent="0.25">
      <c r="A8286">
        <v>70001850</v>
      </c>
      <c r="B8286" t="s">
        <v>12357</v>
      </c>
      <c r="C8286" t="s">
        <v>12358</v>
      </c>
      <c r="D8286" t="s">
        <v>12358</v>
      </c>
      <c r="E8286" t="s">
        <v>12357</v>
      </c>
    </row>
    <row r="8287" spans="1:5" x14ac:dyDescent="0.25">
      <c r="A8287">
        <v>70001851</v>
      </c>
      <c r="B8287" t="s">
        <v>12359</v>
      </c>
      <c r="C8287" t="s">
        <v>12359</v>
      </c>
      <c r="D8287" t="s">
        <v>12359</v>
      </c>
      <c r="E8287" t="s">
        <v>12359</v>
      </c>
    </row>
    <row r="8288" spans="1:5" x14ac:dyDescent="0.25">
      <c r="A8288">
        <v>70001852</v>
      </c>
      <c r="B8288" t="s">
        <v>12360</v>
      </c>
      <c r="C8288" t="s">
        <v>12360</v>
      </c>
      <c r="D8288" t="s">
        <v>12360</v>
      </c>
      <c r="E8288" t="s">
        <v>12360</v>
      </c>
    </row>
    <row r="8289" spans="1:5" x14ac:dyDescent="0.25">
      <c r="A8289">
        <v>70001853</v>
      </c>
      <c r="B8289" t="s">
        <v>12361</v>
      </c>
      <c r="C8289" t="s">
        <v>12361</v>
      </c>
      <c r="D8289" t="s">
        <v>12361</v>
      </c>
      <c r="E8289" t="s">
        <v>12361</v>
      </c>
    </row>
    <row r="8290" spans="1:5" x14ac:dyDescent="0.25">
      <c r="A8290">
        <v>70001854</v>
      </c>
      <c r="B8290" t="s">
        <v>12362</v>
      </c>
      <c r="C8290" t="s">
        <v>12362</v>
      </c>
      <c r="D8290" t="s">
        <v>12362</v>
      </c>
      <c r="E8290" t="s">
        <v>12362</v>
      </c>
    </row>
    <row r="8291" spans="1:5" x14ac:dyDescent="0.25">
      <c r="A8291">
        <v>70001855</v>
      </c>
      <c r="B8291" t="s">
        <v>12363</v>
      </c>
      <c r="C8291" t="s">
        <v>12363</v>
      </c>
      <c r="D8291" t="s">
        <v>12363</v>
      </c>
      <c r="E8291" t="s">
        <v>12363</v>
      </c>
    </row>
    <row r="8292" spans="1:5" x14ac:dyDescent="0.25">
      <c r="A8292">
        <v>70001856</v>
      </c>
      <c r="B8292" t="s">
        <v>12364</v>
      </c>
      <c r="C8292" t="s">
        <v>12364</v>
      </c>
      <c r="D8292" t="s">
        <v>12364</v>
      </c>
      <c r="E8292" t="s">
        <v>12364</v>
      </c>
    </row>
    <row r="8293" spans="1:5" x14ac:dyDescent="0.25">
      <c r="A8293">
        <v>70001857</v>
      </c>
      <c r="B8293" t="s">
        <v>12365</v>
      </c>
      <c r="C8293" t="s">
        <v>12365</v>
      </c>
      <c r="D8293" t="s">
        <v>12365</v>
      </c>
      <c r="E8293" t="s">
        <v>12365</v>
      </c>
    </row>
    <row r="8294" spans="1:5" x14ac:dyDescent="0.25">
      <c r="A8294">
        <v>70001858</v>
      </c>
      <c r="B8294" t="s">
        <v>12366</v>
      </c>
      <c r="C8294" t="s">
        <v>12367</v>
      </c>
      <c r="D8294" t="s">
        <v>12367</v>
      </c>
      <c r="E8294" t="s">
        <v>12366</v>
      </c>
    </row>
    <row r="8295" spans="1:5" x14ac:dyDescent="0.25">
      <c r="A8295">
        <v>70001859</v>
      </c>
      <c r="B8295" t="s">
        <v>10750</v>
      </c>
      <c r="C8295" t="s">
        <v>10751</v>
      </c>
      <c r="D8295" t="s">
        <v>10751</v>
      </c>
      <c r="E8295" t="s">
        <v>10750</v>
      </c>
    </row>
    <row r="8296" spans="1:5" x14ac:dyDescent="0.25">
      <c r="A8296">
        <v>70001860</v>
      </c>
      <c r="B8296" t="s">
        <v>10748</v>
      </c>
      <c r="C8296" t="s">
        <v>10749</v>
      </c>
      <c r="D8296" t="s">
        <v>10749</v>
      </c>
      <c r="E8296" t="s">
        <v>10748</v>
      </c>
    </row>
    <row r="8297" spans="1:5" x14ac:dyDescent="0.25">
      <c r="A8297">
        <v>70001861</v>
      </c>
      <c r="B8297" t="s">
        <v>12368</v>
      </c>
      <c r="C8297" t="s">
        <v>12368</v>
      </c>
      <c r="D8297" t="s">
        <v>12368</v>
      </c>
      <c r="E8297" t="s">
        <v>12368</v>
      </c>
    </row>
    <row r="8298" spans="1:5" x14ac:dyDescent="0.25">
      <c r="A8298">
        <v>70001862</v>
      </c>
      <c r="B8298" t="s">
        <v>12241</v>
      </c>
      <c r="C8298" t="s">
        <v>12241</v>
      </c>
      <c r="D8298" t="s">
        <v>12241</v>
      </c>
      <c r="E8298" t="s">
        <v>12241</v>
      </c>
    </row>
    <row r="8299" spans="1:5" x14ac:dyDescent="0.25">
      <c r="A8299">
        <v>70001863</v>
      </c>
      <c r="B8299" t="s">
        <v>12243</v>
      </c>
      <c r="C8299" t="s">
        <v>12243</v>
      </c>
      <c r="D8299" t="s">
        <v>12243</v>
      </c>
      <c r="E8299" t="s">
        <v>12243</v>
      </c>
    </row>
    <row r="8300" spans="1:5" x14ac:dyDescent="0.25">
      <c r="A8300">
        <v>70001864</v>
      </c>
      <c r="B8300" t="s">
        <v>12249</v>
      </c>
      <c r="C8300" t="s">
        <v>12249</v>
      </c>
      <c r="D8300" t="s">
        <v>12249</v>
      </c>
      <c r="E8300" t="s">
        <v>12249</v>
      </c>
    </row>
    <row r="8301" spans="1:5" x14ac:dyDescent="0.25">
      <c r="A8301">
        <v>70001865</v>
      </c>
      <c r="B8301" t="s">
        <v>12245</v>
      </c>
      <c r="C8301" t="s">
        <v>12245</v>
      </c>
      <c r="D8301" t="s">
        <v>12245</v>
      </c>
      <c r="E8301" t="s">
        <v>12245</v>
      </c>
    </row>
    <row r="8302" spans="1:5" x14ac:dyDescent="0.25">
      <c r="A8302">
        <v>70001866</v>
      </c>
      <c r="B8302" t="s">
        <v>12247</v>
      </c>
      <c r="C8302" t="s">
        <v>12247</v>
      </c>
      <c r="D8302" t="s">
        <v>12247</v>
      </c>
      <c r="E8302" t="s">
        <v>12247</v>
      </c>
    </row>
    <row r="8303" spans="1:5" x14ac:dyDescent="0.25">
      <c r="A8303">
        <v>70001867</v>
      </c>
      <c r="B8303" t="s">
        <v>12369</v>
      </c>
      <c r="C8303" t="s">
        <v>12239</v>
      </c>
      <c r="D8303" t="s">
        <v>12239</v>
      </c>
      <c r="E8303" t="s">
        <v>12369</v>
      </c>
    </row>
    <row r="8304" spans="1:5" x14ac:dyDescent="0.25">
      <c r="A8304">
        <v>70001868</v>
      </c>
      <c r="B8304" t="s">
        <v>10752</v>
      </c>
      <c r="C8304" t="s">
        <v>10753</v>
      </c>
      <c r="D8304" t="s">
        <v>10753</v>
      </c>
      <c r="E8304" t="s">
        <v>10752</v>
      </c>
    </row>
    <row r="8305" spans="1:5" x14ac:dyDescent="0.25">
      <c r="A8305">
        <v>70001869</v>
      </c>
      <c r="B8305" t="s">
        <v>10788</v>
      </c>
      <c r="C8305" t="s">
        <v>10789</v>
      </c>
      <c r="D8305" t="s">
        <v>10789</v>
      </c>
      <c r="E8305" t="s">
        <v>10788</v>
      </c>
    </row>
    <row r="8306" spans="1:5" x14ac:dyDescent="0.25">
      <c r="A8306">
        <v>70001870</v>
      </c>
      <c r="B8306" t="s">
        <v>12370</v>
      </c>
      <c r="C8306" t="s">
        <v>12371</v>
      </c>
      <c r="D8306" t="s">
        <v>12371</v>
      </c>
      <c r="E8306" t="s">
        <v>12370</v>
      </c>
    </row>
    <row r="8307" spans="1:5" x14ac:dyDescent="0.25">
      <c r="A8307">
        <v>70001871</v>
      </c>
      <c r="B8307" t="s">
        <v>12372</v>
      </c>
      <c r="C8307" t="s">
        <v>12373</v>
      </c>
      <c r="D8307" t="s">
        <v>12373</v>
      </c>
      <c r="E8307" t="s">
        <v>12372</v>
      </c>
    </row>
    <row r="8308" spans="1:5" x14ac:dyDescent="0.25">
      <c r="A8308">
        <v>70001872</v>
      </c>
      <c r="B8308" t="s">
        <v>11542</v>
      </c>
      <c r="C8308" t="s">
        <v>11543</v>
      </c>
      <c r="D8308" t="s">
        <v>11543</v>
      </c>
      <c r="E8308" t="s">
        <v>11542</v>
      </c>
    </row>
    <row r="8309" spans="1:5" x14ac:dyDescent="0.25">
      <c r="A8309">
        <v>70001873</v>
      </c>
      <c r="B8309" t="s">
        <v>10662</v>
      </c>
      <c r="C8309" t="s">
        <v>10663</v>
      </c>
      <c r="D8309" t="s">
        <v>10663</v>
      </c>
      <c r="E8309" t="s">
        <v>10662</v>
      </c>
    </row>
    <row r="8310" spans="1:5" x14ac:dyDescent="0.25">
      <c r="A8310">
        <v>70001874</v>
      </c>
      <c r="B8310" t="s">
        <v>10664</v>
      </c>
      <c r="C8310" t="s">
        <v>10665</v>
      </c>
      <c r="D8310" t="s">
        <v>10665</v>
      </c>
      <c r="E8310" t="s">
        <v>10664</v>
      </c>
    </row>
    <row r="8311" spans="1:5" x14ac:dyDescent="0.25">
      <c r="A8311">
        <v>70001875</v>
      </c>
      <c r="B8311" t="s">
        <v>10666</v>
      </c>
      <c r="C8311" t="s">
        <v>10667</v>
      </c>
      <c r="D8311" t="s">
        <v>10667</v>
      </c>
      <c r="E8311" t="s">
        <v>10666</v>
      </c>
    </row>
    <row r="8312" spans="1:5" x14ac:dyDescent="0.25">
      <c r="A8312">
        <v>70001876</v>
      </c>
      <c r="B8312" t="s">
        <v>10729</v>
      </c>
      <c r="C8312" t="s">
        <v>10678</v>
      </c>
      <c r="D8312" t="s">
        <v>10678</v>
      </c>
      <c r="E8312" t="s">
        <v>10729</v>
      </c>
    </row>
    <row r="8313" spans="1:5" x14ac:dyDescent="0.25">
      <c r="A8313">
        <v>70001877</v>
      </c>
      <c r="B8313" t="s">
        <v>11537</v>
      </c>
      <c r="C8313" t="s">
        <v>10678</v>
      </c>
      <c r="D8313" t="s">
        <v>10678</v>
      </c>
      <c r="E8313" t="s">
        <v>11537</v>
      </c>
    </row>
    <row r="8314" spans="1:5" x14ac:dyDescent="0.25">
      <c r="A8314">
        <v>70001878</v>
      </c>
      <c r="B8314" t="s">
        <v>10730</v>
      </c>
      <c r="C8314" t="s">
        <v>10678</v>
      </c>
      <c r="D8314" t="s">
        <v>10678</v>
      </c>
      <c r="E8314" t="s">
        <v>10730</v>
      </c>
    </row>
    <row r="8315" spans="1:5" x14ac:dyDescent="0.25">
      <c r="A8315">
        <v>70001879</v>
      </c>
      <c r="B8315" t="s">
        <v>10975</v>
      </c>
      <c r="C8315" t="s">
        <v>10974</v>
      </c>
      <c r="D8315" t="s">
        <v>10974</v>
      </c>
      <c r="E8315" t="s">
        <v>10975</v>
      </c>
    </row>
    <row r="8316" spans="1:5" x14ac:dyDescent="0.25">
      <c r="A8316">
        <v>70001880</v>
      </c>
      <c r="B8316" t="s">
        <v>10976</v>
      </c>
      <c r="C8316" t="s">
        <v>10974</v>
      </c>
      <c r="D8316" t="s">
        <v>10974</v>
      </c>
      <c r="E8316" t="s">
        <v>10976</v>
      </c>
    </row>
    <row r="8317" spans="1:5" x14ac:dyDescent="0.25">
      <c r="A8317">
        <v>70001881</v>
      </c>
      <c r="B8317" t="s">
        <v>10977</v>
      </c>
      <c r="C8317" t="s">
        <v>10974</v>
      </c>
      <c r="D8317" t="s">
        <v>10974</v>
      </c>
      <c r="E8317" t="s">
        <v>10977</v>
      </c>
    </row>
    <row r="8318" spans="1:5" x14ac:dyDescent="0.25">
      <c r="A8318">
        <v>70001882</v>
      </c>
      <c r="B8318" t="s">
        <v>10973</v>
      </c>
      <c r="C8318" t="s">
        <v>10974</v>
      </c>
      <c r="D8318" t="s">
        <v>10974</v>
      </c>
      <c r="E8318" t="s">
        <v>10973</v>
      </c>
    </row>
    <row r="8319" spans="1:5" x14ac:dyDescent="0.25">
      <c r="A8319">
        <v>70001883</v>
      </c>
      <c r="B8319" t="s">
        <v>12374</v>
      </c>
      <c r="C8319" t="s">
        <v>11600</v>
      </c>
      <c r="D8319" t="s">
        <v>11600</v>
      </c>
      <c r="E8319" t="s">
        <v>12374</v>
      </c>
    </row>
    <row r="8320" spans="1:5" x14ac:dyDescent="0.25">
      <c r="A8320">
        <v>70001884</v>
      </c>
      <c r="B8320" t="s">
        <v>12375</v>
      </c>
      <c r="C8320" t="s">
        <v>11602</v>
      </c>
      <c r="D8320" t="s">
        <v>11602</v>
      </c>
      <c r="E8320" t="s">
        <v>12375</v>
      </c>
    </row>
    <row r="8321" spans="1:5" x14ac:dyDescent="0.25">
      <c r="A8321">
        <v>70001885</v>
      </c>
      <c r="B8321" t="s">
        <v>12376</v>
      </c>
      <c r="C8321" t="s">
        <v>11600</v>
      </c>
      <c r="D8321" t="s">
        <v>11600</v>
      </c>
      <c r="E8321" t="s">
        <v>12376</v>
      </c>
    </row>
    <row r="8322" spans="1:5" x14ac:dyDescent="0.25">
      <c r="A8322">
        <v>70001886</v>
      </c>
      <c r="B8322" t="s">
        <v>12377</v>
      </c>
      <c r="C8322" t="s">
        <v>11602</v>
      </c>
      <c r="D8322" t="s">
        <v>11602</v>
      </c>
      <c r="E8322" t="s">
        <v>12377</v>
      </c>
    </row>
    <row r="8323" spans="1:5" x14ac:dyDescent="0.25">
      <c r="A8323">
        <v>70001887</v>
      </c>
      <c r="B8323" t="s">
        <v>11716</v>
      </c>
      <c r="C8323" t="s">
        <v>11600</v>
      </c>
      <c r="D8323" t="s">
        <v>11600</v>
      </c>
      <c r="E8323" t="s">
        <v>11716</v>
      </c>
    </row>
    <row r="8324" spans="1:5" x14ac:dyDescent="0.25">
      <c r="A8324">
        <v>70001888</v>
      </c>
      <c r="B8324" t="s">
        <v>12369</v>
      </c>
      <c r="C8324" t="s">
        <v>12239</v>
      </c>
      <c r="D8324" t="s">
        <v>12239</v>
      </c>
      <c r="E8324" t="s">
        <v>12369</v>
      </c>
    </row>
    <row r="8325" spans="1:5" x14ac:dyDescent="0.25">
      <c r="A8325">
        <v>70001889</v>
      </c>
      <c r="B8325" t="s">
        <v>11715</v>
      </c>
      <c r="C8325" t="s">
        <v>11602</v>
      </c>
      <c r="D8325" t="s">
        <v>11602</v>
      </c>
      <c r="E8325" t="s">
        <v>11715</v>
      </c>
    </row>
    <row r="8326" spans="1:5" x14ac:dyDescent="0.25">
      <c r="A8326">
        <v>70001890</v>
      </c>
      <c r="B8326" t="s">
        <v>12378</v>
      </c>
      <c r="C8326" t="s">
        <v>11600</v>
      </c>
      <c r="D8326" t="s">
        <v>11600</v>
      </c>
      <c r="E8326" t="s">
        <v>12378</v>
      </c>
    </row>
    <row r="8327" spans="1:5" x14ac:dyDescent="0.25">
      <c r="A8327">
        <v>70001891</v>
      </c>
      <c r="B8327" t="s">
        <v>12379</v>
      </c>
      <c r="C8327" t="s">
        <v>12380</v>
      </c>
      <c r="D8327" t="s">
        <v>12380</v>
      </c>
      <c r="E8327" t="s">
        <v>12379</v>
      </c>
    </row>
    <row r="8328" spans="1:5" x14ac:dyDescent="0.25">
      <c r="A8328">
        <v>70001892</v>
      </c>
      <c r="B8328" t="s">
        <v>12381</v>
      </c>
      <c r="C8328" t="s">
        <v>12382</v>
      </c>
      <c r="D8328" t="s">
        <v>12382</v>
      </c>
      <c r="E8328" t="s">
        <v>12381</v>
      </c>
    </row>
    <row r="8329" spans="1:5" x14ac:dyDescent="0.25">
      <c r="A8329">
        <v>70001893</v>
      </c>
      <c r="B8329" t="s">
        <v>12383</v>
      </c>
      <c r="C8329" t="s">
        <v>10588</v>
      </c>
      <c r="D8329" t="s">
        <v>10588</v>
      </c>
      <c r="E8329" t="s">
        <v>12383</v>
      </c>
    </row>
    <row r="8330" spans="1:5" x14ac:dyDescent="0.25">
      <c r="A8330">
        <v>70001894</v>
      </c>
      <c r="B8330" t="s">
        <v>12384</v>
      </c>
      <c r="C8330" t="s">
        <v>10588</v>
      </c>
      <c r="D8330" t="s">
        <v>10588</v>
      </c>
      <c r="E8330" t="s">
        <v>12384</v>
      </c>
    </row>
    <row r="8331" spans="1:5" x14ac:dyDescent="0.25">
      <c r="A8331">
        <v>70001895</v>
      </c>
      <c r="B8331" t="s">
        <v>12385</v>
      </c>
      <c r="C8331" t="s">
        <v>10588</v>
      </c>
      <c r="D8331" t="s">
        <v>10588</v>
      </c>
      <c r="E8331" t="s">
        <v>12385</v>
      </c>
    </row>
    <row r="8332" spans="1:5" x14ac:dyDescent="0.25">
      <c r="A8332">
        <v>70001896</v>
      </c>
      <c r="B8332" t="s">
        <v>12386</v>
      </c>
      <c r="C8332" t="s">
        <v>12387</v>
      </c>
      <c r="D8332" t="s">
        <v>12387</v>
      </c>
      <c r="E8332" t="s">
        <v>12386</v>
      </c>
    </row>
    <row r="8333" spans="1:5" x14ac:dyDescent="0.25">
      <c r="A8333">
        <v>70001897</v>
      </c>
      <c r="B8333" t="s">
        <v>12388</v>
      </c>
      <c r="C8333" t="s">
        <v>12389</v>
      </c>
      <c r="D8333" t="s">
        <v>12389</v>
      </c>
      <c r="E8333" t="s">
        <v>12388</v>
      </c>
    </row>
    <row r="8334" spans="1:5" x14ac:dyDescent="0.25">
      <c r="A8334">
        <v>70001898</v>
      </c>
      <c r="B8334" t="s">
        <v>12390</v>
      </c>
      <c r="C8334" t="s">
        <v>12391</v>
      </c>
      <c r="D8334" t="s">
        <v>12391</v>
      </c>
      <c r="E8334" t="s">
        <v>12390</v>
      </c>
    </row>
    <row r="8335" spans="1:5" x14ac:dyDescent="0.25">
      <c r="A8335">
        <v>70001899</v>
      </c>
      <c r="B8335" t="s">
        <v>12392</v>
      </c>
      <c r="C8335" t="s">
        <v>12392</v>
      </c>
      <c r="D8335" t="s">
        <v>12392</v>
      </c>
      <c r="E8335" t="s">
        <v>12392</v>
      </c>
    </row>
    <row r="8336" spans="1:5" x14ac:dyDescent="0.25">
      <c r="A8336">
        <v>70001900</v>
      </c>
      <c r="B8336" t="s">
        <v>12393</v>
      </c>
      <c r="C8336" t="s">
        <v>12394</v>
      </c>
      <c r="D8336" t="s">
        <v>12394</v>
      </c>
      <c r="E8336" t="s">
        <v>12393</v>
      </c>
    </row>
    <row r="8337" spans="1:5" x14ac:dyDescent="0.25">
      <c r="A8337">
        <v>70001901</v>
      </c>
      <c r="B8337" t="s">
        <v>12395</v>
      </c>
      <c r="C8337" t="s">
        <v>12395</v>
      </c>
      <c r="D8337" t="s">
        <v>12395</v>
      </c>
      <c r="E8337" t="s">
        <v>12395</v>
      </c>
    </row>
    <row r="8338" spans="1:5" x14ac:dyDescent="0.25">
      <c r="A8338">
        <v>70001902</v>
      </c>
      <c r="B8338" t="s">
        <v>12396</v>
      </c>
      <c r="C8338" t="s">
        <v>12397</v>
      </c>
      <c r="D8338" t="s">
        <v>12397</v>
      </c>
      <c r="E8338" t="s">
        <v>12396</v>
      </c>
    </row>
    <row r="8339" spans="1:5" x14ac:dyDescent="0.25">
      <c r="A8339">
        <v>70001903</v>
      </c>
      <c r="B8339" t="s">
        <v>12398</v>
      </c>
      <c r="C8339" t="s">
        <v>12398</v>
      </c>
      <c r="D8339" t="s">
        <v>12398</v>
      </c>
      <c r="E8339" t="s">
        <v>12398</v>
      </c>
    </row>
    <row r="8340" spans="1:5" x14ac:dyDescent="0.25">
      <c r="A8340">
        <v>70001904</v>
      </c>
      <c r="B8340" t="s">
        <v>12399</v>
      </c>
      <c r="C8340" t="s">
        <v>12399</v>
      </c>
      <c r="D8340" t="s">
        <v>12399</v>
      </c>
      <c r="E8340" t="s">
        <v>12399</v>
      </c>
    </row>
    <row r="8341" spans="1:5" x14ac:dyDescent="0.25">
      <c r="A8341">
        <v>70001905</v>
      </c>
      <c r="B8341" t="s">
        <v>12400</v>
      </c>
      <c r="C8341" t="s">
        <v>12401</v>
      </c>
      <c r="D8341" t="s">
        <v>12401</v>
      </c>
      <c r="E8341" t="s">
        <v>12400</v>
      </c>
    </row>
    <row r="8342" spans="1:5" x14ac:dyDescent="0.25">
      <c r="A8342">
        <v>70001906</v>
      </c>
      <c r="B8342" t="s">
        <v>12402</v>
      </c>
      <c r="C8342" t="s">
        <v>12403</v>
      </c>
      <c r="D8342" t="s">
        <v>12403</v>
      </c>
      <c r="E8342" t="s">
        <v>12402</v>
      </c>
    </row>
    <row r="8343" spans="1:5" x14ac:dyDescent="0.25">
      <c r="A8343">
        <v>70001907</v>
      </c>
      <c r="B8343" t="s">
        <v>12404</v>
      </c>
      <c r="C8343" t="s">
        <v>12404</v>
      </c>
      <c r="D8343" t="s">
        <v>12404</v>
      </c>
      <c r="E8343" t="s">
        <v>12404</v>
      </c>
    </row>
    <row r="8344" spans="1:5" x14ac:dyDescent="0.25">
      <c r="A8344">
        <v>70001908</v>
      </c>
      <c r="B8344" t="s">
        <v>12405</v>
      </c>
      <c r="C8344" t="s">
        <v>12406</v>
      </c>
      <c r="D8344" t="s">
        <v>12406</v>
      </c>
      <c r="E8344" t="s">
        <v>12405</v>
      </c>
    </row>
    <row r="8345" spans="1:5" x14ac:dyDescent="0.25">
      <c r="A8345">
        <v>70001909</v>
      </c>
      <c r="B8345" t="s">
        <v>12407</v>
      </c>
      <c r="C8345" t="s">
        <v>12407</v>
      </c>
      <c r="D8345" t="s">
        <v>12407</v>
      </c>
      <c r="E8345" t="s">
        <v>12407</v>
      </c>
    </row>
    <row r="8346" spans="1:5" x14ac:dyDescent="0.25">
      <c r="A8346">
        <v>70001910</v>
      </c>
      <c r="B8346" t="s">
        <v>12408</v>
      </c>
      <c r="C8346" t="s">
        <v>12408</v>
      </c>
      <c r="D8346" t="s">
        <v>12408</v>
      </c>
      <c r="E8346" t="s">
        <v>12408</v>
      </c>
    </row>
    <row r="8347" spans="1:5" x14ac:dyDescent="0.25">
      <c r="A8347">
        <v>70001911</v>
      </c>
      <c r="B8347" t="s">
        <v>12409</v>
      </c>
      <c r="C8347" t="s">
        <v>12410</v>
      </c>
      <c r="D8347" t="s">
        <v>12410</v>
      </c>
      <c r="E8347" t="s">
        <v>12409</v>
      </c>
    </row>
    <row r="8348" spans="1:5" x14ac:dyDescent="0.25">
      <c r="A8348">
        <v>70001912</v>
      </c>
      <c r="B8348" t="s">
        <v>801</v>
      </c>
      <c r="C8348" t="s">
        <v>801</v>
      </c>
      <c r="D8348" t="s">
        <v>801</v>
      </c>
      <c r="E8348" t="s">
        <v>801</v>
      </c>
    </row>
    <row r="8349" spans="1:5" x14ac:dyDescent="0.25">
      <c r="A8349">
        <v>70001913</v>
      </c>
      <c r="B8349" t="s">
        <v>802</v>
      </c>
      <c r="C8349" t="s">
        <v>12411</v>
      </c>
      <c r="D8349" t="s">
        <v>12411</v>
      </c>
      <c r="E8349" t="s">
        <v>802</v>
      </c>
    </row>
    <row r="8350" spans="1:5" x14ac:dyDescent="0.25">
      <c r="A8350">
        <v>70001914</v>
      </c>
      <c r="B8350" t="s">
        <v>12412</v>
      </c>
      <c r="C8350" t="s">
        <v>12412</v>
      </c>
      <c r="D8350" t="s">
        <v>12412</v>
      </c>
      <c r="E8350" t="s">
        <v>12412</v>
      </c>
    </row>
    <row r="8351" spans="1:5" x14ac:dyDescent="0.25">
      <c r="A8351">
        <v>70001915</v>
      </c>
      <c r="B8351" t="s">
        <v>12413</v>
      </c>
      <c r="C8351" t="s">
        <v>12413</v>
      </c>
      <c r="D8351" t="s">
        <v>12413</v>
      </c>
      <c r="E8351" t="s">
        <v>12413</v>
      </c>
    </row>
    <row r="8352" spans="1:5" x14ac:dyDescent="0.25">
      <c r="A8352">
        <v>70001916</v>
      </c>
      <c r="B8352" t="s">
        <v>12414</v>
      </c>
      <c r="C8352" t="s">
        <v>12414</v>
      </c>
      <c r="D8352" t="s">
        <v>12414</v>
      </c>
      <c r="E8352" t="s">
        <v>12414</v>
      </c>
    </row>
    <row r="8353" spans="1:5" x14ac:dyDescent="0.25">
      <c r="A8353">
        <v>70001917</v>
      </c>
      <c r="B8353" t="s">
        <v>12415</v>
      </c>
      <c r="C8353" t="s">
        <v>12415</v>
      </c>
      <c r="D8353" t="s">
        <v>12415</v>
      </c>
      <c r="E8353" t="s">
        <v>12415</v>
      </c>
    </row>
    <row r="8354" spans="1:5" x14ac:dyDescent="0.25">
      <c r="A8354">
        <v>70001918</v>
      </c>
      <c r="B8354" t="s">
        <v>12416</v>
      </c>
      <c r="C8354" t="s">
        <v>12416</v>
      </c>
      <c r="D8354" t="s">
        <v>12416</v>
      </c>
      <c r="E8354" t="s">
        <v>12416</v>
      </c>
    </row>
    <row r="8355" spans="1:5" x14ac:dyDescent="0.25">
      <c r="A8355">
        <v>70001919</v>
      </c>
      <c r="B8355" t="s">
        <v>12417</v>
      </c>
      <c r="C8355" t="s">
        <v>12417</v>
      </c>
      <c r="D8355" t="s">
        <v>12417</v>
      </c>
      <c r="E8355" t="s">
        <v>12417</v>
      </c>
    </row>
    <row r="8356" spans="1:5" x14ac:dyDescent="0.25">
      <c r="A8356">
        <v>70001920</v>
      </c>
      <c r="B8356" t="s">
        <v>12418</v>
      </c>
      <c r="C8356" t="s">
        <v>12418</v>
      </c>
      <c r="D8356" t="s">
        <v>12418</v>
      </c>
      <c r="E8356" t="s">
        <v>12418</v>
      </c>
    </row>
    <row r="8357" spans="1:5" x14ac:dyDescent="0.25">
      <c r="A8357">
        <v>70001921</v>
      </c>
      <c r="B8357" t="s">
        <v>12419</v>
      </c>
      <c r="C8357" t="s">
        <v>12419</v>
      </c>
      <c r="D8357" t="s">
        <v>12419</v>
      </c>
      <c r="E8357" t="s">
        <v>12419</v>
      </c>
    </row>
    <row r="8358" spans="1:5" x14ac:dyDescent="0.25">
      <c r="A8358">
        <v>70001922</v>
      </c>
      <c r="B8358" t="s">
        <v>12420</v>
      </c>
      <c r="C8358" t="s">
        <v>12421</v>
      </c>
      <c r="D8358" t="s">
        <v>12421</v>
      </c>
      <c r="E8358" t="s">
        <v>12420</v>
      </c>
    </row>
    <row r="8359" spans="1:5" x14ac:dyDescent="0.25">
      <c r="A8359">
        <v>70001923</v>
      </c>
      <c r="B8359" t="s">
        <v>12422</v>
      </c>
      <c r="C8359" t="s">
        <v>12422</v>
      </c>
      <c r="D8359" t="s">
        <v>12422</v>
      </c>
      <c r="E8359" t="s">
        <v>12422</v>
      </c>
    </row>
    <row r="8360" spans="1:5" x14ac:dyDescent="0.25">
      <c r="A8360">
        <v>70001924</v>
      </c>
      <c r="B8360" t="s">
        <v>11621</v>
      </c>
      <c r="C8360" t="s">
        <v>10984</v>
      </c>
      <c r="D8360" t="s">
        <v>10984</v>
      </c>
      <c r="E8360" t="s">
        <v>11621</v>
      </c>
    </row>
    <row r="8361" spans="1:5" x14ac:dyDescent="0.25">
      <c r="A8361">
        <v>70001925</v>
      </c>
      <c r="B8361" t="s">
        <v>11538</v>
      </c>
      <c r="C8361" t="s">
        <v>10678</v>
      </c>
      <c r="D8361" t="s">
        <v>10678</v>
      </c>
      <c r="E8361" t="s">
        <v>11538</v>
      </c>
    </row>
    <row r="8362" spans="1:5" x14ac:dyDescent="0.25">
      <c r="A8362">
        <v>70001926</v>
      </c>
      <c r="B8362" t="s">
        <v>12423</v>
      </c>
      <c r="C8362" t="s">
        <v>12424</v>
      </c>
      <c r="D8362" t="s">
        <v>12424</v>
      </c>
      <c r="E8362" t="s">
        <v>12423</v>
      </c>
    </row>
    <row r="8363" spans="1:5" x14ac:dyDescent="0.25">
      <c r="A8363">
        <v>70001927</v>
      </c>
      <c r="B8363" t="s">
        <v>12425</v>
      </c>
      <c r="C8363" t="s">
        <v>12426</v>
      </c>
      <c r="D8363" t="s">
        <v>12426</v>
      </c>
      <c r="E8363" t="s">
        <v>12425</v>
      </c>
    </row>
    <row r="8364" spans="1:5" x14ac:dyDescent="0.25">
      <c r="A8364">
        <v>70001928</v>
      </c>
      <c r="B8364" t="s">
        <v>12427</v>
      </c>
      <c r="C8364" t="s">
        <v>12428</v>
      </c>
      <c r="D8364" t="s">
        <v>12428</v>
      </c>
      <c r="E8364" t="s">
        <v>12427</v>
      </c>
    </row>
    <row r="8365" spans="1:5" x14ac:dyDescent="0.25">
      <c r="A8365">
        <v>70001929</v>
      </c>
      <c r="B8365" t="s">
        <v>12429</v>
      </c>
      <c r="C8365" t="s">
        <v>12430</v>
      </c>
      <c r="D8365" t="s">
        <v>12430</v>
      </c>
      <c r="E8365" t="s">
        <v>12429</v>
      </c>
    </row>
    <row r="8366" spans="1:5" x14ac:dyDescent="0.25">
      <c r="A8366">
        <v>70001930</v>
      </c>
      <c r="B8366" t="s">
        <v>12431</v>
      </c>
      <c r="C8366" t="s">
        <v>12432</v>
      </c>
      <c r="D8366" t="s">
        <v>12432</v>
      </c>
      <c r="E8366" t="s">
        <v>12431</v>
      </c>
    </row>
    <row r="8367" spans="1:5" x14ac:dyDescent="0.25">
      <c r="A8367">
        <v>70001931</v>
      </c>
      <c r="B8367" t="s">
        <v>12433</v>
      </c>
      <c r="C8367" t="s">
        <v>12434</v>
      </c>
      <c r="D8367" t="s">
        <v>12434</v>
      </c>
      <c r="E8367" t="s">
        <v>12433</v>
      </c>
    </row>
    <row r="8368" spans="1:5" x14ac:dyDescent="0.25">
      <c r="A8368">
        <v>70001932</v>
      </c>
      <c r="B8368" t="s">
        <v>12435</v>
      </c>
      <c r="C8368" t="s">
        <v>12436</v>
      </c>
      <c r="D8368" t="s">
        <v>12436</v>
      </c>
      <c r="E8368" t="s">
        <v>12435</v>
      </c>
    </row>
    <row r="8369" spans="1:5" x14ac:dyDescent="0.25">
      <c r="A8369">
        <v>70001933</v>
      </c>
      <c r="B8369" t="s">
        <v>12437</v>
      </c>
      <c r="C8369" t="s">
        <v>12438</v>
      </c>
      <c r="D8369" t="s">
        <v>12438</v>
      </c>
      <c r="E8369" t="s">
        <v>12437</v>
      </c>
    </row>
    <row r="8370" spans="1:5" x14ac:dyDescent="0.25">
      <c r="A8370">
        <v>70001934</v>
      </c>
      <c r="B8370" t="s">
        <v>12439</v>
      </c>
      <c r="C8370" t="s">
        <v>12440</v>
      </c>
      <c r="D8370" t="s">
        <v>12440</v>
      </c>
      <c r="E8370" t="s">
        <v>12439</v>
      </c>
    </row>
    <row r="8371" spans="1:5" x14ac:dyDescent="0.25">
      <c r="A8371">
        <v>70001935</v>
      </c>
      <c r="B8371" t="s">
        <v>12441</v>
      </c>
      <c r="C8371" t="s">
        <v>12442</v>
      </c>
      <c r="D8371" t="s">
        <v>12442</v>
      </c>
      <c r="E8371" t="s">
        <v>12441</v>
      </c>
    </row>
    <row r="8372" spans="1:5" x14ac:dyDescent="0.25">
      <c r="A8372">
        <v>70001936</v>
      </c>
      <c r="B8372" t="s">
        <v>12443</v>
      </c>
      <c r="C8372" t="s">
        <v>12444</v>
      </c>
      <c r="D8372" t="s">
        <v>12444</v>
      </c>
      <c r="E8372" t="s">
        <v>12443</v>
      </c>
    </row>
    <row r="8373" spans="1:5" x14ac:dyDescent="0.25">
      <c r="A8373">
        <v>70001937</v>
      </c>
      <c r="B8373" t="s">
        <v>12445</v>
      </c>
      <c r="C8373" t="s">
        <v>12446</v>
      </c>
      <c r="D8373" t="s">
        <v>12446</v>
      </c>
      <c r="E8373" t="s">
        <v>12445</v>
      </c>
    </row>
    <row r="8374" spans="1:5" x14ac:dyDescent="0.25">
      <c r="A8374">
        <v>70001938</v>
      </c>
      <c r="B8374" t="s">
        <v>12447</v>
      </c>
      <c r="C8374" t="s">
        <v>12448</v>
      </c>
      <c r="D8374" t="s">
        <v>12448</v>
      </c>
      <c r="E8374" t="s">
        <v>12447</v>
      </c>
    </row>
    <row r="8375" spans="1:5" x14ac:dyDescent="0.25">
      <c r="A8375">
        <v>70001939</v>
      </c>
      <c r="B8375" t="s">
        <v>12449</v>
      </c>
      <c r="C8375" t="s">
        <v>12450</v>
      </c>
      <c r="D8375" t="s">
        <v>12450</v>
      </c>
      <c r="E8375" t="s">
        <v>12449</v>
      </c>
    </row>
    <row r="8376" spans="1:5" x14ac:dyDescent="0.25">
      <c r="A8376">
        <v>70001940</v>
      </c>
      <c r="B8376" t="s">
        <v>12451</v>
      </c>
      <c r="C8376" t="s">
        <v>12452</v>
      </c>
      <c r="D8376" t="s">
        <v>12452</v>
      </c>
      <c r="E8376" t="s">
        <v>12451</v>
      </c>
    </row>
    <row r="8377" spans="1:5" x14ac:dyDescent="0.25">
      <c r="A8377">
        <v>70001941</v>
      </c>
      <c r="B8377" t="s">
        <v>12453</v>
      </c>
      <c r="C8377" t="s">
        <v>12454</v>
      </c>
      <c r="D8377" t="s">
        <v>12454</v>
      </c>
      <c r="E8377" t="s">
        <v>12453</v>
      </c>
    </row>
    <row r="8378" spans="1:5" x14ac:dyDescent="0.25">
      <c r="A8378">
        <v>70001942</v>
      </c>
      <c r="B8378" t="s">
        <v>11721</v>
      </c>
      <c r="C8378" t="s">
        <v>11311</v>
      </c>
      <c r="D8378" t="s">
        <v>11311</v>
      </c>
      <c r="E8378" t="s">
        <v>11721</v>
      </c>
    </row>
    <row r="8379" spans="1:5" x14ac:dyDescent="0.25">
      <c r="A8379">
        <v>70001943</v>
      </c>
      <c r="B8379" t="s">
        <v>12455</v>
      </c>
      <c r="C8379" t="s">
        <v>11309</v>
      </c>
      <c r="D8379" t="s">
        <v>11309</v>
      </c>
      <c r="E8379" t="s">
        <v>12455</v>
      </c>
    </row>
    <row r="8380" spans="1:5" x14ac:dyDescent="0.25">
      <c r="A8380">
        <v>70001944</v>
      </c>
      <c r="B8380" t="s">
        <v>12456</v>
      </c>
      <c r="C8380" t="s">
        <v>12457</v>
      </c>
      <c r="D8380" t="s">
        <v>12457</v>
      </c>
      <c r="E8380" t="s">
        <v>12456</v>
      </c>
    </row>
    <row r="8381" spans="1:5" x14ac:dyDescent="0.25">
      <c r="A8381">
        <v>70001945</v>
      </c>
      <c r="B8381" t="s">
        <v>12458</v>
      </c>
      <c r="C8381" t="s">
        <v>12459</v>
      </c>
      <c r="D8381" t="s">
        <v>12459</v>
      </c>
      <c r="E8381" t="s">
        <v>12458</v>
      </c>
    </row>
    <row r="8382" spans="1:5" x14ac:dyDescent="0.25">
      <c r="A8382">
        <v>70001946</v>
      </c>
      <c r="B8382" t="s">
        <v>12460</v>
      </c>
      <c r="C8382" t="s">
        <v>12461</v>
      </c>
      <c r="D8382" t="s">
        <v>12461</v>
      </c>
      <c r="E8382" t="s">
        <v>12460</v>
      </c>
    </row>
    <row r="8383" spans="1:5" x14ac:dyDescent="0.25">
      <c r="A8383">
        <v>70001947</v>
      </c>
      <c r="B8383" t="s">
        <v>12462</v>
      </c>
      <c r="C8383" t="s">
        <v>12463</v>
      </c>
      <c r="D8383" t="s">
        <v>12463</v>
      </c>
      <c r="E8383" t="s">
        <v>12462</v>
      </c>
    </row>
    <row r="8384" spans="1:5" x14ac:dyDescent="0.25">
      <c r="A8384">
        <v>70001948</v>
      </c>
      <c r="B8384" t="s">
        <v>12464</v>
      </c>
      <c r="C8384" t="s">
        <v>10457</v>
      </c>
      <c r="D8384" t="s">
        <v>10457</v>
      </c>
      <c r="E8384" t="s">
        <v>12464</v>
      </c>
    </row>
    <row r="8385" spans="1:5" x14ac:dyDescent="0.25">
      <c r="A8385">
        <v>70001949</v>
      </c>
      <c r="B8385" t="s">
        <v>12465</v>
      </c>
      <c r="C8385" t="s">
        <v>10457</v>
      </c>
      <c r="D8385" t="s">
        <v>10457</v>
      </c>
      <c r="E8385" t="s">
        <v>12465</v>
      </c>
    </row>
    <row r="8386" spans="1:5" x14ac:dyDescent="0.25">
      <c r="A8386">
        <v>70001950</v>
      </c>
      <c r="B8386" t="s">
        <v>12466</v>
      </c>
      <c r="C8386" t="s">
        <v>10457</v>
      </c>
      <c r="D8386" t="s">
        <v>10457</v>
      </c>
      <c r="E8386" t="s">
        <v>12466</v>
      </c>
    </row>
    <row r="8387" spans="1:5" x14ac:dyDescent="0.25">
      <c r="A8387">
        <v>70001951</v>
      </c>
      <c r="B8387" t="s">
        <v>12467</v>
      </c>
      <c r="C8387" t="s">
        <v>12468</v>
      </c>
      <c r="D8387" t="s">
        <v>12468</v>
      </c>
      <c r="E8387" t="s">
        <v>12467</v>
      </c>
    </row>
    <row r="8388" spans="1:5" x14ac:dyDescent="0.25">
      <c r="A8388">
        <v>70001952</v>
      </c>
      <c r="B8388" t="s">
        <v>12469</v>
      </c>
      <c r="C8388" t="s">
        <v>12469</v>
      </c>
      <c r="D8388" t="s">
        <v>12469</v>
      </c>
      <c r="E8388" t="s">
        <v>12469</v>
      </c>
    </row>
    <row r="8389" spans="1:5" x14ac:dyDescent="0.25">
      <c r="A8389">
        <v>70001953</v>
      </c>
      <c r="B8389" t="s">
        <v>12470</v>
      </c>
      <c r="C8389" t="s">
        <v>12346</v>
      </c>
      <c r="D8389" t="s">
        <v>12346</v>
      </c>
      <c r="E8389" t="s">
        <v>12470</v>
      </c>
    </row>
    <row r="8390" spans="1:5" x14ac:dyDescent="0.25">
      <c r="A8390">
        <v>70001954</v>
      </c>
      <c r="B8390" t="s">
        <v>12471</v>
      </c>
      <c r="C8390" t="s">
        <v>12472</v>
      </c>
      <c r="D8390" t="s">
        <v>12472</v>
      </c>
      <c r="E8390" t="s">
        <v>12471</v>
      </c>
    </row>
    <row r="8391" spans="1:5" x14ac:dyDescent="0.25">
      <c r="A8391">
        <v>70001955</v>
      </c>
      <c r="B8391" t="s">
        <v>12473</v>
      </c>
      <c r="C8391" t="s">
        <v>12473</v>
      </c>
      <c r="D8391" t="s">
        <v>12473</v>
      </c>
      <c r="E8391" t="s">
        <v>12473</v>
      </c>
    </row>
    <row r="8392" spans="1:5" x14ac:dyDescent="0.25">
      <c r="A8392">
        <v>70001956</v>
      </c>
      <c r="B8392" t="s">
        <v>12474</v>
      </c>
      <c r="C8392" t="s">
        <v>12474</v>
      </c>
      <c r="D8392" t="s">
        <v>12474</v>
      </c>
      <c r="E8392" t="s">
        <v>12474</v>
      </c>
    </row>
    <row r="8393" spans="1:5" x14ac:dyDescent="0.25">
      <c r="A8393">
        <v>70001957</v>
      </c>
      <c r="B8393" t="s">
        <v>12475</v>
      </c>
      <c r="C8393" t="s">
        <v>12476</v>
      </c>
      <c r="D8393" t="s">
        <v>12476</v>
      </c>
      <c r="E8393" t="s">
        <v>12475</v>
      </c>
    </row>
    <row r="8394" spans="1:5" x14ac:dyDescent="0.25">
      <c r="A8394">
        <v>70001958</v>
      </c>
      <c r="B8394" t="s">
        <v>10424</v>
      </c>
      <c r="C8394" t="s">
        <v>12477</v>
      </c>
      <c r="D8394" t="s">
        <v>12477</v>
      </c>
      <c r="E8394" t="s">
        <v>10424</v>
      </c>
    </row>
    <row r="8395" spans="1:5" x14ac:dyDescent="0.25">
      <c r="A8395">
        <v>70001959</v>
      </c>
      <c r="B8395" t="s">
        <v>10425</v>
      </c>
      <c r="C8395" t="s">
        <v>12476</v>
      </c>
      <c r="D8395" t="s">
        <v>12476</v>
      </c>
      <c r="E8395" t="s">
        <v>10425</v>
      </c>
    </row>
    <row r="8396" spans="1:5" x14ac:dyDescent="0.25">
      <c r="A8396">
        <v>70001960</v>
      </c>
      <c r="B8396" t="s">
        <v>12478</v>
      </c>
      <c r="C8396" t="s">
        <v>10429</v>
      </c>
      <c r="D8396" t="s">
        <v>10429</v>
      </c>
      <c r="E8396" t="s">
        <v>12478</v>
      </c>
    </row>
    <row r="8397" spans="1:5" x14ac:dyDescent="0.25">
      <c r="A8397">
        <v>70001961</v>
      </c>
      <c r="B8397" t="s">
        <v>12479</v>
      </c>
      <c r="C8397" t="s">
        <v>10427</v>
      </c>
      <c r="D8397" t="s">
        <v>10427</v>
      </c>
      <c r="E8397" t="s">
        <v>12479</v>
      </c>
    </row>
    <row r="8398" spans="1:5" x14ac:dyDescent="0.25">
      <c r="A8398">
        <v>70001962</v>
      </c>
      <c r="B8398" t="s">
        <v>12480</v>
      </c>
      <c r="C8398" t="s">
        <v>10427</v>
      </c>
      <c r="D8398" t="s">
        <v>10427</v>
      </c>
      <c r="E8398" t="s">
        <v>12480</v>
      </c>
    </row>
    <row r="8399" spans="1:5" x14ac:dyDescent="0.25">
      <c r="A8399">
        <v>70001963</v>
      </c>
      <c r="B8399" t="s">
        <v>12481</v>
      </c>
      <c r="C8399" t="s">
        <v>10326</v>
      </c>
      <c r="D8399" t="s">
        <v>10326</v>
      </c>
      <c r="E8399" t="s">
        <v>12481</v>
      </c>
    </row>
    <row r="8400" spans="1:5" x14ac:dyDescent="0.25">
      <c r="A8400">
        <v>70001964</v>
      </c>
      <c r="B8400" t="s">
        <v>12482</v>
      </c>
      <c r="C8400" t="s">
        <v>10328</v>
      </c>
      <c r="D8400" t="s">
        <v>10328</v>
      </c>
      <c r="E8400" t="s">
        <v>12482</v>
      </c>
    </row>
    <row r="8401" spans="1:5" x14ac:dyDescent="0.25">
      <c r="A8401">
        <v>70001965</v>
      </c>
      <c r="B8401" t="s">
        <v>12483</v>
      </c>
      <c r="C8401" t="s">
        <v>10318</v>
      </c>
      <c r="D8401" t="s">
        <v>10318</v>
      </c>
      <c r="E8401" t="s">
        <v>12483</v>
      </c>
    </row>
    <row r="8402" spans="1:5" x14ac:dyDescent="0.25">
      <c r="A8402">
        <v>70001966</v>
      </c>
      <c r="B8402" t="s">
        <v>12484</v>
      </c>
      <c r="C8402" t="s">
        <v>10320</v>
      </c>
      <c r="D8402" t="s">
        <v>10320</v>
      </c>
      <c r="E8402" t="s">
        <v>12484</v>
      </c>
    </row>
    <row r="8403" spans="1:5" x14ac:dyDescent="0.25">
      <c r="A8403">
        <v>70001967</v>
      </c>
      <c r="B8403" t="s">
        <v>12485</v>
      </c>
      <c r="C8403" t="s">
        <v>11386</v>
      </c>
      <c r="D8403" t="s">
        <v>11386</v>
      </c>
      <c r="E8403" t="s">
        <v>12485</v>
      </c>
    </row>
    <row r="8404" spans="1:5" x14ac:dyDescent="0.25">
      <c r="A8404">
        <v>70001968</v>
      </c>
      <c r="B8404" t="s">
        <v>12486</v>
      </c>
      <c r="C8404" t="s">
        <v>11386</v>
      </c>
      <c r="D8404" t="s">
        <v>11386</v>
      </c>
      <c r="E8404" t="s">
        <v>12486</v>
      </c>
    </row>
    <row r="8405" spans="1:5" x14ac:dyDescent="0.25">
      <c r="A8405">
        <v>70001969</v>
      </c>
      <c r="B8405" t="s">
        <v>12487</v>
      </c>
      <c r="C8405" t="s">
        <v>11386</v>
      </c>
      <c r="D8405" t="s">
        <v>11386</v>
      </c>
      <c r="E8405" t="s">
        <v>12487</v>
      </c>
    </row>
    <row r="8406" spans="1:5" x14ac:dyDescent="0.25">
      <c r="A8406">
        <v>70001970</v>
      </c>
      <c r="B8406" t="s">
        <v>12488</v>
      </c>
      <c r="C8406" t="s">
        <v>11381</v>
      </c>
      <c r="D8406" t="s">
        <v>11381</v>
      </c>
      <c r="E8406" t="s">
        <v>12488</v>
      </c>
    </row>
    <row r="8407" spans="1:5" x14ac:dyDescent="0.25">
      <c r="A8407">
        <v>70001971</v>
      </c>
      <c r="B8407" t="s">
        <v>11382</v>
      </c>
      <c r="C8407" t="s">
        <v>11381</v>
      </c>
      <c r="D8407" t="s">
        <v>11381</v>
      </c>
      <c r="E8407" t="s">
        <v>11382</v>
      </c>
    </row>
    <row r="8408" spans="1:5" x14ac:dyDescent="0.25">
      <c r="A8408">
        <v>70001972</v>
      </c>
      <c r="B8408" t="s">
        <v>12489</v>
      </c>
      <c r="C8408" t="s">
        <v>11381</v>
      </c>
      <c r="D8408" t="s">
        <v>11381</v>
      </c>
      <c r="E8408" t="s">
        <v>12489</v>
      </c>
    </row>
    <row r="8409" spans="1:5" x14ac:dyDescent="0.25">
      <c r="A8409">
        <v>70001973</v>
      </c>
      <c r="B8409" t="s">
        <v>12490</v>
      </c>
      <c r="C8409" t="s">
        <v>10738</v>
      </c>
      <c r="D8409" t="s">
        <v>10738</v>
      </c>
      <c r="E8409" t="s">
        <v>12490</v>
      </c>
    </row>
    <row r="8410" spans="1:5" x14ac:dyDescent="0.25">
      <c r="A8410">
        <v>70001974</v>
      </c>
      <c r="B8410" t="s">
        <v>12491</v>
      </c>
      <c r="C8410" t="s">
        <v>10740</v>
      </c>
      <c r="D8410" t="s">
        <v>10740</v>
      </c>
      <c r="E8410" t="s">
        <v>12491</v>
      </c>
    </row>
    <row r="8411" spans="1:5" x14ac:dyDescent="0.25">
      <c r="A8411">
        <v>70001975</v>
      </c>
      <c r="B8411" t="s">
        <v>12492</v>
      </c>
      <c r="C8411" t="s">
        <v>10742</v>
      </c>
      <c r="D8411" t="s">
        <v>10742</v>
      </c>
      <c r="E8411" t="s">
        <v>12492</v>
      </c>
    </row>
    <row r="8412" spans="1:5" x14ac:dyDescent="0.25">
      <c r="A8412">
        <v>70001976</v>
      </c>
      <c r="B8412" t="s">
        <v>12493</v>
      </c>
      <c r="C8412" t="s">
        <v>10732</v>
      </c>
      <c r="D8412" t="s">
        <v>10732</v>
      </c>
      <c r="E8412" t="s">
        <v>12493</v>
      </c>
    </row>
    <row r="8413" spans="1:5" x14ac:dyDescent="0.25">
      <c r="A8413">
        <v>70001977</v>
      </c>
      <c r="B8413" t="s">
        <v>12494</v>
      </c>
      <c r="C8413" t="s">
        <v>10734</v>
      </c>
      <c r="D8413" t="s">
        <v>10734</v>
      </c>
      <c r="E8413" t="s">
        <v>12494</v>
      </c>
    </row>
    <row r="8414" spans="1:5" x14ac:dyDescent="0.25">
      <c r="A8414">
        <v>70001978</v>
      </c>
      <c r="B8414" t="s">
        <v>12495</v>
      </c>
      <c r="C8414" t="s">
        <v>10736</v>
      </c>
      <c r="D8414" t="s">
        <v>10736</v>
      </c>
      <c r="E8414" t="s">
        <v>12495</v>
      </c>
    </row>
    <row r="8415" spans="1:5" x14ac:dyDescent="0.25">
      <c r="A8415">
        <v>70001979</v>
      </c>
      <c r="B8415" t="s">
        <v>12496</v>
      </c>
      <c r="C8415" t="s">
        <v>11312</v>
      </c>
      <c r="D8415" t="s">
        <v>11312</v>
      </c>
      <c r="E8415" t="s">
        <v>12496</v>
      </c>
    </row>
    <row r="8416" spans="1:5" x14ac:dyDescent="0.25">
      <c r="A8416">
        <v>70001980</v>
      </c>
      <c r="B8416" t="s">
        <v>12497</v>
      </c>
      <c r="C8416" t="s">
        <v>12498</v>
      </c>
      <c r="D8416" t="s">
        <v>12498</v>
      </c>
      <c r="E8416" t="s">
        <v>12497</v>
      </c>
    </row>
    <row r="8417" spans="1:5" x14ac:dyDescent="0.25">
      <c r="A8417">
        <v>70001981</v>
      </c>
      <c r="B8417" t="s">
        <v>12499</v>
      </c>
      <c r="C8417" t="s">
        <v>12500</v>
      </c>
      <c r="D8417" t="s">
        <v>12500</v>
      </c>
      <c r="E8417" t="s">
        <v>12499</v>
      </c>
    </row>
    <row r="8418" spans="1:5" x14ac:dyDescent="0.25">
      <c r="A8418">
        <v>70001982</v>
      </c>
      <c r="B8418" t="s">
        <v>12501</v>
      </c>
      <c r="C8418" t="s">
        <v>12502</v>
      </c>
      <c r="D8418" t="s">
        <v>12502</v>
      </c>
      <c r="E8418" t="s">
        <v>12501</v>
      </c>
    </row>
    <row r="8419" spans="1:5" x14ac:dyDescent="0.25">
      <c r="A8419">
        <v>70001983</v>
      </c>
      <c r="B8419" t="s">
        <v>12503</v>
      </c>
      <c r="C8419" t="s">
        <v>10732</v>
      </c>
      <c r="D8419" t="s">
        <v>10732</v>
      </c>
      <c r="E8419" t="s">
        <v>12503</v>
      </c>
    </row>
    <row r="8420" spans="1:5" x14ac:dyDescent="0.25">
      <c r="A8420">
        <v>70001984</v>
      </c>
      <c r="B8420" t="s">
        <v>12504</v>
      </c>
      <c r="C8420" t="s">
        <v>10734</v>
      </c>
      <c r="D8420" t="s">
        <v>10734</v>
      </c>
      <c r="E8420" t="s">
        <v>12504</v>
      </c>
    </row>
    <row r="8421" spans="1:5" x14ac:dyDescent="0.25">
      <c r="A8421">
        <v>70001985</v>
      </c>
      <c r="B8421" t="s">
        <v>12505</v>
      </c>
      <c r="C8421" t="s">
        <v>10736</v>
      </c>
      <c r="D8421" t="s">
        <v>10736</v>
      </c>
      <c r="E8421" t="s">
        <v>12505</v>
      </c>
    </row>
    <row r="8422" spans="1:5" x14ac:dyDescent="0.25">
      <c r="A8422">
        <v>70001986</v>
      </c>
      <c r="B8422" t="s">
        <v>12464</v>
      </c>
      <c r="C8422" t="s">
        <v>10457</v>
      </c>
      <c r="D8422" t="s">
        <v>10457</v>
      </c>
      <c r="E8422" t="s">
        <v>12464</v>
      </c>
    </row>
    <row r="8423" spans="1:5" x14ac:dyDescent="0.25">
      <c r="A8423">
        <v>70001987</v>
      </c>
      <c r="B8423" t="s">
        <v>12465</v>
      </c>
      <c r="C8423" t="s">
        <v>10457</v>
      </c>
      <c r="D8423" t="s">
        <v>10457</v>
      </c>
      <c r="E8423" t="s">
        <v>12465</v>
      </c>
    </row>
    <row r="8424" spans="1:5" x14ac:dyDescent="0.25">
      <c r="A8424">
        <v>70001988</v>
      </c>
      <c r="B8424" t="s">
        <v>12506</v>
      </c>
      <c r="C8424" t="s">
        <v>10457</v>
      </c>
      <c r="D8424" t="s">
        <v>10457</v>
      </c>
      <c r="E8424" t="s">
        <v>12506</v>
      </c>
    </row>
    <row r="8425" spans="1:5" x14ac:dyDescent="0.25">
      <c r="A8425">
        <v>70001989</v>
      </c>
      <c r="B8425" t="s">
        <v>12507</v>
      </c>
      <c r="C8425" t="s">
        <v>12508</v>
      </c>
      <c r="D8425" t="s">
        <v>12508</v>
      </c>
      <c r="E8425" t="s">
        <v>12507</v>
      </c>
    </row>
    <row r="8426" spans="1:5" x14ac:dyDescent="0.25">
      <c r="A8426">
        <v>70001990</v>
      </c>
      <c r="B8426" t="s">
        <v>12509</v>
      </c>
      <c r="C8426" t="s">
        <v>12510</v>
      </c>
      <c r="D8426" t="s">
        <v>12510</v>
      </c>
      <c r="E8426" t="s">
        <v>12509</v>
      </c>
    </row>
    <row r="8427" spans="1:5" x14ac:dyDescent="0.25">
      <c r="A8427">
        <v>70001991</v>
      </c>
      <c r="B8427" t="s">
        <v>12511</v>
      </c>
      <c r="C8427" t="s">
        <v>12512</v>
      </c>
      <c r="D8427" t="s">
        <v>12512</v>
      </c>
      <c r="E8427" t="s">
        <v>12511</v>
      </c>
    </row>
    <row r="8428" spans="1:5" x14ac:dyDescent="0.25">
      <c r="A8428">
        <v>70001992</v>
      </c>
      <c r="B8428" t="s">
        <v>12513</v>
      </c>
      <c r="C8428" t="s">
        <v>12514</v>
      </c>
      <c r="D8428" t="s">
        <v>12514</v>
      </c>
      <c r="E8428" t="s">
        <v>12513</v>
      </c>
    </row>
    <row r="8429" spans="1:5" x14ac:dyDescent="0.25">
      <c r="A8429">
        <v>70001993</v>
      </c>
      <c r="B8429" t="s">
        <v>12515</v>
      </c>
      <c r="C8429" t="s">
        <v>12514</v>
      </c>
      <c r="D8429" t="s">
        <v>12514</v>
      </c>
      <c r="E8429" t="s">
        <v>12515</v>
      </c>
    </row>
    <row r="8430" spans="1:5" x14ac:dyDescent="0.25">
      <c r="A8430">
        <v>70001994</v>
      </c>
      <c r="B8430" t="s">
        <v>12516</v>
      </c>
      <c r="C8430" t="s">
        <v>12516</v>
      </c>
      <c r="D8430" t="s">
        <v>12516</v>
      </c>
      <c r="E8430" t="s">
        <v>12516</v>
      </c>
    </row>
    <row r="8431" spans="1:5" x14ac:dyDescent="0.25">
      <c r="A8431">
        <v>70001995</v>
      </c>
      <c r="B8431" t="s">
        <v>12517</v>
      </c>
      <c r="C8431" t="s">
        <v>12517</v>
      </c>
      <c r="D8431" t="s">
        <v>12517</v>
      </c>
      <c r="E8431" t="s">
        <v>12517</v>
      </c>
    </row>
    <row r="8432" spans="1:5" x14ac:dyDescent="0.25">
      <c r="A8432">
        <v>70001996</v>
      </c>
      <c r="B8432" t="s">
        <v>12518</v>
      </c>
      <c r="C8432" t="s">
        <v>12519</v>
      </c>
      <c r="D8432" t="s">
        <v>12519</v>
      </c>
      <c r="E8432" t="s">
        <v>12518</v>
      </c>
    </row>
    <row r="8433" spans="1:5" x14ac:dyDescent="0.25">
      <c r="A8433">
        <v>70001997</v>
      </c>
      <c r="B8433" t="s">
        <v>789</v>
      </c>
      <c r="C8433" t="s">
        <v>789</v>
      </c>
      <c r="D8433" t="s">
        <v>789</v>
      </c>
      <c r="E8433" t="s">
        <v>789</v>
      </c>
    </row>
    <row r="8434" spans="1:5" x14ac:dyDescent="0.25">
      <c r="A8434">
        <v>70001998</v>
      </c>
      <c r="B8434" t="s">
        <v>12520</v>
      </c>
      <c r="C8434" t="s">
        <v>12521</v>
      </c>
      <c r="D8434" t="s">
        <v>12521</v>
      </c>
      <c r="E8434" t="s">
        <v>12520</v>
      </c>
    </row>
    <row r="8435" spans="1:5" x14ac:dyDescent="0.25">
      <c r="A8435">
        <v>70001999</v>
      </c>
      <c r="B8435" t="s">
        <v>12522</v>
      </c>
      <c r="C8435" t="s">
        <v>12358</v>
      </c>
      <c r="D8435" t="s">
        <v>12358</v>
      </c>
      <c r="E8435" t="s">
        <v>12522</v>
      </c>
    </row>
    <row r="8436" spans="1:5" x14ac:dyDescent="0.25">
      <c r="A8436">
        <v>70002000</v>
      </c>
      <c r="B8436" t="s">
        <v>790</v>
      </c>
      <c r="C8436" t="s">
        <v>12523</v>
      </c>
      <c r="D8436" t="s">
        <v>12523</v>
      </c>
      <c r="E8436" t="s">
        <v>790</v>
      </c>
    </row>
    <row r="8437" spans="1:5" x14ac:dyDescent="0.25">
      <c r="A8437">
        <v>70002001</v>
      </c>
      <c r="B8437" t="s">
        <v>12524</v>
      </c>
      <c r="C8437" t="s">
        <v>12525</v>
      </c>
      <c r="D8437" t="s">
        <v>12525</v>
      </c>
      <c r="E8437" t="s">
        <v>12524</v>
      </c>
    </row>
    <row r="8438" spans="1:5" x14ac:dyDescent="0.25">
      <c r="A8438">
        <v>70002002</v>
      </c>
      <c r="B8438" t="s">
        <v>12526</v>
      </c>
      <c r="C8438" t="s">
        <v>10373</v>
      </c>
      <c r="D8438" t="s">
        <v>10373</v>
      </c>
      <c r="E8438" t="s">
        <v>12526</v>
      </c>
    </row>
    <row r="8439" spans="1:5" x14ac:dyDescent="0.25">
      <c r="A8439">
        <v>70002003</v>
      </c>
      <c r="B8439" t="s">
        <v>12527</v>
      </c>
      <c r="C8439" t="s">
        <v>10373</v>
      </c>
      <c r="D8439" t="s">
        <v>10373</v>
      </c>
      <c r="E8439" t="s">
        <v>12527</v>
      </c>
    </row>
    <row r="8440" spans="1:5" x14ac:dyDescent="0.25">
      <c r="A8440">
        <v>70002004</v>
      </c>
      <c r="B8440" t="s">
        <v>12528</v>
      </c>
      <c r="C8440" t="s">
        <v>12529</v>
      </c>
      <c r="D8440" t="s">
        <v>12529</v>
      </c>
      <c r="E8440" t="s">
        <v>12528</v>
      </c>
    </row>
    <row r="8441" spans="1:5" x14ac:dyDescent="0.25">
      <c r="A8441">
        <v>70002005</v>
      </c>
      <c r="B8441" t="s">
        <v>12530</v>
      </c>
      <c r="E8441" t="s">
        <v>12530</v>
      </c>
    </row>
    <row r="8442" spans="1:5" x14ac:dyDescent="0.25">
      <c r="A8442">
        <v>70002006</v>
      </c>
      <c r="B8442" t="s">
        <v>12531</v>
      </c>
      <c r="E8442" t="s">
        <v>12531</v>
      </c>
    </row>
    <row r="8443" spans="1:5" x14ac:dyDescent="0.25">
      <c r="A8443">
        <v>70002007</v>
      </c>
      <c r="B8443" t="s">
        <v>12532</v>
      </c>
      <c r="E8443" t="s">
        <v>12532</v>
      </c>
    </row>
    <row r="8444" spans="1:5" x14ac:dyDescent="0.25">
      <c r="A8444">
        <v>70002008</v>
      </c>
      <c r="B8444" t="s">
        <v>12533</v>
      </c>
      <c r="C8444" t="s">
        <v>10967</v>
      </c>
      <c r="D8444" t="s">
        <v>10967</v>
      </c>
      <c r="E8444" t="s">
        <v>12533</v>
      </c>
    </row>
    <row r="8445" spans="1:5" x14ac:dyDescent="0.25">
      <c r="A8445">
        <v>70002009</v>
      </c>
      <c r="B8445" t="s">
        <v>12534</v>
      </c>
      <c r="C8445" t="s">
        <v>12535</v>
      </c>
      <c r="D8445" t="s">
        <v>12535</v>
      </c>
      <c r="E8445" t="s">
        <v>12534</v>
      </c>
    </row>
    <row r="8446" spans="1:5" x14ac:dyDescent="0.25">
      <c r="A8446">
        <v>70002010</v>
      </c>
      <c r="B8446" t="s">
        <v>12536</v>
      </c>
      <c r="C8446" t="s">
        <v>12537</v>
      </c>
      <c r="D8446" t="s">
        <v>12537</v>
      </c>
      <c r="E8446" t="s">
        <v>12536</v>
      </c>
    </row>
    <row r="8447" spans="1:5" x14ac:dyDescent="0.25">
      <c r="A8447">
        <v>70002011</v>
      </c>
      <c r="B8447" t="s">
        <v>12538</v>
      </c>
      <c r="C8447" t="s">
        <v>12537</v>
      </c>
      <c r="D8447" t="s">
        <v>12537</v>
      </c>
      <c r="E8447" t="s">
        <v>12538</v>
      </c>
    </row>
    <row r="8448" spans="1:5" x14ac:dyDescent="0.25">
      <c r="A8448">
        <v>70002012</v>
      </c>
      <c r="B8448" t="s">
        <v>12539</v>
      </c>
      <c r="C8448" t="s">
        <v>12540</v>
      </c>
      <c r="D8448" t="s">
        <v>12540</v>
      </c>
      <c r="E8448" t="s">
        <v>12539</v>
      </c>
    </row>
    <row r="8449" spans="1:5" x14ac:dyDescent="0.25">
      <c r="A8449">
        <v>70002013</v>
      </c>
      <c r="B8449" t="s">
        <v>12541</v>
      </c>
      <c r="C8449" t="s">
        <v>12541</v>
      </c>
      <c r="D8449" t="s">
        <v>12541</v>
      </c>
      <c r="E8449" t="s">
        <v>12541</v>
      </c>
    </row>
    <row r="8450" spans="1:5" x14ac:dyDescent="0.25">
      <c r="A8450">
        <v>70002014</v>
      </c>
      <c r="B8450" t="s">
        <v>12542</v>
      </c>
      <c r="C8450" t="s">
        <v>12543</v>
      </c>
      <c r="D8450" t="s">
        <v>12543</v>
      </c>
      <c r="E8450" t="s">
        <v>12542</v>
      </c>
    </row>
    <row r="8451" spans="1:5" x14ac:dyDescent="0.25">
      <c r="A8451">
        <v>70002015</v>
      </c>
      <c r="B8451" t="s">
        <v>12544</v>
      </c>
      <c r="C8451" t="s">
        <v>10820</v>
      </c>
      <c r="D8451" t="s">
        <v>10820</v>
      </c>
      <c r="E8451" t="s">
        <v>12544</v>
      </c>
    </row>
    <row r="8452" spans="1:5" x14ac:dyDescent="0.25">
      <c r="A8452">
        <v>70002016</v>
      </c>
      <c r="B8452" t="s">
        <v>12545</v>
      </c>
      <c r="C8452" t="s">
        <v>10821</v>
      </c>
      <c r="D8452" t="s">
        <v>10821</v>
      </c>
      <c r="E8452" t="s">
        <v>12545</v>
      </c>
    </row>
    <row r="8453" spans="1:5" x14ac:dyDescent="0.25">
      <c r="A8453">
        <v>70002017</v>
      </c>
      <c r="B8453" t="s">
        <v>12546</v>
      </c>
      <c r="C8453" t="s">
        <v>10819</v>
      </c>
      <c r="D8453" t="s">
        <v>10819</v>
      </c>
      <c r="E8453" t="s">
        <v>12546</v>
      </c>
    </row>
    <row r="8454" spans="1:5" x14ac:dyDescent="0.25">
      <c r="A8454">
        <v>70002018</v>
      </c>
      <c r="B8454" t="s">
        <v>12547</v>
      </c>
      <c r="C8454" t="s">
        <v>10818</v>
      </c>
      <c r="D8454" t="s">
        <v>10818</v>
      </c>
      <c r="E8454" t="s">
        <v>12547</v>
      </c>
    </row>
    <row r="8455" spans="1:5" x14ac:dyDescent="0.25">
      <c r="A8455">
        <v>70002019</v>
      </c>
      <c r="B8455" t="s">
        <v>12548</v>
      </c>
      <c r="C8455" t="s">
        <v>10373</v>
      </c>
      <c r="D8455" t="s">
        <v>10373</v>
      </c>
      <c r="E8455" t="s">
        <v>12548</v>
      </c>
    </row>
    <row r="8456" spans="1:5" x14ac:dyDescent="0.25">
      <c r="A8456">
        <v>70002020</v>
      </c>
      <c r="B8456" t="s">
        <v>12549</v>
      </c>
      <c r="C8456" t="s">
        <v>10373</v>
      </c>
      <c r="D8456" t="s">
        <v>10373</v>
      </c>
      <c r="E8456" t="s">
        <v>12549</v>
      </c>
    </row>
    <row r="8457" spans="1:5" x14ac:dyDescent="0.25">
      <c r="A8457">
        <v>70002021</v>
      </c>
      <c r="B8457" t="s">
        <v>12550</v>
      </c>
      <c r="C8457" t="s">
        <v>10373</v>
      </c>
      <c r="D8457" t="s">
        <v>10373</v>
      </c>
      <c r="E8457" t="s">
        <v>12550</v>
      </c>
    </row>
    <row r="8458" spans="1:5" x14ac:dyDescent="0.25">
      <c r="A8458">
        <v>70002022</v>
      </c>
      <c r="B8458" t="s">
        <v>12551</v>
      </c>
      <c r="C8458" t="s">
        <v>12552</v>
      </c>
      <c r="D8458" t="s">
        <v>12552</v>
      </c>
      <c r="E8458" t="s">
        <v>12551</v>
      </c>
    </row>
    <row r="8459" spans="1:5" x14ac:dyDescent="0.25">
      <c r="A8459">
        <v>70002023</v>
      </c>
      <c r="B8459" t="s">
        <v>12553</v>
      </c>
      <c r="C8459" t="s">
        <v>12553</v>
      </c>
      <c r="D8459" t="s">
        <v>12553</v>
      </c>
      <c r="E8459" t="s">
        <v>12553</v>
      </c>
    </row>
    <row r="8460" spans="1:5" x14ac:dyDescent="0.25">
      <c r="A8460">
        <v>70002024</v>
      </c>
      <c r="B8460" t="s">
        <v>12554</v>
      </c>
      <c r="C8460" t="s">
        <v>12555</v>
      </c>
      <c r="D8460" t="s">
        <v>12555</v>
      </c>
      <c r="E8460" t="s">
        <v>12554</v>
      </c>
    </row>
    <row r="8461" spans="1:5" x14ac:dyDescent="0.25">
      <c r="A8461">
        <v>70002025</v>
      </c>
      <c r="B8461" t="s">
        <v>12556</v>
      </c>
      <c r="C8461" t="s">
        <v>12555</v>
      </c>
      <c r="D8461" t="s">
        <v>12555</v>
      </c>
      <c r="E8461" t="s">
        <v>12556</v>
      </c>
    </row>
    <row r="8462" spans="1:5" x14ac:dyDescent="0.25">
      <c r="A8462">
        <v>70002026</v>
      </c>
      <c r="B8462" t="s">
        <v>12557</v>
      </c>
      <c r="C8462" t="s">
        <v>12555</v>
      </c>
      <c r="D8462" t="s">
        <v>12555</v>
      </c>
      <c r="E8462" t="s">
        <v>12557</v>
      </c>
    </row>
    <row r="8463" spans="1:5" x14ac:dyDescent="0.25">
      <c r="A8463">
        <v>70002027</v>
      </c>
      <c r="B8463" t="s">
        <v>12558</v>
      </c>
      <c r="C8463" t="s">
        <v>12558</v>
      </c>
      <c r="D8463" t="s">
        <v>12558</v>
      </c>
      <c r="E8463" t="s">
        <v>12558</v>
      </c>
    </row>
    <row r="8464" spans="1:5" x14ac:dyDescent="0.25">
      <c r="A8464">
        <v>70002028</v>
      </c>
      <c r="B8464" t="s">
        <v>12559</v>
      </c>
      <c r="C8464" t="s">
        <v>12559</v>
      </c>
      <c r="D8464" t="s">
        <v>12559</v>
      </c>
      <c r="E8464" t="s">
        <v>12559</v>
      </c>
    </row>
    <row r="8465" spans="1:5" x14ac:dyDescent="0.25">
      <c r="A8465">
        <v>70002029</v>
      </c>
      <c r="B8465" t="s">
        <v>12560</v>
      </c>
      <c r="C8465" t="s">
        <v>12561</v>
      </c>
      <c r="D8465" t="s">
        <v>12561</v>
      </c>
      <c r="E8465" t="s">
        <v>12560</v>
      </c>
    </row>
    <row r="8466" spans="1:5" x14ac:dyDescent="0.25">
      <c r="A8466">
        <v>70002030</v>
      </c>
      <c r="B8466" t="s">
        <v>12562</v>
      </c>
      <c r="C8466" t="s">
        <v>12358</v>
      </c>
      <c r="D8466" t="s">
        <v>12358</v>
      </c>
      <c r="E8466" t="s">
        <v>12562</v>
      </c>
    </row>
    <row r="8467" spans="1:5" x14ac:dyDescent="0.25">
      <c r="A8467">
        <v>70002031</v>
      </c>
      <c r="B8467" t="s">
        <v>12563</v>
      </c>
      <c r="C8467" t="s">
        <v>12563</v>
      </c>
      <c r="D8467" t="s">
        <v>12563</v>
      </c>
      <c r="E8467" t="s">
        <v>12563</v>
      </c>
    </row>
    <row r="8468" spans="1:5" x14ac:dyDescent="0.25">
      <c r="A8468">
        <v>70002032</v>
      </c>
      <c r="B8468" t="s">
        <v>12564</v>
      </c>
      <c r="C8468" t="s">
        <v>12565</v>
      </c>
      <c r="D8468" t="s">
        <v>12565</v>
      </c>
      <c r="E8468" t="s">
        <v>12564</v>
      </c>
    </row>
    <row r="8469" spans="1:5" x14ac:dyDescent="0.25">
      <c r="A8469">
        <v>70002033</v>
      </c>
      <c r="B8469" t="s">
        <v>12566</v>
      </c>
      <c r="C8469" t="s">
        <v>12566</v>
      </c>
      <c r="D8469" t="s">
        <v>12566</v>
      </c>
      <c r="E8469" t="s">
        <v>12566</v>
      </c>
    </row>
    <row r="8470" spans="1:5" x14ac:dyDescent="0.25">
      <c r="A8470">
        <v>70002034</v>
      </c>
      <c r="B8470" t="s">
        <v>12567</v>
      </c>
      <c r="C8470" t="s">
        <v>12567</v>
      </c>
      <c r="D8470" t="s">
        <v>12567</v>
      </c>
      <c r="E8470" t="s">
        <v>12567</v>
      </c>
    </row>
    <row r="8471" spans="1:5" x14ac:dyDescent="0.25">
      <c r="A8471">
        <v>70002035</v>
      </c>
      <c r="B8471" t="s">
        <v>12568</v>
      </c>
      <c r="C8471" t="s">
        <v>12203</v>
      </c>
      <c r="D8471" t="s">
        <v>12203</v>
      </c>
      <c r="E8471" t="s">
        <v>12568</v>
      </c>
    </row>
    <row r="8472" spans="1:5" x14ac:dyDescent="0.25">
      <c r="A8472">
        <v>70002036</v>
      </c>
      <c r="B8472" t="s">
        <v>12569</v>
      </c>
      <c r="C8472" t="s">
        <v>12569</v>
      </c>
      <c r="D8472" t="s">
        <v>12569</v>
      </c>
      <c r="E8472" t="s">
        <v>12569</v>
      </c>
    </row>
    <row r="8473" spans="1:5" x14ac:dyDescent="0.25">
      <c r="A8473">
        <v>70002037</v>
      </c>
      <c r="B8473" t="s">
        <v>12570</v>
      </c>
      <c r="C8473" t="s">
        <v>12570</v>
      </c>
      <c r="D8473" t="s">
        <v>12570</v>
      </c>
      <c r="E8473" t="s">
        <v>12570</v>
      </c>
    </row>
    <row r="8474" spans="1:5" x14ac:dyDescent="0.25">
      <c r="A8474">
        <v>70002038</v>
      </c>
      <c r="B8474" t="s">
        <v>12571</v>
      </c>
      <c r="C8474" t="s">
        <v>12571</v>
      </c>
      <c r="D8474" t="s">
        <v>12571</v>
      </c>
      <c r="E8474" t="s">
        <v>12571</v>
      </c>
    </row>
    <row r="8475" spans="1:5" x14ac:dyDescent="0.25">
      <c r="A8475">
        <v>70002039</v>
      </c>
      <c r="B8475" t="s">
        <v>804</v>
      </c>
      <c r="C8475" t="s">
        <v>12572</v>
      </c>
      <c r="D8475" t="s">
        <v>12572</v>
      </c>
      <c r="E8475" t="s">
        <v>804</v>
      </c>
    </row>
    <row r="8476" spans="1:5" x14ac:dyDescent="0.25">
      <c r="A8476">
        <v>70002040</v>
      </c>
      <c r="B8476" t="s">
        <v>805</v>
      </c>
      <c r="C8476" t="s">
        <v>805</v>
      </c>
      <c r="D8476" t="s">
        <v>805</v>
      </c>
      <c r="E8476" t="s">
        <v>805</v>
      </c>
    </row>
    <row r="8477" spans="1:5" x14ac:dyDescent="0.25">
      <c r="A8477">
        <v>70002041</v>
      </c>
      <c r="B8477" t="s">
        <v>12573</v>
      </c>
      <c r="C8477" t="s">
        <v>12573</v>
      </c>
      <c r="D8477" t="s">
        <v>12573</v>
      </c>
      <c r="E8477" t="s">
        <v>12573</v>
      </c>
    </row>
    <row r="8478" spans="1:5" x14ac:dyDescent="0.25">
      <c r="A8478">
        <v>70002042</v>
      </c>
      <c r="B8478" t="s">
        <v>12574</v>
      </c>
      <c r="C8478" t="s">
        <v>12574</v>
      </c>
      <c r="D8478" t="s">
        <v>12574</v>
      </c>
      <c r="E8478" t="s">
        <v>12574</v>
      </c>
    </row>
    <row r="8479" spans="1:5" x14ac:dyDescent="0.25">
      <c r="A8479">
        <v>70002043</v>
      </c>
      <c r="B8479" t="s">
        <v>12319</v>
      </c>
      <c r="C8479" t="s">
        <v>12319</v>
      </c>
      <c r="D8479" t="s">
        <v>12319</v>
      </c>
      <c r="E8479" t="s">
        <v>12319</v>
      </c>
    </row>
    <row r="8480" spans="1:5" x14ac:dyDescent="0.25">
      <c r="A8480">
        <v>70002044</v>
      </c>
      <c r="B8480" t="s">
        <v>12575</v>
      </c>
      <c r="C8480" t="s">
        <v>12320</v>
      </c>
      <c r="D8480" t="s">
        <v>12320</v>
      </c>
      <c r="E8480" t="s">
        <v>12575</v>
      </c>
    </row>
    <row r="8481" spans="1:5" x14ac:dyDescent="0.25">
      <c r="A8481">
        <v>70002045</v>
      </c>
      <c r="B8481" t="s">
        <v>12576</v>
      </c>
      <c r="C8481" t="s">
        <v>12576</v>
      </c>
      <c r="D8481" t="s">
        <v>12576</v>
      </c>
      <c r="E8481" t="s">
        <v>12576</v>
      </c>
    </row>
    <row r="8482" spans="1:5" x14ac:dyDescent="0.25">
      <c r="A8482">
        <v>70002046</v>
      </c>
      <c r="B8482" t="s">
        <v>12577</v>
      </c>
      <c r="C8482" t="s">
        <v>12578</v>
      </c>
      <c r="D8482" t="s">
        <v>12578</v>
      </c>
      <c r="E8482" t="s">
        <v>12577</v>
      </c>
    </row>
    <row r="8483" spans="1:5" x14ac:dyDescent="0.25">
      <c r="A8483">
        <v>70002047</v>
      </c>
      <c r="B8483" t="s">
        <v>12579</v>
      </c>
      <c r="C8483" t="s">
        <v>12579</v>
      </c>
      <c r="D8483" t="s">
        <v>12579</v>
      </c>
      <c r="E8483" t="s">
        <v>12579</v>
      </c>
    </row>
    <row r="8484" spans="1:5" x14ac:dyDescent="0.25">
      <c r="A8484">
        <v>70002048</v>
      </c>
      <c r="B8484" t="s">
        <v>12580</v>
      </c>
      <c r="C8484" t="s">
        <v>12580</v>
      </c>
      <c r="D8484" t="s">
        <v>12580</v>
      </c>
      <c r="E8484" t="s">
        <v>12580</v>
      </c>
    </row>
    <row r="8485" spans="1:5" x14ac:dyDescent="0.25">
      <c r="A8485">
        <v>70002049</v>
      </c>
      <c r="B8485" t="s">
        <v>12581</v>
      </c>
      <c r="C8485" t="s">
        <v>12581</v>
      </c>
      <c r="D8485" t="s">
        <v>12581</v>
      </c>
      <c r="E8485" t="s">
        <v>12581</v>
      </c>
    </row>
    <row r="8486" spans="1:5" x14ac:dyDescent="0.25">
      <c r="A8486">
        <v>70002050</v>
      </c>
      <c r="B8486" t="s">
        <v>806</v>
      </c>
      <c r="C8486" t="s">
        <v>12582</v>
      </c>
      <c r="D8486" t="s">
        <v>12582</v>
      </c>
      <c r="E8486" t="s">
        <v>806</v>
      </c>
    </row>
    <row r="8487" spans="1:5" x14ac:dyDescent="0.25">
      <c r="A8487">
        <v>70002051</v>
      </c>
      <c r="B8487" t="s">
        <v>12583</v>
      </c>
      <c r="C8487" t="s">
        <v>12584</v>
      </c>
      <c r="D8487" t="s">
        <v>12584</v>
      </c>
      <c r="E8487" t="s">
        <v>12583</v>
      </c>
    </row>
    <row r="8488" spans="1:5" x14ac:dyDescent="0.25">
      <c r="A8488">
        <v>70002052</v>
      </c>
      <c r="B8488" t="s">
        <v>12585</v>
      </c>
      <c r="C8488" t="s">
        <v>12585</v>
      </c>
      <c r="D8488" t="s">
        <v>12585</v>
      </c>
      <c r="E8488" t="s">
        <v>12585</v>
      </c>
    </row>
    <row r="8489" spans="1:5" x14ac:dyDescent="0.25">
      <c r="A8489">
        <v>70002053</v>
      </c>
      <c r="B8489" t="s">
        <v>12586</v>
      </c>
      <c r="C8489" t="s">
        <v>12587</v>
      </c>
      <c r="D8489" t="s">
        <v>12587</v>
      </c>
      <c r="E8489" t="s">
        <v>12586</v>
      </c>
    </row>
    <row r="8490" spans="1:5" x14ac:dyDescent="0.25">
      <c r="A8490">
        <v>70002054</v>
      </c>
      <c r="B8490" t="s">
        <v>12588</v>
      </c>
      <c r="C8490" t="s">
        <v>12588</v>
      </c>
      <c r="D8490" t="s">
        <v>12588</v>
      </c>
      <c r="E8490" t="s">
        <v>12588</v>
      </c>
    </row>
    <row r="8491" spans="1:5" x14ac:dyDescent="0.25">
      <c r="A8491">
        <v>70002055</v>
      </c>
      <c r="B8491" t="s">
        <v>12589</v>
      </c>
      <c r="C8491" t="s">
        <v>12590</v>
      </c>
      <c r="D8491" t="s">
        <v>12590</v>
      </c>
      <c r="E8491" t="s">
        <v>12589</v>
      </c>
    </row>
    <row r="8492" spans="1:5" x14ac:dyDescent="0.25">
      <c r="A8492">
        <v>70002056</v>
      </c>
      <c r="B8492" t="s">
        <v>12591</v>
      </c>
      <c r="C8492" t="s">
        <v>12592</v>
      </c>
      <c r="D8492" t="s">
        <v>12592</v>
      </c>
      <c r="E8492" t="s">
        <v>12591</v>
      </c>
    </row>
    <row r="8493" spans="1:5" x14ac:dyDescent="0.25">
      <c r="A8493">
        <v>70002057</v>
      </c>
      <c r="B8493" t="s">
        <v>12593</v>
      </c>
      <c r="C8493" t="s">
        <v>12592</v>
      </c>
      <c r="D8493" t="s">
        <v>12592</v>
      </c>
      <c r="E8493" t="s">
        <v>12593</v>
      </c>
    </row>
    <row r="8494" spans="1:5" x14ac:dyDescent="0.25">
      <c r="A8494">
        <v>70002058</v>
      </c>
      <c r="B8494" t="s">
        <v>12594</v>
      </c>
      <c r="C8494" t="s">
        <v>11143</v>
      </c>
      <c r="D8494" t="s">
        <v>11143</v>
      </c>
      <c r="E8494" t="s">
        <v>12594</v>
      </c>
    </row>
    <row r="8495" spans="1:5" x14ac:dyDescent="0.25">
      <c r="A8495">
        <v>70002059</v>
      </c>
      <c r="B8495" t="s">
        <v>12595</v>
      </c>
      <c r="C8495" t="s">
        <v>11143</v>
      </c>
      <c r="D8495" t="s">
        <v>11143</v>
      </c>
      <c r="E8495" t="s">
        <v>12595</v>
      </c>
    </row>
    <row r="8496" spans="1:5" x14ac:dyDescent="0.25">
      <c r="A8496">
        <v>70002060</v>
      </c>
      <c r="B8496" t="s">
        <v>12596</v>
      </c>
      <c r="C8496" t="s">
        <v>12358</v>
      </c>
      <c r="D8496" t="s">
        <v>12358</v>
      </c>
      <c r="E8496" t="s">
        <v>12596</v>
      </c>
    </row>
    <row r="8497" spans="1:5" x14ac:dyDescent="0.25">
      <c r="A8497">
        <v>70002061</v>
      </c>
      <c r="B8497" t="s">
        <v>12597</v>
      </c>
      <c r="C8497" t="s">
        <v>12597</v>
      </c>
      <c r="D8497" t="s">
        <v>12597</v>
      </c>
      <c r="E8497" t="s">
        <v>12597</v>
      </c>
    </row>
    <row r="8498" spans="1:5" x14ac:dyDescent="0.25">
      <c r="A8498">
        <v>70002062</v>
      </c>
      <c r="B8498" t="s">
        <v>12598</v>
      </c>
      <c r="C8498" t="s">
        <v>12565</v>
      </c>
      <c r="D8498" t="s">
        <v>12565</v>
      </c>
      <c r="E8498" t="s">
        <v>12598</v>
      </c>
    </row>
    <row r="8499" spans="1:5" x14ac:dyDescent="0.25">
      <c r="A8499">
        <v>70002063</v>
      </c>
      <c r="B8499" t="s">
        <v>12599</v>
      </c>
      <c r="C8499" t="s">
        <v>12599</v>
      </c>
      <c r="D8499" t="s">
        <v>12599</v>
      </c>
      <c r="E8499" t="s">
        <v>12599</v>
      </c>
    </row>
    <row r="8500" spans="1:5" x14ac:dyDescent="0.25">
      <c r="A8500">
        <v>70002064</v>
      </c>
      <c r="B8500" t="s">
        <v>12600</v>
      </c>
      <c r="C8500" t="s">
        <v>12600</v>
      </c>
      <c r="D8500" t="s">
        <v>12600</v>
      </c>
      <c r="E8500" t="s">
        <v>12600</v>
      </c>
    </row>
    <row r="8501" spans="1:5" x14ac:dyDescent="0.25">
      <c r="A8501">
        <v>70002065</v>
      </c>
      <c r="B8501" t="s">
        <v>12601</v>
      </c>
      <c r="C8501" t="s">
        <v>12601</v>
      </c>
      <c r="D8501" t="s">
        <v>12601</v>
      </c>
      <c r="E8501" t="s">
        <v>12601</v>
      </c>
    </row>
    <row r="8502" spans="1:5" x14ac:dyDescent="0.25">
      <c r="A8502">
        <v>70002066</v>
      </c>
      <c r="B8502" t="s">
        <v>12602</v>
      </c>
      <c r="C8502" t="s">
        <v>12602</v>
      </c>
      <c r="D8502" t="s">
        <v>12602</v>
      </c>
      <c r="E8502" t="s">
        <v>12602</v>
      </c>
    </row>
    <row r="8503" spans="1:5" x14ac:dyDescent="0.25">
      <c r="A8503">
        <v>70002067</v>
      </c>
      <c r="B8503" t="s">
        <v>807</v>
      </c>
      <c r="C8503" t="s">
        <v>807</v>
      </c>
      <c r="D8503" t="s">
        <v>807</v>
      </c>
      <c r="E8503" t="s">
        <v>807</v>
      </c>
    </row>
    <row r="8504" spans="1:5" x14ac:dyDescent="0.25">
      <c r="A8504">
        <v>70002068</v>
      </c>
      <c r="B8504" t="s">
        <v>12603</v>
      </c>
      <c r="C8504" t="s">
        <v>12603</v>
      </c>
      <c r="D8504" t="s">
        <v>12603</v>
      </c>
      <c r="E8504" t="s">
        <v>12603</v>
      </c>
    </row>
    <row r="8505" spans="1:5" x14ac:dyDescent="0.25">
      <c r="A8505">
        <v>70002069</v>
      </c>
      <c r="B8505" t="s">
        <v>12604</v>
      </c>
      <c r="C8505" t="s">
        <v>10593</v>
      </c>
      <c r="D8505" t="s">
        <v>10593</v>
      </c>
      <c r="E8505" t="s">
        <v>12604</v>
      </c>
    </row>
    <row r="8506" spans="1:5" x14ac:dyDescent="0.25">
      <c r="A8506">
        <v>70002070</v>
      </c>
      <c r="B8506" t="s">
        <v>12605</v>
      </c>
      <c r="C8506" t="s">
        <v>10593</v>
      </c>
      <c r="D8506" t="s">
        <v>10593</v>
      </c>
      <c r="E8506" t="s">
        <v>12605</v>
      </c>
    </row>
    <row r="8507" spans="1:5" x14ac:dyDescent="0.25">
      <c r="A8507">
        <v>70002071</v>
      </c>
      <c r="B8507" t="s">
        <v>12606</v>
      </c>
      <c r="C8507" t="s">
        <v>10596</v>
      </c>
      <c r="D8507" t="s">
        <v>10596</v>
      </c>
      <c r="E8507" t="s">
        <v>12606</v>
      </c>
    </row>
    <row r="8508" spans="1:5" x14ac:dyDescent="0.25">
      <c r="A8508">
        <v>70002072</v>
      </c>
      <c r="B8508" t="s">
        <v>12607</v>
      </c>
      <c r="C8508" t="s">
        <v>12578</v>
      </c>
      <c r="D8508" t="s">
        <v>12578</v>
      </c>
      <c r="E8508" t="s">
        <v>12607</v>
      </c>
    </row>
    <row r="8509" spans="1:5" x14ac:dyDescent="0.25">
      <c r="A8509">
        <v>70002073</v>
      </c>
      <c r="B8509" t="s">
        <v>12608</v>
      </c>
      <c r="C8509" t="s">
        <v>12609</v>
      </c>
      <c r="D8509" t="s">
        <v>12609</v>
      </c>
      <c r="E8509" t="s">
        <v>12608</v>
      </c>
    </row>
    <row r="8510" spans="1:5" x14ac:dyDescent="0.25">
      <c r="A8510">
        <v>70002074</v>
      </c>
      <c r="B8510" t="s">
        <v>12610</v>
      </c>
      <c r="C8510" t="s">
        <v>12610</v>
      </c>
      <c r="D8510" t="s">
        <v>12610</v>
      </c>
      <c r="E8510" t="s">
        <v>12610</v>
      </c>
    </row>
    <row r="8511" spans="1:5" x14ac:dyDescent="0.25">
      <c r="A8511">
        <v>70002075</v>
      </c>
      <c r="B8511" t="s">
        <v>12611</v>
      </c>
      <c r="C8511" t="s">
        <v>12612</v>
      </c>
      <c r="D8511" t="s">
        <v>12612</v>
      </c>
      <c r="E8511" t="s">
        <v>12611</v>
      </c>
    </row>
    <row r="8512" spans="1:5" x14ac:dyDescent="0.25">
      <c r="A8512">
        <v>70002076</v>
      </c>
      <c r="B8512" t="s">
        <v>12613</v>
      </c>
      <c r="C8512" t="s">
        <v>11635</v>
      </c>
      <c r="D8512" t="s">
        <v>11635</v>
      </c>
      <c r="E8512" t="s">
        <v>12613</v>
      </c>
    </row>
    <row r="8513" spans="1:5" x14ac:dyDescent="0.25">
      <c r="A8513">
        <v>70002077</v>
      </c>
      <c r="B8513" t="s">
        <v>12614</v>
      </c>
      <c r="C8513" t="s">
        <v>11635</v>
      </c>
      <c r="D8513" t="s">
        <v>11635</v>
      </c>
      <c r="E8513" t="s">
        <v>12614</v>
      </c>
    </row>
    <row r="8514" spans="1:5" x14ac:dyDescent="0.25">
      <c r="A8514">
        <v>70002078</v>
      </c>
      <c r="B8514" t="s">
        <v>12615</v>
      </c>
      <c r="C8514" t="s">
        <v>12271</v>
      </c>
      <c r="D8514" t="s">
        <v>12271</v>
      </c>
      <c r="E8514" t="s">
        <v>12615</v>
      </c>
    </row>
    <row r="8515" spans="1:5" x14ac:dyDescent="0.25">
      <c r="A8515">
        <v>70002079</v>
      </c>
      <c r="B8515" t="s">
        <v>12616</v>
      </c>
      <c r="C8515" t="s">
        <v>12616</v>
      </c>
      <c r="D8515" t="s">
        <v>12616</v>
      </c>
      <c r="E8515" t="s">
        <v>12616</v>
      </c>
    </row>
    <row r="8516" spans="1:5" x14ac:dyDescent="0.25">
      <c r="A8516">
        <v>70002080</v>
      </c>
      <c r="B8516" t="s">
        <v>12617</v>
      </c>
      <c r="C8516" t="s">
        <v>12617</v>
      </c>
      <c r="D8516" t="s">
        <v>12617</v>
      </c>
      <c r="E8516" t="s">
        <v>12617</v>
      </c>
    </row>
    <row r="8517" spans="1:5" x14ac:dyDescent="0.25">
      <c r="A8517">
        <v>70002081</v>
      </c>
      <c r="B8517" t="s">
        <v>12618</v>
      </c>
      <c r="C8517" t="s">
        <v>12619</v>
      </c>
      <c r="D8517" t="s">
        <v>12619</v>
      </c>
      <c r="E8517" t="s">
        <v>12618</v>
      </c>
    </row>
    <row r="8518" spans="1:5" x14ac:dyDescent="0.25">
      <c r="A8518">
        <v>70002082</v>
      </c>
      <c r="B8518" t="s">
        <v>12620</v>
      </c>
      <c r="C8518" t="s">
        <v>12620</v>
      </c>
      <c r="D8518" t="s">
        <v>12620</v>
      </c>
      <c r="E8518" t="s">
        <v>12620</v>
      </c>
    </row>
    <row r="8519" spans="1:5" x14ac:dyDescent="0.25">
      <c r="A8519">
        <v>70002083</v>
      </c>
      <c r="B8519" t="s">
        <v>12621</v>
      </c>
      <c r="C8519" t="s">
        <v>12358</v>
      </c>
      <c r="D8519" t="s">
        <v>12358</v>
      </c>
      <c r="E8519" t="s">
        <v>12621</v>
      </c>
    </row>
    <row r="8520" spans="1:5" x14ac:dyDescent="0.25">
      <c r="A8520">
        <v>70002084</v>
      </c>
      <c r="B8520" t="s">
        <v>12622</v>
      </c>
      <c r="C8520" t="s">
        <v>12623</v>
      </c>
      <c r="D8520" t="s">
        <v>12623</v>
      </c>
      <c r="E8520" t="s">
        <v>12622</v>
      </c>
    </row>
    <row r="8521" spans="1:5" x14ac:dyDescent="0.25">
      <c r="A8521">
        <v>70002085</v>
      </c>
      <c r="B8521" t="s">
        <v>12624</v>
      </c>
      <c r="C8521" t="s">
        <v>12624</v>
      </c>
      <c r="D8521" t="s">
        <v>12624</v>
      </c>
      <c r="E8521" t="s">
        <v>12624</v>
      </c>
    </row>
    <row r="8522" spans="1:5" x14ac:dyDescent="0.25">
      <c r="A8522">
        <v>70002086</v>
      </c>
      <c r="B8522" t="s">
        <v>12625</v>
      </c>
      <c r="C8522" t="s">
        <v>12625</v>
      </c>
      <c r="D8522" t="s">
        <v>12625</v>
      </c>
      <c r="E8522" t="s">
        <v>12625</v>
      </c>
    </row>
    <row r="8523" spans="1:5" x14ac:dyDescent="0.25">
      <c r="A8523">
        <v>70002087</v>
      </c>
      <c r="B8523" t="s">
        <v>12626</v>
      </c>
      <c r="C8523" t="s">
        <v>12627</v>
      </c>
      <c r="D8523" t="s">
        <v>12627</v>
      </c>
      <c r="E8523" t="s">
        <v>12626</v>
      </c>
    </row>
    <row r="8524" spans="1:5" x14ac:dyDescent="0.25">
      <c r="A8524">
        <v>70002088</v>
      </c>
      <c r="B8524" t="s">
        <v>12628</v>
      </c>
      <c r="C8524" t="s">
        <v>12629</v>
      </c>
      <c r="D8524" t="s">
        <v>12629</v>
      </c>
      <c r="E8524" t="s">
        <v>12628</v>
      </c>
    </row>
    <row r="8525" spans="1:5" x14ac:dyDescent="0.25">
      <c r="A8525">
        <v>70002089</v>
      </c>
      <c r="B8525" t="s">
        <v>12630</v>
      </c>
      <c r="C8525" t="s">
        <v>12631</v>
      </c>
      <c r="D8525" t="s">
        <v>12631</v>
      </c>
      <c r="E8525" t="s">
        <v>12630</v>
      </c>
    </row>
    <row r="8526" spans="1:5" x14ac:dyDescent="0.25">
      <c r="A8526">
        <v>70002090</v>
      </c>
      <c r="B8526" t="s">
        <v>12632</v>
      </c>
      <c r="C8526" t="s">
        <v>12629</v>
      </c>
      <c r="D8526" t="s">
        <v>12629</v>
      </c>
      <c r="E8526" t="s">
        <v>12632</v>
      </c>
    </row>
    <row r="8527" spans="1:5" x14ac:dyDescent="0.25">
      <c r="A8527">
        <v>70002091</v>
      </c>
      <c r="B8527" t="s">
        <v>12633</v>
      </c>
      <c r="C8527" t="s">
        <v>12631</v>
      </c>
      <c r="D8527" t="s">
        <v>12631</v>
      </c>
      <c r="E8527" t="s">
        <v>12633</v>
      </c>
    </row>
    <row r="8528" spans="1:5" x14ac:dyDescent="0.25">
      <c r="A8528">
        <v>70002092</v>
      </c>
      <c r="B8528" t="s">
        <v>12634</v>
      </c>
      <c r="C8528" t="s">
        <v>12629</v>
      </c>
      <c r="D8528" t="s">
        <v>12629</v>
      </c>
      <c r="E8528" t="s">
        <v>12634</v>
      </c>
    </row>
    <row r="8529" spans="1:5" x14ac:dyDescent="0.25">
      <c r="A8529">
        <v>70002093</v>
      </c>
      <c r="B8529" t="s">
        <v>12635</v>
      </c>
      <c r="C8529" t="s">
        <v>12631</v>
      </c>
      <c r="D8529" t="s">
        <v>12631</v>
      </c>
      <c r="E8529" t="s">
        <v>12635</v>
      </c>
    </row>
    <row r="8530" spans="1:5" x14ac:dyDescent="0.25">
      <c r="A8530">
        <v>70002094</v>
      </c>
      <c r="B8530" t="s">
        <v>12636</v>
      </c>
      <c r="C8530" t="s">
        <v>12637</v>
      </c>
      <c r="D8530" t="s">
        <v>12637</v>
      </c>
      <c r="E8530" t="s">
        <v>12636</v>
      </c>
    </row>
    <row r="8531" spans="1:5" x14ac:dyDescent="0.25">
      <c r="A8531">
        <v>70002095</v>
      </c>
      <c r="B8531" t="s">
        <v>12638</v>
      </c>
      <c r="C8531" t="s">
        <v>12639</v>
      </c>
      <c r="D8531" t="s">
        <v>12639</v>
      </c>
      <c r="E8531" t="s">
        <v>12638</v>
      </c>
    </row>
    <row r="8532" spans="1:5" x14ac:dyDescent="0.25">
      <c r="A8532">
        <v>70002096</v>
      </c>
      <c r="B8532" t="s">
        <v>12640</v>
      </c>
      <c r="C8532" t="s">
        <v>12641</v>
      </c>
      <c r="D8532" t="s">
        <v>12641</v>
      </c>
      <c r="E8532" t="s">
        <v>12640</v>
      </c>
    </row>
    <row r="8533" spans="1:5" x14ac:dyDescent="0.25">
      <c r="A8533">
        <v>70002097</v>
      </c>
      <c r="B8533" t="s">
        <v>12642</v>
      </c>
      <c r="C8533" t="s">
        <v>12641</v>
      </c>
      <c r="D8533" t="s">
        <v>12641</v>
      </c>
      <c r="E8533" t="s">
        <v>12642</v>
      </c>
    </row>
    <row r="8534" spans="1:5" x14ac:dyDescent="0.25">
      <c r="A8534">
        <v>70002098</v>
      </c>
      <c r="B8534" t="s">
        <v>12643</v>
      </c>
      <c r="C8534" t="s">
        <v>12222</v>
      </c>
      <c r="D8534" t="s">
        <v>12222</v>
      </c>
      <c r="E8534" t="s">
        <v>12643</v>
      </c>
    </row>
    <row r="8535" spans="1:5" x14ac:dyDescent="0.25">
      <c r="A8535">
        <v>70002099</v>
      </c>
      <c r="B8535" t="s">
        <v>12644</v>
      </c>
      <c r="C8535" t="s">
        <v>12645</v>
      </c>
      <c r="D8535" t="s">
        <v>12645</v>
      </c>
      <c r="E8535" t="s">
        <v>12644</v>
      </c>
    </row>
    <row r="8536" spans="1:5" x14ac:dyDescent="0.25">
      <c r="A8536">
        <v>70002100</v>
      </c>
      <c r="B8536" t="s">
        <v>12646</v>
      </c>
      <c r="C8536" t="s">
        <v>12647</v>
      </c>
      <c r="D8536" t="s">
        <v>12647</v>
      </c>
      <c r="E8536" t="s">
        <v>12646</v>
      </c>
    </row>
    <row r="8537" spans="1:5" x14ac:dyDescent="0.25">
      <c r="A8537">
        <v>70002101</v>
      </c>
      <c r="B8537" t="s">
        <v>12648</v>
      </c>
      <c r="C8537" t="s">
        <v>12649</v>
      </c>
      <c r="D8537" t="s">
        <v>12649</v>
      </c>
      <c r="E8537" t="s">
        <v>12648</v>
      </c>
    </row>
    <row r="8538" spans="1:5" x14ac:dyDescent="0.25">
      <c r="A8538">
        <v>70002102</v>
      </c>
      <c r="B8538" t="s">
        <v>12650</v>
      </c>
      <c r="C8538" t="s">
        <v>12651</v>
      </c>
      <c r="D8538" t="s">
        <v>12651</v>
      </c>
      <c r="E8538" t="s">
        <v>12650</v>
      </c>
    </row>
    <row r="8539" spans="1:5" x14ac:dyDescent="0.25">
      <c r="A8539">
        <v>70002103</v>
      </c>
      <c r="B8539" t="s">
        <v>10532</v>
      </c>
      <c r="C8539" t="s">
        <v>10533</v>
      </c>
      <c r="D8539" t="s">
        <v>10533</v>
      </c>
      <c r="E8539" t="s">
        <v>10532</v>
      </c>
    </row>
    <row r="8540" spans="1:5" x14ac:dyDescent="0.25">
      <c r="A8540">
        <v>70002104</v>
      </c>
      <c r="B8540" t="s">
        <v>11321</v>
      </c>
      <c r="C8540" t="s">
        <v>11322</v>
      </c>
      <c r="D8540" t="s">
        <v>11322</v>
      </c>
      <c r="E8540" t="s">
        <v>11321</v>
      </c>
    </row>
    <row r="8541" spans="1:5" x14ac:dyDescent="0.25">
      <c r="A8541">
        <v>70002105</v>
      </c>
      <c r="B8541" t="s">
        <v>10534</v>
      </c>
      <c r="C8541" t="s">
        <v>10535</v>
      </c>
      <c r="D8541" t="s">
        <v>10535</v>
      </c>
      <c r="E8541" t="s">
        <v>10534</v>
      </c>
    </row>
    <row r="8542" spans="1:5" x14ac:dyDescent="0.25">
      <c r="A8542">
        <v>70002106</v>
      </c>
      <c r="B8542" t="s">
        <v>12652</v>
      </c>
      <c r="C8542" t="s">
        <v>11798</v>
      </c>
      <c r="D8542" t="s">
        <v>11798</v>
      </c>
      <c r="E8542" t="s">
        <v>12652</v>
      </c>
    </row>
    <row r="8543" spans="1:5" x14ac:dyDescent="0.25">
      <c r="A8543">
        <v>70002107</v>
      </c>
      <c r="B8543" t="s">
        <v>12653</v>
      </c>
      <c r="C8543" t="s">
        <v>11798</v>
      </c>
      <c r="D8543" t="s">
        <v>11798</v>
      </c>
      <c r="E8543" t="s">
        <v>12653</v>
      </c>
    </row>
    <row r="8544" spans="1:5" x14ac:dyDescent="0.25">
      <c r="A8544">
        <v>70002108</v>
      </c>
      <c r="B8544" t="s">
        <v>12654</v>
      </c>
      <c r="C8544" t="s">
        <v>11798</v>
      </c>
      <c r="D8544" t="s">
        <v>11798</v>
      </c>
      <c r="E8544" t="s">
        <v>12654</v>
      </c>
    </row>
    <row r="8545" spans="1:5" x14ac:dyDescent="0.25">
      <c r="A8545">
        <v>70002109</v>
      </c>
      <c r="B8545" t="s">
        <v>12655</v>
      </c>
      <c r="C8545" t="s">
        <v>11736</v>
      </c>
      <c r="D8545" t="s">
        <v>11736</v>
      </c>
      <c r="E8545" t="s">
        <v>12655</v>
      </c>
    </row>
    <row r="8546" spans="1:5" x14ac:dyDescent="0.25">
      <c r="A8546">
        <v>70002110</v>
      </c>
      <c r="B8546" t="s">
        <v>12656</v>
      </c>
      <c r="C8546" t="s">
        <v>11738</v>
      </c>
      <c r="D8546" t="s">
        <v>11738</v>
      </c>
      <c r="E8546" t="s">
        <v>12656</v>
      </c>
    </row>
    <row r="8547" spans="1:5" x14ac:dyDescent="0.25">
      <c r="A8547">
        <v>70002111</v>
      </c>
      <c r="B8547" t="s">
        <v>12657</v>
      </c>
      <c r="C8547" t="s">
        <v>11736</v>
      </c>
      <c r="D8547" t="s">
        <v>11736</v>
      </c>
      <c r="E8547" t="s">
        <v>12657</v>
      </c>
    </row>
    <row r="8548" spans="1:5" x14ac:dyDescent="0.25">
      <c r="A8548">
        <v>70002112</v>
      </c>
      <c r="B8548" t="s">
        <v>12658</v>
      </c>
      <c r="C8548" t="s">
        <v>11522</v>
      </c>
      <c r="D8548" t="s">
        <v>11522</v>
      </c>
      <c r="E8548" t="s">
        <v>12658</v>
      </c>
    </row>
    <row r="8549" spans="1:5" x14ac:dyDescent="0.25">
      <c r="A8549">
        <v>70002113</v>
      </c>
      <c r="B8549" t="s">
        <v>12659</v>
      </c>
      <c r="C8549" t="s">
        <v>12346</v>
      </c>
      <c r="D8549" t="s">
        <v>12346</v>
      </c>
      <c r="E8549" t="s">
        <v>12659</v>
      </c>
    </row>
    <row r="8550" spans="1:5" x14ac:dyDescent="0.25">
      <c r="A8550">
        <v>70002114</v>
      </c>
      <c r="B8550" t="s">
        <v>12660</v>
      </c>
      <c r="C8550" t="s">
        <v>12660</v>
      </c>
      <c r="D8550" t="s">
        <v>12660</v>
      </c>
      <c r="E8550" t="s">
        <v>12660</v>
      </c>
    </row>
    <row r="8551" spans="1:5" x14ac:dyDescent="0.25">
      <c r="A8551">
        <v>70002115</v>
      </c>
      <c r="B8551" t="s">
        <v>12661</v>
      </c>
      <c r="C8551" t="s">
        <v>12661</v>
      </c>
      <c r="D8551" t="s">
        <v>12661</v>
      </c>
      <c r="E8551" t="s">
        <v>12661</v>
      </c>
    </row>
    <row r="8552" spans="1:5" x14ac:dyDescent="0.25">
      <c r="A8552">
        <v>70002116</v>
      </c>
      <c r="B8552" t="s">
        <v>791</v>
      </c>
      <c r="C8552" t="s">
        <v>12662</v>
      </c>
      <c r="D8552" t="s">
        <v>12662</v>
      </c>
      <c r="E8552" t="s">
        <v>791</v>
      </c>
    </row>
    <row r="8553" spans="1:5" x14ac:dyDescent="0.25">
      <c r="A8553">
        <v>70002117</v>
      </c>
      <c r="B8553" t="s">
        <v>12663</v>
      </c>
      <c r="C8553" t="s">
        <v>12663</v>
      </c>
      <c r="D8553" t="s">
        <v>12663</v>
      </c>
      <c r="E8553" t="s">
        <v>12663</v>
      </c>
    </row>
    <row r="8554" spans="1:5" x14ac:dyDescent="0.25">
      <c r="A8554">
        <v>70002118</v>
      </c>
      <c r="B8554" t="s">
        <v>12664</v>
      </c>
      <c r="C8554" t="s">
        <v>12664</v>
      </c>
      <c r="D8554" t="s">
        <v>12664</v>
      </c>
      <c r="E8554" t="s">
        <v>12664</v>
      </c>
    </row>
    <row r="8555" spans="1:5" x14ac:dyDescent="0.25">
      <c r="A8555">
        <v>70002119</v>
      </c>
      <c r="B8555" t="s">
        <v>12665</v>
      </c>
      <c r="C8555" t="s">
        <v>12665</v>
      </c>
      <c r="D8555" t="s">
        <v>12665</v>
      </c>
      <c r="E8555" t="s">
        <v>12665</v>
      </c>
    </row>
    <row r="8556" spans="1:5" x14ac:dyDescent="0.25">
      <c r="A8556">
        <v>70002120</v>
      </c>
      <c r="B8556" t="s">
        <v>779</v>
      </c>
      <c r="C8556" t="s">
        <v>779</v>
      </c>
      <c r="D8556" t="s">
        <v>779</v>
      </c>
      <c r="E8556" t="s">
        <v>779</v>
      </c>
    </row>
    <row r="8557" spans="1:5" x14ac:dyDescent="0.25">
      <c r="A8557">
        <v>70002121</v>
      </c>
      <c r="B8557" t="s">
        <v>12392</v>
      </c>
      <c r="C8557" t="s">
        <v>12392</v>
      </c>
      <c r="D8557" t="s">
        <v>12392</v>
      </c>
      <c r="E8557" t="s">
        <v>12392</v>
      </c>
    </row>
    <row r="8558" spans="1:5" x14ac:dyDescent="0.25">
      <c r="A8558">
        <v>70002122</v>
      </c>
      <c r="B8558" t="s">
        <v>12666</v>
      </c>
      <c r="C8558" t="s">
        <v>11446</v>
      </c>
      <c r="D8558" t="s">
        <v>11446</v>
      </c>
      <c r="E8558" t="s">
        <v>12666</v>
      </c>
    </row>
    <row r="8559" spans="1:5" x14ac:dyDescent="0.25">
      <c r="A8559">
        <v>70002123</v>
      </c>
      <c r="B8559" t="s">
        <v>12667</v>
      </c>
      <c r="C8559" t="s">
        <v>12508</v>
      </c>
      <c r="D8559" t="s">
        <v>12508</v>
      </c>
      <c r="E8559" t="s">
        <v>12667</v>
      </c>
    </row>
    <row r="8560" spans="1:5" x14ac:dyDescent="0.25">
      <c r="A8560">
        <v>70002124</v>
      </c>
      <c r="B8560" t="s">
        <v>12668</v>
      </c>
      <c r="C8560" t="s">
        <v>12668</v>
      </c>
      <c r="D8560" t="s">
        <v>12668</v>
      </c>
      <c r="E8560" t="s">
        <v>12668</v>
      </c>
    </row>
    <row r="8561" spans="1:5" x14ac:dyDescent="0.25">
      <c r="A8561">
        <v>70002125</v>
      </c>
      <c r="B8561" t="s">
        <v>12669</v>
      </c>
      <c r="C8561" t="s">
        <v>12662</v>
      </c>
      <c r="D8561" t="s">
        <v>12662</v>
      </c>
      <c r="E8561" t="s">
        <v>12669</v>
      </c>
    </row>
    <row r="8562" spans="1:5" x14ac:dyDescent="0.25">
      <c r="A8562">
        <v>70002126</v>
      </c>
      <c r="B8562" t="s">
        <v>12670</v>
      </c>
      <c r="C8562" t="s">
        <v>12670</v>
      </c>
      <c r="D8562" t="s">
        <v>12670</v>
      </c>
      <c r="E8562" t="s">
        <v>12670</v>
      </c>
    </row>
    <row r="8563" spans="1:5" x14ac:dyDescent="0.25">
      <c r="A8563">
        <v>70002127</v>
      </c>
      <c r="B8563" t="s">
        <v>808</v>
      </c>
      <c r="C8563" t="s">
        <v>12671</v>
      </c>
      <c r="D8563" t="s">
        <v>12671</v>
      </c>
      <c r="E8563" t="s">
        <v>808</v>
      </c>
    </row>
    <row r="8564" spans="1:5" x14ac:dyDescent="0.25">
      <c r="A8564">
        <v>70002128</v>
      </c>
      <c r="B8564" t="s">
        <v>12672</v>
      </c>
      <c r="C8564" t="s">
        <v>12673</v>
      </c>
      <c r="D8564" t="s">
        <v>12673</v>
      </c>
      <c r="E8564" t="s">
        <v>12672</v>
      </c>
    </row>
    <row r="8565" spans="1:5" x14ac:dyDescent="0.25">
      <c r="A8565">
        <v>70002129</v>
      </c>
      <c r="B8565" t="s">
        <v>12674</v>
      </c>
      <c r="C8565" t="s">
        <v>12674</v>
      </c>
      <c r="D8565" t="s">
        <v>12674</v>
      </c>
      <c r="E8565" t="s">
        <v>12674</v>
      </c>
    </row>
    <row r="8566" spans="1:5" x14ac:dyDescent="0.25">
      <c r="A8566">
        <v>70002130</v>
      </c>
      <c r="B8566" t="s">
        <v>12675</v>
      </c>
      <c r="C8566" t="s">
        <v>10972</v>
      </c>
      <c r="D8566" t="s">
        <v>10972</v>
      </c>
      <c r="E8566" t="s">
        <v>12675</v>
      </c>
    </row>
    <row r="8567" spans="1:5" x14ac:dyDescent="0.25">
      <c r="A8567">
        <v>70002131</v>
      </c>
      <c r="B8567" t="s">
        <v>12676</v>
      </c>
      <c r="C8567" t="s">
        <v>12676</v>
      </c>
      <c r="D8567" t="s">
        <v>12676</v>
      </c>
      <c r="E8567" t="s">
        <v>12676</v>
      </c>
    </row>
    <row r="8568" spans="1:5" x14ac:dyDescent="0.25">
      <c r="A8568">
        <v>70002132</v>
      </c>
      <c r="B8568" t="s">
        <v>12221</v>
      </c>
      <c r="C8568" t="s">
        <v>12222</v>
      </c>
      <c r="D8568" t="s">
        <v>12222</v>
      </c>
      <c r="E8568" t="s">
        <v>12221</v>
      </c>
    </row>
    <row r="8569" spans="1:5" x14ac:dyDescent="0.25">
      <c r="A8569">
        <v>70002133</v>
      </c>
      <c r="B8569" t="s">
        <v>12567</v>
      </c>
      <c r="C8569" t="s">
        <v>12259</v>
      </c>
      <c r="D8569" t="s">
        <v>12259</v>
      </c>
      <c r="E8569" t="s">
        <v>12567</v>
      </c>
    </row>
    <row r="8570" spans="1:5" x14ac:dyDescent="0.25">
      <c r="A8570">
        <v>70002134</v>
      </c>
      <c r="B8570" t="s">
        <v>12677</v>
      </c>
      <c r="C8570" t="s">
        <v>12677</v>
      </c>
      <c r="D8570" t="s">
        <v>12677</v>
      </c>
      <c r="E8570" t="s">
        <v>12677</v>
      </c>
    </row>
    <row r="8571" spans="1:5" x14ac:dyDescent="0.25">
      <c r="A8571">
        <v>70002135</v>
      </c>
      <c r="B8571" t="s">
        <v>11925</v>
      </c>
      <c r="C8571" t="s">
        <v>11926</v>
      </c>
      <c r="D8571" t="s">
        <v>11926</v>
      </c>
      <c r="E8571" t="s">
        <v>11925</v>
      </c>
    </row>
    <row r="8572" spans="1:5" x14ac:dyDescent="0.25">
      <c r="A8572">
        <v>70002136</v>
      </c>
      <c r="B8572" t="s">
        <v>11927</v>
      </c>
      <c r="C8572" t="s">
        <v>11928</v>
      </c>
      <c r="D8572" t="s">
        <v>11928</v>
      </c>
      <c r="E8572" t="s">
        <v>11927</v>
      </c>
    </row>
    <row r="8573" spans="1:5" x14ac:dyDescent="0.25">
      <c r="A8573">
        <v>70002137</v>
      </c>
      <c r="B8573" t="s">
        <v>12678</v>
      </c>
      <c r="C8573" t="s">
        <v>12679</v>
      </c>
      <c r="D8573" t="s">
        <v>12679</v>
      </c>
      <c r="E8573" t="s">
        <v>12678</v>
      </c>
    </row>
    <row r="8574" spans="1:5" x14ac:dyDescent="0.25">
      <c r="A8574">
        <v>70002138</v>
      </c>
      <c r="B8574" t="s">
        <v>12680</v>
      </c>
      <c r="C8574" t="s">
        <v>10593</v>
      </c>
      <c r="D8574" t="s">
        <v>10593</v>
      </c>
      <c r="E8574" t="s">
        <v>12680</v>
      </c>
    </row>
    <row r="8575" spans="1:5" x14ac:dyDescent="0.25">
      <c r="A8575">
        <v>70002139</v>
      </c>
      <c r="B8575" t="s">
        <v>12681</v>
      </c>
      <c r="C8575" t="s">
        <v>10593</v>
      </c>
      <c r="D8575" t="s">
        <v>10593</v>
      </c>
      <c r="E8575" t="s">
        <v>12681</v>
      </c>
    </row>
    <row r="8576" spans="1:5" x14ac:dyDescent="0.25">
      <c r="A8576">
        <v>70002140</v>
      </c>
      <c r="B8576" t="s">
        <v>12682</v>
      </c>
      <c r="C8576" t="s">
        <v>10596</v>
      </c>
      <c r="D8576" t="s">
        <v>10596</v>
      </c>
      <c r="E8576" t="s">
        <v>12682</v>
      </c>
    </row>
    <row r="8577" spans="1:5" x14ac:dyDescent="0.25">
      <c r="A8577">
        <v>70002141</v>
      </c>
      <c r="B8577" t="s">
        <v>12683</v>
      </c>
      <c r="C8577" t="s">
        <v>10373</v>
      </c>
      <c r="D8577" t="s">
        <v>10373</v>
      </c>
      <c r="E8577" t="s">
        <v>12683</v>
      </c>
    </row>
    <row r="8578" spans="1:5" x14ac:dyDescent="0.25">
      <c r="A8578">
        <v>70002142</v>
      </c>
      <c r="B8578" t="s">
        <v>12684</v>
      </c>
      <c r="C8578" t="s">
        <v>10373</v>
      </c>
      <c r="D8578" t="s">
        <v>10373</v>
      </c>
      <c r="E8578" t="s">
        <v>12684</v>
      </c>
    </row>
    <row r="8579" spans="1:5" x14ac:dyDescent="0.25">
      <c r="A8579">
        <v>70002143</v>
      </c>
      <c r="B8579" t="s">
        <v>12685</v>
      </c>
      <c r="C8579" t="s">
        <v>11635</v>
      </c>
      <c r="D8579" t="s">
        <v>11635</v>
      </c>
      <c r="E8579" t="s">
        <v>12685</v>
      </c>
    </row>
    <row r="8580" spans="1:5" x14ac:dyDescent="0.25">
      <c r="A8580">
        <v>70002144</v>
      </c>
      <c r="B8580" t="s">
        <v>12686</v>
      </c>
      <c r="C8580" t="s">
        <v>12432</v>
      </c>
      <c r="D8580" t="s">
        <v>12432</v>
      </c>
      <c r="E8580" t="s">
        <v>12686</v>
      </c>
    </row>
    <row r="8581" spans="1:5" x14ac:dyDescent="0.25">
      <c r="A8581">
        <v>70002145</v>
      </c>
      <c r="B8581" t="s">
        <v>12687</v>
      </c>
      <c r="C8581" t="s">
        <v>12688</v>
      </c>
      <c r="D8581" t="s">
        <v>12688</v>
      </c>
      <c r="E8581" t="s">
        <v>12687</v>
      </c>
    </row>
    <row r="8582" spans="1:5" x14ac:dyDescent="0.25">
      <c r="A8582">
        <v>70002146</v>
      </c>
      <c r="B8582" t="s">
        <v>12689</v>
      </c>
      <c r="C8582" t="s">
        <v>12689</v>
      </c>
      <c r="D8582" t="s">
        <v>12689</v>
      </c>
      <c r="E8582" t="s">
        <v>12689</v>
      </c>
    </row>
    <row r="8583" spans="1:5" x14ac:dyDescent="0.25">
      <c r="A8583">
        <v>70002147</v>
      </c>
      <c r="B8583" t="s">
        <v>12690</v>
      </c>
      <c r="C8583" t="s">
        <v>10967</v>
      </c>
      <c r="D8583" t="s">
        <v>10967</v>
      </c>
      <c r="E8583" t="s">
        <v>12690</v>
      </c>
    </row>
    <row r="8584" spans="1:5" x14ac:dyDescent="0.25">
      <c r="A8584">
        <v>70002148</v>
      </c>
      <c r="B8584" t="s">
        <v>12691</v>
      </c>
      <c r="C8584" t="s">
        <v>10967</v>
      </c>
      <c r="D8584" t="s">
        <v>10967</v>
      </c>
      <c r="E8584" t="s">
        <v>12691</v>
      </c>
    </row>
    <row r="8585" spans="1:5" x14ac:dyDescent="0.25">
      <c r="A8585">
        <v>70002149</v>
      </c>
      <c r="B8585" t="s">
        <v>12692</v>
      </c>
      <c r="C8585" t="s">
        <v>12692</v>
      </c>
      <c r="D8585" t="s">
        <v>12692</v>
      </c>
      <c r="E8585" t="s">
        <v>12692</v>
      </c>
    </row>
    <row r="8586" spans="1:5" x14ac:dyDescent="0.25">
      <c r="A8586">
        <v>70002150</v>
      </c>
      <c r="B8586" t="s">
        <v>763</v>
      </c>
      <c r="C8586" t="s">
        <v>763</v>
      </c>
      <c r="D8586" t="s">
        <v>763</v>
      </c>
      <c r="E8586" t="s">
        <v>763</v>
      </c>
    </row>
    <row r="8587" spans="1:5" x14ac:dyDescent="0.25">
      <c r="A8587">
        <v>70002151</v>
      </c>
      <c r="B8587" t="s">
        <v>12693</v>
      </c>
      <c r="C8587" t="s">
        <v>11575</v>
      </c>
      <c r="D8587" t="s">
        <v>11575</v>
      </c>
      <c r="E8587" t="s">
        <v>12693</v>
      </c>
    </row>
    <row r="8588" spans="1:5" x14ac:dyDescent="0.25">
      <c r="A8588">
        <v>70002152</v>
      </c>
      <c r="B8588" t="s">
        <v>12694</v>
      </c>
      <c r="C8588" t="s">
        <v>12581</v>
      </c>
      <c r="D8588" t="s">
        <v>12581</v>
      </c>
      <c r="E8588" t="s">
        <v>12694</v>
      </c>
    </row>
    <row r="8589" spans="1:5" x14ac:dyDescent="0.25">
      <c r="A8589">
        <v>70002153</v>
      </c>
      <c r="B8589" t="s">
        <v>12695</v>
      </c>
      <c r="C8589" t="s">
        <v>11011</v>
      </c>
      <c r="D8589" t="s">
        <v>11011</v>
      </c>
      <c r="E8589" t="s">
        <v>12695</v>
      </c>
    </row>
    <row r="8590" spans="1:5" x14ac:dyDescent="0.25">
      <c r="A8590">
        <v>70002154</v>
      </c>
      <c r="B8590" t="s">
        <v>12696</v>
      </c>
      <c r="C8590" t="s">
        <v>12696</v>
      </c>
      <c r="D8590" t="s">
        <v>12696</v>
      </c>
      <c r="E8590" t="s">
        <v>12696</v>
      </c>
    </row>
    <row r="8591" spans="1:5" x14ac:dyDescent="0.25">
      <c r="A8591">
        <v>70002155</v>
      </c>
      <c r="B8591" t="s">
        <v>12697</v>
      </c>
      <c r="C8591" t="s">
        <v>11023</v>
      </c>
      <c r="D8591" t="s">
        <v>11023</v>
      </c>
      <c r="E8591" t="s">
        <v>12697</v>
      </c>
    </row>
    <row r="8592" spans="1:5" x14ac:dyDescent="0.25">
      <c r="A8592">
        <v>70002156</v>
      </c>
      <c r="B8592" t="s">
        <v>12698</v>
      </c>
      <c r="C8592" t="s">
        <v>11023</v>
      </c>
      <c r="D8592" t="s">
        <v>11023</v>
      </c>
      <c r="E8592" t="s">
        <v>12698</v>
      </c>
    </row>
    <row r="8593" spans="1:5" x14ac:dyDescent="0.25">
      <c r="A8593">
        <v>70002157</v>
      </c>
      <c r="B8593" t="s">
        <v>12699</v>
      </c>
      <c r="C8593" t="s">
        <v>11023</v>
      </c>
      <c r="D8593" t="s">
        <v>11023</v>
      </c>
      <c r="E8593" t="s">
        <v>12699</v>
      </c>
    </row>
    <row r="8594" spans="1:5" x14ac:dyDescent="0.25">
      <c r="A8594">
        <v>70002158</v>
      </c>
      <c r="B8594" t="s">
        <v>12700</v>
      </c>
      <c r="C8594" t="s">
        <v>12701</v>
      </c>
      <c r="D8594" t="s">
        <v>12701</v>
      </c>
      <c r="E8594" t="s">
        <v>12700</v>
      </c>
    </row>
    <row r="8595" spans="1:5" x14ac:dyDescent="0.25">
      <c r="A8595">
        <v>70002159</v>
      </c>
      <c r="B8595" t="s">
        <v>12702</v>
      </c>
      <c r="C8595" t="s">
        <v>12703</v>
      </c>
      <c r="D8595" t="s">
        <v>12703</v>
      </c>
      <c r="E8595" t="s">
        <v>12702</v>
      </c>
    </row>
    <row r="8596" spans="1:5" x14ac:dyDescent="0.25">
      <c r="A8596">
        <v>70002160</v>
      </c>
      <c r="B8596" t="s">
        <v>12704</v>
      </c>
      <c r="C8596" t="s">
        <v>12703</v>
      </c>
      <c r="D8596" t="s">
        <v>12703</v>
      </c>
      <c r="E8596" t="s">
        <v>12704</v>
      </c>
    </row>
    <row r="8597" spans="1:5" x14ac:dyDescent="0.25">
      <c r="A8597">
        <v>70002161</v>
      </c>
      <c r="B8597" t="s">
        <v>10954</v>
      </c>
      <c r="C8597" t="s">
        <v>10955</v>
      </c>
      <c r="D8597" t="s">
        <v>10955</v>
      </c>
      <c r="E8597" t="s">
        <v>10954</v>
      </c>
    </row>
    <row r="8598" spans="1:5" x14ac:dyDescent="0.25">
      <c r="A8598">
        <v>70002162</v>
      </c>
      <c r="B8598" t="s">
        <v>12705</v>
      </c>
      <c r="C8598" t="s">
        <v>12706</v>
      </c>
      <c r="D8598" t="s">
        <v>12706</v>
      </c>
      <c r="E8598" t="s">
        <v>12705</v>
      </c>
    </row>
    <row r="8599" spans="1:5" x14ac:dyDescent="0.25">
      <c r="A8599">
        <v>70002163</v>
      </c>
      <c r="B8599" t="s">
        <v>12707</v>
      </c>
      <c r="C8599" t="s">
        <v>10663</v>
      </c>
      <c r="D8599" t="s">
        <v>10663</v>
      </c>
      <c r="E8599" t="s">
        <v>12707</v>
      </c>
    </row>
    <row r="8600" spans="1:5" x14ac:dyDescent="0.25">
      <c r="A8600">
        <v>70002164</v>
      </c>
      <c r="B8600" t="s">
        <v>12708</v>
      </c>
      <c r="C8600" t="s">
        <v>10665</v>
      </c>
      <c r="D8600" t="s">
        <v>10665</v>
      </c>
      <c r="E8600" t="s">
        <v>12708</v>
      </c>
    </row>
    <row r="8601" spans="1:5" x14ac:dyDescent="0.25">
      <c r="A8601">
        <v>70002165</v>
      </c>
      <c r="B8601" t="s">
        <v>12709</v>
      </c>
      <c r="C8601" t="s">
        <v>10667</v>
      </c>
      <c r="D8601" t="s">
        <v>10667</v>
      </c>
      <c r="E8601" t="s">
        <v>12709</v>
      </c>
    </row>
    <row r="8602" spans="1:5" x14ac:dyDescent="0.25">
      <c r="A8602">
        <v>70002166</v>
      </c>
      <c r="B8602" t="s">
        <v>12710</v>
      </c>
      <c r="C8602" t="s">
        <v>12711</v>
      </c>
      <c r="D8602" t="s">
        <v>12711</v>
      </c>
      <c r="E8602" t="s">
        <v>12710</v>
      </c>
    </row>
    <row r="8603" spans="1:5" x14ac:dyDescent="0.25">
      <c r="A8603">
        <v>70002167</v>
      </c>
      <c r="B8603" t="s">
        <v>11718</v>
      </c>
      <c r="C8603" t="s">
        <v>11486</v>
      </c>
      <c r="D8603" t="s">
        <v>11486</v>
      </c>
      <c r="E8603" t="s">
        <v>11718</v>
      </c>
    </row>
    <row r="8604" spans="1:5" x14ac:dyDescent="0.25">
      <c r="A8604">
        <v>70002168</v>
      </c>
      <c r="B8604" t="s">
        <v>11719</v>
      </c>
      <c r="C8604" t="s">
        <v>11034</v>
      </c>
      <c r="D8604" t="s">
        <v>11034</v>
      </c>
      <c r="E8604" t="s">
        <v>11719</v>
      </c>
    </row>
    <row r="8605" spans="1:5" x14ac:dyDescent="0.25">
      <c r="A8605">
        <v>70002169</v>
      </c>
      <c r="B8605" t="s">
        <v>11720</v>
      </c>
      <c r="C8605" t="s">
        <v>11487</v>
      </c>
      <c r="D8605" t="s">
        <v>11487</v>
      </c>
      <c r="E8605" t="s">
        <v>11720</v>
      </c>
    </row>
    <row r="8606" spans="1:5" x14ac:dyDescent="0.25">
      <c r="A8606">
        <v>70002170</v>
      </c>
      <c r="B8606" t="s">
        <v>11619</v>
      </c>
      <c r="C8606" t="s">
        <v>10705</v>
      </c>
      <c r="D8606" t="s">
        <v>10705</v>
      </c>
      <c r="E8606" t="s">
        <v>11619</v>
      </c>
    </row>
    <row r="8607" spans="1:5" x14ac:dyDescent="0.25">
      <c r="A8607">
        <v>70002171</v>
      </c>
      <c r="B8607" t="s">
        <v>12712</v>
      </c>
      <c r="C8607" t="s">
        <v>12713</v>
      </c>
      <c r="D8607" t="s">
        <v>12713</v>
      </c>
      <c r="E8607" t="s">
        <v>12712</v>
      </c>
    </row>
    <row r="8608" spans="1:5" x14ac:dyDescent="0.25">
      <c r="A8608">
        <v>70002172</v>
      </c>
      <c r="B8608" t="s">
        <v>11620</v>
      </c>
      <c r="C8608" t="s">
        <v>10703</v>
      </c>
      <c r="D8608" t="s">
        <v>10703</v>
      </c>
      <c r="E8608" t="s">
        <v>11620</v>
      </c>
    </row>
    <row r="8609" spans="1:5" x14ac:dyDescent="0.25">
      <c r="A8609">
        <v>70002173</v>
      </c>
      <c r="B8609" t="s">
        <v>12714</v>
      </c>
      <c r="C8609" t="s">
        <v>12714</v>
      </c>
      <c r="D8609" t="s">
        <v>12714</v>
      </c>
      <c r="E8609" t="s">
        <v>12714</v>
      </c>
    </row>
    <row r="8610" spans="1:5" x14ac:dyDescent="0.25">
      <c r="A8610">
        <v>70002174</v>
      </c>
      <c r="B8610" t="s">
        <v>12715</v>
      </c>
      <c r="C8610" t="s">
        <v>12715</v>
      </c>
      <c r="D8610" t="s">
        <v>12715</v>
      </c>
      <c r="E8610" t="s">
        <v>12715</v>
      </c>
    </row>
    <row r="8611" spans="1:5" x14ac:dyDescent="0.25">
      <c r="A8611">
        <v>70002175</v>
      </c>
      <c r="B8611" t="s">
        <v>12716</v>
      </c>
      <c r="C8611" t="s">
        <v>11524</v>
      </c>
      <c r="D8611" t="s">
        <v>11524</v>
      </c>
      <c r="E8611" t="s">
        <v>12716</v>
      </c>
    </row>
    <row r="8612" spans="1:5" x14ac:dyDescent="0.25">
      <c r="A8612">
        <v>70002176</v>
      </c>
      <c r="B8612" t="s">
        <v>12717</v>
      </c>
      <c r="C8612" t="s">
        <v>11526</v>
      </c>
      <c r="D8612" t="s">
        <v>11526</v>
      </c>
      <c r="E8612" t="s">
        <v>12717</v>
      </c>
    </row>
    <row r="8613" spans="1:5" x14ac:dyDescent="0.25">
      <c r="A8613">
        <v>70002177</v>
      </c>
      <c r="B8613" t="s">
        <v>12718</v>
      </c>
      <c r="C8613" t="s">
        <v>11524</v>
      </c>
      <c r="D8613" t="s">
        <v>11524</v>
      </c>
      <c r="E8613" t="s">
        <v>12718</v>
      </c>
    </row>
    <row r="8614" spans="1:5" x14ac:dyDescent="0.25">
      <c r="A8614">
        <v>70002178</v>
      </c>
      <c r="B8614" t="s">
        <v>12719</v>
      </c>
      <c r="C8614" t="s">
        <v>11526</v>
      </c>
      <c r="D8614" t="s">
        <v>11526</v>
      </c>
      <c r="E8614" t="s">
        <v>12719</v>
      </c>
    </row>
    <row r="8615" spans="1:5" x14ac:dyDescent="0.25">
      <c r="A8615">
        <v>70002179</v>
      </c>
      <c r="B8615" t="s">
        <v>12720</v>
      </c>
      <c r="C8615" t="s">
        <v>12720</v>
      </c>
      <c r="D8615" t="s">
        <v>12720</v>
      </c>
      <c r="E8615" t="s">
        <v>12720</v>
      </c>
    </row>
    <row r="8616" spans="1:5" x14ac:dyDescent="0.25">
      <c r="A8616">
        <v>70002180</v>
      </c>
      <c r="B8616" t="s">
        <v>12721</v>
      </c>
      <c r="C8616" t="s">
        <v>12410</v>
      </c>
      <c r="D8616" t="s">
        <v>12410</v>
      </c>
      <c r="E8616" t="s">
        <v>12721</v>
      </c>
    </row>
    <row r="8617" spans="1:5" x14ac:dyDescent="0.25">
      <c r="A8617">
        <v>70002181</v>
      </c>
      <c r="B8617" t="s">
        <v>12722</v>
      </c>
      <c r="C8617" t="s">
        <v>12722</v>
      </c>
      <c r="D8617" t="s">
        <v>12722</v>
      </c>
      <c r="E8617" t="s">
        <v>12722</v>
      </c>
    </row>
    <row r="8618" spans="1:5" x14ac:dyDescent="0.25">
      <c r="A8618">
        <v>70002182</v>
      </c>
      <c r="B8618" t="s">
        <v>12723</v>
      </c>
      <c r="C8618" t="s">
        <v>12625</v>
      </c>
      <c r="D8618" t="s">
        <v>12625</v>
      </c>
      <c r="E8618" t="s">
        <v>12723</v>
      </c>
    </row>
    <row r="8619" spans="1:5" x14ac:dyDescent="0.25">
      <c r="A8619">
        <v>70002183</v>
      </c>
      <c r="B8619" t="s">
        <v>12724</v>
      </c>
      <c r="C8619" t="s">
        <v>12725</v>
      </c>
      <c r="D8619" t="s">
        <v>12725</v>
      </c>
      <c r="E8619" t="s">
        <v>12724</v>
      </c>
    </row>
    <row r="8620" spans="1:5" x14ac:dyDescent="0.25">
      <c r="A8620">
        <v>70002184</v>
      </c>
      <c r="B8620" t="s">
        <v>12726</v>
      </c>
      <c r="C8620" t="s">
        <v>11188</v>
      </c>
      <c r="D8620" t="s">
        <v>11188</v>
      </c>
      <c r="E8620" t="s">
        <v>12726</v>
      </c>
    </row>
    <row r="8621" spans="1:5" x14ac:dyDescent="0.25">
      <c r="A8621">
        <v>70002185</v>
      </c>
      <c r="B8621" t="s">
        <v>12727</v>
      </c>
      <c r="C8621" t="s">
        <v>12410</v>
      </c>
      <c r="D8621" t="s">
        <v>12410</v>
      </c>
      <c r="E8621" t="s">
        <v>12727</v>
      </c>
    </row>
    <row r="8622" spans="1:5" x14ac:dyDescent="0.25">
      <c r="A8622">
        <v>70002186</v>
      </c>
      <c r="B8622" t="s">
        <v>12728</v>
      </c>
      <c r="C8622" t="s">
        <v>12410</v>
      </c>
      <c r="D8622" t="s">
        <v>12410</v>
      </c>
      <c r="E8622" t="s">
        <v>12728</v>
      </c>
    </row>
    <row r="8623" spans="1:5" x14ac:dyDescent="0.25">
      <c r="A8623">
        <v>70002187</v>
      </c>
      <c r="B8623" t="s">
        <v>809</v>
      </c>
      <c r="C8623" t="s">
        <v>12729</v>
      </c>
      <c r="D8623" t="s">
        <v>12729</v>
      </c>
      <c r="E8623" t="s">
        <v>809</v>
      </c>
    </row>
    <row r="8624" spans="1:5" x14ac:dyDescent="0.25">
      <c r="A8624">
        <v>70002188</v>
      </c>
      <c r="B8624" t="s">
        <v>810</v>
      </c>
      <c r="C8624" t="s">
        <v>810</v>
      </c>
      <c r="D8624" t="s">
        <v>810</v>
      </c>
      <c r="E8624" t="s">
        <v>810</v>
      </c>
    </row>
    <row r="8625" spans="1:5" x14ac:dyDescent="0.25">
      <c r="A8625">
        <v>70002189</v>
      </c>
      <c r="B8625" t="s">
        <v>12730</v>
      </c>
      <c r="C8625" t="s">
        <v>12730</v>
      </c>
      <c r="D8625" t="s">
        <v>12730</v>
      </c>
      <c r="E8625" t="s">
        <v>12730</v>
      </c>
    </row>
    <row r="8626" spans="1:5" x14ac:dyDescent="0.25">
      <c r="A8626">
        <v>70002190</v>
      </c>
      <c r="B8626" t="s">
        <v>12731</v>
      </c>
      <c r="C8626" t="s">
        <v>12731</v>
      </c>
      <c r="D8626" t="s">
        <v>12731</v>
      </c>
      <c r="E8626" t="s">
        <v>12731</v>
      </c>
    </row>
    <row r="8627" spans="1:5" x14ac:dyDescent="0.25">
      <c r="A8627">
        <v>70002191</v>
      </c>
      <c r="B8627" t="s">
        <v>12732</v>
      </c>
      <c r="C8627" t="s">
        <v>10588</v>
      </c>
      <c r="D8627" t="s">
        <v>10588</v>
      </c>
      <c r="E8627" t="s">
        <v>12732</v>
      </c>
    </row>
    <row r="8628" spans="1:5" x14ac:dyDescent="0.25">
      <c r="A8628">
        <v>70002192</v>
      </c>
      <c r="B8628" t="s">
        <v>12733</v>
      </c>
      <c r="C8628" t="s">
        <v>10588</v>
      </c>
      <c r="D8628" t="s">
        <v>10588</v>
      </c>
      <c r="E8628" t="s">
        <v>12733</v>
      </c>
    </row>
    <row r="8629" spans="1:5" x14ac:dyDescent="0.25">
      <c r="A8629">
        <v>70002193</v>
      </c>
      <c r="B8629" t="s">
        <v>12734</v>
      </c>
      <c r="C8629" t="s">
        <v>10588</v>
      </c>
      <c r="D8629" t="s">
        <v>10588</v>
      </c>
      <c r="E8629" t="s">
        <v>12734</v>
      </c>
    </row>
    <row r="8630" spans="1:5" x14ac:dyDescent="0.25">
      <c r="A8630">
        <v>70002194</v>
      </c>
      <c r="B8630" t="s">
        <v>12735</v>
      </c>
      <c r="C8630" t="s">
        <v>12736</v>
      </c>
      <c r="D8630" t="s">
        <v>12736</v>
      </c>
      <c r="E8630" t="s">
        <v>12735</v>
      </c>
    </row>
    <row r="8631" spans="1:5" x14ac:dyDescent="0.25">
      <c r="A8631">
        <v>70002195</v>
      </c>
      <c r="B8631" t="s">
        <v>12737</v>
      </c>
      <c r="C8631" t="s">
        <v>10967</v>
      </c>
      <c r="D8631" t="s">
        <v>10967</v>
      </c>
      <c r="E8631" t="s">
        <v>12737</v>
      </c>
    </row>
    <row r="8632" spans="1:5" x14ac:dyDescent="0.25">
      <c r="A8632">
        <v>70002196</v>
      </c>
      <c r="B8632" t="s">
        <v>12738</v>
      </c>
      <c r="C8632" t="s">
        <v>12738</v>
      </c>
      <c r="D8632" t="s">
        <v>12738</v>
      </c>
      <c r="E8632" t="s">
        <v>12738</v>
      </c>
    </row>
    <row r="8633" spans="1:5" x14ac:dyDescent="0.25">
      <c r="A8633">
        <v>70002197</v>
      </c>
      <c r="B8633" t="s">
        <v>12739</v>
      </c>
      <c r="C8633" t="s">
        <v>12740</v>
      </c>
      <c r="D8633" t="s">
        <v>12740</v>
      </c>
      <c r="E8633" t="s">
        <v>12739</v>
      </c>
    </row>
    <row r="8634" spans="1:5" x14ac:dyDescent="0.25">
      <c r="A8634">
        <v>70002198</v>
      </c>
      <c r="B8634" t="s">
        <v>12741</v>
      </c>
      <c r="C8634" t="s">
        <v>12742</v>
      </c>
      <c r="D8634" t="s">
        <v>12742</v>
      </c>
      <c r="E8634" t="s">
        <v>12741</v>
      </c>
    </row>
    <row r="8635" spans="1:5" x14ac:dyDescent="0.25">
      <c r="A8635">
        <v>70002199</v>
      </c>
      <c r="B8635" t="s">
        <v>12743</v>
      </c>
      <c r="C8635" t="s">
        <v>12744</v>
      </c>
      <c r="D8635" t="s">
        <v>12744</v>
      </c>
      <c r="E8635" t="s">
        <v>12743</v>
      </c>
    </row>
    <row r="8636" spans="1:5" x14ac:dyDescent="0.25">
      <c r="A8636">
        <v>70002200</v>
      </c>
      <c r="B8636" t="s">
        <v>12745</v>
      </c>
      <c r="C8636" t="s">
        <v>11280</v>
      </c>
      <c r="D8636" t="s">
        <v>11280</v>
      </c>
      <c r="E8636" t="s">
        <v>12745</v>
      </c>
    </row>
    <row r="8637" spans="1:5" x14ac:dyDescent="0.25">
      <c r="A8637">
        <v>70002201</v>
      </c>
      <c r="B8637" t="s">
        <v>12746</v>
      </c>
      <c r="C8637" t="s">
        <v>11282</v>
      </c>
      <c r="D8637" t="s">
        <v>11282</v>
      </c>
      <c r="E8637" t="s">
        <v>12746</v>
      </c>
    </row>
    <row r="8638" spans="1:5" x14ac:dyDescent="0.25">
      <c r="A8638">
        <v>70002202</v>
      </c>
      <c r="B8638" t="s">
        <v>12747</v>
      </c>
      <c r="C8638" t="s">
        <v>11269</v>
      </c>
      <c r="D8638" t="s">
        <v>11269</v>
      </c>
      <c r="E8638" t="s">
        <v>12747</v>
      </c>
    </row>
    <row r="8639" spans="1:5" x14ac:dyDescent="0.25">
      <c r="A8639">
        <v>70002203</v>
      </c>
      <c r="B8639" t="s">
        <v>12748</v>
      </c>
      <c r="C8639" t="s">
        <v>11220</v>
      </c>
      <c r="D8639" t="s">
        <v>11220</v>
      </c>
      <c r="E8639" t="s">
        <v>12748</v>
      </c>
    </row>
    <row r="8640" spans="1:5" x14ac:dyDescent="0.25">
      <c r="A8640">
        <v>70002204</v>
      </c>
      <c r="B8640" t="s">
        <v>12749</v>
      </c>
      <c r="C8640" t="s">
        <v>11272</v>
      </c>
      <c r="D8640" t="s">
        <v>11272</v>
      </c>
      <c r="E8640" t="s">
        <v>12749</v>
      </c>
    </row>
    <row r="8641" spans="1:5" x14ac:dyDescent="0.25">
      <c r="A8641">
        <v>70002205</v>
      </c>
      <c r="B8641" t="s">
        <v>12750</v>
      </c>
      <c r="C8641" t="s">
        <v>11220</v>
      </c>
      <c r="D8641" t="s">
        <v>11220</v>
      </c>
      <c r="E8641" t="s">
        <v>12750</v>
      </c>
    </row>
    <row r="8642" spans="1:5" x14ac:dyDescent="0.25">
      <c r="A8642">
        <v>70002206</v>
      </c>
      <c r="B8642" t="s">
        <v>12751</v>
      </c>
      <c r="C8642" t="s">
        <v>11272</v>
      </c>
      <c r="D8642" t="s">
        <v>11272</v>
      </c>
      <c r="E8642" t="s">
        <v>12751</v>
      </c>
    </row>
    <row r="8643" spans="1:5" x14ac:dyDescent="0.25">
      <c r="A8643">
        <v>70002207</v>
      </c>
      <c r="B8643" t="s">
        <v>12752</v>
      </c>
      <c r="C8643" t="s">
        <v>12753</v>
      </c>
      <c r="D8643" t="s">
        <v>12753</v>
      </c>
      <c r="E8643" t="s">
        <v>12752</v>
      </c>
    </row>
    <row r="8644" spans="1:5" x14ac:dyDescent="0.25">
      <c r="A8644">
        <v>70002208</v>
      </c>
      <c r="B8644" t="s">
        <v>12754</v>
      </c>
      <c r="C8644" t="s">
        <v>12753</v>
      </c>
      <c r="D8644" t="s">
        <v>12753</v>
      </c>
      <c r="E8644" t="s">
        <v>12754</v>
      </c>
    </row>
    <row r="8645" spans="1:5" x14ac:dyDescent="0.25">
      <c r="A8645">
        <v>70002209</v>
      </c>
      <c r="B8645" t="s">
        <v>12755</v>
      </c>
      <c r="C8645" t="s">
        <v>11277</v>
      </c>
      <c r="D8645" t="s">
        <v>11277</v>
      </c>
      <c r="E8645" t="s">
        <v>12755</v>
      </c>
    </row>
    <row r="8646" spans="1:5" x14ac:dyDescent="0.25">
      <c r="A8646">
        <v>70002210</v>
      </c>
      <c r="B8646" t="s">
        <v>12756</v>
      </c>
      <c r="C8646" t="s">
        <v>12757</v>
      </c>
      <c r="D8646" t="s">
        <v>12757</v>
      </c>
      <c r="E8646" t="s">
        <v>12756</v>
      </c>
    </row>
    <row r="8647" spans="1:5" x14ac:dyDescent="0.25">
      <c r="A8647">
        <v>70002211</v>
      </c>
      <c r="B8647" t="s">
        <v>12758</v>
      </c>
      <c r="C8647" t="s">
        <v>12759</v>
      </c>
      <c r="D8647" t="s">
        <v>12759</v>
      </c>
      <c r="E8647" t="s">
        <v>12758</v>
      </c>
    </row>
    <row r="8648" spans="1:5" x14ac:dyDescent="0.25">
      <c r="A8648">
        <v>70002212</v>
      </c>
      <c r="B8648" t="s">
        <v>12760</v>
      </c>
      <c r="C8648" t="s">
        <v>12761</v>
      </c>
      <c r="D8648" t="s">
        <v>12761</v>
      </c>
      <c r="E8648" t="s">
        <v>12760</v>
      </c>
    </row>
    <row r="8649" spans="1:5" x14ac:dyDescent="0.25">
      <c r="A8649">
        <v>70002213</v>
      </c>
      <c r="B8649" t="s">
        <v>12762</v>
      </c>
      <c r="C8649" t="s">
        <v>11581</v>
      </c>
      <c r="D8649" t="s">
        <v>11581</v>
      </c>
      <c r="E8649" t="s">
        <v>12762</v>
      </c>
    </row>
    <row r="8650" spans="1:5" x14ac:dyDescent="0.25">
      <c r="A8650">
        <v>70002214</v>
      </c>
      <c r="B8650" t="s">
        <v>12763</v>
      </c>
      <c r="C8650" t="s">
        <v>12763</v>
      </c>
      <c r="D8650" t="s">
        <v>12763</v>
      </c>
      <c r="E8650" t="s">
        <v>12763</v>
      </c>
    </row>
    <row r="8651" spans="1:5" x14ac:dyDescent="0.25">
      <c r="A8651">
        <v>70002215</v>
      </c>
      <c r="B8651" t="s">
        <v>12764</v>
      </c>
      <c r="C8651" t="s">
        <v>12765</v>
      </c>
      <c r="D8651" t="s">
        <v>12765</v>
      </c>
      <c r="E8651" t="s">
        <v>12764</v>
      </c>
    </row>
    <row r="8652" spans="1:5" x14ac:dyDescent="0.25">
      <c r="A8652">
        <v>70002216</v>
      </c>
      <c r="B8652" t="s">
        <v>12766</v>
      </c>
      <c r="C8652" t="s">
        <v>12766</v>
      </c>
      <c r="D8652" t="s">
        <v>12766</v>
      </c>
      <c r="E8652" t="s">
        <v>12766</v>
      </c>
    </row>
    <row r="8653" spans="1:5" x14ac:dyDescent="0.25">
      <c r="A8653">
        <v>70002217</v>
      </c>
      <c r="B8653" t="s">
        <v>12767</v>
      </c>
      <c r="C8653" t="s">
        <v>12768</v>
      </c>
      <c r="D8653" t="s">
        <v>12768</v>
      </c>
      <c r="E8653" t="s">
        <v>12767</v>
      </c>
    </row>
    <row r="8654" spans="1:5" x14ac:dyDescent="0.25">
      <c r="A8654">
        <v>70002218</v>
      </c>
      <c r="B8654" t="s">
        <v>12272</v>
      </c>
      <c r="C8654" t="s">
        <v>12273</v>
      </c>
      <c r="D8654" t="s">
        <v>12273</v>
      </c>
      <c r="E8654" t="s">
        <v>12272</v>
      </c>
    </row>
    <row r="8655" spans="1:5" x14ac:dyDescent="0.25">
      <c r="A8655">
        <v>70002219</v>
      </c>
      <c r="B8655" t="s">
        <v>12274</v>
      </c>
      <c r="C8655" t="s">
        <v>12273</v>
      </c>
      <c r="D8655" t="s">
        <v>12273</v>
      </c>
      <c r="E8655" t="s">
        <v>12274</v>
      </c>
    </row>
    <row r="8656" spans="1:5" x14ac:dyDescent="0.25">
      <c r="A8656">
        <v>70002220</v>
      </c>
      <c r="B8656" t="s">
        <v>811</v>
      </c>
      <c r="C8656" t="s">
        <v>811</v>
      </c>
      <c r="D8656" t="s">
        <v>811</v>
      </c>
      <c r="E8656" t="s">
        <v>811</v>
      </c>
    </row>
    <row r="8657" spans="1:5" x14ac:dyDescent="0.25">
      <c r="A8657">
        <v>70002221</v>
      </c>
      <c r="B8657" t="s">
        <v>812</v>
      </c>
      <c r="C8657" t="s">
        <v>12671</v>
      </c>
      <c r="D8657" t="s">
        <v>12671</v>
      </c>
      <c r="E8657" t="s">
        <v>812</v>
      </c>
    </row>
    <row r="8658" spans="1:5" x14ac:dyDescent="0.25">
      <c r="A8658">
        <v>70002222</v>
      </c>
      <c r="B8658" t="s">
        <v>12769</v>
      </c>
      <c r="C8658" t="s">
        <v>12769</v>
      </c>
      <c r="D8658" t="s">
        <v>12769</v>
      </c>
      <c r="E8658" t="s">
        <v>12769</v>
      </c>
    </row>
    <row r="8659" spans="1:5" x14ac:dyDescent="0.25">
      <c r="A8659">
        <v>70002223</v>
      </c>
      <c r="B8659" t="s">
        <v>12770</v>
      </c>
      <c r="C8659" t="s">
        <v>12770</v>
      </c>
      <c r="D8659" t="s">
        <v>12770</v>
      </c>
      <c r="E8659" t="s">
        <v>12770</v>
      </c>
    </row>
    <row r="8660" spans="1:5" x14ac:dyDescent="0.25">
      <c r="A8660">
        <v>70002224</v>
      </c>
      <c r="B8660" t="s">
        <v>12771</v>
      </c>
      <c r="C8660" t="s">
        <v>12772</v>
      </c>
      <c r="D8660" t="s">
        <v>12772</v>
      </c>
      <c r="E8660" t="s">
        <v>12771</v>
      </c>
    </row>
    <row r="8661" spans="1:5" x14ac:dyDescent="0.25">
      <c r="A8661">
        <v>70002225</v>
      </c>
      <c r="B8661" t="s">
        <v>12773</v>
      </c>
      <c r="C8661" t="s">
        <v>12774</v>
      </c>
      <c r="D8661" t="s">
        <v>12774</v>
      </c>
      <c r="E8661" t="s">
        <v>12773</v>
      </c>
    </row>
    <row r="8662" spans="1:5" x14ac:dyDescent="0.25">
      <c r="A8662">
        <v>70002226</v>
      </c>
      <c r="B8662" t="s">
        <v>12775</v>
      </c>
      <c r="C8662" t="s">
        <v>12776</v>
      </c>
      <c r="D8662" t="s">
        <v>12776</v>
      </c>
      <c r="E8662" t="s">
        <v>12775</v>
      </c>
    </row>
    <row r="8663" spans="1:5" x14ac:dyDescent="0.25">
      <c r="A8663">
        <v>70002227</v>
      </c>
      <c r="B8663" t="s">
        <v>12777</v>
      </c>
      <c r="C8663" t="s">
        <v>12778</v>
      </c>
      <c r="D8663" t="s">
        <v>12778</v>
      </c>
      <c r="E8663" t="s">
        <v>12777</v>
      </c>
    </row>
    <row r="8664" spans="1:5" x14ac:dyDescent="0.25">
      <c r="A8664">
        <v>70002228</v>
      </c>
      <c r="B8664" t="s">
        <v>12779</v>
      </c>
      <c r="C8664" t="s">
        <v>12371</v>
      </c>
      <c r="D8664" t="s">
        <v>12371</v>
      </c>
      <c r="E8664" t="s">
        <v>12779</v>
      </c>
    </row>
    <row r="8665" spans="1:5" x14ac:dyDescent="0.25">
      <c r="A8665">
        <v>70002229</v>
      </c>
      <c r="B8665" t="s">
        <v>12780</v>
      </c>
      <c r="C8665" t="s">
        <v>12781</v>
      </c>
      <c r="D8665" t="s">
        <v>12781</v>
      </c>
      <c r="E8665" t="s">
        <v>12780</v>
      </c>
    </row>
    <row r="8666" spans="1:5" x14ac:dyDescent="0.25">
      <c r="A8666">
        <v>70002230</v>
      </c>
      <c r="B8666" t="s">
        <v>12782</v>
      </c>
      <c r="C8666" t="s">
        <v>11750</v>
      </c>
      <c r="D8666" t="s">
        <v>11750</v>
      </c>
      <c r="E8666" t="s">
        <v>12782</v>
      </c>
    </row>
    <row r="8667" spans="1:5" x14ac:dyDescent="0.25">
      <c r="A8667">
        <v>70002231</v>
      </c>
      <c r="B8667" t="s">
        <v>12783</v>
      </c>
      <c r="C8667" t="s">
        <v>11750</v>
      </c>
      <c r="D8667" t="s">
        <v>11750</v>
      </c>
      <c r="E8667" t="s">
        <v>12783</v>
      </c>
    </row>
    <row r="8668" spans="1:5" x14ac:dyDescent="0.25">
      <c r="A8668">
        <v>70002232</v>
      </c>
      <c r="B8668" t="s">
        <v>12784</v>
      </c>
      <c r="C8668" t="s">
        <v>11753</v>
      </c>
      <c r="D8668" t="s">
        <v>11753</v>
      </c>
      <c r="E8668" t="s">
        <v>12784</v>
      </c>
    </row>
    <row r="8669" spans="1:5" x14ac:dyDescent="0.25">
      <c r="A8669">
        <v>70002233</v>
      </c>
      <c r="B8669" t="s">
        <v>12785</v>
      </c>
      <c r="C8669" t="s">
        <v>11753</v>
      </c>
      <c r="D8669" t="s">
        <v>11753</v>
      </c>
      <c r="E8669" t="s">
        <v>12785</v>
      </c>
    </row>
    <row r="8670" spans="1:5" x14ac:dyDescent="0.25">
      <c r="A8670">
        <v>70002234</v>
      </c>
      <c r="B8670" t="s">
        <v>12786</v>
      </c>
      <c r="C8670" t="s">
        <v>10397</v>
      </c>
      <c r="D8670" t="s">
        <v>10397</v>
      </c>
      <c r="E8670" t="s">
        <v>12786</v>
      </c>
    </row>
    <row r="8671" spans="1:5" x14ac:dyDescent="0.25">
      <c r="A8671">
        <v>70002235</v>
      </c>
      <c r="B8671" t="s">
        <v>12787</v>
      </c>
      <c r="C8671" t="s">
        <v>10393</v>
      </c>
      <c r="D8671" t="s">
        <v>10393</v>
      </c>
      <c r="E8671" t="s">
        <v>12787</v>
      </c>
    </row>
    <row r="8672" spans="1:5" x14ac:dyDescent="0.25">
      <c r="A8672">
        <v>70002236</v>
      </c>
      <c r="B8672" t="s">
        <v>12788</v>
      </c>
      <c r="C8672" t="s">
        <v>12788</v>
      </c>
      <c r="D8672" t="s">
        <v>12788</v>
      </c>
      <c r="E8672" t="s">
        <v>12788</v>
      </c>
    </row>
    <row r="8673" spans="1:5" x14ac:dyDescent="0.25">
      <c r="A8673">
        <v>70002237</v>
      </c>
      <c r="B8673" t="s">
        <v>12789</v>
      </c>
      <c r="C8673" t="s">
        <v>10823</v>
      </c>
      <c r="D8673" t="s">
        <v>10823</v>
      </c>
      <c r="E8673" t="s">
        <v>12789</v>
      </c>
    </row>
    <row r="8674" spans="1:5" x14ac:dyDescent="0.25">
      <c r="A8674">
        <v>70002238</v>
      </c>
      <c r="B8674" t="s">
        <v>12790</v>
      </c>
      <c r="C8674" t="s">
        <v>10823</v>
      </c>
      <c r="D8674" t="s">
        <v>10823</v>
      </c>
      <c r="E8674" t="s">
        <v>12790</v>
      </c>
    </row>
    <row r="8675" spans="1:5" x14ac:dyDescent="0.25">
      <c r="A8675">
        <v>70002239</v>
      </c>
      <c r="B8675" t="s">
        <v>12791</v>
      </c>
      <c r="C8675" t="s">
        <v>10823</v>
      </c>
      <c r="D8675" t="s">
        <v>10823</v>
      </c>
      <c r="E8675" t="s">
        <v>12791</v>
      </c>
    </row>
    <row r="8676" spans="1:5" x14ac:dyDescent="0.25">
      <c r="A8676">
        <v>70002240</v>
      </c>
      <c r="B8676" t="s">
        <v>12792</v>
      </c>
      <c r="C8676" t="s">
        <v>10386</v>
      </c>
      <c r="D8676" t="s">
        <v>10386</v>
      </c>
      <c r="E8676" t="s">
        <v>12792</v>
      </c>
    </row>
    <row r="8677" spans="1:5" x14ac:dyDescent="0.25">
      <c r="A8677">
        <v>70002241</v>
      </c>
      <c r="B8677" t="s">
        <v>12793</v>
      </c>
      <c r="C8677" t="s">
        <v>10923</v>
      </c>
      <c r="D8677" t="s">
        <v>10923</v>
      </c>
      <c r="E8677" t="s">
        <v>12793</v>
      </c>
    </row>
    <row r="8678" spans="1:5" x14ac:dyDescent="0.25">
      <c r="A8678">
        <v>70002242</v>
      </c>
      <c r="B8678" t="s">
        <v>12794</v>
      </c>
      <c r="C8678" t="s">
        <v>10925</v>
      </c>
      <c r="D8678" t="s">
        <v>10925</v>
      </c>
      <c r="E8678" t="s">
        <v>12794</v>
      </c>
    </row>
    <row r="8679" spans="1:5" x14ac:dyDescent="0.25">
      <c r="A8679">
        <v>70002243</v>
      </c>
      <c r="B8679" t="s">
        <v>12795</v>
      </c>
      <c r="C8679" t="s">
        <v>12795</v>
      </c>
      <c r="D8679" t="s">
        <v>12795</v>
      </c>
      <c r="E8679" t="s">
        <v>12795</v>
      </c>
    </row>
    <row r="8680" spans="1:5" x14ac:dyDescent="0.25">
      <c r="A8680">
        <v>70002244</v>
      </c>
      <c r="B8680" t="s">
        <v>12796</v>
      </c>
      <c r="C8680" t="s">
        <v>11635</v>
      </c>
      <c r="D8680" t="s">
        <v>11635</v>
      </c>
      <c r="E8680" t="s">
        <v>12796</v>
      </c>
    </row>
    <row r="8681" spans="1:5" x14ac:dyDescent="0.25">
      <c r="A8681">
        <v>70002245</v>
      </c>
      <c r="B8681" t="s">
        <v>12797</v>
      </c>
      <c r="C8681" t="s">
        <v>12432</v>
      </c>
      <c r="D8681" t="s">
        <v>12432</v>
      </c>
      <c r="E8681" t="s">
        <v>12797</v>
      </c>
    </row>
    <row r="8682" spans="1:5" x14ac:dyDescent="0.25">
      <c r="A8682">
        <v>70002246</v>
      </c>
      <c r="B8682" t="s">
        <v>12798</v>
      </c>
      <c r="C8682" t="s">
        <v>11635</v>
      </c>
      <c r="D8682" t="s">
        <v>11635</v>
      </c>
      <c r="E8682" t="s">
        <v>12798</v>
      </c>
    </row>
    <row r="8683" spans="1:5" x14ac:dyDescent="0.25">
      <c r="A8683">
        <v>70002247</v>
      </c>
      <c r="B8683" t="s">
        <v>12799</v>
      </c>
      <c r="C8683" t="s">
        <v>11635</v>
      </c>
      <c r="D8683" t="s">
        <v>11635</v>
      </c>
      <c r="E8683" t="s">
        <v>12799</v>
      </c>
    </row>
    <row r="8684" spans="1:5" x14ac:dyDescent="0.25">
      <c r="A8684">
        <v>70002248</v>
      </c>
      <c r="B8684" t="s">
        <v>12800</v>
      </c>
      <c r="C8684" t="s">
        <v>11267</v>
      </c>
      <c r="D8684" t="s">
        <v>11267</v>
      </c>
      <c r="E8684" t="s">
        <v>12800</v>
      </c>
    </row>
    <row r="8685" spans="1:5" x14ac:dyDescent="0.25">
      <c r="A8685">
        <v>70002249</v>
      </c>
      <c r="B8685" t="s">
        <v>12801</v>
      </c>
      <c r="C8685" t="s">
        <v>11021</v>
      </c>
      <c r="D8685" t="s">
        <v>11021</v>
      </c>
      <c r="E8685" t="s">
        <v>12801</v>
      </c>
    </row>
    <row r="8686" spans="1:5" x14ac:dyDescent="0.25">
      <c r="A8686">
        <v>70002250</v>
      </c>
      <c r="B8686" t="s">
        <v>813</v>
      </c>
      <c r="C8686" t="s">
        <v>813</v>
      </c>
      <c r="D8686" t="s">
        <v>813</v>
      </c>
      <c r="E8686" t="s">
        <v>813</v>
      </c>
    </row>
    <row r="8687" spans="1:5" x14ac:dyDescent="0.25">
      <c r="A8687">
        <v>70002251</v>
      </c>
      <c r="B8687" t="s">
        <v>12802</v>
      </c>
      <c r="C8687" t="s">
        <v>12802</v>
      </c>
      <c r="D8687" t="s">
        <v>12802</v>
      </c>
      <c r="E8687" t="s">
        <v>12802</v>
      </c>
    </row>
    <row r="8688" spans="1:5" x14ac:dyDescent="0.25">
      <c r="A8688">
        <v>70002252</v>
      </c>
      <c r="B8688" t="s">
        <v>12803</v>
      </c>
      <c r="C8688" t="s">
        <v>12804</v>
      </c>
      <c r="D8688" t="s">
        <v>12804</v>
      </c>
      <c r="E8688" t="s">
        <v>12803</v>
      </c>
    </row>
    <row r="8689" spans="1:5" x14ac:dyDescent="0.25">
      <c r="A8689">
        <v>70002253</v>
      </c>
      <c r="B8689" t="s">
        <v>12805</v>
      </c>
      <c r="C8689" t="s">
        <v>12806</v>
      </c>
      <c r="D8689" t="s">
        <v>12806</v>
      </c>
      <c r="E8689" t="s">
        <v>12805</v>
      </c>
    </row>
    <row r="8690" spans="1:5" x14ac:dyDescent="0.25">
      <c r="A8690">
        <v>70002254</v>
      </c>
      <c r="B8690" t="s">
        <v>12807</v>
      </c>
      <c r="C8690" t="s">
        <v>12806</v>
      </c>
      <c r="D8690" t="s">
        <v>12806</v>
      </c>
      <c r="E8690" t="s">
        <v>12807</v>
      </c>
    </row>
    <row r="8691" spans="1:5" x14ac:dyDescent="0.25">
      <c r="A8691">
        <v>70002255</v>
      </c>
      <c r="B8691" t="s">
        <v>12808</v>
      </c>
      <c r="C8691" t="s">
        <v>10468</v>
      </c>
      <c r="D8691" t="s">
        <v>10468</v>
      </c>
      <c r="E8691" t="s">
        <v>12808</v>
      </c>
    </row>
    <row r="8692" spans="1:5" x14ac:dyDescent="0.25">
      <c r="A8692">
        <v>70002256</v>
      </c>
      <c r="B8692" t="s">
        <v>12809</v>
      </c>
      <c r="C8692" t="s">
        <v>10470</v>
      </c>
      <c r="D8692" t="s">
        <v>10470</v>
      </c>
      <c r="E8692" t="s">
        <v>12809</v>
      </c>
    </row>
    <row r="8693" spans="1:5" x14ac:dyDescent="0.25">
      <c r="A8693">
        <v>70002257</v>
      </c>
      <c r="B8693" t="s">
        <v>12810</v>
      </c>
      <c r="C8693" t="s">
        <v>10472</v>
      </c>
      <c r="D8693" t="s">
        <v>10472</v>
      </c>
      <c r="E8693" t="s">
        <v>12810</v>
      </c>
    </row>
    <row r="8694" spans="1:5" x14ac:dyDescent="0.25">
      <c r="A8694">
        <v>70002258</v>
      </c>
      <c r="B8694" t="s">
        <v>12811</v>
      </c>
      <c r="C8694" t="s">
        <v>10476</v>
      </c>
      <c r="D8694" t="s">
        <v>10476</v>
      </c>
      <c r="E8694" t="s">
        <v>12811</v>
      </c>
    </row>
    <row r="8695" spans="1:5" x14ac:dyDescent="0.25">
      <c r="A8695">
        <v>70002259</v>
      </c>
      <c r="B8695" t="s">
        <v>12812</v>
      </c>
      <c r="C8695" t="s">
        <v>12725</v>
      </c>
      <c r="D8695" t="s">
        <v>12725</v>
      </c>
      <c r="E8695" t="s">
        <v>12812</v>
      </c>
    </row>
    <row r="8696" spans="1:5" x14ac:dyDescent="0.25">
      <c r="A8696">
        <v>70002260</v>
      </c>
      <c r="B8696" t="s">
        <v>12813</v>
      </c>
      <c r="C8696" t="s">
        <v>11063</v>
      </c>
      <c r="D8696" t="s">
        <v>11063</v>
      </c>
      <c r="E8696" t="s">
        <v>12813</v>
      </c>
    </row>
    <row r="8697" spans="1:5" x14ac:dyDescent="0.25">
      <c r="A8697">
        <v>70002261</v>
      </c>
      <c r="B8697" t="s">
        <v>12814</v>
      </c>
      <c r="C8697" t="s">
        <v>12815</v>
      </c>
      <c r="D8697" t="s">
        <v>12815</v>
      </c>
      <c r="E8697" t="s">
        <v>12814</v>
      </c>
    </row>
    <row r="8698" spans="1:5" x14ac:dyDescent="0.25">
      <c r="A8698">
        <v>70002262</v>
      </c>
      <c r="B8698" t="s">
        <v>12816</v>
      </c>
      <c r="C8698" t="s">
        <v>12817</v>
      </c>
      <c r="D8698" t="s">
        <v>12817</v>
      </c>
      <c r="E8698" t="s">
        <v>12816</v>
      </c>
    </row>
    <row r="8699" spans="1:5" x14ac:dyDescent="0.25">
      <c r="A8699">
        <v>70002263</v>
      </c>
      <c r="B8699" t="s">
        <v>12818</v>
      </c>
      <c r="C8699" t="s">
        <v>12819</v>
      </c>
      <c r="D8699" t="s">
        <v>12819</v>
      </c>
      <c r="E8699" t="s">
        <v>12818</v>
      </c>
    </row>
    <row r="8700" spans="1:5" x14ac:dyDescent="0.25">
      <c r="A8700">
        <v>70002264</v>
      </c>
      <c r="B8700" t="s">
        <v>12820</v>
      </c>
      <c r="C8700" t="s">
        <v>12821</v>
      </c>
      <c r="D8700" t="s">
        <v>12821</v>
      </c>
      <c r="E8700" t="s">
        <v>12820</v>
      </c>
    </row>
    <row r="8701" spans="1:5" x14ac:dyDescent="0.25">
      <c r="A8701">
        <v>70002265</v>
      </c>
      <c r="B8701" t="s">
        <v>12822</v>
      </c>
      <c r="C8701" t="s">
        <v>11600</v>
      </c>
      <c r="D8701" t="s">
        <v>11600</v>
      </c>
      <c r="E8701" t="s">
        <v>12822</v>
      </c>
    </row>
    <row r="8702" spans="1:5" x14ac:dyDescent="0.25">
      <c r="A8702">
        <v>70002266</v>
      </c>
      <c r="B8702" t="s">
        <v>12823</v>
      </c>
      <c r="C8702" t="s">
        <v>11602</v>
      </c>
      <c r="D8702" t="s">
        <v>11602</v>
      </c>
      <c r="E8702" t="s">
        <v>12823</v>
      </c>
    </row>
    <row r="8703" spans="1:5" x14ac:dyDescent="0.25">
      <c r="A8703">
        <v>70002267</v>
      </c>
      <c r="B8703" t="s">
        <v>12824</v>
      </c>
      <c r="C8703" t="s">
        <v>11174</v>
      </c>
      <c r="D8703" t="s">
        <v>11174</v>
      </c>
      <c r="E8703" t="s">
        <v>12824</v>
      </c>
    </row>
    <row r="8704" spans="1:5" x14ac:dyDescent="0.25">
      <c r="A8704">
        <v>70002268</v>
      </c>
      <c r="B8704" t="s">
        <v>12825</v>
      </c>
      <c r="C8704" t="s">
        <v>12826</v>
      </c>
      <c r="D8704" t="s">
        <v>12826</v>
      </c>
      <c r="E8704" t="s">
        <v>12825</v>
      </c>
    </row>
    <row r="8705" spans="1:5" x14ac:dyDescent="0.25">
      <c r="A8705">
        <v>70002269</v>
      </c>
      <c r="B8705" t="s">
        <v>12827</v>
      </c>
      <c r="C8705" t="s">
        <v>12828</v>
      </c>
      <c r="D8705" t="s">
        <v>12828</v>
      </c>
      <c r="E8705" t="s">
        <v>12827</v>
      </c>
    </row>
    <row r="8706" spans="1:5" x14ac:dyDescent="0.25">
      <c r="A8706">
        <v>70002270</v>
      </c>
      <c r="B8706" t="s">
        <v>12829</v>
      </c>
      <c r="C8706" t="s">
        <v>12828</v>
      </c>
      <c r="D8706" t="s">
        <v>12828</v>
      </c>
      <c r="E8706" t="s">
        <v>12829</v>
      </c>
    </row>
    <row r="8707" spans="1:5" x14ac:dyDescent="0.25">
      <c r="A8707">
        <v>70002271</v>
      </c>
      <c r="B8707" t="s">
        <v>12830</v>
      </c>
      <c r="C8707" t="s">
        <v>12828</v>
      </c>
      <c r="D8707" t="s">
        <v>12828</v>
      </c>
      <c r="E8707" t="s">
        <v>12830</v>
      </c>
    </row>
    <row r="8708" spans="1:5" x14ac:dyDescent="0.25">
      <c r="A8708">
        <v>70002272</v>
      </c>
      <c r="B8708" t="s">
        <v>12831</v>
      </c>
      <c r="C8708" t="s">
        <v>12828</v>
      </c>
      <c r="D8708" t="s">
        <v>12828</v>
      </c>
      <c r="E8708" t="s">
        <v>12831</v>
      </c>
    </row>
    <row r="8709" spans="1:5" x14ac:dyDescent="0.25">
      <c r="A8709">
        <v>70002273</v>
      </c>
      <c r="B8709" t="s">
        <v>12832</v>
      </c>
      <c r="C8709" t="s">
        <v>12832</v>
      </c>
      <c r="D8709" t="s">
        <v>12832</v>
      </c>
      <c r="E8709" t="s">
        <v>12832</v>
      </c>
    </row>
    <row r="8710" spans="1:5" x14ac:dyDescent="0.25">
      <c r="A8710">
        <v>70002274</v>
      </c>
      <c r="B8710" t="s">
        <v>12833</v>
      </c>
      <c r="C8710" t="s">
        <v>12725</v>
      </c>
      <c r="D8710" t="s">
        <v>12725</v>
      </c>
      <c r="E8710" t="s">
        <v>12833</v>
      </c>
    </row>
    <row r="8711" spans="1:5" x14ac:dyDescent="0.25">
      <c r="A8711">
        <v>70002275</v>
      </c>
      <c r="B8711" t="s">
        <v>12834</v>
      </c>
      <c r="C8711" t="s">
        <v>10305</v>
      </c>
      <c r="D8711" t="s">
        <v>10305</v>
      </c>
      <c r="E8711" t="s">
        <v>12834</v>
      </c>
    </row>
    <row r="8712" spans="1:5" x14ac:dyDescent="0.25">
      <c r="A8712">
        <v>70002276</v>
      </c>
      <c r="B8712" t="s">
        <v>12835</v>
      </c>
      <c r="C8712" t="s">
        <v>12836</v>
      </c>
      <c r="D8712" t="s">
        <v>12836</v>
      </c>
      <c r="E8712" t="s">
        <v>12835</v>
      </c>
    </row>
    <row r="8713" spans="1:5" x14ac:dyDescent="0.25">
      <c r="A8713">
        <v>70002277</v>
      </c>
      <c r="B8713" t="s">
        <v>12837</v>
      </c>
      <c r="C8713" t="s">
        <v>10755</v>
      </c>
      <c r="D8713" t="s">
        <v>10755</v>
      </c>
      <c r="E8713" t="s">
        <v>12837</v>
      </c>
    </row>
    <row r="8714" spans="1:5" x14ac:dyDescent="0.25">
      <c r="A8714">
        <v>70002278</v>
      </c>
      <c r="B8714" t="s">
        <v>12838</v>
      </c>
      <c r="C8714" t="s">
        <v>10763</v>
      </c>
      <c r="D8714" t="s">
        <v>10763</v>
      </c>
      <c r="E8714" t="s">
        <v>12838</v>
      </c>
    </row>
    <row r="8715" spans="1:5" x14ac:dyDescent="0.25">
      <c r="A8715">
        <v>70002279</v>
      </c>
      <c r="B8715" t="s">
        <v>12839</v>
      </c>
      <c r="C8715" t="s">
        <v>12840</v>
      </c>
      <c r="D8715" t="s">
        <v>12840</v>
      </c>
      <c r="E8715" t="s">
        <v>12839</v>
      </c>
    </row>
    <row r="8716" spans="1:5" x14ac:dyDescent="0.25">
      <c r="A8716">
        <v>70002280</v>
      </c>
      <c r="B8716" t="s">
        <v>12841</v>
      </c>
      <c r="C8716" t="s">
        <v>12410</v>
      </c>
      <c r="D8716" t="s">
        <v>12410</v>
      </c>
      <c r="E8716" t="s">
        <v>12841</v>
      </c>
    </row>
    <row r="8717" spans="1:5" x14ac:dyDescent="0.25">
      <c r="A8717">
        <v>70002281</v>
      </c>
      <c r="B8717" t="s">
        <v>12842</v>
      </c>
      <c r="C8717" t="s">
        <v>10670</v>
      </c>
      <c r="D8717" t="s">
        <v>10670</v>
      </c>
      <c r="E8717" t="s">
        <v>12842</v>
      </c>
    </row>
    <row r="8718" spans="1:5" x14ac:dyDescent="0.25">
      <c r="A8718">
        <v>70002282</v>
      </c>
      <c r="B8718" t="s">
        <v>12843</v>
      </c>
      <c r="C8718" t="s">
        <v>10672</v>
      </c>
      <c r="D8718" t="s">
        <v>10672</v>
      </c>
      <c r="E8718" t="s">
        <v>12843</v>
      </c>
    </row>
    <row r="8719" spans="1:5" x14ac:dyDescent="0.25">
      <c r="A8719">
        <v>70002283</v>
      </c>
      <c r="B8719" t="s">
        <v>12844</v>
      </c>
      <c r="C8719" t="s">
        <v>12845</v>
      </c>
      <c r="D8719" t="s">
        <v>12845</v>
      </c>
      <c r="E8719" t="s">
        <v>12844</v>
      </c>
    </row>
    <row r="8720" spans="1:5" x14ac:dyDescent="0.25">
      <c r="A8720">
        <v>70002284</v>
      </c>
      <c r="B8720" t="s">
        <v>12846</v>
      </c>
      <c r="C8720" t="s">
        <v>12348</v>
      </c>
      <c r="D8720" t="s">
        <v>12348</v>
      </c>
      <c r="E8720" t="s">
        <v>12846</v>
      </c>
    </row>
    <row r="8721" spans="1:5" x14ac:dyDescent="0.25">
      <c r="A8721">
        <v>70002285</v>
      </c>
      <c r="B8721" t="s">
        <v>12847</v>
      </c>
      <c r="C8721" t="s">
        <v>12424</v>
      </c>
      <c r="D8721" t="s">
        <v>12424</v>
      </c>
      <c r="E8721" t="s">
        <v>12847</v>
      </c>
    </row>
    <row r="8722" spans="1:5" x14ac:dyDescent="0.25">
      <c r="A8722">
        <v>70002286</v>
      </c>
      <c r="B8722" t="s">
        <v>12848</v>
      </c>
      <c r="C8722" t="s">
        <v>12587</v>
      </c>
      <c r="D8722" t="s">
        <v>12587</v>
      </c>
      <c r="E8722" t="s">
        <v>12848</v>
      </c>
    </row>
    <row r="8723" spans="1:5" x14ac:dyDescent="0.25">
      <c r="A8723">
        <v>70002287</v>
      </c>
      <c r="B8723" t="s">
        <v>12849</v>
      </c>
      <c r="C8723" t="s">
        <v>10352</v>
      </c>
      <c r="D8723" t="s">
        <v>10352</v>
      </c>
      <c r="E8723" t="s">
        <v>12849</v>
      </c>
    </row>
    <row r="8724" spans="1:5" x14ac:dyDescent="0.25">
      <c r="A8724">
        <v>70002288</v>
      </c>
      <c r="B8724" t="s">
        <v>12850</v>
      </c>
      <c r="C8724" t="s">
        <v>11261</v>
      </c>
      <c r="D8724" t="s">
        <v>11261</v>
      </c>
      <c r="E8724" t="s">
        <v>12850</v>
      </c>
    </row>
    <row r="8725" spans="1:5" x14ac:dyDescent="0.25">
      <c r="A8725">
        <v>70002289</v>
      </c>
      <c r="B8725" t="s">
        <v>12851</v>
      </c>
      <c r="C8725" t="s">
        <v>11575</v>
      </c>
      <c r="D8725" t="s">
        <v>11575</v>
      </c>
      <c r="E8725" t="s">
        <v>12851</v>
      </c>
    </row>
    <row r="8726" spans="1:5" x14ac:dyDescent="0.25">
      <c r="A8726">
        <v>70002290</v>
      </c>
      <c r="B8726" t="s">
        <v>12852</v>
      </c>
      <c r="C8726" t="s">
        <v>11602</v>
      </c>
      <c r="D8726" t="s">
        <v>11602</v>
      </c>
      <c r="E8726" t="s">
        <v>12852</v>
      </c>
    </row>
    <row r="8727" spans="1:5" x14ac:dyDescent="0.25">
      <c r="A8727">
        <v>70002291</v>
      </c>
      <c r="B8727" t="s">
        <v>12853</v>
      </c>
      <c r="C8727" t="s">
        <v>12854</v>
      </c>
      <c r="D8727" t="s">
        <v>12854</v>
      </c>
      <c r="E8727" t="s">
        <v>12853</v>
      </c>
    </row>
    <row r="8728" spans="1:5" x14ac:dyDescent="0.25">
      <c r="A8728">
        <v>70002292</v>
      </c>
      <c r="B8728" t="s">
        <v>12855</v>
      </c>
      <c r="C8728" t="s">
        <v>12856</v>
      </c>
      <c r="D8728" t="s">
        <v>12856</v>
      </c>
      <c r="E8728" t="s">
        <v>12855</v>
      </c>
    </row>
    <row r="8729" spans="1:5" x14ac:dyDescent="0.25">
      <c r="A8729">
        <v>70002293</v>
      </c>
      <c r="B8729" t="s">
        <v>12857</v>
      </c>
      <c r="C8729" t="s">
        <v>12858</v>
      </c>
      <c r="D8729" t="s">
        <v>12858</v>
      </c>
      <c r="E8729" t="s">
        <v>12857</v>
      </c>
    </row>
    <row r="8730" spans="1:5" x14ac:dyDescent="0.25">
      <c r="A8730">
        <v>70002294</v>
      </c>
      <c r="B8730" t="s">
        <v>12859</v>
      </c>
      <c r="C8730" t="s">
        <v>12463</v>
      </c>
      <c r="D8730" t="s">
        <v>12463</v>
      </c>
      <c r="E8730" t="s">
        <v>12859</v>
      </c>
    </row>
    <row r="8731" spans="1:5" x14ac:dyDescent="0.25">
      <c r="A8731">
        <v>70002295</v>
      </c>
      <c r="B8731" t="s">
        <v>12860</v>
      </c>
      <c r="C8731" t="s">
        <v>12861</v>
      </c>
      <c r="D8731" t="s">
        <v>12861</v>
      </c>
      <c r="E8731" t="s">
        <v>12860</v>
      </c>
    </row>
    <row r="8732" spans="1:5" x14ac:dyDescent="0.25">
      <c r="A8732">
        <v>70002296</v>
      </c>
      <c r="B8732" t="s">
        <v>12862</v>
      </c>
      <c r="C8732" t="s">
        <v>12863</v>
      </c>
      <c r="D8732" t="s">
        <v>12863</v>
      </c>
      <c r="E8732" t="s">
        <v>12862</v>
      </c>
    </row>
    <row r="8733" spans="1:5" x14ac:dyDescent="0.25">
      <c r="A8733">
        <v>70002297</v>
      </c>
      <c r="B8733" t="s">
        <v>12864</v>
      </c>
      <c r="C8733" t="s">
        <v>12865</v>
      </c>
      <c r="D8733" t="s">
        <v>12865</v>
      </c>
      <c r="E8733" t="s">
        <v>12864</v>
      </c>
    </row>
    <row r="8734" spans="1:5" x14ac:dyDescent="0.25">
      <c r="A8734">
        <v>70002298</v>
      </c>
      <c r="B8734" t="s">
        <v>12866</v>
      </c>
      <c r="C8734" t="s">
        <v>10678</v>
      </c>
      <c r="D8734" t="s">
        <v>10678</v>
      </c>
      <c r="E8734" t="s">
        <v>12866</v>
      </c>
    </row>
    <row r="8735" spans="1:5" x14ac:dyDescent="0.25">
      <c r="A8735">
        <v>70002299</v>
      </c>
      <c r="B8735" t="s">
        <v>12867</v>
      </c>
      <c r="C8735" t="s">
        <v>10678</v>
      </c>
      <c r="D8735" t="s">
        <v>10678</v>
      </c>
      <c r="E8735" t="s">
        <v>12867</v>
      </c>
    </row>
    <row r="8736" spans="1:5" x14ac:dyDescent="0.25">
      <c r="A8736">
        <v>70002300</v>
      </c>
      <c r="B8736" t="s">
        <v>12868</v>
      </c>
      <c r="C8736" t="s">
        <v>10678</v>
      </c>
      <c r="D8736" t="s">
        <v>10678</v>
      </c>
      <c r="E8736" t="s">
        <v>12868</v>
      </c>
    </row>
    <row r="8737" spans="1:5" x14ac:dyDescent="0.25">
      <c r="A8737">
        <v>70002301</v>
      </c>
      <c r="B8737" t="s">
        <v>12869</v>
      </c>
      <c r="C8737" t="s">
        <v>12870</v>
      </c>
      <c r="D8737" t="s">
        <v>12870</v>
      </c>
      <c r="E8737" t="s">
        <v>12869</v>
      </c>
    </row>
    <row r="8738" spans="1:5" x14ac:dyDescent="0.25">
      <c r="A8738">
        <v>70002302</v>
      </c>
      <c r="B8738" t="s">
        <v>12871</v>
      </c>
      <c r="C8738" t="s">
        <v>10678</v>
      </c>
      <c r="D8738" t="s">
        <v>10678</v>
      </c>
      <c r="E8738" t="s">
        <v>12871</v>
      </c>
    </row>
    <row r="8739" spans="1:5" x14ac:dyDescent="0.25">
      <c r="A8739">
        <v>70002303</v>
      </c>
      <c r="B8739" t="s">
        <v>12872</v>
      </c>
      <c r="C8739" t="s">
        <v>12872</v>
      </c>
      <c r="D8739" t="s">
        <v>12872</v>
      </c>
      <c r="E8739" t="s">
        <v>12872</v>
      </c>
    </row>
    <row r="8740" spans="1:5" x14ac:dyDescent="0.25">
      <c r="A8740">
        <v>70002304</v>
      </c>
      <c r="B8740" t="s">
        <v>12873</v>
      </c>
      <c r="C8740" t="s">
        <v>12873</v>
      </c>
      <c r="D8740" t="s">
        <v>12873</v>
      </c>
      <c r="E8740" t="s">
        <v>12873</v>
      </c>
    </row>
    <row r="8741" spans="1:5" x14ac:dyDescent="0.25">
      <c r="A8741">
        <v>70002305</v>
      </c>
      <c r="B8741" t="s">
        <v>12874</v>
      </c>
      <c r="C8741" t="s">
        <v>12874</v>
      </c>
      <c r="D8741" t="s">
        <v>12874</v>
      </c>
      <c r="E8741" t="s">
        <v>12874</v>
      </c>
    </row>
    <row r="8742" spans="1:5" x14ac:dyDescent="0.25">
      <c r="A8742">
        <v>70002306</v>
      </c>
      <c r="B8742" t="s">
        <v>12875</v>
      </c>
      <c r="C8742" t="s">
        <v>12875</v>
      </c>
      <c r="D8742" t="s">
        <v>12875</v>
      </c>
      <c r="E8742" t="s">
        <v>12875</v>
      </c>
    </row>
    <row r="8743" spans="1:5" x14ac:dyDescent="0.25">
      <c r="A8743">
        <v>70002307</v>
      </c>
      <c r="B8743" t="s">
        <v>12876</v>
      </c>
      <c r="C8743" t="s">
        <v>12876</v>
      </c>
      <c r="D8743" t="s">
        <v>12876</v>
      </c>
      <c r="E8743" t="s">
        <v>12876</v>
      </c>
    </row>
    <row r="8744" spans="1:5" x14ac:dyDescent="0.25">
      <c r="A8744">
        <v>70002308</v>
      </c>
      <c r="B8744" t="s">
        <v>12877</v>
      </c>
      <c r="C8744" t="s">
        <v>12877</v>
      </c>
      <c r="D8744" t="s">
        <v>12877</v>
      </c>
      <c r="E8744" t="s">
        <v>12877</v>
      </c>
    </row>
    <row r="8745" spans="1:5" x14ac:dyDescent="0.25">
      <c r="A8745">
        <v>70002309</v>
      </c>
      <c r="B8745" t="s">
        <v>12878</v>
      </c>
      <c r="C8745" t="s">
        <v>12879</v>
      </c>
      <c r="D8745" t="s">
        <v>12879</v>
      </c>
      <c r="E8745" t="s">
        <v>12878</v>
      </c>
    </row>
    <row r="8746" spans="1:5" x14ac:dyDescent="0.25">
      <c r="A8746">
        <v>70002310</v>
      </c>
      <c r="B8746" t="s">
        <v>12880</v>
      </c>
      <c r="C8746" t="s">
        <v>12881</v>
      </c>
      <c r="D8746" t="s">
        <v>12881</v>
      </c>
      <c r="E8746" t="s">
        <v>12880</v>
      </c>
    </row>
    <row r="8747" spans="1:5" x14ac:dyDescent="0.25">
      <c r="A8747">
        <v>70002311</v>
      </c>
      <c r="B8747" t="s">
        <v>12882</v>
      </c>
      <c r="C8747" t="s">
        <v>12883</v>
      </c>
      <c r="D8747" t="s">
        <v>12883</v>
      </c>
      <c r="E8747" t="s">
        <v>12882</v>
      </c>
    </row>
    <row r="8748" spans="1:5" x14ac:dyDescent="0.25">
      <c r="A8748">
        <v>70002312</v>
      </c>
      <c r="B8748" t="s">
        <v>12884</v>
      </c>
      <c r="C8748" t="s">
        <v>12883</v>
      </c>
      <c r="D8748" t="s">
        <v>12883</v>
      </c>
      <c r="E8748" t="s">
        <v>12884</v>
      </c>
    </row>
    <row r="8749" spans="1:5" x14ac:dyDescent="0.25">
      <c r="A8749">
        <v>70002313</v>
      </c>
      <c r="B8749" t="s">
        <v>12885</v>
      </c>
      <c r="C8749" t="s">
        <v>12886</v>
      </c>
      <c r="D8749" t="s">
        <v>12886</v>
      </c>
      <c r="E8749" t="s">
        <v>12885</v>
      </c>
    </row>
    <row r="8750" spans="1:5" x14ac:dyDescent="0.25">
      <c r="A8750">
        <v>70002314</v>
      </c>
      <c r="B8750" t="s">
        <v>12887</v>
      </c>
      <c r="C8750" t="s">
        <v>11699</v>
      </c>
      <c r="D8750" t="s">
        <v>11699</v>
      </c>
      <c r="E8750" t="s">
        <v>12887</v>
      </c>
    </row>
    <row r="8751" spans="1:5" x14ac:dyDescent="0.25">
      <c r="A8751">
        <v>70002315</v>
      </c>
      <c r="B8751" t="s">
        <v>12888</v>
      </c>
      <c r="C8751" t="s">
        <v>12889</v>
      </c>
      <c r="D8751" t="s">
        <v>12889</v>
      </c>
      <c r="E8751" t="s">
        <v>12888</v>
      </c>
    </row>
    <row r="8752" spans="1:5" x14ac:dyDescent="0.25">
      <c r="A8752">
        <v>70002316</v>
      </c>
      <c r="B8752" t="s">
        <v>12890</v>
      </c>
      <c r="C8752" t="s">
        <v>12840</v>
      </c>
      <c r="D8752" t="s">
        <v>12840</v>
      </c>
      <c r="E8752" t="s">
        <v>12890</v>
      </c>
    </row>
    <row r="8753" spans="1:5" x14ac:dyDescent="0.25">
      <c r="A8753">
        <v>70002317</v>
      </c>
      <c r="B8753" t="s">
        <v>12891</v>
      </c>
      <c r="C8753" t="s">
        <v>12892</v>
      </c>
      <c r="D8753" t="s">
        <v>12892</v>
      </c>
      <c r="E8753" t="s">
        <v>12891</v>
      </c>
    </row>
    <row r="8754" spans="1:5" x14ac:dyDescent="0.25">
      <c r="A8754">
        <v>70002318</v>
      </c>
      <c r="B8754" t="s">
        <v>12893</v>
      </c>
      <c r="C8754" t="s">
        <v>12892</v>
      </c>
      <c r="D8754" t="s">
        <v>12892</v>
      </c>
      <c r="E8754" t="s">
        <v>12893</v>
      </c>
    </row>
    <row r="8755" spans="1:5" x14ac:dyDescent="0.25">
      <c r="A8755">
        <v>70002319</v>
      </c>
      <c r="B8755" t="s">
        <v>12894</v>
      </c>
      <c r="C8755" t="s">
        <v>12892</v>
      </c>
      <c r="D8755" t="s">
        <v>12892</v>
      </c>
      <c r="E8755" t="s">
        <v>12894</v>
      </c>
    </row>
    <row r="8756" spans="1:5" x14ac:dyDescent="0.25">
      <c r="A8756">
        <v>70002320</v>
      </c>
      <c r="B8756" t="s">
        <v>12895</v>
      </c>
      <c r="C8756" t="s">
        <v>12892</v>
      </c>
      <c r="D8756" t="s">
        <v>12892</v>
      </c>
      <c r="E8756" t="s">
        <v>12895</v>
      </c>
    </row>
    <row r="8757" spans="1:5" x14ac:dyDescent="0.25">
      <c r="A8757">
        <v>70002321</v>
      </c>
      <c r="B8757" t="s">
        <v>12896</v>
      </c>
      <c r="C8757" t="s">
        <v>11624</v>
      </c>
      <c r="D8757" t="s">
        <v>11624</v>
      </c>
      <c r="E8757" t="s">
        <v>12896</v>
      </c>
    </row>
    <row r="8758" spans="1:5" x14ac:dyDescent="0.25">
      <c r="A8758">
        <v>70002322</v>
      </c>
      <c r="B8758" t="s">
        <v>12897</v>
      </c>
      <c r="C8758" t="s">
        <v>12898</v>
      </c>
      <c r="D8758" t="s">
        <v>12898</v>
      </c>
      <c r="E8758" t="s">
        <v>12897</v>
      </c>
    </row>
    <row r="8759" spans="1:5" x14ac:dyDescent="0.25">
      <c r="A8759">
        <v>70002323</v>
      </c>
      <c r="B8759" t="s">
        <v>12899</v>
      </c>
      <c r="C8759" t="s">
        <v>12900</v>
      </c>
      <c r="D8759" t="s">
        <v>12900</v>
      </c>
      <c r="E8759" t="s">
        <v>12899</v>
      </c>
    </row>
    <row r="8760" spans="1:5" x14ac:dyDescent="0.25">
      <c r="A8760">
        <v>70002324</v>
      </c>
      <c r="B8760" t="s">
        <v>12901</v>
      </c>
      <c r="C8760" t="s">
        <v>12902</v>
      </c>
      <c r="D8760" t="s">
        <v>12902</v>
      </c>
      <c r="E8760" t="s">
        <v>12901</v>
      </c>
    </row>
    <row r="8761" spans="1:5" x14ac:dyDescent="0.25">
      <c r="A8761">
        <v>70002325</v>
      </c>
      <c r="B8761" t="s">
        <v>12903</v>
      </c>
      <c r="C8761" t="s">
        <v>10678</v>
      </c>
      <c r="D8761" t="s">
        <v>10678</v>
      </c>
      <c r="E8761" t="s">
        <v>12903</v>
      </c>
    </row>
    <row r="8762" spans="1:5" x14ac:dyDescent="0.25">
      <c r="A8762">
        <v>70002326</v>
      </c>
      <c r="B8762" t="s">
        <v>12904</v>
      </c>
      <c r="C8762" t="s">
        <v>11342</v>
      </c>
      <c r="D8762" t="s">
        <v>11342</v>
      </c>
      <c r="E8762" t="s">
        <v>12904</v>
      </c>
    </row>
    <row r="8763" spans="1:5" x14ac:dyDescent="0.25">
      <c r="A8763">
        <v>70002327</v>
      </c>
      <c r="B8763" t="s">
        <v>12905</v>
      </c>
      <c r="C8763" t="s">
        <v>11336</v>
      </c>
      <c r="D8763" t="s">
        <v>11336</v>
      </c>
      <c r="E8763" t="s">
        <v>12905</v>
      </c>
    </row>
    <row r="8764" spans="1:5" x14ac:dyDescent="0.25">
      <c r="A8764">
        <v>70002328</v>
      </c>
      <c r="B8764" t="s">
        <v>12906</v>
      </c>
      <c r="C8764" t="s">
        <v>11334</v>
      </c>
      <c r="D8764" t="s">
        <v>11334</v>
      </c>
      <c r="E8764" t="s">
        <v>12906</v>
      </c>
    </row>
    <row r="8765" spans="1:5" x14ac:dyDescent="0.25">
      <c r="A8765">
        <v>70002329</v>
      </c>
      <c r="B8765" t="s">
        <v>12907</v>
      </c>
      <c r="C8765" t="s">
        <v>11340</v>
      </c>
      <c r="D8765" t="s">
        <v>11340</v>
      </c>
      <c r="E8765" t="s">
        <v>12907</v>
      </c>
    </row>
    <row r="8766" spans="1:5" x14ac:dyDescent="0.25">
      <c r="A8766">
        <v>70002330</v>
      </c>
      <c r="B8766" t="s">
        <v>12908</v>
      </c>
      <c r="C8766" t="s">
        <v>10663</v>
      </c>
      <c r="D8766" t="s">
        <v>10663</v>
      </c>
      <c r="E8766" t="s">
        <v>12908</v>
      </c>
    </row>
    <row r="8767" spans="1:5" x14ac:dyDescent="0.25">
      <c r="A8767">
        <v>70002331</v>
      </c>
      <c r="B8767" t="s">
        <v>12909</v>
      </c>
      <c r="C8767" t="s">
        <v>10665</v>
      </c>
      <c r="D8767" t="s">
        <v>10665</v>
      </c>
      <c r="E8767" t="s">
        <v>12909</v>
      </c>
    </row>
    <row r="8768" spans="1:5" x14ac:dyDescent="0.25">
      <c r="A8768">
        <v>70002332</v>
      </c>
      <c r="B8768" t="s">
        <v>12910</v>
      </c>
      <c r="C8768" t="s">
        <v>10667</v>
      </c>
      <c r="D8768" t="s">
        <v>10667</v>
      </c>
      <c r="E8768" t="s">
        <v>12910</v>
      </c>
    </row>
    <row r="8769" spans="1:5" x14ac:dyDescent="0.25">
      <c r="A8769">
        <v>70002333</v>
      </c>
      <c r="B8769" t="s">
        <v>815</v>
      </c>
      <c r="C8769" t="s">
        <v>12911</v>
      </c>
      <c r="D8769" t="s">
        <v>12911</v>
      </c>
      <c r="E8769" t="s">
        <v>815</v>
      </c>
    </row>
    <row r="8770" spans="1:5" x14ac:dyDescent="0.25">
      <c r="A8770">
        <v>70002334</v>
      </c>
      <c r="B8770" t="s">
        <v>12912</v>
      </c>
      <c r="C8770" t="s">
        <v>11626</v>
      </c>
      <c r="D8770" t="s">
        <v>11626</v>
      </c>
      <c r="E8770" t="s">
        <v>12912</v>
      </c>
    </row>
    <row r="8771" spans="1:5" x14ac:dyDescent="0.25">
      <c r="A8771">
        <v>70002335</v>
      </c>
      <c r="B8771" t="s">
        <v>12913</v>
      </c>
      <c r="C8771" t="s">
        <v>11043</v>
      </c>
      <c r="D8771" t="s">
        <v>11043</v>
      </c>
      <c r="E8771" t="s">
        <v>12913</v>
      </c>
    </row>
    <row r="8772" spans="1:5" x14ac:dyDescent="0.25">
      <c r="A8772">
        <v>70002336</v>
      </c>
      <c r="B8772" t="s">
        <v>12914</v>
      </c>
      <c r="C8772" t="s">
        <v>10827</v>
      </c>
      <c r="D8772" t="s">
        <v>10827</v>
      </c>
      <c r="E8772" t="s">
        <v>12914</v>
      </c>
    </row>
    <row r="8773" spans="1:5" x14ac:dyDescent="0.25">
      <c r="A8773">
        <v>70002337</v>
      </c>
      <c r="B8773" t="s">
        <v>12915</v>
      </c>
      <c r="C8773" t="s">
        <v>10827</v>
      </c>
      <c r="D8773" t="s">
        <v>10827</v>
      </c>
      <c r="E8773" t="s">
        <v>12915</v>
      </c>
    </row>
    <row r="8774" spans="1:5" x14ac:dyDescent="0.25">
      <c r="A8774">
        <v>70002338</v>
      </c>
      <c r="B8774" t="s">
        <v>12916</v>
      </c>
      <c r="C8774" t="s">
        <v>12500</v>
      </c>
      <c r="D8774" t="s">
        <v>12500</v>
      </c>
      <c r="E8774" t="s">
        <v>12916</v>
      </c>
    </row>
    <row r="8775" spans="1:5" x14ac:dyDescent="0.25">
      <c r="A8775">
        <v>70002339</v>
      </c>
      <c r="B8775" t="s">
        <v>12917</v>
      </c>
      <c r="C8775" t="s">
        <v>12918</v>
      </c>
      <c r="D8775" t="s">
        <v>12918</v>
      </c>
      <c r="E8775" t="s">
        <v>12917</v>
      </c>
    </row>
    <row r="8776" spans="1:5" x14ac:dyDescent="0.25">
      <c r="A8776">
        <v>70002340</v>
      </c>
      <c r="B8776" t="s">
        <v>12919</v>
      </c>
      <c r="C8776" t="s">
        <v>12920</v>
      </c>
      <c r="D8776" t="s">
        <v>12920</v>
      </c>
      <c r="E8776" t="s">
        <v>12919</v>
      </c>
    </row>
    <row r="8777" spans="1:5" x14ac:dyDescent="0.25">
      <c r="A8777">
        <v>70002341</v>
      </c>
      <c r="B8777" t="s">
        <v>12921</v>
      </c>
      <c r="C8777" t="s">
        <v>12920</v>
      </c>
      <c r="D8777" t="s">
        <v>12920</v>
      </c>
      <c r="E8777" t="s">
        <v>12921</v>
      </c>
    </row>
    <row r="8778" spans="1:5" x14ac:dyDescent="0.25">
      <c r="A8778">
        <v>70002342</v>
      </c>
      <c r="B8778" t="s">
        <v>12922</v>
      </c>
      <c r="C8778" t="s">
        <v>12920</v>
      </c>
      <c r="D8778" t="s">
        <v>12920</v>
      </c>
      <c r="E8778" t="s">
        <v>12922</v>
      </c>
    </row>
    <row r="8779" spans="1:5" x14ac:dyDescent="0.25">
      <c r="A8779">
        <v>70002343</v>
      </c>
      <c r="B8779" t="s">
        <v>12923</v>
      </c>
      <c r="C8779" t="s">
        <v>12920</v>
      </c>
      <c r="D8779" t="s">
        <v>12920</v>
      </c>
      <c r="E8779" t="s">
        <v>12923</v>
      </c>
    </row>
    <row r="8780" spans="1:5" x14ac:dyDescent="0.25">
      <c r="A8780">
        <v>70002344</v>
      </c>
      <c r="B8780" t="s">
        <v>12924</v>
      </c>
      <c r="C8780" t="s">
        <v>12925</v>
      </c>
      <c r="D8780" t="s">
        <v>12925</v>
      </c>
      <c r="E8780" t="s">
        <v>12924</v>
      </c>
    </row>
    <row r="8781" spans="1:5" x14ac:dyDescent="0.25">
      <c r="A8781">
        <v>70002345</v>
      </c>
      <c r="B8781" t="s">
        <v>12926</v>
      </c>
      <c r="C8781" t="s">
        <v>10772</v>
      </c>
      <c r="D8781" t="s">
        <v>10772</v>
      </c>
      <c r="E8781" t="s">
        <v>12926</v>
      </c>
    </row>
    <row r="8782" spans="1:5" x14ac:dyDescent="0.25">
      <c r="A8782">
        <v>70002346</v>
      </c>
      <c r="B8782" t="s">
        <v>12927</v>
      </c>
      <c r="C8782" t="s">
        <v>10774</v>
      </c>
      <c r="D8782" t="s">
        <v>10774</v>
      </c>
      <c r="E8782" t="s">
        <v>12927</v>
      </c>
    </row>
    <row r="8783" spans="1:5" x14ac:dyDescent="0.25">
      <c r="A8783">
        <v>70002347</v>
      </c>
      <c r="B8783" t="s">
        <v>12928</v>
      </c>
      <c r="C8783" t="s">
        <v>12776</v>
      </c>
      <c r="D8783" t="s">
        <v>12776</v>
      </c>
      <c r="E8783" t="s">
        <v>12928</v>
      </c>
    </row>
    <row r="8784" spans="1:5" x14ac:dyDescent="0.25">
      <c r="A8784">
        <v>70002348</v>
      </c>
      <c r="B8784" t="s">
        <v>12929</v>
      </c>
      <c r="C8784" t="s">
        <v>12929</v>
      </c>
      <c r="D8784" t="s">
        <v>12929</v>
      </c>
      <c r="E8784" t="s">
        <v>12929</v>
      </c>
    </row>
    <row r="8785" spans="1:5" x14ac:dyDescent="0.25">
      <c r="A8785">
        <v>70002349</v>
      </c>
      <c r="B8785" t="s">
        <v>816</v>
      </c>
      <c r="C8785" t="s">
        <v>816</v>
      </c>
      <c r="D8785" t="s">
        <v>816</v>
      </c>
      <c r="E8785" t="s">
        <v>816</v>
      </c>
    </row>
    <row r="8786" spans="1:5" x14ac:dyDescent="0.25">
      <c r="A8786">
        <v>70002350</v>
      </c>
      <c r="B8786" t="s">
        <v>12930</v>
      </c>
      <c r="C8786" t="s">
        <v>12931</v>
      </c>
      <c r="D8786" t="s">
        <v>12931</v>
      </c>
      <c r="E8786" t="s">
        <v>12930</v>
      </c>
    </row>
    <row r="8787" spans="1:5" x14ac:dyDescent="0.25">
      <c r="A8787">
        <v>70002351</v>
      </c>
      <c r="B8787" t="s">
        <v>12932</v>
      </c>
      <c r="C8787" t="s">
        <v>12452</v>
      </c>
      <c r="D8787" t="s">
        <v>12452</v>
      </c>
      <c r="E8787" t="s">
        <v>12932</v>
      </c>
    </row>
    <row r="8788" spans="1:5" x14ac:dyDescent="0.25">
      <c r="A8788">
        <v>70002352</v>
      </c>
      <c r="B8788" t="s">
        <v>12933</v>
      </c>
      <c r="C8788" t="s">
        <v>11311</v>
      </c>
      <c r="D8788" t="s">
        <v>11311</v>
      </c>
      <c r="E8788" t="s">
        <v>12933</v>
      </c>
    </row>
    <row r="8789" spans="1:5" x14ac:dyDescent="0.25">
      <c r="A8789">
        <v>70002353</v>
      </c>
      <c r="B8789" t="s">
        <v>12934</v>
      </c>
      <c r="C8789" t="s">
        <v>12766</v>
      </c>
      <c r="D8789" t="s">
        <v>12766</v>
      </c>
      <c r="E8789" t="s">
        <v>12934</v>
      </c>
    </row>
    <row r="8790" spans="1:5" x14ac:dyDescent="0.25">
      <c r="A8790">
        <v>70002354</v>
      </c>
      <c r="B8790" t="s">
        <v>817</v>
      </c>
      <c r="C8790" t="s">
        <v>12935</v>
      </c>
      <c r="D8790" t="s">
        <v>12935</v>
      </c>
      <c r="E8790" t="s">
        <v>817</v>
      </c>
    </row>
    <row r="8791" spans="1:5" x14ac:dyDescent="0.25">
      <c r="A8791">
        <v>70002355</v>
      </c>
      <c r="B8791" t="s">
        <v>12936</v>
      </c>
      <c r="C8791" t="s">
        <v>12937</v>
      </c>
      <c r="D8791" t="s">
        <v>12937</v>
      </c>
      <c r="E8791" t="s">
        <v>12936</v>
      </c>
    </row>
    <row r="8792" spans="1:5" x14ac:dyDescent="0.25">
      <c r="A8792">
        <v>70002356</v>
      </c>
      <c r="B8792" t="s">
        <v>12938</v>
      </c>
      <c r="C8792" t="s">
        <v>12512</v>
      </c>
      <c r="D8792" t="s">
        <v>12512</v>
      </c>
      <c r="E8792" t="s">
        <v>12938</v>
      </c>
    </row>
    <row r="8793" spans="1:5" x14ac:dyDescent="0.25">
      <c r="A8793">
        <v>70002357</v>
      </c>
      <c r="B8793" t="s">
        <v>12939</v>
      </c>
      <c r="C8793" t="s">
        <v>12514</v>
      </c>
      <c r="D8793" t="s">
        <v>12514</v>
      </c>
      <c r="E8793" t="s">
        <v>12939</v>
      </c>
    </row>
    <row r="8794" spans="1:5" x14ac:dyDescent="0.25">
      <c r="A8794">
        <v>70002358</v>
      </c>
      <c r="B8794" t="s">
        <v>12940</v>
      </c>
      <c r="C8794" t="s">
        <v>12514</v>
      </c>
      <c r="D8794" t="s">
        <v>12514</v>
      </c>
      <c r="E8794" t="s">
        <v>12940</v>
      </c>
    </row>
    <row r="8795" spans="1:5" x14ac:dyDescent="0.25">
      <c r="A8795">
        <v>70002359</v>
      </c>
      <c r="B8795" t="s">
        <v>12941</v>
      </c>
      <c r="C8795" t="s">
        <v>10965</v>
      </c>
      <c r="D8795" t="s">
        <v>10965</v>
      </c>
      <c r="E8795" t="s">
        <v>12941</v>
      </c>
    </row>
    <row r="8796" spans="1:5" x14ac:dyDescent="0.25">
      <c r="A8796">
        <v>70002360</v>
      </c>
      <c r="B8796" t="s">
        <v>12942</v>
      </c>
      <c r="C8796" t="s">
        <v>11067</v>
      </c>
      <c r="D8796" t="s">
        <v>11067</v>
      </c>
      <c r="E8796" t="s">
        <v>12942</v>
      </c>
    </row>
    <row r="8797" spans="1:5" x14ac:dyDescent="0.25">
      <c r="A8797">
        <v>70002361</v>
      </c>
      <c r="B8797" t="s">
        <v>12943</v>
      </c>
      <c r="C8797" t="s">
        <v>12944</v>
      </c>
      <c r="D8797" t="s">
        <v>12944</v>
      </c>
      <c r="E8797" t="s">
        <v>12943</v>
      </c>
    </row>
    <row r="8798" spans="1:5" x14ac:dyDescent="0.25">
      <c r="A8798">
        <v>70002362</v>
      </c>
      <c r="B8798" t="s">
        <v>12945</v>
      </c>
      <c r="C8798" t="s">
        <v>12662</v>
      </c>
      <c r="D8798" t="s">
        <v>12662</v>
      </c>
      <c r="E8798" t="s">
        <v>12945</v>
      </c>
    </row>
    <row r="8799" spans="1:5" x14ac:dyDescent="0.25">
      <c r="A8799">
        <v>70002363</v>
      </c>
      <c r="B8799" t="s">
        <v>12946</v>
      </c>
      <c r="C8799" t="s">
        <v>10757</v>
      </c>
      <c r="D8799" t="s">
        <v>10757</v>
      </c>
      <c r="E8799" t="s">
        <v>12946</v>
      </c>
    </row>
    <row r="8800" spans="1:5" x14ac:dyDescent="0.25">
      <c r="A8800">
        <v>70002364</v>
      </c>
      <c r="B8800" t="s">
        <v>12947</v>
      </c>
      <c r="C8800" t="s">
        <v>10757</v>
      </c>
      <c r="D8800" t="s">
        <v>10757</v>
      </c>
      <c r="E8800" t="s">
        <v>12947</v>
      </c>
    </row>
    <row r="8801" spans="1:5" x14ac:dyDescent="0.25">
      <c r="A8801">
        <v>70002365</v>
      </c>
      <c r="B8801" t="s">
        <v>12948</v>
      </c>
      <c r="C8801" t="s">
        <v>10757</v>
      </c>
      <c r="D8801" t="s">
        <v>10757</v>
      </c>
      <c r="E8801" t="s">
        <v>12948</v>
      </c>
    </row>
    <row r="8802" spans="1:5" x14ac:dyDescent="0.25">
      <c r="A8802">
        <v>70002366</v>
      </c>
      <c r="B8802" t="s">
        <v>12949</v>
      </c>
      <c r="C8802" t="s">
        <v>11578</v>
      </c>
      <c r="D8802" t="s">
        <v>11578</v>
      </c>
      <c r="E8802" t="s">
        <v>12949</v>
      </c>
    </row>
    <row r="8803" spans="1:5" x14ac:dyDescent="0.25">
      <c r="A8803">
        <v>70002367</v>
      </c>
      <c r="B8803" t="s">
        <v>12950</v>
      </c>
      <c r="C8803" t="s">
        <v>11578</v>
      </c>
      <c r="D8803" t="s">
        <v>11578</v>
      </c>
      <c r="E8803" t="s">
        <v>12950</v>
      </c>
    </row>
    <row r="8804" spans="1:5" x14ac:dyDescent="0.25">
      <c r="A8804">
        <v>70002368</v>
      </c>
      <c r="B8804" t="s">
        <v>12951</v>
      </c>
      <c r="C8804" t="s">
        <v>11578</v>
      </c>
      <c r="D8804" t="s">
        <v>11578</v>
      </c>
      <c r="E8804" t="s">
        <v>12951</v>
      </c>
    </row>
    <row r="8805" spans="1:5" x14ac:dyDescent="0.25">
      <c r="A8805">
        <v>70002369</v>
      </c>
      <c r="B8805" t="s">
        <v>12952</v>
      </c>
      <c r="C8805" t="s">
        <v>11576</v>
      </c>
      <c r="D8805" t="s">
        <v>11576</v>
      </c>
      <c r="E8805" t="s">
        <v>12952</v>
      </c>
    </row>
    <row r="8806" spans="1:5" x14ac:dyDescent="0.25">
      <c r="A8806">
        <v>70002370</v>
      </c>
      <c r="B8806" t="s">
        <v>12953</v>
      </c>
      <c r="C8806" t="s">
        <v>11576</v>
      </c>
      <c r="D8806" t="s">
        <v>11576</v>
      </c>
      <c r="E8806" t="s">
        <v>12953</v>
      </c>
    </row>
    <row r="8807" spans="1:5" x14ac:dyDescent="0.25">
      <c r="A8807">
        <v>70002371</v>
      </c>
      <c r="B8807" t="s">
        <v>12954</v>
      </c>
      <c r="C8807" t="s">
        <v>11576</v>
      </c>
      <c r="D8807" t="s">
        <v>11576</v>
      </c>
      <c r="E8807" t="s">
        <v>12954</v>
      </c>
    </row>
    <row r="8808" spans="1:5" x14ac:dyDescent="0.25">
      <c r="A8808">
        <v>70002372</v>
      </c>
      <c r="B8808" t="s">
        <v>12955</v>
      </c>
      <c r="C8808" t="s">
        <v>10761</v>
      </c>
      <c r="D8808" t="s">
        <v>10761</v>
      </c>
      <c r="E8808" t="s">
        <v>12955</v>
      </c>
    </row>
    <row r="8809" spans="1:5" x14ac:dyDescent="0.25">
      <c r="A8809">
        <v>70002373</v>
      </c>
      <c r="B8809" t="s">
        <v>12956</v>
      </c>
      <c r="C8809" t="s">
        <v>10761</v>
      </c>
      <c r="D8809" t="s">
        <v>10761</v>
      </c>
      <c r="E8809" t="s">
        <v>12956</v>
      </c>
    </row>
    <row r="8810" spans="1:5" x14ac:dyDescent="0.25">
      <c r="A8810">
        <v>70002374</v>
      </c>
      <c r="B8810" t="s">
        <v>12957</v>
      </c>
      <c r="C8810" t="s">
        <v>10761</v>
      </c>
      <c r="D8810" t="s">
        <v>10761</v>
      </c>
      <c r="E8810" t="s">
        <v>12957</v>
      </c>
    </row>
    <row r="8811" spans="1:5" x14ac:dyDescent="0.25">
      <c r="A8811">
        <v>70002375</v>
      </c>
      <c r="B8811" t="s">
        <v>12958</v>
      </c>
      <c r="C8811" t="s">
        <v>11578</v>
      </c>
      <c r="D8811" t="s">
        <v>11578</v>
      </c>
      <c r="E8811" t="s">
        <v>12958</v>
      </c>
    </row>
    <row r="8812" spans="1:5" x14ac:dyDescent="0.25">
      <c r="A8812">
        <v>70002376</v>
      </c>
      <c r="B8812" t="s">
        <v>12959</v>
      </c>
      <c r="C8812" t="s">
        <v>11576</v>
      </c>
      <c r="D8812" t="s">
        <v>11576</v>
      </c>
      <c r="E8812" t="s">
        <v>12959</v>
      </c>
    </row>
    <row r="8813" spans="1:5" x14ac:dyDescent="0.25">
      <c r="A8813">
        <v>70002377</v>
      </c>
      <c r="B8813" t="s">
        <v>12960</v>
      </c>
      <c r="C8813" t="s">
        <v>10757</v>
      </c>
      <c r="D8813" t="s">
        <v>10757</v>
      </c>
      <c r="E8813" t="s">
        <v>12960</v>
      </c>
    </row>
    <row r="8814" spans="1:5" x14ac:dyDescent="0.25">
      <c r="A8814">
        <v>70002378</v>
      </c>
      <c r="B8814" t="s">
        <v>12961</v>
      </c>
      <c r="C8814" t="s">
        <v>10761</v>
      </c>
      <c r="D8814" t="s">
        <v>10761</v>
      </c>
      <c r="E8814" t="s">
        <v>12961</v>
      </c>
    </row>
    <row r="8815" spans="1:5" x14ac:dyDescent="0.25">
      <c r="A8815">
        <v>70002379</v>
      </c>
      <c r="B8815" t="s">
        <v>12962</v>
      </c>
      <c r="C8815" t="s">
        <v>12963</v>
      </c>
      <c r="D8815" t="s">
        <v>12963</v>
      </c>
      <c r="E8815" t="s">
        <v>12962</v>
      </c>
    </row>
    <row r="8816" spans="1:5" x14ac:dyDescent="0.25">
      <c r="A8816">
        <v>70002380</v>
      </c>
      <c r="B8816" t="s">
        <v>12964</v>
      </c>
      <c r="C8816" t="s">
        <v>12965</v>
      </c>
      <c r="D8816" t="s">
        <v>12965</v>
      </c>
      <c r="E8816" t="s">
        <v>12964</v>
      </c>
    </row>
    <row r="8817" spans="1:5" x14ac:dyDescent="0.25">
      <c r="A8817">
        <v>70002381</v>
      </c>
      <c r="B8817" t="s">
        <v>12966</v>
      </c>
      <c r="C8817" t="s">
        <v>12965</v>
      </c>
      <c r="D8817" t="s">
        <v>12965</v>
      </c>
      <c r="E8817" t="s">
        <v>12966</v>
      </c>
    </row>
    <row r="8818" spans="1:5" x14ac:dyDescent="0.25">
      <c r="A8818">
        <v>70002382</v>
      </c>
      <c r="B8818" t="s">
        <v>12967</v>
      </c>
      <c r="C8818" t="s">
        <v>12965</v>
      </c>
      <c r="D8818" t="s">
        <v>12965</v>
      </c>
      <c r="E8818" t="s">
        <v>12967</v>
      </c>
    </row>
    <row r="8819" spans="1:5" x14ac:dyDescent="0.25">
      <c r="A8819">
        <v>70002383</v>
      </c>
      <c r="B8819" t="s">
        <v>12968</v>
      </c>
      <c r="C8819" t="s">
        <v>12963</v>
      </c>
      <c r="D8819" t="s">
        <v>12963</v>
      </c>
      <c r="E8819" t="s">
        <v>12968</v>
      </c>
    </row>
    <row r="8820" spans="1:5" x14ac:dyDescent="0.25">
      <c r="A8820">
        <v>70002384</v>
      </c>
      <c r="B8820" t="s">
        <v>12969</v>
      </c>
      <c r="C8820" t="s">
        <v>12965</v>
      </c>
      <c r="D8820" t="s">
        <v>12965</v>
      </c>
      <c r="E8820" t="s">
        <v>12969</v>
      </c>
    </row>
    <row r="8821" spans="1:5" x14ac:dyDescent="0.25">
      <c r="A8821">
        <v>70002385</v>
      </c>
      <c r="B8821" t="s">
        <v>12970</v>
      </c>
      <c r="C8821" t="s">
        <v>12965</v>
      </c>
      <c r="D8821" t="s">
        <v>12965</v>
      </c>
      <c r="E8821" t="s">
        <v>12970</v>
      </c>
    </row>
    <row r="8822" spans="1:5" x14ac:dyDescent="0.25">
      <c r="A8822">
        <v>70002386</v>
      </c>
      <c r="B8822" t="s">
        <v>12971</v>
      </c>
      <c r="C8822" t="s">
        <v>12965</v>
      </c>
      <c r="D8822" t="s">
        <v>12965</v>
      </c>
      <c r="E8822" t="s">
        <v>12971</v>
      </c>
    </row>
    <row r="8823" spans="1:5" x14ac:dyDescent="0.25">
      <c r="A8823">
        <v>70002387</v>
      </c>
      <c r="B8823" t="s">
        <v>12972</v>
      </c>
      <c r="C8823" t="s">
        <v>12410</v>
      </c>
      <c r="D8823" t="s">
        <v>12410</v>
      </c>
      <c r="E8823" t="s">
        <v>12972</v>
      </c>
    </row>
    <row r="8824" spans="1:5" x14ac:dyDescent="0.25">
      <c r="A8824">
        <v>70002388</v>
      </c>
      <c r="B8824" t="s">
        <v>12973</v>
      </c>
      <c r="C8824" t="s">
        <v>11635</v>
      </c>
      <c r="D8824" t="s">
        <v>11635</v>
      </c>
      <c r="E8824" t="s">
        <v>12973</v>
      </c>
    </row>
    <row r="8825" spans="1:5" x14ac:dyDescent="0.25">
      <c r="A8825">
        <v>70002389</v>
      </c>
      <c r="B8825" t="s">
        <v>12974</v>
      </c>
      <c r="C8825" t="s">
        <v>12410</v>
      </c>
      <c r="D8825" t="s">
        <v>12410</v>
      </c>
      <c r="E8825" t="s">
        <v>12974</v>
      </c>
    </row>
    <row r="8826" spans="1:5" x14ac:dyDescent="0.25">
      <c r="A8826">
        <v>70002390</v>
      </c>
      <c r="B8826" t="s">
        <v>12715</v>
      </c>
      <c r="C8826" t="s">
        <v>12715</v>
      </c>
      <c r="D8826" t="s">
        <v>12715</v>
      </c>
      <c r="E8826" t="s">
        <v>12715</v>
      </c>
    </row>
    <row r="8827" spans="1:5" x14ac:dyDescent="0.25">
      <c r="A8827">
        <v>70002391</v>
      </c>
      <c r="B8827" t="s">
        <v>12975</v>
      </c>
      <c r="C8827" t="s">
        <v>12776</v>
      </c>
      <c r="D8827" t="s">
        <v>12776</v>
      </c>
      <c r="E8827" t="s">
        <v>12975</v>
      </c>
    </row>
    <row r="8828" spans="1:5" x14ac:dyDescent="0.25">
      <c r="A8828">
        <v>70002392</v>
      </c>
      <c r="B8828" t="s">
        <v>12976</v>
      </c>
      <c r="C8828" t="s">
        <v>12937</v>
      </c>
      <c r="D8828" t="s">
        <v>12937</v>
      </c>
      <c r="E8828" t="s">
        <v>12976</v>
      </c>
    </row>
    <row r="8829" spans="1:5" x14ac:dyDescent="0.25">
      <c r="A8829">
        <v>70002393</v>
      </c>
      <c r="B8829" t="s">
        <v>12977</v>
      </c>
      <c r="C8829" t="s">
        <v>12203</v>
      </c>
      <c r="D8829" t="s">
        <v>12203</v>
      </c>
      <c r="E8829" t="s">
        <v>12977</v>
      </c>
    </row>
    <row r="8830" spans="1:5" x14ac:dyDescent="0.25">
      <c r="A8830">
        <v>70002394</v>
      </c>
      <c r="B8830" t="s">
        <v>12978</v>
      </c>
      <c r="C8830" t="s">
        <v>12410</v>
      </c>
      <c r="D8830" t="s">
        <v>12410</v>
      </c>
      <c r="E8830" t="s">
        <v>12978</v>
      </c>
    </row>
    <row r="8831" spans="1:5" x14ac:dyDescent="0.25">
      <c r="A8831">
        <v>70002395</v>
      </c>
      <c r="B8831" t="s">
        <v>12979</v>
      </c>
      <c r="C8831" t="s">
        <v>12980</v>
      </c>
      <c r="D8831" t="s">
        <v>12980</v>
      </c>
      <c r="E8831" t="s">
        <v>12979</v>
      </c>
    </row>
    <row r="8832" spans="1:5" x14ac:dyDescent="0.25">
      <c r="A8832">
        <v>70002396</v>
      </c>
      <c r="B8832" t="s">
        <v>12981</v>
      </c>
      <c r="C8832" t="s">
        <v>12982</v>
      </c>
      <c r="D8832" t="s">
        <v>12982</v>
      </c>
      <c r="E8832" t="s">
        <v>12981</v>
      </c>
    </row>
    <row r="8833" spans="1:5" x14ac:dyDescent="0.25">
      <c r="A8833">
        <v>70002397</v>
      </c>
      <c r="B8833" t="s">
        <v>12983</v>
      </c>
      <c r="C8833" t="s">
        <v>12725</v>
      </c>
      <c r="D8833" t="s">
        <v>12725</v>
      </c>
      <c r="E8833" t="s">
        <v>12983</v>
      </c>
    </row>
    <row r="8834" spans="1:5" x14ac:dyDescent="0.25">
      <c r="A8834">
        <v>70002398</v>
      </c>
      <c r="B8834" t="s">
        <v>12984</v>
      </c>
      <c r="C8834" t="s">
        <v>12985</v>
      </c>
      <c r="D8834" t="s">
        <v>12985</v>
      </c>
      <c r="E8834" t="s">
        <v>12984</v>
      </c>
    </row>
    <row r="8835" spans="1:5" x14ac:dyDescent="0.25">
      <c r="A8835">
        <v>70002399</v>
      </c>
      <c r="B8835" t="s">
        <v>12340</v>
      </c>
      <c r="C8835" t="s">
        <v>10588</v>
      </c>
      <c r="D8835" t="s">
        <v>10588</v>
      </c>
      <c r="E8835" t="s">
        <v>12340</v>
      </c>
    </row>
    <row r="8836" spans="1:5" x14ac:dyDescent="0.25">
      <c r="A8836">
        <v>70002400</v>
      </c>
      <c r="B8836" t="s">
        <v>12341</v>
      </c>
      <c r="C8836" t="s">
        <v>10588</v>
      </c>
      <c r="D8836" t="s">
        <v>10588</v>
      </c>
      <c r="E8836" t="s">
        <v>12341</v>
      </c>
    </row>
    <row r="8837" spans="1:5" x14ac:dyDescent="0.25">
      <c r="A8837">
        <v>70002401</v>
      </c>
      <c r="B8837" t="s">
        <v>12342</v>
      </c>
      <c r="C8837" t="s">
        <v>10588</v>
      </c>
      <c r="D8837" t="s">
        <v>10588</v>
      </c>
      <c r="E8837" t="s">
        <v>12342</v>
      </c>
    </row>
    <row r="8838" spans="1:5" x14ac:dyDescent="0.25">
      <c r="A8838">
        <v>70002402</v>
      </c>
      <c r="B8838" t="s">
        <v>12986</v>
      </c>
      <c r="C8838" t="s">
        <v>11635</v>
      </c>
      <c r="D8838" t="s">
        <v>11635</v>
      </c>
      <c r="E8838" t="s">
        <v>12986</v>
      </c>
    </row>
    <row r="8839" spans="1:5" x14ac:dyDescent="0.25">
      <c r="A8839">
        <v>70002403</v>
      </c>
      <c r="B8839" t="s">
        <v>12987</v>
      </c>
      <c r="C8839" t="s">
        <v>12988</v>
      </c>
      <c r="D8839" t="s">
        <v>12988</v>
      </c>
      <c r="E8839" t="s">
        <v>12987</v>
      </c>
    </row>
    <row r="8840" spans="1:5" x14ac:dyDescent="0.25">
      <c r="A8840">
        <v>70002404</v>
      </c>
      <c r="B8840" t="s">
        <v>12989</v>
      </c>
      <c r="C8840" t="s">
        <v>12990</v>
      </c>
      <c r="D8840" t="s">
        <v>12990</v>
      </c>
      <c r="E8840" t="s">
        <v>12989</v>
      </c>
    </row>
    <row r="8841" spans="1:5" x14ac:dyDescent="0.25">
      <c r="A8841">
        <v>70002405</v>
      </c>
      <c r="B8841" t="s">
        <v>12272</v>
      </c>
      <c r="C8841" t="s">
        <v>12273</v>
      </c>
      <c r="D8841" t="s">
        <v>12273</v>
      </c>
      <c r="E8841" t="s">
        <v>12272</v>
      </c>
    </row>
    <row r="8842" spans="1:5" x14ac:dyDescent="0.25">
      <c r="A8842">
        <v>70002406</v>
      </c>
      <c r="B8842" t="s">
        <v>12274</v>
      </c>
      <c r="C8842" t="s">
        <v>12273</v>
      </c>
      <c r="D8842" t="s">
        <v>12273</v>
      </c>
      <c r="E8842" t="s">
        <v>12274</v>
      </c>
    </row>
    <row r="8843" spans="1:5" x14ac:dyDescent="0.25">
      <c r="A8843">
        <v>70002407</v>
      </c>
      <c r="B8843" t="s">
        <v>12275</v>
      </c>
      <c r="C8843" t="s">
        <v>12273</v>
      </c>
      <c r="D8843" t="s">
        <v>12273</v>
      </c>
      <c r="E8843" t="s">
        <v>12275</v>
      </c>
    </row>
    <row r="8844" spans="1:5" x14ac:dyDescent="0.25">
      <c r="A8844">
        <v>70002408</v>
      </c>
      <c r="B8844" t="s">
        <v>12991</v>
      </c>
      <c r="C8844" t="s">
        <v>12992</v>
      </c>
      <c r="D8844" t="s">
        <v>12992</v>
      </c>
      <c r="E8844" t="s">
        <v>12991</v>
      </c>
    </row>
    <row r="8845" spans="1:5" x14ac:dyDescent="0.25">
      <c r="A8845">
        <v>70002409</v>
      </c>
      <c r="B8845" t="s">
        <v>12993</v>
      </c>
      <c r="C8845" t="s">
        <v>12992</v>
      </c>
      <c r="D8845" t="s">
        <v>12992</v>
      </c>
      <c r="E8845" t="s">
        <v>12993</v>
      </c>
    </row>
    <row r="8846" spans="1:5" x14ac:dyDescent="0.25">
      <c r="A8846">
        <v>70002410</v>
      </c>
      <c r="B8846" t="s">
        <v>12994</v>
      </c>
      <c r="C8846" t="s">
        <v>12992</v>
      </c>
      <c r="D8846" t="s">
        <v>12992</v>
      </c>
      <c r="E8846" t="s">
        <v>12994</v>
      </c>
    </row>
    <row r="8847" spans="1:5" x14ac:dyDescent="0.25">
      <c r="A8847">
        <v>70002411</v>
      </c>
      <c r="B8847" t="s">
        <v>12995</v>
      </c>
      <c r="C8847" t="s">
        <v>11021</v>
      </c>
      <c r="D8847" t="s">
        <v>11021</v>
      </c>
      <c r="E8847" t="s">
        <v>12995</v>
      </c>
    </row>
    <row r="8848" spans="1:5" x14ac:dyDescent="0.25">
      <c r="A8848">
        <v>70002412</v>
      </c>
      <c r="B8848" t="s">
        <v>12996</v>
      </c>
      <c r="C8848" t="s">
        <v>12996</v>
      </c>
      <c r="D8848" t="s">
        <v>12996</v>
      </c>
      <c r="E8848" t="s">
        <v>12996</v>
      </c>
    </row>
    <row r="8849" spans="1:5" x14ac:dyDescent="0.25">
      <c r="A8849">
        <v>70002413</v>
      </c>
      <c r="B8849" t="s">
        <v>12997</v>
      </c>
      <c r="C8849" t="s">
        <v>12998</v>
      </c>
      <c r="D8849" t="s">
        <v>12998</v>
      </c>
      <c r="E8849" t="s">
        <v>12997</v>
      </c>
    </row>
    <row r="8850" spans="1:5" x14ac:dyDescent="0.25">
      <c r="A8850">
        <v>70002414</v>
      </c>
      <c r="B8850" t="s">
        <v>12999</v>
      </c>
      <c r="C8850" t="s">
        <v>12806</v>
      </c>
      <c r="D8850" t="s">
        <v>12806</v>
      </c>
      <c r="E8850" t="s">
        <v>12999</v>
      </c>
    </row>
    <row r="8851" spans="1:5" x14ac:dyDescent="0.25">
      <c r="A8851">
        <v>70002415</v>
      </c>
      <c r="B8851" t="s">
        <v>13000</v>
      </c>
      <c r="C8851" t="s">
        <v>12806</v>
      </c>
      <c r="D8851" t="s">
        <v>12806</v>
      </c>
      <c r="E8851" t="s">
        <v>13000</v>
      </c>
    </row>
    <row r="8852" spans="1:5" x14ac:dyDescent="0.25">
      <c r="A8852">
        <v>70002416</v>
      </c>
      <c r="B8852" t="s">
        <v>13001</v>
      </c>
      <c r="C8852" t="s">
        <v>13002</v>
      </c>
      <c r="D8852" t="s">
        <v>13002</v>
      </c>
      <c r="E8852" t="s">
        <v>13001</v>
      </c>
    </row>
    <row r="8853" spans="1:5" x14ac:dyDescent="0.25">
      <c r="A8853">
        <v>70002417</v>
      </c>
      <c r="B8853" t="s">
        <v>13003</v>
      </c>
      <c r="C8853" t="s">
        <v>13002</v>
      </c>
      <c r="D8853" t="s">
        <v>13002</v>
      </c>
      <c r="E8853" t="s">
        <v>13003</v>
      </c>
    </row>
    <row r="8854" spans="1:5" x14ac:dyDescent="0.25">
      <c r="A8854">
        <v>70002418</v>
      </c>
      <c r="B8854" t="s">
        <v>13004</v>
      </c>
      <c r="C8854" t="s">
        <v>13002</v>
      </c>
      <c r="D8854" t="s">
        <v>13002</v>
      </c>
      <c r="E8854" t="s">
        <v>13004</v>
      </c>
    </row>
    <row r="8855" spans="1:5" x14ac:dyDescent="0.25">
      <c r="A8855">
        <v>70002419</v>
      </c>
      <c r="B8855" t="s">
        <v>13005</v>
      </c>
      <c r="C8855" t="s">
        <v>13002</v>
      </c>
      <c r="D8855" t="s">
        <v>13002</v>
      </c>
      <c r="E8855" t="s">
        <v>13005</v>
      </c>
    </row>
    <row r="8856" spans="1:5" x14ac:dyDescent="0.25">
      <c r="A8856">
        <v>70002420</v>
      </c>
      <c r="B8856" t="s">
        <v>13006</v>
      </c>
      <c r="C8856" t="s">
        <v>13002</v>
      </c>
      <c r="D8856" t="s">
        <v>13002</v>
      </c>
      <c r="E8856" t="s">
        <v>13006</v>
      </c>
    </row>
    <row r="8857" spans="1:5" x14ac:dyDescent="0.25">
      <c r="A8857">
        <v>70002421</v>
      </c>
      <c r="B8857" t="s">
        <v>13007</v>
      </c>
      <c r="C8857" t="s">
        <v>13002</v>
      </c>
      <c r="D8857" t="s">
        <v>13002</v>
      </c>
      <c r="E8857" t="s">
        <v>13007</v>
      </c>
    </row>
    <row r="8858" spans="1:5" x14ac:dyDescent="0.25">
      <c r="A8858">
        <v>70002422</v>
      </c>
      <c r="B8858" t="s">
        <v>13008</v>
      </c>
      <c r="C8858" t="s">
        <v>13002</v>
      </c>
      <c r="D8858" t="s">
        <v>13002</v>
      </c>
      <c r="E8858" t="s">
        <v>13008</v>
      </c>
    </row>
    <row r="8859" spans="1:5" x14ac:dyDescent="0.25">
      <c r="A8859">
        <v>70002423</v>
      </c>
      <c r="B8859" t="s">
        <v>13009</v>
      </c>
      <c r="C8859" t="s">
        <v>13002</v>
      </c>
      <c r="D8859" t="s">
        <v>13002</v>
      </c>
      <c r="E8859" t="s">
        <v>13009</v>
      </c>
    </row>
    <row r="8860" spans="1:5" x14ac:dyDescent="0.25">
      <c r="A8860">
        <v>70002424</v>
      </c>
      <c r="B8860" t="s">
        <v>13010</v>
      </c>
      <c r="C8860" t="s">
        <v>13002</v>
      </c>
      <c r="D8860" t="s">
        <v>13002</v>
      </c>
      <c r="E8860" t="s">
        <v>13010</v>
      </c>
    </row>
    <row r="8861" spans="1:5" x14ac:dyDescent="0.25">
      <c r="A8861">
        <v>70002425</v>
      </c>
      <c r="B8861" t="s">
        <v>13011</v>
      </c>
      <c r="C8861" t="s">
        <v>13002</v>
      </c>
      <c r="D8861" t="s">
        <v>13002</v>
      </c>
      <c r="E8861" t="s">
        <v>13011</v>
      </c>
    </row>
    <row r="8862" spans="1:5" x14ac:dyDescent="0.25">
      <c r="A8862">
        <v>70002426</v>
      </c>
      <c r="B8862" t="s">
        <v>13012</v>
      </c>
      <c r="C8862" t="s">
        <v>13002</v>
      </c>
      <c r="D8862" t="s">
        <v>13002</v>
      </c>
      <c r="E8862" t="s">
        <v>13012</v>
      </c>
    </row>
    <row r="8863" spans="1:5" x14ac:dyDescent="0.25">
      <c r="A8863">
        <v>70002427</v>
      </c>
      <c r="B8863" t="s">
        <v>13013</v>
      </c>
      <c r="C8863" t="s">
        <v>13002</v>
      </c>
      <c r="D8863" t="s">
        <v>13002</v>
      </c>
      <c r="E8863" t="s">
        <v>13013</v>
      </c>
    </row>
    <row r="8864" spans="1:5" x14ac:dyDescent="0.25">
      <c r="A8864">
        <v>70002428</v>
      </c>
      <c r="B8864" t="s">
        <v>13014</v>
      </c>
      <c r="C8864" t="s">
        <v>11600</v>
      </c>
      <c r="D8864" t="s">
        <v>11600</v>
      </c>
      <c r="E8864" t="s">
        <v>13014</v>
      </c>
    </row>
    <row r="8865" spans="1:5" x14ac:dyDescent="0.25">
      <c r="A8865">
        <v>70002429</v>
      </c>
      <c r="B8865" t="s">
        <v>13015</v>
      </c>
      <c r="C8865" t="s">
        <v>11602</v>
      </c>
      <c r="D8865" t="s">
        <v>11602</v>
      </c>
      <c r="E8865" t="s">
        <v>13015</v>
      </c>
    </row>
    <row r="8866" spans="1:5" x14ac:dyDescent="0.25">
      <c r="A8866">
        <v>70002430</v>
      </c>
      <c r="B8866" t="s">
        <v>13016</v>
      </c>
      <c r="C8866" t="s">
        <v>13017</v>
      </c>
      <c r="D8866" t="s">
        <v>13017</v>
      </c>
      <c r="E8866" t="s">
        <v>13016</v>
      </c>
    </row>
    <row r="8867" spans="1:5" x14ac:dyDescent="0.25">
      <c r="A8867">
        <v>70002431</v>
      </c>
      <c r="B8867" t="s">
        <v>13018</v>
      </c>
      <c r="C8867" t="s">
        <v>13019</v>
      </c>
      <c r="D8867" t="s">
        <v>13019</v>
      </c>
      <c r="E8867" t="s">
        <v>13018</v>
      </c>
    </row>
    <row r="8868" spans="1:5" x14ac:dyDescent="0.25">
      <c r="A8868">
        <v>70002432</v>
      </c>
      <c r="B8868" t="s">
        <v>13020</v>
      </c>
      <c r="C8868" t="s">
        <v>11524</v>
      </c>
      <c r="D8868" t="s">
        <v>11524</v>
      </c>
      <c r="E8868" t="s">
        <v>13020</v>
      </c>
    </row>
    <row r="8869" spans="1:5" x14ac:dyDescent="0.25">
      <c r="A8869">
        <v>70002433</v>
      </c>
      <c r="B8869" t="s">
        <v>13021</v>
      </c>
      <c r="C8869" t="s">
        <v>11526</v>
      </c>
      <c r="D8869" t="s">
        <v>11526</v>
      </c>
      <c r="E8869" t="s">
        <v>13021</v>
      </c>
    </row>
    <row r="8870" spans="1:5" x14ac:dyDescent="0.25">
      <c r="A8870">
        <v>70002434</v>
      </c>
      <c r="B8870" t="s">
        <v>13022</v>
      </c>
      <c r="C8870" t="s">
        <v>13022</v>
      </c>
      <c r="D8870" t="s">
        <v>13022</v>
      </c>
      <c r="E8870" t="s">
        <v>13022</v>
      </c>
    </row>
    <row r="8871" spans="1:5" x14ac:dyDescent="0.25">
      <c r="A8871">
        <v>70002435</v>
      </c>
      <c r="B8871" t="s">
        <v>13023</v>
      </c>
      <c r="C8871" t="s">
        <v>13023</v>
      </c>
      <c r="D8871" t="s">
        <v>13023</v>
      </c>
      <c r="E8871" t="s">
        <v>13023</v>
      </c>
    </row>
    <row r="8872" spans="1:5" x14ac:dyDescent="0.25">
      <c r="A8872">
        <v>70002436</v>
      </c>
      <c r="B8872" t="s">
        <v>13024</v>
      </c>
      <c r="C8872" t="s">
        <v>12662</v>
      </c>
      <c r="D8872" t="s">
        <v>12662</v>
      </c>
      <c r="E8872" t="s">
        <v>13024</v>
      </c>
    </row>
    <row r="8873" spans="1:5" x14ac:dyDescent="0.25">
      <c r="A8873">
        <v>70002437</v>
      </c>
      <c r="B8873" t="s">
        <v>13025</v>
      </c>
      <c r="C8873" t="s">
        <v>11600</v>
      </c>
      <c r="D8873" t="s">
        <v>11600</v>
      </c>
      <c r="E8873" t="s">
        <v>13025</v>
      </c>
    </row>
    <row r="8874" spans="1:5" x14ac:dyDescent="0.25">
      <c r="A8874">
        <v>70002438</v>
      </c>
      <c r="B8874" t="s">
        <v>12852</v>
      </c>
      <c r="C8874" t="s">
        <v>11602</v>
      </c>
      <c r="D8874" t="s">
        <v>11602</v>
      </c>
      <c r="E8874" t="s">
        <v>12852</v>
      </c>
    </row>
    <row r="8875" spans="1:5" x14ac:dyDescent="0.25">
      <c r="A8875">
        <v>70002439</v>
      </c>
      <c r="B8875" t="s">
        <v>13026</v>
      </c>
      <c r="C8875" t="s">
        <v>11600</v>
      </c>
      <c r="D8875" t="s">
        <v>11600</v>
      </c>
      <c r="E8875" t="s">
        <v>13026</v>
      </c>
    </row>
    <row r="8876" spans="1:5" x14ac:dyDescent="0.25">
      <c r="A8876">
        <v>70002440</v>
      </c>
      <c r="B8876" t="s">
        <v>13027</v>
      </c>
      <c r="C8876" t="s">
        <v>11602</v>
      </c>
      <c r="D8876" t="s">
        <v>11602</v>
      </c>
      <c r="E8876" t="s">
        <v>13027</v>
      </c>
    </row>
    <row r="8877" spans="1:5" x14ac:dyDescent="0.25">
      <c r="A8877">
        <v>70002441</v>
      </c>
      <c r="B8877" t="s">
        <v>13028</v>
      </c>
      <c r="C8877" t="s">
        <v>10410</v>
      </c>
      <c r="D8877" t="s">
        <v>10410</v>
      </c>
      <c r="E8877" t="s">
        <v>13028</v>
      </c>
    </row>
    <row r="8878" spans="1:5" x14ac:dyDescent="0.25">
      <c r="A8878">
        <v>70002442</v>
      </c>
      <c r="B8878" t="s">
        <v>13029</v>
      </c>
      <c r="C8878" t="s">
        <v>10410</v>
      </c>
      <c r="D8878" t="s">
        <v>10410</v>
      </c>
      <c r="E8878" t="s">
        <v>13029</v>
      </c>
    </row>
    <row r="8879" spans="1:5" x14ac:dyDescent="0.25">
      <c r="A8879">
        <v>70002443</v>
      </c>
      <c r="B8879" t="s">
        <v>13030</v>
      </c>
      <c r="C8879" t="s">
        <v>10410</v>
      </c>
      <c r="D8879" t="s">
        <v>10410</v>
      </c>
      <c r="E8879" t="s">
        <v>13030</v>
      </c>
    </row>
    <row r="8880" spans="1:5" x14ac:dyDescent="0.25">
      <c r="A8880">
        <v>70002444</v>
      </c>
      <c r="B8880" t="s">
        <v>13031</v>
      </c>
      <c r="C8880" t="s">
        <v>10678</v>
      </c>
      <c r="D8880" t="s">
        <v>10678</v>
      </c>
      <c r="E8880" t="s">
        <v>13031</v>
      </c>
    </row>
    <row r="8881" spans="1:5" x14ac:dyDescent="0.25">
      <c r="A8881">
        <v>70002445</v>
      </c>
      <c r="B8881" t="s">
        <v>13032</v>
      </c>
      <c r="C8881" t="s">
        <v>10678</v>
      </c>
      <c r="D8881" t="s">
        <v>10678</v>
      </c>
      <c r="E8881" t="s">
        <v>13032</v>
      </c>
    </row>
    <row r="8882" spans="1:5" x14ac:dyDescent="0.25">
      <c r="A8882">
        <v>70002446</v>
      </c>
      <c r="B8882" t="s">
        <v>13033</v>
      </c>
      <c r="C8882" t="s">
        <v>13033</v>
      </c>
      <c r="D8882" t="s">
        <v>13033</v>
      </c>
      <c r="E8882" t="s">
        <v>13033</v>
      </c>
    </row>
    <row r="8883" spans="1:5" x14ac:dyDescent="0.25">
      <c r="A8883">
        <v>70002447</v>
      </c>
      <c r="B8883" t="s">
        <v>13034</v>
      </c>
      <c r="C8883" t="s">
        <v>12776</v>
      </c>
      <c r="D8883" t="s">
        <v>12776</v>
      </c>
      <c r="E8883" t="s">
        <v>13034</v>
      </c>
    </row>
    <row r="8884" spans="1:5" x14ac:dyDescent="0.25">
      <c r="A8884">
        <v>70002448</v>
      </c>
      <c r="B8884" t="s">
        <v>765</v>
      </c>
      <c r="C8884" t="s">
        <v>13035</v>
      </c>
      <c r="D8884" t="s">
        <v>13035</v>
      </c>
      <c r="E8884" t="s">
        <v>765</v>
      </c>
    </row>
    <row r="8885" spans="1:5" x14ac:dyDescent="0.25">
      <c r="A8885">
        <v>70002449</v>
      </c>
      <c r="B8885" t="s">
        <v>13023</v>
      </c>
      <c r="C8885" t="s">
        <v>13023</v>
      </c>
      <c r="D8885" t="s">
        <v>13023</v>
      </c>
      <c r="E8885" t="s">
        <v>13023</v>
      </c>
    </row>
    <row r="8886" spans="1:5" x14ac:dyDescent="0.25">
      <c r="A8886">
        <v>70002450</v>
      </c>
      <c r="B8886" t="s">
        <v>13036</v>
      </c>
      <c r="C8886" t="s">
        <v>13036</v>
      </c>
      <c r="D8886" t="s">
        <v>13036</v>
      </c>
      <c r="E8886" t="s">
        <v>13036</v>
      </c>
    </row>
    <row r="8887" spans="1:5" x14ac:dyDescent="0.25">
      <c r="A8887">
        <v>70002451</v>
      </c>
      <c r="B8887" t="s">
        <v>13037</v>
      </c>
      <c r="C8887" t="s">
        <v>12828</v>
      </c>
      <c r="D8887" t="s">
        <v>12828</v>
      </c>
      <c r="E8887" t="s">
        <v>13037</v>
      </c>
    </row>
    <row r="8888" spans="1:5" x14ac:dyDescent="0.25">
      <c r="A8888">
        <v>70002452</v>
      </c>
      <c r="B8888" t="s">
        <v>12700</v>
      </c>
      <c r="C8888" t="s">
        <v>12701</v>
      </c>
      <c r="D8888" t="s">
        <v>12701</v>
      </c>
      <c r="E8888" t="s">
        <v>12700</v>
      </c>
    </row>
    <row r="8889" spans="1:5" x14ac:dyDescent="0.25">
      <c r="A8889">
        <v>70002453</v>
      </c>
      <c r="B8889" t="s">
        <v>13038</v>
      </c>
      <c r="C8889" t="s">
        <v>13039</v>
      </c>
      <c r="D8889" t="s">
        <v>13039</v>
      </c>
      <c r="E8889" t="s">
        <v>13038</v>
      </c>
    </row>
    <row r="8890" spans="1:5" x14ac:dyDescent="0.25">
      <c r="A8890">
        <v>70002454</v>
      </c>
      <c r="B8890" t="s">
        <v>12680</v>
      </c>
      <c r="C8890" t="s">
        <v>10593</v>
      </c>
      <c r="D8890" t="s">
        <v>10593</v>
      </c>
      <c r="E8890" t="s">
        <v>12680</v>
      </c>
    </row>
    <row r="8891" spans="1:5" x14ac:dyDescent="0.25">
      <c r="A8891">
        <v>70002455</v>
      </c>
      <c r="B8891" t="s">
        <v>12681</v>
      </c>
      <c r="C8891" t="s">
        <v>10593</v>
      </c>
      <c r="D8891" t="s">
        <v>10593</v>
      </c>
      <c r="E8891" t="s">
        <v>12681</v>
      </c>
    </row>
    <row r="8892" spans="1:5" x14ac:dyDescent="0.25">
      <c r="A8892">
        <v>70002456</v>
      </c>
      <c r="B8892" t="s">
        <v>12835</v>
      </c>
      <c r="C8892" t="s">
        <v>13040</v>
      </c>
      <c r="D8892" t="s">
        <v>13040</v>
      </c>
      <c r="E8892" t="s">
        <v>12835</v>
      </c>
    </row>
    <row r="8893" spans="1:5" x14ac:dyDescent="0.25">
      <c r="A8893">
        <v>70002457</v>
      </c>
      <c r="B8893" t="s">
        <v>13041</v>
      </c>
      <c r="C8893" t="s">
        <v>13042</v>
      </c>
      <c r="D8893" t="s">
        <v>13042</v>
      </c>
      <c r="E8893" t="s">
        <v>13041</v>
      </c>
    </row>
    <row r="8894" spans="1:5" x14ac:dyDescent="0.25">
      <c r="A8894">
        <v>70002458</v>
      </c>
      <c r="B8894" t="s">
        <v>13035</v>
      </c>
      <c r="C8894" t="s">
        <v>13035</v>
      </c>
      <c r="D8894" t="s">
        <v>13035</v>
      </c>
      <c r="E8894" t="s">
        <v>13035</v>
      </c>
    </row>
    <row r="8895" spans="1:5" x14ac:dyDescent="0.25">
      <c r="A8895">
        <v>70002459</v>
      </c>
      <c r="B8895" t="s">
        <v>13043</v>
      </c>
      <c r="C8895" t="s">
        <v>13043</v>
      </c>
      <c r="D8895" t="s">
        <v>13043</v>
      </c>
      <c r="E8895" t="s">
        <v>13043</v>
      </c>
    </row>
    <row r="8896" spans="1:5" x14ac:dyDescent="0.25">
      <c r="A8896">
        <v>70002460</v>
      </c>
      <c r="B8896" t="s">
        <v>13044</v>
      </c>
      <c r="C8896" t="s">
        <v>11524</v>
      </c>
      <c r="D8896" t="s">
        <v>11524</v>
      </c>
      <c r="E8896" t="s">
        <v>13044</v>
      </c>
    </row>
    <row r="8897" spans="1:5" x14ac:dyDescent="0.25">
      <c r="A8897">
        <v>70002461</v>
      </c>
      <c r="B8897" t="s">
        <v>13045</v>
      </c>
      <c r="C8897" t="s">
        <v>11526</v>
      </c>
      <c r="D8897" t="s">
        <v>11526</v>
      </c>
      <c r="E8897" t="s">
        <v>13045</v>
      </c>
    </row>
    <row r="8898" spans="1:5" x14ac:dyDescent="0.25">
      <c r="A8898">
        <v>70002462</v>
      </c>
      <c r="B8898" t="s">
        <v>13046</v>
      </c>
      <c r="C8898" t="s">
        <v>13047</v>
      </c>
      <c r="D8898" t="s">
        <v>13047</v>
      </c>
      <c r="E8898" t="s">
        <v>13046</v>
      </c>
    </row>
    <row r="8899" spans="1:5" x14ac:dyDescent="0.25">
      <c r="A8899">
        <v>70002463</v>
      </c>
      <c r="B8899" t="s">
        <v>13048</v>
      </c>
      <c r="C8899" t="s">
        <v>10373</v>
      </c>
      <c r="D8899" t="s">
        <v>10373</v>
      </c>
      <c r="E8899" t="s">
        <v>13048</v>
      </c>
    </row>
    <row r="8900" spans="1:5" x14ac:dyDescent="0.25">
      <c r="A8900">
        <v>70002464</v>
      </c>
      <c r="B8900" t="s">
        <v>13049</v>
      </c>
      <c r="C8900" t="s">
        <v>10373</v>
      </c>
      <c r="D8900" t="s">
        <v>10373</v>
      </c>
      <c r="E8900" t="s">
        <v>13049</v>
      </c>
    </row>
    <row r="8901" spans="1:5" x14ac:dyDescent="0.25">
      <c r="A8901">
        <v>70002465</v>
      </c>
      <c r="B8901" t="s">
        <v>13050</v>
      </c>
      <c r="C8901" t="s">
        <v>10373</v>
      </c>
      <c r="D8901" t="s">
        <v>10373</v>
      </c>
      <c r="E8901" t="s">
        <v>13050</v>
      </c>
    </row>
    <row r="8902" spans="1:5" x14ac:dyDescent="0.25">
      <c r="A8902">
        <v>70002466</v>
      </c>
      <c r="B8902" t="s">
        <v>13051</v>
      </c>
      <c r="C8902" t="s">
        <v>12555</v>
      </c>
      <c r="D8902" t="s">
        <v>12555</v>
      </c>
      <c r="E8902" t="s">
        <v>13051</v>
      </c>
    </row>
    <row r="8903" spans="1:5" x14ac:dyDescent="0.25">
      <c r="A8903">
        <v>70002467</v>
      </c>
      <c r="B8903" t="s">
        <v>13052</v>
      </c>
      <c r="C8903" t="s">
        <v>12555</v>
      </c>
      <c r="D8903" t="s">
        <v>12555</v>
      </c>
      <c r="E8903" t="s">
        <v>13052</v>
      </c>
    </row>
    <row r="8904" spans="1:5" x14ac:dyDescent="0.25">
      <c r="A8904">
        <v>70002468</v>
      </c>
      <c r="B8904" t="s">
        <v>13053</v>
      </c>
      <c r="C8904" t="s">
        <v>12555</v>
      </c>
      <c r="D8904" t="s">
        <v>12555</v>
      </c>
      <c r="E8904" t="s">
        <v>13053</v>
      </c>
    </row>
    <row r="8905" spans="1:5" x14ac:dyDescent="0.25">
      <c r="A8905">
        <v>70002469</v>
      </c>
      <c r="B8905" t="s">
        <v>13054</v>
      </c>
      <c r="C8905" t="s">
        <v>10373</v>
      </c>
      <c r="D8905" t="s">
        <v>10373</v>
      </c>
      <c r="E8905" t="s">
        <v>13054</v>
      </c>
    </row>
    <row r="8906" spans="1:5" x14ac:dyDescent="0.25">
      <c r="A8906">
        <v>70002470</v>
      </c>
      <c r="B8906" t="s">
        <v>13055</v>
      </c>
      <c r="C8906" t="s">
        <v>10373</v>
      </c>
      <c r="D8906" t="s">
        <v>10373</v>
      </c>
      <c r="E8906" t="s">
        <v>13055</v>
      </c>
    </row>
    <row r="8907" spans="1:5" x14ac:dyDescent="0.25">
      <c r="A8907">
        <v>70002471</v>
      </c>
      <c r="B8907" t="s">
        <v>13056</v>
      </c>
      <c r="C8907" t="s">
        <v>11588</v>
      </c>
      <c r="D8907" t="s">
        <v>11588</v>
      </c>
      <c r="E8907" t="s">
        <v>13056</v>
      </c>
    </row>
    <row r="8908" spans="1:5" x14ac:dyDescent="0.25">
      <c r="A8908">
        <v>70002472</v>
      </c>
      <c r="B8908" t="s">
        <v>13057</v>
      </c>
      <c r="C8908" t="s">
        <v>11588</v>
      </c>
      <c r="D8908" t="s">
        <v>11588</v>
      </c>
      <c r="E8908" t="s">
        <v>13057</v>
      </c>
    </row>
    <row r="8909" spans="1:5" x14ac:dyDescent="0.25">
      <c r="A8909">
        <v>70002473</v>
      </c>
      <c r="B8909" t="s">
        <v>13058</v>
      </c>
      <c r="C8909" t="s">
        <v>11588</v>
      </c>
      <c r="D8909" t="s">
        <v>11588</v>
      </c>
      <c r="E8909" t="s">
        <v>13058</v>
      </c>
    </row>
    <row r="8910" spans="1:5" x14ac:dyDescent="0.25">
      <c r="A8910">
        <v>70002474</v>
      </c>
      <c r="B8910" t="s">
        <v>13059</v>
      </c>
      <c r="C8910" t="s">
        <v>11594</v>
      </c>
      <c r="D8910" t="s">
        <v>11594</v>
      </c>
      <c r="E8910" t="s">
        <v>13059</v>
      </c>
    </row>
    <row r="8911" spans="1:5" x14ac:dyDescent="0.25">
      <c r="A8911">
        <v>70002475</v>
      </c>
      <c r="B8911" t="s">
        <v>13060</v>
      </c>
      <c r="C8911" t="s">
        <v>11594</v>
      </c>
      <c r="D8911" t="s">
        <v>11594</v>
      </c>
      <c r="E8911" t="s">
        <v>13060</v>
      </c>
    </row>
    <row r="8912" spans="1:5" x14ac:dyDescent="0.25">
      <c r="A8912">
        <v>70002476</v>
      </c>
      <c r="B8912" t="s">
        <v>13061</v>
      </c>
      <c r="C8912" t="s">
        <v>11594</v>
      </c>
      <c r="D8912" t="s">
        <v>11594</v>
      </c>
      <c r="E8912" t="s">
        <v>13061</v>
      </c>
    </row>
    <row r="8913" spans="1:5" x14ac:dyDescent="0.25">
      <c r="A8913">
        <v>70002477</v>
      </c>
      <c r="B8913" t="s">
        <v>13062</v>
      </c>
      <c r="C8913" t="s">
        <v>12432</v>
      </c>
      <c r="D8913" t="s">
        <v>12432</v>
      </c>
      <c r="E8913" t="s">
        <v>13062</v>
      </c>
    </row>
    <row r="8914" spans="1:5" x14ac:dyDescent="0.25">
      <c r="A8914">
        <v>70002478</v>
      </c>
      <c r="B8914" t="s">
        <v>13063</v>
      </c>
      <c r="C8914" t="s">
        <v>13064</v>
      </c>
      <c r="D8914" t="s">
        <v>13064</v>
      </c>
      <c r="E8914" t="s">
        <v>13063</v>
      </c>
    </row>
    <row r="8915" spans="1:5" x14ac:dyDescent="0.25">
      <c r="A8915">
        <v>70002479</v>
      </c>
      <c r="B8915" t="s">
        <v>13065</v>
      </c>
      <c r="C8915" t="s">
        <v>13066</v>
      </c>
      <c r="D8915" t="s">
        <v>13066</v>
      </c>
      <c r="E8915" t="s">
        <v>13065</v>
      </c>
    </row>
    <row r="8916" spans="1:5" x14ac:dyDescent="0.25">
      <c r="A8916">
        <v>70002480</v>
      </c>
      <c r="B8916" t="s">
        <v>13067</v>
      </c>
      <c r="C8916" t="s">
        <v>13068</v>
      </c>
      <c r="D8916" t="s">
        <v>13068</v>
      </c>
      <c r="E8916" t="s">
        <v>13067</v>
      </c>
    </row>
    <row r="8917" spans="1:5" x14ac:dyDescent="0.25">
      <c r="A8917">
        <v>70002481</v>
      </c>
      <c r="B8917" t="s">
        <v>13069</v>
      </c>
      <c r="C8917" t="s">
        <v>13069</v>
      </c>
      <c r="D8917" t="s">
        <v>13069</v>
      </c>
      <c r="E8917" t="s">
        <v>13069</v>
      </c>
    </row>
    <row r="8918" spans="1:5" x14ac:dyDescent="0.25">
      <c r="A8918">
        <v>70002482</v>
      </c>
      <c r="B8918" t="s">
        <v>13070</v>
      </c>
      <c r="C8918" t="s">
        <v>11635</v>
      </c>
      <c r="D8918" t="s">
        <v>11635</v>
      </c>
      <c r="E8918" t="s">
        <v>13070</v>
      </c>
    </row>
    <row r="8919" spans="1:5" x14ac:dyDescent="0.25">
      <c r="A8919">
        <v>70002483</v>
      </c>
      <c r="B8919" t="s">
        <v>12544</v>
      </c>
      <c r="C8919" t="s">
        <v>10820</v>
      </c>
      <c r="D8919" t="s">
        <v>10820</v>
      </c>
      <c r="E8919" t="s">
        <v>12544</v>
      </c>
    </row>
    <row r="8920" spans="1:5" x14ac:dyDescent="0.25">
      <c r="A8920">
        <v>70002484</v>
      </c>
      <c r="B8920" t="s">
        <v>12546</v>
      </c>
      <c r="C8920" t="s">
        <v>10819</v>
      </c>
      <c r="D8920" t="s">
        <v>10819</v>
      </c>
      <c r="E8920" t="s">
        <v>12546</v>
      </c>
    </row>
    <row r="8921" spans="1:5" x14ac:dyDescent="0.25">
      <c r="A8921">
        <v>70002485</v>
      </c>
      <c r="B8921" t="s">
        <v>12547</v>
      </c>
      <c r="C8921" t="s">
        <v>10818</v>
      </c>
      <c r="D8921" t="s">
        <v>10818</v>
      </c>
      <c r="E8921" t="s">
        <v>12547</v>
      </c>
    </row>
    <row r="8922" spans="1:5" x14ac:dyDescent="0.25">
      <c r="A8922">
        <v>70002486</v>
      </c>
      <c r="B8922" t="s">
        <v>13071</v>
      </c>
      <c r="C8922" t="s">
        <v>11220</v>
      </c>
      <c r="D8922" t="s">
        <v>11220</v>
      </c>
      <c r="E8922" t="s">
        <v>13071</v>
      </c>
    </row>
    <row r="8923" spans="1:5" x14ac:dyDescent="0.25">
      <c r="A8923">
        <v>70002487</v>
      </c>
      <c r="B8923" t="s">
        <v>13072</v>
      </c>
      <c r="C8923" t="s">
        <v>11220</v>
      </c>
      <c r="D8923" t="s">
        <v>11220</v>
      </c>
      <c r="E8923" t="s">
        <v>13072</v>
      </c>
    </row>
    <row r="8924" spans="1:5" x14ac:dyDescent="0.25">
      <c r="A8924">
        <v>70002488</v>
      </c>
      <c r="B8924" t="s">
        <v>13073</v>
      </c>
      <c r="C8924" t="s">
        <v>13042</v>
      </c>
      <c r="D8924" t="s">
        <v>13042</v>
      </c>
      <c r="E8924" t="s">
        <v>13073</v>
      </c>
    </row>
    <row r="8925" spans="1:5" x14ac:dyDescent="0.25">
      <c r="A8925">
        <v>70002489</v>
      </c>
      <c r="B8925" t="s">
        <v>13074</v>
      </c>
      <c r="C8925" t="s">
        <v>13042</v>
      </c>
      <c r="D8925" t="s">
        <v>13042</v>
      </c>
      <c r="E8925" t="s">
        <v>13074</v>
      </c>
    </row>
    <row r="8926" spans="1:5" x14ac:dyDescent="0.25">
      <c r="A8926">
        <v>70002490</v>
      </c>
      <c r="B8926" t="s">
        <v>13075</v>
      </c>
      <c r="C8926" t="s">
        <v>13076</v>
      </c>
      <c r="D8926" t="s">
        <v>13076</v>
      </c>
      <c r="E8926" t="s">
        <v>13075</v>
      </c>
    </row>
    <row r="8927" spans="1:5" x14ac:dyDescent="0.25">
      <c r="A8927">
        <v>70002491</v>
      </c>
      <c r="B8927" t="s">
        <v>13077</v>
      </c>
      <c r="C8927" t="s">
        <v>13076</v>
      </c>
      <c r="D8927" t="s">
        <v>13076</v>
      </c>
      <c r="E8927" t="s">
        <v>13077</v>
      </c>
    </row>
    <row r="8928" spans="1:5" x14ac:dyDescent="0.25">
      <c r="A8928">
        <v>70002492</v>
      </c>
      <c r="B8928" t="s">
        <v>13078</v>
      </c>
      <c r="C8928" t="s">
        <v>13076</v>
      </c>
      <c r="D8928" t="s">
        <v>13076</v>
      </c>
      <c r="E8928" t="s">
        <v>13078</v>
      </c>
    </row>
    <row r="8929" spans="1:5" x14ac:dyDescent="0.25">
      <c r="A8929">
        <v>70002493</v>
      </c>
      <c r="B8929" t="s">
        <v>13079</v>
      </c>
      <c r="C8929" t="s">
        <v>10373</v>
      </c>
      <c r="D8929" t="s">
        <v>10373</v>
      </c>
      <c r="E8929" t="s">
        <v>13079</v>
      </c>
    </row>
    <row r="8930" spans="1:5" x14ac:dyDescent="0.25">
      <c r="A8930">
        <v>70002494</v>
      </c>
      <c r="B8930" t="s">
        <v>13080</v>
      </c>
      <c r="C8930" t="s">
        <v>10373</v>
      </c>
      <c r="D8930" t="s">
        <v>10373</v>
      </c>
      <c r="E8930" t="s">
        <v>13080</v>
      </c>
    </row>
    <row r="8931" spans="1:5" x14ac:dyDescent="0.25">
      <c r="A8931">
        <v>70002495</v>
      </c>
      <c r="B8931" t="s">
        <v>11756</v>
      </c>
      <c r="C8931" t="s">
        <v>10313</v>
      </c>
      <c r="D8931" t="s">
        <v>10313</v>
      </c>
      <c r="E8931" t="s">
        <v>11756</v>
      </c>
    </row>
    <row r="8932" spans="1:5" x14ac:dyDescent="0.25">
      <c r="A8932">
        <v>70002496</v>
      </c>
      <c r="B8932" t="s">
        <v>11757</v>
      </c>
      <c r="C8932" t="s">
        <v>10312</v>
      </c>
      <c r="D8932" t="s">
        <v>10312</v>
      </c>
      <c r="E8932" t="s">
        <v>11757</v>
      </c>
    </row>
    <row r="8933" spans="1:5" x14ac:dyDescent="0.25">
      <c r="A8933">
        <v>70002497</v>
      </c>
      <c r="B8933" t="s">
        <v>13081</v>
      </c>
      <c r="C8933" t="s">
        <v>11486</v>
      </c>
      <c r="D8933" t="s">
        <v>11486</v>
      </c>
      <c r="E8933" t="s">
        <v>13081</v>
      </c>
    </row>
    <row r="8934" spans="1:5" x14ac:dyDescent="0.25">
      <c r="A8934">
        <v>70002498</v>
      </c>
      <c r="B8934" t="s">
        <v>13082</v>
      </c>
      <c r="C8934" t="s">
        <v>11034</v>
      </c>
      <c r="D8934" t="s">
        <v>11034</v>
      </c>
      <c r="E8934" t="s">
        <v>13082</v>
      </c>
    </row>
    <row r="8935" spans="1:5" x14ac:dyDescent="0.25">
      <c r="A8935">
        <v>70002499</v>
      </c>
      <c r="B8935" t="s">
        <v>13083</v>
      </c>
      <c r="C8935" t="s">
        <v>13083</v>
      </c>
      <c r="D8935" t="s">
        <v>13083</v>
      </c>
      <c r="E8935" t="s">
        <v>13083</v>
      </c>
    </row>
    <row r="8936" spans="1:5" x14ac:dyDescent="0.25">
      <c r="A8936">
        <v>70002500</v>
      </c>
      <c r="B8936" t="s">
        <v>13084</v>
      </c>
      <c r="C8936" t="s">
        <v>13085</v>
      </c>
      <c r="D8936" t="s">
        <v>13085</v>
      </c>
      <c r="E8936" t="s">
        <v>13084</v>
      </c>
    </row>
    <row r="8937" spans="1:5" x14ac:dyDescent="0.25">
      <c r="A8937">
        <v>70002501</v>
      </c>
      <c r="B8937" t="s">
        <v>13086</v>
      </c>
      <c r="C8937" t="s">
        <v>13087</v>
      </c>
      <c r="D8937" t="s">
        <v>13087</v>
      </c>
      <c r="E8937" t="s">
        <v>13086</v>
      </c>
    </row>
    <row r="8938" spans="1:5" x14ac:dyDescent="0.25">
      <c r="A8938">
        <v>70002502</v>
      </c>
      <c r="B8938" t="s">
        <v>13088</v>
      </c>
      <c r="C8938" t="s">
        <v>13089</v>
      </c>
      <c r="D8938" t="s">
        <v>13089</v>
      </c>
      <c r="E8938" t="s">
        <v>13088</v>
      </c>
    </row>
    <row r="8939" spans="1:5" x14ac:dyDescent="0.25">
      <c r="A8939">
        <v>70002503</v>
      </c>
      <c r="B8939" t="s">
        <v>13090</v>
      </c>
      <c r="C8939" t="s">
        <v>13089</v>
      </c>
      <c r="D8939" t="s">
        <v>13089</v>
      </c>
      <c r="E8939" t="s">
        <v>13090</v>
      </c>
    </row>
    <row r="8940" spans="1:5" x14ac:dyDescent="0.25">
      <c r="A8940">
        <v>70002504</v>
      </c>
      <c r="B8940" t="s">
        <v>12545</v>
      </c>
      <c r="C8940" t="s">
        <v>10821</v>
      </c>
      <c r="D8940" t="s">
        <v>10821</v>
      </c>
      <c r="E8940" t="s">
        <v>12545</v>
      </c>
    </row>
    <row r="8941" spans="1:5" x14ac:dyDescent="0.25">
      <c r="A8941">
        <v>70002505</v>
      </c>
      <c r="B8941" t="s">
        <v>13091</v>
      </c>
      <c r="C8941" t="s">
        <v>13092</v>
      </c>
      <c r="D8941" t="s">
        <v>13092</v>
      </c>
      <c r="E8941" t="s">
        <v>13091</v>
      </c>
    </row>
    <row r="8942" spans="1:5" x14ac:dyDescent="0.25">
      <c r="A8942">
        <v>70002506</v>
      </c>
      <c r="B8942" t="s">
        <v>13093</v>
      </c>
      <c r="C8942" t="s">
        <v>13094</v>
      </c>
      <c r="D8942" t="s">
        <v>13094</v>
      </c>
      <c r="E8942" t="s">
        <v>13093</v>
      </c>
    </row>
    <row r="8943" spans="1:5" x14ac:dyDescent="0.25">
      <c r="A8943">
        <v>70002507</v>
      </c>
      <c r="B8943" t="s">
        <v>13095</v>
      </c>
      <c r="C8943" t="s">
        <v>13096</v>
      </c>
      <c r="D8943" t="s">
        <v>13096</v>
      </c>
      <c r="E8943" t="s">
        <v>13095</v>
      </c>
    </row>
    <row r="8944" spans="1:5" x14ac:dyDescent="0.25">
      <c r="A8944">
        <v>70002508</v>
      </c>
      <c r="B8944" t="s">
        <v>13097</v>
      </c>
      <c r="C8944" t="s">
        <v>13098</v>
      </c>
      <c r="D8944" t="s">
        <v>13098</v>
      </c>
      <c r="E8944" t="s">
        <v>13097</v>
      </c>
    </row>
    <row r="8945" spans="1:5" x14ac:dyDescent="0.25">
      <c r="A8945">
        <v>70002509</v>
      </c>
      <c r="B8945" t="s">
        <v>13099</v>
      </c>
      <c r="C8945" t="s">
        <v>13100</v>
      </c>
      <c r="D8945" t="s">
        <v>13100</v>
      </c>
      <c r="E8945" t="s">
        <v>13099</v>
      </c>
    </row>
    <row r="8946" spans="1:5" x14ac:dyDescent="0.25">
      <c r="A8946">
        <v>70002510</v>
      </c>
      <c r="B8946" t="s">
        <v>13101</v>
      </c>
      <c r="C8946" t="s">
        <v>13102</v>
      </c>
      <c r="D8946" t="s">
        <v>13102</v>
      </c>
      <c r="E8946" t="s">
        <v>13101</v>
      </c>
    </row>
    <row r="8947" spans="1:5" x14ac:dyDescent="0.25">
      <c r="A8947">
        <v>70002511</v>
      </c>
      <c r="B8947" t="s">
        <v>13103</v>
      </c>
      <c r="C8947" t="s">
        <v>13104</v>
      </c>
      <c r="D8947" t="s">
        <v>13104</v>
      </c>
      <c r="E8947" t="s">
        <v>13103</v>
      </c>
    </row>
    <row r="8948" spans="1:5" x14ac:dyDescent="0.25">
      <c r="A8948">
        <v>70002512</v>
      </c>
      <c r="B8948" t="s">
        <v>13105</v>
      </c>
      <c r="C8948" t="s">
        <v>13106</v>
      </c>
      <c r="D8948" t="s">
        <v>13106</v>
      </c>
      <c r="E8948" t="s">
        <v>13105</v>
      </c>
    </row>
    <row r="8949" spans="1:5" x14ac:dyDescent="0.25">
      <c r="A8949">
        <v>70002513</v>
      </c>
      <c r="B8949" t="s">
        <v>13107</v>
      </c>
      <c r="C8949" t="s">
        <v>10488</v>
      </c>
      <c r="D8949" t="s">
        <v>10488</v>
      </c>
      <c r="E8949" t="s">
        <v>13107</v>
      </c>
    </row>
    <row r="8950" spans="1:5" x14ac:dyDescent="0.25">
      <c r="A8950">
        <v>70002514</v>
      </c>
      <c r="B8950" t="s">
        <v>13108</v>
      </c>
      <c r="C8950" t="s">
        <v>10488</v>
      </c>
      <c r="D8950" t="s">
        <v>10488</v>
      </c>
      <c r="E8950" t="s">
        <v>13108</v>
      </c>
    </row>
    <row r="8951" spans="1:5" x14ac:dyDescent="0.25">
      <c r="A8951">
        <v>70002515</v>
      </c>
      <c r="B8951" t="s">
        <v>13109</v>
      </c>
      <c r="C8951" t="s">
        <v>13110</v>
      </c>
      <c r="D8951" t="s">
        <v>13110</v>
      </c>
      <c r="E8951" t="s">
        <v>13109</v>
      </c>
    </row>
    <row r="8952" spans="1:5" x14ac:dyDescent="0.25">
      <c r="A8952">
        <v>70002516</v>
      </c>
      <c r="B8952" t="s">
        <v>13111</v>
      </c>
      <c r="C8952" t="s">
        <v>13112</v>
      </c>
      <c r="D8952" t="s">
        <v>13112</v>
      </c>
      <c r="E8952" t="s">
        <v>13111</v>
      </c>
    </row>
    <row r="8953" spans="1:5" x14ac:dyDescent="0.25">
      <c r="A8953">
        <v>70002517</v>
      </c>
      <c r="B8953" t="s">
        <v>13113</v>
      </c>
      <c r="C8953" t="s">
        <v>13114</v>
      </c>
      <c r="D8953" t="s">
        <v>13114</v>
      </c>
      <c r="E8953" t="s">
        <v>13113</v>
      </c>
    </row>
    <row r="8954" spans="1:5" x14ac:dyDescent="0.25">
      <c r="A8954">
        <v>70002518</v>
      </c>
      <c r="B8954" t="s">
        <v>13115</v>
      </c>
      <c r="C8954" t="s">
        <v>13116</v>
      </c>
      <c r="D8954" t="s">
        <v>13116</v>
      </c>
      <c r="E8954" t="s">
        <v>13115</v>
      </c>
    </row>
    <row r="8955" spans="1:5" x14ac:dyDescent="0.25">
      <c r="A8955">
        <v>70002519</v>
      </c>
      <c r="B8955" t="s">
        <v>13117</v>
      </c>
      <c r="C8955" t="s">
        <v>13116</v>
      </c>
      <c r="D8955" t="s">
        <v>13116</v>
      </c>
      <c r="E8955" t="s">
        <v>13117</v>
      </c>
    </row>
    <row r="8956" spans="1:5" x14ac:dyDescent="0.25">
      <c r="A8956">
        <v>70002520</v>
      </c>
      <c r="B8956" t="s">
        <v>13118</v>
      </c>
      <c r="C8956" t="s">
        <v>10488</v>
      </c>
      <c r="D8956" t="s">
        <v>10488</v>
      </c>
      <c r="E8956" t="s">
        <v>13118</v>
      </c>
    </row>
    <row r="8957" spans="1:5" x14ac:dyDescent="0.25">
      <c r="A8957">
        <v>71000001</v>
      </c>
      <c r="B8957" t="s">
        <v>13119</v>
      </c>
      <c r="C8957" t="s">
        <v>13120</v>
      </c>
      <c r="D8957" t="s">
        <v>13120</v>
      </c>
      <c r="E8957" t="s">
        <v>13119</v>
      </c>
    </row>
    <row r="8958" spans="1:5" x14ac:dyDescent="0.25">
      <c r="A8958">
        <v>71000002</v>
      </c>
      <c r="B8958" t="s">
        <v>13121</v>
      </c>
      <c r="C8958" t="s">
        <v>13122</v>
      </c>
      <c r="D8958" t="s">
        <v>13122</v>
      </c>
      <c r="E8958" t="s">
        <v>13121</v>
      </c>
    </row>
    <row r="8959" spans="1:5" x14ac:dyDescent="0.25">
      <c r="A8959">
        <v>71000003</v>
      </c>
      <c r="B8959" t="s">
        <v>13123</v>
      </c>
      <c r="C8959" t="s">
        <v>13124</v>
      </c>
      <c r="D8959" t="s">
        <v>13124</v>
      </c>
      <c r="E8959" t="s">
        <v>13123</v>
      </c>
    </row>
    <row r="8960" spans="1:5" x14ac:dyDescent="0.25">
      <c r="A8960">
        <v>71000004</v>
      </c>
      <c r="B8960" t="s">
        <v>13125</v>
      </c>
      <c r="C8960" t="s">
        <v>13126</v>
      </c>
      <c r="D8960" t="s">
        <v>13126</v>
      </c>
      <c r="E8960" t="s">
        <v>13125</v>
      </c>
    </row>
    <row r="8961" spans="1:5" x14ac:dyDescent="0.25">
      <c r="A8961">
        <v>71000005</v>
      </c>
      <c r="B8961" t="s">
        <v>13127</v>
      </c>
      <c r="C8961" t="s">
        <v>13124</v>
      </c>
      <c r="D8961" t="s">
        <v>13124</v>
      </c>
      <c r="E8961" t="s">
        <v>13127</v>
      </c>
    </row>
    <row r="8962" spans="1:5" x14ac:dyDescent="0.25">
      <c r="A8962">
        <v>71000007</v>
      </c>
      <c r="B8962" t="s">
        <v>13128</v>
      </c>
      <c r="C8962" t="s">
        <v>13129</v>
      </c>
      <c r="D8962" t="s">
        <v>13129</v>
      </c>
      <c r="E8962" t="s">
        <v>13128</v>
      </c>
    </row>
    <row r="8963" spans="1:5" x14ac:dyDescent="0.25">
      <c r="A8963">
        <v>71000008</v>
      </c>
      <c r="B8963" t="s">
        <v>13130</v>
      </c>
      <c r="C8963" t="s">
        <v>13129</v>
      </c>
      <c r="D8963" t="s">
        <v>13129</v>
      </c>
      <c r="E8963" t="s">
        <v>13130</v>
      </c>
    </row>
    <row r="8964" spans="1:5" x14ac:dyDescent="0.25">
      <c r="A8964">
        <v>71000009</v>
      </c>
      <c r="B8964" t="s">
        <v>13131</v>
      </c>
      <c r="C8964" t="s">
        <v>13132</v>
      </c>
      <c r="D8964" t="s">
        <v>13132</v>
      </c>
      <c r="E8964" t="s">
        <v>13131</v>
      </c>
    </row>
    <row r="8965" spans="1:5" x14ac:dyDescent="0.25">
      <c r="A8965">
        <v>71000010</v>
      </c>
      <c r="B8965" t="s">
        <v>13131</v>
      </c>
      <c r="C8965" t="s">
        <v>13132</v>
      </c>
      <c r="D8965" t="s">
        <v>13132</v>
      </c>
      <c r="E8965" t="s">
        <v>13131</v>
      </c>
    </row>
    <row r="8966" spans="1:5" x14ac:dyDescent="0.25">
      <c r="A8966">
        <v>71000011</v>
      </c>
      <c r="B8966" t="s">
        <v>13133</v>
      </c>
      <c r="C8966" t="s">
        <v>13134</v>
      </c>
      <c r="D8966" t="s">
        <v>13134</v>
      </c>
      <c r="E8966" t="s">
        <v>13133</v>
      </c>
    </row>
    <row r="8967" spans="1:5" x14ac:dyDescent="0.25">
      <c r="A8967">
        <v>71000012</v>
      </c>
      <c r="B8967" t="s">
        <v>13135</v>
      </c>
      <c r="C8967" t="s">
        <v>13136</v>
      </c>
      <c r="D8967" t="s">
        <v>13136</v>
      </c>
      <c r="E8967" t="s">
        <v>13135</v>
      </c>
    </row>
    <row r="8968" spans="1:5" x14ac:dyDescent="0.25">
      <c r="A8968">
        <v>71000013</v>
      </c>
      <c r="B8968" t="s">
        <v>13137</v>
      </c>
      <c r="C8968" t="s">
        <v>13138</v>
      </c>
      <c r="D8968" t="s">
        <v>13138</v>
      </c>
      <c r="E8968" t="s">
        <v>13137</v>
      </c>
    </row>
    <row r="8969" spans="1:5" x14ac:dyDescent="0.25">
      <c r="A8969">
        <v>71000015</v>
      </c>
      <c r="B8969" t="s">
        <v>13139</v>
      </c>
      <c r="C8969" t="s">
        <v>13140</v>
      </c>
      <c r="D8969" t="s">
        <v>13140</v>
      </c>
      <c r="E8969" t="s">
        <v>13139</v>
      </c>
    </row>
    <row r="8970" spans="1:5" x14ac:dyDescent="0.25">
      <c r="A8970">
        <v>71000016</v>
      </c>
      <c r="B8970" t="s">
        <v>13141</v>
      </c>
      <c r="C8970" t="s">
        <v>13142</v>
      </c>
      <c r="D8970" t="s">
        <v>13142</v>
      </c>
      <c r="E8970" t="s">
        <v>13141</v>
      </c>
    </row>
    <row r="8971" spans="1:5" x14ac:dyDescent="0.25">
      <c r="A8971">
        <v>71000018</v>
      </c>
      <c r="B8971" t="s">
        <v>13143</v>
      </c>
      <c r="C8971" t="s">
        <v>13144</v>
      </c>
      <c r="D8971" t="s">
        <v>13144</v>
      </c>
      <c r="E8971" t="s">
        <v>13143</v>
      </c>
    </row>
    <row r="8972" spans="1:5" x14ac:dyDescent="0.25">
      <c r="A8972">
        <v>71000019</v>
      </c>
      <c r="B8972" t="s">
        <v>13145</v>
      </c>
      <c r="C8972" t="s">
        <v>13146</v>
      </c>
      <c r="D8972" t="s">
        <v>13146</v>
      </c>
      <c r="E8972" t="s">
        <v>13145</v>
      </c>
    </row>
    <row r="8973" spans="1:5" x14ac:dyDescent="0.25">
      <c r="A8973">
        <v>71000020</v>
      </c>
      <c r="B8973" t="s">
        <v>13147</v>
      </c>
      <c r="C8973" t="s">
        <v>13148</v>
      </c>
      <c r="D8973" t="s">
        <v>13148</v>
      </c>
      <c r="E8973" t="s">
        <v>13147</v>
      </c>
    </row>
    <row r="8974" spans="1:5" x14ac:dyDescent="0.25">
      <c r="A8974">
        <v>71000022</v>
      </c>
      <c r="B8974" t="s">
        <v>13149</v>
      </c>
      <c r="C8974" t="s">
        <v>13150</v>
      </c>
      <c r="D8974" t="s">
        <v>13150</v>
      </c>
      <c r="E8974" t="s">
        <v>13149</v>
      </c>
    </row>
    <row r="8975" spans="1:5" x14ac:dyDescent="0.25">
      <c r="A8975">
        <v>71000023</v>
      </c>
      <c r="B8975" t="s">
        <v>13151</v>
      </c>
      <c r="C8975" t="s">
        <v>13152</v>
      </c>
      <c r="D8975" t="s">
        <v>13152</v>
      </c>
      <c r="E8975" t="s">
        <v>13151</v>
      </c>
    </row>
    <row r="8976" spans="1:5" x14ac:dyDescent="0.25">
      <c r="A8976">
        <v>71000024</v>
      </c>
      <c r="B8976" t="s">
        <v>13153</v>
      </c>
      <c r="C8976" t="s">
        <v>13154</v>
      </c>
      <c r="D8976" t="s">
        <v>13154</v>
      </c>
      <c r="E8976" t="s">
        <v>13153</v>
      </c>
    </row>
    <row r="8977" spans="1:5" x14ac:dyDescent="0.25">
      <c r="A8977">
        <v>71000025</v>
      </c>
      <c r="B8977" t="s">
        <v>13155</v>
      </c>
      <c r="C8977" t="s">
        <v>13156</v>
      </c>
      <c r="D8977" t="s">
        <v>13156</v>
      </c>
      <c r="E8977" t="s">
        <v>13155</v>
      </c>
    </row>
    <row r="8978" spans="1:5" x14ac:dyDescent="0.25">
      <c r="A8978">
        <v>71000026</v>
      </c>
      <c r="B8978" t="s">
        <v>13157</v>
      </c>
      <c r="C8978" t="s">
        <v>13158</v>
      </c>
      <c r="D8978" t="s">
        <v>13158</v>
      </c>
      <c r="E8978" t="s">
        <v>13157</v>
      </c>
    </row>
    <row r="8979" spans="1:5" x14ac:dyDescent="0.25">
      <c r="A8979">
        <v>71000027</v>
      </c>
      <c r="B8979" t="s">
        <v>13159</v>
      </c>
      <c r="C8979" t="s">
        <v>13160</v>
      </c>
      <c r="D8979" t="s">
        <v>13160</v>
      </c>
      <c r="E8979" t="s">
        <v>13159</v>
      </c>
    </row>
    <row r="8980" spans="1:5" x14ac:dyDescent="0.25">
      <c r="A8980">
        <v>71000030</v>
      </c>
      <c r="B8980" t="s">
        <v>13161</v>
      </c>
      <c r="C8980" t="s">
        <v>13162</v>
      </c>
      <c r="D8980" t="s">
        <v>13162</v>
      </c>
      <c r="E8980" t="s">
        <v>13161</v>
      </c>
    </row>
    <row r="8981" spans="1:5" x14ac:dyDescent="0.25">
      <c r="A8981">
        <v>71000031</v>
      </c>
      <c r="B8981" t="s">
        <v>13163</v>
      </c>
      <c r="C8981" t="s">
        <v>13164</v>
      </c>
      <c r="D8981" t="s">
        <v>13164</v>
      </c>
      <c r="E8981" t="s">
        <v>13163</v>
      </c>
    </row>
    <row r="8982" spans="1:5" x14ac:dyDescent="0.25">
      <c r="A8982">
        <v>71000033</v>
      </c>
      <c r="B8982" t="s">
        <v>13165</v>
      </c>
      <c r="C8982" t="s">
        <v>13166</v>
      </c>
      <c r="D8982" t="s">
        <v>13166</v>
      </c>
      <c r="E8982" t="s">
        <v>13165</v>
      </c>
    </row>
    <row r="8983" spans="1:5" x14ac:dyDescent="0.25">
      <c r="A8983">
        <v>71000035</v>
      </c>
      <c r="B8983" t="s">
        <v>13167</v>
      </c>
      <c r="C8983" t="s">
        <v>13168</v>
      </c>
      <c r="D8983" t="s">
        <v>13168</v>
      </c>
      <c r="E8983" t="s">
        <v>13167</v>
      </c>
    </row>
    <row r="8984" spans="1:5" x14ac:dyDescent="0.25">
      <c r="A8984">
        <v>71000036</v>
      </c>
      <c r="B8984" t="s">
        <v>13165</v>
      </c>
      <c r="C8984" t="s">
        <v>13166</v>
      </c>
      <c r="D8984" t="s">
        <v>13166</v>
      </c>
      <c r="E8984" t="s">
        <v>13165</v>
      </c>
    </row>
    <row r="8985" spans="1:5" x14ac:dyDescent="0.25">
      <c r="A8985">
        <v>71000037</v>
      </c>
      <c r="B8985" t="s">
        <v>13169</v>
      </c>
      <c r="C8985" t="s">
        <v>13170</v>
      </c>
      <c r="D8985" t="s">
        <v>13170</v>
      </c>
      <c r="E8985" t="s">
        <v>13169</v>
      </c>
    </row>
    <row r="8986" spans="1:5" x14ac:dyDescent="0.25">
      <c r="A8986">
        <v>71000039</v>
      </c>
      <c r="B8986" t="s">
        <v>13171</v>
      </c>
      <c r="C8986" t="s">
        <v>13172</v>
      </c>
      <c r="D8986" t="s">
        <v>13172</v>
      </c>
      <c r="E8986" t="s">
        <v>13171</v>
      </c>
    </row>
    <row r="8987" spans="1:5" x14ac:dyDescent="0.25">
      <c r="A8987">
        <v>71000040</v>
      </c>
      <c r="B8987" t="s">
        <v>13173</v>
      </c>
      <c r="C8987" t="s">
        <v>13174</v>
      </c>
      <c r="D8987" t="s">
        <v>13174</v>
      </c>
      <c r="E8987" t="s">
        <v>13173</v>
      </c>
    </row>
    <row r="8988" spans="1:5" x14ac:dyDescent="0.25">
      <c r="A8988">
        <v>71000041</v>
      </c>
      <c r="B8988" t="s">
        <v>13175</v>
      </c>
      <c r="C8988" t="s">
        <v>13176</v>
      </c>
      <c r="D8988" t="s">
        <v>13176</v>
      </c>
      <c r="E8988" t="s">
        <v>13175</v>
      </c>
    </row>
    <row r="8989" spans="1:5" x14ac:dyDescent="0.25">
      <c r="A8989">
        <v>71000042</v>
      </c>
      <c r="B8989" t="s">
        <v>13177</v>
      </c>
      <c r="C8989" t="s">
        <v>13178</v>
      </c>
      <c r="D8989" t="s">
        <v>13178</v>
      </c>
      <c r="E8989" t="s">
        <v>13177</v>
      </c>
    </row>
    <row r="8990" spans="1:5" x14ac:dyDescent="0.25">
      <c r="A8990">
        <v>71000045</v>
      </c>
      <c r="B8990" t="s">
        <v>13179</v>
      </c>
      <c r="C8990" t="s">
        <v>13180</v>
      </c>
      <c r="D8990" t="s">
        <v>13180</v>
      </c>
      <c r="E8990" t="s">
        <v>13179</v>
      </c>
    </row>
    <row r="8991" spans="1:5" x14ac:dyDescent="0.25">
      <c r="A8991">
        <v>71000046</v>
      </c>
      <c r="B8991" t="s">
        <v>13181</v>
      </c>
      <c r="C8991" t="s">
        <v>13182</v>
      </c>
      <c r="D8991" t="s">
        <v>13182</v>
      </c>
      <c r="E8991" t="s">
        <v>13181</v>
      </c>
    </row>
    <row r="8992" spans="1:5" x14ac:dyDescent="0.25">
      <c r="A8992">
        <v>71000047</v>
      </c>
      <c r="B8992" t="s">
        <v>13157</v>
      </c>
      <c r="C8992" t="s">
        <v>13158</v>
      </c>
      <c r="D8992" t="s">
        <v>13158</v>
      </c>
      <c r="E8992" t="s">
        <v>13157</v>
      </c>
    </row>
    <row r="8993" spans="1:5" x14ac:dyDescent="0.25">
      <c r="A8993">
        <v>71000048</v>
      </c>
      <c r="B8993" t="s">
        <v>13159</v>
      </c>
      <c r="C8993" t="s">
        <v>13160</v>
      </c>
      <c r="D8993" t="s">
        <v>13160</v>
      </c>
      <c r="E8993" t="s">
        <v>13159</v>
      </c>
    </row>
    <row r="8994" spans="1:5" x14ac:dyDescent="0.25">
      <c r="A8994">
        <v>71000049</v>
      </c>
      <c r="B8994" t="s">
        <v>13183</v>
      </c>
      <c r="C8994" t="s">
        <v>13184</v>
      </c>
      <c r="D8994" t="s">
        <v>13184</v>
      </c>
      <c r="E8994" t="s">
        <v>13183</v>
      </c>
    </row>
    <row r="8995" spans="1:5" x14ac:dyDescent="0.25">
      <c r="A8995">
        <v>71000050</v>
      </c>
      <c r="B8995" t="s">
        <v>13185</v>
      </c>
      <c r="C8995" t="s">
        <v>13162</v>
      </c>
      <c r="D8995" t="s">
        <v>13162</v>
      </c>
      <c r="E8995" t="s">
        <v>13185</v>
      </c>
    </row>
    <row r="8996" spans="1:5" x14ac:dyDescent="0.25">
      <c r="A8996">
        <v>71000051</v>
      </c>
      <c r="B8996" t="s">
        <v>13186</v>
      </c>
      <c r="C8996" t="s">
        <v>13187</v>
      </c>
      <c r="D8996" t="s">
        <v>13187</v>
      </c>
      <c r="E8996" t="s">
        <v>13186</v>
      </c>
    </row>
    <row r="8997" spans="1:5" x14ac:dyDescent="0.25">
      <c r="A8997">
        <v>71000052</v>
      </c>
      <c r="B8997" t="s">
        <v>13188</v>
      </c>
      <c r="C8997" t="s">
        <v>13189</v>
      </c>
      <c r="D8997" t="s">
        <v>13189</v>
      </c>
      <c r="E8997" t="s">
        <v>13188</v>
      </c>
    </row>
    <row r="8998" spans="1:5" x14ac:dyDescent="0.25">
      <c r="A8998">
        <v>71000053</v>
      </c>
      <c r="B8998" t="s">
        <v>13190</v>
      </c>
      <c r="C8998" t="s">
        <v>13191</v>
      </c>
      <c r="D8998" t="s">
        <v>13191</v>
      </c>
      <c r="E8998" t="s">
        <v>13190</v>
      </c>
    </row>
    <row r="8999" spans="1:5" x14ac:dyDescent="0.25">
      <c r="A8999">
        <v>71000055</v>
      </c>
      <c r="B8999" t="s">
        <v>13192</v>
      </c>
      <c r="C8999" t="s">
        <v>13193</v>
      </c>
      <c r="D8999" t="s">
        <v>13193</v>
      </c>
      <c r="E8999" t="s">
        <v>13192</v>
      </c>
    </row>
    <row r="9000" spans="1:5" x14ac:dyDescent="0.25">
      <c r="A9000">
        <v>71000060</v>
      </c>
      <c r="B9000" t="s">
        <v>13194</v>
      </c>
      <c r="C9000" t="s">
        <v>13195</v>
      </c>
      <c r="D9000" t="s">
        <v>13195</v>
      </c>
      <c r="E9000" t="s">
        <v>13194</v>
      </c>
    </row>
    <row r="9001" spans="1:5" x14ac:dyDescent="0.25">
      <c r="A9001">
        <v>71000061</v>
      </c>
      <c r="B9001" t="s">
        <v>13196</v>
      </c>
      <c r="C9001" t="s">
        <v>13195</v>
      </c>
      <c r="D9001" t="s">
        <v>13195</v>
      </c>
      <c r="E9001" t="s">
        <v>13196</v>
      </c>
    </row>
    <row r="9002" spans="1:5" x14ac:dyDescent="0.25">
      <c r="A9002">
        <v>71000062</v>
      </c>
      <c r="B9002" t="s">
        <v>13197</v>
      </c>
      <c r="C9002" t="s">
        <v>13195</v>
      </c>
      <c r="D9002" t="s">
        <v>13195</v>
      </c>
      <c r="E9002" t="s">
        <v>13197</v>
      </c>
    </row>
    <row r="9003" spans="1:5" x14ac:dyDescent="0.25">
      <c r="A9003">
        <v>71000063</v>
      </c>
      <c r="B9003" t="s">
        <v>13198</v>
      </c>
      <c r="C9003" t="s">
        <v>13199</v>
      </c>
      <c r="D9003" t="s">
        <v>13199</v>
      </c>
      <c r="E9003" t="s">
        <v>13198</v>
      </c>
    </row>
    <row r="9004" spans="1:5" x14ac:dyDescent="0.25">
      <c r="A9004">
        <v>71000064</v>
      </c>
      <c r="B9004" t="s">
        <v>13200</v>
      </c>
      <c r="C9004" t="s">
        <v>13199</v>
      </c>
      <c r="D9004" t="s">
        <v>13199</v>
      </c>
      <c r="E9004" t="s">
        <v>13200</v>
      </c>
    </row>
    <row r="9005" spans="1:5" x14ac:dyDescent="0.25">
      <c r="A9005">
        <v>71000065</v>
      </c>
      <c r="B9005" t="s">
        <v>13201</v>
      </c>
      <c r="C9005" t="s">
        <v>13199</v>
      </c>
      <c r="D9005" t="s">
        <v>13199</v>
      </c>
      <c r="E9005" t="s">
        <v>13201</v>
      </c>
    </row>
    <row r="9006" spans="1:5" x14ac:dyDescent="0.25">
      <c r="A9006">
        <v>71000066</v>
      </c>
      <c r="B9006" t="s">
        <v>13202</v>
      </c>
      <c r="C9006" t="s">
        <v>13160</v>
      </c>
      <c r="D9006" t="s">
        <v>13160</v>
      </c>
      <c r="E9006" t="s">
        <v>13202</v>
      </c>
    </row>
    <row r="9007" spans="1:5" x14ac:dyDescent="0.25">
      <c r="A9007">
        <v>71000067</v>
      </c>
      <c r="B9007" t="s">
        <v>13203</v>
      </c>
      <c r="C9007" t="s">
        <v>13204</v>
      </c>
      <c r="D9007" t="s">
        <v>13204</v>
      </c>
      <c r="E9007" t="s">
        <v>13203</v>
      </c>
    </row>
    <row r="9008" spans="1:5" x14ac:dyDescent="0.25">
      <c r="A9008">
        <v>71000068</v>
      </c>
      <c r="B9008" t="s">
        <v>13205</v>
      </c>
      <c r="C9008" t="s">
        <v>13166</v>
      </c>
      <c r="D9008" t="s">
        <v>13166</v>
      </c>
      <c r="E9008" t="s">
        <v>13205</v>
      </c>
    </row>
    <row r="9009" spans="1:5" x14ac:dyDescent="0.25">
      <c r="A9009">
        <v>71000070</v>
      </c>
      <c r="B9009" t="s">
        <v>13206</v>
      </c>
      <c r="C9009" t="s">
        <v>13207</v>
      </c>
      <c r="D9009" t="s">
        <v>13207</v>
      </c>
      <c r="E9009" t="s">
        <v>13206</v>
      </c>
    </row>
    <row r="9010" spans="1:5" x14ac:dyDescent="0.25">
      <c r="A9010">
        <v>71000071</v>
      </c>
      <c r="B9010" t="s">
        <v>13208</v>
      </c>
      <c r="C9010" t="s">
        <v>13207</v>
      </c>
      <c r="D9010" t="s">
        <v>13207</v>
      </c>
      <c r="E9010" t="s">
        <v>13208</v>
      </c>
    </row>
    <row r="9011" spans="1:5" x14ac:dyDescent="0.25">
      <c r="A9011">
        <v>71000072</v>
      </c>
      <c r="B9011" t="s">
        <v>13205</v>
      </c>
      <c r="C9011" t="s">
        <v>13170</v>
      </c>
      <c r="D9011" t="s">
        <v>13170</v>
      </c>
      <c r="E9011" t="s">
        <v>13205</v>
      </c>
    </row>
    <row r="9012" spans="1:5" x14ac:dyDescent="0.25">
      <c r="A9012">
        <v>71000073</v>
      </c>
      <c r="B9012" t="s">
        <v>13209</v>
      </c>
      <c r="C9012" t="s">
        <v>13210</v>
      </c>
      <c r="D9012" t="s">
        <v>13210</v>
      </c>
      <c r="E9012" t="s">
        <v>13209</v>
      </c>
    </row>
    <row r="9013" spans="1:5" x14ac:dyDescent="0.25">
      <c r="A9013">
        <v>71000074</v>
      </c>
      <c r="B9013" t="s">
        <v>13211</v>
      </c>
      <c r="C9013" t="s">
        <v>13212</v>
      </c>
      <c r="D9013" t="s">
        <v>13212</v>
      </c>
      <c r="E9013" t="s">
        <v>13211</v>
      </c>
    </row>
    <row r="9014" spans="1:5" x14ac:dyDescent="0.25">
      <c r="A9014">
        <v>71000075</v>
      </c>
      <c r="B9014" t="s">
        <v>13213</v>
      </c>
      <c r="C9014" t="s">
        <v>13214</v>
      </c>
      <c r="D9014" t="s">
        <v>13214</v>
      </c>
      <c r="E9014" t="s">
        <v>13213</v>
      </c>
    </row>
    <row r="9015" spans="1:5" x14ac:dyDescent="0.25">
      <c r="A9015">
        <v>71000076</v>
      </c>
      <c r="B9015" t="s">
        <v>13215</v>
      </c>
      <c r="C9015" t="s">
        <v>13216</v>
      </c>
      <c r="D9015" t="s">
        <v>13216</v>
      </c>
      <c r="E9015" t="s">
        <v>13215</v>
      </c>
    </row>
    <row r="9016" spans="1:5" x14ac:dyDescent="0.25">
      <c r="A9016">
        <v>71000077</v>
      </c>
      <c r="B9016" t="s">
        <v>13161</v>
      </c>
      <c r="C9016" t="s">
        <v>13162</v>
      </c>
      <c r="D9016" t="s">
        <v>13162</v>
      </c>
      <c r="E9016" t="s">
        <v>13161</v>
      </c>
    </row>
    <row r="9017" spans="1:5" x14ac:dyDescent="0.25">
      <c r="A9017">
        <v>71000078</v>
      </c>
      <c r="B9017" t="s">
        <v>13161</v>
      </c>
      <c r="C9017" t="s">
        <v>13162</v>
      </c>
      <c r="D9017" t="s">
        <v>13162</v>
      </c>
      <c r="E9017" t="s">
        <v>13161</v>
      </c>
    </row>
    <row r="9018" spans="1:5" x14ac:dyDescent="0.25">
      <c r="A9018">
        <v>71000079</v>
      </c>
      <c r="B9018" t="s">
        <v>13217</v>
      </c>
      <c r="C9018" t="s">
        <v>13162</v>
      </c>
      <c r="D9018" t="s">
        <v>13162</v>
      </c>
      <c r="E9018" t="s">
        <v>13217</v>
      </c>
    </row>
    <row r="9019" spans="1:5" x14ac:dyDescent="0.25">
      <c r="A9019">
        <v>71000080</v>
      </c>
      <c r="B9019" t="s">
        <v>13218</v>
      </c>
      <c r="C9019" t="s">
        <v>13162</v>
      </c>
      <c r="D9019" t="s">
        <v>13162</v>
      </c>
      <c r="E9019" t="s">
        <v>13218</v>
      </c>
    </row>
    <row r="9020" spans="1:5" x14ac:dyDescent="0.25">
      <c r="A9020">
        <v>71000081</v>
      </c>
      <c r="B9020" t="s">
        <v>13219</v>
      </c>
      <c r="C9020" t="s">
        <v>13162</v>
      </c>
      <c r="D9020" t="s">
        <v>13162</v>
      </c>
      <c r="E9020" t="s">
        <v>13219</v>
      </c>
    </row>
    <row r="9021" spans="1:5" x14ac:dyDescent="0.25">
      <c r="A9021">
        <v>71000082</v>
      </c>
      <c r="B9021" t="s">
        <v>13220</v>
      </c>
      <c r="C9021" t="s">
        <v>13221</v>
      </c>
      <c r="D9021" t="s">
        <v>13221</v>
      </c>
      <c r="E9021" t="s">
        <v>13220</v>
      </c>
    </row>
    <row r="9022" spans="1:5" x14ac:dyDescent="0.25">
      <c r="A9022">
        <v>71000083</v>
      </c>
      <c r="B9022" t="s">
        <v>13222</v>
      </c>
      <c r="C9022" t="s">
        <v>13223</v>
      </c>
      <c r="D9022" t="s">
        <v>13223</v>
      </c>
      <c r="E9022" t="s">
        <v>13222</v>
      </c>
    </row>
    <row r="9023" spans="1:5" x14ac:dyDescent="0.25">
      <c r="A9023">
        <v>71000084</v>
      </c>
      <c r="B9023" t="s">
        <v>13224</v>
      </c>
      <c r="C9023" t="s">
        <v>13225</v>
      </c>
      <c r="D9023" t="s">
        <v>13225</v>
      </c>
      <c r="E9023" t="s">
        <v>13224</v>
      </c>
    </row>
    <row r="9024" spans="1:5" x14ac:dyDescent="0.25">
      <c r="A9024">
        <v>71000085</v>
      </c>
      <c r="B9024" t="s">
        <v>13226</v>
      </c>
      <c r="C9024" t="s">
        <v>13227</v>
      </c>
      <c r="D9024" t="s">
        <v>13227</v>
      </c>
      <c r="E9024" t="s">
        <v>13226</v>
      </c>
    </row>
    <row r="9025" spans="1:5" x14ac:dyDescent="0.25">
      <c r="A9025">
        <v>71000086</v>
      </c>
      <c r="B9025" t="s">
        <v>13228</v>
      </c>
      <c r="C9025" t="s">
        <v>13229</v>
      </c>
      <c r="D9025" t="s">
        <v>13229</v>
      </c>
      <c r="E9025" t="s">
        <v>13228</v>
      </c>
    </row>
    <row r="9026" spans="1:5" x14ac:dyDescent="0.25">
      <c r="A9026">
        <v>71000087</v>
      </c>
      <c r="B9026" t="s">
        <v>13230</v>
      </c>
      <c r="C9026" t="s">
        <v>13231</v>
      </c>
      <c r="D9026" t="s">
        <v>13231</v>
      </c>
      <c r="E9026" t="s">
        <v>13230</v>
      </c>
    </row>
    <row r="9027" spans="1:5" x14ac:dyDescent="0.25">
      <c r="A9027">
        <v>71000088</v>
      </c>
      <c r="B9027" t="s">
        <v>13157</v>
      </c>
      <c r="C9027" t="s">
        <v>13158</v>
      </c>
      <c r="D9027" t="s">
        <v>13158</v>
      </c>
      <c r="E9027" t="s">
        <v>13157</v>
      </c>
    </row>
    <row r="9028" spans="1:5" x14ac:dyDescent="0.25">
      <c r="A9028">
        <v>71000089</v>
      </c>
      <c r="B9028" t="s">
        <v>13159</v>
      </c>
      <c r="C9028" t="s">
        <v>13160</v>
      </c>
      <c r="D9028" t="s">
        <v>13160</v>
      </c>
      <c r="E9028" t="s">
        <v>13159</v>
      </c>
    </row>
    <row r="9029" spans="1:5" x14ac:dyDescent="0.25">
      <c r="A9029">
        <v>71000090</v>
      </c>
      <c r="B9029" t="s">
        <v>13232</v>
      </c>
      <c r="C9029" t="s">
        <v>13160</v>
      </c>
      <c r="D9029" t="s">
        <v>13160</v>
      </c>
      <c r="E9029" t="s">
        <v>13232</v>
      </c>
    </row>
    <row r="9030" spans="1:5" x14ac:dyDescent="0.25">
      <c r="A9030">
        <v>71000091</v>
      </c>
      <c r="B9030" t="s">
        <v>13233</v>
      </c>
      <c r="C9030" t="s">
        <v>13234</v>
      </c>
      <c r="D9030" t="s">
        <v>13234</v>
      </c>
      <c r="E9030" t="s">
        <v>13233</v>
      </c>
    </row>
    <row r="9031" spans="1:5" x14ac:dyDescent="0.25">
      <c r="A9031">
        <v>71000092</v>
      </c>
      <c r="B9031" t="s">
        <v>13235</v>
      </c>
      <c r="C9031" t="s">
        <v>13236</v>
      </c>
      <c r="D9031" t="s">
        <v>13236</v>
      </c>
      <c r="E9031" t="s">
        <v>13235</v>
      </c>
    </row>
    <row r="9032" spans="1:5" x14ac:dyDescent="0.25">
      <c r="A9032">
        <v>71000093</v>
      </c>
      <c r="B9032" t="s">
        <v>13198</v>
      </c>
      <c r="C9032" t="s">
        <v>13199</v>
      </c>
      <c r="D9032" t="s">
        <v>13199</v>
      </c>
      <c r="E9032" t="s">
        <v>13198</v>
      </c>
    </row>
    <row r="9033" spans="1:5" x14ac:dyDescent="0.25">
      <c r="A9033">
        <v>71000094</v>
      </c>
      <c r="B9033" t="s">
        <v>13200</v>
      </c>
      <c r="C9033" t="s">
        <v>13199</v>
      </c>
      <c r="D9033" t="s">
        <v>13199</v>
      </c>
      <c r="E9033" t="s">
        <v>13200</v>
      </c>
    </row>
    <row r="9034" spans="1:5" x14ac:dyDescent="0.25">
      <c r="A9034">
        <v>71000095</v>
      </c>
      <c r="B9034" t="s">
        <v>13201</v>
      </c>
      <c r="C9034" t="s">
        <v>13199</v>
      </c>
      <c r="D9034" t="s">
        <v>13199</v>
      </c>
      <c r="E9034" t="s">
        <v>13201</v>
      </c>
    </row>
    <row r="9035" spans="1:5" x14ac:dyDescent="0.25">
      <c r="A9035">
        <v>71000096</v>
      </c>
      <c r="B9035" t="s">
        <v>13237</v>
      </c>
      <c r="C9035" t="s">
        <v>13199</v>
      </c>
      <c r="D9035" t="s">
        <v>13199</v>
      </c>
      <c r="E9035" t="s">
        <v>13237</v>
      </c>
    </row>
    <row r="9036" spans="1:5" x14ac:dyDescent="0.25">
      <c r="A9036">
        <v>71000097</v>
      </c>
      <c r="B9036" t="s">
        <v>13238</v>
      </c>
      <c r="C9036" t="s">
        <v>13239</v>
      </c>
      <c r="D9036" t="s">
        <v>13239</v>
      </c>
      <c r="E9036" t="s">
        <v>13238</v>
      </c>
    </row>
    <row r="9037" spans="1:5" x14ac:dyDescent="0.25">
      <c r="A9037">
        <v>71000098</v>
      </c>
      <c r="B9037" t="s">
        <v>13240</v>
      </c>
      <c r="C9037" t="s">
        <v>13241</v>
      </c>
      <c r="D9037" t="s">
        <v>13241</v>
      </c>
      <c r="E9037" t="s">
        <v>13240</v>
      </c>
    </row>
    <row r="9038" spans="1:5" x14ac:dyDescent="0.25">
      <c r="A9038">
        <v>71000099</v>
      </c>
      <c r="B9038" t="s">
        <v>13242</v>
      </c>
      <c r="C9038" t="s">
        <v>13243</v>
      </c>
      <c r="D9038" t="s">
        <v>13243</v>
      </c>
      <c r="E9038" t="s">
        <v>13242</v>
      </c>
    </row>
    <row r="9039" spans="1:5" x14ac:dyDescent="0.25">
      <c r="A9039">
        <v>71000100</v>
      </c>
      <c r="B9039" t="s">
        <v>13244</v>
      </c>
      <c r="C9039" t="s">
        <v>13245</v>
      </c>
      <c r="D9039" t="s">
        <v>13245</v>
      </c>
      <c r="E9039" t="s">
        <v>13244</v>
      </c>
    </row>
    <row r="9040" spans="1:5" x14ac:dyDescent="0.25">
      <c r="A9040">
        <v>71000101</v>
      </c>
      <c r="B9040" t="s">
        <v>13246</v>
      </c>
      <c r="C9040" t="s">
        <v>13247</v>
      </c>
      <c r="D9040" t="s">
        <v>13247</v>
      </c>
      <c r="E9040" t="s">
        <v>13246</v>
      </c>
    </row>
    <row r="9041" spans="1:5" x14ac:dyDescent="0.25">
      <c r="A9041">
        <v>71000102</v>
      </c>
      <c r="B9041" t="s">
        <v>13248</v>
      </c>
      <c r="C9041" t="s">
        <v>13249</v>
      </c>
      <c r="D9041" t="s">
        <v>13249</v>
      </c>
      <c r="E9041" t="s">
        <v>13248</v>
      </c>
    </row>
    <row r="9042" spans="1:5" x14ac:dyDescent="0.25">
      <c r="A9042">
        <v>71000103</v>
      </c>
      <c r="B9042" t="s">
        <v>13250</v>
      </c>
      <c r="C9042" t="s">
        <v>13251</v>
      </c>
      <c r="D9042" t="s">
        <v>13251</v>
      </c>
      <c r="E9042" t="s">
        <v>13250</v>
      </c>
    </row>
    <row r="9043" spans="1:5" x14ac:dyDescent="0.25">
      <c r="A9043">
        <v>71000104</v>
      </c>
      <c r="B9043" t="s">
        <v>13252</v>
      </c>
      <c r="C9043" t="s">
        <v>13253</v>
      </c>
      <c r="D9043" t="s">
        <v>13253</v>
      </c>
      <c r="E9043" t="s">
        <v>13252</v>
      </c>
    </row>
    <row r="9044" spans="1:5" x14ac:dyDescent="0.25">
      <c r="A9044">
        <v>71000105</v>
      </c>
      <c r="B9044" t="s">
        <v>13254</v>
      </c>
      <c r="C9044" t="s">
        <v>13255</v>
      </c>
      <c r="D9044" t="s">
        <v>13255</v>
      </c>
      <c r="E9044" t="s">
        <v>13254</v>
      </c>
    </row>
    <row r="9045" spans="1:5" x14ac:dyDescent="0.25">
      <c r="A9045">
        <v>71000106</v>
      </c>
      <c r="B9045" t="s">
        <v>13256</v>
      </c>
      <c r="C9045" t="s">
        <v>13257</v>
      </c>
      <c r="D9045" t="s">
        <v>13257</v>
      </c>
      <c r="E9045" t="s">
        <v>13256</v>
      </c>
    </row>
    <row r="9046" spans="1:5" x14ac:dyDescent="0.25">
      <c r="A9046">
        <v>71000107</v>
      </c>
      <c r="B9046" t="s">
        <v>13258</v>
      </c>
      <c r="C9046" t="s">
        <v>13259</v>
      </c>
      <c r="D9046" t="s">
        <v>13259</v>
      </c>
      <c r="E9046" t="s">
        <v>13258</v>
      </c>
    </row>
    <row r="9047" spans="1:5" x14ac:dyDescent="0.25">
      <c r="A9047">
        <v>71000108</v>
      </c>
      <c r="B9047" t="s">
        <v>13260</v>
      </c>
      <c r="C9047" t="s">
        <v>13261</v>
      </c>
      <c r="D9047" t="s">
        <v>13261</v>
      </c>
      <c r="E9047" t="s">
        <v>13260</v>
      </c>
    </row>
    <row r="9048" spans="1:5" x14ac:dyDescent="0.25">
      <c r="A9048">
        <v>71000109</v>
      </c>
      <c r="B9048" t="s">
        <v>13161</v>
      </c>
      <c r="C9048" t="s">
        <v>13162</v>
      </c>
      <c r="D9048" t="s">
        <v>13162</v>
      </c>
      <c r="E9048" t="s">
        <v>13161</v>
      </c>
    </row>
    <row r="9049" spans="1:5" x14ac:dyDescent="0.25">
      <c r="A9049">
        <v>71000110</v>
      </c>
      <c r="B9049" t="s">
        <v>13262</v>
      </c>
      <c r="C9049" t="s">
        <v>13166</v>
      </c>
      <c r="D9049" t="s">
        <v>13166</v>
      </c>
      <c r="E9049" t="s">
        <v>13262</v>
      </c>
    </row>
    <row r="9050" spans="1:5" x14ac:dyDescent="0.25">
      <c r="A9050">
        <v>71000111</v>
      </c>
      <c r="B9050" t="s">
        <v>13211</v>
      </c>
      <c r="C9050" t="s">
        <v>13212</v>
      </c>
      <c r="D9050" t="s">
        <v>13212</v>
      </c>
      <c r="E9050" t="s">
        <v>13211</v>
      </c>
    </row>
    <row r="9051" spans="1:5" x14ac:dyDescent="0.25">
      <c r="A9051">
        <v>71000112</v>
      </c>
      <c r="B9051" t="s">
        <v>13213</v>
      </c>
      <c r="C9051" t="s">
        <v>13214</v>
      </c>
      <c r="D9051" t="s">
        <v>13214</v>
      </c>
      <c r="E9051" t="s">
        <v>13213</v>
      </c>
    </row>
    <row r="9052" spans="1:5" x14ac:dyDescent="0.25">
      <c r="A9052">
        <v>71000113</v>
      </c>
      <c r="B9052" t="s">
        <v>13215</v>
      </c>
      <c r="C9052" t="s">
        <v>13216</v>
      </c>
      <c r="D9052" t="s">
        <v>13216</v>
      </c>
      <c r="E9052" t="s">
        <v>13215</v>
      </c>
    </row>
    <row r="9053" spans="1:5" x14ac:dyDescent="0.25">
      <c r="A9053">
        <v>71000114</v>
      </c>
      <c r="B9053" t="s">
        <v>13194</v>
      </c>
      <c r="C9053" t="s">
        <v>13195</v>
      </c>
      <c r="D9053" t="s">
        <v>13195</v>
      </c>
      <c r="E9053" t="s">
        <v>13194</v>
      </c>
    </row>
    <row r="9054" spans="1:5" x14ac:dyDescent="0.25">
      <c r="A9054">
        <v>71000115</v>
      </c>
      <c r="B9054" t="s">
        <v>13196</v>
      </c>
      <c r="C9054" t="s">
        <v>13195</v>
      </c>
      <c r="D9054" t="s">
        <v>13195</v>
      </c>
      <c r="E9054" t="s">
        <v>13196</v>
      </c>
    </row>
    <row r="9055" spans="1:5" x14ac:dyDescent="0.25">
      <c r="A9055">
        <v>71000116</v>
      </c>
      <c r="B9055" t="s">
        <v>13197</v>
      </c>
      <c r="C9055" t="s">
        <v>13195</v>
      </c>
      <c r="D9055" t="s">
        <v>13195</v>
      </c>
      <c r="E9055" t="s">
        <v>13197</v>
      </c>
    </row>
    <row r="9056" spans="1:5" x14ac:dyDescent="0.25">
      <c r="A9056">
        <v>71000118</v>
      </c>
      <c r="B9056" t="s">
        <v>13206</v>
      </c>
      <c r="C9056" t="s">
        <v>13207</v>
      </c>
      <c r="D9056" t="s">
        <v>13207</v>
      </c>
      <c r="E9056" t="s">
        <v>13206</v>
      </c>
    </row>
    <row r="9057" spans="1:5" x14ac:dyDescent="0.25">
      <c r="A9057">
        <v>71000119</v>
      </c>
      <c r="B9057" t="s">
        <v>13208</v>
      </c>
      <c r="C9057" t="s">
        <v>13207</v>
      </c>
      <c r="D9057" t="s">
        <v>13207</v>
      </c>
      <c r="E9057" t="s">
        <v>13208</v>
      </c>
    </row>
    <row r="9058" spans="1:5" x14ac:dyDescent="0.25">
      <c r="A9058">
        <v>71000120</v>
      </c>
      <c r="B9058" t="s">
        <v>13263</v>
      </c>
      <c r="C9058" t="s">
        <v>13207</v>
      </c>
      <c r="D9058" t="s">
        <v>13207</v>
      </c>
      <c r="E9058" t="s">
        <v>13263</v>
      </c>
    </row>
    <row r="9059" spans="1:5" x14ac:dyDescent="0.25">
      <c r="A9059">
        <v>71000121</v>
      </c>
      <c r="B9059" t="s">
        <v>13264</v>
      </c>
      <c r="C9059" t="s">
        <v>13207</v>
      </c>
      <c r="D9059" t="s">
        <v>13207</v>
      </c>
      <c r="E9059" t="s">
        <v>13264</v>
      </c>
    </row>
    <row r="9060" spans="1:5" x14ac:dyDescent="0.25">
      <c r="A9060">
        <v>71000122</v>
      </c>
      <c r="B9060" t="s">
        <v>13265</v>
      </c>
      <c r="C9060" t="s">
        <v>13207</v>
      </c>
      <c r="D9060" t="s">
        <v>13207</v>
      </c>
      <c r="E9060" t="s">
        <v>13265</v>
      </c>
    </row>
    <row r="9061" spans="1:5" x14ac:dyDescent="0.25">
      <c r="A9061">
        <v>71000123</v>
      </c>
      <c r="B9061" t="s">
        <v>13266</v>
      </c>
      <c r="C9061" t="s">
        <v>13207</v>
      </c>
      <c r="D9061" t="s">
        <v>13207</v>
      </c>
      <c r="E9061" t="s">
        <v>13266</v>
      </c>
    </row>
    <row r="9062" spans="1:5" x14ac:dyDescent="0.25">
      <c r="A9062">
        <v>71000124</v>
      </c>
      <c r="B9062" t="s">
        <v>13201</v>
      </c>
      <c r="C9062" t="s">
        <v>13199</v>
      </c>
      <c r="D9062" t="s">
        <v>13199</v>
      </c>
      <c r="E9062" t="s">
        <v>13201</v>
      </c>
    </row>
    <row r="9063" spans="1:5" x14ac:dyDescent="0.25">
      <c r="A9063">
        <v>71000125</v>
      </c>
      <c r="B9063" t="s">
        <v>13200</v>
      </c>
      <c r="C9063" t="s">
        <v>13199</v>
      </c>
      <c r="D9063" t="s">
        <v>13199</v>
      </c>
      <c r="E9063" t="s">
        <v>13200</v>
      </c>
    </row>
    <row r="9064" spans="1:5" x14ac:dyDescent="0.25">
      <c r="A9064">
        <v>71000126</v>
      </c>
      <c r="B9064" t="s">
        <v>13198</v>
      </c>
      <c r="C9064" t="s">
        <v>13199</v>
      </c>
      <c r="D9064" t="s">
        <v>13199</v>
      </c>
      <c r="E9064" t="s">
        <v>13198</v>
      </c>
    </row>
    <row r="9065" spans="1:5" x14ac:dyDescent="0.25">
      <c r="A9065">
        <v>71000127</v>
      </c>
      <c r="B9065" t="s">
        <v>13237</v>
      </c>
      <c r="C9065" t="s">
        <v>13199</v>
      </c>
      <c r="D9065" t="s">
        <v>13199</v>
      </c>
      <c r="E9065" t="s">
        <v>13237</v>
      </c>
    </row>
    <row r="9066" spans="1:5" x14ac:dyDescent="0.25">
      <c r="A9066">
        <v>71000128</v>
      </c>
      <c r="B9066" t="s">
        <v>13267</v>
      </c>
      <c r="C9066" t="s">
        <v>13268</v>
      </c>
      <c r="D9066" t="s">
        <v>13268</v>
      </c>
      <c r="E9066" t="s">
        <v>13267</v>
      </c>
    </row>
    <row r="9067" spans="1:5" x14ac:dyDescent="0.25">
      <c r="A9067">
        <v>71000129</v>
      </c>
      <c r="B9067" t="s">
        <v>13254</v>
      </c>
      <c r="C9067" t="s">
        <v>13255</v>
      </c>
      <c r="D9067" t="s">
        <v>13255</v>
      </c>
      <c r="E9067" t="s">
        <v>13254</v>
      </c>
    </row>
    <row r="9068" spans="1:5" x14ac:dyDescent="0.25">
      <c r="A9068">
        <v>71000130</v>
      </c>
      <c r="B9068" t="s">
        <v>13256</v>
      </c>
      <c r="C9068" t="s">
        <v>13257</v>
      </c>
      <c r="D9068" t="s">
        <v>13257</v>
      </c>
      <c r="E9068" t="s">
        <v>13256</v>
      </c>
    </row>
    <row r="9069" spans="1:5" x14ac:dyDescent="0.25">
      <c r="A9069">
        <v>71000131</v>
      </c>
      <c r="B9069" t="s">
        <v>13258</v>
      </c>
      <c r="C9069" t="s">
        <v>13259</v>
      </c>
      <c r="D9069" t="s">
        <v>13259</v>
      </c>
      <c r="E9069" t="s">
        <v>13258</v>
      </c>
    </row>
    <row r="9070" spans="1:5" x14ac:dyDescent="0.25">
      <c r="A9070">
        <v>71000132</v>
      </c>
      <c r="B9070" t="s">
        <v>13157</v>
      </c>
      <c r="C9070" t="s">
        <v>13158</v>
      </c>
      <c r="D9070" t="s">
        <v>13158</v>
      </c>
      <c r="E9070" t="s">
        <v>13157</v>
      </c>
    </row>
    <row r="9071" spans="1:5" x14ac:dyDescent="0.25">
      <c r="A9071">
        <v>71000133</v>
      </c>
      <c r="B9071" t="s">
        <v>13159</v>
      </c>
      <c r="C9071" t="s">
        <v>13160</v>
      </c>
      <c r="D9071" t="s">
        <v>13160</v>
      </c>
      <c r="E9071" t="s">
        <v>13159</v>
      </c>
    </row>
    <row r="9072" spans="1:5" x14ac:dyDescent="0.25">
      <c r="A9072">
        <v>71000134</v>
      </c>
      <c r="B9072" t="s">
        <v>13269</v>
      </c>
      <c r="C9072" t="s">
        <v>13160</v>
      </c>
      <c r="D9072" t="s">
        <v>13160</v>
      </c>
      <c r="E9072" t="s">
        <v>13269</v>
      </c>
    </row>
    <row r="9073" spans="1:5" x14ac:dyDescent="0.25">
      <c r="A9073">
        <v>71000135</v>
      </c>
      <c r="B9073" t="s">
        <v>13270</v>
      </c>
      <c r="C9073" t="s">
        <v>13271</v>
      </c>
      <c r="D9073" t="s">
        <v>13271</v>
      </c>
      <c r="E9073" t="s">
        <v>13270</v>
      </c>
    </row>
    <row r="9074" spans="1:5" x14ac:dyDescent="0.25">
      <c r="A9074">
        <v>71000136</v>
      </c>
      <c r="B9074" t="s">
        <v>13165</v>
      </c>
      <c r="C9074" t="s">
        <v>13166</v>
      </c>
      <c r="D9074" t="s">
        <v>13166</v>
      </c>
      <c r="E9074" t="s">
        <v>13165</v>
      </c>
    </row>
    <row r="9075" spans="1:5" x14ac:dyDescent="0.25">
      <c r="A9075">
        <v>71000137</v>
      </c>
      <c r="B9075" t="s">
        <v>13169</v>
      </c>
      <c r="C9075" t="s">
        <v>13170</v>
      </c>
      <c r="D9075" t="s">
        <v>13170</v>
      </c>
      <c r="E9075" t="s">
        <v>13169</v>
      </c>
    </row>
    <row r="9076" spans="1:5" x14ac:dyDescent="0.25">
      <c r="A9076">
        <v>71000138</v>
      </c>
      <c r="B9076" t="s">
        <v>13194</v>
      </c>
      <c r="C9076" t="s">
        <v>13195</v>
      </c>
      <c r="D9076" t="s">
        <v>13195</v>
      </c>
      <c r="E9076" t="s">
        <v>13194</v>
      </c>
    </row>
    <row r="9077" spans="1:5" x14ac:dyDescent="0.25">
      <c r="A9077">
        <v>71000139</v>
      </c>
      <c r="B9077" t="s">
        <v>13196</v>
      </c>
      <c r="C9077" t="s">
        <v>13195</v>
      </c>
      <c r="D9077" t="s">
        <v>13195</v>
      </c>
      <c r="E9077" t="s">
        <v>13196</v>
      </c>
    </row>
    <row r="9078" spans="1:5" x14ac:dyDescent="0.25">
      <c r="A9078">
        <v>71000140</v>
      </c>
      <c r="B9078" t="s">
        <v>13197</v>
      </c>
      <c r="C9078" t="s">
        <v>13195</v>
      </c>
      <c r="D9078" t="s">
        <v>13195</v>
      </c>
      <c r="E9078" t="s">
        <v>13197</v>
      </c>
    </row>
    <row r="9079" spans="1:5" x14ac:dyDescent="0.25">
      <c r="A9079">
        <v>71000141</v>
      </c>
      <c r="B9079" t="s">
        <v>13272</v>
      </c>
      <c r="C9079" t="s">
        <v>13273</v>
      </c>
      <c r="D9079" t="s">
        <v>13273</v>
      </c>
      <c r="E9079" t="s">
        <v>13272</v>
      </c>
    </row>
    <row r="9080" spans="1:5" x14ac:dyDescent="0.25">
      <c r="A9080">
        <v>71000142</v>
      </c>
      <c r="B9080" t="s">
        <v>13274</v>
      </c>
      <c r="C9080" t="s">
        <v>13275</v>
      </c>
      <c r="D9080" t="s">
        <v>13275</v>
      </c>
      <c r="E9080" t="s">
        <v>13274</v>
      </c>
    </row>
    <row r="9081" spans="1:5" x14ac:dyDescent="0.25">
      <c r="A9081">
        <v>71000143</v>
      </c>
      <c r="B9081" t="s">
        <v>13276</v>
      </c>
      <c r="C9081" t="s">
        <v>13277</v>
      </c>
      <c r="D9081" t="s">
        <v>13277</v>
      </c>
      <c r="E9081" t="s">
        <v>13276</v>
      </c>
    </row>
    <row r="9082" spans="1:5" x14ac:dyDescent="0.25">
      <c r="A9082">
        <v>71000144</v>
      </c>
      <c r="B9082" t="s">
        <v>13278</v>
      </c>
      <c r="C9082" t="s">
        <v>13279</v>
      </c>
      <c r="D9082" t="s">
        <v>13279</v>
      </c>
      <c r="E9082" t="s">
        <v>13278</v>
      </c>
    </row>
    <row r="9083" spans="1:5" x14ac:dyDescent="0.25">
      <c r="A9083">
        <v>71000145</v>
      </c>
      <c r="B9083" t="s">
        <v>13280</v>
      </c>
      <c r="C9083" t="s">
        <v>13281</v>
      </c>
      <c r="D9083" t="s">
        <v>13281</v>
      </c>
      <c r="E9083" t="s">
        <v>13280</v>
      </c>
    </row>
    <row r="9084" spans="1:5" x14ac:dyDescent="0.25">
      <c r="A9084">
        <v>71000146</v>
      </c>
      <c r="B9084" t="s">
        <v>13282</v>
      </c>
      <c r="C9084" t="s">
        <v>13283</v>
      </c>
      <c r="D9084" t="s">
        <v>13283</v>
      </c>
      <c r="E9084" t="s">
        <v>13282</v>
      </c>
    </row>
    <row r="9085" spans="1:5" x14ac:dyDescent="0.25">
      <c r="A9085">
        <v>71000147</v>
      </c>
      <c r="B9085" t="s">
        <v>13284</v>
      </c>
      <c r="C9085" t="s">
        <v>13285</v>
      </c>
      <c r="D9085" t="s">
        <v>13285</v>
      </c>
      <c r="E9085" t="s">
        <v>13284</v>
      </c>
    </row>
    <row r="9086" spans="1:5" x14ac:dyDescent="0.25">
      <c r="A9086">
        <v>71000148</v>
      </c>
      <c r="B9086" t="s">
        <v>13286</v>
      </c>
      <c r="C9086" t="s">
        <v>13287</v>
      </c>
      <c r="D9086" t="s">
        <v>13287</v>
      </c>
      <c r="E9086" t="s">
        <v>13286</v>
      </c>
    </row>
    <row r="9087" spans="1:5" x14ac:dyDescent="0.25">
      <c r="A9087">
        <v>71000149</v>
      </c>
      <c r="B9087" t="s">
        <v>13288</v>
      </c>
      <c r="C9087" t="s">
        <v>13289</v>
      </c>
      <c r="D9087" t="s">
        <v>13289</v>
      </c>
      <c r="E9087" t="s">
        <v>13288</v>
      </c>
    </row>
    <row r="9088" spans="1:5" x14ac:dyDescent="0.25">
      <c r="A9088">
        <v>71000150</v>
      </c>
      <c r="B9088" t="s">
        <v>13290</v>
      </c>
      <c r="C9088" t="s">
        <v>13291</v>
      </c>
      <c r="D9088" t="s">
        <v>13291</v>
      </c>
      <c r="E9088" t="s">
        <v>13290</v>
      </c>
    </row>
    <row r="9089" spans="1:5" x14ac:dyDescent="0.25">
      <c r="A9089">
        <v>71000151</v>
      </c>
      <c r="B9089" t="s">
        <v>13292</v>
      </c>
      <c r="C9089" t="s">
        <v>13293</v>
      </c>
      <c r="D9089" t="s">
        <v>13293</v>
      </c>
      <c r="E9089" t="s">
        <v>13292</v>
      </c>
    </row>
    <row r="9090" spans="1:5" x14ac:dyDescent="0.25">
      <c r="A9090">
        <v>71000153</v>
      </c>
      <c r="B9090" t="s">
        <v>13294</v>
      </c>
      <c r="C9090" t="s">
        <v>13295</v>
      </c>
      <c r="D9090" t="s">
        <v>13295</v>
      </c>
      <c r="E9090" t="s">
        <v>13294</v>
      </c>
    </row>
    <row r="9091" spans="1:5" x14ac:dyDescent="0.25">
      <c r="A9091">
        <v>71000155</v>
      </c>
      <c r="B9091" t="s">
        <v>13296</v>
      </c>
      <c r="C9091" t="s">
        <v>13297</v>
      </c>
      <c r="D9091" t="s">
        <v>13297</v>
      </c>
      <c r="E9091" t="s">
        <v>13296</v>
      </c>
    </row>
    <row r="9092" spans="1:5" x14ac:dyDescent="0.25">
      <c r="A9092">
        <v>71000156</v>
      </c>
      <c r="B9092" t="s">
        <v>13298</v>
      </c>
      <c r="C9092" t="s">
        <v>13299</v>
      </c>
      <c r="D9092" t="s">
        <v>13299</v>
      </c>
      <c r="E9092" t="s">
        <v>13298</v>
      </c>
    </row>
    <row r="9093" spans="1:5" x14ac:dyDescent="0.25">
      <c r="A9093">
        <v>71000157</v>
      </c>
      <c r="B9093" t="s">
        <v>13119</v>
      </c>
      <c r="C9093" t="s">
        <v>13300</v>
      </c>
      <c r="D9093" t="s">
        <v>13300</v>
      </c>
      <c r="E9093" t="s">
        <v>13119</v>
      </c>
    </row>
    <row r="9094" spans="1:5" x14ac:dyDescent="0.25">
      <c r="A9094">
        <v>71000158</v>
      </c>
      <c r="B9094" t="s">
        <v>13301</v>
      </c>
      <c r="C9094" t="s">
        <v>13302</v>
      </c>
      <c r="D9094" t="s">
        <v>13302</v>
      </c>
      <c r="E9094" t="s">
        <v>13301</v>
      </c>
    </row>
    <row r="9095" spans="1:5" x14ac:dyDescent="0.25">
      <c r="A9095">
        <v>71000159</v>
      </c>
      <c r="B9095" t="s">
        <v>13303</v>
      </c>
      <c r="C9095" t="s">
        <v>13304</v>
      </c>
      <c r="D9095" t="s">
        <v>13304</v>
      </c>
      <c r="E9095" t="s">
        <v>13303</v>
      </c>
    </row>
    <row r="9096" spans="1:5" x14ac:dyDescent="0.25">
      <c r="A9096">
        <v>71000160</v>
      </c>
      <c r="B9096" t="s">
        <v>13305</v>
      </c>
      <c r="C9096" t="s">
        <v>13306</v>
      </c>
      <c r="D9096" t="s">
        <v>13306</v>
      </c>
      <c r="E9096" t="s">
        <v>13305</v>
      </c>
    </row>
    <row r="9097" spans="1:5" x14ac:dyDescent="0.25">
      <c r="A9097">
        <v>71000161</v>
      </c>
      <c r="B9097" t="s">
        <v>13307</v>
      </c>
      <c r="C9097" t="s">
        <v>13308</v>
      </c>
      <c r="D9097" t="s">
        <v>13308</v>
      </c>
      <c r="E9097" t="s">
        <v>13307</v>
      </c>
    </row>
    <row r="9098" spans="1:5" x14ac:dyDescent="0.25">
      <c r="A9098">
        <v>71000162</v>
      </c>
      <c r="B9098" t="s">
        <v>13309</v>
      </c>
      <c r="C9098" t="s">
        <v>13310</v>
      </c>
      <c r="D9098" t="s">
        <v>13310</v>
      </c>
      <c r="E9098" t="s">
        <v>13309</v>
      </c>
    </row>
    <row r="9099" spans="1:5" x14ac:dyDescent="0.25">
      <c r="A9099">
        <v>71000163</v>
      </c>
      <c r="B9099" t="s">
        <v>13311</v>
      </c>
      <c r="C9099" t="s">
        <v>13312</v>
      </c>
      <c r="D9099" t="s">
        <v>13312</v>
      </c>
      <c r="E9099" t="s">
        <v>13311</v>
      </c>
    </row>
    <row r="9100" spans="1:5" x14ac:dyDescent="0.25">
      <c r="A9100">
        <v>71000164</v>
      </c>
      <c r="B9100" t="s">
        <v>13313</v>
      </c>
      <c r="C9100" t="s">
        <v>13314</v>
      </c>
      <c r="D9100" t="s">
        <v>13314</v>
      </c>
      <c r="E9100" t="s">
        <v>13313</v>
      </c>
    </row>
    <row r="9101" spans="1:5" x14ac:dyDescent="0.25">
      <c r="A9101">
        <v>71000165</v>
      </c>
      <c r="B9101" t="s">
        <v>13315</v>
      </c>
      <c r="C9101" t="s">
        <v>13316</v>
      </c>
      <c r="D9101" t="s">
        <v>13316</v>
      </c>
      <c r="E9101" t="s">
        <v>13315</v>
      </c>
    </row>
    <row r="9102" spans="1:5" x14ac:dyDescent="0.25">
      <c r="A9102">
        <v>71000166</v>
      </c>
      <c r="B9102" t="s">
        <v>13317</v>
      </c>
      <c r="C9102" t="s">
        <v>13318</v>
      </c>
      <c r="D9102" t="s">
        <v>13318</v>
      </c>
      <c r="E9102" t="s">
        <v>13317</v>
      </c>
    </row>
    <row r="9103" spans="1:5" x14ac:dyDescent="0.25">
      <c r="A9103">
        <v>71000168</v>
      </c>
      <c r="B9103" t="s">
        <v>13319</v>
      </c>
      <c r="C9103" t="s">
        <v>13320</v>
      </c>
      <c r="D9103" t="s">
        <v>13320</v>
      </c>
      <c r="E9103" t="s">
        <v>13319</v>
      </c>
    </row>
    <row r="9104" spans="1:5" x14ac:dyDescent="0.25">
      <c r="A9104">
        <v>71000169</v>
      </c>
      <c r="B9104" t="s">
        <v>13321</v>
      </c>
      <c r="C9104" t="s">
        <v>13322</v>
      </c>
      <c r="D9104" t="s">
        <v>13322</v>
      </c>
      <c r="E9104" t="s">
        <v>13321</v>
      </c>
    </row>
    <row r="9105" spans="1:5" x14ac:dyDescent="0.25">
      <c r="A9105">
        <v>71000170</v>
      </c>
      <c r="B9105" t="s">
        <v>13323</v>
      </c>
      <c r="C9105" t="s">
        <v>13324</v>
      </c>
      <c r="D9105" t="s">
        <v>13324</v>
      </c>
      <c r="E9105" t="s">
        <v>13323</v>
      </c>
    </row>
    <row r="9106" spans="1:5" x14ac:dyDescent="0.25">
      <c r="A9106">
        <v>71000171</v>
      </c>
      <c r="B9106" t="s">
        <v>13325</v>
      </c>
      <c r="C9106" t="s">
        <v>13326</v>
      </c>
      <c r="D9106" t="s">
        <v>13326</v>
      </c>
      <c r="E9106" t="s">
        <v>13325</v>
      </c>
    </row>
    <row r="9107" spans="1:5" x14ac:dyDescent="0.25">
      <c r="A9107">
        <v>71000172</v>
      </c>
      <c r="B9107" t="s">
        <v>13327</v>
      </c>
      <c r="C9107" t="s">
        <v>13328</v>
      </c>
      <c r="D9107" t="s">
        <v>13328</v>
      </c>
      <c r="E9107" t="s">
        <v>13327</v>
      </c>
    </row>
    <row r="9108" spans="1:5" x14ac:dyDescent="0.25">
      <c r="A9108">
        <v>71000173</v>
      </c>
      <c r="B9108" t="s">
        <v>13329</v>
      </c>
      <c r="C9108" t="s">
        <v>13330</v>
      </c>
      <c r="D9108" t="s">
        <v>13330</v>
      </c>
      <c r="E9108" t="s">
        <v>13329</v>
      </c>
    </row>
    <row r="9109" spans="1:5" x14ac:dyDescent="0.25">
      <c r="A9109">
        <v>71000174</v>
      </c>
      <c r="B9109" t="s">
        <v>13331</v>
      </c>
      <c r="C9109" t="s">
        <v>13332</v>
      </c>
      <c r="D9109" t="s">
        <v>13332</v>
      </c>
      <c r="E9109" t="s">
        <v>13331</v>
      </c>
    </row>
    <row r="9110" spans="1:5" x14ac:dyDescent="0.25">
      <c r="A9110">
        <v>71000175</v>
      </c>
      <c r="B9110" t="s">
        <v>13333</v>
      </c>
      <c r="C9110" t="s">
        <v>13334</v>
      </c>
      <c r="D9110" t="s">
        <v>13334</v>
      </c>
      <c r="E9110" t="s">
        <v>13333</v>
      </c>
    </row>
    <row r="9111" spans="1:5" x14ac:dyDescent="0.25">
      <c r="A9111">
        <v>71000176</v>
      </c>
      <c r="B9111" t="s">
        <v>13335</v>
      </c>
      <c r="C9111" t="s">
        <v>13336</v>
      </c>
      <c r="D9111" t="s">
        <v>13336</v>
      </c>
      <c r="E9111" t="s">
        <v>13335</v>
      </c>
    </row>
    <row r="9112" spans="1:5" x14ac:dyDescent="0.25">
      <c r="A9112">
        <v>71000177</v>
      </c>
      <c r="B9112" t="s">
        <v>13337</v>
      </c>
      <c r="C9112" t="s">
        <v>13338</v>
      </c>
      <c r="D9112" t="s">
        <v>13338</v>
      </c>
      <c r="E9112" t="s">
        <v>13337</v>
      </c>
    </row>
    <row r="9113" spans="1:5" x14ac:dyDescent="0.25">
      <c r="A9113">
        <v>71000178</v>
      </c>
      <c r="B9113" t="s">
        <v>13339</v>
      </c>
      <c r="C9113" t="s">
        <v>13340</v>
      </c>
      <c r="D9113" t="s">
        <v>13340</v>
      </c>
      <c r="E9113" t="s">
        <v>13339</v>
      </c>
    </row>
    <row r="9114" spans="1:5" x14ac:dyDescent="0.25">
      <c r="A9114">
        <v>71000179</v>
      </c>
      <c r="B9114" t="s">
        <v>13341</v>
      </c>
      <c r="C9114" t="s">
        <v>13342</v>
      </c>
      <c r="D9114" t="s">
        <v>13342</v>
      </c>
      <c r="E9114" t="s">
        <v>13341</v>
      </c>
    </row>
    <row r="9115" spans="1:5" x14ac:dyDescent="0.25">
      <c r="A9115">
        <v>71000181</v>
      </c>
      <c r="B9115" t="s">
        <v>13331</v>
      </c>
      <c r="C9115" t="s">
        <v>13332</v>
      </c>
      <c r="D9115" t="s">
        <v>13332</v>
      </c>
      <c r="E9115" t="s">
        <v>13331</v>
      </c>
    </row>
    <row r="9116" spans="1:5" x14ac:dyDescent="0.25">
      <c r="A9116">
        <v>71000182</v>
      </c>
      <c r="B9116" t="s">
        <v>13343</v>
      </c>
      <c r="C9116" t="s">
        <v>13344</v>
      </c>
      <c r="D9116" t="s">
        <v>13344</v>
      </c>
      <c r="E9116" t="s">
        <v>13343</v>
      </c>
    </row>
    <row r="9117" spans="1:5" x14ac:dyDescent="0.25">
      <c r="A9117">
        <v>71000183</v>
      </c>
      <c r="B9117" t="s">
        <v>13345</v>
      </c>
      <c r="C9117" t="s">
        <v>11548</v>
      </c>
      <c r="D9117" t="s">
        <v>11548</v>
      </c>
      <c r="E9117" t="s">
        <v>13345</v>
      </c>
    </row>
    <row r="9118" spans="1:5" x14ac:dyDescent="0.25">
      <c r="A9118">
        <v>71000184</v>
      </c>
      <c r="B9118" t="s">
        <v>13346</v>
      </c>
      <c r="C9118" t="s">
        <v>13347</v>
      </c>
      <c r="D9118" t="s">
        <v>13347</v>
      </c>
      <c r="E9118" t="s">
        <v>13346</v>
      </c>
    </row>
    <row r="9119" spans="1:5" x14ac:dyDescent="0.25">
      <c r="A9119">
        <v>71000185</v>
      </c>
      <c r="B9119" t="s">
        <v>13348</v>
      </c>
      <c r="C9119" t="s">
        <v>13347</v>
      </c>
      <c r="D9119" t="s">
        <v>13347</v>
      </c>
      <c r="E9119" t="s">
        <v>13348</v>
      </c>
    </row>
    <row r="9120" spans="1:5" x14ac:dyDescent="0.25">
      <c r="A9120">
        <v>71000186</v>
      </c>
      <c r="B9120" t="s">
        <v>13349</v>
      </c>
      <c r="C9120" t="s">
        <v>13350</v>
      </c>
      <c r="D9120" t="s">
        <v>13350</v>
      </c>
      <c r="E9120" t="s">
        <v>13349</v>
      </c>
    </row>
    <row r="9121" spans="1:5" x14ac:dyDescent="0.25">
      <c r="A9121">
        <v>71000187</v>
      </c>
      <c r="B9121" t="s">
        <v>13294</v>
      </c>
      <c r="C9121" t="s">
        <v>13351</v>
      </c>
      <c r="D9121" t="s">
        <v>13351</v>
      </c>
      <c r="E9121" t="s">
        <v>13294</v>
      </c>
    </row>
    <row r="9122" spans="1:5" x14ac:dyDescent="0.25">
      <c r="A9122">
        <v>71000188</v>
      </c>
      <c r="B9122" t="s">
        <v>13352</v>
      </c>
      <c r="C9122" t="s">
        <v>13353</v>
      </c>
      <c r="D9122" t="s">
        <v>13353</v>
      </c>
      <c r="E9122" t="s">
        <v>13352</v>
      </c>
    </row>
    <row r="9123" spans="1:5" x14ac:dyDescent="0.25">
      <c r="A9123">
        <v>71000189</v>
      </c>
      <c r="B9123" t="s">
        <v>13354</v>
      </c>
      <c r="C9123" t="s">
        <v>13355</v>
      </c>
      <c r="D9123" t="s">
        <v>13355</v>
      </c>
      <c r="E9123" t="s">
        <v>13354</v>
      </c>
    </row>
    <row r="9124" spans="1:5" x14ac:dyDescent="0.25">
      <c r="A9124">
        <v>71000190</v>
      </c>
      <c r="B9124" t="s">
        <v>13356</v>
      </c>
      <c r="C9124" t="s">
        <v>13357</v>
      </c>
      <c r="D9124" t="s">
        <v>13357</v>
      </c>
      <c r="E9124" t="s">
        <v>13356</v>
      </c>
    </row>
    <row r="9125" spans="1:5" x14ac:dyDescent="0.25">
      <c r="A9125">
        <v>71000191</v>
      </c>
      <c r="B9125" t="s">
        <v>11547</v>
      </c>
      <c r="C9125" t="s">
        <v>11548</v>
      </c>
      <c r="D9125" t="s">
        <v>11548</v>
      </c>
      <c r="E9125" t="s">
        <v>11547</v>
      </c>
    </row>
    <row r="9126" spans="1:5" x14ac:dyDescent="0.25">
      <c r="A9126">
        <v>71000192</v>
      </c>
      <c r="B9126" t="s">
        <v>13358</v>
      </c>
      <c r="C9126" t="s">
        <v>13332</v>
      </c>
      <c r="D9126" t="s">
        <v>13332</v>
      </c>
      <c r="E9126" t="s">
        <v>13358</v>
      </c>
    </row>
    <row r="9127" spans="1:5" x14ac:dyDescent="0.25">
      <c r="A9127">
        <v>71000193</v>
      </c>
      <c r="B9127" t="s">
        <v>13343</v>
      </c>
      <c r="C9127" t="s">
        <v>13344</v>
      </c>
      <c r="D9127" t="s">
        <v>13344</v>
      </c>
      <c r="E9127" t="s">
        <v>13343</v>
      </c>
    </row>
    <row r="9128" spans="1:5" x14ac:dyDescent="0.25">
      <c r="A9128">
        <v>71000194</v>
      </c>
      <c r="B9128" t="s">
        <v>13359</v>
      </c>
      <c r="C9128" t="s">
        <v>13360</v>
      </c>
      <c r="D9128" t="s">
        <v>13360</v>
      </c>
      <c r="E9128" t="s">
        <v>13359</v>
      </c>
    </row>
    <row r="9129" spans="1:5" x14ac:dyDescent="0.25">
      <c r="A9129">
        <v>71000195</v>
      </c>
      <c r="B9129" t="s">
        <v>13361</v>
      </c>
      <c r="C9129" t="s">
        <v>13362</v>
      </c>
      <c r="D9129" t="s">
        <v>13362</v>
      </c>
      <c r="E9129" t="s">
        <v>13361</v>
      </c>
    </row>
    <row r="9130" spans="1:5" x14ac:dyDescent="0.25">
      <c r="A9130">
        <v>71000197</v>
      </c>
      <c r="B9130" t="s">
        <v>13363</v>
      </c>
      <c r="C9130" t="s">
        <v>13364</v>
      </c>
      <c r="D9130" t="s">
        <v>13364</v>
      </c>
      <c r="E9130" t="s">
        <v>13363</v>
      </c>
    </row>
    <row r="9131" spans="1:5" x14ac:dyDescent="0.25">
      <c r="A9131">
        <v>71000198</v>
      </c>
      <c r="B9131" t="s">
        <v>13365</v>
      </c>
      <c r="C9131" t="s">
        <v>13366</v>
      </c>
      <c r="D9131" t="s">
        <v>13366</v>
      </c>
      <c r="E9131" t="s">
        <v>13365</v>
      </c>
    </row>
    <row r="9132" spans="1:5" x14ac:dyDescent="0.25">
      <c r="A9132">
        <v>71000199</v>
      </c>
      <c r="B9132" t="s">
        <v>13367</v>
      </c>
      <c r="C9132" t="s">
        <v>13368</v>
      </c>
      <c r="D9132" t="s">
        <v>13368</v>
      </c>
      <c r="E9132" t="s">
        <v>13367</v>
      </c>
    </row>
    <row r="9133" spans="1:5" x14ac:dyDescent="0.25">
      <c r="A9133">
        <v>71000200</v>
      </c>
      <c r="B9133" t="s">
        <v>13369</v>
      </c>
      <c r="C9133" t="s">
        <v>13370</v>
      </c>
      <c r="D9133" t="s">
        <v>13370</v>
      </c>
      <c r="E9133" t="s">
        <v>13369</v>
      </c>
    </row>
    <row r="9134" spans="1:5" x14ac:dyDescent="0.25">
      <c r="A9134">
        <v>71000201</v>
      </c>
      <c r="B9134" t="s">
        <v>13371</v>
      </c>
      <c r="C9134" t="s">
        <v>13372</v>
      </c>
      <c r="D9134" t="s">
        <v>13372</v>
      </c>
      <c r="E9134" t="s">
        <v>13371</v>
      </c>
    </row>
    <row r="9135" spans="1:5" x14ac:dyDescent="0.25">
      <c r="A9135">
        <v>71000202</v>
      </c>
      <c r="B9135" t="s">
        <v>13321</v>
      </c>
      <c r="C9135" t="s">
        <v>13373</v>
      </c>
      <c r="D9135" t="s">
        <v>13373</v>
      </c>
      <c r="E9135" t="s">
        <v>13321</v>
      </c>
    </row>
    <row r="9136" spans="1:5" x14ac:dyDescent="0.25">
      <c r="A9136">
        <v>71000203</v>
      </c>
      <c r="B9136" t="s">
        <v>13374</v>
      </c>
      <c r="C9136" t="s">
        <v>13375</v>
      </c>
      <c r="D9136" t="s">
        <v>13375</v>
      </c>
      <c r="E9136" t="s">
        <v>13374</v>
      </c>
    </row>
    <row r="9137" spans="1:5" x14ac:dyDescent="0.25">
      <c r="A9137">
        <v>71000204</v>
      </c>
      <c r="B9137" t="s">
        <v>13376</v>
      </c>
      <c r="C9137" t="s">
        <v>13377</v>
      </c>
      <c r="D9137" t="s">
        <v>13377</v>
      </c>
      <c r="E9137" t="s">
        <v>13376</v>
      </c>
    </row>
    <row r="9138" spans="1:5" x14ac:dyDescent="0.25">
      <c r="A9138">
        <v>71000205</v>
      </c>
      <c r="B9138" t="s">
        <v>13378</v>
      </c>
      <c r="C9138" t="s">
        <v>13379</v>
      </c>
      <c r="D9138" t="s">
        <v>13379</v>
      </c>
      <c r="E9138" t="s">
        <v>13378</v>
      </c>
    </row>
    <row r="9139" spans="1:5" x14ac:dyDescent="0.25">
      <c r="A9139">
        <v>71000206</v>
      </c>
      <c r="B9139" t="s">
        <v>13380</v>
      </c>
      <c r="C9139" t="s">
        <v>13381</v>
      </c>
      <c r="D9139" t="s">
        <v>13381</v>
      </c>
      <c r="E9139" t="s">
        <v>13380</v>
      </c>
    </row>
    <row r="9140" spans="1:5" x14ac:dyDescent="0.25">
      <c r="A9140">
        <v>71000207</v>
      </c>
      <c r="B9140" t="s">
        <v>13382</v>
      </c>
      <c r="C9140" t="s">
        <v>13383</v>
      </c>
      <c r="D9140" t="s">
        <v>13383</v>
      </c>
      <c r="E9140" t="s">
        <v>13382</v>
      </c>
    </row>
    <row r="9141" spans="1:5" x14ac:dyDescent="0.25">
      <c r="A9141">
        <v>71000208</v>
      </c>
      <c r="B9141" t="s">
        <v>13384</v>
      </c>
      <c r="C9141" t="s">
        <v>13383</v>
      </c>
      <c r="D9141" t="s">
        <v>13383</v>
      </c>
      <c r="E9141" t="s">
        <v>13384</v>
      </c>
    </row>
    <row r="9142" spans="1:5" x14ac:dyDescent="0.25">
      <c r="A9142">
        <v>71000209</v>
      </c>
      <c r="B9142" t="s">
        <v>13385</v>
      </c>
      <c r="C9142" t="s">
        <v>13383</v>
      </c>
      <c r="D9142" t="s">
        <v>13383</v>
      </c>
      <c r="E9142" t="s">
        <v>13385</v>
      </c>
    </row>
    <row r="9143" spans="1:5" x14ac:dyDescent="0.25">
      <c r="A9143">
        <v>71000210</v>
      </c>
      <c r="B9143" t="s">
        <v>13386</v>
      </c>
      <c r="E9143" t="s">
        <v>13386</v>
      </c>
    </row>
    <row r="9144" spans="1:5" x14ac:dyDescent="0.25">
      <c r="A9144">
        <v>71000211</v>
      </c>
      <c r="B9144" t="s">
        <v>13387</v>
      </c>
      <c r="C9144" t="s">
        <v>13388</v>
      </c>
      <c r="D9144" t="s">
        <v>13388</v>
      </c>
      <c r="E9144" t="s">
        <v>13387</v>
      </c>
    </row>
    <row r="9145" spans="1:5" x14ac:dyDescent="0.25">
      <c r="A9145">
        <v>71000213</v>
      </c>
      <c r="B9145" t="s">
        <v>13389</v>
      </c>
      <c r="C9145" t="s">
        <v>13390</v>
      </c>
      <c r="D9145" t="s">
        <v>13390</v>
      </c>
      <c r="E9145" t="s">
        <v>13389</v>
      </c>
    </row>
    <row r="9146" spans="1:5" x14ac:dyDescent="0.25">
      <c r="A9146">
        <v>71000214</v>
      </c>
      <c r="B9146" t="s">
        <v>13391</v>
      </c>
      <c r="C9146" t="s">
        <v>13392</v>
      </c>
      <c r="D9146" t="s">
        <v>13392</v>
      </c>
      <c r="E9146" t="s">
        <v>13391</v>
      </c>
    </row>
    <row r="9147" spans="1:5" x14ac:dyDescent="0.25">
      <c r="A9147">
        <v>71000215</v>
      </c>
      <c r="B9147" t="s">
        <v>13230</v>
      </c>
      <c r="C9147" t="s">
        <v>13231</v>
      </c>
      <c r="D9147" t="s">
        <v>13231</v>
      </c>
      <c r="E9147" t="s">
        <v>13230</v>
      </c>
    </row>
    <row r="9148" spans="1:5" x14ac:dyDescent="0.25">
      <c r="A9148">
        <v>71000216</v>
      </c>
      <c r="B9148" t="s">
        <v>13228</v>
      </c>
      <c r="C9148" t="s">
        <v>13229</v>
      </c>
      <c r="D9148" t="s">
        <v>13229</v>
      </c>
      <c r="E9148" t="s">
        <v>13228</v>
      </c>
    </row>
    <row r="9149" spans="1:5" x14ac:dyDescent="0.25">
      <c r="A9149">
        <v>71000217</v>
      </c>
      <c r="B9149" t="s">
        <v>13393</v>
      </c>
      <c r="C9149" t="s">
        <v>13394</v>
      </c>
      <c r="D9149" t="s">
        <v>13394</v>
      </c>
      <c r="E9149" t="s">
        <v>13393</v>
      </c>
    </row>
    <row r="9150" spans="1:5" x14ac:dyDescent="0.25">
      <c r="A9150">
        <v>71000218</v>
      </c>
      <c r="B9150" t="s">
        <v>13230</v>
      </c>
      <c r="C9150" t="s">
        <v>13231</v>
      </c>
      <c r="D9150" t="s">
        <v>13231</v>
      </c>
      <c r="E9150" t="s">
        <v>13230</v>
      </c>
    </row>
    <row r="9151" spans="1:5" x14ac:dyDescent="0.25">
      <c r="A9151">
        <v>71000221</v>
      </c>
      <c r="B9151" t="s">
        <v>13395</v>
      </c>
      <c r="C9151" t="s">
        <v>13396</v>
      </c>
      <c r="D9151" t="s">
        <v>13396</v>
      </c>
      <c r="E9151" t="s">
        <v>13395</v>
      </c>
    </row>
    <row r="9152" spans="1:5" x14ac:dyDescent="0.25">
      <c r="A9152">
        <v>71000222</v>
      </c>
      <c r="B9152" t="s">
        <v>13397</v>
      </c>
      <c r="C9152" t="s">
        <v>13398</v>
      </c>
      <c r="D9152" t="s">
        <v>13398</v>
      </c>
      <c r="E9152" t="s">
        <v>13397</v>
      </c>
    </row>
    <row r="9153" spans="1:5" x14ac:dyDescent="0.25">
      <c r="A9153">
        <v>71000224</v>
      </c>
      <c r="B9153" t="s">
        <v>13399</v>
      </c>
      <c r="C9153" t="s">
        <v>13400</v>
      </c>
      <c r="D9153" t="s">
        <v>13400</v>
      </c>
      <c r="E9153" t="s">
        <v>13399</v>
      </c>
    </row>
    <row r="9154" spans="1:5" x14ac:dyDescent="0.25">
      <c r="A9154">
        <v>71000225</v>
      </c>
      <c r="B9154" t="s">
        <v>13401</v>
      </c>
      <c r="C9154" t="s">
        <v>13400</v>
      </c>
      <c r="D9154" t="s">
        <v>13400</v>
      </c>
      <c r="E9154" t="s">
        <v>13401</v>
      </c>
    </row>
    <row r="9155" spans="1:5" x14ac:dyDescent="0.25">
      <c r="A9155">
        <v>71000226</v>
      </c>
      <c r="B9155" t="s">
        <v>13402</v>
      </c>
      <c r="C9155" t="s">
        <v>13400</v>
      </c>
      <c r="D9155" t="s">
        <v>13400</v>
      </c>
      <c r="E9155" t="s">
        <v>13402</v>
      </c>
    </row>
    <row r="9156" spans="1:5" x14ac:dyDescent="0.25">
      <c r="A9156">
        <v>71000228</v>
      </c>
      <c r="B9156" t="s">
        <v>13403</v>
      </c>
      <c r="C9156" t="s">
        <v>13404</v>
      </c>
      <c r="D9156" t="s">
        <v>13404</v>
      </c>
      <c r="E9156" t="s">
        <v>13403</v>
      </c>
    </row>
    <row r="9157" spans="1:5" x14ac:dyDescent="0.25">
      <c r="A9157">
        <v>71000229</v>
      </c>
      <c r="B9157" t="s">
        <v>13405</v>
      </c>
      <c r="C9157" t="s">
        <v>13404</v>
      </c>
      <c r="D9157" t="s">
        <v>13404</v>
      </c>
      <c r="E9157" t="s">
        <v>13405</v>
      </c>
    </row>
    <row r="9158" spans="1:5" x14ac:dyDescent="0.25">
      <c r="A9158">
        <v>71000230</v>
      </c>
      <c r="B9158" t="s">
        <v>13406</v>
      </c>
      <c r="C9158" t="s">
        <v>13404</v>
      </c>
      <c r="D9158" t="s">
        <v>13404</v>
      </c>
      <c r="E9158" t="s">
        <v>13406</v>
      </c>
    </row>
    <row r="9159" spans="1:5" x14ac:dyDescent="0.25">
      <c r="A9159">
        <v>71000231</v>
      </c>
      <c r="B9159" t="s">
        <v>13407</v>
      </c>
      <c r="C9159" t="s">
        <v>13404</v>
      </c>
      <c r="D9159" t="s">
        <v>13404</v>
      </c>
      <c r="E9159" t="s">
        <v>13407</v>
      </c>
    </row>
    <row r="9160" spans="1:5" x14ac:dyDescent="0.25">
      <c r="A9160">
        <v>71000234</v>
      </c>
      <c r="B9160" t="s">
        <v>13408</v>
      </c>
      <c r="C9160" t="s">
        <v>13344</v>
      </c>
      <c r="D9160" t="s">
        <v>13344</v>
      </c>
      <c r="E9160" t="s">
        <v>13408</v>
      </c>
    </row>
    <row r="9161" spans="1:5" x14ac:dyDescent="0.25">
      <c r="A9161">
        <v>71000235</v>
      </c>
      <c r="B9161" t="s">
        <v>13409</v>
      </c>
      <c r="C9161" t="s">
        <v>13410</v>
      </c>
      <c r="D9161" t="s">
        <v>13410</v>
      </c>
      <c r="E9161" t="s">
        <v>13409</v>
      </c>
    </row>
    <row r="9162" spans="1:5" x14ac:dyDescent="0.25">
      <c r="A9162">
        <v>71000236</v>
      </c>
      <c r="B9162" t="s">
        <v>13411</v>
      </c>
      <c r="C9162" t="s">
        <v>11548</v>
      </c>
      <c r="D9162" t="s">
        <v>11548</v>
      </c>
      <c r="E9162" t="s">
        <v>13411</v>
      </c>
    </row>
    <row r="9163" spans="1:5" x14ac:dyDescent="0.25">
      <c r="A9163">
        <v>71000237</v>
      </c>
      <c r="B9163" t="s">
        <v>13412</v>
      </c>
      <c r="C9163" t="s">
        <v>11548</v>
      </c>
      <c r="D9163" t="s">
        <v>11548</v>
      </c>
      <c r="E9163" t="s">
        <v>13412</v>
      </c>
    </row>
    <row r="9164" spans="1:5" x14ac:dyDescent="0.25">
      <c r="A9164">
        <v>71000238</v>
      </c>
      <c r="B9164" t="s">
        <v>13413</v>
      </c>
      <c r="C9164" t="s">
        <v>11548</v>
      </c>
      <c r="D9164" t="s">
        <v>11548</v>
      </c>
      <c r="E9164" t="s">
        <v>13413</v>
      </c>
    </row>
    <row r="9165" spans="1:5" x14ac:dyDescent="0.25">
      <c r="A9165">
        <v>71000239</v>
      </c>
      <c r="B9165" t="s">
        <v>13414</v>
      </c>
      <c r="C9165" t="s">
        <v>13415</v>
      </c>
      <c r="D9165" t="s">
        <v>13415</v>
      </c>
      <c r="E9165" t="s">
        <v>13414</v>
      </c>
    </row>
    <row r="9166" spans="1:5" x14ac:dyDescent="0.25">
      <c r="A9166">
        <v>71000240</v>
      </c>
      <c r="B9166" t="s">
        <v>13416</v>
      </c>
      <c r="C9166" t="s">
        <v>13415</v>
      </c>
      <c r="D9166" t="s">
        <v>13415</v>
      </c>
      <c r="E9166" t="s">
        <v>13416</v>
      </c>
    </row>
    <row r="9167" spans="1:5" x14ac:dyDescent="0.25">
      <c r="A9167">
        <v>71000241</v>
      </c>
      <c r="B9167" t="s">
        <v>13417</v>
      </c>
      <c r="C9167" t="s">
        <v>13415</v>
      </c>
      <c r="D9167" t="s">
        <v>13415</v>
      </c>
      <c r="E9167" t="s">
        <v>13417</v>
      </c>
    </row>
    <row r="9168" spans="1:5" x14ac:dyDescent="0.25">
      <c r="A9168">
        <v>71000242</v>
      </c>
      <c r="B9168" t="s">
        <v>13418</v>
      </c>
      <c r="C9168" t="s">
        <v>13419</v>
      </c>
      <c r="D9168" t="s">
        <v>13419</v>
      </c>
      <c r="E9168" t="s">
        <v>13418</v>
      </c>
    </row>
    <row r="9169" spans="1:5" x14ac:dyDescent="0.25">
      <c r="A9169">
        <v>71000243</v>
      </c>
      <c r="B9169" t="s">
        <v>13420</v>
      </c>
      <c r="C9169" t="s">
        <v>13421</v>
      </c>
      <c r="D9169" t="s">
        <v>13421</v>
      </c>
      <c r="E9169" t="s">
        <v>13420</v>
      </c>
    </row>
    <row r="9170" spans="1:5" x14ac:dyDescent="0.25">
      <c r="A9170">
        <v>71000244</v>
      </c>
      <c r="B9170" t="s">
        <v>13422</v>
      </c>
      <c r="C9170" t="s">
        <v>13423</v>
      </c>
      <c r="D9170" t="s">
        <v>13423</v>
      </c>
      <c r="E9170" t="s">
        <v>13422</v>
      </c>
    </row>
    <row r="9171" spans="1:5" x14ac:dyDescent="0.25">
      <c r="A9171">
        <v>71000245</v>
      </c>
      <c r="B9171" t="s">
        <v>13194</v>
      </c>
      <c r="C9171" t="s">
        <v>13195</v>
      </c>
      <c r="D9171" t="s">
        <v>13195</v>
      </c>
      <c r="E9171" t="s">
        <v>13194</v>
      </c>
    </row>
    <row r="9172" spans="1:5" x14ac:dyDescent="0.25">
      <c r="A9172">
        <v>71000247</v>
      </c>
      <c r="B9172" t="s">
        <v>13197</v>
      </c>
      <c r="C9172" t="s">
        <v>13195</v>
      </c>
      <c r="D9172" t="s">
        <v>13195</v>
      </c>
      <c r="E9172" t="s">
        <v>13197</v>
      </c>
    </row>
    <row r="9173" spans="1:5" x14ac:dyDescent="0.25">
      <c r="A9173">
        <v>71000248</v>
      </c>
      <c r="B9173" t="s">
        <v>13424</v>
      </c>
      <c r="C9173" t="s">
        <v>13425</v>
      </c>
      <c r="D9173" t="s">
        <v>13425</v>
      </c>
      <c r="E9173" t="s">
        <v>13424</v>
      </c>
    </row>
    <row r="9174" spans="1:5" x14ac:dyDescent="0.25">
      <c r="A9174">
        <v>71000250</v>
      </c>
      <c r="B9174" t="s">
        <v>13426</v>
      </c>
      <c r="C9174" t="s">
        <v>13427</v>
      </c>
      <c r="D9174" t="s">
        <v>13427</v>
      </c>
      <c r="E9174" t="s">
        <v>13426</v>
      </c>
    </row>
    <row r="9175" spans="1:5" x14ac:dyDescent="0.25">
      <c r="A9175">
        <v>71000251</v>
      </c>
      <c r="B9175" t="s">
        <v>13428</v>
      </c>
      <c r="C9175" t="s">
        <v>13429</v>
      </c>
      <c r="D9175" t="s">
        <v>13429</v>
      </c>
      <c r="E9175" t="s">
        <v>13428</v>
      </c>
    </row>
    <row r="9176" spans="1:5" x14ac:dyDescent="0.25">
      <c r="A9176">
        <v>71000252</v>
      </c>
      <c r="B9176" t="s">
        <v>13430</v>
      </c>
      <c r="C9176" t="s">
        <v>13431</v>
      </c>
      <c r="D9176" t="s">
        <v>13431</v>
      </c>
      <c r="E9176" t="s">
        <v>13430</v>
      </c>
    </row>
    <row r="9177" spans="1:5" x14ac:dyDescent="0.25">
      <c r="A9177">
        <v>71000253</v>
      </c>
      <c r="B9177" t="s">
        <v>13432</v>
      </c>
      <c r="C9177" t="s">
        <v>13433</v>
      </c>
      <c r="D9177" t="s">
        <v>13433</v>
      </c>
      <c r="E9177" t="s">
        <v>13432</v>
      </c>
    </row>
    <row r="9178" spans="1:5" x14ac:dyDescent="0.25">
      <c r="A9178">
        <v>71000254</v>
      </c>
      <c r="B9178" t="s">
        <v>13434</v>
      </c>
      <c r="C9178" t="s">
        <v>13435</v>
      </c>
      <c r="D9178" t="s">
        <v>13435</v>
      </c>
      <c r="E9178" t="s">
        <v>13434</v>
      </c>
    </row>
    <row r="9179" spans="1:5" x14ac:dyDescent="0.25">
      <c r="A9179">
        <v>71000255</v>
      </c>
      <c r="B9179" t="s">
        <v>13436</v>
      </c>
      <c r="C9179" t="s">
        <v>13437</v>
      </c>
      <c r="D9179" t="s">
        <v>13437</v>
      </c>
      <c r="E9179" t="s">
        <v>13436</v>
      </c>
    </row>
    <row r="9180" spans="1:5" x14ac:dyDescent="0.25">
      <c r="A9180">
        <v>71000256</v>
      </c>
      <c r="B9180" t="s">
        <v>13327</v>
      </c>
      <c r="C9180" t="s">
        <v>13328</v>
      </c>
      <c r="D9180" t="s">
        <v>13328</v>
      </c>
      <c r="E9180" t="s">
        <v>13327</v>
      </c>
    </row>
    <row r="9181" spans="1:5" x14ac:dyDescent="0.25">
      <c r="A9181">
        <v>71000257</v>
      </c>
      <c r="B9181" t="s">
        <v>13329</v>
      </c>
      <c r="C9181" t="s">
        <v>13330</v>
      </c>
      <c r="D9181" t="s">
        <v>13330</v>
      </c>
      <c r="E9181" t="s">
        <v>13329</v>
      </c>
    </row>
    <row r="9182" spans="1:5" x14ac:dyDescent="0.25">
      <c r="A9182">
        <v>71000258</v>
      </c>
      <c r="B9182" t="s">
        <v>13438</v>
      </c>
      <c r="C9182" t="s">
        <v>13439</v>
      </c>
      <c r="D9182" t="s">
        <v>13439</v>
      </c>
      <c r="E9182" t="s">
        <v>13438</v>
      </c>
    </row>
    <row r="9183" spans="1:5" x14ac:dyDescent="0.25">
      <c r="A9183">
        <v>71000259</v>
      </c>
      <c r="B9183" t="s">
        <v>13440</v>
      </c>
      <c r="C9183" t="s">
        <v>13441</v>
      </c>
      <c r="D9183" t="s">
        <v>13441</v>
      </c>
      <c r="E9183" t="s">
        <v>13440</v>
      </c>
    </row>
    <row r="9184" spans="1:5" x14ac:dyDescent="0.25">
      <c r="A9184">
        <v>71000261</v>
      </c>
      <c r="B9184" t="s">
        <v>11547</v>
      </c>
      <c r="C9184" t="s">
        <v>11548</v>
      </c>
      <c r="D9184" t="s">
        <v>11548</v>
      </c>
      <c r="E9184" t="s">
        <v>11547</v>
      </c>
    </row>
    <row r="9185" spans="1:5" x14ac:dyDescent="0.25">
      <c r="A9185">
        <v>71000262</v>
      </c>
      <c r="B9185" t="s">
        <v>13442</v>
      </c>
      <c r="C9185" t="s">
        <v>13443</v>
      </c>
      <c r="D9185" t="s">
        <v>13443</v>
      </c>
      <c r="E9185" t="s">
        <v>13442</v>
      </c>
    </row>
    <row r="9186" spans="1:5" x14ac:dyDescent="0.25">
      <c r="A9186">
        <v>71000263</v>
      </c>
      <c r="B9186" t="s">
        <v>13444</v>
      </c>
      <c r="C9186" t="s">
        <v>13445</v>
      </c>
      <c r="D9186" t="s">
        <v>13445</v>
      </c>
      <c r="E9186" t="s">
        <v>13444</v>
      </c>
    </row>
    <row r="9187" spans="1:5" x14ac:dyDescent="0.25">
      <c r="A9187">
        <v>71000264</v>
      </c>
      <c r="B9187" t="s">
        <v>13446</v>
      </c>
      <c r="C9187" t="s">
        <v>13447</v>
      </c>
      <c r="D9187" t="s">
        <v>13447</v>
      </c>
      <c r="E9187" t="s">
        <v>13446</v>
      </c>
    </row>
    <row r="9188" spans="1:5" x14ac:dyDescent="0.25">
      <c r="A9188">
        <v>71000265</v>
      </c>
      <c r="B9188" t="s">
        <v>13448</v>
      </c>
      <c r="C9188" t="s">
        <v>13449</v>
      </c>
      <c r="D9188" t="s">
        <v>13449</v>
      </c>
      <c r="E9188" t="s">
        <v>13448</v>
      </c>
    </row>
    <row r="9189" spans="1:5" x14ac:dyDescent="0.25">
      <c r="A9189">
        <v>71000266</v>
      </c>
      <c r="B9189" t="s">
        <v>13450</v>
      </c>
      <c r="C9189" t="s">
        <v>13451</v>
      </c>
      <c r="D9189" t="s">
        <v>13451</v>
      </c>
      <c r="E9189" t="s">
        <v>13450</v>
      </c>
    </row>
    <row r="9190" spans="1:5" x14ac:dyDescent="0.25">
      <c r="A9190">
        <v>71000267</v>
      </c>
      <c r="B9190" t="s">
        <v>13452</v>
      </c>
      <c r="C9190" t="s">
        <v>13453</v>
      </c>
      <c r="D9190" t="s">
        <v>13453</v>
      </c>
      <c r="E9190" t="s">
        <v>13452</v>
      </c>
    </row>
    <row r="9191" spans="1:5" x14ac:dyDescent="0.25">
      <c r="A9191">
        <v>71000268</v>
      </c>
      <c r="B9191" t="s">
        <v>13454</v>
      </c>
      <c r="C9191" t="s">
        <v>13455</v>
      </c>
      <c r="D9191" t="s">
        <v>13455</v>
      </c>
      <c r="E9191" t="s">
        <v>13454</v>
      </c>
    </row>
    <row r="9192" spans="1:5" x14ac:dyDescent="0.25">
      <c r="A9192">
        <v>71000269</v>
      </c>
      <c r="B9192" t="s">
        <v>13456</v>
      </c>
      <c r="C9192" t="s">
        <v>13457</v>
      </c>
      <c r="D9192" t="s">
        <v>13457</v>
      </c>
      <c r="E9192" t="s">
        <v>13456</v>
      </c>
    </row>
    <row r="9193" spans="1:5" x14ac:dyDescent="0.25">
      <c r="A9193">
        <v>71000270</v>
      </c>
      <c r="B9193" t="s">
        <v>13458</v>
      </c>
      <c r="C9193" t="s">
        <v>13459</v>
      </c>
      <c r="D9193" t="s">
        <v>13459</v>
      </c>
      <c r="E9193" t="s">
        <v>13458</v>
      </c>
    </row>
    <row r="9194" spans="1:5" x14ac:dyDescent="0.25">
      <c r="A9194">
        <v>71000271</v>
      </c>
      <c r="B9194" t="s">
        <v>13460</v>
      </c>
      <c r="C9194" t="s">
        <v>13461</v>
      </c>
      <c r="D9194" t="s">
        <v>13461</v>
      </c>
      <c r="E9194" t="s">
        <v>13460</v>
      </c>
    </row>
    <row r="9195" spans="1:5" x14ac:dyDescent="0.25">
      <c r="A9195">
        <v>71000272</v>
      </c>
      <c r="B9195" t="s">
        <v>13462</v>
      </c>
      <c r="C9195" t="s">
        <v>13463</v>
      </c>
      <c r="D9195" t="s">
        <v>13463</v>
      </c>
      <c r="E9195" t="s">
        <v>13462</v>
      </c>
    </row>
    <row r="9196" spans="1:5" x14ac:dyDescent="0.25">
      <c r="A9196">
        <v>71000274</v>
      </c>
      <c r="B9196" t="s">
        <v>13464</v>
      </c>
      <c r="C9196" t="s">
        <v>13465</v>
      </c>
      <c r="D9196" t="s">
        <v>13465</v>
      </c>
      <c r="E9196" t="s">
        <v>13464</v>
      </c>
    </row>
    <row r="9197" spans="1:5" x14ac:dyDescent="0.25">
      <c r="A9197">
        <v>71000275</v>
      </c>
      <c r="B9197" t="s">
        <v>13466</v>
      </c>
      <c r="C9197" t="s">
        <v>13467</v>
      </c>
      <c r="D9197" t="s">
        <v>13467</v>
      </c>
      <c r="E9197" t="s">
        <v>13466</v>
      </c>
    </row>
    <row r="9198" spans="1:5" x14ac:dyDescent="0.25">
      <c r="A9198">
        <v>71000276</v>
      </c>
      <c r="B9198" t="s">
        <v>13468</v>
      </c>
      <c r="C9198" t="s">
        <v>13469</v>
      </c>
      <c r="D9198" t="s">
        <v>13469</v>
      </c>
      <c r="E9198" t="s">
        <v>13468</v>
      </c>
    </row>
    <row r="9199" spans="1:5" x14ac:dyDescent="0.25">
      <c r="A9199">
        <v>71000277</v>
      </c>
      <c r="B9199" t="s">
        <v>13470</v>
      </c>
      <c r="C9199" t="s">
        <v>13467</v>
      </c>
      <c r="D9199" t="s">
        <v>13467</v>
      </c>
      <c r="E9199" t="s">
        <v>13470</v>
      </c>
    </row>
    <row r="9200" spans="1:5" x14ac:dyDescent="0.25">
      <c r="A9200">
        <v>71000281</v>
      </c>
      <c r="B9200" t="s">
        <v>13471</v>
      </c>
      <c r="C9200" t="s">
        <v>13338</v>
      </c>
      <c r="D9200" t="s">
        <v>13338</v>
      </c>
      <c r="E9200" t="s">
        <v>13471</v>
      </c>
    </row>
    <row r="9201" spans="1:5" x14ac:dyDescent="0.25">
      <c r="A9201">
        <v>71000282</v>
      </c>
      <c r="B9201" t="s">
        <v>13472</v>
      </c>
      <c r="C9201" t="s">
        <v>13162</v>
      </c>
      <c r="D9201" t="s">
        <v>13162</v>
      </c>
      <c r="E9201" t="s">
        <v>13472</v>
      </c>
    </row>
    <row r="9202" spans="1:5" x14ac:dyDescent="0.25">
      <c r="A9202">
        <v>71000283</v>
      </c>
      <c r="B9202" t="s">
        <v>13473</v>
      </c>
      <c r="C9202" t="s">
        <v>13474</v>
      </c>
      <c r="D9202" t="s">
        <v>13474</v>
      </c>
      <c r="E9202" t="s">
        <v>13473</v>
      </c>
    </row>
    <row r="9203" spans="1:5" x14ac:dyDescent="0.25">
      <c r="A9203">
        <v>71000284</v>
      </c>
      <c r="B9203" t="s">
        <v>13235</v>
      </c>
      <c r="C9203" t="s">
        <v>13236</v>
      </c>
      <c r="D9203" t="s">
        <v>13236</v>
      </c>
      <c r="E9203" t="s">
        <v>13235</v>
      </c>
    </row>
    <row r="9204" spans="1:5" x14ac:dyDescent="0.25">
      <c r="A9204">
        <v>71000285</v>
      </c>
      <c r="B9204" t="s">
        <v>13233</v>
      </c>
      <c r="C9204" t="s">
        <v>13234</v>
      </c>
      <c r="D9204" t="s">
        <v>13234</v>
      </c>
      <c r="E9204" t="s">
        <v>13233</v>
      </c>
    </row>
    <row r="9205" spans="1:5" x14ac:dyDescent="0.25">
      <c r="A9205">
        <v>71000286</v>
      </c>
      <c r="B9205" t="s">
        <v>13475</v>
      </c>
      <c r="C9205" t="s">
        <v>13476</v>
      </c>
      <c r="D9205" t="s">
        <v>13476</v>
      </c>
      <c r="E9205" t="s">
        <v>13475</v>
      </c>
    </row>
    <row r="9206" spans="1:5" x14ac:dyDescent="0.25">
      <c r="A9206">
        <v>71000287</v>
      </c>
      <c r="B9206" t="s">
        <v>13477</v>
      </c>
      <c r="C9206" t="s">
        <v>13476</v>
      </c>
      <c r="D9206" t="s">
        <v>13476</v>
      </c>
      <c r="E9206" t="s">
        <v>13477</v>
      </c>
    </row>
    <row r="9207" spans="1:5" x14ac:dyDescent="0.25">
      <c r="A9207">
        <v>71000288</v>
      </c>
      <c r="B9207" t="s">
        <v>13478</v>
      </c>
      <c r="C9207" t="s">
        <v>13476</v>
      </c>
      <c r="D9207" t="s">
        <v>13476</v>
      </c>
      <c r="E9207" t="s">
        <v>13478</v>
      </c>
    </row>
    <row r="9208" spans="1:5" x14ac:dyDescent="0.25">
      <c r="A9208">
        <v>71000289</v>
      </c>
      <c r="B9208" t="s">
        <v>13479</v>
      </c>
      <c r="C9208" t="s">
        <v>13271</v>
      </c>
      <c r="D9208" t="s">
        <v>13271</v>
      </c>
      <c r="E9208" t="s">
        <v>13479</v>
      </c>
    </row>
    <row r="9209" spans="1:5" x14ac:dyDescent="0.25">
      <c r="A9209">
        <v>71000290</v>
      </c>
      <c r="B9209" t="s">
        <v>13480</v>
      </c>
      <c r="C9209" t="s">
        <v>13476</v>
      </c>
      <c r="D9209" t="s">
        <v>13476</v>
      </c>
      <c r="E9209" t="s">
        <v>13480</v>
      </c>
    </row>
    <row r="9210" spans="1:5" x14ac:dyDescent="0.25">
      <c r="A9210">
        <v>71000291</v>
      </c>
      <c r="B9210" t="s">
        <v>13481</v>
      </c>
      <c r="C9210" t="s">
        <v>13476</v>
      </c>
      <c r="D9210" t="s">
        <v>13476</v>
      </c>
      <c r="E9210" t="s">
        <v>13481</v>
      </c>
    </row>
    <row r="9211" spans="1:5" x14ac:dyDescent="0.25">
      <c r="A9211">
        <v>71000292</v>
      </c>
      <c r="B9211" t="s">
        <v>13482</v>
      </c>
      <c r="C9211" t="s">
        <v>13476</v>
      </c>
      <c r="D9211" t="s">
        <v>13476</v>
      </c>
      <c r="E9211" t="s">
        <v>13482</v>
      </c>
    </row>
    <row r="9212" spans="1:5" x14ac:dyDescent="0.25">
      <c r="A9212">
        <v>71000293</v>
      </c>
      <c r="B9212" t="s">
        <v>13483</v>
      </c>
      <c r="C9212" t="s">
        <v>13484</v>
      </c>
      <c r="D9212" t="s">
        <v>13484</v>
      </c>
      <c r="E9212" t="s">
        <v>13483</v>
      </c>
    </row>
    <row r="9213" spans="1:5" x14ac:dyDescent="0.25">
      <c r="A9213">
        <v>71000294</v>
      </c>
      <c r="B9213" t="s">
        <v>13485</v>
      </c>
      <c r="C9213" t="s">
        <v>13486</v>
      </c>
      <c r="D9213" t="s">
        <v>13486</v>
      </c>
      <c r="E9213" t="s">
        <v>13485</v>
      </c>
    </row>
    <row r="9214" spans="1:5" x14ac:dyDescent="0.25">
      <c r="A9214">
        <v>71000295</v>
      </c>
      <c r="B9214" t="s">
        <v>13487</v>
      </c>
      <c r="C9214" t="s">
        <v>13488</v>
      </c>
      <c r="D9214" t="s">
        <v>13488</v>
      </c>
      <c r="E9214" t="s">
        <v>13487</v>
      </c>
    </row>
    <row r="9215" spans="1:5" x14ac:dyDescent="0.25">
      <c r="A9215">
        <v>71000296</v>
      </c>
      <c r="B9215" t="s">
        <v>13489</v>
      </c>
      <c r="C9215" t="s">
        <v>13490</v>
      </c>
      <c r="D9215" t="s">
        <v>13490</v>
      </c>
      <c r="E9215" t="s">
        <v>13489</v>
      </c>
    </row>
    <row r="9216" spans="1:5" x14ac:dyDescent="0.25">
      <c r="A9216">
        <v>71000297</v>
      </c>
      <c r="B9216" t="s">
        <v>13491</v>
      </c>
      <c r="C9216" t="s">
        <v>13492</v>
      </c>
      <c r="D9216" t="s">
        <v>13492</v>
      </c>
      <c r="E9216" t="s">
        <v>13491</v>
      </c>
    </row>
    <row r="9217" spans="1:5" x14ac:dyDescent="0.25">
      <c r="A9217">
        <v>71000298</v>
      </c>
      <c r="B9217" t="s">
        <v>13493</v>
      </c>
      <c r="C9217" t="s">
        <v>13494</v>
      </c>
      <c r="D9217" t="s">
        <v>13494</v>
      </c>
      <c r="E9217" t="s">
        <v>13493</v>
      </c>
    </row>
    <row r="9218" spans="1:5" x14ac:dyDescent="0.25">
      <c r="A9218">
        <v>71000299</v>
      </c>
      <c r="B9218" t="s">
        <v>13495</v>
      </c>
      <c r="C9218" t="s">
        <v>13496</v>
      </c>
      <c r="D9218" t="s">
        <v>13496</v>
      </c>
      <c r="E9218" t="s">
        <v>13495</v>
      </c>
    </row>
    <row r="9219" spans="1:5" x14ac:dyDescent="0.25">
      <c r="A9219">
        <v>71000300</v>
      </c>
      <c r="B9219" t="s">
        <v>13497</v>
      </c>
      <c r="C9219" t="s">
        <v>13498</v>
      </c>
      <c r="D9219" t="s">
        <v>13498</v>
      </c>
      <c r="E9219" t="s">
        <v>13497</v>
      </c>
    </row>
    <row r="9220" spans="1:5" x14ac:dyDescent="0.25">
      <c r="A9220">
        <v>71000301</v>
      </c>
      <c r="B9220" t="s">
        <v>13499</v>
      </c>
      <c r="C9220" t="s">
        <v>13498</v>
      </c>
      <c r="D9220" t="s">
        <v>13498</v>
      </c>
      <c r="E9220" t="s">
        <v>13499</v>
      </c>
    </row>
    <row r="9221" spans="1:5" x14ac:dyDescent="0.25">
      <c r="A9221">
        <v>71000302</v>
      </c>
      <c r="B9221" t="s">
        <v>13500</v>
      </c>
      <c r="C9221" t="s">
        <v>13501</v>
      </c>
      <c r="D9221" t="s">
        <v>13501</v>
      </c>
      <c r="E9221" t="s">
        <v>13500</v>
      </c>
    </row>
    <row r="9222" spans="1:5" x14ac:dyDescent="0.25">
      <c r="A9222">
        <v>71000303</v>
      </c>
      <c r="B9222" t="s">
        <v>13502</v>
      </c>
      <c r="C9222" t="s">
        <v>13503</v>
      </c>
      <c r="D9222" t="s">
        <v>13503</v>
      </c>
      <c r="E9222" t="s">
        <v>13502</v>
      </c>
    </row>
    <row r="9223" spans="1:5" x14ac:dyDescent="0.25">
      <c r="A9223">
        <v>71000304</v>
      </c>
      <c r="B9223" t="s">
        <v>13504</v>
      </c>
      <c r="C9223" t="s">
        <v>13505</v>
      </c>
      <c r="D9223" t="s">
        <v>13505</v>
      </c>
      <c r="E9223" t="s">
        <v>13504</v>
      </c>
    </row>
    <row r="9224" spans="1:5" x14ac:dyDescent="0.25">
      <c r="A9224">
        <v>71000305</v>
      </c>
      <c r="B9224" t="s">
        <v>13506</v>
      </c>
      <c r="C9224" t="s">
        <v>13507</v>
      </c>
      <c r="D9224" t="s">
        <v>13507</v>
      </c>
      <c r="E9224" t="s">
        <v>13506</v>
      </c>
    </row>
    <row r="9225" spans="1:5" x14ac:dyDescent="0.25">
      <c r="A9225">
        <v>71000306</v>
      </c>
      <c r="B9225" t="s">
        <v>13508</v>
      </c>
      <c r="C9225" t="s">
        <v>13509</v>
      </c>
      <c r="D9225" t="s">
        <v>13509</v>
      </c>
      <c r="E9225" t="s">
        <v>13508</v>
      </c>
    </row>
    <row r="9226" spans="1:5" x14ac:dyDescent="0.25">
      <c r="A9226">
        <v>71000307</v>
      </c>
      <c r="B9226" t="s">
        <v>13510</v>
      </c>
      <c r="C9226" t="s">
        <v>13511</v>
      </c>
      <c r="D9226" t="s">
        <v>13511</v>
      </c>
      <c r="E9226" t="s">
        <v>13510</v>
      </c>
    </row>
    <row r="9227" spans="1:5" x14ac:dyDescent="0.25">
      <c r="A9227">
        <v>71000308</v>
      </c>
      <c r="B9227" t="s">
        <v>13244</v>
      </c>
      <c r="C9227" t="s">
        <v>13245</v>
      </c>
      <c r="D9227" t="s">
        <v>13245</v>
      </c>
      <c r="E9227" t="s">
        <v>13244</v>
      </c>
    </row>
    <row r="9228" spans="1:5" x14ac:dyDescent="0.25">
      <c r="A9228">
        <v>71000309</v>
      </c>
      <c r="B9228" t="s">
        <v>13248</v>
      </c>
      <c r="C9228" t="s">
        <v>13249</v>
      </c>
      <c r="D9228" t="s">
        <v>13249</v>
      </c>
      <c r="E9228" t="s">
        <v>13248</v>
      </c>
    </row>
    <row r="9229" spans="1:5" x14ac:dyDescent="0.25">
      <c r="A9229">
        <v>71000310</v>
      </c>
      <c r="B9229" t="s">
        <v>13250</v>
      </c>
      <c r="C9229" t="s">
        <v>13251</v>
      </c>
      <c r="D9229" t="s">
        <v>13251</v>
      </c>
      <c r="E9229" t="s">
        <v>13250</v>
      </c>
    </row>
    <row r="9230" spans="1:5" x14ac:dyDescent="0.25">
      <c r="A9230">
        <v>71000311</v>
      </c>
      <c r="B9230" t="s">
        <v>13512</v>
      </c>
      <c r="C9230" t="s">
        <v>13513</v>
      </c>
      <c r="D9230" t="s">
        <v>13513</v>
      </c>
      <c r="E9230" t="s">
        <v>13512</v>
      </c>
    </row>
    <row r="9231" spans="1:5" x14ac:dyDescent="0.25">
      <c r="A9231">
        <v>71000312</v>
      </c>
      <c r="B9231" t="s">
        <v>13219</v>
      </c>
      <c r="C9231" t="s">
        <v>13162</v>
      </c>
      <c r="D9231" t="s">
        <v>13162</v>
      </c>
      <c r="E9231" t="s">
        <v>13219</v>
      </c>
    </row>
    <row r="9232" spans="1:5" x14ac:dyDescent="0.25">
      <c r="A9232">
        <v>71000314</v>
      </c>
      <c r="B9232" t="s">
        <v>13217</v>
      </c>
      <c r="C9232" t="s">
        <v>13162</v>
      </c>
      <c r="D9232" t="s">
        <v>13162</v>
      </c>
      <c r="E9232" t="s">
        <v>13217</v>
      </c>
    </row>
    <row r="9233" spans="1:5" x14ac:dyDescent="0.25">
      <c r="A9233">
        <v>71000315</v>
      </c>
      <c r="B9233" t="s">
        <v>13218</v>
      </c>
      <c r="C9233" t="s">
        <v>13162</v>
      </c>
      <c r="D9233" t="s">
        <v>13162</v>
      </c>
      <c r="E9233" t="s">
        <v>13218</v>
      </c>
    </row>
    <row r="9234" spans="1:5" x14ac:dyDescent="0.25">
      <c r="A9234">
        <v>71000316</v>
      </c>
      <c r="B9234" t="s">
        <v>13512</v>
      </c>
      <c r="C9234" t="s">
        <v>13513</v>
      </c>
      <c r="D9234" t="s">
        <v>13513</v>
      </c>
      <c r="E9234" t="s">
        <v>13512</v>
      </c>
    </row>
    <row r="9235" spans="1:5" x14ac:dyDescent="0.25">
      <c r="A9235">
        <v>71000317</v>
      </c>
      <c r="B9235" t="s">
        <v>13514</v>
      </c>
      <c r="C9235" t="s">
        <v>11548</v>
      </c>
      <c r="D9235" t="s">
        <v>11548</v>
      </c>
      <c r="E9235" t="s">
        <v>13514</v>
      </c>
    </row>
    <row r="9236" spans="1:5" x14ac:dyDescent="0.25">
      <c r="A9236">
        <v>71000318</v>
      </c>
      <c r="B9236" t="s">
        <v>13515</v>
      </c>
      <c r="C9236" t="s">
        <v>11548</v>
      </c>
      <c r="D9236" t="s">
        <v>11548</v>
      </c>
      <c r="E9236" t="s">
        <v>13515</v>
      </c>
    </row>
    <row r="9237" spans="1:5" x14ac:dyDescent="0.25">
      <c r="A9237">
        <v>71000319</v>
      </c>
      <c r="B9237" t="s">
        <v>13345</v>
      </c>
      <c r="C9237" t="s">
        <v>11548</v>
      </c>
      <c r="D9237" t="s">
        <v>11548</v>
      </c>
      <c r="E9237" t="s">
        <v>13345</v>
      </c>
    </row>
    <row r="9238" spans="1:5" x14ac:dyDescent="0.25">
      <c r="A9238">
        <v>71000320</v>
      </c>
      <c r="B9238" t="s">
        <v>13516</v>
      </c>
      <c r="C9238" t="s">
        <v>13415</v>
      </c>
      <c r="D9238" t="s">
        <v>13415</v>
      </c>
      <c r="E9238" t="s">
        <v>13516</v>
      </c>
    </row>
    <row r="9239" spans="1:5" x14ac:dyDescent="0.25">
      <c r="A9239">
        <v>71000321</v>
      </c>
      <c r="B9239" t="s">
        <v>13517</v>
      </c>
      <c r="C9239" t="s">
        <v>13415</v>
      </c>
      <c r="D9239" t="s">
        <v>13415</v>
      </c>
      <c r="E9239" t="s">
        <v>13517</v>
      </c>
    </row>
    <row r="9240" spans="1:5" x14ac:dyDescent="0.25">
      <c r="A9240">
        <v>71000322</v>
      </c>
      <c r="B9240" t="s">
        <v>13518</v>
      </c>
      <c r="C9240" t="s">
        <v>13415</v>
      </c>
      <c r="D9240" t="s">
        <v>13415</v>
      </c>
      <c r="E9240" t="s">
        <v>13518</v>
      </c>
    </row>
    <row r="9241" spans="1:5" x14ac:dyDescent="0.25">
      <c r="A9241">
        <v>71000323</v>
      </c>
      <c r="B9241" t="s">
        <v>13519</v>
      </c>
      <c r="C9241" t="s">
        <v>13520</v>
      </c>
      <c r="D9241" t="s">
        <v>13520</v>
      </c>
      <c r="E9241" t="s">
        <v>13519</v>
      </c>
    </row>
    <row r="9242" spans="1:5" x14ac:dyDescent="0.25">
      <c r="A9242">
        <v>71000324</v>
      </c>
      <c r="B9242" t="s">
        <v>13521</v>
      </c>
      <c r="C9242" t="s">
        <v>13522</v>
      </c>
      <c r="D9242" t="s">
        <v>13522</v>
      </c>
      <c r="E9242" t="s">
        <v>13521</v>
      </c>
    </row>
    <row r="9243" spans="1:5" x14ac:dyDescent="0.25">
      <c r="A9243">
        <v>71000325</v>
      </c>
      <c r="B9243" t="s">
        <v>13523</v>
      </c>
      <c r="C9243" t="s">
        <v>13524</v>
      </c>
      <c r="D9243" t="s">
        <v>13524</v>
      </c>
      <c r="E9243" t="s">
        <v>13523</v>
      </c>
    </row>
    <row r="9244" spans="1:5" x14ac:dyDescent="0.25">
      <c r="A9244">
        <v>71000326</v>
      </c>
      <c r="B9244" t="s">
        <v>13525</v>
      </c>
      <c r="C9244" t="s">
        <v>13526</v>
      </c>
      <c r="D9244" t="s">
        <v>13526</v>
      </c>
      <c r="E9244" t="s">
        <v>13525</v>
      </c>
    </row>
    <row r="9245" spans="1:5" x14ac:dyDescent="0.25">
      <c r="A9245">
        <v>71000327</v>
      </c>
      <c r="B9245" t="s">
        <v>13228</v>
      </c>
      <c r="C9245" t="s">
        <v>13229</v>
      </c>
      <c r="D9245" t="s">
        <v>13229</v>
      </c>
      <c r="E9245" t="s">
        <v>13228</v>
      </c>
    </row>
    <row r="9246" spans="1:5" x14ac:dyDescent="0.25">
      <c r="A9246">
        <v>71000328</v>
      </c>
      <c r="B9246" t="s">
        <v>13230</v>
      </c>
      <c r="C9246" t="s">
        <v>13231</v>
      </c>
      <c r="D9246" t="s">
        <v>13231</v>
      </c>
      <c r="E9246" t="s">
        <v>13230</v>
      </c>
    </row>
    <row r="9247" spans="1:5" x14ac:dyDescent="0.25">
      <c r="A9247">
        <v>71000329</v>
      </c>
      <c r="B9247" t="s">
        <v>13131</v>
      </c>
      <c r="C9247" t="s">
        <v>13132</v>
      </c>
      <c r="D9247" t="s">
        <v>13132</v>
      </c>
      <c r="E9247" t="s">
        <v>13131</v>
      </c>
    </row>
    <row r="9248" spans="1:5" x14ac:dyDescent="0.25">
      <c r="A9248">
        <v>71000330</v>
      </c>
      <c r="B9248" t="s">
        <v>13327</v>
      </c>
      <c r="C9248" t="s">
        <v>13328</v>
      </c>
      <c r="D9248" t="s">
        <v>13328</v>
      </c>
      <c r="E9248" t="s">
        <v>13327</v>
      </c>
    </row>
    <row r="9249" spans="1:5" x14ac:dyDescent="0.25">
      <c r="A9249">
        <v>71000331</v>
      </c>
      <c r="B9249" t="s">
        <v>13329</v>
      </c>
      <c r="C9249" t="s">
        <v>13330</v>
      </c>
      <c r="D9249" t="s">
        <v>13330</v>
      </c>
      <c r="E9249" t="s">
        <v>13329</v>
      </c>
    </row>
    <row r="9250" spans="1:5" x14ac:dyDescent="0.25">
      <c r="A9250">
        <v>71000332</v>
      </c>
      <c r="B9250" t="s">
        <v>13307</v>
      </c>
      <c r="C9250" t="s">
        <v>13308</v>
      </c>
      <c r="D9250" t="s">
        <v>13308</v>
      </c>
      <c r="E9250" t="s">
        <v>13307</v>
      </c>
    </row>
    <row r="9251" spans="1:5" x14ac:dyDescent="0.25">
      <c r="A9251">
        <v>71000333</v>
      </c>
      <c r="B9251" t="s">
        <v>13303</v>
      </c>
      <c r="C9251" t="s">
        <v>13304</v>
      </c>
      <c r="D9251" t="s">
        <v>13304</v>
      </c>
      <c r="E9251" t="s">
        <v>13303</v>
      </c>
    </row>
    <row r="9252" spans="1:5" x14ac:dyDescent="0.25">
      <c r="A9252">
        <v>71000334</v>
      </c>
      <c r="B9252" t="s">
        <v>13309</v>
      </c>
      <c r="C9252" t="s">
        <v>13310</v>
      </c>
      <c r="D9252" t="s">
        <v>13310</v>
      </c>
      <c r="E9252" t="s">
        <v>13309</v>
      </c>
    </row>
    <row r="9253" spans="1:5" x14ac:dyDescent="0.25">
      <c r="A9253">
        <v>71000335</v>
      </c>
      <c r="B9253" t="s">
        <v>13305</v>
      </c>
      <c r="C9253" t="s">
        <v>13306</v>
      </c>
      <c r="D9253" t="s">
        <v>13306</v>
      </c>
      <c r="E9253" t="s">
        <v>13305</v>
      </c>
    </row>
    <row r="9254" spans="1:5" x14ac:dyDescent="0.25">
      <c r="A9254">
        <v>71000336</v>
      </c>
      <c r="B9254" t="s">
        <v>13527</v>
      </c>
      <c r="C9254" t="s">
        <v>13528</v>
      </c>
      <c r="D9254" t="s">
        <v>13528</v>
      </c>
      <c r="E9254" t="s">
        <v>13527</v>
      </c>
    </row>
    <row r="9255" spans="1:5" x14ac:dyDescent="0.25">
      <c r="A9255">
        <v>71000339</v>
      </c>
      <c r="B9255" t="s">
        <v>13254</v>
      </c>
      <c r="C9255" t="s">
        <v>13255</v>
      </c>
      <c r="D9255" t="s">
        <v>13255</v>
      </c>
      <c r="E9255" t="s">
        <v>13254</v>
      </c>
    </row>
    <row r="9256" spans="1:5" x14ac:dyDescent="0.25">
      <c r="A9256">
        <v>71000340</v>
      </c>
      <c r="B9256" t="s">
        <v>13256</v>
      </c>
      <c r="C9256" t="s">
        <v>13257</v>
      </c>
      <c r="D9256" t="s">
        <v>13257</v>
      </c>
      <c r="E9256" t="s">
        <v>13256</v>
      </c>
    </row>
    <row r="9257" spans="1:5" x14ac:dyDescent="0.25">
      <c r="A9257">
        <v>71000341</v>
      </c>
      <c r="B9257" t="s">
        <v>13258</v>
      </c>
      <c r="C9257" t="s">
        <v>13259</v>
      </c>
      <c r="D9257" t="s">
        <v>13259</v>
      </c>
      <c r="E9257" t="s">
        <v>13258</v>
      </c>
    </row>
    <row r="9258" spans="1:5" x14ac:dyDescent="0.25">
      <c r="A9258">
        <v>71000342</v>
      </c>
      <c r="B9258" t="s">
        <v>13529</v>
      </c>
      <c r="C9258" t="s">
        <v>13530</v>
      </c>
      <c r="D9258" t="s">
        <v>13530</v>
      </c>
      <c r="E9258" t="s">
        <v>13529</v>
      </c>
    </row>
    <row r="9259" spans="1:5" x14ac:dyDescent="0.25">
      <c r="A9259">
        <v>71000343</v>
      </c>
      <c r="B9259" t="s">
        <v>13531</v>
      </c>
      <c r="C9259" t="s">
        <v>13532</v>
      </c>
      <c r="D9259" t="s">
        <v>13532</v>
      </c>
      <c r="E9259" t="s">
        <v>13531</v>
      </c>
    </row>
    <row r="9260" spans="1:5" x14ac:dyDescent="0.25">
      <c r="A9260">
        <v>71000344</v>
      </c>
      <c r="B9260" t="s">
        <v>13533</v>
      </c>
      <c r="C9260" t="s">
        <v>13534</v>
      </c>
      <c r="D9260" t="s">
        <v>13534</v>
      </c>
      <c r="E9260" t="s">
        <v>13533</v>
      </c>
    </row>
    <row r="9261" spans="1:5" x14ac:dyDescent="0.25">
      <c r="A9261">
        <v>71000345</v>
      </c>
      <c r="B9261" t="s">
        <v>13535</v>
      </c>
      <c r="C9261" t="s">
        <v>13507</v>
      </c>
      <c r="D9261" t="s">
        <v>13507</v>
      </c>
      <c r="E9261" t="s">
        <v>13535</v>
      </c>
    </row>
    <row r="9262" spans="1:5" x14ac:dyDescent="0.25">
      <c r="A9262">
        <v>71000346</v>
      </c>
      <c r="B9262" t="s">
        <v>13536</v>
      </c>
      <c r="C9262" t="s">
        <v>13537</v>
      </c>
      <c r="D9262" t="s">
        <v>13537</v>
      </c>
      <c r="E9262" t="s">
        <v>13536</v>
      </c>
    </row>
    <row r="9263" spans="1:5" x14ac:dyDescent="0.25">
      <c r="A9263">
        <v>71000347</v>
      </c>
      <c r="B9263" t="s">
        <v>13538</v>
      </c>
      <c r="C9263" t="s">
        <v>13247</v>
      </c>
      <c r="D9263" t="s">
        <v>13247</v>
      </c>
      <c r="E9263" t="s">
        <v>13538</v>
      </c>
    </row>
    <row r="9264" spans="1:5" x14ac:dyDescent="0.25">
      <c r="A9264">
        <v>71000348</v>
      </c>
      <c r="B9264" t="s">
        <v>13539</v>
      </c>
      <c r="C9264" t="s">
        <v>13540</v>
      </c>
      <c r="D9264" t="s">
        <v>13540</v>
      </c>
      <c r="E9264" t="s">
        <v>13539</v>
      </c>
    </row>
    <row r="9265" spans="1:5" x14ac:dyDescent="0.25">
      <c r="A9265">
        <v>71000349</v>
      </c>
      <c r="B9265" t="s">
        <v>13541</v>
      </c>
      <c r="C9265" t="s">
        <v>13540</v>
      </c>
      <c r="D9265" t="s">
        <v>13540</v>
      </c>
      <c r="E9265" t="s">
        <v>13541</v>
      </c>
    </row>
    <row r="9266" spans="1:5" x14ac:dyDescent="0.25">
      <c r="A9266">
        <v>71000350</v>
      </c>
      <c r="B9266" t="s">
        <v>13542</v>
      </c>
      <c r="C9266" t="s">
        <v>13540</v>
      </c>
      <c r="D9266" t="s">
        <v>13540</v>
      </c>
      <c r="E9266" t="s">
        <v>13542</v>
      </c>
    </row>
    <row r="9267" spans="1:5" x14ac:dyDescent="0.25">
      <c r="A9267">
        <v>71000351</v>
      </c>
      <c r="B9267" t="s">
        <v>13539</v>
      </c>
      <c r="C9267" t="s">
        <v>13540</v>
      </c>
      <c r="D9267" t="s">
        <v>13540</v>
      </c>
      <c r="E9267" t="s">
        <v>13539</v>
      </c>
    </row>
    <row r="9268" spans="1:5" x14ac:dyDescent="0.25">
      <c r="A9268">
        <v>71000352</v>
      </c>
      <c r="B9268" t="s">
        <v>13543</v>
      </c>
      <c r="C9268" t="s">
        <v>13505</v>
      </c>
      <c r="D9268" t="s">
        <v>13505</v>
      </c>
      <c r="E9268" t="s">
        <v>13543</v>
      </c>
    </row>
    <row r="9269" spans="1:5" x14ac:dyDescent="0.25">
      <c r="A9269">
        <v>71000353</v>
      </c>
      <c r="B9269" t="s">
        <v>13544</v>
      </c>
      <c r="C9269" t="s">
        <v>13545</v>
      </c>
      <c r="D9269" t="s">
        <v>13545</v>
      </c>
      <c r="E9269" t="s">
        <v>13544</v>
      </c>
    </row>
    <row r="9270" spans="1:5" x14ac:dyDescent="0.25">
      <c r="A9270">
        <v>71000354</v>
      </c>
      <c r="B9270" t="s">
        <v>13546</v>
      </c>
      <c r="C9270" t="s">
        <v>13547</v>
      </c>
      <c r="D9270" t="s">
        <v>13547</v>
      </c>
      <c r="E9270" t="s">
        <v>13546</v>
      </c>
    </row>
    <row r="9271" spans="1:5" x14ac:dyDescent="0.25">
      <c r="A9271">
        <v>71000355</v>
      </c>
      <c r="B9271" t="s">
        <v>13548</v>
      </c>
      <c r="C9271" t="s">
        <v>13353</v>
      </c>
      <c r="D9271" t="s">
        <v>13353</v>
      </c>
      <c r="E9271" t="s">
        <v>13548</v>
      </c>
    </row>
    <row r="9272" spans="1:5" x14ac:dyDescent="0.25">
      <c r="A9272">
        <v>71000356</v>
      </c>
      <c r="B9272" t="s">
        <v>13549</v>
      </c>
      <c r="C9272" t="s">
        <v>13355</v>
      </c>
      <c r="D9272" t="s">
        <v>13355</v>
      </c>
      <c r="E9272" t="s">
        <v>13549</v>
      </c>
    </row>
    <row r="9273" spans="1:5" x14ac:dyDescent="0.25">
      <c r="A9273">
        <v>71000357</v>
      </c>
      <c r="B9273" t="s">
        <v>13550</v>
      </c>
      <c r="C9273" t="s">
        <v>13357</v>
      </c>
      <c r="D9273" t="s">
        <v>13357</v>
      </c>
      <c r="E9273" t="s">
        <v>13550</v>
      </c>
    </row>
    <row r="9274" spans="1:5" x14ac:dyDescent="0.25">
      <c r="A9274">
        <v>71000358</v>
      </c>
      <c r="B9274" t="s">
        <v>13551</v>
      </c>
      <c r="C9274" t="s">
        <v>13552</v>
      </c>
      <c r="D9274" t="s">
        <v>13552</v>
      </c>
      <c r="E9274" t="s">
        <v>13551</v>
      </c>
    </row>
    <row r="9275" spans="1:5" x14ac:dyDescent="0.25">
      <c r="A9275">
        <v>71000359</v>
      </c>
      <c r="B9275" t="s">
        <v>13553</v>
      </c>
      <c r="C9275" t="s">
        <v>13554</v>
      </c>
      <c r="D9275" t="s">
        <v>13554</v>
      </c>
      <c r="E9275" t="s">
        <v>13553</v>
      </c>
    </row>
    <row r="9276" spans="1:5" x14ac:dyDescent="0.25">
      <c r="A9276">
        <v>71000360</v>
      </c>
      <c r="B9276" t="s">
        <v>13555</v>
      </c>
      <c r="C9276" t="s">
        <v>13556</v>
      </c>
      <c r="D9276" t="s">
        <v>13556</v>
      </c>
      <c r="E9276" t="s">
        <v>13555</v>
      </c>
    </row>
    <row r="9277" spans="1:5" x14ac:dyDescent="0.25">
      <c r="A9277">
        <v>71000361</v>
      </c>
      <c r="B9277" t="s">
        <v>13557</v>
      </c>
      <c r="C9277" t="s">
        <v>13556</v>
      </c>
      <c r="D9277" t="s">
        <v>13556</v>
      </c>
      <c r="E9277" t="s">
        <v>13557</v>
      </c>
    </row>
    <row r="9278" spans="1:5" x14ac:dyDescent="0.25">
      <c r="A9278">
        <v>71000362</v>
      </c>
      <c r="B9278" t="s">
        <v>13558</v>
      </c>
      <c r="C9278" t="s">
        <v>13234</v>
      </c>
      <c r="D9278" t="s">
        <v>13234</v>
      </c>
      <c r="E9278" t="s">
        <v>13558</v>
      </c>
    </row>
    <row r="9279" spans="1:5" x14ac:dyDescent="0.25">
      <c r="A9279">
        <v>71000363</v>
      </c>
      <c r="B9279" t="s">
        <v>13559</v>
      </c>
      <c r="C9279" t="s">
        <v>13236</v>
      </c>
      <c r="D9279" t="s">
        <v>13236</v>
      </c>
      <c r="E9279" t="s">
        <v>13559</v>
      </c>
    </row>
    <row r="9280" spans="1:5" x14ac:dyDescent="0.25">
      <c r="A9280">
        <v>71000364</v>
      </c>
      <c r="B9280" t="s">
        <v>13560</v>
      </c>
      <c r="C9280" t="s">
        <v>13415</v>
      </c>
      <c r="D9280" t="s">
        <v>13415</v>
      </c>
      <c r="E9280" t="s">
        <v>13560</v>
      </c>
    </row>
    <row r="9281" spans="1:5" x14ac:dyDescent="0.25">
      <c r="A9281">
        <v>71000365</v>
      </c>
      <c r="B9281" t="s">
        <v>13561</v>
      </c>
      <c r="C9281" t="s">
        <v>13134</v>
      </c>
      <c r="D9281" t="s">
        <v>13134</v>
      </c>
      <c r="E9281" t="s">
        <v>13561</v>
      </c>
    </row>
    <row r="9282" spans="1:5" x14ac:dyDescent="0.25">
      <c r="A9282">
        <v>71000366</v>
      </c>
      <c r="B9282" t="s">
        <v>13562</v>
      </c>
      <c r="C9282" t="s">
        <v>13144</v>
      </c>
      <c r="D9282" t="s">
        <v>13144</v>
      </c>
      <c r="E9282" t="s">
        <v>13562</v>
      </c>
    </row>
    <row r="9283" spans="1:5" x14ac:dyDescent="0.25">
      <c r="A9283">
        <v>71000367</v>
      </c>
      <c r="B9283" t="s">
        <v>11547</v>
      </c>
      <c r="C9283" t="s">
        <v>11548</v>
      </c>
      <c r="D9283" t="s">
        <v>11548</v>
      </c>
      <c r="E9283" t="s">
        <v>11547</v>
      </c>
    </row>
    <row r="9284" spans="1:5" x14ac:dyDescent="0.25">
      <c r="A9284">
        <v>71000371</v>
      </c>
      <c r="B9284" t="s">
        <v>13514</v>
      </c>
      <c r="C9284" t="s">
        <v>11548</v>
      </c>
      <c r="D9284" t="s">
        <v>11548</v>
      </c>
      <c r="E9284" t="s">
        <v>13514</v>
      </c>
    </row>
    <row r="9285" spans="1:5" x14ac:dyDescent="0.25">
      <c r="A9285">
        <v>71000372</v>
      </c>
      <c r="B9285" t="s">
        <v>13563</v>
      </c>
      <c r="C9285" t="s">
        <v>11548</v>
      </c>
      <c r="D9285" t="s">
        <v>11548</v>
      </c>
      <c r="E9285" t="s">
        <v>13563</v>
      </c>
    </row>
    <row r="9286" spans="1:5" x14ac:dyDescent="0.25">
      <c r="A9286">
        <v>71000373</v>
      </c>
      <c r="B9286" t="s">
        <v>13515</v>
      </c>
      <c r="C9286" t="s">
        <v>11548</v>
      </c>
      <c r="D9286" t="s">
        <v>11548</v>
      </c>
      <c r="E9286" t="s">
        <v>13515</v>
      </c>
    </row>
    <row r="9287" spans="1:5" x14ac:dyDescent="0.25">
      <c r="A9287">
        <v>71000374</v>
      </c>
      <c r="B9287" t="s">
        <v>13345</v>
      </c>
      <c r="C9287" t="s">
        <v>11548</v>
      </c>
      <c r="D9287" t="s">
        <v>11548</v>
      </c>
      <c r="E9287" t="s">
        <v>13345</v>
      </c>
    </row>
    <row r="9288" spans="1:5" x14ac:dyDescent="0.25">
      <c r="A9288">
        <v>71000375</v>
      </c>
      <c r="B9288" t="s">
        <v>13564</v>
      </c>
      <c r="C9288" t="s">
        <v>13565</v>
      </c>
      <c r="D9288" t="s">
        <v>13565</v>
      </c>
      <c r="E9288" t="s">
        <v>13564</v>
      </c>
    </row>
    <row r="9289" spans="1:5" x14ac:dyDescent="0.25">
      <c r="A9289">
        <v>71000376</v>
      </c>
      <c r="B9289" t="s">
        <v>13566</v>
      </c>
      <c r="C9289" t="s">
        <v>13162</v>
      </c>
      <c r="D9289" t="s">
        <v>13162</v>
      </c>
      <c r="E9289" t="s">
        <v>13566</v>
      </c>
    </row>
    <row r="9290" spans="1:5" x14ac:dyDescent="0.25">
      <c r="A9290">
        <v>71000377</v>
      </c>
      <c r="B9290" t="s">
        <v>13567</v>
      </c>
      <c r="C9290" t="s">
        <v>13568</v>
      </c>
      <c r="D9290" t="s">
        <v>13568</v>
      </c>
      <c r="E9290" t="s">
        <v>13567</v>
      </c>
    </row>
    <row r="9291" spans="1:5" x14ac:dyDescent="0.25">
      <c r="A9291">
        <v>71000378</v>
      </c>
      <c r="B9291" t="s">
        <v>13371</v>
      </c>
      <c r="C9291" t="s">
        <v>13372</v>
      </c>
      <c r="D9291" t="s">
        <v>13372</v>
      </c>
      <c r="E9291" t="s">
        <v>13371</v>
      </c>
    </row>
    <row r="9292" spans="1:5" x14ac:dyDescent="0.25">
      <c r="A9292">
        <v>71000379</v>
      </c>
      <c r="B9292" t="s">
        <v>13569</v>
      </c>
      <c r="C9292" t="s">
        <v>13570</v>
      </c>
      <c r="D9292" t="s">
        <v>13570</v>
      </c>
      <c r="E9292" t="s">
        <v>13569</v>
      </c>
    </row>
    <row r="9293" spans="1:5" x14ac:dyDescent="0.25">
      <c r="A9293">
        <v>71000380</v>
      </c>
      <c r="B9293" t="s">
        <v>13571</v>
      </c>
      <c r="C9293" t="s">
        <v>13534</v>
      </c>
      <c r="D9293" t="s">
        <v>13534</v>
      </c>
      <c r="E9293" t="s">
        <v>13571</v>
      </c>
    </row>
    <row r="9294" spans="1:5" x14ac:dyDescent="0.25">
      <c r="A9294">
        <v>71000381</v>
      </c>
      <c r="B9294" t="s">
        <v>13572</v>
      </c>
      <c r="C9294" t="s">
        <v>11548</v>
      </c>
      <c r="D9294" t="s">
        <v>11548</v>
      </c>
      <c r="E9294" t="s">
        <v>13572</v>
      </c>
    </row>
    <row r="9295" spans="1:5" x14ac:dyDescent="0.25">
      <c r="A9295">
        <v>71000382</v>
      </c>
      <c r="B9295" t="s">
        <v>13573</v>
      </c>
      <c r="C9295" t="s">
        <v>11548</v>
      </c>
      <c r="D9295" t="s">
        <v>11548</v>
      </c>
      <c r="E9295" t="s">
        <v>13573</v>
      </c>
    </row>
    <row r="9296" spans="1:5" x14ac:dyDescent="0.25">
      <c r="A9296">
        <v>71000383</v>
      </c>
      <c r="B9296" t="s">
        <v>13574</v>
      </c>
      <c r="C9296" t="s">
        <v>11548</v>
      </c>
      <c r="D9296" t="s">
        <v>11548</v>
      </c>
      <c r="E9296" t="s">
        <v>13574</v>
      </c>
    </row>
    <row r="9297" spans="1:5" x14ac:dyDescent="0.25">
      <c r="A9297">
        <v>71000384</v>
      </c>
      <c r="B9297" t="s">
        <v>13575</v>
      </c>
      <c r="C9297" t="s">
        <v>11548</v>
      </c>
      <c r="D9297" t="s">
        <v>11548</v>
      </c>
      <c r="E9297" t="s">
        <v>13575</v>
      </c>
    </row>
    <row r="9298" spans="1:5" x14ac:dyDescent="0.25">
      <c r="A9298">
        <v>71000385</v>
      </c>
      <c r="B9298" t="s">
        <v>13576</v>
      </c>
      <c r="C9298" t="s">
        <v>13415</v>
      </c>
      <c r="D9298" t="s">
        <v>13415</v>
      </c>
      <c r="E9298" t="s">
        <v>13576</v>
      </c>
    </row>
    <row r="9299" spans="1:5" x14ac:dyDescent="0.25">
      <c r="A9299">
        <v>71000386</v>
      </c>
      <c r="B9299" t="s">
        <v>13577</v>
      </c>
      <c r="C9299" t="s">
        <v>13540</v>
      </c>
      <c r="D9299" t="s">
        <v>13540</v>
      </c>
      <c r="E9299" t="s">
        <v>13577</v>
      </c>
    </row>
    <row r="9300" spans="1:5" x14ac:dyDescent="0.25">
      <c r="A9300">
        <v>71000387</v>
      </c>
      <c r="B9300" t="s">
        <v>13578</v>
      </c>
      <c r="C9300" t="s">
        <v>13579</v>
      </c>
      <c r="D9300" t="s">
        <v>13579</v>
      </c>
      <c r="E9300" t="s">
        <v>13578</v>
      </c>
    </row>
    <row r="9301" spans="1:5" x14ac:dyDescent="0.25">
      <c r="A9301">
        <v>71000388</v>
      </c>
      <c r="B9301" t="s">
        <v>13580</v>
      </c>
      <c r="C9301" t="s">
        <v>13297</v>
      </c>
      <c r="D9301" t="s">
        <v>13297</v>
      </c>
      <c r="E9301" t="s">
        <v>13580</v>
      </c>
    </row>
    <row r="9302" spans="1:5" x14ac:dyDescent="0.25">
      <c r="A9302">
        <v>71000389</v>
      </c>
      <c r="B9302" t="s">
        <v>13548</v>
      </c>
      <c r="C9302" t="s">
        <v>13353</v>
      </c>
      <c r="D9302" t="s">
        <v>13353</v>
      </c>
      <c r="E9302" t="s">
        <v>13548</v>
      </c>
    </row>
    <row r="9303" spans="1:5" x14ac:dyDescent="0.25">
      <c r="A9303">
        <v>71000390</v>
      </c>
      <c r="B9303" t="s">
        <v>13549</v>
      </c>
      <c r="C9303" t="s">
        <v>13355</v>
      </c>
      <c r="D9303" t="s">
        <v>13355</v>
      </c>
      <c r="E9303" t="s">
        <v>13549</v>
      </c>
    </row>
    <row r="9304" spans="1:5" x14ac:dyDescent="0.25">
      <c r="A9304">
        <v>71000391</v>
      </c>
      <c r="B9304" t="s">
        <v>13550</v>
      </c>
      <c r="C9304" t="s">
        <v>13581</v>
      </c>
      <c r="D9304" t="s">
        <v>13581</v>
      </c>
      <c r="E9304" t="s">
        <v>13550</v>
      </c>
    </row>
    <row r="9305" spans="1:5" x14ac:dyDescent="0.25">
      <c r="A9305">
        <v>71000393</v>
      </c>
      <c r="B9305" t="s">
        <v>13582</v>
      </c>
      <c r="C9305" t="s">
        <v>13170</v>
      </c>
      <c r="D9305" t="s">
        <v>13170</v>
      </c>
      <c r="E9305" t="s">
        <v>13582</v>
      </c>
    </row>
    <row r="9306" spans="1:5" x14ac:dyDescent="0.25">
      <c r="A9306">
        <v>71000394</v>
      </c>
      <c r="B9306" t="s">
        <v>13583</v>
      </c>
      <c r="C9306" t="s">
        <v>13166</v>
      </c>
      <c r="D9306" t="s">
        <v>13166</v>
      </c>
      <c r="E9306" t="s">
        <v>13583</v>
      </c>
    </row>
    <row r="9307" spans="1:5" x14ac:dyDescent="0.25">
      <c r="A9307">
        <v>71000395</v>
      </c>
      <c r="B9307" t="s">
        <v>13584</v>
      </c>
      <c r="C9307" t="s">
        <v>13170</v>
      </c>
      <c r="D9307" t="s">
        <v>13170</v>
      </c>
      <c r="E9307" t="s">
        <v>13584</v>
      </c>
    </row>
    <row r="9308" spans="1:5" x14ac:dyDescent="0.25">
      <c r="A9308">
        <v>71000396</v>
      </c>
      <c r="B9308" t="s">
        <v>13585</v>
      </c>
      <c r="C9308" t="s">
        <v>13166</v>
      </c>
      <c r="D9308" t="s">
        <v>13166</v>
      </c>
      <c r="E9308" t="s">
        <v>13585</v>
      </c>
    </row>
    <row r="9309" spans="1:5" x14ac:dyDescent="0.25">
      <c r="A9309">
        <v>71000397</v>
      </c>
      <c r="B9309" t="s">
        <v>13586</v>
      </c>
      <c r="C9309" t="s">
        <v>13532</v>
      </c>
      <c r="D9309" t="s">
        <v>13532</v>
      </c>
      <c r="E9309" t="s">
        <v>13586</v>
      </c>
    </row>
    <row r="9310" spans="1:5" x14ac:dyDescent="0.25">
      <c r="A9310">
        <v>71000398</v>
      </c>
      <c r="B9310" t="s">
        <v>13587</v>
      </c>
      <c r="C9310" t="s">
        <v>13476</v>
      </c>
      <c r="D9310" t="s">
        <v>13476</v>
      </c>
      <c r="E9310" t="s">
        <v>13587</v>
      </c>
    </row>
    <row r="9311" spans="1:5" x14ac:dyDescent="0.25">
      <c r="A9311">
        <v>71000399</v>
      </c>
      <c r="B9311" t="s">
        <v>13588</v>
      </c>
      <c r="C9311" t="s">
        <v>13476</v>
      </c>
      <c r="D9311" t="s">
        <v>13476</v>
      </c>
      <c r="E9311" t="s">
        <v>13588</v>
      </c>
    </row>
    <row r="9312" spans="1:5" x14ac:dyDescent="0.25">
      <c r="A9312">
        <v>71000400</v>
      </c>
      <c r="B9312" t="s">
        <v>13589</v>
      </c>
      <c r="C9312" t="s">
        <v>13590</v>
      </c>
      <c r="D9312" t="s">
        <v>13590</v>
      </c>
      <c r="E9312" t="s">
        <v>13589</v>
      </c>
    </row>
    <row r="9313" spans="1:5" x14ac:dyDescent="0.25">
      <c r="A9313">
        <v>71000401</v>
      </c>
      <c r="B9313" t="s">
        <v>13591</v>
      </c>
      <c r="C9313" t="s">
        <v>13592</v>
      </c>
      <c r="D9313" t="s">
        <v>13592</v>
      </c>
      <c r="E9313" t="s">
        <v>13591</v>
      </c>
    </row>
    <row r="9314" spans="1:5" x14ac:dyDescent="0.25">
      <c r="A9314">
        <v>71000404</v>
      </c>
      <c r="B9314" t="s">
        <v>13593</v>
      </c>
      <c r="C9314" t="s">
        <v>13594</v>
      </c>
      <c r="D9314" t="s">
        <v>13594</v>
      </c>
      <c r="E9314" t="s">
        <v>13593</v>
      </c>
    </row>
    <row r="9315" spans="1:5" x14ac:dyDescent="0.25">
      <c r="A9315">
        <v>71000405</v>
      </c>
      <c r="B9315" t="s">
        <v>13595</v>
      </c>
      <c r="C9315" t="s">
        <v>13162</v>
      </c>
      <c r="D9315" t="s">
        <v>13162</v>
      </c>
      <c r="E9315" t="s">
        <v>13595</v>
      </c>
    </row>
    <row r="9316" spans="1:5" x14ac:dyDescent="0.25">
      <c r="A9316">
        <v>71000406</v>
      </c>
      <c r="B9316" t="s">
        <v>13596</v>
      </c>
      <c r="C9316" t="s">
        <v>13597</v>
      </c>
      <c r="D9316" t="s">
        <v>13597</v>
      </c>
      <c r="E9316" t="s">
        <v>13596</v>
      </c>
    </row>
    <row r="9317" spans="1:5" x14ac:dyDescent="0.25">
      <c r="A9317">
        <v>71000407</v>
      </c>
      <c r="B9317" t="s">
        <v>13598</v>
      </c>
      <c r="C9317" t="s">
        <v>13599</v>
      </c>
      <c r="D9317" t="s">
        <v>13599</v>
      </c>
      <c r="E9317" t="s">
        <v>13598</v>
      </c>
    </row>
    <row r="9318" spans="1:5" x14ac:dyDescent="0.25">
      <c r="A9318">
        <v>71000408</v>
      </c>
      <c r="B9318" t="s">
        <v>13600</v>
      </c>
      <c r="C9318" t="s">
        <v>13601</v>
      </c>
      <c r="D9318" t="s">
        <v>13601</v>
      </c>
      <c r="E9318" t="s">
        <v>13600</v>
      </c>
    </row>
    <row r="9319" spans="1:5" x14ac:dyDescent="0.25">
      <c r="A9319">
        <v>71000409</v>
      </c>
      <c r="B9319" t="s">
        <v>13602</v>
      </c>
      <c r="C9319" t="s">
        <v>13603</v>
      </c>
      <c r="D9319" t="s">
        <v>13603</v>
      </c>
      <c r="E9319" t="s">
        <v>13602</v>
      </c>
    </row>
    <row r="9320" spans="1:5" x14ac:dyDescent="0.25">
      <c r="A9320">
        <v>71000418</v>
      </c>
      <c r="B9320" t="s">
        <v>13359</v>
      </c>
      <c r="C9320" t="s">
        <v>13360</v>
      </c>
      <c r="D9320" t="s">
        <v>13360</v>
      </c>
      <c r="E9320" t="s">
        <v>13359</v>
      </c>
    </row>
    <row r="9321" spans="1:5" x14ac:dyDescent="0.25">
      <c r="A9321">
        <v>71000419</v>
      </c>
      <c r="B9321" t="s">
        <v>13604</v>
      </c>
      <c r="C9321" t="s">
        <v>13507</v>
      </c>
      <c r="D9321" t="s">
        <v>13507</v>
      </c>
      <c r="E9321" t="s">
        <v>13604</v>
      </c>
    </row>
    <row r="9322" spans="1:5" x14ac:dyDescent="0.25">
      <c r="A9322">
        <v>71000420</v>
      </c>
      <c r="B9322" t="s">
        <v>13605</v>
      </c>
      <c r="C9322" t="s">
        <v>13606</v>
      </c>
      <c r="D9322" t="s">
        <v>13606</v>
      </c>
      <c r="E9322" t="s">
        <v>13605</v>
      </c>
    </row>
    <row r="9323" spans="1:5" x14ac:dyDescent="0.25">
      <c r="A9323">
        <v>71000421</v>
      </c>
      <c r="B9323" t="s">
        <v>13607</v>
      </c>
      <c r="C9323" t="s">
        <v>13606</v>
      </c>
      <c r="D9323" t="s">
        <v>13606</v>
      </c>
      <c r="E9323" t="s">
        <v>13607</v>
      </c>
    </row>
    <row r="9324" spans="1:5" x14ac:dyDescent="0.25">
      <c r="A9324">
        <v>71000422</v>
      </c>
      <c r="B9324" t="s">
        <v>13608</v>
      </c>
      <c r="C9324" t="s">
        <v>13609</v>
      </c>
      <c r="D9324" t="s">
        <v>13609</v>
      </c>
      <c r="E9324" t="s">
        <v>13608</v>
      </c>
    </row>
    <row r="9325" spans="1:5" x14ac:dyDescent="0.25">
      <c r="A9325">
        <v>71000423</v>
      </c>
      <c r="B9325" t="s">
        <v>13610</v>
      </c>
      <c r="C9325" t="s">
        <v>13191</v>
      </c>
      <c r="D9325" t="s">
        <v>13191</v>
      </c>
      <c r="E9325" t="s">
        <v>13610</v>
      </c>
    </row>
    <row r="9326" spans="1:5" x14ac:dyDescent="0.25">
      <c r="A9326">
        <v>71000424</v>
      </c>
      <c r="B9326" t="s">
        <v>13611</v>
      </c>
      <c r="C9326" t="s">
        <v>13612</v>
      </c>
      <c r="D9326" t="s">
        <v>13612</v>
      </c>
      <c r="E9326" t="s">
        <v>13611</v>
      </c>
    </row>
    <row r="9327" spans="1:5" x14ac:dyDescent="0.25">
      <c r="A9327">
        <v>71000425</v>
      </c>
      <c r="B9327" t="s">
        <v>13613</v>
      </c>
      <c r="C9327" t="s">
        <v>13614</v>
      </c>
      <c r="D9327" t="s">
        <v>13614</v>
      </c>
      <c r="E9327" t="s">
        <v>13613</v>
      </c>
    </row>
    <row r="9328" spans="1:5" x14ac:dyDescent="0.25">
      <c r="A9328">
        <v>71000426</v>
      </c>
      <c r="B9328" t="s">
        <v>13615</v>
      </c>
      <c r="C9328" t="s">
        <v>13616</v>
      </c>
      <c r="D9328" t="s">
        <v>13616</v>
      </c>
      <c r="E9328" t="s">
        <v>13615</v>
      </c>
    </row>
    <row r="9329" spans="1:5" x14ac:dyDescent="0.25">
      <c r="A9329">
        <v>71000427</v>
      </c>
      <c r="B9329" t="s">
        <v>13139</v>
      </c>
      <c r="C9329" t="s">
        <v>13140</v>
      </c>
      <c r="D9329" t="s">
        <v>13140</v>
      </c>
      <c r="E9329" t="s">
        <v>13139</v>
      </c>
    </row>
    <row r="9330" spans="1:5" x14ac:dyDescent="0.25">
      <c r="A9330">
        <v>71000428</v>
      </c>
      <c r="B9330" t="s">
        <v>13617</v>
      </c>
      <c r="C9330" t="s">
        <v>13618</v>
      </c>
      <c r="D9330" t="s">
        <v>13618</v>
      </c>
      <c r="E9330" t="s">
        <v>13617</v>
      </c>
    </row>
    <row r="9331" spans="1:5" x14ac:dyDescent="0.25">
      <c r="A9331">
        <v>71000429</v>
      </c>
      <c r="B9331" t="s">
        <v>13619</v>
      </c>
      <c r="C9331" t="s">
        <v>13620</v>
      </c>
      <c r="D9331" t="s">
        <v>13620</v>
      </c>
      <c r="E9331" t="s">
        <v>13619</v>
      </c>
    </row>
    <row r="9332" spans="1:5" x14ac:dyDescent="0.25">
      <c r="A9332">
        <v>71000430</v>
      </c>
      <c r="B9332" t="s">
        <v>13380</v>
      </c>
      <c r="C9332" t="s">
        <v>13381</v>
      </c>
      <c r="D9332" t="s">
        <v>13381</v>
      </c>
      <c r="E9332" t="s">
        <v>13380</v>
      </c>
    </row>
    <row r="9333" spans="1:5" x14ac:dyDescent="0.25">
      <c r="A9333">
        <v>71000431</v>
      </c>
      <c r="B9333" t="s">
        <v>13621</v>
      </c>
      <c r="C9333" t="s">
        <v>13622</v>
      </c>
      <c r="D9333" t="s">
        <v>13622</v>
      </c>
      <c r="E9333" t="s">
        <v>13621</v>
      </c>
    </row>
    <row r="9334" spans="1:5" x14ac:dyDescent="0.25">
      <c r="A9334">
        <v>71000432</v>
      </c>
      <c r="B9334" t="s">
        <v>13623</v>
      </c>
      <c r="C9334" t="s">
        <v>13624</v>
      </c>
      <c r="D9334" t="s">
        <v>13624</v>
      </c>
      <c r="E9334" t="s">
        <v>13623</v>
      </c>
    </row>
    <row r="9335" spans="1:5" x14ac:dyDescent="0.25">
      <c r="A9335">
        <v>71000433</v>
      </c>
      <c r="B9335" t="s">
        <v>13566</v>
      </c>
      <c r="C9335" t="s">
        <v>13162</v>
      </c>
      <c r="D9335" t="s">
        <v>13162</v>
      </c>
      <c r="E9335" t="s">
        <v>13566</v>
      </c>
    </row>
    <row r="9336" spans="1:5" x14ac:dyDescent="0.25">
      <c r="A9336">
        <v>71000434</v>
      </c>
      <c r="B9336" t="s">
        <v>13625</v>
      </c>
      <c r="C9336" t="s">
        <v>13626</v>
      </c>
      <c r="D9336" t="s">
        <v>13626</v>
      </c>
      <c r="E9336" t="s">
        <v>13625</v>
      </c>
    </row>
    <row r="9337" spans="1:5" x14ac:dyDescent="0.25">
      <c r="A9337">
        <v>71000435</v>
      </c>
      <c r="B9337" t="s">
        <v>13131</v>
      </c>
      <c r="C9337" t="s">
        <v>13132</v>
      </c>
      <c r="D9337" t="s">
        <v>13132</v>
      </c>
      <c r="E9337" t="s">
        <v>13131</v>
      </c>
    </row>
    <row r="9338" spans="1:5" x14ac:dyDescent="0.25">
      <c r="A9338">
        <v>71000436</v>
      </c>
      <c r="B9338" t="s">
        <v>13627</v>
      </c>
      <c r="C9338" t="s">
        <v>13628</v>
      </c>
      <c r="D9338" t="s">
        <v>13628</v>
      </c>
      <c r="E9338" t="s">
        <v>13627</v>
      </c>
    </row>
    <row r="9339" spans="1:5" x14ac:dyDescent="0.25">
      <c r="A9339">
        <v>71000437</v>
      </c>
      <c r="B9339" t="s">
        <v>13196</v>
      </c>
      <c r="C9339" t="s">
        <v>13195</v>
      </c>
      <c r="D9339" t="s">
        <v>13195</v>
      </c>
      <c r="E9339" t="s">
        <v>13196</v>
      </c>
    </row>
    <row r="9340" spans="1:5" x14ac:dyDescent="0.25">
      <c r="A9340">
        <v>71000438</v>
      </c>
      <c r="B9340" t="s">
        <v>13629</v>
      </c>
      <c r="C9340" t="s">
        <v>13630</v>
      </c>
      <c r="D9340" t="s">
        <v>13630</v>
      </c>
      <c r="E9340" t="s">
        <v>13629</v>
      </c>
    </row>
    <row r="9341" spans="1:5" x14ac:dyDescent="0.25">
      <c r="A9341">
        <v>71000439</v>
      </c>
      <c r="B9341" t="s">
        <v>13631</v>
      </c>
      <c r="C9341" t="s">
        <v>13609</v>
      </c>
      <c r="D9341" t="s">
        <v>13609</v>
      </c>
      <c r="E9341" t="s">
        <v>13631</v>
      </c>
    </row>
    <row r="9342" spans="1:5" x14ac:dyDescent="0.25">
      <c r="A9342">
        <v>71000440</v>
      </c>
      <c r="B9342" t="s">
        <v>13329</v>
      </c>
      <c r="C9342" t="s">
        <v>13330</v>
      </c>
      <c r="D9342" t="s">
        <v>13330</v>
      </c>
      <c r="E9342" t="s">
        <v>13329</v>
      </c>
    </row>
    <row r="9343" spans="1:5" x14ac:dyDescent="0.25">
      <c r="A9343">
        <v>71000441</v>
      </c>
      <c r="B9343" t="s">
        <v>13327</v>
      </c>
      <c r="C9343" t="s">
        <v>13328</v>
      </c>
      <c r="D9343" t="s">
        <v>13328</v>
      </c>
      <c r="E9343" t="s">
        <v>13327</v>
      </c>
    </row>
    <row r="9344" spans="1:5" x14ac:dyDescent="0.25">
      <c r="A9344">
        <v>71000442</v>
      </c>
      <c r="B9344" t="s">
        <v>13632</v>
      </c>
      <c r="C9344" t="s">
        <v>13338</v>
      </c>
      <c r="D9344" t="s">
        <v>13338</v>
      </c>
      <c r="E9344" t="s">
        <v>13632</v>
      </c>
    </row>
    <row r="9345" spans="1:5" x14ac:dyDescent="0.25">
      <c r="A9345">
        <v>71000443</v>
      </c>
      <c r="B9345" t="s">
        <v>13633</v>
      </c>
      <c r="C9345" t="s">
        <v>13634</v>
      </c>
      <c r="D9345" t="s">
        <v>13634</v>
      </c>
      <c r="E9345" t="s">
        <v>13633</v>
      </c>
    </row>
    <row r="9346" spans="1:5" x14ac:dyDescent="0.25">
      <c r="A9346">
        <v>71000444</v>
      </c>
      <c r="B9346" t="s">
        <v>13595</v>
      </c>
      <c r="C9346" t="s">
        <v>13162</v>
      </c>
      <c r="D9346" t="s">
        <v>13162</v>
      </c>
      <c r="E9346" t="s">
        <v>13595</v>
      </c>
    </row>
    <row r="9347" spans="1:5" x14ac:dyDescent="0.25">
      <c r="A9347">
        <v>71000445</v>
      </c>
      <c r="B9347" t="s">
        <v>13635</v>
      </c>
      <c r="C9347" t="s">
        <v>13636</v>
      </c>
      <c r="D9347" t="s">
        <v>13636</v>
      </c>
      <c r="E9347" t="s">
        <v>13635</v>
      </c>
    </row>
    <row r="9348" spans="1:5" x14ac:dyDescent="0.25">
      <c r="A9348">
        <v>71000446</v>
      </c>
      <c r="B9348" t="s">
        <v>13637</v>
      </c>
      <c r="C9348" t="s">
        <v>13199</v>
      </c>
      <c r="D9348" t="s">
        <v>13199</v>
      </c>
      <c r="E9348" t="s">
        <v>13637</v>
      </c>
    </row>
    <row r="9349" spans="1:5" x14ac:dyDescent="0.25">
      <c r="A9349">
        <v>71000447</v>
      </c>
      <c r="B9349" t="s">
        <v>13638</v>
      </c>
      <c r="C9349" t="s">
        <v>13158</v>
      </c>
      <c r="D9349" t="s">
        <v>13158</v>
      </c>
      <c r="E9349" t="s">
        <v>13638</v>
      </c>
    </row>
    <row r="9350" spans="1:5" x14ac:dyDescent="0.25">
      <c r="A9350">
        <v>71000448</v>
      </c>
      <c r="B9350" t="s">
        <v>13639</v>
      </c>
      <c r="C9350" t="s">
        <v>13160</v>
      </c>
      <c r="D9350" t="s">
        <v>13160</v>
      </c>
      <c r="E9350" t="s">
        <v>13639</v>
      </c>
    </row>
    <row r="9351" spans="1:5" x14ac:dyDescent="0.25">
      <c r="A9351">
        <v>71000449</v>
      </c>
      <c r="B9351" t="s">
        <v>13640</v>
      </c>
      <c r="C9351" t="s">
        <v>13199</v>
      </c>
      <c r="D9351" t="s">
        <v>13199</v>
      </c>
      <c r="E9351" t="s">
        <v>13640</v>
      </c>
    </row>
    <row r="9352" spans="1:5" x14ac:dyDescent="0.25">
      <c r="A9352">
        <v>71000450</v>
      </c>
      <c r="B9352" t="s">
        <v>13641</v>
      </c>
      <c r="C9352" t="s">
        <v>13199</v>
      </c>
      <c r="D9352" t="s">
        <v>13199</v>
      </c>
      <c r="E9352" t="s">
        <v>13641</v>
      </c>
    </row>
    <row r="9353" spans="1:5" x14ac:dyDescent="0.25">
      <c r="A9353">
        <v>71000451</v>
      </c>
      <c r="B9353" t="s">
        <v>13642</v>
      </c>
      <c r="C9353" t="s">
        <v>13199</v>
      </c>
      <c r="D9353" t="s">
        <v>13199</v>
      </c>
      <c r="E9353" t="s">
        <v>13642</v>
      </c>
    </row>
    <row r="9354" spans="1:5" x14ac:dyDescent="0.25">
      <c r="A9354">
        <v>71000452</v>
      </c>
      <c r="B9354" t="s">
        <v>13643</v>
      </c>
      <c r="C9354" t="s">
        <v>13415</v>
      </c>
      <c r="D9354" t="s">
        <v>13415</v>
      </c>
      <c r="E9354" t="s">
        <v>13643</v>
      </c>
    </row>
    <row r="9355" spans="1:5" x14ac:dyDescent="0.25">
      <c r="A9355">
        <v>71000453</v>
      </c>
      <c r="B9355" t="s">
        <v>13644</v>
      </c>
      <c r="C9355" t="s">
        <v>13415</v>
      </c>
      <c r="D9355" t="s">
        <v>13415</v>
      </c>
      <c r="E9355" t="s">
        <v>13644</v>
      </c>
    </row>
    <row r="9356" spans="1:5" x14ac:dyDescent="0.25">
      <c r="A9356">
        <v>71000454</v>
      </c>
      <c r="B9356" t="s">
        <v>13645</v>
      </c>
      <c r="C9356" t="s">
        <v>13415</v>
      </c>
      <c r="D9356" t="s">
        <v>13415</v>
      </c>
      <c r="E9356" t="s">
        <v>13645</v>
      </c>
    </row>
    <row r="9357" spans="1:5" x14ac:dyDescent="0.25">
      <c r="A9357">
        <v>71000455</v>
      </c>
      <c r="B9357" t="s">
        <v>13343</v>
      </c>
      <c r="C9357" t="s">
        <v>13344</v>
      </c>
      <c r="D9357" t="s">
        <v>13344</v>
      </c>
      <c r="E9357" t="s">
        <v>13343</v>
      </c>
    </row>
    <row r="9358" spans="1:5" x14ac:dyDescent="0.25">
      <c r="A9358">
        <v>71000456</v>
      </c>
      <c r="B9358" t="s">
        <v>13250</v>
      </c>
      <c r="C9358" t="s">
        <v>13251</v>
      </c>
      <c r="D9358" t="s">
        <v>13251</v>
      </c>
      <c r="E9358" t="s">
        <v>13250</v>
      </c>
    </row>
    <row r="9359" spans="1:5" x14ac:dyDescent="0.25">
      <c r="A9359">
        <v>71000457</v>
      </c>
      <c r="B9359" t="s">
        <v>13244</v>
      </c>
      <c r="C9359" t="s">
        <v>13245</v>
      </c>
      <c r="D9359" t="s">
        <v>13245</v>
      </c>
      <c r="E9359" t="s">
        <v>13244</v>
      </c>
    </row>
    <row r="9360" spans="1:5" x14ac:dyDescent="0.25">
      <c r="A9360">
        <v>71000458</v>
      </c>
      <c r="B9360" t="s">
        <v>13512</v>
      </c>
      <c r="C9360" t="s">
        <v>13513</v>
      </c>
      <c r="D9360" t="s">
        <v>13513</v>
      </c>
      <c r="E9360" t="s">
        <v>13512</v>
      </c>
    </row>
    <row r="9361" spans="1:5" x14ac:dyDescent="0.25">
      <c r="A9361">
        <v>71000459</v>
      </c>
      <c r="B9361" t="s">
        <v>13632</v>
      </c>
      <c r="C9361" t="s">
        <v>13338</v>
      </c>
      <c r="D9361" t="s">
        <v>13338</v>
      </c>
      <c r="E9361" t="s">
        <v>13632</v>
      </c>
    </row>
    <row r="9362" spans="1:5" x14ac:dyDescent="0.25">
      <c r="A9362">
        <v>71000460</v>
      </c>
      <c r="B9362" t="s">
        <v>13646</v>
      </c>
      <c r="C9362" t="s">
        <v>13540</v>
      </c>
      <c r="D9362" t="s">
        <v>13540</v>
      </c>
      <c r="E9362" t="s">
        <v>13646</v>
      </c>
    </row>
    <row r="9363" spans="1:5" x14ac:dyDescent="0.25">
      <c r="A9363">
        <v>71000461</v>
      </c>
      <c r="B9363" t="s">
        <v>13647</v>
      </c>
      <c r="C9363" t="s">
        <v>13540</v>
      </c>
      <c r="D9363" t="s">
        <v>13540</v>
      </c>
      <c r="E9363" t="s">
        <v>13647</v>
      </c>
    </row>
    <row r="9364" spans="1:5" x14ac:dyDescent="0.25">
      <c r="A9364">
        <v>71000462</v>
      </c>
      <c r="B9364" t="s">
        <v>13586</v>
      </c>
      <c r="C9364" t="s">
        <v>13532</v>
      </c>
      <c r="D9364" t="s">
        <v>13532</v>
      </c>
      <c r="E9364" t="s">
        <v>13586</v>
      </c>
    </row>
    <row r="9365" spans="1:5" x14ac:dyDescent="0.25">
      <c r="A9365">
        <v>71000463</v>
      </c>
      <c r="B9365" t="s">
        <v>13371</v>
      </c>
      <c r="C9365" t="s">
        <v>13372</v>
      </c>
      <c r="D9365" t="s">
        <v>13372</v>
      </c>
      <c r="E9365" t="s">
        <v>13371</v>
      </c>
    </row>
    <row r="9366" spans="1:5" x14ac:dyDescent="0.25">
      <c r="A9366">
        <v>71000464</v>
      </c>
      <c r="B9366" t="s">
        <v>13369</v>
      </c>
      <c r="C9366" t="s">
        <v>13370</v>
      </c>
      <c r="D9366" t="s">
        <v>13370</v>
      </c>
      <c r="E9366" t="s">
        <v>13369</v>
      </c>
    </row>
    <row r="9367" spans="1:5" x14ac:dyDescent="0.25">
      <c r="A9367">
        <v>71000465</v>
      </c>
      <c r="B9367" t="s">
        <v>13367</v>
      </c>
      <c r="C9367" t="s">
        <v>13368</v>
      </c>
      <c r="D9367" t="s">
        <v>13368</v>
      </c>
      <c r="E9367" t="s">
        <v>13367</v>
      </c>
    </row>
    <row r="9368" spans="1:5" x14ac:dyDescent="0.25">
      <c r="A9368">
        <v>71000466</v>
      </c>
      <c r="B9368" t="s">
        <v>13648</v>
      </c>
      <c r="C9368" t="s">
        <v>13649</v>
      </c>
      <c r="D9368" t="s">
        <v>13649</v>
      </c>
      <c r="E9368" t="s">
        <v>13648</v>
      </c>
    </row>
    <row r="9369" spans="1:5" x14ac:dyDescent="0.25">
      <c r="A9369">
        <v>71000467</v>
      </c>
      <c r="B9369" t="s">
        <v>13650</v>
      </c>
      <c r="C9369" t="s">
        <v>13651</v>
      </c>
      <c r="D9369" t="s">
        <v>13651</v>
      </c>
      <c r="E9369" t="s">
        <v>13650</v>
      </c>
    </row>
    <row r="9370" spans="1:5" x14ac:dyDescent="0.25">
      <c r="A9370">
        <v>71000468</v>
      </c>
      <c r="B9370" t="s">
        <v>13472</v>
      </c>
      <c r="C9370" t="s">
        <v>13162</v>
      </c>
      <c r="D9370" t="s">
        <v>13162</v>
      </c>
      <c r="E9370" t="s">
        <v>13472</v>
      </c>
    </row>
    <row r="9371" spans="1:5" x14ac:dyDescent="0.25">
      <c r="A9371">
        <v>71000469</v>
      </c>
      <c r="B9371" t="s">
        <v>13652</v>
      </c>
      <c r="C9371" t="s">
        <v>13653</v>
      </c>
      <c r="D9371" t="s">
        <v>13653</v>
      </c>
      <c r="E9371" t="s">
        <v>13652</v>
      </c>
    </row>
    <row r="9372" spans="1:5" x14ac:dyDescent="0.25">
      <c r="A9372">
        <v>71000470</v>
      </c>
      <c r="B9372" t="s">
        <v>13654</v>
      </c>
      <c r="C9372" t="s">
        <v>13415</v>
      </c>
      <c r="D9372" t="s">
        <v>13415</v>
      </c>
      <c r="E9372" t="s">
        <v>13654</v>
      </c>
    </row>
    <row r="9373" spans="1:5" x14ac:dyDescent="0.25">
      <c r="A9373">
        <v>71000471</v>
      </c>
      <c r="B9373" t="s">
        <v>13644</v>
      </c>
      <c r="C9373" t="s">
        <v>13415</v>
      </c>
      <c r="D9373" t="s">
        <v>13415</v>
      </c>
      <c r="E9373" t="s">
        <v>13644</v>
      </c>
    </row>
    <row r="9374" spans="1:5" x14ac:dyDescent="0.25">
      <c r="A9374">
        <v>71000472</v>
      </c>
      <c r="B9374" t="s">
        <v>13655</v>
      </c>
      <c r="C9374" t="s">
        <v>13656</v>
      </c>
      <c r="D9374" t="s">
        <v>13656</v>
      </c>
      <c r="E9374" t="s">
        <v>13655</v>
      </c>
    </row>
    <row r="9375" spans="1:5" x14ac:dyDescent="0.25">
      <c r="A9375">
        <v>71000473</v>
      </c>
      <c r="B9375" t="s">
        <v>13657</v>
      </c>
      <c r="C9375" t="s">
        <v>13656</v>
      </c>
      <c r="D9375" t="s">
        <v>13656</v>
      </c>
      <c r="E9375" t="s">
        <v>13657</v>
      </c>
    </row>
    <row r="9376" spans="1:5" x14ac:dyDescent="0.25">
      <c r="A9376">
        <v>71000474</v>
      </c>
      <c r="B9376" t="s">
        <v>13658</v>
      </c>
      <c r="C9376" t="s">
        <v>13656</v>
      </c>
      <c r="D9376" t="s">
        <v>13656</v>
      </c>
      <c r="E9376" t="s">
        <v>13658</v>
      </c>
    </row>
    <row r="9377" spans="1:5" x14ac:dyDescent="0.25">
      <c r="A9377">
        <v>71000475</v>
      </c>
      <c r="B9377" t="s">
        <v>13659</v>
      </c>
      <c r="C9377" t="s">
        <v>13170</v>
      </c>
      <c r="D9377" t="s">
        <v>13170</v>
      </c>
      <c r="E9377" t="s">
        <v>13659</v>
      </c>
    </row>
    <row r="9378" spans="1:5" x14ac:dyDescent="0.25">
      <c r="A9378">
        <v>71000476</v>
      </c>
      <c r="B9378" t="s">
        <v>13660</v>
      </c>
      <c r="C9378" t="s">
        <v>13166</v>
      </c>
      <c r="D9378" t="s">
        <v>13166</v>
      </c>
      <c r="E9378" t="s">
        <v>13660</v>
      </c>
    </row>
    <row r="9379" spans="1:5" x14ac:dyDescent="0.25">
      <c r="A9379">
        <v>71000477</v>
      </c>
      <c r="B9379" t="s">
        <v>13661</v>
      </c>
      <c r="C9379" t="s">
        <v>13662</v>
      </c>
      <c r="D9379" t="s">
        <v>13662</v>
      </c>
      <c r="E9379" t="s">
        <v>13661</v>
      </c>
    </row>
    <row r="9380" spans="1:5" x14ac:dyDescent="0.25">
      <c r="A9380">
        <v>71000478</v>
      </c>
      <c r="B9380" t="s">
        <v>13663</v>
      </c>
      <c r="C9380" t="s">
        <v>13664</v>
      </c>
      <c r="D9380" t="s">
        <v>13664</v>
      </c>
      <c r="E9380" t="s">
        <v>13663</v>
      </c>
    </row>
    <row r="9381" spans="1:5" x14ac:dyDescent="0.25">
      <c r="A9381">
        <v>71000479</v>
      </c>
      <c r="B9381" t="s">
        <v>13665</v>
      </c>
      <c r="C9381" t="s">
        <v>13666</v>
      </c>
      <c r="D9381" t="s">
        <v>13666</v>
      </c>
      <c r="E9381" t="s">
        <v>13665</v>
      </c>
    </row>
    <row r="9382" spans="1:5" x14ac:dyDescent="0.25">
      <c r="A9382">
        <v>71000480</v>
      </c>
      <c r="B9382" t="s">
        <v>13667</v>
      </c>
      <c r="C9382" t="s">
        <v>13668</v>
      </c>
      <c r="D9382" t="s">
        <v>13668</v>
      </c>
      <c r="E9382" t="s">
        <v>13667</v>
      </c>
    </row>
    <row r="9383" spans="1:5" x14ac:dyDescent="0.25">
      <c r="A9383">
        <v>71000481</v>
      </c>
      <c r="B9383" t="s">
        <v>13669</v>
      </c>
      <c r="C9383" t="s">
        <v>13231</v>
      </c>
      <c r="D9383" t="s">
        <v>13231</v>
      </c>
      <c r="E9383" t="s">
        <v>13669</v>
      </c>
    </row>
    <row r="9384" spans="1:5" x14ac:dyDescent="0.25">
      <c r="A9384">
        <v>71000482</v>
      </c>
      <c r="B9384" t="s">
        <v>13670</v>
      </c>
      <c r="C9384" t="s">
        <v>13229</v>
      </c>
      <c r="D9384" t="s">
        <v>13229</v>
      </c>
      <c r="E9384" t="s">
        <v>13670</v>
      </c>
    </row>
    <row r="9385" spans="1:5" x14ac:dyDescent="0.25">
      <c r="A9385">
        <v>71000483</v>
      </c>
      <c r="B9385" t="s">
        <v>13671</v>
      </c>
      <c r="C9385" t="s">
        <v>13362</v>
      </c>
      <c r="D9385" t="s">
        <v>13362</v>
      </c>
      <c r="E9385" t="s">
        <v>13671</v>
      </c>
    </row>
    <row r="9386" spans="1:5" x14ac:dyDescent="0.25">
      <c r="A9386">
        <v>71000484</v>
      </c>
      <c r="B9386" t="s">
        <v>13672</v>
      </c>
      <c r="C9386" t="s">
        <v>13433</v>
      </c>
      <c r="D9386" t="s">
        <v>13433</v>
      </c>
      <c r="E9386" t="s">
        <v>13672</v>
      </c>
    </row>
    <row r="9387" spans="1:5" x14ac:dyDescent="0.25">
      <c r="A9387">
        <v>71000485</v>
      </c>
      <c r="B9387" t="s">
        <v>13673</v>
      </c>
      <c r="C9387" t="s">
        <v>13534</v>
      </c>
      <c r="D9387" t="s">
        <v>13534</v>
      </c>
      <c r="E9387" t="s">
        <v>13673</v>
      </c>
    </row>
    <row r="9388" spans="1:5" x14ac:dyDescent="0.25">
      <c r="A9388">
        <v>71000486</v>
      </c>
      <c r="B9388" t="s">
        <v>13674</v>
      </c>
      <c r="C9388" t="s">
        <v>13675</v>
      </c>
      <c r="D9388" t="s">
        <v>13675</v>
      </c>
      <c r="E9388" t="s">
        <v>13674</v>
      </c>
    </row>
    <row r="9389" spans="1:5" x14ac:dyDescent="0.25">
      <c r="A9389">
        <v>71000487</v>
      </c>
      <c r="B9389" t="s">
        <v>13676</v>
      </c>
      <c r="C9389" t="s">
        <v>13677</v>
      </c>
      <c r="D9389" t="s">
        <v>13677</v>
      </c>
      <c r="E9389" t="s">
        <v>13676</v>
      </c>
    </row>
    <row r="9390" spans="1:5" x14ac:dyDescent="0.25">
      <c r="A9390">
        <v>71000488</v>
      </c>
      <c r="B9390" t="s">
        <v>13678</v>
      </c>
      <c r="C9390" t="s">
        <v>13679</v>
      </c>
      <c r="D9390" t="s">
        <v>13679</v>
      </c>
      <c r="E9390" t="s">
        <v>13678</v>
      </c>
    </row>
    <row r="9391" spans="1:5" x14ac:dyDescent="0.25">
      <c r="A9391">
        <v>71000489</v>
      </c>
      <c r="B9391" t="s">
        <v>13680</v>
      </c>
      <c r="C9391" t="s">
        <v>13679</v>
      </c>
      <c r="D9391" t="s">
        <v>13679</v>
      </c>
      <c r="E9391" t="s">
        <v>13680</v>
      </c>
    </row>
    <row r="9392" spans="1:5" x14ac:dyDescent="0.25">
      <c r="A9392">
        <v>71000490</v>
      </c>
      <c r="B9392" t="s">
        <v>13681</v>
      </c>
      <c r="C9392" t="s">
        <v>13682</v>
      </c>
      <c r="D9392" t="s">
        <v>13682</v>
      </c>
      <c r="E9392" t="s">
        <v>13681</v>
      </c>
    </row>
    <row r="9393" spans="1:5" x14ac:dyDescent="0.25">
      <c r="A9393">
        <v>71000491</v>
      </c>
      <c r="B9393" t="s">
        <v>13683</v>
      </c>
      <c r="C9393" t="s">
        <v>13342</v>
      </c>
      <c r="D9393" t="s">
        <v>13342</v>
      </c>
      <c r="E9393" t="s">
        <v>13683</v>
      </c>
    </row>
    <row r="9394" spans="1:5" x14ac:dyDescent="0.25">
      <c r="A9394">
        <v>71000492</v>
      </c>
      <c r="B9394" t="s">
        <v>13684</v>
      </c>
      <c r="C9394" t="s">
        <v>13685</v>
      </c>
      <c r="D9394" t="s">
        <v>13685</v>
      </c>
      <c r="E9394" t="s">
        <v>13684</v>
      </c>
    </row>
    <row r="9395" spans="1:5" x14ac:dyDescent="0.25">
      <c r="A9395">
        <v>71000493</v>
      </c>
      <c r="B9395" t="s">
        <v>13686</v>
      </c>
      <c r="C9395" t="s">
        <v>13687</v>
      </c>
      <c r="D9395" t="s">
        <v>13687</v>
      </c>
      <c r="E9395" t="s">
        <v>13686</v>
      </c>
    </row>
    <row r="9396" spans="1:5" x14ac:dyDescent="0.25">
      <c r="A9396">
        <v>71000494</v>
      </c>
      <c r="B9396" t="s">
        <v>13688</v>
      </c>
      <c r="C9396" t="s">
        <v>13630</v>
      </c>
      <c r="D9396" t="s">
        <v>13630</v>
      </c>
      <c r="E9396" t="s">
        <v>13688</v>
      </c>
    </row>
    <row r="9397" spans="1:5" x14ac:dyDescent="0.25">
      <c r="A9397">
        <v>71000495</v>
      </c>
      <c r="B9397" t="s">
        <v>13689</v>
      </c>
      <c r="C9397" t="s">
        <v>13532</v>
      </c>
      <c r="D9397" t="s">
        <v>13532</v>
      </c>
      <c r="E9397" t="s">
        <v>13689</v>
      </c>
    </row>
    <row r="9398" spans="1:5" x14ac:dyDescent="0.25">
      <c r="A9398">
        <v>71000496</v>
      </c>
      <c r="B9398" t="s">
        <v>13690</v>
      </c>
      <c r="C9398" t="s">
        <v>13229</v>
      </c>
      <c r="D9398" t="s">
        <v>13229</v>
      </c>
      <c r="E9398" t="s">
        <v>13690</v>
      </c>
    </row>
    <row r="9399" spans="1:5" x14ac:dyDescent="0.25">
      <c r="A9399">
        <v>71000497</v>
      </c>
      <c r="B9399" t="s">
        <v>13691</v>
      </c>
      <c r="C9399" t="s">
        <v>13692</v>
      </c>
      <c r="D9399" t="s">
        <v>13692</v>
      </c>
      <c r="E9399" t="s">
        <v>13691</v>
      </c>
    </row>
    <row r="9400" spans="1:5" x14ac:dyDescent="0.25">
      <c r="A9400">
        <v>71000498</v>
      </c>
      <c r="B9400" t="s">
        <v>13693</v>
      </c>
      <c r="C9400" t="s">
        <v>13694</v>
      </c>
      <c r="D9400" t="s">
        <v>13694</v>
      </c>
      <c r="E9400" t="s">
        <v>13693</v>
      </c>
    </row>
    <row r="9401" spans="1:5" x14ac:dyDescent="0.25">
      <c r="A9401">
        <v>71000499</v>
      </c>
      <c r="B9401" t="s">
        <v>13695</v>
      </c>
      <c r="C9401" t="s">
        <v>13231</v>
      </c>
      <c r="D9401" t="s">
        <v>13231</v>
      </c>
      <c r="E9401" t="s">
        <v>13695</v>
      </c>
    </row>
    <row r="9402" spans="1:5" x14ac:dyDescent="0.25">
      <c r="A9402">
        <v>71000500</v>
      </c>
      <c r="B9402" t="s">
        <v>13696</v>
      </c>
      <c r="C9402" t="s">
        <v>13229</v>
      </c>
      <c r="D9402" t="s">
        <v>13229</v>
      </c>
      <c r="E9402" t="s">
        <v>13696</v>
      </c>
    </row>
    <row r="9403" spans="1:5" x14ac:dyDescent="0.25">
      <c r="A9403">
        <v>71000501</v>
      </c>
      <c r="B9403" t="s">
        <v>13697</v>
      </c>
      <c r="C9403" t="s">
        <v>13534</v>
      </c>
      <c r="D9403" t="s">
        <v>13534</v>
      </c>
      <c r="E9403" t="s">
        <v>13697</v>
      </c>
    </row>
    <row r="9404" spans="1:5" x14ac:dyDescent="0.25">
      <c r="A9404">
        <v>71000502</v>
      </c>
      <c r="B9404" t="s">
        <v>13698</v>
      </c>
      <c r="C9404" t="s">
        <v>13699</v>
      </c>
      <c r="D9404" t="s">
        <v>13699</v>
      </c>
      <c r="E9404" t="s">
        <v>13698</v>
      </c>
    </row>
    <row r="9405" spans="1:5" x14ac:dyDescent="0.25">
      <c r="A9405">
        <v>71000503</v>
      </c>
      <c r="B9405" t="s">
        <v>13700</v>
      </c>
      <c r="C9405" t="s">
        <v>13701</v>
      </c>
      <c r="D9405" t="s">
        <v>13701</v>
      </c>
      <c r="E9405" t="s">
        <v>13700</v>
      </c>
    </row>
    <row r="9406" spans="1:5" x14ac:dyDescent="0.25">
      <c r="A9406">
        <v>71000504</v>
      </c>
      <c r="B9406" t="s">
        <v>13702</v>
      </c>
      <c r="C9406" t="s">
        <v>13703</v>
      </c>
      <c r="D9406" t="s">
        <v>13703</v>
      </c>
      <c r="E9406" t="s">
        <v>13702</v>
      </c>
    </row>
    <row r="9407" spans="1:5" x14ac:dyDescent="0.25">
      <c r="A9407">
        <v>71000505</v>
      </c>
      <c r="B9407" t="s">
        <v>13704</v>
      </c>
      <c r="C9407" t="s">
        <v>13705</v>
      </c>
      <c r="D9407" t="s">
        <v>13705</v>
      </c>
      <c r="E9407" t="s">
        <v>13704</v>
      </c>
    </row>
    <row r="9408" spans="1:5" x14ac:dyDescent="0.25">
      <c r="A9408">
        <v>71000506</v>
      </c>
      <c r="B9408" t="s">
        <v>13706</v>
      </c>
      <c r="C9408" t="s">
        <v>13199</v>
      </c>
      <c r="D9408" t="s">
        <v>13199</v>
      </c>
      <c r="E9408" t="s">
        <v>13706</v>
      </c>
    </row>
    <row r="9409" spans="1:5" x14ac:dyDescent="0.25">
      <c r="A9409">
        <v>71000507</v>
      </c>
      <c r="B9409" t="s">
        <v>13707</v>
      </c>
      <c r="C9409" t="s">
        <v>13199</v>
      </c>
      <c r="D9409" t="s">
        <v>13199</v>
      </c>
      <c r="E9409" t="s">
        <v>13707</v>
      </c>
    </row>
    <row r="9410" spans="1:5" x14ac:dyDescent="0.25">
      <c r="A9410">
        <v>71000508</v>
      </c>
      <c r="B9410" t="s">
        <v>13708</v>
      </c>
      <c r="C9410" t="s">
        <v>13199</v>
      </c>
      <c r="D9410" t="s">
        <v>13199</v>
      </c>
      <c r="E9410" t="s">
        <v>13708</v>
      </c>
    </row>
    <row r="9411" spans="1:5" x14ac:dyDescent="0.25">
      <c r="A9411">
        <v>71000509</v>
      </c>
      <c r="B9411" t="s">
        <v>13709</v>
      </c>
      <c r="C9411" t="s">
        <v>13199</v>
      </c>
      <c r="D9411" t="s">
        <v>13199</v>
      </c>
      <c r="E9411" t="s">
        <v>13709</v>
      </c>
    </row>
    <row r="9412" spans="1:5" x14ac:dyDescent="0.25">
      <c r="A9412">
        <v>71000510</v>
      </c>
      <c r="B9412" t="s">
        <v>13710</v>
      </c>
      <c r="C9412" t="s">
        <v>13158</v>
      </c>
      <c r="D9412" t="s">
        <v>13158</v>
      </c>
      <c r="E9412" t="s">
        <v>13710</v>
      </c>
    </row>
    <row r="9413" spans="1:5" x14ac:dyDescent="0.25">
      <c r="A9413">
        <v>71000511</v>
      </c>
      <c r="B9413" t="s">
        <v>13711</v>
      </c>
      <c r="C9413" t="s">
        <v>13160</v>
      </c>
      <c r="D9413" t="s">
        <v>13160</v>
      </c>
      <c r="E9413" t="s">
        <v>13711</v>
      </c>
    </row>
    <row r="9414" spans="1:5" x14ac:dyDescent="0.25">
      <c r="A9414">
        <v>71000512</v>
      </c>
      <c r="B9414" t="s">
        <v>13712</v>
      </c>
      <c r="C9414" t="s">
        <v>13713</v>
      </c>
      <c r="D9414" t="s">
        <v>13713</v>
      </c>
      <c r="E9414" t="s">
        <v>13712</v>
      </c>
    </row>
    <row r="9415" spans="1:5" x14ac:dyDescent="0.25">
      <c r="A9415">
        <v>71000513</v>
      </c>
      <c r="B9415" t="s">
        <v>13714</v>
      </c>
      <c r="C9415" t="s">
        <v>13715</v>
      </c>
      <c r="D9415" t="s">
        <v>13715</v>
      </c>
      <c r="E9415" t="s">
        <v>13714</v>
      </c>
    </row>
    <row r="9416" spans="1:5" x14ac:dyDescent="0.25">
      <c r="A9416">
        <v>71000514</v>
      </c>
      <c r="B9416" t="s">
        <v>13716</v>
      </c>
      <c r="C9416" t="s">
        <v>13715</v>
      </c>
      <c r="D9416" t="s">
        <v>13715</v>
      </c>
      <c r="E9416" t="s">
        <v>13716</v>
      </c>
    </row>
    <row r="9417" spans="1:5" x14ac:dyDescent="0.25">
      <c r="A9417">
        <v>71000515</v>
      </c>
      <c r="B9417" t="s">
        <v>13717</v>
      </c>
      <c r="C9417" t="s">
        <v>13540</v>
      </c>
      <c r="D9417" t="s">
        <v>13540</v>
      </c>
      <c r="E9417" t="s">
        <v>13717</v>
      </c>
    </row>
    <row r="9418" spans="1:5" x14ac:dyDescent="0.25">
      <c r="A9418">
        <v>71000516</v>
      </c>
      <c r="B9418" t="s">
        <v>13718</v>
      </c>
      <c r="C9418" t="s">
        <v>13653</v>
      </c>
      <c r="D9418" t="s">
        <v>13653</v>
      </c>
      <c r="E9418" t="s">
        <v>13718</v>
      </c>
    </row>
    <row r="9419" spans="1:5" x14ac:dyDescent="0.25">
      <c r="A9419">
        <v>71000517</v>
      </c>
      <c r="B9419" t="s">
        <v>13719</v>
      </c>
      <c r="C9419" t="s">
        <v>13662</v>
      </c>
      <c r="D9419" t="s">
        <v>13662</v>
      </c>
      <c r="E9419" t="s">
        <v>13719</v>
      </c>
    </row>
    <row r="9420" spans="1:5" x14ac:dyDescent="0.25">
      <c r="A9420">
        <v>71000518</v>
      </c>
      <c r="B9420" t="s">
        <v>13720</v>
      </c>
      <c r="C9420" t="s">
        <v>13721</v>
      </c>
      <c r="D9420" t="s">
        <v>13721</v>
      </c>
      <c r="E9420" t="s">
        <v>13720</v>
      </c>
    </row>
    <row r="9421" spans="1:5" x14ac:dyDescent="0.25">
      <c r="A9421">
        <v>71000519</v>
      </c>
      <c r="B9421" t="s">
        <v>13722</v>
      </c>
      <c r="C9421" t="s">
        <v>13162</v>
      </c>
      <c r="D9421" t="s">
        <v>13162</v>
      </c>
      <c r="E9421" t="s">
        <v>13722</v>
      </c>
    </row>
    <row r="9422" spans="1:5" x14ac:dyDescent="0.25">
      <c r="A9422">
        <v>71000520</v>
      </c>
      <c r="B9422" t="s">
        <v>13723</v>
      </c>
      <c r="C9422" t="s">
        <v>13162</v>
      </c>
      <c r="D9422" t="s">
        <v>13162</v>
      </c>
      <c r="E9422" t="s">
        <v>13723</v>
      </c>
    </row>
    <row r="9423" spans="1:5" x14ac:dyDescent="0.25">
      <c r="A9423">
        <v>71000521</v>
      </c>
      <c r="B9423" t="s">
        <v>13724</v>
      </c>
      <c r="C9423" t="s">
        <v>13162</v>
      </c>
      <c r="D9423" t="s">
        <v>13162</v>
      </c>
      <c r="E9423" t="s">
        <v>13724</v>
      </c>
    </row>
    <row r="9424" spans="1:5" x14ac:dyDescent="0.25">
      <c r="A9424">
        <v>71000522</v>
      </c>
      <c r="B9424" t="s">
        <v>13725</v>
      </c>
      <c r="C9424" t="s">
        <v>13162</v>
      </c>
      <c r="D9424" t="s">
        <v>13162</v>
      </c>
      <c r="E9424" t="s">
        <v>13725</v>
      </c>
    </row>
    <row r="9425" spans="1:5" x14ac:dyDescent="0.25">
      <c r="A9425">
        <v>71000523</v>
      </c>
      <c r="B9425" t="s">
        <v>13726</v>
      </c>
      <c r="C9425" t="s">
        <v>13727</v>
      </c>
      <c r="D9425" t="s">
        <v>13727</v>
      </c>
      <c r="E9425" t="s">
        <v>13726</v>
      </c>
    </row>
    <row r="9426" spans="1:5" x14ac:dyDescent="0.25">
      <c r="A9426">
        <v>71000524</v>
      </c>
      <c r="B9426" t="s">
        <v>13728</v>
      </c>
      <c r="C9426" t="s">
        <v>13727</v>
      </c>
      <c r="D9426" t="s">
        <v>13727</v>
      </c>
      <c r="E9426" t="s">
        <v>13728</v>
      </c>
    </row>
    <row r="9427" spans="1:5" x14ac:dyDescent="0.25">
      <c r="A9427">
        <v>71000525</v>
      </c>
      <c r="B9427" t="s">
        <v>13729</v>
      </c>
      <c r="C9427" t="s">
        <v>13730</v>
      </c>
      <c r="D9427" t="s">
        <v>13730</v>
      </c>
      <c r="E9427" t="s">
        <v>13729</v>
      </c>
    </row>
    <row r="9428" spans="1:5" x14ac:dyDescent="0.25">
      <c r="A9428">
        <v>71000526</v>
      </c>
      <c r="B9428" t="s">
        <v>13731</v>
      </c>
      <c r="C9428" t="s">
        <v>13732</v>
      </c>
      <c r="D9428" t="s">
        <v>13732</v>
      </c>
      <c r="E9428" t="s">
        <v>13731</v>
      </c>
    </row>
    <row r="9429" spans="1:5" x14ac:dyDescent="0.25">
      <c r="A9429">
        <v>71000527</v>
      </c>
      <c r="B9429" t="s">
        <v>13733</v>
      </c>
      <c r="C9429" t="s">
        <v>13734</v>
      </c>
      <c r="D9429" t="s">
        <v>13734</v>
      </c>
      <c r="E9429" t="s">
        <v>13733</v>
      </c>
    </row>
    <row r="9430" spans="1:5" x14ac:dyDescent="0.25">
      <c r="A9430">
        <v>71000528</v>
      </c>
      <c r="B9430" t="s">
        <v>13735</v>
      </c>
      <c r="C9430" t="s">
        <v>13734</v>
      </c>
      <c r="D9430" t="s">
        <v>13734</v>
      </c>
      <c r="E9430" t="s">
        <v>13735</v>
      </c>
    </row>
    <row r="9431" spans="1:5" x14ac:dyDescent="0.25">
      <c r="A9431">
        <v>71000529</v>
      </c>
      <c r="B9431" t="s">
        <v>13736</v>
      </c>
      <c r="C9431" t="s">
        <v>13734</v>
      </c>
      <c r="D9431" t="s">
        <v>13734</v>
      </c>
      <c r="E9431" t="s">
        <v>13736</v>
      </c>
    </row>
    <row r="9432" spans="1:5" x14ac:dyDescent="0.25">
      <c r="A9432">
        <v>71000530</v>
      </c>
      <c r="B9432" t="s">
        <v>13737</v>
      </c>
      <c r="C9432" t="s">
        <v>13734</v>
      </c>
      <c r="D9432" t="s">
        <v>13734</v>
      </c>
      <c r="E9432" t="s">
        <v>13737</v>
      </c>
    </row>
    <row r="9433" spans="1:5" x14ac:dyDescent="0.25">
      <c r="A9433">
        <v>71000531</v>
      </c>
      <c r="B9433" t="s">
        <v>13738</v>
      </c>
      <c r="C9433" t="s">
        <v>13162</v>
      </c>
      <c r="D9433" t="s">
        <v>13162</v>
      </c>
      <c r="E9433" t="s">
        <v>13738</v>
      </c>
    </row>
    <row r="9434" spans="1:5" x14ac:dyDescent="0.25">
      <c r="A9434">
        <v>71000532</v>
      </c>
      <c r="B9434" t="s">
        <v>13739</v>
      </c>
      <c r="C9434" t="s">
        <v>13162</v>
      </c>
      <c r="D9434" t="s">
        <v>13162</v>
      </c>
      <c r="E9434" t="s">
        <v>13739</v>
      </c>
    </row>
    <row r="9435" spans="1:5" x14ac:dyDescent="0.25">
      <c r="A9435">
        <v>71000533</v>
      </c>
      <c r="B9435" t="s">
        <v>13740</v>
      </c>
      <c r="C9435" t="s">
        <v>13530</v>
      </c>
      <c r="D9435" t="s">
        <v>13530</v>
      </c>
      <c r="E9435" t="s">
        <v>13740</v>
      </c>
    </row>
    <row r="9436" spans="1:5" x14ac:dyDescent="0.25">
      <c r="A9436">
        <v>71000534</v>
      </c>
      <c r="B9436" t="s">
        <v>13741</v>
      </c>
      <c r="C9436" t="s">
        <v>13530</v>
      </c>
      <c r="D9436" t="s">
        <v>13530</v>
      </c>
      <c r="E9436" t="s">
        <v>13741</v>
      </c>
    </row>
    <row r="9437" spans="1:5" x14ac:dyDescent="0.25">
      <c r="A9437">
        <v>71000535</v>
      </c>
      <c r="B9437" t="s">
        <v>13742</v>
      </c>
      <c r="C9437" t="s">
        <v>13530</v>
      </c>
      <c r="D9437" t="s">
        <v>13530</v>
      </c>
      <c r="E9437" t="s">
        <v>13742</v>
      </c>
    </row>
    <row r="9438" spans="1:5" x14ac:dyDescent="0.25">
      <c r="A9438">
        <v>71000536</v>
      </c>
      <c r="B9438" t="s">
        <v>13743</v>
      </c>
      <c r="C9438" t="s">
        <v>13257</v>
      </c>
      <c r="D9438" t="s">
        <v>13257</v>
      </c>
      <c r="E9438" t="s">
        <v>13743</v>
      </c>
    </row>
    <row r="9439" spans="1:5" x14ac:dyDescent="0.25">
      <c r="A9439">
        <v>71000537</v>
      </c>
      <c r="B9439" t="s">
        <v>13744</v>
      </c>
      <c r="C9439" t="s">
        <v>13257</v>
      </c>
      <c r="D9439" t="s">
        <v>13257</v>
      </c>
      <c r="E9439" t="s">
        <v>13744</v>
      </c>
    </row>
    <row r="9440" spans="1:5" x14ac:dyDescent="0.25">
      <c r="A9440">
        <v>71000538</v>
      </c>
      <c r="B9440" t="s">
        <v>13745</v>
      </c>
      <c r="C9440" t="s">
        <v>13257</v>
      </c>
      <c r="D9440" t="s">
        <v>13257</v>
      </c>
      <c r="E9440" t="s">
        <v>13745</v>
      </c>
    </row>
    <row r="9441" spans="1:5" x14ac:dyDescent="0.25">
      <c r="A9441">
        <v>71000539</v>
      </c>
      <c r="B9441" t="s">
        <v>13746</v>
      </c>
      <c r="C9441" t="s">
        <v>13255</v>
      </c>
      <c r="D9441" t="s">
        <v>13255</v>
      </c>
      <c r="E9441" t="s">
        <v>13746</v>
      </c>
    </row>
    <row r="9442" spans="1:5" x14ac:dyDescent="0.25">
      <c r="A9442">
        <v>71000540</v>
      </c>
      <c r="B9442" t="s">
        <v>13747</v>
      </c>
      <c r="C9442" t="s">
        <v>13255</v>
      </c>
      <c r="D9442" t="s">
        <v>13255</v>
      </c>
      <c r="E9442" t="s">
        <v>13747</v>
      </c>
    </row>
    <row r="9443" spans="1:5" x14ac:dyDescent="0.25">
      <c r="A9443">
        <v>71000541</v>
      </c>
      <c r="B9443" t="s">
        <v>13748</v>
      </c>
      <c r="C9443" t="s">
        <v>13255</v>
      </c>
      <c r="D9443" t="s">
        <v>13255</v>
      </c>
      <c r="E9443" t="s">
        <v>13748</v>
      </c>
    </row>
    <row r="9444" spans="1:5" x14ac:dyDescent="0.25">
      <c r="A9444">
        <v>71000542</v>
      </c>
      <c r="B9444" t="s">
        <v>13749</v>
      </c>
      <c r="C9444" t="s">
        <v>13259</v>
      </c>
      <c r="D9444" t="s">
        <v>13259</v>
      </c>
      <c r="E9444" t="s">
        <v>13749</v>
      </c>
    </row>
    <row r="9445" spans="1:5" x14ac:dyDescent="0.25">
      <c r="A9445">
        <v>71000543</v>
      </c>
      <c r="B9445" t="s">
        <v>13750</v>
      </c>
      <c r="C9445" t="s">
        <v>13259</v>
      </c>
      <c r="D9445" t="s">
        <v>13259</v>
      </c>
      <c r="E9445" t="s">
        <v>13750</v>
      </c>
    </row>
    <row r="9446" spans="1:5" x14ac:dyDescent="0.25">
      <c r="A9446">
        <v>71000544</v>
      </c>
      <c r="B9446" t="s">
        <v>13751</v>
      </c>
      <c r="C9446" t="s">
        <v>13259</v>
      </c>
      <c r="D9446" t="s">
        <v>13259</v>
      </c>
      <c r="E9446" t="s">
        <v>13751</v>
      </c>
    </row>
    <row r="9447" spans="1:5" x14ac:dyDescent="0.25">
      <c r="A9447">
        <v>71000545</v>
      </c>
      <c r="B9447" t="s">
        <v>13752</v>
      </c>
      <c r="C9447" t="s">
        <v>13530</v>
      </c>
      <c r="D9447" t="s">
        <v>13530</v>
      </c>
      <c r="E9447" t="s">
        <v>13752</v>
      </c>
    </row>
    <row r="9448" spans="1:5" x14ac:dyDescent="0.25">
      <c r="A9448">
        <v>71000546</v>
      </c>
      <c r="B9448" t="s">
        <v>13753</v>
      </c>
      <c r="C9448" t="s">
        <v>13257</v>
      </c>
      <c r="D9448" t="s">
        <v>13257</v>
      </c>
      <c r="E9448" t="s">
        <v>13753</v>
      </c>
    </row>
    <row r="9449" spans="1:5" x14ac:dyDescent="0.25">
      <c r="A9449">
        <v>71000547</v>
      </c>
      <c r="B9449" t="s">
        <v>13754</v>
      </c>
      <c r="C9449" t="s">
        <v>13255</v>
      </c>
      <c r="D9449" t="s">
        <v>13255</v>
      </c>
      <c r="E9449" t="s">
        <v>13754</v>
      </c>
    </row>
    <row r="9450" spans="1:5" x14ac:dyDescent="0.25">
      <c r="A9450">
        <v>71000548</v>
      </c>
      <c r="B9450" t="s">
        <v>13755</v>
      </c>
      <c r="C9450" t="s">
        <v>13259</v>
      </c>
      <c r="D9450" t="s">
        <v>13259</v>
      </c>
      <c r="E9450" t="s">
        <v>13755</v>
      </c>
    </row>
    <row r="9451" spans="1:5" x14ac:dyDescent="0.25">
      <c r="A9451">
        <v>71000549</v>
      </c>
      <c r="B9451" t="s">
        <v>13756</v>
      </c>
      <c r="C9451" t="s">
        <v>13757</v>
      </c>
      <c r="D9451" t="s">
        <v>13757</v>
      </c>
      <c r="E9451" t="s">
        <v>13756</v>
      </c>
    </row>
    <row r="9452" spans="1:5" x14ac:dyDescent="0.25">
      <c r="A9452">
        <v>71000550</v>
      </c>
      <c r="B9452" t="s">
        <v>13758</v>
      </c>
      <c r="C9452" t="s">
        <v>13759</v>
      </c>
      <c r="D9452" t="s">
        <v>13759</v>
      </c>
      <c r="E9452" t="s">
        <v>13758</v>
      </c>
    </row>
    <row r="9453" spans="1:5" x14ac:dyDescent="0.25">
      <c r="A9453">
        <v>71000551</v>
      </c>
      <c r="B9453" t="s">
        <v>13760</v>
      </c>
      <c r="C9453" t="s">
        <v>13461</v>
      </c>
      <c r="D9453" t="s">
        <v>13461</v>
      </c>
      <c r="E9453" t="s">
        <v>13760</v>
      </c>
    </row>
    <row r="9454" spans="1:5" x14ac:dyDescent="0.25">
      <c r="A9454">
        <v>71000552</v>
      </c>
      <c r="B9454" t="s">
        <v>13761</v>
      </c>
      <c r="C9454" t="s">
        <v>13762</v>
      </c>
      <c r="D9454" t="s">
        <v>13762</v>
      </c>
      <c r="E9454" t="s">
        <v>13761</v>
      </c>
    </row>
    <row r="9455" spans="1:5" x14ac:dyDescent="0.25">
      <c r="A9455">
        <v>71000553</v>
      </c>
      <c r="B9455" t="s">
        <v>13643</v>
      </c>
      <c r="C9455" t="s">
        <v>13415</v>
      </c>
      <c r="D9455" t="s">
        <v>13415</v>
      </c>
      <c r="E9455" t="s">
        <v>13643</v>
      </c>
    </row>
    <row r="9456" spans="1:5" x14ac:dyDescent="0.25">
      <c r="A9456">
        <v>71000554</v>
      </c>
      <c r="B9456" t="s">
        <v>13644</v>
      </c>
      <c r="C9456" t="s">
        <v>13415</v>
      </c>
      <c r="D9456" t="s">
        <v>13415</v>
      </c>
      <c r="E9456" t="s">
        <v>13644</v>
      </c>
    </row>
    <row r="9457" spans="1:5" x14ac:dyDescent="0.25">
      <c r="A9457">
        <v>71000555</v>
      </c>
      <c r="B9457" t="s">
        <v>13645</v>
      </c>
      <c r="C9457" t="s">
        <v>13415</v>
      </c>
      <c r="D9457" t="s">
        <v>13415</v>
      </c>
      <c r="E9457" t="s">
        <v>13645</v>
      </c>
    </row>
    <row r="9458" spans="1:5" x14ac:dyDescent="0.25">
      <c r="A9458">
        <v>71000556</v>
      </c>
      <c r="B9458" t="s">
        <v>13763</v>
      </c>
      <c r="C9458" t="s">
        <v>13764</v>
      </c>
      <c r="D9458" t="s">
        <v>13764</v>
      </c>
      <c r="E9458" t="s">
        <v>13763</v>
      </c>
    </row>
    <row r="9459" spans="1:5" x14ac:dyDescent="0.25">
      <c r="A9459">
        <v>71000557</v>
      </c>
      <c r="B9459" t="s">
        <v>13765</v>
      </c>
      <c r="C9459" t="s">
        <v>13766</v>
      </c>
      <c r="D9459" t="s">
        <v>13766</v>
      </c>
      <c r="E9459" t="s">
        <v>13765</v>
      </c>
    </row>
    <row r="9460" spans="1:5" x14ac:dyDescent="0.25">
      <c r="A9460">
        <v>71000558</v>
      </c>
      <c r="B9460" t="s">
        <v>13767</v>
      </c>
      <c r="C9460" t="s">
        <v>13168</v>
      </c>
      <c r="D9460" t="s">
        <v>13168</v>
      </c>
      <c r="E9460" t="s">
        <v>13767</v>
      </c>
    </row>
    <row r="9461" spans="1:5" x14ac:dyDescent="0.25">
      <c r="A9461">
        <v>71000559</v>
      </c>
      <c r="B9461" t="s">
        <v>13768</v>
      </c>
      <c r="C9461" t="s">
        <v>13769</v>
      </c>
      <c r="D9461" t="s">
        <v>13769</v>
      </c>
      <c r="E9461" t="s">
        <v>13768</v>
      </c>
    </row>
    <row r="9462" spans="1:5" x14ac:dyDescent="0.25">
      <c r="A9462">
        <v>71000560</v>
      </c>
      <c r="B9462" t="s">
        <v>13770</v>
      </c>
      <c r="C9462" t="s">
        <v>13771</v>
      </c>
      <c r="D9462" t="s">
        <v>13771</v>
      </c>
      <c r="E9462" t="s">
        <v>13770</v>
      </c>
    </row>
    <row r="9463" spans="1:5" x14ac:dyDescent="0.25">
      <c r="A9463">
        <v>71000561</v>
      </c>
      <c r="B9463" t="s">
        <v>13772</v>
      </c>
      <c r="C9463" t="s">
        <v>13773</v>
      </c>
      <c r="D9463" t="s">
        <v>13773</v>
      </c>
      <c r="E9463" t="s">
        <v>13772</v>
      </c>
    </row>
    <row r="9464" spans="1:5" x14ac:dyDescent="0.25">
      <c r="A9464">
        <v>71000562</v>
      </c>
      <c r="B9464" t="s">
        <v>13774</v>
      </c>
      <c r="C9464" t="s">
        <v>13775</v>
      </c>
      <c r="D9464" t="s">
        <v>13775</v>
      </c>
      <c r="E9464" t="s">
        <v>13774</v>
      </c>
    </row>
    <row r="9465" spans="1:5" x14ac:dyDescent="0.25">
      <c r="A9465">
        <v>71000563</v>
      </c>
      <c r="B9465" t="s">
        <v>13776</v>
      </c>
      <c r="C9465" t="s">
        <v>13777</v>
      </c>
      <c r="D9465" t="s">
        <v>13777</v>
      </c>
      <c r="E9465" t="s">
        <v>13776</v>
      </c>
    </row>
    <row r="9466" spans="1:5" x14ac:dyDescent="0.25">
      <c r="A9466">
        <v>71000564</v>
      </c>
      <c r="B9466" t="s">
        <v>13778</v>
      </c>
      <c r="C9466" t="s">
        <v>13779</v>
      </c>
      <c r="D9466" t="s">
        <v>13779</v>
      </c>
      <c r="E9466" t="s">
        <v>13778</v>
      </c>
    </row>
    <row r="9467" spans="1:5" x14ac:dyDescent="0.25">
      <c r="A9467">
        <v>71000565</v>
      </c>
      <c r="B9467" t="s">
        <v>13780</v>
      </c>
      <c r="C9467" t="s">
        <v>13781</v>
      </c>
      <c r="D9467" t="s">
        <v>13781</v>
      </c>
      <c r="E9467" t="s">
        <v>13780</v>
      </c>
    </row>
    <row r="9468" spans="1:5" x14ac:dyDescent="0.25">
      <c r="A9468">
        <v>71000566</v>
      </c>
      <c r="B9468" t="s">
        <v>13782</v>
      </c>
      <c r="C9468" t="s">
        <v>13783</v>
      </c>
      <c r="D9468" t="s">
        <v>13783</v>
      </c>
      <c r="E9468" t="s">
        <v>13782</v>
      </c>
    </row>
    <row r="9469" spans="1:5" x14ac:dyDescent="0.25">
      <c r="A9469">
        <v>71000567</v>
      </c>
      <c r="B9469" t="s">
        <v>13784</v>
      </c>
      <c r="C9469" t="s">
        <v>13540</v>
      </c>
      <c r="D9469" t="s">
        <v>13540</v>
      </c>
      <c r="E9469" t="s">
        <v>13784</v>
      </c>
    </row>
    <row r="9470" spans="1:5" x14ac:dyDescent="0.25">
      <c r="A9470">
        <v>71000568</v>
      </c>
      <c r="B9470" t="s">
        <v>13785</v>
      </c>
      <c r="C9470" t="s">
        <v>13786</v>
      </c>
      <c r="D9470" t="s">
        <v>13786</v>
      </c>
      <c r="E9470" t="s">
        <v>13785</v>
      </c>
    </row>
    <row r="9471" spans="1:5" x14ac:dyDescent="0.25">
      <c r="A9471">
        <v>71000569</v>
      </c>
      <c r="B9471" t="s">
        <v>13787</v>
      </c>
      <c r="C9471" t="s">
        <v>13788</v>
      </c>
      <c r="D9471" t="s">
        <v>13788</v>
      </c>
      <c r="E9471" t="s">
        <v>13787</v>
      </c>
    </row>
    <row r="9472" spans="1:5" x14ac:dyDescent="0.25">
      <c r="A9472">
        <v>71000570</v>
      </c>
      <c r="B9472" t="s">
        <v>13789</v>
      </c>
      <c r="C9472" t="s">
        <v>13790</v>
      </c>
      <c r="D9472" t="s">
        <v>13790</v>
      </c>
      <c r="E9472" t="s">
        <v>13789</v>
      </c>
    </row>
    <row r="9473" spans="1:5" x14ac:dyDescent="0.25">
      <c r="A9473">
        <v>71000571</v>
      </c>
      <c r="B9473" t="s">
        <v>13791</v>
      </c>
      <c r="C9473" t="s">
        <v>13677</v>
      </c>
      <c r="D9473" t="s">
        <v>13677</v>
      </c>
      <c r="E9473" t="s">
        <v>13791</v>
      </c>
    </row>
    <row r="9474" spans="1:5" x14ac:dyDescent="0.25">
      <c r="A9474">
        <v>71000572</v>
      </c>
      <c r="B9474" t="s">
        <v>13792</v>
      </c>
      <c r="C9474" t="s">
        <v>13679</v>
      </c>
      <c r="D9474" t="s">
        <v>13679</v>
      </c>
      <c r="E9474" t="s">
        <v>13792</v>
      </c>
    </row>
    <row r="9475" spans="1:5" x14ac:dyDescent="0.25">
      <c r="A9475">
        <v>71000573</v>
      </c>
      <c r="B9475" t="s">
        <v>13793</v>
      </c>
      <c r="C9475" t="s">
        <v>13679</v>
      </c>
      <c r="D9475" t="s">
        <v>13679</v>
      </c>
      <c r="E9475" t="s">
        <v>13793</v>
      </c>
    </row>
    <row r="9476" spans="1:5" x14ac:dyDescent="0.25">
      <c r="A9476">
        <v>71000574</v>
      </c>
      <c r="B9476" t="s">
        <v>13794</v>
      </c>
      <c r="C9476" t="s">
        <v>13795</v>
      </c>
      <c r="D9476" t="s">
        <v>13795</v>
      </c>
      <c r="E9476" t="s">
        <v>13794</v>
      </c>
    </row>
    <row r="9477" spans="1:5" x14ac:dyDescent="0.25">
      <c r="A9477">
        <v>71000575</v>
      </c>
      <c r="B9477" t="s">
        <v>13796</v>
      </c>
      <c r="C9477" t="s">
        <v>13786</v>
      </c>
      <c r="D9477" t="s">
        <v>13786</v>
      </c>
      <c r="E9477" t="s">
        <v>13796</v>
      </c>
    </row>
    <row r="9478" spans="1:5" x14ac:dyDescent="0.25">
      <c r="A9478">
        <v>71000576</v>
      </c>
      <c r="B9478" t="s">
        <v>13797</v>
      </c>
      <c r="C9478" t="s">
        <v>13229</v>
      </c>
      <c r="D9478" t="s">
        <v>13229</v>
      </c>
      <c r="E9478" t="s">
        <v>13797</v>
      </c>
    </row>
    <row r="9479" spans="1:5" x14ac:dyDescent="0.25">
      <c r="A9479">
        <v>71000577</v>
      </c>
      <c r="B9479" t="s">
        <v>13798</v>
      </c>
      <c r="C9479" t="s">
        <v>13170</v>
      </c>
      <c r="D9479" t="s">
        <v>13170</v>
      </c>
      <c r="E9479" t="s">
        <v>13798</v>
      </c>
    </row>
    <row r="9480" spans="1:5" x14ac:dyDescent="0.25">
      <c r="A9480">
        <v>71000578</v>
      </c>
      <c r="B9480" t="s">
        <v>13799</v>
      </c>
      <c r="C9480" t="s">
        <v>13166</v>
      </c>
      <c r="D9480" t="s">
        <v>13166</v>
      </c>
      <c r="E9480" t="s">
        <v>13799</v>
      </c>
    </row>
    <row r="9481" spans="1:5" x14ac:dyDescent="0.25">
      <c r="A9481">
        <v>71000579</v>
      </c>
      <c r="B9481" t="s">
        <v>13800</v>
      </c>
      <c r="C9481" t="s">
        <v>13449</v>
      </c>
      <c r="D9481" t="s">
        <v>13449</v>
      </c>
      <c r="E9481" t="s">
        <v>13800</v>
      </c>
    </row>
    <row r="9482" spans="1:5" x14ac:dyDescent="0.25">
      <c r="A9482">
        <v>71000580</v>
      </c>
      <c r="B9482" t="s">
        <v>13801</v>
      </c>
      <c r="C9482" t="s">
        <v>13534</v>
      </c>
      <c r="D9482" t="s">
        <v>13534</v>
      </c>
      <c r="E9482" t="s">
        <v>13801</v>
      </c>
    </row>
    <row r="9483" spans="1:5" x14ac:dyDescent="0.25">
      <c r="A9483">
        <v>71000581</v>
      </c>
      <c r="B9483" t="s">
        <v>13802</v>
      </c>
      <c r="C9483" t="s">
        <v>13803</v>
      </c>
      <c r="D9483" t="s">
        <v>13803</v>
      </c>
      <c r="E9483" t="s">
        <v>13802</v>
      </c>
    </row>
    <row r="9484" spans="1:5" x14ac:dyDescent="0.25">
      <c r="A9484">
        <v>71000582</v>
      </c>
      <c r="B9484" t="s">
        <v>13804</v>
      </c>
      <c r="C9484" t="s">
        <v>13805</v>
      </c>
      <c r="D9484" t="s">
        <v>13805</v>
      </c>
      <c r="E9484" t="s">
        <v>13804</v>
      </c>
    </row>
    <row r="9485" spans="1:5" x14ac:dyDescent="0.25">
      <c r="A9485">
        <v>71000583</v>
      </c>
      <c r="B9485" t="s">
        <v>13806</v>
      </c>
      <c r="C9485" t="s">
        <v>13807</v>
      </c>
      <c r="D9485" t="s">
        <v>13807</v>
      </c>
      <c r="E9485" t="s">
        <v>13806</v>
      </c>
    </row>
    <row r="9486" spans="1:5" x14ac:dyDescent="0.25">
      <c r="A9486">
        <v>71000584</v>
      </c>
      <c r="B9486" t="s">
        <v>13808</v>
      </c>
      <c r="C9486" t="s">
        <v>13809</v>
      </c>
      <c r="D9486" t="s">
        <v>13809</v>
      </c>
      <c r="E9486" t="s">
        <v>13808</v>
      </c>
    </row>
    <row r="9487" spans="1:5" x14ac:dyDescent="0.25">
      <c r="A9487">
        <v>71000585</v>
      </c>
      <c r="B9487" t="s">
        <v>13810</v>
      </c>
      <c r="C9487" t="s">
        <v>13810</v>
      </c>
      <c r="D9487" t="s">
        <v>13810</v>
      </c>
      <c r="E9487" t="s">
        <v>13810</v>
      </c>
    </row>
    <row r="9488" spans="1:5" x14ac:dyDescent="0.25">
      <c r="A9488">
        <v>71000586</v>
      </c>
      <c r="B9488" t="s">
        <v>13811</v>
      </c>
      <c r="C9488" t="s">
        <v>13811</v>
      </c>
      <c r="D9488" t="s">
        <v>13811</v>
      </c>
      <c r="E9488" t="s">
        <v>13811</v>
      </c>
    </row>
    <row r="9489" spans="1:5" x14ac:dyDescent="0.25">
      <c r="A9489">
        <v>71000587</v>
      </c>
      <c r="B9489" t="s">
        <v>13812</v>
      </c>
      <c r="C9489" t="s">
        <v>13813</v>
      </c>
      <c r="D9489" t="s">
        <v>13813</v>
      </c>
      <c r="E9489" t="s">
        <v>13812</v>
      </c>
    </row>
    <row r="9490" spans="1:5" x14ac:dyDescent="0.25">
      <c r="A9490">
        <v>71000588</v>
      </c>
      <c r="B9490" t="s">
        <v>13814</v>
      </c>
      <c r="C9490" t="s">
        <v>13814</v>
      </c>
      <c r="D9490" t="s">
        <v>13814</v>
      </c>
      <c r="E9490" t="s">
        <v>13814</v>
      </c>
    </row>
    <row r="9491" spans="1:5" x14ac:dyDescent="0.25">
      <c r="A9491">
        <v>71000589</v>
      </c>
      <c r="B9491" t="s">
        <v>13815</v>
      </c>
      <c r="C9491" t="s">
        <v>13816</v>
      </c>
      <c r="D9491" t="s">
        <v>13816</v>
      </c>
      <c r="E9491" t="s">
        <v>13815</v>
      </c>
    </row>
    <row r="9492" spans="1:5" x14ac:dyDescent="0.25">
      <c r="A9492">
        <v>71000590</v>
      </c>
      <c r="B9492" t="s">
        <v>13817</v>
      </c>
      <c r="C9492" t="s">
        <v>13818</v>
      </c>
      <c r="D9492" t="s">
        <v>13818</v>
      </c>
      <c r="E9492" t="s">
        <v>13817</v>
      </c>
    </row>
    <row r="9493" spans="1:5" x14ac:dyDescent="0.25">
      <c r="A9493">
        <v>71000591</v>
      </c>
      <c r="B9493" t="s">
        <v>13819</v>
      </c>
      <c r="C9493" t="s">
        <v>13353</v>
      </c>
      <c r="D9493" t="s">
        <v>13353</v>
      </c>
      <c r="E9493" t="s">
        <v>13819</v>
      </c>
    </row>
    <row r="9494" spans="1:5" x14ac:dyDescent="0.25">
      <c r="A9494">
        <v>71000592</v>
      </c>
      <c r="B9494" t="s">
        <v>13820</v>
      </c>
      <c r="C9494" t="s">
        <v>13355</v>
      </c>
      <c r="D9494" t="s">
        <v>13355</v>
      </c>
      <c r="E9494" t="s">
        <v>13820</v>
      </c>
    </row>
    <row r="9495" spans="1:5" x14ac:dyDescent="0.25">
      <c r="A9495">
        <v>71000593</v>
      </c>
      <c r="B9495" t="s">
        <v>13821</v>
      </c>
      <c r="C9495" t="s">
        <v>13822</v>
      </c>
      <c r="D9495" t="s">
        <v>13822</v>
      </c>
      <c r="E9495" t="s">
        <v>13821</v>
      </c>
    </row>
    <row r="9496" spans="1:5" x14ac:dyDescent="0.25">
      <c r="A9496">
        <v>71000594</v>
      </c>
      <c r="B9496" t="s">
        <v>13823</v>
      </c>
      <c r="C9496" t="s">
        <v>13824</v>
      </c>
      <c r="D9496" t="s">
        <v>13824</v>
      </c>
      <c r="E9496" t="s">
        <v>13823</v>
      </c>
    </row>
    <row r="9497" spans="1:5" x14ac:dyDescent="0.25">
      <c r="A9497">
        <v>71000595</v>
      </c>
      <c r="B9497" t="s">
        <v>13825</v>
      </c>
      <c r="C9497" t="s">
        <v>13826</v>
      </c>
      <c r="D9497" t="s">
        <v>13826</v>
      </c>
      <c r="E9497" t="s">
        <v>13825</v>
      </c>
    </row>
    <row r="9498" spans="1:5" x14ac:dyDescent="0.25">
      <c r="A9498">
        <v>71000596</v>
      </c>
      <c r="B9498" t="s">
        <v>13827</v>
      </c>
      <c r="C9498" t="s">
        <v>13828</v>
      </c>
      <c r="D9498" t="s">
        <v>13828</v>
      </c>
      <c r="E9498" t="s">
        <v>13827</v>
      </c>
    </row>
    <row r="9499" spans="1:5" x14ac:dyDescent="0.25">
      <c r="A9499">
        <v>71000597</v>
      </c>
      <c r="B9499" t="s">
        <v>13829</v>
      </c>
      <c r="C9499" t="s">
        <v>13162</v>
      </c>
      <c r="D9499" t="s">
        <v>13162</v>
      </c>
      <c r="E9499" t="s">
        <v>13829</v>
      </c>
    </row>
    <row r="9500" spans="1:5" x14ac:dyDescent="0.25">
      <c r="A9500">
        <v>72000001</v>
      </c>
      <c r="B9500" t="s">
        <v>13830</v>
      </c>
      <c r="C9500" t="s">
        <v>13831</v>
      </c>
      <c r="D9500" t="s">
        <v>13831</v>
      </c>
      <c r="E9500" t="s">
        <v>13830</v>
      </c>
    </row>
    <row r="9501" spans="1:5" x14ac:dyDescent="0.25">
      <c r="A9501">
        <v>72000002</v>
      </c>
      <c r="B9501" t="s">
        <v>13832</v>
      </c>
      <c r="C9501" t="s">
        <v>13833</v>
      </c>
      <c r="D9501" t="s">
        <v>13833</v>
      </c>
      <c r="E9501" t="s">
        <v>13832</v>
      </c>
    </row>
    <row r="9502" spans="1:5" x14ac:dyDescent="0.25">
      <c r="A9502">
        <v>72000003</v>
      </c>
      <c r="B9502" t="s">
        <v>13834</v>
      </c>
      <c r="C9502" t="s">
        <v>13835</v>
      </c>
      <c r="D9502" t="s">
        <v>13835</v>
      </c>
      <c r="E9502" t="s">
        <v>13834</v>
      </c>
    </row>
    <row r="9503" spans="1:5" x14ac:dyDescent="0.25">
      <c r="A9503">
        <v>72000004</v>
      </c>
      <c r="B9503" t="s">
        <v>13836</v>
      </c>
      <c r="C9503" t="s">
        <v>13837</v>
      </c>
      <c r="D9503" t="s">
        <v>13837</v>
      </c>
      <c r="E9503" t="s">
        <v>13836</v>
      </c>
    </row>
    <row r="9504" spans="1:5" x14ac:dyDescent="0.25">
      <c r="A9504">
        <v>72000005</v>
      </c>
      <c r="B9504" t="s">
        <v>13838</v>
      </c>
      <c r="C9504" t="s">
        <v>13839</v>
      </c>
      <c r="D9504" t="s">
        <v>13839</v>
      </c>
      <c r="E9504" t="s">
        <v>13838</v>
      </c>
    </row>
    <row r="9505" spans="1:5" x14ac:dyDescent="0.25">
      <c r="A9505">
        <v>72000006</v>
      </c>
      <c r="B9505" t="s">
        <v>13840</v>
      </c>
      <c r="C9505" t="s">
        <v>13841</v>
      </c>
      <c r="D9505" t="s">
        <v>13841</v>
      </c>
      <c r="E9505" t="s">
        <v>13840</v>
      </c>
    </row>
    <row r="9506" spans="1:5" x14ac:dyDescent="0.25">
      <c r="A9506">
        <v>72000007</v>
      </c>
      <c r="B9506" t="s">
        <v>13842</v>
      </c>
      <c r="C9506" t="s">
        <v>13843</v>
      </c>
      <c r="D9506" t="s">
        <v>13843</v>
      </c>
      <c r="E9506" t="s">
        <v>13842</v>
      </c>
    </row>
    <row r="9507" spans="1:5" x14ac:dyDescent="0.25">
      <c r="A9507">
        <v>72000008</v>
      </c>
      <c r="B9507" t="s">
        <v>13844</v>
      </c>
      <c r="C9507" t="s">
        <v>13845</v>
      </c>
      <c r="D9507" t="s">
        <v>13845</v>
      </c>
      <c r="E9507" t="s">
        <v>13844</v>
      </c>
    </row>
    <row r="9508" spans="1:5" x14ac:dyDescent="0.25">
      <c r="A9508">
        <v>72000009</v>
      </c>
      <c r="B9508" t="s">
        <v>13846</v>
      </c>
      <c r="C9508" t="s">
        <v>13847</v>
      </c>
      <c r="D9508" t="s">
        <v>13847</v>
      </c>
      <c r="E9508" t="s">
        <v>13846</v>
      </c>
    </row>
    <row r="9509" spans="1:5" x14ac:dyDescent="0.25">
      <c r="A9509">
        <v>72000010</v>
      </c>
      <c r="B9509" t="s">
        <v>13848</v>
      </c>
      <c r="C9509" t="s">
        <v>13849</v>
      </c>
      <c r="D9509" t="s">
        <v>13849</v>
      </c>
      <c r="E9509" t="s">
        <v>13848</v>
      </c>
    </row>
    <row r="9510" spans="1:5" x14ac:dyDescent="0.25">
      <c r="A9510">
        <v>72000011</v>
      </c>
      <c r="B9510" t="s">
        <v>13850</v>
      </c>
      <c r="C9510" t="s">
        <v>13851</v>
      </c>
      <c r="D9510" t="s">
        <v>13851</v>
      </c>
      <c r="E9510" t="s">
        <v>13850</v>
      </c>
    </row>
    <row r="9511" spans="1:5" x14ac:dyDescent="0.25">
      <c r="A9511">
        <v>72000012</v>
      </c>
      <c r="B9511" t="s">
        <v>13852</v>
      </c>
      <c r="C9511" t="s">
        <v>13853</v>
      </c>
      <c r="D9511" t="s">
        <v>13853</v>
      </c>
      <c r="E9511" t="s">
        <v>13852</v>
      </c>
    </row>
    <row r="9512" spans="1:5" x14ac:dyDescent="0.25">
      <c r="A9512">
        <v>72000013</v>
      </c>
      <c r="B9512" t="s">
        <v>13846</v>
      </c>
      <c r="C9512" t="s">
        <v>13847</v>
      </c>
      <c r="D9512" t="s">
        <v>13847</v>
      </c>
      <c r="E9512" t="s">
        <v>13846</v>
      </c>
    </row>
    <row r="9513" spans="1:5" x14ac:dyDescent="0.25">
      <c r="A9513">
        <v>72000014</v>
      </c>
      <c r="B9513" t="s">
        <v>13854</v>
      </c>
      <c r="C9513" t="s">
        <v>13855</v>
      </c>
      <c r="D9513" t="s">
        <v>13855</v>
      </c>
      <c r="E9513" t="s">
        <v>13854</v>
      </c>
    </row>
    <row r="9514" spans="1:5" x14ac:dyDescent="0.25">
      <c r="A9514">
        <v>72000015</v>
      </c>
      <c r="B9514" t="s">
        <v>13856</v>
      </c>
      <c r="C9514" t="s">
        <v>13839</v>
      </c>
      <c r="D9514" t="s">
        <v>13839</v>
      </c>
      <c r="E9514" t="s">
        <v>13856</v>
      </c>
    </row>
    <row r="9515" spans="1:5" x14ac:dyDescent="0.25">
      <c r="A9515">
        <v>72000016</v>
      </c>
      <c r="B9515" t="s">
        <v>13838</v>
      </c>
      <c r="C9515" t="s">
        <v>13839</v>
      </c>
      <c r="D9515" t="s">
        <v>13839</v>
      </c>
      <c r="E9515" t="s">
        <v>13838</v>
      </c>
    </row>
    <row r="9516" spans="1:5" x14ac:dyDescent="0.25">
      <c r="A9516">
        <v>72000017</v>
      </c>
      <c r="B9516" t="s">
        <v>13857</v>
      </c>
      <c r="C9516" t="s">
        <v>13839</v>
      </c>
      <c r="D9516" t="s">
        <v>13839</v>
      </c>
      <c r="E9516" t="s">
        <v>13857</v>
      </c>
    </row>
    <row r="9517" spans="1:5" x14ac:dyDescent="0.25">
      <c r="A9517">
        <v>72000018</v>
      </c>
      <c r="B9517" t="s">
        <v>13858</v>
      </c>
      <c r="C9517" t="s">
        <v>13859</v>
      </c>
      <c r="D9517" t="s">
        <v>13859</v>
      </c>
      <c r="E9517" t="s">
        <v>13858</v>
      </c>
    </row>
    <row r="9518" spans="1:5" x14ac:dyDescent="0.25">
      <c r="A9518">
        <v>72000019</v>
      </c>
      <c r="B9518" t="s">
        <v>13860</v>
      </c>
      <c r="C9518" t="s">
        <v>13839</v>
      </c>
      <c r="D9518" t="s">
        <v>13839</v>
      </c>
      <c r="E9518" t="s">
        <v>13860</v>
      </c>
    </row>
    <row r="9519" spans="1:5" x14ac:dyDescent="0.25">
      <c r="A9519">
        <v>72000020</v>
      </c>
      <c r="B9519" t="s">
        <v>13861</v>
      </c>
      <c r="C9519" t="s">
        <v>13862</v>
      </c>
      <c r="D9519" t="s">
        <v>13862</v>
      </c>
      <c r="E9519" t="s">
        <v>13861</v>
      </c>
    </row>
    <row r="9520" spans="1:5" x14ac:dyDescent="0.25">
      <c r="A9520">
        <v>72000021</v>
      </c>
      <c r="B9520" t="s">
        <v>13863</v>
      </c>
      <c r="C9520" t="s">
        <v>13864</v>
      </c>
      <c r="D9520" t="s">
        <v>13864</v>
      </c>
      <c r="E9520" t="s">
        <v>13863</v>
      </c>
    </row>
    <row r="9521" spans="1:5" x14ac:dyDescent="0.25">
      <c r="A9521">
        <v>72000022</v>
      </c>
      <c r="B9521" t="s">
        <v>13838</v>
      </c>
      <c r="C9521" t="s">
        <v>13839</v>
      </c>
      <c r="D9521" t="s">
        <v>13839</v>
      </c>
      <c r="E9521" t="s">
        <v>13838</v>
      </c>
    </row>
    <row r="9522" spans="1:5" x14ac:dyDescent="0.25">
      <c r="A9522">
        <v>72000023</v>
      </c>
      <c r="B9522" t="s">
        <v>13865</v>
      </c>
      <c r="C9522" t="s">
        <v>13841</v>
      </c>
      <c r="D9522" t="s">
        <v>13841</v>
      </c>
      <c r="E9522" t="s">
        <v>13865</v>
      </c>
    </row>
    <row r="9523" spans="1:5" x14ac:dyDescent="0.25">
      <c r="A9523">
        <v>72000024</v>
      </c>
      <c r="B9523" t="s">
        <v>13866</v>
      </c>
      <c r="C9523" t="s">
        <v>13867</v>
      </c>
      <c r="D9523" t="s">
        <v>13867</v>
      </c>
      <c r="E9523" t="s">
        <v>13866</v>
      </c>
    </row>
    <row r="9524" spans="1:5" x14ac:dyDescent="0.25">
      <c r="A9524">
        <v>72000025</v>
      </c>
      <c r="B9524" t="s">
        <v>13868</v>
      </c>
      <c r="C9524" t="s">
        <v>13869</v>
      </c>
      <c r="D9524" t="s">
        <v>13869</v>
      </c>
      <c r="E9524" t="s">
        <v>13868</v>
      </c>
    </row>
    <row r="9525" spans="1:5" x14ac:dyDescent="0.25">
      <c r="A9525">
        <v>72000026</v>
      </c>
      <c r="B9525" t="s">
        <v>13870</v>
      </c>
      <c r="C9525" t="s">
        <v>13871</v>
      </c>
      <c r="D9525" t="s">
        <v>13871</v>
      </c>
      <c r="E9525" t="s">
        <v>13870</v>
      </c>
    </row>
    <row r="9526" spans="1:5" x14ac:dyDescent="0.25">
      <c r="A9526">
        <v>72000027</v>
      </c>
      <c r="B9526" t="s">
        <v>13872</v>
      </c>
      <c r="C9526" t="s">
        <v>13871</v>
      </c>
      <c r="D9526" t="s">
        <v>13871</v>
      </c>
      <c r="E9526" t="s">
        <v>13872</v>
      </c>
    </row>
    <row r="9527" spans="1:5" x14ac:dyDescent="0.25">
      <c r="A9527">
        <v>72000028</v>
      </c>
      <c r="B9527" t="s">
        <v>13873</v>
      </c>
      <c r="C9527" t="s">
        <v>13874</v>
      </c>
      <c r="D9527" t="s">
        <v>13874</v>
      </c>
      <c r="E9527" t="s">
        <v>13873</v>
      </c>
    </row>
    <row r="9528" spans="1:5" x14ac:dyDescent="0.25">
      <c r="A9528">
        <v>72000029</v>
      </c>
      <c r="B9528" t="s">
        <v>13875</v>
      </c>
      <c r="C9528" t="s">
        <v>13876</v>
      </c>
      <c r="D9528" t="s">
        <v>13876</v>
      </c>
      <c r="E9528" t="s">
        <v>13875</v>
      </c>
    </row>
    <row r="9529" spans="1:5" x14ac:dyDescent="0.25">
      <c r="A9529">
        <v>72000030</v>
      </c>
      <c r="B9529" t="s">
        <v>13836</v>
      </c>
      <c r="C9529" t="s">
        <v>13837</v>
      </c>
      <c r="D9529" t="s">
        <v>13837</v>
      </c>
      <c r="E9529" t="s">
        <v>13836</v>
      </c>
    </row>
    <row r="9530" spans="1:5" x14ac:dyDescent="0.25">
      <c r="A9530">
        <v>72000031</v>
      </c>
      <c r="B9530" t="s">
        <v>13877</v>
      </c>
      <c r="C9530" t="s">
        <v>13878</v>
      </c>
      <c r="D9530" t="s">
        <v>13878</v>
      </c>
      <c r="E9530" t="s">
        <v>13877</v>
      </c>
    </row>
    <row r="9531" spans="1:5" x14ac:dyDescent="0.25">
      <c r="A9531">
        <v>72000032</v>
      </c>
      <c r="B9531" t="s">
        <v>13879</v>
      </c>
      <c r="C9531" t="s">
        <v>13880</v>
      </c>
      <c r="D9531" t="s">
        <v>13880</v>
      </c>
      <c r="E9531" t="s">
        <v>13879</v>
      </c>
    </row>
    <row r="9532" spans="1:5" x14ac:dyDescent="0.25">
      <c r="A9532">
        <v>72000033</v>
      </c>
      <c r="B9532" t="s">
        <v>13881</v>
      </c>
      <c r="C9532" t="s">
        <v>13882</v>
      </c>
      <c r="D9532" t="s">
        <v>13882</v>
      </c>
      <c r="E9532" t="s">
        <v>13881</v>
      </c>
    </row>
    <row r="9533" spans="1:5" x14ac:dyDescent="0.25">
      <c r="A9533">
        <v>72000034</v>
      </c>
      <c r="B9533" t="s">
        <v>13883</v>
      </c>
      <c r="C9533" t="s">
        <v>13884</v>
      </c>
      <c r="D9533" t="s">
        <v>13884</v>
      </c>
      <c r="E9533" t="s">
        <v>13883</v>
      </c>
    </row>
    <row r="9534" spans="1:5" x14ac:dyDescent="0.25">
      <c r="A9534">
        <v>72000035</v>
      </c>
      <c r="B9534" t="s">
        <v>13838</v>
      </c>
      <c r="C9534" t="s">
        <v>13839</v>
      </c>
      <c r="D9534" t="s">
        <v>13839</v>
      </c>
      <c r="E9534" t="s">
        <v>13838</v>
      </c>
    </row>
    <row r="9535" spans="1:5" x14ac:dyDescent="0.25">
      <c r="A9535">
        <v>72000036</v>
      </c>
      <c r="B9535" t="s">
        <v>13860</v>
      </c>
      <c r="C9535" t="s">
        <v>13839</v>
      </c>
      <c r="D9535" t="s">
        <v>13839</v>
      </c>
      <c r="E9535" t="s">
        <v>13860</v>
      </c>
    </row>
    <row r="9536" spans="1:5" x14ac:dyDescent="0.25">
      <c r="A9536">
        <v>72000037</v>
      </c>
      <c r="B9536" t="s">
        <v>13885</v>
      </c>
      <c r="C9536" t="s">
        <v>13886</v>
      </c>
      <c r="D9536" t="s">
        <v>13886</v>
      </c>
      <c r="E9536" t="s">
        <v>13885</v>
      </c>
    </row>
    <row r="9537" spans="1:5" x14ac:dyDescent="0.25">
      <c r="A9537">
        <v>72000038</v>
      </c>
      <c r="B9537" t="s">
        <v>13887</v>
      </c>
      <c r="C9537" t="s">
        <v>13888</v>
      </c>
      <c r="D9537" t="s">
        <v>13888</v>
      </c>
      <c r="E9537" t="s">
        <v>13887</v>
      </c>
    </row>
    <row r="9538" spans="1:5" x14ac:dyDescent="0.25">
      <c r="A9538">
        <v>72000039</v>
      </c>
      <c r="B9538" t="s">
        <v>13889</v>
      </c>
      <c r="C9538" t="s">
        <v>13890</v>
      </c>
      <c r="D9538" t="s">
        <v>13890</v>
      </c>
      <c r="E9538" t="s">
        <v>13889</v>
      </c>
    </row>
    <row r="9539" spans="1:5" x14ac:dyDescent="0.25">
      <c r="A9539">
        <v>72000040</v>
      </c>
      <c r="B9539" t="s">
        <v>13891</v>
      </c>
      <c r="C9539" t="s">
        <v>13890</v>
      </c>
      <c r="D9539" t="s">
        <v>13890</v>
      </c>
      <c r="E9539" t="s">
        <v>13891</v>
      </c>
    </row>
    <row r="9540" spans="1:5" x14ac:dyDescent="0.25">
      <c r="A9540">
        <v>72000041</v>
      </c>
      <c r="B9540" t="s">
        <v>13892</v>
      </c>
      <c r="C9540" t="s">
        <v>13890</v>
      </c>
      <c r="D9540" t="s">
        <v>13890</v>
      </c>
      <c r="E9540" t="s">
        <v>13892</v>
      </c>
    </row>
    <row r="9541" spans="1:5" x14ac:dyDescent="0.25">
      <c r="A9541">
        <v>72000042</v>
      </c>
      <c r="B9541" t="s">
        <v>13893</v>
      </c>
      <c r="C9541" t="s">
        <v>13894</v>
      </c>
      <c r="D9541" t="s">
        <v>13894</v>
      </c>
      <c r="E9541" t="s">
        <v>13893</v>
      </c>
    </row>
    <row r="9542" spans="1:5" x14ac:dyDescent="0.25">
      <c r="A9542">
        <v>72000043</v>
      </c>
      <c r="B9542" t="s">
        <v>13895</v>
      </c>
      <c r="C9542" t="s">
        <v>13896</v>
      </c>
      <c r="D9542" t="s">
        <v>13896</v>
      </c>
      <c r="E9542" t="s">
        <v>13895</v>
      </c>
    </row>
    <row r="9543" spans="1:5" x14ac:dyDescent="0.25">
      <c r="A9543">
        <v>72000044</v>
      </c>
      <c r="B9543" t="s">
        <v>13897</v>
      </c>
      <c r="C9543" t="s">
        <v>13898</v>
      </c>
      <c r="D9543" t="s">
        <v>13898</v>
      </c>
      <c r="E9543" t="s">
        <v>13897</v>
      </c>
    </row>
    <row r="9544" spans="1:5" x14ac:dyDescent="0.25">
      <c r="A9544">
        <v>72000045</v>
      </c>
      <c r="B9544" t="s">
        <v>13899</v>
      </c>
      <c r="C9544" t="s">
        <v>13900</v>
      </c>
      <c r="D9544" t="s">
        <v>13900</v>
      </c>
      <c r="E9544" t="s">
        <v>13899</v>
      </c>
    </row>
    <row r="9545" spans="1:5" x14ac:dyDescent="0.25">
      <c r="A9545">
        <v>72000046</v>
      </c>
      <c r="B9545" t="s">
        <v>13901</v>
      </c>
      <c r="C9545" t="s">
        <v>13902</v>
      </c>
      <c r="D9545" t="s">
        <v>13902</v>
      </c>
      <c r="E9545" t="s">
        <v>13901</v>
      </c>
    </row>
    <row r="9546" spans="1:5" x14ac:dyDescent="0.25">
      <c r="A9546">
        <v>72000047</v>
      </c>
      <c r="B9546" t="s">
        <v>13903</v>
      </c>
      <c r="C9546" t="s">
        <v>13904</v>
      </c>
      <c r="D9546" t="s">
        <v>13904</v>
      </c>
      <c r="E9546" t="s">
        <v>13903</v>
      </c>
    </row>
    <row r="9547" spans="1:5" x14ac:dyDescent="0.25">
      <c r="A9547">
        <v>72000048</v>
      </c>
      <c r="B9547" t="s">
        <v>13905</v>
      </c>
      <c r="C9547" t="s">
        <v>13906</v>
      </c>
      <c r="D9547" t="s">
        <v>13906</v>
      </c>
      <c r="E9547" t="s">
        <v>13905</v>
      </c>
    </row>
    <row r="9548" spans="1:5" x14ac:dyDescent="0.25">
      <c r="A9548">
        <v>72000049</v>
      </c>
      <c r="B9548" t="s">
        <v>13907</v>
      </c>
      <c r="C9548" t="s">
        <v>13908</v>
      </c>
      <c r="D9548" t="s">
        <v>13908</v>
      </c>
      <c r="E9548" t="s">
        <v>13907</v>
      </c>
    </row>
    <row r="9549" spans="1:5" x14ac:dyDescent="0.25">
      <c r="A9549">
        <v>72000050</v>
      </c>
      <c r="B9549" t="s">
        <v>13909</v>
      </c>
      <c r="C9549" t="s">
        <v>13910</v>
      </c>
      <c r="D9549" t="s">
        <v>13910</v>
      </c>
      <c r="E9549" t="s">
        <v>13909</v>
      </c>
    </row>
    <row r="9550" spans="1:5" x14ac:dyDescent="0.25">
      <c r="A9550">
        <v>72000051</v>
      </c>
      <c r="B9550" t="s">
        <v>13911</v>
      </c>
      <c r="C9550" t="s">
        <v>13912</v>
      </c>
      <c r="D9550" t="s">
        <v>13912</v>
      </c>
      <c r="E9550" t="s">
        <v>13911</v>
      </c>
    </row>
    <row r="9551" spans="1:5" x14ac:dyDescent="0.25">
      <c r="A9551">
        <v>72000052</v>
      </c>
      <c r="B9551" t="s">
        <v>13913</v>
      </c>
      <c r="C9551" t="s">
        <v>13914</v>
      </c>
      <c r="D9551" t="s">
        <v>13914</v>
      </c>
      <c r="E9551" t="s">
        <v>13913</v>
      </c>
    </row>
    <row r="9552" spans="1:5" x14ac:dyDescent="0.25">
      <c r="A9552">
        <v>72000053</v>
      </c>
      <c r="B9552" t="s">
        <v>13915</v>
      </c>
      <c r="C9552" t="s">
        <v>13916</v>
      </c>
      <c r="D9552" t="s">
        <v>13916</v>
      </c>
      <c r="E9552" t="s">
        <v>13915</v>
      </c>
    </row>
    <row r="9553" spans="1:5" x14ac:dyDescent="0.25">
      <c r="A9553">
        <v>72000054</v>
      </c>
      <c r="B9553" t="s">
        <v>13917</v>
      </c>
      <c r="C9553" t="s">
        <v>13918</v>
      </c>
      <c r="D9553" t="s">
        <v>13918</v>
      </c>
      <c r="E9553" t="s">
        <v>13917</v>
      </c>
    </row>
    <row r="9554" spans="1:5" x14ac:dyDescent="0.25">
      <c r="A9554">
        <v>72000055</v>
      </c>
      <c r="B9554" t="s">
        <v>13919</v>
      </c>
      <c r="C9554" t="s">
        <v>13920</v>
      </c>
      <c r="D9554" t="s">
        <v>13920</v>
      </c>
      <c r="E9554" t="s">
        <v>13919</v>
      </c>
    </row>
    <row r="9555" spans="1:5" x14ac:dyDescent="0.25">
      <c r="A9555">
        <v>72000056</v>
      </c>
      <c r="B9555" t="s">
        <v>13921</v>
      </c>
      <c r="C9555" t="s">
        <v>13922</v>
      </c>
      <c r="D9555" t="s">
        <v>13922</v>
      </c>
      <c r="E9555" t="s">
        <v>13921</v>
      </c>
    </row>
    <row r="9556" spans="1:5" x14ac:dyDescent="0.25">
      <c r="A9556">
        <v>72000057</v>
      </c>
      <c r="B9556" t="s">
        <v>13923</v>
      </c>
      <c r="C9556" t="s">
        <v>13924</v>
      </c>
      <c r="D9556" t="s">
        <v>13924</v>
      </c>
      <c r="E9556" t="s">
        <v>13923</v>
      </c>
    </row>
    <row r="9557" spans="1:5" x14ac:dyDescent="0.25">
      <c r="A9557">
        <v>72000059</v>
      </c>
      <c r="B9557" t="s">
        <v>13925</v>
      </c>
      <c r="C9557" t="s">
        <v>13926</v>
      </c>
      <c r="D9557" t="s">
        <v>13926</v>
      </c>
      <c r="E9557" t="s">
        <v>13925</v>
      </c>
    </row>
    <row r="9558" spans="1:5" x14ac:dyDescent="0.25">
      <c r="A9558">
        <v>72000060</v>
      </c>
      <c r="B9558" t="s">
        <v>13927</v>
      </c>
      <c r="C9558" t="s">
        <v>750</v>
      </c>
      <c r="D9558" t="s">
        <v>750</v>
      </c>
      <c r="E9558" t="s">
        <v>13927</v>
      </c>
    </row>
    <row r="9559" spans="1:5" x14ac:dyDescent="0.25">
      <c r="A9559">
        <v>72000061</v>
      </c>
      <c r="B9559" t="s">
        <v>13928</v>
      </c>
      <c r="C9559" t="s">
        <v>13929</v>
      </c>
      <c r="D9559" t="s">
        <v>13929</v>
      </c>
      <c r="E9559" t="s">
        <v>13928</v>
      </c>
    </row>
    <row r="9560" spans="1:5" x14ac:dyDescent="0.25">
      <c r="A9560">
        <v>72000063</v>
      </c>
      <c r="B9560" t="s">
        <v>13930</v>
      </c>
      <c r="C9560" t="s">
        <v>13931</v>
      </c>
      <c r="D9560" t="s">
        <v>13931</v>
      </c>
      <c r="E9560" t="s">
        <v>13930</v>
      </c>
    </row>
    <row r="9561" spans="1:5" x14ac:dyDescent="0.25">
      <c r="A9561">
        <v>72000064</v>
      </c>
      <c r="B9561" t="s">
        <v>13932</v>
      </c>
      <c r="C9561" t="s">
        <v>13933</v>
      </c>
      <c r="D9561" t="s">
        <v>13933</v>
      </c>
      <c r="E9561" t="s">
        <v>13932</v>
      </c>
    </row>
    <row r="9562" spans="1:5" x14ac:dyDescent="0.25">
      <c r="A9562">
        <v>72000065</v>
      </c>
      <c r="B9562" t="s">
        <v>13934</v>
      </c>
      <c r="C9562" t="s">
        <v>13935</v>
      </c>
      <c r="D9562" t="s">
        <v>13935</v>
      </c>
      <c r="E9562" t="s">
        <v>13934</v>
      </c>
    </row>
    <row r="9563" spans="1:5" x14ac:dyDescent="0.25">
      <c r="A9563">
        <v>72000066</v>
      </c>
      <c r="B9563" t="s">
        <v>13936</v>
      </c>
      <c r="C9563" t="s">
        <v>13937</v>
      </c>
      <c r="D9563" t="s">
        <v>13937</v>
      </c>
      <c r="E9563" t="s">
        <v>13936</v>
      </c>
    </row>
    <row r="9564" spans="1:5" x14ac:dyDescent="0.25">
      <c r="A9564">
        <v>72000067</v>
      </c>
      <c r="B9564" t="s">
        <v>13938</v>
      </c>
      <c r="C9564" t="s">
        <v>13939</v>
      </c>
      <c r="D9564" t="s">
        <v>13939</v>
      </c>
      <c r="E9564" t="s">
        <v>13938</v>
      </c>
    </row>
    <row r="9565" spans="1:5" x14ac:dyDescent="0.25">
      <c r="A9565">
        <v>72000068</v>
      </c>
      <c r="B9565" t="s">
        <v>13940</v>
      </c>
      <c r="C9565" t="s">
        <v>13941</v>
      </c>
      <c r="D9565" t="s">
        <v>13941</v>
      </c>
      <c r="E9565" t="s">
        <v>13940</v>
      </c>
    </row>
    <row r="9566" spans="1:5" x14ac:dyDescent="0.25">
      <c r="A9566">
        <v>72000070</v>
      </c>
      <c r="B9566" t="s">
        <v>13942</v>
      </c>
      <c r="C9566" t="s">
        <v>13943</v>
      </c>
      <c r="D9566" t="s">
        <v>13943</v>
      </c>
      <c r="E9566" t="s">
        <v>13942</v>
      </c>
    </row>
    <row r="9567" spans="1:5" x14ac:dyDescent="0.25">
      <c r="A9567">
        <v>72000071</v>
      </c>
      <c r="B9567" t="s">
        <v>13944</v>
      </c>
      <c r="C9567" t="s">
        <v>13945</v>
      </c>
      <c r="D9567" t="s">
        <v>13945</v>
      </c>
      <c r="E9567" t="s">
        <v>13944</v>
      </c>
    </row>
    <row r="9568" spans="1:5" x14ac:dyDescent="0.25">
      <c r="A9568">
        <v>72000072</v>
      </c>
      <c r="B9568" t="s">
        <v>13946</v>
      </c>
      <c r="C9568" t="s">
        <v>13947</v>
      </c>
      <c r="D9568" t="s">
        <v>13947</v>
      </c>
      <c r="E9568" t="s">
        <v>13946</v>
      </c>
    </row>
    <row r="9569" spans="1:5" x14ac:dyDescent="0.25">
      <c r="A9569">
        <v>72000073</v>
      </c>
      <c r="B9569" t="s">
        <v>13948</v>
      </c>
      <c r="C9569" t="s">
        <v>13948</v>
      </c>
      <c r="D9569" t="s">
        <v>13948</v>
      </c>
      <c r="E9569" t="s">
        <v>13948</v>
      </c>
    </row>
    <row r="9570" spans="1:5" x14ac:dyDescent="0.25">
      <c r="A9570">
        <v>72000075</v>
      </c>
      <c r="B9570" t="s">
        <v>13942</v>
      </c>
      <c r="C9570" t="s">
        <v>13943</v>
      </c>
      <c r="D9570" t="s">
        <v>13943</v>
      </c>
      <c r="E9570" t="s">
        <v>13942</v>
      </c>
    </row>
    <row r="9571" spans="1:5" x14ac:dyDescent="0.25">
      <c r="A9571">
        <v>72000076</v>
      </c>
      <c r="B9571" t="s">
        <v>13949</v>
      </c>
      <c r="C9571" t="s">
        <v>13950</v>
      </c>
      <c r="D9571" t="s">
        <v>13950</v>
      </c>
      <c r="E9571" t="s">
        <v>13949</v>
      </c>
    </row>
    <row r="9572" spans="1:5" x14ac:dyDescent="0.25">
      <c r="A9572">
        <v>72000077</v>
      </c>
      <c r="B9572" t="s">
        <v>13951</v>
      </c>
      <c r="C9572" t="s">
        <v>13952</v>
      </c>
      <c r="D9572" t="s">
        <v>13952</v>
      </c>
      <c r="E9572" t="s">
        <v>13951</v>
      </c>
    </row>
    <row r="9573" spans="1:5" x14ac:dyDescent="0.25">
      <c r="A9573">
        <v>72000079</v>
      </c>
      <c r="B9573" t="s">
        <v>13953</v>
      </c>
      <c r="C9573" t="s">
        <v>13954</v>
      </c>
      <c r="D9573" t="s">
        <v>13954</v>
      </c>
      <c r="E9573" t="s">
        <v>13953</v>
      </c>
    </row>
    <row r="9574" spans="1:5" x14ac:dyDescent="0.25">
      <c r="A9574">
        <v>72000080</v>
      </c>
      <c r="B9574" t="s">
        <v>13955</v>
      </c>
      <c r="C9574" t="s">
        <v>13956</v>
      </c>
      <c r="D9574" t="s">
        <v>13956</v>
      </c>
      <c r="E9574" t="s">
        <v>13955</v>
      </c>
    </row>
    <row r="9575" spans="1:5" x14ac:dyDescent="0.25">
      <c r="A9575">
        <v>72000083</v>
      </c>
      <c r="B9575" t="s">
        <v>13957</v>
      </c>
      <c r="C9575" t="s">
        <v>13931</v>
      </c>
      <c r="D9575" t="s">
        <v>13931</v>
      </c>
      <c r="E9575" t="s">
        <v>13957</v>
      </c>
    </row>
    <row r="9576" spans="1:5" x14ac:dyDescent="0.25">
      <c r="A9576">
        <v>72000084</v>
      </c>
      <c r="B9576" t="s">
        <v>13958</v>
      </c>
      <c r="C9576" t="s">
        <v>13959</v>
      </c>
      <c r="D9576" t="s">
        <v>13959</v>
      </c>
      <c r="E9576" t="s">
        <v>13958</v>
      </c>
    </row>
    <row r="9577" spans="1:5" x14ac:dyDescent="0.25">
      <c r="A9577">
        <v>72000085</v>
      </c>
      <c r="B9577" t="s">
        <v>13960</v>
      </c>
      <c r="C9577" t="s">
        <v>13961</v>
      </c>
      <c r="D9577" t="s">
        <v>13961</v>
      </c>
      <c r="E9577" t="s">
        <v>13960</v>
      </c>
    </row>
    <row r="9578" spans="1:5" x14ac:dyDescent="0.25">
      <c r="A9578">
        <v>72000086</v>
      </c>
      <c r="B9578" t="s">
        <v>13962</v>
      </c>
      <c r="C9578" t="s">
        <v>13963</v>
      </c>
      <c r="D9578" t="s">
        <v>13963</v>
      </c>
      <c r="E9578" t="s">
        <v>13962</v>
      </c>
    </row>
    <row r="9579" spans="1:5" x14ac:dyDescent="0.25">
      <c r="A9579">
        <v>72000087</v>
      </c>
      <c r="B9579" t="s">
        <v>13964</v>
      </c>
      <c r="C9579" t="s">
        <v>13965</v>
      </c>
      <c r="D9579" t="s">
        <v>13965</v>
      </c>
      <c r="E9579" t="s">
        <v>13964</v>
      </c>
    </row>
    <row r="9580" spans="1:5" x14ac:dyDescent="0.25">
      <c r="A9580">
        <v>72000088</v>
      </c>
      <c r="B9580" t="s">
        <v>13966</v>
      </c>
      <c r="C9580" t="s">
        <v>13967</v>
      </c>
      <c r="D9580" t="s">
        <v>13967</v>
      </c>
      <c r="E9580" t="s">
        <v>13966</v>
      </c>
    </row>
    <row r="9581" spans="1:5" x14ac:dyDescent="0.25">
      <c r="A9581">
        <v>72000089</v>
      </c>
      <c r="B9581" t="s">
        <v>13968</v>
      </c>
      <c r="C9581" t="s">
        <v>13969</v>
      </c>
      <c r="D9581" t="s">
        <v>13969</v>
      </c>
      <c r="E9581" t="s">
        <v>13968</v>
      </c>
    </row>
    <row r="9582" spans="1:5" x14ac:dyDescent="0.25">
      <c r="A9582">
        <v>72000090</v>
      </c>
      <c r="B9582" t="s">
        <v>13970</v>
      </c>
      <c r="C9582" t="s">
        <v>13971</v>
      </c>
      <c r="D9582" t="s">
        <v>13971</v>
      </c>
      <c r="E9582" t="s">
        <v>13970</v>
      </c>
    </row>
    <row r="9583" spans="1:5" x14ac:dyDescent="0.25">
      <c r="A9583">
        <v>72000091</v>
      </c>
      <c r="B9583" t="s">
        <v>13972</v>
      </c>
      <c r="C9583" t="s">
        <v>13973</v>
      </c>
      <c r="D9583" t="s">
        <v>13973</v>
      </c>
      <c r="E9583" t="s">
        <v>13972</v>
      </c>
    </row>
    <row r="9584" spans="1:5" x14ac:dyDescent="0.25">
      <c r="A9584">
        <v>72000092</v>
      </c>
      <c r="B9584" t="s">
        <v>13974</v>
      </c>
      <c r="C9584" t="s">
        <v>13975</v>
      </c>
      <c r="D9584" t="s">
        <v>13975</v>
      </c>
      <c r="E9584" t="s">
        <v>13974</v>
      </c>
    </row>
    <row r="9585" spans="1:5" x14ac:dyDescent="0.25">
      <c r="A9585">
        <v>72000094</v>
      </c>
      <c r="B9585" t="s">
        <v>13976</v>
      </c>
      <c r="C9585" t="s">
        <v>13977</v>
      </c>
      <c r="D9585" t="s">
        <v>13977</v>
      </c>
      <c r="E9585" t="s">
        <v>13976</v>
      </c>
    </row>
    <row r="9586" spans="1:5" x14ac:dyDescent="0.25">
      <c r="A9586">
        <v>72000095</v>
      </c>
      <c r="B9586" t="s">
        <v>13978</v>
      </c>
      <c r="C9586" t="s">
        <v>13977</v>
      </c>
      <c r="D9586" t="s">
        <v>13977</v>
      </c>
      <c r="E9586" t="s">
        <v>13978</v>
      </c>
    </row>
    <row r="9587" spans="1:5" x14ac:dyDescent="0.25">
      <c r="A9587">
        <v>72000096</v>
      </c>
      <c r="B9587" t="s">
        <v>13979</v>
      </c>
      <c r="C9587" t="s">
        <v>13980</v>
      </c>
      <c r="D9587" t="s">
        <v>13980</v>
      </c>
      <c r="E9587" t="s">
        <v>13979</v>
      </c>
    </row>
    <row r="9588" spans="1:5" x14ac:dyDescent="0.25">
      <c r="A9588">
        <v>72000097</v>
      </c>
      <c r="B9588" t="s">
        <v>13981</v>
      </c>
      <c r="C9588" t="s">
        <v>13954</v>
      </c>
      <c r="D9588" t="s">
        <v>13954</v>
      </c>
      <c r="E9588" t="s">
        <v>13981</v>
      </c>
    </row>
    <row r="9589" spans="1:5" x14ac:dyDescent="0.25">
      <c r="A9589">
        <v>72000098</v>
      </c>
      <c r="B9589" t="s">
        <v>13982</v>
      </c>
      <c r="C9589" t="s">
        <v>13965</v>
      </c>
      <c r="D9589" t="s">
        <v>13965</v>
      </c>
      <c r="E9589" t="s">
        <v>13982</v>
      </c>
    </row>
    <row r="9590" spans="1:5" x14ac:dyDescent="0.25">
      <c r="A9590">
        <v>72000099</v>
      </c>
      <c r="B9590" t="s">
        <v>13953</v>
      </c>
      <c r="C9590" t="s">
        <v>13983</v>
      </c>
      <c r="D9590" t="s">
        <v>13983</v>
      </c>
      <c r="E9590" t="s">
        <v>13953</v>
      </c>
    </row>
    <row r="9591" spans="1:5" x14ac:dyDescent="0.25">
      <c r="A9591">
        <v>72000100</v>
      </c>
      <c r="B9591" t="s">
        <v>13964</v>
      </c>
      <c r="C9591" t="s">
        <v>13965</v>
      </c>
      <c r="D9591" t="s">
        <v>13965</v>
      </c>
      <c r="E9591" t="s">
        <v>13964</v>
      </c>
    </row>
    <row r="9592" spans="1:5" x14ac:dyDescent="0.25">
      <c r="A9592">
        <v>72000101</v>
      </c>
      <c r="B9592" t="s">
        <v>13984</v>
      </c>
      <c r="C9592" t="s">
        <v>13985</v>
      </c>
      <c r="D9592" t="s">
        <v>13985</v>
      </c>
      <c r="E9592" t="s">
        <v>13984</v>
      </c>
    </row>
    <row r="9593" spans="1:5" x14ac:dyDescent="0.25">
      <c r="A9593">
        <v>72000102</v>
      </c>
      <c r="B9593" t="s">
        <v>13986</v>
      </c>
      <c r="C9593" t="s">
        <v>13987</v>
      </c>
      <c r="D9593" t="s">
        <v>13987</v>
      </c>
      <c r="E9593" t="s">
        <v>13986</v>
      </c>
    </row>
    <row r="9594" spans="1:5" x14ac:dyDescent="0.25">
      <c r="A9594">
        <v>72000103</v>
      </c>
      <c r="B9594" t="s">
        <v>13988</v>
      </c>
      <c r="C9594" t="s">
        <v>13989</v>
      </c>
      <c r="D9594" t="s">
        <v>13989</v>
      </c>
      <c r="E9594" t="s">
        <v>13988</v>
      </c>
    </row>
    <row r="9595" spans="1:5" x14ac:dyDescent="0.25">
      <c r="A9595">
        <v>72000104</v>
      </c>
      <c r="B9595" t="s">
        <v>13990</v>
      </c>
      <c r="C9595" t="s">
        <v>13922</v>
      </c>
      <c r="D9595" t="s">
        <v>13922</v>
      </c>
      <c r="E9595" t="s">
        <v>13990</v>
      </c>
    </row>
    <row r="9596" spans="1:5" x14ac:dyDescent="0.25">
      <c r="A9596">
        <v>72000105</v>
      </c>
      <c r="B9596" t="s">
        <v>13991</v>
      </c>
      <c r="C9596" t="s">
        <v>13992</v>
      </c>
      <c r="D9596" t="s">
        <v>13992</v>
      </c>
      <c r="E9596" t="s">
        <v>13991</v>
      </c>
    </row>
    <row r="9597" spans="1:5" x14ac:dyDescent="0.25">
      <c r="A9597">
        <v>72000106</v>
      </c>
      <c r="B9597" t="s">
        <v>13993</v>
      </c>
      <c r="C9597" t="s">
        <v>13994</v>
      </c>
      <c r="D9597" t="s">
        <v>13994</v>
      </c>
      <c r="E9597" t="s">
        <v>13993</v>
      </c>
    </row>
    <row r="9598" spans="1:5" x14ac:dyDescent="0.25">
      <c r="A9598">
        <v>72000107</v>
      </c>
      <c r="B9598" t="s">
        <v>13995</v>
      </c>
      <c r="C9598" t="s">
        <v>13996</v>
      </c>
      <c r="D9598" t="s">
        <v>13996</v>
      </c>
      <c r="E9598" t="s">
        <v>13995</v>
      </c>
    </row>
    <row r="9599" spans="1:5" x14ac:dyDescent="0.25">
      <c r="A9599">
        <v>72000108</v>
      </c>
      <c r="B9599" t="s">
        <v>13997</v>
      </c>
      <c r="C9599" t="s">
        <v>13998</v>
      </c>
      <c r="D9599" t="s">
        <v>13998</v>
      </c>
      <c r="E9599" t="s">
        <v>13997</v>
      </c>
    </row>
    <row r="9600" spans="1:5" x14ac:dyDescent="0.25">
      <c r="A9600">
        <v>72000109</v>
      </c>
      <c r="B9600" t="s">
        <v>13999</v>
      </c>
      <c r="C9600" t="s">
        <v>14000</v>
      </c>
      <c r="D9600" t="s">
        <v>14000</v>
      </c>
      <c r="E9600" t="s">
        <v>13999</v>
      </c>
    </row>
    <row r="9601" spans="1:5" x14ac:dyDescent="0.25">
      <c r="A9601">
        <v>72000110</v>
      </c>
      <c r="B9601" t="s">
        <v>14001</v>
      </c>
      <c r="C9601" t="s">
        <v>13977</v>
      </c>
      <c r="D9601" t="s">
        <v>13977</v>
      </c>
      <c r="E9601" t="s">
        <v>14001</v>
      </c>
    </row>
    <row r="9602" spans="1:5" x14ac:dyDescent="0.25">
      <c r="A9602">
        <v>72000111</v>
      </c>
      <c r="B9602" t="s">
        <v>14002</v>
      </c>
      <c r="C9602" t="s">
        <v>14003</v>
      </c>
      <c r="D9602" t="s">
        <v>14003</v>
      </c>
      <c r="E9602" t="s">
        <v>14002</v>
      </c>
    </row>
    <row r="9603" spans="1:5" x14ac:dyDescent="0.25">
      <c r="A9603">
        <v>72000112</v>
      </c>
      <c r="B9603" t="s">
        <v>14004</v>
      </c>
      <c r="C9603" t="s">
        <v>14005</v>
      </c>
      <c r="D9603" t="s">
        <v>14005</v>
      </c>
      <c r="E9603" t="s">
        <v>14004</v>
      </c>
    </row>
    <row r="9604" spans="1:5" x14ac:dyDescent="0.25">
      <c r="A9604">
        <v>72000113</v>
      </c>
      <c r="B9604" t="s">
        <v>14006</v>
      </c>
      <c r="C9604" t="s">
        <v>14007</v>
      </c>
      <c r="D9604" t="s">
        <v>14007</v>
      </c>
      <c r="E9604" t="s">
        <v>14006</v>
      </c>
    </row>
    <row r="9605" spans="1:5" x14ac:dyDescent="0.25">
      <c r="A9605">
        <v>72000114</v>
      </c>
      <c r="B9605" t="s">
        <v>14008</v>
      </c>
      <c r="C9605" t="s">
        <v>14009</v>
      </c>
      <c r="D9605" t="s">
        <v>14009</v>
      </c>
      <c r="E9605" t="s">
        <v>14008</v>
      </c>
    </row>
    <row r="9606" spans="1:5" x14ac:dyDescent="0.25">
      <c r="A9606">
        <v>72000115</v>
      </c>
      <c r="B9606" t="s">
        <v>14010</v>
      </c>
      <c r="C9606" t="s">
        <v>14011</v>
      </c>
      <c r="D9606" t="s">
        <v>14011</v>
      </c>
      <c r="E9606" t="s">
        <v>14010</v>
      </c>
    </row>
    <row r="9607" spans="1:5" x14ac:dyDescent="0.25">
      <c r="A9607">
        <v>72000116</v>
      </c>
      <c r="B9607" t="s">
        <v>14012</v>
      </c>
      <c r="C9607" t="s">
        <v>14013</v>
      </c>
      <c r="D9607" t="s">
        <v>14013</v>
      </c>
      <c r="E9607" t="s">
        <v>14012</v>
      </c>
    </row>
    <row r="9608" spans="1:5" x14ac:dyDescent="0.25">
      <c r="A9608">
        <v>72000117</v>
      </c>
      <c r="B9608" t="s">
        <v>14014</v>
      </c>
      <c r="C9608" t="s">
        <v>14015</v>
      </c>
      <c r="D9608" t="s">
        <v>14015</v>
      </c>
      <c r="E9608" t="s">
        <v>14014</v>
      </c>
    </row>
    <row r="9609" spans="1:5" x14ac:dyDescent="0.25">
      <c r="A9609">
        <v>72000118</v>
      </c>
      <c r="B9609" t="s">
        <v>13972</v>
      </c>
      <c r="C9609" t="s">
        <v>13973</v>
      </c>
      <c r="D9609" t="s">
        <v>13973</v>
      </c>
      <c r="E9609" t="s">
        <v>13972</v>
      </c>
    </row>
    <row r="9610" spans="1:5" x14ac:dyDescent="0.25">
      <c r="A9610">
        <v>72000119</v>
      </c>
      <c r="B9610" t="s">
        <v>13928</v>
      </c>
      <c r="C9610" t="s">
        <v>14016</v>
      </c>
      <c r="D9610" t="s">
        <v>14016</v>
      </c>
      <c r="E9610" t="s">
        <v>13928</v>
      </c>
    </row>
    <row r="9611" spans="1:5" x14ac:dyDescent="0.25">
      <c r="A9611">
        <v>72000120</v>
      </c>
      <c r="B9611" t="s">
        <v>14017</v>
      </c>
      <c r="C9611" t="s">
        <v>14018</v>
      </c>
      <c r="D9611" t="s">
        <v>14018</v>
      </c>
      <c r="E9611" t="s">
        <v>14017</v>
      </c>
    </row>
    <row r="9612" spans="1:5" x14ac:dyDescent="0.25">
      <c r="A9612">
        <v>72000121</v>
      </c>
      <c r="B9612" t="s">
        <v>14019</v>
      </c>
      <c r="C9612" t="s">
        <v>14020</v>
      </c>
      <c r="D9612" t="s">
        <v>14020</v>
      </c>
      <c r="E9612" t="s">
        <v>14019</v>
      </c>
    </row>
    <row r="9613" spans="1:5" x14ac:dyDescent="0.25">
      <c r="A9613">
        <v>72000122</v>
      </c>
      <c r="B9613" t="s">
        <v>14021</v>
      </c>
      <c r="C9613" t="s">
        <v>14022</v>
      </c>
      <c r="D9613" t="s">
        <v>14022</v>
      </c>
      <c r="E9613" t="s">
        <v>14021</v>
      </c>
    </row>
    <row r="9614" spans="1:5" x14ac:dyDescent="0.25">
      <c r="A9614">
        <v>72000123</v>
      </c>
      <c r="B9614" t="s">
        <v>13997</v>
      </c>
      <c r="C9614" t="s">
        <v>13998</v>
      </c>
      <c r="D9614" t="s">
        <v>13998</v>
      </c>
      <c r="E9614" t="s">
        <v>13997</v>
      </c>
    </row>
    <row r="9615" spans="1:5" x14ac:dyDescent="0.25">
      <c r="A9615">
        <v>72000124</v>
      </c>
      <c r="B9615" t="s">
        <v>14023</v>
      </c>
      <c r="C9615" t="s">
        <v>14024</v>
      </c>
      <c r="D9615" t="s">
        <v>14024</v>
      </c>
      <c r="E9615" t="s">
        <v>14023</v>
      </c>
    </row>
    <row r="9616" spans="1:5" x14ac:dyDescent="0.25">
      <c r="A9616">
        <v>72000125</v>
      </c>
      <c r="B9616" t="s">
        <v>14025</v>
      </c>
      <c r="C9616" t="s">
        <v>14026</v>
      </c>
      <c r="D9616" t="s">
        <v>14026</v>
      </c>
      <c r="E9616" t="s">
        <v>14025</v>
      </c>
    </row>
    <row r="9617" spans="1:5" x14ac:dyDescent="0.25">
      <c r="A9617">
        <v>72000126</v>
      </c>
      <c r="B9617" t="s">
        <v>14027</v>
      </c>
      <c r="C9617" t="s">
        <v>14028</v>
      </c>
      <c r="D9617" t="s">
        <v>14028</v>
      </c>
      <c r="E9617" t="s">
        <v>14027</v>
      </c>
    </row>
    <row r="9618" spans="1:5" x14ac:dyDescent="0.25">
      <c r="A9618">
        <v>72000127</v>
      </c>
      <c r="B9618" t="s">
        <v>14029</v>
      </c>
      <c r="C9618" t="s">
        <v>14030</v>
      </c>
      <c r="D9618" t="s">
        <v>14030</v>
      </c>
      <c r="E9618" t="s">
        <v>14029</v>
      </c>
    </row>
    <row r="9619" spans="1:5" x14ac:dyDescent="0.25">
      <c r="A9619">
        <v>72000128</v>
      </c>
      <c r="B9619" t="s">
        <v>14031</v>
      </c>
      <c r="C9619" t="s">
        <v>14032</v>
      </c>
      <c r="D9619" t="s">
        <v>14032</v>
      </c>
      <c r="E9619" t="s">
        <v>14031</v>
      </c>
    </row>
    <row r="9620" spans="1:5" x14ac:dyDescent="0.25">
      <c r="A9620">
        <v>72000129</v>
      </c>
      <c r="B9620" t="s">
        <v>14033</v>
      </c>
      <c r="C9620" t="s">
        <v>14034</v>
      </c>
      <c r="D9620" t="s">
        <v>14034</v>
      </c>
      <c r="E9620" t="s">
        <v>14033</v>
      </c>
    </row>
    <row r="9621" spans="1:5" x14ac:dyDescent="0.25">
      <c r="A9621">
        <v>72000130</v>
      </c>
      <c r="B9621" t="s">
        <v>14035</v>
      </c>
      <c r="C9621" t="s">
        <v>14013</v>
      </c>
      <c r="D9621" t="s">
        <v>14013</v>
      </c>
      <c r="E9621" t="s">
        <v>14035</v>
      </c>
    </row>
    <row r="9622" spans="1:5" x14ac:dyDescent="0.25">
      <c r="A9622">
        <v>72000131</v>
      </c>
      <c r="B9622" t="s">
        <v>13972</v>
      </c>
      <c r="C9622" t="s">
        <v>13973</v>
      </c>
      <c r="D9622" t="s">
        <v>13973</v>
      </c>
      <c r="E9622" t="s">
        <v>13972</v>
      </c>
    </row>
    <row r="9623" spans="1:5" x14ac:dyDescent="0.25">
      <c r="A9623">
        <v>72000132</v>
      </c>
      <c r="B9623" t="s">
        <v>14036</v>
      </c>
      <c r="C9623" t="s">
        <v>14037</v>
      </c>
      <c r="D9623" t="s">
        <v>14037</v>
      </c>
      <c r="E9623" t="s">
        <v>14036</v>
      </c>
    </row>
    <row r="9624" spans="1:5" x14ac:dyDescent="0.25">
      <c r="A9624">
        <v>72000133</v>
      </c>
      <c r="B9624" t="s">
        <v>14038</v>
      </c>
      <c r="C9624" t="s">
        <v>14039</v>
      </c>
      <c r="D9624" t="s">
        <v>14039</v>
      </c>
      <c r="E9624" t="s">
        <v>14038</v>
      </c>
    </row>
    <row r="9625" spans="1:5" x14ac:dyDescent="0.25">
      <c r="A9625">
        <v>72000134</v>
      </c>
      <c r="B9625" t="s">
        <v>14040</v>
      </c>
      <c r="C9625" t="s">
        <v>14041</v>
      </c>
      <c r="D9625" t="s">
        <v>14041</v>
      </c>
      <c r="E9625" t="s">
        <v>14040</v>
      </c>
    </row>
    <row r="9626" spans="1:5" x14ac:dyDescent="0.25">
      <c r="A9626">
        <v>72000135</v>
      </c>
      <c r="B9626" t="s">
        <v>14042</v>
      </c>
      <c r="C9626" t="s">
        <v>13977</v>
      </c>
      <c r="D9626" t="s">
        <v>13977</v>
      </c>
      <c r="E9626" t="s">
        <v>14042</v>
      </c>
    </row>
    <row r="9627" spans="1:5" x14ac:dyDescent="0.25">
      <c r="A9627">
        <v>72000136</v>
      </c>
      <c r="B9627" t="s">
        <v>14043</v>
      </c>
      <c r="C9627" t="s">
        <v>14044</v>
      </c>
      <c r="D9627" t="s">
        <v>14044</v>
      </c>
      <c r="E9627" t="s">
        <v>14043</v>
      </c>
    </row>
    <row r="9628" spans="1:5" x14ac:dyDescent="0.25">
      <c r="A9628">
        <v>72000137</v>
      </c>
      <c r="B9628" t="s">
        <v>14045</v>
      </c>
      <c r="C9628" t="s">
        <v>14046</v>
      </c>
      <c r="D9628" t="s">
        <v>14046</v>
      </c>
      <c r="E9628" t="s">
        <v>14045</v>
      </c>
    </row>
    <row r="9629" spans="1:5" x14ac:dyDescent="0.25">
      <c r="A9629">
        <v>72000138</v>
      </c>
      <c r="B9629" t="s">
        <v>14047</v>
      </c>
      <c r="C9629" t="s">
        <v>14048</v>
      </c>
      <c r="D9629" t="s">
        <v>14048</v>
      </c>
      <c r="E9629" t="s">
        <v>14047</v>
      </c>
    </row>
    <row r="9630" spans="1:5" x14ac:dyDescent="0.25">
      <c r="A9630">
        <v>72000139</v>
      </c>
      <c r="B9630" t="s">
        <v>14049</v>
      </c>
      <c r="C9630" t="s">
        <v>14050</v>
      </c>
      <c r="D9630" t="s">
        <v>14050</v>
      </c>
      <c r="E9630" t="s">
        <v>14049</v>
      </c>
    </row>
    <row r="9631" spans="1:5" x14ac:dyDescent="0.25">
      <c r="A9631">
        <v>72000140</v>
      </c>
      <c r="B9631" t="s">
        <v>14051</v>
      </c>
      <c r="C9631" t="s">
        <v>14052</v>
      </c>
      <c r="D9631" t="s">
        <v>14052</v>
      </c>
      <c r="E9631" t="s">
        <v>14051</v>
      </c>
    </row>
    <row r="9632" spans="1:5" x14ac:dyDescent="0.25">
      <c r="A9632">
        <v>72000141</v>
      </c>
      <c r="B9632" t="s">
        <v>14053</v>
      </c>
      <c r="C9632" t="s">
        <v>14054</v>
      </c>
      <c r="D9632" t="s">
        <v>14054</v>
      </c>
      <c r="E9632" t="s">
        <v>14053</v>
      </c>
    </row>
    <row r="9633" spans="1:5" x14ac:dyDescent="0.25">
      <c r="A9633">
        <v>72000142</v>
      </c>
      <c r="B9633" t="s">
        <v>14055</v>
      </c>
      <c r="C9633" t="s">
        <v>14056</v>
      </c>
      <c r="D9633" t="s">
        <v>14056</v>
      </c>
      <c r="E9633" t="s">
        <v>14055</v>
      </c>
    </row>
    <row r="9634" spans="1:5" x14ac:dyDescent="0.25">
      <c r="A9634">
        <v>72000143</v>
      </c>
      <c r="B9634" t="s">
        <v>14057</v>
      </c>
      <c r="C9634" t="s">
        <v>14058</v>
      </c>
      <c r="D9634" t="s">
        <v>14058</v>
      </c>
      <c r="E9634" t="s">
        <v>14057</v>
      </c>
    </row>
    <row r="9635" spans="1:5" x14ac:dyDescent="0.25">
      <c r="A9635">
        <v>72000144</v>
      </c>
      <c r="B9635" t="s">
        <v>14059</v>
      </c>
      <c r="C9635" t="s">
        <v>14060</v>
      </c>
      <c r="D9635" t="s">
        <v>14060</v>
      </c>
      <c r="E9635" t="s">
        <v>14059</v>
      </c>
    </row>
    <row r="9636" spans="1:5" x14ac:dyDescent="0.25">
      <c r="A9636">
        <v>72000145</v>
      </c>
      <c r="B9636" t="s">
        <v>14061</v>
      </c>
      <c r="C9636" t="s">
        <v>14062</v>
      </c>
      <c r="D9636" t="s">
        <v>14062</v>
      </c>
      <c r="E9636" t="s">
        <v>14061</v>
      </c>
    </row>
    <row r="9637" spans="1:5" x14ac:dyDescent="0.25">
      <c r="A9637">
        <v>72000146</v>
      </c>
      <c r="B9637" t="s">
        <v>14063</v>
      </c>
      <c r="C9637" t="s">
        <v>14064</v>
      </c>
      <c r="D9637" t="s">
        <v>14064</v>
      </c>
      <c r="E9637" t="s">
        <v>14063</v>
      </c>
    </row>
    <row r="9638" spans="1:5" x14ac:dyDescent="0.25">
      <c r="A9638">
        <v>72000147</v>
      </c>
      <c r="B9638" t="s">
        <v>14065</v>
      </c>
      <c r="C9638" t="s">
        <v>14066</v>
      </c>
      <c r="D9638" t="s">
        <v>14066</v>
      </c>
      <c r="E9638" t="s">
        <v>14065</v>
      </c>
    </row>
    <row r="9639" spans="1:5" x14ac:dyDescent="0.25">
      <c r="A9639">
        <v>72000148</v>
      </c>
      <c r="B9639" t="s">
        <v>14067</v>
      </c>
      <c r="C9639" t="s">
        <v>14068</v>
      </c>
      <c r="D9639" t="s">
        <v>14068</v>
      </c>
      <c r="E9639" t="s">
        <v>14067</v>
      </c>
    </row>
    <row r="9640" spans="1:5" x14ac:dyDescent="0.25">
      <c r="A9640">
        <v>72000149</v>
      </c>
      <c r="B9640" t="s">
        <v>14069</v>
      </c>
      <c r="C9640" t="s">
        <v>14070</v>
      </c>
      <c r="D9640" t="s">
        <v>14070</v>
      </c>
      <c r="E9640" t="s">
        <v>14069</v>
      </c>
    </row>
    <row r="9641" spans="1:5" x14ac:dyDescent="0.25">
      <c r="A9641">
        <v>72000150</v>
      </c>
      <c r="B9641" t="s">
        <v>14071</v>
      </c>
      <c r="C9641" t="s">
        <v>14072</v>
      </c>
      <c r="D9641" t="s">
        <v>14072</v>
      </c>
      <c r="E9641" t="s">
        <v>14071</v>
      </c>
    </row>
    <row r="9642" spans="1:5" x14ac:dyDescent="0.25">
      <c r="A9642">
        <v>72000151</v>
      </c>
      <c r="B9642" t="s">
        <v>14073</v>
      </c>
      <c r="C9642" t="s">
        <v>14074</v>
      </c>
      <c r="D9642" t="s">
        <v>14074</v>
      </c>
      <c r="E9642" t="s">
        <v>14073</v>
      </c>
    </row>
    <row r="9643" spans="1:5" x14ac:dyDescent="0.25">
      <c r="A9643">
        <v>72000152</v>
      </c>
      <c r="B9643" t="s">
        <v>14075</v>
      </c>
      <c r="C9643" t="s">
        <v>14076</v>
      </c>
      <c r="D9643" t="s">
        <v>14076</v>
      </c>
      <c r="E9643" t="s">
        <v>14075</v>
      </c>
    </row>
    <row r="9644" spans="1:5" x14ac:dyDescent="0.25">
      <c r="A9644">
        <v>72000153</v>
      </c>
      <c r="B9644" t="s">
        <v>14077</v>
      </c>
      <c r="C9644" t="s">
        <v>14078</v>
      </c>
      <c r="D9644" t="s">
        <v>14078</v>
      </c>
      <c r="E9644" t="s">
        <v>14077</v>
      </c>
    </row>
    <row r="9645" spans="1:5" x14ac:dyDescent="0.25">
      <c r="A9645">
        <v>72000154</v>
      </c>
      <c r="B9645" t="s">
        <v>14079</v>
      </c>
      <c r="C9645" t="s">
        <v>14080</v>
      </c>
      <c r="D9645" t="s">
        <v>14080</v>
      </c>
      <c r="E9645" t="s">
        <v>14079</v>
      </c>
    </row>
    <row r="9646" spans="1:5" x14ac:dyDescent="0.25">
      <c r="A9646">
        <v>72000156</v>
      </c>
      <c r="B9646" t="s">
        <v>14081</v>
      </c>
      <c r="C9646" t="s">
        <v>14082</v>
      </c>
      <c r="D9646" t="s">
        <v>14082</v>
      </c>
      <c r="E9646" t="s">
        <v>14081</v>
      </c>
    </row>
    <row r="9647" spans="1:5" x14ac:dyDescent="0.25">
      <c r="A9647">
        <v>72000157</v>
      </c>
      <c r="B9647" t="s">
        <v>14083</v>
      </c>
      <c r="C9647" t="s">
        <v>14084</v>
      </c>
      <c r="D9647" t="s">
        <v>14084</v>
      </c>
      <c r="E9647" t="s">
        <v>14083</v>
      </c>
    </row>
    <row r="9648" spans="1:5" x14ac:dyDescent="0.25">
      <c r="A9648">
        <v>72000160</v>
      </c>
      <c r="B9648" t="s">
        <v>14061</v>
      </c>
      <c r="C9648" t="s">
        <v>14062</v>
      </c>
      <c r="D9648" t="s">
        <v>14062</v>
      </c>
      <c r="E9648" t="s">
        <v>14061</v>
      </c>
    </row>
    <row r="9649" spans="1:5" x14ac:dyDescent="0.25">
      <c r="A9649">
        <v>72000161</v>
      </c>
      <c r="B9649" t="s">
        <v>14085</v>
      </c>
      <c r="C9649" t="s">
        <v>14086</v>
      </c>
      <c r="D9649" t="s">
        <v>14086</v>
      </c>
      <c r="E9649" t="s">
        <v>14085</v>
      </c>
    </row>
    <row r="9650" spans="1:5" x14ac:dyDescent="0.25">
      <c r="A9650">
        <v>72000162</v>
      </c>
      <c r="B9650" t="s">
        <v>14087</v>
      </c>
      <c r="C9650" t="s">
        <v>14088</v>
      </c>
      <c r="D9650" t="s">
        <v>14088</v>
      </c>
      <c r="E9650" t="s">
        <v>14087</v>
      </c>
    </row>
    <row r="9651" spans="1:5" x14ac:dyDescent="0.25">
      <c r="A9651">
        <v>72000163</v>
      </c>
      <c r="B9651" t="s">
        <v>14089</v>
      </c>
      <c r="C9651" t="s">
        <v>14090</v>
      </c>
      <c r="D9651" t="s">
        <v>14090</v>
      </c>
      <c r="E9651" t="s">
        <v>14089</v>
      </c>
    </row>
    <row r="9652" spans="1:5" x14ac:dyDescent="0.25">
      <c r="A9652">
        <v>72000165</v>
      </c>
      <c r="B9652" t="s">
        <v>14091</v>
      </c>
      <c r="C9652" t="s">
        <v>14092</v>
      </c>
      <c r="D9652" t="s">
        <v>14092</v>
      </c>
      <c r="E9652" t="s">
        <v>14091</v>
      </c>
    </row>
    <row r="9653" spans="1:5" x14ac:dyDescent="0.25">
      <c r="A9653">
        <v>72000166</v>
      </c>
      <c r="B9653" t="s">
        <v>14059</v>
      </c>
      <c r="C9653" t="s">
        <v>14060</v>
      </c>
      <c r="D9653" t="s">
        <v>14060</v>
      </c>
      <c r="E9653" t="s">
        <v>14059</v>
      </c>
    </row>
    <row r="9654" spans="1:5" x14ac:dyDescent="0.25">
      <c r="A9654">
        <v>72000167</v>
      </c>
      <c r="B9654" t="s">
        <v>14093</v>
      </c>
      <c r="C9654" t="s">
        <v>14094</v>
      </c>
      <c r="D9654" t="s">
        <v>14094</v>
      </c>
      <c r="E9654" t="s">
        <v>14093</v>
      </c>
    </row>
    <row r="9655" spans="1:5" x14ac:dyDescent="0.25">
      <c r="A9655">
        <v>72000168</v>
      </c>
      <c r="B9655" t="s">
        <v>14095</v>
      </c>
      <c r="C9655" t="s">
        <v>14096</v>
      </c>
      <c r="D9655" t="s">
        <v>14096</v>
      </c>
      <c r="E9655" t="s">
        <v>14095</v>
      </c>
    </row>
    <row r="9656" spans="1:5" x14ac:dyDescent="0.25">
      <c r="A9656">
        <v>72000169</v>
      </c>
      <c r="B9656" t="s">
        <v>14097</v>
      </c>
      <c r="C9656" t="s">
        <v>14098</v>
      </c>
      <c r="D9656" t="s">
        <v>14098</v>
      </c>
      <c r="E9656" t="s">
        <v>14097</v>
      </c>
    </row>
    <row r="9657" spans="1:5" x14ac:dyDescent="0.25">
      <c r="A9657">
        <v>72000170</v>
      </c>
      <c r="B9657" t="s">
        <v>14099</v>
      </c>
      <c r="C9657" t="s">
        <v>14100</v>
      </c>
      <c r="D9657" t="s">
        <v>14100</v>
      </c>
      <c r="E9657" t="s">
        <v>14099</v>
      </c>
    </row>
    <row r="9658" spans="1:5" x14ac:dyDescent="0.25">
      <c r="A9658">
        <v>72000171</v>
      </c>
      <c r="B9658" t="s">
        <v>14101</v>
      </c>
      <c r="C9658" t="s">
        <v>14102</v>
      </c>
      <c r="D9658" t="s">
        <v>14102</v>
      </c>
      <c r="E9658" t="s">
        <v>14101</v>
      </c>
    </row>
    <row r="9659" spans="1:5" x14ac:dyDescent="0.25">
      <c r="A9659">
        <v>72000172</v>
      </c>
      <c r="B9659" t="s">
        <v>14103</v>
      </c>
      <c r="C9659" t="s">
        <v>14104</v>
      </c>
      <c r="D9659" t="s">
        <v>14104</v>
      </c>
      <c r="E9659" t="s">
        <v>14103</v>
      </c>
    </row>
    <row r="9660" spans="1:5" x14ac:dyDescent="0.25">
      <c r="A9660">
        <v>72000173</v>
      </c>
      <c r="B9660" t="s">
        <v>14105</v>
      </c>
      <c r="C9660" t="s">
        <v>14106</v>
      </c>
      <c r="D9660" t="s">
        <v>14106</v>
      </c>
      <c r="E9660" t="s">
        <v>14105</v>
      </c>
    </row>
    <row r="9661" spans="1:5" x14ac:dyDescent="0.25">
      <c r="A9661">
        <v>72000174</v>
      </c>
      <c r="B9661" t="s">
        <v>14107</v>
      </c>
      <c r="C9661" t="s">
        <v>14108</v>
      </c>
      <c r="D9661" t="s">
        <v>14108</v>
      </c>
      <c r="E9661" t="s">
        <v>14107</v>
      </c>
    </row>
    <row r="9662" spans="1:5" x14ac:dyDescent="0.25">
      <c r="A9662">
        <v>72000175</v>
      </c>
      <c r="B9662" t="s">
        <v>14069</v>
      </c>
      <c r="C9662" t="s">
        <v>14109</v>
      </c>
      <c r="D9662" t="s">
        <v>14109</v>
      </c>
      <c r="E9662" t="s">
        <v>14069</v>
      </c>
    </row>
    <row r="9663" spans="1:5" x14ac:dyDescent="0.25">
      <c r="A9663">
        <v>72000176</v>
      </c>
      <c r="B9663" t="s">
        <v>14110</v>
      </c>
      <c r="C9663" t="s">
        <v>14111</v>
      </c>
      <c r="D9663" t="s">
        <v>14111</v>
      </c>
      <c r="E9663" t="s">
        <v>14110</v>
      </c>
    </row>
    <row r="9664" spans="1:5" x14ac:dyDescent="0.25">
      <c r="A9664">
        <v>72000177</v>
      </c>
      <c r="B9664" t="s">
        <v>14112</v>
      </c>
      <c r="C9664" t="s">
        <v>14113</v>
      </c>
      <c r="D9664" t="s">
        <v>14113</v>
      </c>
      <c r="E9664" t="s">
        <v>14112</v>
      </c>
    </row>
    <row r="9665" spans="1:5" x14ac:dyDescent="0.25">
      <c r="A9665">
        <v>72000178</v>
      </c>
      <c r="B9665" t="s">
        <v>14114</v>
      </c>
      <c r="C9665" t="s">
        <v>14115</v>
      </c>
      <c r="D9665" t="s">
        <v>14115</v>
      </c>
      <c r="E9665" t="s">
        <v>14114</v>
      </c>
    </row>
    <row r="9666" spans="1:5" x14ac:dyDescent="0.25">
      <c r="A9666">
        <v>72000179</v>
      </c>
      <c r="B9666" t="s">
        <v>14116</v>
      </c>
      <c r="C9666" t="s">
        <v>14115</v>
      </c>
      <c r="D9666" t="s">
        <v>14115</v>
      </c>
      <c r="E9666" t="s">
        <v>14116</v>
      </c>
    </row>
    <row r="9667" spans="1:5" x14ac:dyDescent="0.25">
      <c r="A9667">
        <v>72000180</v>
      </c>
      <c r="B9667" t="s">
        <v>14117</v>
      </c>
      <c r="C9667" t="s">
        <v>14115</v>
      </c>
      <c r="D9667" t="s">
        <v>14115</v>
      </c>
      <c r="E9667" t="s">
        <v>14117</v>
      </c>
    </row>
    <row r="9668" spans="1:5" x14ac:dyDescent="0.25">
      <c r="A9668">
        <v>72000181</v>
      </c>
      <c r="B9668" t="s">
        <v>14117</v>
      </c>
      <c r="C9668" t="s">
        <v>14115</v>
      </c>
      <c r="D9668" t="s">
        <v>14115</v>
      </c>
      <c r="E9668" t="s">
        <v>14117</v>
      </c>
    </row>
    <row r="9669" spans="1:5" x14ac:dyDescent="0.25">
      <c r="A9669">
        <v>72000182</v>
      </c>
      <c r="B9669" t="s">
        <v>14118</v>
      </c>
      <c r="C9669" t="s">
        <v>14115</v>
      </c>
      <c r="D9669" t="s">
        <v>14115</v>
      </c>
      <c r="E9669" t="s">
        <v>14118</v>
      </c>
    </row>
    <row r="9670" spans="1:5" x14ac:dyDescent="0.25">
      <c r="A9670">
        <v>72000183</v>
      </c>
      <c r="B9670" t="s">
        <v>14119</v>
      </c>
      <c r="C9670" t="s">
        <v>14120</v>
      </c>
      <c r="D9670" t="s">
        <v>14120</v>
      </c>
      <c r="E9670" t="s">
        <v>14119</v>
      </c>
    </row>
    <row r="9671" spans="1:5" x14ac:dyDescent="0.25">
      <c r="A9671">
        <v>72000184</v>
      </c>
      <c r="B9671" t="s">
        <v>14121</v>
      </c>
      <c r="C9671" t="s">
        <v>14122</v>
      </c>
      <c r="D9671" t="s">
        <v>14122</v>
      </c>
      <c r="E9671" t="s">
        <v>14121</v>
      </c>
    </row>
    <row r="9672" spans="1:5" x14ac:dyDescent="0.25">
      <c r="A9672">
        <v>72000185</v>
      </c>
      <c r="B9672" t="s">
        <v>14123</v>
      </c>
      <c r="C9672" t="s">
        <v>14124</v>
      </c>
      <c r="D9672" t="s">
        <v>14124</v>
      </c>
      <c r="E9672" t="s">
        <v>14123</v>
      </c>
    </row>
    <row r="9673" spans="1:5" x14ac:dyDescent="0.25">
      <c r="A9673">
        <v>72000186</v>
      </c>
      <c r="B9673" t="s">
        <v>14125</v>
      </c>
      <c r="C9673" t="s">
        <v>14126</v>
      </c>
      <c r="D9673" t="s">
        <v>14126</v>
      </c>
      <c r="E9673" t="s">
        <v>14125</v>
      </c>
    </row>
    <row r="9674" spans="1:5" x14ac:dyDescent="0.25">
      <c r="A9674">
        <v>72000187</v>
      </c>
      <c r="B9674" t="s">
        <v>14127</v>
      </c>
      <c r="C9674" t="s">
        <v>14128</v>
      </c>
      <c r="D9674" t="s">
        <v>14128</v>
      </c>
      <c r="E9674" t="s">
        <v>14127</v>
      </c>
    </row>
    <row r="9675" spans="1:5" x14ac:dyDescent="0.25">
      <c r="A9675">
        <v>72000188</v>
      </c>
      <c r="B9675" t="s">
        <v>14129</v>
      </c>
      <c r="C9675" t="s">
        <v>14130</v>
      </c>
      <c r="D9675" t="s">
        <v>14130</v>
      </c>
      <c r="E9675" t="s">
        <v>14129</v>
      </c>
    </row>
    <row r="9676" spans="1:5" x14ac:dyDescent="0.25">
      <c r="A9676">
        <v>72000189</v>
      </c>
      <c r="B9676" t="s">
        <v>14131</v>
      </c>
      <c r="C9676" t="s">
        <v>14132</v>
      </c>
      <c r="D9676" t="s">
        <v>14132</v>
      </c>
      <c r="E9676" t="s">
        <v>14131</v>
      </c>
    </row>
    <row r="9677" spans="1:5" x14ac:dyDescent="0.25">
      <c r="A9677">
        <v>72000190</v>
      </c>
      <c r="B9677" t="s">
        <v>14133</v>
      </c>
      <c r="C9677" t="s">
        <v>14100</v>
      </c>
      <c r="D9677" t="s">
        <v>14100</v>
      </c>
      <c r="E9677" t="s">
        <v>14133</v>
      </c>
    </row>
    <row r="9678" spans="1:5" x14ac:dyDescent="0.25">
      <c r="A9678">
        <v>72000191</v>
      </c>
      <c r="B9678" t="s">
        <v>14134</v>
      </c>
      <c r="C9678" t="s">
        <v>14090</v>
      </c>
      <c r="D9678" t="s">
        <v>14090</v>
      </c>
      <c r="E9678" t="s">
        <v>14134</v>
      </c>
    </row>
    <row r="9679" spans="1:5" x14ac:dyDescent="0.25">
      <c r="A9679">
        <v>72000192</v>
      </c>
      <c r="B9679" t="s">
        <v>14135</v>
      </c>
      <c r="C9679" t="s">
        <v>14136</v>
      </c>
      <c r="D9679" t="s">
        <v>14136</v>
      </c>
      <c r="E9679" t="s">
        <v>14135</v>
      </c>
    </row>
    <row r="9680" spans="1:5" x14ac:dyDescent="0.25">
      <c r="A9680">
        <v>72000193</v>
      </c>
      <c r="B9680" t="s">
        <v>14137</v>
      </c>
      <c r="C9680" t="s">
        <v>14138</v>
      </c>
      <c r="D9680" t="s">
        <v>14138</v>
      </c>
      <c r="E9680" t="s">
        <v>14137</v>
      </c>
    </row>
    <row r="9681" spans="1:5" x14ac:dyDescent="0.25">
      <c r="A9681">
        <v>72000194</v>
      </c>
      <c r="B9681" t="s">
        <v>14118</v>
      </c>
      <c r="C9681" t="s">
        <v>14115</v>
      </c>
      <c r="D9681" t="s">
        <v>14115</v>
      </c>
      <c r="E9681" t="s">
        <v>14118</v>
      </c>
    </row>
    <row r="9682" spans="1:5" x14ac:dyDescent="0.25">
      <c r="A9682">
        <v>72000195</v>
      </c>
      <c r="B9682" t="s">
        <v>14117</v>
      </c>
      <c r="C9682" t="s">
        <v>14115</v>
      </c>
      <c r="D9682" t="s">
        <v>14115</v>
      </c>
      <c r="E9682" t="s">
        <v>14117</v>
      </c>
    </row>
    <row r="9683" spans="1:5" x14ac:dyDescent="0.25">
      <c r="A9683">
        <v>72000196</v>
      </c>
      <c r="B9683" t="s">
        <v>14139</v>
      </c>
      <c r="C9683" t="s">
        <v>14115</v>
      </c>
      <c r="D9683" t="s">
        <v>14115</v>
      </c>
      <c r="E9683" t="s">
        <v>14139</v>
      </c>
    </row>
    <row r="9684" spans="1:5" x14ac:dyDescent="0.25">
      <c r="A9684">
        <v>72000197</v>
      </c>
      <c r="B9684" t="s">
        <v>14140</v>
      </c>
      <c r="C9684" t="s">
        <v>14141</v>
      </c>
      <c r="D9684" t="s">
        <v>14141</v>
      </c>
      <c r="E9684" t="s">
        <v>14140</v>
      </c>
    </row>
    <row r="9685" spans="1:5" x14ac:dyDescent="0.25">
      <c r="A9685">
        <v>72000198</v>
      </c>
      <c r="B9685" t="s">
        <v>14142</v>
      </c>
      <c r="C9685" t="s">
        <v>14143</v>
      </c>
      <c r="D9685" t="s">
        <v>14143</v>
      </c>
      <c r="E9685" t="s">
        <v>14142</v>
      </c>
    </row>
    <row r="9686" spans="1:5" x14ac:dyDescent="0.25">
      <c r="A9686">
        <v>72000199</v>
      </c>
      <c r="B9686" t="s">
        <v>14144</v>
      </c>
      <c r="C9686" t="s">
        <v>14145</v>
      </c>
      <c r="D9686" t="s">
        <v>14145</v>
      </c>
      <c r="E9686" t="s">
        <v>14144</v>
      </c>
    </row>
    <row r="9687" spans="1:5" x14ac:dyDescent="0.25">
      <c r="A9687">
        <v>72000200</v>
      </c>
      <c r="B9687" t="s">
        <v>14146</v>
      </c>
      <c r="C9687" t="s">
        <v>14145</v>
      </c>
      <c r="D9687" t="s">
        <v>14145</v>
      </c>
      <c r="E9687" t="s">
        <v>14146</v>
      </c>
    </row>
    <row r="9688" spans="1:5" x14ac:dyDescent="0.25">
      <c r="A9688">
        <v>72000201</v>
      </c>
      <c r="B9688" t="s">
        <v>14147</v>
      </c>
      <c r="C9688" t="s">
        <v>14148</v>
      </c>
      <c r="D9688" t="s">
        <v>14148</v>
      </c>
      <c r="E9688" t="s">
        <v>14147</v>
      </c>
    </row>
    <row r="9689" spans="1:5" x14ac:dyDescent="0.25">
      <c r="A9689">
        <v>72000202</v>
      </c>
      <c r="B9689" t="s">
        <v>14149</v>
      </c>
      <c r="C9689" t="s">
        <v>14150</v>
      </c>
      <c r="D9689" t="s">
        <v>14150</v>
      </c>
      <c r="E9689" t="s">
        <v>14149</v>
      </c>
    </row>
    <row r="9690" spans="1:5" x14ac:dyDescent="0.25">
      <c r="A9690">
        <v>72000203</v>
      </c>
      <c r="B9690" t="s">
        <v>14151</v>
      </c>
      <c r="C9690" t="s">
        <v>14152</v>
      </c>
      <c r="D9690" t="s">
        <v>14152</v>
      </c>
      <c r="E9690" t="s">
        <v>14151</v>
      </c>
    </row>
    <row r="9691" spans="1:5" x14ac:dyDescent="0.25">
      <c r="A9691">
        <v>72000204</v>
      </c>
      <c r="B9691" t="s">
        <v>14153</v>
      </c>
      <c r="C9691" t="s">
        <v>14152</v>
      </c>
      <c r="D9691" t="s">
        <v>14152</v>
      </c>
      <c r="E9691" t="s">
        <v>14153</v>
      </c>
    </row>
    <row r="9692" spans="1:5" x14ac:dyDescent="0.25">
      <c r="A9692">
        <v>72000205</v>
      </c>
      <c r="B9692" t="s">
        <v>14154</v>
      </c>
      <c r="C9692" t="s">
        <v>14155</v>
      </c>
      <c r="D9692" t="s">
        <v>14155</v>
      </c>
      <c r="E9692" t="s">
        <v>14154</v>
      </c>
    </row>
    <row r="9693" spans="1:5" x14ac:dyDescent="0.25">
      <c r="A9693">
        <v>72000206</v>
      </c>
      <c r="B9693" t="s">
        <v>14156</v>
      </c>
      <c r="C9693" t="s">
        <v>14157</v>
      </c>
      <c r="D9693" t="s">
        <v>14157</v>
      </c>
      <c r="E9693" t="s">
        <v>14156</v>
      </c>
    </row>
    <row r="9694" spans="1:5" x14ac:dyDescent="0.25">
      <c r="A9694">
        <v>72000207</v>
      </c>
      <c r="B9694" t="s">
        <v>14158</v>
      </c>
      <c r="C9694" t="s">
        <v>14159</v>
      </c>
      <c r="D9694" t="s">
        <v>14159</v>
      </c>
      <c r="E9694" t="s">
        <v>14158</v>
      </c>
    </row>
    <row r="9695" spans="1:5" x14ac:dyDescent="0.25">
      <c r="A9695">
        <v>72000208</v>
      </c>
      <c r="B9695" t="s">
        <v>14160</v>
      </c>
      <c r="C9695" t="s">
        <v>14159</v>
      </c>
      <c r="D9695" t="s">
        <v>14159</v>
      </c>
      <c r="E9695" t="s">
        <v>14160</v>
      </c>
    </row>
    <row r="9696" spans="1:5" x14ac:dyDescent="0.25">
      <c r="A9696">
        <v>72000209</v>
      </c>
      <c r="B9696" t="s">
        <v>14093</v>
      </c>
      <c r="C9696" t="s">
        <v>14094</v>
      </c>
      <c r="D9696" t="s">
        <v>14094</v>
      </c>
      <c r="E9696" t="s">
        <v>14093</v>
      </c>
    </row>
    <row r="9697" spans="1:5" x14ac:dyDescent="0.25">
      <c r="A9697">
        <v>72000210</v>
      </c>
      <c r="B9697" t="s">
        <v>14161</v>
      </c>
      <c r="C9697" t="s">
        <v>14162</v>
      </c>
      <c r="D9697" t="s">
        <v>14162</v>
      </c>
      <c r="E9697" t="s">
        <v>14161</v>
      </c>
    </row>
    <row r="9698" spans="1:5" x14ac:dyDescent="0.25">
      <c r="A9698">
        <v>72000211</v>
      </c>
      <c r="B9698" t="s">
        <v>14163</v>
      </c>
      <c r="C9698" t="s">
        <v>14164</v>
      </c>
      <c r="D9698" t="s">
        <v>14164</v>
      </c>
      <c r="E9698" t="s">
        <v>14163</v>
      </c>
    </row>
    <row r="9699" spans="1:5" x14ac:dyDescent="0.25">
      <c r="A9699">
        <v>72000212</v>
      </c>
      <c r="B9699" t="s">
        <v>14165</v>
      </c>
      <c r="C9699" t="s">
        <v>14166</v>
      </c>
      <c r="D9699" t="s">
        <v>14166</v>
      </c>
      <c r="E9699" t="s">
        <v>14165</v>
      </c>
    </row>
    <row r="9700" spans="1:5" x14ac:dyDescent="0.25">
      <c r="A9700">
        <v>72000213</v>
      </c>
      <c r="B9700" t="s">
        <v>14167</v>
      </c>
      <c r="C9700" t="s">
        <v>14168</v>
      </c>
      <c r="D9700" t="s">
        <v>14168</v>
      </c>
      <c r="E9700" t="s">
        <v>14167</v>
      </c>
    </row>
    <row r="9701" spans="1:5" x14ac:dyDescent="0.25">
      <c r="A9701">
        <v>72000214</v>
      </c>
      <c r="B9701" t="s">
        <v>14169</v>
      </c>
      <c r="C9701" t="s">
        <v>14170</v>
      </c>
      <c r="D9701" t="s">
        <v>14170</v>
      </c>
      <c r="E9701" t="s">
        <v>14169</v>
      </c>
    </row>
    <row r="9702" spans="1:5" x14ac:dyDescent="0.25">
      <c r="A9702">
        <v>72000215</v>
      </c>
      <c r="B9702" t="s">
        <v>14171</v>
      </c>
      <c r="C9702" t="s">
        <v>14172</v>
      </c>
      <c r="D9702" t="s">
        <v>14172</v>
      </c>
      <c r="E9702" t="s">
        <v>14171</v>
      </c>
    </row>
    <row r="9703" spans="1:5" x14ac:dyDescent="0.25">
      <c r="A9703">
        <v>72000216</v>
      </c>
      <c r="B9703" t="s">
        <v>14173</v>
      </c>
      <c r="C9703" t="s">
        <v>14174</v>
      </c>
      <c r="D9703" t="s">
        <v>14174</v>
      </c>
      <c r="E9703" t="s">
        <v>14173</v>
      </c>
    </row>
    <row r="9704" spans="1:5" x14ac:dyDescent="0.25">
      <c r="A9704">
        <v>72000217</v>
      </c>
      <c r="B9704" t="s">
        <v>14175</v>
      </c>
      <c r="C9704" t="s">
        <v>14145</v>
      </c>
      <c r="D9704" t="s">
        <v>14145</v>
      </c>
      <c r="E9704" t="s">
        <v>14175</v>
      </c>
    </row>
    <row r="9705" spans="1:5" x14ac:dyDescent="0.25">
      <c r="A9705">
        <v>72000218</v>
      </c>
      <c r="B9705" t="s">
        <v>14176</v>
      </c>
      <c r="C9705" t="s">
        <v>14177</v>
      </c>
      <c r="D9705" t="s">
        <v>14177</v>
      </c>
      <c r="E9705" t="s">
        <v>14176</v>
      </c>
    </row>
    <row r="9706" spans="1:5" x14ac:dyDescent="0.25">
      <c r="A9706">
        <v>72000219</v>
      </c>
      <c r="B9706" t="s">
        <v>14178</v>
      </c>
      <c r="C9706" t="s">
        <v>14179</v>
      </c>
      <c r="D9706" t="s">
        <v>14179</v>
      </c>
      <c r="E9706" t="s">
        <v>14178</v>
      </c>
    </row>
    <row r="9707" spans="1:5" x14ac:dyDescent="0.25">
      <c r="A9707">
        <v>72000220</v>
      </c>
      <c r="B9707" t="s">
        <v>14180</v>
      </c>
      <c r="C9707" t="s">
        <v>14181</v>
      </c>
      <c r="D9707" t="s">
        <v>14181</v>
      </c>
      <c r="E9707" t="s">
        <v>14180</v>
      </c>
    </row>
    <row r="9708" spans="1:5" x14ac:dyDescent="0.25">
      <c r="A9708">
        <v>72000221</v>
      </c>
      <c r="B9708" t="s">
        <v>14182</v>
      </c>
      <c r="C9708" t="s">
        <v>14183</v>
      </c>
      <c r="D9708" t="s">
        <v>14183</v>
      </c>
      <c r="E9708" t="s">
        <v>14182</v>
      </c>
    </row>
    <row r="9709" spans="1:5" x14ac:dyDescent="0.25">
      <c r="A9709">
        <v>72000222</v>
      </c>
      <c r="B9709" t="s">
        <v>14184</v>
      </c>
      <c r="C9709" t="s">
        <v>14185</v>
      </c>
      <c r="D9709" t="s">
        <v>14185</v>
      </c>
      <c r="E9709" t="s">
        <v>14184</v>
      </c>
    </row>
    <row r="9710" spans="1:5" x14ac:dyDescent="0.25">
      <c r="A9710">
        <v>72000223</v>
      </c>
      <c r="B9710" t="s">
        <v>14186</v>
      </c>
      <c r="C9710" t="s">
        <v>14187</v>
      </c>
      <c r="D9710" t="s">
        <v>14187</v>
      </c>
      <c r="E9710" t="s">
        <v>14186</v>
      </c>
    </row>
    <row r="9711" spans="1:5" x14ac:dyDescent="0.25">
      <c r="A9711">
        <v>72000225</v>
      </c>
      <c r="B9711" t="s">
        <v>14188</v>
      </c>
      <c r="C9711" t="s">
        <v>14189</v>
      </c>
      <c r="D9711" t="s">
        <v>14189</v>
      </c>
      <c r="E9711" t="s">
        <v>14188</v>
      </c>
    </row>
    <row r="9712" spans="1:5" x14ac:dyDescent="0.25">
      <c r="A9712">
        <v>72000226</v>
      </c>
      <c r="B9712" t="s">
        <v>14190</v>
      </c>
      <c r="C9712" t="s">
        <v>14191</v>
      </c>
      <c r="D9712" t="s">
        <v>14191</v>
      </c>
      <c r="E9712" t="s">
        <v>14190</v>
      </c>
    </row>
    <row r="9713" spans="1:5" x14ac:dyDescent="0.25">
      <c r="A9713">
        <v>72000227</v>
      </c>
      <c r="B9713" t="s">
        <v>14192</v>
      </c>
      <c r="C9713" t="s">
        <v>14193</v>
      </c>
      <c r="D9713" t="s">
        <v>14193</v>
      </c>
      <c r="E9713" t="s">
        <v>14192</v>
      </c>
    </row>
    <row r="9714" spans="1:5" x14ac:dyDescent="0.25">
      <c r="A9714">
        <v>72000228</v>
      </c>
      <c r="B9714" t="s">
        <v>14194</v>
      </c>
      <c r="C9714" t="s">
        <v>14195</v>
      </c>
      <c r="D9714" t="s">
        <v>14195</v>
      </c>
      <c r="E9714" t="s">
        <v>14194</v>
      </c>
    </row>
    <row r="9715" spans="1:5" x14ac:dyDescent="0.25">
      <c r="A9715">
        <v>72000229</v>
      </c>
      <c r="B9715" t="s">
        <v>14196</v>
      </c>
      <c r="C9715" t="s">
        <v>14197</v>
      </c>
      <c r="D9715" t="s">
        <v>14197</v>
      </c>
      <c r="E9715" t="s">
        <v>14196</v>
      </c>
    </row>
    <row r="9716" spans="1:5" x14ac:dyDescent="0.25">
      <c r="A9716">
        <v>72000230</v>
      </c>
      <c r="B9716" t="s">
        <v>14198</v>
      </c>
      <c r="C9716" t="s">
        <v>14199</v>
      </c>
      <c r="D9716" t="s">
        <v>14199</v>
      </c>
      <c r="E9716" t="s">
        <v>14198</v>
      </c>
    </row>
    <row r="9717" spans="1:5" x14ac:dyDescent="0.25">
      <c r="A9717">
        <v>72000231</v>
      </c>
      <c r="B9717" t="s">
        <v>14200</v>
      </c>
      <c r="C9717" t="s">
        <v>14201</v>
      </c>
      <c r="D9717" t="s">
        <v>14201</v>
      </c>
      <c r="E9717" t="s">
        <v>14200</v>
      </c>
    </row>
    <row r="9718" spans="1:5" x14ac:dyDescent="0.25">
      <c r="A9718">
        <v>72000232</v>
      </c>
      <c r="B9718" t="s">
        <v>14202</v>
      </c>
      <c r="C9718" t="s">
        <v>14203</v>
      </c>
      <c r="D9718" t="s">
        <v>14203</v>
      </c>
      <c r="E9718" t="s">
        <v>14202</v>
      </c>
    </row>
    <row r="9719" spans="1:5" x14ac:dyDescent="0.25">
      <c r="A9719">
        <v>72000234</v>
      </c>
      <c r="B9719" t="s">
        <v>14204</v>
      </c>
      <c r="C9719" t="s">
        <v>14205</v>
      </c>
      <c r="D9719" t="s">
        <v>14205</v>
      </c>
      <c r="E9719" t="s">
        <v>14204</v>
      </c>
    </row>
    <row r="9720" spans="1:5" x14ac:dyDescent="0.25">
      <c r="A9720">
        <v>72000235</v>
      </c>
      <c r="B9720" t="s">
        <v>14206</v>
      </c>
      <c r="C9720" t="s">
        <v>14207</v>
      </c>
      <c r="D9720" t="s">
        <v>14207</v>
      </c>
      <c r="E9720" t="s">
        <v>14206</v>
      </c>
    </row>
    <row r="9721" spans="1:5" x14ac:dyDescent="0.25">
      <c r="A9721">
        <v>72000236</v>
      </c>
      <c r="B9721" t="s">
        <v>14208</v>
      </c>
      <c r="C9721" t="s">
        <v>14209</v>
      </c>
      <c r="D9721" t="s">
        <v>14209</v>
      </c>
      <c r="E9721" t="s">
        <v>14208</v>
      </c>
    </row>
    <row r="9722" spans="1:5" x14ac:dyDescent="0.25">
      <c r="A9722">
        <v>72000238</v>
      </c>
      <c r="B9722" t="s">
        <v>14210</v>
      </c>
      <c r="C9722" t="s">
        <v>14211</v>
      </c>
      <c r="D9722" t="s">
        <v>14211</v>
      </c>
      <c r="E9722" t="s">
        <v>14210</v>
      </c>
    </row>
    <row r="9723" spans="1:5" x14ac:dyDescent="0.25">
      <c r="A9723">
        <v>72000239</v>
      </c>
      <c r="B9723" t="s">
        <v>14212</v>
      </c>
      <c r="C9723" t="s">
        <v>14213</v>
      </c>
      <c r="D9723" t="s">
        <v>14213</v>
      </c>
      <c r="E9723" t="s">
        <v>14212</v>
      </c>
    </row>
    <row r="9724" spans="1:5" x14ac:dyDescent="0.25">
      <c r="A9724">
        <v>72000240</v>
      </c>
      <c r="B9724" t="s">
        <v>14214</v>
      </c>
      <c r="C9724" t="s">
        <v>14215</v>
      </c>
      <c r="D9724" t="s">
        <v>14215</v>
      </c>
      <c r="E9724" t="s">
        <v>14214</v>
      </c>
    </row>
    <row r="9725" spans="1:5" x14ac:dyDescent="0.25">
      <c r="A9725">
        <v>72000241</v>
      </c>
      <c r="B9725" t="s">
        <v>14216</v>
      </c>
      <c r="C9725" t="s">
        <v>14217</v>
      </c>
      <c r="D9725" t="s">
        <v>14217</v>
      </c>
      <c r="E9725" t="s">
        <v>14216</v>
      </c>
    </row>
    <row r="9726" spans="1:5" x14ac:dyDescent="0.25">
      <c r="A9726">
        <v>72000242</v>
      </c>
      <c r="B9726" t="s">
        <v>14218</v>
      </c>
      <c r="C9726" t="s">
        <v>14219</v>
      </c>
      <c r="D9726" t="s">
        <v>14219</v>
      </c>
      <c r="E9726" t="s">
        <v>14218</v>
      </c>
    </row>
    <row r="9727" spans="1:5" x14ac:dyDescent="0.25">
      <c r="A9727">
        <v>72000243</v>
      </c>
      <c r="B9727" t="s">
        <v>14220</v>
      </c>
      <c r="C9727" t="s">
        <v>14221</v>
      </c>
      <c r="D9727" t="s">
        <v>14221</v>
      </c>
      <c r="E9727" t="s">
        <v>14220</v>
      </c>
    </row>
    <row r="9728" spans="1:5" x14ac:dyDescent="0.25">
      <c r="A9728">
        <v>72000244</v>
      </c>
      <c r="B9728" t="s">
        <v>14222</v>
      </c>
      <c r="C9728" t="s">
        <v>14223</v>
      </c>
      <c r="D9728" t="s">
        <v>14223</v>
      </c>
      <c r="E9728" t="s">
        <v>14222</v>
      </c>
    </row>
    <row r="9729" spans="1:5" x14ac:dyDescent="0.25">
      <c r="A9729">
        <v>72000245</v>
      </c>
      <c r="B9729" t="s">
        <v>14224</v>
      </c>
      <c r="C9729" t="s">
        <v>14225</v>
      </c>
      <c r="D9729" t="s">
        <v>14225</v>
      </c>
      <c r="E9729" t="s">
        <v>14224</v>
      </c>
    </row>
    <row r="9730" spans="1:5" x14ac:dyDescent="0.25">
      <c r="A9730">
        <v>72000246</v>
      </c>
      <c r="B9730" t="s">
        <v>14226</v>
      </c>
      <c r="C9730" t="s">
        <v>14227</v>
      </c>
      <c r="D9730" t="s">
        <v>14227</v>
      </c>
      <c r="E9730" t="s">
        <v>14226</v>
      </c>
    </row>
    <row r="9731" spans="1:5" x14ac:dyDescent="0.25">
      <c r="A9731">
        <v>72000247</v>
      </c>
      <c r="B9731" t="s">
        <v>14228</v>
      </c>
      <c r="C9731" t="s">
        <v>14195</v>
      </c>
      <c r="D9731" t="s">
        <v>14195</v>
      </c>
      <c r="E9731" t="s">
        <v>14228</v>
      </c>
    </row>
    <row r="9732" spans="1:5" x14ac:dyDescent="0.25">
      <c r="A9732">
        <v>72000248</v>
      </c>
      <c r="B9732" t="s">
        <v>14229</v>
      </c>
      <c r="C9732" t="s">
        <v>14197</v>
      </c>
      <c r="D9732" t="s">
        <v>14197</v>
      </c>
      <c r="E9732" t="s">
        <v>14229</v>
      </c>
    </row>
    <row r="9733" spans="1:5" x14ac:dyDescent="0.25">
      <c r="A9733">
        <v>72000249</v>
      </c>
      <c r="B9733" t="s">
        <v>14230</v>
      </c>
      <c r="C9733" t="s">
        <v>14231</v>
      </c>
      <c r="D9733" t="s">
        <v>14231</v>
      </c>
      <c r="E9733" t="s">
        <v>14230</v>
      </c>
    </row>
    <row r="9734" spans="1:5" x14ac:dyDescent="0.25">
      <c r="A9734">
        <v>72000250</v>
      </c>
      <c r="B9734" t="s">
        <v>14232</v>
      </c>
      <c r="C9734" t="s">
        <v>14233</v>
      </c>
      <c r="D9734" t="s">
        <v>14233</v>
      </c>
      <c r="E9734" t="s">
        <v>14232</v>
      </c>
    </row>
    <row r="9735" spans="1:5" x14ac:dyDescent="0.25">
      <c r="A9735">
        <v>72000251</v>
      </c>
      <c r="B9735" t="s">
        <v>14234</v>
      </c>
      <c r="E9735" t="s">
        <v>14234</v>
      </c>
    </row>
    <row r="9736" spans="1:5" x14ac:dyDescent="0.25">
      <c r="A9736">
        <v>72000252</v>
      </c>
      <c r="B9736" t="s">
        <v>14235</v>
      </c>
      <c r="C9736" t="s">
        <v>13961</v>
      </c>
      <c r="D9736" t="s">
        <v>13961</v>
      </c>
      <c r="E9736" t="s">
        <v>14235</v>
      </c>
    </row>
    <row r="9737" spans="1:5" x14ac:dyDescent="0.25">
      <c r="A9737">
        <v>72000253</v>
      </c>
      <c r="B9737" t="s">
        <v>14236</v>
      </c>
      <c r="C9737" t="s">
        <v>14237</v>
      </c>
      <c r="D9737" t="s">
        <v>14237</v>
      </c>
      <c r="E9737" t="s">
        <v>14236</v>
      </c>
    </row>
    <row r="9738" spans="1:5" x14ac:dyDescent="0.25">
      <c r="A9738">
        <v>72000254</v>
      </c>
      <c r="B9738" t="s">
        <v>14238</v>
      </c>
      <c r="C9738" t="s">
        <v>14239</v>
      </c>
      <c r="D9738" t="s">
        <v>14239</v>
      </c>
      <c r="E9738" t="s">
        <v>14238</v>
      </c>
    </row>
    <row r="9739" spans="1:5" x14ac:dyDescent="0.25">
      <c r="A9739">
        <v>72000255</v>
      </c>
      <c r="B9739" t="s">
        <v>14240</v>
      </c>
      <c r="C9739" t="s">
        <v>14241</v>
      </c>
      <c r="D9739" t="s">
        <v>14241</v>
      </c>
      <c r="E9739" t="s">
        <v>14240</v>
      </c>
    </row>
    <row r="9740" spans="1:5" x14ac:dyDescent="0.25">
      <c r="A9740">
        <v>72000256</v>
      </c>
      <c r="B9740" t="s">
        <v>14242</v>
      </c>
      <c r="C9740" t="s">
        <v>14243</v>
      </c>
      <c r="D9740" t="s">
        <v>14243</v>
      </c>
      <c r="E9740" t="s">
        <v>14242</v>
      </c>
    </row>
    <row r="9741" spans="1:5" x14ac:dyDescent="0.25">
      <c r="A9741">
        <v>72000257</v>
      </c>
      <c r="B9741" t="s">
        <v>14244</v>
      </c>
      <c r="C9741" t="s">
        <v>14245</v>
      </c>
      <c r="D9741" t="s">
        <v>14245</v>
      </c>
      <c r="E9741" t="s">
        <v>14244</v>
      </c>
    </row>
    <row r="9742" spans="1:5" x14ac:dyDescent="0.25">
      <c r="A9742">
        <v>72000258</v>
      </c>
      <c r="B9742" t="s">
        <v>14246</v>
      </c>
      <c r="C9742" t="s">
        <v>14247</v>
      </c>
      <c r="D9742" t="s">
        <v>14247</v>
      </c>
      <c r="E9742" t="s">
        <v>14246</v>
      </c>
    </row>
    <row r="9743" spans="1:5" x14ac:dyDescent="0.25">
      <c r="A9743">
        <v>72000259</v>
      </c>
      <c r="B9743" t="s">
        <v>14248</v>
      </c>
      <c r="C9743" t="s">
        <v>14249</v>
      </c>
      <c r="D9743" t="s">
        <v>14249</v>
      </c>
      <c r="E9743" t="s">
        <v>14248</v>
      </c>
    </row>
    <row r="9744" spans="1:5" x14ac:dyDescent="0.25">
      <c r="A9744">
        <v>72000260</v>
      </c>
      <c r="B9744" t="s">
        <v>14250</v>
      </c>
      <c r="C9744" t="s">
        <v>14251</v>
      </c>
      <c r="D9744" t="s">
        <v>14251</v>
      </c>
      <c r="E9744" t="s">
        <v>14250</v>
      </c>
    </row>
    <row r="9745" spans="1:5" x14ac:dyDescent="0.25">
      <c r="A9745">
        <v>72000261</v>
      </c>
      <c r="B9745" t="s">
        <v>14252</v>
      </c>
      <c r="C9745" t="s">
        <v>14253</v>
      </c>
      <c r="D9745" t="s">
        <v>14253</v>
      </c>
      <c r="E9745" t="s">
        <v>14252</v>
      </c>
    </row>
    <row r="9746" spans="1:5" x14ac:dyDescent="0.25">
      <c r="A9746">
        <v>72000262</v>
      </c>
      <c r="B9746" t="s">
        <v>14254</v>
      </c>
      <c r="C9746" t="s">
        <v>14255</v>
      </c>
      <c r="D9746" t="s">
        <v>14255</v>
      </c>
      <c r="E9746" t="s">
        <v>14254</v>
      </c>
    </row>
    <row r="9747" spans="1:5" x14ac:dyDescent="0.25">
      <c r="A9747">
        <v>72000263</v>
      </c>
      <c r="B9747" t="s">
        <v>14256</v>
      </c>
      <c r="C9747" t="s">
        <v>14257</v>
      </c>
      <c r="D9747" t="s">
        <v>14257</v>
      </c>
      <c r="E9747" t="s">
        <v>14256</v>
      </c>
    </row>
    <row r="9748" spans="1:5" x14ac:dyDescent="0.25">
      <c r="A9748">
        <v>72000264</v>
      </c>
      <c r="B9748" t="s">
        <v>14258</v>
      </c>
      <c r="C9748" t="s">
        <v>14257</v>
      </c>
      <c r="D9748" t="s">
        <v>14257</v>
      </c>
      <c r="E9748" t="s">
        <v>14258</v>
      </c>
    </row>
    <row r="9749" spans="1:5" x14ac:dyDescent="0.25">
      <c r="A9749">
        <v>72000265</v>
      </c>
      <c r="B9749" t="s">
        <v>14259</v>
      </c>
      <c r="C9749" t="s">
        <v>14260</v>
      </c>
      <c r="D9749" t="s">
        <v>14260</v>
      </c>
      <c r="E9749" t="s">
        <v>14259</v>
      </c>
    </row>
    <row r="9750" spans="1:5" x14ac:dyDescent="0.25">
      <c r="A9750">
        <v>72000268</v>
      </c>
      <c r="B9750" t="s">
        <v>14261</v>
      </c>
      <c r="C9750" t="s">
        <v>14262</v>
      </c>
      <c r="D9750" t="s">
        <v>14262</v>
      </c>
      <c r="E9750" t="s">
        <v>14261</v>
      </c>
    </row>
    <row r="9751" spans="1:5" x14ac:dyDescent="0.25">
      <c r="A9751">
        <v>72000270</v>
      </c>
      <c r="B9751" t="s">
        <v>14263</v>
      </c>
      <c r="C9751" t="s">
        <v>14264</v>
      </c>
      <c r="D9751" t="s">
        <v>14264</v>
      </c>
      <c r="E9751" t="s">
        <v>14263</v>
      </c>
    </row>
    <row r="9752" spans="1:5" x14ac:dyDescent="0.25">
      <c r="A9752">
        <v>72000271</v>
      </c>
      <c r="B9752" t="s">
        <v>14265</v>
      </c>
      <c r="C9752" t="s">
        <v>14266</v>
      </c>
      <c r="D9752" t="s">
        <v>14266</v>
      </c>
      <c r="E9752" t="s">
        <v>14265</v>
      </c>
    </row>
    <row r="9753" spans="1:5" x14ac:dyDescent="0.25">
      <c r="A9753">
        <v>72000272</v>
      </c>
      <c r="B9753" t="s">
        <v>14267</v>
      </c>
      <c r="C9753" t="s">
        <v>14262</v>
      </c>
      <c r="D9753" t="s">
        <v>14262</v>
      </c>
      <c r="E9753" t="s">
        <v>14267</v>
      </c>
    </row>
    <row r="9754" spans="1:5" x14ac:dyDescent="0.25">
      <c r="A9754">
        <v>72000273</v>
      </c>
      <c r="B9754" t="s">
        <v>14268</v>
      </c>
      <c r="C9754" t="s">
        <v>14269</v>
      </c>
      <c r="D9754" t="s">
        <v>14269</v>
      </c>
      <c r="E9754" t="s">
        <v>14268</v>
      </c>
    </row>
    <row r="9755" spans="1:5" x14ac:dyDescent="0.25">
      <c r="A9755">
        <v>72000275</v>
      </c>
      <c r="B9755" t="s">
        <v>14270</v>
      </c>
      <c r="C9755" t="s">
        <v>13910</v>
      </c>
      <c r="D9755" t="s">
        <v>13910</v>
      </c>
      <c r="E9755" t="s">
        <v>14270</v>
      </c>
    </row>
    <row r="9756" spans="1:5" x14ac:dyDescent="0.25">
      <c r="A9756">
        <v>72000276</v>
      </c>
      <c r="B9756" t="s">
        <v>14271</v>
      </c>
      <c r="C9756" t="s">
        <v>14272</v>
      </c>
      <c r="D9756" t="s">
        <v>14272</v>
      </c>
      <c r="E9756" t="s">
        <v>14271</v>
      </c>
    </row>
    <row r="9757" spans="1:5" x14ac:dyDescent="0.25">
      <c r="A9757">
        <v>72000277</v>
      </c>
      <c r="B9757" t="s">
        <v>14273</v>
      </c>
      <c r="C9757" t="s">
        <v>14274</v>
      </c>
      <c r="D9757" t="s">
        <v>14274</v>
      </c>
      <c r="E9757" t="s">
        <v>14273</v>
      </c>
    </row>
    <row r="9758" spans="1:5" x14ac:dyDescent="0.25">
      <c r="A9758">
        <v>72000278</v>
      </c>
      <c r="B9758" t="s">
        <v>14275</v>
      </c>
      <c r="C9758" t="s">
        <v>14276</v>
      </c>
      <c r="D9758" t="s">
        <v>14276</v>
      </c>
      <c r="E9758" t="s">
        <v>14275</v>
      </c>
    </row>
    <row r="9759" spans="1:5" x14ac:dyDescent="0.25">
      <c r="A9759">
        <v>72000279</v>
      </c>
      <c r="B9759" t="s">
        <v>14277</v>
      </c>
      <c r="C9759" t="s">
        <v>14278</v>
      </c>
      <c r="D9759" t="s">
        <v>14278</v>
      </c>
      <c r="E9759" t="s">
        <v>14277</v>
      </c>
    </row>
    <row r="9760" spans="1:5" x14ac:dyDescent="0.25">
      <c r="A9760">
        <v>72000280</v>
      </c>
      <c r="B9760" t="s">
        <v>14279</v>
      </c>
      <c r="C9760" t="s">
        <v>14280</v>
      </c>
      <c r="D9760" t="s">
        <v>14280</v>
      </c>
      <c r="E9760" t="s">
        <v>14279</v>
      </c>
    </row>
    <row r="9761" spans="1:5" x14ac:dyDescent="0.25">
      <c r="A9761">
        <v>72000281</v>
      </c>
      <c r="B9761" t="s">
        <v>14281</v>
      </c>
      <c r="C9761" t="s">
        <v>14282</v>
      </c>
      <c r="D9761" t="s">
        <v>14282</v>
      </c>
      <c r="E9761" t="s">
        <v>14281</v>
      </c>
    </row>
    <row r="9762" spans="1:5" x14ac:dyDescent="0.25">
      <c r="A9762">
        <v>72000282</v>
      </c>
      <c r="B9762" t="s">
        <v>14283</v>
      </c>
      <c r="C9762" t="s">
        <v>14284</v>
      </c>
      <c r="D9762" t="s">
        <v>14284</v>
      </c>
      <c r="E9762" t="s">
        <v>14283</v>
      </c>
    </row>
    <row r="9763" spans="1:5" x14ac:dyDescent="0.25">
      <c r="A9763">
        <v>72000284</v>
      </c>
      <c r="B9763" t="s">
        <v>14285</v>
      </c>
      <c r="C9763" t="s">
        <v>14286</v>
      </c>
      <c r="D9763" t="s">
        <v>14286</v>
      </c>
      <c r="E9763" t="s">
        <v>14285</v>
      </c>
    </row>
    <row r="9764" spans="1:5" x14ac:dyDescent="0.25">
      <c r="A9764">
        <v>72000289</v>
      </c>
      <c r="B9764" t="s">
        <v>14287</v>
      </c>
      <c r="C9764" t="s">
        <v>14288</v>
      </c>
      <c r="D9764" t="s">
        <v>14288</v>
      </c>
      <c r="E9764" t="s">
        <v>14287</v>
      </c>
    </row>
    <row r="9765" spans="1:5" x14ac:dyDescent="0.25">
      <c r="A9765">
        <v>72000290</v>
      </c>
      <c r="B9765" t="s">
        <v>14289</v>
      </c>
      <c r="C9765" t="s">
        <v>14290</v>
      </c>
      <c r="D9765" t="s">
        <v>14290</v>
      </c>
      <c r="E9765" t="s">
        <v>14289</v>
      </c>
    </row>
    <row r="9766" spans="1:5" x14ac:dyDescent="0.25">
      <c r="A9766">
        <v>72000291</v>
      </c>
      <c r="B9766" t="s">
        <v>14291</v>
      </c>
      <c r="C9766" t="s">
        <v>14292</v>
      </c>
      <c r="D9766" t="s">
        <v>14292</v>
      </c>
      <c r="E9766" t="s">
        <v>14291</v>
      </c>
    </row>
    <row r="9767" spans="1:5" x14ac:dyDescent="0.25">
      <c r="A9767">
        <v>72000295</v>
      </c>
      <c r="B9767" t="s">
        <v>14001</v>
      </c>
      <c r="C9767" t="s">
        <v>14293</v>
      </c>
      <c r="D9767" t="s">
        <v>14293</v>
      </c>
      <c r="E9767" t="s">
        <v>14001</v>
      </c>
    </row>
    <row r="9768" spans="1:5" x14ac:dyDescent="0.25">
      <c r="A9768">
        <v>72000296</v>
      </c>
      <c r="B9768" t="s">
        <v>14294</v>
      </c>
      <c r="C9768" t="s">
        <v>14295</v>
      </c>
      <c r="D9768" t="s">
        <v>14295</v>
      </c>
      <c r="E9768" t="s">
        <v>14294</v>
      </c>
    </row>
    <row r="9769" spans="1:5" x14ac:dyDescent="0.25">
      <c r="A9769">
        <v>72000297</v>
      </c>
      <c r="B9769" t="s">
        <v>14296</v>
      </c>
      <c r="C9769" t="s">
        <v>14297</v>
      </c>
      <c r="D9769" t="s">
        <v>14297</v>
      </c>
      <c r="E9769" t="s">
        <v>14296</v>
      </c>
    </row>
    <row r="9770" spans="1:5" x14ac:dyDescent="0.25">
      <c r="A9770">
        <v>72000300</v>
      </c>
      <c r="B9770" t="s">
        <v>14298</v>
      </c>
      <c r="C9770" t="s">
        <v>14295</v>
      </c>
      <c r="D9770" t="s">
        <v>14295</v>
      </c>
      <c r="E9770" t="s">
        <v>14298</v>
      </c>
    </row>
    <row r="9771" spans="1:5" x14ac:dyDescent="0.25">
      <c r="A9771">
        <v>72000301</v>
      </c>
      <c r="B9771" t="s">
        <v>14299</v>
      </c>
      <c r="C9771" t="s">
        <v>13977</v>
      </c>
      <c r="D9771" t="s">
        <v>13977</v>
      </c>
      <c r="E9771" t="s">
        <v>14299</v>
      </c>
    </row>
    <row r="9772" spans="1:5" x14ac:dyDescent="0.25">
      <c r="A9772">
        <v>72000302</v>
      </c>
      <c r="B9772" t="s">
        <v>14042</v>
      </c>
      <c r="C9772" t="s">
        <v>13977</v>
      </c>
      <c r="D9772" t="s">
        <v>13977</v>
      </c>
      <c r="E9772" t="s">
        <v>14042</v>
      </c>
    </row>
    <row r="9773" spans="1:5" x14ac:dyDescent="0.25">
      <c r="A9773">
        <v>72000303</v>
      </c>
      <c r="B9773" t="s">
        <v>14300</v>
      </c>
      <c r="C9773" t="s">
        <v>13992</v>
      </c>
      <c r="D9773" t="s">
        <v>13992</v>
      </c>
      <c r="E9773" t="s">
        <v>14300</v>
      </c>
    </row>
    <row r="9774" spans="1:5" x14ac:dyDescent="0.25">
      <c r="A9774">
        <v>72000304</v>
      </c>
      <c r="B9774" t="s">
        <v>14301</v>
      </c>
      <c r="C9774" t="s">
        <v>14302</v>
      </c>
      <c r="D9774" t="s">
        <v>14302</v>
      </c>
      <c r="E9774" t="s">
        <v>14301</v>
      </c>
    </row>
    <row r="9775" spans="1:5" x14ac:dyDescent="0.25">
      <c r="A9775">
        <v>72000305</v>
      </c>
      <c r="B9775" t="s">
        <v>14303</v>
      </c>
      <c r="C9775" t="s">
        <v>14102</v>
      </c>
      <c r="D9775" t="s">
        <v>14102</v>
      </c>
      <c r="E9775" t="s">
        <v>14303</v>
      </c>
    </row>
    <row r="9776" spans="1:5" x14ac:dyDescent="0.25">
      <c r="A9776">
        <v>72000306</v>
      </c>
      <c r="B9776" t="s">
        <v>14304</v>
      </c>
      <c r="C9776" t="s">
        <v>14305</v>
      </c>
      <c r="D9776" t="s">
        <v>14305</v>
      </c>
      <c r="E9776" t="s">
        <v>14304</v>
      </c>
    </row>
    <row r="9777" spans="1:5" x14ac:dyDescent="0.25">
      <c r="A9777">
        <v>72000307</v>
      </c>
      <c r="B9777" t="s">
        <v>14306</v>
      </c>
      <c r="C9777" t="s">
        <v>14307</v>
      </c>
      <c r="D9777" t="s">
        <v>14307</v>
      </c>
      <c r="E9777" t="s">
        <v>14306</v>
      </c>
    </row>
    <row r="9778" spans="1:5" x14ac:dyDescent="0.25">
      <c r="A9778">
        <v>72000309</v>
      </c>
      <c r="B9778" t="s">
        <v>14308</v>
      </c>
      <c r="C9778" t="s">
        <v>14309</v>
      </c>
      <c r="D9778" t="s">
        <v>14309</v>
      </c>
      <c r="E9778" t="s">
        <v>14308</v>
      </c>
    </row>
    <row r="9779" spans="1:5" x14ac:dyDescent="0.25">
      <c r="A9779">
        <v>72000310</v>
      </c>
      <c r="B9779" t="s">
        <v>14310</v>
      </c>
      <c r="C9779" t="s">
        <v>14311</v>
      </c>
      <c r="D9779" t="s">
        <v>14311</v>
      </c>
      <c r="E9779" t="s">
        <v>14310</v>
      </c>
    </row>
    <row r="9780" spans="1:5" x14ac:dyDescent="0.25">
      <c r="A9780">
        <v>72000311</v>
      </c>
      <c r="B9780" t="s">
        <v>14312</v>
      </c>
      <c r="C9780" t="s">
        <v>14313</v>
      </c>
      <c r="D9780" t="s">
        <v>14313</v>
      </c>
      <c r="E9780" t="s">
        <v>14312</v>
      </c>
    </row>
    <row r="9781" spans="1:5" x14ac:dyDescent="0.25">
      <c r="A9781">
        <v>72000312</v>
      </c>
      <c r="B9781" t="s">
        <v>14314</v>
      </c>
      <c r="C9781" t="s">
        <v>14058</v>
      </c>
      <c r="D9781" t="s">
        <v>14058</v>
      </c>
      <c r="E9781" t="s">
        <v>14314</v>
      </c>
    </row>
    <row r="9782" spans="1:5" x14ac:dyDescent="0.25">
      <c r="A9782">
        <v>72000313</v>
      </c>
      <c r="B9782" t="s">
        <v>14315</v>
      </c>
      <c r="C9782" t="s">
        <v>14316</v>
      </c>
      <c r="D9782" t="s">
        <v>14316</v>
      </c>
      <c r="E9782" t="s">
        <v>14315</v>
      </c>
    </row>
    <row r="9783" spans="1:5" x14ac:dyDescent="0.25">
      <c r="A9783">
        <v>72000315</v>
      </c>
      <c r="B9783" t="s">
        <v>14317</v>
      </c>
      <c r="C9783" t="s">
        <v>14318</v>
      </c>
      <c r="D9783" t="s">
        <v>14318</v>
      </c>
      <c r="E9783" t="s">
        <v>14317</v>
      </c>
    </row>
    <row r="9784" spans="1:5" x14ac:dyDescent="0.25">
      <c r="A9784">
        <v>72000316</v>
      </c>
      <c r="B9784" t="s">
        <v>14319</v>
      </c>
      <c r="C9784" t="s">
        <v>14320</v>
      </c>
      <c r="D9784" t="s">
        <v>14320</v>
      </c>
      <c r="E9784" t="s">
        <v>14319</v>
      </c>
    </row>
    <row r="9785" spans="1:5" x14ac:dyDescent="0.25">
      <c r="A9785">
        <v>72000317</v>
      </c>
      <c r="B9785" t="s">
        <v>14321</v>
      </c>
      <c r="C9785" t="s">
        <v>14322</v>
      </c>
      <c r="D9785" t="s">
        <v>14322</v>
      </c>
      <c r="E9785" t="s">
        <v>14321</v>
      </c>
    </row>
    <row r="9786" spans="1:5" x14ac:dyDescent="0.25">
      <c r="A9786">
        <v>72000318</v>
      </c>
      <c r="B9786" t="s">
        <v>14323</v>
      </c>
      <c r="C9786" t="s">
        <v>14324</v>
      </c>
      <c r="D9786" t="s">
        <v>14324</v>
      </c>
      <c r="E9786" t="s">
        <v>14323</v>
      </c>
    </row>
    <row r="9787" spans="1:5" x14ac:dyDescent="0.25">
      <c r="A9787">
        <v>72000319</v>
      </c>
      <c r="B9787" t="s">
        <v>14325</v>
      </c>
      <c r="C9787" t="s">
        <v>14326</v>
      </c>
      <c r="D9787" t="s">
        <v>14326</v>
      </c>
      <c r="E9787" t="s">
        <v>14325</v>
      </c>
    </row>
    <row r="9788" spans="1:5" x14ac:dyDescent="0.25">
      <c r="A9788">
        <v>72000321</v>
      </c>
      <c r="B9788" t="s">
        <v>14103</v>
      </c>
      <c r="C9788" t="s">
        <v>14104</v>
      </c>
      <c r="D9788" t="s">
        <v>14104</v>
      </c>
      <c r="E9788" t="s">
        <v>14103</v>
      </c>
    </row>
    <row r="9789" spans="1:5" x14ac:dyDescent="0.25">
      <c r="A9789">
        <v>72000322</v>
      </c>
      <c r="B9789" t="s">
        <v>14327</v>
      </c>
      <c r="C9789" t="s">
        <v>14328</v>
      </c>
      <c r="D9789" t="s">
        <v>14328</v>
      </c>
      <c r="E9789" t="s">
        <v>14327</v>
      </c>
    </row>
    <row r="9790" spans="1:5" x14ac:dyDescent="0.25">
      <c r="A9790">
        <v>72000325</v>
      </c>
      <c r="B9790" t="s">
        <v>14329</v>
      </c>
      <c r="C9790" t="s">
        <v>14330</v>
      </c>
      <c r="D9790" t="s">
        <v>14330</v>
      </c>
      <c r="E9790" t="s">
        <v>14329</v>
      </c>
    </row>
    <row r="9791" spans="1:5" x14ac:dyDescent="0.25">
      <c r="A9791">
        <v>72000326</v>
      </c>
      <c r="B9791" t="s">
        <v>14331</v>
      </c>
      <c r="C9791" t="s">
        <v>14332</v>
      </c>
      <c r="D9791" t="s">
        <v>14332</v>
      </c>
      <c r="E9791" t="s">
        <v>14331</v>
      </c>
    </row>
    <row r="9792" spans="1:5" x14ac:dyDescent="0.25">
      <c r="A9792">
        <v>72000327</v>
      </c>
      <c r="B9792" t="s">
        <v>14333</v>
      </c>
      <c r="C9792" t="s">
        <v>14334</v>
      </c>
      <c r="D9792" t="s">
        <v>14334</v>
      </c>
      <c r="E9792" t="s">
        <v>14333</v>
      </c>
    </row>
    <row r="9793" spans="1:5" x14ac:dyDescent="0.25">
      <c r="A9793">
        <v>72000328</v>
      </c>
      <c r="B9793" t="s">
        <v>14335</v>
      </c>
      <c r="C9793" t="s">
        <v>14336</v>
      </c>
      <c r="D9793" t="s">
        <v>14336</v>
      </c>
      <c r="E9793" t="s">
        <v>14335</v>
      </c>
    </row>
    <row r="9794" spans="1:5" x14ac:dyDescent="0.25">
      <c r="A9794">
        <v>72000329</v>
      </c>
      <c r="B9794" t="s">
        <v>14337</v>
      </c>
      <c r="C9794" t="s">
        <v>14338</v>
      </c>
      <c r="D9794" t="s">
        <v>14338</v>
      </c>
      <c r="E9794" t="s">
        <v>14337</v>
      </c>
    </row>
    <row r="9795" spans="1:5" x14ac:dyDescent="0.25">
      <c r="A9795">
        <v>72000330</v>
      </c>
      <c r="B9795" t="s">
        <v>14339</v>
      </c>
      <c r="C9795" t="s">
        <v>14340</v>
      </c>
      <c r="D9795" t="s">
        <v>14340</v>
      </c>
      <c r="E9795" t="s">
        <v>14339</v>
      </c>
    </row>
    <row r="9796" spans="1:5" x14ac:dyDescent="0.25">
      <c r="A9796">
        <v>72000331</v>
      </c>
      <c r="B9796" t="s">
        <v>14341</v>
      </c>
      <c r="C9796" t="s">
        <v>14342</v>
      </c>
      <c r="D9796" t="s">
        <v>14342</v>
      </c>
      <c r="E9796" t="s">
        <v>14341</v>
      </c>
    </row>
    <row r="9797" spans="1:5" x14ac:dyDescent="0.25">
      <c r="A9797">
        <v>72000332</v>
      </c>
      <c r="B9797" t="s">
        <v>14343</v>
      </c>
      <c r="C9797" t="s">
        <v>14344</v>
      </c>
      <c r="D9797" t="s">
        <v>14344</v>
      </c>
      <c r="E9797" t="s">
        <v>14343</v>
      </c>
    </row>
    <row r="9798" spans="1:5" x14ac:dyDescent="0.25">
      <c r="A9798">
        <v>72000333</v>
      </c>
      <c r="B9798" t="s">
        <v>14345</v>
      </c>
      <c r="C9798" t="s">
        <v>14162</v>
      </c>
      <c r="D9798" t="s">
        <v>14162</v>
      </c>
      <c r="E9798" t="s">
        <v>14345</v>
      </c>
    </row>
    <row r="9799" spans="1:5" x14ac:dyDescent="0.25">
      <c r="A9799">
        <v>72000335</v>
      </c>
      <c r="B9799" t="s">
        <v>14346</v>
      </c>
      <c r="C9799" t="s">
        <v>14347</v>
      </c>
      <c r="D9799" t="s">
        <v>14347</v>
      </c>
      <c r="E9799" t="s">
        <v>14346</v>
      </c>
    </row>
    <row r="9800" spans="1:5" x14ac:dyDescent="0.25">
      <c r="A9800">
        <v>72000336</v>
      </c>
      <c r="B9800" t="s">
        <v>14348</v>
      </c>
      <c r="C9800" t="s">
        <v>14349</v>
      </c>
      <c r="D9800" t="s">
        <v>14349</v>
      </c>
      <c r="E9800" t="s">
        <v>14348</v>
      </c>
    </row>
    <row r="9801" spans="1:5" x14ac:dyDescent="0.25">
      <c r="A9801">
        <v>72000337</v>
      </c>
      <c r="B9801" t="s">
        <v>14350</v>
      </c>
      <c r="C9801" t="s">
        <v>14351</v>
      </c>
      <c r="D9801" t="s">
        <v>14351</v>
      </c>
      <c r="E9801" t="s">
        <v>14350</v>
      </c>
    </row>
    <row r="9802" spans="1:5" x14ac:dyDescent="0.25">
      <c r="A9802">
        <v>72000341</v>
      </c>
      <c r="B9802" t="s">
        <v>14352</v>
      </c>
      <c r="C9802" t="s">
        <v>14353</v>
      </c>
      <c r="D9802" t="s">
        <v>14353</v>
      </c>
      <c r="E9802" t="s">
        <v>14352</v>
      </c>
    </row>
    <row r="9803" spans="1:5" x14ac:dyDescent="0.25">
      <c r="A9803">
        <v>72000342</v>
      </c>
      <c r="B9803" t="s">
        <v>14354</v>
      </c>
      <c r="C9803" t="s">
        <v>14355</v>
      </c>
      <c r="D9803" t="s">
        <v>14355</v>
      </c>
      <c r="E9803" t="s">
        <v>14354</v>
      </c>
    </row>
    <row r="9804" spans="1:5" x14ac:dyDescent="0.25">
      <c r="A9804">
        <v>72000344</v>
      </c>
      <c r="B9804" t="s">
        <v>14356</v>
      </c>
      <c r="C9804" t="s">
        <v>14357</v>
      </c>
      <c r="D9804" t="s">
        <v>14357</v>
      </c>
      <c r="E9804" t="s">
        <v>14356</v>
      </c>
    </row>
    <row r="9805" spans="1:5" x14ac:dyDescent="0.25">
      <c r="A9805">
        <v>72000345</v>
      </c>
      <c r="B9805" t="s">
        <v>14358</v>
      </c>
      <c r="C9805" t="s">
        <v>14359</v>
      </c>
      <c r="D9805" t="s">
        <v>14359</v>
      </c>
      <c r="E9805" t="s">
        <v>14358</v>
      </c>
    </row>
    <row r="9806" spans="1:5" x14ac:dyDescent="0.25">
      <c r="A9806">
        <v>72000346</v>
      </c>
      <c r="B9806" t="s">
        <v>14360</v>
      </c>
      <c r="C9806" t="s">
        <v>14361</v>
      </c>
      <c r="D9806" t="s">
        <v>14361</v>
      </c>
      <c r="E9806" t="s">
        <v>14360</v>
      </c>
    </row>
    <row r="9807" spans="1:5" x14ac:dyDescent="0.25">
      <c r="A9807">
        <v>72000347</v>
      </c>
      <c r="B9807" t="s">
        <v>14362</v>
      </c>
      <c r="C9807" t="s">
        <v>14363</v>
      </c>
      <c r="D9807" t="s">
        <v>14363</v>
      </c>
      <c r="E9807" t="s">
        <v>14362</v>
      </c>
    </row>
    <row r="9808" spans="1:5" x14ac:dyDescent="0.25">
      <c r="A9808">
        <v>72000348</v>
      </c>
      <c r="B9808" t="s">
        <v>14364</v>
      </c>
      <c r="C9808" t="s">
        <v>14365</v>
      </c>
      <c r="D9808" t="s">
        <v>14365</v>
      </c>
      <c r="E9808" t="s">
        <v>14364</v>
      </c>
    </row>
    <row r="9809" spans="1:5" x14ac:dyDescent="0.25">
      <c r="A9809">
        <v>72000349</v>
      </c>
      <c r="B9809" t="s">
        <v>14366</v>
      </c>
      <c r="C9809" t="s">
        <v>14367</v>
      </c>
      <c r="D9809" t="s">
        <v>14367</v>
      </c>
      <c r="E9809" t="s">
        <v>14366</v>
      </c>
    </row>
    <row r="9810" spans="1:5" x14ac:dyDescent="0.25">
      <c r="A9810">
        <v>72000351</v>
      </c>
      <c r="B9810" t="s">
        <v>14368</v>
      </c>
      <c r="C9810" t="s">
        <v>14369</v>
      </c>
      <c r="D9810" t="s">
        <v>14369</v>
      </c>
      <c r="E9810" t="s">
        <v>14368</v>
      </c>
    </row>
    <row r="9811" spans="1:5" x14ac:dyDescent="0.25">
      <c r="A9811">
        <v>72000352</v>
      </c>
      <c r="B9811" t="s">
        <v>14370</v>
      </c>
      <c r="C9811" t="s">
        <v>14371</v>
      </c>
      <c r="D9811" t="s">
        <v>14371</v>
      </c>
      <c r="E9811" t="s">
        <v>14370</v>
      </c>
    </row>
    <row r="9812" spans="1:5" x14ac:dyDescent="0.25">
      <c r="A9812">
        <v>72000353</v>
      </c>
      <c r="B9812" t="s">
        <v>14372</v>
      </c>
      <c r="C9812" t="s">
        <v>14373</v>
      </c>
      <c r="D9812" t="s">
        <v>14373</v>
      </c>
      <c r="E9812" t="s">
        <v>14372</v>
      </c>
    </row>
    <row r="9813" spans="1:5" x14ac:dyDescent="0.25">
      <c r="A9813">
        <v>72000355</v>
      </c>
      <c r="B9813" t="s">
        <v>14374</v>
      </c>
      <c r="C9813" t="s">
        <v>14375</v>
      </c>
      <c r="D9813" t="s">
        <v>14375</v>
      </c>
      <c r="E9813" t="s">
        <v>14374</v>
      </c>
    </row>
    <row r="9814" spans="1:5" x14ac:dyDescent="0.25">
      <c r="A9814">
        <v>72000356</v>
      </c>
      <c r="B9814" t="s">
        <v>14376</v>
      </c>
      <c r="C9814" t="s">
        <v>14377</v>
      </c>
      <c r="D9814" t="s">
        <v>14377</v>
      </c>
      <c r="E9814" t="s">
        <v>14376</v>
      </c>
    </row>
    <row r="9815" spans="1:5" x14ac:dyDescent="0.25">
      <c r="A9815">
        <v>72000357</v>
      </c>
      <c r="B9815" t="s">
        <v>14378</v>
      </c>
      <c r="C9815" t="s">
        <v>14379</v>
      </c>
      <c r="D9815" t="s">
        <v>14379</v>
      </c>
      <c r="E9815" t="s">
        <v>14378</v>
      </c>
    </row>
    <row r="9816" spans="1:5" x14ac:dyDescent="0.25">
      <c r="A9816">
        <v>72000359</v>
      </c>
      <c r="B9816" t="s">
        <v>14380</v>
      </c>
      <c r="C9816" t="s">
        <v>14381</v>
      </c>
      <c r="D9816" t="s">
        <v>14381</v>
      </c>
      <c r="E9816" t="s">
        <v>14380</v>
      </c>
    </row>
    <row r="9817" spans="1:5" x14ac:dyDescent="0.25">
      <c r="A9817">
        <v>72000360</v>
      </c>
      <c r="B9817" t="s">
        <v>14382</v>
      </c>
      <c r="C9817" t="s">
        <v>14383</v>
      </c>
      <c r="D9817" t="s">
        <v>14383</v>
      </c>
      <c r="E9817" t="s">
        <v>14382</v>
      </c>
    </row>
    <row r="9818" spans="1:5" x14ac:dyDescent="0.25">
      <c r="A9818">
        <v>72000361</v>
      </c>
      <c r="B9818" t="s">
        <v>14384</v>
      </c>
      <c r="C9818" t="s">
        <v>14385</v>
      </c>
      <c r="D9818" t="s">
        <v>14385</v>
      </c>
      <c r="E9818" t="s">
        <v>14384</v>
      </c>
    </row>
    <row r="9819" spans="1:5" x14ac:dyDescent="0.25">
      <c r="A9819">
        <v>72000362</v>
      </c>
      <c r="B9819" t="s">
        <v>14386</v>
      </c>
      <c r="C9819" t="s">
        <v>13900</v>
      </c>
      <c r="D9819" t="s">
        <v>13900</v>
      </c>
      <c r="E9819" t="s">
        <v>14386</v>
      </c>
    </row>
    <row r="9820" spans="1:5" x14ac:dyDescent="0.25">
      <c r="A9820">
        <v>72000365</v>
      </c>
      <c r="B9820" t="s">
        <v>14387</v>
      </c>
      <c r="C9820" t="s">
        <v>14388</v>
      </c>
      <c r="D9820" t="s">
        <v>14388</v>
      </c>
      <c r="E9820" t="s">
        <v>14387</v>
      </c>
    </row>
    <row r="9821" spans="1:5" x14ac:dyDescent="0.25">
      <c r="A9821">
        <v>72000366</v>
      </c>
      <c r="B9821" t="s">
        <v>14389</v>
      </c>
      <c r="C9821" t="s">
        <v>14388</v>
      </c>
      <c r="D9821" t="s">
        <v>14388</v>
      </c>
      <c r="E9821" t="s">
        <v>14389</v>
      </c>
    </row>
    <row r="9822" spans="1:5" x14ac:dyDescent="0.25">
      <c r="A9822">
        <v>72000367</v>
      </c>
      <c r="B9822" t="s">
        <v>14390</v>
      </c>
      <c r="C9822" t="s">
        <v>14391</v>
      </c>
      <c r="D9822" t="s">
        <v>14391</v>
      </c>
      <c r="E9822" t="s">
        <v>14390</v>
      </c>
    </row>
    <row r="9823" spans="1:5" x14ac:dyDescent="0.25">
      <c r="A9823">
        <v>72000368</v>
      </c>
      <c r="B9823" t="s">
        <v>14392</v>
      </c>
      <c r="C9823" t="s">
        <v>14393</v>
      </c>
      <c r="D9823" t="s">
        <v>14393</v>
      </c>
      <c r="E9823" t="s">
        <v>14392</v>
      </c>
    </row>
    <row r="9824" spans="1:5" x14ac:dyDescent="0.25">
      <c r="A9824">
        <v>72000369</v>
      </c>
      <c r="B9824" t="s">
        <v>14394</v>
      </c>
      <c r="C9824" t="s">
        <v>14395</v>
      </c>
      <c r="D9824" t="s">
        <v>14395</v>
      </c>
      <c r="E9824" t="s">
        <v>14394</v>
      </c>
    </row>
    <row r="9825" spans="1:5" x14ac:dyDescent="0.25">
      <c r="A9825">
        <v>72000370</v>
      </c>
      <c r="B9825" t="s">
        <v>14396</v>
      </c>
      <c r="C9825" t="s">
        <v>13977</v>
      </c>
      <c r="D9825" t="s">
        <v>13977</v>
      </c>
      <c r="E9825" t="s">
        <v>14396</v>
      </c>
    </row>
    <row r="9826" spans="1:5" x14ac:dyDescent="0.25">
      <c r="A9826">
        <v>72000371</v>
      </c>
      <c r="B9826" t="s">
        <v>14192</v>
      </c>
      <c r="C9826" t="s">
        <v>14397</v>
      </c>
      <c r="D9826" t="s">
        <v>14397</v>
      </c>
      <c r="E9826" t="s">
        <v>14192</v>
      </c>
    </row>
    <row r="9827" spans="1:5" x14ac:dyDescent="0.25">
      <c r="A9827">
        <v>72000372</v>
      </c>
      <c r="B9827" t="s">
        <v>14398</v>
      </c>
      <c r="C9827" t="s">
        <v>14399</v>
      </c>
      <c r="D9827" t="s">
        <v>14399</v>
      </c>
      <c r="E9827" t="s">
        <v>14398</v>
      </c>
    </row>
    <row r="9828" spans="1:5" x14ac:dyDescent="0.25">
      <c r="A9828">
        <v>72000373</v>
      </c>
      <c r="B9828" t="s">
        <v>14400</v>
      </c>
      <c r="C9828" t="s">
        <v>14037</v>
      </c>
      <c r="D9828" t="s">
        <v>14037</v>
      </c>
      <c r="E9828" t="s">
        <v>14400</v>
      </c>
    </row>
    <row r="9829" spans="1:5" x14ac:dyDescent="0.25">
      <c r="A9829">
        <v>72000374</v>
      </c>
      <c r="B9829" t="s">
        <v>14401</v>
      </c>
      <c r="C9829" t="s">
        <v>14402</v>
      </c>
      <c r="D9829" t="s">
        <v>14402</v>
      </c>
      <c r="E9829" t="s">
        <v>14401</v>
      </c>
    </row>
    <row r="9830" spans="1:5" x14ac:dyDescent="0.25">
      <c r="A9830">
        <v>72000375</v>
      </c>
      <c r="B9830" t="s">
        <v>14403</v>
      </c>
      <c r="C9830" t="s">
        <v>14404</v>
      </c>
      <c r="D9830" t="s">
        <v>14404</v>
      </c>
      <c r="E9830" t="s">
        <v>14403</v>
      </c>
    </row>
    <row r="9831" spans="1:5" x14ac:dyDescent="0.25">
      <c r="A9831">
        <v>72000376</v>
      </c>
      <c r="B9831" t="s">
        <v>14405</v>
      </c>
      <c r="C9831" t="s">
        <v>14406</v>
      </c>
      <c r="D9831" t="s">
        <v>14406</v>
      </c>
      <c r="E9831" t="s">
        <v>14405</v>
      </c>
    </row>
    <row r="9832" spans="1:5" x14ac:dyDescent="0.25">
      <c r="A9832">
        <v>72000377</v>
      </c>
      <c r="B9832" t="s">
        <v>14407</v>
      </c>
      <c r="C9832" t="s">
        <v>14408</v>
      </c>
      <c r="D9832" t="s">
        <v>14408</v>
      </c>
      <c r="E9832" t="s">
        <v>14407</v>
      </c>
    </row>
    <row r="9833" spans="1:5" x14ac:dyDescent="0.25">
      <c r="A9833">
        <v>72000378</v>
      </c>
      <c r="B9833" t="s">
        <v>14409</v>
      </c>
      <c r="C9833" t="s">
        <v>14410</v>
      </c>
      <c r="D9833" t="s">
        <v>14410</v>
      </c>
      <c r="E9833" t="s">
        <v>14409</v>
      </c>
    </row>
    <row r="9834" spans="1:5" x14ac:dyDescent="0.25">
      <c r="A9834">
        <v>72000379</v>
      </c>
      <c r="B9834" t="s">
        <v>14411</v>
      </c>
      <c r="C9834" t="s">
        <v>14412</v>
      </c>
      <c r="D9834" t="s">
        <v>14412</v>
      </c>
      <c r="E9834" t="s">
        <v>14411</v>
      </c>
    </row>
    <row r="9835" spans="1:5" x14ac:dyDescent="0.25">
      <c r="A9835">
        <v>72000380</v>
      </c>
      <c r="B9835" t="s">
        <v>14413</v>
      </c>
      <c r="C9835" t="s">
        <v>14414</v>
      </c>
      <c r="D9835" t="s">
        <v>14414</v>
      </c>
      <c r="E9835" t="s">
        <v>14413</v>
      </c>
    </row>
    <row r="9836" spans="1:5" x14ac:dyDescent="0.25">
      <c r="A9836">
        <v>72000381</v>
      </c>
      <c r="B9836" t="s">
        <v>14415</v>
      </c>
      <c r="C9836" t="s">
        <v>14416</v>
      </c>
      <c r="D9836" t="s">
        <v>14416</v>
      </c>
      <c r="E9836" t="s">
        <v>14415</v>
      </c>
    </row>
    <row r="9837" spans="1:5" x14ac:dyDescent="0.25">
      <c r="A9837">
        <v>72000382</v>
      </c>
      <c r="B9837" t="s">
        <v>14417</v>
      </c>
      <c r="C9837" t="s">
        <v>14418</v>
      </c>
      <c r="D9837" t="s">
        <v>14418</v>
      </c>
      <c r="E9837" t="s">
        <v>14417</v>
      </c>
    </row>
    <row r="9838" spans="1:5" x14ac:dyDescent="0.25">
      <c r="A9838">
        <v>72000383</v>
      </c>
      <c r="B9838" t="s">
        <v>14419</v>
      </c>
      <c r="C9838" t="s">
        <v>14420</v>
      </c>
      <c r="D9838" t="s">
        <v>14420</v>
      </c>
      <c r="E9838" t="s">
        <v>14419</v>
      </c>
    </row>
    <row r="9839" spans="1:5" x14ac:dyDescent="0.25">
      <c r="A9839">
        <v>72000385</v>
      </c>
      <c r="B9839" t="s">
        <v>14421</v>
      </c>
      <c r="C9839" t="s">
        <v>13884</v>
      </c>
      <c r="D9839" t="s">
        <v>13884</v>
      </c>
      <c r="E9839" t="s">
        <v>14421</v>
      </c>
    </row>
    <row r="9840" spans="1:5" x14ac:dyDescent="0.25">
      <c r="A9840">
        <v>72000386</v>
      </c>
      <c r="B9840" t="s">
        <v>14422</v>
      </c>
      <c r="C9840" t="s">
        <v>14423</v>
      </c>
      <c r="D9840" t="s">
        <v>14423</v>
      </c>
      <c r="E9840" t="s">
        <v>14422</v>
      </c>
    </row>
    <row r="9841" spans="1:5" x14ac:dyDescent="0.25">
      <c r="A9841">
        <v>72000387</v>
      </c>
      <c r="B9841" t="s">
        <v>14119</v>
      </c>
      <c r="C9841" t="s">
        <v>14120</v>
      </c>
      <c r="D9841" t="s">
        <v>14120</v>
      </c>
      <c r="E9841" t="s">
        <v>14119</v>
      </c>
    </row>
    <row r="9842" spans="1:5" x14ac:dyDescent="0.25">
      <c r="A9842">
        <v>72000388</v>
      </c>
      <c r="B9842" t="s">
        <v>14119</v>
      </c>
      <c r="C9842" t="s">
        <v>14120</v>
      </c>
      <c r="D9842" t="s">
        <v>14120</v>
      </c>
      <c r="E9842" t="s">
        <v>14119</v>
      </c>
    </row>
    <row r="9843" spans="1:5" x14ac:dyDescent="0.25">
      <c r="A9843">
        <v>72000389</v>
      </c>
      <c r="B9843" t="s">
        <v>14119</v>
      </c>
      <c r="C9843" t="s">
        <v>14120</v>
      </c>
      <c r="D9843" t="s">
        <v>14120</v>
      </c>
      <c r="E9843" t="s">
        <v>14119</v>
      </c>
    </row>
    <row r="9844" spans="1:5" x14ac:dyDescent="0.25">
      <c r="A9844">
        <v>72000390</v>
      </c>
      <c r="B9844" t="s">
        <v>14119</v>
      </c>
      <c r="C9844" t="s">
        <v>14120</v>
      </c>
      <c r="D9844" t="s">
        <v>14120</v>
      </c>
      <c r="E9844" t="s">
        <v>14119</v>
      </c>
    </row>
    <row r="9845" spans="1:5" x14ac:dyDescent="0.25">
      <c r="A9845">
        <v>72000391</v>
      </c>
      <c r="B9845" t="s">
        <v>14121</v>
      </c>
      <c r="C9845" t="s">
        <v>14122</v>
      </c>
      <c r="D9845" t="s">
        <v>14122</v>
      </c>
      <c r="E9845" t="s">
        <v>14121</v>
      </c>
    </row>
    <row r="9846" spans="1:5" x14ac:dyDescent="0.25">
      <c r="A9846">
        <v>72000392</v>
      </c>
      <c r="B9846" t="s">
        <v>14121</v>
      </c>
      <c r="C9846" t="s">
        <v>14122</v>
      </c>
      <c r="D9846" t="s">
        <v>14122</v>
      </c>
      <c r="E9846" t="s">
        <v>14121</v>
      </c>
    </row>
    <row r="9847" spans="1:5" x14ac:dyDescent="0.25">
      <c r="A9847">
        <v>72000393</v>
      </c>
      <c r="B9847" t="s">
        <v>14121</v>
      </c>
      <c r="C9847" t="s">
        <v>14122</v>
      </c>
      <c r="D9847" t="s">
        <v>14122</v>
      </c>
      <c r="E9847" t="s">
        <v>14121</v>
      </c>
    </row>
    <row r="9848" spans="1:5" x14ac:dyDescent="0.25">
      <c r="A9848">
        <v>72000394</v>
      </c>
      <c r="B9848" t="s">
        <v>14424</v>
      </c>
      <c r="C9848" t="s">
        <v>14155</v>
      </c>
      <c r="D9848" t="s">
        <v>14155</v>
      </c>
      <c r="E9848" t="s">
        <v>14424</v>
      </c>
    </row>
    <row r="9849" spans="1:5" x14ac:dyDescent="0.25">
      <c r="A9849">
        <v>72000395</v>
      </c>
      <c r="B9849" t="s">
        <v>14425</v>
      </c>
      <c r="C9849" t="s">
        <v>13876</v>
      </c>
      <c r="D9849" t="s">
        <v>13876</v>
      </c>
      <c r="E9849" t="s">
        <v>14425</v>
      </c>
    </row>
    <row r="9850" spans="1:5" x14ac:dyDescent="0.25">
      <c r="A9850">
        <v>72000396</v>
      </c>
      <c r="B9850" t="s">
        <v>14426</v>
      </c>
      <c r="C9850" t="s">
        <v>14427</v>
      </c>
      <c r="D9850" t="s">
        <v>14427</v>
      </c>
      <c r="E9850" t="s">
        <v>14426</v>
      </c>
    </row>
    <row r="9851" spans="1:5" x14ac:dyDescent="0.25">
      <c r="A9851">
        <v>72000397</v>
      </c>
      <c r="B9851" t="s">
        <v>14428</v>
      </c>
      <c r="C9851" t="s">
        <v>13967</v>
      </c>
      <c r="D9851" t="s">
        <v>13967</v>
      </c>
      <c r="E9851" t="s">
        <v>14428</v>
      </c>
    </row>
    <row r="9852" spans="1:5" x14ac:dyDescent="0.25">
      <c r="A9852">
        <v>72000398</v>
      </c>
      <c r="B9852" t="s">
        <v>14429</v>
      </c>
      <c r="C9852" t="s">
        <v>14430</v>
      </c>
      <c r="D9852" t="s">
        <v>14430</v>
      </c>
      <c r="E9852" t="s">
        <v>14429</v>
      </c>
    </row>
    <row r="9853" spans="1:5" x14ac:dyDescent="0.25">
      <c r="A9853">
        <v>72000399</v>
      </c>
      <c r="B9853" t="s">
        <v>14431</v>
      </c>
      <c r="C9853" t="s">
        <v>14199</v>
      </c>
      <c r="D9853" t="s">
        <v>14199</v>
      </c>
      <c r="E9853" t="s">
        <v>14431</v>
      </c>
    </row>
    <row r="9854" spans="1:5" x14ac:dyDescent="0.25">
      <c r="A9854">
        <v>72000400</v>
      </c>
      <c r="B9854" t="s">
        <v>14432</v>
      </c>
      <c r="C9854" t="s">
        <v>14205</v>
      </c>
      <c r="D9854" t="s">
        <v>14205</v>
      </c>
      <c r="E9854" t="s">
        <v>14432</v>
      </c>
    </row>
    <row r="9855" spans="1:5" x14ac:dyDescent="0.25">
      <c r="A9855">
        <v>72000401</v>
      </c>
      <c r="B9855" t="s">
        <v>14433</v>
      </c>
      <c r="C9855" t="s">
        <v>14122</v>
      </c>
      <c r="D9855" t="s">
        <v>14122</v>
      </c>
      <c r="E9855" t="s">
        <v>14433</v>
      </c>
    </row>
    <row r="9856" spans="1:5" x14ac:dyDescent="0.25">
      <c r="A9856">
        <v>72000402</v>
      </c>
      <c r="B9856" t="s">
        <v>14434</v>
      </c>
      <c r="C9856" t="s">
        <v>14435</v>
      </c>
      <c r="D9856" t="s">
        <v>14435</v>
      </c>
      <c r="E9856" t="s">
        <v>14434</v>
      </c>
    </row>
    <row r="9857" spans="1:5" x14ac:dyDescent="0.25">
      <c r="A9857">
        <v>72000403</v>
      </c>
      <c r="B9857" t="s">
        <v>14436</v>
      </c>
      <c r="C9857" t="s">
        <v>14437</v>
      </c>
      <c r="D9857" t="s">
        <v>14437</v>
      </c>
      <c r="E9857" t="s">
        <v>14436</v>
      </c>
    </row>
    <row r="9858" spans="1:5" x14ac:dyDescent="0.25">
      <c r="A9858">
        <v>72000412</v>
      </c>
      <c r="B9858" t="s">
        <v>14438</v>
      </c>
      <c r="C9858" t="s">
        <v>14022</v>
      </c>
      <c r="D9858" t="s">
        <v>14022</v>
      </c>
      <c r="E9858" t="s">
        <v>14438</v>
      </c>
    </row>
    <row r="9859" spans="1:5" x14ac:dyDescent="0.25">
      <c r="A9859">
        <v>72000413</v>
      </c>
      <c r="B9859" t="s">
        <v>14439</v>
      </c>
      <c r="C9859" t="s">
        <v>14440</v>
      </c>
      <c r="D9859" t="s">
        <v>14440</v>
      </c>
      <c r="E9859" t="s">
        <v>14439</v>
      </c>
    </row>
    <row r="9860" spans="1:5" x14ac:dyDescent="0.25">
      <c r="A9860">
        <v>72000414</v>
      </c>
      <c r="B9860" t="s">
        <v>14441</v>
      </c>
      <c r="C9860" t="s">
        <v>14442</v>
      </c>
      <c r="D9860" t="s">
        <v>14442</v>
      </c>
      <c r="E9860" t="s">
        <v>14441</v>
      </c>
    </row>
    <row r="9861" spans="1:5" x14ac:dyDescent="0.25">
      <c r="A9861">
        <v>72000415</v>
      </c>
      <c r="B9861" t="s">
        <v>14443</v>
      </c>
      <c r="C9861" t="s">
        <v>14440</v>
      </c>
      <c r="D9861" t="s">
        <v>14440</v>
      </c>
      <c r="E9861" t="s">
        <v>14443</v>
      </c>
    </row>
    <row r="9862" spans="1:5" x14ac:dyDescent="0.25">
      <c r="A9862">
        <v>72000416</v>
      </c>
      <c r="B9862" t="s">
        <v>14444</v>
      </c>
      <c r="C9862" t="s">
        <v>14445</v>
      </c>
      <c r="D9862" t="s">
        <v>14445</v>
      </c>
      <c r="E9862" t="s">
        <v>14444</v>
      </c>
    </row>
    <row r="9863" spans="1:5" x14ac:dyDescent="0.25">
      <c r="A9863">
        <v>72000417</v>
      </c>
      <c r="B9863" t="s">
        <v>14446</v>
      </c>
      <c r="C9863" t="s">
        <v>14447</v>
      </c>
      <c r="D9863" t="s">
        <v>14447</v>
      </c>
      <c r="E9863" t="s">
        <v>14446</v>
      </c>
    </row>
    <row r="9864" spans="1:5" x14ac:dyDescent="0.25">
      <c r="A9864">
        <v>72000418</v>
      </c>
      <c r="B9864" t="s">
        <v>14448</v>
      </c>
      <c r="C9864" t="s">
        <v>14201</v>
      </c>
      <c r="D9864" t="s">
        <v>14201</v>
      </c>
      <c r="E9864" t="s">
        <v>14448</v>
      </c>
    </row>
    <row r="9865" spans="1:5" x14ac:dyDescent="0.25">
      <c r="A9865">
        <v>72000419</v>
      </c>
      <c r="B9865" t="s">
        <v>14449</v>
      </c>
      <c r="C9865" t="s">
        <v>14203</v>
      </c>
      <c r="D9865" t="s">
        <v>14203</v>
      </c>
      <c r="E9865" t="s">
        <v>14449</v>
      </c>
    </row>
    <row r="9866" spans="1:5" x14ac:dyDescent="0.25">
      <c r="A9866">
        <v>72000420</v>
      </c>
      <c r="B9866" t="s">
        <v>14450</v>
      </c>
      <c r="C9866" t="s">
        <v>14451</v>
      </c>
      <c r="D9866" t="s">
        <v>14451</v>
      </c>
      <c r="E9866" t="s">
        <v>14450</v>
      </c>
    </row>
    <row r="9867" spans="1:5" x14ac:dyDescent="0.25">
      <c r="A9867">
        <v>72000421</v>
      </c>
      <c r="B9867" t="s">
        <v>14452</v>
      </c>
      <c r="C9867" t="s">
        <v>14453</v>
      </c>
      <c r="D9867" t="s">
        <v>14453</v>
      </c>
      <c r="E9867" t="s">
        <v>14452</v>
      </c>
    </row>
    <row r="9868" spans="1:5" x14ac:dyDescent="0.25">
      <c r="A9868">
        <v>72000422</v>
      </c>
      <c r="B9868" t="s">
        <v>14454</v>
      </c>
      <c r="C9868" t="s">
        <v>14455</v>
      </c>
      <c r="D9868" t="s">
        <v>14455</v>
      </c>
      <c r="E9868" t="s">
        <v>14454</v>
      </c>
    </row>
    <row r="9869" spans="1:5" x14ac:dyDescent="0.25">
      <c r="A9869">
        <v>72000423</v>
      </c>
      <c r="B9869" t="s">
        <v>14456</v>
      </c>
      <c r="C9869" t="s">
        <v>14457</v>
      </c>
      <c r="D9869" t="s">
        <v>14457</v>
      </c>
      <c r="E9869" t="s">
        <v>14456</v>
      </c>
    </row>
    <row r="9870" spans="1:5" x14ac:dyDescent="0.25">
      <c r="A9870">
        <v>72000424</v>
      </c>
      <c r="B9870" t="s">
        <v>14458</v>
      </c>
      <c r="C9870" t="s">
        <v>14459</v>
      </c>
      <c r="D9870" t="s">
        <v>14459</v>
      </c>
      <c r="E9870" t="s">
        <v>14458</v>
      </c>
    </row>
    <row r="9871" spans="1:5" x14ac:dyDescent="0.25">
      <c r="A9871">
        <v>72000425</v>
      </c>
      <c r="B9871" t="s">
        <v>14460</v>
      </c>
      <c r="C9871" t="s">
        <v>14461</v>
      </c>
      <c r="D9871" t="s">
        <v>14461</v>
      </c>
      <c r="E9871" t="s">
        <v>14460</v>
      </c>
    </row>
    <row r="9872" spans="1:5" x14ac:dyDescent="0.25">
      <c r="A9872">
        <v>72000426</v>
      </c>
      <c r="B9872" t="s">
        <v>14462</v>
      </c>
      <c r="C9872" t="s">
        <v>14237</v>
      </c>
      <c r="D9872" t="s">
        <v>14237</v>
      </c>
      <c r="E9872" t="s">
        <v>14462</v>
      </c>
    </row>
    <row r="9873" spans="1:5" x14ac:dyDescent="0.25">
      <c r="A9873">
        <v>72000427</v>
      </c>
      <c r="B9873" t="s">
        <v>14463</v>
      </c>
      <c r="C9873" t="s">
        <v>14464</v>
      </c>
      <c r="D9873" t="s">
        <v>14464</v>
      </c>
      <c r="E9873" t="s">
        <v>14463</v>
      </c>
    </row>
    <row r="9874" spans="1:5" x14ac:dyDescent="0.25">
      <c r="A9874">
        <v>72000428</v>
      </c>
      <c r="B9874" t="s">
        <v>14465</v>
      </c>
      <c r="C9874" t="s">
        <v>14453</v>
      </c>
      <c r="D9874" t="s">
        <v>14453</v>
      </c>
      <c r="E9874" t="s">
        <v>14465</v>
      </c>
    </row>
    <row r="9875" spans="1:5" x14ac:dyDescent="0.25">
      <c r="A9875">
        <v>72000429</v>
      </c>
      <c r="B9875" t="s">
        <v>14466</v>
      </c>
      <c r="C9875" t="s">
        <v>14467</v>
      </c>
      <c r="D9875" t="s">
        <v>14467</v>
      </c>
      <c r="E9875" t="s">
        <v>14466</v>
      </c>
    </row>
    <row r="9876" spans="1:5" x14ac:dyDescent="0.25">
      <c r="A9876">
        <v>72000430</v>
      </c>
      <c r="B9876" t="s">
        <v>14468</v>
      </c>
      <c r="C9876" t="s">
        <v>14100</v>
      </c>
      <c r="D9876" t="s">
        <v>14100</v>
      </c>
      <c r="E9876" t="s">
        <v>14468</v>
      </c>
    </row>
    <row r="9877" spans="1:5" x14ac:dyDescent="0.25">
      <c r="A9877">
        <v>72000431</v>
      </c>
      <c r="B9877" t="s">
        <v>14469</v>
      </c>
      <c r="C9877" t="s">
        <v>11244</v>
      </c>
      <c r="D9877" t="s">
        <v>11244</v>
      </c>
      <c r="E9877" t="s">
        <v>14469</v>
      </c>
    </row>
    <row r="9878" spans="1:5" x14ac:dyDescent="0.25">
      <c r="A9878">
        <v>72000432</v>
      </c>
      <c r="B9878" t="s">
        <v>14470</v>
      </c>
      <c r="C9878" t="s">
        <v>14471</v>
      </c>
      <c r="D9878" t="s">
        <v>14471</v>
      </c>
      <c r="E9878" t="s">
        <v>14470</v>
      </c>
    </row>
    <row r="9879" spans="1:5" x14ac:dyDescent="0.25">
      <c r="A9879">
        <v>72000433</v>
      </c>
      <c r="B9879" t="s">
        <v>14472</v>
      </c>
      <c r="C9879" t="s">
        <v>14473</v>
      </c>
      <c r="D9879" t="s">
        <v>14473</v>
      </c>
      <c r="E9879" t="s">
        <v>14472</v>
      </c>
    </row>
    <row r="9880" spans="1:5" x14ac:dyDescent="0.25">
      <c r="A9880">
        <v>72000434</v>
      </c>
      <c r="B9880" t="s">
        <v>14474</v>
      </c>
      <c r="C9880" t="s">
        <v>14453</v>
      </c>
      <c r="D9880" t="s">
        <v>14453</v>
      </c>
      <c r="E9880" t="s">
        <v>14474</v>
      </c>
    </row>
    <row r="9881" spans="1:5" x14ac:dyDescent="0.25">
      <c r="A9881">
        <v>72000435</v>
      </c>
      <c r="B9881" t="s">
        <v>14475</v>
      </c>
      <c r="C9881" t="s">
        <v>14476</v>
      </c>
      <c r="D9881" t="s">
        <v>14476</v>
      </c>
      <c r="E9881" t="s">
        <v>14475</v>
      </c>
    </row>
    <row r="9882" spans="1:5" x14ac:dyDescent="0.25">
      <c r="A9882">
        <v>72000436</v>
      </c>
      <c r="B9882" t="s">
        <v>14477</v>
      </c>
      <c r="C9882" t="s">
        <v>14478</v>
      </c>
      <c r="D9882" t="s">
        <v>14478</v>
      </c>
      <c r="E9882" t="s">
        <v>14477</v>
      </c>
    </row>
    <row r="9883" spans="1:5" x14ac:dyDescent="0.25">
      <c r="A9883">
        <v>72000437</v>
      </c>
      <c r="B9883" t="s">
        <v>14479</v>
      </c>
      <c r="C9883" t="s">
        <v>14478</v>
      </c>
      <c r="D9883" t="s">
        <v>14478</v>
      </c>
      <c r="E9883" t="s">
        <v>14479</v>
      </c>
    </row>
    <row r="9884" spans="1:5" x14ac:dyDescent="0.25">
      <c r="A9884">
        <v>72000438</v>
      </c>
      <c r="B9884" t="s">
        <v>14480</v>
      </c>
      <c r="C9884" t="s">
        <v>14478</v>
      </c>
      <c r="D9884" t="s">
        <v>14478</v>
      </c>
      <c r="E9884" t="s">
        <v>14480</v>
      </c>
    </row>
    <row r="9885" spans="1:5" x14ac:dyDescent="0.25">
      <c r="A9885">
        <v>72000439</v>
      </c>
      <c r="B9885" t="s">
        <v>14481</v>
      </c>
      <c r="C9885" t="s">
        <v>14482</v>
      </c>
      <c r="D9885" t="s">
        <v>14482</v>
      </c>
      <c r="E9885" t="s">
        <v>14481</v>
      </c>
    </row>
    <row r="9886" spans="1:5" x14ac:dyDescent="0.25">
      <c r="A9886">
        <v>72000440</v>
      </c>
      <c r="B9886" t="s">
        <v>14483</v>
      </c>
      <c r="C9886" t="s">
        <v>14484</v>
      </c>
      <c r="D9886" t="s">
        <v>14484</v>
      </c>
      <c r="E9886" t="s">
        <v>14483</v>
      </c>
    </row>
    <row r="9887" spans="1:5" x14ac:dyDescent="0.25">
      <c r="A9887">
        <v>72000441</v>
      </c>
      <c r="B9887" t="s">
        <v>14485</v>
      </c>
      <c r="C9887" t="s">
        <v>14486</v>
      </c>
      <c r="D9887" t="s">
        <v>14486</v>
      </c>
      <c r="E9887" t="s">
        <v>14485</v>
      </c>
    </row>
    <row r="9888" spans="1:5" x14ac:dyDescent="0.25">
      <c r="A9888">
        <v>72000442</v>
      </c>
      <c r="B9888" t="s">
        <v>14487</v>
      </c>
      <c r="C9888" t="s">
        <v>14488</v>
      </c>
      <c r="D9888" t="s">
        <v>14488</v>
      </c>
      <c r="E9888" t="s">
        <v>14487</v>
      </c>
    </row>
    <row r="9889" spans="1:5" x14ac:dyDescent="0.25">
      <c r="A9889">
        <v>72000443</v>
      </c>
      <c r="B9889" t="s">
        <v>14489</v>
      </c>
      <c r="C9889" t="s">
        <v>14447</v>
      </c>
      <c r="D9889" t="s">
        <v>14447</v>
      </c>
      <c r="E9889" t="s">
        <v>14489</v>
      </c>
    </row>
    <row r="9890" spans="1:5" x14ac:dyDescent="0.25">
      <c r="A9890">
        <v>72000444</v>
      </c>
      <c r="B9890" t="s">
        <v>14490</v>
      </c>
      <c r="C9890" t="s">
        <v>14491</v>
      </c>
      <c r="D9890" t="s">
        <v>14491</v>
      </c>
      <c r="E9890" t="s">
        <v>14490</v>
      </c>
    </row>
    <row r="9891" spans="1:5" x14ac:dyDescent="0.25">
      <c r="A9891">
        <v>72000445</v>
      </c>
      <c r="B9891" t="s">
        <v>14492</v>
      </c>
      <c r="C9891" t="s">
        <v>13839</v>
      </c>
      <c r="D9891" t="s">
        <v>13839</v>
      </c>
      <c r="E9891" t="s">
        <v>14492</v>
      </c>
    </row>
    <row r="9892" spans="1:5" x14ac:dyDescent="0.25">
      <c r="A9892">
        <v>72000447</v>
      </c>
      <c r="B9892" t="s">
        <v>14493</v>
      </c>
      <c r="C9892" t="s">
        <v>14494</v>
      </c>
      <c r="D9892" t="s">
        <v>14494</v>
      </c>
      <c r="E9892" t="s">
        <v>14493</v>
      </c>
    </row>
    <row r="9893" spans="1:5" x14ac:dyDescent="0.25">
      <c r="A9893">
        <v>72000448</v>
      </c>
      <c r="B9893" t="s">
        <v>14495</v>
      </c>
      <c r="C9893" t="s">
        <v>14496</v>
      </c>
      <c r="D9893" t="s">
        <v>14496</v>
      </c>
      <c r="E9893" t="s">
        <v>14495</v>
      </c>
    </row>
    <row r="9894" spans="1:5" x14ac:dyDescent="0.25">
      <c r="A9894">
        <v>72000449</v>
      </c>
      <c r="B9894" t="s">
        <v>14497</v>
      </c>
      <c r="C9894" t="s">
        <v>13876</v>
      </c>
      <c r="D9894" t="s">
        <v>13876</v>
      </c>
      <c r="E9894" t="s">
        <v>14497</v>
      </c>
    </row>
    <row r="9895" spans="1:5" x14ac:dyDescent="0.25">
      <c r="A9895">
        <v>72000450</v>
      </c>
      <c r="B9895" t="s">
        <v>14498</v>
      </c>
      <c r="C9895" t="s">
        <v>14120</v>
      </c>
      <c r="D9895" t="s">
        <v>14120</v>
      </c>
      <c r="E9895" t="s">
        <v>14498</v>
      </c>
    </row>
    <row r="9896" spans="1:5" x14ac:dyDescent="0.25">
      <c r="A9896">
        <v>72000451</v>
      </c>
      <c r="B9896" t="s">
        <v>14499</v>
      </c>
      <c r="C9896" t="s">
        <v>14122</v>
      </c>
      <c r="D9896" t="s">
        <v>14122</v>
      </c>
      <c r="E9896" t="s">
        <v>14499</v>
      </c>
    </row>
    <row r="9897" spans="1:5" x14ac:dyDescent="0.25">
      <c r="A9897">
        <v>72000452</v>
      </c>
      <c r="B9897" t="s">
        <v>14499</v>
      </c>
      <c r="C9897" t="s">
        <v>14122</v>
      </c>
      <c r="D9897" t="s">
        <v>14122</v>
      </c>
      <c r="E9897" t="s">
        <v>14499</v>
      </c>
    </row>
    <row r="9898" spans="1:5" x14ac:dyDescent="0.25">
      <c r="A9898">
        <v>72000453</v>
      </c>
      <c r="B9898" t="s">
        <v>14500</v>
      </c>
      <c r="C9898" t="s">
        <v>14120</v>
      </c>
      <c r="D9898" t="s">
        <v>14120</v>
      </c>
      <c r="E9898" t="s">
        <v>14500</v>
      </c>
    </row>
    <row r="9899" spans="1:5" x14ac:dyDescent="0.25">
      <c r="A9899">
        <v>72000454</v>
      </c>
      <c r="B9899" t="s">
        <v>14501</v>
      </c>
      <c r="C9899" t="s">
        <v>14060</v>
      </c>
      <c r="D9899" t="s">
        <v>14060</v>
      </c>
      <c r="E9899" t="s">
        <v>14501</v>
      </c>
    </row>
    <row r="9900" spans="1:5" x14ac:dyDescent="0.25">
      <c r="A9900">
        <v>72000455</v>
      </c>
      <c r="B9900" t="s">
        <v>14502</v>
      </c>
      <c r="C9900" t="s">
        <v>14503</v>
      </c>
      <c r="D9900" t="s">
        <v>14503</v>
      </c>
      <c r="E9900" t="s">
        <v>14502</v>
      </c>
    </row>
    <row r="9901" spans="1:5" x14ac:dyDescent="0.25">
      <c r="A9901">
        <v>72000456</v>
      </c>
      <c r="B9901" t="s">
        <v>14504</v>
      </c>
      <c r="C9901" t="s">
        <v>13950</v>
      </c>
      <c r="D9901" t="s">
        <v>13950</v>
      </c>
      <c r="E9901" t="s">
        <v>14504</v>
      </c>
    </row>
    <row r="9902" spans="1:5" x14ac:dyDescent="0.25">
      <c r="A9902">
        <v>72000457</v>
      </c>
      <c r="B9902" t="s">
        <v>14505</v>
      </c>
      <c r="C9902" t="s">
        <v>14506</v>
      </c>
      <c r="D9902" t="s">
        <v>14506</v>
      </c>
      <c r="E9902" t="s">
        <v>14505</v>
      </c>
    </row>
    <row r="9903" spans="1:5" x14ac:dyDescent="0.25">
      <c r="A9903">
        <v>72000458</v>
      </c>
      <c r="B9903" t="s">
        <v>14507</v>
      </c>
      <c r="C9903" t="s">
        <v>13839</v>
      </c>
      <c r="D9903" t="s">
        <v>13839</v>
      </c>
      <c r="E9903" t="s">
        <v>14507</v>
      </c>
    </row>
    <row r="9904" spans="1:5" x14ac:dyDescent="0.25">
      <c r="A9904">
        <v>72000459</v>
      </c>
      <c r="B9904" t="s">
        <v>14507</v>
      </c>
      <c r="C9904" t="s">
        <v>13839</v>
      </c>
      <c r="D9904" t="s">
        <v>13839</v>
      </c>
      <c r="E9904" t="s">
        <v>14507</v>
      </c>
    </row>
    <row r="9905" spans="1:5" x14ac:dyDescent="0.25">
      <c r="A9905">
        <v>72000461</v>
      </c>
      <c r="B9905" t="s">
        <v>14508</v>
      </c>
      <c r="C9905" t="s">
        <v>13839</v>
      </c>
      <c r="D9905" t="s">
        <v>13839</v>
      </c>
      <c r="E9905" t="s">
        <v>14508</v>
      </c>
    </row>
    <row r="9906" spans="1:5" x14ac:dyDescent="0.25">
      <c r="A9906">
        <v>72000462</v>
      </c>
      <c r="B9906" t="s">
        <v>14509</v>
      </c>
      <c r="C9906" t="s">
        <v>13837</v>
      </c>
      <c r="D9906" t="s">
        <v>13837</v>
      </c>
      <c r="E9906" t="s">
        <v>14509</v>
      </c>
    </row>
    <row r="9907" spans="1:5" x14ac:dyDescent="0.25">
      <c r="A9907">
        <v>72000465</v>
      </c>
      <c r="B9907" t="s">
        <v>14510</v>
      </c>
      <c r="C9907" t="s">
        <v>13839</v>
      </c>
      <c r="D9907" t="s">
        <v>13839</v>
      </c>
      <c r="E9907" t="s">
        <v>14510</v>
      </c>
    </row>
    <row r="9908" spans="1:5" x14ac:dyDescent="0.25">
      <c r="A9908">
        <v>72000466</v>
      </c>
      <c r="B9908" t="s">
        <v>14511</v>
      </c>
      <c r="C9908" t="s">
        <v>14512</v>
      </c>
      <c r="D9908" t="s">
        <v>14512</v>
      </c>
      <c r="E9908" t="s">
        <v>14511</v>
      </c>
    </row>
    <row r="9909" spans="1:5" x14ac:dyDescent="0.25">
      <c r="A9909">
        <v>72000467</v>
      </c>
      <c r="B9909" t="s">
        <v>14513</v>
      </c>
      <c r="C9909" t="s">
        <v>14514</v>
      </c>
      <c r="D9909" t="s">
        <v>14514</v>
      </c>
      <c r="E9909" t="s">
        <v>14513</v>
      </c>
    </row>
    <row r="9910" spans="1:5" x14ac:dyDescent="0.25">
      <c r="A9910">
        <v>72000468</v>
      </c>
      <c r="B9910" t="s">
        <v>14515</v>
      </c>
      <c r="C9910" t="s">
        <v>14408</v>
      </c>
      <c r="D9910" t="s">
        <v>14408</v>
      </c>
      <c r="E9910" t="s">
        <v>14515</v>
      </c>
    </row>
    <row r="9911" spans="1:5" x14ac:dyDescent="0.25">
      <c r="A9911">
        <v>72000469</v>
      </c>
      <c r="B9911" t="s">
        <v>14516</v>
      </c>
      <c r="C9911" t="s">
        <v>14517</v>
      </c>
      <c r="D9911" t="s">
        <v>14517</v>
      </c>
      <c r="E9911" t="s">
        <v>14516</v>
      </c>
    </row>
    <row r="9912" spans="1:5" x14ac:dyDescent="0.25">
      <c r="A9912">
        <v>72000470</v>
      </c>
      <c r="B9912" t="s">
        <v>14518</v>
      </c>
      <c r="C9912" t="s">
        <v>14519</v>
      </c>
      <c r="D9912" t="s">
        <v>14519</v>
      </c>
      <c r="E9912" t="s">
        <v>14518</v>
      </c>
    </row>
    <row r="9913" spans="1:5" x14ac:dyDescent="0.25">
      <c r="A9913">
        <v>72000471</v>
      </c>
      <c r="B9913" t="s">
        <v>14520</v>
      </c>
      <c r="C9913" t="s">
        <v>14521</v>
      </c>
      <c r="D9913" t="s">
        <v>14521</v>
      </c>
      <c r="E9913" t="s">
        <v>14520</v>
      </c>
    </row>
    <row r="9914" spans="1:5" x14ac:dyDescent="0.25">
      <c r="A9914">
        <v>72000472</v>
      </c>
      <c r="B9914" t="s">
        <v>14522</v>
      </c>
      <c r="C9914" t="s">
        <v>14523</v>
      </c>
      <c r="D9914" t="s">
        <v>14523</v>
      </c>
      <c r="E9914" t="s">
        <v>14522</v>
      </c>
    </row>
    <row r="9915" spans="1:5" x14ac:dyDescent="0.25">
      <c r="A9915">
        <v>72000473</v>
      </c>
      <c r="B9915" t="s">
        <v>14524</v>
      </c>
      <c r="C9915" t="s">
        <v>14442</v>
      </c>
      <c r="D9915" t="s">
        <v>14442</v>
      </c>
      <c r="E9915" t="s">
        <v>14524</v>
      </c>
    </row>
    <row r="9916" spans="1:5" x14ac:dyDescent="0.25">
      <c r="A9916">
        <v>72000474</v>
      </c>
      <c r="B9916" t="s">
        <v>14525</v>
      </c>
      <c r="C9916" t="s">
        <v>14526</v>
      </c>
      <c r="D9916" t="s">
        <v>14526</v>
      </c>
      <c r="E9916" t="s">
        <v>14525</v>
      </c>
    </row>
    <row r="9917" spans="1:5" x14ac:dyDescent="0.25">
      <c r="A9917">
        <v>72000475</v>
      </c>
      <c r="B9917" t="s">
        <v>14527</v>
      </c>
      <c r="C9917" t="s">
        <v>14528</v>
      </c>
      <c r="D9917" t="s">
        <v>14528</v>
      </c>
      <c r="E9917" t="s">
        <v>14527</v>
      </c>
    </row>
    <row r="9918" spans="1:5" x14ac:dyDescent="0.25">
      <c r="A9918">
        <v>72000476</v>
      </c>
      <c r="B9918" t="s">
        <v>14529</v>
      </c>
      <c r="C9918" t="s">
        <v>13985</v>
      </c>
      <c r="D9918" t="s">
        <v>13985</v>
      </c>
      <c r="E9918" t="s">
        <v>14529</v>
      </c>
    </row>
    <row r="9919" spans="1:5" x14ac:dyDescent="0.25">
      <c r="A9919">
        <v>72000513</v>
      </c>
      <c r="B9919" t="s">
        <v>14530</v>
      </c>
      <c r="C9919" t="s">
        <v>14531</v>
      </c>
      <c r="D9919" t="s">
        <v>14531</v>
      </c>
      <c r="E9919" t="s">
        <v>14530</v>
      </c>
    </row>
    <row r="9920" spans="1:5" x14ac:dyDescent="0.25">
      <c r="A9920">
        <v>72000514</v>
      </c>
      <c r="B9920" t="s">
        <v>14532</v>
      </c>
      <c r="C9920" t="s">
        <v>14533</v>
      </c>
      <c r="D9920" t="s">
        <v>14533</v>
      </c>
      <c r="E9920" t="s">
        <v>14532</v>
      </c>
    </row>
    <row r="9921" spans="1:5" x14ac:dyDescent="0.25">
      <c r="A9921">
        <v>72000515</v>
      </c>
      <c r="B9921" t="s">
        <v>14534</v>
      </c>
      <c r="C9921" t="s">
        <v>13839</v>
      </c>
      <c r="D9921" t="s">
        <v>13839</v>
      </c>
      <c r="E9921" t="s">
        <v>14534</v>
      </c>
    </row>
    <row r="9922" spans="1:5" x14ac:dyDescent="0.25">
      <c r="A9922">
        <v>72000516</v>
      </c>
      <c r="B9922" t="s">
        <v>14535</v>
      </c>
      <c r="C9922" t="s">
        <v>14536</v>
      </c>
      <c r="D9922" t="s">
        <v>14536</v>
      </c>
      <c r="E9922" t="s">
        <v>14535</v>
      </c>
    </row>
    <row r="9923" spans="1:5" x14ac:dyDescent="0.25">
      <c r="A9923">
        <v>72000517</v>
      </c>
      <c r="B9923" t="s">
        <v>13990</v>
      </c>
      <c r="C9923" t="s">
        <v>13922</v>
      </c>
      <c r="D9923" t="s">
        <v>13922</v>
      </c>
      <c r="E9923" t="s">
        <v>13990</v>
      </c>
    </row>
    <row r="9924" spans="1:5" x14ac:dyDescent="0.25">
      <c r="A9924">
        <v>72000518</v>
      </c>
      <c r="B9924" t="s">
        <v>14458</v>
      </c>
      <c r="C9924" t="s">
        <v>14459</v>
      </c>
      <c r="D9924" t="s">
        <v>14459</v>
      </c>
      <c r="E9924" t="s">
        <v>14458</v>
      </c>
    </row>
    <row r="9925" spans="1:5" x14ac:dyDescent="0.25">
      <c r="A9925">
        <v>72000519</v>
      </c>
      <c r="B9925" t="s">
        <v>14460</v>
      </c>
      <c r="C9925" t="s">
        <v>14461</v>
      </c>
      <c r="D9925" t="s">
        <v>14461</v>
      </c>
      <c r="E9925" t="s">
        <v>14460</v>
      </c>
    </row>
    <row r="9926" spans="1:5" x14ac:dyDescent="0.25">
      <c r="A9926">
        <v>72000520</v>
      </c>
      <c r="B9926" t="s">
        <v>14537</v>
      </c>
      <c r="C9926" t="s">
        <v>14538</v>
      </c>
      <c r="D9926" t="s">
        <v>14538</v>
      </c>
      <c r="E9926" t="s">
        <v>14537</v>
      </c>
    </row>
    <row r="9927" spans="1:5" x14ac:dyDescent="0.25">
      <c r="A9927">
        <v>72000521</v>
      </c>
      <c r="B9927" t="s">
        <v>14539</v>
      </c>
      <c r="C9927" t="s">
        <v>14540</v>
      </c>
      <c r="D9927" t="s">
        <v>14540</v>
      </c>
      <c r="E9927" t="s">
        <v>14539</v>
      </c>
    </row>
    <row r="9928" spans="1:5" x14ac:dyDescent="0.25">
      <c r="A9928">
        <v>72000522</v>
      </c>
      <c r="B9928" t="s">
        <v>14541</v>
      </c>
      <c r="C9928" t="s">
        <v>14542</v>
      </c>
      <c r="D9928" t="s">
        <v>14542</v>
      </c>
      <c r="E9928" t="s">
        <v>14541</v>
      </c>
    </row>
    <row r="9929" spans="1:5" x14ac:dyDescent="0.25">
      <c r="A9929">
        <v>72000523</v>
      </c>
      <c r="B9929" t="s">
        <v>14543</v>
      </c>
      <c r="C9929" t="s">
        <v>14544</v>
      </c>
      <c r="D9929" t="s">
        <v>14544</v>
      </c>
      <c r="E9929" t="s">
        <v>14543</v>
      </c>
    </row>
    <row r="9930" spans="1:5" x14ac:dyDescent="0.25">
      <c r="A9930">
        <v>72000524</v>
      </c>
      <c r="B9930" t="s">
        <v>14545</v>
      </c>
      <c r="C9930" t="s">
        <v>14546</v>
      </c>
      <c r="D9930" t="s">
        <v>14546</v>
      </c>
      <c r="E9930" t="s">
        <v>14545</v>
      </c>
    </row>
    <row r="9931" spans="1:5" x14ac:dyDescent="0.25">
      <c r="A9931">
        <v>72000525</v>
      </c>
      <c r="B9931" t="s">
        <v>14547</v>
      </c>
      <c r="C9931" t="s">
        <v>13977</v>
      </c>
      <c r="D9931" t="s">
        <v>13977</v>
      </c>
      <c r="E9931" t="s">
        <v>14547</v>
      </c>
    </row>
    <row r="9932" spans="1:5" x14ac:dyDescent="0.25">
      <c r="A9932">
        <v>72000526</v>
      </c>
      <c r="B9932" t="s">
        <v>14548</v>
      </c>
      <c r="C9932" t="s">
        <v>14106</v>
      </c>
      <c r="D9932" t="s">
        <v>14106</v>
      </c>
      <c r="E9932" t="s">
        <v>14548</v>
      </c>
    </row>
    <row r="9933" spans="1:5" x14ac:dyDescent="0.25">
      <c r="A9933">
        <v>72000527</v>
      </c>
      <c r="B9933" t="s">
        <v>14549</v>
      </c>
      <c r="C9933" t="s">
        <v>14550</v>
      </c>
      <c r="D9933" t="s">
        <v>14550</v>
      </c>
      <c r="E9933" t="s">
        <v>14549</v>
      </c>
    </row>
    <row r="9934" spans="1:5" x14ac:dyDescent="0.25">
      <c r="A9934">
        <v>72000528</v>
      </c>
      <c r="B9934" t="s">
        <v>13836</v>
      </c>
      <c r="C9934" t="s">
        <v>13837</v>
      </c>
      <c r="D9934" t="s">
        <v>13837</v>
      </c>
      <c r="E9934" t="s">
        <v>13836</v>
      </c>
    </row>
    <row r="9935" spans="1:5" x14ac:dyDescent="0.25">
      <c r="A9935">
        <v>72000529</v>
      </c>
      <c r="B9935" t="s">
        <v>14551</v>
      </c>
      <c r="C9935" t="s">
        <v>14013</v>
      </c>
      <c r="D9935" t="s">
        <v>14013</v>
      </c>
      <c r="E9935" t="s">
        <v>14551</v>
      </c>
    </row>
    <row r="9936" spans="1:5" x14ac:dyDescent="0.25">
      <c r="A9936">
        <v>72000530</v>
      </c>
      <c r="B9936" t="s">
        <v>14552</v>
      </c>
      <c r="C9936" t="s">
        <v>14016</v>
      </c>
      <c r="D9936" t="s">
        <v>14016</v>
      </c>
      <c r="E9936" t="s">
        <v>14552</v>
      </c>
    </row>
    <row r="9937" spans="1:5" x14ac:dyDescent="0.25">
      <c r="A9937">
        <v>72000531</v>
      </c>
      <c r="B9937" t="s">
        <v>14553</v>
      </c>
      <c r="C9937" t="s">
        <v>13973</v>
      </c>
      <c r="D9937" t="s">
        <v>13973</v>
      </c>
      <c r="E9937" t="s">
        <v>14553</v>
      </c>
    </row>
    <row r="9938" spans="1:5" x14ac:dyDescent="0.25">
      <c r="A9938">
        <v>72000532</v>
      </c>
      <c r="B9938" t="s">
        <v>14554</v>
      </c>
      <c r="C9938" t="s">
        <v>14126</v>
      </c>
      <c r="D9938" t="s">
        <v>14126</v>
      </c>
      <c r="E9938" t="s">
        <v>14554</v>
      </c>
    </row>
    <row r="9939" spans="1:5" x14ac:dyDescent="0.25">
      <c r="A9939">
        <v>72000533</v>
      </c>
      <c r="B9939" t="s">
        <v>14555</v>
      </c>
      <c r="C9939" t="s">
        <v>14556</v>
      </c>
      <c r="D9939" t="s">
        <v>14556</v>
      </c>
      <c r="E9939" t="s">
        <v>14555</v>
      </c>
    </row>
    <row r="9940" spans="1:5" x14ac:dyDescent="0.25">
      <c r="A9940">
        <v>72000534</v>
      </c>
      <c r="B9940" t="s">
        <v>14432</v>
      </c>
      <c r="C9940" t="s">
        <v>14205</v>
      </c>
      <c r="D9940" t="s">
        <v>14205</v>
      </c>
      <c r="E9940" t="s">
        <v>14432</v>
      </c>
    </row>
    <row r="9941" spans="1:5" x14ac:dyDescent="0.25">
      <c r="A9941">
        <v>72000535</v>
      </c>
      <c r="B9941" t="s">
        <v>14192</v>
      </c>
      <c r="C9941" t="s">
        <v>14397</v>
      </c>
      <c r="D9941" t="s">
        <v>14397</v>
      </c>
      <c r="E9941" t="s">
        <v>14192</v>
      </c>
    </row>
    <row r="9942" spans="1:5" x14ac:dyDescent="0.25">
      <c r="A9942">
        <v>72000536</v>
      </c>
      <c r="B9942" t="s">
        <v>14557</v>
      </c>
      <c r="C9942" t="s">
        <v>14558</v>
      </c>
      <c r="D9942" t="s">
        <v>14558</v>
      </c>
      <c r="E9942" t="s">
        <v>14557</v>
      </c>
    </row>
    <row r="9943" spans="1:5" x14ac:dyDescent="0.25">
      <c r="A9943">
        <v>72000537</v>
      </c>
      <c r="B9943" t="s">
        <v>14069</v>
      </c>
      <c r="C9943" t="s">
        <v>14109</v>
      </c>
      <c r="D9943" t="s">
        <v>14109</v>
      </c>
      <c r="E9943" t="s">
        <v>14069</v>
      </c>
    </row>
    <row r="9944" spans="1:5" x14ac:dyDescent="0.25">
      <c r="A9944">
        <v>72000538</v>
      </c>
      <c r="B9944" t="s">
        <v>14559</v>
      </c>
      <c r="C9944" t="s">
        <v>14414</v>
      </c>
      <c r="D9944" t="s">
        <v>14414</v>
      </c>
      <c r="E9944" t="s">
        <v>14559</v>
      </c>
    </row>
    <row r="9945" spans="1:5" x14ac:dyDescent="0.25">
      <c r="A9945">
        <v>72000539</v>
      </c>
      <c r="B9945" t="s">
        <v>14560</v>
      </c>
      <c r="C9945" t="s">
        <v>14561</v>
      </c>
      <c r="D9945" t="s">
        <v>14561</v>
      </c>
      <c r="E9945" t="s">
        <v>14560</v>
      </c>
    </row>
    <row r="9946" spans="1:5" x14ac:dyDescent="0.25">
      <c r="A9946">
        <v>72000540</v>
      </c>
      <c r="B9946" t="s">
        <v>14023</v>
      </c>
      <c r="C9946" t="s">
        <v>14024</v>
      </c>
      <c r="D9946" t="s">
        <v>14024</v>
      </c>
      <c r="E9946" t="s">
        <v>14023</v>
      </c>
    </row>
    <row r="9947" spans="1:5" x14ac:dyDescent="0.25">
      <c r="A9947">
        <v>72000541</v>
      </c>
      <c r="B9947" t="s">
        <v>14434</v>
      </c>
      <c r="C9947" t="s">
        <v>14435</v>
      </c>
      <c r="D9947" t="s">
        <v>14435</v>
      </c>
      <c r="E9947" t="s">
        <v>14434</v>
      </c>
    </row>
    <row r="9948" spans="1:5" x14ac:dyDescent="0.25">
      <c r="A9948">
        <v>72000542</v>
      </c>
      <c r="B9948" t="s">
        <v>14562</v>
      </c>
      <c r="C9948" t="s">
        <v>14563</v>
      </c>
      <c r="D9948" t="s">
        <v>14563</v>
      </c>
      <c r="E9948" t="s">
        <v>14562</v>
      </c>
    </row>
    <row r="9949" spans="1:5" x14ac:dyDescent="0.25">
      <c r="A9949">
        <v>72000543</v>
      </c>
      <c r="B9949" t="s">
        <v>14497</v>
      </c>
      <c r="C9949" t="s">
        <v>14564</v>
      </c>
      <c r="D9949" t="s">
        <v>14564</v>
      </c>
      <c r="E9949" t="s">
        <v>14497</v>
      </c>
    </row>
    <row r="9950" spans="1:5" x14ac:dyDescent="0.25">
      <c r="A9950">
        <v>72000544</v>
      </c>
      <c r="B9950" t="s">
        <v>14565</v>
      </c>
      <c r="C9950" t="s">
        <v>13922</v>
      </c>
      <c r="D9950" t="s">
        <v>13922</v>
      </c>
      <c r="E9950" t="s">
        <v>14565</v>
      </c>
    </row>
    <row r="9951" spans="1:5" x14ac:dyDescent="0.25">
      <c r="A9951">
        <v>72000545</v>
      </c>
      <c r="B9951" t="s">
        <v>13925</v>
      </c>
      <c r="C9951" t="s">
        <v>14566</v>
      </c>
      <c r="D9951" t="s">
        <v>14566</v>
      </c>
      <c r="E9951" t="s">
        <v>13925</v>
      </c>
    </row>
    <row r="9952" spans="1:5" x14ac:dyDescent="0.25">
      <c r="A9952">
        <v>72000546</v>
      </c>
      <c r="B9952" t="s">
        <v>14567</v>
      </c>
      <c r="C9952" t="s">
        <v>14453</v>
      </c>
      <c r="D9952" t="s">
        <v>14453</v>
      </c>
      <c r="E9952" t="s">
        <v>14567</v>
      </c>
    </row>
    <row r="9953" spans="1:5" x14ac:dyDescent="0.25">
      <c r="A9953">
        <v>72000547</v>
      </c>
      <c r="B9953" t="s">
        <v>14396</v>
      </c>
      <c r="C9953" t="s">
        <v>13977</v>
      </c>
      <c r="D9953" t="s">
        <v>13977</v>
      </c>
      <c r="E9953" t="s">
        <v>14396</v>
      </c>
    </row>
    <row r="9954" spans="1:5" x14ac:dyDescent="0.25">
      <c r="A9954">
        <v>72000548</v>
      </c>
      <c r="B9954" t="s">
        <v>14568</v>
      </c>
      <c r="C9954" t="s">
        <v>14094</v>
      </c>
      <c r="D9954" t="s">
        <v>14094</v>
      </c>
      <c r="E9954" t="s">
        <v>14568</v>
      </c>
    </row>
    <row r="9955" spans="1:5" x14ac:dyDescent="0.25">
      <c r="A9955">
        <v>72000549</v>
      </c>
      <c r="B9955" t="s">
        <v>14569</v>
      </c>
      <c r="C9955" t="s">
        <v>14570</v>
      </c>
      <c r="D9955" t="s">
        <v>14570</v>
      </c>
      <c r="E9955" t="s">
        <v>14569</v>
      </c>
    </row>
    <row r="9956" spans="1:5" x14ac:dyDescent="0.25">
      <c r="A9956">
        <v>72000550</v>
      </c>
      <c r="B9956" t="s">
        <v>14571</v>
      </c>
      <c r="C9956" t="s">
        <v>14022</v>
      </c>
      <c r="D9956" t="s">
        <v>14022</v>
      </c>
      <c r="E9956" t="s">
        <v>14571</v>
      </c>
    </row>
    <row r="9957" spans="1:5" x14ac:dyDescent="0.25">
      <c r="A9957">
        <v>72000551</v>
      </c>
      <c r="B9957" t="s">
        <v>14572</v>
      </c>
      <c r="C9957" t="s">
        <v>14573</v>
      </c>
      <c r="D9957" t="s">
        <v>14573</v>
      </c>
      <c r="E9957" t="s">
        <v>14572</v>
      </c>
    </row>
    <row r="9958" spans="1:5" x14ac:dyDescent="0.25">
      <c r="A9958">
        <v>72000552</v>
      </c>
      <c r="B9958" t="s">
        <v>14574</v>
      </c>
      <c r="C9958" t="s">
        <v>14447</v>
      </c>
      <c r="D9958" t="s">
        <v>14447</v>
      </c>
      <c r="E9958" t="s">
        <v>14574</v>
      </c>
    </row>
    <row r="9959" spans="1:5" x14ac:dyDescent="0.25">
      <c r="A9959">
        <v>72000553</v>
      </c>
      <c r="B9959" t="s">
        <v>14575</v>
      </c>
      <c r="C9959" t="s">
        <v>14408</v>
      </c>
      <c r="D9959" t="s">
        <v>14408</v>
      </c>
      <c r="E9959" t="s">
        <v>14575</v>
      </c>
    </row>
    <row r="9960" spans="1:5" x14ac:dyDescent="0.25">
      <c r="A9960">
        <v>72000554</v>
      </c>
      <c r="B9960" t="s">
        <v>14576</v>
      </c>
      <c r="C9960" t="s">
        <v>13985</v>
      </c>
      <c r="D9960" t="s">
        <v>13985</v>
      </c>
      <c r="E9960" t="s">
        <v>14576</v>
      </c>
    </row>
    <row r="9961" spans="1:5" x14ac:dyDescent="0.25">
      <c r="A9961">
        <v>72000555</v>
      </c>
      <c r="B9961" t="s">
        <v>14577</v>
      </c>
      <c r="C9961" t="s">
        <v>14578</v>
      </c>
      <c r="D9961" t="s">
        <v>14578</v>
      </c>
      <c r="E9961" t="s">
        <v>14577</v>
      </c>
    </row>
    <row r="9962" spans="1:5" x14ac:dyDescent="0.25">
      <c r="A9962">
        <v>72000556</v>
      </c>
      <c r="B9962" t="s">
        <v>14186</v>
      </c>
      <c r="C9962" t="s">
        <v>14187</v>
      </c>
      <c r="D9962" t="s">
        <v>14187</v>
      </c>
      <c r="E9962" t="s">
        <v>14186</v>
      </c>
    </row>
    <row r="9963" spans="1:5" x14ac:dyDescent="0.25">
      <c r="A9963">
        <v>72000557</v>
      </c>
      <c r="B9963" t="s">
        <v>14579</v>
      </c>
      <c r="C9963" t="s">
        <v>14580</v>
      </c>
      <c r="D9963" t="s">
        <v>14580</v>
      </c>
      <c r="E9963" t="s">
        <v>14579</v>
      </c>
    </row>
    <row r="9964" spans="1:5" x14ac:dyDescent="0.25">
      <c r="A9964">
        <v>72000558</v>
      </c>
      <c r="B9964" t="s">
        <v>14581</v>
      </c>
      <c r="C9964" t="s">
        <v>14582</v>
      </c>
      <c r="D9964" t="s">
        <v>14582</v>
      </c>
      <c r="E9964" t="s">
        <v>14581</v>
      </c>
    </row>
    <row r="9965" spans="1:5" x14ac:dyDescent="0.25">
      <c r="A9965">
        <v>72000559</v>
      </c>
      <c r="B9965" t="s">
        <v>14583</v>
      </c>
      <c r="C9965" t="s">
        <v>14584</v>
      </c>
      <c r="D9965" t="s">
        <v>14584</v>
      </c>
      <c r="E9965" t="s">
        <v>14583</v>
      </c>
    </row>
    <row r="9966" spans="1:5" x14ac:dyDescent="0.25">
      <c r="A9966">
        <v>72000560</v>
      </c>
      <c r="B9966" t="s">
        <v>14585</v>
      </c>
      <c r="C9966" t="s">
        <v>14586</v>
      </c>
      <c r="D9966" t="s">
        <v>14586</v>
      </c>
      <c r="E9966" t="s">
        <v>14585</v>
      </c>
    </row>
    <row r="9967" spans="1:5" x14ac:dyDescent="0.25">
      <c r="A9967">
        <v>72000561</v>
      </c>
      <c r="B9967" t="s">
        <v>14587</v>
      </c>
      <c r="C9967" t="s">
        <v>14221</v>
      </c>
      <c r="D9967" t="s">
        <v>14221</v>
      </c>
      <c r="E9967" t="s">
        <v>14587</v>
      </c>
    </row>
    <row r="9968" spans="1:5" x14ac:dyDescent="0.25">
      <c r="A9968">
        <v>72000562</v>
      </c>
      <c r="B9968" t="s">
        <v>14588</v>
      </c>
      <c r="C9968" t="s">
        <v>14332</v>
      </c>
      <c r="D9968" t="s">
        <v>14332</v>
      </c>
      <c r="E9968" t="s">
        <v>14588</v>
      </c>
    </row>
    <row r="9969" spans="1:5" x14ac:dyDescent="0.25">
      <c r="A9969">
        <v>72000563</v>
      </c>
      <c r="B9969" t="s">
        <v>14589</v>
      </c>
      <c r="C9969" t="s">
        <v>14590</v>
      </c>
      <c r="D9969" t="s">
        <v>14590</v>
      </c>
      <c r="E9969" t="s">
        <v>14589</v>
      </c>
    </row>
    <row r="9970" spans="1:5" x14ac:dyDescent="0.25">
      <c r="A9970">
        <v>72000564</v>
      </c>
      <c r="B9970" t="s">
        <v>14591</v>
      </c>
      <c r="C9970" t="s">
        <v>14592</v>
      </c>
      <c r="D9970" t="s">
        <v>14592</v>
      </c>
      <c r="E9970" t="s">
        <v>14591</v>
      </c>
    </row>
    <row r="9971" spans="1:5" x14ac:dyDescent="0.25">
      <c r="A9971">
        <v>72000565</v>
      </c>
      <c r="B9971" t="s">
        <v>14593</v>
      </c>
      <c r="C9971" t="s">
        <v>14594</v>
      </c>
      <c r="D9971" t="s">
        <v>14594</v>
      </c>
      <c r="E9971" t="s">
        <v>14593</v>
      </c>
    </row>
    <row r="9972" spans="1:5" x14ac:dyDescent="0.25">
      <c r="A9972">
        <v>72000566</v>
      </c>
      <c r="B9972" t="s">
        <v>14595</v>
      </c>
      <c r="C9972" t="s">
        <v>14120</v>
      </c>
      <c r="D9972" t="s">
        <v>14120</v>
      </c>
      <c r="E9972" t="s">
        <v>14595</v>
      </c>
    </row>
    <row r="9973" spans="1:5" x14ac:dyDescent="0.25">
      <c r="A9973">
        <v>72000567</v>
      </c>
      <c r="B9973" t="s">
        <v>14596</v>
      </c>
      <c r="C9973" t="s">
        <v>14122</v>
      </c>
      <c r="D9973" t="s">
        <v>14122</v>
      </c>
      <c r="E9973" t="s">
        <v>14596</v>
      </c>
    </row>
    <row r="9974" spans="1:5" x14ac:dyDescent="0.25">
      <c r="A9974">
        <v>72000568</v>
      </c>
      <c r="B9974" t="s">
        <v>14597</v>
      </c>
      <c r="C9974" t="s">
        <v>14598</v>
      </c>
      <c r="D9974" t="s">
        <v>14598</v>
      </c>
      <c r="E9974" t="s">
        <v>14597</v>
      </c>
    </row>
    <row r="9975" spans="1:5" x14ac:dyDescent="0.25">
      <c r="A9975">
        <v>72000569</v>
      </c>
      <c r="B9975" t="s">
        <v>14597</v>
      </c>
      <c r="C9975" t="s">
        <v>14599</v>
      </c>
      <c r="D9975" t="s">
        <v>14599</v>
      </c>
      <c r="E9975" t="s">
        <v>14597</v>
      </c>
    </row>
    <row r="9976" spans="1:5" x14ac:dyDescent="0.25">
      <c r="A9976">
        <v>72000570</v>
      </c>
      <c r="B9976" t="s">
        <v>14600</v>
      </c>
      <c r="C9976" t="s">
        <v>14120</v>
      </c>
      <c r="D9976" t="s">
        <v>14120</v>
      </c>
      <c r="E9976" t="s">
        <v>14600</v>
      </c>
    </row>
    <row r="9977" spans="1:5" x14ac:dyDescent="0.25">
      <c r="A9977">
        <v>72000571</v>
      </c>
      <c r="B9977" t="s">
        <v>14601</v>
      </c>
      <c r="C9977" t="s">
        <v>14122</v>
      </c>
      <c r="D9977" t="s">
        <v>14122</v>
      </c>
      <c r="E9977" t="s">
        <v>14601</v>
      </c>
    </row>
    <row r="9978" spans="1:5" x14ac:dyDescent="0.25">
      <c r="A9978">
        <v>72000572</v>
      </c>
      <c r="B9978" t="s">
        <v>14602</v>
      </c>
      <c r="C9978" t="s">
        <v>14455</v>
      </c>
      <c r="D9978" t="s">
        <v>14455</v>
      </c>
      <c r="E9978" t="s">
        <v>14602</v>
      </c>
    </row>
    <row r="9979" spans="1:5" x14ac:dyDescent="0.25">
      <c r="A9979">
        <v>72000573</v>
      </c>
      <c r="B9979" t="s">
        <v>14603</v>
      </c>
      <c r="C9979" t="s">
        <v>14473</v>
      </c>
      <c r="D9979" t="s">
        <v>14473</v>
      </c>
      <c r="E9979" t="s">
        <v>14603</v>
      </c>
    </row>
    <row r="9980" spans="1:5" x14ac:dyDescent="0.25">
      <c r="A9980">
        <v>72000574</v>
      </c>
      <c r="B9980" t="s">
        <v>14604</v>
      </c>
      <c r="C9980" t="s">
        <v>14402</v>
      </c>
      <c r="D9980" t="s">
        <v>14402</v>
      </c>
      <c r="E9980" t="s">
        <v>14604</v>
      </c>
    </row>
    <row r="9981" spans="1:5" x14ac:dyDescent="0.25">
      <c r="A9981">
        <v>72000575</v>
      </c>
      <c r="B9981" t="s">
        <v>14605</v>
      </c>
      <c r="C9981" t="s">
        <v>14402</v>
      </c>
      <c r="D9981" t="s">
        <v>14402</v>
      </c>
      <c r="E9981" t="s">
        <v>14605</v>
      </c>
    </row>
    <row r="9982" spans="1:5" x14ac:dyDescent="0.25">
      <c r="A9982">
        <v>72000576</v>
      </c>
      <c r="B9982" t="s">
        <v>14606</v>
      </c>
      <c r="C9982" t="s">
        <v>14037</v>
      </c>
      <c r="D9982" t="s">
        <v>14037</v>
      </c>
      <c r="E9982" t="s">
        <v>14606</v>
      </c>
    </row>
    <row r="9983" spans="1:5" x14ac:dyDescent="0.25">
      <c r="A9983">
        <v>72000577</v>
      </c>
      <c r="B9983" t="s">
        <v>14607</v>
      </c>
      <c r="C9983" t="s">
        <v>14037</v>
      </c>
      <c r="D9983" t="s">
        <v>14037</v>
      </c>
      <c r="E9983" t="s">
        <v>14607</v>
      </c>
    </row>
    <row r="9984" spans="1:5" x14ac:dyDescent="0.25">
      <c r="A9984">
        <v>72000578</v>
      </c>
      <c r="B9984" t="s">
        <v>14608</v>
      </c>
      <c r="C9984" t="s">
        <v>14037</v>
      </c>
      <c r="D9984" t="s">
        <v>14037</v>
      </c>
      <c r="E9984" t="s">
        <v>14608</v>
      </c>
    </row>
    <row r="9985" spans="1:5" x14ac:dyDescent="0.25">
      <c r="A9985">
        <v>72000579</v>
      </c>
      <c r="B9985" t="s">
        <v>14609</v>
      </c>
      <c r="C9985" t="s">
        <v>14037</v>
      </c>
      <c r="D9985" t="s">
        <v>14037</v>
      </c>
      <c r="E9985" t="s">
        <v>14609</v>
      </c>
    </row>
    <row r="9986" spans="1:5" x14ac:dyDescent="0.25">
      <c r="A9986">
        <v>72000580</v>
      </c>
      <c r="B9986" t="s">
        <v>14610</v>
      </c>
      <c r="C9986" t="s">
        <v>14611</v>
      </c>
      <c r="D9986" t="s">
        <v>14611</v>
      </c>
      <c r="E9986" t="s">
        <v>14610</v>
      </c>
    </row>
    <row r="9987" spans="1:5" x14ac:dyDescent="0.25">
      <c r="A9987">
        <v>72000581</v>
      </c>
      <c r="B9987" t="s">
        <v>14612</v>
      </c>
      <c r="C9987" t="s">
        <v>14613</v>
      </c>
      <c r="D9987" t="s">
        <v>14613</v>
      </c>
      <c r="E9987" t="s">
        <v>14612</v>
      </c>
    </row>
    <row r="9988" spans="1:5" x14ac:dyDescent="0.25">
      <c r="A9988">
        <v>72000582</v>
      </c>
      <c r="B9988" t="s">
        <v>14614</v>
      </c>
      <c r="C9988" t="s">
        <v>14615</v>
      </c>
      <c r="D9988" t="s">
        <v>14615</v>
      </c>
      <c r="E9988" t="s">
        <v>14614</v>
      </c>
    </row>
    <row r="9989" spans="1:5" x14ac:dyDescent="0.25">
      <c r="A9989">
        <v>72000583</v>
      </c>
      <c r="B9989" t="s">
        <v>14616</v>
      </c>
      <c r="C9989" t="s">
        <v>14617</v>
      </c>
      <c r="D9989" t="s">
        <v>14617</v>
      </c>
      <c r="E9989" t="s">
        <v>14616</v>
      </c>
    </row>
    <row r="9990" spans="1:5" x14ac:dyDescent="0.25">
      <c r="A9990">
        <v>72000584</v>
      </c>
      <c r="B9990" t="s">
        <v>14618</v>
      </c>
      <c r="C9990" t="s">
        <v>14619</v>
      </c>
      <c r="D9990" t="s">
        <v>14619</v>
      </c>
      <c r="E9990" t="s">
        <v>14618</v>
      </c>
    </row>
    <row r="9991" spans="1:5" x14ac:dyDescent="0.25">
      <c r="A9991">
        <v>72000585</v>
      </c>
      <c r="B9991" t="s">
        <v>14620</v>
      </c>
      <c r="C9991" t="s">
        <v>14621</v>
      </c>
      <c r="D9991" t="s">
        <v>14621</v>
      </c>
      <c r="E9991" t="s">
        <v>14620</v>
      </c>
    </row>
    <row r="9992" spans="1:5" x14ac:dyDescent="0.25">
      <c r="A9992">
        <v>72000586</v>
      </c>
      <c r="B9992" t="s">
        <v>14622</v>
      </c>
      <c r="C9992" t="s">
        <v>14623</v>
      </c>
      <c r="D9992" t="s">
        <v>14623</v>
      </c>
      <c r="E9992" t="s">
        <v>14622</v>
      </c>
    </row>
    <row r="9993" spans="1:5" x14ac:dyDescent="0.25">
      <c r="A9993">
        <v>72000587</v>
      </c>
      <c r="B9993" t="s">
        <v>14624</v>
      </c>
      <c r="C9993" t="s">
        <v>14625</v>
      </c>
      <c r="D9993" t="s">
        <v>14625</v>
      </c>
      <c r="E9993" t="s">
        <v>14624</v>
      </c>
    </row>
    <row r="9994" spans="1:5" x14ac:dyDescent="0.25">
      <c r="A9994">
        <v>72000588</v>
      </c>
      <c r="B9994" t="s">
        <v>14626</v>
      </c>
      <c r="C9994" t="s">
        <v>14627</v>
      </c>
      <c r="D9994" t="s">
        <v>14627</v>
      </c>
      <c r="E9994" t="s">
        <v>14626</v>
      </c>
    </row>
    <row r="9995" spans="1:5" x14ac:dyDescent="0.25">
      <c r="A9995">
        <v>72000589</v>
      </c>
      <c r="B9995" t="s">
        <v>14628</v>
      </c>
      <c r="C9995" t="s">
        <v>14629</v>
      </c>
      <c r="D9995" t="s">
        <v>14629</v>
      </c>
      <c r="E9995" t="s">
        <v>14628</v>
      </c>
    </row>
    <row r="9996" spans="1:5" x14ac:dyDescent="0.25">
      <c r="A9996">
        <v>72000590</v>
      </c>
      <c r="B9996" t="s">
        <v>14630</v>
      </c>
      <c r="C9996" t="s">
        <v>14629</v>
      </c>
      <c r="D9996" t="s">
        <v>14629</v>
      </c>
      <c r="E9996" t="s">
        <v>14630</v>
      </c>
    </row>
    <row r="9997" spans="1:5" x14ac:dyDescent="0.25">
      <c r="A9997">
        <v>72000591</v>
      </c>
      <c r="B9997" t="s">
        <v>14631</v>
      </c>
      <c r="C9997" t="s">
        <v>14632</v>
      </c>
      <c r="D9997" t="s">
        <v>14632</v>
      </c>
      <c r="E9997" t="s">
        <v>14631</v>
      </c>
    </row>
    <row r="9998" spans="1:5" x14ac:dyDescent="0.25">
      <c r="A9998">
        <v>72000592</v>
      </c>
      <c r="B9998" t="s">
        <v>14633</v>
      </c>
      <c r="C9998" t="s">
        <v>14633</v>
      </c>
      <c r="D9998" t="s">
        <v>14633</v>
      </c>
      <c r="E9998" t="s">
        <v>14633</v>
      </c>
    </row>
    <row r="9999" spans="1:5" x14ac:dyDescent="0.25">
      <c r="A9999">
        <v>72000593</v>
      </c>
      <c r="B9999" t="s">
        <v>14634</v>
      </c>
      <c r="C9999" t="s">
        <v>14634</v>
      </c>
      <c r="D9999" t="s">
        <v>14634</v>
      </c>
      <c r="E9999" t="s">
        <v>14634</v>
      </c>
    </row>
    <row r="10000" spans="1:5" x14ac:dyDescent="0.25">
      <c r="A10000">
        <v>72000594</v>
      </c>
      <c r="B10000" t="s">
        <v>14635</v>
      </c>
      <c r="C10000" t="s">
        <v>14126</v>
      </c>
      <c r="D10000" t="s">
        <v>14126</v>
      </c>
      <c r="E10000" t="s">
        <v>14635</v>
      </c>
    </row>
    <row r="10001" spans="1:5" x14ac:dyDescent="0.25">
      <c r="A10001">
        <v>72000595</v>
      </c>
      <c r="B10001" t="s">
        <v>13865</v>
      </c>
      <c r="C10001" t="s">
        <v>13841</v>
      </c>
      <c r="D10001" t="s">
        <v>13841</v>
      </c>
      <c r="E10001" t="s">
        <v>13865</v>
      </c>
    </row>
    <row r="10002" spans="1:5" x14ac:dyDescent="0.25">
      <c r="A10002">
        <v>72000596</v>
      </c>
      <c r="B10002" t="s">
        <v>14636</v>
      </c>
      <c r="C10002" t="s">
        <v>14580</v>
      </c>
      <c r="D10002" t="s">
        <v>14580</v>
      </c>
      <c r="E10002" t="s">
        <v>14636</v>
      </c>
    </row>
    <row r="10003" spans="1:5" x14ac:dyDescent="0.25">
      <c r="A10003">
        <v>72000597</v>
      </c>
      <c r="B10003" t="s">
        <v>14475</v>
      </c>
      <c r="C10003" t="s">
        <v>14476</v>
      </c>
      <c r="D10003" t="s">
        <v>14476</v>
      </c>
      <c r="E10003" t="s">
        <v>14475</v>
      </c>
    </row>
    <row r="10004" spans="1:5" x14ac:dyDescent="0.25">
      <c r="A10004">
        <v>72000598</v>
      </c>
      <c r="B10004" t="s">
        <v>14637</v>
      </c>
      <c r="C10004" t="s">
        <v>13973</v>
      </c>
      <c r="D10004" t="s">
        <v>13973</v>
      </c>
      <c r="E10004" t="s">
        <v>14637</v>
      </c>
    </row>
    <row r="10005" spans="1:5" x14ac:dyDescent="0.25">
      <c r="A10005">
        <v>72000599</v>
      </c>
      <c r="B10005" t="s">
        <v>14638</v>
      </c>
      <c r="C10005" t="s">
        <v>14013</v>
      </c>
      <c r="D10005" t="s">
        <v>14013</v>
      </c>
      <c r="E10005" t="s">
        <v>14638</v>
      </c>
    </row>
    <row r="10006" spans="1:5" x14ac:dyDescent="0.25">
      <c r="A10006">
        <v>72000600</v>
      </c>
      <c r="B10006" t="s">
        <v>14639</v>
      </c>
      <c r="C10006" t="s">
        <v>14016</v>
      </c>
      <c r="D10006" t="s">
        <v>14016</v>
      </c>
      <c r="E10006" t="s">
        <v>14639</v>
      </c>
    </row>
    <row r="10007" spans="1:5" x14ac:dyDescent="0.25">
      <c r="A10007">
        <v>72000601</v>
      </c>
      <c r="B10007" t="s">
        <v>14640</v>
      </c>
      <c r="C10007" t="s">
        <v>14395</v>
      </c>
      <c r="D10007" t="s">
        <v>14395</v>
      </c>
      <c r="E10007" t="s">
        <v>14640</v>
      </c>
    </row>
    <row r="10008" spans="1:5" x14ac:dyDescent="0.25">
      <c r="A10008">
        <v>72000602</v>
      </c>
      <c r="B10008" t="s">
        <v>14641</v>
      </c>
      <c r="C10008" t="s">
        <v>14106</v>
      </c>
      <c r="D10008" t="s">
        <v>14106</v>
      </c>
      <c r="E10008" t="s">
        <v>14641</v>
      </c>
    </row>
    <row r="10009" spans="1:5" x14ac:dyDescent="0.25">
      <c r="A10009">
        <v>72000603</v>
      </c>
      <c r="B10009" t="s">
        <v>14642</v>
      </c>
      <c r="C10009" t="s">
        <v>14643</v>
      </c>
      <c r="D10009" t="s">
        <v>14643</v>
      </c>
      <c r="E10009" t="s">
        <v>14642</v>
      </c>
    </row>
    <row r="10010" spans="1:5" x14ac:dyDescent="0.25">
      <c r="A10010">
        <v>72000604</v>
      </c>
      <c r="B10010" t="s">
        <v>14644</v>
      </c>
      <c r="C10010" t="s">
        <v>14645</v>
      </c>
      <c r="D10010" t="s">
        <v>14645</v>
      </c>
      <c r="E10010" t="s">
        <v>14644</v>
      </c>
    </row>
    <row r="10011" spans="1:5" x14ac:dyDescent="0.25">
      <c r="A10011">
        <v>72000605</v>
      </c>
      <c r="B10011" t="s">
        <v>14646</v>
      </c>
      <c r="C10011" t="s">
        <v>13839</v>
      </c>
      <c r="D10011" t="s">
        <v>13839</v>
      </c>
      <c r="E10011" t="s">
        <v>14646</v>
      </c>
    </row>
    <row r="10012" spans="1:5" x14ac:dyDescent="0.25">
      <c r="A10012">
        <v>72000606</v>
      </c>
      <c r="B10012" t="s">
        <v>14647</v>
      </c>
      <c r="C10012" t="s">
        <v>14514</v>
      </c>
      <c r="D10012" t="s">
        <v>14514</v>
      </c>
      <c r="E10012" t="s">
        <v>14647</v>
      </c>
    </row>
    <row r="10013" spans="1:5" x14ac:dyDescent="0.25">
      <c r="A10013">
        <v>72000607</v>
      </c>
      <c r="B10013" t="s">
        <v>14648</v>
      </c>
      <c r="C10013" t="s">
        <v>14649</v>
      </c>
      <c r="D10013" t="s">
        <v>14649</v>
      </c>
      <c r="E10013" t="s">
        <v>14648</v>
      </c>
    </row>
    <row r="10014" spans="1:5" x14ac:dyDescent="0.25">
      <c r="A10014">
        <v>72000608</v>
      </c>
      <c r="B10014" t="s">
        <v>13836</v>
      </c>
      <c r="C10014" t="s">
        <v>13837</v>
      </c>
      <c r="D10014" t="s">
        <v>13837</v>
      </c>
      <c r="E10014" t="s">
        <v>13836</v>
      </c>
    </row>
    <row r="10015" spans="1:5" x14ac:dyDescent="0.25">
      <c r="A10015">
        <v>72000609</v>
      </c>
      <c r="B10015" t="s">
        <v>14650</v>
      </c>
      <c r="C10015" t="s">
        <v>13977</v>
      </c>
      <c r="D10015" t="s">
        <v>13977</v>
      </c>
      <c r="E10015" t="s">
        <v>14650</v>
      </c>
    </row>
    <row r="10016" spans="1:5" x14ac:dyDescent="0.25">
      <c r="A10016">
        <v>72000610</v>
      </c>
      <c r="B10016" t="s">
        <v>14651</v>
      </c>
      <c r="C10016" t="s">
        <v>13977</v>
      </c>
      <c r="D10016" t="s">
        <v>13977</v>
      </c>
      <c r="E10016" t="s">
        <v>14651</v>
      </c>
    </row>
    <row r="10017" spans="1:5" x14ac:dyDescent="0.25">
      <c r="A10017">
        <v>72000611</v>
      </c>
      <c r="B10017" t="s">
        <v>14652</v>
      </c>
      <c r="C10017" t="s">
        <v>13977</v>
      </c>
      <c r="D10017" t="s">
        <v>13977</v>
      </c>
      <c r="E10017" t="s">
        <v>14652</v>
      </c>
    </row>
    <row r="10018" spans="1:5" x14ac:dyDescent="0.25">
      <c r="A10018">
        <v>72000612</v>
      </c>
      <c r="B10018" t="s">
        <v>14653</v>
      </c>
      <c r="C10018" t="s">
        <v>13977</v>
      </c>
      <c r="D10018" t="s">
        <v>13977</v>
      </c>
      <c r="E10018" t="s">
        <v>14653</v>
      </c>
    </row>
    <row r="10019" spans="1:5" x14ac:dyDescent="0.25">
      <c r="A10019">
        <v>72000613</v>
      </c>
      <c r="B10019" t="s">
        <v>14654</v>
      </c>
      <c r="C10019" t="s">
        <v>14655</v>
      </c>
      <c r="D10019" t="s">
        <v>14655</v>
      </c>
      <c r="E10019" t="s">
        <v>14654</v>
      </c>
    </row>
    <row r="10020" spans="1:5" x14ac:dyDescent="0.25">
      <c r="A10020">
        <v>72000614</v>
      </c>
      <c r="B10020" t="s">
        <v>14656</v>
      </c>
      <c r="C10020" t="s">
        <v>14657</v>
      </c>
      <c r="D10020" t="s">
        <v>14657</v>
      </c>
      <c r="E10020" t="s">
        <v>14656</v>
      </c>
    </row>
    <row r="10021" spans="1:5" x14ac:dyDescent="0.25">
      <c r="A10021">
        <v>72000615</v>
      </c>
      <c r="B10021" t="s">
        <v>14658</v>
      </c>
      <c r="C10021" t="s">
        <v>14659</v>
      </c>
      <c r="D10021" t="s">
        <v>14659</v>
      </c>
      <c r="E10021" t="s">
        <v>14658</v>
      </c>
    </row>
    <row r="10022" spans="1:5" x14ac:dyDescent="0.25">
      <c r="A10022">
        <v>72000616</v>
      </c>
      <c r="B10022" t="s">
        <v>14660</v>
      </c>
      <c r="C10022" t="s">
        <v>14661</v>
      </c>
      <c r="D10022" t="s">
        <v>14661</v>
      </c>
      <c r="E10022" t="s">
        <v>14660</v>
      </c>
    </row>
    <row r="10023" spans="1:5" x14ac:dyDescent="0.25">
      <c r="A10023">
        <v>72000617</v>
      </c>
      <c r="B10023" t="s">
        <v>14662</v>
      </c>
      <c r="C10023" t="s">
        <v>14506</v>
      </c>
      <c r="D10023" t="s">
        <v>14506</v>
      </c>
      <c r="E10023" t="s">
        <v>14662</v>
      </c>
    </row>
    <row r="10024" spans="1:5" x14ac:dyDescent="0.25">
      <c r="A10024">
        <v>72000618</v>
      </c>
      <c r="B10024" t="s">
        <v>14663</v>
      </c>
      <c r="C10024" t="s">
        <v>14664</v>
      </c>
      <c r="D10024" t="s">
        <v>14664</v>
      </c>
      <c r="E10024" t="s">
        <v>14663</v>
      </c>
    </row>
    <row r="10025" spans="1:5" x14ac:dyDescent="0.25">
      <c r="A10025">
        <v>72000619</v>
      </c>
      <c r="B10025" t="s">
        <v>14665</v>
      </c>
      <c r="C10025" t="s">
        <v>14666</v>
      </c>
      <c r="D10025" t="s">
        <v>14666</v>
      </c>
      <c r="E10025" t="s">
        <v>14665</v>
      </c>
    </row>
    <row r="10026" spans="1:5" x14ac:dyDescent="0.25">
      <c r="A10026">
        <v>72000620</v>
      </c>
      <c r="B10026" t="s">
        <v>14667</v>
      </c>
      <c r="C10026" t="s">
        <v>14668</v>
      </c>
      <c r="D10026" t="s">
        <v>14668</v>
      </c>
      <c r="E10026" t="s">
        <v>14667</v>
      </c>
    </row>
    <row r="10027" spans="1:5" x14ac:dyDescent="0.25">
      <c r="A10027">
        <v>72000621</v>
      </c>
      <c r="B10027" t="s">
        <v>14192</v>
      </c>
      <c r="C10027" t="s">
        <v>14397</v>
      </c>
      <c r="D10027" t="s">
        <v>14397</v>
      </c>
      <c r="E10027" t="s">
        <v>14192</v>
      </c>
    </row>
    <row r="10028" spans="1:5" x14ac:dyDescent="0.25">
      <c r="A10028">
        <v>72000622</v>
      </c>
      <c r="B10028" t="s">
        <v>14669</v>
      </c>
      <c r="C10028" t="s">
        <v>14670</v>
      </c>
      <c r="D10028" t="s">
        <v>14670</v>
      </c>
      <c r="E10028" t="s">
        <v>14669</v>
      </c>
    </row>
    <row r="10029" spans="1:5" x14ac:dyDescent="0.25">
      <c r="A10029">
        <v>72000623</v>
      </c>
      <c r="B10029" t="s">
        <v>14671</v>
      </c>
      <c r="C10029" t="s">
        <v>14672</v>
      </c>
      <c r="D10029" t="s">
        <v>14672</v>
      </c>
      <c r="E10029" t="s">
        <v>14671</v>
      </c>
    </row>
    <row r="10030" spans="1:5" x14ac:dyDescent="0.25">
      <c r="A10030">
        <v>72000624</v>
      </c>
      <c r="B10030" t="s">
        <v>14673</v>
      </c>
      <c r="C10030" t="s">
        <v>14674</v>
      </c>
      <c r="D10030" t="s">
        <v>14674</v>
      </c>
      <c r="E10030" t="s">
        <v>14673</v>
      </c>
    </row>
    <row r="10031" spans="1:5" x14ac:dyDescent="0.25">
      <c r="A10031">
        <v>72000625</v>
      </c>
      <c r="B10031" t="s">
        <v>14675</v>
      </c>
      <c r="C10031" t="s">
        <v>14120</v>
      </c>
      <c r="D10031" t="s">
        <v>14120</v>
      </c>
      <c r="E10031" t="s">
        <v>14675</v>
      </c>
    </row>
    <row r="10032" spans="1:5" x14ac:dyDescent="0.25">
      <c r="A10032">
        <v>72000626</v>
      </c>
      <c r="B10032" t="s">
        <v>14676</v>
      </c>
      <c r="C10032" t="s">
        <v>14120</v>
      </c>
      <c r="D10032" t="s">
        <v>14120</v>
      </c>
      <c r="E10032" t="s">
        <v>14676</v>
      </c>
    </row>
    <row r="10033" spans="1:5" x14ac:dyDescent="0.25">
      <c r="A10033">
        <v>72000627</v>
      </c>
      <c r="B10033" t="s">
        <v>14677</v>
      </c>
      <c r="C10033" t="s">
        <v>14120</v>
      </c>
      <c r="D10033" t="s">
        <v>14120</v>
      </c>
      <c r="E10033" t="s">
        <v>14677</v>
      </c>
    </row>
    <row r="10034" spans="1:5" x14ac:dyDescent="0.25">
      <c r="A10034">
        <v>72000628</v>
      </c>
      <c r="B10034" t="s">
        <v>14678</v>
      </c>
      <c r="C10034" t="s">
        <v>14122</v>
      </c>
      <c r="D10034" t="s">
        <v>14122</v>
      </c>
      <c r="E10034" t="s">
        <v>14678</v>
      </c>
    </row>
    <row r="10035" spans="1:5" x14ac:dyDescent="0.25">
      <c r="A10035">
        <v>72000629</v>
      </c>
      <c r="B10035" t="s">
        <v>14679</v>
      </c>
      <c r="C10035" t="s">
        <v>14122</v>
      </c>
      <c r="D10035" t="s">
        <v>14122</v>
      </c>
      <c r="E10035" t="s">
        <v>14679</v>
      </c>
    </row>
    <row r="10036" spans="1:5" x14ac:dyDescent="0.25">
      <c r="A10036">
        <v>72000630</v>
      </c>
      <c r="B10036" t="s">
        <v>14680</v>
      </c>
      <c r="C10036" t="s">
        <v>14122</v>
      </c>
      <c r="D10036" t="s">
        <v>14122</v>
      </c>
      <c r="E10036" t="s">
        <v>14680</v>
      </c>
    </row>
    <row r="10037" spans="1:5" x14ac:dyDescent="0.25">
      <c r="A10037">
        <v>72000631</v>
      </c>
      <c r="B10037" t="s">
        <v>14681</v>
      </c>
      <c r="C10037" t="s">
        <v>14643</v>
      </c>
      <c r="D10037" t="s">
        <v>14643</v>
      </c>
      <c r="E10037" t="s">
        <v>14681</v>
      </c>
    </row>
    <row r="10038" spans="1:5" x14ac:dyDescent="0.25">
      <c r="A10038">
        <v>72000632</v>
      </c>
      <c r="B10038" t="s">
        <v>14682</v>
      </c>
      <c r="C10038" t="s">
        <v>14683</v>
      </c>
      <c r="D10038" t="s">
        <v>14683</v>
      </c>
      <c r="E10038" t="s">
        <v>14682</v>
      </c>
    </row>
    <row r="10039" spans="1:5" x14ac:dyDescent="0.25">
      <c r="A10039">
        <v>72000633</v>
      </c>
      <c r="B10039" t="s">
        <v>14684</v>
      </c>
      <c r="C10039" t="s">
        <v>14685</v>
      </c>
      <c r="D10039" t="s">
        <v>14685</v>
      </c>
      <c r="E10039" t="s">
        <v>14684</v>
      </c>
    </row>
    <row r="10040" spans="1:5" x14ac:dyDescent="0.25">
      <c r="A10040">
        <v>72000634</v>
      </c>
      <c r="B10040" t="s">
        <v>14686</v>
      </c>
      <c r="C10040" t="s">
        <v>13977</v>
      </c>
      <c r="D10040" t="s">
        <v>13977</v>
      </c>
      <c r="E10040" t="s">
        <v>14686</v>
      </c>
    </row>
    <row r="10041" spans="1:5" x14ac:dyDescent="0.25">
      <c r="A10041">
        <v>72000635</v>
      </c>
      <c r="B10041" t="s">
        <v>14687</v>
      </c>
      <c r="C10041" t="s">
        <v>14645</v>
      </c>
      <c r="D10041" t="s">
        <v>14645</v>
      </c>
      <c r="E10041" t="s">
        <v>14687</v>
      </c>
    </row>
    <row r="10042" spans="1:5" x14ac:dyDescent="0.25">
      <c r="A10042">
        <v>72000636</v>
      </c>
      <c r="B10042" t="s">
        <v>14688</v>
      </c>
      <c r="C10042" t="s">
        <v>14689</v>
      </c>
      <c r="D10042" t="s">
        <v>14689</v>
      </c>
      <c r="E10042" t="s">
        <v>14688</v>
      </c>
    </row>
    <row r="10043" spans="1:5" x14ac:dyDescent="0.25">
      <c r="A10043">
        <v>72000637</v>
      </c>
      <c r="B10043" t="s">
        <v>14690</v>
      </c>
      <c r="C10043" t="s">
        <v>14691</v>
      </c>
      <c r="D10043" t="s">
        <v>14691</v>
      </c>
      <c r="E10043" t="s">
        <v>14690</v>
      </c>
    </row>
    <row r="10044" spans="1:5" x14ac:dyDescent="0.25">
      <c r="A10044">
        <v>72000638</v>
      </c>
      <c r="B10044" t="s">
        <v>14692</v>
      </c>
      <c r="C10044" t="s">
        <v>14693</v>
      </c>
      <c r="D10044" t="s">
        <v>14693</v>
      </c>
      <c r="E10044" t="s">
        <v>14692</v>
      </c>
    </row>
    <row r="10045" spans="1:5" x14ac:dyDescent="0.25">
      <c r="A10045">
        <v>72000639</v>
      </c>
      <c r="B10045" t="s">
        <v>14694</v>
      </c>
      <c r="C10045" t="s">
        <v>13910</v>
      </c>
      <c r="D10045" t="s">
        <v>13910</v>
      </c>
      <c r="E10045" t="s">
        <v>14694</v>
      </c>
    </row>
    <row r="10046" spans="1:5" x14ac:dyDescent="0.25">
      <c r="A10046">
        <v>72000640</v>
      </c>
      <c r="B10046" t="s">
        <v>14695</v>
      </c>
      <c r="C10046" t="s">
        <v>14696</v>
      </c>
      <c r="D10046" t="s">
        <v>14696</v>
      </c>
      <c r="E10046" t="s">
        <v>14695</v>
      </c>
    </row>
    <row r="10047" spans="1:5" x14ac:dyDescent="0.25">
      <c r="A10047">
        <v>72000641</v>
      </c>
      <c r="B10047" t="s">
        <v>14697</v>
      </c>
      <c r="C10047" t="s">
        <v>14698</v>
      </c>
      <c r="D10047" t="s">
        <v>14698</v>
      </c>
      <c r="E10047" t="s">
        <v>14697</v>
      </c>
    </row>
    <row r="10048" spans="1:5" x14ac:dyDescent="0.25">
      <c r="A10048">
        <v>72000642</v>
      </c>
      <c r="B10048" t="s">
        <v>14699</v>
      </c>
      <c r="C10048" t="s">
        <v>14700</v>
      </c>
      <c r="D10048" t="s">
        <v>14700</v>
      </c>
      <c r="E10048" t="s">
        <v>14699</v>
      </c>
    </row>
    <row r="10049" spans="1:5" x14ac:dyDescent="0.25">
      <c r="A10049">
        <v>72000643</v>
      </c>
      <c r="B10049" t="s">
        <v>14701</v>
      </c>
      <c r="C10049" t="s">
        <v>14702</v>
      </c>
      <c r="D10049" t="s">
        <v>14702</v>
      </c>
      <c r="E10049" t="s">
        <v>14701</v>
      </c>
    </row>
    <row r="10050" spans="1:5" x14ac:dyDescent="0.25">
      <c r="A10050">
        <v>72000644</v>
      </c>
      <c r="B10050" t="s">
        <v>14703</v>
      </c>
      <c r="C10050" t="s">
        <v>14704</v>
      </c>
      <c r="D10050" t="s">
        <v>14704</v>
      </c>
      <c r="E10050" t="s">
        <v>14703</v>
      </c>
    </row>
    <row r="10051" spans="1:5" x14ac:dyDescent="0.25">
      <c r="A10051">
        <v>72000645</v>
      </c>
      <c r="B10051" t="s">
        <v>14705</v>
      </c>
      <c r="C10051" t="s">
        <v>14706</v>
      </c>
      <c r="D10051" t="s">
        <v>14706</v>
      </c>
      <c r="E10051" t="s">
        <v>14705</v>
      </c>
    </row>
    <row r="10052" spans="1:5" x14ac:dyDescent="0.25">
      <c r="A10052">
        <v>72000646</v>
      </c>
      <c r="B10052" t="s">
        <v>14707</v>
      </c>
      <c r="C10052" t="s">
        <v>14708</v>
      </c>
      <c r="D10052" t="s">
        <v>14708</v>
      </c>
      <c r="E10052" t="s">
        <v>14707</v>
      </c>
    </row>
    <row r="10053" spans="1:5" x14ac:dyDescent="0.25">
      <c r="A10053">
        <v>73000001</v>
      </c>
      <c r="B10053" t="s">
        <v>14709</v>
      </c>
      <c r="C10053" t="s">
        <v>14710</v>
      </c>
      <c r="D10053" t="s">
        <v>14710</v>
      </c>
      <c r="E10053" t="s">
        <v>14709</v>
      </c>
    </row>
    <row r="10054" spans="1:5" x14ac:dyDescent="0.25">
      <c r="A10054">
        <v>73000002</v>
      </c>
      <c r="B10054" t="s">
        <v>14711</v>
      </c>
      <c r="C10054" t="s">
        <v>14712</v>
      </c>
      <c r="D10054" t="s">
        <v>14712</v>
      </c>
      <c r="E10054" t="s">
        <v>14711</v>
      </c>
    </row>
    <row r="10055" spans="1:5" x14ac:dyDescent="0.25">
      <c r="A10055">
        <v>73000003</v>
      </c>
      <c r="B10055" t="s">
        <v>14713</v>
      </c>
      <c r="C10055" t="s">
        <v>14714</v>
      </c>
      <c r="D10055" t="s">
        <v>14714</v>
      </c>
      <c r="E10055" t="s">
        <v>14713</v>
      </c>
    </row>
    <row r="10056" spans="1:5" x14ac:dyDescent="0.25">
      <c r="A10056">
        <v>73000004</v>
      </c>
      <c r="B10056" t="s">
        <v>14715</v>
      </c>
      <c r="C10056" t="s">
        <v>14716</v>
      </c>
      <c r="D10056" t="s">
        <v>14716</v>
      </c>
      <c r="E10056" t="s">
        <v>14715</v>
      </c>
    </row>
    <row r="10057" spans="1:5" x14ac:dyDescent="0.25">
      <c r="A10057">
        <v>73000005</v>
      </c>
      <c r="B10057" t="s">
        <v>14717</v>
      </c>
      <c r="C10057" t="s">
        <v>14718</v>
      </c>
      <c r="D10057" t="s">
        <v>14718</v>
      </c>
      <c r="E10057" t="s">
        <v>14717</v>
      </c>
    </row>
    <row r="10058" spans="1:5" x14ac:dyDescent="0.25">
      <c r="A10058">
        <v>73000006</v>
      </c>
      <c r="B10058" t="s">
        <v>14719</v>
      </c>
      <c r="C10058" t="s">
        <v>14720</v>
      </c>
      <c r="D10058" t="s">
        <v>14720</v>
      </c>
      <c r="E10058" t="s">
        <v>14719</v>
      </c>
    </row>
    <row r="10059" spans="1:5" x14ac:dyDescent="0.25">
      <c r="A10059">
        <v>73000007</v>
      </c>
      <c r="B10059" t="s">
        <v>14721</v>
      </c>
      <c r="C10059" t="s">
        <v>14722</v>
      </c>
      <c r="D10059" t="s">
        <v>14722</v>
      </c>
      <c r="E10059" t="s">
        <v>14721</v>
      </c>
    </row>
    <row r="10060" spans="1:5" x14ac:dyDescent="0.25">
      <c r="A10060">
        <v>73000008</v>
      </c>
      <c r="B10060" t="s">
        <v>14723</v>
      </c>
      <c r="C10060" t="s">
        <v>14724</v>
      </c>
      <c r="D10060" t="s">
        <v>14724</v>
      </c>
      <c r="E10060" t="s">
        <v>14723</v>
      </c>
    </row>
    <row r="10061" spans="1:5" x14ac:dyDescent="0.25">
      <c r="A10061">
        <v>73000009</v>
      </c>
      <c r="B10061" t="s">
        <v>14725</v>
      </c>
      <c r="C10061" t="s">
        <v>14726</v>
      </c>
      <c r="D10061" t="s">
        <v>14726</v>
      </c>
      <c r="E10061" t="s">
        <v>14725</v>
      </c>
    </row>
    <row r="10062" spans="1:5" x14ac:dyDescent="0.25">
      <c r="A10062">
        <v>73000010</v>
      </c>
      <c r="B10062" t="s">
        <v>14727</v>
      </c>
      <c r="C10062" t="s">
        <v>14728</v>
      </c>
      <c r="D10062" t="s">
        <v>14728</v>
      </c>
      <c r="E10062" t="s">
        <v>14727</v>
      </c>
    </row>
    <row r="10063" spans="1:5" x14ac:dyDescent="0.25">
      <c r="A10063">
        <v>73000011</v>
      </c>
      <c r="B10063" t="s">
        <v>14729</v>
      </c>
      <c r="C10063" t="s">
        <v>14730</v>
      </c>
      <c r="D10063" t="s">
        <v>14730</v>
      </c>
      <c r="E10063" t="s">
        <v>14729</v>
      </c>
    </row>
    <row r="10064" spans="1:5" x14ac:dyDescent="0.25">
      <c r="A10064">
        <v>73000012</v>
      </c>
      <c r="B10064" t="s">
        <v>14731</v>
      </c>
      <c r="C10064" t="s">
        <v>14732</v>
      </c>
      <c r="D10064" t="s">
        <v>14732</v>
      </c>
      <c r="E10064" t="s">
        <v>14731</v>
      </c>
    </row>
    <row r="10065" spans="1:5" x14ac:dyDescent="0.25">
      <c r="A10065">
        <v>73000013</v>
      </c>
      <c r="B10065" t="s">
        <v>14733</v>
      </c>
      <c r="C10065" t="s">
        <v>14734</v>
      </c>
      <c r="D10065" t="s">
        <v>14734</v>
      </c>
      <c r="E10065" t="s">
        <v>14733</v>
      </c>
    </row>
    <row r="10066" spans="1:5" x14ac:dyDescent="0.25">
      <c r="A10066">
        <v>73000014</v>
      </c>
      <c r="B10066" t="s">
        <v>14735</v>
      </c>
      <c r="C10066" t="s">
        <v>14736</v>
      </c>
      <c r="D10066" t="s">
        <v>14736</v>
      </c>
      <c r="E10066" t="s">
        <v>14735</v>
      </c>
    </row>
    <row r="10067" spans="1:5" x14ac:dyDescent="0.25">
      <c r="A10067">
        <v>73000015</v>
      </c>
      <c r="B10067" t="s">
        <v>14737</v>
      </c>
      <c r="C10067" t="s">
        <v>14738</v>
      </c>
      <c r="D10067" t="s">
        <v>14738</v>
      </c>
      <c r="E10067" t="s">
        <v>14737</v>
      </c>
    </row>
    <row r="10068" spans="1:5" x14ac:dyDescent="0.25">
      <c r="A10068">
        <v>73000016</v>
      </c>
      <c r="B10068" t="s">
        <v>14739</v>
      </c>
      <c r="C10068" t="s">
        <v>14740</v>
      </c>
      <c r="D10068" t="s">
        <v>14740</v>
      </c>
      <c r="E10068" t="s">
        <v>14739</v>
      </c>
    </row>
    <row r="10069" spans="1:5" x14ac:dyDescent="0.25">
      <c r="A10069">
        <v>73000017</v>
      </c>
      <c r="B10069" t="s">
        <v>14713</v>
      </c>
      <c r="C10069" t="s">
        <v>14714</v>
      </c>
      <c r="D10069" t="s">
        <v>14714</v>
      </c>
      <c r="E10069" t="s">
        <v>14713</v>
      </c>
    </row>
    <row r="10070" spans="1:5" x14ac:dyDescent="0.25">
      <c r="A10070">
        <v>73000018</v>
      </c>
      <c r="B10070" t="s">
        <v>14715</v>
      </c>
      <c r="C10070" t="s">
        <v>14716</v>
      </c>
      <c r="D10070" t="s">
        <v>14716</v>
      </c>
      <c r="E10070" t="s">
        <v>14715</v>
      </c>
    </row>
    <row r="10071" spans="1:5" x14ac:dyDescent="0.25">
      <c r="A10071">
        <v>73000019</v>
      </c>
      <c r="B10071" t="s">
        <v>14717</v>
      </c>
      <c r="C10071" t="s">
        <v>14718</v>
      </c>
      <c r="D10071" t="s">
        <v>14718</v>
      </c>
      <c r="E10071" t="s">
        <v>14717</v>
      </c>
    </row>
    <row r="10072" spans="1:5" x14ac:dyDescent="0.25">
      <c r="A10072">
        <v>73000020</v>
      </c>
      <c r="B10072" t="s">
        <v>14719</v>
      </c>
      <c r="C10072" t="s">
        <v>14720</v>
      </c>
      <c r="D10072" t="s">
        <v>14720</v>
      </c>
      <c r="E10072" t="s">
        <v>14719</v>
      </c>
    </row>
    <row r="10073" spans="1:5" x14ac:dyDescent="0.25">
      <c r="A10073">
        <v>73000021</v>
      </c>
      <c r="B10073" t="s">
        <v>14721</v>
      </c>
      <c r="C10073" t="s">
        <v>14722</v>
      </c>
      <c r="D10073" t="s">
        <v>14722</v>
      </c>
      <c r="E10073" t="s">
        <v>14721</v>
      </c>
    </row>
    <row r="10074" spans="1:5" x14ac:dyDescent="0.25">
      <c r="A10074">
        <v>73000022</v>
      </c>
      <c r="B10074" t="s">
        <v>14741</v>
      </c>
      <c r="C10074" t="s">
        <v>14742</v>
      </c>
      <c r="D10074" t="s">
        <v>14742</v>
      </c>
      <c r="E10074" t="s">
        <v>14741</v>
      </c>
    </row>
    <row r="10075" spans="1:5" x14ac:dyDescent="0.25">
      <c r="A10075">
        <v>73000023</v>
      </c>
      <c r="B10075" t="s">
        <v>14743</v>
      </c>
      <c r="C10075" t="s">
        <v>14744</v>
      </c>
      <c r="D10075" t="s">
        <v>14744</v>
      </c>
      <c r="E10075" t="s">
        <v>14743</v>
      </c>
    </row>
    <row r="10076" spans="1:5" x14ac:dyDescent="0.25">
      <c r="A10076">
        <v>73000024</v>
      </c>
      <c r="B10076" t="s">
        <v>14745</v>
      </c>
      <c r="C10076" t="s">
        <v>14746</v>
      </c>
      <c r="D10076" t="s">
        <v>14746</v>
      </c>
      <c r="E10076" t="s">
        <v>14745</v>
      </c>
    </row>
    <row r="10077" spans="1:5" x14ac:dyDescent="0.25">
      <c r="A10077">
        <v>73000025</v>
      </c>
      <c r="B10077" t="s">
        <v>14747</v>
      </c>
      <c r="C10077" t="s">
        <v>14748</v>
      </c>
      <c r="D10077" t="s">
        <v>14748</v>
      </c>
      <c r="E10077" t="s">
        <v>14747</v>
      </c>
    </row>
    <row r="10078" spans="1:5" x14ac:dyDescent="0.25">
      <c r="A10078">
        <v>73000026</v>
      </c>
      <c r="B10078" t="s">
        <v>14749</v>
      </c>
      <c r="C10078" t="s">
        <v>14750</v>
      </c>
      <c r="D10078" t="s">
        <v>14750</v>
      </c>
      <c r="E10078" t="s">
        <v>14749</v>
      </c>
    </row>
    <row r="10079" spans="1:5" x14ac:dyDescent="0.25">
      <c r="A10079">
        <v>73000027</v>
      </c>
      <c r="B10079" t="s">
        <v>14751</v>
      </c>
      <c r="C10079" t="s">
        <v>14752</v>
      </c>
      <c r="D10079" t="s">
        <v>14752</v>
      </c>
      <c r="E10079" t="s">
        <v>14751</v>
      </c>
    </row>
    <row r="10080" spans="1:5" x14ac:dyDescent="0.25">
      <c r="A10080">
        <v>73000028</v>
      </c>
      <c r="B10080" t="s">
        <v>14753</v>
      </c>
      <c r="C10080" t="s">
        <v>14754</v>
      </c>
      <c r="D10080" t="s">
        <v>14754</v>
      </c>
      <c r="E10080" t="s">
        <v>14753</v>
      </c>
    </row>
    <row r="10081" spans="1:5" x14ac:dyDescent="0.25">
      <c r="A10081">
        <v>73000029</v>
      </c>
      <c r="B10081" t="s">
        <v>14755</v>
      </c>
      <c r="C10081" t="s">
        <v>14756</v>
      </c>
      <c r="D10081" t="s">
        <v>14756</v>
      </c>
      <c r="E10081" t="s">
        <v>14755</v>
      </c>
    </row>
    <row r="10082" spans="1:5" x14ac:dyDescent="0.25">
      <c r="A10082">
        <v>73000030</v>
      </c>
      <c r="B10082" t="s">
        <v>14757</v>
      </c>
      <c r="C10082" t="s">
        <v>14758</v>
      </c>
      <c r="D10082" t="s">
        <v>14758</v>
      </c>
      <c r="E10082" t="s">
        <v>14757</v>
      </c>
    </row>
    <row r="10083" spans="1:5" x14ac:dyDescent="0.25">
      <c r="A10083">
        <v>73000031</v>
      </c>
      <c r="B10083" t="s">
        <v>14759</v>
      </c>
      <c r="C10083" t="s">
        <v>14760</v>
      </c>
      <c r="D10083" t="s">
        <v>14760</v>
      </c>
      <c r="E10083" t="s">
        <v>14759</v>
      </c>
    </row>
    <row r="10084" spans="1:5" x14ac:dyDescent="0.25">
      <c r="A10084">
        <v>73000032</v>
      </c>
      <c r="B10084" t="s">
        <v>14761</v>
      </c>
      <c r="C10084" t="s">
        <v>14762</v>
      </c>
      <c r="D10084" t="s">
        <v>14762</v>
      </c>
      <c r="E10084" t="s">
        <v>14761</v>
      </c>
    </row>
    <row r="10085" spans="1:5" x14ac:dyDescent="0.25">
      <c r="A10085">
        <v>73000033</v>
      </c>
      <c r="B10085" t="s">
        <v>14763</v>
      </c>
      <c r="C10085" t="s">
        <v>14764</v>
      </c>
      <c r="D10085" t="s">
        <v>14764</v>
      </c>
      <c r="E10085" t="s">
        <v>14763</v>
      </c>
    </row>
    <row r="10086" spans="1:5" x14ac:dyDescent="0.25">
      <c r="A10086">
        <v>73000034</v>
      </c>
      <c r="B10086" t="s">
        <v>14765</v>
      </c>
      <c r="C10086" t="s">
        <v>14766</v>
      </c>
      <c r="D10086" t="s">
        <v>14766</v>
      </c>
      <c r="E10086" t="s">
        <v>14765</v>
      </c>
    </row>
    <row r="10087" spans="1:5" x14ac:dyDescent="0.25">
      <c r="A10087">
        <v>73000035</v>
      </c>
      <c r="B10087" t="s">
        <v>14767</v>
      </c>
      <c r="C10087" t="s">
        <v>14768</v>
      </c>
      <c r="D10087" t="s">
        <v>14768</v>
      </c>
      <c r="E10087" t="s">
        <v>14767</v>
      </c>
    </row>
    <row r="10088" spans="1:5" x14ac:dyDescent="0.25">
      <c r="A10088">
        <v>73000036</v>
      </c>
      <c r="B10088" t="s">
        <v>14769</v>
      </c>
      <c r="C10088" t="s">
        <v>14770</v>
      </c>
      <c r="D10088" t="s">
        <v>14770</v>
      </c>
      <c r="E10088" t="s">
        <v>14769</v>
      </c>
    </row>
    <row r="10089" spans="1:5" x14ac:dyDescent="0.25">
      <c r="A10089">
        <v>73000037</v>
      </c>
      <c r="B10089" t="s">
        <v>14771</v>
      </c>
      <c r="C10089" t="s">
        <v>14772</v>
      </c>
      <c r="D10089" t="s">
        <v>14772</v>
      </c>
      <c r="E10089" t="s">
        <v>14771</v>
      </c>
    </row>
    <row r="10090" spans="1:5" x14ac:dyDescent="0.25">
      <c r="A10090">
        <v>73000038</v>
      </c>
      <c r="B10090" t="s">
        <v>14773</v>
      </c>
      <c r="C10090" t="s">
        <v>14774</v>
      </c>
      <c r="D10090" t="s">
        <v>14774</v>
      </c>
      <c r="E10090" t="s">
        <v>14773</v>
      </c>
    </row>
    <row r="10091" spans="1:5" x14ac:dyDescent="0.25">
      <c r="A10091">
        <v>73000039</v>
      </c>
      <c r="B10091" t="s">
        <v>14775</v>
      </c>
      <c r="C10091" t="s">
        <v>14776</v>
      </c>
      <c r="D10091" t="s">
        <v>14776</v>
      </c>
      <c r="E10091" t="s">
        <v>14775</v>
      </c>
    </row>
    <row r="10092" spans="1:5" x14ac:dyDescent="0.25">
      <c r="A10092">
        <v>73000040</v>
      </c>
      <c r="B10092" t="s">
        <v>14777</v>
      </c>
      <c r="C10092" t="s">
        <v>14778</v>
      </c>
      <c r="D10092" t="s">
        <v>14778</v>
      </c>
      <c r="E10092" t="s">
        <v>14777</v>
      </c>
    </row>
    <row r="10093" spans="1:5" x14ac:dyDescent="0.25">
      <c r="A10093">
        <v>73000041</v>
      </c>
      <c r="B10093" t="s">
        <v>14779</v>
      </c>
      <c r="C10093" t="s">
        <v>14780</v>
      </c>
      <c r="D10093" t="s">
        <v>14780</v>
      </c>
      <c r="E10093" t="s">
        <v>14779</v>
      </c>
    </row>
    <row r="10094" spans="1:5" x14ac:dyDescent="0.25">
      <c r="A10094">
        <v>73000042</v>
      </c>
      <c r="B10094" t="s">
        <v>14781</v>
      </c>
      <c r="C10094" t="s">
        <v>14782</v>
      </c>
      <c r="D10094" t="s">
        <v>14782</v>
      </c>
      <c r="E10094" t="s">
        <v>14781</v>
      </c>
    </row>
    <row r="10095" spans="1:5" x14ac:dyDescent="0.25">
      <c r="A10095">
        <v>73000043</v>
      </c>
      <c r="B10095" t="s">
        <v>14783</v>
      </c>
      <c r="C10095" t="s">
        <v>14784</v>
      </c>
      <c r="D10095" t="s">
        <v>14784</v>
      </c>
      <c r="E10095" t="s">
        <v>14783</v>
      </c>
    </row>
    <row r="10096" spans="1:5" x14ac:dyDescent="0.25">
      <c r="A10096">
        <v>73000044</v>
      </c>
      <c r="B10096" t="s">
        <v>14785</v>
      </c>
      <c r="C10096" t="s">
        <v>14786</v>
      </c>
      <c r="D10096" t="s">
        <v>14786</v>
      </c>
      <c r="E10096" t="s">
        <v>14785</v>
      </c>
    </row>
    <row r="10097" spans="1:5" x14ac:dyDescent="0.25">
      <c r="A10097">
        <v>73000045</v>
      </c>
      <c r="B10097" t="s">
        <v>14787</v>
      </c>
      <c r="C10097" t="s">
        <v>14788</v>
      </c>
      <c r="D10097" t="s">
        <v>14788</v>
      </c>
      <c r="E10097" t="s">
        <v>14787</v>
      </c>
    </row>
    <row r="10098" spans="1:5" x14ac:dyDescent="0.25">
      <c r="A10098">
        <v>73000046</v>
      </c>
      <c r="B10098" t="s">
        <v>14789</v>
      </c>
      <c r="C10098" t="s">
        <v>14790</v>
      </c>
      <c r="D10098" t="s">
        <v>14790</v>
      </c>
      <c r="E10098" t="s">
        <v>14789</v>
      </c>
    </row>
    <row r="10099" spans="1:5" x14ac:dyDescent="0.25">
      <c r="A10099">
        <v>73000047</v>
      </c>
      <c r="B10099" t="s">
        <v>14747</v>
      </c>
      <c r="C10099" t="s">
        <v>14748</v>
      </c>
      <c r="D10099" t="s">
        <v>14748</v>
      </c>
      <c r="E10099" t="s">
        <v>14747</v>
      </c>
    </row>
    <row r="10100" spans="1:5" x14ac:dyDescent="0.25">
      <c r="A10100">
        <v>73000048</v>
      </c>
      <c r="B10100" t="s">
        <v>14791</v>
      </c>
      <c r="C10100" t="s">
        <v>14792</v>
      </c>
      <c r="D10100" t="s">
        <v>14792</v>
      </c>
      <c r="E10100" t="s">
        <v>14791</v>
      </c>
    </row>
    <row r="10101" spans="1:5" x14ac:dyDescent="0.25">
      <c r="A10101">
        <v>73000049</v>
      </c>
      <c r="B10101" t="s">
        <v>14793</v>
      </c>
      <c r="C10101" t="s">
        <v>14794</v>
      </c>
      <c r="D10101" t="s">
        <v>14794</v>
      </c>
      <c r="E10101" t="s">
        <v>14793</v>
      </c>
    </row>
    <row r="10102" spans="1:5" x14ac:dyDescent="0.25">
      <c r="A10102">
        <v>73000050</v>
      </c>
      <c r="B10102" t="s">
        <v>14795</v>
      </c>
      <c r="C10102" t="s">
        <v>14796</v>
      </c>
      <c r="D10102" t="s">
        <v>14796</v>
      </c>
      <c r="E10102" t="s">
        <v>14795</v>
      </c>
    </row>
    <row r="10103" spans="1:5" x14ac:dyDescent="0.25">
      <c r="A10103">
        <v>73000051</v>
      </c>
      <c r="B10103" t="s">
        <v>14797</v>
      </c>
      <c r="C10103" t="s">
        <v>14796</v>
      </c>
      <c r="D10103" t="s">
        <v>14796</v>
      </c>
      <c r="E10103" t="s">
        <v>14797</v>
      </c>
    </row>
    <row r="10104" spans="1:5" x14ac:dyDescent="0.25">
      <c r="A10104">
        <v>73000052</v>
      </c>
      <c r="B10104" t="s">
        <v>14798</v>
      </c>
      <c r="C10104" t="s">
        <v>14799</v>
      </c>
      <c r="D10104" t="s">
        <v>14799</v>
      </c>
      <c r="E10104" t="s">
        <v>14798</v>
      </c>
    </row>
    <row r="10105" spans="1:5" x14ac:dyDescent="0.25">
      <c r="A10105">
        <v>73000053</v>
      </c>
      <c r="B10105" t="s">
        <v>14800</v>
      </c>
      <c r="C10105" t="s">
        <v>14801</v>
      </c>
      <c r="D10105" t="s">
        <v>14801</v>
      </c>
      <c r="E10105" t="s">
        <v>14800</v>
      </c>
    </row>
    <row r="10106" spans="1:5" x14ac:dyDescent="0.25">
      <c r="A10106">
        <v>73000054</v>
      </c>
      <c r="B10106" t="s">
        <v>14802</v>
      </c>
      <c r="C10106" t="s">
        <v>14803</v>
      </c>
      <c r="D10106" t="s">
        <v>14803</v>
      </c>
      <c r="E10106" t="s">
        <v>14802</v>
      </c>
    </row>
    <row r="10107" spans="1:5" x14ac:dyDescent="0.25">
      <c r="A10107">
        <v>73000055</v>
      </c>
      <c r="B10107" t="s">
        <v>14804</v>
      </c>
      <c r="C10107" t="s">
        <v>14803</v>
      </c>
      <c r="D10107" t="s">
        <v>14803</v>
      </c>
      <c r="E10107" t="s">
        <v>14804</v>
      </c>
    </row>
    <row r="10108" spans="1:5" x14ac:dyDescent="0.25">
      <c r="A10108">
        <v>73000056</v>
      </c>
      <c r="B10108" t="s">
        <v>14805</v>
      </c>
      <c r="C10108" t="s">
        <v>14806</v>
      </c>
      <c r="D10108" t="s">
        <v>14806</v>
      </c>
      <c r="E10108" t="s">
        <v>14805</v>
      </c>
    </row>
    <row r="10109" spans="1:5" x14ac:dyDescent="0.25">
      <c r="A10109">
        <v>73000057</v>
      </c>
      <c r="B10109" t="s">
        <v>14807</v>
      </c>
      <c r="C10109" t="s">
        <v>14808</v>
      </c>
      <c r="D10109" t="s">
        <v>14808</v>
      </c>
      <c r="E10109" t="s">
        <v>14807</v>
      </c>
    </row>
    <row r="10110" spans="1:5" x14ac:dyDescent="0.25">
      <c r="A10110">
        <v>73000058</v>
      </c>
      <c r="B10110" t="s">
        <v>14809</v>
      </c>
      <c r="C10110" t="s">
        <v>14810</v>
      </c>
      <c r="D10110" t="s">
        <v>14810</v>
      </c>
      <c r="E10110" t="s">
        <v>14809</v>
      </c>
    </row>
    <row r="10111" spans="1:5" x14ac:dyDescent="0.25">
      <c r="A10111">
        <v>73000059</v>
      </c>
      <c r="B10111" t="s">
        <v>14811</v>
      </c>
      <c r="C10111" t="s">
        <v>14812</v>
      </c>
      <c r="D10111" t="s">
        <v>14812</v>
      </c>
      <c r="E10111" t="s">
        <v>14811</v>
      </c>
    </row>
    <row r="10112" spans="1:5" x14ac:dyDescent="0.25">
      <c r="A10112">
        <v>73000060</v>
      </c>
      <c r="B10112" t="s">
        <v>14813</v>
      </c>
      <c r="C10112" t="s">
        <v>14814</v>
      </c>
      <c r="D10112" t="s">
        <v>14814</v>
      </c>
      <c r="E10112" t="s">
        <v>14813</v>
      </c>
    </row>
    <row r="10113" spans="1:5" x14ac:dyDescent="0.25">
      <c r="A10113">
        <v>73000061</v>
      </c>
      <c r="B10113" t="s">
        <v>14815</v>
      </c>
      <c r="C10113" t="s">
        <v>14816</v>
      </c>
      <c r="D10113" t="s">
        <v>14816</v>
      </c>
      <c r="E10113" t="s">
        <v>14815</v>
      </c>
    </row>
    <row r="10114" spans="1:5" x14ac:dyDescent="0.25">
      <c r="A10114">
        <v>73000062</v>
      </c>
      <c r="B10114" t="s">
        <v>14817</v>
      </c>
      <c r="C10114" t="s">
        <v>14818</v>
      </c>
      <c r="D10114" t="s">
        <v>14818</v>
      </c>
      <c r="E10114" t="s">
        <v>14817</v>
      </c>
    </row>
    <row r="10115" spans="1:5" x14ac:dyDescent="0.25">
      <c r="A10115">
        <v>73000063</v>
      </c>
      <c r="B10115" t="s">
        <v>14819</v>
      </c>
      <c r="C10115" t="s">
        <v>14820</v>
      </c>
      <c r="D10115" t="s">
        <v>14820</v>
      </c>
      <c r="E10115" t="s">
        <v>14819</v>
      </c>
    </row>
    <row r="10116" spans="1:5" x14ac:dyDescent="0.25">
      <c r="A10116">
        <v>73000064</v>
      </c>
      <c r="B10116" t="s">
        <v>14821</v>
      </c>
      <c r="C10116" t="s">
        <v>14822</v>
      </c>
      <c r="D10116" t="s">
        <v>14822</v>
      </c>
      <c r="E10116" t="s">
        <v>14821</v>
      </c>
    </row>
    <row r="10117" spans="1:5" x14ac:dyDescent="0.25">
      <c r="A10117">
        <v>73000065</v>
      </c>
      <c r="B10117" t="s">
        <v>14823</v>
      </c>
      <c r="C10117" t="s">
        <v>14824</v>
      </c>
      <c r="D10117" t="s">
        <v>14824</v>
      </c>
      <c r="E10117" t="s">
        <v>14823</v>
      </c>
    </row>
    <row r="10118" spans="1:5" x14ac:dyDescent="0.25">
      <c r="A10118">
        <v>73000066</v>
      </c>
      <c r="B10118" t="s">
        <v>14743</v>
      </c>
      <c r="C10118" t="s">
        <v>14744</v>
      </c>
      <c r="D10118" t="s">
        <v>14744</v>
      </c>
      <c r="E10118" t="s">
        <v>14743</v>
      </c>
    </row>
    <row r="10119" spans="1:5" x14ac:dyDescent="0.25">
      <c r="A10119">
        <v>73000067</v>
      </c>
      <c r="B10119" t="s">
        <v>14745</v>
      </c>
      <c r="C10119" t="s">
        <v>14746</v>
      </c>
      <c r="D10119" t="s">
        <v>14746</v>
      </c>
      <c r="E10119" t="s">
        <v>14745</v>
      </c>
    </row>
    <row r="10120" spans="1:5" x14ac:dyDescent="0.25">
      <c r="A10120">
        <v>73000068</v>
      </c>
      <c r="B10120" t="s">
        <v>14825</v>
      </c>
      <c r="C10120" t="s">
        <v>14826</v>
      </c>
      <c r="D10120" t="s">
        <v>14826</v>
      </c>
      <c r="E10120" t="s">
        <v>14825</v>
      </c>
    </row>
    <row r="10121" spans="1:5" x14ac:dyDescent="0.25">
      <c r="A10121">
        <v>73000069</v>
      </c>
      <c r="B10121" t="s">
        <v>14827</v>
      </c>
      <c r="C10121" t="s">
        <v>14828</v>
      </c>
      <c r="D10121" t="s">
        <v>14828</v>
      </c>
      <c r="E10121" t="s">
        <v>14827</v>
      </c>
    </row>
    <row r="10122" spans="1:5" x14ac:dyDescent="0.25">
      <c r="A10122">
        <v>73000070</v>
      </c>
      <c r="B10122" t="s">
        <v>14829</v>
      </c>
      <c r="C10122" t="s">
        <v>14830</v>
      </c>
      <c r="D10122" t="s">
        <v>14830</v>
      </c>
      <c r="E10122" t="s">
        <v>14829</v>
      </c>
    </row>
    <row r="10123" spans="1:5" x14ac:dyDescent="0.25">
      <c r="A10123">
        <v>73000071</v>
      </c>
      <c r="B10123" t="s">
        <v>14831</v>
      </c>
      <c r="C10123" t="s">
        <v>14752</v>
      </c>
      <c r="D10123" t="s">
        <v>14752</v>
      </c>
      <c r="E10123" t="s">
        <v>14831</v>
      </c>
    </row>
    <row r="10124" spans="1:5" x14ac:dyDescent="0.25">
      <c r="A10124">
        <v>73000072</v>
      </c>
      <c r="B10124" t="s">
        <v>14832</v>
      </c>
      <c r="C10124" t="s">
        <v>14833</v>
      </c>
      <c r="D10124" t="s">
        <v>14833</v>
      </c>
      <c r="E10124" t="s">
        <v>14832</v>
      </c>
    </row>
    <row r="10125" spans="1:5" x14ac:dyDescent="0.25">
      <c r="A10125">
        <v>73000073</v>
      </c>
      <c r="B10125" t="s">
        <v>14834</v>
      </c>
      <c r="C10125" t="s">
        <v>14835</v>
      </c>
      <c r="D10125" t="s">
        <v>14835</v>
      </c>
      <c r="E10125" t="s">
        <v>14834</v>
      </c>
    </row>
    <row r="10126" spans="1:5" x14ac:dyDescent="0.25">
      <c r="A10126">
        <v>73000074</v>
      </c>
      <c r="B10126" t="s">
        <v>14836</v>
      </c>
      <c r="C10126" t="s">
        <v>14837</v>
      </c>
      <c r="D10126" t="s">
        <v>14837</v>
      </c>
      <c r="E10126" t="s">
        <v>14836</v>
      </c>
    </row>
    <row r="10127" spans="1:5" x14ac:dyDescent="0.25">
      <c r="A10127">
        <v>73000075</v>
      </c>
      <c r="B10127" t="s">
        <v>14735</v>
      </c>
      <c r="C10127" t="s">
        <v>14736</v>
      </c>
      <c r="D10127" t="s">
        <v>14736</v>
      </c>
      <c r="E10127" t="s">
        <v>14735</v>
      </c>
    </row>
    <row r="10128" spans="1:5" x14ac:dyDescent="0.25">
      <c r="A10128">
        <v>73000076</v>
      </c>
      <c r="B10128" t="s">
        <v>14838</v>
      </c>
      <c r="C10128" t="s">
        <v>14839</v>
      </c>
      <c r="D10128" t="s">
        <v>14839</v>
      </c>
      <c r="E10128" t="s">
        <v>14838</v>
      </c>
    </row>
    <row r="10129" spans="1:5" x14ac:dyDescent="0.25">
      <c r="A10129">
        <v>73000077</v>
      </c>
      <c r="B10129" t="s">
        <v>14840</v>
      </c>
      <c r="C10129" t="s">
        <v>14841</v>
      </c>
      <c r="D10129" t="s">
        <v>14841</v>
      </c>
      <c r="E10129" t="s">
        <v>14840</v>
      </c>
    </row>
    <row r="10130" spans="1:5" x14ac:dyDescent="0.25">
      <c r="A10130">
        <v>73000078</v>
      </c>
      <c r="B10130" t="s">
        <v>14842</v>
      </c>
      <c r="C10130" t="s">
        <v>14843</v>
      </c>
      <c r="D10130" t="s">
        <v>14843</v>
      </c>
      <c r="E10130" t="s">
        <v>14842</v>
      </c>
    </row>
    <row r="10131" spans="1:5" x14ac:dyDescent="0.25">
      <c r="A10131">
        <v>73000079</v>
      </c>
      <c r="B10131" t="s">
        <v>14844</v>
      </c>
      <c r="C10131" t="s">
        <v>14845</v>
      </c>
      <c r="D10131" t="s">
        <v>14845</v>
      </c>
      <c r="E10131" t="s">
        <v>14844</v>
      </c>
    </row>
    <row r="10132" spans="1:5" x14ac:dyDescent="0.25">
      <c r="A10132">
        <v>73000080</v>
      </c>
      <c r="B10132" t="s">
        <v>14846</v>
      </c>
      <c r="C10132" t="s">
        <v>14847</v>
      </c>
      <c r="D10132" t="s">
        <v>14847</v>
      </c>
      <c r="E10132" t="s">
        <v>14846</v>
      </c>
    </row>
    <row r="10133" spans="1:5" x14ac:dyDescent="0.25">
      <c r="A10133">
        <v>73000081</v>
      </c>
      <c r="B10133" t="s">
        <v>14848</v>
      </c>
      <c r="C10133" t="s">
        <v>14849</v>
      </c>
      <c r="D10133" t="s">
        <v>14849</v>
      </c>
      <c r="E10133" t="s">
        <v>14848</v>
      </c>
    </row>
    <row r="10134" spans="1:5" x14ac:dyDescent="0.25">
      <c r="A10134">
        <v>73000082</v>
      </c>
      <c r="B10134" t="s">
        <v>14850</v>
      </c>
      <c r="C10134" t="s">
        <v>14851</v>
      </c>
      <c r="D10134" t="s">
        <v>14851</v>
      </c>
      <c r="E10134" t="s">
        <v>14850</v>
      </c>
    </row>
    <row r="10135" spans="1:5" x14ac:dyDescent="0.25">
      <c r="A10135">
        <v>73000083</v>
      </c>
      <c r="B10135" t="s">
        <v>14852</v>
      </c>
      <c r="C10135" t="s">
        <v>14853</v>
      </c>
      <c r="D10135" t="s">
        <v>14853</v>
      </c>
      <c r="E10135" t="s">
        <v>14852</v>
      </c>
    </row>
    <row r="10136" spans="1:5" x14ac:dyDescent="0.25">
      <c r="A10136">
        <v>73000084</v>
      </c>
      <c r="B10136" t="s">
        <v>14854</v>
      </c>
      <c r="C10136" t="s">
        <v>14855</v>
      </c>
      <c r="D10136" t="s">
        <v>14855</v>
      </c>
      <c r="E10136" t="s">
        <v>14854</v>
      </c>
    </row>
    <row r="10137" spans="1:5" x14ac:dyDescent="0.25">
      <c r="A10137">
        <v>73000085</v>
      </c>
      <c r="B10137" t="s">
        <v>14856</v>
      </c>
      <c r="C10137" t="s">
        <v>14857</v>
      </c>
      <c r="D10137" t="s">
        <v>14857</v>
      </c>
      <c r="E10137" t="s">
        <v>14856</v>
      </c>
    </row>
    <row r="10138" spans="1:5" x14ac:dyDescent="0.25">
      <c r="A10138">
        <v>73000086</v>
      </c>
      <c r="B10138" t="s">
        <v>14858</v>
      </c>
      <c r="C10138" t="s">
        <v>14859</v>
      </c>
      <c r="D10138" t="s">
        <v>14859</v>
      </c>
      <c r="E10138" t="s">
        <v>14858</v>
      </c>
    </row>
    <row r="10139" spans="1:5" x14ac:dyDescent="0.25">
      <c r="A10139">
        <v>73000087</v>
      </c>
      <c r="B10139" t="s">
        <v>14860</v>
      </c>
      <c r="C10139" t="s">
        <v>14861</v>
      </c>
      <c r="D10139" t="s">
        <v>14861</v>
      </c>
      <c r="E10139" t="s">
        <v>14860</v>
      </c>
    </row>
    <row r="10140" spans="1:5" x14ac:dyDescent="0.25">
      <c r="A10140">
        <v>73000088</v>
      </c>
      <c r="B10140" t="s">
        <v>14862</v>
      </c>
      <c r="C10140" t="s">
        <v>14863</v>
      </c>
      <c r="D10140" t="s">
        <v>14863</v>
      </c>
      <c r="E10140" t="s">
        <v>14862</v>
      </c>
    </row>
    <row r="10141" spans="1:5" x14ac:dyDescent="0.25">
      <c r="A10141">
        <v>73000089</v>
      </c>
      <c r="B10141" t="s">
        <v>14864</v>
      </c>
      <c r="C10141" t="s">
        <v>14865</v>
      </c>
      <c r="D10141" t="s">
        <v>14865</v>
      </c>
      <c r="E10141" t="s">
        <v>14864</v>
      </c>
    </row>
    <row r="10142" spans="1:5" x14ac:dyDescent="0.25">
      <c r="A10142">
        <v>73000090</v>
      </c>
      <c r="B10142" t="s">
        <v>14866</v>
      </c>
      <c r="C10142" t="s">
        <v>14867</v>
      </c>
      <c r="D10142" t="s">
        <v>14867</v>
      </c>
      <c r="E10142" t="s">
        <v>14866</v>
      </c>
    </row>
    <row r="10143" spans="1:5" x14ac:dyDescent="0.25">
      <c r="A10143">
        <v>73000091</v>
      </c>
      <c r="B10143" t="s">
        <v>14868</v>
      </c>
      <c r="C10143" t="s">
        <v>14869</v>
      </c>
      <c r="D10143" t="s">
        <v>14869</v>
      </c>
      <c r="E10143" t="s">
        <v>14868</v>
      </c>
    </row>
    <row r="10144" spans="1:5" x14ac:dyDescent="0.25">
      <c r="A10144">
        <v>73000092</v>
      </c>
      <c r="B10144" t="s">
        <v>14870</v>
      </c>
      <c r="C10144" t="s">
        <v>14871</v>
      </c>
      <c r="D10144" t="s">
        <v>14871</v>
      </c>
      <c r="E10144" t="s">
        <v>14870</v>
      </c>
    </row>
    <row r="10145" spans="1:5" x14ac:dyDescent="0.25">
      <c r="A10145">
        <v>73000093</v>
      </c>
      <c r="B10145" t="s">
        <v>14872</v>
      </c>
      <c r="C10145" t="s">
        <v>14873</v>
      </c>
      <c r="D10145" t="s">
        <v>14873</v>
      </c>
      <c r="E10145" t="s">
        <v>14872</v>
      </c>
    </row>
    <row r="10146" spans="1:5" x14ac:dyDescent="0.25">
      <c r="A10146">
        <v>73000094</v>
      </c>
      <c r="B10146" t="s">
        <v>14874</v>
      </c>
      <c r="C10146" t="s">
        <v>14875</v>
      </c>
      <c r="D10146" t="s">
        <v>14875</v>
      </c>
      <c r="E10146" t="s">
        <v>14874</v>
      </c>
    </row>
    <row r="10147" spans="1:5" x14ac:dyDescent="0.25">
      <c r="A10147">
        <v>73000095</v>
      </c>
      <c r="B10147" t="s">
        <v>14876</v>
      </c>
      <c r="C10147" t="s">
        <v>14877</v>
      </c>
      <c r="D10147" t="s">
        <v>14877</v>
      </c>
      <c r="E10147" t="s">
        <v>14876</v>
      </c>
    </row>
    <row r="10148" spans="1:5" x14ac:dyDescent="0.25">
      <c r="A10148">
        <v>73000096</v>
      </c>
      <c r="B10148" t="s">
        <v>14878</v>
      </c>
      <c r="C10148" t="s">
        <v>14879</v>
      </c>
      <c r="D10148" t="s">
        <v>14879</v>
      </c>
      <c r="E10148" t="s">
        <v>14878</v>
      </c>
    </row>
    <row r="10149" spans="1:5" x14ac:dyDescent="0.25">
      <c r="A10149">
        <v>73000097</v>
      </c>
      <c r="B10149" t="s">
        <v>14789</v>
      </c>
      <c r="C10149" t="s">
        <v>14790</v>
      </c>
      <c r="D10149" t="s">
        <v>14790</v>
      </c>
      <c r="E10149" t="s">
        <v>14789</v>
      </c>
    </row>
    <row r="10150" spans="1:5" x14ac:dyDescent="0.25">
      <c r="A10150">
        <v>73000098</v>
      </c>
      <c r="B10150" t="s">
        <v>14829</v>
      </c>
      <c r="C10150" t="s">
        <v>14830</v>
      </c>
      <c r="D10150" t="s">
        <v>14830</v>
      </c>
      <c r="E10150" t="s">
        <v>14829</v>
      </c>
    </row>
    <row r="10151" spans="1:5" x14ac:dyDescent="0.25">
      <c r="A10151">
        <v>73000099</v>
      </c>
      <c r="B10151" t="s">
        <v>14880</v>
      </c>
      <c r="C10151" t="s">
        <v>14881</v>
      </c>
      <c r="D10151" t="s">
        <v>14881</v>
      </c>
      <c r="E10151" t="s">
        <v>14880</v>
      </c>
    </row>
    <row r="10152" spans="1:5" x14ac:dyDescent="0.25">
      <c r="A10152">
        <v>73000100</v>
      </c>
      <c r="B10152" t="s">
        <v>14882</v>
      </c>
      <c r="C10152" t="s">
        <v>14883</v>
      </c>
      <c r="D10152" t="s">
        <v>14883</v>
      </c>
      <c r="E10152" t="s">
        <v>14882</v>
      </c>
    </row>
    <row r="10153" spans="1:5" x14ac:dyDescent="0.25">
      <c r="A10153">
        <v>73000101</v>
      </c>
      <c r="B10153" t="s">
        <v>14884</v>
      </c>
      <c r="C10153" t="s">
        <v>14885</v>
      </c>
      <c r="D10153" t="s">
        <v>14885</v>
      </c>
      <c r="E10153" t="s">
        <v>14884</v>
      </c>
    </row>
    <row r="10154" spans="1:5" x14ac:dyDescent="0.25">
      <c r="A10154">
        <v>73000102</v>
      </c>
      <c r="B10154" t="s">
        <v>14886</v>
      </c>
      <c r="C10154" t="s">
        <v>14887</v>
      </c>
      <c r="D10154" t="s">
        <v>14887</v>
      </c>
      <c r="E10154" t="s">
        <v>14886</v>
      </c>
    </row>
    <row r="10155" spans="1:5" x14ac:dyDescent="0.25">
      <c r="A10155">
        <v>73000103</v>
      </c>
      <c r="B10155" t="s">
        <v>14888</v>
      </c>
      <c r="C10155" t="s">
        <v>14887</v>
      </c>
      <c r="D10155" t="s">
        <v>14887</v>
      </c>
      <c r="E10155" t="s">
        <v>14888</v>
      </c>
    </row>
    <row r="10156" spans="1:5" x14ac:dyDescent="0.25">
      <c r="A10156">
        <v>73000104</v>
      </c>
      <c r="B10156" t="s">
        <v>14889</v>
      </c>
      <c r="C10156" t="s">
        <v>14768</v>
      </c>
      <c r="D10156" t="s">
        <v>14768</v>
      </c>
      <c r="E10156" t="s">
        <v>14889</v>
      </c>
    </row>
    <row r="10157" spans="1:5" x14ac:dyDescent="0.25">
      <c r="A10157">
        <v>73000105</v>
      </c>
      <c r="B10157" t="s">
        <v>14889</v>
      </c>
      <c r="C10157" t="s">
        <v>14768</v>
      </c>
      <c r="D10157" t="s">
        <v>14768</v>
      </c>
      <c r="E10157" t="s">
        <v>14889</v>
      </c>
    </row>
    <row r="10158" spans="1:5" x14ac:dyDescent="0.25">
      <c r="A10158">
        <v>73000106</v>
      </c>
      <c r="B10158" t="s">
        <v>14890</v>
      </c>
      <c r="C10158" t="s">
        <v>14770</v>
      </c>
      <c r="D10158" t="s">
        <v>14770</v>
      </c>
      <c r="E10158" t="s">
        <v>14890</v>
      </c>
    </row>
    <row r="10159" spans="1:5" x14ac:dyDescent="0.25">
      <c r="A10159">
        <v>73000107</v>
      </c>
      <c r="B10159" t="s">
        <v>14864</v>
      </c>
      <c r="C10159" t="s">
        <v>14891</v>
      </c>
      <c r="D10159" t="s">
        <v>14891</v>
      </c>
      <c r="E10159" t="s">
        <v>14864</v>
      </c>
    </row>
    <row r="10160" spans="1:5" x14ac:dyDescent="0.25">
      <c r="A10160">
        <v>73000108</v>
      </c>
      <c r="B10160" t="s">
        <v>14892</v>
      </c>
      <c r="C10160" t="s">
        <v>14893</v>
      </c>
      <c r="D10160" t="s">
        <v>14893</v>
      </c>
      <c r="E10160" t="s">
        <v>14892</v>
      </c>
    </row>
    <row r="10161" spans="1:5" x14ac:dyDescent="0.25">
      <c r="A10161">
        <v>73000109</v>
      </c>
      <c r="B10161" t="s">
        <v>14868</v>
      </c>
      <c r="C10161" t="s">
        <v>14894</v>
      </c>
      <c r="D10161" t="s">
        <v>14894</v>
      </c>
      <c r="E10161" t="s">
        <v>14868</v>
      </c>
    </row>
    <row r="10162" spans="1:5" x14ac:dyDescent="0.25">
      <c r="A10162">
        <v>73000110</v>
      </c>
      <c r="B10162" t="s">
        <v>14870</v>
      </c>
      <c r="C10162" t="s">
        <v>14895</v>
      </c>
      <c r="D10162" t="s">
        <v>14895</v>
      </c>
      <c r="E10162" t="s">
        <v>14870</v>
      </c>
    </row>
    <row r="10163" spans="1:5" x14ac:dyDescent="0.25">
      <c r="A10163">
        <v>73000111</v>
      </c>
      <c r="B10163" t="s">
        <v>14787</v>
      </c>
      <c r="C10163" t="s">
        <v>14788</v>
      </c>
      <c r="D10163" t="s">
        <v>14788</v>
      </c>
      <c r="E10163" t="s">
        <v>14787</v>
      </c>
    </row>
    <row r="10164" spans="1:5" x14ac:dyDescent="0.25">
      <c r="A10164">
        <v>73000112</v>
      </c>
      <c r="B10164" t="s">
        <v>14789</v>
      </c>
      <c r="C10164" t="s">
        <v>14790</v>
      </c>
      <c r="D10164" t="s">
        <v>14790</v>
      </c>
      <c r="E10164" t="s">
        <v>14789</v>
      </c>
    </row>
    <row r="10165" spans="1:5" x14ac:dyDescent="0.25">
      <c r="A10165">
        <v>73000113</v>
      </c>
      <c r="B10165" t="s">
        <v>14896</v>
      </c>
      <c r="C10165" t="s">
        <v>14897</v>
      </c>
      <c r="D10165" t="s">
        <v>14897</v>
      </c>
      <c r="E10165" t="s">
        <v>14896</v>
      </c>
    </row>
    <row r="10166" spans="1:5" x14ac:dyDescent="0.25">
      <c r="A10166">
        <v>73000114</v>
      </c>
      <c r="B10166" t="s">
        <v>14898</v>
      </c>
      <c r="C10166" t="s">
        <v>14899</v>
      </c>
      <c r="D10166" t="s">
        <v>14899</v>
      </c>
      <c r="E10166" t="s">
        <v>14898</v>
      </c>
    </row>
    <row r="10167" spans="1:5" x14ac:dyDescent="0.25">
      <c r="A10167">
        <v>73000115</v>
      </c>
      <c r="B10167" t="s">
        <v>14900</v>
      </c>
      <c r="C10167" t="s">
        <v>14897</v>
      </c>
      <c r="D10167" t="s">
        <v>14897</v>
      </c>
      <c r="E10167" t="s">
        <v>14900</v>
      </c>
    </row>
    <row r="10168" spans="1:5" x14ac:dyDescent="0.25">
      <c r="A10168">
        <v>73000116</v>
      </c>
      <c r="B10168" t="s">
        <v>14901</v>
      </c>
      <c r="C10168" t="s">
        <v>14899</v>
      </c>
      <c r="D10168" t="s">
        <v>14899</v>
      </c>
      <c r="E10168" t="s">
        <v>14901</v>
      </c>
    </row>
    <row r="10169" spans="1:5" x14ac:dyDescent="0.25">
      <c r="A10169">
        <v>73000117</v>
      </c>
      <c r="B10169" t="s">
        <v>14902</v>
      </c>
      <c r="C10169" t="s">
        <v>14903</v>
      </c>
      <c r="D10169" t="s">
        <v>14903</v>
      </c>
      <c r="E10169" t="s">
        <v>14902</v>
      </c>
    </row>
    <row r="10170" spans="1:5" x14ac:dyDescent="0.25">
      <c r="A10170">
        <v>73000118</v>
      </c>
      <c r="B10170" t="s">
        <v>14904</v>
      </c>
      <c r="C10170" t="s">
        <v>14897</v>
      </c>
      <c r="D10170" t="s">
        <v>14897</v>
      </c>
      <c r="E10170" t="s">
        <v>14904</v>
      </c>
    </row>
    <row r="10171" spans="1:5" x14ac:dyDescent="0.25">
      <c r="A10171">
        <v>73000119</v>
      </c>
      <c r="B10171" t="s">
        <v>14905</v>
      </c>
      <c r="C10171" t="s">
        <v>14906</v>
      </c>
      <c r="D10171" t="s">
        <v>14906</v>
      </c>
      <c r="E10171" t="s">
        <v>14905</v>
      </c>
    </row>
    <row r="10172" spans="1:5" x14ac:dyDescent="0.25">
      <c r="A10172">
        <v>73000120</v>
      </c>
      <c r="B10172" t="s">
        <v>14907</v>
      </c>
      <c r="C10172" t="s">
        <v>14908</v>
      </c>
      <c r="D10172" t="s">
        <v>14908</v>
      </c>
      <c r="E10172" t="s">
        <v>14907</v>
      </c>
    </row>
    <row r="10173" spans="1:5" x14ac:dyDescent="0.25">
      <c r="A10173">
        <v>73000121</v>
      </c>
      <c r="B10173" t="s">
        <v>14909</v>
      </c>
      <c r="C10173" t="s">
        <v>14910</v>
      </c>
      <c r="D10173" t="s">
        <v>14910</v>
      </c>
      <c r="E10173" t="s">
        <v>14909</v>
      </c>
    </row>
    <row r="10174" spans="1:5" x14ac:dyDescent="0.25">
      <c r="A10174">
        <v>73000122</v>
      </c>
      <c r="B10174" t="s">
        <v>14880</v>
      </c>
      <c r="C10174" t="s">
        <v>14881</v>
      </c>
      <c r="D10174" t="s">
        <v>14881</v>
      </c>
      <c r="E10174" t="s">
        <v>14880</v>
      </c>
    </row>
    <row r="10175" spans="1:5" x14ac:dyDescent="0.25">
      <c r="A10175">
        <v>73000123</v>
      </c>
      <c r="B10175" t="s">
        <v>14882</v>
      </c>
      <c r="C10175" t="s">
        <v>14883</v>
      </c>
      <c r="D10175" t="s">
        <v>14883</v>
      </c>
      <c r="E10175" t="s">
        <v>14882</v>
      </c>
    </row>
    <row r="10176" spans="1:5" x14ac:dyDescent="0.25">
      <c r="A10176">
        <v>73000124</v>
      </c>
      <c r="B10176" t="s">
        <v>14911</v>
      </c>
      <c r="C10176" t="s">
        <v>14912</v>
      </c>
      <c r="D10176" t="s">
        <v>14912</v>
      </c>
      <c r="E10176" t="s">
        <v>14911</v>
      </c>
    </row>
    <row r="10177" spans="1:5" x14ac:dyDescent="0.25">
      <c r="A10177">
        <v>73000125</v>
      </c>
      <c r="B10177" t="s">
        <v>14913</v>
      </c>
      <c r="C10177" t="s">
        <v>14914</v>
      </c>
      <c r="D10177" t="s">
        <v>14914</v>
      </c>
      <c r="E10177" t="s">
        <v>14913</v>
      </c>
    </row>
    <row r="10178" spans="1:5" x14ac:dyDescent="0.25">
      <c r="A10178">
        <v>73000126</v>
      </c>
      <c r="B10178" t="s">
        <v>14915</v>
      </c>
      <c r="C10178" t="s">
        <v>14916</v>
      </c>
      <c r="D10178" t="s">
        <v>14916</v>
      </c>
      <c r="E10178" t="s">
        <v>14915</v>
      </c>
    </row>
    <row r="10179" spans="1:5" x14ac:dyDescent="0.25">
      <c r="A10179">
        <v>73000127</v>
      </c>
      <c r="B10179" t="s">
        <v>14917</v>
      </c>
      <c r="C10179" t="s">
        <v>14918</v>
      </c>
      <c r="D10179" t="s">
        <v>14918</v>
      </c>
      <c r="E10179" t="s">
        <v>14917</v>
      </c>
    </row>
    <row r="10180" spans="1:5" x14ac:dyDescent="0.25">
      <c r="A10180">
        <v>73000128</v>
      </c>
      <c r="B10180" t="s">
        <v>14919</v>
      </c>
      <c r="C10180" t="s">
        <v>14920</v>
      </c>
      <c r="D10180" t="s">
        <v>14920</v>
      </c>
      <c r="E10180" t="s">
        <v>14919</v>
      </c>
    </row>
    <row r="10181" spans="1:5" x14ac:dyDescent="0.25">
      <c r="A10181">
        <v>73000129</v>
      </c>
      <c r="B10181" t="s">
        <v>14921</v>
      </c>
      <c r="C10181" t="s">
        <v>14922</v>
      </c>
      <c r="D10181" t="s">
        <v>14922</v>
      </c>
      <c r="E10181" t="s">
        <v>14921</v>
      </c>
    </row>
    <row r="10182" spans="1:5" x14ac:dyDescent="0.25">
      <c r="A10182">
        <v>73000130</v>
      </c>
      <c r="B10182" t="s">
        <v>14921</v>
      </c>
      <c r="C10182" t="s">
        <v>14922</v>
      </c>
      <c r="D10182" t="s">
        <v>14922</v>
      </c>
      <c r="E10182" t="s">
        <v>14921</v>
      </c>
    </row>
    <row r="10183" spans="1:5" x14ac:dyDescent="0.25">
      <c r="A10183">
        <v>73000131</v>
      </c>
      <c r="B10183" t="s">
        <v>14923</v>
      </c>
      <c r="C10183" t="s">
        <v>14924</v>
      </c>
      <c r="D10183" t="s">
        <v>14924</v>
      </c>
      <c r="E10183" t="s">
        <v>14923</v>
      </c>
    </row>
    <row r="10184" spans="1:5" x14ac:dyDescent="0.25">
      <c r="A10184">
        <v>73000132</v>
      </c>
      <c r="B10184" t="s">
        <v>14925</v>
      </c>
      <c r="C10184" t="s">
        <v>14926</v>
      </c>
      <c r="D10184" t="s">
        <v>14926</v>
      </c>
      <c r="E10184" t="s">
        <v>14925</v>
      </c>
    </row>
    <row r="10185" spans="1:5" x14ac:dyDescent="0.25">
      <c r="A10185">
        <v>73000133</v>
      </c>
      <c r="B10185" t="s">
        <v>14927</v>
      </c>
      <c r="C10185" t="s">
        <v>14928</v>
      </c>
      <c r="D10185" t="s">
        <v>14928</v>
      </c>
      <c r="E10185" t="s">
        <v>14927</v>
      </c>
    </row>
    <row r="10186" spans="1:5" x14ac:dyDescent="0.25">
      <c r="A10186">
        <v>73000134</v>
      </c>
      <c r="B10186" t="s">
        <v>14929</v>
      </c>
      <c r="C10186" t="s">
        <v>14930</v>
      </c>
      <c r="D10186" t="s">
        <v>14930</v>
      </c>
      <c r="E10186" t="s">
        <v>14929</v>
      </c>
    </row>
    <row r="10187" spans="1:5" x14ac:dyDescent="0.25">
      <c r="A10187">
        <v>73000135</v>
      </c>
      <c r="B10187" t="s">
        <v>14931</v>
      </c>
      <c r="C10187" t="s">
        <v>14932</v>
      </c>
      <c r="D10187" t="s">
        <v>14932</v>
      </c>
      <c r="E10187" t="s">
        <v>14931</v>
      </c>
    </row>
    <row r="10188" spans="1:5" x14ac:dyDescent="0.25">
      <c r="A10188">
        <v>73000136</v>
      </c>
      <c r="B10188" t="s">
        <v>14933</v>
      </c>
      <c r="C10188" t="s">
        <v>14928</v>
      </c>
      <c r="D10188" t="s">
        <v>14928</v>
      </c>
      <c r="E10188" t="s">
        <v>14933</v>
      </c>
    </row>
    <row r="10189" spans="1:5" x14ac:dyDescent="0.25">
      <c r="A10189">
        <v>73000137</v>
      </c>
      <c r="B10189" t="s">
        <v>14934</v>
      </c>
      <c r="C10189" t="s">
        <v>14928</v>
      </c>
      <c r="D10189" t="s">
        <v>14928</v>
      </c>
      <c r="E10189" t="s">
        <v>14934</v>
      </c>
    </row>
    <row r="10190" spans="1:5" x14ac:dyDescent="0.25">
      <c r="A10190">
        <v>73000138</v>
      </c>
      <c r="B10190" t="s">
        <v>14935</v>
      </c>
      <c r="C10190" t="s">
        <v>14928</v>
      </c>
      <c r="D10190" t="s">
        <v>14928</v>
      </c>
      <c r="E10190" t="s">
        <v>14935</v>
      </c>
    </row>
    <row r="10191" spans="1:5" x14ac:dyDescent="0.25">
      <c r="A10191">
        <v>73000139</v>
      </c>
      <c r="B10191" t="s">
        <v>14936</v>
      </c>
      <c r="C10191" t="s">
        <v>14928</v>
      </c>
      <c r="D10191" t="s">
        <v>14928</v>
      </c>
      <c r="E10191" t="s">
        <v>14936</v>
      </c>
    </row>
    <row r="10192" spans="1:5" x14ac:dyDescent="0.25">
      <c r="A10192">
        <v>73000140</v>
      </c>
      <c r="B10192" t="s">
        <v>14937</v>
      </c>
      <c r="C10192" t="s">
        <v>14928</v>
      </c>
      <c r="D10192" t="s">
        <v>14928</v>
      </c>
      <c r="E10192" t="s">
        <v>14937</v>
      </c>
    </row>
    <row r="10193" spans="1:5" x14ac:dyDescent="0.25">
      <c r="A10193">
        <v>73000141</v>
      </c>
      <c r="B10193" t="s">
        <v>14938</v>
      </c>
      <c r="C10193" t="s">
        <v>14928</v>
      </c>
      <c r="D10193" t="s">
        <v>14928</v>
      </c>
      <c r="E10193" t="s">
        <v>14938</v>
      </c>
    </row>
    <row r="10194" spans="1:5" x14ac:dyDescent="0.25">
      <c r="A10194">
        <v>73000142</v>
      </c>
      <c r="B10194" t="s">
        <v>14939</v>
      </c>
      <c r="C10194" t="s">
        <v>14928</v>
      </c>
      <c r="D10194" t="s">
        <v>14928</v>
      </c>
      <c r="E10194" t="s">
        <v>14939</v>
      </c>
    </row>
    <row r="10195" spans="1:5" x14ac:dyDescent="0.25">
      <c r="A10195">
        <v>73000143</v>
      </c>
      <c r="B10195" t="s">
        <v>14940</v>
      </c>
      <c r="C10195" t="s">
        <v>14941</v>
      </c>
      <c r="D10195" t="s">
        <v>14941</v>
      </c>
      <c r="E10195" t="s">
        <v>14940</v>
      </c>
    </row>
    <row r="10196" spans="1:5" x14ac:dyDescent="0.25">
      <c r="A10196">
        <v>73000144</v>
      </c>
      <c r="B10196" t="s">
        <v>14942</v>
      </c>
      <c r="C10196" t="s">
        <v>14930</v>
      </c>
      <c r="D10196" t="s">
        <v>14930</v>
      </c>
      <c r="E10196" t="s">
        <v>14942</v>
      </c>
    </row>
    <row r="10197" spans="1:5" x14ac:dyDescent="0.25">
      <c r="A10197">
        <v>73000145</v>
      </c>
      <c r="B10197" t="s">
        <v>14943</v>
      </c>
      <c r="C10197" t="s">
        <v>14930</v>
      </c>
      <c r="D10197" t="s">
        <v>14930</v>
      </c>
      <c r="E10197" t="s">
        <v>14943</v>
      </c>
    </row>
    <row r="10198" spans="1:5" x14ac:dyDescent="0.25">
      <c r="A10198">
        <v>73000146</v>
      </c>
      <c r="B10198" t="s">
        <v>14944</v>
      </c>
      <c r="C10198" t="s">
        <v>14945</v>
      </c>
      <c r="D10198" t="s">
        <v>14945</v>
      </c>
      <c r="E10198" t="s">
        <v>14944</v>
      </c>
    </row>
    <row r="10199" spans="1:5" x14ac:dyDescent="0.25">
      <c r="A10199">
        <v>73000147</v>
      </c>
      <c r="B10199" t="s">
        <v>14946</v>
      </c>
      <c r="C10199" t="s">
        <v>14947</v>
      </c>
      <c r="D10199" t="s">
        <v>14947</v>
      </c>
      <c r="E10199" t="s">
        <v>14946</v>
      </c>
    </row>
    <row r="10200" spans="1:5" x14ac:dyDescent="0.25">
      <c r="A10200">
        <v>73000148</v>
      </c>
      <c r="B10200" t="s">
        <v>14948</v>
      </c>
      <c r="C10200" t="s">
        <v>14949</v>
      </c>
      <c r="D10200" t="s">
        <v>14949</v>
      </c>
      <c r="E10200" t="s">
        <v>14948</v>
      </c>
    </row>
    <row r="10201" spans="1:5" x14ac:dyDescent="0.25">
      <c r="A10201">
        <v>73000149</v>
      </c>
      <c r="B10201" t="s">
        <v>14950</v>
      </c>
      <c r="C10201" t="s">
        <v>14941</v>
      </c>
      <c r="D10201" t="s">
        <v>14941</v>
      </c>
      <c r="E10201" t="s">
        <v>14950</v>
      </c>
    </row>
    <row r="10202" spans="1:5" x14ac:dyDescent="0.25">
      <c r="A10202">
        <v>73000150</v>
      </c>
      <c r="B10202" t="s">
        <v>14951</v>
      </c>
      <c r="C10202" t="s">
        <v>14941</v>
      </c>
      <c r="D10202" t="s">
        <v>14941</v>
      </c>
      <c r="E10202" t="s">
        <v>14951</v>
      </c>
    </row>
    <row r="10203" spans="1:5" x14ac:dyDescent="0.25">
      <c r="A10203">
        <v>73000151</v>
      </c>
      <c r="B10203" t="s">
        <v>14952</v>
      </c>
      <c r="C10203" t="s">
        <v>14941</v>
      </c>
      <c r="D10203" t="s">
        <v>14941</v>
      </c>
      <c r="E10203" t="s">
        <v>14952</v>
      </c>
    </row>
    <row r="10204" spans="1:5" x14ac:dyDescent="0.25">
      <c r="A10204">
        <v>73000152</v>
      </c>
      <c r="B10204" t="s">
        <v>14953</v>
      </c>
      <c r="C10204" t="s">
        <v>14941</v>
      </c>
      <c r="D10204" t="s">
        <v>14941</v>
      </c>
      <c r="E10204" t="s">
        <v>14953</v>
      </c>
    </row>
    <row r="10205" spans="1:5" x14ac:dyDescent="0.25">
      <c r="A10205">
        <v>73000153</v>
      </c>
      <c r="B10205" t="s">
        <v>14954</v>
      </c>
      <c r="C10205" t="s">
        <v>14941</v>
      </c>
      <c r="D10205" t="s">
        <v>14941</v>
      </c>
      <c r="E10205" t="s">
        <v>14954</v>
      </c>
    </row>
    <row r="10206" spans="1:5" x14ac:dyDescent="0.25">
      <c r="A10206">
        <v>73000154</v>
      </c>
      <c r="B10206" t="s">
        <v>14955</v>
      </c>
      <c r="C10206" t="s">
        <v>14956</v>
      </c>
      <c r="D10206" t="s">
        <v>14956</v>
      </c>
      <c r="E10206" t="s">
        <v>14955</v>
      </c>
    </row>
    <row r="10207" spans="1:5" x14ac:dyDescent="0.25">
      <c r="A10207">
        <v>73000155</v>
      </c>
      <c r="B10207" t="s">
        <v>14940</v>
      </c>
      <c r="C10207" t="s">
        <v>14941</v>
      </c>
      <c r="D10207" t="s">
        <v>14941</v>
      </c>
      <c r="E10207" t="s">
        <v>14940</v>
      </c>
    </row>
    <row r="10208" spans="1:5" x14ac:dyDescent="0.25">
      <c r="A10208">
        <v>73000156</v>
      </c>
      <c r="B10208" t="s">
        <v>14957</v>
      </c>
      <c r="C10208" t="s">
        <v>14958</v>
      </c>
      <c r="D10208" t="s">
        <v>14958</v>
      </c>
      <c r="E10208" t="s">
        <v>14957</v>
      </c>
    </row>
    <row r="10209" spans="1:5" x14ac:dyDescent="0.25">
      <c r="A10209">
        <v>73000157</v>
      </c>
      <c r="B10209" t="s">
        <v>14959</v>
      </c>
      <c r="C10209" t="s">
        <v>14958</v>
      </c>
      <c r="D10209" t="s">
        <v>14958</v>
      </c>
      <c r="E10209" t="s">
        <v>14959</v>
      </c>
    </row>
    <row r="10210" spans="1:5" x14ac:dyDescent="0.25">
      <c r="A10210">
        <v>73000158</v>
      </c>
      <c r="B10210" t="s">
        <v>14960</v>
      </c>
      <c r="C10210" t="s">
        <v>14961</v>
      </c>
      <c r="D10210" t="s">
        <v>14961</v>
      </c>
      <c r="E10210" t="s">
        <v>14960</v>
      </c>
    </row>
    <row r="10211" spans="1:5" x14ac:dyDescent="0.25">
      <c r="A10211">
        <v>73000159</v>
      </c>
      <c r="B10211" t="s">
        <v>14962</v>
      </c>
      <c r="C10211" t="s">
        <v>14963</v>
      </c>
      <c r="D10211" t="s">
        <v>14963</v>
      </c>
      <c r="E10211" t="s">
        <v>14962</v>
      </c>
    </row>
    <row r="10212" spans="1:5" x14ac:dyDescent="0.25">
      <c r="A10212">
        <v>73000160</v>
      </c>
      <c r="B10212" t="s">
        <v>14964</v>
      </c>
      <c r="C10212" t="s">
        <v>14965</v>
      </c>
      <c r="D10212" t="s">
        <v>14965</v>
      </c>
      <c r="E10212" t="s">
        <v>14964</v>
      </c>
    </row>
    <row r="10213" spans="1:5" x14ac:dyDescent="0.25">
      <c r="A10213">
        <v>73000161</v>
      </c>
      <c r="B10213" t="s">
        <v>14966</v>
      </c>
      <c r="C10213" t="s">
        <v>14967</v>
      </c>
      <c r="D10213" t="s">
        <v>14967</v>
      </c>
      <c r="E10213" t="s">
        <v>14966</v>
      </c>
    </row>
    <row r="10214" spans="1:5" x14ac:dyDescent="0.25">
      <c r="A10214">
        <v>73000162</v>
      </c>
      <c r="B10214" t="s">
        <v>14968</v>
      </c>
      <c r="C10214" t="s">
        <v>14969</v>
      </c>
      <c r="D10214" t="s">
        <v>14969</v>
      </c>
      <c r="E10214" t="s">
        <v>14968</v>
      </c>
    </row>
    <row r="10215" spans="1:5" x14ac:dyDescent="0.25">
      <c r="A10215">
        <v>73000163</v>
      </c>
      <c r="B10215" t="s">
        <v>14970</v>
      </c>
      <c r="C10215" t="s">
        <v>14971</v>
      </c>
      <c r="D10215" t="s">
        <v>14971</v>
      </c>
      <c r="E10215" t="s">
        <v>14970</v>
      </c>
    </row>
    <row r="10216" spans="1:5" x14ac:dyDescent="0.25">
      <c r="A10216">
        <v>73000164</v>
      </c>
      <c r="B10216" t="s">
        <v>14972</v>
      </c>
      <c r="C10216" t="s">
        <v>14969</v>
      </c>
      <c r="D10216" t="s">
        <v>14969</v>
      </c>
      <c r="E10216" t="s">
        <v>14972</v>
      </c>
    </row>
    <row r="10217" spans="1:5" x14ac:dyDescent="0.25">
      <c r="A10217">
        <v>73000165</v>
      </c>
      <c r="B10217" t="s">
        <v>14973</v>
      </c>
      <c r="C10217" t="s">
        <v>14776</v>
      </c>
      <c r="D10217" t="s">
        <v>14776</v>
      </c>
      <c r="E10217" t="s">
        <v>14973</v>
      </c>
    </row>
    <row r="10218" spans="1:5" x14ac:dyDescent="0.25">
      <c r="A10218">
        <v>73000166</v>
      </c>
      <c r="B10218" t="s">
        <v>14974</v>
      </c>
      <c r="C10218" t="s">
        <v>14975</v>
      </c>
      <c r="D10218" t="s">
        <v>14975</v>
      </c>
      <c r="E10218" t="s">
        <v>14974</v>
      </c>
    </row>
    <row r="10219" spans="1:5" x14ac:dyDescent="0.25">
      <c r="A10219">
        <v>73000167</v>
      </c>
      <c r="B10219" t="s">
        <v>14976</v>
      </c>
      <c r="C10219" t="s">
        <v>14975</v>
      </c>
      <c r="D10219" t="s">
        <v>14975</v>
      </c>
      <c r="E10219" t="s">
        <v>14976</v>
      </c>
    </row>
    <row r="10220" spans="1:5" x14ac:dyDescent="0.25">
      <c r="A10220">
        <v>73000168</v>
      </c>
      <c r="B10220" t="s">
        <v>14977</v>
      </c>
      <c r="C10220" t="s">
        <v>14975</v>
      </c>
      <c r="D10220" t="s">
        <v>14975</v>
      </c>
      <c r="E10220" t="s">
        <v>14977</v>
      </c>
    </row>
    <row r="10221" spans="1:5" x14ac:dyDescent="0.25">
      <c r="A10221">
        <v>73000169</v>
      </c>
      <c r="B10221" t="s">
        <v>14978</v>
      </c>
      <c r="C10221" t="s">
        <v>14975</v>
      </c>
      <c r="D10221" t="s">
        <v>14975</v>
      </c>
      <c r="E10221" t="s">
        <v>14978</v>
      </c>
    </row>
    <row r="10222" spans="1:5" x14ac:dyDescent="0.25">
      <c r="A10222">
        <v>73000170</v>
      </c>
      <c r="B10222" t="s">
        <v>14979</v>
      </c>
      <c r="C10222" t="s">
        <v>14975</v>
      </c>
      <c r="D10222" t="s">
        <v>14975</v>
      </c>
      <c r="E10222" t="s">
        <v>14979</v>
      </c>
    </row>
    <row r="10223" spans="1:5" x14ac:dyDescent="0.25">
      <c r="A10223">
        <v>73000171</v>
      </c>
      <c r="B10223" t="s">
        <v>14980</v>
      </c>
      <c r="C10223" t="s">
        <v>14975</v>
      </c>
      <c r="D10223" t="s">
        <v>14975</v>
      </c>
      <c r="E10223" t="s">
        <v>14980</v>
      </c>
    </row>
    <row r="10224" spans="1:5" x14ac:dyDescent="0.25">
      <c r="A10224">
        <v>73000172</v>
      </c>
      <c r="B10224" t="s">
        <v>14981</v>
      </c>
      <c r="C10224" t="s">
        <v>14975</v>
      </c>
      <c r="D10224" t="s">
        <v>14975</v>
      </c>
      <c r="E10224" t="s">
        <v>14981</v>
      </c>
    </row>
    <row r="10225" spans="1:5" x14ac:dyDescent="0.25">
      <c r="A10225">
        <v>73000173</v>
      </c>
      <c r="B10225" t="s">
        <v>14982</v>
      </c>
      <c r="C10225" t="s">
        <v>14975</v>
      </c>
      <c r="D10225" t="s">
        <v>14975</v>
      </c>
      <c r="E10225" t="s">
        <v>14982</v>
      </c>
    </row>
    <row r="10226" spans="1:5" x14ac:dyDescent="0.25">
      <c r="A10226">
        <v>73000174</v>
      </c>
      <c r="B10226" t="s">
        <v>14983</v>
      </c>
      <c r="C10226" t="s">
        <v>14984</v>
      </c>
      <c r="D10226" t="s">
        <v>14984</v>
      </c>
      <c r="E10226" t="s">
        <v>14983</v>
      </c>
    </row>
    <row r="10227" spans="1:5" x14ac:dyDescent="0.25">
      <c r="A10227">
        <v>73000175</v>
      </c>
      <c r="B10227" t="s">
        <v>14985</v>
      </c>
      <c r="C10227" t="s">
        <v>14984</v>
      </c>
      <c r="D10227" t="s">
        <v>14984</v>
      </c>
      <c r="E10227" t="s">
        <v>14985</v>
      </c>
    </row>
    <row r="10228" spans="1:5" x14ac:dyDescent="0.25">
      <c r="A10228">
        <v>73000176</v>
      </c>
      <c r="B10228" t="s">
        <v>14986</v>
      </c>
      <c r="C10228" t="s">
        <v>14984</v>
      </c>
      <c r="D10228" t="s">
        <v>14984</v>
      </c>
      <c r="E10228" t="s">
        <v>14986</v>
      </c>
    </row>
    <row r="10229" spans="1:5" x14ac:dyDescent="0.25">
      <c r="A10229">
        <v>73000177</v>
      </c>
      <c r="B10229" t="s">
        <v>14987</v>
      </c>
      <c r="C10229" t="s">
        <v>14984</v>
      </c>
      <c r="D10229" t="s">
        <v>14984</v>
      </c>
      <c r="E10229" t="s">
        <v>14987</v>
      </c>
    </row>
    <row r="10230" spans="1:5" x14ac:dyDescent="0.25">
      <c r="A10230">
        <v>73000178</v>
      </c>
      <c r="B10230" t="s">
        <v>14988</v>
      </c>
      <c r="C10230" t="s">
        <v>14984</v>
      </c>
      <c r="D10230" t="s">
        <v>14984</v>
      </c>
      <c r="E10230" t="s">
        <v>14988</v>
      </c>
    </row>
    <row r="10231" spans="1:5" x14ac:dyDescent="0.25">
      <c r="A10231">
        <v>73000179</v>
      </c>
      <c r="B10231" t="s">
        <v>14989</v>
      </c>
      <c r="C10231" t="s">
        <v>14984</v>
      </c>
      <c r="D10231" t="s">
        <v>14984</v>
      </c>
      <c r="E10231" t="s">
        <v>14989</v>
      </c>
    </row>
    <row r="10232" spans="1:5" x14ac:dyDescent="0.25">
      <c r="A10232">
        <v>73000180</v>
      </c>
      <c r="B10232" t="s">
        <v>14990</v>
      </c>
      <c r="C10232" t="s">
        <v>14984</v>
      </c>
      <c r="D10232" t="s">
        <v>14984</v>
      </c>
      <c r="E10232" t="s">
        <v>14990</v>
      </c>
    </row>
    <row r="10233" spans="1:5" x14ac:dyDescent="0.25">
      <c r="A10233">
        <v>73000181</v>
      </c>
      <c r="B10233" t="s">
        <v>14991</v>
      </c>
      <c r="C10233" t="s">
        <v>14984</v>
      </c>
      <c r="D10233" t="s">
        <v>14984</v>
      </c>
      <c r="E10233" t="s">
        <v>14991</v>
      </c>
    </row>
    <row r="10234" spans="1:5" x14ac:dyDescent="0.25">
      <c r="A10234">
        <v>73000182</v>
      </c>
      <c r="B10234" t="s">
        <v>14992</v>
      </c>
      <c r="C10234" t="s">
        <v>14932</v>
      </c>
      <c r="D10234" t="s">
        <v>14932</v>
      </c>
      <c r="E10234" t="s">
        <v>14992</v>
      </c>
    </row>
    <row r="10235" spans="1:5" x14ac:dyDescent="0.25">
      <c r="A10235">
        <v>73000183</v>
      </c>
      <c r="B10235" t="s">
        <v>14993</v>
      </c>
      <c r="C10235" t="s">
        <v>14932</v>
      </c>
      <c r="D10235" t="s">
        <v>14932</v>
      </c>
      <c r="E10235" t="s">
        <v>14993</v>
      </c>
    </row>
    <row r="10236" spans="1:5" x14ac:dyDescent="0.25">
      <c r="A10236">
        <v>73000184</v>
      </c>
      <c r="B10236" t="s">
        <v>14938</v>
      </c>
      <c r="C10236" t="s">
        <v>14928</v>
      </c>
      <c r="D10236" t="s">
        <v>14928</v>
      </c>
      <c r="E10236" t="s">
        <v>14938</v>
      </c>
    </row>
    <row r="10237" spans="1:5" x14ac:dyDescent="0.25">
      <c r="A10237">
        <v>73000185</v>
      </c>
      <c r="B10237" t="s">
        <v>14939</v>
      </c>
      <c r="C10237" t="s">
        <v>14928</v>
      </c>
      <c r="D10237" t="s">
        <v>14928</v>
      </c>
      <c r="E10237" t="s">
        <v>14939</v>
      </c>
    </row>
    <row r="10238" spans="1:5" x14ac:dyDescent="0.25">
      <c r="A10238">
        <v>73000186</v>
      </c>
      <c r="B10238" t="s">
        <v>14933</v>
      </c>
      <c r="C10238" t="s">
        <v>14928</v>
      </c>
      <c r="D10238" t="s">
        <v>14928</v>
      </c>
      <c r="E10238" t="s">
        <v>14933</v>
      </c>
    </row>
    <row r="10239" spans="1:5" x14ac:dyDescent="0.25">
      <c r="A10239">
        <v>73000187</v>
      </c>
      <c r="B10239" t="s">
        <v>14934</v>
      </c>
      <c r="C10239" t="s">
        <v>14928</v>
      </c>
      <c r="D10239" t="s">
        <v>14928</v>
      </c>
      <c r="E10239" t="s">
        <v>14934</v>
      </c>
    </row>
    <row r="10240" spans="1:5" x14ac:dyDescent="0.25">
      <c r="A10240">
        <v>73000188</v>
      </c>
      <c r="B10240" t="s">
        <v>14935</v>
      </c>
      <c r="C10240" t="s">
        <v>14928</v>
      </c>
      <c r="D10240" t="s">
        <v>14928</v>
      </c>
      <c r="E10240" t="s">
        <v>14935</v>
      </c>
    </row>
    <row r="10241" spans="1:5" x14ac:dyDescent="0.25">
      <c r="A10241">
        <v>73000189</v>
      </c>
      <c r="B10241" t="s">
        <v>14936</v>
      </c>
      <c r="C10241" t="s">
        <v>14928</v>
      </c>
      <c r="D10241" t="s">
        <v>14928</v>
      </c>
      <c r="E10241" t="s">
        <v>14936</v>
      </c>
    </row>
    <row r="10242" spans="1:5" x14ac:dyDescent="0.25">
      <c r="A10242">
        <v>73000190</v>
      </c>
      <c r="B10242" t="s">
        <v>14937</v>
      </c>
      <c r="C10242" t="s">
        <v>14928</v>
      </c>
      <c r="D10242" t="s">
        <v>14928</v>
      </c>
      <c r="E10242" t="s">
        <v>14937</v>
      </c>
    </row>
    <row r="10243" spans="1:5" x14ac:dyDescent="0.25">
      <c r="A10243">
        <v>73000191</v>
      </c>
      <c r="B10243" t="s">
        <v>14927</v>
      </c>
      <c r="C10243" t="s">
        <v>14928</v>
      </c>
      <c r="D10243" t="s">
        <v>14928</v>
      </c>
      <c r="E10243" t="s">
        <v>14927</v>
      </c>
    </row>
    <row r="10244" spans="1:5" x14ac:dyDescent="0.25">
      <c r="A10244">
        <v>73000192</v>
      </c>
      <c r="B10244" t="s">
        <v>14994</v>
      </c>
      <c r="C10244" t="s">
        <v>14941</v>
      </c>
      <c r="D10244" t="s">
        <v>14941</v>
      </c>
      <c r="E10244" t="s">
        <v>14994</v>
      </c>
    </row>
    <row r="10245" spans="1:5" x14ac:dyDescent="0.25">
      <c r="A10245">
        <v>73000193</v>
      </c>
      <c r="B10245" t="s">
        <v>14995</v>
      </c>
      <c r="C10245" t="s">
        <v>14941</v>
      </c>
      <c r="D10245" t="s">
        <v>14941</v>
      </c>
      <c r="E10245" t="s">
        <v>14995</v>
      </c>
    </row>
    <row r="10246" spans="1:5" x14ac:dyDescent="0.25">
      <c r="A10246">
        <v>73000194</v>
      </c>
      <c r="B10246" t="s">
        <v>14996</v>
      </c>
      <c r="C10246" t="s">
        <v>14941</v>
      </c>
      <c r="D10246" t="s">
        <v>14941</v>
      </c>
      <c r="E10246" t="s">
        <v>14996</v>
      </c>
    </row>
    <row r="10247" spans="1:5" x14ac:dyDescent="0.25">
      <c r="A10247">
        <v>73000195</v>
      </c>
      <c r="B10247" t="s">
        <v>14997</v>
      </c>
      <c r="C10247" t="s">
        <v>14941</v>
      </c>
      <c r="D10247" t="s">
        <v>14941</v>
      </c>
      <c r="E10247" t="s">
        <v>14997</v>
      </c>
    </row>
    <row r="10248" spans="1:5" x14ac:dyDescent="0.25">
      <c r="A10248">
        <v>73000196</v>
      </c>
      <c r="B10248" t="s">
        <v>14998</v>
      </c>
      <c r="C10248" t="s">
        <v>14945</v>
      </c>
      <c r="D10248" t="s">
        <v>14945</v>
      </c>
      <c r="E10248" t="s">
        <v>14998</v>
      </c>
    </row>
    <row r="10249" spans="1:5" x14ac:dyDescent="0.25">
      <c r="A10249">
        <v>73000197</v>
      </c>
      <c r="B10249" t="s">
        <v>14999</v>
      </c>
      <c r="C10249" t="s">
        <v>14945</v>
      </c>
      <c r="D10249" t="s">
        <v>14945</v>
      </c>
      <c r="E10249" t="s">
        <v>14999</v>
      </c>
    </row>
    <row r="10250" spans="1:5" x14ac:dyDescent="0.25">
      <c r="A10250">
        <v>73000198</v>
      </c>
      <c r="B10250" t="s">
        <v>15000</v>
      </c>
      <c r="C10250" t="s">
        <v>14945</v>
      </c>
      <c r="D10250" t="s">
        <v>14945</v>
      </c>
      <c r="E10250" t="s">
        <v>15000</v>
      </c>
    </row>
    <row r="10251" spans="1:5" x14ac:dyDescent="0.25">
      <c r="A10251">
        <v>73000199</v>
      </c>
      <c r="B10251" t="s">
        <v>15001</v>
      </c>
      <c r="C10251" t="s">
        <v>14945</v>
      </c>
      <c r="D10251" t="s">
        <v>14945</v>
      </c>
      <c r="E10251" t="s">
        <v>15001</v>
      </c>
    </row>
    <row r="10252" spans="1:5" x14ac:dyDescent="0.25">
      <c r="A10252">
        <v>73000200</v>
      </c>
      <c r="B10252" t="s">
        <v>15002</v>
      </c>
      <c r="C10252" t="s">
        <v>15003</v>
      </c>
      <c r="D10252" t="s">
        <v>15003</v>
      </c>
      <c r="E10252" t="s">
        <v>15002</v>
      </c>
    </row>
    <row r="10253" spans="1:5" x14ac:dyDescent="0.25">
      <c r="A10253">
        <v>73000201</v>
      </c>
      <c r="B10253" t="s">
        <v>14950</v>
      </c>
      <c r="C10253" t="s">
        <v>14941</v>
      </c>
      <c r="D10253" t="s">
        <v>14941</v>
      </c>
      <c r="E10253" t="s">
        <v>14950</v>
      </c>
    </row>
    <row r="10254" spans="1:5" x14ac:dyDescent="0.25">
      <c r="A10254">
        <v>73000202</v>
      </c>
      <c r="B10254" t="s">
        <v>14951</v>
      </c>
      <c r="C10254" t="s">
        <v>14941</v>
      </c>
      <c r="D10254" t="s">
        <v>14941</v>
      </c>
      <c r="E10254" t="s">
        <v>14951</v>
      </c>
    </row>
    <row r="10255" spans="1:5" x14ac:dyDescent="0.25">
      <c r="A10255">
        <v>73000203</v>
      </c>
      <c r="B10255" t="s">
        <v>14952</v>
      </c>
      <c r="C10255" t="s">
        <v>14941</v>
      </c>
      <c r="D10255" t="s">
        <v>14941</v>
      </c>
      <c r="E10255" t="s">
        <v>14952</v>
      </c>
    </row>
    <row r="10256" spans="1:5" x14ac:dyDescent="0.25">
      <c r="A10256">
        <v>73000204</v>
      </c>
      <c r="B10256" t="s">
        <v>14953</v>
      </c>
      <c r="C10256" t="s">
        <v>14941</v>
      </c>
      <c r="D10256" t="s">
        <v>14941</v>
      </c>
      <c r="E10256" t="s">
        <v>14953</v>
      </c>
    </row>
    <row r="10257" spans="1:5" x14ac:dyDescent="0.25">
      <c r="A10257">
        <v>73000205</v>
      </c>
      <c r="B10257" t="s">
        <v>14954</v>
      </c>
      <c r="C10257" t="s">
        <v>14941</v>
      </c>
      <c r="D10257" t="s">
        <v>14941</v>
      </c>
      <c r="E10257" t="s">
        <v>14954</v>
      </c>
    </row>
    <row r="10258" spans="1:5" x14ac:dyDescent="0.25">
      <c r="A10258">
        <v>73000206</v>
      </c>
      <c r="B10258" t="s">
        <v>14940</v>
      </c>
      <c r="C10258" t="s">
        <v>14941</v>
      </c>
      <c r="D10258" t="s">
        <v>14941</v>
      </c>
      <c r="E10258" t="s">
        <v>14940</v>
      </c>
    </row>
    <row r="10259" spans="1:5" x14ac:dyDescent="0.25">
      <c r="A10259">
        <v>73000207</v>
      </c>
      <c r="B10259" t="s">
        <v>15004</v>
      </c>
      <c r="C10259" t="s">
        <v>14945</v>
      </c>
      <c r="D10259" t="s">
        <v>14945</v>
      </c>
      <c r="E10259" t="s">
        <v>15004</v>
      </c>
    </row>
    <row r="10260" spans="1:5" x14ac:dyDescent="0.25">
      <c r="A10260">
        <v>73000208</v>
      </c>
      <c r="B10260" t="s">
        <v>15005</v>
      </c>
      <c r="C10260" t="s">
        <v>14945</v>
      </c>
      <c r="D10260" t="s">
        <v>14945</v>
      </c>
      <c r="E10260" t="s">
        <v>15005</v>
      </c>
    </row>
    <row r="10261" spans="1:5" x14ac:dyDescent="0.25">
      <c r="A10261">
        <v>73000209</v>
      </c>
      <c r="B10261" t="s">
        <v>15006</v>
      </c>
      <c r="C10261" t="s">
        <v>15007</v>
      </c>
      <c r="D10261" t="s">
        <v>15007</v>
      </c>
      <c r="E10261" t="s">
        <v>15006</v>
      </c>
    </row>
    <row r="10262" spans="1:5" x14ac:dyDescent="0.25">
      <c r="A10262">
        <v>73000210</v>
      </c>
      <c r="B10262" t="s">
        <v>15008</v>
      </c>
      <c r="C10262" t="s">
        <v>15009</v>
      </c>
      <c r="D10262" t="s">
        <v>15009</v>
      </c>
      <c r="E10262" t="s">
        <v>15008</v>
      </c>
    </row>
    <row r="10263" spans="1:5" x14ac:dyDescent="0.25">
      <c r="A10263">
        <v>73000211</v>
      </c>
      <c r="B10263" t="s">
        <v>14953</v>
      </c>
      <c r="C10263" t="s">
        <v>14941</v>
      </c>
      <c r="D10263" t="s">
        <v>14941</v>
      </c>
      <c r="E10263" t="s">
        <v>14953</v>
      </c>
    </row>
    <row r="10264" spans="1:5" x14ac:dyDescent="0.25">
      <c r="A10264">
        <v>73000212</v>
      </c>
      <c r="B10264" t="s">
        <v>14954</v>
      </c>
      <c r="C10264" t="s">
        <v>14941</v>
      </c>
      <c r="D10264" t="s">
        <v>14941</v>
      </c>
      <c r="E10264" t="s">
        <v>14954</v>
      </c>
    </row>
    <row r="10265" spans="1:5" x14ac:dyDescent="0.25">
      <c r="A10265">
        <v>73000213</v>
      </c>
      <c r="B10265" t="s">
        <v>15010</v>
      </c>
      <c r="C10265" t="s">
        <v>15011</v>
      </c>
      <c r="D10265" t="s">
        <v>15011</v>
      </c>
      <c r="E10265" t="s">
        <v>15010</v>
      </c>
    </row>
    <row r="10266" spans="1:5" x14ac:dyDescent="0.25">
      <c r="A10266">
        <v>73000214</v>
      </c>
      <c r="B10266" t="s">
        <v>15012</v>
      </c>
      <c r="C10266" t="s">
        <v>15013</v>
      </c>
      <c r="D10266" t="s">
        <v>15013</v>
      </c>
      <c r="E10266" t="s">
        <v>15012</v>
      </c>
    </row>
    <row r="10267" spans="1:5" x14ac:dyDescent="0.25">
      <c r="A10267">
        <v>73000215</v>
      </c>
      <c r="B10267" t="s">
        <v>14934</v>
      </c>
      <c r="C10267" t="s">
        <v>14928</v>
      </c>
      <c r="D10267" t="s">
        <v>14928</v>
      </c>
      <c r="E10267" t="s">
        <v>14934</v>
      </c>
    </row>
    <row r="10268" spans="1:5" x14ac:dyDescent="0.25">
      <c r="A10268">
        <v>73000216</v>
      </c>
      <c r="B10268" t="s">
        <v>14927</v>
      </c>
      <c r="C10268" t="s">
        <v>14928</v>
      </c>
      <c r="D10268" t="s">
        <v>14928</v>
      </c>
      <c r="E10268" t="s">
        <v>14927</v>
      </c>
    </row>
    <row r="10269" spans="1:5" x14ac:dyDescent="0.25">
      <c r="A10269">
        <v>73000217</v>
      </c>
      <c r="B10269" t="s">
        <v>14938</v>
      </c>
      <c r="C10269" t="s">
        <v>14928</v>
      </c>
      <c r="D10269" t="s">
        <v>14928</v>
      </c>
      <c r="E10269" t="s">
        <v>14938</v>
      </c>
    </row>
    <row r="10270" spans="1:5" x14ac:dyDescent="0.25">
      <c r="A10270">
        <v>73000218</v>
      </c>
      <c r="B10270" t="s">
        <v>15014</v>
      </c>
      <c r="C10270" t="s">
        <v>15015</v>
      </c>
      <c r="D10270" t="s">
        <v>15015</v>
      </c>
      <c r="E10270" t="s">
        <v>15014</v>
      </c>
    </row>
    <row r="10271" spans="1:5" x14ac:dyDescent="0.25">
      <c r="A10271">
        <v>73000219</v>
      </c>
      <c r="B10271" t="s">
        <v>15016</v>
      </c>
      <c r="C10271" t="s">
        <v>15017</v>
      </c>
      <c r="D10271" t="s">
        <v>15017</v>
      </c>
      <c r="E10271" t="s">
        <v>15016</v>
      </c>
    </row>
    <row r="10272" spans="1:5" x14ac:dyDescent="0.25">
      <c r="A10272">
        <v>73000220</v>
      </c>
      <c r="B10272" t="s">
        <v>15018</v>
      </c>
      <c r="C10272" t="s">
        <v>15019</v>
      </c>
      <c r="D10272" t="s">
        <v>15019</v>
      </c>
      <c r="E10272" t="s">
        <v>15018</v>
      </c>
    </row>
    <row r="10273" spans="1:5" x14ac:dyDescent="0.25">
      <c r="A10273">
        <v>73000221</v>
      </c>
      <c r="B10273" t="s">
        <v>15020</v>
      </c>
      <c r="C10273" t="s">
        <v>15021</v>
      </c>
      <c r="D10273" t="s">
        <v>15021</v>
      </c>
      <c r="E10273" t="s">
        <v>15020</v>
      </c>
    </row>
    <row r="10274" spans="1:5" x14ac:dyDescent="0.25">
      <c r="A10274">
        <v>73000222</v>
      </c>
      <c r="B10274" t="s">
        <v>15022</v>
      </c>
      <c r="C10274" t="s">
        <v>15023</v>
      </c>
      <c r="D10274" t="s">
        <v>15023</v>
      </c>
      <c r="E10274" t="s">
        <v>15022</v>
      </c>
    </row>
    <row r="10275" spans="1:5" x14ac:dyDescent="0.25">
      <c r="A10275">
        <v>73000223</v>
      </c>
      <c r="B10275" t="s">
        <v>14962</v>
      </c>
      <c r="C10275" t="s">
        <v>14963</v>
      </c>
      <c r="D10275" t="s">
        <v>14963</v>
      </c>
      <c r="E10275" t="s">
        <v>14962</v>
      </c>
    </row>
    <row r="10276" spans="1:5" x14ac:dyDescent="0.25">
      <c r="A10276">
        <v>73000224</v>
      </c>
      <c r="B10276" t="s">
        <v>14966</v>
      </c>
      <c r="C10276" t="s">
        <v>14967</v>
      </c>
      <c r="D10276" t="s">
        <v>14967</v>
      </c>
      <c r="E10276" t="s">
        <v>14966</v>
      </c>
    </row>
    <row r="10277" spans="1:5" x14ac:dyDescent="0.25">
      <c r="A10277">
        <v>73000225</v>
      </c>
      <c r="B10277" t="s">
        <v>15024</v>
      </c>
      <c r="C10277" t="s">
        <v>15025</v>
      </c>
      <c r="D10277" t="s">
        <v>15025</v>
      </c>
      <c r="E10277" t="s">
        <v>15024</v>
      </c>
    </row>
    <row r="10278" spans="1:5" x14ac:dyDescent="0.25">
      <c r="A10278">
        <v>73000226</v>
      </c>
      <c r="B10278" t="s">
        <v>15026</v>
      </c>
      <c r="C10278" t="s">
        <v>15027</v>
      </c>
      <c r="D10278" t="s">
        <v>15027</v>
      </c>
      <c r="E10278" t="s">
        <v>15026</v>
      </c>
    </row>
    <row r="10279" spans="1:5" x14ac:dyDescent="0.25">
      <c r="A10279">
        <v>73000227</v>
      </c>
      <c r="B10279" t="s">
        <v>15028</v>
      </c>
      <c r="C10279" t="s">
        <v>15029</v>
      </c>
      <c r="D10279" t="s">
        <v>15029</v>
      </c>
      <c r="E10279" t="s">
        <v>15028</v>
      </c>
    </row>
    <row r="10280" spans="1:5" x14ac:dyDescent="0.25">
      <c r="A10280">
        <v>73000231</v>
      </c>
      <c r="B10280" t="s">
        <v>15030</v>
      </c>
      <c r="C10280" t="s">
        <v>15031</v>
      </c>
      <c r="D10280" t="s">
        <v>15031</v>
      </c>
      <c r="E10280" t="s">
        <v>15030</v>
      </c>
    </row>
    <row r="10281" spans="1:5" x14ac:dyDescent="0.25">
      <c r="A10281">
        <v>73000232</v>
      </c>
      <c r="B10281" t="s">
        <v>15032</v>
      </c>
      <c r="C10281" t="s">
        <v>15033</v>
      </c>
      <c r="D10281" t="s">
        <v>15033</v>
      </c>
      <c r="E10281" t="s">
        <v>15032</v>
      </c>
    </row>
    <row r="10282" spans="1:5" x14ac:dyDescent="0.25">
      <c r="A10282">
        <v>73000233</v>
      </c>
      <c r="B10282" t="s">
        <v>15034</v>
      </c>
      <c r="C10282" t="s">
        <v>15035</v>
      </c>
      <c r="D10282" t="s">
        <v>15035</v>
      </c>
      <c r="E10282" t="s">
        <v>15034</v>
      </c>
    </row>
    <row r="10283" spans="1:5" x14ac:dyDescent="0.25">
      <c r="A10283">
        <v>73000234</v>
      </c>
      <c r="B10283" t="s">
        <v>15036</v>
      </c>
      <c r="C10283" t="s">
        <v>15037</v>
      </c>
      <c r="D10283" t="s">
        <v>15037</v>
      </c>
      <c r="E10283" t="s">
        <v>15036</v>
      </c>
    </row>
    <row r="10284" spans="1:5" x14ac:dyDescent="0.25">
      <c r="A10284">
        <v>73000235</v>
      </c>
      <c r="B10284" t="s">
        <v>15038</v>
      </c>
      <c r="C10284" t="s">
        <v>15039</v>
      </c>
      <c r="D10284" t="s">
        <v>15039</v>
      </c>
      <c r="E10284" t="s">
        <v>15038</v>
      </c>
    </row>
    <row r="10285" spans="1:5" x14ac:dyDescent="0.25">
      <c r="A10285">
        <v>73000236</v>
      </c>
      <c r="B10285" t="s">
        <v>15040</v>
      </c>
      <c r="C10285" t="s">
        <v>15041</v>
      </c>
      <c r="D10285" t="s">
        <v>15041</v>
      </c>
      <c r="E10285" t="s">
        <v>15040</v>
      </c>
    </row>
    <row r="10286" spans="1:5" x14ac:dyDescent="0.25">
      <c r="A10286">
        <v>73000237</v>
      </c>
      <c r="B10286" t="s">
        <v>15042</v>
      </c>
      <c r="C10286" t="s">
        <v>15043</v>
      </c>
      <c r="D10286" t="s">
        <v>15043</v>
      </c>
      <c r="E10286" t="s">
        <v>15042</v>
      </c>
    </row>
    <row r="10287" spans="1:5" x14ac:dyDescent="0.25">
      <c r="A10287">
        <v>73000238</v>
      </c>
      <c r="B10287" t="s">
        <v>15044</v>
      </c>
      <c r="C10287" t="s">
        <v>15045</v>
      </c>
      <c r="D10287" t="s">
        <v>15045</v>
      </c>
      <c r="E10287" t="s">
        <v>15044</v>
      </c>
    </row>
    <row r="10288" spans="1:5" x14ac:dyDescent="0.25">
      <c r="A10288">
        <v>73000239</v>
      </c>
      <c r="B10288" t="s">
        <v>15046</v>
      </c>
      <c r="C10288" t="s">
        <v>15047</v>
      </c>
      <c r="D10288" t="s">
        <v>15047</v>
      </c>
      <c r="E10288" t="s">
        <v>15046</v>
      </c>
    </row>
    <row r="10289" spans="1:5" x14ac:dyDescent="0.25">
      <c r="A10289">
        <v>73000240</v>
      </c>
      <c r="B10289" t="s">
        <v>15048</v>
      </c>
      <c r="C10289" t="s">
        <v>15043</v>
      </c>
      <c r="D10289" t="s">
        <v>15043</v>
      </c>
      <c r="E10289" t="s">
        <v>15048</v>
      </c>
    </row>
    <row r="10290" spans="1:5" x14ac:dyDescent="0.25">
      <c r="A10290">
        <v>73000241</v>
      </c>
      <c r="B10290" t="s">
        <v>15049</v>
      </c>
      <c r="C10290" t="s">
        <v>15050</v>
      </c>
      <c r="D10290" t="s">
        <v>15050</v>
      </c>
      <c r="E10290" t="s">
        <v>15049</v>
      </c>
    </row>
    <row r="10291" spans="1:5" x14ac:dyDescent="0.25">
      <c r="A10291">
        <v>73000242</v>
      </c>
      <c r="B10291" t="s">
        <v>15051</v>
      </c>
      <c r="C10291" t="s">
        <v>15052</v>
      </c>
      <c r="D10291" t="s">
        <v>15052</v>
      </c>
      <c r="E10291" t="s">
        <v>15051</v>
      </c>
    </row>
    <row r="10292" spans="1:5" x14ac:dyDescent="0.25">
      <c r="A10292">
        <v>73000243</v>
      </c>
      <c r="B10292" t="s">
        <v>15053</v>
      </c>
      <c r="C10292" t="s">
        <v>15054</v>
      </c>
      <c r="D10292" t="s">
        <v>15054</v>
      </c>
      <c r="E10292" t="s">
        <v>15053</v>
      </c>
    </row>
    <row r="10293" spans="1:5" x14ac:dyDescent="0.25">
      <c r="A10293">
        <v>73000244</v>
      </c>
      <c r="B10293" t="s">
        <v>15055</v>
      </c>
      <c r="C10293" t="s">
        <v>15056</v>
      </c>
      <c r="D10293" t="s">
        <v>15056</v>
      </c>
      <c r="E10293" t="s">
        <v>15055</v>
      </c>
    </row>
    <row r="10294" spans="1:5" x14ac:dyDescent="0.25">
      <c r="A10294">
        <v>73000245</v>
      </c>
      <c r="B10294" t="s">
        <v>15057</v>
      </c>
      <c r="C10294" t="s">
        <v>15058</v>
      </c>
      <c r="D10294" t="s">
        <v>15058</v>
      </c>
      <c r="E10294" t="s">
        <v>15057</v>
      </c>
    </row>
    <row r="10295" spans="1:5" x14ac:dyDescent="0.25">
      <c r="A10295">
        <v>73000246</v>
      </c>
      <c r="B10295" t="s">
        <v>15059</v>
      </c>
      <c r="C10295" t="s">
        <v>15060</v>
      </c>
      <c r="D10295" t="s">
        <v>15060</v>
      </c>
      <c r="E10295" t="s">
        <v>15059</v>
      </c>
    </row>
    <row r="10296" spans="1:5" x14ac:dyDescent="0.25">
      <c r="A10296">
        <v>73000247</v>
      </c>
      <c r="B10296" t="s">
        <v>15061</v>
      </c>
      <c r="C10296" t="s">
        <v>15062</v>
      </c>
      <c r="D10296" t="s">
        <v>15062</v>
      </c>
      <c r="E10296" t="s">
        <v>15061</v>
      </c>
    </row>
    <row r="10297" spans="1:5" x14ac:dyDescent="0.25">
      <c r="A10297">
        <v>73000248</v>
      </c>
      <c r="B10297" t="s">
        <v>15063</v>
      </c>
      <c r="C10297" t="s">
        <v>15064</v>
      </c>
      <c r="D10297" t="s">
        <v>15064</v>
      </c>
      <c r="E10297" t="s">
        <v>15063</v>
      </c>
    </row>
    <row r="10298" spans="1:5" x14ac:dyDescent="0.25">
      <c r="A10298">
        <v>73000249</v>
      </c>
      <c r="B10298" t="s">
        <v>15065</v>
      </c>
      <c r="C10298" t="s">
        <v>15066</v>
      </c>
      <c r="D10298" t="s">
        <v>15066</v>
      </c>
      <c r="E10298" t="s">
        <v>15065</v>
      </c>
    </row>
    <row r="10299" spans="1:5" x14ac:dyDescent="0.25">
      <c r="A10299">
        <v>73000250</v>
      </c>
      <c r="B10299" t="s">
        <v>15067</v>
      </c>
      <c r="C10299" t="s">
        <v>15068</v>
      </c>
      <c r="D10299" t="s">
        <v>15068</v>
      </c>
      <c r="E10299" t="s">
        <v>15067</v>
      </c>
    </row>
    <row r="10300" spans="1:5" x14ac:dyDescent="0.25">
      <c r="A10300">
        <v>73000251</v>
      </c>
      <c r="B10300" t="s">
        <v>15069</v>
      </c>
      <c r="C10300" t="s">
        <v>15070</v>
      </c>
      <c r="D10300" t="s">
        <v>15070</v>
      </c>
      <c r="E10300" t="s">
        <v>15069</v>
      </c>
    </row>
    <row r="10301" spans="1:5" x14ac:dyDescent="0.25">
      <c r="A10301">
        <v>73000252</v>
      </c>
      <c r="B10301" t="s">
        <v>15022</v>
      </c>
      <c r="C10301" t="s">
        <v>15071</v>
      </c>
      <c r="D10301" t="s">
        <v>15071</v>
      </c>
      <c r="E10301" t="s">
        <v>15022</v>
      </c>
    </row>
    <row r="10302" spans="1:5" x14ac:dyDescent="0.25">
      <c r="A10302">
        <v>73000253</v>
      </c>
      <c r="B10302" t="s">
        <v>15016</v>
      </c>
      <c r="C10302" t="s">
        <v>15072</v>
      </c>
      <c r="D10302" t="s">
        <v>15072</v>
      </c>
      <c r="E10302" t="s">
        <v>15016</v>
      </c>
    </row>
    <row r="10303" spans="1:5" x14ac:dyDescent="0.25">
      <c r="A10303">
        <v>73000254</v>
      </c>
      <c r="B10303" t="s">
        <v>15073</v>
      </c>
      <c r="C10303" t="s">
        <v>15074</v>
      </c>
      <c r="D10303" t="s">
        <v>15074</v>
      </c>
      <c r="E10303" t="s">
        <v>15073</v>
      </c>
    </row>
    <row r="10304" spans="1:5" x14ac:dyDescent="0.25">
      <c r="A10304">
        <v>73000255</v>
      </c>
      <c r="B10304" t="s">
        <v>15075</v>
      </c>
      <c r="C10304" t="s">
        <v>15076</v>
      </c>
      <c r="D10304" t="s">
        <v>15076</v>
      </c>
      <c r="E10304" t="s">
        <v>15075</v>
      </c>
    </row>
    <row r="10305" spans="1:5" x14ac:dyDescent="0.25">
      <c r="A10305">
        <v>73000256</v>
      </c>
      <c r="B10305" t="s">
        <v>15077</v>
      </c>
      <c r="C10305" t="s">
        <v>15078</v>
      </c>
      <c r="D10305" t="s">
        <v>15078</v>
      </c>
      <c r="E10305" t="s">
        <v>15077</v>
      </c>
    </row>
    <row r="10306" spans="1:5" x14ac:dyDescent="0.25">
      <c r="A10306">
        <v>73000257</v>
      </c>
      <c r="B10306" t="s">
        <v>15079</v>
      </c>
      <c r="C10306" t="s">
        <v>15080</v>
      </c>
      <c r="D10306" t="s">
        <v>15080</v>
      </c>
      <c r="E10306" t="s">
        <v>15079</v>
      </c>
    </row>
    <row r="10307" spans="1:5" x14ac:dyDescent="0.25">
      <c r="A10307">
        <v>73000258</v>
      </c>
      <c r="B10307" t="s">
        <v>15081</v>
      </c>
      <c r="C10307" t="s">
        <v>15082</v>
      </c>
      <c r="D10307" t="s">
        <v>15082</v>
      </c>
      <c r="E10307" t="s">
        <v>15081</v>
      </c>
    </row>
    <row r="10308" spans="1:5" x14ac:dyDescent="0.25">
      <c r="A10308">
        <v>73000259</v>
      </c>
      <c r="B10308" t="s">
        <v>15083</v>
      </c>
      <c r="C10308" t="s">
        <v>15084</v>
      </c>
      <c r="D10308" t="s">
        <v>15084</v>
      </c>
      <c r="E10308" t="s">
        <v>15083</v>
      </c>
    </row>
    <row r="10309" spans="1:5" x14ac:dyDescent="0.25">
      <c r="A10309">
        <v>73000260</v>
      </c>
      <c r="B10309" t="s">
        <v>15085</v>
      </c>
      <c r="C10309" t="s">
        <v>15086</v>
      </c>
      <c r="D10309" t="s">
        <v>15086</v>
      </c>
      <c r="E10309" t="s">
        <v>15085</v>
      </c>
    </row>
    <row r="10310" spans="1:5" x14ac:dyDescent="0.25">
      <c r="A10310">
        <v>73000261</v>
      </c>
      <c r="B10310" t="s">
        <v>15087</v>
      </c>
      <c r="C10310" t="s">
        <v>15088</v>
      </c>
      <c r="D10310" t="s">
        <v>15088</v>
      </c>
      <c r="E10310" t="s">
        <v>15087</v>
      </c>
    </row>
    <row r="10311" spans="1:5" x14ac:dyDescent="0.25">
      <c r="A10311">
        <v>73000262</v>
      </c>
      <c r="B10311" t="s">
        <v>15089</v>
      </c>
      <c r="C10311" t="s">
        <v>15090</v>
      </c>
      <c r="D10311" t="s">
        <v>15090</v>
      </c>
      <c r="E10311" t="s">
        <v>15089</v>
      </c>
    </row>
    <row r="10312" spans="1:5" x14ac:dyDescent="0.25">
      <c r="A10312">
        <v>73000263</v>
      </c>
      <c r="B10312" t="s">
        <v>15091</v>
      </c>
      <c r="C10312" t="s">
        <v>15092</v>
      </c>
      <c r="D10312" t="s">
        <v>15092</v>
      </c>
      <c r="E10312" t="s">
        <v>15091</v>
      </c>
    </row>
    <row r="10313" spans="1:5" x14ac:dyDescent="0.25">
      <c r="A10313">
        <v>73000264</v>
      </c>
      <c r="B10313" t="s">
        <v>15093</v>
      </c>
      <c r="C10313" t="s">
        <v>15094</v>
      </c>
      <c r="D10313" t="s">
        <v>15094</v>
      </c>
      <c r="E10313" t="s">
        <v>15093</v>
      </c>
    </row>
    <row r="10314" spans="1:5" x14ac:dyDescent="0.25">
      <c r="A10314">
        <v>73000265</v>
      </c>
      <c r="B10314" t="s">
        <v>15095</v>
      </c>
      <c r="C10314" t="s">
        <v>15096</v>
      </c>
      <c r="D10314" t="s">
        <v>15096</v>
      </c>
      <c r="E10314" t="s">
        <v>15095</v>
      </c>
    </row>
    <row r="10315" spans="1:5" x14ac:dyDescent="0.25">
      <c r="A10315">
        <v>73000266</v>
      </c>
      <c r="B10315" t="s">
        <v>15097</v>
      </c>
      <c r="C10315" t="s">
        <v>15098</v>
      </c>
      <c r="D10315" t="s">
        <v>15098</v>
      </c>
      <c r="E10315" t="s">
        <v>15097</v>
      </c>
    </row>
    <row r="10316" spans="1:5" x14ac:dyDescent="0.25">
      <c r="A10316">
        <v>73000268</v>
      </c>
      <c r="B10316" t="s">
        <v>15099</v>
      </c>
      <c r="C10316" t="s">
        <v>15100</v>
      </c>
      <c r="D10316" t="s">
        <v>15100</v>
      </c>
      <c r="E10316" t="s">
        <v>15099</v>
      </c>
    </row>
    <row r="10317" spans="1:5" x14ac:dyDescent="0.25">
      <c r="A10317">
        <v>73000271</v>
      </c>
      <c r="B10317" t="s">
        <v>15101</v>
      </c>
      <c r="C10317" t="s">
        <v>15102</v>
      </c>
      <c r="D10317" t="s">
        <v>15102</v>
      </c>
      <c r="E10317" t="s">
        <v>15101</v>
      </c>
    </row>
    <row r="10318" spans="1:5" x14ac:dyDescent="0.25">
      <c r="A10318">
        <v>73000272</v>
      </c>
      <c r="B10318" t="s">
        <v>15103</v>
      </c>
      <c r="C10318" t="s">
        <v>14924</v>
      </c>
      <c r="D10318" t="s">
        <v>14924</v>
      </c>
      <c r="E10318" t="s">
        <v>15103</v>
      </c>
    </row>
    <row r="10319" spans="1:5" x14ac:dyDescent="0.25">
      <c r="A10319">
        <v>73000273</v>
      </c>
      <c r="B10319" t="s">
        <v>15104</v>
      </c>
      <c r="C10319" t="s">
        <v>15105</v>
      </c>
      <c r="D10319" t="s">
        <v>15105</v>
      </c>
      <c r="E10319" t="s">
        <v>15104</v>
      </c>
    </row>
    <row r="10320" spans="1:5" x14ac:dyDescent="0.25">
      <c r="A10320">
        <v>73000274</v>
      </c>
      <c r="B10320" t="s">
        <v>15106</v>
      </c>
      <c r="C10320" t="s">
        <v>15107</v>
      </c>
      <c r="D10320" t="s">
        <v>15107</v>
      </c>
      <c r="E10320" t="s">
        <v>15106</v>
      </c>
    </row>
    <row r="10321" spans="1:5" x14ac:dyDescent="0.25">
      <c r="A10321">
        <v>73000275</v>
      </c>
      <c r="B10321" t="s">
        <v>15108</v>
      </c>
      <c r="C10321" t="s">
        <v>15109</v>
      </c>
      <c r="D10321" t="s">
        <v>15109</v>
      </c>
      <c r="E10321" t="s">
        <v>15108</v>
      </c>
    </row>
    <row r="10322" spans="1:5" x14ac:dyDescent="0.25">
      <c r="A10322">
        <v>73000279</v>
      </c>
      <c r="B10322" t="s">
        <v>15110</v>
      </c>
      <c r="C10322" t="s">
        <v>15111</v>
      </c>
      <c r="D10322" t="s">
        <v>15111</v>
      </c>
      <c r="E10322" t="s">
        <v>15110</v>
      </c>
    </row>
    <row r="10323" spans="1:5" x14ac:dyDescent="0.25">
      <c r="A10323">
        <v>73000281</v>
      </c>
      <c r="B10323" t="s">
        <v>15112</v>
      </c>
      <c r="C10323" t="s">
        <v>15113</v>
      </c>
      <c r="D10323" t="s">
        <v>15113</v>
      </c>
      <c r="E10323" t="s">
        <v>15112</v>
      </c>
    </row>
    <row r="10324" spans="1:5" x14ac:dyDescent="0.25">
      <c r="A10324">
        <v>73000282</v>
      </c>
      <c r="B10324" t="s">
        <v>15114</v>
      </c>
      <c r="C10324" t="s">
        <v>15115</v>
      </c>
      <c r="D10324" t="s">
        <v>15115</v>
      </c>
      <c r="E10324" t="s">
        <v>15114</v>
      </c>
    </row>
    <row r="10325" spans="1:5" x14ac:dyDescent="0.25">
      <c r="A10325">
        <v>73000283</v>
      </c>
      <c r="B10325" t="s">
        <v>15116</v>
      </c>
      <c r="C10325" t="s">
        <v>15117</v>
      </c>
      <c r="D10325" t="s">
        <v>15117</v>
      </c>
      <c r="E10325" t="s">
        <v>15116</v>
      </c>
    </row>
    <row r="10326" spans="1:5" x14ac:dyDescent="0.25">
      <c r="A10326">
        <v>73000284</v>
      </c>
      <c r="B10326" t="s">
        <v>15118</v>
      </c>
      <c r="C10326" t="s">
        <v>15119</v>
      </c>
      <c r="D10326" t="s">
        <v>15119</v>
      </c>
      <c r="E10326" t="s">
        <v>15118</v>
      </c>
    </row>
    <row r="10327" spans="1:5" x14ac:dyDescent="0.25">
      <c r="A10327">
        <v>73000285</v>
      </c>
      <c r="B10327" t="s">
        <v>15120</v>
      </c>
      <c r="C10327" t="s">
        <v>15121</v>
      </c>
      <c r="D10327" t="s">
        <v>15121</v>
      </c>
      <c r="E10327" t="s">
        <v>15120</v>
      </c>
    </row>
    <row r="10328" spans="1:5" x14ac:dyDescent="0.25">
      <c r="A10328">
        <v>73000286</v>
      </c>
      <c r="B10328" t="s">
        <v>15122</v>
      </c>
      <c r="C10328" t="s">
        <v>15123</v>
      </c>
      <c r="D10328" t="s">
        <v>15123</v>
      </c>
      <c r="E10328" t="s">
        <v>15122</v>
      </c>
    </row>
    <row r="10329" spans="1:5" x14ac:dyDescent="0.25">
      <c r="A10329">
        <v>73000287</v>
      </c>
      <c r="B10329" t="s">
        <v>15124</v>
      </c>
      <c r="C10329" t="s">
        <v>15125</v>
      </c>
      <c r="D10329" t="s">
        <v>15125</v>
      </c>
      <c r="E10329" t="s">
        <v>15124</v>
      </c>
    </row>
    <row r="10330" spans="1:5" x14ac:dyDescent="0.25">
      <c r="A10330">
        <v>73000288</v>
      </c>
      <c r="B10330" t="s">
        <v>15126</v>
      </c>
      <c r="C10330" t="s">
        <v>15127</v>
      </c>
      <c r="D10330" t="s">
        <v>15127</v>
      </c>
      <c r="E10330" t="s">
        <v>15126</v>
      </c>
    </row>
    <row r="10331" spans="1:5" x14ac:dyDescent="0.25">
      <c r="A10331">
        <v>73000289</v>
      </c>
      <c r="B10331" t="s">
        <v>15128</v>
      </c>
      <c r="C10331" t="s">
        <v>15129</v>
      </c>
      <c r="D10331" t="s">
        <v>15129</v>
      </c>
      <c r="E10331" t="s">
        <v>15128</v>
      </c>
    </row>
    <row r="10332" spans="1:5" x14ac:dyDescent="0.25">
      <c r="A10332">
        <v>73000290</v>
      </c>
      <c r="B10332" t="s">
        <v>15130</v>
      </c>
      <c r="C10332" t="s">
        <v>15131</v>
      </c>
      <c r="D10332" t="s">
        <v>15131</v>
      </c>
      <c r="E10332" t="s">
        <v>15130</v>
      </c>
    </row>
    <row r="10333" spans="1:5" x14ac:dyDescent="0.25">
      <c r="A10333">
        <v>73000291</v>
      </c>
      <c r="B10333" t="s">
        <v>15132</v>
      </c>
      <c r="C10333" t="s">
        <v>15133</v>
      </c>
      <c r="D10333" t="s">
        <v>15133</v>
      </c>
      <c r="E10333" t="s">
        <v>15132</v>
      </c>
    </row>
    <row r="10334" spans="1:5" x14ac:dyDescent="0.25">
      <c r="A10334">
        <v>73000292</v>
      </c>
      <c r="B10334" t="s">
        <v>15134</v>
      </c>
      <c r="C10334" t="s">
        <v>15135</v>
      </c>
      <c r="D10334" t="s">
        <v>15135</v>
      </c>
      <c r="E10334" t="s">
        <v>15134</v>
      </c>
    </row>
    <row r="10335" spans="1:5" x14ac:dyDescent="0.25">
      <c r="A10335">
        <v>73000293</v>
      </c>
      <c r="B10335" t="s">
        <v>15136</v>
      </c>
      <c r="C10335" t="s">
        <v>15137</v>
      </c>
      <c r="D10335" t="s">
        <v>15137</v>
      </c>
      <c r="E10335" t="s">
        <v>15136</v>
      </c>
    </row>
    <row r="10336" spans="1:5" x14ac:dyDescent="0.25">
      <c r="A10336">
        <v>73000294</v>
      </c>
      <c r="B10336" t="s">
        <v>15138</v>
      </c>
      <c r="C10336" t="s">
        <v>15139</v>
      </c>
      <c r="D10336" t="s">
        <v>15139</v>
      </c>
      <c r="E10336" t="s">
        <v>15138</v>
      </c>
    </row>
    <row r="10337" spans="1:5" x14ac:dyDescent="0.25">
      <c r="A10337">
        <v>73000295</v>
      </c>
      <c r="B10337" t="s">
        <v>15140</v>
      </c>
      <c r="C10337" t="s">
        <v>15141</v>
      </c>
      <c r="D10337" t="s">
        <v>15141</v>
      </c>
      <c r="E10337" t="s">
        <v>15140</v>
      </c>
    </row>
    <row r="10338" spans="1:5" x14ac:dyDescent="0.25">
      <c r="A10338">
        <v>73000296</v>
      </c>
      <c r="B10338" t="s">
        <v>15142</v>
      </c>
      <c r="C10338" t="s">
        <v>15141</v>
      </c>
      <c r="D10338" t="s">
        <v>15141</v>
      </c>
      <c r="E10338" t="s">
        <v>15142</v>
      </c>
    </row>
    <row r="10339" spans="1:5" x14ac:dyDescent="0.25">
      <c r="A10339">
        <v>73000297</v>
      </c>
      <c r="B10339" t="s">
        <v>15143</v>
      </c>
      <c r="C10339" t="s">
        <v>15100</v>
      </c>
      <c r="D10339" t="s">
        <v>15100</v>
      </c>
      <c r="E10339" t="s">
        <v>15143</v>
      </c>
    </row>
    <row r="10340" spans="1:5" x14ac:dyDescent="0.25">
      <c r="A10340">
        <v>73000298</v>
      </c>
      <c r="B10340" t="s">
        <v>15144</v>
      </c>
      <c r="C10340" t="s">
        <v>15145</v>
      </c>
      <c r="D10340" t="s">
        <v>15145</v>
      </c>
      <c r="E10340" t="s">
        <v>15144</v>
      </c>
    </row>
    <row r="10341" spans="1:5" x14ac:dyDescent="0.25">
      <c r="A10341">
        <v>73000299</v>
      </c>
      <c r="B10341" t="s">
        <v>15146</v>
      </c>
      <c r="C10341" t="s">
        <v>15147</v>
      </c>
      <c r="D10341" t="s">
        <v>15147</v>
      </c>
      <c r="E10341" t="s">
        <v>15146</v>
      </c>
    </row>
    <row r="10342" spans="1:5" x14ac:dyDescent="0.25">
      <c r="A10342">
        <v>73000304</v>
      </c>
      <c r="B10342" t="s">
        <v>15148</v>
      </c>
      <c r="C10342" t="s">
        <v>15149</v>
      </c>
      <c r="D10342" t="s">
        <v>15149</v>
      </c>
      <c r="E10342" t="s">
        <v>15148</v>
      </c>
    </row>
    <row r="10343" spans="1:5" x14ac:dyDescent="0.25">
      <c r="A10343">
        <v>73000305</v>
      </c>
      <c r="B10343" t="s">
        <v>15150</v>
      </c>
      <c r="C10343" t="s">
        <v>15149</v>
      </c>
      <c r="D10343" t="s">
        <v>15149</v>
      </c>
      <c r="E10343" t="s">
        <v>15150</v>
      </c>
    </row>
    <row r="10344" spans="1:5" x14ac:dyDescent="0.25">
      <c r="A10344">
        <v>73000306</v>
      </c>
      <c r="B10344" t="s">
        <v>15151</v>
      </c>
      <c r="C10344" t="s">
        <v>15152</v>
      </c>
      <c r="D10344" t="s">
        <v>15152</v>
      </c>
      <c r="E10344" t="s">
        <v>15151</v>
      </c>
    </row>
    <row r="10345" spans="1:5" x14ac:dyDescent="0.25">
      <c r="A10345">
        <v>73000308</v>
      </c>
      <c r="B10345" t="s">
        <v>15153</v>
      </c>
      <c r="C10345" t="s">
        <v>15152</v>
      </c>
      <c r="D10345" t="s">
        <v>15152</v>
      </c>
      <c r="E10345" t="s">
        <v>15153</v>
      </c>
    </row>
    <row r="10346" spans="1:5" x14ac:dyDescent="0.25">
      <c r="A10346">
        <v>73000310</v>
      </c>
      <c r="B10346" t="s">
        <v>15154</v>
      </c>
      <c r="C10346" t="s">
        <v>15111</v>
      </c>
      <c r="D10346" t="s">
        <v>15111</v>
      </c>
      <c r="E10346" t="s">
        <v>15154</v>
      </c>
    </row>
    <row r="10347" spans="1:5" x14ac:dyDescent="0.25">
      <c r="A10347">
        <v>73000311</v>
      </c>
      <c r="B10347" t="s">
        <v>15155</v>
      </c>
      <c r="C10347" t="s">
        <v>15156</v>
      </c>
      <c r="D10347" t="s">
        <v>15156</v>
      </c>
      <c r="E10347" t="s">
        <v>15155</v>
      </c>
    </row>
    <row r="10348" spans="1:5" x14ac:dyDescent="0.25">
      <c r="A10348">
        <v>73000312</v>
      </c>
      <c r="B10348" t="s">
        <v>15157</v>
      </c>
      <c r="C10348" t="s">
        <v>15158</v>
      </c>
      <c r="D10348" t="s">
        <v>15158</v>
      </c>
      <c r="E10348" t="s">
        <v>15157</v>
      </c>
    </row>
    <row r="10349" spans="1:5" x14ac:dyDescent="0.25">
      <c r="A10349">
        <v>73000313</v>
      </c>
      <c r="B10349" t="s">
        <v>15159</v>
      </c>
      <c r="C10349" t="s">
        <v>15052</v>
      </c>
      <c r="D10349" t="s">
        <v>15052</v>
      </c>
      <c r="E10349" t="s">
        <v>15159</v>
      </c>
    </row>
    <row r="10350" spans="1:5" x14ac:dyDescent="0.25">
      <c r="A10350">
        <v>73000314</v>
      </c>
      <c r="B10350" t="s">
        <v>15160</v>
      </c>
      <c r="C10350" t="s">
        <v>15161</v>
      </c>
      <c r="D10350" t="s">
        <v>15161</v>
      </c>
      <c r="E10350" t="s">
        <v>15160</v>
      </c>
    </row>
    <row r="10351" spans="1:5" x14ac:dyDescent="0.25">
      <c r="A10351">
        <v>73000315</v>
      </c>
      <c r="B10351" t="s">
        <v>15162</v>
      </c>
      <c r="C10351" t="s">
        <v>15163</v>
      </c>
      <c r="D10351" t="s">
        <v>15163</v>
      </c>
      <c r="E10351" t="s">
        <v>15162</v>
      </c>
    </row>
    <row r="10352" spans="1:5" x14ac:dyDescent="0.25">
      <c r="A10352">
        <v>73000316</v>
      </c>
      <c r="B10352" t="s">
        <v>15164</v>
      </c>
      <c r="C10352" t="s">
        <v>15165</v>
      </c>
      <c r="D10352" t="s">
        <v>15165</v>
      </c>
      <c r="E10352" t="s">
        <v>15164</v>
      </c>
    </row>
    <row r="10353" spans="1:5" x14ac:dyDescent="0.25">
      <c r="A10353">
        <v>73000320</v>
      </c>
      <c r="B10353" t="s">
        <v>15166</v>
      </c>
      <c r="C10353" t="s">
        <v>15167</v>
      </c>
      <c r="D10353" t="s">
        <v>15167</v>
      </c>
      <c r="E10353" t="s">
        <v>15166</v>
      </c>
    </row>
    <row r="10354" spans="1:5" x14ac:dyDescent="0.25">
      <c r="A10354">
        <v>73000322</v>
      </c>
      <c r="B10354" t="s">
        <v>15168</v>
      </c>
      <c r="C10354" t="s">
        <v>15169</v>
      </c>
      <c r="D10354" t="s">
        <v>15169</v>
      </c>
      <c r="E10354" t="s">
        <v>15168</v>
      </c>
    </row>
    <row r="10355" spans="1:5" x14ac:dyDescent="0.25">
      <c r="A10355">
        <v>73000323</v>
      </c>
      <c r="B10355" t="s">
        <v>15170</v>
      </c>
      <c r="C10355" t="s">
        <v>15171</v>
      </c>
      <c r="D10355" t="s">
        <v>15171</v>
      </c>
      <c r="E10355" t="s">
        <v>15170</v>
      </c>
    </row>
    <row r="10356" spans="1:5" x14ac:dyDescent="0.25">
      <c r="A10356">
        <v>73000328</v>
      </c>
      <c r="B10356" t="s">
        <v>15172</v>
      </c>
      <c r="C10356" t="s">
        <v>15173</v>
      </c>
      <c r="D10356" t="s">
        <v>15173</v>
      </c>
      <c r="E10356" t="s">
        <v>15172</v>
      </c>
    </row>
    <row r="10357" spans="1:5" x14ac:dyDescent="0.25">
      <c r="A10357">
        <v>73000329</v>
      </c>
      <c r="B10357" t="s">
        <v>15174</v>
      </c>
      <c r="C10357" t="s">
        <v>15175</v>
      </c>
      <c r="D10357" t="s">
        <v>15175</v>
      </c>
      <c r="E10357" t="s">
        <v>15174</v>
      </c>
    </row>
    <row r="10358" spans="1:5" x14ac:dyDescent="0.25">
      <c r="A10358">
        <v>73000330</v>
      </c>
      <c r="B10358" t="s">
        <v>15176</v>
      </c>
      <c r="C10358" t="s">
        <v>15177</v>
      </c>
      <c r="D10358" t="s">
        <v>15177</v>
      </c>
      <c r="E10358" t="s">
        <v>15176</v>
      </c>
    </row>
    <row r="10359" spans="1:5" x14ac:dyDescent="0.25">
      <c r="A10359">
        <v>73000331</v>
      </c>
      <c r="B10359" t="s">
        <v>15178</v>
      </c>
      <c r="C10359" t="s">
        <v>15179</v>
      </c>
      <c r="D10359" t="s">
        <v>15179</v>
      </c>
      <c r="E10359" t="s">
        <v>15178</v>
      </c>
    </row>
    <row r="10360" spans="1:5" x14ac:dyDescent="0.25">
      <c r="A10360">
        <v>73000332</v>
      </c>
      <c r="B10360" t="s">
        <v>15180</v>
      </c>
      <c r="C10360" t="s">
        <v>15181</v>
      </c>
      <c r="D10360" t="s">
        <v>15181</v>
      </c>
      <c r="E10360" t="s">
        <v>15180</v>
      </c>
    </row>
    <row r="10361" spans="1:5" x14ac:dyDescent="0.25">
      <c r="A10361">
        <v>73000333</v>
      </c>
      <c r="B10361" t="s">
        <v>15182</v>
      </c>
      <c r="C10361" t="s">
        <v>15183</v>
      </c>
      <c r="D10361" t="s">
        <v>15183</v>
      </c>
      <c r="E10361" t="s">
        <v>15182</v>
      </c>
    </row>
    <row r="10362" spans="1:5" x14ac:dyDescent="0.25">
      <c r="A10362">
        <v>73000334</v>
      </c>
      <c r="B10362" t="s">
        <v>15184</v>
      </c>
      <c r="C10362" t="s">
        <v>15185</v>
      </c>
      <c r="D10362" t="s">
        <v>15185</v>
      </c>
      <c r="E10362" t="s">
        <v>15184</v>
      </c>
    </row>
    <row r="10363" spans="1:5" x14ac:dyDescent="0.25">
      <c r="A10363">
        <v>73000335</v>
      </c>
      <c r="B10363" t="s">
        <v>15186</v>
      </c>
      <c r="C10363" t="s">
        <v>15185</v>
      </c>
      <c r="D10363" t="s">
        <v>15185</v>
      </c>
      <c r="E10363" t="s">
        <v>15186</v>
      </c>
    </row>
    <row r="10364" spans="1:5" x14ac:dyDescent="0.25">
      <c r="A10364">
        <v>73000336</v>
      </c>
      <c r="B10364" t="s">
        <v>15187</v>
      </c>
      <c r="C10364" t="s">
        <v>15188</v>
      </c>
      <c r="D10364" t="s">
        <v>15188</v>
      </c>
      <c r="E10364" t="s">
        <v>15187</v>
      </c>
    </row>
    <row r="10365" spans="1:5" x14ac:dyDescent="0.25">
      <c r="A10365">
        <v>73000337</v>
      </c>
      <c r="B10365" t="s">
        <v>15189</v>
      </c>
      <c r="C10365" t="s">
        <v>15190</v>
      </c>
      <c r="D10365" t="s">
        <v>15190</v>
      </c>
      <c r="E10365" t="s">
        <v>15189</v>
      </c>
    </row>
    <row r="10366" spans="1:5" x14ac:dyDescent="0.25">
      <c r="A10366">
        <v>73000338</v>
      </c>
      <c r="B10366" t="s">
        <v>15191</v>
      </c>
      <c r="C10366" t="s">
        <v>15192</v>
      </c>
      <c r="D10366" t="s">
        <v>15192</v>
      </c>
      <c r="E10366" t="s">
        <v>15191</v>
      </c>
    </row>
    <row r="10367" spans="1:5" x14ac:dyDescent="0.25">
      <c r="A10367">
        <v>73000339</v>
      </c>
      <c r="B10367" t="s">
        <v>15193</v>
      </c>
      <c r="C10367" t="s">
        <v>15192</v>
      </c>
      <c r="D10367" t="s">
        <v>15192</v>
      </c>
      <c r="E10367" t="s">
        <v>15193</v>
      </c>
    </row>
    <row r="10368" spans="1:5" x14ac:dyDescent="0.25">
      <c r="A10368">
        <v>73000340</v>
      </c>
      <c r="B10368" t="s">
        <v>15194</v>
      </c>
      <c r="C10368" t="s">
        <v>15192</v>
      </c>
      <c r="D10368" t="s">
        <v>15192</v>
      </c>
      <c r="E10368" t="s">
        <v>15194</v>
      </c>
    </row>
    <row r="10369" spans="1:5" x14ac:dyDescent="0.25">
      <c r="A10369">
        <v>73000341</v>
      </c>
      <c r="B10369" t="s">
        <v>15195</v>
      </c>
      <c r="C10369" t="s">
        <v>15196</v>
      </c>
      <c r="D10369" t="s">
        <v>15196</v>
      </c>
      <c r="E10369" t="s">
        <v>15195</v>
      </c>
    </row>
    <row r="10370" spans="1:5" x14ac:dyDescent="0.25">
      <c r="A10370">
        <v>73000342</v>
      </c>
      <c r="B10370" t="s">
        <v>15197</v>
      </c>
      <c r="C10370" t="s">
        <v>15198</v>
      </c>
      <c r="D10370" t="s">
        <v>15198</v>
      </c>
      <c r="E10370" t="s">
        <v>15197</v>
      </c>
    </row>
    <row r="10371" spans="1:5" x14ac:dyDescent="0.25">
      <c r="A10371">
        <v>73000343</v>
      </c>
      <c r="B10371" t="s">
        <v>15199</v>
      </c>
      <c r="C10371" t="s">
        <v>15198</v>
      </c>
      <c r="D10371" t="s">
        <v>15198</v>
      </c>
      <c r="E10371" t="s">
        <v>15199</v>
      </c>
    </row>
    <row r="10372" spans="1:5" x14ac:dyDescent="0.25">
      <c r="A10372">
        <v>73000344</v>
      </c>
      <c r="B10372" t="s">
        <v>15200</v>
      </c>
      <c r="C10372" t="s">
        <v>15201</v>
      </c>
      <c r="D10372" t="s">
        <v>15201</v>
      </c>
      <c r="E10372" t="s">
        <v>15200</v>
      </c>
    </row>
    <row r="10373" spans="1:5" x14ac:dyDescent="0.25">
      <c r="A10373">
        <v>73000345</v>
      </c>
      <c r="B10373" t="s">
        <v>15202</v>
      </c>
      <c r="C10373" t="s">
        <v>15203</v>
      </c>
      <c r="D10373" t="s">
        <v>15203</v>
      </c>
      <c r="E10373" t="s">
        <v>15202</v>
      </c>
    </row>
    <row r="10374" spans="1:5" x14ac:dyDescent="0.25">
      <c r="A10374">
        <v>73000346</v>
      </c>
      <c r="B10374" t="s">
        <v>15204</v>
      </c>
      <c r="C10374" t="s">
        <v>15205</v>
      </c>
      <c r="D10374" t="s">
        <v>15205</v>
      </c>
      <c r="E10374" t="s">
        <v>15204</v>
      </c>
    </row>
    <row r="10375" spans="1:5" x14ac:dyDescent="0.25">
      <c r="A10375">
        <v>73000347</v>
      </c>
      <c r="B10375" t="s">
        <v>14933</v>
      </c>
      <c r="C10375" t="s">
        <v>14928</v>
      </c>
      <c r="D10375" t="s">
        <v>14928</v>
      </c>
      <c r="E10375" t="s">
        <v>14933</v>
      </c>
    </row>
    <row r="10376" spans="1:5" x14ac:dyDescent="0.25">
      <c r="A10376">
        <v>73000348</v>
      </c>
      <c r="B10376" t="s">
        <v>14934</v>
      </c>
      <c r="C10376" t="s">
        <v>14928</v>
      </c>
      <c r="D10376" t="s">
        <v>14928</v>
      </c>
      <c r="E10376" t="s">
        <v>14934</v>
      </c>
    </row>
    <row r="10377" spans="1:5" x14ac:dyDescent="0.25">
      <c r="A10377">
        <v>73000349</v>
      </c>
      <c r="B10377" t="s">
        <v>14935</v>
      </c>
      <c r="C10377" t="s">
        <v>14928</v>
      </c>
      <c r="D10377" t="s">
        <v>14928</v>
      </c>
      <c r="E10377" t="s">
        <v>14935</v>
      </c>
    </row>
    <row r="10378" spans="1:5" x14ac:dyDescent="0.25">
      <c r="A10378">
        <v>73000350</v>
      </c>
      <c r="B10378" t="s">
        <v>14936</v>
      </c>
      <c r="C10378" t="s">
        <v>14928</v>
      </c>
      <c r="D10378" t="s">
        <v>14928</v>
      </c>
      <c r="E10378" t="s">
        <v>14936</v>
      </c>
    </row>
    <row r="10379" spans="1:5" x14ac:dyDescent="0.25">
      <c r="A10379">
        <v>73000351</v>
      </c>
      <c r="B10379" t="s">
        <v>14937</v>
      </c>
      <c r="C10379" t="s">
        <v>14928</v>
      </c>
      <c r="D10379" t="s">
        <v>14928</v>
      </c>
      <c r="E10379" t="s">
        <v>14937</v>
      </c>
    </row>
    <row r="10380" spans="1:5" x14ac:dyDescent="0.25">
      <c r="A10380">
        <v>73000352</v>
      </c>
      <c r="B10380" t="s">
        <v>14938</v>
      </c>
      <c r="C10380" t="s">
        <v>14928</v>
      </c>
      <c r="D10380" t="s">
        <v>14928</v>
      </c>
      <c r="E10380" t="s">
        <v>14938</v>
      </c>
    </row>
    <row r="10381" spans="1:5" x14ac:dyDescent="0.25">
      <c r="A10381">
        <v>73000353</v>
      </c>
      <c r="B10381" t="s">
        <v>14939</v>
      </c>
      <c r="C10381" t="s">
        <v>14928</v>
      </c>
      <c r="D10381" t="s">
        <v>14928</v>
      </c>
      <c r="E10381" t="s">
        <v>14939</v>
      </c>
    </row>
    <row r="10382" spans="1:5" x14ac:dyDescent="0.25">
      <c r="A10382">
        <v>73000354</v>
      </c>
      <c r="B10382" t="s">
        <v>15206</v>
      </c>
      <c r="C10382" t="s">
        <v>15207</v>
      </c>
      <c r="D10382" t="s">
        <v>15207</v>
      </c>
      <c r="E10382" t="s">
        <v>15206</v>
      </c>
    </row>
    <row r="10383" spans="1:5" x14ac:dyDescent="0.25">
      <c r="A10383">
        <v>73000355</v>
      </c>
      <c r="B10383" t="s">
        <v>15208</v>
      </c>
      <c r="C10383" t="s">
        <v>15207</v>
      </c>
      <c r="D10383" t="s">
        <v>15207</v>
      </c>
      <c r="E10383" t="s">
        <v>15208</v>
      </c>
    </row>
    <row r="10384" spans="1:5" x14ac:dyDescent="0.25">
      <c r="A10384">
        <v>73000356</v>
      </c>
      <c r="B10384" t="s">
        <v>15209</v>
      </c>
      <c r="C10384" t="s">
        <v>15207</v>
      </c>
      <c r="D10384" t="s">
        <v>15207</v>
      </c>
      <c r="E10384" t="s">
        <v>15209</v>
      </c>
    </row>
    <row r="10385" spans="1:5" x14ac:dyDescent="0.25">
      <c r="A10385">
        <v>73000357</v>
      </c>
      <c r="B10385" t="s">
        <v>15210</v>
      </c>
      <c r="C10385" t="s">
        <v>15207</v>
      </c>
      <c r="D10385" t="s">
        <v>15207</v>
      </c>
      <c r="E10385" t="s">
        <v>15210</v>
      </c>
    </row>
    <row r="10386" spans="1:5" x14ac:dyDescent="0.25">
      <c r="A10386">
        <v>73000358</v>
      </c>
      <c r="B10386" t="s">
        <v>15211</v>
      </c>
      <c r="C10386" t="s">
        <v>15212</v>
      </c>
      <c r="D10386" t="s">
        <v>15212</v>
      </c>
      <c r="E10386" t="s">
        <v>15211</v>
      </c>
    </row>
    <row r="10387" spans="1:5" x14ac:dyDescent="0.25">
      <c r="A10387">
        <v>73000359</v>
      </c>
      <c r="B10387" t="s">
        <v>15213</v>
      </c>
      <c r="C10387" t="s">
        <v>15212</v>
      </c>
      <c r="D10387" t="s">
        <v>15212</v>
      </c>
      <c r="E10387" t="s">
        <v>15213</v>
      </c>
    </row>
    <row r="10388" spans="1:5" x14ac:dyDescent="0.25">
      <c r="A10388">
        <v>73000360</v>
      </c>
      <c r="B10388" t="s">
        <v>15214</v>
      </c>
      <c r="C10388" t="s">
        <v>15212</v>
      </c>
      <c r="D10388" t="s">
        <v>15212</v>
      </c>
      <c r="E10388" t="s">
        <v>15214</v>
      </c>
    </row>
    <row r="10389" spans="1:5" x14ac:dyDescent="0.25">
      <c r="A10389">
        <v>73000361</v>
      </c>
      <c r="B10389" t="s">
        <v>15215</v>
      </c>
      <c r="C10389" t="s">
        <v>15212</v>
      </c>
      <c r="D10389" t="s">
        <v>15212</v>
      </c>
      <c r="E10389" t="s">
        <v>15215</v>
      </c>
    </row>
    <row r="10390" spans="1:5" x14ac:dyDescent="0.25">
      <c r="A10390">
        <v>73000362</v>
      </c>
      <c r="B10390" t="s">
        <v>15216</v>
      </c>
      <c r="C10390" t="s">
        <v>14928</v>
      </c>
      <c r="D10390" t="s">
        <v>14928</v>
      </c>
      <c r="E10390" t="s">
        <v>15216</v>
      </c>
    </row>
    <row r="10391" spans="1:5" x14ac:dyDescent="0.25">
      <c r="A10391">
        <v>73000363</v>
      </c>
      <c r="B10391" t="s">
        <v>15217</v>
      </c>
      <c r="C10391" t="s">
        <v>15218</v>
      </c>
      <c r="D10391" t="s">
        <v>15218</v>
      </c>
      <c r="E10391" t="s">
        <v>15217</v>
      </c>
    </row>
    <row r="10392" spans="1:5" x14ac:dyDescent="0.25">
      <c r="A10392">
        <v>73000364</v>
      </c>
      <c r="B10392" t="s">
        <v>15219</v>
      </c>
      <c r="C10392" t="s">
        <v>15220</v>
      </c>
      <c r="D10392" t="s">
        <v>15220</v>
      </c>
      <c r="E10392" t="s">
        <v>15219</v>
      </c>
    </row>
    <row r="10393" spans="1:5" x14ac:dyDescent="0.25">
      <c r="A10393">
        <v>73000365</v>
      </c>
      <c r="B10393" t="s">
        <v>14795</v>
      </c>
      <c r="C10393" t="s">
        <v>14796</v>
      </c>
      <c r="D10393" t="s">
        <v>14796</v>
      </c>
      <c r="E10393" t="s">
        <v>14795</v>
      </c>
    </row>
    <row r="10394" spans="1:5" x14ac:dyDescent="0.25">
      <c r="A10394">
        <v>73000366</v>
      </c>
      <c r="B10394" t="s">
        <v>14797</v>
      </c>
      <c r="C10394" t="s">
        <v>14796</v>
      </c>
      <c r="D10394" t="s">
        <v>14796</v>
      </c>
      <c r="E10394" t="s">
        <v>14797</v>
      </c>
    </row>
    <row r="10395" spans="1:5" x14ac:dyDescent="0.25">
      <c r="A10395">
        <v>73000367</v>
      </c>
      <c r="B10395" t="s">
        <v>15221</v>
      </c>
      <c r="C10395" t="s">
        <v>15222</v>
      </c>
      <c r="D10395" t="s">
        <v>15222</v>
      </c>
      <c r="E10395" t="s">
        <v>15221</v>
      </c>
    </row>
    <row r="10396" spans="1:5" x14ac:dyDescent="0.25">
      <c r="A10396">
        <v>73000368</v>
      </c>
      <c r="B10396" t="s">
        <v>15223</v>
      </c>
      <c r="C10396" t="s">
        <v>15224</v>
      </c>
      <c r="D10396" t="s">
        <v>15224</v>
      </c>
      <c r="E10396" t="s">
        <v>15223</v>
      </c>
    </row>
    <row r="10397" spans="1:5" x14ac:dyDescent="0.25">
      <c r="A10397">
        <v>73000369</v>
      </c>
      <c r="B10397" t="s">
        <v>14846</v>
      </c>
      <c r="C10397" t="s">
        <v>15225</v>
      </c>
      <c r="D10397" t="s">
        <v>15225</v>
      </c>
      <c r="E10397" t="s">
        <v>14846</v>
      </c>
    </row>
    <row r="10398" spans="1:5" x14ac:dyDescent="0.25">
      <c r="A10398">
        <v>73000370</v>
      </c>
      <c r="B10398" t="s">
        <v>14840</v>
      </c>
      <c r="C10398" t="s">
        <v>14841</v>
      </c>
      <c r="D10398" t="s">
        <v>14841</v>
      </c>
      <c r="E10398" t="s">
        <v>14840</v>
      </c>
    </row>
    <row r="10399" spans="1:5" x14ac:dyDescent="0.25">
      <c r="A10399">
        <v>73000371</v>
      </c>
      <c r="B10399" t="s">
        <v>15226</v>
      </c>
      <c r="C10399" t="s">
        <v>14897</v>
      </c>
      <c r="D10399" t="s">
        <v>14897</v>
      </c>
      <c r="E10399" t="s">
        <v>15226</v>
      </c>
    </row>
    <row r="10400" spans="1:5" x14ac:dyDescent="0.25">
      <c r="A10400">
        <v>73000372</v>
      </c>
      <c r="B10400" t="s">
        <v>15227</v>
      </c>
      <c r="C10400" t="s">
        <v>14899</v>
      </c>
      <c r="D10400" t="s">
        <v>14899</v>
      </c>
      <c r="E10400" t="s">
        <v>15227</v>
      </c>
    </row>
    <row r="10401" spans="1:5" x14ac:dyDescent="0.25">
      <c r="A10401">
        <v>73000373</v>
      </c>
      <c r="B10401" t="s">
        <v>15228</v>
      </c>
      <c r="C10401" t="s">
        <v>14897</v>
      </c>
      <c r="D10401" t="s">
        <v>14897</v>
      </c>
      <c r="E10401" t="s">
        <v>15228</v>
      </c>
    </row>
    <row r="10402" spans="1:5" x14ac:dyDescent="0.25">
      <c r="A10402">
        <v>73000374</v>
      </c>
      <c r="B10402" t="s">
        <v>15229</v>
      </c>
      <c r="C10402" t="s">
        <v>14897</v>
      </c>
      <c r="D10402" t="s">
        <v>14897</v>
      </c>
      <c r="E10402" t="s">
        <v>15229</v>
      </c>
    </row>
    <row r="10403" spans="1:5" x14ac:dyDescent="0.25">
      <c r="A10403">
        <v>73000375</v>
      </c>
      <c r="B10403" t="s">
        <v>15114</v>
      </c>
      <c r="C10403" t="s">
        <v>15115</v>
      </c>
      <c r="D10403" t="s">
        <v>15115</v>
      </c>
      <c r="E10403" t="s">
        <v>15114</v>
      </c>
    </row>
    <row r="10404" spans="1:5" x14ac:dyDescent="0.25">
      <c r="A10404">
        <v>73000376</v>
      </c>
      <c r="B10404" t="s">
        <v>15230</v>
      </c>
      <c r="C10404" t="s">
        <v>14945</v>
      </c>
      <c r="D10404" t="s">
        <v>14945</v>
      </c>
      <c r="E10404" t="s">
        <v>15230</v>
      </c>
    </row>
    <row r="10405" spans="1:5" x14ac:dyDescent="0.25">
      <c r="A10405">
        <v>73000377</v>
      </c>
      <c r="B10405" t="s">
        <v>15118</v>
      </c>
      <c r="C10405" t="s">
        <v>14945</v>
      </c>
      <c r="D10405" t="s">
        <v>14945</v>
      </c>
      <c r="E10405" t="s">
        <v>15118</v>
      </c>
    </row>
    <row r="10406" spans="1:5" x14ac:dyDescent="0.25">
      <c r="A10406">
        <v>73000378</v>
      </c>
      <c r="B10406" t="s">
        <v>15004</v>
      </c>
      <c r="C10406" t="s">
        <v>14945</v>
      </c>
      <c r="D10406" t="s">
        <v>14945</v>
      </c>
      <c r="E10406" t="s">
        <v>15004</v>
      </c>
    </row>
    <row r="10407" spans="1:5" x14ac:dyDescent="0.25">
      <c r="A10407">
        <v>73000379</v>
      </c>
      <c r="B10407" t="s">
        <v>14944</v>
      </c>
      <c r="C10407" t="s">
        <v>14945</v>
      </c>
      <c r="D10407" t="s">
        <v>14945</v>
      </c>
      <c r="E10407" t="s">
        <v>14944</v>
      </c>
    </row>
    <row r="10408" spans="1:5" x14ac:dyDescent="0.25">
      <c r="A10408">
        <v>73000380</v>
      </c>
      <c r="B10408" t="s">
        <v>15231</v>
      </c>
      <c r="C10408" t="s">
        <v>14945</v>
      </c>
      <c r="D10408" t="s">
        <v>14945</v>
      </c>
      <c r="E10408" t="s">
        <v>15231</v>
      </c>
    </row>
    <row r="10409" spans="1:5" x14ac:dyDescent="0.25">
      <c r="A10409">
        <v>73000381</v>
      </c>
      <c r="B10409" t="s">
        <v>14950</v>
      </c>
      <c r="C10409" t="s">
        <v>14941</v>
      </c>
      <c r="D10409" t="s">
        <v>14941</v>
      </c>
      <c r="E10409" t="s">
        <v>14950</v>
      </c>
    </row>
    <row r="10410" spans="1:5" x14ac:dyDescent="0.25">
      <c r="A10410">
        <v>73000382</v>
      </c>
      <c r="B10410" t="s">
        <v>14951</v>
      </c>
      <c r="C10410" t="s">
        <v>14941</v>
      </c>
      <c r="D10410" t="s">
        <v>14941</v>
      </c>
      <c r="E10410" t="s">
        <v>14951</v>
      </c>
    </row>
    <row r="10411" spans="1:5" x14ac:dyDescent="0.25">
      <c r="A10411">
        <v>73000383</v>
      </c>
      <c r="B10411" t="s">
        <v>14952</v>
      </c>
      <c r="C10411" t="s">
        <v>14941</v>
      </c>
      <c r="D10411" t="s">
        <v>14941</v>
      </c>
      <c r="E10411" t="s">
        <v>14952</v>
      </c>
    </row>
    <row r="10412" spans="1:5" x14ac:dyDescent="0.25">
      <c r="A10412">
        <v>73000384</v>
      </c>
      <c r="B10412" t="s">
        <v>15232</v>
      </c>
      <c r="C10412" t="s">
        <v>14941</v>
      </c>
      <c r="D10412" t="s">
        <v>14941</v>
      </c>
      <c r="E10412" t="s">
        <v>15232</v>
      </c>
    </row>
    <row r="10413" spans="1:5" x14ac:dyDescent="0.25">
      <c r="A10413">
        <v>73000385</v>
      </c>
      <c r="B10413" t="s">
        <v>15233</v>
      </c>
      <c r="C10413" t="s">
        <v>14941</v>
      </c>
      <c r="D10413" t="s">
        <v>14941</v>
      </c>
      <c r="E10413" t="s">
        <v>15233</v>
      </c>
    </row>
    <row r="10414" spans="1:5" x14ac:dyDescent="0.25">
      <c r="A10414">
        <v>73000386</v>
      </c>
      <c r="B10414" t="s">
        <v>14940</v>
      </c>
      <c r="C10414" t="s">
        <v>14941</v>
      </c>
      <c r="D10414" t="s">
        <v>14941</v>
      </c>
      <c r="E10414" t="s">
        <v>14940</v>
      </c>
    </row>
    <row r="10415" spans="1:5" x14ac:dyDescent="0.25">
      <c r="A10415">
        <v>73000387</v>
      </c>
      <c r="B10415" t="s">
        <v>15234</v>
      </c>
      <c r="C10415" t="s">
        <v>15235</v>
      </c>
      <c r="D10415" t="s">
        <v>15235</v>
      </c>
      <c r="E10415" t="s">
        <v>15234</v>
      </c>
    </row>
    <row r="10416" spans="1:5" x14ac:dyDescent="0.25">
      <c r="A10416">
        <v>73000388</v>
      </c>
      <c r="B10416" t="s">
        <v>15236</v>
      </c>
      <c r="C10416" t="s">
        <v>15237</v>
      </c>
      <c r="D10416" t="s">
        <v>15237</v>
      </c>
      <c r="E10416" t="s">
        <v>15236</v>
      </c>
    </row>
    <row r="10417" spans="1:5" x14ac:dyDescent="0.25">
      <c r="A10417">
        <v>73000389</v>
      </c>
      <c r="B10417" t="s">
        <v>15238</v>
      </c>
      <c r="C10417" t="s">
        <v>15239</v>
      </c>
      <c r="D10417" t="s">
        <v>15239</v>
      </c>
      <c r="E10417" t="s">
        <v>15238</v>
      </c>
    </row>
    <row r="10418" spans="1:5" x14ac:dyDescent="0.25">
      <c r="A10418">
        <v>73000390</v>
      </c>
      <c r="B10418" t="s">
        <v>15240</v>
      </c>
      <c r="C10418" t="s">
        <v>15239</v>
      </c>
      <c r="D10418" t="s">
        <v>15239</v>
      </c>
      <c r="E10418" t="s">
        <v>15240</v>
      </c>
    </row>
    <row r="10419" spans="1:5" x14ac:dyDescent="0.25">
      <c r="A10419">
        <v>73000391</v>
      </c>
      <c r="B10419" t="s">
        <v>15241</v>
      </c>
      <c r="C10419" t="s">
        <v>15242</v>
      </c>
      <c r="D10419" t="s">
        <v>15242</v>
      </c>
      <c r="E10419" t="s">
        <v>15241</v>
      </c>
    </row>
    <row r="10420" spans="1:5" x14ac:dyDescent="0.25">
      <c r="A10420">
        <v>73000392</v>
      </c>
      <c r="B10420" t="s">
        <v>15243</v>
      </c>
      <c r="C10420" t="s">
        <v>15242</v>
      </c>
      <c r="D10420" t="s">
        <v>15242</v>
      </c>
      <c r="E10420" t="s">
        <v>15243</v>
      </c>
    </row>
    <row r="10421" spans="1:5" x14ac:dyDescent="0.25">
      <c r="A10421">
        <v>73000393</v>
      </c>
      <c r="B10421" t="s">
        <v>15244</v>
      </c>
      <c r="C10421" t="s">
        <v>15245</v>
      </c>
      <c r="D10421" t="s">
        <v>15245</v>
      </c>
      <c r="E10421" t="s">
        <v>15244</v>
      </c>
    </row>
    <row r="10422" spans="1:5" x14ac:dyDescent="0.25">
      <c r="A10422">
        <v>73000394</v>
      </c>
      <c r="B10422" t="s">
        <v>15246</v>
      </c>
      <c r="C10422" t="s">
        <v>15247</v>
      </c>
      <c r="D10422" t="s">
        <v>15247</v>
      </c>
      <c r="E10422" t="s">
        <v>15246</v>
      </c>
    </row>
    <row r="10423" spans="1:5" x14ac:dyDescent="0.25">
      <c r="A10423">
        <v>73000395</v>
      </c>
      <c r="B10423" t="s">
        <v>15248</v>
      </c>
      <c r="C10423" t="s">
        <v>14897</v>
      </c>
      <c r="D10423" t="s">
        <v>14897</v>
      </c>
      <c r="E10423" t="s">
        <v>15248</v>
      </c>
    </row>
    <row r="10424" spans="1:5" x14ac:dyDescent="0.25">
      <c r="A10424">
        <v>73000396</v>
      </c>
      <c r="B10424" t="s">
        <v>15249</v>
      </c>
      <c r="C10424" t="s">
        <v>14897</v>
      </c>
      <c r="D10424" t="s">
        <v>14897</v>
      </c>
      <c r="E10424" t="s">
        <v>15249</v>
      </c>
    </row>
    <row r="10425" spans="1:5" x14ac:dyDescent="0.25">
      <c r="A10425">
        <v>73000397</v>
      </c>
      <c r="B10425" t="s">
        <v>15250</v>
      </c>
      <c r="C10425" t="s">
        <v>14897</v>
      </c>
      <c r="D10425" t="s">
        <v>14897</v>
      </c>
      <c r="E10425" t="s">
        <v>15250</v>
      </c>
    </row>
    <row r="10426" spans="1:5" x14ac:dyDescent="0.25">
      <c r="A10426">
        <v>73000398</v>
      </c>
      <c r="B10426" t="s">
        <v>15251</v>
      </c>
      <c r="C10426" t="s">
        <v>14899</v>
      </c>
      <c r="D10426" t="s">
        <v>14899</v>
      </c>
      <c r="E10426" t="s">
        <v>15251</v>
      </c>
    </row>
    <row r="10427" spans="1:5" x14ac:dyDescent="0.25">
      <c r="A10427">
        <v>73000399</v>
      </c>
      <c r="B10427" t="s">
        <v>15252</v>
      </c>
      <c r="C10427" t="s">
        <v>14899</v>
      </c>
      <c r="D10427" t="s">
        <v>14899</v>
      </c>
      <c r="E10427" t="s">
        <v>15252</v>
      </c>
    </row>
    <row r="10428" spans="1:5" x14ac:dyDescent="0.25">
      <c r="A10428">
        <v>73000400</v>
      </c>
      <c r="B10428" t="s">
        <v>15253</v>
      </c>
      <c r="C10428" t="s">
        <v>14796</v>
      </c>
      <c r="D10428" t="s">
        <v>14796</v>
      </c>
      <c r="E10428" t="s">
        <v>15253</v>
      </c>
    </row>
    <row r="10429" spans="1:5" x14ac:dyDescent="0.25">
      <c r="A10429">
        <v>73000401</v>
      </c>
      <c r="B10429" t="s">
        <v>15254</v>
      </c>
      <c r="C10429" t="s">
        <v>14975</v>
      </c>
      <c r="D10429" t="s">
        <v>14975</v>
      </c>
      <c r="E10429" t="s">
        <v>15254</v>
      </c>
    </row>
    <row r="10430" spans="1:5" x14ac:dyDescent="0.25">
      <c r="A10430">
        <v>73000402</v>
      </c>
      <c r="B10430" t="s">
        <v>15255</v>
      </c>
      <c r="C10430" t="s">
        <v>14975</v>
      </c>
      <c r="D10430" t="s">
        <v>14975</v>
      </c>
      <c r="E10430" t="s">
        <v>15255</v>
      </c>
    </row>
    <row r="10431" spans="1:5" x14ac:dyDescent="0.25">
      <c r="A10431">
        <v>73000403</v>
      </c>
      <c r="B10431" t="s">
        <v>15256</v>
      </c>
      <c r="C10431" t="s">
        <v>14975</v>
      </c>
      <c r="D10431" t="s">
        <v>14975</v>
      </c>
      <c r="E10431" t="s">
        <v>15256</v>
      </c>
    </row>
    <row r="10432" spans="1:5" x14ac:dyDescent="0.25">
      <c r="A10432">
        <v>73000404</v>
      </c>
      <c r="B10432" t="s">
        <v>15257</v>
      </c>
      <c r="C10432" t="s">
        <v>14975</v>
      </c>
      <c r="D10432" t="s">
        <v>14975</v>
      </c>
      <c r="E10432" t="s">
        <v>15257</v>
      </c>
    </row>
    <row r="10433" spans="1:5" x14ac:dyDescent="0.25">
      <c r="A10433">
        <v>73000405</v>
      </c>
      <c r="B10433" t="s">
        <v>15258</v>
      </c>
      <c r="C10433" t="s">
        <v>15259</v>
      </c>
      <c r="D10433" t="s">
        <v>15259</v>
      </c>
      <c r="E10433" t="s">
        <v>15258</v>
      </c>
    </row>
    <row r="10434" spans="1:5" x14ac:dyDescent="0.25">
      <c r="A10434">
        <v>73000406</v>
      </c>
      <c r="B10434" t="s">
        <v>15260</v>
      </c>
      <c r="C10434" t="s">
        <v>15261</v>
      </c>
      <c r="D10434" t="s">
        <v>15261</v>
      </c>
      <c r="E10434" t="s">
        <v>15260</v>
      </c>
    </row>
    <row r="10435" spans="1:5" x14ac:dyDescent="0.25">
      <c r="A10435">
        <v>73000407</v>
      </c>
      <c r="B10435" t="s">
        <v>15262</v>
      </c>
      <c r="C10435" t="s">
        <v>15263</v>
      </c>
      <c r="D10435" t="s">
        <v>15263</v>
      </c>
      <c r="E10435" t="s">
        <v>15262</v>
      </c>
    </row>
    <row r="10436" spans="1:5" x14ac:dyDescent="0.25">
      <c r="A10436">
        <v>73000408</v>
      </c>
      <c r="B10436" t="s">
        <v>15264</v>
      </c>
      <c r="C10436" t="s">
        <v>15265</v>
      </c>
      <c r="D10436" t="s">
        <v>15265</v>
      </c>
      <c r="E10436" t="s">
        <v>15264</v>
      </c>
    </row>
    <row r="10437" spans="1:5" x14ac:dyDescent="0.25">
      <c r="A10437">
        <v>73000409</v>
      </c>
      <c r="B10437" t="s">
        <v>15266</v>
      </c>
      <c r="C10437" t="s">
        <v>15267</v>
      </c>
      <c r="D10437" t="s">
        <v>15267</v>
      </c>
      <c r="E10437" t="s">
        <v>15266</v>
      </c>
    </row>
    <row r="10438" spans="1:5" x14ac:dyDescent="0.25">
      <c r="A10438">
        <v>73000410</v>
      </c>
      <c r="B10438" t="s">
        <v>15268</v>
      </c>
      <c r="C10438" t="s">
        <v>15269</v>
      </c>
      <c r="D10438" t="s">
        <v>15269</v>
      </c>
      <c r="E10438" t="s">
        <v>15268</v>
      </c>
    </row>
    <row r="10439" spans="1:5" x14ac:dyDescent="0.25">
      <c r="A10439">
        <v>73000411</v>
      </c>
      <c r="B10439" t="s">
        <v>15270</v>
      </c>
      <c r="C10439" t="s">
        <v>14826</v>
      </c>
      <c r="D10439" t="s">
        <v>14826</v>
      </c>
      <c r="E10439" t="s">
        <v>15270</v>
      </c>
    </row>
    <row r="10440" spans="1:5" x14ac:dyDescent="0.25">
      <c r="A10440">
        <v>73000412</v>
      </c>
      <c r="B10440" t="s">
        <v>15271</v>
      </c>
      <c r="C10440" t="s">
        <v>14744</v>
      </c>
      <c r="D10440" t="s">
        <v>14744</v>
      </c>
      <c r="E10440" t="s">
        <v>15271</v>
      </c>
    </row>
    <row r="10441" spans="1:5" x14ac:dyDescent="0.25">
      <c r="A10441">
        <v>73000413</v>
      </c>
      <c r="B10441" t="s">
        <v>15272</v>
      </c>
      <c r="C10441" t="s">
        <v>15273</v>
      </c>
      <c r="D10441" t="s">
        <v>15273</v>
      </c>
      <c r="E10441" t="s">
        <v>15272</v>
      </c>
    </row>
    <row r="10442" spans="1:5" x14ac:dyDescent="0.25">
      <c r="A10442">
        <v>73000414</v>
      </c>
      <c r="B10442" t="s">
        <v>15274</v>
      </c>
      <c r="C10442" t="s">
        <v>15275</v>
      </c>
      <c r="D10442" t="s">
        <v>15275</v>
      </c>
      <c r="E10442" t="s">
        <v>15274</v>
      </c>
    </row>
    <row r="10443" spans="1:5" x14ac:dyDescent="0.25">
      <c r="A10443">
        <v>73000415</v>
      </c>
      <c r="B10443" t="s">
        <v>14846</v>
      </c>
      <c r="C10443" t="s">
        <v>15225</v>
      </c>
      <c r="D10443" t="s">
        <v>15225</v>
      </c>
      <c r="E10443" t="s">
        <v>14846</v>
      </c>
    </row>
    <row r="10444" spans="1:5" x14ac:dyDescent="0.25">
      <c r="A10444">
        <v>73000417</v>
      </c>
      <c r="B10444" t="s">
        <v>15276</v>
      </c>
      <c r="C10444" t="s">
        <v>15277</v>
      </c>
      <c r="D10444" t="s">
        <v>15277</v>
      </c>
      <c r="E10444" t="s">
        <v>15276</v>
      </c>
    </row>
    <row r="10445" spans="1:5" x14ac:dyDescent="0.25">
      <c r="A10445">
        <v>73000418</v>
      </c>
      <c r="B10445" t="s">
        <v>15278</v>
      </c>
      <c r="C10445" t="s">
        <v>15277</v>
      </c>
      <c r="D10445" t="s">
        <v>15277</v>
      </c>
      <c r="E10445" t="s">
        <v>15278</v>
      </c>
    </row>
    <row r="10446" spans="1:5" x14ac:dyDescent="0.25">
      <c r="A10446">
        <v>73000419</v>
      </c>
      <c r="B10446" t="s">
        <v>15279</v>
      </c>
      <c r="C10446" t="s">
        <v>15280</v>
      </c>
      <c r="D10446" t="s">
        <v>15280</v>
      </c>
      <c r="E10446" t="s">
        <v>15279</v>
      </c>
    </row>
    <row r="10447" spans="1:5" x14ac:dyDescent="0.25">
      <c r="A10447">
        <v>73000420</v>
      </c>
      <c r="B10447" t="s">
        <v>15281</v>
      </c>
      <c r="C10447" t="s">
        <v>15280</v>
      </c>
      <c r="D10447" t="s">
        <v>15280</v>
      </c>
      <c r="E10447" t="s">
        <v>15281</v>
      </c>
    </row>
    <row r="10448" spans="1:5" x14ac:dyDescent="0.25">
      <c r="A10448">
        <v>73000421</v>
      </c>
      <c r="B10448" t="s">
        <v>15282</v>
      </c>
      <c r="C10448" t="s">
        <v>15283</v>
      </c>
      <c r="D10448" t="s">
        <v>15283</v>
      </c>
      <c r="E10448" t="s">
        <v>15282</v>
      </c>
    </row>
    <row r="10449" spans="1:5" x14ac:dyDescent="0.25">
      <c r="A10449">
        <v>73000422</v>
      </c>
      <c r="B10449" t="s">
        <v>15284</v>
      </c>
      <c r="C10449" t="s">
        <v>15283</v>
      </c>
      <c r="D10449" t="s">
        <v>15283</v>
      </c>
      <c r="E10449" t="s">
        <v>15284</v>
      </c>
    </row>
    <row r="10450" spans="1:5" x14ac:dyDescent="0.25">
      <c r="A10450">
        <v>73000423</v>
      </c>
      <c r="B10450" t="s">
        <v>15285</v>
      </c>
      <c r="C10450" t="s">
        <v>15283</v>
      </c>
      <c r="D10450" t="s">
        <v>15283</v>
      </c>
      <c r="E10450" t="s">
        <v>15285</v>
      </c>
    </row>
    <row r="10451" spans="1:5" x14ac:dyDescent="0.25">
      <c r="A10451">
        <v>73000424</v>
      </c>
      <c r="B10451" t="s">
        <v>15286</v>
      </c>
      <c r="C10451" t="s">
        <v>15287</v>
      </c>
      <c r="D10451" t="s">
        <v>15287</v>
      </c>
      <c r="E10451" t="s">
        <v>15286</v>
      </c>
    </row>
    <row r="10452" spans="1:5" x14ac:dyDescent="0.25">
      <c r="A10452">
        <v>73000425</v>
      </c>
      <c r="B10452" t="s">
        <v>15288</v>
      </c>
      <c r="C10452" t="s">
        <v>15287</v>
      </c>
      <c r="D10452" t="s">
        <v>15287</v>
      </c>
      <c r="E10452" t="s">
        <v>15288</v>
      </c>
    </row>
    <row r="10453" spans="1:5" x14ac:dyDescent="0.25">
      <c r="A10453">
        <v>73000426</v>
      </c>
      <c r="B10453" t="s">
        <v>15289</v>
      </c>
      <c r="C10453" t="s">
        <v>15290</v>
      </c>
      <c r="D10453" t="s">
        <v>15290</v>
      </c>
      <c r="E10453" t="s">
        <v>15289</v>
      </c>
    </row>
    <row r="10454" spans="1:5" x14ac:dyDescent="0.25">
      <c r="A10454">
        <v>73000427</v>
      </c>
      <c r="B10454" t="s">
        <v>15291</v>
      </c>
      <c r="C10454" t="s">
        <v>15292</v>
      </c>
      <c r="D10454" t="s">
        <v>15292</v>
      </c>
      <c r="E10454" t="s">
        <v>15291</v>
      </c>
    </row>
    <row r="10455" spans="1:5" x14ac:dyDescent="0.25">
      <c r="A10455">
        <v>73000428</v>
      </c>
      <c r="B10455" t="s">
        <v>15293</v>
      </c>
      <c r="C10455" t="s">
        <v>14801</v>
      </c>
      <c r="D10455" t="s">
        <v>14801</v>
      </c>
      <c r="E10455" t="s">
        <v>15293</v>
      </c>
    </row>
    <row r="10456" spans="1:5" x14ac:dyDescent="0.25">
      <c r="A10456">
        <v>73000429</v>
      </c>
      <c r="B10456" t="s">
        <v>15294</v>
      </c>
      <c r="C10456" t="s">
        <v>14803</v>
      </c>
      <c r="D10456" t="s">
        <v>14803</v>
      </c>
      <c r="E10456" t="s">
        <v>15294</v>
      </c>
    </row>
    <row r="10457" spans="1:5" x14ac:dyDescent="0.25">
      <c r="A10457">
        <v>73000430</v>
      </c>
      <c r="B10457" t="s">
        <v>15295</v>
      </c>
      <c r="C10457" t="s">
        <v>14897</v>
      </c>
      <c r="D10457" t="s">
        <v>14897</v>
      </c>
      <c r="E10457" t="s">
        <v>15295</v>
      </c>
    </row>
    <row r="10458" spans="1:5" x14ac:dyDescent="0.25">
      <c r="A10458">
        <v>73000432</v>
      </c>
      <c r="B10458" t="s">
        <v>15249</v>
      </c>
      <c r="C10458" t="s">
        <v>14897</v>
      </c>
      <c r="D10458" t="s">
        <v>14897</v>
      </c>
      <c r="E10458" t="s">
        <v>15249</v>
      </c>
    </row>
    <row r="10459" spans="1:5" x14ac:dyDescent="0.25">
      <c r="A10459">
        <v>73000433</v>
      </c>
      <c r="B10459" t="s">
        <v>15296</v>
      </c>
      <c r="C10459" t="s">
        <v>14897</v>
      </c>
      <c r="D10459" t="s">
        <v>14897</v>
      </c>
      <c r="E10459" t="s">
        <v>15296</v>
      </c>
    </row>
    <row r="10460" spans="1:5" x14ac:dyDescent="0.25">
      <c r="A10460">
        <v>73000434</v>
      </c>
      <c r="B10460" t="s">
        <v>15251</v>
      </c>
      <c r="C10460" t="s">
        <v>14899</v>
      </c>
      <c r="D10460" t="s">
        <v>14899</v>
      </c>
      <c r="E10460" t="s">
        <v>15251</v>
      </c>
    </row>
    <row r="10461" spans="1:5" x14ac:dyDescent="0.25">
      <c r="A10461">
        <v>73000435</v>
      </c>
      <c r="B10461" t="s">
        <v>15251</v>
      </c>
      <c r="C10461" t="s">
        <v>14899</v>
      </c>
      <c r="D10461" t="s">
        <v>14899</v>
      </c>
      <c r="E10461" t="s">
        <v>15251</v>
      </c>
    </row>
    <row r="10462" spans="1:5" x14ac:dyDescent="0.25">
      <c r="A10462">
        <v>73000441</v>
      </c>
      <c r="B10462" t="s">
        <v>15297</v>
      </c>
      <c r="C10462" t="s">
        <v>15298</v>
      </c>
      <c r="D10462" t="s">
        <v>15298</v>
      </c>
      <c r="E10462" t="s">
        <v>15297</v>
      </c>
    </row>
    <row r="10463" spans="1:5" x14ac:dyDescent="0.25">
      <c r="A10463">
        <v>73000473</v>
      </c>
      <c r="B10463" t="s">
        <v>15296</v>
      </c>
      <c r="C10463" t="s">
        <v>14897</v>
      </c>
      <c r="D10463" t="s">
        <v>14897</v>
      </c>
      <c r="E10463" t="s">
        <v>15296</v>
      </c>
    </row>
    <row r="10464" spans="1:5" x14ac:dyDescent="0.25">
      <c r="A10464">
        <v>73000476</v>
      </c>
      <c r="B10464" t="s">
        <v>15299</v>
      </c>
      <c r="C10464" t="s">
        <v>14897</v>
      </c>
      <c r="D10464" t="s">
        <v>14897</v>
      </c>
      <c r="E10464" t="s">
        <v>15299</v>
      </c>
    </row>
    <row r="10465" spans="1:5" x14ac:dyDescent="0.25">
      <c r="A10465">
        <v>73000477</v>
      </c>
      <c r="B10465" t="s">
        <v>15300</v>
      </c>
      <c r="C10465" t="s">
        <v>14899</v>
      </c>
      <c r="D10465" t="s">
        <v>14899</v>
      </c>
      <c r="E10465" t="s">
        <v>15300</v>
      </c>
    </row>
    <row r="10466" spans="1:5" x14ac:dyDescent="0.25">
      <c r="A10466">
        <v>73000478</v>
      </c>
      <c r="B10466" t="s">
        <v>15301</v>
      </c>
      <c r="C10466" t="s">
        <v>15302</v>
      </c>
      <c r="D10466" t="s">
        <v>15302</v>
      </c>
      <c r="E10466" t="s">
        <v>15301</v>
      </c>
    </row>
    <row r="10467" spans="1:5" x14ac:dyDescent="0.25">
      <c r="A10467">
        <v>73000479</v>
      </c>
      <c r="B10467" t="s">
        <v>15303</v>
      </c>
      <c r="C10467" t="s">
        <v>15304</v>
      </c>
      <c r="D10467" t="s">
        <v>15304</v>
      </c>
      <c r="E10467" t="s">
        <v>15303</v>
      </c>
    </row>
    <row r="10468" spans="1:5" x14ac:dyDescent="0.25">
      <c r="A10468">
        <v>73000480</v>
      </c>
      <c r="B10468" t="s">
        <v>15305</v>
      </c>
      <c r="C10468" t="s">
        <v>15306</v>
      </c>
      <c r="D10468" t="s">
        <v>15306</v>
      </c>
      <c r="E10468" t="s">
        <v>15305</v>
      </c>
    </row>
    <row r="10469" spans="1:5" x14ac:dyDescent="0.25">
      <c r="A10469">
        <v>73000481</v>
      </c>
      <c r="B10469" t="s">
        <v>15307</v>
      </c>
      <c r="C10469" t="s">
        <v>15308</v>
      </c>
      <c r="D10469" t="s">
        <v>15308</v>
      </c>
      <c r="E10469" t="s">
        <v>15307</v>
      </c>
    </row>
    <row r="10470" spans="1:5" x14ac:dyDescent="0.25">
      <c r="A10470">
        <v>73000482</v>
      </c>
      <c r="B10470" t="s">
        <v>14880</v>
      </c>
      <c r="C10470" t="s">
        <v>14881</v>
      </c>
      <c r="D10470" t="s">
        <v>14881</v>
      </c>
      <c r="E10470" t="s">
        <v>14880</v>
      </c>
    </row>
    <row r="10471" spans="1:5" x14ac:dyDescent="0.25">
      <c r="A10471">
        <v>73000483</v>
      </c>
      <c r="B10471" t="s">
        <v>14882</v>
      </c>
      <c r="C10471" t="s">
        <v>14883</v>
      </c>
      <c r="D10471" t="s">
        <v>14883</v>
      </c>
      <c r="E10471" t="s">
        <v>14882</v>
      </c>
    </row>
    <row r="10472" spans="1:5" x14ac:dyDescent="0.25">
      <c r="A10472">
        <v>73000484</v>
      </c>
      <c r="B10472" t="s">
        <v>14741</v>
      </c>
      <c r="C10472" t="s">
        <v>14742</v>
      </c>
      <c r="D10472" t="s">
        <v>14742</v>
      </c>
      <c r="E10472" t="s">
        <v>14741</v>
      </c>
    </row>
    <row r="10473" spans="1:5" x14ac:dyDescent="0.25">
      <c r="A10473">
        <v>73000485</v>
      </c>
      <c r="B10473" t="s">
        <v>15309</v>
      </c>
      <c r="C10473" t="s">
        <v>14922</v>
      </c>
      <c r="D10473" t="s">
        <v>14922</v>
      </c>
      <c r="E10473" t="s">
        <v>15309</v>
      </c>
    </row>
    <row r="10474" spans="1:5" x14ac:dyDescent="0.25">
      <c r="A10474">
        <v>73000486</v>
      </c>
      <c r="B10474" t="s">
        <v>15310</v>
      </c>
      <c r="C10474" t="s">
        <v>15311</v>
      </c>
      <c r="D10474" t="s">
        <v>15311</v>
      </c>
      <c r="E10474" t="s">
        <v>15310</v>
      </c>
    </row>
    <row r="10475" spans="1:5" x14ac:dyDescent="0.25">
      <c r="A10475">
        <v>73000487</v>
      </c>
      <c r="B10475" t="s">
        <v>15312</v>
      </c>
      <c r="C10475" t="s">
        <v>15313</v>
      </c>
      <c r="D10475" t="s">
        <v>15313</v>
      </c>
      <c r="E10475" t="s">
        <v>15312</v>
      </c>
    </row>
    <row r="10476" spans="1:5" x14ac:dyDescent="0.25">
      <c r="A10476">
        <v>73000488</v>
      </c>
      <c r="B10476" t="s">
        <v>15314</v>
      </c>
      <c r="C10476" t="s">
        <v>15313</v>
      </c>
      <c r="D10476" t="s">
        <v>15313</v>
      </c>
      <c r="E10476" t="s">
        <v>15314</v>
      </c>
    </row>
    <row r="10477" spans="1:5" x14ac:dyDescent="0.25">
      <c r="A10477">
        <v>73000489</v>
      </c>
      <c r="B10477" t="s">
        <v>15315</v>
      </c>
      <c r="C10477" t="s">
        <v>15280</v>
      </c>
      <c r="D10477" t="s">
        <v>15280</v>
      </c>
      <c r="E10477" t="s">
        <v>15315</v>
      </c>
    </row>
    <row r="10478" spans="1:5" x14ac:dyDescent="0.25">
      <c r="A10478">
        <v>73000490</v>
      </c>
      <c r="B10478" t="s">
        <v>15316</v>
      </c>
      <c r="C10478" t="s">
        <v>15027</v>
      </c>
      <c r="D10478" t="s">
        <v>15027</v>
      </c>
      <c r="E10478" t="s">
        <v>15316</v>
      </c>
    </row>
    <row r="10479" spans="1:5" x14ac:dyDescent="0.25">
      <c r="A10479">
        <v>73000491</v>
      </c>
      <c r="B10479" t="s">
        <v>15285</v>
      </c>
      <c r="C10479" t="s">
        <v>15283</v>
      </c>
      <c r="D10479" t="s">
        <v>15283</v>
      </c>
      <c r="E10479" t="s">
        <v>15285</v>
      </c>
    </row>
    <row r="10480" spans="1:5" x14ac:dyDescent="0.25">
      <c r="A10480">
        <v>73000492</v>
      </c>
      <c r="B10480" t="s">
        <v>15284</v>
      </c>
      <c r="C10480" t="s">
        <v>15283</v>
      </c>
      <c r="D10480" t="s">
        <v>15283</v>
      </c>
      <c r="E10480" t="s">
        <v>15284</v>
      </c>
    </row>
    <row r="10481" spans="1:5" x14ac:dyDescent="0.25">
      <c r="A10481">
        <v>73000493</v>
      </c>
      <c r="B10481" t="s">
        <v>15282</v>
      </c>
      <c r="C10481" t="s">
        <v>15283</v>
      </c>
      <c r="D10481" t="s">
        <v>15283</v>
      </c>
      <c r="E10481" t="s">
        <v>15282</v>
      </c>
    </row>
    <row r="10482" spans="1:5" x14ac:dyDescent="0.25">
      <c r="A10482">
        <v>73000494</v>
      </c>
      <c r="B10482" t="s">
        <v>15317</v>
      </c>
      <c r="C10482" t="s">
        <v>15317</v>
      </c>
      <c r="D10482" t="s">
        <v>15317</v>
      </c>
      <c r="E10482" t="s">
        <v>15317</v>
      </c>
    </row>
    <row r="10483" spans="1:5" x14ac:dyDescent="0.25">
      <c r="A10483">
        <v>73000495</v>
      </c>
      <c r="B10483" t="s">
        <v>15318</v>
      </c>
      <c r="C10483" t="s">
        <v>15319</v>
      </c>
      <c r="D10483" t="s">
        <v>15319</v>
      </c>
      <c r="E10483" t="s">
        <v>15318</v>
      </c>
    </row>
    <row r="10484" spans="1:5" x14ac:dyDescent="0.25">
      <c r="A10484">
        <v>73000496</v>
      </c>
      <c r="B10484" t="s">
        <v>15320</v>
      </c>
      <c r="C10484" t="s">
        <v>14899</v>
      </c>
      <c r="D10484" t="s">
        <v>14899</v>
      </c>
      <c r="E10484" t="s">
        <v>15320</v>
      </c>
    </row>
    <row r="10485" spans="1:5" x14ac:dyDescent="0.25">
      <c r="A10485">
        <v>73000497</v>
      </c>
      <c r="B10485" t="s">
        <v>15321</v>
      </c>
      <c r="C10485" t="s">
        <v>14897</v>
      </c>
      <c r="D10485" t="s">
        <v>14897</v>
      </c>
      <c r="E10485" t="s">
        <v>15321</v>
      </c>
    </row>
    <row r="10486" spans="1:5" x14ac:dyDescent="0.25">
      <c r="A10486">
        <v>73000498</v>
      </c>
      <c r="B10486" t="s">
        <v>15322</v>
      </c>
      <c r="C10486" t="s">
        <v>14897</v>
      </c>
      <c r="D10486" t="s">
        <v>14897</v>
      </c>
      <c r="E10486" t="s">
        <v>15322</v>
      </c>
    </row>
    <row r="10487" spans="1:5" x14ac:dyDescent="0.25">
      <c r="A10487">
        <v>73000499</v>
      </c>
      <c r="B10487" t="s">
        <v>15323</v>
      </c>
      <c r="C10487" t="s">
        <v>15324</v>
      </c>
      <c r="D10487" t="s">
        <v>15324</v>
      </c>
      <c r="E10487" t="s">
        <v>15323</v>
      </c>
    </row>
    <row r="10488" spans="1:5" x14ac:dyDescent="0.25">
      <c r="A10488">
        <v>73000500</v>
      </c>
      <c r="B10488" t="s">
        <v>15325</v>
      </c>
      <c r="C10488" t="s">
        <v>15326</v>
      </c>
      <c r="D10488" t="s">
        <v>15326</v>
      </c>
      <c r="E10488" t="s">
        <v>15325</v>
      </c>
    </row>
    <row r="10489" spans="1:5" x14ac:dyDescent="0.25">
      <c r="A10489">
        <v>73000501</v>
      </c>
      <c r="B10489" t="s">
        <v>15327</v>
      </c>
      <c r="C10489" t="s">
        <v>15328</v>
      </c>
      <c r="D10489" t="s">
        <v>15328</v>
      </c>
      <c r="E10489" t="s">
        <v>15327</v>
      </c>
    </row>
    <row r="10490" spans="1:5" x14ac:dyDescent="0.25">
      <c r="A10490">
        <v>73000502</v>
      </c>
      <c r="B10490" t="s">
        <v>15329</v>
      </c>
      <c r="C10490" t="s">
        <v>15328</v>
      </c>
      <c r="D10490" t="s">
        <v>15328</v>
      </c>
      <c r="E10490" t="s">
        <v>15329</v>
      </c>
    </row>
    <row r="10491" spans="1:5" x14ac:dyDescent="0.25">
      <c r="A10491">
        <v>73000503</v>
      </c>
      <c r="B10491" t="s">
        <v>15330</v>
      </c>
      <c r="C10491" t="s">
        <v>15328</v>
      </c>
      <c r="D10491" t="s">
        <v>15328</v>
      </c>
      <c r="E10491" t="s">
        <v>15330</v>
      </c>
    </row>
    <row r="10492" spans="1:5" x14ac:dyDescent="0.25">
      <c r="A10492">
        <v>73000504</v>
      </c>
      <c r="B10492" t="s">
        <v>14745</v>
      </c>
      <c r="C10492" t="s">
        <v>14746</v>
      </c>
      <c r="D10492" t="s">
        <v>14746</v>
      </c>
      <c r="E10492" t="s">
        <v>14745</v>
      </c>
    </row>
    <row r="10493" spans="1:5" x14ac:dyDescent="0.25">
      <c r="A10493">
        <v>73000505</v>
      </c>
      <c r="B10493" t="s">
        <v>14827</v>
      </c>
      <c r="C10493" t="s">
        <v>14828</v>
      </c>
      <c r="D10493" t="s">
        <v>14828</v>
      </c>
      <c r="E10493" t="s">
        <v>14827</v>
      </c>
    </row>
    <row r="10494" spans="1:5" x14ac:dyDescent="0.25">
      <c r="A10494">
        <v>73000506</v>
      </c>
      <c r="B10494" t="s">
        <v>15331</v>
      </c>
      <c r="C10494" t="s">
        <v>15332</v>
      </c>
      <c r="D10494" t="s">
        <v>15332</v>
      </c>
      <c r="E10494" t="s">
        <v>15331</v>
      </c>
    </row>
    <row r="10495" spans="1:5" x14ac:dyDescent="0.25">
      <c r="A10495">
        <v>73000507</v>
      </c>
      <c r="B10495" t="s">
        <v>15333</v>
      </c>
      <c r="C10495" t="s">
        <v>15334</v>
      </c>
      <c r="D10495" t="s">
        <v>15334</v>
      </c>
      <c r="E10495" t="s">
        <v>15333</v>
      </c>
    </row>
    <row r="10496" spans="1:5" x14ac:dyDescent="0.25">
      <c r="A10496">
        <v>73000508</v>
      </c>
      <c r="B10496" t="s">
        <v>15335</v>
      </c>
      <c r="C10496" t="s">
        <v>15336</v>
      </c>
      <c r="D10496" t="s">
        <v>15336</v>
      </c>
      <c r="E10496" t="s">
        <v>15335</v>
      </c>
    </row>
    <row r="10497" spans="1:5" x14ac:dyDescent="0.25">
      <c r="A10497">
        <v>73000509</v>
      </c>
      <c r="B10497" t="s">
        <v>15337</v>
      </c>
      <c r="C10497" t="s">
        <v>15338</v>
      </c>
      <c r="D10497" t="s">
        <v>15338</v>
      </c>
      <c r="E10497" t="s">
        <v>15337</v>
      </c>
    </row>
    <row r="10498" spans="1:5" x14ac:dyDescent="0.25">
      <c r="A10498">
        <v>73000510</v>
      </c>
      <c r="B10498" t="s">
        <v>15339</v>
      </c>
      <c r="C10498" t="s">
        <v>15340</v>
      </c>
      <c r="D10498" t="s">
        <v>15340</v>
      </c>
      <c r="E10498" t="s">
        <v>15339</v>
      </c>
    </row>
    <row r="10499" spans="1:5" x14ac:dyDescent="0.25">
      <c r="A10499">
        <v>73000511</v>
      </c>
      <c r="B10499" t="s">
        <v>15341</v>
      </c>
      <c r="C10499" t="s">
        <v>15342</v>
      </c>
      <c r="D10499" t="s">
        <v>15342</v>
      </c>
      <c r="E10499" t="s">
        <v>15341</v>
      </c>
    </row>
    <row r="10500" spans="1:5" x14ac:dyDescent="0.25">
      <c r="A10500">
        <v>73000512</v>
      </c>
      <c r="B10500" t="s">
        <v>14737</v>
      </c>
      <c r="C10500" t="s">
        <v>14738</v>
      </c>
      <c r="D10500" t="s">
        <v>14738</v>
      </c>
      <c r="E10500" t="s">
        <v>14737</v>
      </c>
    </row>
    <row r="10501" spans="1:5" x14ac:dyDescent="0.25">
      <c r="A10501">
        <v>73000513</v>
      </c>
      <c r="B10501" t="s">
        <v>15343</v>
      </c>
      <c r="C10501" t="s">
        <v>15207</v>
      </c>
      <c r="D10501" t="s">
        <v>15207</v>
      </c>
      <c r="E10501" t="s">
        <v>15343</v>
      </c>
    </row>
    <row r="10502" spans="1:5" x14ac:dyDescent="0.25">
      <c r="A10502">
        <v>73000514</v>
      </c>
      <c r="B10502" t="s">
        <v>15344</v>
      </c>
      <c r="C10502" t="s">
        <v>15207</v>
      </c>
      <c r="D10502" t="s">
        <v>15207</v>
      </c>
      <c r="E10502" t="s">
        <v>15344</v>
      </c>
    </row>
    <row r="10503" spans="1:5" x14ac:dyDescent="0.25">
      <c r="A10503">
        <v>73000515</v>
      </c>
      <c r="B10503" t="s">
        <v>15345</v>
      </c>
      <c r="C10503" t="s">
        <v>15207</v>
      </c>
      <c r="D10503" t="s">
        <v>15207</v>
      </c>
      <c r="E10503" t="s">
        <v>15345</v>
      </c>
    </row>
    <row r="10504" spans="1:5" x14ac:dyDescent="0.25">
      <c r="A10504">
        <v>73000516</v>
      </c>
      <c r="B10504" t="s">
        <v>14957</v>
      </c>
      <c r="C10504" t="s">
        <v>14958</v>
      </c>
      <c r="D10504" t="s">
        <v>14958</v>
      </c>
      <c r="E10504" t="s">
        <v>14957</v>
      </c>
    </row>
    <row r="10505" spans="1:5" x14ac:dyDescent="0.25">
      <c r="A10505">
        <v>73000517</v>
      </c>
      <c r="B10505" t="s">
        <v>15346</v>
      </c>
      <c r="C10505" t="s">
        <v>15149</v>
      </c>
      <c r="D10505" t="s">
        <v>15149</v>
      </c>
      <c r="E10505" t="s">
        <v>15346</v>
      </c>
    </row>
    <row r="10506" spans="1:5" x14ac:dyDescent="0.25">
      <c r="A10506">
        <v>73000518</v>
      </c>
      <c r="B10506" t="s">
        <v>14880</v>
      </c>
      <c r="C10506" t="s">
        <v>14881</v>
      </c>
      <c r="D10506" t="s">
        <v>14881</v>
      </c>
      <c r="E10506" t="s">
        <v>14880</v>
      </c>
    </row>
    <row r="10507" spans="1:5" x14ac:dyDescent="0.25">
      <c r="A10507">
        <v>73000519</v>
      </c>
      <c r="B10507" t="s">
        <v>14882</v>
      </c>
      <c r="C10507" t="s">
        <v>14883</v>
      </c>
      <c r="D10507" t="s">
        <v>14883</v>
      </c>
      <c r="E10507" t="s">
        <v>14882</v>
      </c>
    </row>
    <row r="10508" spans="1:5" x14ac:dyDescent="0.25">
      <c r="A10508">
        <v>73000520</v>
      </c>
      <c r="B10508" t="s">
        <v>14868</v>
      </c>
      <c r="C10508" t="s">
        <v>14894</v>
      </c>
      <c r="D10508" t="s">
        <v>14894</v>
      </c>
      <c r="E10508" t="s">
        <v>14868</v>
      </c>
    </row>
    <row r="10509" spans="1:5" x14ac:dyDescent="0.25">
      <c r="A10509">
        <v>73000521</v>
      </c>
      <c r="B10509" t="s">
        <v>15347</v>
      </c>
      <c r="C10509" t="s">
        <v>15348</v>
      </c>
      <c r="D10509" t="s">
        <v>15348</v>
      </c>
      <c r="E10509" t="s">
        <v>15347</v>
      </c>
    </row>
    <row r="10510" spans="1:5" x14ac:dyDescent="0.25">
      <c r="A10510">
        <v>73000522</v>
      </c>
      <c r="B10510" t="s">
        <v>15349</v>
      </c>
      <c r="C10510" t="s">
        <v>15348</v>
      </c>
      <c r="D10510" t="s">
        <v>15348</v>
      </c>
      <c r="E10510" t="s">
        <v>15349</v>
      </c>
    </row>
    <row r="10511" spans="1:5" x14ac:dyDescent="0.25">
      <c r="A10511">
        <v>73000523</v>
      </c>
      <c r="B10511" t="s">
        <v>15350</v>
      </c>
      <c r="C10511" t="s">
        <v>15348</v>
      </c>
      <c r="D10511" t="s">
        <v>15348</v>
      </c>
      <c r="E10511" t="s">
        <v>15350</v>
      </c>
    </row>
    <row r="10512" spans="1:5" x14ac:dyDescent="0.25">
      <c r="A10512">
        <v>73000524</v>
      </c>
      <c r="B10512" t="s">
        <v>15351</v>
      </c>
      <c r="C10512" t="s">
        <v>15348</v>
      </c>
      <c r="D10512" t="s">
        <v>15348</v>
      </c>
      <c r="E10512" t="s">
        <v>15351</v>
      </c>
    </row>
    <row r="10513" spans="1:5" x14ac:dyDescent="0.25">
      <c r="A10513">
        <v>73000525</v>
      </c>
      <c r="B10513" t="s">
        <v>15352</v>
      </c>
      <c r="C10513" t="s">
        <v>15353</v>
      </c>
      <c r="D10513" t="s">
        <v>15353</v>
      </c>
      <c r="E10513" t="s">
        <v>15352</v>
      </c>
    </row>
    <row r="10514" spans="1:5" x14ac:dyDescent="0.25">
      <c r="A10514">
        <v>73000526</v>
      </c>
      <c r="B10514" t="s">
        <v>15285</v>
      </c>
      <c r="C10514" t="s">
        <v>15354</v>
      </c>
      <c r="D10514" t="s">
        <v>15354</v>
      </c>
      <c r="E10514" t="s">
        <v>15285</v>
      </c>
    </row>
    <row r="10515" spans="1:5" x14ac:dyDescent="0.25">
      <c r="A10515">
        <v>73000527</v>
      </c>
      <c r="B10515" t="s">
        <v>15284</v>
      </c>
      <c r="C10515" t="s">
        <v>15354</v>
      </c>
      <c r="D10515" t="s">
        <v>15354</v>
      </c>
      <c r="E10515" t="s">
        <v>15284</v>
      </c>
    </row>
    <row r="10516" spans="1:5" x14ac:dyDescent="0.25">
      <c r="A10516">
        <v>73000528</v>
      </c>
      <c r="B10516" t="s">
        <v>15282</v>
      </c>
      <c r="C10516" t="s">
        <v>15354</v>
      </c>
      <c r="D10516" t="s">
        <v>15354</v>
      </c>
      <c r="E10516" t="s">
        <v>15282</v>
      </c>
    </row>
    <row r="10517" spans="1:5" x14ac:dyDescent="0.25">
      <c r="A10517">
        <v>73000529</v>
      </c>
      <c r="B10517" t="s">
        <v>15240</v>
      </c>
      <c r="C10517" t="s">
        <v>15239</v>
      </c>
      <c r="D10517" t="s">
        <v>15239</v>
      </c>
      <c r="E10517" t="s">
        <v>15240</v>
      </c>
    </row>
    <row r="10518" spans="1:5" x14ac:dyDescent="0.25">
      <c r="A10518">
        <v>73000530</v>
      </c>
      <c r="B10518" t="s">
        <v>15355</v>
      </c>
      <c r="C10518" t="s">
        <v>15356</v>
      </c>
      <c r="D10518" t="s">
        <v>15356</v>
      </c>
      <c r="E10518" t="s">
        <v>15355</v>
      </c>
    </row>
    <row r="10519" spans="1:5" x14ac:dyDescent="0.25">
      <c r="A10519">
        <v>73000531</v>
      </c>
      <c r="B10519" t="s">
        <v>15357</v>
      </c>
      <c r="C10519" t="s">
        <v>15358</v>
      </c>
      <c r="D10519" t="s">
        <v>15358</v>
      </c>
      <c r="E10519" t="s">
        <v>15357</v>
      </c>
    </row>
    <row r="10520" spans="1:5" x14ac:dyDescent="0.25">
      <c r="A10520">
        <v>73000532</v>
      </c>
      <c r="B10520" t="s">
        <v>14874</v>
      </c>
      <c r="C10520" t="s">
        <v>14875</v>
      </c>
      <c r="D10520" t="s">
        <v>14875</v>
      </c>
      <c r="E10520" t="s">
        <v>14874</v>
      </c>
    </row>
    <row r="10521" spans="1:5" x14ac:dyDescent="0.25">
      <c r="A10521">
        <v>73000533</v>
      </c>
      <c r="B10521" t="s">
        <v>15359</v>
      </c>
      <c r="C10521" t="s">
        <v>14928</v>
      </c>
      <c r="D10521" t="s">
        <v>14928</v>
      </c>
      <c r="E10521" t="s">
        <v>15359</v>
      </c>
    </row>
    <row r="10522" spans="1:5" x14ac:dyDescent="0.25">
      <c r="A10522">
        <v>73000534</v>
      </c>
      <c r="B10522" t="s">
        <v>15360</v>
      </c>
      <c r="C10522" t="s">
        <v>14928</v>
      </c>
      <c r="D10522" t="s">
        <v>14928</v>
      </c>
      <c r="E10522" t="s">
        <v>15360</v>
      </c>
    </row>
    <row r="10523" spans="1:5" x14ac:dyDescent="0.25">
      <c r="A10523">
        <v>73000535</v>
      </c>
      <c r="B10523" t="s">
        <v>15361</v>
      </c>
      <c r="C10523" t="s">
        <v>15362</v>
      </c>
      <c r="D10523" t="s">
        <v>15362</v>
      </c>
      <c r="E10523" t="s">
        <v>15361</v>
      </c>
    </row>
    <row r="10524" spans="1:5" x14ac:dyDescent="0.25">
      <c r="A10524">
        <v>73000536</v>
      </c>
      <c r="B10524" t="s">
        <v>15363</v>
      </c>
      <c r="C10524" t="s">
        <v>14928</v>
      </c>
      <c r="D10524" t="s">
        <v>14928</v>
      </c>
      <c r="E10524" t="s">
        <v>15363</v>
      </c>
    </row>
    <row r="10525" spans="1:5" x14ac:dyDescent="0.25">
      <c r="A10525">
        <v>73000537</v>
      </c>
      <c r="B10525" t="s">
        <v>15364</v>
      </c>
      <c r="C10525" t="s">
        <v>14928</v>
      </c>
      <c r="D10525" t="s">
        <v>14928</v>
      </c>
      <c r="E10525" t="s">
        <v>15364</v>
      </c>
    </row>
    <row r="10526" spans="1:5" x14ac:dyDescent="0.25">
      <c r="A10526">
        <v>73000538</v>
      </c>
      <c r="B10526" t="s">
        <v>15365</v>
      </c>
      <c r="C10526" t="s">
        <v>14928</v>
      </c>
      <c r="D10526" t="s">
        <v>14928</v>
      </c>
      <c r="E10526" t="s">
        <v>15365</v>
      </c>
    </row>
    <row r="10527" spans="1:5" x14ac:dyDescent="0.25">
      <c r="A10527">
        <v>73000539</v>
      </c>
      <c r="B10527" t="s">
        <v>15366</v>
      </c>
      <c r="C10527" t="s">
        <v>15367</v>
      </c>
      <c r="D10527" t="s">
        <v>15367</v>
      </c>
      <c r="E10527" t="s">
        <v>15366</v>
      </c>
    </row>
    <row r="10528" spans="1:5" x14ac:dyDescent="0.25">
      <c r="A10528">
        <v>73000540</v>
      </c>
      <c r="B10528" t="s">
        <v>15368</v>
      </c>
      <c r="C10528" t="s">
        <v>15369</v>
      </c>
      <c r="D10528" t="s">
        <v>15369</v>
      </c>
      <c r="E10528" t="s">
        <v>15368</v>
      </c>
    </row>
    <row r="10529" spans="1:5" x14ac:dyDescent="0.25">
      <c r="A10529">
        <v>73000541</v>
      </c>
      <c r="B10529" t="s">
        <v>15370</v>
      </c>
      <c r="C10529" t="s">
        <v>14792</v>
      </c>
      <c r="D10529" t="s">
        <v>14792</v>
      </c>
      <c r="E10529" t="s">
        <v>15370</v>
      </c>
    </row>
    <row r="10530" spans="1:5" x14ac:dyDescent="0.25">
      <c r="A10530">
        <v>73000542</v>
      </c>
      <c r="B10530" t="s">
        <v>15371</v>
      </c>
      <c r="C10530" t="s">
        <v>14857</v>
      </c>
      <c r="D10530" t="s">
        <v>14857</v>
      </c>
      <c r="E10530" t="s">
        <v>15371</v>
      </c>
    </row>
    <row r="10531" spans="1:5" x14ac:dyDescent="0.25">
      <c r="A10531">
        <v>73000543</v>
      </c>
      <c r="B10531" t="s">
        <v>15372</v>
      </c>
      <c r="C10531" t="s">
        <v>15373</v>
      </c>
      <c r="D10531" t="s">
        <v>15373</v>
      </c>
      <c r="E10531" t="s">
        <v>15372</v>
      </c>
    </row>
    <row r="10532" spans="1:5" x14ac:dyDescent="0.25">
      <c r="A10532">
        <v>73000544</v>
      </c>
      <c r="B10532" t="s">
        <v>15374</v>
      </c>
      <c r="C10532" t="s">
        <v>15375</v>
      </c>
      <c r="D10532" t="s">
        <v>15375</v>
      </c>
      <c r="E10532" t="s">
        <v>15374</v>
      </c>
    </row>
    <row r="10533" spans="1:5" x14ac:dyDescent="0.25">
      <c r="A10533">
        <v>73000545</v>
      </c>
      <c r="B10533" t="s">
        <v>15376</v>
      </c>
      <c r="C10533" t="s">
        <v>15377</v>
      </c>
      <c r="D10533" t="s">
        <v>15377</v>
      </c>
      <c r="E10533" t="s">
        <v>15376</v>
      </c>
    </row>
    <row r="10534" spans="1:5" x14ac:dyDescent="0.25">
      <c r="A10534">
        <v>73000546</v>
      </c>
      <c r="B10534" t="s">
        <v>15378</v>
      </c>
      <c r="C10534" t="s">
        <v>15379</v>
      </c>
      <c r="D10534" t="s">
        <v>15379</v>
      </c>
      <c r="E10534" t="s">
        <v>15378</v>
      </c>
    </row>
    <row r="10535" spans="1:5" x14ac:dyDescent="0.25">
      <c r="A10535">
        <v>73000547</v>
      </c>
      <c r="B10535" t="s">
        <v>15380</v>
      </c>
      <c r="C10535" t="s">
        <v>15324</v>
      </c>
      <c r="D10535" t="s">
        <v>15324</v>
      </c>
      <c r="E10535" t="s">
        <v>15380</v>
      </c>
    </row>
    <row r="10536" spans="1:5" x14ac:dyDescent="0.25">
      <c r="A10536">
        <v>73000548</v>
      </c>
      <c r="B10536" t="s">
        <v>15381</v>
      </c>
      <c r="C10536" t="s">
        <v>14792</v>
      </c>
      <c r="D10536" t="s">
        <v>14792</v>
      </c>
      <c r="E10536" t="s">
        <v>15381</v>
      </c>
    </row>
    <row r="10537" spans="1:5" x14ac:dyDescent="0.25">
      <c r="A10537">
        <v>73000549</v>
      </c>
      <c r="B10537" t="s">
        <v>15382</v>
      </c>
      <c r="C10537" t="s">
        <v>15239</v>
      </c>
      <c r="D10537" t="s">
        <v>15239</v>
      </c>
      <c r="E10537" t="s">
        <v>15382</v>
      </c>
    </row>
    <row r="10538" spans="1:5" x14ac:dyDescent="0.25">
      <c r="A10538">
        <v>73000550</v>
      </c>
      <c r="B10538" t="s">
        <v>15240</v>
      </c>
      <c r="C10538" t="s">
        <v>15239</v>
      </c>
      <c r="D10538" t="s">
        <v>15239</v>
      </c>
      <c r="E10538" t="s">
        <v>15240</v>
      </c>
    </row>
    <row r="10539" spans="1:5" x14ac:dyDescent="0.25">
      <c r="A10539">
        <v>73000551</v>
      </c>
      <c r="B10539" t="s">
        <v>15383</v>
      </c>
      <c r="C10539" t="s">
        <v>15384</v>
      </c>
      <c r="D10539" t="s">
        <v>15384</v>
      </c>
      <c r="E10539" t="s">
        <v>15383</v>
      </c>
    </row>
    <row r="10540" spans="1:5" x14ac:dyDescent="0.25">
      <c r="A10540">
        <v>73000552</v>
      </c>
      <c r="B10540" t="s">
        <v>15385</v>
      </c>
      <c r="C10540" t="s">
        <v>15386</v>
      </c>
      <c r="D10540" t="s">
        <v>15386</v>
      </c>
      <c r="E10540" t="s">
        <v>15385</v>
      </c>
    </row>
    <row r="10541" spans="1:5" x14ac:dyDescent="0.25">
      <c r="A10541">
        <v>73000553</v>
      </c>
      <c r="B10541" t="s">
        <v>15387</v>
      </c>
      <c r="C10541" t="s">
        <v>15386</v>
      </c>
      <c r="D10541" t="s">
        <v>15386</v>
      </c>
      <c r="E10541" t="s">
        <v>15387</v>
      </c>
    </row>
    <row r="10542" spans="1:5" x14ac:dyDescent="0.25">
      <c r="A10542">
        <v>73000554</v>
      </c>
      <c r="B10542" t="s">
        <v>15388</v>
      </c>
      <c r="C10542" t="s">
        <v>15389</v>
      </c>
      <c r="D10542" t="s">
        <v>15389</v>
      </c>
      <c r="E10542" t="s">
        <v>15388</v>
      </c>
    </row>
    <row r="10543" spans="1:5" x14ac:dyDescent="0.25">
      <c r="A10543">
        <v>73000555</v>
      </c>
      <c r="B10543" t="s">
        <v>15390</v>
      </c>
      <c r="C10543" t="s">
        <v>15389</v>
      </c>
      <c r="D10543" t="s">
        <v>15389</v>
      </c>
      <c r="E10543" t="s">
        <v>15390</v>
      </c>
    </row>
    <row r="10544" spans="1:5" x14ac:dyDescent="0.25">
      <c r="A10544">
        <v>73000556</v>
      </c>
      <c r="B10544" t="s">
        <v>15391</v>
      </c>
      <c r="C10544" t="s">
        <v>15392</v>
      </c>
      <c r="D10544" t="s">
        <v>15392</v>
      </c>
      <c r="E10544" t="s">
        <v>15391</v>
      </c>
    </row>
    <row r="10545" spans="1:5" x14ac:dyDescent="0.25">
      <c r="A10545">
        <v>73000557</v>
      </c>
      <c r="B10545" t="s">
        <v>15393</v>
      </c>
      <c r="C10545" t="s">
        <v>15394</v>
      </c>
      <c r="D10545" t="s">
        <v>15394</v>
      </c>
      <c r="E10545" t="s">
        <v>15393</v>
      </c>
    </row>
    <row r="10546" spans="1:5" x14ac:dyDescent="0.25">
      <c r="A10546">
        <v>73000558</v>
      </c>
      <c r="B10546" t="s">
        <v>14735</v>
      </c>
      <c r="C10546" t="s">
        <v>15395</v>
      </c>
      <c r="D10546" t="s">
        <v>15395</v>
      </c>
      <c r="E10546" t="s">
        <v>14735</v>
      </c>
    </row>
    <row r="10547" spans="1:5" x14ac:dyDescent="0.25">
      <c r="A10547">
        <v>73000559</v>
      </c>
      <c r="B10547" t="s">
        <v>15396</v>
      </c>
      <c r="C10547" t="s">
        <v>15397</v>
      </c>
      <c r="D10547" t="s">
        <v>15397</v>
      </c>
      <c r="E10547" t="s">
        <v>15396</v>
      </c>
    </row>
    <row r="10548" spans="1:5" x14ac:dyDescent="0.25">
      <c r="A10548">
        <v>73000560</v>
      </c>
      <c r="B10548" t="s">
        <v>15398</v>
      </c>
      <c r="C10548" t="s">
        <v>8100</v>
      </c>
      <c r="D10548" t="s">
        <v>8100</v>
      </c>
      <c r="E10548" t="s">
        <v>15398</v>
      </c>
    </row>
    <row r="10549" spans="1:5" x14ac:dyDescent="0.25">
      <c r="A10549">
        <v>73000561</v>
      </c>
      <c r="B10549" t="s">
        <v>15399</v>
      </c>
      <c r="C10549" t="s">
        <v>15400</v>
      </c>
      <c r="D10549" t="s">
        <v>15400</v>
      </c>
      <c r="E10549" t="s">
        <v>15399</v>
      </c>
    </row>
    <row r="10550" spans="1:5" x14ac:dyDescent="0.25">
      <c r="A10550">
        <v>73000562</v>
      </c>
      <c r="B10550" t="s">
        <v>15401</v>
      </c>
      <c r="C10550" t="s">
        <v>14861</v>
      </c>
      <c r="D10550" t="s">
        <v>14861</v>
      </c>
      <c r="E10550" t="s">
        <v>15401</v>
      </c>
    </row>
    <row r="10551" spans="1:5" x14ac:dyDescent="0.25">
      <c r="A10551">
        <v>73000563</v>
      </c>
      <c r="B10551" t="s">
        <v>14909</v>
      </c>
      <c r="C10551" t="s">
        <v>14910</v>
      </c>
      <c r="D10551" t="s">
        <v>14910</v>
      </c>
      <c r="E10551" t="s">
        <v>14909</v>
      </c>
    </row>
    <row r="10552" spans="1:5" x14ac:dyDescent="0.25">
      <c r="A10552">
        <v>73000564</v>
      </c>
      <c r="B10552" t="s">
        <v>14884</v>
      </c>
      <c r="C10552" t="s">
        <v>14885</v>
      </c>
      <c r="D10552" t="s">
        <v>14885</v>
      </c>
      <c r="E10552" t="s">
        <v>14884</v>
      </c>
    </row>
    <row r="10553" spans="1:5" x14ac:dyDescent="0.25">
      <c r="A10553">
        <v>73000565</v>
      </c>
      <c r="B10553" t="s">
        <v>15402</v>
      </c>
      <c r="C10553" t="s">
        <v>15403</v>
      </c>
      <c r="D10553" t="s">
        <v>15403</v>
      </c>
      <c r="E10553" t="s">
        <v>15402</v>
      </c>
    </row>
    <row r="10554" spans="1:5" x14ac:dyDescent="0.25">
      <c r="A10554">
        <v>73000566</v>
      </c>
      <c r="B10554" t="s">
        <v>15404</v>
      </c>
      <c r="C10554" t="s">
        <v>15405</v>
      </c>
      <c r="D10554" t="s">
        <v>15405</v>
      </c>
      <c r="E10554" t="s">
        <v>15404</v>
      </c>
    </row>
    <row r="10555" spans="1:5" x14ac:dyDescent="0.25">
      <c r="A10555">
        <v>73000567</v>
      </c>
      <c r="B10555" t="s">
        <v>15406</v>
      </c>
      <c r="C10555" t="s">
        <v>15403</v>
      </c>
      <c r="D10555" t="s">
        <v>15403</v>
      </c>
      <c r="E10555" t="s">
        <v>15406</v>
      </c>
    </row>
    <row r="10556" spans="1:5" x14ac:dyDescent="0.25">
      <c r="A10556">
        <v>73000568</v>
      </c>
      <c r="B10556" t="s">
        <v>15407</v>
      </c>
      <c r="C10556" t="s">
        <v>15403</v>
      </c>
      <c r="D10556" t="s">
        <v>15403</v>
      </c>
      <c r="E10556" t="s">
        <v>15407</v>
      </c>
    </row>
    <row r="10557" spans="1:5" x14ac:dyDescent="0.25">
      <c r="A10557">
        <v>73000569</v>
      </c>
      <c r="B10557" t="s">
        <v>15408</v>
      </c>
      <c r="C10557" t="s">
        <v>15409</v>
      </c>
      <c r="D10557" t="s">
        <v>15409</v>
      </c>
      <c r="E10557" t="s">
        <v>15408</v>
      </c>
    </row>
    <row r="10558" spans="1:5" x14ac:dyDescent="0.25">
      <c r="A10558">
        <v>73000570</v>
      </c>
      <c r="B10558" t="s">
        <v>15410</v>
      </c>
      <c r="C10558" t="s">
        <v>15405</v>
      </c>
      <c r="D10558" t="s">
        <v>15405</v>
      </c>
      <c r="E10558" t="s">
        <v>15410</v>
      </c>
    </row>
    <row r="10559" spans="1:5" x14ac:dyDescent="0.25">
      <c r="A10559">
        <v>73000571</v>
      </c>
      <c r="B10559" t="s">
        <v>15411</v>
      </c>
      <c r="C10559" t="s">
        <v>15412</v>
      </c>
      <c r="D10559" t="s">
        <v>15412</v>
      </c>
      <c r="E10559" t="s">
        <v>15411</v>
      </c>
    </row>
    <row r="10560" spans="1:5" x14ac:dyDescent="0.25">
      <c r="A10560">
        <v>73000572</v>
      </c>
      <c r="B10560" t="s">
        <v>15413</v>
      </c>
      <c r="C10560" t="s">
        <v>15326</v>
      </c>
      <c r="D10560" t="s">
        <v>15326</v>
      </c>
      <c r="E10560" t="s">
        <v>15413</v>
      </c>
    </row>
    <row r="10561" spans="1:5" x14ac:dyDescent="0.25">
      <c r="A10561">
        <v>73000573</v>
      </c>
      <c r="B10561" t="s">
        <v>15414</v>
      </c>
      <c r="C10561" t="s">
        <v>15324</v>
      </c>
      <c r="D10561" t="s">
        <v>15324</v>
      </c>
      <c r="E10561" t="s">
        <v>15414</v>
      </c>
    </row>
    <row r="10562" spans="1:5" x14ac:dyDescent="0.25">
      <c r="A10562">
        <v>73000574</v>
      </c>
      <c r="B10562" t="s">
        <v>15415</v>
      </c>
      <c r="C10562" t="s">
        <v>14926</v>
      </c>
      <c r="D10562" t="s">
        <v>14926</v>
      </c>
      <c r="E10562" t="s">
        <v>15415</v>
      </c>
    </row>
    <row r="10563" spans="1:5" x14ac:dyDescent="0.25">
      <c r="A10563">
        <v>73000575</v>
      </c>
      <c r="B10563" t="s">
        <v>15388</v>
      </c>
      <c r="C10563" t="s">
        <v>15389</v>
      </c>
      <c r="D10563" t="s">
        <v>15389</v>
      </c>
      <c r="E10563" t="s">
        <v>15388</v>
      </c>
    </row>
    <row r="10564" spans="1:5" x14ac:dyDescent="0.25">
      <c r="A10564">
        <v>73000576</v>
      </c>
      <c r="B10564" t="s">
        <v>15390</v>
      </c>
      <c r="C10564" t="s">
        <v>15389</v>
      </c>
      <c r="D10564" t="s">
        <v>15389</v>
      </c>
      <c r="E10564" t="s">
        <v>15390</v>
      </c>
    </row>
    <row r="10565" spans="1:5" x14ac:dyDescent="0.25">
      <c r="A10565">
        <v>73000577</v>
      </c>
      <c r="B10565" t="s">
        <v>15416</v>
      </c>
      <c r="C10565" t="s">
        <v>15417</v>
      </c>
      <c r="D10565" t="s">
        <v>15417</v>
      </c>
      <c r="E10565" t="s">
        <v>15416</v>
      </c>
    </row>
    <row r="10566" spans="1:5" x14ac:dyDescent="0.25">
      <c r="A10566">
        <v>73000578</v>
      </c>
      <c r="B10566" t="s">
        <v>15418</v>
      </c>
      <c r="C10566" t="s">
        <v>15419</v>
      </c>
      <c r="D10566" t="s">
        <v>15419</v>
      </c>
      <c r="E10566" t="s">
        <v>15418</v>
      </c>
    </row>
    <row r="10567" spans="1:5" x14ac:dyDescent="0.25">
      <c r="A10567">
        <v>73000579</v>
      </c>
      <c r="B10567" t="s">
        <v>15420</v>
      </c>
      <c r="C10567" t="s">
        <v>15421</v>
      </c>
      <c r="D10567" t="s">
        <v>15421</v>
      </c>
      <c r="E10567" t="s">
        <v>15420</v>
      </c>
    </row>
    <row r="10568" spans="1:5" x14ac:dyDescent="0.25">
      <c r="A10568">
        <v>73000580</v>
      </c>
      <c r="B10568" t="s">
        <v>15422</v>
      </c>
      <c r="C10568" t="s">
        <v>15423</v>
      </c>
      <c r="D10568" t="s">
        <v>15423</v>
      </c>
      <c r="E10568" t="s">
        <v>15422</v>
      </c>
    </row>
    <row r="10569" spans="1:5" x14ac:dyDescent="0.25">
      <c r="A10569">
        <v>73000581</v>
      </c>
      <c r="B10569" t="s">
        <v>15424</v>
      </c>
      <c r="C10569" t="s">
        <v>15425</v>
      </c>
      <c r="D10569" t="s">
        <v>15425</v>
      </c>
      <c r="E10569" t="s">
        <v>15424</v>
      </c>
    </row>
    <row r="10570" spans="1:5" x14ac:dyDescent="0.25">
      <c r="A10570">
        <v>73000582</v>
      </c>
      <c r="B10570" t="s">
        <v>15426</v>
      </c>
      <c r="C10570" t="s">
        <v>15427</v>
      </c>
      <c r="D10570" t="s">
        <v>15427</v>
      </c>
      <c r="E10570" t="s">
        <v>15426</v>
      </c>
    </row>
    <row r="10571" spans="1:5" x14ac:dyDescent="0.25">
      <c r="A10571">
        <v>73000583</v>
      </c>
      <c r="B10571" t="s">
        <v>15428</v>
      </c>
      <c r="C10571" t="s">
        <v>15427</v>
      </c>
      <c r="D10571" t="s">
        <v>15427</v>
      </c>
      <c r="E10571" t="s">
        <v>15428</v>
      </c>
    </row>
    <row r="10572" spans="1:5" x14ac:dyDescent="0.25">
      <c r="A10572">
        <v>73000584</v>
      </c>
      <c r="B10572" t="s">
        <v>14787</v>
      </c>
      <c r="C10572" t="s">
        <v>14788</v>
      </c>
      <c r="D10572" t="s">
        <v>14788</v>
      </c>
      <c r="E10572" t="s">
        <v>14787</v>
      </c>
    </row>
    <row r="10573" spans="1:5" x14ac:dyDescent="0.25">
      <c r="A10573">
        <v>73000585</v>
      </c>
      <c r="B10573" t="s">
        <v>15429</v>
      </c>
      <c r="C10573" t="s">
        <v>15430</v>
      </c>
      <c r="D10573" t="s">
        <v>15430</v>
      </c>
      <c r="E10573" t="s">
        <v>15429</v>
      </c>
    </row>
    <row r="10574" spans="1:5" x14ac:dyDescent="0.25">
      <c r="A10574">
        <v>73000586</v>
      </c>
      <c r="B10574" t="s">
        <v>15431</v>
      </c>
      <c r="C10574" t="s">
        <v>15430</v>
      </c>
      <c r="D10574" t="s">
        <v>15430</v>
      </c>
      <c r="E10574" t="s">
        <v>15431</v>
      </c>
    </row>
    <row r="10575" spans="1:5" x14ac:dyDescent="0.25">
      <c r="A10575">
        <v>73000587</v>
      </c>
      <c r="B10575" t="s">
        <v>15432</v>
      </c>
      <c r="C10575" t="s">
        <v>15433</v>
      </c>
      <c r="D10575" t="s">
        <v>15433</v>
      </c>
      <c r="E10575" t="s">
        <v>15432</v>
      </c>
    </row>
    <row r="10576" spans="1:5" x14ac:dyDescent="0.25">
      <c r="A10576">
        <v>73000588</v>
      </c>
      <c r="B10576" t="s">
        <v>15434</v>
      </c>
      <c r="C10576" t="s">
        <v>15433</v>
      </c>
      <c r="D10576" t="s">
        <v>15433</v>
      </c>
      <c r="E10576" t="s">
        <v>15434</v>
      </c>
    </row>
    <row r="10577" spans="1:5" x14ac:dyDescent="0.25">
      <c r="A10577">
        <v>73000589</v>
      </c>
      <c r="B10577" t="s">
        <v>15435</v>
      </c>
      <c r="C10577" t="s">
        <v>15436</v>
      </c>
      <c r="D10577" t="s">
        <v>15436</v>
      </c>
      <c r="E10577" t="s">
        <v>15435</v>
      </c>
    </row>
    <row r="10578" spans="1:5" x14ac:dyDescent="0.25">
      <c r="A10578">
        <v>73000590</v>
      </c>
      <c r="B10578" t="s">
        <v>15437</v>
      </c>
      <c r="C10578" t="s">
        <v>14897</v>
      </c>
      <c r="D10578" t="s">
        <v>14897</v>
      </c>
      <c r="E10578" t="s">
        <v>15437</v>
      </c>
    </row>
    <row r="10579" spans="1:5" x14ac:dyDescent="0.25">
      <c r="A10579">
        <v>73000591</v>
      </c>
      <c r="B10579" t="s">
        <v>15438</v>
      </c>
      <c r="C10579" t="s">
        <v>14897</v>
      </c>
      <c r="D10579" t="s">
        <v>14897</v>
      </c>
      <c r="E10579" t="s">
        <v>15438</v>
      </c>
    </row>
    <row r="10580" spans="1:5" x14ac:dyDescent="0.25">
      <c r="A10580">
        <v>73000592</v>
      </c>
      <c r="B10580" t="s">
        <v>15439</v>
      </c>
      <c r="C10580" t="s">
        <v>15015</v>
      </c>
      <c r="D10580" t="s">
        <v>15015</v>
      </c>
      <c r="E10580" t="s">
        <v>15439</v>
      </c>
    </row>
    <row r="10581" spans="1:5" x14ac:dyDescent="0.25">
      <c r="A10581">
        <v>73000593</v>
      </c>
      <c r="B10581" t="s">
        <v>15440</v>
      </c>
      <c r="C10581" t="s">
        <v>15017</v>
      </c>
      <c r="D10581" t="s">
        <v>15017</v>
      </c>
      <c r="E10581" t="s">
        <v>15440</v>
      </c>
    </row>
    <row r="10582" spans="1:5" x14ac:dyDescent="0.25">
      <c r="A10582">
        <v>73000594</v>
      </c>
      <c r="B10582" t="s">
        <v>15441</v>
      </c>
      <c r="C10582" t="s">
        <v>15019</v>
      </c>
      <c r="D10582" t="s">
        <v>15019</v>
      </c>
      <c r="E10582" t="s">
        <v>15441</v>
      </c>
    </row>
    <row r="10583" spans="1:5" x14ac:dyDescent="0.25">
      <c r="A10583">
        <v>73000595</v>
      </c>
      <c r="B10583" t="s">
        <v>15442</v>
      </c>
      <c r="C10583" t="s">
        <v>15021</v>
      </c>
      <c r="D10583" t="s">
        <v>15021</v>
      </c>
      <c r="E10583" t="s">
        <v>15442</v>
      </c>
    </row>
    <row r="10584" spans="1:5" x14ac:dyDescent="0.25">
      <c r="A10584">
        <v>73000596</v>
      </c>
      <c r="B10584" t="s">
        <v>15443</v>
      </c>
      <c r="C10584" t="s">
        <v>15023</v>
      </c>
      <c r="D10584" t="s">
        <v>15023</v>
      </c>
      <c r="E10584" t="s">
        <v>15443</v>
      </c>
    </row>
    <row r="10585" spans="1:5" x14ac:dyDescent="0.25">
      <c r="A10585">
        <v>73000597</v>
      </c>
      <c r="B10585" t="s">
        <v>15444</v>
      </c>
      <c r="C10585" t="s">
        <v>15125</v>
      </c>
      <c r="D10585" t="s">
        <v>15125</v>
      </c>
      <c r="E10585" t="s">
        <v>15444</v>
      </c>
    </row>
    <row r="10586" spans="1:5" x14ac:dyDescent="0.25">
      <c r="A10586">
        <v>73000598</v>
      </c>
      <c r="B10586" t="s">
        <v>15445</v>
      </c>
      <c r="C10586" t="s">
        <v>15076</v>
      </c>
      <c r="D10586" t="s">
        <v>15076</v>
      </c>
      <c r="E10586" t="s">
        <v>15445</v>
      </c>
    </row>
    <row r="10587" spans="1:5" x14ac:dyDescent="0.25">
      <c r="A10587">
        <v>73000599</v>
      </c>
      <c r="B10587" t="s">
        <v>15446</v>
      </c>
      <c r="C10587" t="s">
        <v>15078</v>
      </c>
      <c r="D10587" t="s">
        <v>15078</v>
      </c>
      <c r="E10587" t="s">
        <v>15446</v>
      </c>
    </row>
    <row r="10588" spans="1:5" x14ac:dyDescent="0.25">
      <c r="A10588">
        <v>73000600</v>
      </c>
      <c r="B10588" t="s">
        <v>15447</v>
      </c>
      <c r="C10588" t="s">
        <v>15080</v>
      </c>
      <c r="D10588" t="s">
        <v>15080</v>
      </c>
      <c r="E10588" t="s">
        <v>15447</v>
      </c>
    </row>
    <row r="10589" spans="1:5" x14ac:dyDescent="0.25">
      <c r="A10589">
        <v>73000601</v>
      </c>
      <c r="B10589" t="s">
        <v>15448</v>
      </c>
      <c r="C10589" t="s">
        <v>15074</v>
      </c>
      <c r="D10589" t="s">
        <v>15074</v>
      </c>
      <c r="E10589" t="s">
        <v>15448</v>
      </c>
    </row>
    <row r="10590" spans="1:5" x14ac:dyDescent="0.25">
      <c r="A10590">
        <v>73000602</v>
      </c>
      <c r="B10590" t="s">
        <v>14864</v>
      </c>
      <c r="C10590" t="s">
        <v>14891</v>
      </c>
      <c r="D10590" t="s">
        <v>14891</v>
      </c>
      <c r="E10590" t="s">
        <v>14864</v>
      </c>
    </row>
    <row r="10591" spans="1:5" x14ac:dyDescent="0.25">
      <c r="A10591">
        <v>73000603</v>
      </c>
      <c r="B10591" t="s">
        <v>15449</v>
      </c>
      <c r="C10591" t="s">
        <v>14893</v>
      </c>
      <c r="D10591" t="s">
        <v>14893</v>
      </c>
      <c r="E10591" t="s">
        <v>15449</v>
      </c>
    </row>
    <row r="10592" spans="1:5" x14ac:dyDescent="0.25">
      <c r="A10592">
        <v>73000604</v>
      </c>
      <c r="B10592" t="s">
        <v>14870</v>
      </c>
      <c r="C10592" t="s">
        <v>14895</v>
      </c>
      <c r="D10592" t="s">
        <v>14895</v>
      </c>
      <c r="E10592" t="s">
        <v>14870</v>
      </c>
    </row>
    <row r="10593" spans="1:5" x14ac:dyDescent="0.25">
      <c r="A10593">
        <v>73000605</v>
      </c>
      <c r="B10593" t="s">
        <v>14907</v>
      </c>
      <c r="C10593" t="s">
        <v>14908</v>
      </c>
      <c r="D10593" t="s">
        <v>14908</v>
      </c>
      <c r="E10593" t="s">
        <v>14907</v>
      </c>
    </row>
    <row r="10594" spans="1:5" x14ac:dyDescent="0.25">
      <c r="A10594">
        <v>73000606</v>
      </c>
      <c r="B10594" t="s">
        <v>15450</v>
      </c>
      <c r="C10594" t="s">
        <v>15451</v>
      </c>
      <c r="D10594" t="s">
        <v>15451</v>
      </c>
      <c r="E10594" t="s">
        <v>15450</v>
      </c>
    </row>
    <row r="10595" spans="1:5" x14ac:dyDescent="0.25">
      <c r="A10595">
        <v>73000607</v>
      </c>
      <c r="B10595" t="s">
        <v>14789</v>
      </c>
      <c r="C10595" t="s">
        <v>15452</v>
      </c>
      <c r="D10595" t="s">
        <v>15452</v>
      </c>
      <c r="E10595" t="s">
        <v>14789</v>
      </c>
    </row>
    <row r="10596" spans="1:5" x14ac:dyDescent="0.25">
      <c r="A10596">
        <v>73000608</v>
      </c>
      <c r="B10596" t="s">
        <v>14868</v>
      </c>
      <c r="C10596" t="s">
        <v>15453</v>
      </c>
      <c r="D10596" t="s">
        <v>15453</v>
      </c>
      <c r="E10596" t="s">
        <v>14868</v>
      </c>
    </row>
    <row r="10597" spans="1:5" x14ac:dyDescent="0.25">
      <c r="A10597">
        <v>73000609</v>
      </c>
      <c r="B10597" t="s">
        <v>15454</v>
      </c>
      <c r="C10597" t="s">
        <v>14716</v>
      </c>
      <c r="D10597" t="s">
        <v>14716</v>
      </c>
      <c r="E10597" t="s">
        <v>15454</v>
      </c>
    </row>
    <row r="10598" spans="1:5" x14ac:dyDescent="0.25">
      <c r="A10598">
        <v>73000610</v>
      </c>
      <c r="B10598" t="s">
        <v>15455</v>
      </c>
      <c r="C10598" t="s">
        <v>14718</v>
      </c>
      <c r="D10598" t="s">
        <v>14718</v>
      </c>
      <c r="E10598" t="s">
        <v>15455</v>
      </c>
    </row>
    <row r="10599" spans="1:5" x14ac:dyDescent="0.25">
      <c r="A10599">
        <v>73000611</v>
      </c>
      <c r="B10599" t="s">
        <v>15456</v>
      </c>
      <c r="C10599" t="s">
        <v>14716</v>
      </c>
      <c r="D10599" t="s">
        <v>14716</v>
      </c>
      <c r="E10599" t="s">
        <v>15456</v>
      </c>
    </row>
    <row r="10600" spans="1:5" x14ac:dyDescent="0.25">
      <c r="A10600">
        <v>73000612</v>
      </c>
      <c r="B10600" t="s">
        <v>15457</v>
      </c>
      <c r="C10600" t="s">
        <v>14718</v>
      </c>
      <c r="D10600" t="s">
        <v>14718</v>
      </c>
      <c r="E10600" t="s">
        <v>15457</v>
      </c>
    </row>
    <row r="10601" spans="1:5" x14ac:dyDescent="0.25">
      <c r="A10601">
        <v>73000613</v>
      </c>
      <c r="B10601" t="s">
        <v>15458</v>
      </c>
      <c r="C10601" t="s">
        <v>14716</v>
      </c>
      <c r="D10601" t="s">
        <v>14716</v>
      </c>
      <c r="E10601" t="s">
        <v>15458</v>
      </c>
    </row>
    <row r="10602" spans="1:5" x14ac:dyDescent="0.25">
      <c r="A10602">
        <v>73000614</v>
      </c>
      <c r="B10602" t="s">
        <v>15459</v>
      </c>
      <c r="C10602" t="s">
        <v>14718</v>
      </c>
      <c r="D10602" t="s">
        <v>14718</v>
      </c>
      <c r="E10602" t="s">
        <v>15459</v>
      </c>
    </row>
    <row r="10603" spans="1:5" x14ac:dyDescent="0.25">
      <c r="A10603">
        <v>73000615</v>
      </c>
      <c r="B10603" t="s">
        <v>15460</v>
      </c>
      <c r="C10603" t="s">
        <v>15461</v>
      </c>
      <c r="D10603" t="s">
        <v>15461</v>
      </c>
      <c r="E10603" t="s">
        <v>15460</v>
      </c>
    </row>
    <row r="10604" spans="1:5" x14ac:dyDescent="0.25">
      <c r="A10604">
        <v>73000616</v>
      </c>
      <c r="B10604" t="s">
        <v>15462</v>
      </c>
      <c r="C10604" t="s">
        <v>15463</v>
      </c>
      <c r="D10604" t="s">
        <v>15463</v>
      </c>
      <c r="E10604" t="s">
        <v>15462</v>
      </c>
    </row>
    <row r="10605" spans="1:5" x14ac:dyDescent="0.25">
      <c r="A10605">
        <v>73000617</v>
      </c>
      <c r="B10605" t="s">
        <v>14787</v>
      </c>
      <c r="C10605" t="s">
        <v>14788</v>
      </c>
      <c r="D10605" t="s">
        <v>14788</v>
      </c>
      <c r="E10605" t="s">
        <v>14787</v>
      </c>
    </row>
    <row r="10606" spans="1:5" x14ac:dyDescent="0.25">
      <c r="A10606">
        <v>73000618</v>
      </c>
      <c r="B10606" t="s">
        <v>15464</v>
      </c>
      <c r="C10606" t="s">
        <v>14716</v>
      </c>
      <c r="D10606" t="s">
        <v>14716</v>
      </c>
      <c r="E10606" t="s">
        <v>15464</v>
      </c>
    </row>
    <row r="10607" spans="1:5" x14ac:dyDescent="0.25">
      <c r="A10607">
        <v>73000619</v>
      </c>
      <c r="B10607" t="s">
        <v>15465</v>
      </c>
      <c r="C10607" t="s">
        <v>14718</v>
      </c>
      <c r="D10607" t="s">
        <v>14718</v>
      </c>
      <c r="E10607" t="s">
        <v>15465</v>
      </c>
    </row>
    <row r="10608" spans="1:5" x14ac:dyDescent="0.25">
      <c r="A10608">
        <v>73000620</v>
      </c>
      <c r="B10608" t="s">
        <v>15466</v>
      </c>
      <c r="C10608" t="s">
        <v>14716</v>
      </c>
      <c r="D10608" t="s">
        <v>14716</v>
      </c>
      <c r="E10608" t="s">
        <v>15466</v>
      </c>
    </row>
    <row r="10609" spans="1:5" x14ac:dyDescent="0.25">
      <c r="A10609">
        <v>73000621</v>
      </c>
      <c r="B10609" t="s">
        <v>15467</v>
      </c>
      <c r="C10609" t="s">
        <v>14718</v>
      </c>
      <c r="D10609" t="s">
        <v>14718</v>
      </c>
      <c r="E10609" t="s">
        <v>15467</v>
      </c>
    </row>
    <row r="10610" spans="1:5" x14ac:dyDescent="0.25">
      <c r="A10610">
        <v>73000622</v>
      </c>
      <c r="B10610" t="s">
        <v>15468</v>
      </c>
      <c r="C10610" t="s">
        <v>14716</v>
      </c>
      <c r="D10610" t="s">
        <v>14716</v>
      </c>
      <c r="E10610" t="s">
        <v>15468</v>
      </c>
    </row>
    <row r="10611" spans="1:5" x14ac:dyDescent="0.25">
      <c r="A10611">
        <v>73000623</v>
      </c>
      <c r="B10611" t="s">
        <v>15469</v>
      </c>
      <c r="C10611" t="s">
        <v>14718</v>
      </c>
      <c r="D10611" t="s">
        <v>14718</v>
      </c>
      <c r="E10611" t="s">
        <v>15469</v>
      </c>
    </row>
    <row r="10612" spans="1:5" x14ac:dyDescent="0.25">
      <c r="A10612">
        <v>73000624</v>
      </c>
      <c r="B10612" t="s">
        <v>15470</v>
      </c>
      <c r="C10612" t="s">
        <v>14897</v>
      </c>
      <c r="D10612" t="s">
        <v>14897</v>
      </c>
      <c r="E10612" t="s">
        <v>15470</v>
      </c>
    </row>
    <row r="10613" spans="1:5" x14ac:dyDescent="0.25">
      <c r="A10613">
        <v>73000625</v>
      </c>
      <c r="B10613" t="s">
        <v>15471</v>
      </c>
      <c r="C10613" t="s">
        <v>15472</v>
      </c>
      <c r="D10613" t="s">
        <v>15472</v>
      </c>
      <c r="E10613" t="s">
        <v>15471</v>
      </c>
    </row>
    <row r="10614" spans="1:5" x14ac:dyDescent="0.25">
      <c r="A10614">
        <v>73000626</v>
      </c>
      <c r="B10614" t="s">
        <v>15473</v>
      </c>
      <c r="C10614" t="s">
        <v>14899</v>
      </c>
      <c r="D10614" t="s">
        <v>14899</v>
      </c>
      <c r="E10614" t="s">
        <v>15473</v>
      </c>
    </row>
    <row r="10615" spans="1:5" x14ac:dyDescent="0.25">
      <c r="A10615">
        <v>73000627</v>
      </c>
      <c r="B10615" t="s">
        <v>15474</v>
      </c>
      <c r="C10615" t="s">
        <v>14899</v>
      </c>
      <c r="D10615" t="s">
        <v>14899</v>
      </c>
      <c r="E10615" t="s">
        <v>15474</v>
      </c>
    </row>
    <row r="10616" spans="1:5" x14ac:dyDescent="0.25">
      <c r="A10616">
        <v>73000628</v>
      </c>
      <c r="B10616" t="s">
        <v>15424</v>
      </c>
      <c r="C10616" t="s">
        <v>15425</v>
      </c>
      <c r="D10616" t="s">
        <v>15425</v>
      </c>
      <c r="E10616" t="s">
        <v>15424</v>
      </c>
    </row>
    <row r="10617" spans="1:5" x14ac:dyDescent="0.25">
      <c r="A10617">
        <v>73000629</v>
      </c>
      <c r="B10617" t="s">
        <v>15475</v>
      </c>
      <c r="C10617" t="s">
        <v>15427</v>
      </c>
      <c r="D10617" t="s">
        <v>15427</v>
      </c>
      <c r="E10617" t="s">
        <v>15475</v>
      </c>
    </row>
    <row r="10618" spans="1:5" x14ac:dyDescent="0.25">
      <c r="A10618">
        <v>73000630</v>
      </c>
      <c r="B10618" t="s">
        <v>15476</v>
      </c>
      <c r="C10618" t="s">
        <v>15427</v>
      </c>
      <c r="D10618" t="s">
        <v>15427</v>
      </c>
      <c r="E10618" t="s">
        <v>15476</v>
      </c>
    </row>
    <row r="10619" spans="1:5" x14ac:dyDescent="0.25">
      <c r="A10619">
        <v>73000631</v>
      </c>
      <c r="B10619" t="s">
        <v>15477</v>
      </c>
      <c r="C10619" t="s">
        <v>15478</v>
      </c>
      <c r="D10619" t="s">
        <v>15478</v>
      </c>
      <c r="E10619" t="s">
        <v>15477</v>
      </c>
    </row>
    <row r="10620" spans="1:5" x14ac:dyDescent="0.25">
      <c r="A10620">
        <v>73000632</v>
      </c>
      <c r="B10620" t="s">
        <v>15479</v>
      </c>
      <c r="C10620" t="s">
        <v>15480</v>
      </c>
      <c r="D10620" t="s">
        <v>15480</v>
      </c>
      <c r="E10620" t="s">
        <v>15479</v>
      </c>
    </row>
    <row r="10621" spans="1:5" x14ac:dyDescent="0.25">
      <c r="A10621">
        <v>73000633</v>
      </c>
      <c r="B10621" t="s">
        <v>15481</v>
      </c>
      <c r="C10621" t="s">
        <v>15482</v>
      </c>
      <c r="D10621" t="s">
        <v>15482</v>
      </c>
      <c r="E10621" t="s">
        <v>15481</v>
      </c>
    </row>
    <row r="10622" spans="1:5" x14ac:dyDescent="0.25">
      <c r="A10622">
        <v>73000634</v>
      </c>
      <c r="B10622" t="s">
        <v>15483</v>
      </c>
      <c r="C10622" t="s">
        <v>15484</v>
      </c>
      <c r="D10622" t="s">
        <v>15484</v>
      </c>
      <c r="E10622" t="s">
        <v>15483</v>
      </c>
    </row>
    <row r="10623" spans="1:5" x14ac:dyDescent="0.25">
      <c r="A10623">
        <v>73000635</v>
      </c>
      <c r="B10623" t="s">
        <v>15485</v>
      </c>
      <c r="C10623" t="s">
        <v>15486</v>
      </c>
      <c r="D10623" t="s">
        <v>15486</v>
      </c>
      <c r="E10623" t="s">
        <v>15485</v>
      </c>
    </row>
    <row r="10624" spans="1:5" x14ac:dyDescent="0.25">
      <c r="A10624">
        <v>73000636</v>
      </c>
      <c r="B10624" t="s">
        <v>15487</v>
      </c>
      <c r="C10624" t="s">
        <v>15488</v>
      </c>
      <c r="D10624" t="s">
        <v>15488</v>
      </c>
      <c r="E10624" t="s">
        <v>15487</v>
      </c>
    </row>
    <row r="10625" spans="1:5" x14ac:dyDescent="0.25">
      <c r="A10625">
        <v>73000637</v>
      </c>
      <c r="B10625" t="s">
        <v>15489</v>
      </c>
      <c r="C10625" t="s">
        <v>15490</v>
      </c>
      <c r="D10625" t="s">
        <v>15490</v>
      </c>
      <c r="E10625" t="s">
        <v>15489</v>
      </c>
    </row>
    <row r="10626" spans="1:5" x14ac:dyDescent="0.25">
      <c r="A10626">
        <v>73000638</v>
      </c>
      <c r="B10626" t="s">
        <v>15491</v>
      </c>
      <c r="C10626" t="s">
        <v>15492</v>
      </c>
      <c r="D10626" t="s">
        <v>15492</v>
      </c>
      <c r="E10626" t="s">
        <v>15491</v>
      </c>
    </row>
    <row r="10627" spans="1:5" x14ac:dyDescent="0.25">
      <c r="A10627">
        <v>73000639</v>
      </c>
      <c r="B10627" t="s">
        <v>15493</v>
      </c>
      <c r="C10627" t="s">
        <v>15494</v>
      </c>
      <c r="D10627" t="s">
        <v>15494</v>
      </c>
      <c r="E10627" t="s">
        <v>15493</v>
      </c>
    </row>
    <row r="10628" spans="1:5" x14ac:dyDescent="0.25">
      <c r="A10628">
        <v>73000640</v>
      </c>
      <c r="B10628" t="s">
        <v>15495</v>
      </c>
      <c r="C10628" t="s">
        <v>15496</v>
      </c>
      <c r="D10628" t="s">
        <v>15496</v>
      </c>
      <c r="E10628" t="s">
        <v>15495</v>
      </c>
    </row>
    <row r="10629" spans="1:5" x14ac:dyDescent="0.25">
      <c r="A10629">
        <v>73000641</v>
      </c>
      <c r="B10629" t="s">
        <v>15497</v>
      </c>
      <c r="C10629" t="s">
        <v>15496</v>
      </c>
      <c r="D10629" t="s">
        <v>15496</v>
      </c>
      <c r="E10629" t="s">
        <v>15497</v>
      </c>
    </row>
    <row r="10630" spans="1:5" x14ac:dyDescent="0.25">
      <c r="A10630">
        <v>73000642</v>
      </c>
      <c r="B10630" t="s">
        <v>15498</v>
      </c>
      <c r="C10630" t="s">
        <v>15499</v>
      </c>
      <c r="D10630" t="s">
        <v>15499</v>
      </c>
      <c r="E10630" t="s">
        <v>15498</v>
      </c>
    </row>
    <row r="10631" spans="1:5" x14ac:dyDescent="0.25">
      <c r="A10631">
        <v>73000643</v>
      </c>
      <c r="B10631" t="s">
        <v>15500</v>
      </c>
      <c r="C10631" t="s">
        <v>15496</v>
      </c>
      <c r="D10631" t="s">
        <v>15496</v>
      </c>
      <c r="E10631" t="s">
        <v>15500</v>
      </c>
    </row>
    <row r="10632" spans="1:5" x14ac:dyDescent="0.25">
      <c r="A10632">
        <v>73000644</v>
      </c>
      <c r="B10632" t="s">
        <v>15501</v>
      </c>
      <c r="C10632" t="s">
        <v>15496</v>
      </c>
      <c r="D10632" t="s">
        <v>15496</v>
      </c>
      <c r="E10632" t="s">
        <v>15501</v>
      </c>
    </row>
    <row r="10633" spans="1:5" x14ac:dyDescent="0.25">
      <c r="A10633">
        <v>73000645</v>
      </c>
      <c r="B10633" t="s">
        <v>15502</v>
      </c>
      <c r="C10633" t="s">
        <v>15503</v>
      </c>
      <c r="D10633" t="s">
        <v>15503</v>
      </c>
      <c r="E10633" t="s">
        <v>15502</v>
      </c>
    </row>
    <row r="10634" spans="1:5" x14ac:dyDescent="0.25">
      <c r="A10634">
        <v>73000646</v>
      </c>
      <c r="B10634" t="s">
        <v>15504</v>
      </c>
      <c r="C10634" t="s">
        <v>15503</v>
      </c>
      <c r="D10634" t="s">
        <v>15503</v>
      </c>
      <c r="E10634" t="s">
        <v>15504</v>
      </c>
    </row>
    <row r="10635" spans="1:5" x14ac:dyDescent="0.25">
      <c r="A10635">
        <v>73000647</v>
      </c>
      <c r="B10635" t="s">
        <v>15505</v>
      </c>
      <c r="C10635" t="s">
        <v>15503</v>
      </c>
      <c r="D10635" t="s">
        <v>15503</v>
      </c>
      <c r="E10635" t="s">
        <v>15505</v>
      </c>
    </row>
    <row r="10636" spans="1:5" x14ac:dyDescent="0.25">
      <c r="A10636">
        <v>73000648</v>
      </c>
      <c r="B10636" t="s">
        <v>15506</v>
      </c>
      <c r="C10636" t="s">
        <v>15503</v>
      </c>
      <c r="D10636" t="s">
        <v>15503</v>
      </c>
      <c r="E10636" t="s">
        <v>15506</v>
      </c>
    </row>
    <row r="10637" spans="1:5" x14ac:dyDescent="0.25">
      <c r="A10637">
        <v>73000649</v>
      </c>
      <c r="B10637" t="s">
        <v>15507</v>
      </c>
      <c r="C10637" t="s">
        <v>15503</v>
      </c>
      <c r="D10637" t="s">
        <v>15503</v>
      </c>
      <c r="E10637" t="s">
        <v>15507</v>
      </c>
    </row>
    <row r="10638" spans="1:5" x14ac:dyDescent="0.25">
      <c r="A10638">
        <v>73000650</v>
      </c>
      <c r="B10638" t="s">
        <v>15508</v>
      </c>
      <c r="C10638" t="s">
        <v>15503</v>
      </c>
      <c r="D10638" t="s">
        <v>15503</v>
      </c>
      <c r="E10638" t="s">
        <v>15508</v>
      </c>
    </row>
    <row r="10639" spans="1:5" x14ac:dyDescent="0.25">
      <c r="A10639">
        <v>73000651</v>
      </c>
      <c r="B10639" t="s">
        <v>15509</v>
      </c>
      <c r="C10639" t="s">
        <v>15332</v>
      </c>
      <c r="D10639" t="s">
        <v>15332</v>
      </c>
      <c r="E10639" t="s">
        <v>15509</v>
      </c>
    </row>
    <row r="10640" spans="1:5" x14ac:dyDescent="0.25">
      <c r="A10640">
        <v>73000652</v>
      </c>
      <c r="B10640" t="s">
        <v>15510</v>
      </c>
      <c r="C10640" t="s">
        <v>15511</v>
      </c>
      <c r="D10640" t="s">
        <v>15511</v>
      </c>
      <c r="E10640" t="s">
        <v>15510</v>
      </c>
    </row>
    <row r="10641" spans="1:5" x14ac:dyDescent="0.25">
      <c r="A10641">
        <v>73000653</v>
      </c>
      <c r="B10641" t="s">
        <v>15512</v>
      </c>
      <c r="C10641" t="s">
        <v>14899</v>
      </c>
      <c r="D10641" t="s">
        <v>14899</v>
      </c>
      <c r="E10641" t="s">
        <v>15512</v>
      </c>
    </row>
    <row r="10642" spans="1:5" x14ac:dyDescent="0.25">
      <c r="A10642">
        <v>73000654</v>
      </c>
      <c r="B10642" t="s">
        <v>15513</v>
      </c>
      <c r="C10642" t="s">
        <v>14897</v>
      </c>
      <c r="D10642" t="s">
        <v>14897</v>
      </c>
      <c r="E10642" t="s">
        <v>15513</v>
      </c>
    </row>
    <row r="10643" spans="1:5" x14ac:dyDescent="0.25">
      <c r="A10643">
        <v>73000655</v>
      </c>
      <c r="B10643" t="s">
        <v>15513</v>
      </c>
      <c r="C10643" t="s">
        <v>14897</v>
      </c>
      <c r="D10643" t="s">
        <v>14897</v>
      </c>
      <c r="E10643" t="s">
        <v>15513</v>
      </c>
    </row>
    <row r="10644" spans="1:5" x14ac:dyDescent="0.25">
      <c r="A10644">
        <v>73000656</v>
      </c>
      <c r="B10644" t="s">
        <v>15514</v>
      </c>
      <c r="C10644" t="s">
        <v>14897</v>
      </c>
      <c r="D10644" t="s">
        <v>14897</v>
      </c>
      <c r="E10644" t="s">
        <v>15514</v>
      </c>
    </row>
    <row r="10645" spans="1:5" x14ac:dyDescent="0.25">
      <c r="A10645">
        <v>73000657</v>
      </c>
      <c r="B10645" t="s">
        <v>15515</v>
      </c>
      <c r="C10645" t="s">
        <v>14897</v>
      </c>
      <c r="D10645" t="s">
        <v>14897</v>
      </c>
      <c r="E10645" t="s">
        <v>15515</v>
      </c>
    </row>
    <row r="10646" spans="1:5" x14ac:dyDescent="0.25">
      <c r="A10646">
        <v>73000658</v>
      </c>
      <c r="B10646" t="s">
        <v>15516</v>
      </c>
      <c r="C10646" t="s">
        <v>15517</v>
      </c>
      <c r="D10646" t="s">
        <v>15517</v>
      </c>
      <c r="E10646" t="s">
        <v>15516</v>
      </c>
    </row>
    <row r="10647" spans="1:5" x14ac:dyDescent="0.25">
      <c r="A10647">
        <v>73000659</v>
      </c>
      <c r="B10647" t="s">
        <v>15249</v>
      </c>
      <c r="C10647" t="s">
        <v>14897</v>
      </c>
      <c r="D10647" t="s">
        <v>14897</v>
      </c>
      <c r="E10647" t="s">
        <v>15249</v>
      </c>
    </row>
    <row r="10648" spans="1:5" x14ac:dyDescent="0.25">
      <c r="A10648">
        <v>73000660</v>
      </c>
      <c r="B10648" t="s">
        <v>15518</v>
      </c>
      <c r="C10648" t="s">
        <v>15519</v>
      </c>
      <c r="D10648" t="s">
        <v>15519</v>
      </c>
      <c r="E10648" t="s">
        <v>15518</v>
      </c>
    </row>
    <row r="10649" spans="1:5" x14ac:dyDescent="0.25">
      <c r="A10649">
        <v>73000661</v>
      </c>
      <c r="B10649" t="s">
        <v>15520</v>
      </c>
      <c r="C10649" t="s">
        <v>15203</v>
      </c>
      <c r="D10649" t="s">
        <v>15203</v>
      </c>
      <c r="E10649" t="s">
        <v>15520</v>
      </c>
    </row>
    <row r="10650" spans="1:5" x14ac:dyDescent="0.25">
      <c r="A10650">
        <v>73000662</v>
      </c>
      <c r="B10650" t="s">
        <v>14884</v>
      </c>
      <c r="C10650" t="s">
        <v>14885</v>
      </c>
      <c r="D10650" t="s">
        <v>14885</v>
      </c>
      <c r="E10650" t="s">
        <v>14884</v>
      </c>
    </row>
    <row r="10651" spans="1:5" x14ac:dyDescent="0.25">
      <c r="A10651">
        <v>73000663</v>
      </c>
      <c r="B10651" t="s">
        <v>15401</v>
      </c>
      <c r="C10651" t="s">
        <v>14861</v>
      </c>
      <c r="D10651" t="s">
        <v>14861</v>
      </c>
      <c r="E10651" t="s">
        <v>15401</v>
      </c>
    </row>
    <row r="10652" spans="1:5" x14ac:dyDescent="0.25">
      <c r="A10652">
        <v>73000664</v>
      </c>
      <c r="B10652" t="s">
        <v>14735</v>
      </c>
      <c r="C10652" t="s">
        <v>15521</v>
      </c>
      <c r="D10652" t="s">
        <v>15521</v>
      </c>
      <c r="E10652" t="s">
        <v>14735</v>
      </c>
    </row>
    <row r="10653" spans="1:5" x14ac:dyDescent="0.25">
      <c r="A10653">
        <v>73000665</v>
      </c>
      <c r="B10653" t="s">
        <v>15522</v>
      </c>
      <c r="C10653" t="s">
        <v>15523</v>
      </c>
      <c r="D10653" t="s">
        <v>15523</v>
      </c>
      <c r="E10653" t="s">
        <v>15522</v>
      </c>
    </row>
    <row r="10654" spans="1:5" x14ac:dyDescent="0.25">
      <c r="A10654">
        <v>73000666</v>
      </c>
      <c r="B10654" t="s">
        <v>15524</v>
      </c>
      <c r="C10654" t="s">
        <v>15525</v>
      </c>
      <c r="D10654" t="s">
        <v>15525</v>
      </c>
      <c r="E10654" t="s">
        <v>15524</v>
      </c>
    </row>
    <row r="10655" spans="1:5" x14ac:dyDescent="0.25">
      <c r="A10655">
        <v>73000667</v>
      </c>
      <c r="B10655" t="s">
        <v>15522</v>
      </c>
      <c r="C10655" t="s">
        <v>15523</v>
      </c>
      <c r="D10655" t="s">
        <v>15523</v>
      </c>
      <c r="E10655" t="s">
        <v>15522</v>
      </c>
    </row>
    <row r="10656" spans="1:5" x14ac:dyDescent="0.25">
      <c r="A10656">
        <v>73000668</v>
      </c>
      <c r="B10656" t="s">
        <v>15526</v>
      </c>
      <c r="C10656" t="s">
        <v>15427</v>
      </c>
      <c r="D10656" t="s">
        <v>15427</v>
      </c>
      <c r="E10656" t="s">
        <v>15526</v>
      </c>
    </row>
    <row r="10657" spans="1:5" x14ac:dyDescent="0.25">
      <c r="A10657">
        <v>73000669</v>
      </c>
      <c r="B10657" t="s">
        <v>15527</v>
      </c>
      <c r="C10657" t="s">
        <v>15427</v>
      </c>
      <c r="D10657" t="s">
        <v>15427</v>
      </c>
      <c r="E10657" t="s">
        <v>15527</v>
      </c>
    </row>
    <row r="10658" spans="1:5" x14ac:dyDescent="0.25">
      <c r="A10658">
        <v>74000003</v>
      </c>
      <c r="B10658" t="s">
        <v>15528</v>
      </c>
      <c r="C10658" t="s">
        <v>15529</v>
      </c>
      <c r="D10658" t="s">
        <v>15529</v>
      </c>
      <c r="E10658" t="s">
        <v>15528</v>
      </c>
    </row>
    <row r="10659" spans="1:5" x14ac:dyDescent="0.25">
      <c r="A10659">
        <v>74000004</v>
      </c>
      <c r="B10659" t="s">
        <v>15530</v>
      </c>
      <c r="C10659" t="s">
        <v>15531</v>
      </c>
      <c r="D10659" t="s">
        <v>15531</v>
      </c>
      <c r="E10659" t="s">
        <v>15530</v>
      </c>
    </row>
    <row r="10660" spans="1:5" x14ac:dyDescent="0.25">
      <c r="A10660">
        <v>74000005</v>
      </c>
      <c r="B10660" t="s">
        <v>15532</v>
      </c>
      <c r="C10660" t="s">
        <v>15533</v>
      </c>
      <c r="D10660" t="s">
        <v>15533</v>
      </c>
      <c r="E10660" t="s">
        <v>15532</v>
      </c>
    </row>
    <row r="10661" spans="1:5" x14ac:dyDescent="0.25">
      <c r="A10661">
        <v>74000006</v>
      </c>
      <c r="B10661" t="s">
        <v>15534</v>
      </c>
      <c r="C10661" t="s">
        <v>15535</v>
      </c>
      <c r="D10661" t="s">
        <v>15535</v>
      </c>
      <c r="E10661" t="s">
        <v>15534</v>
      </c>
    </row>
    <row r="10662" spans="1:5" x14ac:dyDescent="0.25">
      <c r="A10662">
        <v>74000007</v>
      </c>
      <c r="B10662" t="s">
        <v>15536</v>
      </c>
      <c r="C10662" t="s">
        <v>15537</v>
      </c>
      <c r="D10662" t="s">
        <v>15537</v>
      </c>
      <c r="E10662" t="s">
        <v>15536</v>
      </c>
    </row>
    <row r="10663" spans="1:5" x14ac:dyDescent="0.25">
      <c r="A10663">
        <v>74000008</v>
      </c>
      <c r="B10663" t="s">
        <v>15538</v>
      </c>
      <c r="C10663" t="s">
        <v>15539</v>
      </c>
      <c r="D10663" t="s">
        <v>15539</v>
      </c>
      <c r="E10663" t="s">
        <v>15538</v>
      </c>
    </row>
    <row r="10664" spans="1:5" x14ac:dyDescent="0.25">
      <c r="A10664">
        <v>74000009</v>
      </c>
      <c r="B10664" t="s">
        <v>15540</v>
      </c>
      <c r="C10664" t="s">
        <v>15541</v>
      </c>
      <c r="D10664" t="s">
        <v>15541</v>
      </c>
      <c r="E10664" t="s">
        <v>15540</v>
      </c>
    </row>
    <row r="10665" spans="1:5" x14ac:dyDescent="0.25">
      <c r="A10665">
        <v>74000010</v>
      </c>
      <c r="B10665" t="s">
        <v>15542</v>
      </c>
      <c r="C10665" t="s">
        <v>15543</v>
      </c>
      <c r="D10665" t="s">
        <v>15543</v>
      </c>
      <c r="E10665" t="s">
        <v>15542</v>
      </c>
    </row>
    <row r="10666" spans="1:5" x14ac:dyDescent="0.25">
      <c r="A10666">
        <v>74000011</v>
      </c>
      <c r="B10666" t="s">
        <v>15544</v>
      </c>
      <c r="C10666" t="s">
        <v>15545</v>
      </c>
      <c r="D10666" t="s">
        <v>15545</v>
      </c>
      <c r="E10666" t="s">
        <v>15544</v>
      </c>
    </row>
    <row r="10667" spans="1:5" x14ac:dyDescent="0.25">
      <c r="A10667">
        <v>74000012</v>
      </c>
      <c r="B10667" t="s">
        <v>15546</v>
      </c>
      <c r="C10667" t="s">
        <v>15547</v>
      </c>
      <c r="D10667" t="s">
        <v>15547</v>
      </c>
      <c r="E10667" t="s">
        <v>15546</v>
      </c>
    </row>
    <row r="10668" spans="1:5" x14ac:dyDescent="0.25">
      <c r="A10668">
        <v>74000013</v>
      </c>
      <c r="B10668" t="s">
        <v>15548</v>
      </c>
      <c r="C10668" t="s">
        <v>15549</v>
      </c>
      <c r="D10668" t="s">
        <v>15549</v>
      </c>
      <c r="E10668" t="s">
        <v>15548</v>
      </c>
    </row>
    <row r="10669" spans="1:5" x14ac:dyDescent="0.25">
      <c r="A10669">
        <v>74000014</v>
      </c>
      <c r="B10669" t="s">
        <v>15550</v>
      </c>
      <c r="C10669" t="s">
        <v>15551</v>
      </c>
      <c r="D10669" t="s">
        <v>15551</v>
      </c>
      <c r="E10669" t="s">
        <v>15550</v>
      </c>
    </row>
    <row r="10670" spans="1:5" x14ac:dyDescent="0.25">
      <c r="A10670">
        <v>74000015</v>
      </c>
      <c r="B10670" t="s">
        <v>15552</v>
      </c>
      <c r="C10670" t="s">
        <v>15553</v>
      </c>
      <c r="D10670" t="s">
        <v>15553</v>
      </c>
      <c r="E10670" t="s">
        <v>15552</v>
      </c>
    </row>
    <row r="10671" spans="1:5" x14ac:dyDescent="0.25">
      <c r="A10671">
        <v>74000016</v>
      </c>
      <c r="B10671" t="s">
        <v>15554</v>
      </c>
      <c r="C10671" t="s">
        <v>15555</v>
      </c>
      <c r="D10671" t="s">
        <v>15555</v>
      </c>
      <c r="E10671" t="s">
        <v>15554</v>
      </c>
    </row>
    <row r="10672" spans="1:5" x14ac:dyDescent="0.25">
      <c r="A10672">
        <v>74000017</v>
      </c>
      <c r="B10672" t="s">
        <v>15556</v>
      </c>
      <c r="C10672" t="s">
        <v>15557</v>
      </c>
      <c r="D10672" t="s">
        <v>15557</v>
      </c>
      <c r="E10672" t="s">
        <v>15556</v>
      </c>
    </row>
    <row r="10673" spans="1:5" x14ac:dyDescent="0.25">
      <c r="A10673">
        <v>74000018</v>
      </c>
      <c r="B10673" t="s">
        <v>15558</v>
      </c>
      <c r="C10673" t="s">
        <v>15559</v>
      </c>
      <c r="D10673" t="s">
        <v>15559</v>
      </c>
      <c r="E10673" t="s">
        <v>15558</v>
      </c>
    </row>
    <row r="10674" spans="1:5" x14ac:dyDescent="0.25">
      <c r="A10674">
        <v>74000019</v>
      </c>
      <c r="B10674" t="s">
        <v>15560</v>
      </c>
      <c r="C10674" t="s">
        <v>15561</v>
      </c>
      <c r="D10674" t="s">
        <v>15561</v>
      </c>
      <c r="E10674" t="s">
        <v>15560</v>
      </c>
    </row>
    <row r="10675" spans="1:5" x14ac:dyDescent="0.25">
      <c r="A10675">
        <v>74000020</v>
      </c>
      <c r="B10675" t="s">
        <v>15562</v>
      </c>
      <c r="C10675" t="s">
        <v>15563</v>
      </c>
      <c r="D10675" t="s">
        <v>15563</v>
      </c>
      <c r="E10675" t="s">
        <v>15562</v>
      </c>
    </row>
    <row r="10676" spans="1:5" x14ac:dyDescent="0.25">
      <c r="A10676">
        <v>74000021</v>
      </c>
      <c r="B10676" t="s">
        <v>15564</v>
      </c>
      <c r="C10676" t="s">
        <v>15565</v>
      </c>
      <c r="D10676" t="s">
        <v>15565</v>
      </c>
      <c r="E10676" t="s">
        <v>15564</v>
      </c>
    </row>
    <row r="10677" spans="1:5" x14ac:dyDescent="0.25">
      <c r="A10677">
        <v>74000022</v>
      </c>
      <c r="B10677" t="s">
        <v>15566</v>
      </c>
      <c r="C10677" t="s">
        <v>15567</v>
      </c>
      <c r="D10677" t="s">
        <v>15567</v>
      </c>
      <c r="E10677" t="s">
        <v>15566</v>
      </c>
    </row>
    <row r="10678" spans="1:5" x14ac:dyDescent="0.25">
      <c r="A10678">
        <v>74000023</v>
      </c>
      <c r="B10678" t="s">
        <v>15568</v>
      </c>
      <c r="C10678" t="s">
        <v>15567</v>
      </c>
      <c r="D10678" t="s">
        <v>15567</v>
      </c>
      <c r="E10678" t="s">
        <v>15568</v>
      </c>
    </row>
    <row r="10679" spans="1:5" x14ac:dyDescent="0.25">
      <c r="A10679">
        <v>74000024</v>
      </c>
      <c r="B10679" t="s">
        <v>15569</v>
      </c>
      <c r="C10679" t="s">
        <v>15570</v>
      </c>
      <c r="D10679" t="s">
        <v>15570</v>
      </c>
      <c r="E10679" t="s">
        <v>15569</v>
      </c>
    </row>
    <row r="10680" spans="1:5" x14ac:dyDescent="0.25">
      <c r="A10680">
        <v>74000025</v>
      </c>
      <c r="B10680" t="s">
        <v>15571</v>
      </c>
      <c r="C10680" t="s">
        <v>15572</v>
      </c>
      <c r="D10680" t="s">
        <v>15572</v>
      </c>
      <c r="E10680" t="s">
        <v>15571</v>
      </c>
    </row>
    <row r="10681" spans="1:5" x14ac:dyDescent="0.25">
      <c r="A10681">
        <v>74000026</v>
      </c>
      <c r="B10681" t="s">
        <v>15573</v>
      </c>
      <c r="C10681" t="s">
        <v>15574</v>
      </c>
      <c r="D10681" t="s">
        <v>15574</v>
      </c>
      <c r="E10681" t="s">
        <v>15573</v>
      </c>
    </row>
    <row r="10682" spans="1:5" x14ac:dyDescent="0.25">
      <c r="A10682">
        <v>74000027</v>
      </c>
      <c r="B10682" t="s">
        <v>15575</v>
      </c>
      <c r="C10682" t="s">
        <v>15576</v>
      </c>
      <c r="D10682" t="s">
        <v>15576</v>
      </c>
      <c r="E10682" t="s">
        <v>15575</v>
      </c>
    </row>
    <row r="10683" spans="1:5" x14ac:dyDescent="0.25">
      <c r="A10683">
        <v>74000028</v>
      </c>
      <c r="B10683" t="s">
        <v>15577</v>
      </c>
      <c r="C10683" t="s">
        <v>15578</v>
      </c>
      <c r="D10683" t="s">
        <v>15578</v>
      </c>
      <c r="E10683" t="s">
        <v>15577</v>
      </c>
    </row>
    <row r="10684" spans="1:5" x14ac:dyDescent="0.25">
      <c r="A10684">
        <v>74000029</v>
      </c>
      <c r="B10684" t="s">
        <v>15579</v>
      </c>
      <c r="C10684" t="s">
        <v>15580</v>
      </c>
      <c r="D10684" t="s">
        <v>15580</v>
      </c>
      <c r="E10684" t="s">
        <v>15579</v>
      </c>
    </row>
    <row r="10685" spans="1:5" x14ac:dyDescent="0.25">
      <c r="A10685">
        <v>74000030</v>
      </c>
      <c r="B10685" t="s">
        <v>15581</v>
      </c>
      <c r="C10685" t="s">
        <v>15582</v>
      </c>
      <c r="D10685" t="s">
        <v>15582</v>
      </c>
      <c r="E10685" t="s">
        <v>15581</v>
      </c>
    </row>
    <row r="10686" spans="1:5" x14ac:dyDescent="0.25">
      <c r="A10686">
        <v>74000031</v>
      </c>
      <c r="B10686" t="s">
        <v>15583</v>
      </c>
      <c r="C10686" t="s">
        <v>15584</v>
      </c>
      <c r="D10686" t="s">
        <v>15584</v>
      </c>
      <c r="E10686" t="s">
        <v>15583</v>
      </c>
    </row>
    <row r="10687" spans="1:5" x14ac:dyDescent="0.25">
      <c r="A10687">
        <v>74000032</v>
      </c>
      <c r="B10687" t="s">
        <v>15585</v>
      </c>
      <c r="C10687" t="s">
        <v>15586</v>
      </c>
      <c r="D10687" t="s">
        <v>15586</v>
      </c>
      <c r="E10687" t="s">
        <v>15585</v>
      </c>
    </row>
    <row r="10688" spans="1:5" x14ac:dyDescent="0.25">
      <c r="A10688">
        <v>74000033</v>
      </c>
      <c r="B10688" t="s">
        <v>15587</v>
      </c>
      <c r="C10688" t="s">
        <v>15588</v>
      </c>
      <c r="D10688" t="s">
        <v>15588</v>
      </c>
      <c r="E10688" t="s">
        <v>15587</v>
      </c>
    </row>
    <row r="10689" spans="1:5" x14ac:dyDescent="0.25">
      <c r="A10689">
        <v>74000034</v>
      </c>
      <c r="B10689" t="s">
        <v>15589</v>
      </c>
      <c r="C10689" t="s">
        <v>15590</v>
      </c>
      <c r="D10689" t="s">
        <v>15590</v>
      </c>
      <c r="E10689" t="s">
        <v>15589</v>
      </c>
    </row>
    <row r="10690" spans="1:5" x14ac:dyDescent="0.25">
      <c r="A10690">
        <v>74000035</v>
      </c>
      <c r="B10690" t="s">
        <v>15591</v>
      </c>
      <c r="C10690" t="s">
        <v>15592</v>
      </c>
      <c r="D10690" t="s">
        <v>15592</v>
      </c>
      <c r="E10690" t="s">
        <v>15591</v>
      </c>
    </row>
    <row r="10691" spans="1:5" x14ac:dyDescent="0.25">
      <c r="A10691">
        <v>74000036</v>
      </c>
      <c r="B10691" t="s">
        <v>15593</v>
      </c>
      <c r="C10691" t="s">
        <v>15594</v>
      </c>
      <c r="D10691" t="s">
        <v>15594</v>
      </c>
      <c r="E10691" t="s">
        <v>15593</v>
      </c>
    </row>
    <row r="10692" spans="1:5" x14ac:dyDescent="0.25">
      <c r="A10692">
        <v>74000037</v>
      </c>
      <c r="B10692" t="s">
        <v>15591</v>
      </c>
      <c r="C10692" t="s">
        <v>15592</v>
      </c>
      <c r="D10692" t="s">
        <v>15592</v>
      </c>
      <c r="E10692" t="s">
        <v>15591</v>
      </c>
    </row>
    <row r="10693" spans="1:5" x14ac:dyDescent="0.25">
      <c r="A10693">
        <v>74000038</v>
      </c>
      <c r="B10693" t="s">
        <v>15595</v>
      </c>
      <c r="C10693" t="s">
        <v>15596</v>
      </c>
      <c r="D10693" t="s">
        <v>15596</v>
      </c>
      <c r="E10693" t="s">
        <v>15595</v>
      </c>
    </row>
    <row r="10694" spans="1:5" x14ac:dyDescent="0.25">
      <c r="A10694">
        <v>74000039</v>
      </c>
      <c r="B10694" t="s">
        <v>15597</v>
      </c>
      <c r="C10694" t="s">
        <v>15598</v>
      </c>
      <c r="D10694" t="s">
        <v>15598</v>
      </c>
      <c r="E10694" t="s">
        <v>15597</v>
      </c>
    </row>
    <row r="10695" spans="1:5" x14ac:dyDescent="0.25">
      <c r="A10695">
        <v>74000040</v>
      </c>
      <c r="B10695" t="s">
        <v>15599</v>
      </c>
      <c r="C10695" t="s">
        <v>15600</v>
      </c>
      <c r="D10695" t="s">
        <v>15600</v>
      </c>
      <c r="E10695" t="s">
        <v>15599</v>
      </c>
    </row>
    <row r="10696" spans="1:5" x14ac:dyDescent="0.25">
      <c r="A10696">
        <v>74000041</v>
      </c>
      <c r="B10696" t="s">
        <v>15601</v>
      </c>
      <c r="C10696" t="s">
        <v>15602</v>
      </c>
      <c r="D10696" t="s">
        <v>15602</v>
      </c>
      <c r="E10696" t="s">
        <v>15601</v>
      </c>
    </row>
    <row r="10697" spans="1:5" x14ac:dyDescent="0.25">
      <c r="A10697">
        <v>74000042</v>
      </c>
      <c r="B10697" t="s">
        <v>15603</v>
      </c>
      <c r="C10697" t="s">
        <v>15604</v>
      </c>
      <c r="D10697" t="s">
        <v>15604</v>
      </c>
      <c r="E10697" t="s">
        <v>15603</v>
      </c>
    </row>
    <row r="10698" spans="1:5" x14ac:dyDescent="0.25">
      <c r="A10698">
        <v>74000043</v>
      </c>
      <c r="B10698" t="s">
        <v>15605</v>
      </c>
      <c r="C10698" t="s">
        <v>15606</v>
      </c>
      <c r="D10698" t="s">
        <v>15606</v>
      </c>
      <c r="E10698" t="s">
        <v>15605</v>
      </c>
    </row>
    <row r="10699" spans="1:5" x14ac:dyDescent="0.25">
      <c r="A10699">
        <v>74000044</v>
      </c>
      <c r="B10699" t="s">
        <v>15607</v>
      </c>
      <c r="C10699" t="s">
        <v>15608</v>
      </c>
      <c r="D10699" t="s">
        <v>15608</v>
      </c>
      <c r="E10699" t="s">
        <v>15607</v>
      </c>
    </row>
    <row r="10700" spans="1:5" x14ac:dyDescent="0.25">
      <c r="A10700">
        <v>74000045</v>
      </c>
      <c r="B10700" t="s">
        <v>15609</v>
      </c>
      <c r="C10700" t="s">
        <v>15610</v>
      </c>
      <c r="D10700" t="s">
        <v>15610</v>
      </c>
      <c r="E10700" t="s">
        <v>15609</v>
      </c>
    </row>
    <row r="10701" spans="1:5" x14ac:dyDescent="0.25">
      <c r="A10701">
        <v>74000046</v>
      </c>
      <c r="B10701" t="s">
        <v>15611</v>
      </c>
      <c r="C10701" t="s">
        <v>15612</v>
      </c>
      <c r="D10701" t="s">
        <v>15612</v>
      </c>
      <c r="E10701" t="s">
        <v>15611</v>
      </c>
    </row>
    <row r="10702" spans="1:5" x14ac:dyDescent="0.25">
      <c r="A10702">
        <v>74000047</v>
      </c>
      <c r="B10702" t="s">
        <v>15613</v>
      </c>
      <c r="C10702" t="s">
        <v>15614</v>
      </c>
      <c r="D10702" t="s">
        <v>15614</v>
      </c>
      <c r="E10702" t="s">
        <v>15613</v>
      </c>
    </row>
    <row r="10703" spans="1:5" x14ac:dyDescent="0.25">
      <c r="A10703">
        <v>74000048</v>
      </c>
      <c r="B10703" t="s">
        <v>15615</v>
      </c>
      <c r="C10703" t="s">
        <v>15616</v>
      </c>
      <c r="D10703" t="s">
        <v>15616</v>
      </c>
      <c r="E10703" t="s">
        <v>15615</v>
      </c>
    </row>
    <row r="10704" spans="1:5" x14ac:dyDescent="0.25">
      <c r="A10704">
        <v>74000049</v>
      </c>
      <c r="B10704" t="s">
        <v>15617</v>
      </c>
      <c r="C10704" t="s">
        <v>15618</v>
      </c>
      <c r="D10704" t="s">
        <v>15618</v>
      </c>
      <c r="E10704" t="s">
        <v>15617</v>
      </c>
    </row>
    <row r="10705" spans="1:5" x14ac:dyDescent="0.25">
      <c r="A10705">
        <v>74000050</v>
      </c>
      <c r="B10705" t="s">
        <v>15619</v>
      </c>
      <c r="C10705" t="s">
        <v>15620</v>
      </c>
      <c r="D10705" t="s">
        <v>15620</v>
      </c>
      <c r="E10705" t="s">
        <v>15619</v>
      </c>
    </row>
    <row r="10706" spans="1:5" x14ac:dyDescent="0.25">
      <c r="A10706">
        <v>74000051</v>
      </c>
      <c r="B10706" t="s">
        <v>15583</v>
      </c>
      <c r="C10706" t="s">
        <v>15621</v>
      </c>
      <c r="D10706" t="s">
        <v>15621</v>
      </c>
      <c r="E10706" t="s">
        <v>15583</v>
      </c>
    </row>
    <row r="10707" spans="1:5" x14ac:dyDescent="0.25">
      <c r="A10707">
        <v>74000052</v>
      </c>
      <c r="B10707" t="s">
        <v>15622</v>
      </c>
      <c r="C10707" t="s">
        <v>15623</v>
      </c>
      <c r="D10707" t="s">
        <v>15623</v>
      </c>
      <c r="E10707" t="s">
        <v>15622</v>
      </c>
    </row>
    <row r="10708" spans="1:5" x14ac:dyDescent="0.25">
      <c r="A10708">
        <v>74000053</v>
      </c>
      <c r="B10708" t="s">
        <v>15624</v>
      </c>
      <c r="C10708" t="s">
        <v>15625</v>
      </c>
      <c r="D10708" t="s">
        <v>15625</v>
      </c>
      <c r="E10708" t="s">
        <v>15624</v>
      </c>
    </row>
    <row r="10709" spans="1:5" x14ac:dyDescent="0.25">
      <c r="A10709">
        <v>74000054</v>
      </c>
      <c r="B10709" t="s">
        <v>15587</v>
      </c>
      <c r="C10709" t="s">
        <v>15626</v>
      </c>
      <c r="D10709" t="s">
        <v>15626</v>
      </c>
      <c r="E10709" t="s">
        <v>15587</v>
      </c>
    </row>
    <row r="10710" spans="1:5" x14ac:dyDescent="0.25">
      <c r="A10710">
        <v>74000055</v>
      </c>
      <c r="B10710" t="s">
        <v>15585</v>
      </c>
      <c r="C10710" t="s">
        <v>15627</v>
      </c>
      <c r="D10710" t="s">
        <v>15627</v>
      </c>
      <c r="E10710" t="s">
        <v>15585</v>
      </c>
    </row>
    <row r="10711" spans="1:5" x14ac:dyDescent="0.25">
      <c r="A10711">
        <v>74000056</v>
      </c>
      <c r="B10711" t="s">
        <v>15589</v>
      </c>
      <c r="C10711" t="s">
        <v>15628</v>
      </c>
      <c r="D10711" t="s">
        <v>15628</v>
      </c>
      <c r="E10711" t="s">
        <v>15589</v>
      </c>
    </row>
    <row r="10712" spans="1:5" x14ac:dyDescent="0.25">
      <c r="A10712">
        <v>74000057</v>
      </c>
      <c r="B10712" t="s">
        <v>15587</v>
      </c>
      <c r="C10712" t="s">
        <v>15629</v>
      </c>
      <c r="D10712" t="s">
        <v>15629</v>
      </c>
      <c r="E10712" t="s">
        <v>15587</v>
      </c>
    </row>
    <row r="10713" spans="1:5" x14ac:dyDescent="0.25">
      <c r="A10713">
        <v>74000058</v>
      </c>
      <c r="B10713" t="s">
        <v>15630</v>
      </c>
      <c r="C10713" t="s">
        <v>15631</v>
      </c>
      <c r="D10713" t="s">
        <v>15631</v>
      </c>
      <c r="E10713" t="s">
        <v>15630</v>
      </c>
    </row>
    <row r="10714" spans="1:5" x14ac:dyDescent="0.25">
      <c r="A10714">
        <v>74000059</v>
      </c>
      <c r="B10714" t="s">
        <v>15632</v>
      </c>
      <c r="C10714" t="s">
        <v>15633</v>
      </c>
      <c r="D10714" t="s">
        <v>15633</v>
      </c>
      <c r="E10714" t="s">
        <v>15632</v>
      </c>
    </row>
    <row r="10715" spans="1:5" x14ac:dyDescent="0.25">
      <c r="A10715">
        <v>74000060</v>
      </c>
      <c r="B10715" t="s">
        <v>15634</v>
      </c>
      <c r="C10715" t="s">
        <v>15635</v>
      </c>
      <c r="D10715" t="s">
        <v>15635</v>
      </c>
      <c r="E10715" t="s">
        <v>15634</v>
      </c>
    </row>
    <row r="10716" spans="1:5" x14ac:dyDescent="0.25">
      <c r="A10716">
        <v>74000061</v>
      </c>
      <c r="B10716" t="s">
        <v>15636</v>
      </c>
      <c r="C10716" t="s">
        <v>15637</v>
      </c>
      <c r="D10716" t="s">
        <v>15637</v>
      </c>
      <c r="E10716" t="s">
        <v>15636</v>
      </c>
    </row>
    <row r="10717" spans="1:5" x14ac:dyDescent="0.25">
      <c r="A10717">
        <v>74000062</v>
      </c>
      <c r="B10717" t="s">
        <v>15638</v>
      </c>
      <c r="C10717" t="s">
        <v>15639</v>
      </c>
      <c r="D10717" t="s">
        <v>15639</v>
      </c>
      <c r="E10717" t="s">
        <v>15638</v>
      </c>
    </row>
    <row r="10718" spans="1:5" x14ac:dyDescent="0.25">
      <c r="A10718">
        <v>74000063</v>
      </c>
      <c r="B10718" t="s">
        <v>15640</v>
      </c>
      <c r="C10718" t="s">
        <v>15635</v>
      </c>
      <c r="D10718" t="s">
        <v>15635</v>
      </c>
      <c r="E10718" t="s">
        <v>15640</v>
      </c>
    </row>
    <row r="10719" spans="1:5" x14ac:dyDescent="0.25">
      <c r="A10719">
        <v>74000064</v>
      </c>
      <c r="B10719" t="s">
        <v>15641</v>
      </c>
      <c r="C10719" t="s">
        <v>15642</v>
      </c>
      <c r="D10719" t="s">
        <v>15642</v>
      </c>
      <c r="E10719" t="s">
        <v>15641</v>
      </c>
    </row>
    <row r="10720" spans="1:5" x14ac:dyDescent="0.25">
      <c r="A10720">
        <v>74000065</v>
      </c>
      <c r="B10720" t="s">
        <v>15566</v>
      </c>
      <c r="C10720" t="s">
        <v>15643</v>
      </c>
      <c r="D10720" t="s">
        <v>15643</v>
      </c>
      <c r="E10720" t="s">
        <v>15566</v>
      </c>
    </row>
    <row r="10721" spans="1:5" x14ac:dyDescent="0.25">
      <c r="A10721">
        <v>74000066</v>
      </c>
      <c r="B10721" t="s">
        <v>15568</v>
      </c>
      <c r="C10721" t="s">
        <v>15643</v>
      </c>
      <c r="D10721" t="s">
        <v>15643</v>
      </c>
      <c r="E10721" t="s">
        <v>15568</v>
      </c>
    </row>
    <row r="10722" spans="1:5" x14ac:dyDescent="0.25">
      <c r="A10722">
        <v>74000067</v>
      </c>
      <c r="B10722" t="s">
        <v>15644</v>
      </c>
      <c r="C10722" t="s">
        <v>15645</v>
      </c>
      <c r="D10722" t="s">
        <v>15645</v>
      </c>
      <c r="E10722" t="s">
        <v>15644</v>
      </c>
    </row>
    <row r="10723" spans="1:5" x14ac:dyDescent="0.25">
      <c r="A10723">
        <v>74000068</v>
      </c>
      <c r="B10723" t="s">
        <v>15646</v>
      </c>
      <c r="C10723" t="s">
        <v>15647</v>
      </c>
      <c r="D10723" t="s">
        <v>15647</v>
      </c>
      <c r="E10723" t="s">
        <v>15646</v>
      </c>
    </row>
    <row r="10724" spans="1:5" x14ac:dyDescent="0.25">
      <c r="A10724">
        <v>74000069</v>
      </c>
      <c r="B10724" t="s">
        <v>15648</v>
      </c>
      <c r="C10724" t="s">
        <v>15649</v>
      </c>
      <c r="D10724" t="s">
        <v>15649</v>
      </c>
      <c r="E10724" t="s">
        <v>15648</v>
      </c>
    </row>
    <row r="10725" spans="1:5" x14ac:dyDescent="0.25">
      <c r="A10725">
        <v>74000070</v>
      </c>
      <c r="B10725" t="s">
        <v>15650</v>
      </c>
      <c r="C10725" t="s">
        <v>15651</v>
      </c>
      <c r="D10725" t="s">
        <v>15651</v>
      </c>
      <c r="E10725" t="s">
        <v>15650</v>
      </c>
    </row>
    <row r="10726" spans="1:5" x14ac:dyDescent="0.25">
      <c r="A10726">
        <v>74000071</v>
      </c>
      <c r="B10726" t="s">
        <v>15652</v>
      </c>
      <c r="C10726" t="s">
        <v>15653</v>
      </c>
      <c r="D10726" t="s">
        <v>15653</v>
      </c>
      <c r="E10726" t="s">
        <v>15652</v>
      </c>
    </row>
    <row r="10727" spans="1:5" x14ac:dyDescent="0.25">
      <c r="A10727">
        <v>74000072</v>
      </c>
      <c r="B10727" t="s">
        <v>15654</v>
      </c>
      <c r="C10727" t="s">
        <v>15655</v>
      </c>
      <c r="D10727" t="s">
        <v>15655</v>
      </c>
      <c r="E10727" t="s">
        <v>15654</v>
      </c>
    </row>
    <row r="10728" spans="1:5" x14ac:dyDescent="0.25">
      <c r="A10728">
        <v>74000073</v>
      </c>
      <c r="B10728" t="s">
        <v>15656</v>
      </c>
      <c r="C10728" t="s">
        <v>15657</v>
      </c>
      <c r="D10728" t="s">
        <v>15657</v>
      </c>
      <c r="E10728" t="s">
        <v>15656</v>
      </c>
    </row>
    <row r="10729" spans="1:5" x14ac:dyDescent="0.25">
      <c r="A10729">
        <v>74000074</v>
      </c>
      <c r="B10729" t="s">
        <v>15658</v>
      </c>
      <c r="C10729" t="s">
        <v>15612</v>
      </c>
      <c r="D10729" t="s">
        <v>15612</v>
      </c>
      <c r="E10729" t="s">
        <v>15658</v>
      </c>
    </row>
    <row r="10730" spans="1:5" x14ac:dyDescent="0.25">
      <c r="A10730">
        <v>74000075</v>
      </c>
      <c r="B10730" t="s">
        <v>15659</v>
      </c>
      <c r="C10730" t="s">
        <v>15660</v>
      </c>
      <c r="D10730" t="s">
        <v>15660</v>
      </c>
      <c r="E10730" t="s">
        <v>15659</v>
      </c>
    </row>
    <row r="10731" spans="1:5" x14ac:dyDescent="0.25">
      <c r="A10731">
        <v>74000076</v>
      </c>
      <c r="B10731" t="s">
        <v>15661</v>
      </c>
      <c r="C10731" t="s">
        <v>15662</v>
      </c>
      <c r="D10731" t="s">
        <v>15662</v>
      </c>
      <c r="E10731" t="s">
        <v>15661</v>
      </c>
    </row>
    <row r="10732" spans="1:5" x14ac:dyDescent="0.25">
      <c r="A10732">
        <v>74000077</v>
      </c>
      <c r="B10732" t="s">
        <v>15663</v>
      </c>
      <c r="C10732" t="s">
        <v>15662</v>
      </c>
      <c r="D10732" t="s">
        <v>15662</v>
      </c>
      <c r="E10732" t="s">
        <v>15663</v>
      </c>
    </row>
    <row r="10733" spans="1:5" x14ac:dyDescent="0.25">
      <c r="A10733">
        <v>74000080</v>
      </c>
      <c r="B10733" t="s">
        <v>15664</v>
      </c>
      <c r="C10733" t="s">
        <v>15665</v>
      </c>
      <c r="D10733" t="s">
        <v>15665</v>
      </c>
      <c r="E10733" t="s">
        <v>15664</v>
      </c>
    </row>
    <row r="10734" spans="1:5" x14ac:dyDescent="0.25">
      <c r="A10734">
        <v>74000081</v>
      </c>
      <c r="B10734" t="s">
        <v>15666</v>
      </c>
      <c r="C10734" t="s">
        <v>15665</v>
      </c>
      <c r="D10734" t="s">
        <v>15665</v>
      </c>
      <c r="E10734" t="s">
        <v>15666</v>
      </c>
    </row>
    <row r="10735" spans="1:5" x14ac:dyDescent="0.25">
      <c r="A10735">
        <v>74000082</v>
      </c>
      <c r="B10735" t="s">
        <v>15667</v>
      </c>
      <c r="C10735" t="s">
        <v>15668</v>
      </c>
      <c r="D10735" t="s">
        <v>15668</v>
      </c>
      <c r="E10735" t="s">
        <v>15667</v>
      </c>
    </row>
    <row r="10736" spans="1:5" x14ac:dyDescent="0.25">
      <c r="A10736">
        <v>74000083</v>
      </c>
      <c r="B10736" t="s">
        <v>15669</v>
      </c>
      <c r="C10736" t="s">
        <v>15670</v>
      </c>
      <c r="D10736" t="s">
        <v>15670</v>
      </c>
      <c r="E10736" t="s">
        <v>15669</v>
      </c>
    </row>
    <row r="10737" spans="1:5" x14ac:dyDescent="0.25">
      <c r="A10737">
        <v>74000084</v>
      </c>
      <c r="B10737" t="s">
        <v>15671</v>
      </c>
      <c r="C10737" t="s">
        <v>15670</v>
      </c>
      <c r="D10737" t="s">
        <v>15670</v>
      </c>
      <c r="E10737" t="s">
        <v>15671</v>
      </c>
    </row>
    <row r="10738" spans="1:5" x14ac:dyDescent="0.25">
      <c r="A10738">
        <v>74000085</v>
      </c>
      <c r="B10738" t="s">
        <v>15672</v>
      </c>
      <c r="C10738" t="s">
        <v>15670</v>
      </c>
      <c r="D10738" t="s">
        <v>15670</v>
      </c>
      <c r="E10738" t="s">
        <v>15672</v>
      </c>
    </row>
    <row r="10739" spans="1:5" x14ac:dyDescent="0.25">
      <c r="A10739">
        <v>74000086</v>
      </c>
      <c r="B10739" t="s">
        <v>15659</v>
      </c>
      <c r="C10739" t="s">
        <v>15673</v>
      </c>
      <c r="D10739" t="s">
        <v>15673</v>
      </c>
      <c r="E10739" t="s">
        <v>15659</v>
      </c>
    </row>
    <row r="10740" spans="1:5" x14ac:dyDescent="0.25">
      <c r="A10740">
        <v>74000087</v>
      </c>
      <c r="B10740" t="s">
        <v>15669</v>
      </c>
      <c r="C10740" t="s">
        <v>15670</v>
      </c>
      <c r="D10740" t="s">
        <v>15670</v>
      </c>
      <c r="E10740" t="s">
        <v>15669</v>
      </c>
    </row>
    <row r="10741" spans="1:5" x14ac:dyDescent="0.25">
      <c r="A10741">
        <v>74000088</v>
      </c>
      <c r="B10741" t="s">
        <v>15671</v>
      </c>
      <c r="C10741" t="s">
        <v>15670</v>
      </c>
      <c r="D10741" t="s">
        <v>15670</v>
      </c>
      <c r="E10741" t="s">
        <v>15671</v>
      </c>
    </row>
    <row r="10742" spans="1:5" x14ac:dyDescent="0.25">
      <c r="A10742">
        <v>74000089</v>
      </c>
      <c r="B10742" t="s">
        <v>15672</v>
      </c>
      <c r="C10742" t="s">
        <v>15670</v>
      </c>
      <c r="D10742" t="s">
        <v>15670</v>
      </c>
      <c r="E10742" t="s">
        <v>15672</v>
      </c>
    </row>
    <row r="10743" spans="1:5" x14ac:dyDescent="0.25">
      <c r="A10743">
        <v>74000093</v>
      </c>
      <c r="B10743" t="s">
        <v>15674</v>
      </c>
      <c r="C10743" t="s">
        <v>15675</v>
      </c>
      <c r="D10743" t="s">
        <v>15675</v>
      </c>
      <c r="E10743" t="s">
        <v>15674</v>
      </c>
    </row>
    <row r="10744" spans="1:5" x14ac:dyDescent="0.25">
      <c r="A10744">
        <v>74000094</v>
      </c>
      <c r="B10744" t="s">
        <v>15676</v>
      </c>
      <c r="C10744" t="s">
        <v>15677</v>
      </c>
      <c r="D10744" t="s">
        <v>15677</v>
      </c>
      <c r="E10744" t="s">
        <v>15676</v>
      </c>
    </row>
    <row r="10745" spans="1:5" x14ac:dyDescent="0.25">
      <c r="A10745">
        <v>74000095</v>
      </c>
      <c r="B10745" t="s">
        <v>15678</v>
      </c>
      <c r="C10745" t="s">
        <v>15679</v>
      </c>
      <c r="D10745" t="s">
        <v>15679</v>
      </c>
      <c r="E10745" t="s">
        <v>15678</v>
      </c>
    </row>
    <row r="10746" spans="1:5" x14ac:dyDescent="0.25">
      <c r="A10746">
        <v>74000096</v>
      </c>
      <c r="B10746" t="s">
        <v>15680</v>
      </c>
      <c r="C10746" t="s">
        <v>15681</v>
      </c>
      <c r="D10746" t="s">
        <v>15681</v>
      </c>
      <c r="E10746" t="s">
        <v>15680</v>
      </c>
    </row>
    <row r="10747" spans="1:5" x14ac:dyDescent="0.25">
      <c r="A10747">
        <v>74000097</v>
      </c>
      <c r="B10747" t="s">
        <v>15682</v>
      </c>
      <c r="C10747" t="s">
        <v>15681</v>
      </c>
      <c r="D10747" t="s">
        <v>15681</v>
      </c>
      <c r="E10747" t="s">
        <v>15682</v>
      </c>
    </row>
    <row r="10748" spans="1:5" x14ac:dyDescent="0.25">
      <c r="A10748">
        <v>74000098</v>
      </c>
      <c r="B10748" t="s">
        <v>15683</v>
      </c>
      <c r="C10748" t="s">
        <v>15684</v>
      </c>
      <c r="D10748" t="s">
        <v>15684</v>
      </c>
      <c r="E10748" t="s">
        <v>15683</v>
      </c>
    </row>
    <row r="10749" spans="1:5" x14ac:dyDescent="0.25">
      <c r="A10749">
        <v>74000099</v>
      </c>
      <c r="B10749" t="s">
        <v>15685</v>
      </c>
      <c r="C10749" t="s">
        <v>15684</v>
      </c>
      <c r="D10749" t="s">
        <v>15684</v>
      </c>
      <c r="E10749" t="s">
        <v>15685</v>
      </c>
    </row>
    <row r="10750" spans="1:5" x14ac:dyDescent="0.25">
      <c r="A10750">
        <v>74000100</v>
      </c>
      <c r="B10750" t="s">
        <v>15686</v>
      </c>
      <c r="C10750" t="s">
        <v>15687</v>
      </c>
      <c r="D10750" t="s">
        <v>15687</v>
      </c>
      <c r="E10750" t="s">
        <v>15686</v>
      </c>
    </row>
    <row r="10751" spans="1:5" x14ac:dyDescent="0.25">
      <c r="A10751">
        <v>74000101</v>
      </c>
      <c r="B10751" t="s">
        <v>15688</v>
      </c>
      <c r="C10751" t="s">
        <v>15687</v>
      </c>
      <c r="D10751" t="s">
        <v>15687</v>
      </c>
      <c r="E10751" t="s">
        <v>15688</v>
      </c>
    </row>
    <row r="10752" spans="1:5" x14ac:dyDescent="0.25">
      <c r="A10752">
        <v>74000102</v>
      </c>
      <c r="B10752" t="s">
        <v>15689</v>
      </c>
      <c r="C10752" t="s">
        <v>15690</v>
      </c>
      <c r="D10752" t="s">
        <v>15690</v>
      </c>
      <c r="E10752" t="s">
        <v>15689</v>
      </c>
    </row>
    <row r="10753" spans="1:5" x14ac:dyDescent="0.25">
      <c r="A10753">
        <v>74000103</v>
      </c>
      <c r="B10753" t="s">
        <v>15691</v>
      </c>
      <c r="C10753" t="s">
        <v>15690</v>
      </c>
      <c r="D10753" t="s">
        <v>15690</v>
      </c>
      <c r="E10753" t="s">
        <v>15691</v>
      </c>
    </row>
    <row r="10754" spans="1:5" x14ac:dyDescent="0.25">
      <c r="A10754">
        <v>74000104</v>
      </c>
      <c r="B10754" t="s">
        <v>15692</v>
      </c>
      <c r="C10754" t="s">
        <v>15690</v>
      </c>
      <c r="D10754" t="s">
        <v>15690</v>
      </c>
      <c r="E10754" t="s">
        <v>15692</v>
      </c>
    </row>
    <row r="10755" spans="1:5" x14ac:dyDescent="0.25">
      <c r="A10755">
        <v>74000105</v>
      </c>
      <c r="B10755" t="s">
        <v>15693</v>
      </c>
      <c r="C10755" t="s">
        <v>15694</v>
      </c>
      <c r="D10755" t="s">
        <v>15694</v>
      </c>
      <c r="E10755" t="s">
        <v>15693</v>
      </c>
    </row>
    <row r="10756" spans="1:5" x14ac:dyDescent="0.25">
      <c r="A10756">
        <v>74000106</v>
      </c>
      <c r="B10756" t="s">
        <v>15695</v>
      </c>
      <c r="C10756" t="s">
        <v>15694</v>
      </c>
      <c r="D10756" t="s">
        <v>15694</v>
      </c>
      <c r="E10756" t="s">
        <v>15695</v>
      </c>
    </row>
    <row r="10757" spans="1:5" x14ac:dyDescent="0.25">
      <c r="A10757">
        <v>74000107</v>
      </c>
      <c r="B10757" t="s">
        <v>15696</v>
      </c>
      <c r="C10757" t="s">
        <v>15679</v>
      </c>
      <c r="D10757" t="s">
        <v>15679</v>
      </c>
      <c r="E10757" t="s">
        <v>15696</v>
      </c>
    </row>
    <row r="10758" spans="1:5" x14ac:dyDescent="0.25">
      <c r="A10758">
        <v>74000108</v>
      </c>
      <c r="B10758" t="s">
        <v>15697</v>
      </c>
      <c r="C10758" t="s">
        <v>15687</v>
      </c>
      <c r="D10758" t="s">
        <v>15687</v>
      </c>
      <c r="E10758" t="s">
        <v>15697</v>
      </c>
    </row>
    <row r="10759" spans="1:5" x14ac:dyDescent="0.25">
      <c r="A10759">
        <v>74000109</v>
      </c>
      <c r="B10759" t="s">
        <v>15698</v>
      </c>
      <c r="C10759" t="s">
        <v>15699</v>
      </c>
      <c r="D10759" t="s">
        <v>15699</v>
      </c>
      <c r="E10759" t="s">
        <v>15698</v>
      </c>
    </row>
    <row r="10760" spans="1:5" x14ac:dyDescent="0.25">
      <c r="A10760">
        <v>74000110</v>
      </c>
      <c r="B10760" t="s">
        <v>15700</v>
      </c>
      <c r="C10760" t="s">
        <v>15701</v>
      </c>
      <c r="D10760" t="s">
        <v>15701</v>
      </c>
      <c r="E10760" t="s">
        <v>15700</v>
      </c>
    </row>
    <row r="10761" spans="1:5" x14ac:dyDescent="0.25">
      <c r="A10761">
        <v>74000111</v>
      </c>
      <c r="B10761" t="s">
        <v>15702</v>
      </c>
      <c r="C10761" t="s">
        <v>15701</v>
      </c>
      <c r="D10761" t="s">
        <v>15701</v>
      </c>
      <c r="E10761" t="s">
        <v>15702</v>
      </c>
    </row>
    <row r="10762" spans="1:5" x14ac:dyDescent="0.25">
      <c r="A10762">
        <v>74000112</v>
      </c>
      <c r="B10762" t="s">
        <v>15703</v>
      </c>
      <c r="C10762" t="s">
        <v>15701</v>
      </c>
      <c r="D10762" t="s">
        <v>15701</v>
      </c>
      <c r="E10762" t="s">
        <v>15703</v>
      </c>
    </row>
    <row r="10763" spans="1:5" x14ac:dyDescent="0.25">
      <c r="A10763">
        <v>74000113</v>
      </c>
      <c r="B10763" t="s">
        <v>15704</v>
      </c>
      <c r="C10763" t="s">
        <v>15705</v>
      </c>
      <c r="D10763" t="s">
        <v>15705</v>
      </c>
      <c r="E10763" t="s">
        <v>15704</v>
      </c>
    </row>
    <row r="10764" spans="1:5" x14ac:dyDescent="0.25">
      <c r="A10764">
        <v>74000114</v>
      </c>
      <c r="B10764" t="s">
        <v>15706</v>
      </c>
      <c r="C10764" t="s">
        <v>15651</v>
      </c>
      <c r="D10764" t="s">
        <v>15651</v>
      </c>
      <c r="E10764" t="s">
        <v>15706</v>
      </c>
    </row>
    <row r="10765" spans="1:5" x14ac:dyDescent="0.25">
      <c r="A10765">
        <v>74000115</v>
      </c>
      <c r="B10765" t="s">
        <v>15656</v>
      </c>
      <c r="C10765" t="s">
        <v>15657</v>
      </c>
      <c r="D10765" t="s">
        <v>15657</v>
      </c>
      <c r="E10765" t="s">
        <v>15656</v>
      </c>
    </row>
    <row r="10766" spans="1:5" x14ac:dyDescent="0.25">
      <c r="A10766">
        <v>74000116</v>
      </c>
      <c r="B10766" t="s">
        <v>15658</v>
      </c>
      <c r="C10766" t="s">
        <v>15612</v>
      </c>
      <c r="D10766" t="s">
        <v>15612</v>
      </c>
      <c r="E10766" t="s">
        <v>15658</v>
      </c>
    </row>
    <row r="10767" spans="1:5" x14ac:dyDescent="0.25">
      <c r="A10767">
        <v>74000117</v>
      </c>
      <c r="B10767" t="s">
        <v>15707</v>
      </c>
      <c r="C10767" t="s">
        <v>15708</v>
      </c>
      <c r="D10767" t="s">
        <v>15708</v>
      </c>
      <c r="E10767" t="s">
        <v>15707</v>
      </c>
    </row>
    <row r="10768" spans="1:5" x14ac:dyDescent="0.25">
      <c r="A10768">
        <v>74000118</v>
      </c>
      <c r="B10768" t="s">
        <v>15709</v>
      </c>
      <c r="C10768" t="s">
        <v>15708</v>
      </c>
      <c r="D10768" t="s">
        <v>15708</v>
      </c>
      <c r="E10768" t="s">
        <v>15709</v>
      </c>
    </row>
    <row r="10769" spans="1:5" x14ac:dyDescent="0.25">
      <c r="A10769">
        <v>74000119</v>
      </c>
      <c r="B10769" t="s">
        <v>15710</v>
      </c>
      <c r="C10769" t="s">
        <v>15708</v>
      </c>
      <c r="D10769" t="s">
        <v>15708</v>
      </c>
      <c r="E10769" t="s">
        <v>15710</v>
      </c>
    </row>
    <row r="10770" spans="1:5" x14ac:dyDescent="0.25">
      <c r="A10770">
        <v>74000120</v>
      </c>
      <c r="B10770" t="s">
        <v>15711</v>
      </c>
      <c r="C10770" t="s">
        <v>15708</v>
      </c>
      <c r="D10770" t="s">
        <v>15708</v>
      </c>
      <c r="E10770" t="s">
        <v>15711</v>
      </c>
    </row>
    <row r="10771" spans="1:5" x14ac:dyDescent="0.25">
      <c r="A10771">
        <v>74000121</v>
      </c>
      <c r="B10771" t="s">
        <v>15691</v>
      </c>
      <c r="C10771" t="s">
        <v>15712</v>
      </c>
      <c r="D10771" t="s">
        <v>15712</v>
      </c>
      <c r="E10771" t="s">
        <v>15691</v>
      </c>
    </row>
    <row r="10772" spans="1:5" x14ac:dyDescent="0.25">
      <c r="A10772">
        <v>74000122</v>
      </c>
      <c r="B10772" t="s">
        <v>15689</v>
      </c>
      <c r="C10772" t="s">
        <v>15712</v>
      </c>
      <c r="D10772" t="s">
        <v>15712</v>
      </c>
      <c r="E10772" t="s">
        <v>15689</v>
      </c>
    </row>
    <row r="10773" spans="1:5" x14ac:dyDescent="0.25">
      <c r="A10773">
        <v>74000123</v>
      </c>
      <c r="B10773" t="s">
        <v>15692</v>
      </c>
      <c r="C10773" t="s">
        <v>15712</v>
      </c>
      <c r="D10773" t="s">
        <v>15712</v>
      </c>
      <c r="E10773" t="s">
        <v>15692</v>
      </c>
    </row>
    <row r="10774" spans="1:5" x14ac:dyDescent="0.25">
      <c r="A10774">
        <v>74000124</v>
      </c>
      <c r="B10774" t="s">
        <v>15713</v>
      </c>
      <c r="C10774" t="s">
        <v>15670</v>
      </c>
      <c r="D10774" t="s">
        <v>15670</v>
      </c>
      <c r="E10774" t="s">
        <v>15713</v>
      </c>
    </row>
    <row r="10775" spans="1:5" x14ac:dyDescent="0.25">
      <c r="A10775">
        <v>74000125</v>
      </c>
      <c r="B10775" t="s">
        <v>15714</v>
      </c>
      <c r="C10775" t="s">
        <v>15670</v>
      </c>
      <c r="D10775" t="s">
        <v>15670</v>
      </c>
      <c r="E10775" t="s">
        <v>15714</v>
      </c>
    </row>
    <row r="10776" spans="1:5" x14ac:dyDescent="0.25">
      <c r="A10776">
        <v>74000126</v>
      </c>
      <c r="B10776" t="s">
        <v>15715</v>
      </c>
      <c r="C10776" t="s">
        <v>15670</v>
      </c>
      <c r="D10776" t="s">
        <v>15670</v>
      </c>
      <c r="E10776" t="s">
        <v>15715</v>
      </c>
    </row>
    <row r="10777" spans="1:5" x14ac:dyDescent="0.25">
      <c r="A10777">
        <v>74000127</v>
      </c>
      <c r="B10777" t="s">
        <v>15716</v>
      </c>
      <c r="C10777" t="s">
        <v>15677</v>
      </c>
      <c r="D10777" t="s">
        <v>15677</v>
      </c>
      <c r="E10777" t="s">
        <v>15716</v>
      </c>
    </row>
    <row r="10778" spans="1:5" x14ac:dyDescent="0.25">
      <c r="A10778">
        <v>74000128</v>
      </c>
      <c r="B10778" t="s">
        <v>15717</v>
      </c>
      <c r="C10778" t="s">
        <v>15677</v>
      </c>
      <c r="D10778" t="s">
        <v>15677</v>
      </c>
      <c r="E10778" t="s">
        <v>15717</v>
      </c>
    </row>
    <row r="10779" spans="1:5" x14ac:dyDescent="0.25">
      <c r="A10779">
        <v>74000129</v>
      </c>
      <c r="B10779" t="s">
        <v>15718</v>
      </c>
      <c r="C10779" t="s">
        <v>15677</v>
      </c>
      <c r="D10779" t="s">
        <v>15677</v>
      </c>
      <c r="E10779" t="s">
        <v>15718</v>
      </c>
    </row>
    <row r="10780" spans="1:5" x14ac:dyDescent="0.25">
      <c r="A10780">
        <v>74000130</v>
      </c>
      <c r="B10780" t="s">
        <v>15719</v>
      </c>
      <c r="C10780" t="s">
        <v>15687</v>
      </c>
      <c r="D10780" t="s">
        <v>15687</v>
      </c>
      <c r="E10780" t="s">
        <v>15719</v>
      </c>
    </row>
    <row r="10781" spans="1:5" x14ac:dyDescent="0.25">
      <c r="A10781">
        <v>74000131</v>
      </c>
      <c r="B10781" t="s">
        <v>15720</v>
      </c>
      <c r="C10781" t="s">
        <v>15721</v>
      </c>
      <c r="D10781" t="s">
        <v>15721</v>
      </c>
      <c r="E10781" t="s">
        <v>15720</v>
      </c>
    </row>
    <row r="10782" spans="1:5" x14ac:dyDescent="0.25">
      <c r="A10782">
        <v>74000132</v>
      </c>
      <c r="B10782" t="s">
        <v>15722</v>
      </c>
      <c r="C10782" t="s">
        <v>15723</v>
      </c>
      <c r="D10782" t="s">
        <v>15723</v>
      </c>
      <c r="E10782" t="s">
        <v>15722</v>
      </c>
    </row>
    <row r="10783" spans="1:5" x14ac:dyDescent="0.25">
      <c r="A10783">
        <v>74000133</v>
      </c>
      <c r="B10783" t="s">
        <v>15724</v>
      </c>
      <c r="C10783" t="s">
        <v>15725</v>
      </c>
      <c r="D10783" t="s">
        <v>15725</v>
      </c>
      <c r="E10783" t="s">
        <v>15724</v>
      </c>
    </row>
    <row r="10784" spans="1:5" x14ac:dyDescent="0.25">
      <c r="A10784">
        <v>74000134</v>
      </c>
      <c r="B10784" t="s">
        <v>15726</v>
      </c>
      <c r="C10784" t="s">
        <v>15727</v>
      </c>
      <c r="D10784" t="s">
        <v>15727</v>
      </c>
      <c r="E10784" t="s">
        <v>15726</v>
      </c>
    </row>
    <row r="10785" spans="1:5" x14ac:dyDescent="0.25">
      <c r="A10785">
        <v>74000135</v>
      </c>
      <c r="B10785" t="s">
        <v>15667</v>
      </c>
      <c r="C10785" t="s">
        <v>15668</v>
      </c>
      <c r="D10785" t="s">
        <v>15668</v>
      </c>
      <c r="E10785" t="s">
        <v>15667</v>
      </c>
    </row>
    <row r="10786" spans="1:5" x14ac:dyDescent="0.25">
      <c r="A10786">
        <v>74000136</v>
      </c>
      <c r="B10786" t="s">
        <v>15728</v>
      </c>
      <c r="C10786" t="s">
        <v>15729</v>
      </c>
      <c r="D10786" t="s">
        <v>15729</v>
      </c>
      <c r="E10786" t="s">
        <v>15728</v>
      </c>
    </row>
    <row r="10787" spans="1:5" x14ac:dyDescent="0.25">
      <c r="A10787">
        <v>74000137</v>
      </c>
      <c r="B10787" t="s">
        <v>15730</v>
      </c>
      <c r="C10787" t="s">
        <v>15731</v>
      </c>
      <c r="D10787" t="s">
        <v>15731</v>
      </c>
      <c r="E10787" t="s">
        <v>15730</v>
      </c>
    </row>
    <row r="10788" spans="1:5" x14ac:dyDescent="0.25">
      <c r="A10788">
        <v>74000138</v>
      </c>
      <c r="B10788" t="s">
        <v>15732</v>
      </c>
      <c r="C10788" t="s">
        <v>15733</v>
      </c>
      <c r="D10788" t="s">
        <v>15733</v>
      </c>
      <c r="E10788" t="s">
        <v>15732</v>
      </c>
    </row>
    <row r="10789" spans="1:5" x14ac:dyDescent="0.25">
      <c r="A10789">
        <v>74000139</v>
      </c>
      <c r="B10789" t="s">
        <v>15734</v>
      </c>
      <c r="C10789" t="s">
        <v>15735</v>
      </c>
      <c r="D10789" t="s">
        <v>15735</v>
      </c>
      <c r="E10789" t="s">
        <v>15734</v>
      </c>
    </row>
    <row r="10790" spans="1:5" x14ac:dyDescent="0.25">
      <c r="A10790">
        <v>74000140</v>
      </c>
      <c r="B10790" t="s">
        <v>15726</v>
      </c>
      <c r="C10790" t="s">
        <v>15736</v>
      </c>
      <c r="D10790" t="s">
        <v>15736</v>
      </c>
      <c r="E10790" t="s">
        <v>15726</v>
      </c>
    </row>
    <row r="10791" spans="1:5" x14ac:dyDescent="0.25">
      <c r="A10791">
        <v>74000141</v>
      </c>
      <c r="B10791" t="s">
        <v>15667</v>
      </c>
      <c r="C10791" t="s">
        <v>15668</v>
      </c>
      <c r="D10791" t="s">
        <v>15668</v>
      </c>
      <c r="E10791" t="s">
        <v>15667</v>
      </c>
    </row>
    <row r="10792" spans="1:5" x14ac:dyDescent="0.25">
      <c r="A10792">
        <v>74000142</v>
      </c>
      <c r="B10792" t="s">
        <v>15737</v>
      </c>
      <c r="C10792" t="s">
        <v>15677</v>
      </c>
      <c r="D10792" t="s">
        <v>15677</v>
      </c>
      <c r="E10792" t="s">
        <v>15737</v>
      </c>
    </row>
    <row r="10793" spans="1:5" x14ac:dyDescent="0.25">
      <c r="A10793">
        <v>74000143</v>
      </c>
      <c r="B10793" t="s">
        <v>15717</v>
      </c>
      <c r="C10793" t="s">
        <v>15677</v>
      </c>
      <c r="D10793" t="s">
        <v>15677</v>
      </c>
      <c r="E10793" t="s">
        <v>15717</v>
      </c>
    </row>
    <row r="10794" spans="1:5" x14ac:dyDescent="0.25">
      <c r="A10794">
        <v>74000144</v>
      </c>
      <c r="B10794" t="s">
        <v>15718</v>
      </c>
      <c r="C10794" t="s">
        <v>15677</v>
      </c>
      <c r="D10794" t="s">
        <v>15677</v>
      </c>
      <c r="E10794" t="s">
        <v>15718</v>
      </c>
    </row>
    <row r="10795" spans="1:5" x14ac:dyDescent="0.25">
      <c r="A10795">
        <v>74000145</v>
      </c>
      <c r="B10795" t="s">
        <v>15738</v>
      </c>
      <c r="C10795" t="s">
        <v>15739</v>
      </c>
      <c r="D10795" t="s">
        <v>15739</v>
      </c>
      <c r="E10795" t="s">
        <v>15738</v>
      </c>
    </row>
    <row r="10796" spans="1:5" x14ac:dyDescent="0.25">
      <c r="A10796">
        <v>74000146</v>
      </c>
      <c r="B10796" t="s">
        <v>15740</v>
      </c>
      <c r="C10796" t="s">
        <v>15739</v>
      </c>
      <c r="D10796" t="s">
        <v>15739</v>
      </c>
      <c r="E10796" t="s">
        <v>15740</v>
      </c>
    </row>
    <row r="10797" spans="1:5" x14ac:dyDescent="0.25">
      <c r="A10797">
        <v>74000147</v>
      </c>
      <c r="B10797" t="s">
        <v>15741</v>
      </c>
      <c r="C10797" t="s">
        <v>15739</v>
      </c>
      <c r="D10797" t="s">
        <v>15739</v>
      </c>
      <c r="E10797" t="s">
        <v>15741</v>
      </c>
    </row>
    <row r="10798" spans="1:5" x14ac:dyDescent="0.25">
      <c r="A10798">
        <v>74000148</v>
      </c>
      <c r="B10798" t="s">
        <v>15742</v>
      </c>
      <c r="C10798" t="s">
        <v>15743</v>
      </c>
      <c r="D10798" t="s">
        <v>15743</v>
      </c>
      <c r="E10798" t="s">
        <v>15742</v>
      </c>
    </row>
    <row r="10799" spans="1:5" x14ac:dyDescent="0.25">
      <c r="A10799">
        <v>74000149</v>
      </c>
      <c r="B10799" t="s">
        <v>15744</v>
      </c>
      <c r="C10799" t="s">
        <v>15651</v>
      </c>
      <c r="D10799" t="s">
        <v>15651</v>
      </c>
      <c r="E10799" t="s">
        <v>15744</v>
      </c>
    </row>
    <row r="10800" spans="1:5" x14ac:dyDescent="0.25">
      <c r="A10800">
        <v>74000150</v>
      </c>
      <c r="B10800" t="s">
        <v>15745</v>
      </c>
      <c r="C10800" t="s">
        <v>15651</v>
      </c>
      <c r="D10800" t="s">
        <v>15651</v>
      </c>
      <c r="E10800" t="s">
        <v>15745</v>
      </c>
    </row>
    <row r="10801" spans="1:5" x14ac:dyDescent="0.25">
      <c r="A10801">
        <v>74000151</v>
      </c>
      <c r="B10801" t="s">
        <v>15746</v>
      </c>
      <c r="C10801" t="s">
        <v>15533</v>
      </c>
      <c r="D10801" t="s">
        <v>15533</v>
      </c>
      <c r="E10801" t="s">
        <v>15746</v>
      </c>
    </row>
    <row r="10802" spans="1:5" x14ac:dyDescent="0.25">
      <c r="A10802">
        <v>74000152</v>
      </c>
      <c r="B10802" t="s">
        <v>15747</v>
      </c>
      <c r="C10802" t="s">
        <v>15535</v>
      </c>
      <c r="D10802" t="s">
        <v>15535</v>
      </c>
      <c r="E10802" t="s">
        <v>15747</v>
      </c>
    </row>
    <row r="10803" spans="1:5" x14ac:dyDescent="0.25">
      <c r="A10803">
        <v>74000153</v>
      </c>
      <c r="B10803" t="s">
        <v>15748</v>
      </c>
      <c r="C10803" t="s">
        <v>15533</v>
      </c>
      <c r="D10803" t="s">
        <v>15533</v>
      </c>
      <c r="E10803" t="s">
        <v>15748</v>
      </c>
    </row>
    <row r="10804" spans="1:5" x14ac:dyDescent="0.25">
      <c r="A10804">
        <v>74000154</v>
      </c>
      <c r="B10804" t="s">
        <v>15749</v>
      </c>
      <c r="C10804" t="s">
        <v>15535</v>
      </c>
      <c r="D10804" t="s">
        <v>15535</v>
      </c>
      <c r="E10804" t="s">
        <v>15749</v>
      </c>
    </row>
    <row r="10805" spans="1:5" x14ac:dyDescent="0.25">
      <c r="A10805">
        <v>74000155</v>
      </c>
      <c r="B10805" t="s">
        <v>15750</v>
      </c>
      <c r="C10805" t="s">
        <v>15533</v>
      </c>
      <c r="D10805" t="s">
        <v>15533</v>
      </c>
      <c r="E10805" t="s">
        <v>15750</v>
      </c>
    </row>
    <row r="10806" spans="1:5" x14ac:dyDescent="0.25">
      <c r="A10806">
        <v>74000156</v>
      </c>
      <c r="B10806" t="s">
        <v>15751</v>
      </c>
      <c r="C10806" t="s">
        <v>15535</v>
      </c>
      <c r="D10806" t="s">
        <v>15535</v>
      </c>
      <c r="E10806" t="s">
        <v>15751</v>
      </c>
    </row>
    <row r="10807" spans="1:5" x14ac:dyDescent="0.25">
      <c r="A10807">
        <v>74000157</v>
      </c>
      <c r="B10807" t="s">
        <v>15752</v>
      </c>
      <c r="C10807" t="s">
        <v>15753</v>
      </c>
      <c r="D10807" t="s">
        <v>15753</v>
      </c>
      <c r="E10807" t="s">
        <v>15752</v>
      </c>
    </row>
    <row r="10808" spans="1:5" x14ac:dyDescent="0.25">
      <c r="A10808">
        <v>74000158</v>
      </c>
      <c r="B10808" t="s">
        <v>15754</v>
      </c>
      <c r="C10808" t="s">
        <v>15753</v>
      </c>
      <c r="D10808" t="s">
        <v>15753</v>
      </c>
      <c r="E10808" t="s">
        <v>15754</v>
      </c>
    </row>
    <row r="10809" spans="1:5" x14ac:dyDescent="0.25">
      <c r="A10809">
        <v>74000159</v>
      </c>
      <c r="B10809" t="s">
        <v>15755</v>
      </c>
      <c r="C10809" t="s">
        <v>15756</v>
      </c>
      <c r="D10809" t="s">
        <v>15756</v>
      </c>
      <c r="E10809" t="s">
        <v>15755</v>
      </c>
    </row>
    <row r="10810" spans="1:5" x14ac:dyDescent="0.25">
      <c r="A10810">
        <v>74000160</v>
      </c>
      <c r="B10810" t="s">
        <v>15757</v>
      </c>
      <c r="C10810" t="s">
        <v>15753</v>
      </c>
      <c r="D10810" t="s">
        <v>15753</v>
      </c>
      <c r="E10810" t="s">
        <v>15757</v>
      </c>
    </row>
    <row r="10811" spans="1:5" x14ac:dyDescent="0.25">
      <c r="A10811">
        <v>74000161</v>
      </c>
      <c r="B10811" t="s">
        <v>15758</v>
      </c>
      <c r="C10811" t="s">
        <v>15753</v>
      </c>
      <c r="D10811" t="s">
        <v>15753</v>
      </c>
      <c r="E10811" t="s">
        <v>15758</v>
      </c>
    </row>
    <row r="10812" spans="1:5" x14ac:dyDescent="0.25">
      <c r="A10812">
        <v>74000162</v>
      </c>
      <c r="B10812" t="s">
        <v>15759</v>
      </c>
      <c r="C10812" t="s">
        <v>15756</v>
      </c>
      <c r="D10812" t="s">
        <v>15756</v>
      </c>
      <c r="E10812" t="s">
        <v>15759</v>
      </c>
    </row>
    <row r="10813" spans="1:5" x14ac:dyDescent="0.25">
      <c r="A10813">
        <v>74000163</v>
      </c>
      <c r="B10813" t="s">
        <v>15760</v>
      </c>
      <c r="C10813" t="s">
        <v>15753</v>
      </c>
      <c r="D10813" t="s">
        <v>15753</v>
      </c>
      <c r="E10813" t="s">
        <v>15760</v>
      </c>
    </row>
    <row r="10814" spans="1:5" x14ac:dyDescent="0.25">
      <c r="A10814">
        <v>74000164</v>
      </c>
      <c r="B10814" t="s">
        <v>15761</v>
      </c>
      <c r="C10814" t="s">
        <v>15753</v>
      </c>
      <c r="D10814" t="s">
        <v>15753</v>
      </c>
      <c r="E10814" t="s">
        <v>15761</v>
      </c>
    </row>
    <row r="10815" spans="1:5" x14ac:dyDescent="0.25">
      <c r="A10815">
        <v>74000165</v>
      </c>
      <c r="B10815" t="s">
        <v>15755</v>
      </c>
      <c r="C10815" t="s">
        <v>15756</v>
      </c>
      <c r="D10815" t="s">
        <v>15756</v>
      </c>
      <c r="E10815" t="s">
        <v>15755</v>
      </c>
    </row>
    <row r="10816" spans="1:5" x14ac:dyDescent="0.25">
      <c r="A10816">
        <v>74000166</v>
      </c>
      <c r="B10816" t="s">
        <v>15762</v>
      </c>
      <c r="C10816" t="s">
        <v>15753</v>
      </c>
      <c r="D10816" t="s">
        <v>15753</v>
      </c>
      <c r="E10816" t="s">
        <v>15762</v>
      </c>
    </row>
    <row r="10817" spans="1:5" x14ac:dyDescent="0.25">
      <c r="A10817">
        <v>74000167</v>
      </c>
      <c r="B10817" t="s">
        <v>15763</v>
      </c>
      <c r="C10817" t="s">
        <v>15753</v>
      </c>
      <c r="D10817" t="s">
        <v>15753</v>
      </c>
      <c r="E10817" t="s">
        <v>15763</v>
      </c>
    </row>
    <row r="10818" spans="1:5" x14ac:dyDescent="0.25">
      <c r="A10818">
        <v>74000168</v>
      </c>
      <c r="B10818" t="s">
        <v>15764</v>
      </c>
      <c r="C10818" t="s">
        <v>15756</v>
      </c>
      <c r="D10818" t="s">
        <v>15756</v>
      </c>
      <c r="E10818" t="s">
        <v>15764</v>
      </c>
    </row>
    <row r="10819" spans="1:5" x14ac:dyDescent="0.25">
      <c r="A10819">
        <v>74000169</v>
      </c>
      <c r="B10819" t="s">
        <v>15752</v>
      </c>
      <c r="C10819" t="s">
        <v>15765</v>
      </c>
      <c r="D10819" t="s">
        <v>15765</v>
      </c>
      <c r="E10819" t="s">
        <v>15752</v>
      </c>
    </row>
    <row r="10820" spans="1:5" x14ac:dyDescent="0.25">
      <c r="A10820">
        <v>74000170</v>
      </c>
      <c r="B10820" t="s">
        <v>15766</v>
      </c>
      <c r="C10820" t="s">
        <v>15767</v>
      </c>
      <c r="D10820" t="s">
        <v>15767</v>
      </c>
      <c r="E10820" t="s">
        <v>15766</v>
      </c>
    </row>
    <row r="10821" spans="1:5" x14ac:dyDescent="0.25">
      <c r="A10821">
        <v>74000171</v>
      </c>
      <c r="B10821" t="s">
        <v>15754</v>
      </c>
      <c r="C10821" t="s">
        <v>15765</v>
      </c>
      <c r="D10821" t="s">
        <v>15765</v>
      </c>
      <c r="E10821" t="s">
        <v>15754</v>
      </c>
    </row>
    <row r="10822" spans="1:5" x14ac:dyDescent="0.25">
      <c r="A10822">
        <v>74000172</v>
      </c>
      <c r="B10822" t="s">
        <v>15755</v>
      </c>
      <c r="C10822" t="s">
        <v>15756</v>
      </c>
      <c r="D10822" t="s">
        <v>15756</v>
      </c>
      <c r="E10822" t="s">
        <v>15755</v>
      </c>
    </row>
    <row r="10823" spans="1:5" x14ac:dyDescent="0.25">
      <c r="A10823">
        <v>74000173</v>
      </c>
      <c r="B10823" t="s">
        <v>15768</v>
      </c>
      <c r="C10823" t="s">
        <v>15753</v>
      </c>
      <c r="D10823" t="s">
        <v>15753</v>
      </c>
      <c r="E10823" t="s">
        <v>15768</v>
      </c>
    </row>
    <row r="10824" spans="1:5" x14ac:dyDescent="0.25">
      <c r="A10824">
        <v>74000174</v>
      </c>
      <c r="B10824" t="s">
        <v>15769</v>
      </c>
      <c r="C10824" t="s">
        <v>15770</v>
      </c>
      <c r="D10824" t="s">
        <v>15770</v>
      </c>
      <c r="E10824" t="s">
        <v>15769</v>
      </c>
    </row>
    <row r="10825" spans="1:5" x14ac:dyDescent="0.25">
      <c r="A10825">
        <v>74000175</v>
      </c>
      <c r="B10825" t="s">
        <v>15771</v>
      </c>
      <c r="C10825" t="s">
        <v>15772</v>
      </c>
      <c r="D10825" t="s">
        <v>15772</v>
      </c>
      <c r="E10825" t="s">
        <v>15771</v>
      </c>
    </row>
    <row r="10826" spans="1:5" x14ac:dyDescent="0.25">
      <c r="A10826">
        <v>74000176</v>
      </c>
      <c r="B10826" t="s">
        <v>15773</v>
      </c>
      <c r="C10826" t="s">
        <v>15739</v>
      </c>
      <c r="D10826" t="s">
        <v>15739</v>
      </c>
      <c r="E10826" t="s">
        <v>15773</v>
      </c>
    </row>
    <row r="10827" spans="1:5" x14ac:dyDescent="0.25">
      <c r="A10827">
        <v>74000177</v>
      </c>
      <c r="B10827" t="s">
        <v>15774</v>
      </c>
      <c r="C10827" t="s">
        <v>15739</v>
      </c>
      <c r="D10827" t="s">
        <v>15739</v>
      </c>
      <c r="E10827" t="s">
        <v>15774</v>
      </c>
    </row>
    <row r="10828" spans="1:5" x14ac:dyDescent="0.25">
      <c r="A10828">
        <v>74000178</v>
      </c>
      <c r="B10828" t="s">
        <v>15740</v>
      </c>
      <c r="C10828" t="s">
        <v>15739</v>
      </c>
      <c r="D10828" t="s">
        <v>15739</v>
      </c>
      <c r="E10828" t="s">
        <v>15740</v>
      </c>
    </row>
    <row r="10829" spans="1:5" x14ac:dyDescent="0.25">
      <c r="A10829">
        <v>75000001</v>
      </c>
      <c r="B10829" t="s">
        <v>15775</v>
      </c>
      <c r="C10829" t="s">
        <v>15776</v>
      </c>
      <c r="D10829" t="s">
        <v>15776</v>
      </c>
      <c r="E10829" t="s">
        <v>15775</v>
      </c>
    </row>
    <row r="10830" spans="1:5" x14ac:dyDescent="0.25">
      <c r="A10830">
        <v>75000002</v>
      </c>
      <c r="B10830" t="s">
        <v>15777</v>
      </c>
      <c r="C10830" t="s">
        <v>780</v>
      </c>
      <c r="D10830" t="s">
        <v>780</v>
      </c>
      <c r="E10830" t="s">
        <v>15777</v>
      </c>
    </row>
    <row r="10831" spans="1:5" x14ac:dyDescent="0.25">
      <c r="A10831">
        <v>75000003</v>
      </c>
      <c r="B10831" t="s">
        <v>15775</v>
      </c>
      <c r="C10831" t="s">
        <v>15776</v>
      </c>
      <c r="D10831" t="s">
        <v>15776</v>
      </c>
      <c r="E10831" t="s">
        <v>15775</v>
      </c>
    </row>
    <row r="10832" spans="1:5" x14ac:dyDescent="0.25">
      <c r="A10832">
        <v>75000006</v>
      </c>
      <c r="B10832" t="s">
        <v>15778</v>
      </c>
      <c r="C10832" t="s">
        <v>15779</v>
      </c>
      <c r="D10832" t="s">
        <v>15779</v>
      </c>
      <c r="E10832" t="s">
        <v>15778</v>
      </c>
    </row>
    <row r="10833" spans="1:5" x14ac:dyDescent="0.25">
      <c r="A10833">
        <v>75000007</v>
      </c>
      <c r="B10833" t="s">
        <v>15780</v>
      </c>
      <c r="C10833" t="s">
        <v>15781</v>
      </c>
      <c r="D10833" t="s">
        <v>15781</v>
      </c>
      <c r="E10833" t="s">
        <v>15780</v>
      </c>
    </row>
    <row r="10834" spans="1:5" x14ac:dyDescent="0.25">
      <c r="A10834">
        <v>75000008</v>
      </c>
      <c r="B10834" t="s">
        <v>15777</v>
      </c>
      <c r="C10834" t="s">
        <v>780</v>
      </c>
      <c r="D10834" t="s">
        <v>780</v>
      </c>
      <c r="E10834" t="s">
        <v>15777</v>
      </c>
    </row>
    <row r="10835" spans="1:5" x14ac:dyDescent="0.25">
      <c r="A10835">
        <v>75000009</v>
      </c>
      <c r="B10835" t="s">
        <v>15782</v>
      </c>
      <c r="C10835" t="s">
        <v>15783</v>
      </c>
      <c r="D10835" t="s">
        <v>15783</v>
      </c>
      <c r="E10835" t="s">
        <v>15782</v>
      </c>
    </row>
    <row r="10836" spans="1:5" x14ac:dyDescent="0.25">
      <c r="A10836">
        <v>75000010</v>
      </c>
      <c r="B10836" t="s">
        <v>15784</v>
      </c>
      <c r="C10836" t="s">
        <v>15785</v>
      </c>
      <c r="D10836" t="s">
        <v>15785</v>
      </c>
      <c r="E10836" t="s">
        <v>15784</v>
      </c>
    </row>
    <row r="10837" spans="1:5" x14ac:dyDescent="0.25">
      <c r="A10837">
        <v>75000011</v>
      </c>
      <c r="B10837" t="s">
        <v>15786</v>
      </c>
      <c r="C10837" t="s">
        <v>15787</v>
      </c>
      <c r="D10837" t="s">
        <v>15787</v>
      </c>
      <c r="E10837" t="s">
        <v>15786</v>
      </c>
    </row>
    <row r="10838" spans="1:5" x14ac:dyDescent="0.25">
      <c r="A10838">
        <v>75000012</v>
      </c>
      <c r="B10838" t="s">
        <v>15788</v>
      </c>
      <c r="C10838" t="s">
        <v>15789</v>
      </c>
      <c r="D10838" t="s">
        <v>15789</v>
      </c>
      <c r="E10838" t="s">
        <v>15788</v>
      </c>
    </row>
    <row r="10839" spans="1:5" x14ac:dyDescent="0.25">
      <c r="A10839">
        <v>75000013</v>
      </c>
      <c r="B10839" t="s">
        <v>15790</v>
      </c>
      <c r="C10839" t="s">
        <v>15779</v>
      </c>
      <c r="D10839" t="s">
        <v>15779</v>
      </c>
      <c r="E10839" t="s">
        <v>15790</v>
      </c>
    </row>
    <row r="10840" spans="1:5" x14ac:dyDescent="0.25">
      <c r="A10840">
        <v>75000014</v>
      </c>
      <c r="B10840" t="s">
        <v>15791</v>
      </c>
      <c r="C10840" t="s">
        <v>15792</v>
      </c>
      <c r="D10840" t="s">
        <v>15792</v>
      </c>
      <c r="E10840" t="s">
        <v>15791</v>
      </c>
    </row>
    <row r="10841" spans="1:5" x14ac:dyDescent="0.25">
      <c r="A10841">
        <v>75000015</v>
      </c>
      <c r="B10841" t="s">
        <v>15793</v>
      </c>
      <c r="C10841" t="s">
        <v>15794</v>
      </c>
      <c r="D10841" t="s">
        <v>15794</v>
      </c>
      <c r="E10841" t="s">
        <v>15793</v>
      </c>
    </row>
    <row r="10842" spans="1:5" x14ac:dyDescent="0.25">
      <c r="A10842">
        <v>75000016</v>
      </c>
      <c r="B10842" t="s">
        <v>15795</v>
      </c>
      <c r="C10842" t="s">
        <v>15796</v>
      </c>
      <c r="D10842" t="s">
        <v>15796</v>
      </c>
      <c r="E10842" t="s">
        <v>15795</v>
      </c>
    </row>
    <row r="10843" spans="1:5" x14ac:dyDescent="0.25">
      <c r="A10843">
        <v>75000017</v>
      </c>
      <c r="B10843" t="s">
        <v>15797</v>
      </c>
      <c r="C10843" t="s">
        <v>15798</v>
      </c>
      <c r="D10843" t="s">
        <v>15798</v>
      </c>
      <c r="E10843" t="s">
        <v>15797</v>
      </c>
    </row>
    <row r="10844" spans="1:5" x14ac:dyDescent="0.25">
      <c r="A10844">
        <v>75000018</v>
      </c>
      <c r="B10844" t="s">
        <v>15799</v>
      </c>
      <c r="C10844" t="s">
        <v>15800</v>
      </c>
      <c r="D10844" t="s">
        <v>15800</v>
      </c>
      <c r="E10844" t="s">
        <v>15799</v>
      </c>
    </row>
    <row r="10845" spans="1:5" x14ac:dyDescent="0.25">
      <c r="A10845">
        <v>75000019</v>
      </c>
      <c r="B10845" t="s">
        <v>15801</v>
      </c>
      <c r="C10845" t="s">
        <v>15792</v>
      </c>
      <c r="D10845" t="s">
        <v>15792</v>
      </c>
      <c r="E10845" t="s">
        <v>15801</v>
      </c>
    </row>
    <row r="10846" spans="1:5" x14ac:dyDescent="0.25">
      <c r="A10846">
        <v>75000020</v>
      </c>
      <c r="B10846" t="s">
        <v>15802</v>
      </c>
      <c r="C10846" t="s">
        <v>15803</v>
      </c>
      <c r="D10846" t="s">
        <v>15803</v>
      </c>
      <c r="E10846" t="s">
        <v>15802</v>
      </c>
    </row>
    <row r="10847" spans="1:5" x14ac:dyDescent="0.25">
      <c r="A10847">
        <v>75000021</v>
      </c>
      <c r="B10847" t="s">
        <v>15804</v>
      </c>
      <c r="C10847" t="s">
        <v>15805</v>
      </c>
      <c r="D10847" t="s">
        <v>15805</v>
      </c>
      <c r="E10847" t="s">
        <v>15804</v>
      </c>
    </row>
    <row r="10848" spans="1:5" x14ac:dyDescent="0.25">
      <c r="A10848">
        <v>75000022</v>
      </c>
      <c r="B10848" t="s">
        <v>15806</v>
      </c>
      <c r="C10848" t="s">
        <v>15807</v>
      </c>
      <c r="D10848" t="s">
        <v>15807</v>
      </c>
      <c r="E10848" t="s">
        <v>15806</v>
      </c>
    </row>
    <row r="10849" spans="1:5" x14ac:dyDescent="0.25">
      <c r="A10849">
        <v>75000023</v>
      </c>
      <c r="B10849" t="s">
        <v>15790</v>
      </c>
      <c r="C10849" t="s">
        <v>15779</v>
      </c>
      <c r="D10849" t="s">
        <v>15779</v>
      </c>
      <c r="E10849" t="s">
        <v>15790</v>
      </c>
    </row>
    <row r="10850" spans="1:5" x14ac:dyDescent="0.25">
      <c r="A10850">
        <v>75000026</v>
      </c>
      <c r="B10850" t="s">
        <v>15808</v>
      </c>
      <c r="C10850" t="s">
        <v>15809</v>
      </c>
      <c r="D10850" t="s">
        <v>15809</v>
      </c>
      <c r="E10850" t="s">
        <v>15808</v>
      </c>
    </row>
    <row r="10851" spans="1:5" x14ac:dyDescent="0.25">
      <c r="A10851">
        <v>75000027</v>
      </c>
      <c r="B10851" t="s">
        <v>15810</v>
      </c>
      <c r="C10851" t="s">
        <v>15811</v>
      </c>
      <c r="D10851" t="s">
        <v>15811</v>
      </c>
      <c r="E10851" t="s">
        <v>15810</v>
      </c>
    </row>
    <row r="10852" spans="1:5" x14ac:dyDescent="0.25">
      <c r="A10852">
        <v>75000028</v>
      </c>
      <c r="B10852" t="s">
        <v>15812</v>
      </c>
      <c r="C10852" t="s">
        <v>15813</v>
      </c>
      <c r="D10852" t="s">
        <v>15813</v>
      </c>
      <c r="E10852" t="s">
        <v>15812</v>
      </c>
    </row>
    <row r="10853" spans="1:5" x14ac:dyDescent="0.25">
      <c r="A10853">
        <v>75000029</v>
      </c>
      <c r="B10853" t="s">
        <v>15814</v>
      </c>
      <c r="C10853" t="s">
        <v>15779</v>
      </c>
      <c r="D10853" t="s">
        <v>15779</v>
      </c>
      <c r="E10853" t="s">
        <v>15814</v>
      </c>
    </row>
    <row r="10854" spans="1:5" x14ac:dyDescent="0.25">
      <c r="A10854">
        <v>75000030</v>
      </c>
      <c r="B10854" t="s">
        <v>15815</v>
      </c>
      <c r="C10854" t="s">
        <v>15816</v>
      </c>
      <c r="D10854" t="s">
        <v>15816</v>
      </c>
      <c r="E10854" t="s">
        <v>15815</v>
      </c>
    </row>
    <row r="10855" spans="1:5" x14ac:dyDescent="0.25">
      <c r="A10855">
        <v>75000031</v>
      </c>
      <c r="B10855" t="s">
        <v>15817</v>
      </c>
      <c r="C10855" t="s">
        <v>15818</v>
      </c>
      <c r="D10855" t="s">
        <v>15818</v>
      </c>
      <c r="E10855" t="s">
        <v>15817</v>
      </c>
    </row>
    <row r="10856" spans="1:5" x14ac:dyDescent="0.25">
      <c r="A10856">
        <v>75000032</v>
      </c>
      <c r="B10856" t="s">
        <v>15819</v>
      </c>
      <c r="C10856" t="s">
        <v>15820</v>
      </c>
      <c r="D10856" t="s">
        <v>15820</v>
      </c>
      <c r="E10856" t="s">
        <v>15819</v>
      </c>
    </row>
    <row r="10857" spans="1:5" x14ac:dyDescent="0.25">
      <c r="A10857">
        <v>75000033</v>
      </c>
      <c r="B10857" t="s">
        <v>15821</v>
      </c>
      <c r="C10857" t="s">
        <v>15822</v>
      </c>
      <c r="D10857" t="s">
        <v>15822</v>
      </c>
      <c r="E10857" t="s">
        <v>15821</v>
      </c>
    </row>
    <row r="10858" spans="1:5" x14ac:dyDescent="0.25">
      <c r="A10858">
        <v>75000034</v>
      </c>
      <c r="B10858" t="s">
        <v>15823</v>
      </c>
      <c r="C10858" t="s">
        <v>15824</v>
      </c>
      <c r="D10858" t="s">
        <v>15824</v>
      </c>
      <c r="E10858" t="s">
        <v>15823</v>
      </c>
    </row>
    <row r="10859" spans="1:5" x14ac:dyDescent="0.25">
      <c r="A10859">
        <v>75000035</v>
      </c>
      <c r="B10859" t="s">
        <v>15825</v>
      </c>
      <c r="C10859" t="s">
        <v>15826</v>
      </c>
      <c r="D10859" t="s">
        <v>15826</v>
      </c>
      <c r="E10859" t="s">
        <v>15825</v>
      </c>
    </row>
    <row r="10860" spans="1:5" x14ac:dyDescent="0.25">
      <c r="A10860">
        <v>75000036</v>
      </c>
      <c r="B10860" t="s">
        <v>15827</v>
      </c>
      <c r="C10860" t="s">
        <v>15828</v>
      </c>
      <c r="D10860" t="s">
        <v>15828</v>
      </c>
      <c r="E10860" t="s">
        <v>15827</v>
      </c>
    </row>
    <row r="10861" spans="1:5" x14ac:dyDescent="0.25">
      <c r="A10861">
        <v>75000037</v>
      </c>
      <c r="B10861" t="s">
        <v>15829</v>
      </c>
      <c r="C10861" t="s">
        <v>15829</v>
      </c>
      <c r="D10861" t="s">
        <v>15829</v>
      </c>
      <c r="E10861" t="s">
        <v>15829</v>
      </c>
    </row>
    <row r="10862" spans="1:5" x14ac:dyDescent="0.25">
      <c r="A10862">
        <v>75000038</v>
      </c>
      <c r="B10862" t="s">
        <v>15830</v>
      </c>
      <c r="C10862" t="s">
        <v>15830</v>
      </c>
      <c r="D10862" t="s">
        <v>15830</v>
      </c>
      <c r="E10862" t="s">
        <v>15830</v>
      </c>
    </row>
    <row r="10863" spans="1:5" x14ac:dyDescent="0.25">
      <c r="A10863">
        <v>75000039</v>
      </c>
      <c r="B10863" t="s">
        <v>15784</v>
      </c>
      <c r="C10863" t="s">
        <v>15785</v>
      </c>
      <c r="D10863" t="s">
        <v>15785</v>
      </c>
      <c r="E10863" t="s">
        <v>15784</v>
      </c>
    </row>
    <row r="10864" spans="1:5" x14ac:dyDescent="0.25">
      <c r="A10864">
        <v>75000040</v>
      </c>
      <c r="B10864" t="s">
        <v>15831</v>
      </c>
      <c r="C10864" t="s">
        <v>15832</v>
      </c>
      <c r="D10864" t="s">
        <v>15832</v>
      </c>
      <c r="E10864" t="s">
        <v>15831</v>
      </c>
    </row>
    <row r="10865" spans="1:5" x14ac:dyDescent="0.25">
      <c r="A10865">
        <v>75000041</v>
      </c>
      <c r="B10865" t="s">
        <v>15833</v>
      </c>
      <c r="C10865" t="s">
        <v>15833</v>
      </c>
      <c r="D10865" t="s">
        <v>15833</v>
      </c>
      <c r="E10865" t="s">
        <v>15833</v>
      </c>
    </row>
    <row r="10866" spans="1:5" x14ac:dyDescent="0.25">
      <c r="A10866">
        <v>75000042</v>
      </c>
      <c r="B10866" t="s">
        <v>15834</v>
      </c>
      <c r="C10866" t="s">
        <v>15835</v>
      </c>
      <c r="D10866" t="s">
        <v>15835</v>
      </c>
      <c r="E10866" t="s">
        <v>15834</v>
      </c>
    </row>
    <row r="10867" spans="1:5" x14ac:dyDescent="0.25">
      <c r="A10867">
        <v>75000043</v>
      </c>
      <c r="B10867" t="s">
        <v>15836</v>
      </c>
      <c r="C10867" t="s">
        <v>15837</v>
      </c>
      <c r="D10867" t="s">
        <v>15837</v>
      </c>
      <c r="E10867" t="s">
        <v>15836</v>
      </c>
    </row>
    <row r="10868" spans="1:5" x14ac:dyDescent="0.25">
      <c r="A10868">
        <v>75000044</v>
      </c>
      <c r="B10868" t="s">
        <v>15838</v>
      </c>
      <c r="C10868" t="s">
        <v>15839</v>
      </c>
      <c r="D10868" t="s">
        <v>15839</v>
      </c>
      <c r="E10868" t="s">
        <v>15838</v>
      </c>
    </row>
    <row r="10869" spans="1:5" x14ac:dyDescent="0.25">
      <c r="A10869">
        <v>75000045</v>
      </c>
      <c r="B10869" t="s">
        <v>15840</v>
      </c>
      <c r="C10869" t="s">
        <v>15841</v>
      </c>
      <c r="D10869" t="s">
        <v>15841</v>
      </c>
      <c r="E10869" t="s">
        <v>15840</v>
      </c>
    </row>
    <row r="10870" spans="1:5" x14ac:dyDescent="0.25">
      <c r="A10870">
        <v>75000046</v>
      </c>
      <c r="B10870" t="s">
        <v>15842</v>
      </c>
      <c r="C10870" t="s">
        <v>15843</v>
      </c>
      <c r="D10870" t="s">
        <v>15843</v>
      </c>
      <c r="E10870" t="s">
        <v>15842</v>
      </c>
    </row>
    <row r="10871" spans="1:5" x14ac:dyDescent="0.25">
      <c r="A10871">
        <v>75000047</v>
      </c>
      <c r="B10871" t="s">
        <v>15844</v>
      </c>
      <c r="C10871" t="s">
        <v>15845</v>
      </c>
      <c r="D10871" t="s">
        <v>15845</v>
      </c>
      <c r="E10871" t="s">
        <v>15844</v>
      </c>
    </row>
    <row r="10872" spans="1:5" x14ac:dyDescent="0.25">
      <c r="A10872">
        <v>76000002</v>
      </c>
      <c r="B10872" t="s">
        <v>15846</v>
      </c>
      <c r="C10872" t="s">
        <v>15847</v>
      </c>
      <c r="D10872" t="s">
        <v>15847</v>
      </c>
      <c r="E10872" t="s">
        <v>15846</v>
      </c>
    </row>
    <row r="10873" spans="1:5" x14ac:dyDescent="0.25">
      <c r="A10873">
        <v>76000003</v>
      </c>
      <c r="B10873" t="s">
        <v>15848</v>
      </c>
      <c r="C10873" t="s">
        <v>15849</v>
      </c>
      <c r="D10873" t="s">
        <v>15849</v>
      </c>
      <c r="E10873" t="s">
        <v>15848</v>
      </c>
    </row>
    <row r="10874" spans="1:5" x14ac:dyDescent="0.25">
      <c r="A10874">
        <v>76000004</v>
      </c>
      <c r="B10874" t="s">
        <v>15850</v>
      </c>
      <c r="C10874" t="s">
        <v>15851</v>
      </c>
      <c r="D10874" t="s">
        <v>15851</v>
      </c>
      <c r="E10874" t="s">
        <v>15850</v>
      </c>
    </row>
    <row r="10875" spans="1:5" x14ac:dyDescent="0.25">
      <c r="A10875">
        <v>76000005</v>
      </c>
      <c r="B10875" t="s">
        <v>15852</v>
      </c>
      <c r="C10875" t="s">
        <v>15851</v>
      </c>
      <c r="D10875" t="s">
        <v>15851</v>
      </c>
      <c r="E10875" t="s">
        <v>15852</v>
      </c>
    </row>
    <row r="10876" spans="1:5" x14ac:dyDescent="0.25">
      <c r="A10876">
        <v>76000006</v>
      </c>
      <c r="B10876" t="s">
        <v>15853</v>
      </c>
      <c r="C10876" t="s">
        <v>15854</v>
      </c>
      <c r="D10876" t="s">
        <v>15854</v>
      </c>
      <c r="E10876" t="s">
        <v>15853</v>
      </c>
    </row>
    <row r="10877" spans="1:5" x14ac:dyDescent="0.25">
      <c r="A10877">
        <v>76000007</v>
      </c>
      <c r="B10877" t="s">
        <v>15855</v>
      </c>
      <c r="C10877" t="s">
        <v>15856</v>
      </c>
      <c r="D10877" t="s">
        <v>15856</v>
      </c>
      <c r="E10877" t="s">
        <v>15855</v>
      </c>
    </row>
    <row r="10878" spans="1:5" x14ac:dyDescent="0.25">
      <c r="A10878">
        <v>76000008</v>
      </c>
      <c r="B10878" t="s">
        <v>15857</v>
      </c>
      <c r="C10878" t="s">
        <v>15858</v>
      </c>
      <c r="D10878" t="s">
        <v>15858</v>
      </c>
      <c r="E10878" t="s">
        <v>15857</v>
      </c>
    </row>
    <row r="10879" spans="1:5" x14ac:dyDescent="0.25">
      <c r="A10879">
        <v>76000009</v>
      </c>
      <c r="B10879" t="s">
        <v>15859</v>
      </c>
      <c r="C10879" t="s">
        <v>15860</v>
      </c>
      <c r="D10879" t="s">
        <v>15860</v>
      </c>
      <c r="E10879" t="s">
        <v>15859</v>
      </c>
    </row>
    <row r="10880" spans="1:5" x14ac:dyDescent="0.25">
      <c r="A10880">
        <v>76000010</v>
      </c>
      <c r="B10880" t="s">
        <v>15861</v>
      </c>
      <c r="C10880" t="s">
        <v>15862</v>
      </c>
      <c r="D10880" t="s">
        <v>15862</v>
      </c>
      <c r="E10880" t="s">
        <v>15861</v>
      </c>
    </row>
    <row r="10881" spans="1:5" x14ac:dyDescent="0.25">
      <c r="A10881">
        <v>76000011</v>
      </c>
      <c r="B10881" t="s">
        <v>15863</v>
      </c>
      <c r="C10881" t="s">
        <v>15864</v>
      </c>
      <c r="D10881" t="s">
        <v>15864</v>
      </c>
      <c r="E10881" t="s">
        <v>15863</v>
      </c>
    </row>
    <row r="10882" spans="1:5" x14ac:dyDescent="0.25">
      <c r="A10882">
        <v>76000012</v>
      </c>
      <c r="B10882" t="s">
        <v>15865</v>
      </c>
      <c r="C10882" t="s">
        <v>15866</v>
      </c>
      <c r="D10882" t="s">
        <v>15866</v>
      </c>
      <c r="E10882" t="s">
        <v>15865</v>
      </c>
    </row>
    <row r="10883" spans="1:5" x14ac:dyDescent="0.25">
      <c r="A10883">
        <v>76000013</v>
      </c>
      <c r="B10883" t="s">
        <v>15867</v>
      </c>
      <c r="C10883" t="s">
        <v>15867</v>
      </c>
      <c r="D10883" t="s">
        <v>15867</v>
      </c>
      <c r="E10883" t="s">
        <v>15867</v>
      </c>
    </row>
    <row r="10884" spans="1:5" x14ac:dyDescent="0.25">
      <c r="A10884">
        <v>83000002</v>
      </c>
      <c r="B10884" t="s">
        <v>15868</v>
      </c>
      <c r="C10884" t="s">
        <v>15869</v>
      </c>
      <c r="D10884" t="s">
        <v>15869</v>
      </c>
      <c r="E10884" t="s">
        <v>15868</v>
      </c>
    </row>
    <row r="10885" spans="1:5" x14ac:dyDescent="0.25">
      <c r="A10885">
        <v>83000003</v>
      </c>
      <c r="B10885" t="s">
        <v>15870</v>
      </c>
      <c r="C10885" t="s">
        <v>15871</v>
      </c>
      <c r="D10885" t="s">
        <v>15871</v>
      </c>
      <c r="E10885" t="s">
        <v>15870</v>
      </c>
    </row>
    <row r="10886" spans="1:5" x14ac:dyDescent="0.25">
      <c r="A10886">
        <v>83000004</v>
      </c>
      <c r="B10886" t="s">
        <v>15872</v>
      </c>
      <c r="C10886" t="s">
        <v>15873</v>
      </c>
      <c r="D10886" t="s">
        <v>15873</v>
      </c>
      <c r="E10886" t="s">
        <v>15872</v>
      </c>
    </row>
    <row r="10887" spans="1:5" x14ac:dyDescent="0.25">
      <c r="A10887">
        <v>83000005</v>
      </c>
      <c r="B10887" t="s">
        <v>15874</v>
      </c>
      <c r="C10887" t="s">
        <v>15875</v>
      </c>
      <c r="D10887" t="s">
        <v>15875</v>
      </c>
      <c r="E10887" t="s">
        <v>15874</v>
      </c>
    </row>
    <row r="10888" spans="1:5" x14ac:dyDescent="0.25">
      <c r="A10888">
        <v>83000006</v>
      </c>
      <c r="B10888" t="s">
        <v>15876</v>
      </c>
      <c r="C10888" t="s">
        <v>15877</v>
      </c>
      <c r="D10888" t="s">
        <v>15877</v>
      </c>
      <c r="E10888" t="s">
        <v>15876</v>
      </c>
    </row>
    <row r="10889" spans="1:5" x14ac:dyDescent="0.25">
      <c r="A10889">
        <v>83000007</v>
      </c>
      <c r="B10889" t="s">
        <v>15878</v>
      </c>
      <c r="C10889" t="s">
        <v>15879</v>
      </c>
      <c r="D10889" t="s">
        <v>15879</v>
      </c>
      <c r="E10889" t="s">
        <v>15878</v>
      </c>
    </row>
    <row r="10890" spans="1:5" x14ac:dyDescent="0.25">
      <c r="A10890">
        <v>83000008</v>
      </c>
      <c r="B10890" t="s">
        <v>15880</v>
      </c>
      <c r="C10890" t="s">
        <v>15881</v>
      </c>
      <c r="D10890" t="s">
        <v>15881</v>
      </c>
      <c r="E10890" t="s">
        <v>15880</v>
      </c>
    </row>
    <row r="10891" spans="1:5" x14ac:dyDescent="0.25">
      <c r="A10891">
        <v>83000009</v>
      </c>
      <c r="B10891" t="s">
        <v>15882</v>
      </c>
      <c r="C10891" t="s">
        <v>15883</v>
      </c>
      <c r="D10891" t="s">
        <v>15883</v>
      </c>
      <c r="E10891" t="s">
        <v>15882</v>
      </c>
    </row>
    <row r="10892" spans="1:5" x14ac:dyDescent="0.25">
      <c r="A10892">
        <v>83000010</v>
      </c>
      <c r="B10892" t="s">
        <v>15884</v>
      </c>
      <c r="C10892" t="s">
        <v>15885</v>
      </c>
      <c r="D10892" t="s">
        <v>15885</v>
      </c>
      <c r="E10892" t="s">
        <v>15884</v>
      </c>
    </row>
    <row r="10893" spans="1:5" x14ac:dyDescent="0.25">
      <c r="A10893">
        <v>83000011</v>
      </c>
      <c r="B10893" t="s">
        <v>15886</v>
      </c>
      <c r="C10893" t="s">
        <v>15887</v>
      </c>
      <c r="D10893" t="s">
        <v>15887</v>
      </c>
      <c r="E10893" t="s">
        <v>15886</v>
      </c>
    </row>
    <row r="10894" spans="1:5" x14ac:dyDescent="0.25">
      <c r="A10894">
        <v>83000012</v>
      </c>
      <c r="B10894" t="s">
        <v>15888</v>
      </c>
      <c r="C10894" t="s">
        <v>15889</v>
      </c>
      <c r="D10894" t="s">
        <v>15889</v>
      </c>
      <c r="E10894" t="s">
        <v>15888</v>
      </c>
    </row>
    <row r="10895" spans="1:5" x14ac:dyDescent="0.25">
      <c r="A10895">
        <v>83000013</v>
      </c>
      <c r="B10895" t="s">
        <v>15890</v>
      </c>
      <c r="C10895" t="s">
        <v>15891</v>
      </c>
      <c r="D10895" t="s">
        <v>15891</v>
      </c>
      <c r="E10895" t="s">
        <v>15890</v>
      </c>
    </row>
    <row r="10896" spans="1:5" x14ac:dyDescent="0.25">
      <c r="A10896">
        <v>89000001</v>
      </c>
      <c r="B10896" t="s">
        <v>15892</v>
      </c>
      <c r="C10896" t="s">
        <v>15892</v>
      </c>
      <c r="D10896" t="s">
        <v>15892</v>
      </c>
      <c r="E10896" t="s">
        <v>15892</v>
      </c>
    </row>
    <row r="10897" spans="1:5" x14ac:dyDescent="0.25">
      <c r="A10897">
        <v>91000002</v>
      </c>
      <c r="B10897" t="s">
        <v>15893</v>
      </c>
      <c r="C10897" t="s">
        <v>15894</v>
      </c>
      <c r="D10897" t="s">
        <v>15894</v>
      </c>
      <c r="E10897" t="s">
        <v>15893</v>
      </c>
    </row>
    <row r="10898" spans="1:5" x14ac:dyDescent="0.25">
      <c r="A10898">
        <v>91000003</v>
      </c>
      <c r="B10898" t="s">
        <v>15895</v>
      </c>
      <c r="C10898" t="s">
        <v>15894</v>
      </c>
      <c r="D10898" t="s">
        <v>15894</v>
      </c>
      <c r="E10898" t="s">
        <v>15895</v>
      </c>
    </row>
    <row r="10899" spans="1:5" x14ac:dyDescent="0.25">
      <c r="A10899">
        <v>91000004</v>
      </c>
      <c r="B10899" t="s">
        <v>15896</v>
      </c>
      <c r="C10899" t="s">
        <v>15897</v>
      </c>
      <c r="D10899" t="s">
        <v>15897</v>
      </c>
      <c r="E10899" t="s">
        <v>15896</v>
      </c>
    </row>
    <row r="10900" spans="1:5" x14ac:dyDescent="0.25">
      <c r="A10900">
        <v>91000005</v>
      </c>
      <c r="B10900" t="s">
        <v>15898</v>
      </c>
      <c r="C10900" t="s">
        <v>15899</v>
      </c>
      <c r="D10900" t="s">
        <v>15899</v>
      </c>
      <c r="E10900" t="s">
        <v>15898</v>
      </c>
    </row>
    <row r="10901" spans="1:5" x14ac:dyDescent="0.25">
      <c r="A10901">
        <v>91000006</v>
      </c>
      <c r="B10901" t="s">
        <v>15900</v>
      </c>
      <c r="C10901" t="s">
        <v>15901</v>
      </c>
      <c r="D10901" t="s">
        <v>15901</v>
      </c>
      <c r="E10901" t="s">
        <v>15900</v>
      </c>
    </row>
    <row r="10902" spans="1:5" x14ac:dyDescent="0.25">
      <c r="A10902">
        <v>91000007</v>
      </c>
      <c r="B10902" t="s">
        <v>15902</v>
      </c>
      <c r="C10902" t="s">
        <v>13855</v>
      </c>
      <c r="D10902" t="s">
        <v>13855</v>
      </c>
      <c r="E10902" t="s">
        <v>15902</v>
      </c>
    </row>
    <row r="10903" spans="1:5" x14ac:dyDescent="0.25">
      <c r="A10903">
        <v>91000009</v>
      </c>
      <c r="B10903" t="s">
        <v>15903</v>
      </c>
      <c r="C10903" t="s">
        <v>15904</v>
      </c>
      <c r="D10903" t="s">
        <v>15904</v>
      </c>
      <c r="E10903" t="s">
        <v>15903</v>
      </c>
    </row>
    <row r="10904" spans="1:5" x14ac:dyDescent="0.25">
      <c r="A10904">
        <v>91000010</v>
      </c>
      <c r="B10904" t="s">
        <v>15905</v>
      </c>
      <c r="C10904" t="s">
        <v>15906</v>
      </c>
      <c r="D10904" t="s">
        <v>15906</v>
      </c>
      <c r="E10904" t="s">
        <v>15905</v>
      </c>
    </row>
    <row r="10905" spans="1:5" x14ac:dyDescent="0.25">
      <c r="A10905">
        <v>91000011</v>
      </c>
      <c r="B10905" t="s">
        <v>15907</v>
      </c>
      <c r="C10905" t="s">
        <v>15908</v>
      </c>
      <c r="D10905" t="s">
        <v>15908</v>
      </c>
      <c r="E10905" t="s">
        <v>15907</v>
      </c>
    </row>
    <row r="10906" spans="1:5" x14ac:dyDescent="0.25">
      <c r="A10906">
        <v>91000012</v>
      </c>
      <c r="B10906" t="s">
        <v>15909</v>
      </c>
      <c r="C10906" t="s">
        <v>15894</v>
      </c>
      <c r="D10906" t="s">
        <v>15894</v>
      </c>
      <c r="E10906" t="s">
        <v>15909</v>
      </c>
    </row>
    <row r="10907" spans="1:5" x14ac:dyDescent="0.25">
      <c r="A10907">
        <v>91000013</v>
      </c>
      <c r="B10907" t="s">
        <v>15893</v>
      </c>
      <c r="C10907" t="s">
        <v>15894</v>
      </c>
      <c r="D10907" t="s">
        <v>15894</v>
      </c>
      <c r="E10907" t="s">
        <v>15893</v>
      </c>
    </row>
    <row r="10908" spans="1:5" x14ac:dyDescent="0.25">
      <c r="A10908">
        <v>91000016</v>
      </c>
      <c r="B10908" t="s">
        <v>15907</v>
      </c>
      <c r="C10908" t="s">
        <v>15910</v>
      </c>
      <c r="D10908" t="s">
        <v>15910</v>
      </c>
      <c r="E10908" t="s">
        <v>15907</v>
      </c>
    </row>
    <row r="10909" spans="1:5" x14ac:dyDescent="0.25">
      <c r="A10909">
        <v>91000017</v>
      </c>
      <c r="B10909" t="s">
        <v>15895</v>
      </c>
      <c r="C10909" t="s">
        <v>15894</v>
      </c>
      <c r="D10909" t="s">
        <v>15894</v>
      </c>
      <c r="E10909" t="s">
        <v>15895</v>
      </c>
    </row>
    <row r="10910" spans="1:5" x14ac:dyDescent="0.25">
      <c r="A10910">
        <v>91000018</v>
      </c>
      <c r="B10910" t="s">
        <v>15911</v>
      </c>
      <c r="C10910" t="s">
        <v>15894</v>
      </c>
      <c r="D10910" t="s">
        <v>15894</v>
      </c>
      <c r="E10910" t="s">
        <v>15911</v>
      </c>
    </row>
    <row r="10911" spans="1:5" x14ac:dyDescent="0.25">
      <c r="A10911">
        <v>91000019</v>
      </c>
      <c r="B10911" t="s">
        <v>15912</v>
      </c>
      <c r="C10911" t="s">
        <v>15913</v>
      </c>
      <c r="D10911" t="s">
        <v>15913</v>
      </c>
      <c r="E10911" t="s">
        <v>15912</v>
      </c>
    </row>
    <row r="10912" spans="1:5" x14ac:dyDescent="0.25">
      <c r="A10912">
        <v>91000020</v>
      </c>
      <c r="B10912" t="s">
        <v>15914</v>
      </c>
      <c r="C10912" t="s">
        <v>15915</v>
      </c>
      <c r="D10912" t="s">
        <v>15915</v>
      </c>
      <c r="E10912" t="s">
        <v>15914</v>
      </c>
    </row>
    <row r="10913" spans="1:5" x14ac:dyDescent="0.25">
      <c r="A10913">
        <v>91000021</v>
      </c>
      <c r="B10913" t="s">
        <v>15916</v>
      </c>
      <c r="C10913" t="s">
        <v>15917</v>
      </c>
      <c r="D10913" t="s">
        <v>15917</v>
      </c>
      <c r="E10913" t="s">
        <v>15916</v>
      </c>
    </row>
    <row r="10914" spans="1:5" x14ac:dyDescent="0.25">
      <c r="A10914">
        <v>91000022</v>
      </c>
      <c r="B10914" t="s">
        <v>15918</v>
      </c>
      <c r="C10914" t="s">
        <v>15918</v>
      </c>
      <c r="D10914" t="s">
        <v>15918</v>
      </c>
      <c r="E10914" t="s">
        <v>15918</v>
      </c>
    </row>
    <row r="10915" spans="1:5" x14ac:dyDescent="0.25">
      <c r="A10915">
        <v>91000023</v>
      </c>
      <c r="B10915" t="s">
        <v>15919</v>
      </c>
      <c r="C10915" t="s">
        <v>15920</v>
      </c>
      <c r="D10915" t="s">
        <v>15920</v>
      </c>
      <c r="E10915" t="s">
        <v>15919</v>
      </c>
    </row>
    <row r="10916" spans="1:5" x14ac:dyDescent="0.25">
      <c r="A10916">
        <v>91000024</v>
      </c>
      <c r="B10916" t="s">
        <v>15921</v>
      </c>
      <c r="C10916" t="s">
        <v>15922</v>
      </c>
      <c r="D10916" t="s">
        <v>15922</v>
      </c>
      <c r="E10916" t="s">
        <v>15921</v>
      </c>
    </row>
    <row r="10917" spans="1:5" x14ac:dyDescent="0.25">
      <c r="A10917">
        <v>91000025</v>
      </c>
      <c r="B10917" t="s">
        <v>15923</v>
      </c>
      <c r="C10917" t="s">
        <v>15924</v>
      </c>
      <c r="D10917" t="s">
        <v>15924</v>
      </c>
      <c r="E10917" t="s">
        <v>15923</v>
      </c>
    </row>
    <row r="10918" spans="1:5" x14ac:dyDescent="0.25">
      <c r="A10918">
        <v>91000026</v>
      </c>
      <c r="B10918" t="s">
        <v>15925</v>
      </c>
      <c r="C10918" t="s">
        <v>15899</v>
      </c>
      <c r="D10918" t="s">
        <v>15899</v>
      </c>
      <c r="E10918" t="s">
        <v>15925</v>
      </c>
    </row>
    <row r="10919" spans="1:5" x14ac:dyDescent="0.25">
      <c r="A10919">
        <v>91000027</v>
      </c>
      <c r="B10919" t="s">
        <v>15926</v>
      </c>
      <c r="C10919" t="s">
        <v>15927</v>
      </c>
      <c r="D10919" t="s">
        <v>15927</v>
      </c>
      <c r="E10919" t="s">
        <v>15926</v>
      </c>
    </row>
    <row r="10920" spans="1:5" x14ac:dyDescent="0.25">
      <c r="A10920">
        <v>91000028</v>
      </c>
      <c r="B10920" t="s">
        <v>15928</v>
      </c>
      <c r="C10920" t="s">
        <v>15928</v>
      </c>
      <c r="D10920" t="s">
        <v>15928</v>
      </c>
      <c r="E10920" t="s">
        <v>15928</v>
      </c>
    </row>
    <row r="10921" spans="1:5" x14ac:dyDescent="0.25">
      <c r="A10921">
        <v>91000029</v>
      </c>
      <c r="B10921" t="s">
        <v>15929</v>
      </c>
      <c r="C10921" t="s">
        <v>15930</v>
      </c>
      <c r="D10921" t="s">
        <v>15930</v>
      </c>
      <c r="E10921" t="s">
        <v>15929</v>
      </c>
    </row>
    <row r="10922" spans="1:5" x14ac:dyDescent="0.25">
      <c r="A10922">
        <v>91000030</v>
      </c>
      <c r="B10922" t="s">
        <v>15931</v>
      </c>
      <c r="C10922" t="s">
        <v>15931</v>
      </c>
      <c r="D10922" t="s">
        <v>15931</v>
      </c>
      <c r="E10922" t="s">
        <v>15931</v>
      </c>
    </row>
    <row r="10923" spans="1:5" x14ac:dyDescent="0.25">
      <c r="A10923">
        <v>91000031</v>
      </c>
      <c r="B10923" t="s">
        <v>15932</v>
      </c>
      <c r="C10923" t="s">
        <v>15932</v>
      </c>
      <c r="D10923" t="s">
        <v>15932</v>
      </c>
      <c r="E10923" t="s">
        <v>15932</v>
      </c>
    </row>
    <row r="10924" spans="1:5" x14ac:dyDescent="0.25">
      <c r="A10924">
        <v>91000032</v>
      </c>
      <c r="B10924" t="s">
        <v>15933</v>
      </c>
      <c r="C10924" t="s">
        <v>15933</v>
      </c>
      <c r="D10924" t="s">
        <v>15933</v>
      </c>
      <c r="E10924" t="s">
        <v>15933</v>
      </c>
    </row>
    <row r="10925" spans="1:5" x14ac:dyDescent="0.25">
      <c r="A10925">
        <v>91000033</v>
      </c>
      <c r="B10925" t="s">
        <v>15934</v>
      </c>
      <c r="C10925" t="s">
        <v>15935</v>
      </c>
      <c r="D10925" t="s">
        <v>15935</v>
      </c>
      <c r="E10925" t="s">
        <v>15934</v>
      </c>
    </row>
    <row r="10926" spans="1:5" x14ac:dyDescent="0.25">
      <c r="A10926">
        <v>91000034</v>
      </c>
      <c r="B10926" t="s">
        <v>15936</v>
      </c>
      <c r="C10926" t="s">
        <v>15936</v>
      </c>
      <c r="D10926" t="s">
        <v>15936</v>
      </c>
      <c r="E10926" t="s">
        <v>15936</v>
      </c>
    </row>
    <row r="10927" spans="1:5" x14ac:dyDescent="0.25">
      <c r="A10927">
        <v>91000035</v>
      </c>
      <c r="B10927" t="s">
        <v>15937</v>
      </c>
      <c r="C10927" t="s">
        <v>15937</v>
      </c>
      <c r="D10927" t="s">
        <v>15937</v>
      </c>
      <c r="E10927" t="s">
        <v>15937</v>
      </c>
    </row>
    <row r="10928" spans="1:5" x14ac:dyDescent="0.25">
      <c r="A10928">
        <v>91000036</v>
      </c>
      <c r="B10928" t="s">
        <v>15938</v>
      </c>
      <c r="C10928" t="s">
        <v>15939</v>
      </c>
      <c r="D10928" t="s">
        <v>15939</v>
      </c>
      <c r="E10928" t="s">
        <v>15938</v>
      </c>
    </row>
    <row r="10929" spans="1:5" x14ac:dyDescent="0.25">
      <c r="A10929">
        <v>91000037</v>
      </c>
      <c r="B10929" t="s">
        <v>15940</v>
      </c>
      <c r="C10929" t="s">
        <v>15940</v>
      </c>
      <c r="D10929" t="s">
        <v>15940</v>
      </c>
      <c r="E10929" t="s">
        <v>15940</v>
      </c>
    </row>
    <row r="10930" spans="1:5" x14ac:dyDescent="0.25">
      <c r="A10930">
        <v>91000038</v>
      </c>
      <c r="B10930" t="s">
        <v>15941</v>
      </c>
      <c r="C10930" t="s">
        <v>15942</v>
      </c>
      <c r="D10930" t="s">
        <v>15942</v>
      </c>
      <c r="E10930" t="s">
        <v>15941</v>
      </c>
    </row>
    <row r="10931" spans="1:5" x14ac:dyDescent="0.25">
      <c r="A10931">
        <v>91000039</v>
      </c>
      <c r="B10931" t="s">
        <v>15943</v>
      </c>
      <c r="C10931" t="s">
        <v>15943</v>
      </c>
      <c r="D10931" t="s">
        <v>15943</v>
      </c>
      <c r="E10931" t="s">
        <v>15943</v>
      </c>
    </row>
    <row r="10932" spans="1:5" x14ac:dyDescent="0.25">
      <c r="A10932">
        <v>91000040</v>
      </c>
      <c r="B10932" t="s">
        <v>15944</v>
      </c>
      <c r="C10932" t="s">
        <v>15945</v>
      </c>
      <c r="D10932" t="s">
        <v>15945</v>
      </c>
      <c r="E10932" t="s">
        <v>15944</v>
      </c>
    </row>
    <row r="10933" spans="1:5" x14ac:dyDescent="0.25">
      <c r="A10933">
        <v>91000041</v>
      </c>
      <c r="B10933" t="s">
        <v>15946</v>
      </c>
      <c r="C10933" t="s">
        <v>15947</v>
      </c>
      <c r="D10933" t="s">
        <v>15947</v>
      </c>
      <c r="E10933" t="s">
        <v>15946</v>
      </c>
    </row>
    <row r="10934" spans="1:5" x14ac:dyDescent="0.25">
      <c r="A10934">
        <v>91000042</v>
      </c>
      <c r="B10934" t="s">
        <v>15948</v>
      </c>
      <c r="C10934" t="s">
        <v>15949</v>
      </c>
      <c r="D10934" t="s">
        <v>15949</v>
      </c>
      <c r="E10934" t="s">
        <v>15948</v>
      </c>
    </row>
    <row r="10935" spans="1:5" x14ac:dyDescent="0.25">
      <c r="A10935">
        <v>91000043</v>
      </c>
      <c r="B10935" t="s">
        <v>15950</v>
      </c>
      <c r="C10935" t="s">
        <v>15951</v>
      </c>
      <c r="D10935" t="s">
        <v>15951</v>
      </c>
      <c r="E10935" t="s">
        <v>15950</v>
      </c>
    </row>
    <row r="10936" spans="1:5" x14ac:dyDescent="0.25">
      <c r="A10936">
        <v>91000044</v>
      </c>
      <c r="B10936" t="s">
        <v>15952</v>
      </c>
      <c r="C10936" t="s">
        <v>15953</v>
      </c>
      <c r="D10936" t="s">
        <v>15953</v>
      </c>
      <c r="E10936" t="s">
        <v>15952</v>
      </c>
    </row>
    <row r="10937" spans="1:5" x14ac:dyDescent="0.25">
      <c r="A10937">
        <v>91000045</v>
      </c>
      <c r="B10937" t="s">
        <v>15954</v>
      </c>
      <c r="C10937" t="s">
        <v>15955</v>
      </c>
      <c r="D10937" t="s">
        <v>15955</v>
      </c>
      <c r="E10937" t="s">
        <v>15954</v>
      </c>
    </row>
    <row r="10938" spans="1:5" x14ac:dyDescent="0.25">
      <c r="A10938">
        <v>91000046</v>
      </c>
      <c r="B10938" t="s">
        <v>15956</v>
      </c>
      <c r="C10938" t="s">
        <v>15957</v>
      </c>
      <c r="D10938" t="s">
        <v>15957</v>
      </c>
      <c r="E10938" t="s">
        <v>15956</v>
      </c>
    </row>
    <row r="10939" spans="1:5" x14ac:dyDescent="0.25">
      <c r="A10939">
        <v>91000047</v>
      </c>
      <c r="B10939" t="s">
        <v>15958</v>
      </c>
      <c r="C10939" t="s">
        <v>15959</v>
      </c>
      <c r="D10939" t="s">
        <v>15959</v>
      </c>
      <c r="E10939" t="s">
        <v>15958</v>
      </c>
    </row>
    <row r="10940" spans="1:5" x14ac:dyDescent="0.25">
      <c r="A10940">
        <v>91000048</v>
      </c>
      <c r="B10940" t="s">
        <v>15960</v>
      </c>
      <c r="C10940" t="s">
        <v>15961</v>
      </c>
      <c r="D10940" t="s">
        <v>15961</v>
      </c>
      <c r="E10940" t="s">
        <v>15960</v>
      </c>
    </row>
    <row r="10941" spans="1:5" x14ac:dyDescent="0.25">
      <c r="A10941">
        <v>91000049</v>
      </c>
      <c r="B10941" t="s">
        <v>15962</v>
      </c>
      <c r="C10941" t="s">
        <v>15963</v>
      </c>
      <c r="D10941" t="s">
        <v>15963</v>
      </c>
      <c r="E10941" t="s">
        <v>15962</v>
      </c>
    </row>
    <row r="10942" spans="1:5" x14ac:dyDescent="0.25">
      <c r="A10942">
        <v>91000050</v>
      </c>
      <c r="B10942" t="s">
        <v>15964</v>
      </c>
      <c r="C10942" t="s">
        <v>15965</v>
      </c>
      <c r="D10942" t="s">
        <v>15965</v>
      </c>
      <c r="E10942" t="s">
        <v>15964</v>
      </c>
    </row>
    <row r="10943" spans="1:5" x14ac:dyDescent="0.25">
      <c r="A10943">
        <v>91000051</v>
      </c>
      <c r="B10943" t="s">
        <v>15966</v>
      </c>
      <c r="C10943" t="s">
        <v>15965</v>
      </c>
      <c r="D10943" t="s">
        <v>15965</v>
      </c>
      <c r="E10943" t="s">
        <v>15966</v>
      </c>
    </row>
    <row r="10944" spans="1:5" x14ac:dyDescent="0.25">
      <c r="A10944">
        <v>91000052</v>
      </c>
      <c r="B10944" t="s">
        <v>15967</v>
      </c>
      <c r="C10944" t="s">
        <v>15965</v>
      </c>
      <c r="D10944" t="s">
        <v>15965</v>
      </c>
      <c r="E10944" t="s">
        <v>15967</v>
      </c>
    </row>
    <row r="10945" spans="1:5" x14ac:dyDescent="0.25">
      <c r="A10945">
        <v>91000053</v>
      </c>
      <c r="B10945" t="s">
        <v>15968</v>
      </c>
      <c r="C10945" t="s">
        <v>15965</v>
      </c>
      <c r="D10945" t="s">
        <v>15965</v>
      </c>
      <c r="E10945" t="s">
        <v>15968</v>
      </c>
    </row>
    <row r="10946" spans="1:5" x14ac:dyDescent="0.25">
      <c r="A10946">
        <v>91000054</v>
      </c>
      <c r="B10946" t="s">
        <v>15969</v>
      </c>
      <c r="C10946" t="s">
        <v>15965</v>
      </c>
      <c r="D10946" t="s">
        <v>15965</v>
      </c>
      <c r="E10946" t="s">
        <v>15969</v>
      </c>
    </row>
    <row r="10947" spans="1:5" x14ac:dyDescent="0.25">
      <c r="A10947">
        <v>91000055</v>
      </c>
      <c r="B10947" t="s">
        <v>15970</v>
      </c>
      <c r="C10947" t="s">
        <v>15970</v>
      </c>
      <c r="D10947" t="s">
        <v>15970</v>
      </c>
      <c r="E10947" t="s">
        <v>15970</v>
      </c>
    </row>
    <row r="10948" spans="1:5" x14ac:dyDescent="0.25">
      <c r="A10948">
        <v>91000056</v>
      </c>
      <c r="B10948" t="s">
        <v>15971</v>
      </c>
      <c r="C10948" t="s">
        <v>15971</v>
      </c>
      <c r="D10948" t="s">
        <v>15971</v>
      </c>
      <c r="E10948" t="s">
        <v>15971</v>
      </c>
    </row>
    <row r="10949" spans="1:5" x14ac:dyDescent="0.25">
      <c r="A10949">
        <v>91000057</v>
      </c>
      <c r="B10949" t="s">
        <v>15972</v>
      </c>
      <c r="C10949" t="s">
        <v>15972</v>
      </c>
      <c r="D10949" t="s">
        <v>15972</v>
      </c>
      <c r="E10949" t="s">
        <v>15972</v>
      </c>
    </row>
    <row r="10950" spans="1:5" x14ac:dyDescent="0.25">
      <c r="A10950">
        <v>91000058</v>
      </c>
      <c r="B10950" t="s">
        <v>15973</v>
      </c>
      <c r="C10950" t="s">
        <v>15973</v>
      </c>
      <c r="D10950" t="s">
        <v>15973</v>
      </c>
      <c r="E10950" t="s">
        <v>15973</v>
      </c>
    </row>
    <row r="10951" spans="1:5" x14ac:dyDescent="0.25">
      <c r="A10951">
        <v>91000059</v>
      </c>
      <c r="B10951" t="s">
        <v>15974</v>
      </c>
      <c r="C10951" t="s">
        <v>15974</v>
      </c>
      <c r="D10951" t="s">
        <v>15974</v>
      </c>
      <c r="E10951" t="s">
        <v>15974</v>
      </c>
    </row>
    <row r="10952" spans="1:5" x14ac:dyDescent="0.25">
      <c r="A10952">
        <v>91000060</v>
      </c>
      <c r="B10952" t="s">
        <v>15975</v>
      </c>
      <c r="C10952" t="s">
        <v>15976</v>
      </c>
      <c r="D10952" t="s">
        <v>15976</v>
      </c>
      <c r="E10952" t="s">
        <v>15975</v>
      </c>
    </row>
    <row r="10953" spans="1:5" x14ac:dyDescent="0.25">
      <c r="A10953">
        <v>91000061</v>
      </c>
      <c r="B10953" t="s">
        <v>15977</v>
      </c>
      <c r="C10953" t="s">
        <v>15977</v>
      </c>
      <c r="D10953" t="s">
        <v>15977</v>
      </c>
      <c r="E10953" t="s">
        <v>15977</v>
      </c>
    </row>
    <row r="10954" spans="1:5" x14ac:dyDescent="0.25">
      <c r="A10954">
        <v>91000062</v>
      </c>
      <c r="B10954" t="s">
        <v>15978</v>
      </c>
      <c r="C10954" t="s">
        <v>15978</v>
      </c>
      <c r="D10954" t="s">
        <v>15978</v>
      </c>
      <c r="E10954" t="s">
        <v>15978</v>
      </c>
    </row>
    <row r="10955" spans="1:5" x14ac:dyDescent="0.25">
      <c r="A10955">
        <v>91000063</v>
      </c>
      <c r="B10955" t="s">
        <v>15979</v>
      </c>
      <c r="C10955" t="s">
        <v>15980</v>
      </c>
      <c r="D10955" t="s">
        <v>15980</v>
      </c>
      <c r="E10955" t="s">
        <v>15979</v>
      </c>
    </row>
    <row r="10956" spans="1:5" x14ac:dyDescent="0.25">
      <c r="A10956">
        <v>91000064</v>
      </c>
      <c r="B10956" t="s">
        <v>15981</v>
      </c>
      <c r="C10956" t="s">
        <v>15981</v>
      </c>
      <c r="D10956" t="s">
        <v>15981</v>
      </c>
      <c r="E10956" t="s">
        <v>15981</v>
      </c>
    </row>
    <row r="10957" spans="1:5" x14ac:dyDescent="0.25">
      <c r="A10957">
        <v>91000065</v>
      </c>
      <c r="B10957" t="s">
        <v>15982</v>
      </c>
      <c r="C10957" t="s">
        <v>15982</v>
      </c>
      <c r="D10957" t="s">
        <v>15982</v>
      </c>
      <c r="E10957" t="s">
        <v>15982</v>
      </c>
    </row>
    <row r="10958" spans="1:5" x14ac:dyDescent="0.25">
      <c r="A10958">
        <v>91000066</v>
      </c>
      <c r="B10958" t="s">
        <v>15983</v>
      </c>
      <c r="C10958" t="s">
        <v>15984</v>
      </c>
      <c r="D10958" t="s">
        <v>15984</v>
      </c>
      <c r="E10958" t="s">
        <v>15983</v>
      </c>
    </row>
    <row r="10959" spans="1:5" x14ac:dyDescent="0.25">
      <c r="A10959">
        <v>91000067</v>
      </c>
      <c r="B10959" t="s">
        <v>15985</v>
      </c>
      <c r="C10959" t="s">
        <v>15986</v>
      </c>
      <c r="D10959" t="s">
        <v>15986</v>
      </c>
      <c r="E10959" t="s">
        <v>15985</v>
      </c>
    </row>
    <row r="10960" spans="1:5" x14ac:dyDescent="0.25">
      <c r="A10960">
        <v>91000068</v>
      </c>
      <c r="B10960" t="s">
        <v>15987</v>
      </c>
      <c r="C10960" t="s">
        <v>15988</v>
      </c>
      <c r="D10960" t="s">
        <v>15988</v>
      </c>
      <c r="E10960" t="s">
        <v>15987</v>
      </c>
    </row>
    <row r="10961" spans="1:5" x14ac:dyDescent="0.25">
      <c r="A10961">
        <v>91000069</v>
      </c>
      <c r="B10961" t="s">
        <v>15989</v>
      </c>
      <c r="C10961" t="s">
        <v>15990</v>
      </c>
      <c r="D10961" t="s">
        <v>15990</v>
      </c>
      <c r="E10961" t="s">
        <v>15989</v>
      </c>
    </row>
    <row r="10962" spans="1:5" x14ac:dyDescent="0.25">
      <c r="A10962">
        <v>91000070</v>
      </c>
      <c r="B10962" t="s">
        <v>15991</v>
      </c>
      <c r="C10962" t="s">
        <v>15992</v>
      </c>
      <c r="D10962" t="s">
        <v>15992</v>
      </c>
      <c r="E10962" t="s">
        <v>15991</v>
      </c>
    </row>
    <row r="10963" spans="1:5" x14ac:dyDescent="0.25">
      <c r="A10963">
        <v>91000071</v>
      </c>
      <c r="B10963" t="s">
        <v>15993</v>
      </c>
      <c r="C10963" t="s">
        <v>15994</v>
      </c>
      <c r="D10963" t="s">
        <v>15994</v>
      </c>
      <c r="E10963" t="s">
        <v>15993</v>
      </c>
    </row>
    <row r="10964" spans="1:5" x14ac:dyDescent="0.25">
      <c r="A10964">
        <v>91000072</v>
      </c>
      <c r="B10964" t="s">
        <v>15995</v>
      </c>
      <c r="C10964" t="s">
        <v>15996</v>
      </c>
      <c r="D10964" t="s">
        <v>15996</v>
      </c>
      <c r="E10964" t="s">
        <v>15995</v>
      </c>
    </row>
    <row r="10965" spans="1:5" x14ac:dyDescent="0.25">
      <c r="A10965">
        <v>91000073</v>
      </c>
      <c r="B10965" t="s">
        <v>15997</v>
      </c>
      <c r="C10965" t="s">
        <v>15998</v>
      </c>
      <c r="D10965" t="s">
        <v>15998</v>
      </c>
      <c r="E10965" t="s">
        <v>15997</v>
      </c>
    </row>
    <row r="10966" spans="1:5" x14ac:dyDescent="0.25">
      <c r="A10966">
        <v>91000075</v>
      </c>
      <c r="B10966" t="s">
        <v>15999</v>
      </c>
      <c r="C10966" t="s">
        <v>16000</v>
      </c>
      <c r="D10966" t="s">
        <v>16000</v>
      </c>
      <c r="E10966" t="s">
        <v>15999</v>
      </c>
    </row>
    <row r="10967" spans="1:5" x14ac:dyDescent="0.25">
      <c r="A10967">
        <v>91000076</v>
      </c>
      <c r="B10967" t="s">
        <v>16001</v>
      </c>
      <c r="C10967" t="s">
        <v>16002</v>
      </c>
      <c r="D10967" t="s">
        <v>16002</v>
      </c>
      <c r="E10967" t="s">
        <v>16001</v>
      </c>
    </row>
    <row r="10968" spans="1:5" x14ac:dyDescent="0.25">
      <c r="A10968">
        <v>91000077</v>
      </c>
      <c r="B10968" t="s">
        <v>16003</v>
      </c>
      <c r="C10968" t="s">
        <v>16004</v>
      </c>
      <c r="D10968" t="s">
        <v>16004</v>
      </c>
      <c r="E10968" t="s">
        <v>16003</v>
      </c>
    </row>
    <row r="10969" spans="1:5" x14ac:dyDescent="0.25">
      <c r="A10969">
        <v>91000078</v>
      </c>
      <c r="B10969" t="s">
        <v>16003</v>
      </c>
      <c r="C10969" t="s">
        <v>16005</v>
      </c>
      <c r="D10969" t="s">
        <v>16005</v>
      </c>
      <c r="E10969" t="s">
        <v>16003</v>
      </c>
    </row>
    <row r="10970" spans="1:5" x14ac:dyDescent="0.25">
      <c r="A10970">
        <v>91000079</v>
      </c>
      <c r="B10970" t="s">
        <v>16006</v>
      </c>
      <c r="C10970" t="s">
        <v>16007</v>
      </c>
      <c r="D10970" t="s">
        <v>16007</v>
      </c>
      <c r="E10970" t="s">
        <v>16006</v>
      </c>
    </row>
    <row r="10971" spans="1:5" x14ac:dyDescent="0.25">
      <c r="A10971">
        <v>91000080</v>
      </c>
      <c r="B10971" t="s">
        <v>16008</v>
      </c>
      <c r="C10971" t="s">
        <v>16009</v>
      </c>
      <c r="D10971" t="s">
        <v>16009</v>
      </c>
      <c r="E10971" t="s">
        <v>16008</v>
      </c>
    </row>
    <row r="10972" spans="1:5" x14ac:dyDescent="0.25">
      <c r="A10972">
        <v>91000081</v>
      </c>
      <c r="B10972" t="s">
        <v>16010</v>
      </c>
      <c r="C10972" t="s">
        <v>16011</v>
      </c>
      <c r="D10972" t="s">
        <v>16011</v>
      </c>
      <c r="E10972" t="s">
        <v>16010</v>
      </c>
    </row>
    <row r="10973" spans="1:5" x14ac:dyDescent="0.25">
      <c r="A10973">
        <v>91000082</v>
      </c>
      <c r="B10973" t="s">
        <v>16012</v>
      </c>
      <c r="C10973" t="s">
        <v>15965</v>
      </c>
      <c r="D10973" t="s">
        <v>15965</v>
      </c>
      <c r="E10973" t="s">
        <v>16012</v>
      </c>
    </row>
    <row r="10974" spans="1:5" x14ac:dyDescent="0.25">
      <c r="A10974">
        <v>91000083</v>
      </c>
      <c r="B10974" t="s">
        <v>16013</v>
      </c>
      <c r="C10974" t="s">
        <v>16014</v>
      </c>
      <c r="D10974" t="s">
        <v>16014</v>
      </c>
      <c r="E10974" t="s">
        <v>16013</v>
      </c>
    </row>
    <row r="10975" spans="1:5" x14ac:dyDescent="0.25">
      <c r="A10975">
        <v>91000084</v>
      </c>
      <c r="B10975" t="s">
        <v>16015</v>
      </c>
      <c r="C10975" t="s">
        <v>16009</v>
      </c>
      <c r="D10975" t="s">
        <v>16009</v>
      </c>
      <c r="E10975" t="s">
        <v>16015</v>
      </c>
    </row>
    <row r="10976" spans="1:5" x14ac:dyDescent="0.25">
      <c r="A10976">
        <v>91000085</v>
      </c>
      <c r="B10976" t="s">
        <v>16016</v>
      </c>
      <c r="C10976" t="s">
        <v>13855</v>
      </c>
      <c r="D10976" t="s">
        <v>13855</v>
      </c>
      <c r="E10976" t="s">
        <v>16016</v>
      </c>
    </row>
    <row r="10977" spans="1:5" x14ac:dyDescent="0.25">
      <c r="A10977">
        <v>91000086</v>
      </c>
      <c r="B10977" t="s">
        <v>16017</v>
      </c>
      <c r="C10977" t="s">
        <v>15894</v>
      </c>
      <c r="D10977" t="s">
        <v>15894</v>
      </c>
      <c r="E10977" t="s">
        <v>16017</v>
      </c>
    </row>
    <row r="10978" spans="1:5" x14ac:dyDescent="0.25">
      <c r="A10978">
        <v>91000087</v>
      </c>
      <c r="B10978" t="s">
        <v>16018</v>
      </c>
      <c r="C10978" t="s">
        <v>16019</v>
      </c>
      <c r="D10978" t="s">
        <v>16019</v>
      </c>
      <c r="E10978" t="s">
        <v>16018</v>
      </c>
    </row>
    <row r="10979" spans="1:5" x14ac:dyDescent="0.25">
      <c r="A10979">
        <v>91000088</v>
      </c>
      <c r="B10979" t="s">
        <v>16020</v>
      </c>
      <c r="C10979" t="s">
        <v>16021</v>
      </c>
      <c r="D10979" t="s">
        <v>16021</v>
      </c>
      <c r="E10979" t="s">
        <v>16020</v>
      </c>
    </row>
    <row r="10980" spans="1:5" x14ac:dyDescent="0.25">
      <c r="A10980">
        <v>91000089</v>
      </c>
      <c r="B10980" t="s">
        <v>16020</v>
      </c>
      <c r="C10980" t="s">
        <v>16022</v>
      </c>
      <c r="D10980" t="s">
        <v>16022</v>
      </c>
      <c r="E10980" t="s">
        <v>16020</v>
      </c>
    </row>
    <row r="10981" spans="1:5" x14ac:dyDescent="0.25">
      <c r="A10981">
        <v>91000090</v>
      </c>
      <c r="B10981" t="s">
        <v>16023</v>
      </c>
      <c r="C10981" t="s">
        <v>16024</v>
      </c>
      <c r="D10981" t="s">
        <v>16024</v>
      </c>
      <c r="E10981" t="s">
        <v>16023</v>
      </c>
    </row>
    <row r="10982" spans="1:5" x14ac:dyDescent="0.25">
      <c r="A10982">
        <v>91000091</v>
      </c>
      <c r="B10982" t="s">
        <v>16025</v>
      </c>
      <c r="C10982" t="s">
        <v>15965</v>
      </c>
      <c r="D10982" t="s">
        <v>15965</v>
      </c>
      <c r="E10982" t="s">
        <v>16025</v>
      </c>
    </row>
    <row r="10983" spans="1:5" x14ac:dyDescent="0.25">
      <c r="A10983">
        <v>92000002</v>
      </c>
      <c r="B10983" t="s">
        <v>16026</v>
      </c>
      <c r="C10983" t="s">
        <v>16027</v>
      </c>
      <c r="D10983" t="s">
        <v>16027</v>
      </c>
      <c r="E10983" t="s">
        <v>16026</v>
      </c>
    </row>
    <row r="10984" spans="1:5" x14ac:dyDescent="0.25">
      <c r="A10984">
        <v>92000003</v>
      </c>
      <c r="B10984" t="s">
        <v>16028</v>
      </c>
      <c r="C10984" t="s">
        <v>16029</v>
      </c>
      <c r="D10984" t="s">
        <v>16029</v>
      </c>
      <c r="E10984" t="s">
        <v>16028</v>
      </c>
    </row>
    <row r="10985" spans="1:5" x14ac:dyDescent="0.25">
      <c r="A10985">
        <v>92000004</v>
      </c>
      <c r="B10985" t="s">
        <v>16030</v>
      </c>
      <c r="C10985" t="s">
        <v>16031</v>
      </c>
      <c r="D10985" t="s">
        <v>16031</v>
      </c>
      <c r="E10985" t="s">
        <v>16030</v>
      </c>
    </row>
    <row r="10986" spans="1:5" x14ac:dyDescent="0.25">
      <c r="A10986">
        <v>92000005</v>
      </c>
      <c r="B10986" t="s">
        <v>16032</v>
      </c>
      <c r="C10986" t="s">
        <v>16033</v>
      </c>
      <c r="D10986" t="s">
        <v>16033</v>
      </c>
      <c r="E10986" t="s">
        <v>16032</v>
      </c>
    </row>
    <row r="10987" spans="1:5" x14ac:dyDescent="0.25">
      <c r="A10987">
        <v>92000006</v>
      </c>
      <c r="B10987" t="s">
        <v>16034</v>
      </c>
      <c r="C10987" t="s">
        <v>16035</v>
      </c>
      <c r="D10987" t="s">
        <v>16035</v>
      </c>
      <c r="E10987" t="s">
        <v>16034</v>
      </c>
    </row>
    <row r="10988" spans="1:5" x14ac:dyDescent="0.25">
      <c r="A10988">
        <v>92000007</v>
      </c>
      <c r="B10988" t="s">
        <v>16036</v>
      </c>
      <c r="C10988" t="s">
        <v>16037</v>
      </c>
      <c r="D10988" t="s">
        <v>16037</v>
      </c>
      <c r="E10988" t="s">
        <v>16036</v>
      </c>
    </row>
    <row r="10989" spans="1:5" x14ac:dyDescent="0.25">
      <c r="A10989">
        <v>92000008</v>
      </c>
      <c r="B10989" t="s">
        <v>16038</v>
      </c>
      <c r="C10989" t="s">
        <v>16039</v>
      </c>
      <c r="D10989" t="s">
        <v>16039</v>
      </c>
      <c r="E10989" t="s">
        <v>16038</v>
      </c>
    </row>
    <row r="10990" spans="1:5" x14ac:dyDescent="0.25">
      <c r="A10990">
        <v>92000009</v>
      </c>
      <c r="B10990" t="s">
        <v>16040</v>
      </c>
      <c r="C10990" t="s">
        <v>16041</v>
      </c>
      <c r="D10990" t="s">
        <v>16041</v>
      </c>
      <c r="E10990" t="s">
        <v>16040</v>
      </c>
    </row>
    <row r="10991" spans="1:5" x14ac:dyDescent="0.25">
      <c r="A10991">
        <v>92000010</v>
      </c>
      <c r="B10991" t="s">
        <v>16042</v>
      </c>
      <c r="C10991" t="s">
        <v>16043</v>
      </c>
      <c r="D10991" t="s">
        <v>16043</v>
      </c>
      <c r="E10991" t="s">
        <v>16042</v>
      </c>
    </row>
    <row r="10992" spans="1:5" x14ac:dyDescent="0.25">
      <c r="A10992">
        <v>92000011</v>
      </c>
      <c r="B10992" t="s">
        <v>16044</v>
      </c>
      <c r="C10992" t="s">
        <v>16045</v>
      </c>
      <c r="D10992" t="s">
        <v>16045</v>
      </c>
      <c r="E10992" t="s">
        <v>16044</v>
      </c>
    </row>
    <row r="10993" spans="1:5" x14ac:dyDescent="0.25">
      <c r="A10993">
        <v>92000012</v>
      </c>
      <c r="B10993" t="s">
        <v>16046</v>
      </c>
      <c r="C10993" t="s">
        <v>16046</v>
      </c>
      <c r="D10993" t="s">
        <v>16046</v>
      </c>
      <c r="E10993" t="s">
        <v>16046</v>
      </c>
    </row>
    <row r="10994" spans="1:5" x14ac:dyDescent="0.25">
      <c r="A10994">
        <v>92000013</v>
      </c>
      <c r="B10994" t="s">
        <v>16047</v>
      </c>
      <c r="C10994" t="s">
        <v>16048</v>
      </c>
      <c r="D10994" t="s">
        <v>16048</v>
      </c>
      <c r="E10994" t="s">
        <v>16047</v>
      </c>
    </row>
    <row r="10995" spans="1:5" x14ac:dyDescent="0.25">
      <c r="A10995">
        <v>92000014</v>
      </c>
      <c r="B10995" t="s">
        <v>16049</v>
      </c>
      <c r="C10995" t="s">
        <v>16050</v>
      </c>
      <c r="D10995" t="s">
        <v>16050</v>
      </c>
      <c r="E10995" t="s">
        <v>16049</v>
      </c>
    </row>
    <row r="10996" spans="1:5" x14ac:dyDescent="0.25">
      <c r="A10996">
        <v>92000015</v>
      </c>
      <c r="B10996" t="s">
        <v>16051</v>
      </c>
      <c r="C10996" t="s">
        <v>16052</v>
      </c>
      <c r="D10996" t="s">
        <v>16052</v>
      </c>
      <c r="E10996" t="s">
        <v>16051</v>
      </c>
    </row>
    <row r="10997" spans="1:5" x14ac:dyDescent="0.25">
      <c r="A10997">
        <v>92000016</v>
      </c>
      <c r="B10997" t="s">
        <v>16053</v>
      </c>
      <c r="C10997" t="s">
        <v>16054</v>
      </c>
      <c r="D10997" t="s">
        <v>16054</v>
      </c>
      <c r="E10997" t="s">
        <v>16053</v>
      </c>
    </row>
    <row r="10998" spans="1:5" x14ac:dyDescent="0.25">
      <c r="A10998">
        <v>92000017</v>
      </c>
      <c r="B10998" t="s">
        <v>16055</v>
      </c>
      <c r="C10998" t="s">
        <v>16056</v>
      </c>
      <c r="D10998" t="s">
        <v>16056</v>
      </c>
      <c r="E10998" t="s">
        <v>16055</v>
      </c>
    </row>
    <row r="10999" spans="1:5" x14ac:dyDescent="0.25">
      <c r="A10999">
        <v>92000018</v>
      </c>
      <c r="B10999" t="s">
        <v>16057</v>
      </c>
      <c r="C10999" t="s">
        <v>16058</v>
      </c>
      <c r="D10999" t="s">
        <v>16058</v>
      </c>
      <c r="E10999" t="s">
        <v>16057</v>
      </c>
    </row>
    <row r="11000" spans="1:5" x14ac:dyDescent="0.25">
      <c r="A11000">
        <v>92000019</v>
      </c>
      <c r="B11000" t="s">
        <v>16059</v>
      </c>
      <c r="C11000" t="s">
        <v>16060</v>
      </c>
      <c r="D11000" t="s">
        <v>16060</v>
      </c>
      <c r="E11000" t="s">
        <v>16059</v>
      </c>
    </row>
    <row r="11001" spans="1:5" x14ac:dyDescent="0.25">
      <c r="A11001">
        <v>92000020</v>
      </c>
      <c r="B11001" t="s">
        <v>16061</v>
      </c>
      <c r="C11001" t="s">
        <v>16062</v>
      </c>
      <c r="D11001" t="s">
        <v>16062</v>
      </c>
      <c r="E11001" t="s">
        <v>16061</v>
      </c>
    </row>
    <row r="11002" spans="1:5" x14ac:dyDescent="0.25">
      <c r="A11002">
        <v>92000021</v>
      </c>
      <c r="B11002" t="s">
        <v>16063</v>
      </c>
      <c r="C11002" t="s">
        <v>16064</v>
      </c>
      <c r="D11002" t="s">
        <v>16064</v>
      </c>
      <c r="E11002" t="s">
        <v>16063</v>
      </c>
    </row>
    <row r="11003" spans="1:5" x14ac:dyDescent="0.25">
      <c r="A11003">
        <v>92000022</v>
      </c>
      <c r="B11003" t="s">
        <v>16065</v>
      </c>
      <c r="C11003" t="s">
        <v>16066</v>
      </c>
      <c r="D11003" t="s">
        <v>16066</v>
      </c>
      <c r="E11003" t="s">
        <v>16065</v>
      </c>
    </row>
    <row r="11004" spans="1:5" x14ac:dyDescent="0.25">
      <c r="A11004">
        <v>92000023</v>
      </c>
      <c r="B11004" t="s">
        <v>16067</v>
      </c>
      <c r="C11004" t="s">
        <v>16068</v>
      </c>
      <c r="D11004" t="s">
        <v>16068</v>
      </c>
      <c r="E11004" t="s">
        <v>16067</v>
      </c>
    </row>
    <row r="11005" spans="1:5" x14ac:dyDescent="0.25">
      <c r="A11005">
        <v>92000024</v>
      </c>
      <c r="B11005" t="s">
        <v>16069</v>
      </c>
      <c r="C11005" t="s">
        <v>16070</v>
      </c>
      <c r="D11005" t="s">
        <v>16070</v>
      </c>
      <c r="E11005" t="s">
        <v>16069</v>
      </c>
    </row>
    <row r="11006" spans="1:5" x14ac:dyDescent="0.25">
      <c r="A11006">
        <v>92000025</v>
      </c>
      <c r="B11006" t="s">
        <v>16071</v>
      </c>
      <c r="C11006" t="s">
        <v>16072</v>
      </c>
      <c r="D11006" t="s">
        <v>16072</v>
      </c>
      <c r="E11006" t="s">
        <v>16071</v>
      </c>
    </row>
    <row r="11007" spans="1:5" x14ac:dyDescent="0.25">
      <c r="A11007">
        <v>92000026</v>
      </c>
      <c r="B11007" t="s">
        <v>16073</v>
      </c>
      <c r="C11007" t="s">
        <v>16074</v>
      </c>
      <c r="D11007" t="s">
        <v>16074</v>
      </c>
      <c r="E11007" t="s">
        <v>16073</v>
      </c>
    </row>
    <row r="11008" spans="1:5" x14ac:dyDescent="0.25">
      <c r="A11008">
        <v>92000027</v>
      </c>
      <c r="B11008" t="s">
        <v>16075</v>
      </c>
      <c r="C11008" t="s">
        <v>16076</v>
      </c>
      <c r="D11008" t="s">
        <v>16076</v>
      </c>
      <c r="E11008" t="s">
        <v>16075</v>
      </c>
    </row>
    <row r="11009" spans="1:5" x14ac:dyDescent="0.25">
      <c r="A11009">
        <v>92000028</v>
      </c>
      <c r="B11009" t="s">
        <v>16077</v>
      </c>
      <c r="C11009" t="s">
        <v>16078</v>
      </c>
      <c r="D11009" t="s">
        <v>16078</v>
      </c>
      <c r="E11009" t="s">
        <v>16077</v>
      </c>
    </row>
    <row r="11010" spans="1:5" x14ac:dyDescent="0.25">
      <c r="A11010">
        <v>92000029</v>
      </c>
      <c r="B11010" t="s">
        <v>16079</v>
      </c>
      <c r="C11010" t="s">
        <v>16080</v>
      </c>
      <c r="D11010" t="s">
        <v>16080</v>
      </c>
      <c r="E11010" t="s">
        <v>16079</v>
      </c>
    </row>
    <row r="11011" spans="1:5" x14ac:dyDescent="0.25">
      <c r="A11011">
        <v>92000030</v>
      </c>
      <c r="B11011" t="s">
        <v>16081</v>
      </c>
      <c r="C11011" t="s">
        <v>16082</v>
      </c>
      <c r="D11011" t="s">
        <v>16082</v>
      </c>
      <c r="E11011" t="s">
        <v>16081</v>
      </c>
    </row>
    <row r="11012" spans="1:5" x14ac:dyDescent="0.25">
      <c r="A11012">
        <v>92000031</v>
      </c>
      <c r="B11012" t="s">
        <v>16083</v>
      </c>
      <c r="C11012" t="s">
        <v>16084</v>
      </c>
      <c r="D11012" t="s">
        <v>16084</v>
      </c>
      <c r="E11012" t="s">
        <v>16083</v>
      </c>
    </row>
    <row r="11013" spans="1:5" x14ac:dyDescent="0.25">
      <c r="A11013">
        <v>92000032</v>
      </c>
      <c r="B11013" t="s">
        <v>16085</v>
      </c>
      <c r="C11013" t="s">
        <v>16085</v>
      </c>
      <c r="D11013" t="s">
        <v>16085</v>
      </c>
      <c r="E11013" t="s">
        <v>16085</v>
      </c>
    </row>
    <row r="11014" spans="1:5" x14ac:dyDescent="0.25">
      <c r="A11014">
        <v>92000033</v>
      </c>
      <c r="B11014" t="s">
        <v>16086</v>
      </c>
      <c r="C11014" t="s">
        <v>16087</v>
      </c>
      <c r="D11014" t="s">
        <v>16087</v>
      </c>
      <c r="E11014" t="s">
        <v>16086</v>
      </c>
    </row>
    <row r="11015" spans="1:5" x14ac:dyDescent="0.25">
      <c r="A11015">
        <v>92000034</v>
      </c>
      <c r="B11015" t="s">
        <v>16049</v>
      </c>
      <c r="C11015" t="s">
        <v>16050</v>
      </c>
      <c r="D11015" t="s">
        <v>16050</v>
      </c>
      <c r="E11015" t="s">
        <v>16049</v>
      </c>
    </row>
    <row r="11016" spans="1:5" x14ac:dyDescent="0.25">
      <c r="A11016">
        <v>92000035</v>
      </c>
      <c r="B11016" t="s">
        <v>16088</v>
      </c>
      <c r="C11016" t="s">
        <v>16089</v>
      </c>
      <c r="D11016" t="s">
        <v>16089</v>
      </c>
      <c r="E11016" t="s">
        <v>16088</v>
      </c>
    </row>
    <row r="11017" spans="1:5" x14ac:dyDescent="0.25">
      <c r="A11017">
        <v>92000036</v>
      </c>
      <c r="B11017" t="s">
        <v>16090</v>
      </c>
      <c r="C11017" t="s">
        <v>16050</v>
      </c>
      <c r="D11017" t="s">
        <v>16050</v>
      </c>
      <c r="E11017" t="s">
        <v>16090</v>
      </c>
    </row>
    <row r="11018" spans="1:5" x14ac:dyDescent="0.25">
      <c r="A11018">
        <v>92000037</v>
      </c>
      <c r="B11018" t="s">
        <v>16091</v>
      </c>
      <c r="C11018" t="s">
        <v>16092</v>
      </c>
      <c r="D11018" t="s">
        <v>16092</v>
      </c>
      <c r="E11018" t="s">
        <v>16091</v>
      </c>
    </row>
    <row r="11019" spans="1:5" x14ac:dyDescent="0.25">
      <c r="A11019">
        <v>92000038</v>
      </c>
      <c r="B11019" t="s">
        <v>16093</v>
      </c>
      <c r="C11019" t="s">
        <v>16031</v>
      </c>
      <c r="D11019" t="s">
        <v>16031</v>
      </c>
      <c r="E11019" t="s">
        <v>16093</v>
      </c>
    </row>
    <row r="11020" spans="1:5" x14ac:dyDescent="0.25">
      <c r="A11020">
        <v>92100001</v>
      </c>
      <c r="B11020" t="s">
        <v>16094</v>
      </c>
      <c r="C11020" t="s">
        <v>16094</v>
      </c>
      <c r="D11020" t="s">
        <v>16094</v>
      </c>
      <c r="E11020" t="s">
        <v>16094</v>
      </c>
    </row>
    <row r="11021" spans="1:5" x14ac:dyDescent="0.25">
      <c r="A11021">
        <v>92100002</v>
      </c>
      <c r="B11021" t="s">
        <v>16095</v>
      </c>
      <c r="C11021" t="s">
        <v>16095</v>
      </c>
      <c r="D11021" t="s">
        <v>16095</v>
      </c>
      <c r="E11021" t="s">
        <v>16095</v>
      </c>
    </row>
    <row r="11022" spans="1:5" x14ac:dyDescent="0.25">
      <c r="A11022">
        <v>92100003</v>
      </c>
      <c r="B11022" t="s">
        <v>16096</v>
      </c>
      <c r="C11022" t="s">
        <v>16096</v>
      </c>
      <c r="D11022" t="s">
        <v>16096</v>
      </c>
      <c r="E11022" t="s">
        <v>16096</v>
      </c>
    </row>
    <row r="11023" spans="1:5" x14ac:dyDescent="0.25">
      <c r="A11023">
        <v>92100004</v>
      </c>
      <c r="B11023" t="s">
        <v>16097</v>
      </c>
      <c r="C11023" t="s">
        <v>16097</v>
      </c>
      <c r="D11023" t="s">
        <v>16097</v>
      </c>
      <c r="E11023" t="s">
        <v>16097</v>
      </c>
    </row>
    <row r="11024" spans="1:5" x14ac:dyDescent="0.25">
      <c r="A11024">
        <v>92100005</v>
      </c>
      <c r="B11024" t="s">
        <v>16088</v>
      </c>
      <c r="C11024" t="s">
        <v>16089</v>
      </c>
      <c r="D11024" t="s">
        <v>16089</v>
      </c>
      <c r="E11024" t="s">
        <v>16088</v>
      </c>
    </row>
    <row r="11025" spans="1:5" x14ac:dyDescent="0.25">
      <c r="A11025">
        <v>92300001</v>
      </c>
      <c r="B11025" t="s">
        <v>16098</v>
      </c>
      <c r="C11025" t="s">
        <v>16099</v>
      </c>
      <c r="D11025" t="s">
        <v>16099</v>
      </c>
      <c r="E11025" t="s">
        <v>16098</v>
      </c>
    </row>
    <row r="11026" spans="1:5" x14ac:dyDescent="0.25">
      <c r="A11026">
        <v>92300002</v>
      </c>
      <c r="B11026" t="s">
        <v>16100</v>
      </c>
      <c r="C11026" t="s">
        <v>16099</v>
      </c>
      <c r="D11026" t="s">
        <v>16099</v>
      </c>
      <c r="E11026" t="s">
        <v>16100</v>
      </c>
    </row>
    <row r="11027" spans="1:5" x14ac:dyDescent="0.25">
      <c r="A11027">
        <v>92300003</v>
      </c>
      <c r="B11027" t="s">
        <v>16101</v>
      </c>
      <c r="C11027" t="s">
        <v>16102</v>
      </c>
      <c r="D11027" t="s">
        <v>16102</v>
      </c>
      <c r="E11027" t="s">
        <v>16101</v>
      </c>
    </row>
    <row r="11028" spans="1:5" x14ac:dyDescent="0.25">
      <c r="A11028">
        <v>92300004</v>
      </c>
      <c r="B11028" t="s">
        <v>16103</v>
      </c>
      <c r="C11028" t="s">
        <v>16104</v>
      </c>
      <c r="D11028" t="s">
        <v>16104</v>
      </c>
      <c r="E11028" t="s">
        <v>16103</v>
      </c>
    </row>
    <row r="11029" spans="1:5" x14ac:dyDescent="0.25">
      <c r="A11029">
        <v>92300005</v>
      </c>
      <c r="B11029" t="s">
        <v>16105</v>
      </c>
      <c r="C11029" t="s">
        <v>16106</v>
      </c>
      <c r="D11029" t="s">
        <v>16106</v>
      </c>
      <c r="E11029" t="s">
        <v>16105</v>
      </c>
    </row>
    <row r="11030" spans="1:5" x14ac:dyDescent="0.25">
      <c r="A11030">
        <v>92300006</v>
      </c>
      <c r="B11030" t="s">
        <v>16107</v>
      </c>
      <c r="C11030" t="s">
        <v>16108</v>
      </c>
      <c r="D11030" t="s">
        <v>16108</v>
      </c>
      <c r="E11030" t="s">
        <v>16107</v>
      </c>
    </row>
    <row r="11031" spans="1:5" x14ac:dyDescent="0.25">
      <c r="A11031">
        <v>92300007</v>
      </c>
      <c r="B11031" t="s">
        <v>16109</v>
      </c>
      <c r="C11031" t="s">
        <v>16099</v>
      </c>
      <c r="D11031" t="s">
        <v>16099</v>
      </c>
      <c r="E11031" t="s">
        <v>16109</v>
      </c>
    </row>
    <row r="11032" spans="1:5" x14ac:dyDescent="0.25">
      <c r="A11032">
        <v>92300008</v>
      </c>
      <c r="B11032" t="s">
        <v>16110</v>
      </c>
      <c r="C11032" t="s">
        <v>16111</v>
      </c>
      <c r="D11032" t="s">
        <v>16111</v>
      </c>
      <c r="E11032" t="s">
        <v>16110</v>
      </c>
    </row>
    <row r="11033" spans="1:5" x14ac:dyDescent="0.25">
      <c r="A11033">
        <v>92300009</v>
      </c>
      <c r="B11033" t="s">
        <v>16112</v>
      </c>
      <c r="C11033" t="s">
        <v>16113</v>
      </c>
      <c r="D11033" t="s">
        <v>16113</v>
      </c>
      <c r="E11033" t="s">
        <v>16112</v>
      </c>
    </row>
    <row r="11034" spans="1:5" x14ac:dyDescent="0.25">
      <c r="A11034">
        <v>92300010</v>
      </c>
      <c r="B11034" t="s">
        <v>16114</v>
      </c>
      <c r="C11034" t="s">
        <v>16115</v>
      </c>
      <c r="D11034" t="s">
        <v>16115</v>
      </c>
      <c r="E11034" t="s">
        <v>16114</v>
      </c>
    </row>
    <row r="11035" spans="1:5" x14ac:dyDescent="0.25">
      <c r="A11035">
        <v>92300011</v>
      </c>
      <c r="B11035" t="s">
        <v>16116</v>
      </c>
      <c r="C11035" t="s">
        <v>16117</v>
      </c>
      <c r="D11035" t="s">
        <v>16117</v>
      </c>
      <c r="E11035" t="s">
        <v>16116</v>
      </c>
    </row>
    <row r="11036" spans="1:5" x14ac:dyDescent="0.25">
      <c r="A11036">
        <v>92300012</v>
      </c>
      <c r="B11036" t="s">
        <v>16118</v>
      </c>
      <c r="C11036" t="s">
        <v>16119</v>
      </c>
      <c r="D11036" t="s">
        <v>16119</v>
      </c>
      <c r="E11036" t="s">
        <v>16118</v>
      </c>
    </row>
    <row r="11037" spans="1:5" x14ac:dyDescent="0.25">
      <c r="A11037">
        <v>92300013</v>
      </c>
      <c r="B11037" t="s">
        <v>16120</v>
      </c>
      <c r="C11037" t="s">
        <v>16121</v>
      </c>
      <c r="D11037" t="s">
        <v>16121</v>
      </c>
      <c r="E11037" t="s">
        <v>16120</v>
      </c>
    </row>
    <row r="11038" spans="1:5" x14ac:dyDescent="0.25">
      <c r="A11038">
        <v>92300014</v>
      </c>
      <c r="B11038" t="s">
        <v>16122</v>
      </c>
      <c r="C11038" t="s">
        <v>16123</v>
      </c>
      <c r="D11038" t="s">
        <v>16123</v>
      </c>
      <c r="E11038" t="s">
        <v>16122</v>
      </c>
    </row>
    <row r="11039" spans="1:5" x14ac:dyDescent="0.25">
      <c r="A11039">
        <v>92300015</v>
      </c>
      <c r="B11039" t="s">
        <v>16124</v>
      </c>
      <c r="C11039" t="s">
        <v>16125</v>
      </c>
      <c r="D11039" t="s">
        <v>16125</v>
      </c>
      <c r="E11039" t="s">
        <v>16124</v>
      </c>
    </row>
    <row r="11040" spans="1:5" x14ac:dyDescent="0.25">
      <c r="A11040">
        <v>92300016</v>
      </c>
      <c r="B11040" t="s">
        <v>16126</v>
      </c>
      <c r="C11040" t="s">
        <v>16127</v>
      </c>
      <c r="D11040" t="s">
        <v>16127</v>
      </c>
      <c r="E11040" t="s">
        <v>16126</v>
      </c>
    </row>
    <row r="11041" spans="1:5" x14ac:dyDescent="0.25">
      <c r="A11041">
        <v>92300018</v>
      </c>
      <c r="B11041" t="s">
        <v>16128</v>
      </c>
      <c r="C11041" t="s">
        <v>16129</v>
      </c>
      <c r="D11041" t="s">
        <v>16129</v>
      </c>
      <c r="E11041" t="s">
        <v>16128</v>
      </c>
    </row>
    <row r="11042" spans="1:5" x14ac:dyDescent="0.25">
      <c r="A11042">
        <v>92300019</v>
      </c>
      <c r="B11042" t="s">
        <v>16130</v>
      </c>
      <c r="C11042" t="s">
        <v>16131</v>
      </c>
      <c r="D11042" t="s">
        <v>16131</v>
      </c>
      <c r="E11042" t="s">
        <v>16130</v>
      </c>
    </row>
    <row r="11043" spans="1:5" x14ac:dyDescent="0.25">
      <c r="A11043">
        <v>92300020</v>
      </c>
      <c r="B11043" t="s">
        <v>16132</v>
      </c>
      <c r="C11043" t="s">
        <v>16133</v>
      </c>
      <c r="D11043" t="s">
        <v>16133</v>
      </c>
      <c r="E11043" t="s">
        <v>16132</v>
      </c>
    </row>
    <row r="11044" spans="1:5" x14ac:dyDescent="0.25">
      <c r="A11044">
        <v>92300021</v>
      </c>
      <c r="B11044" t="s">
        <v>16134</v>
      </c>
      <c r="C11044" t="s">
        <v>16135</v>
      </c>
      <c r="D11044" t="s">
        <v>16135</v>
      </c>
      <c r="E11044" t="s">
        <v>16134</v>
      </c>
    </row>
    <row r="11045" spans="1:5" x14ac:dyDescent="0.25">
      <c r="A11045">
        <v>92300022</v>
      </c>
      <c r="B11045" t="s">
        <v>16136</v>
      </c>
      <c r="C11045" t="s">
        <v>16137</v>
      </c>
      <c r="D11045" t="s">
        <v>16137</v>
      </c>
      <c r="E11045" t="s">
        <v>16136</v>
      </c>
    </row>
    <row r="11046" spans="1:5" x14ac:dyDescent="0.25">
      <c r="A11046">
        <v>92300023</v>
      </c>
      <c r="B11046" t="s">
        <v>16138</v>
      </c>
      <c r="C11046" t="s">
        <v>16137</v>
      </c>
      <c r="D11046" t="s">
        <v>16137</v>
      </c>
      <c r="E11046" t="s">
        <v>16138</v>
      </c>
    </row>
    <row r="11047" spans="1:5" x14ac:dyDescent="0.25">
      <c r="A11047">
        <v>92300024</v>
      </c>
      <c r="B11047" t="s">
        <v>16139</v>
      </c>
      <c r="C11047" t="s">
        <v>16137</v>
      </c>
      <c r="D11047" t="s">
        <v>16137</v>
      </c>
      <c r="E11047" t="s">
        <v>16139</v>
      </c>
    </row>
    <row r="11048" spans="1:5" x14ac:dyDescent="0.25">
      <c r="A11048">
        <v>92300025</v>
      </c>
      <c r="B11048" t="s">
        <v>16140</v>
      </c>
      <c r="C11048" t="s">
        <v>16141</v>
      </c>
      <c r="D11048" t="s">
        <v>16141</v>
      </c>
      <c r="E11048" t="s">
        <v>16140</v>
      </c>
    </row>
    <row r="11049" spans="1:5" x14ac:dyDescent="0.25">
      <c r="A11049">
        <v>92300026</v>
      </c>
      <c r="B11049" t="s">
        <v>16142</v>
      </c>
      <c r="C11049" t="s">
        <v>16143</v>
      </c>
      <c r="D11049" t="s">
        <v>16143</v>
      </c>
      <c r="E11049" t="s">
        <v>16142</v>
      </c>
    </row>
    <row r="11050" spans="1:5" x14ac:dyDescent="0.25">
      <c r="A11050">
        <v>92300027</v>
      </c>
      <c r="B11050" t="s">
        <v>16144</v>
      </c>
      <c r="C11050" t="s">
        <v>16143</v>
      </c>
      <c r="D11050" t="s">
        <v>16143</v>
      </c>
      <c r="E11050" t="s">
        <v>16144</v>
      </c>
    </row>
    <row r="11051" spans="1:5" x14ac:dyDescent="0.25">
      <c r="A11051">
        <v>92300028</v>
      </c>
      <c r="B11051" t="s">
        <v>16145</v>
      </c>
      <c r="C11051" t="s">
        <v>16146</v>
      </c>
      <c r="D11051" t="s">
        <v>16146</v>
      </c>
      <c r="E11051" t="s">
        <v>16145</v>
      </c>
    </row>
    <row r="11052" spans="1:5" x14ac:dyDescent="0.25">
      <c r="A11052">
        <v>92300029</v>
      </c>
      <c r="B11052" t="s">
        <v>16147</v>
      </c>
      <c r="C11052" t="s">
        <v>16148</v>
      </c>
      <c r="D11052" t="s">
        <v>16148</v>
      </c>
      <c r="E11052" t="s">
        <v>16147</v>
      </c>
    </row>
    <row r="11053" spans="1:5" x14ac:dyDescent="0.25">
      <c r="A11053">
        <v>92300030</v>
      </c>
      <c r="B11053" t="s">
        <v>16126</v>
      </c>
      <c r="C11053" t="s">
        <v>16127</v>
      </c>
      <c r="D11053" t="s">
        <v>16127</v>
      </c>
      <c r="E11053" t="s">
        <v>16126</v>
      </c>
    </row>
    <row r="11054" spans="1:5" x14ac:dyDescent="0.25">
      <c r="A11054">
        <v>50000243</v>
      </c>
      <c r="B11054" t="s">
        <v>16149</v>
      </c>
      <c r="C11054" t="s">
        <v>16149</v>
      </c>
      <c r="D11054" t="s">
        <v>16149</v>
      </c>
      <c r="E11054" t="s">
        <v>16149</v>
      </c>
    </row>
    <row r="11055" spans="1:5" x14ac:dyDescent="0.25">
      <c r="A11055">
        <v>2020</v>
      </c>
      <c r="B11055" t="s">
        <v>16150</v>
      </c>
      <c r="C11055" t="s">
        <v>16150</v>
      </c>
      <c r="D11055" t="s">
        <v>16150</v>
      </c>
      <c r="E11055" t="s">
        <v>16150</v>
      </c>
    </row>
    <row r="11056" spans="1:5" x14ac:dyDescent="0.25">
      <c r="A11056">
        <v>2030</v>
      </c>
      <c r="B11056" t="s">
        <v>16151</v>
      </c>
      <c r="C11056" t="s">
        <v>16151</v>
      </c>
      <c r="D11056" t="s">
        <v>16151</v>
      </c>
      <c r="E11056" t="s">
        <v>16151</v>
      </c>
    </row>
    <row r="11057" spans="1:5" x14ac:dyDescent="0.25">
      <c r="A11057">
        <v>3010</v>
      </c>
      <c r="B11057" t="s">
        <v>16152</v>
      </c>
      <c r="C11057" t="s">
        <v>16152</v>
      </c>
      <c r="D11057" t="s">
        <v>16152</v>
      </c>
      <c r="E11057" t="s">
        <v>16152</v>
      </c>
    </row>
    <row r="11058" spans="1:5" x14ac:dyDescent="0.25">
      <c r="A11058">
        <v>3020</v>
      </c>
      <c r="B11058" t="s">
        <v>16153</v>
      </c>
      <c r="C11058" t="s">
        <v>16153</v>
      </c>
      <c r="D11058" t="s">
        <v>16153</v>
      </c>
      <c r="E11058" t="s">
        <v>16153</v>
      </c>
    </row>
    <row r="11059" spans="1:5" x14ac:dyDescent="0.25">
      <c r="A11059">
        <v>3030</v>
      </c>
      <c r="B11059" t="s">
        <v>16154</v>
      </c>
      <c r="C11059" t="s">
        <v>16154</v>
      </c>
      <c r="D11059" t="s">
        <v>16154</v>
      </c>
      <c r="E11059" t="s">
        <v>16154</v>
      </c>
    </row>
    <row r="11060" spans="1:5" x14ac:dyDescent="0.25">
      <c r="A11060">
        <v>3040</v>
      </c>
      <c r="B11060" t="s">
        <v>16155</v>
      </c>
      <c r="C11060" t="s">
        <v>16155</v>
      </c>
      <c r="D11060" t="s">
        <v>16155</v>
      </c>
      <c r="E11060" t="s">
        <v>16155</v>
      </c>
    </row>
    <row r="11061" spans="1:5" x14ac:dyDescent="0.25">
      <c r="A11061">
        <v>103400</v>
      </c>
      <c r="B11061" t="s">
        <v>16156</v>
      </c>
      <c r="C11061" t="s">
        <v>16157</v>
      </c>
      <c r="D11061" t="s">
        <v>16157</v>
      </c>
      <c r="E11061" t="s">
        <v>16156</v>
      </c>
    </row>
    <row r="11062" spans="1:5" x14ac:dyDescent="0.25">
      <c r="A11062">
        <v>154100</v>
      </c>
      <c r="B11062" t="s">
        <v>16158</v>
      </c>
      <c r="C11062" t="s">
        <v>16159</v>
      </c>
      <c r="D11062" t="s">
        <v>16159</v>
      </c>
      <c r="E11062" t="s">
        <v>16158</v>
      </c>
    </row>
    <row r="11063" spans="1:5" x14ac:dyDescent="0.25">
      <c r="A11063">
        <v>154200</v>
      </c>
      <c r="B11063" t="s">
        <v>16160</v>
      </c>
      <c r="C11063" t="s">
        <v>16159</v>
      </c>
      <c r="D11063" t="s">
        <v>16159</v>
      </c>
      <c r="E11063" t="s">
        <v>16160</v>
      </c>
    </row>
    <row r="11064" spans="1:5" x14ac:dyDescent="0.25">
      <c r="A11064">
        <v>155100</v>
      </c>
      <c r="B11064" t="s">
        <v>16158</v>
      </c>
      <c r="C11064" t="s">
        <v>16159</v>
      </c>
      <c r="D11064" t="s">
        <v>16159</v>
      </c>
      <c r="E11064" t="s">
        <v>16158</v>
      </c>
    </row>
    <row r="11065" spans="1:5" x14ac:dyDescent="0.25">
      <c r="A11065">
        <v>156300</v>
      </c>
      <c r="B11065" t="s">
        <v>16161</v>
      </c>
      <c r="C11065" t="s">
        <v>16162</v>
      </c>
      <c r="D11065" t="s">
        <v>16162</v>
      </c>
      <c r="E11065" t="s">
        <v>16161</v>
      </c>
    </row>
    <row r="11066" spans="1:5" x14ac:dyDescent="0.25">
      <c r="A11066" t="s">
        <v>16163</v>
      </c>
      <c r="B11066" t="s">
        <v>16164</v>
      </c>
      <c r="C11066" t="s">
        <v>16165</v>
      </c>
      <c r="D11066" t="s">
        <v>16165</v>
      </c>
      <c r="E11066" t="s">
        <v>16164</v>
      </c>
    </row>
    <row r="11067" spans="1:5" x14ac:dyDescent="0.25">
      <c r="A11067" t="s">
        <v>16166</v>
      </c>
      <c r="B11067" t="s">
        <v>16167</v>
      </c>
      <c r="C11067" t="s">
        <v>16167</v>
      </c>
      <c r="D11067" t="s">
        <v>16167</v>
      </c>
      <c r="E11067" t="s">
        <v>16167</v>
      </c>
    </row>
    <row r="11068" spans="1:5" x14ac:dyDescent="0.25">
      <c r="A11068" t="s">
        <v>16168</v>
      </c>
      <c r="B11068" t="s">
        <v>16167</v>
      </c>
      <c r="C11068" t="s">
        <v>16167</v>
      </c>
      <c r="D11068" t="s">
        <v>16167</v>
      </c>
      <c r="E11068" t="s">
        <v>16167</v>
      </c>
    </row>
    <row r="11069" spans="1:5" x14ac:dyDescent="0.25">
      <c r="A11069" t="s">
        <v>16169</v>
      </c>
      <c r="B11069" t="s">
        <v>16167</v>
      </c>
      <c r="C11069" t="s">
        <v>16167</v>
      </c>
      <c r="D11069" t="s">
        <v>16167</v>
      </c>
      <c r="E11069" t="s">
        <v>16167</v>
      </c>
    </row>
    <row r="11070" spans="1:5" x14ac:dyDescent="0.25">
      <c r="A11070">
        <v>103400</v>
      </c>
      <c r="B11070" t="s">
        <v>16170</v>
      </c>
      <c r="C11070" t="s">
        <v>16171</v>
      </c>
      <c r="D11070" t="s">
        <v>16171</v>
      </c>
      <c r="E11070" t="s">
        <v>16170</v>
      </c>
    </row>
    <row r="11071" spans="1:5" x14ac:dyDescent="0.25">
      <c r="A11071">
        <v>104100</v>
      </c>
      <c r="B11071" t="s">
        <v>16172</v>
      </c>
      <c r="C11071" t="s">
        <v>16173</v>
      </c>
      <c r="D11071" t="s">
        <v>16173</v>
      </c>
      <c r="E11071" t="s">
        <v>16172</v>
      </c>
    </row>
    <row r="11072" spans="1:5" x14ac:dyDescent="0.25">
      <c r="A11072">
        <v>104200</v>
      </c>
      <c r="B11072" t="s">
        <v>16174</v>
      </c>
      <c r="C11072" t="s">
        <v>16173</v>
      </c>
      <c r="D11072" t="s">
        <v>16173</v>
      </c>
      <c r="E11072" t="s">
        <v>16174</v>
      </c>
    </row>
    <row r="11073" spans="1:5" x14ac:dyDescent="0.25">
      <c r="A11073">
        <v>106300</v>
      </c>
      <c r="B11073" t="s">
        <v>16175</v>
      </c>
      <c r="C11073" t="s">
        <v>16176</v>
      </c>
      <c r="D11073" t="s">
        <v>16176</v>
      </c>
      <c r="E11073" t="s">
        <v>16175</v>
      </c>
    </row>
    <row r="11074" spans="1:5" x14ac:dyDescent="0.25">
      <c r="A11074">
        <v>2050</v>
      </c>
      <c r="B11074" t="s">
        <v>16177</v>
      </c>
      <c r="C11074" t="s">
        <v>16177</v>
      </c>
      <c r="D11074" t="s">
        <v>16177</v>
      </c>
      <c r="E11074" t="s">
        <v>16177</v>
      </c>
    </row>
    <row r="11075" spans="1:5" x14ac:dyDescent="0.25">
      <c r="A11075">
        <v>3020</v>
      </c>
      <c r="B11075" t="s">
        <v>16178</v>
      </c>
      <c r="C11075" t="s">
        <v>16178</v>
      </c>
      <c r="D11075" t="s">
        <v>16178</v>
      </c>
      <c r="E11075" t="s">
        <v>16178</v>
      </c>
    </row>
    <row r="11076" spans="1:5" x14ac:dyDescent="0.25">
      <c r="A11076">
        <v>5029</v>
      </c>
      <c r="B11076" t="s">
        <v>16179</v>
      </c>
      <c r="C11076" t="s">
        <v>16179</v>
      </c>
      <c r="D11076" t="s">
        <v>16179</v>
      </c>
      <c r="E11076" t="s">
        <v>16179</v>
      </c>
    </row>
    <row r="11077" spans="1:5" x14ac:dyDescent="0.25">
      <c r="A11077">
        <v>1204100</v>
      </c>
      <c r="B11077" t="s">
        <v>16180</v>
      </c>
      <c r="C11077" t="s">
        <v>16181</v>
      </c>
      <c r="D11077" t="s">
        <v>16181</v>
      </c>
      <c r="E11077" t="s">
        <v>16180</v>
      </c>
    </row>
    <row r="11078" spans="1:5" x14ac:dyDescent="0.25">
      <c r="A11078">
        <v>1204200</v>
      </c>
      <c r="B11078" t="s">
        <v>16182</v>
      </c>
      <c r="C11078" t="s">
        <v>16181</v>
      </c>
      <c r="D11078" t="s">
        <v>16181</v>
      </c>
      <c r="E11078" t="s">
        <v>16182</v>
      </c>
    </row>
    <row r="11079" spans="1:5" x14ac:dyDescent="0.25">
      <c r="A11079">
        <v>1205100</v>
      </c>
      <c r="B11079" t="s">
        <v>16183</v>
      </c>
      <c r="C11079" t="s">
        <v>16184</v>
      </c>
      <c r="D11079" t="s">
        <v>16184</v>
      </c>
      <c r="E11079" t="s">
        <v>16183</v>
      </c>
    </row>
    <row r="11080" spans="1:5" x14ac:dyDescent="0.25">
      <c r="A11080">
        <v>1206300</v>
      </c>
      <c r="B11080" t="s">
        <v>16185</v>
      </c>
      <c r="C11080" t="s">
        <v>16186</v>
      </c>
      <c r="D11080" t="s">
        <v>16186</v>
      </c>
      <c r="E11080" t="s">
        <v>16185</v>
      </c>
    </row>
    <row r="11081" spans="1:5" x14ac:dyDescent="0.25">
      <c r="A11081">
        <v>302300</v>
      </c>
      <c r="B11081" t="s">
        <v>16187</v>
      </c>
      <c r="C11081" t="s">
        <v>16188</v>
      </c>
      <c r="D11081" t="s">
        <v>16188</v>
      </c>
      <c r="E11081" t="s">
        <v>16187</v>
      </c>
    </row>
    <row r="11082" spans="1:5" x14ac:dyDescent="0.25">
      <c r="A11082">
        <v>601100</v>
      </c>
      <c r="B11082" t="s">
        <v>16189</v>
      </c>
      <c r="C11082" t="s">
        <v>16190</v>
      </c>
      <c r="D11082" t="s">
        <v>16190</v>
      </c>
      <c r="E11082" t="s">
        <v>16189</v>
      </c>
    </row>
    <row r="11083" spans="1:5" x14ac:dyDescent="0.25">
      <c r="A11083">
        <v>602100</v>
      </c>
      <c r="B11083" t="s">
        <v>16191</v>
      </c>
      <c r="C11083" t="s">
        <v>16192</v>
      </c>
      <c r="D11083" t="s">
        <v>16192</v>
      </c>
      <c r="E11083" t="s">
        <v>16191</v>
      </c>
    </row>
    <row r="11084" spans="1:5" x14ac:dyDescent="0.25">
      <c r="A11084">
        <v>602200</v>
      </c>
      <c r="B11084" t="s">
        <v>16193</v>
      </c>
      <c r="C11084" t="s">
        <v>16194</v>
      </c>
      <c r="D11084" t="s">
        <v>16194</v>
      </c>
      <c r="E11084" t="s">
        <v>16193</v>
      </c>
    </row>
    <row r="11085" spans="1:5" x14ac:dyDescent="0.25">
      <c r="A11085">
        <v>603200</v>
      </c>
      <c r="B11085" t="s">
        <v>16195</v>
      </c>
      <c r="C11085" t="s">
        <v>16195</v>
      </c>
      <c r="D11085" t="s">
        <v>16195</v>
      </c>
      <c r="E11085" t="s">
        <v>16195</v>
      </c>
    </row>
    <row r="11086" spans="1:5" x14ac:dyDescent="0.25">
      <c r="A11086">
        <v>603300</v>
      </c>
      <c r="B11086" t="s">
        <v>16196</v>
      </c>
      <c r="C11086" t="s">
        <v>16197</v>
      </c>
      <c r="D11086" t="s">
        <v>16197</v>
      </c>
      <c r="E11086" t="s">
        <v>16196</v>
      </c>
    </row>
    <row r="11087" spans="1:5" x14ac:dyDescent="0.25">
      <c r="A11087">
        <v>603400</v>
      </c>
      <c r="B11087" t="s">
        <v>16198</v>
      </c>
      <c r="C11087" t="s">
        <v>16199</v>
      </c>
      <c r="D11087" t="s">
        <v>16199</v>
      </c>
      <c r="E11087" t="s">
        <v>16198</v>
      </c>
    </row>
    <row r="11088" spans="1:5" x14ac:dyDescent="0.25">
      <c r="A11088">
        <v>604300</v>
      </c>
      <c r="B11088" t="s">
        <v>16200</v>
      </c>
      <c r="C11088" t="s">
        <v>16201</v>
      </c>
      <c r="D11088" t="s">
        <v>16201</v>
      </c>
      <c r="E11088" t="s">
        <v>16200</v>
      </c>
    </row>
    <row r="11089" spans="1:5" x14ac:dyDescent="0.25">
      <c r="A11089">
        <v>902100</v>
      </c>
      <c r="B11089" t="s">
        <v>16202</v>
      </c>
      <c r="C11089" t="s">
        <v>16203</v>
      </c>
      <c r="D11089" t="s">
        <v>16203</v>
      </c>
      <c r="E11089" t="s">
        <v>16202</v>
      </c>
    </row>
    <row r="11090" spans="1:5" x14ac:dyDescent="0.25">
      <c r="A11090">
        <v>903300</v>
      </c>
      <c r="B11090" t="s">
        <v>16204</v>
      </c>
      <c r="C11090" t="s">
        <v>16205</v>
      </c>
      <c r="D11090" t="s">
        <v>16205</v>
      </c>
      <c r="E11090" t="s">
        <v>16204</v>
      </c>
    </row>
    <row r="11091" spans="1:5" x14ac:dyDescent="0.25">
      <c r="A11091">
        <v>904200</v>
      </c>
      <c r="B11091" t="s">
        <v>16206</v>
      </c>
      <c r="C11091" t="s">
        <v>16207</v>
      </c>
      <c r="D11091" t="s">
        <v>16207</v>
      </c>
      <c r="E11091" t="s">
        <v>16206</v>
      </c>
    </row>
    <row r="11092" spans="1:5" x14ac:dyDescent="0.25">
      <c r="A11092">
        <v>453400</v>
      </c>
      <c r="B11092" t="s">
        <v>16208</v>
      </c>
      <c r="C11092" t="s">
        <v>16209</v>
      </c>
      <c r="D11092" t="s">
        <v>16209</v>
      </c>
      <c r="E11092" t="s">
        <v>16208</v>
      </c>
    </row>
    <row r="11093" spans="1:5" x14ac:dyDescent="0.25">
      <c r="A11093">
        <v>454100</v>
      </c>
      <c r="B11093" t="s">
        <v>16208</v>
      </c>
      <c r="C11093" t="s">
        <v>16209</v>
      </c>
      <c r="D11093" t="s">
        <v>16209</v>
      </c>
      <c r="E11093" t="s">
        <v>16208</v>
      </c>
    </row>
    <row r="11094" spans="1:5" x14ac:dyDescent="0.25">
      <c r="A11094">
        <v>454200</v>
      </c>
      <c r="B11094" t="s">
        <v>16208</v>
      </c>
      <c r="C11094" t="s">
        <v>16209</v>
      </c>
      <c r="D11094" t="s">
        <v>16209</v>
      </c>
      <c r="E11094" t="s">
        <v>16208</v>
      </c>
    </row>
    <row r="11095" spans="1:5" x14ac:dyDescent="0.25">
      <c r="A11095">
        <v>455100</v>
      </c>
      <c r="B11095" t="s">
        <v>16208</v>
      </c>
      <c r="C11095" t="s">
        <v>16209</v>
      </c>
      <c r="D11095" t="s">
        <v>16209</v>
      </c>
      <c r="E11095" t="s">
        <v>16208</v>
      </c>
    </row>
    <row r="11096" spans="1:5" x14ac:dyDescent="0.25">
      <c r="A11096">
        <v>606300</v>
      </c>
      <c r="B11096" t="s">
        <v>16210</v>
      </c>
      <c r="C11096" t="s">
        <v>16211</v>
      </c>
      <c r="D11096" t="s">
        <v>16211</v>
      </c>
      <c r="E11096" t="s">
        <v>16210</v>
      </c>
    </row>
    <row r="11097" spans="1:5" x14ac:dyDescent="0.25">
      <c r="A11097">
        <v>453400</v>
      </c>
      <c r="B11097" t="s">
        <v>16212</v>
      </c>
      <c r="C11097" t="s">
        <v>16211</v>
      </c>
      <c r="D11097" t="s">
        <v>16211</v>
      </c>
      <c r="E11097" t="s">
        <v>16212</v>
      </c>
    </row>
    <row r="11098" spans="1:5" x14ac:dyDescent="0.25">
      <c r="A11098">
        <v>603400</v>
      </c>
      <c r="B11098" t="s">
        <v>16210</v>
      </c>
      <c r="C11098" t="s">
        <v>16211</v>
      </c>
      <c r="D11098" t="s">
        <v>16211</v>
      </c>
      <c r="E11098" t="s">
        <v>16210</v>
      </c>
    </row>
    <row r="11099" spans="1:5" x14ac:dyDescent="0.25">
      <c r="A11099" t="s">
        <v>16213</v>
      </c>
      <c r="B11099" t="s">
        <v>16213</v>
      </c>
      <c r="C11099" t="s">
        <v>16213</v>
      </c>
      <c r="D11099" t="s">
        <v>16213</v>
      </c>
      <c r="E11099" t="s">
        <v>16213</v>
      </c>
    </row>
    <row r="11100" spans="1:5" x14ac:dyDescent="0.25">
      <c r="A11100">
        <v>102100</v>
      </c>
      <c r="B11100" t="s">
        <v>16214</v>
      </c>
      <c r="C11100" t="s">
        <v>16215</v>
      </c>
      <c r="D11100" t="s">
        <v>16215</v>
      </c>
      <c r="E11100" t="s">
        <v>16214</v>
      </c>
    </row>
    <row r="11101" spans="1:5" x14ac:dyDescent="0.25">
      <c r="A11101">
        <v>303400</v>
      </c>
      <c r="B11101" t="s">
        <v>16216</v>
      </c>
      <c r="C11101" t="s">
        <v>16215</v>
      </c>
      <c r="D11101" t="s">
        <v>16215</v>
      </c>
      <c r="E11101" t="s">
        <v>16216</v>
      </c>
    </row>
    <row r="11102" spans="1:5" x14ac:dyDescent="0.25">
      <c r="A11102">
        <v>304100</v>
      </c>
      <c r="B11102" t="s">
        <v>16216</v>
      </c>
      <c r="C11102" t="s">
        <v>16215</v>
      </c>
      <c r="D11102" t="s">
        <v>16215</v>
      </c>
      <c r="E11102" t="s">
        <v>16216</v>
      </c>
    </row>
    <row r="11103" spans="1:5" x14ac:dyDescent="0.25">
      <c r="A11103">
        <v>304200</v>
      </c>
      <c r="B11103" t="s">
        <v>16216</v>
      </c>
      <c r="C11103" t="s">
        <v>16215</v>
      </c>
      <c r="D11103" t="s">
        <v>16215</v>
      </c>
      <c r="E11103" t="s">
        <v>16216</v>
      </c>
    </row>
    <row r="11104" spans="1:5" x14ac:dyDescent="0.25">
      <c r="A11104">
        <v>306300</v>
      </c>
      <c r="B11104" t="s">
        <v>16216</v>
      </c>
      <c r="C11104" t="s">
        <v>16215</v>
      </c>
      <c r="D11104" t="s">
        <v>16215</v>
      </c>
      <c r="E11104" t="s">
        <v>16216</v>
      </c>
    </row>
    <row r="11105" spans="1:5" x14ac:dyDescent="0.25">
      <c r="A11105">
        <v>454100</v>
      </c>
      <c r="B11105" t="s">
        <v>16217</v>
      </c>
      <c r="C11105" t="s">
        <v>16215</v>
      </c>
      <c r="D11105" t="s">
        <v>16215</v>
      </c>
      <c r="E11105" t="s">
        <v>16217</v>
      </c>
    </row>
    <row r="11106" spans="1:5" x14ac:dyDescent="0.25">
      <c r="A11106">
        <v>454200</v>
      </c>
      <c r="B11106" t="s">
        <v>16217</v>
      </c>
      <c r="C11106" t="s">
        <v>16215</v>
      </c>
      <c r="D11106" t="s">
        <v>16215</v>
      </c>
      <c r="E11106" t="s">
        <v>16217</v>
      </c>
    </row>
    <row r="11107" spans="1:5" x14ac:dyDescent="0.25">
      <c r="A11107">
        <v>455100</v>
      </c>
      <c r="B11107" t="s">
        <v>16217</v>
      </c>
      <c r="C11107" t="s">
        <v>16215</v>
      </c>
      <c r="D11107" t="s">
        <v>16215</v>
      </c>
      <c r="E11107" t="s">
        <v>16217</v>
      </c>
    </row>
    <row r="11108" spans="1:5" x14ac:dyDescent="0.25">
      <c r="A11108">
        <v>456300</v>
      </c>
      <c r="B11108" t="s">
        <v>16217</v>
      </c>
      <c r="C11108" t="s">
        <v>16215</v>
      </c>
      <c r="D11108" t="s">
        <v>16215</v>
      </c>
      <c r="E11108" t="s">
        <v>16217</v>
      </c>
    </row>
    <row r="11109" spans="1:5" x14ac:dyDescent="0.25">
      <c r="A11109">
        <v>1203300</v>
      </c>
      <c r="B11109" t="s">
        <v>16218</v>
      </c>
      <c r="C11109" t="s">
        <v>16219</v>
      </c>
      <c r="D11109" t="s">
        <v>16219</v>
      </c>
      <c r="E11109" t="s">
        <v>16218</v>
      </c>
    </row>
    <row r="11110" spans="1:5" x14ac:dyDescent="0.25">
      <c r="A11110">
        <v>302100</v>
      </c>
      <c r="B11110" t="s">
        <v>16220</v>
      </c>
      <c r="C11110" t="s">
        <v>16221</v>
      </c>
      <c r="D11110" t="s">
        <v>16221</v>
      </c>
      <c r="E11110" t="s">
        <v>16220</v>
      </c>
    </row>
    <row r="11111" spans="1:5" x14ac:dyDescent="0.25">
      <c r="A11111">
        <v>453400</v>
      </c>
      <c r="B11111" t="s">
        <v>16222</v>
      </c>
      <c r="C11111" t="s">
        <v>16221</v>
      </c>
      <c r="D11111" t="s">
        <v>16221</v>
      </c>
      <c r="E11111" t="s">
        <v>16222</v>
      </c>
    </row>
    <row r="11112" spans="1:5" x14ac:dyDescent="0.25">
      <c r="A11112" t="s">
        <v>16223</v>
      </c>
      <c r="B11112" t="s">
        <v>16224</v>
      </c>
      <c r="C11112" t="s">
        <v>16224</v>
      </c>
      <c r="D11112" t="s">
        <v>16224</v>
      </c>
      <c r="E11112" t="s">
        <v>16224</v>
      </c>
    </row>
    <row r="11113" spans="1:5" x14ac:dyDescent="0.25">
      <c r="A11113" t="s">
        <v>16225</v>
      </c>
      <c r="B11113" t="s">
        <v>16226</v>
      </c>
      <c r="C11113" t="s">
        <v>16226</v>
      </c>
      <c r="D11113" t="s">
        <v>16226</v>
      </c>
      <c r="E11113" t="s">
        <v>16226</v>
      </c>
    </row>
    <row r="11114" spans="1:5" x14ac:dyDescent="0.25">
      <c r="A11114" t="s">
        <v>16227</v>
      </c>
      <c r="B11114" t="s">
        <v>16227</v>
      </c>
      <c r="C11114" t="s">
        <v>16227</v>
      </c>
      <c r="D11114" t="s">
        <v>16227</v>
      </c>
      <c r="E11114" t="s">
        <v>16227</v>
      </c>
    </row>
    <row r="11115" spans="1:5" x14ac:dyDescent="0.25">
      <c r="A11115" t="s">
        <v>16228</v>
      </c>
      <c r="B11115" t="s">
        <v>16229</v>
      </c>
      <c r="C11115" t="s">
        <v>16229</v>
      </c>
      <c r="D11115" t="s">
        <v>16229</v>
      </c>
      <c r="E11115" t="s">
        <v>16229</v>
      </c>
    </row>
    <row r="11116" spans="1:5" x14ac:dyDescent="0.25">
      <c r="A11116" t="s">
        <v>16230</v>
      </c>
      <c r="B11116" t="s">
        <v>16231</v>
      </c>
      <c r="C11116" t="s">
        <v>16231</v>
      </c>
      <c r="D11116" t="s">
        <v>16231</v>
      </c>
      <c r="E11116" t="s">
        <v>16231</v>
      </c>
    </row>
    <row r="11117" spans="1:5" x14ac:dyDescent="0.25">
      <c r="A11117" t="s">
        <v>16232</v>
      </c>
      <c r="B11117" t="s">
        <v>16232</v>
      </c>
      <c r="C11117" t="s">
        <v>16232</v>
      </c>
      <c r="D11117" t="s">
        <v>16232</v>
      </c>
      <c r="E11117" t="s">
        <v>16232</v>
      </c>
    </row>
    <row r="11118" spans="1:5" x14ac:dyDescent="0.25">
      <c r="A11118">
        <v>1100</v>
      </c>
      <c r="B11118" t="s">
        <v>16233</v>
      </c>
      <c r="C11118" t="s">
        <v>16233</v>
      </c>
      <c r="D11118" t="s">
        <v>16233</v>
      </c>
      <c r="E11118" t="s">
        <v>16233</v>
      </c>
    </row>
    <row r="11119" spans="1:5" x14ac:dyDescent="0.25">
      <c r="A11119">
        <v>1200</v>
      </c>
      <c r="B11119" t="s">
        <v>16234</v>
      </c>
      <c r="C11119" t="s">
        <v>16234</v>
      </c>
      <c r="D11119" t="s">
        <v>16234</v>
      </c>
      <c r="E11119" t="s">
        <v>16234</v>
      </c>
    </row>
    <row r="11120" spans="1:5" x14ac:dyDescent="0.25">
      <c r="A11120">
        <v>1400</v>
      </c>
      <c r="B11120" t="s">
        <v>16235</v>
      </c>
      <c r="C11120" t="s">
        <v>16235</v>
      </c>
      <c r="D11120" t="s">
        <v>16235</v>
      </c>
      <c r="E11120" t="s">
        <v>16235</v>
      </c>
    </row>
    <row r="11121" spans="1:5" x14ac:dyDescent="0.25">
      <c r="A11121">
        <v>1410</v>
      </c>
      <c r="B11121" t="s">
        <v>16236</v>
      </c>
      <c r="C11121" t="s">
        <v>16236</v>
      </c>
      <c r="D11121" t="s">
        <v>16236</v>
      </c>
      <c r="E11121" t="s">
        <v>16236</v>
      </c>
    </row>
    <row r="11122" spans="1:5" x14ac:dyDescent="0.25">
      <c r="A11122">
        <v>1420</v>
      </c>
      <c r="B11122" t="s">
        <v>16237</v>
      </c>
      <c r="C11122" t="s">
        <v>16237</v>
      </c>
      <c r="D11122" t="s">
        <v>16237</v>
      </c>
      <c r="E11122" t="s">
        <v>16237</v>
      </c>
    </row>
    <row r="11123" spans="1:5" x14ac:dyDescent="0.25">
      <c r="A11123">
        <v>1430</v>
      </c>
      <c r="B11123" t="s">
        <v>16238</v>
      </c>
      <c r="C11123" t="s">
        <v>16238</v>
      </c>
      <c r="D11123" t="s">
        <v>16238</v>
      </c>
      <c r="E11123" t="s">
        <v>16238</v>
      </c>
    </row>
    <row r="11124" spans="1:5" x14ac:dyDescent="0.25">
      <c r="A11124">
        <v>1440</v>
      </c>
      <c r="B11124" t="s">
        <v>16239</v>
      </c>
      <c r="C11124" t="s">
        <v>16239</v>
      </c>
      <c r="D11124" t="s">
        <v>16239</v>
      </c>
      <c r="E11124" t="s">
        <v>16239</v>
      </c>
    </row>
    <row r="11125" spans="1:5" x14ac:dyDescent="0.25">
      <c r="A11125">
        <v>2010</v>
      </c>
      <c r="B11125" t="s">
        <v>16240</v>
      </c>
      <c r="C11125" t="s">
        <v>16240</v>
      </c>
      <c r="D11125" t="s">
        <v>16240</v>
      </c>
      <c r="E11125" t="s">
        <v>16240</v>
      </c>
    </row>
    <row r="11126" spans="1:5" x14ac:dyDescent="0.25">
      <c r="A11126">
        <v>2020</v>
      </c>
      <c r="B11126" t="s">
        <v>16241</v>
      </c>
      <c r="C11126" t="s">
        <v>16241</v>
      </c>
      <c r="D11126" t="s">
        <v>16241</v>
      </c>
      <c r="E11126" t="s">
        <v>16241</v>
      </c>
    </row>
    <row r="11127" spans="1:5" x14ac:dyDescent="0.25">
      <c r="A11127">
        <v>2030</v>
      </c>
      <c r="B11127" t="s">
        <v>16242</v>
      </c>
      <c r="C11127" t="s">
        <v>16242</v>
      </c>
      <c r="D11127" t="s">
        <v>16242</v>
      </c>
      <c r="E11127" t="s">
        <v>16242</v>
      </c>
    </row>
    <row r="11128" spans="1:5" x14ac:dyDescent="0.25">
      <c r="A11128">
        <v>2040</v>
      </c>
      <c r="B11128" t="s">
        <v>16243</v>
      </c>
      <c r="C11128" t="s">
        <v>16243</v>
      </c>
      <c r="D11128" t="s">
        <v>16243</v>
      </c>
      <c r="E11128" t="s">
        <v>16243</v>
      </c>
    </row>
    <row r="11129" spans="1:5" x14ac:dyDescent="0.25">
      <c r="A11129">
        <v>2050</v>
      </c>
      <c r="B11129" t="s">
        <v>16244</v>
      </c>
      <c r="C11129" t="s">
        <v>16244</v>
      </c>
      <c r="D11129" t="s">
        <v>16244</v>
      </c>
      <c r="E11129" t="s">
        <v>16244</v>
      </c>
    </row>
    <row r="11130" spans="1:5" x14ac:dyDescent="0.25">
      <c r="A11130">
        <v>2100</v>
      </c>
      <c r="B11130" t="s">
        <v>16245</v>
      </c>
      <c r="C11130" t="s">
        <v>16245</v>
      </c>
      <c r="D11130" t="s">
        <v>16245</v>
      </c>
      <c r="E11130" t="s">
        <v>16245</v>
      </c>
    </row>
    <row r="11131" spans="1:5" x14ac:dyDescent="0.25">
      <c r="A11131">
        <v>3010</v>
      </c>
      <c r="B11131" t="s">
        <v>16246</v>
      </c>
      <c r="C11131" t="s">
        <v>16246</v>
      </c>
      <c r="D11131" t="s">
        <v>16246</v>
      </c>
      <c r="E11131" t="s">
        <v>16246</v>
      </c>
    </row>
    <row r="11132" spans="1:5" x14ac:dyDescent="0.25">
      <c r="A11132">
        <v>3020</v>
      </c>
      <c r="B11132" t="s">
        <v>16247</v>
      </c>
      <c r="C11132" t="s">
        <v>16247</v>
      </c>
      <c r="D11132" t="s">
        <v>16247</v>
      </c>
      <c r="E11132" t="s">
        <v>16247</v>
      </c>
    </row>
    <row r="11133" spans="1:5" x14ac:dyDescent="0.25">
      <c r="A11133">
        <v>3030</v>
      </c>
      <c r="B11133" t="s">
        <v>16248</v>
      </c>
      <c r="C11133" t="s">
        <v>16248</v>
      </c>
      <c r="D11133" t="s">
        <v>16248</v>
      </c>
      <c r="E11133" t="s">
        <v>16248</v>
      </c>
    </row>
    <row r="11134" spans="1:5" x14ac:dyDescent="0.25">
      <c r="A11134">
        <v>3040</v>
      </c>
      <c r="B11134" t="s">
        <v>16249</v>
      </c>
      <c r="C11134" t="s">
        <v>16249</v>
      </c>
      <c r="D11134" t="s">
        <v>16249</v>
      </c>
      <c r="E11134" t="s">
        <v>16249</v>
      </c>
    </row>
    <row r="11135" spans="1:5" x14ac:dyDescent="0.25">
      <c r="A11135">
        <v>3100</v>
      </c>
      <c r="B11135" t="s">
        <v>16250</v>
      </c>
      <c r="C11135" t="s">
        <v>16250</v>
      </c>
      <c r="D11135" t="s">
        <v>16250</v>
      </c>
      <c r="E11135" t="s">
        <v>16250</v>
      </c>
    </row>
    <row r="11136" spans="1:5" x14ac:dyDescent="0.25">
      <c r="A11136">
        <v>3110</v>
      </c>
      <c r="B11136" t="s">
        <v>16251</v>
      </c>
      <c r="C11136" t="s">
        <v>16251</v>
      </c>
      <c r="D11136" t="s">
        <v>16251</v>
      </c>
      <c r="E11136" t="s">
        <v>16251</v>
      </c>
    </row>
    <row r="11137" spans="1:5" x14ac:dyDescent="0.25">
      <c r="A11137">
        <v>5001</v>
      </c>
      <c r="B11137" t="s">
        <v>16252</v>
      </c>
      <c r="C11137" t="s">
        <v>16252</v>
      </c>
      <c r="D11137" t="s">
        <v>16252</v>
      </c>
      <c r="E11137" t="s">
        <v>16252</v>
      </c>
    </row>
    <row r="11138" spans="1:5" x14ac:dyDescent="0.25">
      <c r="A11138">
        <v>5002</v>
      </c>
      <c r="B11138" t="s">
        <v>16253</v>
      </c>
      <c r="C11138" t="s">
        <v>16253</v>
      </c>
      <c r="D11138" t="s">
        <v>16253</v>
      </c>
      <c r="E11138" t="s">
        <v>16253</v>
      </c>
    </row>
    <row r="11139" spans="1:5" x14ac:dyDescent="0.25">
      <c r="A11139">
        <v>5003</v>
      </c>
      <c r="B11139" t="s">
        <v>16254</v>
      </c>
      <c r="C11139" t="s">
        <v>16255</v>
      </c>
      <c r="D11139" t="s">
        <v>16255</v>
      </c>
      <c r="E11139" t="s">
        <v>16254</v>
      </c>
    </row>
    <row r="11140" spans="1:5" x14ac:dyDescent="0.25">
      <c r="A11140">
        <v>5004</v>
      </c>
      <c r="B11140" t="s">
        <v>16256</v>
      </c>
      <c r="C11140" t="s">
        <v>16256</v>
      </c>
      <c r="D11140" t="s">
        <v>16256</v>
      </c>
      <c r="E11140" t="s">
        <v>16256</v>
      </c>
    </row>
    <row r="11141" spans="1:5" x14ac:dyDescent="0.25">
      <c r="A11141">
        <v>5005</v>
      </c>
      <c r="B11141" t="s">
        <v>16257</v>
      </c>
      <c r="C11141" t="s">
        <v>16257</v>
      </c>
      <c r="D11141" t="s">
        <v>16257</v>
      </c>
      <c r="E11141" t="s">
        <v>16257</v>
      </c>
    </row>
    <row r="11142" spans="1:5" x14ac:dyDescent="0.25">
      <c r="A11142">
        <v>5006</v>
      </c>
      <c r="B11142" t="s">
        <v>16258</v>
      </c>
      <c r="C11142" t="s">
        <v>16258</v>
      </c>
      <c r="D11142" t="s">
        <v>16258</v>
      </c>
      <c r="E11142" t="s">
        <v>16258</v>
      </c>
    </row>
    <row r="11143" spans="1:5" x14ac:dyDescent="0.25">
      <c r="A11143">
        <v>5007</v>
      </c>
      <c r="B11143" t="s">
        <v>16259</v>
      </c>
      <c r="C11143" t="s">
        <v>16259</v>
      </c>
      <c r="D11143" t="s">
        <v>16259</v>
      </c>
      <c r="E11143" t="s">
        <v>16259</v>
      </c>
    </row>
    <row r="11144" spans="1:5" x14ac:dyDescent="0.25">
      <c r="A11144">
        <v>5009</v>
      </c>
      <c r="B11144" t="s">
        <v>16260</v>
      </c>
      <c r="C11144" t="s">
        <v>16260</v>
      </c>
      <c r="D11144" t="s">
        <v>16260</v>
      </c>
      <c r="E11144" t="s">
        <v>16260</v>
      </c>
    </row>
    <row r="11145" spans="1:5" x14ac:dyDescent="0.25">
      <c r="A11145">
        <v>5015</v>
      </c>
      <c r="B11145" t="s">
        <v>16261</v>
      </c>
      <c r="C11145" t="s">
        <v>16261</v>
      </c>
      <c r="D11145" t="s">
        <v>16261</v>
      </c>
      <c r="E11145" t="s">
        <v>16261</v>
      </c>
    </row>
    <row r="11146" spans="1:5" x14ac:dyDescent="0.25">
      <c r="A11146">
        <v>5016</v>
      </c>
      <c r="B11146" t="s">
        <v>16262</v>
      </c>
      <c r="C11146" t="s">
        <v>16262</v>
      </c>
      <c r="D11146" t="s">
        <v>16262</v>
      </c>
      <c r="E11146" t="s">
        <v>16262</v>
      </c>
    </row>
    <row r="11147" spans="1:5" x14ac:dyDescent="0.25">
      <c r="A11147">
        <v>5018</v>
      </c>
      <c r="B11147" t="s">
        <v>16263</v>
      </c>
      <c r="C11147" t="s">
        <v>16263</v>
      </c>
      <c r="D11147" t="s">
        <v>16263</v>
      </c>
      <c r="E11147" t="s">
        <v>16263</v>
      </c>
    </row>
    <row r="11148" spans="1:5" x14ac:dyDescent="0.25">
      <c r="A11148">
        <v>5020</v>
      </c>
      <c r="B11148" t="s">
        <v>16264</v>
      </c>
      <c r="C11148" t="s">
        <v>16264</v>
      </c>
      <c r="D11148" t="s">
        <v>16264</v>
      </c>
      <c r="E11148" t="s">
        <v>16264</v>
      </c>
    </row>
    <row r="11149" spans="1:5" x14ac:dyDescent="0.25">
      <c r="A11149">
        <v>5021</v>
      </c>
      <c r="B11149" t="s">
        <v>16265</v>
      </c>
      <c r="C11149" t="s">
        <v>16265</v>
      </c>
      <c r="D11149" t="s">
        <v>16265</v>
      </c>
      <c r="E11149" t="s">
        <v>16265</v>
      </c>
    </row>
    <row r="11150" spans="1:5" x14ac:dyDescent="0.25">
      <c r="A11150">
        <v>5022</v>
      </c>
      <c r="B11150" t="s">
        <v>16266</v>
      </c>
      <c r="C11150" t="s">
        <v>16266</v>
      </c>
      <c r="D11150" t="s">
        <v>16266</v>
      </c>
      <c r="E11150" t="s">
        <v>16266</v>
      </c>
    </row>
    <row r="11151" spans="1:5" x14ac:dyDescent="0.25">
      <c r="A11151">
        <v>5023</v>
      </c>
      <c r="B11151" t="s">
        <v>16267</v>
      </c>
      <c r="C11151" t="s">
        <v>16267</v>
      </c>
      <c r="D11151" t="s">
        <v>16267</v>
      </c>
      <c r="E11151" t="s">
        <v>16267</v>
      </c>
    </row>
    <row r="11152" spans="1:5" x14ac:dyDescent="0.25">
      <c r="A11152">
        <v>5028</v>
      </c>
      <c r="B11152" t="s">
        <v>16268</v>
      </c>
      <c r="C11152" t="s">
        <v>16268</v>
      </c>
      <c r="D11152" t="s">
        <v>16268</v>
      </c>
      <c r="E11152" t="s">
        <v>16268</v>
      </c>
    </row>
    <row r="11153" spans="1:5" x14ac:dyDescent="0.25">
      <c r="A11153">
        <v>5029</v>
      </c>
      <c r="B11153" t="s">
        <v>16269</v>
      </c>
      <c r="C11153" t="s">
        <v>16269</v>
      </c>
      <c r="D11153" t="s">
        <v>16269</v>
      </c>
      <c r="E11153" t="s">
        <v>16269</v>
      </c>
    </row>
    <row r="11154" spans="1:5" x14ac:dyDescent="0.25">
      <c r="A11154">
        <v>5030</v>
      </c>
      <c r="B11154" t="s">
        <v>16270</v>
      </c>
      <c r="C11154" t="s">
        <v>16270</v>
      </c>
      <c r="D11154" t="s">
        <v>16270</v>
      </c>
      <c r="E11154" t="s">
        <v>16270</v>
      </c>
    </row>
    <row r="11155" spans="1:5" x14ac:dyDescent="0.25">
      <c r="A11155">
        <v>5031</v>
      </c>
      <c r="B11155" t="s">
        <v>16271</v>
      </c>
      <c r="C11155" t="s">
        <v>16271</v>
      </c>
      <c r="D11155" t="s">
        <v>16271</v>
      </c>
      <c r="E11155" t="s">
        <v>16271</v>
      </c>
    </row>
    <row r="11156" spans="1:5" x14ac:dyDescent="0.25">
      <c r="A11156">
        <v>5032</v>
      </c>
      <c r="B11156" t="s">
        <v>16272</v>
      </c>
      <c r="C11156" t="s">
        <v>16272</v>
      </c>
      <c r="D11156" t="s">
        <v>16272</v>
      </c>
      <c r="E11156" t="s">
        <v>16272</v>
      </c>
    </row>
    <row r="11157" spans="1:5" x14ac:dyDescent="0.25">
      <c r="A11157">
        <v>5033</v>
      </c>
      <c r="B11157" t="s">
        <v>16273</v>
      </c>
      <c r="C11157" t="s">
        <v>16273</v>
      </c>
      <c r="D11157" t="s">
        <v>16273</v>
      </c>
      <c r="E11157" t="s">
        <v>16273</v>
      </c>
    </row>
    <row r="11158" spans="1:5" x14ac:dyDescent="0.25">
      <c r="A11158">
        <v>5034</v>
      </c>
      <c r="B11158" t="s">
        <v>16274</v>
      </c>
      <c r="C11158" t="s">
        <v>16274</v>
      </c>
      <c r="D11158" t="s">
        <v>16274</v>
      </c>
      <c r="E11158" t="s">
        <v>16274</v>
      </c>
    </row>
    <row r="11159" spans="1:5" x14ac:dyDescent="0.25">
      <c r="A11159">
        <v>5035</v>
      </c>
      <c r="B11159" t="s">
        <v>16275</v>
      </c>
      <c r="C11159" t="s">
        <v>16275</v>
      </c>
      <c r="D11159" t="s">
        <v>16275</v>
      </c>
      <c r="E11159" t="s">
        <v>16275</v>
      </c>
    </row>
    <row r="11160" spans="1:5" x14ac:dyDescent="0.25">
      <c r="A11160">
        <v>5036</v>
      </c>
      <c r="B11160" t="s">
        <v>16276</v>
      </c>
      <c r="C11160" t="s">
        <v>16276</v>
      </c>
      <c r="D11160" t="s">
        <v>16276</v>
      </c>
      <c r="E11160" t="s">
        <v>16276</v>
      </c>
    </row>
    <row r="11161" spans="1:5" x14ac:dyDescent="0.25">
      <c r="A11161">
        <v>5135</v>
      </c>
      <c r="B11161" t="s">
        <v>16277</v>
      </c>
      <c r="C11161" t="s">
        <v>16277</v>
      </c>
      <c r="D11161" t="s">
        <v>16277</v>
      </c>
      <c r="E11161" t="s">
        <v>16277</v>
      </c>
    </row>
    <row r="11162" spans="1:5" x14ac:dyDescent="0.25">
      <c r="A11162">
        <v>5160</v>
      </c>
      <c r="B11162" t="s">
        <v>16278</v>
      </c>
      <c r="C11162" t="s">
        <v>16278</v>
      </c>
      <c r="D11162" t="s">
        <v>16278</v>
      </c>
      <c r="E11162" t="s">
        <v>16278</v>
      </c>
    </row>
    <row r="11163" spans="1:5" x14ac:dyDescent="0.25">
      <c r="A11163">
        <v>5310</v>
      </c>
      <c r="B11163" t="s">
        <v>16279</v>
      </c>
      <c r="C11163" t="s">
        <v>16279</v>
      </c>
      <c r="D11163" t="s">
        <v>16279</v>
      </c>
      <c r="E11163" t="s">
        <v>16279</v>
      </c>
    </row>
    <row r="11164" spans="1:5" x14ac:dyDescent="0.25">
      <c r="A11164">
        <v>5330</v>
      </c>
      <c r="B11164" t="s">
        <v>16280</v>
      </c>
      <c r="C11164" t="s">
        <v>16280</v>
      </c>
      <c r="D11164" t="s">
        <v>16280</v>
      </c>
      <c r="E11164" t="s">
        <v>16280</v>
      </c>
    </row>
    <row r="11165" spans="1:5" x14ac:dyDescent="0.25">
      <c r="A11165">
        <v>5410</v>
      </c>
      <c r="B11165" t="s">
        <v>16281</v>
      </c>
      <c r="C11165" t="s">
        <v>16281</v>
      </c>
      <c r="D11165" t="s">
        <v>16281</v>
      </c>
      <c r="E11165" t="s">
        <v>16281</v>
      </c>
    </row>
    <row r="11166" spans="1:5" x14ac:dyDescent="0.25">
      <c r="A11166">
        <v>5420</v>
      </c>
      <c r="B11166" t="s">
        <v>16282</v>
      </c>
      <c r="C11166" t="s">
        <v>16282</v>
      </c>
      <c r="D11166" t="s">
        <v>16282</v>
      </c>
      <c r="E11166" t="s">
        <v>16282</v>
      </c>
    </row>
    <row r="11167" spans="1:5" x14ac:dyDescent="0.25">
      <c r="A11167">
        <v>5901</v>
      </c>
      <c r="B11167" t="s">
        <v>16283</v>
      </c>
      <c r="C11167" t="s">
        <v>16284</v>
      </c>
      <c r="D11167" t="s">
        <v>16284</v>
      </c>
      <c r="E11167" t="s">
        <v>16283</v>
      </c>
    </row>
    <row r="11168" spans="1:5" x14ac:dyDescent="0.25">
      <c r="A11168">
        <v>5001</v>
      </c>
      <c r="B11168" t="s">
        <v>16285</v>
      </c>
      <c r="C11168" t="s">
        <v>16285</v>
      </c>
      <c r="D11168" t="s">
        <v>16285</v>
      </c>
      <c r="E11168" t="s">
        <v>16285</v>
      </c>
    </row>
    <row r="11169" spans="1:5" x14ac:dyDescent="0.25">
      <c r="A11169">
        <v>5030</v>
      </c>
      <c r="B11169" t="s">
        <v>16285</v>
      </c>
      <c r="C11169" t="s">
        <v>16285</v>
      </c>
      <c r="D11169" t="s">
        <v>16285</v>
      </c>
      <c r="E11169" t="s">
        <v>16285</v>
      </c>
    </row>
    <row r="11170" spans="1:5" x14ac:dyDescent="0.25">
      <c r="A11170">
        <v>5031</v>
      </c>
      <c r="B11170" t="s">
        <v>16285</v>
      </c>
      <c r="C11170" t="s">
        <v>16285</v>
      </c>
      <c r="D11170" t="s">
        <v>16285</v>
      </c>
      <c r="E11170" t="s">
        <v>16285</v>
      </c>
    </row>
    <row r="11171" spans="1:5" x14ac:dyDescent="0.25">
      <c r="A11171">
        <v>5160</v>
      </c>
      <c r="B11171" t="s">
        <v>16286</v>
      </c>
      <c r="C11171" t="s">
        <v>16286</v>
      </c>
      <c r="D11171" t="s">
        <v>16286</v>
      </c>
      <c r="E11171" t="s">
        <v>16286</v>
      </c>
    </row>
    <row r="11172" spans="1:5" x14ac:dyDescent="0.25">
      <c r="A11172">
        <v>5310</v>
      </c>
      <c r="B11172" t="s">
        <v>16287</v>
      </c>
      <c r="C11172" t="s">
        <v>16287</v>
      </c>
      <c r="D11172" t="s">
        <v>16287</v>
      </c>
      <c r="E11172" t="s">
        <v>16287</v>
      </c>
    </row>
    <row r="11173" spans="1:5" x14ac:dyDescent="0.25">
      <c r="A11173">
        <v>5020</v>
      </c>
      <c r="B11173" t="s">
        <v>16288</v>
      </c>
      <c r="C11173" t="s">
        <v>16289</v>
      </c>
      <c r="D11173" t="s">
        <v>16289</v>
      </c>
      <c r="E11173" t="s">
        <v>16288</v>
      </c>
    </row>
    <row r="11174" spans="1:5" x14ac:dyDescent="0.25">
      <c r="A11174">
        <v>5021</v>
      </c>
      <c r="B11174" t="s">
        <v>16290</v>
      </c>
      <c r="C11174" t="s">
        <v>16290</v>
      </c>
      <c r="D11174" t="s">
        <v>16290</v>
      </c>
      <c r="E11174" t="s">
        <v>16290</v>
      </c>
    </row>
    <row r="11175" spans="1:5" x14ac:dyDescent="0.25">
      <c r="A11175">
        <v>5022</v>
      </c>
      <c r="B11175" t="s">
        <v>16291</v>
      </c>
      <c r="C11175" t="s">
        <v>16291</v>
      </c>
      <c r="D11175" t="s">
        <v>16291</v>
      </c>
      <c r="E11175" t="s">
        <v>16291</v>
      </c>
    </row>
    <row r="11176" spans="1:5" x14ac:dyDescent="0.25">
      <c r="A11176">
        <v>5023</v>
      </c>
      <c r="B11176" t="s">
        <v>16292</v>
      </c>
      <c r="C11176" t="s">
        <v>16293</v>
      </c>
      <c r="D11176" t="s">
        <v>16293</v>
      </c>
      <c r="E11176" t="s">
        <v>16292</v>
      </c>
    </row>
    <row r="11177" spans="1:5" x14ac:dyDescent="0.25">
      <c r="A11177">
        <v>5029</v>
      </c>
      <c r="B11177" t="s">
        <v>16294</v>
      </c>
      <c r="C11177" t="s">
        <v>16294</v>
      </c>
      <c r="D11177" t="s">
        <v>16294</v>
      </c>
      <c r="E11177" t="s">
        <v>16294</v>
      </c>
    </row>
    <row r="11178" spans="1:5" x14ac:dyDescent="0.25">
      <c r="A11178">
        <v>2010</v>
      </c>
      <c r="B11178" t="s">
        <v>16295</v>
      </c>
      <c r="C11178" t="s">
        <v>16295</v>
      </c>
      <c r="D11178" t="s">
        <v>16295</v>
      </c>
      <c r="E11178" t="s">
        <v>16295</v>
      </c>
    </row>
    <row r="11179" spans="1:5" x14ac:dyDescent="0.25">
      <c r="A11179">
        <v>2020</v>
      </c>
      <c r="B11179" t="s">
        <v>16296</v>
      </c>
      <c r="C11179" t="s">
        <v>16296</v>
      </c>
      <c r="D11179" t="s">
        <v>16296</v>
      </c>
      <c r="E11179" t="s">
        <v>16296</v>
      </c>
    </row>
    <row r="11180" spans="1:5" x14ac:dyDescent="0.25">
      <c r="A11180">
        <v>2030</v>
      </c>
      <c r="B11180" t="s">
        <v>16297</v>
      </c>
      <c r="C11180" t="s">
        <v>16297</v>
      </c>
      <c r="D11180" t="s">
        <v>16297</v>
      </c>
      <c r="E11180" t="s">
        <v>16297</v>
      </c>
    </row>
    <row r="11181" spans="1:5" x14ac:dyDescent="0.25">
      <c r="A11181">
        <v>2040</v>
      </c>
      <c r="B11181" t="s">
        <v>16298</v>
      </c>
      <c r="C11181" t="s">
        <v>16298</v>
      </c>
      <c r="D11181" t="s">
        <v>16298</v>
      </c>
      <c r="E11181" t="s">
        <v>16298</v>
      </c>
    </row>
    <row r="11182" spans="1:5" x14ac:dyDescent="0.25">
      <c r="A11182">
        <v>2050</v>
      </c>
      <c r="B11182" t="s">
        <v>16299</v>
      </c>
      <c r="C11182" t="s">
        <v>16299</v>
      </c>
      <c r="D11182" t="s">
        <v>16299</v>
      </c>
      <c r="E11182" t="s">
        <v>16299</v>
      </c>
    </row>
    <row r="11183" spans="1:5" x14ac:dyDescent="0.25">
      <c r="A11183">
        <v>2100</v>
      </c>
      <c r="B11183" t="s">
        <v>16300</v>
      </c>
      <c r="C11183" t="s">
        <v>16300</v>
      </c>
      <c r="D11183" t="s">
        <v>16300</v>
      </c>
      <c r="E11183" t="s">
        <v>16300</v>
      </c>
    </row>
    <row r="11184" spans="1:5" x14ac:dyDescent="0.25">
      <c r="A11184">
        <v>3010</v>
      </c>
      <c r="B11184" t="s">
        <v>16301</v>
      </c>
      <c r="C11184" t="s">
        <v>16301</v>
      </c>
      <c r="D11184" t="s">
        <v>16301</v>
      </c>
      <c r="E11184" t="s">
        <v>16301</v>
      </c>
    </row>
    <row r="11185" spans="1:5" x14ac:dyDescent="0.25">
      <c r="A11185">
        <v>3020</v>
      </c>
      <c r="B11185" t="s">
        <v>16302</v>
      </c>
      <c r="C11185" t="s">
        <v>16302</v>
      </c>
      <c r="D11185" t="s">
        <v>16302</v>
      </c>
      <c r="E11185" t="s">
        <v>16302</v>
      </c>
    </row>
    <row r="11186" spans="1:5" x14ac:dyDescent="0.25">
      <c r="A11186">
        <v>3030</v>
      </c>
      <c r="B11186" t="s">
        <v>16303</v>
      </c>
      <c r="C11186" t="s">
        <v>16303</v>
      </c>
      <c r="D11186" t="s">
        <v>16303</v>
      </c>
      <c r="E11186" t="s">
        <v>16303</v>
      </c>
    </row>
    <row r="11187" spans="1:5" x14ac:dyDescent="0.25">
      <c r="A11187">
        <v>3040</v>
      </c>
      <c r="B11187" t="s">
        <v>16304</v>
      </c>
      <c r="C11187" t="s">
        <v>16304</v>
      </c>
      <c r="D11187" t="s">
        <v>16304</v>
      </c>
      <c r="E11187" t="s">
        <v>16304</v>
      </c>
    </row>
    <row r="11188" spans="1:5" x14ac:dyDescent="0.25">
      <c r="A11188">
        <v>3100</v>
      </c>
      <c r="B11188" t="s">
        <v>16305</v>
      </c>
      <c r="C11188" t="s">
        <v>16305</v>
      </c>
      <c r="D11188" t="s">
        <v>16305</v>
      </c>
      <c r="E11188" t="s">
        <v>16305</v>
      </c>
    </row>
    <row r="11189" spans="1:5" x14ac:dyDescent="0.25">
      <c r="A11189">
        <v>3110</v>
      </c>
      <c r="B11189" t="s">
        <v>16306</v>
      </c>
      <c r="C11189" t="s">
        <v>16306</v>
      </c>
      <c r="D11189" t="s">
        <v>16306</v>
      </c>
      <c r="E11189" t="s">
        <v>16306</v>
      </c>
    </row>
    <row r="11190" spans="1:5" x14ac:dyDescent="0.25">
      <c r="A11190" t="s">
        <v>16307</v>
      </c>
      <c r="B11190" t="s">
        <v>16308</v>
      </c>
      <c r="C11190" t="s">
        <v>16309</v>
      </c>
      <c r="D11190" t="s">
        <v>16309</v>
      </c>
      <c r="E11190" t="s">
        <v>16308</v>
      </c>
    </row>
    <row r="11191" spans="1:5" x14ac:dyDescent="0.25">
      <c r="A11191">
        <v>5001</v>
      </c>
      <c r="B11191" t="s">
        <v>16310</v>
      </c>
      <c r="C11191" t="s">
        <v>16310</v>
      </c>
      <c r="D11191" t="s">
        <v>16310</v>
      </c>
      <c r="E11191" t="s">
        <v>16310</v>
      </c>
    </row>
    <row r="11192" spans="1:5" x14ac:dyDescent="0.25">
      <c r="A11192">
        <v>5002</v>
      </c>
      <c r="B11192" t="s">
        <v>16311</v>
      </c>
      <c r="C11192" t="s">
        <v>16311</v>
      </c>
      <c r="D11192" t="s">
        <v>16311</v>
      </c>
      <c r="E11192" t="s">
        <v>16311</v>
      </c>
    </row>
    <row r="11193" spans="1:5" x14ac:dyDescent="0.25">
      <c r="A11193">
        <v>5016</v>
      </c>
      <c r="B11193" t="s">
        <v>15892</v>
      </c>
      <c r="C11193" t="s">
        <v>15892</v>
      </c>
      <c r="D11193" t="s">
        <v>15892</v>
      </c>
      <c r="E11193" t="s">
        <v>15892</v>
      </c>
    </row>
    <row r="11194" spans="1:5" x14ac:dyDescent="0.25">
      <c r="A11194">
        <v>5021</v>
      </c>
      <c r="B11194" t="s">
        <v>16312</v>
      </c>
      <c r="C11194" t="s">
        <v>16312</v>
      </c>
      <c r="D11194" t="s">
        <v>16312</v>
      </c>
      <c r="E11194" t="s">
        <v>16312</v>
      </c>
    </row>
    <row r="11195" spans="1:5" x14ac:dyDescent="0.25">
      <c r="A11195">
        <v>5022</v>
      </c>
      <c r="B11195" t="s">
        <v>16313</v>
      </c>
      <c r="C11195" t="s">
        <v>16313</v>
      </c>
      <c r="D11195" t="s">
        <v>16313</v>
      </c>
      <c r="E11195" t="s">
        <v>16313</v>
      </c>
    </row>
    <row r="11196" spans="1:5" x14ac:dyDescent="0.25">
      <c r="A11196">
        <v>5023</v>
      </c>
      <c r="B11196" t="s">
        <v>16314</v>
      </c>
      <c r="C11196" t="s">
        <v>16315</v>
      </c>
      <c r="D11196" t="s">
        <v>16315</v>
      </c>
      <c r="E11196" t="s">
        <v>16314</v>
      </c>
    </row>
    <row r="11197" spans="1:5" x14ac:dyDescent="0.25">
      <c r="A11197">
        <v>5029</v>
      </c>
      <c r="B11197" t="s">
        <v>16316</v>
      </c>
      <c r="C11197" t="s">
        <v>16316</v>
      </c>
      <c r="D11197" t="s">
        <v>16316</v>
      </c>
      <c r="E11197" t="s">
        <v>16316</v>
      </c>
    </row>
    <row r="11198" spans="1:5" x14ac:dyDescent="0.25">
      <c r="A11198">
        <v>5030</v>
      </c>
      <c r="B11198" t="s">
        <v>16317</v>
      </c>
      <c r="C11198" t="s">
        <v>16317</v>
      </c>
      <c r="D11198" t="s">
        <v>16317</v>
      </c>
      <c r="E11198" t="s">
        <v>16317</v>
      </c>
    </row>
    <row r="11199" spans="1:5" x14ac:dyDescent="0.25">
      <c r="A11199">
        <v>5031</v>
      </c>
      <c r="B11199" t="s">
        <v>16318</v>
      </c>
      <c r="C11199" t="s">
        <v>16318</v>
      </c>
      <c r="D11199" t="s">
        <v>16318</v>
      </c>
      <c r="E11199" t="s">
        <v>16318</v>
      </c>
    </row>
    <row r="11200" spans="1:5" x14ac:dyDescent="0.25">
      <c r="A11200">
        <v>5035</v>
      </c>
      <c r="B11200" t="s">
        <v>16319</v>
      </c>
      <c r="C11200" t="s">
        <v>16319</v>
      </c>
      <c r="D11200" t="s">
        <v>16319</v>
      </c>
      <c r="E11200" t="s">
        <v>16319</v>
      </c>
    </row>
    <row r="11201" spans="1:5" x14ac:dyDescent="0.25">
      <c r="A11201">
        <v>5036</v>
      </c>
      <c r="B11201" t="s">
        <v>16320</v>
      </c>
      <c r="C11201" t="s">
        <v>16321</v>
      </c>
      <c r="D11201" t="s">
        <v>16321</v>
      </c>
      <c r="E11201" t="s">
        <v>16320</v>
      </c>
    </row>
    <row r="11202" spans="1:5" x14ac:dyDescent="0.25">
      <c r="A11202">
        <v>5330</v>
      </c>
      <c r="B11202" t="s">
        <v>16322</v>
      </c>
      <c r="C11202" t="s">
        <v>16322</v>
      </c>
      <c r="D11202" t="s">
        <v>16322</v>
      </c>
      <c r="E11202" t="s">
        <v>16322</v>
      </c>
    </row>
    <row r="11203" spans="1:5" x14ac:dyDescent="0.25">
      <c r="A11203">
        <v>5420</v>
      </c>
      <c r="B11203" t="s">
        <v>16323</v>
      </c>
      <c r="C11203" t="s">
        <v>16323</v>
      </c>
      <c r="D11203" t="s">
        <v>16323</v>
      </c>
      <c r="E11203" t="s">
        <v>16323</v>
      </c>
    </row>
    <row r="11204" spans="1:5" x14ac:dyDescent="0.25">
      <c r="A11204">
        <v>2010</v>
      </c>
      <c r="B11204" t="s">
        <v>16324</v>
      </c>
      <c r="C11204" t="s">
        <v>16324</v>
      </c>
      <c r="D11204" t="s">
        <v>16324</v>
      </c>
      <c r="E11204" t="s">
        <v>16324</v>
      </c>
    </row>
    <row r="11205" spans="1:5" x14ac:dyDescent="0.25">
      <c r="A11205">
        <v>2020</v>
      </c>
      <c r="B11205" t="s">
        <v>16325</v>
      </c>
      <c r="C11205" t="s">
        <v>16325</v>
      </c>
      <c r="D11205" t="s">
        <v>16325</v>
      </c>
      <c r="E11205" t="s">
        <v>16325</v>
      </c>
    </row>
    <row r="11206" spans="1:5" x14ac:dyDescent="0.25">
      <c r="A11206">
        <v>2030</v>
      </c>
      <c r="B11206" t="s">
        <v>16326</v>
      </c>
      <c r="C11206" t="s">
        <v>16326</v>
      </c>
      <c r="D11206" t="s">
        <v>16326</v>
      </c>
      <c r="E11206" t="s">
        <v>16326</v>
      </c>
    </row>
    <row r="11207" spans="1:5" x14ac:dyDescent="0.25">
      <c r="A11207">
        <v>2040</v>
      </c>
      <c r="B11207" t="s">
        <v>16327</v>
      </c>
      <c r="C11207" t="s">
        <v>16327</v>
      </c>
      <c r="D11207" t="s">
        <v>16327</v>
      </c>
      <c r="E11207" t="s">
        <v>16327</v>
      </c>
    </row>
    <row r="11208" spans="1:5" x14ac:dyDescent="0.25">
      <c r="A11208">
        <v>2050</v>
      </c>
      <c r="B11208" t="s">
        <v>16328</v>
      </c>
      <c r="C11208" t="s">
        <v>16328</v>
      </c>
      <c r="D11208" t="s">
        <v>16328</v>
      </c>
      <c r="E11208" t="s">
        <v>16328</v>
      </c>
    </row>
    <row r="11209" spans="1:5" x14ac:dyDescent="0.25">
      <c r="A11209">
        <v>3010</v>
      </c>
      <c r="B11209" t="s">
        <v>16329</v>
      </c>
      <c r="C11209" t="s">
        <v>16329</v>
      </c>
      <c r="D11209" t="s">
        <v>16329</v>
      </c>
      <c r="E11209" t="s">
        <v>16329</v>
      </c>
    </row>
    <row r="11210" spans="1:5" x14ac:dyDescent="0.25">
      <c r="A11210">
        <v>3020</v>
      </c>
      <c r="B11210" t="s">
        <v>16330</v>
      </c>
      <c r="C11210" t="s">
        <v>16330</v>
      </c>
      <c r="D11210" t="s">
        <v>16330</v>
      </c>
      <c r="E11210" t="s">
        <v>16330</v>
      </c>
    </row>
    <row r="11211" spans="1:5" x14ac:dyDescent="0.25">
      <c r="A11211">
        <v>3030</v>
      </c>
      <c r="B11211" t="s">
        <v>16331</v>
      </c>
      <c r="C11211" t="s">
        <v>16331</v>
      </c>
      <c r="D11211" t="s">
        <v>16331</v>
      </c>
      <c r="E11211" t="s">
        <v>16331</v>
      </c>
    </row>
    <row r="11212" spans="1:5" x14ac:dyDescent="0.25">
      <c r="A11212">
        <v>3040</v>
      </c>
      <c r="B11212" t="s">
        <v>16332</v>
      </c>
      <c r="C11212" t="s">
        <v>16332</v>
      </c>
      <c r="D11212" t="s">
        <v>16332</v>
      </c>
      <c r="E11212" t="s">
        <v>16332</v>
      </c>
    </row>
    <row r="11213" spans="1:5" x14ac:dyDescent="0.25">
      <c r="A11213">
        <v>3110</v>
      </c>
      <c r="B11213" t="s">
        <v>16333</v>
      </c>
      <c r="C11213" t="s">
        <v>16333</v>
      </c>
      <c r="D11213" t="s">
        <v>16333</v>
      </c>
      <c r="E11213" t="s">
        <v>16333</v>
      </c>
    </row>
    <row r="11214" spans="1:5" x14ac:dyDescent="0.25">
      <c r="A11214">
        <v>5001</v>
      </c>
      <c r="B11214" t="s">
        <v>16334</v>
      </c>
      <c r="C11214" t="s">
        <v>16335</v>
      </c>
      <c r="D11214" t="s">
        <v>16335</v>
      </c>
      <c r="E11214" t="s">
        <v>16334</v>
      </c>
    </row>
    <row r="11215" spans="1:5" x14ac:dyDescent="0.25">
      <c r="A11215">
        <v>5002</v>
      </c>
      <c r="B11215" t="s">
        <v>16336</v>
      </c>
      <c r="C11215" t="s">
        <v>16336</v>
      </c>
      <c r="D11215" t="s">
        <v>16336</v>
      </c>
      <c r="E11215" t="s">
        <v>16336</v>
      </c>
    </row>
    <row r="11216" spans="1:5" x14ac:dyDescent="0.25">
      <c r="A11216">
        <v>5007</v>
      </c>
      <c r="B11216" t="s">
        <v>16337</v>
      </c>
      <c r="C11216" t="s">
        <v>16337</v>
      </c>
      <c r="D11216" t="s">
        <v>16337</v>
      </c>
      <c r="E11216" t="s">
        <v>16337</v>
      </c>
    </row>
    <row r="11217" spans="1:5" x14ac:dyDescent="0.25">
      <c r="A11217">
        <v>5009</v>
      </c>
      <c r="B11217" t="s">
        <v>16338</v>
      </c>
      <c r="C11217" t="s">
        <v>16338</v>
      </c>
      <c r="D11217" t="s">
        <v>16338</v>
      </c>
      <c r="E11217" t="s">
        <v>16338</v>
      </c>
    </row>
    <row r="11218" spans="1:5" x14ac:dyDescent="0.25">
      <c r="A11218">
        <v>5034</v>
      </c>
      <c r="B11218" t="s">
        <v>16339</v>
      </c>
      <c r="C11218" t="s">
        <v>16339</v>
      </c>
      <c r="D11218" t="s">
        <v>16339</v>
      </c>
      <c r="E11218" t="s">
        <v>16339</v>
      </c>
    </row>
    <row r="11219" spans="1:5" x14ac:dyDescent="0.25">
      <c r="A11219">
        <v>5160</v>
      </c>
      <c r="B11219" t="s">
        <v>16340</v>
      </c>
      <c r="C11219" t="s">
        <v>16340</v>
      </c>
      <c r="D11219" t="s">
        <v>16340</v>
      </c>
      <c r="E11219" t="s">
        <v>16340</v>
      </c>
    </row>
    <row r="11220" spans="1:5" x14ac:dyDescent="0.25">
      <c r="A11220">
        <v>5330</v>
      </c>
      <c r="B11220" t="s">
        <v>16341</v>
      </c>
      <c r="C11220" t="s">
        <v>16341</v>
      </c>
      <c r="D11220" t="s">
        <v>16341</v>
      </c>
      <c r="E11220" t="s">
        <v>16341</v>
      </c>
    </row>
    <row r="11221" spans="1:5" x14ac:dyDescent="0.25">
      <c r="A11221">
        <v>2010</v>
      </c>
      <c r="B11221" t="s">
        <v>16342</v>
      </c>
      <c r="C11221" t="s">
        <v>16342</v>
      </c>
      <c r="D11221" t="s">
        <v>16342</v>
      </c>
      <c r="E11221" t="s">
        <v>16342</v>
      </c>
    </row>
    <row r="11222" spans="1:5" x14ac:dyDescent="0.25">
      <c r="A11222">
        <v>2020</v>
      </c>
      <c r="B11222" t="s">
        <v>16343</v>
      </c>
      <c r="C11222" t="s">
        <v>16343</v>
      </c>
      <c r="D11222" t="s">
        <v>16343</v>
      </c>
      <c r="E11222" t="s">
        <v>16343</v>
      </c>
    </row>
    <row r="11223" spans="1:5" x14ac:dyDescent="0.25">
      <c r="A11223">
        <v>2030</v>
      </c>
      <c r="B11223" t="s">
        <v>16344</v>
      </c>
      <c r="C11223" t="s">
        <v>16344</v>
      </c>
      <c r="D11223" t="s">
        <v>16344</v>
      </c>
      <c r="E11223" t="s">
        <v>16344</v>
      </c>
    </row>
    <row r="11224" spans="1:5" x14ac:dyDescent="0.25">
      <c r="A11224">
        <v>2040</v>
      </c>
      <c r="B11224" t="s">
        <v>16345</v>
      </c>
      <c r="C11224" t="s">
        <v>16345</v>
      </c>
      <c r="D11224" t="s">
        <v>16345</v>
      </c>
      <c r="E11224" t="s">
        <v>16345</v>
      </c>
    </row>
    <row r="11225" spans="1:5" x14ac:dyDescent="0.25">
      <c r="A11225">
        <v>2050</v>
      </c>
      <c r="B11225" t="s">
        <v>16346</v>
      </c>
      <c r="C11225" t="s">
        <v>16346</v>
      </c>
      <c r="D11225" t="s">
        <v>16346</v>
      </c>
      <c r="E11225" t="s">
        <v>16346</v>
      </c>
    </row>
    <row r="11226" spans="1:5" x14ac:dyDescent="0.25">
      <c r="A11226">
        <v>3010</v>
      </c>
      <c r="B11226" t="s">
        <v>16347</v>
      </c>
      <c r="C11226" t="s">
        <v>16347</v>
      </c>
      <c r="D11226" t="s">
        <v>16347</v>
      </c>
      <c r="E11226" t="s">
        <v>16347</v>
      </c>
    </row>
    <row r="11227" spans="1:5" x14ac:dyDescent="0.25">
      <c r="A11227">
        <v>3020</v>
      </c>
      <c r="B11227" t="s">
        <v>16348</v>
      </c>
      <c r="C11227" t="s">
        <v>16348</v>
      </c>
      <c r="D11227" t="s">
        <v>16348</v>
      </c>
      <c r="E11227" t="s">
        <v>16348</v>
      </c>
    </row>
    <row r="11228" spans="1:5" x14ac:dyDescent="0.25">
      <c r="A11228">
        <v>3030</v>
      </c>
      <c r="B11228" t="s">
        <v>16349</v>
      </c>
      <c r="C11228" t="s">
        <v>16349</v>
      </c>
      <c r="D11228" t="s">
        <v>16349</v>
      </c>
      <c r="E11228" t="s">
        <v>16349</v>
      </c>
    </row>
    <row r="11229" spans="1:5" x14ac:dyDescent="0.25">
      <c r="A11229">
        <v>3110</v>
      </c>
      <c r="B11229" t="s">
        <v>16350</v>
      </c>
      <c r="C11229" t="s">
        <v>16350</v>
      </c>
      <c r="D11229" t="s">
        <v>16350</v>
      </c>
      <c r="E11229" t="s">
        <v>16350</v>
      </c>
    </row>
    <row r="11230" spans="1:5" x14ac:dyDescent="0.25">
      <c r="A11230">
        <v>5001</v>
      </c>
      <c r="B11230" t="s">
        <v>16351</v>
      </c>
      <c r="C11230" t="s">
        <v>16351</v>
      </c>
      <c r="D11230" t="s">
        <v>16351</v>
      </c>
      <c r="E11230" t="s">
        <v>16351</v>
      </c>
    </row>
    <row r="11231" spans="1:5" x14ac:dyDescent="0.25">
      <c r="A11231">
        <v>5002</v>
      </c>
      <c r="B11231" t="s">
        <v>16352</v>
      </c>
      <c r="C11231" t="s">
        <v>16352</v>
      </c>
      <c r="D11231" t="s">
        <v>16352</v>
      </c>
      <c r="E11231" t="s">
        <v>16352</v>
      </c>
    </row>
    <row r="11232" spans="1:5" x14ac:dyDescent="0.25">
      <c r="A11232">
        <v>5003</v>
      </c>
      <c r="B11232" t="s">
        <v>16353</v>
      </c>
      <c r="C11232" t="s">
        <v>16353</v>
      </c>
      <c r="D11232" t="s">
        <v>16353</v>
      </c>
      <c r="E11232" t="s">
        <v>16353</v>
      </c>
    </row>
    <row r="11233" spans="1:5" x14ac:dyDescent="0.25">
      <c r="A11233">
        <v>5004</v>
      </c>
      <c r="B11233" t="s">
        <v>16354</v>
      </c>
      <c r="C11233" t="s">
        <v>16354</v>
      </c>
      <c r="D11233" t="s">
        <v>16354</v>
      </c>
      <c r="E11233" t="s">
        <v>16354</v>
      </c>
    </row>
    <row r="11234" spans="1:5" x14ac:dyDescent="0.25">
      <c r="A11234">
        <v>5005</v>
      </c>
      <c r="B11234" t="s">
        <v>16355</v>
      </c>
      <c r="C11234" t="s">
        <v>16355</v>
      </c>
      <c r="D11234" t="s">
        <v>16355</v>
      </c>
      <c r="E11234" t="s">
        <v>16355</v>
      </c>
    </row>
    <row r="11235" spans="1:5" x14ac:dyDescent="0.25">
      <c r="A11235">
        <v>5006</v>
      </c>
      <c r="B11235" t="s">
        <v>16356</v>
      </c>
      <c r="C11235" t="s">
        <v>16356</v>
      </c>
      <c r="D11235" t="s">
        <v>16356</v>
      </c>
      <c r="E11235" t="s">
        <v>16356</v>
      </c>
    </row>
    <row r="11236" spans="1:5" x14ac:dyDescent="0.25">
      <c r="A11236">
        <v>5007</v>
      </c>
      <c r="B11236" t="s">
        <v>16357</v>
      </c>
      <c r="C11236" t="s">
        <v>16357</v>
      </c>
      <c r="D11236" t="s">
        <v>16357</v>
      </c>
      <c r="E11236" t="s">
        <v>16357</v>
      </c>
    </row>
    <row r="11237" spans="1:5" x14ac:dyDescent="0.25">
      <c r="A11237">
        <v>5009</v>
      </c>
      <c r="B11237" t="s">
        <v>16358</v>
      </c>
      <c r="C11237" t="s">
        <v>16358</v>
      </c>
      <c r="D11237" t="s">
        <v>16358</v>
      </c>
      <c r="E11237" t="s">
        <v>16358</v>
      </c>
    </row>
    <row r="11238" spans="1:5" x14ac:dyDescent="0.25">
      <c r="A11238">
        <v>5015</v>
      </c>
      <c r="B11238" t="s">
        <v>16359</v>
      </c>
      <c r="C11238" t="s">
        <v>16359</v>
      </c>
      <c r="D11238" t="s">
        <v>16359</v>
      </c>
      <c r="E11238" t="s">
        <v>16359</v>
      </c>
    </row>
    <row r="11239" spans="1:5" x14ac:dyDescent="0.25">
      <c r="A11239">
        <v>5016</v>
      </c>
      <c r="B11239" t="s">
        <v>16360</v>
      </c>
      <c r="C11239" t="s">
        <v>16360</v>
      </c>
      <c r="D11239" t="s">
        <v>16360</v>
      </c>
      <c r="E11239" t="s">
        <v>16360</v>
      </c>
    </row>
    <row r="11240" spans="1:5" x14ac:dyDescent="0.25">
      <c r="A11240">
        <v>5018</v>
      </c>
      <c r="B11240" t="s">
        <v>16361</v>
      </c>
      <c r="C11240" t="s">
        <v>16361</v>
      </c>
      <c r="D11240" t="s">
        <v>16361</v>
      </c>
      <c r="E11240" t="s">
        <v>16361</v>
      </c>
    </row>
    <row r="11241" spans="1:5" x14ac:dyDescent="0.25">
      <c r="A11241">
        <v>5028</v>
      </c>
      <c r="B11241" t="s">
        <v>16362</v>
      </c>
      <c r="C11241" t="s">
        <v>16362</v>
      </c>
      <c r="D11241" t="s">
        <v>16362</v>
      </c>
      <c r="E11241" t="s">
        <v>16362</v>
      </c>
    </row>
    <row r="11242" spans="1:5" x14ac:dyDescent="0.25">
      <c r="A11242">
        <v>5029</v>
      </c>
      <c r="B11242" t="s">
        <v>16363</v>
      </c>
      <c r="C11242" t="s">
        <v>16363</v>
      </c>
      <c r="D11242" t="s">
        <v>16363</v>
      </c>
      <c r="E11242" t="s">
        <v>16363</v>
      </c>
    </row>
    <row r="11243" spans="1:5" x14ac:dyDescent="0.25">
      <c r="A11243">
        <v>5030</v>
      </c>
      <c r="B11243" t="s">
        <v>16364</v>
      </c>
      <c r="C11243" t="s">
        <v>16364</v>
      </c>
      <c r="D11243" t="s">
        <v>16364</v>
      </c>
      <c r="E11243" t="s">
        <v>16364</v>
      </c>
    </row>
    <row r="11244" spans="1:5" x14ac:dyDescent="0.25">
      <c r="A11244">
        <v>5031</v>
      </c>
      <c r="B11244" t="s">
        <v>16365</v>
      </c>
      <c r="C11244" t="s">
        <v>16365</v>
      </c>
      <c r="D11244" t="s">
        <v>16365</v>
      </c>
      <c r="E11244" t="s">
        <v>16365</v>
      </c>
    </row>
    <row r="11245" spans="1:5" x14ac:dyDescent="0.25">
      <c r="A11245">
        <v>5032</v>
      </c>
      <c r="B11245" t="s">
        <v>16366</v>
      </c>
      <c r="C11245" t="s">
        <v>16366</v>
      </c>
      <c r="D11245" t="s">
        <v>16366</v>
      </c>
      <c r="E11245" t="s">
        <v>16366</v>
      </c>
    </row>
    <row r="11246" spans="1:5" x14ac:dyDescent="0.25">
      <c r="A11246">
        <v>5033</v>
      </c>
      <c r="B11246" t="s">
        <v>16367</v>
      </c>
      <c r="C11246" t="s">
        <v>16367</v>
      </c>
      <c r="D11246" t="s">
        <v>16367</v>
      </c>
      <c r="E11246" t="s">
        <v>16367</v>
      </c>
    </row>
    <row r="11247" spans="1:5" x14ac:dyDescent="0.25">
      <c r="A11247">
        <v>5034</v>
      </c>
      <c r="B11247" t="s">
        <v>16368</v>
      </c>
      <c r="C11247" t="s">
        <v>16368</v>
      </c>
      <c r="D11247" t="s">
        <v>16368</v>
      </c>
      <c r="E11247" t="s">
        <v>16368</v>
      </c>
    </row>
    <row r="11248" spans="1:5" x14ac:dyDescent="0.25">
      <c r="A11248">
        <v>5035</v>
      </c>
      <c r="B11248" t="s">
        <v>16369</v>
      </c>
      <c r="C11248" t="s">
        <v>16369</v>
      </c>
      <c r="D11248" t="s">
        <v>16369</v>
      </c>
      <c r="E11248" t="s">
        <v>16369</v>
      </c>
    </row>
    <row r="11249" spans="1:5" x14ac:dyDescent="0.25">
      <c r="A11249">
        <v>5036</v>
      </c>
      <c r="B11249" t="s">
        <v>16370</v>
      </c>
      <c r="C11249" t="s">
        <v>16370</v>
      </c>
      <c r="D11249" t="s">
        <v>16370</v>
      </c>
      <c r="E11249" t="s">
        <v>16370</v>
      </c>
    </row>
    <row r="11250" spans="1:5" x14ac:dyDescent="0.25">
      <c r="A11250">
        <v>5135</v>
      </c>
      <c r="B11250" t="s">
        <v>16371</v>
      </c>
      <c r="C11250" t="s">
        <v>16371</v>
      </c>
      <c r="D11250" t="s">
        <v>16371</v>
      </c>
      <c r="E11250" t="s">
        <v>16371</v>
      </c>
    </row>
    <row r="11251" spans="1:5" x14ac:dyDescent="0.25">
      <c r="A11251">
        <v>5160</v>
      </c>
      <c r="B11251" t="s">
        <v>16372</v>
      </c>
      <c r="C11251" t="s">
        <v>16372</v>
      </c>
      <c r="D11251" t="s">
        <v>16372</v>
      </c>
      <c r="E11251" t="s">
        <v>16372</v>
      </c>
    </row>
    <row r="11252" spans="1:5" x14ac:dyDescent="0.25">
      <c r="A11252">
        <v>5310</v>
      </c>
      <c r="B11252" t="s">
        <v>16373</v>
      </c>
      <c r="C11252" t="s">
        <v>16373</v>
      </c>
      <c r="D11252" t="s">
        <v>16373</v>
      </c>
      <c r="E11252" t="s">
        <v>16373</v>
      </c>
    </row>
    <row r="11253" spans="1:5" x14ac:dyDescent="0.25">
      <c r="A11253">
        <v>5330</v>
      </c>
      <c r="B11253" t="s">
        <v>16374</v>
      </c>
      <c r="C11253" t="s">
        <v>16374</v>
      </c>
      <c r="D11253" t="s">
        <v>16374</v>
      </c>
      <c r="E11253" t="s">
        <v>16374</v>
      </c>
    </row>
    <row r="11254" spans="1:5" x14ac:dyDescent="0.25">
      <c r="A11254">
        <v>5420</v>
      </c>
      <c r="B11254" t="s">
        <v>16375</v>
      </c>
      <c r="C11254" t="s">
        <v>16375</v>
      </c>
      <c r="D11254" t="s">
        <v>16375</v>
      </c>
      <c r="E11254" t="s">
        <v>16375</v>
      </c>
    </row>
    <row r="11255" spans="1:5" x14ac:dyDescent="0.25">
      <c r="A11255">
        <v>5901</v>
      </c>
      <c r="B11255" t="s">
        <v>16376</v>
      </c>
      <c r="C11255" t="s">
        <v>16376</v>
      </c>
      <c r="D11255" t="s">
        <v>16376</v>
      </c>
      <c r="E11255" t="s">
        <v>16376</v>
      </c>
    </row>
    <row r="11256" spans="1:5" x14ac:dyDescent="0.25">
      <c r="A11256">
        <v>1202100</v>
      </c>
      <c r="B11256" t="s">
        <v>16377</v>
      </c>
      <c r="C11256" t="s">
        <v>16378</v>
      </c>
      <c r="D11256" t="s">
        <v>16378</v>
      </c>
      <c r="E11256" t="s">
        <v>16377</v>
      </c>
    </row>
    <row r="11257" spans="1:5" x14ac:dyDescent="0.25">
      <c r="A11257">
        <v>1202200</v>
      </c>
      <c r="B11257" t="s">
        <v>16379</v>
      </c>
      <c r="C11257" t="s">
        <v>16380</v>
      </c>
      <c r="D11257" t="s">
        <v>16380</v>
      </c>
      <c r="E11257" t="s">
        <v>16379</v>
      </c>
    </row>
    <row r="11258" spans="1:5" x14ac:dyDescent="0.25">
      <c r="A11258">
        <v>1203200</v>
      </c>
      <c r="B11258" t="s">
        <v>16381</v>
      </c>
      <c r="C11258" t="s">
        <v>16381</v>
      </c>
      <c r="D11258" t="s">
        <v>16381</v>
      </c>
      <c r="E11258" t="s">
        <v>16381</v>
      </c>
    </row>
    <row r="11259" spans="1:5" x14ac:dyDescent="0.25">
      <c r="A11259">
        <v>1203400</v>
      </c>
      <c r="B11259" t="s">
        <v>16382</v>
      </c>
      <c r="C11259" t="s">
        <v>16383</v>
      </c>
      <c r="D11259" t="s">
        <v>16383</v>
      </c>
      <c r="E11259" t="s">
        <v>16382</v>
      </c>
    </row>
    <row r="11260" spans="1:5" x14ac:dyDescent="0.25">
      <c r="A11260">
        <v>1502100</v>
      </c>
      <c r="B11260" t="s">
        <v>16384</v>
      </c>
      <c r="C11260" t="s">
        <v>16385</v>
      </c>
      <c r="D11260" t="s">
        <v>16385</v>
      </c>
      <c r="E11260" t="s">
        <v>16384</v>
      </c>
    </row>
    <row r="11261" spans="1:5" x14ac:dyDescent="0.25">
      <c r="A11261">
        <v>151100</v>
      </c>
      <c r="B11261" t="s">
        <v>16386</v>
      </c>
      <c r="C11261" t="s">
        <v>16387</v>
      </c>
      <c r="D11261" t="s">
        <v>16387</v>
      </c>
      <c r="E11261" t="s">
        <v>16386</v>
      </c>
    </row>
    <row r="11262" spans="1:5" x14ac:dyDescent="0.25">
      <c r="A11262">
        <v>152300</v>
      </c>
      <c r="B11262" t="s">
        <v>16388</v>
      </c>
      <c r="C11262" t="s">
        <v>16389</v>
      </c>
      <c r="D11262" t="s">
        <v>16389</v>
      </c>
      <c r="E11262" t="s">
        <v>16388</v>
      </c>
    </row>
    <row r="11263" spans="1:5" x14ac:dyDescent="0.25">
      <c r="A11263">
        <v>602100</v>
      </c>
      <c r="B11263" t="s">
        <v>16390</v>
      </c>
      <c r="C11263" t="s">
        <v>16391</v>
      </c>
      <c r="D11263" t="s">
        <v>16391</v>
      </c>
      <c r="E11263" t="s">
        <v>16390</v>
      </c>
    </row>
    <row r="11264" spans="1:5" x14ac:dyDescent="0.25">
      <c r="A11264">
        <v>603300</v>
      </c>
      <c r="B11264" t="s">
        <v>16392</v>
      </c>
      <c r="C11264" t="s">
        <v>16393</v>
      </c>
      <c r="D11264" t="s">
        <v>16393</v>
      </c>
      <c r="E11264" t="s">
        <v>16392</v>
      </c>
    </row>
    <row r="11265" spans="1:5" x14ac:dyDescent="0.25">
      <c r="A11265">
        <v>603400</v>
      </c>
      <c r="B11265" t="s">
        <v>16394</v>
      </c>
      <c r="C11265" t="s">
        <v>16395</v>
      </c>
      <c r="D11265" t="s">
        <v>16395</v>
      </c>
      <c r="E11265" t="s">
        <v>16394</v>
      </c>
    </row>
    <row r="11266" spans="1:5" x14ac:dyDescent="0.25">
      <c r="A11266">
        <v>604100</v>
      </c>
      <c r="B11266" t="s">
        <v>16396</v>
      </c>
      <c r="C11266" t="s">
        <v>16397</v>
      </c>
      <c r="D11266" t="s">
        <v>16397</v>
      </c>
      <c r="E11266" t="s">
        <v>16396</v>
      </c>
    </row>
    <row r="11267" spans="1:5" x14ac:dyDescent="0.25">
      <c r="A11267">
        <v>605100</v>
      </c>
      <c r="B11267" t="s">
        <v>16398</v>
      </c>
      <c r="C11267" t="s">
        <v>16399</v>
      </c>
      <c r="D11267" t="s">
        <v>16399</v>
      </c>
      <c r="E11267" t="s">
        <v>16398</v>
      </c>
    </row>
    <row r="11268" spans="1:5" x14ac:dyDescent="0.25">
      <c r="A11268">
        <v>903400</v>
      </c>
      <c r="B11268" t="s">
        <v>16400</v>
      </c>
      <c r="C11268" t="s">
        <v>16401</v>
      </c>
      <c r="D11268" t="s">
        <v>16401</v>
      </c>
      <c r="E11268" t="s">
        <v>16400</v>
      </c>
    </row>
    <row r="11269" spans="1:5" x14ac:dyDescent="0.25">
      <c r="A11269">
        <v>904200</v>
      </c>
      <c r="B11269" t="s">
        <v>16402</v>
      </c>
      <c r="C11269" t="s">
        <v>16403</v>
      </c>
      <c r="D11269" t="s">
        <v>16403</v>
      </c>
      <c r="E11269" t="s">
        <v>16402</v>
      </c>
    </row>
    <row r="11270" spans="1:5" x14ac:dyDescent="0.25">
      <c r="A11270">
        <v>906300</v>
      </c>
      <c r="B11270" t="s">
        <v>16404</v>
      </c>
      <c r="C11270" t="s">
        <v>16405</v>
      </c>
      <c r="D11270" t="s">
        <v>16405</v>
      </c>
      <c r="E11270" t="s">
        <v>16404</v>
      </c>
    </row>
    <row r="11271" spans="1:5" x14ac:dyDescent="0.25">
      <c r="A11271" t="s">
        <v>16406</v>
      </c>
      <c r="B11271" t="s">
        <v>16407</v>
      </c>
      <c r="C11271" t="s">
        <v>16408</v>
      </c>
      <c r="D11271" t="s">
        <v>16408</v>
      </c>
      <c r="E11271" t="s">
        <v>16407</v>
      </c>
    </row>
    <row r="11272" spans="1:5" x14ac:dyDescent="0.25">
      <c r="A11272">
        <v>110</v>
      </c>
      <c r="B11272" t="s">
        <v>16409</v>
      </c>
      <c r="C11272" t="s">
        <v>16410</v>
      </c>
      <c r="D11272" t="s">
        <v>16410</v>
      </c>
      <c r="E11272" t="s">
        <v>16409</v>
      </c>
    </row>
    <row r="11273" spans="1:5" x14ac:dyDescent="0.25">
      <c r="A11273">
        <v>115</v>
      </c>
      <c r="B11273" t="s">
        <v>16411</v>
      </c>
      <c r="C11273" t="s">
        <v>16412</v>
      </c>
      <c r="D11273" t="s">
        <v>16412</v>
      </c>
      <c r="E11273" t="s">
        <v>16411</v>
      </c>
    </row>
    <row r="11274" spans="1:5" x14ac:dyDescent="0.25">
      <c r="A11274">
        <v>120</v>
      </c>
      <c r="B11274" t="s">
        <v>16413</v>
      </c>
      <c r="C11274" t="s">
        <v>16414</v>
      </c>
      <c r="D11274" t="s">
        <v>16414</v>
      </c>
      <c r="E11274" t="s">
        <v>16413</v>
      </c>
    </row>
    <row r="11275" spans="1:5" x14ac:dyDescent="0.25">
      <c r="A11275">
        <v>130</v>
      </c>
      <c r="B11275" t="s">
        <v>16415</v>
      </c>
      <c r="C11275" t="s">
        <v>16416</v>
      </c>
      <c r="D11275" t="s">
        <v>16416</v>
      </c>
      <c r="E11275" t="s">
        <v>16415</v>
      </c>
    </row>
    <row r="11276" spans="1:5" x14ac:dyDescent="0.25">
      <c r="A11276">
        <v>150</v>
      </c>
      <c r="B11276" t="s">
        <v>16417</v>
      </c>
      <c r="C11276" t="s">
        <v>16418</v>
      </c>
      <c r="D11276" t="s">
        <v>16418</v>
      </c>
      <c r="E11276" t="s">
        <v>16417</v>
      </c>
    </row>
    <row r="11277" spans="1:5" x14ac:dyDescent="0.25">
      <c r="A11277">
        <v>210</v>
      </c>
      <c r="B11277" t="s">
        <v>16419</v>
      </c>
      <c r="C11277" t="s">
        <v>16420</v>
      </c>
      <c r="D11277" t="s">
        <v>16420</v>
      </c>
      <c r="E11277" t="s">
        <v>16419</v>
      </c>
    </row>
    <row r="11278" spans="1:5" x14ac:dyDescent="0.25">
      <c r="A11278">
        <v>211</v>
      </c>
      <c r="B11278" t="s">
        <v>16421</v>
      </c>
      <c r="C11278" t="s">
        <v>16421</v>
      </c>
      <c r="D11278" t="s">
        <v>16421</v>
      </c>
      <c r="E11278" t="s">
        <v>16421</v>
      </c>
    </row>
    <row r="11279" spans="1:5" x14ac:dyDescent="0.25">
      <c r="A11279">
        <v>215</v>
      </c>
      <c r="B11279" t="s">
        <v>16422</v>
      </c>
      <c r="C11279" t="s">
        <v>16423</v>
      </c>
      <c r="D11279" t="s">
        <v>16423</v>
      </c>
      <c r="E11279" t="s">
        <v>16422</v>
      </c>
    </row>
    <row r="11280" spans="1:5" x14ac:dyDescent="0.25">
      <c r="A11280">
        <v>230</v>
      </c>
      <c r="B11280" t="s">
        <v>1451</v>
      </c>
      <c r="C11280" t="s">
        <v>1452</v>
      </c>
      <c r="D11280" t="s">
        <v>1452</v>
      </c>
      <c r="E11280" t="s">
        <v>1451</v>
      </c>
    </row>
    <row r="11281" spans="1:5" x14ac:dyDescent="0.25">
      <c r="A11281">
        <v>235</v>
      </c>
      <c r="B11281" t="s">
        <v>1682</v>
      </c>
      <c r="C11281" t="s">
        <v>1683</v>
      </c>
      <c r="D11281" t="s">
        <v>1683</v>
      </c>
      <c r="E11281" t="s">
        <v>1682</v>
      </c>
    </row>
    <row r="11282" spans="1:5" x14ac:dyDescent="0.25">
      <c r="A11282">
        <v>239</v>
      </c>
      <c r="B11282" t="s">
        <v>16424</v>
      </c>
      <c r="C11282" t="s">
        <v>16425</v>
      </c>
      <c r="D11282" t="s">
        <v>16425</v>
      </c>
      <c r="E11282" t="s">
        <v>16424</v>
      </c>
    </row>
    <row r="11283" spans="1:5" x14ac:dyDescent="0.25">
      <c r="A11283">
        <v>240</v>
      </c>
      <c r="B11283" t="s">
        <v>16426</v>
      </c>
      <c r="C11283" t="s">
        <v>16427</v>
      </c>
      <c r="D11283" t="s">
        <v>16427</v>
      </c>
      <c r="E11283" t="s">
        <v>16426</v>
      </c>
    </row>
    <row r="11284" spans="1:5" x14ac:dyDescent="0.25">
      <c r="A11284">
        <v>250</v>
      </c>
      <c r="B11284" t="s">
        <v>16428</v>
      </c>
      <c r="C11284" t="s">
        <v>16429</v>
      </c>
      <c r="D11284" t="s">
        <v>16429</v>
      </c>
      <c r="E11284" t="s">
        <v>16428</v>
      </c>
    </row>
    <row r="11285" spans="1:5" x14ac:dyDescent="0.25">
      <c r="A11285">
        <v>295</v>
      </c>
      <c r="B11285" t="s">
        <v>3873</v>
      </c>
      <c r="C11285" t="s">
        <v>3873</v>
      </c>
      <c r="D11285" t="s">
        <v>3873</v>
      </c>
      <c r="E11285" t="s">
        <v>3873</v>
      </c>
    </row>
    <row r="11286" spans="1:5" x14ac:dyDescent="0.25">
      <c r="A11286">
        <v>299</v>
      </c>
      <c r="B11286" t="s">
        <v>16430</v>
      </c>
      <c r="C11286" t="s">
        <v>16430</v>
      </c>
      <c r="D11286" t="s">
        <v>16430</v>
      </c>
      <c r="E11286" t="s">
        <v>16430</v>
      </c>
    </row>
    <row r="11287" spans="1:5" x14ac:dyDescent="0.25">
      <c r="A11287">
        <v>310</v>
      </c>
      <c r="B11287" t="s">
        <v>16431</v>
      </c>
      <c r="C11287" t="s">
        <v>16432</v>
      </c>
      <c r="D11287" t="s">
        <v>16432</v>
      </c>
      <c r="E11287" t="s">
        <v>16431</v>
      </c>
    </row>
    <row r="11288" spans="1:5" x14ac:dyDescent="0.25">
      <c r="A11288">
        <v>319</v>
      </c>
      <c r="B11288" t="s">
        <v>16433</v>
      </c>
      <c r="C11288" t="s">
        <v>16434</v>
      </c>
      <c r="D11288" t="s">
        <v>16434</v>
      </c>
      <c r="E11288" t="s">
        <v>16433</v>
      </c>
    </row>
    <row r="11289" spans="1:5" x14ac:dyDescent="0.25">
      <c r="A11289">
        <v>320</v>
      </c>
      <c r="B11289" t="s">
        <v>16435</v>
      </c>
      <c r="C11289" t="s">
        <v>16436</v>
      </c>
      <c r="D11289" t="s">
        <v>16436</v>
      </c>
      <c r="E11289" t="s">
        <v>16435</v>
      </c>
    </row>
    <row r="11290" spans="1:5" x14ac:dyDescent="0.25">
      <c r="A11290">
        <v>329</v>
      </c>
      <c r="B11290" t="s">
        <v>16437</v>
      </c>
      <c r="C11290" t="s">
        <v>16438</v>
      </c>
      <c r="D11290" t="s">
        <v>16438</v>
      </c>
      <c r="E11290" t="s">
        <v>16437</v>
      </c>
    </row>
    <row r="11291" spans="1:5" x14ac:dyDescent="0.25">
      <c r="A11291">
        <v>350</v>
      </c>
      <c r="B11291" t="s">
        <v>16439</v>
      </c>
      <c r="C11291" t="s">
        <v>16440</v>
      </c>
      <c r="D11291" t="s">
        <v>16440</v>
      </c>
      <c r="E11291" t="s">
        <v>16439</v>
      </c>
    </row>
    <row r="11292" spans="1:5" x14ac:dyDescent="0.25">
      <c r="A11292">
        <v>359</v>
      </c>
      <c r="B11292" t="s">
        <v>16441</v>
      </c>
      <c r="C11292" t="s">
        <v>16441</v>
      </c>
      <c r="D11292" t="s">
        <v>16441</v>
      </c>
      <c r="E11292" t="s">
        <v>16441</v>
      </c>
    </row>
    <row r="11293" spans="1:5" x14ac:dyDescent="0.25">
      <c r="A11293">
        <v>360</v>
      </c>
      <c r="B11293" t="s">
        <v>16442</v>
      </c>
      <c r="C11293" t="s">
        <v>16442</v>
      </c>
      <c r="D11293" t="s">
        <v>16442</v>
      </c>
      <c r="E11293" t="s">
        <v>16442</v>
      </c>
    </row>
    <row r="11294" spans="1:5" x14ac:dyDescent="0.25">
      <c r="A11294">
        <v>369</v>
      </c>
      <c r="B11294" t="s">
        <v>16443</v>
      </c>
      <c r="C11294" t="s">
        <v>16444</v>
      </c>
      <c r="D11294" t="s">
        <v>16444</v>
      </c>
      <c r="E11294" t="s">
        <v>16443</v>
      </c>
    </row>
    <row r="11295" spans="1:5" x14ac:dyDescent="0.25">
      <c r="A11295">
        <v>400</v>
      </c>
      <c r="B11295" t="s">
        <v>16308</v>
      </c>
      <c r="C11295" t="s">
        <v>16309</v>
      </c>
      <c r="D11295" t="s">
        <v>16309</v>
      </c>
      <c r="E11295" t="s">
        <v>16308</v>
      </c>
    </row>
    <row r="11296" spans="1:5" x14ac:dyDescent="0.25">
      <c r="A11296">
        <v>405</v>
      </c>
      <c r="B11296" t="s">
        <v>16445</v>
      </c>
      <c r="C11296" t="s">
        <v>16445</v>
      </c>
      <c r="D11296" t="s">
        <v>16445</v>
      </c>
      <c r="E11296" t="s">
        <v>16445</v>
      </c>
    </row>
    <row r="11297" spans="1:5" x14ac:dyDescent="0.25">
      <c r="A11297">
        <v>409</v>
      </c>
      <c r="B11297" t="s">
        <v>16446</v>
      </c>
      <c r="C11297" t="s">
        <v>16447</v>
      </c>
      <c r="D11297" t="s">
        <v>16447</v>
      </c>
      <c r="E11297" t="s">
        <v>16446</v>
      </c>
    </row>
    <row r="11298" spans="1:5" x14ac:dyDescent="0.25">
      <c r="A11298">
        <v>410</v>
      </c>
      <c r="B11298" t="s">
        <v>16448</v>
      </c>
      <c r="C11298" t="s">
        <v>16448</v>
      </c>
      <c r="D11298" t="s">
        <v>16448</v>
      </c>
      <c r="E11298" t="s">
        <v>16448</v>
      </c>
    </row>
    <row r="11299" spans="1:5" x14ac:dyDescent="0.25">
      <c r="A11299">
        <v>419</v>
      </c>
      <c r="B11299" t="s">
        <v>16449</v>
      </c>
      <c r="C11299" t="s">
        <v>16450</v>
      </c>
      <c r="D11299" t="s">
        <v>16450</v>
      </c>
      <c r="E11299" t="s">
        <v>16449</v>
      </c>
    </row>
    <row r="11300" spans="1:5" x14ac:dyDescent="0.25">
      <c r="A11300">
        <v>420</v>
      </c>
      <c r="B11300" t="s">
        <v>16451</v>
      </c>
      <c r="C11300" t="s">
        <v>16452</v>
      </c>
      <c r="D11300" t="s">
        <v>16452</v>
      </c>
      <c r="E11300" t="s">
        <v>16451</v>
      </c>
    </row>
    <row r="11301" spans="1:5" x14ac:dyDescent="0.25">
      <c r="A11301">
        <v>440</v>
      </c>
      <c r="B11301" t="s">
        <v>16453</v>
      </c>
      <c r="C11301" t="s">
        <v>16453</v>
      </c>
      <c r="D11301" t="s">
        <v>16453</v>
      </c>
      <c r="E11301" t="s">
        <v>16453</v>
      </c>
    </row>
    <row r="11302" spans="1:5" x14ac:dyDescent="0.25">
      <c r="A11302">
        <v>449</v>
      </c>
      <c r="B11302" t="s">
        <v>16454</v>
      </c>
      <c r="C11302" t="s">
        <v>16455</v>
      </c>
      <c r="D11302" t="s">
        <v>16455</v>
      </c>
      <c r="E11302" t="s">
        <v>16454</v>
      </c>
    </row>
    <row r="11303" spans="1:5" x14ac:dyDescent="0.25">
      <c r="A11303">
        <v>450</v>
      </c>
      <c r="B11303" t="s">
        <v>16456</v>
      </c>
      <c r="C11303" t="s">
        <v>16456</v>
      </c>
      <c r="D11303" t="s">
        <v>16456</v>
      </c>
      <c r="E11303" t="s">
        <v>16456</v>
      </c>
    </row>
    <row r="11304" spans="1:5" x14ac:dyDescent="0.25">
      <c r="A11304">
        <v>460</v>
      </c>
      <c r="B11304" t="s">
        <v>16457</v>
      </c>
      <c r="C11304" t="s">
        <v>16457</v>
      </c>
      <c r="D11304" t="s">
        <v>16457</v>
      </c>
      <c r="E11304" t="s">
        <v>16457</v>
      </c>
    </row>
    <row r="11305" spans="1:5" x14ac:dyDescent="0.25">
      <c r="A11305">
        <v>470</v>
      </c>
      <c r="B11305" t="s">
        <v>16458</v>
      </c>
      <c r="C11305" t="s">
        <v>16459</v>
      </c>
      <c r="D11305" t="s">
        <v>16459</v>
      </c>
      <c r="E11305" t="s">
        <v>16458</v>
      </c>
    </row>
    <row r="11306" spans="1:5" x14ac:dyDescent="0.25">
      <c r="A11306">
        <v>479</v>
      </c>
      <c r="B11306" t="s">
        <v>16460</v>
      </c>
      <c r="C11306" t="s">
        <v>16461</v>
      </c>
      <c r="D11306" t="s">
        <v>16461</v>
      </c>
      <c r="E11306" t="s">
        <v>16460</v>
      </c>
    </row>
    <row r="11307" spans="1:5" x14ac:dyDescent="0.25">
      <c r="A11307">
        <v>480</v>
      </c>
      <c r="B11307" t="s">
        <v>16462</v>
      </c>
      <c r="C11307" t="s">
        <v>16463</v>
      </c>
      <c r="D11307" t="s">
        <v>16463</v>
      </c>
      <c r="E11307" t="s">
        <v>16462</v>
      </c>
    </row>
    <row r="11308" spans="1:5" x14ac:dyDescent="0.25">
      <c r="A11308">
        <v>495</v>
      </c>
      <c r="B11308" t="s">
        <v>16464</v>
      </c>
      <c r="C11308" t="s">
        <v>16464</v>
      </c>
      <c r="D11308" t="s">
        <v>16464</v>
      </c>
      <c r="E11308" t="s">
        <v>16464</v>
      </c>
    </row>
    <row r="11309" spans="1:5" x14ac:dyDescent="0.25">
      <c r="A11309">
        <v>499</v>
      </c>
      <c r="B11309" t="s">
        <v>16465</v>
      </c>
      <c r="C11309" t="s">
        <v>16465</v>
      </c>
      <c r="D11309" t="s">
        <v>16465</v>
      </c>
      <c r="E11309" t="s">
        <v>16465</v>
      </c>
    </row>
    <row r="11310" spans="1:5" x14ac:dyDescent="0.25">
      <c r="A11310">
        <v>500</v>
      </c>
      <c r="B11310" t="s">
        <v>16466</v>
      </c>
      <c r="C11310" t="s">
        <v>16466</v>
      </c>
      <c r="D11310" t="s">
        <v>16466</v>
      </c>
      <c r="E11310" t="s">
        <v>16466</v>
      </c>
    </row>
    <row r="11311" spans="1:5" x14ac:dyDescent="0.25">
      <c r="A11311">
        <v>505</v>
      </c>
      <c r="B11311" t="s">
        <v>16445</v>
      </c>
      <c r="C11311" t="s">
        <v>16445</v>
      </c>
      <c r="D11311" t="s">
        <v>16445</v>
      </c>
      <c r="E11311" t="s">
        <v>16445</v>
      </c>
    </row>
    <row r="11312" spans="1:5" x14ac:dyDescent="0.25">
      <c r="A11312">
        <v>509</v>
      </c>
      <c r="B11312" t="s">
        <v>16467</v>
      </c>
      <c r="C11312" t="s">
        <v>16468</v>
      </c>
      <c r="D11312" t="s">
        <v>16468</v>
      </c>
      <c r="E11312" t="s">
        <v>16467</v>
      </c>
    </row>
    <row r="11313" spans="1:5" x14ac:dyDescent="0.25">
      <c r="A11313">
        <v>510</v>
      </c>
      <c r="B11313" t="s">
        <v>8006</v>
      </c>
      <c r="C11313" t="s">
        <v>8006</v>
      </c>
      <c r="D11313" t="s">
        <v>8006</v>
      </c>
      <c r="E11313" t="s">
        <v>8006</v>
      </c>
    </row>
    <row r="11314" spans="1:5" x14ac:dyDescent="0.25">
      <c r="A11314">
        <v>519</v>
      </c>
      <c r="B11314" t="s">
        <v>16469</v>
      </c>
      <c r="C11314" t="s">
        <v>16470</v>
      </c>
      <c r="D11314" t="s">
        <v>16470</v>
      </c>
      <c r="E11314" t="s">
        <v>16469</v>
      </c>
    </row>
    <row r="11315" spans="1:5" x14ac:dyDescent="0.25">
      <c r="A11315">
        <v>520</v>
      </c>
      <c r="B11315" t="s">
        <v>16471</v>
      </c>
      <c r="C11315" t="s">
        <v>16452</v>
      </c>
      <c r="D11315" t="s">
        <v>16452</v>
      </c>
      <c r="E11315" t="s">
        <v>16471</v>
      </c>
    </row>
    <row r="11316" spans="1:5" x14ac:dyDescent="0.25">
      <c r="A11316">
        <v>540</v>
      </c>
      <c r="B11316" t="s">
        <v>16472</v>
      </c>
      <c r="C11316" t="s">
        <v>16472</v>
      </c>
      <c r="D11316" t="s">
        <v>16472</v>
      </c>
      <c r="E11316" t="s">
        <v>16472</v>
      </c>
    </row>
    <row r="11317" spans="1:5" x14ac:dyDescent="0.25">
      <c r="A11317">
        <v>549</v>
      </c>
      <c r="B11317" t="s">
        <v>16473</v>
      </c>
      <c r="C11317" t="s">
        <v>16455</v>
      </c>
      <c r="D11317" t="s">
        <v>16455</v>
      </c>
      <c r="E11317" t="s">
        <v>16473</v>
      </c>
    </row>
    <row r="11318" spans="1:5" x14ac:dyDescent="0.25">
      <c r="A11318">
        <v>550</v>
      </c>
      <c r="B11318" t="s">
        <v>16474</v>
      </c>
      <c r="C11318" t="s">
        <v>16474</v>
      </c>
      <c r="D11318" t="s">
        <v>16474</v>
      </c>
      <c r="E11318" t="s">
        <v>16474</v>
      </c>
    </row>
    <row r="11319" spans="1:5" x14ac:dyDescent="0.25">
      <c r="A11319">
        <v>560</v>
      </c>
      <c r="B11319" t="s">
        <v>8108</v>
      </c>
      <c r="C11319" t="s">
        <v>8108</v>
      </c>
      <c r="D11319" t="s">
        <v>8108</v>
      </c>
      <c r="E11319" t="s">
        <v>8108</v>
      </c>
    </row>
    <row r="11320" spans="1:5" x14ac:dyDescent="0.25">
      <c r="A11320">
        <v>570</v>
      </c>
      <c r="B11320" t="s">
        <v>8706</v>
      </c>
      <c r="C11320" t="s">
        <v>8707</v>
      </c>
      <c r="D11320" t="s">
        <v>8707</v>
      </c>
      <c r="E11320" t="s">
        <v>8706</v>
      </c>
    </row>
    <row r="11321" spans="1:5" x14ac:dyDescent="0.25">
      <c r="A11321">
        <v>579</v>
      </c>
      <c r="B11321" t="s">
        <v>16475</v>
      </c>
      <c r="C11321" t="s">
        <v>16476</v>
      </c>
      <c r="D11321" t="s">
        <v>16476</v>
      </c>
      <c r="E11321" t="s">
        <v>16475</v>
      </c>
    </row>
    <row r="11322" spans="1:5" x14ac:dyDescent="0.25">
      <c r="A11322">
        <v>580</v>
      </c>
      <c r="B11322" t="s">
        <v>9136</v>
      </c>
      <c r="C11322" t="s">
        <v>9136</v>
      </c>
      <c r="D11322" t="s">
        <v>9136</v>
      </c>
      <c r="E11322" t="s">
        <v>9136</v>
      </c>
    </row>
    <row r="11323" spans="1:5" x14ac:dyDescent="0.25">
      <c r="A11323">
        <v>590</v>
      </c>
      <c r="B11323" t="s">
        <v>16477</v>
      </c>
      <c r="C11323" t="s">
        <v>16477</v>
      </c>
      <c r="D11323" t="s">
        <v>16477</v>
      </c>
      <c r="E11323" t="s">
        <v>16477</v>
      </c>
    </row>
    <row r="11324" spans="1:5" x14ac:dyDescent="0.25">
      <c r="A11324">
        <v>595</v>
      </c>
      <c r="B11324" t="s">
        <v>355</v>
      </c>
      <c r="C11324" t="s">
        <v>355</v>
      </c>
      <c r="D11324" t="s">
        <v>355</v>
      </c>
      <c r="E11324" t="s">
        <v>355</v>
      </c>
    </row>
    <row r="11325" spans="1:5" x14ac:dyDescent="0.25">
      <c r="A11325">
        <v>700</v>
      </c>
      <c r="B11325" t="s">
        <v>16478</v>
      </c>
      <c r="C11325" t="s">
        <v>16479</v>
      </c>
      <c r="D11325" t="s">
        <v>16479</v>
      </c>
      <c r="E11325" t="s">
        <v>16478</v>
      </c>
    </row>
    <row r="11326" spans="1:5" x14ac:dyDescent="0.25">
      <c r="A11326">
        <v>710</v>
      </c>
      <c r="B11326" t="s">
        <v>16480</v>
      </c>
      <c r="C11326" t="s">
        <v>16481</v>
      </c>
      <c r="D11326" t="s">
        <v>16481</v>
      </c>
      <c r="E11326" t="s">
        <v>16480</v>
      </c>
    </row>
    <row r="11327" spans="1:5" x14ac:dyDescent="0.25">
      <c r="A11327">
        <v>720</v>
      </c>
      <c r="B11327" t="s">
        <v>16482</v>
      </c>
      <c r="C11327" t="s">
        <v>16483</v>
      </c>
      <c r="D11327" t="s">
        <v>16483</v>
      </c>
      <c r="E11327" t="s">
        <v>16482</v>
      </c>
    </row>
    <row r="11328" spans="1:5" x14ac:dyDescent="0.25">
      <c r="A11328">
        <v>730</v>
      </c>
      <c r="B11328" t="s">
        <v>16484</v>
      </c>
      <c r="C11328" t="s">
        <v>15050</v>
      </c>
      <c r="D11328" t="s">
        <v>15050</v>
      </c>
      <c r="E11328" t="s">
        <v>16484</v>
      </c>
    </row>
    <row r="11329" spans="1:5" x14ac:dyDescent="0.25">
      <c r="A11329">
        <v>740</v>
      </c>
      <c r="B11329" t="s">
        <v>16485</v>
      </c>
      <c r="C11329" t="s">
        <v>16486</v>
      </c>
      <c r="D11329" t="s">
        <v>16486</v>
      </c>
      <c r="E11329" t="s">
        <v>16485</v>
      </c>
    </row>
    <row r="11330" spans="1:5" x14ac:dyDescent="0.25">
      <c r="A11330">
        <v>750</v>
      </c>
      <c r="B11330" t="s">
        <v>16487</v>
      </c>
      <c r="C11330" t="s">
        <v>16488</v>
      </c>
      <c r="D11330" t="s">
        <v>16488</v>
      </c>
      <c r="E11330" t="s">
        <v>16487</v>
      </c>
    </row>
    <row r="11331" spans="1:5" x14ac:dyDescent="0.25">
      <c r="A11331">
        <v>760</v>
      </c>
      <c r="B11331" t="s">
        <v>16489</v>
      </c>
      <c r="C11331" t="s">
        <v>16490</v>
      </c>
      <c r="D11331" t="s">
        <v>16490</v>
      </c>
      <c r="E11331" t="s">
        <v>16489</v>
      </c>
    </row>
    <row r="11332" spans="1:5" x14ac:dyDescent="0.25">
      <c r="A11332">
        <v>830</v>
      </c>
      <c r="B11332" t="s">
        <v>16491</v>
      </c>
      <c r="C11332" t="s">
        <v>16492</v>
      </c>
      <c r="D11332" t="s">
        <v>16492</v>
      </c>
      <c r="E11332" t="s">
        <v>16491</v>
      </c>
    </row>
    <row r="11333" spans="1:5" x14ac:dyDescent="0.25">
      <c r="A11333">
        <v>890</v>
      </c>
      <c r="B11333" t="s">
        <v>16493</v>
      </c>
      <c r="C11333" t="s">
        <v>16494</v>
      </c>
      <c r="D11333" t="s">
        <v>16494</v>
      </c>
      <c r="E11333" t="s">
        <v>16493</v>
      </c>
    </row>
    <row r="11334" spans="1:5" x14ac:dyDescent="0.25">
      <c r="A11334">
        <v>910</v>
      </c>
      <c r="B11334" t="s">
        <v>16495</v>
      </c>
      <c r="C11334" t="s">
        <v>16495</v>
      </c>
      <c r="D11334" t="s">
        <v>16495</v>
      </c>
      <c r="E11334" t="s">
        <v>16495</v>
      </c>
    </row>
    <row r="11335" spans="1:5" x14ac:dyDescent="0.25">
      <c r="A11335">
        <v>920</v>
      </c>
      <c r="B11335" t="s">
        <v>16496</v>
      </c>
      <c r="C11335" t="s">
        <v>16497</v>
      </c>
      <c r="D11335" t="s">
        <v>16497</v>
      </c>
      <c r="E11335" t="s">
        <v>16496</v>
      </c>
    </row>
    <row r="11336" spans="1:5" x14ac:dyDescent="0.25">
      <c r="A11336">
        <v>921</v>
      </c>
      <c r="B11336" t="s">
        <v>16498</v>
      </c>
      <c r="C11336" t="s">
        <v>16499</v>
      </c>
      <c r="D11336" t="s">
        <v>16499</v>
      </c>
      <c r="E11336" t="s">
        <v>16498</v>
      </c>
    </row>
    <row r="11337" spans="1:5" x14ac:dyDescent="0.25">
      <c r="A11337">
        <v>922</v>
      </c>
      <c r="B11337" t="s">
        <v>16500</v>
      </c>
      <c r="C11337" t="s">
        <v>16501</v>
      </c>
      <c r="D11337" t="s">
        <v>16501</v>
      </c>
      <c r="E11337" t="s">
        <v>16500</v>
      </c>
    </row>
    <row r="11338" spans="1:5" x14ac:dyDescent="0.25">
      <c r="A11338">
        <v>923</v>
      </c>
      <c r="B11338" t="s">
        <v>16502</v>
      </c>
      <c r="C11338" t="s">
        <v>16503</v>
      </c>
      <c r="D11338" t="s">
        <v>16503</v>
      </c>
      <c r="E11338" t="s">
        <v>16502</v>
      </c>
    </row>
    <row r="11339" spans="1:5" x14ac:dyDescent="0.25">
      <c r="A11339">
        <v>940</v>
      </c>
      <c r="B11339" t="s">
        <v>16504</v>
      </c>
      <c r="C11339" t="s">
        <v>16505</v>
      </c>
      <c r="D11339" t="s">
        <v>16505</v>
      </c>
      <c r="E11339" t="s">
        <v>16504</v>
      </c>
    </row>
    <row r="11340" spans="1:5" x14ac:dyDescent="0.25">
      <c r="A11340">
        <v>950</v>
      </c>
      <c r="B11340" t="s">
        <v>16506</v>
      </c>
      <c r="C11340" t="s">
        <v>16507</v>
      </c>
      <c r="D11340" t="s">
        <v>16507</v>
      </c>
      <c r="E11340" t="s">
        <v>16506</v>
      </c>
    </row>
    <row r="11341" spans="1:5" x14ac:dyDescent="0.25">
      <c r="A11341">
        <v>2020</v>
      </c>
      <c r="B11341" t="s">
        <v>16508</v>
      </c>
      <c r="C11341" t="s">
        <v>16508</v>
      </c>
      <c r="D11341" t="s">
        <v>16508</v>
      </c>
      <c r="E11341" t="s">
        <v>16508</v>
      </c>
    </row>
    <row r="11342" spans="1:5" x14ac:dyDescent="0.25">
      <c r="A11342">
        <v>2030</v>
      </c>
      <c r="B11342" t="s">
        <v>16509</v>
      </c>
      <c r="C11342" t="s">
        <v>16509</v>
      </c>
      <c r="D11342" t="s">
        <v>16509</v>
      </c>
      <c r="E11342" t="s">
        <v>16509</v>
      </c>
    </row>
    <row r="11343" spans="1:5" x14ac:dyDescent="0.25">
      <c r="A11343">
        <v>2040</v>
      </c>
      <c r="B11343" t="s">
        <v>16510</v>
      </c>
      <c r="C11343" t="s">
        <v>16510</v>
      </c>
      <c r="D11343" t="s">
        <v>16510</v>
      </c>
      <c r="E11343" t="s">
        <v>16510</v>
      </c>
    </row>
    <row r="11344" spans="1:5" x14ac:dyDescent="0.25">
      <c r="A11344">
        <v>2050</v>
      </c>
      <c r="B11344" t="s">
        <v>16511</v>
      </c>
      <c r="C11344" t="s">
        <v>16511</v>
      </c>
      <c r="D11344" t="s">
        <v>16511</v>
      </c>
      <c r="E11344" t="s">
        <v>16511</v>
      </c>
    </row>
    <row r="11345" spans="1:5" x14ac:dyDescent="0.25">
      <c r="A11345">
        <v>3010</v>
      </c>
      <c r="B11345" t="s">
        <v>16512</v>
      </c>
      <c r="C11345" t="s">
        <v>16512</v>
      </c>
      <c r="D11345" t="s">
        <v>16512</v>
      </c>
      <c r="E11345" t="s">
        <v>16512</v>
      </c>
    </row>
    <row r="11346" spans="1:5" x14ac:dyDescent="0.25">
      <c r="A11346">
        <v>3020</v>
      </c>
      <c r="B11346" t="s">
        <v>16513</v>
      </c>
      <c r="C11346" t="s">
        <v>16513</v>
      </c>
      <c r="D11346" t="s">
        <v>16513</v>
      </c>
      <c r="E11346" t="s">
        <v>16513</v>
      </c>
    </row>
    <row r="11347" spans="1:5" x14ac:dyDescent="0.25">
      <c r="A11347">
        <v>3030</v>
      </c>
      <c r="B11347" t="s">
        <v>16514</v>
      </c>
      <c r="C11347" t="s">
        <v>16514</v>
      </c>
      <c r="D11347" t="s">
        <v>16514</v>
      </c>
      <c r="E11347" t="s">
        <v>16514</v>
      </c>
    </row>
    <row r="11348" spans="1:5" x14ac:dyDescent="0.25">
      <c r="A11348">
        <v>3040</v>
      </c>
      <c r="B11348" t="s">
        <v>16515</v>
      </c>
      <c r="C11348" t="s">
        <v>16515</v>
      </c>
      <c r="D11348" t="s">
        <v>16515</v>
      </c>
      <c r="E11348" t="s">
        <v>16515</v>
      </c>
    </row>
    <row r="11349" spans="1:5" x14ac:dyDescent="0.25">
      <c r="A11349">
        <v>3110</v>
      </c>
      <c r="B11349" t="s">
        <v>16516</v>
      </c>
      <c r="C11349" t="s">
        <v>16517</v>
      </c>
      <c r="D11349" t="s">
        <v>16517</v>
      </c>
      <c r="E11349" t="s">
        <v>16516</v>
      </c>
    </row>
    <row r="11350" spans="1:5" x14ac:dyDescent="0.25">
      <c r="A11350">
        <v>5001</v>
      </c>
      <c r="B11350" t="s">
        <v>16518</v>
      </c>
      <c r="C11350" t="s">
        <v>16518</v>
      </c>
      <c r="D11350" t="s">
        <v>16518</v>
      </c>
      <c r="E11350" t="s">
        <v>16518</v>
      </c>
    </row>
    <row r="11351" spans="1:5" x14ac:dyDescent="0.25">
      <c r="A11351">
        <v>5002</v>
      </c>
      <c r="B11351" t="s">
        <v>16519</v>
      </c>
      <c r="C11351" t="s">
        <v>16519</v>
      </c>
      <c r="D11351" t="s">
        <v>16519</v>
      </c>
      <c r="E11351" t="s">
        <v>16519</v>
      </c>
    </row>
    <row r="11352" spans="1:5" x14ac:dyDescent="0.25">
      <c r="A11352">
        <v>5009</v>
      </c>
      <c r="B11352" t="s">
        <v>16520</v>
      </c>
      <c r="C11352" t="s">
        <v>16520</v>
      </c>
      <c r="D11352" t="s">
        <v>16520</v>
      </c>
      <c r="E11352" t="s">
        <v>16520</v>
      </c>
    </row>
    <row r="11353" spans="1:5" x14ac:dyDescent="0.25">
      <c r="A11353">
        <v>5011</v>
      </c>
      <c r="B11353" t="s">
        <v>16521</v>
      </c>
      <c r="C11353" t="s">
        <v>16521</v>
      </c>
      <c r="D11353" t="s">
        <v>16521</v>
      </c>
      <c r="E11353" t="s">
        <v>16521</v>
      </c>
    </row>
    <row r="11354" spans="1:5" x14ac:dyDescent="0.25">
      <c r="A11354">
        <v>5016</v>
      </c>
      <c r="B11354" t="s">
        <v>16522</v>
      </c>
      <c r="C11354" t="s">
        <v>16522</v>
      </c>
      <c r="D11354" t="s">
        <v>16522</v>
      </c>
      <c r="E11354" t="s">
        <v>16522</v>
      </c>
    </row>
    <row r="11355" spans="1:5" x14ac:dyDescent="0.25">
      <c r="A11355">
        <v>5030</v>
      </c>
      <c r="B11355" t="s">
        <v>16523</v>
      </c>
      <c r="C11355" t="s">
        <v>16523</v>
      </c>
      <c r="D11355" t="s">
        <v>16523</v>
      </c>
      <c r="E11355" t="s">
        <v>16523</v>
      </c>
    </row>
    <row r="11356" spans="1:5" x14ac:dyDescent="0.25">
      <c r="A11356">
        <v>5031</v>
      </c>
      <c r="B11356" t="s">
        <v>16524</v>
      </c>
      <c r="C11356" t="s">
        <v>16524</v>
      </c>
      <c r="D11356" t="s">
        <v>16524</v>
      </c>
      <c r="E11356" t="s">
        <v>16524</v>
      </c>
    </row>
    <row r="11357" spans="1:5" x14ac:dyDescent="0.25">
      <c r="A11357">
        <v>5033</v>
      </c>
      <c r="B11357" t="s">
        <v>16525</v>
      </c>
      <c r="C11357" t="s">
        <v>16525</v>
      </c>
      <c r="D11357" t="s">
        <v>16525</v>
      </c>
      <c r="E11357" t="s">
        <v>16525</v>
      </c>
    </row>
    <row r="11358" spans="1:5" x14ac:dyDescent="0.25">
      <c r="A11358">
        <v>5034</v>
      </c>
      <c r="B11358" t="s">
        <v>16526</v>
      </c>
      <c r="C11358" t="s">
        <v>16526</v>
      </c>
      <c r="D11358" t="s">
        <v>16526</v>
      </c>
      <c r="E11358" t="s">
        <v>16526</v>
      </c>
    </row>
    <row r="11359" spans="1:5" x14ac:dyDescent="0.25">
      <c r="A11359">
        <v>5035</v>
      </c>
      <c r="B11359" t="s">
        <v>16527</v>
      </c>
      <c r="C11359" t="s">
        <v>16527</v>
      </c>
      <c r="D11359" t="s">
        <v>16527</v>
      </c>
      <c r="E11359" t="s">
        <v>16527</v>
      </c>
    </row>
    <row r="11360" spans="1:5" x14ac:dyDescent="0.25">
      <c r="A11360">
        <v>5160</v>
      </c>
      <c r="B11360" t="s">
        <v>16528</v>
      </c>
      <c r="C11360" t="s">
        <v>16528</v>
      </c>
      <c r="D11360" t="s">
        <v>16528</v>
      </c>
      <c r="E11360" t="s">
        <v>16528</v>
      </c>
    </row>
    <row r="11361" spans="1:5" x14ac:dyDescent="0.25">
      <c r="A11361">
        <v>5330</v>
      </c>
      <c r="B11361" t="s">
        <v>16529</v>
      </c>
      <c r="C11361" t="s">
        <v>16529</v>
      </c>
      <c r="D11361" t="s">
        <v>16529</v>
      </c>
      <c r="E11361" t="s">
        <v>16529</v>
      </c>
    </row>
    <row r="11362" spans="1:5" x14ac:dyDescent="0.25">
      <c r="A11362">
        <v>602100</v>
      </c>
      <c r="B11362" t="s">
        <v>16530</v>
      </c>
      <c r="C11362" t="s">
        <v>16531</v>
      </c>
      <c r="D11362" t="s">
        <v>16531</v>
      </c>
      <c r="E11362" t="s">
        <v>16530</v>
      </c>
    </row>
    <row r="11363" spans="1:5" x14ac:dyDescent="0.25">
      <c r="A11363">
        <v>603300</v>
      </c>
      <c r="B11363" t="s">
        <v>16532</v>
      </c>
      <c r="C11363" t="s">
        <v>16531</v>
      </c>
      <c r="D11363" t="s">
        <v>16531</v>
      </c>
      <c r="E11363" t="s">
        <v>16532</v>
      </c>
    </row>
    <row r="11364" spans="1:5" x14ac:dyDescent="0.25">
      <c r="A11364">
        <v>906300</v>
      </c>
      <c r="B11364" t="s">
        <v>16533</v>
      </c>
      <c r="C11364" t="s">
        <v>16534</v>
      </c>
      <c r="D11364" t="s">
        <v>16534</v>
      </c>
      <c r="E11364" t="s">
        <v>16533</v>
      </c>
    </row>
    <row r="11365" spans="1:5" x14ac:dyDescent="0.25">
      <c r="A11365">
        <v>1202100</v>
      </c>
      <c r="B11365" t="s">
        <v>16535</v>
      </c>
      <c r="C11365" t="s">
        <v>16536</v>
      </c>
      <c r="D11365" t="s">
        <v>16536</v>
      </c>
      <c r="E11365" t="s">
        <v>16535</v>
      </c>
    </row>
    <row r="11366" spans="1:5" x14ac:dyDescent="0.25">
      <c r="A11366">
        <v>904100</v>
      </c>
      <c r="B11366" t="s">
        <v>16537</v>
      </c>
      <c r="C11366" t="s">
        <v>16538</v>
      </c>
      <c r="D11366" t="s">
        <v>16538</v>
      </c>
      <c r="E11366" t="s">
        <v>16537</v>
      </c>
    </row>
    <row r="11367" spans="1:5" x14ac:dyDescent="0.25">
      <c r="A11367">
        <v>5015</v>
      </c>
      <c r="B11367" t="s">
        <v>16539</v>
      </c>
      <c r="C11367" t="s">
        <v>16539</v>
      </c>
      <c r="D11367" t="s">
        <v>16539</v>
      </c>
      <c r="E11367" t="s">
        <v>16539</v>
      </c>
    </row>
    <row r="11368" spans="1:5" x14ac:dyDescent="0.25">
      <c r="A11368">
        <v>5018</v>
      </c>
      <c r="B11368" t="s">
        <v>16540</v>
      </c>
      <c r="C11368" t="s">
        <v>16541</v>
      </c>
      <c r="D11368" t="s">
        <v>16541</v>
      </c>
      <c r="E11368" t="s">
        <v>16540</v>
      </c>
    </row>
    <row r="11369" spans="1:5" x14ac:dyDescent="0.25">
      <c r="A11369">
        <v>5031</v>
      </c>
      <c r="B11369" t="s">
        <v>16542</v>
      </c>
      <c r="C11369" t="s">
        <v>16542</v>
      </c>
      <c r="D11369" t="s">
        <v>16542</v>
      </c>
      <c r="E11369" t="s">
        <v>16542</v>
      </c>
    </row>
    <row r="11370" spans="1:5" x14ac:dyDescent="0.25">
      <c r="A11370">
        <v>5032</v>
      </c>
      <c r="B11370" t="s">
        <v>16543</v>
      </c>
      <c r="C11370" t="s">
        <v>16543</v>
      </c>
      <c r="D11370" t="s">
        <v>16543</v>
      </c>
      <c r="E11370" t="s">
        <v>16543</v>
      </c>
    </row>
    <row r="11371" spans="1:5" x14ac:dyDescent="0.25">
      <c r="A11371">
        <v>5036</v>
      </c>
      <c r="B11371" t="s">
        <v>16544</v>
      </c>
      <c r="C11371" t="s">
        <v>16544</v>
      </c>
      <c r="D11371" t="s">
        <v>16544</v>
      </c>
      <c r="E11371" t="s">
        <v>16544</v>
      </c>
    </row>
    <row r="11372" spans="1:5" x14ac:dyDescent="0.25">
      <c r="A11372">
        <v>5160</v>
      </c>
      <c r="B11372" t="s">
        <v>16545</v>
      </c>
      <c r="C11372" t="s">
        <v>16545</v>
      </c>
      <c r="D11372" t="s">
        <v>16545</v>
      </c>
      <c r="E11372" t="s">
        <v>16545</v>
      </c>
    </row>
    <row r="11373" spans="1:5" x14ac:dyDescent="0.25">
      <c r="A11373">
        <v>5310</v>
      </c>
      <c r="B11373" t="s">
        <v>16546</v>
      </c>
      <c r="C11373" t="s">
        <v>16546</v>
      </c>
      <c r="D11373" t="s">
        <v>16546</v>
      </c>
      <c r="E11373" t="s">
        <v>16546</v>
      </c>
    </row>
  </sheetData>
  <phoneticPr fontId="19" type="noConversion"/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574</v>
      </c>
      <c r="B1" t="s">
        <v>16547</v>
      </c>
    </row>
    <row r="2" spans="1:2" x14ac:dyDescent="0.25">
      <c r="A2" t="s">
        <v>576</v>
      </c>
      <c r="B2" t="s">
        <v>16547</v>
      </c>
    </row>
    <row r="3" spans="1:2" x14ac:dyDescent="0.25">
      <c r="A3" t="s">
        <v>578</v>
      </c>
      <c r="B3" t="s">
        <v>16547</v>
      </c>
    </row>
    <row r="4" spans="1:2" x14ac:dyDescent="0.25">
      <c r="A4" t="s">
        <v>580</v>
      </c>
      <c r="B4" t="s">
        <v>16547</v>
      </c>
    </row>
    <row r="5" spans="1:2" x14ac:dyDescent="0.25">
      <c r="A5" t="s">
        <v>584</v>
      </c>
      <c r="B5" t="s">
        <v>16547</v>
      </c>
    </row>
    <row r="6" spans="1:2" x14ac:dyDescent="0.25">
      <c r="A6" t="s">
        <v>16548</v>
      </c>
      <c r="B6" t="s">
        <v>16547</v>
      </c>
    </row>
    <row r="7" spans="1:2" x14ac:dyDescent="0.25">
      <c r="A7" t="s">
        <v>586</v>
      </c>
      <c r="B7" t="s">
        <v>16547</v>
      </c>
    </row>
    <row r="8" spans="1:2" x14ac:dyDescent="0.25">
      <c r="A8" t="s">
        <v>16549</v>
      </c>
      <c r="B8" t="s">
        <v>16547</v>
      </c>
    </row>
    <row r="9" spans="1:2" x14ac:dyDescent="0.25">
      <c r="A9" t="s">
        <v>16550</v>
      </c>
      <c r="B9" t="s">
        <v>16547</v>
      </c>
    </row>
    <row r="10" spans="1:2" x14ac:dyDescent="0.25">
      <c r="A10" t="s">
        <v>16551</v>
      </c>
      <c r="B10" t="s">
        <v>16547</v>
      </c>
    </row>
    <row r="11" spans="1:2" x14ac:dyDescent="0.25">
      <c r="A11" t="s">
        <v>16552</v>
      </c>
      <c r="B11" t="s">
        <v>16547</v>
      </c>
    </row>
    <row r="12" spans="1:2" x14ac:dyDescent="0.25">
      <c r="A12" t="s">
        <v>16553</v>
      </c>
      <c r="B12" t="s">
        <v>16547</v>
      </c>
    </row>
    <row r="13" spans="1:2" x14ac:dyDescent="0.25">
      <c r="A13" t="s">
        <v>16554</v>
      </c>
      <c r="B13" t="s">
        <v>16547</v>
      </c>
    </row>
    <row r="14" spans="1:2" x14ac:dyDescent="0.25">
      <c r="A14" t="s">
        <v>16555</v>
      </c>
      <c r="B14" t="s">
        <v>16547</v>
      </c>
    </row>
    <row r="15" spans="1:2" x14ac:dyDescent="0.25">
      <c r="A15" t="s">
        <v>16556</v>
      </c>
      <c r="B15" t="s">
        <v>16547</v>
      </c>
    </row>
    <row r="16" spans="1:2" x14ac:dyDescent="0.25">
      <c r="A16" t="s">
        <v>16557</v>
      </c>
      <c r="B16" t="s">
        <v>16547</v>
      </c>
    </row>
    <row r="17" spans="1:2" x14ac:dyDescent="0.25">
      <c r="A17" t="s">
        <v>16558</v>
      </c>
      <c r="B17" t="s">
        <v>16547</v>
      </c>
    </row>
    <row r="18" spans="1:2" x14ac:dyDescent="0.25">
      <c r="A18" t="s">
        <v>16559</v>
      </c>
      <c r="B18" t="s">
        <v>16547</v>
      </c>
    </row>
    <row r="19" spans="1:2" x14ac:dyDescent="0.25">
      <c r="A19" t="s">
        <v>16560</v>
      </c>
      <c r="B19" t="s">
        <v>16547</v>
      </c>
    </row>
    <row r="20" spans="1:2" x14ac:dyDescent="0.25">
      <c r="A20" t="s">
        <v>16561</v>
      </c>
      <c r="B20" t="s">
        <v>16547</v>
      </c>
    </row>
    <row r="21" spans="1:2" x14ac:dyDescent="0.25">
      <c r="A21" t="s">
        <v>16562</v>
      </c>
      <c r="B21" t="s">
        <v>16547</v>
      </c>
    </row>
    <row r="22" spans="1:2" x14ac:dyDescent="0.25">
      <c r="A22" t="s">
        <v>16563</v>
      </c>
      <c r="B22" t="s">
        <v>16547</v>
      </c>
    </row>
    <row r="23" spans="1:2" x14ac:dyDescent="0.25">
      <c r="A23" t="s">
        <v>16564</v>
      </c>
      <c r="B23" t="s">
        <v>16547</v>
      </c>
    </row>
    <row r="24" spans="1:2" x14ac:dyDescent="0.25">
      <c r="A24" t="s">
        <v>16565</v>
      </c>
      <c r="B24" t="s">
        <v>16547</v>
      </c>
    </row>
    <row r="25" spans="1:2" x14ac:dyDescent="0.25">
      <c r="A25" t="s">
        <v>16566</v>
      </c>
      <c r="B25" t="s">
        <v>16547</v>
      </c>
    </row>
    <row r="26" spans="1:2" x14ac:dyDescent="0.25">
      <c r="A26" t="s">
        <v>16567</v>
      </c>
      <c r="B26" t="s">
        <v>16547</v>
      </c>
    </row>
    <row r="27" spans="1:2" x14ac:dyDescent="0.25">
      <c r="A27" t="s">
        <v>16568</v>
      </c>
      <c r="B27" t="s">
        <v>16547</v>
      </c>
    </row>
    <row r="28" spans="1:2" x14ac:dyDescent="0.25">
      <c r="A28" t="s">
        <v>16569</v>
      </c>
      <c r="B28" t="s">
        <v>16547</v>
      </c>
    </row>
    <row r="29" spans="1:2" x14ac:dyDescent="0.25">
      <c r="A29" t="s">
        <v>16570</v>
      </c>
      <c r="B29" t="s">
        <v>16547</v>
      </c>
    </row>
    <row r="30" spans="1:2" x14ac:dyDescent="0.25">
      <c r="A30" t="s">
        <v>16571</v>
      </c>
      <c r="B30" t="s">
        <v>16547</v>
      </c>
    </row>
    <row r="31" spans="1:2" x14ac:dyDescent="0.25">
      <c r="A31" t="s">
        <v>16572</v>
      </c>
      <c r="B31" t="s">
        <v>16547</v>
      </c>
    </row>
    <row r="33" spans="1:2" x14ac:dyDescent="0.25">
      <c r="A33" s="6" t="s">
        <v>16573</v>
      </c>
      <c r="B33" t="s">
        <v>16574</v>
      </c>
    </row>
    <row r="34" spans="1:2" x14ac:dyDescent="0.25">
      <c r="A34" s="6" t="s">
        <v>16575</v>
      </c>
      <c r="B34" t="s">
        <v>16574</v>
      </c>
    </row>
    <row r="35" spans="1:2" x14ac:dyDescent="0.25">
      <c r="A35" s="6" t="s">
        <v>16576</v>
      </c>
      <c r="B35" t="s">
        <v>16574</v>
      </c>
    </row>
    <row r="36" spans="1:2" x14ac:dyDescent="0.25">
      <c r="A36" s="6" t="s">
        <v>561</v>
      </c>
      <c r="B36" t="s">
        <v>16574</v>
      </c>
    </row>
    <row r="37" spans="1:2" x14ac:dyDescent="0.25">
      <c r="A37" s="6" t="s">
        <v>349</v>
      </c>
      <c r="B37" t="s">
        <v>16574</v>
      </c>
    </row>
    <row r="38" spans="1:2" x14ac:dyDescent="0.25">
      <c r="A38" s="6" t="s">
        <v>16577</v>
      </c>
      <c r="B38" t="s">
        <v>16574</v>
      </c>
    </row>
    <row r="39" spans="1:2" x14ac:dyDescent="0.25">
      <c r="A39" s="6" t="s">
        <v>16578</v>
      </c>
      <c r="B39" t="s">
        <v>16574</v>
      </c>
    </row>
    <row r="40" spans="1:2" x14ac:dyDescent="0.25">
      <c r="A40" s="6" t="s">
        <v>16579</v>
      </c>
      <c r="B40" t="s">
        <v>16574</v>
      </c>
    </row>
    <row r="41" spans="1:2" x14ac:dyDescent="0.25">
      <c r="A41" s="6" t="s">
        <v>16580</v>
      </c>
      <c r="B41" t="s">
        <v>16574</v>
      </c>
    </row>
    <row r="42" spans="1:2" x14ac:dyDescent="0.25">
      <c r="A42" s="6" t="s">
        <v>16581</v>
      </c>
      <c r="B42" t="s">
        <v>16574</v>
      </c>
    </row>
    <row r="43" spans="1:2" x14ac:dyDescent="0.25">
      <c r="A43" s="6" t="s">
        <v>557</v>
      </c>
      <c r="B43" t="s">
        <v>16574</v>
      </c>
    </row>
    <row r="44" spans="1:2" x14ac:dyDescent="0.25">
      <c r="A44" s="6" t="s">
        <v>559</v>
      </c>
      <c r="B44" t="s">
        <v>16574</v>
      </c>
    </row>
    <row r="45" spans="1:2" x14ac:dyDescent="0.25">
      <c r="A45" s="6" t="s">
        <v>16582</v>
      </c>
      <c r="B45" t="s">
        <v>16574</v>
      </c>
    </row>
    <row r="46" spans="1:2" x14ac:dyDescent="0.25">
      <c r="A46" s="6" t="s">
        <v>566</v>
      </c>
      <c r="B46" t="s">
        <v>16574</v>
      </c>
    </row>
    <row r="47" spans="1:2" x14ac:dyDescent="0.25">
      <c r="A47" s="6" t="s">
        <v>568</v>
      </c>
      <c r="B47" t="s">
        <v>16574</v>
      </c>
    </row>
    <row r="48" spans="1:2" x14ac:dyDescent="0.25">
      <c r="A48" s="6" t="s">
        <v>16583</v>
      </c>
      <c r="B48" t="s">
        <v>16574</v>
      </c>
    </row>
    <row r="49" spans="1:2" x14ac:dyDescent="0.25">
      <c r="A49" s="6" t="s">
        <v>570</v>
      </c>
      <c r="B49" t="s">
        <v>16574</v>
      </c>
    </row>
    <row r="50" spans="1:2" x14ac:dyDescent="0.25">
      <c r="A50" s="6" t="s">
        <v>564</v>
      </c>
      <c r="B50" t="s">
        <v>16574</v>
      </c>
    </row>
    <row r="51" spans="1:2" x14ac:dyDescent="0.25">
      <c r="A51" s="6" t="s">
        <v>16584</v>
      </c>
      <c r="B51" t="s">
        <v>16574</v>
      </c>
    </row>
    <row r="52" spans="1:2" x14ac:dyDescent="0.25">
      <c r="A52" s="6" t="s">
        <v>16585</v>
      </c>
      <c r="B52" t="s">
        <v>16574</v>
      </c>
    </row>
    <row r="53" spans="1:2" x14ac:dyDescent="0.25">
      <c r="A53" s="6" t="s">
        <v>16586</v>
      </c>
      <c r="B53" t="s">
        <v>16574</v>
      </c>
    </row>
    <row r="54" spans="1:2" x14ac:dyDescent="0.25">
      <c r="A54" s="7" t="s">
        <v>16587</v>
      </c>
      <c r="B54" t="s">
        <v>16574</v>
      </c>
    </row>
    <row r="55" spans="1:2" x14ac:dyDescent="0.25">
      <c r="A55" s="7" t="s">
        <v>16588</v>
      </c>
      <c r="B55" t="s">
        <v>16574</v>
      </c>
    </row>
    <row r="56" spans="1:2" x14ac:dyDescent="0.25">
      <c r="A56" s="7" t="s">
        <v>16589</v>
      </c>
      <c r="B56" t="s">
        <v>16574</v>
      </c>
    </row>
    <row r="57" spans="1:2" x14ac:dyDescent="0.25">
      <c r="A57" s="7" t="s">
        <v>16590</v>
      </c>
      <c r="B57" t="s">
        <v>16574</v>
      </c>
    </row>
    <row r="58" spans="1:2" x14ac:dyDescent="0.25">
      <c r="A58" s="7" t="s">
        <v>16591</v>
      </c>
      <c r="B58" t="s">
        <v>16574</v>
      </c>
    </row>
    <row r="59" spans="1:2" x14ac:dyDescent="0.25">
      <c r="A59" s="7" t="s">
        <v>16592</v>
      </c>
      <c r="B59" t="s">
        <v>16574</v>
      </c>
    </row>
    <row r="60" spans="1:2" x14ac:dyDescent="0.25">
      <c r="A60" s="6" t="s">
        <v>16593</v>
      </c>
      <c r="B60" t="s">
        <v>16574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20033-0D3B-4E43-B56B-4030770882C3}">
  <dimension ref="A1:A3"/>
  <sheetViews>
    <sheetView workbookViewId="0"/>
  </sheetViews>
  <sheetFormatPr baseColWidth="10" defaultColWidth="9.140625" defaultRowHeight="15" x14ac:dyDescent="0.25"/>
  <sheetData>
    <row r="1" spans="1:1" x14ac:dyDescent="0.25">
      <c r="A1" s="87" t="s">
        <v>16594</v>
      </c>
    </row>
    <row r="2" spans="1:1" x14ac:dyDescent="0.25">
      <c r="A2" s="87" t="s">
        <v>16595</v>
      </c>
    </row>
    <row r="3" spans="1:1" x14ac:dyDescent="0.25">
      <c r="A3" s="87" t="s">
        <v>16596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314FF-E126-4588-A8CA-1208BD7D5967}">
  <dimension ref="A1:F1854"/>
  <sheetViews>
    <sheetView topLeftCell="A1827" workbookViewId="0">
      <selection activeCell="E1858" sqref="E1858"/>
    </sheetView>
  </sheetViews>
  <sheetFormatPr baseColWidth="10" defaultColWidth="9.140625" defaultRowHeight="15" x14ac:dyDescent="0.25"/>
  <cols>
    <col min="1" max="6" width="28.5703125" customWidth="1"/>
  </cols>
  <sheetData>
    <row r="1" spans="1:6" x14ac:dyDescent="0.25">
      <c r="A1" s="88" t="s">
        <v>16597</v>
      </c>
      <c r="B1" t="s">
        <v>357</v>
      </c>
      <c r="C1" t="s">
        <v>16598</v>
      </c>
      <c r="D1" t="s">
        <v>16599</v>
      </c>
      <c r="E1" t="s">
        <v>173</v>
      </c>
      <c r="F1" t="s">
        <v>2</v>
      </c>
    </row>
    <row r="2" spans="1:6" x14ac:dyDescent="0.25">
      <c r="A2" s="88">
        <v>44427</v>
      </c>
      <c r="B2" t="s">
        <v>16600</v>
      </c>
      <c r="C2" s="89">
        <v>29500481</v>
      </c>
      <c r="D2" s="89" t="s">
        <v>8</v>
      </c>
      <c r="E2" s="89">
        <v>28</v>
      </c>
      <c r="F2" t="s">
        <v>21</v>
      </c>
    </row>
    <row r="3" spans="1:6" x14ac:dyDescent="0.25">
      <c r="A3" s="88">
        <v>44427</v>
      </c>
      <c r="B3" t="s">
        <v>16600</v>
      </c>
      <c r="C3">
        <v>29500514</v>
      </c>
      <c r="D3" t="s">
        <v>6</v>
      </c>
      <c r="E3">
        <v>15</v>
      </c>
      <c r="F3" t="s">
        <v>22</v>
      </c>
    </row>
    <row r="4" spans="1:6" x14ac:dyDescent="0.25">
      <c r="A4" s="88">
        <v>44427</v>
      </c>
      <c r="B4" t="s">
        <v>16600</v>
      </c>
      <c r="C4">
        <v>29500939</v>
      </c>
      <c r="D4" t="s">
        <v>8</v>
      </c>
      <c r="E4">
        <v>153.4</v>
      </c>
      <c r="F4" t="s">
        <v>322</v>
      </c>
    </row>
    <row r="5" spans="1:6" x14ac:dyDescent="0.25">
      <c r="A5" s="88">
        <v>44427</v>
      </c>
      <c r="B5" t="s">
        <v>16600</v>
      </c>
      <c r="C5">
        <v>29501021</v>
      </c>
      <c r="D5" t="s">
        <v>6</v>
      </c>
      <c r="E5">
        <v>19.399999999999999</v>
      </c>
      <c r="F5" t="s">
        <v>22</v>
      </c>
    </row>
    <row r="6" spans="1:6" x14ac:dyDescent="0.25">
      <c r="A6" s="88">
        <v>44427</v>
      </c>
      <c r="B6" t="s">
        <v>16600</v>
      </c>
      <c r="C6">
        <v>29501028</v>
      </c>
      <c r="D6" t="s">
        <v>9</v>
      </c>
      <c r="E6">
        <v>18</v>
      </c>
      <c r="F6" t="s">
        <v>43</v>
      </c>
    </row>
    <row r="7" spans="1:6" x14ac:dyDescent="0.25">
      <c r="A7" s="88">
        <v>44427</v>
      </c>
      <c r="B7" t="s">
        <v>16600</v>
      </c>
      <c r="C7">
        <v>29501052</v>
      </c>
      <c r="D7" t="s">
        <v>6</v>
      </c>
      <c r="E7">
        <v>21.2</v>
      </c>
      <c r="F7" t="s">
        <v>22</v>
      </c>
    </row>
    <row r="8" spans="1:6" x14ac:dyDescent="0.25">
      <c r="A8" s="88">
        <v>44427</v>
      </c>
      <c r="B8" t="s">
        <v>16600</v>
      </c>
      <c r="C8">
        <v>29501057</v>
      </c>
      <c r="D8" t="s">
        <v>6</v>
      </c>
      <c r="E8">
        <v>37.200000000000003</v>
      </c>
      <c r="F8" t="s">
        <v>22</v>
      </c>
    </row>
    <row r="9" spans="1:6" x14ac:dyDescent="0.25">
      <c r="A9" s="88">
        <v>44427</v>
      </c>
      <c r="B9" t="s">
        <v>16600</v>
      </c>
      <c r="C9">
        <v>29600027</v>
      </c>
      <c r="D9" t="s">
        <v>6</v>
      </c>
      <c r="E9">
        <v>35.4</v>
      </c>
      <c r="F9" t="s">
        <v>22</v>
      </c>
    </row>
    <row r="10" spans="1:6" x14ac:dyDescent="0.25">
      <c r="A10" s="88">
        <v>44427</v>
      </c>
      <c r="B10" t="s">
        <v>16600</v>
      </c>
      <c r="C10">
        <v>49500052</v>
      </c>
      <c r="D10" t="s">
        <v>8</v>
      </c>
      <c r="E10">
        <v>305</v>
      </c>
      <c r="F10" t="s">
        <v>322</v>
      </c>
    </row>
    <row r="11" spans="1:6" x14ac:dyDescent="0.25">
      <c r="A11" s="88">
        <v>44427</v>
      </c>
      <c r="B11" t="s">
        <v>16600</v>
      </c>
      <c r="C11">
        <v>49500194</v>
      </c>
      <c r="D11" t="s">
        <v>9</v>
      </c>
      <c r="E11">
        <v>81.5</v>
      </c>
      <c r="F11" t="s">
        <v>16601</v>
      </c>
    </row>
    <row r="12" spans="1:6" x14ac:dyDescent="0.25">
      <c r="A12" s="88">
        <v>44427</v>
      </c>
      <c r="B12" t="s">
        <v>16600</v>
      </c>
      <c r="C12">
        <v>49900001</v>
      </c>
      <c r="D12" t="s">
        <v>8</v>
      </c>
      <c r="E12">
        <v>45</v>
      </c>
      <c r="F12" t="s">
        <v>21</v>
      </c>
    </row>
    <row r="13" spans="1:6" x14ac:dyDescent="0.25">
      <c r="A13" s="88">
        <v>44427</v>
      </c>
      <c r="B13" t="s">
        <v>16600</v>
      </c>
      <c r="C13">
        <v>49900002</v>
      </c>
      <c r="D13" t="s">
        <v>8</v>
      </c>
      <c r="E13">
        <v>150</v>
      </c>
      <c r="F13" t="s">
        <v>21</v>
      </c>
    </row>
    <row r="14" spans="1:6" x14ac:dyDescent="0.25">
      <c r="A14" s="88">
        <v>44427</v>
      </c>
      <c r="B14" t="s">
        <v>16600</v>
      </c>
      <c r="C14" t="s">
        <v>191</v>
      </c>
      <c r="D14" t="s">
        <v>11</v>
      </c>
      <c r="E14">
        <v>15.2</v>
      </c>
      <c r="F14" t="s">
        <v>20</v>
      </c>
    </row>
    <row r="15" spans="1:6" x14ac:dyDescent="0.25">
      <c r="A15" s="88">
        <v>44427</v>
      </c>
      <c r="B15" t="s">
        <v>16600</v>
      </c>
      <c r="C15" t="s">
        <v>110</v>
      </c>
      <c r="D15" t="s">
        <v>7</v>
      </c>
      <c r="E15">
        <v>90.6</v>
      </c>
      <c r="F15" t="s">
        <v>55</v>
      </c>
    </row>
    <row r="16" spans="1:6" x14ac:dyDescent="0.25">
      <c r="A16" s="88">
        <v>44427</v>
      </c>
      <c r="B16" t="s">
        <v>16600</v>
      </c>
      <c r="C16" t="s">
        <v>193</v>
      </c>
      <c r="D16" t="s">
        <v>6</v>
      </c>
      <c r="E16">
        <v>55.6</v>
      </c>
      <c r="F16" t="s">
        <v>55</v>
      </c>
    </row>
    <row r="17" spans="1:6" x14ac:dyDescent="0.25">
      <c r="A17" s="88">
        <v>44427</v>
      </c>
      <c r="B17" t="s">
        <v>16600</v>
      </c>
      <c r="C17" t="s">
        <v>193</v>
      </c>
      <c r="D17" t="s">
        <v>6</v>
      </c>
      <c r="E17">
        <v>91.2</v>
      </c>
      <c r="F17" t="s">
        <v>55</v>
      </c>
    </row>
    <row r="18" spans="1:6" x14ac:dyDescent="0.25">
      <c r="A18" s="88">
        <v>44427</v>
      </c>
      <c r="B18" t="s">
        <v>16600</v>
      </c>
      <c r="C18" t="s">
        <v>193</v>
      </c>
      <c r="D18" t="s">
        <v>6</v>
      </c>
      <c r="E18">
        <v>8</v>
      </c>
      <c r="F18" t="s">
        <v>275</v>
      </c>
    </row>
    <row r="19" spans="1:6" x14ac:dyDescent="0.25">
      <c r="A19" s="88">
        <v>44427</v>
      </c>
      <c r="B19" t="s">
        <v>16600</v>
      </c>
      <c r="C19" t="s">
        <v>197</v>
      </c>
      <c r="D19" t="s">
        <v>10</v>
      </c>
      <c r="E19">
        <v>15</v>
      </c>
      <c r="F19" t="s">
        <v>198</v>
      </c>
    </row>
    <row r="20" spans="1:6" x14ac:dyDescent="0.25">
      <c r="A20" s="88">
        <v>44427</v>
      </c>
      <c r="B20" t="s">
        <v>16600</v>
      </c>
      <c r="C20" t="s">
        <v>200</v>
      </c>
      <c r="D20" t="s">
        <v>10</v>
      </c>
      <c r="E20">
        <v>51</v>
      </c>
      <c r="F20" t="s">
        <v>201</v>
      </c>
    </row>
    <row r="21" spans="1:6" x14ac:dyDescent="0.25">
      <c r="A21" s="88">
        <v>44427</v>
      </c>
      <c r="B21" t="s">
        <v>16600</v>
      </c>
      <c r="C21" t="s">
        <v>203</v>
      </c>
      <c r="D21" t="s">
        <v>6</v>
      </c>
      <c r="E21">
        <v>54</v>
      </c>
      <c r="F21" t="s">
        <v>215</v>
      </c>
    </row>
    <row r="22" spans="1:6" x14ac:dyDescent="0.25">
      <c r="A22" s="88">
        <v>44428</v>
      </c>
      <c r="B22" t="s">
        <v>16600</v>
      </c>
      <c r="C22">
        <v>29501032</v>
      </c>
      <c r="D22" t="s">
        <v>8</v>
      </c>
      <c r="E22">
        <v>28</v>
      </c>
      <c r="F22" t="s">
        <v>275</v>
      </c>
    </row>
    <row r="23" spans="1:6" x14ac:dyDescent="0.25">
      <c r="A23" s="88">
        <v>44428</v>
      </c>
      <c r="B23" t="s">
        <v>16600</v>
      </c>
      <c r="C23">
        <v>29600013</v>
      </c>
      <c r="D23" t="s">
        <v>6</v>
      </c>
      <c r="E23">
        <v>184</v>
      </c>
      <c r="F23" t="s">
        <v>22</v>
      </c>
    </row>
    <row r="24" spans="1:6" x14ac:dyDescent="0.25">
      <c r="A24" s="88">
        <v>44428</v>
      </c>
      <c r="B24" t="s">
        <v>16600</v>
      </c>
      <c r="C24">
        <v>50000011</v>
      </c>
      <c r="D24" t="s">
        <v>10</v>
      </c>
      <c r="E24">
        <v>1780</v>
      </c>
      <c r="F24" t="s">
        <v>263</v>
      </c>
    </row>
    <row r="25" spans="1:6" x14ac:dyDescent="0.25">
      <c r="A25" s="88">
        <v>44428</v>
      </c>
      <c r="B25" t="s">
        <v>16600</v>
      </c>
      <c r="C25" t="s">
        <v>208</v>
      </c>
      <c r="D25" t="s">
        <v>7</v>
      </c>
      <c r="E25">
        <v>93.5</v>
      </c>
      <c r="F25" t="s">
        <v>30</v>
      </c>
    </row>
    <row r="26" spans="1:6" x14ac:dyDescent="0.25">
      <c r="A26" s="88">
        <v>44428</v>
      </c>
      <c r="B26" t="s">
        <v>16600</v>
      </c>
      <c r="C26" t="s">
        <v>191</v>
      </c>
      <c r="D26" t="s">
        <v>11</v>
      </c>
      <c r="E26">
        <v>101</v>
      </c>
      <c r="F26" t="s">
        <v>20</v>
      </c>
    </row>
    <row r="27" spans="1:6" x14ac:dyDescent="0.25">
      <c r="A27" s="88">
        <v>44428</v>
      </c>
      <c r="B27" t="s">
        <v>16600</v>
      </c>
      <c r="C27" t="s">
        <v>191</v>
      </c>
      <c r="D27" t="s">
        <v>11</v>
      </c>
      <c r="E27">
        <v>11.5</v>
      </c>
      <c r="F27" t="s">
        <v>20</v>
      </c>
    </row>
    <row r="28" spans="1:6" x14ac:dyDescent="0.25">
      <c r="A28" s="88">
        <v>44428</v>
      </c>
      <c r="B28" t="s">
        <v>16600</v>
      </c>
      <c r="C28" t="s">
        <v>191</v>
      </c>
      <c r="D28" t="s">
        <v>11</v>
      </c>
      <c r="E28">
        <v>97</v>
      </c>
      <c r="F28" t="s">
        <v>20</v>
      </c>
    </row>
    <row r="29" spans="1:6" x14ac:dyDescent="0.25">
      <c r="A29" s="88">
        <v>44428</v>
      </c>
      <c r="B29" t="s">
        <v>16600</v>
      </c>
      <c r="C29" t="s">
        <v>191</v>
      </c>
      <c r="D29" t="s">
        <v>6</v>
      </c>
      <c r="E29">
        <v>5</v>
      </c>
      <c r="F29" t="s">
        <v>215</v>
      </c>
    </row>
    <row r="30" spans="1:6" x14ac:dyDescent="0.25">
      <c r="A30" s="88">
        <v>44428</v>
      </c>
      <c r="B30" t="s">
        <v>16600</v>
      </c>
      <c r="C30" t="s">
        <v>191</v>
      </c>
      <c r="D30" t="s">
        <v>6</v>
      </c>
      <c r="E30">
        <v>20</v>
      </c>
      <c r="F30" t="s">
        <v>215</v>
      </c>
    </row>
    <row r="31" spans="1:6" x14ac:dyDescent="0.25">
      <c r="A31" s="88">
        <v>44428</v>
      </c>
      <c r="B31" t="s">
        <v>16600</v>
      </c>
      <c r="C31" t="s">
        <v>191</v>
      </c>
      <c r="D31" t="s">
        <v>8</v>
      </c>
      <c r="E31">
        <v>25</v>
      </c>
      <c r="F31" t="s">
        <v>275</v>
      </c>
    </row>
    <row r="32" spans="1:6" x14ac:dyDescent="0.25">
      <c r="A32" s="88">
        <v>44428</v>
      </c>
      <c r="B32" t="s">
        <v>16600</v>
      </c>
      <c r="C32" t="s">
        <v>110</v>
      </c>
      <c r="D32" t="s">
        <v>8</v>
      </c>
      <c r="E32">
        <v>75</v>
      </c>
      <c r="F32" t="s">
        <v>55</v>
      </c>
    </row>
    <row r="33" spans="1:6" x14ac:dyDescent="0.25">
      <c r="A33" s="88">
        <v>44428</v>
      </c>
      <c r="B33" t="s">
        <v>16600</v>
      </c>
      <c r="C33" t="s">
        <v>110</v>
      </c>
      <c r="D33" t="s">
        <v>9</v>
      </c>
      <c r="E33">
        <v>1</v>
      </c>
      <c r="F33" t="s">
        <v>55</v>
      </c>
    </row>
    <row r="34" spans="1:6" x14ac:dyDescent="0.25">
      <c r="A34" s="88">
        <v>44428</v>
      </c>
      <c r="B34" t="s">
        <v>16600</v>
      </c>
      <c r="C34" t="s">
        <v>193</v>
      </c>
      <c r="D34" t="s">
        <v>6</v>
      </c>
      <c r="E34">
        <v>143.5</v>
      </c>
      <c r="F34" t="s">
        <v>55</v>
      </c>
    </row>
    <row r="35" spans="1:6" x14ac:dyDescent="0.25">
      <c r="A35" s="88">
        <v>44428</v>
      </c>
      <c r="B35" t="s">
        <v>16600</v>
      </c>
      <c r="C35" t="s">
        <v>193</v>
      </c>
      <c r="D35" t="s">
        <v>6</v>
      </c>
      <c r="E35">
        <v>242.5</v>
      </c>
      <c r="F35" t="s">
        <v>55</v>
      </c>
    </row>
    <row r="36" spans="1:6" x14ac:dyDescent="0.25">
      <c r="A36" s="88">
        <v>44428</v>
      </c>
      <c r="B36" t="s">
        <v>16600</v>
      </c>
      <c r="C36" t="s">
        <v>211</v>
      </c>
      <c r="D36" t="s">
        <v>6</v>
      </c>
      <c r="E36">
        <v>183</v>
      </c>
      <c r="F36" t="s">
        <v>22</v>
      </c>
    </row>
    <row r="37" spans="1:6" x14ac:dyDescent="0.25">
      <c r="A37" s="88">
        <v>44428</v>
      </c>
      <c r="B37" t="s">
        <v>16600</v>
      </c>
      <c r="C37" t="s">
        <v>197</v>
      </c>
      <c r="D37" t="s">
        <v>10</v>
      </c>
      <c r="E37">
        <v>10</v>
      </c>
      <c r="F37" t="s">
        <v>198</v>
      </c>
    </row>
    <row r="38" spans="1:6" x14ac:dyDescent="0.25">
      <c r="A38" s="88">
        <v>44428</v>
      </c>
      <c r="B38" t="s">
        <v>16600</v>
      </c>
      <c r="C38" t="s">
        <v>212</v>
      </c>
      <c r="D38" t="s">
        <v>10</v>
      </c>
      <c r="E38">
        <v>129.4</v>
      </c>
      <c r="F38" t="s">
        <v>212</v>
      </c>
    </row>
    <row r="39" spans="1:6" x14ac:dyDescent="0.25">
      <c r="A39" s="88">
        <v>44428</v>
      </c>
      <c r="B39" t="s">
        <v>16600</v>
      </c>
      <c r="C39" t="s">
        <v>212</v>
      </c>
      <c r="D39" t="s">
        <v>10</v>
      </c>
      <c r="E39">
        <v>150</v>
      </c>
      <c r="F39" t="s">
        <v>212</v>
      </c>
    </row>
    <row r="40" spans="1:6" x14ac:dyDescent="0.25">
      <c r="A40" s="88">
        <v>44428</v>
      </c>
      <c r="B40" t="s">
        <v>16600</v>
      </c>
      <c r="C40" t="s">
        <v>212</v>
      </c>
      <c r="D40" t="s">
        <v>10</v>
      </c>
      <c r="E40">
        <v>86.6</v>
      </c>
      <c r="F40" t="s">
        <v>212</v>
      </c>
    </row>
    <row r="41" spans="1:6" x14ac:dyDescent="0.25">
      <c r="A41" s="88">
        <v>44429</v>
      </c>
      <c r="B41" t="s">
        <v>16600</v>
      </c>
      <c r="C41" t="s">
        <v>212</v>
      </c>
      <c r="D41" t="s">
        <v>10</v>
      </c>
      <c r="E41">
        <v>4.5999999999999996</v>
      </c>
      <c r="F41" t="s">
        <v>212</v>
      </c>
    </row>
    <row r="42" spans="1:6" x14ac:dyDescent="0.25">
      <c r="A42" s="88">
        <v>44431</v>
      </c>
      <c r="B42" t="s">
        <v>16600</v>
      </c>
      <c r="C42">
        <v>29500527</v>
      </c>
      <c r="D42" t="s">
        <v>11</v>
      </c>
      <c r="E42">
        <v>207.5</v>
      </c>
      <c r="F42" t="s">
        <v>20</v>
      </c>
    </row>
    <row r="43" spans="1:6" x14ac:dyDescent="0.25">
      <c r="A43" s="88">
        <v>44431</v>
      </c>
      <c r="B43" t="s">
        <v>16600</v>
      </c>
      <c r="C43">
        <v>29500528</v>
      </c>
      <c r="D43" t="s">
        <v>11</v>
      </c>
      <c r="E43">
        <v>177</v>
      </c>
      <c r="F43" t="s">
        <v>20</v>
      </c>
    </row>
    <row r="44" spans="1:6" x14ac:dyDescent="0.25">
      <c r="A44" s="88">
        <v>44431</v>
      </c>
      <c r="B44" t="s">
        <v>16600</v>
      </c>
      <c r="C44">
        <v>29500776</v>
      </c>
      <c r="D44" t="s">
        <v>8</v>
      </c>
      <c r="E44">
        <v>50</v>
      </c>
      <c r="F44" t="s">
        <v>54</v>
      </c>
    </row>
    <row r="45" spans="1:6" x14ac:dyDescent="0.25">
      <c r="A45" s="88">
        <v>44431</v>
      </c>
      <c r="B45" t="s">
        <v>16600</v>
      </c>
      <c r="C45">
        <v>29500950</v>
      </c>
      <c r="D45" t="s">
        <v>6</v>
      </c>
      <c r="E45">
        <v>56</v>
      </c>
      <c r="F45" t="s">
        <v>22</v>
      </c>
    </row>
    <row r="46" spans="1:6" x14ac:dyDescent="0.25">
      <c r="A46" s="88">
        <v>44431</v>
      </c>
      <c r="B46" t="s">
        <v>16600</v>
      </c>
      <c r="C46">
        <v>29501003</v>
      </c>
      <c r="D46" t="s">
        <v>8</v>
      </c>
      <c r="E46">
        <v>241</v>
      </c>
      <c r="F46" t="s">
        <v>45</v>
      </c>
    </row>
    <row r="47" spans="1:6" x14ac:dyDescent="0.25">
      <c r="A47" s="88">
        <v>44431</v>
      </c>
      <c r="B47" t="s">
        <v>16600</v>
      </c>
      <c r="C47">
        <v>29501003</v>
      </c>
      <c r="D47" t="s">
        <v>8</v>
      </c>
      <c r="E47">
        <v>17</v>
      </c>
      <c r="F47" t="s">
        <v>45</v>
      </c>
    </row>
    <row r="48" spans="1:6" x14ac:dyDescent="0.25">
      <c r="A48" s="88">
        <v>44431</v>
      </c>
      <c r="B48" t="s">
        <v>16600</v>
      </c>
      <c r="C48">
        <v>29501022</v>
      </c>
      <c r="D48" t="s">
        <v>11</v>
      </c>
      <c r="E48">
        <v>90</v>
      </c>
      <c r="F48" t="s">
        <v>20</v>
      </c>
    </row>
    <row r="49" spans="1:6" x14ac:dyDescent="0.25">
      <c r="A49" s="88">
        <v>44431</v>
      </c>
      <c r="B49" t="s">
        <v>16600</v>
      </c>
      <c r="C49">
        <v>29501022</v>
      </c>
      <c r="D49" t="s">
        <v>11</v>
      </c>
      <c r="E49">
        <v>870</v>
      </c>
      <c r="F49" t="s">
        <v>20</v>
      </c>
    </row>
    <row r="50" spans="1:6" x14ac:dyDescent="0.25">
      <c r="A50" s="88">
        <v>44431</v>
      </c>
      <c r="B50" t="s">
        <v>16600</v>
      </c>
      <c r="C50">
        <v>29501032</v>
      </c>
      <c r="D50" t="s">
        <v>8</v>
      </c>
      <c r="E50">
        <v>60</v>
      </c>
      <c r="F50" t="s">
        <v>275</v>
      </c>
    </row>
    <row r="51" spans="1:6" x14ac:dyDescent="0.25">
      <c r="A51" s="88">
        <v>44431</v>
      </c>
      <c r="B51" t="s">
        <v>16600</v>
      </c>
      <c r="C51">
        <v>29501053</v>
      </c>
      <c r="D51" t="s">
        <v>11</v>
      </c>
      <c r="E51">
        <v>63</v>
      </c>
      <c r="F51" t="s">
        <v>20</v>
      </c>
    </row>
    <row r="52" spans="1:6" x14ac:dyDescent="0.25">
      <c r="A52" s="88">
        <v>44431</v>
      </c>
      <c r="B52" t="s">
        <v>16600</v>
      </c>
      <c r="C52">
        <v>29501055</v>
      </c>
      <c r="D52" t="s">
        <v>8</v>
      </c>
      <c r="E52">
        <v>63</v>
      </c>
      <c r="F52" t="s">
        <v>21</v>
      </c>
    </row>
    <row r="53" spans="1:6" x14ac:dyDescent="0.25">
      <c r="A53" s="88">
        <v>44431</v>
      </c>
      <c r="B53" t="s">
        <v>16600</v>
      </c>
      <c r="C53">
        <v>29501063</v>
      </c>
      <c r="D53" t="s">
        <v>11</v>
      </c>
      <c r="E53">
        <v>546</v>
      </c>
      <c r="F53" t="s">
        <v>20</v>
      </c>
    </row>
    <row r="54" spans="1:6" x14ac:dyDescent="0.25">
      <c r="A54" s="88">
        <v>44431</v>
      </c>
      <c r="B54" t="s">
        <v>16600</v>
      </c>
      <c r="C54">
        <v>29501064</v>
      </c>
      <c r="D54" t="s">
        <v>11</v>
      </c>
      <c r="E54">
        <v>252</v>
      </c>
      <c r="F54" t="s">
        <v>20</v>
      </c>
    </row>
    <row r="55" spans="1:6" x14ac:dyDescent="0.25">
      <c r="A55" s="88">
        <v>44431</v>
      </c>
      <c r="B55" t="s">
        <v>16600</v>
      </c>
      <c r="C55">
        <v>29501070</v>
      </c>
      <c r="D55" t="s">
        <v>11</v>
      </c>
      <c r="E55">
        <v>252</v>
      </c>
      <c r="F55" t="s">
        <v>20</v>
      </c>
    </row>
    <row r="56" spans="1:6" x14ac:dyDescent="0.25">
      <c r="A56" s="88">
        <v>44431</v>
      </c>
      <c r="B56" t="s">
        <v>16600</v>
      </c>
      <c r="C56">
        <v>29501086</v>
      </c>
      <c r="D56" t="s">
        <v>11</v>
      </c>
      <c r="E56">
        <v>177</v>
      </c>
      <c r="F56" t="s">
        <v>20</v>
      </c>
    </row>
    <row r="57" spans="1:6" x14ac:dyDescent="0.25">
      <c r="A57" s="88">
        <v>44431</v>
      </c>
      <c r="B57" t="s">
        <v>16600</v>
      </c>
      <c r="C57">
        <v>29501087</v>
      </c>
      <c r="D57" t="s">
        <v>11</v>
      </c>
      <c r="E57">
        <v>207.5</v>
      </c>
      <c r="F57" t="s">
        <v>20</v>
      </c>
    </row>
    <row r="58" spans="1:6" x14ac:dyDescent="0.25">
      <c r="A58" s="88">
        <v>44431</v>
      </c>
      <c r="B58" t="s">
        <v>16600</v>
      </c>
      <c r="C58">
        <v>29900002</v>
      </c>
      <c r="D58" t="s">
        <v>8</v>
      </c>
      <c r="E58">
        <v>72.5</v>
      </c>
      <c r="F58" t="s">
        <v>21</v>
      </c>
    </row>
    <row r="59" spans="1:6" x14ac:dyDescent="0.25">
      <c r="A59" s="88">
        <v>44431</v>
      </c>
      <c r="B59" t="s">
        <v>16600</v>
      </c>
      <c r="C59">
        <v>31000108</v>
      </c>
      <c r="D59" t="s">
        <v>6</v>
      </c>
      <c r="E59">
        <v>306</v>
      </c>
      <c r="F59" t="s">
        <v>22</v>
      </c>
    </row>
    <row r="60" spans="1:6" x14ac:dyDescent="0.25">
      <c r="A60" s="88">
        <v>44431</v>
      </c>
      <c r="B60" t="s">
        <v>16600</v>
      </c>
      <c r="C60" t="s">
        <v>191</v>
      </c>
      <c r="D60" t="s">
        <v>11</v>
      </c>
      <c r="E60">
        <v>45</v>
      </c>
      <c r="F60" t="s">
        <v>20</v>
      </c>
    </row>
    <row r="61" spans="1:6" x14ac:dyDescent="0.25">
      <c r="A61" s="88">
        <v>44431</v>
      </c>
      <c r="B61" t="s">
        <v>16600</v>
      </c>
      <c r="C61" t="s">
        <v>110</v>
      </c>
      <c r="D61" t="s">
        <v>9</v>
      </c>
      <c r="E61">
        <v>2</v>
      </c>
      <c r="F61" t="s">
        <v>55</v>
      </c>
    </row>
    <row r="62" spans="1:6" x14ac:dyDescent="0.25">
      <c r="A62" s="88">
        <v>44431</v>
      </c>
      <c r="B62" t="s">
        <v>16600</v>
      </c>
      <c r="C62" t="s">
        <v>193</v>
      </c>
      <c r="D62" t="s">
        <v>6</v>
      </c>
      <c r="E62">
        <v>280</v>
      </c>
      <c r="F62" t="s">
        <v>55</v>
      </c>
    </row>
    <row r="63" spans="1:6" x14ac:dyDescent="0.25">
      <c r="A63" s="88">
        <v>44431</v>
      </c>
      <c r="B63" t="s">
        <v>16600</v>
      </c>
      <c r="C63" t="s">
        <v>193</v>
      </c>
      <c r="D63" t="s">
        <v>6</v>
      </c>
      <c r="E63">
        <v>279.5</v>
      </c>
      <c r="F63" t="s">
        <v>55</v>
      </c>
    </row>
    <row r="64" spans="1:6" x14ac:dyDescent="0.25">
      <c r="A64" s="88">
        <v>44431</v>
      </c>
      <c r="B64" t="s">
        <v>16600</v>
      </c>
      <c r="C64" t="s">
        <v>211</v>
      </c>
      <c r="D64" t="s">
        <v>6</v>
      </c>
      <c r="E64">
        <v>229</v>
      </c>
      <c r="F64" t="s">
        <v>65</v>
      </c>
    </row>
    <row r="65" spans="1:6" x14ac:dyDescent="0.25">
      <c r="A65" s="88">
        <v>44431</v>
      </c>
      <c r="B65" t="s">
        <v>16600</v>
      </c>
      <c r="C65" t="s">
        <v>197</v>
      </c>
      <c r="D65" t="s">
        <v>10</v>
      </c>
      <c r="E65">
        <v>18</v>
      </c>
      <c r="F65" t="s">
        <v>198</v>
      </c>
    </row>
    <row r="66" spans="1:6" x14ac:dyDescent="0.25">
      <c r="A66" s="88">
        <v>44431</v>
      </c>
      <c r="B66" t="s">
        <v>16600</v>
      </c>
      <c r="C66" t="s">
        <v>200</v>
      </c>
      <c r="D66" t="s">
        <v>10</v>
      </c>
      <c r="E66">
        <v>175</v>
      </c>
      <c r="F66" t="s">
        <v>201</v>
      </c>
    </row>
    <row r="67" spans="1:6" x14ac:dyDescent="0.25">
      <c r="A67" s="88">
        <v>44431</v>
      </c>
      <c r="B67" t="s">
        <v>16600</v>
      </c>
      <c r="C67" t="s">
        <v>214</v>
      </c>
      <c r="D67" t="s">
        <v>6</v>
      </c>
      <c r="E67">
        <v>44.7</v>
      </c>
      <c r="F67" t="s">
        <v>215</v>
      </c>
    </row>
    <row r="68" spans="1:6" x14ac:dyDescent="0.25">
      <c r="A68" s="88">
        <v>44431</v>
      </c>
      <c r="B68" t="s">
        <v>16600</v>
      </c>
      <c r="C68" t="s">
        <v>212</v>
      </c>
      <c r="D68" t="s">
        <v>10</v>
      </c>
      <c r="E68">
        <v>10</v>
      </c>
      <c r="F68" t="s">
        <v>212</v>
      </c>
    </row>
    <row r="69" spans="1:6" x14ac:dyDescent="0.25">
      <c r="A69" s="88">
        <v>44431</v>
      </c>
      <c r="B69" t="s">
        <v>16600</v>
      </c>
      <c r="C69" t="s">
        <v>67</v>
      </c>
      <c r="D69" t="s">
        <v>8</v>
      </c>
      <c r="E69">
        <v>306</v>
      </c>
      <c r="F69" t="s">
        <v>10</v>
      </c>
    </row>
    <row r="70" spans="1:6" x14ac:dyDescent="0.25">
      <c r="A70" s="88">
        <v>44432</v>
      </c>
      <c r="B70" t="s">
        <v>16600</v>
      </c>
      <c r="C70">
        <v>29501022</v>
      </c>
      <c r="D70" t="s">
        <v>8</v>
      </c>
      <c r="E70">
        <v>547</v>
      </c>
      <c r="F70" t="s">
        <v>263</v>
      </c>
    </row>
    <row r="71" spans="1:6" x14ac:dyDescent="0.25">
      <c r="A71" s="88">
        <v>44432</v>
      </c>
      <c r="B71" t="s">
        <v>16600</v>
      </c>
      <c r="C71">
        <v>29501052</v>
      </c>
      <c r="D71" t="s">
        <v>6</v>
      </c>
      <c r="E71">
        <v>143</v>
      </c>
      <c r="F71" t="s">
        <v>22</v>
      </c>
    </row>
    <row r="72" spans="1:6" x14ac:dyDescent="0.25">
      <c r="A72" s="88">
        <v>44432</v>
      </c>
      <c r="B72" t="s">
        <v>16600</v>
      </c>
      <c r="C72">
        <v>49900002</v>
      </c>
      <c r="D72" t="s">
        <v>8</v>
      </c>
      <c r="E72">
        <v>290</v>
      </c>
      <c r="F72" t="s">
        <v>21</v>
      </c>
    </row>
    <row r="73" spans="1:6" x14ac:dyDescent="0.25">
      <c r="A73" s="88">
        <v>44432</v>
      </c>
      <c r="B73" t="s">
        <v>16600</v>
      </c>
      <c r="C73" t="s">
        <v>208</v>
      </c>
      <c r="D73" t="s">
        <v>7</v>
      </c>
      <c r="E73">
        <v>188</v>
      </c>
      <c r="F73" t="s">
        <v>30</v>
      </c>
    </row>
    <row r="74" spans="1:6" x14ac:dyDescent="0.25">
      <c r="A74" s="88">
        <v>44432</v>
      </c>
      <c r="B74" t="s">
        <v>16600</v>
      </c>
      <c r="C74" t="s">
        <v>193</v>
      </c>
      <c r="D74" t="s">
        <v>6</v>
      </c>
      <c r="E74">
        <v>203</v>
      </c>
      <c r="F74" t="s">
        <v>65</v>
      </c>
    </row>
    <row r="75" spans="1:6" x14ac:dyDescent="0.25">
      <c r="A75" s="88">
        <v>44432</v>
      </c>
      <c r="B75" t="s">
        <v>16600</v>
      </c>
      <c r="C75" t="s">
        <v>200</v>
      </c>
      <c r="D75" t="s">
        <v>10</v>
      </c>
      <c r="E75">
        <v>75</v>
      </c>
      <c r="F75" t="s">
        <v>218</v>
      </c>
    </row>
    <row r="76" spans="1:6" x14ac:dyDescent="0.25">
      <c r="A76" s="88">
        <v>44432</v>
      </c>
      <c r="B76" t="s">
        <v>16600</v>
      </c>
      <c r="C76" t="s">
        <v>212</v>
      </c>
      <c r="D76" t="s">
        <v>10</v>
      </c>
      <c r="E76">
        <v>54</v>
      </c>
      <c r="F76" t="s">
        <v>212</v>
      </c>
    </row>
    <row r="77" spans="1:6" x14ac:dyDescent="0.25">
      <c r="A77" s="88">
        <v>44433</v>
      </c>
      <c r="B77" t="s">
        <v>16600</v>
      </c>
      <c r="C77">
        <v>29500498</v>
      </c>
      <c r="D77" t="s">
        <v>6</v>
      </c>
      <c r="E77">
        <v>46</v>
      </c>
      <c r="F77" t="s">
        <v>215</v>
      </c>
    </row>
    <row r="78" spans="1:6" x14ac:dyDescent="0.25">
      <c r="A78" s="88">
        <v>44433</v>
      </c>
      <c r="B78" t="s">
        <v>16600</v>
      </c>
      <c r="C78">
        <v>29500498</v>
      </c>
      <c r="D78" t="s">
        <v>8</v>
      </c>
      <c r="E78">
        <v>1.2</v>
      </c>
      <c r="F78" t="s">
        <v>55</v>
      </c>
    </row>
    <row r="79" spans="1:6" x14ac:dyDescent="0.25">
      <c r="A79" s="88">
        <v>44433</v>
      </c>
      <c r="B79" t="s">
        <v>16600</v>
      </c>
      <c r="C79">
        <v>29500861</v>
      </c>
      <c r="D79" t="s">
        <v>8</v>
      </c>
      <c r="E79">
        <v>30</v>
      </c>
      <c r="F79" t="s">
        <v>10</v>
      </c>
    </row>
    <row r="80" spans="1:6" x14ac:dyDescent="0.25">
      <c r="A80" s="88">
        <v>44433</v>
      </c>
      <c r="B80" t="s">
        <v>16600</v>
      </c>
      <c r="C80">
        <v>29500917</v>
      </c>
      <c r="D80" t="s">
        <v>6</v>
      </c>
      <c r="E80">
        <v>44</v>
      </c>
      <c r="F80" t="s">
        <v>215</v>
      </c>
    </row>
    <row r="81" spans="1:6" x14ac:dyDescent="0.25">
      <c r="A81" s="88">
        <v>44433</v>
      </c>
      <c r="B81" t="s">
        <v>16600</v>
      </c>
      <c r="C81">
        <v>31000084</v>
      </c>
      <c r="D81" t="s">
        <v>6</v>
      </c>
      <c r="E81">
        <v>131.6</v>
      </c>
      <c r="F81" t="s">
        <v>16602</v>
      </c>
    </row>
    <row r="82" spans="1:6" x14ac:dyDescent="0.25">
      <c r="A82" s="88">
        <v>44433</v>
      </c>
      <c r="B82" t="s">
        <v>16600</v>
      </c>
      <c r="C82">
        <v>49900002</v>
      </c>
      <c r="D82" t="s">
        <v>8</v>
      </c>
      <c r="E82">
        <v>450</v>
      </c>
      <c r="F82" t="s">
        <v>275</v>
      </c>
    </row>
    <row r="83" spans="1:6" x14ac:dyDescent="0.25">
      <c r="A83" s="88">
        <v>44433</v>
      </c>
      <c r="B83" t="s">
        <v>16600</v>
      </c>
      <c r="C83">
        <v>49900002</v>
      </c>
      <c r="D83" t="s">
        <v>8</v>
      </c>
      <c r="E83">
        <v>11</v>
      </c>
      <c r="F83" t="s">
        <v>275</v>
      </c>
    </row>
    <row r="84" spans="1:6" x14ac:dyDescent="0.25">
      <c r="A84" s="88">
        <v>44433</v>
      </c>
      <c r="B84" t="s">
        <v>16600</v>
      </c>
      <c r="C84" t="s">
        <v>191</v>
      </c>
      <c r="D84" t="s">
        <v>11</v>
      </c>
      <c r="E84">
        <v>220</v>
      </c>
      <c r="F84" t="s">
        <v>20</v>
      </c>
    </row>
    <row r="85" spans="1:6" x14ac:dyDescent="0.25">
      <c r="A85" s="88">
        <v>44433</v>
      </c>
      <c r="B85" t="s">
        <v>16600</v>
      </c>
      <c r="C85" t="s">
        <v>191</v>
      </c>
      <c r="D85" t="s">
        <v>11</v>
      </c>
      <c r="E85">
        <v>30</v>
      </c>
      <c r="F85" t="s">
        <v>20</v>
      </c>
    </row>
    <row r="86" spans="1:6" x14ac:dyDescent="0.25">
      <c r="A86" s="88">
        <v>44433</v>
      </c>
      <c r="B86" t="s">
        <v>16600</v>
      </c>
      <c r="C86" t="s">
        <v>191</v>
      </c>
      <c r="D86" t="s">
        <v>11</v>
      </c>
      <c r="E86">
        <v>85.2</v>
      </c>
      <c r="F86" t="s">
        <v>20</v>
      </c>
    </row>
    <row r="87" spans="1:6" x14ac:dyDescent="0.25">
      <c r="A87" s="88">
        <v>44433</v>
      </c>
      <c r="B87" t="s">
        <v>16600</v>
      </c>
      <c r="C87" t="s">
        <v>191</v>
      </c>
      <c r="D87" t="s">
        <v>11</v>
      </c>
      <c r="E87">
        <v>140</v>
      </c>
      <c r="F87" t="s">
        <v>20</v>
      </c>
    </row>
    <row r="88" spans="1:6" x14ac:dyDescent="0.25">
      <c r="A88" s="88">
        <v>44433</v>
      </c>
      <c r="B88" t="s">
        <v>16600</v>
      </c>
      <c r="C88" t="s">
        <v>191</v>
      </c>
      <c r="D88" t="s">
        <v>11</v>
      </c>
      <c r="E88">
        <v>250</v>
      </c>
      <c r="F88" t="s">
        <v>20</v>
      </c>
    </row>
    <row r="89" spans="1:6" x14ac:dyDescent="0.25">
      <c r="A89" s="88">
        <v>44433</v>
      </c>
      <c r="B89" t="s">
        <v>16600</v>
      </c>
      <c r="C89" t="s">
        <v>110</v>
      </c>
      <c r="D89" t="s">
        <v>6</v>
      </c>
      <c r="E89">
        <v>30</v>
      </c>
      <c r="F89" t="s">
        <v>55</v>
      </c>
    </row>
    <row r="90" spans="1:6" x14ac:dyDescent="0.25">
      <c r="A90" s="88">
        <v>44433</v>
      </c>
      <c r="B90" t="s">
        <v>16600</v>
      </c>
      <c r="C90" t="s">
        <v>193</v>
      </c>
      <c r="D90" t="s">
        <v>6</v>
      </c>
      <c r="E90">
        <v>320</v>
      </c>
      <c r="F90" t="s">
        <v>55</v>
      </c>
    </row>
    <row r="91" spans="1:6" x14ac:dyDescent="0.25">
      <c r="A91" s="88">
        <v>44433</v>
      </c>
      <c r="B91" t="s">
        <v>16600</v>
      </c>
      <c r="C91" t="s">
        <v>193</v>
      </c>
      <c r="D91" t="s">
        <v>6</v>
      </c>
      <c r="E91">
        <v>146.4</v>
      </c>
      <c r="F91" t="s">
        <v>65</v>
      </c>
    </row>
    <row r="92" spans="1:6" x14ac:dyDescent="0.25">
      <c r="A92" s="88">
        <v>44433</v>
      </c>
      <c r="B92" t="s">
        <v>16600</v>
      </c>
      <c r="C92" t="s">
        <v>211</v>
      </c>
      <c r="D92" t="s">
        <v>6</v>
      </c>
      <c r="E92">
        <v>10</v>
      </c>
      <c r="F92" t="s">
        <v>65</v>
      </c>
    </row>
    <row r="93" spans="1:6" x14ac:dyDescent="0.25">
      <c r="A93" s="88">
        <v>44433</v>
      </c>
      <c r="B93" t="s">
        <v>16600</v>
      </c>
      <c r="C93" t="s">
        <v>197</v>
      </c>
      <c r="D93" t="s">
        <v>10</v>
      </c>
      <c r="E93">
        <v>10</v>
      </c>
      <c r="F93" t="s">
        <v>198</v>
      </c>
    </row>
    <row r="94" spans="1:6" x14ac:dyDescent="0.25">
      <c r="A94" s="88">
        <v>44433</v>
      </c>
      <c r="B94" t="s">
        <v>16600</v>
      </c>
      <c r="C94" t="s">
        <v>197</v>
      </c>
      <c r="D94" t="s">
        <v>10</v>
      </c>
      <c r="E94">
        <v>15</v>
      </c>
      <c r="F94" t="s">
        <v>198</v>
      </c>
    </row>
    <row r="95" spans="1:6" x14ac:dyDescent="0.25">
      <c r="A95" s="88">
        <v>44433</v>
      </c>
      <c r="B95" t="s">
        <v>16600</v>
      </c>
      <c r="C95" t="s">
        <v>200</v>
      </c>
      <c r="D95" t="s">
        <v>10</v>
      </c>
      <c r="E95">
        <v>75</v>
      </c>
      <c r="F95" t="s">
        <v>201</v>
      </c>
    </row>
    <row r="96" spans="1:6" x14ac:dyDescent="0.25">
      <c r="A96" s="88">
        <v>44433</v>
      </c>
      <c r="B96" t="s">
        <v>16600</v>
      </c>
      <c r="C96" t="s">
        <v>212</v>
      </c>
      <c r="D96" t="s">
        <v>10</v>
      </c>
      <c r="E96">
        <v>40.4</v>
      </c>
      <c r="F96" t="s">
        <v>212</v>
      </c>
    </row>
    <row r="97" spans="1:6" x14ac:dyDescent="0.25">
      <c r="A97" s="88">
        <v>44433</v>
      </c>
      <c r="B97" t="s">
        <v>16600</v>
      </c>
      <c r="C97" t="s">
        <v>297</v>
      </c>
      <c r="D97" t="s">
        <v>8</v>
      </c>
      <c r="E97">
        <v>18</v>
      </c>
      <c r="F97" t="s">
        <v>55</v>
      </c>
    </row>
    <row r="98" spans="1:6" x14ac:dyDescent="0.25">
      <c r="A98" s="88">
        <v>44433</v>
      </c>
      <c r="B98" t="s">
        <v>16600</v>
      </c>
      <c r="C98" t="s">
        <v>93</v>
      </c>
      <c r="D98" t="s">
        <v>8</v>
      </c>
      <c r="E98">
        <v>248</v>
      </c>
      <c r="F98" t="s">
        <v>55</v>
      </c>
    </row>
    <row r="99" spans="1:6" x14ac:dyDescent="0.25">
      <c r="A99" s="88">
        <v>44433</v>
      </c>
      <c r="B99" t="s">
        <v>16600</v>
      </c>
      <c r="C99" t="s">
        <v>93</v>
      </c>
      <c r="D99" t="s">
        <v>8</v>
      </c>
      <c r="E99">
        <v>270</v>
      </c>
      <c r="F99" t="s">
        <v>21</v>
      </c>
    </row>
    <row r="100" spans="1:6" x14ac:dyDescent="0.25">
      <c r="A100" s="88">
        <v>44433</v>
      </c>
      <c r="B100" t="s">
        <v>16600</v>
      </c>
      <c r="C100" t="s">
        <v>224</v>
      </c>
      <c r="D100" t="s">
        <v>11</v>
      </c>
      <c r="E100">
        <v>12</v>
      </c>
      <c r="F100" t="s">
        <v>20</v>
      </c>
    </row>
    <row r="101" spans="1:6" x14ac:dyDescent="0.25">
      <c r="A101" s="88">
        <v>44434</v>
      </c>
      <c r="B101" t="s">
        <v>16600</v>
      </c>
      <c r="C101">
        <v>32000070</v>
      </c>
      <c r="D101" t="s">
        <v>8</v>
      </c>
      <c r="E101">
        <v>142</v>
      </c>
      <c r="F101" t="s">
        <v>21</v>
      </c>
    </row>
    <row r="102" spans="1:6" x14ac:dyDescent="0.25">
      <c r="A102" s="88">
        <v>44434</v>
      </c>
      <c r="B102" t="s">
        <v>16600</v>
      </c>
      <c r="C102" t="s">
        <v>191</v>
      </c>
      <c r="D102" t="s">
        <v>11</v>
      </c>
      <c r="E102">
        <v>1260</v>
      </c>
      <c r="F102" t="s">
        <v>20</v>
      </c>
    </row>
    <row r="103" spans="1:6" x14ac:dyDescent="0.25">
      <c r="A103" s="88">
        <v>44434</v>
      </c>
      <c r="B103" t="s">
        <v>16600</v>
      </c>
      <c r="C103" t="s">
        <v>285</v>
      </c>
      <c r="D103" t="s">
        <v>8</v>
      </c>
      <c r="E103">
        <v>900</v>
      </c>
      <c r="F103" t="s">
        <v>65</v>
      </c>
    </row>
    <row r="104" spans="1:6" x14ac:dyDescent="0.25">
      <c r="A104" s="88">
        <v>44434</v>
      </c>
      <c r="B104" t="s">
        <v>16600</v>
      </c>
      <c r="C104" t="s">
        <v>193</v>
      </c>
      <c r="D104" t="s">
        <v>6</v>
      </c>
      <c r="E104">
        <v>150</v>
      </c>
      <c r="F104" t="s">
        <v>65</v>
      </c>
    </row>
    <row r="105" spans="1:6" x14ac:dyDescent="0.25">
      <c r="A105" s="88">
        <v>44434</v>
      </c>
      <c r="B105" t="s">
        <v>16600</v>
      </c>
      <c r="C105" t="s">
        <v>193</v>
      </c>
      <c r="D105" t="s">
        <v>6</v>
      </c>
      <c r="E105">
        <v>390</v>
      </c>
      <c r="F105" t="s">
        <v>65</v>
      </c>
    </row>
    <row r="106" spans="1:6" x14ac:dyDescent="0.25">
      <c r="A106" s="88">
        <v>44434</v>
      </c>
      <c r="B106" t="s">
        <v>16600</v>
      </c>
      <c r="C106" t="s">
        <v>197</v>
      </c>
      <c r="D106" t="s">
        <v>10</v>
      </c>
      <c r="E106">
        <v>10</v>
      </c>
      <c r="F106" t="s">
        <v>198</v>
      </c>
    </row>
    <row r="107" spans="1:6" x14ac:dyDescent="0.25">
      <c r="A107" s="88">
        <v>44434</v>
      </c>
      <c r="B107" t="s">
        <v>16600</v>
      </c>
      <c r="C107" t="s">
        <v>200</v>
      </c>
      <c r="D107" t="s">
        <v>10</v>
      </c>
      <c r="E107">
        <v>51</v>
      </c>
      <c r="F107" t="s">
        <v>201</v>
      </c>
    </row>
    <row r="108" spans="1:6" x14ac:dyDescent="0.25">
      <c r="A108" s="88">
        <v>44434</v>
      </c>
      <c r="B108" t="s">
        <v>16600</v>
      </c>
      <c r="C108" t="s">
        <v>225</v>
      </c>
      <c r="D108" t="s">
        <v>6</v>
      </c>
      <c r="E108">
        <v>1401</v>
      </c>
      <c r="F108" t="s">
        <v>226</v>
      </c>
    </row>
    <row r="109" spans="1:6" x14ac:dyDescent="0.25">
      <c r="A109" s="88">
        <v>44434</v>
      </c>
      <c r="B109" t="s">
        <v>16600</v>
      </c>
      <c r="C109" t="s">
        <v>212</v>
      </c>
      <c r="D109" t="s">
        <v>10</v>
      </c>
      <c r="E109">
        <v>28.8</v>
      </c>
      <c r="F109" t="s">
        <v>212</v>
      </c>
    </row>
    <row r="110" spans="1:6" x14ac:dyDescent="0.25">
      <c r="A110" s="88">
        <v>44434</v>
      </c>
      <c r="B110" t="s">
        <v>16600</v>
      </c>
      <c r="C110" t="s">
        <v>93</v>
      </c>
      <c r="D110" t="s">
        <v>8</v>
      </c>
      <c r="E110">
        <v>42</v>
      </c>
      <c r="F110" t="s">
        <v>21</v>
      </c>
    </row>
    <row r="111" spans="1:6" x14ac:dyDescent="0.25">
      <c r="A111" s="88">
        <v>44435</v>
      </c>
      <c r="B111" t="s">
        <v>16600</v>
      </c>
      <c r="C111">
        <v>29500482</v>
      </c>
      <c r="D111" t="s">
        <v>9</v>
      </c>
      <c r="E111">
        <v>180</v>
      </c>
      <c r="F111" t="s">
        <v>39</v>
      </c>
    </row>
    <row r="112" spans="1:6" x14ac:dyDescent="0.25">
      <c r="A112" s="88">
        <v>44435</v>
      </c>
      <c r="B112" t="s">
        <v>16600</v>
      </c>
      <c r="C112">
        <v>29500776</v>
      </c>
      <c r="D112" t="s">
        <v>8</v>
      </c>
      <c r="E112">
        <v>30</v>
      </c>
      <c r="F112" t="s">
        <v>55</v>
      </c>
    </row>
    <row r="113" spans="1:6" x14ac:dyDescent="0.25">
      <c r="A113" s="88">
        <v>44435</v>
      </c>
      <c r="B113" t="s">
        <v>16600</v>
      </c>
      <c r="C113">
        <v>29500821</v>
      </c>
      <c r="D113" t="s">
        <v>8</v>
      </c>
      <c r="E113">
        <v>10</v>
      </c>
      <c r="F113" t="s">
        <v>10</v>
      </c>
    </row>
    <row r="114" spans="1:6" x14ac:dyDescent="0.25">
      <c r="A114" s="88">
        <v>44435</v>
      </c>
      <c r="B114" t="s">
        <v>16600</v>
      </c>
      <c r="C114">
        <v>29500879</v>
      </c>
      <c r="D114" t="s">
        <v>6</v>
      </c>
      <c r="E114">
        <v>12</v>
      </c>
      <c r="F114" t="s">
        <v>229</v>
      </c>
    </row>
    <row r="115" spans="1:6" x14ac:dyDescent="0.25">
      <c r="A115" s="88">
        <v>44435</v>
      </c>
      <c r="B115" t="s">
        <v>16600</v>
      </c>
      <c r="C115">
        <v>29501003</v>
      </c>
      <c r="D115" t="s">
        <v>8</v>
      </c>
      <c r="E115">
        <v>143</v>
      </c>
      <c r="F115" t="s">
        <v>45</v>
      </c>
    </row>
    <row r="116" spans="1:6" x14ac:dyDescent="0.25">
      <c r="A116" s="88">
        <v>44435</v>
      </c>
      <c r="B116" t="s">
        <v>16600</v>
      </c>
      <c r="C116">
        <v>29600025</v>
      </c>
      <c r="D116" t="s">
        <v>6</v>
      </c>
      <c r="E116">
        <v>79</v>
      </c>
      <c r="F116" t="s">
        <v>22</v>
      </c>
    </row>
    <row r="117" spans="1:6" x14ac:dyDescent="0.25">
      <c r="A117" s="88">
        <v>44435</v>
      </c>
      <c r="B117" t="s">
        <v>16600</v>
      </c>
      <c r="C117" t="s">
        <v>191</v>
      </c>
      <c r="D117" t="s">
        <v>11</v>
      </c>
      <c r="E117">
        <v>28.5</v>
      </c>
      <c r="F117" t="s">
        <v>20</v>
      </c>
    </row>
    <row r="118" spans="1:6" x14ac:dyDescent="0.25">
      <c r="A118" s="88">
        <v>44435</v>
      </c>
      <c r="B118" t="s">
        <v>16600</v>
      </c>
      <c r="C118" t="s">
        <v>191</v>
      </c>
      <c r="D118" t="s">
        <v>11</v>
      </c>
      <c r="E118">
        <v>155</v>
      </c>
      <c r="F118" t="s">
        <v>20</v>
      </c>
    </row>
    <row r="119" spans="1:6" x14ac:dyDescent="0.25">
      <c r="A119" s="88">
        <v>44435</v>
      </c>
      <c r="B119" t="s">
        <v>16600</v>
      </c>
      <c r="C119" t="s">
        <v>110</v>
      </c>
      <c r="D119" t="s">
        <v>6</v>
      </c>
      <c r="E119">
        <v>30</v>
      </c>
      <c r="F119" t="s">
        <v>22</v>
      </c>
    </row>
    <row r="120" spans="1:6" x14ac:dyDescent="0.25">
      <c r="A120" s="88">
        <v>44435</v>
      </c>
      <c r="B120" t="s">
        <v>16600</v>
      </c>
      <c r="C120" t="s">
        <v>110</v>
      </c>
      <c r="D120" t="s">
        <v>7</v>
      </c>
      <c r="E120">
        <v>200</v>
      </c>
      <c r="F120" t="s">
        <v>55</v>
      </c>
    </row>
    <row r="121" spans="1:6" x14ac:dyDescent="0.25">
      <c r="A121" s="88">
        <v>44435</v>
      </c>
      <c r="B121" t="s">
        <v>16600</v>
      </c>
      <c r="C121" t="s">
        <v>200</v>
      </c>
      <c r="D121" t="s">
        <v>10</v>
      </c>
      <c r="E121">
        <v>10.4</v>
      </c>
      <c r="F121" t="s">
        <v>201</v>
      </c>
    </row>
    <row r="122" spans="1:6" x14ac:dyDescent="0.25">
      <c r="A122" s="88">
        <v>44435</v>
      </c>
      <c r="B122" t="s">
        <v>16600</v>
      </c>
      <c r="C122" t="s">
        <v>200</v>
      </c>
      <c r="D122" t="s">
        <v>10</v>
      </c>
      <c r="E122">
        <v>70</v>
      </c>
      <c r="F122" t="s">
        <v>201</v>
      </c>
    </row>
    <row r="123" spans="1:6" x14ac:dyDescent="0.25">
      <c r="A123" s="88">
        <v>44438</v>
      </c>
      <c r="B123" t="s">
        <v>16600</v>
      </c>
      <c r="C123">
        <v>29501003</v>
      </c>
      <c r="D123" t="s">
        <v>8</v>
      </c>
      <c r="E123">
        <v>86</v>
      </c>
      <c r="F123" t="s">
        <v>45</v>
      </c>
    </row>
    <row r="124" spans="1:6" x14ac:dyDescent="0.25">
      <c r="A124" s="88">
        <v>44438</v>
      </c>
      <c r="B124" t="s">
        <v>16600</v>
      </c>
      <c r="C124">
        <v>29501020</v>
      </c>
      <c r="D124" t="s">
        <v>9</v>
      </c>
      <c r="E124">
        <v>35.5</v>
      </c>
      <c r="F124" t="s">
        <v>43</v>
      </c>
    </row>
    <row r="125" spans="1:6" x14ac:dyDescent="0.25">
      <c r="A125" s="88">
        <v>44438</v>
      </c>
      <c r="B125" t="s">
        <v>16600</v>
      </c>
      <c r="C125" t="s">
        <v>191</v>
      </c>
      <c r="D125" t="s">
        <v>11</v>
      </c>
      <c r="E125">
        <v>80</v>
      </c>
      <c r="F125" t="s">
        <v>20</v>
      </c>
    </row>
    <row r="126" spans="1:6" x14ac:dyDescent="0.25">
      <c r="A126" s="88">
        <v>44438</v>
      </c>
      <c r="B126" t="s">
        <v>16600</v>
      </c>
      <c r="C126" t="s">
        <v>110</v>
      </c>
      <c r="D126" t="s">
        <v>7</v>
      </c>
      <c r="E126">
        <v>101</v>
      </c>
      <c r="F126" t="s">
        <v>55</v>
      </c>
    </row>
    <row r="127" spans="1:6" x14ac:dyDescent="0.25">
      <c r="A127" s="88">
        <v>44438</v>
      </c>
      <c r="B127" t="s">
        <v>16600</v>
      </c>
      <c r="C127" t="s">
        <v>193</v>
      </c>
      <c r="D127" t="s">
        <v>6</v>
      </c>
      <c r="E127">
        <v>526.6</v>
      </c>
      <c r="F127" t="s">
        <v>55</v>
      </c>
    </row>
    <row r="128" spans="1:6" x14ac:dyDescent="0.25">
      <c r="A128" s="88">
        <v>44438</v>
      </c>
      <c r="B128" t="s">
        <v>16600</v>
      </c>
      <c r="C128" t="s">
        <v>197</v>
      </c>
      <c r="D128" t="s">
        <v>10</v>
      </c>
      <c r="E128">
        <v>8</v>
      </c>
      <c r="F128" t="s">
        <v>198</v>
      </c>
    </row>
    <row r="129" spans="1:6" x14ac:dyDescent="0.25">
      <c r="A129" s="88">
        <v>44438</v>
      </c>
      <c r="B129" t="s">
        <v>16600</v>
      </c>
      <c r="C129" t="s">
        <v>200</v>
      </c>
      <c r="D129" t="s">
        <v>10</v>
      </c>
      <c r="E129">
        <v>8.9</v>
      </c>
      <c r="F129" t="s">
        <v>201</v>
      </c>
    </row>
    <row r="130" spans="1:6" x14ac:dyDescent="0.25">
      <c r="A130" s="88">
        <v>44438</v>
      </c>
      <c r="B130" t="s">
        <v>16600</v>
      </c>
      <c r="C130" t="s">
        <v>200</v>
      </c>
      <c r="D130" t="s">
        <v>10</v>
      </c>
      <c r="E130">
        <v>8.9</v>
      </c>
      <c r="F130" t="s">
        <v>201</v>
      </c>
    </row>
    <row r="131" spans="1:6" x14ac:dyDescent="0.25">
      <c r="A131" s="88">
        <v>44438</v>
      </c>
      <c r="B131" t="s">
        <v>16600</v>
      </c>
      <c r="C131" t="s">
        <v>200</v>
      </c>
      <c r="D131" t="s">
        <v>10</v>
      </c>
      <c r="E131">
        <v>106</v>
      </c>
      <c r="F131" t="s">
        <v>201</v>
      </c>
    </row>
    <row r="132" spans="1:6" x14ac:dyDescent="0.25">
      <c r="A132" s="88">
        <v>44438</v>
      </c>
      <c r="B132" t="s">
        <v>16600</v>
      </c>
      <c r="C132" t="s">
        <v>200</v>
      </c>
      <c r="D132" t="s">
        <v>10</v>
      </c>
      <c r="E132">
        <v>10</v>
      </c>
      <c r="F132" t="s">
        <v>201</v>
      </c>
    </row>
    <row r="133" spans="1:6" x14ac:dyDescent="0.25">
      <c r="A133" s="88">
        <v>44438</v>
      </c>
      <c r="B133" t="s">
        <v>16600</v>
      </c>
      <c r="C133" t="s">
        <v>200</v>
      </c>
      <c r="D133" t="s">
        <v>10</v>
      </c>
      <c r="E133">
        <v>65</v>
      </c>
      <c r="F133" t="s">
        <v>201</v>
      </c>
    </row>
    <row r="134" spans="1:6" x14ac:dyDescent="0.25">
      <c r="A134" s="88">
        <v>44438</v>
      </c>
      <c r="B134" t="s">
        <v>16600</v>
      </c>
      <c r="C134" t="s">
        <v>212</v>
      </c>
      <c r="D134" t="s">
        <v>10</v>
      </c>
      <c r="E134">
        <v>10</v>
      </c>
      <c r="F134" t="s">
        <v>201</v>
      </c>
    </row>
    <row r="135" spans="1:6" x14ac:dyDescent="0.25">
      <c r="A135" s="88">
        <v>44439</v>
      </c>
      <c r="B135" t="s">
        <v>16600</v>
      </c>
      <c r="C135">
        <v>29500482</v>
      </c>
      <c r="D135" t="s">
        <v>9</v>
      </c>
      <c r="E135">
        <v>51</v>
      </c>
      <c r="F135" t="s">
        <v>17</v>
      </c>
    </row>
    <row r="136" spans="1:6" x14ac:dyDescent="0.25">
      <c r="A136" s="88">
        <v>44439</v>
      </c>
      <c r="B136" t="s">
        <v>16600</v>
      </c>
      <c r="C136">
        <v>29500860</v>
      </c>
      <c r="D136" t="s">
        <v>6</v>
      </c>
      <c r="E136">
        <v>123.5</v>
      </c>
      <c r="F136" t="s">
        <v>22</v>
      </c>
    </row>
    <row r="137" spans="1:6" x14ac:dyDescent="0.25">
      <c r="A137" s="88">
        <v>44439</v>
      </c>
      <c r="B137" t="s">
        <v>16600</v>
      </c>
      <c r="C137">
        <v>29500878</v>
      </c>
      <c r="D137" t="s">
        <v>9</v>
      </c>
      <c r="E137">
        <v>147</v>
      </c>
      <c r="F137" t="s">
        <v>17</v>
      </c>
    </row>
    <row r="138" spans="1:6" x14ac:dyDescent="0.25">
      <c r="A138" s="88">
        <v>44439</v>
      </c>
      <c r="B138" t="s">
        <v>16600</v>
      </c>
      <c r="C138">
        <v>29500886</v>
      </c>
      <c r="D138" t="s">
        <v>9</v>
      </c>
      <c r="E138">
        <v>160</v>
      </c>
      <c r="F138" t="s">
        <v>17</v>
      </c>
    </row>
    <row r="139" spans="1:6" x14ac:dyDescent="0.25">
      <c r="A139" s="88">
        <v>44439</v>
      </c>
      <c r="B139" t="s">
        <v>16600</v>
      </c>
      <c r="C139">
        <v>29500891</v>
      </c>
      <c r="D139" t="s">
        <v>9</v>
      </c>
      <c r="E139">
        <v>22</v>
      </c>
      <c r="F139" t="s">
        <v>17</v>
      </c>
    </row>
    <row r="140" spans="1:6" x14ac:dyDescent="0.25">
      <c r="A140" s="88">
        <v>44439</v>
      </c>
      <c r="B140" t="s">
        <v>16600</v>
      </c>
      <c r="C140">
        <v>29500895</v>
      </c>
      <c r="D140" t="s">
        <v>9</v>
      </c>
      <c r="E140">
        <v>6</v>
      </c>
      <c r="F140" t="s">
        <v>17</v>
      </c>
    </row>
    <row r="141" spans="1:6" x14ac:dyDescent="0.25">
      <c r="A141" s="88">
        <v>44439</v>
      </c>
      <c r="B141" t="s">
        <v>16600</v>
      </c>
      <c r="C141">
        <v>29500900</v>
      </c>
      <c r="D141" t="s">
        <v>9</v>
      </c>
      <c r="E141">
        <v>44</v>
      </c>
      <c r="F141" t="s">
        <v>17</v>
      </c>
    </row>
    <row r="142" spans="1:6" x14ac:dyDescent="0.25">
      <c r="A142" s="88">
        <v>44439</v>
      </c>
      <c r="B142" t="s">
        <v>16600</v>
      </c>
      <c r="C142">
        <v>29500904</v>
      </c>
      <c r="D142" t="s">
        <v>9</v>
      </c>
      <c r="E142">
        <v>15</v>
      </c>
      <c r="F142" t="s">
        <v>17</v>
      </c>
    </row>
    <row r="143" spans="1:6" x14ac:dyDescent="0.25">
      <c r="A143" s="88">
        <v>44439</v>
      </c>
      <c r="B143" t="s">
        <v>16600</v>
      </c>
      <c r="C143">
        <v>29500906</v>
      </c>
      <c r="D143" t="s">
        <v>9</v>
      </c>
      <c r="E143">
        <v>45</v>
      </c>
      <c r="F143" t="s">
        <v>17</v>
      </c>
    </row>
    <row r="144" spans="1:6" x14ac:dyDescent="0.25">
      <c r="A144" s="88">
        <v>44439</v>
      </c>
      <c r="B144" t="s">
        <v>16600</v>
      </c>
      <c r="C144">
        <v>29500909</v>
      </c>
      <c r="D144" t="s">
        <v>9</v>
      </c>
      <c r="E144">
        <v>3</v>
      </c>
      <c r="F144" t="s">
        <v>17</v>
      </c>
    </row>
    <row r="145" spans="1:6" x14ac:dyDescent="0.25">
      <c r="A145" s="88">
        <v>44439</v>
      </c>
      <c r="B145" t="s">
        <v>16600</v>
      </c>
      <c r="C145">
        <v>29500925</v>
      </c>
      <c r="D145" t="s">
        <v>9</v>
      </c>
      <c r="E145">
        <v>45</v>
      </c>
      <c r="F145" t="s">
        <v>17</v>
      </c>
    </row>
    <row r="146" spans="1:6" x14ac:dyDescent="0.25">
      <c r="A146" s="88">
        <v>44439</v>
      </c>
      <c r="B146" t="s">
        <v>16600</v>
      </c>
      <c r="C146">
        <v>29500966</v>
      </c>
      <c r="D146" t="s">
        <v>9</v>
      </c>
      <c r="E146">
        <v>24</v>
      </c>
      <c r="F146" t="s">
        <v>17</v>
      </c>
    </row>
    <row r="147" spans="1:6" x14ac:dyDescent="0.25">
      <c r="A147" s="88">
        <v>44439</v>
      </c>
      <c r="B147" t="s">
        <v>16600</v>
      </c>
      <c r="C147">
        <v>29501009</v>
      </c>
      <c r="D147" t="s">
        <v>9</v>
      </c>
      <c r="E147">
        <v>41</v>
      </c>
      <c r="F147" t="s">
        <v>17</v>
      </c>
    </row>
    <row r="148" spans="1:6" x14ac:dyDescent="0.25">
      <c r="A148" s="88">
        <v>44439</v>
      </c>
      <c r="B148" t="s">
        <v>16600</v>
      </c>
      <c r="C148">
        <v>29501013</v>
      </c>
      <c r="D148" t="s">
        <v>9</v>
      </c>
      <c r="E148">
        <v>7</v>
      </c>
      <c r="F148" t="s">
        <v>17</v>
      </c>
    </row>
    <row r="149" spans="1:6" x14ac:dyDescent="0.25">
      <c r="A149" s="88">
        <v>44439</v>
      </c>
      <c r="B149" t="s">
        <v>16600</v>
      </c>
      <c r="C149">
        <v>29501020</v>
      </c>
      <c r="D149" t="s">
        <v>9</v>
      </c>
      <c r="E149">
        <v>175</v>
      </c>
      <c r="F149" t="s">
        <v>17</v>
      </c>
    </row>
    <row r="150" spans="1:6" x14ac:dyDescent="0.25">
      <c r="A150" s="88">
        <v>44439</v>
      </c>
      <c r="B150" t="s">
        <v>16600</v>
      </c>
      <c r="C150">
        <v>29501022</v>
      </c>
      <c r="D150" t="s">
        <v>11</v>
      </c>
      <c r="E150">
        <v>1029</v>
      </c>
      <c r="F150" t="s">
        <v>20</v>
      </c>
    </row>
    <row r="151" spans="1:6" x14ac:dyDescent="0.25">
      <c r="A151" s="88">
        <v>44439</v>
      </c>
      <c r="B151" t="s">
        <v>16600</v>
      </c>
      <c r="C151">
        <v>29501028</v>
      </c>
      <c r="D151" t="s">
        <v>9</v>
      </c>
      <c r="E151">
        <v>31</v>
      </c>
      <c r="F151" t="s">
        <v>17</v>
      </c>
    </row>
    <row r="152" spans="1:6" x14ac:dyDescent="0.25">
      <c r="A152" s="88">
        <v>44439</v>
      </c>
      <c r="B152" t="s">
        <v>16600</v>
      </c>
      <c r="C152">
        <v>29501029</v>
      </c>
      <c r="D152" t="s">
        <v>9</v>
      </c>
      <c r="E152">
        <v>64</v>
      </c>
      <c r="F152" t="s">
        <v>17</v>
      </c>
    </row>
    <row r="153" spans="1:6" x14ac:dyDescent="0.25">
      <c r="A153" s="88">
        <v>44439</v>
      </c>
      <c r="B153" t="s">
        <v>16600</v>
      </c>
      <c r="C153">
        <v>29501030</v>
      </c>
      <c r="D153" t="s">
        <v>9</v>
      </c>
      <c r="E153">
        <v>53</v>
      </c>
      <c r="F153" t="s">
        <v>17</v>
      </c>
    </row>
    <row r="154" spans="1:6" x14ac:dyDescent="0.25">
      <c r="A154" s="88">
        <v>44439</v>
      </c>
      <c r="B154" t="s">
        <v>16600</v>
      </c>
      <c r="C154">
        <v>29501039</v>
      </c>
      <c r="D154" t="s">
        <v>9</v>
      </c>
      <c r="E154">
        <v>312</v>
      </c>
      <c r="F154" t="s">
        <v>17</v>
      </c>
    </row>
    <row r="155" spans="1:6" x14ac:dyDescent="0.25">
      <c r="A155" s="88">
        <v>44439</v>
      </c>
      <c r="B155" t="s">
        <v>16600</v>
      </c>
      <c r="C155">
        <v>29501041</v>
      </c>
      <c r="D155" t="s">
        <v>9</v>
      </c>
      <c r="E155">
        <v>194</v>
      </c>
      <c r="F155" t="s">
        <v>17</v>
      </c>
    </row>
    <row r="156" spans="1:6" x14ac:dyDescent="0.25">
      <c r="A156" s="88">
        <v>44439</v>
      </c>
      <c r="B156" t="s">
        <v>16600</v>
      </c>
      <c r="C156">
        <v>31000076</v>
      </c>
      <c r="D156" t="s">
        <v>6</v>
      </c>
      <c r="E156">
        <v>26.6</v>
      </c>
      <c r="F156" t="s">
        <v>16602</v>
      </c>
    </row>
    <row r="157" spans="1:6" x14ac:dyDescent="0.25">
      <c r="A157" s="88">
        <v>44439</v>
      </c>
      <c r="B157" t="s">
        <v>16600</v>
      </c>
      <c r="C157">
        <v>49500205</v>
      </c>
      <c r="D157" t="s">
        <v>8</v>
      </c>
      <c r="E157">
        <v>125</v>
      </c>
      <c r="F157" t="s">
        <v>10</v>
      </c>
    </row>
    <row r="158" spans="1:6" x14ac:dyDescent="0.25">
      <c r="A158" s="88">
        <v>44439</v>
      </c>
      <c r="B158" t="s">
        <v>16600</v>
      </c>
      <c r="C158" t="s">
        <v>191</v>
      </c>
      <c r="D158" t="s">
        <v>8</v>
      </c>
      <c r="E158">
        <v>28</v>
      </c>
      <c r="F158" t="s">
        <v>55</v>
      </c>
    </row>
    <row r="159" spans="1:6" x14ac:dyDescent="0.25">
      <c r="A159" s="88">
        <v>44439</v>
      </c>
      <c r="B159" t="s">
        <v>16600</v>
      </c>
      <c r="C159" t="s">
        <v>191</v>
      </c>
      <c r="D159" t="s">
        <v>11</v>
      </c>
      <c r="E159">
        <v>47.5</v>
      </c>
      <c r="F159" t="s">
        <v>20</v>
      </c>
    </row>
    <row r="160" spans="1:6" x14ac:dyDescent="0.25">
      <c r="A160" s="88">
        <v>44439</v>
      </c>
      <c r="B160" t="s">
        <v>16600</v>
      </c>
      <c r="C160" t="s">
        <v>191</v>
      </c>
      <c r="D160" t="s">
        <v>11</v>
      </c>
      <c r="E160">
        <v>1048</v>
      </c>
      <c r="F160" t="s">
        <v>20</v>
      </c>
    </row>
    <row r="161" spans="1:6" x14ac:dyDescent="0.25">
      <c r="A161" s="88">
        <v>44439</v>
      </c>
      <c r="B161" t="s">
        <v>16600</v>
      </c>
      <c r="C161" t="s">
        <v>110</v>
      </c>
      <c r="D161" t="s">
        <v>8</v>
      </c>
      <c r="E161">
        <v>33</v>
      </c>
      <c r="F161" t="s">
        <v>55</v>
      </c>
    </row>
    <row r="162" spans="1:6" x14ac:dyDescent="0.25">
      <c r="A162" s="88">
        <v>44439</v>
      </c>
      <c r="B162" t="s">
        <v>16600</v>
      </c>
      <c r="C162" t="s">
        <v>110</v>
      </c>
      <c r="D162" t="s">
        <v>7</v>
      </c>
      <c r="E162">
        <v>53</v>
      </c>
      <c r="F162" t="s">
        <v>55</v>
      </c>
    </row>
    <row r="163" spans="1:6" x14ac:dyDescent="0.25">
      <c r="A163" s="88">
        <v>44439</v>
      </c>
      <c r="B163" t="s">
        <v>16600</v>
      </c>
      <c r="C163" t="s">
        <v>193</v>
      </c>
      <c r="D163" t="s">
        <v>6</v>
      </c>
      <c r="E163">
        <v>23.2</v>
      </c>
      <c r="F163" t="s">
        <v>65</v>
      </c>
    </row>
    <row r="164" spans="1:6" x14ac:dyDescent="0.25">
      <c r="A164" s="88">
        <v>44439</v>
      </c>
      <c r="B164" t="s">
        <v>16600</v>
      </c>
      <c r="C164" t="s">
        <v>193</v>
      </c>
      <c r="D164" t="s">
        <v>6</v>
      </c>
      <c r="E164">
        <v>115</v>
      </c>
      <c r="F164" t="s">
        <v>65</v>
      </c>
    </row>
    <row r="165" spans="1:6" x14ac:dyDescent="0.25">
      <c r="A165" s="88">
        <v>44439</v>
      </c>
      <c r="B165" t="s">
        <v>16600</v>
      </c>
      <c r="C165" t="s">
        <v>200</v>
      </c>
      <c r="D165" t="s">
        <v>10</v>
      </c>
      <c r="E165">
        <v>10</v>
      </c>
      <c r="F165" t="s">
        <v>198</v>
      </c>
    </row>
    <row r="166" spans="1:6" x14ac:dyDescent="0.25">
      <c r="A166" s="88">
        <v>44439</v>
      </c>
      <c r="B166" t="s">
        <v>16600</v>
      </c>
      <c r="C166" t="s">
        <v>200</v>
      </c>
      <c r="D166" t="s">
        <v>10</v>
      </c>
      <c r="E166">
        <v>3.2</v>
      </c>
      <c r="F166" t="s">
        <v>201</v>
      </c>
    </row>
    <row r="167" spans="1:6" x14ac:dyDescent="0.25">
      <c r="A167" s="88">
        <v>44439</v>
      </c>
      <c r="B167" t="s">
        <v>16600</v>
      </c>
      <c r="C167" t="s">
        <v>200</v>
      </c>
      <c r="D167" t="s">
        <v>10</v>
      </c>
      <c r="E167">
        <v>3.2</v>
      </c>
      <c r="F167" t="s">
        <v>201</v>
      </c>
    </row>
    <row r="168" spans="1:6" x14ac:dyDescent="0.25">
      <c r="A168" s="88">
        <v>44439</v>
      </c>
      <c r="B168" t="s">
        <v>16600</v>
      </c>
      <c r="C168" t="s">
        <v>238</v>
      </c>
      <c r="D168" t="s">
        <v>10</v>
      </c>
      <c r="E168">
        <v>130</v>
      </c>
      <c r="F168" t="s">
        <v>238</v>
      </c>
    </row>
    <row r="169" spans="1:6" x14ac:dyDescent="0.25">
      <c r="A169" s="88">
        <v>44439</v>
      </c>
      <c r="B169" t="s">
        <v>16600</v>
      </c>
      <c r="C169" t="s">
        <v>238</v>
      </c>
      <c r="D169" t="s">
        <v>10</v>
      </c>
      <c r="E169">
        <v>75</v>
      </c>
      <c r="F169" t="s">
        <v>238</v>
      </c>
    </row>
    <row r="170" spans="1:6" x14ac:dyDescent="0.25">
      <c r="A170" s="88">
        <v>44439</v>
      </c>
      <c r="B170" t="s">
        <v>16600</v>
      </c>
      <c r="C170" t="s">
        <v>212</v>
      </c>
      <c r="D170" t="s">
        <v>10</v>
      </c>
      <c r="E170">
        <v>60</v>
      </c>
      <c r="F170" t="s">
        <v>212</v>
      </c>
    </row>
    <row r="171" spans="1:6" x14ac:dyDescent="0.25">
      <c r="A171" s="88">
        <v>44439</v>
      </c>
      <c r="B171" t="s">
        <v>16600</v>
      </c>
      <c r="C171" t="s">
        <v>241</v>
      </c>
      <c r="D171" t="s">
        <v>8</v>
      </c>
      <c r="E171">
        <v>30</v>
      </c>
      <c r="F171" t="s">
        <v>55</v>
      </c>
    </row>
    <row r="172" spans="1:6" x14ac:dyDescent="0.25">
      <c r="A172" s="88">
        <v>44439</v>
      </c>
      <c r="B172" t="s">
        <v>16600</v>
      </c>
      <c r="C172" t="s">
        <v>239</v>
      </c>
      <c r="D172" t="s">
        <v>6</v>
      </c>
      <c r="E172">
        <v>19</v>
      </c>
      <c r="F172" t="s">
        <v>215</v>
      </c>
    </row>
    <row r="173" spans="1:6" x14ac:dyDescent="0.25">
      <c r="A173" s="88">
        <v>44440</v>
      </c>
      <c r="B173" t="s">
        <v>16600</v>
      </c>
      <c r="C173">
        <v>23000512</v>
      </c>
      <c r="D173" t="s">
        <v>6</v>
      </c>
      <c r="E173">
        <v>20.2</v>
      </c>
      <c r="F173" t="s">
        <v>29</v>
      </c>
    </row>
    <row r="174" spans="1:6" x14ac:dyDescent="0.25">
      <c r="A174" s="88">
        <v>44440</v>
      </c>
      <c r="B174" t="s">
        <v>16600</v>
      </c>
      <c r="C174">
        <v>29500489</v>
      </c>
      <c r="D174" t="s">
        <v>11</v>
      </c>
      <c r="E174">
        <v>222</v>
      </c>
      <c r="F174" t="s">
        <v>20</v>
      </c>
    </row>
    <row r="175" spans="1:6" x14ac:dyDescent="0.25">
      <c r="A175" s="88">
        <v>44440</v>
      </c>
      <c r="B175" t="s">
        <v>16600</v>
      </c>
      <c r="C175">
        <v>29500963</v>
      </c>
      <c r="D175" t="s">
        <v>11</v>
      </c>
      <c r="E175">
        <v>70.400000000000006</v>
      </c>
      <c r="F175" t="s">
        <v>20</v>
      </c>
    </row>
    <row r="176" spans="1:6" x14ac:dyDescent="0.25">
      <c r="A176" s="88">
        <v>44440</v>
      </c>
      <c r="B176" t="s">
        <v>16600</v>
      </c>
      <c r="C176">
        <v>29501079</v>
      </c>
      <c r="D176" t="s">
        <v>11</v>
      </c>
      <c r="E176">
        <v>48</v>
      </c>
      <c r="F176" t="s">
        <v>20</v>
      </c>
    </row>
    <row r="177" spans="1:6" x14ac:dyDescent="0.25">
      <c r="A177" s="88">
        <v>44440</v>
      </c>
      <c r="B177" t="s">
        <v>16600</v>
      </c>
      <c r="C177">
        <v>49500056</v>
      </c>
      <c r="D177" t="s">
        <v>6</v>
      </c>
      <c r="E177">
        <v>47</v>
      </c>
      <c r="F177" t="s">
        <v>322</v>
      </c>
    </row>
    <row r="178" spans="1:6" x14ac:dyDescent="0.25">
      <c r="A178" s="88">
        <v>44440</v>
      </c>
      <c r="B178" t="s">
        <v>16600</v>
      </c>
      <c r="C178">
        <v>49500056</v>
      </c>
      <c r="D178" t="s">
        <v>6</v>
      </c>
      <c r="E178">
        <v>106</v>
      </c>
      <c r="F178" t="s">
        <v>322</v>
      </c>
    </row>
    <row r="179" spans="1:6" x14ac:dyDescent="0.25">
      <c r="A179" s="88">
        <v>44440</v>
      </c>
      <c r="B179" t="s">
        <v>16600</v>
      </c>
      <c r="C179">
        <v>49500174</v>
      </c>
      <c r="D179" t="s">
        <v>8</v>
      </c>
      <c r="E179">
        <v>101</v>
      </c>
      <c r="F179" t="s">
        <v>10</v>
      </c>
    </row>
    <row r="180" spans="1:6" x14ac:dyDescent="0.25">
      <c r="A180" s="88">
        <v>44440</v>
      </c>
      <c r="B180" t="s">
        <v>16600</v>
      </c>
      <c r="C180" t="s">
        <v>208</v>
      </c>
      <c r="D180" t="s">
        <v>7</v>
      </c>
      <c r="E180">
        <v>30.4</v>
      </c>
      <c r="F180" t="s">
        <v>30</v>
      </c>
    </row>
    <row r="181" spans="1:6" x14ac:dyDescent="0.25">
      <c r="A181" s="88">
        <v>44440</v>
      </c>
      <c r="B181" t="s">
        <v>16600</v>
      </c>
      <c r="C181" t="s">
        <v>191</v>
      </c>
      <c r="D181" t="s">
        <v>11</v>
      </c>
      <c r="E181">
        <v>1770</v>
      </c>
      <c r="F181" t="s">
        <v>20</v>
      </c>
    </row>
    <row r="182" spans="1:6" x14ac:dyDescent="0.25">
      <c r="A182" s="88">
        <v>44440</v>
      </c>
      <c r="B182" t="s">
        <v>16600</v>
      </c>
      <c r="C182" t="s">
        <v>110</v>
      </c>
      <c r="D182" t="s">
        <v>9</v>
      </c>
      <c r="E182">
        <v>34.4</v>
      </c>
      <c r="F182" t="s">
        <v>55</v>
      </c>
    </row>
    <row r="183" spans="1:6" x14ac:dyDescent="0.25">
      <c r="A183" s="88">
        <v>44440</v>
      </c>
      <c r="B183" t="s">
        <v>16600</v>
      </c>
      <c r="C183" t="s">
        <v>110</v>
      </c>
      <c r="D183" t="s">
        <v>6</v>
      </c>
      <c r="E183">
        <v>30.4</v>
      </c>
      <c r="F183" t="s">
        <v>55</v>
      </c>
    </row>
    <row r="184" spans="1:6" x14ac:dyDescent="0.25">
      <c r="A184" s="88">
        <v>44440</v>
      </c>
      <c r="B184" t="s">
        <v>16600</v>
      </c>
      <c r="C184" t="s">
        <v>110</v>
      </c>
      <c r="D184" t="s">
        <v>7</v>
      </c>
      <c r="E184">
        <v>35.000000000000007</v>
      </c>
      <c r="F184" t="s">
        <v>55</v>
      </c>
    </row>
    <row r="185" spans="1:6" x14ac:dyDescent="0.25">
      <c r="A185" s="88">
        <v>44440</v>
      </c>
      <c r="B185" t="s">
        <v>16600</v>
      </c>
      <c r="C185" t="s">
        <v>110</v>
      </c>
      <c r="D185" t="s">
        <v>7</v>
      </c>
      <c r="E185">
        <v>36</v>
      </c>
      <c r="F185" t="s">
        <v>55</v>
      </c>
    </row>
    <row r="186" spans="1:6" x14ac:dyDescent="0.25">
      <c r="A186" s="88">
        <v>44440</v>
      </c>
      <c r="B186" t="s">
        <v>16600</v>
      </c>
      <c r="C186" t="s">
        <v>110</v>
      </c>
      <c r="D186" t="s">
        <v>7</v>
      </c>
      <c r="E186">
        <v>102</v>
      </c>
      <c r="F186" t="s">
        <v>55</v>
      </c>
    </row>
    <row r="187" spans="1:6" x14ac:dyDescent="0.25">
      <c r="A187" s="88">
        <v>44440</v>
      </c>
      <c r="B187" t="s">
        <v>16600</v>
      </c>
      <c r="C187" t="s">
        <v>193</v>
      </c>
      <c r="D187" t="s">
        <v>6</v>
      </c>
      <c r="E187">
        <v>23</v>
      </c>
      <c r="F187" t="s">
        <v>55</v>
      </c>
    </row>
    <row r="188" spans="1:6" x14ac:dyDescent="0.25">
      <c r="A188" s="88">
        <v>44440</v>
      </c>
      <c r="B188" t="s">
        <v>16600</v>
      </c>
      <c r="C188" t="s">
        <v>193</v>
      </c>
      <c r="D188" t="s">
        <v>6</v>
      </c>
      <c r="E188">
        <v>45.4</v>
      </c>
      <c r="F188" t="s">
        <v>55</v>
      </c>
    </row>
    <row r="189" spans="1:6" x14ac:dyDescent="0.25">
      <c r="A189" s="88">
        <v>44440</v>
      </c>
      <c r="B189" t="s">
        <v>16600</v>
      </c>
      <c r="C189" t="s">
        <v>197</v>
      </c>
      <c r="D189" t="s">
        <v>10</v>
      </c>
      <c r="E189">
        <v>10</v>
      </c>
      <c r="F189" t="s">
        <v>198</v>
      </c>
    </row>
    <row r="190" spans="1:6" x14ac:dyDescent="0.25">
      <c r="A190" s="88">
        <v>44440</v>
      </c>
      <c r="B190" t="s">
        <v>16600</v>
      </c>
      <c r="C190" t="s">
        <v>200</v>
      </c>
      <c r="D190" t="s">
        <v>10</v>
      </c>
      <c r="E190">
        <v>2</v>
      </c>
      <c r="F190" t="s">
        <v>198</v>
      </c>
    </row>
    <row r="191" spans="1:6" x14ac:dyDescent="0.25">
      <c r="A191" s="88">
        <v>44440</v>
      </c>
      <c r="B191" t="s">
        <v>16600</v>
      </c>
      <c r="C191" t="s">
        <v>200</v>
      </c>
      <c r="D191" t="s">
        <v>10</v>
      </c>
      <c r="E191">
        <v>26</v>
      </c>
      <c r="F191" t="s">
        <v>218</v>
      </c>
    </row>
    <row r="192" spans="1:6" x14ac:dyDescent="0.25">
      <c r="A192" s="88">
        <v>44440</v>
      </c>
      <c r="B192" t="s">
        <v>16600</v>
      </c>
      <c r="C192" t="s">
        <v>200</v>
      </c>
      <c r="D192" t="s">
        <v>10</v>
      </c>
      <c r="E192">
        <v>58</v>
      </c>
      <c r="F192" t="s">
        <v>201</v>
      </c>
    </row>
    <row r="193" spans="1:6" x14ac:dyDescent="0.25">
      <c r="A193" s="88">
        <v>44440</v>
      </c>
      <c r="B193" t="s">
        <v>16600</v>
      </c>
      <c r="C193" t="s">
        <v>212</v>
      </c>
      <c r="D193" t="s">
        <v>10</v>
      </c>
      <c r="E193">
        <v>44</v>
      </c>
      <c r="F193" t="s">
        <v>212</v>
      </c>
    </row>
    <row r="194" spans="1:6" x14ac:dyDescent="0.25">
      <c r="A194" s="88">
        <v>44440</v>
      </c>
      <c r="B194" t="s">
        <v>16600</v>
      </c>
      <c r="C194" t="s">
        <v>212</v>
      </c>
      <c r="D194" t="s">
        <v>10</v>
      </c>
      <c r="E194">
        <v>130</v>
      </c>
      <c r="F194" t="s">
        <v>212</v>
      </c>
    </row>
    <row r="195" spans="1:6" x14ac:dyDescent="0.25">
      <c r="A195" s="88">
        <v>44440</v>
      </c>
      <c r="B195" t="s">
        <v>16600</v>
      </c>
      <c r="C195" t="s">
        <v>241</v>
      </c>
      <c r="D195" t="s">
        <v>6</v>
      </c>
      <c r="E195">
        <v>20</v>
      </c>
      <c r="F195" t="s">
        <v>215</v>
      </c>
    </row>
    <row r="196" spans="1:6" x14ac:dyDescent="0.25">
      <c r="A196" s="88">
        <v>44441</v>
      </c>
      <c r="B196" t="s">
        <v>16600</v>
      </c>
      <c r="C196">
        <v>29500754</v>
      </c>
      <c r="D196" t="s">
        <v>8</v>
      </c>
      <c r="E196">
        <v>65</v>
      </c>
      <c r="F196" t="s">
        <v>52</v>
      </c>
    </row>
    <row r="197" spans="1:6" x14ac:dyDescent="0.25">
      <c r="A197" s="88">
        <v>44441</v>
      </c>
      <c r="B197" t="s">
        <v>16600</v>
      </c>
      <c r="C197">
        <v>29500886</v>
      </c>
      <c r="D197" t="s">
        <v>9</v>
      </c>
      <c r="E197">
        <v>54</v>
      </c>
      <c r="F197" t="s">
        <v>43</v>
      </c>
    </row>
    <row r="198" spans="1:6" x14ac:dyDescent="0.25">
      <c r="A198" s="88">
        <v>44441</v>
      </c>
      <c r="B198" t="s">
        <v>16600</v>
      </c>
      <c r="C198">
        <v>29500900</v>
      </c>
      <c r="D198" t="s">
        <v>9</v>
      </c>
      <c r="E198">
        <v>22</v>
      </c>
      <c r="F198" t="s">
        <v>43</v>
      </c>
    </row>
    <row r="199" spans="1:6" x14ac:dyDescent="0.25">
      <c r="A199" s="88">
        <v>44441</v>
      </c>
      <c r="B199" t="s">
        <v>16600</v>
      </c>
      <c r="C199">
        <v>29500949</v>
      </c>
      <c r="D199" t="s">
        <v>6</v>
      </c>
      <c r="E199">
        <v>572.5</v>
      </c>
      <c r="F199" t="s">
        <v>22</v>
      </c>
    </row>
    <row r="200" spans="1:6" x14ac:dyDescent="0.25">
      <c r="A200" s="88">
        <v>44441</v>
      </c>
      <c r="B200" t="s">
        <v>16600</v>
      </c>
      <c r="C200">
        <v>29501029</v>
      </c>
      <c r="D200" t="s">
        <v>9</v>
      </c>
      <c r="E200">
        <v>21</v>
      </c>
      <c r="F200" t="s">
        <v>43</v>
      </c>
    </row>
    <row r="201" spans="1:6" x14ac:dyDescent="0.25">
      <c r="A201" s="88">
        <v>44441</v>
      </c>
      <c r="B201" t="s">
        <v>16600</v>
      </c>
      <c r="C201">
        <v>29501039</v>
      </c>
      <c r="D201" t="s">
        <v>9</v>
      </c>
      <c r="E201">
        <v>45</v>
      </c>
      <c r="F201" t="s">
        <v>43</v>
      </c>
    </row>
    <row r="202" spans="1:6" x14ac:dyDescent="0.25">
      <c r="A202" s="88">
        <v>44441</v>
      </c>
      <c r="B202" t="s">
        <v>16600</v>
      </c>
      <c r="C202">
        <v>29501067</v>
      </c>
      <c r="D202" t="s">
        <v>11</v>
      </c>
      <c r="E202">
        <v>68</v>
      </c>
      <c r="F202" t="s">
        <v>20</v>
      </c>
    </row>
    <row r="203" spans="1:6" x14ac:dyDescent="0.25">
      <c r="A203" s="88">
        <v>44441</v>
      </c>
      <c r="B203" t="s">
        <v>16600</v>
      </c>
      <c r="C203">
        <v>29501072</v>
      </c>
      <c r="D203" t="s">
        <v>11</v>
      </c>
      <c r="E203">
        <v>58</v>
      </c>
      <c r="F203" t="s">
        <v>20</v>
      </c>
    </row>
    <row r="204" spans="1:6" x14ac:dyDescent="0.25">
      <c r="A204" s="88">
        <v>44441</v>
      </c>
      <c r="B204" t="s">
        <v>16600</v>
      </c>
      <c r="C204">
        <v>29501101</v>
      </c>
      <c r="D204" t="s">
        <v>9</v>
      </c>
      <c r="E204">
        <v>10</v>
      </c>
      <c r="F204" t="s">
        <v>43</v>
      </c>
    </row>
    <row r="205" spans="1:6" x14ac:dyDescent="0.25">
      <c r="A205" s="88">
        <v>44441</v>
      </c>
      <c r="B205" t="s">
        <v>16600</v>
      </c>
      <c r="C205">
        <v>31000083</v>
      </c>
      <c r="D205" t="s">
        <v>6</v>
      </c>
      <c r="E205">
        <v>47.5</v>
      </c>
      <c r="F205" t="s">
        <v>16602</v>
      </c>
    </row>
    <row r="206" spans="1:6" x14ac:dyDescent="0.25">
      <c r="A206" s="88">
        <v>44441</v>
      </c>
      <c r="B206" t="s">
        <v>16600</v>
      </c>
      <c r="C206">
        <v>31000169</v>
      </c>
      <c r="D206" t="s">
        <v>6</v>
      </c>
      <c r="E206">
        <v>6</v>
      </c>
      <c r="F206" t="s">
        <v>244</v>
      </c>
    </row>
    <row r="207" spans="1:6" x14ac:dyDescent="0.25">
      <c r="A207" s="88">
        <v>44441</v>
      </c>
      <c r="B207" t="s">
        <v>16600</v>
      </c>
      <c r="C207" t="s">
        <v>208</v>
      </c>
      <c r="D207" t="s">
        <v>7</v>
      </c>
      <c r="E207">
        <v>15</v>
      </c>
      <c r="F207" t="s">
        <v>30</v>
      </c>
    </row>
    <row r="208" spans="1:6" x14ac:dyDescent="0.25">
      <c r="A208" s="88">
        <v>44441</v>
      </c>
      <c r="B208" t="s">
        <v>16600</v>
      </c>
      <c r="C208" t="s">
        <v>208</v>
      </c>
      <c r="D208" t="s">
        <v>7</v>
      </c>
      <c r="E208">
        <v>45</v>
      </c>
      <c r="F208" t="s">
        <v>30</v>
      </c>
    </row>
    <row r="209" spans="1:6" x14ac:dyDescent="0.25">
      <c r="A209" s="88">
        <v>44441</v>
      </c>
      <c r="B209" t="s">
        <v>16600</v>
      </c>
      <c r="C209" t="s">
        <v>191</v>
      </c>
      <c r="D209" t="s">
        <v>11</v>
      </c>
      <c r="E209">
        <v>20</v>
      </c>
      <c r="F209" t="s">
        <v>20</v>
      </c>
    </row>
    <row r="210" spans="1:6" x14ac:dyDescent="0.25">
      <c r="A210" s="88">
        <v>44441</v>
      </c>
      <c r="B210" t="s">
        <v>16600</v>
      </c>
      <c r="C210" t="s">
        <v>191</v>
      </c>
      <c r="D210" t="s">
        <v>8</v>
      </c>
      <c r="E210">
        <v>23.5</v>
      </c>
      <c r="F210" t="s">
        <v>55</v>
      </c>
    </row>
    <row r="211" spans="1:6" x14ac:dyDescent="0.25">
      <c r="A211" s="88">
        <v>44441</v>
      </c>
      <c r="B211" t="s">
        <v>16600</v>
      </c>
      <c r="C211" t="s">
        <v>110</v>
      </c>
      <c r="D211" t="s">
        <v>9</v>
      </c>
      <c r="E211">
        <v>28</v>
      </c>
      <c r="F211" t="s">
        <v>55</v>
      </c>
    </row>
    <row r="212" spans="1:6" x14ac:dyDescent="0.25">
      <c r="A212" s="88">
        <v>44441</v>
      </c>
      <c r="B212" t="s">
        <v>16600</v>
      </c>
      <c r="C212" t="s">
        <v>110</v>
      </c>
      <c r="D212" t="s">
        <v>8</v>
      </c>
      <c r="E212">
        <v>33.5</v>
      </c>
      <c r="F212" t="s">
        <v>55</v>
      </c>
    </row>
    <row r="213" spans="1:6" x14ac:dyDescent="0.25">
      <c r="A213" s="88">
        <v>44441</v>
      </c>
      <c r="B213" t="s">
        <v>16600</v>
      </c>
      <c r="C213" t="s">
        <v>193</v>
      </c>
      <c r="D213" t="s">
        <v>6</v>
      </c>
      <c r="E213">
        <v>40.5</v>
      </c>
      <c r="F213" t="s">
        <v>55</v>
      </c>
    </row>
    <row r="214" spans="1:6" x14ac:dyDescent="0.25">
      <c r="A214" s="88">
        <v>44441</v>
      </c>
      <c r="B214" t="s">
        <v>16600</v>
      </c>
      <c r="C214" t="s">
        <v>193</v>
      </c>
      <c r="D214" t="s">
        <v>6</v>
      </c>
      <c r="E214">
        <v>166</v>
      </c>
      <c r="F214" t="s">
        <v>65</v>
      </c>
    </row>
    <row r="215" spans="1:6" x14ac:dyDescent="0.25">
      <c r="A215" s="88">
        <v>44441</v>
      </c>
      <c r="B215" t="s">
        <v>16600</v>
      </c>
      <c r="C215" t="s">
        <v>200</v>
      </c>
      <c r="D215" t="s">
        <v>10</v>
      </c>
      <c r="E215">
        <v>10</v>
      </c>
      <c r="F215" t="s">
        <v>201</v>
      </c>
    </row>
    <row r="216" spans="1:6" x14ac:dyDescent="0.25">
      <c r="A216" s="88">
        <v>44441</v>
      </c>
      <c r="B216" t="s">
        <v>16600</v>
      </c>
      <c r="C216" t="s">
        <v>245</v>
      </c>
      <c r="D216" t="s">
        <v>6</v>
      </c>
      <c r="E216">
        <v>20</v>
      </c>
      <c r="F216" t="s">
        <v>215</v>
      </c>
    </row>
    <row r="217" spans="1:6" x14ac:dyDescent="0.25">
      <c r="A217" s="88">
        <v>44441</v>
      </c>
      <c r="B217" t="s">
        <v>16600</v>
      </c>
      <c r="C217" t="s">
        <v>241</v>
      </c>
      <c r="D217" t="s">
        <v>6</v>
      </c>
      <c r="E217">
        <v>18</v>
      </c>
      <c r="F217" t="s">
        <v>215</v>
      </c>
    </row>
    <row r="218" spans="1:6" x14ac:dyDescent="0.25">
      <c r="A218" s="88">
        <v>44442</v>
      </c>
      <c r="B218" t="s">
        <v>16600</v>
      </c>
      <c r="C218">
        <v>23500062</v>
      </c>
      <c r="D218" t="s">
        <v>6</v>
      </c>
      <c r="E218">
        <v>47</v>
      </c>
      <c r="F218" t="s">
        <v>215</v>
      </c>
    </row>
    <row r="219" spans="1:6" x14ac:dyDescent="0.25">
      <c r="A219" s="88">
        <v>44442</v>
      </c>
      <c r="B219" t="s">
        <v>16600</v>
      </c>
      <c r="C219">
        <v>29500967</v>
      </c>
      <c r="D219" t="s">
        <v>6</v>
      </c>
      <c r="E219">
        <v>31</v>
      </c>
      <c r="F219" t="s">
        <v>22</v>
      </c>
    </row>
    <row r="220" spans="1:6" x14ac:dyDescent="0.25">
      <c r="A220" s="88">
        <v>44442</v>
      </c>
      <c r="B220" t="s">
        <v>16600</v>
      </c>
      <c r="C220">
        <v>29501003</v>
      </c>
      <c r="D220" t="s">
        <v>8</v>
      </c>
      <c r="E220">
        <v>145</v>
      </c>
      <c r="F220" t="s">
        <v>45</v>
      </c>
    </row>
    <row r="221" spans="1:6" x14ac:dyDescent="0.25">
      <c r="A221" s="88">
        <v>44442</v>
      </c>
      <c r="B221" t="s">
        <v>16600</v>
      </c>
      <c r="C221">
        <v>29501032</v>
      </c>
      <c r="D221" t="s">
        <v>8</v>
      </c>
      <c r="E221">
        <v>30</v>
      </c>
      <c r="F221" t="s">
        <v>275</v>
      </c>
    </row>
    <row r="222" spans="1:6" x14ac:dyDescent="0.25">
      <c r="A222" s="88">
        <v>44442</v>
      </c>
      <c r="B222" t="s">
        <v>16600</v>
      </c>
      <c r="C222">
        <v>29501056</v>
      </c>
      <c r="D222" t="s">
        <v>6</v>
      </c>
      <c r="E222">
        <v>25</v>
      </c>
      <c r="F222" t="s">
        <v>22</v>
      </c>
    </row>
    <row r="223" spans="1:6" x14ac:dyDescent="0.25">
      <c r="A223" s="88">
        <v>44442</v>
      </c>
      <c r="B223" t="s">
        <v>16600</v>
      </c>
      <c r="C223">
        <v>29501072</v>
      </c>
      <c r="D223" t="s">
        <v>11</v>
      </c>
      <c r="E223">
        <v>20</v>
      </c>
      <c r="F223" t="s">
        <v>20</v>
      </c>
    </row>
    <row r="224" spans="1:6" x14ac:dyDescent="0.25">
      <c r="A224" s="88">
        <v>44442</v>
      </c>
      <c r="B224" t="s">
        <v>16600</v>
      </c>
      <c r="C224">
        <v>29501075</v>
      </c>
      <c r="D224" t="s">
        <v>11</v>
      </c>
      <c r="E224">
        <v>3</v>
      </c>
      <c r="F224" t="s">
        <v>20</v>
      </c>
    </row>
    <row r="225" spans="1:6" x14ac:dyDescent="0.25">
      <c r="A225" s="88">
        <v>44442</v>
      </c>
      <c r="B225" t="s">
        <v>16600</v>
      </c>
      <c r="C225">
        <v>29501082</v>
      </c>
      <c r="D225" t="s">
        <v>11</v>
      </c>
      <c r="E225">
        <v>24</v>
      </c>
      <c r="F225" t="s">
        <v>20</v>
      </c>
    </row>
    <row r="226" spans="1:6" x14ac:dyDescent="0.25">
      <c r="A226" s="88">
        <v>44442</v>
      </c>
      <c r="B226" t="s">
        <v>16600</v>
      </c>
      <c r="C226">
        <v>32000059</v>
      </c>
      <c r="D226" t="s">
        <v>6</v>
      </c>
      <c r="E226">
        <v>145.6</v>
      </c>
      <c r="F226" t="s">
        <v>39</v>
      </c>
    </row>
    <row r="227" spans="1:6" x14ac:dyDescent="0.25">
      <c r="A227" s="88">
        <v>44442</v>
      </c>
      <c r="B227" t="s">
        <v>16600</v>
      </c>
      <c r="C227">
        <v>32000106</v>
      </c>
      <c r="D227" t="s">
        <v>6</v>
      </c>
      <c r="E227">
        <v>27.6</v>
      </c>
      <c r="F227" t="s">
        <v>55</v>
      </c>
    </row>
    <row r="228" spans="1:6" x14ac:dyDescent="0.25">
      <c r="A228" s="88">
        <v>44442</v>
      </c>
      <c r="B228" t="s">
        <v>16600</v>
      </c>
      <c r="C228">
        <v>32100108</v>
      </c>
      <c r="D228" t="s">
        <v>11</v>
      </c>
      <c r="E228">
        <v>340</v>
      </c>
      <c r="F228" t="s">
        <v>20</v>
      </c>
    </row>
    <row r="229" spans="1:6" x14ac:dyDescent="0.25">
      <c r="A229" s="88">
        <v>44442</v>
      </c>
      <c r="B229" t="s">
        <v>16600</v>
      </c>
      <c r="C229" t="s">
        <v>208</v>
      </c>
      <c r="D229" t="s">
        <v>7</v>
      </c>
      <c r="E229">
        <v>75</v>
      </c>
      <c r="F229" t="s">
        <v>30</v>
      </c>
    </row>
    <row r="230" spans="1:6" x14ac:dyDescent="0.25">
      <c r="A230" s="88">
        <v>44442</v>
      </c>
      <c r="B230" t="s">
        <v>16600</v>
      </c>
      <c r="C230" t="s">
        <v>208</v>
      </c>
      <c r="D230" t="s">
        <v>7</v>
      </c>
      <c r="E230">
        <v>90</v>
      </c>
      <c r="F230" t="s">
        <v>30</v>
      </c>
    </row>
    <row r="231" spans="1:6" x14ac:dyDescent="0.25">
      <c r="A231" s="88">
        <v>44442</v>
      </c>
      <c r="B231" t="s">
        <v>16600</v>
      </c>
      <c r="C231" t="s">
        <v>110</v>
      </c>
      <c r="D231" t="s">
        <v>9</v>
      </c>
      <c r="E231">
        <v>23</v>
      </c>
      <c r="F231" t="s">
        <v>55</v>
      </c>
    </row>
    <row r="232" spans="1:6" x14ac:dyDescent="0.25">
      <c r="A232" s="88">
        <v>44442</v>
      </c>
      <c r="B232" t="s">
        <v>16600</v>
      </c>
      <c r="C232" t="s">
        <v>110</v>
      </c>
      <c r="D232" t="s">
        <v>8</v>
      </c>
      <c r="E232">
        <v>18</v>
      </c>
      <c r="F232" t="s">
        <v>55</v>
      </c>
    </row>
    <row r="233" spans="1:6" x14ac:dyDescent="0.25">
      <c r="A233" s="88">
        <v>44442</v>
      </c>
      <c r="B233" t="s">
        <v>16600</v>
      </c>
      <c r="C233" t="s">
        <v>629</v>
      </c>
      <c r="D233" t="s">
        <v>8</v>
      </c>
      <c r="E233">
        <v>87.2</v>
      </c>
      <c r="F233" t="s">
        <v>55</v>
      </c>
    </row>
    <row r="234" spans="1:6" x14ac:dyDescent="0.25">
      <c r="A234" s="88">
        <v>44442</v>
      </c>
      <c r="B234" t="s">
        <v>16600</v>
      </c>
      <c r="C234" t="s">
        <v>110</v>
      </c>
      <c r="D234" t="s">
        <v>7</v>
      </c>
      <c r="E234">
        <v>39</v>
      </c>
      <c r="F234" t="s">
        <v>55</v>
      </c>
    </row>
    <row r="235" spans="1:6" x14ac:dyDescent="0.25">
      <c r="A235" s="88">
        <v>44442</v>
      </c>
      <c r="B235" t="s">
        <v>16600</v>
      </c>
      <c r="C235" t="s">
        <v>110</v>
      </c>
      <c r="D235" t="s">
        <v>7</v>
      </c>
      <c r="E235">
        <v>65</v>
      </c>
      <c r="F235" t="s">
        <v>55</v>
      </c>
    </row>
    <row r="236" spans="1:6" x14ac:dyDescent="0.25">
      <c r="A236" s="88">
        <v>44442</v>
      </c>
      <c r="B236" t="s">
        <v>16600</v>
      </c>
      <c r="C236" t="s">
        <v>193</v>
      </c>
      <c r="D236" t="s">
        <v>6</v>
      </c>
      <c r="E236">
        <v>326.8</v>
      </c>
      <c r="F236" t="s">
        <v>55</v>
      </c>
    </row>
    <row r="237" spans="1:6" x14ac:dyDescent="0.25">
      <c r="A237" s="88">
        <v>44442</v>
      </c>
      <c r="B237" t="s">
        <v>16600</v>
      </c>
      <c r="C237" t="s">
        <v>197</v>
      </c>
      <c r="D237" t="s">
        <v>10</v>
      </c>
      <c r="E237">
        <v>7.2</v>
      </c>
      <c r="F237" t="s">
        <v>198</v>
      </c>
    </row>
    <row r="238" spans="1:6" x14ac:dyDescent="0.25">
      <c r="A238" s="88">
        <v>44442</v>
      </c>
      <c r="B238" t="s">
        <v>16600</v>
      </c>
      <c r="C238" t="s">
        <v>197</v>
      </c>
      <c r="D238" t="s">
        <v>10</v>
      </c>
      <c r="E238">
        <v>9</v>
      </c>
      <c r="F238" t="s">
        <v>198</v>
      </c>
    </row>
    <row r="239" spans="1:6" x14ac:dyDescent="0.25">
      <c r="A239" s="88">
        <v>44442</v>
      </c>
      <c r="B239" t="s">
        <v>16600</v>
      </c>
      <c r="C239" t="s">
        <v>197</v>
      </c>
      <c r="D239" t="s">
        <v>10</v>
      </c>
      <c r="E239">
        <v>13.5</v>
      </c>
      <c r="F239" t="s">
        <v>198</v>
      </c>
    </row>
    <row r="240" spans="1:6" x14ac:dyDescent="0.25">
      <c r="A240" s="88">
        <v>44442</v>
      </c>
      <c r="B240" t="s">
        <v>16600</v>
      </c>
      <c r="C240" t="s">
        <v>200</v>
      </c>
      <c r="D240" t="s">
        <v>10</v>
      </c>
      <c r="E240">
        <v>4.5</v>
      </c>
      <c r="F240" t="s">
        <v>198</v>
      </c>
    </row>
    <row r="241" spans="1:6" x14ac:dyDescent="0.25">
      <c r="A241" s="88">
        <v>44442</v>
      </c>
      <c r="B241" t="s">
        <v>16600</v>
      </c>
      <c r="C241" t="s">
        <v>200</v>
      </c>
      <c r="D241" t="s">
        <v>10</v>
      </c>
      <c r="E241">
        <v>20</v>
      </c>
      <c r="F241" t="s">
        <v>198</v>
      </c>
    </row>
    <row r="242" spans="1:6" x14ac:dyDescent="0.25">
      <c r="A242" s="88">
        <v>44442</v>
      </c>
      <c r="B242" t="s">
        <v>16600</v>
      </c>
      <c r="C242" t="s">
        <v>200</v>
      </c>
      <c r="D242" t="s">
        <v>10</v>
      </c>
      <c r="E242">
        <v>74</v>
      </c>
      <c r="F242" t="s">
        <v>218</v>
      </c>
    </row>
    <row r="243" spans="1:6" x14ac:dyDescent="0.25">
      <c r="A243" s="88">
        <v>44442</v>
      </c>
      <c r="B243" t="s">
        <v>16600</v>
      </c>
      <c r="C243" t="s">
        <v>200</v>
      </c>
      <c r="D243" t="s">
        <v>10</v>
      </c>
      <c r="E243">
        <v>50</v>
      </c>
      <c r="F243" t="s">
        <v>201</v>
      </c>
    </row>
    <row r="244" spans="1:6" x14ac:dyDescent="0.25">
      <c r="A244" s="88">
        <v>44442</v>
      </c>
      <c r="B244" t="s">
        <v>16600</v>
      </c>
      <c r="C244" t="s">
        <v>200</v>
      </c>
      <c r="D244" t="s">
        <v>10</v>
      </c>
      <c r="E244">
        <v>150</v>
      </c>
      <c r="F244" t="s">
        <v>201</v>
      </c>
    </row>
    <row r="245" spans="1:6" x14ac:dyDescent="0.25">
      <c r="A245" s="88">
        <v>44442</v>
      </c>
      <c r="B245" t="s">
        <v>16600</v>
      </c>
      <c r="C245" t="s">
        <v>422</v>
      </c>
      <c r="D245" t="s">
        <v>8</v>
      </c>
      <c r="E245">
        <v>78</v>
      </c>
      <c r="F245" t="s">
        <v>10</v>
      </c>
    </row>
    <row r="246" spans="1:6" x14ac:dyDescent="0.25">
      <c r="A246" s="88">
        <v>44442</v>
      </c>
      <c r="B246" t="s">
        <v>16600</v>
      </c>
      <c r="C246" t="s">
        <v>212</v>
      </c>
      <c r="D246" t="s">
        <v>10</v>
      </c>
      <c r="E246">
        <v>77</v>
      </c>
      <c r="F246" t="s">
        <v>212</v>
      </c>
    </row>
    <row r="247" spans="1:6" x14ac:dyDescent="0.25">
      <c r="A247" s="88">
        <v>44442</v>
      </c>
      <c r="B247" t="s">
        <v>16600</v>
      </c>
      <c r="C247" t="s">
        <v>93</v>
      </c>
      <c r="D247" t="s">
        <v>8</v>
      </c>
      <c r="E247">
        <v>96</v>
      </c>
      <c r="F247" t="s">
        <v>21</v>
      </c>
    </row>
    <row r="248" spans="1:6" x14ac:dyDescent="0.25">
      <c r="A248" s="88">
        <v>44442</v>
      </c>
      <c r="B248" t="s">
        <v>16600</v>
      </c>
      <c r="C248" t="s">
        <v>93</v>
      </c>
      <c r="D248" t="s">
        <v>8</v>
      </c>
      <c r="E248">
        <v>320</v>
      </c>
      <c r="F248" t="s">
        <v>21</v>
      </c>
    </row>
    <row r="249" spans="1:6" x14ac:dyDescent="0.25">
      <c r="A249" s="88">
        <v>44442</v>
      </c>
      <c r="B249" t="s">
        <v>16600</v>
      </c>
      <c r="C249" t="s">
        <v>430</v>
      </c>
      <c r="D249" t="s">
        <v>8</v>
      </c>
      <c r="E249">
        <v>256</v>
      </c>
      <c r="F249" t="s">
        <v>55</v>
      </c>
    </row>
    <row r="250" spans="1:6" x14ac:dyDescent="0.25">
      <c r="A250" s="88">
        <v>44442</v>
      </c>
      <c r="B250" t="s">
        <v>16600</v>
      </c>
      <c r="C250" t="s">
        <v>249</v>
      </c>
      <c r="D250" t="s">
        <v>6</v>
      </c>
      <c r="E250">
        <v>11.4</v>
      </c>
      <c r="F250" t="s">
        <v>275</v>
      </c>
    </row>
    <row r="251" spans="1:6" x14ac:dyDescent="0.25">
      <c r="A251" s="88">
        <v>44445</v>
      </c>
      <c r="B251" t="s">
        <v>16600</v>
      </c>
      <c r="C251">
        <v>23500273</v>
      </c>
      <c r="D251" t="s">
        <v>8</v>
      </c>
      <c r="E251">
        <v>446</v>
      </c>
      <c r="F251" t="s">
        <v>27</v>
      </c>
    </row>
    <row r="252" spans="1:6" x14ac:dyDescent="0.25">
      <c r="A252" s="88">
        <v>44445</v>
      </c>
      <c r="B252" t="s">
        <v>16600</v>
      </c>
      <c r="C252">
        <v>29500482</v>
      </c>
      <c r="D252" t="s">
        <v>9</v>
      </c>
      <c r="E252">
        <v>5</v>
      </c>
      <c r="F252" t="s">
        <v>17</v>
      </c>
    </row>
    <row r="253" spans="1:6" x14ac:dyDescent="0.25">
      <c r="A253" s="88">
        <v>44445</v>
      </c>
      <c r="B253" t="s">
        <v>16600</v>
      </c>
      <c r="C253">
        <v>29500886</v>
      </c>
      <c r="D253" t="s">
        <v>9</v>
      </c>
      <c r="E253">
        <v>8</v>
      </c>
      <c r="F253" t="s">
        <v>17</v>
      </c>
    </row>
    <row r="254" spans="1:6" x14ac:dyDescent="0.25">
      <c r="A254" s="88">
        <v>44445</v>
      </c>
      <c r="B254" t="s">
        <v>16600</v>
      </c>
      <c r="C254">
        <v>29500891</v>
      </c>
      <c r="D254" t="s">
        <v>9</v>
      </c>
      <c r="E254">
        <v>4</v>
      </c>
      <c r="F254" t="s">
        <v>17</v>
      </c>
    </row>
    <row r="255" spans="1:6" x14ac:dyDescent="0.25">
      <c r="A255" s="88">
        <v>44445</v>
      </c>
      <c r="B255" t="s">
        <v>16600</v>
      </c>
      <c r="C255">
        <v>29500900</v>
      </c>
      <c r="D255" t="s">
        <v>9</v>
      </c>
      <c r="E255">
        <v>8</v>
      </c>
      <c r="F255" t="s">
        <v>17</v>
      </c>
    </row>
    <row r="256" spans="1:6" x14ac:dyDescent="0.25">
      <c r="A256" s="88">
        <v>44445</v>
      </c>
      <c r="B256" t="s">
        <v>16600</v>
      </c>
      <c r="C256">
        <v>29500910</v>
      </c>
      <c r="D256" t="s">
        <v>9</v>
      </c>
      <c r="E256">
        <v>36</v>
      </c>
      <c r="F256" t="s">
        <v>17</v>
      </c>
    </row>
    <row r="257" spans="1:6" x14ac:dyDescent="0.25">
      <c r="A257" s="88">
        <v>44445</v>
      </c>
      <c r="B257" t="s">
        <v>16600</v>
      </c>
      <c r="C257">
        <v>29500910</v>
      </c>
      <c r="D257" t="s">
        <v>9</v>
      </c>
      <c r="E257">
        <v>9</v>
      </c>
      <c r="F257" t="s">
        <v>17</v>
      </c>
    </row>
    <row r="258" spans="1:6" x14ac:dyDescent="0.25">
      <c r="A258" s="88">
        <v>44445</v>
      </c>
      <c r="B258" t="s">
        <v>16600</v>
      </c>
      <c r="C258">
        <v>29500913</v>
      </c>
      <c r="D258" t="s">
        <v>9</v>
      </c>
      <c r="E258">
        <v>22</v>
      </c>
      <c r="F258" t="s">
        <v>17</v>
      </c>
    </row>
    <row r="259" spans="1:6" x14ac:dyDescent="0.25">
      <c r="A259" s="88">
        <v>44445</v>
      </c>
      <c r="B259" t="s">
        <v>16600</v>
      </c>
      <c r="C259">
        <v>29500967</v>
      </c>
      <c r="D259" t="s">
        <v>6</v>
      </c>
      <c r="E259">
        <v>15</v>
      </c>
      <c r="F259" t="s">
        <v>22</v>
      </c>
    </row>
    <row r="260" spans="1:6" x14ac:dyDescent="0.25">
      <c r="A260" s="88">
        <v>44445</v>
      </c>
      <c r="B260" t="s">
        <v>16600</v>
      </c>
      <c r="C260">
        <v>29501003</v>
      </c>
      <c r="D260" t="s">
        <v>8</v>
      </c>
      <c r="E260">
        <v>138</v>
      </c>
      <c r="F260" t="s">
        <v>45</v>
      </c>
    </row>
    <row r="261" spans="1:6" x14ac:dyDescent="0.25">
      <c r="A261" s="88">
        <v>44445</v>
      </c>
      <c r="B261" t="s">
        <v>16600</v>
      </c>
      <c r="C261">
        <v>29501009</v>
      </c>
      <c r="D261" t="s">
        <v>9</v>
      </c>
      <c r="E261">
        <v>46</v>
      </c>
      <c r="F261" t="s">
        <v>17</v>
      </c>
    </row>
    <row r="262" spans="1:6" x14ac:dyDescent="0.25">
      <c r="A262" s="88">
        <v>44445</v>
      </c>
      <c r="B262" t="s">
        <v>16600</v>
      </c>
      <c r="C262">
        <v>29501013</v>
      </c>
      <c r="D262" t="s">
        <v>9</v>
      </c>
      <c r="E262">
        <v>4</v>
      </c>
      <c r="F262" t="s">
        <v>17</v>
      </c>
    </row>
    <row r="263" spans="1:6" x14ac:dyDescent="0.25">
      <c r="A263" s="88">
        <v>44445</v>
      </c>
      <c r="B263" t="s">
        <v>16600</v>
      </c>
      <c r="C263">
        <v>29501030</v>
      </c>
      <c r="D263" t="s">
        <v>9</v>
      </c>
      <c r="E263">
        <v>3</v>
      </c>
      <c r="F263" t="s">
        <v>17</v>
      </c>
    </row>
    <row r="264" spans="1:6" x14ac:dyDescent="0.25">
      <c r="A264" s="88">
        <v>44445</v>
      </c>
      <c r="B264" t="s">
        <v>16600</v>
      </c>
      <c r="C264">
        <v>29501032</v>
      </c>
      <c r="D264" t="s">
        <v>8</v>
      </c>
      <c r="E264">
        <v>36</v>
      </c>
      <c r="F264" t="s">
        <v>275</v>
      </c>
    </row>
    <row r="265" spans="1:6" x14ac:dyDescent="0.25">
      <c r="A265" s="88">
        <v>44445</v>
      </c>
      <c r="B265" t="s">
        <v>16600</v>
      </c>
      <c r="C265">
        <v>29501036</v>
      </c>
      <c r="D265" t="s">
        <v>9</v>
      </c>
      <c r="E265">
        <v>3</v>
      </c>
      <c r="F265" t="s">
        <v>17</v>
      </c>
    </row>
    <row r="266" spans="1:6" x14ac:dyDescent="0.25">
      <c r="A266" s="88">
        <v>44445</v>
      </c>
      <c r="B266" t="s">
        <v>16600</v>
      </c>
      <c r="C266">
        <v>29501041</v>
      </c>
      <c r="D266" t="s">
        <v>9</v>
      </c>
      <c r="E266">
        <v>40</v>
      </c>
      <c r="F266" t="s">
        <v>17</v>
      </c>
    </row>
    <row r="267" spans="1:6" x14ac:dyDescent="0.25">
      <c r="A267" s="88">
        <v>44445</v>
      </c>
      <c r="B267" t="s">
        <v>16600</v>
      </c>
      <c r="C267">
        <v>29501101</v>
      </c>
      <c r="D267" t="s">
        <v>9</v>
      </c>
      <c r="E267">
        <v>10</v>
      </c>
      <c r="F267" t="s">
        <v>17</v>
      </c>
    </row>
    <row r="268" spans="1:6" x14ac:dyDescent="0.25">
      <c r="A268" s="88">
        <v>44445</v>
      </c>
      <c r="B268" t="s">
        <v>16600</v>
      </c>
      <c r="C268">
        <v>32000049</v>
      </c>
      <c r="D268" t="s">
        <v>6</v>
      </c>
      <c r="E268">
        <v>27.5</v>
      </c>
      <c r="F268" t="s">
        <v>16602</v>
      </c>
    </row>
    <row r="269" spans="1:6" x14ac:dyDescent="0.25">
      <c r="A269" s="88">
        <v>44445</v>
      </c>
      <c r="B269" t="s">
        <v>16600</v>
      </c>
      <c r="C269">
        <v>32000049</v>
      </c>
      <c r="D269" t="s">
        <v>6</v>
      </c>
      <c r="E269">
        <v>28</v>
      </c>
      <c r="F269" t="s">
        <v>16602</v>
      </c>
    </row>
    <row r="270" spans="1:6" x14ac:dyDescent="0.25">
      <c r="A270" s="88">
        <v>44445</v>
      </c>
      <c r="B270" t="s">
        <v>16600</v>
      </c>
      <c r="C270">
        <v>32000049</v>
      </c>
      <c r="D270" t="s">
        <v>6</v>
      </c>
      <c r="E270">
        <v>28.5</v>
      </c>
      <c r="F270" t="s">
        <v>16602</v>
      </c>
    </row>
    <row r="271" spans="1:6" x14ac:dyDescent="0.25">
      <c r="A271" s="88">
        <v>44445</v>
      </c>
      <c r="B271" t="s">
        <v>16600</v>
      </c>
      <c r="C271">
        <v>32000049</v>
      </c>
      <c r="D271" t="s">
        <v>6</v>
      </c>
      <c r="E271">
        <v>36</v>
      </c>
      <c r="F271" t="s">
        <v>16602</v>
      </c>
    </row>
    <row r="272" spans="1:6" x14ac:dyDescent="0.25">
      <c r="A272" s="88">
        <v>44445</v>
      </c>
      <c r="B272" t="s">
        <v>16600</v>
      </c>
      <c r="C272">
        <v>32000067</v>
      </c>
      <c r="D272" t="s">
        <v>6</v>
      </c>
      <c r="E272">
        <v>28.5</v>
      </c>
      <c r="F272" t="s">
        <v>16602</v>
      </c>
    </row>
    <row r="273" spans="1:6" x14ac:dyDescent="0.25">
      <c r="A273" s="88">
        <v>44445</v>
      </c>
      <c r="B273" t="s">
        <v>16600</v>
      </c>
      <c r="C273">
        <v>32000068</v>
      </c>
      <c r="D273" t="s">
        <v>6</v>
      </c>
      <c r="E273">
        <v>9</v>
      </c>
      <c r="F273" t="s">
        <v>65</v>
      </c>
    </row>
    <row r="274" spans="1:6" x14ac:dyDescent="0.25">
      <c r="A274" s="88">
        <v>44445</v>
      </c>
      <c r="B274" t="s">
        <v>16600</v>
      </c>
      <c r="C274">
        <v>35000343</v>
      </c>
      <c r="D274" t="s">
        <v>6</v>
      </c>
      <c r="E274">
        <v>13.5</v>
      </c>
      <c r="F274" t="s">
        <v>17</v>
      </c>
    </row>
    <row r="275" spans="1:6" x14ac:dyDescent="0.25">
      <c r="A275" s="88">
        <v>44445</v>
      </c>
      <c r="B275" t="s">
        <v>16600</v>
      </c>
      <c r="C275" t="s">
        <v>191</v>
      </c>
      <c r="D275" t="s">
        <v>11</v>
      </c>
      <c r="E275">
        <v>611.5</v>
      </c>
      <c r="F275" t="s">
        <v>20</v>
      </c>
    </row>
    <row r="276" spans="1:6" x14ac:dyDescent="0.25">
      <c r="A276" s="88">
        <v>44445</v>
      </c>
      <c r="B276" t="s">
        <v>16600</v>
      </c>
      <c r="C276" t="s">
        <v>110</v>
      </c>
      <c r="D276" t="s">
        <v>8</v>
      </c>
      <c r="E276">
        <v>47</v>
      </c>
      <c r="F276" t="s">
        <v>55</v>
      </c>
    </row>
    <row r="277" spans="1:6" x14ac:dyDescent="0.25">
      <c r="A277" s="88">
        <v>44445</v>
      </c>
      <c r="B277" t="s">
        <v>16600</v>
      </c>
      <c r="C277" t="s">
        <v>110</v>
      </c>
      <c r="D277" t="s">
        <v>8</v>
      </c>
      <c r="E277">
        <v>77.5</v>
      </c>
      <c r="F277" t="s">
        <v>55</v>
      </c>
    </row>
    <row r="278" spans="1:6" x14ac:dyDescent="0.25">
      <c r="A278" s="88">
        <v>44445</v>
      </c>
      <c r="B278" t="s">
        <v>16600</v>
      </c>
      <c r="C278" t="s">
        <v>110</v>
      </c>
      <c r="D278" t="s">
        <v>7</v>
      </c>
      <c r="E278">
        <v>29.5</v>
      </c>
      <c r="F278" t="s">
        <v>55</v>
      </c>
    </row>
    <row r="279" spans="1:6" x14ac:dyDescent="0.25">
      <c r="A279" s="88">
        <v>44445</v>
      </c>
      <c r="B279" t="s">
        <v>16600</v>
      </c>
      <c r="C279" t="s">
        <v>193</v>
      </c>
      <c r="D279" t="s">
        <v>6</v>
      </c>
      <c r="E279">
        <v>55</v>
      </c>
      <c r="F279" t="s">
        <v>55</v>
      </c>
    </row>
    <row r="280" spans="1:6" x14ac:dyDescent="0.25">
      <c r="A280" s="88">
        <v>44445</v>
      </c>
      <c r="B280" t="s">
        <v>16600</v>
      </c>
      <c r="C280" t="s">
        <v>193</v>
      </c>
      <c r="D280" t="s">
        <v>6</v>
      </c>
      <c r="E280">
        <v>122.5</v>
      </c>
      <c r="F280" t="s">
        <v>55</v>
      </c>
    </row>
    <row r="281" spans="1:6" x14ac:dyDescent="0.25">
      <c r="A281" s="88">
        <v>44446</v>
      </c>
      <c r="B281" t="s">
        <v>16600</v>
      </c>
      <c r="C281">
        <v>29500480</v>
      </c>
      <c r="D281" t="s">
        <v>6</v>
      </c>
      <c r="E281">
        <v>84.8</v>
      </c>
      <c r="F281" t="s">
        <v>22</v>
      </c>
    </row>
    <row r="282" spans="1:6" x14ac:dyDescent="0.25">
      <c r="A282" s="88">
        <v>44446</v>
      </c>
      <c r="B282" t="s">
        <v>16600</v>
      </c>
      <c r="C282">
        <v>29500886</v>
      </c>
      <c r="D282" t="s">
        <v>9</v>
      </c>
      <c r="E282">
        <v>38</v>
      </c>
      <c r="F282" t="s">
        <v>17</v>
      </c>
    </row>
    <row r="283" spans="1:6" x14ac:dyDescent="0.25">
      <c r="A283" s="88">
        <v>44446</v>
      </c>
      <c r="B283" t="s">
        <v>16600</v>
      </c>
      <c r="C283">
        <v>29500900</v>
      </c>
      <c r="D283" t="s">
        <v>9</v>
      </c>
      <c r="E283">
        <v>19</v>
      </c>
      <c r="F283" t="s">
        <v>17</v>
      </c>
    </row>
    <row r="284" spans="1:6" x14ac:dyDescent="0.25">
      <c r="A284" s="88">
        <v>44446</v>
      </c>
      <c r="B284" t="s">
        <v>16600</v>
      </c>
      <c r="C284">
        <v>29500910</v>
      </c>
      <c r="D284" t="s">
        <v>9</v>
      </c>
      <c r="E284">
        <v>66</v>
      </c>
      <c r="F284" t="s">
        <v>17</v>
      </c>
    </row>
    <row r="285" spans="1:6" x14ac:dyDescent="0.25">
      <c r="A285" s="88">
        <v>44446</v>
      </c>
      <c r="B285" t="s">
        <v>16600</v>
      </c>
      <c r="C285">
        <v>29500952</v>
      </c>
      <c r="D285" t="s">
        <v>9</v>
      </c>
      <c r="E285">
        <v>7</v>
      </c>
      <c r="F285" t="s">
        <v>17</v>
      </c>
    </row>
    <row r="286" spans="1:6" x14ac:dyDescent="0.25">
      <c r="A286" s="88">
        <v>44446</v>
      </c>
      <c r="B286" t="s">
        <v>16600</v>
      </c>
      <c r="C286">
        <v>29501020</v>
      </c>
      <c r="D286" t="s">
        <v>9</v>
      </c>
      <c r="E286">
        <v>4.2</v>
      </c>
      <c r="F286" t="s">
        <v>55</v>
      </c>
    </row>
    <row r="287" spans="1:6" x14ac:dyDescent="0.25">
      <c r="A287" s="88">
        <v>44446</v>
      </c>
      <c r="B287" t="s">
        <v>16600</v>
      </c>
      <c r="C287">
        <v>29501029</v>
      </c>
      <c r="D287" t="s">
        <v>9</v>
      </c>
      <c r="E287">
        <v>32</v>
      </c>
      <c r="F287" t="s">
        <v>17</v>
      </c>
    </row>
    <row r="288" spans="1:6" x14ac:dyDescent="0.25">
      <c r="A288" s="88">
        <v>44446</v>
      </c>
      <c r="B288" t="s">
        <v>16600</v>
      </c>
      <c r="C288">
        <v>29501030</v>
      </c>
      <c r="D288" t="s">
        <v>9</v>
      </c>
      <c r="E288">
        <v>5</v>
      </c>
      <c r="F288" t="s">
        <v>17</v>
      </c>
    </row>
    <row r="289" spans="1:6" x14ac:dyDescent="0.25">
      <c r="A289" s="88">
        <v>44446</v>
      </c>
      <c r="B289" t="s">
        <v>16600</v>
      </c>
      <c r="C289">
        <v>29501039</v>
      </c>
      <c r="D289" t="s">
        <v>9</v>
      </c>
      <c r="E289">
        <v>117</v>
      </c>
      <c r="F289" t="s">
        <v>17</v>
      </c>
    </row>
    <row r="290" spans="1:6" x14ac:dyDescent="0.25">
      <c r="A290" s="88">
        <v>44446</v>
      </c>
      <c r="B290" t="s">
        <v>16600</v>
      </c>
      <c r="C290">
        <v>29501064</v>
      </c>
      <c r="D290" t="s">
        <v>11</v>
      </c>
      <c r="E290">
        <v>349</v>
      </c>
      <c r="F290" t="s">
        <v>20</v>
      </c>
    </row>
    <row r="291" spans="1:6" x14ac:dyDescent="0.25">
      <c r="A291" s="88">
        <v>44446</v>
      </c>
      <c r="B291" t="s">
        <v>16600</v>
      </c>
      <c r="C291">
        <v>29501069</v>
      </c>
      <c r="D291" t="s">
        <v>11</v>
      </c>
      <c r="E291">
        <v>371</v>
      </c>
      <c r="F291" t="s">
        <v>20</v>
      </c>
    </row>
    <row r="292" spans="1:6" x14ac:dyDescent="0.25">
      <c r="A292" s="88">
        <v>44446</v>
      </c>
      <c r="B292" t="s">
        <v>16600</v>
      </c>
      <c r="C292">
        <v>31000097</v>
      </c>
      <c r="D292" t="s">
        <v>6</v>
      </c>
      <c r="E292">
        <v>20</v>
      </c>
      <c r="F292" t="s">
        <v>65</v>
      </c>
    </row>
    <row r="293" spans="1:6" x14ac:dyDescent="0.25">
      <c r="A293" s="88">
        <v>44446</v>
      </c>
      <c r="B293" t="s">
        <v>16600</v>
      </c>
      <c r="C293">
        <v>32000069</v>
      </c>
      <c r="D293" t="s">
        <v>6</v>
      </c>
      <c r="E293">
        <v>95</v>
      </c>
      <c r="F293" t="s">
        <v>16602</v>
      </c>
    </row>
    <row r="294" spans="1:6" x14ac:dyDescent="0.25">
      <c r="A294" s="88">
        <v>44446</v>
      </c>
      <c r="B294" t="s">
        <v>16600</v>
      </c>
      <c r="C294">
        <v>32000106</v>
      </c>
      <c r="D294" t="s">
        <v>6</v>
      </c>
      <c r="E294">
        <v>22</v>
      </c>
      <c r="F294" t="s">
        <v>55</v>
      </c>
    </row>
    <row r="295" spans="1:6" x14ac:dyDescent="0.25">
      <c r="A295" s="88">
        <v>44446</v>
      </c>
      <c r="B295" t="s">
        <v>16600</v>
      </c>
      <c r="C295">
        <v>49500188</v>
      </c>
      <c r="D295" t="s">
        <v>11</v>
      </c>
      <c r="E295">
        <v>758.6</v>
      </c>
      <c r="F295" t="s">
        <v>24</v>
      </c>
    </row>
    <row r="296" spans="1:6" x14ac:dyDescent="0.25">
      <c r="A296" s="88">
        <v>44446</v>
      </c>
      <c r="B296" t="s">
        <v>16600</v>
      </c>
      <c r="C296">
        <v>49500213</v>
      </c>
      <c r="D296" t="s">
        <v>11</v>
      </c>
      <c r="E296">
        <v>242.4</v>
      </c>
      <c r="F296" t="s">
        <v>24</v>
      </c>
    </row>
    <row r="297" spans="1:6" x14ac:dyDescent="0.25">
      <c r="A297" s="88">
        <v>44446</v>
      </c>
      <c r="B297" t="s">
        <v>16600</v>
      </c>
      <c r="C297" t="s">
        <v>191</v>
      </c>
      <c r="D297" t="s">
        <v>11</v>
      </c>
      <c r="E297">
        <v>467</v>
      </c>
      <c r="F297" t="s">
        <v>20</v>
      </c>
    </row>
    <row r="298" spans="1:6" x14ac:dyDescent="0.25">
      <c r="A298" s="88">
        <v>44446</v>
      </c>
      <c r="B298" t="s">
        <v>16600</v>
      </c>
      <c r="C298" t="s">
        <v>252</v>
      </c>
      <c r="D298" t="s">
        <v>6</v>
      </c>
      <c r="E298">
        <v>18</v>
      </c>
      <c r="F298" t="s">
        <v>215</v>
      </c>
    </row>
    <row r="299" spans="1:6" x14ac:dyDescent="0.25">
      <c r="A299" s="88">
        <v>44446</v>
      </c>
      <c r="B299" t="s">
        <v>16600</v>
      </c>
      <c r="C299" t="s">
        <v>110</v>
      </c>
      <c r="D299" t="s">
        <v>8</v>
      </c>
      <c r="E299">
        <v>201.6</v>
      </c>
      <c r="F299" t="s">
        <v>55</v>
      </c>
    </row>
    <row r="300" spans="1:6" x14ac:dyDescent="0.25">
      <c r="A300" s="88">
        <v>44446</v>
      </c>
      <c r="B300" t="s">
        <v>16600</v>
      </c>
      <c r="C300" t="s">
        <v>110</v>
      </c>
      <c r="D300" t="s">
        <v>6</v>
      </c>
      <c r="E300">
        <v>40</v>
      </c>
      <c r="F300" t="s">
        <v>65</v>
      </c>
    </row>
    <row r="301" spans="1:6" x14ac:dyDescent="0.25">
      <c r="A301" s="88">
        <v>44446</v>
      </c>
      <c r="B301" t="s">
        <v>16600</v>
      </c>
      <c r="C301" t="s">
        <v>193</v>
      </c>
      <c r="D301" t="s">
        <v>6</v>
      </c>
      <c r="E301">
        <v>170.6</v>
      </c>
      <c r="F301" t="s">
        <v>55</v>
      </c>
    </row>
    <row r="302" spans="1:6" x14ac:dyDescent="0.25">
      <c r="A302" s="88">
        <v>44446</v>
      </c>
      <c r="B302" t="s">
        <v>16600</v>
      </c>
      <c r="C302" t="s">
        <v>212</v>
      </c>
      <c r="D302" t="s">
        <v>10</v>
      </c>
      <c r="E302">
        <v>4.2</v>
      </c>
      <c r="F302" t="s">
        <v>212</v>
      </c>
    </row>
    <row r="303" spans="1:6" x14ac:dyDescent="0.25">
      <c r="A303" s="88">
        <v>44447</v>
      </c>
      <c r="B303" t="s">
        <v>16600</v>
      </c>
      <c r="C303">
        <v>23000103</v>
      </c>
      <c r="D303" t="s">
        <v>8</v>
      </c>
      <c r="E303">
        <v>10</v>
      </c>
      <c r="F303" t="s">
        <v>275</v>
      </c>
    </row>
    <row r="304" spans="1:6" x14ac:dyDescent="0.25">
      <c r="A304" s="88">
        <v>44447</v>
      </c>
      <c r="B304" t="s">
        <v>16600</v>
      </c>
      <c r="C304">
        <v>23500428</v>
      </c>
      <c r="D304" t="s">
        <v>6</v>
      </c>
      <c r="E304">
        <v>120</v>
      </c>
      <c r="F304" t="s">
        <v>65</v>
      </c>
    </row>
    <row r="305" spans="1:6" x14ac:dyDescent="0.25">
      <c r="A305" s="88">
        <v>44447</v>
      </c>
      <c r="B305" t="s">
        <v>16600</v>
      </c>
      <c r="C305">
        <v>29500892</v>
      </c>
      <c r="D305" t="s">
        <v>9</v>
      </c>
      <c r="E305">
        <v>66</v>
      </c>
      <c r="F305" t="s">
        <v>17</v>
      </c>
    </row>
    <row r="306" spans="1:6" x14ac:dyDescent="0.25">
      <c r="A306" s="88">
        <v>44447</v>
      </c>
      <c r="B306" t="s">
        <v>16600</v>
      </c>
      <c r="C306">
        <v>29500913</v>
      </c>
      <c r="D306" t="s">
        <v>9</v>
      </c>
      <c r="E306">
        <v>4</v>
      </c>
      <c r="F306" t="s">
        <v>17</v>
      </c>
    </row>
    <row r="307" spans="1:6" x14ac:dyDescent="0.25">
      <c r="A307" s="88">
        <v>44447</v>
      </c>
      <c r="B307" t="s">
        <v>16600</v>
      </c>
      <c r="C307">
        <v>29500917</v>
      </c>
      <c r="D307" t="s">
        <v>6</v>
      </c>
      <c r="E307">
        <v>12</v>
      </c>
      <c r="F307" t="s">
        <v>215</v>
      </c>
    </row>
    <row r="308" spans="1:6" x14ac:dyDescent="0.25">
      <c r="A308" s="88">
        <v>44447</v>
      </c>
      <c r="B308" t="s">
        <v>16600</v>
      </c>
      <c r="C308">
        <v>29500917</v>
      </c>
      <c r="D308" t="s">
        <v>6</v>
      </c>
      <c r="E308">
        <v>35</v>
      </c>
      <c r="F308" t="s">
        <v>215</v>
      </c>
    </row>
    <row r="309" spans="1:6" x14ac:dyDescent="0.25">
      <c r="A309" s="88">
        <v>44447</v>
      </c>
      <c r="B309" t="s">
        <v>16600</v>
      </c>
      <c r="C309">
        <v>29500957</v>
      </c>
      <c r="D309" t="s">
        <v>9</v>
      </c>
      <c r="E309">
        <v>2</v>
      </c>
      <c r="F309" t="s">
        <v>17</v>
      </c>
    </row>
    <row r="310" spans="1:6" x14ac:dyDescent="0.25">
      <c r="A310" s="88">
        <v>44447</v>
      </c>
      <c r="B310" t="s">
        <v>16600</v>
      </c>
      <c r="C310">
        <v>29501017</v>
      </c>
      <c r="D310" t="s">
        <v>8</v>
      </c>
      <c r="E310">
        <v>17</v>
      </c>
      <c r="F310" t="s">
        <v>52</v>
      </c>
    </row>
    <row r="311" spans="1:6" x14ac:dyDescent="0.25">
      <c r="A311" s="88">
        <v>44447</v>
      </c>
      <c r="B311" t="s">
        <v>16600</v>
      </c>
      <c r="C311">
        <v>29501022</v>
      </c>
      <c r="D311" t="s">
        <v>11</v>
      </c>
      <c r="E311">
        <v>565</v>
      </c>
      <c r="F311" t="s">
        <v>20</v>
      </c>
    </row>
    <row r="312" spans="1:6" x14ac:dyDescent="0.25">
      <c r="A312" s="88">
        <v>44447</v>
      </c>
      <c r="B312" t="s">
        <v>16600</v>
      </c>
      <c r="C312">
        <v>29501022</v>
      </c>
      <c r="D312" t="s">
        <v>11</v>
      </c>
      <c r="E312">
        <v>1148</v>
      </c>
      <c r="F312" t="s">
        <v>20</v>
      </c>
    </row>
    <row r="313" spans="1:6" x14ac:dyDescent="0.25">
      <c r="A313" s="88">
        <v>44447</v>
      </c>
      <c r="B313" t="s">
        <v>16600</v>
      </c>
      <c r="C313">
        <v>29501023</v>
      </c>
      <c r="D313" t="s">
        <v>9</v>
      </c>
      <c r="E313">
        <v>123</v>
      </c>
      <c r="F313" t="s">
        <v>17</v>
      </c>
    </row>
    <row r="314" spans="1:6" x14ac:dyDescent="0.25">
      <c r="A314" s="88">
        <v>44447</v>
      </c>
      <c r="B314" t="s">
        <v>16600</v>
      </c>
      <c r="C314">
        <v>29501061</v>
      </c>
      <c r="D314" t="s">
        <v>11</v>
      </c>
      <c r="E314">
        <v>148</v>
      </c>
      <c r="F314" t="s">
        <v>20</v>
      </c>
    </row>
    <row r="315" spans="1:6" x14ac:dyDescent="0.25">
      <c r="A315" s="88">
        <v>44447</v>
      </c>
      <c r="B315" t="s">
        <v>16600</v>
      </c>
      <c r="C315">
        <v>29600001</v>
      </c>
      <c r="D315" t="s">
        <v>6</v>
      </c>
      <c r="E315">
        <v>120</v>
      </c>
      <c r="F315" t="s">
        <v>22</v>
      </c>
    </row>
    <row r="316" spans="1:6" x14ac:dyDescent="0.25">
      <c r="A316" s="88">
        <v>44447</v>
      </c>
      <c r="B316" t="s">
        <v>16600</v>
      </c>
      <c r="C316">
        <v>32000049</v>
      </c>
      <c r="D316" t="s">
        <v>6</v>
      </c>
      <c r="E316">
        <v>31.8</v>
      </c>
      <c r="F316" t="s">
        <v>16602</v>
      </c>
    </row>
    <row r="317" spans="1:6" x14ac:dyDescent="0.25">
      <c r="A317" s="88">
        <v>44447</v>
      </c>
      <c r="B317" t="s">
        <v>16600</v>
      </c>
      <c r="C317">
        <v>32000066</v>
      </c>
      <c r="D317" t="s">
        <v>6</v>
      </c>
      <c r="E317">
        <v>22.2</v>
      </c>
      <c r="F317" t="s">
        <v>16602</v>
      </c>
    </row>
    <row r="318" spans="1:6" x14ac:dyDescent="0.25">
      <c r="A318" s="88">
        <v>44447</v>
      </c>
      <c r="B318" t="s">
        <v>16600</v>
      </c>
      <c r="C318">
        <v>49500055</v>
      </c>
      <c r="D318" t="s">
        <v>8</v>
      </c>
      <c r="E318">
        <v>72</v>
      </c>
      <c r="F318" t="s">
        <v>10</v>
      </c>
    </row>
    <row r="319" spans="1:6" x14ac:dyDescent="0.25">
      <c r="A319" s="88">
        <v>44447</v>
      </c>
      <c r="B319" t="s">
        <v>16600</v>
      </c>
      <c r="C319">
        <v>49500056</v>
      </c>
      <c r="D319" t="s">
        <v>6</v>
      </c>
      <c r="E319">
        <v>91</v>
      </c>
      <c r="F319" t="s">
        <v>22</v>
      </c>
    </row>
    <row r="320" spans="1:6" x14ac:dyDescent="0.25">
      <c r="A320" s="88">
        <v>44447</v>
      </c>
      <c r="B320" t="s">
        <v>16600</v>
      </c>
      <c r="C320">
        <v>49500166</v>
      </c>
      <c r="D320" t="s">
        <v>8</v>
      </c>
      <c r="E320">
        <v>42</v>
      </c>
      <c r="F320" t="s">
        <v>322</v>
      </c>
    </row>
    <row r="321" spans="1:6" x14ac:dyDescent="0.25">
      <c r="A321" s="88">
        <v>44447</v>
      </c>
      <c r="B321" t="s">
        <v>16600</v>
      </c>
      <c r="C321" t="s">
        <v>191</v>
      </c>
      <c r="D321" t="s">
        <v>11</v>
      </c>
      <c r="E321">
        <v>296</v>
      </c>
      <c r="F321" t="s">
        <v>20</v>
      </c>
    </row>
    <row r="322" spans="1:6" x14ac:dyDescent="0.25">
      <c r="A322" s="88">
        <v>44447</v>
      </c>
      <c r="B322" t="s">
        <v>16600</v>
      </c>
      <c r="C322" t="s">
        <v>191</v>
      </c>
      <c r="D322" t="s">
        <v>11</v>
      </c>
      <c r="E322">
        <v>480</v>
      </c>
      <c r="F322" t="s">
        <v>20</v>
      </c>
    </row>
    <row r="323" spans="1:6" x14ac:dyDescent="0.25">
      <c r="A323" s="88">
        <v>44447</v>
      </c>
      <c r="B323" t="s">
        <v>16600</v>
      </c>
      <c r="C323" t="s">
        <v>191</v>
      </c>
      <c r="D323" t="s">
        <v>6</v>
      </c>
      <c r="E323">
        <v>25</v>
      </c>
      <c r="F323" t="s">
        <v>21</v>
      </c>
    </row>
    <row r="324" spans="1:6" x14ac:dyDescent="0.25">
      <c r="A324" s="88">
        <v>44447</v>
      </c>
      <c r="B324" t="s">
        <v>16600</v>
      </c>
      <c r="C324" t="s">
        <v>193</v>
      </c>
      <c r="D324" t="s">
        <v>6</v>
      </c>
      <c r="E324">
        <v>12.8</v>
      </c>
      <c r="F324" t="s">
        <v>55</v>
      </c>
    </row>
    <row r="325" spans="1:6" x14ac:dyDescent="0.25">
      <c r="A325" s="88">
        <v>44447</v>
      </c>
      <c r="B325" t="s">
        <v>16600</v>
      </c>
      <c r="C325" t="s">
        <v>193</v>
      </c>
      <c r="D325" t="s">
        <v>6</v>
      </c>
      <c r="E325">
        <v>16.2</v>
      </c>
      <c r="F325" t="s">
        <v>55</v>
      </c>
    </row>
    <row r="326" spans="1:6" x14ac:dyDescent="0.25">
      <c r="A326" s="88">
        <v>44447</v>
      </c>
      <c r="B326" t="s">
        <v>16600</v>
      </c>
      <c r="C326" t="s">
        <v>193</v>
      </c>
      <c r="D326" t="s">
        <v>6</v>
      </c>
      <c r="E326">
        <v>55</v>
      </c>
      <c r="F326" t="s">
        <v>55</v>
      </c>
    </row>
    <row r="327" spans="1:6" x14ac:dyDescent="0.25">
      <c r="A327" s="88">
        <v>44447</v>
      </c>
      <c r="B327" t="s">
        <v>16600</v>
      </c>
      <c r="C327" t="s">
        <v>193</v>
      </c>
      <c r="D327" t="s">
        <v>6</v>
      </c>
      <c r="E327">
        <v>40</v>
      </c>
      <c r="F327" t="s">
        <v>65</v>
      </c>
    </row>
    <row r="328" spans="1:6" x14ac:dyDescent="0.25">
      <c r="A328" s="88">
        <v>44447</v>
      </c>
      <c r="B328" t="s">
        <v>16600</v>
      </c>
      <c r="C328" t="s">
        <v>193</v>
      </c>
      <c r="D328" t="s">
        <v>6</v>
      </c>
      <c r="E328">
        <v>47</v>
      </c>
      <c r="F328" t="s">
        <v>16602</v>
      </c>
    </row>
    <row r="329" spans="1:6" x14ac:dyDescent="0.25">
      <c r="A329" s="88">
        <v>44447</v>
      </c>
      <c r="B329" t="s">
        <v>16600</v>
      </c>
      <c r="C329" t="s">
        <v>200</v>
      </c>
      <c r="D329" t="s">
        <v>10</v>
      </c>
      <c r="E329">
        <v>31.5</v>
      </c>
      <c r="F329" t="s">
        <v>218</v>
      </c>
    </row>
    <row r="330" spans="1:6" x14ac:dyDescent="0.25">
      <c r="A330" s="88">
        <v>44447</v>
      </c>
      <c r="B330" t="s">
        <v>16600</v>
      </c>
      <c r="C330" t="s">
        <v>200</v>
      </c>
      <c r="D330" t="s">
        <v>10</v>
      </c>
      <c r="E330">
        <v>8</v>
      </c>
      <c r="F330" t="s">
        <v>218</v>
      </c>
    </row>
    <row r="331" spans="1:6" x14ac:dyDescent="0.25">
      <c r="A331" s="88">
        <v>44447</v>
      </c>
      <c r="B331" t="s">
        <v>16600</v>
      </c>
      <c r="C331" t="s">
        <v>200</v>
      </c>
      <c r="D331" t="s">
        <v>10</v>
      </c>
      <c r="E331">
        <v>10</v>
      </c>
      <c r="F331" t="s">
        <v>218</v>
      </c>
    </row>
    <row r="332" spans="1:6" x14ac:dyDescent="0.25">
      <c r="A332" s="88">
        <v>44447</v>
      </c>
      <c r="B332" t="s">
        <v>16600</v>
      </c>
      <c r="C332" t="s">
        <v>200</v>
      </c>
      <c r="D332" t="s">
        <v>10</v>
      </c>
      <c r="E332">
        <v>42</v>
      </c>
      <c r="F332" t="s">
        <v>201</v>
      </c>
    </row>
    <row r="333" spans="1:6" x14ac:dyDescent="0.25">
      <c r="A333" s="88">
        <v>44447</v>
      </c>
      <c r="B333" t="s">
        <v>16600</v>
      </c>
      <c r="C333" t="s">
        <v>200</v>
      </c>
      <c r="D333" t="s">
        <v>10</v>
      </c>
      <c r="E333">
        <v>60</v>
      </c>
      <c r="F333" t="s">
        <v>201</v>
      </c>
    </row>
    <row r="334" spans="1:6" x14ac:dyDescent="0.25">
      <c r="A334" s="88">
        <v>44447</v>
      </c>
      <c r="B334" t="s">
        <v>16600</v>
      </c>
      <c r="C334" t="s">
        <v>255</v>
      </c>
      <c r="D334" t="s">
        <v>6</v>
      </c>
      <c r="E334">
        <v>20</v>
      </c>
      <c r="F334" t="s">
        <v>55</v>
      </c>
    </row>
    <row r="335" spans="1:6" x14ac:dyDescent="0.25">
      <c r="A335" s="88">
        <v>44447</v>
      </c>
      <c r="B335" t="s">
        <v>16600</v>
      </c>
      <c r="C335" t="s">
        <v>119</v>
      </c>
      <c r="D335" t="s">
        <v>8</v>
      </c>
      <c r="E335">
        <v>10</v>
      </c>
      <c r="F335" t="s">
        <v>16603</v>
      </c>
    </row>
    <row r="336" spans="1:6" x14ac:dyDescent="0.25">
      <c r="A336" s="88">
        <v>44447</v>
      </c>
      <c r="B336" t="s">
        <v>16600</v>
      </c>
      <c r="C336" t="s">
        <v>256</v>
      </c>
      <c r="D336" t="s">
        <v>6</v>
      </c>
      <c r="E336">
        <v>20</v>
      </c>
      <c r="F336" t="s">
        <v>16602</v>
      </c>
    </row>
    <row r="337" spans="1:6" x14ac:dyDescent="0.25">
      <c r="A337" s="88">
        <v>44448</v>
      </c>
      <c r="B337" t="s">
        <v>16600</v>
      </c>
      <c r="C337">
        <v>29500593</v>
      </c>
      <c r="D337" t="s">
        <v>8</v>
      </c>
      <c r="E337">
        <v>111</v>
      </c>
      <c r="F337" t="s">
        <v>21</v>
      </c>
    </row>
    <row r="338" spans="1:6" x14ac:dyDescent="0.25">
      <c r="A338" s="88">
        <v>44448</v>
      </c>
      <c r="B338" t="s">
        <v>16600</v>
      </c>
      <c r="C338">
        <v>29500754</v>
      </c>
      <c r="D338" t="s">
        <v>8</v>
      </c>
      <c r="E338">
        <v>18</v>
      </c>
      <c r="F338" t="s">
        <v>10</v>
      </c>
    </row>
    <row r="339" spans="1:6" x14ac:dyDescent="0.25">
      <c r="A339" s="88">
        <v>44448</v>
      </c>
      <c r="B339" t="s">
        <v>16600</v>
      </c>
      <c r="C339">
        <v>29500886</v>
      </c>
      <c r="D339" t="s">
        <v>9</v>
      </c>
      <c r="E339">
        <v>30</v>
      </c>
      <c r="F339" t="s">
        <v>17</v>
      </c>
    </row>
    <row r="340" spans="1:6" x14ac:dyDescent="0.25">
      <c r="A340" s="88">
        <v>44448</v>
      </c>
      <c r="B340" t="s">
        <v>16600</v>
      </c>
      <c r="C340">
        <v>29500891</v>
      </c>
      <c r="D340" t="s">
        <v>9</v>
      </c>
      <c r="E340">
        <v>11</v>
      </c>
      <c r="F340" t="s">
        <v>17</v>
      </c>
    </row>
    <row r="341" spans="1:6" x14ac:dyDescent="0.25">
      <c r="A341" s="88">
        <v>44448</v>
      </c>
      <c r="B341" t="s">
        <v>16600</v>
      </c>
      <c r="C341">
        <v>29500900</v>
      </c>
      <c r="D341" t="s">
        <v>9</v>
      </c>
      <c r="E341">
        <v>8</v>
      </c>
      <c r="F341" t="s">
        <v>17</v>
      </c>
    </row>
    <row r="342" spans="1:6" x14ac:dyDescent="0.25">
      <c r="A342" s="88">
        <v>44448</v>
      </c>
      <c r="B342" t="s">
        <v>16600</v>
      </c>
      <c r="C342">
        <v>29501013</v>
      </c>
      <c r="D342" t="s">
        <v>9</v>
      </c>
      <c r="E342">
        <v>3</v>
      </c>
      <c r="F342" t="s">
        <v>17</v>
      </c>
    </row>
    <row r="343" spans="1:6" x14ac:dyDescent="0.25">
      <c r="A343" s="88">
        <v>44448</v>
      </c>
      <c r="B343" t="s">
        <v>16600</v>
      </c>
      <c r="C343">
        <v>29900003</v>
      </c>
      <c r="D343" t="s">
        <v>8</v>
      </c>
      <c r="E343">
        <v>133</v>
      </c>
      <c r="F343" t="s">
        <v>21</v>
      </c>
    </row>
    <row r="344" spans="1:6" x14ac:dyDescent="0.25">
      <c r="A344" s="88">
        <v>44448</v>
      </c>
      <c r="B344" t="s">
        <v>16600</v>
      </c>
      <c r="C344">
        <v>31000094</v>
      </c>
      <c r="D344" t="s">
        <v>11</v>
      </c>
      <c r="E344">
        <v>314.90000000000003</v>
      </c>
      <c r="F344" t="s">
        <v>20</v>
      </c>
    </row>
    <row r="345" spans="1:6" x14ac:dyDescent="0.25">
      <c r="A345" s="88">
        <v>44448</v>
      </c>
      <c r="B345" t="s">
        <v>16600</v>
      </c>
      <c r="C345" t="s">
        <v>258</v>
      </c>
      <c r="D345" t="s">
        <v>6</v>
      </c>
      <c r="E345">
        <v>100</v>
      </c>
      <c r="F345" t="s">
        <v>29</v>
      </c>
    </row>
    <row r="346" spans="1:6" x14ac:dyDescent="0.25">
      <c r="A346" s="88">
        <v>44448</v>
      </c>
      <c r="B346" t="s">
        <v>16600</v>
      </c>
      <c r="C346" t="s">
        <v>191</v>
      </c>
      <c r="D346" t="s">
        <v>11</v>
      </c>
      <c r="E346">
        <v>915</v>
      </c>
      <c r="F346" t="s">
        <v>20</v>
      </c>
    </row>
    <row r="347" spans="1:6" x14ac:dyDescent="0.25">
      <c r="A347" s="88">
        <v>44448</v>
      </c>
      <c r="B347" t="s">
        <v>16600</v>
      </c>
      <c r="C347" t="s">
        <v>193</v>
      </c>
      <c r="D347" t="s">
        <v>6</v>
      </c>
      <c r="E347">
        <v>50.6</v>
      </c>
      <c r="F347" t="s">
        <v>55</v>
      </c>
    </row>
    <row r="348" spans="1:6" x14ac:dyDescent="0.25">
      <c r="A348" s="88">
        <v>44448</v>
      </c>
      <c r="B348" t="s">
        <v>16600</v>
      </c>
      <c r="C348" t="s">
        <v>193</v>
      </c>
      <c r="D348" t="s">
        <v>6</v>
      </c>
      <c r="E348">
        <v>108</v>
      </c>
      <c r="F348" t="s">
        <v>55</v>
      </c>
    </row>
    <row r="349" spans="1:6" x14ac:dyDescent="0.25">
      <c r="A349" s="88">
        <v>44448</v>
      </c>
      <c r="B349" t="s">
        <v>16600</v>
      </c>
      <c r="C349" t="s">
        <v>197</v>
      </c>
      <c r="D349" t="s">
        <v>10</v>
      </c>
      <c r="E349">
        <v>2</v>
      </c>
      <c r="F349" t="s">
        <v>198</v>
      </c>
    </row>
    <row r="350" spans="1:6" x14ac:dyDescent="0.25">
      <c r="A350" s="88">
        <v>44448</v>
      </c>
      <c r="B350" t="s">
        <v>16600</v>
      </c>
      <c r="C350" t="s">
        <v>197</v>
      </c>
      <c r="D350" t="s">
        <v>10</v>
      </c>
      <c r="E350">
        <v>2</v>
      </c>
      <c r="F350" t="s">
        <v>198</v>
      </c>
    </row>
    <row r="351" spans="1:6" x14ac:dyDescent="0.25">
      <c r="A351" s="88">
        <v>44448</v>
      </c>
      <c r="B351" t="s">
        <v>16600</v>
      </c>
      <c r="C351" t="s">
        <v>197</v>
      </c>
      <c r="D351" t="s">
        <v>10</v>
      </c>
      <c r="E351">
        <v>4.5</v>
      </c>
      <c r="F351" t="s">
        <v>198</v>
      </c>
    </row>
    <row r="352" spans="1:6" x14ac:dyDescent="0.25">
      <c r="A352" s="88">
        <v>44448</v>
      </c>
      <c r="B352" t="s">
        <v>16600</v>
      </c>
      <c r="C352" t="s">
        <v>260</v>
      </c>
      <c r="D352" t="s">
        <v>10</v>
      </c>
      <c r="E352">
        <v>450</v>
      </c>
      <c r="F352" t="s">
        <v>34</v>
      </c>
    </row>
    <row r="353" spans="1:6" x14ac:dyDescent="0.25">
      <c r="A353" s="88">
        <v>44448</v>
      </c>
      <c r="B353" t="s">
        <v>16600</v>
      </c>
      <c r="C353" t="s">
        <v>200</v>
      </c>
      <c r="D353" t="s">
        <v>10</v>
      </c>
      <c r="E353">
        <v>25</v>
      </c>
      <c r="F353" t="s">
        <v>201</v>
      </c>
    </row>
    <row r="354" spans="1:6" x14ac:dyDescent="0.25">
      <c r="A354" s="88">
        <v>44449</v>
      </c>
      <c r="B354" t="s">
        <v>16600</v>
      </c>
      <c r="C354">
        <v>29500593</v>
      </c>
      <c r="D354" t="s">
        <v>8</v>
      </c>
      <c r="E354">
        <v>133.6</v>
      </c>
      <c r="F354" t="s">
        <v>21</v>
      </c>
    </row>
    <row r="355" spans="1:6" x14ac:dyDescent="0.25">
      <c r="A355" s="88">
        <v>44449</v>
      </c>
      <c r="B355" t="s">
        <v>16600</v>
      </c>
      <c r="C355">
        <v>29500754</v>
      </c>
      <c r="D355" t="s">
        <v>8</v>
      </c>
      <c r="E355">
        <v>35</v>
      </c>
      <c r="F355" t="s">
        <v>10</v>
      </c>
    </row>
    <row r="356" spans="1:6" x14ac:dyDescent="0.25">
      <c r="A356" s="88">
        <v>44449</v>
      </c>
      <c r="B356" t="s">
        <v>16600</v>
      </c>
      <c r="C356">
        <v>29500910</v>
      </c>
      <c r="D356" t="s">
        <v>9</v>
      </c>
      <c r="E356">
        <v>19</v>
      </c>
      <c r="F356" t="s">
        <v>17</v>
      </c>
    </row>
    <row r="357" spans="1:6" x14ac:dyDescent="0.25">
      <c r="A357" s="88">
        <v>44449</v>
      </c>
      <c r="B357" t="s">
        <v>16600</v>
      </c>
      <c r="C357">
        <v>29500910</v>
      </c>
      <c r="D357" t="s">
        <v>9</v>
      </c>
      <c r="E357">
        <v>19</v>
      </c>
      <c r="F357" t="s">
        <v>17</v>
      </c>
    </row>
    <row r="358" spans="1:6" x14ac:dyDescent="0.25">
      <c r="A358" s="88">
        <v>44449</v>
      </c>
      <c r="B358" t="s">
        <v>16600</v>
      </c>
      <c r="C358">
        <v>29500917</v>
      </c>
      <c r="D358" t="s">
        <v>6</v>
      </c>
      <c r="E358">
        <v>22</v>
      </c>
      <c r="F358" t="s">
        <v>215</v>
      </c>
    </row>
    <row r="359" spans="1:6" x14ac:dyDescent="0.25">
      <c r="A359" s="88">
        <v>44449</v>
      </c>
      <c r="B359" t="s">
        <v>16600</v>
      </c>
      <c r="C359">
        <v>29501009</v>
      </c>
      <c r="D359" t="s">
        <v>9</v>
      </c>
      <c r="E359">
        <v>7</v>
      </c>
      <c r="F359" t="s">
        <v>17</v>
      </c>
    </row>
    <row r="360" spans="1:6" x14ac:dyDescent="0.25">
      <c r="A360" s="88">
        <v>44449</v>
      </c>
      <c r="B360" t="s">
        <v>16600</v>
      </c>
      <c r="C360">
        <v>29501009</v>
      </c>
      <c r="D360" t="s">
        <v>9</v>
      </c>
      <c r="E360">
        <v>7</v>
      </c>
      <c r="F360" t="s">
        <v>17</v>
      </c>
    </row>
    <row r="361" spans="1:6" x14ac:dyDescent="0.25">
      <c r="A361" s="88">
        <v>44449</v>
      </c>
      <c r="B361" t="s">
        <v>16600</v>
      </c>
      <c r="C361">
        <v>29600029</v>
      </c>
      <c r="D361" t="s">
        <v>6</v>
      </c>
      <c r="E361">
        <v>115</v>
      </c>
      <c r="F361" t="s">
        <v>22</v>
      </c>
    </row>
    <row r="362" spans="1:6" x14ac:dyDescent="0.25">
      <c r="A362" s="88">
        <v>44449</v>
      </c>
      <c r="B362" t="s">
        <v>16600</v>
      </c>
      <c r="C362">
        <v>49500173</v>
      </c>
      <c r="D362" t="s">
        <v>6</v>
      </c>
      <c r="E362">
        <v>13</v>
      </c>
      <c r="F362" t="s">
        <v>275</v>
      </c>
    </row>
    <row r="363" spans="1:6" x14ac:dyDescent="0.25">
      <c r="A363" s="88">
        <v>44449</v>
      </c>
      <c r="B363" t="s">
        <v>16600</v>
      </c>
      <c r="C363">
        <v>49900001</v>
      </c>
      <c r="D363" t="s">
        <v>8</v>
      </c>
      <c r="E363">
        <v>606</v>
      </c>
      <c r="F363" t="s">
        <v>21</v>
      </c>
    </row>
    <row r="364" spans="1:6" x14ac:dyDescent="0.25">
      <c r="A364" s="88">
        <v>44449</v>
      </c>
      <c r="B364" t="s">
        <v>16600</v>
      </c>
      <c r="C364">
        <v>49900002</v>
      </c>
      <c r="D364" t="s">
        <v>8</v>
      </c>
      <c r="E364">
        <v>2613</v>
      </c>
      <c r="F364" t="s">
        <v>21</v>
      </c>
    </row>
    <row r="365" spans="1:6" x14ac:dyDescent="0.25">
      <c r="A365" s="88">
        <v>44449</v>
      </c>
      <c r="B365" t="s">
        <v>16600</v>
      </c>
      <c r="C365">
        <v>57000277</v>
      </c>
      <c r="D365" t="s">
        <v>10</v>
      </c>
      <c r="E365">
        <v>777.6</v>
      </c>
      <c r="F365" t="s">
        <v>263</v>
      </c>
    </row>
    <row r="366" spans="1:6" x14ac:dyDescent="0.25">
      <c r="A366" s="88">
        <v>44449</v>
      </c>
      <c r="B366" t="s">
        <v>16600</v>
      </c>
      <c r="C366" t="s">
        <v>208</v>
      </c>
      <c r="D366" t="s">
        <v>7</v>
      </c>
      <c r="E366">
        <v>30</v>
      </c>
      <c r="F366" t="s">
        <v>30</v>
      </c>
    </row>
    <row r="367" spans="1:6" x14ac:dyDescent="0.25">
      <c r="A367" s="88">
        <v>44449</v>
      </c>
      <c r="B367" t="s">
        <v>16600</v>
      </c>
      <c r="C367" t="s">
        <v>193</v>
      </c>
      <c r="D367" t="s">
        <v>6</v>
      </c>
      <c r="E367">
        <v>16</v>
      </c>
      <c r="F367" t="s">
        <v>55</v>
      </c>
    </row>
    <row r="368" spans="1:6" x14ac:dyDescent="0.25">
      <c r="A368" s="88">
        <v>44449</v>
      </c>
      <c r="B368" t="s">
        <v>16600</v>
      </c>
      <c r="C368" t="s">
        <v>193</v>
      </c>
      <c r="D368" t="s">
        <v>6</v>
      </c>
      <c r="E368">
        <v>19</v>
      </c>
      <c r="F368" t="s">
        <v>55</v>
      </c>
    </row>
    <row r="369" spans="1:6" x14ac:dyDescent="0.25">
      <c r="A369" s="88">
        <v>44449</v>
      </c>
      <c r="B369" t="s">
        <v>16600</v>
      </c>
      <c r="C369" t="s">
        <v>193</v>
      </c>
      <c r="D369" t="s">
        <v>6</v>
      </c>
      <c r="E369">
        <v>81</v>
      </c>
      <c r="F369" t="s">
        <v>55</v>
      </c>
    </row>
    <row r="370" spans="1:6" x14ac:dyDescent="0.25">
      <c r="A370" s="88">
        <v>44449</v>
      </c>
      <c r="B370" t="s">
        <v>16600</v>
      </c>
      <c r="C370" t="s">
        <v>193</v>
      </c>
      <c r="D370" t="s">
        <v>6</v>
      </c>
      <c r="E370">
        <v>120</v>
      </c>
      <c r="F370" t="s">
        <v>55</v>
      </c>
    </row>
    <row r="371" spans="1:6" x14ac:dyDescent="0.25">
      <c r="A371" s="88">
        <v>44449</v>
      </c>
      <c r="B371" t="s">
        <v>16600</v>
      </c>
      <c r="C371" t="s">
        <v>193</v>
      </c>
      <c r="D371" t="s">
        <v>6</v>
      </c>
      <c r="E371">
        <v>141.4</v>
      </c>
      <c r="F371" t="s">
        <v>55</v>
      </c>
    </row>
    <row r="372" spans="1:6" x14ac:dyDescent="0.25">
      <c r="A372" s="88">
        <v>44449</v>
      </c>
      <c r="B372" t="s">
        <v>16600</v>
      </c>
      <c r="C372" t="s">
        <v>193</v>
      </c>
      <c r="D372" t="s">
        <v>6</v>
      </c>
      <c r="E372">
        <v>210</v>
      </c>
      <c r="F372" t="s">
        <v>65</v>
      </c>
    </row>
    <row r="373" spans="1:6" x14ac:dyDescent="0.25">
      <c r="A373" s="88">
        <v>44449</v>
      </c>
      <c r="B373" t="s">
        <v>16600</v>
      </c>
      <c r="C373" t="s">
        <v>197</v>
      </c>
      <c r="D373" t="s">
        <v>10</v>
      </c>
      <c r="E373">
        <v>5.8</v>
      </c>
      <c r="F373" t="s">
        <v>198</v>
      </c>
    </row>
    <row r="374" spans="1:6" x14ac:dyDescent="0.25">
      <c r="A374" s="88">
        <v>44449</v>
      </c>
      <c r="B374" t="s">
        <v>16600</v>
      </c>
      <c r="C374" t="s">
        <v>200</v>
      </c>
      <c r="D374" t="s">
        <v>10</v>
      </c>
      <c r="E374">
        <v>7.2</v>
      </c>
      <c r="F374" t="s">
        <v>218</v>
      </c>
    </row>
    <row r="375" spans="1:6" x14ac:dyDescent="0.25">
      <c r="A375" s="88">
        <v>44449</v>
      </c>
      <c r="B375" t="s">
        <v>16600</v>
      </c>
      <c r="C375" t="s">
        <v>200</v>
      </c>
      <c r="D375" t="s">
        <v>10</v>
      </c>
      <c r="E375">
        <v>135.80000000000001</v>
      </c>
      <c r="F375" t="s">
        <v>201</v>
      </c>
    </row>
    <row r="376" spans="1:6" x14ac:dyDescent="0.25">
      <c r="A376" s="88">
        <v>44449</v>
      </c>
      <c r="B376" t="s">
        <v>16600</v>
      </c>
      <c r="C376" t="s">
        <v>212</v>
      </c>
      <c r="D376" t="s">
        <v>10</v>
      </c>
      <c r="E376">
        <v>175.5</v>
      </c>
      <c r="F376" t="s">
        <v>212</v>
      </c>
    </row>
    <row r="377" spans="1:6" x14ac:dyDescent="0.25">
      <c r="A377" s="88">
        <v>44452</v>
      </c>
      <c r="B377" t="s">
        <v>16600</v>
      </c>
      <c r="C377">
        <v>23000532</v>
      </c>
      <c r="D377" t="s">
        <v>8</v>
      </c>
      <c r="E377">
        <v>19</v>
      </c>
      <c r="F377" t="s">
        <v>10</v>
      </c>
    </row>
    <row r="378" spans="1:6" x14ac:dyDescent="0.25">
      <c r="A378" s="88">
        <v>44452</v>
      </c>
      <c r="B378" t="s">
        <v>16600</v>
      </c>
      <c r="C378">
        <v>23500290</v>
      </c>
      <c r="D378" t="s">
        <v>6</v>
      </c>
      <c r="E378">
        <v>72</v>
      </c>
      <c r="F378" t="s">
        <v>275</v>
      </c>
    </row>
    <row r="379" spans="1:6" x14ac:dyDescent="0.25">
      <c r="A379" s="88">
        <v>44452</v>
      </c>
      <c r="B379" t="s">
        <v>16600</v>
      </c>
      <c r="C379">
        <v>29500527</v>
      </c>
      <c r="D379" t="s">
        <v>11</v>
      </c>
      <c r="E379">
        <v>377</v>
      </c>
      <c r="F379" t="s">
        <v>20</v>
      </c>
    </row>
    <row r="380" spans="1:6" x14ac:dyDescent="0.25">
      <c r="A380" s="88">
        <v>44452</v>
      </c>
      <c r="B380" t="s">
        <v>16600</v>
      </c>
      <c r="C380">
        <v>29500528</v>
      </c>
      <c r="D380" t="s">
        <v>11</v>
      </c>
      <c r="E380">
        <v>389.8</v>
      </c>
      <c r="F380" t="s">
        <v>20</v>
      </c>
    </row>
    <row r="381" spans="1:6" x14ac:dyDescent="0.25">
      <c r="A381" s="88">
        <v>44452</v>
      </c>
      <c r="B381" t="s">
        <v>16600</v>
      </c>
      <c r="C381">
        <v>29500622</v>
      </c>
      <c r="D381" t="s">
        <v>8</v>
      </c>
      <c r="E381">
        <v>27.2</v>
      </c>
      <c r="F381" t="s">
        <v>27</v>
      </c>
    </row>
    <row r="382" spans="1:6" x14ac:dyDescent="0.25">
      <c r="A382" s="88">
        <v>44452</v>
      </c>
      <c r="B382" t="s">
        <v>16600</v>
      </c>
      <c r="C382">
        <v>29500917</v>
      </c>
      <c r="D382" t="s">
        <v>6</v>
      </c>
      <c r="E382">
        <v>11</v>
      </c>
      <c r="F382" t="s">
        <v>215</v>
      </c>
    </row>
    <row r="383" spans="1:6" x14ac:dyDescent="0.25">
      <c r="A383" s="88">
        <v>44452</v>
      </c>
      <c r="B383" t="s">
        <v>16600</v>
      </c>
      <c r="C383">
        <v>29500917</v>
      </c>
      <c r="D383" t="s">
        <v>6</v>
      </c>
      <c r="E383">
        <v>42</v>
      </c>
      <c r="F383" t="s">
        <v>215</v>
      </c>
    </row>
    <row r="384" spans="1:6" x14ac:dyDescent="0.25">
      <c r="A384" s="88">
        <v>44452</v>
      </c>
      <c r="B384" t="s">
        <v>16600</v>
      </c>
      <c r="C384">
        <v>29500917</v>
      </c>
      <c r="D384" t="s">
        <v>6</v>
      </c>
      <c r="E384">
        <v>45</v>
      </c>
      <c r="F384" t="s">
        <v>215</v>
      </c>
    </row>
    <row r="385" spans="1:6" x14ac:dyDescent="0.25">
      <c r="A385" s="88">
        <v>44452</v>
      </c>
      <c r="B385" t="s">
        <v>16600</v>
      </c>
      <c r="C385">
        <v>29500948</v>
      </c>
      <c r="D385" t="s">
        <v>6</v>
      </c>
      <c r="E385">
        <v>16</v>
      </c>
      <c r="F385" t="s">
        <v>22</v>
      </c>
    </row>
    <row r="386" spans="1:6" x14ac:dyDescent="0.25">
      <c r="A386" s="88">
        <v>44452</v>
      </c>
      <c r="B386" t="s">
        <v>16600</v>
      </c>
      <c r="C386">
        <v>29500949</v>
      </c>
      <c r="D386" t="s">
        <v>6</v>
      </c>
      <c r="E386">
        <v>47</v>
      </c>
      <c r="F386" t="s">
        <v>22</v>
      </c>
    </row>
    <row r="387" spans="1:6" x14ac:dyDescent="0.25">
      <c r="A387" s="88">
        <v>44452</v>
      </c>
      <c r="B387" t="s">
        <v>16600</v>
      </c>
      <c r="C387">
        <v>29501003</v>
      </c>
      <c r="D387" t="s">
        <v>8</v>
      </c>
      <c r="E387">
        <v>148</v>
      </c>
      <c r="F387" t="s">
        <v>45</v>
      </c>
    </row>
    <row r="388" spans="1:6" x14ac:dyDescent="0.25">
      <c r="A388" s="88">
        <v>44452</v>
      </c>
      <c r="B388" t="s">
        <v>16600</v>
      </c>
      <c r="C388">
        <v>29501022</v>
      </c>
      <c r="D388" t="s">
        <v>11</v>
      </c>
      <c r="E388">
        <v>276</v>
      </c>
      <c r="F388" t="s">
        <v>20</v>
      </c>
    </row>
    <row r="389" spans="1:6" x14ac:dyDescent="0.25">
      <c r="A389" s="88">
        <v>44452</v>
      </c>
      <c r="B389" t="s">
        <v>16600</v>
      </c>
      <c r="C389">
        <v>29501032</v>
      </c>
      <c r="D389" t="s">
        <v>8</v>
      </c>
      <c r="E389">
        <v>36</v>
      </c>
      <c r="F389" t="s">
        <v>275</v>
      </c>
    </row>
    <row r="390" spans="1:6" x14ac:dyDescent="0.25">
      <c r="A390" s="88">
        <v>44452</v>
      </c>
      <c r="B390" t="s">
        <v>16600</v>
      </c>
      <c r="C390">
        <v>29501032</v>
      </c>
      <c r="D390" t="s">
        <v>8</v>
      </c>
      <c r="E390">
        <v>30</v>
      </c>
      <c r="F390" t="s">
        <v>275</v>
      </c>
    </row>
    <row r="391" spans="1:6" x14ac:dyDescent="0.25">
      <c r="A391" s="88">
        <v>44452</v>
      </c>
      <c r="B391" t="s">
        <v>16600</v>
      </c>
      <c r="C391">
        <v>29501052</v>
      </c>
      <c r="D391" t="s">
        <v>6</v>
      </c>
      <c r="E391">
        <v>47</v>
      </c>
      <c r="F391" t="s">
        <v>22</v>
      </c>
    </row>
    <row r="392" spans="1:6" x14ac:dyDescent="0.25">
      <c r="A392" s="88">
        <v>44452</v>
      </c>
      <c r="B392" t="s">
        <v>16600</v>
      </c>
      <c r="C392">
        <v>29501063</v>
      </c>
      <c r="D392" t="s">
        <v>11</v>
      </c>
      <c r="E392">
        <v>268</v>
      </c>
      <c r="F392" t="s">
        <v>20</v>
      </c>
    </row>
    <row r="393" spans="1:6" x14ac:dyDescent="0.25">
      <c r="A393" s="88">
        <v>44452</v>
      </c>
      <c r="B393" t="s">
        <v>16600</v>
      </c>
      <c r="C393">
        <v>29501063</v>
      </c>
      <c r="D393" t="s">
        <v>11</v>
      </c>
      <c r="E393">
        <v>422</v>
      </c>
      <c r="F393" t="s">
        <v>20</v>
      </c>
    </row>
    <row r="394" spans="1:6" x14ac:dyDescent="0.25">
      <c r="A394" s="88">
        <v>44452</v>
      </c>
      <c r="B394" t="s">
        <v>16600</v>
      </c>
      <c r="C394">
        <v>29501070</v>
      </c>
      <c r="D394" t="s">
        <v>11</v>
      </c>
      <c r="E394">
        <v>459</v>
      </c>
      <c r="F394" t="s">
        <v>20</v>
      </c>
    </row>
    <row r="395" spans="1:6" x14ac:dyDescent="0.25">
      <c r="A395" s="88">
        <v>44452</v>
      </c>
      <c r="B395" t="s">
        <v>16600</v>
      </c>
      <c r="C395">
        <v>29501082</v>
      </c>
      <c r="D395" t="s">
        <v>11</v>
      </c>
      <c r="E395">
        <v>435</v>
      </c>
      <c r="F395" t="s">
        <v>20</v>
      </c>
    </row>
    <row r="396" spans="1:6" x14ac:dyDescent="0.25">
      <c r="A396" s="88">
        <v>44452</v>
      </c>
      <c r="B396" t="s">
        <v>16600</v>
      </c>
      <c r="C396">
        <v>29600009</v>
      </c>
      <c r="D396" t="s">
        <v>6</v>
      </c>
      <c r="E396">
        <v>22</v>
      </c>
      <c r="F396" t="s">
        <v>22</v>
      </c>
    </row>
    <row r="397" spans="1:6" x14ac:dyDescent="0.25">
      <c r="A397" s="88">
        <v>44452</v>
      </c>
      <c r="B397" t="s">
        <v>16600</v>
      </c>
      <c r="C397">
        <v>29900003</v>
      </c>
      <c r="D397" t="s">
        <v>8</v>
      </c>
      <c r="E397">
        <v>54</v>
      </c>
      <c r="F397" t="s">
        <v>21</v>
      </c>
    </row>
    <row r="398" spans="1:6" x14ac:dyDescent="0.25">
      <c r="A398" s="88">
        <v>44452</v>
      </c>
      <c r="B398" t="s">
        <v>16600</v>
      </c>
      <c r="C398">
        <v>31000098</v>
      </c>
      <c r="D398" t="s">
        <v>6</v>
      </c>
      <c r="E398">
        <v>276</v>
      </c>
      <c r="F398" t="s">
        <v>14</v>
      </c>
    </row>
    <row r="399" spans="1:6" x14ac:dyDescent="0.25">
      <c r="A399" s="88">
        <v>44452</v>
      </c>
      <c r="B399" t="s">
        <v>16600</v>
      </c>
      <c r="C399">
        <v>32000107</v>
      </c>
      <c r="D399" t="s">
        <v>6</v>
      </c>
      <c r="E399">
        <v>97.199999999999989</v>
      </c>
      <c r="F399" t="s">
        <v>16602</v>
      </c>
    </row>
    <row r="400" spans="1:6" x14ac:dyDescent="0.25">
      <c r="A400" s="88">
        <v>44452</v>
      </c>
      <c r="B400" t="s">
        <v>16600</v>
      </c>
      <c r="C400">
        <v>47000175</v>
      </c>
      <c r="D400" t="s">
        <v>6</v>
      </c>
      <c r="E400">
        <v>75</v>
      </c>
      <c r="F400" t="s">
        <v>29</v>
      </c>
    </row>
    <row r="401" spans="1:6" x14ac:dyDescent="0.25">
      <c r="A401" s="88">
        <v>44452</v>
      </c>
      <c r="B401" t="s">
        <v>16600</v>
      </c>
      <c r="C401" t="s">
        <v>208</v>
      </c>
      <c r="D401" t="s">
        <v>7</v>
      </c>
      <c r="E401">
        <v>30</v>
      </c>
      <c r="F401" t="s">
        <v>30</v>
      </c>
    </row>
    <row r="402" spans="1:6" x14ac:dyDescent="0.25">
      <c r="A402" s="88">
        <v>44452</v>
      </c>
      <c r="B402" t="s">
        <v>16600</v>
      </c>
      <c r="C402" t="s">
        <v>191</v>
      </c>
      <c r="D402" t="s">
        <v>11</v>
      </c>
      <c r="E402">
        <v>522</v>
      </c>
      <c r="F402" t="s">
        <v>20</v>
      </c>
    </row>
    <row r="403" spans="1:6" x14ac:dyDescent="0.25">
      <c r="A403" s="88">
        <v>44452</v>
      </c>
      <c r="B403" t="s">
        <v>16600</v>
      </c>
      <c r="C403" t="s">
        <v>191</v>
      </c>
      <c r="D403" t="s">
        <v>6</v>
      </c>
      <c r="E403">
        <v>7</v>
      </c>
      <c r="F403" t="s">
        <v>21</v>
      </c>
    </row>
    <row r="404" spans="1:6" x14ac:dyDescent="0.25">
      <c r="A404" s="88">
        <v>44452</v>
      </c>
      <c r="B404" t="s">
        <v>16600</v>
      </c>
      <c r="C404" t="s">
        <v>191</v>
      </c>
      <c r="D404" t="s">
        <v>6</v>
      </c>
      <c r="E404">
        <v>52</v>
      </c>
      <c r="F404" t="s">
        <v>21</v>
      </c>
    </row>
    <row r="405" spans="1:6" x14ac:dyDescent="0.25">
      <c r="A405" s="88">
        <v>44452</v>
      </c>
      <c r="B405" t="s">
        <v>16600</v>
      </c>
      <c r="C405" t="s">
        <v>110</v>
      </c>
      <c r="D405" t="s">
        <v>6</v>
      </c>
      <c r="E405">
        <v>32</v>
      </c>
      <c r="F405" t="s">
        <v>55</v>
      </c>
    </row>
    <row r="406" spans="1:6" x14ac:dyDescent="0.25">
      <c r="A406" s="88">
        <v>44452</v>
      </c>
      <c r="B406" t="s">
        <v>16600</v>
      </c>
      <c r="C406" t="s">
        <v>193</v>
      </c>
      <c r="D406" t="s">
        <v>6</v>
      </c>
      <c r="E406">
        <v>12</v>
      </c>
      <c r="F406" t="s">
        <v>55</v>
      </c>
    </row>
    <row r="407" spans="1:6" x14ac:dyDescent="0.25">
      <c r="A407" s="88">
        <v>44452</v>
      </c>
      <c r="B407" t="s">
        <v>16600</v>
      </c>
      <c r="C407" t="s">
        <v>193</v>
      </c>
      <c r="D407" t="s">
        <v>6</v>
      </c>
      <c r="E407">
        <v>14.8</v>
      </c>
      <c r="F407" t="s">
        <v>55</v>
      </c>
    </row>
    <row r="408" spans="1:6" x14ac:dyDescent="0.25">
      <c r="A408" s="88">
        <v>44452</v>
      </c>
      <c r="B408" t="s">
        <v>16600</v>
      </c>
      <c r="C408" t="s">
        <v>193</v>
      </c>
      <c r="D408" t="s">
        <v>6</v>
      </c>
      <c r="E408">
        <v>23.4</v>
      </c>
      <c r="F408" t="s">
        <v>55</v>
      </c>
    </row>
    <row r="409" spans="1:6" x14ac:dyDescent="0.25">
      <c r="A409" s="88">
        <v>44452</v>
      </c>
      <c r="B409" t="s">
        <v>16600</v>
      </c>
      <c r="C409" t="s">
        <v>193</v>
      </c>
      <c r="D409" t="s">
        <v>6</v>
      </c>
      <c r="E409">
        <v>24.2</v>
      </c>
      <c r="F409" t="s">
        <v>55</v>
      </c>
    </row>
    <row r="410" spans="1:6" x14ac:dyDescent="0.25">
      <c r="A410" s="88">
        <v>44452</v>
      </c>
      <c r="B410" t="s">
        <v>16600</v>
      </c>
      <c r="C410" t="s">
        <v>193</v>
      </c>
      <c r="D410" t="s">
        <v>6</v>
      </c>
      <c r="E410">
        <v>31.6</v>
      </c>
      <c r="F410" t="s">
        <v>55</v>
      </c>
    </row>
    <row r="411" spans="1:6" x14ac:dyDescent="0.25">
      <c r="A411" s="88">
        <v>44452</v>
      </c>
      <c r="B411" t="s">
        <v>16600</v>
      </c>
      <c r="C411" t="s">
        <v>193</v>
      </c>
      <c r="D411" t="s">
        <v>6</v>
      </c>
      <c r="E411">
        <v>44</v>
      </c>
      <c r="F411" t="s">
        <v>55</v>
      </c>
    </row>
    <row r="412" spans="1:6" x14ac:dyDescent="0.25">
      <c r="A412" s="88">
        <v>44452</v>
      </c>
      <c r="B412" t="s">
        <v>16600</v>
      </c>
      <c r="C412" t="s">
        <v>193</v>
      </c>
      <c r="D412" t="s">
        <v>6</v>
      </c>
      <c r="E412">
        <v>50</v>
      </c>
      <c r="F412" t="s">
        <v>55</v>
      </c>
    </row>
    <row r="413" spans="1:6" x14ac:dyDescent="0.25">
      <c r="A413" s="88">
        <v>44452</v>
      </c>
      <c r="B413" t="s">
        <v>16600</v>
      </c>
      <c r="C413" t="s">
        <v>193</v>
      </c>
      <c r="D413" t="s">
        <v>6</v>
      </c>
      <c r="E413">
        <v>53</v>
      </c>
      <c r="F413" t="s">
        <v>55</v>
      </c>
    </row>
    <row r="414" spans="1:6" x14ac:dyDescent="0.25">
      <c r="A414" s="88">
        <v>44452</v>
      </c>
      <c r="B414" t="s">
        <v>16600</v>
      </c>
      <c r="C414" t="s">
        <v>193</v>
      </c>
      <c r="D414" t="s">
        <v>6</v>
      </c>
      <c r="E414">
        <v>98</v>
      </c>
      <c r="F414" t="s">
        <v>55</v>
      </c>
    </row>
    <row r="415" spans="1:6" x14ac:dyDescent="0.25">
      <c r="A415" s="88">
        <v>44452</v>
      </c>
      <c r="B415" t="s">
        <v>16600</v>
      </c>
      <c r="C415" t="s">
        <v>193</v>
      </c>
      <c r="D415" t="s">
        <v>6</v>
      </c>
      <c r="E415">
        <v>100</v>
      </c>
      <c r="F415" t="s">
        <v>55</v>
      </c>
    </row>
    <row r="416" spans="1:6" x14ac:dyDescent="0.25">
      <c r="A416" s="88">
        <v>44452</v>
      </c>
      <c r="B416" t="s">
        <v>16600</v>
      </c>
      <c r="C416" t="s">
        <v>197</v>
      </c>
      <c r="D416" t="s">
        <v>10</v>
      </c>
      <c r="E416">
        <v>5.3</v>
      </c>
      <c r="F416" t="s">
        <v>198</v>
      </c>
    </row>
    <row r="417" spans="1:6" x14ac:dyDescent="0.25">
      <c r="A417" s="88">
        <v>44452</v>
      </c>
      <c r="B417" t="s">
        <v>16600</v>
      </c>
      <c r="C417" t="s">
        <v>200</v>
      </c>
      <c r="D417" t="s">
        <v>10</v>
      </c>
      <c r="E417">
        <v>5.3</v>
      </c>
      <c r="F417" t="s">
        <v>218</v>
      </c>
    </row>
    <row r="418" spans="1:6" x14ac:dyDescent="0.25">
      <c r="A418" s="88">
        <v>44452</v>
      </c>
      <c r="B418" t="s">
        <v>16600</v>
      </c>
      <c r="C418" t="s">
        <v>200</v>
      </c>
      <c r="D418" t="s">
        <v>10</v>
      </c>
      <c r="E418">
        <v>7.8</v>
      </c>
      <c r="F418" t="s">
        <v>218</v>
      </c>
    </row>
    <row r="419" spans="1:6" x14ac:dyDescent="0.25">
      <c r="A419" s="88">
        <v>44452</v>
      </c>
      <c r="B419" t="s">
        <v>16600</v>
      </c>
      <c r="C419" t="s">
        <v>200</v>
      </c>
      <c r="D419" t="s">
        <v>10</v>
      </c>
      <c r="E419">
        <v>13.5</v>
      </c>
      <c r="F419" t="s">
        <v>218</v>
      </c>
    </row>
    <row r="420" spans="1:6" x14ac:dyDescent="0.25">
      <c r="A420" s="88">
        <v>44452</v>
      </c>
      <c r="B420" t="s">
        <v>16600</v>
      </c>
      <c r="C420" t="s">
        <v>200</v>
      </c>
      <c r="D420" t="s">
        <v>10</v>
      </c>
      <c r="E420">
        <v>20</v>
      </c>
      <c r="F420" t="s">
        <v>201</v>
      </c>
    </row>
    <row r="421" spans="1:6" x14ac:dyDescent="0.25">
      <c r="A421" s="88">
        <v>44452</v>
      </c>
      <c r="B421" t="s">
        <v>16600</v>
      </c>
      <c r="C421" t="s">
        <v>200</v>
      </c>
      <c r="D421" t="s">
        <v>10</v>
      </c>
      <c r="E421">
        <v>32.5</v>
      </c>
      <c r="F421" t="s">
        <v>201</v>
      </c>
    </row>
    <row r="422" spans="1:6" x14ac:dyDescent="0.25">
      <c r="A422" s="88">
        <v>44452</v>
      </c>
      <c r="B422" t="s">
        <v>16600</v>
      </c>
      <c r="C422" t="s">
        <v>200</v>
      </c>
      <c r="D422" t="s">
        <v>10</v>
      </c>
      <c r="E422">
        <v>66</v>
      </c>
      <c r="F422" t="s">
        <v>201</v>
      </c>
    </row>
    <row r="423" spans="1:6" x14ac:dyDescent="0.25">
      <c r="A423" s="88">
        <v>44452</v>
      </c>
      <c r="B423" t="s">
        <v>16600</v>
      </c>
      <c r="C423" t="s">
        <v>212</v>
      </c>
      <c r="D423" t="s">
        <v>10</v>
      </c>
      <c r="E423">
        <v>128</v>
      </c>
      <c r="F423" t="s">
        <v>212</v>
      </c>
    </row>
    <row r="424" spans="1:6" x14ac:dyDescent="0.25">
      <c r="A424" s="88">
        <v>44453</v>
      </c>
      <c r="B424" t="s">
        <v>16600</v>
      </c>
      <c r="C424">
        <v>29500482</v>
      </c>
      <c r="D424" t="s">
        <v>9</v>
      </c>
      <c r="E424">
        <v>20</v>
      </c>
      <c r="F424" t="s">
        <v>17</v>
      </c>
    </row>
    <row r="425" spans="1:6" x14ac:dyDescent="0.25">
      <c r="A425" s="88">
        <v>44453</v>
      </c>
      <c r="B425" t="s">
        <v>16600</v>
      </c>
      <c r="C425">
        <v>29500482</v>
      </c>
      <c r="D425" t="s">
        <v>9</v>
      </c>
      <c r="E425">
        <v>5</v>
      </c>
      <c r="F425" t="s">
        <v>17</v>
      </c>
    </row>
    <row r="426" spans="1:6" x14ac:dyDescent="0.25">
      <c r="A426" s="88">
        <v>44453</v>
      </c>
      <c r="B426" t="s">
        <v>16600</v>
      </c>
      <c r="C426">
        <v>29500885</v>
      </c>
      <c r="D426" t="s">
        <v>9</v>
      </c>
      <c r="E426">
        <v>10</v>
      </c>
      <c r="F426" t="s">
        <v>17</v>
      </c>
    </row>
    <row r="427" spans="1:6" x14ac:dyDescent="0.25">
      <c r="A427" s="88">
        <v>44453</v>
      </c>
      <c r="B427" t="s">
        <v>16600</v>
      </c>
      <c r="C427">
        <v>29500904</v>
      </c>
      <c r="D427" t="s">
        <v>9</v>
      </c>
      <c r="E427">
        <v>9</v>
      </c>
      <c r="F427" t="s">
        <v>17</v>
      </c>
    </row>
    <row r="428" spans="1:6" x14ac:dyDescent="0.25">
      <c r="A428" s="88">
        <v>44453</v>
      </c>
      <c r="B428" t="s">
        <v>16600</v>
      </c>
      <c r="C428">
        <v>29500913</v>
      </c>
      <c r="D428" t="s">
        <v>9</v>
      </c>
      <c r="E428">
        <v>7</v>
      </c>
      <c r="F428" t="s">
        <v>17</v>
      </c>
    </row>
    <row r="429" spans="1:6" x14ac:dyDescent="0.25">
      <c r="A429" s="88">
        <v>44453</v>
      </c>
      <c r="B429" t="s">
        <v>16600</v>
      </c>
      <c r="C429">
        <v>29500918</v>
      </c>
      <c r="D429" t="s">
        <v>6</v>
      </c>
      <c r="E429">
        <v>48</v>
      </c>
      <c r="F429" t="s">
        <v>22</v>
      </c>
    </row>
    <row r="430" spans="1:6" x14ac:dyDescent="0.25">
      <c r="A430" s="88">
        <v>44453</v>
      </c>
      <c r="B430" t="s">
        <v>16600</v>
      </c>
      <c r="C430">
        <v>29500952</v>
      </c>
      <c r="D430" t="s">
        <v>9</v>
      </c>
      <c r="E430">
        <v>12</v>
      </c>
      <c r="F430" t="s">
        <v>17</v>
      </c>
    </row>
    <row r="431" spans="1:6" x14ac:dyDescent="0.25">
      <c r="A431" s="88">
        <v>44453</v>
      </c>
      <c r="B431" t="s">
        <v>16600</v>
      </c>
      <c r="C431">
        <v>29501009</v>
      </c>
      <c r="D431" t="s">
        <v>9</v>
      </c>
      <c r="E431">
        <v>6</v>
      </c>
      <c r="F431" t="s">
        <v>17</v>
      </c>
    </row>
    <row r="432" spans="1:6" x14ac:dyDescent="0.25">
      <c r="A432" s="88">
        <v>44453</v>
      </c>
      <c r="B432" t="s">
        <v>16600</v>
      </c>
      <c r="C432">
        <v>29501020</v>
      </c>
      <c r="D432" t="s">
        <v>9</v>
      </c>
      <c r="E432">
        <v>20</v>
      </c>
      <c r="F432" t="s">
        <v>17</v>
      </c>
    </row>
    <row r="433" spans="1:6" x14ac:dyDescent="0.25">
      <c r="A433" s="88">
        <v>44453</v>
      </c>
      <c r="B433" t="s">
        <v>16600</v>
      </c>
      <c r="C433">
        <v>29501021</v>
      </c>
      <c r="D433" t="s">
        <v>6</v>
      </c>
      <c r="E433">
        <v>25</v>
      </c>
      <c r="F433" t="s">
        <v>22</v>
      </c>
    </row>
    <row r="434" spans="1:6" x14ac:dyDescent="0.25">
      <c r="A434" s="88">
        <v>44453</v>
      </c>
      <c r="B434" t="s">
        <v>16600</v>
      </c>
      <c r="C434">
        <v>29501022</v>
      </c>
      <c r="D434" t="s">
        <v>11</v>
      </c>
      <c r="E434">
        <v>525</v>
      </c>
      <c r="F434" t="s">
        <v>20</v>
      </c>
    </row>
    <row r="435" spans="1:6" x14ac:dyDescent="0.25">
      <c r="A435" s="88">
        <v>44453</v>
      </c>
      <c r="B435" t="s">
        <v>16600</v>
      </c>
      <c r="C435">
        <v>29501029</v>
      </c>
      <c r="D435" t="s">
        <v>9</v>
      </c>
      <c r="E435">
        <v>14</v>
      </c>
      <c r="F435" t="s">
        <v>17</v>
      </c>
    </row>
    <row r="436" spans="1:6" x14ac:dyDescent="0.25">
      <c r="A436" s="88">
        <v>44453</v>
      </c>
      <c r="B436" t="s">
        <v>16600</v>
      </c>
      <c r="C436">
        <v>29501030</v>
      </c>
      <c r="D436" t="s">
        <v>9</v>
      </c>
      <c r="E436">
        <v>8</v>
      </c>
      <c r="F436" t="s">
        <v>17</v>
      </c>
    </row>
    <row r="437" spans="1:6" x14ac:dyDescent="0.25">
      <c r="A437" s="88">
        <v>44453</v>
      </c>
      <c r="B437" t="s">
        <v>16600</v>
      </c>
      <c r="C437">
        <v>29501030</v>
      </c>
      <c r="D437" t="s">
        <v>9</v>
      </c>
      <c r="E437">
        <v>7</v>
      </c>
      <c r="F437" t="s">
        <v>17</v>
      </c>
    </row>
    <row r="438" spans="1:6" x14ac:dyDescent="0.25">
      <c r="A438" s="88">
        <v>44453</v>
      </c>
      <c r="B438" t="s">
        <v>16600</v>
      </c>
      <c r="C438">
        <v>29501030</v>
      </c>
      <c r="D438" t="s">
        <v>9</v>
      </c>
      <c r="E438">
        <v>6</v>
      </c>
      <c r="F438" t="s">
        <v>17</v>
      </c>
    </row>
    <row r="439" spans="1:6" x14ac:dyDescent="0.25">
      <c r="A439" s="88">
        <v>44453</v>
      </c>
      <c r="B439" t="s">
        <v>16600</v>
      </c>
      <c r="C439">
        <v>29501036</v>
      </c>
      <c r="D439" t="s">
        <v>9</v>
      </c>
      <c r="E439">
        <v>3</v>
      </c>
      <c r="F439" t="s">
        <v>17</v>
      </c>
    </row>
    <row r="440" spans="1:6" x14ac:dyDescent="0.25">
      <c r="A440" s="88">
        <v>44453</v>
      </c>
      <c r="B440" t="s">
        <v>16600</v>
      </c>
      <c r="C440">
        <v>29501039</v>
      </c>
      <c r="D440" t="s">
        <v>9</v>
      </c>
      <c r="E440">
        <v>14</v>
      </c>
      <c r="F440" t="s">
        <v>17</v>
      </c>
    </row>
    <row r="441" spans="1:6" x14ac:dyDescent="0.25">
      <c r="A441" s="88">
        <v>44453</v>
      </c>
      <c r="B441" t="s">
        <v>16600</v>
      </c>
      <c r="C441">
        <v>31000098</v>
      </c>
      <c r="D441" t="s">
        <v>6</v>
      </c>
      <c r="E441">
        <v>292</v>
      </c>
      <c r="F441" t="s">
        <v>10</v>
      </c>
    </row>
    <row r="442" spans="1:6" x14ac:dyDescent="0.25">
      <c r="A442" s="88">
        <v>44453</v>
      </c>
      <c r="B442" t="s">
        <v>16600</v>
      </c>
      <c r="C442">
        <v>49500089</v>
      </c>
      <c r="D442" t="s">
        <v>8</v>
      </c>
      <c r="E442">
        <v>282</v>
      </c>
      <c r="F442" t="s">
        <v>21</v>
      </c>
    </row>
    <row r="443" spans="1:6" x14ac:dyDescent="0.25">
      <c r="A443" s="88">
        <v>44453</v>
      </c>
      <c r="B443" t="s">
        <v>16600</v>
      </c>
      <c r="C443">
        <v>49500091</v>
      </c>
      <c r="D443" t="s">
        <v>8</v>
      </c>
      <c r="E443">
        <v>402</v>
      </c>
      <c r="F443" t="s">
        <v>21</v>
      </c>
    </row>
    <row r="444" spans="1:6" x14ac:dyDescent="0.25">
      <c r="A444" s="88">
        <v>44453</v>
      </c>
      <c r="B444" t="s">
        <v>16600</v>
      </c>
      <c r="C444">
        <v>49500092</v>
      </c>
      <c r="D444" t="s">
        <v>11</v>
      </c>
      <c r="E444">
        <v>267</v>
      </c>
      <c r="F444" t="s">
        <v>20</v>
      </c>
    </row>
    <row r="445" spans="1:6" x14ac:dyDescent="0.25">
      <c r="A445" s="88">
        <v>44453</v>
      </c>
      <c r="B445" t="s">
        <v>16600</v>
      </c>
      <c r="C445">
        <v>49500143</v>
      </c>
      <c r="D445" t="s">
        <v>11</v>
      </c>
      <c r="E445">
        <v>203</v>
      </c>
      <c r="F445" t="s">
        <v>20</v>
      </c>
    </row>
    <row r="446" spans="1:6" x14ac:dyDescent="0.25">
      <c r="A446" s="88">
        <v>44453</v>
      </c>
      <c r="B446" t="s">
        <v>16600</v>
      </c>
      <c r="C446">
        <v>49500204</v>
      </c>
      <c r="D446" t="s">
        <v>8</v>
      </c>
      <c r="E446">
        <v>328</v>
      </c>
      <c r="F446" t="s">
        <v>21</v>
      </c>
    </row>
    <row r="447" spans="1:6" x14ac:dyDescent="0.25">
      <c r="A447" s="88">
        <v>44453</v>
      </c>
      <c r="B447" t="s">
        <v>16600</v>
      </c>
      <c r="C447" t="s">
        <v>200</v>
      </c>
      <c r="D447" t="s">
        <v>10</v>
      </c>
      <c r="E447">
        <v>5.9</v>
      </c>
      <c r="F447" t="s">
        <v>218</v>
      </c>
    </row>
    <row r="448" spans="1:6" x14ac:dyDescent="0.25">
      <c r="A448" s="88">
        <v>44454</v>
      </c>
      <c r="B448" t="s">
        <v>16600</v>
      </c>
      <c r="C448">
        <v>23500351</v>
      </c>
      <c r="D448" t="s">
        <v>6</v>
      </c>
      <c r="E448">
        <v>25.4</v>
      </c>
      <c r="F448" t="s">
        <v>267</v>
      </c>
    </row>
    <row r="449" spans="1:6" x14ac:dyDescent="0.25">
      <c r="A449" s="88">
        <v>44454</v>
      </c>
      <c r="B449" t="s">
        <v>16600</v>
      </c>
      <c r="C449">
        <v>29500482</v>
      </c>
      <c r="D449" t="s">
        <v>9</v>
      </c>
      <c r="E449">
        <v>18</v>
      </c>
      <c r="F449" t="s">
        <v>17</v>
      </c>
    </row>
    <row r="450" spans="1:6" x14ac:dyDescent="0.25">
      <c r="A450" s="88">
        <v>44454</v>
      </c>
      <c r="B450" t="s">
        <v>16600</v>
      </c>
      <c r="C450">
        <v>29500593</v>
      </c>
      <c r="D450" t="s">
        <v>8</v>
      </c>
      <c r="E450">
        <v>45</v>
      </c>
      <c r="F450" t="s">
        <v>21</v>
      </c>
    </row>
    <row r="451" spans="1:6" x14ac:dyDescent="0.25">
      <c r="A451" s="88">
        <v>44454</v>
      </c>
      <c r="B451" t="s">
        <v>16600</v>
      </c>
      <c r="C451">
        <v>29500594</v>
      </c>
      <c r="D451" t="s">
        <v>8</v>
      </c>
      <c r="E451">
        <v>45</v>
      </c>
      <c r="F451" t="s">
        <v>52</v>
      </c>
    </row>
    <row r="452" spans="1:6" x14ac:dyDescent="0.25">
      <c r="A452" s="88">
        <v>44454</v>
      </c>
      <c r="B452" t="s">
        <v>16600</v>
      </c>
      <c r="C452">
        <v>29500823</v>
      </c>
      <c r="D452" t="s">
        <v>6</v>
      </c>
      <c r="E452">
        <v>300</v>
      </c>
      <c r="F452" t="s">
        <v>275</v>
      </c>
    </row>
    <row r="453" spans="1:6" x14ac:dyDescent="0.25">
      <c r="A453" s="88">
        <v>44454</v>
      </c>
      <c r="B453" t="s">
        <v>16600</v>
      </c>
      <c r="C453">
        <v>29500885</v>
      </c>
      <c r="D453" t="s">
        <v>9</v>
      </c>
      <c r="E453">
        <v>10</v>
      </c>
      <c r="F453" t="s">
        <v>17</v>
      </c>
    </row>
    <row r="454" spans="1:6" x14ac:dyDescent="0.25">
      <c r="A454" s="88">
        <v>44454</v>
      </c>
      <c r="B454" t="s">
        <v>16600</v>
      </c>
      <c r="C454">
        <v>29500886</v>
      </c>
      <c r="D454" t="s">
        <v>9</v>
      </c>
      <c r="E454">
        <v>20</v>
      </c>
      <c r="F454" t="s">
        <v>17</v>
      </c>
    </row>
    <row r="455" spans="1:6" x14ac:dyDescent="0.25">
      <c r="A455" s="88">
        <v>44454</v>
      </c>
      <c r="B455" t="s">
        <v>16600</v>
      </c>
      <c r="C455">
        <v>29500886</v>
      </c>
      <c r="D455" t="s">
        <v>9</v>
      </c>
      <c r="E455">
        <v>20</v>
      </c>
      <c r="F455" t="s">
        <v>17</v>
      </c>
    </row>
    <row r="456" spans="1:6" x14ac:dyDescent="0.25">
      <c r="A456" s="88">
        <v>44454</v>
      </c>
      <c r="B456" t="s">
        <v>16600</v>
      </c>
      <c r="C456">
        <v>29500886</v>
      </c>
      <c r="D456" t="s">
        <v>9</v>
      </c>
      <c r="E456">
        <v>20</v>
      </c>
      <c r="F456" t="s">
        <v>17</v>
      </c>
    </row>
    <row r="457" spans="1:6" x14ac:dyDescent="0.25">
      <c r="A457" s="88">
        <v>44454</v>
      </c>
      <c r="B457" t="s">
        <v>16600</v>
      </c>
      <c r="C457">
        <v>29500891</v>
      </c>
      <c r="D457" t="s">
        <v>9</v>
      </c>
      <c r="E457">
        <v>15</v>
      </c>
      <c r="F457" t="s">
        <v>17</v>
      </c>
    </row>
    <row r="458" spans="1:6" x14ac:dyDescent="0.25">
      <c r="A458" s="88">
        <v>44454</v>
      </c>
      <c r="B458" t="s">
        <v>16600</v>
      </c>
      <c r="C458">
        <v>29500891</v>
      </c>
      <c r="D458" t="s">
        <v>9</v>
      </c>
      <c r="E458">
        <v>15</v>
      </c>
      <c r="F458" t="s">
        <v>17</v>
      </c>
    </row>
    <row r="459" spans="1:6" x14ac:dyDescent="0.25">
      <c r="A459" s="88">
        <v>44454</v>
      </c>
      <c r="B459" t="s">
        <v>16600</v>
      </c>
      <c r="C459">
        <v>29500900</v>
      </c>
      <c r="D459" t="s">
        <v>9</v>
      </c>
      <c r="E459">
        <v>6</v>
      </c>
      <c r="F459" t="s">
        <v>17</v>
      </c>
    </row>
    <row r="460" spans="1:6" x14ac:dyDescent="0.25">
      <c r="A460" s="88">
        <v>44454</v>
      </c>
      <c r="B460" t="s">
        <v>16600</v>
      </c>
      <c r="C460">
        <v>29500906</v>
      </c>
      <c r="D460" t="s">
        <v>9</v>
      </c>
      <c r="E460">
        <v>17</v>
      </c>
      <c r="F460" t="s">
        <v>17</v>
      </c>
    </row>
    <row r="461" spans="1:6" x14ac:dyDescent="0.25">
      <c r="A461" s="88">
        <v>44454</v>
      </c>
      <c r="B461" t="s">
        <v>16600</v>
      </c>
      <c r="C461">
        <v>29500910</v>
      </c>
      <c r="D461" t="s">
        <v>9</v>
      </c>
      <c r="E461">
        <v>6</v>
      </c>
      <c r="F461" t="s">
        <v>17</v>
      </c>
    </row>
    <row r="462" spans="1:6" x14ac:dyDescent="0.25">
      <c r="A462" s="88">
        <v>44454</v>
      </c>
      <c r="B462" t="s">
        <v>16600</v>
      </c>
      <c r="C462">
        <v>29500952</v>
      </c>
      <c r="D462" t="s">
        <v>9</v>
      </c>
      <c r="E462">
        <v>22</v>
      </c>
      <c r="F462" t="s">
        <v>17</v>
      </c>
    </row>
    <row r="463" spans="1:6" x14ac:dyDescent="0.25">
      <c r="A463" s="88">
        <v>44454</v>
      </c>
      <c r="B463" t="s">
        <v>16600</v>
      </c>
      <c r="C463">
        <v>29500952</v>
      </c>
      <c r="D463" t="s">
        <v>9</v>
      </c>
      <c r="E463">
        <v>20</v>
      </c>
      <c r="F463" t="s">
        <v>17</v>
      </c>
    </row>
    <row r="464" spans="1:6" x14ac:dyDescent="0.25">
      <c r="A464" s="88">
        <v>44454</v>
      </c>
      <c r="B464" t="s">
        <v>16600</v>
      </c>
      <c r="C464">
        <v>29500952</v>
      </c>
      <c r="D464" t="s">
        <v>9</v>
      </c>
      <c r="E464">
        <v>20</v>
      </c>
      <c r="F464" t="s">
        <v>17</v>
      </c>
    </row>
    <row r="465" spans="1:6" x14ac:dyDescent="0.25">
      <c r="A465" s="88">
        <v>44454</v>
      </c>
      <c r="B465" t="s">
        <v>16600</v>
      </c>
      <c r="C465">
        <v>29500952</v>
      </c>
      <c r="D465" t="s">
        <v>9</v>
      </c>
      <c r="E465">
        <v>15</v>
      </c>
      <c r="F465" t="s">
        <v>17</v>
      </c>
    </row>
    <row r="466" spans="1:6" x14ac:dyDescent="0.25">
      <c r="A466" s="88">
        <v>44454</v>
      </c>
      <c r="B466" t="s">
        <v>16600</v>
      </c>
      <c r="C466">
        <v>29500957</v>
      </c>
      <c r="D466" t="s">
        <v>9</v>
      </c>
      <c r="E466">
        <v>3</v>
      </c>
      <c r="F466" t="s">
        <v>17</v>
      </c>
    </row>
    <row r="467" spans="1:6" x14ac:dyDescent="0.25">
      <c r="A467" s="88">
        <v>44454</v>
      </c>
      <c r="B467" t="s">
        <v>16600</v>
      </c>
      <c r="C467">
        <v>29501009</v>
      </c>
      <c r="D467" t="s">
        <v>9</v>
      </c>
      <c r="E467">
        <v>3</v>
      </c>
      <c r="F467" t="s">
        <v>17</v>
      </c>
    </row>
    <row r="468" spans="1:6" x14ac:dyDescent="0.25">
      <c r="A468" s="88">
        <v>44454</v>
      </c>
      <c r="B468" t="s">
        <v>16600</v>
      </c>
      <c r="C468">
        <v>29501020</v>
      </c>
      <c r="D468" t="s">
        <v>9</v>
      </c>
      <c r="E468">
        <v>7</v>
      </c>
      <c r="F468" t="s">
        <v>17</v>
      </c>
    </row>
    <row r="469" spans="1:6" x14ac:dyDescent="0.25">
      <c r="A469" s="88">
        <v>44454</v>
      </c>
      <c r="B469" t="s">
        <v>16600</v>
      </c>
      <c r="C469">
        <v>29501028</v>
      </c>
      <c r="D469" t="s">
        <v>9</v>
      </c>
      <c r="E469">
        <v>8</v>
      </c>
      <c r="F469" t="s">
        <v>17</v>
      </c>
    </row>
    <row r="470" spans="1:6" x14ac:dyDescent="0.25">
      <c r="A470" s="88">
        <v>44454</v>
      </c>
      <c r="B470" t="s">
        <v>16600</v>
      </c>
      <c r="C470">
        <v>29501028</v>
      </c>
      <c r="D470" t="s">
        <v>9</v>
      </c>
      <c r="E470">
        <v>8</v>
      </c>
      <c r="F470" t="s">
        <v>17</v>
      </c>
    </row>
    <row r="471" spans="1:6" x14ac:dyDescent="0.25">
      <c r="A471" s="88">
        <v>44454</v>
      </c>
      <c r="B471" t="s">
        <v>16600</v>
      </c>
      <c r="C471">
        <v>29501029</v>
      </c>
      <c r="D471" t="s">
        <v>9</v>
      </c>
      <c r="E471">
        <v>18</v>
      </c>
      <c r="F471" t="s">
        <v>17</v>
      </c>
    </row>
    <row r="472" spans="1:6" x14ac:dyDescent="0.25">
      <c r="A472" s="88">
        <v>44454</v>
      </c>
      <c r="B472" t="s">
        <v>16600</v>
      </c>
      <c r="C472">
        <v>29501030</v>
      </c>
      <c r="D472" t="s">
        <v>9</v>
      </c>
      <c r="E472">
        <v>15</v>
      </c>
      <c r="F472" t="s">
        <v>17</v>
      </c>
    </row>
    <row r="473" spans="1:6" x14ac:dyDescent="0.25">
      <c r="A473" s="88">
        <v>44454</v>
      </c>
      <c r="B473" t="s">
        <v>16600</v>
      </c>
      <c r="C473">
        <v>29501039</v>
      </c>
      <c r="D473" t="s">
        <v>9</v>
      </c>
      <c r="E473">
        <v>22</v>
      </c>
      <c r="F473" t="s">
        <v>17</v>
      </c>
    </row>
    <row r="474" spans="1:6" x14ac:dyDescent="0.25">
      <c r="A474" s="88">
        <v>44454</v>
      </c>
      <c r="B474" t="s">
        <v>16600</v>
      </c>
      <c r="C474">
        <v>29501040</v>
      </c>
      <c r="D474" t="s">
        <v>9</v>
      </c>
      <c r="E474">
        <v>6</v>
      </c>
      <c r="F474" t="s">
        <v>17</v>
      </c>
    </row>
    <row r="475" spans="1:6" x14ac:dyDescent="0.25">
      <c r="A475" s="88">
        <v>44454</v>
      </c>
      <c r="B475" t="s">
        <v>16600</v>
      </c>
      <c r="C475">
        <v>29501063</v>
      </c>
      <c r="D475" t="s">
        <v>11</v>
      </c>
      <c r="E475">
        <v>195</v>
      </c>
      <c r="F475" t="s">
        <v>20</v>
      </c>
    </row>
    <row r="476" spans="1:6" x14ac:dyDescent="0.25">
      <c r="A476" s="88">
        <v>44454</v>
      </c>
      <c r="B476" t="s">
        <v>16600</v>
      </c>
      <c r="C476">
        <v>29501074</v>
      </c>
      <c r="D476" t="s">
        <v>11</v>
      </c>
      <c r="E476">
        <v>87</v>
      </c>
      <c r="F476" t="s">
        <v>20</v>
      </c>
    </row>
    <row r="477" spans="1:6" x14ac:dyDescent="0.25">
      <c r="A477" s="88">
        <v>44454</v>
      </c>
      <c r="B477" t="s">
        <v>16600</v>
      </c>
      <c r="C477">
        <v>29501077</v>
      </c>
      <c r="D477" t="s">
        <v>11</v>
      </c>
      <c r="E477">
        <v>56</v>
      </c>
      <c r="F477" t="s">
        <v>20</v>
      </c>
    </row>
    <row r="478" spans="1:6" x14ac:dyDescent="0.25">
      <c r="A478" s="88">
        <v>44454</v>
      </c>
      <c r="B478" t="s">
        <v>16600</v>
      </c>
      <c r="C478">
        <v>29501101</v>
      </c>
      <c r="D478" t="s">
        <v>9</v>
      </c>
      <c r="E478">
        <v>6</v>
      </c>
      <c r="F478" t="s">
        <v>17</v>
      </c>
    </row>
    <row r="479" spans="1:6" x14ac:dyDescent="0.25">
      <c r="A479" s="88">
        <v>44454</v>
      </c>
      <c r="B479" t="s">
        <v>16600</v>
      </c>
      <c r="C479">
        <v>29600011</v>
      </c>
      <c r="D479" t="s">
        <v>6</v>
      </c>
      <c r="E479">
        <v>212</v>
      </c>
      <c r="F479" t="s">
        <v>22</v>
      </c>
    </row>
    <row r="480" spans="1:6" x14ac:dyDescent="0.25">
      <c r="A480" s="88">
        <v>44454</v>
      </c>
      <c r="B480" t="s">
        <v>16600</v>
      </c>
      <c r="C480">
        <v>29600013</v>
      </c>
      <c r="D480" t="s">
        <v>6</v>
      </c>
      <c r="E480">
        <v>223</v>
      </c>
      <c r="F480" t="s">
        <v>22</v>
      </c>
    </row>
    <row r="481" spans="1:6" x14ac:dyDescent="0.25">
      <c r="A481" s="88">
        <v>44454</v>
      </c>
      <c r="B481" t="s">
        <v>16600</v>
      </c>
      <c r="C481">
        <v>31000084</v>
      </c>
      <c r="D481" t="s">
        <v>6</v>
      </c>
      <c r="E481">
        <v>41.6</v>
      </c>
      <c r="F481" t="s">
        <v>16602</v>
      </c>
    </row>
    <row r="482" spans="1:6" x14ac:dyDescent="0.25">
      <c r="A482" s="88">
        <v>44454</v>
      </c>
      <c r="B482" t="s">
        <v>16600</v>
      </c>
      <c r="C482">
        <v>31000084</v>
      </c>
      <c r="D482" t="s">
        <v>6</v>
      </c>
      <c r="E482">
        <v>3.6</v>
      </c>
      <c r="F482" t="s">
        <v>65</v>
      </c>
    </row>
    <row r="483" spans="1:6" x14ac:dyDescent="0.25">
      <c r="A483" s="88">
        <v>44454</v>
      </c>
      <c r="B483" t="s">
        <v>16600</v>
      </c>
      <c r="C483">
        <v>31000207</v>
      </c>
      <c r="D483" t="s">
        <v>6</v>
      </c>
      <c r="E483">
        <v>26</v>
      </c>
      <c r="F483" t="s">
        <v>16602</v>
      </c>
    </row>
    <row r="484" spans="1:6" x14ac:dyDescent="0.25">
      <c r="A484" s="88">
        <v>44454</v>
      </c>
      <c r="B484" t="s">
        <v>16600</v>
      </c>
      <c r="C484">
        <v>32000065</v>
      </c>
      <c r="D484" t="s">
        <v>6</v>
      </c>
      <c r="E484">
        <v>42.6</v>
      </c>
      <c r="F484" t="s">
        <v>65</v>
      </c>
    </row>
    <row r="485" spans="1:6" x14ac:dyDescent="0.25">
      <c r="A485" s="88">
        <v>44454</v>
      </c>
      <c r="B485" t="s">
        <v>16600</v>
      </c>
      <c r="C485">
        <v>32000074</v>
      </c>
      <c r="D485" t="s">
        <v>6</v>
      </c>
      <c r="E485">
        <v>724</v>
      </c>
      <c r="F485" t="s">
        <v>270</v>
      </c>
    </row>
    <row r="486" spans="1:6" x14ac:dyDescent="0.25">
      <c r="A486" s="88">
        <v>44454</v>
      </c>
      <c r="B486" t="s">
        <v>16600</v>
      </c>
      <c r="C486">
        <v>32000106</v>
      </c>
      <c r="D486" t="s">
        <v>6</v>
      </c>
      <c r="E486">
        <v>22</v>
      </c>
      <c r="F486" t="s">
        <v>16602</v>
      </c>
    </row>
    <row r="487" spans="1:6" x14ac:dyDescent="0.25">
      <c r="A487" s="88">
        <v>44454</v>
      </c>
      <c r="B487" t="s">
        <v>16600</v>
      </c>
      <c r="C487">
        <v>32000106</v>
      </c>
      <c r="D487" t="s">
        <v>6</v>
      </c>
      <c r="E487">
        <v>19</v>
      </c>
      <c r="F487" t="s">
        <v>16602</v>
      </c>
    </row>
    <row r="488" spans="1:6" x14ac:dyDescent="0.25">
      <c r="A488" s="88">
        <v>44454</v>
      </c>
      <c r="B488" t="s">
        <v>16600</v>
      </c>
      <c r="C488">
        <v>49500039</v>
      </c>
      <c r="D488" t="s">
        <v>6</v>
      </c>
      <c r="E488">
        <v>270</v>
      </c>
      <c r="F488" t="s">
        <v>22</v>
      </c>
    </row>
    <row r="489" spans="1:6" x14ac:dyDescent="0.25">
      <c r="A489" s="88">
        <v>44454</v>
      </c>
      <c r="B489" t="s">
        <v>16600</v>
      </c>
      <c r="C489">
        <v>49500154</v>
      </c>
      <c r="D489" t="s">
        <v>6</v>
      </c>
      <c r="E489">
        <v>285</v>
      </c>
      <c r="F489" t="s">
        <v>29</v>
      </c>
    </row>
    <row r="490" spans="1:6" x14ac:dyDescent="0.25">
      <c r="A490" s="88">
        <v>44454</v>
      </c>
      <c r="B490" t="s">
        <v>16600</v>
      </c>
      <c r="C490">
        <v>49500185</v>
      </c>
      <c r="D490" t="s">
        <v>11</v>
      </c>
      <c r="E490">
        <v>57.8</v>
      </c>
      <c r="F490" t="s">
        <v>24</v>
      </c>
    </row>
    <row r="491" spans="1:6" x14ac:dyDescent="0.25">
      <c r="A491" s="88">
        <v>44454</v>
      </c>
      <c r="B491" t="s">
        <v>16600</v>
      </c>
      <c r="C491">
        <v>49500185</v>
      </c>
      <c r="D491" t="s">
        <v>11</v>
      </c>
      <c r="E491">
        <v>150</v>
      </c>
      <c r="F491" t="s">
        <v>24</v>
      </c>
    </row>
    <row r="492" spans="1:6" x14ac:dyDescent="0.25">
      <c r="A492" s="88">
        <v>44454</v>
      </c>
      <c r="B492" t="s">
        <v>16600</v>
      </c>
      <c r="C492">
        <v>49500188</v>
      </c>
      <c r="D492" t="s">
        <v>11</v>
      </c>
      <c r="E492">
        <v>107.6</v>
      </c>
      <c r="F492" t="s">
        <v>24</v>
      </c>
    </row>
    <row r="493" spans="1:6" x14ac:dyDescent="0.25">
      <c r="A493" s="88">
        <v>44454</v>
      </c>
      <c r="B493" t="s">
        <v>16600</v>
      </c>
      <c r="C493">
        <v>49500213</v>
      </c>
      <c r="D493" t="s">
        <v>11</v>
      </c>
      <c r="E493">
        <v>66</v>
      </c>
      <c r="F493" t="s">
        <v>24</v>
      </c>
    </row>
    <row r="494" spans="1:6" x14ac:dyDescent="0.25">
      <c r="A494" s="88">
        <v>44454</v>
      </c>
      <c r="B494" t="s">
        <v>16600</v>
      </c>
      <c r="C494">
        <v>49500214</v>
      </c>
      <c r="D494" t="s">
        <v>11</v>
      </c>
      <c r="E494">
        <v>166</v>
      </c>
      <c r="F494" t="s">
        <v>24</v>
      </c>
    </row>
    <row r="495" spans="1:6" x14ac:dyDescent="0.25">
      <c r="A495" s="88">
        <v>44454</v>
      </c>
      <c r="B495" t="s">
        <v>16600</v>
      </c>
      <c r="C495">
        <v>49500215</v>
      </c>
      <c r="D495" t="s">
        <v>11</v>
      </c>
      <c r="E495">
        <v>38</v>
      </c>
      <c r="F495" t="s">
        <v>24</v>
      </c>
    </row>
    <row r="496" spans="1:6" x14ac:dyDescent="0.25">
      <c r="A496" s="88">
        <v>44454</v>
      </c>
      <c r="B496" t="s">
        <v>16600</v>
      </c>
      <c r="C496">
        <v>49500215</v>
      </c>
      <c r="D496" t="s">
        <v>11</v>
      </c>
      <c r="E496">
        <v>79</v>
      </c>
      <c r="F496" t="s">
        <v>24</v>
      </c>
    </row>
    <row r="497" spans="1:6" x14ac:dyDescent="0.25">
      <c r="A497" s="88">
        <v>44454</v>
      </c>
      <c r="B497" t="s">
        <v>16600</v>
      </c>
      <c r="C497">
        <v>49500216</v>
      </c>
      <c r="D497" t="s">
        <v>11</v>
      </c>
      <c r="E497">
        <v>239</v>
      </c>
      <c r="F497" t="s">
        <v>24</v>
      </c>
    </row>
    <row r="498" spans="1:6" x14ac:dyDescent="0.25">
      <c r="A498" s="88">
        <v>44454</v>
      </c>
      <c r="B498" t="s">
        <v>16600</v>
      </c>
      <c r="C498">
        <v>49500216</v>
      </c>
      <c r="D498" t="s">
        <v>11</v>
      </c>
      <c r="E498">
        <v>347</v>
      </c>
      <c r="F498" t="s">
        <v>24</v>
      </c>
    </row>
    <row r="499" spans="1:6" x14ac:dyDescent="0.25">
      <c r="A499" s="88">
        <v>44454</v>
      </c>
      <c r="B499" t="s">
        <v>16600</v>
      </c>
      <c r="C499">
        <v>49500218</v>
      </c>
      <c r="D499" t="s">
        <v>11</v>
      </c>
      <c r="E499">
        <v>138</v>
      </c>
      <c r="F499" t="s">
        <v>24</v>
      </c>
    </row>
    <row r="500" spans="1:6" x14ac:dyDescent="0.25">
      <c r="A500" s="88">
        <v>44454</v>
      </c>
      <c r="B500" t="s">
        <v>16600</v>
      </c>
      <c r="C500" t="s">
        <v>208</v>
      </c>
      <c r="D500" t="s">
        <v>7</v>
      </c>
      <c r="E500">
        <v>30</v>
      </c>
      <c r="F500" t="s">
        <v>30</v>
      </c>
    </row>
    <row r="501" spans="1:6" x14ac:dyDescent="0.25">
      <c r="A501" s="88">
        <v>44454</v>
      </c>
      <c r="B501" t="s">
        <v>16600</v>
      </c>
      <c r="C501" t="s">
        <v>208</v>
      </c>
      <c r="D501" t="s">
        <v>7</v>
      </c>
      <c r="E501">
        <v>126</v>
      </c>
      <c r="F501" t="s">
        <v>30</v>
      </c>
    </row>
    <row r="502" spans="1:6" x14ac:dyDescent="0.25">
      <c r="A502" s="88">
        <v>44454</v>
      </c>
      <c r="B502" t="s">
        <v>16600</v>
      </c>
      <c r="C502" t="s">
        <v>191</v>
      </c>
      <c r="D502" t="s">
        <v>8</v>
      </c>
      <c r="E502">
        <v>1.6</v>
      </c>
      <c r="F502" t="s">
        <v>55</v>
      </c>
    </row>
    <row r="503" spans="1:6" x14ac:dyDescent="0.25">
      <c r="A503" s="88">
        <v>44454</v>
      </c>
      <c r="B503" t="s">
        <v>16600</v>
      </c>
      <c r="C503" t="s">
        <v>191</v>
      </c>
      <c r="D503" t="s">
        <v>6</v>
      </c>
      <c r="E503">
        <v>9</v>
      </c>
      <c r="F503" t="s">
        <v>215</v>
      </c>
    </row>
    <row r="504" spans="1:6" x14ac:dyDescent="0.25">
      <c r="A504" s="88">
        <v>44454</v>
      </c>
      <c r="B504" t="s">
        <v>16600</v>
      </c>
      <c r="C504" t="s">
        <v>191</v>
      </c>
      <c r="D504" t="s">
        <v>6</v>
      </c>
      <c r="E504">
        <v>25</v>
      </c>
      <c r="F504" t="s">
        <v>215</v>
      </c>
    </row>
    <row r="505" spans="1:6" x14ac:dyDescent="0.25">
      <c r="A505" s="88">
        <v>44454</v>
      </c>
      <c r="B505" t="s">
        <v>16600</v>
      </c>
      <c r="C505" t="s">
        <v>110</v>
      </c>
      <c r="D505" t="s">
        <v>6</v>
      </c>
      <c r="E505">
        <v>12.600000000000001</v>
      </c>
      <c r="F505" t="s">
        <v>55</v>
      </c>
    </row>
    <row r="506" spans="1:6" x14ac:dyDescent="0.25">
      <c r="A506" s="88">
        <v>44454</v>
      </c>
      <c r="B506" t="s">
        <v>16600</v>
      </c>
      <c r="C506" t="s">
        <v>110</v>
      </c>
      <c r="D506" t="s">
        <v>6</v>
      </c>
      <c r="E506">
        <v>160.5</v>
      </c>
      <c r="F506" t="s">
        <v>55</v>
      </c>
    </row>
    <row r="507" spans="1:6" x14ac:dyDescent="0.25">
      <c r="A507" s="88">
        <v>44454</v>
      </c>
      <c r="B507" t="s">
        <v>16600</v>
      </c>
      <c r="C507" t="s">
        <v>193</v>
      </c>
      <c r="D507" t="s">
        <v>6</v>
      </c>
      <c r="E507">
        <v>35</v>
      </c>
      <c r="F507" t="s">
        <v>55</v>
      </c>
    </row>
    <row r="508" spans="1:6" x14ac:dyDescent="0.25">
      <c r="A508" s="88">
        <v>44454</v>
      </c>
      <c r="B508" t="s">
        <v>16600</v>
      </c>
      <c r="C508" t="s">
        <v>193</v>
      </c>
      <c r="D508" t="s">
        <v>6</v>
      </c>
      <c r="E508">
        <v>62</v>
      </c>
      <c r="F508" t="s">
        <v>55</v>
      </c>
    </row>
    <row r="509" spans="1:6" x14ac:dyDescent="0.25">
      <c r="A509" s="88">
        <v>44454</v>
      </c>
      <c r="B509" t="s">
        <v>16600</v>
      </c>
      <c r="C509" t="s">
        <v>193</v>
      </c>
      <c r="D509" t="s">
        <v>6</v>
      </c>
      <c r="E509">
        <v>101</v>
      </c>
      <c r="F509" t="s">
        <v>55</v>
      </c>
    </row>
    <row r="510" spans="1:6" x14ac:dyDescent="0.25">
      <c r="A510" s="88">
        <v>44454</v>
      </c>
      <c r="B510" t="s">
        <v>16600</v>
      </c>
      <c r="C510" t="s">
        <v>193</v>
      </c>
      <c r="D510" t="s">
        <v>6</v>
      </c>
      <c r="E510">
        <v>113</v>
      </c>
      <c r="F510" t="s">
        <v>55</v>
      </c>
    </row>
    <row r="511" spans="1:6" x14ac:dyDescent="0.25">
      <c r="A511" s="88">
        <v>44454</v>
      </c>
      <c r="B511" t="s">
        <v>16600</v>
      </c>
      <c r="C511" t="s">
        <v>197</v>
      </c>
      <c r="D511" t="s">
        <v>10</v>
      </c>
      <c r="E511">
        <v>11.5</v>
      </c>
      <c r="F511" t="s">
        <v>198</v>
      </c>
    </row>
    <row r="512" spans="1:6" x14ac:dyDescent="0.25">
      <c r="A512" s="88">
        <v>44454</v>
      </c>
      <c r="B512" t="s">
        <v>16600</v>
      </c>
      <c r="C512" t="s">
        <v>197</v>
      </c>
      <c r="D512" t="s">
        <v>10</v>
      </c>
      <c r="E512">
        <v>14</v>
      </c>
      <c r="F512" t="s">
        <v>198</v>
      </c>
    </row>
    <row r="513" spans="1:6" x14ac:dyDescent="0.25">
      <c r="A513" s="88">
        <v>44454</v>
      </c>
      <c r="B513" t="s">
        <v>16600</v>
      </c>
      <c r="C513" t="s">
        <v>200</v>
      </c>
      <c r="D513" t="s">
        <v>10</v>
      </c>
      <c r="E513">
        <v>5.9</v>
      </c>
      <c r="F513" t="s">
        <v>198</v>
      </c>
    </row>
    <row r="514" spans="1:6" x14ac:dyDescent="0.25">
      <c r="A514" s="88">
        <v>44454</v>
      </c>
      <c r="B514" t="s">
        <v>16600</v>
      </c>
      <c r="C514" t="s">
        <v>200</v>
      </c>
      <c r="D514" t="s">
        <v>10</v>
      </c>
      <c r="E514">
        <v>39</v>
      </c>
      <c r="F514" t="s">
        <v>201</v>
      </c>
    </row>
    <row r="515" spans="1:6" x14ac:dyDescent="0.25">
      <c r="A515" s="88">
        <v>44454</v>
      </c>
      <c r="B515" t="s">
        <v>16600</v>
      </c>
      <c r="C515" t="s">
        <v>200</v>
      </c>
      <c r="D515" t="s">
        <v>10</v>
      </c>
      <c r="E515">
        <v>58</v>
      </c>
      <c r="F515" t="s">
        <v>201</v>
      </c>
    </row>
    <row r="516" spans="1:6" x14ac:dyDescent="0.25">
      <c r="A516" s="88">
        <v>44454</v>
      </c>
      <c r="B516" t="s">
        <v>16600</v>
      </c>
      <c r="C516" t="s">
        <v>200</v>
      </c>
      <c r="D516" t="s">
        <v>10</v>
      </c>
      <c r="E516">
        <v>78.900000000000006</v>
      </c>
      <c r="F516" t="s">
        <v>201</v>
      </c>
    </row>
    <row r="517" spans="1:6" x14ac:dyDescent="0.25">
      <c r="A517" s="88">
        <v>44454</v>
      </c>
      <c r="B517" t="s">
        <v>16600</v>
      </c>
      <c r="C517" t="s">
        <v>200</v>
      </c>
      <c r="D517" t="s">
        <v>10</v>
      </c>
      <c r="E517">
        <v>20</v>
      </c>
      <c r="F517" t="s">
        <v>201</v>
      </c>
    </row>
    <row r="518" spans="1:6" x14ac:dyDescent="0.25">
      <c r="A518" s="88">
        <v>44454</v>
      </c>
      <c r="B518" t="s">
        <v>16600</v>
      </c>
      <c r="C518" t="s">
        <v>200</v>
      </c>
      <c r="D518" t="s">
        <v>10</v>
      </c>
      <c r="E518">
        <v>7</v>
      </c>
      <c r="F518" t="s">
        <v>198</v>
      </c>
    </row>
    <row r="519" spans="1:6" x14ac:dyDescent="0.25">
      <c r="A519" s="88">
        <v>44454</v>
      </c>
      <c r="B519" t="s">
        <v>16600</v>
      </c>
      <c r="C519" t="s">
        <v>93</v>
      </c>
      <c r="D519" t="s">
        <v>8</v>
      </c>
      <c r="E519">
        <v>21</v>
      </c>
      <c r="F519" t="s">
        <v>55</v>
      </c>
    </row>
    <row r="520" spans="1:6" x14ac:dyDescent="0.25">
      <c r="A520" s="88">
        <v>44455</v>
      </c>
      <c r="B520" t="s">
        <v>16600</v>
      </c>
      <c r="C520">
        <v>29500613</v>
      </c>
      <c r="D520" t="s">
        <v>8</v>
      </c>
      <c r="E520">
        <v>15</v>
      </c>
      <c r="F520" t="s">
        <v>21</v>
      </c>
    </row>
    <row r="521" spans="1:6" x14ac:dyDescent="0.25">
      <c r="A521" s="88">
        <v>44455</v>
      </c>
      <c r="B521" t="s">
        <v>16600</v>
      </c>
      <c r="C521">
        <v>29500885</v>
      </c>
      <c r="D521" t="s">
        <v>9</v>
      </c>
      <c r="E521">
        <v>28</v>
      </c>
      <c r="F521" t="s">
        <v>17</v>
      </c>
    </row>
    <row r="522" spans="1:6" x14ac:dyDescent="0.25">
      <c r="A522" s="88">
        <v>44455</v>
      </c>
      <c r="B522" t="s">
        <v>16600</v>
      </c>
      <c r="C522">
        <v>29500886</v>
      </c>
      <c r="D522" t="s">
        <v>9</v>
      </c>
      <c r="E522">
        <v>20</v>
      </c>
      <c r="F522" t="s">
        <v>17</v>
      </c>
    </row>
    <row r="523" spans="1:6" x14ac:dyDescent="0.25">
      <c r="A523" s="88">
        <v>44455</v>
      </c>
      <c r="B523" t="s">
        <v>16600</v>
      </c>
      <c r="C523">
        <v>29500906</v>
      </c>
      <c r="D523" t="s">
        <v>9</v>
      </c>
      <c r="E523">
        <v>25</v>
      </c>
      <c r="F523" t="s">
        <v>17</v>
      </c>
    </row>
    <row r="524" spans="1:6" x14ac:dyDescent="0.25">
      <c r="A524" s="88">
        <v>44455</v>
      </c>
      <c r="B524" t="s">
        <v>16600</v>
      </c>
      <c r="C524">
        <v>29500906</v>
      </c>
      <c r="D524" t="s">
        <v>9</v>
      </c>
      <c r="E524">
        <v>19</v>
      </c>
      <c r="F524" t="s">
        <v>17</v>
      </c>
    </row>
    <row r="525" spans="1:6" x14ac:dyDescent="0.25">
      <c r="A525" s="88">
        <v>44455</v>
      </c>
      <c r="B525" t="s">
        <v>16600</v>
      </c>
      <c r="C525">
        <v>29500910</v>
      </c>
      <c r="D525" t="s">
        <v>9</v>
      </c>
      <c r="E525">
        <v>41</v>
      </c>
      <c r="F525" t="s">
        <v>17</v>
      </c>
    </row>
    <row r="526" spans="1:6" x14ac:dyDescent="0.25">
      <c r="A526" s="88">
        <v>44455</v>
      </c>
      <c r="B526" t="s">
        <v>16600</v>
      </c>
      <c r="C526">
        <v>29500913</v>
      </c>
      <c r="D526" t="s">
        <v>9</v>
      </c>
      <c r="E526">
        <v>18</v>
      </c>
      <c r="F526" t="s">
        <v>17</v>
      </c>
    </row>
    <row r="527" spans="1:6" x14ac:dyDescent="0.25">
      <c r="A527" s="88">
        <v>44455</v>
      </c>
      <c r="B527" t="s">
        <v>16600</v>
      </c>
      <c r="C527">
        <v>29501039</v>
      </c>
      <c r="D527" t="s">
        <v>9</v>
      </c>
      <c r="E527">
        <v>40</v>
      </c>
      <c r="F527" t="s">
        <v>17</v>
      </c>
    </row>
    <row r="528" spans="1:6" x14ac:dyDescent="0.25">
      <c r="A528" s="88">
        <v>44455</v>
      </c>
      <c r="B528" t="s">
        <v>16600</v>
      </c>
      <c r="C528">
        <v>29501039</v>
      </c>
      <c r="D528" t="s">
        <v>9</v>
      </c>
      <c r="E528">
        <v>17</v>
      </c>
      <c r="F528" t="s">
        <v>17</v>
      </c>
    </row>
    <row r="529" spans="1:6" x14ac:dyDescent="0.25">
      <c r="A529" s="88">
        <v>44455</v>
      </c>
      <c r="B529" t="s">
        <v>16600</v>
      </c>
      <c r="C529">
        <v>29501063</v>
      </c>
      <c r="D529" t="s">
        <v>11</v>
      </c>
      <c r="E529">
        <v>24</v>
      </c>
      <c r="F529" t="s">
        <v>20</v>
      </c>
    </row>
    <row r="530" spans="1:6" x14ac:dyDescent="0.25">
      <c r="A530" s="88">
        <v>44455</v>
      </c>
      <c r="B530" t="s">
        <v>16600</v>
      </c>
      <c r="C530">
        <v>32000049</v>
      </c>
      <c r="D530" t="s">
        <v>6</v>
      </c>
      <c r="E530">
        <v>52</v>
      </c>
      <c r="F530" t="s">
        <v>16602</v>
      </c>
    </row>
    <row r="531" spans="1:6" x14ac:dyDescent="0.25">
      <c r="A531" s="88">
        <v>44455</v>
      </c>
      <c r="B531" t="s">
        <v>16600</v>
      </c>
      <c r="C531">
        <v>32000107</v>
      </c>
      <c r="D531" t="s">
        <v>6</v>
      </c>
      <c r="E531">
        <v>27.6</v>
      </c>
      <c r="F531" t="s">
        <v>16602</v>
      </c>
    </row>
    <row r="532" spans="1:6" x14ac:dyDescent="0.25">
      <c r="A532" s="88">
        <v>44455</v>
      </c>
      <c r="B532" t="s">
        <v>16600</v>
      </c>
      <c r="C532" t="s">
        <v>110</v>
      </c>
      <c r="D532" t="s">
        <v>8</v>
      </c>
      <c r="E532">
        <v>24.400000000000006</v>
      </c>
      <c r="F532" t="s">
        <v>55</v>
      </c>
    </row>
    <row r="533" spans="1:6" x14ac:dyDescent="0.25">
      <c r="A533" s="88">
        <v>44455</v>
      </c>
      <c r="B533" t="s">
        <v>16600</v>
      </c>
      <c r="C533" t="s">
        <v>110</v>
      </c>
      <c r="D533" t="s">
        <v>11</v>
      </c>
      <c r="E533">
        <v>54.2</v>
      </c>
      <c r="F533" t="s">
        <v>20</v>
      </c>
    </row>
    <row r="534" spans="1:6" x14ac:dyDescent="0.25">
      <c r="A534" s="88">
        <v>44455</v>
      </c>
      <c r="B534" t="s">
        <v>16600</v>
      </c>
      <c r="C534" t="s">
        <v>110</v>
      </c>
      <c r="D534" t="s">
        <v>6</v>
      </c>
      <c r="E534">
        <v>28</v>
      </c>
      <c r="F534" t="s">
        <v>22</v>
      </c>
    </row>
    <row r="535" spans="1:6" x14ac:dyDescent="0.25">
      <c r="A535" s="88">
        <v>44455</v>
      </c>
      <c r="B535" t="s">
        <v>16600</v>
      </c>
      <c r="C535" t="s">
        <v>193</v>
      </c>
      <c r="D535" t="s">
        <v>6</v>
      </c>
      <c r="E535">
        <v>77.400000000000006</v>
      </c>
      <c r="F535" t="s">
        <v>16602</v>
      </c>
    </row>
    <row r="536" spans="1:6" x14ac:dyDescent="0.25">
      <c r="A536" s="88">
        <v>44455</v>
      </c>
      <c r="B536" t="s">
        <v>16600</v>
      </c>
      <c r="C536" t="s">
        <v>193</v>
      </c>
      <c r="D536" t="s">
        <v>6</v>
      </c>
      <c r="E536">
        <v>57.8</v>
      </c>
      <c r="F536" t="s">
        <v>55</v>
      </c>
    </row>
    <row r="537" spans="1:6" x14ac:dyDescent="0.25">
      <c r="A537" s="88">
        <v>44455</v>
      </c>
      <c r="B537" t="s">
        <v>16600</v>
      </c>
      <c r="C537" t="s">
        <v>193</v>
      </c>
      <c r="D537" t="s">
        <v>6</v>
      </c>
      <c r="E537">
        <v>97.8</v>
      </c>
      <c r="F537" t="s">
        <v>55</v>
      </c>
    </row>
    <row r="538" spans="1:6" x14ac:dyDescent="0.25">
      <c r="A538" s="88">
        <v>44455</v>
      </c>
      <c r="B538" t="s">
        <v>16600</v>
      </c>
      <c r="C538" t="s">
        <v>200</v>
      </c>
      <c r="D538" t="s">
        <v>10</v>
      </c>
      <c r="E538">
        <v>11</v>
      </c>
      <c r="F538" t="s">
        <v>201</v>
      </c>
    </row>
    <row r="539" spans="1:6" x14ac:dyDescent="0.25">
      <c r="A539" s="88">
        <v>44455</v>
      </c>
      <c r="B539" t="s">
        <v>16600</v>
      </c>
      <c r="C539" t="s">
        <v>200</v>
      </c>
      <c r="D539" t="s">
        <v>10</v>
      </c>
      <c r="E539">
        <v>56</v>
      </c>
      <c r="F539" t="s">
        <v>201</v>
      </c>
    </row>
    <row r="540" spans="1:6" x14ac:dyDescent="0.25">
      <c r="A540" s="88">
        <v>44455</v>
      </c>
      <c r="B540" t="s">
        <v>16600</v>
      </c>
      <c r="C540" t="s">
        <v>238</v>
      </c>
      <c r="D540" t="s">
        <v>10</v>
      </c>
      <c r="E540">
        <v>8</v>
      </c>
      <c r="F540" t="s">
        <v>238</v>
      </c>
    </row>
    <row r="541" spans="1:6" x14ac:dyDescent="0.25">
      <c r="A541" s="88">
        <v>44456</v>
      </c>
      <c r="B541" t="s">
        <v>16600</v>
      </c>
      <c r="C541">
        <v>29500754</v>
      </c>
      <c r="D541" t="s">
        <v>8</v>
      </c>
      <c r="E541">
        <v>99.13</v>
      </c>
      <c r="F541" t="s">
        <v>10</v>
      </c>
    </row>
    <row r="542" spans="1:6" x14ac:dyDescent="0.25">
      <c r="A542" s="88">
        <v>44456</v>
      </c>
      <c r="B542" t="s">
        <v>16600</v>
      </c>
      <c r="C542">
        <v>29500776</v>
      </c>
      <c r="D542" t="s">
        <v>8</v>
      </c>
      <c r="E542">
        <v>13</v>
      </c>
      <c r="F542" t="s">
        <v>322</v>
      </c>
    </row>
    <row r="543" spans="1:6" x14ac:dyDescent="0.25">
      <c r="A543" s="88">
        <v>44456</v>
      </c>
      <c r="B543" t="s">
        <v>16600</v>
      </c>
      <c r="C543">
        <v>29500900</v>
      </c>
      <c r="D543" t="s">
        <v>9</v>
      </c>
      <c r="E543">
        <v>16</v>
      </c>
      <c r="F543" t="s">
        <v>17</v>
      </c>
    </row>
    <row r="544" spans="1:6" x14ac:dyDescent="0.25">
      <c r="A544" s="88">
        <v>44456</v>
      </c>
      <c r="B544" t="s">
        <v>16600</v>
      </c>
      <c r="C544">
        <v>29500929</v>
      </c>
      <c r="D544" t="s">
        <v>6</v>
      </c>
      <c r="E544">
        <v>20</v>
      </c>
      <c r="F544" t="s">
        <v>22</v>
      </c>
    </row>
    <row r="545" spans="1:6" x14ac:dyDescent="0.25">
      <c r="A545" s="88">
        <v>44456</v>
      </c>
      <c r="B545" t="s">
        <v>16600</v>
      </c>
      <c r="C545">
        <v>29501003</v>
      </c>
      <c r="D545" t="s">
        <v>8</v>
      </c>
      <c r="E545">
        <v>105</v>
      </c>
      <c r="F545" t="s">
        <v>45</v>
      </c>
    </row>
    <row r="546" spans="1:6" x14ac:dyDescent="0.25">
      <c r="A546" s="88">
        <v>44456</v>
      </c>
      <c r="B546" t="s">
        <v>16600</v>
      </c>
      <c r="C546">
        <v>29501039</v>
      </c>
      <c r="D546" t="s">
        <v>9</v>
      </c>
      <c r="E546">
        <v>40</v>
      </c>
      <c r="F546" t="s">
        <v>17</v>
      </c>
    </row>
    <row r="547" spans="1:6" x14ac:dyDescent="0.25">
      <c r="A547" s="88">
        <v>44456</v>
      </c>
      <c r="B547" t="s">
        <v>16600</v>
      </c>
      <c r="C547">
        <v>29501101</v>
      </c>
      <c r="D547" t="s">
        <v>9</v>
      </c>
      <c r="E547">
        <v>2</v>
      </c>
      <c r="F547" t="s">
        <v>17</v>
      </c>
    </row>
    <row r="548" spans="1:6" x14ac:dyDescent="0.25">
      <c r="A548" s="88">
        <v>44456</v>
      </c>
      <c r="B548" t="s">
        <v>16600</v>
      </c>
      <c r="C548">
        <v>29501101</v>
      </c>
      <c r="D548" t="s">
        <v>9</v>
      </c>
      <c r="E548">
        <v>2</v>
      </c>
      <c r="F548" t="s">
        <v>17</v>
      </c>
    </row>
    <row r="549" spans="1:6" x14ac:dyDescent="0.25">
      <c r="A549" s="88">
        <v>44456</v>
      </c>
      <c r="B549" t="s">
        <v>16600</v>
      </c>
      <c r="C549">
        <v>29501101</v>
      </c>
      <c r="D549" t="s">
        <v>9</v>
      </c>
      <c r="E549">
        <v>1</v>
      </c>
      <c r="F549" t="s">
        <v>17</v>
      </c>
    </row>
    <row r="550" spans="1:6" x14ac:dyDescent="0.25">
      <c r="A550" s="88">
        <v>44456</v>
      </c>
      <c r="B550" t="s">
        <v>16600</v>
      </c>
      <c r="C550">
        <v>29600002</v>
      </c>
      <c r="D550" t="s">
        <v>6</v>
      </c>
      <c r="E550">
        <v>80</v>
      </c>
      <c r="F550" t="s">
        <v>22</v>
      </c>
    </row>
    <row r="551" spans="1:6" x14ac:dyDescent="0.25">
      <c r="A551" s="88">
        <v>44456</v>
      </c>
      <c r="B551" t="s">
        <v>16600</v>
      </c>
      <c r="C551">
        <v>29600002</v>
      </c>
      <c r="D551" t="s">
        <v>10</v>
      </c>
      <c r="E551">
        <v>153</v>
      </c>
      <c r="F551" t="s">
        <v>263</v>
      </c>
    </row>
    <row r="552" spans="1:6" x14ac:dyDescent="0.25">
      <c r="A552" s="88">
        <v>44456</v>
      </c>
      <c r="B552" t="s">
        <v>16600</v>
      </c>
      <c r="C552">
        <v>29600027</v>
      </c>
      <c r="D552" t="s">
        <v>6</v>
      </c>
      <c r="E552">
        <v>162</v>
      </c>
      <c r="F552" t="s">
        <v>22</v>
      </c>
    </row>
    <row r="553" spans="1:6" x14ac:dyDescent="0.25">
      <c r="A553" s="88">
        <v>44456</v>
      </c>
      <c r="B553" t="s">
        <v>16600</v>
      </c>
      <c r="C553" t="s">
        <v>208</v>
      </c>
      <c r="D553" t="s">
        <v>7</v>
      </c>
      <c r="E553">
        <v>45</v>
      </c>
      <c r="F553" t="s">
        <v>30</v>
      </c>
    </row>
    <row r="554" spans="1:6" x14ac:dyDescent="0.25">
      <c r="A554" s="88">
        <v>44456</v>
      </c>
      <c r="B554" t="s">
        <v>16600</v>
      </c>
      <c r="C554" t="s">
        <v>208</v>
      </c>
      <c r="D554" t="s">
        <v>7</v>
      </c>
      <c r="E554">
        <v>75</v>
      </c>
      <c r="F554" t="s">
        <v>30</v>
      </c>
    </row>
    <row r="555" spans="1:6" x14ac:dyDescent="0.25">
      <c r="A555" s="88">
        <v>44456</v>
      </c>
      <c r="B555" t="s">
        <v>16600</v>
      </c>
      <c r="C555" t="s">
        <v>208</v>
      </c>
      <c r="D555" t="s">
        <v>7</v>
      </c>
      <c r="E555">
        <v>150</v>
      </c>
      <c r="F555" t="s">
        <v>30</v>
      </c>
    </row>
    <row r="556" spans="1:6" x14ac:dyDescent="0.25">
      <c r="A556" s="88">
        <v>44456</v>
      </c>
      <c r="B556" t="s">
        <v>16600</v>
      </c>
      <c r="C556" t="s">
        <v>191</v>
      </c>
      <c r="D556" t="s">
        <v>8</v>
      </c>
      <c r="E556">
        <v>42</v>
      </c>
      <c r="F556" t="s">
        <v>55</v>
      </c>
    </row>
    <row r="557" spans="1:6" x14ac:dyDescent="0.25">
      <c r="A557" s="88">
        <v>44456</v>
      </c>
      <c r="B557" t="s">
        <v>16600</v>
      </c>
      <c r="C557" t="s">
        <v>191</v>
      </c>
      <c r="D557" t="s">
        <v>6</v>
      </c>
      <c r="E557">
        <v>20</v>
      </c>
      <c r="F557" t="s">
        <v>215</v>
      </c>
    </row>
    <row r="558" spans="1:6" x14ac:dyDescent="0.25">
      <c r="A558" s="88">
        <v>44456</v>
      </c>
      <c r="B558" t="s">
        <v>16600</v>
      </c>
      <c r="C558" t="s">
        <v>110</v>
      </c>
      <c r="D558" t="s">
        <v>7</v>
      </c>
      <c r="E558">
        <v>33</v>
      </c>
      <c r="F558" t="s">
        <v>55</v>
      </c>
    </row>
    <row r="559" spans="1:6" x14ac:dyDescent="0.25">
      <c r="A559" s="88">
        <v>44456</v>
      </c>
      <c r="B559" t="s">
        <v>16600</v>
      </c>
      <c r="C559" t="s">
        <v>629</v>
      </c>
      <c r="D559" t="s">
        <v>8</v>
      </c>
      <c r="E559">
        <v>1.4</v>
      </c>
      <c r="F559" t="s">
        <v>55</v>
      </c>
    </row>
    <row r="560" spans="1:6" x14ac:dyDescent="0.25">
      <c r="A560" s="88">
        <v>44456</v>
      </c>
      <c r="B560" t="s">
        <v>16600</v>
      </c>
      <c r="C560" t="s">
        <v>110</v>
      </c>
      <c r="D560" t="s">
        <v>8</v>
      </c>
      <c r="E560">
        <v>151.5</v>
      </c>
      <c r="F560" t="s">
        <v>55</v>
      </c>
    </row>
    <row r="561" spans="1:6" x14ac:dyDescent="0.25">
      <c r="A561" s="88">
        <v>44456</v>
      </c>
      <c r="B561" t="s">
        <v>16600</v>
      </c>
      <c r="C561" t="s">
        <v>110</v>
      </c>
      <c r="D561" t="s">
        <v>9</v>
      </c>
      <c r="E561">
        <v>1</v>
      </c>
      <c r="F561" t="s">
        <v>55</v>
      </c>
    </row>
    <row r="562" spans="1:6" x14ac:dyDescent="0.25">
      <c r="A562" s="88">
        <v>44456</v>
      </c>
      <c r="B562" t="s">
        <v>16600</v>
      </c>
      <c r="C562" t="s">
        <v>110</v>
      </c>
      <c r="D562" t="s">
        <v>7</v>
      </c>
      <c r="E562">
        <v>77</v>
      </c>
      <c r="F562" t="s">
        <v>55</v>
      </c>
    </row>
    <row r="563" spans="1:6" x14ac:dyDescent="0.25">
      <c r="A563" s="88">
        <v>44456</v>
      </c>
      <c r="B563" t="s">
        <v>16600</v>
      </c>
      <c r="C563" t="s">
        <v>193</v>
      </c>
      <c r="D563" t="s">
        <v>6</v>
      </c>
      <c r="E563">
        <v>200</v>
      </c>
      <c r="F563" t="s">
        <v>55</v>
      </c>
    </row>
    <row r="564" spans="1:6" x14ac:dyDescent="0.25">
      <c r="A564" s="88">
        <v>44456</v>
      </c>
      <c r="B564" t="s">
        <v>16600</v>
      </c>
      <c r="C564" t="s">
        <v>193</v>
      </c>
      <c r="D564" t="s">
        <v>6</v>
      </c>
      <c r="E564">
        <v>160</v>
      </c>
      <c r="F564" t="s">
        <v>65</v>
      </c>
    </row>
    <row r="565" spans="1:6" x14ac:dyDescent="0.25">
      <c r="A565" s="88">
        <v>44456</v>
      </c>
      <c r="B565" t="s">
        <v>16600</v>
      </c>
      <c r="C565" t="s">
        <v>197</v>
      </c>
      <c r="D565" t="s">
        <v>10</v>
      </c>
      <c r="E565">
        <v>5.3</v>
      </c>
      <c r="F565" t="s">
        <v>198</v>
      </c>
    </row>
    <row r="566" spans="1:6" x14ac:dyDescent="0.25">
      <c r="A566" s="88">
        <v>44456</v>
      </c>
      <c r="B566" t="s">
        <v>16600</v>
      </c>
      <c r="C566" t="s">
        <v>197</v>
      </c>
      <c r="D566" t="s">
        <v>10</v>
      </c>
      <c r="E566">
        <v>16.2</v>
      </c>
      <c r="F566" t="s">
        <v>198</v>
      </c>
    </row>
    <row r="567" spans="1:6" x14ac:dyDescent="0.25">
      <c r="A567" s="88">
        <v>44456</v>
      </c>
      <c r="B567" t="s">
        <v>16600</v>
      </c>
      <c r="C567" t="s">
        <v>200</v>
      </c>
      <c r="D567" t="s">
        <v>10</v>
      </c>
      <c r="E567">
        <v>3.4</v>
      </c>
      <c r="F567" t="s">
        <v>198</v>
      </c>
    </row>
    <row r="568" spans="1:6" x14ac:dyDescent="0.25">
      <c r="A568" s="88">
        <v>44456</v>
      </c>
      <c r="B568" t="s">
        <v>16600</v>
      </c>
      <c r="C568" t="s">
        <v>200</v>
      </c>
      <c r="D568" t="s">
        <v>10</v>
      </c>
      <c r="E568">
        <v>43.7</v>
      </c>
      <c r="F568" t="s">
        <v>218</v>
      </c>
    </row>
    <row r="569" spans="1:6" x14ac:dyDescent="0.25">
      <c r="A569" s="88">
        <v>44456</v>
      </c>
      <c r="B569" t="s">
        <v>16600</v>
      </c>
      <c r="C569" t="s">
        <v>200</v>
      </c>
      <c r="D569" t="s">
        <v>10</v>
      </c>
      <c r="E569">
        <v>105.5</v>
      </c>
      <c r="F569" t="s">
        <v>201</v>
      </c>
    </row>
    <row r="570" spans="1:6" x14ac:dyDescent="0.25">
      <c r="A570" s="88">
        <v>44456</v>
      </c>
      <c r="B570" t="s">
        <v>16600</v>
      </c>
      <c r="C570" t="s">
        <v>200</v>
      </c>
      <c r="D570" t="s">
        <v>10</v>
      </c>
      <c r="E570">
        <v>2</v>
      </c>
      <c r="F570" t="s">
        <v>198</v>
      </c>
    </row>
    <row r="571" spans="1:6" x14ac:dyDescent="0.25">
      <c r="A571" s="88">
        <v>44456</v>
      </c>
      <c r="B571" t="s">
        <v>16600</v>
      </c>
      <c r="C571" t="s">
        <v>119</v>
      </c>
      <c r="D571" t="s">
        <v>8</v>
      </c>
      <c r="E571">
        <v>35</v>
      </c>
      <c r="F571" t="s">
        <v>16603</v>
      </c>
    </row>
    <row r="572" spans="1:6" x14ac:dyDescent="0.25">
      <c r="A572" s="88">
        <v>44459</v>
      </c>
      <c r="B572" t="s">
        <v>16600</v>
      </c>
      <c r="C572">
        <v>29500891</v>
      </c>
      <c r="D572" t="s">
        <v>9</v>
      </c>
      <c r="E572">
        <v>20</v>
      </c>
      <c r="F572" t="s">
        <v>17</v>
      </c>
    </row>
    <row r="573" spans="1:6" x14ac:dyDescent="0.25">
      <c r="A573" s="88">
        <v>44459</v>
      </c>
      <c r="B573" t="s">
        <v>16600</v>
      </c>
      <c r="C573">
        <v>29500917</v>
      </c>
      <c r="D573" t="s">
        <v>6</v>
      </c>
      <c r="E573">
        <v>60</v>
      </c>
      <c r="F573" t="s">
        <v>215</v>
      </c>
    </row>
    <row r="574" spans="1:6" x14ac:dyDescent="0.25">
      <c r="A574" s="88">
        <v>44459</v>
      </c>
      <c r="B574" t="s">
        <v>16600</v>
      </c>
      <c r="C574">
        <v>29500930</v>
      </c>
      <c r="D574" t="s">
        <v>6</v>
      </c>
      <c r="E574">
        <v>121</v>
      </c>
      <c r="F574" t="s">
        <v>22</v>
      </c>
    </row>
    <row r="575" spans="1:6" x14ac:dyDescent="0.25">
      <c r="A575" s="88">
        <v>44459</v>
      </c>
      <c r="B575" t="s">
        <v>16600</v>
      </c>
      <c r="C575">
        <v>29501003</v>
      </c>
      <c r="D575" t="s">
        <v>8</v>
      </c>
      <c r="E575">
        <v>150</v>
      </c>
      <c r="F575" t="s">
        <v>45</v>
      </c>
    </row>
    <row r="576" spans="1:6" x14ac:dyDescent="0.25">
      <c r="A576" s="88">
        <v>44459</v>
      </c>
      <c r="B576" t="s">
        <v>16600</v>
      </c>
      <c r="C576">
        <v>29501029</v>
      </c>
      <c r="D576" t="s">
        <v>9</v>
      </c>
      <c r="E576">
        <v>25</v>
      </c>
      <c r="F576" t="s">
        <v>17</v>
      </c>
    </row>
    <row r="577" spans="1:6" x14ac:dyDescent="0.25">
      <c r="A577" s="88">
        <v>44459</v>
      </c>
      <c r="B577" t="s">
        <v>16600</v>
      </c>
      <c r="C577">
        <v>29501032</v>
      </c>
      <c r="D577" t="s">
        <v>8</v>
      </c>
      <c r="E577">
        <v>30</v>
      </c>
      <c r="F577" t="s">
        <v>275</v>
      </c>
    </row>
    <row r="578" spans="1:6" x14ac:dyDescent="0.25">
      <c r="A578" s="88">
        <v>44459</v>
      </c>
      <c r="B578" t="s">
        <v>16600</v>
      </c>
      <c r="C578">
        <v>29501039</v>
      </c>
      <c r="D578" t="s">
        <v>9</v>
      </c>
      <c r="E578">
        <v>50</v>
      </c>
      <c r="F578" t="s">
        <v>17</v>
      </c>
    </row>
    <row r="579" spans="1:6" x14ac:dyDescent="0.25">
      <c r="A579" s="88">
        <v>44459</v>
      </c>
      <c r="B579" t="s">
        <v>16600</v>
      </c>
      <c r="C579">
        <v>29501063</v>
      </c>
      <c r="D579" t="s">
        <v>11</v>
      </c>
      <c r="E579">
        <v>362.5</v>
      </c>
      <c r="F579" t="s">
        <v>20</v>
      </c>
    </row>
    <row r="580" spans="1:6" x14ac:dyDescent="0.25">
      <c r="A580" s="88">
        <v>44459</v>
      </c>
      <c r="B580" t="s">
        <v>16600</v>
      </c>
      <c r="C580">
        <v>29501078</v>
      </c>
      <c r="D580" t="s">
        <v>11</v>
      </c>
      <c r="E580">
        <v>409</v>
      </c>
      <c r="F580" t="s">
        <v>20</v>
      </c>
    </row>
    <row r="581" spans="1:6" x14ac:dyDescent="0.25">
      <c r="A581" s="88">
        <v>44459</v>
      </c>
      <c r="B581" t="s">
        <v>16600</v>
      </c>
      <c r="C581">
        <v>32000066</v>
      </c>
      <c r="D581" t="s">
        <v>6</v>
      </c>
      <c r="E581">
        <v>45</v>
      </c>
      <c r="F581" t="s">
        <v>275</v>
      </c>
    </row>
    <row r="582" spans="1:6" x14ac:dyDescent="0.25">
      <c r="A582" s="88">
        <v>44459</v>
      </c>
      <c r="B582" t="s">
        <v>16600</v>
      </c>
      <c r="C582" t="s">
        <v>191</v>
      </c>
      <c r="D582" t="s">
        <v>11</v>
      </c>
      <c r="E582">
        <v>470</v>
      </c>
      <c r="F582" t="s">
        <v>20</v>
      </c>
    </row>
    <row r="583" spans="1:6" x14ac:dyDescent="0.25">
      <c r="A583" s="88">
        <v>44459</v>
      </c>
      <c r="B583" t="s">
        <v>16600</v>
      </c>
      <c r="C583" t="s">
        <v>110</v>
      </c>
      <c r="D583" t="s">
        <v>9</v>
      </c>
      <c r="E583">
        <v>70</v>
      </c>
      <c r="F583" t="s">
        <v>55</v>
      </c>
    </row>
    <row r="584" spans="1:6" x14ac:dyDescent="0.25">
      <c r="A584" s="88">
        <v>44459</v>
      </c>
      <c r="B584" t="s">
        <v>16600</v>
      </c>
      <c r="C584" t="s">
        <v>110</v>
      </c>
      <c r="D584" t="s">
        <v>9</v>
      </c>
      <c r="E584">
        <v>175</v>
      </c>
      <c r="F584" t="s">
        <v>55</v>
      </c>
    </row>
    <row r="585" spans="1:6" x14ac:dyDescent="0.25">
      <c r="A585" s="88">
        <v>44459</v>
      </c>
      <c r="B585" t="s">
        <v>16600</v>
      </c>
      <c r="C585" t="s">
        <v>110</v>
      </c>
      <c r="D585" t="s">
        <v>8</v>
      </c>
      <c r="E585">
        <v>12.1</v>
      </c>
      <c r="F585" t="s">
        <v>55</v>
      </c>
    </row>
    <row r="586" spans="1:6" x14ac:dyDescent="0.25">
      <c r="A586" s="88">
        <v>44459</v>
      </c>
      <c r="B586" t="s">
        <v>16600</v>
      </c>
      <c r="C586" t="s">
        <v>110</v>
      </c>
      <c r="D586" t="s">
        <v>9</v>
      </c>
      <c r="E586">
        <v>24</v>
      </c>
      <c r="F586" t="s">
        <v>275</v>
      </c>
    </row>
    <row r="587" spans="1:6" x14ac:dyDescent="0.25">
      <c r="A587" s="88">
        <v>44459</v>
      </c>
      <c r="B587" t="s">
        <v>16600</v>
      </c>
      <c r="C587" t="s">
        <v>110</v>
      </c>
      <c r="D587" t="s">
        <v>8</v>
      </c>
      <c r="E587">
        <v>20.5</v>
      </c>
      <c r="F587" t="s">
        <v>14</v>
      </c>
    </row>
    <row r="588" spans="1:6" x14ac:dyDescent="0.25">
      <c r="A588" s="88">
        <v>44459</v>
      </c>
      <c r="B588" t="s">
        <v>16600</v>
      </c>
      <c r="C588" t="s">
        <v>193</v>
      </c>
      <c r="D588" t="s">
        <v>6</v>
      </c>
      <c r="E588">
        <v>10</v>
      </c>
      <c r="F588" t="s">
        <v>16602</v>
      </c>
    </row>
    <row r="589" spans="1:6" x14ac:dyDescent="0.25">
      <c r="A589" s="88">
        <v>44459</v>
      </c>
      <c r="B589" t="s">
        <v>16600</v>
      </c>
      <c r="C589" t="s">
        <v>193</v>
      </c>
      <c r="D589" t="s">
        <v>6</v>
      </c>
      <c r="E589">
        <v>185</v>
      </c>
      <c r="F589" t="s">
        <v>55</v>
      </c>
    </row>
    <row r="590" spans="1:6" x14ac:dyDescent="0.25">
      <c r="A590" s="88">
        <v>44459</v>
      </c>
      <c r="B590" t="s">
        <v>16600</v>
      </c>
      <c r="C590" t="s">
        <v>197</v>
      </c>
      <c r="D590" t="s">
        <v>10</v>
      </c>
      <c r="E590">
        <v>12.5</v>
      </c>
      <c r="F590" t="s">
        <v>198</v>
      </c>
    </row>
    <row r="591" spans="1:6" x14ac:dyDescent="0.25">
      <c r="A591" s="88">
        <v>44459</v>
      </c>
      <c r="B591" t="s">
        <v>16600</v>
      </c>
      <c r="C591" t="s">
        <v>200</v>
      </c>
      <c r="D591" t="s">
        <v>10</v>
      </c>
      <c r="E591">
        <v>5</v>
      </c>
      <c r="F591" t="s">
        <v>198</v>
      </c>
    </row>
    <row r="592" spans="1:6" x14ac:dyDescent="0.25">
      <c r="A592" s="88">
        <v>44459</v>
      </c>
      <c r="B592" t="s">
        <v>16600</v>
      </c>
      <c r="C592" t="s">
        <v>200</v>
      </c>
      <c r="D592" t="s">
        <v>10</v>
      </c>
      <c r="E592">
        <v>19</v>
      </c>
      <c r="F592" t="s">
        <v>201</v>
      </c>
    </row>
    <row r="593" spans="1:6" x14ac:dyDescent="0.25">
      <c r="A593" s="88">
        <v>44459</v>
      </c>
      <c r="B593" t="s">
        <v>16600</v>
      </c>
      <c r="C593" t="s">
        <v>119</v>
      </c>
      <c r="D593" t="s">
        <v>8</v>
      </c>
      <c r="E593">
        <v>80</v>
      </c>
      <c r="F593" t="s">
        <v>16603</v>
      </c>
    </row>
    <row r="594" spans="1:6" x14ac:dyDescent="0.25">
      <c r="A594" s="88">
        <v>44459</v>
      </c>
      <c r="B594" t="s">
        <v>16600</v>
      </c>
      <c r="C594" t="s">
        <v>212</v>
      </c>
      <c r="D594" t="s">
        <v>10</v>
      </c>
      <c r="E594">
        <v>56</v>
      </c>
      <c r="F594" t="s">
        <v>212</v>
      </c>
    </row>
    <row r="595" spans="1:6" x14ac:dyDescent="0.25">
      <c r="A595" s="88">
        <v>44460</v>
      </c>
      <c r="B595" t="s">
        <v>16600</v>
      </c>
      <c r="C595">
        <v>29500482</v>
      </c>
      <c r="D595" t="s">
        <v>9</v>
      </c>
      <c r="E595">
        <v>12</v>
      </c>
      <c r="F595" t="s">
        <v>17</v>
      </c>
    </row>
    <row r="596" spans="1:6" x14ac:dyDescent="0.25">
      <c r="A596" s="88">
        <v>44460</v>
      </c>
      <c r="B596" t="s">
        <v>16600</v>
      </c>
      <c r="C596">
        <v>29500734</v>
      </c>
      <c r="D596" t="s">
        <v>6</v>
      </c>
      <c r="E596">
        <v>8.1999999999999993</v>
      </c>
      <c r="F596" t="s">
        <v>29</v>
      </c>
    </row>
    <row r="597" spans="1:6" x14ac:dyDescent="0.25">
      <c r="A597" s="88">
        <v>44460</v>
      </c>
      <c r="B597" t="s">
        <v>16600</v>
      </c>
      <c r="C597">
        <v>29500886</v>
      </c>
      <c r="D597" t="s">
        <v>9</v>
      </c>
      <c r="E597">
        <v>18</v>
      </c>
      <c r="F597" t="s">
        <v>17</v>
      </c>
    </row>
    <row r="598" spans="1:6" x14ac:dyDescent="0.25">
      <c r="A598" s="88">
        <v>44460</v>
      </c>
      <c r="B598" t="s">
        <v>16600</v>
      </c>
      <c r="C598">
        <v>29500891</v>
      </c>
      <c r="D598" t="s">
        <v>9</v>
      </c>
      <c r="E598">
        <v>7</v>
      </c>
      <c r="F598" t="s">
        <v>17</v>
      </c>
    </row>
    <row r="599" spans="1:6" x14ac:dyDescent="0.25">
      <c r="A599" s="88">
        <v>44460</v>
      </c>
      <c r="B599" t="s">
        <v>16600</v>
      </c>
      <c r="C599">
        <v>29500906</v>
      </c>
      <c r="D599" t="s">
        <v>9</v>
      </c>
      <c r="E599">
        <v>8</v>
      </c>
      <c r="F599" t="s">
        <v>17</v>
      </c>
    </row>
    <row r="600" spans="1:6" x14ac:dyDescent="0.25">
      <c r="A600" s="88">
        <v>44460</v>
      </c>
      <c r="B600" t="s">
        <v>16600</v>
      </c>
      <c r="C600">
        <v>29500917</v>
      </c>
      <c r="D600" t="s">
        <v>6</v>
      </c>
      <c r="E600">
        <v>59</v>
      </c>
      <c r="F600" t="s">
        <v>215</v>
      </c>
    </row>
    <row r="601" spans="1:6" x14ac:dyDescent="0.25">
      <c r="A601" s="88">
        <v>44460</v>
      </c>
      <c r="B601" t="s">
        <v>16600</v>
      </c>
      <c r="C601">
        <v>29501029</v>
      </c>
      <c r="D601" t="s">
        <v>9</v>
      </c>
      <c r="E601">
        <v>18</v>
      </c>
      <c r="F601" t="s">
        <v>17</v>
      </c>
    </row>
    <row r="602" spans="1:6" x14ac:dyDescent="0.25">
      <c r="A602" s="88">
        <v>44460</v>
      </c>
      <c r="B602" t="s">
        <v>16600</v>
      </c>
      <c r="C602">
        <v>29501065</v>
      </c>
      <c r="D602" t="s">
        <v>11</v>
      </c>
      <c r="E602">
        <v>132</v>
      </c>
      <c r="F602" t="s">
        <v>20</v>
      </c>
    </row>
    <row r="603" spans="1:6" x14ac:dyDescent="0.25">
      <c r="A603" s="88">
        <v>44460</v>
      </c>
      <c r="B603" t="s">
        <v>16600</v>
      </c>
      <c r="C603" t="s">
        <v>208</v>
      </c>
      <c r="D603" t="s">
        <v>7</v>
      </c>
      <c r="E603">
        <v>45</v>
      </c>
      <c r="F603" t="s">
        <v>30</v>
      </c>
    </row>
    <row r="604" spans="1:6" x14ac:dyDescent="0.25">
      <c r="A604" s="88">
        <v>44460</v>
      </c>
      <c r="B604" t="s">
        <v>16600</v>
      </c>
      <c r="C604" t="s">
        <v>110</v>
      </c>
      <c r="D604" t="s">
        <v>8</v>
      </c>
      <c r="E604">
        <v>4.4000000000000004</v>
      </c>
      <c r="F604" t="s">
        <v>55</v>
      </c>
    </row>
    <row r="605" spans="1:6" x14ac:dyDescent="0.25">
      <c r="A605" s="88">
        <v>44460</v>
      </c>
      <c r="B605" t="s">
        <v>16600</v>
      </c>
      <c r="C605" t="s">
        <v>110</v>
      </c>
      <c r="D605" t="s">
        <v>8</v>
      </c>
      <c r="E605">
        <v>11.2</v>
      </c>
      <c r="F605" t="s">
        <v>55</v>
      </c>
    </row>
    <row r="606" spans="1:6" x14ac:dyDescent="0.25">
      <c r="A606" s="88">
        <v>44460</v>
      </c>
      <c r="B606" t="s">
        <v>16600</v>
      </c>
      <c r="C606" t="s">
        <v>110</v>
      </c>
      <c r="D606" t="s">
        <v>6</v>
      </c>
      <c r="E606">
        <v>6.4</v>
      </c>
      <c r="F606" t="s">
        <v>276</v>
      </c>
    </row>
    <row r="607" spans="1:6" x14ac:dyDescent="0.25">
      <c r="A607" s="88">
        <v>44460</v>
      </c>
      <c r="B607" t="s">
        <v>16600</v>
      </c>
      <c r="C607" t="s">
        <v>193</v>
      </c>
      <c r="D607" t="s">
        <v>6</v>
      </c>
      <c r="E607">
        <v>46.4</v>
      </c>
      <c r="F607" t="s">
        <v>55</v>
      </c>
    </row>
    <row r="608" spans="1:6" x14ac:dyDescent="0.25">
      <c r="A608" s="88">
        <v>44460</v>
      </c>
      <c r="B608" t="s">
        <v>16600</v>
      </c>
      <c r="C608" t="s">
        <v>200</v>
      </c>
      <c r="D608" t="s">
        <v>10</v>
      </c>
      <c r="E608">
        <v>5</v>
      </c>
      <c r="F608" t="s">
        <v>198</v>
      </c>
    </row>
    <row r="609" spans="1:6" x14ac:dyDescent="0.25">
      <c r="A609" s="88">
        <v>44460</v>
      </c>
      <c r="B609" t="s">
        <v>16600</v>
      </c>
      <c r="C609" t="s">
        <v>200</v>
      </c>
      <c r="D609" t="s">
        <v>10</v>
      </c>
      <c r="E609">
        <v>7</v>
      </c>
      <c r="F609" t="s">
        <v>218</v>
      </c>
    </row>
    <row r="610" spans="1:6" x14ac:dyDescent="0.25">
      <c r="A610" s="88">
        <v>44460</v>
      </c>
      <c r="B610" t="s">
        <v>16600</v>
      </c>
      <c r="C610" t="s">
        <v>200</v>
      </c>
      <c r="D610" t="s">
        <v>10</v>
      </c>
      <c r="E610">
        <v>15</v>
      </c>
      <c r="F610" t="s">
        <v>201</v>
      </c>
    </row>
    <row r="611" spans="1:6" x14ac:dyDescent="0.25">
      <c r="A611" s="88">
        <v>44460</v>
      </c>
      <c r="B611" t="s">
        <v>16600</v>
      </c>
      <c r="C611" t="s">
        <v>200</v>
      </c>
      <c r="D611" t="s">
        <v>10</v>
      </c>
      <c r="E611">
        <v>23.8</v>
      </c>
      <c r="F611" t="s">
        <v>201</v>
      </c>
    </row>
    <row r="612" spans="1:6" x14ac:dyDescent="0.25">
      <c r="A612" s="88">
        <v>44461</v>
      </c>
      <c r="B612" t="s">
        <v>16600</v>
      </c>
      <c r="C612">
        <v>29500891</v>
      </c>
      <c r="D612" t="s">
        <v>9</v>
      </c>
      <c r="E612">
        <v>61</v>
      </c>
      <c r="F612" t="s">
        <v>17</v>
      </c>
    </row>
    <row r="613" spans="1:6" x14ac:dyDescent="0.25">
      <c r="A613" s="88">
        <v>44461</v>
      </c>
      <c r="B613" t="s">
        <v>16600</v>
      </c>
      <c r="C613">
        <v>29500900</v>
      </c>
      <c r="D613" t="s">
        <v>9</v>
      </c>
      <c r="E613">
        <v>61</v>
      </c>
      <c r="F613" t="s">
        <v>17</v>
      </c>
    </row>
    <row r="614" spans="1:6" x14ac:dyDescent="0.25">
      <c r="A614" s="88">
        <v>44461</v>
      </c>
      <c r="B614" t="s">
        <v>16600</v>
      </c>
      <c r="C614">
        <v>29500910</v>
      </c>
      <c r="D614" t="s">
        <v>10</v>
      </c>
      <c r="E614">
        <v>30</v>
      </c>
      <c r="F614" t="s">
        <v>263</v>
      </c>
    </row>
    <row r="615" spans="1:6" x14ac:dyDescent="0.25">
      <c r="A615" s="88">
        <v>44461</v>
      </c>
      <c r="B615" t="s">
        <v>16600</v>
      </c>
      <c r="C615">
        <v>29500910</v>
      </c>
      <c r="D615" t="s">
        <v>9</v>
      </c>
      <c r="E615">
        <v>30</v>
      </c>
      <c r="F615" t="s">
        <v>17</v>
      </c>
    </row>
    <row r="616" spans="1:6" x14ac:dyDescent="0.25">
      <c r="A616" s="88">
        <v>44461</v>
      </c>
      <c r="B616" t="s">
        <v>16600</v>
      </c>
      <c r="C616">
        <v>29500913</v>
      </c>
      <c r="D616" t="s">
        <v>9</v>
      </c>
      <c r="E616">
        <v>6</v>
      </c>
      <c r="F616" t="s">
        <v>17</v>
      </c>
    </row>
    <row r="617" spans="1:6" x14ac:dyDescent="0.25">
      <c r="A617" s="88">
        <v>44461</v>
      </c>
      <c r="B617" t="s">
        <v>16600</v>
      </c>
      <c r="C617">
        <v>29500917</v>
      </c>
      <c r="D617" t="s">
        <v>6</v>
      </c>
      <c r="E617">
        <v>19</v>
      </c>
      <c r="F617" t="s">
        <v>215</v>
      </c>
    </row>
    <row r="618" spans="1:6" x14ac:dyDescent="0.25">
      <c r="A618" s="88">
        <v>44461</v>
      </c>
      <c r="B618" t="s">
        <v>16600</v>
      </c>
      <c r="C618">
        <v>29500917</v>
      </c>
      <c r="D618" t="s">
        <v>6</v>
      </c>
      <c r="E618">
        <v>39</v>
      </c>
      <c r="F618" t="s">
        <v>215</v>
      </c>
    </row>
    <row r="619" spans="1:6" x14ac:dyDescent="0.25">
      <c r="A619" s="88">
        <v>44461</v>
      </c>
      <c r="B619" t="s">
        <v>16600</v>
      </c>
      <c r="C619">
        <v>29501039</v>
      </c>
      <c r="D619" t="s">
        <v>9</v>
      </c>
      <c r="E619">
        <v>79</v>
      </c>
      <c r="F619" t="s">
        <v>17</v>
      </c>
    </row>
    <row r="620" spans="1:6" x14ac:dyDescent="0.25">
      <c r="A620" s="88">
        <v>44461</v>
      </c>
      <c r="B620" t="s">
        <v>16600</v>
      </c>
      <c r="C620">
        <v>29501039</v>
      </c>
      <c r="D620" t="s">
        <v>9</v>
      </c>
      <c r="E620">
        <v>61</v>
      </c>
      <c r="F620" t="s">
        <v>17</v>
      </c>
    </row>
    <row r="621" spans="1:6" x14ac:dyDescent="0.25">
      <c r="A621" s="88">
        <v>44461</v>
      </c>
      <c r="B621" t="s">
        <v>16600</v>
      </c>
      <c r="C621">
        <v>29900002</v>
      </c>
      <c r="D621" t="s">
        <v>8</v>
      </c>
      <c r="E621">
        <v>23</v>
      </c>
      <c r="F621" t="s">
        <v>21</v>
      </c>
    </row>
    <row r="622" spans="1:6" x14ac:dyDescent="0.25">
      <c r="A622" s="88">
        <v>44461</v>
      </c>
      <c r="B622" t="s">
        <v>16600</v>
      </c>
      <c r="C622">
        <v>31000083</v>
      </c>
      <c r="D622" t="s">
        <v>6</v>
      </c>
      <c r="E622">
        <v>315.5</v>
      </c>
      <c r="F622" t="s">
        <v>16602</v>
      </c>
    </row>
    <row r="623" spans="1:6" x14ac:dyDescent="0.25">
      <c r="A623" s="88">
        <v>44461</v>
      </c>
      <c r="B623" t="s">
        <v>16600</v>
      </c>
      <c r="C623">
        <v>32000049</v>
      </c>
      <c r="D623" t="s">
        <v>6</v>
      </c>
      <c r="E623">
        <v>22</v>
      </c>
      <c r="F623" t="s">
        <v>16602</v>
      </c>
    </row>
    <row r="624" spans="1:6" x14ac:dyDescent="0.25">
      <c r="A624" s="88">
        <v>44461</v>
      </c>
      <c r="B624" t="s">
        <v>16600</v>
      </c>
      <c r="C624">
        <v>49500204</v>
      </c>
      <c r="D624" t="s">
        <v>8</v>
      </c>
      <c r="E624">
        <v>32.5</v>
      </c>
      <c r="F624" t="s">
        <v>21</v>
      </c>
    </row>
    <row r="625" spans="1:6" x14ac:dyDescent="0.25">
      <c r="A625" s="88">
        <v>44461</v>
      </c>
      <c r="B625" t="s">
        <v>16600</v>
      </c>
      <c r="C625" t="s">
        <v>208</v>
      </c>
      <c r="D625" t="s">
        <v>7</v>
      </c>
      <c r="E625">
        <v>30</v>
      </c>
      <c r="F625" t="s">
        <v>30</v>
      </c>
    </row>
    <row r="626" spans="1:6" x14ac:dyDescent="0.25">
      <c r="A626" s="88">
        <v>44461</v>
      </c>
      <c r="B626" t="s">
        <v>16600</v>
      </c>
      <c r="C626" t="s">
        <v>629</v>
      </c>
      <c r="D626" t="s">
        <v>8</v>
      </c>
      <c r="E626">
        <v>3.5</v>
      </c>
      <c r="F626" t="s">
        <v>55</v>
      </c>
    </row>
    <row r="627" spans="1:6" x14ac:dyDescent="0.25">
      <c r="A627" s="88">
        <v>44461</v>
      </c>
      <c r="B627" t="s">
        <v>16600</v>
      </c>
      <c r="C627" t="s">
        <v>110</v>
      </c>
      <c r="D627" t="s">
        <v>8</v>
      </c>
      <c r="E627">
        <v>18</v>
      </c>
      <c r="F627" t="s">
        <v>55</v>
      </c>
    </row>
    <row r="628" spans="1:6" x14ac:dyDescent="0.25">
      <c r="A628" s="88">
        <v>44461</v>
      </c>
      <c r="B628" t="s">
        <v>16600</v>
      </c>
      <c r="C628" t="s">
        <v>110</v>
      </c>
      <c r="D628" t="s">
        <v>8</v>
      </c>
      <c r="E628">
        <v>24</v>
      </c>
      <c r="F628" t="s">
        <v>55</v>
      </c>
    </row>
    <row r="629" spans="1:6" x14ac:dyDescent="0.25">
      <c r="A629" s="88">
        <v>44461</v>
      </c>
      <c r="B629" t="s">
        <v>16600</v>
      </c>
      <c r="C629" t="s">
        <v>110</v>
      </c>
      <c r="D629" t="s">
        <v>6</v>
      </c>
      <c r="E629">
        <v>12</v>
      </c>
      <c r="F629" t="s">
        <v>265</v>
      </c>
    </row>
    <row r="630" spans="1:6" x14ac:dyDescent="0.25">
      <c r="A630" s="88">
        <v>44461</v>
      </c>
      <c r="B630" t="s">
        <v>16600</v>
      </c>
      <c r="C630" t="s">
        <v>110</v>
      </c>
      <c r="D630" t="s">
        <v>7</v>
      </c>
      <c r="E630">
        <v>38.5</v>
      </c>
      <c r="F630" t="s">
        <v>55</v>
      </c>
    </row>
    <row r="631" spans="1:6" x14ac:dyDescent="0.25">
      <c r="A631" s="88">
        <v>44461</v>
      </c>
      <c r="B631" t="s">
        <v>16600</v>
      </c>
      <c r="C631" t="s">
        <v>110</v>
      </c>
      <c r="D631" t="s">
        <v>7</v>
      </c>
      <c r="E631">
        <v>33</v>
      </c>
      <c r="F631" t="s">
        <v>55</v>
      </c>
    </row>
    <row r="632" spans="1:6" x14ac:dyDescent="0.25">
      <c r="A632" s="88">
        <v>44461</v>
      </c>
      <c r="B632" t="s">
        <v>16600</v>
      </c>
      <c r="C632" t="s">
        <v>193</v>
      </c>
      <c r="D632" t="s">
        <v>6</v>
      </c>
      <c r="E632">
        <v>82</v>
      </c>
      <c r="F632" t="s">
        <v>55</v>
      </c>
    </row>
    <row r="633" spans="1:6" x14ac:dyDescent="0.25">
      <c r="A633" s="88">
        <v>44461</v>
      </c>
      <c r="B633" t="s">
        <v>16600</v>
      </c>
      <c r="C633" t="s">
        <v>193</v>
      </c>
      <c r="D633" t="s">
        <v>6</v>
      </c>
      <c r="E633">
        <v>88.5</v>
      </c>
      <c r="F633" t="s">
        <v>55</v>
      </c>
    </row>
    <row r="634" spans="1:6" x14ac:dyDescent="0.25">
      <c r="A634" s="88">
        <v>44461</v>
      </c>
      <c r="B634" t="s">
        <v>16600</v>
      </c>
      <c r="C634" t="s">
        <v>211</v>
      </c>
      <c r="D634" t="s">
        <v>6</v>
      </c>
      <c r="E634">
        <v>19.5</v>
      </c>
      <c r="F634" t="s">
        <v>275</v>
      </c>
    </row>
    <row r="635" spans="1:6" x14ac:dyDescent="0.25">
      <c r="A635" s="88">
        <v>44461</v>
      </c>
      <c r="B635" t="s">
        <v>16600</v>
      </c>
      <c r="C635" t="s">
        <v>197</v>
      </c>
      <c r="D635" t="s">
        <v>10</v>
      </c>
      <c r="E635">
        <v>7</v>
      </c>
      <c r="F635" t="s">
        <v>198</v>
      </c>
    </row>
    <row r="636" spans="1:6" x14ac:dyDescent="0.25">
      <c r="A636" s="88">
        <v>44461</v>
      </c>
      <c r="B636" t="s">
        <v>16600</v>
      </c>
      <c r="C636" t="s">
        <v>281</v>
      </c>
      <c r="D636" t="s">
        <v>9</v>
      </c>
      <c r="E636">
        <v>23</v>
      </c>
      <c r="F636" t="s">
        <v>22</v>
      </c>
    </row>
    <row r="637" spans="1:6" x14ac:dyDescent="0.25">
      <c r="A637" s="88">
        <v>44461</v>
      </c>
      <c r="B637" t="s">
        <v>16600</v>
      </c>
      <c r="C637" t="s">
        <v>47</v>
      </c>
      <c r="D637" t="s">
        <v>8</v>
      </c>
      <c r="E637">
        <v>345</v>
      </c>
      <c r="F637" t="s">
        <v>45</v>
      </c>
    </row>
    <row r="638" spans="1:6" x14ac:dyDescent="0.25">
      <c r="A638" s="88">
        <v>44461</v>
      </c>
      <c r="B638" t="s">
        <v>16600</v>
      </c>
      <c r="C638" t="s">
        <v>200</v>
      </c>
      <c r="D638" t="s">
        <v>10</v>
      </c>
      <c r="E638">
        <v>4.0999999999999996</v>
      </c>
      <c r="F638" t="s">
        <v>198</v>
      </c>
    </row>
    <row r="639" spans="1:6" x14ac:dyDescent="0.25">
      <c r="A639" s="88">
        <v>44461</v>
      </c>
      <c r="B639" t="s">
        <v>16600</v>
      </c>
      <c r="C639" t="s">
        <v>283</v>
      </c>
      <c r="D639" t="s">
        <v>6</v>
      </c>
      <c r="E639">
        <v>8</v>
      </c>
      <c r="F639" t="s">
        <v>10</v>
      </c>
    </row>
    <row r="640" spans="1:6" x14ac:dyDescent="0.25">
      <c r="A640" s="88">
        <v>44462</v>
      </c>
      <c r="B640" t="s">
        <v>16600</v>
      </c>
      <c r="C640">
        <v>29500539</v>
      </c>
      <c r="D640" t="s">
        <v>6</v>
      </c>
      <c r="E640">
        <v>57</v>
      </c>
      <c r="F640" t="s">
        <v>22</v>
      </c>
    </row>
    <row r="641" spans="1:6" x14ac:dyDescent="0.25">
      <c r="A641" s="88">
        <v>44462</v>
      </c>
      <c r="B641" t="s">
        <v>16600</v>
      </c>
      <c r="C641">
        <v>29500594</v>
      </c>
      <c r="D641" t="s">
        <v>8</v>
      </c>
      <c r="E641">
        <v>431</v>
      </c>
      <c r="F641" t="s">
        <v>52</v>
      </c>
    </row>
    <row r="642" spans="1:6" x14ac:dyDescent="0.25">
      <c r="A642" s="88">
        <v>44462</v>
      </c>
      <c r="B642" t="s">
        <v>16600</v>
      </c>
      <c r="C642">
        <v>29500886</v>
      </c>
      <c r="D642" t="s">
        <v>9</v>
      </c>
      <c r="E642">
        <v>28</v>
      </c>
      <c r="F642" t="s">
        <v>17</v>
      </c>
    </row>
    <row r="643" spans="1:6" x14ac:dyDescent="0.25">
      <c r="A643" s="88">
        <v>44462</v>
      </c>
      <c r="B643" t="s">
        <v>16600</v>
      </c>
      <c r="C643">
        <v>29500917</v>
      </c>
      <c r="D643" t="s">
        <v>6</v>
      </c>
      <c r="E643">
        <v>32</v>
      </c>
      <c r="F643" t="s">
        <v>215</v>
      </c>
    </row>
    <row r="644" spans="1:6" x14ac:dyDescent="0.25">
      <c r="A644" s="88">
        <v>44462</v>
      </c>
      <c r="B644" t="s">
        <v>16600</v>
      </c>
      <c r="C644">
        <v>29501009</v>
      </c>
      <c r="D644" t="s">
        <v>9</v>
      </c>
      <c r="E644">
        <v>9</v>
      </c>
      <c r="F644" t="s">
        <v>17</v>
      </c>
    </row>
    <row r="645" spans="1:6" x14ac:dyDescent="0.25">
      <c r="A645" s="88">
        <v>44462</v>
      </c>
      <c r="B645" t="s">
        <v>16600</v>
      </c>
      <c r="C645">
        <v>29501029</v>
      </c>
      <c r="D645" t="s">
        <v>9</v>
      </c>
      <c r="E645">
        <v>36</v>
      </c>
      <c r="F645" t="s">
        <v>17</v>
      </c>
    </row>
    <row r="646" spans="1:6" x14ac:dyDescent="0.25">
      <c r="A646" s="88">
        <v>44462</v>
      </c>
      <c r="B646" t="s">
        <v>16600</v>
      </c>
      <c r="C646">
        <v>29501060</v>
      </c>
      <c r="D646" t="s">
        <v>11</v>
      </c>
      <c r="E646">
        <v>239</v>
      </c>
      <c r="F646" t="s">
        <v>20</v>
      </c>
    </row>
    <row r="647" spans="1:6" x14ac:dyDescent="0.25">
      <c r="A647" s="88">
        <v>44462</v>
      </c>
      <c r="B647" t="s">
        <v>16600</v>
      </c>
      <c r="C647">
        <v>29501061</v>
      </c>
      <c r="D647" t="s">
        <v>11</v>
      </c>
      <c r="E647">
        <v>205</v>
      </c>
      <c r="F647" t="s">
        <v>20</v>
      </c>
    </row>
    <row r="648" spans="1:6" x14ac:dyDescent="0.25">
      <c r="A648" s="88">
        <v>44462</v>
      </c>
      <c r="B648" t="s">
        <v>16600</v>
      </c>
      <c r="C648">
        <v>29501079</v>
      </c>
      <c r="D648" t="s">
        <v>11</v>
      </c>
      <c r="E648">
        <v>302</v>
      </c>
      <c r="F648" t="s">
        <v>20</v>
      </c>
    </row>
    <row r="649" spans="1:6" x14ac:dyDescent="0.25">
      <c r="A649" s="88">
        <v>44462</v>
      </c>
      <c r="B649" t="s">
        <v>16600</v>
      </c>
      <c r="C649">
        <v>29501082</v>
      </c>
      <c r="D649" t="s">
        <v>11</v>
      </c>
      <c r="E649">
        <v>300</v>
      </c>
      <c r="F649" t="s">
        <v>20</v>
      </c>
    </row>
    <row r="650" spans="1:6" x14ac:dyDescent="0.25">
      <c r="A650" s="88">
        <v>44462</v>
      </c>
      <c r="B650" t="s">
        <v>16600</v>
      </c>
      <c r="C650">
        <v>31000083</v>
      </c>
      <c r="D650" t="s">
        <v>6</v>
      </c>
      <c r="E650">
        <v>20.6</v>
      </c>
      <c r="F650" t="s">
        <v>16602</v>
      </c>
    </row>
    <row r="651" spans="1:6" x14ac:dyDescent="0.25">
      <c r="A651" s="88">
        <v>44462</v>
      </c>
      <c r="B651" t="s">
        <v>16600</v>
      </c>
      <c r="C651">
        <v>49500034</v>
      </c>
      <c r="D651" t="s">
        <v>8</v>
      </c>
      <c r="E651">
        <v>82</v>
      </c>
      <c r="F651" t="s">
        <v>10</v>
      </c>
    </row>
    <row r="652" spans="1:6" x14ac:dyDescent="0.25">
      <c r="A652" s="88">
        <v>44462</v>
      </c>
      <c r="B652" t="s">
        <v>16600</v>
      </c>
      <c r="C652">
        <v>49500084</v>
      </c>
      <c r="D652" t="s">
        <v>11</v>
      </c>
      <c r="E652">
        <v>284</v>
      </c>
      <c r="F652" t="s">
        <v>20</v>
      </c>
    </row>
    <row r="653" spans="1:6" x14ac:dyDescent="0.25">
      <c r="A653" s="88">
        <v>44462</v>
      </c>
      <c r="B653" t="s">
        <v>16600</v>
      </c>
      <c r="C653">
        <v>49500089</v>
      </c>
      <c r="D653" t="s">
        <v>8</v>
      </c>
      <c r="E653">
        <v>171</v>
      </c>
      <c r="F653" t="s">
        <v>21</v>
      </c>
    </row>
    <row r="654" spans="1:6" x14ac:dyDescent="0.25">
      <c r="A654" s="88">
        <v>44462</v>
      </c>
      <c r="B654" t="s">
        <v>16600</v>
      </c>
      <c r="C654">
        <v>49500090</v>
      </c>
      <c r="D654" t="s">
        <v>8</v>
      </c>
      <c r="E654">
        <v>213</v>
      </c>
      <c r="F654" t="s">
        <v>21</v>
      </c>
    </row>
    <row r="655" spans="1:6" x14ac:dyDescent="0.25">
      <c r="A655" s="88">
        <v>44462</v>
      </c>
      <c r="B655" t="s">
        <v>16600</v>
      </c>
      <c r="C655">
        <v>49500091</v>
      </c>
      <c r="D655" t="s">
        <v>8</v>
      </c>
      <c r="E655">
        <v>345</v>
      </c>
      <c r="F655" t="s">
        <v>21</v>
      </c>
    </row>
    <row r="656" spans="1:6" x14ac:dyDescent="0.25">
      <c r="A656" s="88">
        <v>44462</v>
      </c>
      <c r="B656" t="s">
        <v>16600</v>
      </c>
      <c r="C656">
        <v>49500092</v>
      </c>
      <c r="D656" t="s">
        <v>11</v>
      </c>
      <c r="E656">
        <v>243</v>
      </c>
      <c r="F656" t="s">
        <v>20</v>
      </c>
    </row>
    <row r="657" spans="1:6" x14ac:dyDescent="0.25">
      <c r="A657" s="88">
        <v>44462</v>
      </c>
      <c r="B657" t="s">
        <v>16600</v>
      </c>
      <c r="C657">
        <v>49500144</v>
      </c>
      <c r="D657" t="s">
        <v>11</v>
      </c>
      <c r="E657">
        <v>102</v>
      </c>
      <c r="F657" t="s">
        <v>20</v>
      </c>
    </row>
    <row r="658" spans="1:6" x14ac:dyDescent="0.25">
      <c r="A658" s="88">
        <v>44462</v>
      </c>
      <c r="B658" t="s">
        <v>16600</v>
      </c>
      <c r="C658" t="s">
        <v>110</v>
      </c>
      <c r="D658" t="s">
        <v>9</v>
      </c>
      <c r="E658">
        <v>46</v>
      </c>
      <c r="F658" t="s">
        <v>55</v>
      </c>
    </row>
    <row r="659" spans="1:6" x14ac:dyDescent="0.25">
      <c r="A659" s="88">
        <v>44462</v>
      </c>
      <c r="B659" t="s">
        <v>16600</v>
      </c>
      <c r="C659" t="s">
        <v>193</v>
      </c>
      <c r="D659" t="s">
        <v>6</v>
      </c>
      <c r="E659">
        <v>40.4</v>
      </c>
      <c r="F659" t="s">
        <v>16602</v>
      </c>
    </row>
    <row r="660" spans="1:6" x14ac:dyDescent="0.25">
      <c r="A660" s="88">
        <v>44462</v>
      </c>
      <c r="B660" t="s">
        <v>16600</v>
      </c>
      <c r="C660" t="s">
        <v>193</v>
      </c>
      <c r="D660" t="s">
        <v>6</v>
      </c>
      <c r="E660">
        <v>113</v>
      </c>
      <c r="F660" t="s">
        <v>55</v>
      </c>
    </row>
    <row r="661" spans="1:6" x14ac:dyDescent="0.25">
      <c r="A661" s="88">
        <v>44462</v>
      </c>
      <c r="B661" t="s">
        <v>16600</v>
      </c>
      <c r="C661" t="s">
        <v>284</v>
      </c>
      <c r="D661" t="s">
        <v>10</v>
      </c>
      <c r="E661">
        <v>84</v>
      </c>
      <c r="F661" t="s">
        <v>238</v>
      </c>
    </row>
    <row r="662" spans="1:6" x14ac:dyDescent="0.25">
      <c r="A662" s="88">
        <v>44462</v>
      </c>
      <c r="B662" t="s">
        <v>16600</v>
      </c>
      <c r="C662" t="s">
        <v>197</v>
      </c>
      <c r="D662" t="s">
        <v>10</v>
      </c>
      <c r="E662">
        <v>9</v>
      </c>
      <c r="F662" t="s">
        <v>198</v>
      </c>
    </row>
    <row r="663" spans="1:6" x14ac:dyDescent="0.25">
      <c r="A663" s="88">
        <v>44462</v>
      </c>
      <c r="B663" t="s">
        <v>16600</v>
      </c>
      <c r="C663" t="s">
        <v>47</v>
      </c>
      <c r="D663" t="s">
        <v>8</v>
      </c>
      <c r="E663">
        <v>206</v>
      </c>
      <c r="F663" t="s">
        <v>45</v>
      </c>
    </row>
    <row r="664" spans="1:6" x14ac:dyDescent="0.25">
      <c r="A664" s="88">
        <v>44462</v>
      </c>
      <c r="B664" t="s">
        <v>16600</v>
      </c>
      <c r="C664" t="s">
        <v>47</v>
      </c>
      <c r="D664" t="s">
        <v>8</v>
      </c>
      <c r="E664">
        <v>70.599999999999994</v>
      </c>
      <c r="F664" t="s">
        <v>45</v>
      </c>
    </row>
    <row r="665" spans="1:6" x14ac:dyDescent="0.25">
      <c r="A665" s="88">
        <v>44462</v>
      </c>
      <c r="B665" t="s">
        <v>16600</v>
      </c>
      <c r="C665" t="s">
        <v>200</v>
      </c>
      <c r="D665" t="s">
        <v>10</v>
      </c>
      <c r="E665">
        <v>22.5</v>
      </c>
      <c r="F665" t="s">
        <v>201</v>
      </c>
    </row>
    <row r="666" spans="1:6" x14ac:dyDescent="0.25">
      <c r="A666" s="88">
        <v>44462</v>
      </c>
      <c r="B666" t="s">
        <v>16600</v>
      </c>
      <c r="C666" t="s">
        <v>200</v>
      </c>
      <c r="D666" t="s">
        <v>10</v>
      </c>
      <c r="E666">
        <v>30.5</v>
      </c>
      <c r="F666" t="s">
        <v>201</v>
      </c>
    </row>
    <row r="667" spans="1:6" x14ac:dyDescent="0.25">
      <c r="A667" s="88">
        <v>44462</v>
      </c>
      <c r="B667" t="s">
        <v>16600</v>
      </c>
      <c r="C667" t="s">
        <v>212</v>
      </c>
      <c r="D667" t="s">
        <v>10</v>
      </c>
      <c r="E667">
        <v>97.5</v>
      </c>
      <c r="F667" t="s">
        <v>212</v>
      </c>
    </row>
    <row r="668" spans="1:6" x14ac:dyDescent="0.25">
      <c r="A668" s="88">
        <v>44463</v>
      </c>
      <c r="B668" t="s">
        <v>16600</v>
      </c>
      <c r="C668">
        <v>29500613</v>
      </c>
      <c r="D668" t="s">
        <v>8</v>
      </c>
      <c r="E668">
        <v>77</v>
      </c>
      <c r="F668" t="s">
        <v>21</v>
      </c>
    </row>
    <row r="669" spans="1:6" x14ac:dyDescent="0.25">
      <c r="A669" s="88">
        <v>44463</v>
      </c>
      <c r="B669" t="s">
        <v>16600</v>
      </c>
      <c r="C669">
        <v>29500816</v>
      </c>
      <c r="D669" t="s">
        <v>6</v>
      </c>
      <c r="E669">
        <v>85.5</v>
      </c>
      <c r="F669" t="s">
        <v>22</v>
      </c>
    </row>
    <row r="670" spans="1:6" x14ac:dyDescent="0.25">
      <c r="A670" s="88">
        <v>44463</v>
      </c>
      <c r="B670" t="s">
        <v>16600</v>
      </c>
      <c r="C670">
        <v>29500917</v>
      </c>
      <c r="D670" t="s">
        <v>6</v>
      </c>
      <c r="E670">
        <v>27</v>
      </c>
      <c r="F670" t="s">
        <v>215</v>
      </c>
    </row>
    <row r="671" spans="1:6" x14ac:dyDescent="0.25">
      <c r="A671" s="88">
        <v>44463</v>
      </c>
      <c r="B671" t="s">
        <v>16600</v>
      </c>
      <c r="C671">
        <v>29500945</v>
      </c>
      <c r="D671" t="s">
        <v>6</v>
      </c>
      <c r="E671">
        <v>26.5</v>
      </c>
      <c r="F671" t="s">
        <v>22</v>
      </c>
    </row>
    <row r="672" spans="1:6" x14ac:dyDescent="0.25">
      <c r="A672" s="88">
        <v>44463</v>
      </c>
      <c r="B672" t="s">
        <v>16600</v>
      </c>
      <c r="C672">
        <v>31000083</v>
      </c>
      <c r="D672" t="s">
        <v>6</v>
      </c>
      <c r="E672">
        <v>28.5</v>
      </c>
      <c r="F672" t="s">
        <v>16602</v>
      </c>
    </row>
    <row r="673" spans="1:6" x14ac:dyDescent="0.25">
      <c r="A673" s="88">
        <v>44463</v>
      </c>
      <c r="B673" t="s">
        <v>16600</v>
      </c>
      <c r="C673">
        <v>32000049</v>
      </c>
      <c r="D673" t="s">
        <v>6</v>
      </c>
      <c r="E673">
        <v>22</v>
      </c>
      <c r="F673" t="s">
        <v>16602</v>
      </c>
    </row>
    <row r="674" spans="1:6" x14ac:dyDescent="0.25">
      <c r="A674" s="88">
        <v>44463</v>
      </c>
      <c r="B674" t="s">
        <v>16600</v>
      </c>
      <c r="C674">
        <v>57000277</v>
      </c>
      <c r="D674" t="s">
        <v>10</v>
      </c>
      <c r="E674">
        <v>3546</v>
      </c>
      <c r="F674" t="s">
        <v>263</v>
      </c>
    </row>
    <row r="675" spans="1:6" x14ac:dyDescent="0.25">
      <c r="A675" s="88">
        <v>44463</v>
      </c>
      <c r="B675" t="s">
        <v>16600</v>
      </c>
      <c r="C675" t="s">
        <v>208</v>
      </c>
      <c r="D675" t="s">
        <v>7</v>
      </c>
      <c r="E675">
        <v>60</v>
      </c>
      <c r="F675" t="s">
        <v>30</v>
      </c>
    </row>
    <row r="676" spans="1:6" x14ac:dyDescent="0.25">
      <c r="A676" s="88">
        <v>44463</v>
      </c>
      <c r="B676" t="s">
        <v>16600</v>
      </c>
      <c r="C676" t="s">
        <v>191</v>
      </c>
      <c r="D676" t="s">
        <v>8</v>
      </c>
      <c r="E676">
        <v>33</v>
      </c>
      <c r="F676" t="s">
        <v>55</v>
      </c>
    </row>
    <row r="677" spans="1:6" x14ac:dyDescent="0.25">
      <c r="A677" s="88">
        <v>44463</v>
      </c>
      <c r="B677" t="s">
        <v>16600</v>
      </c>
      <c r="C677" t="s">
        <v>191</v>
      </c>
      <c r="D677" t="s">
        <v>8</v>
      </c>
      <c r="E677">
        <v>91.5</v>
      </c>
      <c r="F677" t="s">
        <v>55</v>
      </c>
    </row>
    <row r="678" spans="1:6" x14ac:dyDescent="0.25">
      <c r="A678" s="88">
        <v>44463</v>
      </c>
      <c r="B678" t="s">
        <v>16600</v>
      </c>
      <c r="C678" t="s">
        <v>110</v>
      </c>
      <c r="D678" t="s">
        <v>9</v>
      </c>
      <c r="E678">
        <v>63.5</v>
      </c>
      <c r="F678" t="s">
        <v>55</v>
      </c>
    </row>
    <row r="679" spans="1:6" x14ac:dyDescent="0.25">
      <c r="A679" s="88">
        <v>44463</v>
      </c>
      <c r="B679" t="s">
        <v>16600</v>
      </c>
      <c r="C679" t="s">
        <v>110</v>
      </c>
      <c r="D679" t="s">
        <v>7</v>
      </c>
      <c r="E679">
        <v>74</v>
      </c>
      <c r="F679" t="s">
        <v>55</v>
      </c>
    </row>
    <row r="680" spans="1:6" x14ac:dyDescent="0.25">
      <c r="A680" s="88">
        <v>44463</v>
      </c>
      <c r="B680" t="s">
        <v>16600</v>
      </c>
      <c r="C680" t="s">
        <v>193</v>
      </c>
      <c r="D680" t="s">
        <v>6</v>
      </c>
      <c r="E680">
        <v>89.5</v>
      </c>
      <c r="F680" t="s">
        <v>55</v>
      </c>
    </row>
    <row r="681" spans="1:6" x14ac:dyDescent="0.25">
      <c r="A681" s="88">
        <v>44463</v>
      </c>
      <c r="B681" t="s">
        <v>16600</v>
      </c>
      <c r="C681" t="s">
        <v>193</v>
      </c>
      <c r="D681" t="s">
        <v>6</v>
      </c>
      <c r="E681">
        <v>95</v>
      </c>
      <c r="F681" t="s">
        <v>55</v>
      </c>
    </row>
    <row r="682" spans="1:6" x14ac:dyDescent="0.25">
      <c r="A682" s="88">
        <v>44463</v>
      </c>
      <c r="B682" t="s">
        <v>16600</v>
      </c>
      <c r="C682" t="s">
        <v>284</v>
      </c>
      <c r="D682" t="s">
        <v>10</v>
      </c>
      <c r="E682">
        <v>75</v>
      </c>
      <c r="F682" t="s">
        <v>238</v>
      </c>
    </row>
    <row r="683" spans="1:6" x14ac:dyDescent="0.25">
      <c r="A683" s="88">
        <v>44463</v>
      </c>
      <c r="B683" t="s">
        <v>16600</v>
      </c>
      <c r="C683" t="s">
        <v>197</v>
      </c>
      <c r="D683" t="s">
        <v>10</v>
      </c>
      <c r="E683">
        <v>7.5</v>
      </c>
      <c r="F683" t="s">
        <v>198</v>
      </c>
    </row>
    <row r="684" spans="1:6" x14ac:dyDescent="0.25">
      <c r="A684" s="88">
        <v>44463</v>
      </c>
      <c r="B684" t="s">
        <v>16600</v>
      </c>
      <c r="C684" t="s">
        <v>47</v>
      </c>
      <c r="D684" t="s">
        <v>8</v>
      </c>
      <c r="E684">
        <v>392</v>
      </c>
      <c r="F684" t="s">
        <v>45</v>
      </c>
    </row>
    <row r="685" spans="1:6" x14ac:dyDescent="0.25">
      <c r="A685" s="88">
        <v>44463</v>
      </c>
      <c r="B685" t="s">
        <v>16600</v>
      </c>
      <c r="C685" t="s">
        <v>47</v>
      </c>
      <c r="D685" t="s">
        <v>8</v>
      </c>
      <c r="E685">
        <v>148</v>
      </c>
      <c r="F685" t="s">
        <v>45</v>
      </c>
    </row>
    <row r="686" spans="1:6" x14ac:dyDescent="0.25">
      <c r="A686" s="88">
        <v>44463</v>
      </c>
      <c r="B686" t="s">
        <v>16600</v>
      </c>
      <c r="C686" t="s">
        <v>200</v>
      </c>
      <c r="D686" t="s">
        <v>10</v>
      </c>
      <c r="E686">
        <v>84</v>
      </c>
      <c r="F686" t="s">
        <v>201</v>
      </c>
    </row>
    <row r="687" spans="1:6" x14ac:dyDescent="0.25">
      <c r="A687" s="88">
        <v>44463</v>
      </c>
      <c r="B687" t="s">
        <v>16600</v>
      </c>
      <c r="C687" t="s">
        <v>200</v>
      </c>
      <c r="D687" t="s">
        <v>10</v>
      </c>
      <c r="E687">
        <v>2</v>
      </c>
      <c r="F687" t="s">
        <v>198</v>
      </c>
    </row>
    <row r="688" spans="1:6" x14ac:dyDescent="0.25">
      <c r="A688" s="88">
        <v>44463</v>
      </c>
      <c r="B688" t="s">
        <v>16600</v>
      </c>
      <c r="C688" t="s">
        <v>200</v>
      </c>
      <c r="D688" t="s">
        <v>10</v>
      </c>
      <c r="E688">
        <v>2.5</v>
      </c>
      <c r="F688" t="s">
        <v>198</v>
      </c>
    </row>
    <row r="689" spans="1:6" x14ac:dyDescent="0.25">
      <c r="A689" s="88">
        <v>44466</v>
      </c>
      <c r="B689" t="s">
        <v>16600</v>
      </c>
      <c r="C689">
        <v>29500539</v>
      </c>
      <c r="D689" t="s">
        <v>6</v>
      </c>
      <c r="E689">
        <v>23</v>
      </c>
      <c r="F689" t="s">
        <v>22</v>
      </c>
    </row>
    <row r="690" spans="1:6" x14ac:dyDescent="0.25">
      <c r="A690" s="88">
        <v>44466</v>
      </c>
      <c r="B690" t="s">
        <v>16600</v>
      </c>
      <c r="C690">
        <v>29500917</v>
      </c>
      <c r="D690" t="s">
        <v>6</v>
      </c>
      <c r="E690">
        <v>28</v>
      </c>
      <c r="F690" t="s">
        <v>215</v>
      </c>
    </row>
    <row r="691" spans="1:6" x14ac:dyDescent="0.25">
      <c r="A691" s="88">
        <v>44466</v>
      </c>
      <c r="B691" t="s">
        <v>16600</v>
      </c>
      <c r="C691">
        <v>29500918</v>
      </c>
      <c r="D691" t="s">
        <v>6</v>
      </c>
      <c r="E691">
        <v>92</v>
      </c>
      <c r="F691" t="s">
        <v>22</v>
      </c>
    </row>
    <row r="692" spans="1:6" x14ac:dyDescent="0.25">
      <c r="A692" s="88">
        <v>44466</v>
      </c>
      <c r="B692" t="s">
        <v>16600</v>
      </c>
      <c r="C692">
        <v>29501003</v>
      </c>
      <c r="D692" t="s">
        <v>8</v>
      </c>
      <c r="E692">
        <v>117</v>
      </c>
      <c r="F692" t="s">
        <v>45</v>
      </c>
    </row>
    <row r="693" spans="1:6" x14ac:dyDescent="0.25">
      <c r="A693" s="88">
        <v>44466</v>
      </c>
      <c r="B693" t="s">
        <v>16600</v>
      </c>
      <c r="C693">
        <v>29501053</v>
      </c>
      <c r="D693" t="s">
        <v>11</v>
      </c>
      <c r="E693">
        <v>375</v>
      </c>
      <c r="F693" t="s">
        <v>20</v>
      </c>
    </row>
    <row r="694" spans="1:6" x14ac:dyDescent="0.25">
      <c r="A694" s="88">
        <v>44466</v>
      </c>
      <c r="B694" t="s">
        <v>16600</v>
      </c>
      <c r="C694">
        <v>29501054</v>
      </c>
      <c r="D694" t="s">
        <v>6</v>
      </c>
      <c r="E694">
        <v>52</v>
      </c>
      <c r="F694" t="s">
        <v>22</v>
      </c>
    </row>
    <row r="695" spans="1:6" x14ac:dyDescent="0.25">
      <c r="A695" s="88">
        <v>44466</v>
      </c>
      <c r="B695" t="s">
        <v>16600</v>
      </c>
      <c r="C695">
        <v>29501057</v>
      </c>
      <c r="D695" t="s">
        <v>6</v>
      </c>
      <c r="E695">
        <v>50</v>
      </c>
      <c r="F695" t="s">
        <v>22</v>
      </c>
    </row>
    <row r="696" spans="1:6" x14ac:dyDescent="0.25">
      <c r="A696" s="88">
        <v>44466</v>
      </c>
      <c r="B696" t="s">
        <v>16600</v>
      </c>
      <c r="C696">
        <v>29501064</v>
      </c>
      <c r="D696" t="s">
        <v>11</v>
      </c>
      <c r="E696">
        <v>427</v>
      </c>
      <c r="F696" t="s">
        <v>20</v>
      </c>
    </row>
    <row r="697" spans="1:6" x14ac:dyDescent="0.25">
      <c r="A697" s="88">
        <v>44466</v>
      </c>
      <c r="B697" t="s">
        <v>16600</v>
      </c>
      <c r="C697">
        <v>29501064</v>
      </c>
      <c r="D697" t="s">
        <v>11</v>
      </c>
      <c r="E697">
        <v>613</v>
      </c>
      <c r="F697" t="s">
        <v>20</v>
      </c>
    </row>
    <row r="698" spans="1:6" x14ac:dyDescent="0.25">
      <c r="A698" s="88">
        <v>44466</v>
      </c>
      <c r="B698" t="s">
        <v>16600</v>
      </c>
      <c r="C698">
        <v>29501069</v>
      </c>
      <c r="D698" t="s">
        <v>11</v>
      </c>
      <c r="E698">
        <v>477</v>
      </c>
      <c r="F698" t="s">
        <v>20</v>
      </c>
    </row>
    <row r="699" spans="1:6" x14ac:dyDescent="0.25">
      <c r="A699" s="88">
        <v>44466</v>
      </c>
      <c r="B699" t="s">
        <v>16600</v>
      </c>
      <c r="C699">
        <v>29501070</v>
      </c>
      <c r="D699" t="s">
        <v>11</v>
      </c>
      <c r="E699">
        <v>419</v>
      </c>
      <c r="F699" t="s">
        <v>20</v>
      </c>
    </row>
    <row r="700" spans="1:6" x14ac:dyDescent="0.25">
      <c r="A700" s="88">
        <v>44466</v>
      </c>
      <c r="B700" t="s">
        <v>16600</v>
      </c>
      <c r="C700">
        <v>29501079</v>
      </c>
      <c r="D700" t="s">
        <v>11</v>
      </c>
      <c r="E700">
        <v>230</v>
      </c>
      <c r="F700" t="s">
        <v>20</v>
      </c>
    </row>
    <row r="701" spans="1:6" x14ac:dyDescent="0.25">
      <c r="A701" s="88">
        <v>44466</v>
      </c>
      <c r="B701" t="s">
        <v>16600</v>
      </c>
      <c r="C701">
        <v>29600002</v>
      </c>
      <c r="D701" t="s">
        <v>6</v>
      </c>
      <c r="E701">
        <v>120</v>
      </c>
      <c r="F701" t="s">
        <v>22</v>
      </c>
    </row>
    <row r="702" spans="1:6" x14ac:dyDescent="0.25">
      <c r="A702" s="88">
        <v>44466</v>
      </c>
      <c r="B702" t="s">
        <v>16600</v>
      </c>
      <c r="C702">
        <v>29600023</v>
      </c>
      <c r="D702" t="s">
        <v>6</v>
      </c>
      <c r="E702">
        <v>7</v>
      </c>
      <c r="F702" t="s">
        <v>22</v>
      </c>
    </row>
    <row r="703" spans="1:6" x14ac:dyDescent="0.25">
      <c r="A703" s="88">
        <v>44466</v>
      </c>
      <c r="B703" t="s">
        <v>16600</v>
      </c>
      <c r="C703">
        <v>29600025</v>
      </c>
      <c r="D703" t="s">
        <v>6</v>
      </c>
      <c r="E703">
        <v>26</v>
      </c>
      <c r="F703" t="s">
        <v>22</v>
      </c>
    </row>
    <row r="704" spans="1:6" x14ac:dyDescent="0.25">
      <c r="A704" s="88">
        <v>44466</v>
      </c>
      <c r="B704" t="s">
        <v>16600</v>
      </c>
      <c r="C704">
        <v>32000107</v>
      </c>
      <c r="D704" t="s">
        <v>6</v>
      </c>
      <c r="E704">
        <v>43.5</v>
      </c>
      <c r="F704" t="s">
        <v>16602</v>
      </c>
    </row>
    <row r="705" spans="1:6" x14ac:dyDescent="0.25">
      <c r="A705" s="88">
        <v>44466</v>
      </c>
      <c r="B705" t="s">
        <v>16600</v>
      </c>
      <c r="C705" t="s">
        <v>388</v>
      </c>
      <c r="D705" t="s">
        <v>8</v>
      </c>
      <c r="E705">
        <v>120</v>
      </c>
      <c r="F705" t="s">
        <v>275</v>
      </c>
    </row>
    <row r="706" spans="1:6" x14ac:dyDescent="0.25">
      <c r="A706" s="88">
        <v>44466</v>
      </c>
      <c r="B706" t="s">
        <v>16600</v>
      </c>
      <c r="C706" t="s">
        <v>191</v>
      </c>
      <c r="D706" t="s">
        <v>8</v>
      </c>
      <c r="E706">
        <v>191</v>
      </c>
      <c r="F706" t="s">
        <v>55</v>
      </c>
    </row>
    <row r="707" spans="1:6" x14ac:dyDescent="0.25">
      <c r="A707" s="88">
        <v>44466</v>
      </c>
      <c r="B707" t="s">
        <v>16600</v>
      </c>
      <c r="C707" t="s">
        <v>110</v>
      </c>
      <c r="D707" t="s">
        <v>8</v>
      </c>
      <c r="E707">
        <v>40</v>
      </c>
      <c r="F707" t="s">
        <v>55</v>
      </c>
    </row>
    <row r="708" spans="1:6" x14ac:dyDescent="0.25">
      <c r="A708" s="88">
        <v>44466</v>
      </c>
      <c r="B708" t="s">
        <v>16600</v>
      </c>
      <c r="C708" t="s">
        <v>110</v>
      </c>
      <c r="D708" t="s">
        <v>7</v>
      </c>
      <c r="E708">
        <v>130</v>
      </c>
      <c r="F708" t="s">
        <v>55</v>
      </c>
    </row>
    <row r="709" spans="1:6" x14ac:dyDescent="0.25">
      <c r="A709" s="88">
        <v>44466</v>
      </c>
      <c r="B709" t="s">
        <v>16600</v>
      </c>
      <c r="C709" t="s">
        <v>285</v>
      </c>
      <c r="D709" t="s">
        <v>9</v>
      </c>
      <c r="E709">
        <v>110</v>
      </c>
      <c r="F709" t="s">
        <v>65</v>
      </c>
    </row>
    <row r="710" spans="1:6" x14ac:dyDescent="0.25">
      <c r="A710" s="88">
        <v>44466</v>
      </c>
      <c r="B710" t="s">
        <v>16600</v>
      </c>
      <c r="C710" t="s">
        <v>285</v>
      </c>
      <c r="D710" t="s">
        <v>8</v>
      </c>
      <c r="E710">
        <v>90</v>
      </c>
      <c r="F710" t="s">
        <v>65</v>
      </c>
    </row>
    <row r="711" spans="1:6" x14ac:dyDescent="0.25">
      <c r="A711" s="88">
        <v>44466</v>
      </c>
      <c r="B711" t="s">
        <v>16600</v>
      </c>
      <c r="C711" t="s">
        <v>193</v>
      </c>
      <c r="D711" t="s">
        <v>6</v>
      </c>
      <c r="E711">
        <v>132.5</v>
      </c>
      <c r="F711" t="s">
        <v>55</v>
      </c>
    </row>
    <row r="712" spans="1:6" x14ac:dyDescent="0.25">
      <c r="A712" s="88">
        <v>44466</v>
      </c>
      <c r="B712" t="s">
        <v>16600</v>
      </c>
      <c r="C712" t="s">
        <v>47</v>
      </c>
      <c r="D712" t="s">
        <v>8</v>
      </c>
      <c r="E712">
        <v>62</v>
      </c>
      <c r="F712" t="s">
        <v>45</v>
      </c>
    </row>
    <row r="713" spans="1:6" x14ac:dyDescent="0.25">
      <c r="A713" s="88">
        <v>44466</v>
      </c>
      <c r="B713" t="s">
        <v>16600</v>
      </c>
      <c r="C713" t="s">
        <v>200</v>
      </c>
      <c r="D713" t="s">
        <v>10</v>
      </c>
      <c r="E713">
        <v>3.8</v>
      </c>
      <c r="F713" t="s">
        <v>198</v>
      </c>
    </row>
    <row r="714" spans="1:6" x14ac:dyDescent="0.25">
      <c r="A714" s="88">
        <v>44466</v>
      </c>
      <c r="B714" t="s">
        <v>16600</v>
      </c>
      <c r="C714" t="s">
        <v>286</v>
      </c>
      <c r="D714" t="s">
        <v>6</v>
      </c>
      <c r="E714">
        <v>382</v>
      </c>
      <c r="F714" t="s">
        <v>55</v>
      </c>
    </row>
    <row r="715" spans="1:6" x14ac:dyDescent="0.25">
      <c r="A715" s="88">
        <v>44466</v>
      </c>
      <c r="B715" t="s">
        <v>16600</v>
      </c>
      <c r="C715" t="s">
        <v>119</v>
      </c>
      <c r="D715" t="s">
        <v>8</v>
      </c>
      <c r="E715">
        <v>80</v>
      </c>
      <c r="F715" t="s">
        <v>16603</v>
      </c>
    </row>
    <row r="716" spans="1:6" x14ac:dyDescent="0.25">
      <c r="A716" s="88">
        <v>44467</v>
      </c>
      <c r="B716" t="s">
        <v>16600</v>
      </c>
      <c r="C716">
        <v>29500482</v>
      </c>
      <c r="D716" t="s">
        <v>9</v>
      </c>
      <c r="E716">
        <v>11</v>
      </c>
      <c r="F716" t="s">
        <v>17</v>
      </c>
    </row>
    <row r="717" spans="1:6" x14ac:dyDescent="0.25">
      <c r="A717" s="88">
        <v>44467</v>
      </c>
      <c r="B717" t="s">
        <v>16600</v>
      </c>
      <c r="C717">
        <v>29500482</v>
      </c>
      <c r="D717" t="s">
        <v>9</v>
      </c>
      <c r="E717">
        <v>7</v>
      </c>
      <c r="F717" t="s">
        <v>17</v>
      </c>
    </row>
    <row r="718" spans="1:6" x14ac:dyDescent="0.25">
      <c r="A718" s="88">
        <v>44467</v>
      </c>
      <c r="B718" t="s">
        <v>16600</v>
      </c>
      <c r="C718">
        <v>29500594</v>
      </c>
      <c r="D718" t="s">
        <v>8</v>
      </c>
      <c r="E718">
        <v>541</v>
      </c>
      <c r="F718" t="s">
        <v>52</v>
      </c>
    </row>
    <row r="719" spans="1:6" x14ac:dyDescent="0.25">
      <c r="A719" s="88">
        <v>44467</v>
      </c>
      <c r="B719" t="s">
        <v>16600</v>
      </c>
      <c r="C719">
        <v>29500886</v>
      </c>
      <c r="D719" t="s">
        <v>9</v>
      </c>
      <c r="E719">
        <v>15</v>
      </c>
      <c r="F719" t="s">
        <v>17</v>
      </c>
    </row>
    <row r="720" spans="1:6" x14ac:dyDescent="0.25">
      <c r="A720" s="88">
        <v>44467</v>
      </c>
      <c r="B720" t="s">
        <v>16600</v>
      </c>
      <c r="C720">
        <v>29500891</v>
      </c>
      <c r="D720" t="s">
        <v>9</v>
      </c>
      <c r="E720">
        <v>11</v>
      </c>
      <c r="F720" t="s">
        <v>17</v>
      </c>
    </row>
    <row r="721" spans="1:6" x14ac:dyDescent="0.25">
      <c r="A721" s="88">
        <v>44467</v>
      </c>
      <c r="B721" t="s">
        <v>16600</v>
      </c>
      <c r="C721">
        <v>29500895</v>
      </c>
      <c r="D721" t="s">
        <v>9</v>
      </c>
      <c r="E721">
        <v>12</v>
      </c>
      <c r="F721" t="s">
        <v>17</v>
      </c>
    </row>
    <row r="722" spans="1:6" x14ac:dyDescent="0.25">
      <c r="A722" s="88">
        <v>44467</v>
      </c>
      <c r="B722" t="s">
        <v>16600</v>
      </c>
      <c r="C722">
        <v>29500900</v>
      </c>
      <c r="D722" t="s">
        <v>9</v>
      </c>
      <c r="E722">
        <v>8</v>
      </c>
      <c r="F722" t="s">
        <v>17</v>
      </c>
    </row>
    <row r="723" spans="1:6" x14ac:dyDescent="0.25">
      <c r="A723" s="88">
        <v>44467</v>
      </c>
      <c r="B723" t="s">
        <v>16600</v>
      </c>
      <c r="C723">
        <v>29500900</v>
      </c>
      <c r="D723" t="s">
        <v>9</v>
      </c>
      <c r="E723">
        <v>3</v>
      </c>
      <c r="F723" t="s">
        <v>17</v>
      </c>
    </row>
    <row r="724" spans="1:6" x14ac:dyDescent="0.25">
      <c r="A724" s="88">
        <v>44467</v>
      </c>
      <c r="B724" t="s">
        <v>16600</v>
      </c>
      <c r="C724">
        <v>29500906</v>
      </c>
      <c r="D724" t="s">
        <v>9</v>
      </c>
      <c r="E724">
        <v>8</v>
      </c>
      <c r="F724" t="s">
        <v>17</v>
      </c>
    </row>
    <row r="725" spans="1:6" x14ac:dyDescent="0.25">
      <c r="A725" s="88">
        <v>44467</v>
      </c>
      <c r="B725" t="s">
        <v>16600</v>
      </c>
      <c r="C725">
        <v>29500910</v>
      </c>
      <c r="D725" t="s">
        <v>9</v>
      </c>
      <c r="E725">
        <v>10</v>
      </c>
      <c r="F725" t="s">
        <v>17</v>
      </c>
    </row>
    <row r="726" spans="1:6" x14ac:dyDescent="0.25">
      <c r="A726" s="88">
        <v>44467</v>
      </c>
      <c r="B726" t="s">
        <v>16600</v>
      </c>
      <c r="C726">
        <v>29500917</v>
      </c>
      <c r="D726" t="s">
        <v>6</v>
      </c>
      <c r="E726">
        <v>84</v>
      </c>
      <c r="F726" t="s">
        <v>215</v>
      </c>
    </row>
    <row r="727" spans="1:6" x14ac:dyDescent="0.25">
      <c r="A727" s="88">
        <v>44467</v>
      </c>
      <c r="B727" t="s">
        <v>16600</v>
      </c>
      <c r="C727">
        <v>29500952</v>
      </c>
      <c r="D727" t="s">
        <v>9</v>
      </c>
      <c r="E727">
        <v>13</v>
      </c>
      <c r="F727" t="s">
        <v>17</v>
      </c>
    </row>
    <row r="728" spans="1:6" x14ac:dyDescent="0.25">
      <c r="A728" s="88">
        <v>44467</v>
      </c>
      <c r="B728" t="s">
        <v>16600</v>
      </c>
      <c r="C728">
        <v>29501009</v>
      </c>
      <c r="D728" t="s">
        <v>9</v>
      </c>
      <c r="E728">
        <v>3</v>
      </c>
      <c r="F728" t="s">
        <v>17</v>
      </c>
    </row>
    <row r="729" spans="1:6" x14ac:dyDescent="0.25">
      <c r="A729" s="88">
        <v>44467</v>
      </c>
      <c r="B729" t="s">
        <v>16600</v>
      </c>
      <c r="C729">
        <v>29501013</v>
      </c>
      <c r="D729" t="s">
        <v>9</v>
      </c>
      <c r="E729">
        <v>3</v>
      </c>
      <c r="F729" t="s">
        <v>17</v>
      </c>
    </row>
    <row r="730" spans="1:6" x14ac:dyDescent="0.25">
      <c r="A730" s="88">
        <v>44467</v>
      </c>
      <c r="B730" t="s">
        <v>16600</v>
      </c>
      <c r="C730">
        <v>29501013</v>
      </c>
      <c r="D730" t="s">
        <v>9</v>
      </c>
      <c r="E730">
        <v>3</v>
      </c>
      <c r="F730" t="s">
        <v>17</v>
      </c>
    </row>
    <row r="731" spans="1:6" x14ac:dyDescent="0.25">
      <c r="A731" s="88">
        <v>44467</v>
      </c>
      <c r="B731" t="s">
        <v>16600</v>
      </c>
      <c r="C731">
        <v>29501023</v>
      </c>
      <c r="D731" t="s">
        <v>9</v>
      </c>
      <c r="E731">
        <v>57</v>
      </c>
      <c r="F731" t="s">
        <v>17</v>
      </c>
    </row>
    <row r="732" spans="1:6" x14ac:dyDescent="0.25">
      <c r="A732" s="88">
        <v>44467</v>
      </c>
      <c r="B732" t="s">
        <v>16600</v>
      </c>
      <c r="C732">
        <v>29501028</v>
      </c>
      <c r="D732" t="s">
        <v>9</v>
      </c>
      <c r="E732">
        <v>25</v>
      </c>
      <c r="F732" t="s">
        <v>17</v>
      </c>
    </row>
    <row r="733" spans="1:6" x14ac:dyDescent="0.25">
      <c r="A733" s="88">
        <v>44467</v>
      </c>
      <c r="B733" t="s">
        <v>16600</v>
      </c>
      <c r="C733">
        <v>29501029</v>
      </c>
      <c r="D733" t="s">
        <v>9</v>
      </c>
      <c r="E733">
        <v>20</v>
      </c>
      <c r="F733" t="s">
        <v>17</v>
      </c>
    </row>
    <row r="734" spans="1:6" x14ac:dyDescent="0.25">
      <c r="A734" s="88">
        <v>44467</v>
      </c>
      <c r="B734" t="s">
        <v>16600</v>
      </c>
      <c r="C734">
        <v>29501029</v>
      </c>
      <c r="D734" t="s">
        <v>9</v>
      </c>
      <c r="E734">
        <v>7</v>
      </c>
      <c r="F734" t="s">
        <v>17</v>
      </c>
    </row>
    <row r="735" spans="1:6" x14ac:dyDescent="0.25">
      <c r="A735" s="88">
        <v>44467</v>
      </c>
      <c r="B735" t="s">
        <v>16600</v>
      </c>
      <c r="C735">
        <v>29501030</v>
      </c>
      <c r="D735" t="s">
        <v>9</v>
      </c>
      <c r="E735">
        <v>2</v>
      </c>
      <c r="F735" t="s">
        <v>17</v>
      </c>
    </row>
    <row r="736" spans="1:6" x14ac:dyDescent="0.25">
      <c r="A736" s="88">
        <v>44467</v>
      </c>
      <c r="B736" t="s">
        <v>16600</v>
      </c>
      <c r="C736">
        <v>29501039</v>
      </c>
      <c r="D736" t="s">
        <v>9</v>
      </c>
      <c r="E736">
        <v>54</v>
      </c>
      <c r="F736" t="s">
        <v>17</v>
      </c>
    </row>
    <row r="737" spans="1:6" x14ac:dyDescent="0.25">
      <c r="A737" s="88">
        <v>44467</v>
      </c>
      <c r="B737" t="s">
        <v>16600</v>
      </c>
      <c r="C737">
        <v>29501039</v>
      </c>
      <c r="D737" t="s">
        <v>9</v>
      </c>
      <c r="E737">
        <v>260</v>
      </c>
      <c r="F737" t="s">
        <v>17</v>
      </c>
    </row>
    <row r="738" spans="1:6" x14ac:dyDescent="0.25">
      <c r="A738" s="88">
        <v>44467</v>
      </c>
      <c r="B738" t="s">
        <v>16600</v>
      </c>
      <c r="C738">
        <v>29501070</v>
      </c>
      <c r="D738" t="s">
        <v>11</v>
      </c>
      <c r="E738">
        <v>85.4</v>
      </c>
      <c r="F738" t="s">
        <v>20</v>
      </c>
    </row>
    <row r="739" spans="1:6" x14ac:dyDescent="0.25">
      <c r="A739" s="88">
        <v>44467</v>
      </c>
      <c r="B739" t="s">
        <v>16600</v>
      </c>
      <c r="C739">
        <v>29501101</v>
      </c>
      <c r="D739" t="s">
        <v>9</v>
      </c>
      <c r="E739">
        <v>7</v>
      </c>
      <c r="F739" t="s">
        <v>17</v>
      </c>
    </row>
    <row r="740" spans="1:6" x14ac:dyDescent="0.25">
      <c r="A740" s="88">
        <v>44467</v>
      </c>
      <c r="B740" t="s">
        <v>16600</v>
      </c>
      <c r="C740">
        <v>29900003</v>
      </c>
      <c r="D740" t="s">
        <v>8</v>
      </c>
      <c r="E740">
        <v>63</v>
      </c>
      <c r="F740" t="s">
        <v>21</v>
      </c>
    </row>
    <row r="741" spans="1:6" x14ac:dyDescent="0.25">
      <c r="A741" s="88">
        <v>44467</v>
      </c>
      <c r="B741" t="s">
        <v>16600</v>
      </c>
      <c r="C741">
        <v>31000092</v>
      </c>
      <c r="D741" t="s">
        <v>6</v>
      </c>
      <c r="E741">
        <v>17.399999999999999</v>
      </c>
      <c r="F741" t="s">
        <v>65</v>
      </c>
    </row>
    <row r="742" spans="1:6" x14ac:dyDescent="0.25">
      <c r="A742" s="88">
        <v>44467</v>
      </c>
      <c r="B742" t="s">
        <v>16600</v>
      </c>
      <c r="C742">
        <v>31900002</v>
      </c>
      <c r="D742" t="s">
        <v>6</v>
      </c>
      <c r="E742">
        <v>51</v>
      </c>
      <c r="F742" t="s">
        <v>535</v>
      </c>
    </row>
    <row r="743" spans="1:6" x14ac:dyDescent="0.25">
      <c r="A743" s="88">
        <v>44467</v>
      </c>
      <c r="B743" t="s">
        <v>16600</v>
      </c>
      <c r="C743">
        <v>32000106</v>
      </c>
      <c r="D743" t="s">
        <v>6</v>
      </c>
      <c r="E743">
        <v>22.4</v>
      </c>
      <c r="F743" t="s">
        <v>16602</v>
      </c>
    </row>
    <row r="744" spans="1:6" x14ac:dyDescent="0.25">
      <c r="A744" s="88">
        <v>44467</v>
      </c>
      <c r="B744" t="s">
        <v>16600</v>
      </c>
      <c r="C744">
        <v>49500088</v>
      </c>
      <c r="D744" t="s">
        <v>8</v>
      </c>
      <c r="E744">
        <v>134</v>
      </c>
      <c r="F744" t="s">
        <v>10</v>
      </c>
    </row>
    <row r="745" spans="1:6" x14ac:dyDescent="0.25">
      <c r="A745" s="88">
        <v>44467</v>
      </c>
      <c r="B745" t="s">
        <v>16600</v>
      </c>
      <c r="C745" t="s">
        <v>208</v>
      </c>
      <c r="D745" t="s">
        <v>7</v>
      </c>
      <c r="E745">
        <v>75</v>
      </c>
      <c r="F745" t="s">
        <v>30</v>
      </c>
    </row>
    <row r="746" spans="1:6" x14ac:dyDescent="0.25">
      <c r="A746" s="88">
        <v>44467</v>
      </c>
      <c r="B746" t="s">
        <v>16600</v>
      </c>
      <c r="C746" t="s">
        <v>191</v>
      </c>
      <c r="D746" t="s">
        <v>8</v>
      </c>
      <c r="E746">
        <v>181</v>
      </c>
      <c r="F746" t="s">
        <v>55</v>
      </c>
    </row>
    <row r="747" spans="1:6" x14ac:dyDescent="0.25">
      <c r="A747" s="88">
        <v>44467</v>
      </c>
      <c r="B747" t="s">
        <v>16600</v>
      </c>
      <c r="C747" t="s">
        <v>252</v>
      </c>
      <c r="D747" t="s">
        <v>6</v>
      </c>
      <c r="E747">
        <v>54</v>
      </c>
      <c r="F747" t="s">
        <v>215</v>
      </c>
    </row>
    <row r="748" spans="1:6" x14ac:dyDescent="0.25">
      <c r="A748" s="88">
        <v>44467</v>
      </c>
      <c r="B748" t="s">
        <v>16600</v>
      </c>
      <c r="C748" t="s">
        <v>110</v>
      </c>
      <c r="D748" t="s">
        <v>9</v>
      </c>
      <c r="E748">
        <v>19</v>
      </c>
      <c r="F748" t="s">
        <v>55</v>
      </c>
    </row>
    <row r="749" spans="1:6" x14ac:dyDescent="0.25">
      <c r="A749" s="88">
        <v>44467</v>
      </c>
      <c r="B749" t="s">
        <v>16600</v>
      </c>
      <c r="C749" t="s">
        <v>110</v>
      </c>
      <c r="D749" t="s">
        <v>8</v>
      </c>
      <c r="E749">
        <v>20</v>
      </c>
      <c r="F749" t="s">
        <v>55</v>
      </c>
    </row>
    <row r="750" spans="1:6" x14ac:dyDescent="0.25">
      <c r="A750" s="88">
        <v>44467</v>
      </c>
      <c r="B750" t="s">
        <v>16600</v>
      </c>
      <c r="C750" t="s">
        <v>110</v>
      </c>
      <c r="D750" t="s">
        <v>8</v>
      </c>
      <c r="E750">
        <v>13</v>
      </c>
      <c r="F750" t="s">
        <v>55</v>
      </c>
    </row>
    <row r="751" spans="1:6" x14ac:dyDescent="0.25">
      <c r="A751" s="88">
        <v>44467</v>
      </c>
      <c r="B751" t="s">
        <v>16600</v>
      </c>
      <c r="C751" t="s">
        <v>110</v>
      </c>
      <c r="D751" t="s">
        <v>7</v>
      </c>
      <c r="E751">
        <v>69</v>
      </c>
      <c r="F751" t="s">
        <v>55</v>
      </c>
    </row>
    <row r="752" spans="1:6" x14ac:dyDescent="0.25">
      <c r="A752" s="88">
        <v>44467</v>
      </c>
      <c r="B752" t="s">
        <v>16600</v>
      </c>
      <c r="C752" t="s">
        <v>110</v>
      </c>
      <c r="D752" t="s">
        <v>7</v>
      </c>
      <c r="E752">
        <v>85.5</v>
      </c>
      <c r="F752" t="s">
        <v>55</v>
      </c>
    </row>
    <row r="753" spans="1:6" x14ac:dyDescent="0.25">
      <c r="A753" s="88">
        <v>44467</v>
      </c>
      <c r="B753" t="s">
        <v>16600</v>
      </c>
      <c r="C753" t="s">
        <v>193</v>
      </c>
      <c r="D753" t="s">
        <v>6</v>
      </c>
      <c r="E753">
        <v>141.19999999999999</v>
      </c>
      <c r="F753" t="s">
        <v>55</v>
      </c>
    </row>
    <row r="754" spans="1:6" x14ac:dyDescent="0.25">
      <c r="A754" s="88">
        <v>44467</v>
      </c>
      <c r="B754" t="s">
        <v>16600</v>
      </c>
      <c r="C754" t="s">
        <v>197</v>
      </c>
      <c r="D754" t="s">
        <v>10</v>
      </c>
      <c r="E754">
        <v>9</v>
      </c>
      <c r="F754" t="s">
        <v>198</v>
      </c>
    </row>
    <row r="755" spans="1:6" x14ac:dyDescent="0.25">
      <c r="A755" s="88">
        <v>44467</v>
      </c>
      <c r="B755" t="s">
        <v>16600</v>
      </c>
      <c r="C755" t="s">
        <v>197</v>
      </c>
      <c r="D755" t="s">
        <v>10</v>
      </c>
      <c r="E755">
        <v>9.4</v>
      </c>
      <c r="F755" t="s">
        <v>198</v>
      </c>
    </row>
    <row r="756" spans="1:6" x14ac:dyDescent="0.25">
      <c r="A756" s="88">
        <v>44467</v>
      </c>
      <c r="B756" t="s">
        <v>16600</v>
      </c>
      <c r="C756" t="s">
        <v>197</v>
      </c>
      <c r="D756" t="s">
        <v>10</v>
      </c>
      <c r="E756">
        <v>11</v>
      </c>
      <c r="F756" t="s">
        <v>198</v>
      </c>
    </row>
    <row r="757" spans="1:6" x14ac:dyDescent="0.25">
      <c r="A757" s="88">
        <v>44467</v>
      </c>
      <c r="B757" t="s">
        <v>16600</v>
      </c>
      <c r="C757" t="s">
        <v>47</v>
      </c>
      <c r="D757" t="s">
        <v>8</v>
      </c>
      <c r="E757">
        <v>57</v>
      </c>
      <c r="F757" t="s">
        <v>45</v>
      </c>
    </row>
    <row r="758" spans="1:6" x14ac:dyDescent="0.25">
      <c r="A758" s="88">
        <v>44467</v>
      </c>
      <c r="B758" t="s">
        <v>16600</v>
      </c>
      <c r="C758" t="s">
        <v>200</v>
      </c>
      <c r="D758" t="s">
        <v>10</v>
      </c>
      <c r="E758">
        <v>2.6</v>
      </c>
      <c r="F758" t="s">
        <v>198</v>
      </c>
    </row>
    <row r="759" spans="1:6" x14ac:dyDescent="0.25">
      <c r="A759" s="88">
        <v>44467</v>
      </c>
      <c r="B759" t="s">
        <v>16600</v>
      </c>
      <c r="C759" t="s">
        <v>200</v>
      </c>
      <c r="D759" t="s">
        <v>10</v>
      </c>
      <c r="E759">
        <v>28</v>
      </c>
      <c r="F759" t="s">
        <v>201</v>
      </c>
    </row>
    <row r="760" spans="1:6" x14ac:dyDescent="0.25">
      <c r="A760" s="88">
        <v>44467</v>
      </c>
      <c r="B760" t="s">
        <v>16600</v>
      </c>
      <c r="C760" t="s">
        <v>200</v>
      </c>
      <c r="D760" t="s">
        <v>10</v>
      </c>
      <c r="E760">
        <v>188.8</v>
      </c>
      <c r="F760" t="s">
        <v>201</v>
      </c>
    </row>
    <row r="761" spans="1:6" x14ac:dyDescent="0.25">
      <c r="A761" s="88">
        <v>44468</v>
      </c>
      <c r="B761" t="s">
        <v>16600</v>
      </c>
      <c r="C761">
        <v>29500529</v>
      </c>
      <c r="D761" t="s">
        <v>8</v>
      </c>
      <c r="E761">
        <v>283</v>
      </c>
      <c r="F761" t="s">
        <v>16604</v>
      </c>
    </row>
    <row r="762" spans="1:6" x14ac:dyDescent="0.25">
      <c r="A762" s="88">
        <v>44468</v>
      </c>
      <c r="B762" t="s">
        <v>16600</v>
      </c>
      <c r="C762">
        <v>29500539</v>
      </c>
      <c r="D762" t="s">
        <v>6</v>
      </c>
      <c r="E762">
        <v>22</v>
      </c>
      <c r="F762" t="s">
        <v>21</v>
      </c>
    </row>
    <row r="763" spans="1:6" x14ac:dyDescent="0.25">
      <c r="A763" s="88">
        <v>44468</v>
      </c>
      <c r="B763" t="s">
        <v>16600</v>
      </c>
      <c r="C763">
        <v>29500594</v>
      </c>
      <c r="D763" t="s">
        <v>8</v>
      </c>
      <c r="E763">
        <v>72.400000000000006</v>
      </c>
      <c r="F763" t="s">
        <v>52</v>
      </c>
    </row>
    <row r="764" spans="1:6" x14ac:dyDescent="0.25">
      <c r="A764" s="88">
        <v>44468</v>
      </c>
      <c r="B764" t="s">
        <v>16600</v>
      </c>
      <c r="C764">
        <v>29500620</v>
      </c>
      <c r="D764" t="s">
        <v>8</v>
      </c>
      <c r="E764">
        <v>242</v>
      </c>
      <c r="F764" t="s">
        <v>16604</v>
      </c>
    </row>
    <row r="765" spans="1:6" x14ac:dyDescent="0.25">
      <c r="A765" s="88">
        <v>44468</v>
      </c>
      <c r="B765" t="s">
        <v>16600</v>
      </c>
      <c r="C765">
        <v>29500823</v>
      </c>
      <c r="D765" t="s">
        <v>6</v>
      </c>
      <c r="E765">
        <v>89</v>
      </c>
      <c r="F765" t="s">
        <v>22</v>
      </c>
    </row>
    <row r="766" spans="1:6" x14ac:dyDescent="0.25">
      <c r="A766" s="88">
        <v>44468</v>
      </c>
      <c r="B766" t="s">
        <v>16600</v>
      </c>
      <c r="C766">
        <v>29500823</v>
      </c>
      <c r="D766" t="s">
        <v>6</v>
      </c>
      <c r="E766">
        <v>96</v>
      </c>
      <c r="F766" t="s">
        <v>22</v>
      </c>
    </row>
    <row r="767" spans="1:6" x14ac:dyDescent="0.25">
      <c r="A767" s="88">
        <v>44468</v>
      </c>
      <c r="B767" t="s">
        <v>16600</v>
      </c>
      <c r="C767">
        <v>29500823</v>
      </c>
      <c r="D767" t="s">
        <v>7</v>
      </c>
      <c r="E767">
        <v>41.4</v>
      </c>
      <c r="F767" t="s">
        <v>275</v>
      </c>
    </row>
    <row r="768" spans="1:6" x14ac:dyDescent="0.25">
      <c r="A768" s="88">
        <v>44468</v>
      </c>
      <c r="B768" t="s">
        <v>16600</v>
      </c>
      <c r="C768">
        <v>29500885</v>
      </c>
      <c r="D768" t="s">
        <v>9</v>
      </c>
      <c r="E768">
        <v>280</v>
      </c>
      <c r="F768" t="s">
        <v>17</v>
      </c>
    </row>
    <row r="769" spans="1:6" x14ac:dyDescent="0.25">
      <c r="A769" s="88">
        <v>44468</v>
      </c>
      <c r="B769" t="s">
        <v>16600</v>
      </c>
      <c r="C769">
        <v>29500891</v>
      </c>
      <c r="D769" t="s">
        <v>9</v>
      </c>
      <c r="E769">
        <v>4</v>
      </c>
      <c r="F769" t="s">
        <v>17</v>
      </c>
    </row>
    <row r="770" spans="1:6" x14ac:dyDescent="0.25">
      <c r="A770" s="88">
        <v>44468</v>
      </c>
      <c r="B770" t="s">
        <v>16600</v>
      </c>
      <c r="C770">
        <v>29500910</v>
      </c>
      <c r="D770" t="s">
        <v>9</v>
      </c>
      <c r="E770">
        <v>50</v>
      </c>
      <c r="F770" t="s">
        <v>17</v>
      </c>
    </row>
    <row r="771" spans="1:6" x14ac:dyDescent="0.25">
      <c r="A771" s="88">
        <v>44468</v>
      </c>
      <c r="B771" t="s">
        <v>16600</v>
      </c>
      <c r="C771">
        <v>29500913</v>
      </c>
      <c r="D771" t="s">
        <v>9</v>
      </c>
      <c r="E771">
        <v>16</v>
      </c>
      <c r="F771" t="s">
        <v>17</v>
      </c>
    </row>
    <row r="772" spans="1:6" x14ac:dyDescent="0.25">
      <c r="A772" s="88">
        <v>44468</v>
      </c>
      <c r="B772" t="s">
        <v>16600</v>
      </c>
      <c r="C772">
        <v>29500917</v>
      </c>
      <c r="D772" t="s">
        <v>6</v>
      </c>
      <c r="E772">
        <v>71</v>
      </c>
      <c r="F772" t="s">
        <v>215</v>
      </c>
    </row>
    <row r="773" spans="1:6" x14ac:dyDescent="0.25">
      <c r="A773" s="88">
        <v>44468</v>
      </c>
      <c r="B773" t="s">
        <v>16600</v>
      </c>
      <c r="C773">
        <v>29501009</v>
      </c>
      <c r="D773" t="s">
        <v>9</v>
      </c>
      <c r="E773">
        <v>7</v>
      </c>
      <c r="F773" t="s">
        <v>17</v>
      </c>
    </row>
    <row r="774" spans="1:6" x14ac:dyDescent="0.25">
      <c r="A774" s="88">
        <v>44468</v>
      </c>
      <c r="B774" t="s">
        <v>16600</v>
      </c>
      <c r="C774">
        <v>29501028</v>
      </c>
      <c r="D774" t="s">
        <v>9</v>
      </c>
      <c r="E774">
        <v>17</v>
      </c>
      <c r="F774" t="s">
        <v>17</v>
      </c>
    </row>
    <row r="775" spans="1:6" x14ac:dyDescent="0.25">
      <c r="A775" s="88">
        <v>44468</v>
      </c>
      <c r="B775" t="s">
        <v>16600</v>
      </c>
      <c r="C775">
        <v>29501055</v>
      </c>
      <c r="D775" t="s">
        <v>8</v>
      </c>
      <c r="E775">
        <v>370</v>
      </c>
      <c r="F775" t="s">
        <v>21</v>
      </c>
    </row>
    <row r="776" spans="1:6" x14ac:dyDescent="0.25">
      <c r="A776" s="88">
        <v>44468</v>
      </c>
      <c r="B776" t="s">
        <v>16600</v>
      </c>
      <c r="C776">
        <v>31900001</v>
      </c>
      <c r="D776" t="s">
        <v>6</v>
      </c>
      <c r="E776">
        <v>29.2</v>
      </c>
      <c r="F776" t="s">
        <v>535</v>
      </c>
    </row>
    <row r="777" spans="1:6" x14ac:dyDescent="0.25">
      <c r="A777" s="88">
        <v>44468</v>
      </c>
      <c r="B777" t="s">
        <v>16600</v>
      </c>
      <c r="C777">
        <v>31900001</v>
      </c>
      <c r="D777" t="s">
        <v>6</v>
      </c>
      <c r="E777">
        <v>29.8</v>
      </c>
      <c r="F777" t="s">
        <v>535</v>
      </c>
    </row>
    <row r="778" spans="1:6" x14ac:dyDescent="0.25">
      <c r="A778" s="88">
        <v>44468</v>
      </c>
      <c r="B778" t="s">
        <v>16600</v>
      </c>
      <c r="C778">
        <v>31900001</v>
      </c>
      <c r="D778" t="s">
        <v>6</v>
      </c>
      <c r="E778">
        <v>24.6</v>
      </c>
      <c r="F778" t="s">
        <v>535</v>
      </c>
    </row>
    <row r="779" spans="1:6" x14ac:dyDescent="0.25">
      <c r="A779" s="88">
        <v>44468</v>
      </c>
      <c r="B779" t="s">
        <v>16600</v>
      </c>
      <c r="C779">
        <v>31900001</v>
      </c>
      <c r="D779" t="s">
        <v>6</v>
      </c>
      <c r="E779">
        <v>10.8</v>
      </c>
      <c r="F779" t="s">
        <v>535</v>
      </c>
    </row>
    <row r="780" spans="1:6" x14ac:dyDescent="0.25">
      <c r="A780" s="88">
        <v>44468</v>
      </c>
      <c r="B780" t="s">
        <v>16600</v>
      </c>
      <c r="C780">
        <v>32000049</v>
      </c>
      <c r="D780" t="s">
        <v>6</v>
      </c>
      <c r="E780">
        <v>21</v>
      </c>
      <c r="F780" t="s">
        <v>16602</v>
      </c>
    </row>
    <row r="781" spans="1:6" x14ac:dyDescent="0.25">
      <c r="A781" s="88">
        <v>44468</v>
      </c>
      <c r="B781" t="s">
        <v>16600</v>
      </c>
      <c r="C781">
        <v>49500052</v>
      </c>
      <c r="D781" t="s">
        <v>6</v>
      </c>
      <c r="E781">
        <v>56</v>
      </c>
      <c r="F781" t="s">
        <v>29</v>
      </c>
    </row>
    <row r="782" spans="1:6" x14ac:dyDescent="0.25">
      <c r="A782" s="88">
        <v>44468</v>
      </c>
      <c r="B782" t="s">
        <v>16600</v>
      </c>
      <c r="C782" t="s">
        <v>110</v>
      </c>
      <c r="D782" t="s">
        <v>6</v>
      </c>
      <c r="E782">
        <v>85.8</v>
      </c>
      <c r="F782" t="s">
        <v>55</v>
      </c>
    </row>
    <row r="783" spans="1:6" x14ac:dyDescent="0.25">
      <c r="A783" s="88">
        <v>44468</v>
      </c>
      <c r="B783" t="s">
        <v>16600</v>
      </c>
      <c r="C783" t="s">
        <v>110</v>
      </c>
      <c r="D783" t="s">
        <v>8</v>
      </c>
      <c r="E783">
        <v>9</v>
      </c>
      <c r="F783" t="s">
        <v>21</v>
      </c>
    </row>
    <row r="784" spans="1:6" x14ac:dyDescent="0.25">
      <c r="A784" s="88">
        <v>44468</v>
      </c>
      <c r="B784" t="s">
        <v>16600</v>
      </c>
      <c r="C784" t="s">
        <v>193</v>
      </c>
      <c r="D784" t="s">
        <v>6</v>
      </c>
      <c r="E784">
        <v>100</v>
      </c>
      <c r="F784" t="s">
        <v>55</v>
      </c>
    </row>
    <row r="785" spans="1:6" x14ac:dyDescent="0.25">
      <c r="A785" s="88">
        <v>44468</v>
      </c>
      <c r="B785" t="s">
        <v>16600</v>
      </c>
      <c r="C785" t="s">
        <v>211</v>
      </c>
      <c r="D785" t="s">
        <v>6</v>
      </c>
      <c r="E785">
        <v>62</v>
      </c>
      <c r="F785" t="s">
        <v>55</v>
      </c>
    </row>
    <row r="786" spans="1:6" x14ac:dyDescent="0.25">
      <c r="A786" s="88">
        <v>44468</v>
      </c>
      <c r="B786" t="s">
        <v>16600</v>
      </c>
      <c r="C786" t="s">
        <v>287</v>
      </c>
      <c r="D786" t="s">
        <v>6</v>
      </c>
      <c r="E786">
        <v>20</v>
      </c>
      <c r="F786" t="s">
        <v>16602</v>
      </c>
    </row>
    <row r="787" spans="1:6" x14ac:dyDescent="0.25">
      <c r="A787" s="88">
        <v>44468</v>
      </c>
      <c r="B787" t="s">
        <v>16600</v>
      </c>
      <c r="C787" t="s">
        <v>287</v>
      </c>
      <c r="D787" t="s">
        <v>6</v>
      </c>
      <c r="E787">
        <v>10</v>
      </c>
      <c r="F787" t="s">
        <v>16602</v>
      </c>
    </row>
    <row r="788" spans="1:6" x14ac:dyDescent="0.25">
      <c r="A788" s="88">
        <v>44468</v>
      </c>
      <c r="B788" t="s">
        <v>16600</v>
      </c>
      <c r="C788" t="s">
        <v>288</v>
      </c>
      <c r="D788" t="s">
        <v>6</v>
      </c>
      <c r="E788">
        <v>20</v>
      </c>
      <c r="F788" t="s">
        <v>16602</v>
      </c>
    </row>
    <row r="789" spans="1:6" x14ac:dyDescent="0.25">
      <c r="A789" s="88">
        <v>44468</v>
      </c>
      <c r="B789" t="s">
        <v>16600</v>
      </c>
      <c r="C789" t="s">
        <v>47</v>
      </c>
      <c r="D789" t="s">
        <v>8</v>
      </c>
      <c r="E789">
        <v>322</v>
      </c>
      <c r="F789" t="s">
        <v>45</v>
      </c>
    </row>
    <row r="790" spans="1:6" x14ac:dyDescent="0.25">
      <c r="A790" s="88">
        <v>44468</v>
      </c>
      <c r="B790" t="s">
        <v>16600</v>
      </c>
      <c r="C790" t="s">
        <v>47</v>
      </c>
      <c r="D790" t="s">
        <v>8</v>
      </c>
      <c r="E790">
        <v>61</v>
      </c>
      <c r="F790" t="s">
        <v>45</v>
      </c>
    </row>
    <row r="791" spans="1:6" x14ac:dyDescent="0.25">
      <c r="A791" s="88">
        <v>44468</v>
      </c>
      <c r="B791" t="s">
        <v>16600</v>
      </c>
      <c r="C791" t="s">
        <v>200</v>
      </c>
      <c r="D791" t="s">
        <v>10</v>
      </c>
      <c r="E791">
        <v>2</v>
      </c>
      <c r="F791" t="s">
        <v>198</v>
      </c>
    </row>
    <row r="792" spans="1:6" x14ac:dyDescent="0.25">
      <c r="A792" s="88">
        <v>44468</v>
      </c>
      <c r="B792" t="s">
        <v>16600</v>
      </c>
      <c r="C792" t="s">
        <v>200</v>
      </c>
      <c r="D792" t="s">
        <v>10</v>
      </c>
      <c r="E792">
        <v>56.6</v>
      </c>
      <c r="F792" t="s">
        <v>201</v>
      </c>
    </row>
    <row r="793" spans="1:6" x14ac:dyDescent="0.25">
      <c r="A793" s="88">
        <v>44468</v>
      </c>
      <c r="B793" t="s">
        <v>16600</v>
      </c>
      <c r="C793" t="s">
        <v>119</v>
      </c>
      <c r="D793" t="s">
        <v>8</v>
      </c>
      <c r="E793">
        <v>20</v>
      </c>
      <c r="F793" t="s">
        <v>10</v>
      </c>
    </row>
    <row r="794" spans="1:6" x14ac:dyDescent="0.25">
      <c r="A794" s="88">
        <v>44469</v>
      </c>
      <c r="B794" t="s">
        <v>16600</v>
      </c>
      <c r="C794">
        <v>29500539</v>
      </c>
      <c r="D794" t="s">
        <v>6</v>
      </c>
      <c r="E794">
        <v>20</v>
      </c>
      <c r="F794" t="s">
        <v>22</v>
      </c>
    </row>
    <row r="795" spans="1:6" x14ac:dyDescent="0.25">
      <c r="A795" s="88">
        <v>44469</v>
      </c>
      <c r="B795" t="s">
        <v>16600</v>
      </c>
      <c r="C795">
        <v>29500622</v>
      </c>
      <c r="D795" t="s">
        <v>8</v>
      </c>
      <c r="E795">
        <v>12</v>
      </c>
      <c r="F795" t="s">
        <v>45</v>
      </c>
    </row>
    <row r="796" spans="1:6" x14ac:dyDescent="0.25">
      <c r="A796" s="88">
        <v>44469</v>
      </c>
      <c r="B796" t="s">
        <v>16600</v>
      </c>
      <c r="C796">
        <v>29500816</v>
      </c>
      <c r="D796" t="s">
        <v>6</v>
      </c>
      <c r="E796">
        <v>91</v>
      </c>
      <c r="F796" t="s">
        <v>22</v>
      </c>
    </row>
    <row r="797" spans="1:6" x14ac:dyDescent="0.25">
      <c r="A797" s="88">
        <v>44469</v>
      </c>
      <c r="B797" t="s">
        <v>16600</v>
      </c>
      <c r="C797">
        <v>29500816</v>
      </c>
      <c r="D797" t="s">
        <v>6</v>
      </c>
      <c r="E797">
        <v>22</v>
      </c>
      <c r="F797" t="s">
        <v>545</v>
      </c>
    </row>
    <row r="798" spans="1:6" x14ac:dyDescent="0.25">
      <c r="A798" s="88">
        <v>44469</v>
      </c>
      <c r="B798" t="s">
        <v>16600</v>
      </c>
      <c r="C798">
        <v>29500886</v>
      </c>
      <c r="D798" t="s">
        <v>9</v>
      </c>
      <c r="E798">
        <v>16</v>
      </c>
      <c r="F798" t="s">
        <v>17</v>
      </c>
    </row>
    <row r="799" spans="1:6" x14ac:dyDescent="0.25">
      <c r="A799" s="88">
        <v>44469</v>
      </c>
      <c r="B799" t="s">
        <v>16600</v>
      </c>
      <c r="C799">
        <v>29500917</v>
      </c>
      <c r="D799" t="s">
        <v>6</v>
      </c>
      <c r="E799">
        <v>44</v>
      </c>
      <c r="F799" t="s">
        <v>215</v>
      </c>
    </row>
    <row r="800" spans="1:6" x14ac:dyDescent="0.25">
      <c r="A800" s="88">
        <v>44469</v>
      </c>
      <c r="B800" t="s">
        <v>16600</v>
      </c>
      <c r="C800">
        <v>29500917</v>
      </c>
      <c r="D800" t="s">
        <v>6</v>
      </c>
      <c r="E800">
        <v>46</v>
      </c>
      <c r="F800" t="s">
        <v>215</v>
      </c>
    </row>
    <row r="801" spans="1:6" x14ac:dyDescent="0.25">
      <c r="A801" s="88">
        <v>44469</v>
      </c>
      <c r="B801" t="s">
        <v>16600</v>
      </c>
      <c r="C801">
        <v>29500943</v>
      </c>
      <c r="D801" t="s">
        <v>6</v>
      </c>
      <c r="E801">
        <v>25</v>
      </c>
      <c r="F801" t="s">
        <v>22</v>
      </c>
    </row>
    <row r="802" spans="1:6" x14ac:dyDescent="0.25">
      <c r="A802" s="88">
        <v>44469</v>
      </c>
      <c r="B802" t="s">
        <v>16600</v>
      </c>
      <c r="C802">
        <v>29500947</v>
      </c>
      <c r="D802" t="s">
        <v>6</v>
      </c>
      <c r="E802">
        <v>15</v>
      </c>
      <c r="F802" t="s">
        <v>22</v>
      </c>
    </row>
    <row r="803" spans="1:6" x14ac:dyDescent="0.25">
      <c r="A803" s="88">
        <v>44469</v>
      </c>
      <c r="B803" t="s">
        <v>16600</v>
      </c>
      <c r="C803">
        <v>29500948</v>
      </c>
      <c r="D803" t="s">
        <v>6</v>
      </c>
      <c r="E803">
        <v>100</v>
      </c>
      <c r="F803" t="s">
        <v>22</v>
      </c>
    </row>
    <row r="804" spans="1:6" x14ac:dyDescent="0.25">
      <c r="A804" s="88">
        <v>44469</v>
      </c>
      <c r="B804" t="s">
        <v>16600</v>
      </c>
      <c r="C804">
        <v>29501021</v>
      </c>
      <c r="D804" t="s">
        <v>6</v>
      </c>
      <c r="E804">
        <v>25</v>
      </c>
      <c r="F804" t="s">
        <v>21</v>
      </c>
    </row>
    <row r="805" spans="1:6" x14ac:dyDescent="0.25">
      <c r="A805" s="88">
        <v>44469</v>
      </c>
      <c r="B805" t="s">
        <v>16600</v>
      </c>
      <c r="C805">
        <v>29501029</v>
      </c>
      <c r="D805" t="s">
        <v>9</v>
      </c>
      <c r="E805">
        <v>9</v>
      </c>
      <c r="F805" t="s">
        <v>17</v>
      </c>
    </row>
    <row r="806" spans="1:6" x14ac:dyDescent="0.25">
      <c r="A806" s="88">
        <v>44469</v>
      </c>
      <c r="B806" t="s">
        <v>16600</v>
      </c>
      <c r="C806">
        <v>29600004</v>
      </c>
      <c r="D806" t="s">
        <v>6</v>
      </c>
      <c r="E806">
        <v>195</v>
      </c>
      <c r="F806" t="s">
        <v>22</v>
      </c>
    </row>
    <row r="807" spans="1:6" x14ac:dyDescent="0.25">
      <c r="A807" s="88">
        <v>44469</v>
      </c>
      <c r="B807" t="s">
        <v>16600</v>
      </c>
      <c r="C807">
        <v>29600017</v>
      </c>
      <c r="D807" t="s">
        <v>6</v>
      </c>
      <c r="E807">
        <v>66.8</v>
      </c>
      <c r="F807" t="s">
        <v>22</v>
      </c>
    </row>
    <row r="808" spans="1:6" x14ac:dyDescent="0.25">
      <c r="A808" s="88">
        <v>44469</v>
      </c>
      <c r="B808" t="s">
        <v>16600</v>
      </c>
      <c r="C808">
        <v>29600017</v>
      </c>
      <c r="D808" t="s">
        <v>8</v>
      </c>
      <c r="E808">
        <v>72</v>
      </c>
      <c r="F808" t="s">
        <v>10</v>
      </c>
    </row>
    <row r="809" spans="1:6" x14ac:dyDescent="0.25">
      <c r="A809" s="88">
        <v>44469</v>
      </c>
      <c r="B809" t="s">
        <v>16600</v>
      </c>
      <c r="C809">
        <v>29900003</v>
      </c>
      <c r="D809" t="s">
        <v>8</v>
      </c>
      <c r="E809">
        <v>24</v>
      </c>
      <c r="F809" t="s">
        <v>21</v>
      </c>
    </row>
    <row r="810" spans="1:6" x14ac:dyDescent="0.25">
      <c r="A810" s="88">
        <v>44469</v>
      </c>
      <c r="B810" t="s">
        <v>16600</v>
      </c>
      <c r="C810">
        <v>49500034</v>
      </c>
      <c r="D810" t="s">
        <v>6</v>
      </c>
      <c r="E810">
        <v>16</v>
      </c>
      <c r="F810" t="s">
        <v>545</v>
      </c>
    </row>
    <row r="811" spans="1:6" x14ac:dyDescent="0.25">
      <c r="A811" s="88">
        <v>44469</v>
      </c>
      <c r="B811" t="s">
        <v>16600</v>
      </c>
      <c r="C811" t="s">
        <v>291</v>
      </c>
      <c r="D811" t="s">
        <v>6</v>
      </c>
      <c r="E811">
        <v>18</v>
      </c>
      <c r="F811" t="s">
        <v>54</v>
      </c>
    </row>
    <row r="812" spans="1:6" x14ac:dyDescent="0.25">
      <c r="A812" s="88">
        <v>44469</v>
      </c>
      <c r="B812" t="s">
        <v>16600</v>
      </c>
      <c r="C812" t="s">
        <v>291</v>
      </c>
      <c r="D812" t="s">
        <v>6</v>
      </c>
      <c r="E812">
        <v>304</v>
      </c>
      <c r="F812" t="s">
        <v>54</v>
      </c>
    </row>
    <row r="813" spans="1:6" x14ac:dyDescent="0.25">
      <c r="A813" s="88">
        <v>44469</v>
      </c>
      <c r="B813" t="s">
        <v>16600</v>
      </c>
      <c r="C813" t="s">
        <v>191</v>
      </c>
      <c r="D813" t="s">
        <v>8</v>
      </c>
      <c r="E813">
        <v>10</v>
      </c>
      <c r="F813" t="s">
        <v>55</v>
      </c>
    </row>
    <row r="814" spans="1:6" x14ac:dyDescent="0.25">
      <c r="A814" s="88">
        <v>44469</v>
      </c>
      <c r="B814" t="s">
        <v>16600</v>
      </c>
      <c r="C814" t="s">
        <v>191</v>
      </c>
      <c r="D814" t="s">
        <v>11</v>
      </c>
      <c r="E814">
        <v>128</v>
      </c>
      <c r="F814" t="s">
        <v>20</v>
      </c>
    </row>
    <row r="815" spans="1:6" x14ac:dyDescent="0.25">
      <c r="A815" s="88">
        <v>44469</v>
      </c>
      <c r="B815" t="s">
        <v>16600</v>
      </c>
      <c r="C815" t="s">
        <v>191</v>
      </c>
      <c r="D815" t="s">
        <v>8</v>
      </c>
      <c r="E815">
        <v>22</v>
      </c>
      <c r="F815" t="s">
        <v>55</v>
      </c>
    </row>
    <row r="816" spans="1:6" x14ac:dyDescent="0.25">
      <c r="A816" s="88">
        <v>44469</v>
      </c>
      <c r="B816" t="s">
        <v>16600</v>
      </c>
      <c r="C816" t="s">
        <v>110</v>
      </c>
      <c r="D816" t="s">
        <v>7</v>
      </c>
      <c r="E816">
        <v>12</v>
      </c>
      <c r="F816" t="s">
        <v>55</v>
      </c>
    </row>
    <row r="817" spans="1:6" x14ac:dyDescent="0.25">
      <c r="A817" s="88">
        <v>44469</v>
      </c>
      <c r="B817" t="s">
        <v>16600</v>
      </c>
      <c r="C817" t="s">
        <v>110</v>
      </c>
      <c r="D817" t="s">
        <v>9</v>
      </c>
      <c r="E817">
        <v>24</v>
      </c>
      <c r="F817" t="s">
        <v>55</v>
      </c>
    </row>
    <row r="818" spans="1:6" x14ac:dyDescent="0.25">
      <c r="A818" s="88">
        <v>44469</v>
      </c>
      <c r="B818" t="s">
        <v>16600</v>
      </c>
      <c r="C818" t="s">
        <v>110</v>
      </c>
      <c r="D818" t="s">
        <v>8</v>
      </c>
      <c r="E818">
        <v>11</v>
      </c>
      <c r="F818" t="s">
        <v>55</v>
      </c>
    </row>
    <row r="819" spans="1:6" x14ac:dyDescent="0.25">
      <c r="A819" s="88">
        <v>44469</v>
      </c>
      <c r="B819" t="s">
        <v>16600</v>
      </c>
      <c r="C819" t="s">
        <v>110</v>
      </c>
      <c r="D819" t="s">
        <v>7</v>
      </c>
      <c r="E819">
        <v>78</v>
      </c>
      <c r="F819" t="s">
        <v>55</v>
      </c>
    </row>
    <row r="820" spans="1:6" x14ac:dyDescent="0.25">
      <c r="A820" s="88">
        <v>44469</v>
      </c>
      <c r="B820" t="s">
        <v>16600</v>
      </c>
      <c r="C820" t="s">
        <v>193</v>
      </c>
      <c r="D820" t="s">
        <v>6</v>
      </c>
      <c r="E820">
        <v>97.5</v>
      </c>
      <c r="F820" t="s">
        <v>55</v>
      </c>
    </row>
    <row r="821" spans="1:6" x14ac:dyDescent="0.25">
      <c r="A821" s="88">
        <v>44469</v>
      </c>
      <c r="B821" t="s">
        <v>16600</v>
      </c>
      <c r="C821" t="s">
        <v>193</v>
      </c>
      <c r="D821" t="s">
        <v>6</v>
      </c>
      <c r="E821">
        <v>484</v>
      </c>
      <c r="F821" t="s">
        <v>55</v>
      </c>
    </row>
    <row r="822" spans="1:6" x14ac:dyDescent="0.25">
      <c r="A822" s="88">
        <v>44469</v>
      </c>
      <c r="B822" t="s">
        <v>16600</v>
      </c>
      <c r="C822" t="s">
        <v>197</v>
      </c>
      <c r="D822" t="s">
        <v>10</v>
      </c>
      <c r="E822">
        <v>5</v>
      </c>
      <c r="F822" t="s">
        <v>198</v>
      </c>
    </row>
    <row r="823" spans="1:6" x14ac:dyDescent="0.25">
      <c r="A823" s="88">
        <v>44469</v>
      </c>
      <c r="B823" t="s">
        <v>16600</v>
      </c>
      <c r="C823" t="s">
        <v>288</v>
      </c>
      <c r="D823" t="s">
        <v>6</v>
      </c>
      <c r="E823">
        <v>10</v>
      </c>
      <c r="F823" t="s">
        <v>16602</v>
      </c>
    </row>
    <row r="824" spans="1:6" x14ac:dyDescent="0.25">
      <c r="A824" s="88">
        <v>44469</v>
      </c>
      <c r="B824" t="s">
        <v>16600</v>
      </c>
      <c r="C824" t="s">
        <v>200</v>
      </c>
      <c r="D824" t="s">
        <v>10</v>
      </c>
      <c r="E824">
        <v>2.1</v>
      </c>
      <c r="F824" t="s">
        <v>198</v>
      </c>
    </row>
    <row r="825" spans="1:6" x14ac:dyDescent="0.25">
      <c r="A825" s="88">
        <v>44469</v>
      </c>
      <c r="B825" t="s">
        <v>16600</v>
      </c>
      <c r="C825" t="s">
        <v>200</v>
      </c>
      <c r="D825" t="s">
        <v>10</v>
      </c>
      <c r="E825">
        <v>70</v>
      </c>
      <c r="F825" t="s">
        <v>201</v>
      </c>
    </row>
    <row r="826" spans="1:6" x14ac:dyDescent="0.25">
      <c r="A826" s="88">
        <v>44469</v>
      </c>
      <c r="B826" t="s">
        <v>16600</v>
      </c>
      <c r="C826" t="s">
        <v>286</v>
      </c>
      <c r="D826" t="s">
        <v>8</v>
      </c>
      <c r="E826">
        <v>12</v>
      </c>
      <c r="F826" t="s">
        <v>55</v>
      </c>
    </row>
    <row r="827" spans="1:6" x14ac:dyDescent="0.25">
      <c r="A827" s="88">
        <v>44469</v>
      </c>
      <c r="B827" t="s">
        <v>16600</v>
      </c>
      <c r="C827" t="s">
        <v>119</v>
      </c>
      <c r="D827" t="s">
        <v>8</v>
      </c>
      <c r="E827">
        <v>18</v>
      </c>
      <c r="F827" t="s">
        <v>16603</v>
      </c>
    </row>
    <row r="828" spans="1:6" x14ac:dyDescent="0.25">
      <c r="A828" s="88">
        <v>44469</v>
      </c>
      <c r="B828" t="s">
        <v>16600</v>
      </c>
      <c r="C828" t="s">
        <v>68</v>
      </c>
      <c r="D828" t="s">
        <v>8</v>
      </c>
      <c r="E828">
        <v>275</v>
      </c>
      <c r="F828" t="s">
        <v>10</v>
      </c>
    </row>
    <row r="829" spans="1:6" x14ac:dyDescent="0.25">
      <c r="A829" s="88">
        <v>44469</v>
      </c>
      <c r="B829" t="s">
        <v>16600</v>
      </c>
      <c r="C829" t="s">
        <v>473</v>
      </c>
      <c r="D829" t="s">
        <v>8</v>
      </c>
      <c r="E829">
        <v>50</v>
      </c>
      <c r="F829" t="s">
        <v>55</v>
      </c>
    </row>
    <row r="830" spans="1:6" x14ac:dyDescent="0.25">
      <c r="A830" s="88">
        <v>44470</v>
      </c>
      <c r="B830" t="s">
        <v>16600</v>
      </c>
      <c r="C830" t="s">
        <v>293</v>
      </c>
      <c r="D830" t="s">
        <v>6</v>
      </c>
      <c r="E830">
        <v>10</v>
      </c>
      <c r="F830" t="s">
        <v>16602</v>
      </c>
    </row>
    <row r="831" spans="1:6" x14ac:dyDescent="0.25">
      <c r="A831" s="88">
        <v>44470</v>
      </c>
      <c r="B831" t="s">
        <v>16600</v>
      </c>
      <c r="C831" t="s">
        <v>294</v>
      </c>
      <c r="D831" t="s">
        <v>6</v>
      </c>
      <c r="E831">
        <v>10</v>
      </c>
      <c r="F831" t="s">
        <v>16602</v>
      </c>
    </row>
    <row r="832" spans="1:6" x14ac:dyDescent="0.25">
      <c r="A832" s="88">
        <v>44470</v>
      </c>
      <c r="B832" t="s">
        <v>16600</v>
      </c>
      <c r="C832" t="s">
        <v>200</v>
      </c>
      <c r="D832" t="s">
        <v>10</v>
      </c>
      <c r="E832">
        <v>10</v>
      </c>
      <c r="F832" t="s">
        <v>201</v>
      </c>
    </row>
    <row r="833" spans="1:6" x14ac:dyDescent="0.25">
      <c r="A833" s="88">
        <v>44470</v>
      </c>
      <c r="B833" t="s">
        <v>16600</v>
      </c>
      <c r="C833" t="s">
        <v>212</v>
      </c>
      <c r="D833" t="s">
        <v>10</v>
      </c>
      <c r="E833">
        <v>70</v>
      </c>
      <c r="F833" t="s">
        <v>212</v>
      </c>
    </row>
    <row r="834" spans="1:6" x14ac:dyDescent="0.25">
      <c r="A834" s="88">
        <v>44470</v>
      </c>
      <c r="B834" t="s">
        <v>16600</v>
      </c>
      <c r="C834" t="s">
        <v>212</v>
      </c>
      <c r="D834" t="s">
        <v>10</v>
      </c>
      <c r="E834">
        <v>163</v>
      </c>
      <c r="F834" t="s">
        <v>212</v>
      </c>
    </row>
    <row r="835" spans="1:6" x14ac:dyDescent="0.25">
      <c r="A835" s="88">
        <v>44470</v>
      </c>
      <c r="B835" t="s">
        <v>16600</v>
      </c>
      <c r="C835" t="s">
        <v>295</v>
      </c>
      <c r="D835" t="s">
        <v>10</v>
      </c>
      <c r="E835">
        <v>20</v>
      </c>
      <c r="F835" t="s">
        <v>201</v>
      </c>
    </row>
    <row r="836" spans="1:6" x14ac:dyDescent="0.25">
      <c r="A836" s="88">
        <v>44473</v>
      </c>
      <c r="B836" t="s">
        <v>16600</v>
      </c>
      <c r="C836">
        <v>29500498</v>
      </c>
      <c r="D836" t="s">
        <v>6</v>
      </c>
      <c r="E836">
        <v>641</v>
      </c>
      <c r="F836" t="s">
        <v>22</v>
      </c>
    </row>
    <row r="837" spans="1:6" x14ac:dyDescent="0.25">
      <c r="A837" s="88">
        <v>44473</v>
      </c>
      <c r="B837" t="s">
        <v>16600</v>
      </c>
      <c r="C837">
        <v>29500528</v>
      </c>
      <c r="D837" t="s">
        <v>8</v>
      </c>
      <c r="E837">
        <v>178</v>
      </c>
      <c r="F837" t="s">
        <v>21</v>
      </c>
    </row>
    <row r="838" spans="1:6" x14ac:dyDescent="0.25">
      <c r="A838" s="88">
        <v>44473</v>
      </c>
      <c r="B838" t="s">
        <v>16600</v>
      </c>
      <c r="C838">
        <v>29500565</v>
      </c>
      <c r="D838" t="s">
        <v>8</v>
      </c>
      <c r="E838">
        <v>547</v>
      </c>
      <c r="F838" t="s">
        <v>10</v>
      </c>
    </row>
    <row r="839" spans="1:6" x14ac:dyDescent="0.25">
      <c r="A839" s="88">
        <v>44473</v>
      </c>
      <c r="B839" t="s">
        <v>16600</v>
      </c>
      <c r="C839">
        <v>29500887</v>
      </c>
      <c r="D839" t="s">
        <v>9</v>
      </c>
      <c r="E839">
        <v>2</v>
      </c>
      <c r="F839" t="s">
        <v>54</v>
      </c>
    </row>
    <row r="840" spans="1:6" x14ac:dyDescent="0.25">
      <c r="A840" s="88">
        <v>44473</v>
      </c>
      <c r="B840" t="s">
        <v>16600</v>
      </c>
      <c r="C840">
        <v>29500892</v>
      </c>
      <c r="D840" t="s">
        <v>9</v>
      </c>
      <c r="E840">
        <v>15</v>
      </c>
      <c r="F840" t="s">
        <v>54</v>
      </c>
    </row>
    <row r="841" spans="1:6" x14ac:dyDescent="0.25">
      <c r="A841" s="88">
        <v>44473</v>
      </c>
      <c r="B841" t="s">
        <v>16600</v>
      </c>
      <c r="C841">
        <v>29500906</v>
      </c>
      <c r="D841" t="s">
        <v>9</v>
      </c>
      <c r="E841">
        <v>9</v>
      </c>
      <c r="F841" t="s">
        <v>54</v>
      </c>
    </row>
    <row r="842" spans="1:6" x14ac:dyDescent="0.25">
      <c r="A842" s="88">
        <v>44473</v>
      </c>
      <c r="B842" t="s">
        <v>16600</v>
      </c>
      <c r="C842">
        <v>29500910</v>
      </c>
      <c r="D842" t="s">
        <v>9</v>
      </c>
      <c r="E842">
        <v>12</v>
      </c>
      <c r="F842" t="s">
        <v>54</v>
      </c>
    </row>
    <row r="843" spans="1:6" x14ac:dyDescent="0.25">
      <c r="A843" s="88">
        <v>44473</v>
      </c>
      <c r="B843" t="s">
        <v>16600</v>
      </c>
      <c r="C843">
        <v>29500917</v>
      </c>
      <c r="D843" t="s">
        <v>6</v>
      </c>
      <c r="E843">
        <v>28</v>
      </c>
      <c r="F843" t="s">
        <v>215</v>
      </c>
    </row>
    <row r="844" spans="1:6" x14ac:dyDescent="0.25">
      <c r="A844" s="88">
        <v>44473</v>
      </c>
      <c r="B844" t="s">
        <v>16600</v>
      </c>
      <c r="C844">
        <v>29500917</v>
      </c>
      <c r="D844" t="s">
        <v>6</v>
      </c>
      <c r="E844">
        <v>62</v>
      </c>
      <c r="F844" t="s">
        <v>215</v>
      </c>
    </row>
    <row r="845" spans="1:6" x14ac:dyDescent="0.25">
      <c r="A845" s="88">
        <v>44473</v>
      </c>
      <c r="B845" t="s">
        <v>16600</v>
      </c>
      <c r="C845">
        <v>29500918</v>
      </c>
      <c r="D845" t="s">
        <v>6</v>
      </c>
      <c r="E845">
        <v>97</v>
      </c>
      <c r="F845" t="s">
        <v>22</v>
      </c>
    </row>
    <row r="846" spans="1:6" x14ac:dyDescent="0.25">
      <c r="A846" s="88">
        <v>44473</v>
      </c>
      <c r="B846" t="s">
        <v>16600</v>
      </c>
      <c r="C846">
        <v>29500939</v>
      </c>
      <c r="D846" t="s">
        <v>6</v>
      </c>
      <c r="E846">
        <v>33</v>
      </c>
      <c r="F846" t="s">
        <v>322</v>
      </c>
    </row>
    <row r="847" spans="1:6" x14ac:dyDescent="0.25">
      <c r="A847" s="88">
        <v>44473</v>
      </c>
      <c r="B847" t="s">
        <v>16600</v>
      </c>
      <c r="C847">
        <v>29500945</v>
      </c>
      <c r="D847" t="s">
        <v>6</v>
      </c>
      <c r="E847">
        <v>75</v>
      </c>
      <c r="F847" t="s">
        <v>22</v>
      </c>
    </row>
    <row r="848" spans="1:6" x14ac:dyDescent="0.25">
      <c r="A848" s="88">
        <v>44473</v>
      </c>
      <c r="B848" t="s">
        <v>16600</v>
      </c>
      <c r="C848">
        <v>29500946</v>
      </c>
      <c r="D848" t="s">
        <v>6</v>
      </c>
      <c r="E848">
        <v>52</v>
      </c>
      <c r="F848" t="s">
        <v>22</v>
      </c>
    </row>
    <row r="849" spans="1:6" x14ac:dyDescent="0.25">
      <c r="A849" s="88">
        <v>44473</v>
      </c>
      <c r="B849" t="s">
        <v>16600</v>
      </c>
      <c r="C849">
        <v>29501003</v>
      </c>
      <c r="D849" t="s">
        <v>8</v>
      </c>
      <c r="E849">
        <v>117</v>
      </c>
      <c r="F849" t="s">
        <v>45</v>
      </c>
    </row>
    <row r="850" spans="1:6" x14ac:dyDescent="0.25">
      <c r="A850" s="88">
        <v>44473</v>
      </c>
      <c r="B850" t="s">
        <v>16600</v>
      </c>
      <c r="C850">
        <v>29501009</v>
      </c>
      <c r="D850" t="s">
        <v>9</v>
      </c>
      <c r="E850">
        <v>13</v>
      </c>
      <c r="F850" t="s">
        <v>54</v>
      </c>
    </row>
    <row r="851" spans="1:6" x14ac:dyDescent="0.25">
      <c r="A851" s="88">
        <v>44473</v>
      </c>
      <c r="B851" t="s">
        <v>16600</v>
      </c>
      <c r="C851">
        <v>29501020</v>
      </c>
      <c r="D851" t="s">
        <v>9</v>
      </c>
      <c r="E851">
        <v>6</v>
      </c>
      <c r="F851" t="s">
        <v>54</v>
      </c>
    </row>
    <row r="852" spans="1:6" x14ac:dyDescent="0.25">
      <c r="A852" s="88">
        <v>44473</v>
      </c>
      <c r="B852" t="s">
        <v>16600</v>
      </c>
      <c r="C852">
        <v>29501023</v>
      </c>
      <c r="D852" t="s">
        <v>9</v>
      </c>
      <c r="E852">
        <v>432</v>
      </c>
      <c r="F852" t="s">
        <v>54</v>
      </c>
    </row>
    <row r="853" spans="1:6" x14ac:dyDescent="0.25">
      <c r="A853" s="88">
        <v>44473</v>
      </c>
      <c r="B853" t="s">
        <v>16600</v>
      </c>
      <c r="C853">
        <v>29501028</v>
      </c>
      <c r="D853" t="s">
        <v>9</v>
      </c>
      <c r="E853">
        <v>6</v>
      </c>
      <c r="F853" t="s">
        <v>54</v>
      </c>
    </row>
    <row r="854" spans="1:6" x14ac:dyDescent="0.25">
      <c r="A854" s="88">
        <v>44473</v>
      </c>
      <c r="B854" t="s">
        <v>16600</v>
      </c>
      <c r="C854">
        <v>29501032</v>
      </c>
      <c r="D854" t="s">
        <v>8</v>
      </c>
      <c r="E854">
        <v>29</v>
      </c>
      <c r="F854" t="s">
        <v>275</v>
      </c>
    </row>
    <row r="855" spans="1:6" x14ac:dyDescent="0.25">
      <c r="A855" s="88">
        <v>44473</v>
      </c>
      <c r="B855" t="s">
        <v>16600</v>
      </c>
      <c r="C855">
        <v>29501055</v>
      </c>
      <c r="D855" t="s">
        <v>8</v>
      </c>
      <c r="E855">
        <v>195</v>
      </c>
      <c r="F855" t="s">
        <v>21</v>
      </c>
    </row>
    <row r="856" spans="1:6" x14ac:dyDescent="0.25">
      <c r="A856" s="88">
        <v>44473</v>
      </c>
      <c r="B856" t="s">
        <v>16600</v>
      </c>
      <c r="C856">
        <v>29501070</v>
      </c>
      <c r="D856" t="s">
        <v>11</v>
      </c>
      <c r="E856">
        <v>386</v>
      </c>
      <c r="F856" t="s">
        <v>20</v>
      </c>
    </row>
    <row r="857" spans="1:6" x14ac:dyDescent="0.25">
      <c r="A857" s="88">
        <v>44473</v>
      </c>
      <c r="B857" t="s">
        <v>16600</v>
      </c>
      <c r="C857">
        <v>49500143</v>
      </c>
      <c r="D857" t="s">
        <v>8</v>
      </c>
      <c r="E857">
        <v>289</v>
      </c>
      <c r="F857" t="s">
        <v>21</v>
      </c>
    </row>
    <row r="858" spans="1:6" x14ac:dyDescent="0.25">
      <c r="A858" s="88">
        <v>44473</v>
      </c>
      <c r="B858" t="s">
        <v>16600</v>
      </c>
      <c r="C858">
        <v>49500147</v>
      </c>
      <c r="D858" t="s">
        <v>8</v>
      </c>
      <c r="E858">
        <v>1266</v>
      </c>
      <c r="F858" t="s">
        <v>21</v>
      </c>
    </row>
    <row r="859" spans="1:6" x14ac:dyDescent="0.25">
      <c r="A859" s="88">
        <v>44473</v>
      </c>
      <c r="B859" t="s">
        <v>16600</v>
      </c>
      <c r="C859">
        <v>59500051</v>
      </c>
      <c r="D859" t="s">
        <v>11</v>
      </c>
      <c r="E859">
        <v>684</v>
      </c>
      <c r="F859" t="s">
        <v>24</v>
      </c>
    </row>
    <row r="860" spans="1:6" x14ac:dyDescent="0.25">
      <c r="A860" s="88">
        <v>44473</v>
      </c>
      <c r="B860" t="s">
        <v>16600</v>
      </c>
      <c r="C860" t="s">
        <v>110</v>
      </c>
      <c r="D860" t="s">
        <v>8</v>
      </c>
      <c r="E860">
        <v>47</v>
      </c>
      <c r="F860" t="s">
        <v>55</v>
      </c>
    </row>
    <row r="861" spans="1:6" x14ac:dyDescent="0.25">
      <c r="A861" s="88">
        <v>44473</v>
      </c>
      <c r="B861" t="s">
        <v>16600</v>
      </c>
      <c r="C861" t="s">
        <v>110</v>
      </c>
      <c r="D861" t="s">
        <v>6</v>
      </c>
      <c r="E861">
        <v>180</v>
      </c>
      <c r="F861" t="s">
        <v>55</v>
      </c>
    </row>
    <row r="862" spans="1:6" x14ac:dyDescent="0.25">
      <c r="A862" s="88">
        <v>44473</v>
      </c>
      <c r="B862" t="s">
        <v>16600</v>
      </c>
      <c r="C862" t="s">
        <v>110</v>
      </c>
      <c r="D862" t="s">
        <v>10</v>
      </c>
      <c r="E862">
        <v>14</v>
      </c>
      <c r="F862" t="s">
        <v>198</v>
      </c>
    </row>
    <row r="863" spans="1:6" x14ac:dyDescent="0.25">
      <c r="A863" s="88">
        <v>44473</v>
      </c>
      <c r="B863" t="s">
        <v>16600</v>
      </c>
      <c r="C863" t="s">
        <v>110</v>
      </c>
      <c r="D863" t="s">
        <v>6</v>
      </c>
      <c r="E863">
        <v>20</v>
      </c>
      <c r="F863" t="s">
        <v>16602</v>
      </c>
    </row>
    <row r="864" spans="1:6" x14ac:dyDescent="0.25">
      <c r="A864" s="88">
        <v>44473</v>
      </c>
      <c r="B864" t="s">
        <v>16600</v>
      </c>
      <c r="C864" t="s">
        <v>110</v>
      </c>
      <c r="D864" t="s">
        <v>7</v>
      </c>
      <c r="E864">
        <v>86</v>
      </c>
      <c r="F864" t="s">
        <v>55</v>
      </c>
    </row>
    <row r="865" spans="1:6" x14ac:dyDescent="0.25">
      <c r="A865" s="88">
        <v>44473</v>
      </c>
      <c r="B865" t="s">
        <v>16600</v>
      </c>
      <c r="C865" t="s">
        <v>110</v>
      </c>
      <c r="D865" t="s">
        <v>8</v>
      </c>
      <c r="E865">
        <v>65</v>
      </c>
      <c r="F865" t="s">
        <v>19</v>
      </c>
    </row>
    <row r="866" spans="1:6" x14ac:dyDescent="0.25">
      <c r="A866" s="88">
        <v>44473</v>
      </c>
      <c r="B866" t="s">
        <v>16600</v>
      </c>
      <c r="C866" t="s">
        <v>110</v>
      </c>
      <c r="D866" t="s">
        <v>10</v>
      </c>
      <c r="E866">
        <v>26</v>
      </c>
      <c r="F866" t="s">
        <v>218</v>
      </c>
    </row>
    <row r="867" spans="1:6" x14ac:dyDescent="0.25">
      <c r="A867" s="88">
        <v>44473</v>
      </c>
      <c r="B867" t="s">
        <v>16600</v>
      </c>
      <c r="C867" t="s">
        <v>200</v>
      </c>
      <c r="D867" t="s">
        <v>10</v>
      </c>
      <c r="E867">
        <v>4</v>
      </c>
      <c r="F867" t="s">
        <v>201</v>
      </c>
    </row>
    <row r="868" spans="1:6" x14ac:dyDescent="0.25">
      <c r="A868" s="88">
        <v>44473</v>
      </c>
      <c r="B868" t="s">
        <v>16600</v>
      </c>
      <c r="C868" t="s">
        <v>119</v>
      </c>
      <c r="D868" t="s">
        <v>8</v>
      </c>
      <c r="E868">
        <v>8</v>
      </c>
      <c r="F868" t="s">
        <v>16603</v>
      </c>
    </row>
    <row r="869" spans="1:6" x14ac:dyDescent="0.25">
      <c r="A869" s="88">
        <v>44473</v>
      </c>
      <c r="B869" t="s">
        <v>16600</v>
      </c>
      <c r="C869" t="s">
        <v>212</v>
      </c>
      <c r="D869" t="s">
        <v>10</v>
      </c>
      <c r="E869">
        <v>49.7</v>
      </c>
      <c r="F869" t="s">
        <v>212</v>
      </c>
    </row>
    <row r="870" spans="1:6" x14ac:dyDescent="0.25">
      <c r="A870" s="88">
        <v>44473</v>
      </c>
      <c r="B870" t="s">
        <v>16600</v>
      </c>
      <c r="C870" t="s">
        <v>212</v>
      </c>
      <c r="D870" t="s">
        <v>10</v>
      </c>
      <c r="E870">
        <v>93</v>
      </c>
      <c r="F870" t="s">
        <v>212</v>
      </c>
    </row>
    <row r="871" spans="1:6" x14ac:dyDescent="0.25">
      <c r="A871" s="88">
        <v>44473</v>
      </c>
      <c r="B871" t="s">
        <v>16600</v>
      </c>
      <c r="C871" t="s">
        <v>297</v>
      </c>
      <c r="D871" t="s">
        <v>6</v>
      </c>
      <c r="E871">
        <v>21</v>
      </c>
      <c r="F871" t="s">
        <v>215</v>
      </c>
    </row>
    <row r="872" spans="1:6" x14ac:dyDescent="0.25">
      <c r="A872" s="88">
        <v>44473</v>
      </c>
      <c r="B872" t="s">
        <v>16600</v>
      </c>
      <c r="C872" t="s">
        <v>93</v>
      </c>
      <c r="D872" t="s">
        <v>8</v>
      </c>
      <c r="E872">
        <v>52</v>
      </c>
      <c r="F872" t="s">
        <v>45</v>
      </c>
    </row>
    <row r="873" spans="1:6" x14ac:dyDescent="0.25">
      <c r="A873" s="88">
        <v>44473</v>
      </c>
      <c r="B873" t="s">
        <v>16600</v>
      </c>
      <c r="C873" t="s">
        <v>93</v>
      </c>
      <c r="D873" t="s">
        <v>8</v>
      </c>
      <c r="E873">
        <v>82</v>
      </c>
      <c r="F873" t="s">
        <v>55</v>
      </c>
    </row>
    <row r="874" spans="1:6" x14ac:dyDescent="0.25">
      <c r="A874" s="88">
        <v>44473</v>
      </c>
      <c r="B874" t="s">
        <v>16600</v>
      </c>
      <c r="C874" t="s">
        <v>298</v>
      </c>
      <c r="D874" t="s">
        <v>8</v>
      </c>
      <c r="E874">
        <v>9</v>
      </c>
      <c r="F874" t="s">
        <v>21</v>
      </c>
    </row>
    <row r="875" spans="1:6" x14ac:dyDescent="0.25">
      <c r="A875" s="88">
        <v>44473</v>
      </c>
      <c r="B875" t="s">
        <v>16600</v>
      </c>
      <c r="C875" t="s">
        <v>58</v>
      </c>
      <c r="D875" t="s">
        <v>8</v>
      </c>
      <c r="E875">
        <v>22</v>
      </c>
      <c r="F875" t="s">
        <v>55</v>
      </c>
    </row>
    <row r="876" spans="1:6" x14ac:dyDescent="0.25">
      <c r="A876" s="88">
        <v>44474</v>
      </c>
      <c r="B876" t="s">
        <v>16600</v>
      </c>
      <c r="C876">
        <v>29500613</v>
      </c>
      <c r="D876" t="s">
        <v>8</v>
      </c>
      <c r="E876">
        <v>11</v>
      </c>
      <c r="F876" t="s">
        <v>55</v>
      </c>
    </row>
    <row r="877" spans="1:6" x14ac:dyDescent="0.25">
      <c r="A877" s="88">
        <v>44474</v>
      </c>
      <c r="B877" t="s">
        <v>16600</v>
      </c>
      <c r="C877">
        <v>29500891</v>
      </c>
      <c r="D877" t="s">
        <v>9</v>
      </c>
      <c r="E877">
        <v>8</v>
      </c>
      <c r="F877" t="s">
        <v>54</v>
      </c>
    </row>
    <row r="878" spans="1:6" x14ac:dyDescent="0.25">
      <c r="A878" s="88">
        <v>44474</v>
      </c>
      <c r="B878" t="s">
        <v>16600</v>
      </c>
      <c r="C878">
        <v>29500908</v>
      </c>
      <c r="D878" t="s">
        <v>9</v>
      </c>
      <c r="E878">
        <v>22</v>
      </c>
      <c r="F878" t="s">
        <v>54</v>
      </c>
    </row>
    <row r="879" spans="1:6" x14ac:dyDescent="0.25">
      <c r="A879" s="88">
        <v>44474</v>
      </c>
      <c r="B879" t="s">
        <v>16600</v>
      </c>
      <c r="C879">
        <v>29500917</v>
      </c>
      <c r="D879" t="s">
        <v>6</v>
      </c>
      <c r="E879">
        <v>49</v>
      </c>
      <c r="F879" t="s">
        <v>215</v>
      </c>
    </row>
    <row r="880" spans="1:6" x14ac:dyDescent="0.25">
      <c r="A880" s="88">
        <v>44474</v>
      </c>
      <c r="B880" t="s">
        <v>16600</v>
      </c>
      <c r="C880">
        <v>29500917</v>
      </c>
      <c r="D880" t="s">
        <v>6</v>
      </c>
      <c r="E880">
        <v>61</v>
      </c>
      <c r="F880" t="s">
        <v>215</v>
      </c>
    </row>
    <row r="881" spans="1:6" x14ac:dyDescent="0.25">
      <c r="A881" s="88">
        <v>44474</v>
      </c>
      <c r="B881" t="s">
        <v>16600</v>
      </c>
      <c r="C881">
        <v>29500947</v>
      </c>
      <c r="D881" t="s">
        <v>6</v>
      </c>
      <c r="E881">
        <v>18</v>
      </c>
      <c r="F881" t="s">
        <v>22</v>
      </c>
    </row>
    <row r="882" spans="1:6" x14ac:dyDescent="0.25">
      <c r="A882" s="88">
        <v>44474</v>
      </c>
      <c r="B882" t="s">
        <v>16600</v>
      </c>
      <c r="C882">
        <v>29501039</v>
      </c>
      <c r="D882" t="s">
        <v>9</v>
      </c>
      <c r="E882">
        <v>133</v>
      </c>
      <c r="F882" t="s">
        <v>54</v>
      </c>
    </row>
    <row r="883" spans="1:6" x14ac:dyDescent="0.25">
      <c r="A883" s="88">
        <v>44474</v>
      </c>
      <c r="B883" t="s">
        <v>16600</v>
      </c>
      <c r="C883">
        <v>29501078</v>
      </c>
      <c r="D883" t="s">
        <v>6</v>
      </c>
      <c r="E883">
        <v>24</v>
      </c>
      <c r="F883" t="s">
        <v>22</v>
      </c>
    </row>
    <row r="884" spans="1:6" x14ac:dyDescent="0.25">
      <c r="A884" s="88">
        <v>44474</v>
      </c>
      <c r="B884" t="s">
        <v>16600</v>
      </c>
      <c r="C884">
        <v>29501101</v>
      </c>
      <c r="D884" t="s">
        <v>9</v>
      </c>
      <c r="E884">
        <v>55</v>
      </c>
      <c r="F884" t="s">
        <v>54</v>
      </c>
    </row>
    <row r="885" spans="1:6" x14ac:dyDescent="0.25">
      <c r="A885" s="88">
        <v>44474</v>
      </c>
      <c r="B885" t="s">
        <v>16600</v>
      </c>
      <c r="C885">
        <v>29600025</v>
      </c>
      <c r="D885" t="s">
        <v>6</v>
      </c>
      <c r="E885">
        <v>77.599999999999994</v>
      </c>
      <c r="F885" t="s">
        <v>22</v>
      </c>
    </row>
    <row r="886" spans="1:6" x14ac:dyDescent="0.25">
      <c r="A886" s="88">
        <v>44474</v>
      </c>
      <c r="B886" t="s">
        <v>16600</v>
      </c>
      <c r="C886">
        <v>29600027</v>
      </c>
      <c r="D886" t="s">
        <v>6</v>
      </c>
      <c r="E886">
        <v>23</v>
      </c>
      <c r="F886" t="s">
        <v>22</v>
      </c>
    </row>
    <row r="887" spans="1:6" x14ac:dyDescent="0.25">
      <c r="A887" s="88">
        <v>44474</v>
      </c>
      <c r="B887" t="s">
        <v>16600</v>
      </c>
      <c r="C887">
        <v>49500196</v>
      </c>
      <c r="D887" t="s">
        <v>9</v>
      </c>
      <c r="E887">
        <v>325</v>
      </c>
      <c r="F887" t="s">
        <v>21</v>
      </c>
    </row>
    <row r="888" spans="1:6" x14ac:dyDescent="0.25">
      <c r="A888" s="88">
        <v>44474</v>
      </c>
      <c r="B888" t="s">
        <v>16600</v>
      </c>
      <c r="C888" t="s">
        <v>208</v>
      </c>
      <c r="D888" t="s">
        <v>7</v>
      </c>
      <c r="E888">
        <v>15</v>
      </c>
      <c r="F888" t="s">
        <v>30</v>
      </c>
    </row>
    <row r="889" spans="1:6" x14ac:dyDescent="0.25">
      <c r="A889" s="88">
        <v>44474</v>
      </c>
      <c r="B889" t="s">
        <v>16600</v>
      </c>
      <c r="C889" t="s">
        <v>299</v>
      </c>
      <c r="D889" t="s">
        <v>6</v>
      </c>
      <c r="E889">
        <v>56</v>
      </c>
      <c r="F889" t="s">
        <v>195</v>
      </c>
    </row>
    <row r="890" spans="1:6" x14ac:dyDescent="0.25">
      <c r="A890" s="88">
        <v>44474</v>
      </c>
      <c r="B890" t="s">
        <v>16600</v>
      </c>
      <c r="C890" t="s">
        <v>191</v>
      </c>
      <c r="D890" t="s">
        <v>6</v>
      </c>
      <c r="E890">
        <v>36.200000000000003</v>
      </c>
      <c r="F890" t="s">
        <v>22</v>
      </c>
    </row>
    <row r="891" spans="1:6" x14ac:dyDescent="0.25">
      <c r="A891" s="88">
        <v>44474</v>
      </c>
      <c r="B891" t="s">
        <v>16600</v>
      </c>
      <c r="C891" t="s">
        <v>191</v>
      </c>
      <c r="D891" t="s">
        <v>8</v>
      </c>
      <c r="E891">
        <v>12</v>
      </c>
      <c r="F891" t="s">
        <v>55</v>
      </c>
    </row>
    <row r="892" spans="1:6" x14ac:dyDescent="0.25">
      <c r="A892" s="88">
        <v>44474</v>
      </c>
      <c r="B892" t="s">
        <v>16600</v>
      </c>
      <c r="C892" t="s">
        <v>110</v>
      </c>
      <c r="D892" t="s">
        <v>8</v>
      </c>
      <c r="E892">
        <v>78.599999999999994</v>
      </c>
      <c r="F892" t="s">
        <v>55</v>
      </c>
    </row>
    <row r="893" spans="1:6" x14ac:dyDescent="0.25">
      <c r="A893" s="88">
        <v>44474</v>
      </c>
      <c r="B893" t="s">
        <v>16600</v>
      </c>
      <c r="C893" t="s">
        <v>110</v>
      </c>
      <c r="D893" t="s">
        <v>8</v>
      </c>
      <c r="E893">
        <v>10</v>
      </c>
      <c r="F893" t="s">
        <v>55</v>
      </c>
    </row>
    <row r="894" spans="1:6" x14ac:dyDescent="0.25">
      <c r="A894" s="88">
        <v>44474</v>
      </c>
      <c r="B894" t="s">
        <v>16600</v>
      </c>
      <c r="C894" t="s">
        <v>110</v>
      </c>
      <c r="D894" t="s">
        <v>8</v>
      </c>
      <c r="E894">
        <v>20</v>
      </c>
      <c r="F894" t="s">
        <v>55</v>
      </c>
    </row>
    <row r="895" spans="1:6" x14ac:dyDescent="0.25">
      <c r="A895" s="88">
        <v>44474</v>
      </c>
      <c r="B895" t="s">
        <v>16600</v>
      </c>
      <c r="C895" t="s">
        <v>110</v>
      </c>
      <c r="D895" t="s">
        <v>6</v>
      </c>
      <c r="E895">
        <v>122</v>
      </c>
      <c r="F895" t="s">
        <v>55</v>
      </c>
    </row>
    <row r="896" spans="1:6" x14ac:dyDescent="0.25">
      <c r="A896" s="88">
        <v>44474</v>
      </c>
      <c r="B896" t="s">
        <v>16600</v>
      </c>
      <c r="C896" t="s">
        <v>110</v>
      </c>
      <c r="D896" t="s">
        <v>10</v>
      </c>
      <c r="E896">
        <v>9.8000000000000007</v>
      </c>
      <c r="F896" t="s">
        <v>198</v>
      </c>
    </row>
    <row r="897" spans="1:6" x14ac:dyDescent="0.25">
      <c r="A897" s="88">
        <v>44474</v>
      </c>
      <c r="B897" t="s">
        <v>16600</v>
      </c>
      <c r="C897" t="s">
        <v>110</v>
      </c>
      <c r="D897" t="s">
        <v>7</v>
      </c>
      <c r="E897">
        <v>86</v>
      </c>
      <c r="F897" t="s">
        <v>55</v>
      </c>
    </row>
    <row r="898" spans="1:6" x14ac:dyDescent="0.25">
      <c r="A898" s="88">
        <v>44474</v>
      </c>
      <c r="B898" t="s">
        <v>16600</v>
      </c>
      <c r="C898" t="s">
        <v>110</v>
      </c>
      <c r="D898" t="s">
        <v>10</v>
      </c>
      <c r="E898">
        <v>7.5</v>
      </c>
      <c r="F898" t="s">
        <v>198</v>
      </c>
    </row>
    <row r="899" spans="1:6" x14ac:dyDescent="0.25">
      <c r="A899" s="88">
        <v>44474</v>
      </c>
      <c r="B899" t="s">
        <v>16600</v>
      </c>
      <c r="C899" t="s">
        <v>110</v>
      </c>
      <c r="D899" t="s">
        <v>7</v>
      </c>
      <c r="E899">
        <v>70</v>
      </c>
      <c r="F899" t="s">
        <v>55</v>
      </c>
    </row>
    <row r="900" spans="1:6" x14ac:dyDescent="0.25">
      <c r="A900" s="88">
        <v>44474</v>
      </c>
      <c r="B900" t="s">
        <v>16600</v>
      </c>
      <c r="C900" t="s">
        <v>110</v>
      </c>
      <c r="D900" t="s">
        <v>6</v>
      </c>
      <c r="E900">
        <v>90</v>
      </c>
      <c r="F900" t="s">
        <v>65</v>
      </c>
    </row>
    <row r="901" spans="1:6" x14ac:dyDescent="0.25">
      <c r="A901" s="88">
        <v>44474</v>
      </c>
      <c r="B901" t="s">
        <v>16600</v>
      </c>
      <c r="C901" t="s">
        <v>110</v>
      </c>
      <c r="D901" t="s">
        <v>6</v>
      </c>
      <c r="E901">
        <v>35.6</v>
      </c>
      <c r="F901" t="s">
        <v>65</v>
      </c>
    </row>
    <row r="902" spans="1:6" x14ac:dyDescent="0.25">
      <c r="A902" s="88">
        <v>44474</v>
      </c>
      <c r="B902" t="s">
        <v>16600</v>
      </c>
      <c r="C902" t="s">
        <v>110</v>
      </c>
      <c r="D902" t="s">
        <v>10</v>
      </c>
      <c r="E902">
        <v>15</v>
      </c>
      <c r="F902" t="s">
        <v>201</v>
      </c>
    </row>
    <row r="903" spans="1:6" x14ac:dyDescent="0.25">
      <c r="A903" s="88">
        <v>44474</v>
      </c>
      <c r="B903" t="s">
        <v>16600</v>
      </c>
      <c r="C903" t="s">
        <v>110</v>
      </c>
      <c r="D903" t="s">
        <v>10</v>
      </c>
      <c r="E903">
        <v>80</v>
      </c>
      <c r="F903" t="s">
        <v>201</v>
      </c>
    </row>
    <row r="904" spans="1:6" x14ac:dyDescent="0.25">
      <c r="A904" s="88">
        <v>44474</v>
      </c>
      <c r="B904" t="s">
        <v>16600</v>
      </c>
      <c r="C904" t="s">
        <v>110</v>
      </c>
      <c r="D904" t="s">
        <v>10</v>
      </c>
      <c r="E904">
        <v>6.8</v>
      </c>
      <c r="F904" t="s">
        <v>201</v>
      </c>
    </row>
    <row r="905" spans="1:6" x14ac:dyDescent="0.25">
      <c r="A905" s="88">
        <v>44474</v>
      </c>
      <c r="B905" t="s">
        <v>16600</v>
      </c>
      <c r="C905" t="s">
        <v>300</v>
      </c>
      <c r="D905" t="s">
        <v>6</v>
      </c>
      <c r="E905">
        <v>10</v>
      </c>
      <c r="F905" t="s">
        <v>16602</v>
      </c>
    </row>
    <row r="906" spans="1:6" x14ac:dyDescent="0.25">
      <c r="A906" s="88">
        <v>44474</v>
      </c>
      <c r="B906" t="s">
        <v>16600</v>
      </c>
      <c r="C906" t="s">
        <v>301</v>
      </c>
      <c r="D906" t="s">
        <v>6</v>
      </c>
      <c r="E906">
        <v>10</v>
      </c>
      <c r="F906" t="s">
        <v>16602</v>
      </c>
    </row>
    <row r="907" spans="1:6" x14ac:dyDescent="0.25">
      <c r="A907" s="88">
        <v>44474</v>
      </c>
      <c r="B907" t="s">
        <v>16600</v>
      </c>
      <c r="C907" t="s">
        <v>301</v>
      </c>
      <c r="D907" t="s">
        <v>6</v>
      </c>
      <c r="E907">
        <v>10</v>
      </c>
      <c r="F907" t="s">
        <v>16602</v>
      </c>
    </row>
    <row r="908" spans="1:6" x14ac:dyDescent="0.25">
      <c r="A908" s="88">
        <v>44474</v>
      </c>
      <c r="B908" t="s">
        <v>16600</v>
      </c>
      <c r="C908" t="s">
        <v>301</v>
      </c>
      <c r="D908" t="s">
        <v>6</v>
      </c>
      <c r="E908">
        <v>10</v>
      </c>
      <c r="F908" t="s">
        <v>16602</v>
      </c>
    </row>
    <row r="909" spans="1:6" x14ac:dyDescent="0.25">
      <c r="A909" s="88">
        <v>44474</v>
      </c>
      <c r="B909" t="s">
        <v>16600</v>
      </c>
      <c r="C909" t="s">
        <v>302</v>
      </c>
      <c r="D909" t="s">
        <v>6</v>
      </c>
      <c r="E909">
        <v>31</v>
      </c>
      <c r="F909" t="s">
        <v>263</v>
      </c>
    </row>
    <row r="910" spans="1:6" x14ac:dyDescent="0.25">
      <c r="A910" s="88">
        <v>44474</v>
      </c>
      <c r="B910" t="s">
        <v>16600</v>
      </c>
      <c r="C910" t="s">
        <v>303</v>
      </c>
      <c r="D910" t="s">
        <v>11</v>
      </c>
      <c r="E910">
        <v>20</v>
      </c>
      <c r="F910" t="s">
        <v>24</v>
      </c>
    </row>
    <row r="911" spans="1:6" x14ac:dyDescent="0.25">
      <c r="A911" s="88">
        <v>44474</v>
      </c>
      <c r="B911" t="s">
        <v>16600</v>
      </c>
      <c r="C911" t="s">
        <v>304</v>
      </c>
      <c r="D911" t="s">
        <v>6</v>
      </c>
      <c r="E911">
        <v>21</v>
      </c>
      <c r="F911" t="s">
        <v>65</v>
      </c>
    </row>
    <row r="912" spans="1:6" x14ac:dyDescent="0.25">
      <c r="A912" s="88">
        <v>44475</v>
      </c>
      <c r="B912" t="s">
        <v>16600</v>
      </c>
      <c r="C912">
        <v>29500719</v>
      </c>
      <c r="D912" t="s">
        <v>8</v>
      </c>
      <c r="E912">
        <v>60</v>
      </c>
      <c r="F912" t="s">
        <v>29</v>
      </c>
    </row>
    <row r="913" spans="1:6" x14ac:dyDescent="0.25">
      <c r="A913" s="88">
        <v>44475</v>
      </c>
      <c r="B913" t="s">
        <v>16600</v>
      </c>
      <c r="C913">
        <v>29500860</v>
      </c>
      <c r="D913" t="s">
        <v>6</v>
      </c>
      <c r="E913">
        <v>7</v>
      </c>
      <c r="F913" t="s">
        <v>22</v>
      </c>
    </row>
    <row r="914" spans="1:6" x14ac:dyDescent="0.25">
      <c r="A914" s="88">
        <v>44475</v>
      </c>
      <c r="B914" t="s">
        <v>16600</v>
      </c>
      <c r="C914">
        <v>29500886</v>
      </c>
      <c r="D914" t="s">
        <v>9</v>
      </c>
      <c r="E914">
        <v>5</v>
      </c>
      <c r="F914" t="s">
        <v>54</v>
      </c>
    </row>
    <row r="915" spans="1:6" x14ac:dyDescent="0.25">
      <c r="A915" s="88">
        <v>44475</v>
      </c>
      <c r="B915" t="s">
        <v>16600</v>
      </c>
      <c r="C915">
        <v>29500917</v>
      </c>
      <c r="D915" t="s">
        <v>6</v>
      </c>
      <c r="E915">
        <v>21</v>
      </c>
      <c r="F915" t="s">
        <v>215</v>
      </c>
    </row>
    <row r="916" spans="1:6" x14ac:dyDescent="0.25">
      <c r="A916" s="88">
        <v>44475</v>
      </c>
      <c r="B916" t="s">
        <v>16600</v>
      </c>
      <c r="C916">
        <v>29500917</v>
      </c>
      <c r="D916" t="s">
        <v>6</v>
      </c>
      <c r="E916">
        <v>13</v>
      </c>
      <c r="F916" t="s">
        <v>215</v>
      </c>
    </row>
    <row r="917" spans="1:6" x14ac:dyDescent="0.25">
      <c r="A917" s="88">
        <v>44475</v>
      </c>
      <c r="B917" t="s">
        <v>16600</v>
      </c>
      <c r="C917">
        <v>29500917</v>
      </c>
      <c r="D917" t="s">
        <v>6</v>
      </c>
      <c r="E917">
        <v>6</v>
      </c>
      <c r="F917" t="s">
        <v>215</v>
      </c>
    </row>
    <row r="918" spans="1:6" x14ac:dyDescent="0.25">
      <c r="A918" s="88">
        <v>44475</v>
      </c>
      <c r="B918" t="s">
        <v>16600</v>
      </c>
      <c r="C918">
        <v>29500917</v>
      </c>
      <c r="D918" t="s">
        <v>6</v>
      </c>
      <c r="E918">
        <v>25</v>
      </c>
      <c r="F918" t="s">
        <v>215</v>
      </c>
    </row>
    <row r="919" spans="1:6" x14ac:dyDescent="0.25">
      <c r="A919" s="88">
        <v>44475</v>
      </c>
      <c r="B919" t="s">
        <v>16600</v>
      </c>
      <c r="C919">
        <v>29500952</v>
      </c>
      <c r="D919" t="s">
        <v>9</v>
      </c>
      <c r="E919">
        <v>8</v>
      </c>
      <c r="F919" t="s">
        <v>54</v>
      </c>
    </row>
    <row r="920" spans="1:6" x14ac:dyDescent="0.25">
      <c r="A920" s="88">
        <v>44475</v>
      </c>
      <c r="B920" t="s">
        <v>16600</v>
      </c>
      <c r="C920">
        <v>29501002</v>
      </c>
      <c r="D920" t="s">
        <v>6</v>
      </c>
      <c r="E920">
        <v>16</v>
      </c>
      <c r="F920" t="s">
        <v>22</v>
      </c>
    </row>
    <row r="921" spans="1:6" x14ac:dyDescent="0.25">
      <c r="A921" s="88">
        <v>44475</v>
      </c>
      <c r="B921" t="s">
        <v>16600</v>
      </c>
      <c r="C921">
        <v>29501029</v>
      </c>
      <c r="D921" t="s">
        <v>9</v>
      </c>
      <c r="E921">
        <v>1</v>
      </c>
      <c r="F921" t="s">
        <v>54</v>
      </c>
    </row>
    <row r="922" spans="1:6" x14ac:dyDescent="0.25">
      <c r="A922" s="88">
        <v>44475</v>
      </c>
      <c r="B922" t="s">
        <v>16600</v>
      </c>
      <c r="C922">
        <v>29501030</v>
      </c>
      <c r="D922" t="s">
        <v>9</v>
      </c>
      <c r="E922">
        <v>3</v>
      </c>
      <c r="F922" t="s">
        <v>54</v>
      </c>
    </row>
    <row r="923" spans="1:6" x14ac:dyDescent="0.25">
      <c r="A923" s="88">
        <v>44475</v>
      </c>
      <c r="B923" t="s">
        <v>16600</v>
      </c>
      <c r="C923">
        <v>29501036</v>
      </c>
      <c r="D923" t="s">
        <v>9</v>
      </c>
      <c r="E923">
        <v>7</v>
      </c>
      <c r="F923" t="s">
        <v>54</v>
      </c>
    </row>
    <row r="924" spans="1:6" x14ac:dyDescent="0.25">
      <c r="A924" s="88">
        <v>44475</v>
      </c>
      <c r="B924" t="s">
        <v>16600</v>
      </c>
      <c r="C924">
        <v>29501039</v>
      </c>
      <c r="D924" t="s">
        <v>9</v>
      </c>
      <c r="E924">
        <v>17</v>
      </c>
      <c r="F924" t="s">
        <v>54</v>
      </c>
    </row>
    <row r="925" spans="1:6" x14ac:dyDescent="0.25">
      <c r="A925" s="88">
        <v>44475</v>
      </c>
      <c r="B925" t="s">
        <v>16600</v>
      </c>
      <c r="C925">
        <v>29501067</v>
      </c>
      <c r="D925" t="s">
        <v>6</v>
      </c>
      <c r="E925">
        <v>120</v>
      </c>
      <c r="F925" t="s">
        <v>22</v>
      </c>
    </row>
    <row r="926" spans="1:6" x14ac:dyDescent="0.25">
      <c r="A926" s="88">
        <v>44475</v>
      </c>
      <c r="B926" t="s">
        <v>16600</v>
      </c>
      <c r="C926">
        <v>29501101</v>
      </c>
      <c r="D926" t="s">
        <v>9</v>
      </c>
      <c r="E926">
        <v>15</v>
      </c>
      <c r="F926" t="s">
        <v>54</v>
      </c>
    </row>
    <row r="927" spans="1:6" x14ac:dyDescent="0.25">
      <c r="A927" s="88">
        <v>44475</v>
      </c>
      <c r="B927" t="s">
        <v>16600</v>
      </c>
      <c r="C927">
        <v>49500171</v>
      </c>
      <c r="D927" t="s">
        <v>6</v>
      </c>
      <c r="E927">
        <v>130</v>
      </c>
      <c r="F927" t="s">
        <v>322</v>
      </c>
    </row>
    <row r="928" spans="1:6" x14ac:dyDescent="0.25">
      <c r="A928" s="88">
        <v>44475</v>
      </c>
      <c r="B928" t="s">
        <v>16600</v>
      </c>
      <c r="C928" t="s">
        <v>208</v>
      </c>
      <c r="D928" t="s">
        <v>7</v>
      </c>
      <c r="E928">
        <v>15</v>
      </c>
      <c r="F928" t="s">
        <v>30</v>
      </c>
    </row>
    <row r="929" spans="1:6" x14ac:dyDescent="0.25">
      <c r="A929" s="88">
        <v>44475</v>
      </c>
      <c r="B929" t="s">
        <v>16600</v>
      </c>
      <c r="C929" t="s">
        <v>110</v>
      </c>
      <c r="D929" t="s">
        <v>6</v>
      </c>
      <c r="E929">
        <v>405</v>
      </c>
      <c r="F929" t="s">
        <v>55</v>
      </c>
    </row>
    <row r="930" spans="1:6" x14ac:dyDescent="0.25">
      <c r="A930" s="88">
        <v>44475</v>
      </c>
      <c r="B930" t="s">
        <v>16600</v>
      </c>
      <c r="C930" t="s">
        <v>110</v>
      </c>
      <c r="D930" t="s">
        <v>8</v>
      </c>
      <c r="E930">
        <v>22</v>
      </c>
      <c r="F930" t="s">
        <v>55</v>
      </c>
    </row>
    <row r="931" spans="1:6" x14ac:dyDescent="0.25">
      <c r="A931" s="88">
        <v>44475</v>
      </c>
      <c r="B931" t="s">
        <v>16600</v>
      </c>
      <c r="C931" t="s">
        <v>110</v>
      </c>
      <c r="D931" t="s">
        <v>9</v>
      </c>
      <c r="E931">
        <v>19.399999999999999</v>
      </c>
      <c r="F931" t="s">
        <v>55</v>
      </c>
    </row>
    <row r="932" spans="1:6" x14ac:dyDescent="0.25">
      <c r="A932" s="88">
        <v>44475</v>
      </c>
      <c r="B932" t="s">
        <v>16600</v>
      </c>
      <c r="C932" t="s">
        <v>110</v>
      </c>
      <c r="D932" t="s">
        <v>7</v>
      </c>
      <c r="E932">
        <v>69.900000000000006</v>
      </c>
      <c r="F932" t="s">
        <v>55</v>
      </c>
    </row>
    <row r="933" spans="1:6" x14ac:dyDescent="0.25">
      <c r="A933" s="88">
        <v>44475</v>
      </c>
      <c r="B933" t="s">
        <v>16600</v>
      </c>
      <c r="C933" t="s">
        <v>110</v>
      </c>
      <c r="D933" t="s">
        <v>10</v>
      </c>
      <c r="E933">
        <v>11</v>
      </c>
      <c r="F933" t="s">
        <v>198</v>
      </c>
    </row>
    <row r="934" spans="1:6" x14ac:dyDescent="0.25">
      <c r="A934" s="88">
        <v>44475</v>
      </c>
      <c r="B934" t="s">
        <v>16600</v>
      </c>
      <c r="C934" t="s">
        <v>110</v>
      </c>
      <c r="D934" t="s">
        <v>6</v>
      </c>
      <c r="E934">
        <v>97</v>
      </c>
      <c r="F934" t="s">
        <v>65</v>
      </c>
    </row>
    <row r="935" spans="1:6" x14ac:dyDescent="0.25">
      <c r="A935" s="88">
        <v>44475</v>
      </c>
      <c r="B935" t="s">
        <v>16600</v>
      </c>
      <c r="C935" t="s">
        <v>305</v>
      </c>
      <c r="D935" t="s">
        <v>6</v>
      </c>
      <c r="E935">
        <v>60</v>
      </c>
      <c r="F935" t="s">
        <v>16602</v>
      </c>
    </row>
    <row r="936" spans="1:6" x14ac:dyDescent="0.25">
      <c r="A936" s="88">
        <v>44475</v>
      </c>
      <c r="B936" t="s">
        <v>16600</v>
      </c>
      <c r="C936" t="s">
        <v>306</v>
      </c>
      <c r="D936" t="s">
        <v>6</v>
      </c>
      <c r="E936">
        <v>10</v>
      </c>
      <c r="F936" t="s">
        <v>16602</v>
      </c>
    </row>
    <row r="937" spans="1:6" x14ac:dyDescent="0.25">
      <c r="A937" s="88">
        <v>44475</v>
      </c>
      <c r="B937" t="s">
        <v>16600</v>
      </c>
      <c r="C937" t="s">
        <v>307</v>
      </c>
      <c r="D937" t="s">
        <v>6</v>
      </c>
      <c r="E937">
        <v>10</v>
      </c>
      <c r="F937" t="s">
        <v>16602</v>
      </c>
    </row>
    <row r="938" spans="1:6" x14ac:dyDescent="0.25">
      <c r="A938" s="88">
        <v>44475</v>
      </c>
      <c r="B938" t="s">
        <v>16600</v>
      </c>
      <c r="C938" t="s">
        <v>200</v>
      </c>
      <c r="D938" t="s">
        <v>10</v>
      </c>
      <c r="E938">
        <v>5.6</v>
      </c>
      <c r="F938" t="s">
        <v>201</v>
      </c>
    </row>
    <row r="939" spans="1:6" x14ac:dyDescent="0.25">
      <c r="A939" s="88">
        <v>44475</v>
      </c>
      <c r="B939" t="s">
        <v>16600</v>
      </c>
      <c r="C939" t="s">
        <v>212</v>
      </c>
      <c r="D939" t="s">
        <v>10</v>
      </c>
      <c r="E939">
        <v>7</v>
      </c>
      <c r="F939" t="s">
        <v>212</v>
      </c>
    </row>
    <row r="940" spans="1:6" x14ac:dyDescent="0.25">
      <c r="A940" s="88">
        <v>44475</v>
      </c>
      <c r="B940" t="s">
        <v>16600</v>
      </c>
      <c r="C940" t="s">
        <v>212</v>
      </c>
      <c r="D940" t="s">
        <v>10</v>
      </c>
      <c r="E940">
        <v>29.2</v>
      </c>
      <c r="F940" t="s">
        <v>212</v>
      </c>
    </row>
    <row r="941" spans="1:6" x14ac:dyDescent="0.25">
      <c r="A941" s="88">
        <v>44476</v>
      </c>
      <c r="B941" t="s">
        <v>16600</v>
      </c>
      <c r="C941">
        <v>23500062</v>
      </c>
      <c r="D941" t="s">
        <v>8</v>
      </c>
      <c r="E941">
        <v>436.6</v>
      </c>
      <c r="F941" t="s">
        <v>16605</v>
      </c>
    </row>
    <row r="942" spans="1:6" x14ac:dyDescent="0.25">
      <c r="A942" s="88">
        <v>44476</v>
      </c>
      <c r="B942" t="s">
        <v>16600</v>
      </c>
      <c r="C942">
        <v>23500062</v>
      </c>
      <c r="D942" t="s">
        <v>8</v>
      </c>
      <c r="E942">
        <v>427</v>
      </c>
      <c r="F942" t="s">
        <v>16605</v>
      </c>
    </row>
    <row r="943" spans="1:6" x14ac:dyDescent="0.25">
      <c r="A943" s="88">
        <v>44476</v>
      </c>
      <c r="B943" t="s">
        <v>16600</v>
      </c>
      <c r="C943">
        <v>29500531</v>
      </c>
      <c r="D943" t="s">
        <v>6</v>
      </c>
      <c r="E943">
        <v>22</v>
      </c>
      <c r="F943" t="s">
        <v>22</v>
      </c>
    </row>
    <row r="944" spans="1:6" x14ac:dyDescent="0.25">
      <c r="A944" s="88">
        <v>44476</v>
      </c>
      <c r="B944" t="s">
        <v>16600</v>
      </c>
      <c r="C944">
        <v>29500620</v>
      </c>
      <c r="D944" t="s">
        <v>6</v>
      </c>
      <c r="E944">
        <v>20</v>
      </c>
      <c r="F944" t="s">
        <v>22</v>
      </c>
    </row>
    <row r="945" spans="1:6" x14ac:dyDescent="0.25">
      <c r="A945" s="88">
        <v>44476</v>
      </c>
      <c r="B945" t="s">
        <v>16600</v>
      </c>
      <c r="C945">
        <v>29501010</v>
      </c>
      <c r="D945" t="s">
        <v>9</v>
      </c>
      <c r="E945">
        <v>20</v>
      </c>
      <c r="F945" t="s">
        <v>54</v>
      </c>
    </row>
    <row r="946" spans="1:6" x14ac:dyDescent="0.25">
      <c r="A946" s="88">
        <v>44476</v>
      </c>
      <c r="B946" t="s">
        <v>16600</v>
      </c>
      <c r="C946">
        <v>29501013</v>
      </c>
      <c r="D946" t="s">
        <v>9</v>
      </c>
      <c r="E946">
        <v>10</v>
      </c>
      <c r="F946" t="s">
        <v>54</v>
      </c>
    </row>
    <row r="947" spans="1:6" x14ac:dyDescent="0.25">
      <c r="A947" s="88">
        <v>44476</v>
      </c>
      <c r="B947" t="s">
        <v>16600</v>
      </c>
      <c r="C947">
        <v>29501073</v>
      </c>
      <c r="D947" t="s">
        <v>11</v>
      </c>
      <c r="E947">
        <v>70</v>
      </c>
      <c r="F947" t="s">
        <v>20</v>
      </c>
    </row>
    <row r="948" spans="1:6" x14ac:dyDescent="0.25">
      <c r="A948" s="88">
        <v>44476</v>
      </c>
      <c r="B948" t="s">
        <v>16600</v>
      </c>
      <c r="C948">
        <v>29501081</v>
      </c>
      <c r="D948" t="s">
        <v>11</v>
      </c>
      <c r="E948">
        <v>220</v>
      </c>
      <c r="F948" t="s">
        <v>20</v>
      </c>
    </row>
    <row r="949" spans="1:6" x14ac:dyDescent="0.25">
      <c r="A949" s="88">
        <v>44476</v>
      </c>
      <c r="B949" t="s">
        <v>16600</v>
      </c>
      <c r="C949">
        <v>31000217</v>
      </c>
      <c r="D949" t="s">
        <v>8</v>
      </c>
      <c r="E949">
        <v>245</v>
      </c>
      <c r="F949" t="s">
        <v>16605</v>
      </c>
    </row>
    <row r="950" spans="1:6" x14ac:dyDescent="0.25">
      <c r="A950" s="88">
        <v>44476</v>
      </c>
      <c r="B950" t="s">
        <v>16600</v>
      </c>
      <c r="C950">
        <v>32000106</v>
      </c>
      <c r="D950" t="s">
        <v>6</v>
      </c>
      <c r="E950">
        <v>328</v>
      </c>
      <c r="F950" t="s">
        <v>16602</v>
      </c>
    </row>
    <row r="951" spans="1:6" x14ac:dyDescent="0.25">
      <c r="A951" s="88">
        <v>44476</v>
      </c>
      <c r="B951" t="s">
        <v>16600</v>
      </c>
      <c r="C951" t="s">
        <v>208</v>
      </c>
      <c r="D951" t="s">
        <v>7</v>
      </c>
      <c r="E951">
        <v>49.5</v>
      </c>
      <c r="F951" t="s">
        <v>30</v>
      </c>
    </row>
    <row r="952" spans="1:6" x14ac:dyDescent="0.25">
      <c r="A952" s="88">
        <v>44476</v>
      </c>
      <c r="B952" t="s">
        <v>16600</v>
      </c>
      <c r="C952" t="s">
        <v>191</v>
      </c>
      <c r="D952" t="s">
        <v>8</v>
      </c>
      <c r="E952">
        <v>16</v>
      </c>
      <c r="F952" t="s">
        <v>55</v>
      </c>
    </row>
    <row r="953" spans="1:6" x14ac:dyDescent="0.25">
      <c r="A953" s="88">
        <v>44476</v>
      </c>
      <c r="B953" t="s">
        <v>16600</v>
      </c>
      <c r="C953" t="s">
        <v>110</v>
      </c>
      <c r="D953" t="s">
        <v>6</v>
      </c>
      <c r="E953">
        <v>328</v>
      </c>
      <c r="F953" t="s">
        <v>55</v>
      </c>
    </row>
    <row r="954" spans="1:6" x14ac:dyDescent="0.25">
      <c r="A954" s="88">
        <v>44476</v>
      </c>
      <c r="B954" t="s">
        <v>16600</v>
      </c>
      <c r="C954" t="s">
        <v>110</v>
      </c>
      <c r="D954" t="s">
        <v>9</v>
      </c>
      <c r="E954">
        <v>18</v>
      </c>
      <c r="F954" t="s">
        <v>55</v>
      </c>
    </row>
    <row r="955" spans="1:6" x14ac:dyDescent="0.25">
      <c r="A955" s="88">
        <v>44476</v>
      </c>
      <c r="B955" t="s">
        <v>16600</v>
      </c>
      <c r="C955" t="s">
        <v>110</v>
      </c>
      <c r="D955" t="s">
        <v>8</v>
      </c>
      <c r="E955">
        <v>17</v>
      </c>
      <c r="F955" t="s">
        <v>55</v>
      </c>
    </row>
    <row r="956" spans="1:6" x14ac:dyDescent="0.25">
      <c r="A956" s="88">
        <v>44476</v>
      </c>
      <c r="B956" t="s">
        <v>16600</v>
      </c>
      <c r="C956" t="s">
        <v>110</v>
      </c>
      <c r="D956" t="s">
        <v>8</v>
      </c>
      <c r="E956">
        <v>22</v>
      </c>
      <c r="F956" t="s">
        <v>55</v>
      </c>
    </row>
    <row r="957" spans="1:6" x14ac:dyDescent="0.25">
      <c r="A957" s="88">
        <v>44476</v>
      </c>
      <c r="B957" t="s">
        <v>16600</v>
      </c>
      <c r="C957" t="s">
        <v>110</v>
      </c>
      <c r="D957" t="s">
        <v>8</v>
      </c>
      <c r="E957">
        <v>14</v>
      </c>
      <c r="F957" t="s">
        <v>55</v>
      </c>
    </row>
    <row r="958" spans="1:6" x14ac:dyDescent="0.25">
      <c r="A958" s="88">
        <v>44476</v>
      </c>
      <c r="B958" t="s">
        <v>16600</v>
      </c>
      <c r="C958" t="s">
        <v>110</v>
      </c>
      <c r="D958" t="s">
        <v>8</v>
      </c>
      <c r="E958">
        <v>10</v>
      </c>
      <c r="F958" t="s">
        <v>55</v>
      </c>
    </row>
    <row r="959" spans="1:6" x14ac:dyDescent="0.25">
      <c r="A959" s="88">
        <v>44476</v>
      </c>
      <c r="B959" t="s">
        <v>16600</v>
      </c>
      <c r="C959" t="s">
        <v>110</v>
      </c>
      <c r="D959" t="s">
        <v>10</v>
      </c>
      <c r="E959">
        <v>45</v>
      </c>
      <c r="F959" t="s">
        <v>27</v>
      </c>
    </row>
    <row r="960" spans="1:6" x14ac:dyDescent="0.25">
      <c r="A960" s="88">
        <v>44476</v>
      </c>
      <c r="B960" t="s">
        <v>16600</v>
      </c>
      <c r="C960" t="s">
        <v>110</v>
      </c>
      <c r="D960" t="s">
        <v>7</v>
      </c>
      <c r="E960">
        <v>15</v>
      </c>
      <c r="F960" t="s">
        <v>30</v>
      </c>
    </row>
    <row r="961" spans="1:6" x14ac:dyDescent="0.25">
      <c r="A961" s="88">
        <v>44476</v>
      </c>
      <c r="B961" t="s">
        <v>16600</v>
      </c>
      <c r="C961" t="s">
        <v>110</v>
      </c>
      <c r="D961" t="s">
        <v>6</v>
      </c>
      <c r="E961">
        <v>153</v>
      </c>
      <c r="F961" t="s">
        <v>65</v>
      </c>
    </row>
    <row r="962" spans="1:6" x14ac:dyDescent="0.25">
      <c r="A962" s="88">
        <v>44476</v>
      </c>
      <c r="B962" t="s">
        <v>16600</v>
      </c>
      <c r="C962" t="s">
        <v>110</v>
      </c>
      <c r="D962" t="s">
        <v>10</v>
      </c>
      <c r="E962">
        <v>150</v>
      </c>
      <c r="F962" t="s">
        <v>201</v>
      </c>
    </row>
    <row r="963" spans="1:6" x14ac:dyDescent="0.25">
      <c r="A963" s="88">
        <v>44477</v>
      </c>
      <c r="B963" t="s">
        <v>16600</v>
      </c>
      <c r="C963">
        <v>29500613</v>
      </c>
      <c r="D963" t="s">
        <v>8</v>
      </c>
      <c r="E963">
        <v>40</v>
      </c>
      <c r="F963" t="s">
        <v>55</v>
      </c>
    </row>
    <row r="964" spans="1:6" x14ac:dyDescent="0.25">
      <c r="A964" s="88">
        <v>44477</v>
      </c>
      <c r="B964" t="s">
        <v>16600</v>
      </c>
      <c r="C964">
        <v>29500887</v>
      </c>
      <c r="D964" t="s">
        <v>9</v>
      </c>
      <c r="E964">
        <v>26</v>
      </c>
      <c r="F964" t="s">
        <v>54</v>
      </c>
    </row>
    <row r="965" spans="1:6" x14ac:dyDescent="0.25">
      <c r="A965" s="88">
        <v>44477</v>
      </c>
      <c r="B965" t="s">
        <v>16600</v>
      </c>
      <c r="C965">
        <v>29500887</v>
      </c>
      <c r="D965" t="s">
        <v>9</v>
      </c>
      <c r="E965">
        <v>62.4</v>
      </c>
      <c r="F965" t="s">
        <v>23</v>
      </c>
    </row>
    <row r="966" spans="1:6" x14ac:dyDescent="0.25">
      <c r="A966" s="88">
        <v>44477</v>
      </c>
      <c r="B966" t="s">
        <v>16600</v>
      </c>
      <c r="C966">
        <v>29500917</v>
      </c>
      <c r="D966" t="s">
        <v>6</v>
      </c>
      <c r="E966">
        <v>28</v>
      </c>
      <c r="F966" t="s">
        <v>215</v>
      </c>
    </row>
    <row r="967" spans="1:6" x14ac:dyDescent="0.25">
      <c r="A967" s="88">
        <v>44477</v>
      </c>
      <c r="B967" t="s">
        <v>16600</v>
      </c>
      <c r="C967">
        <v>29501003</v>
      </c>
      <c r="D967" t="s">
        <v>8</v>
      </c>
      <c r="E967">
        <v>240</v>
      </c>
      <c r="F967" t="s">
        <v>45</v>
      </c>
    </row>
    <row r="968" spans="1:6" x14ac:dyDescent="0.25">
      <c r="A968" s="88">
        <v>44477</v>
      </c>
      <c r="B968" t="s">
        <v>16600</v>
      </c>
      <c r="C968">
        <v>29501032</v>
      </c>
      <c r="D968" t="s">
        <v>8</v>
      </c>
      <c r="E968">
        <v>55</v>
      </c>
      <c r="F968" t="s">
        <v>275</v>
      </c>
    </row>
    <row r="969" spans="1:6" x14ac:dyDescent="0.25">
      <c r="A969" s="88">
        <v>44477</v>
      </c>
      <c r="B969" t="s">
        <v>16600</v>
      </c>
      <c r="C969">
        <v>29600003</v>
      </c>
      <c r="D969" t="s">
        <v>6</v>
      </c>
      <c r="E969">
        <v>130</v>
      </c>
      <c r="F969" t="s">
        <v>19</v>
      </c>
    </row>
    <row r="970" spans="1:6" x14ac:dyDescent="0.25">
      <c r="A970" s="88">
        <v>44477</v>
      </c>
      <c r="B970" t="s">
        <v>16600</v>
      </c>
      <c r="C970" t="s">
        <v>110</v>
      </c>
      <c r="D970" t="s">
        <v>8</v>
      </c>
      <c r="E970">
        <v>63</v>
      </c>
      <c r="F970" t="s">
        <v>55</v>
      </c>
    </row>
    <row r="971" spans="1:6" x14ac:dyDescent="0.25">
      <c r="A971" s="88">
        <v>44477</v>
      </c>
      <c r="B971" t="s">
        <v>16600</v>
      </c>
      <c r="C971" t="s">
        <v>110</v>
      </c>
      <c r="D971" t="s">
        <v>8</v>
      </c>
      <c r="E971">
        <v>33</v>
      </c>
      <c r="F971" t="s">
        <v>55</v>
      </c>
    </row>
    <row r="972" spans="1:6" x14ac:dyDescent="0.25">
      <c r="A972" s="88">
        <v>44477</v>
      </c>
      <c r="B972" t="s">
        <v>16600</v>
      </c>
      <c r="C972" t="s">
        <v>110</v>
      </c>
      <c r="D972" t="s">
        <v>10</v>
      </c>
      <c r="E972">
        <v>15.5</v>
      </c>
      <c r="F972" t="s">
        <v>198</v>
      </c>
    </row>
    <row r="973" spans="1:6" x14ac:dyDescent="0.25">
      <c r="A973" s="88">
        <v>44477</v>
      </c>
      <c r="B973" t="s">
        <v>16600</v>
      </c>
      <c r="C973" t="s">
        <v>310</v>
      </c>
      <c r="D973" t="s">
        <v>10</v>
      </c>
      <c r="E973">
        <v>73</v>
      </c>
      <c r="F973" t="s">
        <v>198</v>
      </c>
    </row>
    <row r="974" spans="1:6" x14ac:dyDescent="0.25">
      <c r="A974" s="88">
        <v>44477</v>
      </c>
      <c r="B974" t="s">
        <v>16600</v>
      </c>
      <c r="C974" t="s">
        <v>110</v>
      </c>
      <c r="D974" t="s">
        <v>10</v>
      </c>
      <c r="E974">
        <v>3</v>
      </c>
      <c r="F974" t="s">
        <v>200</v>
      </c>
    </row>
    <row r="975" spans="1:6" x14ac:dyDescent="0.25">
      <c r="A975" s="88">
        <v>44477</v>
      </c>
      <c r="B975" t="s">
        <v>16600</v>
      </c>
      <c r="C975" t="s">
        <v>110</v>
      </c>
      <c r="D975" t="s">
        <v>10</v>
      </c>
      <c r="E975">
        <v>56</v>
      </c>
      <c r="F975" t="s">
        <v>311</v>
      </c>
    </row>
    <row r="976" spans="1:6" x14ac:dyDescent="0.25">
      <c r="A976" s="88">
        <v>44477</v>
      </c>
      <c r="B976" t="s">
        <v>16600</v>
      </c>
      <c r="C976" t="s">
        <v>110</v>
      </c>
      <c r="D976" t="s">
        <v>10</v>
      </c>
      <c r="E976">
        <v>6.5</v>
      </c>
      <c r="F976" t="s">
        <v>198</v>
      </c>
    </row>
    <row r="977" spans="1:6" x14ac:dyDescent="0.25">
      <c r="A977" s="88">
        <v>44477</v>
      </c>
      <c r="B977" t="s">
        <v>16600</v>
      </c>
      <c r="C977" t="s">
        <v>310</v>
      </c>
      <c r="D977" t="s">
        <v>10</v>
      </c>
      <c r="E977">
        <v>86</v>
      </c>
      <c r="F977" t="s">
        <v>311</v>
      </c>
    </row>
    <row r="978" spans="1:6" x14ac:dyDescent="0.25">
      <c r="A978" s="88">
        <v>44477</v>
      </c>
      <c r="B978" t="s">
        <v>16600</v>
      </c>
      <c r="C978" t="s">
        <v>500</v>
      </c>
      <c r="D978" t="s">
        <v>8</v>
      </c>
      <c r="E978">
        <v>20.2</v>
      </c>
      <c r="F978" t="s">
        <v>55</v>
      </c>
    </row>
    <row r="979" spans="1:6" x14ac:dyDescent="0.25">
      <c r="A979" s="88">
        <v>44477</v>
      </c>
      <c r="B979" t="s">
        <v>16600</v>
      </c>
      <c r="C979" t="s">
        <v>200</v>
      </c>
      <c r="D979" t="s">
        <v>10</v>
      </c>
      <c r="E979">
        <v>1</v>
      </c>
      <c r="F979" t="s">
        <v>311</v>
      </c>
    </row>
    <row r="980" spans="1:6" x14ac:dyDescent="0.25">
      <c r="A980" s="88">
        <v>44477</v>
      </c>
      <c r="B980" t="s">
        <v>16600</v>
      </c>
      <c r="C980" t="s">
        <v>200</v>
      </c>
      <c r="D980" t="s">
        <v>10</v>
      </c>
      <c r="E980">
        <v>3.2</v>
      </c>
      <c r="F980" t="s">
        <v>198</v>
      </c>
    </row>
    <row r="981" spans="1:6" x14ac:dyDescent="0.25">
      <c r="A981" s="88">
        <v>44477</v>
      </c>
      <c r="B981" t="s">
        <v>16600</v>
      </c>
      <c r="C981" t="s">
        <v>214</v>
      </c>
      <c r="D981" t="s">
        <v>6</v>
      </c>
      <c r="E981">
        <v>80</v>
      </c>
      <c r="F981" t="s">
        <v>54</v>
      </c>
    </row>
    <row r="982" spans="1:6" x14ac:dyDescent="0.25">
      <c r="A982" s="88">
        <v>44477</v>
      </c>
      <c r="B982" t="s">
        <v>16600</v>
      </c>
      <c r="C982" t="s">
        <v>212</v>
      </c>
      <c r="D982" t="s">
        <v>10</v>
      </c>
      <c r="E982">
        <v>53.6</v>
      </c>
      <c r="F982" t="s">
        <v>212</v>
      </c>
    </row>
    <row r="983" spans="1:6" x14ac:dyDescent="0.25">
      <c r="A983" s="88">
        <v>44477</v>
      </c>
      <c r="B983" t="s">
        <v>16600</v>
      </c>
      <c r="C983" t="s">
        <v>212</v>
      </c>
      <c r="D983" t="s">
        <v>10</v>
      </c>
      <c r="E983">
        <v>62.6</v>
      </c>
      <c r="F983" t="s">
        <v>212</v>
      </c>
    </row>
    <row r="984" spans="1:6" x14ac:dyDescent="0.25">
      <c r="A984" s="88">
        <v>44477</v>
      </c>
      <c r="B984" t="s">
        <v>16600</v>
      </c>
      <c r="C984" t="s">
        <v>212</v>
      </c>
      <c r="D984" t="s">
        <v>10</v>
      </c>
      <c r="E984">
        <v>127</v>
      </c>
      <c r="F984" t="s">
        <v>212</v>
      </c>
    </row>
    <row r="985" spans="1:6" x14ac:dyDescent="0.25">
      <c r="A985" s="88">
        <v>44477</v>
      </c>
      <c r="B985" t="s">
        <v>16600</v>
      </c>
      <c r="C985" t="s">
        <v>297</v>
      </c>
      <c r="D985" t="s">
        <v>8</v>
      </c>
      <c r="E985">
        <v>46</v>
      </c>
      <c r="F985" t="s">
        <v>55</v>
      </c>
    </row>
    <row r="986" spans="1:6" x14ac:dyDescent="0.25">
      <c r="A986" s="88">
        <v>44477</v>
      </c>
      <c r="B986" t="s">
        <v>16600</v>
      </c>
      <c r="C986" t="s">
        <v>57</v>
      </c>
      <c r="D986" t="s">
        <v>8</v>
      </c>
      <c r="E986">
        <v>14.8</v>
      </c>
      <c r="F986" t="s">
        <v>55</v>
      </c>
    </row>
    <row r="987" spans="1:6" x14ac:dyDescent="0.25">
      <c r="A987" s="88">
        <v>44480</v>
      </c>
      <c r="B987" t="s">
        <v>16600</v>
      </c>
      <c r="C987">
        <v>29500719</v>
      </c>
      <c r="D987" t="s">
        <v>8</v>
      </c>
      <c r="E987">
        <v>292</v>
      </c>
      <c r="F987" t="s">
        <v>87</v>
      </c>
    </row>
    <row r="988" spans="1:6" x14ac:dyDescent="0.25">
      <c r="A988" s="88">
        <v>44480</v>
      </c>
      <c r="B988" t="s">
        <v>16600</v>
      </c>
      <c r="C988">
        <v>29500879</v>
      </c>
      <c r="D988" t="s">
        <v>8</v>
      </c>
      <c r="E988">
        <v>29</v>
      </c>
      <c r="F988" t="s">
        <v>55</v>
      </c>
    </row>
    <row r="989" spans="1:6" x14ac:dyDescent="0.25">
      <c r="A989" s="88">
        <v>44480</v>
      </c>
      <c r="B989" t="s">
        <v>16600</v>
      </c>
      <c r="C989">
        <v>29500891</v>
      </c>
      <c r="D989" t="s">
        <v>9</v>
      </c>
      <c r="E989">
        <v>9</v>
      </c>
      <c r="F989" t="s">
        <v>17</v>
      </c>
    </row>
    <row r="990" spans="1:6" x14ac:dyDescent="0.25">
      <c r="A990" s="88">
        <v>44480</v>
      </c>
      <c r="B990" t="s">
        <v>16600</v>
      </c>
      <c r="C990">
        <v>29500893</v>
      </c>
      <c r="D990" t="s">
        <v>9</v>
      </c>
      <c r="E990">
        <v>102</v>
      </c>
      <c r="F990" t="s">
        <v>194</v>
      </c>
    </row>
    <row r="991" spans="1:6" x14ac:dyDescent="0.25">
      <c r="A991" s="88">
        <v>44480</v>
      </c>
      <c r="B991" t="s">
        <v>16600</v>
      </c>
      <c r="C991">
        <v>29500893</v>
      </c>
      <c r="D991" t="s">
        <v>9</v>
      </c>
      <c r="E991">
        <v>154</v>
      </c>
      <c r="F991" t="s">
        <v>17</v>
      </c>
    </row>
    <row r="992" spans="1:6" x14ac:dyDescent="0.25">
      <c r="A992" s="88">
        <v>44480</v>
      </c>
      <c r="B992" t="s">
        <v>16600</v>
      </c>
      <c r="C992">
        <v>29500894</v>
      </c>
      <c r="D992" t="s">
        <v>9</v>
      </c>
      <c r="E992">
        <v>452</v>
      </c>
      <c r="F992" t="s">
        <v>194</v>
      </c>
    </row>
    <row r="993" spans="1:6" x14ac:dyDescent="0.25">
      <c r="A993" s="88">
        <v>44480</v>
      </c>
      <c r="B993" t="s">
        <v>16600</v>
      </c>
      <c r="C993">
        <v>29500904</v>
      </c>
      <c r="D993" t="s">
        <v>9</v>
      </c>
      <c r="E993">
        <v>419</v>
      </c>
      <c r="F993" t="s">
        <v>17</v>
      </c>
    </row>
    <row r="994" spans="1:6" x14ac:dyDescent="0.25">
      <c r="A994" s="88">
        <v>44480</v>
      </c>
      <c r="B994" t="s">
        <v>16600</v>
      </c>
      <c r="C994">
        <v>29500906</v>
      </c>
      <c r="D994" t="s">
        <v>9</v>
      </c>
      <c r="E994">
        <v>8</v>
      </c>
      <c r="F994" t="s">
        <v>17</v>
      </c>
    </row>
    <row r="995" spans="1:6" x14ac:dyDescent="0.25">
      <c r="A995" s="88">
        <v>44480</v>
      </c>
      <c r="B995" t="s">
        <v>16600</v>
      </c>
      <c r="C995">
        <v>29500908</v>
      </c>
      <c r="D995" t="s">
        <v>9</v>
      </c>
      <c r="E995">
        <v>327</v>
      </c>
      <c r="F995" t="s">
        <v>17</v>
      </c>
    </row>
    <row r="996" spans="1:6" x14ac:dyDescent="0.25">
      <c r="A996" s="88">
        <v>44480</v>
      </c>
      <c r="B996" t="s">
        <v>16600</v>
      </c>
      <c r="C996">
        <v>29500910</v>
      </c>
      <c r="D996" t="s">
        <v>9</v>
      </c>
      <c r="E996">
        <v>24</v>
      </c>
      <c r="F996" t="s">
        <v>17</v>
      </c>
    </row>
    <row r="997" spans="1:6" x14ac:dyDescent="0.25">
      <c r="A997" s="88">
        <v>44480</v>
      </c>
      <c r="B997" t="s">
        <v>16600</v>
      </c>
      <c r="C997">
        <v>29500917</v>
      </c>
      <c r="D997" t="s">
        <v>6</v>
      </c>
      <c r="E997">
        <v>53</v>
      </c>
      <c r="F997" t="s">
        <v>215</v>
      </c>
    </row>
    <row r="998" spans="1:6" x14ac:dyDescent="0.25">
      <c r="A998" s="88">
        <v>44480</v>
      </c>
      <c r="B998" t="s">
        <v>16600</v>
      </c>
      <c r="C998">
        <v>29500917</v>
      </c>
      <c r="D998" t="s">
        <v>6</v>
      </c>
      <c r="E998">
        <v>6</v>
      </c>
      <c r="F998" t="s">
        <v>215</v>
      </c>
    </row>
    <row r="999" spans="1:6" x14ac:dyDescent="0.25">
      <c r="A999" s="88">
        <v>44480</v>
      </c>
      <c r="B999" t="s">
        <v>16600</v>
      </c>
      <c r="C999">
        <v>29501039</v>
      </c>
      <c r="D999" t="s">
        <v>9</v>
      </c>
      <c r="E999">
        <v>55</v>
      </c>
      <c r="F999" t="s">
        <v>17</v>
      </c>
    </row>
    <row r="1000" spans="1:6" x14ac:dyDescent="0.25">
      <c r="A1000" s="88">
        <v>44480</v>
      </c>
      <c r="B1000" t="s">
        <v>16600</v>
      </c>
      <c r="C1000">
        <v>29501039</v>
      </c>
      <c r="D1000" t="s">
        <v>9</v>
      </c>
      <c r="E1000">
        <v>21</v>
      </c>
      <c r="F1000" t="s">
        <v>17</v>
      </c>
    </row>
    <row r="1001" spans="1:6" x14ac:dyDescent="0.25">
      <c r="A1001" s="88">
        <v>44480</v>
      </c>
      <c r="B1001" t="s">
        <v>16600</v>
      </c>
      <c r="C1001">
        <v>29501049</v>
      </c>
      <c r="D1001" t="s">
        <v>9</v>
      </c>
      <c r="E1001">
        <v>424</v>
      </c>
      <c r="F1001" t="s">
        <v>194</v>
      </c>
    </row>
    <row r="1002" spans="1:6" x14ac:dyDescent="0.25">
      <c r="A1002" s="88">
        <v>44480</v>
      </c>
      <c r="B1002" t="s">
        <v>16600</v>
      </c>
      <c r="C1002">
        <v>29501070</v>
      </c>
      <c r="D1002" t="s">
        <v>11</v>
      </c>
      <c r="E1002">
        <v>474</v>
      </c>
      <c r="F1002" t="s">
        <v>20</v>
      </c>
    </row>
    <row r="1003" spans="1:6" x14ac:dyDescent="0.25">
      <c r="A1003" s="88">
        <v>44480</v>
      </c>
      <c r="B1003" t="s">
        <v>16600</v>
      </c>
      <c r="C1003">
        <v>29501099</v>
      </c>
      <c r="D1003" t="s">
        <v>9</v>
      </c>
      <c r="E1003">
        <v>45</v>
      </c>
      <c r="F1003" t="s">
        <v>17</v>
      </c>
    </row>
    <row r="1004" spans="1:6" x14ac:dyDescent="0.25">
      <c r="A1004" s="88">
        <v>44480</v>
      </c>
      <c r="B1004" t="s">
        <v>16600</v>
      </c>
      <c r="C1004">
        <v>29600004</v>
      </c>
      <c r="D1004" t="s">
        <v>6</v>
      </c>
      <c r="E1004">
        <v>160</v>
      </c>
      <c r="F1004" t="s">
        <v>542</v>
      </c>
    </row>
    <row r="1005" spans="1:6" x14ac:dyDescent="0.25">
      <c r="A1005" s="88">
        <v>44480</v>
      </c>
      <c r="B1005" t="s">
        <v>16600</v>
      </c>
      <c r="C1005">
        <v>29900002</v>
      </c>
      <c r="D1005" t="s">
        <v>8</v>
      </c>
      <c r="E1005">
        <v>369</v>
      </c>
      <c r="F1005" t="s">
        <v>87</v>
      </c>
    </row>
    <row r="1006" spans="1:6" x14ac:dyDescent="0.25">
      <c r="A1006" s="88">
        <v>44480</v>
      </c>
      <c r="B1006" t="s">
        <v>16600</v>
      </c>
      <c r="C1006">
        <v>49500192</v>
      </c>
      <c r="D1006" t="s">
        <v>9</v>
      </c>
      <c r="E1006">
        <v>246</v>
      </c>
      <c r="F1006" t="s">
        <v>194</v>
      </c>
    </row>
    <row r="1007" spans="1:6" x14ac:dyDescent="0.25">
      <c r="A1007" s="88">
        <v>44480</v>
      </c>
      <c r="B1007" t="s">
        <v>16600</v>
      </c>
      <c r="C1007" t="s">
        <v>208</v>
      </c>
      <c r="D1007" t="s">
        <v>7</v>
      </c>
      <c r="E1007">
        <v>60</v>
      </c>
      <c r="F1007" t="s">
        <v>30</v>
      </c>
    </row>
    <row r="1008" spans="1:6" x14ac:dyDescent="0.25">
      <c r="A1008" s="88">
        <v>44480</v>
      </c>
      <c r="B1008" t="s">
        <v>16600</v>
      </c>
      <c r="C1008" t="s">
        <v>208</v>
      </c>
      <c r="D1008" t="s">
        <v>7</v>
      </c>
      <c r="E1008">
        <v>15</v>
      </c>
      <c r="F1008" t="s">
        <v>55</v>
      </c>
    </row>
    <row r="1009" spans="1:6" x14ac:dyDescent="0.25">
      <c r="A1009" s="88">
        <v>44480</v>
      </c>
      <c r="B1009" t="s">
        <v>16600</v>
      </c>
      <c r="C1009" t="s">
        <v>513</v>
      </c>
      <c r="D1009" t="s">
        <v>6</v>
      </c>
      <c r="E1009">
        <v>136</v>
      </c>
      <c r="F1009" t="s">
        <v>533</v>
      </c>
    </row>
    <row r="1010" spans="1:6" x14ac:dyDescent="0.25">
      <c r="A1010" s="88">
        <v>44480</v>
      </c>
      <c r="B1010" t="s">
        <v>16600</v>
      </c>
      <c r="C1010" t="s">
        <v>110</v>
      </c>
      <c r="D1010" t="s">
        <v>8</v>
      </c>
      <c r="E1010">
        <v>25</v>
      </c>
      <c r="F1010" t="s">
        <v>55</v>
      </c>
    </row>
    <row r="1011" spans="1:6" x14ac:dyDescent="0.25">
      <c r="A1011" s="88">
        <v>44480</v>
      </c>
      <c r="B1011" t="s">
        <v>16600</v>
      </c>
      <c r="C1011" t="s">
        <v>110</v>
      </c>
      <c r="D1011" t="s">
        <v>9</v>
      </c>
      <c r="E1011">
        <v>30</v>
      </c>
      <c r="F1011" t="s">
        <v>55</v>
      </c>
    </row>
    <row r="1012" spans="1:6" x14ac:dyDescent="0.25">
      <c r="A1012" s="88">
        <v>44480</v>
      </c>
      <c r="B1012" t="s">
        <v>16600</v>
      </c>
      <c r="C1012" t="s">
        <v>110</v>
      </c>
      <c r="D1012" t="s">
        <v>7</v>
      </c>
      <c r="E1012">
        <v>65</v>
      </c>
      <c r="F1012" t="s">
        <v>55</v>
      </c>
    </row>
    <row r="1013" spans="1:6" x14ac:dyDescent="0.25">
      <c r="A1013" s="88">
        <v>44480</v>
      </c>
      <c r="B1013" t="s">
        <v>16600</v>
      </c>
      <c r="C1013" t="s">
        <v>110</v>
      </c>
      <c r="D1013" t="s">
        <v>6</v>
      </c>
      <c r="E1013">
        <v>357</v>
      </c>
      <c r="F1013" t="s">
        <v>55</v>
      </c>
    </row>
    <row r="1014" spans="1:6" x14ac:dyDescent="0.25">
      <c r="A1014" s="88">
        <v>44480</v>
      </c>
      <c r="B1014" t="s">
        <v>16600</v>
      </c>
      <c r="C1014" t="s">
        <v>110</v>
      </c>
      <c r="D1014" t="s">
        <v>6</v>
      </c>
      <c r="E1014">
        <v>193</v>
      </c>
      <c r="F1014" t="s">
        <v>55</v>
      </c>
    </row>
    <row r="1015" spans="1:6" x14ac:dyDescent="0.25">
      <c r="A1015" s="88">
        <v>44480</v>
      </c>
      <c r="B1015" t="s">
        <v>16600</v>
      </c>
      <c r="C1015" t="s">
        <v>110</v>
      </c>
      <c r="D1015" t="s">
        <v>6</v>
      </c>
      <c r="E1015">
        <v>20.5</v>
      </c>
      <c r="F1015" t="s">
        <v>313</v>
      </c>
    </row>
    <row r="1016" spans="1:6" x14ac:dyDescent="0.25">
      <c r="A1016" s="88">
        <v>44480</v>
      </c>
      <c r="B1016" t="s">
        <v>16600</v>
      </c>
      <c r="C1016" t="s">
        <v>110</v>
      </c>
      <c r="D1016" t="s">
        <v>7</v>
      </c>
      <c r="E1016">
        <v>98</v>
      </c>
      <c r="F1016" t="s">
        <v>55</v>
      </c>
    </row>
    <row r="1017" spans="1:6" x14ac:dyDescent="0.25">
      <c r="A1017" s="88">
        <v>44480</v>
      </c>
      <c r="B1017" t="s">
        <v>16600</v>
      </c>
      <c r="C1017" t="s">
        <v>110</v>
      </c>
      <c r="D1017" t="s">
        <v>8</v>
      </c>
      <c r="E1017">
        <v>32</v>
      </c>
      <c r="F1017" t="s">
        <v>55</v>
      </c>
    </row>
    <row r="1018" spans="1:6" x14ac:dyDescent="0.25">
      <c r="A1018" s="88">
        <v>44480</v>
      </c>
      <c r="B1018" t="s">
        <v>16600</v>
      </c>
      <c r="C1018" t="s">
        <v>110</v>
      </c>
      <c r="D1018" t="s">
        <v>8</v>
      </c>
      <c r="E1018">
        <v>7</v>
      </c>
      <c r="F1018" t="s">
        <v>55</v>
      </c>
    </row>
    <row r="1019" spans="1:6" x14ac:dyDescent="0.25">
      <c r="A1019" s="88">
        <v>44480</v>
      </c>
      <c r="B1019" t="s">
        <v>16600</v>
      </c>
      <c r="C1019" t="s">
        <v>110</v>
      </c>
      <c r="D1019" t="s">
        <v>9</v>
      </c>
      <c r="E1019">
        <v>28</v>
      </c>
      <c r="F1019" t="s">
        <v>55</v>
      </c>
    </row>
    <row r="1020" spans="1:6" x14ac:dyDescent="0.25">
      <c r="A1020" s="88">
        <v>44480</v>
      </c>
      <c r="B1020" t="s">
        <v>16600</v>
      </c>
      <c r="C1020" t="s">
        <v>110</v>
      </c>
      <c r="D1020" t="s">
        <v>10</v>
      </c>
      <c r="E1020">
        <v>14</v>
      </c>
      <c r="F1020" t="s">
        <v>198</v>
      </c>
    </row>
    <row r="1021" spans="1:6" x14ac:dyDescent="0.25">
      <c r="A1021" s="88">
        <v>44480</v>
      </c>
      <c r="B1021" t="s">
        <v>16600</v>
      </c>
      <c r="C1021" t="s">
        <v>110</v>
      </c>
      <c r="D1021" t="s">
        <v>6</v>
      </c>
      <c r="E1021">
        <v>156</v>
      </c>
      <c r="F1021" t="s">
        <v>65</v>
      </c>
    </row>
    <row r="1022" spans="1:6" x14ac:dyDescent="0.25">
      <c r="A1022" s="88">
        <v>44480</v>
      </c>
      <c r="B1022" t="s">
        <v>16600</v>
      </c>
      <c r="C1022" t="s">
        <v>110</v>
      </c>
      <c r="D1022" t="s">
        <v>10</v>
      </c>
      <c r="E1022">
        <v>80</v>
      </c>
      <c r="F1022" t="s">
        <v>200</v>
      </c>
    </row>
    <row r="1023" spans="1:6" x14ac:dyDescent="0.25">
      <c r="A1023" s="88">
        <v>44480</v>
      </c>
      <c r="B1023" t="s">
        <v>16600</v>
      </c>
      <c r="C1023" t="s">
        <v>110</v>
      </c>
      <c r="D1023" t="s">
        <v>10</v>
      </c>
      <c r="E1023">
        <v>18</v>
      </c>
      <c r="F1023" t="s">
        <v>311</v>
      </c>
    </row>
    <row r="1024" spans="1:6" x14ac:dyDescent="0.25">
      <c r="A1024" s="88">
        <v>44480</v>
      </c>
      <c r="B1024" t="s">
        <v>16600</v>
      </c>
      <c r="C1024" t="s">
        <v>110</v>
      </c>
      <c r="D1024" t="s">
        <v>10</v>
      </c>
      <c r="E1024">
        <v>1.5</v>
      </c>
      <c r="F1024" t="s">
        <v>198</v>
      </c>
    </row>
    <row r="1025" spans="1:6" x14ac:dyDescent="0.25">
      <c r="A1025" s="88">
        <v>44480</v>
      </c>
      <c r="B1025" t="s">
        <v>16600</v>
      </c>
      <c r="C1025" t="s">
        <v>317</v>
      </c>
      <c r="D1025" t="s">
        <v>8</v>
      </c>
      <c r="E1025">
        <v>20</v>
      </c>
      <c r="F1025" t="s">
        <v>16602</v>
      </c>
    </row>
    <row r="1026" spans="1:6" x14ac:dyDescent="0.25">
      <c r="A1026" s="88">
        <v>44480</v>
      </c>
      <c r="B1026" t="s">
        <v>16600</v>
      </c>
      <c r="C1026" t="s">
        <v>318</v>
      </c>
      <c r="D1026" t="s">
        <v>6</v>
      </c>
      <c r="E1026">
        <v>30</v>
      </c>
      <c r="F1026" t="s">
        <v>16602</v>
      </c>
    </row>
    <row r="1027" spans="1:6" x14ac:dyDescent="0.25">
      <c r="A1027" s="88">
        <v>44480</v>
      </c>
      <c r="B1027" t="s">
        <v>16600</v>
      </c>
      <c r="C1027" t="s">
        <v>305</v>
      </c>
      <c r="D1027" t="s">
        <v>6</v>
      </c>
      <c r="E1027">
        <v>20</v>
      </c>
      <c r="F1027" t="s">
        <v>16602</v>
      </c>
    </row>
    <row r="1028" spans="1:6" x14ac:dyDescent="0.25">
      <c r="A1028" s="88">
        <v>44481</v>
      </c>
      <c r="B1028" t="s">
        <v>16600</v>
      </c>
      <c r="C1028">
        <v>29500598</v>
      </c>
      <c r="D1028" t="s">
        <v>6</v>
      </c>
      <c r="E1028">
        <v>7</v>
      </c>
      <c r="F1028" t="s">
        <v>22</v>
      </c>
    </row>
    <row r="1029" spans="1:6" x14ac:dyDescent="0.25">
      <c r="A1029" s="88">
        <v>44481</v>
      </c>
      <c r="B1029" t="s">
        <v>16600</v>
      </c>
      <c r="C1029">
        <v>29500606</v>
      </c>
      <c r="D1029" t="s">
        <v>8</v>
      </c>
      <c r="E1029">
        <v>424</v>
      </c>
      <c r="F1029" t="s">
        <v>322</v>
      </c>
    </row>
    <row r="1030" spans="1:6" x14ac:dyDescent="0.25">
      <c r="A1030" s="88">
        <v>44481</v>
      </c>
      <c r="B1030" t="s">
        <v>16600</v>
      </c>
      <c r="C1030">
        <v>29500734</v>
      </c>
      <c r="D1030" t="s">
        <v>8</v>
      </c>
      <c r="E1030">
        <v>30</v>
      </c>
      <c r="F1030" t="s">
        <v>322</v>
      </c>
    </row>
    <row r="1031" spans="1:6" x14ac:dyDescent="0.25">
      <c r="A1031" s="88">
        <v>44481</v>
      </c>
      <c r="B1031" t="s">
        <v>16600</v>
      </c>
      <c r="C1031">
        <v>29500917</v>
      </c>
      <c r="D1031" t="s">
        <v>6</v>
      </c>
      <c r="E1031">
        <v>39</v>
      </c>
      <c r="F1031" t="s">
        <v>16606</v>
      </c>
    </row>
    <row r="1032" spans="1:6" x14ac:dyDescent="0.25">
      <c r="A1032" s="88">
        <v>44481</v>
      </c>
      <c r="B1032" t="s">
        <v>16600</v>
      </c>
      <c r="C1032">
        <v>29500917</v>
      </c>
      <c r="D1032" t="s">
        <v>6</v>
      </c>
      <c r="E1032">
        <v>17</v>
      </c>
      <c r="F1032" t="s">
        <v>215</v>
      </c>
    </row>
    <row r="1033" spans="1:6" x14ac:dyDescent="0.25">
      <c r="A1033" s="88">
        <v>44481</v>
      </c>
      <c r="B1033" t="s">
        <v>16600</v>
      </c>
      <c r="C1033">
        <v>29500918</v>
      </c>
      <c r="D1033" t="s">
        <v>6</v>
      </c>
      <c r="E1033">
        <v>11</v>
      </c>
      <c r="F1033" t="s">
        <v>22</v>
      </c>
    </row>
    <row r="1034" spans="1:6" x14ac:dyDescent="0.25">
      <c r="A1034" s="88">
        <v>44481</v>
      </c>
      <c r="B1034" t="s">
        <v>16600</v>
      </c>
      <c r="C1034">
        <v>29500943</v>
      </c>
      <c r="D1034" t="s">
        <v>6</v>
      </c>
      <c r="E1034">
        <v>95</v>
      </c>
      <c r="F1034" t="s">
        <v>22</v>
      </c>
    </row>
    <row r="1035" spans="1:6" x14ac:dyDescent="0.25">
      <c r="A1035" s="88">
        <v>44481</v>
      </c>
      <c r="B1035" t="s">
        <v>16600</v>
      </c>
      <c r="C1035">
        <v>29500948</v>
      </c>
      <c r="D1035" t="s">
        <v>6</v>
      </c>
      <c r="E1035">
        <v>19</v>
      </c>
      <c r="F1035" t="s">
        <v>22</v>
      </c>
    </row>
    <row r="1036" spans="1:6" x14ac:dyDescent="0.25">
      <c r="A1036" s="88">
        <v>44481</v>
      </c>
      <c r="B1036" t="s">
        <v>16600</v>
      </c>
      <c r="C1036">
        <v>29500949</v>
      </c>
      <c r="D1036" t="s">
        <v>6</v>
      </c>
      <c r="E1036">
        <v>3</v>
      </c>
      <c r="F1036" t="s">
        <v>22</v>
      </c>
    </row>
    <row r="1037" spans="1:6" x14ac:dyDescent="0.25">
      <c r="A1037" s="88">
        <v>44481</v>
      </c>
      <c r="B1037" t="s">
        <v>16600</v>
      </c>
      <c r="C1037">
        <v>29500967</v>
      </c>
      <c r="D1037" t="s">
        <v>8</v>
      </c>
      <c r="E1037">
        <v>20</v>
      </c>
      <c r="F1037" t="s">
        <v>19</v>
      </c>
    </row>
    <row r="1038" spans="1:6" x14ac:dyDescent="0.25">
      <c r="A1038" s="88">
        <v>44481</v>
      </c>
      <c r="B1038" t="s">
        <v>16600</v>
      </c>
      <c r="C1038">
        <v>29501079</v>
      </c>
      <c r="D1038" t="s">
        <v>11</v>
      </c>
      <c r="E1038">
        <v>30</v>
      </c>
      <c r="F1038" t="s">
        <v>20</v>
      </c>
    </row>
    <row r="1039" spans="1:6" x14ac:dyDescent="0.25">
      <c r="A1039" s="88">
        <v>44481</v>
      </c>
      <c r="B1039" t="s">
        <v>16600</v>
      </c>
      <c r="C1039">
        <v>29900002</v>
      </c>
      <c r="D1039" t="s">
        <v>8</v>
      </c>
      <c r="E1039">
        <v>257</v>
      </c>
      <c r="F1039" t="s">
        <v>21</v>
      </c>
    </row>
    <row r="1040" spans="1:6" x14ac:dyDescent="0.25">
      <c r="A1040" s="88">
        <v>44481</v>
      </c>
      <c r="B1040" t="s">
        <v>16600</v>
      </c>
      <c r="C1040">
        <v>29900003</v>
      </c>
      <c r="D1040" t="s">
        <v>8</v>
      </c>
      <c r="E1040">
        <v>240</v>
      </c>
      <c r="F1040" t="s">
        <v>21</v>
      </c>
    </row>
    <row r="1041" spans="1:6" x14ac:dyDescent="0.25">
      <c r="A1041" s="88">
        <v>44481</v>
      </c>
      <c r="B1041" t="s">
        <v>16600</v>
      </c>
      <c r="C1041">
        <v>49500213</v>
      </c>
      <c r="D1041" t="s">
        <v>11</v>
      </c>
      <c r="E1041">
        <v>162</v>
      </c>
      <c r="F1041" t="s">
        <v>24</v>
      </c>
    </row>
    <row r="1042" spans="1:6" x14ac:dyDescent="0.25">
      <c r="A1042" s="88">
        <v>44481</v>
      </c>
      <c r="B1042" t="s">
        <v>16600</v>
      </c>
      <c r="C1042">
        <v>49900001</v>
      </c>
      <c r="D1042" t="s">
        <v>8</v>
      </c>
      <c r="E1042">
        <v>253</v>
      </c>
      <c r="F1042" t="s">
        <v>21</v>
      </c>
    </row>
    <row r="1043" spans="1:6" x14ac:dyDescent="0.25">
      <c r="A1043" s="88">
        <v>44481</v>
      </c>
      <c r="B1043" t="s">
        <v>16600</v>
      </c>
      <c r="C1043">
        <v>49900002</v>
      </c>
      <c r="D1043" t="s">
        <v>8</v>
      </c>
      <c r="E1043">
        <v>348</v>
      </c>
      <c r="F1043" t="s">
        <v>21</v>
      </c>
    </row>
    <row r="1044" spans="1:6" x14ac:dyDescent="0.25">
      <c r="A1044" s="88">
        <v>44481</v>
      </c>
      <c r="B1044" t="s">
        <v>16600</v>
      </c>
      <c r="C1044">
        <v>59500051</v>
      </c>
      <c r="D1044" t="s">
        <v>11</v>
      </c>
      <c r="E1044">
        <v>1831</v>
      </c>
      <c r="F1044" t="s">
        <v>16607</v>
      </c>
    </row>
    <row r="1045" spans="1:6" x14ac:dyDescent="0.25">
      <c r="A1045" s="88">
        <v>44481</v>
      </c>
      <c r="B1045" t="s">
        <v>16600</v>
      </c>
      <c r="C1045" t="s">
        <v>110</v>
      </c>
      <c r="D1045" t="s">
        <v>6</v>
      </c>
      <c r="E1045">
        <v>258</v>
      </c>
      <c r="F1045" t="s">
        <v>55</v>
      </c>
    </row>
    <row r="1046" spans="1:6" x14ac:dyDescent="0.25">
      <c r="A1046" s="88">
        <v>44481</v>
      </c>
      <c r="B1046" t="s">
        <v>16600</v>
      </c>
      <c r="C1046" t="s">
        <v>110</v>
      </c>
      <c r="D1046" t="s">
        <v>9</v>
      </c>
      <c r="E1046">
        <v>20</v>
      </c>
      <c r="F1046" t="s">
        <v>55</v>
      </c>
    </row>
    <row r="1047" spans="1:6" x14ac:dyDescent="0.25">
      <c r="A1047" s="88">
        <v>44481</v>
      </c>
      <c r="B1047" t="s">
        <v>16600</v>
      </c>
      <c r="C1047" t="s">
        <v>110</v>
      </c>
      <c r="D1047" t="s">
        <v>8</v>
      </c>
      <c r="E1047">
        <v>26</v>
      </c>
      <c r="F1047" t="s">
        <v>55</v>
      </c>
    </row>
    <row r="1048" spans="1:6" x14ac:dyDescent="0.25">
      <c r="A1048" s="88">
        <v>44481</v>
      </c>
      <c r="B1048" t="s">
        <v>16600</v>
      </c>
      <c r="C1048" t="s">
        <v>200</v>
      </c>
      <c r="D1048" t="s">
        <v>10</v>
      </c>
      <c r="E1048">
        <v>2</v>
      </c>
      <c r="F1048" t="s">
        <v>198</v>
      </c>
    </row>
    <row r="1049" spans="1:6" x14ac:dyDescent="0.25">
      <c r="A1049" s="88">
        <v>44481</v>
      </c>
      <c r="B1049" t="s">
        <v>16600</v>
      </c>
      <c r="C1049" t="s">
        <v>200</v>
      </c>
      <c r="D1049" t="s">
        <v>10</v>
      </c>
      <c r="E1049">
        <v>147</v>
      </c>
      <c r="F1049" t="s">
        <v>200</v>
      </c>
    </row>
    <row r="1050" spans="1:6" x14ac:dyDescent="0.25">
      <c r="A1050" s="88">
        <v>44481</v>
      </c>
      <c r="B1050" t="s">
        <v>16600</v>
      </c>
      <c r="C1050" t="s">
        <v>56</v>
      </c>
      <c r="D1050" t="s">
        <v>8</v>
      </c>
      <c r="E1050">
        <v>333</v>
      </c>
      <c r="F1050" t="s">
        <v>19</v>
      </c>
    </row>
    <row r="1051" spans="1:6" x14ac:dyDescent="0.25">
      <c r="A1051" s="88">
        <v>44482</v>
      </c>
      <c r="B1051" t="s">
        <v>16600</v>
      </c>
      <c r="C1051">
        <v>24000493</v>
      </c>
      <c r="D1051" t="s">
        <v>6</v>
      </c>
      <c r="E1051">
        <v>50</v>
      </c>
      <c r="F1051" t="s">
        <v>16602</v>
      </c>
    </row>
    <row r="1052" spans="1:6" x14ac:dyDescent="0.25">
      <c r="A1052" s="88">
        <v>44482</v>
      </c>
      <c r="B1052" t="s">
        <v>16600</v>
      </c>
      <c r="C1052">
        <v>29500490</v>
      </c>
      <c r="D1052" t="s">
        <v>8</v>
      </c>
      <c r="E1052">
        <v>20</v>
      </c>
      <c r="F1052" t="s">
        <v>19</v>
      </c>
    </row>
    <row r="1053" spans="1:6" x14ac:dyDescent="0.25">
      <c r="A1053" s="88">
        <v>44482</v>
      </c>
      <c r="B1053" t="s">
        <v>16600</v>
      </c>
      <c r="C1053">
        <v>29500917</v>
      </c>
      <c r="D1053" t="s">
        <v>6</v>
      </c>
      <c r="E1053">
        <v>19</v>
      </c>
      <c r="F1053" t="s">
        <v>215</v>
      </c>
    </row>
    <row r="1054" spans="1:6" x14ac:dyDescent="0.25">
      <c r="A1054" s="88">
        <v>44482</v>
      </c>
      <c r="B1054" t="s">
        <v>16600</v>
      </c>
      <c r="C1054">
        <v>29500917</v>
      </c>
      <c r="D1054" t="s">
        <v>6</v>
      </c>
      <c r="E1054">
        <v>8</v>
      </c>
      <c r="F1054" t="s">
        <v>215</v>
      </c>
    </row>
    <row r="1055" spans="1:6" x14ac:dyDescent="0.25">
      <c r="A1055" s="88">
        <v>44482</v>
      </c>
      <c r="B1055" t="s">
        <v>16600</v>
      </c>
      <c r="C1055">
        <v>32000022</v>
      </c>
      <c r="D1055" t="s">
        <v>6</v>
      </c>
      <c r="E1055">
        <v>25</v>
      </c>
      <c r="F1055" t="s">
        <v>195</v>
      </c>
    </row>
    <row r="1056" spans="1:6" x14ac:dyDescent="0.25">
      <c r="A1056" s="88">
        <v>44482</v>
      </c>
      <c r="B1056" t="s">
        <v>16600</v>
      </c>
      <c r="C1056">
        <v>32000027</v>
      </c>
      <c r="D1056" t="s">
        <v>6</v>
      </c>
      <c r="E1056">
        <v>25</v>
      </c>
      <c r="F1056" t="s">
        <v>16602</v>
      </c>
    </row>
    <row r="1057" spans="1:6" x14ac:dyDescent="0.25">
      <c r="A1057" s="88">
        <v>44482</v>
      </c>
      <c r="B1057" t="s">
        <v>16600</v>
      </c>
      <c r="C1057">
        <v>32000036</v>
      </c>
      <c r="D1057" t="s">
        <v>6</v>
      </c>
      <c r="E1057">
        <v>24</v>
      </c>
      <c r="F1057" t="s">
        <v>16602</v>
      </c>
    </row>
    <row r="1058" spans="1:6" x14ac:dyDescent="0.25">
      <c r="A1058" s="88">
        <v>44482</v>
      </c>
      <c r="B1058" t="s">
        <v>16600</v>
      </c>
      <c r="C1058">
        <v>32000049</v>
      </c>
      <c r="D1058" t="s">
        <v>6</v>
      </c>
      <c r="E1058">
        <v>200</v>
      </c>
      <c r="F1058" t="s">
        <v>16602</v>
      </c>
    </row>
    <row r="1059" spans="1:6" x14ac:dyDescent="0.25">
      <c r="A1059" s="88">
        <v>44482</v>
      </c>
      <c r="B1059" t="s">
        <v>16600</v>
      </c>
      <c r="C1059">
        <v>32000106</v>
      </c>
      <c r="D1059" t="s">
        <v>6</v>
      </c>
      <c r="E1059">
        <v>50</v>
      </c>
      <c r="F1059" t="s">
        <v>16602</v>
      </c>
    </row>
    <row r="1060" spans="1:6" x14ac:dyDescent="0.25">
      <c r="A1060" s="88">
        <v>44482</v>
      </c>
      <c r="B1060" t="s">
        <v>16600</v>
      </c>
      <c r="C1060">
        <v>32000106</v>
      </c>
      <c r="D1060" t="s">
        <v>6</v>
      </c>
      <c r="E1060">
        <v>25</v>
      </c>
      <c r="F1060" t="s">
        <v>16602</v>
      </c>
    </row>
    <row r="1061" spans="1:6" x14ac:dyDescent="0.25">
      <c r="A1061" s="88">
        <v>44482</v>
      </c>
      <c r="B1061" t="s">
        <v>16600</v>
      </c>
      <c r="C1061">
        <v>49500166</v>
      </c>
      <c r="D1061" t="s">
        <v>8</v>
      </c>
      <c r="E1061">
        <v>211</v>
      </c>
      <c r="F1061" t="s">
        <v>322</v>
      </c>
    </row>
    <row r="1062" spans="1:6" x14ac:dyDescent="0.25">
      <c r="A1062" s="88">
        <v>44482</v>
      </c>
      <c r="B1062" t="s">
        <v>16600</v>
      </c>
      <c r="C1062">
        <v>49500166</v>
      </c>
      <c r="D1062" t="s">
        <v>8</v>
      </c>
      <c r="E1062">
        <v>495</v>
      </c>
      <c r="F1062" t="s">
        <v>322</v>
      </c>
    </row>
    <row r="1063" spans="1:6" x14ac:dyDescent="0.25">
      <c r="A1063" s="88">
        <v>44482</v>
      </c>
      <c r="B1063" t="s">
        <v>16600</v>
      </c>
      <c r="C1063">
        <v>58000902</v>
      </c>
      <c r="D1063" t="s">
        <v>6</v>
      </c>
      <c r="E1063">
        <v>80</v>
      </c>
      <c r="F1063" t="s">
        <v>28</v>
      </c>
    </row>
    <row r="1064" spans="1:6" x14ac:dyDescent="0.25">
      <c r="A1064" s="88">
        <v>44482</v>
      </c>
      <c r="B1064" t="s">
        <v>16600</v>
      </c>
      <c r="C1064" t="s">
        <v>324</v>
      </c>
      <c r="D1064" t="s">
        <v>10</v>
      </c>
      <c r="E1064">
        <v>15</v>
      </c>
      <c r="F1064" t="s">
        <v>546</v>
      </c>
    </row>
    <row r="1065" spans="1:6" x14ac:dyDescent="0.25">
      <c r="A1065" s="88">
        <v>44482</v>
      </c>
      <c r="B1065" t="s">
        <v>16600</v>
      </c>
      <c r="C1065" t="s">
        <v>325</v>
      </c>
      <c r="D1065" t="s">
        <v>10</v>
      </c>
      <c r="E1065">
        <v>193</v>
      </c>
      <c r="F1065" t="s">
        <v>546</v>
      </c>
    </row>
    <row r="1066" spans="1:6" x14ac:dyDescent="0.25">
      <c r="A1066" s="88">
        <v>44482</v>
      </c>
      <c r="B1066" t="s">
        <v>16600</v>
      </c>
      <c r="C1066" t="s">
        <v>110</v>
      </c>
      <c r="D1066" t="s">
        <v>9</v>
      </c>
      <c r="E1066">
        <v>82</v>
      </c>
      <c r="F1066" t="s">
        <v>55</v>
      </c>
    </row>
    <row r="1067" spans="1:6" x14ac:dyDescent="0.25">
      <c r="A1067" s="88">
        <v>44482</v>
      </c>
      <c r="B1067" t="s">
        <v>16600</v>
      </c>
      <c r="C1067" t="s">
        <v>110</v>
      </c>
      <c r="D1067" t="s">
        <v>7</v>
      </c>
      <c r="E1067">
        <v>125</v>
      </c>
      <c r="F1067" t="s">
        <v>27</v>
      </c>
    </row>
    <row r="1068" spans="1:6" x14ac:dyDescent="0.25">
      <c r="A1068" s="88">
        <v>44482</v>
      </c>
      <c r="B1068" t="s">
        <v>16600</v>
      </c>
      <c r="C1068" t="s">
        <v>110</v>
      </c>
      <c r="D1068" t="s">
        <v>8</v>
      </c>
      <c r="E1068">
        <v>25</v>
      </c>
      <c r="F1068" t="s">
        <v>55</v>
      </c>
    </row>
    <row r="1069" spans="1:6" x14ac:dyDescent="0.25">
      <c r="A1069" s="88">
        <v>44482</v>
      </c>
      <c r="B1069" t="s">
        <v>16600</v>
      </c>
      <c r="C1069" t="s">
        <v>110</v>
      </c>
      <c r="D1069" t="s">
        <v>10</v>
      </c>
      <c r="E1069">
        <v>10.3</v>
      </c>
      <c r="F1069" t="s">
        <v>198</v>
      </c>
    </row>
    <row r="1070" spans="1:6" x14ac:dyDescent="0.25">
      <c r="A1070" s="88">
        <v>44482</v>
      </c>
      <c r="B1070" t="s">
        <v>16600</v>
      </c>
      <c r="C1070" t="s">
        <v>110</v>
      </c>
      <c r="D1070" t="s">
        <v>8</v>
      </c>
      <c r="E1070">
        <v>3</v>
      </c>
      <c r="F1070" t="s">
        <v>55</v>
      </c>
    </row>
    <row r="1071" spans="1:6" x14ac:dyDescent="0.25">
      <c r="A1071" s="88">
        <v>44482</v>
      </c>
      <c r="B1071" t="s">
        <v>16600</v>
      </c>
      <c r="C1071" t="s">
        <v>110</v>
      </c>
      <c r="D1071" t="s">
        <v>6</v>
      </c>
      <c r="E1071">
        <v>167</v>
      </c>
      <c r="F1071" t="s">
        <v>65</v>
      </c>
    </row>
    <row r="1072" spans="1:6" x14ac:dyDescent="0.25">
      <c r="A1072" s="88">
        <v>44482</v>
      </c>
      <c r="B1072" t="s">
        <v>16600</v>
      </c>
      <c r="C1072" t="s">
        <v>110</v>
      </c>
      <c r="D1072" t="s">
        <v>10</v>
      </c>
      <c r="E1072">
        <v>2</v>
      </c>
      <c r="F1072" t="s">
        <v>27</v>
      </c>
    </row>
    <row r="1073" spans="1:6" x14ac:dyDescent="0.25">
      <c r="A1073" s="88">
        <v>44482</v>
      </c>
      <c r="B1073" t="s">
        <v>16600</v>
      </c>
      <c r="C1073" t="s">
        <v>110</v>
      </c>
      <c r="D1073" t="s">
        <v>10</v>
      </c>
      <c r="E1073">
        <v>1.5</v>
      </c>
      <c r="F1073" t="s">
        <v>198</v>
      </c>
    </row>
    <row r="1074" spans="1:6" x14ac:dyDescent="0.25">
      <c r="A1074" s="88">
        <v>44483</v>
      </c>
      <c r="B1074" t="s">
        <v>16600</v>
      </c>
      <c r="C1074">
        <v>23000020</v>
      </c>
      <c r="D1074" t="s">
        <v>6</v>
      </c>
      <c r="E1074">
        <v>60</v>
      </c>
      <c r="F1074" t="s">
        <v>19</v>
      </c>
    </row>
    <row r="1075" spans="1:6" x14ac:dyDescent="0.25">
      <c r="A1075" s="88">
        <v>44483</v>
      </c>
      <c r="B1075" t="s">
        <v>16600</v>
      </c>
      <c r="C1075">
        <v>23000584</v>
      </c>
      <c r="D1075" t="s">
        <v>10</v>
      </c>
      <c r="E1075">
        <v>8</v>
      </c>
      <c r="F1075" t="s">
        <v>200</v>
      </c>
    </row>
    <row r="1076" spans="1:6" x14ac:dyDescent="0.25">
      <c r="A1076" s="88">
        <v>44483</v>
      </c>
      <c r="B1076" t="s">
        <v>16600</v>
      </c>
      <c r="C1076">
        <v>29500498</v>
      </c>
      <c r="D1076" t="s">
        <v>8</v>
      </c>
      <c r="E1076">
        <v>40</v>
      </c>
      <c r="F1076" t="s">
        <v>21</v>
      </c>
    </row>
    <row r="1077" spans="1:6" x14ac:dyDescent="0.25">
      <c r="A1077" s="88">
        <v>44483</v>
      </c>
      <c r="B1077" t="s">
        <v>16600</v>
      </c>
      <c r="C1077">
        <v>29500498</v>
      </c>
      <c r="D1077" t="s">
        <v>8</v>
      </c>
      <c r="E1077">
        <v>50</v>
      </c>
      <c r="F1077" t="s">
        <v>21</v>
      </c>
    </row>
    <row r="1078" spans="1:6" x14ac:dyDescent="0.25">
      <c r="A1078" s="88">
        <v>44483</v>
      </c>
      <c r="B1078" t="s">
        <v>16600</v>
      </c>
      <c r="C1078">
        <v>29500594</v>
      </c>
      <c r="D1078" t="s">
        <v>8</v>
      </c>
      <c r="E1078">
        <v>136</v>
      </c>
      <c r="F1078" t="s">
        <v>17</v>
      </c>
    </row>
    <row r="1079" spans="1:6" x14ac:dyDescent="0.25">
      <c r="A1079" s="88">
        <v>44483</v>
      </c>
      <c r="B1079" t="s">
        <v>16600</v>
      </c>
      <c r="C1079">
        <v>29500605</v>
      </c>
      <c r="D1079" t="s">
        <v>6</v>
      </c>
      <c r="E1079">
        <v>9</v>
      </c>
      <c r="F1079" t="s">
        <v>21</v>
      </c>
    </row>
    <row r="1080" spans="1:6" x14ac:dyDescent="0.25">
      <c r="A1080" s="88">
        <v>44483</v>
      </c>
      <c r="B1080" t="s">
        <v>16600</v>
      </c>
      <c r="C1080">
        <v>29500886</v>
      </c>
      <c r="D1080" t="s">
        <v>9</v>
      </c>
      <c r="E1080">
        <v>3</v>
      </c>
      <c r="F1080" t="s">
        <v>17</v>
      </c>
    </row>
    <row r="1081" spans="1:6" x14ac:dyDescent="0.25">
      <c r="A1081" s="88">
        <v>44483</v>
      </c>
      <c r="B1081" t="s">
        <v>16600</v>
      </c>
      <c r="C1081">
        <v>29500891</v>
      </c>
      <c r="D1081" t="s">
        <v>9</v>
      </c>
      <c r="E1081">
        <v>79</v>
      </c>
      <c r="F1081" t="s">
        <v>17</v>
      </c>
    </row>
    <row r="1082" spans="1:6" x14ac:dyDescent="0.25">
      <c r="A1082" s="88">
        <v>44483</v>
      </c>
      <c r="B1082" t="s">
        <v>16600</v>
      </c>
      <c r="C1082">
        <v>29500906</v>
      </c>
      <c r="D1082" t="s">
        <v>9</v>
      </c>
      <c r="E1082">
        <v>58</v>
      </c>
      <c r="F1082" t="s">
        <v>17</v>
      </c>
    </row>
    <row r="1083" spans="1:6" x14ac:dyDescent="0.25">
      <c r="A1083" s="88">
        <v>44483</v>
      </c>
      <c r="B1083" t="s">
        <v>16600</v>
      </c>
      <c r="C1083">
        <v>29500917</v>
      </c>
      <c r="D1083" t="s">
        <v>6</v>
      </c>
      <c r="E1083">
        <v>23</v>
      </c>
      <c r="F1083" t="s">
        <v>16608</v>
      </c>
    </row>
    <row r="1084" spans="1:6" x14ac:dyDescent="0.25">
      <c r="A1084" s="88">
        <v>44483</v>
      </c>
      <c r="B1084" t="s">
        <v>16600</v>
      </c>
      <c r="C1084">
        <v>29500952</v>
      </c>
      <c r="D1084" t="s">
        <v>9</v>
      </c>
      <c r="E1084">
        <v>20</v>
      </c>
      <c r="F1084" t="s">
        <v>17</v>
      </c>
    </row>
    <row r="1085" spans="1:6" x14ac:dyDescent="0.25">
      <c r="A1085" s="88">
        <v>44483</v>
      </c>
      <c r="B1085" t="s">
        <v>16600</v>
      </c>
      <c r="C1085">
        <v>29500952</v>
      </c>
      <c r="D1085" t="s">
        <v>9</v>
      </c>
      <c r="E1085">
        <v>18</v>
      </c>
      <c r="F1085" t="s">
        <v>17</v>
      </c>
    </row>
    <row r="1086" spans="1:6" x14ac:dyDescent="0.25">
      <c r="A1086" s="88">
        <v>44483</v>
      </c>
      <c r="B1086" t="s">
        <v>16600</v>
      </c>
      <c r="C1086">
        <v>29501020</v>
      </c>
      <c r="D1086" t="s">
        <v>9</v>
      </c>
      <c r="E1086">
        <v>12</v>
      </c>
      <c r="F1086" t="s">
        <v>17</v>
      </c>
    </row>
    <row r="1087" spans="1:6" x14ac:dyDescent="0.25">
      <c r="A1087" s="88">
        <v>44483</v>
      </c>
      <c r="B1087" t="s">
        <v>16600</v>
      </c>
      <c r="C1087">
        <v>29501021</v>
      </c>
      <c r="D1087" t="s">
        <v>6</v>
      </c>
      <c r="E1087">
        <v>25</v>
      </c>
      <c r="F1087" t="s">
        <v>21</v>
      </c>
    </row>
    <row r="1088" spans="1:6" x14ac:dyDescent="0.25">
      <c r="A1088" s="88">
        <v>44483</v>
      </c>
      <c r="B1088" t="s">
        <v>16600</v>
      </c>
      <c r="C1088">
        <v>29501029</v>
      </c>
      <c r="D1088" t="s">
        <v>9</v>
      </c>
      <c r="E1088">
        <v>39</v>
      </c>
      <c r="F1088" t="s">
        <v>17</v>
      </c>
    </row>
    <row r="1089" spans="1:6" x14ac:dyDescent="0.25">
      <c r="A1089" s="88">
        <v>44483</v>
      </c>
      <c r="B1089" t="s">
        <v>16600</v>
      </c>
      <c r="C1089">
        <v>29501039</v>
      </c>
      <c r="D1089" t="s">
        <v>9</v>
      </c>
      <c r="E1089">
        <v>21</v>
      </c>
      <c r="F1089" t="s">
        <v>17</v>
      </c>
    </row>
    <row r="1090" spans="1:6" x14ac:dyDescent="0.25">
      <c r="A1090" s="88">
        <v>44483</v>
      </c>
      <c r="B1090" t="s">
        <v>16600</v>
      </c>
      <c r="C1090">
        <v>29501065</v>
      </c>
      <c r="D1090" t="s">
        <v>11</v>
      </c>
      <c r="E1090">
        <v>60</v>
      </c>
      <c r="F1090" t="s">
        <v>20</v>
      </c>
    </row>
    <row r="1091" spans="1:6" x14ac:dyDescent="0.25">
      <c r="A1091" s="88">
        <v>44483</v>
      </c>
      <c r="B1091" t="s">
        <v>16600</v>
      </c>
      <c r="C1091">
        <v>29600026</v>
      </c>
      <c r="D1091" t="s">
        <v>6</v>
      </c>
      <c r="E1091">
        <v>259</v>
      </c>
      <c r="F1091" t="s">
        <v>313</v>
      </c>
    </row>
    <row r="1092" spans="1:6" x14ac:dyDescent="0.25">
      <c r="A1092" s="88">
        <v>44483</v>
      </c>
      <c r="B1092" t="s">
        <v>16600</v>
      </c>
      <c r="C1092">
        <v>29600027</v>
      </c>
      <c r="D1092" t="s">
        <v>6</v>
      </c>
      <c r="E1092">
        <v>127</v>
      </c>
      <c r="F1092" t="s">
        <v>22</v>
      </c>
    </row>
    <row r="1093" spans="1:6" x14ac:dyDescent="0.25">
      <c r="A1093" s="88">
        <v>44483</v>
      </c>
      <c r="B1093" t="s">
        <v>16600</v>
      </c>
      <c r="C1093">
        <v>31000234</v>
      </c>
      <c r="D1093" t="s">
        <v>10</v>
      </c>
      <c r="E1093">
        <v>540</v>
      </c>
      <c r="F1093" t="s">
        <v>32</v>
      </c>
    </row>
    <row r="1094" spans="1:6" x14ac:dyDescent="0.25">
      <c r="A1094" s="88">
        <v>44483</v>
      </c>
      <c r="B1094" t="s">
        <v>16600</v>
      </c>
      <c r="C1094" t="s">
        <v>54</v>
      </c>
      <c r="D1094" t="s">
        <v>8</v>
      </c>
      <c r="E1094">
        <v>25</v>
      </c>
      <c r="F1094" t="s">
        <v>55</v>
      </c>
    </row>
    <row r="1095" spans="1:6" x14ac:dyDescent="0.25">
      <c r="A1095" s="88">
        <v>44483</v>
      </c>
      <c r="B1095" t="s">
        <v>16600</v>
      </c>
      <c r="C1095" t="s">
        <v>54</v>
      </c>
      <c r="D1095" t="s">
        <v>10</v>
      </c>
      <c r="E1095">
        <v>9.5</v>
      </c>
      <c r="F1095" t="s">
        <v>198</v>
      </c>
    </row>
    <row r="1096" spans="1:6" x14ac:dyDescent="0.25">
      <c r="A1096" s="88">
        <v>44483</v>
      </c>
      <c r="B1096" t="s">
        <v>16600</v>
      </c>
      <c r="C1096" t="s">
        <v>54</v>
      </c>
      <c r="D1096" t="s">
        <v>10</v>
      </c>
      <c r="E1096">
        <v>57</v>
      </c>
      <c r="F1096" t="s">
        <v>311</v>
      </c>
    </row>
    <row r="1097" spans="1:6" x14ac:dyDescent="0.25">
      <c r="A1097" s="88">
        <v>44483</v>
      </c>
      <c r="B1097" t="s">
        <v>16600</v>
      </c>
      <c r="C1097" t="s">
        <v>54</v>
      </c>
      <c r="D1097" t="s">
        <v>10</v>
      </c>
      <c r="E1097">
        <v>2.2000000000000002</v>
      </c>
      <c r="F1097" t="s">
        <v>198</v>
      </c>
    </row>
    <row r="1098" spans="1:6" x14ac:dyDescent="0.25">
      <c r="A1098" s="88">
        <v>44483</v>
      </c>
      <c r="B1098" t="s">
        <v>16600</v>
      </c>
      <c r="C1098" t="s">
        <v>110</v>
      </c>
      <c r="D1098" t="s">
        <v>9</v>
      </c>
      <c r="E1098">
        <v>15</v>
      </c>
      <c r="F1098" t="s">
        <v>55</v>
      </c>
    </row>
    <row r="1099" spans="1:6" x14ac:dyDescent="0.25">
      <c r="A1099" s="88">
        <v>44483</v>
      </c>
      <c r="B1099" t="s">
        <v>16600</v>
      </c>
      <c r="C1099" t="s">
        <v>110</v>
      </c>
      <c r="D1099" t="s">
        <v>8</v>
      </c>
      <c r="E1099">
        <v>35</v>
      </c>
      <c r="F1099" t="s">
        <v>55</v>
      </c>
    </row>
    <row r="1100" spans="1:6" x14ac:dyDescent="0.25">
      <c r="A1100" s="88">
        <v>44483</v>
      </c>
      <c r="B1100" t="s">
        <v>16600</v>
      </c>
      <c r="C1100" t="s">
        <v>110</v>
      </c>
      <c r="D1100" t="s">
        <v>6</v>
      </c>
      <c r="E1100">
        <v>267</v>
      </c>
      <c r="F1100" t="s">
        <v>55</v>
      </c>
    </row>
    <row r="1101" spans="1:6" x14ac:dyDescent="0.25">
      <c r="A1101" s="88">
        <v>44483</v>
      </c>
      <c r="B1101" t="s">
        <v>16600</v>
      </c>
      <c r="C1101" t="s">
        <v>110</v>
      </c>
      <c r="D1101" t="s">
        <v>6</v>
      </c>
      <c r="E1101">
        <v>41.5</v>
      </c>
      <c r="F1101" t="s">
        <v>65</v>
      </c>
    </row>
    <row r="1102" spans="1:6" x14ac:dyDescent="0.25">
      <c r="A1102" s="88">
        <v>44483</v>
      </c>
      <c r="B1102" t="s">
        <v>16600</v>
      </c>
      <c r="C1102" t="s">
        <v>63</v>
      </c>
      <c r="D1102" t="s">
        <v>8</v>
      </c>
      <c r="E1102">
        <v>19</v>
      </c>
      <c r="F1102" t="s">
        <v>62</v>
      </c>
    </row>
    <row r="1103" spans="1:6" x14ac:dyDescent="0.25">
      <c r="A1103" s="88">
        <v>44483</v>
      </c>
      <c r="B1103" t="s">
        <v>16600</v>
      </c>
      <c r="C1103" t="s">
        <v>212</v>
      </c>
      <c r="D1103" t="s">
        <v>10</v>
      </c>
      <c r="E1103">
        <v>47</v>
      </c>
      <c r="F1103" t="s">
        <v>212</v>
      </c>
    </row>
    <row r="1104" spans="1:6" x14ac:dyDescent="0.25">
      <c r="A1104" s="88">
        <v>44483</v>
      </c>
      <c r="B1104" t="s">
        <v>16600</v>
      </c>
      <c r="C1104" t="s">
        <v>212</v>
      </c>
      <c r="D1104" t="s">
        <v>10</v>
      </c>
      <c r="E1104">
        <v>53</v>
      </c>
      <c r="F1104" t="s">
        <v>212</v>
      </c>
    </row>
    <row r="1105" spans="1:6" x14ac:dyDescent="0.25">
      <c r="A1105" s="88">
        <v>44483</v>
      </c>
      <c r="B1105" t="s">
        <v>16600</v>
      </c>
      <c r="C1105" t="s">
        <v>327</v>
      </c>
      <c r="D1105" t="s">
        <v>7</v>
      </c>
      <c r="E1105">
        <v>85</v>
      </c>
      <c r="F1105" t="s">
        <v>29</v>
      </c>
    </row>
    <row r="1106" spans="1:6" x14ac:dyDescent="0.25">
      <c r="A1106" s="88">
        <v>44483</v>
      </c>
      <c r="B1106" t="s">
        <v>16600</v>
      </c>
      <c r="C1106" t="s">
        <v>330</v>
      </c>
      <c r="D1106" t="s">
        <v>10</v>
      </c>
      <c r="E1106">
        <v>20</v>
      </c>
      <c r="F1106" t="s">
        <v>27</v>
      </c>
    </row>
    <row r="1107" spans="1:6" x14ac:dyDescent="0.25">
      <c r="A1107" s="88">
        <v>44483</v>
      </c>
      <c r="B1107" t="s">
        <v>16600</v>
      </c>
      <c r="C1107" t="s">
        <v>331</v>
      </c>
      <c r="D1107" t="s">
        <v>6</v>
      </c>
      <c r="E1107">
        <v>10</v>
      </c>
      <c r="F1107" t="s">
        <v>87</v>
      </c>
    </row>
    <row r="1108" spans="1:6" x14ac:dyDescent="0.25">
      <c r="A1108" s="88">
        <v>44484</v>
      </c>
      <c r="B1108" t="s">
        <v>16600</v>
      </c>
      <c r="C1108">
        <v>23000206</v>
      </c>
      <c r="D1108" t="s">
        <v>8</v>
      </c>
      <c r="E1108">
        <v>105</v>
      </c>
      <c r="F1108" t="s">
        <v>19</v>
      </c>
    </row>
    <row r="1109" spans="1:6" x14ac:dyDescent="0.25">
      <c r="A1109" s="88">
        <v>44484</v>
      </c>
      <c r="B1109" t="s">
        <v>16600</v>
      </c>
      <c r="C1109">
        <v>29500817</v>
      </c>
      <c r="D1109" t="s">
        <v>8</v>
      </c>
      <c r="E1109">
        <v>90</v>
      </c>
      <c r="F1109" t="s">
        <v>19</v>
      </c>
    </row>
    <row r="1110" spans="1:6" x14ac:dyDescent="0.25">
      <c r="A1110" s="88">
        <v>44484</v>
      </c>
      <c r="B1110" t="s">
        <v>16600</v>
      </c>
      <c r="C1110">
        <v>29500887</v>
      </c>
      <c r="D1110" t="s">
        <v>9</v>
      </c>
      <c r="E1110">
        <v>8</v>
      </c>
      <c r="F1110" t="s">
        <v>17</v>
      </c>
    </row>
    <row r="1111" spans="1:6" x14ac:dyDescent="0.25">
      <c r="A1111" s="88">
        <v>44484</v>
      </c>
      <c r="B1111" t="s">
        <v>16600</v>
      </c>
      <c r="C1111">
        <v>29500952</v>
      </c>
      <c r="D1111" t="s">
        <v>9</v>
      </c>
      <c r="E1111">
        <v>53</v>
      </c>
      <c r="F1111" t="s">
        <v>17</v>
      </c>
    </row>
    <row r="1112" spans="1:6" x14ac:dyDescent="0.25">
      <c r="A1112" s="88">
        <v>44484</v>
      </c>
      <c r="B1112" t="s">
        <v>16600</v>
      </c>
      <c r="C1112">
        <v>29501036</v>
      </c>
      <c r="D1112" t="s">
        <v>9</v>
      </c>
      <c r="E1112">
        <v>1</v>
      </c>
      <c r="F1112" t="s">
        <v>17</v>
      </c>
    </row>
    <row r="1113" spans="1:6" x14ac:dyDescent="0.25">
      <c r="A1113" s="88">
        <v>44484</v>
      </c>
      <c r="B1113" t="s">
        <v>16600</v>
      </c>
      <c r="C1113">
        <v>29501039</v>
      </c>
      <c r="D1113" t="s">
        <v>9</v>
      </c>
      <c r="E1113">
        <v>112</v>
      </c>
      <c r="F1113" t="s">
        <v>17</v>
      </c>
    </row>
    <row r="1114" spans="1:6" x14ac:dyDescent="0.25">
      <c r="A1114" s="88">
        <v>44484</v>
      </c>
      <c r="B1114" t="s">
        <v>16600</v>
      </c>
      <c r="C1114">
        <v>29501099</v>
      </c>
      <c r="D1114" t="s">
        <v>9</v>
      </c>
      <c r="E1114">
        <v>71</v>
      </c>
      <c r="F1114" t="s">
        <v>17</v>
      </c>
    </row>
    <row r="1115" spans="1:6" x14ac:dyDescent="0.25">
      <c r="A1115" s="88">
        <v>44484</v>
      </c>
      <c r="B1115" t="s">
        <v>16600</v>
      </c>
      <c r="C1115">
        <v>32000068</v>
      </c>
      <c r="D1115" t="s">
        <v>6</v>
      </c>
      <c r="E1115">
        <v>39</v>
      </c>
      <c r="F1115" t="s">
        <v>16602</v>
      </c>
    </row>
    <row r="1116" spans="1:6" x14ac:dyDescent="0.25">
      <c r="A1116" s="88">
        <v>44484</v>
      </c>
      <c r="B1116" t="s">
        <v>16600</v>
      </c>
      <c r="C1116">
        <v>49500190</v>
      </c>
      <c r="D1116" t="s">
        <v>6</v>
      </c>
      <c r="E1116">
        <v>164</v>
      </c>
      <c r="F1116" t="s">
        <v>19</v>
      </c>
    </row>
    <row r="1117" spans="1:6" x14ac:dyDescent="0.25">
      <c r="A1117" s="88">
        <v>44484</v>
      </c>
      <c r="B1117" t="s">
        <v>16600</v>
      </c>
      <c r="C1117">
        <v>49900002</v>
      </c>
      <c r="D1117" t="s">
        <v>8</v>
      </c>
      <c r="E1117">
        <v>59</v>
      </c>
      <c r="F1117" t="s">
        <v>21</v>
      </c>
    </row>
    <row r="1118" spans="1:6" x14ac:dyDescent="0.25">
      <c r="A1118" s="88">
        <v>44484</v>
      </c>
      <c r="B1118" t="s">
        <v>16600</v>
      </c>
      <c r="C1118" t="s">
        <v>54</v>
      </c>
      <c r="D1118" t="s">
        <v>8</v>
      </c>
      <c r="E1118">
        <v>4.5</v>
      </c>
      <c r="F1118" t="s">
        <v>55</v>
      </c>
    </row>
    <row r="1119" spans="1:6" x14ac:dyDescent="0.25">
      <c r="A1119" s="88">
        <v>44484</v>
      </c>
      <c r="B1119" t="s">
        <v>16600</v>
      </c>
      <c r="C1119" t="s">
        <v>54</v>
      </c>
      <c r="D1119" t="s">
        <v>8</v>
      </c>
      <c r="E1119">
        <v>40</v>
      </c>
      <c r="F1119" t="s">
        <v>55</v>
      </c>
    </row>
    <row r="1120" spans="1:6" x14ac:dyDescent="0.25">
      <c r="A1120" s="88">
        <v>44484</v>
      </c>
      <c r="B1120" t="s">
        <v>16600</v>
      </c>
      <c r="C1120" t="s">
        <v>54</v>
      </c>
      <c r="D1120" t="s">
        <v>9</v>
      </c>
      <c r="E1120">
        <v>35</v>
      </c>
      <c r="F1120" t="s">
        <v>55</v>
      </c>
    </row>
    <row r="1121" spans="1:6" x14ac:dyDescent="0.25">
      <c r="A1121" s="88">
        <v>44484</v>
      </c>
      <c r="B1121" t="s">
        <v>16600</v>
      </c>
      <c r="C1121" t="s">
        <v>54</v>
      </c>
      <c r="D1121" t="s">
        <v>8</v>
      </c>
      <c r="E1121">
        <v>8</v>
      </c>
      <c r="F1121" t="s">
        <v>55</v>
      </c>
    </row>
    <row r="1122" spans="1:6" x14ac:dyDescent="0.25">
      <c r="A1122" s="88">
        <v>44484</v>
      </c>
      <c r="B1122" t="s">
        <v>16600</v>
      </c>
      <c r="C1122" t="s">
        <v>54</v>
      </c>
      <c r="D1122" t="s">
        <v>7</v>
      </c>
      <c r="E1122">
        <v>39</v>
      </c>
      <c r="F1122" t="s">
        <v>55</v>
      </c>
    </row>
    <row r="1123" spans="1:6" x14ac:dyDescent="0.25">
      <c r="A1123" s="88">
        <v>44484</v>
      </c>
      <c r="B1123" t="s">
        <v>16600</v>
      </c>
      <c r="C1123" t="s">
        <v>54</v>
      </c>
      <c r="D1123" t="s">
        <v>10</v>
      </c>
      <c r="E1123">
        <v>8.5</v>
      </c>
      <c r="F1123" t="s">
        <v>198</v>
      </c>
    </row>
    <row r="1124" spans="1:6" x14ac:dyDescent="0.25">
      <c r="A1124" s="88">
        <v>44484</v>
      </c>
      <c r="B1124" t="s">
        <v>16600</v>
      </c>
      <c r="C1124" t="s">
        <v>54</v>
      </c>
      <c r="D1124" t="s">
        <v>10</v>
      </c>
      <c r="E1124">
        <v>6.6</v>
      </c>
      <c r="F1124" t="s">
        <v>198</v>
      </c>
    </row>
    <row r="1125" spans="1:6" x14ac:dyDescent="0.25">
      <c r="A1125" s="88">
        <v>44484</v>
      </c>
      <c r="B1125" t="s">
        <v>16600</v>
      </c>
      <c r="C1125" t="s">
        <v>208</v>
      </c>
      <c r="D1125" t="s">
        <v>7</v>
      </c>
      <c r="E1125">
        <v>15</v>
      </c>
      <c r="F1125" t="s">
        <v>30</v>
      </c>
    </row>
    <row r="1126" spans="1:6" x14ac:dyDescent="0.25">
      <c r="A1126" s="88">
        <v>44484</v>
      </c>
      <c r="B1126" t="s">
        <v>16600</v>
      </c>
      <c r="C1126" t="s">
        <v>110</v>
      </c>
      <c r="D1126" t="s">
        <v>6</v>
      </c>
      <c r="E1126">
        <v>189</v>
      </c>
      <c r="F1126" t="s">
        <v>55</v>
      </c>
    </row>
    <row r="1127" spans="1:6" x14ac:dyDescent="0.25">
      <c r="A1127" s="88">
        <v>44484</v>
      </c>
      <c r="B1127" t="s">
        <v>16600</v>
      </c>
      <c r="C1127" t="s">
        <v>110</v>
      </c>
      <c r="D1127" t="s">
        <v>6</v>
      </c>
      <c r="E1127">
        <v>200</v>
      </c>
      <c r="F1127" t="s">
        <v>55</v>
      </c>
    </row>
    <row r="1128" spans="1:6" x14ac:dyDescent="0.25">
      <c r="A1128" s="88">
        <v>44487</v>
      </c>
      <c r="B1128" t="s">
        <v>16600</v>
      </c>
      <c r="C1128">
        <v>23500285</v>
      </c>
      <c r="D1128" t="s">
        <v>8</v>
      </c>
      <c r="E1128">
        <v>117</v>
      </c>
      <c r="F1128" t="s">
        <v>16609</v>
      </c>
    </row>
    <row r="1129" spans="1:6" x14ac:dyDescent="0.25">
      <c r="A1129" s="88">
        <v>44487</v>
      </c>
      <c r="B1129" t="s">
        <v>16600</v>
      </c>
      <c r="C1129">
        <v>29500498</v>
      </c>
      <c r="D1129" t="s">
        <v>8</v>
      </c>
      <c r="E1129">
        <v>243</v>
      </c>
      <c r="F1129" t="s">
        <v>21</v>
      </c>
    </row>
    <row r="1130" spans="1:6" x14ac:dyDescent="0.25">
      <c r="A1130" s="88">
        <v>44487</v>
      </c>
      <c r="B1130" t="s">
        <v>16600</v>
      </c>
      <c r="C1130">
        <v>29500527</v>
      </c>
      <c r="D1130" t="s">
        <v>8</v>
      </c>
      <c r="E1130">
        <v>20</v>
      </c>
      <c r="F1130" t="s">
        <v>21</v>
      </c>
    </row>
    <row r="1131" spans="1:6" x14ac:dyDescent="0.25">
      <c r="A1131" s="88">
        <v>44487</v>
      </c>
      <c r="B1131" t="s">
        <v>16600</v>
      </c>
      <c r="C1131">
        <v>29500917</v>
      </c>
      <c r="D1131" t="s">
        <v>6</v>
      </c>
      <c r="E1131">
        <v>22</v>
      </c>
      <c r="F1131" t="s">
        <v>215</v>
      </c>
    </row>
    <row r="1132" spans="1:6" x14ac:dyDescent="0.25">
      <c r="A1132" s="88">
        <v>44487</v>
      </c>
      <c r="B1132" t="s">
        <v>16600</v>
      </c>
      <c r="C1132">
        <v>29500917</v>
      </c>
      <c r="D1132" t="s">
        <v>6</v>
      </c>
      <c r="E1132">
        <v>13</v>
      </c>
      <c r="F1132" t="s">
        <v>215</v>
      </c>
    </row>
    <row r="1133" spans="1:6" x14ac:dyDescent="0.25">
      <c r="A1133" s="88">
        <v>44487</v>
      </c>
      <c r="B1133" t="s">
        <v>16600</v>
      </c>
      <c r="C1133">
        <v>29500917</v>
      </c>
      <c r="D1133" t="s">
        <v>6</v>
      </c>
      <c r="E1133">
        <v>10</v>
      </c>
      <c r="F1133" t="s">
        <v>215</v>
      </c>
    </row>
    <row r="1134" spans="1:6" x14ac:dyDescent="0.25">
      <c r="A1134" s="88">
        <v>44487</v>
      </c>
      <c r="B1134" t="s">
        <v>16600</v>
      </c>
      <c r="C1134">
        <v>29500917</v>
      </c>
      <c r="D1134" t="s">
        <v>6</v>
      </c>
      <c r="E1134">
        <v>51</v>
      </c>
      <c r="F1134" t="s">
        <v>215</v>
      </c>
    </row>
    <row r="1135" spans="1:6" x14ac:dyDescent="0.25">
      <c r="A1135" s="88">
        <v>44487</v>
      </c>
      <c r="B1135" t="s">
        <v>16600</v>
      </c>
      <c r="C1135">
        <v>29501003</v>
      </c>
      <c r="D1135" t="s">
        <v>8</v>
      </c>
      <c r="E1135">
        <v>146</v>
      </c>
      <c r="F1135" t="s">
        <v>45</v>
      </c>
    </row>
    <row r="1136" spans="1:6" x14ac:dyDescent="0.25">
      <c r="A1136" s="88">
        <v>44487</v>
      </c>
      <c r="B1136" t="s">
        <v>16600</v>
      </c>
      <c r="C1136">
        <v>29501032</v>
      </c>
      <c r="D1136" t="s">
        <v>8</v>
      </c>
      <c r="E1136">
        <v>28</v>
      </c>
      <c r="F1136" t="s">
        <v>275</v>
      </c>
    </row>
    <row r="1137" spans="1:6" x14ac:dyDescent="0.25">
      <c r="A1137" s="88">
        <v>44487</v>
      </c>
      <c r="B1137" t="s">
        <v>16600</v>
      </c>
      <c r="C1137">
        <v>29501062</v>
      </c>
      <c r="D1137" t="s">
        <v>11</v>
      </c>
      <c r="E1137">
        <v>31</v>
      </c>
      <c r="F1137" t="s">
        <v>20</v>
      </c>
    </row>
    <row r="1138" spans="1:6" x14ac:dyDescent="0.25">
      <c r="A1138" s="88">
        <v>44487</v>
      </c>
      <c r="B1138" t="s">
        <v>16600</v>
      </c>
      <c r="C1138">
        <v>29501065</v>
      </c>
      <c r="D1138" t="s">
        <v>8</v>
      </c>
      <c r="E1138">
        <v>115</v>
      </c>
      <c r="F1138" t="s">
        <v>55</v>
      </c>
    </row>
    <row r="1139" spans="1:6" x14ac:dyDescent="0.25">
      <c r="A1139" s="88">
        <v>44487</v>
      </c>
      <c r="B1139" t="s">
        <v>16600</v>
      </c>
      <c r="C1139">
        <v>29501066</v>
      </c>
      <c r="D1139" t="s">
        <v>8</v>
      </c>
      <c r="E1139">
        <v>92</v>
      </c>
      <c r="F1139" t="s">
        <v>55</v>
      </c>
    </row>
    <row r="1140" spans="1:6" x14ac:dyDescent="0.25">
      <c r="A1140" s="88">
        <v>44487</v>
      </c>
      <c r="B1140" t="s">
        <v>16600</v>
      </c>
      <c r="C1140">
        <v>29501083</v>
      </c>
      <c r="D1140" t="s">
        <v>8</v>
      </c>
      <c r="E1140">
        <v>25</v>
      </c>
      <c r="F1140" t="s">
        <v>21</v>
      </c>
    </row>
    <row r="1141" spans="1:6" x14ac:dyDescent="0.25">
      <c r="A1141" s="88">
        <v>44487</v>
      </c>
      <c r="B1141" t="s">
        <v>16600</v>
      </c>
      <c r="C1141">
        <v>29501083</v>
      </c>
      <c r="D1141" t="s">
        <v>8</v>
      </c>
      <c r="E1141">
        <v>106</v>
      </c>
      <c r="F1141" t="s">
        <v>21</v>
      </c>
    </row>
    <row r="1142" spans="1:6" x14ac:dyDescent="0.25">
      <c r="A1142" s="88">
        <v>44487</v>
      </c>
      <c r="B1142" t="s">
        <v>16600</v>
      </c>
      <c r="C1142">
        <v>29501085</v>
      </c>
      <c r="D1142" t="s">
        <v>11</v>
      </c>
      <c r="E1142">
        <v>346</v>
      </c>
      <c r="F1142" t="s">
        <v>20</v>
      </c>
    </row>
    <row r="1143" spans="1:6" x14ac:dyDescent="0.25">
      <c r="A1143" s="88">
        <v>44487</v>
      </c>
      <c r="B1143" t="s">
        <v>16600</v>
      </c>
      <c r="C1143">
        <v>29501087</v>
      </c>
      <c r="D1143" t="s">
        <v>11</v>
      </c>
      <c r="E1143">
        <v>38</v>
      </c>
      <c r="F1143" t="s">
        <v>20</v>
      </c>
    </row>
    <row r="1144" spans="1:6" x14ac:dyDescent="0.25">
      <c r="A1144" s="88">
        <v>44487</v>
      </c>
      <c r="B1144" t="s">
        <v>16600</v>
      </c>
      <c r="C1144">
        <v>29501089</v>
      </c>
      <c r="D1144" t="s">
        <v>11</v>
      </c>
      <c r="E1144">
        <v>25</v>
      </c>
      <c r="F1144" t="s">
        <v>20</v>
      </c>
    </row>
    <row r="1145" spans="1:6" x14ac:dyDescent="0.25">
      <c r="A1145" s="88">
        <v>44487</v>
      </c>
      <c r="B1145" t="s">
        <v>16600</v>
      </c>
      <c r="C1145">
        <v>29900002</v>
      </c>
      <c r="D1145" t="s">
        <v>8</v>
      </c>
      <c r="E1145">
        <v>283</v>
      </c>
      <c r="F1145" t="s">
        <v>21</v>
      </c>
    </row>
    <row r="1146" spans="1:6" x14ac:dyDescent="0.25">
      <c r="A1146" s="88">
        <v>44487</v>
      </c>
      <c r="B1146" t="s">
        <v>16600</v>
      </c>
      <c r="C1146">
        <v>49500143</v>
      </c>
      <c r="D1146" t="s">
        <v>8</v>
      </c>
      <c r="E1146">
        <v>299</v>
      </c>
      <c r="F1146" t="s">
        <v>21</v>
      </c>
    </row>
    <row r="1147" spans="1:6" x14ac:dyDescent="0.25">
      <c r="A1147" s="88">
        <v>44487</v>
      </c>
      <c r="B1147" t="s">
        <v>16600</v>
      </c>
      <c r="C1147">
        <v>49500143</v>
      </c>
      <c r="D1147" t="s">
        <v>8</v>
      </c>
      <c r="E1147">
        <v>292</v>
      </c>
      <c r="F1147" t="s">
        <v>19</v>
      </c>
    </row>
    <row r="1148" spans="1:6" x14ac:dyDescent="0.25">
      <c r="A1148" s="88">
        <v>44487</v>
      </c>
      <c r="B1148" t="s">
        <v>16600</v>
      </c>
      <c r="C1148">
        <v>49500147</v>
      </c>
      <c r="D1148" t="s">
        <v>8</v>
      </c>
      <c r="E1148">
        <v>257</v>
      </c>
      <c r="F1148" t="s">
        <v>21</v>
      </c>
    </row>
    <row r="1149" spans="1:6" x14ac:dyDescent="0.25">
      <c r="A1149" s="88">
        <v>44487</v>
      </c>
      <c r="B1149" t="s">
        <v>16600</v>
      </c>
      <c r="C1149">
        <v>49500189</v>
      </c>
      <c r="D1149" t="s">
        <v>11</v>
      </c>
      <c r="E1149">
        <v>270</v>
      </c>
      <c r="F1149" t="s">
        <v>24</v>
      </c>
    </row>
    <row r="1150" spans="1:6" x14ac:dyDescent="0.25">
      <c r="A1150" s="88">
        <v>44487</v>
      </c>
      <c r="B1150" t="s">
        <v>16600</v>
      </c>
      <c r="C1150" t="s">
        <v>54</v>
      </c>
      <c r="D1150" t="s">
        <v>6</v>
      </c>
      <c r="E1150">
        <v>54</v>
      </c>
      <c r="F1150" t="s">
        <v>55</v>
      </c>
    </row>
    <row r="1151" spans="1:6" x14ac:dyDescent="0.25">
      <c r="A1151" s="88">
        <v>44487</v>
      </c>
      <c r="B1151" t="s">
        <v>16600</v>
      </c>
      <c r="C1151" t="s">
        <v>54</v>
      </c>
      <c r="D1151" t="s">
        <v>6</v>
      </c>
      <c r="E1151">
        <v>206</v>
      </c>
      <c r="F1151" t="s">
        <v>55</v>
      </c>
    </row>
    <row r="1152" spans="1:6" x14ac:dyDescent="0.25">
      <c r="A1152" s="88">
        <v>44487</v>
      </c>
      <c r="B1152" t="s">
        <v>16600</v>
      </c>
      <c r="C1152" t="s">
        <v>54</v>
      </c>
      <c r="D1152" t="s">
        <v>8</v>
      </c>
      <c r="E1152">
        <v>79</v>
      </c>
      <c r="F1152" t="s">
        <v>55</v>
      </c>
    </row>
    <row r="1153" spans="1:6" x14ac:dyDescent="0.25">
      <c r="A1153" s="88">
        <v>44487</v>
      </c>
      <c r="B1153" t="s">
        <v>16600</v>
      </c>
      <c r="C1153" t="s">
        <v>54</v>
      </c>
      <c r="D1153" t="s">
        <v>6</v>
      </c>
      <c r="E1153">
        <v>60</v>
      </c>
      <c r="F1153" t="s">
        <v>21</v>
      </c>
    </row>
    <row r="1154" spans="1:6" x14ac:dyDescent="0.25">
      <c r="A1154" s="88">
        <v>44487</v>
      </c>
      <c r="B1154" t="s">
        <v>16600</v>
      </c>
      <c r="C1154" t="s">
        <v>54</v>
      </c>
      <c r="D1154" t="s">
        <v>8</v>
      </c>
      <c r="E1154">
        <v>64</v>
      </c>
      <c r="F1154" t="s">
        <v>45</v>
      </c>
    </row>
    <row r="1155" spans="1:6" x14ac:dyDescent="0.25">
      <c r="A1155" s="88">
        <v>44487</v>
      </c>
      <c r="B1155" t="s">
        <v>16600</v>
      </c>
      <c r="C1155" t="s">
        <v>54</v>
      </c>
      <c r="D1155" t="s">
        <v>10</v>
      </c>
      <c r="E1155">
        <v>19</v>
      </c>
      <c r="F1155" t="s">
        <v>198</v>
      </c>
    </row>
    <row r="1156" spans="1:6" x14ac:dyDescent="0.25">
      <c r="A1156" s="88">
        <v>44487</v>
      </c>
      <c r="B1156" t="s">
        <v>16600</v>
      </c>
      <c r="C1156" t="s">
        <v>54</v>
      </c>
      <c r="D1156" t="s">
        <v>10</v>
      </c>
      <c r="E1156">
        <v>14.5</v>
      </c>
      <c r="F1156" t="s">
        <v>200</v>
      </c>
    </row>
    <row r="1157" spans="1:6" x14ac:dyDescent="0.25">
      <c r="A1157" s="88">
        <v>44487</v>
      </c>
      <c r="B1157" t="s">
        <v>16600</v>
      </c>
      <c r="C1157" t="s">
        <v>54</v>
      </c>
      <c r="D1157" t="s">
        <v>10</v>
      </c>
      <c r="E1157">
        <v>7.6</v>
      </c>
      <c r="F1157" t="s">
        <v>198</v>
      </c>
    </row>
    <row r="1158" spans="1:6" x14ac:dyDescent="0.25">
      <c r="A1158" s="88">
        <v>44487</v>
      </c>
      <c r="B1158" t="s">
        <v>16600</v>
      </c>
      <c r="C1158" t="s">
        <v>157</v>
      </c>
      <c r="D1158" t="s">
        <v>10</v>
      </c>
      <c r="E1158">
        <v>63</v>
      </c>
      <c r="F1158" t="s">
        <v>332</v>
      </c>
    </row>
    <row r="1159" spans="1:6" x14ac:dyDescent="0.25">
      <c r="A1159" s="88">
        <v>44487</v>
      </c>
      <c r="B1159" t="s">
        <v>16600</v>
      </c>
      <c r="C1159" t="s">
        <v>299</v>
      </c>
      <c r="D1159" t="s">
        <v>6</v>
      </c>
      <c r="E1159">
        <v>75.599999999999994</v>
      </c>
      <c r="F1159" t="s">
        <v>195</v>
      </c>
    </row>
    <row r="1160" spans="1:6" x14ac:dyDescent="0.25">
      <c r="A1160" s="88">
        <v>44487</v>
      </c>
      <c r="B1160" t="s">
        <v>16600</v>
      </c>
      <c r="C1160" t="s">
        <v>523</v>
      </c>
      <c r="D1160" t="s">
        <v>7</v>
      </c>
      <c r="E1160">
        <v>162</v>
      </c>
      <c r="F1160" t="s">
        <v>29</v>
      </c>
    </row>
    <row r="1161" spans="1:6" x14ac:dyDescent="0.25">
      <c r="A1161" s="88">
        <v>44487</v>
      </c>
      <c r="B1161" t="s">
        <v>16600</v>
      </c>
      <c r="C1161" t="s">
        <v>93</v>
      </c>
      <c r="D1161" t="s">
        <v>8</v>
      </c>
      <c r="E1161">
        <v>21</v>
      </c>
      <c r="F1161" t="s">
        <v>55</v>
      </c>
    </row>
    <row r="1162" spans="1:6" x14ac:dyDescent="0.25">
      <c r="A1162" s="88">
        <v>44488</v>
      </c>
      <c r="B1162" t="s">
        <v>16600</v>
      </c>
      <c r="C1162">
        <v>29500477</v>
      </c>
      <c r="D1162" t="s">
        <v>10</v>
      </c>
      <c r="E1162">
        <v>80</v>
      </c>
      <c r="F1162" t="s">
        <v>542</v>
      </c>
    </row>
    <row r="1163" spans="1:6" x14ac:dyDescent="0.25">
      <c r="A1163" s="88">
        <v>44488</v>
      </c>
      <c r="B1163" t="s">
        <v>16600</v>
      </c>
      <c r="C1163">
        <v>29500482</v>
      </c>
      <c r="D1163" t="s">
        <v>9</v>
      </c>
      <c r="E1163">
        <v>13</v>
      </c>
      <c r="F1163" t="s">
        <v>19</v>
      </c>
    </row>
    <row r="1164" spans="1:6" x14ac:dyDescent="0.25">
      <c r="A1164" s="88">
        <v>44488</v>
      </c>
      <c r="B1164" t="s">
        <v>16600</v>
      </c>
      <c r="C1164">
        <v>29500498</v>
      </c>
      <c r="D1164" t="s">
        <v>8</v>
      </c>
      <c r="E1164">
        <v>243</v>
      </c>
      <c r="F1164" t="s">
        <v>21</v>
      </c>
    </row>
    <row r="1165" spans="1:6" x14ac:dyDescent="0.25">
      <c r="A1165" s="88">
        <v>44488</v>
      </c>
      <c r="B1165" t="s">
        <v>16600</v>
      </c>
      <c r="C1165">
        <v>29500821</v>
      </c>
      <c r="D1165" t="s">
        <v>8</v>
      </c>
      <c r="E1165">
        <v>616</v>
      </c>
      <c r="F1165" t="s">
        <v>43</v>
      </c>
    </row>
    <row r="1166" spans="1:6" x14ac:dyDescent="0.25">
      <c r="A1166" s="88">
        <v>44488</v>
      </c>
      <c r="B1166" t="s">
        <v>16600</v>
      </c>
      <c r="C1166">
        <v>29500885</v>
      </c>
      <c r="D1166" t="s">
        <v>9</v>
      </c>
      <c r="E1166">
        <v>19</v>
      </c>
      <c r="F1166" t="s">
        <v>19</v>
      </c>
    </row>
    <row r="1167" spans="1:6" x14ac:dyDescent="0.25">
      <c r="A1167" s="88">
        <v>44488</v>
      </c>
      <c r="B1167" t="s">
        <v>16600</v>
      </c>
      <c r="C1167">
        <v>29500886</v>
      </c>
      <c r="D1167" t="s">
        <v>9</v>
      </c>
      <c r="E1167">
        <v>19</v>
      </c>
      <c r="F1167" t="s">
        <v>19</v>
      </c>
    </row>
    <row r="1168" spans="1:6" x14ac:dyDescent="0.25">
      <c r="A1168" s="88">
        <v>44488</v>
      </c>
      <c r="B1168" t="s">
        <v>16600</v>
      </c>
      <c r="C1168">
        <v>29500891</v>
      </c>
      <c r="D1168" t="s">
        <v>9</v>
      </c>
      <c r="E1168">
        <v>24</v>
      </c>
      <c r="F1168" t="s">
        <v>19</v>
      </c>
    </row>
    <row r="1169" spans="1:6" x14ac:dyDescent="0.25">
      <c r="A1169" s="88">
        <v>44488</v>
      </c>
      <c r="B1169" t="s">
        <v>16600</v>
      </c>
      <c r="C1169">
        <v>29500892</v>
      </c>
      <c r="D1169" t="s">
        <v>9</v>
      </c>
      <c r="E1169">
        <v>209</v>
      </c>
      <c r="F1169" t="s">
        <v>19</v>
      </c>
    </row>
    <row r="1170" spans="1:6" x14ac:dyDescent="0.25">
      <c r="A1170" s="88">
        <v>44488</v>
      </c>
      <c r="B1170" t="s">
        <v>16600</v>
      </c>
      <c r="C1170">
        <v>29500892</v>
      </c>
      <c r="D1170" t="s">
        <v>9</v>
      </c>
      <c r="E1170">
        <v>346</v>
      </c>
      <c r="F1170" t="s">
        <v>17</v>
      </c>
    </row>
    <row r="1171" spans="1:6" x14ac:dyDescent="0.25">
      <c r="A1171" s="88">
        <v>44488</v>
      </c>
      <c r="B1171" t="s">
        <v>16600</v>
      </c>
      <c r="C1171">
        <v>29500893</v>
      </c>
      <c r="D1171" t="s">
        <v>9</v>
      </c>
      <c r="E1171">
        <v>5</v>
      </c>
      <c r="F1171" t="s">
        <v>19</v>
      </c>
    </row>
    <row r="1172" spans="1:6" x14ac:dyDescent="0.25">
      <c r="A1172" s="88">
        <v>44488</v>
      </c>
      <c r="B1172" t="s">
        <v>16600</v>
      </c>
      <c r="C1172">
        <v>29500893</v>
      </c>
      <c r="D1172" t="s">
        <v>9</v>
      </c>
      <c r="E1172">
        <v>29</v>
      </c>
      <c r="F1172" t="s">
        <v>17</v>
      </c>
    </row>
    <row r="1173" spans="1:6" x14ac:dyDescent="0.25">
      <c r="A1173" s="88">
        <v>44488</v>
      </c>
      <c r="B1173" t="s">
        <v>16600</v>
      </c>
      <c r="C1173">
        <v>29500895</v>
      </c>
      <c r="D1173" t="s">
        <v>9</v>
      </c>
      <c r="E1173">
        <v>61</v>
      </c>
      <c r="F1173" t="s">
        <v>19</v>
      </c>
    </row>
    <row r="1174" spans="1:6" x14ac:dyDescent="0.25">
      <c r="A1174" s="88">
        <v>44488</v>
      </c>
      <c r="B1174" t="s">
        <v>16600</v>
      </c>
      <c r="C1174">
        <v>29500895</v>
      </c>
      <c r="D1174" t="s">
        <v>9</v>
      </c>
      <c r="E1174">
        <v>22</v>
      </c>
      <c r="F1174" t="s">
        <v>17</v>
      </c>
    </row>
    <row r="1175" spans="1:6" x14ac:dyDescent="0.25">
      <c r="A1175" s="88">
        <v>44488</v>
      </c>
      <c r="B1175" t="s">
        <v>16600</v>
      </c>
      <c r="C1175">
        <v>29500900</v>
      </c>
      <c r="D1175" t="s">
        <v>9</v>
      </c>
      <c r="E1175">
        <v>38</v>
      </c>
      <c r="F1175" t="s">
        <v>19</v>
      </c>
    </row>
    <row r="1176" spans="1:6" x14ac:dyDescent="0.25">
      <c r="A1176" s="88">
        <v>44488</v>
      </c>
      <c r="B1176" t="s">
        <v>16600</v>
      </c>
      <c r="C1176">
        <v>29500900</v>
      </c>
      <c r="D1176" t="s">
        <v>9</v>
      </c>
      <c r="E1176">
        <v>3</v>
      </c>
      <c r="F1176" t="s">
        <v>17</v>
      </c>
    </row>
    <row r="1177" spans="1:6" x14ac:dyDescent="0.25">
      <c r="A1177" s="88">
        <v>44488</v>
      </c>
      <c r="B1177" t="s">
        <v>16600</v>
      </c>
      <c r="C1177">
        <v>29500904</v>
      </c>
      <c r="D1177" t="s">
        <v>9</v>
      </c>
      <c r="E1177">
        <v>447</v>
      </c>
      <c r="F1177" t="s">
        <v>17</v>
      </c>
    </row>
    <row r="1178" spans="1:6" x14ac:dyDescent="0.25">
      <c r="A1178" s="88">
        <v>44488</v>
      </c>
      <c r="B1178" t="s">
        <v>16600</v>
      </c>
      <c r="C1178">
        <v>29500906</v>
      </c>
      <c r="D1178" t="s">
        <v>9</v>
      </c>
      <c r="E1178">
        <v>52</v>
      </c>
      <c r="F1178" t="s">
        <v>19</v>
      </c>
    </row>
    <row r="1179" spans="1:6" x14ac:dyDescent="0.25">
      <c r="A1179" s="88">
        <v>44488</v>
      </c>
      <c r="B1179" t="s">
        <v>16600</v>
      </c>
      <c r="C1179">
        <v>29500908</v>
      </c>
      <c r="D1179" t="s">
        <v>9</v>
      </c>
      <c r="E1179">
        <v>14</v>
      </c>
      <c r="F1179" t="s">
        <v>19</v>
      </c>
    </row>
    <row r="1180" spans="1:6" x14ac:dyDescent="0.25">
      <c r="A1180" s="88">
        <v>44488</v>
      </c>
      <c r="B1180" t="s">
        <v>16600</v>
      </c>
      <c r="C1180">
        <v>29500908</v>
      </c>
      <c r="D1180" t="s">
        <v>9</v>
      </c>
      <c r="E1180">
        <v>177</v>
      </c>
      <c r="F1180" t="s">
        <v>17</v>
      </c>
    </row>
    <row r="1181" spans="1:6" x14ac:dyDescent="0.25">
      <c r="A1181" s="88">
        <v>44488</v>
      </c>
      <c r="B1181" t="s">
        <v>16600</v>
      </c>
      <c r="C1181">
        <v>29500910</v>
      </c>
      <c r="D1181" t="s">
        <v>9</v>
      </c>
      <c r="E1181">
        <v>51</v>
      </c>
      <c r="F1181" t="s">
        <v>19</v>
      </c>
    </row>
    <row r="1182" spans="1:6" x14ac:dyDescent="0.25">
      <c r="A1182" s="88">
        <v>44488</v>
      </c>
      <c r="B1182" t="s">
        <v>16600</v>
      </c>
      <c r="C1182">
        <v>29500913</v>
      </c>
      <c r="D1182" t="s">
        <v>6</v>
      </c>
      <c r="E1182">
        <v>28</v>
      </c>
      <c r="F1182" t="s">
        <v>19</v>
      </c>
    </row>
    <row r="1183" spans="1:6" x14ac:dyDescent="0.25">
      <c r="A1183" s="88">
        <v>44488</v>
      </c>
      <c r="B1183" t="s">
        <v>16600</v>
      </c>
      <c r="C1183">
        <v>29500917</v>
      </c>
      <c r="D1183" t="s">
        <v>6</v>
      </c>
      <c r="E1183">
        <v>36</v>
      </c>
      <c r="F1183" t="s">
        <v>215</v>
      </c>
    </row>
    <row r="1184" spans="1:6" x14ac:dyDescent="0.25">
      <c r="A1184" s="88">
        <v>44488</v>
      </c>
      <c r="B1184" t="s">
        <v>16600</v>
      </c>
      <c r="C1184">
        <v>29500917</v>
      </c>
      <c r="D1184" t="s">
        <v>6</v>
      </c>
      <c r="E1184">
        <v>2</v>
      </c>
      <c r="F1184" t="s">
        <v>215</v>
      </c>
    </row>
    <row r="1185" spans="1:6" x14ac:dyDescent="0.25">
      <c r="A1185" s="88">
        <v>44488</v>
      </c>
      <c r="B1185" t="s">
        <v>16600</v>
      </c>
      <c r="C1185">
        <v>29500917</v>
      </c>
      <c r="D1185" t="s">
        <v>6</v>
      </c>
      <c r="E1185">
        <v>28</v>
      </c>
      <c r="F1185" t="s">
        <v>215</v>
      </c>
    </row>
    <row r="1186" spans="1:6" x14ac:dyDescent="0.25">
      <c r="A1186" s="88">
        <v>44488</v>
      </c>
      <c r="B1186" t="s">
        <v>16600</v>
      </c>
      <c r="C1186">
        <v>29500917</v>
      </c>
      <c r="D1186" t="s">
        <v>6</v>
      </c>
      <c r="E1186">
        <v>21</v>
      </c>
      <c r="F1186" t="s">
        <v>215</v>
      </c>
    </row>
    <row r="1187" spans="1:6" x14ac:dyDescent="0.25">
      <c r="A1187" s="88">
        <v>44488</v>
      </c>
      <c r="B1187" t="s">
        <v>16600</v>
      </c>
      <c r="C1187">
        <v>29500917</v>
      </c>
      <c r="D1187" t="s">
        <v>6</v>
      </c>
      <c r="E1187">
        <v>21</v>
      </c>
      <c r="F1187" t="s">
        <v>215</v>
      </c>
    </row>
    <row r="1188" spans="1:6" x14ac:dyDescent="0.25">
      <c r="A1188" s="88">
        <v>44488</v>
      </c>
      <c r="B1188" t="s">
        <v>16600</v>
      </c>
      <c r="C1188">
        <v>29500917</v>
      </c>
      <c r="D1188" t="s">
        <v>6</v>
      </c>
      <c r="E1188">
        <v>66</v>
      </c>
      <c r="F1188" t="s">
        <v>215</v>
      </c>
    </row>
    <row r="1189" spans="1:6" x14ac:dyDescent="0.25">
      <c r="A1189" s="88">
        <v>44488</v>
      </c>
      <c r="B1189" t="s">
        <v>16600</v>
      </c>
      <c r="C1189">
        <v>29500917</v>
      </c>
      <c r="D1189" t="s">
        <v>6</v>
      </c>
      <c r="E1189">
        <v>5</v>
      </c>
      <c r="F1189" t="s">
        <v>215</v>
      </c>
    </row>
    <row r="1190" spans="1:6" x14ac:dyDescent="0.25">
      <c r="A1190" s="88">
        <v>44488</v>
      </c>
      <c r="B1190" t="s">
        <v>16600</v>
      </c>
      <c r="C1190">
        <v>29500917</v>
      </c>
      <c r="D1190" t="s">
        <v>6</v>
      </c>
      <c r="E1190">
        <v>6</v>
      </c>
      <c r="F1190" t="s">
        <v>215</v>
      </c>
    </row>
    <row r="1191" spans="1:6" x14ac:dyDescent="0.25">
      <c r="A1191" s="88">
        <v>44488</v>
      </c>
      <c r="B1191" t="s">
        <v>16600</v>
      </c>
      <c r="C1191">
        <v>29500917</v>
      </c>
      <c r="D1191" t="s">
        <v>6</v>
      </c>
      <c r="E1191">
        <v>3</v>
      </c>
      <c r="F1191" t="s">
        <v>215</v>
      </c>
    </row>
    <row r="1192" spans="1:6" x14ac:dyDescent="0.25">
      <c r="A1192" s="88">
        <v>44488</v>
      </c>
      <c r="B1192" t="s">
        <v>16600</v>
      </c>
      <c r="C1192">
        <v>29500917</v>
      </c>
      <c r="D1192" t="s">
        <v>10</v>
      </c>
      <c r="E1192">
        <v>1.4</v>
      </c>
      <c r="F1192" t="s">
        <v>198</v>
      </c>
    </row>
    <row r="1193" spans="1:6" x14ac:dyDescent="0.25">
      <c r="A1193" s="88">
        <v>44488</v>
      </c>
      <c r="B1193" t="s">
        <v>16600</v>
      </c>
      <c r="C1193">
        <v>29500957</v>
      </c>
      <c r="D1193" t="s">
        <v>9</v>
      </c>
      <c r="E1193">
        <v>17</v>
      </c>
      <c r="F1193" t="s">
        <v>19</v>
      </c>
    </row>
    <row r="1194" spans="1:6" x14ac:dyDescent="0.25">
      <c r="A1194" s="88">
        <v>44488</v>
      </c>
      <c r="B1194" t="s">
        <v>16600</v>
      </c>
      <c r="C1194">
        <v>29500957</v>
      </c>
      <c r="D1194" t="s">
        <v>9</v>
      </c>
      <c r="E1194">
        <v>28</v>
      </c>
      <c r="F1194" t="s">
        <v>17</v>
      </c>
    </row>
    <row r="1195" spans="1:6" x14ac:dyDescent="0.25">
      <c r="A1195" s="88">
        <v>44488</v>
      </c>
      <c r="B1195" t="s">
        <v>16600</v>
      </c>
      <c r="C1195">
        <v>29501009</v>
      </c>
      <c r="D1195" t="s">
        <v>9</v>
      </c>
      <c r="E1195">
        <v>5</v>
      </c>
      <c r="F1195" t="s">
        <v>17</v>
      </c>
    </row>
    <row r="1196" spans="1:6" x14ac:dyDescent="0.25">
      <c r="A1196" s="88">
        <v>44488</v>
      </c>
      <c r="B1196" t="s">
        <v>16600</v>
      </c>
      <c r="C1196">
        <v>29501013</v>
      </c>
      <c r="D1196" t="s">
        <v>9</v>
      </c>
      <c r="E1196">
        <v>7</v>
      </c>
      <c r="F1196" t="s">
        <v>17</v>
      </c>
    </row>
    <row r="1197" spans="1:6" x14ac:dyDescent="0.25">
      <c r="A1197" s="88">
        <v>44488</v>
      </c>
      <c r="B1197" t="s">
        <v>16600</v>
      </c>
      <c r="C1197">
        <v>29501017</v>
      </c>
      <c r="D1197" t="s">
        <v>8</v>
      </c>
      <c r="E1197">
        <v>101</v>
      </c>
      <c r="F1197" t="s">
        <v>17</v>
      </c>
    </row>
    <row r="1198" spans="1:6" x14ac:dyDescent="0.25">
      <c r="A1198" s="88">
        <v>44488</v>
      </c>
      <c r="B1198" t="s">
        <v>16600</v>
      </c>
      <c r="C1198">
        <v>29501023</v>
      </c>
      <c r="D1198" t="s">
        <v>9</v>
      </c>
      <c r="E1198">
        <v>170</v>
      </c>
      <c r="F1198" t="s">
        <v>17</v>
      </c>
    </row>
    <row r="1199" spans="1:6" x14ac:dyDescent="0.25">
      <c r="A1199" s="88">
        <v>44488</v>
      </c>
      <c r="B1199" t="s">
        <v>16600</v>
      </c>
      <c r="C1199">
        <v>29501028</v>
      </c>
      <c r="D1199" t="s">
        <v>9</v>
      </c>
      <c r="E1199">
        <v>91</v>
      </c>
      <c r="F1199" t="s">
        <v>17</v>
      </c>
    </row>
    <row r="1200" spans="1:6" x14ac:dyDescent="0.25">
      <c r="A1200" s="88">
        <v>44488</v>
      </c>
      <c r="B1200" t="s">
        <v>16600</v>
      </c>
      <c r="C1200">
        <v>29501029</v>
      </c>
      <c r="D1200" t="s">
        <v>9</v>
      </c>
      <c r="E1200">
        <v>11</v>
      </c>
      <c r="F1200" t="s">
        <v>17</v>
      </c>
    </row>
    <row r="1201" spans="1:6" x14ac:dyDescent="0.25">
      <c r="A1201" s="88">
        <v>44488</v>
      </c>
      <c r="B1201" t="s">
        <v>16600</v>
      </c>
      <c r="C1201">
        <v>29501029</v>
      </c>
      <c r="D1201" t="s">
        <v>9</v>
      </c>
      <c r="E1201">
        <v>132</v>
      </c>
      <c r="F1201" t="s">
        <v>17</v>
      </c>
    </row>
    <row r="1202" spans="1:6" x14ac:dyDescent="0.25">
      <c r="A1202" s="88">
        <v>44488</v>
      </c>
      <c r="B1202" t="s">
        <v>16600</v>
      </c>
      <c r="C1202">
        <v>29501039</v>
      </c>
      <c r="D1202" t="s">
        <v>9</v>
      </c>
      <c r="E1202">
        <v>27</v>
      </c>
      <c r="F1202" t="s">
        <v>17</v>
      </c>
    </row>
    <row r="1203" spans="1:6" x14ac:dyDescent="0.25">
      <c r="A1203" s="88">
        <v>44488</v>
      </c>
      <c r="B1203" t="s">
        <v>16600</v>
      </c>
      <c r="C1203">
        <v>29501040</v>
      </c>
      <c r="D1203" t="s">
        <v>9</v>
      </c>
      <c r="E1203">
        <v>20</v>
      </c>
      <c r="F1203" t="s">
        <v>17</v>
      </c>
    </row>
    <row r="1204" spans="1:6" x14ac:dyDescent="0.25">
      <c r="A1204" s="88">
        <v>44488</v>
      </c>
      <c r="B1204" t="s">
        <v>16600</v>
      </c>
      <c r="C1204">
        <v>29501063</v>
      </c>
      <c r="D1204" t="s">
        <v>11</v>
      </c>
      <c r="E1204">
        <v>56</v>
      </c>
      <c r="F1204" t="s">
        <v>20</v>
      </c>
    </row>
    <row r="1205" spans="1:6" x14ac:dyDescent="0.25">
      <c r="A1205" s="88">
        <v>44488</v>
      </c>
      <c r="B1205" t="s">
        <v>16600</v>
      </c>
      <c r="C1205">
        <v>29501099</v>
      </c>
      <c r="D1205" t="s">
        <v>9</v>
      </c>
      <c r="E1205">
        <v>30</v>
      </c>
      <c r="F1205" t="s">
        <v>17</v>
      </c>
    </row>
    <row r="1206" spans="1:6" x14ac:dyDescent="0.25">
      <c r="A1206" s="88">
        <v>44488</v>
      </c>
      <c r="B1206" t="s">
        <v>16600</v>
      </c>
      <c r="C1206">
        <v>29600004</v>
      </c>
      <c r="D1206" t="s">
        <v>6</v>
      </c>
      <c r="E1206">
        <v>207</v>
      </c>
      <c r="F1206" t="s">
        <v>22</v>
      </c>
    </row>
    <row r="1207" spans="1:6" x14ac:dyDescent="0.25">
      <c r="A1207" s="88">
        <v>44488</v>
      </c>
      <c r="B1207" t="s">
        <v>16600</v>
      </c>
      <c r="C1207">
        <v>29600030</v>
      </c>
      <c r="D1207" t="s">
        <v>6</v>
      </c>
      <c r="E1207">
        <v>701</v>
      </c>
      <c r="F1207" t="s">
        <v>19</v>
      </c>
    </row>
    <row r="1208" spans="1:6" x14ac:dyDescent="0.25">
      <c r="A1208" s="88">
        <v>44488</v>
      </c>
      <c r="B1208" t="s">
        <v>16600</v>
      </c>
      <c r="C1208">
        <v>29900002</v>
      </c>
      <c r="D1208" t="s">
        <v>8</v>
      </c>
      <c r="E1208">
        <v>303</v>
      </c>
      <c r="F1208" t="s">
        <v>17</v>
      </c>
    </row>
    <row r="1209" spans="1:6" x14ac:dyDescent="0.25">
      <c r="A1209" s="88">
        <v>44488</v>
      </c>
      <c r="B1209" t="s">
        <v>16600</v>
      </c>
      <c r="C1209">
        <v>29900002</v>
      </c>
      <c r="D1209" t="s">
        <v>8</v>
      </c>
      <c r="E1209">
        <v>74.400000000000006</v>
      </c>
      <c r="F1209" t="s">
        <v>263</v>
      </c>
    </row>
    <row r="1210" spans="1:6" x14ac:dyDescent="0.25">
      <c r="A1210" s="88">
        <v>44488</v>
      </c>
      <c r="B1210" t="s">
        <v>16600</v>
      </c>
      <c r="C1210">
        <v>29900003</v>
      </c>
      <c r="D1210" t="s">
        <v>8</v>
      </c>
      <c r="E1210">
        <v>640</v>
      </c>
      <c r="F1210" t="s">
        <v>17</v>
      </c>
    </row>
    <row r="1211" spans="1:6" x14ac:dyDescent="0.25">
      <c r="A1211" s="88">
        <v>44488</v>
      </c>
      <c r="B1211" t="s">
        <v>16600</v>
      </c>
      <c r="C1211">
        <v>49500055</v>
      </c>
      <c r="D1211" t="s">
        <v>6</v>
      </c>
      <c r="E1211">
        <v>312</v>
      </c>
      <c r="F1211" t="s">
        <v>29</v>
      </c>
    </row>
    <row r="1212" spans="1:6" x14ac:dyDescent="0.25">
      <c r="A1212" s="88">
        <v>44488</v>
      </c>
      <c r="B1212" t="s">
        <v>16600</v>
      </c>
      <c r="C1212">
        <v>49900001</v>
      </c>
      <c r="D1212" t="s">
        <v>8</v>
      </c>
      <c r="E1212">
        <v>100</v>
      </c>
      <c r="F1212" t="s">
        <v>21</v>
      </c>
    </row>
    <row r="1213" spans="1:6" x14ac:dyDescent="0.25">
      <c r="A1213" s="88">
        <v>44488</v>
      </c>
      <c r="B1213" t="s">
        <v>16600</v>
      </c>
      <c r="C1213">
        <v>59500021</v>
      </c>
      <c r="D1213" t="s">
        <v>11</v>
      </c>
      <c r="E1213">
        <v>1500</v>
      </c>
      <c r="F1213" t="s">
        <v>24</v>
      </c>
    </row>
    <row r="1214" spans="1:6" x14ac:dyDescent="0.25">
      <c r="A1214" s="88">
        <v>44488</v>
      </c>
      <c r="B1214" t="s">
        <v>16600</v>
      </c>
      <c r="C1214" t="s">
        <v>54</v>
      </c>
      <c r="D1214" t="s">
        <v>6</v>
      </c>
      <c r="E1214">
        <v>163</v>
      </c>
      <c r="F1214" t="s">
        <v>21</v>
      </c>
    </row>
    <row r="1215" spans="1:6" x14ac:dyDescent="0.25">
      <c r="A1215" s="88">
        <v>44488</v>
      </c>
      <c r="B1215" t="s">
        <v>16600</v>
      </c>
      <c r="C1215" t="s">
        <v>54</v>
      </c>
      <c r="D1215" t="s">
        <v>6</v>
      </c>
      <c r="E1215">
        <v>346</v>
      </c>
      <c r="F1215" t="s">
        <v>21</v>
      </c>
    </row>
    <row r="1216" spans="1:6" x14ac:dyDescent="0.25">
      <c r="A1216" s="88">
        <v>44488</v>
      </c>
      <c r="B1216" t="s">
        <v>16600</v>
      </c>
      <c r="C1216" t="s">
        <v>54</v>
      </c>
      <c r="D1216" t="s">
        <v>6</v>
      </c>
      <c r="E1216">
        <v>28</v>
      </c>
      <c r="F1216" t="s">
        <v>195</v>
      </c>
    </row>
    <row r="1217" spans="1:6" x14ac:dyDescent="0.25">
      <c r="A1217" s="88">
        <v>44488</v>
      </c>
      <c r="B1217" t="s">
        <v>16600</v>
      </c>
      <c r="C1217" t="s">
        <v>54</v>
      </c>
      <c r="D1217" t="s">
        <v>7</v>
      </c>
      <c r="E1217">
        <v>20</v>
      </c>
      <c r="F1217" t="s">
        <v>55</v>
      </c>
    </row>
    <row r="1218" spans="1:6" x14ac:dyDescent="0.25">
      <c r="A1218" s="88">
        <v>44488</v>
      </c>
      <c r="B1218" t="s">
        <v>16600</v>
      </c>
      <c r="C1218" t="s">
        <v>54</v>
      </c>
      <c r="D1218" t="s">
        <v>8</v>
      </c>
      <c r="E1218">
        <v>24</v>
      </c>
      <c r="F1218" t="s">
        <v>17</v>
      </c>
    </row>
    <row r="1219" spans="1:6" x14ac:dyDescent="0.25">
      <c r="A1219" s="88">
        <v>44488</v>
      </c>
      <c r="B1219" t="s">
        <v>16600</v>
      </c>
      <c r="C1219" t="s">
        <v>54</v>
      </c>
      <c r="D1219" t="s">
        <v>6</v>
      </c>
      <c r="E1219">
        <v>35</v>
      </c>
      <c r="F1219" t="s">
        <v>215</v>
      </c>
    </row>
    <row r="1220" spans="1:6" x14ac:dyDescent="0.25">
      <c r="A1220" s="88">
        <v>44488</v>
      </c>
      <c r="B1220" t="s">
        <v>16600</v>
      </c>
      <c r="C1220" t="s">
        <v>54</v>
      </c>
      <c r="D1220" t="s">
        <v>6</v>
      </c>
      <c r="E1220">
        <v>42</v>
      </c>
      <c r="F1220" t="s">
        <v>195</v>
      </c>
    </row>
    <row r="1221" spans="1:6" x14ac:dyDescent="0.25">
      <c r="A1221" s="88">
        <v>44488</v>
      </c>
      <c r="B1221" t="s">
        <v>16600</v>
      </c>
      <c r="C1221" t="s">
        <v>54</v>
      </c>
      <c r="D1221" t="s">
        <v>8</v>
      </c>
      <c r="E1221">
        <v>184</v>
      </c>
      <c r="F1221" t="s">
        <v>238</v>
      </c>
    </row>
    <row r="1222" spans="1:6" x14ac:dyDescent="0.25">
      <c r="A1222" s="88">
        <v>44488</v>
      </c>
      <c r="B1222" t="s">
        <v>16600</v>
      </c>
      <c r="C1222" t="s">
        <v>54</v>
      </c>
      <c r="D1222" t="s">
        <v>10</v>
      </c>
      <c r="E1222">
        <v>4</v>
      </c>
      <c r="F1222" t="s">
        <v>198</v>
      </c>
    </row>
    <row r="1223" spans="1:6" x14ac:dyDescent="0.25">
      <c r="A1223" s="88">
        <v>44488</v>
      </c>
      <c r="B1223" t="s">
        <v>16600</v>
      </c>
      <c r="C1223" t="s">
        <v>54</v>
      </c>
      <c r="D1223" t="s">
        <v>9</v>
      </c>
      <c r="E1223">
        <v>42</v>
      </c>
      <c r="F1223" t="s">
        <v>55</v>
      </c>
    </row>
    <row r="1224" spans="1:6" x14ac:dyDescent="0.25">
      <c r="A1224" s="88">
        <v>44488</v>
      </c>
      <c r="B1224" t="s">
        <v>16600</v>
      </c>
      <c r="C1224" t="s">
        <v>54</v>
      </c>
      <c r="D1224" t="s">
        <v>8</v>
      </c>
      <c r="E1224">
        <v>39</v>
      </c>
      <c r="F1224" t="s">
        <v>55</v>
      </c>
    </row>
    <row r="1225" spans="1:6" x14ac:dyDescent="0.25">
      <c r="A1225" s="88">
        <v>44488</v>
      </c>
      <c r="B1225" t="s">
        <v>16600</v>
      </c>
      <c r="C1225" t="s">
        <v>54</v>
      </c>
      <c r="D1225" t="s">
        <v>7</v>
      </c>
      <c r="E1225">
        <v>117</v>
      </c>
      <c r="F1225" t="s">
        <v>55</v>
      </c>
    </row>
    <row r="1226" spans="1:6" x14ac:dyDescent="0.25">
      <c r="A1226" s="88">
        <v>44488</v>
      </c>
      <c r="B1226" t="s">
        <v>16600</v>
      </c>
      <c r="C1226" t="s">
        <v>54</v>
      </c>
      <c r="D1226" t="s">
        <v>8</v>
      </c>
      <c r="E1226">
        <v>418</v>
      </c>
      <c r="F1226" t="s">
        <v>263</v>
      </c>
    </row>
    <row r="1227" spans="1:6" x14ac:dyDescent="0.25">
      <c r="A1227" s="88">
        <v>44488</v>
      </c>
      <c r="B1227" t="s">
        <v>16600</v>
      </c>
      <c r="C1227" t="s">
        <v>54</v>
      </c>
      <c r="D1227" t="s">
        <v>6</v>
      </c>
      <c r="E1227">
        <v>100</v>
      </c>
      <c r="F1227" t="s">
        <v>65</v>
      </c>
    </row>
    <row r="1228" spans="1:6" x14ac:dyDescent="0.25">
      <c r="A1228" s="88">
        <v>44488</v>
      </c>
      <c r="B1228" t="s">
        <v>16600</v>
      </c>
      <c r="C1228" t="s">
        <v>630</v>
      </c>
      <c r="D1228" t="s">
        <v>8</v>
      </c>
      <c r="E1228">
        <v>40</v>
      </c>
      <c r="F1228" t="s">
        <v>55</v>
      </c>
    </row>
    <row r="1229" spans="1:6" x14ac:dyDescent="0.25">
      <c r="A1229" s="88">
        <v>44488</v>
      </c>
      <c r="B1229" t="s">
        <v>16600</v>
      </c>
      <c r="C1229" t="s">
        <v>334</v>
      </c>
      <c r="D1229" t="s">
        <v>10</v>
      </c>
      <c r="E1229">
        <v>21</v>
      </c>
      <c r="F1229" t="s">
        <v>263</v>
      </c>
    </row>
    <row r="1230" spans="1:6" x14ac:dyDescent="0.25">
      <c r="A1230" s="88">
        <v>44488</v>
      </c>
      <c r="B1230" t="s">
        <v>16600</v>
      </c>
      <c r="C1230" t="s">
        <v>214</v>
      </c>
      <c r="D1230" t="s">
        <v>6</v>
      </c>
      <c r="E1230">
        <v>29</v>
      </c>
      <c r="F1230" t="s">
        <v>55</v>
      </c>
    </row>
    <row r="1231" spans="1:6" x14ac:dyDescent="0.25">
      <c r="A1231" s="88">
        <v>44488</v>
      </c>
      <c r="B1231" t="s">
        <v>16600</v>
      </c>
      <c r="C1231" t="s">
        <v>212</v>
      </c>
      <c r="D1231" t="s">
        <v>10</v>
      </c>
      <c r="E1231">
        <v>10</v>
      </c>
      <c r="F1231" t="s">
        <v>212</v>
      </c>
    </row>
    <row r="1232" spans="1:6" x14ac:dyDescent="0.25">
      <c r="A1232" s="88">
        <v>44488</v>
      </c>
      <c r="B1232" t="s">
        <v>16600</v>
      </c>
      <c r="C1232" t="s">
        <v>212</v>
      </c>
      <c r="D1232" t="s">
        <v>10</v>
      </c>
      <c r="E1232">
        <v>24</v>
      </c>
      <c r="F1232" t="s">
        <v>212</v>
      </c>
    </row>
    <row r="1233" spans="1:6" x14ac:dyDescent="0.25">
      <c r="A1233" s="88">
        <v>44488</v>
      </c>
      <c r="B1233" t="s">
        <v>16600</v>
      </c>
      <c r="C1233" t="s">
        <v>212</v>
      </c>
      <c r="D1233" t="s">
        <v>10</v>
      </c>
      <c r="E1233">
        <v>230</v>
      </c>
      <c r="F1233" t="s">
        <v>212</v>
      </c>
    </row>
    <row r="1234" spans="1:6" x14ac:dyDescent="0.25">
      <c r="A1234" s="88">
        <v>44489</v>
      </c>
      <c r="B1234" t="s">
        <v>16600</v>
      </c>
      <c r="C1234">
        <v>23000188</v>
      </c>
      <c r="D1234" t="s">
        <v>8</v>
      </c>
      <c r="E1234">
        <v>10</v>
      </c>
      <c r="F1234" t="s">
        <v>55</v>
      </c>
    </row>
    <row r="1235" spans="1:6" x14ac:dyDescent="0.25">
      <c r="A1235" s="88">
        <v>44489</v>
      </c>
      <c r="B1235" t="s">
        <v>16600</v>
      </c>
      <c r="C1235">
        <v>23000198</v>
      </c>
      <c r="D1235" t="s">
        <v>8</v>
      </c>
      <c r="E1235">
        <v>15</v>
      </c>
      <c r="F1235" t="s">
        <v>55</v>
      </c>
    </row>
    <row r="1236" spans="1:6" x14ac:dyDescent="0.25">
      <c r="A1236" s="88">
        <v>44489</v>
      </c>
      <c r="B1236" t="s">
        <v>16600</v>
      </c>
      <c r="C1236">
        <v>29500631</v>
      </c>
      <c r="D1236" t="s">
        <v>7</v>
      </c>
      <c r="E1236">
        <v>60</v>
      </c>
      <c r="F1236" t="s">
        <v>19</v>
      </c>
    </row>
    <row r="1237" spans="1:6" x14ac:dyDescent="0.25">
      <c r="A1237" s="88">
        <v>44489</v>
      </c>
      <c r="B1237" t="s">
        <v>16600</v>
      </c>
      <c r="C1237">
        <v>29500823</v>
      </c>
      <c r="D1237" t="s">
        <v>6</v>
      </c>
      <c r="E1237">
        <v>102</v>
      </c>
      <c r="F1237" t="s">
        <v>22</v>
      </c>
    </row>
    <row r="1238" spans="1:6" x14ac:dyDescent="0.25">
      <c r="A1238" s="88">
        <v>44489</v>
      </c>
      <c r="B1238" t="s">
        <v>16600</v>
      </c>
      <c r="C1238">
        <v>29500885</v>
      </c>
      <c r="D1238" t="s">
        <v>9</v>
      </c>
      <c r="E1238">
        <v>15</v>
      </c>
      <c r="F1238" t="s">
        <v>17</v>
      </c>
    </row>
    <row r="1239" spans="1:6" x14ac:dyDescent="0.25">
      <c r="A1239" s="88">
        <v>44489</v>
      </c>
      <c r="B1239" t="s">
        <v>16600</v>
      </c>
      <c r="C1239">
        <v>29500886</v>
      </c>
      <c r="D1239" t="s">
        <v>9</v>
      </c>
      <c r="E1239">
        <v>123</v>
      </c>
      <c r="F1239" t="s">
        <v>24</v>
      </c>
    </row>
    <row r="1240" spans="1:6" x14ac:dyDescent="0.25">
      <c r="A1240" s="88">
        <v>44489</v>
      </c>
      <c r="B1240" t="s">
        <v>16600</v>
      </c>
      <c r="C1240">
        <v>29500910</v>
      </c>
      <c r="D1240" t="s">
        <v>8</v>
      </c>
      <c r="E1240">
        <v>24</v>
      </c>
      <c r="F1240" t="s">
        <v>17</v>
      </c>
    </row>
    <row r="1241" spans="1:6" x14ac:dyDescent="0.25">
      <c r="A1241" s="88">
        <v>44489</v>
      </c>
      <c r="B1241" t="s">
        <v>16600</v>
      </c>
      <c r="C1241">
        <v>29500917</v>
      </c>
      <c r="D1241" t="s">
        <v>6</v>
      </c>
      <c r="E1241">
        <v>21</v>
      </c>
      <c r="F1241" t="s">
        <v>215</v>
      </c>
    </row>
    <row r="1242" spans="1:6" x14ac:dyDescent="0.25">
      <c r="A1242" s="88">
        <v>44489</v>
      </c>
      <c r="B1242" t="s">
        <v>16600</v>
      </c>
      <c r="C1242">
        <v>29500917</v>
      </c>
      <c r="D1242" t="s">
        <v>6</v>
      </c>
      <c r="E1242">
        <v>21</v>
      </c>
      <c r="F1242" t="s">
        <v>215</v>
      </c>
    </row>
    <row r="1243" spans="1:6" x14ac:dyDescent="0.25">
      <c r="A1243" s="88">
        <v>44489</v>
      </c>
      <c r="B1243" t="s">
        <v>16600</v>
      </c>
      <c r="C1243">
        <v>29501003</v>
      </c>
      <c r="D1243" t="s">
        <v>8</v>
      </c>
      <c r="E1243">
        <v>51</v>
      </c>
      <c r="F1243" t="s">
        <v>45</v>
      </c>
    </row>
    <row r="1244" spans="1:6" x14ac:dyDescent="0.25">
      <c r="A1244" s="88">
        <v>44489</v>
      </c>
      <c r="B1244" t="s">
        <v>16600</v>
      </c>
      <c r="C1244">
        <v>29501017</v>
      </c>
      <c r="D1244" t="s">
        <v>8</v>
      </c>
      <c r="E1244">
        <v>31</v>
      </c>
      <c r="F1244" t="s">
        <v>17</v>
      </c>
    </row>
    <row r="1245" spans="1:6" x14ac:dyDescent="0.25">
      <c r="A1245" s="88">
        <v>44489</v>
      </c>
      <c r="B1245" t="s">
        <v>16600</v>
      </c>
      <c r="C1245">
        <v>29501076</v>
      </c>
      <c r="D1245" t="s">
        <v>11</v>
      </c>
      <c r="E1245">
        <v>249</v>
      </c>
      <c r="F1245" t="s">
        <v>20</v>
      </c>
    </row>
    <row r="1246" spans="1:6" x14ac:dyDescent="0.25">
      <c r="A1246" s="88">
        <v>44489</v>
      </c>
      <c r="B1246" t="s">
        <v>16600</v>
      </c>
      <c r="C1246">
        <v>29900002</v>
      </c>
      <c r="D1246" t="s">
        <v>8</v>
      </c>
      <c r="E1246">
        <v>138</v>
      </c>
      <c r="F1246" t="s">
        <v>17</v>
      </c>
    </row>
    <row r="1247" spans="1:6" x14ac:dyDescent="0.25">
      <c r="A1247" s="88">
        <v>44489</v>
      </c>
      <c r="B1247" t="s">
        <v>16600</v>
      </c>
      <c r="C1247">
        <v>29900003</v>
      </c>
      <c r="D1247" t="s">
        <v>8</v>
      </c>
      <c r="E1247">
        <v>70</v>
      </c>
      <c r="F1247" t="s">
        <v>17</v>
      </c>
    </row>
    <row r="1248" spans="1:6" x14ac:dyDescent="0.25">
      <c r="A1248" s="88">
        <v>44489</v>
      </c>
      <c r="B1248" t="s">
        <v>16600</v>
      </c>
      <c r="C1248">
        <v>31000161</v>
      </c>
      <c r="D1248" t="s">
        <v>6</v>
      </c>
      <c r="E1248">
        <v>230</v>
      </c>
      <c r="F1248" t="s">
        <v>540</v>
      </c>
    </row>
    <row r="1249" spans="1:6" x14ac:dyDescent="0.25">
      <c r="A1249" s="88">
        <v>44489</v>
      </c>
      <c r="B1249" t="s">
        <v>16600</v>
      </c>
      <c r="C1249">
        <v>32000070</v>
      </c>
      <c r="D1249" t="s">
        <v>6</v>
      </c>
      <c r="E1249">
        <v>22</v>
      </c>
      <c r="F1249" t="s">
        <v>195</v>
      </c>
    </row>
    <row r="1250" spans="1:6" x14ac:dyDescent="0.25">
      <c r="A1250" s="88">
        <v>44489</v>
      </c>
      <c r="B1250" t="s">
        <v>16600</v>
      </c>
      <c r="C1250" t="s">
        <v>54</v>
      </c>
      <c r="D1250" t="s">
        <v>6</v>
      </c>
      <c r="E1250">
        <v>24.8</v>
      </c>
      <c r="F1250" t="s">
        <v>21</v>
      </c>
    </row>
    <row r="1251" spans="1:6" x14ac:dyDescent="0.25">
      <c r="A1251" s="88">
        <v>44489</v>
      </c>
      <c r="B1251" t="s">
        <v>16600</v>
      </c>
      <c r="C1251" t="s">
        <v>54</v>
      </c>
      <c r="D1251" t="s">
        <v>6</v>
      </c>
      <c r="E1251">
        <v>123</v>
      </c>
      <c r="F1251" t="s">
        <v>21</v>
      </c>
    </row>
    <row r="1252" spans="1:6" x14ac:dyDescent="0.25">
      <c r="A1252" s="88">
        <v>44489</v>
      </c>
      <c r="B1252" t="s">
        <v>16600</v>
      </c>
      <c r="C1252" t="s">
        <v>54</v>
      </c>
      <c r="D1252" t="s">
        <v>6</v>
      </c>
      <c r="E1252">
        <v>84</v>
      </c>
      <c r="F1252" t="s">
        <v>21</v>
      </c>
    </row>
    <row r="1253" spans="1:6" x14ac:dyDescent="0.25">
      <c r="A1253" s="88">
        <v>44489</v>
      </c>
      <c r="B1253" t="s">
        <v>16600</v>
      </c>
      <c r="C1253" t="s">
        <v>54</v>
      </c>
      <c r="D1253" t="s">
        <v>6</v>
      </c>
      <c r="E1253">
        <v>90</v>
      </c>
      <c r="F1253" t="s">
        <v>55</v>
      </c>
    </row>
    <row r="1254" spans="1:6" x14ac:dyDescent="0.25">
      <c r="A1254" s="88">
        <v>44489</v>
      </c>
      <c r="B1254" t="s">
        <v>16600</v>
      </c>
      <c r="C1254" t="s">
        <v>54</v>
      </c>
      <c r="D1254" t="s">
        <v>7</v>
      </c>
      <c r="E1254">
        <v>52</v>
      </c>
      <c r="F1254" t="s">
        <v>55</v>
      </c>
    </row>
    <row r="1255" spans="1:6" x14ac:dyDescent="0.25">
      <c r="A1255" s="88">
        <v>44489</v>
      </c>
      <c r="B1255" t="s">
        <v>16600</v>
      </c>
      <c r="C1255" t="s">
        <v>54</v>
      </c>
      <c r="D1255" t="s">
        <v>6</v>
      </c>
      <c r="E1255">
        <v>29</v>
      </c>
      <c r="F1255" t="s">
        <v>16602</v>
      </c>
    </row>
    <row r="1256" spans="1:6" x14ac:dyDescent="0.25">
      <c r="A1256" s="88">
        <v>44489</v>
      </c>
      <c r="B1256" t="s">
        <v>16600</v>
      </c>
      <c r="C1256" t="s">
        <v>54</v>
      </c>
      <c r="D1256" t="s">
        <v>6</v>
      </c>
      <c r="E1256">
        <v>21.6</v>
      </c>
      <c r="F1256" t="s">
        <v>55</v>
      </c>
    </row>
    <row r="1257" spans="1:6" x14ac:dyDescent="0.25">
      <c r="A1257" s="88">
        <v>44489</v>
      </c>
      <c r="B1257" t="s">
        <v>16600</v>
      </c>
      <c r="C1257" t="s">
        <v>54</v>
      </c>
      <c r="D1257" t="s">
        <v>6</v>
      </c>
      <c r="E1257">
        <v>58</v>
      </c>
      <c r="F1257" t="s">
        <v>55</v>
      </c>
    </row>
    <row r="1258" spans="1:6" x14ac:dyDescent="0.25">
      <c r="A1258" s="88">
        <v>44489</v>
      </c>
      <c r="B1258" t="s">
        <v>16600</v>
      </c>
      <c r="C1258" t="s">
        <v>54</v>
      </c>
      <c r="D1258" t="s">
        <v>10</v>
      </c>
      <c r="E1258">
        <v>14.5</v>
      </c>
      <c r="F1258" t="s">
        <v>198</v>
      </c>
    </row>
    <row r="1259" spans="1:6" x14ac:dyDescent="0.25">
      <c r="A1259" s="88">
        <v>44489</v>
      </c>
      <c r="B1259" t="s">
        <v>16600</v>
      </c>
      <c r="C1259" t="s">
        <v>54</v>
      </c>
      <c r="D1259" t="s">
        <v>8</v>
      </c>
      <c r="E1259">
        <v>2.2000000000000002</v>
      </c>
      <c r="F1259" t="s">
        <v>55</v>
      </c>
    </row>
    <row r="1260" spans="1:6" x14ac:dyDescent="0.25">
      <c r="A1260" s="88">
        <v>44489</v>
      </c>
      <c r="B1260" t="s">
        <v>16600</v>
      </c>
      <c r="C1260" t="s">
        <v>54</v>
      </c>
      <c r="D1260" t="s">
        <v>8</v>
      </c>
      <c r="E1260">
        <v>8</v>
      </c>
      <c r="F1260" t="s">
        <v>55</v>
      </c>
    </row>
    <row r="1261" spans="1:6" x14ac:dyDescent="0.25">
      <c r="A1261" s="88">
        <v>44489</v>
      </c>
      <c r="B1261" t="s">
        <v>16600</v>
      </c>
      <c r="C1261" t="s">
        <v>54</v>
      </c>
      <c r="D1261" t="s">
        <v>8</v>
      </c>
      <c r="E1261">
        <v>7.6</v>
      </c>
      <c r="F1261" t="s">
        <v>55</v>
      </c>
    </row>
    <row r="1262" spans="1:6" x14ac:dyDescent="0.25">
      <c r="A1262" s="88">
        <v>44489</v>
      </c>
      <c r="B1262" t="s">
        <v>16600</v>
      </c>
      <c r="C1262" t="s">
        <v>54</v>
      </c>
      <c r="D1262" t="s">
        <v>6</v>
      </c>
      <c r="E1262">
        <v>80.400000000000006</v>
      </c>
      <c r="F1262" t="s">
        <v>65</v>
      </c>
    </row>
    <row r="1263" spans="1:6" x14ac:dyDescent="0.25">
      <c r="A1263" s="88">
        <v>44489</v>
      </c>
      <c r="B1263" t="s">
        <v>16600</v>
      </c>
      <c r="C1263" t="s">
        <v>54</v>
      </c>
      <c r="D1263" t="s">
        <v>6</v>
      </c>
      <c r="E1263">
        <v>50</v>
      </c>
      <c r="F1263" t="s">
        <v>65</v>
      </c>
    </row>
    <row r="1264" spans="1:6" x14ac:dyDescent="0.25">
      <c r="A1264" s="88">
        <v>44489</v>
      </c>
      <c r="B1264" t="s">
        <v>16600</v>
      </c>
      <c r="C1264" t="s">
        <v>54</v>
      </c>
      <c r="D1264" t="s">
        <v>6</v>
      </c>
      <c r="E1264">
        <v>173</v>
      </c>
      <c r="F1264" t="s">
        <v>65</v>
      </c>
    </row>
    <row r="1265" spans="1:6" x14ac:dyDescent="0.25">
      <c r="A1265" s="88">
        <v>44489</v>
      </c>
      <c r="B1265" t="s">
        <v>16600</v>
      </c>
      <c r="C1265" t="s">
        <v>54</v>
      </c>
      <c r="D1265" t="s">
        <v>10</v>
      </c>
      <c r="E1265">
        <v>4.0999999999999996</v>
      </c>
      <c r="F1265" t="s">
        <v>198</v>
      </c>
    </row>
    <row r="1266" spans="1:6" x14ac:dyDescent="0.25">
      <c r="A1266" s="88">
        <v>44489</v>
      </c>
      <c r="B1266" t="s">
        <v>16600</v>
      </c>
      <c r="C1266" t="s">
        <v>208</v>
      </c>
      <c r="D1266" t="s">
        <v>7</v>
      </c>
      <c r="E1266">
        <v>75</v>
      </c>
      <c r="F1266" t="s">
        <v>30</v>
      </c>
    </row>
    <row r="1267" spans="1:6" x14ac:dyDescent="0.25">
      <c r="A1267" s="88">
        <v>44489</v>
      </c>
      <c r="B1267" t="s">
        <v>16600</v>
      </c>
      <c r="C1267" t="s">
        <v>119</v>
      </c>
      <c r="D1267" t="s">
        <v>6</v>
      </c>
      <c r="E1267">
        <v>2.6</v>
      </c>
      <c r="F1267" t="s">
        <v>55</v>
      </c>
    </row>
    <row r="1268" spans="1:6" x14ac:dyDescent="0.25">
      <c r="A1268" s="88">
        <v>44490</v>
      </c>
      <c r="B1268" t="s">
        <v>16600</v>
      </c>
      <c r="C1268" t="s">
        <v>54</v>
      </c>
      <c r="D1268" t="s">
        <v>10</v>
      </c>
      <c r="E1268">
        <v>11</v>
      </c>
      <c r="F1268" t="s">
        <v>200</v>
      </c>
    </row>
    <row r="1269" spans="1:6" x14ac:dyDescent="0.25">
      <c r="A1269" s="88">
        <v>44490</v>
      </c>
      <c r="B1269" t="s">
        <v>16600</v>
      </c>
      <c r="C1269" t="s">
        <v>54</v>
      </c>
      <c r="D1269" t="s">
        <v>10</v>
      </c>
      <c r="E1269">
        <v>150</v>
      </c>
      <c r="F1269" t="s">
        <v>200</v>
      </c>
    </row>
    <row r="1270" spans="1:6" x14ac:dyDescent="0.25">
      <c r="A1270" s="88">
        <v>44490</v>
      </c>
      <c r="B1270" t="s">
        <v>16600</v>
      </c>
      <c r="C1270" t="s">
        <v>54</v>
      </c>
      <c r="D1270" t="s">
        <v>10</v>
      </c>
      <c r="E1270">
        <v>2.5</v>
      </c>
      <c r="F1270" t="s">
        <v>198</v>
      </c>
    </row>
    <row r="1271" spans="1:6" x14ac:dyDescent="0.25">
      <c r="A1271" s="88">
        <v>44491</v>
      </c>
      <c r="B1271" t="s">
        <v>16600</v>
      </c>
      <c r="C1271">
        <v>24000493</v>
      </c>
      <c r="D1271" t="s">
        <v>6</v>
      </c>
      <c r="E1271">
        <v>30</v>
      </c>
      <c r="F1271" t="s">
        <v>55</v>
      </c>
    </row>
    <row r="1272" spans="1:6" x14ac:dyDescent="0.25">
      <c r="A1272" s="88">
        <v>44491</v>
      </c>
      <c r="B1272" t="s">
        <v>16600</v>
      </c>
      <c r="C1272">
        <v>24000493</v>
      </c>
      <c r="D1272" t="s">
        <v>6</v>
      </c>
      <c r="E1272">
        <v>40</v>
      </c>
      <c r="F1272" t="s">
        <v>16602</v>
      </c>
    </row>
    <row r="1273" spans="1:6" x14ac:dyDescent="0.25">
      <c r="A1273" s="88">
        <v>44491</v>
      </c>
      <c r="B1273" t="s">
        <v>16600</v>
      </c>
      <c r="C1273">
        <v>29500539</v>
      </c>
      <c r="D1273" t="s">
        <v>6</v>
      </c>
      <c r="E1273">
        <v>10</v>
      </c>
      <c r="F1273" t="s">
        <v>21</v>
      </c>
    </row>
    <row r="1274" spans="1:6" x14ac:dyDescent="0.25">
      <c r="A1274" s="88">
        <v>44491</v>
      </c>
      <c r="B1274" t="s">
        <v>16600</v>
      </c>
      <c r="C1274">
        <v>29500605</v>
      </c>
      <c r="D1274" t="s">
        <v>6</v>
      </c>
      <c r="E1274">
        <v>20</v>
      </c>
      <c r="F1274" t="s">
        <v>21</v>
      </c>
    </row>
    <row r="1275" spans="1:6" x14ac:dyDescent="0.25">
      <c r="A1275" s="88">
        <v>44491</v>
      </c>
      <c r="B1275" t="s">
        <v>16600</v>
      </c>
      <c r="C1275">
        <v>29500616</v>
      </c>
      <c r="D1275" t="s">
        <v>6</v>
      </c>
      <c r="E1275">
        <v>5</v>
      </c>
      <c r="F1275" t="s">
        <v>87</v>
      </c>
    </row>
    <row r="1276" spans="1:6" x14ac:dyDescent="0.25">
      <c r="A1276" s="88">
        <v>44491</v>
      </c>
      <c r="B1276" t="s">
        <v>16600</v>
      </c>
      <c r="C1276">
        <v>29500918</v>
      </c>
      <c r="D1276" t="s">
        <v>6</v>
      </c>
      <c r="E1276">
        <v>20</v>
      </c>
      <c r="F1276" t="s">
        <v>21</v>
      </c>
    </row>
    <row r="1277" spans="1:6" x14ac:dyDescent="0.25">
      <c r="A1277" s="88">
        <v>44491</v>
      </c>
      <c r="B1277" t="s">
        <v>16600</v>
      </c>
      <c r="C1277">
        <v>29500918</v>
      </c>
      <c r="D1277" t="s">
        <v>6</v>
      </c>
      <c r="E1277">
        <v>24</v>
      </c>
      <c r="F1277" t="s">
        <v>21</v>
      </c>
    </row>
    <row r="1278" spans="1:6" x14ac:dyDescent="0.25">
      <c r="A1278" s="88">
        <v>44491</v>
      </c>
      <c r="B1278" t="s">
        <v>16600</v>
      </c>
      <c r="C1278">
        <v>29500939</v>
      </c>
      <c r="D1278" t="s">
        <v>6</v>
      </c>
      <c r="E1278">
        <v>20</v>
      </c>
      <c r="F1278" t="s">
        <v>21</v>
      </c>
    </row>
    <row r="1279" spans="1:6" x14ac:dyDescent="0.25">
      <c r="A1279" s="88">
        <v>44491</v>
      </c>
      <c r="B1279" t="s">
        <v>16600</v>
      </c>
      <c r="C1279">
        <v>29500945</v>
      </c>
      <c r="D1279" t="s">
        <v>6</v>
      </c>
      <c r="E1279">
        <v>16</v>
      </c>
      <c r="F1279" t="s">
        <v>21</v>
      </c>
    </row>
    <row r="1280" spans="1:6" x14ac:dyDescent="0.25">
      <c r="A1280" s="88">
        <v>44491</v>
      </c>
      <c r="B1280" t="s">
        <v>16600</v>
      </c>
      <c r="C1280">
        <v>29500949</v>
      </c>
      <c r="D1280" t="s">
        <v>6</v>
      </c>
      <c r="E1280">
        <v>25</v>
      </c>
      <c r="F1280" t="s">
        <v>21</v>
      </c>
    </row>
    <row r="1281" spans="1:6" x14ac:dyDescent="0.25">
      <c r="A1281" s="88">
        <v>44491</v>
      </c>
      <c r="B1281" t="s">
        <v>16600</v>
      </c>
      <c r="C1281">
        <v>29501002</v>
      </c>
      <c r="D1281" t="s">
        <v>6</v>
      </c>
      <c r="E1281">
        <v>10</v>
      </c>
      <c r="F1281" t="s">
        <v>22</v>
      </c>
    </row>
    <row r="1282" spans="1:6" x14ac:dyDescent="0.25">
      <c r="A1282" s="88">
        <v>44491</v>
      </c>
      <c r="B1282" t="s">
        <v>16600</v>
      </c>
      <c r="C1282">
        <v>29501003</v>
      </c>
      <c r="D1282" t="s">
        <v>8</v>
      </c>
      <c r="E1282">
        <v>117</v>
      </c>
      <c r="F1282" t="s">
        <v>45</v>
      </c>
    </row>
    <row r="1283" spans="1:6" x14ac:dyDescent="0.25">
      <c r="A1283" s="88">
        <v>44491</v>
      </c>
      <c r="B1283" t="s">
        <v>16600</v>
      </c>
      <c r="C1283">
        <v>29501032</v>
      </c>
      <c r="D1283" t="s">
        <v>8</v>
      </c>
      <c r="E1283">
        <v>32</v>
      </c>
      <c r="F1283" t="s">
        <v>275</v>
      </c>
    </row>
    <row r="1284" spans="1:6" x14ac:dyDescent="0.25">
      <c r="A1284" s="88">
        <v>44491</v>
      </c>
      <c r="B1284" t="s">
        <v>16600</v>
      </c>
      <c r="C1284">
        <v>29501060</v>
      </c>
      <c r="D1284" t="s">
        <v>11</v>
      </c>
      <c r="E1284">
        <v>10</v>
      </c>
      <c r="F1284" t="s">
        <v>20</v>
      </c>
    </row>
    <row r="1285" spans="1:6" x14ac:dyDescent="0.25">
      <c r="A1285" s="88">
        <v>44491</v>
      </c>
      <c r="B1285" t="s">
        <v>16600</v>
      </c>
      <c r="C1285">
        <v>29600017</v>
      </c>
      <c r="D1285" t="s">
        <v>6</v>
      </c>
      <c r="E1285">
        <v>60</v>
      </c>
      <c r="F1285" t="s">
        <v>22</v>
      </c>
    </row>
    <row r="1286" spans="1:6" x14ac:dyDescent="0.25">
      <c r="A1286" s="88">
        <v>44491</v>
      </c>
      <c r="B1286" t="s">
        <v>16600</v>
      </c>
      <c r="C1286">
        <v>29600027</v>
      </c>
      <c r="D1286" t="s">
        <v>6</v>
      </c>
      <c r="E1286">
        <v>20</v>
      </c>
      <c r="F1286" t="s">
        <v>21</v>
      </c>
    </row>
    <row r="1287" spans="1:6" x14ac:dyDescent="0.25">
      <c r="A1287" s="88">
        <v>44491</v>
      </c>
      <c r="B1287" t="s">
        <v>16600</v>
      </c>
      <c r="C1287">
        <v>32000106</v>
      </c>
      <c r="D1287" t="s">
        <v>6</v>
      </c>
      <c r="E1287">
        <v>29.5</v>
      </c>
      <c r="F1287" t="s">
        <v>55</v>
      </c>
    </row>
    <row r="1288" spans="1:6" x14ac:dyDescent="0.25">
      <c r="A1288" s="88">
        <v>44491</v>
      </c>
      <c r="B1288" t="s">
        <v>16600</v>
      </c>
      <c r="C1288">
        <v>32000106</v>
      </c>
      <c r="D1288" t="s">
        <v>6</v>
      </c>
      <c r="E1288">
        <v>60</v>
      </c>
      <c r="F1288" t="s">
        <v>16602</v>
      </c>
    </row>
    <row r="1289" spans="1:6" x14ac:dyDescent="0.25">
      <c r="A1289" s="88">
        <v>44491</v>
      </c>
      <c r="B1289" t="s">
        <v>16600</v>
      </c>
      <c r="C1289">
        <v>50000275</v>
      </c>
      <c r="D1289" t="s">
        <v>10</v>
      </c>
      <c r="E1289">
        <v>525</v>
      </c>
      <c r="F1289" t="s">
        <v>33</v>
      </c>
    </row>
    <row r="1290" spans="1:6" x14ac:dyDescent="0.25">
      <c r="A1290" s="88">
        <v>44491</v>
      </c>
      <c r="B1290" t="s">
        <v>16600</v>
      </c>
      <c r="C1290">
        <v>50000275</v>
      </c>
      <c r="D1290" t="s">
        <v>10</v>
      </c>
      <c r="E1290">
        <v>525</v>
      </c>
      <c r="F1290" t="s">
        <v>27</v>
      </c>
    </row>
    <row r="1291" spans="1:6" x14ac:dyDescent="0.25">
      <c r="A1291" s="88">
        <v>44491</v>
      </c>
      <c r="B1291" t="s">
        <v>16600</v>
      </c>
      <c r="C1291" t="s">
        <v>54</v>
      </c>
      <c r="D1291" t="s">
        <v>7</v>
      </c>
      <c r="E1291">
        <v>27</v>
      </c>
      <c r="F1291" t="s">
        <v>55</v>
      </c>
    </row>
    <row r="1292" spans="1:6" x14ac:dyDescent="0.25">
      <c r="A1292" s="88">
        <v>44491</v>
      </c>
      <c r="B1292" t="s">
        <v>16600</v>
      </c>
      <c r="C1292" t="s">
        <v>54</v>
      </c>
      <c r="D1292" t="s">
        <v>9</v>
      </c>
      <c r="E1292">
        <v>29</v>
      </c>
      <c r="F1292" t="s">
        <v>55</v>
      </c>
    </row>
    <row r="1293" spans="1:6" x14ac:dyDescent="0.25">
      <c r="A1293" s="88">
        <v>44491</v>
      </c>
      <c r="B1293" t="s">
        <v>16600</v>
      </c>
      <c r="C1293" t="s">
        <v>54</v>
      </c>
      <c r="D1293" t="s">
        <v>8</v>
      </c>
      <c r="E1293">
        <v>30</v>
      </c>
      <c r="F1293" t="s">
        <v>55</v>
      </c>
    </row>
    <row r="1294" spans="1:6" x14ac:dyDescent="0.25">
      <c r="A1294" s="88">
        <v>44491</v>
      </c>
      <c r="B1294" t="s">
        <v>16600</v>
      </c>
      <c r="C1294" t="s">
        <v>54</v>
      </c>
      <c r="D1294" t="s">
        <v>6</v>
      </c>
      <c r="E1294">
        <v>80</v>
      </c>
      <c r="F1294" t="s">
        <v>21</v>
      </c>
    </row>
    <row r="1295" spans="1:6" x14ac:dyDescent="0.25">
      <c r="A1295" s="88">
        <v>44491</v>
      </c>
      <c r="B1295" t="s">
        <v>16600</v>
      </c>
      <c r="C1295" t="s">
        <v>54</v>
      </c>
      <c r="D1295" t="s">
        <v>10</v>
      </c>
      <c r="E1295">
        <v>7.5</v>
      </c>
      <c r="F1295" t="s">
        <v>198</v>
      </c>
    </row>
    <row r="1296" spans="1:6" x14ac:dyDescent="0.25">
      <c r="A1296" s="88">
        <v>44491</v>
      </c>
      <c r="B1296" t="s">
        <v>16600</v>
      </c>
      <c r="C1296" t="s">
        <v>54</v>
      </c>
      <c r="D1296" t="s">
        <v>6</v>
      </c>
      <c r="E1296">
        <v>39</v>
      </c>
      <c r="F1296" t="s">
        <v>55</v>
      </c>
    </row>
    <row r="1297" spans="1:6" x14ac:dyDescent="0.25">
      <c r="A1297" s="88">
        <v>44491</v>
      </c>
      <c r="B1297" t="s">
        <v>16600</v>
      </c>
      <c r="C1297" t="s">
        <v>54</v>
      </c>
      <c r="D1297" t="s">
        <v>6</v>
      </c>
      <c r="E1297">
        <v>46</v>
      </c>
      <c r="F1297" t="s">
        <v>16602</v>
      </c>
    </row>
    <row r="1298" spans="1:6" x14ac:dyDescent="0.25">
      <c r="A1298" s="88">
        <v>44491</v>
      </c>
      <c r="B1298" t="s">
        <v>16600</v>
      </c>
      <c r="C1298" t="s">
        <v>54</v>
      </c>
      <c r="D1298" t="s">
        <v>9</v>
      </c>
      <c r="E1298">
        <v>35</v>
      </c>
      <c r="F1298" t="s">
        <v>55</v>
      </c>
    </row>
    <row r="1299" spans="1:6" x14ac:dyDescent="0.25">
      <c r="A1299" s="88">
        <v>44491</v>
      </c>
      <c r="B1299" t="s">
        <v>16600</v>
      </c>
      <c r="C1299" t="s">
        <v>54</v>
      </c>
      <c r="D1299" t="s">
        <v>10</v>
      </c>
      <c r="E1299">
        <v>170</v>
      </c>
      <c r="F1299" t="s">
        <v>200</v>
      </c>
    </row>
    <row r="1300" spans="1:6" x14ac:dyDescent="0.25">
      <c r="A1300" s="88">
        <v>44491</v>
      </c>
      <c r="B1300" t="s">
        <v>16600</v>
      </c>
      <c r="C1300" t="s">
        <v>336</v>
      </c>
      <c r="D1300" t="s">
        <v>6</v>
      </c>
      <c r="E1300">
        <v>10.8</v>
      </c>
      <c r="F1300" t="s">
        <v>195</v>
      </c>
    </row>
    <row r="1301" spans="1:6" x14ac:dyDescent="0.25">
      <c r="A1301" s="88">
        <v>44491</v>
      </c>
      <c r="B1301" t="s">
        <v>16600</v>
      </c>
      <c r="C1301" t="s">
        <v>208</v>
      </c>
      <c r="D1301" t="s">
        <v>7</v>
      </c>
      <c r="E1301">
        <v>105</v>
      </c>
      <c r="F1301" t="s">
        <v>30</v>
      </c>
    </row>
    <row r="1302" spans="1:6" x14ac:dyDescent="0.25">
      <c r="A1302" s="88">
        <v>44491</v>
      </c>
      <c r="B1302" t="s">
        <v>16600</v>
      </c>
      <c r="C1302" t="s">
        <v>303</v>
      </c>
      <c r="D1302" t="s">
        <v>11</v>
      </c>
      <c r="E1302">
        <v>9</v>
      </c>
      <c r="F1302" t="s">
        <v>547</v>
      </c>
    </row>
    <row r="1303" spans="1:6" x14ac:dyDescent="0.25">
      <c r="A1303" s="88">
        <v>44491</v>
      </c>
      <c r="B1303" t="s">
        <v>16600</v>
      </c>
      <c r="C1303" t="s">
        <v>212</v>
      </c>
      <c r="D1303" t="s">
        <v>10</v>
      </c>
      <c r="E1303">
        <v>53</v>
      </c>
      <c r="F1303" t="s">
        <v>212</v>
      </c>
    </row>
    <row r="1304" spans="1:6" x14ac:dyDescent="0.25">
      <c r="A1304" s="88">
        <v>44491</v>
      </c>
      <c r="B1304" t="s">
        <v>16600</v>
      </c>
      <c r="C1304" t="s">
        <v>57</v>
      </c>
      <c r="D1304" t="s">
        <v>8</v>
      </c>
      <c r="E1304">
        <v>25</v>
      </c>
      <c r="F1304" t="s">
        <v>55</v>
      </c>
    </row>
    <row r="1305" spans="1:6" x14ac:dyDescent="0.25">
      <c r="A1305" s="88">
        <v>44494</v>
      </c>
      <c r="B1305" t="s">
        <v>16600</v>
      </c>
      <c r="C1305">
        <v>29500482</v>
      </c>
      <c r="D1305" t="s">
        <v>9</v>
      </c>
      <c r="E1305">
        <v>21</v>
      </c>
      <c r="F1305" t="s">
        <v>17</v>
      </c>
    </row>
    <row r="1306" spans="1:6" x14ac:dyDescent="0.25">
      <c r="A1306" s="88">
        <v>44494</v>
      </c>
      <c r="B1306" t="s">
        <v>16600</v>
      </c>
      <c r="C1306">
        <v>29500498</v>
      </c>
      <c r="D1306" t="s">
        <v>8</v>
      </c>
      <c r="E1306">
        <v>309</v>
      </c>
      <c r="F1306" t="s">
        <v>21</v>
      </c>
    </row>
    <row r="1307" spans="1:6" x14ac:dyDescent="0.25">
      <c r="A1307" s="88">
        <v>44494</v>
      </c>
      <c r="B1307" t="s">
        <v>16600</v>
      </c>
      <c r="C1307">
        <v>29500498</v>
      </c>
      <c r="D1307" t="s">
        <v>8</v>
      </c>
      <c r="E1307">
        <v>321</v>
      </c>
      <c r="F1307" t="s">
        <v>21</v>
      </c>
    </row>
    <row r="1308" spans="1:6" x14ac:dyDescent="0.25">
      <c r="A1308" s="88">
        <v>44494</v>
      </c>
      <c r="B1308" t="s">
        <v>16600</v>
      </c>
      <c r="C1308">
        <v>29500527</v>
      </c>
      <c r="D1308" t="s">
        <v>8</v>
      </c>
      <c r="E1308">
        <v>246</v>
      </c>
      <c r="F1308" t="s">
        <v>21</v>
      </c>
    </row>
    <row r="1309" spans="1:6" x14ac:dyDescent="0.25">
      <c r="A1309" s="88">
        <v>44494</v>
      </c>
      <c r="B1309" t="s">
        <v>16600</v>
      </c>
      <c r="C1309">
        <v>29500532</v>
      </c>
      <c r="D1309" t="s">
        <v>6</v>
      </c>
      <c r="E1309">
        <v>101.8</v>
      </c>
      <c r="F1309" t="s">
        <v>16610</v>
      </c>
    </row>
    <row r="1310" spans="1:6" x14ac:dyDescent="0.25">
      <c r="A1310" s="88">
        <v>44494</v>
      </c>
      <c r="B1310" t="s">
        <v>16600</v>
      </c>
      <c r="C1310">
        <v>29500606</v>
      </c>
      <c r="D1310" t="s">
        <v>8</v>
      </c>
      <c r="E1310">
        <v>245</v>
      </c>
      <c r="F1310" t="s">
        <v>322</v>
      </c>
    </row>
    <row r="1311" spans="1:6" x14ac:dyDescent="0.25">
      <c r="A1311" s="88">
        <v>44494</v>
      </c>
      <c r="B1311" t="s">
        <v>16600</v>
      </c>
      <c r="C1311">
        <v>29500886</v>
      </c>
      <c r="D1311" t="s">
        <v>9</v>
      </c>
      <c r="E1311">
        <v>204</v>
      </c>
      <c r="F1311" t="s">
        <v>17</v>
      </c>
    </row>
    <row r="1312" spans="1:6" x14ac:dyDescent="0.25">
      <c r="A1312" s="88">
        <v>44494</v>
      </c>
      <c r="B1312" t="s">
        <v>16600</v>
      </c>
      <c r="C1312">
        <v>29500906</v>
      </c>
      <c r="D1312" t="s">
        <v>9</v>
      </c>
      <c r="E1312">
        <v>11</v>
      </c>
      <c r="F1312" t="s">
        <v>17</v>
      </c>
    </row>
    <row r="1313" spans="1:6" x14ac:dyDescent="0.25">
      <c r="A1313" s="88">
        <v>44494</v>
      </c>
      <c r="B1313" t="s">
        <v>16600</v>
      </c>
      <c r="C1313">
        <v>29500910</v>
      </c>
      <c r="D1313" t="s">
        <v>9</v>
      </c>
      <c r="E1313">
        <v>12</v>
      </c>
      <c r="F1313" t="s">
        <v>17</v>
      </c>
    </row>
    <row r="1314" spans="1:6" x14ac:dyDescent="0.25">
      <c r="A1314" s="88">
        <v>44494</v>
      </c>
      <c r="B1314" t="s">
        <v>16600</v>
      </c>
      <c r="C1314">
        <v>29500917</v>
      </c>
      <c r="D1314" t="s">
        <v>6</v>
      </c>
      <c r="E1314">
        <v>30</v>
      </c>
      <c r="F1314" t="s">
        <v>215</v>
      </c>
    </row>
    <row r="1315" spans="1:6" x14ac:dyDescent="0.25">
      <c r="A1315" s="88">
        <v>44494</v>
      </c>
      <c r="B1315" t="s">
        <v>16600</v>
      </c>
      <c r="C1315">
        <v>29500917</v>
      </c>
      <c r="D1315" t="s">
        <v>6</v>
      </c>
      <c r="E1315">
        <v>6</v>
      </c>
      <c r="F1315" t="s">
        <v>215</v>
      </c>
    </row>
    <row r="1316" spans="1:6" x14ac:dyDescent="0.25">
      <c r="A1316" s="88">
        <v>44494</v>
      </c>
      <c r="B1316" t="s">
        <v>16600</v>
      </c>
      <c r="C1316">
        <v>29500917</v>
      </c>
      <c r="D1316" t="s">
        <v>6</v>
      </c>
      <c r="E1316">
        <v>13</v>
      </c>
      <c r="F1316" t="s">
        <v>215</v>
      </c>
    </row>
    <row r="1317" spans="1:6" x14ac:dyDescent="0.25">
      <c r="A1317" s="88">
        <v>44494</v>
      </c>
      <c r="B1317" t="s">
        <v>16600</v>
      </c>
      <c r="C1317">
        <v>29500917</v>
      </c>
      <c r="D1317" t="s">
        <v>6</v>
      </c>
      <c r="E1317">
        <v>10</v>
      </c>
      <c r="F1317" t="s">
        <v>215</v>
      </c>
    </row>
    <row r="1318" spans="1:6" x14ac:dyDescent="0.25">
      <c r="A1318" s="88">
        <v>44494</v>
      </c>
      <c r="B1318" t="s">
        <v>16600</v>
      </c>
      <c r="C1318">
        <v>29500952</v>
      </c>
      <c r="D1318" t="s">
        <v>9</v>
      </c>
      <c r="E1318">
        <v>3</v>
      </c>
      <c r="F1318" t="s">
        <v>17</v>
      </c>
    </row>
    <row r="1319" spans="1:6" x14ac:dyDescent="0.25">
      <c r="A1319" s="88">
        <v>44494</v>
      </c>
      <c r="B1319" t="s">
        <v>16600</v>
      </c>
      <c r="C1319">
        <v>29501000</v>
      </c>
      <c r="D1319" t="s">
        <v>8</v>
      </c>
      <c r="E1319">
        <v>11.2</v>
      </c>
      <c r="F1319" t="s">
        <v>19</v>
      </c>
    </row>
    <row r="1320" spans="1:6" x14ac:dyDescent="0.25">
      <c r="A1320" s="88">
        <v>44494</v>
      </c>
      <c r="B1320" t="s">
        <v>16600</v>
      </c>
      <c r="C1320">
        <v>29501013</v>
      </c>
      <c r="D1320" t="s">
        <v>9</v>
      </c>
      <c r="E1320">
        <v>20</v>
      </c>
      <c r="F1320" t="s">
        <v>17</v>
      </c>
    </row>
    <row r="1321" spans="1:6" x14ac:dyDescent="0.25">
      <c r="A1321" s="88">
        <v>44494</v>
      </c>
      <c r="B1321" t="s">
        <v>16600</v>
      </c>
      <c r="C1321">
        <v>29501020</v>
      </c>
      <c r="D1321" t="s">
        <v>9</v>
      </c>
      <c r="E1321">
        <v>4</v>
      </c>
      <c r="F1321" t="s">
        <v>17</v>
      </c>
    </row>
    <row r="1322" spans="1:6" x14ac:dyDescent="0.25">
      <c r="A1322" s="88">
        <v>44494</v>
      </c>
      <c r="B1322" t="s">
        <v>16600</v>
      </c>
      <c r="C1322">
        <v>29501020</v>
      </c>
      <c r="D1322" t="s">
        <v>9</v>
      </c>
      <c r="E1322">
        <v>16</v>
      </c>
      <c r="F1322" t="s">
        <v>17</v>
      </c>
    </row>
    <row r="1323" spans="1:6" x14ac:dyDescent="0.25">
      <c r="A1323" s="88">
        <v>44494</v>
      </c>
      <c r="B1323" t="s">
        <v>16600</v>
      </c>
      <c r="C1323">
        <v>29501028</v>
      </c>
      <c r="D1323" t="s">
        <v>9</v>
      </c>
      <c r="E1323">
        <v>17</v>
      </c>
      <c r="F1323" t="s">
        <v>17</v>
      </c>
    </row>
    <row r="1324" spans="1:6" x14ac:dyDescent="0.25">
      <c r="A1324" s="88">
        <v>44494</v>
      </c>
      <c r="B1324" t="s">
        <v>16600</v>
      </c>
      <c r="C1324">
        <v>29501028</v>
      </c>
      <c r="D1324" t="s">
        <v>9</v>
      </c>
      <c r="E1324">
        <v>20</v>
      </c>
      <c r="F1324" t="s">
        <v>17</v>
      </c>
    </row>
    <row r="1325" spans="1:6" x14ac:dyDescent="0.25">
      <c r="A1325" s="88">
        <v>44494</v>
      </c>
      <c r="B1325" t="s">
        <v>16600</v>
      </c>
      <c r="C1325">
        <v>29501029</v>
      </c>
      <c r="D1325" t="s">
        <v>9</v>
      </c>
      <c r="E1325">
        <v>12</v>
      </c>
      <c r="F1325" t="s">
        <v>17</v>
      </c>
    </row>
    <row r="1326" spans="1:6" x14ac:dyDescent="0.25">
      <c r="A1326" s="88">
        <v>44494</v>
      </c>
      <c r="B1326" t="s">
        <v>16600</v>
      </c>
      <c r="C1326">
        <v>29501032</v>
      </c>
      <c r="D1326" t="s">
        <v>8</v>
      </c>
      <c r="E1326">
        <v>27</v>
      </c>
      <c r="F1326" t="s">
        <v>275</v>
      </c>
    </row>
    <row r="1327" spans="1:6" x14ac:dyDescent="0.25">
      <c r="A1327" s="88">
        <v>44494</v>
      </c>
      <c r="B1327" t="s">
        <v>16600</v>
      </c>
      <c r="C1327">
        <v>29501032</v>
      </c>
      <c r="D1327" t="s">
        <v>8</v>
      </c>
      <c r="E1327">
        <v>27</v>
      </c>
      <c r="F1327" t="s">
        <v>275</v>
      </c>
    </row>
    <row r="1328" spans="1:6" x14ac:dyDescent="0.25">
      <c r="A1328" s="88">
        <v>44494</v>
      </c>
      <c r="B1328" t="s">
        <v>16600</v>
      </c>
      <c r="C1328">
        <v>29501039</v>
      </c>
      <c r="D1328" t="s">
        <v>9</v>
      </c>
      <c r="E1328">
        <v>20</v>
      </c>
      <c r="F1328" t="s">
        <v>17</v>
      </c>
    </row>
    <row r="1329" spans="1:6" x14ac:dyDescent="0.25">
      <c r="A1329" s="88">
        <v>44494</v>
      </c>
      <c r="B1329" t="s">
        <v>16600</v>
      </c>
      <c r="C1329">
        <v>29501039</v>
      </c>
      <c r="D1329" t="s">
        <v>9</v>
      </c>
      <c r="E1329">
        <v>17</v>
      </c>
      <c r="F1329" t="s">
        <v>17</v>
      </c>
    </row>
    <row r="1330" spans="1:6" x14ac:dyDescent="0.25">
      <c r="A1330" s="88">
        <v>44494</v>
      </c>
      <c r="B1330" t="s">
        <v>16600</v>
      </c>
      <c r="C1330">
        <v>29501066</v>
      </c>
      <c r="D1330" t="s">
        <v>11</v>
      </c>
      <c r="E1330">
        <v>35</v>
      </c>
      <c r="F1330" t="s">
        <v>20</v>
      </c>
    </row>
    <row r="1331" spans="1:6" x14ac:dyDescent="0.25">
      <c r="A1331" s="88">
        <v>44494</v>
      </c>
      <c r="B1331" t="s">
        <v>16600</v>
      </c>
      <c r="C1331">
        <v>29501069</v>
      </c>
      <c r="D1331" t="s">
        <v>11</v>
      </c>
      <c r="E1331">
        <v>452</v>
      </c>
      <c r="F1331" t="s">
        <v>20</v>
      </c>
    </row>
    <row r="1332" spans="1:6" x14ac:dyDescent="0.25">
      <c r="A1332" s="88">
        <v>44494</v>
      </c>
      <c r="B1332" t="s">
        <v>16600</v>
      </c>
      <c r="C1332">
        <v>29501071</v>
      </c>
      <c r="D1332" t="s">
        <v>11</v>
      </c>
      <c r="E1332">
        <v>75</v>
      </c>
      <c r="F1332" t="s">
        <v>20</v>
      </c>
    </row>
    <row r="1333" spans="1:6" x14ac:dyDescent="0.25">
      <c r="A1333" s="88">
        <v>44494</v>
      </c>
      <c r="B1333" t="s">
        <v>16600</v>
      </c>
      <c r="C1333">
        <v>29600004</v>
      </c>
      <c r="D1333" t="s">
        <v>6</v>
      </c>
      <c r="E1333">
        <v>250</v>
      </c>
      <c r="F1333" t="s">
        <v>19</v>
      </c>
    </row>
    <row r="1334" spans="1:6" x14ac:dyDescent="0.25">
      <c r="A1334" s="88">
        <v>44494</v>
      </c>
      <c r="B1334" t="s">
        <v>16600</v>
      </c>
      <c r="C1334">
        <v>32000049</v>
      </c>
      <c r="D1334" t="s">
        <v>6</v>
      </c>
      <c r="E1334">
        <v>26.5</v>
      </c>
      <c r="F1334" t="s">
        <v>16602</v>
      </c>
    </row>
    <row r="1335" spans="1:6" x14ac:dyDescent="0.25">
      <c r="A1335" s="88">
        <v>44494</v>
      </c>
      <c r="B1335" t="s">
        <v>16600</v>
      </c>
      <c r="C1335">
        <v>47000260</v>
      </c>
      <c r="D1335" t="s">
        <v>6</v>
      </c>
      <c r="E1335">
        <v>20</v>
      </c>
      <c r="F1335" t="s">
        <v>195</v>
      </c>
    </row>
    <row r="1336" spans="1:6" x14ac:dyDescent="0.25">
      <c r="A1336" s="88">
        <v>44494</v>
      </c>
      <c r="B1336" t="s">
        <v>16600</v>
      </c>
      <c r="C1336">
        <v>49500204</v>
      </c>
      <c r="D1336" t="s">
        <v>8</v>
      </c>
      <c r="E1336">
        <v>188</v>
      </c>
      <c r="F1336" t="s">
        <v>21</v>
      </c>
    </row>
    <row r="1337" spans="1:6" x14ac:dyDescent="0.25">
      <c r="A1337" s="88">
        <v>44494</v>
      </c>
      <c r="B1337" t="s">
        <v>16600</v>
      </c>
      <c r="C1337">
        <v>49900001</v>
      </c>
      <c r="D1337" t="s">
        <v>6</v>
      </c>
      <c r="E1337">
        <v>66</v>
      </c>
      <c r="F1337" t="s">
        <v>87</v>
      </c>
    </row>
    <row r="1338" spans="1:6" x14ac:dyDescent="0.25">
      <c r="A1338" s="88">
        <v>44494</v>
      </c>
      <c r="B1338" t="s">
        <v>16600</v>
      </c>
      <c r="C1338" t="s">
        <v>54</v>
      </c>
      <c r="D1338" t="s">
        <v>6</v>
      </c>
      <c r="E1338">
        <v>23</v>
      </c>
      <c r="F1338" t="s">
        <v>16602</v>
      </c>
    </row>
    <row r="1339" spans="1:6" x14ac:dyDescent="0.25">
      <c r="A1339" s="88">
        <v>44494</v>
      </c>
      <c r="B1339" t="s">
        <v>16600</v>
      </c>
      <c r="C1339" t="s">
        <v>54</v>
      </c>
      <c r="D1339" t="s">
        <v>6</v>
      </c>
      <c r="E1339">
        <v>227</v>
      </c>
      <c r="F1339" t="s">
        <v>55</v>
      </c>
    </row>
    <row r="1340" spans="1:6" x14ac:dyDescent="0.25">
      <c r="A1340" s="88">
        <v>44494</v>
      </c>
      <c r="B1340" t="s">
        <v>16600</v>
      </c>
      <c r="C1340" t="s">
        <v>54</v>
      </c>
      <c r="D1340" t="s">
        <v>8</v>
      </c>
      <c r="E1340">
        <v>94.4</v>
      </c>
      <c r="F1340" t="s">
        <v>55</v>
      </c>
    </row>
    <row r="1341" spans="1:6" x14ac:dyDescent="0.25">
      <c r="A1341" s="88">
        <v>44494</v>
      </c>
      <c r="B1341" t="s">
        <v>16600</v>
      </c>
      <c r="C1341" t="s">
        <v>54</v>
      </c>
      <c r="D1341" t="s">
        <v>9</v>
      </c>
      <c r="E1341">
        <v>15</v>
      </c>
      <c r="F1341" t="s">
        <v>55</v>
      </c>
    </row>
    <row r="1342" spans="1:6" x14ac:dyDescent="0.25">
      <c r="A1342" s="88">
        <v>44494</v>
      </c>
      <c r="B1342" t="s">
        <v>16600</v>
      </c>
      <c r="C1342" t="s">
        <v>54</v>
      </c>
      <c r="D1342" t="s">
        <v>8</v>
      </c>
      <c r="E1342">
        <v>44</v>
      </c>
      <c r="F1342" t="s">
        <v>55</v>
      </c>
    </row>
    <row r="1343" spans="1:6" x14ac:dyDescent="0.25">
      <c r="A1343" s="88">
        <v>44494</v>
      </c>
      <c r="B1343" t="s">
        <v>16600</v>
      </c>
      <c r="C1343" t="s">
        <v>54</v>
      </c>
      <c r="D1343" t="s">
        <v>7</v>
      </c>
      <c r="E1343">
        <v>79</v>
      </c>
      <c r="F1343" t="s">
        <v>55</v>
      </c>
    </row>
    <row r="1344" spans="1:6" x14ac:dyDescent="0.25">
      <c r="A1344" s="88">
        <v>44494</v>
      </c>
      <c r="B1344" t="s">
        <v>16600</v>
      </c>
      <c r="C1344" t="s">
        <v>54</v>
      </c>
      <c r="D1344" t="s">
        <v>8</v>
      </c>
      <c r="E1344">
        <v>26.2</v>
      </c>
      <c r="F1344" t="s">
        <v>55</v>
      </c>
    </row>
    <row r="1345" spans="1:6" x14ac:dyDescent="0.25">
      <c r="A1345" s="88">
        <v>44494</v>
      </c>
      <c r="B1345" t="s">
        <v>16600</v>
      </c>
      <c r="C1345" t="s">
        <v>54</v>
      </c>
      <c r="D1345" t="s">
        <v>6</v>
      </c>
      <c r="E1345">
        <v>345</v>
      </c>
      <c r="F1345" t="s">
        <v>65</v>
      </c>
    </row>
    <row r="1346" spans="1:6" x14ac:dyDescent="0.25">
      <c r="A1346" s="88">
        <v>44494</v>
      </c>
      <c r="B1346" t="s">
        <v>16600</v>
      </c>
      <c r="C1346" t="s">
        <v>54</v>
      </c>
      <c r="D1346" t="s">
        <v>10</v>
      </c>
      <c r="E1346">
        <v>3.5</v>
      </c>
      <c r="F1346" t="s">
        <v>198</v>
      </c>
    </row>
    <row r="1347" spans="1:6" x14ac:dyDescent="0.25">
      <c r="A1347" s="88">
        <v>44494</v>
      </c>
      <c r="B1347" t="s">
        <v>16600</v>
      </c>
      <c r="C1347" t="s">
        <v>54</v>
      </c>
      <c r="D1347" t="s">
        <v>10</v>
      </c>
      <c r="E1347">
        <v>20</v>
      </c>
      <c r="F1347" t="s">
        <v>238</v>
      </c>
    </row>
    <row r="1348" spans="1:6" x14ac:dyDescent="0.25">
      <c r="A1348" s="88">
        <v>44494</v>
      </c>
      <c r="B1348" t="s">
        <v>16600</v>
      </c>
      <c r="C1348" t="s">
        <v>212</v>
      </c>
      <c r="D1348" t="s">
        <v>10</v>
      </c>
      <c r="E1348">
        <v>65.400000000000006</v>
      </c>
      <c r="F1348" t="s">
        <v>212</v>
      </c>
    </row>
    <row r="1349" spans="1:6" x14ac:dyDescent="0.25">
      <c r="A1349" s="88">
        <v>44494</v>
      </c>
      <c r="B1349" t="s">
        <v>16600</v>
      </c>
      <c r="C1349" t="s">
        <v>93</v>
      </c>
      <c r="D1349" t="s">
        <v>8</v>
      </c>
      <c r="E1349">
        <v>126</v>
      </c>
      <c r="F1349" t="s">
        <v>55</v>
      </c>
    </row>
    <row r="1350" spans="1:6" x14ac:dyDescent="0.25">
      <c r="A1350" s="88">
        <v>44495</v>
      </c>
      <c r="B1350" t="s">
        <v>16600</v>
      </c>
      <c r="C1350">
        <v>29500879</v>
      </c>
      <c r="D1350" t="s">
        <v>6</v>
      </c>
      <c r="E1350">
        <v>106.2</v>
      </c>
      <c r="F1350" t="s">
        <v>22</v>
      </c>
    </row>
    <row r="1351" spans="1:6" x14ac:dyDescent="0.25">
      <c r="A1351" s="88">
        <v>44495</v>
      </c>
      <c r="B1351" t="s">
        <v>16600</v>
      </c>
      <c r="C1351">
        <v>29500917</v>
      </c>
      <c r="D1351" t="s">
        <v>6</v>
      </c>
      <c r="E1351">
        <v>39</v>
      </c>
      <c r="F1351" t="s">
        <v>215</v>
      </c>
    </row>
    <row r="1352" spans="1:6" x14ac:dyDescent="0.25">
      <c r="A1352" s="88">
        <v>44495</v>
      </c>
      <c r="B1352" t="s">
        <v>16600</v>
      </c>
      <c r="C1352">
        <v>29500917</v>
      </c>
      <c r="D1352" t="s">
        <v>6</v>
      </c>
      <c r="E1352">
        <v>45</v>
      </c>
      <c r="F1352" t="s">
        <v>215</v>
      </c>
    </row>
    <row r="1353" spans="1:6" x14ac:dyDescent="0.25">
      <c r="A1353" s="88">
        <v>44495</v>
      </c>
      <c r="B1353" t="s">
        <v>16600</v>
      </c>
      <c r="C1353">
        <v>29900002</v>
      </c>
      <c r="D1353" t="s">
        <v>6</v>
      </c>
      <c r="E1353">
        <v>184.2</v>
      </c>
      <c r="F1353" t="s">
        <v>21</v>
      </c>
    </row>
    <row r="1354" spans="1:6" x14ac:dyDescent="0.25">
      <c r="A1354" s="88">
        <v>44495</v>
      </c>
      <c r="B1354" t="s">
        <v>16600</v>
      </c>
      <c r="C1354">
        <v>29900003</v>
      </c>
      <c r="D1354" t="s">
        <v>8</v>
      </c>
      <c r="E1354">
        <v>688</v>
      </c>
      <c r="F1354" t="s">
        <v>21</v>
      </c>
    </row>
    <row r="1355" spans="1:6" x14ac:dyDescent="0.25">
      <c r="A1355" s="88">
        <v>44495</v>
      </c>
      <c r="B1355" t="s">
        <v>16600</v>
      </c>
      <c r="C1355">
        <v>32000067</v>
      </c>
      <c r="D1355" t="s">
        <v>6</v>
      </c>
      <c r="E1355">
        <v>40</v>
      </c>
      <c r="F1355" t="s">
        <v>195</v>
      </c>
    </row>
    <row r="1356" spans="1:6" x14ac:dyDescent="0.25">
      <c r="A1356" s="88">
        <v>44495</v>
      </c>
      <c r="B1356" t="s">
        <v>16600</v>
      </c>
      <c r="C1356">
        <v>32000069</v>
      </c>
      <c r="D1356" t="s">
        <v>6</v>
      </c>
      <c r="E1356">
        <v>20</v>
      </c>
      <c r="F1356" t="s">
        <v>221</v>
      </c>
    </row>
    <row r="1357" spans="1:6" x14ac:dyDescent="0.25">
      <c r="A1357" s="88">
        <v>44495</v>
      </c>
      <c r="B1357" t="s">
        <v>16600</v>
      </c>
      <c r="C1357">
        <v>49500166</v>
      </c>
      <c r="D1357" t="s">
        <v>8</v>
      </c>
      <c r="E1357">
        <v>121</v>
      </c>
      <c r="F1357" t="s">
        <v>322</v>
      </c>
    </row>
    <row r="1358" spans="1:6" x14ac:dyDescent="0.25">
      <c r="A1358" s="88">
        <v>44495</v>
      </c>
      <c r="B1358" t="s">
        <v>16600</v>
      </c>
      <c r="C1358">
        <v>59000034</v>
      </c>
      <c r="D1358" t="s">
        <v>10</v>
      </c>
      <c r="E1358">
        <v>159.68</v>
      </c>
      <c r="F1358" t="s">
        <v>19</v>
      </c>
    </row>
    <row r="1359" spans="1:6" x14ac:dyDescent="0.25">
      <c r="A1359" s="88">
        <v>44495</v>
      </c>
      <c r="B1359" t="s">
        <v>16600</v>
      </c>
      <c r="C1359" t="s">
        <v>54</v>
      </c>
      <c r="D1359" t="s">
        <v>8</v>
      </c>
      <c r="E1359">
        <v>33</v>
      </c>
      <c r="F1359" t="s">
        <v>55</v>
      </c>
    </row>
    <row r="1360" spans="1:6" x14ac:dyDescent="0.25">
      <c r="A1360" s="88">
        <v>44495</v>
      </c>
      <c r="B1360" t="s">
        <v>16600</v>
      </c>
      <c r="C1360" t="s">
        <v>54</v>
      </c>
      <c r="D1360" t="s">
        <v>9</v>
      </c>
      <c r="E1360">
        <v>26</v>
      </c>
      <c r="F1360" t="s">
        <v>55</v>
      </c>
    </row>
    <row r="1361" spans="1:6" x14ac:dyDescent="0.25">
      <c r="A1361" s="88">
        <v>44495</v>
      </c>
      <c r="B1361" t="s">
        <v>16600</v>
      </c>
      <c r="C1361" t="s">
        <v>54</v>
      </c>
      <c r="D1361" t="s">
        <v>6</v>
      </c>
      <c r="E1361">
        <v>60</v>
      </c>
      <c r="F1361" t="s">
        <v>55</v>
      </c>
    </row>
    <row r="1362" spans="1:6" x14ac:dyDescent="0.25">
      <c r="A1362" s="88">
        <v>44495</v>
      </c>
      <c r="B1362" t="s">
        <v>16600</v>
      </c>
      <c r="C1362" t="s">
        <v>54</v>
      </c>
      <c r="D1362" t="s">
        <v>10</v>
      </c>
      <c r="E1362">
        <v>14</v>
      </c>
      <c r="F1362" t="s">
        <v>198</v>
      </c>
    </row>
    <row r="1363" spans="1:6" x14ac:dyDescent="0.25">
      <c r="A1363" s="88">
        <v>44495</v>
      </c>
      <c r="B1363" t="s">
        <v>16600</v>
      </c>
      <c r="C1363" t="s">
        <v>54</v>
      </c>
      <c r="D1363" t="s">
        <v>6</v>
      </c>
      <c r="E1363">
        <v>100</v>
      </c>
      <c r="F1363" t="s">
        <v>65</v>
      </c>
    </row>
    <row r="1364" spans="1:6" x14ac:dyDescent="0.25">
      <c r="A1364" s="88">
        <v>44495</v>
      </c>
      <c r="B1364" t="s">
        <v>16600</v>
      </c>
      <c r="C1364" t="s">
        <v>54</v>
      </c>
      <c r="D1364" t="s">
        <v>6</v>
      </c>
      <c r="E1364">
        <v>130</v>
      </c>
      <c r="F1364" t="s">
        <v>65</v>
      </c>
    </row>
    <row r="1365" spans="1:6" x14ac:dyDescent="0.25">
      <c r="A1365" s="88">
        <v>44495</v>
      </c>
      <c r="B1365" t="s">
        <v>16600</v>
      </c>
      <c r="C1365" t="s">
        <v>54</v>
      </c>
      <c r="D1365" t="s">
        <v>10</v>
      </c>
      <c r="E1365">
        <v>2</v>
      </c>
      <c r="F1365" t="s">
        <v>198</v>
      </c>
    </row>
    <row r="1366" spans="1:6" x14ac:dyDescent="0.25">
      <c r="A1366" s="88">
        <v>44495</v>
      </c>
      <c r="B1366" t="s">
        <v>16600</v>
      </c>
      <c r="C1366" t="s">
        <v>336</v>
      </c>
      <c r="D1366" t="s">
        <v>6</v>
      </c>
      <c r="E1366">
        <v>90</v>
      </c>
      <c r="F1366" t="s">
        <v>195</v>
      </c>
    </row>
    <row r="1367" spans="1:6" x14ac:dyDescent="0.25">
      <c r="A1367" s="88">
        <v>44495</v>
      </c>
      <c r="B1367" t="s">
        <v>16600</v>
      </c>
      <c r="C1367" t="s">
        <v>339</v>
      </c>
      <c r="D1367" t="s">
        <v>8</v>
      </c>
      <c r="E1367">
        <v>38</v>
      </c>
      <c r="F1367" t="s">
        <v>19</v>
      </c>
    </row>
    <row r="1368" spans="1:6" x14ac:dyDescent="0.25">
      <c r="A1368" s="88">
        <v>44496</v>
      </c>
      <c r="B1368" t="s">
        <v>16600</v>
      </c>
      <c r="C1368">
        <v>29500886</v>
      </c>
      <c r="D1368" t="s">
        <v>9</v>
      </c>
      <c r="E1368">
        <v>204</v>
      </c>
      <c r="F1368" t="s">
        <v>17</v>
      </c>
    </row>
    <row r="1369" spans="1:6" x14ac:dyDescent="0.25">
      <c r="A1369" s="88">
        <v>44496</v>
      </c>
      <c r="B1369" t="s">
        <v>16600</v>
      </c>
      <c r="C1369">
        <v>29500887</v>
      </c>
      <c r="D1369" t="s">
        <v>9</v>
      </c>
      <c r="E1369">
        <v>15</v>
      </c>
      <c r="F1369" t="s">
        <v>340</v>
      </c>
    </row>
    <row r="1370" spans="1:6" x14ac:dyDescent="0.25">
      <c r="A1370" s="88">
        <v>44496</v>
      </c>
      <c r="B1370" t="s">
        <v>16600</v>
      </c>
      <c r="C1370">
        <v>29500906</v>
      </c>
      <c r="D1370" t="s">
        <v>9</v>
      </c>
      <c r="E1370">
        <v>11</v>
      </c>
      <c r="F1370" t="s">
        <v>17</v>
      </c>
    </row>
    <row r="1371" spans="1:6" x14ac:dyDescent="0.25">
      <c r="A1371" s="88">
        <v>44496</v>
      </c>
      <c r="B1371" t="s">
        <v>16600</v>
      </c>
      <c r="C1371">
        <v>29500910</v>
      </c>
      <c r="D1371" t="s">
        <v>9</v>
      </c>
      <c r="E1371">
        <v>12</v>
      </c>
      <c r="F1371" t="s">
        <v>17</v>
      </c>
    </row>
    <row r="1372" spans="1:6" x14ac:dyDescent="0.25">
      <c r="A1372" s="88">
        <v>44496</v>
      </c>
      <c r="B1372" t="s">
        <v>16600</v>
      </c>
      <c r="C1372">
        <v>29500917</v>
      </c>
      <c r="D1372" t="s">
        <v>6</v>
      </c>
      <c r="E1372">
        <v>20</v>
      </c>
      <c r="F1372" t="s">
        <v>215</v>
      </c>
    </row>
    <row r="1373" spans="1:6" x14ac:dyDescent="0.25">
      <c r="A1373" s="88">
        <v>44496</v>
      </c>
      <c r="B1373" t="s">
        <v>16600</v>
      </c>
      <c r="C1373">
        <v>29500952</v>
      </c>
      <c r="D1373" t="s">
        <v>9</v>
      </c>
      <c r="E1373">
        <v>3</v>
      </c>
      <c r="F1373" t="s">
        <v>17</v>
      </c>
    </row>
    <row r="1374" spans="1:6" x14ac:dyDescent="0.25">
      <c r="A1374" s="88">
        <v>44496</v>
      </c>
      <c r="B1374" t="s">
        <v>16600</v>
      </c>
      <c r="C1374">
        <v>29501013</v>
      </c>
      <c r="D1374" t="s">
        <v>9</v>
      </c>
      <c r="E1374">
        <v>20</v>
      </c>
      <c r="F1374" t="s">
        <v>17</v>
      </c>
    </row>
    <row r="1375" spans="1:6" x14ac:dyDescent="0.25">
      <c r="A1375" s="88">
        <v>44496</v>
      </c>
      <c r="B1375" t="s">
        <v>16600</v>
      </c>
      <c r="C1375">
        <v>29501020</v>
      </c>
      <c r="D1375" t="s">
        <v>9</v>
      </c>
      <c r="E1375">
        <v>4</v>
      </c>
      <c r="F1375" t="s">
        <v>17</v>
      </c>
    </row>
    <row r="1376" spans="1:6" x14ac:dyDescent="0.25">
      <c r="A1376" s="88">
        <v>44496</v>
      </c>
      <c r="B1376" t="s">
        <v>16600</v>
      </c>
      <c r="C1376">
        <v>29501020</v>
      </c>
      <c r="D1376" t="s">
        <v>9</v>
      </c>
      <c r="E1376">
        <v>16</v>
      </c>
      <c r="F1376" t="s">
        <v>17</v>
      </c>
    </row>
    <row r="1377" spans="1:6" x14ac:dyDescent="0.25">
      <c r="A1377" s="88">
        <v>44496</v>
      </c>
      <c r="B1377" t="s">
        <v>16600</v>
      </c>
      <c r="C1377">
        <v>29501028</v>
      </c>
      <c r="D1377" t="s">
        <v>9</v>
      </c>
      <c r="E1377">
        <v>17</v>
      </c>
      <c r="F1377" t="s">
        <v>17</v>
      </c>
    </row>
    <row r="1378" spans="1:6" x14ac:dyDescent="0.25">
      <c r="A1378" s="88">
        <v>44496</v>
      </c>
      <c r="B1378" t="s">
        <v>16600</v>
      </c>
      <c r="C1378">
        <v>29501028</v>
      </c>
      <c r="D1378" t="s">
        <v>9</v>
      </c>
      <c r="E1378">
        <v>20</v>
      </c>
      <c r="F1378" t="s">
        <v>17</v>
      </c>
    </row>
    <row r="1379" spans="1:6" x14ac:dyDescent="0.25">
      <c r="A1379" s="88">
        <v>44496</v>
      </c>
      <c r="B1379" t="s">
        <v>16600</v>
      </c>
      <c r="C1379">
        <v>29501029</v>
      </c>
      <c r="D1379" t="s">
        <v>9</v>
      </c>
      <c r="E1379">
        <v>12</v>
      </c>
      <c r="F1379" t="s">
        <v>17</v>
      </c>
    </row>
    <row r="1380" spans="1:6" x14ac:dyDescent="0.25">
      <c r="A1380" s="88">
        <v>44496</v>
      </c>
      <c r="B1380" t="s">
        <v>16600</v>
      </c>
      <c r="C1380">
        <v>29900002</v>
      </c>
      <c r="D1380" t="s">
        <v>8</v>
      </c>
      <c r="E1380">
        <v>512</v>
      </c>
      <c r="F1380" t="s">
        <v>21</v>
      </c>
    </row>
    <row r="1381" spans="1:6" x14ac:dyDescent="0.25">
      <c r="A1381" s="88">
        <v>44496</v>
      </c>
      <c r="B1381" t="s">
        <v>16600</v>
      </c>
      <c r="C1381">
        <v>29900003</v>
      </c>
      <c r="D1381" t="s">
        <v>6</v>
      </c>
      <c r="E1381">
        <v>10</v>
      </c>
      <c r="F1381" t="s">
        <v>21</v>
      </c>
    </row>
    <row r="1382" spans="1:6" x14ac:dyDescent="0.25">
      <c r="A1382" s="88">
        <v>44496</v>
      </c>
      <c r="B1382" t="s">
        <v>16600</v>
      </c>
      <c r="C1382">
        <v>32000049</v>
      </c>
      <c r="D1382" t="s">
        <v>6</v>
      </c>
      <c r="E1382">
        <v>81.2</v>
      </c>
      <c r="F1382" t="s">
        <v>237</v>
      </c>
    </row>
    <row r="1383" spans="1:6" x14ac:dyDescent="0.25">
      <c r="A1383" s="88">
        <v>44496</v>
      </c>
      <c r="B1383" t="s">
        <v>16600</v>
      </c>
      <c r="C1383">
        <v>32000049</v>
      </c>
      <c r="D1383" t="s">
        <v>6</v>
      </c>
      <c r="E1383">
        <v>81.2</v>
      </c>
      <c r="F1383" t="s">
        <v>237</v>
      </c>
    </row>
    <row r="1384" spans="1:6" x14ac:dyDescent="0.25">
      <c r="A1384" s="88">
        <v>44496</v>
      </c>
      <c r="B1384" t="s">
        <v>16600</v>
      </c>
      <c r="C1384">
        <v>32000061</v>
      </c>
      <c r="D1384" t="s">
        <v>6</v>
      </c>
      <c r="E1384">
        <v>20.3</v>
      </c>
      <c r="F1384" t="s">
        <v>195</v>
      </c>
    </row>
    <row r="1385" spans="1:6" x14ac:dyDescent="0.25">
      <c r="A1385" s="88">
        <v>44496</v>
      </c>
      <c r="B1385" t="s">
        <v>16600</v>
      </c>
      <c r="C1385">
        <v>32000061</v>
      </c>
      <c r="D1385" t="s">
        <v>6</v>
      </c>
      <c r="E1385">
        <v>20.3</v>
      </c>
      <c r="F1385" t="s">
        <v>65</v>
      </c>
    </row>
    <row r="1386" spans="1:6" x14ac:dyDescent="0.25">
      <c r="A1386" s="88">
        <v>44496</v>
      </c>
      <c r="B1386" t="s">
        <v>16600</v>
      </c>
      <c r="C1386">
        <v>49500194</v>
      </c>
      <c r="D1386" t="s">
        <v>9</v>
      </c>
      <c r="E1386">
        <v>297</v>
      </c>
      <c r="F1386" t="s">
        <v>17</v>
      </c>
    </row>
    <row r="1387" spans="1:6" x14ac:dyDescent="0.25">
      <c r="A1387" s="88">
        <v>44496</v>
      </c>
      <c r="B1387" t="s">
        <v>16600</v>
      </c>
      <c r="C1387" t="s">
        <v>54</v>
      </c>
      <c r="D1387" t="s">
        <v>9</v>
      </c>
      <c r="E1387">
        <v>15.4</v>
      </c>
      <c r="F1387" t="s">
        <v>55</v>
      </c>
    </row>
    <row r="1388" spans="1:6" x14ac:dyDescent="0.25">
      <c r="A1388" s="88">
        <v>44496</v>
      </c>
      <c r="B1388" t="s">
        <v>16600</v>
      </c>
      <c r="C1388" t="s">
        <v>54</v>
      </c>
      <c r="D1388" t="s">
        <v>8</v>
      </c>
      <c r="E1388">
        <v>28.4</v>
      </c>
      <c r="F1388" t="s">
        <v>55</v>
      </c>
    </row>
    <row r="1389" spans="1:6" x14ac:dyDescent="0.25">
      <c r="A1389" s="88">
        <v>44496</v>
      </c>
      <c r="B1389" t="s">
        <v>16600</v>
      </c>
      <c r="C1389" t="s">
        <v>54</v>
      </c>
      <c r="D1389" t="s">
        <v>6</v>
      </c>
      <c r="E1389">
        <v>60.900000000000006</v>
      </c>
      <c r="F1389" t="s">
        <v>65</v>
      </c>
    </row>
    <row r="1390" spans="1:6" x14ac:dyDescent="0.25">
      <c r="A1390" s="88">
        <v>44496</v>
      </c>
      <c r="B1390" t="s">
        <v>16600</v>
      </c>
      <c r="C1390" t="s">
        <v>54</v>
      </c>
      <c r="D1390" t="s">
        <v>10</v>
      </c>
      <c r="E1390">
        <v>90</v>
      </c>
      <c r="F1390" t="s">
        <v>200</v>
      </c>
    </row>
    <row r="1391" spans="1:6" x14ac:dyDescent="0.25">
      <c r="A1391" s="88">
        <v>44496</v>
      </c>
      <c r="B1391" t="s">
        <v>16600</v>
      </c>
      <c r="C1391" t="s">
        <v>54</v>
      </c>
      <c r="D1391" t="s">
        <v>10</v>
      </c>
      <c r="E1391">
        <v>120</v>
      </c>
      <c r="F1391" t="s">
        <v>200</v>
      </c>
    </row>
    <row r="1392" spans="1:6" x14ac:dyDescent="0.25">
      <c r="A1392" s="88">
        <v>44496</v>
      </c>
      <c r="B1392" t="s">
        <v>16600</v>
      </c>
      <c r="C1392" t="s">
        <v>54</v>
      </c>
      <c r="D1392" t="s">
        <v>10</v>
      </c>
      <c r="E1392">
        <v>47.6</v>
      </c>
      <c r="F1392" t="s">
        <v>200</v>
      </c>
    </row>
    <row r="1393" spans="1:6" x14ac:dyDescent="0.25">
      <c r="A1393" s="88">
        <v>44496</v>
      </c>
      <c r="B1393" t="s">
        <v>16600</v>
      </c>
      <c r="C1393" t="s">
        <v>54</v>
      </c>
      <c r="D1393" t="s">
        <v>10</v>
      </c>
      <c r="E1393">
        <v>17.399999999999999</v>
      </c>
      <c r="F1393" t="s">
        <v>198</v>
      </c>
    </row>
    <row r="1394" spans="1:6" x14ac:dyDescent="0.25">
      <c r="A1394" s="88">
        <v>44496</v>
      </c>
      <c r="B1394" t="s">
        <v>16600</v>
      </c>
      <c r="C1394" t="s">
        <v>54</v>
      </c>
      <c r="D1394" t="s">
        <v>10</v>
      </c>
      <c r="E1394">
        <v>110</v>
      </c>
      <c r="F1394" t="s">
        <v>198</v>
      </c>
    </row>
    <row r="1395" spans="1:6" x14ac:dyDescent="0.25">
      <c r="A1395" s="88">
        <v>44496</v>
      </c>
      <c r="B1395" t="s">
        <v>16600</v>
      </c>
      <c r="C1395" t="s">
        <v>54</v>
      </c>
      <c r="D1395" t="s">
        <v>10</v>
      </c>
      <c r="E1395">
        <v>1.4</v>
      </c>
      <c r="F1395" t="s">
        <v>198</v>
      </c>
    </row>
    <row r="1396" spans="1:6" x14ac:dyDescent="0.25">
      <c r="A1396" s="88">
        <v>44496</v>
      </c>
      <c r="B1396" t="s">
        <v>16600</v>
      </c>
      <c r="C1396" t="s">
        <v>341</v>
      </c>
      <c r="D1396" t="s">
        <v>6</v>
      </c>
      <c r="E1396">
        <v>80</v>
      </c>
      <c r="F1396" t="s">
        <v>27</v>
      </c>
    </row>
    <row r="1397" spans="1:6" x14ac:dyDescent="0.25">
      <c r="A1397" s="88">
        <v>44496</v>
      </c>
      <c r="B1397" t="s">
        <v>16600</v>
      </c>
      <c r="C1397" t="s">
        <v>212</v>
      </c>
      <c r="D1397" t="s">
        <v>10</v>
      </c>
      <c r="E1397">
        <v>60</v>
      </c>
      <c r="F1397" t="s">
        <v>212</v>
      </c>
    </row>
    <row r="1398" spans="1:6" x14ac:dyDescent="0.25">
      <c r="A1398" s="88">
        <v>44496</v>
      </c>
      <c r="B1398" t="s">
        <v>16600</v>
      </c>
      <c r="C1398" t="s">
        <v>342</v>
      </c>
      <c r="D1398" t="s">
        <v>10</v>
      </c>
      <c r="E1398">
        <v>432</v>
      </c>
      <c r="F1398" t="s">
        <v>343</v>
      </c>
    </row>
    <row r="1399" spans="1:6" x14ac:dyDescent="0.25">
      <c r="A1399" s="88">
        <v>44497</v>
      </c>
      <c r="B1399" t="s">
        <v>16600</v>
      </c>
      <c r="C1399">
        <v>29500477</v>
      </c>
      <c r="D1399" t="s">
        <v>10</v>
      </c>
      <c r="E1399">
        <v>70</v>
      </c>
      <c r="F1399" t="s">
        <v>27</v>
      </c>
    </row>
    <row r="1400" spans="1:6" x14ac:dyDescent="0.25">
      <c r="A1400" s="88">
        <v>44497</v>
      </c>
      <c r="B1400" t="s">
        <v>16600</v>
      </c>
      <c r="C1400">
        <v>29501070</v>
      </c>
      <c r="D1400" t="s">
        <v>8</v>
      </c>
      <c r="E1400">
        <v>331</v>
      </c>
      <c r="F1400" t="s">
        <v>19</v>
      </c>
    </row>
    <row r="1401" spans="1:6" x14ac:dyDescent="0.25">
      <c r="A1401" s="88">
        <v>44497</v>
      </c>
      <c r="B1401" t="s">
        <v>16600</v>
      </c>
      <c r="C1401">
        <v>29501083</v>
      </c>
      <c r="D1401" t="s">
        <v>8</v>
      </c>
      <c r="E1401">
        <v>175</v>
      </c>
      <c r="F1401" t="s">
        <v>19</v>
      </c>
    </row>
    <row r="1402" spans="1:6" x14ac:dyDescent="0.25">
      <c r="A1402" s="88">
        <v>44497</v>
      </c>
      <c r="B1402" t="s">
        <v>16600</v>
      </c>
      <c r="C1402">
        <v>49500190</v>
      </c>
      <c r="D1402" t="s">
        <v>10</v>
      </c>
      <c r="E1402">
        <v>91</v>
      </c>
      <c r="F1402" t="s">
        <v>19</v>
      </c>
    </row>
    <row r="1403" spans="1:6" x14ac:dyDescent="0.25">
      <c r="A1403" s="88">
        <v>44497</v>
      </c>
      <c r="B1403" t="s">
        <v>16600</v>
      </c>
      <c r="C1403">
        <v>49500192</v>
      </c>
      <c r="D1403" t="s">
        <v>9</v>
      </c>
      <c r="E1403">
        <v>642</v>
      </c>
      <c r="F1403" t="s">
        <v>19</v>
      </c>
    </row>
    <row r="1404" spans="1:6" x14ac:dyDescent="0.25">
      <c r="A1404" s="88">
        <v>44497</v>
      </c>
      <c r="B1404" t="s">
        <v>16600</v>
      </c>
      <c r="C1404" t="s">
        <v>54</v>
      </c>
      <c r="D1404" t="s">
        <v>7</v>
      </c>
      <c r="E1404">
        <v>70</v>
      </c>
      <c r="F1404" t="s">
        <v>55</v>
      </c>
    </row>
    <row r="1405" spans="1:6" x14ac:dyDescent="0.25">
      <c r="A1405" s="88">
        <v>44497</v>
      </c>
      <c r="B1405" t="s">
        <v>16600</v>
      </c>
      <c r="C1405" t="s">
        <v>54</v>
      </c>
      <c r="D1405" t="s">
        <v>6</v>
      </c>
      <c r="E1405">
        <v>37</v>
      </c>
      <c r="F1405" t="s">
        <v>65</v>
      </c>
    </row>
    <row r="1406" spans="1:6" x14ac:dyDescent="0.25">
      <c r="A1406" s="88">
        <v>44497</v>
      </c>
      <c r="B1406" t="s">
        <v>16600</v>
      </c>
      <c r="C1406" t="s">
        <v>54</v>
      </c>
      <c r="D1406" t="s">
        <v>6</v>
      </c>
      <c r="E1406">
        <v>107.6</v>
      </c>
      <c r="F1406" t="s">
        <v>65</v>
      </c>
    </row>
    <row r="1407" spans="1:6" x14ac:dyDescent="0.25">
      <c r="A1407" s="88">
        <v>44497</v>
      </c>
      <c r="B1407" t="s">
        <v>16600</v>
      </c>
      <c r="C1407" t="s">
        <v>54</v>
      </c>
      <c r="D1407" t="s">
        <v>8</v>
      </c>
      <c r="E1407">
        <v>110</v>
      </c>
      <c r="F1407" t="s">
        <v>65</v>
      </c>
    </row>
    <row r="1408" spans="1:6" x14ac:dyDescent="0.25">
      <c r="A1408" s="88">
        <v>44497</v>
      </c>
      <c r="B1408" t="s">
        <v>16600</v>
      </c>
      <c r="C1408" t="s">
        <v>208</v>
      </c>
      <c r="D1408" t="s">
        <v>7</v>
      </c>
      <c r="E1408">
        <v>15</v>
      </c>
      <c r="F1408" t="s">
        <v>19</v>
      </c>
    </row>
    <row r="1409" spans="1:6" x14ac:dyDescent="0.25">
      <c r="A1409" s="88">
        <v>44497</v>
      </c>
      <c r="B1409" t="s">
        <v>16600</v>
      </c>
      <c r="C1409" t="s">
        <v>212</v>
      </c>
      <c r="D1409" t="s">
        <v>10</v>
      </c>
      <c r="E1409">
        <v>36</v>
      </c>
      <c r="F1409" t="s">
        <v>212</v>
      </c>
    </row>
    <row r="1410" spans="1:6" x14ac:dyDescent="0.25">
      <c r="A1410" s="88">
        <v>44497</v>
      </c>
      <c r="B1410" t="s">
        <v>16600</v>
      </c>
      <c r="C1410" t="s">
        <v>212</v>
      </c>
      <c r="D1410" t="s">
        <v>10</v>
      </c>
      <c r="E1410">
        <v>41</v>
      </c>
      <c r="F1410" t="s">
        <v>212</v>
      </c>
    </row>
    <row r="1411" spans="1:6" x14ac:dyDescent="0.25">
      <c r="A1411" s="88">
        <v>44497</v>
      </c>
      <c r="B1411" t="s">
        <v>16600</v>
      </c>
      <c r="C1411" t="s">
        <v>57</v>
      </c>
      <c r="D1411" t="s">
        <v>8</v>
      </c>
      <c r="E1411">
        <v>14</v>
      </c>
      <c r="F1411" t="s">
        <v>55</v>
      </c>
    </row>
    <row r="1412" spans="1:6" x14ac:dyDescent="0.25">
      <c r="A1412" s="88">
        <v>44497</v>
      </c>
      <c r="B1412" t="s">
        <v>16600</v>
      </c>
      <c r="C1412" t="s">
        <v>344</v>
      </c>
      <c r="D1412" t="s">
        <v>8</v>
      </c>
      <c r="E1412">
        <v>306</v>
      </c>
      <c r="F1412" t="s">
        <v>19</v>
      </c>
    </row>
    <row r="1413" spans="1:6" x14ac:dyDescent="0.25">
      <c r="A1413" s="88">
        <v>44498</v>
      </c>
      <c r="B1413" t="s">
        <v>16600</v>
      </c>
      <c r="C1413">
        <v>29500531</v>
      </c>
      <c r="D1413" t="s">
        <v>6</v>
      </c>
      <c r="E1413">
        <v>60</v>
      </c>
      <c r="F1413" t="s">
        <v>21</v>
      </c>
    </row>
    <row r="1414" spans="1:6" x14ac:dyDescent="0.25">
      <c r="A1414" s="88">
        <v>44498</v>
      </c>
      <c r="B1414" t="s">
        <v>16600</v>
      </c>
      <c r="C1414">
        <v>29500885</v>
      </c>
      <c r="D1414" t="s">
        <v>9</v>
      </c>
      <c r="E1414">
        <v>18</v>
      </c>
      <c r="F1414" t="s">
        <v>17</v>
      </c>
    </row>
    <row r="1415" spans="1:6" x14ac:dyDescent="0.25">
      <c r="A1415" s="88">
        <v>44498</v>
      </c>
      <c r="B1415" t="s">
        <v>16600</v>
      </c>
      <c r="C1415">
        <v>29500886</v>
      </c>
      <c r="D1415" t="s">
        <v>9</v>
      </c>
      <c r="E1415">
        <v>20</v>
      </c>
      <c r="F1415" t="s">
        <v>17</v>
      </c>
    </row>
    <row r="1416" spans="1:6" x14ac:dyDescent="0.25">
      <c r="A1416" s="88">
        <v>44498</v>
      </c>
      <c r="B1416" t="s">
        <v>16600</v>
      </c>
      <c r="C1416">
        <v>29500886</v>
      </c>
      <c r="D1416" t="s">
        <v>9</v>
      </c>
      <c r="E1416">
        <v>18</v>
      </c>
      <c r="F1416" t="s">
        <v>17</v>
      </c>
    </row>
    <row r="1417" spans="1:6" x14ac:dyDescent="0.25">
      <c r="A1417" s="88">
        <v>44498</v>
      </c>
      <c r="B1417" t="s">
        <v>16600</v>
      </c>
      <c r="C1417">
        <v>29500886</v>
      </c>
      <c r="D1417" t="s">
        <v>9</v>
      </c>
      <c r="E1417">
        <v>18</v>
      </c>
      <c r="F1417" t="s">
        <v>17</v>
      </c>
    </row>
    <row r="1418" spans="1:6" x14ac:dyDescent="0.25">
      <c r="A1418" s="88">
        <v>44498</v>
      </c>
      <c r="B1418" t="s">
        <v>16600</v>
      </c>
      <c r="C1418">
        <v>29500891</v>
      </c>
      <c r="D1418" t="s">
        <v>9</v>
      </c>
      <c r="E1418">
        <v>7</v>
      </c>
      <c r="F1418" t="s">
        <v>17</v>
      </c>
    </row>
    <row r="1419" spans="1:6" x14ac:dyDescent="0.25">
      <c r="A1419" s="88">
        <v>44498</v>
      </c>
      <c r="B1419" t="s">
        <v>16600</v>
      </c>
      <c r="C1419">
        <v>29500906</v>
      </c>
      <c r="D1419" t="s">
        <v>9</v>
      </c>
      <c r="E1419">
        <v>25</v>
      </c>
      <c r="F1419" t="s">
        <v>17</v>
      </c>
    </row>
    <row r="1420" spans="1:6" x14ac:dyDescent="0.25">
      <c r="A1420" s="88">
        <v>44498</v>
      </c>
      <c r="B1420" t="s">
        <v>16600</v>
      </c>
      <c r="C1420">
        <v>29500913</v>
      </c>
      <c r="D1420" t="s">
        <v>9</v>
      </c>
      <c r="E1420">
        <v>11</v>
      </c>
      <c r="F1420" t="s">
        <v>17</v>
      </c>
    </row>
    <row r="1421" spans="1:6" x14ac:dyDescent="0.25">
      <c r="A1421" s="88">
        <v>44498</v>
      </c>
      <c r="B1421" t="s">
        <v>16600</v>
      </c>
      <c r="C1421">
        <v>29500917</v>
      </c>
      <c r="D1421" t="s">
        <v>6</v>
      </c>
      <c r="E1421">
        <v>52</v>
      </c>
      <c r="F1421" t="s">
        <v>215</v>
      </c>
    </row>
    <row r="1422" spans="1:6" x14ac:dyDescent="0.25">
      <c r="A1422" s="88">
        <v>44498</v>
      </c>
      <c r="B1422" t="s">
        <v>16600</v>
      </c>
      <c r="C1422">
        <v>29500917</v>
      </c>
      <c r="D1422" t="s">
        <v>6</v>
      </c>
      <c r="E1422">
        <v>52</v>
      </c>
      <c r="F1422" t="s">
        <v>215</v>
      </c>
    </row>
    <row r="1423" spans="1:6" x14ac:dyDescent="0.25">
      <c r="A1423" s="88">
        <v>44498</v>
      </c>
      <c r="B1423" t="s">
        <v>16600</v>
      </c>
      <c r="C1423">
        <v>29500917</v>
      </c>
      <c r="D1423" t="s">
        <v>6</v>
      </c>
      <c r="E1423">
        <v>52</v>
      </c>
      <c r="F1423" t="s">
        <v>215</v>
      </c>
    </row>
    <row r="1424" spans="1:6" x14ac:dyDescent="0.25">
      <c r="A1424" s="88">
        <v>44498</v>
      </c>
      <c r="B1424" t="s">
        <v>16600</v>
      </c>
      <c r="C1424">
        <v>29501003</v>
      </c>
      <c r="D1424" t="s">
        <v>8</v>
      </c>
      <c r="E1424">
        <v>158</v>
      </c>
      <c r="F1424" t="s">
        <v>17</v>
      </c>
    </row>
    <row r="1425" spans="1:6" x14ac:dyDescent="0.25">
      <c r="A1425" s="88">
        <v>44498</v>
      </c>
      <c r="B1425" t="s">
        <v>16600</v>
      </c>
      <c r="C1425">
        <v>29501003</v>
      </c>
      <c r="D1425" t="s">
        <v>8</v>
      </c>
      <c r="E1425">
        <v>158</v>
      </c>
      <c r="F1425" t="s">
        <v>45</v>
      </c>
    </row>
    <row r="1426" spans="1:6" x14ac:dyDescent="0.25">
      <c r="A1426" s="88">
        <v>44498</v>
      </c>
      <c r="B1426" t="s">
        <v>16600</v>
      </c>
      <c r="C1426">
        <v>29501029</v>
      </c>
      <c r="D1426" t="s">
        <v>9</v>
      </c>
      <c r="E1426">
        <v>20</v>
      </c>
      <c r="F1426" t="s">
        <v>17</v>
      </c>
    </row>
    <row r="1427" spans="1:6" x14ac:dyDescent="0.25">
      <c r="A1427" s="88">
        <v>44498</v>
      </c>
      <c r="B1427" t="s">
        <v>16600</v>
      </c>
      <c r="C1427">
        <v>29501032</v>
      </c>
      <c r="D1427" t="s">
        <v>8</v>
      </c>
      <c r="E1427">
        <v>38</v>
      </c>
      <c r="F1427" t="s">
        <v>17</v>
      </c>
    </row>
    <row r="1428" spans="1:6" x14ac:dyDescent="0.25">
      <c r="A1428" s="88">
        <v>44498</v>
      </c>
      <c r="B1428" t="s">
        <v>16600</v>
      </c>
      <c r="C1428">
        <v>29501032</v>
      </c>
      <c r="D1428" t="s">
        <v>8</v>
      </c>
      <c r="E1428">
        <v>38</v>
      </c>
      <c r="F1428" t="s">
        <v>87</v>
      </c>
    </row>
    <row r="1429" spans="1:6" x14ac:dyDescent="0.25">
      <c r="A1429" s="88">
        <v>44498</v>
      </c>
      <c r="B1429" t="s">
        <v>16600</v>
      </c>
      <c r="C1429">
        <v>29900003</v>
      </c>
      <c r="D1429" t="s">
        <v>8</v>
      </c>
      <c r="E1429">
        <v>14</v>
      </c>
      <c r="F1429" t="s">
        <v>17</v>
      </c>
    </row>
    <row r="1430" spans="1:6" x14ac:dyDescent="0.25">
      <c r="A1430" s="88">
        <v>44498</v>
      </c>
      <c r="B1430" t="s">
        <v>16600</v>
      </c>
      <c r="C1430">
        <v>31000022</v>
      </c>
      <c r="D1430" t="s">
        <v>6</v>
      </c>
      <c r="E1430">
        <v>20.399999999999999</v>
      </c>
      <c r="F1430" t="s">
        <v>195</v>
      </c>
    </row>
    <row r="1431" spans="1:6" x14ac:dyDescent="0.25">
      <c r="A1431" s="88">
        <v>44498</v>
      </c>
      <c r="B1431" t="s">
        <v>16600</v>
      </c>
      <c r="C1431">
        <v>31900002</v>
      </c>
      <c r="D1431" t="s">
        <v>6</v>
      </c>
      <c r="E1431">
        <v>20.399999999999999</v>
      </c>
      <c r="F1431" t="s">
        <v>535</v>
      </c>
    </row>
    <row r="1432" spans="1:6" x14ac:dyDescent="0.25">
      <c r="A1432" s="88">
        <v>44498</v>
      </c>
      <c r="B1432" t="s">
        <v>16600</v>
      </c>
      <c r="C1432">
        <v>32000106</v>
      </c>
      <c r="D1432" t="s">
        <v>6</v>
      </c>
      <c r="E1432">
        <v>61.3</v>
      </c>
      <c r="F1432" t="s">
        <v>237</v>
      </c>
    </row>
    <row r="1433" spans="1:6" x14ac:dyDescent="0.25">
      <c r="A1433" s="88">
        <v>44498</v>
      </c>
      <c r="B1433" t="s">
        <v>16600</v>
      </c>
      <c r="C1433">
        <v>49900002</v>
      </c>
      <c r="D1433" t="s">
        <v>8</v>
      </c>
      <c r="E1433">
        <v>556</v>
      </c>
      <c r="F1433" t="s">
        <v>21</v>
      </c>
    </row>
    <row r="1434" spans="1:6" x14ac:dyDescent="0.25">
      <c r="A1434" s="88">
        <v>44498</v>
      </c>
      <c r="B1434" t="s">
        <v>16600</v>
      </c>
      <c r="C1434">
        <v>49900002</v>
      </c>
      <c r="D1434" t="s">
        <v>8</v>
      </c>
      <c r="E1434">
        <v>284</v>
      </c>
      <c r="F1434" t="s">
        <v>87</v>
      </c>
    </row>
    <row r="1435" spans="1:6" x14ac:dyDescent="0.25">
      <c r="A1435" s="88">
        <v>44498</v>
      </c>
      <c r="B1435" t="s">
        <v>16600</v>
      </c>
      <c r="C1435" t="s">
        <v>54</v>
      </c>
      <c r="D1435" t="s">
        <v>10</v>
      </c>
      <c r="E1435">
        <v>9.8000000000000007</v>
      </c>
      <c r="F1435" t="s">
        <v>198</v>
      </c>
    </row>
    <row r="1436" spans="1:6" x14ac:dyDescent="0.25">
      <c r="A1436" s="88">
        <v>44498</v>
      </c>
      <c r="B1436" t="s">
        <v>16600</v>
      </c>
      <c r="C1436" t="s">
        <v>54</v>
      </c>
      <c r="D1436" t="s">
        <v>10</v>
      </c>
      <c r="E1436">
        <v>20</v>
      </c>
      <c r="F1436" t="s">
        <v>238</v>
      </c>
    </row>
    <row r="1437" spans="1:6" x14ac:dyDescent="0.25">
      <c r="A1437" s="88">
        <v>44498</v>
      </c>
      <c r="B1437" t="s">
        <v>16600</v>
      </c>
      <c r="C1437" t="s">
        <v>54</v>
      </c>
      <c r="D1437" t="s">
        <v>6</v>
      </c>
      <c r="E1437">
        <v>81.8</v>
      </c>
      <c r="F1437" t="s">
        <v>55</v>
      </c>
    </row>
    <row r="1438" spans="1:6" x14ac:dyDescent="0.25">
      <c r="A1438" s="88">
        <v>44498</v>
      </c>
      <c r="B1438" t="s">
        <v>16600</v>
      </c>
      <c r="C1438" t="s">
        <v>54</v>
      </c>
      <c r="D1438" t="s">
        <v>8</v>
      </c>
      <c r="E1438">
        <v>51.2</v>
      </c>
      <c r="F1438" t="s">
        <v>55</v>
      </c>
    </row>
    <row r="1439" spans="1:6" x14ac:dyDescent="0.25">
      <c r="A1439" s="88">
        <v>44498</v>
      </c>
      <c r="B1439" t="s">
        <v>16600</v>
      </c>
      <c r="C1439" t="s">
        <v>54</v>
      </c>
      <c r="D1439" t="s">
        <v>10</v>
      </c>
      <c r="E1439">
        <v>2.4</v>
      </c>
      <c r="F1439" t="s">
        <v>198</v>
      </c>
    </row>
    <row r="1440" spans="1:6" x14ac:dyDescent="0.25">
      <c r="A1440" s="88">
        <v>44498</v>
      </c>
      <c r="B1440" t="s">
        <v>16600</v>
      </c>
      <c r="C1440" t="s">
        <v>54</v>
      </c>
      <c r="D1440" t="s">
        <v>10</v>
      </c>
      <c r="E1440">
        <v>16</v>
      </c>
      <c r="F1440" t="s">
        <v>198</v>
      </c>
    </row>
    <row r="1441" spans="1:6" x14ac:dyDescent="0.25">
      <c r="A1441" s="88">
        <v>44498</v>
      </c>
      <c r="B1441" t="s">
        <v>16600</v>
      </c>
      <c r="C1441" t="s">
        <v>54</v>
      </c>
      <c r="D1441" t="s">
        <v>10</v>
      </c>
      <c r="E1441">
        <v>66</v>
      </c>
      <c r="F1441" t="s">
        <v>200</v>
      </c>
    </row>
    <row r="1442" spans="1:6" x14ac:dyDescent="0.25">
      <c r="A1442" s="88">
        <v>44498</v>
      </c>
      <c r="B1442" t="s">
        <v>16600</v>
      </c>
      <c r="C1442" t="s">
        <v>54</v>
      </c>
      <c r="D1442" t="s">
        <v>8</v>
      </c>
      <c r="E1442">
        <v>285</v>
      </c>
      <c r="F1442" t="s">
        <v>55</v>
      </c>
    </row>
    <row r="1443" spans="1:6" x14ac:dyDescent="0.25">
      <c r="A1443" s="88">
        <v>44498</v>
      </c>
      <c r="B1443" t="s">
        <v>16600</v>
      </c>
      <c r="C1443" t="s">
        <v>54</v>
      </c>
      <c r="D1443" t="s">
        <v>10</v>
      </c>
      <c r="E1443">
        <v>3.8</v>
      </c>
      <c r="F1443" t="s">
        <v>198</v>
      </c>
    </row>
    <row r="1444" spans="1:6" x14ac:dyDescent="0.25">
      <c r="A1444" s="88">
        <v>44498</v>
      </c>
      <c r="B1444" t="s">
        <v>16600</v>
      </c>
      <c r="C1444" t="s">
        <v>298</v>
      </c>
      <c r="D1444" t="s">
        <v>8</v>
      </c>
      <c r="E1444">
        <v>22</v>
      </c>
      <c r="F1444" t="s">
        <v>55</v>
      </c>
    </row>
    <row r="1445" spans="1:6" x14ac:dyDescent="0.25">
      <c r="A1445" s="88">
        <v>44498</v>
      </c>
      <c r="B1445" t="s">
        <v>16600</v>
      </c>
      <c r="C1445" t="s">
        <v>631</v>
      </c>
      <c r="D1445" t="s">
        <v>8</v>
      </c>
      <c r="E1445">
        <v>18</v>
      </c>
      <c r="F1445" t="s">
        <v>55</v>
      </c>
    </row>
    <row r="1446" spans="1:6" x14ac:dyDescent="0.25">
      <c r="A1446" s="88">
        <v>44498</v>
      </c>
      <c r="B1446" t="s">
        <v>16600</v>
      </c>
      <c r="C1446" t="s">
        <v>57</v>
      </c>
      <c r="D1446" t="s">
        <v>8</v>
      </c>
      <c r="E1446">
        <v>24.5</v>
      </c>
      <c r="F1446" t="s">
        <v>55</v>
      </c>
    </row>
    <row r="1447" spans="1:6" x14ac:dyDescent="0.25">
      <c r="A1447" s="88">
        <v>44499</v>
      </c>
      <c r="B1447" t="s">
        <v>16600</v>
      </c>
      <c r="C1447" t="s">
        <v>54</v>
      </c>
      <c r="D1447" t="s">
        <v>6</v>
      </c>
      <c r="E1447">
        <v>30</v>
      </c>
      <c r="F1447" t="s">
        <v>55</v>
      </c>
    </row>
    <row r="1448" spans="1:6" x14ac:dyDescent="0.25">
      <c r="A1448" s="88">
        <v>44502</v>
      </c>
      <c r="B1448" t="s">
        <v>16600</v>
      </c>
      <c r="C1448">
        <v>23500368</v>
      </c>
      <c r="D1448" t="s">
        <v>6</v>
      </c>
      <c r="E1448">
        <v>25</v>
      </c>
      <c r="F1448" t="s">
        <v>215</v>
      </c>
    </row>
    <row r="1449" spans="1:6" x14ac:dyDescent="0.25">
      <c r="A1449" s="88">
        <v>44502</v>
      </c>
      <c r="B1449" t="s">
        <v>16600</v>
      </c>
      <c r="C1449">
        <v>23500374</v>
      </c>
      <c r="D1449" t="s">
        <v>6</v>
      </c>
      <c r="E1449">
        <v>10</v>
      </c>
      <c r="F1449" t="s">
        <v>215</v>
      </c>
    </row>
    <row r="1450" spans="1:6" x14ac:dyDescent="0.25">
      <c r="A1450" s="88">
        <v>44502</v>
      </c>
      <c r="B1450" t="s">
        <v>16600</v>
      </c>
      <c r="C1450">
        <v>29500613</v>
      </c>
      <c r="D1450" t="s">
        <v>8</v>
      </c>
      <c r="E1450">
        <v>276</v>
      </c>
      <c r="F1450" t="s">
        <v>21</v>
      </c>
    </row>
    <row r="1451" spans="1:6" x14ac:dyDescent="0.25">
      <c r="A1451" s="88">
        <v>44502</v>
      </c>
      <c r="B1451" t="s">
        <v>16600</v>
      </c>
      <c r="C1451">
        <v>29500622</v>
      </c>
      <c r="D1451" t="s">
        <v>8</v>
      </c>
      <c r="E1451">
        <v>453</v>
      </c>
      <c r="F1451" t="s">
        <v>21</v>
      </c>
    </row>
    <row r="1452" spans="1:6" x14ac:dyDescent="0.25">
      <c r="A1452" s="88">
        <v>44502</v>
      </c>
      <c r="B1452" t="s">
        <v>16600</v>
      </c>
      <c r="C1452">
        <v>29501003</v>
      </c>
      <c r="D1452" t="s">
        <v>8</v>
      </c>
      <c r="E1452">
        <v>90</v>
      </c>
      <c r="F1452" t="s">
        <v>45</v>
      </c>
    </row>
    <row r="1453" spans="1:6" x14ac:dyDescent="0.25">
      <c r="A1453" s="88">
        <v>44502</v>
      </c>
      <c r="B1453" t="s">
        <v>16600</v>
      </c>
      <c r="C1453">
        <v>29501032</v>
      </c>
      <c r="D1453" t="s">
        <v>8</v>
      </c>
      <c r="E1453">
        <v>150</v>
      </c>
      <c r="F1453" t="s">
        <v>87</v>
      </c>
    </row>
    <row r="1454" spans="1:6" x14ac:dyDescent="0.25">
      <c r="A1454" s="88">
        <v>44502</v>
      </c>
      <c r="B1454" t="s">
        <v>16600</v>
      </c>
      <c r="C1454">
        <v>29501055</v>
      </c>
      <c r="D1454" t="s">
        <v>8</v>
      </c>
      <c r="E1454">
        <v>308</v>
      </c>
      <c r="F1454" t="s">
        <v>21</v>
      </c>
    </row>
    <row r="1455" spans="1:6" x14ac:dyDescent="0.25">
      <c r="A1455" s="88">
        <v>44502</v>
      </c>
      <c r="B1455" t="s">
        <v>16600</v>
      </c>
      <c r="C1455">
        <v>29501058</v>
      </c>
      <c r="D1455" t="s">
        <v>8</v>
      </c>
      <c r="E1455">
        <v>334</v>
      </c>
      <c r="F1455" t="s">
        <v>21</v>
      </c>
    </row>
    <row r="1456" spans="1:6" x14ac:dyDescent="0.25">
      <c r="A1456" s="88">
        <v>44502</v>
      </c>
      <c r="B1456" t="s">
        <v>16600</v>
      </c>
      <c r="C1456">
        <v>29501070</v>
      </c>
      <c r="D1456" t="s">
        <v>8</v>
      </c>
      <c r="E1456">
        <v>258</v>
      </c>
      <c r="F1456" t="s">
        <v>21</v>
      </c>
    </row>
    <row r="1457" spans="1:6" x14ac:dyDescent="0.25">
      <c r="A1457" s="88">
        <v>44502</v>
      </c>
      <c r="B1457" t="s">
        <v>16600</v>
      </c>
      <c r="C1457">
        <v>29501074</v>
      </c>
      <c r="D1457" t="s">
        <v>8</v>
      </c>
      <c r="E1457">
        <v>198</v>
      </c>
      <c r="F1457" t="s">
        <v>21</v>
      </c>
    </row>
    <row r="1458" spans="1:6" x14ac:dyDescent="0.25">
      <c r="A1458" s="88">
        <v>44502</v>
      </c>
      <c r="B1458" t="s">
        <v>16600</v>
      </c>
      <c r="C1458">
        <v>31900001</v>
      </c>
      <c r="D1458" t="s">
        <v>6</v>
      </c>
      <c r="E1458">
        <v>20</v>
      </c>
      <c r="F1458" t="s">
        <v>535</v>
      </c>
    </row>
    <row r="1459" spans="1:6" x14ac:dyDescent="0.25">
      <c r="A1459" s="88">
        <v>44502</v>
      </c>
      <c r="B1459" t="s">
        <v>16600</v>
      </c>
      <c r="C1459">
        <v>32000053</v>
      </c>
      <c r="D1459" t="s">
        <v>6</v>
      </c>
      <c r="E1459">
        <v>20</v>
      </c>
      <c r="F1459" t="s">
        <v>221</v>
      </c>
    </row>
    <row r="1460" spans="1:6" x14ac:dyDescent="0.25">
      <c r="A1460" s="88">
        <v>44502</v>
      </c>
      <c r="B1460" t="s">
        <v>16600</v>
      </c>
      <c r="C1460" t="s">
        <v>54</v>
      </c>
      <c r="D1460" t="s">
        <v>6</v>
      </c>
      <c r="E1460">
        <v>90</v>
      </c>
      <c r="F1460" t="s">
        <v>19</v>
      </c>
    </row>
    <row r="1461" spans="1:6" x14ac:dyDescent="0.25">
      <c r="A1461" s="88">
        <v>44502</v>
      </c>
      <c r="B1461" t="s">
        <v>16600</v>
      </c>
      <c r="C1461" t="s">
        <v>54</v>
      </c>
      <c r="D1461" t="s">
        <v>6</v>
      </c>
      <c r="E1461">
        <v>156</v>
      </c>
      <c r="F1461" t="s">
        <v>19</v>
      </c>
    </row>
    <row r="1462" spans="1:6" x14ac:dyDescent="0.25">
      <c r="A1462" s="88">
        <v>44502</v>
      </c>
      <c r="B1462" t="s">
        <v>16600</v>
      </c>
      <c r="C1462" t="s">
        <v>54</v>
      </c>
      <c r="D1462" t="s">
        <v>6</v>
      </c>
      <c r="E1462">
        <v>40</v>
      </c>
      <c r="F1462" t="s">
        <v>65</v>
      </c>
    </row>
    <row r="1463" spans="1:6" x14ac:dyDescent="0.25">
      <c r="A1463" s="88">
        <v>44502</v>
      </c>
      <c r="B1463" t="s">
        <v>16600</v>
      </c>
      <c r="C1463" t="s">
        <v>54</v>
      </c>
      <c r="D1463" t="s">
        <v>7</v>
      </c>
      <c r="E1463">
        <v>70</v>
      </c>
      <c r="F1463" t="s">
        <v>55</v>
      </c>
    </row>
    <row r="1464" spans="1:6" x14ac:dyDescent="0.25">
      <c r="A1464" s="88">
        <v>44502</v>
      </c>
      <c r="B1464" t="s">
        <v>16600</v>
      </c>
      <c r="C1464" t="s">
        <v>54</v>
      </c>
      <c r="D1464" t="s">
        <v>9</v>
      </c>
      <c r="E1464">
        <v>17</v>
      </c>
      <c r="F1464" t="s">
        <v>55</v>
      </c>
    </row>
    <row r="1465" spans="1:6" x14ac:dyDescent="0.25">
      <c r="A1465" s="88">
        <v>44502</v>
      </c>
      <c r="B1465" t="s">
        <v>16600</v>
      </c>
      <c r="C1465" t="s">
        <v>54</v>
      </c>
      <c r="D1465" t="s">
        <v>6</v>
      </c>
      <c r="E1465">
        <v>20</v>
      </c>
      <c r="F1465" t="s">
        <v>237</v>
      </c>
    </row>
    <row r="1466" spans="1:6" x14ac:dyDescent="0.25">
      <c r="A1466" s="88">
        <v>44502</v>
      </c>
      <c r="B1466" t="s">
        <v>16600</v>
      </c>
      <c r="C1466" t="s">
        <v>54</v>
      </c>
      <c r="D1466" t="s">
        <v>6</v>
      </c>
      <c r="E1466">
        <v>20</v>
      </c>
      <c r="F1466" t="s">
        <v>195</v>
      </c>
    </row>
    <row r="1467" spans="1:6" x14ac:dyDescent="0.25">
      <c r="A1467" s="88">
        <v>44502</v>
      </c>
      <c r="B1467" t="s">
        <v>16600</v>
      </c>
      <c r="C1467" t="s">
        <v>54</v>
      </c>
      <c r="D1467" t="s">
        <v>6</v>
      </c>
      <c r="E1467">
        <v>80</v>
      </c>
      <c r="F1467" t="s">
        <v>55</v>
      </c>
    </row>
    <row r="1468" spans="1:6" x14ac:dyDescent="0.25">
      <c r="A1468" s="88">
        <v>44502</v>
      </c>
      <c r="B1468" t="s">
        <v>16600</v>
      </c>
      <c r="C1468" t="s">
        <v>54</v>
      </c>
      <c r="D1468" t="s">
        <v>10</v>
      </c>
      <c r="E1468">
        <v>7.4</v>
      </c>
      <c r="F1468" t="s">
        <v>198</v>
      </c>
    </row>
    <row r="1469" spans="1:6" x14ac:dyDescent="0.25">
      <c r="A1469" s="88">
        <v>44502</v>
      </c>
      <c r="B1469" t="s">
        <v>16600</v>
      </c>
      <c r="C1469" t="s">
        <v>54</v>
      </c>
      <c r="D1469" t="s">
        <v>8</v>
      </c>
      <c r="E1469">
        <v>18</v>
      </c>
      <c r="F1469" t="s">
        <v>55</v>
      </c>
    </row>
    <row r="1470" spans="1:6" x14ac:dyDescent="0.25">
      <c r="A1470" s="88">
        <v>44502</v>
      </c>
      <c r="B1470" t="s">
        <v>16600</v>
      </c>
      <c r="C1470" t="s">
        <v>54</v>
      </c>
      <c r="D1470" t="s">
        <v>10</v>
      </c>
      <c r="E1470">
        <v>7</v>
      </c>
      <c r="F1470" t="s">
        <v>198</v>
      </c>
    </row>
    <row r="1471" spans="1:6" x14ac:dyDescent="0.25">
      <c r="A1471" s="88">
        <v>44502</v>
      </c>
      <c r="B1471" t="s">
        <v>16600</v>
      </c>
      <c r="C1471" t="s">
        <v>336</v>
      </c>
      <c r="D1471" t="s">
        <v>6</v>
      </c>
      <c r="E1471">
        <v>40</v>
      </c>
      <c r="F1471" t="s">
        <v>195</v>
      </c>
    </row>
    <row r="1472" spans="1:6" x14ac:dyDescent="0.25">
      <c r="A1472" s="88">
        <v>44503</v>
      </c>
      <c r="B1472" t="s">
        <v>16600</v>
      </c>
      <c r="C1472">
        <v>24000493</v>
      </c>
      <c r="D1472" t="s">
        <v>6</v>
      </c>
      <c r="E1472">
        <v>40</v>
      </c>
      <c r="F1472" t="s">
        <v>221</v>
      </c>
    </row>
    <row r="1473" spans="1:6" x14ac:dyDescent="0.25">
      <c r="A1473" s="88">
        <v>44503</v>
      </c>
      <c r="B1473" t="s">
        <v>16600</v>
      </c>
      <c r="C1473">
        <v>29500482</v>
      </c>
      <c r="D1473" t="s">
        <v>9</v>
      </c>
      <c r="E1473">
        <v>3</v>
      </c>
      <c r="F1473" t="s">
        <v>17</v>
      </c>
    </row>
    <row r="1474" spans="1:6" x14ac:dyDescent="0.25">
      <c r="A1474" s="88">
        <v>44503</v>
      </c>
      <c r="B1474" t="s">
        <v>16600</v>
      </c>
      <c r="C1474">
        <v>29500482</v>
      </c>
      <c r="D1474" t="s">
        <v>9</v>
      </c>
      <c r="E1474">
        <v>25</v>
      </c>
      <c r="F1474" t="s">
        <v>17</v>
      </c>
    </row>
    <row r="1475" spans="1:6" x14ac:dyDescent="0.25">
      <c r="A1475" s="88">
        <v>44503</v>
      </c>
      <c r="B1475" t="s">
        <v>16600</v>
      </c>
      <c r="C1475">
        <v>29500482</v>
      </c>
      <c r="D1475" t="s">
        <v>9</v>
      </c>
      <c r="E1475">
        <v>20</v>
      </c>
      <c r="F1475" t="s">
        <v>17</v>
      </c>
    </row>
    <row r="1476" spans="1:6" x14ac:dyDescent="0.25">
      <c r="A1476" s="88">
        <v>44503</v>
      </c>
      <c r="B1476" t="s">
        <v>16600</v>
      </c>
      <c r="C1476">
        <v>29500498</v>
      </c>
      <c r="D1476" t="s">
        <v>8</v>
      </c>
      <c r="E1476">
        <v>9</v>
      </c>
      <c r="F1476" t="s">
        <v>55</v>
      </c>
    </row>
    <row r="1477" spans="1:6" x14ac:dyDescent="0.25">
      <c r="A1477" s="88">
        <v>44503</v>
      </c>
      <c r="B1477" t="s">
        <v>16600</v>
      </c>
      <c r="C1477">
        <v>29500531</v>
      </c>
      <c r="D1477" t="s">
        <v>6</v>
      </c>
      <c r="E1477">
        <v>18</v>
      </c>
      <c r="F1477" t="s">
        <v>65</v>
      </c>
    </row>
    <row r="1478" spans="1:6" x14ac:dyDescent="0.25">
      <c r="A1478" s="88">
        <v>44503</v>
      </c>
      <c r="B1478" t="s">
        <v>16600</v>
      </c>
      <c r="C1478">
        <v>29500531</v>
      </c>
      <c r="D1478" t="s">
        <v>6</v>
      </c>
      <c r="E1478">
        <v>33</v>
      </c>
      <c r="F1478" t="s">
        <v>19</v>
      </c>
    </row>
    <row r="1479" spans="1:6" x14ac:dyDescent="0.25">
      <c r="A1479" s="88">
        <v>44503</v>
      </c>
      <c r="B1479" t="s">
        <v>16600</v>
      </c>
      <c r="C1479">
        <v>29500548</v>
      </c>
      <c r="D1479" t="s">
        <v>6</v>
      </c>
      <c r="E1479">
        <v>13</v>
      </c>
      <c r="F1479" t="s">
        <v>55</v>
      </c>
    </row>
    <row r="1480" spans="1:6" x14ac:dyDescent="0.25">
      <c r="A1480" s="88">
        <v>44503</v>
      </c>
      <c r="B1480" t="s">
        <v>16600</v>
      </c>
      <c r="C1480">
        <v>29500599</v>
      </c>
      <c r="D1480" t="s">
        <v>6</v>
      </c>
      <c r="E1480">
        <v>17</v>
      </c>
      <c r="F1480" t="s">
        <v>55</v>
      </c>
    </row>
    <row r="1481" spans="1:6" x14ac:dyDescent="0.25">
      <c r="A1481" s="88">
        <v>44503</v>
      </c>
      <c r="B1481" t="s">
        <v>16600</v>
      </c>
      <c r="C1481">
        <v>29500602</v>
      </c>
      <c r="D1481" t="s">
        <v>6</v>
      </c>
      <c r="E1481">
        <v>16</v>
      </c>
      <c r="F1481" t="s">
        <v>55</v>
      </c>
    </row>
    <row r="1482" spans="1:6" x14ac:dyDescent="0.25">
      <c r="A1482" s="88">
        <v>44503</v>
      </c>
      <c r="B1482" t="s">
        <v>16600</v>
      </c>
      <c r="C1482">
        <v>29500605</v>
      </c>
      <c r="D1482" t="s">
        <v>6</v>
      </c>
      <c r="E1482">
        <v>15</v>
      </c>
      <c r="F1482" t="s">
        <v>55</v>
      </c>
    </row>
    <row r="1483" spans="1:6" x14ac:dyDescent="0.25">
      <c r="A1483" s="88">
        <v>44503</v>
      </c>
      <c r="B1483" t="s">
        <v>16600</v>
      </c>
      <c r="C1483">
        <v>29500861</v>
      </c>
      <c r="D1483" t="s">
        <v>8</v>
      </c>
      <c r="E1483">
        <v>21</v>
      </c>
      <c r="F1483" t="s">
        <v>55</v>
      </c>
    </row>
    <row r="1484" spans="1:6" x14ac:dyDescent="0.25">
      <c r="A1484" s="88">
        <v>44503</v>
      </c>
      <c r="B1484" t="s">
        <v>16600</v>
      </c>
      <c r="C1484">
        <v>29500861</v>
      </c>
      <c r="D1484" t="s">
        <v>8</v>
      </c>
      <c r="E1484">
        <v>21</v>
      </c>
      <c r="F1484" t="s">
        <v>17</v>
      </c>
    </row>
    <row r="1485" spans="1:6" x14ac:dyDescent="0.25">
      <c r="A1485" s="88">
        <v>44503</v>
      </c>
      <c r="B1485" t="s">
        <v>16600</v>
      </c>
      <c r="C1485">
        <v>29500885</v>
      </c>
      <c r="D1485" t="s">
        <v>9</v>
      </c>
      <c r="E1485">
        <v>4</v>
      </c>
      <c r="F1485" t="s">
        <v>17</v>
      </c>
    </row>
    <row r="1486" spans="1:6" x14ac:dyDescent="0.25">
      <c r="A1486" s="88">
        <v>44503</v>
      </c>
      <c r="B1486" t="s">
        <v>16600</v>
      </c>
      <c r="C1486">
        <v>29500885</v>
      </c>
      <c r="D1486" t="s">
        <v>9</v>
      </c>
      <c r="E1486">
        <v>13</v>
      </c>
      <c r="F1486" t="s">
        <v>17</v>
      </c>
    </row>
    <row r="1487" spans="1:6" x14ac:dyDescent="0.25">
      <c r="A1487" s="88">
        <v>44503</v>
      </c>
      <c r="B1487" t="s">
        <v>16600</v>
      </c>
      <c r="C1487">
        <v>29500885</v>
      </c>
      <c r="D1487" t="s">
        <v>9</v>
      </c>
      <c r="E1487">
        <v>4</v>
      </c>
      <c r="F1487" t="s">
        <v>17</v>
      </c>
    </row>
    <row r="1488" spans="1:6" x14ac:dyDescent="0.25">
      <c r="A1488" s="88">
        <v>44503</v>
      </c>
      <c r="B1488" t="s">
        <v>16600</v>
      </c>
      <c r="C1488">
        <v>29500886</v>
      </c>
      <c r="D1488" t="s">
        <v>9</v>
      </c>
      <c r="E1488">
        <v>18</v>
      </c>
      <c r="F1488" t="s">
        <v>17</v>
      </c>
    </row>
    <row r="1489" spans="1:6" x14ac:dyDescent="0.25">
      <c r="A1489" s="88">
        <v>44503</v>
      </c>
      <c r="B1489" t="s">
        <v>16600</v>
      </c>
      <c r="C1489">
        <v>29500886</v>
      </c>
      <c r="D1489" t="s">
        <v>9</v>
      </c>
      <c r="E1489">
        <v>12</v>
      </c>
      <c r="F1489" t="s">
        <v>17</v>
      </c>
    </row>
    <row r="1490" spans="1:6" x14ac:dyDescent="0.25">
      <c r="A1490" s="88">
        <v>44503</v>
      </c>
      <c r="B1490" t="s">
        <v>16600</v>
      </c>
      <c r="C1490">
        <v>29500886</v>
      </c>
      <c r="D1490" t="s">
        <v>9</v>
      </c>
      <c r="E1490">
        <v>6</v>
      </c>
      <c r="F1490" t="s">
        <v>17</v>
      </c>
    </row>
    <row r="1491" spans="1:6" x14ac:dyDescent="0.25">
      <c r="A1491" s="88">
        <v>44503</v>
      </c>
      <c r="B1491" t="s">
        <v>16600</v>
      </c>
      <c r="C1491">
        <v>29500886</v>
      </c>
      <c r="D1491" t="s">
        <v>9</v>
      </c>
      <c r="E1491">
        <v>26</v>
      </c>
      <c r="F1491" t="s">
        <v>17</v>
      </c>
    </row>
    <row r="1492" spans="1:6" x14ac:dyDescent="0.25">
      <c r="A1492" s="88">
        <v>44503</v>
      </c>
      <c r="B1492" t="s">
        <v>16600</v>
      </c>
      <c r="C1492">
        <v>29500891</v>
      </c>
      <c r="D1492" t="s">
        <v>9</v>
      </c>
      <c r="E1492">
        <v>3</v>
      </c>
      <c r="F1492" t="s">
        <v>17</v>
      </c>
    </row>
    <row r="1493" spans="1:6" x14ac:dyDescent="0.25">
      <c r="A1493" s="88">
        <v>44503</v>
      </c>
      <c r="B1493" t="s">
        <v>16600</v>
      </c>
      <c r="C1493">
        <v>29500904</v>
      </c>
      <c r="D1493" t="s">
        <v>9</v>
      </c>
      <c r="E1493">
        <v>13</v>
      </c>
      <c r="F1493" t="s">
        <v>17</v>
      </c>
    </row>
    <row r="1494" spans="1:6" x14ac:dyDescent="0.25">
      <c r="A1494" s="88">
        <v>44503</v>
      </c>
      <c r="B1494" t="s">
        <v>16600</v>
      </c>
      <c r="C1494">
        <v>29500910</v>
      </c>
      <c r="D1494" t="s">
        <v>9</v>
      </c>
      <c r="E1494">
        <v>7</v>
      </c>
      <c r="F1494" t="s">
        <v>17</v>
      </c>
    </row>
    <row r="1495" spans="1:6" x14ac:dyDescent="0.25">
      <c r="A1495" s="88">
        <v>44503</v>
      </c>
      <c r="B1495" t="s">
        <v>16600</v>
      </c>
      <c r="C1495">
        <v>29500910</v>
      </c>
      <c r="D1495" t="s">
        <v>9</v>
      </c>
      <c r="E1495">
        <v>14</v>
      </c>
      <c r="F1495" t="s">
        <v>17</v>
      </c>
    </row>
    <row r="1496" spans="1:6" x14ac:dyDescent="0.25">
      <c r="A1496" s="88">
        <v>44503</v>
      </c>
      <c r="B1496" t="s">
        <v>16600</v>
      </c>
      <c r="C1496">
        <v>29500910</v>
      </c>
      <c r="D1496" t="s">
        <v>9</v>
      </c>
      <c r="E1496">
        <v>2</v>
      </c>
      <c r="F1496" t="s">
        <v>17</v>
      </c>
    </row>
    <row r="1497" spans="1:6" x14ac:dyDescent="0.25">
      <c r="A1497" s="88">
        <v>44503</v>
      </c>
      <c r="B1497" t="s">
        <v>16600</v>
      </c>
      <c r="C1497">
        <v>29500910</v>
      </c>
      <c r="D1497" t="s">
        <v>9</v>
      </c>
      <c r="E1497">
        <v>9</v>
      </c>
      <c r="F1497" t="s">
        <v>17</v>
      </c>
    </row>
    <row r="1498" spans="1:6" x14ac:dyDescent="0.25">
      <c r="A1498" s="88">
        <v>44503</v>
      </c>
      <c r="B1498" t="s">
        <v>16600</v>
      </c>
      <c r="C1498">
        <v>29500910</v>
      </c>
      <c r="D1498" t="s">
        <v>9</v>
      </c>
      <c r="E1498">
        <v>6</v>
      </c>
      <c r="F1498" t="s">
        <v>17</v>
      </c>
    </row>
    <row r="1499" spans="1:6" x14ac:dyDescent="0.25">
      <c r="A1499" s="88">
        <v>44503</v>
      </c>
      <c r="B1499" t="s">
        <v>16600</v>
      </c>
      <c r="C1499">
        <v>29500917</v>
      </c>
      <c r="D1499" t="s">
        <v>6</v>
      </c>
      <c r="E1499">
        <v>25</v>
      </c>
      <c r="F1499" t="s">
        <v>19</v>
      </c>
    </row>
    <row r="1500" spans="1:6" x14ac:dyDescent="0.25">
      <c r="A1500" s="88">
        <v>44503</v>
      </c>
      <c r="B1500" t="s">
        <v>16600</v>
      </c>
      <c r="C1500">
        <v>29500917</v>
      </c>
      <c r="D1500" t="s">
        <v>6</v>
      </c>
      <c r="E1500">
        <v>10</v>
      </c>
      <c r="F1500" t="s">
        <v>19</v>
      </c>
    </row>
    <row r="1501" spans="1:6" x14ac:dyDescent="0.25">
      <c r="A1501" s="88">
        <v>44503</v>
      </c>
      <c r="B1501" t="s">
        <v>16600</v>
      </c>
      <c r="C1501">
        <v>29500917</v>
      </c>
      <c r="D1501" t="s">
        <v>6</v>
      </c>
      <c r="E1501">
        <v>33</v>
      </c>
      <c r="F1501" t="s">
        <v>19</v>
      </c>
    </row>
    <row r="1502" spans="1:6" x14ac:dyDescent="0.25">
      <c r="A1502" s="88">
        <v>44503</v>
      </c>
      <c r="B1502" t="s">
        <v>16600</v>
      </c>
      <c r="C1502">
        <v>29500917</v>
      </c>
      <c r="D1502" t="s">
        <v>6</v>
      </c>
      <c r="E1502">
        <v>33</v>
      </c>
      <c r="F1502" t="s">
        <v>215</v>
      </c>
    </row>
    <row r="1503" spans="1:6" x14ac:dyDescent="0.25">
      <c r="A1503" s="88">
        <v>44503</v>
      </c>
      <c r="B1503" t="s">
        <v>16600</v>
      </c>
      <c r="C1503">
        <v>29500918</v>
      </c>
      <c r="D1503" t="s">
        <v>6</v>
      </c>
      <c r="E1503">
        <v>25</v>
      </c>
      <c r="F1503" t="s">
        <v>19</v>
      </c>
    </row>
    <row r="1504" spans="1:6" x14ac:dyDescent="0.25">
      <c r="A1504" s="88">
        <v>44503</v>
      </c>
      <c r="B1504" t="s">
        <v>16600</v>
      </c>
      <c r="C1504">
        <v>29500918</v>
      </c>
      <c r="D1504" t="s">
        <v>6</v>
      </c>
      <c r="E1504">
        <v>23</v>
      </c>
      <c r="F1504" t="s">
        <v>19</v>
      </c>
    </row>
    <row r="1505" spans="1:6" x14ac:dyDescent="0.25">
      <c r="A1505" s="88">
        <v>44503</v>
      </c>
      <c r="B1505" t="s">
        <v>16600</v>
      </c>
      <c r="C1505">
        <v>29501073</v>
      </c>
      <c r="D1505" t="s">
        <v>8</v>
      </c>
      <c r="E1505">
        <v>42</v>
      </c>
      <c r="F1505" t="s">
        <v>17</v>
      </c>
    </row>
    <row r="1506" spans="1:6" x14ac:dyDescent="0.25">
      <c r="A1506" s="88">
        <v>44503</v>
      </c>
      <c r="B1506" t="s">
        <v>16600</v>
      </c>
      <c r="C1506">
        <v>29501076</v>
      </c>
      <c r="D1506" t="s">
        <v>8</v>
      </c>
      <c r="E1506">
        <v>21</v>
      </c>
      <c r="F1506" t="s">
        <v>17</v>
      </c>
    </row>
    <row r="1507" spans="1:6" x14ac:dyDescent="0.25">
      <c r="A1507" s="88">
        <v>44503</v>
      </c>
      <c r="B1507" t="s">
        <v>16600</v>
      </c>
      <c r="C1507">
        <v>49500102</v>
      </c>
      <c r="D1507" t="s">
        <v>6</v>
      </c>
      <c r="E1507">
        <v>48.6</v>
      </c>
      <c r="F1507" t="s">
        <v>19</v>
      </c>
    </row>
    <row r="1508" spans="1:6" x14ac:dyDescent="0.25">
      <c r="A1508" s="88">
        <v>44503</v>
      </c>
      <c r="B1508" t="s">
        <v>16600</v>
      </c>
      <c r="C1508">
        <v>49500102</v>
      </c>
      <c r="D1508" t="s">
        <v>6</v>
      </c>
      <c r="E1508">
        <v>75</v>
      </c>
      <c r="F1508" t="s">
        <v>19</v>
      </c>
    </row>
    <row r="1509" spans="1:6" x14ac:dyDescent="0.25">
      <c r="A1509" s="88">
        <v>44503</v>
      </c>
      <c r="B1509" t="s">
        <v>16600</v>
      </c>
      <c r="C1509" t="s">
        <v>54</v>
      </c>
      <c r="D1509" t="s">
        <v>6</v>
      </c>
      <c r="E1509">
        <v>131</v>
      </c>
      <c r="F1509" t="s">
        <v>65</v>
      </c>
    </row>
    <row r="1510" spans="1:6" x14ac:dyDescent="0.25">
      <c r="A1510" s="88">
        <v>44503</v>
      </c>
      <c r="B1510" t="s">
        <v>16600</v>
      </c>
      <c r="C1510" t="s">
        <v>54</v>
      </c>
      <c r="D1510" t="s">
        <v>6</v>
      </c>
      <c r="E1510">
        <v>65</v>
      </c>
      <c r="F1510" t="s">
        <v>265</v>
      </c>
    </row>
    <row r="1511" spans="1:6" x14ac:dyDescent="0.25">
      <c r="A1511" s="88">
        <v>44503</v>
      </c>
      <c r="B1511" t="s">
        <v>16600</v>
      </c>
      <c r="C1511" t="s">
        <v>54</v>
      </c>
      <c r="D1511" t="s">
        <v>6</v>
      </c>
      <c r="E1511">
        <v>65</v>
      </c>
      <c r="F1511" t="s">
        <v>65</v>
      </c>
    </row>
    <row r="1512" spans="1:6" x14ac:dyDescent="0.25">
      <c r="A1512" s="88">
        <v>44503</v>
      </c>
      <c r="B1512" t="s">
        <v>16600</v>
      </c>
      <c r="C1512" t="s">
        <v>54</v>
      </c>
      <c r="D1512" t="s">
        <v>6</v>
      </c>
      <c r="E1512">
        <v>128</v>
      </c>
      <c r="F1512" t="s">
        <v>55</v>
      </c>
    </row>
    <row r="1513" spans="1:6" x14ac:dyDescent="0.25">
      <c r="A1513" s="88">
        <v>44503</v>
      </c>
      <c r="B1513" t="s">
        <v>16600</v>
      </c>
      <c r="C1513" t="s">
        <v>54</v>
      </c>
      <c r="D1513" t="s">
        <v>8</v>
      </c>
      <c r="E1513">
        <v>16</v>
      </c>
      <c r="F1513" t="s">
        <v>55</v>
      </c>
    </row>
    <row r="1514" spans="1:6" x14ac:dyDescent="0.25">
      <c r="A1514" s="88">
        <v>44503</v>
      </c>
      <c r="B1514" t="s">
        <v>16600</v>
      </c>
      <c r="C1514" t="s">
        <v>54</v>
      </c>
      <c r="D1514" t="s">
        <v>10</v>
      </c>
      <c r="E1514">
        <v>30</v>
      </c>
      <c r="F1514" t="s">
        <v>200</v>
      </c>
    </row>
    <row r="1515" spans="1:6" x14ac:dyDescent="0.25">
      <c r="A1515" s="88">
        <v>44503</v>
      </c>
      <c r="B1515" t="s">
        <v>16600</v>
      </c>
      <c r="C1515" t="s">
        <v>54</v>
      </c>
      <c r="D1515" t="s">
        <v>10</v>
      </c>
      <c r="E1515">
        <v>9.8000000000000007</v>
      </c>
      <c r="F1515" t="s">
        <v>198</v>
      </c>
    </row>
    <row r="1516" spans="1:6" x14ac:dyDescent="0.25">
      <c r="A1516" s="88">
        <v>44503</v>
      </c>
      <c r="B1516" t="s">
        <v>16600</v>
      </c>
      <c r="C1516" t="s">
        <v>54</v>
      </c>
      <c r="D1516" t="s">
        <v>8</v>
      </c>
      <c r="E1516">
        <v>28</v>
      </c>
      <c r="F1516" t="s">
        <v>55</v>
      </c>
    </row>
    <row r="1517" spans="1:6" x14ac:dyDescent="0.25">
      <c r="A1517" s="88">
        <v>44503</v>
      </c>
      <c r="B1517" t="s">
        <v>16600</v>
      </c>
      <c r="C1517" t="s">
        <v>54</v>
      </c>
      <c r="D1517" t="s">
        <v>8</v>
      </c>
      <c r="E1517">
        <v>20</v>
      </c>
      <c r="F1517" t="s">
        <v>17</v>
      </c>
    </row>
    <row r="1518" spans="1:6" x14ac:dyDescent="0.25">
      <c r="A1518" s="88">
        <v>44503</v>
      </c>
      <c r="B1518" t="s">
        <v>16600</v>
      </c>
      <c r="C1518" t="s">
        <v>54</v>
      </c>
      <c r="D1518" t="s">
        <v>10</v>
      </c>
      <c r="E1518">
        <v>4.2</v>
      </c>
      <c r="F1518" t="s">
        <v>198</v>
      </c>
    </row>
    <row r="1519" spans="1:6" x14ac:dyDescent="0.25">
      <c r="A1519" s="88">
        <v>44503</v>
      </c>
      <c r="B1519" t="s">
        <v>16600</v>
      </c>
      <c r="C1519" t="s">
        <v>54</v>
      </c>
      <c r="D1519" t="s">
        <v>10</v>
      </c>
      <c r="E1519">
        <v>33.5</v>
      </c>
      <c r="F1519" t="s">
        <v>212</v>
      </c>
    </row>
    <row r="1520" spans="1:6" x14ac:dyDescent="0.25">
      <c r="A1520" s="88">
        <v>44503</v>
      </c>
      <c r="B1520" t="s">
        <v>16600</v>
      </c>
      <c r="C1520" t="s">
        <v>632</v>
      </c>
      <c r="D1520" t="s">
        <v>8</v>
      </c>
      <c r="E1520">
        <v>12</v>
      </c>
      <c r="F1520" t="s">
        <v>55</v>
      </c>
    </row>
    <row r="1521" spans="1:6" x14ac:dyDescent="0.25">
      <c r="A1521" s="88">
        <v>44503</v>
      </c>
      <c r="B1521" t="s">
        <v>16600</v>
      </c>
      <c r="C1521" t="s">
        <v>346</v>
      </c>
      <c r="D1521" t="s">
        <v>6</v>
      </c>
      <c r="E1521">
        <v>8.4</v>
      </c>
      <c r="F1521" t="s">
        <v>538</v>
      </c>
    </row>
    <row r="1522" spans="1:6" x14ac:dyDescent="0.25">
      <c r="A1522" s="88">
        <v>44504</v>
      </c>
      <c r="B1522" t="s">
        <v>16600</v>
      </c>
      <c r="C1522">
        <v>23500286</v>
      </c>
      <c r="D1522" t="s">
        <v>6</v>
      </c>
      <c r="E1522">
        <v>97</v>
      </c>
      <c r="F1522" t="s">
        <v>16611</v>
      </c>
    </row>
    <row r="1523" spans="1:6" x14ac:dyDescent="0.25">
      <c r="A1523" s="88">
        <v>44504</v>
      </c>
      <c r="B1523" t="s">
        <v>16600</v>
      </c>
      <c r="C1523">
        <v>29501003</v>
      </c>
      <c r="D1523" t="s">
        <v>8</v>
      </c>
      <c r="E1523">
        <v>135</v>
      </c>
      <c r="F1523" t="s">
        <v>45</v>
      </c>
    </row>
    <row r="1524" spans="1:6" x14ac:dyDescent="0.25">
      <c r="A1524" s="88">
        <v>44504</v>
      </c>
      <c r="B1524" t="s">
        <v>16600</v>
      </c>
      <c r="C1524">
        <v>29501017</v>
      </c>
      <c r="D1524" t="s">
        <v>8</v>
      </c>
      <c r="E1524">
        <v>16</v>
      </c>
      <c r="F1524" t="s">
        <v>17</v>
      </c>
    </row>
    <row r="1525" spans="1:6" x14ac:dyDescent="0.25">
      <c r="A1525" s="88">
        <v>44504</v>
      </c>
      <c r="B1525" t="s">
        <v>16600</v>
      </c>
      <c r="C1525">
        <v>32000036</v>
      </c>
      <c r="D1525" t="s">
        <v>6</v>
      </c>
      <c r="E1525">
        <v>22</v>
      </c>
      <c r="F1525" t="s">
        <v>195</v>
      </c>
    </row>
    <row r="1526" spans="1:6" x14ac:dyDescent="0.25">
      <c r="A1526" s="88">
        <v>44504</v>
      </c>
      <c r="B1526" t="s">
        <v>16600</v>
      </c>
      <c r="C1526">
        <v>32000067</v>
      </c>
      <c r="D1526" t="s">
        <v>6</v>
      </c>
      <c r="E1526">
        <v>66</v>
      </c>
      <c r="F1526" t="s">
        <v>536</v>
      </c>
    </row>
    <row r="1527" spans="1:6" x14ac:dyDescent="0.25">
      <c r="A1527" s="88">
        <v>44504</v>
      </c>
      <c r="B1527" t="s">
        <v>16600</v>
      </c>
      <c r="C1527" t="s">
        <v>54</v>
      </c>
      <c r="D1527" t="s">
        <v>6</v>
      </c>
      <c r="E1527">
        <v>22</v>
      </c>
      <c r="F1527" t="s">
        <v>535</v>
      </c>
    </row>
    <row r="1528" spans="1:6" x14ac:dyDescent="0.25">
      <c r="A1528" s="88">
        <v>44504</v>
      </c>
      <c r="B1528" t="s">
        <v>16600</v>
      </c>
      <c r="C1528" t="s">
        <v>54</v>
      </c>
      <c r="D1528" t="s">
        <v>6</v>
      </c>
      <c r="E1528">
        <v>132</v>
      </c>
      <c r="F1528" t="s">
        <v>55</v>
      </c>
    </row>
    <row r="1529" spans="1:6" x14ac:dyDescent="0.25">
      <c r="A1529" s="88">
        <v>44504</v>
      </c>
      <c r="B1529" t="s">
        <v>16600</v>
      </c>
      <c r="C1529" t="s">
        <v>54</v>
      </c>
      <c r="D1529" t="s">
        <v>6</v>
      </c>
      <c r="E1529">
        <v>67.2</v>
      </c>
      <c r="F1529" t="s">
        <v>65</v>
      </c>
    </row>
    <row r="1530" spans="1:6" x14ac:dyDescent="0.25">
      <c r="A1530" s="88">
        <v>44504</v>
      </c>
      <c r="B1530" t="s">
        <v>16600</v>
      </c>
      <c r="C1530" t="s">
        <v>54</v>
      </c>
      <c r="D1530" t="s">
        <v>8</v>
      </c>
      <c r="E1530">
        <v>37.200000000000003</v>
      </c>
      <c r="F1530" t="s">
        <v>55</v>
      </c>
    </row>
    <row r="1531" spans="1:6" x14ac:dyDescent="0.25">
      <c r="A1531" s="88">
        <v>44504</v>
      </c>
      <c r="B1531" t="s">
        <v>16600</v>
      </c>
      <c r="C1531" t="s">
        <v>54</v>
      </c>
      <c r="D1531" t="s">
        <v>9</v>
      </c>
      <c r="E1531">
        <v>44.2</v>
      </c>
      <c r="F1531" t="s">
        <v>55</v>
      </c>
    </row>
    <row r="1532" spans="1:6" x14ac:dyDescent="0.25">
      <c r="A1532" s="88">
        <v>44504</v>
      </c>
      <c r="B1532" t="s">
        <v>16600</v>
      </c>
      <c r="C1532" t="s">
        <v>54</v>
      </c>
      <c r="D1532" t="s">
        <v>10</v>
      </c>
      <c r="E1532">
        <v>14.2</v>
      </c>
      <c r="F1532" t="s">
        <v>198</v>
      </c>
    </row>
    <row r="1533" spans="1:6" x14ac:dyDescent="0.25">
      <c r="A1533" s="88">
        <v>44504</v>
      </c>
      <c r="B1533" t="s">
        <v>16600</v>
      </c>
      <c r="C1533" t="s">
        <v>54</v>
      </c>
      <c r="D1533" t="s">
        <v>8</v>
      </c>
      <c r="E1533">
        <v>63</v>
      </c>
      <c r="F1533" t="s">
        <v>17</v>
      </c>
    </row>
    <row r="1534" spans="1:6" x14ac:dyDescent="0.25">
      <c r="A1534" s="88">
        <v>44504</v>
      </c>
      <c r="B1534" t="s">
        <v>16600</v>
      </c>
      <c r="C1534" t="s">
        <v>54</v>
      </c>
      <c r="D1534" t="s">
        <v>10</v>
      </c>
      <c r="E1534">
        <v>55.8</v>
      </c>
      <c r="F1534" t="s">
        <v>200</v>
      </c>
    </row>
    <row r="1535" spans="1:6" x14ac:dyDescent="0.25">
      <c r="A1535" s="88">
        <v>44504</v>
      </c>
      <c r="B1535" t="s">
        <v>16600</v>
      </c>
      <c r="C1535" t="s">
        <v>54</v>
      </c>
      <c r="D1535" t="s">
        <v>8</v>
      </c>
      <c r="E1535">
        <v>41</v>
      </c>
      <c r="F1535" t="s">
        <v>55</v>
      </c>
    </row>
    <row r="1536" spans="1:6" x14ac:dyDescent="0.25">
      <c r="A1536" s="88">
        <v>44504</v>
      </c>
      <c r="B1536" t="s">
        <v>16600</v>
      </c>
      <c r="C1536" t="s">
        <v>54</v>
      </c>
      <c r="D1536" t="s">
        <v>7</v>
      </c>
      <c r="E1536">
        <v>37.799999999999997</v>
      </c>
      <c r="F1536" t="s">
        <v>55</v>
      </c>
    </row>
    <row r="1537" spans="1:6" x14ac:dyDescent="0.25">
      <c r="A1537" s="88">
        <v>44504</v>
      </c>
      <c r="B1537" t="s">
        <v>16600</v>
      </c>
      <c r="C1537" t="s">
        <v>54</v>
      </c>
      <c r="D1537" t="s">
        <v>10</v>
      </c>
      <c r="E1537">
        <v>68.8</v>
      </c>
      <c r="F1537" t="s">
        <v>212</v>
      </c>
    </row>
    <row r="1538" spans="1:6" x14ac:dyDescent="0.25">
      <c r="A1538" s="88">
        <v>44504</v>
      </c>
      <c r="B1538" t="s">
        <v>16600</v>
      </c>
      <c r="C1538" t="s">
        <v>54</v>
      </c>
      <c r="D1538" t="s">
        <v>10</v>
      </c>
      <c r="E1538">
        <v>2.6</v>
      </c>
      <c r="F1538" t="s">
        <v>198</v>
      </c>
    </row>
    <row r="1539" spans="1:6" x14ac:dyDescent="0.25">
      <c r="A1539" s="88">
        <v>44504</v>
      </c>
      <c r="B1539" t="s">
        <v>16600</v>
      </c>
      <c r="C1539" t="s">
        <v>54</v>
      </c>
      <c r="D1539" t="s">
        <v>8</v>
      </c>
      <c r="E1539">
        <v>10</v>
      </c>
      <c r="F1539" t="s">
        <v>17</v>
      </c>
    </row>
    <row r="1540" spans="1:6" x14ac:dyDescent="0.25">
      <c r="A1540" s="88">
        <v>44505</v>
      </c>
      <c r="B1540" t="s">
        <v>16600</v>
      </c>
      <c r="C1540">
        <v>23000052</v>
      </c>
      <c r="D1540" t="s">
        <v>6</v>
      </c>
      <c r="E1540">
        <v>15</v>
      </c>
      <c r="F1540" t="s">
        <v>536</v>
      </c>
    </row>
    <row r="1541" spans="1:6" x14ac:dyDescent="0.25">
      <c r="A1541" s="88">
        <v>44505</v>
      </c>
      <c r="B1541" t="s">
        <v>16600</v>
      </c>
      <c r="C1541">
        <v>29500730</v>
      </c>
      <c r="D1541" t="s">
        <v>8</v>
      </c>
      <c r="E1541">
        <v>282</v>
      </c>
      <c r="F1541" t="s">
        <v>19</v>
      </c>
    </row>
    <row r="1542" spans="1:6" x14ac:dyDescent="0.25">
      <c r="A1542" s="88">
        <v>44505</v>
      </c>
      <c r="B1542" t="s">
        <v>16600</v>
      </c>
      <c r="C1542">
        <v>29501003</v>
      </c>
      <c r="D1542" t="s">
        <v>8</v>
      </c>
      <c r="E1542">
        <v>14</v>
      </c>
      <c r="F1542" t="s">
        <v>45</v>
      </c>
    </row>
    <row r="1543" spans="1:6" x14ac:dyDescent="0.25">
      <c r="A1543" s="88">
        <v>44505</v>
      </c>
      <c r="B1543" t="s">
        <v>16600</v>
      </c>
      <c r="C1543">
        <v>29501032</v>
      </c>
      <c r="D1543" t="s">
        <v>8</v>
      </c>
      <c r="E1543">
        <v>32</v>
      </c>
      <c r="F1543" t="s">
        <v>87</v>
      </c>
    </row>
    <row r="1544" spans="1:6" x14ac:dyDescent="0.25">
      <c r="A1544" s="88">
        <v>44505</v>
      </c>
      <c r="B1544" t="s">
        <v>16600</v>
      </c>
      <c r="C1544">
        <v>31900002</v>
      </c>
      <c r="D1544" t="s">
        <v>6</v>
      </c>
      <c r="E1544">
        <v>40</v>
      </c>
      <c r="F1544" t="s">
        <v>535</v>
      </c>
    </row>
    <row r="1545" spans="1:6" x14ac:dyDescent="0.25">
      <c r="A1545" s="88">
        <v>44505</v>
      </c>
      <c r="B1545" t="s">
        <v>16600</v>
      </c>
      <c r="C1545">
        <v>32000020</v>
      </c>
      <c r="D1545" t="s">
        <v>6</v>
      </c>
      <c r="E1545">
        <v>40</v>
      </c>
      <c r="F1545" t="s">
        <v>237</v>
      </c>
    </row>
    <row r="1546" spans="1:6" x14ac:dyDescent="0.25">
      <c r="A1546" s="88">
        <v>44505</v>
      </c>
      <c r="B1546" t="s">
        <v>16600</v>
      </c>
      <c r="C1546" t="s">
        <v>54</v>
      </c>
      <c r="D1546" t="s">
        <v>8</v>
      </c>
      <c r="E1546">
        <v>19</v>
      </c>
      <c r="F1546" t="s">
        <v>55</v>
      </c>
    </row>
    <row r="1547" spans="1:6" x14ac:dyDescent="0.25">
      <c r="A1547" s="88">
        <v>44505</v>
      </c>
      <c r="B1547" t="s">
        <v>16600</v>
      </c>
      <c r="C1547" t="s">
        <v>54</v>
      </c>
      <c r="D1547" t="s">
        <v>6</v>
      </c>
      <c r="E1547">
        <v>91</v>
      </c>
      <c r="F1547" t="s">
        <v>65</v>
      </c>
    </row>
    <row r="1548" spans="1:6" x14ac:dyDescent="0.25">
      <c r="A1548" s="88">
        <v>44505</v>
      </c>
      <c r="B1548" t="s">
        <v>16600</v>
      </c>
      <c r="C1548" t="s">
        <v>54</v>
      </c>
      <c r="D1548" t="s">
        <v>6</v>
      </c>
      <c r="E1548">
        <v>228</v>
      </c>
      <c r="F1548" t="s">
        <v>55</v>
      </c>
    </row>
    <row r="1549" spans="1:6" x14ac:dyDescent="0.25">
      <c r="A1549" s="88">
        <v>44505</v>
      </c>
      <c r="B1549" t="s">
        <v>16600</v>
      </c>
      <c r="C1549" t="s">
        <v>54</v>
      </c>
      <c r="D1549" t="s">
        <v>8</v>
      </c>
      <c r="E1549">
        <v>25</v>
      </c>
      <c r="F1549" t="s">
        <v>55</v>
      </c>
    </row>
    <row r="1550" spans="1:6" x14ac:dyDescent="0.25">
      <c r="A1550" s="88">
        <v>44508</v>
      </c>
      <c r="B1550" t="s">
        <v>16600</v>
      </c>
      <c r="C1550">
        <v>29500482</v>
      </c>
      <c r="D1550" t="s">
        <v>9</v>
      </c>
      <c r="E1550">
        <v>2</v>
      </c>
      <c r="F1550" t="s">
        <v>17</v>
      </c>
    </row>
    <row r="1551" spans="1:6" x14ac:dyDescent="0.25">
      <c r="A1551" s="88">
        <v>44508</v>
      </c>
      <c r="B1551" t="s">
        <v>16600</v>
      </c>
      <c r="C1551">
        <v>29500498</v>
      </c>
      <c r="D1551" t="s">
        <v>8</v>
      </c>
      <c r="E1551">
        <v>45</v>
      </c>
      <c r="F1551" t="s">
        <v>19</v>
      </c>
    </row>
    <row r="1552" spans="1:6" x14ac:dyDescent="0.25">
      <c r="A1552" s="88">
        <v>44508</v>
      </c>
      <c r="B1552" t="s">
        <v>16600</v>
      </c>
      <c r="C1552">
        <v>29500498</v>
      </c>
      <c r="D1552" t="s">
        <v>8</v>
      </c>
      <c r="E1552">
        <v>20</v>
      </c>
      <c r="F1552" t="s">
        <v>19</v>
      </c>
    </row>
    <row r="1553" spans="1:6" x14ac:dyDescent="0.25">
      <c r="A1553" s="88">
        <v>44508</v>
      </c>
      <c r="B1553" t="s">
        <v>16600</v>
      </c>
      <c r="C1553">
        <v>29500498</v>
      </c>
      <c r="D1553" t="s">
        <v>8</v>
      </c>
      <c r="E1553">
        <v>35</v>
      </c>
      <c r="F1553" t="s">
        <v>19</v>
      </c>
    </row>
    <row r="1554" spans="1:6" x14ac:dyDescent="0.25">
      <c r="A1554" s="88">
        <v>44508</v>
      </c>
      <c r="B1554" t="s">
        <v>16600</v>
      </c>
      <c r="C1554">
        <v>29500498</v>
      </c>
      <c r="D1554" t="s">
        <v>8</v>
      </c>
      <c r="E1554">
        <v>55</v>
      </c>
      <c r="F1554" t="s">
        <v>19</v>
      </c>
    </row>
    <row r="1555" spans="1:6" x14ac:dyDescent="0.25">
      <c r="A1555" s="88">
        <v>44508</v>
      </c>
      <c r="B1555" t="s">
        <v>16600</v>
      </c>
      <c r="C1555">
        <v>29500498</v>
      </c>
      <c r="D1555" t="s">
        <v>8</v>
      </c>
      <c r="E1555">
        <v>44</v>
      </c>
      <c r="F1555" t="s">
        <v>19</v>
      </c>
    </row>
    <row r="1556" spans="1:6" x14ac:dyDescent="0.25">
      <c r="A1556" s="88">
        <v>44508</v>
      </c>
      <c r="B1556" t="s">
        <v>16600</v>
      </c>
      <c r="C1556">
        <v>29500498</v>
      </c>
      <c r="D1556" t="s">
        <v>8</v>
      </c>
      <c r="E1556">
        <v>18</v>
      </c>
      <c r="F1556" t="s">
        <v>19</v>
      </c>
    </row>
    <row r="1557" spans="1:6" x14ac:dyDescent="0.25">
      <c r="A1557" s="88">
        <v>44508</v>
      </c>
      <c r="B1557" t="s">
        <v>16600</v>
      </c>
      <c r="C1557">
        <v>29500498</v>
      </c>
      <c r="D1557" t="s">
        <v>8</v>
      </c>
      <c r="E1557">
        <v>15</v>
      </c>
      <c r="F1557" t="s">
        <v>19</v>
      </c>
    </row>
    <row r="1558" spans="1:6" x14ac:dyDescent="0.25">
      <c r="A1558" s="88">
        <v>44508</v>
      </c>
      <c r="B1558" t="s">
        <v>16600</v>
      </c>
      <c r="C1558">
        <v>29500498</v>
      </c>
      <c r="D1558" t="s">
        <v>8</v>
      </c>
      <c r="E1558">
        <v>33</v>
      </c>
      <c r="F1558" t="s">
        <v>19</v>
      </c>
    </row>
    <row r="1559" spans="1:6" x14ac:dyDescent="0.25">
      <c r="A1559" s="88">
        <v>44508</v>
      </c>
      <c r="B1559" t="s">
        <v>16600</v>
      </c>
      <c r="C1559">
        <v>29500498</v>
      </c>
      <c r="D1559" t="s">
        <v>8</v>
      </c>
      <c r="E1559">
        <v>101</v>
      </c>
      <c r="F1559" t="s">
        <v>19</v>
      </c>
    </row>
    <row r="1560" spans="1:6" x14ac:dyDescent="0.25">
      <c r="A1560" s="88">
        <v>44508</v>
      </c>
      <c r="B1560" t="s">
        <v>16600</v>
      </c>
      <c r="C1560">
        <v>29500498</v>
      </c>
      <c r="D1560" t="s">
        <v>8</v>
      </c>
      <c r="E1560">
        <v>106</v>
      </c>
      <c r="F1560" t="s">
        <v>19</v>
      </c>
    </row>
    <row r="1561" spans="1:6" x14ac:dyDescent="0.25">
      <c r="A1561" s="88">
        <v>44508</v>
      </c>
      <c r="B1561" t="s">
        <v>16600</v>
      </c>
      <c r="C1561">
        <v>29500529</v>
      </c>
      <c r="D1561" t="s">
        <v>8</v>
      </c>
      <c r="E1561">
        <v>33</v>
      </c>
      <c r="F1561" t="s">
        <v>19</v>
      </c>
    </row>
    <row r="1562" spans="1:6" x14ac:dyDescent="0.25">
      <c r="A1562" s="88">
        <v>44508</v>
      </c>
      <c r="B1562" t="s">
        <v>16600</v>
      </c>
      <c r="C1562">
        <v>29500529</v>
      </c>
      <c r="D1562" t="s">
        <v>8</v>
      </c>
      <c r="E1562">
        <v>30</v>
      </c>
      <c r="F1562" t="s">
        <v>19</v>
      </c>
    </row>
    <row r="1563" spans="1:6" x14ac:dyDescent="0.25">
      <c r="A1563" s="88">
        <v>44508</v>
      </c>
      <c r="B1563" t="s">
        <v>16600</v>
      </c>
      <c r="C1563">
        <v>29500529</v>
      </c>
      <c r="D1563" t="s">
        <v>8</v>
      </c>
      <c r="E1563">
        <v>40</v>
      </c>
      <c r="F1563" t="s">
        <v>19</v>
      </c>
    </row>
    <row r="1564" spans="1:6" x14ac:dyDescent="0.25">
      <c r="A1564" s="88">
        <v>44508</v>
      </c>
      <c r="B1564" t="s">
        <v>16600</v>
      </c>
      <c r="C1564">
        <v>29500529</v>
      </c>
      <c r="D1564" t="s">
        <v>8</v>
      </c>
      <c r="E1564">
        <v>63</v>
      </c>
      <c r="F1564" t="s">
        <v>19</v>
      </c>
    </row>
    <row r="1565" spans="1:6" x14ac:dyDescent="0.25">
      <c r="A1565" s="88">
        <v>44508</v>
      </c>
      <c r="B1565" t="s">
        <v>16600</v>
      </c>
      <c r="C1565">
        <v>29500606</v>
      </c>
      <c r="D1565" t="s">
        <v>8</v>
      </c>
      <c r="E1565">
        <v>10</v>
      </c>
      <c r="F1565" t="s">
        <v>19</v>
      </c>
    </row>
    <row r="1566" spans="1:6" x14ac:dyDescent="0.25">
      <c r="A1566" s="88">
        <v>44508</v>
      </c>
      <c r="B1566" t="s">
        <v>16600</v>
      </c>
      <c r="C1566">
        <v>29500606</v>
      </c>
      <c r="D1566" t="s">
        <v>8</v>
      </c>
      <c r="E1566">
        <v>30</v>
      </c>
      <c r="F1566" t="s">
        <v>19</v>
      </c>
    </row>
    <row r="1567" spans="1:6" x14ac:dyDescent="0.25">
      <c r="A1567" s="88">
        <v>44508</v>
      </c>
      <c r="B1567" t="s">
        <v>16600</v>
      </c>
      <c r="C1567">
        <v>29500606</v>
      </c>
      <c r="D1567" t="s">
        <v>8</v>
      </c>
      <c r="E1567">
        <v>46</v>
      </c>
      <c r="F1567" t="s">
        <v>19</v>
      </c>
    </row>
    <row r="1568" spans="1:6" x14ac:dyDescent="0.25">
      <c r="A1568" s="88">
        <v>44508</v>
      </c>
      <c r="B1568" t="s">
        <v>16600</v>
      </c>
      <c r="C1568">
        <v>29500606</v>
      </c>
      <c r="D1568" t="s">
        <v>8</v>
      </c>
      <c r="E1568">
        <v>40</v>
      </c>
      <c r="F1568" t="s">
        <v>19</v>
      </c>
    </row>
    <row r="1569" spans="1:6" x14ac:dyDescent="0.25">
      <c r="A1569" s="88">
        <v>44508</v>
      </c>
      <c r="B1569" t="s">
        <v>16600</v>
      </c>
      <c r="C1569">
        <v>29500613</v>
      </c>
      <c r="D1569" t="s">
        <v>8</v>
      </c>
      <c r="E1569">
        <v>12</v>
      </c>
      <c r="F1569" t="s">
        <v>19</v>
      </c>
    </row>
    <row r="1570" spans="1:6" x14ac:dyDescent="0.25">
      <c r="A1570" s="88">
        <v>44508</v>
      </c>
      <c r="B1570" t="s">
        <v>16600</v>
      </c>
      <c r="C1570">
        <v>29500613</v>
      </c>
      <c r="D1570" t="s">
        <v>8</v>
      </c>
      <c r="E1570">
        <v>102</v>
      </c>
      <c r="F1570" t="s">
        <v>19</v>
      </c>
    </row>
    <row r="1571" spans="1:6" x14ac:dyDescent="0.25">
      <c r="A1571" s="88">
        <v>44508</v>
      </c>
      <c r="B1571" t="s">
        <v>16600</v>
      </c>
      <c r="C1571">
        <v>29500613</v>
      </c>
      <c r="D1571" t="s">
        <v>8</v>
      </c>
      <c r="E1571">
        <v>36</v>
      </c>
      <c r="F1571" t="s">
        <v>19</v>
      </c>
    </row>
    <row r="1572" spans="1:6" x14ac:dyDescent="0.25">
      <c r="A1572" s="88">
        <v>44508</v>
      </c>
      <c r="B1572" t="s">
        <v>16600</v>
      </c>
      <c r="C1572">
        <v>29500613</v>
      </c>
      <c r="D1572" t="s">
        <v>8</v>
      </c>
      <c r="E1572">
        <v>8</v>
      </c>
      <c r="F1572" t="s">
        <v>19</v>
      </c>
    </row>
    <row r="1573" spans="1:6" x14ac:dyDescent="0.25">
      <c r="A1573" s="88">
        <v>44508</v>
      </c>
      <c r="B1573" t="s">
        <v>16600</v>
      </c>
      <c r="C1573">
        <v>29500613</v>
      </c>
      <c r="D1573" t="s">
        <v>8</v>
      </c>
      <c r="E1573">
        <v>72</v>
      </c>
      <c r="F1573" t="s">
        <v>19</v>
      </c>
    </row>
    <row r="1574" spans="1:6" x14ac:dyDescent="0.25">
      <c r="A1574" s="88">
        <v>44508</v>
      </c>
      <c r="B1574" t="s">
        <v>16600</v>
      </c>
      <c r="C1574">
        <v>29500613</v>
      </c>
      <c r="D1574" t="s">
        <v>8</v>
      </c>
      <c r="E1574">
        <v>45</v>
      </c>
      <c r="F1574" t="s">
        <v>19</v>
      </c>
    </row>
    <row r="1575" spans="1:6" x14ac:dyDescent="0.25">
      <c r="A1575" s="88">
        <v>44508</v>
      </c>
      <c r="B1575" t="s">
        <v>16600</v>
      </c>
      <c r="C1575">
        <v>29500613</v>
      </c>
      <c r="D1575" t="s">
        <v>8</v>
      </c>
      <c r="E1575">
        <v>170</v>
      </c>
      <c r="F1575" t="s">
        <v>19</v>
      </c>
    </row>
    <row r="1576" spans="1:6" x14ac:dyDescent="0.25">
      <c r="A1576" s="88">
        <v>44508</v>
      </c>
      <c r="B1576" t="s">
        <v>16600</v>
      </c>
      <c r="C1576">
        <v>29500613</v>
      </c>
      <c r="D1576" t="s">
        <v>8</v>
      </c>
      <c r="E1576">
        <v>20</v>
      </c>
      <c r="F1576" t="s">
        <v>19</v>
      </c>
    </row>
    <row r="1577" spans="1:6" x14ac:dyDescent="0.25">
      <c r="A1577" s="88">
        <v>44508</v>
      </c>
      <c r="B1577" t="s">
        <v>16600</v>
      </c>
      <c r="C1577">
        <v>29500613</v>
      </c>
      <c r="D1577" t="s">
        <v>8</v>
      </c>
      <c r="E1577">
        <v>44</v>
      </c>
      <c r="F1577" t="s">
        <v>19</v>
      </c>
    </row>
    <row r="1578" spans="1:6" x14ac:dyDescent="0.25">
      <c r="A1578" s="88">
        <v>44508</v>
      </c>
      <c r="B1578" t="s">
        <v>16600</v>
      </c>
      <c r="C1578">
        <v>29500858</v>
      </c>
      <c r="D1578" t="s">
        <v>8</v>
      </c>
      <c r="E1578">
        <v>25</v>
      </c>
      <c r="F1578" t="s">
        <v>19</v>
      </c>
    </row>
    <row r="1579" spans="1:6" x14ac:dyDescent="0.25">
      <c r="A1579" s="88">
        <v>44508</v>
      </c>
      <c r="B1579" t="s">
        <v>16600</v>
      </c>
      <c r="C1579">
        <v>29500858</v>
      </c>
      <c r="D1579" t="s">
        <v>8</v>
      </c>
      <c r="E1579">
        <v>5</v>
      </c>
      <c r="F1579" t="s">
        <v>19</v>
      </c>
    </row>
    <row r="1580" spans="1:6" x14ac:dyDescent="0.25">
      <c r="A1580" s="88">
        <v>44508</v>
      </c>
      <c r="B1580" t="s">
        <v>16600</v>
      </c>
      <c r="C1580">
        <v>29500858</v>
      </c>
      <c r="D1580" t="s">
        <v>8</v>
      </c>
      <c r="E1580">
        <v>4</v>
      </c>
      <c r="F1580" t="s">
        <v>19</v>
      </c>
    </row>
    <row r="1581" spans="1:6" x14ac:dyDescent="0.25">
      <c r="A1581" s="88">
        <v>44508</v>
      </c>
      <c r="B1581" t="s">
        <v>16600</v>
      </c>
      <c r="C1581">
        <v>29500858</v>
      </c>
      <c r="D1581" t="s">
        <v>8</v>
      </c>
      <c r="E1581">
        <v>15</v>
      </c>
      <c r="F1581" t="s">
        <v>19</v>
      </c>
    </row>
    <row r="1582" spans="1:6" x14ac:dyDescent="0.25">
      <c r="A1582" s="88">
        <v>44508</v>
      </c>
      <c r="B1582" t="s">
        <v>16600</v>
      </c>
      <c r="C1582">
        <v>29500858</v>
      </c>
      <c r="D1582" t="s">
        <v>8</v>
      </c>
      <c r="E1582">
        <v>15</v>
      </c>
      <c r="F1582" t="s">
        <v>19</v>
      </c>
    </row>
    <row r="1583" spans="1:6" x14ac:dyDescent="0.25">
      <c r="A1583" s="88">
        <v>44508</v>
      </c>
      <c r="B1583" t="s">
        <v>16600</v>
      </c>
      <c r="C1583">
        <v>29500858</v>
      </c>
      <c r="D1583" t="s">
        <v>8</v>
      </c>
      <c r="E1583">
        <v>90</v>
      </c>
      <c r="F1583" t="s">
        <v>19</v>
      </c>
    </row>
    <row r="1584" spans="1:6" x14ac:dyDescent="0.25">
      <c r="A1584" s="88">
        <v>44508</v>
      </c>
      <c r="B1584" t="s">
        <v>16600</v>
      </c>
      <c r="C1584">
        <v>29500858</v>
      </c>
      <c r="D1584" t="s">
        <v>8</v>
      </c>
      <c r="E1584">
        <v>5</v>
      </c>
      <c r="F1584" t="s">
        <v>19</v>
      </c>
    </row>
    <row r="1585" spans="1:6" x14ac:dyDescent="0.25">
      <c r="A1585" s="88">
        <v>44508</v>
      </c>
      <c r="B1585" t="s">
        <v>16600</v>
      </c>
      <c r="C1585">
        <v>29500858</v>
      </c>
      <c r="D1585" t="s">
        <v>8</v>
      </c>
      <c r="E1585">
        <v>10</v>
      </c>
      <c r="F1585" t="s">
        <v>19</v>
      </c>
    </row>
    <row r="1586" spans="1:6" x14ac:dyDescent="0.25">
      <c r="A1586" s="88">
        <v>44508</v>
      </c>
      <c r="B1586" t="s">
        <v>16600</v>
      </c>
      <c r="C1586">
        <v>29500858</v>
      </c>
      <c r="D1586" t="s">
        <v>8</v>
      </c>
      <c r="E1586">
        <v>18</v>
      </c>
      <c r="F1586" t="s">
        <v>19</v>
      </c>
    </row>
    <row r="1587" spans="1:6" x14ac:dyDescent="0.25">
      <c r="A1587" s="88">
        <v>44508</v>
      </c>
      <c r="B1587" t="s">
        <v>16600</v>
      </c>
      <c r="C1587">
        <v>29500858</v>
      </c>
      <c r="D1587" t="s">
        <v>8</v>
      </c>
      <c r="E1587">
        <v>8</v>
      </c>
      <c r="F1587" t="s">
        <v>19</v>
      </c>
    </row>
    <row r="1588" spans="1:6" x14ac:dyDescent="0.25">
      <c r="A1588" s="88">
        <v>44508</v>
      </c>
      <c r="B1588" t="s">
        <v>16600</v>
      </c>
      <c r="C1588">
        <v>29500858</v>
      </c>
      <c r="D1588" t="s">
        <v>8</v>
      </c>
      <c r="E1588">
        <v>72</v>
      </c>
      <c r="F1588" t="s">
        <v>19</v>
      </c>
    </row>
    <row r="1589" spans="1:6" x14ac:dyDescent="0.25">
      <c r="A1589" s="88">
        <v>44508</v>
      </c>
      <c r="B1589" t="s">
        <v>16600</v>
      </c>
      <c r="C1589">
        <v>29500886</v>
      </c>
      <c r="D1589" t="s">
        <v>9</v>
      </c>
      <c r="E1589">
        <v>5</v>
      </c>
      <c r="F1589" t="s">
        <v>17</v>
      </c>
    </row>
    <row r="1590" spans="1:6" x14ac:dyDescent="0.25">
      <c r="A1590" s="88">
        <v>44508</v>
      </c>
      <c r="B1590" t="s">
        <v>16600</v>
      </c>
      <c r="C1590">
        <v>29500904</v>
      </c>
      <c r="D1590" t="s">
        <v>9</v>
      </c>
      <c r="E1590">
        <v>4</v>
      </c>
      <c r="F1590" t="s">
        <v>17</v>
      </c>
    </row>
    <row r="1591" spans="1:6" x14ac:dyDescent="0.25">
      <c r="A1591" s="88">
        <v>44508</v>
      </c>
      <c r="B1591" t="s">
        <v>16600</v>
      </c>
      <c r="C1591">
        <v>29500904</v>
      </c>
      <c r="D1591" t="s">
        <v>9</v>
      </c>
      <c r="E1591">
        <v>12</v>
      </c>
      <c r="F1591" t="s">
        <v>17</v>
      </c>
    </row>
    <row r="1592" spans="1:6" x14ac:dyDescent="0.25">
      <c r="A1592" s="88">
        <v>44508</v>
      </c>
      <c r="B1592" t="s">
        <v>16600</v>
      </c>
      <c r="C1592">
        <v>29500904</v>
      </c>
      <c r="D1592" t="s">
        <v>9</v>
      </c>
      <c r="E1592">
        <v>17</v>
      </c>
      <c r="F1592" t="s">
        <v>17</v>
      </c>
    </row>
    <row r="1593" spans="1:6" x14ac:dyDescent="0.25">
      <c r="A1593" s="88">
        <v>44508</v>
      </c>
      <c r="B1593" t="s">
        <v>16600</v>
      </c>
      <c r="C1593">
        <v>29500904</v>
      </c>
      <c r="D1593" t="s">
        <v>9</v>
      </c>
      <c r="E1593">
        <v>9</v>
      </c>
      <c r="F1593" t="s">
        <v>17</v>
      </c>
    </row>
    <row r="1594" spans="1:6" x14ac:dyDescent="0.25">
      <c r="A1594" s="88">
        <v>44508</v>
      </c>
      <c r="B1594" t="s">
        <v>16600</v>
      </c>
      <c r="C1594">
        <v>29500906</v>
      </c>
      <c r="D1594" t="s">
        <v>9</v>
      </c>
      <c r="E1594">
        <v>20</v>
      </c>
      <c r="F1594" t="s">
        <v>17</v>
      </c>
    </row>
    <row r="1595" spans="1:6" x14ac:dyDescent="0.25">
      <c r="A1595" s="88">
        <v>44508</v>
      </c>
      <c r="B1595" t="s">
        <v>16600</v>
      </c>
      <c r="C1595">
        <v>29500908</v>
      </c>
      <c r="D1595" t="s">
        <v>9</v>
      </c>
      <c r="E1595">
        <v>13</v>
      </c>
      <c r="F1595" t="s">
        <v>17</v>
      </c>
    </row>
    <row r="1596" spans="1:6" x14ac:dyDescent="0.25">
      <c r="A1596" s="88">
        <v>44508</v>
      </c>
      <c r="B1596" t="s">
        <v>16600</v>
      </c>
      <c r="C1596">
        <v>29500908</v>
      </c>
      <c r="D1596" t="s">
        <v>9</v>
      </c>
      <c r="E1596">
        <v>12</v>
      </c>
      <c r="F1596" t="s">
        <v>17</v>
      </c>
    </row>
    <row r="1597" spans="1:6" x14ac:dyDescent="0.25">
      <c r="A1597" s="88">
        <v>44508</v>
      </c>
      <c r="B1597" t="s">
        <v>16600</v>
      </c>
      <c r="C1597">
        <v>29500908</v>
      </c>
      <c r="D1597" t="s">
        <v>9</v>
      </c>
      <c r="E1597">
        <v>8</v>
      </c>
      <c r="F1597" t="s">
        <v>17</v>
      </c>
    </row>
    <row r="1598" spans="1:6" x14ac:dyDescent="0.25">
      <c r="A1598" s="88">
        <v>44508</v>
      </c>
      <c r="B1598" t="s">
        <v>16600</v>
      </c>
      <c r="C1598">
        <v>29500908</v>
      </c>
      <c r="D1598" t="s">
        <v>9</v>
      </c>
      <c r="E1598">
        <v>13</v>
      </c>
      <c r="F1598" t="s">
        <v>17</v>
      </c>
    </row>
    <row r="1599" spans="1:6" x14ac:dyDescent="0.25">
      <c r="A1599" s="88">
        <v>44508</v>
      </c>
      <c r="B1599" t="s">
        <v>16600</v>
      </c>
      <c r="C1599">
        <v>29500908</v>
      </c>
      <c r="D1599" t="s">
        <v>9</v>
      </c>
      <c r="E1599">
        <v>15</v>
      </c>
      <c r="F1599" t="s">
        <v>17</v>
      </c>
    </row>
    <row r="1600" spans="1:6" x14ac:dyDescent="0.25">
      <c r="A1600" s="88">
        <v>44508</v>
      </c>
      <c r="B1600" t="s">
        <v>16600</v>
      </c>
      <c r="C1600">
        <v>29500913</v>
      </c>
      <c r="D1600" t="s">
        <v>9</v>
      </c>
      <c r="E1600">
        <v>3</v>
      </c>
      <c r="F1600" t="s">
        <v>17</v>
      </c>
    </row>
    <row r="1601" spans="1:6" x14ac:dyDescent="0.25">
      <c r="A1601" s="88">
        <v>44508</v>
      </c>
      <c r="B1601" t="s">
        <v>16600</v>
      </c>
      <c r="C1601">
        <v>29500942</v>
      </c>
      <c r="D1601" t="s">
        <v>8</v>
      </c>
      <c r="E1601">
        <v>20</v>
      </c>
      <c r="F1601" t="s">
        <v>19</v>
      </c>
    </row>
    <row r="1602" spans="1:6" x14ac:dyDescent="0.25">
      <c r="A1602" s="88">
        <v>44508</v>
      </c>
      <c r="B1602" t="s">
        <v>16600</v>
      </c>
      <c r="C1602">
        <v>29501013</v>
      </c>
      <c r="D1602" t="s">
        <v>9</v>
      </c>
      <c r="E1602">
        <v>22</v>
      </c>
      <c r="F1602" t="s">
        <v>17</v>
      </c>
    </row>
    <row r="1603" spans="1:6" x14ac:dyDescent="0.25">
      <c r="A1603" s="88">
        <v>44508</v>
      </c>
      <c r="B1603" t="s">
        <v>16600</v>
      </c>
      <c r="C1603">
        <v>29501020</v>
      </c>
      <c r="D1603" t="s">
        <v>9</v>
      </c>
      <c r="E1603">
        <v>18</v>
      </c>
      <c r="F1603" t="s">
        <v>17</v>
      </c>
    </row>
    <row r="1604" spans="1:6" x14ac:dyDescent="0.25">
      <c r="A1604" s="88">
        <v>44508</v>
      </c>
      <c r="B1604" t="s">
        <v>16600</v>
      </c>
      <c r="C1604">
        <v>29501020</v>
      </c>
      <c r="D1604" t="s">
        <v>9</v>
      </c>
      <c r="E1604">
        <v>15</v>
      </c>
      <c r="F1604" t="s">
        <v>17</v>
      </c>
    </row>
    <row r="1605" spans="1:6" x14ac:dyDescent="0.25">
      <c r="A1605" s="88">
        <v>44508</v>
      </c>
      <c r="B1605" t="s">
        <v>16600</v>
      </c>
      <c r="C1605">
        <v>29501028</v>
      </c>
      <c r="D1605" t="s">
        <v>9</v>
      </c>
      <c r="E1605">
        <v>9</v>
      </c>
      <c r="F1605" t="s">
        <v>17</v>
      </c>
    </row>
    <row r="1606" spans="1:6" x14ac:dyDescent="0.25">
      <c r="A1606" s="88">
        <v>44508</v>
      </c>
      <c r="B1606" t="s">
        <v>16600</v>
      </c>
      <c r="C1606">
        <v>29501029</v>
      </c>
      <c r="D1606" t="s">
        <v>9</v>
      </c>
      <c r="E1606">
        <v>10</v>
      </c>
      <c r="F1606" t="s">
        <v>17</v>
      </c>
    </row>
    <row r="1607" spans="1:6" x14ac:dyDescent="0.25">
      <c r="A1607" s="88">
        <v>44508</v>
      </c>
      <c r="B1607" t="s">
        <v>16600</v>
      </c>
      <c r="C1607">
        <v>29501039</v>
      </c>
      <c r="D1607" t="s">
        <v>9</v>
      </c>
      <c r="E1607">
        <v>21</v>
      </c>
      <c r="F1607" t="s">
        <v>17</v>
      </c>
    </row>
    <row r="1608" spans="1:6" x14ac:dyDescent="0.25">
      <c r="A1608" s="88">
        <v>44508</v>
      </c>
      <c r="B1608" t="s">
        <v>16600</v>
      </c>
      <c r="C1608">
        <v>29501058</v>
      </c>
      <c r="D1608" t="s">
        <v>8</v>
      </c>
      <c r="E1608">
        <v>7</v>
      </c>
      <c r="F1608" t="s">
        <v>19</v>
      </c>
    </row>
    <row r="1609" spans="1:6" x14ac:dyDescent="0.25">
      <c r="A1609" s="88">
        <v>44508</v>
      </c>
      <c r="B1609" t="s">
        <v>16600</v>
      </c>
      <c r="C1609">
        <v>29501058</v>
      </c>
      <c r="D1609" t="s">
        <v>8</v>
      </c>
      <c r="E1609">
        <v>15</v>
      </c>
      <c r="F1609" t="s">
        <v>19</v>
      </c>
    </row>
    <row r="1610" spans="1:6" x14ac:dyDescent="0.25">
      <c r="A1610" s="88">
        <v>44508</v>
      </c>
      <c r="B1610" t="s">
        <v>16600</v>
      </c>
      <c r="C1610">
        <v>29501058</v>
      </c>
      <c r="D1610" t="s">
        <v>8</v>
      </c>
      <c r="E1610">
        <v>72</v>
      </c>
      <c r="F1610" t="s">
        <v>19</v>
      </c>
    </row>
    <row r="1611" spans="1:6" x14ac:dyDescent="0.25">
      <c r="A1611" s="88">
        <v>44508</v>
      </c>
      <c r="B1611" t="s">
        <v>16600</v>
      </c>
      <c r="C1611">
        <v>29501058</v>
      </c>
      <c r="D1611" t="s">
        <v>8</v>
      </c>
      <c r="E1611">
        <v>35</v>
      </c>
      <c r="F1611" t="s">
        <v>19</v>
      </c>
    </row>
    <row r="1612" spans="1:6" x14ac:dyDescent="0.25">
      <c r="A1612" s="88">
        <v>44508</v>
      </c>
      <c r="B1612" t="s">
        <v>16600</v>
      </c>
      <c r="C1612">
        <v>29501058</v>
      </c>
      <c r="D1612" t="s">
        <v>8</v>
      </c>
      <c r="E1612">
        <v>100</v>
      </c>
      <c r="F1612" t="s">
        <v>19</v>
      </c>
    </row>
    <row r="1613" spans="1:6" x14ac:dyDescent="0.25">
      <c r="A1613" s="88">
        <v>44508</v>
      </c>
      <c r="B1613" t="s">
        <v>16600</v>
      </c>
      <c r="C1613">
        <v>29501058</v>
      </c>
      <c r="D1613" t="s">
        <v>8</v>
      </c>
      <c r="E1613">
        <v>90</v>
      </c>
      <c r="F1613" t="s">
        <v>19</v>
      </c>
    </row>
    <row r="1614" spans="1:6" x14ac:dyDescent="0.25">
      <c r="A1614" s="88">
        <v>44508</v>
      </c>
      <c r="B1614" t="s">
        <v>16600</v>
      </c>
      <c r="C1614">
        <v>29501058</v>
      </c>
      <c r="D1614" t="s">
        <v>8</v>
      </c>
      <c r="E1614">
        <v>9</v>
      </c>
      <c r="F1614" t="s">
        <v>19</v>
      </c>
    </row>
    <row r="1615" spans="1:6" x14ac:dyDescent="0.25">
      <c r="A1615" s="88">
        <v>44508</v>
      </c>
      <c r="B1615" t="s">
        <v>16600</v>
      </c>
      <c r="C1615">
        <v>29501070</v>
      </c>
      <c r="D1615" t="s">
        <v>11</v>
      </c>
      <c r="E1615">
        <v>13</v>
      </c>
      <c r="F1615" t="s">
        <v>19</v>
      </c>
    </row>
    <row r="1616" spans="1:6" x14ac:dyDescent="0.25">
      <c r="A1616" s="88">
        <v>44508</v>
      </c>
      <c r="B1616" t="s">
        <v>16600</v>
      </c>
      <c r="C1616">
        <v>29501070</v>
      </c>
      <c r="D1616" t="s">
        <v>11</v>
      </c>
      <c r="E1616">
        <v>72</v>
      </c>
      <c r="F1616" t="s">
        <v>19</v>
      </c>
    </row>
    <row r="1617" spans="1:6" x14ac:dyDescent="0.25">
      <c r="A1617" s="88">
        <v>44508</v>
      </c>
      <c r="B1617" t="s">
        <v>16600</v>
      </c>
      <c r="C1617">
        <v>29501080</v>
      </c>
      <c r="D1617" t="s">
        <v>11</v>
      </c>
      <c r="E1617">
        <v>30</v>
      </c>
      <c r="F1617" t="s">
        <v>19</v>
      </c>
    </row>
    <row r="1618" spans="1:6" x14ac:dyDescent="0.25">
      <c r="A1618" s="88">
        <v>44508</v>
      </c>
      <c r="B1618" t="s">
        <v>16600</v>
      </c>
      <c r="C1618">
        <v>29501080</v>
      </c>
      <c r="D1618" t="s">
        <v>11</v>
      </c>
      <c r="E1618">
        <v>85</v>
      </c>
      <c r="F1618" t="s">
        <v>19</v>
      </c>
    </row>
    <row r="1619" spans="1:6" x14ac:dyDescent="0.25">
      <c r="A1619" s="88">
        <v>44508</v>
      </c>
      <c r="B1619" t="s">
        <v>16600</v>
      </c>
      <c r="C1619">
        <v>29501081</v>
      </c>
      <c r="D1619" t="s">
        <v>11</v>
      </c>
      <c r="E1619">
        <v>12</v>
      </c>
      <c r="F1619" t="s">
        <v>19</v>
      </c>
    </row>
    <row r="1620" spans="1:6" x14ac:dyDescent="0.25">
      <c r="A1620" s="88">
        <v>44508</v>
      </c>
      <c r="B1620" t="s">
        <v>16600</v>
      </c>
      <c r="C1620">
        <v>29501081</v>
      </c>
      <c r="D1620" t="s">
        <v>11</v>
      </c>
      <c r="E1620">
        <v>20</v>
      </c>
      <c r="F1620" t="s">
        <v>19</v>
      </c>
    </row>
    <row r="1621" spans="1:6" x14ac:dyDescent="0.25">
      <c r="A1621" s="88">
        <v>44508</v>
      </c>
      <c r="B1621" t="s">
        <v>16600</v>
      </c>
      <c r="C1621">
        <v>29501081</v>
      </c>
      <c r="D1621" t="s">
        <v>11</v>
      </c>
      <c r="E1621">
        <v>45</v>
      </c>
      <c r="F1621" t="s">
        <v>19</v>
      </c>
    </row>
    <row r="1622" spans="1:6" x14ac:dyDescent="0.25">
      <c r="A1622" s="88">
        <v>44508</v>
      </c>
      <c r="B1622" t="s">
        <v>16600</v>
      </c>
      <c r="C1622">
        <v>29501081</v>
      </c>
      <c r="D1622" t="s">
        <v>11</v>
      </c>
      <c r="E1622">
        <v>40</v>
      </c>
      <c r="F1622" t="s">
        <v>19</v>
      </c>
    </row>
    <row r="1623" spans="1:6" x14ac:dyDescent="0.25">
      <c r="A1623" s="88">
        <v>44508</v>
      </c>
      <c r="B1623" t="s">
        <v>16600</v>
      </c>
      <c r="C1623">
        <v>29501085</v>
      </c>
      <c r="D1623" t="s">
        <v>11</v>
      </c>
      <c r="E1623">
        <v>34</v>
      </c>
      <c r="F1623" t="s">
        <v>19</v>
      </c>
    </row>
    <row r="1624" spans="1:6" x14ac:dyDescent="0.25">
      <c r="A1624" s="88">
        <v>44508</v>
      </c>
      <c r="B1624" t="s">
        <v>16600</v>
      </c>
      <c r="C1624">
        <v>29501085</v>
      </c>
      <c r="D1624" t="s">
        <v>11</v>
      </c>
      <c r="E1624">
        <v>18</v>
      </c>
      <c r="F1624" t="s">
        <v>19</v>
      </c>
    </row>
    <row r="1625" spans="1:6" x14ac:dyDescent="0.25">
      <c r="A1625" s="88">
        <v>44508</v>
      </c>
      <c r="B1625" t="s">
        <v>16600</v>
      </c>
      <c r="C1625">
        <v>29501085</v>
      </c>
      <c r="D1625" t="s">
        <v>11</v>
      </c>
      <c r="E1625">
        <v>54</v>
      </c>
      <c r="F1625" t="s">
        <v>19</v>
      </c>
    </row>
    <row r="1626" spans="1:6" x14ac:dyDescent="0.25">
      <c r="A1626" s="88">
        <v>44508</v>
      </c>
      <c r="B1626" t="s">
        <v>16600</v>
      </c>
      <c r="C1626">
        <v>29501099</v>
      </c>
      <c r="D1626" t="s">
        <v>9</v>
      </c>
      <c r="E1626">
        <v>9</v>
      </c>
      <c r="F1626" t="s">
        <v>17</v>
      </c>
    </row>
    <row r="1627" spans="1:6" x14ac:dyDescent="0.25">
      <c r="A1627" s="88">
        <v>44508</v>
      </c>
      <c r="B1627" t="s">
        <v>16600</v>
      </c>
      <c r="C1627">
        <v>29501101</v>
      </c>
      <c r="D1627" t="s">
        <v>9</v>
      </c>
      <c r="E1627">
        <v>16</v>
      </c>
      <c r="F1627" t="s">
        <v>17</v>
      </c>
    </row>
    <row r="1628" spans="1:6" x14ac:dyDescent="0.25">
      <c r="A1628" s="88">
        <v>44508</v>
      </c>
      <c r="B1628" t="s">
        <v>16600</v>
      </c>
      <c r="C1628">
        <v>29501105</v>
      </c>
      <c r="D1628" t="s">
        <v>8</v>
      </c>
      <c r="E1628">
        <v>5</v>
      </c>
      <c r="F1628" t="s">
        <v>19</v>
      </c>
    </row>
    <row r="1629" spans="1:6" x14ac:dyDescent="0.25">
      <c r="A1629" s="88">
        <v>44508</v>
      </c>
      <c r="B1629" t="s">
        <v>16600</v>
      </c>
      <c r="C1629">
        <v>29501105</v>
      </c>
      <c r="D1629" t="s">
        <v>8</v>
      </c>
      <c r="E1629">
        <v>4</v>
      </c>
      <c r="F1629" t="s">
        <v>19</v>
      </c>
    </row>
    <row r="1630" spans="1:6" x14ac:dyDescent="0.25">
      <c r="A1630" s="88">
        <v>44508</v>
      </c>
      <c r="B1630" t="s">
        <v>16600</v>
      </c>
      <c r="C1630">
        <v>29501110</v>
      </c>
      <c r="D1630" t="s">
        <v>8</v>
      </c>
      <c r="E1630">
        <v>10</v>
      </c>
      <c r="F1630" t="s">
        <v>19</v>
      </c>
    </row>
    <row r="1631" spans="1:6" x14ac:dyDescent="0.25">
      <c r="A1631" s="88">
        <v>44508</v>
      </c>
      <c r="B1631" t="s">
        <v>16600</v>
      </c>
      <c r="C1631">
        <v>29501110</v>
      </c>
      <c r="D1631" t="s">
        <v>8</v>
      </c>
      <c r="E1631">
        <v>14</v>
      </c>
      <c r="F1631" t="s">
        <v>19</v>
      </c>
    </row>
    <row r="1632" spans="1:6" x14ac:dyDescent="0.25">
      <c r="A1632" s="88">
        <v>44508</v>
      </c>
      <c r="B1632" t="s">
        <v>16600</v>
      </c>
      <c r="C1632">
        <v>29501110</v>
      </c>
      <c r="D1632" t="s">
        <v>8</v>
      </c>
      <c r="E1632">
        <v>20</v>
      </c>
      <c r="F1632" t="s">
        <v>19</v>
      </c>
    </row>
    <row r="1633" spans="1:6" x14ac:dyDescent="0.25">
      <c r="A1633" s="88">
        <v>44508</v>
      </c>
      <c r="B1633" t="s">
        <v>16600</v>
      </c>
      <c r="C1633">
        <v>29501110</v>
      </c>
      <c r="D1633" t="s">
        <v>8</v>
      </c>
      <c r="E1633">
        <v>13</v>
      </c>
      <c r="F1633" t="s">
        <v>19</v>
      </c>
    </row>
    <row r="1634" spans="1:6" x14ac:dyDescent="0.25">
      <c r="A1634" s="88">
        <v>44508</v>
      </c>
      <c r="B1634" t="s">
        <v>16600</v>
      </c>
      <c r="C1634">
        <v>29900003</v>
      </c>
      <c r="D1634" t="s">
        <v>8</v>
      </c>
      <c r="E1634">
        <v>69</v>
      </c>
      <c r="F1634" t="s">
        <v>19</v>
      </c>
    </row>
    <row r="1635" spans="1:6" x14ac:dyDescent="0.25">
      <c r="A1635" s="88">
        <v>44508</v>
      </c>
      <c r="B1635" t="s">
        <v>16600</v>
      </c>
      <c r="C1635">
        <v>49500084</v>
      </c>
      <c r="D1635" t="s">
        <v>8</v>
      </c>
      <c r="E1635">
        <v>270</v>
      </c>
      <c r="F1635" t="s">
        <v>19</v>
      </c>
    </row>
    <row r="1636" spans="1:6" x14ac:dyDescent="0.25">
      <c r="A1636" s="88">
        <v>44508</v>
      </c>
      <c r="B1636" t="s">
        <v>16600</v>
      </c>
      <c r="C1636">
        <v>49500089</v>
      </c>
      <c r="D1636" t="s">
        <v>8</v>
      </c>
      <c r="E1636">
        <v>250</v>
      </c>
      <c r="F1636" t="s">
        <v>19</v>
      </c>
    </row>
    <row r="1637" spans="1:6" x14ac:dyDescent="0.25">
      <c r="A1637" s="88">
        <v>44508</v>
      </c>
      <c r="B1637" t="s">
        <v>16600</v>
      </c>
      <c r="C1637">
        <v>49500205</v>
      </c>
      <c r="D1637" t="s">
        <v>8</v>
      </c>
      <c r="E1637">
        <v>225</v>
      </c>
      <c r="F1637" t="s">
        <v>19</v>
      </c>
    </row>
    <row r="1638" spans="1:6" x14ac:dyDescent="0.25">
      <c r="A1638" s="88">
        <v>44509</v>
      </c>
      <c r="B1638" t="s">
        <v>16600</v>
      </c>
      <c r="C1638">
        <v>23500369</v>
      </c>
      <c r="D1638" t="s">
        <v>6</v>
      </c>
      <c r="E1638">
        <v>60</v>
      </c>
      <c r="F1638" t="s">
        <v>215</v>
      </c>
    </row>
    <row r="1639" spans="1:6" x14ac:dyDescent="0.25">
      <c r="A1639" s="88">
        <v>44509</v>
      </c>
      <c r="B1639" t="s">
        <v>16600</v>
      </c>
      <c r="C1639" t="s">
        <v>54</v>
      </c>
      <c r="D1639" t="s">
        <v>6</v>
      </c>
      <c r="E1639">
        <v>6</v>
      </c>
      <c r="F1639" t="s">
        <v>198</v>
      </c>
    </row>
    <row r="1640" spans="1:6" x14ac:dyDescent="0.25">
      <c r="A1640" s="88">
        <v>44509</v>
      </c>
      <c r="B1640" t="s">
        <v>16600</v>
      </c>
      <c r="C1640" t="s">
        <v>54</v>
      </c>
      <c r="D1640" t="s">
        <v>6</v>
      </c>
      <c r="E1640">
        <v>15</v>
      </c>
      <c r="F1640" t="s">
        <v>55</v>
      </c>
    </row>
    <row r="1641" spans="1:6" x14ac:dyDescent="0.25">
      <c r="A1641" s="88">
        <v>44509</v>
      </c>
      <c r="B1641" t="s">
        <v>16600</v>
      </c>
      <c r="C1641">
        <v>29500861</v>
      </c>
      <c r="D1641" t="s">
        <v>8</v>
      </c>
      <c r="E1641">
        <v>21</v>
      </c>
      <c r="F1641" t="s">
        <v>19</v>
      </c>
    </row>
    <row r="1642" spans="1:6" x14ac:dyDescent="0.25">
      <c r="A1642" s="88">
        <v>44509</v>
      </c>
      <c r="B1642" t="s">
        <v>16600</v>
      </c>
      <c r="C1642">
        <v>29500885</v>
      </c>
      <c r="D1642" t="s">
        <v>9</v>
      </c>
      <c r="E1642">
        <v>18</v>
      </c>
      <c r="F1642" t="s">
        <v>17</v>
      </c>
    </row>
    <row r="1643" spans="1:6" x14ac:dyDescent="0.25">
      <c r="A1643" s="88">
        <v>44509</v>
      </c>
      <c r="B1643" t="s">
        <v>16600</v>
      </c>
      <c r="C1643">
        <v>29500885</v>
      </c>
      <c r="D1643" t="s">
        <v>9</v>
      </c>
      <c r="E1643">
        <v>13</v>
      </c>
      <c r="F1643" t="s">
        <v>17</v>
      </c>
    </row>
    <row r="1644" spans="1:6" x14ac:dyDescent="0.25">
      <c r="A1644" s="88">
        <v>44509</v>
      </c>
      <c r="B1644" t="s">
        <v>16600</v>
      </c>
      <c r="C1644">
        <v>29500886</v>
      </c>
      <c r="D1644" t="s">
        <v>9</v>
      </c>
      <c r="E1644">
        <v>20</v>
      </c>
      <c r="F1644" t="s">
        <v>17</v>
      </c>
    </row>
    <row r="1645" spans="1:6" x14ac:dyDescent="0.25">
      <c r="A1645" s="88">
        <v>44509</v>
      </c>
      <c r="B1645" t="s">
        <v>16600</v>
      </c>
      <c r="C1645">
        <v>29500904</v>
      </c>
      <c r="D1645" t="s">
        <v>9</v>
      </c>
      <c r="E1645">
        <v>14</v>
      </c>
      <c r="F1645" t="s">
        <v>17</v>
      </c>
    </row>
    <row r="1646" spans="1:6" x14ac:dyDescent="0.25">
      <c r="A1646" s="88">
        <v>44509</v>
      </c>
      <c r="B1646" t="s">
        <v>16600</v>
      </c>
      <c r="C1646">
        <v>29500910</v>
      </c>
      <c r="D1646" t="s">
        <v>9</v>
      </c>
      <c r="E1646">
        <v>14</v>
      </c>
      <c r="F1646" t="s">
        <v>17</v>
      </c>
    </row>
    <row r="1647" spans="1:6" x14ac:dyDescent="0.25">
      <c r="A1647" s="88">
        <v>44509</v>
      </c>
      <c r="B1647" t="s">
        <v>16600</v>
      </c>
      <c r="C1647">
        <v>29500910</v>
      </c>
      <c r="D1647" t="s">
        <v>9</v>
      </c>
      <c r="E1647">
        <v>6</v>
      </c>
      <c r="F1647" t="s">
        <v>17</v>
      </c>
    </row>
    <row r="1648" spans="1:6" x14ac:dyDescent="0.25">
      <c r="A1648" s="88">
        <v>44509</v>
      </c>
      <c r="B1648" t="s">
        <v>16600</v>
      </c>
      <c r="C1648">
        <v>29500917</v>
      </c>
      <c r="D1648" t="s">
        <v>6</v>
      </c>
      <c r="E1648">
        <v>76</v>
      </c>
      <c r="F1648" t="s">
        <v>19</v>
      </c>
    </row>
    <row r="1649" spans="1:6" x14ac:dyDescent="0.25">
      <c r="A1649" s="88">
        <v>44509</v>
      </c>
      <c r="B1649" t="s">
        <v>16600</v>
      </c>
      <c r="C1649">
        <v>29500917</v>
      </c>
      <c r="D1649" t="s">
        <v>6</v>
      </c>
      <c r="E1649">
        <v>29</v>
      </c>
      <c r="F1649" t="s">
        <v>19</v>
      </c>
    </row>
    <row r="1650" spans="1:6" x14ac:dyDescent="0.25">
      <c r="A1650" s="88">
        <v>44509</v>
      </c>
      <c r="B1650" t="s">
        <v>16600</v>
      </c>
      <c r="C1650">
        <v>29501029</v>
      </c>
      <c r="D1650" t="s">
        <v>9</v>
      </c>
      <c r="E1650">
        <v>20</v>
      </c>
      <c r="F1650" t="s">
        <v>17</v>
      </c>
    </row>
    <row r="1651" spans="1:6" x14ac:dyDescent="0.25">
      <c r="A1651" s="88">
        <v>44509</v>
      </c>
      <c r="B1651" t="s">
        <v>16600</v>
      </c>
      <c r="C1651">
        <v>29501039</v>
      </c>
      <c r="D1651" t="s">
        <v>9</v>
      </c>
      <c r="E1651">
        <v>-22</v>
      </c>
      <c r="F1651" t="s">
        <v>17</v>
      </c>
    </row>
    <row r="1652" spans="1:6" x14ac:dyDescent="0.25">
      <c r="A1652" s="88">
        <v>44509</v>
      </c>
      <c r="B1652" t="s">
        <v>16600</v>
      </c>
      <c r="C1652">
        <v>29501039</v>
      </c>
      <c r="D1652" t="s">
        <v>9</v>
      </c>
      <c r="E1652">
        <v>22</v>
      </c>
      <c r="F1652" t="s">
        <v>17</v>
      </c>
    </row>
    <row r="1653" spans="1:6" x14ac:dyDescent="0.25">
      <c r="A1653" s="88">
        <v>44509</v>
      </c>
      <c r="B1653" t="s">
        <v>16600</v>
      </c>
      <c r="C1653">
        <v>29501073</v>
      </c>
      <c r="D1653" t="s">
        <v>11</v>
      </c>
      <c r="E1653">
        <v>42</v>
      </c>
      <c r="F1653" t="s">
        <v>19</v>
      </c>
    </row>
    <row r="1654" spans="1:6" x14ac:dyDescent="0.25">
      <c r="A1654" s="88">
        <v>44509</v>
      </c>
      <c r="B1654" t="s">
        <v>16600</v>
      </c>
      <c r="C1654">
        <v>29501076</v>
      </c>
      <c r="D1654" t="s">
        <v>11</v>
      </c>
      <c r="E1654">
        <v>21</v>
      </c>
      <c r="F1654" t="s">
        <v>19</v>
      </c>
    </row>
    <row r="1655" spans="1:6" x14ac:dyDescent="0.25">
      <c r="A1655" s="88">
        <v>44509</v>
      </c>
      <c r="B1655" t="s">
        <v>16600</v>
      </c>
      <c r="C1655">
        <v>29501080</v>
      </c>
      <c r="D1655" t="s">
        <v>11</v>
      </c>
      <c r="E1655">
        <v>88</v>
      </c>
      <c r="F1655" t="s">
        <v>19</v>
      </c>
    </row>
    <row r="1656" spans="1:6" x14ac:dyDescent="0.25">
      <c r="A1656" s="88">
        <v>44509</v>
      </c>
      <c r="B1656" t="s">
        <v>16600</v>
      </c>
      <c r="C1656">
        <v>29501080</v>
      </c>
      <c r="D1656" t="s">
        <v>11</v>
      </c>
      <c r="E1656">
        <v>18</v>
      </c>
      <c r="F1656" t="s">
        <v>19</v>
      </c>
    </row>
    <row r="1657" spans="1:6" x14ac:dyDescent="0.25">
      <c r="A1657" s="88">
        <v>44509</v>
      </c>
      <c r="B1657" t="s">
        <v>16600</v>
      </c>
      <c r="C1657">
        <v>29600020</v>
      </c>
      <c r="D1657" t="s">
        <v>8</v>
      </c>
      <c r="E1657">
        <v>137.71700000000001</v>
      </c>
      <c r="F1657" t="s">
        <v>19</v>
      </c>
    </row>
    <row r="1658" spans="1:6" x14ac:dyDescent="0.25">
      <c r="A1658" s="88">
        <v>44509</v>
      </c>
      <c r="B1658" t="s">
        <v>16600</v>
      </c>
      <c r="C1658">
        <v>29600028</v>
      </c>
      <c r="D1658" t="s">
        <v>8</v>
      </c>
      <c r="E1658">
        <v>202</v>
      </c>
      <c r="F1658" t="s">
        <v>19</v>
      </c>
    </row>
    <row r="1659" spans="1:6" x14ac:dyDescent="0.25">
      <c r="A1659" s="88">
        <v>44509</v>
      </c>
      <c r="B1659" t="s">
        <v>16600</v>
      </c>
      <c r="C1659">
        <v>29600030</v>
      </c>
      <c r="D1659" t="s">
        <v>8</v>
      </c>
      <c r="E1659">
        <v>52.929000000000002</v>
      </c>
      <c r="F1659" t="s">
        <v>19</v>
      </c>
    </row>
    <row r="1660" spans="1:6" x14ac:dyDescent="0.25">
      <c r="A1660" s="88">
        <v>44509</v>
      </c>
      <c r="B1660" t="s">
        <v>16600</v>
      </c>
      <c r="C1660">
        <v>29900002</v>
      </c>
      <c r="D1660" t="s">
        <v>8</v>
      </c>
      <c r="E1660">
        <v>297</v>
      </c>
      <c r="F1660" t="s">
        <v>17</v>
      </c>
    </row>
    <row r="1661" spans="1:6" x14ac:dyDescent="0.25">
      <c r="A1661" s="88">
        <v>44509</v>
      </c>
      <c r="B1661" t="s">
        <v>16600</v>
      </c>
      <c r="C1661">
        <v>32000028</v>
      </c>
      <c r="D1661" t="s">
        <v>6</v>
      </c>
      <c r="E1661">
        <v>20</v>
      </c>
      <c r="F1661" t="s">
        <v>221</v>
      </c>
    </row>
    <row r="1662" spans="1:6" x14ac:dyDescent="0.25">
      <c r="A1662" s="88">
        <v>44509</v>
      </c>
      <c r="B1662" t="s">
        <v>16600</v>
      </c>
      <c r="C1662">
        <v>32000056</v>
      </c>
      <c r="D1662" t="s">
        <v>6</v>
      </c>
      <c r="E1662">
        <v>20</v>
      </c>
      <c r="F1662" t="s">
        <v>221</v>
      </c>
    </row>
    <row r="1663" spans="1:6" x14ac:dyDescent="0.25">
      <c r="A1663" s="88">
        <v>44509</v>
      </c>
      <c r="B1663" t="s">
        <v>16600</v>
      </c>
      <c r="C1663">
        <v>32000106</v>
      </c>
      <c r="D1663" t="s">
        <v>6</v>
      </c>
      <c r="E1663">
        <v>20</v>
      </c>
      <c r="F1663" t="s">
        <v>55</v>
      </c>
    </row>
    <row r="1664" spans="1:6" x14ac:dyDescent="0.25">
      <c r="A1664" s="88">
        <v>44509</v>
      </c>
      <c r="B1664" t="s">
        <v>16600</v>
      </c>
      <c r="C1664">
        <v>32000106</v>
      </c>
      <c r="D1664" t="s">
        <v>6</v>
      </c>
      <c r="E1664">
        <v>20</v>
      </c>
      <c r="F1664" t="s">
        <v>535</v>
      </c>
    </row>
    <row r="1665" spans="1:6" x14ac:dyDescent="0.25">
      <c r="A1665" s="88">
        <v>44509</v>
      </c>
      <c r="B1665" t="s">
        <v>16600</v>
      </c>
      <c r="C1665">
        <v>47000988</v>
      </c>
      <c r="D1665" t="s">
        <v>6</v>
      </c>
      <c r="E1665">
        <v>20</v>
      </c>
      <c r="F1665" t="s">
        <v>65</v>
      </c>
    </row>
    <row r="1666" spans="1:6" x14ac:dyDescent="0.25">
      <c r="A1666" s="88">
        <v>44509</v>
      </c>
      <c r="B1666" t="s">
        <v>16600</v>
      </c>
      <c r="C1666">
        <v>49500149</v>
      </c>
      <c r="D1666" t="s">
        <v>8</v>
      </c>
      <c r="E1666">
        <v>303</v>
      </c>
      <c r="F1666" t="s">
        <v>19</v>
      </c>
    </row>
    <row r="1667" spans="1:6" x14ac:dyDescent="0.25">
      <c r="A1667" s="88">
        <v>44509</v>
      </c>
      <c r="B1667" t="s">
        <v>16600</v>
      </c>
      <c r="C1667">
        <v>49500221</v>
      </c>
      <c r="D1667" t="s">
        <v>8</v>
      </c>
      <c r="E1667">
        <v>269</v>
      </c>
      <c r="F1667" t="s">
        <v>19</v>
      </c>
    </row>
    <row r="1668" spans="1:6" x14ac:dyDescent="0.25">
      <c r="A1668" s="88">
        <v>44509</v>
      </c>
      <c r="B1668" t="s">
        <v>16600</v>
      </c>
      <c r="C1668" t="s">
        <v>54</v>
      </c>
      <c r="D1668" t="s">
        <v>10</v>
      </c>
      <c r="E1668">
        <v>162</v>
      </c>
      <c r="F1668" t="s">
        <v>200</v>
      </c>
    </row>
    <row r="1669" spans="1:6" x14ac:dyDescent="0.25">
      <c r="A1669" s="88">
        <v>44509</v>
      </c>
      <c r="B1669" t="s">
        <v>16600</v>
      </c>
      <c r="C1669" t="s">
        <v>54</v>
      </c>
      <c r="D1669" t="s">
        <v>6</v>
      </c>
      <c r="E1669">
        <v>88</v>
      </c>
      <c r="F1669" t="s">
        <v>65</v>
      </c>
    </row>
    <row r="1670" spans="1:6" x14ac:dyDescent="0.25">
      <c r="A1670" s="88">
        <v>44509</v>
      </c>
      <c r="B1670" t="s">
        <v>16600</v>
      </c>
      <c r="C1670" t="s">
        <v>54</v>
      </c>
      <c r="D1670" t="s">
        <v>8</v>
      </c>
      <c r="E1670">
        <v>35</v>
      </c>
      <c r="F1670" t="s">
        <v>55</v>
      </c>
    </row>
    <row r="1671" spans="1:6" x14ac:dyDescent="0.25">
      <c r="A1671" s="88">
        <v>44509</v>
      </c>
      <c r="B1671" t="s">
        <v>16600</v>
      </c>
      <c r="C1671" t="s">
        <v>54</v>
      </c>
      <c r="D1671" t="s">
        <v>9</v>
      </c>
      <c r="E1671">
        <v>18</v>
      </c>
      <c r="F1671" t="s">
        <v>55</v>
      </c>
    </row>
    <row r="1672" spans="1:6" x14ac:dyDescent="0.25">
      <c r="A1672" s="88">
        <v>44509</v>
      </c>
      <c r="B1672" t="s">
        <v>16600</v>
      </c>
      <c r="C1672" t="s">
        <v>54</v>
      </c>
      <c r="D1672" t="s">
        <v>6</v>
      </c>
      <c r="E1672">
        <v>60</v>
      </c>
      <c r="F1672" t="s">
        <v>55</v>
      </c>
    </row>
    <row r="1673" spans="1:6" x14ac:dyDescent="0.25">
      <c r="A1673" s="88">
        <v>44509</v>
      </c>
      <c r="B1673" t="s">
        <v>16600</v>
      </c>
      <c r="C1673" t="s">
        <v>347</v>
      </c>
      <c r="D1673" t="s">
        <v>10</v>
      </c>
      <c r="E1673">
        <v>126</v>
      </c>
      <c r="F1673" t="s">
        <v>27</v>
      </c>
    </row>
    <row r="1674" spans="1:6" x14ac:dyDescent="0.25">
      <c r="A1674" s="88">
        <v>44510</v>
      </c>
      <c r="B1674" t="s">
        <v>16600</v>
      </c>
      <c r="C1674">
        <v>29500482</v>
      </c>
      <c r="D1674" t="s">
        <v>9</v>
      </c>
      <c r="E1674">
        <v>14</v>
      </c>
      <c r="F1674" t="s">
        <v>17</v>
      </c>
    </row>
    <row r="1675" spans="1:6" x14ac:dyDescent="0.25">
      <c r="A1675" s="88">
        <v>44510</v>
      </c>
      <c r="B1675" t="s">
        <v>16600</v>
      </c>
      <c r="C1675">
        <v>29500885</v>
      </c>
      <c r="D1675" t="s">
        <v>9</v>
      </c>
      <c r="E1675">
        <v>8</v>
      </c>
      <c r="F1675" t="s">
        <v>17</v>
      </c>
    </row>
    <row r="1676" spans="1:6" x14ac:dyDescent="0.25">
      <c r="A1676" s="88">
        <v>44510</v>
      </c>
      <c r="B1676" t="s">
        <v>16600</v>
      </c>
      <c r="C1676">
        <v>29500886</v>
      </c>
      <c r="D1676" t="s">
        <v>9</v>
      </c>
      <c r="E1676">
        <v>20</v>
      </c>
      <c r="F1676" t="s">
        <v>17</v>
      </c>
    </row>
    <row r="1677" spans="1:6" x14ac:dyDescent="0.25">
      <c r="A1677" s="88">
        <v>44510</v>
      </c>
      <c r="B1677" t="s">
        <v>16600</v>
      </c>
      <c r="C1677">
        <v>29500891</v>
      </c>
      <c r="D1677" t="s">
        <v>9</v>
      </c>
      <c r="E1677">
        <v>12</v>
      </c>
      <c r="F1677" t="s">
        <v>17</v>
      </c>
    </row>
    <row r="1678" spans="1:6" x14ac:dyDescent="0.25">
      <c r="A1678" s="88">
        <v>44510</v>
      </c>
      <c r="B1678" t="s">
        <v>16600</v>
      </c>
      <c r="C1678">
        <v>29500893</v>
      </c>
      <c r="D1678" t="s">
        <v>9</v>
      </c>
      <c r="E1678">
        <v>5</v>
      </c>
      <c r="F1678" t="s">
        <v>17</v>
      </c>
    </row>
    <row r="1679" spans="1:6" x14ac:dyDescent="0.25">
      <c r="A1679" s="88">
        <v>44510</v>
      </c>
      <c r="B1679" t="s">
        <v>16600</v>
      </c>
      <c r="C1679">
        <v>29500893</v>
      </c>
      <c r="D1679" t="s">
        <v>9</v>
      </c>
      <c r="E1679">
        <v>25</v>
      </c>
      <c r="F1679" t="s">
        <v>17</v>
      </c>
    </row>
    <row r="1680" spans="1:6" x14ac:dyDescent="0.25">
      <c r="A1680" s="88">
        <v>44510</v>
      </c>
      <c r="B1680" t="s">
        <v>16600</v>
      </c>
      <c r="C1680">
        <v>29500904</v>
      </c>
      <c r="D1680" t="s">
        <v>9</v>
      </c>
      <c r="E1680">
        <v>13</v>
      </c>
      <c r="F1680" t="s">
        <v>17</v>
      </c>
    </row>
    <row r="1681" spans="1:6" x14ac:dyDescent="0.25">
      <c r="A1681" s="88">
        <v>44510</v>
      </c>
      <c r="B1681" t="s">
        <v>16600</v>
      </c>
      <c r="C1681">
        <v>29500906</v>
      </c>
      <c r="D1681" t="s">
        <v>9</v>
      </c>
      <c r="E1681">
        <v>24</v>
      </c>
      <c r="F1681" t="s">
        <v>17</v>
      </c>
    </row>
    <row r="1682" spans="1:6" x14ac:dyDescent="0.25">
      <c r="A1682" s="88">
        <v>44510</v>
      </c>
      <c r="B1682" t="s">
        <v>16600</v>
      </c>
      <c r="C1682">
        <v>29500906</v>
      </c>
      <c r="D1682" t="s">
        <v>9</v>
      </c>
      <c r="E1682">
        <v>15</v>
      </c>
      <c r="F1682" t="s">
        <v>17</v>
      </c>
    </row>
    <row r="1683" spans="1:6" x14ac:dyDescent="0.25">
      <c r="A1683" s="88">
        <v>44510</v>
      </c>
      <c r="B1683" t="s">
        <v>16600</v>
      </c>
      <c r="C1683">
        <v>29500906</v>
      </c>
      <c r="D1683" t="s">
        <v>9</v>
      </c>
      <c r="E1683">
        <v>25</v>
      </c>
      <c r="F1683" t="s">
        <v>17</v>
      </c>
    </row>
    <row r="1684" spans="1:6" x14ac:dyDescent="0.25">
      <c r="A1684" s="88">
        <v>44510</v>
      </c>
      <c r="B1684" t="s">
        <v>16600</v>
      </c>
      <c r="C1684">
        <v>29500908</v>
      </c>
      <c r="D1684" t="s">
        <v>9</v>
      </c>
      <c r="E1684">
        <v>3</v>
      </c>
      <c r="F1684" t="s">
        <v>17</v>
      </c>
    </row>
    <row r="1685" spans="1:6" x14ac:dyDescent="0.25">
      <c r="A1685" s="88">
        <v>44510</v>
      </c>
      <c r="B1685" t="s">
        <v>16600</v>
      </c>
      <c r="C1685">
        <v>29500910</v>
      </c>
      <c r="D1685" t="s">
        <v>9</v>
      </c>
      <c r="E1685">
        <v>9</v>
      </c>
      <c r="F1685" t="s">
        <v>17</v>
      </c>
    </row>
    <row r="1686" spans="1:6" x14ac:dyDescent="0.25">
      <c r="A1686" s="88">
        <v>44510</v>
      </c>
      <c r="B1686" t="s">
        <v>16600</v>
      </c>
      <c r="C1686">
        <v>29500917</v>
      </c>
      <c r="D1686" t="s">
        <v>6</v>
      </c>
      <c r="E1686">
        <v>76</v>
      </c>
      <c r="F1686" t="s">
        <v>215</v>
      </c>
    </row>
    <row r="1687" spans="1:6" x14ac:dyDescent="0.25">
      <c r="A1687" s="88">
        <v>44510</v>
      </c>
      <c r="B1687" t="s">
        <v>16600</v>
      </c>
      <c r="C1687">
        <v>29500917</v>
      </c>
      <c r="D1687" t="s">
        <v>6</v>
      </c>
      <c r="E1687">
        <v>29</v>
      </c>
      <c r="F1687" t="s">
        <v>215</v>
      </c>
    </row>
    <row r="1688" spans="1:6" x14ac:dyDescent="0.25">
      <c r="A1688" s="88">
        <v>44510</v>
      </c>
      <c r="B1688" t="s">
        <v>16600</v>
      </c>
      <c r="C1688">
        <v>29500952</v>
      </c>
      <c r="D1688" t="s">
        <v>9</v>
      </c>
      <c r="E1688">
        <v>12</v>
      </c>
      <c r="F1688" t="s">
        <v>17</v>
      </c>
    </row>
    <row r="1689" spans="1:6" x14ac:dyDescent="0.25">
      <c r="A1689" s="88">
        <v>44510</v>
      </c>
      <c r="B1689" t="s">
        <v>16600</v>
      </c>
      <c r="C1689">
        <v>29501009</v>
      </c>
      <c r="D1689" t="s">
        <v>9</v>
      </c>
      <c r="E1689">
        <v>8</v>
      </c>
      <c r="F1689" t="s">
        <v>17</v>
      </c>
    </row>
    <row r="1690" spans="1:6" x14ac:dyDescent="0.25">
      <c r="A1690" s="88">
        <v>44510</v>
      </c>
      <c r="B1690" t="s">
        <v>16600</v>
      </c>
      <c r="C1690">
        <v>29501029</v>
      </c>
      <c r="D1690" t="s">
        <v>9</v>
      </c>
      <c r="E1690">
        <v>3</v>
      </c>
      <c r="F1690" t="s">
        <v>17</v>
      </c>
    </row>
    <row r="1691" spans="1:6" x14ac:dyDescent="0.25">
      <c r="A1691" s="88">
        <v>44510</v>
      </c>
      <c r="B1691" t="s">
        <v>16600</v>
      </c>
      <c r="C1691">
        <v>29501030</v>
      </c>
      <c r="D1691" t="s">
        <v>9</v>
      </c>
      <c r="E1691">
        <v>6</v>
      </c>
      <c r="F1691" t="s">
        <v>17</v>
      </c>
    </row>
    <row r="1692" spans="1:6" x14ac:dyDescent="0.25">
      <c r="A1692" s="88">
        <v>44510</v>
      </c>
      <c r="B1692" t="s">
        <v>16600</v>
      </c>
      <c r="C1692">
        <v>29501070</v>
      </c>
      <c r="D1692" t="s">
        <v>11</v>
      </c>
      <c r="E1692">
        <v>23</v>
      </c>
      <c r="F1692" t="s">
        <v>19</v>
      </c>
    </row>
    <row r="1693" spans="1:6" x14ac:dyDescent="0.25">
      <c r="A1693" s="88">
        <v>44510</v>
      </c>
      <c r="B1693" t="s">
        <v>16600</v>
      </c>
      <c r="C1693">
        <v>29501070</v>
      </c>
      <c r="D1693" t="s">
        <v>11</v>
      </c>
      <c r="E1693">
        <v>23</v>
      </c>
      <c r="F1693" t="s">
        <v>19</v>
      </c>
    </row>
    <row r="1694" spans="1:6" x14ac:dyDescent="0.25">
      <c r="A1694" s="88">
        <v>44510</v>
      </c>
      <c r="B1694" t="s">
        <v>16600</v>
      </c>
      <c r="C1694">
        <v>29600016</v>
      </c>
      <c r="D1694" t="s">
        <v>8</v>
      </c>
      <c r="E1694">
        <v>70</v>
      </c>
      <c r="F1694" t="s">
        <v>19</v>
      </c>
    </row>
    <row r="1695" spans="1:6" x14ac:dyDescent="0.25">
      <c r="A1695" s="88">
        <v>44510</v>
      </c>
      <c r="B1695" t="s">
        <v>16600</v>
      </c>
      <c r="C1695" t="s">
        <v>54</v>
      </c>
      <c r="D1695" t="s">
        <v>10</v>
      </c>
      <c r="E1695">
        <v>15</v>
      </c>
      <c r="F1695" t="s">
        <v>212</v>
      </c>
    </row>
    <row r="1696" spans="1:6" x14ac:dyDescent="0.25">
      <c r="A1696" s="88">
        <v>44510</v>
      </c>
      <c r="B1696" t="s">
        <v>16600</v>
      </c>
      <c r="C1696" t="s">
        <v>54</v>
      </c>
      <c r="D1696" t="s">
        <v>10</v>
      </c>
      <c r="E1696">
        <v>9</v>
      </c>
      <c r="F1696" t="s">
        <v>198</v>
      </c>
    </row>
    <row r="1697" spans="1:6" x14ac:dyDescent="0.25">
      <c r="A1697" s="88">
        <v>44510</v>
      </c>
      <c r="B1697" t="s">
        <v>16600</v>
      </c>
      <c r="C1697" t="s">
        <v>54</v>
      </c>
      <c r="D1697" t="s">
        <v>10</v>
      </c>
      <c r="E1697">
        <v>1</v>
      </c>
      <c r="F1697" t="s">
        <v>198</v>
      </c>
    </row>
    <row r="1698" spans="1:6" x14ac:dyDescent="0.25">
      <c r="A1698" s="88">
        <v>44510</v>
      </c>
      <c r="B1698" t="s">
        <v>16600</v>
      </c>
      <c r="C1698">
        <v>49500185</v>
      </c>
      <c r="D1698" t="s">
        <v>11</v>
      </c>
      <c r="E1698">
        <v>306</v>
      </c>
      <c r="F1698" t="s">
        <v>19</v>
      </c>
    </row>
    <row r="1699" spans="1:6" x14ac:dyDescent="0.25">
      <c r="A1699" s="88">
        <v>44510</v>
      </c>
      <c r="B1699" t="s">
        <v>16600</v>
      </c>
      <c r="C1699">
        <v>31900002</v>
      </c>
      <c r="D1699" t="s">
        <v>6</v>
      </c>
      <c r="E1699">
        <v>40</v>
      </c>
      <c r="F1699" t="s">
        <v>535</v>
      </c>
    </row>
    <row r="1700" spans="1:6" x14ac:dyDescent="0.25">
      <c r="A1700" s="88">
        <v>44510</v>
      </c>
      <c r="B1700" t="s">
        <v>16600</v>
      </c>
      <c r="C1700">
        <v>32000049</v>
      </c>
      <c r="D1700" t="s">
        <v>6</v>
      </c>
      <c r="E1700">
        <v>60</v>
      </c>
      <c r="F1700" t="s">
        <v>237</v>
      </c>
    </row>
    <row r="1701" spans="1:6" x14ac:dyDescent="0.25">
      <c r="A1701" s="88">
        <v>44510</v>
      </c>
      <c r="B1701" t="s">
        <v>16600</v>
      </c>
      <c r="C1701">
        <v>32000107</v>
      </c>
      <c r="D1701" t="s">
        <v>6</v>
      </c>
      <c r="E1701">
        <v>60</v>
      </c>
      <c r="F1701" t="s">
        <v>237</v>
      </c>
    </row>
    <row r="1702" spans="1:6" x14ac:dyDescent="0.25">
      <c r="A1702" s="88">
        <v>44510</v>
      </c>
      <c r="B1702" t="s">
        <v>16600</v>
      </c>
      <c r="C1702" t="s">
        <v>54</v>
      </c>
      <c r="D1702" t="s">
        <v>6</v>
      </c>
      <c r="E1702">
        <v>100</v>
      </c>
      <c r="F1702" t="s">
        <v>55</v>
      </c>
    </row>
    <row r="1703" spans="1:6" x14ac:dyDescent="0.25">
      <c r="A1703" s="88">
        <v>44510</v>
      </c>
      <c r="B1703" t="s">
        <v>16600</v>
      </c>
      <c r="C1703" t="s">
        <v>54</v>
      </c>
      <c r="D1703" t="s">
        <v>6</v>
      </c>
      <c r="E1703">
        <v>26.4</v>
      </c>
      <c r="F1703" t="s">
        <v>538</v>
      </c>
    </row>
    <row r="1704" spans="1:6" x14ac:dyDescent="0.25">
      <c r="A1704" s="88">
        <v>44510</v>
      </c>
      <c r="B1704" t="s">
        <v>16600</v>
      </c>
      <c r="C1704" t="s">
        <v>54</v>
      </c>
      <c r="D1704" t="s">
        <v>8</v>
      </c>
      <c r="E1704">
        <v>144</v>
      </c>
      <c r="F1704" t="s">
        <v>55</v>
      </c>
    </row>
    <row r="1705" spans="1:6" x14ac:dyDescent="0.25">
      <c r="A1705" s="88">
        <v>44510</v>
      </c>
      <c r="B1705" t="s">
        <v>16600</v>
      </c>
      <c r="C1705" t="s">
        <v>54</v>
      </c>
      <c r="D1705" t="s">
        <v>8</v>
      </c>
      <c r="E1705">
        <v>20</v>
      </c>
      <c r="F1705" t="s">
        <v>17</v>
      </c>
    </row>
    <row r="1706" spans="1:6" x14ac:dyDescent="0.25">
      <c r="A1706" s="88">
        <v>44510</v>
      </c>
      <c r="B1706" t="s">
        <v>16600</v>
      </c>
      <c r="C1706" t="s">
        <v>54</v>
      </c>
      <c r="D1706" t="s">
        <v>10</v>
      </c>
      <c r="E1706">
        <v>71</v>
      </c>
      <c r="F1706" t="s">
        <v>212</v>
      </c>
    </row>
    <row r="1707" spans="1:6" x14ac:dyDescent="0.25">
      <c r="A1707" s="88">
        <v>44510</v>
      </c>
      <c r="B1707" t="s">
        <v>16600</v>
      </c>
      <c r="C1707" t="s">
        <v>54</v>
      </c>
      <c r="D1707" t="s">
        <v>10</v>
      </c>
      <c r="E1707">
        <v>61</v>
      </c>
      <c r="F1707" t="s">
        <v>212</v>
      </c>
    </row>
    <row r="1708" spans="1:6" x14ac:dyDescent="0.25">
      <c r="A1708" s="88">
        <v>44510</v>
      </c>
      <c r="B1708" t="s">
        <v>16600</v>
      </c>
      <c r="C1708" t="s">
        <v>54</v>
      </c>
      <c r="D1708" t="s">
        <v>10</v>
      </c>
      <c r="E1708">
        <v>9.1999999999999993</v>
      </c>
      <c r="F1708" t="s">
        <v>198</v>
      </c>
    </row>
    <row r="1709" spans="1:6" x14ac:dyDescent="0.25">
      <c r="A1709" s="88">
        <v>44510</v>
      </c>
      <c r="B1709" t="s">
        <v>16600</v>
      </c>
      <c r="C1709">
        <v>23000052</v>
      </c>
      <c r="D1709" t="s">
        <v>6</v>
      </c>
      <c r="E1709">
        <v>147</v>
      </c>
      <c r="F1709" t="s">
        <v>16612</v>
      </c>
    </row>
    <row r="1710" spans="1:6" x14ac:dyDescent="0.25">
      <c r="A1710" s="88">
        <v>44511</v>
      </c>
      <c r="B1710" t="s">
        <v>16600</v>
      </c>
      <c r="C1710" t="s">
        <v>54</v>
      </c>
      <c r="D1710" t="s">
        <v>8</v>
      </c>
      <c r="E1710">
        <v>42</v>
      </c>
      <c r="F1710" t="s">
        <v>17</v>
      </c>
    </row>
    <row r="1711" spans="1:6" x14ac:dyDescent="0.25">
      <c r="A1711" s="88">
        <v>44511</v>
      </c>
      <c r="B1711" t="s">
        <v>16600</v>
      </c>
      <c r="C1711" t="s">
        <v>54</v>
      </c>
      <c r="D1711" t="s">
        <v>10</v>
      </c>
      <c r="E1711">
        <v>22</v>
      </c>
      <c r="F1711" t="s">
        <v>200</v>
      </c>
    </row>
    <row r="1712" spans="1:6" x14ac:dyDescent="0.25">
      <c r="A1712" s="88">
        <v>44511</v>
      </c>
      <c r="B1712" t="s">
        <v>16600</v>
      </c>
      <c r="C1712" t="s">
        <v>54</v>
      </c>
      <c r="D1712" t="s">
        <v>10</v>
      </c>
      <c r="E1712">
        <v>3</v>
      </c>
      <c r="F1712" t="s">
        <v>198</v>
      </c>
    </row>
    <row r="1713" spans="1:6" x14ac:dyDescent="0.25">
      <c r="A1713" s="88">
        <v>44511</v>
      </c>
      <c r="B1713" t="s">
        <v>16600</v>
      </c>
      <c r="C1713">
        <v>29500917</v>
      </c>
      <c r="D1713" t="s">
        <v>6</v>
      </c>
      <c r="E1713">
        <v>147</v>
      </c>
      <c r="F1713" t="s">
        <v>215</v>
      </c>
    </row>
    <row r="1714" spans="1:6" x14ac:dyDescent="0.25">
      <c r="A1714" s="88">
        <v>44511</v>
      </c>
      <c r="B1714" t="s">
        <v>16600</v>
      </c>
      <c r="C1714" t="s">
        <v>54</v>
      </c>
      <c r="D1714" t="s">
        <v>8</v>
      </c>
      <c r="E1714">
        <v>25</v>
      </c>
      <c r="F1714" t="s">
        <v>17</v>
      </c>
    </row>
    <row r="1715" spans="1:6" x14ac:dyDescent="0.25">
      <c r="A1715" s="88">
        <v>44511</v>
      </c>
      <c r="B1715" t="s">
        <v>16600</v>
      </c>
      <c r="C1715">
        <v>29501017</v>
      </c>
      <c r="D1715" t="s">
        <v>6</v>
      </c>
      <c r="E1715">
        <v>26</v>
      </c>
      <c r="F1715" t="s">
        <v>55</v>
      </c>
    </row>
    <row r="1716" spans="1:6" x14ac:dyDescent="0.25">
      <c r="A1716" s="88">
        <v>44511</v>
      </c>
      <c r="B1716" t="s">
        <v>16600</v>
      </c>
      <c r="C1716">
        <v>32000027</v>
      </c>
      <c r="D1716" t="s">
        <v>6</v>
      </c>
      <c r="E1716">
        <v>140</v>
      </c>
      <c r="F1716" t="s">
        <v>87</v>
      </c>
    </row>
    <row r="1717" spans="1:6" x14ac:dyDescent="0.25">
      <c r="A1717" s="88">
        <v>44511</v>
      </c>
      <c r="B1717" t="s">
        <v>16600</v>
      </c>
      <c r="C1717">
        <v>31900001</v>
      </c>
      <c r="D1717" t="s">
        <v>8</v>
      </c>
      <c r="E1717">
        <v>20</v>
      </c>
      <c r="F1717" t="s">
        <v>535</v>
      </c>
    </row>
    <row r="1718" spans="1:6" x14ac:dyDescent="0.25">
      <c r="A1718" s="88">
        <v>44511</v>
      </c>
      <c r="B1718" t="s">
        <v>16600</v>
      </c>
      <c r="C1718" t="s">
        <v>54</v>
      </c>
      <c r="D1718" t="s">
        <v>6</v>
      </c>
      <c r="E1718">
        <v>60</v>
      </c>
      <c r="F1718" t="s">
        <v>55</v>
      </c>
    </row>
    <row r="1719" spans="1:6" x14ac:dyDescent="0.25">
      <c r="A1719" s="88">
        <v>44511</v>
      </c>
      <c r="B1719" t="s">
        <v>16600</v>
      </c>
      <c r="C1719">
        <v>32000027</v>
      </c>
      <c r="D1719" t="s">
        <v>6</v>
      </c>
      <c r="E1719">
        <v>20</v>
      </c>
      <c r="F1719" t="s">
        <v>65</v>
      </c>
    </row>
    <row r="1720" spans="1:6" x14ac:dyDescent="0.25">
      <c r="A1720" s="88">
        <v>44511</v>
      </c>
      <c r="B1720" t="s">
        <v>16600</v>
      </c>
      <c r="C1720">
        <v>3190001</v>
      </c>
      <c r="D1720" t="s">
        <v>6</v>
      </c>
      <c r="E1720">
        <v>20</v>
      </c>
      <c r="F1720" t="s">
        <v>55</v>
      </c>
    </row>
    <row r="1721" spans="1:6" x14ac:dyDescent="0.25">
      <c r="A1721" s="88">
        <v>44511</v>
      </c>
      <c r="B1721" t="s">
        <v>16600</v>
      </c>
      <c r="C1721" t="s">
        <v>54</v>
      </c>
      <c r="D1721" t="s">
        <v>6</v>
      </c>
      <c r="E1721">
        <v>31.2</v>
      </c>
      <c r="F1721" t="s">
        <v>55</v>
      </c>
    </row>
    <row r="1722" spans="1:6" x14ac:dyDescent="0.25">
      <c r="A1722" s="88">
        <v>44511</v>
      </c>
      <c r="B1722" t="s">
        <v>16600</v>
      </c>
      <c r="C1722" t="s">
        <v>54</v>
      </c>
      <c r="D1722" t="s">
        <v>6</v>
      </c>
      <c r="E1722">
        <v>282</v>
      </c>
      <c r="F1722" t="s">
        <v>55</v>
      </c>
    </row>
    <row r="1723" spans="1:6" x14ac:dyDescent="0.25">
      <c r="A1723" s="88">
        <v>44511</v>
      </c>
      <c r="B1723" t="s">
        <v>16600</v>
      </c>
      <c r="C1723">
        <v>29501040</v>
      </c>
      <c r="D1723" t="s">
        <v>9</v>
      </c>
      <c r="E1723">
        <v>5</v>
      </c>
      <c r="F1723" t="s">
        <v>17</v>
      </c>
    </row>
    <row r="1724" spans="1:6" x14ac:dyDescent="0.25">
      <c r="A1724" s="88">
        <v>44511</v>
      </c>
      <c r="B1724" t="s">
        <v>16600</v>
      </c>
      <c r="C1724">
        <v>29500913</v>
      </c>
      <c r="D1724" t="s">
        <v>9</v>
      </c>
      <c r="E1724">
        <v>8</v>
      </c>
      <c r="F1724" t="s">
        <v>17</v>
      </c>
    </row>
    <row r="1725" spans="1:6" x14ac:dyDescent="0.25">
      <c r="A1725" s="88">
        <v>44511</v>
      </c>
      <c r="B1725" t="s">
        <v>16600</v>
      </c>
      <c r="C1725">
        <v>29501101</v>
      </c>
      <c r="D1725" t="s">
        <v>9</v>
      </c>
      <c r="E1725">
        <v>30</v>
      </c>
      <c r="F1725" t="s">
        <v>17</v>
      </c>
    </row>
    <row r="1726" spans="1:6" x14ac:dyDescent="0.25">
      <c r="A1726" s="88">
        <v>44511</v>
      </c>
      <c r="B1726" t="s">
        <v>16600</v>
      </c>
      <c r="C1726">
        <v>29500917</v>
      </c>
      <c r="D1726" t="s">
        <v>6</v>
      </c>
      <c r="E1726">
        <v>65</v>
      </c>
      <c r="F1726" t="s">
        <v>215</v>
      </c>
    </row>
    <row r="1727" spans="1:6" x14ac:dyDescent="0.25">
      <c r="A1727" s="88">
        <v>44511</v>
      </c>
      <c r="B1727" t="s">
        <v>16600</v>
      </c>
      <c r="C1727">
        <v>29500498</v>
      </c>
      <c r="D1727" t="s">
        <v>6</v>
      </c>
      <c r="E1727">
        <v>12</v>
      </c>
      <c r="F1727" t="s">
        <v>87</v>
      </c>
    </row>
    <row r="1728" spans="1:6" x14ac:dyDescent="0.25">
      <c r="A1728" s="88">
        <v>44511</v>
      </c>
      <c r="B1728" t="s">
        <v>16600</v>
      </c>
      <c r="C1728" t="s">
        <v>54</v>
      </c>
      <c r="D1728" t="s">
        <v>10</v>
      </c>
      <c r="E1728">
        <v>8.5</v>
      </c>
      <c r="F1728" t="s">
        <v>198</v>
      </c>
    </row>
    <row r="1729" spans="1:6" x14ac:dyDescent="0.25">
      <c r="A1729" s="88">
        <v>44511</v>
      </c>
      <c r="B1729" t="s">
        <v>16600</v>
      </c>
      <c r="C1729" t="s">
        <v>54</v>
      </c>
      <c r="D1729" t="s">
        <v>8</v>
      </c>
      <c r="E1729">
        <v>15</v>
      </c>
      <c r="F1729" t="s">
        <v>55</v>
      </c>
    </row>
    <row r="1730" spans="1:6" x14ac:dyDescent="0.25">
      <c r="A1730" s="88">
        <v>44511</v>
      </c>
      <c r="B1730" t="s">
        <v>16600</v>
      </c>
      <c r="C1730" t="s">
        <v>54</v>
      </c>
      <c r="D1730" t="s">
        <v>8</v>
      </c>
      <c r="E1730">
        <v>20</v>
      </c>
      <c r="F1730" t="s">
        <v>65</v>
      </c>
    </row>
    <row r="1731" spans="1:6" x14ac:dyDescent="0.25">
      <c r="A1731" s="88">
        <v>44511</v>
      </c>
      <c r="B1731" t="s">
        <v>16600</v>
      </c>
      <c r="C1731" t="s">
        <v>54</v>
      </c>
      <c r="D1731" t="s">
        <v>10</v>
      </c>
      <c r="E1731">
        <v>2</v>
      </c>
      <c r="F1731" t="s">
        <v>198</v>
      </c>
    </row>
    <row r="1732" spans="1:6" x14ac:dyDescent="0.25">
      <c r="A1732" s="88">
        <v>44511</v>
      </c>
      <c r="B1732" t="s">
        <v>16600</v>
      </c>
      <c r="C1732" t="s">
        <v>54</v>
      </c>
      <c r="D1732" t="s">
        <v>6</v>
      </c>
      <c r="E1732">
        <v>209</v>
      </c>
      <c r="F1732" t="s">
        <v>55</v>
      </c>
    </row>
    <row r="1733" spans="1:6" x14ac:dyDescent="0.25">
      <c r="A1733" s="88">
        <v>44512</v>
      </c>
      <c r="B1733" t="s">
        <v>16600</v>
      </c>
      <c r="C1733" t="s">
        <v>54</v>
      </c>
      <c r="D1733" t="s">
        <v>10</v>
      </c>
      <c r="E1733">
        <v>110</v>
      </c>
      <c r="F1733" t="s">
        <v>200</v>
      </c>
    </row>
    <row r="1734" spans="1:6" x14ac:dyDescent="0.25">
      <c r="A1734" s="88">
        <v>44512</v>
      </c>
      <c r="B1734" t="s">
        <v>16600</v>
      </c>
      <c r="C1734" t="s">
        <v>54</v>
      </c>
      <c r="D1734" t="s">
        <v>10</v>
      </c>
      <c r="E1734">
        <v>15</v>
      </c>
      <c r="F1734" t="s">
        <v>311</v>
      </c>
    </row>
    <row r="1735" spans="1:6" x14ac:dyDescent="0.25">
      <c r="A1735" s="88">
        <v>44512</v>
      </c>
      <c r="B1735" t="s">
        <v>16600</v>
      </c>
      <c r="C1735" t="s">
        <v>54</v>
      </c>
      <c r="D1735" t="s">
        <v>8</v>
      </c>
      <c r="E1735">
        <v>30</v>
      </c>
      <c r="F1735" t="s">
        <v>17</v>
      </c>
    </row>
    <row r="1736" spans="1:6" x14ac:dyDescent="0.25">
      <c r="A1736" s="88">
        <v>44512</v>
      </c>
      <c r="B1736" t="s">
        <v>16600</v>
      </c>
      <c r="C1736" t="s">
        <v>348</v>
      </c>
      <c r="D1736" t="s">
        <v>10</v>
      </c>
      <c r="E1736">
        <v>80</v>
      </c>
      <c r="F1736" t="s">
        <v>542</v>
      </c>
    </row>
    <row r="1737" spans="1:6" x14ac:dyDescent="0.25">
      <c r="A1737" s="88">
        <v>44512</v>
      </c>
      <c r="B1737" t="s">
        <v>16600</v>
      </c>
      <c r="C1737" t="s">
        <v>54</v>
      </c>
      <c r="D1737" t="s">
        <v>8</v>
      </c>
      <c r="E1737">
        <v>28</v>
      </c>
      <c r="F1737" t="s">
        <v>55</v>
      </c>
    </row>
    <row r="1738" spans="1:6" x14ac:dyDescent="0.25">
      <c r="A1738" s="88">
        <v>44512</v>
      </c>
      <c r="B1738" t="s">
        <v>16600</v>
      </c>
      <c r="C1738" t="s">
        <v>54</v>
      </c>
      <c r="D1738" t="s">
        <v>9</v>
      </c>
      <c r="E1738">
        <v>55</v>
      </c>
      <c r="F1738" t="s">
        <v>55</v>
      </c>
    </row>
    <row r="1739" spans="1:6" x14ac:dyDescent="0.25">
      <c r="A1739" s="88">
        <v>44512</v>
      </c>
      <c r="B1739" t="s">
        <v>16600</v>
      </c>
      <c r="C1739">
        <v>29501003</v>
      </c>
      <c r="D1739" t="s">
        <v>8</v>
      </c>
      <c r="E1739">
        <v>161</v>
      </c>
      <c r="F1739" t="s">
        <v>45</v>
      </c>
    </row>
    <row r="1740" spans="1:6" x14ac:dyDescent="0.25">
      <c r="A1740" s="88">
        <v>44512</v>
      </c>
      <c r="B1740" t="s">
        <v>16600</v>
      </c>
      <c r="C1740" t="s">
        <v>54</v>
      </c>
      <c r="D1740" t="s">
        <v>8</v>
      </c>
      <c r="E1740">
        <v>31</v>
      </c>
      <c r="F1740" t="s">
        <v>55</v>
      </c>
    </row>
    <row r="1741" spans="1:6" x14ac:dyDescent="0.25">
      <c r="A1741" s="88">
        <v>44512</v>
      </c>
      <c r="B1741" t="s">
        <v>16600</v>
      </c>
      <c r="C1741">
        <v>29501017</v>
      </c>
      <c r="D1741" t="s">
        <v>6</v>
      </c>
      <c r="E1741">
        <v>13</v>
      </c>
      <c r="F1741" t="s">
        <v>55</v>
      </c>
    </row>
    <row r="1742" spans="1:6" x14ac:dyDescent="0.25">
      <c r="A1742" s="88">
        <v>44512</v>
      </c>
      <c r="B1742" t="s">
        <v>16600</v>
      </c>
      <c r="C1742">
        <v>31900002</v>
      </c>
      <c r="D1742" t="s">
        <v>6</v>
      </c>
      <c r="E1742">
        <v>40</v>
      </c>
      <c r="F1742" t="s">
        <v>535</v>
      </c>
    </row>
    <row r="1743" spans="1:6" x14ac:dyDescent="0.25">
      <c r="A1743" s="88">
        <v>44512</v>
      </c>
      <c r="B1743" t="s">
        <v>16600</v>
      </c>
      <c r="C1743">
        <v>32000002</v>
      </c>
      <c r="D1743" t="s">
        <v>6</v>
      </c>
      <c r="E1743">
        <v>20</v>
      </c>
      <c r="F1743" t="s">
        <v>65</v>
      </c>
    </row>
    <row r="1744" spans="1:6" x14ac:dyDescent="0.25">
      <c r="A1744" s="88">
        <v>44512</v>
      </c>
      <c r="B1744" t="s">
        <v>16600</v>
      </c>
      <c r="C1744">
        <v>32000049</v>
      </c>
      <c r="D1744" t="s">
        <v>6</v>
      </c>
      <c r="E1744">
        <v>180</v>
      </c>
      <c r="F1744" t="s">
        <v>221</v>
      </c>
    </row>
    <row r="1745" spans="1:6" x14ac:dyDescent="0.25">
      <c r="A1745" s="88">
        <v>44512</v>
      </c>
      <c r="B1745" t="s">
        <v>16600</v>
      </c>
      <c r="C1745">
        <v>32000106</v>
      </c>
      <c r="D1745" t="s">
        <v>6</v>
      </c>
      <c r="E1745">
        <v>40</v>
      </c>
      <c r="F1745" t="s">
        <v>221</v>
      </c>
    </row>
    <row r="1746" spans="1:6" x14ac:dyDescent="0.25">
      <c r="A1746" s="88">
        <v>44512</v>
      </c>
      <c r="B1746" t="s">
        <v>16600</v>
      </c>
      <c r="C1746" t="s">
        <v>54</v>
      </c>
      <c r="D1746" t="s">
        <v>10</v>
      </c>
      <c r="E1746">
        <v>10</v>
      </c>
      <c r="F1746" t="s">
        <v>200</v>
      </c>
    </row>
    <row r="1747" spans="1:6" x14ac:dyDescent="0.25">
      <c r="A1747" s="88">
        <v>44512</v>
      </c>
      <c r="B1747" t="s">
        <v>16600</v>
      </c>
      <c r="C1747">
        <v>29900003</v>
      </c>
      <c r="D1747" t="s">
        <v>8</v>
      </c>
      <c r="E1747">
        <v>75</v>
      </c>
      <c r="F1747" t="s">
        <v>17</v>
      </c>
    </row>
    <row r="1748" spans="1:6" x14ac:dyDescent="0.25">
      <c r="A1748" s="88">
        <v>44515</v>
      </c>
      <c r="B1748" t="s">
        <v>16600</v>
      </c>
      <c r="C1748">
        <v>29500917</v>
      </c>
      <c r="D1748" t="s">
        <v>6</v>
      </c>
      <c r="E1748">
        <v>119</v>
      </c>
      <c r="F1748" t="s">
        <v>215</v>
      </c>
    </row>
    <row r="1749" spans="1:6" x14ac:dyDescent="0.25">
      <c r="A1749" s="88">
        <v>44515</v>
      </c>
      <c r="B1749" t="s">
        <v>16600</v>
      </c>
      <c r="C1749" t="s">
        <v>54</v>
      </c>
      <c r="D1749" t="s">
        <v>10</v>
      </c>
      <c r="E1749">
        <v>9.1999999999999993</v>
      </c>
      <c r="F1749" t="s">
        <v>198</v>
      </c>
    </row>
    <row r="1750" spans="1:6" x14ac:dyDescent="0.25">
      <c r="A1750" s="88">
        <v>44515</v>
      </c>
      <c r="B1750" t="s">
        <v>16600</v>
      </c>
      <c r="C1750" t="s">
        <v>54</v>
      </c>
      <c r="D1750" t="s">
        <v>10</v>
      </c>
      <c r="E1750">
        <v>202.4</v>
      </c>
      <c r="F1750" t="s">
        <v>212</v>
      </c>
    </row>
    <row r="1751" spans="1:6" x14ac:dyDescent="0.25">
      <c r="A1751" s="88">
        <v>44515</v>
      </c>
      <c r="B1751" t="s">
        <v>16600</v>
      </c>
      <c r="C1751" t="s">
        <v>54</v>
      </c>
      <c r="D1751" t="s">
        <v>6</v>
      </c>
      <c r="E1751">
        <v>26</v>
      </c>
      <c r="F1751" t="s">
        <v>215</v>
      </c>
    </row>
    <row r="1752" spans="1:6" x14ac:dyDescent="0.25">
      <c r="A1752" s="88">
        <v>44515</v>
      </c>
      <c r="B1752" t="s">
        <v>16600</v>
      </c>
      <c r="C1752" t="s">
        <v>54</v>
      </c>
      <c r="D1752" t="s">
        <v>10</v>
      </c>
      <c r="E1752">
        <v>3</v>
      </c>
      <c r="F1752" t="s">
        <v>198</v>
      </c>
    </row>
    <row r="1753" spans="1:6" x14ac:dyDescent="0.25">
      <c r="A1753" s="88">
        <v>44515</v>
      </c>
      <c r="B1753" t="s">
        <v>16600</v>
      </c>
      <c r="C1753">
        <v>29501032</v>
      </c>
      <c r="D1753" t="s">
        <v>8</v>
      </c>
      <c r="E1753">
        <v>29</v>
      </c>
      <c r="F1753" t="s">
        <v>45</v>
      </c>
    </row>
    <row r="1754" spans="1:6" x14ac:dyDescent="0.25">
      <c r="A1754" s="88">
        <v>44515</v>
      </c>
      <c r="B1754" t="s">
        <v>16600</v>
      </c>
      <c r="C1754">
        <v>29501079</v>
      </c>
      <c r="D1754" t="s">
        <v>8</v>
      </c>
      <c r="E1754">
        <v>223</v>
      </c>
      <c r="F1754" t="s">
        <v>19</v>
      </c>
    </row>
    <row r="1755" spans="1:6" x14ac:dyDescent="0.25">
      <c r="A1755" s="88">
        <v>44515</v>
      </c>
      <c r="B1755" t="s">
        <v>16600</v>
      </c>
      <c r="C1755">
        <v>29501003</v>
      </c>
      <c r="D1755" t="s">
        <v>8</v>
      </c>
      <c r="E1755">
        <v>75</v>
      </c>
      <c r="F1755" t="s">
        <v>45</v>
      </c>
    </row>
    <row r="1756" spans="1:6" x14ac:dyDescent="0.25">
      <c r="A1756" s="88">
        <v>44515</v>
      </c>
      <c r="B1756" t="s">
        <v>16600</v>
      </c>
      <c r="C1756" t="s">
        <v>54</v>
      </c>
      <c r="D1756" t="s">
        <v>7</v>
      </c>
      <c r="E1756">
        <v>129</v>
      </c>
      <c r="F1756" t="s">
        <v>55</v>
      </c>
    </row>
    <row r="1757" spans="1:6" x14ac:dyDescent="0.25">
      <c r="A1757" s="88">
        <v>44515</v>
      </c>
      <c r="B1757" t="s">
        <v>16600</v>
      </c>
      <c r="C1757" t="s">
        <v>57</v>
      </c>
      <c r="D1757" t="s">
        <v>8</v>
      </c>
      <c r="E1757">
        <v>41</v>
      </c>
      <c r="F1757" t="s">
        <v>55</v>
      </c>
    </row>
    <row r="1758" spans="1:6" x14ac:dyDescent="0.25">
      <c r="A1758" s="88">
        <v>44515</v>
      </c>
      <c r="B1758" t="s">
        <v>16600</v>
      </c>
      <c r="C1758" t="s">
        <v>54</v>
      </c>
      <c r="D1758" t="s">
        <v>6</v>
      </c>
      <c r="E1758">
        <v>149.4</v>
      </c>
      <c r="F1758" t="s">
        <v>65</v>
      </c>
    </row>
    <row r="1759" spans="1:6" x14ac:dyDescent="0.25">
      <c r="A1759" s="88">
        <v>44515</v>
      </c>
      <c r="B1759" t="s">
        <v>16600</v>
      </c>
      <c r="C1759">
        <v>29600004</v>
      </c>
      <c r="D1759" t="s">
        <v>6</v>
      </c>
      <c r="E1759">
        <v>172</v>
      </c>
      <c r="F1759" t="s">
        <v>19</v>
      </c>
    </row>
    <row r="1760" spans="1:6" x14ac:dyDescent="0.25">
      <c r="A1760" s="88">
        <v>44515</v>
      </c>
      <c r="B1760" t="s">
        <v>16600</v>
      </c>
      <c r="C1760" t="s">
        <v>54</v>
      </c>
      <c r="D1760" t="s">
        <v>8</v>
      </c>
      <c r="E1760">
        <v>309</v>
      </c>
      <c r="F1760" t="s">
        <v>19</v>
      </c>
    </row>
    <row r="1761" spans="1:6" x14ac:dyDescent="0.25">
      <c r="A1761" s="88">
        <v>44515</v>
      </c>
      <c r="B1761" t="s">
        <v>16600</v>
      </c>
      <c r="C1761" t="s">
        <v>54</v>
      </c>
      <c r="D1761" t="s">
        <v>8</v>
      </c>
      <c r="E1761">
        <v>18.2</v>
      </c>
      <c r="F1761" t="s">
        <v>55</v>
      </c>
    </row>
    <row r="1762" spans="1:6" x14ac:dyDescent="0.25">
      <c r="A1762" s="88">
        <v>44515</v>
      </c>
      <c r="B1762" t="s">
        <v>16600</v>
      </c>
      <c r="C1762" t="s">
        <v>54</v>
      </c>
      <c r="D1762" t="s">
        <v>7</v>
      </c>
      <c r="E1762">
        <v>40</v>
      </c>
      <c r="F1762" t="s">
        <v>55</v>
      </c>
    </row>
    <row r="1763" spans="1:6" x14ac:dyDescent="0.25">
      <c r="A1763" s="88">
        <v>44515</v>
      </c>
      <c r="B1763" t="s">
        <v>16600</v>
      </c>
      <c r="C1763" t="s">
        <v>54</v>
      </c>
      <c r="D1763" t="s">
        <v>9</v>
      </c>
      <c r="E1763">
        <v>15</v>
      </c>
      <c r="F1763" t="s">
        <v>55</v>
      </c>
    </row>
    <row r="1764" spans="1:6" x14ac:dyDescent="0.25">
      <c r="A1764" s="88">
        <v>44515</v>
      </c>
      <c r="B1764" t="s">
        <v>16600</v>
      </c>
      <c r="C1764" t="s">
        <v>350</v>
      </c>
      <c r="D1764" t="s">
        <v>9</v>
      </c>
      <c r="E1764">
        <v>15</v>
      </c>
      <c r="F1764" t="s">
        <v>17</v>
      </c>
    </row>
    <row r="1765" spans="1:6" x14ac:dyDescent="0.25">
      <c r="A1765" s="88">
        <v>44515</v>
      </c>
      <c r="B1765" t="s">
        <v>16600</v>
      </c>
      <c r="C1765" t="s">
        <v>54</v>
      </c>
      <c r="D1765" t="s">
        <v>8</v>
      </c>
      <c r="E1765">
        <v>30</v>
      </c>
      <c r="F1765" t="s">
        <v>55</v>
      </c>
    </row>
    <row r="1766" spans="1:6" x14ac:dyDescent="0.25">
      <c r="A1766" s="88">
        <v>44515</v>
      </c>
      <c r="B1766" t="s">
        <v>16600</v>
      </c>
      <c r="C1766" t="s">
        <v>54</v>
      </c>
      <c r="D1766" t="s">
        <v>6</v>
      </c>
      <c r="E1766">
        <v>40</v>
      </c>
      <c r="F1766" t="s">
        <v>65</v>
      </c>
    </row>
    <row r="1767" spans="1:6" x14ac:dyDescent="0.25">
      <c r="A1767" s="88">
        <v>44515</v>
      </c>
      <c r="B1767" t="s">
        <v>16600</v>
      </c>
      <c r="C1767" t="s">
        <v>54</v>
      </c>
      <c r="D1767" t="s">
        <v>10</v>
      </c>
      <c r="E1767">
        <v>7</v>
      </c>
      <c r="F1767" t="s">
        <v>311</v>
      </c>
    </row>
    <row r="1768" spans="1:6" x14ac:dyDescent="0.25">
      <c r="A1768" s="88">
        <v>44515</v>
      </c>
      <c r="B1768" t="s">
        <v>16600</v>
      </c>
      <c r="C1768">
        <v>29500622</v>
      </c>
      <c r="D1768" t="s">
        <v>8</v>
      </c>
      <c r="E1768">
        <v>326</v>
      </c>
      <c r="F1768" t="s">
        <v>19</v>
      </c>
    </row>
    <row r="1769" spans="1:6" x14ac:dyDescent="0.25">
      <c r="A1769" s="88">
        <v>44515</v>
      </c>
      <c r="B1769" t="s">
        <v>16600</v>
      </c>
      <c r="C1769">
        <v>29501059</v>
      </c>
      <c r="D1769" t="s">
        <v>8</v>
      </c>
      <c r="E1769">
        <v>332</v>
      </c>
      <c r="F1769" t="s">
        <v>19</v>
      </c>
    </row>
    <row r="1770" spans="1:6" x14ac:dyDescent="0.25">
      <c r="A1770" s="88">
        <v>44515</v>
      </c>
      <c r="B1770" t="s">
        <v>16600</v>
      </c>
      <c r="C1770">
        <v>49500103</v>
      </c>
      <c r="D1770" t="s">
        <v>8</v>
      </c>
      <c r="E1770">
        <v>76</v>
      </c>
      <c r="F1770" t="s">
        <v>19</v>
      </c>
    </row>
    <row r="1771" spans="1:6" x14ac:dyDescent="0.25">
      <c r="A1771" s="88">
        <v>44515</v>
      </c>
      <c r="B1771" t="s">
        <v>16600</v>
      </c>
      <c r="C1771">
        <v>29501029</v>
      </c>
      <c r="D1771" t="s">
        <v>9</v>
      </c>
      <c r="E1771">
        <v>19</v>
      </c>
      <c r="F1771" t="s">
        <v>17</v>
      </c>
    </row>
    <row r="1772" spans="1:6" x14ac:dyDescent="0.25">
      <c r="A1772" s="88">
        <v>44515</v>
      </c>
      <c r="B1772" t="s">
        <v>16600</v>
      </c>
      <c r="C1772">
        <v>29500885</v>
      </c>
      <c r="D1772" t="s">
        <v>9</v>
      </c>
      <c r="E1772">
        <v>20</v>
      </c>
      <c r="F1772" t="s">
        <v>17</v>
      </c>
    </row>
    <row r="1773" spans="1:6" x14ac:dyDescent="0.25">
      <c r="A1773" s="88">
        <v>44515</v>
      </c>
      <c r="B1773" t="s">
        <v>16600</v>
      </c>
      <c r="C1773">
        <v>29500885</v>
      </c>
      <c r="D1773" t="s">
        <v>9</v>
      </c>
      <c r="E1773">
        <v>20</v>
      </c>
      <c r="F1773" t="s">
        <v>17</v>
      </c>
    </row>
    <row r="1774" spans="1:6" x14ac:dyDescent="0.25">
      <c r="A1774" s="88">
        <v>44515</v>
      </c>
      <c r="B1774" t="s">
        <v>16600</v>
      </c>
      <c r="C1774">
        <v>29500886</v>
      </c>
      <c r="D1774" t="s">
        <v>9</v>
      </c>
      <c r="E1774">
        <v>20</v>
      </c>
      <c r="F1774" t="s">
        <v>17</v>
      </c>
    </row>
    <row r="1775" spans="1:6" x14ac:dyDescent="0.25">
      <c r="A1775" s="88">
        <v>44515</v>
      </c>
      <c r="B1775" t="s">
        <v>16600</v>
      </c>
      <c r="C1775">
        <v>29500886</v>
      </c>
      <c r="D1775" t="s">
        <v>9</v>
      </c>
      <c r="E1775">
        <v>20</v>
      </c>
      <c r="F1775" t="s">
        <v>17</v>
      </c>
    </row>
    <row r="1776" spans="1:6" x14ac:dyDescent="0.25">
      <c r="A1776" s="88">
        <v>44515</v>
      </c>
      <c r="B1776" t="s">
        <v>16600</v>
      </c>
      <c r="C1776">
        <v>29501009</v>
      </c>
      <c r="D1776" t="s">
        <v>9</v>
      </c>
      <c r="E1776">
        <v>18</v>
      </c>
      <c r="F1776" t="s">
        <v>17</v>
      </c>
    </row>
    <row r="1777" spans="1:6" x14ac:dyDescent="0.25">
      <c r="A1777" s="88">
        <v>44515</v>
      </c>
      <c r="B1777" t="s">
        <v>16600</v>
      </c>
      <c r="C1777">
        <v>29501009</v>
      </c>
      <c r="D1777" t="s">
        <v>9</v>
      </c>
      <c r="E1777">
        <v>11</v>
      </c>
      <c r="F1777" t="s">
        <v>17</v>
      </c>
    </row>
    <row r="1778" spans="1:6" x14ac:dyDescent="0.25">
      <c r="A1778" s="88">
        <v>44515</v>
      </c>
      <c r="B1778" t="s">
        <v>16600</v>
      </c>
      <c r="C1778">
        <v>29501029</v>
      </c>
      <c r="D1778" t="s">
        <v>9</v>
      </c>
      <c r="E1778">
        <v>20</v>
      </c>
      <c r="F1778" t="s">
        <v>17</v>
      </c>
    </row>
    <row r="1779" spans="1:6" x14ac:dyDescent="0.25">
      <c r="A1779" s="88">
        <v>44515</v>
      </c>
      <c r="B1779" t="s">
        <v>16600</v>
      </c>
      <c r="C1779">
        <v>29501105</v>
      </c>
      <c r="D1779" t="s">
        <v>9</v>
      </c>
      <c r="E1779">
        <v>5</v>
      </c>
      <c r="F1779" t="s">
        <v>17</v>
      </c>
    </row>
    <row r="1780" spans="1:6" x14ac:dyDescent="0.25">
      <c r="A1780" s="88">
        <v>44515</v>
      </c>
      <c r="B1780" t="s">
        <v>16600</v>
      </c>
      <c r="C1780">
        <v>29500482</v>
      </c>
      <c r="D1780" t="s">
        <v>9</v>
      </c>
      <c r="E1780">
        <v>6</v>
      </c>
      <c r="F1780" t="s">
        <v>17</v>
      </c>
    </row>
    <row r="1781" spans="1:6" x14ac:dyDescent="0.25">
      <c r="A1781" s="88">
        <v>44515</v>
      </c>
      <c r="B1781" t="s">
        <v>16600</v>
      </c>
      <c r="C1781">
        <v>29500885</v>
      </c>
      <c r="D1781" t="s">
        <v>9</v>
      </c>
      <c r="E1781">
        <v>20</v>
      </c>
      <c r="F1781" t="s">
        <v>17</v>
      </c>
    </row>
    <row r="1782" spans="1:6" x14ac:dyDescent="0.25">
      <c r="A1782" s="88">
        <v>44515</v>
      </c>
      <c r="B1782" t="s">
        <v>16600</v>
      </c>
      <c r="C1782">
        <v>29500885</v>
      </c>
      <c r="D1782" t="s">
        <v>9</v>
      </c>
      <c r="E1782">
        <v>15</v>
      </c>
      <c r="F1782" t="s">
        <v>17</v>
      </c>
    </row>
    <row r="1783" spans="1:6" x14ac:dyDescent="0.25">
      <c r="A1783" s="88">
        <v>44515</v>
      </c>
      <c r="B1783" t="s">
        <v>16600</v>
      </c>
      <c r="C1783">
        <v>29500891</v>
      </c>
      <c r="D1783" t="s">
        <v>9</v>
      </c>
      <c r="E1783">
        <v>7</v>
      </c>
      <c r="F1783" t="s">
        <v>17</v>
      </c>
    </row>
    <row r="1784" spans="1:6" x14ac:dyDescent="0.25">
      <c r="A1784" s="88">
        <v>44515</v>
      </c>
      <c r="B1784" t="s">
        <v>16600</v>
      </c>
      <c r="C1784">
        <v>29500910</v>
      </c>
      <c r="D1784" t="s">
        <v>9</v>
      </c>
      <c r="E1784">
        <v>18</v>
      </c>
      <c r="F1784" t="s">
        <v>17</v>
      </c>
    </row>
    <row r="1785" spans="1:6" x14ac:dyDescent="0.25">
      <c r="A1785" s="88">
        <v>44515</v>
      </c>
      <c r="B1785" t="s">
        <v>16600</v>
      </c>
      <c r="C1785">
        <v>29500910</v>
      </c>
      <c r="D1785" t="s">
        <v>9</v>
      </c>
      <c r="E1785">
        <v>16</v>
      </c>
      <c r="F1785" t="s">
        <v>17</v>
      </c>
    </row>
    <row r="1786" spans="1:6" x14ac:dyDescent="0.25">
      <c r="A1786" s="88">
        <v>44515</v>
      </c>
      <c r="B1786" t="s">
        <v>16600</v>
      </c>
      <c r="C1786">
        <v>29501013</v>
      </c>
      <c r="D1786" t="s">
        <v>9</v>
      </c>
      <c r="E1786">
        <v>14</v>
      </c>
      <c r="F1786" t="s">
        <v>17</v>
      </c>
    </row>
    <row r="1787" spans="1:6" x14ac:dyDescent="0.25">
      <c r="A1787" s="88">
        <v>44515</v>
      </c>
      <c r="B1787" t="s">
        <v>16600</v>
      </c>
      <c r="C1787">
        <v>29500908</v>
      </c>
      <c r="D1787" t="s">
        <v>9</v>
      </c>
      <c r="E1787">
        <v>15</v>
      </c>
      <c r="F1787" t="s">
        <v>17</v>
      </c>
    </row>
    <row r="1788" spans="1:6" x14ac:dyDescent="0.25">
      <c r="A1788" s="88">
        <v>44515</v>
      </c>
      <c r="B1788" t="s">
        <v>16600</v>
      </c>
      <c r="C1788">
        <v>29500908</v>
      </c>
      <c r="D1788" t="s">
        <v>9</v>
      </c>
      <c r="E1788">
        <v>8</v>
      </c>
      <c r="F1788" t="s">
        <v>17</v>
      </c>
    </row>
    <row r="1789" spans="1:6" x14ac:dyDescent="0.25">
      <c r="A1789" s="88">
        <v>44516</v>
      </c>
      <c r="B1789" t="s">
        <v>16600</v>
      </c>
      <c r="C1789">
        <v>29500498</v>
      </c>
      <c r="D1789" t="s">
        <v>8</v>
      </c>
      <c r="E1789">
        <v>12</v>
      </c>
      <c r="F1789" t="s">
        <v>19</v>
      </c>
    </row>
    <row r="1790" spans="1:6" x14ac:dyDescent="0.25">
      <c r="A1790" s="88">
        <v>44516</v>
      </c>
      <c r="B1790" t="s">
        <v>16600</v>
      </c>
      <c r="C1790">
        <v>29500498</v>
      </c>
      <c r="D1790" t="s">
        <v>8</v>
      </c>
      <c r="E1790">
        <v>48</v>
      </c>
      <c r="F1790" t="s">
        <v>19</v>
      </c>
    </row>
    <row r="1791" spans="1:6" x14ac:dyDescent="0.25">
      <c r="A1791" s="88">
        <v>44516</v>
      </c>
      <c r="B1791" t="s">
        <v>16600</v>
      </c>
      <c r="C1791">
        <v>29500917</v>
      </c>
      <c r="D1791" t="s">
        <v>6</v>
      </c>
      <c r="E1791">
        <v>48</v>
      </c>
      <c r="F1791" t="s">
        <v>214</v>
      </c>
    </row>
    <row r="1792" spans="1:6" x14ac:dyDescent="0.25">
      <c r="A1792" s="88">
        <v>44516</v>
      </c>
      <c r="B1792" t="s">
        <v>16600</v>
      </c>
      <c r="C1792">
        <v>29500886</v>
      </c>
      <c r="D1792" t="s">
        <v>9</v>
      </c>
      <c r="E1792">
        <v>5</v>
      </c>
      <c r="F1792" t="s">
        <v>17</v>
      </c>
    </row>
    <row r="1793" spans="1:6" x14ac:dyDescent="0.25">
      <c r="A1793" s="88">
        <v>44516</v>
      </c>
      <c r="B1793" t="s">
        <v>16600</v>
      </c>
      <c r="C1793">
        <v>29500891</v>
      </c>
      <c r="D1793" t="s">
        <v>9</v>
      </c>
      <c r="E1793">
        <v>4</v>
      </c>
      <c r="F1793" t="s">
        <v>17</v>
      </c>
    </row>
    <row r="1794" spans="1:6" x14ac:dyDescent="0.25">
      <c r="A1794" s="88">
        <v>44516</v>
      </c>
      <c r="B1794" t="s">
        <v>16600</v>
      </c>
      <c r="C1794">
        <v>29500891</v>
      </c>
      <c r="D1794" t="s">
        <v>9</v>
      </c>
      <c r="E1794">
        <v>7</v>
      </c>
      <c r="F1794" t="s">
        <v>17</v>
      </c>
    </row>
    <row r="1795" spans="1:6" x14ac:dyDescent="0.25">
      <c r="A1795" s="88">
        <v>44516</v>
      </c>
      <c r="B1795" t="s">
        <v>16600</v>
      </c>
      <c r="C1795">
        <v>29500891</v>
      </c>
      <c r="D1795" t="s">
        <v>9</v>
      </c>
      <c r="E1795">
        <v>10</v>
      </c>
      <c r="F1795" t="s">
        <v>17</v>
      </c>
    </row>
    <row r="1796" spans="1:6" x14ac:dyDescent="0.25">
      <c r="A1796" s="88">
        <v>44516</v>
      </c>
      <c r="B1796" t="s">
        <v>16600</v>
      </c>
      <c r="C1796">
        <v>29500891</v>
      </c>
      <c r="D1796" t="s">
        <v>9</v>
      </c>
      <c r="E1796">
        <v>2</v>
      </c>
      <c r="F1796" t="s">
        <v>17</v>
      </c>
    </row>
    <row r="1797" spans="1:6" x14ac:dyDescent="0.25">
      <c r="A1797" s="88">
        <v>44516</v>
      </c>
      <c r="B1797" t="s">
        <v>16600</v>
      </c>
      <c r="C1797">
        <v>29500891</v>
      </c>
      <c r="D1797" t="s">
        <v>9</v>
      </c>
      <c r="E1797">
        <v>6</v>
      </c>
      <c r="F1797" t="s">
        <v>17</v>
      </c>
    </row>
    <row r="1798" spans="1:6" x14ac:dyDescent="0.25">
      <c r="A1798" s="88">
        <v>44516</v>
      </c>
      <c r="B1798" t="s">
        <v>16600</v>
      </c>
      <c r="C1798">
        <v>29500891</v>
      </c>
      <c r="D1798" t="s">
        <v>9</v>
      </c>
      <c r="E1798">
        <v>5</v>
      </c>
      <c r="F1798" t="s">
        <v>17</v>
      </c>
    </row>
    <row r="1799" spans="1:6" x14ac:dyDescent="0.25">
      <c r="A1799" s="88">
        <v>44516</v>
      </c>
      <c r="B1799" t="s">
        <v>16600</v>
      </c>
      <c r="C1799">
        <v>29500904</v>
      </c>
      <c r="D1799" t="s">
        <v>9</v>
      </c>
      <c r="E1799">
        <v>9</v>
      </c>
      <c r="F1799" t="s">
        <v>19</v>
      </c>
    </row>
    <row r="1800" spans="1:6" x14ac:dyDescent="0.25">
      <c r="A1800" s="88">
        <v>44516</v>
      </c>
      <c r="B1800" t="s">
        <v>16600</v>
      </c>
      <c r="C1800">
        <v>29500904</v>
      </c>
      <c r="D1800" t="s">
        <v>9</v>
      </c>
      <c r="E1800">
        <v>12</v>
      </c>
      <c r="F1800" t="s">
        <v>19</v>
      </c>
    </row>
    <row r="1801" spans="1:6" x14ac:dyDescent="0.25">
      <c r="A1801" s="88">
        <v>44516</v>
      </c>
      <c r="B1801" t="s">
        <v>16600</v>
      </c>
      <c r="C1801">
        <v>29500904</v>
      </c>
      <c r="D1801" t="s">
        <v>9</v>
      </c>
      <c r="E1801">
        <v>17</v>
      </c>
      <c r="F1801" t="s">
        <v>19</v>
      </c>
    </row>
    <row r="1802" spans="1:6" x14ac:dyDescent="0.25">
      <c r="A1802" s="88">
        <v>44516</v>
      </c>
      <c r="B1802" t="s">
        <v>16600</v>
      </c>
      <c r="C1802">
        <v>29500904</v>
      </c>
      <c r="D1802" t="s">
        <v>9</v>
      </c>
      <c r="E1802">
        <v>4</v>
      </c>
      <c r="F1802" t="s">
        <v>19</v>
      </c>
    </row>
    <row r="1803" spans="1:6" x14ac:dyDescent="0.25">
      <c r="A1803" s="88">
        <v>44516</v>
      </c>
      <c r="B1803" t="s">
        <v>16600</v>
      </c>
      <c r="C1803">
        <v>29500906</v>
      </c>
      <c r="D1803" t="s">
        <v>9</v>
      </c>
      <c r="E1803">
        <v>20</v>
      </c>
      <c r="F1803" t="s">
        <v>17</v>
      </c>
    </row>
    <row r="1804" spans="1:6" x14ac:dyDescent="0.25">
      <c r="A1804" s="88">
        <v>44516</v>
      </c>
      <c r="B1804" t="s">
        <v>16600</v>
      </c>
      <c r="C1804">
        <v>29500906</v>
      </c>
      <c r="D1804" t="s">
        <v>9</v>
      </c>
      <c r="E1804">
        <v>14</v>
      </c>
      <c r="F1804" t="s">
        <v>17</v>
      </c>
    </row>
    <row r="1805" spans="1:6" x14ac:dyDescent="0.25">
      <c r="A1805" s="88">
        <v>44516</v>
      </c>
      <c r="B1805" t="s">
        <v>16600</v>
      </c>
      <c r="C1805">
        <v>29500906</v>
      </c>
      <c r="D1805" t="s">
        <v>9</v>
      </c>
      <c r="E1805">
        <v>21</v>
      </c>
      <c r="F1805" t="s">
        <v>17</v>
      </c>
    </row>
    <row r="1806" spans="1:6" x14ac:dyDescent="0.25">
      <c r="A1806" s="88">
        <v>44516</v>
      </c>
      <c r="B1806" t="s">
        <v>16600</v>
      </c>
      <c r="C1806">
        <v>29500908</v>
      </c>
      <c r="D1806" t="s">
        <v>9</v>
      </c>
      <c r="E1806">
        <v>6</v>
      </c>
      <c r="F1806" t="s">
        <v>19</v>
      </c>
    </row>
    <row r="1807" spans="1:6" x14ac:dyDescent="0.25">
      <c r="A1807" s="88">
        <v>44516</v>
      </c>
      <c r="B1807" t="s">
        <v>16600</v>
      </c>
      <c r="C1807">
        <v>29500908</v>
      </c>
      <c r="D1807" t="s">
        <v>9</v>
      </c>
      <c r="E1807">
        <v>18</v>
      </c>
      <c r="F1807" t="s">
        <v>19</v>
      </c>
    </row>
    <row r="1808" spans="1:6" x14ac:dyDescent="0.25">
      <c r="A1808" s="88">
        <v>44516</v>
      </c>
      <c r="B1808" t="s">
        <v>16600</v>
      </c>
      <c r="C1808">
        <v>29500908</v>
      </c>
      <c r="D1808" t="s">
        <v>9</v>
      </c>
      <c r="E1808">
        <v>3</v>
      </c>
      <c r="F1808" t="s">
        <v>19</v>
      </c>
    </row>
    <row r="1809" spans="1:6" x14ac:dyDescent="0.25">
      <c r="A1809" s="88">
        <v>44516</v>
      </c>
      <c r="B1809" t="s">
        <v>16600</v>
      </c>
      <c r="C1809">
        <v>29500908</v>
      </c>
      <c r="D1809" t="s">
        <v>9</v>
      </c>
      <c r="E1809">
        <v>13</v>
      </c>
      <c r="F1809" t="s">
        <v>19</v>
      </c>
    </row>
    <row r="1810" spans="1:6" x14ac:dyDescent="0.25">
      <c r="A1810" s="88">
        <v>44516</v>
      </c>
      <c r="B1810" t="s">
        <v>16600</v>
      </c>
      <c r="C1810">
        <v>29500908</v>
      </c>
      <c r="D1810" t="s">
        <v>9</v>
      </c>
      <c r="E1810">
        <v>16</v>
      </c>
      <c r="F1810" t="s">
        <v>19</v>
      </c>
    </row>
    <row r="1811" spans="1:6" x14ac:dyDescent="0.25">
      <c r="A1811" s="88">
        <v>44516</v>
      </c>
      <c r="B1811" t="s">
        <v>16600</v>
      </c>
      <c r="C1811">
        <v>29500908</v>
      </c>
      <c r="D1811" t="s">
        <v>9</v>
      </c>
      <c r="E1811">
        <v>12</v>
      </c>
      <c r="F1811" t="s">
        <v>19</v>
      </c>
    </row>
    <row r="1812" spans="1:6" x14ac:dyDescent="0.25">
      <c r="A1812" s="88">
        <v>44516</v>
      </c>
      <c r="B1812" t="s">
        <v>16600</v>
      </c>
      <c r="C1812">
        <v>29500908</v>
      </c>
      <c r="D1812" t="s">
        <v>9</v>
      </c>
      <c r="E1812">
        <v>14</v>
      </c>
      <c r="F1812" t="s">
        <v>19</v>
      </c>
    </row>
    <row r="1813" spans="1:6" x14ac:dyDescent="0.25">
      <c r="A1813" s="88">
        <v>44516</v>
      </c>
      <c r="B1813" t="s">
        <v>16600</v>
      </c>
      <c r="C1813">
        <v>29500908</v>
      </c>
      <c r="D1813" t="s">
        <v>9</v>
      </c>
      <c r="E1813">
        <v>16</v>
      </c>
      <c r="F1813" t="s">
        <v>19</v>
      </c>
    </row>
    <row r="1814" spans="1:6" x14ac:dyDescent="0.25">
      <c r="A1814" s="88">
        <v>44516</v>
      </c>
      <c r="B1814" t="s">
        <v>16600</v>
      </c>
      <c r="C1814">
        <v>29500908</v>
      </c>
      <c r="D1814" t="s">
        <v>9</v>
      </c>
      <c r="E1814">
        <v>16</v>
      </c>
      <c r="F1814" t="s">
        <v>19</v>
      </c>
    </row>
    <row r="1815" spans="1:6" x14ac:dyDescent="0.25">
      <c r="A1815" s="88">
        <v>44516</v>
      </c>
      <c r="B1815" t="s">
        <v>16600</v>
      </c>
      <c r="C1815">
        <v>29500908</v>
      </c>
      <c r="D1815" t="s">
        <v>9</v>
      </c>
      <c r="E1815">
        <v>15</v>
      </c>
      <c r="F1815" t="s">
        <v>19</v>
      </c>
    </row>
    <row r="1816" spans="1:6" x14ac:dyDescent="0.25">
      <c r="A1816" s="88">
        <v>44516</v>
      </c>
      <c r="B1816" t="s">
        <v>16600</v>
      </c>
      <c r="C1816">
        <v>29500908</v>
      </c>
      <c r="D1816" t="s">
        <v>9</v>
      </c>
      <c r="E1816">
        <v>6</v>
      </c>
      <c r="F1816" t="s">
        <v>19</v>
      </c>
    </row>
    <row r="1817" spans="1:6" x14ac:dyDescent="0.25">
      <c r="A1817" s="88">
        <v>44516</v>
      </c>
      <c r="B1817" t="s">
        <v>16600</v>
      </c>
      <c r="C1817">
        <v>29500908</v>
      </c>
      <c r="D1817" t="s">
        <v>9</v>
      </c>
      <c r="E1817">
        <v>15</v>
      </c>
      <c r="F1817" t="s">
        <v>19</v>
      </c>
    </row>
    <row r="1818" spans="1:6" x14ac:dyDescent="0.25">
      <c r="A1818" s="88">
        <v>44516</v>
      </c>
      <c r="B1818" t="s">
        <v>16600</v>
      </c>
      <c r="C1818">
        <v>29500908</v>
      </c>
      <c r="D1818" t="s">
        <v>9</v>
      </c>
      <c r="E1818">
        <v>9</v>
      </c>
      <c r="F1818" t="s">
        <v>19</v>
      </c>
    </row>
    <row r="1819" spans="1:6" x14ac:dyDescent="0.25">
      <c r="A1819" s="88">
        <v>44516</v>
      </c>
      <c r="B1819" t="s">
        <v>16600</v>
      </c>
      <c r="C1819">
        <v>29500908</v>
      </c>
      <c r="D1819" t="s">
        <v>9</v>
      </c>
      <c r="E1819">
        <v>13</v>
      </c>
      <c r="F1819" t="s">
        <v>19</v>
      </c>
    </row>
    <row r="1820" spans="1:6" x14ac:dyDescent="0.25">
      <c r="A1820" s="88">
        <v>44516</v>
      </c>
      <c r="B1820" t="s">
        <v>16600</v>
      </c>
      <c r="C1820">
        <v>29500908</v>
      </c>
      <c r="D1820" t="s">
        <v>9</v>
      </c>
      <c r="E1820">
        <v>13</v>
      </c>
      <c r="F1820" t="s">
        <v>19</v>
      </c>
    </row>
    <row r="1821" spans="1:6" x14ac:dyDescent="0.25">
      <c r="A1821" s="88">
        <v>44516</v>
      </c>
      <c r="B1821" t="s">
        <v>16600</v>
      </c>
      <c r="C1821">
        <v>29500908</v>
      </c>
      <c r="D1821" t="s">
        <v>9</v>
      </c>
      <c r="E1821">
        <v>10</v>
      </c>
      <c r="F1821" t="s">
        <v>19</v>
      </c>
    </row>
    <row r="1822" spans="1:6" x14ac:dyDescent="0.25">
      <c r="A1822" s="88">
        <v>44516</v>
      </c>
      <c r="B1822" t="s">
        <v>16600</v>
      </c>
      <c r="C1822">
        <v>29500908</v>
      </c>
      <c r="D1822" t="s">
        <v>9</v>
      </c>
      <c r="E1822">
        <v>10</v>
      </c>
      <c r="F1822" t="s">
        <v>19</v>
      </c>
    </row>
    <row r="1823" spans="1:6" x14ac:dyDescent="0.25">
      <c r="A1823" s="88">
        <v>44516</v>
      </c>
      <c r="B1823" t="s">
        <v>16600</v>
      </c>
      <c r="C1823">
        <v>29500908</v>
      </c>
      <c r="D1823" t="s">
        <v>9</v>
      </c>
      <c r="E1823">
        <v>13</v>
      </c>
      <c r="F1823" t="s">
        <v>19</v>
      </c>
    </row>
    <row r="1824" spans="1:6" x14ac:dyDescent="0.25">
      <c r="A1824" s="88">
        <v>44516</v>
      </c>
      <c r="B1824" t="s">
        <v>16600</v>
      </c>
      <c r="C1824">
        <v>29500952</v>
      </c>
      <c r="D1824" t="s">
        <v>9</v>
      </c>
      <c r="E1824">
        <v>17</v>
      </c>
      <c r="F1824" t="s">
        <v>17</v>
      </c>
    </row>
    <row r="1825" spans="1:6" x14ac:dyDescent="0.25">
      <c r="A1825" s="88">
        <v>44516</v>
      </c>
      <c r="B1825" t="s">
        <v>16600</v>
      </c>
      <c r="C1825">
        <v>29500952</v>
      </c>
      <c r="D1825" t="s">
        <v>9</v>
      </c>
      <c r="E1825">
        <v>10</v>
      </c>
      <c r="F1825" t="s">
        <v>17</v>
      </c>
    </row>
    <row r="1826" spans="1:6" x14ac:dyDescent="0.25">
      <c r="A1826" s="88">
        <v>44516</v>
      </c>
      <c r="B1826" t="s">
        <v>16600</v>
      </c>
      <c r="C1826">
        <v>29501028</v>
      </c>
      <c r="D1826" t="s">
        <v>9</v>
      </c>
      <c r="E1826">
        <v>9</v>
      </c>
      <c r="F1826" t="s">
        <v>17</v>
      </c>
    </row>
    <row r="1827" spans="1:6" x14ac:dyDescent="0.25">
      <c r="A1827" s="88">
        <v>44516</v>
      </c>
      <c r="B1827" t="s">
        <v>16600</v>
      </c>
      <c r="C1827">
        <v>29501029</v>
      </c>
      <c r="D1827" t="s">
        <v>9</v>
      </c>
      <c r="E1827">
        <v>10</v>
      </c>
      <c r="F1827" t="s">
        <v>17</v>
      </c>
    </row>
    <row r="1828" spans="1:6" x14ac:dyDescent="0.25">
      <c r="A1828" s="88">
        <v>44516</v>
      </c>
      <c r="B1828" t="s">
        <v>16600</v>
      </c>
      <c r="C1828">
        <v>29501039</v>
      </c>
      <c r="D1828" t="s">
        <v>9</v>
      </c>
      <c r="E1828">
        <v>18</v>
      </c>
      <c r="F1828" t="s">
        <v>17</v>
      </c>
    </row>
    <row r="1829" spans="1:6" x14ac:dyDescent="0.25">
      <c r="A1829" s="88">
        <v>44516</v>
      </c>
      <c r="B1829" t="s">
        <v>16600</v>
      </c>
      <c r="C1829">
        <v>29501039</v>
      </c>
      <c r="D1829" t="s">
        <v>9</v>
      </c>
      <c r="E1829">
        <v>23</v>
      </c>
      <c r="F1829" t="s">
        <v>17</v>
      </c>
    </row>
    <row r="1830" spans="1:6" x14ac:dyDescent="0.25">
      <c r="A1830" s="88">
        <v>44516</v>
      </c>
      <c r="B1830" t="s">
        <v>16600</v>
      </c>
      <c r="C1830">
        <v>29501039</v>
      </c>
      <c r="D1830" t="s">
        <v>9</v>
      </c>
      <c r="E1830">
        <v>23</v>
      </c>
      <c r="F1830" t="s">
        <v>17</v>
      </c>
    </row>
    <row r="1831" spans="1:6" x14ac:dyDescent="0.25">
      <c r="A1831" s="88">
        <v>44516</v>
      </c>
      <c r="B1831" t="s">
        <v>16600</v>
      </c>
      <c r="C1831">
        <v>29501039</v>
      </c>
      <c r="D1831" t="s">
        <v>9</v>
      </c>
      <c r="E1831">
        <v>10</v>
      </c>
      <c r="F1831" t="s">
        <v>17</v>
      </c>
    </row>
    <row r="1832" spans="1:6" x14ac:dyDescent="0.25">
      <c r="A1832" s="88">
        <v>44516</v>
      </c>
      <c r="B1832" t="s">
        <v>16600</v>
      </c>
      <c r="C1832">
        <v>29501039</v>
      </c>
      <c r="D1832" t="s">
        <v>9</v>
      </c>
      <c r="E1832">
        <v>25</v>
      </c>
      <c r="F1832" t="s">
        <v>17</v>
      </c>
    </row>
    <row r="1833" spans="1:6" x14ac:dyDescent="0.25">
      <c r="A1833" s="88">
        <v>44516</v>
      </c>
      <c r="B1833" t="s">
        <v>16600</v>
      </c>
      <c r="C1833">
        <v>29501040</v>
      </c>
      <c r="D1833" t="s">
        <v>9</v>
      </c>
      <c r="E1833">
        <v>5</v>
      </c>
      <c r="F1833" t="s">
        <v>19</v>
      </c>
    </row>
    <row r="1834" spans="1:6" x14ac:dyDescent="0.25">
      <c r="A1834" s="88">
        <v>44516</v>
      </c>
      <c r="B1834" t="s">
        <v>16600</v>
      </c>
      <c r="C1834">
        <v>29501040</v>
      </c>
      <c r="D1834" t="s">
        <v>9</v>
      </c>
      <c r="E1834">
        <v>5</v>
      </c>
      <c r="F1834" t="s">
        <v>19</v>
      </c>
    </row>
    <row r="1835" spans="1:6" x14ac:dyDescent="0.25">
      <c r="A1835" s="88">
        <v>44516</v>
      </c>
      <c r="B1835" t="s">
        <v>16600</v>
      </c>
      <c r="C1835">
        <v>29501040</v>
      </c>
      <c r="D1835" t="s">
        <v>9</v>
      </c>
      <c r="E1835">
        <v>4</v>
      </c>
      <c r="F1835" t="s">
        <v>19</v>
      </c>
    </row>
    <row r="1836" spans="1:6" x14ac:dyDescent="0.25">
      <c r="A1836" s="88">
        <v>44516</v>
      </c>
      <c r="B1836" t="s">
        <v>16600</v>
      </c>
      <c r="C1836">
        <v>29501040</v>
      </c>
      <c r="D1836" t="s">
        <v>9</v>
      </c>
      <c r="E1836">
        <v>2</v>
      </c>
      <c r="F1836" t="s">
        <v>19</v>
      </c>
    </row>
    <row r="1837" spans="1:6" x14ac:dyDescent="0.25">
      <c r="A1837" s="88">
        <v>44516</v>
      </c>
      <c r="B1837" t="s">
        <v>16600</v>
      </c>
      <c r="C1837">
        <v>29501040</v>
      </c>
      <c r="D1837" t="s">
        <v>9</v>
      </c>
      <c r="E1837">
        <v>5</v>
      </c>
      <c r="F1837" t="s">
        <v>19</v>
      </c>
    </row>
    <row r="1838" spans="1:6" x14ac:dyDescent="0.25">
      <c r="A1838" s="88">
        <v>44516</v>
      </c>
      <c r="B1838" t="s">
        <v>16600</v>
      </c>
      <c r="C1838">
        <v>29501040</v>
      </c>
      <c r="D1838" t="s">
        <v>9</v>
      </c>
      <c r="E1838">
        <v>7</v>
      </c>
      <c r="F1838" t="s">
        <v>19</v>
      </c>
    </row>
    <row r="1839" spans="1:6" x14ac:dyDescent="0.25">
      <c r="A1839" s="88">
        <v>44516</v>
      </c>
      <c r="B1839" t="s">
        <v>16600</v>
      </c>
      <c r="C1839">
        <v>29501040</v>
      </c>
      <c r="D1839" t="s">
        <v>9</v>
      </c>
      <c r="E1839">
        <v>11</v>
      </c>
      <c r="F1839" t="s">
        <v>19</v>
      </c>
    </row>
    <row r="1840" spans="1:6" x14ac:dyDescent="0.25">
      <c r="A1840" s="88">
        <v>44516</v>
      </c>
      <c r="B1840" t="s">
        <v>16600</v>
      </c>
      <c r="C1840">
        <v>29501040</v>
      </c>
      <c r="D1840" t="s">
        <v>9</v>
      </c>
      <c r="E1840">
        <v>3</v>
      </c>
      <c r="F1840" t="s">
        <v>19</v>
      </c>
    </row>
    <row r="1841" spans="1:6" x14ac:dyDescent="0.25">
      <c r="A1841" s="88">
        <v>44516.463506944441</v>
      </c>
      <c r="B1841" t="s">
        <v>16600</v>
      </c>
      <c r="C1841" s="89" t="s">
        <v>16613</v>
      </c>
      <c r="D1841" t="s">
        <v>6</v>
      </c>
      <c r="E1841" s="89" t="s">
        <v>16614</v>
      </c>
      <c r="F1841" t="s">
        <v>16615</v>
      </c>
    </row>
    <row r="1842" spans="1:6" x14ac:dyDescent="0.25">
      <c r="A1842" s="88">
        <v>44516.46361111111</v>
      </c>
      <c r="B1842" t="s">
        <v>16600</v>
      </c>
      <c r="C1842" s="89" t="s">
        <v>16616</v>
      </c>
      <c r="D1842" t="s">
        <v>6</v>
      </c>
      <c r="E1842" s="89" t="s">
        <v>16614</v>
      </c>
      <c r="F1842" t="s">
        <v>16617</v>
      </c>
    </row>
    <row r="1843" spans="1:6" x14ac:dyDescent="0.25">
      <c r="A1843" s="88">
        <v>44516.463865740741</v>
      </c>
      <c r="B1843" t="s">
        <v>16600</v>
      </c>
      <c r="C1843" s="89" t="s">
        <v>16613</v>
      </c>
      <c r="D1843" t="s">
        <v>6</v>
      </c>
      <c r="E1843" s="89" t="s">
        <v>16614</v>
      </c>
      <c r="F1843" t="s">
        <v>16618</v>
      </c>
    </row>
    <row r="1844" spans="1:6" x14ac:dyDescent="0.25">
      <c r="A1844" s="88">
        <v>44516.464131944442</v>
      </c>
      <c r="B1844" t="s">
        <v>16600</v>
      </c>
      <c r="C1844" s="89"/>
      <c r="D1844" t="s">
        <v>6</v>
      </c>
      <c r="E1844" s="89" t="s">
        <v>16619</v>
      </c>
      <c r="F1844" t="s">
        <v>16620</v>
      </c>
    </row>
    <row r="1845" spans="1:6" x14ac:dyDescent="0.25">
      <c r="A1845" s="88">
        <v>44516.464490740742</v>
      </c>
      <c r="B1845" t="s">
        <v>16600</v>
      </c>
      <c r="C1845" s="89" t="s">
        <v>16621</v>
      </c>
      <c r="D1845" t="s">
        <v>6</v>
      </c>
      <c r="E1845" s="89" t="s">
        <v>16622</v>
      </c>
      <c r="F1845" t="s">
        <v>16623</v>
      </c>
    </row>
    <row r="1846" spans="1:6" x14ac:dyDescent="0.25">
      <c r="A1846" s="88">
        <v>44516.464722222219</v>
      </c>
      <c r="B1846" t="s">
        <v>16600</v>
      </c>
      <c r="C1846" s="89" t="s">
        <v>16624</v>
      </c>
      <c r="D1846" t="s">
        <v>6</v>
      </c>
      <c r="E1846" s="89" t="s">
        <v>16614</v>
      </c>
      <c r="F1846" t="s">
        <v>16625</v>
      </c>
    </row>
    <row r="1847" spans="1:6" x14ac:dyDescent="0.25">
      <c r="A1847" s="88">
        <v>44516.464884259258</v>
      </c>
      <c r="B1847" t="s">
        <v>16600</v>
      </c>
      <c r="C1847" s="89" t="s">
        <v>16621</v>
      </c>
      <c r="D1847" t="s">
        <v>6</v>
      </c>
      <c r="E1847" s="89" t="s">
        <v>16626</v>
      </c>
      <c r="F1847" t="s">
        <v>16623</v>
      </c>
    </row>
    <row r="1848" spans="1:6" x14ac:dyDescent="0.25">
      <c r="A1848" s="88">
        <v>44516.465520833335</v>
      </c>
      <c r="B1848" t="s">
        <v>16600</v>
      </c>
      <c r="C1848" s="89"/>
      <c r="D1848" t="s">
        <v>196</v>
      </c>
      <c r="E1848" s="89" t="s">
        <v>16627</v>
      </c>
      <c r="F1848" t="s">
        <v>16628</v>
      </c>
    </row>
    <row r="1849" spans="1:6" x14ac:dyDescent="0.25">
      <c r="A1849" s="88">
        <v>44516.465682870374</v>
      </c>
      <c r="B1849" t="s">
        <v>16600</v>
      </c>
      <c r="C1849" s="89"/>
      <c r="D1849" t="s">
        <v>199</v>
      </c>
      <c r="E1849" s="89" t="s">
        <v>16629</v>
      </c>
      <c r="F1849" t="s">
        <v>16628</v>
      </c>
    </row>
    <row r="1850" spans="1:6" x14ac:dyDescent="0.25">
      <c r="A1850" s="88">
        <v>44516.465960648151</v>
      </c>
      <c r="B1850" t="s">
        <v>16600</v>
      </c>
      <c r="C1850" s="89"/>
      <c r="D1850" t="s">
        <v>199</v>
      </c>
      <c r="E1850" s="89" t="s">
        <v>16630</v>
      </c>
      <c r="F1850" t="s">
        <v>16631</v>
      </c>
    </row>
    <row r="1851" spans="1:6" x14ac:dyDescent="0.25">
      <c r="A1851" s="88">
        <v>44516.466134259259</v>
      </c>
      <c r="B1851" t="s">
        <v>16600</v>
      </c>
      <c r="C1851" s="89" t="s">
        <v>16632</v>
      </c>
      <c r="D1851" t="s">
        <v>6</v>
      </c>
      <c r="E1851" s="89" t="s">
        <v>16633</v>
      </c>
      <c r="F1851" t="s">
        <v>16634</v>
      </c>
    </row>
    <row r="1852" spans="1:6" x14ac:dyDescent="0.25">
      <c r="A1852" s="88">
        <v>44516.46675925926</v>
      </c>
      <c r="B1852" t="s">
        <v>16600</v>
      </c>
      <c r="C1852" s="89"/>
      <c r="D1852" t="s">
        <v>6</v>
      </c>
      <c r="E1852" s="89" t="s">
        <v>16635</v>
      </c>
      <c r="F1852" t="s">
        <v>16615</v>
      </c>
    </row>
    <row r="1853" spans="1:6" x14ac:dyDescent="0.25">
      <c r="A1853" s="88">
        <v>44516.466944444444</v>
      </c>
      <c r="B1853" t="s">
        <v>16600</v>
      </c>
      <c r="C1853" s="89" t="s">
        <v>16636</v>
      </c>
      <c r="D1853" t="s">
        <v>8</v>
      </c>
      <c r="E1853" s="89" t="s">
        <v>16637</v>
      </c>
      <c r="F1853" t="s">
        <v>16638</v>
      </c>
    </row>
    <row r="1854" spans="1:6" x14ac:dyDescent="0.25">
      <c r="A1854" s="88">
        <v>44516.467118055552</v>
      </c>
      <c r="B1854" t="s">
        <v>16600</v>
      </c>
      <c r="C1854" s="89" t="s">
        <v>351</v>
      </c>
      <c r="D1854" t="s">
        <v>6</v>
      </c>
      <c r="E1854" s="89" t="s">
        <v>16639</v>
      </c>
      <c r="F1854" t="s">
        <v>16634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3" ma:contentTypeDescription="Ein neues Dokument erstellen." ma:contentTypeScope="" ma:versionID="0be157c8dbb1542ee4e8c922e4f6fe45">
  <xsd:schema xmlns:xsd="http://www.w3.org/2001/XMLSchema" xmlns:xs="http://www.w3.org/2001/XMLSchema" xmlns:p="http://schemas.microsoft.com/office/2006/metadata/properties" xmlns:ns2="7acb4d67-5cba-4202-aef9-db5429aca769" xmlns:ns3="5a3fbdc4-af52-4e8f-a6ab-2aed1baef7e5" targetNamespace="http://schemas.microsoft.com/office/2006/metadata/properties" ma:root="true" ma:fieldsID="32803344dddebfa3e1df97ca552d81c8" ns2:_="" ns3:_="">
    <xsd:import namespace="7acb4d67-5cba-4202-aef9-db5429aca769"/>
    <xsd:import namespace="5a3fbdc4-af52-4e8f-a6ab-2aed1baef7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3fbdc4-af52-4e8f-a6ab-2aed1baef7e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D5867E41-72C1-4E5F-BD7F-2062587287B0}">
  <ds:schemaRefs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purl.org/dc/terms/"/>
    <ds:schemaRef ds:uri="7acb4d67-5cba-4202-aef9-db5429aca769"/>
    <ds:schemaRef ds:uri="http://schemas.openxmlformats.org/package/2006/metadata/core-properties"/>
    <ds:schemaRef ds:uri="5a3fbdc4-af52-4e8f-a6ab-2aed1baef7e5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00A87D2-AD9E-41CA-8802-21F60E6C1C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5a3fbdc4-af52-4e8f-a6ab-2aed1baef7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12</vt:i4>
      </vt:variant>
    </vt:vector>
  </HeadingPairs>
  <TitlesOfParts>
    <vt:vector size="12" baseType="lpstr">
      <vt:lpstr>Tabelle5</vt:lpstr>
      <vt:lpstr>BU3</vt:lpstr>
      <vt:lpstr>aktuelle Reduktion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  <vt:lpstr>Form1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Bananatree;Eike-Kristian.Ahlers@jermi.de</dc:creator>
  <cp:keywords/>
  <dc:description/>
  <cp:lastModifiedBy>eike-kristian.ahlers@jermi.de</cp:lastModifiedBy>
  <cp:revision/>
  <dcterms:created xsi:type="dcterms:W3CDTF">2021-08-06T13:08:59Z</dcterms:created>
  <dcterms:modified xsi:type="dcterms:W3CDTF">2021-11-25T10:33:12Z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